
<file path=[Content_Types].xml><?xml version="1.0" encoding="utf-8"?>
<Types xmlns="http://schemas.openxmlformats.org/package/2006/content-types">
  <Default Extension="bin" ContentType="application/vnd.openxmlformats-officedocument.oleObject"/>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2"/>
  </bookViews>
  <sheets>
    <sheet name="Sizing" sheetId="1" state="visible" r:id="rId3"/>
    <sheet name="Cấp phát TN" sheetId="2" state="visible" r:id="rId4"/>
    <sheet name="Chi tiết" sheetId="3" state="visible" r:id="rId5"/>
    <sheet name="Tài nguyên Cloud " sheetId="4" state="visible" r:id="rId6"/>
    <sheet name="vật lý free" sheetId="5" state="visible" r:id="rId7"/>
    <sheet name="GPU QHDC" sheetId="6" state="visible" r:id="rId8"/>
    <sheet name="Cấp phát vật lý" sheetId="7" state="visible" r:id="rId9"/>
    <sheet name="MyCC" sheetId="8" state="visible" r:id="rId10"/>
    <sheet name="Datalake" sheetId="9" state="visible" r:id="rId11"/>
    <sheet name="DA2022" sheetId="10" state="visible" r:id="rId12"/>
    <sheet name="Checklist Sizing" sheetId="11" state="visible" r:id="rId13"/>
    <sheet name="ALL SERVER VTT" sheetId="12" state="visible" r:id="rId14"/>
  </sheets>
  <externalReferences>
    <externalReference r:id="rId1"/>
    <externalReference r:id="rId2"/>
  </externalReferences>
  <definedNames>
    <definedName name="_xlnm._FilterDatabase" localSheetId="0">Sizing!$A$1:$Q$68</definedName>
    <definedName name="_xlnm._FilterDatabase" localSheetId="1">'Cấp phát TN'!$A$2:$M$54</definedName>
    <definedName name="_xlnm._FilterDatabase" localSheetId="2">'Chi tiết'!$A$1:$T$271</definedName>
    <definedName name="Ceph_10K_Skylake">'[1]Storage-Compute'!$C$9:$C$11</definedName>
    <definedName name="Ceph_Broadwell">'[1]Storage-Compute'!$C$9:$C$11</definedName>
    <definedName name="Ceph_Skylake">'[1]Storage-Compute'!$C$9:$C$11</definedName>
    <definedName name="Ceph_Skylake_IBRS">'[1]Storage-Compute'!$C$45:$C$46</definedName>
    <definedName name="Ceph_Skylake_IBRS_VTM">'[1]Storage-Compute'!$C$47:$C$48</definedName>
    <definedName name="Ceph_VTM">'[1]Storage-Compute'!$C$12:$C$13</definedName>
    <definedName name="Cisco_2020_HLC">'[1]Storage-Compute'!$B$45:$B$65</definedName>
    <definedName name="Cisco_2020_HLC_image">'[1]Image-Cloud '!$B$20:$B$29</definedName>
    <definedName name="Cloud_HHT">'[1]Storage-Compute'!$B$70:$B$74</definedName>
    <definedName name="Cloud_HHT_image">'[1]Image-Cloud '!$B$36:$B$43</definedName>
    <definedName name="Cloud_VTT">'[1]Storage-Compute'!$B$82</definedName>
    <definedName name="Cloud_VTT_image">'[1]Image-Cloud '!$B$45:$B$50</definedName>
    <definedName name="Dell_Unity_186_G05">'[1]Storage-Compute'!$C$23:$C$29</definedName>
    <definedName name="Hitachi_135_H11">'[1]Storage-Compute'!$C$30:$C$32</definedName>
    <definedName name="Hitachi_G700_Skylake_IBRS">'[1]Storage-Compute'!$C$58:$C$59</definedName>
    <definedName name="HP_3PAR_C01_Broadwell">'[1]Storage-Compute'!$C$14:$C$16</definedName>
    <definedName name="HP_3PAR_C01_Skylake">'[1]Storage-Compute'!$C$14:$C$16</definedName>
    <definedName name="HP_3PAR_E04">'[1]Storage-Compute'!$C$17:$C$18</definedName>
    <definedName name="HP_3PAR_E06_VTT">'[1]Storage-Compute'!$C$19:$C$20</definedName>
    <definedName name="HPE_2019_HLC">'[1]Storage-Compute'!$B$9:$B$21</definedName>
    <definedName name="HPE_2019_HLC_image">'[1]Image-Cloud '!$B$9:$B$17</definedName>
    <definedName name="HPE_3PAR_T6H09_Skylake_IBRS_VTT">'[1]Storage-Compute'!$C$55:$C$56</definedName>
    <definedName name="IBM_V7000_03_T5">'[1]Storage-Compute'!$C$21</definedName>
    <definedName name="IBM_V7000_T5">'[1]Storage-Compute'!$C$22</definedName>
    <definedName name="IBM_V7000_VTS">'[1]Storage-Compute'!$C$29</definedName>
    <definedName name="KGM_HHT_Ceph_2022_Q1_01">'[1]Storage-Compute'!$C$72:$C$73</definedName>
    <definedName name="Tu_Muon">'[1]Storage-Compute'!$C$33</definedName>
    <definedName name="UNITY880_01_Skylake_IBRS">'[1]Storage-Compute'!$C$57</definedName>
    <definedName name="UNITY880_01_Skylake_IBRS_VTS_Private">'[1]Storage-Compute'!$C$57</definedName>
    <definedName name="UNITY880_01_Skylake_IBRS_VTS_Public">'[1]Storage-Compute'!$C$57</definedName>
    <definedName name="ViettelPay_PCI_DSS">'[1]Storage-Compute'!$B$36:$B$38</definedName>
    <definedName name="ViettelPay_PCI_DSS_image">'[1]Image-Cloud '!$B$32:$B$34</definedName>
    <definedName name="VTNet_Ceph_2021_Q2_01">'[1]Storage-Compute'!$C$49:$C$52</definedName>
    <definedName name="VTNet_Ceph_2021_Q2_02">'[1]Storage-Compute'!$C$49:$C$52</definedName>
    <definedName name="VTNet_HHT_Ceph_2021_Q3_01">'[1]Storage-Compute'!$C$70:$C$71</definedName>
    <definedName name="VTNet_HHT_Ceph_2022_Q1_01">'[1]Storage-Compute'!$C$70:$C$71</definedName>
    <definedName name="VTNet_HHT_SAN_2021_Q3_01">'[1]Storage-Compute'!$C$74</definedName>
    <definedName name="VTNet_HHT_SAN_2022_Q2_01">'[1]Storage-Compute'!$C$75</definedName>
    <definedName name="VTNet_SAN_2021_Q2_01">'[1]Storage-Compute'!$C$53:$C$54</definedName>
    <definedName name="VTNet_SAN_2021_Q2_02">'[1]Storage-Compute'!$C$53:$C$54</definedName>
    <definedName name="VTNet_SAN_2021_Q2_03">'[1]Storage-Compute'!$C$60</definedName>
    <definedName name="VTNet_SAN_2021_Q2_04">'[1]Storage-Compute'!$C$61</definedName>
    <definedName name="VTNet_SAN_2021_Q3_01">'[1]Storage-Compute'!$C$62</definedName>
    <definedName name="VTNet_SAN_2022_Q1_01">'[1]Storage-Compute'!$C$63</definedName>
    <definedName name="VTP_CDE">'[1]Storage-Compute'!$C$36:$C$37</definedName>
    <definedName name="VTP_NCDE">'[1]Storage-Compute'!$C$36:$C$37</definedName>
    <definedName name="VTP_OTH">'[1]Storage-Compute'!$C$36:$C$37</definedName>
    <definedName name="VTS_Ceph_2021_Q2_01">'[1]Storage-Compute'!$C$49:$C$52</definedName>
    <definedName name="VTS_SAN_2021_Q2_01">'[1]Storage-Compute'!$C$53:$C$54</definedName>
    <definedName name="VTS_SAN_2021_Q2_02">'[1]Storage-Compute'!$C$61</definedName>
    <definedName name="VTS_SAN_2021_Q2_03">'[1]Storage-Compute'!$C$60</definedName>
    <definedName name="VTT_SAN_2021_Q2_01">'[1]Storage-Compute'!$C$53:$C$54</definedName>
    <definedName name="VTT_SAN_2021_Q2_02">'[1]Storage-Compute'!$C$53:$C$54</definedName>
    <definedName name="VTT_SAN_2021_Q4_01">'[1]Storage-Compute'!$C$82:$C$85</definedName>
  </definedNames>
  <calcPr calcId="145621"/>
</workbook>
</file>

<file path=xl/comments1.xml><?xml version="1.0" encoding="utf-8"?>
<comments xmlns="http://schemas.openxmlformats.org/spreadsheetml/2006/main">
  <authors>
    <author> </author>
  </authors>
  <commentList>
    <comment ref="P1" authorId="0">
      <text>
        <r>
          <rPr>
            <rFont val="Tahoma"/>
            <sz val="8"/>
          </rPr>
          <t xml:space="preserve">trangtth22:
Limit network default =1
Nếu muốn unlimit network để 0</t>
        </r>
      </text>
    </comment>
    <comment ref="Q1" authorId="0">
      <text>
        <r>
          <rPr>
            <rFont val="Tahoma"/>
            <sz val="8"/>
          </rPr>
          <t xml:space="preserve">trangtth22:
Default gateway server 
Bắt buộc </t>
        </r>
      </text>
    </comment>
    <comment ref="R1" authorId="0">
      <text>
        <r>
          <rPr>
            <rFont val="Tahoma"/>
            <sz val="8"/>
          </rPr>
          <t xml:space="preserve">ducnc7:
Trung tâm VHKTTC có cầm account root hay không ? </t>
        </r>
      </text>
    </comment>
    <comment ref="S1" authorId="0">
      <text>
        <r>
          <rPr>
            <rFont val="Tahoma"/>
            <sz val="8"/>
          </rPr>
          <t xml:space="preserve">Thông tin người quản trị server 
(Nhập thông tin với tên login SSO , đảm bảo user có account của PM: DCIM, SIRC)</t>
        </r>
      </text>
    </comment>
    <comment ref="T1" authorId="0">
      <text>
        <r>
          <rPr>
            <rFont val="Tahoma"/>
            <sz val="8"/>
          </rPr>
          <t xml:space="preserve">trangtth22:
File route cho server có nhiều IP </t>
        </r>
      </text>
    </comment>
    <comment ref="U1" authorId="0">
      <text>
        <r>
          <rPr>
            <rFont val="Tahoma"/>
            <sz val="8"/>
          </rPr>
          <t xml:space="preserve">trangtth22:
Mỗi package 1 dòng </t>
        </r>
      </text>
    </comment>
    <comment ref="V1" authorId="0">
      <text>
        <r>
          <rPr>
            <rFont val="Tahoma"/>
            <sz val="8"/>
          </rPr>
          <t xml:space="preserve">Enable giám sát Prometheus cho server – Yes
Không đưa lên GS Prom - No </t>
        </r>
      </text>
    </comment>
    <comment ref="W1" authorId="0">
      <text>
        <r>
          <rPr>
            <rFont val="Tahoma"/>
            <sz val="8"/>
          </rPr>
          <t xml:space="preserve">trangtth22:
Đầu môi dịch vụ </t>
        </r>
      </text>
    </comment>
    <comment ref="D1" authorId="0">
      <text>
        <r>
          <rPr>
            <rFont val="Tahoma"/>
            <sz val="8"/>
          </rPr>
          <t xml:space="preserve">ducnc7:
- Nhóm các server cùng loại được cấp trên các Compute khác nhau để đảm bảo dự phòng 
- VD: app, database,...</t>
        </r>
      </text>
    </comment>
    <comment ref="H1" authorId="0">
      <text>
        <r>
          <rPr>
            <rFont val="Tahoma"/>
            <sz val="8"/>
          </rPr>
          <t xml:space="preserve">- Chọn image cấp phát tương ứng với Cloud
- Lưu ý: Cấp trên Ceph sử dụng image _CEPH, cấp trên SAN sử dụng image: _SAN, nếu Cloud nào image không có đuôi: _CEPH hoặc _SAN thì chọn image bình thường </t>
        </r>
      </text>
    </comment>
    <comment ref="K2" authorId="0">
      <text>
        <r>
          <rPr>
            <rFont val="Tahoma"/>
            <sz val="8"/>
          </rPr>
          <t xml:space="preserve">ducnc7:
- Ghi rõ dung lượng của phân vùng cài đặt OS
- Đơn vị tính GB </t>
        </r>
      </text>
    </comment>
    <comment ref="L2" authorId="0">
      <text>
        <r>
          <rPr>
            <rFont val="Tahoma"/>
            <sz val="8"/>
          </rPr>
          <t xml:space="preserve">ducnc7:
ducnc7:
- Ghi rõ dung lượng của phân vùng dữ liệu theo format mountpoint: dungluong
- Mỗi phân vùng một dòng
- Đơn vị tính GB </t>
        </r>
      </text>
    </comment>
    <comment ref="M2" authorId="0">
      <text>
        <r>
          <rPr>
            <rFont val="Tahoma"/>
            <sz val="8"/>
          </rPr>
          <t xml:space="preserve">ducnc7:
- Ghi rõ dung lượng NAS cần cấp phát nếu cần 
- Đơn vị tính GB </t>
        </r>
      </text>
    </comment>
    <comment ref="F2" authorId="0">
      <text>
        <r>
          <rPr>
            <rFont val="Tahoma"/>
            <sz val="8"/>
          </rPr>
          <t xml:space="preserve">ducnc7:
Khai báo cả subnetmask</t>
        </r>
      </text>
    </comment>
    <comment ref="G2" authorId="0">
      <text>
        <r>
          <rPr>
            <rFont val="Tahoma"/>
            <sz val="8"/>
          </rPr>
          <t xml:space="preserve">ducnc7:
Mỗi IP một dòng</t>
        </r>
      </text>
    </comment>
  </commentList>
</comments>
</file>

<file path=xl/sharedStrings.xml><?xml version="1.0" encoding="utf-8"?>
<sst xmlns="http://schemas.openxmlformats.org/spreadsheetml/2006/main" count="8996" uniqueCount="8996">
  <si>
    <t>STT</t>
  </si>
  <si>
    <t xml:space="preserve">Mã PYC</t>
  </si>
  <si>
    <t xml:space="preserve">Đơn vị</t>
  </si>
  <si>
    <t xml:space="preserve">Đầu mối tạo PYC</t>
  </si>
  <si>
    <t xml:space="preserve">Đầu mối xử lý</t>
  </si>
  <si>
    <t xml:space="preserve">Trạng thái</t>
  </si>
  <si>
    <t xml:space="preserve">Thời điểm đẩy yêu cầu</t>
  </si>
  <si>
    <t xml:space="preserve">Thời gian hoàn thành theo KPI</t>
  </si>
  <si>
    <t xml:space="preserve">Thời gian hoàn thành ký PNX và đóng y/c</t>
  </si>
  <si>
    <t xml:space="preserve">Chất lượng sizing
(false)</t>
  </si>
  <si>
    <t xml:space="preserve">Số lần sizing qua mail</t>
  </si>
  <si>
    <t xml:space="preserve">Thời gian ký bản chốt sizing</t>
  </si>
  <si>
    <t xml:space="preserve">Tên dự án - Mục đích sizing</t>
  </si>
  <si>
    <t xml:space="preserve">Ghi chú</t>
  </si>
  <si>
    <t>sonht2</t>
  </si>
  <si>
    <t>tannph</t>
  </si>
  <si>
    <t xml:space="preserve">Hoàn thành</t>
  </si>
  <si>
    <t xml:space="preserve">Logkpi TV360</t>
  </si>
  <si>
    <t>hungnn27</t>
  </si>
  <si>
    <t xml:space="preserve">backend TV360</t>
  </si>
  <si>
    <t>anhnt576</t>
  </si>
  <si>
    <t xml:space="preserve">CCAI API</t>
  </si>
  <si>
    <t>tuyenpv9</t>
  </si>
  <si>
    <t>VoiceBrandname</t>
  </si>
  <si>
    <t>Dungha7</t>
  </si>
  <si>
    <t>ductn</t>
  </si>
  <si>
    <t xml:space="preserve">sizing CCAI giai đoạn 2</t>
  </si>
  <si>
    <t>quanhh3</t>
  </si>
  <si>
    <t>hieuhv13</t>
  </si>
  <si>
    <t xml:space="preserve">sizing hệ thống Payment 2</t>
  </si>
  <si>
    <t>hungd</t>
  </si>
  <si>
    <t xml:space="preserve">Thẩm định sizing Voice Brandname (bổ sung vaspgw_cdr và vaspgw_log)</t>
  </si>
  <si>
    <t xml:space="preserve">Thẩm định sizing Voice Brandname (bổ sung vaspgw)</t>
  </si>
  <si>
    <t>tamdtt1</t>
  </si>
  <si>
    <t xml:space="preserve">Thẩm Định lại Sizing Kafka (Vtracking)</t>
  </si>
  <si>
    <t>chinh3</t>
  </si>
  <si>
    <t xml:space="preserve">Thẩm định tài liệu định cỡ tài nguyên Quầy dịch vụ viễn thông tự động</t>
  </si>
  <si>
    <t>tiendd</t>
  </si>
  <si>
    <t xml:space="preserve">Sizing hệ thống TMS VHT</t>
  </si>
  <si>
    <t xml:space="preserve">Thẩm định sizing hệ thống Camera giám sát</t>
  </si>
  <si>
    <t>trangtth11</t>
  </si>
  <si>
    <t xml:space="preserve">Thẩm định sizing hệ thống vHealth</t>
  </si>
  <si>
    <t>hoangld2</t>
  </si>
  <si>
    <t xml:space="preserve">Thẩm định sizing hệ thống Vtracking ban xe</t>
  </si>
  <si>
    <t>vinhtq18</t>
  </si>
  <si>
    <t>Anhld55</t>
  </si>
  <si>
    <t xml:space="preserve">triển khai hệ thống tdvt</t>
  </si>
  <si>
    <t xml:space="preserve"> Sizing tách ứng dụng và database hệ thống Voice brandname</t>
  </si>
  <si>
    <t xml:space="preserve">Sizing hệ thống Camera giám sát _T3</t>
  </si>
  <si>
    <t>duongvx</t>
  </si>
  <si>
    <t xml:space="preserve">Kinh doanh hệ thống quản lý thuê bao IoT CMP VHT</t>
  </si>
  <si>
    <t>hungpm6</t>
  </si>
  <si>
    <t>Hieuhv13</t>
  </si>
  <si>
    <t xml:space="preserve">Thẩm định sizing hệ thống test ipcc 1.0</t>
  </si>
  <si>
    <t>hainv71</t>
  </si>
  <si>
    <t xml:space="preserve">Sizing bổ sung NAS hệ thống Hóa đơn điện tử phần lưu trữ k8s</t>
  </si>
  <si>
    <t xml:space="preserve">Cung cấp hệ thống quản lý thuê bao IoT cho Khách hàng</t>
  </si>
  <si>
    <t>4175442</t>
  </si>
  <si>
    <t>dattht</t>
  </si>
  <si>
    <t xml:space="preserve">Thẩm định sizing dự án vcontract nâng cấp bổ sung phương án kinh doanh mới
</t>
  </si>
  <si>
    <t xml:space="preserve">Thẩm định sizing dự án hệ thống quản lý thuê bao IoT_CMP của VHT
</t>
  </si>
  <si>
    <t xml:space="preserve">Thẩm định sizing định cỡ trái tim cho em
</t>
  </si>
  <si>
    <t xml:space="preserve">sizing hệ thống ussd199/pay199</t>
  </si>
  <si>
    <t xml:space="preserve">Trao đổi qua điện thoại</t>
  </si>
  <si>
    <t xml:space="preserve">Trao đôi trực tiếp</t>
  </si>
  <si>
    <t xml:space="preserve">Sizing log, backup DB HDDT</t>
  </si>
  <si>
    <t>thund1</t>
  </si>
  <si>
    <t xml:space="preserve">PYC Sizing của vTracking 2.0</t>
  </si>
  <si>
    <t xml:space="preserve">Thẩm định sizing phân hệ Dagoras ARPU</t>
  </si>
  <si>
    <t xml:space="preserve">Thẩm định sizing dự án vcontract  phương án kinh doanh nội bộ</t>
  </si>
  <si>
    <t>hienlt15</t>
  </si>
  <si>
    <t xml:space="preserve">Thẩm định sizing hệ thống hóa đơn điện tử : database truyền nhận lần 4</t>
  </si>
  <si>
    <t>ngoctv1</t>
  </si>
  <si>
    <t xml:space="preserve">Sizing Bổ sung phần lưu trữ backup và cụm XDR cho db Aerospike của myviettel</t>
  </si>
  <si>
    <t>hieund28</t>
  </si>
  <si>
    <t xml:space="preserve">Thẩm định Sizing hệ thống RATING</t>
  </si>
  <si>
    <t>soncn2</t>
  </si>
  <si>
    <t xml:space="preserve">Hỗ trợ thẩm định sizing môi trường test hệ thống Roaming 2.0</t>
  </si>
  <si>
    <t>tuyenvm</t>
  </si>
  <si>
    <t xml:space="preserve">sizing hệ thống BCCS_CA chuyển đổi K8s (Hệ thống TEST)</t>
  </si>
  <si>
    <t xml:space="preserve">Thẩm định tài liệu định cỡ tài nguyên lưu trữ hệ thống QLSX VTT mới</t>
  </si>
  <si>
    <t>TUYENVM</t>
  </si>
  <si>
    <t xml:space="preserve">PYC sizing hệ thống BCCS_CA chuyển đổi K8s (Hệ thống TEST) lần 2</t>
  </si>
  <si>
    <t>PYC-743</t>
  </si>
  <si>
    <t>hoangnt21</t>
  </si>
  <si>
    <t xml:space="preserve">Thẩm định sizing để xin bổ sung tài nguyên cho HTĐS Trong nước tránh cao tải CPU, RAM</t>
  </si>
  <si>
    <t>kientt6</t>
  </si>
  <si>
    <t>13/09/2023</t>
  </si>
  <si>
    <t xml:space="preserve">PYC thẩm định sizing bổ sung cho hệ thống Callbot (đã ký).</t>
  </si>
  <si>
    <t xml:space="preserve">Thời gian thực hiện thay đổi do đội dự án điền sai loại yêu cầu</t>
  </si>
  <si>
    <t>15/09/2023</t>
  </si>
  <si>
    <t>19/09/2023</t>
  </si>
  <si>
    <t xml:space="preserve">Thẩm định sizing Backend TV360 toàn cầu</t>
  </si>
  <si>
    <t>22/09/2023</t>
  </si>
  <si>
    <t>26/09/2023</t>
  </si>
  <si>
    <t xml:space="preserve">PYC sizing hệ thống BCCS_CA chuyển đổi K8s (Hệ thống TEST)</t>
  </si>
  <si>
    <t xml:space="preserve">Thẩm định sizing Backend TV360 toàn cầu lan 2</t>
  </si>
  <si>
    <t>PYC-3146</t>
  </si>
  <si>
    <t>tiendc</t>
  </si>
  <si>
    <t>13/10/2023</t>
  </si>
  <si>
    <t xml:space="preserve">Đánh giá sizing FTP server hệ thống Quản lý hồ sơ</t>
  </si>
  <si>
    <t>PYC-3240</t>
  </si>
  <si>
    <t>17/10/2023</t>
  </si>
  <si>
    <t>16/10/2023</t>
  </si>
  <si>
    <t xml:space="preserve">DAC][FMRA] Đánh giá sizing cho hệ thống RATING</t>
  </si>
  <si>
    <t>PYC-3585</t>
  </si>
  <si>
    <t>hoabv8</t>
  </si>
  <si>
    <t>20/10/2023</t>
  </si>
  <si>
    <t>24/10/2023</t>
  </si>
  <si>
    <t xml:space="preserve">Thẩm định sizing để xin bổ sung tài nguyên cho SmartMotor</t>
  </si>
  <si>
    <t>Mail</t>
  </si>
  <si>
    <t>khanhnn25</t>
  </si>
  <si>
    <t>23/10/2023</t>
  </si>
  <si>
    <t>25/10/2023</t>
  </si>
  <si>
    <t xml:space="preserve">Sizing hệ thống Viettel safe platform</t>
  </si>
  <si>
    <t>PYC-3910</t>
  </si>
  <si>
    <t>tamddt1</t>
  </si>
  <si>
    <t>27/10/2023</t>
  </si>
  <si>
    <t xml:space="preserve">THẩm định sizing Camera JF bổ sung tài nguyên</t>
  </si>
  <si>
    <t>PYC-4002</t>
  </si>
  <si>
    <t>31/10/2023</t>
  </si>
  <si>
    <t xml:space="preserve">Review Sizing hệ thống Roaming 2.0 Product</t>
  </si>
  <si>
    <t>PYC-4082</t>
  </si>
  <si>
    <t>hainn31</t>
  </si>
  <si>
    <t xml:space="preserve">Đánh giá sizing cho hệ thống Mediation</t>
  </si>
  <si>
    <t>PYC-10656</t>
  </si>
  <si>
    <t>thongnv31</t>
  </si>
  <si>
    <t xml:space="preserve">THẩm định sizing Vtracking Nội bộ</t>
  </si>
  <si>
    <t>PYC-4629</t>
  </si>
  <si>
    <t>thaind4</t>
  </si>
  <si>
    <t xml:space="preserve">Thẩm định sizing, cấp phát tài nguyên IPCC 2.0 phân hệ videocall của TTDVKH VTT</t>
  </si>
  <si>
    <t>PYC-4808</t>
  </si>
  <si>
    <t>khanhdn1</t>
  </si>
  <si>
    <t xml:space="preserve">Thẩm định sizing hệ thống TMS v6</t>
  </si>
  <si>
    <t>PYC-4244</t>
  </si>
  <si>
    <t>hoppv3</t>
  </si>
  <si>
    <t>14/11/2023</t>
  </si>
  <si>
    <t>13/11/2023</t>
  </si>
  <si>
    <t>29/12/2023</t>
  </si>
  <si>
    <t xml:space="preserve">Thẩm định Sizing hệ thống Quản lý khách hàng-xử lý cảnh báo rủi ro</t>
  </si>
  <si>
    <t>PYC-4954</t>
  </si>
  <si>
    <t>30/8/2024</t>
  </si>
  <si>
    <t xml:space="preserve">Thẩm định sizing để xin bổ sung tài nguyên cho SmartMotor lần 2</t>
  </si>
  <si>
    <t>PYC-5252</t>
  </si>
  <si>
    <t>15/11/2023</t>
  </si>
  <si>
    <t>17/11/2023</t>
  </si>
  <si>
    <t>16/11/2023</t>
  </si>
  <si>
    <t xml:space="preserve">Thẩm định sizing, cấp phát tài nguyên IPCC 2.0 phân hệ videocall của TTDVKH VTT lần 2</t>
  </si>
  <si>
    <t>PYC-5300</t>
  </si>
  <si>
    <t>thaolt34</t>
  </si>
  <si>
    <t xml:space="preserve">Đánh giá sizing cho hệ thống Mediation Đối Soát MSC</t>
  </si>
  <si>
    <t>PYC-5310</t>
  </si>
  <si>
    <t>minhca</t>
  </si>
  <si>
    <t xml:space="preserve">Thẩm định sizing cho hệ thống MyLife</t>
  </si>
  <si>
    <t>PYC-5892</t>
  </si>
  <si>
    <t>24/11/2023</t>
  </si>
  <si>
    <t>28/11/2023</t>
  </si>
  <si>
    <t>27/11/2023</t>
  </si>
  <si>
    <t xml:space="preserve">Đánh giá Sizing tăng tải cho phân hệ WEB BCCS_CM_CA</t>
  </si>
  <si>
    <t>PYC-5913</t>
  </si>
  <si>
    <t>hanq1</t>
  </si>
  <si>
    <t xml:space="preserve">MappingGW/Ví Doanh nghiệp - Bổ sung storage cho hệ thống</t>
  </si>
  <si>
    <t>PYC-6254</t>
  </si>
  <si>
    <t>tamdttt1</t>
  </si>
  <si>
    <t>29/11/2023</t>
  </si>
  <si>
    <t xml:space="preserve">AI Home Camera - Xin cấp server</t>
  </si>
  <si>
    <t xml:space="preserve">bypass sizing để POC 6 tháng</t>
  </si>
  <si>
    <t>PYC-6448</t>
  </si>
  <si>
    <t>phund2</t>
  </si>
  <si>
    <t xml:space="preserve">Videocall - </t>
  </si>
  <si>
    <t>PYC-6451</t>
  </si>
  <si>
    <t xml:space="preserve"> </t>
  </si>
  <si>
    <t xml:space="preserve">BCCS_CM_CA - Phục vụ QHĐC 2024-2025</t>
  </si>
  <si>
    <t>PYC-6825</t>
  </si>
  <si>
    <t>tungct</t>
  </si>
  <si>
    <t xml:space="preserve">Định cỡ Module AI digital Human Gateway phục vụ truyền thông và trải nghiệm</t>
  </si>
  <si>
    <t xml:space="preserve">bypass phục vụ sự kiện MWC</t>
  </si>
  <si>
    <t>PYC-7045</t>
  </si>
  <si>
    <t>15/12/2023</t>
  </si>
  <si>
    <t xml:space="preserve">Nâng cấp tài nguyên Hóa đơn điện tử phục vụ cao điểm kinh doanh hóa đơn xăng dầu</t>
  </si>
  <si>
    <t xml:space="preserve">Đơn vị chưa gửi file văn bản sizing</t>
  </si>
  <si>
    <t>PYC-7061</t>
  </si>
  <si>
    <t>GPDVS</t>
  </si>
  <si>
    <t>24/1/2024</t>
  </si>
  <si>
    <t xml:space="preserve">thẩm định sizing TV360 backend và kho video</t>
  </si>
  <si>
    <t>PYC-7062</t>
  </si>
  <si>
    <t xml:space="preserve">thẩm định sizing TV360 TMS</t>
  </si>
  <si>
    <t>PYC-7152</t>
  </si>
  <si>
    <t>BSS</t>
  </si>
  <si>
    <t>phucth20</t>
  </si>
  <si>
    <t>14/12/2023</t>
  </si>
  <si>
    <t>18/12/2023</t>
  </si>
  <si>
    <t xml:space="preserve">Thẩm định sizing Module Kafka và CampaignConsumer cho hệ thống Happycall</t>
  </si>
  <si>
    <t>PYC-7269</t>
  </si>
  <si>
    <t>20/12/2023</t>
  </si>
  <si>
    <t>19/12/2023</t>
  </si>
  <si>
    <t xml:space="preserve">thẩm định hệ thống BADO</t>
  </si>
  <si>
    <t>PYC-7457</t>
  </si>
  <si>
    <t>cntt_ductn</t>
  </si>
  <si>
    <t>21/12/2023</t>
  </si>
  <si>
    <t>22/12/2023</t>
  </si>
  <si>
    <t xml:space="preserve">thẩm định hệ thống Chặn nợ cước định kỳ</t>
  </si>
  <si>
    <t>PYC-7882</t>
  </si>
  <si>
    <t>VAS</t>
  </si>
  <si>
    <t>kiennv8</t>
  </si>
  <si>
    <t>26/12/2023</t>
  </si>
  <si>
    <t>27/12/2023</t>
  </si>
  <si>
    <t xml:space="preserve">thẩm định sizing Storage cho hệ thống Lifebox</t>
  </si>
  <si>
    <t>PYC-7876</t>
  </si>
  <si>
    <t xml:space="preserve">thẩm định sizing nhu cầu Storage Object 2024 cho các dịch vụ Video VAS</t>
  </si>
  <si>
    <t>PYC-8223</t>
  </si>
  <si>
    <t xml:space="preserve">PYC thẩm định sizing nhu cầu CDN 2024 cho các dịch vụ Video VAS</t>
  </si>
  <si>
    <t>PYC-8059</t>
  </si>
  <si>
    <t>thanhtt69</t>
  </si>
  <si>
    <t>khanhnd23</t>
  </si>
  <si>
    <t xml:space="preserve">sizing DB Mysign</t>
  </si>
  <si>
    <t>PYC-8289</t>
  </si>
  <si>
    <t xml:space="preserve">Thẩm định Nâng cấp tài nguyên Hóa đơn điện tử phục vụ cao điểm kinh doanh hóa đơn xăng dầu</t>
  </si>
  <si>
    <t>PYC-8562</t>
  </si>
  <si>
    <t>vanha1</t>
  </si>
  <si>
    <t xml:space="preserve">Thẩm định sizing để xin bổ sung tài nguyên cho VIETTEL++</t>
  </si>
  <si>
    <t>PYC-8724</t>
  </si>
  <si>
    <t xml:space="preserve">sizing cho hệ thống MyLife-clone-lần 2</t>
  </si>
  <si>
    <t>PYC-8964</t>
  </si>
  <si>
    <t>giangnt109</t>
  </si>
  <si>
    <t xml:space="preserve"> Sizing hệ thống Campaign Management bổ sung</t>
  </si>
  <si>
    <t>PYC-9185</t>
  </si>
  <si>
    <t>anhtt67</t>
  </si>
  <si>
    <t>15/1/2024</t>
  </si>
  <si>
    <t xml:space="preserve">Sizing hệ thống My Safe</t>
  </si>
  <si>
    <t>PYC-10448</t>
  </si>
  <si>
    <t>dungdt60</t>
  </si>
  <si>
    <t>31/1/2024</t>
  </si>
  <si>
    <t>21/2/2024</t>
  </si>
  <si>
    <t xml:space="preserve">sizing hệ thống Mobile-CA</t>
  </si>
  <si>
    <t>PYC-9367</t>
  </si>
  <si>
    <t>DAC</t>
  </si>
  <si>
    <t>quannv28</t>
  </si>
  <si>
    <t>16/1/2024</t>
  </si>
  <si>
    <t>18/1/2024</t>
  </si>
  <si>
    <t xml:space="preserve">sizing 2 server public phục vụ TK hệ thống báo cáo cho Ban TGĐ</t>
  </si>
  <si>
    <t>PYC-9404</t>
  </si>
  <si>
    <t>DVTH</t>
  </si>
  <si>
    <t>trungnt21</t>
  </si>
  <si>
    <t>22/1/2024</t>
  </si>
  <si>
    <t xml:space="preserve">sizing Storage S3 (Cloud Storage) cho TV360 năm 2024</t>
  </si>
  <si>
    <t>PYC-10145</t>
  </si>
  <si>
    <t>25/1/2024</t>
  </si>
  <si>
    <t>29/1/2024</t>
  </si>
  <si>
    <t xml:space="preserve">Sizing hệ thống Gửi thông báo cước</t>
  </si>
  <si>
    <t>PYC-10206</t>
  </si>
  <si>
    <t>26/1/2024</t>
  </si>
  <si>
    <t>30/1/2024</t>
  </si>
  <si>
    <t xml:space="preserve">Sizing hệ thống Mediation tập trung</t>
  </si>
  <si>
    <t>PYC-10207</t>
  </si>
  <si>
    <t xml:space="preserve">Sizing hệ thống ImportDS bổ sung backdate 2021</t>
  </si>
  <si>
    <t>PYC-10208</t>
  </si>
  <si>
    <t xml:space="preserve">Sizing hệ thống ĐS VAS Mobile : MariaDB</t>
  </si>
  <si>
    <t>PYC-10371</t>
  </si>
  <si>
    <t>22/2/2024</t>
  </si>
  <si>
    <t xml:space="preserve"> sizing ĐỊNH CỠ HỆ THỐNG VBHXH MySign</t>
  </si>
  <si>
    <t>PYC-10792</t>
  </si>
  <si>
    <t>anhld55</t>
  </si>
  <si>
    <t>16/2/2024</t>
  </si>
  <si>
    <t>15/3/2024</t>
  </si>
  <si>
    <t xml:space="preserve">Sizing bổ sung tài nguyên hệ thống smsbrandname cho rủi ro RISK_20231208_37706</t>
  </si>
  <si>
    <t>PYC-10923</t>
  </si>
  <si>
    <t>20/2/2024</t>
  </si>
  <si>
    <t>19/2/2024</t>
  </si>
  <si>
    <t xml:space="preserve">sizing ĐỊNH CỠ HỆ THỐNG Cloud CA</t>
  </si>
  <si>
    <t>PYC-11030</t>
  </si>
  <si>
    <t>anhvt105</t>
  </si>
  <si>
    <t xml:space="preserve">Yêu cầu cấp phát server VTT-Analytic</t>
  </si>
  <si>
    <t>PYC-11236</t>
  </si>
  <si>
    <t>23/2/2024</t>
  </si>
  <si>
    <t>26/2/2024</t>
  </si>
  <si>
    <t xml:space="preserve">Sizing hệ thống ĐSQT : MariaDB</t>
  </si>
  <si>
    <t>PYC-11304</t>
  </si>
  <si>
    <t xml:space="preserve">thẩm định sizing TV360 NMS STB</t>
  </si>
  <si>
    <t>PYC-11971</t>
  </si>
  <si>
    <t xml:space="preserve"> sizing cụm server do VTM bàn giao</t>
  </si>
  <si>
    <t xml:space="preserve">quá thời gian sizing, đội dự án tạo PYC-14875 thay thế</t>
  </si>
  <si>
    <t>PYC-12042</t>
  </si>
  <si>
    <t>binhvd7</t>
  </si>
  <si>
    <t xml:space="preserve">sizing DB Oracle Server tách khỏi cụm Datalake_Viettel Report</t>
  </si>
  <si>
    <t>PYC-12156</t>
  </si>
  <si>
    <t>binhnn7</t>
  </si>
  <si>
    <t>21/3/2024</t>
  </si>
  <si>
    <t xml:space="preserve"> sizing Face Search</t>
  </si>
  <si>
    <t>bypass</t>
  </si>
  <si>
    <t>PYC-12313</t>
  </si>
  <si>
    <t>13/3/2024</t>
  </si>
  <si>
    <t>24/4/2024</t>
  </si>
  <si>
    <t xml:space="preserve">Sizing ứng cứu tài nguyên hệ thống Roaming 1.0</t>
  </si>
  <si>
    <t>PYC-11912</t>
  </si>
  <si>
    <t>linhnh35</t>
  </si>
  <si>
    <t xml:space="preserve">Sizing thông tin mở kết nối ftp smsbrandname cho PYC-11853 </t>
  </si>
  <si>
    <t>PYC-12423</t>
  </si>
  <si>
    <t>longhv15</t>
  </si>
  <si>
    <t>25/4/2024</t>
  </si>
  <si>
    <t xml:space="preserve"> sizing cụm server My Viettel recommend &amp; AI system</t>
  </si>
  <si>
    <t>PYC-12549</t>
  </si>
  <si>
    <t>huync2</t>
  </si>
  <si>
    <t>14/3/2024</t>
  </si>
  <si>
    <t xml:space="preserve">sizing định kỳ hệ thống minigame</t>
  </si>
  <si>
    <t>PYC-12718</t>
  </si>
  <si>
    <t>18/3/2024</t>
  </si>
  <si>
    <t xml:space="preserve">sizing cụm server do VTM bàn giao 2</t>
  </si>
  <si>
    <t>PYC-12720</t>
  </si>
  <si>
    <t>kiennt9</t>
  </si>
  <si>
    <t xml:space="preserve">sizing bổ sung thêm phân vùng /backup của DB dịch vụ VDA</t>
  </si>
  <si>
    <t>PYC-13038</t>
  </si>
  <si>
    <t>19/3/2024</t>
  </si>
  <si>
    <t>20/3/2024</t>
  </si>
  <si>
    <t>25/3/2024</t>
  </si>
  <si>
    <t xml:space="preserve">sizing Cung cấp tài nguyên hệ thống giám sát tập trung VTT Prometheus</t>
  </si>
  <si>
    <t xml:space="preserve"> PYC-13053</t>
  </si>
  <si>
    <t>tinhnx</t>
  </si>
  <si>
    <t xml:space="preserve">Sizing  cấp phát tài nguyên cho Hệ thống Quản lý Viettel Consent</t>
  </si>
  <si>
    <t>PYC-13397</t>
  </si>
  <si>
    <t>27/3/2024</t>
  </si>
  <si>
    <t>26/3/2024</t>
  </si>
  <si>
    <t>22/4/2024</t>
  </si>
  <si>
    <t xml:space="preserve">sizing xin cấp tài nguyên triển khai lưu trữ hồ sơ storage S3</t>
  </si>
  <si>
    <t>PYC-13464</t>
  </si>
  <si>
    <t>tungnp2</t>
  </si>
  <si>
    <t>28/3/2024</t>
  </si>
  <si>
    <t xml:space="preserve">sizing định kỳ hệ thống MyViettel K8s</t>
  </si>
  <si>
    <t>PYC-13515</t>
  </si>
  <si>
    <t>29/3/2024</t>
  </si>
  <si>
    <t xml:space="preserve"> sizing hệ thống Mobile-CA bổ sung HDD cho hạ tầng</t>
  </si>
  <si>
    <t xml:space="preserve">đóng Jira ticket do nội dung trùng với PYC-10448</t>
  </si>
  <si>
    <t>PYC-13709</t>
  </si>
  <si>
    <t>tuta8</t>
  </si>
  <si>
    <t>30/5/2024</t>
  </si>
  <si>
    <t xml:space="preserve"> sizng hệ thống Smart home</t>
  </si>
  <si>
    <t>PYC-13900</t>
  </si>
  <si>
    <t xml:space="preserve">hệ thống Pay199 xử lý rủi ro RISK_20230420_32435_PAY199</t>
  </si>
  <si>
    <t>PYC-14400</t>
  </si>
  <si>
    <t xml:space="preserve">sizing cấp phát tài nguyên triển khai hệ thống Roaming tập trung</t>
  </si>
  <si>
    <t>PYC-14484</t>
  </si>
  <si>
    <t xml:space="preserve">sizing Camera JF</t>
  </si>
  <si>
    <t>PYC-14579</t>
  </si>
  <si>
    <t>ducnmis</t>
  </si>
  <si>
    <t xml:space="preserve">sizing hệ thống mBCCS Video call Stringee</t>
  </si>
  <si>
    <t>PYC-14716</t>
  </si>
  <si>
    <t>thiendv1</t>
  </si>
  <si>
    <t>15/4/2024</t>
  </si>
  <si>
    <t>26/4/2024</t>
  </si>
  <si>
    <t xml:space="preserve">sizing hệ thống vTracking 2.0 quy mô 100k thuê bao</t>
  </si>
  <si>
    <t>PYC-14875</t>
  </si>
  <si>
    <t>16/4/2024</t>
  </si>
  <si>
    <t>19/4/2024</t>
  </si>
  <si>
    <t>17/4/2024</t>
  </si>
  <si>
    <t>23/4/2024</t>
  </si>
  <si>
    <t xml:space="preserve">sizing cụm server do VTM bàn giao</t>
  </si>
  <si>
    <t>PYC-14895</t>
  </si>
  <si>
    <t xml:space="preserve">Sizing mở rộng hệ thống Mykid Masscom theo bài thầu thêm 50K thiết bị</t>
  </si>
  <si>
    <t>PYC-14912</t>
  </si>
  <si>
    <t xml:space="preserve"> sizing tăng tải hệ thống VOICETOTEXT</t>
  </si>
  <si>
    <t>PYC-15063</t>
  </si>
  <si>
    <t>hungnvx</t>
  </si>
  <si>
    <t xml:space="preserve">server cho AppSealing triển khai bảo mật cho ứng dụng mBCCS, TV360, MyViettel</t>
  </si>
  <si>
    <t>PYC-15271</t>
  </si>
  <si>
    <t xml:space="preserve">sizing Module Kafka và CampaignConsumer cho hệ thống Happycall</t>
  </si>
  <si>
    <t>PYC-15287</t>
  </si>
  <si>
    <t xml:space="preserve">sizing tách Redis Server cho hệ thống Isign phục vụ bàn giao VHKT</t>
  </si>
  <si>
    <t>PYC-16136</t>
  </si>
  <si>
    <t>vannx3</t>
  </si>
  <si>
    <t xml:space="preserve"> Sizing bổ sung phân hệ API Gateway cho Hệ thống CampaignManagement</t>
  </si>
  <si>
    <t>PYC-16641</t>
  </si>
  <si>
    <t>cuongcc2</t>
  </si>
  <si>
    <t>13/5/2024</t>
  </si>
  <si>
    <t>22/5/2024</t>
  </si>
  <si>
    <t xml:space="preserve">Sizing Log tap trung mBCCS_v1</t>
  </si>
  <si>
    <t xml:space="preserve">bypass sizing</t>
  </si>
  <si>
    <t>PYC-16669</t>
  </si>
  <si>
    <t xml:space="preserve">Sizing Log tap trung AI chatbot_v1</t>
  </si>
  <si>
    <t>PYC-16812</t>
  </si>
  <si>
    <t>dohv</t>
  </si>
  <si>
    <t>15/5/2024</t>
  </si>
  <si>
    <t xml:space="preserve"> sizing định kỳ hệ thống GBOC K8S</t>
  </si>
  <si>
    <t>PYC-17157</t>
  </si>
  <si>
    <t>17/5/2024</t>
  </si>
  <si>
    <t>21/5/2024</t>
  </si>
  <si>
    <t>24/5/2024</t>
  </si>
  <si>
    <t>29/5/2024</t>
  </si>
  <si>
    <t xml:space="preserve">sizing bổ sung HDD cho TTONLINE (VASMARKETING) lưu log 03 tháng</t>
  </si>
  <si>
    <t>PYC-17737</t>
  </si>
  <si>
    <t>tuantq4</t>
  </si>
  <si>
    <t>28/4/2024</t>
  </si>
  <si>
    <t>27/5/2024</t>
  </si>
  <si>
    <t xml:space="preserve"> sizing cụm server CCAI ver5</t>
  </si>
  <si>
    <t>PYC-18025</t>
  </si>
  <si>
    <t>24/6/2024</t>
  </si>
  <si>
    <t xml:space="preserve">Sizing cấp tài nguyên hệ thống máy chủ AppSealing bảo mật app di động MyViettel, TV360, mBCCS</t>
  </si>
  <si>
    <t>PYC-18217</t>
  </si>
  <si>
    <t>hieupv13</t>
  </si>
  <si>
    <t xml:space="preserve">đánh giá bổ sung tài nguyên cho dịch vụ TSA</t>
  </si>
  <si>
    <t>PYC-18268</t>
  </si>
  <si>
    <t xml:space="preserve">sizing triển khai hệ thống 5GXR mới trên mạng Viettel</t>
  </si>
  <si>
    <t>PYC-18476</t>
  </si>
  <si>
    <t>cuongnx8</t>
  </si>
  <si>
    <t xml:space="preserve"> sizing hệ thống datasecurity</t>
  </si>
  <si>
    <t>PYC-18496</t>
  </si>
  <si>
    <t>13/6/2024</t>
  </si>
  <si>
    <t xml:space="preserve">sizing hệ thống Mydio Viettel mới</t>
  </si>
  <si>
    <t xml:space="preserve"> bypass sizing, tài nguyên thu hồi Imuzik</t>
  </si>
  <si>
    <t>PYC-18664</t>
  </si>
  <si>
    <t>18/7/2024</t>
  </si>
  <si>
    <t xml:space="preserve">Sizing hệ thống Camera jf</t>
  </si>
  <si>
    <t>PYC-18677</t>
  </si>
  <si>
    <t xml:space="preserve">Sizing TV360_thi_truong</t>
  </si>
  <si>
    <t>PYC-18927</t>
  </si>
  <si>
    <t>hoanglm9</t>
  </si>
  <si>
    <t>14/6/2024</t>
  </si>
  <si>
    <t>28/6/2024</t>
  </si>
  <si>
    <t xml:space="preserve">Sizing hệ thống APIGW phục vụ tích hợp triển khai 700 tps với đối tác Meta</t>
  </si>
  <si>
    <t>PYC-19071</t>
  </si>
  <si>
    <t>nghiatn1</t>
  </si>
  <si>
    <t>17/6/2024</t>
  </si>
  <si>
    <t>19/6/2024</t>
  </si>
  <si>
    <t xml:space="preserve">Cấp phát tài nguyên bổ sung hệ thống Trái tim cho em</t>
  </si>
  <si>
    <t xml:space="preserve"> bypass sizing</t>
  </si>
  <si>
    <t>PYC-19668</t>
  </si>
  <si>
    <t>hainv102</t>
  </si>
  <si>
    <t>26/6/2024</t>
  </si>
  <si>
    <t xml:space="preserve">sizing định kỳ hệ thống Mybox (NFS + S3)</t>
  </si>
  <si>
    <t>note</t>
  </si>
  <si>
    <t>PYC-19818</t>
  </si>
  <si>
    <t xml:space="preserve">Đánh giá Sizing cho hệ thống Mediation</t>
  </si>
  <si>
    <t>PYC-20043</t>
  </si>
  <si>
    <t>thanhdv125</t>
  </si>
  <si>
    <t>21/08/2024</t>
  </si>
  <si>
    <t xml:space="preserve">Sizing hệ thống Phí Bán Hàng 4.0</t>
  </si>
  <si>
    <t>PYC-20221</t>
  </si>
  <si>
    <t>longh48</t>
  </si>
  <si>
    <t>tuanha3</t>
  </si>
  <si>
    <t xml:space="preserve">Sizing định kỳ cho Đối soát trong nước</t>
  </si>
  <si>
    <t>PYC-20494</t>
  </si>
  <si>
    <t xml:space="preserve">nâng tải cho hệ thống BCCS_CA</t>
  </si>
  <si>
    <t>PYC-20752</t>
  </si>
  <si>
    <t>19/7/2024</t>
  </si>
  <si>
    <t xml:space="preserve">Sizing hệ thống TVBH phục vụ tích hợp triển khai 700 tps với đối tác Meta</t>
  </si>
  <si>
    <t>PYC-20779</t>
  </si>
  <si>
    <t>19/9/2024</t>
  </si>
  <si>
    <t xml:space="preserve">sizing tăng thêm 700 TPS cho hệ thống VAAA</t>
  </si>
  <si>
    <t>PYC-21050</t>
  </si>
  <si>
    <t>huongnl15</t>
  </si>
  <si>
    <t>15/7/2024</t>
  </si>
  <si>
    <t xml:space="preserve">Thẩm định hạ tầng Codx - Lạc Việt</t>
  </si>
  <si>
    <t>PYC-21077</t>
  </si>
  <si>
    <t>16/7/2024</t>
  </si>
  <si>
    <t xml:space="preserve">sizing hệ thống datasecurity triển khai cho VTT</t>
  </si>
  <si>
    <t xml:space="preserve">Đóng ticket do trùng với PYC-18476</t>
  </si>
  <si>
    <t>PYC-21212</t>
  </si>
  <si>
    <t>17/7/2024</t>
  </si>
  <si>
    <t>19/8/2024</t>
  </si>
  <si>
    <t xml:space="preserve">sizing hệ thống Home Camera JF mở rộng cho 550K thiết bị</t>
  </si>
  <si>
    <t xml:space="preserve">Trao đổi qua mail</t>
  </si>
  <si>
    <t>PYC-21351</t>
  </si>
  <si>
    <t>huyct13</t>
  </si>
  <si>
    <t>22/7/2024</t>
  </si>
  <si>
    <t xml:space="preserve">Sizing hệ thống Mở chặn sau thanh toán xử lý rủi ro Payment</t>
  </si>
  <si>
    <t>PYC-21469</t>
  </si>
  <si>
    <t xml:space="preserve">sizing server streaming rtmp nginx cho IPCC</t>
  </si>
  <si>
    <t>PYC-21768</t>
  </si>
  <si>
    <t>24/7/2024</t>
  </si>
  <si>
    <t>25/7/2024</t>
  </si>
  <si>
    <t xml:space="preserve">sizing server Redis</t>
  </si>
  <si>
    <t>PYC-22164</t>
  </si>
  <si>
    <t>29/7/2024</t>
  </si>
  <si>
    <t>31/7/2024</t>
  </si>
  <si>
    <t xml:space="preserve">Sizing hệ thống Quản lý khách hàng</t>
  </si>
  <si>
    <t>PYC-22183</t>
  </si>
  <si>
    <t xml:space="preserve">sizing server Redis lần 2</t>
  </si>
  <si>
    <t>PYC-22270</t>
  </si>
  <si>
    <t>30/7/2024</t>
  </si>
  <si>
    <t xml:space="preserve">sizing cụm server GPU CCAI</t>
  </si>
  <si>
    <t>PYC-22526</t>
  </si>
  <si>
    <t>anhtt229</t>
  </si>
  <si>
    <t>14/8/2024</t>
  </si>
  <si>
    <t xml:space="preserve">sizing bổ sung tài nguyên Mykid Goly</t>
  </si>
  <si>
    <t>PYC-22548</t>
  </si>
  <si>
    <t>26/8/2024</t>
  </si>
  <si>
    <t xml:space="preserve">Sizing cấp phát tài nguyên môi trường thật cho hệ thống Roaming tập trung</t>
  </si>
  <si>
    <t>dungdb1</t>
  </si>
  <si>
    <t>haipn</t>
  </si>
  <si>
    <t xml:space="preserve">ĐỊNH CỠ HSM HỆ THỐNG VIETTEL CLOUD-CA</t>
  </si>
  <si>
    <t>PYC-22854</t>
  </si>
  <si>
    <t>cuongnk8</t>
  </si>
  <si>
    <t xml:space="preserve"> sizing cho hệ thống quản lý bảo hành</t>
  </si>
  <si>
    <t>PYC-22998</t>
  </si>
  <si>
    <t xml:space="preserve">Từ chối</t>
  </si>
  <si>
    <t xml:space="preserve"> sizing Bổ sung tài nguyên 2022 Hệ thống Callbot Inbound CSKH và GSCG CSKH</t>
  </si>
  <si>
    <t xml:space="preserve">1 pyc jira 2 bản sizing, yêu cầu đội dự án tạo lại pyc</t>
  </si>
  <si>
    <t>PYC-23095</t>
  </si>
  <si>
    <t xml:space="preserve">sizing Bổ sung tài nguyên 2022 Hệ thống Callbot Inbound CSKH</t>
  </si>
  <si>
    <t>PYC-23096</t>
  </si>
  <si>
    <t xml:space="preserve">PYC sizing Bổ sung tài nguyên 2022 Hệ thống GSCG CSKH</t>
  </si>
  <si>
    <t>PYC-23297</t>
  </si>
  <si>
    <t xml:space="preserve">sizing Hệ thống Phạt chế tài 2024</t>
  </si>
  <si>
    <t>PYC-23316</t>
  </si>
  <si>
    <t>duongns</t>
  </si>
  <si>
    <t xml:space="preserve">sizing hệ thống PAM cho TCT</t>
  </si>
  <si>
    <t>PYC-23331</t>
  </si>
  <si>
    <t>13/8/2024</t>
  </si>
  <si>
    <t>15/8/2024</t>
  </si>
  <si>
    <t>16/8/2024</t>
  </si>
  <si>
    <t xml:space="preserve"> sizing bổ sung storage cho server Quản lý hồ sơ</t>
  </si>
  <si>
    <t>PYC-23478</t>
  </si>
  <si>
    <t xml:space="preserve">sizing hệ thống Viettel AI Camera</t>
  </si>
  <si>
    <t>PYC-23990</t>
  </si>
  <si>
    <t>22/8/2024</t>
  </si>
  <si>
    <t>23/8/2024</t>
  </si>
  <si>
    <t>28/8/2024</t>
  </si>
  <si>
    <t xml:space="preserve">sizing cấp NAS cho hệ thống Voice To Text</t>
  </si>
  <si>
    <t>PYC-23587</t>
  </si>
  <si>
    <t>27/8/2024</t>
  </si>
  <si>
    <t xml:space="preserve">V4_Sizing hệ thống Mở chặn sau thanh toán xử lý rủi ro Payment</t>
  </si>
  <si>
    <t>PYC-24386</t>
  </si>
  <si>
    <t xml:space="preserve">thẩm định sizing hệ thống AAM cho VTT</t>
  </si>
  <si>
    <t>PYC-24909</t>
  </si>
  <si>
    <t xml:space="preserve">Sizing hệ thống Mykid 2.0</t>
  </si>
  <si>
    <t>PYC-25240</t>
  </si>
  <si>
    <t>PKT</t>
  </si>
  <si>
    <t xml:space="preserve">Từ chối </t>
  </si>
  <si>
    <t>13/9/2024</t>
  </si>
  <si>
    <t xml:space="preserve">Sizing hệ thống TMS ZTE</t>
  </si>
  <si>
    <t xml:space="preserve">Sizing đối tác nước ngoài làm, thiếu sót nhiều thông tin, hiện sẽ hướng dẫn làm lại sizing theo đúng form và đủ sở cứ</t>
  </si>
  <si>
    <t>PYC-25227</t>
  </si>
  <si>
    <t xml:space="preserve">sizing Hệ thống Nhịp sống VTT</t>
  </si>
  <si>
    <t xml:space="preserve">Camera T3</t>
  </si>
  <si>
    <t>20/9/2024</t>
  </si>
  <si>
    <t xml:space="preserve">sizing Camera Indoor T3 phục vụ chấm thầu</t>
  </si>
  <si>
    <t xml:space="preserve">Camera SDMC</t>
  </si>
  <si>
    <t xml:space="preserve">sizing Camera Indoor SDMC phục vụ chấm thầu</t>
  </si>
  <si>
    <t>PYC-25988</t>
  </si>
  <si>
    <t>sonln3</t>
  </si>
  <si>
    <t>23/9/2024</t>
  </si>
  <si>
    <t>25/9/2024</t>
  </si>
  <si>
    <t>26/9/2024</t>
  </si>
  <si>
    <t xml:space="preserve">sizing Hệ thống quản lý Consent</t>
  </si>
  <si>
    <t xml:space="preserve">quá thời gian sizing, đội dự án tạo PYC-28507 thay thế</t>
  </si>
  <si>
    <t>PYC-25999</t>
  </si>
  <si>
    <t>haidm6</t>
  </si>
  <si>
    <t>27/9/2024</t>
  </si>
  <si>
    <t xml:space="preserve">sizing Server FTP phục vụ lưu trữ báo cáo - hệ thống VIettel Report</t>
  </si>
  <si>
    <t>PYC-26205</t>
  </si>
  <si>
    <t>24/9/2024</t>
  </si>
  <si>
    <t xml:space="preserve">Cấp phát server app test phục vụ dự án mDealer</t>
  </si>
  <si>
    <t xml:space="preserve">PYC cấp phát hệ thống test, không phải sizing</t>
  </si>
  <si>
    <t>PYC-25650</t>
  </si>
  <si>
    <t>thangpq_is</t>
  </si>
  <si>
    <t>30/9/2024</t>
  </si>
  <si>
    <t xml:space="preserve">Sizing cho notify kafka consumer</t>
  </si>
  <si>
    <t>PYC-26422</t>
  </si>
  <si>
    <t>tuannm33</t>
  </si>
  <si>
    <t xml:space="preserve">Sizing tài nguyên backup dữ liệu Hadoop hệ thống FMRA</t>
  </si>
  <si>
    <t>PYC-27277</t>
  </si>
  <si>
    <t xml:space="preserve">Sizing ứng cứu tài nguyên lưu trữ database Phí Bán Hàng 3.0</t>
  </si>
  <si>
    <t>PYC-27028</t>
  </si>
  <si>
    <t>15/10/2024</t>
  </si>
  <si>
    <t>17/10/2024</t>
  </si>
  <si>
    <t>19/12/2024</t>
  </si>
  <si>
    <t xml:space="preserve">sizing hệ thống Smart SMS</t>
  </si>
  <si>
    <t>PYC-27860</t>
  </si>
  <si>
    <t>18/10/2024</t>
  </si>
  <si>
    <t>22/10/2024</t>
  </si>
  <si>
    <t>24/10/2024</t>
  </si>
  <si>
    <t xml:space="preserve">sizing bổ sung cho hệ thống Smart Home</t>
  </si>
  <si>
    <t>PYC-28115</t>
  </si>
  <si>
    <t>23/10/2024</t>
  </si>
  <si>
    <t>25/10/2024</t>
  </si>
  <si>
    <t xml:space="preserve">Sizing tài nguyên CSDL Mariadb hệ thống Đối soát Quốc tế</t>
  </si>
  <si>
    <t>PYC-28264</t>
  </si>
  <si>
    <t>28/10/2024</t>
  </si>
  <si>
    <t>30/10/2024</t>
  </si>
  <si>
    <t xml:space="preserve"> sizing cấp phần cứng swap hệ thống Vas Maketing (TTONLINE) đảm bảo bàn giao VHKT</t>
  </si>
  <si>
    <t>PYC-28381</t>
  </si>
  <si>
    <t>vantn4</t>
  </si>
  <si>
    <t xml:space="preserve">sizing triển khai hệ thống mới MyShop</t>
  </si>
  <si>
    <t>PYC-28507</t>
  </si>
  <si>
    <t>29/10/2024</t>
  </si>
  <si>
    <t>31/10/2024</t>
  </si>
  <si>
    <t xml:space="preserve">sizing Hệ thống quản lý Consent lần 2</t>
  </si>
  <si>
    <t>PYC-28664</t>
  </si>
  <si>
    <t>namlt16</t>
  </si>
  <si>
    <t xml:space="preserve">sizing bổ sung tài nguyên hệ thống MPS</t>
  </si>
  <si>
    <t>PYC-29247</t>
  </si>
  <si>
    <t xml:space="preserve">sizing dự kiến cho BCCS_CM_CA năm 2025</t>
  </si>
  <si>
    <t>PYC-29293</t>
  </si>
  <si>
    <t>hungnh56</t>
  </si>
  <si>
    <t xml:space="preserve">sizing hệ thống Backup tập trung cho VTT</t>
  </si>
  <si>
    <t>PYC-29456</t>
  </si>
  <si>
    <t>13/11/2024</t>
  </si>
  <si>
    <t xml:space="preserve">sizing hệ thống Callbase theo chỉ thị số 12210/CT-CNVTQĐ</t>
  </si>
  <si>
    <t>PYC-29693</t>
  </si>
  <si>
    <t>15/11/2024</t>
  </si>
  <si>
    <t>19/11/2024</t>
  </si>
  <si>
    <t>18/11/2024</t>
  </si>
  <si>
    <t xml:space="preserve"> sizing cho 300K thiết bị Home Camera</t>
  </si>
  <si>
    <t>PYC-29691</t>
  </si>
  <si>
    <t>21/11/2024</t>
  </si>
  <si>
    <t>21/2/2025</t>
  </si>
  <si>
    <t xml:space="preserve">sizing bổ sung tài nguyên cho hệ thống hóa đơn điện tử</t>
  </si>
  <si>
    <t>PYC-30087</t>
  </si>
  <si>
    <t>anhnv174</t>
  </si>
  <si>
    <t>25/11/2024</t>
  </si>
  <si>
    <t xml:space="preserve">Sizing hệ thống BCCS2.0 Mytel phân hệ Sale, Inventory, Provisioning</t>
  </si>
  <si>
    <t>PYC-30651</t>
  </si>
  <si>
    <t>28/11/2024</t>
  </si>
  <si>
    <t xml:space="preserve">cấp tài nguyên storage S3 cho hệ thống Quản lý hồ sơ</t>
  </si>
  <si>
    <t xml:space="preserve">Bản sizing đã ký, đẩy SR cấp phát tài nguyên luôn</t>
  </si>
  <si>
    <t>PYC-30959</t>
  </si>
  <si>
    <t xml:space="preserve">Sizing hệ thống Mykid 2.0 lần 2</t>
  </si>
  <si>
    <t>PYC-31530</t>
  </si>
  <si>
    <t>dinhvv</t>
  </si>
  <si>
    <t xml:space="preserve">HT_Cấp phát, hỗ trợ SV test cho các dự án Api Management</t>
  </si>
  <si>
    <t xml:space="preserve">Cấp phát server test của pHT, không phải sizing</t>
  </si>
  <si>
    <t>PYC-31508</t>
  </si>
  <si>
    <t>13/12/2024</t>
  </si>
  <si>
    <t xml:space="preserve">sizing triển khai APIGW kết nối 2 chiều Public Internet và dải server test K.CNTT</t>
  </si>
  <si>
    <t>PYC-32077</t>
  </si>
  <si>
    <t>18/12/2024</t>
  </si>
  <si>
    <t>20/12/2024</t>
  </si>
  <si>
    <t xml:space="preserve">Sizing hệ thống Gửi thông báo cước Email</t>
  </si>
  <si>
    <t>PYC-32023</t>
  </si>
  <si>
    <t>23/12/2024</t>
  </si>
  <si>
    <t xml:space="preserve">Kế hoạch sizing bổ sung storage cho server Quản lý hồ sơ</t>
  </si>
  <si>
    <t xml:space="preserve">Hủy do bu đơn vị không tiếp tục sizing</t>
  </si>
  <si>
    <t xml:space="preserve">PYC- 32033</t>
  </si>
  <si>
    <t xml:space="preserve">sizing hệ thống BCCS_SALE</t>
  </si>
  <si>
    <t>PYC-32034</t>
  </si>
  <si>
    <t xml:space="preserve">[QLHS] Kế hoạch sizing hệ thống MNP</t>
  </si>
  <si>
    <t>PYC-33467</t>
  </si>
  <si>
    <t>thangpq19</t>
  </si>
  <si>
    <t xml:space="preserve">Sizing cho hệ thống API gateway Apigee</t>
  </si>
  <si>
    <t>PYC-33466</t>
  </si>
  <si>
    <t>lientm</t>
  </si>
  <si>
    <t xml:space="preserve">Cấp phát hạ tầng test hiệu năng cho CNTT</t>
  </si>
  <si>
    <t>PYC-33909</t>
  </si>
  <si>
    <t>haunx</t>
  </si>
  <si>
    <t>13/1/2025</t>
  </si>
  <si>
    <t>15/1/2025</t>
  </si>
  <si>
    <t>14/1/2025</t>
  </si>
  <si>
    <t xml:space="preserve">Review_ File Sizing hệ thống định danh khách hàng tại quầy</t>
  </si>
  <si>
    <t>PYC-34152</t>
  </si>
  <si>
    <t>16/1/2025</t>
  </si>
  <si>
    <t xml:space="preserve">PYC tham dinh sizing POC giair phaps DLP</t>
  </si>
  <si>
    <t>PYC-34221</t>
  </si>
  <si>
    <t>20/1/2025</t>
  </si>
  <si>
    <t xml:space="preserve">Sizing BCCS3 thị trường Lào</t>
  </si>
  <si>
    <t>PYC-34460</t>
  </si>
  <si>
    <t>TTDĐ</t>
  </si>
  <si>
    <t>luonglt4</t>
  </si>
  <si>
    <t>17/1/2025</t>
  </si>
  <si>
    <t>21/1/2025</t>
  </si>
  <si>
    <t>22/01/2025</t>
  </si>
  <si>
    <t xml:space="preserve">CMP Mau bieu Thiet ke va dinh co he thong</t>
  </si>
  <si>
    <t>PYC-34462</t>
  </si>
  <si>
    <t xml:space="preserve">PYC thẩm định sizing gia hạn hợp đồng hệ thống Viettel AI Camera</t>
  </si>
  <si>
    <t>PYC-34519</t>
  </si>
  <si>
    <t>quocnh</t>
  </si>
  <si>
    <t>22/1/2025</t>
  </si>
  <si>
    <t xml:space="preserve">Sizing server lưu trữ thông tin gói thầu cho dự án SME HUB</t>
  </si>
  <si>
    <t>PYC-34222</t>
  </si>
  <si>
    <t xml:space="preserve">sizing bổ sung tài nguyên hệ thống CCAI</t>
  </si>
  <si>
    <t>PYC-35173</t>
  </si>
  <si>
    <t>tuandm2</t>
  </si>
  <si>
    <t xml:space="preserve">Thẩm định sizing bổ sung tài nguyên 2025 hệ thống Mykid 2.0</t>
  </si>
  <si>
    <t>PYC-35119</t>
  </si>
  <si>
    <t>thuyttt12</t>
  </si>
  <si>
    <t xml:space="preserve">Thẩm định hồ sơ sizing hệ thống CMP</t>
  </si>
  <si>
    <t>PYC-35290</t>
  </si>
  <si>
    <t xml:space="preserve">Thẩm định Sizing hệ thống ViettelContract.BCCS</t>
  </si>
  <si>
    <t>PYC-35389</t>
  </si>
  <si>
    <t>14/2/2025</t>
  </si>
  <si>
    <t xml:space="preserve">Sizing hệ thống định danh khách hàng tại quầy</t>
  </si>
  <si>
    <t>PYC-35373</t>
  </si>
  <si>
    <t>thanhlt65</t>
  </si>
  <si>
    <t xml:space="preserve">Sizing bổ sung thêm phân vùng/backup của DB hệ thống video call Stringee</t>
  </si>
  <si>
    <t>PYC-35485</t>
  </si>
  <si>
    <t>17/2/2025</t>
  </si>
  <si>
    <t>19/2/2025</t>
  </si>
  <si>
    <t xml:space="preserve">sizing Bổ sung tài nguyên 2024 Videobot xác minh khách hàng</t>
  </si>
  <si>
    <t>PYC-36004</t>
  </si>
  <si>
    <t>24/2/2025</t>
  </si>
  <si>
    <t xml:space="preserve">sizing bổ sung tài nguyên 2025 hệ thống Myshop</t>
  </si>
  <si>
    <t>PYC-36072</t>
  </si>
  <si>
    <t>21/02/2025</t>
  </si>
  <si>
    <t xml:space="preserve">Sizing tài nguyên test phát triển hệ thống FMRA 3.0 mới</t>
  </si>
  <si>
    <t>PYC-36545</t>
  </si>
  <si>
    <t>25/2/2025</t>
  </si>
  <si>
    <t>27/2/2025</t>
  </si>
  <si>
    <t>26/2/2025</t>
  </si>
  <si>
    <t xml:space="preserve"> sizing swap hệ thống MappingGW (511 Gateway) phục vụ bàn giao VHKT</t>
  </si>
  <si>
    <t>PYC-36831</t>
  </si>
  <si>
    <t>28/2/2025</t>
  </si>
  <si>
    <t xml:space="preserve"> sizing hệ thống gửi tin nhắn chặn cắt định kỳ</t>
  </si>
  <si>
    <t>PYC-36759</t>
  </si>
  <si>
    <t xml:space="preserve">sizing hệ thống Campaign phân hệ truyền thông MXH</t>
  </si>
  <si>
    <t>PYC-36966</t>
  </si>
  <si>
    <t>anhdk</t>
  </si>
  <si>
    <t xml:space="preserve">Sizing hệ thống gửi Email hóa đơn điện tử</t>
  </si>
  <si>
    <t>PYC-37005</t>
  </si>
  <si>
    <t>tamtn6</t>
  </si>
  <si>
    <t xml:space="preserve">sizing hệ thống Jenkins CI/CD cho VTT</t>
  </si>
  <si>
    <t>PYC-37625</t>
  </si>
  <si>
    <t>19/3/2025</t>
  </si>
  <si>
    <t xml:space="preserve">sizing cấp mới tài nguyên hệ thống My Shop AI</t>
  </si>
  <si>
    <t>PYC-37629</t>
  </si>
  <si>
    <t>14/3/2025</t>
  </si>
  <si>
    <t xml:space="preserve">Phục vụ kế hoạch kinh doanh năm 2025 thuê cloud storage</t>
  </si>
  <si>
    <t>PYC-37877</t>
  </si>
  <si>
    <t>13/3/2025</t>
  </si>
  <si>
    <t>17/3/2025</t>
  </si>
  <si>
    <t xml:space="preserve">sizing môi trường thật cho hệ thống Thoại Quốc tế</t>
  </si>
  <si>
    <t>PYC-38327</t>
  </si>
  <si>
    <t>hungnh46</t>
  </si>
  <si>
    <t>21/3/2025</t>
  </si>
  <si>
    <t xml:space="preserve">sizing cho hệ thống MyBox ELK</t>
  </si>
  <si>
    <t>PYC-38870</t>
  </si>
  <si>
    <t>26/03/2025</t>
  </si>
  <si>
    <t>28/03/2025</t>
  </si>
  <si>
    <t>31/03/2025</t>
  </si>
  <si>
    <t xml:space="preserve">Sizing hệ thống ViettelContract.BCCS Lần 2</t>
  </si>
  <si>
    <t>PYC-39013</t>
  </si>
  <si>
    <t>DS</t>
  </si>
  <si>
    <t>hungbs</t>
  </si>
  <si>
    <t>31/3/2025</t>
  </si>
  <si>
    <t xml:space="preserve">FTP Server hệ thống FMRA</t>
  </si>
  <si>
    <t>PYC-38966</t>
  </si>
  <si>
    <t xml:space="preserve">sizing swap ổ đĩa HDD sang SSD cho hệ thống Roaming 2.0</t>
  </si>
  <si>
    <t>PYC-39594</t>
  </si>
  <si>
    <t>17/4/2025</t>
  </si>
  <si>
    <t xml:space="preserve">Sizing hệ thống BCCS2.0 Mytel phân hệ Sale, Inventory, Provisioning ( lần 2)</t>
  </si>
  <si>
    <t xml:space="preserve">Chuyển đầu mối sizing từ tuanha3 sang thongnv31</t>
  </si>
  <si>
    <t>PYC-39972</t>
  </si>
  <si>
    <t xml:space="preserve"> sizing tài nguyên bigdata cho dự án Cus360</t>
  </si>
  <si>
    <t>PYC-40320</t>
  </si>
  <si>
    <t>14/4/2025</t>
  </si>
  <si>
    <t>16/4/2025</t>
  </si>
  <si>
    <t>23/4/2025</t>
  </si>
  <si>
    <t xml:space="preserve">sizing nhu cầu thuê dịch vụ lưu trữ S3 cho các dịch vụ Video/Audio VAS</t>
  </si>
  <si>
    <t>PYC-40325</t>
  </si>
  <si>
    <t>lamtn6</t>
  </si>
  <si>
    <t>15/4/2025</t>
  </si>
  <si>
    <t xml:space="preserve">sizing hệ thống Strongswan VPN cho VTT</t>
  </si>
  <si>
    <t>PYC-40305</t>
  </si>
  <si>
    <t>18/4/2025</t>
  </si>
  <si>
    <t>27/5/2025</t>
  </si>
  <si>
    <t xml:space="preserve">sizing bổ sung tài nguyên Redis, NAS DB, HAproxy 2025 hệ thống Mykid 2.0</t>
  </si>
  <si>
    <t>PYC-40519</t>
  </si>
  <si>
    <t>21/4/2025</t>
  </si>
  <si>
    <t xml:space="preserve">sizing cho platform Home Camera VHT</t>
  </si>
  <si>
    <t>PYC-40562</t>
  </si>
  <si>
    <t>huynq60</t>
  </si>
  <si>
    <t xml:space="preserve">THIẾT KẾ VÀ ĐỊNH CỠ HỆ THỐNG NỀN TẢNG QUẢN LÝ KẾT NỐI CMP</t>
  </si>
  <si>
    <t>PYC-41311</t>
  </si>
  <si>
    <t>trangttt31</t>
  </si>
  <si>
    <t>25/4/2025</t>
  </si>
  <si>
    <t xml:space="preserve">sizing server mới triển khai app mobile hệ thống vBHXH</t>
  </si>
  <si>
    <t>PYC-41379</t>
  </si>
  <si>
    <t>vuongnk2</t>
  </si>
  <si>
    <t>29/4/2025</t>
  </si>
  <si>
    <t xml:space="preserve">Sizing hệ thống máy chủ PAM</t>
  </si>
  <si>
    <t>PYC-40509</t>
  </si>
  <si>
    <t>24/4/2025</t>
  </si>
  <si>
    <t>28/4/2025</t>
  </si>
  <si>
    <t xml:space="preserve"> sizing Storage S3 (Cloud Storage) cho TV360 năm 2025-2026</t>
  </si>
  <si>
    <t>PYC-41983</t>
  </si>
  <si>
    <t>22/5/2025</t>
  </si>
  <si>
    <t xml:space="preserve">Sizing hệ thống loginfail phục vụ lưu trữ dữ liệu theo công văn VTNET</t>
  </si>
  <si>
    <t>PYC-41984</t>
  </si>
  <si>
    <t xml:space="preserve">Sizing hệ thống chặn nợ cước định kỳ phục vụ lưu trữ dữ liệu theo công văn VTNET</t>
  </si>
  <si>
    <t>PYC-41375</t>
  </si>
  <si>
    <t xml:space="preserve">Sizing hệ thống Viettel Insider Threat Detection (VCS - InT)</t>
  </si>
  <si>
    <t xml:space="preserve">Hủy do sizing quá sơ sài, chưa có nội dung, yc đơn vị làm lại</t>
  </si>
  <si>
    <t>PYC-40696</t>
  </si>
  <si>
    <t>30/6/2025</t>
  </si>
  <si>
    <t xml:space="preserve"> mbccs websocket</t>
  </si>
  <si>
    <t>PYC-41938</t>
  </si>
  <si>
    <t xml:space="preserve"> Sizing cấp mới server MariaDB xây dựng hệ thống Phí Bán Hàng 4.0</t>
  </si>
  <si>
    <t>PYC-42939</t>
  </si>
  <si>
    <t>14/5/2025</t>
  </si>
  <si>
    <t>16/5/2025</t>
  </si>
  <si>
    <t>20/5/2025</t>
  </si>
  <si>
    <t xml:space="preserve">sizing bổ sung tài nguyên cho hệ thống Mydio</t>
  </si>
  <si>
    <t>PYC-43206</t>
  </si>
  <si>
    <t>21/5/2025</t>
  </si>
  <si>
    <t>28/5/2025</t>
  </si>
  <si>
    <t xml:space="preserve"> sizing cho hệ thống Trusted Call- Smart Voice</t>
  </si>
  <si>
    <t>PYC-43287</t>
  </si>
  <si>
    <t xml:space="preserve">sizing bổ sung tài nguyên cho hệ thống USSDGW</t>
  </si>
  <si>
    <t>PYC-43618</t>
  </si>
  <si>
    <t>VHKT</t>
  </si>
  <si>
    <t>26/5/2025</t>
  </si>
  <si>
    <t>23/5/2025</t>
  </si>
  <si>
    <t xml:space="preserve">sizing NAS hệ thống Jenkins CI/CD VTT</t>
  </si>
  <si>
    <t>PYC-43553</t>
  </si>
  <si>
    <t>29/5/2025</t>
  </si>
  <si>
    <t xml:space="preserve"> sizing bổ sung tài nguyên cho hệ thống Allblocking</t>
  </si>
  <si>
    <t>PYC-43555</t>
  </si>
  <si>
    <t xml:space="preserve">sizing bổ sung tài nguyên cho hệ thống MCA</t>
  </si>
  <si>
    <t>PYC-44087</t>
  </si>
  <si>
    <t xml:space="preserve"> sizing cấp tài nguyên cho hệ thống Callbase lấy tín hiệu cuộc gọi qua Kafka</t>
  </si>
  <si>
    <t>PYC-44871</t>
  </si>
  <si>
    <t xml:space="preserve">sizing bổ sung tài nguyên hệ thống Roaming</t>
  </si>
  <si>
    <t>PYC-45050</t>
  </si>
  <si>
    <t xml:space="preserve"> Sizing hệ thống Quản lý khách hàng 2025</t>
  </si>
  <si>
    <t>PYC-45398</t>
  </si>
  <si>
    <t>16/6/2025</t>
  </si>
  <si>
    <t>18/6/2025</t>
  </si>
  <si>
    <t xml:space="preserve">sizing hệ thống Tendoo AI</t>
  </si>
  <si>
    <t>PYC-45612</t>
  </si>
  <si>
    <t>20/6/2025</t>
  </si>
  <si>
    <t xml:space="preserve">sizing server mới triển khai app mobile hệ thống vBHXH - cụm 4</t>
  </si>
  <si>
    <t xml:space="preserve">Đơn vị báo tạm dừng để trao đổi lại kế hoạch</t>
  </si>
  <si>
    <t>PYC-46345</t>
  </si>
  <si>
    <t>26/6/2025</t>
  </si>
  <si>
    <t xml:space="preserve">sizing Phân hệ gửi Email Relay</t>
  </si>
  <si>
    <t>PYC-46339</t>
  </si>
  <si>
    <t xml:space="preserve">sizing Tv360 toàn cầu</t>
  </si>
  <si>
    <t>PYC-46058</t>
  </si>
  <si>
    <t xml:space="preserve">Cloud-CA đáp ứng 2026 - cấp phát hạ tầng</t>
  </si>
  <si>
    <t>PYC-46385</t>
  </si>
  <si>
    <t xml:space="preserve"> SSO 2.0 - cấp phát hạ tầng</t>
  </si>
  <si>
    <t>PYC-47211</t>
  </si>
  <si>
    <t>15/7/2025</t>
  </si>
  <si>
    <t xml:space="preserve"> Roaming - bổ sung dung lượng cho DB 19c Oracle</t>
  </si>
  <si>
    <t>PYC-47515</t>
  </si>
  <si>
    <t>cuongtm27</t>
  </si>
  <si>
    <t>14/7/2025</t>
  </si>
  <si>
    <t>24/7/2025</t>
  </si>
  <si>
    <t xml:space="preserve"> TV360 Conversational AI - Cấp mới tài nguyên </t>
  </si>
  <si>
    <t>PYC-47695</t>
  </si>
  <si>
    <t>17/7/2025</t>
  </si>
  <si>
    <t xml:space="preserve">  video call Stringee - gia hạn hợp đồng lưu trữ</t>
  </si>
  <si>
    <t>PYC-47700</t>
  </si>
  <si>
    <t>21/7/2025</t>
  </si>
  <si>
    <t xml:space="preserve"> video call MyCC - gia hạn hợp đồng lưu trữ </t>
  </si>
  <si>
    <t>PYC-47827</t>
  </si>
  <si>
    <t>18/7/2025</t>
  </si>
  <si>
    <t xml:space="preserve"> Niêm yết cục viễn thông</t>
  </si>
  <si>
    <t>PYC-47955</t>
  </si>
  <si>
    <t>23/7/2025</t>
  </si>
  <si>
    <t xml:space="preserve">VIDEO BOT XÁC MINH KHÁCH HÀNG - BỔ SUNG TÀI NGUYÊN CỤM MODULE KUBERNETES</t>
  </si>
  <si>
    <t>PYC-48053</t>
  </si>
  <si>
    <t>25/7/2025</t>
  </si>
  <si>
    <t xml:space="preserve"> CMCA giai đoạn 2025-2030 </t>
  </si>
  <si>
    <t>PYC-48451</t>
  </si>
  <si>
    <t xml:space="preserve">triển khai DBFW - Cấp mới tài nguyên</t>
  </si>
  <si>
    <t>PYC-49571</t>
  </si>
  <si>
    <t xml:space="preserve"> Phí bán hàng - cấp mới tài nguyên cho cụm Redis</t>
  </si>
  <si>
    <t>PYC-49637</t>
  </si>
  <si>
    <t>dungbtk1</t>
  </si>
  <si>
    <t xml:space="preserve"> VCall - cấp phát hạ tầng</t>
  </si>
  <si>
    <t>PYC-49809</t>
  </si>
  <si>
    <t>13/8/2025</t>
  </si>
  <si>
    <t xml:space="preserve"> Digital Life - cấp phát hạ tầng
 </t>
  </si>
  <si>
    <t>PYC-49832</t>
  </si>
  <si>
    <t>19/8/2025</t>
  </si>
  <si>
    <t xml:space="preserve"> bổ sung tài nguyên hệ thống MPS_database 2 </t>
  </si>
  <si>
    <t>PYC-49658</t>
  </si>
  <si>
    <t xml:space="preserve"> Phí bán hàng - cấp mới tài nguyên cho cụm maria DB</t>
  </si>
  <si>
    <t>PYC-49944</t>
  </si>
  <si>
    <t>nhatml</t>
  </si>
  <si>
    <t>15/8/2025</t>
  </si>
  <si>
    <t>21/8/2025</t>
  </si>
  <si>
    <t xml:space="preserve"> BCCS_CC2.0 - tăng dung lượng ELK</t>
  </si>
  <si>
    <t>PYC-50157</t>
  </si>
  <si>
    <t>25/8/2025</t>
  </si>
  <si>
    <t>27/8/2025</t>
  </si>
  <si>
    <t xml:space="preserve">Cấp phát tài nguyên hệ thống Sàn dữ liệu</t>
  </si>
  <si>
    <t>PYC-51283</t>
  </si>
  <si>
    <t xml:space="preserve">600K thiết bị Home Camera T3 - cấp phát thêm hạ tầng</t>
  </si>
  <si>
    <t>PYC-53141</t>
  </si>
  <si>
    <t xml:space="preserve">Sizing hệ thống Email Relay</t>
  </si>
  <si>
    <t>PYC-50812</t>
  </si>
  <si>
    <t>16/9/2025</t>
  </si>
  <si>
    <t xml:space="preserve">Thẩm định sizing bổ sung tài nguyên hệ thống VAPS</t>
  </si>
  <si>
    <t>Owner</t>
  </si>
  <si>
    <t>Q1/2024</t>
  </si>
  <si>
    <t>Q2/2024</t>
  </si>
  <si>
    <t>Q3/2024</t>
  </si>
  <si>
    <t>Q4/2024</t>
  </si>
  <si>
    <t>Q1/2025</t>
  </si>
  <si>
    <t>Q2/2025</t>
  </si>
  <si>
    <t>Q3/2025</t>
  </si>
  <si>
    <t>Q4/2025</t>
  </si>
  <si>
    <t>Reviewer</t>
  </si>
  <si>
    <t xml:space="preserve">Owner false</t>
  </si>
  <si>
    <t>ductn8</t>
  </si>
  <si>
    <t xml:space="preserve">Ghi chú :
- Khi có tiến độ mới thì xuống dòng ghi chữ [New] ở đầu dòng mới để lãnh đạo nắm được
- Đầu mối đơn vị ghi tên mail và đơn vị yêu cầu 
- Khi xong thì đánh dấu x vào cột Hoàn Thành để lãnh đạo nắm được</t>
  </si>
  <si>
    <t xml:space="preserve">Dự án</t>
  </si>
  <si>
    <t xml:space="preserve">Đầu mối y/c</t>
  </si>
  <si>
    <t xml:space="preserve">Đầu mối P.HT</t>
  </si>
  <si>
    <t xml:space="preserve">Mã SR</t>
  </si>
  <si>
    <t xml:space="preserve">Tiến độ, vướng mắc, đề xuất</t>
  </si>
  <si>
    <t xml:space="preserve">Thời gian tiếp nhận y/c</t>
  </si>
  <si>
    <t xml:space="preserve">Timeline thực hiện theo GNOC</t>
  </si>
  <si>
    <t xml:space="preserve">Thời gian hoàn thành</t>
  </si>
  <si>
    <t>Jira</t>
  </si>
  <si>
    <t xml:space="preserve">SR_VN_20230130_729328/
SR_VN_20230312_752885</t>
  </si>
  <si>
    <t xml:space="preserve">KTTC:30/1-6/2 (Thẩm định xong đúng hạn)
Ngày pending: 6/2-28/2
VHKT: 8/3-16/3</t>
  </si>
  <si>
    <t>x</t>
  </si>
  <si>
    <t>C360</t>
  </si>
  <si>
    <t xml:space="preserve">SR_VN_20230405_767360(thu hồi)/
SR_VN_20230405_767368(cấp phát)</t>
  </si>
  <si>
    <t xml:space="preserve">Cấp phát tài nguyên dự án QLHS vật lý 3DB Maria</t>
  </si>
  <si>
    <t>#N/A</t>
  </si>
  <si>
    <t xml:space="preserve">Đã trao đổi với chaulm5</t>
  </si>
  <si>
    <t xml:space="preserve">A Haipn yc bỏ do đã cắt chuyển chung với DB dự án khác</t>
  </si>
  <si>
    <t xml:space="preserve">Cấp phát tài nguyên dự án vật lý CCAI</t>
  </si>
  <si>
    <t>dungha7</t>
  </si>
  <si>
    <t xml:space="preserve">Đã lập luồng mail với chaulm5</t>
  </si>
  <si>
    <t xml:space="preserve">Đã cấp phát xong</t>
  </si>
  <si>
    <t xml:space="preserve">Điều chỉnh tài nguyên Survey 2.0</t>
  </si>
  <si>
    <t xml:space="preserve">SR_VN_20230419_775285
SR_VN_20230425_779549</t>
  </si>
  <si>
    <t xml:space="preserve">2Các svr cơ bản là đã xong chỉ có 2 DB bị thiếu dung lượng do đã hết khả năng nâng cấp. tuyenpv9 đã thống nhất tạm thời sử dụng như vậy.</t>
  </si>
  <si>
    <t xml:space="preserve">KTTC:19/4/2023-26/4/2023
VHKT: 25/4/2023-09/5/2023</t>
  </si>
  <si>
    <t xml:space="preserve">Thu hồi tài nguyên Survey 2.0</t>
  </si>
  <si>
    <t>SR_VN_20230426_780377</t>
  </si>
  <si>
    <t>KTTC:26/04/2023-08/05/2023</t>
  </si>
  <si>
    <t xml:space="preserve">Cấp phát tài nguyên CCAI</t>
  </si>
  <si>
    <t>SR_VN_20230419_775606</t>
  </si>
  <si>
    <t xml:space="preserve">Đã hoàn thành</t>
  </si>
  <si>
    <t xml:space="preserve">Cấp phát tài nguyên cho MBS </t>
  </si>
  <si>
    <t>SR_VN_20230480_776480</t>
  </si>
  <si>
    <t>KTTC:20/4/2023-27/4/2023</t>
  </si>
  <si>
    <t xml:space="preserve">Thu hồi tài nguyên chuẩn bị cho điều chuyển HT Campaign</t>
  </si>
  <si>
    <t>Phund2</t>
  </si>
  <si>
    <t>Hoangld2</t>
  </si>
  <si>
    <t xml:space="preserve">KTTC: SR_VN_20230509_786705
VHKT: SR_VN_20230509_786749</t>
  </si>
  <si>
    <t xml:space="preserve">VHKT: 9/5/2023-16/5/2023</t>
  </si>
  <si>
    <t xml:space="preserve">Bổ sung tài nguyên cho hệ thống data3G</t>
  </si>
  <si>
    <t>VTN</t>
  </si>
  <si>
    <t>sonnh30</t>
  </si>
  <si>
    <t xml:space="preserve">
KTTC: SR_VN_20230320_756800</t>
  </si>
  <si>
    <t xml:space="preserve">Đội dự án cần cấp thêm 4 server qua link LB nhưng hệ thống mới của VTN chưa xong, hiện đang lỗi tủ đĩa chờ part để thay thế, dự kiến cuối tháng 6 mới hoàn thành
sonnh30_PUDCNTT-TTVHKTTC-VTN</t>
  </si>
  <si>
    <t>ẩn</t>
  </si>
  <si>
    <t xml:space="preserve">Theo dõi, k tham gia trực tiếp</t>
  </si>
  <si>
    <t xml:space="preserve">Dự án C06 BCA</t>
  </si>
  <si>
    <t>thangnx5</t>
  </si>
  <si>
    <t xml:space="preserve">Đã review xong hồ sơ kt và báo giá gửi cho ttgp cntt</t>
  </si>
  <si>
    <t xml:space="preserve">Hệ thống CMP thương mại</t>
  </si>
  <si>
    <t>quyln3</t>
  </si>
  <si>
    <t xml:space="preserve">A Haipn đã hướng dẫn đơn vị các thủ tục cần làm trước khi được cấp tài nguyên</t>
  </si>
  <si>
    <t xml:space="preserve">ko có trong file cấp phát</t>
  </si>
  <si>
    <t>APIGW</t>
  </si>
  <si>
    <t xml:space="preserve">KTTC: SR_VN_20230705_826658
VHKT: SR_VN_20230710_830025</t>
  </si>
  <si>
    <t xml:space="preserve">đã cấp xong</t>
  </si>
  <si>
    <t xml:space="preserve">Bổ sung disk dự án HDDT</t>
  </si>
  <si>
    <t>SR_VN_20230630_823903</t>
  </si>
  <si>
    <t xml:space="preserve">30/06/2023 17:34:00-11/07/2023 17:34:00</t>
  </si>
  <si>
    <t xml:space="preserve">Bổ sung storage mOffice</t>
  </si>
  <si>
    <t xml:space="preserve">Hệ thống TMS VHT</t>
  </si>
  <si>
    <t xml:space="preserve">tiendd
tuanna29</t>
  </si>
  <si>
    <t xml:space="preserve">
VHKT: SR_VN_20230711_831000</t>
  </si>
  <si>
    <t xml:space="preserve">Đã cấp xong</t>
  </si>
  <si>
    <t>11/07-20/07/2023</t>
  </si>
  <si>
    <t xml:space="preserve">lấy của dự án NMS wifi, k có trong file cấp phát</t>
  </si>
  <si>
    <t xml:space="preserve">Voice brand name</t>
  </si>
  <si>
    <t>SR_VN_20230602_803532</t>
  </si>
  <si>
    <t xml:space="preserve">KTTC: 2/6-9/6</t>
  </si>
  <si>
    <t xml:space="preserve">Hợp đồng điện tử</t>
  </si>
  <si>
    <t>SR_VN_20230623_818696</t>
  </si>
  <si>
    <t xml:space="preserve">Hợp đồng điện tử nội bộ</t>
  </si>
  <si>
    <t xml:space="preserve">KTTC: SR_VN_20230626_841238</t>
  </si>
  <si>
    <t xml:space="preserve">KTTC: 26/7-2/8
VHKT: 3/8-9/8</t>
  </si>
  <si>
    <t xml:space="preserve">Cấp UCTT DCB_DB cho TT VAS</t>
  </si>
  <si>
    <t xml:space="preserve">Không thấy A Hanq làm sizing nên tạm đóng lại</t>
  </si>
  <si>
    <t xml:space="preserve">Cấp bổ sung dung lượng Vtracking 1.2</t>
  </si>
  <si>
    <t xml:space="preserve">KTTC: SR_VN_20230717_834515</t>
  </si>
  <si>
    <t>KTTC:17/7-24/7</t>
  </si>
  <si>
    <t xml:space="preserve">HT quản lý hồ sơ CT Trái tim cho e</t>
  </si>
  <si>
    <t>cuongbm,dattht</t>
  </si>
  <si>
    <t>SR_VN_20230809_854573</t>
  </si>
  <si>
    <t>KTTC:14/08-21/08/2023</t>
  </si>
  <si>
    <t xml:space="preserve">Tổng hợp nhu cầu cho phần ghi log tập trung</t>
  </si>
  <si>
    <t>namdx;thuynt105</t>
  </si>
  <si>
    <t xml:space="preserve">dừng, Hoalh1 thông báo PHT không cần phải tham gia kế hoạch nữa</t>
  </si>
  <si>
    <t xml:space="preserve">Cấp phát tài nguyên NAS dự án HDDT</t>
  </si>
  <si>
    <t>SR_VN_20230620_815799</t>
  </si>
  <si>
    <t xml:space="preserve">Cấp phát 5 server dự án HDDT</t>
  </si>
  <si>
    <t xml:space="preserve">Hủy do chuyển đổi phương án</t>
  </si>
  <si>
    <t xml:space="preserve">Cấp phát tài nguyên DB hệ thống nhạc chờ quảng cáo phục vụ giao ban VTN</t>
  </si>
  <si>
    <t xml:space="preserve">Bổ sung tài nguyên cho hệ thống data3G-lần 2</t>
  </si>
  <si>
    <t>None</t>
  </si>
  <si>
    <t>SR_VN_20230705_826839</t>
  </si>
  <si>
    <t>KTTC:5/7-14/7</t>
  </si>
  <si>
    <t xml:space="preserve">Cấp phát tài nguyên cho Vtracking 2.0</t>
  </si>
  <si>
    <t>ducdm25</t>
  </si>
  <si>
    <t>SR_VN_20230802_846756</t>
  </si>
  <si>
    <t>KTTC:2/8-8/8</t>
  </si>
  <si>
    <t xml:space="preserve">Cấp phát tài nguyên cho USSD199 chuyển đổi CSDL mã nguồn mở</t>
  </si>
  <si>
    <t xml:space="preserve">SR_VN_20230821_859805
SR_VN_20230823_862290</t>
  </si>
  <si>
    <t>KTTC:23-31/08/2023</t>
  </si>
  <si>
    <t xml:space="preserve">Thu hồi tài nguyên hệ thống nhạc chờ quảng cáo</t>
  </si>
  <si>
    <t>SR_VN_20230801_845766</t>
  </si>
  <si>
    <t xml:space="preserve">Đã thu hồi xong</t>
  </si>
  <si>
    <t xml:space="preserve">Cấp phát tài nguyên hệ thống nhạc chờ quảng cáo</t>
  </si>
  <si>
    <t>SR_VN_20230801_845806</t>
  </si>
  <si>
    <t xml:space="preserve">Thu hồi phân vùng /backup DB HDDT 2.0</t>
  </si>
  <si>
    <t>SR_VN_20230721_838316</t>
  </si>
  <si>
    <t xml:space="preserve"> Bổ sung RAM, backup, logs, u01 DB HDDT 2.0</t>
  </si>
  <si>
    <t xml:space="preserve">SR_VN_20230721_838319
SR_VN_20230804_848646
SR_VN_20230822_860821</t>
  </si>
  <si>
    <t xml:space="preserve">Cần dồn dịch tài nguyên nên cần thu hồi và cấp phát lại các VM
Đang đẩy SR thu hồi sang VHKT. Còn 1 svr chưa move xong hạ tầng và 9 svr chưa nâng ram</t>
  </si>
  <si>
    <t xml:space="preserve">Do VHKT và KTTC chưa thống nhất được với nhau nên tạm ko cập nhật</t>
  </si>
  <si>
    <t xml:space="preserve">Bổ sung Disk DB truyền nhận HDDT</t>
  </si>
  <si>
    <t xml:space="preserve">SR_VN_20230721_838308
SR_VN_20230804_848646
SR_VN_20230822_860821</t>
  </si>
  <si>
    <t xml:space="preserve">Thu hồi phân vùng /backup DB truyen nhan HDDT 2.0</t>
  </si>
  <si>
    <t xml:space="preserve">SR_VN_20230721_838393
SR_VN_20230728_842829</t>
  </si>
  <si>
    <t xml:space="preserve">ARPU dagoras</t>
  </si>
  <si>
    <t>SR_VN_20230731_843633</t>
  </si>
  <si>
    <t>KTTC:31/07/2023-07/08/2023</t>
  </si>
  <si>
    <t xml:space="preserve">Cấp phát 10 server cho Imuzik dồn dịch sang VTT private cloud </t>
  </si>
  <si>
    <t>nhatnt2</t>
  </si>
  <si>
    <t xml:space="preserve">SR_VN_20230825_863935
SR_VN_20230824_863188</t>
  </si>
  <si>
    <t xml:space="preserve">Cấp phát theo luồng nBox</t>
  </si>
  <si>
    <t xml:space="preserve">Cấp phát tài nguyên server FTP cho hệ thống IBM</t>
  </si>
  <si>
    <t>SR_VN_20230830_867755</t>
  </si>
  <si>
    <t>KTTC:30/08-08/09/2023</t>
  </si>
  <si>
    <t xml:space="preserve">Cấp phát tài nguyên hệ thống USSD098 chuyển đổi CSDL mã nguồn mở</t>
  </si>
  <si>
    <t>phucnd12</t>
  </si>
  <si>
    <t>SR_VN_20230912_877415</t>
  </si>
  <si>
    <t xml:space="preserve">VHKT: 28/09 - 06/10</t>
  </si>
  <si>
    <t xml:space="preserve">Cấp phát tài nguyên hệ thống IPCC 2.0</t>
  </si>
  <si>
    <t xml:space="preserve">SR_VN_20230831_868990
SR_VN_20230908_875132</t>
  </si>
  <si>
    <t xml:space="preserve">Cấp phát tài nguyên hệ thống Hóa đơn điện tử truyền nhận</t>
  </si>
  <si>
    <t>SR_VN_20230919_883121</t>
  </si>
  <si>
    <t xml:space="preserve">KTTC yêu cầu gộp lại thành 1 bản sizing duy nhất</t>
  </si>
  <si>
    <t>Hủy</t>
  </si>
  <si>
    <t xml:space="preserve">Cấp phát bổ sung tài nguyên cho hệ thống QLSX Jira </t>
  </si>
  <si>
    <t xml:space="preserve">dinhvv, chinh3</t>
  </si>
  <si>
    <t>SR_VN_20230915_880493</t>
  </si>
  <si>
    <t>KTTC:15/09-22/09/2023</t>
  </si>
  <si>
    <t xml:space="preserve">cấp phát tài nguyên hệ thống BCCS CC</t>
  </si>
  <si>
    <t xml:space="preserve">hungpm6, hoangnt14</t>
  </si>
  <si>
    <t>SR_VN_20230915_880549</t>
  </si>
  <si>
    <t xml:space="preserve">cấp phát tài nguyên hệ thống CMP</t>
  </si>
  <si>
    <t xml:space="preserve">duongvx, ducdm25</t>
  </si>
  <si>
    <t xml:space="preserve">SR_VN_20230920_883909
SR_VN_20231030_919726</t>
  </si>
  <si>
    <t xml:space="preserve">cấp phát tài nguyên bổ sung cho hệ thống đối soát trong nước</t>
  </si>
  <si>
    <t>SR_VN_20231228_971876</t>
  </si>
  <si>
    <t xml:space="preserve">KTTC: 28/12-4/1/2024</t>
  </si>
  <si>
    <t xml:space="preserve">cấp phát tài nguyên  cho hệ thống vBHXH</t>
  </si>
  <si>
    <t xml:space="preserve">SR_VN_20230928_891118
SR_VN_20230929_891788</t>
  </si>
  <si>
    <t xml:space="preserve">cấp phát tài nguyên cho DB tổng đài 198</t>
  </si>
  <si>
    <t>DVKH</t>
  </si>
  <si>
    <t xml:space="preserve">trong td1</t>
  </si>
  <si>
    <t xml:space="preserve">SR_VN_20231009_898775
SR_VN_20231016_904382</t>
  </si>
  <si>
    <t xml:space="preserve">KTTC:9/10-16/10
VHKT: 16/10-23/10</t>
  </si>
  <si>
    <t xml:space="preserve">Điều chuyển 2 sv vật lý cho IPCC HNI làm DR DB</t>
  </si>
  <si>
    <t>trongtd1</t>
  </si>
  <si>
    <t xml:space="preserve">không tạo SR</t>
  </si>
  <si>
    <t xml:space="preserve">cấp phát tài nguyên hệ thống video call stringee</t>
  </si>
  <si>
    <t>hoangnt14</t>
  </si>
  <si>
    <t>SR_VN_20231019_907977</t>
  </si>
  <si>
    <t xml:space="preserve">VTNET từ chối với lí do: chưa có sở cứ rõ ràng từ 45000 cuộc gọi theo "dự kiến"; chưa chỉ rõ mở rộng trên node lưu trữ nào hay chia đều cả hai node 
Đang yêu cầu hoangnt14 sizing lại</t>
  </si>
  <si>
    <t>19/10/2023</t>
  </si>
  <si>
    <t>KTTC:19/10-26/10/2023</t>
  </si>
  <si>
    <t xml:space="preserve">Cấp bổ sung dung lượng cho hệ thống Smart Motor</t>
  </si>
  <si>
    <t>SR_VN_20231115_933218</t>
  </si>
  <si>
    <t>KTTC:15/11-22/11/2023</t>
  </si>
  <si>
    <t xml:space="preserve">Cấp tài nguyên cho hệ thống TMS V6</t>
  </si>
  <si>
    <t>SR_VN_20231114_932016</t>
  </si>
  <si>
    <t xml:space="preserve">Nbox: 21/11-22/11/2023</t>
  </si>
  <si>
    <t xml:space="preserve">Cấp phát tài nguyên hệ thống MyLife</t>
  </si>
  <si>
    <t xml:space="preserve">SR_VN_20231129_945650
SR_VN_20231130_946805</t>
  </si>
  <si>
    <t xml:space="preserve">VTNET đang cấp phát tài nguyên</t>
  </si>
  <si>
    <t xml:space="preserve">VHKT: 8/12/2023</t>
  </si>
  <si>
    <t xml:space="preserve">Thu hồi tài nguyên 2 server VTT - Migrate</t>
  </si>
  <si>
    <t>SR_VN_20240220_1016538</t>
  </si>
  <si>
    <t xml:space="preserve">VHKT:20/2/2024 - 22/2/2024</t>
  </si>
  <si>
    <t xml:space="preserve">Cấp phát tài nguyên hệ thống Vtag</t>
  </si>
  <si>
    <t>GPCNTT</t>
  </si>
  <si>
    <t>tungnt12</t>
  </si>
  <si>
    <t>SR_VN_20231211_955751</t>
  </si>
  <si>
    <t xml:space="preserve">Hiện đã thống nhất giữa VTS và VTN về phương án cấp tài nguyên chung Vtracking, đang triển khai các bước tiếp theo</t>
  </si>
  <si>
    <t>7/12/2023</t>
  </si>
  <si>
    <t>KTTC:11/12-18/12/2023</t>
  </si>
  <si>
    <t xml:space="preserve">Cấp phát tài nguyên MapppingGW</t>
  </si>
  <si>
    <t xml:space="preserve">SR_VN_20231211_955585
SR_VN_20231211_955847</t>
  </si>
  <si>
    <t xml:space="preserve">Huỷ do hanq1 sizing lại phương án khác </t>
  </si>
  <si>
    <t xml:space="preserve">Cấp phát tài nguyên dựng AI Digital Human</t>
  </si>
  <si>
    <t>SR_VN_20231212_956779</t>
  </si>
  <si>
    <t>KTTC:12/12-19/12/2023</t>
  </si>
  <si>
    <t>13/12/2023</t>
  </si>
  <si>
    <t xml:space="preserve">Cấp phát tài nguyên hệ thống IPCC phân hệ Videocall và Social</t>
  </si>
  <si>
    <t>SR_VN_20231215_960486</t>
  </si>
  <si>
    <t>KTTC:15/12-25/12/2023</t>
  </si>
  <si>
    <t xml:space="preserve">cấp phát tài nguyên  hệ thống Viettel++ chạy chương trình Tết 2024</t>
  </si>
  <si>
    <t>SR_VN_20240104_977532</t>
  </si>
  <si>
    <t>KTTC:4/1-11/1/2024</t>
  </si>
  <si>
    <t xml:space="preserve">cấp phát server HDDT xăng dầu VTT</t>
  </si>
  <si>
    <t xml:space="preserve">SR_VN_20240110_982362
SR_VN_20240116_988764(thu hồi tài nguyên)</t>
  </si>
  <si>
    <t>KTTC:8/1-16/1/2024</t>
  </si>
  <si>
    <t>23/1/2024</t>
  </si>
  <si>
    <t xml:space="preserve">Bổ sung dung lượng Voice Brandname </t>
  </si>
  <si>
    <t>SR_VN_20240109_981257</t>
  </si>
  <si>
    <t>KTTC:9/1-16/1/2024</t>
  </si>
  <si>
    <t xml:space="preserve">Bổ sung tài nguyên cho TV360 backend và kho Video</t>
  </si>
  <si>
    <t>SR_VN_20240115_987094</t>
  </si>
  <si>
    <t xml:space="preserve">Đã huỷ do VTNET không đủ tài nguyên cấp </t>
  </si>
  <si>
    <t>KTTC:11/1-18/1/2024</t>
  </si>
  <si>
    <t>20/1/2024</t>
  </si>
  <si>
    <t xml:space="preserve">Cấp phát tài nguyên CCAI 2023</t>
  </si>
  <si>
    <t>SR_VN_20240201_1016847</t>
  </si>
  <si>
    <t xml:space="preserve">Đã cấp phát xong, VTNET chưa cấp được storage Bigdata + Archiving</t>
  </si>
  <si>
    <t>19/1/2024</t>
  </si>
  <si>
    <t>KTTC:16/2-23/2/2024</t>
  </si>
  <si>
    <t xml:space="preserve">Bổ sung tài nguyên Stringee Video</t>
  </si>
  <si>
    <t>SR_VN_20240119_992661</t>
  </si>
  <si>
    <t>KTTC:19/1/-29/1/2024</t>
  </si>
  <si>
    <t xml:space="preserve">cấp phát server thử nghiệm AI Camera cho chuỗi cửa hàng Viettel</t>
  </si>
  <si>
    <t>SR_VN_20240131_1003698</t>
  </si>
  <si>
    <t>KTTC:26/1-2/2/2024</t>
  </si>
  <si>
    <t xml:space="preserve">Cấp phát hạ tầng Campaign Management</t>
  </si>
  <si>
    <t>SR_VN_20240229_1028368</t>
  </si>
  <si>
    <t xml:space="preserve">Đã cấp phát xong
26/7: huyndn đã cấp phát xong</t>
  </si>
  <si>
    <t>KTTC:6/3-15/3/2024</t>
  </si>
  <si>
    <t xml:space="preserve">Cấp phát tài nguyên DB V-Tracking 2023</t>
  </si>
  <si>
    <t>SR_VN_20240506_1079517</t>
  </si>
  <si>
    <t xml:space="preserve">soncn2 đang hỏi nốt thông tin kết nối, hạ tầng VTNET đã cấp</t>
  </si>
  <si>
    <t xml:space="preserve">KTTC: 6/5 - 13/5/2024</t>
  </si>
  <si>
    <t xml:space="preserve">Cấp phát tài nguyên Cloud-CA</t>
  </si>
  <si>
    <t>SR_VN_20240320_1038556</t>
  </si>
  <si>
    <t xml:space="preserve">Đã cấp phát xong app, còn phần DB vật lý (chaulm5)</t>
  </si>
  <si>
    <t xml:space="preserve">KTTC: 20/3-27/3/2024
VHKT: 11/4-19/4/2024</t>
  </si>
  <si>
    <t xml:space="preserve">Cấp phát tài nguyên hệ thống giám sát prometheus VTT</t>
  </si>
  <si>
    <t xml:space="preserve">1/4 - 4/4/2024</t>
  </si>
  <si>
    <t xml:space="preserve">cấp phát DB hệ thống MySign</t>
  </si>
  <si>
    <t>SR_VN_20240327_1044602</t>
  </si>
  <si>
    <t>27/03/2024</t>
  </si>
  <si>
    <t xml:space="preserve">KTTC: 27/3/2024-3/4/2024
VHKT: 11/4-19/4/2024</t>
  </si>
  <si>
    <t xml:space="preserve">Tăng dung lượng Smsbrandname</t>
  </si>
  <si>
    <t>SR_VN_20240412_1060111</t>
  </si>
  <si>
    <t>KTTC:11/4-19/4/2024</t>
  </si>
  <si>
    <t xml:space="preserve">Cấp phát tài nguyên Hoá đơn điện tử truyền nhận - stage 2 </t>
  </si>
  <si>
    <t xml:space="preserve">VTNET đã cấp 25 server trên tổng số 100 server VM hienlt15 yêu cầu</t>
  </si>
  <si>
    <t xml:space="preserve">5/4 - 8/4/2024</t>
  </si>
  <si>
    <t xml:space="preserve">Cấp phát tài nguyên Backup - ATTT</t>
  </si>
  <si>
    <t>ATTT</t>
  </si>
  <si>
    <t>SR_VN_20240410_1057140</t>
  </si>
  <si>
    <t xml:space="preserve">Cấp phát nóng gấp: đầu mối phongkt</t>
  </si>
  <si>
    <t xml:space="preserve">Cấp phát tài nguyên hệ thống Nessus - ATTT </t>
  </si>
  <si>
    <t>SR_VN_20240410_1057256</t>
  </si>
  <si>
    <t xml:space="preserve">Cấp phát tài nguyên hệ thống Eprofile</t>
  </si>
  <si>
    <t xml:space="preserve">Vtnet từ chối với lý do: Bổ sung luồng dịch vụ đến các svr cần bổ sung; Tài nguyên object lấy ở đâu; Làm rõ sizing từ 300k lên 3 triệu; profile webservice đang có không đẩy sang server FTP chuyển sang đẩy vào server mới thì tại sao cần cấp phát bổ sung thêm; 
Hủy luồng do cấp phát  bằng sr 1109579 số 89</t>
  </si>
  <si>
    <t xml:space="preserve">KTTC: 2/5-5/5/2024
Hủy luồng cấp phát</t>
  </si>
  <si>
    <t xml:space="preserve">nâng cấu hình Roaming 1 </t>
  </si>
  <si>
    <t xml:space="preserve">KTTC: 9/5-12/5/2024; VHKT: 17/5/2024</t>
  </si>
  <si>
    <t xml:space="preserve">Cấp phát tài nguyên hệ thống VTT Analytic</t>
  </si>
  <si>
    <t xml:space="preserve">Vtnet yêu cầu công văn ký từ 2 bên vtt và vtnet để bàn giao acc root và cài lại OS</t>
  </si>
  <si>
    <t>02/05/2024 </t>
  </si>
  <si>
    <t xml:space="preserve">Cấp phát tài nguyên hệ thống My Viettel recommend &amp; AI system</t>
  </si>
  <si>
    <t xml:space="preserve"> hủy do tài nguyên SAN 2021 không đủ dể cấp phát, lộ trình sẽ được cập nhật sau,
 đã bổ sung nội dung công việc mới số 86</t>
  </si>
  <si>
    <t xml:space="preserve">Cấp phát tài nguyên Voice To Text </t>
  </si>
  <si>
    <t>thangnd21</t>
  </si>
  <si>
    <t xml:space="preserve">KTTC: 23/5-26/5/2024</t>
  </si>
  <si>
    <t xml:space="preserve">Cấp phát bổ sung tài nguyên VDA VTT</t>
  </si>
  <si>
    <t>ndtho</t>
  </si>
  <si>
    <t>SR_VN_20240504_1078614</t>
  </si>
  <si>
    <r>
      <rPr>
        <color theme="1" tint="0"/>
        <rFont val="Times New Roman"/>
        <sz val="10"/>
      </rPr>
      <t xml:space="preserve">3 svr db: cấp NAS theo SR1079086</t>
    </r>
    <r>
      <rPr>
        <b/>
        <color theme="1" tint="0"/>
        <rFont val="Times New Roman"/>
        <sz val="10"/>
      </rPr>
      <t xml:space="preserve">(VHKT từ chối với lý do bổ sung sizing, PYC)</t>
    </r>
    <r>
      <rPr>
        <color theme="1" tint="0"/>
        <rFont val="Times New Roman"/>
        <sz val="10"/>
      </rPr>
      <t xml:space="preserve">, cấp IP NAS theo SR1079066(hoàn thành)
Thay đổi HA cho K8s: thu hồi 2 VM theo SR 1079166; cấp phát lại 2 VM theo SR 1079167 </t>
    </r>
    <r>
      <rPr>
        <b/>
        <color theme="1" tint="0"/>
        <i/>
        <rFont val="Times New Roman"/>
        <sz val="10"/>
      </rPr>
      <t xml:space="preserve">(VHKT từ chối với lý do đầu mối kiennt9 không phản hồi yêu cầu thu hồi VM)</t>
    </r>
  </si>
  <si>
    <t xml:space="preserve">KTTC:4/5-10/5/2024(hoàn thành)
VHKT: 6/5-13/5/2024
Hủy do trung tâm VAS không phản hồi</t>
  </si>
  <si>
    <t xml:space="preserve">Cấp phát tài nguyên hệ thống Isign</t>
  </si>
  <si>
    <t>9/5-12/5/2024</t>
  </si>
  <si>
    <t>16/5/2024</t>
  </si>
  <si>
    <t xml:space="preserve">Cấp phát tài nguyên bổ sung Vtracking2.0</t>
  </si>
  <si>
    <t>SR_VN_20240516_1091648</t>
  </si>
  <si>
    <r>
      <rPr>
        <color indexed="64"/>
        <rFont val="Symbol"/>
        <sz val="11"/>
      </rPr>
      <t xml:space="preserve">     ·  </t>
    </r>
    <r>
      <rPr>
        <color indexed="64"/>
        <rFont val="Calibri"/>
        <sz val="11"/>
      </rPr>
      <t xml:space="preserve">Ngày 5/12 đã cấp xong 3VM và quy hoạch lại IP để nâng cấp tiếp 9VM
Dự kiến hoàn thành trước 20/12/2024</t>
    </r>
  </si>
  <si>
    <t xml:space="preserve">Cấp phát tài nguyên hệ thống giám sát prometheus VTT (Quy hoạch zone có thể kết nối ra public port 80, 444)</t>
  </si>
  <si>
    <t>SR_VN_20240628_1130334</t>
  </si>
  <si>
    <t>23/5/2024</t>
  </si>
  <si>
    <t xml:space="preserve">KTTC: 28/6/2024 - 5/7/2024; VHKT: 1/7/2024 - 5/7/2024</t>
  </si>
  <si>
    <t xml:space="preserve">Cấp phát thêm mBCCS_v1</t>
  </si>
  <si>
    <t>huylq29</t>
  </si>
  <si>
    <t xml:space="preserve">KTTC:27/6/2024 - 2/7/2024; VHKT: 1/7 - 4/7/2024</t>
  </si>
  <si>
    <t xml:space="preserve">Cấp phát thêm AI_chatbot</t>
  </si>
  <si>
    <t xml:space="preserve">KTTC:27/6/2024 - 2/7/2024; VHKT: 2/7 - 3/7/2024</t>
  </si>
  <si>
    <t xml:space="preserve">Cấp phát tài nguyên hệ thống My viettel
 recommend &amp; AI system</t>
  </si>
  <si>
    <t>SR_VN_20240531_1104153</t>
  </si>
  <si>
    <t>31/5/2024</t>
  </si>
  <si>
    <t xml:space="preserve">KTTC:31/5/2024 - 7/6/2024</t>
  </si>
  <si>
    <t>hủy</t>
  </si>
  <si>
    <t xml:space="preserve"> bo sung HDD cho TTONLINE</t>
  </si>
  <si>
    <t>SR_VN_20240620_1122498</t>
  </si>
  <si>
    <t xml:space="preserve">KTTC:20/6 - 27/6/2024; VHKT: 1/7-8/7/2024</t>
  </si>
  <si>
    <t xml:space="preserve">cấp phát tài nguyên cho VESS_HKD</t>
  </si>
  <si>
    <t xml:space="preserve">KTTC:25/6 - 28/6/2024; VHKT: 27/6 - 9/7/2024</t>
  </si>
  <si>
    <t>26/7/2024</t>
  </si>
  <si>
    <t>SR_VN_20240606_1109579</t>
  </si>
  <si>
    <t xml:space="preserve">Hủy do không có tài nguyên s3, VTnet yêu  cầu làm rõ thêm thông tin sizing, đang 
tiến hành làm rõ kế hoạch cấp phát và các thông tin vtnet yêu cầu.</t>
  </si>
  <si>
    <t xml:space="preserve">KTTC:6/6 - 12/6/2024 
Hủy SR này</t>
  </si>
  <si>
    <t xml:space="preserve">Bổ sung dung lượng + RAM TTCE</t>
  </si>
  <si>
    <t xml:space="preserve">SR_VN_20240704_1136625; SR_VN_20240710_1141281</t>
  </si>
  <si>
    <t xml:space="preserve">KTTC:24/6 - 1/7/2024; VHKT: 10/7 -  16/7/2024</t>
  </si>
  <si>
    <t xml:space="preserve">đề xuất thu hồi tài nguyên dự án Imuzik phase1 để cấp phát tài nguyên nóng gấp triển khai mydio</t>
  </si>
  <si>
    <t>SR_VN_20240621_1123835</t>
  </si>
  <si>
    <t>21/6/2024</t>
  </si>
  <si>
    <t xml:space="preserve">KTTC:21/6 - 29/6/2024</t>
  </si>
  <si>
    <t>24/06/2024</t>
  </si>
  <si>
    <t xml:space="preserve">Cấp phát tài nguyên hệ thống My viettel
 recommend &amp; AI system </t>
  </si>
  <si>
    <t>SR_VN_20240624_1125583</t>
  </si>
  <si>
    <t xml:space="preserve"> Đã hoàn thành</t>
  </si>
  <si>
    <t xml:space="preserve">KTTC:24/6 - 1/7/2024
VHKT:27/6-4/7/2024</t>
  </si>
  <si>
    <t xml:space="preserve">Cấp phát tài nguyên hệ thống Appsealing</t>
  </si>
  <si>
    <t>SR_VN_20240625_1126719</t>
  </si>
  <si>
    <t>25/06/2024</t>
  </si>
  <si>
    <t xml:space="preserve">KTTC:25/6 - 2/7/2024</t>
  </si>
  <si>
    <t xml:space="preserve">Cấp phát tài nguyên hệ thống CampaignManagement (ELK + API)</t>
  </si>
  <si>
    <t>QLCD</t>
  </si>
  <si>
    <t xml:space="preserve">SR_VN_20240905_1191162
SR_VN_20240913_1197869</t>
  </si>
  <si>
    <t xml:space="preserve">VHKT: 05/09 - 13/09 </t>
  </si>
  <si>
    <t>4/10/2024</t>
  </si>
  <si>
    <t xml:space="preserve">Cấp phát tài nguyên hệ thống Eprofile (giai đoạn 1)</t>
  </si>
  <si>
    <t>SR_VN_20240627_1129447</t>
  </si>
  <si>
    <t xml:space="preserve">Cấp phát giai đoạn 1 (21VM)
Đã hoàn thành</t>
  </si>
  <si>
    <t xml:space="preserve">KTTC:27/6 - 4/7/2024
VHKT:3/7-10/7/2024(reject)
VHKT:8/7-15/7/2024</t>
  </si>
  <si>
    <t xml:space="preserve">Cấp phát tài nguyên hệ thống TSA</t>
  </si>
  <si>
    <t>SR_VN_20240708_1139274</t>
  </si>
  <si>
    <t xml:space="preserve">KTTC:8/7 - 16/7/2024</t>
  </si>
  <si>
    <t xml:space="preserve">Cấp phát tài nguyên Mydio VTT </t>
  </si>
  <si>
    <t xml:space="preserve">KTTC: 8/7 -10/7/2024 ; VHKT: 17/7 -31/7/2024</t>
  </si>
  <si>
    <t xml:space="preserve">Cấp phát tài nguyên TVBH Meta</t>
  </si>
  <si>
    <t xml:space="preserve">SR_VN_20240917_1200114
SR_VN_20241002_1213637</t>
  </si>
  <si>
    <t xml:space="preserve">Thu hồi VM hệ thống Unify Catalog (cụm Cisco_2020_HLC) theo SR_VN_20240719_1149112</t>
  </si>
  <si>
    <t>anhdt156</t>
  </si>
  <si>
    <t xml:space="preserve">SR_VN_20240719_1149112; SR_VN_20240719_1149113</t>
  </si>
  <si>
    <t xml:space="preserve">Đã hoàn thành 2 SR:
Thu hồi: SR_VN_20240719_1149112
Cấp phát: SR_VN_20240719_1149113</t>
  </si>
  <si>
    <t>26/06/2024</t>
  </si>
  <si>
    <t xml:space="preserve">Vnet báo 31/07 hoàn thành</t>
  </si>
  <si>
    <t>31/07//2024</t>
  </si>
  <si>
    <t xml:space="preserve">Cấp phát tài nguyeen nâng tải BCCS_CA</t>
  </si>
  <si>
    <t xml:space="preserve">đã hoàn thành</t>
  </si>
  <si>
    <t xml:space="preserve">KTTC: 12/8 -15/8/2024; VHKT: 15/8-20/8/2024</t>
  </si>
  <si>
    <t xml:space="preserve">Cấp phát tài nguyeên hệ thống GBOC</t>
  </si>
  <si>
    <t>SR_VN_20240821_1178928</t>
  </si>
  <si>
    <t xml:space="preserve">hoàn thành</t>
  </si>
  <si>
    <t xml:space="preserve">KTTC: 13/8 -15/8/2024 (hủy SR nbox)
KTTC: 21/8-27/8/2024 (hoàn thành)
VHKT:21/8-28/8/2024 (hủy)
VHKT: 5/9-12/9/2024 (hoàn thành)</t>
  </si>
  <si>
    <t xml:space="preserve">cấp phát tài nguyên streming IPCC 1.0</t>
  </si>
  <si>
    <t xml:space="preserve">KTTC: 12/8 -15/8/2024; VHKT: 15/8 - 29/8/2024</t>
  </si>
  <si>
    <t xml:space="preserve">Thu hồi 10 server cho Imuzik dồn dịch sang VTT private cloud </t>
  </si>
  <si>
    <t xml:space="preserve">SR_VN_20240814_1172375
SR_VN_20240814_1172546</t>
  </si>
  <si>
    <t xml:space="preserve">Cấp phát tài nguyên hệ thống Mykid Plus</t>
  </si>
  <si>
    <t xml:space="preserve">SR_VN_20240816_1174839
SR_VN_20240923_1204991</t>
  </si>
  <si>
    <t xml:space="preserve">KTTC: 16/8 - 23/8/2024
VHKTTC: 24/8/2024</t>
  </si>
  <si>
    <t xml:space="preserve">cấp thêm IP public cho HKD_VESS</t>
  </si>
  <si>
    <t xml:space="preserve">SR_VN_202400816_1175147; SR_VN_20240828_1185062</t>
  </si>
  <si>
    <t xml:space="preserve">KTTC: 16/8 - 23/8/2024; VHKT: 28/8 - 6/9/2024</t>
  </si>
  <si>
    <t xml:space="preserve">Cấp phát tài nguyên hệ thống My viettel recommend &amp; AI system (GĐ2)</t>
  </si>
  <si>
    <t>SR_VN_20240827_1183679</t>
  </si>
  <si>
    <t xml:space="preserve">KTTC: 27/8 - 5/9/2024
VHKT:5/9 - 12/9/2024 (hủy)
VHKT:10/9 - 17/9/2024</t>
  </si>
  <si>
    <t>17/9/2024</t>
  </si>
  <si>
    <t xml:space="preserve">Cấp phát tài nguyên hệ thống Roaming tập trung</t>
  </si>
  <si>
    <t>dungpt16</t>
  </si>
  <si>
    <t xml:space="preserve">SR_VN_20240827_1183747
SR_VN_20240913_1197814</t>
  </si>
  <si>
    <t>30/08/2024</t>
  </si>
  <si>
    <t xml:space="preserve">KTTC: 27/8 - 6/9/2024
VHKTTC: 16-23/09</t>
  </si>
  <si>
    <t xml:space="preserve">Cấp phát tài nguyên hệ thống Phí Bán Hàng 4.0</t>
  </si>
  <si>
    <t xml:space="preserve">Cấp phát tài nguyên tối thiểu triển khai thử nghiệm (trong vòng 6 tháng)</t>
  </si>
  <si>
    <t>28/08/2024</t>
  </si>
  <si>
    <t xml:space="preserve">KTTC: 30/08/2024 16:32 - 10/09/2024
Thực tế: 28/08/2024 16:32</t>
  </si>
  <si>
    <t xml:space="preserve">Cấp NAS cho Voice to text </t>
  </si>
  <si>
    <t>SR_VN_20240828_1185499</t>
  </si>
  <si>
    <t xml:space="preserve">KTTC: 28/08/2024 - 06/09/2024</t>
  </si>
  <si>
    <t xml:space="preserve">Cấp phát tài nguyên cắt chuyển DB cho hệ thống Quản lý bảo hành</t>
  </si>
  <si>
    <t xml:space="preserve">KTTC 23/09/2024 16:37 - 25/09/2024 04:37
VHKT: 25/9-26/9/2024</t>
  </si>
  <si>
    <t xml:space="preserve">Cấp phát cụm dự phòng Redis</t>
  </si>
  <si>
    <t xml:space="preserve">Nbox: 29/08/2024 16:00 - 04/08/2024 04:00</t>
  </si>
  <si>
    <t xml:space="preserve">cài lại HĐH centos 9 final aichatbot, mbccs </t>
  </si>
  <si>
    <t xml:space="preserve">SR_VN_20240828_1185067; SR_VN_20240828_1185066</t>
  </si>
  <si>
    <t xml:space="preserve">VHKT: 28/8 - 6/9/2024 </t>
  </si>
  <si>
    <t xml:space="preserve">Cấp phát bổ sung RAM cho IPCC 2.0</t>
  </si>
  <si>
    <t xml:space="preserve">SR_VN_20240905_1191008
SR_VN_20240917_1199882</t>
  </si>
  <si>
    <t xml:space="preserve">VHKT: 05/09 - 13/09</t>
  </si>
  <si>
    <t xml:space="preserve">Cấp phát AAM VTT</t>
  </si>
  <si>
    <t xml:space="preserve">SR_VN_20240905_1191031
SR_VN_20240917_1200095</t>
  </si>
  <si>
    <t xml:space="preserve">VHKT: 05/09 - 13/09
VHKTTC: 17-24/09</t>
  </si>
  <si>
    <t xml:space="preserve">Cấp phát Smart Motor</t>
  </si>
  <si>
    <t xml:space="preserve">KTTC: 5/9 - 10/9; VHKT: 10/9 - 17/9/2024</t>
  </si>
  <si>
    <t xml:space="preserve">bổ sung tài nguyên DB cho Smart Motor</t>
  </si>
  <si>
    <t>SR_VN_20240910_1194951</t>
  </si>
  <si>
    <r>
      <rPr>
        <color theme="1" tint="0"/>
        <rFont val="Times New Roman"/>
        <sz val="10"/>
      </rPr>
      <t xml:space="preserve">KTTC đang thẩm định; dungld10 yêu cầu tạo lại SR cho thangtd1 thẩm định; dung10 đang check rồi phản hồi sau 18/9/2024
</t>
    </r>
    <r>
      <rPr>
        <color indexed="2"/>
        <rFont val="Times New Roman"/>
        <sz val="10"/>
      </rPr>
      <t xml:space="preserve">SR bị hủy do chưa thống nhất được thời gian thực hiện kế hoạch với đối tác. Đang chờ đội dự án làm việc với đối tác để KTTC đẩy lại SR</t>
    </r>
  </si>
  <si>
    <t xml:space="preserve">KTTC: 10/9 - 17/9/2024</t>
  </si>
  <si>
    <t xml:space="preserve">Cấp phát tài nguyên hệ thống QLHS (bổ sung tài nguyên)</t>
  </si>
  <si>
    <t>SR_VN_20240911_1195664</t>
  </si>
  <si>
    <t xml:space="preserve">KTTC: hoàn thành
VHKTTC: Hoàn thành</t>
  </si>
  <si>
    <t xml:space="preserve">KTTC: 11/9 - 18/9/2024
VHKT:24/9 -30/9/2024</t>
  </si>
  <si>
    <t xml:space="preserve">Cấp phát tài nguyên hệ thống Phạt chế tài</t>
  </si>
  <si>
    <t xml:space="preserve">KTTC:24/9 - 26/9/2024
VHKT: 26/9-5/10/2024</t>
  </si>
  <si>
    <t xml:space="preserve">Cấp phát tài nguyên hệ thống VAAA</t>
  </si>
  <si>
    <t xml:space="preserve">Hủy SR Nbox do quy hoạch không chung dải LB được</t>
  </si>
  <si>
    <t xml:space="preserve">KTTC 23/09/2024 17:23 - 25/09/2024 05:23</t>
  </si>
  <si>
    <t xml:space="preserve">Tăng dung lượng giám sát cuộc gọi CSKH</t>
  </si>
  <si>
    <t>linhnvc</t>
  </si>
  <si>
    <t>SR_VN_20241231_1286891</t>
  </si>
  <si>
    <t xml:space="preserve">KTTC: 31/12/2024 - 8/1/2025</t>
  </si>
  <si>
    <t xml:space="preserve">cấp phát tài nguyên consumer</t>
  </si>
  <si>
    <t xml:space="preserve">KTTC:15/10/2024 - 17/10/2024</t>
  </si>
  <si>
    <t>21/10/2024</t>
  </si>
  <si>
    <t xml:space="preserve">Cấp phát tài nguyên backup dữ liệu Hadoop hệ thống FMRA</t>
  </si>
  <si>
    <t xml:space="preserve">KTTC: 23/10/2024 11:06 - 24/10/2024 23:06</t>
  </si>
  <si>
    <t xml:space="preserve">Tăng dung lượng callbot inbound CSKH</t>
  </si>
  <si>
    <t>SR_VN_20250331_1353768</t>
  </si>
  <si>
    <t xml:space="preserve">KTTC: 31/3/2025 - 08/04/2025; VHKT: 4/4 -10/4/2025</t>
  </si>
  <si>
    <t xml:space="preserve">Cấp phát tài nguyên PBH3.0 phục vụ cắt chuyển DB</t>
  </si>
  <si>
    <t xml:space="preserve">Cấp qua chaulm5</t>
  </si>
  <si>
    <t xml:space="preserve">Đã hoàn thành </t>
  </si>
  <si>
    <t xml:space="preserve">Thời gian dự kiến: 1/11 - 1/12/2024</t>
  </si>
  <si>
    <t xml:space="preserve">Cấp phát tài nguyên hệ thống CCAI</t>
  </si>
  <si>
    <t xml:space="preserve">SR_VN_20241107_1243780
SR_VN_20241114_1249090</t>
  </si>
  <si>
    <t xml:space="preserve">Hoàn thành cấp phát trên cụm Cloud 2024 VTT</t>
  </si>
  <si>
    <t xml:space="preserve">Nbox: 5/11/2024 - 12/11/2024: Hủy
KTTC:7/11/2024 - 14/11/2024
VHKT: 14/11/2024 -26/11/2024</t>
  </si>
  <si>
    <t xml:space="preserve">Thu hồi tài nguyên hệ thống VTSHOP</t>
  </si>
  <si>
    <t>manhps</t>
  </si>
  <si>
    <t>SR_VN_20241107_1243751</t>
  </si>
  <si>
    <t xml:space="preserve">KTTC: 7/11/2024 - 15/11/2024</t>
  </si>
  <si>
    <t xml:space="preserve">  bổ sung tài nguyên dung lượng NAS cho mydio</t>
  </si>
  <si>
    <t>SR_VN_20241121_1254682</t>
  </si>
  <si>
    <t xml:space="preserve">KTTC: 21/11/2024 - 29/11/2024</t>
  </si>
  <si>
    <t xml:space="preserve">  bổ sung tài nguyên dung lượng NAS cho VDA</t>
  </si>
  <si>
    <t>SR_VN_20241122_1255453</t>
  </si>
  <si>
    <t>22/11/2024</t>
  </si>
  <si>
    <t xml:space="preserve">KTTC: 22/11/2024 - 29/11/2024</t>
  </si>
  <si>
    <t xml:space="preserve">Cấp phát tài nguyên hệ thống QLHS (bổ sung tài nguyên S3 storage)</t>
  </si>
  <si>
    <t>SR_VN_20241128_1259463</t>
  </si>
  <si>
    <t xml:space="preserve">Hạ tầng cũ không đảm bảo, VTNet đang làmm việc với đội dự án để cấp phát mới trên hạ tầng mới qua mail (cấp S3 storage) =&gt; hủy, cấp phát qua SR mới</t>
  </si>
  <si>
    <t xml:space="preserve">KTTC: 28/11/2024 - 5/12/2024 
5/12-12/12/2024</t>
  </si>
  <si>
    <t xml:space="preserve">Hủy cấp phát theo SR mới</t>
  </si>
  <si>
    <t xml:space="preserve">Cấp phát tài nguyên vật lý GPU CCAI</t>
  </si>
  <si>
    <t>29/11/2024</t>
  </si>
  <si>
    <t xml:space="preserve">29/11/2024 - 20/1/2025</t>
  </si>
  <si>
    <t xml:space="preserve">bổ sung tài nguyên hóa đơn điện tử 2.0</t>
  </si>
  <si>
    <t>SR_VN_20241210_1269691</t>
  </si>
  <si>
    <t xml:space="preserve">VTNET từ chối do đã hết hạ tầng nâng cấp cloud HPE 2020 - bachnh3 18/12/2024; chaulm5, kietna đang check tài nguyên còn có khả năng mở rộng được không 7/1/2025</t>
  </si>
  <si>
    <t xml:space="preserve">KTTC: 10/12/2024 - 17/12/2024</t>
  </si>
  <si>
    <t xml:space="preserve">SR yêu cầu cấp phát bổ sung thêm tài nguyên dung lượng DB cho Smart Motor</t>
  </si>
  <si>
    <t>SR_VN_20241217_1275794</t>
  </si>
  <si>
    <t xml:space="preserve">KTTC: 17/12/2024 - 24/12/2024
vhkt: 18/12/2024 - 27/12/2024</t>
  </si>
  <si>
    <t xml:space="preserve">Thu hồi tài nguyên hệ thống GBOC</t>
  </si>
  <si>
    <t>DoHV</t>
  </si>
  <si>
    <t xml:space="preserve">SR_VN_20241206_1266102
SR_VN_20241213_1272960</t>
  </si>
  <si>
    <t xml:space="preserve">Thu hồi tài nguyên hệ thống Hóa đơn điện tử</t>
  </si>
  <si>
    <t xml:space="preserve">SR_VN_20241230_1285560
SR_VN_20250110_1295435</t>
  </si>
  <si>
    <t>30/12/2024</t>
  </si>
  <si>
    <t xml:space="preserve">KTTC: 30/12/2024 - 08/01/2025</t>
  </si>
  <si>
    <t xml:space="preserve">Thu hồi tài nguyên hệ thống ShopOne</t>
  </si>
  <si>
    <t xml:space="preserve">Hủy. Đội dự án làm backup</t>
  </si>
  <si>
    <t>SR_VN_20241212_1272149</t>
  </si>
  <si>
    <t>SR_VN_20250115_1299466</t>
  </si>
  <si>
    <t xml:space="preserve">KTTC: 15/01/2024 - 22/01/2025</t>
  </si>
  <si>
    <t>17/01/2025</t>
  </si>
  <si>
    <t xml:space="preserve">Cấp phát tài nguyên chuyển đổi EOL Truyền thông online</t>
  </si>
  <si>
    <t xml:space="preserve">SR_VN_20250114_1297896
SR_VN_20250205_1313362</t>
  </si>
  <si>
    <t xml:space="preserve">KTTC: 05/02/2025-12/02/2025</t>
  </si>
  <si>
    <t xml:space="preserve">Cấp phát tài nguyên Callbot Inbound</t>
  </si>
  <si>
    <t xml:space="preserve">SR_VN_20241216_1274624
SR_VN_20250114_1298531 (SR bô sung)</t>
  </si>
  <si>
    <t xml:space="preserve">Đã cấp phát máy ảo (27/12), đội dự án đang check cấu hình 
svr. Phần nâng cấp server cũ, khảo sát với BO và tạo SR khác server vật lý, dự kiến 20/1 sẵn sàng
Tạo lại SR để cấp phát đúng vCPU theo đội dự án (SR_VN_20250114_1298531)</t>
  </si>
  <si>
    <t xml:space="preserve">Gnoc: 16/12/2024 - 23/12/2024 (hoàn thành)
Gnoc: 14/1/2025 - 22//1/2025 (cấp phát bổ  sung RAM, vCPU)</t>
  </si>
  <si>
    <t xml:space="preserve">Bổ sung tài nguyên 2022 Hệ thống GSCG CSKH</t>
  </si>
  <si>
    <t>SR_VN_20241216_1274468</t>
  </si>
  <si>
    <t xml:space="preserve">SR Cấp phát GSCG CSKH: SR_VN_20250113_1297085
(hoàn thành 17/01)
SR Nâng cấp GSCG CSKH: SR_VN_20250113_1297086(vtnet đang y/c giảm 5tb xuống 3tb, tạo lại sr)</t>
  </si>
  <si>
    <t>16/12/2024</t>
  </si>
  <si>
    <t xml:space="preserve">Gnoc: 15/01/2025 - 22/01/2025</t>
  </si>
  <si>
    <t xml:space="preserve">Cấp phát tài nguyên vật lý Callbot Inbound</t>
  </si>
  <si>
    <t xml:space="preserve">13/12/2024 - 20/1/2025</t>
  </si>
  <si>
    <t xml:space="preserve">Cấpp phát tài nguyên vật lý GSCG CSKH</t>
  </si>
  <si>
    <t xml:space="preserve">16/12/2024 - 20/1/2025</t>
  </si>
  <si>
    <t xml:space="preserve">SR bổ sung NAS backup cho phân vùng lưu trữ media đảm bảo RTO hệ thống </t>
  </si>
  <si>
    <t>SR_VN_20241218_1276702</t>
  </si>
  <si>
    <t xml:space="preserve">KTTC: 18/12/2024 - 25/12/2024</t>
  </si>
  <si>
    <t xml:space="preserve">Hủy </t>
  </si>
  <si>
    <t xml:space="preserve">cấp NAS giám sát prometheus  MYCLIP</t>
  </si>
  <si>
    <t>SR_VN_20241226_1283436</t>
  </si>
  <si>
    <t>26/12/2024</t>
  </si>
  <si>
    <t xml:space="preserve">KTTC: 06/02/2025 - 13/02/2025</t>
  </si>
  <si>
    <t>18/02/2025</t>
  </si>
  <si>
    <t xml:space="preserve">SR cấp phát tài nguyên server DB roaming tạm thời 12 tháng</t>
  </si>
  <si>
    <t>ĐS</t>
  </si>
  <si>
    <t>anhnt162</t>
  </si>
  <si>
    <t>SR_VN_20250117_1301817</t>
  </si>
  <si>
    <t>27/12/2024</t>
  </si>
  <si>
    <t xml:space="preserve">KTTC: 17/1/2025 - 24/01/2025</t>
  </si>
  <si>
    <t>20/02/2025</t>
  </si>
  <si>
    <t xml:space="preserve">Cấp phát tài nguyên hệ thống gửi thông báo cước qua email</t>
  </si>
  <si>
    <t>SR_VN_20250114_1297928</t>
  </si>
  <si>
    <t xml:space="preserve">KTTC: 17/02/2024 -27/02/2025</t>
  </si>
  <si>
    <t xml:space="preserve">Cấp phát tài nguyên hệ thống Myshop</t>
  </si>
  <si>
    <t>SR_VN_20250113_1297130</t>
  </si>
  <si>
    <t xml:space="preserve">KTTC: 08/01/2025 - 16/01/2025</t>
  </si>
  <si>
    <t xml:space="preserve">Cấp phát tài nguyên hệ thống APIGW Public-Test</t>
  </si>
  <si>
    <t xml:space="preserve">SR_VN_20250115_1299857
SR_VN_20250206_1314391</t>
  </si>
  <si>
    <t xml:space="preserve">VHKTTC: 06/02/2025 - 10/02/2025</t>
  </si>
  <si>
    <t xml:space="preserve">Cấp phát tài nguyên hệ thống DLP - POC</t>
  </si>
  <si>
    <t>SR_VN_20250116_1300567</t>
  </si>
  <si>
    <t xml:space="preserve">Hủy. Cấp phát trên hạ tầng test</t>
  </si>
  <si>
    <t xml:space="preserve">KTTC: 16/01/2025 - 24/01/2025</t>
  </si>
  <si>
    <t xml:space="preserve">Cấp phát tài nguyên hệ thống Crawler</t>
  </si>
  <si>
    <t>SR_VN_20250203_1311723</t>
  </si>
  <si>
    <t xml:space="preserve">KTTC: 21/01/2025 - 28/01/2025</t>
  </si>
  <si>
    <t>SR_VN_20250206_1314381</t>
  </si>
  <si>
    <t xml:space="preserve">KTTC: 6/02/2025 - 12/02/2025</t>
  </si>
  <si>
    <t xml:space="preserve">Cấp phát tài nguyên hệ thống Backup tập trung cho VTT</t>
  </si>
  <si>
    <t>SR_VN_20250212_1318119</t>
  </si>
  <si>
    <t xml:space="preserve">Tạo SR cấp phát hệ thống</t>
  </si>
  <si>
    <t xml:space="preserve">gnoc: 12/2/2025 - 17/02/2025</t>
  </si>
  <si>
    <t>17/02/2025</t>
  </si>
  <si>
    <t xml:space="preserve">Bổ sung hóa đơn điện tử 2.0</t>
  </si>
  <si>
    <t>SR_VN_20250221_1324586</t>
  </si>
  <si>
    <t xml:space="preserve"> Hủy do VTNET yêu cầu cắt chuyển sang hạ tầng mới </t>
  </si>
  <si>
    <t xml:space="preserve">KTTC: 21/2/2025 -  28/2/2025; VHKT: 18/4/2025-25/4/2025</t>
  </si>
  <si>
    <t xml:space="preserve">Bổ sung tài nguyên mykid 2.0 </t>
  </si>
  <si>
    <t>SR_VN_20250225_1326491</t>
  </si>
  <si>
    <t xml:space="preserve">KTTC: 25/2/2025 -  4/3/2025;
 VHKT: 23/4 -6/5/2025</t>
  </si>
  <si>
    <t xml:space="preserve">Bổ sung Cấp phát tài nguyên hệ thống Phí Bán Hàng 4.0</t>
  </si>
  <si>
    <t>SR_VN_20250331_1353376</t>
  </si>
  <si>
    <t xml:space="preserve">KTTC: 31/03/2025 -  08/04/2025</t>
  </si>
  <si>
    <t>17/04/2025</t>
  </si>
  <si>
    <t xml:space="preserve">Bổ sung tài nguyên hệ thống CCAI</t>
  </si>
  <si>
    <t>SR_VN_20250303_1330943</t>
  </si>
  <si>
    <t xml:space="preserve">Hoàn thành </t>
  </si>
  <si>
    <t>27/02/2025</t>
  </si>
  <si>
    <t xml:space="preserve">KTTC:23/03/2025-28/03/2025
VHKT:28/03/2025-08/04/2025</t>
  </si>
  <si>
    <t xml:space="preserve">Cấp phát bổ sung tài nguyên hệ thống Myshop</t>
  </si>
  <si>
    <t xml:space="preserve">SR_VN_20250228_1329736
SR_VN_20250312_1338877 
SR_VN_20250312_1338861</t>
  </si>
  <si>
    <t>24/02/2025</t>
  </si>
  <si>
    <t xml:space="preserve">KTTC: 28/2-11/3/2025
VHKTTC: 12 - 18/03/2025</t>
  </si>
  <si>
    <t xml:space="preserve">Cấp phát tài nguyên hệ thống Định danh tại quầy</t>
  </si>
  <si>
    <t xml:space="preserve">SR_VN_20250303_1330924
SR_VN_20250313_1339237</t>
  </si>
  <si>
    <t>25/02/2025</t>
  </si>
  <si>
    <t xml:space="preserve">KTTC: 3/3-11/3/2025
VHKTTC: 12 - 18/03/2025</t>
  </si>
  <si>
    <t xml:space="preserve">Cấp phát tài nguyên bổ sung Vtracking2.0 GĐ2</t>
  </si>
  <si>
    <t>SR_VN_20250113_1297069</t>
  </si>
  <si>
    <t xml:space="preserve">tạo sr cấp phát GĐ2</t>
  </si>
  <si>
    <t xml:space="preserve">17/01/2025- 24/01/2025</t>
  </si>
  <si>
    <t>20/01/2025</t>
  </si>
  <si>
    <t xml:space="preserve">Cấp phát tài nguyên hệ thống MPS</t>
  </si>
  <si>
    <t xml:space="preserve">SR_VN_20250307_1335608(cancelled)
SR_VN_20250321_1346354
VHKT: SR_VN_20250327_1351862</t>
  </si>
  <si>
    <r>
      <rPr>
        <b/>
        <color theme="1" tint="0"/>
        <rFont val="Times New Roman"/>
        <sz val="10"/>
      </rPr>
      <t xml:space="preserve">Hoàn thành cấp phát VM</t>
    </r>
    <r>
      <rPr>
        <color theme="1" tint="0"/>
        <rFont val="Times New Roman"/>
        <sz val="10"/>
      </rPr>
      <t xml:space="preserve">
Bổ sung 26TB cho hệ thống DB =&gt; đang vướng mắc do cụm DB ở hạ tầng cũ, không thể scale out tài nguyên +26TB. --&gt; hủy chờ sizing cấp hạ tầng mới</t>
    </r>
  </si>
  <si>
    <t xml:space="preserve">KTTC: 7/3/2025 - 17/3/2025(cancelled)
KTTC: 21/3/2025-28/3/2025
VHKT: 03/04/2025- 11/04/2025</t>
  </si>
  <si>
    <t xml:space="preserve">Cấp phát tài nguyên hệ thống Jenkins VHKT VTT</t>
  </si>
  <si>
    <t xml:space="preserve">SR_VN_20250317_1341930
SR_VN_20250320_1345794</t>
  </si>
  <si>
    <t xml:space="preserve">KTTC: 17/3 - 24/3/2025
VHKTTC: 21/3/2025-28/3/2025</t>
  </si>
  <si>
    <t xml:space="preserve">Bổ sung thêm tài nguyên redis mykid 2.0</t>
  </si>
  <si>
    <t>SR_VN_20250312_1338857</t>
  </si>
  <si>
    <t xml:space="preserve">SR bổ sung thêm HDD cho  SR_VN_20250225_132649; khi nào 132649 xong thì SR này xong</t>
  </si>
  <si>
    <t xml:space="preserve">KTTC: 12/3 - 19/3/2025</t>
  </si>
  <si>
    <t xml:space="preserve">cấp phát tài nguyên hệ thống thoại quốc tế </t>
  </si>
  <si>
    <t>SR_VN_20250318_1343943</t>
  </si>
  <si>
    <t xml:space="preserve">KTTC: 17/3 - 24/3/2025</t>
  </si>
  <si>
    <t xml:space="preserve">Cấp phát tài nguyên hệ thống gửi Email hóa đơn điện tử</t>
  </si>
  <si>
    <t>SR_VN_20250403_1357396</t>
  </si>
  <si>
    <t xml:space="preserve">KTTC: 3/4/2025 - 11/4/2025</t>
  </si>
  <si>
    <t xml:space="preserve">Chuyển cụm MariaDB HDD sang SSD roaming 2.0</t>
  </si>
  <si>
    <t>SR_VN_20250404_1358278</t>
  </si>
  <si>
    <t xml:space="preserve">Huỷ do VTNET yêu cầu chuyển toàn bộ cụm cũ sang hạ tầng mới để ssang SSD</t>
  </si>
  <si>
    <t xml:space="preserve">KTTC: 4/4/2025 - 14/4/2025</t>
  </si>
  <si>
    <t xml:space="preserve">Thu hồi tài nguyên cụm MyShop</t>
  </si>
  <si>
    <t xml:space="preserve">SR_VN_20250414_1364476
SR_VN_20250415_1365805</t>
  </si>
  <si>
    <t xml:space="preserve">Cấp phát tài nguyên hệ thống FTP server - DAC</t>
  </si>
  <si>
    <t xml:space="preserve">Đối soát</t>
  </si>
  <si>
    <t>SR_VN_20250415_1365247</t>
  </si>
  <si>
    <t xml:space="preserve">đã tạo SR cấp phát sang VTNet - hoàn thành
KTTC đang  tạo SR cấp phát sang VTNet
Theo dõi qua SR VHKT: SR_VN_20250421_1370506</t>
  </si>
  <si>
    <t xml:space="preserve">KTTC: 15/4/2025 - 22/4/2025 OK
VHKT: 21/4/2025 - 29/4/2025</t>
  </si>
  <si>
    <t>PYC-40454</t>
  </si>
  <si>
    <t xml:space="preserve">Cấp phát tài nguyên hệ thống ViettelContract.BCCS</t>
  </si>
  <si>
    <t xml:space="preserve">SR_VN_20250515_1388162
SR_VN_20250609_1408204</t>
  </si>
  <si>
    <t xml:space="preserve">VHKTTC: 09/06/2025 - 13/06/2025</t>
  </si>
  <si>
    <t>17/06/2025</t>
  </si>
  <si>
    <t>PYC-41170</t>
  </si>
  <si>
    <t xml:space="preserve">Cấp phát server Strongswan VPN s2s sang C06</t>
  </si>
  <si>
    <t>SR_VN_20250509_1383135</t>
  </si>
  <si>
    <t xml:space="preserve">sr cấp phát SR_VN_20250509_1383214</t>
  </si>
  <si>
    <t>22/04/2025</t>
  </si>
  <si>
    <t xml:space="preserve">KTTC: 09/05/2025 - 15/052025 OK
VHKT: 09/05/2025 - 15/052025 ok</t>
  </si>
  <si>
    <t>14/05/2025</t>
  </si>
  <si>
    <t xml:space="preserve">Cấp phát tài nguyên hệ thống MappingGW - bàn giao VHKT</t>
  </si>
  <si>
    <t>SR_VN_20250423_1372251</t>
  </si>
  <si>
    <t xml:space="preserve">SR_VN_20250718_1442609
SR_VN_20250718_1442635 =&gt; SR_VN_20250731_1453222 hạn 7/8/2025 cấp 2 IP MBPN cho 2 VM  =&gt; SR_VN_20250812_1462175 đề Gán IP MBPN  MappingGW phục vụ bàn giao VHKT, liemmt yêu cầu bổ sung IP MBPN, hanq1 đang sửa lại 15/8/2025 =&gt; kí sizng lại 25/8/2025 hanq1 =&gt; SR_VN_20250903_1479663 tạo lại SR cấp IP MPBN hạn 10/9/2025</t>
  </si>
  <si>
    <t xml:space="preserve">KTTC: 17/6/2025 - 24/6/2025
VHKT: 3/9/2025 - 10/9/2025</t>
  </si>
  <si>
    <t>PYC-41409</t>
  </si>
  <si>
    <t xml:space="preserve">Cắt chuyển roaming 2.0 sang cụm hạ tầng mới</t>
  </si>
  <si>
    <t>SR_VN_20250507_1381509</t>
  </si>
  <si>
    <t xml:space="preserve">KTTC: 7/5/2025 - 13/5/2025; VHKT: 23/5 -3/6/2025</t>
  </si>
  <si>
    <t xml:space="preserve">PYC - 41307</t>
  </si>
  <si>
    <t xml:space="preserve">Cấp phát tài nguyên Swap các sv TV360 đã EOL</t>
  </si>
  <si>
    <t>SR_VN_20250428_1376197</t>
  </si>
  <si>
    <t xml:space="preserve">Hủy =&gt; chuyển đầu mối thongnv31</t>
  </si>
  <si>
    <t>23/6/2025</t>
  </si>
  <si>
    <t>PYC-41936</t>
  </si>
  <si>
    <t xml:space="preserve">Cấp phát tài nguyên hệ thống vBHXH triển khai app mobile</t>
  </si>
  <si>
    <t>trangttt3</t>
  </si>
  <si>
    <t xml:space="preserve">SR_VN_20250523_1394689
SR_VN_20250523_1394686</t>
  </si>
  <si>
    <t xml:space="preserve">VHKT: 23-30/5/2025</t>
  </si>
  <si>
    <t xml:space="preserve">phát sinh ko trong QHDC</t>
  </si>
  <si>
    <t xml:space="preserve">Cấp phát ứng cứu thông tin hệ thống HDDT</t>
  </si>
  <si>
    <t>SR_VN_20250508_1382218</t>
  </si>
  <si>
    <t xml:space="preserve">KTTC: 8/5/2025 - 12/5/2025</t>
  </si>
  <si>
    <t xml:space="preserve">uctt hddt</t>
  </si>
  <si>
    <t>PYC-42747</t>
  </si>
  <si>
    <t xml:space="preserve">MyKid 2.0_BoSung Redis, ETCD, NAS_2025</t>
  </si>
  <si>
    <t>SR_VN_20250509_1383632</t>
  </si>
  <si>
    <t xml:space="preserve">Hủy do yêu cầu không thực hiện được trên cụm tài nguyên hiện tại</t>
  </si>
  <si>
    <t xml:space="preserve">KTTC: 9/5/2025 - 16/5/2025</t>
  </si>
  <si>
    <t>PYC-43710</t>
  </si>
  <si>
    <t xml:space="preserve">Cấp phát tài nguyên bổ sung hệ thống Video call Stringee</t>
  </si>
  <si>
    <t>SR_VN_20250616_1414143</t>
  </si>
  <si>
    <t xml:space="preserve">Hủy, chuyển đầu mối sang thongnv31</t>
  </si>
  <si>
    <t xml:space="preserve">KTTC: 5/6/2025-13/6/2025</t>
  </si>
  <si>
    <t>PYC-43743</t>
  </si>
  <si>
    <t xml:space="preserve">Cấp phát tài nguyên hệ thống PAM_VTT</t>
  </si>
  <si>
    <t xml:space="preserve">SR_VN_20250513_1386242
SR_VN_20250522_1393563</t>
  </si>
  <si>
    <t>13/5/2025</t>
  </si>
  <si>
    <t xml:space="preserve">KTTC: 13/05 - 20/05/2025</t>
  </si>
  <si>
    <t>PYC-43809</t>
  </si>
  <si>
    <t xml:space="preserve">Cấp phát tài nguyên bổ sung hệ thống Chặn nợ cước định kỳ Pay199</t>
  </si>
  <si>
    <t>datnt59</t>
  </si>
  <si>
    <t>SR_VN_20250523_1394513</t>
  </si>
  <si>
    <t xml:space="preserve">KTTC: 23/05 - 02/06/2025</t>
  </si>
  <si>
    <t>PYC-43878</t>
  </si>
  <si>
    <t xml:space="preserve">Cấp phát tài nguyên bổ sung hệ thống Gia hạn/Gạch nợ cho thuê bao ADSL LoginFail</t>
  </si>
  <si>
    <t>SR_VN_20250527_1397074</t>
  </si>
  <si>
    <t xml:space="preserve">Đã tạo SR cấp phát
Hạ tầng cũ không thể bổ sung dung lượng, đang lên phương án cấp server mới
=&gt; hủy</t>
  </si>
  <si>
    <t xml:space="preserve">KTTC: 27/5/2025 - 3/6/2025 </t>
  </si>
  <si>
    <t>PYC-43863</t>
  </si>
  <si>
    <t xml:space="preserve">Cấp phát tài nguyên POC Trusted Call- Smart Voice</t>
  </si>
  <si>
    <t xml:space="preserve">SR_VN_20250527_1397041
SR_VN_20250602_1402592 (VHKT)</t>
  </si>
  <si>
    <t xml:space="preserve">Đã tạo SR cấp phát
VHKT:SR_VN_20250602_1402592
=&gt;hoàn thành</t>
  </si>
  <si>
    <t xml:space="preserve">KTTC: 27/5/2025 - 3/6/2025 
VHKT: 3/6/2025 - 8/6/2025</t>
  </si>
  <si>
    <t xml:space="preserve">Cấp phát tài nguyên dựng cụm Promethues Grafana VTT</t>
  </si>
  <si>
    <t>HT</t>
  </si>
  <si>
    <t>SR_VN_20250526_1396282</t>
  </si>
  <si>
    <t xml:space="preserve">cấp phát, nâng cấp bổ sung 2 server + nâng cấp tài nguyên RAM, CPU Redis Mykid 2.0</t>
  </si>
  <si>
    <t>SR_VN_20250527_1397361</t>
  </si>
  <si>
    <t xml:space="preserve">KTTC: 27/5/2025 - 3/6/2025; VHKT: 3-13/6/2025</t>
  </si>
  <si>
    <t>25/6/2025</t>
  </si>
  <si>
    <t xml:space="preserve">cấp DB + NAS và 5 server ETCD,haproxy, NAS  mykid 2.0</t>
  </si>
  <si>
    <t>SR_VN_20250527_1397362</t>
  </si>
  <si>
    <t xml:space="preserve">Thu hồi và cấp mới tìa nguyên Myclip để nâng cấp HĐH EOL</t>
  </si>
  <si>
    <t>SR_VN_20250613_1413084</t>
  </si>
  <si>
    <t xml:space="preserve">KTTC:13/6-21/6/2025 VHKTTC: 21-23/6/2025</t>
  </si>
  <si>
    <t>PYC-45470</t>
  </si>
  <si>
    <t xml:space="preserve">PYC cấp tài nguyên hệ thống Callbase lấy tín hiệu cuộc gọi trên OCS qua Kafka</t>
  </si>
  <si>
    <t>SR_VN_20250617_1414927</t>
  </si>
  <si>
    <t>17/6/2025</t>
  </si>
  <si>
    <t xml:space="preserve">KTTC:17/06/2025- 25/06/2025
VHKT: 27/06/2025- 04/07/2025</t>
  </si>
  <si>
    <t>PYC-46536</t>
  </si>
  <si>
    <t xml:space="preserve">PYC cấp tài nguyên bổ sung cho server MCA</t>
  </si>
  <si>
    <t>SR_VN_20250704_1431673</t>
  </si>
  <si>
    <t xml:space="preserve">Hiện tại tài nguyên trên cụm Cloud 6F HLC (cụm đang chạy VM) đang đợi BOHT VHKT đánh giá xem có thể cấp được không. Trao đổi qua luồng mail.10/7/2025 =&gt; chinhvc2 đánh giá tủ đĩa có đủ cấp dung lượng được không 24/7/2025 =&gt; SR_VN_20250815_1464912 - dungld10 -  dung lượng VM hệ thống MCA (cụm Cloud_6F_HLC)  =&gt;SR_VN_20250821_1469880 -chungnd4 - 28/8/2025 =&gt; hoãn do đóng băng máy chủ 2/9 =&gt;SR_VN_20250903_1479535 SR mới tạo do 2/9 đóng băng hệ thống 10/9/2025</t>
  </si>
  <si>
    <t xml:space="preserve">KTTC: 15/8 - 22/8/2025; VHKT: 3/9- 10/9/2025</t>
  </si>
  <si>
    <t>SR_VN_20250701_1429155</t>
  </si>
  <si>
    <t xml:space="preserve">Tiếp tục đầu việc STT 136 - thu hồi và cấp lại 1 server mất phân vùng lưu trữ</t>
  </si>
  <si>
    <t xml:space="preserve">KTTC: 01/07-09/07/2025</t>
  </si>
  <si>
    <t>PYC-46906</t>
  </si>
  <si>
    <t xml:space="preserve">PYC cấp phát tài nguyên hệ thống MBCCS WEBSOCKET</t>
  </si>
  <si>
    <r>
      <rPr>
        <color theme="1" tint="0"/>
        <rFont val="Times New Roman"/>
        <sz val="10"/>
      </rPr>
      <t xml:space="preserve">Đã hoàn thành; </t>
    </r>
    <r>
      <rPr>
        <color indexed="2"/>
        <rFont val="Times New Roman"/>
        <sz val="10"/>
      </rPr>
      <t xml:space="preserve">tạo lại do yêu cầu cấp phát lại server mbccs websocket public internet và năm trên dải có thể xin LB, cấp ip dải DMZ có LB ra được internet"</t>
    </r>
  </si>
  <si>
    <t xml:space="preserve">KTTC: 15/8 - 16/8/2025: VHKT: 21 - 27/8/2025</t>
  </si>
  <si>
    <t xml:space="preserve">PYC- 46899</t>
  </si>
  <si>
    <t xml:space="preserve">cấp tài nguyên bổ sung tài nguyên lưu trữ cho hệ thống Mydio phục vụ lưu log</t>
  </si>
  <si>
    <t>SR_VN_20250709_1435009</t>
  </si>
  <si>
    <t xml:space="preserve">Đã hoàn thành (đội dự án tự chủ động xin đổi phân vùng hanq1 24/7/2025)</t>
  </si>
  <si>
    <t xml:space="preserve">KTTC: 9/7 - 16/7/2025; VHKT: 10-17/7/2025</t>
  </si>
  <si>
    <t>PYC-48931</t>
  </si>
  <si>
    <t xml:space="preserve">Cấp tài nguyên cho hệ thống CloudCA 2026</t>
  </si>
  <si>
    <t xml:space="preserve">SR_VN_20250729_1451449
37348</t>
  </si>
  <si>
    <t>30/7/2025</t>
  </si>
  <si>
    <t xml:space="preserve">ITBrain: 3/9-11/9</t>
  </si>
  <si>
    <t>PYC-48718</t>
  </si>
  <si>
    <t xml:space="preserve">cấp phát tài nguyên hệ thống dlp-safetica</t>
  </si>
  <si>
    <t xml:space="preserve">31385
SR_VN_20250806_1457635</t>
  </si>
  <si>
    <t xml:space="preserve">DĐã hoàn thành</t>
  </si>
  <si>
    <t xml:space="preserve">KTTC: 30/7 - 
GNOC: 5/7-13/8</t>
  </si>
  <si>
    <t xml:space="preserve">IT brain báo hoàn thành, đã có ds VM, đang confirm với đội dự án để xin kết nối và check có account sử dụng chưa</t>
  </si>
  <si>
    <t xml:space="preserve">IT Brain: 24/7-1/8/2025</t>
  </si>
  <si>
    <t>PYC-49297</t>
  </si>
  <si>
    <t xml:space="preserve">PYC cấp tài nguyên hệ thống CMCA giai đoạn 2025-2030</t>
  </si>
  <si>
    <t xml:space="preserve">IT Brain: 5/8 - 9/8/2025</t>
  </si>
  <si>
    <t>14/8/2025</t>
  </si>
  <si>
    <t>PYC-49298</t>
  </si>
  <si>
    <t xml:space="preserve">PYC cap account OS QHDC 2024 - Callbot</t>
  </si>
  <si>
    <t xml:space="preserve">Hủy do chuưa ký PYC</t>
  </si>
  <si>
    <t>PYC-49659</t>
  </si>
  <si>
    <t xml:space="preserve">PYC cấp phát tài nguyên callbot inbound CSKH_bosung videobot XMKH </t>
  </si>
  <si>
    <t>datnt124</t>
  </si>
  <si>
    <t xml:space="preserve">Đã tạo yêu cầu trên IT brain</t>
  </si>
  <si>
    <t>14/8</t>
  </si>
  <si>
    <t>PYC-50169</t>
  </si>
  <si>
    <t xml:space="preserve">Cấp phát hạ tầng cho ứng dụng VCall theo kế hoạch tắt trạm 2G</t>
  </si>
  <si>
    <t>VTM</t>
  </si>
  <si>
    <t xml:space="preserve">thanhtx2, dungbtk1</t>
  </si>
  <si>
    <t>SR_VN_20250905_1481572</t>
  </si>
  <si>
    <t xml:space="preserve">Đã tạo yêu cầu trên gnoc, ITBrain mã: 38263 đã cấp xong ngày 09/09/2025</t>
  </si>
  <si>
    <t xml:space="preserve">GNOC 06/09 - 16/09/2025
ITBrain mã: 38263 08/09/2025</t>
  </si>
  <si>
    <t>PYC-53200</t>
  </si>
  <si>
    <t xml:space="preserve">PYC cấp phát tài nguyên Tendoo AI</t>
  </si>
  <si>
    <t xml:space="preserve">Đã tạo yêu cầu lên ITBrain</t>
  </si>
  <si>
    <t>15/9/2025</t>
  </si>
  <si>
    <t xml:space="preserve">Thu hồi và cấp mới tài nguyên Myclip</t>
  </si>
  <si>
    <t xml:space="preserve">Thu hồi: SR_VN_20250826_1473882
Cấp phát: 38176</t>
  </si>
  <si>
    <t xml:space="preserve">Đã hoàn thành thu hồi
Đã tạo YC cấp phát trên ITBrain</t>
  </si>
  <si>
    <t xml:space="preserve">Thu hồi: 19/8-4/9/2025
Cấp phát: 8/9-</t>
  </si>
  <si>
    <t xml:space="preserve">nâng cấp ram cho smartmotor</t>
  </si>
  <si>
    <t>SR_VN_20250908_1482885</t>
  </si>
  <si>
    <t xml:space="preserve">Đã tạo SR GNOC</t>
  </si>
  <si>
    <t xml:space="preserve">gnoc: 08 - 15/09/2025</t>
  </si>
  <si>
    <t>PYC-53703</t>
  </si>
  <si>
    <t xml:space="preserve">Cấp tài nguyên hệ thống SSO2.0</t>
  </si>
  <si>
    <t>VIC</t>
  </si>
  <si>
    <t xml:space="preserve">gianght13, hoangph8</t>
  </si>
  <si>
    <t>SR_VN_20250917_1491182</t>
  </si>
  <si>
    <t>17/09/2025</t>
  </si>
  <si>
    <t xml:space="preserve">gnoc: 17 - 24/09/2025</t>
  </si>
  <si>
    <t xml:space="preserve">Dự án </t>
  </si>
  <si>
    <t xml:space="preserve">Đầu mối
P.HT</t>
  </si>
  <si>
    <t xml:space="preserve">Quý cấp phát</t>
  </si>
  <si>
    <t xml:space="preserve">Số lượng máy chủ</t>
  </si>
  <si>
    <t>vCPU</t>
  </si>
  <si>
    <t>Cint</t>
  </si>
  <si>
    <t xml:space="preserve">RAM
(GB)</t>
  </si>
  <si>
    <t xml:space="preserve">SAN
(GB)</t>
  </si>
  <si>
    <t xml:space="preserve">NAS
(GB)</t>
  </si>
  <si>
    <t xml:space="preserve">Ceph
(GB)</t>
  </si>
  <si>
    <t xml:space="preserve">Bigdata
(GB)</t>
  </si>
  <si>
    <t xml:space="preserve">Archiving
(GB)</t>
  </si>
  <si>
    <t xml:space="preserve">S3 Object (GB)</t>
  </si>
  <si>
    <t xml:space="preserve">Pool/Nguồn tài nguyên</t>
  </si>
  <si>
    <t xml:space="preserve">Nhóm tài nguyên</t>
  </si>
  <si>
    <t>Login_Fail</t>
  </si>
  <si>
    <t xml:space="preserve">Private Cloud</t>
  </si>
  <si>
    <t>pc2021</t>
  </si>
  <si>
    <t xml:space="preserve">haipn hiệu chỉnh số liệu</t>
  </si>
  <si>
    <t>VCGW</t>
  </si>
  <si>
    <t>GSCG-CSKH</t>
  </si>
  <si>
    <t xml:space="preserve">Callbot Inbound</t>
  </si>
  <si>
    <t>Digidata</t>
  </si>
  <si>
    <t>VDA</t>
  </si>
  <si>
    <t xml:space="preserve">pc2021 và pc2023</t>
  </si>
  <si>
    <t>VSGW</t>
  </si>
  <si>
    <t>SonarQube</t>
  </si>
  <si>
    <t xml:space="preserve">VDA lần 2</t>
  </si>
  <si>
    <t>pc2023</t>
  </si>
  <si>
    <t xml:space="preserve">Payment 2.0</t>
  </si>
  <si>
    <t>SR_VN_20220519_580015</t>
  </si>
  <si>
    <t xml:space="preserve">MyCC (VTS)</t>
  </si>
  <si>
    <t>ĐHBH</t>
  </si>
  <si>
    <t>phuongphuong</t>
  </si>
  <si>
    <t xml:space="preserve">chuyển đầu mối về quynhntp@viettel.com.vn</t>
  </si>
  <si>
    <t>VRBT</t>
  </si>
  <si>
    <t>SR_VN_20220726_615748</t>
  </si>
  <si>
    <t xml:space="preserve">Imuzik </t>
  </si>
  <si>
    <t>mCC</t>
  </si>
  <si>
    <t xml:space="preserve">CSDL Quốc gia </t>
  </si>
  <si>
    <t>SR_VN_20220421_567639</t>
  </si>
  <si>
    <t>vESS</t>
  </si>
  <si>
    <t>TTSP</t>
  </si>
  <si>
    <t>SR_VN_20220211_538486</t>
  </si>
  <si>
    <t>Q1/2022</t>
  </si>
  <si>
    <t>ObserveIT</t>
  </si>
  <si>
    <t>SR_VN_20220228_543700</t>
  </si>
  <si>
    <t xml:space="preserve">Cloud HLC</t>
  </si>
  <si>
    <t>san2021</t>
  </si>
  <si>
    <t xml:space="preserve">Nexus CI/CD</t>
  </si>
  <si>
    <t>SPHT</t>
  </si>
  <si>
    <t>SR_VN_20220301_544317</t>
  </si>
  <si>
    <t>SR_VN_20220303_545482</t>
  </si>
  <si>
    <t xml:space="preserve">Bố sung dung lưọng DB truyền dẫn HĐDT </t>
  </si>
  <si>
    <t>SR_VN_20220310_548839</t>
  </si>
  <si>
    <t xml:space="preserve">nâng cấp</t>
  </si>
  <si>
    <t>san2020</t>
  </si>
  <si>
    <t xml:space="preserve">Nhà Nông Xanh</t>
  </si>
  <si>
    <t>SR_VN_20220602_586144</t>
  </si>
  <si>
    <t xml:space="preserve">Cloud HHT</t>
  </si>
  <si>
    <t>ceph2020</t>
  </si>
  <si>
    <t>Scontract</t>
  </si>
  <si>
    <t>SR_VN_20210928_467637</t>
  </si>
  <si>
    <t xml:space="preserve">VTT 2020</t>
  </si>
  <si>
    <t xml:space="preserve">Bổ sung dung lưọng DB My Viettel</t>
  </si>
  <si>
    <t>SR_VN_20220407_562042</t>
  </si>
  <si>
    <t>Q2/2022</t>
  </si>
  <si>
    <t xml:space="preserve">Truyền hóa đơn điện tử</t>
  </si>
  <si>
    <t>SR_VN_20220603_587186</t>
  </si>
  <si>
    <t xml:space="preserve">Hóa đơn điện tử 2.0</t>
  </si>
  <si>
    <t>SR_VN_20220127_535611</t>
  </si>
  <si>
    <t>Websecurity</t>
  </si>
  <si>
    <t>SR_VN_20220223_542435</t>
  </si>
  <si>
    <t>MyViettel</t>
  </si>
  <si>
    <t>SR_VN_20220717_611090</t>
  </si>
  <si>
    <t xml:space="preserve">Cấp phát tài nguyên hệ thống HDĐT GW</t>
  </si>
  <si>
    <t>SR_VN_20220530_584894</t>
  </si>
  <si>
    <t xml:space="preserve">Cấp phát tài nguyên hệ thống HDĐT Tem vé</t>
  </si>
  <si>
    <t>SR_VN_20220603_586882</t>
  </si>
  <si>
    <t xml:space="preserve">Nâng cấp truyền nhận HDDT lần 2</t>
  </si>
  <si>
    <t>SR_VN_20220401_559616</t>
  </si>
  <si>
    <t xml:space="preserve">Core Game</t>
  </si>
  <si>
    <t>SR_VN_20220414_564451</t>
  </si>
  <si>
    <t>TVBH</t>
  </si>
  <si>
    <t>SR_VN_20220316_551065</t>
  </si>
  <si>
    <t xml:space="preserve">DB TVBH</t>
  </si>
  <si>
    <t>SR_VN_20220613_592188</t>
  </si>
  <si>
    <t>BlockChain</t>
  </si>
  <si>
    <t>SR_VN_20220621_596260</t>
  </si>
  <si>
    <t>APIWG</t>
  </si>
  <si>
    <t>SR_VN_20220325_556097</t>
  </si>
  <si>
    <t xml:space="preserve">Imuzik nhạc chờ</t>
  </si>
  <si>
    <t>SR_VN_20220414_564715</t>
  </si>
  <si>
    <t xml:space="preserve">Vtracking Kafka</t>
  </si>
  <si>
    <t>SR_VN_20220707_606245</t>
  </si>
  <si>
    <t>Q3/2022</t>
  </si>
  <si>
    <t>BCCS_SALE</t>
  </si>
  <si>
    <t>SR_VN_20220725_615131</t>
  </si>
  <si>
    <t xml:space="preserve">Nhận diện hình ảnh mBCCS</t>
  </si>
  <si>
    <t>SR_VN_20220809_624585</t>
  </si>
  <si>
    <t xml:space="preserve">Thu hồi vESS</t>
  </si>
  <si>
    <t>SR_VN_20220805_623161</t>
  </si>
  <si>
    <t>DataSponsor</t>
  </si>
  <si>
    <t>SR_VN_20220804_622622</t>
  </si>
  <si>
    <t xml:space="preserve">Tăng RAM Rating</t>
  </si>
  <si>
    <t>SR_VN_20220808_624269</t>
  </si>
  <si>
    <t xml:space="preserve">Thu hồi vtracking</t>
  </si>
  <si>
    <t>SR_VN_20220824_632994</t>
  </si>
  <si>
    <t xml:space="preserve">Thu hồi VTFree</t>
  </si>
  <si>
    <t>SR_VN_20220824_632999</t>
  </si>
  <si>
    <t>VBN</t>
  </si>
  <si>
    <t>SR_VN_20220909_641619</t>
  </si>
  <si>
    <t xml:space="preserve">Thu hồi USSD098</t>
  </si>
  <si>
    <t>SR_VN_20220824_633031</t>
  </si>
  <si>
    <t xml:space="preserve">Thu hồi DMS lite</t>
  </si>
  <si>
    <t>SR_VN_20220906_639384</t>
  </si>
  <si>
    <t xml:space="preserve">Antispam call</t>
  </si>
  <si>
    <t>SR_VN_20211231_523676</t>
  </si>
  <si>
    <t xml:space="preserve">Thu hồi GSCG-CSKH</t>
  </si>
  <si>
    <t>SR_VN_20220909_641477</t>
  </si>
  <si>
    <t xml:space="preserve">Thu hồi CRM</t>
  </si>
  <si>
    <t>SR_VN_20220909_641459</t>
  </si>
  <si>
    <t>DataSecurity</t>
  </si>
  <si>
    <t>SR_VN_20220928_654161</t>
  </si>
  <si>
    <t xml:space="preserve">26000GB S3 Storage, trừ vào nguồn tài nguyên Cloud VTT 2021</t>
  </si>
  <si>
    <t>CallPlus</t>
  </si>
  <si>
    <t>SR_VN_20230112_720915</t>
  </si>
  <si>
    <t>Q4/2022</t>
  </si>
  <si>
    <t>AutoSMS</t>
  </si>
  <si>
    <t>SR_VN_20221017_664463</t>
  </si>
  <si>
    <t xml:space="preserve">Thu hồi QLDT</t>
  </si>
  <si>
    <t>SR_VN_20221017_664559</t>
  </si>
  <si>
    <t xml:space="preserve">Ứng ngày tự động</t>
  </si>
  <si>
    <t>SR_VN_20221020_666905</t>
  </si>
  <si>
    <t>USSD800</t>
  </si>
  <si>
    <t>SR_VN_20221020_666944</t>
  </si>
  <si>
    <t xml:space="preserve">Bổ sung dung lượng Voice Brandname</t>
  </si>
  <si>
    <t>SR_VN_20221026_669750</t>
  </si>
  <si>
    <t xml:space="preserve">Call Me Back</t>
  </si>
  <si>
    <t>SR_VN_20221031_672709</t>
  </si>
  <si>
    <t xml:space="preserve">Thu hồi XHHBH</t>
  </si>
  <si>
    <t>SR_VN_20221108_676928</t>
  </si>
  <si>
    <t xml:space="preserve">Thu hồi CCAI</t>
  </si>
  <si>
    <t>SR_VN_20221116_682232</t>
  </si>
  <si>
    <t xml:space="preserve">Nâng cấp cụm DB của HDDT</t>
  </si>
  <si>
    <t xml:space="preserve">SR_VN_20221027_671175 </t>
  </si>
  <si>
    <t xml:space="preserve">Nâng cấp hệ thống Data</t>
  </si>
  <si>
    <t>SR_VN_20221111_679619</t>
  </si>
  <si>
    <t xml:space="preserve">Thu hồi 3 DB TVBH</t>
  </si>
  <si>
    <t>SR_VN_20221031_672855</t>
  </si>
  <si>
    <t xml:space="preserve">Cấp bổ sung TN 3 DB TVBH</t>
  </si>
  <si>
    <t>vBHXH</t>
  </si>
  <si>
    <t>SR_VN_20221122_685580</t>
  </si>
  <si>
    <t xml:space="preserve">Cấp tài nguyên trên hạ tầng 2019, Bù trừ vào hạ tầng 2021</t>
  </si>
  <si>
    <t xml:space="preserve">Thu hồi vtfree</t>
  </si>
  <si>
    <t>SR_VN_20221117_683046</t>
  </si>
  <si>
    <t>GBOC</t>
  </si>
  <si>
    <t>SR_VN_20221130_690673</t>
  </si>
  <si>
    <t xml:space="preserve">Dự án SmartWatch Goly</t>
  </si>
  <si>
    <t>SR_VN_20221216_701066</t>
  </si>
  <si>
    <t xml:space="preserve">Dự án Unify Catalog</t>
  </si>
  <si>
    <t>SR_VN_20230113_721674</t>
  </si>
  <si>
    <t>Q1/2023</t>
  </si>
  <si>
    <t>Data</t>
  </si>
  <si>
    <t>SR_VN_20230201_731146</t>
  </si>
  <si>
    <t xml:space="preserve">Cấp tài nguyên lớn hơn KH đã ký 8TB storage</t>
  </si>
  <si>
    <t xml:space="preserve">Smart Motor</t>
  </si>
  <si>
    <t>SR_VN_20230131_730256</t>
  </si>
  <si>
    <t xml:space="preserve">haipn hiệu chỉnh, ko có trên Cloud VTT</t>
  </si>
  <si>
    <t xml:space="preserve">Thu hồi imuzik</t>
  </si>
  <si>
    <t>SR_VN_20230131_730197</t>
  </si>
  <si>
    <t>Myclip</t>
  </si>
  <si>
    <t>SR_VN_20230202_731505</t>
  </si>
  <si>
    <t>Survey</t>
  </si>
  <si>
    <t>SR_VN_20230203_732524</t>
  </si>
  <si>
    <t>Adhoc</t>
  </si>
  <si>
    <t>SR_VN_20230217_740841</t>
  </si>
  <si>
    <t xml:space="preserve">Redis -mBCCS</t>
  </si>
  <si>
    <t>SR_VN_20230223_743535</t>
  </si>
  <si>
    <t xml:space="preserve">Cấp bổ sung dung lượng Vtracking Kafka</t>
  </si>
  <si>
    <t>SR_VN_20230223_743574</t>
  </si>
  <si>
    <t>mycc</t>
  </si>
  <si>
    <t xml:space="preserve">Đã cấp phát server nhưng chưa có tải</t>
  </si>
  <si>
    <t>Antispam</t>
  </si>
  <si>
    <t>QLHS</t>
  </si>
  <si>
    <t>SR_VN_20230330_763915</t>
  </si>
  <si>
    <t xml:space="preserve">Chi Ao Hoa</t>
  </si>
  <si>
    <t>NDHA</t>
  </si>
  <si>
    <t>SR_VN_20230331_764416</t>
  </si>
  <si>
    <t xml:space="preserve">NDHA bổ sung</t>
  </si>
  <si>
    <t>SR_VN_20230331_764617</t>
  </si>
  <si>
    <t xml:space="preserve">Thu hồi digitata</t>
  </si>
  <si>
    <t xml:space="preserve">Thu hoi cap cho NDHA</t>
  </si>
  <si>
    <t xml:space="preserve">Note only</t>
  </si>
  <si>
    <t>Q2/2023</t>
  </si>
  <si>
    <t xml:space="preserve">Nếu tính cả DB chưa cấp thì storage =45,2T</t>
  </si>
  <si>
    <t xml:space="preserve">Thu hồi tài nguyên NDHA chuẩn bị cho điều chuyển HT Campaign</t>
  </si>
  <si>
    <t xml:space="preserve">Theo dõi, ko tham gia trực tiếp</t>
  </si>
  <si>
    <t xml:space="preserve">Cloud KV2</t>
  </si>
  <si>
    <t xml:space="preserve">Phát sinh để bàn giao VTN</t>
  </si>
  <si>
    <t xml:space="preserve">Phát sinh ngoài KH</t>
  </si>
  <si>
    <t>Q3/2023</t>
  </si>
  <si>
    <t xml:space="preserve">Hợp đồng điện tử nội bộ (vContract)</t>
  </si>
  <si>
    <t>SR_VN_20230626_841238</t>
  </si>
  <si>
    <t xml:space="preserve">haipn hiệu chỉnh số liệu (cũ 58 sv)</t>
  </si>
  <si>
    <t xml:space="preserve">cấp trước cho 10k, sizing cho 100k</t>
  </si>
  <si>
    <t xml:space="preserve">Cấp trên Nbox</t>
  </si>
  <si>
    <t xml:space="preserve">Cấp trên Private Cloud mới - Hủy y/c</t>
  </si>
  <si>
    <t>ceph2021</t>
  </si>
  <si>
    <t xml:space="preserve">Cấp thêm NAS trên Private Cloud mới do tài nguyên bị thiếu</t>
  </si>
  <si>
    <t>Q4/2023</t>
  </si>
  <si>
    <t xml:space="preserve">Bổ sung storage đảm bảo H/A phục vụ bàn giao sang VTNET vận hành theo quy định Tập đoàn - Hủy y/c</t>
  </si>
  <si>
    <t xml:space="preserve">Cloud HLC </t>
  </si>
  <si>
    <t xml:space="preserve">Bachnh3 đang phối hợp kientt6 xử lí</t>
  </si>
  <si>
    <t xml:space="preserve">Cấp phát gấp cho chương trình Tết 2024 của Viettel++</t>
  </si>
  <si>
    <t xml:space="preserve">phát sinh</t>
  </si>
  <si>
    <t xml:space="preserve">Cấp phát phục vụ kinh doang hoá đơn xăng dầu từ tháng 1/2024</t>
  </si>
  <si>
    <t xml:space="preserve">cấp phát thêm 100GB cho phân vùng backup trên server 10.207.161.106 để đảm bảo tiêu chuẩn VTNET</t>
  </si>
  <si>
    <t xml:space="preserve">theo KH</t>
  </si>
  <si>
    <t>big2021</t>
  </si>
  <si>
    <t xml:space="preserve">hạ tầng cấp bigdata, VTNET chưa cấp được storage Bigdata + Archiving</t>
  </si>
  <si>
    <t xml:space="preserve">- Yêu cầu bổ sung thêm ổ cứng, thay đổi từ 500G lên 1T trên mỗi server module DB </t>
  </si>
  <si>
    <t xml:space="preserve">Thử nghiệm trong 3 tháng </t>
  </si>
  <si>
    <t xml:space="preserve">thu hồi VM APP TVBH cloud HHT </t>
  </si>
  <si>
    <t>cuongdv</t>
  </si>
  <si>
    <t>SR_VN_20240219_1016907</t>
  </si>
  <si>
    <t xml:space="preserve">Thu hồi để cấp lại sang Cloud HL</t>
  </si>
  <si>
    <t xml:space="preserve">hạ tầng cấp bigdata (vật lí)</t>
  </si>
  <si>
    <t xml:space="preserve">Thu hồi tài nguyên Stringee Video</t>
  </si>
  <si>
    <t>SR_VN_20240301_1026461</t>
  </si>
  <si>
    <t xml:space="preserve">App cấp phát hạ tầng ảo </t>
  </si>
  <si>
    <t xml:space="preserve"> App cấp phát hạ tầng ảo </t>
  </si>
  <si>
    <t xml:space="preserve">DB cấp phát hạ tầng vậy lí,</t>
  </si>
  <si>
    <t xml:space="preserve">Cấp tài nguyên Database,</t>
  </si>
  <si>
    <t xml:space="preserve">quy hoạch storage pool, cấp phát bổ sung /backup</t>
  </si>
  <si>
    <t>SR_VN_20240510_1085395</t>
  </si>
  <si>
    <t xml:space="preserve">cấp bổ sung GĐ1, nâng cấp và cấp thêm để cắt chuyển 100k cho 29 con đã cấp năm 2023</t>
  </si>
  <si>
    <t xml:space="preserve">bypass sizing </t>
  </si>
  <si>
    <t xml:space="preserve">Cloud NTH</t>
  </si>
  <si>
    <t>san2022</t>
  </si>
  <si>
    <t xml:space="preserve">cấp 973GB NAS cho sv ảo trước, 7434 GB cho sv vật lý hiện tại chưa có  </t>
  </si>
  <si>
    <t xml:space="preserve">swap hệ thống từ Viettel IDC sang TT CNTT</t>
  </si>
  <si>
    <t xml:space="preserve">Cấp phát giai đoạn 1 21 server API để đội dự án giả lập s3 storage</t>
  </si>
  <si>
    <t>SR_VN_20240617_1119063</t>
  </si>
  <si>
    <t xml:space="preserve">Thu hồi tài nguyên IMUZIK </t>
  </si>
  <si>
    <t xml:space="preserve">thu hồi imuzik để cấp phát cho mydio</t>
  </si>
  <si>
    <t xml:space="preserve">cấp phát tài nguyên hệ thống Appsealing</t>
  </si>
  <si>
    <t xml:space="preserve">Cấp phát tài nguyên hệ thống CampaignManagement (ELK + API) </t>
  </si>
  <si>
    <t>SR_VN_20240905_1191162</t>
  </si>
  <si>
    <t xml:space="preserve">cấp trên pc2021 và pc2023, u03 dùng trên NAS lưu backup ; u01, u02, OS dùng trên SAN </t>
  </si>
  <si>
    <t xml:space="preserve"> thu hồi tài nguyên 2 server hệ thống 5gxr bị lỗi và cấp phát mới lại </t>
  </si>
  <si>
    <t>SR_VN_20240717_1146771</t>
  </si>
  <si>
    <t xml:space="preserve">thu hồi tài nguyên 2 server để cấp phát; yêu cầu giữ lại IP </t>
  </si>
  <si>
    <t xml:space="preserve">Cấp phát vật lý cho dự án TSA</t>
  </si>
  <si>
    <t xml:space="preserve"> thu hồi tài nguyên 2 server hệ thống 5gxr bị lỗi - lần 2</t>
  </si>
  <si>
    <t>SR_VN_20240801_1161215</t>
  </si>
  <si>
    <t xml:space="preserve">thu hồi tài nguyên 1 server để cấp phát; yêu cầu giữ lại IP </t>
  </si>
  <si>
    <t xml:space="preserve">Trước cấp để dồn dịch zone IP. Giờ Imuzik không hoạt động nên thu hồi</t>
  </si>
  <si>
    <t xml:space="preserve">Cấp phát bổ sung RAM và HDD phục vụ tăng số thiết bị đầu năm học'</t>
  </si>
  <si>
    <t xml:space="preserve">Cấp phát theo QHDC 2024. DB cấp trước 10TB</t>
  </si>
  <si>
    <t>SR_VN_20240828_1185067</t>
  </si>
  <si>
    <t xml:space="preserve">cài lại centos 7-9 sang centos 9 final cho các server mBCCS + AI chatbot</t>
  </si>
  <si>
    <t xml:space="preserve">sau khi cấp nas, TT VAS và VTN sẽ theo dõi. Nếu ổn định sau 2 tháng sẽ thu hồi 130 TB mount NFS</t>
  </si>
  <si>
    <t>SR_VN_20240905_1191008</t>
  </si>
  <si>
    <t>SR_VN_20240905_1191031</t>
  </si>
  <si>
    <t>SR_VN_20240905_1191154</t>
  </si>
  <si>
    <t xml:space="preserve">cloud HLC</t>
  </si>
  <si>
    <t xml:space="preserve">Cấp phát bổ sung HDD phục vụ Hệ thống QLHS</t>
  </si>
  <si>
    <t xml:space="preserve">Tăng dung lượng GSCG-CSKH</t>
  </si>
  <si>
    <t>SR_VN_20241017_1227375</t>
  </si>
  <si>
    <t xml:space="preserve">NAS scale out</t>
  </si>
  <si>
    <t xml:space="preserve">1/2 trên pc2021, 1/2 trên pc2023</t>
  </si>
  <si>
    <t xml:space="preserve">cấp theo luồng mail Chaulm5</t>
  </si>
  <si>
    <t xml:space="preserve">DB cấp phát hạ tầng vậy lí, DA 2022</t>
  </si>
  <si>
    <t>SR_VN_20241107_1243780</t>
  </si>
  <si>
    <t xml:space="preserve">QHDC 2024</t>
  </si>
  <si>
    <t xml:space="preserve">Không rõ thông tin cấp phát pool TN</t>
  </si>
  <si>
    <t>SR_VN_20241202_1262092</t>
  </si>
  <si>
    <t xml:space="preserve">Tăng dung lượng GSCG-CSKH (log)  </t>
  </si>
  <si>
    <t>SR_VN_20241209_1267182</t>
  </si>
  <si>
    <t xml:space="preserve">Chờ off dịch vụ</t>
  </si>
  <si>
    <t xml:space="preserve">Cấp phát 2019</t>
  </si>
  <si>
    <t xml:space="preserve">Cấp phát tài nguyên chuyển đổi EOL cho TT.VAS</t>
  </si>
  <si>
    <t>SR_VN_20250114_1297896</t>
  </si>
  <si>
    <t>SR_VN_20241216_1274624</t>
  </si>
  <si>
    <t xml:space="preserve">Tài nguyên đã có trong QHDC 2022</t>
  </si>
  <si>
    <t xml:space="preserve">Bổ sung tài nguyên 2022 Hệ thống GSCG-CSKH</t>
  </si>
  <si>
    <t xml:space="preserve">SR_VN_20250113_1297086, SR_VN_20250113_1297085</t>
  </si>
  <si>
    <t xml:space="preserve">pc2021 và pc2023 (1sv)</t>
  </si>
  <si>
    <t xml:space="preserve">để bổ sung NAS backup cho phân vùng lưu trữ media hiện tại đảm bảo RTO hệ thống</t>
  </si>
  <si>
    <t>SR_VN_20250109_1294517</t>
  </si>
  <si>
    <t xml:space="preserve">sau 12 tháng thu hồi lại tài nguyên</t>
  </si>
  <si>
    <t>SR_VN_20250108_1293187</t>
  </si>
  <si>
    <t>SR_VN_20250115_1299857</t>
  </si>
  <si>
    <t xml:space="preserve">Cấp phát tài nguyên hệ thốngCrawler</t>
  </si>
  <si>
    <t>SR_VN_20250121_1305307</t>
  </si>
  <si>
    <t xml:space="preserve">Bổ sung tài nguyên mykid 2.0 ( giai đoạn 1 - plan 6 tháng trước )</t>
  </si>
  <si>
    <t>SR_VN_20250321_1346354</t>
  </si>
  <si>
    <t xml:space="preserve">Cấp phát song song hai hạ tầng PC2021 và PC2022</t>
  </si>
  <si>
    <t>SR_VN_20250317_1341930</t>
  </si>
  <si>
    <t xml:space="preserve">Nâng cấp bổ sung u01 từ 20GB lên 100GB, đảm bảo triển khai hạ tầng</t>
  </si>
  <si>
    <t xml:space="preserve">pc2023 phát sinh </t>
  </si>
  <si>
    <t>Cloud_VTT_2022</t>
  </si>
  <si>
    <t xml:space="preserve">cụm tài nguyên HKH</t>
  </si>
  <si>
    <t xml:space="preserve">Q2/2025 </t>
  </si>
  <si>
    <t>Cloud_VTT_2024</t>
  </si>
  <si>
    <t>SR_VN_20250522_1393438</t>
  </si>
  <si>
    <t xml:space="preserve">Cấp phát tài nguyên hệ thống Viettel Contract</t>
  </si>
  <si>
    <t xml:space="preserve">SR_VN_20250512_1384697
SR_VN_20250515_1388162</t>
  </si>
  <si>
    <t>SR_VN_20250506_1380658</t>
  </si>
  <si>
    <t xml:space="preserve">Cấp phát bổ sung tài nguyên xử lý rủi ro Pay199</t>
  </si>
  <si>
    <t>datnt549</t>
  </si>
  <si>
    <t xml:space="preserve">Bổ sung trên hạ tầng cũ</t>
  </si>
  <si>
    <t xml:space="preserve">Cấp phát tài nguyên hệ thống PAM</t>
  </si>
  <si>
    <t>vuongk2</t>
  </si>
  <si>
    <t>Q2/2025 </t>
  </si>
  <si>
    <t> </t>
  </si>
  <si>
    <t xml:space="preserve">Cấp phát ứng cứu Mysign</t>
  </si>
  <si>
    <t xml:space="preserve">Cập nhật thông tin  ứng cứu tài nguyên  Mysign không thông qua phòng HT</t>
  </si>
  <si>
    <t>SR_VN_20250527_1397041</t>
  </si>
  <si>
    <t xml:space="preserve">Cấp phát POC, phát sinh</t>
  </si>
  <si>
    <t xml:space="preserve">cụm tài nguyên HLC</t>
  </si>
  <si>
    <t xml:space="preserve">SR_VN_20250527_1397362 </t>
  </si>
  <si>
    <t xml:space="preserve">cụm tài nguyên HKH, NAS share chung 3 DB </t>
  </si>
  <si>
    <t xml:space="preserve">bổ sung HDD cho server MCA</t>
  </si>
  <si>
    <t xml:space="preserve">Bổ sung thêm dung lượng  cho phân vùng /u01 vào server hiện tại đang chạy</t>
  </si>
  <si>
    <t xml:space="preserve">Bổ sung thêm dung lượng cho phân vùng /u03 vào server hiện tại đang chạy</t>
  </si>
  <si>
    <t xml:space="preserve">Cấp phát tài nguyên DB hệ  thống Stringee</t>
  </si>
  <si>
    <t xml:space="preserve">Cấp phát tài nguyên hệ thống CloudCA 2026</t>
  </si>
  <si>
    <t>đungb1</t>
  </si>
  <si>
    <t> SR_VN_20250729_1451449</t>
  </si>
  <si>
    <t xml:space="preserve">`31385
SR_VN_20250806_1457635</t>
  </si>
  <si>
    <t xml:space="preserve">cấp phát tài nguyên BCCS_CMCA_2026</t>
  </si>
  <si>
    <t>tuyevm</t>
  </si>
  <si>
    <t xml:space="preserve">Cấp phát tài nguyên k8s hệ thống CallBot Inbound</t>
  </si>
  <si>
    <t xml:space="preserve">Cấp tài nguyên cho hệ thống vCALL</t>
  </si>
  <si>
    <t>thanhtx2</t>
  </si>
  <si>
    <t xml:space="preserve">Thu hồi 9 máy chủ hệ thống Myclip </t>
  </si>
  <si>
    <t>SR_VN_20250826_1473745</t>
  </si>
  <si>
    <t xml:space="preserve">Cấp phát 9 máy chủ hệ thống Myclip nâng cấp HĐH EOL</t>
  </si>
  <si>
    <t>RAM</t>
  </si>
  <si>
    <t>SAN</t>
  </si>
  <si>
    <t>NAS</t>
  </si>
  <si>
    <t>Ceph</t>
  </si>
  <si>
    <t>Bigdata</t>
  </si>
  <si>
    <t>Arching</t>
  </si>
  <si>
    <t xml:space="preserve">S3 Object</t>
  </si>
  <si>
    <t xml:space="preserve">Ceph 2020</t>
  </si>
  <si>
    <t xml:space="preserve">SAN 2020</t>
  </si>
  <si>
    <t>.</t>
  </si>
  <si>
    <t xml:space="preserve">Ceph 2021</t>
  </si>
  <si>
    <t xml:space="preserve">SAN 2021</t>
  </si>
  <si>
    <t xml:space="preserve">Ceph 2022</t>
  </si>
  <si>
    <t xml:space="preserve">SAN 2022</t>
  </si>
  <si>
    <t xml:space="preserve">Private Cloud 2021 (pc2021)</t>
  </si>
  <si>
    <t xml:space="preserve">Private Cloud 2023 (pc2023)</t>
  </si>
  <si>
    <t xml:space="preserve">Bigdata 2022 (big2022)</t>
  </si>
  <si>
    <t xml:space="preserve">Tài nguyên QHĐC 2020</t>
  </si>
  <si>
    <t xml:space="preserve">Hiên trạng tài nguyên còn dư</t>
  </si>
  <si>
    <t xml:space="preserve">RAM (TB)</t>
  </si>
  <si>
    <t xml:space="preserve">CEPH 
(GB)</t>
  </si>
  <si>
    <t xml:space="preserve">SAN 
(GB)</t>
  </si>
  <si>
    <t xml:space="preserve">NAS 
(GB)</t>
  </si>
  <si>
    <t>Com_Ceph</t>
  </si>
  <si>
    <t>Com_SAN</t>
  </si>
  <si>
    <t xml:space="preserve">TN còn lại sau KH Q4</t>
  </si>
  <si>
    <t xml:space="preserve">TN trong KH Q4</t>
  </si>
  <si>
    <t xml:space="preserve">TN đã sử dụng trong Q4</t>
  </si>
  <si>
    <t xml:space="preserve">TN còn lại 2021</t>
  </si>
  <si>
    <t xml:space="preserve">Sử dụng 2022</t>
  </si>
  <si>
    <t xml:space="preserve">TN còn lại</t>
  </si>
  <si>
    <t xml:space="preserve">RAM (GB)</t>
  </si>
  <si>
    <t xml:space="preserve">NAS (theo đầu mối VHKT gửi tháng 3 2025)</t>
  </si>
  <si>
    <t xml:space="preserve">Tổng TN 2021</t>
  </si>
  <si>
    <t xml:space="preserve">vCPU overcomit 1:4</t>
  </si>
  <si>
    <t xml:space="preserve">Đã cấp phát 2021</t>
  </si>
  <si>
    <t xml:space="preserve">Tổng TN 2023</t>
  </si>
  <si>
    <t xml:space="preserve">Đã cấp phát 2023</t>
  </si>
  <si>
    <t xml:space="preserve">TN còn lại 2023</t>
  </si>
  <si>
    <t xml:space="preserve">Tài nguyên QHĐC 2021 </t>
  </si>
  <si>
    <t xml:space="preserve">Tổng TN</t>
  </si>
  <si>
    <t xml:space="preserve">overcomit 1:2 ( sử dụng server 5-2, 5-1 và 6-2 để dựng cloud )</t>
  </si>
  <si>
    <t xml:space="preserve">Đã cấp phát</t>
  </si>
  <si>
    <t xml:space="preserve">Tài nguyên QHĐC 2022 </t>
  </si>
  <si>
    <t xml:space="preserve">CEPH
(GB)</t>
  </si>
  <si>
    <t xml:space="preserve">Object
(GB)</t>
  </si>
  <si>
    <t>Com_Bigdata</t>
  </si>
  <si>
    <t>Bare_metal</t>
  </si>
  <si>
    <t xml:space="preserve">Lô tài nguyên</t>
  </si>
  <si>
    <t>Mã</t>
  </si>
  <si>
    <t>Loại</t>
  </si>
  <si>
    <t>CPU</t>
  </si>
  <si>
    <t>Disk</t>
  </si>
  <si>
    <t>Archiving</t>
  </si>
  <si>
    <t>HBA</t>
  </si>
  <si>
    <t>GPU</t>
  </si>
  <si>
    <t>Tổng</t>
  </si>
  <si>
    <t xml:space="preserve">Đã cấp</t>
  </si>
  <si>
    <t xml:space="preserve">VTNet cấp phát</t>
  </si>
  <si>
    <t xml:space="preserve">0405 IDC</t>
  </si>
  <si>
    <t xml:space="preserve">SV 1</t>
  </si>
  <si>
    <t xml:space="preserve">- 2xXeon Gold 6252 6x64GB RAM 2x600HDD HBA Card RAID 2 NIC</t>
  </si>
  <si>
    <t xml:space="preserve">Gold 6252</t>
  </si>
  <si>
    <t xml:space="preserve">HDD: 2x600GB</t>
  </si>
  <si>
    <t>Y</t>
  </si>
  <si>
    <t>7 </t>
  </si>
  <si>
    <t xml:space="preserve">Đang lắp 2 rack cùng hạ tầng Private Cloud</t>
  </si>
  <si>
    <t xml:space="preserve">SV 2</t>
  </si>
  <si>
    <t xml:space="preserve">- 2xXeon Bronze 3206R RAM: 4x32GB HDD: 2x600GB HBA Card RAID  2 NIC</t>
  </si>
  <si>
    <t xml:space="preserve">Bronze 3206R</t>
  </si>
  <si>
    <t>3 </t>
  </si>
  <si>
    <t xml:space="preserve">SV 3</t>
  </si>
  <si>
    <t xml:space="preserve">- 2xXeon Bronze 3206R RAM: 4x32GB HDD1: 2x600GB SAS HDD2: 3x2 TB SATA HDD3: 2x3.84 TB SSD HBA Card RAID 2 NIC</t>
  </si>
  <si>
    <t xml:space="preserve">HDD1: 2x600GB SAS 
HDD2: 3x2 TB SATA
SSD: 2x3.84 TB</t>
  </si>
  <si>
    <t xml:space="preserve">Private cloud</t>
  </si>
  <si>
    <t xml:space="preserve">sv node 2</t>
  </si>
  <si>
    <t xml:space="preserve">HPE DL380 Gen10 (CPU: 2 x Xeon Silver 4214R; RAM: 256GB, SSD: 2x480GB, 2 HBA 16Gbps)</t>
  </si>
  <si>
    <t xml:space="preserve">Silver 4214R</t>
  </si>
  <si>
    <t xml:space="preserve">SSD: 2x480GB</t>
  </si>
  <si>
    <t>4 </t>
  </si>
  <si>
    <t xml:space="preserve">QHĐC 2020</t>
  </si>
  <si>
    <t>SV4-1</t>
  </si>
  <si>
    <t xml:space="preserve">Server HPE Apollo R2600 -</t>
  </si>
  <si>
    <t xml:space="preserve">SSD: 2 x 1.92 TB</t>
  </si>
  <si>
    <t>1 </t>
  </si>
  <si>
    <t xml:space="preserve">XL170r Gen10 (2 x Xeon Silver 4214R; RAM: 128GB, SSD: 2 x 1.92 TB)</t>
  </si>
  <si>
    <t>SV4-5</t>
  </si>
  <si>
    <t xml:space="preserve">DL360 Gen10 (CPU: 2 x Xeon Silver 4214R; RAM: 256GB, SSD: 2x1.92 TB)</t>
  </si>
  <si>
    <t xml:space="preserve">SSD: 2x1.92 TB</t>
  </si>
  <si>
    <t>5 </t>
  </si>
  <si>
    <t xml:space="preserve">SV 5-1</t>
  </si>
  <si>
    <t xml:space="preserve">DL360 Gen10 (CPU: 2 x Xeon Gold 5218R; RAM: 384GB, SSD: 2x600 GB)</t>
  </si>
  <si>
    <t xml:space="preserve">Gold 5218R</t>
  </si>
  <si>
    <t xml:space="preserve">SSD: 2x600 GB</t>
  </si>
  <si>
    <t xml:space="preserve">Bigdata 2021</t>
  </si>
  <si>
    <t xml:space="preserve"> SV 5-4</t>
  </si>
  <si>
    <t xml:space="preserve">2x Gold 5318Y, 256GB RAM, SSD: 2 x 960G</t>
  </si>
  <si>
    <t xml:space="preserve">Gold 5318Y</t>
  </si>
  <si>
    <t xml:space="preserve">SSD: 2 x 960G</t>
  </si>
  <si>
    <t>365,000 </t>
  </si>
  <si>
    <t>31 </t>
  </si>
  <si>
    <t xml:space="preserve">Quy hoạch cho Campaign (anhdt156)</t>
  </si>
  <si>
    <t>627,000 </t>
  </si>
  <si>
    <t>1,035,000 </t>
  </si>
  <si>
    <t>52 </t>
  </si>
  <si>
    <t xml:space="preserve">Quy hoạch Cus360 48, Adhoc 4 (sonln3)</t>
  </si>
  <si>
    <t xml:space="preserve">huyndn cấp 25/6/2024, 4 sv adhoc, 20 sv cus360</t>
  </si>
  <si>
    <t>509,800 </t>
  </si>
  <si>
    <t>25 </t>
  </si>
  <si>
    <t xml:space="preserve">Quy hoạch CCAI 6, Analytic 19 (dungha7)</t>
  </si>
  <si>
    <t xml:space="preserve">huyndn cấp 24/6/2024, 19 sv analytic</t>
  </si>
  <si>
    <t>10,240 </t>
  </si>
  <si>
    <t>6 </t>
  </si>
  <si>
    <t xml:space="preserve">Quy hoạch Billing (dungpt16)</t>
  </si>
  <si>
    <t xml:space="preserve">huyndn cấp 24/6/2024, 6 sv billing</t>
  </si>
  <si>
    <t xml:space="preserve">VTM bàn giao
2689/BB-CNTT</t>
  </si>
  <si>
    <t xml:space="preserve">SV13 Cloud</t>
  </si>
  <si>
    <t xml:space="preserve">PowerEdge R750: 2 x Intel Xeon Silver 4314 2.4G, 4x32GB RAM, 8x3.84TB SSD SAS; 2x600GB SAS </t>
  </si>
  <si>
    <t xml:space="preserve">Silver 4314</t>
  </si>
  <si>
    <t xml:space="preserve">8x3.84TB SSD SAS; 2x600GB SAS </t>
  </si>
  <si>
    <t>15 </t>
  </si>
  <si>
    <t xml:space="preserve">Cty Truyền thông Viettel (đầu mối ThườngLX) bàn giao 30 sv cho TT.PTDL theo CV 2689/BB-CNTT ngày 31/7/2023</t>
  </si>
  <si>
    <t xml:space="preserve">SV12 Cloud</t>
  </si>
  <si>
    <t xml:space="preserve">PowerEdge R750: 2 xIntel Xeon Gold 6326 2.9G, 4x32GB RAM, 2x960GB SSD SAS; 2x600GB SAS, 2xA30</t>
  </si>
  <si>
    <t xml:space="preserve">Gold 6326</t>
  </si>
  <si>
    <t xml:space="preserve">2x960GB SSD SAS; 2x600GB SAS</t>
  </si>
  <si>
    <t>2xA30</t>
  </si>
  <si>
    <t xml:space="preserve">ThangTD1 mail 04/07/2024</t>
  </si>
  <si>
    <t xml:space="preserve">PowerEdge R750XA: 2xIntel Xeon Gold 5318S 2.1G, 8x32GB RAM; 2x960GB SSD; 3xNVIDIA Ampere A30 24GB Passive </t>
  </si>
  <si>
    <t xml:space="preserve">Gold 5318S</t>
  </si>
  <si>
    <t xml:space="preserve">2x960GB SSD SAS</t>
  </si>
  <si>
    <t>3xA30</t>
  </si>
  <si>
    <t xml:space="preserve">IP OS: 10.207.163.81/82
IP quản trị: 10.205.63.71/72</t>
  </si>
  <si>
    <t xml:space="preserve">ChauLM5 báo VTT có 3 sv ở HLC (whatsapp)
hieupc3 mail có 2 sv, fw cho trungtd3 dùng</t>
  </si>
  <si>
    <t xml:space="preserve">Chaulm5 cấp phát cho TSA</t>
  </si>
  <si>
    <t xml:space="preserve">Máy chủ PowerEdge R650 Server: 2 x Intel Xeon Gold 5318Y 2.1G, 24C/48T, 11.2GT/s, 36M Cache, Turbo, HT (165W) DDR4-2933; 8x32GB RDIMM, 3200MT/s, Dual Rank; 2x1.92TB SSD SAS ISE; </t>
  </si>
  <si>
    <t xml:space="preserve">Cấp phát cho hệ thống TSA theo KH tháng 7/2024</t>
  </si>
  <si>
    <t xml:space="preserve">Chaulm5 whatsapp 28/10/2024</t>
  </si>
  <si>
    <t xml:space="preserve">Máy chủ PowerEdge R650 Server: 2 x Intel Xeon Gold 5318Y 2.1G, 24C/48T, 11.2GT/s, 36M Cache, Turbo, HT (165W) DDR4-2933; 4x32GB RDIMM, 3200MT/s, Dual Rank; 2x1.92TB SSD SAS ISE; </t>
  </si>
  <si>
    <t xml:space="preserve">Lô 2021, không có quy hoạch dung lượng</t>
  </si>
  <si>
    <t xml:space="preserve">Tài nguyên vật lý QHDC 2022</t>
  </si>
  <si>
    <t xml:space="preserve">Mã trạm</t>
  </si>
  <si>
    <t xml:space="preserve">Loại server</t>
  </si>
  <si>
    <t xml:space="preserve">Cấu hình</t>
  </si>
  <si>
    <t xml:space="preserve">Tổng CPU</t>
  </si>
  <si>
    <t xml:space="preserve">Tổng RAM</t>
  </si>
  <si>
    <t xml:space="preserve">CPU used</t>
  </si>
  <si>
    <t xml:space="preserve">RAM used</t>
  </si>
  <si>
    <t>HLC</t>
  </si>
  <si>
    <t xml:space="preserve">Dell R650 2xIntel 5318Y 8x32GB  2x600GB SAS 2x NIC 10G dual port</t>
  </si>
  <si>
    <t xml:space="preserve">2x600GB SAS</t>
  </si>
  <si>
    <t xml:space="preserve">cấp phát 1 svr DB roaming</t>
  </si>
  <si>
    <t>HKH</t>
  </si>
  <si>
    <t xml:space="preserve">Đã cấp 50 svr cho TV360, còn 51 server VTT cầm - thongnv31</t>
  </si>
  <si>
    <t xml:space="preserve">Dell R650 2xIntel 5318Y 8x64GB  2x600GB SAS 2x NIC 10G dual port</t>
  </si>
  <si>
    <t xml:space="preserve">Đã cấp hết cho TV360</t>
  </si>
  <si>
    <t xml:space="preserve">Dell R6502xIntel 5318Y 4x32GB/4x64GB 2x600GB SAS 2x1,92TB SSD 2x NIC 10G dual port</t>
  </si>
  <si>
    <t xml:space="preserve">2x600GB SAS
2x1,92TB SSD</t>
  </si>
  <si>
    <t xml:space="preserve">Sử dụng 10 svr điều chuyển về PVN làm cụm Labtest, 10 svr bàn giao VTT cầm</t>
  </si>
  <si>
    <t xml:space="preserve">DELL R750XA 2xIntel 5318S 4x64GB 2x800G SSD 2x1,92TB SSD 1x NIC 10G Quad port</t>
  </si>
  <si>
    <t xml:space="preserve">2x800G SSD 
2x1,92TB SSD</t>
  </si>
  <si>
    <t xml:space="preserve">3xNVIDIA  A30</t>
  </si>
  <si>
    <t xml:space="preserve">Cấp phát 10 server cho đội DAC (CCAI-dungha7)
Cấp phát 8 server cho đội DAC (Callbot, GSCG-Kientt6)</t>
  </si>
  <si>
    <t xml:space="preserve">Big DATA1</t>
  </si>
  <si>
    <t xml:space="preserve">Dell R650 2xIntel 5318Y 4x64GB 2x1.92TB SSD 2x NIC 10G dual port</t>
  </si>
  <si>
    <t xml:space="preserve">2x1.92TB SSD</t>
  </si>
  <si>
    <t xml:space="preserve">Big DATA2</t>
  </si>
  <si>
    <t xml:space="preserve">Dell R650 2xIntel 5318Y 4x32GB 4x64GB 2x600GB SAS 2x NIC 10G dual port</t>
  </si>
  <si>
    <t xml:space="preserve">Tài nguyên cloud loại 1 chuyển sang bigdata - thongnv31 cầm</t>
  </si>
  <si>
    <t xml:space="preserve">Tài nguyên vật lý QHDC 2023</t>
  </si>
  <si>
    <t xml:space="preserve">Vật lý loại 1</t>
  </si>
  <si>
    <t xml:space="preserve">2xIntel 5318Y 4x32GB,  2x960 GB SSD </t>
  </si>
  <si>
    <t xml:space="preserve"> 2x960 GB SSD </t>
  </si>
  <si>
    <t xml:space="preserve">Vật lý loại 2</t>
  </si>
  <si>
    <t xml:space="preserve">Quy hoạch cấp phát DB oracle</t>
  </si>
  <si>
    <t xml:space="preserve">Vật lý loại 3</t>
  </si>
  <si>
    <t xml:space="preserve">2xIntel 5318Y 4x64GB,  2x960 GB SSD </t>
  </si>
  <si>
    <t xml:space="preserve"> Vật lý loại 4</t>
  </si>
  <si>
    <t xml:space="preserve"> Vật lý loại 5</t>
  </si>
  <si>
    <t xml:space="preserve">2xIntel 5318Y 4x64GB,  2x960 GB SSD, 3x10TB HDD</t>
  </si>
  <si>
    <t xml:space="preserve"> 2x960 GB SSD
3x10TB HDD</t>
  </si>
  <si>
    <t xml:space="preserve">Cấp 24 sv cho TMS (từ nguồn 30 sv ko dùng của QLHS 2.0)</t>
  </si>
  <si>
    <t xml:space="preserve"> Vật lý loại 7</t>
  </si>
  <si>
    <t xml:space="preserve">2xIntel 5318Y 384GB,  2x960 GB SSD</t>
  </si>
  <si>
    <t xml:space="preserve"> 2x960 GB SSD</t>
  </si>
  <si>
    <t xml:space="preserve">GPU loại 1</t>
  </si>
  <si>
    <t xml:space="preserve">2xIntel Xeon Gold 5418Y 4x64GB 2x1.96 TB SSD </t>
  </si>
  <si>
    <t xml:space="preserve"> 2x1.92 TB SSD </t>
  </si>
  <si>
    <t>NVIDIA L4</t>
  </si>
  <si>
    <t xml:space="preserve">Kientt6: 12 sv loại 1 + 8 sv loại 3
Dungha7: 11 sv loại 2 + 5 sv loại 3</t>
  </si>
  <si>
    <t xml:space="preserve">GPU loại 2</t>
  </si>
  <si>
    <t xml:space="preserve">2xAMD AMD EPYC 9554 4x64GB, 2x1.92B; 2x3.84 GB SSD</t>
  </si>
  <si>
    <t xml:space="preserve"> 2x1.92 TB SSD
 2x3.84 TB SSD</t>
  </si>
  <si>
    <t xml:space="preserve">GPU loại 3</t>
  </si>
  <si>
    <t xml:space="preserve">2xIntel Xeon Gold 5418Y 384 GB  2x960 GB SSD </t>
  </si>
  <si>
    <t>NVIDIA L40</t>
  </si>
  <si>
    <t xml:space="preserve">Dell PowerEdge R660 2 xIntel Xeon-Gold 5418Y  4x64GB DDR5  2x960GB SSD  3x8TB SAS" </t>
  </si>
  <si>
    <t>7,3PB </t>
  </si>
  <si>
    <t xml:space="preserve"> 7,3PB lưu trữ datalake =&gt; TK ở HLA</t>
  </si>
  <si>
    <t xml:space="preserve">Vật lý loại 5</t>
  </si>
  <si>
    <t xml:space="preserve">Dell PowerEdge R760 2xIntel Xeon-Gold 5418Y  4x64GB DDR5 "2x960GB SSD</t>
  </si>
  <si>
    <t xml:space="preserve"> 2x960 GB SSD
 3x8TB SAS</t>
  </si>
  <si>
    <t xml:space="preserve">Vật lý loại 6</t>
  </si>
  <si>
    <t xml:space="preserve">Dell PowerEdge R760 2xIntel Xeon-Gold 5418Y  4x64GB DDR5 "2x960GB SSD 2x1.92TB SSD</t>
  </si>
  <si>
    <t xml:space="preserve"> 2x960 GB SSD
 8x8TB SAS
 2x1.92TB SSD</t>
  </si>
  <si>
    <t xml:space="preserve">Tài nguyên vật lý QHDC 2024</t>
  </si>
  <si>
    <t xml:space="preserve">2xIntel I4516Y128GB (2x64GB),  2x960 GB SSD </t>
  </si>
  <si>
    <t xml:space="preserve">2xIntel I4516Y 256GB (4x64GB),  2x960 GB SSD </t>
  </si>
  <si>
    <t xml:space="preserve">2xIntel I4516Y 384GB (12x32GB),  2x960 GB SSD </t>
  </si>
  <si>
    <t>4x3.8TB </t>
  </si>
  <si>
    <t xml:space="preserve">Vật lý loại 4</t>
  </si>
  <si>
    <t xml:space="preserve">2xIntel I4516Y 384GB (12x32GB),  2x960 GB SSD 4x2.4TB HDD</t>
  </si>
  <si>
    <t xml:space="preserve">4x2.4TB HDD</t>
  </si>
  <si>
    <t xml:space="preserve">2xIntel I4516Y 512GB ,   2x960 GB SSD</t>
  </si>
  <si>
    <t xml:space="preserve">2xIntel 5318Y 4x64GB 2x960 GB SSD </t>
  </si>
  <si>
    <t>?</t>
  </si>
  <si>
    <t xml:space="preserve">Chưa có thông tin cấu hình</t>
  </si>
  <si>
    <t>DGX</t>
  </si>
  <si>
    <t xml:space="preserve">Bigdata 
Vật lý loại 2</t>
  </si>
  <si>
    <t xml:space="preserve">2xIntel Xeon Gold 5418Y 2G, 256GB (4x64GB)</t>
  </si>
  <si>
    <t xml:space="preserve">2x1.92TB SSD, 6x7,68TB SSD </t>
  </si>
  <si>
    <t>QHDC2022</t>
  </si>
  <si>
    <t xml:space="preserve">Đầu mối - số lượng</t>
  </si>
  <si>
    <t xml:space="preserve">Đầu mối cấp phát </t>
  </si>
  <si>
    <t xml:space="preserve">GPU loại 6</t>
  </si>
  <si>
    <t xml:space="preserve">DELL R750XA 2xIntel 5318S 4x64GB 2x800G SSD 2x1,92TB SSD </t>
  </si>
  <si>
    <t xml:space="preserve">2x800G SSD </t>
  </si>
  <si>
    <t xml:space="preserve">3xNVIDIA  A30</t>
  </si>
  <si>
    <t xml:space="preserve">Cấp phát 10 server cho đội DAC (CCAI-dungha7)</t>
  </si>
  <si>
    <t>thangtd1</t>
  </si>
  <si>
    <t xml:space="preserve">Dự án bàn giao lại cho VHKTTC VTNET - hatt8</t>
  </si>
  <si>
    <t xml:space="preserve">2x1,92TB SSD</t>
  </si>
  <si>
    <t xml:space="preserve">Cấp phát 8 server cho đội DAC (Callbot, GSCG-Kientt6)</t>
  </si>
  <si>
    <t>QHDC2023</t>
  </si>
  <si>
    <t xml:space="preserve">NVIDIA L4</t>
  </si>
  <si>
    <t xml:space="preserve">12 svr Kientt6</t>
  </si>
  <si>
    <t>dungtv33</t>
  </si>
  <si>
    <t xml:space="preserve">Đã cấp 12 server  cho đầu mối tungct</t>
  </si>
  <si>
    <t xml:space="preserve"> 2x1.92 TB SSD</t>
  </si>
  <si>
    <t xml:space="preserve">11 svr Dungha7</t>
  </si>
  <si>
    <t xml:space="preserve">Đang bàn giao 6 server còn lại</t>
  </si>
  <si>
    <t xml:space="preserve"> 2x3.84 TB SSD</t>
  </si>
  <si>
    <t xml:space="preserve">NVIDIA L40</t>
  </si>
  <si>
    <t xml:space="preserve">8 svr Kient6</t>
  </si>
  <si>
    <t xml:space="preserve">Đang triển khai 7 sv (5 sv Kientt6, 2 svr dungha7)</t>
  </si>
  <si>
    <t xml:space="preserve">5 svr Dungha7</t>
  </si>
  <si>
    <t>QHDC2024</t>
  </si>
  <si>
    <t xml:space="preserve">2x Intel Xeon Gold 5418Y, 8x 64GB</t>
  </si>
  <si>
    <t xml:space="preserve"> 2x1.92 TB SSD </t>
  </si>
  <si>
    <t xml:space="preserve">4x NVIDIA L40S</t>
  </si>
  <si>
    <t xml:space="preserve">16 svr Dungha7</t>
  </si>
  <si>
    <t>locnm2</t>
  </si>
  <si>
    <t xml:space="preserve">Sẵn sàng cấp 20 server theo phương án chỉ cấp account, không bàn giao OS
Đang triển khai 18 sv</t>
  </si>
  <si>
    <t xml:space="preserve">2x3.84 TB SSD</t>
  </si>
  <si>
    <t xml:space="preserve">22 svr Kientt6</t>
  </si>
  <si>
    <t xml:space="preserve">Đầu mối</t>
  </si>
  <si>
    <t xml:space="preserve">Đầu mối p.HT</t>
  </si>
  <si>
    <t xml:space="preserve">Ngày cấp</t>
  </si>
  <si>
    <t xml:space="preserve">Phân loại nhóm tài nguyên</t>
  </si>
  <si>
    <t xml:space="preserve"> Vật lí 2021</t>
  </si>
  <si>
    <t>Sv5-22</t>
  </si>
  <si>
    <t xml:space="preserve">AI nhận diện (Bộ CA)</t>
  </si>
  <si>
    <t>25/11/2022</t>
  </si>
  <si>
    <t xml:space="preserve">VTNet ko thu hồi sv mượn nữa (từ 2022), hoàn trả bằng QHĐC 2022. 02xIntel Xeon Gold 5218r, 256GB RAM, 2x600 SAS</t>
  </si>
  <si>
    <t xml:space="preserve">IPCC HNI - DR</t>
  </si>
  <si>
    <t>26/9/2023</t>
  </si>
  <si>
    <t>chaulm5</t>
  </si>
  <si>
    <t xml:space="preserve">PowerEdge R650 Server: 2 x Intel Xeon Gold 5318Y 2.1G, 24C/48T, DDR4 8x32GB, 2x600GB Hard Drive SAS, Dual Port 16Gb Fibre Channel HBA (serial: 3Z822S3, GCYYRR3)</t>
  </si>
  <si>
    <t>CCAI </t>
  </si>
  <si>
    <t xml:space="preserve">Sv5-4 (2x Gold 5318Y, 256GB RAM, SSD: 2 x 960G)</t>
  </si>
  <si>
    <t xml:space="preserve">Campaign management </t>
  </si>
  <si>
    <t xml:space="preserve">Database V-Tracking 2023</t>
  </si>
  <si>
    <t>tramdtt1</t>
  </si>
  <si>
    <t xml:space="preserve">Cấp tài nguyên Database,
Yêu cầu cấp hạ tầng vật lí Database cùng tổng trạm với server App (10.60.32.175, 10.60.32.176 - Hòa Lạc)
Cụ thể:
Bổ sung cụ thể từng phân vùng như sau:
Storage : 1326 GB
Cụ thể từng phân vùng như sau:
CRS: 15G
ARC: 500G
REDO 1 50G
REDO 2 50G
DATA: Số dung lượng còn lại</t>
  </si>
  <si>
    <t xml:space="preserve">Cloud CA</t>
  </si>
  <si>
    <t xml:space="preserve"> VTT Analytic</t>
  </si>
  <si>
    <t xml:space="preserve">Vật lý 2021</t>
  </si>
  <si>
    <t xml:space="preserve">VTM bàn giao: 2689/BB-CNTT
PowerEdge R750: 2 x Intel Xeon Silver 4314 2.4G, 4x32GB RAM, 8x3.84TB SSD SAS; 2x600GB SAS
PowerEdge R750: 2 xIntel Xeon Gold 6326 2.9G, 4x32GB RAM, 2x960GB SSD SAS; 2x600GB SAS, 2xA30</t>
  </si>
  <si>
    <t>TSA</t>
  </si>
  <si>
    <t>Dungdb1</t>
  </si>
  <si>
    <t xml:space="preserve">3 x Máy chủ PowerEdge R650 Server: 2 x Intel Xeon Gold 5318Y 2.1G, 24C/48T, 11.2GT/s, 36M Cache, Turbo, HT (165W) DDR4-2933; 8x32GB RDIMM, 3200MT/s, Dual Rank; 2x1.92TB SSD SAS ISE; </t>
  </si>
  <si>
    <t xml:space="preserve">Tài nguyên vật lý 2022</t>
  </si>
  <si>
    <t xml:space="preserve">DB roaming hạn 12 tháng</t>
  </si>
  <si>
    <t xml:space="preserve">HLC
Vat ly loai 1</t>
  </si>
  <si>
    <t xml:space="preserve">1 x máy chủ Dell R650 2xIntel 5318Y 8x32GB 2x600GB SAS 2x NIC 10G dual port</t>
  </si>
  <si>
    <t xml:space="preserve">PBH 3.0</t>
  </si>
  <si>
    <t xml:space="preserve">3 x máy chủ Dell R650 2xIntel 5318Y 8x32GB 2x600GB SAS 2x NIC 10G dual port</t>
  </si>
  <si>
    <t>San2022</t>
  </si>
  <si>
    <t>bigdata2022</t>
  </si>
  <si>
    <t>Archiving2022</t>
  </si>
  <si>
    <t>Cloud</t>
  </si>
  <si>
    <t xml:space="preserve">Tên dự án</t>
  </si>
  <si>
    <t>Service</t>
  </si>
  <si>
    <t>Hostname</t>
  </si>
  <si>
    <t>IP</t>
  </si>
  <si>
    <t xml:space="preserve">Loại OS</t>
  </si>
  <si>
    <t xml:space="preserve">Cấu hình phần cứng</t>
  </si>
  <si>
    <t xml:space="preserve">Dung lượng ổ cứng</t>
  </si>
  <si>
    <t xml:space="preserve">Tài nguyên cấp phát</t>
  </si>
  <si>
    <t xml:space="preserve">Network Limit</t>
  </si>
  <si>
    <t>Gateway</t>
  </si>
  <si>
    <t xml:space="preserve">Owner server</t>
  </si>
  <si>
    <t>Route</t>
  </si>
  <si>
    <t>Package</t>
  </si>
  <si>
    <t xml:space="preserve">Monitored Prometheus </t>
  </si>
  <si>
    <t>DCN</t>
  </si>
  <si>
    <t xml:space="preserve">IP  Khác</t>
  </si>
  <si>
    <t xml:space="preserve">Volume OS (GB)</t>
  </si>
  <si>
    <t xml:space="preserve">Volume khác (GB)</t>
  </si>
  <si>
    <t>HA</t>
  </si>
  <si>
    <t xml:space="preserve">Storage Pool</t>
  </si>
  <si>
    <t>Cloud_VTT</t>
  </si>
  <si>
    <t>MyCC</t>
  </si>
  <si>
    <t>appipccx</t>
  </si>
  <si>
    <t>mycc-appipccx-10205058089</t>
  </si>
  <si>
    <t>10.205.58.89/24</t>
  </si>
  <si>
    <t xml:space="preserve">10.207.189.5/24
10.52.125.6/24
171.229.16.33/24</t>
  </si>
  <si>
    <t>CentOS_7_7_final</t>
  </si>
  <si>
    <t xml:space="preserve">u01: 190</t>
  </si>
  <si>
    <t>VTT_SAN_2021_Q4_01</t>
  </si>
  <si>
    <t>IDC7F_E07_Unity_880_1020502474_SAS</t>
  </si>
  <si>
    <t>10.207.189.254</t>
  </si>
  <si>
    <t>Yes</t>
  </si>
  <si>
    <t>anhtt69</t>
  </si>
  <si>
    <t xml:space="preserve">10.240.201.49/32 via 10.205.58.254 dev eth0
10.254.139.0/24 via 10.205.58.254 dev eth0
10.240.226.0/24 via 10.205.58.254 dev eth0
10.255.58.0/24 via 10.205.58.254 dev eth0
10.60.101.0/24 via 10.205.58.254 dev eth0
10.58.15.114/32 via 10.205.58.254 dev eth0
10.58.137.0/24 via 10.205.58.254 dev eth0
10.60.7.0/24 via 10.205.58.254 dev eth0
10.60.97.0/24 via 10.205.58.254 dev eth0
192.168.182.8/32 via 10.205.58.254 dev eth0
10.60.96.0/24 via 10.205.58.254 dev eth0
10.58.4.0/24 via 10.205.58.254 dev eth0
10.58.65.0/24 via 10.205.58.254 dev eth0
10.40.17.0/24 via 10.205.58.254 dev eth0
10.74.225.0/24 via 10.205.58.254 dev eth0
10.60.131.0/24 via 10.205.58.254 dev eth0
10.60.129.0/24 via 10.205.58.254 dev eth0
10.30.160.0/24 via 10.205.58.254 dev eth0
10.61.151.0/24 via 10.205.58.254 dev eth0
10.60.100.0/24 via 10.205.58.254 dev eth0
192.168.176.0/24 via 10.205.58.254 dev eth0
192.168.252.0/24 via 10.205.58.254 dev eth0
192.168.131.50/32 via 10.205.58.254 dev eth0
10.240.178.0/24 via 10.205.58.254 dev eth0
10.240.166.2/32 via 10.205.58.254 dev eth0
10.240.188.0/24 via 10.205.58.254 dev eth0
10.240.202.0/24 via 10.205.58.254 dev eth0
10.60.100.73/32 via 10.205.58.254 dev eth0
10.60.5.133/32 via 10.205.58.254 dev eth0
</t>
  </si>
  <si>
    <t xml:space="preserve">Yes </t>
  </si>
  <si>
    <t xml:space="preserve">Dau moi dich vu: tannph</t>
  </si>
  <si>
    <t xml:space="preserve">Các server đã cấp nhưng chưa dùng</t>
  </si>
  <si>
    <t>mycc-appipccx-10205058090</t>
  </si>
  <si>
    <t>10.205.58.90/24</t>
  </si>
  <si>
    <t xml:space="preserve">10.207.189.6/24
10.52.125.7/24
171.229.16.34/24</t>
  </si>
  <si>
    <t>IDC7F_E08_Unity_880_1020502476_SAS</t>
  </si>
  <si>
    <t>mycc-appipccx-10205058091</t>
  </si>
  <si>
    <t>10.205.58.91/24</t>
  </si>
  <si>
    <t xml:space="preserve">10.207.189.7/24
10.52.125.8/24
171.229.16.35/24</t>
  </si>
  <si>
    <t>mycc-appipccx-10205058092</t>
  </si>
  <si>
    <t>10.205.58.92/24</t>
  </si>
  <si>
    <t xml:space="preserve">10.207.189.8/24
10.52.125.9/24
171.229.16.36/24</t>
  </si>
  <si>
    <t>mycc-appipccx-10205058093</t>
  </si>
  <si>
    <t>10.205.58.93/24</t>
  </si>
  <si>
    <t xml:space="preserve">10.207.189.9/24
10.52.125.10/24
171.229.16.37/24</t>
  </si>
  <si>
    <t>mycc-appipccx-10205058094</t>
  </si>
  <si>
    <t>10.205.58.94/24</t>
  </si>
  <si>
    <t xml:space="preserve">10.207.189.10/24
10.52.125.11/24
171.229.16.38/24</t>
  </si>
  <si>
    <t>appipcc1x</t>
  </si>
  <si>
    <t>mycc-appipcc1x-10205058095</t>
  </si>
  <si>
    <t>10.205.58.95/24</t>
  </si>
  <si>
    <t xml:space="preserve">10.207.189.11/24
10.207.192.43/24</t>
  </si>
  <si>
    <t>mycc-appipcc1x-10205058096</t>
  </si>
  <si>
    <t>10.205.58.96/24</t>
  </si>
  <si>
    <t xml:space="preserve">10.207.189.12/24
10.207.192.44/24</t>
  </si>
  <si>
    <t>mycc-appipcc1x-10205058097</t>
  </si>
  <si>
    <t>10.205.58.97/24</t>
  </si>
  <si>
    <t xml:space="preserve">10.207.189.13/24
10.207.192.45/24</t>
  </si>
  <si>
    <t>mycc-appipcc1x-10205058098</t>
  </si>
  <si>
    <t>10.205.58.98/24</t>
  </si>
  <si>
    <t xml:space="preserve">10.207.189.14/24
10.207.192.46/24</t>
  </si>
  <si>
    <t>mycc-appipcc1x-10205058099</t>
  </si>
  <si>
    <t>10.205.58.99/24</t>
  </si>
  <si>
    <t xml:space="preserve">10.207.189.15/24
10.207.192.47/24</t>
  </si>
  <si>
    <t>mycc-appipcc1x-10205058100</t>
  </si>
  <si>
    <t>10.205.58.100/24</t>
  </si>
  <si>
    <t xml:space="preserve">10.207.189.16/24
10.207.192.48/24</t>
  </si>
  <si>
    <t>mycc-appipcc1x-10205058101</t>
  </si>
  <si>
    <t>10.205.58.101/24</t>
  </si>
  <si>
    <t xml:space="preserve">10.207.189.17/24
10.207.192.49/24</t>
  </si>
  <si>
    <t>mycc-appipcc1x-10205058102</t>
  </si>
  <si>
    <t>10.205.58.102/24</t>
  </si>
  <si>
    <t xml:space="preserve">10.207.189.18/24
10.207.192.50/24</t>
  </si>
  <si>
    <t>mycc-appipcc1x-10205058103</t>
  </si>
  <si>
    <t>10.205.58.103/24</t>
  </si>
  <si>
    <t xml:space="preserve">10.207.189.19/24
10.207.192.51/24</t>
  </si>
  <si>
    <t>mycc-appipcc1x-10205058104</t>
  </si>
  <si>
    <t>10.205.58.104/24</t>
  </si>
  <si>
    <t xml:space="preserve">10.207.189.20/24
10.207.192.52/24</t>
  </si>
  <si>
    <t>mycc-appipcc1x-10205058105</t>
  </si>
  <si>
    <t>10.205.58.105/24</t>
  </si>
  <si>
    <t xml:space="preserve">10.207.189.21/24
10.207.192.53/24</t>
  </si>
  <si>
    <t>mycc-appipcc1x-10205058106</t>
  </si>
  <si>
    <t>10.205.58.106/24</t>
  </si>
  <si>
    <t xml:space="preserve">10.207.189.22/24
10.207.192.54/24</t>
  </si>
  <si>
    <t>mycc-appipcc1x-10205058107</t>
  </si>
  <si>
    <t>10.205.58.107/24</t>
  </si>
  <si>
    <t xml:space="preserve">10.207.189.23/24
10.207.192.55/24</t>
  </si>
  <si>
    <t>mycc-appipcc1x-10205058108</t>
  </si>
  <si>
    <t>10.205.58.108/24</t>
  </si>
  <si>
    <t xml:space="preserve">10.207.189.24/24
10.207.192.56/24</t>
  </si>
  <si>
    <t>mycc-appipcc1x-10205058109</t>
  </si>
  <si>
    <t>10.205.58.109/24</t>
  </si>
  <si>
    <t xml:space="preserve">10.207.189.25/24
10.207.192.57/24</t>
  </si>
  <si>
    <t>mycc-appipcc1x-10205058110</t>
  </si>
  <si>
    <t>10.205.58.110/24</t>
  </si>
  <si>
    <t xml:space="preserve">10.207.189.26/24
10.207.192.58/24</t>
  </si>
  <si>
    <t>mycc-appipcc1x-10205058111</t>
  </si>
  <si>
    <t>10.205.58.111/24</t>
  </si>
  <si>
    <t xml:space="preserve">10.207.189.27/24
10.207.192.59/24</t>
  </si>
  <si>
    <t>mycc-appipcc1x-10205058112</t>
  </si>
  <si>
    <t>10.205.58.112/24</t>
  </si>
  <si>
    <t xml:space="preserve">10.207.189.28/24
10.207.192.60/24</t>
  </si>
  <si>
    <t>mycc-appipcc1x-10205058113</t>
  </si>
  <si>
    <t>10.205.58.113/24</t>
  </si>
  <si>
    <t xml:space="preserve">10.207.189.29/24
10.207.192.61/24</t>
  </si>
  <si>
    <t>mycc-appipcc1x-10205058114</t>
  </si>
  <si>
    <t>10.205.58.114/24</t>
  </si>
  <si>
    <t xml:space="preserve">10.207.189.30/24
10.207.192.62/24</t>
  </si>
  <si>
    <t>appipcc3x</t>
  </si>
  <si>
    <t>mycc-appipcc3x-10205058115</t>
  </si>
  <si>
    <t>10.205.58.115/24</t>
  </si>
  <si>
    <t xml:space="preserve">10.207.189.31/24
10.207.192.63/24</t>
  </si>
  <si>
    <t xml:space="preserve">u01: 510</t>
  </si>
  <si>
    <t>mycc-appipcc3x-10205058116</t>
  </si>
  <si>
    <t>10.205.58.116/24</t>
  </si>
  <si>
    <t xml:space="preserve">10.207.189.32/24
10.207.192.64/24</t>
  </si>
  <si>
    <t>mycc-appipcc3x-10205058117</t>
  </si>
  <si>
    <t>10.205.58.117/24</t>
  </si>
  <si>
    <t xml:space="preserve">10.207.189.33/24
10.207.192.65/24</t>
  </si>
  <si>
    <t>mycc-appipcc3x-10205058118</t>
  </si>
  <si>
    <t>10.205.58.118/24</t>
  </si>
  <si>
    <t xml:space="preserve">10.207.189.34/24
10.207.192.66/24</t>
  </si>
  <si>
    <t>mycc-appipcc3x-10205058119</t>
  </si>
  <si>
    <t>10.205.58.119/24</t>
  </si>
  <si>
    <t xml:space="preserve">10.207.189.35/24
10.207.192.67/24</t>
  </si>
  <si>
    <t>mycc-appipcc3x-10205058120</t>
  </si>
  <si>
    <t>10.205.58.120/24</t>
  </si>
  <si>
    <t xml:space="preserve">10.207.189.36/24
10.207.192.68/24</t>
  </si>
  <si>
    <t>database</t>
  </si>
  <si>
    <t>mycc-database-10205058121</t>
  </si>
  <si>
    <t>10.205.58.121/24</t>
  </si>
  <si>
    <t>10.207.191.45/24</t>
  </si>
  <si>
    <t xml:space="preserve">u01: 930</t>
  </si>
  <si>
    <t>IDC7F_E07_Unity_880_1020502474_SSD</t>
  </si>
  <si>
    <t>10.207.191.254</t>
  </si>
  <si>
    <t>mycc-database-10205058122</t>
  </si>
  <si>
    <t>10.205.58.122/24</t>
  </si>
  <si>
    <t>10.207.191.46/24</t>
  </si>
  <si>
    <t>IDC7F_E08_Unity_880_1020502476_SSD</t>
  </si>
  <si>
    <t>mycc-database-10205058123</t>
  </si>
  <si>
    <t>10.205.58.123/24</t>
  </si>
  <si>
    <t>10.207.191.47/24</t>
  </si>
  <si>
    <t xml:space="preserve">1.      Cụm Dell isilon (QHĐC 2021) ở tổng trạm Hòa Khánh</t>
  </si>
  <si>
    <t>TT</t>
  </si>
  <si>
    <t xml:space="preserve">Hệ thống CNTT</t>
  </si>
  <si>
    <t xml:space="preserve">NHU CẦU TÀI NGUYÊN</t>
  </si>
  <si>
    <t xml:space="preserve">Số lượng máy chủ compute quy hoạch</t>
  </si>
  <si>
    <t xml:space="preserve">Vị trí máy chủ</t>
  </si>
  <si>
    <t xml:space="preserve">Cấu hình máy chủ</t>
  </si>
  <si>
    <t xml:space="preserve">Đơn vị quản lý ứng dụng</t>
  </si>
  <si>
    <t xml:space="preserve">Đầu mối ứng dụng</t>
  </si>
  <si>
    <t xml:space="preserve">Total lưu trữ Bigdata(GB)</t>
  </si>
  <si>
    <t xml:space="preserve"> Total archiving Bigdat (GB)</t>
  </si>
  <si>
    <t xml:space="preserve">Campaign Management_VTT</t>
  </si>
  <si>
    <t xml:space="preserve">Tầng 3, Ttr Hòa Khánh</t>
  </si>
  <si>
    <t xml:space="preserve">2x Intel Xeon Gold 5318Y</t>
  </si>
  <si>
    <t>256GB</t>
  </si>
  <si>
    <t xml:space="preserve">2x 960GB SAS</t>
  </si>
  <si>
    <t>VTT</t>
  </si>
  <si>
    <t>AnhDT156</t>
  </si>
  <si>
    <t xml:space="preserve">Đã cấu hình quy hoạch lưu trữ trên Datalake</t>
  </si>
  <si>
    <t xml:space="preserve">CUS 360</t>
  </si>
  <si>
    <t> Sonln3</t>
  </si>
  <si>
    <t xml:space="preserve">Adhoc VTT</t>
  </si>
  <si>
    <t xml:space="preserve">Adhoc VTG</t>
  </si>
  <si>
    <t xml:space="preserve">Analytic VTT</t>
  </si>
  <si>
    <t> Dungha7</t>
  </si>
  <si>
    <t>CCAI</t>
  </si>
  <si>
    <t>BCCS_BILLING</t>
  </si>
  <si>
    <t> Dungpt16</t>
  </si>
  <si>
    <t xml:space="preserve">2.      Cụm IBM ESS (QHĐC 2022) ở tổng trạm Hòa Khánh</t>
  </si>
  <si>
    <t xml:space="preserve">Bổ sung tăng trưởng DATA - DataLake VTT</t>
  </si>
  <si>
    <t xml:space="preserve">Tầng 4, Ttr Hòa Khánh</t>
  </si>
  <si>
    <t xml:space="preserve">2xIntel 5318Y</t>
  </si>
  <si>
    <t xml:space="preserve">2*1.92TB SSD</t>
  </si>
  <si>
    <t>DungHA7</t>
  </si>
  <si>
    <t xml:space="preserve">3.      Cụm Cloud chuyển Bigdata(QHĐC 2022) ở tổng trạm Hòa Khánh</t>
  </si>
  <si>
    <t xml:space="preserve">Bigdata VTT 2022</t>
  </si>
  <si>
    <t xml:space="preserve">Dùng chung IBM 2022 và Dell 2021</t>
  </si>
  <si>
    <t xml:space="preserve">2*600GB SAS</t>
  </si>
  <si>
    <t xml:space="preserve">4.      Cụm Dell isilon (QHĐC 2023) ở tổng trạm Hòa Lạc 2</t>
  </si>
  <si>
    <t xml:space="preserve">Hệ thống Campaign Management</t>
  </si>
  <si>
    <t xml:space="preserve">Tầng 3, Ttr Hòa Lạc 2 (HLA)</t>
  </si>
  <si>
    <t xml:space="preserve">2xIntel Xeon-Gold 5418Y </t>
  </si>
  <si>
    <t xml:space="preserve">2x960GB SSD</t>
  </si>
  <si>
    <t xml:space="preserve">8x8TB SAS</t>
  </si>
  <si>
    <t xml:space="preserve">DataLake VTT(FMRA)</t>
  </si>
  <si>
    <t>TamDX</t>
  </si>
  <si>
    <t xml:space="preserve">DataLake VTT</t>
  </si>
  <si>
    <t xml:space="preserve">Hệ thống Marketing tập trung</t>
  </si>
  <si>
    <t xml:space="preserve">Hệ thống vRAFM 3.0 (Các server ứng dụng và DB)</t>
  </si>
  <si>
    <t>TuanNM33</t>
  </si>
  <si>
    <t xml:space="preserve">2x1.92 SSD</t>
  </si>
  <si>
    <t xml:space="preserve">5.      Cụm Dell isilon ở tổng trạm Hòa Lạc </t>
  </si>
  <si>
    <t xml:space="preserve">Event Management</t>
  </si>
  <si>
    <t xml:space="preserve">TT CNTT - TCT VTT</t>
  </si>
  <si>
    <t>Eureka</t>
  </si>
  <si>
    <t>hieunt82</t>
  </si>
  <si>
    <t xml:space="preserve">Ký hiệu</t>
  </si>
  <si>
    <t xml:space="preserve">Đơn vị tính</t>
  </si>
  <si>
    <t xml:space="preserve">DA Cloud</t>
  </si>
  <si>
    <t xml:space="preserve">DA CĐBR</t>
  </si>
  <si>
    <t xml:space="preserve">DA HĐH</t>
  </si>
  <si>
    <t>GVM</t>
  </si>
  <si>
    <t>NTH</t>
  </si>
  <si>
    <t>HHT</t>
  </si>
  <si>
    <t xml:space="preserve">Chi tiết</t>
  </si>
  <si>
    <t xml:space="preserve">Server Cloud loại 1</t>
  </si>
  <si>
    <t>Bộ</t>
  </si>
  <si>
    <t> 253.03 </t>
  </si>
  <si>
    <t> -   </t>
  </si>
  <si>
    <t> 253</t>
  </si>
  <si>
    <t xml:space="preserve">- 60 compute chia 02 HA ảo hóa cloud, còn lại chuyển bigdata (Cụm mới HKH)</t>
  </si>
  <si>
    <t>Server</t>
  </si>
  <si>
    <t xml:space="preserve">Loại thiết bị</t>
  </si>
  <si>
    <t>RAM(GB)</t>
  </si>
  <si>
    <t xml:space="preserve">Server Cloud loại 2</t>
  </si>
  <si>
    <t> 179.48 </t>
  </si>
  <si>
    <t> 246</t>
  </si>
  <si>
    <t xml:space="preserve">-179 HLC</t>
  </si>
  <si>
    <t xml:space="preserve">svr cloud loại 2</t>
  </si>
  <si>
    <t>y</t>
  </si>
  <si>
    <t xml:space="preserve">- 246 ở HKH</t>
  </si>
  <si>
    <t>bigdata</t>
  </si>
  <si>
    <t xml:space="preserve">svr cloud loại 1</t>
  </si>
  <si>
    <t>n</t>
  </si>
  <si>
    <t xml:space="preserve">Server vật lý loại 1</t>
  </si>
  <si>
    <t> 117</t>
  </si>
  <si>
    <t> 52</t>
  </si>
  <si>
    <t> 101</t>
  </si>
  <si>
    <t xml:space="preserve">Chạy vật lý, kết nối SAN ( Oracle, App....)</t>
  </si>
  <si>
    <t xml:space="preserve">40% HLC , 60% HKH ( tương 2+2 SAN) mỗi SAN switch 38 server</t>
  </si>
  <si>
    <t xml:space="preserve">Server vật lý loại 2</t>
  </si>
  <si>
    <t> 2.00 </t>
  </si>
  <si>
    <t xml:space="preserve">Đấu nối SAN tương tự vật lý loại 1</t>
  </si>
  <si>
    <t xml:space="preserve">Server vật lý loại 4</t>
  </si>
  <si>
    <t> 20.00 </t>
  </si>
  <si>
    <t xml:space="preserve">Bare HKH</t>
  </si>
  <si>
    <t xml:space="preserve">Server vật lý loại 6</t>
  </si>
  <si>
    <t> 18.00 </t>
  </si>
  <si>
    <t xml:space="preserve">Bare HLC</t>
  </si>
  <si>
    <t xml:space="preserve">Lưu trữ Ceph</t>
  </si>
  <si>
    <t xml:space="preserve">- Chia 02 HA để dự phòng</t>
  </si>
  <si>
    <t xml:space="preserve">Server Bigdata loại 1</t>
  </si>
  <si>
    <t> 22</t>
  </si>
  <si>
    <t xml:space="preserve">Lưu trữ Object</t>
  </si>
  <si>
    <t>TB</t>
  </si>
  <si>
    <t xml:space="preserve"> 5,550 </t>
  </si>
  <si>
    <t xml:space="preserve">HKH tv360</t>
  </si>
  <si>
    <t xml:space="preserve">Lưu trữ SAN</t>
  </si>
  <si>
    <t xml:space="preserve">4 HLC, 6 HKH cho cloud (theo danh sách TB SAN thì VTT có 5 HLC)</t>
  </si>
  <si>
    <t xml:space="preserve">2 HLC, 2 HKH cho vật lý</t>
  </si>
  <si>
    <t xml:space="preserve">Lưu trữ NAS</t>
  </si>
  <si>
    <t xml:space="preserve">Lưu trữ Big data</t>
  </si>
  <si>
    <t> 1,151.56 </t>
  </si>
  <si>
    <t xml:space="preserve">Lưu trữ Archiving</t>
  </si>
  <si>
    <t> 1,074.22 </t>
  </si>
  <si>
    <t>Model</t>
  </si>
  <si>
    <t>NiC</t>
  </si>
  <si>
    <t xml:space="preserve">HPE DL360 Gen10 </t>
  </si>
  <si>
    <t>12x32GB </t>
  </si>
  <si>
    <t xml:space="preserve">2x NIC 10G dual port</t>
  </si>
  <si>
    <t>N/A</t>
  </si>
  <si>
    <t xml:space="preserve">1xHBA Dual Port</t>
  </si>
  <si>
    <t xml:space="preserve">Dell R650</t>
  </si>
  <si>
    <t>8x32GB </t>
  </si>
  <si>
    <t>8x64GB </t>
  </si>
  <si>
    <t xml:space="preserve">Server vật lý loại 3</t>
  </si>
  <si>
    <t xml:space="preserve">DELL R750</t>
  </si>
  <si>
    <t>2x64GB </t>
  </si>
  <si>
    <t xml:space="preserve">4x8TB NLSAS</t>
  </si>
  <si>
    <t xml:space="preserve">4x32GB </t>
  </si>
  <si>
    <t>4x64GB </t>
  </si>
  <si>
    <t xml:space="preserve">Server vật lý loại 5</t>
  </si>
  <si>
    <t xml:space="preserve">DELL R750XA</t>
  </si>
  <si>
    <t xml:space="preserve">2xIntel 5318S</t>
  </si>
  <si>
    <t xml:space="preserve">2x800GB SSD</t>
  </si>
  <si>
    <t xml:space="preserve">2x800G SSD</t>
  </si>
  <si>
    <t xml:space="preserve">1x NIC 10G Quad port</t>
  </si>
  <si>
    <t xml:space="preserve">Server vật lý loại 7</t>
  </si>
  <si>
    <t xml:space="preserve">3x8TB NLSAS</t>
  </si>
  <si>
    <t xml:space="preserve">Server vật lý loại 8</t>
  </si>
  <si>
    <t xml:space="preserve">6x8TB NLSAS</t>
  </si>
  <si>
    <t xml:space="preserve">Server vật lý loại 9</t>
  </si>
  <si>
    <t xml:space="preserve">3x3,84TB SSD</t>
  </si>
  <si>
    <t xml:space="preserve">Server SDS loại 1, 3 (ceph)</t>
  </si>
  <si>
    <t xml:space="preserve">2xIntel Xeon Silver 4310</t>
  </si>
  <si>
    <t xml:space="preserve">5x16TB SAS</t>
  </si>
  <si>
    <t xml:space="preserve">2x1,9TB SSD</t>
  </si>
  <si>
    <t xml:space="preserve">4x3,84TB SSD</t>
  </si>
  <si>
    <t xml:space="preserve">Thiết bị SAN-SAN Switch</t>
  </si>
  <si>
    <t>SSD(TB)</t>
  </si>
  <si>
    <t>HDD(TB)</t>
  </si>
  <si>
    <t>12/Viettel-SVTech/2023</t>
  </si>
  <si>
    <t xml:space="preserve">Thiết bị lưu trữ Cloud loại 1</t>
  </si>
  <si>
    <r>
      <rPr>
        <color indexed="64"/>
        <rFont val="Times New Roman"/>
        <sz val="11"/>
      </rPr>
      <t xml:space="preserve">VSP E590H Appliance Product: 93x2.4TB SFF SAS HDD; 59x3.8TB SAS SSD</t>
    </r>
    <r>
      <rPr>
        <color indexed="64"/>
        <rFont val="Arial"/>
        <sz val="11"/>
      </rPr>
      <t> </t>
    </r>
  </si>
  <si>
    <t>18/Viettel-SVTech/2023</t>
  </si>
  <si>
    <t xml:space="preserve">VSP E590H Appliance Product: 93x2.4TB SFF SAS HDD; 59x3.8TB SAS SSD </t>
  </si>
  <si>
    <t xml:space="preserve">Hạng mục</t>
  </si>
  <si>
    <t>I</t>
  </si>
  <si>
    <t xml:space="preserve">Checklist tổng quan</t>
  </si>
  <si>
    <t>STT </t>
  </si>
  <si>
    <t xml:space="preserve">Các lỗi thường gặp trong quá trình sizing </t>
  </si>
  <si>
    <t xml:space="preserve">Cách xử lý</t>
  </si>
  <si>
    <t xml:space="preserve">Yêu cầu đầu vào ( Loại yêu cầu cho ứng dụng mới hay nâng cấp hệ thống đang chạy)</t>
  </si>
  <si>
    <t xml:space="preserve">- Cần đề cập ngay trong bảng thông tin hệ thống trong Sizing
- Nếu là nâng cấp hệ thống đang chạy thì cần làm rõ thêm:
+ Bổ sung tài nguyên vào node đang chạy hay bổ sung node mới vào cụm đang chạy
+ Đưa ra thông tin IP server đang chạy để phục vụ khảo sát
+ Đưa ra các nhu cầu đăc biệt trong quá trình triển khai</t>
  </si>
  <si>
    <t xml:space="preserve">- Chưa có thông tin sở cứ đầu vào định cỡ.
- Thông tin sở cứ đầu vào tăng trưởng chưa đủ xác thực</t>
  </si>
  <si>
    <t xml:space="preserve">- Cần đưa ra log trích xuất từ hệ thống làm căn cứ cho đầu vào hệ thống tham chiếu
- Cần có kế hoạch/tờ trình kinh doanh hoặc văn bản có hiệu lực tương đương làm căn cứ tính toán tăng trưởng. Trường hợp exception yêu cầu tính toán theo căn cứ tăng trưởng bình quân các năm trước đó (không áp dụng với các hệ thống đang trong giai đoạn booming dịch vụ do tốc độ tăng trưởng không phản ánh mức tăng trưởng bình quân</t>
  </si>
  <si>
    <t xml:space="preserve">Mô tả tổng quan hệ thống</t>
  </si>
  <si>
    <t xml:space="preserve">- Cần đề cập ngay trong bảng thông tin hệ thống trong Sizing</t>
  </si>
  <si>
    <t xml:space="preserve">- Chưa có log tải hệ thống trên phần mềm giám sát tải
- Chưa lấy tải đúng theo tiêu chí 95 percentile trong tháng gần nhất</t>
  </si>
  <si>
    <t xml:space="preserve">- Cần có Phụ lục tải hệ thống chụp ảnh trích xuất từ hệ thống giám sát tải, tải lấy theo tiêu chí 95 percentile trong tháng gần nhất </t>
  </si>
  <si>
    <t xml:space="preserve">Đầu mối, đơn vị phát triển, định cỡ</t>
  </si>
  <si>
    <t xml:space="preserve">- Cần đề cập ngay trong bảng thông tin hệ thống trong Sizing. Kiểm tra xem đầu mối đã có tk DCIM chưa</t>
  </si>
  <si>
    <t xml:space="preserve">- Không làm rõ hệ thống tương đồng và lý do tương đồng </t>
  </si>
  <si>
    <t xml:space="preserve">- Đưa ra đẩy đủ căn cứ chứng minh hệ thống tương đồng (về công nghệ, về luồng nghiệp vụ,…)</t>
  </si>
  <si>
    <t xml:space="preserve">Cơ sở định cỡ</t>
  </si>
  <si>
    <t xml:space="preserve">- Chưa có căn cứ khi tính toán log lưu trữ</t>
  </si>
  <si>
    <t xml:space="preserve">- Với tính toán dung lượng lưu trữ tính tuyến tính theo đầu vào là số bản ghi cần chỉ rõ mỗi bản ghi có dung lượng bao nhiêu, bổ sung ảnh chụp log làm sở cứ trong sizing</t>
  </si>
  <si>
    <t xml:space="preserve">Thông số đầu vào</t>
  </si>
  <si>
    <t xml:space="preserve">- Thông số đầu vào cần làm rõ và giải thích chi tiết.
- Có sở cứ chứng minh bao gồm:
+ Thông số đầu vào hệ thống định cỡ (đầu vào tăng tăng trưởng) phải được đưa ra căn cứ bằng tờ trình kinh doanh/kế hoạch hoặc văn bản có hiệu lực tương đương</t>
  </si>
  <si>
    <t xml:space="preserve">- Chưa có link tham chiếu Cint sử dụng 2006 hay 2017</t>
  </si>
  <si>
    <t xml:space="preserve">- Yêu cầu thống nhất đơn vị tính toán năng lực CPU là Cint 2017 hay Cint 2006 ngay từ đầu sizing và áp dụng thống nhất xuyên suốt sizing
- Recommend tính toán theo năng lực Cint 2017, các dòng CPU cũ mới áp dụng Cint 2006
- Có link tham chiếu kết quả tra cứu Cint cho từng dòng CPU</t>
  </si>
  <si>
    <t xml:space="preserve">Mô hình logic tổng quan triển khai thực tế gồm đầy đủ các thành phần</t>
  </si>
  <si>
    <t xml:space="preserve">- Mô tả tổng quan các module dự kiến triển khai, luồng nghiệp vụ và giao tiếp logic giữa các module</t>
  </si>
  <si>
    <t xml:space="preserve">- Các lỗi basic về trình bày và chính tả</t>
  </si>
  <si>
    <t xml:space="preserve">- Đảm bảo trình bày đúng chính tả và chuẩn form sizing</t>
  </si>
  <si>
    <t xml:space="preserve">Mô hình vật lý tổng quan triển khai thực tế gồm đầy đủ các thành phần</t>
  </si>
  <si>
    <t xml:space="preserve">- Trình bày các module và thiết bị kết nối để có cái nhìn tổng quan về mô hình hệ thống. Mô tả luồng giao tiếp vật lý giữa các module. Chĩ rõ phân vùng mạng lưới của từng thành phần trong hệ thống</t>
  </si>
  <si>
    <t xml:space="preserve">- Khi triển khai dự án không chỉ rõ nhu cầu về LB, việc này dẫn tới khi phát sinh nhu cầu LB phải đánh giá lại toàn bộ quy hoạch IP và network để đánh giá khả năng cấp LB</t>
  </si>
  <si>
    <t xml:space="preserve">- Đánh giá và đề xuất nhu cầu LB ngay từ đầu dự án, đảm bảo đề cập đúng và đủ thông tin trong HSTK về nhu cầu LB, chỉ rõ cần LB cụm nào, IP nào, tính toán bandwidth cần đáp ứng</t>
  </si>
  <si>
    <t xml:space="preserve">Chi tiết phân hệ của hệ thống</t>
  </si>
  <si>
    <t xml:space="preserve">- Trình bày rõ các thông tin cấp phát. các thông tin như số lượng IP DCN, IP Public, Hệ điều hành, Thư viện cài thêm.</t>
  </si>
  <si>
    <t xml:space="preserve">- Xin yc kết nối chưa đúng luồng</t>
  </si>
  <si>
    <t xml:space="preserve">- Thực hiện xin kết nối theo đúng quy trình/guideline kết nối. Lưu ý chỉ rõ đơn vị trình ký, nếu là kết nối tới các cổng quản trị thì ký qua đơn vị đang vhkt máy chủ, nếu là kết nối tới các cổng ứng dụng thì ký qua đơn vị vhkt ứng dụng
- Xin đủ các loại kết nối bao gồm: kết nối đến và đi các hệ thống khác, kết nối nội bộ giữa các module, kết nối từ quản trị viên và người dùng tới hệ thống</t>
  </si>
  <si>
    <t xml:space="preserve">Khai báo phân tải Loadbalance</t>
  </si>
  <si>
    <t xml:space="preserve">- Trình bày các thông tin liên quan đến LB. LB Public hay Private, cứng hay mềm, LB cấp mới hay cũ, thuật toán</t>
  </si>
  <si>
    <t xml:space="preserve">- Đề xuất thiếu IP so với quy hoạch chuẩn</t>
  </si>
  <si>
    <t xml:space="preserve">- Đánh giá chi tiết và đề xuất đúng/đủ số lượng IP trong hstk/sizing, vd có IP VIP không,…</t>
  </si>
  <si>
    <t>1.10</t>
  </si>
  <si>
    <t xml:space="preserve">Chính sách kết nối </t>
  </si>
  <si>
    <t xml:space="preserve">- Trình bày rõ các kết nối theo hai chiều IN và OUT để quy hoạch hạ tầng. Cần có thông tin IP nguồn, IP đích, Port, Giao thức, Tên hệ thống, Mục đích.</t>
  </si>
  <si>
    <t xml:space="preserve">- Đề xuất thông tin thiếu tường minh</t>
  </si>
  <si>
    <t xml:space="preserve">- Ví dụ với dung lượng lưu trữ cần chỉ rõ loại lưu trữ là gì (San, Nas, local?), tốc độ vòng quay (tương ứng với iops) là bao nhiêu</t>
  </si>
  <si>
    <t xml:space="preserve">Luồng nghiệp vụ tổng quan của hệ thống bao gồm luồng nội bộ và luồng giao tiếp với bên ngoài</t>
  </si>
  <si>
    <t xml:space="preserve">- Trình bày rõ các luồng nghiệp vụ giao tiếp của các module (cần kết nối nội bộ hay cần kết nối ra hệ thống ngoài)</t>
  </si>
  <si>
    <t xml:space="preserve">- Đảm bảo các điều kiện với các kết nối đặc biệt vd kết nối public</t>
  </si>
  <si>
    <t xml:space="preserve">- Cần đánh giá mô hình/code qua đơn vị chức năng về ATTT trước khi triển khai xin kết nối</t>
  </si>
  <si>
    <t xml:space="preserve">Bảng tổng hợp đề xuất cấu hình cho toàn bộ hệ thống</t>
  </si>
  <si>
    <t xml:space="preserve">- Chốt lại sizing cần có bảng tổng kết nhu cầu tài nguyên tóm lược </t>
  </si>
  <si>
    <t>II</t>
  </si>
  <si>
    <t xml:space="preserve">Checklist chi tiết</t>
  </si>
  <si>
    <t xml:space="preserve">Các thành phần chức năng thuộc phân hệ Application </t>
  </si>
  <si>
    <t>2.1.1</t>
  </si>
  <si>
    <t xml:space="preserve">Mô tả chi tiết phân hệ</t>
  </si>
  <si>
    <t xml:space="preserve">- Mô tả chức năng của phân hệ và các kết nối đến phân hệ khác</t>
  </si>
  <si>
    <t>2.1.2</t>
  </si>
  <si>
    <t xml:space="preserve">Công nghệ sử dụng phân hệ</t>
  </si>
  <si>
    <t xml:space="preserve">- Trình bày công nghệ sử dụng (công nghệ cho module App, DB,…)</t>
  </si>
  <si>
    <t>2.1.3</t>
  </si>
  <si>
    <t xml:space="preserve">Hạ tầng phân hệ sử dụng vật lý hay ảo hóa</t>
  </si>
  <si>
    <t xml:space="preserve">- Ghi chú rõ nhu cầu hạ tầng của phân hệ, vật lý hay ảo hóa
- Nếu yêu cầu hạ tầng vật lý thì cần đưa ra lý do chứng minh nhu cầu
- Ngoài ra phân hệ ảo hóa có cấu hình max: cint 2006= 960, RAM= 128 GB (hạn chế để mức cấu hình này, nên để chia nhỏ ra nhiều node để thuận tiện cho ƯCTT sau này), thực tế best practice theo VHKT của VTNet là maximum 64GB RAM/1 node ảo hóa
- Cấu hình tối thiểu cho 1 server vật lý là: cint 2006= 960, RAM &gt;64 GB, cân đối với các yêu cầu đặc thù khác để ra quyết định sử dụng máy chủ vật lý hay máy chủ ảo hóa</t>
  </si>
  <si>
    <t>2.1.4</t>
  </si>
  <si>
    <t xml:space="preserve">Mức độ và khả năng dự phòng</t>
  </si>
  <si>
    <t xml:space="preserve">- Trong sizing cần tính toán mức độ dự phòng (ví dụ: N+1,..) hoặc mô hình dự phòng khác tùy đặc thù của từng loại module hệ thống</t>
  </si>
  <si>
    <t>2.1.5</t>
  </si>
  <si>
    <t xml:space="preserve">Max request (tps, rps, CCU…) từ các phân hệ khác hoặc từ ngoài truy vấn đến</t>
  </si>
  <si>
    <t xml:space="preserve">- Căn cứ theo đầu vào định cỡ (tuy nhiên trong cùng 1 hệ thống từng loại phân hệ Application có thể sẽ căn cứ vào TPS, CCU khác nhau căn cứ vào đặc thù của module được đánh giá)</t>
  </si>
  <si>
    <t>2.1.6</t>
  </si>
  <si>
    <t xml:space="preserve">Lưu lượng dữ liệu mỗi request</t>
  </si>
  <si>
    <t xml:space="preserve">- Việc tính toán này dựa vào đo đạc và thực tế sử dụng của hệ thống. Phục vụ cho việc tính toán LB, FW đáp ứng nhu cầu
- Đặc biệt cần làm kỹ với các hệ thống có nhu cầu lưu lượng băng thông cao vd các hệ thống streaming video của VAS,…</t>
  </si>
  <si>
    <t>2.1.7</t>
  </si>
  <si>
    <t xml:space="preserve">Nguồn request (Từ nội bộ hay bên ngoài)</t>
  </si>
  <si>
    <t xml:space="preserve">- Chỉ rõ nguồn request từ nội bộ hay bên ngoài.</t>
  </si>
  <si>
    <t>2.1.8</t>
  </si>
  <si>
    <t xml:space="preserve">Giao thức của request (HTTP,…), port giao thức</t>
  </si>
  <si>
    <t xml:space="preserve">- Chỉ ra port giao thức mà các phân hệ giao tiếp với nhau trong hệ thống</t>
  </si>
  <si>
    <t>2.1.9</t>
  </si>
  <si>
    <t xml:space="preserve">Tính toán sizing CPU mỗi request (Cint2017) và cho toàn phân hệ</t>
  </si>
  <si>
    <t xml:space="preserve">- Tính toán đảm bảo KPI = 0.75
- Cần đưa ra chi tiết sử dụng Cint 2006 hay Cint 2017, có link tham chiếu, thống nhất đại lượng tính toán xuyên suốt sizing</t>
  </si>
  <si>
    <t>2.1.10</t>
  </si>
  <si>
    <t xml:space="preserve">Tính toán sizing RAM mỗi request (MB) và cho toàn phân hệ</t>
  </si>
  <si>
    <t xml:space="preserve">- Tính toán định cỡ RAM dựa vào guideline của Tập Đoàn, dựa vào dữ liệu log tải thực tế chụp từ hệ thống
- Tính toán đảm bảo KPI RAM= 0.8</t>
  </si>
  <si>
    <t>2.1.11</t>
  </si>
  <si>
    <t xml:space="preserve">IOPS, Latecy mỗi request (MB) và cho toàn phân hệ</t>
  </si>
  <si>
    <t xml:space="preserve">- Cần tính toán làm rõ IOPS hệ thống nếu yêu cầu lưu trữ SSD, bình thường mặc định sẽ để lưu trữ tốc độ default 10krpm. </t>
  </si>
  <si>
    <t>2.1.12</t>
  </si>
  <si>
    <t xml:space="preserve">Tính toán sizing lưu trữ log cho phân hệ (sizing lặp lại nếu phân hệ dùng nhiều công nghệ lưu trữ khác nhau)</t>
  </si>
  <si>
    <t xml:space="preserve">- Tính toán log lưu trữ dựa vào dung lượng bản tin request/response, log phát sinh từ người dùng hoặc log hệ thống sinh ra,.. (có căn cứ là hình ảnh chụp log lưu trữ trong hệ thống) sau đó tính toán tuyến tính theo số lượng bản ghi</t>
  </si>
  <si>
    <t>2.1.13</t>
  </si>
  <si>
    <t xml:space="preserve">Tính toán sizing lưu trữ data cho phân hệ (sizing lặp lại nếu phân hệ dùng nhiều công nghệ lưu trữ khác nhau)</t>
  </si>
  <si>
    <t xml:space="preserve">- Tính toán lưu trữ dữ liệu phục vụ định cỡ trong khoảng thời gian nào (dẫn chứng tham chiếu theo quy định nào)</t>
  </si>
  <si>
    <t>2.1.14</t>
  </si>
  <si>
    <t xml:space="preserve">Loại lưu trữ sử dụng trong phân hệ (Block, Object, File local, File NAS)</t>
  </si>
  <si>
    <t xml:space="preserve">- Chỉ rõ loại dữ lưu trữ hoặc đề xuất lưu trữ (lưu trữ DB thường dùng SAN, lưu trữ App thông thường dùng NAS, Ceph,..). Trường hợp có nhu cầu đặc thù cần đề xuất phương án lưu trữ với lý do chi tiết </t>
  </si>
  <si>
    <t>2.1.15</t>
  </si>
  <si>
    <t xml:space="preserve">Sizing tính toán có tính đến yêu tố dự phòng mức dịch vụ, mức vật lý, backup trên thiết bị khác đang chạy dịch vụ, sai số tính toán, hướng dẫn bền vững</t>
  </si>
  <si>
    <t xml:space="preserve">- Đảm bảo dự phòng như mô tả</t>
  </si>
  <si>
    <t>2.1.16</t>
  </si>
  <si>
    <t xml:space="preserve">Bảng tổng hợp đề xuất cấu hình cho phân hệ</t>
  </si>
  <si>
    <t xml:space="preserve">- Bảng tổng hợp tài nguyên sau mỗi phân hệ định cỡ, kết quả khớp với thông tin tính toán</t>
  </si>
  <si>
    <t>2.1.17</t>
  </si>
  <si>
    <t xml:space="preserve">Tính toán băng thông FW, LB dựa trên số request tối đa của hệ thống.</t>
  </si>
  <si>
    <r>
      <rPr>
        <color theme="1"/>
        <rFont val="Calibri"/>
        <scheme val="minor"/>
        <sz val="12"/>
      </rPr>
      <t xml:space="preserve">- Tính toán dựa trên: (số Request, TPS tối đa của hệ thống) x (thông lượng mỗi request) x K dự phòng thông lượng
- Tính toán băng thông </t>
    </r>
    <r>
      <rPr>
        <b/>
        <color indexed="2"/>
        <rFont val="Calibri"/>
        <scheme val="minor"/>
        <sz val="12"/>
      </rPr>
      <t>không</t>
    </r>
    <r>
      <rPr>
        <color theme="1"/>
        <rFont val="Calibri"/>
        <scheme val="minor"/>
        <sz val="12"/>
      </rPr>
      <t xml:space="preserve"> có KPI mà chỉ có K dự phòng = 1.2</t>
    </r>
  </si>
  <si>
    <t xml:space="preserve">Các thành phần chức năng thuộc phân hệ Database</t>
  </si>
  <si>
    <t>2.2.1</t>
  </si>
  <si>
    <t xml:space="preserve">Cần có đủ 3 phân vùng /log, /backup, /u01 </t>
  </si>
  <si>
    <t xml:space="preserve">- Cần sizing đủ 3 phân vùng lưu trữ riêng biệt</t>
  </si>
  <si>
    <t>2.2.2</t>
  </si>
  <si>
    <t xml:space="preserve">Các node trong cụm nằm trên ít nhất 2 compute khác nhau (nếu cấp ảo hóa)</t>
  </si>
  <si>
    <t>2.2.3</t>
  </si>
  <si>
    <t xml:space="preserve">Đảm bảo phân vùng lưu trữ tối thiểu 3 bản backup của Database</t>
  </si>
  <si>
    <t xml:space="preserve">- Trong sizing cần tính toán dung lượng /backup lưu được tối thiểu 3 bản backup full của DB</t>
  </si>
  <si>
    <t>2.2.4</t>
  </si>
  <si>
    <t xml:space="preserve">Có khả năng mở rộng dung lượng lưu trữ cho phân vùng chứa Data (sử dụng LVM)</t>
  </si>
  <si>
    <t xml:space="preserve">- Cần làm rõ khi cấp phát về kế hoạch mở rộng trong 3 năm và trao đổi về hạ tầng cấp phát có đảm bảo được không. Phòng khi sau hết tài nguyên không mở rộng được. </t>
  </si>
  <si>
    <t>2.2.5</t>
  </si>
  <si>
    <t xml:space="preserve">Các node khác nhau trong cụm được cấp phát trên tối thiểu 2 tủ đĩa khác nhau (các phân vùng chứa datafile của các node trong cụm không nằm chung trên 1 storage)</t>
  </si>
  <si>
    <t xml:space="preserve">- Các /u01 lưu data của các node phải nằm trên ít nhất 2 storage khác nhau. </t>
  </si>
  <si>
    <t>2.2.6</t>
  </si>
  <si>
    <t xml:space="preserve">Đảm bảo sao lưu trên vùng lưu trữ độc lập, tách biệt với phân vùng lưu trữ datafile</t>
  </si>
  <si>
    <t xml:space="preserve">- /u01 và /backup phải nằm trên 2 storage khác nhau</t>
  </si>
  <si>
    <t xml:space="preserve">Các thành phần chức năng thuộc phân hệ K8S</t>
  </si>
  <si>
    <t>2.3.1</t>
  </si>
  <si>
    <t xml:space="preserve">Cấu hình mỗi node ít nhất:
- 4 vCPU
- 8GB RAM
- 100GB HDD</t>
  </si>
  <si>
    <t xml:space="preserve">- /u01 min 100GB</t>
  </si>
  <si>
    <t>2.3.2</t>
  </si>
  <si>
    <t xml:space="preserve">Storage (root disk và data disk) của master, etcd phải nằm ở 3 cụm storage khác nhau </t>
  </si>
  <si>
    <t>2.3.3</t>
  </si>
  <si>
    <t xml:space="preserve">Số node etcd là n, n phải là số lẻ, quorum = (n+1)/2 để đảm bảo không bị hiện tượng split-brain</t>
  </si>
  <si>
    <t>2.3.4</t>
  </si>
  <si>
    <t xml:space="preserve">Đảm bảo sao lưu dữ liệu của etcd ở tối thiểu 2 storage khác nhau</t>
  </si>
  <si>
    <t xml:space="preserve">Tên hệ thống</t>
  </si>
  <si>
    <t xml:space="preserve">IP Server</t>
  </si>
  <si>
    <t xml:space="preserve">Đầu mối dịch vụ</t>
  </si>
  <si>
    <t>BU</t>
  </si>
  <si>
    <t xml:space="preserve">Disk (GB) </t>
  </si>
  <si>
    <t xml:space="preserve">NAS (GB)</t>
  </si>
  <si>
    <t xml:space="preserve">Pool tài nguyên</t>
  </si>
  <si>
    <t xml:space="preserve">Host aggregate</t>
  </si>
  <si>
    <t xml:space="preserve">Thời gian cấp máy chủ</t>
  </si>
  <si>
    <t xml:space="preserve">Đầu mối PHT</t>
  </si>
  <si>
    <t>Status</t>
  </si>
  <si>
    <t xml:space="preserve">Instance Name</t>
  </si>
  <si>
    <t xml:space="preserve">Instance Type</t>
  </si>
  <si>
    <t xml:space="preserve">Instance OS </t>
  </si>
  <si>
    <t xml:space="preserve">Instance Manager</t>
  </si>
  <si>
    <t xml:space="preserve">Device Manager</t>
  </si>
  <si>
    <t>Tenant</t>
  </si>
  <si>
    <t>Role</t>
  </si>
  <si>
    <t>Manufacturer</t>
  </si>
  <si>
    <t>Type</t>
  </si>
  <si>
    <t xml:space="preserve">Serial number</t>
  </si>
  <si>
    <t>Site</t>
  </si>
  <si>
    <t>Location</t>
  </si>
  <si>
    <t>Rack</t>
  </si>
  <si>
    <t xml:space="preserve">Tải trung bình CPU (%)</t>
  </si>
  <si>
    <t xml:space="preserve">Tải trung bình RAM (%)</t>
  </si>
  <si>
    <t xml:space="preserve">% Disk sử dụng</t>
  </si>
  <si>
    <t xml:space="preserve">IM-BCCS 2.0</t>
  </si>
  <si>
    <t>10.240.147.58</t>
  </si>
  <si>
    <t>QLBH</t>
  </si>
  <si>
    <t>TTCNTT</t>
  </si>
  <si>
    <t>SV_10.240.147.58-bccs2-im-extws-01-OS</t>
  </si>
  <si>
    <t xml:space="preserve">Device OS</t>
  </si>
  <si>
    <t xml:space="preserve">CentOS release 6.8 kernel 2.6.32-642.el6.x86_64</t>
  </si>
  <si>
    <t xml:space="preserve">IM - BCCS2.0</t>
  </si>
  <si>
    <t>huonglttt</t>
  </si>
  <si>
    <t>thucnh2</t>
  </si>
  <si>
    <t>VIETTEL</t>
  </si>
  <si>
    <t>Cisco</t>
  </si>
  <si>
    <t>UCSC-C240-M4SX</t>
  </si>
  <si>
    <t>FCH2106V15Q</t>
  </si>
  <si>
    <t xml:space="preserve">Floor 6.1</t>
  </si>
  <si>
    <t>T6.1-J06</t>
  </si>
  <si>
    <t>10.240.147.59</t>
  </si>
  <si>
    <t>SV_10.240.147.59-bccs2-im-extws-02-OS</t>
  </si>
  <si>
    <t>FCH2109V100</t>
  </si>
  <si>
    <t>T6.1-K07</t>
  </si>
  <si>
    <t>10.240.147.60</t>
  </si>
  <si>
    <t>SV_10.240.147.60-bccs2-im-internalws-01-OS</t>
  </si>
  <si>
    <t>FCH2112V0NF</t>
  </si>
  <si>
    <t>10.240.147.61</t>
  </si>
  <si>
    <t>SV_10.240.147.61-bccs2-im-internalws-02-OS</t>
  </si>
  <si>
    <t>FCH2112V0LH</t>
  </si>
  <si>
    <t>10.240.147.62</t>
  </si>
  <si>
    <t>SV_10.240.147.62-bccs2-im-intws-03-OS</t>
  </si>
  <si>
    <t>FCH2112V0N8</t>
  </si>
  <si>
    <t>10.240.147.63</t>
  </si>
  <si>
    <t>SV_10.240.147.63-bccs2-im-solr-01-OS</t>
  </si>
  <si>
    <t>VM</t>
  </si>
  <si>
    <t xml:space="preserve">CentOS release 6.10 kernel 2.6.32-754.29.1.el6.x86_64</t>
  </si>
  <si>
    <t>Fujitsu</t>
  </si>
  <si>
    <t xml:space="preserve">PRIMERGY RX2530 M5</t>
  </si>
  <si>
    <t>MALU006553</t>
  </si>
  <si>
    <t xml:space="preserve">Floor 6.2</t>
  </si>
  <si>
    <t>T6.2-G04</t>
  </si>
  <si>
    <t>10.240.147.64</t>
  </si>
  <si>
    <t>SV_10.240.147.64-bccs2-im-solr-02-OS</t>
  </si>
  <si>
    <t xml:space="preserve">PRIMERGY CX2560 M5</t>
  </si>
  <si>
    <t>MAAG001433</t>
  </si>
  <si>
    <t>T6.2-G12</t>
  </si>
  <si>
    <t>10.240.147.65</t>
  </si>
  <si>
    <t>SV_10.240.147.65-bccs2-im-solr-03-OS</t>
  </si>
  <si>
    <t>MALU008594</t>
  </si>
  <si>
    <t>T6.2-H06</t>
  </si>
  <si>
    <t>10.240.147.66</t>
  </si>
  <si>
    <t>bccs2-im-web-02-OS</t>
  </si>
  <si>
    <t>FCH2109V17R</t>
  </si>
  <si>
    <t>10.240.147.67</t>
  </si>
  <si>
    <t>SV_10.240.147.67-bccs2-im-web-01-OS</t>
  </si>
  <si>
    <t>FCH2109V0Y6</t>
  </si>
  <si>
    <t>10.240.147.68</t>
  </si>
  <si>
    <t>App-10.240.147.68</t>
  </si>
  <si>
    <t xml:space="preserve">CentOS Stream 9 kernel 5.14.0-480.el9.x86_64</t>
  </si>
  <si>
    <t>sonvt8</t>
  </si>
  <si>
    <t>HPE</t>
  </si>
  <si>
    <t xml:space="preserve">ProLiant DL360 Gen10</t>
  </si>
  <si>
    <t>SGH143TSYB</t>
  </si>
  <si>
    <t xml:space="preserve">20T-Floor 6.IDC2</t>
  </si>
  <si>
    <t>T6.IDC2-Q14</t>
  </si>
  <si>
    <t>10.240.147.69</t>
  </si>
  <si>
    <t>App-10.240.147.69</t>
  </si>
  <si>
    <t>SGH213YMXZ</t>
  </si>
  <si>
    <t>T6.IDC2-Q10</t>
  </si>
  <si>
    <t>10.240.147.70</t>
  </si>
  <si>
    <t>App-10.240.147.70</t>
  </si>
  <si>
    <t>SGH143TSYL</t>
  </si>
  <si>
    <t>Smartmotor</t>
  </si>
  <si>
    <t>10.207.163.59</t>
  </si>
  <si>
    <t>CSKH</t>
  </si>
  <si>
    <t>App-10.207.163.59</t>
  </si>
  <si>
    <t xml:space="preserve">Smart motor</t>
  </si>
  <si>
    <t>Dell</t>
  </si>
  <si>
    <t xml:space="preserve">PowerEdge R640</t>
  </si>
  <si>
    <t>357XB33</t>
  </si>
  <si>
    <t xml:space="preserve">Floor 7.2</t>
  </si>
  <si>
    <t>T7.2-C05</t>
  </si>
  <si>
    <t>10.207.163.60</t>
  </si>
  <si>
    <t>App-10.207.163.60</t>
  </si>
  <si>
    <t>SGH143TSKL</t>
  </si>
  <si>
    <t>T7.2-A15</t>
  </si>
  <si>
    <t>10.207.163.61</t>
  </si>
  <si>
    <t>App-10.207.163.61</t>
  </si>
  <si>
    <t>MAAG002350</t>
  </si>
  <si>
    <t>T6.2-G02</t>
  </si>
  <si>
    <t>10.207.163.62</t>
  </si>
  <si>
    <t>App-10.207.163.62</t>
  </si>
  <si>
    <t>MAAG002395</t>
  </si>
  <si>
    <t>10.207.163.63</t>
  </si>
  <si>
    <t>App-10.207.163.63</t>
  </si>
  <si>
    <t>SGH143TSLV</t>
  </si>
  <si>
    <t>10.207.163.64</t>
  </si>
  <si>
    <t>App-10.207.163.64</t>
  </si>
  <si>
    <t>SGH143TSJ1</t>
  </si>
  <si>
    <t>10.207.163.65</t>
  </si>
  <si>
    <t>App-10.207.163.65</t>
  </si>
  <si>
    <t>MAAG002511</t>
  </si>
  <si>
    <t>10.207.163.66</t>
  </si>
  <si>
    <t>App-10.207.163.66</t>
  </si>
  <si>
    <t>SGH143TST6</t>
  </si>
  <si>
    <t>10.207.163.67</t>
  </si>
  <si>
    <t>App-10.207.163.67</t>
  </si>
  <si>
    <t>10.207.163.68</t>
  </si>
  <si>
    <t>App-10.207.163.68</t>
  </si>
  <si>
    <t>MAAG002396</t>
  </si>
  <si>
    <t>10.207.57.144</t>
  </si>
  <si>
    <t>App-10.207.57.144</t>
  </si>
  <si>
    <t>hungpm8</t>
  </si>
  <si>
    <t>SGH103YD0V</t>
  </si>
  <si>
    <t>T7.2-C08</t>
  </si>
  <si>
    <t>10.207.57.145</t>
  </si>
  <si>
    <t>App-10.207.57.145</t>
  </si>
  <si>
    <t>2MQR643</t>
  </si>
  <si>
    <t>T7.2-C04</t>
  </si>
  <si>
    <t>10.207.57.147</t>
  </si>
  <si>
    <t>App-10.207.57.147</t>
  </si>
  <si>
    <t>SGH103YC6N</t>
  </si>
  <si>
    <t>10.207.57.148</t>
  </si>
  <si>
    <t>App-10.207.57.148</t>
  </si>
  <si>
    <t>SGH103YD0X</t>
  </si>
  <si>
    <t>10.207.57.149</t>
  </si>
  <si>
    <t>App-10.207.57.149</t>
  </si>
  <si>
    <t>1MQR643</t>
  </si>
  <si>
    <t>T7.2-C03</t>
  </si>
  <si>
    <t>10.207.57.151</t>
  </si>
  <si>
    <t>App-10.207.57.151</t>
  </si>
  <si>
    <t>SGH103YCZW</t>
  </si>
  <si>
    <t>T7.2-C09</t>
  </si>
  <si>
    <t>10.207.57.152</t>
  </si>
  <si>
    <t>App-10.207.57.152</t>
  </si>
  <si>
    <t>8QQR643</t>
  </si>
  <si>
    <t>10.207.57.153</t>
  </si>
  <si>
    <t>App-10.207.57.153</t>
  </si>
  <si>
    <t>10.207.57.154</t>
  </si>
  <si>
    <t>App-10.207.57.154</t>
  </si>
  <si>
    <t>10.207.57.155</t>
  </si>
  <si>
    <t>App-10.207.57.155</t>
  </si>
  <si>
    <t>SGH103YCZF</t>
  </si>
  <si>
    <t>10.207.57.156</t>
  </si>
  <si>
    <t>App-10.207.57.156</t>
  </si>
  <si>
    <t>10.207.57.157</t>
  </si>
  <si>
    <t>App-10.207.57.157</t>
  </si>
  <si>
    <t>10.207.57.158</t>
  </si>
  <si>
    <t>App-10.207.57.158</t>
  </si>
  <si>
    <t>SGH103S2ZG</t>
  </si>
  <si>
    <t>T7.2-D11</t>
  </si>
  <si>
    <t>10.207.57.159</t>
  </si>
  <si>
    <t>App-10.207.57.159</t>
  </si>
  <si>
    <t>10.254.150.77</t>
  </si>
  <si>
    <t>DB-10.254.150.77</t>
  </si>
  <si>
    <t>SGH103S2XV</t>
  </si>
  <si>
    <t>T7.2-C13</t>
  </si>
  <si>
    <t>10.254.150.79</t>
  </si>
  <si>
    <t>DB-10.254.150.79</t>
  </si>
  <si>
    <t>10.254.150.80</t>
  </si>
  <si>
    <t>DB-10.254.150.80</t>
  </si>
  <si>
    <t>nhienpv</t>
  </si>
  <si>
    <t>BCCS_CC2.0</t>
  </si>
  <si>
    <t>10.240.147.43</t>
  </si>
  <si>
    <t xml:space="preserve">2xIntel Xeon E5-2620v4</t>
  </si>
  <si>
    <t>SV_10.240.147.43-bccs2-cc-websv-01-OS</t>
  </si>
  <si>
    <t xml:space="preserve">CC - BCCS2.0</t>
  </si>
  <si>
    <t>FCH2108V0S5</t>
  </si>
  <si>
    <t>T6.1-J05</t>
  </si>
  <si>
    <t>10.240.147.44</t>
  </si>
  <si>
    <t>SV_10.240.147.44-bccs2-cc-websv-02-OS</t>
  </si>
  <si>
    <t>FCH2108V0SZ</t>
  </si>
  <si>
    <t>10.240.147.45</t>
  </si>
  <si>
    <t>SV_10.240.147.45-bccs2-cc-websv-03-OS</t>
  </si>
  <si>
    <t>FCH2111V24W</t>
  </si>
  <si>
    <t>10.240.147.46</t>
  </si>
  <si>
    <t>SV_10.240.147.46-bccs2-cc-websv-04-OS</t>
  </si>
  <si>
    <t>FCH2109V15A</t>
  </si>
  <si>
    <t>T6.1-K11</t>
  </si>
  <si>
    <t>10.240.147.47</t>
  </si>
  <si>
    <t>SV_10.240.147.47-bccs2-cc-solrcc-02-OS</t>
  </si>
  <si>
    <t>FCH2109V16Y</t>
  </si>
  <si>
    <t>10.240.147.25</t>
  </si>
  <si>
    <t xml:space="preserve">2xIntel Xeon E5-2650v4</t>
  </si>
  <si>
    <t>SV_10.240.147.25-bccs2-cc-extws-01-OS</t>
  </si>
  <si>
    <t>FCH2110V2BN</t>
  </si>
  <si>
    <t>10.240.147.26</t>
  </si>
  <si>
    <t>SV_10.240.147.26-bccs2-cc-extws-02-OS</t>
  </si>
  <si>
    <t>FCH2038V217</t>
  </si>
  <si>
    <t>10.240.147.27</t>
  </si>
  <si>
    <t>SV_10.240.147.27-bccs2-cc-internalws-01-OS</t>
  </si>
  <si>
    <t>FCH2111V1D0</t>
  </si>
  <si>
    <t>10.240.147.28</t>
  </si>
  <si>
    <t>SV_10.240.147.28-bccs2-cc-internalws-02-OS</t>
  </si>
  <si>
    <t>FCH2108V0ZG</t>
  </si>
  <si>
    <t>10.240.147.29</t>
  </si>
  <si>
    <t>SV_10.240.147.29-bccs2-cc-internalws-03-OS</t>
  </si>
  <si>
    <t>FCH2111V1ZZ</t>
  </si>
  <si>
    <t>10.240.147.30</t>
  </si>
  <si>
    <t>SV_10.240.147.30-bccs2-cc-internalws-04-OS</t>
  </si>
  <si>
    <t>FCH2109V121</t>
  </si>
  <si>
    <t>10.240.147.34</t>
  </si>
  <si>
    <t>SV_10.240.147.34-bccs2-cc-solrctc-01-OS</t>
  </si>
  <si>
    <t>FCH2138V07A</t>
  </si>
  <si>
    <t>T6.1-I06</t>
  </si>
  <si>
    <t>10.240.147.35</t>
  </si>
  <si>
    <t>bccs2-cc-solrctc-02-OS</t>
  </si>
  <si>
    <t>FCH2109V13G</t>
  </si>
  <si>
    <t>10.240.147.36</t>
  </si>
  <si>
    <t>SV_10.240.147.36-bccs2-cc-solrctc-03-OS</t>
  </si>
  <si>
    <t>FCH2109V15G</t>
  </si>
  <si>
    <t>10.240.147.37</t>
  </si>
  <si>
    <t>SV_10.240.147.37-bccs2-cc-solrctc-04-OS</t>
  </si>
  <si>
    <t>FCH2109V0NN</t>
  </si>
  <si>
    <t>10.240.147.38</t>
  </si>
  <si>
    <t>SV_10.240.147.38-bccs2-cc-solrctc-05-OS</t>
  </si>
  <si>
    <t>FCH2108V0HQ</t>
  </si>
  <si>
    <t>T6.1-K06</t>
  </si>
  <si>
    <t>10.240.147.39</t>
  </si>
  <si>
    <t>SV_10.240.147.39-bccs2-cc-solrctc-06-OS</t>
  </si>
  <si>
    <t>FCH2109V0G5</t>
  </si>
  <si>
    <t>10.240.147.40</t>
  </si>
  <si>
    <t>SV_10.240.147.40-bccs2-cc-solrctc-07-OS</t>
  </si>
  <si>
    <t>FCH2111V20D</t>
  </si>
  <si>
    <t>10.240.147.41</t>
  </si>
  <si>
    <t>SV_10.240.147.41-bccs2-cc-solrctc-08-OS</t>
  </si>
  <si>
    <t>FCH2109V154</t>
  </si>
  <si>
    <t>10.240.147.42</t>
  </si>
  <si>
    <t>SV_10.240.147.42-bccs2-cc-solrctc-09-OS</t>
  </si>
  <si>
    <t>FCH2109V14S</t>
  </si>
  <si>
    <t>10.240.147.31</t>
  </si>
  <si>
    <t>SV_10.240.147.31-bccs2-cc-solrcc-01-OS</t>
  </si>
  <si>
    <t>FCH2110V3GP</t>
  </si>
  <si>
    <t>10.240.147.32</t>
  </si>
  <si>
    <t>SV_10.240.147.32-bccs2-cc-solrcc-02-OS</t>
  </si>
  <si>
    <t>FCH2110V221</t>
  </si>
  <si>
    <t>10.240.147.33</t>
  </si>
  <si>
    <t>SV_10.240.147.33-bccs2-im-solr-03-OS</t>
  </si>
  <si>
    <t>FCH2110V1ZF</t>
  </si>
  <si>
    <t>10.240.147.150</t>
  </si>
  <si>
    <t>App-10.240.147.150</t>
  </si>
  <si>
    <t>chinhvc2</t>
  </si>
  <si>
    <t>nguyentl</t>
  </si>
  <si>
    <t>SGH213YMYC</t>
  </si>
  <si>
    <t>10.240.147.151</t>
  </si>
  <si>
    <t>App-10.240.147.151</t>
  </si>
  <si>
    <t>SGH143TSW8</t>
  </si>
  <si>
    <t>T6.IDC2-Q12B</t>
  </si>
  <si>
    <t>10.240.147.152</t>
  </si>
  <si>
    <t>App-10.240.147.152</t>
  </si>
  <si>
    <t>10.240.147.153</t>
  </si>
  <si>
    <t>App-10.240.147.153</t>
  </si>
  <si>
    <t>SGH143TSW4</t>
  </si>
  <si>
    <t>10.240.147.154</t>
  </si>
  <si>
    <t>App-10.240.147.154</t>
  </si>
  <si>
    <t>SGH213YMXP</t>
  </si>
  <si>
    <t>10.240.147.155</t>
  </si>
  <si>
    <t>App-10.240.147.155</t>
  </si>
  <si>
    <t>SGH143TSYZ</t>
  </si>
  <si>
    <t>10.240.147.172</t>
  </si>
  <si>
    <t>App-10.240.147.172</t>
  </si>
  <si>
    <t>kietna</t>
  </si>
  <si>
    <t>SGH103S2WK</t>
  </si>
  <si>
    <t>10.240.147.173</t>
  </si>
  <si>
    <t>App-10.240.147.173</t>
  </si>
  <si>
    <t>10.240.147.174</t>
  </si>
  <si>
    <t>App-10.240.147.174</t>
  </si>
  <si>
    <t>SGH103S2W9</t>
  </si>
  <si>
    <t>T7.2-C10</t>
  </si>
  <si>
    <t>10.240.147.175</t>
  </si>
  <si>
    <t>App-10.240.147.175</t>
  </si>
  <si>
    <t>SGH103YCGQ</t>
  </si>
  <si>
    <t>10.240.147.176</t>
  </si>
  <si>
    <t>App-10.240.147.176</t>
  </si>
  <si>
    <t>SGH103S2WP</t>
  </si>
  <si>
    <t>10.240.147.177</t>
  </si>
  <si>
    <t>App-10.240.147.177</t>
  </si>
  <si>
    <t>10.240.147.178</t>
  </si>
  <si>
    <t>App-10.240.147.178</t>
  </si>
  <si>
    <t>SGH103S2XZ</t>
  </si>
  <si>
    <t>10.240.147.179</t>
  </si>
  <si>
    <t>App-10.240.147.179</t>
  </si>
  <si>
    <t>SGH213YL5H</t>
  </si>
  <si>
    <t>T6.IDC2-Q09</t>
  </si>
  <si>
    <t>10.240.147.180</t>
  </si>
  <si>
    <t>App-10.240.147.180</t>
  </si>
  <si>
    <t>SGH143TSYQ</t>
  </si>
  <si>
    <t>10.240.147.181</t>
  </si>
  <si>
    <t>App-10.240.147.181</t>
  </si>
  <si>
    <t>SGH213YKHK</t>
  </si>
  <si>
    <t>10.240.147.182</t>
  </si>
  <si>
    <t>App-10.240.147.182</t>
  </si>
  <si>
    <t>10.240.147.183</t>
  </si>
  <si>
    <t>App-10.240.147.183</t>
  </si>
  <si>
    <t>SGH213YKHY</t>
  </si>
  <si>
    <t>10.240.147.184</t>
  </si>
  <si>
    <t>App-10.240.147.184</t>
  </si>
  <si>
    <t>SGH143TSYG</t>
  </si>
  <si>
    <t>10.240.147.185</t>
  </si>
  <si>
    <t>App-10.240.147.185</t>
  </si>
  <si>
    <t>SGH143TSP6</t>
  </si>
  <si>
    <t>T6.IDC2-Q12A</t>
  </si>
  <si>
    <t>10.240.147.186</t>
  </si>
  <si>
    <t>App-10.240.147.186</t>
  </si>
  <si>
    <t>SGH143TSSK</t>
  </si>
  <si>
    <t>10.240.147.187</t>
  </si>
  <si>
    <t>App-10.240.147.187</t>
  </si>
  <si>
    <t>SGH143TSHJ</t>
  </si>
  <si>
    <t>10.240.147.188</t>
  </si>
  <si>
    <t>App-10.240.147.188</t>
  </si>
  <si>
    <t>SGH143TSSP</t>
  </si>
  <si>
    <t>10.240.147.189</t>
  </si>
  <si>
    <t>App-10.240.147.189</t>
  </si>
  <si>
    <t>SGH143TSJK</t>
  </si>
  <si>
    <t>10.240.147.161</t>
  </si>
  <si>
    <t>App-10.240.147.161</t>
  </si>
  <si>
    <t>10.240.147.162</t>
  </si>
  <si>
    <t>App-10.240.147.162</t>
  </si>
  <si>
    <t>10.240.147.163</t>
  </si>
  <si>
    <t>App-10.240.147.163</t>
  </si>
  <si>
    <t>10.240.147.164</t>
  </si>
  <si>
    <t>App-10.240.147.164</t>
  </si>
  <si>
    <t>SGH143TSS1</t>
  </si>
  <si>
    <t>10.240.147.165</t>
  </si>
  <si>
    <t>App-10.240.147.165</t>
  </si>
  <si>
    <t>SGH143TSJ9</t>
  </si>
  <si>
    <t>10.240.147.166</t>
  </si>
  <si>
    <t>App-10.240.147.166</t>
  </si>
  <si>
    <t>SGH143TSWD</t>
  </si>
  <si>
    <t>10.240.147.167</t>
  </si>
  <si>
    <t>App-10.240.147.167</t>
  </si>
  <si>
    <t>10.240.147.168</t>
  </si>
  <si>
    <t>App-10.240.147.168</t>
  </si>
  <si>
    <t>10.240.147.169</t>
  </si>
  <si>
    <t>App-10.240.147.169</t>
  </si>
  <si>
    <t>10.240.147.170</t>
  </si>
  <si>
    <t>App-10.240.147.170</t>
  </si>
  <si>
    <t>10.240.147.113</t>
  </si>
  <si>
    <t>SV_10.240.147.113-app-10.240.147.113.novalocal-OS</t>
  </si>
  <si>
    <t xml:space="preserve">CentOS release 6.10 kernel 2.6.32-754.24.3.el6.x86_64</t>
  </si>
  <si>
    <t>MALU006566</t>
  </si>
  <si>
    <t>T6.2-F12</t>
  </si>
  <si>
    <t>10.240.147.114</t>
  </si>
  <si>
    <t>SV_10.240.147.114-app-10.240.147.114.novalocal-OS</t>
  </si>
  <si>
    <t>MALU008561</t>
  </si>
  <si>
    <t>T6.2-H02</t>
  </si>
  <si>
    <t>10.240.147.117</t>
  </si>
  <si>
    <t>SV_10.240.147.117-BCCS-CC2.0-OS</t>
  </si>
  <si>
    <t>MAAG001396</t>
  </si>
  <si>
    <t>10.240.147.122</t>
  </si>
  <si>
    <t>econtact-KV3-Pri-App-03-OS</t>
  </si>
  <si>
    <t>MALU005872</t>
  </si>
  <si>
    <t>10.240.147.123</t>
  </si>
  <si>
    <t>SV_10.240.147.123-app-10.240.147.123.novalocal-OS</t>
  </si>
  <si>
    <t>MAAG001409</t>
  </si>
  <si>
    <t>T6.2-G13</t>
  </si>
  <si>
    <t>Viettel++</t>
  </si>
  <si>
    <t>10.205.32.49</t>
  </si>
  <si>
    <t>App-10.205.32.49</t>
  </si>
  <si>
    <t>MAAG002372</t>
  </si>
  <si>
    <t>T6.2-G03</t>
  </si>
  <si>
    <t>10.205.32.50</t>
  </si>
  <si>
    <t>App-10.205.32.50</t>
  </si>
  <si>
    <t>grominh</t>
  </si>
  <si>
    <t>10.205.32.51</t>
  </si>
  <si>
    <t>App-10.205.32.51</t>
  </si>
  <si>
    <t>MAAG002510</t>
  </si>
  <si>
    <t>10.205.32.52</t>
  </si>
  <si>
    <t>App-10.205.32.52</t>
  </si>
  <si>
    <t>MAAG002444</t>
  </si>
  <si>
    <t>10.205.32.53</t>
  </si>
  <si>
    <t>App-10.205.32.53</t>
  </si>
  <si>
    <t>10.205.32.54</t>
  </si>
  <si>
    <t>App-10.205.32.54</t>
  </si>
  <si>
    <t>MAAG002371</t>
  </si>
  <si>
    <t>10.205.32.55</t>
  </si>
  <si>
    <t>App-10.205.32.55</t>
  </si>
  <si>
    <t>10.205.32.56</t>
  </si>
  <si>
    <t>App-10.205.32.56</t>
  </si>
  <si>
    <t>10.205.32.57</t>
  </si>
  <si>
    <t>App-10.205.32.57</t>
  </si>
  <si>
    <t>MAAG002394</t>
  </si>
  <si>
    <t>10.255.64.12</t>
  </si>
  <si>
    <t xml:space="preserve">CentOS Linux release 7.6 kernel 3.10.0-957.27.2.el7.x86_64</t>
  </si>
  <si>
    <t xml:space="preserve">ProLiant DL380 Gen10</t>
  </si>
  <si>
    <t>SGH916TJT3</t>
  </si>
  <si>
    <t>T6.2-E01</t>
  </si>
  <si>
    <t>10.255.64.13</t>
  </si>
  <si>
    <t xml:space="preserve">10.255.64.13 - SV_10.255.64.13-hlc6fbmt10g-153-OS</t>
  </si>
  <si>
    <t>SGH916TJT9</t>
  </si>
  <si>
    <t>T6.2-E02</t>
  </si>
  <si>
    <t>10.255.64.14</t>
  </si>
  <si>
    <t>SGH916TJSZ</t>
  </si>
  <si>
    <t>T6.2-E03</t>
  </si>
  <si>
    <t>10.255.56.58</t>
  </si>
  <si>
    <t>SGH916TJTL</t>
  </si>
  <si>
    <t xml:space="preserve">  10.255.56.59</t>
  </si>
  <si>
    <t xml:space="preserve">10.255.56.59 - SV_10.255.56.59-hlc6fbmt10g-148-OS</t>
  </si>
  <si>
    <t>SGH916TJV9</t>
  </si>
  <si>
    <t>10.254.136.65</t>
  </si>
  <si>
    <t>SV_10.254.136.65</t>
  </si>
  <si>
    <t xml:space="preserve">CentOS Linux release 7.8 kernel 3.10.0-1127.19.1.el7.x86</t>
  </si>
  <si>
    <t>SGH030VSSM</t>
  </si>
  <si>
    <t>T6.1-H06</t>
  </si>
  <si>
    <t>10.254.136.66</t>
  </si>
  <si>
    <t>SV_10.254.136.66</t>
  </si>
  <si>
    <t>SGH030VSSB</t>
  </si>
  <si>
    <t>10.254.136.67</t>
  </si>
  <si>
    <t>SV_10.254.136.67</t>
  </si>
  <si>
    <t>SGH030VSSC</t>
  </si>
  <si>
    <t>10.254.136.68</t>
  </si>
  <si>
    <t>SV_10.254.136.68</t>
  </si>
  <si>
    <t>SGH030VSSK</t>
  </si>
  <si>
    <t>10.254.136.69</t>
  </si>
  <si>
    <t>SV_10.254.136.69</t>
  </si>
  <si>
    <t>SGH030VSSJ</t>
  </si>
  <si>
    <t>T6.1-H07</t>
  </si>
  <si>
    <t>10.254.136.70</t>
  </si>
  <si>
    <t>SV_10.254.136.70</t>
  </si>
  <si>
    <t>SGH030VSSD</t>
  </si>
  <si>
    <t>10.254.136.71</t>
  </si>
  <si>
    <t>SV_10.254.136.71</t>
  </si>
  <si>
    <t>SGH030VSS8</t>
  </si>
  <si>
    <t>10.254.136.72</t>
  </si>
  <si>
    <t>SV_10.254.136.72</t>
  </si>
  <si>
    <t xml:space="preserve">CentOS Linux release 7.8 kernel 3.10.0-1127.19.1.el7.x86_64</t>
  </si>
  <si>
    <t>SGH030VSSH</t>
  </si>
  <si>
    <t>10.254.136.73</t>
  </si>
  <si>
    <t>SV_10.254.136.73</t>
  </si>
  <si>
    <t>SGH030VSSL</t>
  </si>
  <si>
    <t>T6.1-H08</t>
  </si>
  <si>
    <t>10.254.136.74</t>
  </si>
  <si>
    <t>SV_10.254.136.74</t>
  </si>
  <si>
    <t>SGH030VSSG</t>
  </si>
  <si>
    <t>10.254.136.75</t>
  </si>
  <si>
    <t>SV_10.254.136.75</t>
  </si>
  <si>
    <t>SGH030VSS9</t>
  </si>
  <si>
    <t>7color</t>
  </si>
  <si>
    <t>10.58.15.33</t>
  </si>
  <si>
    <t>QLDT</t>
  </si>
  <si>
    <t>31,36</t>
  </si>
  <si>
    <t>SV_10.58.15.33-localhost.localdomain-OS</t>
  </si>
  <si>
    <t>MAAG001405</t>
  </si>
  <si>
    <t>10.58.4.81</t>
  </si>
  <si>
    <t>23,53</t>
  </si>
  <si>
    <t>SV_10.58.4.81-vas_01-OS</t>
  </si>
  <si>
    <t xml:space="preserve">Red Hat Enterprise Linux AS release 4 kernel 2.6.9-103.ELlargesmp</t>
  </si>
  <si>
    <t>HP</t>
  </si>
  <si>
    <t xml:space="preserve">Proliant DL380 Gen 9</t>
  </si>
  <si>
    <t>2PFD52S</t>
  </si>
  <si>
    <t>PVN</t>
  </si>
  <si>
    <t>T5</t>
  </si>
  <si>
    <t>PVN-T5-I12A</t>
  </si>
  <si>
    <t>10.60.5.83</t>
  </si>
  <si>
    <t>7,69</t>
  </si>
  <si>
    <t xml:space="preserve">CentOS release 6.6 kernel 2.6.32-504.el6.x86_64</t>
  </si>
  <si>
    <t>nghialt4</t>
  </si>
  <si>
    <t xml:space="preserve">Hewlett Packard Enterprise</t>
  </si>
  <si>
    <t xml:space="preserve">ProLiant DL380 Gen9</t>
  </si>
  <si>
    <t>SGH645T99N</t>
  </si>
  <si>
    <t>10.60.5.84</t>
  </si>
  <si>
    <t xml:space="preserve">ProLiant DL180 Gen9</t>
  </si>
  <si>
    <t>SGH713WHV1</t>
  </si>
  <si>
    <t>T6.2-E04</t>
  </si>
  <si>
    <t>10.60.5.85</t>
  </si>
  <si>
    <t>SGH931T2LN</t>
  </si>
  <si>
    <t>T6.2-E05</t>
  </si>
  <si>
    <t>192.168.176.60</t>
  </si>
  <si>
    <t>15,57</t>
  </si>
  <si>
    <t>SV_192.168.176.60-gvm-app-46-OS</t>
  </si>
  <si>
    <t>hatt8</t>
  </si>
  <si>
    <t>MALU008616</t>
  </si>
  <si>
    <t>192.168.176.95</t>
  </si>
  <si>
    <t>MALU008596</t>
  </si>
  <si>
    <t>T6.2-H05</t>
  </si>
  <si>
    <t>AutoZone</t>
  </si>
  <si>
    <t>10.240.175.17</t>
  </si>
  <si>
    <t>7,64</t>
  </si>
  <si>
    <t xml:space="preserve">CentOS Linux release 7.4 kernel 3.10.0-862.9.1.el7.x86_64</t>
  </si>
  <si>
    <t>SGH906SNWV</t>
  </si>
  <si>
    <t>T6.2-D06</t>
  </si>
  <si>
    <t>BCCSGW_BSS</t>
  </si>
  <si>
    <t>10.30.142.155</t>
  </si>
  <si>
    <t>94,36</t>
  </si>
  <si>
    <t>SV_10.30.142.155-bccsapi-OS</t>
  </si>
  <si>
    <t>VTN_VHKTTC_UDCNTT</t>
  </si>
  <si>
    <t>SGH514WB4D</t>
  </si>
  <si>
    <t xml:space="preserve">Floor 2.1</t>
  </si>
  <si>
    <t>T2.1-I06</t>
  </si>
  <si>
    <t>10.30.142.156</t>
  </si>
  <si>
    <t>7,5</t>
  </si>
  <si>
    <t>SV_10.30.142.156-bccsapi-OS</t>
  </si>
  <si>
    <t>IBM</t>
  </si>
  <si>
    <t xml:space="preserve">x3650 M4</t>
  </si>
  <si>
    <t>06DWNHR</t>
  </si>
  <si>
    <t>10.30.7.15</t>
  </si>
  <si>
    <t>15,58</t>
  </si>
  <si>
    <t>SV_10.30.7.15-TTDD-APP01-TTDD-APP01-OS</t>
  </si>
  <si>
    <t xml:space="preserve">PowerEdge R740</t>
  </si>
  <si>
    <t>HXG7BS2</t>
  </si>
  <si>
    <t>T6.2-C10</t>
  </si>
  <si>
    <t>10.30.7.16</t>
  </si>
  <si>
    <t>SV_10.30.7.16-TTDD-APP02-TTDD-APP02-OS</t>
  </si>
  <si>
    <t>SGH906SNVC</t>
  </si>
  <si>
    <t>T6.2-D03</t>
  </si>
  <si>
    <t>10.58.4.83</t>
  </si>
  <si>
    <t>SV_10.58.4.83-srv-gw-83-srv-gw-83-OS</t>
  </si>
  <si>
    <t>SGH851V1CG</t>
  </si>
  <si>
    <t>10.58.4.91</t>
  </si>
  <si>
    <t>SV_10.58.4.91-wc03-OS</t>
  </si>
  <si>
    <t>SGH906SNWZ</t>
  </si>
  <si>
    <t>T6.2-D04</t>
  </si>
  <si>
    <t>10.60.129.135</t>
  </si>
  <si>
    <t>47,14</t>
  </si>
  <si>
    <t xml:space="preserve">ProLiant BL460c Gen9</t>
  </si>
  <si>
    <t>SGH619V3MJ</t>
  </si>
  <si>
    <t xml:space="preserve">Floor 5.1</t>
  </si>
  <si>
    <t>T5.1-D01</t>
  </si>
  <si>
    <t>10.60.129.136</t>
  </si>
  <si>
    <t>SGH619V9R4</t>
  </si>
  <si>
    <t>T5.1-D02</t>
  </si>
  <si>
    <t>10.60.5.80</t>
  </si>
  <si>
    <t>SGH931T2HF</t>
  </si>
  <si>
    <t>10.60.5.86</t>
  </si>
  <si>
    <t>SGH713WHV9</t>
  </si>
  <si>
    <t>BCCSGW_VAS</t>
  </si>
  <si>
    <t>10.60.5.70</t>
  </si>
  <si>
    <t>SGH702TT32</t>
  </si>
  <si>
    <t>T6.2-D05</t>
  </si>
  <si>
    <t>10.60.5.71</t>
  </si>
  <si>
    <t>SGH713W17N</t>
  </si>
  <si>
    <t>10.205.32.107</t>
  </si>
  <si>
    <t>51,93</t>
  </si>
  <si>
    <t>App-10.205.32.107</t>
  </si>
  <si>
    <t>SGH103YBW9</t>
  </si>
  <si>
    <t>T7.2-C15</t>
  </si>
  <si>
    <t>10.205.32.108</t>
  </si>
  <si>
    <t>App-10.205.32.108</t>
  </si>
  <si>
    <t>SGH103YBWC</t>
  </si>
  <si>
    <t xml:space="preserve">DKQT 133</t>
  </si>
  <si>
    <t>10.58.3.74</t>
  </si>
  <si>
    <t>15,51</t>
  </si>
  <si>
    <t>SV_10.58.3.74-localhost.localdomain-OS</t>
  </si>
  <si>
    <t xml:space="preserve">CentOS Linux release 7.7 kernel 3.10.0-1062.12.1.el7.x86_64</t>
  </si>
  <si>
    <t>MALU006577</t>
  </si>
  <si>
    <t>10.58.4.18</t>
  </si>
  <si>
    <t>MAAG001420</t>
  </si>
  <si>
    <t>DataPlus</t>
  </si>
  <si>
    <t>10.240.175.24</t>
  </si>
  <si>
    <t>SGH906SNVK</t>
  </si>
  <si>
    <t>10.240.175.47</t>
  </si>
  <si>
    <t>SGH551XV16</t>
  </si>
  <si>
    <t>T5.1-B07</t>
  </si>
  <si>
    <t>10.60.105.44</t>
  </si>
  <si>
    <t>10.207.201.93</t>
  </si>
  <si>
    <t>62,75</t>
  </si>
  <si>
    <t>App-10.207.201.93</t>
  </si>
  <si>
    <t>10.207.201.94</t>
  </si>
  <si>
    <t>App-10.207.201.94</t>
  </si>
  <si>
    <t>SGH213YKHR</t>
  </si>
  <si>
    <t>10.207.201.95</t>
  </si>
  <si>
    <t>App-10.207.201.95</t>
  </si>
  <si>
    <t>10.207.201.96</t>
  </si>
  <si>
    <t>App-10.207.201.96</t>
  </si>
  <si>
    <t>SGH213YMW4</t>
  </si>
  <si>
    <t>10.207.201.97</t>
  </si>
  <si>
    <t>App-10.207.201.97</t>
  </si>
  <si>
    <t>SGH213YMXW</t>
  </si>
  <si>
    <t>10.207.201.98</t>
  </si>
  <si>
    <t>App-10.207.201.98</t>
  </si>
  <si>
    <t>10.207.59.73</t>
  </si>
  <si>
    <t>78,51</t>
  </si>
  <si>
    <t>vtt-data-redis-10207059073</t>
  </si>
  <si>
    <t>SGH103YBW3</t>
  </si>
  <si>
    <t>T7.2-C14</t>
  </si>
  <si>
    <t>10.207.59.74</t>
  </si>
  <si>
    <t>vtt-data-redis-10207059074</t>
  </si>
  <si>
    <t>10.207.59.75</t>
  </si>
  <si>
    <t>vtt-data-redis-10207059075</t>
  </si>
  <si>
    <t>SGH103YBW7</t>
  </si>
  <si>
    <t>10.207.59.76</t>
  </si>
  <si>
    <t>vtt-data-redis-10207059076</t>
  </si>
  <si>
    <t>10.207.59.77</t>
  </si>
  <si>
    <t>vtt-data-redis-10207059077</t>
  </si>
  <si>
    <t>10.207.59.78</t>
  </si>
  <si>
    <t>vtt-data-redis-10207059078</t>
  </si>
  <si>
    <t>SGH103YBW1</t>
  </si>
  <si>
    <t>10.207.59.94</t>
  </si>
  <si>
    <t>vtt-data-redis-10207059094</t>
  </si>
  <si>
    <t>10.207.59.95</t>
  </si>
  <si>
    <t>vtt-data-redis-10207059095</t>
  </si>
  <si>
    <t>10.207.59.96</t>
  </si>
  <si>
    <t>vtt-data-redis-10207059096</t>
  </si>
  <si>
    <t>10.207.59.97</t>
  </si>
  <si>
    <t>vtt-data-redis-10207059097</t>
  </si>
  <si>
    <t>SGH103YBWF</t>
  </si>
  <si>
    <t>10.207.59.98</t>
  </si>
  <si>
    <t>vtt-data-redis-10207059098</t>
  </si>
  <si>
    <t>SGH103YBVV</t>
  </si>
  <si>
    <t>10.207.59.99</t>
  </si>
  <si>
    <t>vtt-data-redis-10207059099</t>
  </si>
  <si>
    <t>10.240.175.118</t>
  </si>
  <si>
    <t>47,01</t>
  </si>
  <si>
    <t xml:space="preserve">CentOS Linux release 7.7 kernel 3.10.0-1062.4.1.el7.x86_64</t>
  </si>
  <si>
    <t>MALU006552</t>
  </si>
  <si>
    <t>T6.2-G05</t>
  </si>
  <si>
    <t>10.240.175.121</t>
  </si>
  <si>
    <t xml:space="preserve">CentOS release 6.8 kernel 2.6.32-696.18.7.el6.x86_64</t>
  </si>
  <si>
    <t>MAAG001422</t>
  </si>
  <si>
    <t>10.240.175.122</t>
  </si>
  <si>
    <t>MALU006531</t>
  </si>
  <si>
    <t>10.240.175.123</t>
  </si>
  <si>
    <t>SGH620VEKY</t>
  </si>
  <si>
    <t>10.240.175.135</t>
  </si>
  <si>
    <t>31,26</t>
  </si>
  <si>
    <t>SERVER_10.240.175.135</t>
  </si>
  <si>
    <t>MALU008588</t>
  </si>
  <si>
    <t>10.240.175.136</t>
  </si>
  <si>
    <t>SERVER_10.240.175.136</t>
  </si>
  <si>
    <t>MALU008586</t>
  </si>
  <si>
    <t>10.240.175.138</t>
  </si>
  <si>
    <t>SERVER_10.240.175.138</t>
  </si>
  <si>
    <t>MALU008570</t>
  </si>
  <si>
    <t>T6.2-H04</t>
  </si>
  <si>
    <t>10.240.175.140</t>
  </si>
  <si>
    <t>SERVER_10.240.175.140</t>
  </si>
  <si>
    <t>MALU008560</t>
  </si>
  <si>
    <t>T6.2-H07</t>
  </si>
  <si>
    <t>10.240.175.142</t>
  </si>
  <si>
    <t>SERVER_10.240.175.142</t>
  </si>
  <si>
    <t>MALU008575</t>
  </si>
  <si>
    <t>T6.2-H01</t>
  </si>
  <si>
    <t>10.240.175.143</t>
  </si>
  <si>
    <t>SERVER_10.240.175.143</t>
  </si>
  <si>
    <t>MALU008578</t>
  </si>
  <si>
    <t>10.240.175.144</t>
  </si>
  <si>
    <t>SERVER_10.240.175.144</t>
  </si>
  <si>
    <t>MALU008567</t>
  </si>
  <si>
    <t>10.240.175.146</t>
  </si>
  <si>
    <t>SERVER_10.240.175.146</t>
  </si>
  <si>
    <t>10.240.175.155</t>
  </si>
  <si>
    <t>SERVER_10.240.175.155</t>
  </si>
  <si>
    <t>MALU008589</t>
  </si>
  <si>
    <t>10.240.175.156</t>
  </si>
  <si>
    <t>SERVER_10.240.175.156</t>
  </si>
  <si>
    <t>MALU008609</t>
  </si>
  <si>
    <t>10.240.175.157</t>
  </si>
  <si>
    <t>SERVER_10.240.175.157</t>
  </si>
  <si>
    <t>88B6F13</t>
  </si>
  <si>
    <t>T6.2-G06</t>
  </si>
  <si>
    <t>10.240.175.158</t>
  </si>
  <si>
    <t>SERVER_10.240.175.158</t>
  </si>
  <si>
    <t>10.240.175.1</t>
  </si>
  <si>
    <t>MALU006572</t>
  </si>
  <si>
    <t>T6.2-F09</t>
  </si>
  <si>
    <t>10.240.175.200</t>
  </si>
  <si>
    <t>SGH931T2LS</t>
  </si>
  <si>
    <t>10.240.175.201</t>
  </si>
  <si>
    <t>MAAG002340</t>
  </si>
  <si>
    <t>10.240.175.202</t>
  </si>
  <si>
    <t>SGH713WHV7</t>
  </si>
  <si>
    <t>10.240.175.203</t>
  </si>
  <si>
    <t>MAAG002343</t>
  </si>
  <si>
    <t>10.240.175.204</t>
  </si>
  <si>
    <t>10.240.175.205</t>
  </si>
  <si>
    <t>SGH713WHS7</t>
  </si>
  <si>
    <t>10.240.175.2</t>
  </si>
  <si>
    <t>SGH906SNK9</t>
  </si>
  <si>
    <t>T6.2-D10</t>
  </si>
  <si>
    <t>10.240.175.4</t>
  </si>
  <si>
    <t>10.240.175.63</t>
  </si>
  <si>
    <t>SGH931T2LZ</t>
  </si>
  <si>
    <t>10.240.175.64</t>
  </si>
  <si>
    <t>MAAG002353</t>
  </si>
  <si>
    <t>10.240.175.7</t>
  </si>
  <si>
    <t>10.240.175.9</t>
  </si>
  <si>
    <t>MAAG002339</t>
  </si>
  <si>
    <t>10.254.136.128</t>
  </si>
  <si>
    <t>251,41</t>
  </si>
  <si>
    <t xml:space="preserve">CentOS Linux release 7.9 kernel 3.10.0-1160.31.1.el7.x86_64</t>
  </si>
  <si>
    <t>hieupc3</t>
  </si>
  <si>
    <t>SGH103S21Q</t>
  </si>
  <si>
    <t>T7.2-B02</t>
  </si>
  <si>
    <t>10.254.136.135</t>
  </si>
  <si>
    <t>SGH103S21X</t>
  </si>
  <si>
    <t>T7.2-B01</t>
  </si>
  <si>
    <t>10.254.136.144</t>
  </si>
  <si>
    <t>SGH103S1Z0</t>
  </si>
  <si>
    <t>10.30.7.73</t>
  </si>
  <si>
    <t>252,17</t>
  </si>
  <si>
    <t>SV_10.30.7.73-BSS-APP-01-OS</t>
  </si>
  <si>
    <t>SGH650XPPJ</t>
  </si>
  <si>
    <t>T2.1-D03</t>
  </si>
  <si>
    <t>10.30.7.75</t>
  </si>
  <si>
    <t>SV_10.30.7.75-BSS-APP-03-OS</t>
  </si>
  <si>
    <t>SGH650XPPY</t>
  </si>
  <si>
    <t>T2.1-D08</t>
  </si>
  <si>
    <t>HomeNumber</t>
  </si>
  <si>
    <t>Italk</t>
  </si>
  <si>
    <t>10.240.175.10</t>
  </si>
  <si>
    <t>23,39</t>
  </si>
  <si>
    <t>10.60.105.208</t>
  </si>
  <si>
    <t>189,03</t>
  </si>
  <si>
    <t>SV_10.60.105.208-host_208-OS</t>
  </si>
  <si>
    <t>SGH620VEJB</t>
  </si>
  <si>
    <t>10.60.105.209</t>
  </si>
  <si>
    <t>157,47</t>
  </si>
  <si>
    <t>host_209-OS</t>
  </si>
  <si>
    <t>SGH619V9SS</t>
  </si>
  <si>
    <t>10.60.105.210</t>
  </si>
  <si>
    <t>173,25</t>
  </si>
  <si>
    <t>SV_10.60.105.210-OS</t>
  </si>
  <si>
    <t>SGH619V9RS</t>
  </si>
  <si>
    <t>10.60.105.211</t>
  </si>
  <si>
    <t>SV_10.60.105.211-host_211-OS</t>
  </si>
  <si>
    <t>SGH620VELW</t>
  </si>
  <si>
    <t>10.240.175.124</t>
  </si>
  <si>
    <t>11,63</t>
  </si>
  <si>
    <t>SGH851V1CS</t>
  </si>
  <si>
    <t>10.240.175.3</t>
  </si>
  <si>
    <t>SGH906SNVP</t>
  </si>
  <si>
    <t>MMSQT</t>
  </si>
  <si>
    <t>10.240.175.60</t>
  </si>
  <si>
    <t>SGH619V9P2</t>
  </si>
  <si>
    <t>10.58.15.47</t>
  </si>
  <si>
    <t>SV_10.58.15.47-APP-SMS-BB-OS</t>
  </si>
  <si>
    <t>MALU006570</t>
  </si>
  <si>
    <t>MPS</t>
  </si>
  <si>
    <t>10.60.105.105</t>
  </si>
  <si>
    <t>62,76</t>
  </si>
  <si>
    <t>10.60.105.106</t>
  </si>
  <si>
    <t>MALU005879</t>
  </si>
  <si>
    <t>T6.2-G01</t>
  </si>
  <si>
    <t>10.60.105.109</t>
  </si>
  <si>
    <t>10.60.105.110</t>
  </si>
  <si>
    <t>10.60.105.111</t>
  </si>
  <si>
    <t>SGH906SNK5</t>
  </si>
  <si>
    <t>T6.2-D09</t>
  </si>
  <si>
    <t>10.60.105.151</t>
  </si>
  <si>
    <t>39,13</t>
  </si>
  <si>
    <t>10.60.105.152</t>
  </si>
  <si>
    <t>SGH906SNX1</t>
  </si>
  <si>
    <t>10.60.105.153</t>
  </si>
  <si>
    <t>SGH713WHM5</t>
  </si>
  <si>
    <t>T6.2-E07</t>
  </si>
  <si>
    <t>10.60.105.154</t>
  </si>
  <si>
    <t>SGH551XV0E</t>
  </si>
  <si>
    <t>10.60.105.155</t>
  </si>
  <si>
    <t>SGH906SNKK</t>
  </si>
  <si>
    <t>10.60.105.156</t>
  </si>
  <si>
    <t>10.60.105.157</t>
  </si>
  <si>
    <t>SGH906SNKH</t>
  </si>
  <si>
    <t>10.60.105.158</t>
  </si>
  <si>
    <t>SGH551XYEP</t>
  </si>
  <si>
    <t>10.60.105.161</t>
  </si>
  <si>
    <t>10.60.105.162</t>
  </si>
  <si>
    <t>SGH713WHKD</t>
  </si>
  <si>
    <t>10.60.105.163</t>
  </si>
  <si>
    <t>SGH906SNWS</t>
  </si>
  <si>
    <t>10.60.105.164</t>
  </si>
  <si>
    <t>SGH713WHTL</t>
  </si>
  <si>
    <t>MSCN</t>
  </si>
  <si>
    <t>10.58.4.112</t>
  </si>
  <si>
    <t>SV_10.58.4.112-pv-db-76-OS</t>
  </si>
  <si>
    <t>MALU006554</t>
  </si>
  <si>
    <t>Provisioning_VAS</t>
  </si>
  <si>
    <t>10.30.7.68</t>
  </si>
  <si>
    <t>SV_10.30.7.68-localhost.localdomain-localhost.localdomain-OS</t>
  </si>
  <si>
    <t>88DBF13</t>
  </si>
  <si>
    <t>10.58.15.31</t>
  </si>
  <si>
    <t>SV_10.58.15.31-localhost.localdomain-OS</t>
  </si>
  <si>
    <t>MALU006527</t>
  </si>
  <si>
    <t>10.58.15.32</t>
  </si>
  <si>
    <t>SV_10.58.15.32-pv-db-OS</t>
  </si>
  <si>
    <t>10.58.15.45</t>
  </si>
  <si>
    <t>10.58.15.48</t>
  </si>
  <si>
    <t>SV_10.58.15.48-vaspro48-OS</t>
  </si>
  <si>
    <t>MALU005863</t>
  </si>
  <si>
    <t>10.58.4.193</t>
  </si>
  <si>
    <t>23,47</t>
  </si>
  <si>
    <t>SV_10.58.4.193-localhost.localdomain-OS</t>
  </si>
  <si>
    <t>JMJDBS2</t>
  </si>
  <si>
    <t>T6.2-C11</t>
  </si>
  <si>
    <t>10.60.100.74</t>
  </si>
  <si>
    <t>62,92</t>
  </si>
  <si>
    <t>App-1060100074</t>
  </si>
  <si>
    <t>MALU008577</t>
  </si>
  <si>
    <t>10.60.100.75</t>
  </si>
  <si>
    <t>App-1060100075</t>
  </si>
  <si>
    <t>10.60.100.76</t>
  </si>
  <si>
    <t>App-1060100076</t>
  </si>
  <si>
    <t>10.60.100.77</t>
  </si>
  <si>
    <t>App-1060100077</t>
  </si>
  <si>
    <t>10.60.100.78</t>
  </si>
  <si>
    <t>App-1060100078</t>
  </si>
  <si>
    <t>MALU008564</t>
  </si>
  <si>
    <t>10.60.100.79</t>
  </si>
  <si>
    <t>App-1060100079</t>
  </si>
  <si>
    <t>10.60.100.80</t>
  </si>
  <si>
    <t>App-1060100080</t>
  </si>
  <si>
    <t>MALU008599</t>
  </si>
  <si>
    <t>10.60.100.81</t>
  </si>
  <si>
    <t>App-1060100081</t>
  </si>
  <si>
    <t>MALU008598</t>
  </si>
  <si>
    <t>10.60.100.82</t>
  </si>
  <si>
    <t>App-1060100082</t>
  </si>
  <si>
    <t>10.60.100.83</t>
  </si>
  <si>
    <t>App-1060100083</t>
  </si>
  <si>
    <t>10.60.100.84</t>
  </si>
  <si>
    <t>App-1060100084</t>
  </si>
  <si>
    <t>10.60.100.85</t>
  </si>
  <si>
    <t>App-1060100085</t>
  </si>
  <si>
    <t>10.60.100.97</t>
  </si>
  <si>
    <t>125,92</t>
  </si>
  <si>
    <t>SV_10.60.100.97-PRV1-OS</t>
  </si>
  <si>
    <t>SGH551XTDY</t>
  </si>
  <si>
    <t>10.60.100.98</t>
  </si>
  <si>
    <t>SV_10.60.100.98-PRV2-OS</t>
  </si>
  <si>
    <t>SGH551XTXP</t>
  </si>
  <si>
    <t>T5.1-B06</t>
  </si>
  <si>
    <t>10.60.129.239</t>
  </si>
  <si>
    <t>125,83</t>
  </si>
  <si>
    <t>SV_10.60.129.239-pro-vas-01-OS</t>
  </si>
  <si>
    <t>UCSB-B200-M4</t>
  </si>
  <si>
    <t>FCH20357ZE2</t>
  </si>
  <si>
    <t>T6.1-A06</t>
  </si>
  <si>
    <t>10.60.129.240</t>
  </si>
  <si>
    <t>125,84</t>
  </si>
  <si>
    <t>SV_10.60.129.240-pro-vas-02-OS</t>
  </si>
  <si>
    <t>FCH2034J8CY</t>
  </si>
  <si>
    <t>Provisioning_BSS</t>
  </si>
  <si>
    <t>10.56.128.13</t>
  </si>
  <si>
    <t>62,79</t>
  </si>
  <si>
    <t>SV_10.56.128.13-10.56.128.13-OS</t>
  </si>
  <si>
    <t xml:space="preserve">ProLiant DL360 Gen9</t>
  </si>
  <si>
    <t>SGH529V1JK</t>
  </si>
  <si>
    <t>PDL</t>
  </si>
  <si>
    <t>T5PDL1</t>
  </si>
  <si>
    <t>PDL1_R51_C07</t>
  </si>
  <si>
    <t>10.56.128.18</t>
  </si>
  <si>
    <t>62,8</t>
  </si>
  <si>
    <t>SV_10.56.128.18-10.56.128.18-OS</t>
  </si>
  <si>
    <t>SGH529V1JC</t>
  </si>
  <si>
    <t>10.60.99.218</t>
  </si>
  <si>
    <t>252,15</t>
  </si>
  <si>
    <t>SV_10.60.99.218-sale-app03-OS</t>
  </si>
  <si>
    <t>SGH705XCJ8</t>
  </si>
  <si>
    <t>T5.1-H08</t>
  </si>
  <si>
    <t>10.60.99.220</t>
  </si>
  <si>
    <t>SV_10.60.99.220-sale-app04-OS</t>
  </si>
  <si>
    <t>SGH705XCJE</t>
  </si>
  <si>
    <t>10.60.99.222</t>
  </si>
  <si>
    <t>sale-app05-OS</t>
  </si>
  <si>
    <t>SGH705XCJ7</t>
  </si>
  <si>
    <t>SMSFamily</t>
  </si>
  <si>
    <t>10.58.4.82</t>
  </si>
  <si>
    <t>SV_10.58.4.82-vas-04-OS</t>
  </si>
  <si>
    <t>SMSBB</t>
  </si>
  <si>
    <t>10.240.175.11</t>
  </si>
  <si>
    <t xml:space="preserve">CentOS Linux release 7.4 kernel 3.10.0-862.6.3.el7.x86_64</t>
  </si>
  <si>
    <t>SGH906SNX3</t>
  </si>
  <si>
    <t>T6.2-D07</t>
  </si>
  <si>
    <t>10.60.5.232</t>
  </si>
  <si>
    <t>SGH931T2LX</t>
  </si>
  <si>
    <t>10.60.96.127</t>
  </si>
  <si>
    <t>SV_10.60.96.127-localhost.localdomain</t>
  </si>
  <si>
    <t>SGH931T2HC</t>
  </si>
  <si>
    <t xml:space="preserve">TBC 166</t>
  </si>
  <si>
    <t>10.254.146.148</t>
  </si>
  <si>
    <t>App-10.254.146.148</t>
  </si>
  <si>
    <t>MAAG002356</t>
  </si>
  <si>
    <t xml:space="preserve">TD Onoff</t>
  </si>
  <si>
    <t>10.240.175.35</t>
  </si>
  <si>
    <t>10.240.175.36</t>
  </si>
  <si>
    <t>SGH906SNX7</t>
  </si>
  <si>
    <t>10.240.175.38</t>
  </si>
  <si>
    <t>19,45</t>
  </si>
  <si>
    <t>10.208.81.62</t>
  </si>
  <si>
    <t>46,79</t>
  </si>
  <si>
    <t>App-10.208.81.62</t>
  </si>
  <si>
    <t xml:space="preserve">CentOS Stream 9</t>
  </si>
  <si>
    <t>tritm12</t>
  </si>
  <si>
    <t>SGH143TT0J</t>
  </si>
  <si>
    <t>T6.IDC2-P07</t>
  </si>
  <si>
    <t>10.208.81.63</t>
  </si>
  <si>
    <t>App-10.208.81.63</t>
  </si>
  <si>
    <t>SGH143TT6G</t>
  </si>
  <si>
    <t>T6.IDC2-P15</t>
  </si>
  <si>
    <t>10.208.81.64</t>
  </si>
  <si>
    <t>App-10.208.81.64</t>
  </si>
  <si>
    <t xml:space="preserve">PowerEdge R650</t>
  </si>
  <si>
    <t>H10XZQ3</t>
  </si>
  <si>
    <t>T6.IDC2-V03</t>
  </si>
  <si>
    <t>10.208.81.65</t>
  </si>
  <si>
    <t>App-10.208.81.65</t>
  </si>
  <si>
    <t>7VZWZQ3</t>
  </si>
  <si>
    <t>T6.IDC2-V08</t>
  </si>
  <si>
    <t>10.60.96.145</t>
  </si>
  <si>
    <t>27,42</t>
  </si>
  <si>
    <t>10.60.96.39</t>
  </si>
  <si>
    <t>app-10.60.96.39</t>
  </si>
  <si>
    <t>SGH143TSR1</t>
  </si>
  <si>
    <t>10.60.96.41</t>
  </si>
  <si>
    <t>app-10.60.96.41</t>
  </si>
  <si>
    <t>10.60.96.63</t>
  </si>
  <si>
    <t>MALU006579</t>
  </si>
  <si>
    <t>T6.2-F13</t>
  </si>
  <si>
    <t>10.60.96.64</t>
  </si>
  <si>
    <t>MALU005885</t>
  </si>
  <si>
    <t>10.207.56.71</t>
  </si>
  <si>
    <t>60,79</t>
  </si>
  <si>
    <t>vtt-TVBH-redis-10207056071</t>
  </si>
  <si>
    <t>10.207.56.72</t>
  </si>
  <si>
    <t>vtt-TVBH-redis-10207056072</t>
  </si>
  <si>
    <t>10.207.56.73</t>
  </si>
  <si>
    <t>vtt-TVBH-redis-10207056073</t>
  </si>
  <si>
    <t>SGH028TB7W</t>
  </si>
  <si>
    <t>10.207.56.74</t>
  </si>
  <si>
    <t>vtt-TVBH-redis-10207056074</t>
  </si>
  <si>
    <t>SGH028TB82</t>
  </si>
  <si>
    <t>10.207.56.75</t>
  </si>
  <si>
    <t>vtt-TVBH-redis-10207056075</t>
  </si>
  <si>
    <t>10.207.56.76</t>
  </si>
  <si>
    <t>vtt-TVBH-redis-10207056076</t>
  </si>
  <si>
    <t>10.207.56.77</t>
  </si>
  <si>
    <t>vtt-TVBH-redis-10207056077</t>
  </si>
  <si>
    <t>SGH028TB80</t>
  </si>
  <si>
    <t>10.207.56.78</t>
  </si>
  <si>
    <t>vtt-TVBH-redis-10207056078</t>
  </si>
  <si>
    <t>SGH028TB7M</t>
  </si>
  <si>
    <t>10.207.56.79</t>
  </si>
  <si>
    <t>vtt-TVBH-redis-10207056079</t>
  </si>
  <si>
    <t>10.207.56.80</t>
  </si>
  <si>
    <t>vtt-TVBH-redis-10207056080</t>
  </si>
  <si>
    <t>10.207.56.81</t>
  </si>
  <si>
    <t>vtt-TVBH-redis-10207056081</t>
  </si>
  <si>
    <t>SGH028TB7R</t>
  </si>
  <si>
    <t>10.207.56.82</t>
  </si>
  <si>
    <t>vtt-TVBH-redis-10207056082</t>
  </si>
  <si>
    <t>SGH028TB7Y</t>
  </si>
  <si>
    <t>10.207.56.83</t>
  </si>
  <si>
    <t>vtt-TVBH-redis-10207056083</t>
  </si>
  <si>
    <t>SGH103YBW5</t>
  </si>
  <si>
    <t>10.207.56.84</t>
  </si>
  <si>
    <t>vtt-TVBH-redis-10207056084</t>
  </si>
  <si>
    <t>SGH103YBWK</t>
  </si>
  <si>
    <t>10.207.56.85</t>
  </si>
  <si>
    <t>vtt-TVBH-redis-10207056085</t>
  </si>
  <si>
    <t>SGH028TB7F</t>
  </si>
  <si>
    <t>10.207.56.86</t>
  </si>
  <si>
    <t>vtt-TVBH-redis-10207056086</t>
  </si>
  <si>
    <t>10.60.96.146</t>
  </si>
  <si>
    <t>MALU006575</t>
  </si>
  <si>
    <t>10.60.96.147</t>
  </si>
  <si>
    <t>USSD098</t>
  </si>
  <si>
    <t>10.240.135.10</t>
  </si>
  <si>
    <t>125,81</t>
  </si>
  <si>
    <t>SV_10.240.135.10-localhost.localdomain-OS</t>
  </si>
  <si>
    <t xml:space="preserve">PowerEdge R730</t>
  </si>
  <si>
    <t>1PH40J2</t>
  </si>
  <si>
    <t>T5.1-I04</t>
  </si>
  <si>
    <t>10.240.135.11</t>
  </si>
  <si>
    <t>125,87</t>
  </si>
  <si>
    <t>SV_10.240.135.11-ussd-098-app02-OS</t>
  </si>
  <si>
    <t xml:space="preserve">Red Hat Enterprise Linux Server release 6.6 kernel 2.6.32-504.el6.x86_64</t>
  </si>
  <si>
    <t>1PJ80J2</t>
  </si>
  <si>
    <t>10.240.135.12</t>
  </si>
  <si>
    <t>SV_10.240.135.12-ussd-098-app03-OS</t>
  </si>
  <si>
    <t>1PH90J2</t>
  </si>
  <si>
    <t>10.254.158.75</t>
  </si>
  <si>
    <t>ussd098-redis-10254158075</t>
  </si>
  <si>
    <t>SGH103YBVX</t>
  </si>
  <si>
    <t>10.254.158.76</t>
  </si>
  <si>
    <t>ussd098-redis-10254158076</t>
  </si>
  <si>
    <t>10.254.158.77</t>
  </si>
  <si>
    <t>ussd098-redis-10254158077</t>
  </si>
  <si>
    <t>10.254.158.78</t>
  </si>
  <si>
    <t>ussd098-redis-10254158078</t>
  </si>
  <si>
    <t>10.254.158.79</t>
  </si>
  <si>
    <t>ussd098-redis-10254158079</t>
  </si>
  <si>
    <t>10.254.158.80</t>
  </si>
  <si>
    <t>ussd098-redis-10254158080</t>
  </si>
  <si>
    <t>10.254.158.81</t>
  </si>
  <si>
    <t>ussd098-redis-10254158081</t>
  </si>
  <si>
    <t>10.254.158.82</t>
  </si>
  <si>
    <t>ussd098-redis-10254158082</t>
  </si>
  <si>
    <t>10.254.158.83</t>
  </si>
  <si>
    <t>ussd098-redis-10254158083</t>
  </si>
  <si>
    <t>10.254.158.84</t>
  </si>
  <si>
    <t>ussd098-redis-10254158084</t>
  </si>
  <si>
    <t>SGH103YBWH</t>
  </si>
  <si>
    <t>10.254.158.85</t>
  </si>
  <si>
    <t>ussd098-redis-10254158085</t>
  </si>
  <si>
    <t>10.254.158.86</t>
  </si>
  <si>
    <t>ussd098-redis-10254158086</t>
  </si>
  <si>
    <t>10.60.105.219</t>
  </si>
  <si>
    <t>MALU006505</t>
  </si>
  <si>
    <t>10.60.105.220</t>
  </si>
  <si>
    <t>SGH619V9PE</t>
  </si>
  <si>
    <t>10.60.105.221</t>
  </si>
  <si>
    <t>MAAG002352</t>
  </si>
  <si>
    <t>10.60.105.222</t>
  </si>
  <si>
    <t>SGH906SNK1</t>
  </si>
  <si>
    <t>10.60.105.223</t>
  </si>
  <si>
    <t>10.60.105.224</t>
  </si>
  <si>
    <t>10.60.105.225</t>
  </si>
  <si>
    <t>SGH906SNVF</t>
  </si>
  <si>
    <t>10.60.105.226</t>
  </si>
  <si>
    <t>10.60.105.227</t>
  </si>
  <si>
    <t>MAAG002341</t>
  </si>
  <si>
    <t>10.60.105.228</t>
  </si>
  <si>
    <t>10.60.105.229</t>
  </si>
  <si>
    <t>10.60.105.230</t>
  </si>
  <si>
    <t>SGH906SNJV</t>
  </si>
  <si>
    <t>10.60.105.231</t>
  </si>
  <si>
    <t>SGH620VELF</t>
  </si>
  <si>
    <t>10.60.105.232</t>
  </si>
  <si>
    <t>SGH619V9S6</t>
  </si>
  <si>
    <t>10.60.105.233</t>
  </si>
  <si>
    <t>SGH620VEM3</t>
  </si>
  <si>
    <t>10.60.105.234</t>
  </si>
  <si>
    <t>VTFree</t>
  </si>
  <si>
    <t>10.240.175.41</t>
  </si>
  <si>
    <t>SGH851V1CJ</t>
  </si>
  <si>
    <t>10.240.175.42</t>
  </si>
  <si>
    <t>10.254.158.68</t>
  </si>
  <si>
    <t>59,8</t>
  </si>
  <si>
    <t>DB-10.254.158.68</t>
  </si>
  <si>
    <t>10.254.158.69</t>
  </si>
  <si>
    <t>DB-10.254.158.69</t>
  </si>
  <si>
    <t>10.254.158.70</t>
  </si>
  <si>
    <t>DB-10.254.158.70</t>
  </si>
  <si>
    <t>10.254.158.71</t>
  </si>
  <si>
    <t>DB-10.254.158.71</t>
  </si>
  <si>
    <t>10.254.158.72</t>
  </si>
  <si>
    <t>DB-10.254.158.72</t>
  </si>
  <si>
    <t>10.254.158.73</t>
  </si>
  <si>
    <t>DB-10.254.158.73</t>
  </si>
  <si>
    <t>10.60.106.143</t>
  </si>
  <si>
    <t>SGH906SNWN</t>
  </si>
  <si>
    <t>T6.2-D08</t>
  </si>
  <si>
    <t>10.60.106.144</t>
  </si>
  <si>
    <t>SGH620VEKT</t>
  </si>
  <si>
    <t>10.60.106.145</t>
  </si>
  <si>
    <t>SGH906SNKP</t>
  </si>
  <si>
    <t>10.60.5.74</t>
  </si>
  <si>
    <t>10.60.96.91</t>
  </si>
  <si>
    <t>SV_10.60.96.91-localhost.localdomain</t>
  </si>
  <si>
    <t>10.60.96.92</t>
  </si>
  <si>
    <t>SV_10.60.96.92-localhost.localdomain</t>
  </si>
  <si>
    <t>192.168.176.190</t>
  </si>
  <si>
    <t>SMSBrandName</t>
  </si>
  <si>
    <t>10.60.105.145</t>
  </si>
  <si>
    <t>39,25</t>
  </si>
  <si>
    <t>SGH906SNKT</t>
  </si>
  <si>
    <t>10.60.105.146</t>
  </si>
  <si>
    <t>10.60.105.253</t>
  </si>
  <si>
    <t>SERVER_10.60.105.253</t>
  </si>
  <si>
    <t>anhnt425</t>
  </si>
  <si>
    <t>10.60.105.34</t>
  </si>
  <si>
    <t>SERVER_10.60.105.34</t>
  </si>
  <si>
    <t>10.60.106.102</t>
  </si>
  <si>
    <t>SmSVoice</t>
  </si>
  <si>
    <t>10.30.147.133</t>
  </si>
  <si>
    <t>MALU008563</t>
  </si>
  <si>
    <t>10.30.147.134</t>
  </si>
  <si>
    <t>MALU008601</t>
  </si>
  <si>
    <t>10.30.147.139</t>
  </si>
  <si>
    <t xml:space="preserve">Hệ Thống Quản lý Bảo Hành</t>
  </si>
  <si>
    <t>192.168.176.72</t>
  </si>
  <si>
    <t>vinhhv4</t>
  </si>
  <si>
    <t>SPKDNN</t>
  </si>
  <si>
    <t>SV_192.168.176.72-db72-gvm-OS</t>
  </si>
  <si>
    <t xml:space="preserve">Red Hat Enterprise Linux AS release 4 kernel 3.0.9</t>
  </si>
  <si>
    <t>10.58.15.25</t>
  </si>
  <si>
    <t>MALU008603</t>
  </si>
  <si>
    <t>Mobile-CA</t>
  </si>
  <si>
    <t>10.255.62.121</t>
  </si>
  <si>
    <t>CA</t>
  </si>
  <si>
    <t>SV_10.255.62.121</t>
  </si>
  <si>
    <t>SGH143TSST</t>
  </si>
  <si>
    <t>10.255.62.122</t>
  </si>
  <si>
    <t>SV_10.255.62.122</t>
  </si>
  <si>
    <t>MAAG002445</t>
  </si>
  <si>
    <t>10.255.67.34</t>
  </si>
  <si>
    <t xml:space="preserve">CentOS Linux release 7.6 kernel 3.10.0-957.5.1.el7.x86_64</t>
  </si>
  <si>
    <t>luyennt2</t>
  </si>
  <si>
    <t>10.255.67.35</t>
  </si>
  <si>
    <t>SGH745SB0A</t>
  </si>
  <si>
    <t>T6.2-D02</t>
  </si>
  <si>
    <t xml:space="preserve">TMS V6</t>
  </si>
  <si>
    <t>10.207.189.184</t>
  </si>
  <si>
    <t>tms_v6_app1-tms_v6_app1-10.207.189.184/24</t>
  </si>
  <si>
    <t>CentOS</t>
  </si>
  <si>
    <t>VTT_TTCNTT_BUSPCKSCA</t>
  </si>
  <si>
    <t xml:space="preserve">Virtual Machine</t>
  </si>
  <si>
    <t>SGH213S4RF</t>
  </si>
  <si>
    <t>HLC_IDC</t>
  </si>
  <si>
    <t xml:space="preserve">Floor 3</t>
  </si>
  <si>
    <t>D10</t>
  </si>
  <si>
    <t>10.207.189.185</t>
  </si>
  <si>
    <t>tms_v6_app2-tms_v6_app2-10.207.189.185/24</t>
  </si>
  <si>
    <t>SGH133VSCP</t>
  </si>
  <si>
    <t>D09</t>
  </si>
  <si>
    <t>10.207.191.71</t>
  </si>
  <si>
    <t>tms_v6_db1-tms_v6_db1-10.207.191.71/24</t>
  </si>
  <si>
    <t>SGH133VSCM</t>
  </si>
  <si>
    <t>10.207.191.72</t>
  </si>
  <si>
    <t>tms_v6_db2-tms_v6_db2-10.207.191.72/24</t>
  </si>
  <si>
    <t>SGH133VS5W</t>
  </si>
  <si>
    <t>D08</t>
  </si>
  <si>
    <t>BCCS_CM_CA</t>
  </si>
  <si>
    <t>10.58.4.33</t>
  </si>
  <si>
    <t>62,9</t>
  </si>
  <si>
    <t xml:space="preserve">PRIMERGY CX2560 M4</t>
  </si>
  <si>
    <t>MAMC005281</t>
  </si>
  <si>
    <t>10.58.4.179</t>
  </si>
  <si>
    <t>SV_10.58.4.179-localhost.localdomain-localhost.localdomain-OS</t>
  </si>
  <si>
    <t>MALU005860</t>
  </si>
  <si>
    <t>10.60.5.106</t>
  </si>
  <si>
    <t>ERP-APP07-OS</t>
  </si>
  <si>
    <t>MAAG001395</t>
  </si>
  <si>
    <t>10.60.5.107</t>
  </si>
  <si>
    <t>app-10.60.5.107.novalocal-OS</t>
  </si>
  <si>
    <t>MAAG001399</t>
  </si>
  <si>
    <t>10.207.210.110</t>
  </si>
  <si>
    <t>10.207.210.111</t>
  </si>
  <si>
    <t>10.207.210.112</t>
  </si>
  <si>
    <t>10.207.210.107</t>
  </si>
  <si>
    <t>10.207.210.108</t>
  </si>
  <si>
    <t>10.207.210.109</t>
  </si>
  <si>
    <t>10.207.63.21</t>
  </si>
  <si>
    <t>Database-10.207.63.21</t>
  </si>
  <si>
    <t xml:space="preserve">Windows Server 2019 Standard</t>
  </si>
  <si>
    <t>SGH213YL4X</t>
  </si>
  <si>
    <t>10.207.63.22</t>
  </si>
  <si>
    <t>Database-10.207.63.22</t>
  </si>
  <si>
    <t>SGH143TSX5</t>
  </si>
  <si>
    <t>10.207.63.23</t>
  </si>
  <si>
    <t>Database-10.207.63.23</t>
  </si>
  <si>
    <t>10.60.106.79</t>
  </si>
  <si>
    <t xml:space="preserve">Microsoft Windows Server 2012 R2 Datacenter</t>
  </si>
  <si>
    <t>10.60.106.80</t>
  </si>
  <si>
    <t>10.60.106.151</t>
  </si>
  <si>
    <t xml:space="preserve">Microsoft Windows Server 2012 R2 Standard</t>
  </si>
  <si>
    <t>SGH931T2HT</t>
  </si>
  <si>
    <t>10.60.106.152</t>
  </si>
  <si>
    <t>SGH713WHL1</t>
  </si>
  <si>
    <t>10.60.106.176</t>
  </si>
  <si>
    <t>10.60.106.165</t>
  </si>
  <si>
    <t>app_10.60.106.165</t>
  </si>
  <si>
    <t>SGH931T2LQ</t>
  </si>
  <si>
    <t>10.60.106.166</t>
  </si>
  <si>
    <t>app_10.60.106.166</t>
  </si>
  <si>
    <t>SGH931T2LV</t>
  </si>
  <si>
    <t>10.60.106.167</t>
  </si>
  <si>
    <t>app_10.60.106.167</t>
  </si>
  <si>
    <t>10.60.107.200</t>
  </si>
  <si>
    <t>SV_10.60.107.200-BHXH1-OS</t>
  </si>
  <si>
    <t>SGH551XTXK</t>
  </si>
  <si>
    <t>T5.1-B04</t>
  </si>
  <si>
    <t>10.60.107.201</t>
  </si>
  <si>
    <t>SV_10.60.107.201-BHXH2-OS</t>
  </si>
  <si>
    <t>SGH551XTXX</t>
  </si>
  <si>
    <t>T5.1-B05</t>
  </si>
  <si>
    <t>"EJBCA</t>
  </si>
  <si>
    <t>(CoreCA)"</t>
  </si>
  <si>
    <t>10.240.251.133</t>
  </si>
  <si>
    <t xml:space="preserve">CentOS Linux release 7.7 kernel 3.10.0-1160.42.2.el7.x86_64</t>
  </si>
  <si>
    <t>nguyentk3</t>
  </si>
  <si>
    <t xml:space="preserve">Bare Metal</t>
  </si>
  <si>
    <t>SGH103YC13</t>
  </si>
  <si>
    <t>T8</t>
  </si>
  <si>
    <t>PVN-T8-E14</t>
  </si>
  <si>
    <t>10.240.251.134</t>
  </si>
  <si>
    <t>SGH103YC19</t>
  </si>
  <si>
    <t>PVN-T8-E11</t>
  </si>
  <si>
    <t xml:space="preserve">OCSP/CRL (CoreCA)</t>
  </si>
  <si>
    <t>10.240.251.68</t>
  </si>
  <si>
    <t>SGH103YC6L</t>
  </si>
  <si>
    <t>10.240.251.69</t>
  </si>
  <si>
    <t>SGH103YC6J</t>
  </si>
  <si>
    <t xml:space="preserve">LDAP (CoreCA)</t>
  </si>
  <si>
    <t>10.58.100.21</t>
  </si>
  <si>
    <t>SV_10.58.100.21-PV-LDAP-01-OS</t>
  </si>
  <si>
    <t xml:space="preserve">CentOS release 5.6 kernel 2.6.18-274.3.1.el5</t>
  </si>
  <si>
    <t>HC4G62S</t>
  </si>
  <si>
    <t>PVN-T8-E10</t>
  </si>
  <si>
    <t>10.58.100.22</t>
  </si>
  <si>
    <t>SV_10.58.100.22-PV-LDAP-02-OS</t>
  </si>
  <si>
    <t xml:space="preserve">CentOS release 5.7 kernel 2.6.18-274.3.1.el5</t>
  </si>
  <si>
    <t>GC4G62S</t>
  </si>
  <si>
    <t xml:space="preserve">Web (CoreCA)</t>
  </si>
  <si>
    <t>10.58.100.32</t>
  </si>
  <si>
    <t>SV_10.58.100.32-PV-RA-02-OS</t>
  </si>
  <si>
    <t>CC4G62S</t>
  </si>
  <si>
    <t xml:space="preserve">RA_Process (CoreCA)</t>
  </si>
  <si>
    <t>10.58.100.71</t>
  </si>
  <si>
    <t xml:space="preserve">CentOS release 5.5 kernel 2.6.18-194.el5</t>
  </si>
  <si>
    <t>10.58.100.72</t>
  </si>
  <si>
    <t>SV_10.58.100.72-OS</t>
  </si>
  <si>
    <t xml:space="preserve">CentOS release 5.8 kernel 2.6.18-308.el5</t>
  </si>
  <si>
    <t xml:space="preserve">System x3650 M3 -[7945D4A]-</t>
  </si>
  <si>
    <t>99AA314</t>
  </si>
  <si>
    <t>PVN-T8-E12</t>
  </si>
  <si>
    <t xml:space="preserve">Verify_CTS (CoreCA)</t>
  </si>
  <si>
    <t>10.58.100.34</t>
  </si>
  <si>
    <t>SV_10.58.100.34-localhost.localdomain-OS</t>
  </si>
  <si>
    <t xml:space="preserve">PowerEdge R730xd</t>
  </si>
  <si>
    <t>JTWZY42</t>
  </si>
  <si>
    <t>MyTime</t>
  </si>
  <si>
    <t>10.208.114.142</t>
  </si>
  <si>
    <t>4DPTMS3</t>
  </si>
  <si>
    <t>10.208.114.138</t>
  </si>
  <si>
    <t>1DPTMS3</t>
  </si>
  <si>
    <t>10.208.114.139</t>
  </si>
  <si>
    <t>10.208.114.140</t>
  </si>
  <si>
    <t>10.208.114.141</t>
  </si>
  <si>
    <t>4DYYRR3</t>
  </si>
  <si>
    <t>10.208.114.48</t>
  </si>
  <si>
    <t>10.208.114.59</t>
  </si>
  <si>
    <t>10.208.114.60</t>
  </si>
  <si>
    <t>10.208.114.61</t>
  </si>
  <si>
    <t>10.208.114.62</t>
  </si>
  <si>
    <t xml:space="preserve">Cloud CA 1.0</t>
  </si>
  <si>
    <t>10.208.114.37</t>
  </si>
  <si>
    <t xml:space="preserve">Microsoft Windows Server 2022 Standard</t>
  </si>
  <si>
    <t>C85H1G3</t>
  </si>
  <si>
    <t>PVN-T8-E15</t>
  </si>
  <si>
    <t>10.208.114.38</t>
  </si>
  <si>
    <t>duynq7</t>
  </si>
  <si>
    <t>B95H1G3</t>
  </si>
  <si>
    <t>10.208.114.39</t>
  </si>
  <si>
    <t>10.208.114.40</t>
  </si>
  <si>
    <t>JKPTKJ3</t>
  </si>
  <si>
    <t>10.208.114.41</t>
  </si>
  <si>
    <t>GKPTKJ3</t>
  </si>
  <si>
    <t>10.208.114.42</t>
  </si>
  <si>
    <t xml:space="preserve">Redhat Linux Enterprise 8.6</t>
  </si>
  <si>
    <t>SafeNet</t>
  </si>
  <si>
    <t xml:space="preserve">Luna Network HSM</t>
  </si>
  <si>
    <t>CPUAC9</t>
  </si>
  <si>
    <t>PVN-T8-E9</t>
  </si>
  <si>
    <t>10.208.114.43</t>
  </si>
  <si>
    <t xml:space="preserve">Redhat Linux Enterprise 8.4</t>
  </si>
  <si>
    <t>CPUAD1</t>
  </si>
  <si>
    <t>10.208.114.44</t>
  </si>
  <si>
    <t>127JX53</t>
  </si>
  <si>
    <t>10.208.114.45</t>
  </si>
  <si>
    <t>10.208.114.46</t>
  </si>
  <si>
    <t>129FX53</t>
  </si>
  <si>
    <t>10.208.114.51</t>
  </si>
  <si>
    <t xml:space="preserve">CentOS Linux 7.6 kernel 3.10.0-957.5.1.el7.x86</t>
  </si>
  <si>
    <t>10.208.114.52</t>
  </si>
  <si>
    <t>10.208.114.53</t>
  </si>
  <si>
    <t>10.208.114.54</t>
  </si>
  <si>
    <t>10.208.114.55</t>
  </si>
  <si>
    <t>10.208.114.56</t>
  </si>
  <si>
    <t>10.208.114.57</t>
  </si>
  <si>
    <t>10.208.114.58</t>
  </si>
  <si>
    <t>10.208.114.133</t>
  </si>
  <si>
    <t>10.208.114.134</t>
  </si>
  <si>
    <t xml:space="preserve">Cloud CA 2.0</t>
  </si>
  <si>
    <t>10.208.81.1</t>
  </si>
  <si>
    <t>App-10.208.81.1</t>
  </si>
  <si>
    <t>SGH143TSZ7</t>
  </si>
  <si>
    <t>10.208.81.2</t>
  </si>
  <si>
    <t>App-10.208.81.2</t>
  </si>
  <si>
    <t>SGH143TT6B</t>
  </si>
  <si>
    <t>10.208.81.3</t>
  </si>
  <si>
    <t>App-10.208.81.3</t>
  </si>
  <si>
    <t>320XZQ3</t>
  </si>
  <si>
    <t>T6.IDC2-V02</t>
  </si>
  <si>
    <t>10.208.81.4</t>
  </si>
  <si>
    <t>App-10.208.81.4</t>
  </si>
  <si>
    <t>7ZZWZQ3</t>
  </si>
  <si>
    <t>10.208.81.5</t>
  </si>
  <si>
    <t>App-10.208.81.5</t>
  </si>
  <si>
    <t>JTZWZQ3</t>
  </si>
  <si>
    <t>10.208.81.6</t>
  </si>
  <si>
    <t>App-10.208.81.6</t>
  </si>
  <si>
    <t>10.208.81.7</t>
  </si>
  <si>
    <t>App-10.208.81.7</t>
  </si>
  <si>
    <t>SGH143TT4N</t>
  </si>
  <si>
    <t>T6.IDC2-P14</t>
  </si>
  <si>
    <t>10.208.81.8</t>
  </si>
  <si>
    <t>App-10.208.81.8</t>
  </si>
  <si>
    <t>8YZWZQ3</t>
  </si>
  <si>
    <t>10.254.150.145</t>
  </si>
  <si>
    <t xml:space="preserve">CentOS Linux release 7.9 kernel 3.10.0-1160.25.1.el7.x86_64</t>
  </si>
  <si>
    <t>3Y822S3</t>
  </si>
  <si>
    <t>T6.IDC2-U01</t>
  </si>
  <si>
    <t>10.254.150.146</t>
  </si>
  <si>
    <t>GY822S3</t>
  </si>
  <si>
    <t>T6.IDC2-U02</t>
  </si>
  <si>
    <t>10.254.150.147</t>
  </si>
  <si>
    <t>1Z753S3</t>
  </si>
  <si>
    <t>10.254.150.148</t>
  </si>
  <si>
    <t>FY822S3</t>
  </si>
  <si>
    <t>10.254.150.149</t>
  </si>
  <si>
    <t>4Y822S3</t>
  </si>
  <si>
    <t>10.254.150.150</t>
  </si>
  <si>
    <t>2Y822S3</t>
  </si>
  <si>
    <t>10.254.150.151</t>
  </si>
  <si>
    <t>5Y822S3</t>
  </si>
  <si>
    <t>10.254.150.152</t>
  </si>
  <si>
    <t>JY822S3</t>
  </si>
  <si>
    <t>10.207.60.1</t>
  </si>
  <si>
    <t>Database-10.207.60.1</t>
  </si>
  <si>
    <t>SGH143TT4S</t>
  </si>
  <si>
    <t>10.207.60.2</t>
  </si>
  <si>
    <t>Database-10.207.60.2</t>
  </si>
  <si>
    <t>DTZWZQ3</t>
  </si>
  <si>
    <t>T6.IDC2-V01</t>
  </si>
  <si>
    <t>10.207.60.3</t>
  </si>
  <si>
    <t>Database-10.207.60.3</t>
  </si>
  <si>
    <t>2VZWZQ3</t>
  </si>
  <si>
    <t>T6.IDC2-V06</t>
  </si>
  <si>
    <t>10.207.60.4</t>
  </si>
  <si>
    <t>Database-10.207.60.4</t>
  </si>
  <si>
    <t>B20XZQ3</t>
  </si>
  <si>
    <t>10.207.60.6</t>
  </si>
  <si>
    <t>Database-10.207.60.6</t>
  </si>
  <si>
    <t>SGH143TT5Y</t>
  </si>
  <si>
    <t xml:space="preserve">Mykid Masscom</t>
  </si>
  <si>
    <t>10.254.158.90</t>
  </si>
  <si>
    <t>GTVT</t>
  </si>
  <si>
    <t>DB_10.254.158.90</t>
  </si>
  <si>
    <t>10.254.158.91</t>
  </si>
  <si>
    <t>DB_10.254.158.91</t>
  </si>
  <si>
    <t>10.207.59.113</t>
  </si>
  <si>
    <t>App_10.207.59.113</t>
  </si>
  <si>
    <t>10.207.59.114</t>
  </si>
  <si>
    <t>App_10.207.59.114</t>
  </si>
  <si>
    <t>10.207.59.115</t>
  </si>
  <si>
    <t>App_10.207.59.115</t>
  </si>
  <si>
    <t xml:space="preserve">Mykid 2G</t>
  </si>
  <si>
    <t>10.240.186.17</t>
  </si>
  <si>
    <t xml:space="preserve">CentOS Linux release 7.5 kernel 3.10.0-693.21.1.el7.x86_64</t>
  </si>
  <si>
    <t>10.240.186.18</t>
  </si>
  <si>
    <t>10.240.186.19</t>
  </si>
  <si>
    <t>10.240.186.20</t>
  </si>
  <si>
    <t xml:space="preserve">CentOS Linux release 7.5 kernel 3.10.0-862.14.4.el7.x86_64</t>
  </si>
  <si>
    <t>10.240.188.1</t>
  </si>
  <si>
    <t xml:space="preserve">CentOS Linux 7 (Core) release 7 kernel 3.10.0-862.el7.x86_64</t>
  </si>
  <si>
    <t>10.240.188.3</t>
  </si>
  <si>
    <t>linux</t>
  </si>
  <si>
    <t xml:space="preserve">Vtracking 1.0</t>
  </si>
  <si>
    <t>10.30.5.20</t>
  </si>
  <si>
    <t>SV_10.30.5.20-WIN-OS</t>
  </si>
  <si>
    <t xml:space="preserve">ProLiant DL380p Gen8</t>
  </si>
  <si>
    <t>SGH421J29A</t>
  </si>
  <si>
    <t>T2.1-E15</t>
  </si>
  <si>
    <t>10.30.5.21</t>
  </si>
  <si>
    <t>SV_10.30.5.21-WIN-OS</t>
  </si>
  <si>
    <t>SGH421J298</t>
  </si>
  <si>
    <t>10.30.5.25</t>
  </si>
  <si>
    <t>app_10.30.5.25</t>
  </si>
  <si>
    <t>MALU008593</t>
  </si>
  <si>
    <t>10.30.5.26</t>
  </si>
  <si>
    <t>app_10.30.5.26</t>
  </si>
  <si>
    <t xml:space="preserve">Microsoft Windows Server 2008 Enterprise_32189</t>
  </si>
  <si>
    <t>MALU008572</t>
  </si>
  <si>
    <t>10.60.135.55</t>
  </si>
  <si>
    <t>MALU006546</t>
  </si>
  <si>
    <t>10.60.135.56</t>
  </si>
  <si>
    <t>10.30.5.50</t>
  </si>
  <si>
    <t xml:space="preserve">Oracle Linux Server 7.9 release 7.9 kernel 5.4.17-2102.203.5.el7uek.x86_64</t>
  </si>
  <si>
    <t>HW61ZR3</t>
  </si>
  <si>
    <t>T6.IDC2-V12A</t>
  </si>
  <si>
    <t>10.30.5.51</t>
  </si>
  <si>
    <t>JV61ZR3</t>
  </si>
  <si>
    <t>T6.IDC2-V14</t>
  </si>
  <si>
    <t>10.30.5.52</t>
  </si>
  <si>
    <t>HV61ZR3</t>
  </si>
  <si>
    <t>10.60.32.175</t>
  </si>
  <si>
    <t>app_10.60.32.175</t>
  </si>
  <si>
    <t>MAAG001447</t>
  </si>
  <si>
    <t>10.60.32.176</t>
  </si>
  <si>
    <t>MALU008197</t>
  </si>
  <si>
    <t>T6.2-F11</t>
  </si>
  <si>
    <t>10.58.45.234</t>
  </si>
  <si>
    <t>SV_10.58.45.234-DB-234-OS</t>
  </si>
  <si>
    <t>nhungtp1</t>
  </si>
  <si>
    <t xml:space="preserve">PowerEdge R815</t>
  </si>
  <si>
    <t>GYJY82S</t>
  </si>
  <si>
    <t>PVN-T5-E06</t>
  </si>
  <si>
    <t>10.58.45.235</t>
  </si>
  <si>
    <t>SV_10.58.45.235-DB-235-OS</t>
  </si>
  <si>
    <t>HYJY82S</t>
  </si>
  <si>
    <t>10.254.147.132</t>
  </si>
  <si>
    <t>SERVER_10.254.147.132</t>
  </si>
  <si>
    <t xml:space="preserve">Linux release 56 kernel 4.15.0-70-generic</t>
  </si>
  <si>
    <t>10.254.147.133</t>
  </si>
  <si>
    <t>SERVER_10.254.147.133</t>
  </si>
  <si>
    <t>MAAG002407</t>
  </si>
  <si>
    <t>10.60.32.183</t>
  </si>
  <si>
    <t>SV_10.60.32.183-None-SV_10.60.32.183-1</t>
  </si>
  <si>
    <t xml:space="preserve">Microsoft Windows Server 2008 Enterprise</t>
  </si>
  <si>
    <t>MAAG001401</t>
  </si>
  <si>
    <t>10.207.163.1</t>
  </si>
  <si>
    <t>Kafka-10.207.163.1</t>
  </si>
  <si>
    <t>SGH103S2X4</t>
  </si>
  <si>
    <t>10.207.163.2</t>
  </si>
  <si>
    <t>Kafka-10.207.163.2</t>
  </si>
  <si>
    <t>SGH103YCNV</t>
  </si>
  <si>
    <t>T7.2-B08</t>
  </si>
  <si>
    <t>10.207.163.3</t>
  </si>
  <si>
    <t>Kafka-10.207.163.3</t>
  </si>
  <si>
    <t>SGH103S2YP</t>
  </si>
  <si>
    <t>10.207.163.4</t>
  </si>
  <si>
    <t>Kafka-10.207.163.4</t>
  </si>
  <si>
    <t>10.207.163.5</t>
  </si>
  <si>
    <t>App-10.205.56.38</t>
  </si>
  <si>
    <t>10.207.163.6</t>
  </si>
  <si>
    <t>App-10.205.56.39</t>
  </si>
  <si>
    <t xml:space="preserve">Mykid 2.0</t>
  </si>
  <si>
    <t>10.211.126.149/24</t>
  </si>
  <si>
    <t>App-10.211.126.149</t>
  </si>
  <si>
    <t xml:space="preserve">Rocky Linux 9.2</t>
  </si>
  <si>
    <t xml:space="preserve">ProLiant DL360 Gen10 Plus</t>
  </si>
  <si>
    <t>SGH343NSFX</t>
  </si>
  <si>
    <t xml:space="preserve">20T-Floor 6.IDC3</t>
  </si>
  <si>
    <t>T6.IDC3-C01</t>
  </si>
  <si>
    <t>10.211.126.150/24</t>
  </si>
  <si>
    <t>App-10.211.126.150</t>
  </si>
  <si>
    <t>SGH343NV24</t>
  </si>
  <si>
    <t>T6.IDC3-C10</t>
  </si>
  <si>
    <t>10.211.126.151/24</t>
  </si>
  <si>
    <t>App-10.211.126.151</t>
  </si>
  <si>
    <t>SGH343NVFN</t>
  </si>
  <si>
    <t>T6.IDC3-C03</t>
  </si>
  <si>
    <t>10.211.126.71/24</t>
  </si>
  <si>
    <t>App-10.211.126.71</t>
  </si>
  <si>
    <t>SGH343NVSS</t>
  </si>
  <si>
    <t>T6.IDC3-C04</t>
  </si>
  <si>
    <t>10.211.126.72/24</t>
  </si>
  <si>
    <t>App-10.211.126.72</t>
  </si>
  <si>
    <t>SGH343NSB1</t>
  </si>
  <si>
    <t>10.211.126.73/24</t>
  </si>
  <si>
    <t>App-10.211.126.73</t>
  </si>
  <si>
    <t>SGH343NV3Z</t>
  </si>
  <si>
    <t>T6.IDC3-C11</t>
  </si>
  <si>
    <t>10.211.126.75/24</t>
  </si>
  <si>
    <t>App-10.211.126.75</t>
  </si>
  <si>
    <t>10.211.126.76/24</t>
  </si>
  <si>
    <t>App-10.211.126.76</t>
  </si>
  <si>
    <t>SGH345G7Q3</t>
  </si>
  <si>
    <t>10.211.126.77/24</t>
  </si>
  <si>
    <t>App-10.211.126.77</t>
  </si>
  <si>
    <t>10.211.126.78/24</t>
  </si>
  <si>
    <t>App-10.211.126.78</t>
  </si>
  <si>
    <t>SGH343F177</t>
  </si>
  <si>
    <t>10.211.126.79/24</t>
  </si>
  <si>
    <t>App-10.211.126.79</t>
  </si>
  <si>
    <t>10.211.126.80/24</t>
  </si>
  <si>
    <t>App-10.211.126.80</t>
  </si>
  <si>
    <t>SGH343NVQK</t>
  </si>
  <si>
    <t>10.211.126.81/24</t>
  </si>
  <si>
    <t>App-10.211.126.81</t>
  </si>
  <si>
    <t>10.211.126.82/24</t>
  </si>
  <si>
    <t>App-10.211.126.82</t>
  </si>
  <si>
    <t>SGH343F0WF</t>
  </si>
  <si>
    <t>10.211.126.83/24</t>
  </si>
  <si>
    <t>App-10.211.126.83</t>
  </si>
  <si>
    <t>SGH343NV66</t>
  </si>
  <si>
    <t>10.211.126.84/24</t>
  </si>
  <si>
    <t>App-10.211.126.84</t>
  </si>
  <si>
    <t>SGH343NV1Y</t>
  </si>
  <si>
    <t>10.211.126.85/24</t>
  </si>
  <si>
    <t>App-10.211.126.85</t>
  </si>
  <si>
    <t>10.211.126.86/24</t>
  </si>
  <si>
    <t>App-10.211.126.86</t>
  </si>
  <si>
    <t>10.211.126.152/24</t>
  </si>
  <si>
    <t>App-10.211.126.152</t>
  </si>
  <si>
    <t>SGH343NV54</t>
  </si>
  <si>
    <t>10.211.126.153/24</t>
  </si>
  <si>
    <t>App-10.211.126.153</t>
  </si>
  <si>
    <t>10.211.126.154/24</t>
  </si>
  <si>
    <t>App-10.211.126.154</t>
  </si>
  <si>
    <t>SGH343NVBV</t>
  </si>
  <si>
    <t>T6.IDC3-C02</t>
  </si>
  <si>
    <t>10.211.126.155/24</t>
  </si>
  <si>
    <t>App-10.211.126.155</t>
  </si>
  <si>
    <t>SGH343F12N</t>
  </si>
  <si>
    <t>T6.IDC3-C09</t>
  </si>
  <si>
    <t>10.211.126.156/24</t>
  </si>
  <si>
    <t>App-10.211.126.156</t>
  </si>
  <si>
    <t>SGH343NV1C</t>
  </si>
  <si>
    <t>10.211.126.157/24</t>
  </si>
  <si>
    <t>App-10.211.126.157</t>
  </si>
  <si>
    <t>SGH343NV2F</t>
  </si>
  <si>
    <t>10.211.126.158/24</t>
  </si>
  <si>
    <t>App-10.211.126.158</t>
  </si>
  <si>
    <t>SGH343NVHP</t>
  </si>
  <si>
    <t>10.211.126.159/24</t>
  </si>
  <si>
    <t>App-10.211.126.159</t>
  </si>
  <si>
    <t>10.211.126.160/24</t>
  </si>
  <si>
    <t>App-10.211.126.160</t>
  </si>
  <si>
    <t>10.211.126.161/24</t>
  </si>
  <si>
    <t>App-10.211.126.161</t>
  </si>
  <si>
    <t>10.211.126.87/24</t>
  </si>
  <si>
    <t>App-10.211.126.87</t>
  </si>
  <si>
    <t>SGH343NSCH</t>
  </si>
  <si>
    <t>10.211.126.88/24</t>
  </si>
  <si>
    <t>App-10.211.126.88</t>
  </si>
  <si>
    <t>SGH343NSBB</t>
  </si>
  <si>
    <t>10.211.126.89/24</t>
  </si>
  <si>
    <t>App-10.211.126.89</t>
  </si>
  <si>
    <t>SGH343F0V5</t>
  </si>
  <si>
    <t>10.211.126.90/24</t>
  </si>
  <si>
    <t>App-10.211.126.90</t>
  </si>
  <si>
    <t>SGH343F0TD</t>
  </si>
  <si>
    <t>10.211.126.91/24</t>
  </si>
  <si>
    <t>App-10.211.126.91</t>
  </si>
  <si>
    <t>10.211.126.92/24</t>
  </si>
  <si>
    <t>App-10.211.126.92</t>
  </si>
  <si>
    <t>10.211.126.93/24</t>
  </si>
  <si>
    <t>App-10.211.126.93</t>
  </si>
  <si>
    <t>10.211.126.94/24</t>
  </si>
  <si>
    <t>App-10.211.126.94</t>
  </si>
  <si>
    <t>"10.211.93.65/24</t>
  </si>
  <si>
    <t xml:space="preserve">(VIP 10.211.93.68)"</t>
  </si>
  <si>
    <t>DB-10.211.93.65</t>
  </si>
  <si>
    <t>SGH343NVC4</t>
  </si>
  <si>
    <t>"10.211.93.66/24</t>
  </si>
  <si>
    <t>DB-10.211.93.66</t>
  </si>
  <si>
    <t>"10.211.93.67/24</t>
  </si>
  <si>
    <t>DB-10.211.93.67</t>
  </si>
  <si>
    <t>CM-BCCS2.0</t>
  </si>
  <si>
    <t>10.205.42.38</t>
  </si>
  <si>
    <t>QLKH</t>
  </si>
  <si>
    <t>App-10.205.42.38</t>
  </si>
  <si>
    <t>10.205.42.39</t>
  </si>
  <si>
    <t>App-10.205.42.39</t>
  </si>
  <si>
    <t>10.205.42.40</t>
  </si>
  <si>
    <t>App-10.205.42.40</t>
  </si>
  <si>
    <t>10.205.42.41</t>
  </si>
  <si>
    <t>App-10.205.42.41</t>
  </si>
  <si>
    <t>10.205.42.42</t>
  </si>
  <si>
    <t>App-10.205.42.42</t>
  </si>
  <si>
    <t>SGH103YBVZ</t>
  </si>
  <si>
    <t>10.205.42.43</t>
  </si>
  <si>
    <t>App-10.205.42.43</t>
  </si>
  <si>
    <t>10.240.147.100</t>
  </si>
  <si>
    <t>SV_10.240.147.100-bccs2-sale-intws-02-OS</t>
  </si>
  <si>
    <t>FCH2111V208</t>
  </si>
  <si>
    <t>T6.1-I05</t>
  </si>
  <si>
    <t>10.240.147.101</t>
  </si>
  <si>
    <t>SV_10.240.147.101-bccs2-sale-intws-03-OS</t>
  </si>
  <si>
    <t>FCH2111V0KG</t>
  </si>
  <si>
    <t>10.240.147.102</t>
  </si>
  <si>
    <t>SV_10.240.147.102-bccs2-sale-intws-04-OS</t>
  </si>
  <si>
    <t>FCH2112V0MZ</t>
  </si>
  <si>
    <t>T6.1-J04</t>
  </si>
  <si>
    <t>10.240.147.103</t>
  </si>
  <si>
    <t>SV_10.240.147.103-bccs-sale-intws-05-OS</t>
  </si>
  <si>
    <t>FCH2112V0ND</t>
  </si>
  <si>
    <t>10.240.147.104</t>
  </si>
  <si>
    <t>SV_10.240.147.104-bccs2-sale-intws-06-OS</t>
  </si>
  <si>
    <t>FCH2112V0MJ</t>
  </si>
  <si>
    <t>10.240.147.105</t>
  </si>
  <si>
    <t>bccs2-sale-solr-01-OS</t>
  </si>
  <si>
    <t>FCH2109V0ZE</t>
  </si>
  <si>
    <t>10.240.147.106</t>
  </si>
  <si>
    <t>SV_10.240.147.106-bccs2-sale-solr-02-OS</t>
  </si>
  <si>
    <t>FCH2112V0LP</t>
  </si>
  <si>
    <t>10.240.147.107</t>
  </si>
  <si>
    <t>SV_10.240.147.107-bccs2-sale-solr-03-OS</t>
  </si>
  <si>
    <t>FCH2109V0ZC</t>
  </si>
  <si>
    <t>10.240.147.108</t>
  </si>
  <si>
    <t>SV_10.240.147.108-bccs2-sale-websv-01-OS</t>
  </si>
  <si>
    <t>FCH2110V35S</t>
  </si>
  <si>
    <t>10.240.147.109</t>
  </si>
  <si>
    <t>SV_10.240.147.109-bccs2-sale-websv-02-OS</t>
  </si>
  <si>
    <t>FCH2109V10J</t>
  </si>
  <si>
    <t>10.240.147.110</t>
  </si>
  <si>
    <t>bccs2-sale-websv-03-OS</t>
  </si>
  <si>
    <t>FCH2111V1E0</t>
  </si>
  <si>
    <t>10.240.147.111</t>
  </si>
  <si>
    <t>SV_10.240.147.111-bccs2-sale-websv-04-OS</t>
  </si>
  <si>
    <t>FCH2112V0M6</t>
  </si>
  <si>
    <t>10.240.147.112</t>
  </si>
  <si>
    <t>SV_10.240.147.112-bccs2-sale-websv-05-OS</t>
  </si>
  <si>
    <t>FCH2112V0M3</t>
  </si>
  <si>
    <t>10.240.147.94</t>
  </si>
  <si>
    <t>SV_10.240.147.94-bccs2-sale-process-01-OS</t>
  </si>
  <si>
    <t>FCH2108V0HL</t>
  </si>
  <si>
    <t>10.240.147.95</t>
  </si>
  <si>
    <t>SV_10.240.147.95-bccs2-sale-process-02-OS</t>
  </si>
  <si>
    <t>FCH2108V0ZJ</t>
  </si>
  <si>
    <t>10.240.147.96</t>
  </si>
  <si>
    <t>bccs2-sale-extws-01-OS</t>
  </si>
  <si>
    <t>FCH2109V10F</t>
  </si>
  <si>
    <t>10.240.147.97</t>
  </si>
  <si>
    <t>SV_10.240.147.97-bccs2-sale-extws-02-OS</t>
  </si>
  <si>
    <t>FCH2112V0JB</t>
  </si>
  <si>
    <t>10.240.147.98</t>
  </si>
  <si>
    <t>SV_10.240.147.98-bccs2-sale-extws-03-OS</t>
  </si>
  <si>
    <t>FCH2111V0J6</t>
  </si>
  <si>
    <t>10.240.147.99</t>
  </si>
  <si>
    <t>SV_10.240.147.99-bccs2-sale-intws-01-OS</t>
  </si>
  <si>
    <t>FCH2112V0ME</t>
  </si>
  <si>
    <t>10.255.62.38</t>
  </si>
  <si>
    <t>SGH906SNK3</t>
  </si>
  <si>
    <t>T6.2-D11</t>
  </si>
  <si>
    <t>10.255.62.39</t>
  </si>
  <si>
    <t>SGH906SNWJ</t>
  </si>
  <si>
    <t>10.255.62.97</t>
  </si>
  <si>
    <t>MAAG001445</t>
  </si>
  <si>
    <t>10.255.62.98</t>
  </si>
  <si>
    <t>MAAG001428</t>
  </si>
  <si>
    <t>10.58.4.71</t>
  </si>
  <si>
    <t>MAAG001411</t>
  </si>
  <si>
    <t>10.60.96.4</t>
  </si>
  <si>
    <t>SV_10.60.96.4-host4-OS</t>
  </si>
  <si>
    <t>MALU008610</t>
  </si>
  <si>
    <t>192.168.176.94</t>
  </si>
  <si>
    <t>MNP</t>
  </si>
  <si>
    <t>10.240.147.50</t>
  </si>
  <si>
    <t>SV_10.240.147.50-bccs2-esb-mgmt-01-OS</t>
  </si>
  <si>
    <t xml:space="preserve">CentOS release 6.8 kernel 2.6.32-504.el6.x86_64</t>
  </si>
  <si>
    <t>FCH2109V15E</t>
  </si>
  <si>
    <t>T6.1-I11</t>
  </si>
  <si>
    <t>10.240.147.51</t>
  </si>
  <si>
    <t>SV_10.240.147.51-bccs2-esb-mgmt-02-OS</t>
  </si>
  <si>
    <t>FCH2109V176</t>
  </si>
  <si>
    <t>10.240.147.52</t>
  </si>
  <si>
    <t>SV_10.240.147.52-bccs2-esbmgmt-03-OS</t>
  </si>
  <si>
    <t>FCH2111V20H</t>
  </si>
  <si>
    <t>10.60.106.172</t>
  </si>
  <si>
    <t>10.60.106.173</t>
  </si>
  <si>
    <t>MAAG001439</t>
  </si>
  <si>
    <t>CRM</t>
  </si>
  <si>
    <t>10.254.137.134</t>
  </si>
  <si>
    <t>crmvtt-app-10254137134</t>
  </si>
  <si>
    <t>VTT_CNTT_TTPMKDVT</t>
  </si>
  <si>
    <t>10.254.137.135</t>
  </si>
  <si>
    <t>crmvtt-app-10254137135</t>
  </si>
  <si>
    <t>10.254.137.136</t>
  </si>
  <si>
    <t>crmvtt-app-10254137136</t>
  </si>
  <si>
    <t xml:space="preserve">Hóa đơn điện tử </t>
  </si>
  <si>
    <t>10.207.155.183</t>
  </si>
  <si>
    <t>HDDT</t>
  </si>
  <si>
    <t>app-10.205.36.61</t>
  </si>
  <si>
    <t>SGH143TSNX</t>
  </si>
  <si>
    <t>T7.2-A14</t>
  </si>
  <si>
    <t>10.207.155.184</t>
  </si>
  <si>
    <t>app-10.205.36.62</t>
  </si>
  <si>
    <t>SGH103S1FR</t>
  </si>
  <si>
    <t>T7.2-B09</t>
  </si>
  <si>
    <t>10.207.155.185</t>
  </si>
  <si>
    <t>app-10.205.36.63</t>
  </si>
  <si>
    <t>SGH103S2WR</t>
  </si>
  <si>
    <t>10.207.155.186</t>
  </si>
  <si>
    <t>app-10.205.36.64</t>
  </si>
  <si>
    <t>SGH143TSKV</t>
  </si>
  <si>
    <t>10.207.155.187</t>
  </si>
  <si>
    <t>app-10.205.36.65</t>
  </si>
  <si>
    <t>SGH143TSSY</t>
  </si>
  <si>
    <t>10.207.155.188</t>
  </si>
  <si>
    <t>app-10.205.36.66</t>
  </si>
  <si>
    <t>SGH103S1GV</t>
  </si>
  <si>
    <t>10.207.155.189</t>
  </si>
  <si>
    <t>app-10.205.36.67</t>
  </si>
  <si>
    <t>SGH103S2ZL</t>
  </si>
  <si>
    <t>10.207.155.190</t>
  </si>
  <si>
    <t>app-10.205.36.68</t>
  </si>
  <si>
    <t>10.207.155.191</t>
  </si>
  <si>
    <t>app-10.205.36.69</t>
  </si>
  <si>
    <t>53RR643</t>
  </si>
  <si>
    <t>10.207.155.194</t>
  </si>
  <si>
    <t>app-10.205.36.72</t>
  </si>
  <si>
    <t>10.207.155.195</t>
  </si>
  <si>
    <t>app-10.205.36.73</t>
  </si>
  <si>
    <t>10.207.155.196</t>
  </si>
  <si>
    <t>app-10.205.36.74</t>
  </si>
  <si>
    <t>10.207.156.118</t>
  </si>
  <si>
    <t>app-10.205.36.136</t>
  </si>
  <si>
    <t>10.207.156.119</t>
  </si>
  <si>
    <t>app-10.205.36.137</t>
  </si>
  <si>
    <t>SGH143TSM3</t>
  </si>
  <si>
    <t>10.207.156.120</t>
  </si>
  <si>
    <t>app-10.205.36.138</t>
  </si>
  <si>
    <t>9TQR643</t>
  </si>
  <si>
    <t>10.207.156.122</t>
  </si>
  <si>
    <t>app-10.205.36.140</t>
  </si>
  <si>
    <t>SGH143TSMC</t>
  </si>
  <si>
    <t>10.207.156.123</t>
  </si>
  <si>
    <t>app-10.205.36.141</t>
  </si>
  <si>
    <t>SGH103YCNJ</t>
  </si>
  <si>
    <t>10.207.156.124</t>
  </si>
  <si>
    <t>app-10.205.36.142</t>
  </si>
  <si>
    <t>10.207.156.125</t>
  </si>
  <si>
    <t>app-10.205.36.143</t>
  </si>
  <si>
    <t>10.207.156.144</t>
  </si>
  <si>
    <t>app-10.205.36.162</t>
  </si>
  <si>
    <t>SGH103S1H1</t>
  </si>
  <si>
    <t>10.207.156.145</t>
  </si>
  <si>
    <t>app-10.205.36.163</t>
  </si>
  <si>
    <t>MAAG002342</t>
  </si>
  <si>
    <t>10.207.156.156</t>
  </si>
  <si>
    <t>app-10.205.36.174</t>
  </si>
  <si>
    <t>10.207.156.157</t>
  </si>
  <si>
    <t>app-10.205.36.175</t>
  </si>
  <si>
    <t>MAAG002370</t>
  </si>
  <si>
    <t>10.207.156.160</t>
  </si>
  <si>
    <t>app-10.205.36.178</t>
  </si>
  <si>
    <t>MAAG002373</t>
  </si>
  <si>
    <t>10.207.156.161</t>
  </si>
  <si>
    <t>app-10.205.36.179</t>
  </si>
  <si>
    <t>10.207.156.162</t>
  </si>
  <si>
    <t>app-10.205.36.180</t>
  </si>
  <si>
    <t>SGH103YCNZ</t>
  </si>
  <si>
    <t>10.207.156.163</t>
  </si>
  <si>
    <t>app-10.205.36.181</t>
  </si>
  <si>
    <t>10.207.156.164</t>
  </si>
  <si>
    <t>app-10.205.36.182</t>
  </si>
  <si>
    <t>10.207.156.165</t>
  </si>
  <si>
    <t>app-10.205.36.183</t>
  </si>
  <si>
    <t>10.207.156.168</t>
  </si>
  <si>
    <t>app-10.205.36.186</t>
  </si>
  <si>
    <t>10.207.156.59</t>
  </si>
  <si>
    <t>app-10.205.36.77</t>
  </si>
  <si>
    <t>10.207.156.60</t>
  </si>
  <si>
    <t>app-10.205.36.78</t>
  </si>
  <si>
    <t>SGH103S304</t>
  </si>
  <si>
    <t>T7.2-B10</t>
  </si>
  <si>
    <t>10.207.156.61</t>
  </si>
  <si>
    <t>app-10.205.36.79</t>
  </si>
  <si>
    <t>10.207.156.62</t>
  </si>
  <si>
    <t>app-10.205.36.80</t>
  </si>
  <si>
    <t>SGH143TSPZ</t>
  </si>
  <si>
    <t>10.207.156.63</t>
  </si>
  <si>
    <t>app-10.205.36.81</t>
  </si>
  <si>
    <t>SGH103YCN6</t>
  </si>
  <si>
    <t>10.207.156.64</t>
  </si>
  <si>
    <t>app-10.205.36.82</t>
  </si>
  <si>
    <t>MAAG002513</t>
  </si>
  <si>
    <t>10.207.156.65</t>
  </si>
  <si>
    <t>app-10.205.36.83</t>
  </si>
  <si>
    <t>SGH143TSKB</t>
  </si>
  <si>
    <t>10.207.156.66</t>
  </si>
  <si>
    <t>app-10.205.36.84</t>
  </si>
  <si>
    <t>SGH103YCN4</t>
  </si>
  <si>
    <t>10.207.156.67</t>
  </si>
  <si>
    <t>app-10.205.36.85</t>
  </si>
  <si>
    <t>10.207.156.68</t>
  </si>
  <si>
    <t>app-10.205.36.86</t>
  </si>
  <si>
    <t>10.207.156.69</t>
  </si>
  <si>
    <t>app-10.205.36.87</t>
  </si>
  <si>
    <t>SGH103S1GZ</t>
  </si>
  <si>
    <t>10.207.156.70</t>
  </si>
  <si>
    <t>app-10.205.36.88</t>
  </si>
  <si>
    <t>10.207.156.71</t>
  </si>
  <si>
    <t>app-10.205.36.89</t>
  </si>
  <si>
    <t>SGH143TSQS</t>
  </si>
  <si>
    <t>10.207.156.72</t>
  </si>
  <si>
    <t>app-10.205.36.90</t>
  </si>
  <si>
    <t>SGH103S1GL</t>
  </si>
  <si>
    <t>10.207.156.73</t>
  </si>
  <si>
    <t>app-10.205.36.91</t>
  </si>
  <si>
    <t>10.207.156.74</t>
  </si>
  <si>
    <t>app-10.205.36.92</t>
  </si>
  <si>
    <t>SGH143TSLL</t>
  </si>
  <si>
    <t>10.207.156.75</t>
  </si>
  <si>
    <t>app-10.205.36.93</t>
  </si>
  <si>
    <t>SGH103S1GJ</t>
  </si>
  <si>
    <t>10.207.156.76</t>
  </si>
  <si>
    <t>app-10.205.36.94</t>
  </si>
  <si>
    <t>MAAG002351</t>
  </si>
  <si>
    <t>10.207.156.77</t>
  </si>
  <si>
    <t>app-10.205.36.95</t>
  </si>
  <si>
    <t>10.207.156.78</t>
  </si>
  <si>
    <t>app-10.205.36.96</t>
  </si>
  <si>
    <t>SGH103YCNN</t>
  </si>
  <si>
    <t>10.207.156.79</t>
  </si>
  <si>
    <t>app-10.205.36.97</t>
  </si>
  <si>
    <t>10.207.156.80</t>
  </si>
  <si>
    <t>app-10.205.36.98</t>
  </si>
  <si>
    <t>10.207.156.81</t>
  </si>
  <si>
    <t>app-10.205.36.99</t>
  </si>
  <si>
    <t>10.207.156.86</t>
  </si>
  <si>
    <t>app-10.205.36.104</t>
  </si>
  <si>
    <t>10.207.156.87</t>
  </si>
  <si>
    <t>app-10.205.36.105</t>
  </si>
  <si>
    <t>SGH103YCNG</t>
  </si>
  <si>
    <t>10.207.156.95</t>
  </si>
  <si>
    <t>app-10.205.36.113</t>
  </si>
  <si>
    <t>SGH143TSR8</t>
  </si>
  <si>
    <t>10.207.156.96</t>
  </si>
  <si>
    <t>app-10.205.36.114</t>
  </si>
  <si>
    <t>G9RR643</t>
  </si>
  <si>
    <t>10.207.58.24</t>
  </si>
  <si>
    <t xml:space="preserve">Invoice cluster-10.207.58.24</t>
  </si>
  <si>
    <t xml:space="preserve">CentOS Linux release 7.7 kernel 3.10.0-1062.12.1.el7.x86</t>
  </si>
  <si>
    <t>7RGS643</t>
  </si>
  <si>
    <t>T7.2-E11</t>
  </si>
  <si>
    <t>10.207.58.25</t>
  </si>
  <si>
    <t xml:space="preserve">Invoice cluster-10.207.58.25</t>
  </si>
  <si>
    <t>5JQR643</t>
  </si>
  <si>
    <t>T7.2-E07</t>
  </si>
  <si>
    <t>10.207.58.26</t>
  </si>
  <si>
    <t xml:space="preserve">Invoice cluster-10.207.58.26</t>
  </si>
  <si>
    <t>CPQR643</t>
  </si>
  <si>
    <t>10.207.58.27</t>
  </si>
  <si>
    <t xml:space="preserve">Invoice cluster-10.207.58.27</t>
  </si>
  <si>
    <t>BGQR643</t>
  </si>
  <si>
    <t>10.207.58.28</t>
  </si>
  <si>
    <t xml:space="preserve">Invoice cluster-10.207.58.28</t>
  </si>
  <si>
    <t>8PQR643</t>
  </si>
  <si>
    <t>10.207.58.29</t>
  </si>
  <si>
    <t xml:space="preserve">Invoice cluster-10.207.58.29</t>
  </si>
  <si>
    <t>JDQR643</t>
  </si>
  <si>
    <t>T7.2-E08</t>
  </si>
  <si>
    <t>10.207.58.30</t>
  </si>
  <si>
    <t xml:space="preserve">Invoice cluster-10.207.58.30</t>
  </si>
  <si>
    <t>6TQR643</t>
  </si>
  <si>
    <t>T7.2-E10</t>
  </si>
  <si>
    <t>10.207.58.31</t>
  </si>
  <si>
    <t xml:space="preserve">Invoice cluster-10.207.58.31</t>
  </si>
  <si>
    <t>CKQR643</t>
  </si>
  <si>
    <t>10.207.58.32</t>
  </si>
  <si>
    <t xml:space="preserve">Invoice cluster-10.207.58.32</t>
  </si>
  <si>
    <t>H9RR643</t>
  </si>
  <si>
    <t>10.207.58.33</t>
  </si>
  <si>
    <t xml:space="preserve">Invoice cluster-10.207.58.33</t>
  </si>
  <si>
    <t>FQQR643</t>
  </si>
  <si>
    <t>T7.2-E12</t>
  </si>
  <si>
    <t>10.207.58.34</t>
  </si>
  <si>
    <t xml:space="preserve">Invoice cluster-10.207.58.34</t>
  </si>
  <si>
    <t>9NGS643</t>
  </si>
  <si>
    <t>T7.2-E13</t>
  </si>
  <si>
    <t>10.207.58.35</t>
  </si>
  <si>
    <t xml:space="preserve">Invoice cluster-10.207.58.35</t>
  </si>
  <si>
    <t>6NGS643</t>
  </si>
  <si>
    <t>10.207.58.45</t>
  </si>
  <si>
    <t xml:space="preserve">Kafka, redis-10.207.58.45</t>
  </si>
  <si>
    <t>10.207.58.46</t>
  </si>
  <si>
    <t xml:space="preserve">Kafka, redis-10.207.58.46</t>
  </si>
  <si>
    <t>10.207.58.47</t>
  </si>
  <si>
    <t xml:space="preserve">Kafka, redis-10.207.58.47</t>
  </si>
  <si>
    <t>10.207.58.50</t>
  </si>
  <si>
    <t xml:space="preserve">Web invoice-10.207.58.50</t>
  </si>
  <si>
    <t>J9RR643</t>
  </si>
  <si>
    <t>10.207.58.51</t>
  </si>
  <si>
    <t xml:space="preserve">Web invoice-10.207.58.51</t>
  </si>
  <si>
    <t>257XB33</t>
  </si>
  <si>
    <t>10.207.58.52</t>
  </si>
  <si>
    <t xml:space="preserve">Web invoice-10.207.58.52</t>
  </si>
  <si>
    <t>79QR643</t>
  </si>
  <si>
    <t>10.207.58.53</t>
  </si>
  <si>
    <t xml:space="preserve">Web invoice-10.207.58.53</t>
  </si>
  <si>
    <t>99QR643</t>
  </si>
  <si>
    <t>10.207.58.55</t>
  </si>
  <si>
    <t xml:space="preserve">Web invoice-10.207.58.55</t>
  </si>
  <si>
    <t>947XB33</t>
  </si>
  <si>
    <t>10.207.58.56</t>
  </si>
  <si>
    <t xml:space="preserve">Tenant service-10.207.58.56</t>
  </si>
  <si>
    <t>GBQR643</t>
  </si>
  <si>
    <t>10.207.58.57</t>
  </si>
  <si>
    <t>Gateway-10.207.58.57</t>
  </si>
  <si>
    <t>657XB33</t>
  </si>
  <si>
    <t>10.207.58.58</t>
  </si>
  <si>
    <t>Registry-10.207.58.58</t>
  </si>
  <si>
    <t>F1RR643</t>
  </si>
  <si>
    <t>T7.2-C06</t>
  </si>
  <si>
    <t>10.207.59.116</t>
  </si>
  <si>
    <t xml:space="preserve">Invoice cluster-10.207.59.116</t>
  </si>
  <si>
    <t>C47XB33</t>
  </si>
  <si>
    <t>10.207.59.117</t>
  </si>
  <si>
    <t xml:space="preserve">Invoice cluster-10.207.59.117</t>
  </si>
  <si>
    <t>10.207.59.118</t>
  </si>
  <si>
    <t xml:space="preserve">Invoice cluster-10.207.59.118</t>
  </si>
  <si>
    <t>4JQR643</t>
  </si>
  <si>
    <t>10.207.59.119</t>
  </si>
  <si>
    <t xml:space="preserve">Invoice cluster-10.207.59.119</t>
  </si>
  <si>
    <t>63RR643</t>
  </si>
  <si>
    <t>10.207.59.120</t>
  </si>
  <si>
    <t xml:space="preserve">Invoice cluster-10.207.59.120</t>
  </si>
  <si>
    <t>J17XB33</t>
  </si>
  <si>
    <t>10.207.59.121</t>
  </si>
  <si>
    <t xml:space="preserve">Invoice cluster-10.207.59.121</t>
  </si>
  <si>
    <t>89QR643</t>
  </si>
  <si>
    <t>10.207.59.122</t>
  </si>
  <si>
    <t xml:space="preserve">Invoice cluster-10.207.59.122</t>
  </si>
  <si>
    <t>JQQR643</t>
  </si>
  <si>
    <t>10.207.59.123</t>
  </si>
  <si>
    <t xml:space="preserve">Invoice cluster-10.207.59.123</t>
  </si>
  <si>
    <t>857XB33</t>
  </si>
  <si>
    <t>10.207.59.124</t>
  </si>
  <si>
    <t xml:space="preserve">Invoice cluster-10.207.59.124</t>
  </si>
  <si>
    <t>10.207.59.125</t>
  </si>
  <si>
    <t xml:space="preserve">Invoice cluster-10.207.59.125</t>
  </si>
  <si>
    <t>10.207.59.126</t>
  </si>
  <si>
    <t xml:space="preserve">Invoice cluster-10.207.59.126</t>
  </si>
  <si>
    <t>GCQR643</t>
  </si>
  <si>
    <t>10.207.59.127</t>
  </si>
  <si>
    <t xml:space="preserve">Invoice cluster-10.207.59.127</t>
  </si>
  <si>
    <t>F57XB33</t>
  </si>
  <si>
    <t>10.207.59.134</t>
  </si>
  <si>
    <t xml:space="preserve">Kafka, redis-10.207.59.134</t>
  </si>
  <si>
    <t>10.207.59.135</t>
  </si>
  <si>
    <t xml:space="preserve">Kafka, redis-10.207.59.135</t>
  </si>
  <si>
    <t>10.207.59.136</t>
  </si>
  <si>
    <t xml:space="preserve">Kafka, redis-10.207.59.136</t>
  </si>
  <si>
    <t>10.207.59.140</t>
  </si>
  <si>
    <t xml:space="preserve">Web invoice-10.207.59.140</t>
  </si>
  <si>
    <t>8CQR643</t>
  </si>
  <si>
    <t>10.207.59.141</t>
  </si>
  <si>
    <t xml:space="preserve">Web invoice-10.207.59.141</t>
  </si>
  <si>
    <t>D1RR643</t>
  </si>
  <si>
    <t>10.207.59.142</t>
  </si>
  <si>
    <t xml:space="preserve">Web invoice-10.207.59.142</t>
  </si>
  <si>
    <t>4MQR643</t>
  </si>
  <si>
    <t>10.207.59.143</t>
  </si>
  <si>
    <t xml:space="preserve">Web invoice-10.207.59.143</t>
  </si>
  <si>
    <t>F47XB33</t>
  </si>
  <si>
    <t>10.207.59.144</t>
  </si>
  <si>
    <t xml:space="preserve">Web invoice-10.207.59.144</t>
  </si>
  <si>
    <t>HQQR643</t>
  </si>
  <si>
    <t>10.207.59.145</t>
  </si>
  <si>
    <t xml:space="preserve">Web invoice-10.207.59.145</t>
  </si>
  <si>
    <t>10.207.59.146</t>
  </si>
  <si>
    <t xml:space="preserve">Web invoice-10.207.59.146</t>
  </si>
  <si>
    <t>GQQR643</t>
  </si>
  <si>
    <t>10.207.59.147</t>
  </si>
  <si>
    <t xml:space="preserve">Web invoice-10.207.59.147</t>
  </si>
  <si>
    <t>HCQR643</t>
  </si>
  <si>
    <t>10.207.62.94</t>
  </si>
  <si>
    <t>DBInvoice3-10.207.62.94</t>
  </si>
  <si>
    <t>SGH143TSQJ</t>
  </si>
  <si>
    <t>10.207.62.95</t>
  </si>
  <si>
    <t>DBInvoice3-10.207.62.95</t>
  </si>
  <si>
    <t>2BRR643</t>
  </si>
  <si>
    <t>10.207.62.98</t>
  </si>
  <si>
    <t>DBInvoice3-10.207.62.98</t>
  </si>
  <si>
    <t>SGH143TST2</t>
  </si>
  <si>
    <t>10.255.63.103</t>
  </si>
  <si>
    <t>MAAG001406</t>
  </si>
  <si>
    <t>10.255.63.104</t>
  </si>
  <si>
    <t>10.255.63.105</t>
  </si>
  <si>
    <t>MAMC005288</t>
  </si>
  <si>
    <t>10.255.63.73</t>
  </si>
  <si>
    <t>MAMC005307</t>
  </si>
  <si>
    <t>10.255.63.74</t>
  </si>
  <si>
    <t>MAAG001414</t>
  </si>
  <si>
    <t>10.255.63.77</t>
  </si>
  <si>
    <t>10.255.63.78</t>
  </si>
  <si>
    <t>MALU006568</t>
  </si>
  <si>
    <t>10.255.63.94</t>
  </si>
  <si>
    <t>10.255.63.95</t>
  </si>
  <si>
    <t>10.255.63.96</t>
  </si>
  <si>
    <t>10.255.63.109</t>
  </si>
  <si>
    <t xml:space="preserve">Bổ sung TN</t>
  </si>
  <si>
    <t>10.255.63.110</t>
  </si>
  <si>
    <t>MALU006565</t>
  </si>
  <si>
    <t>10.255.63.111</t>
  </si>
  <si>
    <t>MAAG001408</t>
  </si>
  <si>
    <t>10.207.156.158</t>
  </si>
  <si>
    <t>app-10.205.36.176</t>
  </si>
  <si>
    <t>SGH143TSTL</t>
  </si>
  <si>
    <t>10.207.156.159</t>
  </si>
  <si>
    <t>app-10.205.36.177</t>
  </si>
  <si>
    <t>SGH103S1GN</t>
  </si>
  <si>
    <t>10.207.156.169</t>
  </si>
  <si>
    <t>app-10.205.36.187</t>
  </si>
  <si>
    <t>10.207.156.126</t>
  </si>
  <si>
    <t>app-10.205.36.144</t>
  </si>
  <si>
    <t>10.207.156.127</t>
  </si>
  <si>
    <t>app-10.205.36.145</t>
  </si>
  <si>
    <t>10.207.156.128</t>
  </si>
  <si>
    <t>app-10.205.36.146</t>
  </si>
  <si>
    <t>10.207.156.129</t>
  </si>
  <si>
    <t>app-10.205.36.147</t>
  </si>
  <si>
    <t>SGH103YCNX</t>
  </si>
  <si>
    <t>10.207.156.130</t>
  </si>
  <si>
    <t>app-10.205.36.148</t>
  </si>
  <si>
    <t>10.207.156.131</t>
  </si>
  <si>
    <t>app-10.205.36.149</t>
  </si>
  <si>
    <t>SGH143TSS9</t>
  </si>
  <si>
    <t>10.207.156.132</t>
  </si>
  <si>
    <t>app-10.205.36.150</t>
  </si>
  <si>
    <t>SGH103YCN8</t>
  </si>
  <si>
    <t>10.207.156.133</t>
  </si>
  <si>
    <t>app-10.205.36.151</t>
  </si>
  <si>
    <t>10.207.58.36</t>
  </si>
  <si>
    <t xml:space="preserve">Kafka, redis-10.207.58.36</t>
  </si>
  <si>
    <t>10.207.58.37</t>
  </si>
  <si>
    <t xml:space="preserve">Kafka, redis-10.207.58.37</t>
  </si>
  <si>
    <t>10.207.58.38</t>
  </si>
  <si>
    <t xml:space="preserve">Kafka, redis-10.207.58.38</t>
  </si>
  <si>
    <t>10.207.58.39</t>
  </si>
  <si>
    <t xml:space="preserve">Kafka, redis-10.207.58.39</t>
  </si>
  <si>
    <t>10.207.58.40</t>
  </si>
  <si>
    <t xml:space="preserve">Kafka, redis-10.207.58.40</t>
  </si>
  <si>
    <t>10.207.58.41</t>
  </si>
  <si>
    <t xml:space="preserve">Kafka, redis-10.207.58.41</t>
  </si>
  <si>
    <t>10.207.58.42</t>
  </si>
  <si>
    <t xml:space="preserve">Kafka, redis-10.207.58.42</t>
  </si>
  <si>
    <t>10.207.58.43</t>
  </si>
  <si>
    <t xml:space="preserve">Kafka, redis-10.207.58.43</t>
  </si>
  <si>
    <t>10.207.58.44</t>
  </si>
  <si>
    <t xml:space="preserve">Kafka, redis-10.207.58.44</t>
  </si>
  <si>
    <t>10.207.59.128</t>
  </si>
  <si>
    <t xml:space="preserve">Kafka, redis-10.207.59.128</t>
  </si>
  <si>
    <t>10.207.59.129</t>
  </si>
  <si>
    <t xml:space="preserve">Kafka, redis-10.207.59.129</t>
  </si>
  <si>
    <t>10.207.59.130</t>
  </si>
  <si>
    <t xml:space="preserve">Kafka, redis-10.207.59.130</t>
  </si>
  <si>
    <t>10.207.59.131</t>
  </si>
  <si>
    <t xml:space="preserve">Kafka, redis-10.207.59.131</t>
  </si>
  <si>
    <t>10.207.59.132</t>
  </si>
  <si>
    <t xml:space="preserve">Kafka, redis-10.207.59.132</t>
  </si>
  <si>
    <t>10.207.59.133</t>
  </si>
  <si>
    <t xml:space="preserve">Kafka, redis-10.207.59.133</t>
  </si>
  <si>
    <t>10.207.59.137</t>
  </si>
  <si>
    <t xml:space="preserve">Kafka, redis-10.207.59.137</t>
  </si>
  <si>
    <t>10.207.59.138</t>
  </si>
  <si>
    <t xml:space="preserve">Kafka, redis-10.207.59.138</t>
  </si>
  <si>
    <t>10.207.59.139</t>
  </si>
  <si>
    <t xml:space="preserve">Kafka, redis-10.207.59.139</t>
  </si>
  <si>
    <t>10.207.156.114</t>
  </si>
  <si>
    <t>app-10.205.36.132</t>
  </si>
  <si>
    <t>10.207.156.115</t>
  </si>
  <si>
    <t>app-10.205.36.133</t>
  </si>
  <si>
    <t>10.207.156.116</t>
  </si>
  <si>
    <t>app-10.205.36.134</t>
  </si>
  <si>
    <t>10.207.156.117</t>
  </si>
  <si>
    <t>app-10.205.36.135</t>
  </si>
  <si>
    <t>10.207.156.105</t>
  </si>
  <si>
    <t xml:space="preserve">DB Invoice-10.205.36.123</t>
  </si>
  <si>
    <t>10.207.156.106</t>
  </si>
  <si>
    <t xml:space="preserve">DB Invoice-10.205.36.124</t>
  </si>
  <si>
    <t>10.207.156.113</t>
  </si>
  <si>
    <t xml:space="preserve">DB Invoice-10.205.36.131</t>
  </si>
  <si>
    <t>10.207.156.107</t>
  </si>
  <si>
    <t xml:space="preserve">DB Invoice-10.205.36.125</t>
  </si>
  <si>
    <t>10.207.156.108</t>
  </si>
  <si>
    <t xml:space="preserve">DB Invoice-10.205.36.126</t>
  </si>
  <si>
    <t>10.207.156.112</t>
  </si>
  <si>
    <t xml:space="preserve">DB Invoice-10.205.36.130</t>
  </si>
  <si>
    <t>10.254.157.190</t>
  </si>
  <si>
    <t xml:space="preserve">DB Invoice_10.254.157.190</t>
  </si>
  <si>
    <t>10.254.157.191</t>
  </si>
  <si>
    <t xml:space="preserve">DB Invoice_10.254.157.191</t>
  </si>
  <si>
    <t>10.207.156.103</t>
  </si>
  <si>
    <t xml:space="preserve">DB Invoice-10.205.36.121</t>
  </si>
  <si>
    <t>10.254.157.192</t>
  </si>
  <si>
    <t xml:space="preserve">DB Invoice_10.254.157.192</t>
  </si>
  <si>
    <t>SGH143TSH8</t>
  </si>
  <si>
    <t>10.254.157.193</t>
  </si>
  <si>
    <t xml:space="preserve">DB Invoice_10.254.157.193</t>
  </si>
  <si>
    <t>10.207.156.111</t>
  </si>
  <si>
    <t xml:space="preserve">DB Invoice-10.205.36.129</t>
  </si>
  <si>
    <t>10.254.157.194</t>
  </si>
  <si>
    <t xml:space="preserve">DB Invoice_10.254.157.194</t>
  </si>
  <si>
    <t>10.254.157.195</t>
  </si>
  <si>
    <t xml:space="preserve">DB Invoice_10.254.157.195</t>
  </si>
  <si>
    <t>10.207.156.104</t>
  </si>
  <si>
    <t xml:space="preserve">DB Invoice-10.205.36.122</t>
  </si>
  <si>
    <t>10.254.158.97</t>
  </si>
  <si>
    <t xml:space="preserve">DB Invoice-10.254.158.97</t>
  </si>
  <si>
    <t>10.254.158.98</t>
  </si>
  <si>
    <t xml:space="preserve">DB Invoice-10.254.158.98</t>
  </si>
  <si>
    <t>10.207.156.110</t>
  </si>
  <si>
    <t xml:space="preserve">DB Invoice-10.205.36.128</t>
  </si>
  <si>
    <t>10.207.156.102</t>
  </si>
  <si>
    <t xml:space="preserve">DB Invoice-10.205.36.120</t>
  </si>
  <si>
    <t>32RR643</t>
  </si>
  <si>
    <t>10.254.158.101</t>
  </si>
  <si>
    <t xml:space="preserve">DB Invoice-10.254.158.101</t>
  </si>
  <si>
    <t>SGH143TSMM</t>
  </si>
  <si>
    <t xml:space="preserve">10.254.158.100 </t>
  </si>
  <si>
    <t xml:space="preserve">DB Invoice-10.254.158.100</t>
  </si>
  <si>
    <t>10.254.158.106</t>
  </si>
  <si>
    <t xml:space="preserve">DB Invoice-10.254.158.106</t>
  </si>
  <si>
    <t>10.254.158.107</t>
  </si>
  <si>
    <t xml:space="preserve">DB Invoice-10.254.158.107</t>
  </si>
  <si>
    <t>10.207.156.109</t>
  </si>
  <si>
    <t xml:space="preserve">DB Invoice-10.205.36.127</t>
  </si>
  <si>
    <t>10.207.156.99</t>
  </si>
  <si>
    <t xml:space="preserve">DB Invoice-10.205.36.117</t>
  </si>
  <si>
    <t>10.207.156.100</t>
  </si>
  <si>
    <t xml:space="preserve">DB Invoice-10.205.36.118</t>
  </si>
  <si>
    <t>10.207.156.101</t>
  </si>
  <si>
    <t xml:space="preserve">DB Invoice-10.205.36.119</t>
  </si>
  <si>
    <t>10.254.158.139</t>
  </si>
  <si>
    <t>DB-10.205.33.245</t>
  </si>
  <si>
    <t>10.254.158.140</t>
  </si>
  <si>
    <t>DB-10.205.33.246</t>
  </si>
  <si>
    <t>10.254.158.141</t>
  </si>
  <si>
    <t>DB-10.205.33.247</t>
  </si>
  <si>
    <t>Mbcss</t>
  </si>
  <si>
    <t>10.60.96.14</t>
  </si>
  <si>
    <t>Mobile</t>
  </si>
  <si>
    <t>SV_10.60.96.14-host14-OS</t>
  </si>
  <si>
    <t xml:space="preserve">Oracle Linux Server release 6.6 kernel 3.8.13-44.1.1.el6uek.x86_64</t>
  </si>
  <si>
    <t>SGH551XYCE</t>
  </si>
  <si>
    <t>10.60.96.15</t>
  </si>
  <si>
    <t>SV_10.60.96.15-host15-OS</t>
  </si>
  <si>
    <t xml:space="preserve">CentOS Linux release 7.3 kernel 3.10.0-514.el7.x86_64</t>
  </si>
  <si>
    <t>SGH551XYFK</t>
  </si>
  <si>
    <t>10.60.96.17</t>
  </si>
  <si>
    <t>SV_10.60.96.17-host17-OS</t>
  </si>
  <si>
    <t>SGH551XTD5</t>
  </si>
  <si>
    <t>10.30.131.80</t>
  </si>
  <si>
    <t>SV_10.30.131.80-mBCCS-APP01-OS</t>
  </si>
  <si>
    <t>SGH522VMWF</t>
  </si>
  <si>
    <t>T3GVM</t>
  </si>
  <si>
    <t xml:space="preserve">GVM9103_RACK07 (VTGM3.02)</t>
  </si>
  <si>
    <t>10.30.131.81</t>
  </si>
  <si>
    <t>SV_10.30.131.81-mBCCS-APP02-OS</t>
  </si>
  <si>
    <t>SGH522VMWM</t>
  </si>
  <si>
    <t>10.30.147.66</t>
  </si>
  <si>
    <t>SV_10.30.147.66-mBCCSApp02-OS</t>
  </si>
  <si>
    <t>SGH705XCHS</t>
  </si>
  <si>
    <t xml:space="preserve">GVM9103_RACK28 (MBCCS)</t>
  </si>
  <si>
    <t>10.30.147.68</t>
  </si>
  <si>
    <t>SV_10.30.147.68-mBCCSAPP03-OS</t>
  </si>
  <si>
    <t>SGH705XCJ2</t>
  </si>
  <si>
    <t>10.30.147.70</t>
  </si>
  <si>
    <t>SV_10.30.147.70-mBCCSApp01-OS</t>
  </si>
  <si>
    <t>SGH705XCJV</t>
  </si>
  <si>
    <t>10.207.161.37</t>
  </si>
  <si>
    <t>App-10.207.161.37</t>
  </si>
  <si>
    <t>SGH143TSMW</t>
  </si>
  <si>
    <t>10.207.161.38</t>
  </si>
  <si>
    <t>App-10.207.161.38</t>
  </si>
  <si>
    <t>SGH143TSSF</t>
  </si>
  <si>
    <t>10.207.161.39</t>
  </si>
  <si>
    <t>App-10.207.161.39</t>
  </si>
  <si>
    <t>10.207.161.40</t>
  </si>
  <si>
    <t>App-10.207.161.40</t>
  </si>
  <si>
    <t>7QQR643</t>
  </si>
  <si>
    <t>10.207.161.41</t>
  </si>
  <si>
    <t>App-10.207.161.41</t>
  </si>
  <si>
    <t>MAAG002345</t>
  </si>
  <si>
    <t>10.207.161.42</t>
  </si>
  <si>
    <t>App-10.207.161.42</t>
  </si>
  <si>
    <t>10.207.161.43</t>
  </si>
  <si>
    <t>App-10.207.161.43</t>
  </si>
  <si>
    <t>10.207.161.44</t>
  </si>
  <si>
    <t>App-10.207.161.44</t>
  </si>
  <si>
    <t>10.207.161.51</t>
  </si>
  <si>
    <t>App-10.207.161.51</t>
  </si>
  <si>
    <t>10.207.161.52</t>
  </si>
  <si>
    <t>App-10.207.161.52</t>
  </si>
  <si>
    <t>10.207.161.53</t>
  </si>
  <si>
    <t>App-10.207.161.53</t>
  </si>
  <si>
    <t>10.207.161.54</t>
  </si>
  <si>
    <t>App-10.207.161.54</t>
  </si>
  <si>
    <t>9RGS643</t>
  </si>
  <si>
    <t>10.207.161.55</t>
  </si>
  <si>
    <t>App-10.207.161.55</t>
  </si>
  <si>
    <t>10.207.161.56</t>
  </si>
  <si>
    <t>App-10.207.161.56</t>
  </si>
  <si>
    <t>10.207.161.57</t>
  </si>
  <si>
    <t>App-10.207.161.57</t>
  </si>
  <si>
    <t>MAAG002446</t>
  </si>
  <si>
    <t>10.207.161.58</t>
  </si>
  <si>
    <t>App-10.207.161.58</t>
  </si>
  <si>
    <t>10.60.135.192</t>
  </si>
  <si>
    <t>SGH931T2HP</t>
  </si>
  <si>
    <t>10.60.135.193</t>
  </si>
  <si>
    <t>10.60.135.194</t>
  </si>
  <si>
    <t>SGH645T9A9</t>
  </si>
  <si>
    <t>10.60.7.240</t>
  </si>
  <si>
    <t>93,25</t>
  </si>
  <si>
    <t>SV_10.60.7.240-NMS-APP06-OS</t>
  </si>
  <si>
    <t>10.60.7.35</t>
  </si>
  <si>
    <t>SV_10.60.7.35-NMS-APP08-OS</t>
  </si>
  <si>
    <t>10.207.161.1</t>
  </si>
  <si>
    <t>App-10.207.161.1</t>
  </si>
  <si>
    <t>10.207.161.2</t>
  </si>
  <si>
    <t>App-10.207.161.2</t>
  </si>
  <si>
    <t>SGH143TSHS</t>
  </si>
  <si>
    <t>10.207.161.3</t>
  </si>
  <si>
    <t>App-10.207.161.3</t>
  </si>
  <si>
    <t>10.207.161.4</t>
  </si>
  <si>
    <t>App-10.207.161.4</t>
  </si>
  <si>
    <t>10.207.161.5</t>
  </si>
  <si>
    <t>App-10.207.161.5</t>
  </si>
  <si>
    <t>10.207.161.6</t>
  </si>
  <si>
    <t>App-10.207.161.6</t>
  </si>
  <si>
    <t>10.207.161.7</t>
  </si>
  <si>
    <t>App-10.207.161.7</t>
  </si>
  <si>
    <t>10.207.161.8</t>
  </si>
  <si>
    <t>App-10.207.161.8</t>
  </si>
  <si>
    <t>10.207.161.9</t>
  </si>
  <si>
    <t>App-10.207.161.9</t>
  </si>
  <si>
    <t>10.207.161.10</t>
  </si>
  <si>
    <t>App-10.207.161.10</t>
  </si>
  <si>
    <t>10.207.161.11</t>
  </si>
  <si>
    <t>App-10.207.161.11</t>
  </si>
  <si>
    <t>MAAG002443</t>
  </si>
  <si>
    <t>10.207.161.12</t>
  </si>
  <si>
    <t>App-10.207.161.12</t>
  </si>
  <si>
    <t>MAAG002512</t>
  </si>
  <si>
    <t>10.240.184.88</t>
  </si>
  <si>
    <t>10.240.184.89</t>
  </si>
  <si>
    <t>10.60.130.43</t>
  </si>
  <si>
    <t>SV_10.60.130.43-localhost.localdomain-OS</t>
  </si>
  <si>
    <t xml:space="preserve">CentOS Linux release 7.4 kernel 3.10.0-862.el7.x86_64</t>
  </si>
  <si>
    <t>SGH810XAHV</t>
  </si>
  <si>
    <t>T6.1-L06</t>
  </si>
  <si>
    <t>10.60.130.44</t>
  </si>
  <si>
    <t xml:space="preserve">CentOS Linux release 7.4 kernel 3.10.0-693.el7.x86_64</t>
  </si>
  <si>
    <t>MALU006573</t>
  </si>
  <si>
    <t>10.254.137.103</t>
  </si>
  <si>
    <t>ndha_id_01</t>
  </si>
  <si>
    <t>10.254.137.104</t>
  </si>
  <si>
    <t>ndha_id_02</t>
  </si>
  <si>
    <t>10.254.137.105</t>
  </si>
  <si>
    <t>ndha_id_03</t>
  </si>
  <si>
    <t>10.254.137.106</t>
  </si>
  <si>
    <t>ndha_id_04</t>
  </si>
  <si>
    <t>10.254.137.107</t>
  </si>
  <si>
    <t>ndha_id_05</t>
  </si>
  <si>
    <t>10.254.137.108</t>
  </si>
  <si>
    <t>ndha_id_06</t>
  </si>
  <si>
    <t>10.254.137.109</t>
  </si>
  <si>
    <t>ndha_id_07</t>
  </si>
  <si>
    <t>10.254.137.110</t>
  </si>
  <si>
    <t>ndha_id_08</t>
  </si>
  <si>
    <t>10.254.137.111</t>
  </si>
  <si>
    <t>ndha_id_09</t>
  </si>
  <si>
    <t>10.254.137.112</t>
  </si>
  <si>
    <t>ndha_id_10</t>
  </si>
  <si>
    <t>10.254.137.113</t>
  </si>
  <si>
    <t>ndha_id_11</t>
  </si>
  <si>
    <t xml:space="preserve">Sale AI Assistant</t>
  </si>
  <si>
    <t>10.254.137.154</t>
  </si>
  <si>
    <t>App-10.205.32.62</t>
  </si>
  <si>
    <t>VTT_TTCNTT_BUSPCCM</t>
  </si>
  <si>
    <t>10.254.137.155</t>
  </si>
  <si>
    <t>App-10.205.32.63</t>
  </si>
  <si>
    <t>10.254.137.156</t>
  </si>
  <si>
    <t>App-10.205.32.64</t>
  </si>
  <si>
    <t>10.254.137.157</t>
  </si>
  <si>
    <t>App-10.205.32.65</t>
  </si>
  <si>
    <t>10.254.137.158</t>
  </si>
  <si>
    <t>App-10.205.32.66</t>
  </si>
  <si>
    <t>MAAG002338</t>
  </si>
  <si>
    <t>10.254.137.159</t>
  </si>
  <si>
    <t>App-10.205.32.67</t>
  </si>
  <si>
    <t>10.254.137.160</t>
  </si>
  <si>
    <t>App-10.205.32.68</t>
  </si>
  <si>
    <t>10.254.137.161</t>
  </si>
  <si>
    <t>App-10.205.32.69</t>
  </si>
  <si>
    <t>10.254.137.162</t>
  </si>
  <si>
    <t>App-10.205.32.70</t>
  </si>
  <si>
    <t>Mybox</t>
  </si>
  <si>
    <t>10.207.189.186</t>
  </si>
  <si>
    <t>ERP</t>
  </si>
  <si>
    <t>App-10.207.189.186</t>
  </si>
  <si>
    <t>10.207.189.187</t>
  </si>
  <si>
    <t>App-10.207.189.187</t>
  </si>
  <si>
    <t>10.207.189.188</t>
  </si>
  <si>
    <t>App-10.207.189.188</t>
  </si>
  <si>
    <t>SGH133VSDD</t>
  </si>
  <si>
    <t>10.207.189.189</t>
  </si>
  <si>
    <t>App-10.207.189.189</t>
  </si>
  <si>
    <t>SGH213S4QZ</t>
  </si>
  <si>
    <t>10.207.189.190</t>
  </si>
  <si>
    <t>App-10.207.189.190</t>
  </si>
  <si>
    <t>SGH133VS5T</t>
  </si>
  <si>
    <t>10.207.189.191</t>
  </si>
  <si>
    <t>App-10.207.189.191</t>
  </si>
  <si>
    <t>SGH133VSD2</t>
  </si>
  <si>
    <t>10.207.189.192</t>
  </si>
  <si>
    <t>App-10.207.189.192</t>
  </si>
  <si>
    <t>SGH133VSDL</t>
  </si>
  <si>
    <t>10.207.189.193</t>
  </si>
  <si>
    <t>App-10.207.189.193</t>
  </si>
  <si>
    <t>SGH133VSDS</t>
  </si>
  <si>
    <t>10.207.189.194</t>
  </si>
  <si>
    <t>App-10.207.189.194</t>
  </si>
  <si>
    <t>10.207.189.195</t>
  </si>
  <si>
    <t>App-10.207.189.195</t>
  </si>
  <si>
    <t>10.207.191.75</t>
  </si>
  <si>
    <t>DB-10.207.191.75</t>
  </si>
  <si>
    <t>SGH133VS5K</t>
  </si>
  <si>
    <t>10.207.191.76</t>
  </si>
  <si>
    <t>DB-10.207.191.76</t>
  </si>
  <si>
    <t>10.207.191.77</t>
  </si>
  <si>
    <t>DB-10.207.191.77</t>
  </si>
  <si>
    <t>SGH133VS5R</t>
  </si>
  <si>
    <t>10.207.191.78</t>
  </si>
  <si>
    <t>DB-10.207.191.78</t>
  </si>
  <si>
    <t>SGH133VMHH</t>
  </si>
  <si>
    <t>D11</t>
  </si>
  <si>
    <t>10.207.191.79</t>
  </si>
  <si>
    <t>DB-10.207.191.79</t>
  </si>
  <si>
    <t>SGH133VS55</t>
  </si>
  <si>
    <t>10.207.191.80</t>
  </si>
  <si>
    <t>DB-10.207.191.80</t>
  </si>
  <si>
    <t>VESS</t>
  </si>
  <si>
    <t>10.210.103.12</t>
  </si>
  <si>
    <t>vess01-VESS_APP-10.210.103.12/24</t>
  </si>
  <si>
    <t>SGH133VSDB</t>
  </si>
  <si>
    <t>10.210.103.13</t>
  </si>
  <si>
    <t>vess02-VESS_APP-10.210.103.13/24</t>
  </si>
  <si>
    <t>SGH133VS5M</t>
  </si>
  <si>
    <t>10.210.103.14</t>
  </si>
  <si>
    <t>vess03-VESS_APP-10.210.103.14/24</t>
  </si>
  <si>
    <t>SGH133VMHK</t>
  </si>
  <si>
    <t>10.210.103.15</t>
  </si>
  <si>
    <t>vess04-VESS_APP-10.210.103.15/24</t>
  </si>
  <si>
    <t>10.210.103.16</t>
  </si>
  <si>
    <t>vess05-VESS_APP-10.210.103.16/24</t>
  </si>
  <si>
    <t>SGH133VMH5</t>
  </si>
  <si>
    <t>10.210.103.17</t>
  </si>
  <si>
    <t>vess09-VESS_LOG-10.210.103.17/24</t>
  </si>
  <si>
    <t>10.210.103.18</t>
  </si>
  <si>
    <t>vess10-VESS_BACKUP-10.210.103.18/24</t>
  </si>
  <si>
    <t>SGH133VSCR</t>
  </si>
  <si>
    <t>10.210.103.19</t>
  </si>
  <si>
    <t>vess11-VESS_HA-10.210.103.19/24</t>
  </si>
  <si>
    <t>10.210.103.20</t>
  </si>
  <si>
    <t>vess12-VESS_NGINX-10.210.103.20/24</t>
  </si>
  <si>
    <t>10.210.103.21</t>
  </si>
  <si>
    <t>vess13-VESS_NFS-10.210.103.21/24</t>
  </si>
  <si>
    <t>SGH133VSCW</t>
  </si>
  <si>
    <t>10.207.191.100</t>
  </si>
  <si>
    <t>vess06-VESS_DB-10.207.191.100/24</t>
  </si>
  <si>
    <t>10.207.191.101</t>
  </si>
  <si>
    <t>vess07-VESS_DB-10.207.191.101/24</t>
  </si>
  <si>
    <t>10.207.191.102</t>
  </si>
  <si>
    <t>vess08-VESS_DB-10.207.191.102/24</t>
  </si>
  <si>
    <t>MYVIETTEL</t>
  </si>
  <si>
    <t>10.205.34.149</t>
  </si>
  <si>
    <t>Ngoctv1</t>
  </si>
  <si>
    <t>HTKH</t>
  </si>
  <si>
    <t>WebPortal-10.205.34.149</t>
  </si>
  <si>
    <t>10.205.34.150</t>
  </si>
  <si>
    <t>WebPortal-10.205.34.150</t>
  </si>
  <si>
    <t>10.205.34.151</t>
  </si>
  <si>
    <t>WebPortal-10.205.34.151</t>
  </si>
  <si>
    <t>C9RR643</t>
  </si>
  <si>
    <t>10.205.34.152</t>
  </si>
  <si>
    <t>WebPortal-10.205.34.152</t>
  </si>
  <si>
    <t>SGH103S2Z6</t>
  </si>
  <si>
    <t>10.205.34.153</t>
  </si>
  <si>
    <t>MyViettel-10.205.34.153</t>
  </si>
  <si>
    <t>10.205.34.154</t>
  </si>
  <si>
    <t>MyViettel-10.205.34.154</t>
  </si>
  <si>
    <t>SGH103S2ZB</t>
  </si>
  <si>
    <t>10.205.34.155</t>
  </si>
  <si>
    <t>MyViettel-10.205.34.155</t>
  </si>
  <si>
    <t>10.205.34.156</t>
  </si>
  <si>
    <t>MyViettel-10.205.34.156</t>
  </si>
  <si>
    <t>SGH103S2X8</t>
  </si>
  <si>
    <t>10.207.58.100</t>
  </si>
  <si>
    <t xml:space="preserve">CentOS Linux release 7.9 kernel 3.10.0-1062.9.1.el7.x86_64_32153</t>
  </si>
  <si>
    <t>SGH103S147</t>
  </si>
  <si>
    <t>T7.2-B03</t>
  </si>
  <si>
    <t>10.207.58.101</t>
  </si>
  <si>
    <t>SGH103S14H</t>
  </si>
  <si>
    <t>10.207.58.102</t>
  </si>
  <si>
    <t>SGH103S14C</t>
  </si>
  <si>
    <t>T7.2-B04</t>
  </si>
  <si>
    <t>10.207.58.68</t>
  </si>
  <si>
    <t>Kafka-10.207.58.68</t>
  </si>
  <si>
    <t>6KQR643</t>
  </si>
  <si>
    <t>10.207.58.69</t>
  </si>
  <si>
    <t>Event-10.207.58.69</t>
  </si>
  <si>
    <t>10.207.58.70</t>
  </si>
  <si>
    <t>Event-10.207.58.70</t>
  </si>
  <si>
    <t>D47XB33</t>
  </si>
  <si>
    <t>10.207.58.71</t>
  </si>
  <si>
    <t>Event-10.207.58.71</t>
  </si>
  <si>
    <t>10.207.58.72</t>
  </si>
  <si>
    <t>Event-10.207.58.72</t>
  </si>
  <si>
    <t>7MQR643</t>
  </si>
  <si>
    <t>10.207.58.73</t>
  </si>
  <si>
    <t>Gateway-10.207.58.73</t>
  </si>
  <si>
    <t>10.207.58.74</t>
  </si>
  <si>
    <t>Gateway-10.207.58.74</t>
  </si>
  <si>
    <t>10.207.58.75</t>
  </si>
  <si>
    <t>Gateway-10.207.58.75</t>
  </si>
  <si>
    <t>10.207.58.76</t>
  </si>
  <si>
    <t>Gateway-10.207.58.76</t>
  </si>
  <si>
    <t>52RR643</t>
  </si>
  <si>
    <t>10.207.58.77</t>
  </si>
  <si>
    <t>Gateway-10.207.58.77</t>
  </si>
  <si>
    <t>10.207.58.78</t>
  </si>
  <si>
    <t>Gateway-10.207.58.78</t>
  </si>
  <si>
    <t>10.207.58.79</t>
  </si>
  <si>
    <t>Gateway-10.207.58.79</t>
  </si>
  <si>
    <t>10.207.58.80</t>
  </si>
  <si>
    <t>Gateway-10.207.58.80</t>
  </si>
  <si>
    <t>CQGS643</t>
  </si>
  <si>
    <t>10.207.58.81</t>
  </si>
  <si>
    <t>Gateway-10.207.58.81</t>
  </si>
  <si>
    <t>10.207.58.83</t>
  </si>
  <si>
    <t>Redis-10.207.58.83</t>
  </si>
  <si>
    <t>10.207.58.84</t>
  </si>
  <si>
    <t>Redis-10.207.58.84</t>
  </si>
  <si>
    <t>2GQR643</t>
  </si>
  <si>
    <t>10.207.58.85</t>
  </si>
  <si>
    <t>Redis-10.207.58.85</t>
  </si>
  <si>
    <t>7LQR643</t>
  </si>
  <si>
    <t>10.207.58.86</t>
  </si>
  <si>
    <t>API-10.207.58.86</t>
  </si>
  <si>
    <t>10.207.58.87</t>
  </si>
  <si>
    <t>API-10.207.58.87</t>
  </si>
  <si>
    <t>10.207.58.88</t>
  </si>
  <si>
    <t>API-10.207.58.88</t>
  </si>
  <si>
    <t>91RR643</t>
  </si>
  <si>
    <t>10.208.81.102</t>
  </si>
  <si>
    <t>App-10.208.81.102</t>
  </si>
  <si>
    <t>SGH143TT0D</t>
  </si>
  <si>
    <t>10.208.81.103</t>
  </si>
  <si>
    <t>App-10.208.81.103</t>
  </si>
  <si>
    <t>J20XZQ3</t>
  </si>
  <si>
    <t>10.208.81.104</t>
  </si>
  <si>
    <t>App-10.208.81.104</t>
  </si>
  <si>
    <t>SGH143TT0S</t>
  </si>
  <si>
    <t>10.208.81.105</t>
  </si>
  <si>
    <t>App-10.208.81.105</t>
  </si>
  <si>
    <t>10.208.81.106</t>
  </si>
  <si>
    <t>App-10.208.81.106</t>
  </si>
  <si>
    <t>SGH143TSZR</t>
  </si>
  <si>
    <t>10.208.81.107</t>
  </si>
  <si>
    <t>App-10.208.81.107</t>
  </si>
  <si>
    <t>1VZWZQ3</t>
  </si>
  <si>
    <t>10.208.81.108</t>
  </si>
  <si>
    <t>App-10.208.81.108</t>
  </si>
  <si>
    <t>SGH143TT15</t>
  </si>
  <si>
    <t>10.208.81.109</t>
  </si>
  <si>
    <t>App-10.208.81.109</t>
  </si>
  <si>
    <t>10.208.81.110</t>
  </si>
  <si>
    <t>App-10.208.81.110</t>
  </si>
  <si>
    <t>10.240.134.200</t>
  </si>
  <si>
    <t>SV_10.240.134.200-APP04-OS</t>
  </si>
  <si>
    <t>SGH711TJY9</t>
  </si>
  <si>
    <t>T5.1-C12</t>
  </si>
  <si>
    <t>10.240.134.201</t>
  </si>
  <si>
    <t>SV_10.240.134.201-APP05-OS</t>
  </si>
  <si>
    <t xml:space="preserve">CentOS Linux release 7.9 kernel 3.10.0-123.el7.x86_64</t>
  </si>
  <si>
    <t>SGH711TJYT</t>
  </si>
  <si>
    <t>10.240.134.202</t>
  </si>
  <si>
    <t>SV_10.240.134.202-LOG01-OS</t>
  </si>
  <si>
    <t>10.240.134.203</t>
  </si>
  <si>
    <t>SV_10.240.134.203-LOG02-OS</t>
  </si>
  <si>
    <t>10.240.134.204</t>
  </si>
  <si>
    <t>SV_10.240.134.204-LOG03-OS</t>
  </si>
  <si>
    <t>10.240.134.205</t>
  </si>
  <si>
    <t>SV_10.240.134.205-MEDIA03-OS</t>
  </si>
  <si>
    <t>89H8F13</t>
  </si>
  <si>
    <t>10.240.134.206</t>
  </si>
  <si>
    <t>SV_10.240.134.206-MEDIA04-OS</t>
  </si>
  <si>
    <t>10.240.134.233</t>
  </si>
  <si>
    <t>IIM_SERVER_60009653</t>
  </si>
  <si>
    <t>SGH916TJTV</t>
  </si>
  <si>
    <t>10.240.134.241</t>
  </si>
  <si>
    <t>app-10.240.134.241</t>
  </si>
  <si>
    <t>SGH012VWRH</t>
  </si>
  <si>
    <t>T6.2-C03</t>
  </si>
  <si>
    <t>10.240.134.242</t>
  </si>
  <si>
    <t>app-10.240.134.242</t>
  </si>
  <si>
    <t>SGH012VWRK</t>
  </si>
  <si>
    <t>10.240.134.243</t>
  </si>
  <si>
    <t>app-10.240.134.243</t>
  </si>
  <si>
    <t>SGH012VWRW</t>
  </si>
  <si>
    <t>10.240.134.244</t>
  </si>
  <si>
    <t>app-10.240.134.244</t>
  </si>
  <si>
    <t>SGH012VWRR</t>
  </si>
  <si>
    <t>10.240.134.245</t>
  </si>
  <si>
    <t>app-10.240.134.245</t>
  </si>
  <si>
    <t>10.240.134.246</t>
  </si>
  <si>
    <t>app-10.240.134.246</t>
  </si>
  <si>
    <t>SGH012VWRY</t>
  </si>
  <si>
    <t>10.240.134.247</t>
  </si>
  <si>
    <t>app-10.240.134.247</t>
  </si>
  <si>
    <t>10.240.134.248</t>
  </si>
  <si>
    <t>app-10.240.134.248</t>
  </si>
  <si>
    <t>SGH916TJTJ</t>
  </si>
  <si>
    <t>10.240.134.249</t>
  </si>
  <si>
    <t>app-10.240.134.249</t>
  </si>
  <si>
    <t>10.240.134.250</t>
  </si>
  <si>
    <t>app-10.240.134.250</t>
  </si>
  <si>
    <t>SGH916TJTQ</t>
  </si>
  <si>
    <t>T6.2-C04</t>
  </si>
  <si>
    <t>10.240.184.127</t>
  </si>
  <si>
    <t>SGH906SNWL</t>
  </si>
  <si>
    <t>10.240.184.128</t>
  </si>
  <si>
    <t>10.240.184.129</t>
  </si>
  <si>
    <t>10.240.184.130</t>
  </si>
  <si>
    <t>10.240.184.131</t>
  </si>
  <si>
    <t>JMJFBS2</t>
  </si>
  <si>
    <t>T6.2-C09</t>
  </si>
  <si>
    <t>10.240.184.132</t>
  </si>
  <si>
    <t>SGH851V1CN</t>
  </si>
  <si>
    <t>10.240.184.133</t>
  </si>
  <si>
    <t>SGH906SNW0</t>
  </si>
  <si>
    <t>10.240.184.134</t>
  </si>
  <si>
    <t>10.240.184.135</t>
  </si>
  <si>
    <t>HSYFBS2</t>
  </si>
  <si>
    <t>T6.2-C12</t>
  </si>
  <si>
    <t>10.240.184.136</t>
  </si>
  <si>
    <t>SGH906SNJL</t>
  </si>
  <si>
    <t>10.240.184.137</t>
  </si>
  <si>
    <t>10.240.184.138</t>
  </si>
  <si>
    <t>SGH906SNJZ</t>
  </si>
  <si>
    <t>10.240.184.139</t>
  </si>
  <si>
    <t>SGH906SNVH</t>
  </si>
  <si>
    <t>10.240.184.49</t>
  </si>
  <si>
    <t>10.240.184.50</t>
  </si>
  <si>
    <t>10.240.184.90</t>
  </si>
  <si>
    <t>10.240.184.91</t>
  </si>
  <si>
    <t>10.240.197.101</t>
  </si>
  <si>
    <t>APP-10.240.197.101</t>
  </si>
  <si>
    <t>annt268</t>
  </si>
  <si>
    <t>10.240.197.31</t>
  </si>
  <si>
    <t>10.254.147.23</t>
  </si>
  <si>
    <t>APP-10.254.147.23</t>
  </si>
  <si>
    <t>MAAG002337</t>
  </si>
  <si>
    <t>10.254.147.24</t>
  </si>
  <si>
    <t>APP-10.254.147.24</t>
  </si>
  <si>
    <t>MAAG002491</t>
  </si>
  <si>
    <t>10.254.147.25</t>
  </si>
  <si>
    <t>APP-10.254.147.25</t>
  </si>
  <si>
    <t>MAAG002494</t>
  </si>
  <si>
    <t>10.254.147.26</t>
  </si>
  <si>
    <t>APP-10.254.147.26</t>
  </si>
  <si>
    <t>MAAG002533</t>
  </si>
  <si>
    <t>10.254.147.27</t>
  </si>
  <si>
    <t>APP-10.254.147.27</t>
  </si>
  <si>
    <t>MAAG002447</t>
  </si>
  <si>
    <t>T6.2-H03</t>
  </si>
  <si>
    <t>10.254.147.28</t>
  </si>
  <si>
    <t>APP-10.254.147.28</t>
  </si>
  <si>
    <t>MAAG002472</t>
  </si>
  <si>
    <t>10.254.147.29</t>
  </si>
  <si>
    <t>APP-10.254.147.29</t>
  </si>
  <si>
    <t>MAAG002475</t>
  </si>
  <si>
    <t>10.254.147.41</t>
  </si>
  <si>
    <t>APP-10.254.147.41</t>
  </si>
  <si>
    <t>MAAG002375</t>
  </si>
  <si>
    <t>10.254.147.42</t>
  </si>
  <si>
    <t>APP-10.254.147.42</t>
  </si>
  <si>
    <t>MAAG002506</t>
  </si>
  <si>
    <t>10.254.147.43</t>
  </si>
  <si>
    <t>APP-10.254.147.43</t>
  </si>
  <si>
    <t>MAAG002500</t>
  </si>
  <si>
    <t>10.254.147.44</t>
  </si>
  <si>
    <t>APP-10.254.147.44</t>
  </si>
  <si>
    <t>MAAG002336</t>
  </si>
  <si>
    <t>10.60.102.164</t>
  </si>
  <si>
    <t>10.60.102.165</t>
  </si>
  <si>
    <t>10.60.102.166</t>
  </si>
  <si>
    <t>10.60.102.167</t>
  </si>
  <si>
    <t>10.60.102.168</t>
  </si>
  <si>
    <t>10.60.102.169</t>
  </si>
  <si>
    <t>10.60.102.170</t>
  </si>
  <si>
    <t>MALU008614</t>
  </si>
  <si>
    <t>10.60.102.171</t>
  </si>
  <si>
    <t xml:space="preserve">CentOS release 6.6 kernel 2.6.32-696.1.1.el6.x86_64</t>
  </si>
  <si>
    <t>10.60.102.172</t>
  </si>
  <si>
    <t>10.60.102.173</t>
  </si>
  <si>
    <t xml:space="preserve">CentOS Linux release 7.7 kernel 3.10.0-1160.25.1.el7.x86_64</t>
  </si>
  <si>
    <t>10.60.102.174</t>
  </si>
  <si>
    <t>10.60.102.175</t>
  </si>
  <si>
    <t>SV_10.60.102.175-localhost.localdomain-OS</t>
  </si>
  <si>
    <t>SGH551XYE0</t>
  </si>
  <si>
    <t>T5.1-B08</t>
  </si>
  <si>
    <t>10.60.102.176</t>
  </si>
  <si>
    <t>10.60.102.177</t>
  </si>
  <si>
    <t>10.60.102.178</t>
  </si>
  <si>
    <t>SV_10.60.102.178-localhost.localdomain-OS</t>
  </si>
  <si>
    <t>SGH551XTDB</t>
  </si>
  <si>
    <t>10.60.102.179</t>
  </si>
  <si>
    <t>SV_10.60.102.179-localhost.localdomain-OS</t>
  </si>
  <si>
    <t>SGH551XYF0</t>
  </si>
  <si>
    <t>10.60.102.180</t>
  </si>
  <si>
    <t>SV_10.60.102.180-localhost.localdomain-OS</t>
  </si>
  <si>
    <t>SGH551XYFE</t>
  </si>
  <si>
    <t>10.60.102.195</t>
  </si>
  <si>
    <t>SV_10.60.102.195-localhost.localdomain-OS</t>
  </si>
  <si>
    <t>SGH551XTCN</t>
  </si>
  <si>
    <t>10.60.102.198</t>
  </si>
  <si>
    <t>SV_10.60.102.198-localhost.localdomain-OS</t>
  </si>
  <si>
    <t>SGH551XTCF</t>
  </si>
  <si>
    <t>10.60.102.207</t>
  </si>
  <si>
    <t>SV_10.60.102.207-localhost.localdomain-OS</t>
  </si>
  <si>
    <t>10.60.102.221</t>
  </si>
  <si>
    <t>SV_10.60.102.221-localhost.localdomain-OS</t>
  </si>
  <si>
    <t>10.60.102.224</t>
  </si>
  <si>
    <t>SV_10.60.102.224-Process02-OS</t>
  </si>
  <si>
    <t>F4F0GL2</t>
  </si>
  <si>
    <t>T5.1-C02</t>
  </si>
  <si>
    <t>10.60.102.227</t>
  </si>
  <si>
    <t>SV_10.60.102.227-Process01-OS</t>
  </si>
  <si>
    <t xml:space="preserve">Red Hat Enterprise Linux Server release 7.4 kernel 3.10.0-693.el7.x86_64</t>
  </si>
  <si>
    <t>F4F1GL2</t>
  </si>
  <si>
    <t>10.60.102.229</t>
  </si>
  <si>
    <t>SV_10.60.102.229-Process03-OS</t>
  </si>
  <si>
    <t>F4D4GL2</t>
  </si>
  <si>
    <t>10.60.102.230</t>
  </si>
  <si>
    <t>SV_10.60.102.230-Process04-SV_10.60.102.230-Process04-OS</t>
  </si>
  <si>
    <t>F4DXFL2</t>
  </si>
  <si>
    <t>10.60.232.114</t>
  </si>
  <si>
    <t>API-10.60.232.114</t>
  </si>
  <si>
    <t>10.60.232.115</t>
  </si>
  <si>
    <t>API-10.60.232.115</t>
  </si>
  <si>
    <t>10.60.232.116</t>
  </si>
  <si>
    <t>Process-10.60.232.116</t>
  </si>
  <si>
    <t>10.60.232.117</t>
  </si>
  <si>
    <t>Process-10.60.232.117</t>
  </si>
  <si>
    <t>10.60.102.143</t>
  </si>
  <si>
    <t>SV_10.60.102.143-DB01-OS</t>
  </si>
  <si>
    <t xml:space="preserve">CentOS Linux release 7.2 kernel 3.10.0-514.16.1.el7.x86_64</t>
  </si>
  <si>
    <t>VTN_TTVHKTTC_HTCNTTVT</t>
  </si>
  <si>
    <t>SGH529V17E</t>
  </si>
  <si>
    <t>T5.1-C08</t>
  </si>
  <si>
    <t>10.60.102.144</t>
  </si>
  <si>
    <t>SV_10.60.102.144-DB02-OS</t>
  </si>
  <si>
    <t>SGH529V17M</t>
  </si>
  <si>
    <t>10.60.102.145</t>
  </si>
  <si>
    <t>SV_10.60.102.145-db03-OS</t>
  </si>
  <si>
    <t>SGH529V16V</t>
  </si>
  <si>
    <t>10.60.102.146</t>
  </si>
  <si>
    <t>SV_10.60.102.146-localhost.localdomain-OS</t>
  </si>
  <si>
    <t>SGH529V152</t>
  </si>
  <si>
    <t>10.60.102.244</t>
  </si>
  <si>
    <t>10.60.102.244_AEROSPIKE_MYVIETTEL</t>
  </si>
  <si>
    <t xml:space="preserve">CentOS Linux release 7.9 kernel 3.10.0-1160.24.1.el7.x86_64</t>
  </si>
  <si>
    <t>SGH103S1Z8</t>
  </si>
  <si>
    <t>10.60.102.245</t>
  </si>
  <si>
    <t>10.60.102.245_AEROSPIKE_MYVIETTEL</t>
  </si>
  <si>
    <t>SGH103S1ZQ</t>
  </si>
  <si>
    <t>10.60.102.246</t>
  </si>
  <si>
    <t>10.60.102.246_AEROSPIKE_MYVIETTEL</t>
  </si>
  <si>
    <t>SGH103S21J</t>
  </si>
  <si>
    <t>10.60.102.247</t>
  </si>
  <si>
    <t>10.60.102.247_AEROSPIKE_MYVIETTEL</t>
  </si>
  <si>
    <t>SGH103S195</t>
  </si>
  <si>
    <t>10.60.102.248</t>
  </si>
  <si>
    <t>10.60.102.248_AEROSPIKE_MYVIETTEL</t>
  </si>
  <si>
    <t>SGH103S19M</t>
  </si>
  <si>
    <t>10.240.134.193</t>
  </si>
  <si>
    <t>SV_10.240.134.193-DB05-OS</t>
  </si>
  <si>
    <t xml:space="preserve">CentOS Linux release 7.2 kernel 3.10.0-327.el7.x86_64</t>
  </si>
  <si>
    <t>SGH711TJY1</t>
  </si>
  <si>
    <t>10.240.134.194</t>
  </si>
  <si>
    <t>SV_10.240.134.194-DB06-OS</t>
  </si>
  <si>
    <t>SGH711TJYL</t>
  </si>
  <si>
    <t>10.240.134.195</t>
  </si>
  <si>
    <t>SV_10.240.134.195-DB07-OS</t>
  </si>
  <si>
    <t>SGH711TJYD</t>
  </si>
  <si>
    <t>10.240.134.196</t>
  </si>
  <si>
    <t>SV_10.240.134.196-DB08-OS</t>
  </si>
  <si>
    <t>SGH711TJYW</t>
  </si>
  <si>
    <t>10.240.134.234</t>
  </si>
  <si>
    <t>SV_10.240.134.234-db09-OS</t>
  </si>
  <si>
    <t>SGH752VAWF</t>
  </si>
  <si>
    <t>T5.1-C06</t>
  </si>
  <si>
    <t>10.240.134.235</t>
  </si>
  <si>
    <t>SV_10.240.134.235-db10-OS</t>
  </si>
  <si>
    <t>SGH752VAWJ</t>
  </si>
  <si>
    <t>CORE_GAME</t>
  </si>
  <si>
    <t>10.205.35.205</t>
  </si>
  <si>
    <t>App-10.205.35.205</t>
  </si>
  <si>
    <t>10.205.35.206</t>
  </si>
  <si>
    <t>App-10.205.35.206</t>
  </si>
  <si>
    <t>10.205.35.207</t>
  </si>
  <si>
    <t>App-10.205.35.207</t>
  </si>
  <si>
    <t>10.205.35.208</t>
  </si>
  <si>
    <t>App-10.205.35.208</t>
  </si>
  <si>
    <t>10.205.35.209</t>
  </si>
  <si>
    <t>App-10.205.35.209</t>
  </si>
  <si>
    <t>10.205.35.5</t>
  </si>
  <si>
    <t>API_10.205.35.5</t>
  </si>
  <si>
    <t>10.205.35.6</t>
  </si>
  <si>
    <t>API_10.205.35.6</t>
  </si>
  <si>
    <t>SGH103S1G6</t>
  </si>
  <si>
    <t>10.205.35.7</t>
  </si>
  <si>
    <t>API_10.205.35.7</t>
  </si>
  <si>
    <t>10.205.35.8</t>
  </si>
  <si>
    <t>API_10.205.35.8</t>
  </si>
  <si>
    <t>SGH103S30H</t>
  </si>
  <si>
    <t>10.207.58.89</t>
  </si>
  <si>
    <t>APP-10.207.58.89</t>
  </si>
  <si>
    <t>SGH143TT59</t>
  </si>
  <si>
    <t>10.207.58.90</t>
  </si>
  <si>
    <t>APP-10.207.58.90</t>
  </si>
  <si>
    <t>SGH143TT2B</t>
  </si>
  <si>
    <t>T6.IDC2-P08</t>
  </si>
  <si>
    <t>10.207.58.91</t>
  </si>
  <si>
    <t>APP-10.207.58.91</t>
  </si>
  <si>
    <t>G10XZQ3</t>
  </si>
  <si>
    <t>10.240.184.120</t>
  </si>
  <si>
    <t>10.240.184.121</t>
  </si>
  <si>
    <t>10.240.184.122</t>
  </si>
  <si>
    <t>MALU005859</t>
  </si>
  <si>
    <t>10.240.184.123</t>
  </si>
  <si>
    <t>10.240.184.124</t>
  </si>
  <si>
    <t>10.240.184.125</t>
  </si>
  <si>
    <t>10.240.184.126</t>
  </si>
  <si>
    <t>10.240.184.41</t>
  </si>
  <si>
    <t>SGH906SNJN</t>
  </si>
  <si>
    <t>10.240.184.42</t>
  </si>
  <si>
    <t>10.240.184.43</t>
  </si>
  <si>
    <t>10.240.184.85</t>
  </si>
  <si>
    <t>10.240.184.86</t>
  </si>
  <si>
    <t>10.240.184.87</t>
  </si>
  <si>
    <t>10.60.96.1</t>
  </si>
  <si>
    <t>SV_10.60.96.1-ProcessGame</t>
  </si>
  <si>
    <t xml:space="preserve">Red Hat Enterprise Linux Server release 7.4 kernel 4.1.12-94.3.9.el7uek.x86_64</t>
  </si>
  <si>
    <t>SGH713W169</t>
  </si>
  <si>
    <t>10.60.96.2</t>
  </si>
  <si>
    <t>SGH713W16F</t>
  </si>
  <si>
    <t>10.60.96.3</t>
  </si>
  <si>
    <t>SV_10.60.96.3-ProcessGame3</t>
  </si>
  <si>
    <t>10.60.96.6</t>
  </si>
  <si>
    <t>SV_10.60.96.6-ProcessGame6</t>
  </si>
  <si>
    <t>10.60.96.8</t>
  </si>
  <si>
    <t>SV_10.60.96.8-ProcessGame8</t>
  </si>
  <si>
    <t>10.60.99.10</t>
  </si>
  <si>
    <t>SV_10.60.99.10-localhost.localdomain-OS</t>
  </si>
  <si>
    <t>F6SF8F2</t>
  </si>
  <si>
    <t>T5.1-E05</t>
  </si>
  <si>
    <t>10.60.99.11</t>
  </si>
  <si>
    <t>SV_10.60.99.11-localhost.localdomain-OS</t>
  </si>
  <si>
    <t>FCH2111V20F</t>
  </si>
  <si>
    <t>T5.1-E04</t>
  </si>
  <si>
    <t>10.60.99.12</t>
  </si>
  <si>
    <t>SV_10.60.99.12-localhost.localdomain-OS</t>
  </si>
  <si>
    <t>FCH2109V17J</t>
  </si>
  <si>
    <t>10.60.99.13</t>
  </si>
  <si>
    <t>SV_10.60.99.13-localhost.localdomain-OS</t>
  </si>
  <si>
    <t>FCH2109V17E</t>
  </si>
  <si>
    <t>10.60.99.14</t>
  </si>
  <si>
    <t>SV_10.60.99.14-localhost.localdomain-OS</t>
  </si>
  <si>
    <t>FCH2109V0L6</t>
  </si>
  <si>
    <t>10.60.99.15</t>
  </si>
  <si>
    <t>SV_10.60.99.15-localhost.localdomain-OS</t>
  </si>
  <si>
    <t>F76L8F2</t>
  </si>
  <si>
    <t>10.60.99.16</t>
  </si>
  <si>
    <t>SV_10.60.99.16-localhost.localdomain-OS</t>
  </si>
  <si>
    <t>F77J8F2</t>
  </si>
  <si>
    <t>10.60.99.7</t>
  </si>
  <si>
    <t>SV_10.60.99.7-localhost.localdomain-OS</t>
  </si>
  <si>
    <t>F6PF8F2</t>
  </si>
  <si>
    <t>10.60.99.9</t>
  </si>
  <si>
    <t>SV_10.60.99.9-localhost.localdomain-OS</t>
  </si>
  <si>
    <t>F6QF8F2</t>
  </si>
  <si>
    <t>Roaming</t>
  </si>
  <si>
    <t>10.58.4.21</t>
  </si>
  <si>
    <t>QLC</t>
  </si>
  <si>
    <t>10.58.4.245</t>
  </si>
  <si>
    <t>VTT_TTDSKSGL_GPTC</t>
  </si>
  <si>
    <t>10.60.106.53</t>
  </si>
  <si>
    <t>10.60.106.54</t>
  </si>
  <si>
    <t>MAAG001434</t>
  </si>
  <si>
    <t>10.60.96.115</t>
  </si>
  <si>
    <t>SV_10.60.96.115-localhost.localdomain</t>
  </si>
  <si>
    <t xml:space="preserve">10.60.96.116 </t>
  </si>
  <si>
    <t>192.168.176.87</t>
  </si>
  <si>
    <t>MALU008198</t>
  </si>
  <si>
    <t>192.168.176.88</t>
  </si>
  <si>
    <t>10.60.130.7</t>
  </si>
  <si>
    <t>10.60.129.138</t>
  </si>
  <si>
    <t>SV_10.60.129.138-mediation-app01-OS</t>
  </si>
  <si>
    <t>FCH2120V0U9</t>
  </si>
  <si>
    <t>T6.1-L05</t>
  </si>
  <si>
    <t>10.60.129.139</t>
  </si>
  <si>
    <t>SV_10.60.129.139-mediation-app02-OS</t>
  </si>
  <si>
    <t>FCH2119V4FY</t>
  </si>
  <si>
    <t>10.207.186.41</t>
  </si>
  <si>
    <t>RM_01-RM_01-10.207.186.41/24</t>
  </si>
  <si>
    <t>manhnt3</t>
  </si>
  <si>
    <t>10.211.87.181</t>
  </si>
  <si>
    <t>10.207.186.42</t>
  </si>
  <si>
    <t>RM_02-RM_02-10.207.186.42/24</t>
  </si>
  <si>
    <t>SGH133VS53</t>
  </si>
  <si>
    <t xml:space="preserve">BONUS 3.0</t>
  </si>
  <si>
    <t>10.60.96.167</t>
  </si>
  <si>
    <t>SV_10.60.96.167-localhost.localdomain</t>
  </si>
  <si>
    <t>10.60.96.168</t>
  </si>
  <si>
    <t>LOGINFAIL</t>
  </si>
  <si>
    <t>PAY199</t>
  </si>
  <si>
    <t>10.60.5.53</t>
  </si>
  <si>
    <t>SGH702V2VD</t>
  </si>
  <si>
    <t>10.60.5.54</t>
  </si>
  <si>
    <t>10.60.5.78</t>
  </si>
  <si>
    <t>SGH713W16T</t>
  </si>
  <si>
    <t>10.60.5.79</t>
  </si>
  <si>
    <t>10.58.4.99</t>
  </si>
  <si>
    <t>SV_10.58.4.99-PV-APP-99-OS</t>
  </si>
  <si>
    <t xml:space="preserve">Module Chặn cắt định kỳ</t>
  </si>
  <si>
    <t>10.240.167.4</t>
  </si>
  <si>
    <t xml:space="preserve">gửi TBC, báo động đỏ</t>
  </si>
  <si>
    <t>10.60.129.133</t>
  </si>
  <si>
    <t xml:space="preserve">Báo cáo thu cước gạch nợ</t>
  </si>
  <si>
    <t xml:space="preserve">Hệ thống Khuyến mại trả sau - Discount and Adjustment</t>
  </si>
  <si>
    <t>10.240.167.15</t>
  </si>
  <si>
    <t xml:space="preserve">Billing import</t>
  </si>
  <si>
    <t>10.60.129.94</t>
  </si>
  <si>
    <t>10.60.129.93</t>
  </si>
  <si>
    <t>MAAG001423</t>
  </si>
  <si>
    <t xml:space="preserve">Billing chốt cước</t>
  </si>
  <si>
    <t>10.60.129.162</t>
  </si>
  <si>
    <t>SV_10.60.129.162-billdatanode162-OS</t>
  </si>
  <si>
    <t>sonkc</t>
  </si>
  <si>
    <t>FCH2109V118</t>
  </si>
  <si>
    <t>T6.1-K12</t>
  </si>
  <si>
    <t>10.60.129.163</t>
  </si>
  <si>
    <t>SV_10.60.129.163-billdatanode163-OS</t>
  </si>
  <si>
    <t>FCH2109V0ZN</t>
  </si>
  <si>
    <t>BSS_SMS_CHAN_NO_CUOC</t>
  </si>
  <si>
    <t>10.60.100.66</t>
  </si>
  <si>
    <t>SGH906SNVW</t>
  </si>
  <si>
    <t>BSS_PAYMENT</t>
  </si>
  <si>
    <t>10.240.167.10</t>
  </si>
  <si>
    <t xml:space="preserve">CentOS Linux release 7.4 kernel 3.10.0-862.11.6.el7.x86_64</t>
  </si>
  <si>
    <t>10.240.167.37</t>
  </si>
  <si>
    <t>10.240.167.38</t>
  </si>
  <si>
    <t>10.240.167.39</t>
  </si>
  <si>
    <t xml:space="preserve">CentOS release 6.6 kernel 2.6.32-754.6.3.el6.x86_64</t>
  </si>
  <si>
    <t>10.240.167.40</t>
  </si>
  <si>
    <t>10.240.167.41</t>
  </si>
  <si>
    <t>10.58.4.75</t>
  </si>
  <si>
    <t>10.58.4.76</t>
  </si>
  <si>
    <t>10.60.100.61</t>
  </si>
  <si>
    <t>SGH906SNKF</t>
  </si>
  <si>
    <t>10.60.100.62</t>
  </si>
  <si>
    <t>MAAG001402</t>
  </si>
  <si>
    <t>10.60.100.63</t>
  </si>
  <si>
    <t>SGH906SNWB</t>
  </si>
  <si>
    <t>10.60.100.64</t>
  </si>
  <si>
    <t>10.60.100.65</t>
  </si>
  <si>
    <t>10.60.5.13</t>
  </si>
  <si>
    <t>SV_10.60.5.13-app-smsgw-02-OS</t>
  </si>
  <si>
    <t>10.60.5.209</t>
  </si>
  <si>
    <t>MALU008607</t>
  </si>
  <si>
    <t>10.60.5.91</t>
  </si>
  <si>
    <t>10.60.96.170</t>
  </si>
  <si>
    <t>SERVER_10.60.96.170</t>
  </si>
  <si>
    <t>10.60.96.171</t>
  </si>
  <si>
    <t>MALU006548</t>
  </si>
  <si>
    <t>10.60.96.172</t>
  </si>
  <si>
    <t>10.60.96.204</t>
  </si>
  <si>
    <t>SV_10.60.96.204-localhost.localdomain</t>
  </si>
  <si>
    <t>10.60.96.205</t>
  </si>
  <si>
    <t>SV_10.60.96.205-localhost.localdomain</t>
  </si>
  <si>
    <t>10.60.96.250</t>
  </si>
  <si>
    <t>SGH713W167</t>
  </si>
  <si>
    <t>T6.2-D01</t>
  </si>
  <si>
    <t>10.60.96.251</t>
  </si>
  <si>
    <t>10.60.96.252</t>
  </si>
  <si>
    <t>192.168.131.242</t>
  </si>
  <si>
    <t>SV_192.168.131.242-svr-bidv-OS</t>
  </si>
  <si>
    <t xml:space="preserve">CentOS Linux release 6.0 kernel 2.6.32-71.el6.x86_64</t>
  </si>
  <si>
    <t xml:space="preserve">ProLiant DL380 G5</t>
  </si>
  <si>
    <t>SGH65209BK</t>
  </si>
  <si>
    <t xml:space="preserve">GVM9103_RACK40 (BLGM3.5)</t>
  </si>
  <si>
    <t>BSS_TB_CUOC_187</t>
  </si>
  <si>
    <t>10.60.129.134</t>
  </si>
  <si>
    <t>SGH619V3M9</t>
  </si>
  <si>
    <t>BSS_BAO_DONG_DO</t>
  </si>
  <si>
    <t xml:space="preserve">PAYMENT - BCCS2.0</t>
  </si>
  <si>
    <t>10.240.147.78</t>
  </si>
  <si>
    <t>SV_10.240.147.78-bccs2-payment-process-01-OS</t>
  </si>
  <si>
    <t>FCH2108V0SS</t>
  </si>
  <si>
    <t>T6.1-K10</t>
  </si>
  <si>
    <t>10.240.147.79</t>
  </si>
  <si>
    <t>SV_10.240.147.79-bccs2-payment-process-02-OS</t>
  </si>
  <si>
    <t>FCH2111V0JJ</t>
  </si>
  <si>
    <t>10.240.147.80</t>
  </si>
  <si>
    <t>SV_10.240.147.80-Payment-Int-WS01-OS</t>
  </si>
  <si>
    <t>FCH2108V0SN</t>
  </si>
  <si>
    <t>10.240.147.81</t>
  </si>
  <si>
    <t>SV_10.240.147.81-bccs2-payment-intws-02-OS</t>
  </si>
  <si>
    <t>FCH2111V20E</t>
  </si>
  <si>
    <t>10.240.147.82</t>
  </si>
  <si>
    <t>SV_10.240.147.82-bccs2-payment-websv-01-OS</t>
  </si>
  <si>
    <t>FCH2108V0SD</t>
  </si>
  <si>
    <t>10.240.147.83</t>
  </si>
  <si>
    <t>SV_10.240.147.83-bccs2-payment-websv-02-OS</t>
  </si>
  <si>
    <t>FCH2109V173</t>
  </si>
  <si>
    <t xml:space="preserve">Campaign Management</t>
  </si>
  <si>
    <t>10.60.99.20</t>
  </si>
  <si>
    <t>SV_10.60.99.20-host20-OS</t>
  </si>
  <si>
    <t>VTT_TTCNTT_BUSPQLCD</t>
  </si>
  <si>
    <t>F7RJ8F2</t>
  </si>
  <si>
    <t>T5.1-E06</t>
  </si>
  <si>
    <t>10.60.99.21</t>
  </si>
  <si>
    <t>SV_10.60.99.21-host21-OS</t>
  </si>
  <si>
    <t>F7SJ8F2</t>
  </si>
  <si>
    <t>10.60.99.22</t>
  </si>
  <si>
    <t>SV_10.60.99.22-host22-OS</t>
  </si>
  <si>
    <t>F7RC8F2</t>
  </si>
  <si>
    <t>10.60.99.23</t>
  </si>
  <si>
    <t>SV_10.60.99.23-host23-OS</t>
  </si>
  <si>
    <t>F7SD8F2</t>
  </si>
  <si>
    <t>10.60.99.24</t>
  </si>
  <si>
    <t>SV_10.60.99.24-host24-OS</t>
  </si>
  <si>
    <t>F7RL8F2</t>
  </si>
  <si>
    <t>10.60.99.25</t>
  </si>
  <si>
    <t>SV_10.60.99.25-host25-OS</t>
  </si>
  <si>
    <t>F7FF8F2</t>
  </si>
  <si>
    <t>10.60.99.26</t>
  </si>
  <si>
    <t>SV_10.60.99.26-host26-OS</t>
  </si>
  <si>
    <t>F7DK8F2</t>
  </si>
  <si>
    <t>10.60.99.27</t>
  </si>
  <si>
    <t>SV_10.60.99.27-host27-OS</t>
  </si>
  <si>
    <t>F7DG8F2</t>
  </si>
  <si>
    <t>10.60.99.28</t>
  </si>
  <si>
    <t>SV_10.60.99.28-host28-OS</t>
  </si>
  <si>
    <t>F7DM8F2</t>
  </si>
  <si>
    <t>10.60.99.29</t>
  </si>
  <si>
    <t>SV_10.60.99.29-host29-OS</t>
  </si>
  <si>
    <t>F7FK8F2</t>
  </si>
  <si>
    <t>10.60.99.34</t>
  </si>
  <si>
    <t>SV_10.60.99.34-host34-OS</t>
  </si>
  <si>
    <t>1ZDL8F2</t>
  </si>
  <si>
    <t>10.60.99.35</t>
  </si>
  <si>
    <t>SV_10.60.99.35-host35-OS</t>
  </si>
  <si>
    <t>1ZFM8F2</t>
  </si>
  <si>
    <t>10.60.99.40</t>
  </si>
  <si>
    <t>SV_10.60.99.40-CAMPAIGN-Hadoop-05-OS</t>
  </si>
  <si>
    <t>5QW70J2</t>
  </si>
  <si>
    <t>T5.1-E08</t>
  </si>
  <si>
    <t>10.60.99.41</t>
  </si>
  <si>
    <t>SV_10.60.99.41-CAMPAIGN-Hadoop-06-OS</t>
  </si>
  <si>
    <t>5QV90J2</t>
  </si>
  <si>
    <t>10.254.130.19</t>
  </si>
  <si>
    <t>SV_10.254.130.19-hlc-datalake-event-10254130019-OS</t>
  </si>
  <si>
    <t xml:space="preserve">CentOS Linux release 7.7 kernel 3.10.0-1127.18.2.el7.x86_64</t>
  </si>
  <si>
    <t>MAAG002081</t>
  </si>
  <si>
    <t>T6.2-L02</t>
  </si>
  <si>
    <t>10.254.130.20</t>
  </si>
  <si>
    <t>SV_10.254.130.20-hlc-datalake-event-10254130020-OS</t>
  </si>
  <si>
    <t>MAAG002090</t>
  </si>
  <si>
    <t>10.254.130.21</t>
  </si>
  <si>
    <t>SV_10.254.130.21-hlc-datalake-event-10254130021-OS</t>
  </si>
  <si>
    <t>MAAG002091</t>
  </si>
  <si>
    <t>10.254.130.22</t>
  </si>
  <si>
    <t>SV_10.254.130.22-hlc-datalake-event-10254130022-OS</t>
  </si>
  <si>
    <t>MAAG002092</t>
  </si>
  <si>
    <t>10.254.130.23</t>
  </si>
  <si>
    <t>SV_10.254.130.23-hlc-datalake-event-10254130023-OS</t>
  </si>
  <si>
    <t>MAAG002093</t>
  </si>
  <si>
    <t>10.254.130.24</t>
  </si>
  <si>
    <t>SV_10.254.130.24-hlc-datalake-event-10254130024-OS</t>
  </si>
  <si>
    <t>MAAG002094</t>
  </si>
  <si>
    <t>10.254.130.25</t>
  </si>
  <si>
    <t>SV_10.254.130.25-hlc-datalake-event-10254130025-OS</t>
  </si>
  <si>
    <t>MAAG002095</t>
  </si>
  <si>
    <t>10.254.130.26</t>
  </si>
  <si>
    <t>SV_10.254.130.26-hlc-datalake-event-10254130026-OS</t>
  </si>
  <si>
    <t>MAAG002096</t>
  </si>
  <si>
    <t>10.254.130.27</t>
  </si>
  <si>
    <t>SV_10.254.130.27-hlc-datalake-event-10254130027-OS</t>
  </si>
  <si>
    <t>MAAG002097</t>
  </si>
  <si>
    <t>10.254.130.28</t>
  </si>
  <si>
    <t>SV_10.254.130.28-hlc-datalake-event-10254130028-OS</t>
  </si>
  <si>
    <t>MAAG002098</t>
  </si>
  <si>
    <t>10.254.130.29</t>
  </si>
  <si>
    <t>SV_10.254.130.29-hlc-datalake-event-10254130029-OS</t>
  </si>
  <si>
    <t>MAAG002099</t>
  </si>
  <si>
    <t>10.254.130.40</t>
  </si>
  <si>
    <t>SV_10.254.130.40-hlc-datalake-npms-10254130040-OS</t>
  </si>
  <si>
    <t>MAAG002195</t>
  </si>
  <si>
    <t>T6.2-L04</t>
  </si>
  <si>
    <t>10.208.216.9</t>
  </si>
  <si>
    <t>data-ch35-11-sv35-01</t>
  </si>
  <si>
    <t xml:space="preserve">CentOS Linux 7.9 kernel 3.10.0-1160.92.1.el7.x86_64</t>
  </si>
  <si>
    <t xml:space="preserve">PowerEdge FC640</t>
  </si>
  <si>
    <t>4JXCGR3</t>
  </si>
  <si>
    <t>HKH9103_PM3.1</t>
  </si>
  <si>
    <t>CNTT3.1_AD.05</t>
  </si>
  <si>
    <t>10.208.216.10</t>
  </si>
  <si>
    <t>data-ch35-11-sv35-02</t>
  </si>
  <si>
    <t>5JXCGR3</t>
  </si>
  <si>
    <t>10.208.216.23</t>
  </si>
  <si>
    <t>data-ch35-14-sv35-03</t>
  </si>
  <si>
    <t>5RD3HR3</t>
  </si>
  <si>
    <t>CNTT3.1_AD.16</t>
  </si>
  <si>
    <t>10.208.216.28</t>
  </si>
  <si>
    <t>data-ch35-15-sv35-04</t>
  </si>
  <si>
    <t>43F3HR3</t>
  </si>
  <si>
    <t>CNTT3.1_AD.17</t>
  </si>
  <si>
    <t>10.208.216.33</t>
  </si>
  <si>
    <t>data-ch35-17-sv35-01</t>
  </si>
  <si>
    <t>GCXCGR3</t>
  </si>
  <si>
    <t>10.208.216.34</t>
  </si>
  <si>
    <t>data-ch35-17-sv35-02</t>
  </si>
  <si>
    <t>HCXCGR3</t>
  </si>
  <si>
    <t>10.208.216.35</t>
  </si>
  <si>
    <t>data-ch35-17-sv35-03</t>
  </si>
  <si>
    <t>JCXCGR3</t>
  </si>
  <si>
    <t>10.208.216.36</t>
  </si>
  <si>
    <t>data-ch35-17-sv35-04</t>
  </si>
  <si>
    <t>1DXCGR3</t>
  </si>
  <si>
    <t>10.208.216.40</t>
  </si>
  <si>
    <t>data-ch35-18-sv35-04</t>
  </si>
  <si>
    <t>HXD3HR3</t>
  </si>
  <si>
    <t>CNTT3.1_AD.18</t>
  </si>
  <si>
    <t>10.208.216.49</t>
  </si>
  <si>
    <t>data-ch35-21-sv35-01</t>
  </si>
  <si>
    <t>90FGGR3</t>
  </si>
  <si>
    <t>CNTT3.1_AD.19</t>
  </si>
  <si>
    <t>10.208.216.50</t>
  </si>
  <si>
    <t>data-ch35-21-sv35-02</t>
  </si>
  <si>
    <t>B0FGGR3</t>
  </si>
  <si>
    <t>10.208.216.61</t>
  </si>
  <si>
    <t>data-ch35-24-sv35-01</t>
  </si>
  <si>
    <t>JZDGGR3</t>
  </si>
  <si>
    <t>CNTT3.1_AD.20</t>
  </si>
  <si>
    <t>10.208.216.62</t>
  </si>
  <si>
    <t>data-ch35-24-sv35-02</t>
  </si>
  <si>
    <t>10FGGR3</t>
  </si>
  <si>
    <t>10.208.216.63</t>
  </si>
  <si>
    <t>data-ch35-24-sv35-03</t>
  </si>
  <si>
    <t>20FGGR3</t>
  </si>
  <si>
    <t>10.208.216.64</t>
  </si>
  <si>
    <t>data-ch35-24-sv35-04</t>
  </si>
  <si>
    <t>30FGGR3</t>
  </si>
  <si>
    <t>10.208.216.73</t>
  </si>
  <si>
    <t>data-ch35-27-sv35-01</t>
  </si>
  <si>
    <t>G0F3HR3</t>
  </si>
  <si>
    <t>CNTT3.1_AD.21</t>
  </si>
  <si>
    <t>10.208.216.74</t>
  </si>
  <si>
    <t>data-ch35-27-sv35-02</t>
  </si>
  <si>
    <t>H0F3HR3</t>
  </si>
  <si>
    <t>10.208.216.75</t>
  </si>
  <si>
    <t>data-ch35-27-sv35-03</t>
  </si>
  <si>
    <t>J0F3HR3</t>
  </si>
  <si>
    <t>10.208.216.76</t>
  </si>
  <si>
    <t>data-ch35-27-sv35-04</t>
  </si>
  <si>
    <t>11F3HR3</t>
  </si>
  <si>
    <t>10.208.216.93</t>
  </si>
  <si>
    <t>data-ch35-32-sv35-01</t>
  </si>
  <si>
    <t>9WD3HR3</t>
  </si>
  <si>
    <t>CNTT3.1_AG.05</t>
  </si>
  <si>
    <t>10.208.216.94</t>
  </si>
  <si>
    <t>data-ch35-32-sv35-02</t>
  </si>
  <si>
    <t>BWD3HR3</t>
  </si>
  <si>
    <t>10.208.216.95</t>
  </si>
  <si>
    <t>data-ch35-32-sv35-03</t>
  </si>
  <si>
    <t>CWD3HR3</t>
  </si>
  <si>
    <t>10.208.216.96</t>
  </si>
  <si>
    <t>data-ch35-32-sv35-04</t>
  </si>
  <si>
    <t>DWD3HR3</t>
  </si>
  <si>
    <t>10.208.216.109</t>
  </si>
  <si>
    <t>data-ch35-36-sv35-01</t>
  </si>
  <si>
    <t>13FGGR3</t>
  </si>
  <si>
    <t>CNTT3.1_AG.07</t>
  </si>
  <si>
    <t>10.208.216.110</t>
  </si>
  <si>
    <t>data-ch35-36-sv35-02</t>
  </si>
  <si>
    <t>23FGGR3</t>
  </si>
  <si>
    <t>10.208.216.113</t>
  </si>
  <si>
    <t>data-ch35-37-sv35-01</t>
  </si>
  <si>
    <t>8XD3HR3</t>
  </si>
  <si>
    <t>10.208.216.114</t>
  </si>
  <si>
    <t>data-ch35-37-sv35-02</t>
  </si>
  <si>
    <t>9XD3HR3</t>
  </si>
  <si>
    <t>10.208.216.149</t>
  </si>
  <si>
    <t>data-ch35-46-sv35-01</t>
  </si>
  <si>
    <t>HGXCGR3</t>
  </si>
  <si>
    <t>CNTT3.1_AG.14</t>
  </si>
  <si>
    <t>10.208.216.150</t>
  </si>
  <si>
    <t>data-ch35-46-sv35-02</t>
  </si>
  <si>
    <t>JGXCGR3</t>
  </si>
  <si>
    <t>10.208.216.151</t>
  </si>
  <si>
    <t>data-ch35-46-sv35-03</t>
  </si>
  <si>
    <t>1HXCGR3</t>
  </si>
  <si>
    <t>10.208.216.152</t>
  </si>
  <si>
    <t>data-ch35-46-sv35-04</t>
  </si>
  <si>
    <t>2HXCGR3</t>
  </si>
  <si>
    <t xml:space="preserve">Product Catalog + BCCS Product</t>
  </si>
  <si>
    <t>10.240.147.87</t>
  </si>
  <si>
    <t>SV_10.240.147.87-bccs2-product-websv-01-OS</t>
  </si>
  <si>
    <t>FCH2112V0NC</t>
  </si>
  <si>
    <t>10.240.147.88</t>
  </si>
  <si>
    <t>SV_10.240.147.88-bccs2-product-websv-02-OS</t>
  </si>
  <si>
    <t>FCH2106V101</t>
  </si>
  <si>
    <t>10.254.130.10</t>
  </si>
  <si>
    <t>SV_10.254.130.10-hlc-datalake-event-10254130010-OS</t>
  </si>
  <si>
    <t>MAAG002032</t>
  </si>
  <si>
    <t>T6.2-L01</t>
  </si>
  <si>
    <t>10.254.130.11</t>
  </si>
  <si>
    <t>SV_10.254.130.11-hlc-datalake-event-10254130011-OS</t>
  </si>
  <si>
    <t>MAAG002033</t>
  </si>
  <si>
    <t>10.254.130.12</t>
  </si>
  <si>
    <t>SV_10.254.130.12-hlc-datalake-event-10254130012-OS</t>
  </si>
  <si>
    <t>MAAG002062</t>
  </si>
  <si>
    <t>10.254.130.13</t>
  </si>
  <si>
    <t>SV_10.254.130.13-hlc-datalake-event-10254130013-OS</t>
  </si>
  <si>
    <t>MAAG002063</t>
  </si>
  <si>
    <t>10.254.130.14</t>
  </si>
  <si>
    <t>SV_10.254.130.14-hlc-datalake-event-10254130014-OS</t>
  </si>
  <si>
    <t>MAAG002064</t>
  </si>
  <si>
    <t>10.254.130.15</t>
  </si>
  <si>
    <t>SV_10.254.130.15-hlc-datalake-event-10254130015-OS</t>
  </si>
  <si>
    <t>MAAG002065</t>
  </si>
  <si>
    <t>10.254.130.16</t>
  </si>
  <si>
    <t>SV_10.254.130.16-hlc-datalake-event-10254130016-OS</t>
  </si>
  <si>
    <t>MAAG002078</t>
  </si>
  <si>
    <t>10.254.130.17</t>
  </si>
  <si>
    <t>SV_10.254.130.17-hlc-datalake-event-10254130017-OS</t>
  </si>
  <si>
    <t>MAAG002079</t>
  </si>
  <si>
    <t>10.254.130.18</t>
  </si>
  <si>
    <t>SV_10.254.130.18-hlc-datalake-event-10254130018-OS</t>
  </si>
  <si>
    <t>MAAG002080</t>
  </si>
  <si>
    <t>vContract</t>
  </si>
  <si>
    <t>10.207.163.145</t>
  </si>
  <si>
    <t>cuongbm</t>
  </si>
  <si>
    <t xml:space="preserve">BU SPM</t>
  </si>
  <si>
    <t>app-10.207.163.145</t>
  </si>
  <si>
    <t>10.207.163.146</t>
  </si>
  <si>
    <t>app-10.207.163.146</t>
  </si>
  <si>
    <t>10.207.163.147</t>
  </si>
  <si>
    <t>app-10.207.163.147</t>
  </si>
  <si>
    <t>10.207.163.148</t>
  </si>
  <si>
    <t>app-10.207.163.148</t>
  </si>
  <si>
    <t>SGH103YD0Q</t>
  </si>
  <si>
    <t>10.207.163.149</t>
  </si>
  <si>
    <t>app-10.207.163.149</t>
  </si>
  <si>
    <t>10.207.163.150</t>
  </si>
  <si>
    <t>app-10.207.163.150</t>
  </si>
  <si>
    <t>SGH103S2X6</t>
  </si>
  <si>
    <t>10.254.147.134</t>
  </si>
  <si>
    <t>App-10.254.147.134</t>
  </si>
  <si>
    <t>SGH028TB7T</t>
  </si>
  <si>
    <t>10.254.147.135</t>
  </si>
  <si>
    <t>App-10.254.147.135</t>
  </si>
  <si>
    <t>10.254.147.136</t>
  </si>
  <si>
    <t>App-10.254.147.136</t>
  </si>
  <si>
    <t>10.254.147.137</t>
  </si>
  <si>
    <t>App-10.254.147.137</t>
  </si>
  <si>
    <t>MAAG002479</t>
  </si>
  <si>
    <t>10.254.147.138</t>
  </si>
  <si>
    <t>App-10.254.147.138</t>
  </si>
  <si>
    <t>MAAG002420</t>
  </si>
  <si>
    <t>10.205.32.33</t>
  </si>
  <si>
    <t>App-10.205.32.33</t>
  </si>
  <si>
    <t>SGH028TB7P</t>
  </si>
  <si>
    <t>10.205.32.34</t>
  </si>
  <si>
    <t>App-10.205.32.34</t>
  </si>
  <si>
    <t>10.205.32.35</t>
  </si>
  <si>
    <t>App-10.205.32.35</t>
  </si>
  <si>
    <t>SGH028TB7K</t>
  </si>
  <si>
    <t>10.205.32.36</t>
  </si>
  <si>
    <t>App-10.205.32.36</t>
  </si>
  <si>
    <t>10.205.32.37</t>
  </si>
  <si>
    <t>App-10.205.32.37</t>
  </si>
  <si>
    <t>10.207.163.151</t>
  </si>
  <si>
    <t>app-10.207.163.151</t>
  </si>
  <si>
    <t>10.207.163.152</t>
  </si>
  <si>
    <t>app-10.207.163.152</t>
  </si>
  <si>
    <t>10.207.163.153</t>
  </si>
  <si>
    <t>app-10.207.163.153</t>
  </si>
  <si>
    <t>10.207.163.154</t>
  </si>
  <si>
    <t>app-10.207.163.154</t>
  </si>
  <si>
    <t>SGH103YCGS</t>
  </si>
  <si>
    <t>10.207.163.155</t>
  </si>
  <si>
    <t>app-10.207.163.155</t>
  </si>
  <si>
    <t>10.207.163.156</t>
  </si>
  <si>
    <t>app-10.207.163.156</t>
  </si>
  <si>
    <t>BPQR643</t>
  </si>
  <si>
    <t>10.207.163.157</t>
  </si>
  <si>
    <t>app-10.207.163.157</t>
  </si>
  <si>
    <t>10.207.163.158</t>
  </si>
  <si>
    <t>app-10.207.163.158</t>
  </si>
  <si>
    <t>10.207.163.159</t>
  </si>
  <si>
    <t>app-10.207.163.159</t>
  </si>
  <si>
    <t>10.254.147.140</t>
  </si>
  <si>
    <t>App-10.254.147.140</t>
  </si>
  <si>
    <t>10.254.147.141</t>
  </si>
  <si>
    <t>App-10.254.147.141</t>
  </si>
  <si>
    <t>10.254.147.142</t>
  </si>
  <si>
    <t>App-10.254.147.142</t>
  </si>
  <si>
    <t>10.254.157.164</t>
  </si>
  <si>
    <t>DB-10.254.157.164</t>
  </si>
  <si>
    <t>10.254.157.165</t>
  </si>
  <si>
    <t>DB-10.254.157.165</t>
  </si>
  <si>
    <t>MAAG002426</t>
  </si>
  <si>
    <t>10.254.157.166</t>
  </si>
  <si>
    <t>DB-10.254.157.166</t>
  </si>
  <si>
    <t>MAAG002427</t>
  </si>
  <si>
    <t>10.207.191.63</t>
  </si>
  <si>
    <t>DB-10.207.191.63</t>
  </si>
  <si>
    <t>SGH217TV1J</t>
  </si>
  <si>
    <t>ViettelContract</t>
  </si>
  <si>
    <t>10.207.189.73</t>
  </si>
  <si>
    <t>app-10.207.189.73</t>
  </si>
  <si>
    <t>10.207.189.74</t>
  </si>
  <si>
    <t>app-10.207.189.74</t>
  </si>
  <si>
    <t>10.207.189.75</t>
  </si>
  <si>
    <t>app-10.207.189.75</t>
  </si>
  <si>
    <t>SGH122TH94</t>
  </si>
  <si>
    <t xml:space="preserve">Floor 7</t>
  </si>
  <si>
    <t>T7.VTT-E04</t>
  </si>
  <si>
    <t>10.207.189.77</t>
  </si>
  <si>
    <t>app-10.207.189.77</t>
  </si>
  <si>
    <t>10.207.189.78</t>
  </si>
  <si>
    <t>app-10.207.189.78</t>
  </si>
  <si>
    <t>10.207.189.79</t>
  </si>
  <si>
    <t>app-10.207.189.79</t>
  </si>
  <si>
    <t>SGH122TH9L</t>
  </si>
  <si>
    <t>T7.VTT-E05</t>
  </si>
  <si>
    <t>10.207.189.80</t>
  </si>
  <si>
    <t>app-10.207.189.80</t>
  </si>
  <si>
    <t>10.207.189.81</t>
  </si>
  <si>
    <t>app-10.207.189.81</t>
  </si>
  <si>
    <t>10.207.189.82</t>
  </si>
  <si>
    <t>app-10.207.189.82</t>
  </si>
  <si>
    <t>10.207.189.83</t>
  </si>
  <si>
    <t>app-10.207.189.83</t>
  </si>
  <si>
    <t>10.207.189.84</t>
  </si>
  <si>
    <t>app-10.207.189.84</t>
  </si>
  <si>
    <t>SGH133VS5H</t>
  </si>
  <si>
    <t>10.207.189.85</t>
  </si>
  <si>
    <t>app-10.207.189.85</t>
  </si>
  <si>
    <t>10.207.189.86</t>
  </si>
  <si>
    <t>app-10.207.189.86</t>
  </si>
  <si>
    <t>SGH213S4QR</t>
  </si>
  <si>
    <t>10.207.189.87</t>
  </si>
  <si>
    <t>app-10.207.189.87</t>
  </si>
  <si>
    <t>10.207.189.88</t>
  </si>
  <si>
    <t>app-10.207.189.88</t>
  </si>
  <si>
    <t>SGH133VSD4</t>
  </si>
  <si>
    <t>10.207.189.89</t>
  </si>
  <si>
    <t>app-10.207.189.89</t>
  </si>
  <si>
    <t>10.207.189.90</t>
  </si>
  <si>
    <t>app-10.207.189.90</t>
  </si>
  <si>
    <t>10.207.189.91</t>
  </si>
  <si>
    <t>app-10.207.189.91</t>
  </si>
  <si>
    <t>10.207.189.92</t>
  </si>
  <si>
    <t>app-10.207.189.92</t>
  </si>
  <si>
    <t>10.207.189.93</t>
  </si>
  <si>
    <t>app-10.207.189.93</t>
  </si>
  <si>
    <t>10.207.189.94</t>
  </si>
  <si>
    <t>app-10.207.189.94</t>
  </si>
  <si>
    <t>10.207.189.95</t>
  </si>
  <si>
    <t>app-10.207.189.95</t>
  </si>
  <si>
    <t>10.207.189.96</t>
  </si>
  <si>
    <t>app-10.207.189.96</t>
  </si>
  <si>
    <t>10.207.189.97</t>
  </si>
  <si>
    <t>app-10.207.189.97</t>
  </si>
  <si>
    <t>10.207.189.98</t>
  </si>
  <si>
    <t>app-10.207.189.98</t>
  </si>
  <si>
    <t>SGH133VSDQ</t>
  </si>
  <si>
    <t>10.207.189.99</t>
  </si>
  <si>
    <t>app-10.207.189.99</t>
  </si>
  <si>
    <t>10.207.191.60</t>
  </si>
  <si>
    <t>DB-10.207.191.60</t>
  </si>
  <si>
    <t>SGH133VS5P</t>
  </si>
  <si>
    <t>10.207.191.61</t>
  </si>
  <si>
    <t>DB-10.207.191.61</t>
  </si>
  <si>
    <t>SGH133VS5C</t>
  </si>
  <si>
    <t>10.207.191.62</t>
  </si>
  <si>
    <t>DB-10.207.191.62</t>
  </si>
  <si>
    <t>SGH133VSD6</t>
  </si>
  <si>
    <t xml:space="preserve">Callbot Inbound CSKH</t>
  </si>
  <si>
    <t>10.205.33.145</t>
  </si>
  <si>
    <t>AI</t>
  </si>
  <si>
    <t xml:space="preserve">chatbot core-10.205.33.145</t>
  </si>
  <si>
    <t>VTT_CNTT_TTPTDL</t>
  </si>
  <si>
    <t>SGH122TH9Z</t>
  </si>
  <si>
    <t>10.205.33.146</t>
  </si>
  <si>
    <t xml:space="preserve">chatbot core-10.205.33.146</t>
  </si>
  <si>
    <t>10.205.33.147</t>
  </si>
  <si>
    <t xml:space="preserve">chatbot core-10.205.33.147</t>
  </si>
  <si>
    <t>SGH122THBH</t>
  </si>
  <si>
    <t>10.205.33.148</t>
  </si>
  <si>
    <t xml:space="preserve">chatbot core-10.205.33.148</t>
  </si>
  <si>
    <t>SGH122THBK</t>
  </si>
  <si>
    <t>T7.VTT-E06</t>
  </si>
  <si>
    <t>10.205.33.149</t>
  </si>
  <si>
    <t>Gateway-10.205.33.149</t>
  </si>
  <si>
    <t>SGH122TH96</t>
  </si>
  <si>
    <t>T7.VTT-E03</t>
  </si>
  <si>
    <t>10.205.33.150</t>
  </si>
  <si>
    <t>Gateway-10.205.33.150</t>
  </si>
  <si>
    <t>SGH122THBR</t>
  </si>
  <si>
    <t>10.205.33.151</t>
  </si>
  <si>
    <t>Gateway-10.205.33.151</t>
  </si>
  <si>
    <t>SGH122THB9</t>
  </si>
  <si>
    <t>10.205.33.152</t>
  </si>
  <si>
    <t>Gateway-10.205.33.152</t>
  </si>
  <si>
    <t>SGH122THBM</t>
  </si>
  <si>
    <t>10.205.33.153</t>
  </si>
  <si>
    <t>Gateway-10.205.33.153</t>
  </si>
  <si>
    <t>SGH122THBW</t>
  </si>
  <si>
    <t>10.205.33.154</t>
  </si>
  <si>
    <t xml:space="preserve">Business Adapter-10.205.33.154</t>
  </si>
  <si>
    <t>SGH122TH9G</t>
  </si>
  <si>
    <t>10.205.33.155</t>
  </si>
  <si>
    <t xml:space="preserve">Business Adapter-10.205.33.155</t>
  </si>
  <si>
    <t>10.205.33.156</t>
  </si>
  <si>
    <t xml:space="preserve">Business Adapter-10.205.33.156</t>
  </si>
  <si>
    <t>10.205.33.157</t>
  </si>
  <si>
    <t xml:space="preserve">Business Adapter-10.205.33.157</t>
  </si>
  <si>
    <t>SGH122TH9S</t>
  </si>
  <si>
    <t>10.205.33.158</t>
  </si>
  <si>
    <t>DB-10.205.33.158</t>
  </si>
  <si>
    <t>SGH122THBF</t>
  </si>
  <si>
    <t>10.205.33.159</t>
  </si>
  <si>
    <t>DB-10.205.33.159</t>
  </si>
  <si>
    <t>10.205.33.160</t>
  </si>
  <si>
    <t>DB-10.205.33.160</t>
  </si>
  <si>
    <t>10.205.33.161</t>
  </si>
  <si>
    <t>Redis-10.205.33.161</t>
  </si>
  <si>
    <t>10.205.33.162</t>
  </si>
  <si>
    <t>Redis-10.205.33.162</t>
  </si>
  <si>
    <t>SGH122TH8T</t>
  </si>
  <si>
    <t>10.205.33.163</t>
  </si>
  <si>
    <t>Redis-10.205.33.163</t>
  </si>
  <si>
    <t>SGH122TH9N</t>
  </si>
  <si>
    <t>10.205.33.164</t>
  </si>
  <si>
    <t>Kafka-10.205.33.164</t>
  </si>
  <si>
    <t>10.205.33.165</t>
  </si>
  <si>
    <t>Kafka-10.205.33.165</t>
  </si>
  <si>
    <t>10.205.33.166</t>
  </si>
  <si>
    <t>Kafka-10.205.33.166</t>
  </si>
  <si>
    <t>SGH122TH92</t>
  </si>
  <si>
    <t>10.205.33.167</t>
  </si>
  <si>
    <t xml:space="preserve">ELK Stack-10.205.33.167</t>
  </si>
  <si>
    <t>10.205.33.168</t>
  </si>
  <si>
    <t xml:space="preserve">ELK Stack-10.205.33.168</t>
  </si>
  <si>
    <t>10.205.33.169</t>
  </si>
  <si>
    <t xml:space="preserve">ELK Stack-10.205.33.169</t>
  </si>
  <si>
    <t>SGH122THB7</t>
  </si>
  <si>
    <t xml:space="preserve">Giám sát cuộc gọi CSKH</t>
  </si>
  <si>
    <t>10.205.33.129</t>
  </si>
  <si>
    <t>App-10.205.33.129</t>
  </si>
  <si>
    <t>10.205.33.130</t>
  </si>
  <si>
    <t>App-10.205.33.130</t>
  </si>
  <si>
    <t>10.205.33.131</t>
  </si>
  <si>
    <t>App-10.205.33.131</t>
  </si>
  <si>
    <t>SGH122THBC</t>
  </si>
  <si>
    <t>10.205.33.132</t>
  </si>
  <si>
    <t>App-10.205.33.132</t>
  </si>
  <si>
    <t>10.205.33.136</t>
  </si>
  <si>
    <t>Redis-10.205.33.136</t>
  </si>
  <si>
    <t>10.205.33.137</t>
  </si>
  <si>
    <t>Redis-10.205.33.137</t>
  </si>
  <si>
    <t>10.205.33.138</t>
  </si>
  <si>
    <t>Redis-10.205.33.138</t>
  </si>
  <si>
    <t>SGH122THBT</t>
  </si>
  <si>
    <t>10.205.33.139</t>
  </si>
  <si>
    <t>Kafka-10.205.33.139</t>
  </si>
  <si>
    <t>10.205.33.140</t>
  </si>
  <si>
    <t>Kafka-10.205.33.140</t>
  </si>
  <si>
    <t>10.205.33.141</t>
  </si>
  <si>
    <t>Kafka-10.205.33.141</t>
  </si>
  <si>
    <t>SGH122THB3</t>
  </si>
  <si>
    <t>10.205.33.142</t>
  </si>
  <si>
    <t xml:space="preserve">ELK Stack-10.205.33.142</t>
  </si>
  <si>
    <t>SGH122THBP</t>
  </si>
  <si>
    <t>10.205.33.143</t>
  </si>
  <si>
    <t xml:space="preserve">ELK Stack-10.205.33.143</t>
  </si>
  <si>
    <t>10.205.33.144</t>
  </si>
  <si>
    <t xml:space="preserve">ELK Stack-10.205.33.144</t>
  </si>
  <si>
    <t>10.205.33.133</t>
  </si>
  <si>
    <t>DB-10.205.33.133</t>
  </si>
  <si>
    <t>10.205.33.134</t>
  </si>
  <si>
    <t>DB-10.205.33.134</t>
  </si>
  <si>
    <t>10.205.33.135</t>
  </si>
  <si>
    <t>DB-10.205.33.135</t>
  </si>
  <si>
    <t>SGH122THBY</t>
  </si>
  <si>
    <t xml:space="preserve">Trợ lý ảo MyViettel</t>
  </si>
  <si>
    <t>10.207.59.110</t>
  </si>
  <si>
    <t xml:space="preserve">Bot Gateway public-10.207.59.110</t>
  </si>
  <si>
    <t>10.207.59.111</t>
  </si>
  <si>
    <t xml:space="preserve">Bot Gateway public-10.207.59.111</t>
  </si>
  <si>
    <t>10.255.62.56</t>
  </si>
  <si>
    <t>10.255.62.57</t>
  </si>
  <si>
    <t>10.255.62.58</t>
  </si>
  <si>
    <t>10.255.62.59</t>
  </si>
  <si>
    <t>SGH713WHTF</t>
  </si>
  <si>
    <t>10.255.62.60</t>
  </si>
  <si>
    <t>SGH645T9A5</t>
  </si>
  <si>
    <t>10.255.62.61</t>
  </si>
  <si>
    <t>10.255.62.62</t>
  </si>
  <si>
    <t>10.255.62.63</t>
  </si>
  <si>
    <t>10.255.62.64</t>
  </si>
  <si>
    <t>10.255.62.65</t>
  </si>
  <si>
    <t>10.255.62.66</t>
  </si>
  <si>
    <t>10.255.62.67</t>
  </si>
  <si>
    <t>10.255.62.68</t>
  </si>
  <si>
    <t>SGH713WHL5</t>
  </si>
  <si>
    <t>10.255.62.69</t>
  </si>
  <si>
    <t>10.255.62.70</t>
  </si>
  <si>
    <t>FCH2111V186</t>
  </si>
  <si>
    <t>10.255.62.71</t>
  </si>
  <si>
    <t>10.255.67.46</t>
  </si>
  <si>
    <t>SGH931T2HK</t>
  </si>
  <si>
    <t>10.255.67.47</t>
  </si>
  <si>
    <t>10.255.67.48</t>
  </si>
  <si>
    <t>MALU008608</t>
  </si>
  <si>
    <t>10.60.130.1</t>
  </si>
  <si>
    <t>None-10.60.130.1</t>
  </si>
  <si>
    <t xml:space="preserve">CentOS Linux release 7.4 kernel 3.10.0-693.el7.x86_64_8836</t>
  </si>
  <si>
    <t>SGH906SNJS</t>
  </si>
  <si>
    <t>10.60.130.2</t>
  </si>
  <si>
    <t>MALU005866</t>
  </si>
  <si>
    <t>10.60.130.3</t>
  </si>
  <si>
    <t>None-10.60.130.3</t>
  </si>
  <si>
    <t>10.60.130.10</t>
  </si>
  <si>
    <t>10.60.130.11</t>
  </si>
  <si>
    <t>10.60.130.12</t>
  </si>
  <si>
    <t>10.254.150.114</t>
  </si>
  <si>
    <t>9Y822S3</t>
  </si>
  <si>
    <t>10.254.150.115</t>
  </si>
  <si>
    <t>1Z822S3</t>
  </si>
  <si>
    <t>T6.IDC2-V12B</t>
  </si>
  <si>
    <t>FMRA</t>
  </si>
  <si>
    <t>10.60.129.164</t>
  </si>
  <si>
    <t>FMRA_DS</t>
  </si>
  <si>
    <t>SV_10.60.129.164-FMRADataNode164-OS</t>
  </si>
  <si>
    <t xml:space="preserve">CentOS release 6.8 kernel 2.6.32-696.23.1.el6.x86_64</t>
  </si>
  <si>
    <t>UCSC-C240-M4S2</t>
  </si>
  <si>
    <t>FCH2128V3HQ</t>
  </si>
  <si>
    <t>T6.2-A02</t>
  </si>
  <si>
    <t>10.60.129.165</t>
  </si>
  <si>
    <t>SV_10.60.129.165-FMRADataNode165-OS</t>
  </si>
  <si>
    <t>FCH2128V3HT</t>
  </si>
  <si>
    <t>10.60.129.166</t>
  </si>
  <si>
    <t>SV_10.60.129.166-FMRADataNode166-OS</t>
  </si>
  <si>
    <t>FCH2128V3JP</t>
  </si>
  <si>
    <t>T6.2-A03</t>
  </si>
  <si>
    <t>10.60.129.167</t>
  </si>
  <si>
    <t>SV_10.60.129.167-FMRADataNode167-OS</t>
  </si>
  <si>
    <t>FCH2128V3JT</t>
  </si>
  <si>
    <t>10.60.129.168</t>
  </si>
  <si>
    <t>SV_10.60.129.168-FMRADataNode168-OS</t>
  </si>
  <si>
    <t>FCH2128V3JY</t>
  </si>
  <si>
    <t>10.60.129.169</t>
  </si>
  <si>
    <t>SV_10.60.129.169-FMRADataNode169-OS</t>
  </si>
  <si>
    <t>FCH2128V3JZ</t>
  </si>
  <si>
    <t>10.60.129.170</t>
  </si>
  <si>
    <t>SV_10.60.129.170-FMRADataNode170-OS</t>
  </si>
  <si>
    <t>FCH2128V3K1</t>
  </si>
  <si>
    <t>10.60.129.171</t>
  </si>
  <si>
    <t>SV_10.60.129.171-FMRADataNode171-OS</t>
  </si>
  <si>
    <t>FCH2128V3K3</t>
  </si>
  <si>
    <t>10.60.129.172</t>
  </si>
  <si>
    <t>SV_10.60.129.172-FMRADataNode172-OS</t>
  </si>
  <si>
    <t>FCH2128V3KE</t>
  </si>
  <si>
    <t>10.60.129.173</t>
  </si>
  <si>
    <t>SV_10.60.129.173-FMRADataNode173-OS</t>
  </si>
  <si>
    <t>FCH2128V3KJ</t>
  </si>
  <si>
    <t>10.60.129.174</t>
  </si>
  <si>
    <t>SV_10.60.129.174-FMRADataNode174-OS</t>
  </si>
  <si>
    <t>FCH2128V3GM</t>
  </si>
  <si>
    <t>10.60.129.175</t>
  </si>
  <si>
    <t>SV_10.60.129.175-FMRADataNode175-OS</t>
  </si>
  <si>
    <t>FCH2128V3RH</t>
  </si>
  <si>
    <t>10.60.129.176</t>
  </si>
  <si>
    <t>FMRADataNode176-OS</t>
  </si>
  <si>
    <t>FCH2128V3RM</t>
  </si>
  <si>
    <t>10.60.129.177</t>
  </si>
  <si>
    <t>SV_10.60.129.177-FMRADataNode177-OS</t>
  </si>
  <si>
    <t>FCH2128V3SC</t>
  </si>
  <si>
    <t>10.60.129.178</t>
  </si>
  <si>
    <t>SV_10.60.129.178-FMRADataNode178-OS</t>
  </si>
  <si>
    <t>FCH2128V3SD</t>
  </si>
  <si>
    <t>10.60.129.179</t>
  </si>
  <si>
    <t>SV_10.60.129.179-FMRADataNode179-OS</t>
  </si>
  <si>
    <t>FCH2128V3SH</t>
  </si>
  <si>
    <t>10.60.129.180</t>
  </si>
  <si>
    <t>FMRADataNode180-OS</t>
  </si>
  <si>
    <t>FCH2128V3SJ</t>
  </si>
  <si>
    <t>T6.2-A05</t>
  </si>
  <si>
    <t>10.60.129.181</t>
  </si>
  <si>
    <t>SV_10.60.129.181-FMRADataNode181-OS</t>
  </si>
  <si>
    <t>FCH2128V3SK</t>
  </si>
  <si>
    <t>10.60.129.182</t>
  </si>
  <si>
    <t>SV_10.60.129.182-FMRADataNode182-OS</t>
  </si>
  <si>
    <t>FCH2128V3SM</t>
  </si>
  <si>
    <t>10.60.129.183</t>
  </si>
  <si>
    <t>SV_10.60.129.183-FMRADataNode183-OS</t>
  </si>
  <si>
    <t>FCH2128V3SP</t>
  </si>
  <si>
    <t>10.60.129.184</t>
  </si>
  <si>
    <t>SV_10.60.129.184-FMRADataNode184-OS</t>
  </si>
  <si>
    <t>FCH2128V3SY</t>
  </si>
  <si>
    <t>10.60.129.185</t>
  </si>
  <si>
    <t>SV_10.60.129.185-FMRADataNode185-OS</t>
  </si>
  <si>
    <t>FCH2128V3T0</t>
  </si>
  <si>
    <t>10.60.129.186</t>
  </si>
  <si>
    <t>SV_10.60.129.186-FMRADataNode186-OS</t>
  </si>
  <si>
    <t>FCH2128V3T6</t>
  </si>
  <si>
    <t>10.60.129.187</t>
  </si>
  <si>
    <t>SV_10.60.129.187-FMRADataNode187-OS</t>
  </si>
  <si>
    <t>FCH2128V3TB</t>
  </si>
  <si>
    <t>10.60.129.188</t>
  </si>
  <si>
    <t>SV_10.60.129.188-FMRADataNode188-OS</t>
  </si>
  <si>
    <t>FCH2129V15D</t>
  </si>
  <si>
    <t>T6.2-A06</t>
  </si>
  <si>
    <t>10.60.129.189</t>
  </si>
  <si>
    <t>SV_10.60.129.189-FMRADataNode189-OS</t>
  </si>
  <si>
    <t>FCH2128V08T</t>
  </si>
  <si>
    <t>10.60.129.190</t>
  </si>
  <si>
    <t>SV_10.60.129.190-FMRADataNode190-OS</t>
  </si>
  <si>
    <t>FCH2128V0BN</t>
  </si>
  <si>
    <t>10.60.129.191</t>
  </si>
  <si>
    <t>FMRADataNode191-OS</t>
  </si>
  <si>
    <t>FCH2128V0BJ</t>
  </si>
  <si>
    <t>10.60.129.192</t>
  </si>
  <si>
    <t>FMRADataNode192-OS</t>
  </si>
  <si>
    <t>FCH2128V026</t>
  </si>
  <si>
    <t>10.60.129.193</t>
  </si>
  <si>
    <t>SV_10.60.129.193-FMRADataNode193-OS</t>
  </si>
  <si>
    <t>FCH2129V11D</t>
  </si>
  <si>
    <t>10.60.129.208</t>
  </si>
  <si>
    <t>SV_10.60.129.208-FMRADataNode208-OS</t>
  </si>
  <si>
    <t>FCH2128V0B9</t>
  </si>
  <si>
    <t>10.60.129.209</t>
  </si>
  <si>
    <t>SV_10.60.129.209-FMRADataNode209-OS</t>
  </si>
  <si>
    <t>FCH2127V361</t>
  </si>
  <si>
    <t>T6.2-A04</t>
  </si>
  <si>
    <t>10.60.129.210</t>
  </si>
  <si>
    <t>SV_10.60.129.210-FMRADataNode210-OS</t>
  </si>
  <si>
    <t>FCH2127V2WQ</t>
  </si>
  <si>
    <t>T6.2-A01</t>
  </si>
  <si>
    <t>10.60.129.211</t>
  </si>
  <si>
    <t>SV_10.60.129.211-FMRADataNode211-OS</t>
  </si>
  <si>
    <t>FCH2127V324</t>
  </si>
  <si>
    <t>10.60.129.212</t>
  </si>
  <si>
    <t>SV_10.60.129.212-FMRADataNode212-OS</t>
  </si>
  <si>
    <t>FCH2127V34E</t>
  </si>
  <si>
    <t>10.60.129.213</t>
  </si>
  <si>
    <t>SV_10.60.129.213-FMRADataNode213-OS</t>
  </si>
  <si>
    <t>FCH2127V35G</t>
  </si>
  <si>
    <t>10.60.129.214</t>
  </si>
  <si>
    <t>SV_10.60.129.214-FMRADataNode214-OS</t>
  </si>
  <si>
    <t>FCH2127V35K</t>
  </si>
  <si>
    <t>10.60.129.215</t>
  </si>
  <si>
    <t>SV_10.60.129.215-FMRADataNode215-OS</t>
  </si>
  <si>
    <t>FCH2127V35M</t>
  </si>
  <si>
    <t>10.60.129.216</t>
  </si>
  <si>
    <t>SV_10.60.129.216-FMRADataNode216-OS</t>
  </si>
  <si>
    <t>FCH2127V35Q</t>
  </si>
  <si>
    <t>10.60.129.217</t>
  </si>
  <si>
    <t>SV_10.60.129.217-FMRADataNode217-OS</t>
  </si>
  <si>
    <t>FCH2127V35T</t>
  </si>
  <si>
    <t>10.60.129.218</t>
  </si>
  <si>
    <t>SV_10.60.129.218-FMRADataNode218-OS</t>
  </si>
  <si>
    <t>FCH2127V35U</t>
  </si>
  <si>
    <t>10.60.129.219</t>
  </si>
  <si>
    <t>SV_10.60.129.219-FMRADataNode219-OS</t>
  </si>
  <si>
    <t>FCH2127V35V</t>
  </si>
  <si>
    <t>10.60.129.220</t>
  </si>
  <si>
    <t>SV_10.60.129.220-FMRADataNode220-OS</t>
  </si>
  <si>
    <t>FCH2127V3A3</t>
  </si>
  <si>
    <t>10.60.129.221</t>
  </si>
  <si>
    <t>SV_10.60.129.221-FMRADataNode221-OS</t>
  </si>
  <si>
    <t>FCH2127V3AA</t>
  </si>
  <si>
    <t>10.60.129.222</t>
  </si>
  <si>
    <t>SV_10.60.129.222-FMRADataNode222-OS</t>
  </si>
  <si>
    <t>FCH2127V3AB</t>
  </si>
  <si>
    <t>10.60.129.223</t>
  </si>
  <si>
    <t>SV_10.60.129.223-FMRADataNode223-OS</t>
  </si>
  <si>
    <t>FCH2128V0AY</t>
  </si>
  <si>
    <t>10.60.129.224</t>
  </si>
  <si>
    <t>SV_10.60.129.224-FMRADataNode224-OS</t>
  </si>
  <si>
    <t>FCH2127V3RB</t>
  </si>
  <si>
    <t>10.60.129.225</t>
  </si>
  <si>
    <t>SV_10.60.129.225-FMRADataNode225-OS</t>
  </si>
  <si>
    <t>FCH2128V3FV</t>
  </si>
  <si>
    <t>10.60.129.226</t>
  </si>
  <si>
    <t>SV_10.60.129.226-FMRADataNode226-OS</t>
  </si>
  <si>
    <t>FCH2128V3G1</t>
  </si>
  <si>
    <t>10.60.129.227</t>
  </si>
  <si>
    <t>SV_10.60.129.227-FMRADataNode227-OS</t>
  </si>
  <si>
    <t>FCH2128V3G4</t>
  </si>
  <si>
    <t>10.60.129.228</t>
  </si>
  <si>
    <t>FMRADataNode228-OS</t>
  </si>
  <si>
    <t>FCH2128V3G8</t>
  </si>
  <si>
    <t>10.60.129.229</t>
  </si>
  <si>
    <t>SV_10.60.129.229-FMRADataNode229-OS</t>
  </si>
  <si>
    <t>FCH2128V3GD</t>
  </si>
  <si>
    <t>10.60.129.230</t>
  </si>
  <si>
    <t>SV_10.60.129.230-FMRADataNode230-OS</t>
  </si>
  <si>
    <t>FCH2128V3GH</t>
  </si>
  <si>
    <t>10.60.129.231</t>
  </si>
  <si>
    <t>SV_10.60.129.231-FMRADataNode231-OS</t>
  </si>
  <si>
    <t>FCH2128V3GK</t>
  </si>
  <si>
    <t>10.60.129.232</t>
  </si>
  <si>
    <t>SV_10.60.129.232-FMRADataNode232-OS</t>
  </si>
  <si>
    <t>FCH2128V3KP</t>
  </si>
  <si>
    <t>10.60.129.233</t>
  </si>
  <si>
    <t>SV_10.60.129.233-FMRADataNode233-OS</t>
  </si>
  <si>
    <t>FCH2128V3GV</t>
  </si>
  <si>
    <t>10.60.129.234</t>
  </si>
  <si>
    <t>SV_10.60.129.234-FMRADataNode234-OS</t>
  </si>
  <si>
    <t>FCH2128V3H2</t>
  </si>
  <si>
    <t>10.60.129.235</t>
  </si>
  <si>
    <t>SV_10.60.129.235-FMRADataNode235-OS</t>
  </si>
  <si>
    <t>FCH2128V3H8</t>
  </si>
  <si>
    <t>10.254.137.1</t>
  </si>
  <si>
    <t xml:space="preserve">CentOS release 6.8 (Final) kernel 2.6.32-754.35.1.el6.x86_64</t>
  </si>
  <si>
    <t>SGH103YCB9</t>
  </si>
  <si>
    <t>T7.2-E01</t>
  </si>
  <si>
    <t>10.254.137.2</t>
  </si>
  <si>
    <t>SGH103YCC4</t>
  </si>
  <si>
    <t>10.254.137.3</t>
  </si>
  <si>
    <t>SGH103YCBK</t>
  </si>
  <si>
    <t>10.254.137.4</t>
  </si>
  <si>
    <t>SGH103YCB5</t>
  </si>
  <si>
    <t>10.254.137.5</t>
  </si>
  <si>
    <t>SGH103YCB7</t>
  </si>
  <si>
    <t>10.254.137.6</t>
  </si>
  <si>
    <t>SGH103YC9Z</t>
  </si>
  <si>
    <t>10.254.137.7</t>
  </si>
  <si>
    <t>SGH103YCC2</t>
  </si>
  <si>
    <t>10.254.137.8</t>
  </si>
  <si>
    <t>SGH103YCC0</t>
  </si>
  <si>
    <t>10.254.137.9</t>
  </si>
  <si>
    <t>SGH103YCCG</t>
  </si>
  <si>
    <t>T7.2-E02</t>
  </si>
  <si>
    <t>10.254.137.10</t>
  </si>
  <si>
    <t>SGH103YCB1</t>
  </si>
  <si>
    <t>10.254.137.11</t>
  </si>
  <si>
    <t>SGH103YCBT</t>
  </si>
  <si>
    <t>10.254.137.12</t>
  </si>
  <si>
    <t>SGH103YCC8</t>
  </si>
  <si>
    <t>10.254.137.13</t>
  </si>
  <si>
    <t>SGH103YCBR</t>
  </si>
  <si>
    <t>10.254.137.14</t>
  </si>
  <si>
    <t>SGH103YCBF</t>
  </si>
  <si>
    <t>10.254.137.15</t>
  </si>
  <si>
    <t>SGH103YCBC</t>
  </si>
  <si>
    <t>10.254.137.16</t>
  </si>
  <si>
    <t>SGH103YC9X</t>
  </si>
  <si>
    <t>10.254.137.17</t>
  </si>
  <si>
    <t xml:space="preserve">ProLiant DL380 Gen10 Plus</t>
  </si>
  <si>
    <t>SGH103YCB3</t>
  </si>
  <si>
    <t>10.254.137.18</t>
  </si>
  <si>
    <t>SGH103YCBW</t>
  </si>
  <si>
    <t>T7.2-E03</t>
  </si>
  <si>
    <t>10.254.137.19</t>
  </si>
  <si>
    <t>SGH103YCBH</t>
  </si>
  <si>
    <t>10.254.137.20</t>
  </si>
  <si>
    <t>SGH103YCBP</t>
  </si>
  <si>
    <t>10.254.137.21</t>
  </si>
  <si>
    <t>SGH103YCCD</t>
  </si>
  <si>
    <t>10.254.137.22</t>
  </si>
  <si>
    <t>SGH103YCC6</t>
  </si>
  <si>
    <t>10.254.137.23</t>
  </si>
  <si>
    <t>SGH103YCCB</t>
  </si>
  <si>
    <t>10.254.137.24</t>
  </si>
  <si>
    <t>SGH103YCBY</t>
  </si>
  <si>
    <t>10.254.137.25</t>
  </si>
  <si>
    <t>SGH103YCBM</t>
  </si>
  <si>
    <t>10.60.129.127</t>
  </si>
  <si>
    <t>SGH620VEJT</t>
  </si>
  <si>
    <t>10.255.57.30</t>
  </si>
  <si>
    <t>SV_10.255.57.30</t>
  </si>
  <si>
    <t>SGH916TJVC</t>
  </si>
  <si>
    <t>T6.2-C05</t>
  </si>
  <si>
    <t>10.255.57.31</t>
  </si>
  <si>
    <t>SV_10.255.57.31</t>
  </si>
  <si>
    <t>10.255.57.32</t>
  </si>
  <si>
    <t>SV_10.255.57.32</t>
  </si>
  <si>
    <t>10.255.57.33</t>
  </si>
  <si>
    <t>SV_10.255.57.33</t>
  </si>
  <si>
    <t>SGH012VWRM</t>
  </si>
  <si>
    <t>10.255.57.34</t>
  </si>
  <si>
    <t>SV_10.255.57.34</t>
  </si>
  <si>
    <t>SGH916TJTX</t>
  </si>
  <si>
    <t>10.255.57.35</t>
  </si>
  <si>
    <t>SV_10.255.57.35</t>
  </si>
  <si>
    <t>10.255.57.36</t>
  </si>
  <si>
    <t>SV_10.255.57.36</t>
  </si>
  <si>
    <t>10.255.57.37</t>
  </si>
  <si>
    <t>SV_10.255.57.37</t>
  </si>
  <si>
    <t>SGH916TJTN</t>
  </si>
  <si>
    <t>10.255.56.85</t>
  </si>
  <si>
    <t>SGH906SNKM</t>
  </si>
  <si>
    <t>10.255.56.86</t>
  </si>
  <si>
    <t>SGH906SNK7</t>
  </si>
  <si>
    <t>10.255.56.87</t>
  </si>
  <si>
    <t>10.255.56.88</t>
  </si>
  <si>
    <t>MALU005852</t>
  </si>
  <si>
    <t>10.255.56.89</t>
  </si>
  <si>
    <t>10.255.56.90</t>
  </si>
  <si>
    <t>10.255.56.91</t>
  </si>
  <si>
    <t>10.255.56.92</t>
  </si>
  <si>
    <t>10.254.149.109</t>
  </si>
  <si>
    <t xml:space="preserve">Red Hat Enterprise Linux Server release 7.9 kernel 5.4.17-2102.204.4.4.el7uek.x86_64</t>
  </si>
  <si>
    <t>phonglh6</t>
  </si>
  <si>
    <t>SGH103S2Y0</t>
  </si>
  <si>
    <t>T7.2-D03</t>
  </si>
  <si>
    <t>10.254.149.110</t>
  </si>
  <si>
    <t>SGH103S2XH</t>
  </si>
  <si>
    <t>T7.2-D07</t>
  </si>
  <si>
    <t>10.240.217.75</t>
  </si>
  <si>
    <t>dr-vas03-db01-OS</t>
  </si>
  <si>
    <t>khanhnh23</t>
  </si>
  <si>
    <t xml:space="preserve">ProLiant BL460c Gen10</t>
  </si>
  <si>
    <t>SGH833SM58</t>
  </si>
  <si>
    <t>T4GVM</t>
  </si>
  <si>
    <t xml:space="preserve">GVM9104_RACK11 (T4.CNTT.DRDB.01)</t>
  </si>
  <si>
    <t>10.240.217.76</t>
  </si>
  <si>
    <t>SV_10.240.217.76-dr-vas03-db02-OS</t>
  </si>
  <si>
    <t>SGH833SM52</t>
  </si>
  <si>
    <t>10.255.64.23</t>
  </si>
  <si>
    <t>MALU005887</t>
  </si>
  <si>
    <t>10.255.64.24</t>
  </si>
  <si>
    <t>10.255.64.25</t>
  </si>
  <si>
    <t xml:space="preserve">Hệ thống Đối soát (VAS)</t>
  </si>
  <si>
    <t>10.240.175.103</t>
  </si>
  <si>
    <t>10.240.175.104</t>
  </si>
  <si>
    <t>SGH906SNX5</t>
  </si>
  <si>
    <t>10.240.175.105</t>
  </si>
  <si>
    <t>10.240.175.106</t>
  </si>
  <si>
    <t xml:space="preserve">Hệ thống Đối soát (ImportDS)</t>
  </si>
  <si>
    <t>10.255.56.160</t>
  </si>
  <si>
    <t>VTT_TTPTDL_BUSPDSKSGLDBDT</t>
  </si>
  <si>
    <t>10.255.56.161</t>
  </si>
  <si>
    <t xml:space="preserve">Hệ thống Đối soát (Quốc tế)</t>
  </si>
  <si>
    <t>10.60.106.180</t>
  </si>
  <si>
    <t>10.60.106.181</t>
  </si>
  <si>
    <t>10.60.97.80</t>
  </si>
  <si>
    <t>SV_10.60.97.80-localhost.localdomain</t>
  </si>
  <si>
    <t xml:space="preserve">Hệ thống Đối soát (Trong nước)</t>
  </si>
  <si>
    <t>10.207.161.128</t>
  </si>
  <si>
    <t>app-10.207.161.128</t>
  </si>
  <si>
    <t>SGH143TSRS</t>
  </si>
  <si>
    <t>10.207.161.129</t>
  </si>
  <si>
    <t>app-10.207.161.129</t>
  </si>
  <si>
    <t xml:space="preserve">Viettel Adhoc Report</t>
  </si>
  <si>
    <t>10.207.62.124</t>
  </si>
  <si>
    <t>Report</t>
  </si>
  <si>
    <t>2000+1500(backup)</t>
  </si>
  <si>
    <t>DB-10.207.62.124</t>
  </si>
  <si>
    <t>10.207.62.125</t>
  </si>
  <si>
    <t>DB-10.207.62.125</t>
  </si>
  <si>
    <t>10.207.62.126</t>
  </si>
  <si>
    <t>DB-10.207.62.126</t>
  </si>
  <si>
    <t>8KQR643</t>
  </si>
  <si>
    <t>10.207.163.53</t>
  </si>
  <si>
    <t>App-10.207.163.53</t>
  </si>
  <si>
    <t>SGH103S2YF</t>
  </si>
  <si>
    <t>10.207.163.54</t>
  </si>
  <si>
    <t>App-10.207.163.54</t>
  </si>
  <si>
    <t>10.207.163.55</t>
  </si>
  <si>
    <t>App-10.207.163.55</t>
  </si>
  <si>
    <t>12RR643</t>
  </si>
  <si>
    <t>10.207.163.56</t>
  </si>
  <si>
    <t>App-10.207.163.56</t>
  </si>
  <si>
    <t>10.207.163.57</t>
  </si>
  <si>
    <t>App-10.207.163.57</t>
  </si>
  <si>
    <t>VTT_TTPTDL_BUQLDLPTBC</t>
  </si>
  <si>
    <t>4BQR643</t>
  </si>
  <si>
    <t>10.207.163.58</t>
  </si>
  <si>
    <t>App-10.207.163.58</t>
  </si>
  <si>
    <t xml:space="preserve">Viettel Report</t>
  </si>
  <si>
    <t>10.60.127.2</t>
  </si>
  <si>
    <t>SV_10.60.127.2-vbi-reportdb-01-OS</t>
  </si>
  <si>
    <t>SGH637Y7RM</t>
  </si>
  <si>
    <t>T6.1-B01</t>
  </si>
  <si>
    <t>10.60.127.3</t>
  </si>
  <si>
    <t>SV_10.60.127.3-vbi-reportdb-02-OS</t>
  </si>
  <si>
    <t>SGH637Y7RS</t>
  </si>
  <si>
    <t>T6.1-B02</t>
  </si>
  <si>
    <t>10.60.129.68</t>
  </si>
  <si>
    <t>SV_10.60.129.68-VBIReport68-OS</t>
  </si>
  <si>
    <t>tuanga</t>
  </si>
  <si>
    <t>SGH637Y7RX</t>
  </si>
  <si>
    <t>T6.1-B04</t>
  </si>
  <si>
    <t>10.60.129.69</t>
  </si>
  <si>
    <t>SV_10.60.129.69-VBIReport69-OS</t>
  </si>
  <si>
    <t>SGH637Y7S0</t>
  </si>
  <si>
    <t>T6.1-B05</t>
  </si>
  <si>
    <t>10.207.155.8</t>
  </si>
  <si>
    <t>App-10.207.155.8</t>
  </si>
  <si>
    <t>Analytics_Bigdata</t>
  </si>
  <si>
    <t>10.208.216.41</t>
  </si>
  <si>
    <t>data-ch35-19-sv35-01</t>
  </si>
  <si>
    <t>5V895S3</t>
  </si>
  <si>
    <t>10.208.216.42</t>
  </si>
  <si>
    <t>data-ch35-19-sv35-02</t>
  </si>
  <si>
    <t>6V895S3</t>
  </si>
  <si>
    <t>10.208.216.43</t>
  </si>
  <si>
    <t>data-ch35-19-sv35-03</t>
  </si>
  <si>
    <t>7V895S3</t>
  </si>
  <si>
    <t>10.208.216.44</t>
  </si>
  <si>
    <t>data-ch35-19-sv35-04</t>
  </si>
  <si>
    <t>8V895S3</t>
  </si>
  <si>
    <t>10.208.217.67</t>
  </si>
  <si>
    <t>data-ch35-80-sv35-03</t>
  </si>
  <si>
    <t>9S895S3</t>
  </si>
  <si>
    <t>HKH9103_PM3.2</t>
  </si>
  <si>
    <t>CNTT3.2_BJ.08</t>
  </si>
  <si>
    <t>10.208.217.68</t>
  </si>
  <si>
    <t>data-ch35-80-sv35-04</t>
  </si>
  <si>
    <t>BS895S3</t>
  </si>
  <si>
    <t>10.208.217.77</t>
  </si>
  <si>
    <t>data-ch35-83-sv35-01</t>
  </si>
  <si>
    <t>G1FGGR3</t>
  </si>
  <si>
    <t>CNTT3.2_AZ.09</t>
  </si>
  <si>
    <t>10.208.217.78</t>
  </si>
  <si>
    <t>data-ch35-83-sv35-02</t>
  </si>
  <si>
    <t>H1FGGR3</t>
  </si>
  <si>
    <t>10.208.217.79</t>
  </si>
  <si>
    <t>data-ch35-83-sv35-03</t>
  </si>
  <si>
    <t>J1FGGR3</t>
  </si>
  <si>
    <t>10.208.217.80</t>
  </si>
  <si>
    <t>data-ch35-83-sv35-04</t>
  </si>
  <si>
    <t>12FGGR3</t>
  </si>
  <si>
    <t xml:space="preserve">Hệ thống Đối soát (Mediation phase 1)</t>
  </si>
  <si>
    <t>10.58.4.181</t>
  </si>
  <si>
    <t>MAAG001425</t>
  </si>
  <si>
    <t>10.60.96.117</t>
  </si>
  <si>
    <t xml:space="preserve">CentOS release 6.6 kernel 2.6.32-754.el6.x86_64</t>
  </si>
  <si>
    <t>10.60.96.160</t>
  </si>
  <si>
    <t>10.240.167.9</t>
  </si>
  <si>
    <t xml:space="preserve">Hệ thống Đối soát (Mediation MSC)</t>
  </si>
  <si>
    <t>10.240.167.7</t>
  </si>
  <si>
    <t>10.240.167.8</t>
  </si>
  <si>
    <t>SGH906SNWG</t>
  </si>
  <si>
    <t>10.60.96.212</t>
  </si>
  <si>
    <t xml:space="preserve">10.240.167.56 </t>
  </si>
  <si>
    <t xml:space="preserve">Mediation RA</t>
  </si>
  <si>
    <t>10.60.129.101</t>
  </si>
  <si>
    <t>fmra_app_10.60.129.101</t>
  </si>
  <si>
    <t>10.60.129.107</t>
  </si>
  <si>
    <t>fmra_app_10.60.129.107</t>
  </si>
  <si>
    <t>10.60.129.123</t>
  </si>
  <si>
    <t>App-10.60.129.123</t>
  </si>
  <si>
    <t>10.60.129.194</t>
  </si>
  <si>
    <t>SV_10.60.129.194-MEDIATION-SVR07-OS</t>
  </si>
  <si>
    <t>10.60.129.195</t>
  </si>
  <si>
    <t>SV_10.60.129.195-MEDIATION-SVR08-OS</t>
  </si>
  <si>
    <t>10.60.129.196</t>
  </si>
  <si>
    <t>SV_10.60.129.196-MEDIATION-SVR09-OS</t>
  </si>
  <si>
    <t>SGH551XV0V</t>
  </si>
  <si>
    <t>10.60.129.197</t>
  </si>
  <si>
    <t>app-10.60.129.197.novalocal-OS</t>
  </si>
  <si>
    <t>MALU005851</t>
  </si>
  <si>
    <t>10.60.129.198</t>
  </si>
  <si>
    <t>SV_10.60.129.198-MEDIATION-SVR11-OS</t>
  </si>
  <si>
    <t>10.60.129.199</t>
  </si>
  <si>
    <t>SV_10.60.129.199-MEDIATION-SVR12-OS</t>
  </si>
  <si>
    <t>SGH620VEL3</t>
  </si>
  <si>
    <t>10.60.129.200</t>
  </si>
  <si>
    <t>SV_10.60.129.200-app-10.60.129.200.novalocal-OS</t>
  </si>
  <si>
    <t>MAAG001449</t>
  </si>
  <si>
    <t>10.60.129.201</t>
  </si>
  <si>
    <t>SV_10.60.129.201-MEDIATION-SVR14-OS</t>
  </si>
  <si>
    <t>SGH551XTYV</t>
  </si>
  <si>
    <t>10.60.129.202</t>
  </si>
  <si>
    <t>SV_10.60.129.202-MEDIATION-SVR15-OS</t>
  </si>
  <si>
    <t>SGH551XYEH</t>
  </si>
  <si>
    <t>10.60.129.203</t>
  </si>
  <si>
    <t>SV_10.60.129.203-MEDIATION-SVR16-OS</t>
  </si>
  <si>
    <t>10.60.129.204</t>
  </si>
  <si>
    <t>MEDIATION-SVR17-OS</t>
  </si>
  <si>
    <t>MALU005886</t>
  </si>
  <si>
    <t>10.60.129.207</t>
  </si>
  <si>
    <t>SV_10.60.129.207-slave207-OS</t>
  </si>
  <si>
    <t>10.60.129.85</t>
  </si>
  <si>
    <t xml:space="preserve">10.60.129.85 - node_129.85-OS</t>
  </si>
  <si>
    <t>6D31LQ2</t>
  </si>
  <si>
    <t>T6.1-J01</t>
  </si>
  <si>
    <t>10.205.35.221</t>
  </si>
  <si>
    <t>Mediation-10.205.35.221</t>
  </si>
  <si>
    <t>10.205.35.222</t>
  </si>
  <si>
    <t>Mediation-10.205.35.222</t>
  </si>
  <si>
    <t>GDQR643</t>
  </si>
  <si>
    <t>10.205.35.223</t>
  </si>
  <si>
    <t>Mediation-10.205.35.223</t>
  </si>
  <si>
    <t>10.205.35.224</t>
  </si>
  <si>
    <t>Mediation-10.205.35.224</t>
  </si>
  <si>
    <t>B57XB33</t>
  </si>
  <si>
    <t xml:space="preserve">Viettel API Gateway</t>
  </si>
  <si>
    <t>10.208.95.15</t>
  </si>
  <si>
    <t>tuanha7</t>
  </si>
  <si>
    <t xml:space="preserve">Telco Core</t>
  </si>
  <si>
    <t>DB-10.208.95.15</t>
  </si>
  <si>
    <t xml:space="preserve">CentOS Linux release 7.9.2009 3.10.0-1160.71.1.el7.x86_64</t>
  </si>
  <si>
    <t>SGH213YL2L</t>
  </si>
  <si>
    <t>N3T2</t>
  </si>
  <si>
    <t>NTH9302_A05</t>
  </si>
  <si>
    <t>10.208.95.16</t>
  </si>
  <si>
    <t>DB-10.208.95.16</t>
  </si>
  <si>
    <t>SGH213YL2W</t>
  </si>
  <si>
    <t>NTH9302_A07</t>
  </si>
  <si>
    <t>10.208.95.17</t>
  </si>
  <si>
    <t>DB-10.208.95.17</t>
  </si>
  <si>
    <t>SGH213YL6K</t>
  </si>
  <si>
    <t>10.208.95.18</t>
  </si>
  <si>
    <t>DB-10.208.95.18</t>
  </si>
  <si>
    <t>SGH213YL2Z</t>
  </si>
  <si>
    <t>10.208.95.19</t>
  </si>
  <si>
    <t>DB-10.208.95.19</t>
  </si>
  <si>
    <t>SGH213YL77</t>
  </si>
  <si>
    <t>NTH9302_A04</t>
  </si>
  <si>
    <t>10.254.130.187</t>
  </si>
  <si>
    <t xml:space="preserve">CentOS Linux release 7.7 kernel 3.10.0-1160.21.1.el7.x86_64</t>
  </si>
  <si>
    <t>MAAG003082</t>
  </si>
  <si>
    <t>T6.2-L12</t>
  </si>
  <si>
    <t>10.254.130.188</t>
  </si>
  <si>
    <t>MAAG002927</t>
  </si>
  <si>
    <t>T6.2-L13</t>
  </si>
  <si>
    <t>10.254.130.189</t>
  </si>
  <si>
    <t>MAAG002928</t>
  </si>
  <si>
    <t>10.254.130.190</t>
  </si>
  <si>
    <t>MAAG002929</t>
  </si>
  <si>
    <t>10.254.130.191</t>
  </si>
  <si>
    <t>MAAG002930</t>
  </si>
  <si>
    <t>10.254.130.192</t>
  </si>
  <si>
    <t>MAAG003035</t>
  </si>
  <si>
    <t>vCOC</t>
  </si>
  <si>
    <t>10.207.161.13</t>
  </si>
  <si>
    <t>App-10.207.161.13</t>
  </si>
  <si>
    <t>5MQR643</t>
  </si>
  <si>
    <t>10.207.161.14</t>
  </si>
  <si>
    <t>App-10.207.161.14</t>
  </si>
  <si>
    <t>10.207.161.15</t>
  </si>
  <si>
    <t>App-10.207.161.15</t>
  </si>
  <si>
    <t>10.207.161.16</t>
  </si>
  <si>
    <t>App-10.207.161.16</t>
  </si>
  <si>
    <t>SGH143TSS5</t>
  </si>
  <si>
    <t>10.207.161.17</t>
  </si>
  <si>
    <t>App-10.207.161.17</t>
  </si>
  <si>
    <t>10.207.161.18</t>
  </si>
  <si>
    <t>App-10.207.161.18</t>
  </si>
  <si>
    <t>10.207.161.19</t>
  </si>
  <si>
    <t>App-10.207.161.19</t>
  </si>
  <si>
    <t>HTGS643</t>
  </si>
  <si>
    <t>10.207.161.28</t>
  </si>
  <si>
    <t>Redis-10.207.161.28</t>
  </si>
  <si>
    <t>SGH143TSTG</t>
  </si>
  <si>
    <t>10.207.161.29</t>
  </si>
  <si>
    <t>Redis-10.207.161.29</t>
  </si>
  <si>
    <t>10.207.161.30</t>
  </si>
  <si>
    <t>Redis-10.207.161.30</t>
  </si>
  <si>
    <t>H1RR643</t>
  </si>
  <si>
    <t>10.207.161.31</t>
  </si>
  <si>
    <t>Redis-10.207.161.31</t>
  </si>
  <si>
    <t>10.207.161.32</t>
  </si>
  <si>
    <t>Redis-10.207.161.32</t>
  </si>
  <si>
    <t>B1RR643</t>
  </si>
  <si>
    <t>10.207.161.33</t>
  </si>
  <si>
    <t>Redis-10.207.161.33</t>
  </si>
  <si>
    <t>10.207.161.34</t>
  </si>
  <si>
    <t>Redis-10.207.161.34</t>
  </si>
  <si>
    <t>10.207.161.35</t>
  </si>
  <si>
    <t>Redis-10.207.161.35</t>
  </si>
  <si>
    <t>10.207.161.36</t>
  </si>
  <si>
    <t>Redis-10.207.161.36</t>
  </si>
  <si>
    <t>10.207.59.52</t>
  </si>
  <si>
    <t xml:space="preserve">Telco new</t>
  </si>
  <si>
    <t>Web-10.254.158.1</t>
  </si>
  <si>
    <t>JGQR643</t>
  </si>
  <si>
    <t>T7.2-E09</t>
  </si>
  <si>
    <t>10.207.59.53</t>
  </si>
  <si>
    <t>Web-10.254.158.2</t>
  </si>
  <si>
    <t>10.207.59.55</t>
  </si>
  <si>
    <t>Web-10.254.158.4</t>
  </si>
  <si>
    <t>BQGS643</t>
  </si>
  <si>
    <t>T7.2-E06</t>
  </si>
  <si>
    <t>10.207.59.56</t>
  </si>
  <si>
    <t>Web-10.254.158.5</t>
  </si>
  <si>
    <t>10.207.59.57</t>
  </si>
  <si>
    <t>Web-10.254.158.6</t>
  </si>
  <si>
    <t>1BRR643</t>
  </si>
  <si>
    <t>T7.2-C07</t>
  </si>
  <si>
    <t>10.254.158.7</t>
  </si>
  <si>
    <t>API-10.254.158.7</t>
  </si>
  <si>
    <t>7FQR643</t>
  </si>
  <si>
    <t>10.254.158.8</t>
  </si>
  <si>
    <t>API-10.254.158.8</t>
  </si>
  <si>
    <t>10.254.158.9</t>
  </si>
  <si>
    <t>API-10.254.158.9</t>
  </si>
  <si>
    <t>13RR643</t>
  </si>
  <si>
    <t>10.254.158.10</t>
  </si>
  <si>
    <t>API-10.254.158.10</t>
  </si>
  <si>
    <t>10.254.158.11</t>
  </si>
  <si>
    <t>Redis-10.254.158.11</t>
  </si>
  <si>
    <t>10.254.158.12</t>
  </si>
  <si>
    <t>Redis-10.254.158.12</t>
  </si>
  <si>
    <t>10.254.158.13</t>
  </si>
  <si>
    <t>Redis-10.254.158.13</t>
  </si>
  <si>
    <t>10.254.158.14</t>
  </si>
  <si>
    <t>ELK-10.254.158.14</t>
  </si>
  <si>
    <t>10.254.158.15</t>
  </si>
  <si>
    <t>ELK-10.254.158.15</t>
  </si>
  <si>
    <t>2VGS643</t>
  </si>
  <si>
    <t>10.254.158.16</t>
  </si>
  <si>
    <t>ELK-10.254.158.16</t>
  </si>
  <si>
    <t>10.254.158.17</t>
  </si>
  <si>
    <t>ELK-10.254.158.17</t>
  </si>
  <si>
    <t>10.254.158.18</t>
  </si>
  <si>
    <t>DB-10.254.158.18</t>
  </si>
  <si>
    <t>10.254.158.19</t>
  </si>
  <si>
    <t>DB-10.254.158.19</t>
  </si>
  <si>
    <t>10.254.158.20</t>
  </si>
  <si>
    <t>DB-10.254.158.20</t>
  </si>
  <si>
    <t xml:space="preserve">TV360 RCM</t>
  </si>
  <si>
    <t>10.207.163.112</t>
  </si>
  <si>
    <t>app-10.207.163.112</t>
  </si>
  <si>
    <t>10.207.163.113</t>
  </si>
  <si>
    <t>app-10.207.163.113</t>
  </si>
  <si>
    <t>10.207.163.114</t>
  </si>
  <si>
    <t>app-10.207.163.114</t>
  </si>
  <si>
    <t>10.207.163.115</t>
  </si>
  <si>
    <t>app-10.207.163.115</t>
  </si>
  <si>
    <t>10.207.163.116</t>
  </si>
  <si>
    <t>app-10.207.163.116</t>
  </si>
  <si>
    <t>10.207.163.117</t>
  </si>
  <si>
    <t>app-10.207.163.117</t>
  </si>
  <si>
    <t>10.207.163.118</t>
  </si>
  <si>
    <t>app-10.207.163.118</t>
  </si>
  <si>
    <t>10.207.163.119</t>
  </si>
  <si>
    <t>app-10.207.163.119</t>
  </si>
  <si>
    <t>SGH143TSL2</t>
  </si>
  <si>
    <t>10.207.163.120</t>
  </si>
  <si>
    <t>app-10.207.163.120</t>
  </si>
  <si>
    <t>10.205.34.206</t>
  </si>
  <si>
    <t>ELK-10.205.34.206</t>
  </si>
  <si>
    <t>SGH103S2W5</t>
  </si>
  <si>
    <t>10.205.34.207</t>
  </si>
  <si>
    <t>ELK-10.205.34.207</t>
  </si>
  <si>
    <t>SGH103YC65</t>
  </si>
  <si>
    <t>10.205.34.208</t>
  </si>
  <si>
    <t>ELK-10.205.34.208</t>
  </si>
  <si>
    <t>10.205.34.209</t>
  </si>
  <si>
    <t>ELK-10.205.34.209</t>
  </si>
  <si>
    <t>SGH103S1HF</t>
  </si>
  <si>
    <t>10.205.34.210</t>
  </si>
  <si>
    <t>API-10.205.34.210</t>
  </si>
  <si>
    <t>10.205.34.211</t>
  </si>
  <si>
    <t>API-10.205.34.211</t>
  </si>
  <si>
    <t>SGH103S2XQ</t>
  </si>
  <si>
    <t>10.205.34.212</t>
  </si>
  <si>
    <t>API-10.205.34.212</t>
  </si>
  <si>
    <t>LMS</t>
  </si>
  <si>
    <t>10.30.141.74</t>
  </si>
  <si>
    <t>KTHT</t>
  </si>
  <si>
    <t>SV_10.30.141.74-csm-server-74-OS</t>
  </si>
  <si>
    <t>thanhnt75</t>
  </si>
  <si>
    <t>D6R31H2</t>
  </si>
  <si>
    <t>T2.1-C17</t>
  </si>
  <si>
    <t>10.30.141.75</t>
  </si>
  <si>
    <t>SV_10.30.141.75-localhost.localdomain-OS</t>
  </si>
  <si>
    <t>D6Q61H2</t>
  </si>
  <si>
    <t>10.30.141.76</t>
  </si>
  <si>
    <t>SV_10.30.141.76-localhost.localdomain-OS</t>
  </si>
  <si>
    <t>D6QB1H2</t>
  </si>
  <si>
    <t>10.60.135.136</t>
  </si>
  <si>
    <t>SV_10.60.135.136-videohay-encoder01-OS</t>
  </si>
  <si>
    <t>88GBF13</t>
  </si>
  <si>
    <t>10.60.135.137</t>
  </si>
  <si>
    <t>SV_10.60.135.137-videohay-encoder02-OS</t>
  </si>
  <si>
    <t xml:space="preserve">CentOS release 6.10 kernel 2.6.32-754.2.1.el6.x86_64</t>
  </si>
  <si>
    <t>FCH2117V2U3</t>
  </si>
  <si>
    <t>T6.1-L08</t>
  </si>
  <si>
    <t>VAS_BONUS</t>
  </si>
  <si>
    <t>10.60.129.71</t>
  </si>
  <si>
    <t>PTPM</t>
  </si>
  <si>
    <t>SGH645T9A7</t>
  </si>
  <si>
    <t>10.60.129.72</t>
  </si>
  <si>
    <t>10.60.127.32</t>
  </si>
  <si>
    <t>SV_10.60.127.32-SPONSOR-DB01-OS</t>
  </si>
  <si>
    <t xml:space="preserve">Oracle Linux Server release 6.6 kernel 3.8.13-44.1.1.el6uek.x86</t>
  </si>
  <si>
    <t>quannh49</t>
  </si>
  <si>
    <t>FCH20357ZA6</t>
  </si>
  <si>
    <t>10.60.127.34</t>
  </si>
  <si>
    <t>SV_10.60.127.34-SPONSOR-DB02-OS</t>
  </si>
  <si>
    <t>FCH20357ZE6</t>
  </si>
  <si>
    <t>10.60.127.36</t>
  </si>
  <si>
    <t>Mreward</t>
  </si>
  <si>
    <t>10.30.143.117</t>
  </si>
  <si>
    <t>quangvx</t>
  </si>
  <si>
    <t xml:space="preserve">IBM System x3650 M4: -[7915C2A]-</t>
  </si>
  <si>
    <t>06EAYFE</t>
  </si>
  <si>
    <t>T2.1-G16</t>
  </si>
  <si>
    <t>10.30.143.118</t>
  </si>
  <si>
    <t xml:space="preserve">IBM X3650 M4</t>
  </si>
  <si>
    <t>06DRAZH</t>
  </si>
  <si>
    <t>10.255.67.28</t>
  </si>
  <si>
    <t>10.255.67.29</t>
  </si>
  <si>
    <t>trongvd</t>
  </si>
  <si>
    <t>10.255.67.30</t>
  </si>
  <si>
    <t>Callbase</t>
  </si>
  <si>
    <t>10.58.4.3</t>
  </si>
  <si>
    <t>donlv</t>
  </si>
  <si>
    <t>SV_10.58.4.3-hadoop-master-OS</t>
  </si>
  <si>
    <t xml:space="preserve">Red Hat Enterprise Linux Server release 6.2 kernel 2.6.32-220.el6.x86_64</t>
  </si>
  <si>
    <t xml:space="preserve">PowerEdge R720</t>
  </si>
  <si>
    <t>DJ4GNW1</t>
  </si>
  <si>
    <t>PVN-T5-E05</t>
  </si>
  <si>
    <t>10.30.143.198</t>
  </si>
  <si>
    <t>SV_10.30.143.198-localhost.localdomain-OS</t>
  </si>
  <si>
    <t xml:space="preserve">CentOS release 6.4 kernel 2.6.32-358.el6.x86_64</t>
  </si>
  <si>
    <t xml:space="preserve">IBM System x3650 M4: -[7915B2A]-</t>
  </si>
  <si>
    <t>06DPZWB</t>
  </si>
  <si>
    <t>T2.1-I03</t>
  </si>
  <si>
    <t>MappingGW</t>
  </si>
  <si>
    <t>10.60.135.4</t>
  </si>
  <si>
    <t>10.60.135.15</t>
  </si>
  <si>
    <t>10.60.135.16</t>
  </si>
  <si>
    <t>MALU006571</t>
  </si>
  <si>
    <t>10.60.135.17</t>
  </si>
  <si>
    <t>10.60.135.18</t>
  </si>
  <si>
    <t>10.60.97.68</t>
  </si>
  <si>
    <t>10.60.97.69</t>
  </si>
  <si>
    <t>SGH906SNW4</t>
  </si>
  <si>
    <t>10.60.102.203</t>
  </si>
  <si>
    <t>10.60.102.204</t>
  </si>
  <si>
    <t>10.60.105.75</t>
  </si>
  <si>
    <t>SV_10.60.105.75-localhost.localdomain</t>
  </si>
  <si>
    <t>10.60.105.76</t>
  </si>
  <si>
    <t>10.30.13.116</t>
  </si>
  <si>
    <t>vmtuan</t>
  </si>
  <si>
    <t>10.30.13.117</t>
  </si>
  <si>
    <t>10.205.34.143</t>
  </si>
  <si>
    <t>CORE-10.205.34.143</t>
  </si>
  <si>
    <t>10.205.34.144</t>
  </si>
  <si>
    <t>CORE-10.205.34.144</t>
  </si>
  <si>
    <t>10.205.34.145</t>
  </si>
  <si>
    <t>CORE-10.205.34.145</t>
  </si>
  <si>
    <t>10.205.34.146</t>
  </si>
  <si>
    <t>REDIS-10.205.34.146</t>
  </si>
  <si>
    <t>10.205.34.147</t>
  </si>
  <si>
    <t>REDIS-10.205.34.147</t>
  </si>
  <si>
    <t>10.205.34.148</t>
  </si>
  <si>
    <t>REDIS-10.205.34.148</t>
  </si>
  <si>
    <t>10.60.137.5</t>
  </si>
  <si>
    <t>SV_10.60.137.5-api-db01-OS</t>
  </si>
  <si>
    <t>FCH2036J2SJ</t>
  </si>
  <si>
    <t>T6.1-A05</t>
  </si>
  <si>
    <t>10.60.137.7</t>
  </si>
  <si>
    <t>SV_10.60.137.7-api-db02-OS</t>
  </si>
  <si>
    <t>FCH20357Z9G</t>
  </si>
  <si>
    <t>NOTIFY_CSKH</t>
  </si>
  <si>
    <t>10.60.135.22</t>
  </si>
  <si>
    <t>10.60.135.23</t>
  </si>
  <si>
    <t>10.60.135.24</t>
  </si>
  <si>
    <t>10.60.135.26</t>
  </si>
  <si>
    <t>10.60.106.217</t>
  </si>
  <si>
    <t>10.60.106.218</t>
  </si>
  <si>
    <t xml:space="preserve">CentOS Linux release 6.0 (Final) kernel 2.6.32-71.el6.x86_64</t>
  </si>
  <si>
    <t>10.60.106.115</t>
  </si>
  <si>
    <t xml:space="preserve">All Blocking</t>
  </si>
  <si>
    <t>10.60.96.118</t>
  </si>
  <si>
    <t>10.58.4.24</t>
  </si>
  <si>
    <t>SV_10.58.4.24-localhost.localdomain-OS</t>
  </si>
  <si>
    <t>192.168.176.92</t>
  </si>
  <si>
    <t>10.240.175.107</t>
  </si>
  <si>
    <t>MAAG001454</t>
  </si>
  <si>
    <t>10.240.175.108</t>
  </si>
  <si>
    <t>SGH906SNVY</t>
  </si>
  <si>
    <t>10.240.175.109</t>
  </si>
  <si>
    <t>10.255.67.201</t>
  </si>
  <si>
    <t>DB-10.255.67.201</t>
  </si>
  <si>
    <t>huongnh</t>
  </si>
  <si>
    <t>10.255.67.202</t>
  </si>
  <si>
    <t>DB-10.255.67.202</t>
  </si>
  <si>
    <t>10.58.46.147</t>
  </si>
  <si>
    <t>601,3</t>
  </si>
  <si>
    <t>SV_10.58.46.147-vcLB147-OS</t>
  </si>
  <si>
    <t>MALU008604</t>
  </si>
  <si>
    <t>10.58.46.148</t>
  </si>
  <si>
    <t>SV_10.58.46.148-vcLB148-OS</t>
  </si>
  <si>
    <t>10.58.46.150</t>
  </si>
  <si>
    <t>1197,7</t>
  </si>
  <si>
    <t>SV_10.58.46.150-vcVCGW150-OS</t>
  </si>
  <si>
    <t>MALU008199</t>
  </si>
  <si>
    <t>10.58.46.166</t>
  </si>
  <si>
    <t>279,1</t>
  </si>
  <si>
    <t>SV_10.58.46.166-localhost.localdomain-OS</t>
  </si>
  <si>
    <t>MALU008613</t>
  </si>
  <si>
    <t>10.58.46.168</t>
  </si>
  <si>
    <t>SV_10.58.46.168-localhost.localdomain-OS</t>
  </si>
  <si>
    <t>10.205.35.134</t>
  </si>
  <si>
    <t>1138,2</t>
  </si>
  <si>
    <t>App-10.205.35.134</t>
  </si>
  <si>
    <t>SGH122THB1</t>
  </si>
  <si>
    <t>10.205.35.135</t>
  </si>
  <si>
    <t>App-10.205.35.135</t>
  </si>
  <si>
    <t>10.205.35.237</t>
  </si>
  <si>
    <t>923,2</t>
  </si>
  <si>
    <t>App-10.205.35.237</t>
  </si>
  <si>
    <t>SGH122TH8W</t>
  </si>
  <si>
    <t>10.205.35.238</t>
  </si>
  <si>
    <t>App-10.205.35.238</t>
  </si>
  <si>
    <t>10.205.35.239</t>
  </si>
  <si>
    <t>App-10.205.35.239</t>
  </si>
  <si>
    <t>SGH122TH9X</t>
  </si>
  <si>
    <t>10.254.156.55</t>
  </si>
  <si>
    <t>13808,2</t>
  </si>
  <si>
    <t>MAAG002517</t>
  </si>
  <si>
    <t>10.58.44.129</t>
  </si>
  <si>
    <t>SV_10.58.44.129-VCGW-APP-01-OS</t>
  </si>
  <si>
    <t>SGH650XPRW</t>
  </si>
  <si>
    <t>PVN-T5-D03</t>
  </si>
  <si>
    <t>10.58.44.130</t>
  </si>
  <si>
    <t>SV_10.58.44.130-VCGW-APP02-OS</t>
  </si>
  <si>
    <t>SGH650XPS7</t>
  </si>
  <si>
    <t>PVN-T5-D04</t>
  </si>
  <si>
    <t>Airtime</t>
  </si>
  <si>
    <t>10.58.4.14</t>
  </si>
  <si>
    <t>10.58.4.16</t>
  </si>
  <si>
    <t>SV_10.58.4.16-AirTime205-OS</t>
  </si>
  <si>
    <t>3VGS643</t>
  </si>
  <si>
    <t>10.58.4.15</t>
  </si>
  <si>
    <t>SV_10.58.4.15-AirTime204-SV_10.58.4.15-AirTime204-OS</t>
  </si>
  <si>
    <t>MALU008447</t>
  </si>
  <si>
    <t>10.58.3.22</t>
  </si>
  <si>
    <t>SV_10.58.3.22-atcdb1-OS</t>
  </si>
  <si>
    <t>10.58.3.23</t>
  </si>
  <si>
    <t>10.58.3.31</t>
  </si>
  <si>
    <t>10.255.56.155</t>
  </si>
  <si>
    <t>10.255.56.156</t>
  </si>
  <si>
    <t>10.255.56.157</t>
  </si>
  <si>
    <t>10.255.56.158</t>
  </si>
  <si>
    <t>MAAG001448</t>
  </si>
  <si>
    <t>10.255.56.159</t>
  </si>
  <si>
    <t>MAAG001436</t>
  </si>
  <si>
    <t>10.60.137.61</t>
  </si>
  <si>
    <t>371,6</t>
  </si>
  <si>
    <t>SV_10.60.137.61-airtime-db01-OS</t>
  </si>
  <si>
    <t xml:space="preserve">Oracle Linux Server release 6.8 kernel 4.1.12-124.20.7.el6uek.x86_64</t>
  </si>
  <si>
    <t>FCH2120V0A7</t>
  </si>
  <si>
    <t>T6.1-L09</t>
  </si>
  <si>
    <t>10.60.137.63</t>
  </si>
  <si>
    <t>SV_10.60.137.63-airtime-db02-OS</t>
  </si>
  <si>
    <t>FCH2119V1KJ</t>
  </si>
  <si>
    <t>T6.1-L10</t>
  </si>
  <si>
    <t>10.255.90.11</t>
  </si>
  <si>
    <t>389,8</t>
  </si>
  <si>
    <t>SV_10.255.90.11-localhost.localdomain-OS</t>
  </si>
  <si>
    <t xml:space="preserve">Oracle Linux Server release 6.10 kernel 4.1.12-124.39.5.el6uek.x86_64</t>
  </si>
  <si>
    <t>hanm24</t>
  </si>
  <si>
    <t>SGH004X5R4</t>
  </si>
  <si>
    <t xml:space="preserve">GVM9104_RACK24 (T4.CNTT.DRDB.05)</t>
  </si>
  <si>
    <t>10.255.90.12</t>
  </si>
  <si>
    <t>SV_10.255.90.12-localhost.localdomain-OS</t>
  </si>
  <si>
    <t>SGH004X5RL</t>
  </si>
  <si>
    <t>CallMeBack</t>
  </si>
  <si>
    <t>10.240.175.14</t>
  </si>
  <si>
    <t>10.207.62.82</t>
  </si>
  <si>
    <t>DB-10.207.62.82</t>
  </si>
  <si>
    <t>10.207.62.83</t>
  </si>
  <si>
    <t>DB-10.207.62.83</t>
  </si>
  <si>
    <t>VoiceOTP</t>
  </si>
  <si>
    <t>10.240.186.23</t>
  </si>
  <si>
    <t>SV_10.240.186.23-localhost.localdomain</t>
  </si>
  <si>
    <t xml:space="preserve">CentOS Linux release 7.4 kernel 3.10.0-957.1.3.el7.x86_64</t>
  </si>
  <si>
    <t>10.240.186.24</t>
  </si>
  <si>
    <t>10.240.186.25</t>
  </si>
  <si>
    <t>SV_10.240.186.25-localhost.localdomain</t>
  </si>
  <si>
    <t>SGH620VEK9</t>
  </si>
  <si>
    <t>10.240.186.26</t>
  </si>
  <si>
    <t>SV_10.240.186.26-localhost.localdomain</t>
  </si>
  <si>
    <t>10.240.188.23</t>
  </si>
  <si>
    <t>10.240.188.24</t>
  </si>
  <si>
    <t>SV_10.240.188.24-node02</t>
  </si>
  <si>
    <t>10.240.188.25</t>
  </si>
  <si>
    <t>MDM</t>
  </si>
  <si>
    <t>10.255.67.131</t>
  </si>
  <si>
    <t>bachpv1</t>
  </si>
  <si>
    <t>MALU006530</t>
  </si>
  <si>
    <t>10.255.67.132</t>
  </si>
  <si>
    <t>10.255.67.133</t>
  </si>
  <si>
    <t>10.240.158.40</t>
  </si>
  <si>
    <t>SV_10.240.158.40-KhoPhim-Encode10-OS</t>
  </si>
  <si>
    <t>FCH2129V15M</t>
  </si>
  <si>
    <t>T6.1-M13</t>
  </si>
  <si>
    <t>10.240.158.15</t>
  </si>
  <si>
    <t>SV_10.240.158.15-TopupDN-App2-OS</t>
  </si>
  <si>
    <t>FCH2129V13L</t>
  </si>
  <si>
    <t>T6.1-M11</t>
  </si>
  <si>
    <t>10.240.158.14</t>
  </si>
  <si>
    <t>SV_10.240.158.14-TopupDN-App1-OS</t>
  </si>
  <si>
    <t>FCH2129V15H</t>
  </si>
  <si>
    <t>T6.1-M10</t>
  </si>
  <si>
    <t>POKECALL</t>
  </si>
  <si>
    <t>10.255.67.182</t>
  </si>
  <si>
    <t>MAAG001424</t>
  </si>
  <si>
    <t>10.255.67.183</t>
  </si>
  <si>
    <t>MAAG001400</t>
  </si>
  <si>
    <t>10.255.67.184</t>
  </si>
  <si>
    <t>10.58.4.40</t>
  </si>
  <si>
    <t>App-10.58.4.40</t>
  </si>
  <si>
    <t>10.58.4.39</t>
  </si>
  <si>
    <t>App-10.58.4.39</t>
  </si>
  <si>
    <t>10.58.4.38</t>
  </si>
  <si>
    <t>App-10.58.4.38</t>
  </si>
  <si>
    <t>10.58.51.54</t>
  </si>
  <si>
    <t>SV_10.58.51.54-VBC7-OS</t>
  </si>
  <si>
    <t>GM2KNW1</t>
  </si>
  <si>
    <t>PVN-T8-A10</t>
  </si>
  <si>
    <t>10.58.51.6</t>
  </si>
  <si>
    <t>SV_10.58.51.6-VBC2-OS</t>
  </si>
  <si>
    <t>3GNLNW1</t>
  </si>
  <si>
    <t>10.60.96.136</t>
  </si>
  <si>
    <t>10.60.96.137</t>
  </si>
  <si>
    <t>10.58.52.25</t>
  </si>
  <si>
    <t>SV_10.58.52.25-localhost.localdomain-OS</t>
  </si>
  <si>
    <t>2WZ632S</t>
  </si>
  <si>
    <t>PVN-T5-H04</t>
  </si>
  <si>
    <t>10.58.52.26</t>
  </si>
  <si>
    <t>SV_10.58.52.26-localhost.localdomain-OS</t>
  </si>
  <si>
    <t>4FV462S</t>
  </si>
  <si>
    <t>COLLECTCALL</t>
  </si>
  <si>
    <t>10.60.106.99</t>
  </si>
  <si>
    <t>10.60.106.101</t>
  </si>
  <si>
    <t>10.254.156.52</t>
  </si>
  <si>
    <t>MAAG002487</t>
  </si>
  <si>
    <t>10.254.156.53</t>
  </si>
  <si>
    <t>MALU008165</t>
  </si>
  <si>
    <t xml:space="preserve">TC 1228</t>
  </si>
  <si>
    <t>10.60.105.62</t>
  </si>
  <si>
    <t xml:space="preserve">TC 1229</t>
  </si>
  <si>
    <t>10.60.105.64</t>
  </si>
  <si>
    <t xml:space="preserve">TC 1230</t>
  </si>
  <si>
    <t>10.255.67.4</t>
  </si>
  <si>
    <t xml:space="preserve">CentOS Linux release 7.5 kernel 3.10.0-862.3.2.el7.x86_64</t>
  </si>
  <si>
    <t xml:space="preserve">TC 1231</t>
  </si>
  <si>
    <t>10.255.67.5</t>
  </si>
  <si>
    <t xml:space="preserve">Imuzik Portal</t>
  </si>
  <si>
    <t>10.240.175.125</t>
  </si>
  <si>
    <t>SERVER_10.240.175.125</t>
  </si>
  <si>
    <t>10.240.175.126</t>
  </si>
  <si>
    <t>SERVER_10.240.175.126</t>
  </si>
  <si>
    <t>10.240.175.127</t>
  </si>
  <si>
    <t>SERVER_10.240.175.127</t>
  </si>
  <si>
    <t>10.240.175.93</t>
  </si>
  <si>
    <t>10.240.175.94</t>
  </si>
  <si>
    <t>10.240.175.95</t>
  </si>
  <si>
    <t>10.58.50.16</t>
  </si>
  <si>
    <t>SV_10.58.50.16-imizik-portal-OS</t>
  </si>
  <si>
    <t>3BH782S</t>
  </si>
  <si>
    <t>PVN-T8-A11</t>
  </si>
  <si>
    <t>10.58.50.17</t>
  </si>
  <si>
    <t>SV_10.58.50.17-ImuzikP3_DB1-OS</t>
  </si>
  <si>
    <t xml:space="preserve">CentOS release 5.5 kernel 2.6.18-194.el5xen</t>
  </si>
  <si>
    <t>JRDY32S</t>
  </si>
  <si>
    <t>PVN-T8-A12</t>
  </si>
  <si>
    <t>10.58.50.18</t>
  </si>
  <si>
    <t>SV_10.58.50.18-ImuzikP3-DB2-OS</t>
  </si>
  <si>
    <t>JQ7Z22S</t>
  </si>
  <si>
    <t>10.58.42.61</t>
  </si>
  <si>
    <t>SV_10.58.42.61-Mobitv-DB3-OS</t>
  </si>
  <si>
    <t>MAAG001398</t>
  </si>
  <si>
    <t>10.58.42.62</t>
  </si>
  <si>
    <t>SV_10.58.42.62-DB_imuzik_2-OS</t>
  </si>
  <si>
    <t>MALU008600</t>
  </si>
  <si>
    <t>NCQC</t>
  </si>
  <si>
    <t>10.60.105.95</t>
  </si>
  <si>
    <t>10.60.105.96</t>
  </si>
  <si>
    <t>SV_10.60.105.96-localhost.localdomain-localhost.localdomain</t>
  </si>
  <si>
    <t>10.254.192.49</t>
  </si>
  <si>
    <t>database-10.254.192.49</t>
  </si>
  <si>
    <t>SGH103S2Z4</t>
  </si>
  <si>
    <t>HHT9604</t>
  </si>
  <si>
    <t>HHT9604VTN02.H12</t>
  </si>
  <si>
    <t>10.254.192.50</t>
  </si>
  <si>
    <t>database-10.254.192.50</t>
  </si>
  <si>
    <t>SGH103YCMR</t>
  </si>
  <si>
    <t>HHT9604VTN02.G05</t>
  </si>
  <si>
    <t>10.207.155.69</t>
  </si>
  <si>
    <t>phunv22</t>
  </si>
  <si>
    <t>App-10.207.155.69</t>
  </si>
  <si>
    <t>hiennn10</t>
  </si>
  <si>
    <t>10.207.155.70</t>
  </si>
  <si>
    <t>App-10.207.155.70</t>
  </si>
  <si>
    <t>10.207.155.72</t>
  </si>
  <si>
    <t>App-10.207.155.72</t>
  </si>
  <si>
    <t>10.207.155.73</t>
  </si>
  <si>
    <t>App-10.207.155.73</t>
  </si>
  <si>
    <t>10.207.155.74</t>
  </si>
  <si>
    <t>App-10.207.155.74</t>
  </si>
  <si>
    <t>4BRR643</t>
  </si>
  <si>
    <t>10.207.155.75</t>
  </si>
  <si>
    <t>App-10.207.155.75</t>
  </si>
  <si>
    <t>10.207.155.76</t>
  </si>
  <si>
    <t>App-10.207.155.76</t>
  </si>
  <si>
    <t>SGH103YD00</t>
  </si>
  <si>
    <t>10.207.155.77</t>
  </si>
  <si>
    <t>App-10.207.155.77</t>
  </si>
  <si>
    <t>MAAG002344</t>
  </si>
  <si>
    <t>10.207.155.78</t>
  </si>
  <si>
    <t>App-10.207.155.78</t>
  </si>
  <si>
    <t>10.207.155.79</t>
  </si>
  <si>
    <t>App-10.207.155.79</t>
  </si>
  <si>
    <t>10.207.155.80</t>
  </si>
  <si>
    <t>App-10.207.155.80</t>
  </si>
  <si>
    <t>SGH103YC63</t>
  </si>
  <si>
    <t>10.207.155.81</t>
  </si>
  <si>
    <t>App-10.207.155.81</t>
  </si>
  <si>
    <t>SGH103YD0G</t>
  </si>
  <si>
    <t>10.207.155.82</t>
  </si>
  <si>
    <t>App-10.207.155.82</t>
  </si>
  <si>
    <t>10.207.155.83</t>
  </si>
  <si>
    <t>App-10.207.155.83</t>
  </si>
  <si>
    <t>10.207.155.84</t>
  </si>
  <si>
    <t>App-10.207.155.84</t>
  </si>
  <si>
    <t>10.207.155.85</t>
  </si>
  <si>
    <t>App-10.207.155.85</t>
  </si>
  <si>
    <t>10.207.155.86</t>
  </si>
  <si>
    <t>App-10.207.155.86</t>
  </si>
  <si>
    <t>10.207.155.87</t>
  </si>
  <si>
    <t>App-10.207.155.87</t>
  </si>
  <si>
    <t>10.207.155.88</t>
  </si>
  <si>
    <t>App-10.207.155.88</t>
  </si>
  <si>
    <t>10.207.155.89</t>
  </si>
  <si>
    <t>App-10.207.155.89</t>
  </si>
  <si>
    <t>10.207.155.90</t>
  </si>
  <si>
    <t>App-10.207.155.90</t>
  </si>
  <si>
    <t>10.207.155.91</t>
  </si>
  <si>
    <t>App-10.207.155.91</t>
  </si>
  <si>
    <t>SGH103YCZT</t>
  </si>
  <si>
    <t>10.207.155.92</t>
  </si>
  <si>
    <t>App-10.207.155.92</t>
  </si>
  <si>
    <t>10.207.155.93</t>
  </si>
  <si>
    <t>App-10.207.155.93</t>
  </si>
  <si>
    <t>10.207.155.65</t>
  </si>
  <si>
    <t>App-10.207.155.65</t>
  </si>
  <si>
    <t>10.207.155.66</t>
  </si>
  <si>
    <t>App-10.207.155.66</t>
  </si>
  <si>
    <t>10.207.155.67</t>
  </si>
  <si>
    <t>App-10.207.155.67</t>
  </si>
  <si>
    <t>10.207.62.48</t>
  </si>
  <si>
    <t>App-10.207.62.48</t>
  </si>
  <si>
    <t>10.207.62.49</t>
  </si>
  <si>
    <t>App-10.207.62.49</t>
  </si>
  <si>
    <t>10.207.62.50</t>
  </si>
  <si>
    <t>App-10.207.62.50</t>
  </si>
  <si>
    <t>10.207.62.52</t>
  </si>
  <si>
    <t>DB-10.207.62.52</t>
  </si>
  <si>
    <t>10.207.62.53</t>
  </si>
  <si>
    <t>DB-10.207.62.53</t>
  </si>
  <si>
    <t>10.207.62.54</t>
  </si>
  <si>
    <t>DB-10.207.62.54</t>
  </si>
  <si>
    <t>10.207.62.56</t>
  </si>
  <si>
    <t>DB-10.207.62.56</t>
  </si>
  <si>
    <t>10.207.62.57</t>
  </si>
  <si>
    <t>DB-10.207.62.57</t>
  </si>
  <si>
    <t>10.207.62.58</t>
  </si>
  <si>
    <t>DB-10.207.62.58</t>
  </si>
  <si>
    <t>10.207.62.106</t>
  </si>
  <si>
    <t>DB-10.207.62.106</t>
  </si>
  <si>
    <t>10.207.62.107</t>
  </si>
  <si>
    <t>DB-10.207.62.107</t>
  </si>
  <si>
    <t>10.207.62.108</t>
  </si>
  <si>
    <t>DB-10.207.62.108</t>
  </si>
  <si>
    <t>MAAG002397</t>
  </si>
  <si>
    <t>10.207.62.110</t>
  </si>
  <si>
    <t>DB-10.207.62.110</t>
  </si>
  <si>
    <t>10.207.62.111</t>
  </si>
  <si>
    <t>DB-10.207.62.111</t>
  </si>
  <si>
    <t>10.207.62.112</t>
  </si>
  <si>
    <t>DB-10.207.62.112</t>
  </si>
  <si>
    <t>10.240.158.7</t>
  </si>
  <si>
    <t>SV_10.240.158.7-MyClip-CMS1-OS</t>
  </si>
  <si>
    <t>FCH2129V014</t>
  </si>
  <si>
    <t>10.240.158.8</t>
  </si>
  <si>
    <t>SV_10.240.158.8-MyClip-CMS2-OS</t>
  </si>
  <si>
    <t>FCH2129V138</t>
  </si>
  <si>
    <t>10.240.158.9</t>
  </si>
  <si>
    <t>SV_10.240.158.9-OS</t>
  </si>
  <si>
    <t>FCH2129V18N</t>
  </si>
  <si>
    <t>10.240.158.75</t>
  </si>
  <si>
    <t>SV_10.240.158.75-SQLMyClip-DB1-OS</t>
  </si>
  <si>
    <t>FCH2129V189</t>
  </si>
  <si>
    <t>10.240.158.76</t>
  </si>
  <si>
    <t>SV_10.240.158.76-SQLMyClip-DB2-OS</t>
  </si>
  <si>
    <t>FCH2128V3R8</t>
  </si>
  <si>
    <t>10.240.158.77</t>
  </si>
  <si>
    <t>SV_10.240.158.77-SQLMyClip-DB3-OS</t>
  </si>
  <si>
    <t>FCH2127V3QT</t>
  </si>
  <si>
    <t>10.240.158.78</t>
  </si>
  <si>
    <t>SV_10.240.158.78-SQLMyClip-DB4-OS</t>
  </si>
  <si>
    <t>FCH2128V3RA</t>
  </si>
  <si>
    <t>10.240.158.30</t>
  </si>
  <si>
    <t>SV_10.240.158.30-KhoPhim-App3-OS</t>
  </si>
  <si>
    <t>FCH2129V18Y</t>
  </si>
  <si>
    <t>T6.1-M12</t>
  </si>
  <si>
    <t>10.240.158.32</t>
  </si>
  <si>
    <t>SV_10.240.158.32-KhoPhim-Encode2-OS</t>
  </si>
  <si>
    <t>FCH2129V17Z</t>
  </si>
  <si>
    <t>10.240.158.34</t>
  </si>
  <si>
    <t>SV_10.240.158.34-KhoPhim-Encode4-OS</t>
  </si>
  <si>
    <t>10.240.158.35</t>
  </si>
  <si>
    <t>SV_10.240.158.35-KhoPhim-Encode5-OS</t>
  </si>
  <si>
    <t>10.240.158.36</t>
  </si>
  <si>
    <t>SV_10.240.158.36-KhoPhim-encode6-OS</t>
  </si>
  <si>
    <t>10.60.135.139</t>
  </si>
  <si>
    <t>SV_10.60.135.139-localhost.localdomain-OS</t>
  </si>
  <si>
    <t xml:space="preserve">Red Hat Enterprise Linux Server release 7.6 kernel 3.10.0-1062.18.1.el7.x86_64</t>
  </si>
  <si>
    <t>FCH2118V064</t>
  </si>
  <si>
    <t>T6.1-L07</t>
  </si>
  <si>
    <t>10.60.135.140</t>
  </si>
  <si>
    <t>SV_10.60.135.140-videohay-memcache02-OS</t>
  </si>
  <si>
    <t>FCH2120V0Q3</t>
  </si>
  <si>
    <t>10.60.135.141</t>
  </si>
  <si>
    <t>SV_10.60.135.141-videohay-memcache03-OS</t>
  </si>
  <si>
    <t>FCH2118V0FD</t>
  </si>
  <si>
    <t>10.255.62.34</t>
  </si>
  <si>
    <t>SV_10.255.62.34-hlc6fvdm01-OS</t>
  </si>
  <si>
    <t>SGH910WP3K</t>
  </si>
  <si>
    <t>10.255.62.35</t>
  </si>
  <si>
    <t>SV_10.255.62.35-hlc6fvdm2-OS</t>
  </si>
  <si>
    <t>SGH910WP3B</t>
  </si>
  <si>
    <t>10.255.62.36</t>
  </si>
  <si>
    <t>SV_10.255.62.36-hlc6fvdm3-OS</t>
  </si>
  <si>
    <t>SGH910WP43</t>
  </si>
  <si>
    <t xml:space="preserve">VAS REPORT</t>
  </si>
  <si>
    <t>10.60.96.149</t>
  </si>
  <si>
    <t>anhpt151</t>
  </si>
  <si>
    <t>10.60.96.150</t>
  </si>
  <si>
    <t>10.240.188.6</t>
  </si>
  <si>
    <t>SV_10.240.188.6-db-voiceotp01-OS</t>
  </si>
  <si>
    <t xml:space="preserve">Red Hat Enterprise Linux Server release 7.4 kernel 4.1.12-94.8.2.el7uek.x86_64</t>
  </si>
  <si>
    <t>SGH749XKFC</t>
  </si>
  <si>
    <t>T6.2-B05</t>
  </si>
  <si>
    <t>10.240.188.8</t>
  </si>
  <si>
    <t>SV_10.240.188.8-db-voiceotp02-OS</t>
  </si>
  <si>
    <t>SGH749XKFE</t>
  </si>
  <si>
    <t>T6.2-B06</t>
  </si>
  <si>
    <t>10.240.188.10</t>
  </si>
  <si>
    <t>SV_10.240.188.10-db-voiceotp03-OS</t>
  </si>
  <si>
    <t>SGH749XKFH</t>
  </si>
  <si>
    <t>10.60.107.10</t>
  </si>
  <si>
    <t>3,48</t>
  </si>
  <si>
    <t>SV_10.60.107.10-vas-db01-OS</t>
  </si>
  <si>
    <t>SGH619V3M3</t>
  </si>
  <si>
    <t>T5.1-D03</t>
  </si>
  <si>
    <t>10.60.107.12</t>
  </si>
  <si>
    <t>SV_10.60.107.12-vas-db02-OS</t>
  </si>
  <si>
    <t>SGH619V9RP</t>
  </si>
  <si>
    <t>10.60.107.31</t>
  </si>
  <si>
    <t>SV_10.60.107.31-vas-db03-OS</t>
  </si>
  <si>
    <t>SGH619V9R0</t>
  </si>
  <si>
    <t>10.60.107.32</t>
  </si>
  <si>
    <t>SV_10.60.107.32-vas-db04-OS</t>
  </si>
  <si>
    <t>SGH619V9R2</t>
  </si>
  <si>
    <t>T5.1-D04</t>
  </si>
  <si>
    <t>Lifebox</t>
  </si>
  <si>
    <t>10.255.63.132</t>
  </si>
  <si>
    <t xml:space="preserve">Dịch vụ VAS</t>
  </si>
  <si>
    <t>MAMC005300</t>
  </si>
  <si>
    <t>10.255.63.133</t>
  </si>
  <si>
    <t>SGH906SNKR</t>
  </si>
  <si>
    <t>10.255.63.134</t>
  </si>
  <si>
    <t>10.255.63.135</t>
  </si>
  <si>
    <t>SGH906SNJQ</t>
  </si>
  <si>
    <t>10.255.63.136</t>
  </si>
  <si>
    <t>MAAG001444</t>
  </si>
  <si>
    <t>10.255.63.144</t>
  </si>
  <si>
    <t>10.255.63.145</t>
  </si>
  <si>
    <t>10.255.63.146</t>
  </si>
  <si>
    <t>MAAG001407</t>
  </si>
  <si>
    <t>10.255.67.176</t>
  </si>
  <si>
    <t>db-10.255.67.176</t>
  </si>
  <si>
    <t xml:space="preserve">Cent OS</t>
  </si>
  <si>
    <t>MAAG001412</t>
  </si>
  <si>
    <t>10.255.67.177</t>
  </si>
  <si>
    <t>db-10.255.67.177</t>
  </si>
  <si>
    <t>10.255.67.178</t>
  </si>
  <si>
    <t>db-10.255.67.178</t>
  </si>
  <si>
    <t>COMMAND_CODE</t>
  </si>
  <si>
    <t>10.60.97.70</t>
  </si>
  <si>
    <t>lamnq3</t>
  </si>
  <si>
    <t>SV_10.60.97.70-localhost.localdomain</t>
  </si>
  <si>
    <t>10.60.97.71</t>
  </si>
  <si>
    <t>SV_10.60.97.71-localhost.localdomain</t>
  </si>
  <si>
    <t>SGH906SNWX</t>
  </si>
  <si>
    <t>10.60.106.141</t>
  </si>
  <si>
    <t>10.60.106.142</t>
  </si>
  <si>
    <t>MAMC005287</t>
  </si>
  <si>
    <t>VAAA</t>
  </si>
  <si>
    <t>10.255.62.150</t>
  </si>
  <si>
    <t>VTT_TTVAS_KTHT</t>
  </si>
  <si>
    <t>10.255.62.151</t>
  </si>
  <si>
    <t>10.255.62.152</t>
  </si>
  <si>
    <t>SGH702V2TB</t>
  </si>
  <si>
    <t>10.255.62.153</t>
  </si>
  <si>
    <t>10.255.62.154</t>
  </si>
  <si>
    <t>10.255.63.163</t>
  </si>
  <si>
    <t>10.255.63.164</t>
  </si>
  <si>
    <t>MALU006576</t>
  </si>
  <si>
    <t>10.255.63.165</t>
  </si>
  <si>
    <t>MAMC005289</t>
  </si>
  <si>
    <t>10.255.63.166</t>
  </si>
  <si>
    <t>SV_10.255.63.166</t>
  </si>
  <si>
    <t>MAAG001435</t>
  </si>
  <si>
    <t>10.255.63.167</t>
  </si>
  <si>
    <t>SV_10.255.63.167</t>
  </si>
  <si>
    <t>MAMC005301</t>
  </si>
  <si>
    <t>10.255.63.168</t>
  </si>
  <si>
    <t>IIM_SERVER_60010875</t>
  </si>
  <si>
    <t>10.255.63.169</t>
  </si>
  <si>
    <t>SV_10.255.63.169</t>
  </si>
  <si>
    <t>10.255.63.170</t>
  </si>
  <si>
    <t>10.255.63.171</t>
  </si>
  <si>
    <t>MALU006574</t>
  </si>
  <si>
    <t>10.255.63.172</t>
  </si>
  <si>
    <t>UNGNGAY</t>
  </si>
  <si>
    <t>MCA</t>
  </si>
  <si>
    <t>10.58.46.6</t>
  </si>
  <si>
    <t>SIP1-OS</t>
  </si>
  <si>
    <t xml:space="preserve">PowerEdge R710</t>
  </si>
  <si>
    <t>H8DY32S</t>
  </si>
  <si>
    <t>PVN-T5-F02</t>
  </si>
  <si>
    <t>10.58.46.7</t>
  </si>
  <si>
    <t>SV_10.58.46.7-SIP2.MCA-OS</t>
  </si>
  <si>
    <t>G8DY32S</t>
  </si>
  <si>
    <t>10.58.46.8</t>
  </si>
  <si>
    <t>SV_10.58.46.8-SMS1-OS</t>
  </si>
  <si>
    <t>10.58.46.9</t>
  </si>
  <si>
    <t>SV_10.58.46.9-SMS2-OS</t>
  </si>
  <si>
    <t>MALU006550</t>
  </si>
  <si>
    <t>10.58.46.10</t>
  </si>
  <si>
    <t>SV_10.58.46.10-OMAP1-OS</t>
  </si>
  <si>
    <t>10.58.46.34</t>
  </si>
  <si>
    <t>SV_10.58.46.34-localhost.localdomain-OS</t>
  </si>
  <si>
    <t>thuong</t>
  </si>
  <si>
    <t>68DY32S</t>
  </si>
  <si>
    <t>PVN-T5-F01</t>
  </si>
  <si>
    <t>10.58.45.196</t>
  </si>
  <si>
    <t>SV_10.58.45.196-media01-OS</t>
  </si>
  <si>
    <t xml:space="preserve">CentOS release 5.8 kernel 2.6.18-308.el5xen</t>
  </si>
  <si>
    <t>SGH439WHR7</t>
  </si>
  <si>
    <t>PVN-T5-H02</t>
  </si>
  <si>
    <t>10.58.45.197</t>
  </si>
  <si>
    <t>SV_10.58.45.197-media02-OS</t>
  </si>
  <si>
    <t>SGH439WHR9</t>
  </si>
  <si>
    <t>10.58.45.198</t>
  </si>
  <si>
    <t>SV_10.58.45.198-localhost.localdomain-OS</t>
  </si>
  <si>
    <t>SGH439WHTB</t>
  </si>
  <si>
    <t>PVN-T5-H05</t>
  </si>
  <si>
    <t>10.58.45.199</t>
  </si>
  <si>
    <t>SV_10.58.45.199-localhost.localdomain-OS</t>
  </si>
  <si>
    <t>SGH439WHTF</t>
  </si>
  <si>
    <t>DCB</t>
  </si>
  <si>
    <t>10.60.106.139</t>
  </si>
  <si>
    <t>10.60.106.140</t>
  </si>
  <si>
    <t>SGH906SNKC</t>
  </si>
  <si>
    <t>10.60.106.147</t>
  </si>
  <si>
    <t>10.60.106.148</t>
  </si>
  <si>
    <t>10.240.175.116</t>
  </si>
  <si>
    <t>SERVER_10.240.175.116</t>
  </si>
  <si>
    <t>10.240.175.117</t>
  </si>
  <si>
    <t>SERVER_10.240.175.117</t>
  </si>
  <si>
    <t>SGH012VWRT</t>
  </si>
  <si>
    <t>Mydio</t>
  </si>
  <si>
    <t>10.210.103.30</t>
  </si>
  <si>
    <t>phumx</t>
  </si>
  <si>
    <t>mydio_master1-mydio_master1-10.210.103.30/24</t>
  </si>
  <si>
    <t>quanglh6</t>
  </si>
  <si>
    <t>10.210.103.31</t>
  </si>
  <si>
    <t>mydio_master2-mydio_master2-10.210.103.31/24</t>
  </si>
  <si>
    <t>SGH133VMHW</t>
  </si>
  <si>
    <t>10.210.103.32</t>
  </si>
  <si>
    <t>mydio_master3-mydio_master3-10.210.103.32/24</t>
  </si>
  <si>
    <t>10.210.103.33</t>
  </si>
  <si>
    <t>mydio_etcd1-mydio_etcd1-10.210.103.33/24</t>
  </si>
  <si>
    <t>10.210.103.34</t>
  </si>
  <si>
    <t>mydio_etcd2-mydio_etcd2-10.210.103.34/24</t>
  </si>
  <si>
    <t>10.210.103.35</t>
  </si>
  <si>
    <t>mydio_etcd3-mydio_etcd3-10.210.103.35/24</t>
  </si>
  <si>
    <t>SGH122TH9V</t>
  </si>
  <si>
    <t>10.210.103.36</t>
  </si>
  <si>
    <t>mydio_worker1-mydio_worker1-10.210.103.36/24</t>
  </si>
  <si>
    <t>10.210.103.37</t>
  </si>
  <si>
    <t>mydio_worker2-mydio_worker2-10.210.103.37/24</t>
  </si>
  <si>
    <t>SGH133VMH7</t>
  </si>
  <si>
    <t>10.210.103.38</t>
  </si>
  <si>
    <t>mydio_worker3-mydio_worker3-10.210.103.38/24</t>
  </si>
  <si>
    <t>SGH133VSCT</t>
  </si>
  <si>
    <t>10.210.103.39</t>
  </si>
  <si>
    <t>mydio_worker4-mydio_worker4-10.210.103.39/24</t>
  </si>
  <si>
    <t>SGH133VMHC</t>
  </si>
  <si>
    <t>10.210.103.40</t>
  </si>
  <si>
    <t>mydio_worker5-mydio_worker5-10.210.103.40/24</t>
  </si>
  <si>
    <t>10.210.103.41</t>
  </si>
  <si>
    <t>mydio_worker6-mydio_worker6-10.210.103.41/24</t>
  </si>
  <si>
    <t>10.210.103.42</t>
  </si>
  <si>
    <t>mydio_worker7-mydio_worker7-10.210.103.42/24</t>
  </si>
  <si>
    <t>10.210.103.43</t>
  </si>
  <si>
    <t>mydio_worker8-mydio_worker8-10.210.103.43/24</t>
  </si>
  <si>
    <t>10.210.103.44</t>
  </si>
  <si>
    <t>mydio_worker9-mydio_worker9-10.210.103.44/24</t>
  </si>
  <si>
    <t>10.210.103.45</t>
  </si>
  <si>
    <t>mydio_worker10-mydio_worker10-10.210.103.45/24</t>
  </si>
  <si>
    <t>10.210.103.46</t>
  </si>
  <si>
    <t>mydio_worker11-mydio_worker11-10.210.103.46/24</t>
  </si>
  <si>
    <t>10.210.103.47</t>
  </si>
  <si>
    <t>mydio_worker12-mydio_worker12-10.210.103.47/24</t>
  </si>
  <si>
    <t>10.210.103.48</t>
  </si>
  <si>
    <t>mydio_encoder1-mydio_encoder1-10.210.103.48/24</t>
  </si>
  <si>
    <t>10.210.103.49</t>
  </si>
  <si>
    <t>mydio_encoder2-mydio_encoder2-10.210.103.49/24</t>
  </si>
  <si>
    <t>10.210.103.50</t>
  </si>
  <si>
    <t>mydio_encoder3-mydio_encoder3-10.210.103.50/24</t>
  </si>
  <si>
    <t>10.210.103.51</t>
  </si>
  <si>
    <t>mydio_encoder4-mydio_encoder4-10.210.103.51/24</t>
  </si>
  <si>
    <t>10.207.191.32</t>
  </si>
  <si>
    <t>mydio_redis1-mydio_redis1-10.207.191.32/24</t>
  </si>
  <si>
    <t>10.207.191.33</t>
  </si>
  <si>
    <t>mydio_redis2-mydio_redis2-10.207.191.33/24</t>
  </si>
  <si>
    <t>SGH133VSDN</t>
  </si>
  <si>
    <t>10.207.191.34</t>
  </si>
  <si>
    <t>mydio_redis3-mydio_redis3-10.207.191.34/24</t>
  </si>
  <si>
    <t>10.207.191.35</t>
  </si>
  <si>
    <t>mydio_redis4-mydio_redis4-10.207.191.35/24</t>
  </si>
  <si>
    <t>10.207.191.36</t>
  </si>
  <si>
    <t>mydio_redis5-mydio_redis5-10.207.191.36/24</t>
  </si>
  <si>
    <t>10.207.191.37</t>
  </si>
  <si>
    <t>mydio_redis6-mydio_redis6-10.207.191.37/24</t>
  </si>
  <si>
    <t>10.210.103.52</t>
  </si>
  <si>
    <t>mydio_elasticsearch1-mydio_elasticsearch1-10.210.103.52/24</t>
  </si>
  <si>
    <t>10.210.103.53</t>
  </si>
  <si>
    <t>mydio_elasticsearch2-mydio_elasticsearch2-10.210.103.53/24</t>
  </si>
  <si>
    <t>10.210.103.54</t>
  </si>
  <si>
    <t>mydio_elasticsearch3-mydio_elasticsearch3-10.210.103.54/24</t>
  </si>
  <si>
    <t>10.210.103.55</t>
  </si>
  <si>
    <t>mydio_elasticsearch4-mydio_elasticsearch4-10.210.103.55/24</t>
  </si>
  <si>
    <t>10.210.103.56</t>
  </si>
  <si>
    <t>mydio_kafka1-mydio_kafka1-10.210.103.56/24</t>
  </si>
  <si>
    <t>10.210.103.57</t>
  </si>
  <si>
    <t>mydio_kafka2-mydio_kafka2-10.210.103.57/24</t>
  </si>
  <si>
    <t>10.210.103.58</t>
  </si>
  <si>
    <t>mydio_kafka3-mydio_kafka3-10.210.103.58/24</t>
  </si>
  <si>
    <t>10.210.103.59</t>
  </si>
  <si>
    <t>mydio_kafka4-mydio_kafka4-10.210.103.59/24</t>
  </si>
  <si>
    <t>10.207.191.38</t>
  </si>
  <si>
    <t>mydioDB_cms1-mydioDB_cms1-10.207.191.38/24</t>
  </si>
  <si>
    <t>10.207.191.39</t>
  </si>
  <si>
    <t>mydioDB_cms2-mydioDB_cms2-10.207.191.39/24</t>
  </si>
  <si>
    <t>10.207.191.40</t>
  </si>
  <si>
    <t>mydioDB_cms3-mydioDB_cms3-10.207.191.40/24</t>
  </si>
  <si>
    <t>10.207.191.41</t>
  </si>
  <si>
    <t>mydioDB_user1-mydioDB_user1-10.207.191.41/24</t>
  </si>
  <si>
    <t>10.207.191.42</t>
  </si>
  <si>
    <t>mydioDB_user2-mydioDB_user2-10.207.191.42/24</t>
  </si>
  <si>
    <t>10.207.191.43</t>
  </si>
  <si>
    <t>mydioDB_user3-mydioDB_user3-10.207.191.43/24</t>
  </si>
  <si>
    <t>10.207.191.104</t>
  </si>
  <si>
    <t>mydioDB_audiobook1-mydioDB_audiobook1-10.207.191.104/24</t>
  </si>
  <si>
    <t>10.207.191.105</t>
  </si>
  <si>
    <t>mydioDB_audiobook2-mydioDB_audiobook2-10.207.191.105/24</t>
  </si>
  <si>
    <t>10.207.191.106</t>
  </si>
  <si>
    <t>mydioDB_audiobook3-mydioDB_audiobook3-10.207.191.106/24</t>
  </si>
  <si>
    <t>10.207.191.107</t>
  </si>
  <si>
    <t>mydioDB_personal1-mydioDB_personal1-10.207.191.107/24</t>
  </si>
  <si>
    <t>10.207.191.108</t>
  </si>
  <si>
    <t>mydioDB_personal2-mydioDB_personal2-10.207.191.108/24</t>
  </si>
  <si>
    <t>10.207.191.109</t>
  </si>
  <si>
    <t>mydioDB_personal3-mydioDB_personal3-10.207.191.109/24</t>
  </si>
  <si>
    <t>10.207.191.110</t>
  </si>
  <si>
    <t>mydioDB_payment1-mydioDB_payment1-10.207.191.110/24</t>
  </si>
  <si>
    <t>10.207.191.111</t>
  </si>
  <si>
    <t>mydioDB_payment2-mydioDB_payment2-10.207.191.111/24</t>
  </si>
  <si>
    <t>10.207.191.112</t>
  </si>
  <si>
    <t>mydioDB_payment3-mydioDB_payment3-10.207.191.112/24</t>
  </si>
  <si>
    <t>10.207.191.113</t>
  </si>
  <si>
    <t>mydioDB_notification1-mydioDB_notification1-10.207.191.113/24</t>
  </si>
  <si>
    <t>10.207.191.114</t>
  </si>
  <si>
    <t>mydioDB_notification1-mydioDB_notification1-10.207.191.114/24</t>
  </si>
  <si>
    <t>10.207.191.115</t>
  </si>
  <si>
    <t>mydioDB_notification1-mydioDB_notification1-10.207.191.115/24</t>
  </si>
  <si>
    <t>V2T</t>
  </si>
  <si>
    <t>10.60.106.105</t>
  </si>
  <si>
    <t>10.60.106.109</t>
  </si>
  <si>
    <t>10.60.106.106</t>
  </si>
  <si>
    <t>10.60.106.107</t>
  </si>
  <si>
    <t>10.60.106.108</t>
  </si>
  <si>
    <t>10.60.135.52</t>
  </si>
  <si>
    <t>SV_10.60.135.52-localhost.localdomain</t>
  </si>
  <si>
    <t>MALU006502</t>
  </si>
  <si>
    <t>10.60.135.53</t>
  </si>
  <si>
    <t>10.60.135.54</t>
  </si>
  <si>
    <t>SV_10.60.135.54-localhost.localdomain</t>
  </si>
  <si>
    <t>10.60.135.144</t>
  </si>
  <si>
    <t>SV_10.60.135.144-vm-media01-OS</t>
  </si>
  <si>
    <t>10.60.135.145</t>
  </si>
  <si>
    <t>SV_10.60.135.145-vm-media02-OS</t>
  </si>
  <si>
    <t>10.60.135.146</t>
  </si>
  <si>
    <t>SV_10.60.135.146-vm-process01-OS</t>
  </si>
  <si>
    <t>10.60.135.147</t>
  </si>
  <si>
    <t>SV_10.60.135.147-vm-process02-OS</t>
  </si>
  <si>
    <t>MALU006578</t>
  </si>
  <si>
    <t>10.240.184.1</t>
  </si>
  <si>
    <t xml:space="preserve">CentOS Linux release 7.4 kernel 3.10.0-693.21.1.el7.x86_64</t>
  </si>
  <si>
    <t>MALU005878</t>
  </si>
  <si>
    <t>10.240.184.2</t>
  </si>
  <si>
    <t>10.240.184.3</t>
  </si>
  <si>
    <t>SV_10.240.184.3-voicemessage_app3</t>
  </si>
  <si>
    <t>10.240.184.4</t>
  </si>
  <si>
    <t>10.60.107.4</t>
  </si>
  <si>
    <t>SV_10.60.107.5-db-vasb1-OS</t>
  </si>
  <si>
    <t>SGH619V3LN</t>
  </si>
  <si>
    <t>10.60.107.41</t>
  </si>
  <si>
    <t>SV_10.60.107.39-db-vasb3-OS</t>
  </si>
  <si>
    <t>SGH619V9RV</t>
  </si>
  <si>
    <t>10.255.90.51</t>
  </si>
  <si>
    <t>SV_10.255.90.17-localhost.localdomain-OS</t>
  </si>
  <si>
    <t xml:space="preserve">Oracle Linux Server release 6.10 kernel 4.1.12-124.40.6.el6uek.x86_64</t>
  </si>
  <si>
    <t>SGH004X5R2</t>
  </si>
  <si>
    <t xml:space="preserve">GVM9104_RACK25 (T4.CNTT.DRDB.06)</t>
  </si>
  <si>
    <t>10.255.90.52</t>
  </si>
  <si>
    <t>SV_10.255.90.18-localhost.localdomain-OS</t>
  </si>
  <si>
    <t>SGH004X5RG</t>
  </si>
  <si>
    <t>USSD_800</t>
  </si>
  <si>
    <t>10.60.5.55</t>
  </si>
  <si>
    <t>10.60.5.56</t>
  </si>
  <si>
    <t>10.207.62.79</t>
  </si>
  <si>
    <t>DB-10.207.62.79</t>
  </si>
  <si>
    <t>10.207.62.80</t>
  </si>
  <si>
    <t>DB-10.207.62.80</t>
  </si>
  <si>
    <t>TopupRW</t>
  </si>
  <si>
    <t>10.240.175.98</t>
  </si>
  <si>
    <t>10.240.175.99</t>
  </si>
  <si>
    <t>10.240.175.100</t>
  </si>
  <si>
    <t>10.240.175.101</t>
  </si>
  <si>
    <t>10.255.67.128</t>
  </si>
  <si>
    <t>10.255.67.129</t>
  </si>
  <si>
    <t>QTAN</t>
  </si>
  <si>
    <t>10.58.128.66</t>
  </si>
  <si>
    <t>SV_10.58.128.66-VMLC66-OS</t>
  </si>
  <si>
    <t xml:space="preserve">Red Hat Enterprise Linux Server release 6.0 kernel 2.6.32-431.20.3.el6.x86_64</t>
  </si>
  <si>
    <t>HPSH92S</t>
  </si>
  <si>
    <t>PVN-T5-B05</t>
  </si>
  <si>
    <t>10.58.128.67</t>
  </si>
  <si>
    <t>SV_10.58.128.67-VMLC67-OS</t>
  </si>
  <si>
    <t>GPSH92S</t>
  </si>
  <si>
    <t>10.58.128.68</t>
  </si>
  <si>
    <t>SV_10.58.128.68-ivr_media_1-OS</t>
  </si>
  <si>
    <t>34SH92S</t>
  </si>
  <si>
    <t>10.58.128.69</t>
  </si>
  <si>
    <t>SV_10.58.128.69-ivr_media_2-OS</t>
  </si>
  <si>
    <t>B55J92S</t>
  </si>
  <si>
    <t>10.58.128.70</t>
  </si>
  <si>
    <t>SV_10.58.128.70-localhost.localdomain-OS</t>
  </si>
  <si>
    <t>H55J92S</t>
  </si>
  <si>
    <t>10.58.128.71</t>
  </si>
  <si>
    <t>SV_10.58.128.71-localhost.localdomain-OS</t>
  </si>
  <si>
    <t>G55J92S</t>
  </si>
  <si>
    <t>10.58.128.73</t>
  </si>
  <si>
    <t>SV_10.58.128.73-ivr_app2-OS</t>
  </si>
  <si>
    <t>C55J92S</t>
  </si>
  <si>
    <t>10.58.128.79</t>
  </si>
  <si>
    <t>SV_10.58.128.79-localhost.localdomain-OS</t>
  </si>
  <si>
    <t>JCH782S</t>
  </si>
  <si>
    <t>PVN-T5-C07</t>
  </si>
  <si>
    <t>10.254.156.43</t>
  </si>
  <si>
    <t>MAAG002471</t>
  </si>
  <si>
    <t>10.254.156.44</t>
  </si>
  <si>
    <t>MAAG002473</t>
  </si>
  <si>
    <t xml:space="preserve">Ishare (rechargeme)</t>
  </si>
  <si>
    <t>10.60.106.96</t>
  </si>
  <si>
    <t>10054,8</t>
  </si>
  <si>
    <t>10.60.106.97</t>
  </si>
  <si>
    <t>10.240.175.5</t>
  </si>
  <si>
    <t>10.240.175.6</t>
  </si>
  <si>
    <t>10.255.67.204</t>
  </si>
  <si>
    <t>DB-10.255.67.204</t>
  </si>
  <si>
    <t>10.255.67.205</t>
  </si>
  <si>
    <t>DB-10.255.67.205</t>
  </si>
  <si>
    <t>CallForward</t>
  </si>
  <si>
    <t>10.30.143.68</t>
  </si>
  <si>
    <t>SV_10.30.143.68-VAS-APP31-OS</t>
  </si>
  <si>
    <t>SGH447W81R</t>
  </si>
  <si>
    <t>T2.1-G15</t>
  </si>
  <si>
    <t>10.30.143.69</t>
  </si>
  <si>
    <t>SV_10.30.143.69-VAS-APP32-OS</t>
  </si>
  <si>
    <t>SGH447W81P</t>
  </si>
  <si>
    <t>10.255.67.43</t>
  </si>
  <si>
    <t>10.255.67.44</t>
  </si>
  <si>
    <t>(TTOL_QTAN)</t>
  </si>
  <si>
    <t>10.240.158.16</t>
  </si>
  <si>
    <t>SV_10.240.158.16-Telesale-App1-OS</t>
  </si>
  <si>
    <t>FCH2127V3BD</t>
  </si>
  <si>
    <t>10.240.158.18</t>
  </si>
  <si>
    <t>SV_10.240.158.18-Telesale-App3-OS</t>
  </si>
  <si>
    <t>FCH2129V152</t>
  </si>
  <si>
    <t>10.60.135.131</t>
  </si>
  <si>
    <t>SV_10.60.135.131-vdn-app-core01-OS</t>
  </si>
  <si>
    <t xml:space="preserve">CentOS release 6.9 kernel 2.6.32-754.2.1.el6.x86_64</t>
  </si>
  <si>
    <t>FCH2120V0T4</t>
  </si>
  <si>
    <t>T6.1-L11</t>
  </si>
  <si>
    <t>10.60.135.132</t>
  </si>
  <si>
    <t>SV_10.60.135.132-vdn-app-core02-OS</t>
  </si>
  <si>
    <t>FCH2119V3GV</t>
  </si>
  <si>
    <t>T6.1-L12</t>
  </si>
  <si>
    <t>10.60.135.133</t>
  </si>
  <si>
    <t>SV_10.60.135.133-vdn-app-core03-OS</t>
  </si>
  <si>
    <t>FCH2120V0DN</t>
  </si>
  <si>
    <t>T6.1-L13</t>
  </si>
  <si>
    <t>10.60.135.134</t>
  </si>
  <si>
    <t>SV_10.60.135.134-vdn-cms01-OS</t>
  </si>
  <si>
    <t>FCH2120V10A</t>
  </si>
  <si>
    <t>10.60.135.135</t>
  </si>
  <si>
    <t>SV_10.60.135.135-vdn-cms02-OS</t>
  </si>
  <si>
    <t>FCH2119V43T</t>
  </si>
  <si>
    <t>10.60.135.170</t>
  </si>
  <si>
    <t>10.240.158.21</t>
  </si>
  <si>
    <t>SV_10.240.158.21-ViDN_App1-OS</t>
  </si>
  <si>
    <t>FCH2128V3R6</t>
  </si>
  <si>
    <t>10.58.51.31</t>
  </si>
  <si>
    <t>8NNJF2S</t>
  </si>
  <si>
    <t>10.58.46.139</t>
  </si>
  <si>
    <t>SV_10.58.46.139-OS</t>
  </si>
  <si>
    <t xml:space="preserve">Red Hat Enterprise Linux Server release 6.0 kernel 2.6.32-71.el6.x86_64</t>
  </si>
  <si>
    <t>974N22S</t>
  </si>
  <si>
    <t>10.240.158.3</t>
  </si>
  <si>
    <t>SV_10.240.158.3-Telesale-CMS1-OS</t>
  </si>
  <si>
    <t>FCH2129V15F</t>
  </si>
  <si>
    <t>10.240.158.4</t>
  </si>
  <si>
    <t>SV_10.240.158.4-Telesale-CMS2-OS</t>
  </si>
  <si>
    <t>FCH2129V13T</t>
  </si>
  <si>
    <t>10.240.158.5</t>
  </si>
  <si>
    <t>SV_10.240.158.5-ViDN-CMS1-OS</t>
  </si>
  <si>
    <t>FCH2129V153</t>
  </si>
  <si>
    <t>10.240.158.6</t>
  </si>
  <si>
    <t>SV_10.240.158.6-ViDN-CMS2-OS</t>
  </si>
  <si>
    <t>FCH2129V154</t>
  </si>
  <si>
    <t>10.60.135.142</t>
  </si>
  <si>
    <t>SV_10.60.135.142-videohay-wap01-OS</t>
  </si>
  <si>
    <t>FCH2118V0SD</t>
  </si>
  <si>
    <t>10.60.135.143</t>
  </si>
  <si>
    <t>SV_10.60.135.143-videohay-wap02-OS</t>
  </si>
  <si>
    <t>SGH551XYCM</t>
  </si>
  <si>
    <t>10.58.46.171</t>
  </si>
  <si>
    <t>5WZV62S</t>
  </si>
  <si>
    <t>PVN-T5-E03</t>
  </si>
  <si>
    <t>10.58.46.174</t>
  </si>
  <si>
    <t>354Y32S</t>
  </si>
  <si>
    <t>10.58.46.177</t>
  </si>
  <si>
    <t>5SDY32S</t>
  </si>
  <si>
    <t>10.58.46.179</t>
  </si>
  <si>
    <t>43G782S</t>
  </si>
  <si>
    <t>10.58.46.178</t>
  </si>
  <si>
    <t>5BH782S</t>
  </si>
  <si>
    <t>10.58.69.138</t>
  </si>
  <si>
    <t>SV_10.58.69.138-localhost.localdomain-OS</t>
  </si>
  <si>
    <t xml:space="preserve">System x3650 M4 : -[7915C2A]-</t>
  </si>
  <si>
    <t>06XXEZ1</t>
  </si>
  <si>
    <t>PVN-T5-E01</t>
  </si>
  <si>
    <t>10.60.135.167</t>
  </si>
  <si>
    <t>10.60.135.168</t>
  </si>
  <si>
    <t>10.60.135.169</t>
  </si>
  <si>
    <t>10.60.135.171</t>
  </si>
  <si>
    <t>10.60.135.172</t>
  </si>
  <si>
    <t>10.240.158.26</t>
  </si>
  <si>
    <t>SV_10.240.158.26-PhimPortal-App1-OS</t>
  </si>
  <si>
    <t>FCH2128V3S7</t>
  </si>
  <si>
    <t>10.60.97.143</t>
  </si>
  <si>
    <t>SV_10.60.97.143-server-10-60-97-143-OS</t>
  </si>
  <si>
    <t>SGH619V3KR</t>
  </si>
  <si>
    <t>10.58.51.52</t>
  </si>
  <si>
    <t>SV_10.58.51.52-VBC5-OS</t>
  </si>
  <si>
    <t xml:space="preserve">PowerEdge R900</t>
  </si>
  <si>
    <t>GCCV22S</t>
  </si>
  <si>
    <t>10.255.90.30</t>
  </si>
  <si>
    <t>SV_10.255.90.3-localhost.localdomain-OS</t>
  </si>
  <si>
    <t xml:space="preserve">Red Hat Enterprise Linux Server release 7.7 kernel 4.14.35-1902.302.2.el7uek.x86_64</t>
  </si>
  <si>
    <t>SGH004X5R6</t>
  </si>
  <si>
    <t>10.255.90.31</t>
  </si>
  <si>
    <t>SV_10.255.90.4-localhost.localdomain-OS</t>
  </si>
  <si>
    <t>SGH004X5RZ</t>
  </si>
  <si>
    <t>10.60.137.54</t>
  </si>
  <si>
    <t>SV_10.60.137.53-dsg-db01-OS</t>
  </si>
  <si>
    <t xml:space="preserve">Oracle Linux Server release 6.8 kernel 4.1.12-124.15.2.el6uek.x86</t>
  </si>
  <si>
    <t>FCH2119V2K7</t>
  </si>
  <si>
    <t>10.60.137.57</t>
  </si>
  <si>
    <t>SV_10.60.137.56-dsg-db02-OS</t>
  </si>
  <si>
    <t>FCH2120V0UQ</t>
  </si>
  <si>
    <t>10.207.188.117</t>
  </si>
  <si>
    <t>Worker-10.207.188.117</t>
  </si>
  <si>
    <t>10.207.188.118</t>
  </si>
  <si>
    <t>Worker-10.207.188.118</t>
  </si>
  <si>
    <t>10.207.188.119</t>
  </si>
  <si>
    <t>Worker-10.207.188.119</t>
  </si>
  <si>
    <t>10.207.188.120</t>
  </si>
  <si>
    <t>Worker-10.207.188.120</t>
  </si>
  <si>
    <t>10.207.188.121</t>
  </si>
  <si>
    <t>Worker-10.207.188.121</t>
  </si>
  <si>
    <t>SGH133VSD8</t>
  </si>
  <si>
    <t>10.207.188.122</t>
  </si>
  <si>
    <t>Worker-10.207.188.122</t>
  </si>
  <si>
    <t>10.207.188.123</t>
  </si>
  <si>
    <t>Worker-10.207.188.123</t>
  </si>
  <si>
    <t>SGH133VMHP</t>
  </si>
  <si>
    <t>10.207.188.124</t>
  </si>
  <si>
    <t>Worker-10.207.188.124</t>
  </si>
  <si>
    <t>SGH133VMH9</t>
  </si>
  <si>
    <t>10.207.188.125</t>
  </si>
  <si>
    <t>Worker-10.207.188.125</t>
  </si>
  <si>
    <t>10.207.188.126</t>
  </si>
  <si>
    <t>Worker-10.207.188.126</t>
  </si>
  <si>
    <t>10.207.188.127</t>
  </si>
  <si>
    <t>Worker-10.207.188.127</t>
  </si>
  <si>
    <t>10.207.188.128</t>
  </si>
  <si>
    <t>Worker-10.207.188.128</t>
  </si>
  <si>
    <t>10.207.188.129</t>
  </si>
  <si>
    <t>Worker-10.207.188.129</t>
  </si>
  <si>
    <t>10.207.188.130</t>
  </si>
  <si>
    <t>Worker-10.207.188.130</t>
  </si>
  <si>
    <t>10.207.188.131</t>
  </si>
  <si>
    <t>Worker-10.207.188.131</t>
  </si>
  <si>
    <t>SGH122TH9D</t>
  </si>
  <si>
    <t>10.254.157.183</t>
  </si>
  <si>
    <t>MySQL-10.254.157.183</t>
  </si>
  <si>
    <t>SGH103S2W7</t>
  </si>
  <si>
    <t>10.254.157.184</t>
  </si>
  <si>
    <t>MySQL-10.254.157.184</t>
  </si>
  <si>
    <t>10.254.157.185</t>
  </si>
  <si>
    <t>MySQL-10.254.157.185</t>
  </si>
  <si>
    <t>SGH103S2YK</t>
  </si>
  <si>
    <t>10.207.191.28</t>
  </si>
  <si>
    <t>DB-10.207.191.28</t>
  </si>
  <si>
    <t>10.207.191.29</t>
  </si>
  <si>
    <t>DB-10.207.191.29</t>
  </si>
  <si>
    <t>10.207.191.30</t>
  </si>
  <si>
    <t>DB-10.207.191.30</t>
  </si>
  <si>
    <t>10.207.188.133</t>
  </si>
  <si>
    <t>ES-10.207.188.133</t>
  </si>
  <si>
    <t>SGH133VMH3</t>
  </si>
  <si>
    <t>10.207.188.134</t>
  </si>
  <si>
    <t>ES-10.207.188.134</t>
  </si>
  <si>
    <t>10.207.188.135</t>
  </si>
  <si>
    <t>ES-10.207.188.135</t>
  </si>
  <si>
    <t>SGH133VSDG</t>
  </si>
  <si>
    <t>10.207.188.137</t>
  </si>
  <si>
    <t>ES-10.207.188.137</t>
  </si>
  <si>
    <t>10.207.188.138</t>
  </si>
  <si>
    <t>ES-10.207.188.138</t>
  </si>
  <si>
    <t>10.207.188.139</t>
  </si>
  <si>
    <t>ES-10.207.188.139</t>
  </si>
  <si>
    <t>10.207.188.141</t>
  </si>
  <si>
    <t>Redis-10.207.188.141</t>
  </si>
  <si>
    <t>10.207.188.142</t>
  </si>
  <si>
    <t>Redis-10.207.188.142</t>
  </si>
  <si>
    <t>10.207.188.143</t>
  </si>
  <si>
    <t>Redis-10.207.188.143</t>
  </si>
  <si>
    <t>10.207.188.144</t>
  </si>
  <si>
    <t>Redis-10.207.188.144</t>
  </si>
  <si>
    <t>10.207.188.145</t>
  </si>
  <si>
    <t>Redis-10.207.188.145</t>
  </si>
  <si>
    <t>10.207.188.146</t>
  </si>
  <si>
    <t>Redis-10.207.188.146</t>
  </si>
  <si>
    <t>10.207.188.147</t>
  </si>
  <si>
    <t>Redis-10.207.188.147</t>
  </si>
  <si>
    <t>10.207.188.148</t>
  </si>
  <si>
    <t>Redis-10.207.188.148</t>
  </si>
  <si>
    <t>10.207.188.149</t>
  </si>
  <si>
    <t>Redis-10.207.188.149</t>
  </si>
  <si>
    <t>10.207.188.77</t>
  </si>
  <si>
    <t>Etcd-10.207.188.77</t>
  </si>
  <si>
    <t>10.207.188.78</t>
  </si>
  <si>
    <t>Etcd-10.207.188.78</t>
  </si>
  <si>
    <t>SGH122TH98</t>
  </si>
  <si>
    <t>10.207.188.79</t>
  </si>
  <si>
    <t>Etcd-10.207.188.79</t>
  </si>
  <si>
    <t>10.207.188.80</t>
  </si>
  <si>
    <t>Etcd-10.207.188.80</t>
  </si>
  <si>
    <t>SGH122TH9Q</t>
  </si>
  <si>
    <t>10.207.188.81</t>
  </si>
  <si>
    <t>Etcd-10.207.188.81</t>
  </si>
  <si>
    <t>10.207.188.82</t>
  </si>
  <si>
    <t>Etcd-10.207.188.82</t>
  </si>
  <si>
    <t>10.207.188.83</t>
  </si>
  <si>
    <t>Master-10.207.188.83</t>
  </si>
  <si>
    <t>10.207.188.84</t>
  </si>
  <si>
    <t>Master-10.207.188.84</t>
  </si>
  <si>
    <t>10.207.188.85</t>
  </si>
  <si>
    <t>Master-10.207.188.85</t>
  </si>
  <si>
    <t>10.207.188.86</t>
  </si>
  <si>
    <t>Master-10.207.188.86</t>
  </si>
  <si>
    <t>SGH133VS57</t>
  </si>
  <si>
    <t>10.207.188.87</t>
  </si>
  <si>
    <t>Master-10.207.188.87</t>
  </si>
  <si>
    <t>SGH133VS51</t>
  </si>
  <si>
    <t>10.207.188.88</t>
  </si>
  <si>
    <t>Master-10.207.188.88</t>
  </si>
  <si>
    <t>10.207.188.89</t>
  </si>
  <si>
    <t>Master-10.207.188.89</t>
  </si>
  <si>
    <t>SGH133VS5F</t>
  </si>
  <si>
    <t>10.207.188.90</t>
  </si>
  <si>
    <t>Master-10.207.188.90</t>
  </si>
  <si>
    <t>10.207.188.91</t>
  </si>
  <si>
    <t>Master-10.207.188.91</t>
  </si>
  <si>
    <t>10.254.157.187</t>
  </si>
  <si>
    <t>Mongodb-10.254.157.187</t>
  </si>
  <si>
    <t>SGH103S2WC</t>
  </si>
  <si>
    <t>10.254.157.188</t>
  </si>
  <si>
    <t>Mongodb-10.254.157.188</t>
  </si>
  <si>
    <t>10.254.157.189</t>
  </si>
  <si>
    <t>Mongodb-10.254.157.189</t>
  </si>
  <si>
    <t>10.207.191.24</t>
  </si>
  <si>
    <t>DB-10.207.191.24</t>
  </si>
  <si>
    <t>10.207.191.25</t>
  </si>
  <si>
    <t>DB-10.207.191.25</t>
  </si>
  <si>
    <t>10.207.191.26</t>
  </si>
  <si>
    <t>DB-10.207.191.26</t>
  </si>
  <si>
    <t>10.207.188.92</t>
  </si>
  <si>
    <t>Kafka-10.207.188.92</t>
  </si>
  <si>
    <t>10.207.188.93</t>
  </si>
  <si>
    <t>Kafka-10.207.188.93</t>
  </si>
  <si>
    <t>10.207.188.94</t>
  </si>
  <si>
    <t>Kafka-10.207.188.94</t>
  </si>
  <si>
    <t>10.207.188.95</t>
  </si>
  <si>
    <t>Kafka-10.207.188.95</t>
  </si>
  <si>
    <t>10.207.188.96</t>
  </si>
  <si>
    <t>Kafka-10.207.188.96</t>
  </si>
  <si>
    <t>10.207.188.97</t>
  </si>
  <si>
    <t>Kafka-10.207.188.97</t>
  </si>
  <si>
    <t>NCDN</t>
  </si>
  <si>
    <t>TV360</t>
  </si>
  <si>
    <t>10.254.146.4</t>
  </si>
  <si>
    <t>App-10.254.146.4</t>
  </si>
  <si>
    <t>chinh1</t>
  </si>
  <si>
    <t>MAAG002332</t>
  </si>
  <si>
    <t>10.254.146.5</t>
  </si>
  <si>
    <t>App-10.254.146.5</t>
  </si>
  <si>
    <t>MAAG002431</t>
  </si>
  <si>
    <t>10.254.146.6</t>
  </si>
  <si>
    <t>App-10.254.146.6</t>
  </si>
  <si>
    <t>MAAG002489</t>
  </si>
  <si>
    <t>10.254.146.7</t>
  </si>
  <si>
    <t>App-10.254.146.7</t>
  </si>
  <si>
    <t>MAAG002348</t>
  </si>
  <si>
    <t>10.254.146.8</t>
  </si>
  <si>
    <t>App-10.254.146.8</t>
  </si>
  <si>
    <t>MAAG002430</t>
  </si>
  <si>
    <t>10.254.146.9</t>
  </si>
  <si>
    <t>App-10.254.146.9</t>
  </si>
  <si>
    <t>10.254.146.10</t>
  </si>
  <si>
    <t>App-10.254.146.10</t>
  </si>
  <si>
    <t>10.254.146.11</t>
  </si>
  <si>
    <t>App-10.254.146.11</t>
  </si>
  <si>
    <t>SGH213YL50</t>
  </si>
  <si>
    <t>10.254.146.12</t>
  </si>
  <si>
    <t>App-10.254.146.12</t>
  </si>
  <si>
    <t>10.254.146.13</t>
  </si>
  <si>
    <t>App-10.254.146.13</t>
  </si>
  <si>
    <t>10.254.146.14</t>
  </si>
  <si>
    <t>App-10.254.146.14</t>
  </si>
  <si>
    <t>SGH143TSN4</t>
  </si>
  <si>
    <t>10.254.146.15</t>
  </si>
  <si>
    <t>App-10.254.146.15</t>
  </si>
  <si>
    <t>FGQR643</t>
  </si>
  <si>
    <t>10.254.146.16</t>
  </si>
  <si>
    <t>App-10.254.146.16</t>
  </si>
  <si>
    <t>10.254.146.17</t>
  </si>
  <si>
    <t>App-10.254.146.17</t>
  </si>
  <si>
    <t>SGH143TSX1</t>
  </si>
  <si>
    <t>10.254.146.18</t>
  </si>
  <si>
    <t>App-10.254.146.18</t>
  </si>
  <si>
    <t>10.254.146.19</t>
  </si>
  <si>
    <t>App-10.254.146.19</t>
  </si>
  <si>
    <t>10.254.146.20</t>
  </si>
  <si>
    <t>App-10.254.146.20</t>
  </si>
  <si>
    <t>SGH103S2ZQ</t>
  </si>
  <si>
    <t>10.254.146.21</t>
  </si>
  <si>
    <t>App-10.254.146.21</t>
  </si>
  <si>
    <t>SGH103S1GX</t>
  </si>
  <si>
    <t>10.254.146.22</t>
  </si>
  <si>
    <t>App-10.254.146.22</t>
  </si>
  <si>
    <t>10.254.146.23</t>
  </si>
  <si>
    <t>App-10.254.146.23</t>
  </si>
  <si>
    <t>10.254.146.24</t>
  </si>
  <si>
    <t>App-10.254.146.24</t>
  </si>
  <si>
    <t>10.254.146.25</t>
  </si>
  <si>
    <t>App-10.254.146.25</t>
  </si>
  <si>
    <t>SGH143TSRJ</t>
  </si>
  <si>
    <t>10.254.146.26</t>
  </si>
  <si>
    <t>App-10.254.146.26</t>
  </si>
  <si>
    <t>SGH143TSXP</t>
  </si>
  <si>
    <t>10.254.146.27</t>
  </si>
  <si>
    <t>App-10.254.146.27</t>
  </si>
  <si>
    <t>10.254.146.28</t>
  </si>
  <si>
    <t>App-10.254.146.28</t>
  </si>
  <si>
    <t>SGH213YKH2</t>
  </si>
  <si>
    <t>10.254.146.29</t>
  </si>
  <si>
    <t>App-10.254.146.29</t>
  </si>
  <si>
    <t>10.254.146.30</t>
  </si>
  <si>
    <t>App-10.254.146.30</t>
  </si>
  <si>
    <t>SGH143TSK2</t>
  </si>
  <si>
    <t>10.254.146.31</t>
  </si>
  <si>
    <t>App-10.254.146.31</t>
  </si>
  <si>
    <t>10.254.146.32</t>
  </si>
  <si>
    <t>App-10.254.146.32</t>
  </si>
  <si>
    <t>SGH103YD06</t>
  </si>
  <si>
    <t>10.254.146.33</t>
  </si>
  <si>
    <t>App-10.254.146.33</t>
  </si>
  <si>
    <t>10.254.146.34</t>
  </si>
  <si>
    <t>App-10.254.146.34</t>
  </si>
  <si>
    <t>10.254.146.35</t>
  </si>
  <si>
    <t>App-10.254.146.35</t>
  </si>
  <si>
    <t>10.254.146.36</t>
  </si>
  <si>
    <t>App-10.254.146.36</t>
  </si>
  <si>
    <t>10.254.146.37</t>
  </si>
  <si>
    <t>App-10.254.146.37</t>
  </si>
  <si>
    <t>457XB33</t>
  </si>
  <si>
    <t>10.254.147.63</t>
  </si>
  <si>
    <t>worker-10.254.147.63</t>
  </si>
  <si>
    <t>MAAG002376</t>
  </si>
  <si>
    <t>10.254.147.64</t>
  </si>
  <si>
    <t>worker-10.254.147.64</t>
  </si>
  <si>
    <t>MAAG002435</t>
  </si>
  <si>
    <t>10.254.147.65</t>
  </si>
  <si>
    <t>worker-10.254.147.65</t>
  </si>
  <si>
    <t>10.254.147.66</t>
  </si>
  <si>
    <t>worker-10.254.147.66</t>
  </si>
  <si>
    <t>MAAG002374</t>
  </si>
  <si>
    <t>10.254.147.67</t>
  </si>
  <si>
    <t>worker-10.254.147.67</t>
  </si>
  <si>
    <t>MAAG002380</t>
  </si>
  <si>
    <t>10.254.147.68</t>
  </si>
  <si>
    <t>worker-10.254.147.68</t>
  </si>
  <si>
    <t>MAAG002357</t>
  </si>
  <si>
    <t>10.254.147.69</t>
  </si>
  <si>
    <t>worker-10.254.147.69</t>
  </si>
  <si>
    <t>MAAG002346</t>
  </si>
  <si>
    <t>10.254.147.70</t>
  </si>
  <si>
    <t>worker-10.254.147.70</t>
  </si>
  <si>
    <t>10.254.147.71</t>
  </si>
  <si>
    <t>worker-10.254.147.71</t>
  </si>
  <si>
    <t>MAAG002436</t>
  </si>
  <si>
    <t>10.254.147.72</t>
  </si>
  <si>
    <t>worker-10.254.147.72</t>
  </si>
  <si>
    <t>10.254.147.73</t>
  </si>
  <si>
    <t>worker-10.254.147.73</t>
  </si>
  <si>
    <t>MAAG002354</t>
  </si>
  <si>
    <t>10.254.147.74</t>
  </si>
  <si>
    <t>worker-10.254.147.74</t>
  </si>
  <si>
    <t>MAAG002334</t>
  </si>
  <si>
    <t>10.254.147.75</t>
  </si>
  <si>
    <t>worker-10.254.147.75</t>
  </si>
  <si>
    <t>MAAG002493</t>
  </si>
  <si>
    <t>10.254.147.76</t>
  </si>
  <si>
    <t>worker-10.254.147.76</t>
  </si>
  <si>
    <t>MAAG002355</t>
  </si>
  <si>
    <t>10.254.147.77</t>
  </si>
  <si>
    <t>worker-10.254.147.77</t>
  </si>
  <si>
    <t>MAAG002335</t>
  </si>
  <si>
    <t>10.254.147.78</t>
  </si>
  <si>
    <t>worker-10.254.147.78</t>
  </si>
  <si>
    <t>MAAG002532</t>
  </si>
  <si>
    <t>10.254.147.79</t>
  </si>
  <si>
    <t>worker-10.254.147.79</t>
  </si>
  <si>
    <t>10.254.147.80</t>
  </si>
  <si>
    <t>worker-10.254.147.80</t>
  </si>
  <si>
    <t>MAAG002378</t>
  </si>
  <si>
    <t>10.254.147.81</t>
  </si>
  <si>
    <t>worker-10.254.147.81</t>
  </si>
  <si>
    <t>MAAG002381</t>
  </si>
  <si>
    <t>10.254.147.82</t>
  </si>
  <si>
    <t>worker-10.254.147.82</t>
  </si>
  <si>
    <t>MAAG002379</t>
  </si>
  <si>
    <t>10.254.147.83</t>
  </si>
  <si>
    <t>worker-10.254.147.83</t>
  </si>
  <si>
    <t>MAAG002438</t>
  </si>
  <si>
    <t>10.254.147.84</t>
  </si>
  <si>
    <t>worker-10.254.147.84</t>
  </si>
  <si>
    <t>MAAG002437</t>
  </si>
  <si>
    <t>10.254.147.85</t>
  </si>
  <si>
    <t>worker-10.254.147.85</t>
  </si>
  <si>
    <t>10.254.147.86</t>
  </si>
  <si>
    <t>worker-10.254.147.86</t>
  </si>
  <si>
    <t>10.254.147.87</t>
  </si>
  <si>
    <t>worker-10.254.147.87</t>
  </si>
  <si>
    <t>10.254.147.88</t>
  </si>
  <si>
    <t>worker-10.254.147.88</t>
  </si>
  <si>
    <t>10.254.147.89</t>
  </si>
  <si>
    <t>worker-10.254.147.89</t>
  </si>
  <si>
    <t>10.254.147.90</t>
  </si>
  <si>
    <t>worker-10.254.147.90</t>
  </si>
  <si>
    <t>J2RR643</t>
  </si>
  <si>
    <t>10.254.148.45</t>
  </si>
  <si>
    <t>App_k8s-10.254.148.45</t>
  </si>
  <si>
    <t>SGH103S2W3</t>
  </si>
  <si>
    <t>10.254.148.46</t>
  </si>
  <si>
    <t>App_k8s-10.254.148.46</t>
  </si>
  <si>
    <t>10.254.148.47</t>
  </si>
  <si>
    <t>App_k8s-10.254.148.47</t>
  </si>
  <si>
    <t>10.254.148.48</t>
  </si>
  <si>
    <t>App_k8s-10.254.148.48</t>
  </si>
  <si>
    <t>SGH103S2XD</t>
  </si>
  <si>
    <t>10.254.148.49</t>
  </si>
  <si>
    <t>App_k8s-10.254.148.49</t>
  </si>
  <si>
    <t>SGH103S2YT</t>
  </si>
  <si>
    <t>10.254.148.50</t>
  </si>
  <si>
    <t>App_k8s-10.254.148.50</t>
  </si>
  <si>
    <t>10.254.148.51</t>
  </si>
  <si>
    <t>App_k8s-10.254.148.51</t>
  </si>
  <si>
    <t>10.254.148.52</t>
  </si>
  <si>
    <t>App_k8s-10.254.148.52</t>
  </si>
  <si>
    <t>SGH103S2WM</t>
  </si>
  <si>
    <t>10.254.148.53</t>
  </si>
  <si>
    <t>App_k8s-10.254.148.53</t>
  </si>
  <si>
    <t>10.254.148.54</t>
  </si>
  <si>
    <t>App_k8s-10.254.148.54</t>
  </si>
  <si>
    <t>SGH103S2XG</t>
  </si>
  <si>
    <t>10.254.148.55</t>
  </si>
  <si>
    <t>App_k8s-10.254.148.55</t>
  </si>
  <si>
    <t>10.254.148.56</t>
  </si>
  <si>
    <t>App_k8s-10.254.148.56</t>
  </si>
  <si>
    <t>SGH103S2WT</t>
  </si>
  <si>
    <t>10.254.148.57</t>
  </si>
  <si>
    <t>App_k8s-10.254.148.57</t>
  </si>
  <si>
    <t>10.254.148.58</t>
  </si>
  <si>
    <t>App_k8s-10.254.148.58</t>
  </si>
  <si>
    <t>10.254.148.59</t>
  </si>
  <si>
    <t>App_k8s-10.254.148.59</t>
  </si>
  <si>
    <t>10.254.148.60</t>
  </si>
  <si>
    <t>App_k8s-10.254.148.60</t>
  </si>
  <si>
    <t>10.254.148.61</t>
  </si>
  <si>
    <t>App_k8s-10.254.148.61</t>
  </si>
  <si>
    <t>10.254.148.62</t>
  </si>
  <si>
    <t>App_k8s-10.254.148.62</t>
  </si>
  <si>
    <t>SGH103S2W1</t>
  </si>
  <si>
    <t>10.254.148.63</t>
  </si>
  <si>
    <t>App_k8s-10.254.148.63</t>
  </si>
  <si>
    <t>10.254.148.64</t>
  </si>
  <si>
    <t>SERVER_10.254.148.64</t>
  </si>
  <si>
    <t>toanlv12</t>
  </si>
  <si>
    <t>10.254.148.65</t>
  </si>
  <si>
    <t>SERVER_10.254.148.65</t>
  </si>
  <si>
    <t>10.254.148.66</t>
  </si>
  <si>
    <t>SERVER_10.254.148.66</t>
  </si>
  <si>
    <t>10.205.34.41</t>
  </si>
  <si>
    <t>16BXB33</t>
  </si>
  <si>
    <t>T7.2-G14</t>
  </si>
  <si>
    <t>10.205.34.42</t>
  </si>
  <si>
    <t>36BXB33</t>
  </si>
  <si>
    <t>10.205.34.43</t>
  </si>
  <si>
    <t>D4BXB33</t>
  </si>
  <si>
    <t>10.205.34.44</t>
  </si>
  <si>
    <t>35BXB33</t>
  </si>
  <si>
    <t>10.205.34.45</t>
  </si>
  <si>
    <t>76BXB33</t>
  </si>
  <si>
    <t>10.205.34.46</t>
  </si>
  <si>
    <t>96BXB33</t>
  </si>
  <si>
    <t>10.254.156.29</t>
  </si>
  <si>
    <t>MySQL-10.254.156.29</t>
  </si>
  <si>
    <t>MALU008178</t>
  </si>
  <si>
    <t>10.254.156.30</t>
  </si>
  <si>
    <t>MySQL-10.254.156.30</t>
  </si>
  <si>
    <t>MALU008166</t>
  </si>
  <si>
    <t>10.254.156.31</t>
  </si>
  <si>
    <t>MySQL-10.254.156.31</t>
  </si>
  <si>
    <t>MAAG002490</t>
  </si>
  <si>
    <t>10.254.156.33</t>
  </si>
  <si>
    <t>MySQL-10.254.156.33</t>
  </si>
  <si>
    <t>10.254.156.34</t>
  </si>
  <si>
    <t>MySQL-10.254.156.34</t>
  </si>
  <si>
    <t>10.254.156.35</t>
  </si>
  <si>
    <t>MySQL-10.254.156.35</t>
  </si>
  <si>
    <t xml:space="preserve">CentOS Linux release 7.9 kernel 3.10.0-1062.12.1.el7.x86_64</t>
  </si>
  <si>
    <t>10.254.156.21</t>
  </si>
  <si>
    <t>MySQL-10.254.156.21</t>
  </si>
  <si>
    <t>MAAG001676</t>
  </si>
  <si>
    <t>10.254.156.22</t>
  </si>
  <si>
    <t>MySQL-10.254.156.22</t>
  </si>
  <si>
    <t>10.254.156.23</t>
  </si>
  <si>
    <t>MySQL-10.254.156.23</t>
  </si>
  <si>
    <t>MAAG002476</t>
  </si>
  <si>
    <t>10.254.158.63</t>
  </si>
  <si>
    <t xml:space="preserve">CentOS Linux release 7.9 kernel 3.10.0-1160.36.2.el7.x86</t>
  </si>
  <si>
    <t>SGH103S23Z</t>
  </si>
  <si>
    <t>10.254.158.64</t>
  </si>
  <si>
    <t>SGH103S243</t>
  </si>
  <si>
    <t>10.254.158.65</t>
  </si>
  <si>
    <t>SGH103YCHM</t>
  </si>
  <si>
    <t>10.254.158.59</t>
  </si>
  <si>
    <t>SGH103S20W</t>
  </si>
  <si>
    <t>10.254.158.60</t>
  </si>
  <si>
    <t>SGH103S21N</t>
  </si>
  <si>
    <t>10.254.158.61</t>
  </si>
  <si>
    <t>SGH103S23V</t>
  </si>
  <si>
    <t>10.254.156.9</t>
  </si>
  <si>
    <t>MySQL-10.254.156.9</t>
  </si>
  <si>
    <t>MAAG002449</t>
  </si>
  <si>
    <t>10.254.156.10</t>
  </si>
  <si>
    <t>MySQL-10.254.156.10</t>
  </si>
  <si>
    <t>10.254.156.11</t>
  </si>
  <si>
    <t>MySQL-10.254.156.11</t>
  </si>
  <si>
    <t>MAAG002330</t>
  </si>
  <si>
    <t>10.254.156.13</t>
  </si>
  <si>
    <t>MySQL-10.254.156.13</t>
  </si>
  <si>
    <t>10.254.156.14</t>
  </si>
  <si>
    <t>MySQL-10.254.156.14</t>
  </si>
  <si>
    <t>10.254.156.15</t>
  </si>
  <si>
    <t>MySQL-10.254.156.15</t>
  </si>
  <si>
    <t>MALU008177</t>
  </si>
  <si>
    <t>10.254.156.17</t>
  </si>
  <si>
    <t>MySQL-10.254.156.17</t>
  </si>
  <si>
    <t>10.254.156.18</t>
  </si>
  <si>
    <t>MySQL-10.254.156.18</t>
  </si>
  <si>
    <t>MALU008168</t>
  </si>
  <si>
    <t>10.254.156.19</t>
  </si>
  <si>
    <t>MySQL-10.254.156.19</t>
  </si>
  <si>
    <t>MAAG002509</t>
  </si>
  <si>
    <t>10.254.156.25</t>
  </si>
  <si>
    <t>MySQL-10.254.156.25</t>
  </si>
  <si>
    <t>MAAG002409</t>
  </si>
  <si>
    <t>10.254.156.26</t>
  </si>
  <si>
    <t>MySQL-10.254.156.26</t>
  </si>
  <si>
    <t>MAAG002488</t>
  </si>
  <si>
    <t>10.254.156.27</t>
  </si>
  <si>
    <t>MySQL-10.254.156.27</t>
  </si>
  <si>
    <t>MAAG002499</t>
  </si>
  <si>
    <t>10.254.157.84</t>
  </si>
  <si>
    <t>DB_common-10.254.157.84</t>
  </si>
  <si>
    <t>10.254.157.85</t>
  </si>
  <si>
    <t>DB_common-10.254.157.85</t>
  </si>
  <si>
    <t>10.254.157.86</t>
  </si>
  <si>
    <t>DB_common-10.254.157.86</t>
  </si>
  <si>
    <t>SGH103S30M</t>
  </si>
  <si>
    <t>10.254.157.87</t>
  </si>
  <si>
    <t>DB_report-10.254.157.87</t>
  </si>
  <si>
    <t>10.254.157.88</t>
  </si>
  <si>
    <t>DB_report-10.254.157.88</t>
  </si>
  <si>
    <t>10.254.157.89</t>
  </si>
  <si>
    <t>DB_report-10.254.157.89</t>
  </si>
  <si>
    <t>SGH103S2XB</t>
  </si>
  <si>
    <t>10.254.157.90</t>
  </si>
  <si>
    <t>DB_composite-10.254.157.90</t>
  </si>
  <si>
    <t>10.254.157.91</t>
  </si>
  <si>
    <t>DB_composite-10.254.157.91</t>
  </si>
  <si>
    <t>10.254.157.92</t>
  </si>
  <si>
    <t>DB_composite-10.254.157.92</t>
  </si>
  <si>
    <t>SGH103S2WF</t>
  </si>
  <si>
    <t>10.207.62.15</t>
  </si>
  <si>
    <t>10.205.33.231</t>
  </si>
  <si>
    <t>SGH103YBX5</t>
  </si>
  <si>
    <t>T7.2-C02</t>
  </si>
  <si>
    <t>10.207.62.31</t>
  </si>
  <si>
    <t>10.205.33.232</t>
  </si>
  <si>
    <t>SGH103YBX9</t>
  </si>
  <si>
    <t>10.207.62.32</t>
  </si>
  <si>
    <t>10.205.33.233</t>
  </si>
  <si>
    <t>SGH103YBXK</t>
  </si>
  <si>
    <t>10.254.146.51</t>
  </si>
  <si>
    <t>ElasticSearch-10.254.146.51</t>
  </si>
  <si>
    <t>VTNET</t>
  </si>
  <si>
    <t>10.254.146.52</t>
  </si>
  <si>
    <t>ElasticSearch-10.254.146.52</t>
  </si>
  <si>
    <t>10.254.146.53</t>
  </si>
  <si>
    <t>ElasticSearch-10.254.146.53</t>
  </si>
  <si>
    <t>MAAG002514</t>
  </si>
  <si>
    <t>10.254.146.40</t>
  </si>
  <si>
    <t>App-10.254.146.40</t>
  </si>
  <si>
    <t>10.254.146.41</t>
  </si>
  <si>
    <t>App-10.254.146.41</t>
  </si>
  <si>
    <t>10.254.146.42</t>
  </si>
  <si>
    <t>App-10.254.146.42</t>
  </si>
  <si>
    <t>10.254.148.34</t>
  </si>
  <si>
    <t>App_log_elastic-10.254.148.34</t>
  </si>
  <si>
    <t>hoantv2</t>
  </si>
  <si>
    <t>10.254.148.35</t>
  </si>
  <si>
    <t>App_log_elastic-10.254.148.35</t>
  </si>
  <si>
    <t>10.254.148.36</t>
  </si>
  <si>
    <t>App_log_elastic-10.254.148.36</t>
  </si>
  <si>
    <t>10.254.148.37</t>
  </si>
  <si>
    <t>App_log_elastic-10.254.148.37</t>
  </si>
  <si>
    <t>10.254.148.38</t>
  </si>
  <si>
    <t>App_log_elastic-10.254.148.38</t>
  </si>
  <si>
    <t>10.254.148.39</t>
  </si>
  <si>
    <t>App_log_elastic-10.254.148.39</t>
  </si>
  <si>
    <t>10.254.148.40</t>
  </si>
  <si>
    <t>App_log_elastic-10.254.148.40</t>
  </si>
  <si>
    <t>SGH103S2WH</t>
  </si>
  <si>
    <t>10.254.148.41</t>
  </si>
  <si>
    <t>App_log_elastic-10.254.148.41</t>
  </si>
  <si>
    <t>10.254.148.42</t>
  </si>
  <si>
    <t>App_log_elastic-10.254.148.42</t>
  </si>
  <si>
    <t>SGH103S2Y7</t>
  </si>
  <si>
    <t>10.254.148.43</t>
  </si>
  <si>
    <t>App_log_elastic-10.254.148.43</t>
  </si>
  <si>
    <t>10.254.148.44</t>
  </si>
  <si>
    <t>App_log_elastic-10.254.148.44</t>
  </si>
  <si>
    <t>10.207.62.8</t>
  </si>
  <si>
    <t>10.205.33.224</t>
  </si>
  <si>
    <t>SGH103YBXW</t>
  </si>
  <si>
    <t>T7.2-C01</t>
  </si>
  <si>
    <t>10.207.62.9</t>
  </si>
  <si>
    <t>10.205.33.225</t>
  </si>
  <si>
    <t>SGH103YBYL</t>
  </si>
  <si>
    <t>10.207.62.10</t>
  </si>
  <si>
    <t>10.205.33.226</t>
  </si>
  <si>
    <t>SGH103YBYZ</t>
  </si>
  <si>
    <t>10.207.62.11</t>
  </si>
  <si>
    <t>10.205.33.227</t>
  </si>
  <si>
    <t>SGH103YBY4</t>
  </si>
  <si>
    <t>10.207.62.12</t>
  </si>
  <si>
    <t>10.205.33.228</t>
  </si>
  <si>
    <t>SGH103YBXR</t>
  </si>
  <si>
    <t>10.207.62.13</t>
  </si>
  <si>
    <t>10.205.33.229</t>
  </si>
  <si>
    <t>SGH103YBZR</t>
  </si>
  <si>
    <t>10.207.62.14</t>
  </si>
  <si>
    <t>10.205.33.230</t>
  </si>
  <si>
    <t>SGH103YC2V</t>
  </si>
  <si>
    <t>10.207.155.110</t>
  </si>
  <si>
    <t>es-adlogging-tet-10.205.34.217</t>
  </si>
  <si>
    <t>10.207.155.111</t>
  </si>
  <si>
    <t>es-adlogging-tet-10.205.34.218</t>
  </si>
  <si>
    <t>SGH103S2Y3</t>
  </si>
  <si>
    <t>10.207.155.112</t>
  </si>
  <si>
    <t>es-adlogging-tet-10.205.34.219</t>
  </si>
  <si>
    <t>10.207.155.113</t>
  </si>
  <si>
    <t>es-adlogging-tet-10.205.34.220</t>
  </si>
  <si>
    <t>10.207.155.114</t>
  </si>
  <si>
    <t>es-adlogging-tet-10.205.34.221</t>
  </si>
  <si>
    <t>10.207.155.115</t>
  </si>
  <si>
    <t>es-adlogging-tet-10.205.34.222</t>
  </si>
  <si>
    <t>10.207.155.116</t>
  </si>
  <si>
    <t>es-adlogging-tet-10.205.34.223</t>
  </si>
  <si>
    <t>10.207.155.117</t>
  </si>
  <si>
    <t>es-adlogging-tet-10.205.34.224</t>
  </si>
  <si>
    <t>10.207.155.118</t>
  </si>
  <si>
    <t>es-adlogging-tet-10.205.34.225</t>
  </si>
  <si>
    <t>10.207.155.106</t>
  </si>
  <si>
    <t>es-notification-10.205.34.213</t>
  </si>
  <si>
    <t>SGH103S2X2</t>
  </si>
  <si>
    <t>10.207.155.107</t>
  </si>
  <si>
    <t>es-notification-10.205.34.214</t>
  </si>
  <si>
    <t>10.207.155.108</t>
  </si>
  <si>
    <t>es-notification-10.205.34.215</t>
  </si>
  <si>
    <t>SGH103S1GQ</t>
  </si>
  <si>
    <t>10.207.155.109</t>
  </si>
  <si>
    <t>es-notification-10.205.34.216</t>
  </si>
  <si>
    <t>10.254.147.91</t>
  </si>
  <si>
    <t>Logcent-10.254.147.91</t>
  </si>
  <si>
    <t>10.254.147.92</t>
  </si>
  <si>
    <t>Logcent-10.254.147.92</t>
  </si>
  <si>
    <t>MAAG002525</t>
  </si>
  <si>
    <t>10.254.147.93</t>
  </si>
  <si>
    <t>Logcent-10.254.147.93</t>
  </si>
  <si>
    <t>10.254.146.43</t>
  </si>
  <si>
    <t>ElasticSearch-10.254.146.43</t>
  </si>
  <si>
    <t>10.254.146.44</t>
  </si>
  <si>
    <t>ElasticSearch-10.254.146.44</t>
  </si>
  <si>
    <t>10.254.146.45</t>
  </si>
  <si>
    <t>ElasticSearch-10.254.146.45</t>
  </si>
  <si>
    <t>10.254.146.47</t>
  </si>
  <si>
    <t>ElasticSearch-10.254.146.47</t>
  </si>
  <si>
    <t>10.254.146.48</t>
  </si>
  <si>
    <t>ElasticSearch-10.254.146.48</t>
  </si>
  <si>
    <t>MAAG002442</t>
  </si>
  <si>
    <t>10.254.146.49</t>
  </si>
  <si>
    <t>ElasticSearch-10.254.146.49</t>
  </si>
  <si>
    <t>10.207.62.1</t>
  </si>
  <si>
    <t>10.205.33.217</t>
  </si>
  <si>
    <t>SGH103YC22</t>
  </si>
  <si>
    <t>10.207.62.2</t>
  </si>
  <si>
    <t>10.205.33.218</t>
  </si>
  <si>
    <t>SGH103YC1W</t>
  </si>
  <si>
    <t>10.207.62.3</t>
  </si>
  <si>
    <t>10.205.33.219</t>
  </si>
  <si>
    <t>SGH103YC1R</t>
  </si>
  <si>
    <t>10.207.62.4</t>
  </si>
  <si>
    <t>10.205.33.220</t>
  </si>
  <si>
    <t>SGH103YC1Y</t>
  </si>
  <si>
    <t>10.207.62.5</t>
  </si>
  <si>
    <t>10.205.33.221</t>
  </si>
  <si>
    <t>SGH103YC20</t>
  </si>
  <si>
    <t>10.207.62.6</t>
  </si>
  <si>
    <t>10.205.33.222</t>
  </si>
  <si>
    <t>SGH103YBXT</t>
  </si>
  <si>
    <t>10.207.62.7</t>
  </si>
  <si>
    <t>10.205.33.223</t>
  </si>
  <si>
    <t>SGH103YBZP</t>
  </si>
  <si>
    <t>10.254.148.19</t>
  </si>
  <si>
    <t>App_log_hot_elastic-10.254.148.19</t>
  </si>
  <si>
    <t>10.254.148.20</t>
  </si>
  <si>
    <t>App_log_hot_elastic-10.254.148.20</t>
  </si>
  <si>
    <t>10.254.148.21</t>
  </si>
  <si>
    <t>App_log_hot_elastic-10.254.148.21</t>
  </si>
  <si>
    <t>SGH103S30C</t>
  </si>
  <si>
    <t>10.254.148.22</t>
  </si>
  <si>
    <t>App_log_warm_elastic-10.254.148.22</t>
  </si>
  <si>
    <t>10.254.148.23</t>
  </si>
  <si>
    <t>App_log_warm_elastic-10.254.148.23</t>
  </si>
  <si>
    <t>10.254.148.24</t>
  </si>
  <si>
    <t>App_log_warm_elastic-10.254.148.24</t>
  </si>
  <si>
    <t>10.254.148.25</t>
  </si>
  <si>
    <t>App_log_central_hot_elastic-10.254.148.25</t>
  </si>
  <si>
    <t>10.254.148.26</t>
  </si>
  <si>
    <t>App_log_central_hot_elastic-10.254.148.26</t>
  </si>
  <si>
    <t>10.254.148.27</t>
  </si>
  <si>
    <t>App_log_central_hot_elastic-10.254.148.27</t>
  </si>
  <si>
    <t>10.254.148.28</t>
  </si>
  <si>
    <t>App_log_central_hot_elastic-10.254.148.28</t>
  </si>
  <si>
    <t>10.254.148.29</t>
  </si>
  <si>
    <t>App_log_central_hot_elastic-10.254.148.29</t>
  </si>
  <si>
    <t>10.254.148.30</t>
  </si>
  <si>
    <t>App_log_central_warm_elastic-10.254.148.30</t>
  </si>
  <si>
    <t>10.254.148.31</t>
  </si>
  <si>
    <t>App_log_central_warm_elastic-10.254.148.31</t>
  </si>
  <si>
    <t>10.254.148.32</t>
  </si>
  <si>
    <t>App_log_central_warm_elastic-10.254.148.32</t>
  </si>
  <si>
    <t>10.254.148.33</t>
  </si>
  <si>
    <t>App_log_central_warm_elastic-10.254.148.33</t>
  </si>
  <si>
    <t>10.254.147.182</t>
  </si>
  <si>
    <t>DB_common_redis-10.254.147.182</t>
  </si>
  <si>
    <t>CCQR643</t>
  </si>
  <si>
    <t>10.254.147.183</t>
  </si>
  <si>
    <t>DB_common_redis-10.254.147.183</t>
  </si>
  <si>
    <t>F2RR643</t>
  </si>
  <si>
    <t>10.254.147.184</t>
  </si>
  <si>
    <t>DB_common_redis-10.254.147.184</t>
  </si>
  <si>
    <t>10.254.147.185</t>
  </si>
  <si>
    <t>DB_common_redis-10.254.147.185</t>
  </si>
  <si>
    <t>10.254.147.186</t>
  </si>
  <si>
    <t>DB_common_redis-10.254.147.186</t>
  </si>
  <si>
    <t>HRQR643</t>
  </si>
  <si>
    <t>10.254.147.187</t>
  </si>
  <si>
    <t>DB_common_redis-10.254.147.187</t>
  </si>
  <si>
    <t>10.254.147.188</t>
  </si>
  <si>
    <t>DB_token_redis-10.254.147.188</t>
  </si>
  <si>
    <t>4DQR643</t>
  </si>
  <si>
    <t>10.254.147.189</t>
  </si>
  <si>
    <t>DB_token_redis-10.254.147.189</t>
  </si>
  <si>
    <t>GGQR643</t>
  </si>
  <si>
    <t>10.254.147.190</t>
  </si>
  <si>
    <t>DB_token_redis-10.254.147.190</t>
  </si>
  <si>
    <t>10.254.147.191</t>
  </si>
  <si>
    <t>DB_token_redis-10.254.147.191</t>
  </si>
  <si>
    <t>10.254.147.192</t>
  </si>
  <si>
    <t>DB_token_redis-10.254.147.192</t>
  </si>
  <si>
    <t>10.254.147.193</t>
  </si>
  <si>
    <t>DB_token_redis-10.254.147.193</t>
  </si>
  <si>
    <t>10.254.147.194</t>
  </si>
  <si>
    <t>DB_composite_redis-10.254.147.194</t>
  </si>
  <si>
    <t>10.254.147.195</t>
  </si>
  <si>
    <t>DB_composite_redis-10.254.147.195</t>
  </si>
  <si>
    <t>10.254.147.196</t>
  </si>
  <si>
    <t>DB_composite_redis-10.254.147.196</t>
  </si>
  <si>
    <t>10.254.147.197</t>
  </si>
  <si>
    <t>DB_composite_redis-10.254.147.197</t>
  </si>
  <si>
    <t>10.254.148.1</t>
  </si>
  <si>
    <t>DB_composite_redis-10.254.148.1</t>
  </si>
  <si>
    <t>10.254.148.2</t>
  </si>
  <si>
    <t>DB_composite_redis-10.254.148.2</t>
  </si>
  <si>
    <t>10.254.148.3</t>
  </si>
  <si>
    <t>DB_subscription_redis-10.254.148.3</t>
  </si>
  <si>
    <t>10.254.148.4</t>
  </si>
  <si>
    <t>DB_subscription_redis-10.254.148.4</t>
  </si>
  <si>
    <t>4GQR643</t>
  </si>
  <si>
    <t>10.254.148.5</t>
  </si>
  <si>
    <t>DB_subscription_redis-10.254.148.5</t>
  </si>
  <si>
    <t>10.254.148.6</t>
  </si>
  <si>
    <t>DB_subscription_redis-10.254.148.6</t>
  </si>
  <si>
    <t>10.254.148.7</t>
  </si>
  <si>
    <t>DB_subscription_redis-10.254.148.7</t>
  </si>
  <si>
    <t>1HQR643</t>
  </si>
  <si>
    <t>10.254.148.8</t>
  </si>
  <si>
    <t>DB_subscription_redis-10.254.148.8</t>
  </si>
  <si>
    <t>10.254.148.9</t>
  </si>
  <si>
    <t>DB_log_redis-10.254.148.9</t>
  </si>
  <si>
    <t>10.254.148.10</t>
  </si>
  <si>
    <t>DB_log_redis-10.254.148.10</t>
  </si>
  <si>
    <t>D9RR643</t>
  </si>
  <si>
    <t>10.254.148.11</t>
  </si>
  <si>
    <t>DB_log_redis-10.254.148.11</t>
  </si>
  <si>
    <t>10.254.148.12</t>
  </si>
  <si>
    <t>DB_log_redis-10.254.148.12</t>
  </si>
  <si>
    <t>43RR643</t>
  </si>
  <si>
    <t>10.254.148.13</t>
  </si>
  <si>
    <t>DB_log_redis-10.254.148.13</t>
  </si>
  <si>
    <t>10.254.148.14</t>
  </si>
  <si>
    <t>DB_log_redis-10.254.148.14</t>
  </si>
  <si>
    <t>10.254.148.15</t>
  </si>
  <si>
    <t>DB_log_redis-10.254.148.15</t>
  </si>
  <si>
    <t>10.254.148.16</t>
  </si>
  <si>
    <t>DB_log_redis-10.254.148.16</t>
  </si>
  <si>
    <t>10.254.148.17</t>
  </si>
  <si>
    <t>DB_log_redis-10.254.148.17</t>
  </si>
  <si>
    <t>FTQR643</t>
  </si>
  <si>
    <t>10.254.148.18</t>
  </si>
  <si>
    <t>DB_log_redis-10.254.148.18</t>
  </si>
  <si>
    <t>C1RR643</t>
  </si>
  <si>
    <t>10.207.155.119</t>
  </si>
  <si>
    <t>redis-vod-10.205.34.226</t>
  </si>
  <si>
    <t>10.207.155.120</t>
  </si>
  <si>
    <t>redis-vod-10.205.34.227</t>
  </si>
  <si>
    <t>10.207.155.121</t>
  </si>
  <si>
    <t>redis-vod-10.205.34.228</t>
  </si>
  <si>
    <t>10.207.155.122</t>
  </si>
  <si>
    <t>redis-vod-10.205.34.229</t>
  </si>
  <si>
    <t>10.207.155.123</t>
  </si>
  <si>
    <t>redis-vod-10.205.34.230</t>
  </si>
  <si>
    <t>10.207.155.124</t>
  </si>
  <si>
    <t>redis-vod-10.205.34.231</t>
  </si>
  <si>
    <t>10.207.155.125</t>
  </si>
  <si>
    <t>redis-vod-10.205.34.232</t>
  </si>
  <si>
    <t>10.207.155.126</t>
  </si>
  <si>
    <t>redis-vod-10.205.34.233</t>
  </si>
  <si>
    <t>10.207.155.127</t>
  </si>
  <si>
    <t>redis-vod-10.205.34.234</t>
  </si>
  <si>
    <t>10.207.155.128</t>
  </si>
  <si>
    <t>redis-vod-10.205.34.235</t>
  </si>
  <si>
    <t>10.207.155.129</t>
  </si>
  <si>
    <t>redis-vod-10.205.34.236</t>
  </si>
  <si>
    <t>10.207.155.130</t>
  </si>
  <si>
    <t>redis-vod-10.205.34.237</t>
  </si>
  <si>
    <t>10.207.155.131</t>
  </si>
  <si>
    <t>redis-vod-10.205.34.238</t>
  </si>
  <si>
    <t>10.207.155.132</t>
  </si>
  <si>
    <t>redis-vod-10.205.34.239</t>
  </si>
  <si>
    <t>10.207.155.133</t>
  </si>
  <si>
    <t>redis-livetv-10.205.34.240</t>
  </si>
  <si>
    <t>10.207.155.134</t>
  </si>
  <si>
    <t>redis-livetv-10.205.34.241</t>
  </si>
  <si>
    <t>10.207.155.135</t>
  </si>
  <si>
    <t>redis-livetv-10.205.34.242</t>
  </si>
  <si>
    <t>10.207.155.136</t>
  </si>
  <si>
    <t>redis-livetv-10.205.34.243</t>
  </si>
  <si>
    <t>10.207.155.137</t>
  </si>
  <si>
    <t>redis-livetv-10.205.34.244</t>
  </si>
  <si>
    <t>10.207.155.138</t>
  </si>
  <si>
    <t>redis-livetv-10.205.34.245</t>
  </si>
  <si>
    <t>3BRR643</t>
  </si>
  <si>
    <t>10.207.155.139</t>
  </si>
  <si>
    <t>redis-livetv-10.205.34.246</t>
  </si>
  <si>
    <t>10.207.155.140</t>
  </si>
  <si>
    <t>redis-livetv-10.205.34.247</t>
  </si>
  <si>
    <t>10.207.155.141</t>
  </si>
  <si>
    <t>redis-livetv-10.205.34.248</t>
  </si>
  <si>
    <t>10.207.155.142</t>
  </si>
  <si>
    <t>redis-livetv-10.205.34.249</t>
  </si>
  <si>
    <t>10.207.155.143</t>
  </si>
  <si>
    <t>redis-livetv-10.205.34.250</t>
  </si>
  <si>
    <t>10.207.155.144</t>
  </si>
  <si>
    <t>redis-livetv-10.205.34.251</t>
  </si>
  <si>
    <t>10.207.155.145</t>
  </si>
  <si>
    <t>redis-recommendation-10.205.34.252</t>
  </si>
  <si>
    <t>10.207.155.146</t>
  </si>
  <si>
    <t>redis-recommendation-10.205.34.253</t>
  </si>
  <si>
    <t>10.207.155.147</t>
  </si>
  <si>
    <t>redis-recommendation-10.205.34.254</t>
  </si>
  <si>
    <t>10.207.155.148</t>
  </si>
  <si>
    <t>redis-recommendation-10.205.35.1</t>
  </si>
  <si>
    <t>10.207.155.149</t>
  </si>
  <si>
    <t>redis-recommendation-10.205.35.2</t>
  </si>
  <si>
    <t>10.207.155.150</t>
  </si>
  <si>
    <t>redis-recommendation-10.205.35.3</t>
  </si>
  <si>
    <t>10.254.146.55</t>
  </si>
  <si>
    <t>Redis-10.254.146.55</t>
  </si>
  <si>
    <t>MAAG002508</t>
  </si>
  <si>
    <t>10.254.146.56</t>
  </si>
  <si>
    <t>Redis-10.254.146.56</t>
  </si>
  <si>
    <t>MAAG002333</t>
  </si>
  <si>
    <t>10.254.146.57</t>
  </si>
  <si>
    <t>Redis-10.254.146.57</t>
  </si>
  <si>
    <t>10.254.146.59</t>
  </si>
  <si>
    <t>Redis-10.254.146.59</t>
  </si>
  <si>
    <t>MAAG002498</t>
  </si>
  <si>
    <t>10.254.146.60</t>
  </si>
  <si>
    <t>Redis-10.254.146.60</t>
  </si>
  <si>
    <t>MALU008167</t>
  </si>
  <si>
    <t>10.254.146.61</t>
  </si>
  <si>
    <t>Redis-10.254.146.61</t>
  </si>
  <si>
    <t>10.254.146.63</t>
  </si>
  <si>
    <t>Redis-10.254.146.63</t>
  </si>
  <si>
    <t>10.254.146.64</t>
  </si>
  <si>
    <t>Redis-10.254.146.64</t>
  </si>
  <si>
    <t>10.254.146.65</t>
  </si>
  <si>
    <t>Redis-10.254.146.65</t>
  </si>
  <si>
    <t>MAAG002515</t>
  </si>
  <si>
    <t>10.254.146.67</t>
  </si>
  <si>
    <t>Redis-10.254.146.67</t>
  </si>
  <si>
    <t>10.254.146.68</t>
  </si>
  <si>
    <t>Redis-10.254.146.68</t>
  </si>
  <si>
    <t>MAAG002331</t>
  </si>
  <si>
    <t>10.254.146.69</t>
  </si>
  <si>
    <t>Redis-10.254.146.69</t>
  </si>
  <si>
    <t>10.254.146.71</t>
  </si>
  <si>
    <t>Redis-10.254.146.71</t>
  </si>
  <si>
    <t>10.254.146.72</t>
  </si>
  <si>
    <t>Redis-10.254.146.72</t>
  </si>
  <si>
    <t>MAAG002507</t>
  </si>
  <si>
    <t>10.254.146.73</t>
  </si>
  <si>
    <t>Redis-10.254.146.73</t>
  </si>
  <si>
    <t>MAAG002448</t>
  </si>
  <si>
    <t>10.254.146.75</t>
  </si>
  <si>
    <t>Redis-10.254.146.75</t>
  </si>
  <si>
    <t>MAAG002434</t>
  </si>
  <si>
    <t>10.254.146.76</t>
  </si>
  <si>
    <t>Redis-10.254.146.76</t>
  </si>
  <si>
    <t>10.254.146.77</t>
  </si>
  <si>
    <t>Redis-10.254.146.77</t>
  </si>
  <si>
    <t>10.254.146.79</t>
  </si>
  <si>
    <t>Redis-10.254.146.79</t>
  </si>
  <si>
    <t>10.254.146.80</t>
  </si>
  <si>
    <t>Redis-10.254.146.80</t>
  </si>
  <si>
    <t>MAAG002441</t>
  </si>
  <si>
    <t>10.254.146.81</t>
  </si>
  <si>
    <t>Redis-10.254.146.81</t>
  </si>
  <si>
    <t>10.254.146.83</t>
  </si>
  <si>
    <t>Redis-10.254.146.83</t>
  </si>
  <si>
    <t>MALU008164</t>
  </si>
  <si>
    <t>10.254.146.84</t>
  </si>
  <si>
    <t>Redis-10.254.146.84</t>
  </si>
  <si>
    <t>10.254.146.85</t>
  </si>
  <si>
    <t>Redis-10.254.146.85</t>
  </si>
  <si>
    <t>10.254.146.87</t>
  </si>
  <si>
    <t>Kafka-10.254.146.87</t>
  </si>
  <si>
    <t>10.254.146.88</t>
  </si>
  <si>
    <t>Kafka-10.254.146.88</t>
  </si>
  <si>
    <t>10.254.146.89</t>
  </si>
  <si>
    <t>Kafka-10.254.146.89</t>
  </si>
  <si>
    <t>10.207.62.22</t>
  </si>
  <si>
    <t>10.205.34.47</t>
  </si>
  <si>
    <t>86BXB33</t>
  </si>
  <si>
    <t>10.207.62.23</t>
  </si>
  <si>
    <t>10.205.34.48</t>
  </si>
  <si>
    <t>46BXB33</t>
  </si>
  <si>
    <t>10.207.62.24</t>
  </si>
  <si>
    <t>10.205.34.49</t>
  </si>
  <si>
    <t>66BXB33</t>
  </si>
  <si>
    <t>10.207.62.25</t>
  </si>
  <si>
    <t>10.205.34.50</t>
  </si>
  <si>
    <t>85BXB33</t>
  </si>
  <si>
    <t>10.207.62.26</t>
  </si>
  <si>
    <t>10.205.34.51</t>
  </si>
  <si>
    <t>C5BXB33</t>
  </si>
  <si>
    <t>10.207.62.27</t>
  </si>
  <si>
    <t>10.205.34.52</t>
  </si>
  <si>
    <t>G5BXB33</t>
  </si>
  <si>
    <t>10.207.62.28</t>
  </si>
  <si>
    <t>10.205.34.53</t>
  </si>
  <si>
    <t>H5BXB33</t>
  </si>
  <si>
    <t>T7.2-G15</t>
  </si>
  <si>
    <t>10.207.62.29</t>
  </si>
  <si>
    <t>10.205.34.54</t>
  </si>
  <si>
    <t>B5BXB33</t>
  </si>
  <si>
    <t>10.207.62.30</t>
  </si>
  <si>
    <t>10.205.34.55</t>
  </si>
  <si>
    <t>F4BXB33</t>
  </si>
  <si>
    <t>10.254.146.38</t>
  </si>
  <si>
    <t>App-10.254.146.38</t>
  </si>
  <si>
    <t>10.254.146.39</t>
  </si>
  <si>
    <t>App-10.254.146.39</t>
  </si>
  <si>
    <t>10.210.103.78</t>
  </si>
  <si>
    <t>CNTT</t>
  </si>
  <si>
    <t>SAN2023</t>
  </si>
  <si>
    <t>VTT_SAN_2023_Q2_01</t>
  </si>
  <si>
    <t>HLC9103.D12A.Unity_880.VTT-SAN-03</t>
  </si>
  <si>
    <t>SR_VN_20250206_1314391</t>
  </si>
  <si>
    <t xml:space="preserve">Đang chạy dv</t>
  </si>
  <si>
    <t>10.210.103.79</t>
  </si>
  <si>
    <t>VTT_SAN_2023_Q2_02</t>
  </si>
  <si>
    <t>HLC9103.D12A.Unity_880.VTT-SAN-04</t>
  </si>
  <si>
    <t>AAM</t>
  </si>
  <si>
    <t>10.208.95.190</t>
  </si>
  <si>
    <t xml:space="preserve">Hệ thống AAM cũ</t>
  </si>
  <si>
    <t>10.208.95.191</t>
  </si>
  <si>
    <t>10.208.95.192</t>
  </si>
  <si>
    <t>10.208.95.193</t>
  </si>
  <si>
    <t>10.208.95.194</t>
  </si>
  <si>
    <t>10.207.186.52</t>
  </si>
  <si>
    <t>SR_VN_20240917_1200095</t>
  </si>
  <si>
    <t>10.207.186.53</t>
  </si>
  <si>
    <t>10.207.190.1</t>
  </si>
  <si>
    <t>10.207.190.2</t>
  </si>
  <si>
    <t>Crawler</t>
  </si>
  <si>
    <t>QLK</t>
  </si>
  <si>
    <t>Cloud_HLC_2024</t>
  </si>
  <si>
    <t>VTT_SAN_2024_Q4_01</t>
  </si>
  <si>
    <t>VTT_HITACHI_E590H_SAN_01</t>
  </si>
  <si>
    <t> 06/02/2024</t>
  </si>
  <si>
    <t>VTT_SAN_2024_Q4_02</t>
  </si>
  <si>
    <t>VTT_HITACHI_E590H_SAN_02</t>
  </si>
  <si>
    <t>DinhDanhTaiQuay</t>
  </si>
  <si>
    <t>13/03/2025</t>
  </si>
  <si>
    <t>SR_VN_20250313_1339768</t>
  </si>
  <si>
    <t>JenkinsVTT</t>
  </si>
  <si>
    <t>10.211.126.162</t>
  </si>
  <si>
    <t>VTT_SAN_2024_Q4_05</t>
  </si>
  <si>
    <t>VTT_HITACHI_E590H_SAN_05</t>
  </si>
  <si>
    <t>20/03/2025</t>
  </si>
  <si>
    <t>SR_VN_20250320_1345794</t>
  </si>
  <si>
    <t>10.211.126.163</t>
  </si>
  <si>
    <t>VTT_SAN_2024_Q4_04</t>
  </si>
  <si>
    <t>VTT_HITACHI_E590H_SAN_04</t>
  </si>
  <si>
    <t>10.211.126.164</t>
  </si>
  <si>
    <t>VTT_SAN_2024_Q4_03</t>
  </si>
  <si>
    <t>VTT_HITACHI_E590H_SAN_03</t>
  </si>
  <si>
    <t>10.211.126.165</t>
  </si>
  <si>
    <t>10.211.126.166</t>
  </si>
  <si>
    <t>10.211.126.167</t>
  </si>
  <si>
    <t>10.211.126.168</t>
  </si>
  <si>
    <t>10.211.126.169</t>
  </si>
  <si>
    <t>10.211.126.170</t>
  </si>
  <si>
    <t>10.211.126.171</t>
  </si>
  <si>
    <t>10.211.126.172</t>
  </si>
  <si>
    <t>10.211.126.173</t>
  </si>
  <si>
    <t>10.211.126.174</t>
  </si>
  <si>
    <t>10.211.126.175</t>
  </si>
  <si>
    <t>PAMVTT</t>
  </si>
  <si>
    <t>10.211.156.187</t>
  </si>
  <si>
    <t>VTT_HKH_SAN_2024_Q4_03</t>
  </si>
  <si>
    <t>VTT_HKH_HITACHI_E590H_SAN_03</t>
  </si>
  <si>
    <t>27/05/2025</t>
  </si>
  <si>
    <t>SR_VN_20250527_1397083</t>
  </si>
  <si>
    <t>10.211.156.188</t>
  </si>
  <si>
    <t>VTT_HKH_SAN_2024_Q4_04</t>
  </si>
  <si>
    <t>VTT_HKH_HITACHI_E590H_SAN_04</t>
  </si>
  <si>
    <t>10.211.156.189</t>
  </si>
  <si>
    <t>VTT_HKH_SAN_2024_Q4_05</t>
  </si>
  <si>
    <t>VTT_HKH_HITACHI_E590H_SAN_05</t>
  </si>
  <si>
    <t>10.211.45.104</t>
  </si>
  <si>
    <t>VTT_HKH_SAN_2024_Q4_06</t>
  </si>
  <si>
    <t>VTT_HKH_HITACHI_E590H_SAN_06</t>
  </si>
  <si>
    <t>VTT_HKH_SAN_2024_Q4_07</t>
  </si>
  <si>
    <t>VTT_HKH_HITACHI_E590H_SAN_07</t>
  </si>
  <si>
    <t>10.211.156.190</t>
  </si>
  <si>
    <t>10.211.156.191</t>
  </si>
  <si>
    <t>10.211.156.192</t>
  </si>
  <si>
    <t>10.208.95.125/24</t>
  </si>
  <si>
    <t>Cloud_NTH</t>
  </si>
  <si>
    <t>VTNET_SAN_2022_Q4_01</t>
  </si>
  <si>
    <t>VTNET_NTH_Hitachi_San01</t>
  </si>
  <si>
    <t>28/11/2025</t>
  </si>
  <si>
    <t>10.208.95.126/24</t>
  </si>
  <si>
    <t>VTNET_SAN_2022_Q4_02</t>
  </si>
  <si>
    <t>VTNET_NTH_Hitachi_San02</t>
  </si>
  <si>
    <t>10.208.95.127/24</t>
  </si>
  <si>
    <t>VTNET_SAN_2022_Q4_06</t>
  </si>
  <si>
    <t>VTNET_NTH_Hitachi_San06</t>
  </si>
  <si>
    <t>10.208.95.128/24</t>
  </si>
  <si>
    <t>10.208.95.129/24</t>
  </si>
  <si>
    <t>10.211.139.21/24</t>
  </si>
  <si>
    <t>10.211.139.22/24</t>
  </si>
  <si>
    <t>10.211.139.23/24</t>
  </si>
  <si>
    <t>10.211.139.24/24</t>
  </si>
  <si>
    <t>10.211.139.25/24</t>
  </si>
  <si>
    <t>10.211.139.26/24</t>
  </si>
  <si>
    <t>10.211.139.27/24</t>
  </si>
  <si>
    <t>10.211.139.28/24</t>
  </si>
  <si>
    <t>10.211.139.29/24</t>
  </si>
  <si>
    <t>10.211.139.30/24</t>
  </si>
  <si>
    <t>10.211.139.31/24</t>
  </si>
  <si>
    <t>10.211.139.32/24</t>
  </si>
  <si>
    <t>10.211.139.33/24</t>
  </si>
  <si>
    <t>10.211.139.34/24</t>
  </si>
  <si>
    <t>10.211.139.35/24</t>
  </si>
  <si>
    <t>10.211.139.36/24</t>
  </si>
  <si>
    <t>10.211.139.37/24</t>
  </si>
  <si>
    <t>10.211.139.38/24</t>
  </si>
  <si>
    <t>10.211.139.39/24</t>
  </si>
  <si>
    <t>10.211.139.40/24</t>
  </si>
  <si>
    <t>10.211.139.41/24</t>
  </si>
  <si>
    <t>10.211.139.42/24</t>
  </si>
  <si>
    <t>10.211.139.43/24</t>
  </si>
  <si>
    <t>10.211.93.70/24</t>
  </si>
  <si>
    <t>10.211.93.71/24</t>
  </si>
  <si>
    <t>10.211.93.72/24</t>
  </si>
  <si>
    <t>10.211.93.73/24</t>
  </si>
  <si>
    <t>10.211.93.74/24</t>
  </si>
  <si>
    <t>10.211.93.75/24</t>
  </si>
  <si>
    <t>10.211.93.76/24</t>
  </si>
  <si>
    <t>10.211.93.77/24</t>
  </si>
  <si>
    <t>10.211.93.78/24</t>
  </si>
  <si>
    <t>10.211.93.79/24</t>
  </si>
  <si>
    <t>10.211.93.80/24</t>
  </si>
  <si>
    <t>10.211.93.81/24</t>
  </si>
  <si>
    <t>10.211.93.82/24</t>
  </si>
  <si>
    <t>10.211.93.83/24</t>
  </si>
  <si>
    <t>10.211.93.84/24</t>
  </si>
  <si>
    <t>10.211.93.85/24</t>
  </si>
  <si>
    <t>10.211.93.86/24</t>
  </si>
  <si>
    <t>10.211.93.87/24</t>
  </si>
  <si>
    <t>10.211.93.88/24</t>
  </si>
  <si>
    <t>10.211.93.89/24</t>
  </si>
  <si>
    <t>10.211.93.90/24</t>
  </si>
  <si>
    <t>10.211.93.91/24</t>
  </si>
  <si>
    <t>10.211.93.92/24</t>
  </si>
  <si>
    <t>10.211.93.93/24</t>
  </si>
  <si>
    <t>10.211.93.94/24</t>
  </si>
  <si>
    <t>10.211.93.95/24</t>
  </si>
  <si>
    <t>10.211.126.176/24</t>
  </si>
  <si>
    <t xml:space="preserve">namlt16/nghialt4 (vtnet)</t>
  </si>
  <si>
    <t>10.211.126.177/24</t>
  </si>
  <si>
    <t>10.211.126.178/24</t>
  </si>
  <si>
    <t>10.211.126.179/24</t>
  </si>
  <si>
    <t>10.211.126.180/24</t>
  </si>
  <si>
    <t>10.211.126.181/24</t>
  </si>
  <si>
    <t>10.211.126.182/24</t>
  </si>
  <si>
    <t>10.211.126.183/24</t>
  </si>
  <si>
    <t>10.211.126.184/24</t>
  </si>
  <si>
    <t>10.211.126.185/24</t>
  </si>
  <si>
    <t>10.211.126.186/24</t>
  </si>
  <si>
    <t>10.211.126.187/24</t>
  </si>
  <si>
    <t>10.211.126.188/24</t>
  </si>
  <si>
    <t>10.211.126.189/24</t>
  </si>
  <si>
    <t>10.211.126.192/24</t>
  </si>
  <si>
    <t>10.211.126.193/24</t>
  </si>
  <si>
    <t>10.211.126.194/24</t>
  </si>
  <si>
    <t>10.211.126.195/24</t>
  </si>
  <si>
    <t>10.211.126.196/24</t>
  </si>
  <si>
    <t>10.211.126.197/24</t>
  </si>
  <si>
    <t>10.211.126.198/24</t>
  </si>
  <si>
    <t>10.211.127.1/24</t>
  </si>
  <si>
    <t>10.211.127.2/24</t>
  </si>
  <si>
    <t>10.211.127.3/24</t>
  </si>
  <si>
    <t>10.211.127.4/24</t>
  </si>
  <si>
    <t>10.211.127.5/24</t>
  </si>
  <si>
    <t>FTP_VTT</t>
  </si>
  <si>
    <t>10.211.118.193/24</t>
  </si>
  <si>
    <t>10.211.118.194/24</t>
  </si>
  <si>
    <t xml:space="preserve">Trusted Call</t>
  </si>
  <si>
    <t>10.211.38.1/24</t>
  </si>
  <si>
    <t>Cloud_HKH_2024</t>
  </si>
  <si>
    <t>10.211.39.1/24</t>
  </si>
  <si>
    <t>10.211.37.34/24</t>
  </si>
  <si>
    <t>10.211.37.35/24</t>
  </si>
  <si>
    <t>10.211.37.36/24</t>
  </si>
  <si>
    <t>10.211.37.37/24</t>
  </si>
  <si>
    <t>10.211.37.38/24</t>
  </si>
  <si>
    <t>10.211.37.42/24</t>
  </si>
  <si>
    <t>VTT_HKH_SAN_2024_Q4_08</t>
  </si>
  <si>
    <t>10.211.51.37/24</t>
  </si>
  <si>
    <t>TTOnline</t>
  </si>
  <si>
    <t>10.211.126.99/24</t>
  </si>
  <si>
    <t>10.211.126.100/24</t>
  </si>
  <si>
    <t>10.211.126.101/24</t>
  </si>
  <si>
    <t>10.211.126.102/24</t>
  </si>
  <si>
    <t>10.211.126.103/24</t>
  </si>
  <si>
    <t>10.211.126.104/24</t>
  </si>
  <si>
    <t>10.211.126.105/24</t>
  </si>
  <si>
    <t>10.211.126.106/24</t>
  </si>
  <si>
    <t>10.211.126.107/24</t>
  </si>
  <si>
    <t>10.211.126.108/24</t>
  </si>
  <si>
    <t>10.211.126.109/24</t>
  </si>
  <si>
    <t>10.211.126.110/24</t>
  </si>
  <si>
    <t>10.211.126.111/24</t>
  </si>
  <si>
    <t>10.211.126.112/24</t>
  </si>
  <si>
    <t>10.211.126.113/24</t>
  </si>
  <si>
    <t>10.211.126.114/24</t>
  </si>
  <si>
    <t>10.211.126.115/24</t>
  </si>
  <si>
    <t>10.211.126.116/24</t>
  </si>
  <si>
    <t>10.211.126.117/24</t>
  </si>
  <si>
    <t>10.211.126.118/24</t>
  </si>
  <si>
    <t>10.211.126.119/24</t>
  </si>
  <si>
    <t>10.211.126.120/24</t>
  </si>
  <si>
    <t>10.211.126.121/24</t>
  </si>
  <si>
    <t>10.211.126.122/24</t>
  </si>
  <si>
    <t>10.211.126.123/24</t>
  </si>
  <si>
    <t>10.211.126.124/24</t>
  </si>
  <si>
    <t>10.211.126.125/24</t>
  </si>
  <si>
    <t>10.211.126.126/24</t>
  </si>
  <si>
    <t>10.211.126.127/24</t>
  </si>
  <si>
    <t>10.211.126.128/24</t>
  </si>
  <si>
    <t>10.211.126.129/24</t>
  </si>
  <si>
    <t>10.211.126.130/24</t>
  </si>
  <si>
    <t>10.211.126.131/24</t>
  </si>
  <si>
    <t>10.211.126.132/24</t>
  </si>
  <si>
    <t>10.211.126.133/24</t>
  </si>
  <si>
    <t>10.211.126.134/24</t>
  </si>
  <si>
    <t>10.211.126.135/24</t>
  </si>
  <si>
    <t>10.211.126.136/24</t>
  </si>
  <si>
    <t>10.211.126.137/24</t>
  </si>
  <si>
    <t>10.211.126.138/24</t>
  </si>
  <si>
    <t>10.211.126.139/24</t>
  </si>
  <si>
    <t>10.211.126.140/24</t>
  </si>
  <si>
    <t>10.211.126.141/24</t>
  </si>
  <si>
    <t>Strongswan</t>
  </si>
  <si>
    <t>10.211.164.67/24</t>
  </si>
  <si>
    <t>15/05/2025</t>
  </si>
  <si>
    <t>SR_VN_20250509_1383214</t>
  </si>
  <si>
    <t>10.211.164.68/24</t>
  </si>
  <si>
    <t>TBC_Payment</t>
  </si>
  <si>
    <t>10.210.103.84/24</t>
  </si>
  <si>
    <t xml:space="preserve">BU QLC</t>
  </si>
  <si>
    <t>29/04/2025</t>
  </si>
  <si>
    <t>10.210.103.85/24</t>
  </si>
  <si>
    <t>MyKid2_0</t>
  </si>
  <si>
    <t xml:space="preserve">10.211.93.65/24 (VIP 10.211.93.68)</t>
  </si>
  <si>
    <t xml:space="preserve">10.211.93.66/24 (VIP 10.211.93.68)</t>
  </si>
  <si>
    <t>10.211.126.74/24</t>
  </si>
  <si>
    <t xml:space="preserve">10.211.93.67/24 (VIP 10.211.93.68)</t>
  </si>
  <si>
    <t>10.254.146.180/24</t>
  </si>
  <si>
    <t>10.254.146.181/24</t>
  </si>
  <si>
    <t>10.211.51.20/24</t>
  </si>
  <si>
    <t>10.211.51.21/24</t>
  </si>
  <si>
    <t>10.211.51.22/24</t>
  </si>
  <si>
    <t>10.211.164.98/24</t>
  </si>
  <si>
    <t>10.211.164.99/24</t>
  </si>
  <si>
    <t>10.211.164.95/24</t>
  </si>
  <si>
    <t>10.211.164.96/24</t>
  </si>
  <si>
    <t>10.211.164.97/24</t>
  </si>
  <si>
    <t>EmailHDDT</t>
  </si>
  <si>
    <t>10.211.37.11/24</t>
  </si>
  <si>
    <t xml:space="preserve">BU QLK</t>
  </si>
  <si>
    <t xml:space="preserve">Chưa chạy dv</t>
  </si>
  <si>
    <t>10.211.37.12/24</t>
  </si>
  <si>
    <t>10.211.37.13/24</t>
  </si>
  <si>
    <t>GNOC</t>
  </si>
  <si>
    <t>10.211.118.119/24</t>
  </si>
  <si>
    <t>PHT</t>
  </si>
  <si>
    <t>10.211.164.87/24</t>
  </si>
  <si>
    <t xml:space="preserve">BU CA</t>
  </si>
  <si>
    <t>10.211.164.88/24</t>
  </si>
  <si>
    <t>10.211.164.89/24</t>
  </si>
  <si>
    <t>VTT_HKH_HITACHI_E590H_SAN_08</t>
  </si>
  <si>
    <t>10.211.51.17/24</t>
  </si>
  <si>
    <t>10.211.51.18/24</t>
  </si>
  <si>
    <t>10.211.51.19/24</t>
  </si>
  <si>
    <t>10.211.164.90/24</t>
  </si>
  <si>
    <t>10.211.164.91/24</t>
  </si>
  <si>
    <t>10.211.164.92/24</t>
  </si>
  <si>
    <t>pbh</t>
  </si>
  <si>
    <t>10.211.119.1/24</t>
  </si>
  <si>
    <t xml:space="preserve">                   24 </t>
  </si>
  <si>
    <t xml:space="preserve">                64 </t>
  </si>
  <si>
    <t xml:space="preserve">HLC 2024</t>
  </si>
  <si>
    <t xml:space="preserve">Đang chạy dịch vụ</t>
  </si>
  <si>
    <t>10.211.119.2/24</t>
  </si>
  <si>
    <t>10.211.119.3/24</t>
  </si>
  <si>
    <t>10.211.119.4/24</t>
  </si>
  <si>
    <t>10.211.119.5/24</t>
  </si>
  <si>
    <t>10.211.119.6/24</t>
  </si>
  <si>
    <t>10.211.119.7/24</t>
  </si>
  <si>
    <t>10.211.119.8/24</t>
  </si>
  <si>
    <t>10.211.119.9/24</t>
  </si>
  <si>
    <t>10.211.119.10/24</t>
  </si>
  <si>
    <t>10.211.119.11/24</t>
  </si>
  <si>
    <t>10.211.119.12/24</t>
  </si>
  <si>
    <t>10.211.119.13/24</t>
  </si>
  <si>
    <t>10.211.119.14/24</t>
  </si>
  <si>
    <t>10.211.119.15/24</t>
  </si>
  <si>
    <t>10.211.119.16/24</t>
  </si>
  <si>
    <t>10.211.119.17/24</t>
  </si>
  <si>
    <t>10.211.119.18/24</t>
  </si>
  <si>
    <t>10.211.119.19/24</t>
  </si>
  <si>
    <t>10.211.119.20/24</t>
  </si>
  <si>
    <t>10.211.119.21/24</t>
  </si>
  <si>
    <t>10.211.119.22/24</t>
  </si>
  <si>
    <t>10.211.119.23/24</t>
  </si>
  <si>
    <t>10.211.119.24/24</t>
  </si>
  <si>
    <t>10.211.119.25/24</t>
  </si>
  <si>
    <t>10.211.119.26/24</t>
  </si>
  <si>
    <t xml:space="preserve">                   16 </t>
  </si>
  <si>
    <t xml:space="preserve">                 32</t>
  </si>
  <si>
    <t>10.211.119.27/24</t>
  </si>
  <si>
    <t xml:space="preserve">                 32 </t>
  </si>
  <si>
    <t>10.211.119.28/24</t>
  </si>
  <si>
    <t>10.211.119.29/24</t>
  </si>
  <si>
    <t>10.211.119.30/24</t>
  </si>
  <si>
    <t>10.211.119.31/24</t>
  </si>
  <si>
    <t>10.211.119.32/24</t>
  </si>
  <si>
    <t>10.211.119.33/24</t>
  </si>
  <si>
    <t>10.211.119.34/24</t>
  </si>
  <si>
    <t>10.211.119.35/24</t>
  </si>
  <si>
    <t>10.211.126.144/24</t>
  </si>
  <si>
    <t>SR_VN_20250217_1320803</t>
  </si>
  <si>
    <t>10.211.126.145/24</t>
  </si>
  <si>
    <t>10.211.126.146/24</t>
  </si>
  <si>
    <t>10.211.126.147/24</t>
  </si>
  <si>
    <t>10.211.126.148/24</t>
  </si>
  <si>
    <t>Roamming2_0</t>
  </si>
  <si>
    <t>10.208.134.87/24</t>
  </si>
  <si>
    <t xml:space="preserve">tài nguyên cũ chưa thu hồi</t>
  </si>
  <si>
    <t>10.208.134.88/24</t>
  </si>
  <si>
    <t>10.208.134.89/24</t>
  </si>
  <si>
    <t>10.208.134.90/24</t>
  </si>
  <si>
    <t>VTNET_Ceph_2022_Q4_01</t>
  </si>
  <si>
    <t>10.208.134.91/24</t>
  </si>
  <si>
    <t>VTNET_Ceph_2022_Q4_02</t>
  </si>
  <si>
    <t>10.208.134.92/24</t>
  </si>
  <si>
    <t>10.208.134.93/24</t>
  </si>
  <si>
    <t>VTNET_NTH_Ceph_SSD_01</t>
  </si>
  <si>
    <t>10.208.134.94/24</t>
  </si>
  <si>
    <t>VTNET_NTH_Ceph_SSD_02</t>
  </si>
  <si>
    <t>10.208.134.95/24</t>
  </si>
  <si>
    <t>10.208.134.96/24</t>
  </si>
  <si>
    <t>10.208.134.97/24</t>
  </si>
  <si>
    <t>10.208.134.98/24</t>
  </si>
  <si>
    <t>10.208.134.99/24</t>
  </si>
  <si>
    <t>10.208.134.100/24</t>
  </si>
  <si>
    <t>10.208.134.101/24</t>
  </si>
  <si>
    <t>10.208.134.102/24</t>
  </si>
  <si>
    <t>10.208.134.103/24</t>
  </si>
  <si>
    <t>10.208.134.104/24</t>
  </si>
  <si>
    <t>10.208.94.123/24</t>
  </si>
  <si>
    <t>10.208.94.124/24</t>
  </si>
  <si>
    <t>10.208.94.125/24</t>
  </si>
  <si>
    <t>10.208.94.126/24</t>
  </si>
  <si>
    <t>10.208.94.127/24</t>
  </si>
  <si>
    <t>10.208.94.128/24</t>
  </si>
  <si>
    <t>10.211.164.135/24</t>
  </si>
  <si>
    <t xml:space="preserve">tài nguyên mới cấp thay tài nguyên cũ</t>
  </si>
  <si>
    <t>10.211.164.136/24</t>
  </si>
  <si>
    <t>SR_VN_20250507_1381510</t>
  </si>
  <si>
    <t>10.211.164.137/24</t>
  </si>
  <si>
    <t>SR_VN_20250507_1381511</t>
  </si>
  <si>
    <t>10.211.164.72/24</t>
  </si>
  <si>
    <t>SR_VN_20250507_1381512</t>
  </si>
  <si>
    <t>10.211.164.73/24</t>
  </si>
  <si>
    <t>SR_VN_20250507_1381513</t>
  </si>
  <si>
    <t>10.211.164.74/24</t>
  </si>
  <si>
    <t>SR_VN_20250507_1381514</t>
  </si>
  <si>
    <t>10.211.164.75/24</t>
  </si>
  <si>
    <t>SR_VN_20250507_1381515</t>
  </si>
  <si>
    <t>10.211.164.76/24</t>
  </si>
  <si>
    <t>SR_VN_20250507_1381516</t>
  </si>
  <si>
    <t>10.211.164.77/24</t>
  </si>
  <si>
    <t>SR_VN_20250507_1381517</t>
  </si>
  <si>
    <t>10.211.164.78/24</t>
  </si>
  <si>
    <t>SR_VN_20250507_1381518</t>
  </si>
  <si>
    <t>10.211.164.79/24</t>
  </si>
  <si>
    <t>SR_VN_20250507_1381519</t>
  </si>
  <si>
    <t>10.211.164.80/24</t>
  </si>
  <si>
    <t>SR_VN_20250507_1381520</t>
  </si>
  <si>
    <t>10.211.164.81/24</t>
  </si>
  <si>
    <t>SR_VN_20250507_1381521</t>
  </si>
  <si>
    <t>10.211.164.82/24</t>
  </si>
  <si>
    <t>SR_VN_20250507_1381522</t>
  </si>
  <si>
    <t>10.211.164.83/24</t>
  </si>
  <si>
    <t>SR_VN_20250507_1381523</t>
  </si>
  <si>
    <t>10.211.164.84/24</t>
  </si>
  <si>
    <t>SR_VN_20250507_1381524</t>
  </si>
  <si>
    <t>10.211.164.85/24</t>
  </si>
  <si>
    <t>SR_VN_20250507_1381525</t>
  </si>
  <si>
    <t>10.211.164.86/24</t>
  </si>
  <si>
    <t>SR_VN_20250507_1381526</t>
  </si>
  <si>
    <t>10.211.51.10/24</t>
  </si>
  <si>
    <t>SR_VN_20250507_1381527</t>
  </si>
  <si>
    <t>10.211.51.11/24</t>
  </si>
  <si>
    <t>SR_VN_20250507_1381528</t>
  </si>
  <si>
    <t>10.211.51.12/24</t>
  </si>
  <si>
    <t>SR_VN_20250507_1381529</t>
  </si>
  <si>
    <t xml:space="preserve">10.211.51.13/24   (VIP 10.211.51.16)</t>
  </si>
  <si>
    <t>SR_VN_20250507_1381530</t>
  </si>
  <si>
    <t xml:space="preserve">10.211.51.14/24  (VIP 10.211.51.16)</t>
  </si>
  <si>
    <t>SR_VN_20250507_1381531</t>
  </si>
  <si>
    <t xml:space="preserve">10.211.51.15/24  (VIP 10.211.51.16)</t>
  </si>
  <si>
    <t>SR_VN_20250507_1381532</t>
  </si>
  <si>
    <t>Callbot_Inbound</t>
  </si>
  <si>
    <t>10.211.126.50/24</t>
  </si>
  <si>
    <t> 32 </t>
  </si>
  <si>
    <t> 64 </t>
  </si>
  <si>
    <t>SR_VN_20250114_1298531</t>
  </si>
  <si>
    <t>10.211.126.51/24</t>
  </si>
  <si>
    <t>10.211.126.52/24</t>
  </si>
  <si>
    <t>10.211.126.53/24</t>
  </si>
  <si>
    <t>10.211.126.54/24</t>
  </si>
  <si>
    <t>10.211.126.55/24</t>
  </si>
  <si>
    <t>Callbase2.0</t>
  </si>
  <si>
    <t>10.211.118.120/24</t>
  </si>
  <si>
    <t>vas</t>
  </si>
  <si>
    <t>10.211.118.121/24</t>
  </si>
  <si>
    <t>10.211.118.122/24</t>
  </si>
  <si>
    <t>10.211.118.123/24</t>
  </si>
  <si>
    <t>10.211.118.124/24</t>
  </si>
  <si>
    <t>vcall</t>
  </si>
  <si>
    <t>10.211.51.40</t>
  </si>
  <si>
    <t>THANHTX2</t>
  </si>
  <si>
    <t xml:space="preserve">Cloud HKH 2024</t>
  </si>
  <si>
    <t>10.211.51.41</t>
  </si>
  <si>
    <t>10.211.51.42</t>
  </si>
  <si>
    <t>10.211.51.43</t>
  </si>
  <si>
    <t>10.211.51.44</t>
  </si>
  <si>
    <t>10.211.51.45</t>
  </si>
  <si>
    <t>10.211.51.46</t>
  </si>
  <si>
    <t>10.211.51.47</t>
  </si>
  <si>
    <t>10.211.51.48</t>
  </si>
  <si>
    <t>10.211.51.49</t>
  </si>
  <si>
    <t>10.211.51.50</t>
  </si>
  <si>
    <t>10.211.51.51</t>
  </si>
  <si>
    <t xml:space="preserve">10.211.51.53
(10.211.51.52)</t>
  </si>
  <si>
    <t xml:space="preserve">10.211.51.54
(10.211.51.52)</t>
  </si>
  <si>
    <t xml:space="preserve">10.211.51.55
(10.211.51.52)</t>
  </si>
  <si>
    <t>10.211.37.45</t>
  </si>
  <si>
    <t>10.211.37.46</t>
  </si>
  <si>
    <t>10.211.164.168</t>
  </si>
  <si>
    <t>10.211.164.169</t>
  </si>
  <si>
    <t>10.211.164.170</t>
  </si>
  <si>
    <t>10.211.164.171</t>
  </si>
  <si>
    <t>10.211.37.47</t>
  </si>
  <si>
    <t>10.211.37.48</t>
  </si>
  <si>
    <t>10.211.164.172</t>
  </si>
  <si>
    <t>10.211.164.173</t>
  </si>
  <si>
    <t>10.211.37.49</t>
  </si>
  <si>
    <t>10.211.37.50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</si>
</sst>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0" formatCode="_ * #,##0.00_ ;_ * \-#,##0.00_ ;_ * &quot;-&quot;??_ ;_ @_ "/>
    <numFmt numFmtId="161" formatCode="_ * #,##0_ ;_ * \-#,##0_ ;_ * &quot;-&quot;_ ;_ @_ "/>
    <numFmt numFmtId="162" formatCode="0_ "/>
    <numFmt numFmtId="163" formatCode="#,##0_ "/>
    <numFmt numFmtId="164" formatCode="0;\-0;\-;@"/>
    <numFmt numFmtId="165" formatCode="_(* #,##0.0_);_(* \(#,##0.0\);_(* &quot;-&quot;??_);_(@_)"/>
  </numFmts>
  <fonts count="82">
    <font>
      <name val="Calibri"/>
      <color theme="1"/>
      <sz val="11"/>
      <scheme val="minor"/>
    </font>
    <font>
      <name val="Arial"/>
      <color indexed="64"/>
      <sz val="11"/>
    </font>
    <font>
      <name val="Calibri"/>
      <color theme="0"/>
      <sz val="11"/>
      <scheme val="minor"/>
    </font>
    <font>
      <name val="Calibri"/>
      <color rgb="FFFA7D00"/>
      <sz val="11"/>
      <scheme val="minor"/>
    </font>
    <font>
      <name val="Calibri"/>
      <color rgb="FF9C6500"/>
      <sz val="11"/>
      <scheme val="minor"/>
    </font>
    <font>
      <name val="Calibri"/>
      <color rgb="FF9C0006"/>
      <sz val="11"/>
      <scheme val="minor"/>
    </font>
    <font>
      <name val="Calibri"/>
      <b/>
      <color theme="1"/>
      <sz val="11"/>
      <scheme val="minor"/>
    </font>
    <font>
      <name val="Calibri"/>
      <b/>
      <color rgb="FF3F3F3F"/>
      <sz val="11"/>
      <scheme val="minor"/>
    </font>
    <font>
      <name val="Calibri"/>
      <color rgb="FF3F3F76"/>
      <sz val="11"/>
      <scheme val="minor"/>
    </font>
    <font>
      <name val="Calibri"/>
      <b/>
      <color theme="3"/>
      <sz val="11"/>
      <scheme val="minor"/>
    </font>
    <font>
      <name val="Calibri"/>
      <b/>
      <color rgb="FFFA7D00"/>
      <sz val="11"/>
      <scheme val="minor"/>
    </font>
    <font>
      <name val="Calibri"/>
      <color rgb="FF006100"/>
      <sz val="11"/>
      <scheme val="minor"/>
    </font>
    <font>
      <name val="Calibri"/>
      <i/>
      <color rgb="FF7F7F7F"/>
      <sz val="11"/>
      <scheme val="minor"/>
    </font>
    <font>
      <name val="Calibri"/>
      <b/>
      <color theme="3"/>
      <sz val="15"/>
      <scheme val="minor"/>
    </font>
    <font>
      <name val="Calibri"/>
      <b/>
      <color theme="3"/>
      <sz val="18"/>
      <scheme val="minor"/>
    </font>
    <font>
      <name val="Calibri"/>
      <color indexed="2"/>
      <sz val="11"/>
      <scheme val="minor"/>
    </font>
    <font>
      <name val="Calibri"/>
      <color indexed="20"/>
      <sz val="11"/>
      <u val="single"/>
      <scheme val="minor"/>
    </font>
    <font>
      <name val="Calibri"/>
      <b/>
      <color theme="3"/>
      <sz val="13"/>
      <scheme val="minor"/>
    </font>
    <font>
      <name val="Calibri"/>
      <b/>
      <color indexed="65"/>
      <sz val="11"/>
      <scheme val="minor"/>
    </font>
    <font>
      <name val="Calibri"/>
      <color indexed="4"/>
      <sz val="11"/>
      <u val="single"/>
      <scheme val="minor"/>
    </font>
    <font>
      <name val="Times New Roman"/>
      <color theme="1" tint="0"/>
      <sz val="10"/>
    </font>
    <font>
      <name val="Times New Roman"/>
      <color theme="1" tint="0"/>
      <sz val="10"/>
      <u val="single"/>
    </font>
    <font>
      <name val="Calibri"/>
      <color theme="1" tint="0"/>
      <sz val="10"/>
      <u val="single"/>
    </font>
    <font>
      <name val="Times New Roman"/>
      <color rgb="FF172B4D"/>
      <sz val="10"/>
    </font>
    <font/>
    <font>
      <name val="Times New Roman"/>
      <b/>
      <color rgb="FF172B4D"/>
      <sz val="10"/>
    </font>
    <font>
      <name val="Times New Roman"/>
      <sz val="10"/>
    </font>
    <font>
      <name val="Times New Roman"/>
      <b/>
      <color rgb="FF172B4D"/>
      <sz val="11"/>
    </font>
    <font>
      <name val="Times New Roman"/>
      <sz val="11"/>
    </font>
    <font>
      <name val="Times New Roman"/>
      <color indexed="2"/>
      <sz val="10"/>
    </font>
    <font>
      <name val="Times New Roman"/>
      <b/>
      <color theme="1" tint="0"/>
      <sz val="10"/>
    </font>
    <font>
      <name val="Times New Roman"/>
      <i/>
      <color theme="1" tint="0"/>
      <sz val="10"/>
    </font>
    <font>
      <name val="Arial"/>
      <color indexed="64"/>
      <sz val="9.5"/>
    </font>
    <font>
      <name val="Times New Roman"/>
      <color indexed="64"/>
      <sz val="10"/>
    </font>
    <font>
      <name val="Calibri"/>
      <color indexed="2"/>
      <sz val="11"/>
    </font>
    <font>
      <name val="Times New Roman"/>
      <color theme="1" tint="0"/>
      <sz val="11"/>
    </font>
    <font>
      <name val="Times New Roman"/>
      <color theme="1"/>
      <sz val="10"/>
    </font>
    <font>
      <name val="Times New Roman"/>
    </font>
    <font>
      <name val="Times New Roman"/>
      <color rgb="FF4F4F4F"/>
      <sz val="11"/>
    </font>
    <font>
      <name val="Times New Roman"/>
      <color indexed="64"/>
      <sz val="12"/>
    </font>
    <font>
      <name val="Arial"/>
      <color rgb="FF4F4F4F"/>
      <sz val="9"/>
    </font>
    <font>
      <name val="Calibri"/>
      <color rgb="FF1F497D"/>
      <sz val="11"/>
    </font>
    <font>
      <name val="Arial"/>
      <b/>
      <color indexed="64"/>
      <sz val="9.5"/>
    </font>
    <font>
      <name val="Times New Roman"/>
      <color indexed="64"/>
      <sz val="11"/>
    </font>
    <font>
      <name val="Open Sans Condensed"/>
      <b/>
      <color rgb="FF242628"/>
      <sz val="10.5"/>
    </font>
    <font>
      <name val="Calibri"/>
      <color indexed="64"/>
      <sz val="11"/>
    </font>
    <font>
      <name val="Arial"/>
      <color rgb="FF23282C"/>
      <sz val="9.5"/>
    </font>
    <font>
      <sz val="11"/>
    </font>
    <font>
      <name val="Times New Roman"/>
      <b/>
      <color theme="1"/>
      <sz val="10"/>
    </font>
    <font>
      <name val="Times New Roman"/>
      <color rgb="FF4F4F4F"/>
      <sz val="10"/>
    </font>
    <font>
      <name val="Times New Roman"/>
      <color rgb="FF1F497D"/>
      <sz val="10"/>
    </font>
    <font>
      <name val="Times New Roman"/>
      <b/>
      <color indexed="64"/>
      <sz val="10"/>
    </font>
    <font>
      <name val="Times New Roman"/>
      <color indexed="64"/>
      <sz val="8"/>
    </font>
    <font>
      <name val="Times New Roman"/>
      <color theme="1"/>
      <sz val="8"/>
    </font>
    <font>
      <name val="Calibri"/>
      <b/>
      <color theme="1"/>
      <sz val="14"/>
      <scheme val="minor"/>
    </font>
    <font>
      <name val="Calibri"/>
      <b/>
      <sz val="11"/>
      <scheme val="minor"/>
    </font>
    <font>
      <name val="Times New Roman"/>
      <b/>
      <sz val="11"/>
    </font>
    <font>
      <name val="Calibri"/>
      <b/>
      <color indexed="2"/>
      <sz val="11"/>
      <scheme val="minor"/>
    </font>
    <font>
      <name val="Calibri"/>
      <b/>
      <color indexed="64"/>
      <sz val="11"/>
    </font>
    <font>
      <name val="Times New Roman"/>
      <b/>
      <color indexed="64"/>
      <sz val="11"/>
    </font>
    <font>
      <name val="Times New Roman"/>
      <b/>
      <color indexed="64"/>
      <sz val="12"/>
    </font>
    <font>
      <name val="Times New Roman"/>
      <b/>
      <color theme="1"/>
      <sz val="11"/>
    </font>
    <font>
      <name val="Times New Roman"/>
      <color theme="1"/>
      <sz val="11"/>
    </font>
    <font>
      <name val="Times New Roman"/>
      <color indexed="64"/>
      <sz val="11"/>
      <u val="single"/>
    </font>
    <font>
      <name val="Calibri"/>
      <b/>
      <color theme="1"/>
      <sz val="12"/>
      <scheme val="minor"/>
    </font>
    <font>
      <name val="Times New Roman"/>
      <b/>
      <i/>
      <color indexed="64"/>
      <sz val="11"/>
    </font>
    <font>
      <name val="Times New Roman"/>
      <b/>
      <color indexed="64"/>
      <sz val="11"/>
      <u val="single"/>
    </font>
    <font>
      <name val="Times New Roman"/>
      <i/>
      <color indexed="64"/>
      <sz val="11"/>
    </font>
    <font>
      <name val="Calibri"/>
      <i/>
      <color indexed="64"/>
      <sz val="11"/>
    </font>
    <font>
      <name val="Times New Roman"/>
      <b/>
      <i/>
      <color theme="1"/>
      <sz val="10"/>
    </font>
    <font>
      <name val="Calibri"/>
      <color indexed="64"/>
      <sz val="10"/>
    </font>
    <font>
      <name val="Calibri"/>
      <b/>
      <color indexed="64"/>
      <sz val="12"/>
    </font>
    <font>
      <name val="Calibri"/>
      <i/>
      <color indexed="64"/>
      <sz val="12"/>
    </font>
    <font>
      <name val="Calibri"/>
      <color indexed="64"/>
      <sz val="12"/>
    </font>
    <font>
      <name val="Times New Roman"/>
      <b/>
      <i/>
      <color indexed="64"/>
      <sz val="12"/>
    </font>
    <font>
      <name val="Times New Roman"/>
      <color theme="1"/>
      <sz val="12"/>
    </font>
    <font>
      <name val="Calibri"/>
      <color indexed="64"/>
      <sz val="9"/>
    </font>
    <font>
      <name val="Calibri"/>
      <color indexed="2"/>
      <sz val="10"/>
    </font>
    <font>
      <name val="Calibri"/>
      <b/>
      <color indexed="64"/>
      <sz val="10"/>
    </font>
    <font>
      <name val="Times New Roman"/>
      <color indexed="64"/>
      <sz val="9"/>
    </font>
    <font>
      <name val="Times New Roman"/>
      <color rgb="FF1F497D"/>
      <sz val="9"/>
    </font>
    <font>
      <name val="Times New Roman"/>
      <color indexed="2"/>
      <sz val="9"/>
    </font>
  </fonts>
  <fills count="60">
    <fill>
      <patternFill patternType="none"/>
    </fill>
    <fill>
      <patternFill patternType="none"/>
    </fill>
    <fill>
      <patternFill patternType="solid">
        <fgColor theme="9" tint="0.39997558519241899"/>
        <bgColor theme="9" tint="0.39997558519241899"/>
      </patternFill>
    </fill>
    <fill>
      <patternFill patternType="solid">
        <fgColor theme="9" tint="0.59999389629810496"/>
        <bgColor theme="9" tint="0.59999389629810496"/>
      </patternFill>
    </fill>
    <fill>
      <patternFill patternType="solid">
        <fgColor theme="8" tint="0.39997558519241899"/>
        <bgColor theme="8" tint="0.39997558519241899"/>
      </patternFill>
    </fill>
    <fill>
      <patternFill patternType="solid">
        <fgColor theme="9"/>
        <bgColor theme="9"/>
      </patternFill>
    </fill>
    <fill>
      <patternFill patternType="solid">
        <fgColor theme="8" tint="0.59999389629810496"/>
        <bgColor theme="8" tint="0.59999389629810496"/>
      </patternFill>
    </fill>
    <fill>
      <patternFill patternType="solid">
        <fgColor theme="8" tint="0.79998168889431398"/>
        <bgColor theme="8" tint="0.79998168889431398"/>
      </patternFill>
    </fill>
    <fill>
      <patternFill patternType="solid">
        <fgColor theme="7" tint="0.39997558519241899"/>
        <bgColor theme="7" tint="0.39997558519241899"/>
      </patternFill>
    </fill>
    <fill>
      <patternFill patternType="solid">
        <fgColor theme="8"/>
        <bgColor theme="8"/>
      </patternFill>
    </fill>
    <fill>
      <patternFill patternType="solid">
        <fgColor theme="7" tint="0.59999389629810496"/>
        <bgColor theme="7" tint="0.59999389629810496"/>
      </patternFill>
    </fill>
    <fill>
      <patternFill patternType="solid">
        <fgColor theme="7"/>
        <bgColor theme="7"/>
      </patternFill>
    </fill>
    <fill>
      <patternFill patternType="solid">
        <fgColor theme="6" tint="0.59999389629810496"/>
        <bgColor theme="6" tint="0.59999389629810496"/>
      </patternFill>
    </fill>
    <fill>
      <patternFill patternType="solid">
        <fgColor theme="5" tint="0.39997558519241899"/>
        <bgColor theme="5" tint="0.39997558519241899"/>
      </patternFill>
    </fill>
    <fill>
      <patternFill patternType="solid">
        <fgColor theme="6"/>
        <bgColor theme="6"/>
      </patternFill>
    </fill>
    <fill>
      <patternFill patternType="solid">
        <fgColor theme="5" tint="0.59999389629810496"/>
        <bgColor theme="5" tint="0.59999389629810496"/>
      </patternFill>
    </fill>
    <fill>
      <patternFill patternType="solid">
        <fgColor theme="5" tint="0.79998168889431398"/>
        <bgColor theme="5" tint="0.79998168889431398"/>
      </patternFill>
    </fill>
    <fill>
      <patternFill patternType="solid">
        <fgColor theme="5"/>
        <bgColor theme="5"/>
      </patternFill>
    </fill>
    <fill>
      <patternFill patternType="solid">
        <fgColor theme="4" tint="0.59999389629810496"/>
        <bgColor theme="4" tint="0.59999389629810496"/>
      </patternFill>
    </fill>
    <fill>
      <patternFill patternType="solid">
        <fgColor theme="4" tint="0.79998168889431398"/>
        <bgColor theme="4" tint="0.79998168889431398"/>
      </patternFill>
    </fill>
    <fill>
      <patternFill patternType="solid">
        <fgColor theme="4"/>
        <bgColor theme="4"/>
      </patternFill>
    </fill>
    <fill>
      <patternFill patternType="solid">
        <fgColor rgb="FFFFEB9C"/>
        <bgColor rgb="FFFFEB9C"/>
      </patternFill>
    </fill>
    <fill>
      <patternFill patternType="solid">
        <fgColor theme="4" tint="0.39997558519241899"/>
        <bgColor theme="4" tint="0.39997558519241899"/>
      </patternFill>
    </fill>
    <fill>
      <patternFill patternType="solid">
        <fgColor rgb="FFFFC7CE"/>
        <bgColor rgb="FFFFC7CE"/>
      </patternFill>
    </fill>
    <fill>
      <patternFill patternType="solid">
        <fgColor theme="7" tint="0.79998168889431398"/>
        <bgColor theme="7" tint="0.79998168889431398"/>
      </patternFill>
    </fill>
    <fill>
      <patternFill patternType="solid">
        <fgColor rgb="FFF2F2F2"/>
        <bgColor rgb="FFF2F2F2"/>
      </patternFill>
    </fill>
    <fill>
      <patternFill patternType="solid">
        <fgColor theme="6" tint="0.79998168889431398"/>
        <bgColor theme="6" tint="0.79998168889431398"/>
      </patternFill>
    </fill>
    <fill>
      <patternFill patternType="solid">
        <fgColor indexed="26"/>
        <bgColor indexed="26"/>
      </patternFill>
    </fill>
    <fill>
      <patternFill patternType="solid">
        <fgColor indexed="47"/>
        <bgColor indexed="47"/>
      </patternFill>
    </fill>
    <fill>
      <patternFill patternType="solid">
        <fgColor rgb="FFC6EFCE"/>
        <bgColor rgb="FFC6EFCE"/>
      </patternFill>
    </fill>
    <fill>
      <patternFill patternType="solid">
        <fgColor theme="9" tint="0.79998168889431398"/>
        <bgColor theme="9" tint="0.79998168889431398"/>
      </patternFill>
    </fill>
    <fill>
      <patternFill patternType="solid">
        <fgColor rgb="FFA5A5A5"/>
        <bgColor rgb="FFA5A5A5"/>
      </patternFill>
    </fill>
    <fill>
      <patternFill patternType="solid">
        <fgColor theme="6" tint="0.39997558519241899"/>
        <bgColor theme="6" tint="0.39997558519241899"/>
      </patternFill>
    </fill>
    <fill>
      <patternFill patternType="solid">
        <fgColor theme="5" tint="0.79989013336588599"/>
        <bgColor theme="5" tint="0.79989013336588599"/>
      </patternFill>
    </fill>
    <fill>
      <patternFill patternType="solid">
        <fgColor indexed="5"/>
        <bgColor indexed="5"/>
      </patternFill>
    </fill>
    <fill>
      <patternFill patternType="solid">
        <fgColor rgb="FFFDFCFA"/>
        <bgColor rgb="FFFDFCFA"/>
      </patternFill>
    </fill>
    <fill>
      <patternFill patternType="solid">
        <fgColor theme="0" tint="0"/>
        <bgColor theme="0" tint="0"/>
      </patternFill>
    </fill>
    <fill>
      <patternFill patternType="solid">
        <fgColor theme="0"/>
        <bgColor theme="0"/>
      </patternFill>
    </fill>
    <fill>
      <patternFill patternType="solid">
        <fgColor rgb="FF92D050"/>
        <bgColor rgb="FF92D050"/>
      </patternFill>
    </fill>
    <fill>
      <patternFill patternType="solid">
        <fgColor theme="4" tint="0.399487289040803"/>
        <bgColor theme="4" tint="0.399487289040803"/>
      </patternFill>
    </fill>
    <fill>
      <patternFill patternType="solid">
        <fgColor rgb="FF00B0F0"/>
        <bgColor rgb="FF00B0F0"/>
      </patternFill>
    </fill>
    <fill>
      <patternFill patternType="solid">
        <fgColor theme="4" tint="0.39979247413556301"/>
        <bgColor theme="4" tint="0.39979247413556301"/>
      </patternFill>
    </fill>
    <fill>
      <patternFill patternType="solid">
        <fgColor rgb="FFED7D31"/>
        <bgColor rgb="FFED7D31"/>
      </patternFill>
    </fill>
    <fill>
      <patternFill patternType="solid">
        <fgColor rgb="FFEDEDED"/>
        <bgColor rgb="FFEDEDED"/>
      </patternFill>
    </fill>
    <fill>
      <patternFill patternType="solid">
        <fgColor rgb="FFFFE699"/>
        <bgColor rgb="FFFFE699"/>
      </patternFill>
    </fill>
    <fill>
      <patternFill patternType="solid">
        <fgColor indexed="65"/>
        <bgColor indexed="65"/>
      </patternFill>
    </fill>
    <fill>
      <patternFill patternType="solid">
        <fgColor theme="8" tint="0"/>
        <bgColor theme="8" tint="0"/>
      </patternFill>
    </fill>
    <fill>
      <patternFill patternType="solid">
        <fgColor rgb="FFD9E1F2"/>
        <bgColor rgb="FFD9E1F2"/>
      </patternFill>
    </fill>
    <fill>
      <patternFill patternType="solid">
        <fgColor rgb="FF5B9BD5"/>
        <bgColor rgb="FF5B9BD5"/>
      </patternFill>
    </fill>
    <fill>
      <patternFill patternType="solid">
        <fgColor rgb="FFDDEBF7"/>
        <bgColor rgb="FFDDEBF7"/>
      </patternFill>
    </fill>
    <fill>
      <patternFill patternType="solid">
        <fgColor theme="4" tint="0.59999389629810485"/>
        <bgColor theme="4" tint="0.59999389629810485"/>
      </patternFill>
    </fill>
    <fill>
      <patternFill patternType="solid">
        <fgColor rgb="FFBDD7EE"/>
        <bgColor rgb="FFBDD7EE"/>
      </patternFill>
    </fill>
    <fill>
      <patternFill patternType="solid">
        <fgColor rgb="FFA9D08E"/>
        <bgColor rgb="FFA9D08E"/>
      </patternFill>
    </fill>
    <fill>
      <patternFill patternType="solid">
        <fgColor rgb="FFFFC000"/>
        <bgColor rgb="FFFFC000"/>
      </patternFill>
    </fill>
    <fill>
      <patternFill patternType="solid">
        <fgColor rgb="FFB4C6E7"/>
        <bgColor rgb="FFB4C6E7"/>
      </patternFill>
    </fill>
    <fill>
      <patternFill patternType="solid">
        <fgColor theme="5" tint="0"/>
        <bgColor theme="5" tint="0"/>
      </patternFill>
    </fill>
    <fill>
      <patternFill patternType="solid">
        <fgColor rgb="FFF4B084"/>
        <bgColor rgb="FFF4B084"/>
      </patternFill>
    </fill>
    <fill>
      <patternFill patternType="solid">
        <fgColor theme="9" tint="0"/>
        <bgColor theme="9" tint="0"/>
      </patternFill>
    </fill>
    <fill>
      <patternFill patternType="solid">
        <fgColor theme="4" tint="0"/>
        <bgColor theme="4" tint="0"/>
      </patternFill>
    </fill>
    <fill>
      <patternFill patternType="solid">
        <fgColor theme="4" tint="0.79998168889431442"/>
        <bgColor theme="4" tint="0.79998168889431442"/>
      </patternFill>
    </fill>
  </fills>
  <borders count="43">
    <border>
      <left/>
      <right/>
      <top/>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top style="thin">
        <color theme="1"/>
      </top>
      <bottom/>
      <diagonal/>
    </border>
    <border>
      <left/>
      <right/>
      <top style="thin">
        <color theme="1"/>
      </top>
      <bottom style="thin">
        <color theme="1"/>
      </bottom>
      <diagonal/>
    </border>
    <border>
      <left/>
      <right style="thin">
        <color indexed="64"/>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theme="1"/>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indexed="64"/>
      </left>
      <right style="thin">
        <color theme="1"/>
      </right>
      <top style="thin">
        <color theme="1"/>
      </top>
      <bottom style="thin">
        <color theme="1"/>
      </bottom>
      <diagonal/>
    </border>
    <border>
      <left/>
      <right/>
      <top style="thin">
        <color indexed="64"/>
      </top>
      <bottom style="thin">
        <color indexed="64"/>
      </bottom>
      <diagonal/>
    </border>
    <border>
      <left style="thin">
        <color indexed="64"/>
      </left>
      <right/>
      <top/>
      <bottom/>
      <diagonal/>
    </border>
    <border>
      <left style="thin">
        <color theme="1"/>
      </left>
      <right style="thin">
        <color theme="1"/>
      </right>
      <top/>
      <bottom style="thin">
        <color theme="1"/>
      </bottom>
      <diagonal/>
    </border>
    <border>
      <left/>
      <right/>
      <top style="thin">
        <color indexed="64"/>
      </top>
      <bottom/>
      <diagonal/>
    </border>
    <border>
      <left/>
      <right style="thin">
        <color indexed="64"/>
      </right>
      <top style="thin">
        <color indexed="64"/>
      </top>
      <bottom/>
      <diagonal/>
    </border>
    <border>
      <left style="thin">
        <color theme="1"/>
      </left>
      <right/>
      <top style="thin">
        <color theme="1"/>
      </top>
      <bottom/>
      <diagonal/>
    </border>
    <border>
      <left/>
      <right style="thin">
        <color theme="1"/>
      </right>
      <top style="thin">
        <color theme="1"/>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theme="1"/>
      </bottom>
      <diagonal/>
    </border>
    <border>
      <left style="thin">
        <color rgb="FF9DC3E6"/>
      </left>
      <right/>
      <top style="thin">
        <color rgb="FF9DC3E6"/>
      </top>
      <bottom style="thin">
        <color rgb="FF9DC3E6"/>
      </bottom>
      <diagonal/>
    </border>
    <border>
      <left style="thin">
        <color theme="1"/>
      </left>
      <right style="thin">
        <color theme="1"/>
      </right>
      <top/>
      <bottom/>
      <diagonal/>
    </border>
    <border>
      <left style="thin">
        <color rgb="FF9DC3E6"/>
      </left>
      <right/>
      <top/>
      <bottom style="thin">
        <color rgb="FF9DC3E6"/>
      </bottom>
      <diagonal/>
    </border>
  </borders>
  <cellStyleXfs count="53">
    <xf fontId="0" fillId="0" borderId="0" numFmtId="0" applyAlignment="1">
      <alignment vertical="center"/>
    </xf>
    <xf fontId="0" fillId="0" borderId="0" numFmtId="160" applyNumberFormat="1" applyAlignment="1">
      <alignment vertical="center"/>
    </xf>
    <xf fontId="1" fillId="0" borderId="0" numFmtId="0" applyFont="1"/>
    <xf fontId="2" fillId="2" borderId="0" numFmtId="0" applyFont="1" applyFill="1" applyAlignment="1">
      <alignment vertical="center"/>
    </xf>
    <xf fontId="0" fillId="3" borderId="0" numFmtId="0" applyFill="1" applyAlignment="1">
      <alignment vertical="center"/>
    </xf>
    <xf fontId="2" fillId="4" borderId="0" numFmtId="0" applyFont="1" applyFill="1" applyAlignment="1">
      <alignment vertical="center"/>
    </xf>
    <xf fontId="2" fillId="5" borderId="0" numFmtId="0" applyFont="1" applyFill="1" applyAlignment="1">
      <alignment vertical="center"/>
    </xf>
    <xf fontId="0" fillId="6" borderId="0" numFmtId="0" applyFill="1" applyAlignment="1">
      <alignment vertical="center"/>
    </xf>
    <xf fontId="0" fillId="7" borderId="0" numFmtId="0" applyFill="1" applyAlignment="1">
      <alignment vertical="center"/>
    </xf>
    <xf fontId="2" fillId="8" borderId="0" numFmtId="0" applyFont="1" applyFill="1" applyAlignment="1">
      <alignment vertical="center"/>
    </xf>
    <xf fontId="2" fillId="9" borderId="0" numFmtId="0" applyFont="1" applyFill="1" applyAlignment="1">
      <alignment vertical="center"/>
    </xf>
    <xf fontId="0" fillId="10" borderId="0" numFmtId="0" applyFill="1" applyAlignment="1">
      <alignment vertical="center"/>
    </xf>
    <xf fontId="2" fillId="11" borderId="0" numFmtId="0" applyFont="1" applyFill="1" applyAlignment="1">
      <alignment vertical="center"/>
    </xf>
    <xf fontId="3" fillId="0" borderId="1" numFmtId="0" applyFont="1" applyBorder="1" applyAlignment="1">
      <alignment vertical="center"/>
    </xf>
    <xf fontId="0" fillId="12" borderId="0" numFmtId="0" applyFill="1" applyAlignment="1">
      <alignment vertical="center"/>
    </xf>
    <xf fontId="2" fillId="13" borderId="0" numFmtId="0" applyFont="1" applyFill="1" applyAlignment="1">
      <alignment vertical="center"/>
    </xf>
    <xf fontId="2" fillId="14" borderId="0" numFmtId="0" applyFont="1" applyFill="1" applyAlignment="1">
      <alignment vertical="center"/>
    </xf>
    <xf fontId="0" fillId="15" borderId="0" numFmtId="0" applyFill="1" applyAlignment="1">
      <alignment vertical="center"/>
    </xf>
    <xf fontId="0" fillId="16" borderId="0" numFmtId="0" applyFill="1" applyAlignment="1">
      <alignment vertical="center"/>
    </xf>
    <xf fontId="2" fillId="17" borderId="0" numFmtId="0" applyFont="1" applyFill="1" applyAlignment="1">
      <alignment vertical="center"/>
    </xf>
    <xf fontId="0" fillId="18" borderId="0" numFmtId="0" applyFill="1" applyAlignment="1">
      <alignment vertical="center"/>
    </xf>
    <xf fontId="0" fillId="19" borderId="0" numFmtId="0" applyFill="1" applyAlignment="1">
      <alignment vertical="center"/>
    </xf>
    <xf fontId="2" fillId="20" borderId="0" numFmtId="0" applyFont="1" applyFill="1" applyAlignment="1">
      <alignment vertical="center"/>
    </xf>
    <xf fontId="4" fillId="21" borderId="0" numFmtId="0" applyFont="1" applyFill="1" applyAlignment="1">
      <alignment vertical="center"/>
    </xf>
    <xf fontId="2" fillId="22" borderId="0" numFmtId="0" applyFont="1" applyFill="1" applyAlignment="1">
      <alignment vertical="center"/>
    </xf>
    <xf fontId="5" fillId="23" borderId="0" numFmtId="0" applyFont="1" applyFill="1" applyAlignment="1">
      <alignment vertical="center"/>
    </xf>
    <xf fontId="0" fillId="24" borderId="0" numFmtId="0" applyFill="1" applyAlignment="1">
      <alignment vertical="center"/>
    </xf>
    <xf fontId="6" fillId="0" borderId="2" numFmtId="0" applyFont="1" applyBorder="1" applyAlignment="1">
      <alignment vertical="center"/>
    </xf>
    <xf fontId="7" fillId="25" borderId="3" numFmtId="0" applyFont="1" applyFill="1" applyBorder="1" applyAlignment="1">
      <alignment vertical="center"/>
    </xf>
    <xf fontId="0" fillId="0" borderId="0" numFmtId="44" applyNumberFormat="1" applyAlignment="1">
      <alignment vertical="center"/>
    </xf>
    <xf fontId="0" fillId="26" borderId="0" numFmtId="0" applyFill="1" applyAlignment="1">
      <alignment vertical="center"/>
    </xf>
    <xf fontId="0" fillId="27" borderId="4" numFmtId="0" applyFill="1" applyBorder="1" applyAlignment="1">
      <alignment vertical="center"/>
    </xf>
    <xf fontId="8" fillId="28" borderId="5" numFmtId="0" applyFont="1" applyFill="1" applyBorder="1" applyAlignment="1">
      <alignment vertical="center"/>
    </xf>
    <xf fontId="9" fillId="0" borderId="0" numFmtId="0" applyFont="1" applyAlignment="1">
      <alignment vertical="center"/>
    </xf>
    <xf fontId="10" fillId="25" borderId="5" numFmtId="0" applyFont="1" applyFill="1" applyBorder="1" applyAlignment="1">
      <alignment vertical="center"/>
    </xf>
    <xf fontId="11" fillId="29" borderId="0" numFmtId="0" applyFont="1" applyFill="1" applyAlignment="1">
      <alignment vertical="center"/>
    </xf>
    <xf fontId="0" fillId="0" borderId="0" numFmtId="0"/>
    <xf fontId="9" fillId="0" borderId="6" numFmtId="0" applyFont="1" applyBorder="1" applyAlignment="1">
      <alignment vertical="center"/>
    </xf>
    <xf fontId="12" fillId="0" borderId="0" numFmtId="0" applyFont="1" applyAlignment="1">
      <alignment vertical="center"/>
    </xf>
    <xf fontId="13" fillId="0" borderId="7" numFmtId="0" applyFont="1" applyBorder="1" applyAlignment="1">
      <alignment vertical="center"/>
    </xf>
    <xf fontId="0" fillId="0" borderId="0" numFmtId="161" applyNumberFormat="1" applyAlignment="1">
      <alignment vertical="center"/>
    </xf>
    <xf fontId="0" fillId="30" borderId="0" numFmtId="0" applyFill="1" applyAlignment="1">
      <alignment vertical="center"/>
    </xf>
    <xf fontId="14" fillId="0" borderId="0" numFmtId="0" applyFont="1" applyAlignment="1">
      <alignment vertical="center"/>
    </xf>
    <xf fontId="0" fillId="0" borderId="0" numFmtId="42" applyNumberFormat="1" applyAlignment="1">
      <alignment vertical="center"/>
    </xf>
    <xf fontId="15" fillId="0" borderId="0" numFmtId="0" applyFont="1" applyAlignment="1">
      <alignment vertical="center"/>
    </xf>
    <xf fontId="16" fillId="0" borderId="0" numFmtId="0" applyFont="1" applyAlignment="1">
      <alignment vertical="center"/>
    </xf>
    <xf fontId="17" fillId="0" borderId="7" numFmtId="0" applyFont="1" applyBorder="1" applyAlignment="1">
      <alignment vertical="center"/>
    </xf>
    <xf fontId="0" fillId="0" borderId="0" numFmtId="160" applyNumberFormat="1" applyAlignment="1">
      <alignment vertical="center"/>
    </xf>
    <xf fontId="18" fillId="31" borderId="8" numFmtId="0" applyFont="1" applyFill="1" applyBorder="1" applyAlignment="1">
      <alignment vertical="center"/>
    </xf>
    <xf fontId="2" fillId="32" borderId="0" numFmtId="0" applyFont="1" applyFill="1" applyAlignment="1">
      <alignment vertical="center"/>
    </xf>
    <xf fontId="0" fillId="0" borderId="0" numFmtId="9" applyNumberFormat="1" applyAlignment="1">
      <alignment vertical="center"/>
    </xf>
    <xf fontId="0" fillId="0" borderId="0" numFmtId="0"/>
    <xf fontId="19" fillId="0" borderId="0" numFmtId="0" applyFont="1" applyAlignment="1">
      <alignment vertical="center"/>
    </xf>
  </cellStyleXfs>
  <cellXfs count="655">
    <xf fontId="0" fillId="0" borderId="0" numFmtId="0" xfId="0" applyAlignment="1">
      <alignment vertical="center"/>
    </xf>
    <xf fontId="20" fillId="0" borderId="0" numFmtId="0" xfId="0" applyFont="1"/>
    <xf fontId="20" fillId="0" borderId="0" numFmtId="0" xfId="0" applyFont="1" applyAlignment="1">
      <alignment horizontal="center"/>
    </xf>
    <xf fontId="20" fillId="0" borderId="0" numFmtId="0" xfId="0" applyFont="1" applyAlignment="1">
      <alignment horizontal="center" vertical="center"/>
    </xf>
    <xf fontId="20" fillId="0" borderId="0" numFmtId="0" xfId="0" applyFont="1" applyAlignment="1">
      <alignment horizontal="left"/>
    </xf>
    <xf fontId="20" fillId="0" borderId="0" numFmtId="0" xfId="0" applyFont="1" applyAlignment="1">
      <alignment horizontal="center" wrapText="1"/>
    </xf>
    <xf fontId="20" fillId="33" borderId="9" numFmtId="0" xfId="0" applyFont="1" applyFill="1" applyBorder="1" applyAlignment="1">
      <alignment horizontal="center" vertical="center" wrapText="1"/>
    </xf>
    <xf fontId="20" fillId="0" borderId="9" numFmtId="0" xfId="0" applyFont="1" applyBorder="1" applyAlignment="1">
      <alignment horizontal="center"/>
    </xf>
    <xf fontId="20" fillId="0" borderId="10" numFmtId="14" xfId="0" applyNumberFormat="1" applyFont="1" applyBorder="1" applyAlignment="1">
      <alignment horizontal="center"/>
    </xf>
    <xf fontId="20" fillId="0" borderId="9" numFmtId="0" xfId="0" applyFont="1" applyBorder="1" applyAlignment="1">
      <alignment horizontal="center" vertical="center"/>
    </xf>
    <xf fontId="20" fillId="0" borderId="9" numFmtId="0" xfId="0" applyFont="1" applyBorder="1" applyAlignment="1">
      <alignment horizontal="left"/>
    </xf>
    <xf fontId="20" fillId="0" borderId="9" numFmtId="0" xfId="0" applyFont="1" applyBorder="1"/>
    <xf fontId="20" fillId="0" borderId="9" numFmtId="0" xfId="0" applyFont="1" applyBorder="1" applyAlignment="1">
      <alignment horizontal="center" wrapText="1"/>
    </xf>
    <xf fontId="20" fillId="0" borderId="9" numFmtId="0" xfId="0" applyFont="1" applyBorder="1" applyAlignment="1" quotePrefix="1">
      <alignment horizontal="center" vertical="center"/>
    </xf>
    <xf fontId="20" fillId="0" borderId="10" numFmtId="14" xfId="0" applyNumberFormat="1" applyFont="1" applyBorder="1" applyAlignment="1">
      <alignment horizontal="center" vertical="center"/>
    </xf>
    <xf fontId="20" fillId="0" borderId="9" numFmtId="0" xfId="0" applyFont="1" applyBorder="1" applyAlignment="1">
      <alignment horizontal="left" vertical="center"/>
    </xf>
    <xf fontId="20" fillId="0" borderId="9" numFmtId="0" xfId="0" applyFont="1" applyBorder="1" applyAlignment="1">
      <alignment horizontal="center" vertical="center" wrapText="1"/>
    </xf>
    <xf fontId="20" fillId="0" borderId="10" numFmtId="14" xfId="0" applyNumberFormat="1" applyFont="1" applyBorder="1" applyAlignment="1">
      <alignment horizontal="center" vertical="center" wrapText="1"/>
    </xf>
    <xf fontId="20" fillId="0" borderId="9" numFmtId="0" xfId="0" applyFont="1" applyBorder="1" applyAlignment="1">
      <alignment horizontal="left" vertical="center" wrapText="1"/>
    </xf>
    <xf fontId="20" fillId="0" borderId="10" numFmtId="0" xfId="0" applyFont="1" applyBorder="1" applyAlignment="1">
      <alignment horizontal="center" vertical="center"/>
    </xf>
    <xf fontId="20" fillId="0" borderId="9" numFmtId="0" xfId="0" applyFont="1" applyBorder="1" applyAlignment="1">
      <alignment vertical="center" wrapText="1"/>
    </xf>
    <xf fontId="20" fillId="0" borderId="10" numFmtId="0" xfId="0" applyFont="1" applyBorder="1" applyAlignment="1">
      <alignment horizontal="center"/>
    </xf>
    <xf fontId="20" fillId="0" borderId="10" numFmtId="0" xfId="0" applyFont="1" applyBorder="1" applyAlignment="1">
      <alignment horizontal="center" vertical="center" wrapText="1"/>
    </xf>
    <xf fontId="20" fillId="0" borderId="9" numFmtId="0" xfId="0" applyFont="1" applyBorder="1" applyAlignment="1">
      <alignment horizontal="left" wrapText="1"/>
    </xf>
    <xf fontId="20" fillId="0" borderId="9" numFmtId="14" xfId="0" applyNumberFormat="1" applyFont="1" applyBorder="1" applyAlignment="1">
      <alignment horizontal="center" vertical="center"/>
    </xf>
    <xf fontId="20" fillId="0" borderId="9" numFmtId="14" xfId="0" applyNumberFormat="1" applyFont="1" applyBorder="1" applyAlignment="1">
      <alignment horizontal="center"/>
    </xf>
    <xf fontId="20" fillId="0" borderId="0" numFmtId="14" xfId="0" applyNumberFormat="1" applyFont="1" applyAlignment="1">
      <alignment horizontal="center" vertical="center"/>
    </xf>
    <xf fontId="21" fillId="0" borderId="9" numFmtId="0" xfId="0" applyFont="1" applyBorder="1" applyAlignment="1">
      <alignment horizontal="center"/>
    </xf>
    <xf fontId="22" fillId="0" borderId="9" numFmtId="0" xfId="0" applyFont="1" applyBorder="1"/>
    <xf fontId="23" fillId="0" borderId="9" numFmtId="0" xfId="0" applyFont="1" applyBorder="1" applyAlignment="1">
      <alignment horizontal="left"/>
    </xf>
    <xf fontId="24" fillId="0" borderId="9" numFmtId="0" xfId="0" applyFont="1" applyBorder="1"/>
    <xf fontId="25" fillId="0" borderId="9" numFmtId="0" xfId="0" applyFont="1" applyBorder="1" applyAlignment="1">
      <alignment horizontal="left"/>
    </xf>
    <xf fontId="20" fillId="0" borderId="11" numFmtId="0" xfId="0" applyFont="1" applyBorder="1"/>
    <xf fontId="25" fillId="0" borderId="0" numFmtId="0" xfId="0" applyFont="1" applyAlignment="1">
      <alignment horizontal="left"/>
    </xf>
    <xf fontId="25" fillId="0" borderId="9" numFmtId="0" xfId="0" applyFont="1" applyBorder="1" applyAlignment="1">
      <alignment horizontal="left" vertical="center"/>
    </xf>
    <xf fontId="26" fillId="0" borderId="9" numFmtId="0" xfId="0" applyFont="1" applyBorder="1" applyAlignment="1">
      <alignment horizontal="left"/>
    </xf>
    <xf fontId="27" fillId="0" borderId="9" numFmtId="0" xfId="0" applyFont="1" applyBorder="1" applyAlignment="1">
      <alignment horizontal="left"/>
    </xf>
    <xf fontId="26" fillId="0" borderId="9" numFmtId="0" xfId="0" applyFont="1" applyBorder="1" applyAlignment="1">
      <alignment horizontal="left" vertical="center"/>
    </xf>
    <xf fontId="25" fillId="0" borderId="9" numFmtId="14" xfId="0" applyNumberFormat="1" applyFont="1" applyBorder="1" applyAlignment="1">
      <alignment horizontal="left"/>
    </xf>
    <xf fontId="28" fillId="0" borderId="9" numFmtId="0" xfId="0" applyFont="1" applyBorder="1" applyAlignment="1">
      <alignment horizontal="left"/>
    </xf>
    <xf fontId="0" fillId="0" borderId="0" numFmtId="0" xfId="0" applyAlignment="1">
      <alignment horizontal="left"/>
    </xf>
    <xf fontId="29" fillId="0" borderId="9" numFmtId="0" xfId="0" applyFont="1" applyBorder="1" applyAlignment="1">
      <alignment horizontal="center" vertical="center"/>
    </xf>
    <xf fontId="20" fillId="34" borderId="9" numFmtId="0" xfId="0" applyFont="1" applyFill="1" applyBorder="1"/>
    <xf fontId="20" fillId="0" borderId="0" numFmtId="0" xfId="0" applyFont="1" applyAlignment="1">
      <alignment horizontal="left" vertical="center"/>
    </xf>
    <xf fontId="30" fillId="0" borderId="9" numFmtId="0" xfId="0" applyFont="1" applyBorder="1" applyAlignment="1">
      <alignment horizontal="center"/>
    </xf>
    <xf fontId="20" fillId="0" borderId="12" numFmtId="0" xfId="0" applyFont="1" applyBorder="1" applyAlignment="1">
      <alignment horizontal="center"/>
    </xf>
    <xf fontId="20" fillId="0" borderId="0" numFmtId="0" xfId="0" applyFont="1" applyAlignment="1">
      <alignment vertical="center"/>
    </xf>
    <xf fontId="20" fillId="0" borderId="0" numFmtId="0" xfId="0" applyFont="1" applyAlignment="1">
      <alignment vertical="center" wrapText="1"/>
    </xf>
    <xf fontId="20" fillId="0" borderId="0" numFmtId="0" xfId="0" applyFont="1" applyAlignment="1">
      <alignment horizontal="center" vertical="center" wrapText="1"/>
    </xf>
    <xf fontId="31" fillId="0" borderId="0" numFmtId="0" xfId="0" applyFont="1" applyAlignment="1">
      <alignment horizontal="left" vertical="center" wrapText="1"/>
    </xf>
    <xf fontId="31" fillId="0" borderId="0" numFmtId="0" xfId="0" applyFont="1" applyAlignment="1">
      <alignment vertical="center" wrapText="1"/>
    </xf>
    <xf fontId="31" fillId="0" borderId="0" numFmtId="0" xfId="0" applyFont="1" applyAlignment="1">
      <alignment horizontal="center" vertical="center" wrapText="1"/>
    </xf>
    <xf fontId="30" fillId="34" borderId="9" numFmtId="0" xfId="0" applyFont="1" applyFill="1" applyBorder="1" applyAlignment="1">
      <alignment horizontal="center" vertical="center" wrapText="1"/>
    </xf>
    <xf fontId="30" fillId="34" borderId="13" numFmtId="0" xfId="0" applyFont="1" applyFill="1" applyBorder="1" applyAlignment="1">
      <alignment horizontal="center" vertical="center" wrapText="1"/>
    </xf>
    <xf fontId="20" fillId="35" borderId="9" numFmtId="0" xfId="0" applyFont="1" applyFill="1" applyBorder="1" applyAlignment="1">
      <alignment horizontal="center" vertical="center" wrapText="1"/>
    </xf>
    <xf fontId="20" fillId="0" borderId="9" numFmtId="0" xfId="0" applyFont="1" applyBorder="1" applyAlignment="1" quotePrefix="1">
      <alignment vertical="center" wrapText="1"/>
    </xf>
    <xf fontId="20" fillId="0" borderId="9" numFmtId="0" xfId="0" applyFont="1" applyBorder="1" applyAlignment="1">
      <alignment vertical="center"/>
    </xf>
    <xf fontId="20" fillId="0" borderId="9" numFmtId="14" xfId="0" applyNumberFormat="1" applyFont="1" applyBorder="1" applyAlignment="1">
      <alignment horizontal="center" vertical="center" wrapText="1"/>
    </xf>
    <xf fontId="32" fillId="0" borderId="9" numFmtId="0" xfId="0" applyFont="1" applyBorder="1" applyAlignment="1">
      <alignment horizontal="center" vertical="center" wrapText="1"/>
    </xf>
    <xf fontId="20" fillId="0" borderId="9" numFmtId="16" xfId="0" applyNumberFormat="1" applyFont="1" applyBorder="1" applyAlignment="1" quotePrefix="1">
      <alignment horizontal="center" vertical="center" wrapText="1"/>
    </xf>
    <xf fontId="20" fillId="34" borderId="9" numFmtId="0" xfId="0" applyFont="1" applyFill="1" applyBorder="1" applyAlignment="1">
      <alignment vertical="center" wrapText="1"/>
    </xf>
    <xf fontId="20" fillId="0" borderId="9" numFmtId="16" xfId="0" applyNumberFormat="1" applyFont="1" applyBorder="1" applyAlignment="1">
      <alignment horizontal="center" vertical="center" wrapText="1"/>
    </xf>
    <xf fontId="20" fillId="0" borderId="9" numFmtId="0" xfId="0" applyFont="1" applyBorder="1" applyAlignment="1" quotePrefix="1">
      <alignment vertical="center"/>
    </xf>
    <xf fontId="20" fillId="34" borderId="9" numFmtId="0" xfId="0" applyFont="1" applyFill="1" applyBorder="1" applyAlignment="1" quotePrefix="1">
      <alignment vertical="center"/>
    </xf>
    <xf fontId="20" fillId="36" borderId="9" numFmtId="0" xfId="0" applyFont="1" applyFill="1" applyBorder="1" applyAlignment="1">
      <alignment vertical="center" wrapText="1"/>
    </xf>
    <xf fontId="33" fillId="0" borderId="9" numFmtId="0" xfId="0" applyFont="1" applyBorder="1" applyAlignment="1">
      <alignment horizontal="center" vertical="center"/>
    </xf>
    <xf fontId="26" fillId="0" borderId="9" numFmtId="0" xfId="0" applyFont="1" applyBorder="1" applyAlignment="1">
      <alignment horizontal="center" vertical="center"/>
    </xf>
    <xf fontId="34" fillId="0" borderId="9" numFmtId="0" xfId="0" applyFont="1" applyBorder="1" applyAlignment="1">
      <alignment vertical="center" wrapText="1"/>
    </xf>
    <xf fontId="35" fillId="0" borderId="9" numFmtId="0" xfId="0" applyFont="1" applyBorder="1" applyAlignment="1">
      <alignment vertical="center" wrapText="1"/>
    </xf>
    <xf fontId="34" fillId="0" borderId="9" numFmtId="0" xfId="0" applyFont="1" applyBorder="1" applyAlignment="1">
      <alignment vertical="center"/>
    </xf>
    <xf fontId="36" fillId="0" borderId="9" numFmtId="0" xfId="0" applyFont="1" applyBorder="1" applyAlignment="1">
      <alignment horizontal="left" wrapText="1"/>
    </xf>
    <xf fontId="35" fillId="36" borderId="9" numFmtId="0" xfId="0" applyFont="1" applyFill="1" applyBorder="1" applyAlignment="1">
      <alignment vertical="center" wrapText="1"/>
    </xf>
    <xf fontId="37" fillId="0" borderId="9" numFmtId="0" xfId="0" applyFont="1" applyBorder="1" applyAlignment="1">
      <alignment vertical="center" wrapText="1"/>
    </xf>
    <xf fontId="33" fillId="0" borderId="9" numFmtId="14" xfId="0" applyNumberFormat="1" applyFont="1" applyBorder="1" applyAlignment="1">
      <alignment horizontal="center" vertical="center"/>
    </xf>
    <xf fontId="26" fillId="0" borderId="9" numFmtId="0" xfId="0" applyFont="1" applyBorder="1" applyAlignment="1">
      <alignment vertical="center" wrapText="1"/>
    </xf>
    <xf fontId="38" fillId="0" borderId="9" numFmtId="0" xfId="0" applyFont="1" applyBorder="1" applyAlignment="1">
      <alignment horizontal="center" vertical="center" wrapText="1"/>
    </xf>
    <xf fontId="36" fillId="0" borderId="9" numFmtId="0" xfId="0" applyFont="1" applyBorder="1" applyAlignment="1">
      <alignment horizontal="center" vertical="center" wrapText="1"/>
    </xf>
    <xf fontId="36" fillId="0" borderId="9" numFmtId="0" xfId="0" applyFont="1" applyBorder="1" applyAlignment="1">
      <alignment horizontal="center" vertical="center"/>
    </xf>
    <xf fontId="36" fillId="37" borderId="9" numFmtId="0" xfId="0" applyFont="1" applyFill="1" applyBorder="1" applyAlignment="1">
      <alignment horizontal="center" vertical="center" wrapText="1"/>
    </xf>
    <xf fontId="36" fillId="37" borderId="9" numFmtId="0" xfId="0" applyFont="1" applyFill="1" applyBorder="1" applyAlignment="1">
      <alignment horizontal="center" vertical="center"/>
    </xf>
    <xf fontId="33" fillId="0" borderId="9" numFmtId="0" xfId="0" applyFont="1" applyBorder="1" applyAlignment="1">
      <alignment horizontal="center" vertical="center" wrapText="1"/>
    </xf>
    <xf fontId="39" fillId="0" borderId="9" numFmtId="0" xfId="0" applyFont="1" applyBorder="1" applyAlignment="1">
      <alignment vertical="center" wrapText="1"/>
    </xf>
    <xf fontId="32" fillId="0" borderId="9" numFmtId="0" xfId="0" applyFont="1" applyBorder="1" applyAlignment="1">
      <alignment horizontal="center" vertical="center"/>
    </xf>
    <xf fontId="40" fillId="0" borderId="9" numFmtId="0" xfId="0" applyFont="1" applyBorder="1" applyAlignment="1">
      <alignment horizontal="center" vertical="center"/>
    </xf>
    <xf fontId="36" fillId="0" borderId="9" numFmtId="0" xfId="0" applyFont="1" applyBorder="1" applyAlignment="1">
      <alignment horizontal="left"/>
    </xf>
    <xf fontId="24" fillId="0" borderId="9" numFmtId="0" xfId="0" applyFont="1" applyBorder="1" applyAlignment="1">
      <alignment vertical="center" wrapText="1"/>
    </xf>
    <xf fontId="36" fillId="0" borderId="9" numFmtId="0" xfId="0" applyFont="1" applyBorder="1" applyAlignment="1">
      <alignment vertical="center" wrapText="1"/>
    </xf>
    <xf fontId="36" fillId="0" borderId="9" numFmtId="0" xfId="0" applyFont="1" applyBorder="1" applyAlignment="1">
      <alignment vertical="center"/>
    </xf>
    <xf fontId="41" fillId="0" borderId="9" numFmtId="0" xfId="0" applyFont="1" applyBorder="1" applyAlignment="1">
      <alignment horizontal="justify" vertical="center"/>
    </xf>
    <xf fontId="40" fillId="0" borderId="9" numFmtId="0" xfId="0" applyFont="1" applyBorder="1" applyAlignment="1">
      <alignment horizontal="center" vertical="center" wrapText="1"/>
    </xf>
    <xf fontId="20" fillId="0" borderId="11" numFmtId="0" xfId="0" applyFont="1" applyBorder="1" applyAlignment="1">
      <alignment vertical="center"/>
    </xf>
    <xf fontId="20" fillId="0" borderId="9" numFmtId="0" xfId="0" applyFont="1" applyBorder="1" applyAlignment="1">
      <alignment horizontal="justify" vertical="center"/>
    </xf>
    <xf fontId="42" fillId="0" borderId="9" numFmtId="0" xfId="0" applyFont="1" applyBorder="1" applyAlignment="1">
      <alignment horizontal="center" vertical="center" wrapText="1"/>
    </xf>
    <xf fontId="43" fillId="36" borderId="9" numFmtId="0" xfId="0" applyFont="1" applyFill="1" applyBorder="1" applyAlignment="1">
      <alignment vertical="center" wrapText="1"/>
    </xf>
    <xf fontId="20" fillId="0" borderId="9" numFmtId="14" xfId="0" applyNumberFormat="1" applyFont="1" applyBorder="1" applyAlignment="1">
      <alignment horizontal="left" vertical="center"/>
    </xf>
    <xf fontId="32" fillId="0" borderId="9" numFmtId="0" xfId="0" applyFont="1" applyBorder="1" applyAlignment="1">
      <alignment horizontal="center"/>
    </xf>
    <xf fontId="29" fillId="34" borderId="9" numFmtId="0" xfId="0" applyFont="1" applyFill="1" applyBorder="1" applyAlignment="1">
      <alignment vertical="center"/>
    </xf>
    <xf fontId="41" fillId="0" borderId="9" numFmtId="0" xfId="0" applyFont="1" applyBorder="1" applyAlignment="1">
      <alignment vertical="center"/>
    </xf>
    <xf fontId="29" fillId="0" borderId="9" numFmtId="0" xfId="0" applyFont="1" applyBorder="1" applyAlignment="1">
      <alignment vertical="center"/>
    </xf>
    <xf fontId="42" fillId="0" borderId="9" numFmtId="0" xfId="0" applyFont="1" applyBorder="1" applyAlignment="1">
      <alignment horizontal="center" vertical="center"/>
    </xf>
    <xf fontId="24" fillId="0" borderId="9" numFmtId="14" xfId="0" applyNumberFormat="1" applyFont="1" applyBorder="1" applyAlignment="1">
      <alignment horizontal="left" vertical="center"/>
    </xf>
    <xf fontId="29" fillId="0" borderId="9" numFmtId="0" xfId="0" applyFont="1" applyBorder="1" applyAlignment="1">
      <alignment vertical="center" wrapText="1"/>
    </xf>
    <xf fontId="29" fillId="0" borderId="9" numFmtId="0" xfId="0" applyFont="1" applyBorder="1" applyAlignment="1">
      <alignment horizontal="center" vertical="center" wrapText="1"/>
    </xf>
    <xf fontId="29" fillId="34" borderId="9" numFmtId="0" xfId="0" applyFont="1" applyFill="1" applyBorder="1" applyAlignment="1">
      <alignment vertical="center" wrapText="1"/>
    </xf>
    <xf fontId="29" fillId="0" borderId="9" numFmtId="0" xfId="0" applyFont="1" applyBorder="1" applyAlignment="1">
      <alignment horizontal="left" vertical="center"/>
    </xf>
    <xf fontId="24" fillId="0" borderId="9" numFmtId="14" xfId="0" applyNumberFormat="1" applyFont="1" applyBorder="1" applyAlignment="1">
      <alignment horizontal="center" vertical="center"/>
    </xf>
    <xf fontId="29" fillId="34" borderId="9" numFmtId="0" xfId="0" applyFont="1" applyFill="1" applyBorder="1" applyAlignment="1">
      <alignment horizontal="center" vertical="center" wrapText="1"/>
    </xf>
    <xf fontId="36" fillId="37" borderId="9" numFmtId="0" xfId="0" applyFont="1" applyFill="1" applyBorder="1" applyAlignment="1">
      <alignment horizontal="center" wrapText="1"/>
    </xf>
    <xf fontId="36" fillId="37" borderId="9" numFmtId="0" xfId="0" applyFont="1" applyFill="1" applyBorder="1" applyAlignment="1">
      <alignment horizontal="center"/>
    </xf>
    <xf fontId="24" fillId="0" borderId="9" numFmtId="0" xfId="0" applyFont="1" applyBorder="1" applyAlignment="1">
      <alignment horizontal="center" vertical="center" wrapText="1"/>
    </xf>
    <xf fontId="24" fillId="0" borderId="9" numFmtId="0" xfId="0" applyFont="1" applyBorder="1" applyAlignment="1">
      <alignment horizontal="left" vertical="center" wrapText="1"/>
    </xf>
    <xf fontId="29" fillId="0" borderId="9" numFmtId="0" xfId="0" applyFont="1" applyBorder="1" applyAlignment="1">
      <alignment horizontal="left" vertical="center" wrapText="1"/>
    </xf>
    <xf fontId="20" fillId="36" borderId="9" numFmtId="0" xfId="0" applyFont="1" applyFill="1" applyBorder="1" applyAlignment="1">
      <alignment vertical="center"/>
    </xf>
    <xf fontId="24" fillId="0" borderId="9" numFmtId="0" xfId="0" applyFont="1" applyBorder="1" applyAlignment="1">
      <alignment horizontal="left" vertical="center"/>
    </xf>
    <xf fontId="32" fillId="0" borderId="0" numFmtId="0" xfId="0" applyFont="1" applyAlignment="1">
      <alignment horizontal="center" vertical="center"/>
    </xf>
    <xf fontId="20" fillId="34" borderId="9" numFmtId="0" xfId="0" applyFont="1" applyFill="1" applyBorder="1" applyAlignment="1">
      <alignment vertical="center"/>
    </xf>
    <xf fontId="33" fillId="0" borderId="14" numFmtId="0" xfId="0" applyFont="1" applyBorder="1" applyAlignment="1">
      <alignment horizontal="center" vertical="center" wrapText="1"/>
    </xf>
    <xf fontId="39" fillId="0" borderId="9" numFmtId="0" xfId="0" applyFont="1" applyBorder="1" applyAlignment="1">
      <alignment horizontal="left" wrapText="1"/>
    </xf>
    <xf fontId="24" fillId="0" borderId="9" numFmtId="0" xfId="0" applyFont="1" applyBorder="1" applyAlignment="1">
      <alignment horizontal="center" vertical="center"/>
    </xf>
    <xf fontId="29" fillId="34" borderId="9" numFmtId="0" xfId="0" applyFont="1" applyFill="1" applyBorder="1" applyAlignment="1">
      <alignment horizontal="justify" vertical="center"/>
    </xf>
    <xf fontId="20" fillId="36" borderId="9" numFmtId="0" xfId="0" applyFont="1" applyFill="1" applyBorder="1" applyAlignment="1">
      <alignment horizontal="justify" vertical="center"/>
    </xf>
    <xf fontId="24" fillId="0" borderId="9" numFmtId="0" xfId="0" applyFont="1" applyBorder="1" applyAlignment="1">
      <alignment vertical="center"/>
    </xf>
    <xf fontId="33" fillId="0" borderId="15" numFmtId="0" xfId="0" applyFont="1" applyBorder="1" applyAlignment="1">
      <alignment horizontal="center" vertical="center"/>
    </xf>
    <xf fontId="36" fillId="0" borderId="9" numFmtId="0" xfId="0" applyFont="1" applyBorder="1" applyAlignment="1">
      <alignment horizontal="center" wrapText="1"/>
    </xf>
    <xf fontId="36" fillId="0" borderId="9" numFmtId="0" xfId="0" applyFont="1" applyBorder="1" applyAlignment="1">
      <alignment horizontal="center"/>
    </xf>
    <xf fontId="44" fillId="0" borderId="9" numFmtId="0" xfId="0" applyFont="1" applyBorder="1" applyAlignment="1">
      <alignment horizontal="center" vertical="center"/>
    </xf>
    <xf fontId="45" fillId="0" borderId="9" numFmtId="0" xfId="0" applyFont="1" applyBorder="1" applyAlignment="1">
      <alignment horizontal="center" vertical="center"/>
    </xf>
    <xf fontId="46" fillId="0" borderId="9" numFmtId="0" xfId="0" applyFont="1" applyBorder="1" applyAlignment="1">
      <alignment horizontal="center" vertical="center" wrapText="1"/>
    </xf>
    <xf fontId="47" fillId="0" borderId="9" numFmtId="0" xfId="0" applyFont="1" applyBorder="1" applyAlignment="1">
      <alignment horizontal="left" wrapText="1"/>
    </xf>
    <xf fontId="36" fillId="0" borderId="0" numFmtId="0" xfId="0" applyFont="1"/>
    <xf fontId="36" fillId="0" borderId="0" numFmtId="0" xfId="0" applyFont="1" applyAlignment="1">
      <alignment horizontal="left"/>
    </xf>
    <xf fontId="36" fillId="0" borderId="0" numFmtId="0" xfId="0" applyFont="1" applyAlignment="1">
      <alignment horizontal="center" vertical="center"/>
    </xf>
    <xf fontId="36" fillId="0" borderId="0" numFmtId="0" xfId="0" applyFont="1" applyAlignment="1">
      <alignment horizontal="center" wrapText="1"/>
    </xf>
    <xf fontId="36" fillId="0" borderId="0" numFmtId="0" xfId="0" applyFont="1" applyAlignment="1">
      <alignment horizontal="center"/>
    </xf>
    <xf fontId="48" fillId="0" borderId="0" numFmtId="0" xfId="0" applyFont="1" applyAlignment="1">
      <alignment vertical="center"/>
    </xf>
    <xf fontId="48" fillId="0" borderId="9" numFmtId="0" xfId="0" applyFont="1" applyBorder="1" applyAlignment="1">
      <alignment horizontal="center" vertical="center" wrapText="1"/>
    </xf>
    <xf fontId="48" fillId="0" borderId="0" numFmtId="0" xfId="0" applyFont="1"/>
    <xf fontId="36" fillId="0" borderId="0" numFmtId="0" xfId="0" applyFont="1" applyAlignment="1">
      <alignment vertical="center"/>
    </xf>
    <xf fontId="36" fillId="34" borderId="9" numFmtId="0" xfId="0" applyFont="1" applyFill="1" applyBorder="1" applyAlignment="1">
      <alignment horizontal="center" vertical="center" wrapText="1"/>
    </xf>
    <xf fontId="36" fillId="0" borderId="9" numFmtId="0" xfId="0" applyFont="1" applyBorder="1" applyAlignment="1">
      <alignment horizontal="left" vertical="center" wrapText="1"/>
    </xf>
    <xf fontId="36" fillId="34" borderId="9" numFmtId="0" xfId="0" applyFont="1" applyFill="1" applyBorder="1" applyAlignment="1">
      <alignment horizontal="center" vertical="center"/>
    </xf>
    <xf fontId="36" fillId="0" borderId="11" numFmtId="0" xfId="0" applyFont="1" applyBorder="1" applyAlignment="1">
      <alignment vertical="center"/>
    </xf>
    <xf fontId="36" fillId="0" borderId="9" numFmtId="0" xfId="0" applyFont="1" applyBorder="1" applyAlignment="1">
      <alignment horizontal="left" vertical="center"/>
    </xf>
    <xf fontId="36" fillId="0" borderId="9" numFmtId="162" xfId="0" applyNumberFormat="1" applyFont="1" applyBorder="1" applyAlignment="1">
      <alignment horizontal="center"/>
    </xf>
    <xf fontId="36" fillId="0" borderId="9" numFmtId="0" xfId="0" applyFont="1" applyBorder="1"/>
    <xf fontId="33" fillId="0" borderId="9" numFmtId="0" xfId="0" applyFont="1" applyBorder="1" applyAlignment="1">
      <alignment horizontal="left" vertical="center" wrapText="1"/>
    </xf>
    <xf fontId="33" fillId="37" borderId="9" numFmtId="0" xfId="0" applyFont="1" applyFill="1" applyBorder="1" applyAlignment="1">
      <alignment horizontal="center" vertical="center" wrapText="1"/>
    </xf>
    <xf fontId="33" fillId="37" borderId="9" numFmtId="0" xfId="0" applyFont="1" applyFill="1" applyBorder="1" applyAlignment="1">
      <alignment horizontal="left" vertical="center" wrapText="1"/>
    </xf>
    <xf fontId="36" fillId="38" borderId="9" numFmtId="0" xfId="0" applyFont="1" applyFill="1" applyBorder="1" applyAlignment="1">
      <alignment horizontal="center" vertical="center" wrapText="1"/>
    </xf>
    <xf fontId="36" fillId="38" borderId="9" numFmtId="0" xfId="0" applyFont="1" applyFill="1" applyBorder="1" applyAlignment="1">
      <alignment horizontal="center" vertical="center"/>
    </xf>
    <xf fontId="36" fillId="38" borderId="9" numFmtId="0" xfId="0" applyFont="1" applyFill="1" applyBorder="1" applyAlignment="1">
      <alignment horizontal="center" wrapText="1"/>
    </xf>
    <xf fontId="36" fillId="38" borderId="9" numFmtId="0" xfId="0" applyFont="1" applyFill="1" applyBorder="1" applyAlignment="1">
      <alignment horizontal="center"/>
    </xf>
    <xf fontId="33" fillId="38" borderId="9" numFmtId="0" xfId="0" applyFont="1" applyFill="1" applyBorder="1" applyAlignment="1">
      <alignment horizontal="center" vertical="center" wrapText="1"/>
    </xf>
    <xf fontId="33" fillId="38" borderId="9" numFmtId="0" xfId="0" applyFont="1" applyFill="1" applyBorder="1" applyAlignment="1">
      <alignment horizontal="left" vertical="center" wrapText="1"/>
    </xf>
    <xf fontId="33" fillId="0" borderId="9" numFmtId="1" xfId="0" applyNumberFormat="1" applyFont="1" applyBorder="1" applyAlignment="1">
      <alignment horizontal="center" vertical="center" wrapText="1"/>
    </xf>
    <xf fontId="20" fillId="34" borderId="9" numFmtId="0" xfId="0" applyFont="1" applyFill="1" applyBorder="1" applyAlignment="1">
      <alignment horizontal="center" vertical="center" wrapText="1"/>
    </xf>
    <xf fontId="26" fillId="0" borderId="9" numFmtId="0" xfId="0" applyFont="1" applyBorder="1" applyAlignment="1">
      <alignment horizontal="center" vertical="center" wrapText="1"/>
    </xf>
    <xf fontId="26" fillId="0" borderId="9" numFmtId="0" xfId="0" applyFont="1" applyBorder="1" applyAlignment="1">
      <alignment horizontal="left" vertical="center" wrapText="1"/>
    </xf>
    <xf fontId="36" fillId="0" borderId="9" numFmtId="0" xfId="0" applyFont="1" applyBorder="1" applyAlignment="1">
      <alignment wrapText="1"/>
    </xf>
    <xf fontId="26" fillId="0" borderId="0" numFmtId="0" xfId="0" applyFont="1"/>
    <xf fontId="33" fillId="0" borderId="10" numFmtId="0" xfId="0" applyFont="1" applyBorder="1" applyAlignment="1">
      <alignment horizontal="center" vertical="center" wrapText="1"/>
    </xf>
    <xf fontId="26" fillId="0" borderId="9" numFmtId="0" xfId="0" applyFont="1" applyBorder="1" applyAlignment="1">
      <alignment horizontal="center" wrapText="1"/>
    </xf>
    <xf fontId="26" fillId="0" borderId="9" numFmtId="0" xfId="0" applyFont="1" applyBorder="1" applyAlignment="1">
      <alignment horizontal="left" wrapText="1"/>
    </xf>
    <xf fontId="26" fillId="0" borderId="9" numFmtId="0" xfId="0" applyFont="1" applyBorder="1"/>
    <xf fontId="49" fillId="0" borderId="9" numFmtId="0" xfId="0" applyFont="1" applyBorder="1" applyAlignment="1">
      <alignment horizontal="center" vertical="center"/>
    </xf>
    <xf fontId="36" fillId="0" borderId="11" numFmtId="0" xfId="0" applyFont="1" applyBorder="1"/>
    <xf fontId="33" fillId="0" borderId="0" numFmtId="0" xfId="0" applyFont="1" applyAlignment="1">
      <alignment horizontal="center" vertical="center" wrapText="1"/>
    </xf>
    <xf fontId="49" fillId="0" borderId="9" numFmtId="0" xfId="0" applyFont="1" applyBorder="1" applyAlignment="1">
      <alignment horizontal="center" vertical="center" wrapText="1"/>
    </xf>
    <xf fontId="50" fillId="0" borderId="9" numFmtId="0" xfId="0" applyFont="1" applyBorder="1"/>
    <xf fontId="36" fillId="0" borderId="9" numFmtId="0" xfId="0" applyFont="1" applyBorder="1" applyAlignment="1">
      <alignment horizontal="justify"/>
    </xf>
    <xf fontId="26" fillId="0" borderId="9" numFmtId="0" xfId="0" applyFont="1" applyBorder="1" applyAlignment="1">
      <alignment horizontal="center"/>
    </xf>
    <xf fontId="29" fillId="0" borderId="9" numFmtId="0" xfId="0" applyFont="1" applyBorder="1" applyAlignment="1">
      <alignment horizontal="center"/>
    </xf>
    <xf fontId="29" fillId="0" borderId="9" numFmtId="0" xfId="0" applyFont="1" applyBorder="1" applyAlignment="1">
      <alignment horizontal="left"/>
    </xf>
    <xf fontId="33" fillId="0" borderId="9" numFmtId="0" xfId="0" applyFont="1" applyBorder="1" applyAlignment="1">
      <alignment horizontal="center"/>
    </xf>
    <xf fontId="33" fillId="0" borderId="0" numFmtId="0" xfId="0" applyFont="1" applyAlignment="1">
      <alignment horizontal="center"/>
    </xf>
    <xf fontId="51" fillId="0" borderId="9" numFmtId="0" xfId="0" applyFont="1" applyBorder="1" applyAlignment="1">
      <alignment horizontal="center" vertical="center"/>
    </xf>
    <xf fontId="36" fillId="0" borderId="9" numFmtId="0" xfId="0" applyFont="1" applyBorder="1" applyAlignment="1">
      <alignment horizontal="justify" vertical="center"/>
    </xf>
    <xf fontId="42" fillId="0" borderId="9" numFmtId="0" xfId="0" applyFont="1" applyBorder="1"/>
    <xf fontId="45" fillId="0" borderId="16" numFmtId="0" xfId="0" applyFont="1" applyBorder="1" applyAlignment="1">
      <alignment horizontal="center"/>
    </xf>
    <xf fontId="32" fillId="0" borderId="9" numFmtId="0" xfId="0" applyFont="1" applyBorder="1"/>
    <xf fontId="52" fillId="0" borderId="9" numFmtId="0" xfId="0" applyFont="1" applyBorder="1" applyAlignment="1">
      <alignment horizontal="center"/>
    </xf>
    <xf fontId="33" fillId="0" borderId="9" numFmtId="0" xfId="0" applyFont="1" applyBorder="1" applyAlignment="1">
      <alignment horizontal="left"/>
    </xf>
    <xf fontId="53" fillId="0" borderId="9" numFmtId="0" xfId="0" applyFont="1" applyBorder="1" applyAlignment="1">
      <alignment horizontal="center"/>
    </xf>
    <xf fontId="33" fillId="0" borderId="10" numFmtId="0" xfId="0" applyFont="1" applyBorder="1"/>
    <xf fontId="33" fillId="0" borderId="14" numFmtId="0" xfId="0" applyFont="1" applyBorder="1" applyAlignment="1">
      <alignment horizontal="left"/>
    </xf>
    <xf fontId="33" fillId="0" borderId="14" numFmtId="0" xfId="0" applyFont="1" applyBorder="1" applyAlignment="1">
      <alignment horizontal="center" vertical="center"/>
    </xf>
    <xf fontId="33" fillId="0" borderId="14" numFmtId="0" xfId="0" applyFont="1" applyBorder="1" applyAlignment="1">
      <alignment horizontal="center" wrapText="1"/>
    </xf>
    <xf fontId="33" fillId="0" borderId="14" numFmtId="0" xfId="0" applyFont="1" applyBorder="1" applyAlignment="1">
      <alignment horizontal="center"/>
    </xf>
    <xf fontId="33" fillId="0" borderId="14" numFmtId="0" xfId="0" applyFont="1" applyBorder="1" applyAlignment="1">
      <alignment vertical="center" wrapText="1"/>
    </xf>
    <xf fontId="52" fillId="0" borderId="14" numFmtId="0" xfId="0" applyFont="1" applyBorder="1" applyAlignment="1">
      <alignment horizontal="center"/>
    </xf>
    <xf fontId="45" fillId="0" borderId="0" numFmtId="0" xfId="0" applyFont="1" applyAlignment="1">
      <alignment horizontal="center"/>
    </xf>
    <xf fontId="33" fillId="0" borderId="10" numFmtId="0" xfId="0" applyFont="1" applyBorder="1" applyAlignment="1">
      <alignment horizontal="center"/>
    </xf>
    <xf fontId="39" fillId="0" borderId="9" numFmtId="0" xfId="0" applyFont="1" applyBorder="1" applyAlignment="1">
      <alignment horizontal="left"/>
    </xf>
    <xf fontId="24" fillId="0" borderId="9" numFmtId="0" xfId="0" applyFont="1" applyBorder="1" applyAlignment="1">
      <alignment horizontal="left"/>
    </xf>
    <xf fontId="42" fillId="0" borderId="9" numFmtId="0" xfId="0" applyFont="1" applyBorder="1" applyAlignment="1">
      <alignment vertical="center"/>
    </xf>
    <xf fontId="36" fillId="0" borderId="9" numFmtId="0" xfId="0" applyFont="1" applyBorder="1" applyAlignment="1" quotePrefix="1">
      <alignment horizontal="left" vertical="center"/>
    </xf>
    <xf fontId="33" fillId="0" borderId="10" numFmtId="0" xfId="0" applyFont="1" applyBorder="1" applyAlignment="1">
      <alignment horizontal="left"/>
    </xf>
    <xf fontId="33" fillId="0" borderId="14" numFmtId="0" xfId="0" applyFont="1" applyBorder="1"/>
    <xf fontId="45" fillId="0" borderId="14" numFmtId="0" xfId="0" applyFont="1" applyBorder="1" applyAlignment="1">
      <alignment horizontal="center"/>
    </xf>
    <xf fontId="45" fillId="0" borderId="9" numFmtId="0" xfId="0" applyFont="1" applyBorder="1" applyAlignment="1">
      <alignment horizontal="center"/>
    </xf>
    <xf fontId="42" fillId="0" borderId="0" numFmtId="0" xfId="0" applyFont="1"/>
    <xf fontId="26" fillId="0" borderId="0" numFmtId="0" xfId="0" applyFont="1" applyAlignment="1">
      <alignment horizontal="left"/>
    </xf>
    <xf fontId="48" fillId="0" borderId="9" numFmtId="0" xfId="0" applyFont="1" applyBorder="1" applyAlignment="1">
      <alignment horizontal="center"/>
    </xf>
    <xf fontId="36" fillId="0" borderId="9" numFmtId="163" xfId="0" applyNumberFormat="1" applyFont="1" applyBorder="1" applyAlignment="1">
      <alignment horizontal="center"/>
    </xf>
    <xf fontId="29" fillId="0" borderId="9" numFmtId="163" xfId="0" applyNumberFormat="1" applyFont="1" applyBorder="1" applyAlignment="1">
      <alignment horizontal="center"/>
    </xf>
    <xf fontId="29" fillId="0" borderId="9" numFmtId="0" xfId="0" applyFont="1" applyBorder="1" applyAlignment="1">
      <alignment horizontal="center" wrapText="1"/>
    </xf>
    <xf fontId="0" fillId="0" borderId="0" numFmtId="0" xfId="0"/>
    <xf fontId="54" fillId="39" borderId="17" numFmtId="162" xfId="0" applyNumberFormat="1" applyFont="1" applyFill="1" applyBorder="1" applyAlignment="1">
      <alignment horizontal="center"/>
    </xf>
    <xf fontId="54" fillId="39" borderId="13" numFmtId="162" xfId="0" applyNumberFormat="1" applyFont="1" applyFill="1" applyBorder="1" applyAlignment="1">
      <alignment horizontal="center"/>
    </xf>
    <xf fontId="54" fillId="39" borderId="18" numFmtId="162" xfId="0" applyNumberFormat="1" applyFont="1" applyFill="1" applyBorder="1" applyAlignment="1">
      <alignment horizontal="center"/>
    </xf>
    <xf fontId="0" fillId="0" borderId="9" numFmtId="0" xfId="0" applyBorder="1" applyAlignment="1">
      <alignment horizontal="left" wrapText="1"/>
    </xf>
    <xf fontId="55" fillId="17" borderId="9" numFmtId="0" xfId="0" applyFont="1" applyFill="1" applyBorder="1" applyAlignment="1">
      <alignment horizontal="center"/>
    </xf>
    <xf fontId="6" fillId="34" borderId="9" numFmtId="0" xfId="0" applyFont="1" applyFill="1" applyBorder="1" applyAlignment="1">
      <alignment horizontal="center" vertical="center"/>
    </xf>
    <xf fontId="56" fillId="17" borderId="9" numFmtId="0" xfId="0" applyFont="1" applyFill="1" applyBorder="1" applyAlignment="1">
      <alignment horizontal="center" vertical="center"/>
    </xf>
    <xf fontId="56" fillId="17" borderId="9" numFmtId="0" xfId="0" applyFont="1" applyFill="1" applyBorder="1" applyAlignment="1">
      <alignment horizontal="center" vertical="center" wrapText="1"/>
    </xf>
    <xf fontId="56" fillId="17" borderId="19" numFmtId="0" xfId="0" applyFont="1" applyFill="1" applyBorder="1" applyAlignment="1">
      <alignment horizontal="center" vertical="center" wrapText="1"/>
    </xf>
    <xf fontId="0" fillId="0" borderId="9" numFmtId="162" xfId="0" applyNumberFormat="1" applyBorder="1" applyAlignment="1">
      <alignment horizontal="left" wrapText="1"/>
    </xf>
    <xf fontId="0" fillId="40" borderId="9" numFmtId="162" xfId="0" applyNumberFormat="1" applyFill="1" applyBorder="1" applyAlignment="1">
      <alignment horizontal="center" vertical="center"/>
    </xf>
    <xf fontId="0" fillId="0" borderId="9" numFmtId="162" xfId="0" applyNumberFormat="1" applyBorder="1" applyAlignment="1">
      <alignment horizontal="center"/>
    </xf>
    <xf fontId="0" fillId="0" borderId="9" numFmtId="162" xfId="0" applyNumberFormat="1" applyBorder="1" applyAlignment="1">
      <alignment horizontal="left"/>
    </xf>
    <xf fontId="15" fillId="0" borderId="9" numFmtId="162" xfId="0" applyNumberFormat="1" applyFont="1" applyBorder="1" applyAlignment="1">
      <alignment vertical="center" wrapText="1"/>
    </xf>
    <xf fontId="0" fillId="0" borderId="9" numFmtId="162" xfId="0" applyNumberFormat="1" applyBorder="1" applyAlignment="1">
      <alignment horizontal="center" wrapText="1"/>
    </xf>
    <xf fontId="15" fillId="0" borderId="9" numFmtId="162" xfId="0" applyNumberFormat="1" applyFont="1" applyBorder="1" applyAlignment="1">
      <alignment horizontal="center" vertical="center" wrapText="1"/>
    </xf>
    <xf fontId="6" fillId="0" borderId="9" numFmtId="162" xfId="0" applyNumberFormat="1" applyFont="1" applyBorder="1" applyAlignment="1">
      <alignment horizontal="left" wrapText="1"/>
    </xf>
    <xf fontId="6" fillId="0" borderId="9" numFmtId="162" xfId="0" applyNumberFormat="1" applyFont="1" applyBorder="1" applyAlignment="1">
      <alignment horizontal="center" wrapText="1"/>
    </xf>
    <xf fontId="57" fillId="0" borderId="9" numFmtId="162" xfId="0" applyNumberFormat="1" applyFont="1" applyBorder="1" applyAlignment="1">
      <alignment horizontal="center" vertical="center" wrapText="1"/>
    </xf>
    <xf fontId="54" fillId="41" borderId="17" numFmtId="162" xfId="0" applyNumberFormat="1" applyFont="1" applyFill="1" applyBorder="1" applyAlignment="1">
      <alignment horizontal="center" wrapText="1"/>
    </xf>
    <xf fontId="54" fillId="41" borderId="13" numFmtId="162" xfId="0" applyNumberFormat="1" applyFont="1" applyFill="1" applyBorder="1" applyAlignment="1">
      <alignment horizontal="center" wrapText="1"/>
    </xf>
    <xf fontId="54" fillId="41" borderId="18" numFmtId="162" xfId="0" applyNumberFormat="1" applyFont="1" applyFill="1" applyBorder="1" applyAlignment="1">
      <alignment horizontal="center" wrapText="1"/>
    </xf>
    <xf fontId="55" fillId="17" borderId="9" numFmtId="162" xfId="0" applyNumberFormat="1" applyFont="1" applyFill="1" applyBorder="1" applyAlignment="1">
      <alignment horizontal="center"/>
    </xf>
    <xf fontId="56" fillId="17" borderId="9" numFmtId="162" xfId="0" applyNumberFormat="1" applyFont="1" applyFill="1" applyBorder="1" applyAlignment="1">
      <alignment horizontal="center" vertical="center"/>
    </xf>
    <xf fontId="56" fillId="17" borderId="9" numFmtId="162" xfId="0" applyNumberFormat="1" applyFont="1" applyFill="1" applyBorder="1" applyAlignment="1">
      <alignment horizontal="center" vertical="center" wrapText="1"/>
    </xf>
    <xf fontId="56" fillId="17" borderId="19" numFmtId="162" xfId="0" applyNumberFormat="1" applyFont="1" applyFill="1" applyBorder="1" applyAlignment="1">
      <alignment horizontal="center" vertical="center" wrapText="1"/>
    </xf>
    <xf fontId="6" fillId="0" borderId="9" numFmtId="162" xfId="0" applyNumberFormat="1" applyFont="1" applyBorder="1" applyAlignment="1">
      <alignment horizontal="center"/>
    </xf>
    <xf fontId="6" fillId="40" borderId="9" numFmtId="162" xfId="0" applyNumberFormat="1" applyFont="1" applyFill="1" applyBorder="1" applyAlignment="1">
      <alignment horizontal="center"/>
    </xf>
    <xf fontId="0" fillId="40" borderId="9" numFmtId="162" xfId="0" applyNumberFormat="1" applyFill="1" applyBorder="1" applyAlignment="1">
      <alignment horizontal="center"/>
    </xf>
    <xf fontId="15" fillId="0" borderId="9" numFmtId="162" xfId="0" applyNumberFormat="1" applyFont="1" applyBorder="1" applyAlignment="1">
      <alignment horizontal="center" vertical="center"/>
    </xf>
    <xf fontId="6" fillId="0" borderId="19" numFmtId="162" xfId="0" applyNumberFormat="1" applyFont="1" applyBorder="1" applyAlignment="1">
      <alignment horizontal="left" wrapText="1"/>
    </xf>
    <xf fontId="6" fillId="0" borderId="19" numFmtId="162" xfId="0" applyNumberFormat="1" applyFont="1" applyBorder="1" applyAlignment="1">
      <alignment horizontal="center"/>
    </xf>
    <xf fontId="54" fillId="39" borderId="9" numFmtId="162" xfId="0" applyNumberFormat="1" applyFont="1" applyFill="1" applyBorder="1" applyAlignment="1">
      <alignment horizontal="center"/>
    </xf>
    <xf fontId="58" fillId="42" borderId="9" numFmtId="162" xfId="0" applyNumberFormat="1" applyFont="1" applyFill="1" applyBorder="1" applyAlignment="1">
      <alignment horizontal="center"/>
    </xf>
    <xf fontId="0" fillId="0" borderId="12" numFmtId="162" xfId="0" applyNumberFormat="1" applyBorder="1" applyAlignment="1">
      <alignment horizontal="center" wrapText="1"/>
    </xf>
    <xf fontId="59" fillId="38" borderId="9" numFmtId="162" xfId="0" applyNumberFormat="1" applyFont="1" applyFill="1" applyBorder="1" applyAlignment="1">
      <alignment horizontal="center" vertical="center"/>
    </xf>
    <xf fontId="59" fillId="38" borderId="9" numFmtId="162" xfId="0" applyNumberFormat="1" applyFont="1" applyFill="1" applyBorder="1" applyAlignment="1">
      <alignment horizontal="center" vertical="center" wrapText="1"/>
    </xf>
    <xf fontId="59" fillId="43" borderId="9" numFmtId="162" xfId="0" applyNumberFormat="1" applyFont="1" applyFill="1" applyBorder="1" applyAlignment="1">
      <alignment horizontal="center" vertical="center" wrapText="1"/>
    </xf>
    <xf fontId="60" fillId="44" borderId="9" numFmtId="0" xfId="0" applyFont="1" applyFill="1" applyBorder="1" applyAlignment="1">
      <alignment horizontal="center" vertical="center" wrapText="1"/>
    </xf>
    <xf fontId="59" fillId="44" borderId="9" numFmtId="0" xfId="0" applyFont="1" applyFill="1" applyBorder="1" applyAlignment="1">
      <alignment horizontal="center" vertical="center" wrapText="1"/>
    </xf>
    <xf fontId="59" fillId="43" borderId="9" numFmtId="0" xfId="0" applyFont="1" applyFill="1" applyBorder="1" applyAlignment="1">
      <alignment horizontal="center" vertical="center"/>
    </xf>
    <xf fontId="0" fillId="0" borderId="0" numFmtId="162" xfId="0" applyNumberFormat="1" applyAlignment="1">
      <alignment horizontal="center" wrapText="1"/>
    </xf>
    <xf fontId="59" fillId="43" borderId="9" numFmtId="162" xfId="0" applyNumberFormat="1" applyFont="1" applyFill="1" applyBorder="1" applyAlignment="1">
      <alignment horizontal="center" vertical="center"/>
    </xf>
    <xf fontId="45" fillId="38" borderId="10" numFmtId="162" xfId="0" applyNumberFormat="1" applyFont="1" applyFill="1" applyBorder="1" applyAlignment="1">
      <alignment horizontal="center"/>
    </xf>
    <xf fontId="45" fillId="43" borderId="9" numFmtId="162" xfId="0" applyNumberFormat="1" applyFont="1" applyFill="1" applyBorder="1" applyAlignment="1">
      <alignment horizontal="center"/>
    </xf>
    <xf fontId="24" fillId="43" borderId="9" numFmtId="162" xfId="0" applyNumberFormat="1" applyFont="1" applyFill="1" applyBorder="1" applyAlignment="1">
      <alignment horizontal="center"/>
    </xf>
    <xf fontId="45" fillId="44" borderId="9" numFmtId="0" xfId="0" applyFont="1" applyFill="1" applyBorder="1" applyAlignment="1">
      <alignment horizontal="center" vertical="center" wrapText="1"/>
    </xf>
    <xf fontId="24" fillId="44" borderId="9" numFmtId="1" xfId="0" applyNumberFormat="1" applyFont="1" applyFill="1" applyBorder="1" applyAlignment="1">
      <alignment horizontal="center" vertical="center"/>
    </xf>
    <xf fontId="45" fillId="44" borderId="9" numFmtId="1" xfId="0" applyNumberFormat="1" applyFont="1" applyFill="1" applyBorder="1" applyAlignment="1">
      <alignment horizontal="center" vertical="center"/>
    </xf>
    <xf fontId="45" fillId="43" borderId="9" numFmtId="0" xfId="0" applyFont="1" applyFill="1" applyBorder="1" applyAlignment="1">
      <alignment horizontal="center" vertical="center"/>
    </xf>
    <xf fontId="24" fillId="38" borderId="10" numFmtId="162" xfId="0" applyNumberFormat="1" applyFont="1" applyFill="1" applyBorder="1" applyAlignment="1">
      <alignment horizontal="center"/>
    </xf>
    <xf fontId="58" fillId="38" borderId="10" numFmtId="162" xfId="0" applyNumberFormat="1" applyFont="1" applyFill="1" applyBorder="1" applyAlignment="1">
      <alignment horizontal="center"/>
    </xf>
    <xf fontId="58" fillId="43" borderId="9" numFmtId="162" xfId="0" applyNumberFormat="1" applyFont="1" applyFill="1" applyBorder="1" applyAlignment="1">
      <alignment horizontal="center" vertical="center"/>
    </xf>
    <xf fontId="58" fillId="44" borderId="9" numFmtId="0" xfId="0" applyFont="1" applyFill="1" applyBorder="1" applyAlignment="1">
      <alignment horizontal="center" vertical="center" wrapText="1"/>
    </xf>
    <xf fontId="0" fillId="0" borderId="11" numFmtId="0" xfId="0" applyBorder="1"/>
    <xf fontId="0" fillId="0" borderId="0" numFmtId="0" xfId="0" applyAlignment="1">
      <alignment horizontal="center" vertical="center"/>
    </xf>
    <xf fontId="0" fillId="0" borderId="0" numFmtId="0" xfId="0" applyAlignment="1">
      <alignment vertical="center" wrapText="1"/>
    </xf>
    <xf fontId="61" fillId="0" borderId="9" numFmtId="0" xfId="0" applyFont="1" applyBorder="1" applyAlignment="1">
      <alignment horizontal="center" vertical="center" wrapText="1"/>
    </xf>
    <xf fontId="61" fillId="37" borderId="9" numFmtId="164" xfId="0" applyNumberFormat="1" applyFont="1" applyFill="1" applyBorder="1" applyAlignment="1">
      <alignment horizontal="center" vertical="center"/>
    </xf>
    <xf fontId="61" fillId="37" borderId="9" numFmtId="164" xfId="0" applyNumberFormat="1" applyFont="1" applyFill="1" applyBorder="1" applyAlignment="1">
      <alignment horizontal="center" vertical="center" wrapText="1"/>
    </xf>
    <xf fontId="59" fillId="45" borderId="9" numFmtId="0" xfId="0" applyFont="1" applyFill="1" applyBorder="1" applyAlignment="1">
      <alignment horizontal="center" vertical="center"/>
    </xf>
    <xf fontId="61" fillId="37" borderId="9" numFmtId="0" xfId="0" applyFont="1" applyFill="1" applyBorder="1" applyAlignment="1">
      <alignment horizontal="center" vertical="center" wrapText="1"/>
    </xf>
    <xf fontId="59" fillId="0" borderId="9" numFmtId="0" xfId="0" applyFont="1" applyBorder="1" applyAlignment="1">
      <alignment horizontal="center" vertical="center"/>
    </xf>
    <xf fontId="59" fillId="0" borderId="9" numFmtId="0" xfId="0" applyFont="1" applyBorder="1" applyAlignment="1">
      <alignment horizontal="center" vertical="center" wrapText="1"/>
    </xf>
    <xf fontId="43" fillId="0" borderId="10" numFmtId="0" xfId="0" applyFont="1" applyBorder="1" applyAlignment="1" quotePrefix="1">
      <alignment horizontal="center" vertical="center"/>
    </xf>
    <xf fontId="43" fillId="45" borderId="10" numFmtId="164" xfId="0" applyNumberFormat="1" applyFont="1" applyFill="1" applyBorder="1" applyAlignment="1">
      <alignment horizontal="center" vertical="center"/>
    </xf>
    <xf fontId="43" fillId="0" borderId="10" numFmtId="0" xfId="36" applyFont="1" applyBorder="1" applyAlignment="1">
      <alignment horizontal="left" vertical="center" wrapText="1"/>
    </xf>
    <xf fontId="43" fillId="45" borderId="10" numFmtId="164" xfId="0" applyNumberFormat="1" applyFont="1" applyFill="1" applyBorder="1" applyAlignment="1">
      <alignment vertical="center"/>
    </xf>
    <xf fontId="0" fillId="45" borderId="10" numFmtId="0" xfId="0" applyFill="1" applyBorder="1" applyAlignment="1">
      <alignment horizontal="center" vertical="center"/>
    </xf>
    <xf fontId="43" fillId="45" borderId="10" numFmtId="0" xfId="2" applyFont="1" applyFill="1" applyBorder="1" applyAlignment="1">
      <alignment horizontal="center" vertical="center" wrapText="1"/>
    </xf>
    <xf fontId="28" fillId="45" borderId="10" numFmtId="0" xfId="2" applyFont="1" applyFill="1" applyBorder="1" applyAlignment="1">
      <alignment horizontal="center" vertical="center" wrapText="1"/>
    </xf>
    <xf fontId="43" fillId="45" borderId="20" numFmtId="165" xfId="47" applyNumberFormat="1" applyFont="1" applyFill="1" applyBorder="1" applyAlignment="1">
      <alignment horizontal="center" vertical="center" wrapText="1"/>
    </xf>
    <xf fontId="43" fillId="0" borderId="20" numFmtId="0" xfId="0" applyFont="1" applyBorder="1" applyAlignment="1">
      <alignment vertical="center" wrapText="1"/>
    </xf>
    <xf fontId="62" fillId="45" borderId="10" numFmtId="0" xfId="0" applyFont="1" applyFill="1" applyBorder="1" applyAlignment="1">
      <alignment horizontal="center" vertical="center"/>
    </xf>
    <xf fontId="43" fillId="45" borderId="10" numFmtId="164" xfId="0" applyNumberFormat="1" applyFont="1" applyFill="1" applyBorder="1" applyAlignment="1" quotePrefix="1">
      <alignment vertical="center" wrapText="1"/>
    </xf>
    <xf fontId="43" fillId="45" borderId="21" numFmtId="164" xfId="0" applyNumberFormat="1" applyFont="1" applyFill="1" applyBorder="1" applyAlignment="1">
      <alignment horizontal="center" vertical="center"/>
    </xf>
    <xf fontId="43" fillId="45" borderId="21" numFmtId="164" xfId="0" applyNumberFormat="1" applyFont="1" applyFill="1" applyBorder="1" applyAlignment="1" quotePrefix="1">
      <alignment vertical="center" wrapText="1"/>
    </xf>
    <xf fontId="43" fillId="45" borderId="21" numFmtId="164" xfId="0" applyNumberFormat="1" applyFont="1" applyFill="1" applyBorder="1" applyAlignment="1">
      <alignment vertical="center" wrapText="1"/>
    </xf>
    <xf fontId="0" fillId="45" borderId="21" numFmtId="0" xfId="0" applyFill="1" applyBorder="1" applyAlignment="1">
      <alignment horizontal="center" vertical="center"/>
    </xf>
    <xf fontId="43" fillId="45" borderId="21" numFmtId="0" xfId="2" applyFont="1" applyFill="1" applyBorder="1" applyAlignment="1">
      <alignment horizontal="center" vertical="center" wrapText="1"/>
    </xf>
    <xf fontId="28" fillId="45" borderId="21" numFmtId="0" xfId="2" applyFont="1" applyFill="1" applyBorder="1" applyAlignment="1">
      <alignment horizontal="center" vertical="center" wrapText="1"/>
    </xf>
    <xf fontId="43" fillId="45" borderId="22" numFmtId="165" xfId="47" applyNumberFormat="1" applyFont="1" applyFill="1" applyBorder="1" applyAlignment="1">
      <alignment horizontal="center" vertical="center" wrapText="1"/>
    </xf>
    <xf fontId="43" fillId="0" borderId="22" numFmtId="0" xfId="0" applyFont="1" applyBorder="1" applyAlignment="1">
      <alignment vertical="center" wrapText="1"/>
    </xf>
    <xf fontId="62" fillId="45" borderId="21" numFmtId="0" xfId="0" applyFont="1" applyFill="1" applyBorder="1" applyAlignment="1">
      <alignment horizontal="center" vertical="center"/>
    </xf>
    <xf fontId="43" fillId="34" borderId="9" numFmtId="0" xfId="0" applyFont="1" applyFill="1" applyBorder="1" applyAlignment="1">
      <alignment horizontal="center" vertical="center" wrapText="1"/>
    </xf>
    <xf fontId="43" fillId="34" borderId="10" numFmtId="0" xfId="0" applyFont="1" applyFill="1" applyBorder="1" applyAlignment="1">
      <alignment horizontal="center" vertical="center" wrapText="1"/>
    </xf>
    <xf fontId="43" fillId="34" borderId="10" numFmtId="164" xfId="0" applyNumberFormat="1" applyFont="1" applyFill="1" applyBorder="1" applyAlignment="1">
      <alignment vertical="center" wrapText="1"/>
    </xf>
    <xf fontId="43" fillId="34" borderId="10" numFmtId="164" xfId="0" applyNumberFormat="1" applyFont="1" applyFill="1" applyBorder="1" applyAlignment="1">
      <alignment horizontal="center" vertical="center"/>
    </xf>
    <xf fontId="43" fillId="34" borderId="10" numFmtId="164" xfId="0" applyNumberFormat="1" applyFont="1" applyFill="1" applyBorder="1"/>
    <xf fontId="0" fillId="34" borderId="10" numFmtId="0" xfId="0" applyFill="1" applyBorder="1" applyAlignment="1">
      <alignment horizontal="center" vertical="center"/>
    </xf>
    <xf fontId="43" fillId="34" borderId="10" numFmtId="0" xfId="2" applyFont="1" applyFill="1" applyBorder="1" applyAlignment="1">
      <alignment horizontal="center" vertical="center" wrapText="1"/>
    </xf>
    <xf fontId="28" fillId="34" borderId="10" numFmtId="0" xfId="2" applyFont="1" applyFill="1" applyBorder="1" applyAlignment="1">
      <alignment horizontal="center" vertical="center" wrapText="1"/>
    </xf>
    <xf fontId="43" fillId="34" borderId="20" numFmtId="165" xfId="47" applyNumberFormat="1" applyFont="1" applyFill="1" applyBorder="1" applyAlignment="1">
      <alignment horizontal="center" vertical="center" wrapText="1"/>
    </xf>
    <xf fontId="0" fillId="34" borderId="20" numFmtId="0" xfId="0" applyFill="1" applyBorder="1" applyAlignment="1">
      <alignment vertical="center" wrapText="1"/>
    </xf>
    <xf fontId="43" fillId="0" borderId="21" numFmtId="0" xfId="0" applyFont="1" applyBorder="1" applyAlignment="1">
      <alignment horizontal="center" vertical="center" wrapText="1"/>
    </xf>
    <xf fontId="43" fillId="45" borderId="21" numFmtId="0" xfId="0" applyFont="1" applyFill="1" applyBorder="1" applyAlignment="1">
      <alignment horizontal="center" vertical="center" wrapText="1"/>
    </xf>
    <xf fontId="43" fillId="45" borderId="21" numFmtId="164" xfId="0" applyNumberFormat="1" applyFont="1" applyFill="1" applyBorder="1" applyAlignment="1">
      <alignment vertical="center"/>
    </xf>
    <xf fontId="0" fillId="0" borderId="22" numFmtId="0" xfId="0" applyBorder="1" applyAlignment="1">
      <alignment vertical="center" wrapText="1"/>
    </xf>
    <xf fontId="43" fillId="0" borderId="16" numFmtId="0" xfId="0" applyFont="1" applyBorder="1" applyAlignment="1">
      <alignment horizontal="center" vertical="center" wrapText="1"/>
    </xf>
    <xf fontId="43" fillId="45" borderId="16" numFmtId="0" xfId="0" applyFont="1" applyFill="1" applyBorder="1" applyAlignment="1">
      <alignment horizontal="center" vertical="center" wrapText="1"/>
    </xf>
    <xf fontId="43" fillId="45" borderId="16" numFmtId="0" xfId="0" applyFont="1" applyFill="1" applyBorder="1" applyAlignment="1">
      <alignment vertical="center" wrapText="1"/>
    </xf>
    <xf fontId="43" fillId="45" borderId="16" numFmtId="164" xfId="0" applyNumberFormat="1" applyFont="1" applyFill="1" applyBorder="1" applyAlignment="1">
      <alignment horizontal="center" vertical="center"/>
    </xf>
    <xf fontId="43" fillId="45" borderId="16" numFmtId="164" xfId="0" applyNumberFormat="1" applyFont="1" applyFill="1" applyBorder="1" applyAlignment="1">
      <alignment vertical="center"/>
    </xf>
    <xf fontId="0" fillId="45" borderId="16" numFmtId="0" xfId="0" applyFill="1" applyBorder="1" applyAlignment="1">
      <alignment horizontal="center" vertical="center"/>
    </xf>
    <xf fontId="28" fillId="45" borderId="16" numFmtId="0" xfId="2" applyFont="1" applyFill="1" applyBorder="1" applyAlignment="1">
      <alignment horizontal="center" vertical="center" wrapText="1"/>
    </xf>
    <xf fontId="43" fillId="45" borderId="23" numFmtId="165" xfId="47" applyNumberFormat="1" applyFont="1" applyFill="1" applyBorder="1" applyAlignment="1">
      <alignment horizontal="center" vertical="center" wrapText="1"/>
    </xf>
    <xf fontId="0" fillId="0" borderId="23" numFmtId="0" xfId="0" applyBorder="1" applyAlignment="1">
      <alignment vertical="center" wrapText="1"/>
    </xf>
    <xf fontId="62" fillId="45" borderId="16" numFmtId="0" xfId="0" applyFont="1" applyFill="1" applyBorder="1" applyAlignment="1">
      <alignment horizontal="center" vertical="center"/>
    </xf>
    <xf fontId="43" fillId="0" borderId="10" numFmtId="0" xfId="0" applyFont="1" applyBorder="1" applyAlignment="1">
      <alignment horizontal="center" vertical="center"/>
    </xf>
    <xf fontId="43" fillId="45" borderId="10" numFmtId="0" xfId="0" applyFont="1" applyFill="1" applyBorder="1" applyAlignment="1">
      <alignment horizontal="center" vertical="center"/>
    </xf>
    <xf fontId="43" fillId="45" borderId="10" numFmtId="0" xfId="0" applyFont="1" applyFill="1" applyBorder="1" applyAlignment="1">
      <alignment vertical="center" wrapText="1"/>
    </xf>
    <xf fontId="43" fillId="45" borderId="10" numFmtId="0" xfId="0" applyFont="1" applyFill="1" applyBorder="1"/>
    <xf fontId="43" fillId="45" borderId="20" numFmtId="0" xfId="0" applyFont="1" applyFill="1" applyBorder="1" applyAlignment="1">
      <alignment horizontal="center" vertical="center"/>
    </xf>
    <xf fontId="0" fillId="0" borderId="20" numFmtId="0" xfId="0" applyBorder="1" applyAlignment="1">
      <alignment vertical="center" wrapText="1"/>
    </xf>
    <xf fontId="43" fillId="45" borderId="21" numFmtId="0" xfId="0" applyFont="1" applyFill="1" applyBorder="1" applyAlignment="1">
      <alignment horizontal="center" vertical="center"/>
    </xf>
    <xf fontId="43" fillId="45" borderId="21" numFmtId="0" xfId="0" applyFont="1" applyFill="1" applyBorder="1" applyAlignment="1">
      <alignment vertical="center" wrapText="1"/>
    </xf>
    <xf fontId="0" fillId="45" borderId="21" numFmtId="0" xfId="0" applyFill="1" applyBorder="1" applyAlignment="1">
      <alignment vertical="center"/>
    </xf>
    <xf fontId="62" fillId="45" borderId="21" numFmtId="0" xfId="0" applyFont="1" applyFill="1" applyBorder="1" applyAlignment="1">
      <alignment vertical="center"/>
    </xf>
    <xf fontId="43" fillId="45" borderId="22" numFmtId="0" xfId="0" applyFont="1" applyFill="1" applyBorder="1" applyAlignment="1">
      <alignment horizontal="center" vertical="center"/>
    </xf>
    <xf fontId="43" fillId="0" borderId="9" numFmtId="0" xfId="0" applyFont="1" applyBorder="1" applyAlignment="1">
      <alignment horizontal="center" vertical="center" wrapText="1"/>
    </xf>
    <xf fontId="43" fillId="45" borderId="9" numFmtId="0" xfId="0" applyFont="1" applyFill="1" applyBorder="1" applyAlignment="1">
      <alignment vertical="center"/>
    </xf>
    <xf fontId="43" fillId="45" borderId="9" numFmtId="0" xfId="0" applyFont="1" applyFill="1" applyBorder="1" applyAlignment="1">
      <alignment vertical="center" wrapText="1"/>
    </xf>
    <xf fontId="43" fillId="45" borderId="9" numFmtId="0" xfId="0" applyFont="1" applyFill="1" applyBorder="1" applyAlignment="1">
      <alignment horizontal="center" vertical="center"/>
    </xf>
    <xf fontId="63" fillId="45" borderId="9" numFmtId="0" xfId="0" applyFont="1" applyFill="1" applyBorder="1" applyAlignment="1">
      <alignment vertical="center" wrapText="1"/>
    </xf>
    <xf fontId="0" fillId="45" borderId="9" numFmtId="0" xfId="0" applyFill="1" applyBorder="1" applyAlignment="1">
      <alignment vertical="center"/>
    </xf>
    <xf fontId="62" fillId="45" borderId="9" numFmtId="0" xfId="0" applyFont="1" applyFill="1" applyBorder="1" applyAlignment="1">
      <alignment horizontal="center" vertical="center"/>
    </xf>
    <xf fontId="43" fillId="0" borderId="9" numFmtId="0" xfId="0" applyFont="1" applyBorder="1" applyAlignment="1">
      <alignment vertical="center" wrapText="1"/>
    </xf>
    <xf fontId="0" fillId="0" borderId="11" numFmtId="0" xfId="0" applyBorder="1" applyAlignment="1">
      <alignment vertical="center" wrapText="1"/>
    </xf>
    <xf fontId="62" fillId="0" borderId="9" numFmtId="0" xfId="0" applyFont="1" applyBorder="1" applyAlignment="1">
      <alignment horizontal="center" vertical="center" wrapText="1"/>
    </xf>
    <xf fontId="62" fillId="0" borderId="9" numFmtId="0" xfId="0" applyFont="1" applyBorder="1" applyAlignment="1">
      <alignment horizontal="center" vertical="center"/>
    </xf>
    <xf fontId="37" fillId="0" borderId="9" numFmtId="0" xfId="0" applyFont="1" applyBorder="1" applyAlignment="1">
      <alignment horizontal="center" vertical="center"/>
    </xf>
    <xf fontId="62" fillId="0" borderId="9" numFmtId="0" xfId="0" applyFont="1" applyBorder="1" applyAlignment="1">
      <alignment vertical="center" wrapText="1"/>
    </xf>
    <xf fontId="0" fillId="46" borderId="0" numFmtId="0" xfId="0" applyFill="1" applyAlignment="1">
      <alignment horizontal="center" vertical="center"/>
    </xf>
    <xf fontId="0" fillId="46" borderId="0" numFmtId="0" xfId="0" applyFill="1" applyAlignment="1">
      <alignment vertical="center" wrapText="1"/>
    </xf>
    <xf fontId="0" fillId="46" borderId="0" numFmtId="0" xfId="0" applyFill="1"/>
    <xf fontId="64" fillId="0" borderId="0" numFmtId="0" xfId="0" applyFont="1" applyAlignment="1">
      <alignment horizontal="center" vertical="center"/>
    </xf>
    <xf fontId="61" fillId="0" borderId="9" numFmtId="0" xfId="0" applyFont="1" applyBorder="1" applyAlignment="1">
      <alignment horizontal="center" vertical="center"/>
    </xf>
    <xf fontId="61" fillId="0" borderId="9" numFmtId="0" xfId="0" applyFont="1" applyBorder="1" applyAlignment="1">
      <alignment vertical="center" wrapText="1"/>
    </xf>
    <xf fontId="59" fillId="0" borderId="10" numFmtId="0" xfId="0" applyFont="1" applyBorder="1" applyAlignment="1">
      <alignment horizontal="center" vertical="center"/>
    </xf>
    <xf fontId="59" fillId="0" borderId="20" numFmtId="0" xfId="0" applyFont="1" applyBorder="1"/>
    <xf fontId="59" fillId="0" borderId="10" numFmtId="0" xfId="0" applyFont="1" applyBorder="1"/>
    <xf fontId="62" fillId="34" borderId="9" numFmtId="0" xfId="0" applyFont="1" applyFill="1" applyBorder="1" applyAlignment="1">
      <alignment horizontal="center" vertical="center"/>
    </xf>
    <xf fontId="37" fillId="34" borderId="9" numFmtId="0" xfId="0" applyFont="1" applyFill="1" applyBorder="1" applyAlignment="1">
      <alignment vertical="center" wrapText="1"/>
    </xf>
    <xf fontId="45" fillId="0" borderId="10" numFmtId="0" xfId="0" applyFont="1" applyBorder="1"/>
    <xf fontId="28" fillId="34" borderId="9" numFmtId="0" xfId="0" applyFont="1" applyFill="1" applyBorder="1" applyAlignment="1">
      <alignment vertical="center" wrapText="1"/>
    </xf>
    <xf fontId="43" fillId="45" borderId="10" numFmtId="0" xfId="0" applyFont="1" applyFill="1" applyBorder="1" applyAlignment="1">
      <alignment horizontal="center" vertical="center" wrapText="1"/>
    </xf>
    <xf fontId="0" fillId="0" borderId="9" numFmtId="0" xfId="0" applyBorder="1" applyAlignment="1">
      <alignment horizontal="center" vertical="center"/>
    </xf>
    <xf fontId="0" fillId="0" borderId="9" numFmtId="0" xfId="0" applyBorder="1" applyAlignment="1">
      <alignment vertical="center" wrapText="1"/>
    </xf>
    <xf fontId="0" fillId="0" borderId="9" numFmtId="0" xfId="0" applyBorder="1"/>
    <xf fontId="59" fillId="0" borderId="10" numFmtId="0" xfId="0" applyFont="1" applyBorder="1" applyAlignment="1">
      <alignment vertical="center" wrapText="1"/>
    </xf>
    <xf fontId="43" fillId="0" borderId="10" numFmtId="0" xfId="0" applyFont="1" applyBorder="1" applyAlignment="1">
      <alignment vertical="center" wrapText="1"/>
    </xf>
    <xf fontId="0" fillId="0" borderId="10" numFmtId="0" xfId="0" applyBorder="1"/>
    <xf fontId="43" fillId="0" borderId="10" numFmtId="0" xfId="0" applyFont="1" applyBorder="1"/>
    <xf fontId="0" fillId="0" borderId="10" numFmtId="0" xfId="0" applyBorder="1" applyAlignment="1">
      <alignment horizontal="center" vertical="center"/>
    </xf>
    <xf fontId="0" fillId="0" borderId="10" numFmtId="0" xfId="0" applyBorder="1" applyAlignment="1">
      <alignment vertical="center" wrapText="1"/>
    </xf>
    <xf fontId="43" fillId="34" borderId="21" numFmtId="0" xfId="0" applyFont="1" applyFill="1" applyBorder="1" applyAlignment="1">
      <alignment horizontal="center" vertical="center"/>
    </xf>
    <xf fontId="43" fillId="34" borderId="21" numFmtId="0" xfId="0" applyFont="1" applyFill="1" applyBorder="1" applyAlignment="1">
      <alignment vertical="center"/>
    </xf>
    <xf fontId="43" fillId="34" borderId="21" numFmtId="0" xfId="0" applyFont="1" applyFill="1" applyBorder="1" applyAlignment="1">
      <alignment vertical="center" wrapText="1"/>
    </xf>
    <xf fontId="0" fillId="34" borderId="21" numFmtId="0" xfId="0" applyFill="1" applyBorder="1" applyAlignment="1">
      <alignment vertical="center"/>
    </xf>
    <xf fontId="43" fillId="34" borderId="10" numFmtId="0" xfId="0" applyFont="1" applyFill="1" applyBorder="1" applyAlignment="1">
      <alignment horizontal="center" vertical="center"/>
    </xf>
    <xf fontId="0" fillId="34" borderId="21" numFmtId="0" xfId="0" applyFill="1" applyBorder="1" applyAlignment="1">
      <alignment vertical="center" wrapText="1"/>
    </xf>
    <xf fontId="0" fillId="0" borderId="16" numFmtId="0" xfId="0" applyBorder="1" applyAlignment="1">
      <alignment vertical="center"/>
    </xf>
    <xf fontId="43" fillId="0" borderId="21" numFmtId="0" xfId="0" applyFont="1" applyBorder="1" applyAlignment="1">
      <alignment horizontal="center" vertical="center"/>
    </xf>
    <xf fontId="43" fillId="0" borderId="21" numFmtId="0" xfId="0" applyFont="1" applyBorder="1" applyAlignment="1">
      <alignment vertical="center" wrapText="1"/>
    </xf>
    <xf fontId="0" fillId="0" borderId="21" numFmtId="0" xfId="0" applyBorder="1" applyAlignment="1">
      <alignment vertical="center"/>
    </xf>
    <xf fontId="43" fillId="0" borderId="21" numFmtId="0" xfId="0" applyFont="1" applyBorder="1" applyAlignment="1">
      <alignment vertical="center"/>
    </xf>
    <xf fontId="0" fillId="0" borderId="24" numFmtId="0" xfId="0" applyBorder="1" applyAlignment="1">
      <alignment vertical="center"/>
    </xf>
    <xf fontId="43" fillId="0" borderId="25" numFmtId="0" xfId="0" applyFont="1" applyBorder="1" applyAlignment="1">
      <alignment vertical="center"/>
    </xf>
    <xf fontId="43" fillId="0" borderId="25" numFmtId="0" xfId="0" applyFont="1" applyBorder="1" applyAlignment="1">
      <alignment vertical="center" wrapText="1"/>
    </xf>
    <xf fontId="0" fillId="0" borderId="25" numFmtId="0" xfId="0" applyBorder="1" applyAlignment="1">
      <alignment vertical="center"/>
    </xf>
    <xf fontId="43" fillId="0" borderId="25" numFmtId="0" xfId="0" applyFont="1" applyBorder="1" applyAlignment="1">
      <alignment horizontal="center" vertical="center"/>
    </xf>
    <xf fontId="0" fillId="0" borderId="26" numFmtId="0" xfId="0" applyBorder="1" applyAlignment="1">
      <alignment vertical="center"/>
    </xf>
    <xf fontId="43" fillId="0" borderId="10" numFmtId="0" xfId="0" applyFont="1" applyBorder="1" applyAlignment="1">
      <alignment vertical="center"/>
    </xf>
    <xf fontId="43" fillId="0" borderId="21" numFmtId="0" xfId="0" applyFont="1" applyBorder="1"/>
    <xf fontId="0" fillId="0" borderId="21" numFmtId="0" xfId="0" applyBorder="1" applyAlignment="1">
      <alignment horizontal="center" vertical="center"/>
    </xf>
    <xf fontId="43" fillId="0" borderId="16" numFmtId="0" xfId="0" applyFont="1" applyBorder="1" applyAlignment="1">
      <alignment horizontal="center" vertical="center"/>
    </xf>
    <xf fontId="43" fillId="0" borderId="16" numFmtId="0" xfId="0" applyFont="1" applyBorder="1" applyAlignment="1">
      <alignment vertical="center"/>
    </xf>
    <xf fontId="43" fillId="0" borderId="16" numFmtId="0" xfId="0" applyFont="1" applyBorder="1"/>
    <xf fontId="0" fillId="0" borderId="16" numFmtId="0" xfId="0" applyBorder="1" applyAlignment="1">
      <alignment horizontal="center" vertical="center"/>
    </xf>
    <xf fontId="43" fillId="0" borderId="16" numFmtId="0" xfId="0" applyFont="1" applyBorder="1" applyAlignment="1">
      <alignment vertical="center" wrapText="1"/>
    </xf>
    <xf fontId="43" fillId="0" borderId="10" numFmtId="0" xfId="0" applyFont="1" applyBorder="1" applyAlignment="1">
      <alignment horizontal="center" vertical="center" wrapText="1"/>
    </xf>
    <xf fontId="65" fillId="47" borderId="17" numFmtId="0" xfId="0" applyFont="1" applyFill="1" applyBorder="1" applyAlignment="1">
      <alignment horizontal="center" vertical="center"/>
    </xf>
    <xf fontId="65" fillId="47" borderId="13" numFmtId="0" xfId="0" applyFont="1" applyFill="1" applyBorder="1" applyAlignment="1">
      <alignment horizontal="center" vertical="center"/>
    </xf>
    <xf fontId="65" fillId="47" borderId="18" numFmtId="0" xfId="0" applyFont="1" applyFill="1" applyBorder="1" applyAlignment="1">
      <alignment horizontal="center" vertical="center"/>
    </xf>
    <xf fontId="59" fillId="47" borderId="10" numFmtId="0" xfId="0" applyFont="1" applyFill="1" applyBorder="1" applyAlignment="1">
      <alignment vertical="center" wrapText="1"/>
    </xf>
    <xf fontId="43" fillId="47" borderId="21" numFmtId="0" xfId="0" applyFont="1" applyFill="1" applyBorder="1" applyAlignment="1">
      <alignment vertical="center" wrapText="1"/>
    </xf>
    <xf fontId="59" fillId="47" borderId="21" numFmtId="0" xfId="0" applyFont="1" applyFill="1" applyBorder="1" applyAlignment="1">
      <alignment vertical="center" wrapText="1"/>
    </xf>
    <xf fontId="66" fillId="47" borderId="21" numFmtId="0" xfId="0" applyFont="1" applyFill="1" applyBorder="1" applyAlignment="1">
      <alignment horizontal="center" vertical="center" wrapText="1"/>
    </xf>
    <xf fontId="67" fillId="47" borderId="22" numFmtId="0" xfId="0" applyFont="1" applyFill="1" applyBorder="1" applyAlignment="1">
      <alignment horizontal="center" vertical="center" wrapText="1"/>
    </xf>
    <xf fontId="45" fillId="47" borderId="21" numFmtId="0" xfId="0" applyFont="1" applyFill="1" applyBorder="1" applyAlignment="1">
      <alignment vertical="center" wrapText="1"/>
    </xf>
    <xf fontId="43" fillId="47" borderId="16" numFmtId="0" xfId="0" applyFont="1" applyFill="1" applyBorder="1" applyAlignment="1">
      <alignment vertical="center" wrapText="1"/>
    </xf>
    <xf fontId="59" fillId="47" borderId="16" numFmtId="0" xfId="0" applyFont="1" applyFill="1" applyBorder="1" applyAlignment="1">
      <alignment vertical="center" wrapText="1"/>
    </xf>
    <xf fontId="66" fillId="47" borderId="16" numFmtId="0" xfId="0" applyFont="1" applyFill="1" applyBorder="1" applyAlignment="1">
      <alignment horizontal="center" vertical="center" wrapText="1"/>
    </xf>
    <xf fontId="67" fillId="47" borderId="23" numFmtId="0" xfId="0" applyFont="1" applyFill="1" applyBorder="1" applyAlignment="1">
      <alignment horizontal="center" vertical="center" wrapText="1"/>
    </xf>
    <xf fontId="45" fillId="47" borderId="16" numFmtId="0" xfId="0" applyFont="1" applyFill="1" applyBorder="1" applyAlignment="1">
      <alignment vertical="center" wrapText="1"/>
    </xf>
    <xf fontId="0" fillId="48" borderId="0" numFmtId="0" xfId="0" applyFill="1" applyAlignment="1">
      <alignment vertical="center" wrapText="1"/>
    </xf>
    <xf fontId="65" fillId="43" borderId="20" numFmtId="0" xfId="0" applyFont="1" applyFill="1" applyBorder="1" applyAlignment="1">
      <alignment horizontal="center" vertical="center" wrapText="1"/>
    </xf>
    <xf fontId="65" fillId="43" borderId="27" numFmtId="0" xfId="0" applyFont="1" applyFill="1" applyBorder="1" applyAlignment="1">
      <alignment horizontal="center" vertical="center" wrapText="1"/>
    </xf>
    <xf fontId="65" fillId="43" borderId="14" numFmtId="0" xfId="0" applyFont="1" applyFill="1" applyBorder="1" applyAlignment="1">
      <alignment horizontal="center" vertical="center" wrapText="1"/>
    </xf>
    <xf fontId="59" fillId="43" borderId="16" numFmtId="0" xfId="0" applyFont="1" applyFill="1" applyBorder="1" applyAlignment="1">
      <alignment vertical="center" wrapText="1"/>
    </xf>
    <xf fontId="43" fillId="43" borderId="10" numFmtId="0" xfId="0" applyFont="1" applyFill="1" applyBorder="1" applyAlignment="1">
      <alignment vertical="center" wrapText="1"/>
    </xf>
    <xf fontId="59" fillId="43" borderId="10" numFmtId="0" xfId="0" applyFont="1" applyFill="1" applyBorder="1" applyAlignment="1">
      <alignment vertical="center" wrapText="1"/>
    </xf>
    <xf fontId="66" fillId="43" borderId="10" numFmtId="0" xfId="0" applyFont="1" applyFill="1" applyBorder="1" applyAlignment="1">
      <alignment horizontal="center" vertical="center" wrapText="1"/>
    </xf>
    <xf fontId="45" fillId="43" borderId="10" numFmtId="0" xfId="0" applyFont="1" applyFill="1" applyBorder="1" applyAlignment="1">
      <alignment vertical="center" wrapText="1"/>
    </xf>
    <xf fontId="68" fillId="43" borderId="10" numFmtId="0" xfId="0" applyFont="1" applyFill="1" applyBorder="1" applyAlignment="1">
      <alignment horizontal="center" vertical="center" wrapText="1"/>
    </xf>
    <xf fontId="43" fillId="43" borderId="21" numFmtId="0" xfId="0" applyFont="1" applyFill="1" applyBorder="1" applyAlignment="1">
      <alignment vertical="center" wrapText="1"/>
    </xf>
    <xf fontId="59" fillId="43" borderId="21" numFmtId="0" xfId="0" applyFont="1" applyFill="1" applyBorder="1" applyAlignment="1">
      <alignment vertical="center" wrapText="1"/>
    </xf>
    <xf fontId="66" fillId="43" borderId="21" numFmtId="0" xfId="0" applyFont="1" applyFill="1" applyBorder="1" applyAlignment="1">
      <alignment horizontal="center" vertical="center" wrapText="1"/>
    </xf>
    <xf fontId="45" fillId="43" borderId="21" numFmtId="0" xfId="0" applyFont="1" applyFill="1" applyBorder="1" applyAlignment="1">
      <alignment vertical="center" wrapText="1"/>
    </xf>
    <xf fontId="68" fillId="43" borderId="21" numFmtId="0" xfId="0" applyFont="1" applyFill="1" applyBorder="1" applyAlignment="1">
      <alignment horizontal="center" vertical="center" wrapText="1"/>
    </xf>
    <xf fontId="43" fillId="43" borderId="16" numFmtId="0" xfId="0" applyFont="1" applyFill="1" applyBorder="1" applyAlignment="1">
      <alignment vertical="center" wrapText="1"/>
    </xf>
    <xf fontId="66" fillId="43" borderId="16" numFmtId="0" xfId="0" applyFont="1" applyFill="1" applyBorder="1" applyAlignment="1">
      <alignment horizontal="center" vertical="center" wrapText="1"/>
    </xf>
    <xf fontId="45" fillId="43" borderId="16" numFmtId="0" xfId="0" applyFont="1" applyFill="1" applyBorder="1" applyAlignment="1">
      <alignment vertical="center" wrapText="1"/>
    </xf>
    <xf fontId="68" fillId="43" borderId="16" numFmtId="0" xfId="0" applyFont="1" applyFill="1" applyBorder="1" applyAlignment="1">
      <alignment horizontal="center" vertical="center" wrapText="1"/>
    </xf>
    <xf fontId="0" fillId="43" borderId="21" numFmtId="0" xfId="0" applyFill="1" applyBorder="1" applyAlignment="1">
      <alignment vertical="center" wrapText="1"/>
    </xf>
    <xf fontId="0" fillId="43" borderId="16" numFmtId="0" xfId="0" applyFill="1" applyBorder="1" applyAlignment="1">
      <alignment vertical="center" wrapText="1"/>
    </xf>
    <xf fontId="65" fillId="49" borderId="20" numFmtId="0" xfId="0" applyFont="1" applyFill="1" applyBorder="1" applyAlignment="1">
      <alignment horizontal="center" vertical="center" wrapText="1"/>
    </xf>
    <xf fontId="65" fillId="49" borderId="27" numFmtId="0" xfId="0" applyFont="1" applyFill="1" applyBorder="1" applyAlignment="1">
      <alignment horizontal="center" vertical="center" wrapText="1"/>
    </xf>
    <xf fontId="65" fillId="49" borderId="14" numFmtId="0" xfId="0" applyFont="1" applyFill="1" applyBorder="1" applyAlignment="1">
      <alignment horizontal="center" vertical="center" wrapText="1"/>
    </xf>
    <xf fontId="59" fillId="49" borderId="16" numFmtId="0" xfId="0" applyFont="1" applyFill="1" applyBorder="1" applyAlignment="1">
      <alignment vertical="center" wrapText="1"/>
    </xf>
    <xf fontId="43" fillId="49" borderId="21" numFmtId="0" xfId="0" applyFont="1" applyFill="1" applyBorder="1" applyAlignment="1">
      <alignment vertical="center" wrapText="1"/>
    </xf>
    <xf fontId="59" fillId="49" borderId="21" numFmtId="0" xfId="0" applyFont="1" applyFill="1" applyBorder="1" applyAlignment="1">
      <alignment vertical="center" wrapText="1"/>
    </xf>
    <xf fontId="66" fillId="49" borderId="21" numFmtId="0" xfId="0" applyFont="1" applyFill="1" applyBorder="1" applyAlignment="1">
      <alignment horizontal="center" vertical="center" wrapText="1"/>
    </xf>
    <xf fontId="45" fillId="49" borderId="21" numFmtId="0" xfId="0" applyFont="1" applyFill="1" applyBorder="1" applyAlignment="1">
      <alignment vertical="center" wrapText="1"/>
    </xf>
    <xf fontId="68" fillId="49" borderId="21" numFmtId="0" xfId="0" applyFont="1" applyFill="1" applyBorder="1" applyAlignment="1">
      <alignment horizontal="center" vertical="center" wrapText="1"/>
    </xf>
    <xf fontId="43" fillId="49" borderId="16" numFmtId="0" xfId="0" applyFont="1" applyFill="1" applyBorder="1" applyAlignment="1">
      <alignment vertical="center" wrapText="1"/>
    </xf>
    <xf fontId="66" fillId="49" borderId="16" numFmtId="0" xfId="0" applyFont="1" applyFill="1" applyBorder="1" applyAlignment="1">
      <alignment horizontal="center" vertical="center" wrapText="1"/>
    </xf>
    <xf fontId="45" fillId="49" borderId="16" numFmtId="0" xfId="0" applyFont="1" applyFill="1" applyBorder="1" applyAlignment="1">
      <alignment vertical="center" wrapText="1"/>
    </xf>
    <xf fontId="68" fillId="49" borderId="16" numFmtId="0" xfId="0" applyFont="1" applyFill="1" applyBorder="1" applyAlignment="1">
      <alignment horizontal="center" vertical="center" wrapText="1"/>
    </xf>
    <xf fontId="69" fillId="0" borderId="9" numFmtId="0" xfId="0" applyFont="1" applyBorder="1" applyAlignment="1">
      <alignment horizontal="center" vertical="center" wrapText="1"/>
    </xf>
    <xf fontId="69" fillId="0" borderId="9" numFmtId="0" xfId="0" applyFont="1" applyBorder="1" applyAlignment="1">
      <alignment horizontal="center" vertical="center"/>
    </xf>
    <xf fontId="33" fillId="0" borderId="10" numFmtId="0" xfId="0" applyFont="1" applyBorder="1" applyAlignment="1">
      <alignment horizontal="center" vertical="center"/>
    </xf>
    <xf fontId="33" fillId="0" borderId="10" numFmtId="0" xfId="0" applyFont="1" applyBorder="1" applyAlignment="1">
      <alignment horizontal="left" vertical="center" wrapText="1"/>
    </xf>
    <xf fontId="36" fillId="0" borderId="10" numFmtId="0" xfId="0" applyFont="1" applyBorder="1" applyAlignment="1">
      <alignment horizontal="center" vertical="center"/>
    </xf>
    <xf fontId="33" fillId="0" borderId="10" numFmtId="1" xfId="0" applyNumberFormat="1" applyFont="1" applyBorder="1" applyAlignment="1">
      <alignment horizontal="center" vertical="center" wrapText="1"/>
    </xf>
    <xf fontId="33" fillId="45" borderId="10" numFmtId="0" xfId="0" applyFont="1" applyFill="1" applyBorder="1" applyAlignment="1">
      <alignment horizontal="center" vertical="center" wrapText="1"/>
    </xf>
    <xf fontId="33" fillId="45" borderId="10" numFmtId="0" xfId="0" applyFont="1" applyFill="1" applyBorder="1" applyAlignment="1">
      <alignment horizontal="center" vertical="center"/>
    </xf>
    <xf fontId="33" fillId="0" borderId="10" numFmtId="14" xfId="0" applyNumberFormat="1" applyFont="1" applyBorder="1" applyAlignment="1">
      <alignment horizontal="center" vertical="center" wrapText="1"/>
    </xf>
    <xf fontId="0" fillId="0" borderId="28" numFmtId="0" xfId="0" applyBorder="1"/>
    <xf fontId="33" fillId="0" borderId="10" numFmtId="0" xfId="0" applyFont="1" applyBorder="1" applyAlignment="1" quotePrefix="1">
      <alignment horizontal="left" vertical="center" wrapText="1"/>
    </xf>
    <xf fontId="33" fillId="0" borderId="21" numFmtId="0" xfId="0" applyFont="1" applyBorder="1" applyAlignment="1">
      <alignment horizontal="center" vertical="center"/>
    </xf>
    <xf fontId="33" fillId="0" borderId="21" numFmtId="0" xfId="0" applyFont="1" applyBorder="1" applyAlignment="1">
      <alignment horizontal="left" vertical="center" wrapText="1"/>
    </xf>
    <xf fontId="36" fillId="0" borderId="21" numFmtId="0" xfId="0" applyFont="1" applyBorder="1" applyAlignment="1">
      <alignment horizontal="center" vertical="center"/>
    </xf>
    <xf fontId="0" fillId="0" borderId="19" numFmtId="0" xfId="0" applyBorder="1"/>
    <xf fontId="33" fillId="0" borderId="21" numFmtId="0" xfId="0" applyFont="1" applyBorder="1" applyAlignment="1">
      <alignment horizontal="center" vertical="center" wrapText="1"/>
    </xf>
    <xf fontId="33" fillId="0" borderId="21" numFmtId="1" xfId="0" applyNumberFormat="1" applyFont="1" applyBorder="1" applyAlignment="1">
      <alignment horizontal="center" vertical="center" wrapText="1"/>
    </xf>
    <xf fontId="33" fillId="45" borderId="21" numFmtId="0" xfId="0" applyFont="1" applyFill="1" applyBorder="1" applyAlignment="1">
      <alignment horizontal="center" vertical="center" wrapText="1"/>
    </xf>
    <xf fontId="33" fillId="45" borderId="21" numFmtId="0" xfId="0" applyFont="1" applyFill="1" applyBorder="1" applyAlignment="1">
      <alignment horizontal="center" vertical="center"/>
    </xf>
    <xf fontId="24" fillId="0" borderId="0" numFmtId="0" xfId="0" applyFont="1" applyAlignment="1">
      <alignment horizontal="center" wrapText="1"/>
    </xf>
    <xf fontId="33" fillId="0" borderId="16" numFmtId="0" xfId="0" applyFont="1" applyBorder="1" applyAlignment="1">
      <alignment horizontal="center" vertical="center"/>
    </xf>
    <xf fontId="33" fillId="0" borderId="16" numFmtId="0" xfId="0" applyFont="1" applyBorder="1" applyAlignment="1">
      <alignment horizontal="left" vertical="center" wrapText="1"/>
    </xf>
    <xf fontId="36" fillId="0" borderId="16" numFmtId="0" xfId="0" applyFont="1" applyBorder="1" applyAlignment="1">
      <alignment horizontal="center" vertical="center"/>
    </xf>
    <xf fontId="0" fillId="0" borderId="29" numFmtId="0" xfId="0" applyBorder="1"/>
    <xf fontId="33" fillId="0" borderId="16" numFmtId="0" xfId="0" applyFont="1" applyBorder="1" applyAlignment="1">
      <alignment horizontal="center" vertical="center" wrapText="1"/>
    </xf>
    <xf fontId="62" fillId="0" borderId="0" numFmtId="0" xfId="0" applyFont="1" applyAlignment="1">
      <alignment horizontal="center" vertical="center"/>
    </xf>
    <xf fontId="33" fillId="0" borderId="16" numFmtId="1" xfId="0" applyNumberFormat="1" applyFont="1" applyBorder="1" applyAlignment="1">
      <alignment horizontal="center" vertical="center" wrapText="1"/>
    </xf>
    <xf fontId="33" fillId="45" borderId="16" numFmtId="0" xfId="0" applyFont="1" applyFill="1" applyBorder="1" applyAlignment="1">
      <alignment horizontal="center" vertical="center" wrapText="1"/>
    </xf>
    <xf fontId="33" fillId="45" borderId="16" numFmtId="0" xfId="0" applyFont="1" applyFill="1" applyBorder="1" applyAlignment="1">
      <alignment horizontal="center" vertical="center"/>
    </xf>
    <xf fontId="64" fillId="50" borderId="9" numFmtId="0" xfId="0" applyFont="1" applyFill="1" applyBorder="1" applyAlignment="1">
      <alignment horizontal="center" vertical="center"/>
    </xf>
    <xf fontId="33" fillId="36" borderId="10" numFmtId="0" xfId="0" applyFont="1" applyFill="1" applyBorder="1" applyAlignment="1">
      <alignment horizontal="center" vertical="center"/>
    </xf>
    <xf fontId="33" fillId="36" borderId="10" numFmtId="0" xfId="0" applyFont="1" applyFill="1" applyBorder="1" applyAlignment="1">
      <alignment horizontal="left" vertical="center" wrapText="1"/>
    </xf>
    <xf fontId="36" fillId="36" borderId="10" numFmtId="0" xfId="0" applyFont="1" applyFill="1" applyBorder="1" applyAlignment="1">
      <alignment horizontal="center" vertical="center"/>
    </xf>
    <xf fontId="0" fillId="36" borderId="9" numFmtId="0" xfId="0" applyFill="1" applyBorder="1"/>
    <xf fontId="33" fillId="36" borderId="10" numFmtId="0" xfId="0" applyFont="1" applyFill="1" applyBorder="1" applyAlignment="1">
      <alignment horizontal="center" vertical="center" wrapText="1"/>
    </xf>
    <xf fontId="33" fillId="36" borderId="10" numFmtId="1" xfId="0" applyNumberFormat="1" applyFont="1" applyFill="1" applyBorder="1" applyAlignment="1">
      <alignment horizontal="center" vertical="center" wrapText="1"/>
    </xf>
    <xf fontId="45" fillId="0" borderId="9" numFmtId="0" xfId="0" applyFont="1" applyBorder="1"/>
    <xf fontId="45" fillId="0" borderId="0" numFmtId="0" xfId="0" applyFont="1" applyAlignment="1">
      <alignment vertical="center"/>
    </xf>
    <xf fontId="51" fillId="51" borderId="9" numFmtId="0" xfId="0" applyFont="1" applyFill="1" applyBorder="1" applyAlignment="1">
      <alignment horizontal="center" vertical="center"/>
    </xf>
    <xf fontId="51" fillId="51" borderId="9" numFmtId="0" xfId="0" applyFont="1" applyFill="1" applyBorder="1" applyAlignment="1">
      <alignment horizontal="center" vertical="center" wrapText="1"/>
    </xf>
    <xf fontId="45" fillId="0" borderId="9" numFmtId="0" xfId="0" applyFont="1" applyBorder="1" applyAlignment="1">
      <alignment vertical="center"/>
    </xf>
    <xf fontId="33" fillId="0" borderId="9" numFmtId="3" xfId="0" applyNumberFormat="1" applyFont="1" applyBorder="1" applyAlignment="1">
      <alignment horizontal="center" vertical="center" wrapText="1"/>
    </xf>
    <xf fontId="70" fillId="0" borderId="9" numFmtId="0" xfId="0" applyFont="1" applyBorder="1" applyAlignment="1">
      <alignment horizontal="center" vertical="center" wrapText="1"/>
    </xf>
    <xf fontId="70" fillId="0" borderId="9" numFmtId="0" xfId="0" applyFont="1" applyBorder="1" applyAlignment="1">
      <alignment vertical="center" wrapText="1"/>
    </xf>
    <xf fontId="70" fillId="0" borderId="9" numFmtId="0" xfId="0" applyFont="1" applyBorder="1" applyAlignment="1">
      <alignment vertical="center"/>
    </xf>
    <xf fontId="45" fillId="0" borderId="9" numFmtId="0" xfId="0" applyFont="1" applyBorder="1" applyAlignment="1">
      <alignment vertical="center" wrapText="1"/>
    </xf>
    <xf fontId="45" fillId="0" borderId="9" numFmtId="0" xfId="0" applyFont="1" applyBorder="1" applyAlignment="1">
      <alignment horizontal="center" vertical="center" wrapText="1"/>
    </xf>
    <xf fontId="33" fillId="0" borderId="0" numFmtId="0" xfId="0" applyFont="1" applyAlignment="1">
      <alignment horizontal="center" vertical="center"/>
    </xf>
    <xf fontId="60" fillId="0" borderId="0" numFmtId="0" xfId="0" applyFont="1" applyAlignment="1">
      <alignment vertical="center"/>
    </xf>
    <xf fontId="58" fillId="0" borderId="9" numFmtId="0" xfId="0" applyFont="1" applyBorder="1" applyAlignment="1">
      <alignment horizontal="center" vertical="center"/>
    </xf>
    <xf fontId="58" fillId="0" borderId="20" numFmtId="0" xfId="0" applyFont="1" applyBorder="1" applyAlignment="1">
      <alignment horizontal="center" vertical="center"/>
    </xf>
    <xf fontId="58" fillId="0" borderId="14" numFmtId="0" xfId="0" applyFont="1" applyBorder="1" applyAlignment="1">
      <alignment horizontal="center" vertical="center"/>
    </xf>
    <xf fontId="58" fillId="0" borderId="30" numFmtId="0" xfId="0" applyFont="1" applyBorder="1" applyAlignment="1">
      <alignment horizontal="justify" vertical="center"/>
    </xf>
    <xf fontId="58" fillId="0" borderId="30" numFmtId="0" xfId="0" applyFont="1" applyBorder="1" applyAlignment="1">
      <alignment horizontal="center" vertical="center" wrapText="1"/>
    </xf>
    <xf fontId="58" fillId="0" borderId="20" numFmtId="0" xfId="0" applyFont="1" applyBorder="1" applyAlignment="1">
      <alignment vertical="center"/>
    </xf>
    <xf fontId="58" fillId="0" borderId="27" numFmtId="0" xfId="0" applyFont="1" applyBorder="1" applyAlignment="1">
      <alignment vertical="center"/>
    </xf>
    <xf fontId="58" fillId="0" borderId="14" numFmtId="0" xfId="0" applyFont="1" applyBorder="1" applyAlignment="1">
      <alignment vertical="center"/>
    </xf>
    <xf fontId="58" fillId="0" borderId="21" numFmtId="0" xfId="0" applyFont="1" applyBorder="1" applyAlignment="1">
      <alignment vertical="center"/>
    </xf>
    <xf fontId="58" fillId="0" borderId="0" numFmtId="0" xfId="0" applyFont="1" applyAlignment="1">
      <alignment horizontal="justify" vertical="center"/>
    </xf>
    <xf fontId="58" fillId="0" borderId="0" numFmtId="0" xfId="0" applyFont="1" applyAlignment="1">
      <alignment horizontal="center" vertical="center" wrapText="1"/>
    </xf>
    <xf fontId="58" fillId="0" borderId="16" numFmtId="0" xfId="0" applyFont="1" applyBorder="1" applyAlignment="1">
      <alignment vertical="center"/>
    </xf>
    <xf fontId="45" fillId="0" borderId="10" numFmtId="0" xfId="0" applyFont="1" applyBorder="1" applyAlignment="1">
      <alignment vertical="center"/>
    </xf>
    <xf fontId="45" fillId="0" borderId="10" numFmtId="3" xfId="0" applyNumberFormat="1" applyFont="1" applyBorder="1" applyAlignment="1">
      <alignment vertical="center"/>
    </xf>
    <xf fontId="0" fillId="0" borderId="10" numFmtId="0" xfId="0" applyBorder="1" applyAlignment="1">
      <alignment vertical="center"/>
    </xf>
    <xf fontId="58" fillId="0" borderId="10" numFmtId="3" xfId="0" applyNumberFormat="1" applyFont="1" applyBorder="1" applyAlignment="1">
      <alignment vertical="center"/>
    </xf>
    <xf fontId="58" fillId="0" borderId="19" numFmtId="0" xfId="0" applyFont="1" applyBorder="1" applyAlignment="1">
      <alignment horizontal="center" vertical="center"/>
    </xf>
    <xf fontId="58" fillId="0" borderId="22" numFmtId="0" xfId="0" applyFont="1" applyBorder="1" applyAlignment="1">
      <alignment horizontal="justify" vertical="center"/>
    </xf>
    <xf fontId="58" fillId="0" borderId="31" numFmtId="0" xfId="0" applyFont="1" applyBorder="1" applyAlignment="1">
      <alignment horizontal="center" vertical="center" wrapText="1"/>
    </xf>
    <xf fontId="58" fillId="0" borderId="32" numFmtId="0" xfId="0" applyFont="1" applyBorder="1" applyAlignment="1">
      <alignment horizontal="center" vertical="center"/>
    </xf>
    <xf fontId="58" fillId="0" borderId="12" numFmtId="0" xfId="0" applyFont="1" applyBorder="1" applyAlignment="1">
      <alignment horizontal="center" vertical="center"/>
    </xf>
    <xf fontId="58" fillId="0" borderId="33" numFmtId="0" xfId="0" applyFont="1" applyBorder="1" applyAlignment="1">
      <alignment horizontal="center" vertical="center"/>
    </xf>
    <xf fontId="58" fillId="0" borderId="28" numFmtId="0" xfId="0" applyFont="1" applyBorder="1" applyAlignment="1">
      <alignment horizontal="justify" vertical="center"/>
    </xf>
    <xf fontId="58" fillId="0" borderId="34" numFmtId="0" xfId="0" applyFont="1" applyBorder="1" applyAlignment="1">
      <alignment horizontal="center" vertical="center" wrapText="1"/>
    </xf>
    <xf fontId="58" fillId="0" borderId="10" numFmtId="0" xfId="0" applyFont="1" applyBorder="1" applyAlignment="1">
      <alignment vertical="center"/>
    </xf>
    <xf fontId="0" fillId="0" borderId="20" numFmtId="0" xfId="0" applyBorder="1" applyAlignment="1">
      <alignment vertical="center"/>
    </xf>
    <xf fontId="0" fillId="0" borderId="27" numFmtId="0" xfId="0" applyBorder="1" applyAlignment="1">
      <alignment vertical="center"/>
    </xf>
    <xf fontId="0" fillId="0" borderId="14" numFmtId="0" xfId="0" applyBorder="1" applyAlignment="1">
      <alignment vertical="center"/>
    </xf>
    <xf fontId="0" fillId="0" borderId="0" numFmtId="0" xfId="0" applyAlignment="1">
      <alignment vertical="center"/>
    </xf>
    <xf fontId="45" fillId="0" borderId="21" numFmtId="0" xfId="0" applyFont="1" applyBorder="1" applyAlignment="1">
      <alignment vertical="center"/>
    </xf>
    <xf fontId="45" fillId="0" borderId="16" numFmtId="0" xfId="0" applyFont="1" applyBorder="1" applyAlignment="1">
      <alignment vertical="center"/>
    </xf>
    <xf fontId="45" fillId="0" borderId="35" numFmtId="0" xfId="0" applyFont="1" applyBorder="1" applyAlignment="1">
      <alignment vertical="center"/>
    </xf>
    <xf fontId="0" fillId="0" borderId="35" numFmtId="0" xfId="0" applyBorder="1" applyAlignment="1">
      <alignment vertical="center"/>
    </xf>
    <xf fontId="58" fillId="0" borderId="0" numFmtId="0" xfId="0" applyFont="1" applyAlignment="1">
      <alignment horizontal="center" vertical="center"/>
    </xf>
    <xf fontId="58" fillId="0" borderId="17" numFmtId="0" xfId="0" applyFont="1" applyBorder="1" applyAlignment="1">
      <alignment horizontal="center" vertical="center"/>
    </xf>
    <xf fontId="51" fillId="52" borderId="10" numFmtId="0" xfId="0" applyFont="1" applyFill="1" applyBorder="1" applyAlignment="1">
      <alignment vertical="center"/>
    </xf>
    <xf fontId="51" fillId="53" borderId="16" numFmtId="0" xfId="0" applyFont="1" applyFill="1" applyBorder="1" applyAlignment="1">
      <alignment vertical="center"/>
    </xf>
    <xf fontId="0" fillId="53" borderId="16" numFmtId="0" xfId="0" applyFill="1" applyBorder="1" applyAlignment="1">
      <alignment vertical="center"/>
    </xf>
    <xf fontId="43" fillId="0" borderId="10" numFmtId="0" xfId="0" applyFont="1" applyBorder="1" applyAlignment="1">
      <alignment horizontal="right" vertical="center"/>
    </xf>
    <xf fontId="71" fillId="54" borderId="16" numFmtId="0" xfId="0" applyFont="1" applyFill="1" applyBorder="1" applyAlignment="1">
      <alignment vertical="center"/>
    </xf>
    <xf fontId="43" fillId="0" borderId="21" numFmtId="0" xfId="0" applyFont="1" applyBorder="1" applyAlignment="1">
      <alignment horizontal="right" vertical="center"/>
    </xf>
    <xf fontId="72" fillId="54" borderId="10" numFmtId="0" xfId="0" applyFont="1" applyFill="1" applyBorder="1" applyAlignment="1">
      <alignment vertical="center"/>
    </xf>
    <xf fontId="73" fillId="54" borderId="10" numFmtId="0" xfId="0" applyFont="1" applyFill="1" applyBorder="1" applyAlignment="1">
      <alignment vertical="center"/>
    </xf>
    <xf fontId="43" fillId="0" borderId="35" numFmtId="0" xfId="0" applyFont="1" applyBorder="1" applyAlignment="1">
      <alignment vertical="center"/>
    </xf>
    <xf fontId="43" fillId="0" borderId="35" numFmtId="0" xfId="0" applyFont="1" applyBorder="1" applyAlignment="1">
      <alignment horizontal="right" vertical="center"/>
    </xf>
    <xf fontId="43" fillId="0" borderId="16" numFmtId="0" xfId="0" applyFont="1" applyBorder="1" applyAlignment="1">
      <alignment horizontal="right" vertical="center"/>
    </xf>
    <xf fontId="45" fillId="0" borderId="10" numFmtId="0" xfId="0" applyFont="1" applyBorder="1" applyAlignment="1">
      <alignment horizontal="right" vertical="center"/>
    </xf>
    <xf fontId="0" fillId="0" borderId="10" numFmtId="0" xfId="0" applyBorder="1" applyAlignment="1">
      <alignment horizontal="right" vertical="center"/>
    </xf>
    <xf fontId="59" fillId="52" borderId="30" numFmtId="0" xfId="0" applyFont="1" applyFill="1" applyBorder="1" applyAlignment="1">
      <alignment horizontal="center" vertical="center"/>
    </xf>
    <xf fontId="59" fillId="52" borderId="20" numFmtId="0" xfId="0" applyFont="1" applyFill="1" applyBorder="1" applyAlignment="1">
      <alignment horizontal="center" vertical="center"/>
    </xf>
    <xf fontId="59" fillId="52" borderId="27" numFmtId="0" xfId="0" applyFont="1" applyFill="1" applyBorder="1" applyAlignment="1">
      <alignment horizontal="center" vertical="center"/>
    </xf>
    <xf fontId="59" fillId="52" borderId="14" numFmtId="0" xfId="0" applyFont="1" applyFill="1" applyBorder="1" applyAlignment="1">
      <alignment horizontal="center" vertical="center"/>
    </xf>
    <xf fontId="59" fillId="52" borderId="0" numFmtId="0" xfId="0" applyFont="1" applyFill="1" applyAlignment="1">
      <alignment horizontal="center" vertical="center"/>
    </xf>
    <xf fontId="59" fillId="52" borderId="10" numFmtId="0" xfId="0" applyFont="1" applyFill="1" applyBorder="1" applyAlignment="1">
      <alignment vertical="center"/>
    </xf>
    <xf fontId="43" fillId="53" borderId="10" numFmtId="0" xfId="0" applyFont="1" applyFill="1" applyBorder="1" applyAlignment="1">
      <alignment vertical="center"/>
    </xf>
    <xf fontId="43" fillId="45" borderId="10" numFmtId="0" xfId="0" applyFont="1" applyFill="1" applyBorder="1" applyAlignment="1">
      <alignment vertical="center"/>
    </xf>
    <xf fontId="43" fillId="34" borderId="10" numFmtId="0" xfId="0" applyFont="1" applyFill="1" applyBorder="1" applyAlignment="1">
      <alignment vertical="center"/>
    </xf>
    <xf fontId="43" fillId="45" borderId="21" numFmtId="0" xfId="0" applyFont="1" applyFill="1" applyBorder="1" applyAlignment="1">
      <alignment vertical="center"/>
    </xf>
    <xf fontId="43" fillId="45" borderId="16" numFmtId="0" xfId="0" applyFont="1" applyFill="1" applyBorder="1" applyAlignment="1">
      <alignment vertical="center"/>
    </xf>
    <xf fontId="43" fillId="34" borderId="16" numFmtId="0" xfId="0" applyFont="1" applyFill="1" applyBorder="1" applyAlignment="1">
      <alignment vertical="center"/>
    </xf>
    <xf fontId="43" fillId="45" borderId="35" numFmtId="0" xfId="0" applyFont="1" applyFill="1" applyBorder="1" applyAlignment="1">
      <alignment vertical="center"/>
    </xf>
    <xf fontId="43" fillId="45" borderId="35" numFmtId="0" xfId="0" applyFont="1" applyFill="1" applyBorder="1" applyAlignment="1">
      <alignment vertical="center" wrapText="1"/>
    </xf>
    <xf fontId="59" fillId="55" borderId="10" numFmtId="0" xfId="0" applyFont="1" applyFill="1" applyBorder="1" applyAlignment="1">
      <alignment vertical="center"/>
    </xf>
    <xf fontId="0" fillId="55" borderId="10" numFmtId="0" xfId="0" applyFill="1" applyBorder="1" applyAlignment="1">
      <alignment vertical="center"/>
    </xf>
    <xf fontId="0" fillId="55" borderId="0" numFmtId="0" xfId="0" applyFill="1" applyAlignment="1">
      <alignment vertical="center"/>
    </xf>
    <xf fontId="6" fillId="0" borderId="9" numFmtId="0" xfId="0" applyFont="1" applyBorder="1" applyAlignment="1">
      <alignment horizontal="center" vertical="center"/>
    </xf>
    <xf fontId="0" fillId="0" borderId="9" numFmtId="0" xfId="0" applyBorder="1" applyAlignment="1">
      <alignment vertical="center"/>
    </xf>
    <xf fontId="43" fillId="0" borderId="9" numFmtId="0" xfId="0" applyFont="1" applyBorder="1" applyAlignment="1">
      <alignment vertical="center"/>
    </xf>
    <xf fontId="62" fillId="0" borderId="0" numFmtId="0" xfId="0" applyFont="1" applyAlignment="1">
      <alignment vertical="center" wrapText="1"/>
    </xf>
    <xf fontId="62" fillId="0" borderId="0" numFmtId="0" xfId="0" applyFont="1" applyAlignment="1">
      <alignment horizontal="center" vertical="center" wrapText="1"/>
    </xf>
    <xf fontId="60" fillId="56" borderId="9" numFmtId="0" xfId="0" applyFont="1" applyFill="1" applyBorder="1" applyAlignment="1">
      <alignment horizontal="center" vertical="center" wrapText="1"/>
    </xf>
    <xf fontId="60" fillId="57" borderId="9" numFmtId="0" xfId="0" applyFont="1" applyFill="1" applyBorder="1" applyAlignment="1">
      <alignment horizontal="center" vertical="center" wrapText="1"/>
    </xf>
    <xf fontId="60" fillId="57" borderId="9" numFmtId="0" xfId="0" applyFont="1" applyFill="1" applyBorder="1" applyAlignment="1">
      <alignment vertical="center" wrapText="1"/>
    </xf>
    <xf fontId="39" fillId="57" borderId="9" numFmtId="0" xfId="0" applyFont="1" applyFill="1" applyBorder="1" applyAlignment="1">
      <alignment vertical="center" wrapText="1"/>
    </xf>
    <xf fontId="74" fillId="40" borderId="9" numFmtId="0" xfId="0" applyFont="1" applyFill="1" applyBorder="1" applyAlignment="1">
      <alignment horizontal="center" vertical="center" wrapText="1"/>
    </xf>
    <xf fontId="74" fillId="40" borderId="9" numFmtId="0" xfId="0" applyFont="1" applyFill="1" applyBorder="1" applyAlignment="1">
      <alignment vertical="center" wrapText="1"/>
    </xf>
    <xf fontId="39" fillId="0" borderId="9" numFmtId="0" xfId="0" applyFont="1" applyBorder="1" applyAlignment="1">
      <alignment horizontal="center" vertical="center" wrapText="1"/>
    </xf>
    <xf fontId="75" fillId="0" borderId="9" numFmtId="0" xfId="0" applyFont="1" applyBorder="1" applyAlignment="1">
      <alignment vertical="center" wrapText="1"/>
    </xf>
    <xf fontId="75" fillId="0" borderId="9" numFmtId="0" xfId="0" applyFont="1" applyBorder="1" applyAlignment="1" quotePrefix="1">
      <alignment vertical="center" wrapText="1"/>
    </xf>
    <xf fontId="39" fillId="0" borderId="9" numFmtId="0" xfId="0" applyFont="1" applyBorder="1" applyAlignment="1" quotePrefix="1">
      <alignment horizontal="center" vertical="center" wrapText="1"/>
    </xf>
    <xf fontId="60" fillId="58" borderId="9" numFmtId="0" xfId="0" applyFont="1" applyFill="1" applyBorder="1" applyAlignment="1">
      <alignment horizontal="center" vertical="center" wrapText="1"/>
    </xf>
    <xf fontId="60" fillId="58" borderId="9" numFmtId="0" xfId="0" applyFont="1" applyFill="1" applyBorder="1" applyAlignment="1">
      <alignment vertical="center" wrapText="1"/>
    </xf>
    <xf fontId="39" fillId="58" borderId="9" numFmtId="0" xfId="0" applyFont="1" applyFill="1" applyBorder="1" applyAlignment="1">
      <alignment vertical="center" wrapText="1"/>
    </xf>
    <xf fontId="75" fillId="58" borderId="9" numFmtId="0" xfId="0" applyFont="1" applyFill="1" applyBorder="1" applyAlignment="1">
      <alignment vertical="center" wrapText="1"/>
    </xf>
    <xf fontId="0" fillId="34" borderId="9" numFmtId="0" xfId="0" applyFill="1" applyBorder="1" applyAlignment="1">
      <alignment vertical="center"/>
    </xf>
    <xf fontId="24" fillId="34" borderId="9" numFmtId="0" xfId="0" applyFont="1" applyFill="1" applyBorder="1" applyAlignment="1">
      <alignment vertical="center"/>
    </xf>
    <xf fontId="45" fillId="34" borderId="9" numFmtId="0" xfId="0" applyFont="1" applyFill="1" applyBorder="1" applyAlignment="1">
      <alignment vertical="center"/>
    </xf>
    <xf fontId="45" fillId="34" borderId="9" numFmtId="14" xfId="0" applyNumberFormat="1" applyFont="1" applyFill="1" applyBorder="1" applyAlignment="1">
      <alignment vertical="center"/>
    </xf>
    <xf fontId="45" fillId="34" borderId="10" numFmtId="0" xfId="0" applyFont="1" applyFill="1" applyBorder="1" applyAlignment="1">
      <alignment vertical="center"/>
    </xf>
    <xf fontId="76" fillId="0" borderId="10" numFmtId="0" xfId="0" applyFont="1" applyBorder="1" applyAlignment="1">
      <alignment vertical="center"/>
    </xf>
    <xf fontId="32" fillId="34" borderId="10" numFmtId="0" xfId="0" applyFont="1" applyFill="1" applyBorder="1" applyAlignment="1">
      <alignment vertical="center"/>
    </xf>
    <xf fontId="33" fillId="34" borderId="10" numFmtId="0" xfId="0" applyFont="1" applyFill="1" applyBorder="1" applyAlignment="1">
      <alignment vertical="center"/>
    </xf>
    <xf fontId="0" fillId="34" borderId="9" numFmtId="14" xfId="0" applyNumberFormat="1" applyFill="1" applyBorder="1" applyAlignment="1">
      <alignment vertical="center"/>
    </xf>
    <xf fontId="33" fillId="34" borderId="14" numFmtId="0" xfId="0" applyFont="1" applyFill="1" applyBorder="1" applyAlignment="1">
      <alignment vertical="center"/>
    </xf>
    <xf fontId="47" fillId="34" borderId="9" numFmtId="0" xfId="0" applyFont="1" applyFill="1" applyBorder="1" applyAlignment="1">
      <alignment vertical="center"/>
    </xf>
    <xf fontId="24" fillId="34" borderId="9" numFmtId="0" xfId="0" applyFont="1" applyFill="1" applyBorder="1" applyAlignment="1">
      <alignment horizontal="left" vertical="center"/>
    </xf>
    <xf fontId="33" fillId="0" borderId="10" numFmtId="0" xfId="0" applyFont="1" applyBorder="1" applyAlignment="1">
      <alignment vertical="center"/>
    </xf>
    <xf fontId="39" fillId="34" borderId="10" numFmtId="0" xfId="0" applyFont="1" applyFill="1" applyBorder="1" applyAlignment="1">
      <alignment vertical="center"/>
    </xf>
    <xf fontId="77" fillId="34" borderId="10" numFmtId="0" xfId="0" applyFont="1" applyFill="1" applyBorder="1" applyAlignment="1">
      <alignment vertical="center"/>
    </xf>
    <xf fontId="70" fillId="34" borderId="10" numFmtId="0" xfId="0" applyFont="1" applyFill="1" applyBorder="1" applyAlignment="1">
      <alignment vertical="center"/>
    </xf>
    <xf fontId="70" fillId="34" borderId="14" numFmtId="0" xfId="0" applyFont="1" applyFill="1" applyBorder="1" applyAlignment="1">
      <alignment vertical="center"/>
    </xf>
    <xf fontId="33" fillId="34" borderId="15" numFmtId="0" xfId="0" applyFont="1" applyFill="1" applyBorder="1" applyAlignment="1">
      <alignment vertical="center"/>
    </xf>
    <xf fontId="70" fillId="0" borderId="10" numFmtId="0" xfId="0" applyFont="1" applyBorder="1" applyAlignment="1">
      <alignment vertical="center"/>
    </xf>
    <xf fontId="70" fillId="0" borderId="14" numFmtId="0" xfId="0" applyFont="1" applyBorder="1" applyAlignment="1">
      <alignment vertical="center"/>
    </xf>
    <xf fontId="77" fillId="34" borderId="16" numFmtId="0" xfId="0" applyFont="1" applyFill="1" applyBorder="1" applyAlignment="1">
      <alignment vertical="center"/>
    </xf>
    <xf fontId="70" fillId="34" borderId="16" numFmtId="0" xfId="0" applyFont="1" applyFill="1" applyBorder="1" applyAlignment="1">
      <alignment vertical="center"/>
    </xf>
    <xf fontId="70" fillId="34" borderId="36" numFmtId="0" xfId="0" applyFont="1" applyFill="1" applyBorder="1" applyAlignment="1">
      <alignment vertical="center"/>
    </xf>
    <xf fontId="70" fillId="0" borderId="16" numFmtId="0" xfId="0" applyFont="1" applyBorder="1" applyAlignment="1">
      <alignment vertical="center"/>
    </xf>
    <xf fontId="70" fillId="0" borderId="36" numFmtId="0" xfId="0" applyFont="1" applyBorder="1" applyAlignment="1">
      <alignment vertical="center"/>
    </xf>
    <xf fontId="78" fillId="34" borderId="16" numFmtId="0" xfId="0" applyFont="1" applyFill="1" applyBorder="1" applyAlignment="1">
      <alignment vertical="center"/>
    </xf>
    <xf fontId="78" fillId="34" borderId="36" numFmtId="0" xfId="0" applyFont="1" applyFill="1" applyBorder="1" applyAlignment="1">
      <alignment vertical="center"/>
    </xf>
    <xf fontId="33" fillId="34" borderId="37" numFmtId="0" xfId="0" applyFont="1" applyFill="1" applyBorder="1" applyAlignment="1">
      <alignment vertical="center"/>
    </xf>
    <xf fontId="33" fillId="34" borderId="36" numFmtId="0" xfId="0" applyFont="1" applyFill="1" applyBorder="1" applyAlignment="1">
      <alignment vertical="center"/>
    </xf>
    <xf fontId="33" fillId="34" borderId="16" numFmtId="0" xfId="0" applyFont="1" applyFill="1" applyBorder="1" applyAlignment="1">
      <alignment vertical="center"/>
    </xf>
    <xf fontId="33" fillId="0" borderId="14" numFmtId="0" xfId="0" applyFont="1" applyBorder="1" applyAlignment="1">
      <alignment vertical="center"/>
    </xf>
    <xf fontId="39" fillId="34" borderId="16" numFmtId="0" xfId="0" applyFont="1" applyFill="1" applyBorder="1" applyAlignment="1">
      <alignment vertical="center"/>
    </xf>
    <xf fontId="33" fillId="0" borderId="16" numFmtId="0" xfId="0" applyFont="1" applyBorder="1" applyAlignment="1">
      <alignment vertical="center"/>
    </xf>
    <xf fontId="33" fillId="0" borderId="36" numFmtId="0" xfId="0" applyFont="1" applyBorder="1" applyAlignment="1">
      <alignment vertical="center"/>
    </xf>
    <xf fontId="33" fillId="40" borderId="10" numFmtId="0" xfId="0" applyFont="1" applyFill="1" applyBorder="1" applyAlignment="1">
      <alignment vertical="center"/>
    </xf>
    <xf fontId="45" fillId="40" borderId="10" numFmtId="0" xfId="0" applyFont="1" applyFill="1" applyBorder="1" applyAlignment="1">
      <alignment vertical="center"/>
    </xf>
    <xf fontId="45" fillId="40" borderId="14" numFmtId="0" xfId="0" applyFont="1" applyFill="1" applyBorder="1" applyAlignment="1">
      <alignment vertical="center"/>
    </xf>
    <xf fontId="33" fillId="40" borderId="14" numFmtId="0" xfId="0" applyFont="1" applyFill="1" applyBorder="1" applyAlignment="1">
      <alignment vertical="center"/>
    </xf>
    <xf fontId="33" fillId="40" borderId="16" numFmtId="0" xfId="0" applyFont="1" applyFill="1" applyBorder="1" applyAlignment="1">
      <alignment vertical="center"/>
    </xf>
    <xf fontId="33" fillId="40" borderId="36" numFmtId="0" xfId="0" applyFont="1" applyFill="1" applyBorder="1" applyAlignment="1">
      <alignment vertical="center"/>
    </xf>
    <xf fontId="33" fillId="40" borderId="37" numFmtId="0" xfId="0" applyFont="1" applyFill="1" applyBorder="1" applyAlignment="1">
      <alignment vertical="center"/>
    </xf>
    <xf fontId="45" fillId="34" borderId="16" numFmtId="0" xfId="0" applyFont="1" applyFill="1" applyBorder="1" applyAlignment="1">
      <alignment vertical="center"/>
    </xf>
    <xf fontId="45" fillId="34" borderId="36" numFmtId="0" xfId="0" applyFont="1" applyFill="1" applyBorder="1" applyAlignment="1">
      <alignment vertical="center"/>
    </xf>
    <xf fontId="33" fillId="34" borderId="35" numFmtId="0" xfId="0" applyFont="1" applyFill="1" applyBorder="1" applyAlignment="1">
      <alignment vertical="center"/>
    </xf>
    <xf fontId="33" fillId="34" borderId="25" numFmtId="0" xfId="0" applyFont="1" applyFill="1" applyBorder="1" applyAlignment="1">
      <alignment vertical="center"/>
    </xf>
    <xf fontId="33" fillId="34" borderId="38" numFmtId="0" xfId="0" applyFont="1" applyFill="1" applyBorder="1" applyAlignment="1">
      <alignment vertical="center"/>
    </xf>
    <xf fontId="33" fillId="38" borderId="16" numFmtId="0" xfId="0" applyFont="1" applyFill="1" applyBorder="1" applyAlignment="1">
      <alignment vertical="center"/>
    </xf>
    <xf fontId="33" fillId="38" borderId="10" numFmtId="0" xfId="0" applyFont="1" applyFill="1" applyBorder="1" applyAlignment="1">
      <alignment vertical="center"/>
    </xf>
    <xf fontId="33" fillId="38" borderId="36" numFmtId="0" xfId="0" applyFont="1" applyFill="1" applyBorder="1" applyAlignment="1">
      <alignment vertical="center"/>
    </xf>
    <xf fontId="33" fillId="38" borderId="39" numFmtId="0" xfId="0" applyFont="1" applyFill="1" applyBorder="1" applyAlignment="1">
      <alignment vertical="center"/>
    </xf>
    <xf fontId="45" fillId="38" borderId="16" numFmtId="0" xfId="0" applyFont="1" applyFill="1" applyBorder="1" applyAlignment="1">
      <alignment vertical="center"/>
    </xf>
    <xf fontId="45" fillId="38" borderId="36" numFmtId="0" xfId="0" applyFont="1" applyFill="1" applyBorder="1" applyAlignment="1">
      <alignment vertical="center"/>
    </xf>
    <xf fontId="45" fillId="34" borderId="38" numFmtId="0" xfId="0" applyFont="1" applyFill="1" applyBorder="1" applyAlignment="1">
      <alignment vertical="center"/>
    </xf>
    <xf fontId="73" fillId="34" borderId="0" numFmtId="0" xfId="0" applyFont="1" applyFill="1" applyAlignment="1">
      <alignment vertical="center"/>
    </xf>
    <xf fontId="45" fillId="0" borderId="40" numFmtId="0" xfId="0" applyFont="1" applyBorder="1" applyAlignment="1">
      <alignment vertical="center"/>
    </xf>
    <xf fontId="45" fillId="34" borderId="0" numFmtId="0" xfId="0" applyFont="1" applyFill="1" applyAlignment="1">
      <alignment vertical="center"/>
    </xf>
    <xf fontId="45" fillId="34" borderId="19" numFmtId="0" xfId="0" applyFont="1" applyFill="1" applyBorder="1" applyAlignment="1">
      <alignment vertical="center"/>
    </xf>
    <xf fontId="41" fillId="34" borderId="9" numFmtId="0" xfId="0" applyFont="1" applyFill="1" applyBorder="1" applyAlignment="1">
      <alignment vertical="center"/>
    </xf>
    <xf fontId="45" fillId="34" borderId="41" numFmtId="0" xfId="0" applyFont="1" applyFill="1" applyBorder="1" applyAlignment="1">
      <alignment vertical="center"/>
    </xf>
    <xf fontId="45" fillId="0" borderId="42" numFmtId="0" xfId="0" applyFont="1" applyBorder="1" applyAlignment="1">
      <alignment vertical="center"/>
    </xf>
    <xf fontId="45" fillId="34" borderId="29" numFmtId="0" xfId="0" applyFont="1" applyFill="1" applyBorder="1" applyAlignment="1">
      <alignment vertical="center"/>
    </xf>
    <xf fontId="33" fillId="45" borderId="10" numFmtId="0" xfId="0" applyFont="1" applyFill="1" applyBorder="1" applyAlignment="1">
      <alignment vertical="center"/>
    </xf>
    <xf fontId="45" fillId="0" borderId="14" numFmtId="0" xfId="0" applyFont="1" applyBorder="1" applyAlignment="1">
      <alignment vertical="center"/>
    </xf>
    <xf fontId="45" fillId="34" borderId="14" numFmtId="0" xfId="0" applyFont="1" applyFill="1" applyBorder="1" applyAlignment="1">
      <alignment vertical="center"/>
    </xf>
    <xf fontId="33" fillId="45" borderId="14" numFmtId="0" xfId="0" applyFont="1" applyFill="1" applyBorder="1" applyAlignment="1">
      <alignment vertical="center"/>
    </xf>
    <xf fontId="76" fillId="0" borderId="16" numFmtId="0" xfId="0" applyFont="1" applyBorder="1" applyAlignment="1">
      <alignment vertical="center"/>
    </xf>
    <xf fontId="45" fillId="0" borderId="36" numFmtId="0" xfId="0" applyFont="1" applyBorder="1" applyAlignment="1">
      <alignment vertical="center"/>
    </xf>
    <xf fontId="79" fillId="59" borderId="10" numFmtId="0" xfId="0" applyFont="1" applyFill="1" applyBorder="1" applyAlignment="1">
      <alignment vertical="center"/>
    </xf>
    <xf fontId="80" fillId="59" borderId="10" numFmtId="0" xfId="0" applyFont="1" applyFill="1" applyBorder="1" applyAlignment="1">
      <alignment vertical="center"/>
    </xf>
    <xf fontId="0" fillId="59" borderId="9" numFmtId="0" xfId="0" applyFill="1" applyBorder="1" applyAlignment="1">
      <alignment vertical="center"/>
    </xf>
    <xf fontId="81" fillId="59" borderId="10" numFmtId="0" xfId="0" applyFont="1" applyFill="1" applyBorder="1" applyAlignment="1">
      <alignment vertical="center"/>
    </xf>
    <xf fontId="79" fillId="59" borderId="14" numFmtId="0" xfId="0" applyFont="1" applyFill="1" applyBorder="1" applyAlignment="1">
      <alignment vertical="center"/>
    </xf>
    <xf fontId="79" fillId="59" borderId="16" numFmtId="0" xfId="0" applyFont="1" applyFill="1" applyBorder="1" applyAlignment="1">
      <alignment vertical="center"/>
    </xf>
    <xf fontId="80" fillId="59" borderId="16" numFmtId="0" xfId="0" applyFont="1" applyFill="1" applyBorder="1" applyAlignment="1">
      <alignment vertical="center"/>
    </xf>
    <xf fontId="81" fillId="59" borderId="16" numFmtId="0" xfId="0" applyFont="1" applyFill="1" applyBorder="1" applyAlignment="1">
      <alignment vertical="center"/>
    </xf>
    <xf fontId="79" fillId="59" borderId="36" numFmtId="0" xfId="0" applyFont="1" applyFill="1" applyBorder="1" applyAlignment="1">
      <alignment vertical="center"/>
    </xf>
    <xf fontId="20" fillId="34" borderId="9" numFmtId="14" xfId="0" applyNumberFormat="1" applyFont="1" applyFill="1" applyBorder="1" applyAlignment="1">
      <alignment horizontal="center" vertical="center"/>
    </xf>
    <xf fontId="42" fillId="34" borderId="9" numFmtId="0" xfId="0" applyFont="1" applyFill="1" applyBorder="1" applyAlignment="1">
      <alignment horizontal="center" vertical="center"/>
    </xf>
    <xf fontId="0" fillId="34" borderId="9" numFmtId="0" xfId="0" applyFill="1" applyBorder="1" applyAlignment="1">
      <alignment horizontal="right" vertical="center"/>
    </xf>
    <xf fontId="45" fillId="34" borderId="10" numFmtId="0" xfId="0" applyFont="1" applyFill="1" applyBorder="1" applyAlignment="1">
      <alignment horizontal="left" vertical="center"/>
    </xf>
    <xf fontId="0" fillId="34" borderId="9" numFmtId="0" xfId="0" applyFill="1" applyBorder="1" applyAlignment="1">
      <alignment horizontal="center" vertical="center"/>
    </xf>
    <xf fontId="33" fillId="34" borderId="9" numFmtId="0" xfId="0" applyFont="1" applyFill="1" applyBorder="1" applyAlignment="1">
      <alignment vertical="center"/>
    </xf>
    <xf fontId="44" fillId="34" borderId="9" numFmtId="0" xfId="0" applyFont="1" applyFill="1" applyBorder="1" applyAlignment="1">
      <alignment vertical="center"/>
    </xf>
    <xf fontId="45" fillId="34" borderId="15" numFmtId="0" xfId="0" applyFont="1" applyFill="1" applyBorder="1" applyAlignment="1">
      <alignment vertical="center"/>
    </xf>
    <xf fontId="45" fillId="34" borderId="37" numFmtId="0" xfId="0" applyFont="1" applyFill="1" applyBorder="1" applyAlignment="1">
      <alignment vertical="center"/>
    </xf>
    <xf fontId="0" fillId="34" borderId="9" numFmtId="0" xfId="0" applyFill="1" applyBorder="1" applyAlignment="1">
      <alignment vertical="center" wrapText="1"/>
    </xf>
  </cellXfs>
  <cellStyles count="53">
    <cellStyle name="Normal" xfId="0" builtinId="0"/>
    <cellStyle name="Comma 2" xfId="1"/>
    <cellStyle name="Normal 2" xfId="2"/>
    <cellStyle name="60% - Accent6" xfId="3" builtinId="52"/>
    <cellStyle name="40% - Accent6" xfId="4" builtinId="51"/>
    <cellStyle name="60% - Accent5" xfId="5" builtinId="48"/>
    <cellStyle name="Accent6" xfId="6" builtinId="49"/>
    <cellStyle name="40% - Accent5" xfId="7" builtinId="47"/>
    <cellStyle name="20% - Accent5" xfId="8" builtinId="46"/>
    <cellStyle name="60% - Accent4" xfId="9" builtinId="44"/>
    <cellStyle name="Accent5" xfId="10" builtinId="45"/>
    <cellStyle name="40% - Accent4" xfId="11" builtinId="43"/>
    <cellStyle name="Accent4" xfId="12" builtinId="41"/>
    <cellStyle name="Linked Cell" xfId="13" builtinId="24"/>
    <cellStyle name="40% - Accent3" xfId="14" builtinId="39"/>
    <cellStyle name="60% - Accent2" xfId="15" builtinId="36"/>
    <cellStyle name="Accent3" xfId="16" builtinId="37"/>
    <cellStyle name="40% - Accent2" xfId="17" builtinId="35"/>
    <cellStyle name="20% - Accent2" xfId="18" builtinId="34"/>
    <cellStyle name="Accent2" xfId="19" builtinId="33"/>
    <cellStyle name="40% - Accent1" xfId="20" builtinId="31"/>
    <cellStyle name="20% - Accent1" xfId="21" builtinId="30"/>
    <cellStyle name="Accent1" xfId="22" builtinId="29"/>
    <cellStyle name="Neutral" xfId="23" builtinId="28"/>
    <cellStyle name="60% - Accent1" xfId="24" builtinId="32"/>
    <cellStyle name="Bad" xfId="25" builtinId="27"/>
    <cellStyle name="20% - Accent4" xfId="26" builtinId="42"/>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Good" xfId="35" builtinId="26"/>
    <cellStyle name="Normal 2 2 14" xfId="36"/>
    <cellStyle name="Heading 3" xfId="37" builtinId="18"/>
    <cellStyle name="CExplanatory Text" xfId="38" builtinId="53"/>
    <cellStyle name="Heading 1" xfId="39" builtinId="16"/>
    <cellStyle name="Comma [0]" xfId="40" builtinId="6"/>
    <cellStyle name="20% - Accent6" xfId="41" builtinId="50"/>
    <cellStyle name="Title" xfId="42" builtinId="15"/>
    <cellStyle name="Currency [0]" xfId="43" builtinId="7"/>
    <cellStyle name="Warning Text" xfId="44" builtinId="11"/>
    <cellStyle name="Followed Hyperlink" xfId="45" builtinId="9"/>
    <cellStyle name="Heading 2" xfId="46" builtinId="17"/>
    <cellStyle name="Comma" xfId="47" builtinId="3"/>
    <cellStyle name="Check Cell" xfId="48" builtinId="23"/>
    <cellStyle name="60% - Accent3" xfId="49" builtinId="40"/>
    <cellStyle name="Percent" xfId="50" builtinId="5"/>
    <cellStyle name="Normal 2 2 14 2" xfId="51"/>
    <cellStyle name="Hyperlink" xfId="52" builtinId="8"/>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theme" Target="theme/theme1.xml"/><Relationship  Id="rId16" Type="http://schemas.openxmlformats.org/officeDocument/2006/relationships/sharedStrings" Target="sharedStrings.xml"/><Relationship  Id="rId17" Type="http://schemas.openxmlformats.org/officeDocument/2006/relationships/styles" Target="styles.xml"/><Relationship  Id="rId2" Type="http://schemas.openxmlformats.org/officeDocument/2006/relationships/externalLink" Target="externalLinks/externalLink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SR%20cap%20phat%20MyCC%20VTT.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CapVM_vmail4.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torage-Compute"/>
      <sheetName val="Image-Cloud "/>
    </sheet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orage-Compute"/>
    </sheetNames>
    <sheetDataSet>
      <sheetData sheetId="0" refreshError="1"/>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jira.kcntt.net/browse/PYC-4808" TargetMode="External"/><Relationship  Id="rId10" Type="http://schemas.openxmlformats.org/officeDocument/2006/relationships/hyperlink" Target="https://jira.kcntt.net/browse/PYC-10448" TargetMode="External"/><Relationship  Id="rId11" Type="http://schemas.openxmlformats.org/officeDocument/2006/relationships/hyperlink" Target="https://jira-qlsxpm.viettel.vn:32100/browse/PYC-53141" TargetMode="External"/><Relationship  Id="rId2" Type="http://schemas.openxmlformats.org/officeDocument/2006/relationships/hyperlink" Target="https://jira.kcntt.net/browse/PYC-5252" TargetMode="External"/><Relationship  Id="rId3" Type="http://schemas.openxmlformats.org/officeDocument/2006/relationships/hyperlink" Target="https://jira.kcntt.net/browse/PYC-5300" TargetMode="External"/><Relationship  Id="rId4" Type="http://schemas.openxmlformats.org/officeDocument/2006/relationships/hyperlink" Target="https://jira.kcntt.net/browse/PYC-5310" TargetMode="External"/><Relationship  Id="rId5" Type="http://schemas.openxmlformats.org/officeDocument/2006/relationships/hyperlink" Target="https://jira.kcntt.net/browse/PYC-5892" TargetMode="External"/><Relationship  Id="rId6" Type="http://schemas.openxmlformats.org/officeDocument/2006/relationships/hyperlink" Target="https://jira.kcntt.net/browse/PYC-6448" TargetMode="External"/><Relationship  Id="rId7" Type="http://schemas.openxmlformats.org/officeDocument/2006/relationships/hyperlink" Target="https://jira.kcntt.net/browse/PYC-6825" TargetMode="External"/><Relationship  Id="rId8" Type="http://schemas.openxmlformats.org/officeDocument/2006/relationships/hyperlink" Target="https://jira.kcntt.net/browse/PYC-10923" TargetMode="External"/><Relationship  Id="rId9" Type="http://schemas.openxmlformats.org/officeDocument/2006/relationships/hyperlink" Target="https://jira.kcntt.net/browse/PYC-13053"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jira.kcntt.net/browse/PYC-43863" TargetMode="External"/></Relationships>
</file>

<file path=xl/worksheets/_rels/sheet8.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G2" xSplit="6" ySplit="1"/>
      <selection activeCell="J68" activeCellId="0" sqref="J68"/>
    </sheetView>
  </sheetViews>
  <sheetFormatPr defaultColWidth="9" defaultRowHeight="12.75"/>
  <cols>
    <col customWidth="1" min="1" max="1" style="2" width="5.125"/>
    <col customWidth="1" min="2" max="2" style="2" width="11.875"/>
    <col customWidth="1" min="3" max="3" style="2" width="11.28125"/>
    <col customWidth="1" min="4" max="4" style="2" width="12.375"/>
    <col customWidth="1" min="5" max="6" style="2" width="12.57421875"/>
    <col customWidth="1" min="7" max="9" style="2" width="12.375"/>
    <col customWidth="1" hidden="1" min="10" max="11" style="2" width="9"/>
    <col customWidth="1" min="12" max="12" style="3" width="11.75"/>
    <col bestFit="1" customWidth="1" min="13" max="13" style="4" width="72.421875"/>
    <col customWidth="1" min="14" max="14" style="1" width="36.7109375"/>
    <col min="15" max="16384" style="1" width="9"/>
  </cols>
  <sheetData>
    <row customFormat="1" ht="45.75" r="1" s="5">
      <c r="A1" s="6" t="s">
        <v>0</v>
      </c>
      <c r="B1" s="6" t="s">
        <v>1</v>
      </c>
      <c r="C1" s="6" t="s">
        <v>2</v>
      </c>
      <c r="D1" s="6" t="s">
        <v>3</v>
      </c>
      <c r="E1" s="6" t="s">
        <v>4</v>
      </c>
      <c r="F1" s="6" t="s">
        <v>5</v>
      </c>
      <c r="G1" s="6" t="s">
        <v>6</v>
      </c>
      <c r="H1" s="6" t="s">
        <v>7</v>
      </c>
      <c r="I1" s="6" t="s">
        <v>8</v>
      </c>
      <c r="J1" s="6" t="s">
        <v>9</v>
      </c>
      <c r="K1" s="6" t="s">
        <v>10</v>
      </c>
      <c r="L1" s="6" t="s">
        <v>11</v>
      </c>
      <c r="M1" s="6" t="s">
        <v>12</v>
      </c>
      <c r="N1" s="6" t="s">
        <v>13</v>
      </c>
    </row>
    <row r="2">
      <c r="A2" s="7">
        <v>1</v>
      </c>
      <c r="B2" s="7">
        <v>4140334</v>
      </c>
      <c r="C2" s="7"/>
      <c r="D2" s="7" t="s">
        <v>14</v>
      </c>
      <c r="E2" s="7" t="s">
        <v>15</v>
      </c>
      <c r="F2" s="7" t="s">
        <v>16</v>
      </c>
      <c r="G2" s="8">
        <v>44970</v>
      </c>
      <c r="H2" s="8">
        <v>44973</v>
      </c>
      <c r="I2" s="8">
        <v>44973</v>
      </c>
      <c r="J2" s="7"/>
      <c r="K2" s="7"/>
      <c r="L2" s="9"/>
      <c r="M2" s="10" t="s">
        <v>17</v>
      </c>
      <c r="N2" s="11"/>
    </row>
    <row r="3">
      <c r="A3" s="7">
        <v>2</v>
      </c>
      <c r="B3" s="7">
        <v>4140332</v>
      </c>
      <c r="C3" s="7"/>
      <c r="D3" s="7" t="s">
        <v>14</v>
      </c>
      <c r="E3" s="7" t="s">
        <v>18</v>
      </c>
      <c r="F3" s="7" t="s">
        <v>16</v>
      </c>
      <c r="G3" s="8">
        <v>44970</v>
      </c>
      <c r="H3" s="8">
        <v>44973</v>
      </c>
      <c r="I3" s="8">
        <v>44973</v>
      </c>
      <c r="J3" s="7"/>
      <c r="K3" s="7"/>
      <c r="L3" s="12"/>
      <c r="M3" s="10" t="s">
        <v>19</v>
      </c>
      <c r="N3" s="11"/>
    </row>
    <row r="4">
      <c r="A4" s="7">
        <v>3</v>
      </c>
      <c r="B4" s="12">
        <v>4145107</v>
      </c>
      <c r="C4" s="12"/>
      <c r="D4" s="7" t="s">
        <v>20</v>
      </c>
      <c r="E4" s="7" t="s">
        <v>15</v>
      </c>
      <c r="F4" s="7" t="s">
        <v>16</v>
      </c>
      <c r="G4" s="8">
        <v>44985</v>
      </c>
      <c r="H4" s="8">
        <v>44988</v>
      </c>
      <c r="I4" s="8">
        <v>44986</v>
      </c>
      <c r="J4" s="7"/>
      <c r="K4" s="7"/>
      <c r="L4" s="9"/>
      <c r="M4" s="10" t="s">
        <v>21</v>
      </c>
      <c r="N4" s="11"/>
    </row>
    <row r="5">
      <c r="A5" s="7">
        <v>4</v>
      </c>
      <c r="B5" s="12">
        <v>4145808</v>
      </c>
      <c r="C5" s="12"/>
      <c r="D5" s="7" t="s">
        <v>22</v>
      </c>
      <c r="E5" s="7" t="s">
        <v>18</v>
      </c>
      <c r="F5" s="7" t="s">
        <v>16</v>
      </c>
      <c r="G5" s="8">
        <v>44987</v>
      </c>
      <c r="H5" s="8">
        <v>44992</v>
      </c>
      <c r="I5" s="8">
        <v>44991</v>
      </c>
      <c r="J5" s="7"/>
      <c r="K5" s="7"/>
      <c r="L5" s="9"/>
      <c r="M5" s="10" t="s">
        <v>23</v>
      </c>
      <c r="N5" s="11"/>
    </row>
    <row r="6">
      <c r="A6" s="7">
        <v>5</v>
      </c>
      <c r="B6" s="12">
        <v>4148244</v>
      </c>
      <c r="C6" s="12"/>
      <c r="D6" s="7" t="s">
        <v>24</v>
      </c>
      <c r="E6" s="7" t="s">
        <v>25</v>
      </c>
      <c r="F6" s="7" t="s">
        <v>16</v>
      </c>
      <c r="G6" s="8">
        <v>44998</v>
      </c>
      <c r="H6" s="8">
        <v>45001</v>
      </c>
      <c r="I6" s="8">
        <v>45001</v>
      </c>
      <c r="J6" s="7"/>
      <c r="K6" s="7"/>
      <c r="L6" s="12"/>
      <c r="M6" s="10" t="s">
        <v>26</v>
      </c>
      <c r="N6" s="11"/>
    </row>
    <row r="7">
      <c r="A7" s="7">
        <v>6</v>
      </c>
      <c r="B7" s="7">
        <v>4148678</v>
      </c>
      <c r="C7" s="7"/>
      <c r="D7" s="7" t="s">
        <v>27</v>
      </c>
      <c r="E7" s="7" t="s">
        <v>28</v>
      </c>
      <c r="F7" s="7" t="s">
        <v>16</v>
      </c>
      <c r="G7" s="8">
        <v>44999</v>
      </c>
      <c r="H7" s="8">
        <v>45002</v>
      </c>
      <c r="I7" s="8">
        <v>45002</v>
      </c>
      <c r="J7" s="7"/>
      <c r="K7" s="7"/>
      <c r="L7" s="12"/>
      <c r="M7" s="10" t="s">
        <v>29</v>
      </c>
      <c r="N7" s="11"/>
    </row>
    <row r="8">
      <c r="A8" s="7">
        <v>7</v>
      </c>
      <c r="B8" s="7">
        <v>4149626</v>
      </c>
      <c r="C8" s="7"/>
      <c r="D8" s="7" t="s">
        <v>22</v>
      </c>
      <c r="E8" s="7" t="s">
        <v>30</v>
      </c>
      <c r="F8" s="7" t="s">
        <v>16</v>
      </c>
      <c r="G8" s="8">
        <v>45001</v>
      </c>
      <c r="H8" s="8">
        <v>45006</v>
      </c>
      <c r="I8" s="8">
        <v>45006</v>
      </c>
      <c r="J8" s="7"/>
      <c r="K8" s="7"/>
      <c r="L8" s="9"/>
      <c r="M8" s="10" t="s">
        <v>31</v>
      </c>
      <c r="N8" s="11"/>
    </row>
    <row r="9">
      <c r="A9" s="7">
        <v>8</v>
      </c>
      <c r="B9" s="7">
        <v>4149624</v>
      </c>
      <c r="C9" s="7"/>
      <c r="D9" s="7" t="s">
        <v>22</v>
      </c>
      <c r="E9" s="7" t="s">
        <v>30</v>
      </c>
      <c r="F9" s="7" t="s">
        <v>16</v>
      </c>
      <c r="G9" s="8">
        <v>45001</v>
      </c>
      <c r="H9" s="8">
        <v>45006</v>
      </c>
      <c r="I9" s="8">
        <v>45006</v>
      </c>
      <c r="J9" s="7"/>
      <c r="K9" s="7"/>
      <c r="L9" s="12"/>
      <c r="M9" s="10" t="s">
        <v>32</v>
      </c>
      <c r="N9" s="11"/>
    </row>
    <row r="10">
      <c r="A10" s="7">
        <v>9</v>
      </c>
      <c r="B10" s="7">
        <v>4151337</v>
      </c>
      <c r="C10" s="7"/>
      <c r="D10" s="7" t="s">
        <v>33</v>
      </c>
      <c r="E10" s="7" t="s">
        <v>25</v>
      </c>
      <c r="F10" s="7" t="s">
        <v>16</v>
      </c>
      <c r="G10" s="8">
        <v>45006</v>
      </c>
      <c r="H10" s="8">
        <v>45008</v>
      </c>
      <c r="I10" s="8">
        <v>45008</v>
      </c>
      <c r="J10" s="7"/>
      <c r="K10" s="7"/>
      <c r="L10" s="9"/>
      <c r="M10" s="10" t="s">
        <v>34</v>
      </c>
      <c r="N10" s="11"/>
    </row>
    <row r="11">
      <c r="A11" s="7">
        <v>10</v>
      </c>
      <c r="B11" s="7">
        <v>4153924</v>
      </c>
      <c r="C11" s="7"/>
      <c r="D11" s="7" t="s">
        <v>35</v>
      </c>
      <c r="E11" s="7" t="s">
        <v>25</v>
      </c>
      <c r="F11" s="7" t="s">
        <v>16</v>
      </c>
      <c r="G11" s="8">
        <v>45016</v>
      </c>
      <c r="H11" s="8">
        <v>45020</v>
      </c>
      <c r="I11" s="8">
        <v>45020</v>
      </c>
      <c r="J11" s="7"/>
      <c r="K11" s="7"/>
      <c r="L11" s="9"/>
      <c r="M11" s="10" t="s">
        <v>36</v>
      </c>
      <c r="N11" s="11"/>
    </row>
    <row r="12">
      <c r="A12" s="7">
        <v>11</v>
      </c>
      <c r="B12" s="7">
        <v>4155624</v>
      </c>
      <c r="C12" s="7"/>
      <c r="D12" s="7" t="s">
        <v>37</v>
      </c>
      <c r="E12" s="7" t="s">
        <v>28</v>
      </c>
      <c r="F12" s="7" t="s">
        <v>16</v>
      </c>
      <c r="G12" s="8">
        <v>45023</v>
      </c>
      <c r="H12" s="8">
        <v>45027</v>
      </c>
      <c r="I12" s="8">
        <v>45027</v>
      </c>
      <c r="J12" s="7"/>
      <c r="K12" s="7"/>
      <c r="L12" s="9"/>
      <c r="M12" s="10" t="s">
        <v>38</v>
      </c>
      <c r="N12" s="11"/>
    </row>
    <row r="13">
      <c r="A13" s="7">
        <v>12</v>
      </c>
      <c r="B13" s="12">
        <v>4156658</v>
      </c>
      <c r="C13" s="12"/>
      <c r="D13" s="7" t="s">
        <v>33</v>
      </c>
      <c r="E13" s="7" t="s">
        <v>25</v>
      </c>
      <c r="F13" s="7" t="s">
        <v>16</v>
      </c>
      <c r="G13" s="8">
        <v>45028</v>
      </c>
      <c r="H13" s="8">
        <v>45030</v>
      </c>
      <c r="I13" s="8">
        <v>45030</v>
      </c>
      <c r="J13" s="7"/>
      <c r="K13" s="7"/>
      <c r="L13" s="9"/>
      <c r="M13" s="10" t="s">
        <v>39</v>
      </c>
      <c r="N13" s="11"/>
    </row>
    <row r="14">
      <c r="A14" s="7">
        <v>13</v>
      </c>
      <c r="B14" s="7">
        <v>4157565</v>
      </c>
      <c r="C14" s="7"/>
      <c r="D14" s="7" t="s">
        <v>40</v>
      </c>
      <c r="E14" s="7" t="s">
        <v>28</v>
      </c>
      <c r="F14" s="7" t="s">
        <v>16</v>
      </c>
      <c r="G14" s="8">
        <v>45033</v>
      </c>
      <c r="H14" s="8">
        <v>45035</v>
      </c>
      <c r="I14" s="8">
        <v>45035</v>
      </c>
      <c r="J14" s="7"/>
      <c r="K14" s="7"/>
      <c r="L14" s="9"/>
      <c r="M14" s="10" t="s">
        <v>41</v>
      </c>
      <c r="N14" s="11"/>
    </row>
    <row r="15">
      <c r="A15" s="7">
        <v>14</v>
      </c>
      <c r="B15" s="7">
        <v>4161139</v>
      </c>
      <c r="C15" s="7"/>
      <c r="D15" s="7" t="s">
        <v>33</v>
      </c>
      <c r="E15" s="7" t="s">
        <v>42</v>
      </c>
      <c r="F15" s="7" t="s">
        <v>16</v>
      </c>
      <c r="G15" s="8">
        <v>45040</v>
      </c>
      <c r="H15" s="8">
        <v>45042</v>
      </c>
      <c r="I15" s="8">
        <v>45042</v>
      </c>
      <c r="J15" s="7"/>
      <c r="K15" s="7"/>
      <c r="L15" s="9"/>
      <c r="M15" s="10" t="s">
        <v>43</v>
      </c>
      <c r="N15" s="11"/>
    </row>
    <row r="16">
      <c r="A16" s="7">
        <v>15</v>
      </c>
      <c r="B16" s="7">
        <v>4161300</v>
      </c>
      <c r="C16" s="7"/>
      <c r="D16" s="7" t="s">
        <v>33</v>
      </c>
      <c r="E16" s="7" t="s">
        <v>44</v>
      </c>
      <c r="F16" s="7" t="s">
        <v>16</v>
      </c>
      <c r="G16" s="8">
        <v>45041</v>
      </c>
      <c r="H16" s="8">
        <v>45043</v>
      </c>
      <c r="I16" s="8">
        <v>45043</v>
      </c>
      <c r="J16" s="7"/>
      <c r="K16" s="7"/>
      <c r="L16" s="9"/>
      <c r="M16" s="10" t="s">
        <v>39</v>
      </c>
      <c r="N16" s="11"/>
    </row>
    <row r="17">
      <c r="A17" s="7">
        <v>16</v>
      </c>
      <c r="B17" s="7">
        <v>4161940</v>
      </c>
      <c r="C17" s="7"/>
      <c r="D17" s="12" t="s">
        <v>45</v>
      </c>
      <c r="E17" s="7" t="s">
        <v>42</v>
      </c>
      <c r="F17" s="7" t="s">
        <v>16</v>
      </c>
      <c r="G17" s="8">
        <v>45043</v>
      </c>
      <c r="H17" s="8">
        <v>45021</v>
      </c>
      <c r="I17" s="8">
        <v>45021</v>
      </c>
      <c r="J17" s="7"/>
      <c r="K17" s="7"/>
      <c r="L17" s="9"/>
      <c r="M17" s="10" t="s">
        <v>46</v>
      </c>
      <c r="N17" s="11"/>
    </row>
    <row r="18">
      <c r="A18" s="7">
        <v>17</v>
      </c>
      <c r="B18" s="7">
        <v>4163742</v>
      </c>
      <c r="C18" s="7"/>
      <c r="D18" s="7" t="s">
        <v>22</v>
      </c>
      <c r="E18" s="7" t="s">
        <v>42</v>
      </c>
      <c r="F18" s="7" t="s">
        <v>16</v>
      </c>
      <c r="G18" s="8">
        <v>45055</v>
      </c>
      <c r="H18" s="8">
        <v>45058</v>
      </c>
      <c r="I18" s="8">
        <v>45056</v>
      </c>
      <c r="J18" s="7"/>
      <c r="K18" s="7"/>
      <c r="L18" s="9"/>
      <c r="M18" s="10" t="s">
        <v>47</v>
      </c>
      <c r="N18" s="11"/>
    </row>
    <row r="19">
      <c r="A19" s="7">
        <v>18</v>
      </c>
      <c r="B19" s="7">
        <v>4163737</v>
      </c>
      <c r="C19" s="7"/>
      <c r="D19" s="12" t="s">
        <v>37</v>
      </c>
      <c r="E19" s="7" t="s">
        <v>28</v>
      </c>
      <c r="F19" s="7" t="s">
        <v>16</v>
      </c>
      <c r="G19" s="8">
        <v>45055</v>
      </c>
      <c r="H19" s="8">
        <v>45058</v>
      </c>
      <c r="I19" s="8">
        <v>45056</v>
      </c>
      <c r="J19" s="7"/>
      <c r="K19" s="7"/>
      <c r="L19" s="9"/>
      <c r="M19" s="10" t="s">
        <v>38</v>
      </c>
      <c r="N19" s="11"/>
    </row>
    <row r="20">
      <c r="A20" s="7">
        <v>19</v>
      </c>
      <c r="B20" s="7">
        <v>4164061</v>
      </c>
      <c r="C20" s="7"/>
      <c r="D20" s="7" t="s">
        <v>40</v>
      </c>
      <c r="E20" s="7" t="s">
        <v>44</v>
      </c>
      <c r="F20" s="7" t="s">
        <v>16</v>
      </c>
      <c r="G20" s="8">
        <v>45056</v>
      </c>
      <c r="H20" s="8">
        <v>45058</v>
      </c>
      <c r="I20" s="8">
        <v>45058</v>
      </c>
      <c r="J20" s="7"/>
      <c r="K20" s="7"/>
      <c r="L20" s="9"/>
      <c r="M20" s="10" t="s">
        <v>41</v>
      </c>
      <c r="N20" s="11"/>
    </row>
    <row r="21">
      <c r="A21" s="7">
        <v>20</v>
      </c>
      <c r="B21" s="7">
        <v>4164734</v>
      </c>
      <c r="C21" s="7"/>
      <c r="D21" s="7" t="s">
        <v>33</v>
      </c>
      <c r="E21" s="7" t="s">
        <v>25</v>
      </c>
      <c r="F21" s="7" t="s">
        <v>16</v>
      </c>
      <c r="G21" s="8">
        <v>45058</v>
      </c>
      <c r="H21" s="8">
        <v>45062</v>
      </c>
      <c r="I21" s="8">
        <v>45062</v>
      </c>
      <c r="J21" s="7"/>
      <c r="K21" s="7"/>
      <c r="L21" s="9"/>
      <c r="M21" s="10" t="s">
        <v>48</v>
      </c>
      <c r="N21" s="11"/>
    </row>
    <row r="22">
      <c r="A22" s="7">
        <v>21</v>
      </c>
      <c r="B22" s="7">
        <v>4164579</v>
      </c>
      <c r="C22" s="7"/>
      <c r="D22" s="7" t="s">
        <v>49</v>
      </c>
      <c r="E22" s="7" t="s">
        <v>28</v>
      </c>
      <c r="F22" s="7" t="s">
        <v>16</v>
      </c>
      <c r="G22" s="8">
        <v>45058</v>
      </c>
      <c r="H22" s="8">
        <v>45062</v>
      </c>
      <c r="I22" s="8">
        <v>45062</v>
      </c>
      <c r="J22" s="7"/>
      <c r="K22" s="7"/>
      <c r="L22" s="9"/>
      <c r="M22" s="10" t="s">
        <v>50</v>
      </c>
      <c r="N22" s="11"/>
    </row>
    <row r="23">
      <c r="A23" s="7">
        <v>22</v>
      </c>
      <c r="B23" s="7">
        <v>4171495</v>
      </c>
      <c r="C23" s="7"/>
      <c r="D23" s="7" t="s">
        <v>51</v>
      </c>
      <c r="E23" s="7" t="s">
        <v>52</v>
      </c>
      <c r="F23" s="7" t="s">
        <v>16</v>
      </c>
      <c r="G23" s="8">
        <v>45079</v>
      </c>
      <c r="H23" s="8">
        <v>45083</v>
      </c>
      <c r="I23" s="8">
        <v>45083</v>
      </c>
      <c r="J23" s="7"/>
      <c r="K23" s="7"/>
      <c r="L23" s="9"/>
      <c r="M23" s="10" t="s">
        <v>53</v>
      </c>
      <c r="N23" s="11"/>
    </row>
    <row r="24">
      <c r="A24" s="7">
        <v>23</v>
      </c>
      <c r="B24" s="7">
        <v>4172615</v>
      </c>
      <c r="C24" s="7"/>
      <c r="D24" s="7" t="s">
        <v>54</v>
      </c>
      <c r="E24" s="7" t="s">
        <v>28</v>
      </c>
      <c r="F24" s="7" t="s">
        <v>16</v>
      </c>
      <c r="G24" s="8">
        <v>45083</v>
      </c>
      <c r="H24" s="8">
        <v>45144</v>
      </c>
      <c r="I24" s="8">
        <v>45144</v>
      </c>
      <c r="J24" s="7"/>
      <c r="K24" s="7"/>
      <c r="L24" s="9"/>
      <c r="M24" s="10" t="s">
        <v>55</v>
      </c>
      <c r="N24" s="11"/>
    </row>
    <row r="25">
      <c r="A25" s="7">
        <v>24</v>
      </c>
      <c r="B25" s="7">
        <v>4172493</v>
      </c>
      <c r="C25" s="7"/>
      <c r="D25" s="7" t="s">
        <v>49</v>
      </c>
      <c r="E25" s="7" t="s">
        <v>25</v>
      </c>
      <c r="F25" s="7" t="s">
        <v>16</v>
      </c>
      <c r="G25" s="8">
        <v>45113</v>
      </c>
      <c r="H25" s="8">
        <v>45175</v>
      </c>
      <c r="I25" s="8">
        <v>45175</v>
      </c>
      <c r="J25" s="7"/>
      <c r="K25" s="7"/>
      <c r="L25" s="9"/>
      <c r="M25" s="10" t="s">
        <v>56</v>
      </c>
      <c r="N25" s="11"/>
    </row>
    <row r="26">
      <c r="A26" s="7">
        <v>25</v>
      </c>
      <c r="B26" s="7">
        <v>4173510</v>
      </c>
      <c r="C26" s="7"/>
      <c r="D26" s="7" t="s">
        <v>51</v>
      </c>
      <c r="E26" s="7" t="s">
        <v>28</v>
      </c>
      <c r="F26" s="7" t="s">
        <v>16</v>
      </c>
      <c r="G26" s="8">
        <v>45089</v>
      </c>
      <c r="H26" s="8">
        <v>45091</v>
      </c>
      <c r="I26" s="8">
        <v>45091</v>
      </c>
      <c r="J26" s="7"/>
      <c r="K26" s="7"/>
      <c r="L26" s="9"/>
      <c r="M26" s="10" t="s">
        <v>53</v>
      </c>
      <c r="N26" s="11"/>
    </row>
    <row r="27">
      <c r="A27" s="7">
        <v>26</v>
      </c>
      <c r="B27" s="7">
        <v>4173640</v>
      </c>
      <c r="C27" s="7"/>
      <c r="D27" s="7" t="s">
        <v>40</v>
      </c>
      <c r="E27" s="7" t="s">
        <v>44</v>
      </c>
      <c r="F27" s="7" t="s">
        <v>16</v>
      </c>
      <c r="G27" s="8">
        <v>45089</v>
      </c>
      <c r="H27" s="8">
        <v>45091</v>
      </c>
      <c r="I27" s="8">
        <v>45092</v>
      </c>
      <c r="J27" s="7"/>
      <c r="K27" s="7"/>
      <c r="L27" s="9"/>
      <c r="M27" s="10" t="s">
        <v>41</v>
      </c>
      <c r="N27" s="11"/>
    </row>
    <row r="28">
      <c r="A28" s="9">
        <v>27</v>
      </c>
      <c r="B28" s="13" t="s">
        <v>57</v>
      </c>
      <c r="C28" s="9"/>
      <c r="D28" s="9" t="s">
        <v>58</v>
      </c>
      <c r="E28" s="9" t="s">
        <v>42</v>
      </c>
      <c r="F28" s="9" t="s">
        <v>16</v>
      </c>
      <c r="G28" s="14">
        <v>45093</v>
      </c>
      <c r="H28" s="14">
        <v>45097</v>
      </c>
      <c r="I28" s="14">
        <v>45096</v>
      </c>
      <c r="J28" s="7"/>
      <c r="K28" s="7"/>
      <c r="L28" s="9"/>
      <c r="M28" s="15" t="s">
        <v>59</v>
      </c>
      <c r="N28" s="11"/>
    </row>
    <row r="29">
      <c r="A29" s="9">
        <v>28</v>
      </c>
      <c r="B29" s="9">
        <v>4176326</v>
      </c>
      <c r="C29" s="9"/>
      <c r="D29" s="9" t="s">
        <v>49</v>
      </c>
      <c r="E29" s="9" t="s">
        <v>25</v>
      </c>
      <c r="F29" s="9" t="s">
        <v>16</v>
      </c>
      <c r="G29" s="14">
        <v>45096</v>
      </c>
      <c r="H29" s="14">
        <v>45099</v>
      </c>
      <c r="I29" s="14">
        <v>45097</v>
      </c>
      <c r="J29" s="7"/>
      <c r="K29" s="7"/>
      <c r="L29" s="9"/>
      <c r="M29" s="15" t="s">
        <v>60</v>
      </c>
      <c r="N29" s="11"/>
    </row>
    <row r="30">
      <c r="A30" s="9">
        <v>29</v>
      </c>
      <c r="B30" s="9">
        <v>4178224</v>
      </c>
      <c r="C30" s="9"/>
      <c r="D30" s="9" t="s">
        <v>58</v>
      </c>
      <c r="E30" s="9" t="s">
        <v>44</v>
      </c>
      <c r="F30" s="9" t="s">
        <v>16</v>
      </c>
      <c r="G30" s="14">
        <v>45098</v>
      </c>
      <c r="H30" s="14">
        <v>45100</v>
      </c>
      <c r="I30" s="14">
        <v>45099</v>
      </c>
      <c r="J30" s="7"/>
      <c r="K30" s="7"/>
      <c r="L30" s="9"/>
      <c r="M30" s="15" t="s">
        <v>61</v>
      </c>
      <c r="N30" s="11"/>
    </row>
    <row r="31">
      <c r="A31" s="16">
        <v>30</v>
      </c>
      <c r="B31" s="16">
        <v>4179410</v>
      </c>
      <c r="C31" s="16"/>
      <c r="D31" s="16" t="s">
        <v>27</v>
      </c>
      <c r="E31" s="16" t="s">
        <v>25</v>
      </c>
      <c r="F31" s="16" t="s">
        <v>16</v>
      </c>
      <c r="G31" s="17">
        <v>45100</v>
      </c>
      <c r="H31" s="17">
        <v>45103</v>
      </c>
      <c r="I31" s="17">
        <v>45103</v>
      </c>
      <c r="J31" s="7"/>
      <c r="K31" s="7"/>
      <c r="L31" s="16"/>
      <c r="M31" s="18" t="s">
        <v>62</v>
      </c>
      <c r="N31" s="11"/>
    </row>
    <row r="32">
      <c r="A32" s="16">
        <v>31</v>
      </c>
      <c r="B32" s="16">
        <v>4180498</v>
      </c>
      <c r="C32" s="16"/>
      <c r="D32" s="16" t="s">
        <v>49</v>
      </c>
      <c r="E32" s="16" t="s">
        <v>25</v>
      </c>
      <c r="F32" s="16" t="s">
        <v>16</v>
      </c>
      <c r="G32" s="17">
        <v>45105</v>
      </c>
      <c r="H32" s="17">
        <v>45108</v>
      </c>
      <c r="I32" s="17">
        <v>45112</v>
      </c>
      <c r="J32" s="7"/>
      <c r="K32" s="7"/>
      <c r="L32" s="16"/>
      <c r="M32" s="15" t="s">
        <v>60</v>
      </c>
      <c r="N32" s="11" t="s">
        <v>63</v>
      </c>
    </row>
    <row r="33">
      <c r="A33" s="16">
        <v>32</v>
      </c>
      <c r="B33" s="16">
        <v>4182686</v>
      </c>
      <c r="C33" s="16"/>
      <c r="D33" s="16" t="s">
        <v>54</v>
      </c>
      <c r="E33" s="16" t="s">
        <v>28</v>
      </c>
      <c r="F33" s="16" t="s">
        <v>64</v>
      </c>
      <c r="G33" s="17">
        <v>45114</v>
      </c>
      <c r="H33" s="17">
        <v>45118</v>
      </c>
      <c r="I33" s="17">
        <v>45121</v>
      </c>
      <c r="J33" s="7"/>
      <c r="K33" s="7"/>
      <c r="L33" s="16"/>
      <c r="M33" s="18" t="s">
        <v>65</v>
      </c>
      <c r="N33" s="11"/>
    </row>
    <row r="34">
      <c r="A34" s="16">
        <v>33</v>
      </c>
      <c r="B34" s="16">
        <v>4183198</v>
      </c>
      <c r="C34" s="16"/>
      <c r="D34" s="16" t="s">
        <v>66</v>
      </c>
      <c r="E34" s="16" t="s">
        <v>25</v>
      </c>
      <c r="F34" s="16" t="s">
        <v>16</v>
      </c>
      <c r="G34" s="17">
        <v>45117</v>
      </c>
      <c r="H34" s="17">
        <v>45119</v>
      </c>
      <c r="I34" s="17">
        <v>45118</v>
      </c>
      <c r="J34" s="7"/>
      <c r="K34" s="7"/>
      <c r="L34" s="16"/>
      <c r="M34" s="18" t="s">
        <v>67</v>
      </c>
      <c r="N34" s="11"/>
    </row>
    <row r="35">
      <c r="A35" s="16">
        <v>34</v>
      </c>
      <c r="B35" s="7">
        <v>4183199</v>
      </c>
      <c r="C35" s="7"/>
      <c r="D35" s="7" t="s">
        <v>20</v>
      </c>
      <c r="E35" s="7" t="s">
        <v>44</v>
      </c>
      <c r="F35" s="7" t="s">
        <v>16</v>
      </c>
      <c r="G35" s="8">
        <v>45117</v>
      </c>
      <c r="H35" s="17">
        <v>45119</v>
      </c>
      <c r="I35" s="8">
        <v>45125</v>
      </c>
      <c r="J35" s="7"/>
      <c r="K35" s="7"/>
      <c r="L35" s="9"/>
      <c r="M35" s="10" t="s">
        <v>68</v>
      </c>
      <c r="N35" s="11"/>
    </row>
    <row r="36">
      <c r="A36" s="7">
        <v>35</v>
      </c>
      <c r="B36" s="12">
        <v>4183212</v>
      </c>
      <c r="C36" s="12"/>
      <c r="D36" s="7" t="s">
        <v>58</v>
      </c>
      <c r="E36" s="7" t="s">
        <v>42</v>
      </c>
      <c r="F36" s="7" t="s">
        <v>16</v>
      </c>
      <c r="G36" s="8">
        <v>45117</v>
      </c>
      <c r="H36" s="17">
        <v>45119</v>
      </c>
      <c r="I36" s="8">
        <v>45135</v>
      </c>
      <c r="J36" s="7"/>
      <c r="K36" s="7"/>
      <c r="L36" s="9"/>
      <c r="M36" s="10" t="s">
        <v>69</v>
      </c>
      <c r="N36" s="11"/>
    </row>
    <row r="37">
      <c r="A37" s="7">
        <v>36</v>
      </c>
      <c r="B37" s="7">
        <v>4187821</v>
      </c>
      <c r="C37" s="7"/>
      <c r="D37" s="7" t="s">
        <v>70</v>
      </c>
      <c r="E37" s="7" t="s">
        <v>28</v>
      </c>
      <c r="F37" s="7" t="s">
        <v>16</v>
      </c>
      <c r="G37" s="8">
        <v>45127</v>
      </c>
      <c r="H37" s="8">
        <v>45130</v>
      </c>
      <c r="I37" s="8">
        <v>45131</v>
      </c>
      <c r="J37" s="7"/>
      <c r="K37" s="7"/>
      <c r="L37" s="9"/>
      <c r="M37" s="10" t="s">
        <v>71</v>
      </c>
      <c r="N37" s="11"/>
    </row>
    <row r="38">
      <c r="A38" s="16">
        <v>37</v>
      </c>
      <c r="B38" s="16">
        <v>4188679</v>
      </c>
      <c r="C38" s="16"/>
      <c r="D38" s="16" t="s">
        <v>72</v>
      </c>
      <c r="E38" s="16" t="s">
        <v>44</v>
      </c>
      <c r="F38" s="16" t="s">
        <v>16</v>
      </c>
      <c r="G38" s="17">
        <v>45131</v>
      </c>
      <c r="H38" s="17">
        <v>45133</v>
      </c>
      <c r="I38" s="17">
        <v>45135</v>
      </c>
      <c r="J38" s="7"/>
      <c r="K38" s="7"/>
      <c r="L38" s="9"/>
      <c r="M38" s="10" t="s">
        <v>73</v>
      </c>
      <c r="N38" s="11"/>
    </row>
    <row r="39">
      <c r="A39" s="7">
        <v>38</v>
      </c>
      <c r="B39" s="7">
        <v>4189869</v>
      </c>
      <c r="C39" s="7"/>
      <c r="D39" s="7" t="s">
        <v>74</v>
      </c>
      <c r="E39" s="7" t="s">
        <v>42</v>
      </c>
      <c r="F39" s="7" t="s">
        <v>16</v>
      </c>
      <c r="G39" s="8">
        <v>45135</v>
      </c>
      <c r="H39" s="8">
        <v>45139</v>
      </c>
      <c r="I39" s="17">
        <v>45138</v>
      </c>
      <c r="J39" s="7"/>
      <c r="K39" s="7"/>
      <c r="L39" s="9"/>
      <c r="M39" s="10" t="s">
        <v>75</v>
      </c>
      <c r="N39" s="11"/>
    </row>
    <row r="40">
      <c r="A40" s="7">
        <v>39</v>
      </c>
      <c r="B40" s="7">
        <v>4198143</v>
      </c>
      <c r="C40" s="7"/>
      <c r="D40" s="7" t="s">
        <v>76</v>
      </c>
      <c r="E40" s="7" t="s">
        <v>25</v>
      </c>
      <c r="F40" s="7" t="s">
        <v>16</v>
      </c>
      <c r="G40" s="8">
        <v>45163</v>
      </c>
      <c r="H40" s="8">
        <v>45167</v>
      </c>
      <c r="I40" s="8">
        <v>45166</v>
      </c>
      <c r="J40" s="7"/>
      <c r="K40" s="7"/>
      <c r="L40" s="9"/>
      <c r="M40" s="10" t="s">
        <v>77</v>
      </c>
      <c r="N40" s="11"/>
    </row>
    <row r="41">
      <c r="A41" s="7">
        <v>40</v>
      </c>
      <c r="B41" s="7">
        <v>4198497</v>
      </c>
      <c r="C41" s="7"/>
      <c r="D41" s="7" t="s">
        <v>78</v>
      </c>
      <c r="E41" s="7" t="s">
        <v>44</v>
      </c>
      <c r="F41" s="7" t="s">
        <v>16</v>
      </c>
      <c r="G41" s="8">
        <v>45166</v>
      </c>
      <c r="H41" s="8">
        <v>45168</v>
      </c>
      <c r="I41" s="8">
        <v>45167</v>
      </c>
      <c r="J41" s="7"/>
      <c r="K41" s="7"/>
      <c r="L41" s="9"/>
      <c r="M41" s="10" t="s">
        <v>79</v>
      </c>
      <c r="N41" s="11"/>
    </row>
    <row r="42">
      <c r="A42" s="7">
        <v>41</v>
      </c>
      <c r="B42" s="7">
        <v>4199290</v>
      </c>
      <c r="C42" s="7"/>
      <c r="D42" s="7" t="s">
        <v>35</v>
      </c>
      <c r="E42" s="7" t="s">
        <v>44</v>
      </c>
      <c r="F42" s="7" t="s">
        <v>16</v>
      </c>
      <c r="G42" s="8">
        <v>45167</v>
      </c>
      <c r="H42" s="8">
        <v>45174</v>
      </c>
      <c r="I42" s="8">
        <v>45174</v>
      </c>
      <c r="J42" s="7"/>
      <c r="K42" s="7"/>
      <c r="L42" s="9"/>
      <c r="M42" s="10" t="s">
        <v>80</v>
      </c>
      <c r="N42" s="11"/>
    </row>
    <row r="43">
      <c r="A43" s="7">
        <v>42</v>
      </c>
      <c r="B43" s="7">
        <v>4199538</v>
      </c>
      <c r="C43" s="7"/>
      <c r="D43" s="7" t="s">
        <v>81</v>
      </c>
      <c r="E43" s="7" t="s">
        <v>44</v>
      </c>
      <c r="F43" s="7" t="s">
        <v>16</v>
      </c>
      <c r="G43" s="8">
        <v>45175</v>
      </c>
      <c r="H43" s="8">
        <v>45177</v>
      </c>
      <c r="I43" s="8">
        <v>45177</v>
      </c>
      <c r="J43" s="7"/>
      <c r="K43" s="7"/>
      <c r="L43" s="9"/>
      <c r="M43" s="10" t="s">
        <v>82</v>
      </c>
      <c r="N43" s="11"/>
    </row>
    <row r="44">
      <c r="A44" s="7">
        <v>43</v>
      </c>
      <c r="B44" s="7" t="s">
        <v>83</v>
      </c>
      <c r="C44" s="7"/>
      <c r="D44" s="7" t="s">
        <v>84</v>
      </c>
      <c r="E44" s="7" t="s">
        <v>42</v>
      </c>
      <c r="F44" s="7" t="s">
        <v>16</v>
      </c>
      <c r="G44" s="8">
        <v>45176</v>
      </c>
      <c r="H44" s="8">
        <v>45179</v>
      </c>
      <c r="I44" s="8">
        <v>45180</v>
      </c>
      <c r="J44" s="7"/>
      <c r="K44" s="7"/>
      <c r="L44" s="9"/>
      <c r="M44" s="10" t="s">
        <v>85</v>
      </c>
      <c r="N44" s="11"/>
    </row>
    <row ht="25.5" r="45">
      <c r="A45" s="9">
        <v>44</v>
      </c>
      <c r="B45" s="9">
        <v>4199082</v>
      </c>
      <c r="C45" s="9"/>
      <c r="D45" s="9" t="s">
        <v>86</v>
      </c>
      <c r="E45" s="9" t="s">
        <v>25</v>
      </c>
      <c r="F45" s="7" t="s">
        <v>16</v>
      </c>
      <c r="G45" s="17">
        <v>45239</v>
      </c>
      <c r="H45" s="19" t="s">
        <v>87</v>
      </c>
      <c r="I45" s="14">
        <v>45269</v>
      </c>
      <c r="J45" s="7"/>
      <c r="K45" s="7"/>
      <c r="L45" s="9"/>
      <c r="M45" s="15" t="s">
        <v>88</v>
      </c>
      <c r="N45" s="20" t="s">
        <v>89</v>
      </c>
    </row>
    <row r="46">
      <c r="A46" s="7">
        <v>45</v>
      </c>
      <c r="B46" s="7">
        <v>4200717</v>
      </c>
      <c r="C46" s="7"/>
      <c r="D46" s="7" t="s">
        <v>14</v>
      </c>
      <c r="E46" s="7" t="s">
        <v>28</v>
      </c>
      <c r="F46" s="7" t="s">
        <v>16</v>
      </c>
      <c r="G46" s="21" t="s">
        <v>90</v>
      </c>
      <c r="H46" s="21" t="s">
        <v>91</v>
      </c>
      <c r="I46" s="21" t="s">
        <v>91</v>
      </c>
      <c r="J46" s="7"/>
      <c r="K46" s="7"/>
      <c r="L46" s="9"/>
      <c r="M46" s="10" t="s">
        <v>92</v>
      </c>
      <c r="N46" s="11"/>
    </row>
    <row r="47">
      <c r="A47" s="9">
        <v>46</v>
      </c>
      <c r="B47" s="9">
        <v>4201635</v>
      </c>
      <c r="C47" s="9"/>
      <c r="D47" s="9" t="s">
        <v>78</v>
      </c>
      <c r="E47" s="9" t="s">
        <v>44</v>
      </c>
      <c r="F47" s="9" t="s">
        <v>16</v>
      </c>
      <c r="G47" s="22" t="s">
        <v>93</v>
      </c>
      <c r="H47" s="19" t="s">
        <v>94</v>
      </c>
      <c r="I47" s="19" t="s">
        <v>94</v>
      </c>
      <c r="J47" s="7"/>
      <c r="K47" s="7"/>
      <c r="L47" s="9"/>
      <c r="M47" s="15" t="s">
        <v>95</v>
      </c>
      <c r="N47" s="11"/>
    </row>
    <row r="48">
      <c r="A48" s="7">
        <v>47</v>
      </c>
      <c r="B48" s="7">
        <v>4200717</v>
      </c>
      <c r="C48" s="7"/>
      <c r="D48" s="7" t="s">
        <v>14</v>
      </c>
      <c r="E48" s="7" t="s">
        <v>28</v>
      </c>
      <c r="F48" s="9" t="s">
        <v>16</v>
      </c>
      <c r="G48" s="8">
        <v>45087</v>
      </c>
      <c r="H48" s="8">
        <v>45179</v>
      </c>
      <c r="I48" s="8">
        <v>45240</v>
      </c>
      <c r="J48" s="7"/>
      <c r="K48" s="7"/>
      <c r="L48" s="9"/>
      <c r="M48" s="10" t="s">
        <v>96</v>
      </c>
      <c r="N48" s="11"/>
    </row>
    <row r="49">
      <c r="A49" s="7">
        <v>48</v>
      </c>
      <c r="B49" s="7" t="s">
        <v>97</v>
      </c>
      <c r="C49" s="7"/>
      <c r="D49" s="7" t="s">
        <v>98</v>
      </c>
      <c r="E49" s="7" t="s">
        <v>42</v>
      </c>
      <c r="F49" s="9" t="s">
        <v>16</v>
      </c>
      <c r="G49" s="8">
        <v>45209</v>
      </c>
      <c r="H49" s="21" t="s">
        <v>99</v>
      </c>
      <c r="I49" s="8">
        <v>45240</v>
      </c>
      <c r="J49" s="7"/>
      <c r="K49" s="7"/>
      <c r="L49" s="9"/>
      <c r="M49" s="23" t="s">
        <v>100</v>
      </c>
      <c r="N49" s="11"/>
    </row>
    <row r="50">
      <c r="A50" s="7">
        <v>49</v>
      </c>
      <c r="B50" s="7" t="s">
        <v>101</v>
      </c>
      <c r="C50" s="7"/>
      <c r="D50" s="7" t="s">
        <v>74</v>
      </c>
      <c r="E50" s="7" t="s">
        <v>25</v>
      </c>
      <c r="F50" s="9" t="s">
        <v>16</v>
      </c>
      <c r="G50" s="8">
        <v>45270</v>
      </c>
      <c r="H50" s="21" t="s">
        <v>102</v>
      </c>
      <c r="I50" s="21" t="s">
        <v>103</v>
      </c>
      <c r="J50" s="7"/>
      <c r="K50" s="7"/>
      <c r="L50" s="9"/>
      <c r="M50" s="10" t="s">
        <v>104</v>
      </c>
      <c r="N50" s="11"/>
    </row>
    <row r="51">
      <c r="A51" s="7">
        <v>50</v>
      </c>
      <c r="B51" s="7" t="s">
        <v>105</v>
      </c>
      <c r="C51" s="7"/>
      <c r="D51" s="7" t="s">
        <v>106</v>
      </c>
      <c r="E51" s="7" t="s">
        <v>25</v>
      </c>
      <c r="F51" s="9" t="s">
        <v>16</v>
      </c>
      <c r="G51" s="21" t="s">
        <v>107</v>
      </c>
      <c r="H51" s="21" t="s">
        <v>108</v>
      </c>
      <c r="I51" s="21" t="s">
        <v>107</v>
      </c>
      <c r="J51" s="7"/>
      <c r="K51" s="7"/>
      <c r="L51" s="9"/>
      <c r="M51" s="10" t="s">
        <v>109</v>
      </c>
      <c r="N51" s="11"/>
    </row>
    <row r="52">
      <c r="A52" s="7">
        <v>51</v>
      </c>
      <c r="B52" s="7" t="s">
        <v>110</v>
      </c>
      <c r="C52" s="7"/>
      <c r="D52" s="7" t="s">
        <v>111</v>
      </c>
      <c r="E52" s="7" t="s">
        <v>28</v>
      </c>
      <c r="F52" s="9" t="s">
        <v>16</v>
      </c>
      <c r="G52" s="21" t="s">
        <v>112</v>
      </c>
      <c r="H52" s="21" t="s">
        <v>113</v>
      </c>
      <c r="I52" s="21" t="s">
        <v>108</v>
      </c>
      <c r="J52" s="7"/>
      <c r="K52" s="7"/>
      <c r="L52" s="9"/>
      <c r="M52" s="10" t="s">
        <v>114</v>
      </c>
      <c r="N52" s="11"/>
    </row>
    <row r="53">
      <c r="A53" s="7">
        <v>52</v>
      </c>
      <c r="B53" s="7" t="s">
        <v>115</v>
      </c>
      <c r="C53" s="7"/>
      <c r="D53" s="7" t="s">
        <v>116</v>
      </c>
      <c r="E53" s="7" t="s">
        <v>25</v>
      </c>
      <c r="F53" s="9" t="s">
        <v>16</v>
      </c>
      <c r="G53" s="21" t="s">
        <v>113</v>
      </c>
      <c r="H53" s="21" t="s">
        <v>117</v>
      </c>
      <c r="I53" s="21" t="s">
        <v>113</v>
      </c>
      <c r="J53" s="7"/>
      <c r="K53" s="7"/>
      <c r="L53" s="9"/>
      <c r="M53" s="10" t="s">
        <v>118</v>
      </c>
      <c r="N53" s="11"/>
    </row>
    <row r="54">
      <c r="A54" s="7">
        <v>53</v>
      </c>
      <c r="B54" s="7" t="s">
        <v>119</v>
      </c>
      <c r="C54" s="7"/>
      <c r="D54" s="7" t="s">
        <v>76</v>
      </c>
      <c r="E54" s="7" t="s">
        <v>44</v>
      </c>
      <c r="F54" s="9" t="s">
        <v>16</v>
      </c>
      <c r="G54" s="21" t="s">
        <v>120</v>
      </c>
      <c r="H54" s="21" t="s">
        <v>120</v>
      </c>
      <c r="I54" s="21" t="s">
        <v>120</v>
      </c>
      <c r="J54" s="7"/>
      <c r="K54" s="7"/>
      <c r="L54" s="9"/>
      <c r="M54" s="10" t="s">
        <v>121</v>
      </c>
      <c r="N54" s="11"/>
    </row>
    <row r="55">
      <c r="A55" s="7">
        <v>54</v>
      </c>
      <c r="B55" s="7" t="s">
        <v>122</v>
      </c>
      <c r="C55" s="7"/>
      <c r="D55" s="7" t="s">
        <v>123</v>
      </c>
      <c r="E55" s="7" t="s">
        <v>44</v>
      </c>
      <c r="F55" s="9" t="s">
        <v>16</v>
      </c>
      <c r="G55" s="8">
        <v>44968</v>
      </c>
      <c r="H55" s="8">
        <v>45088</v>
      </c>
      <c r="I55" s="8">
        <v>45088</v>
      </c>
      <c r="J55" s="7"/>
      <c r="K55" s="7"/>
      <c r="L55" s="9"/>
      <c r="M55" s="10" t="s">
        <v>124</v>
      </c>
      <c r="N55" s="11"/>
    </row>
    <row r="56">
      <c r="A56" s="7">
        <v>56</v>
      </c>
      <c r="B56" s="7" t="s">
        <v>125</v>
      </c>
      <c r="C56" s="7"/>
      <c r="D56" s="7" t="s">
        <v>33</v>
      </c>
      <c r="E56" s="7" t="s">
        <v>126</v>
      </c>
      <c r="F56" s="9" t="s">
        <v>16</v>
      </c>
      <c r="G56" s="8">
        <v>45414</v>
      </c>
      <c r="H56" s="8">
        <v>45475</v>
      </c>
      <c r="I56" s="8">
        <v>45445</v>
      </c>
      <c r="J56" s="7"/>
      <c r="K56" s="7"/>
      <c r="L56" s="24">
        <v>44997</v>
      </c>
      <c r="M56" s="10" t="s">
        <v>127</v>
      </c>
      <c r="N56" s="11"/>
    </row>
    <row r="57">
      <c r="A57" s="7">
        <v>57</v>
      </c>
      <c r="B57" s="7" t="s">
        <v>128</v>
      </c>
      <c r="C57" s="7"/>
      <c r="D57" s="7" t="s">
        <v>129</v>
      </c>
      <c r="E57" s="7" t="s">
        <v>25</v>
      </c>
      <c r="F57" s="9" t="s">
        <v>16</v>
      </c>
      <c r="G57" s="8">
        <v>45088</v>
      </c>
      <c r="H57" s="8">
        <v>45149</v>
      </c>
      <c r="I57" s="8">
        <v>45149</v>
      </c>
      <c r="J57" s="7"/>
      <c r="K57" s="7"/>
      <c r="L57" s="9"/>
      <c r="M57" s="10" t="s">
        <v>130</v>
      </c>
      <c r="N57" s="11"/>
    </row>
    <row r="58">
      <c r="A58" s="7">
        <v>58</v>
      </c>
      <c r="B58" s="7" t="s">
        <v>131</v>
      </c>
      <c r="C58" s="7"/>
      <c r="D58" s="7" t="s">
        <v>132</v>
      </c>
      <c r="E58" s="7" t="s">
        <v>25</v>
      </c>
      <c r="F58" s="7" t="s">
        <v>16</v>
      </c>
      <c r="G58" s="8">
        <v>45118</v>
      </c>
      <c r="H58" s="8">
        <v>45180</v>
      </c>
      <c r="I58" s="8">
        <v>45149</v>
      </c>
      <c r="J58" s="7"/>
      <c r="K58" s="7"/>
      <c r="L58" s="9"/>
      <c r="M58" s="10" t="s">
        <v>133</v>
      </c>
      <c r="N58" s="11"/>
    </row>
    <row r="59">
      <c r="A59" s="7">
        <v>59</v>
      </c>
      <c r="B59" s="7" t="s">
        <v>134</v>
      </c>
      <c r="C59" s="7"/>
      <c r="D59" s="7" t="s">
        <v>135</v>
      </c>
      <c r="E59" s="7" t="s">
        <v>42</v>
      </c>
      <c r="F59" s="7" t="s">
        <v>16</v>
      </c>
      <c r="G59" s="8">
        <v>45240</v>
      </c>
      <c r="H59" s="21" t="s">
        <v>136</v>
      </c>
      <c r="I59" s="21" t="s">
        <v>137</v>
      </c>
      <c r="J59" s="7"/>
      <c r="K59" s="7">
        <v>5</v>
      </c>
      <c r="L59" s="9" t="s">
        <v>138</v>
      </c>
      <c r="M59" s="10" t="s">
        <v>139</v>
      </c>
      <c r="N59" s="11"/>
    </row>
    <row r="60">
      <c r="A60" s="7">
        <v>60</v>
      </c>
      <c r="B60" s="7" t="s">
        <v>140</v>
      </c>
      <c r="C60" s="7"/>
      <c r="D60" s="7" t="s">
        <v>106</v>
      </c>
      <c r="E60" s="7" t="s">
        <v>44</v>
      </c>
      <c r="F60" s="7" t="s">
        <v>16</v>
      </c>
      <c r="G60" s="8">
        <v>45210</v>
      </c>
      <c r="H60" s="21" t="s">
        <v>137</v>
      </c>
      <c r="I60" s="8">
        <v>45210</v>
      </c>
      <c r="J60" s="7">
        <v>1</v>
      </c>
      <c r="K60" s="7"/>
      <c r="L60" s="9" t="s">
        <v>141</v>
      </c>
      <c r="M60" s="10" t="s">
        <v>142</v>
      </c>
      <c r="N60" s="11"/>
    </row>
    <row r="61">
      <c r="A61" s="7">
        <v>61</v>
      </c>
      <c r="B61" s="7" t="s">
        <v>143</v>
      </c>
      <c r="C61" s="7"/>
      <c r="D61" s="7" t="s">
        <v>129</v>
      </c>
      <c r="E61" s="7" t="s">
        <v>25</v>
      </c>
      <c r="F61" s="7" t="s">
        <v>16</v>
      </c>
      <c r="G61" s="21" t="s">
        <v>144</v>
      </c>
      <c r="H61" s="21" t="s">
        <v>145</v>
      </c>
      <c r="I61" s="21" t="s">
        <v>146</v>
      </c>
      <c r="J61" s="7"/>
      <c r="K61" s="7"/>
      <c r="L61" s="9"/>
      <c r="M61" s="10" t="s">
        <v>147</v>
      </c>
      <c r="N61" s="11"/>
    </row>
    <row r="62">
      <c r="A62" s="7">
        <v>62</v>
      </c>
      <c r="B62" s="7" t="s">
        <v>148</v>
      </c>
      <c r="C62" s="7"/>
      <c r="D62" s="7" t="s">
        <v>149</v>
      </c>
      <c r="E62" s="7" t="s">
        <v>44</v>
      </c>
      <c r="F62" s="7" t="s">
        <v>16</v>
      </c>
      <c r="G62" s="21" t="s">
        <v>144</v>
      </c>
      <c r="H62" s="21" t="s">
        <v>145</v>
      </c>
      <c r="I62" s="21" t="s">
        <v>146</v>
      </c>
      <c r="J62" s="7"/>
      <c r="K62" s="7"/>
      <c r="L62" s="9"/>
      <c r="M62" s="10" t="s">
        <v>150</v>
      </c>
      <c r="N62" s="11"/>
    </row>
    <row r="63">
      <c r="A63" s="7">
        <v>63</v>
      </c>
      <c r="B63" s="7" t="s">
        <v>151</v>
      </c>
      <c r="C63" s="7"/>
      <c r="D63" s="7" t="s">
        <v>152</v>
      </c>
      <c r="E63" s="7" t="s">
        <v>42</v>
      </c>
      <c r="F63" s="7" t="s">
        <v>16</v>
      </c>
      <c r="G63" s="21" t="s">
        <v>144</v>
      </c>
      <c r="H63" s="21" t="s">
        <v>145</v>
      </c>
      <c r="I63" s="21" t="s">
        <v>146</v>
      </c>
      <c r="J63" s="7"/>
      <c r="K63" s="7"/>
      <c r="L63" s="9"/>
      <c r="M63" s="10" t="s">
        <v>153</v>
      </c>
      <c r="N63" s="11"/>
    </row>
    <row r="64">
      <c r="A64" s="7">
        <v>64</v>
      </c>
      <c r="B64" s="7" t="s">
        <v>154</v>
      </c>
      <c r="C64" s="7"/>
      <c r="D64" s="7" t="s">
        <v>78</v>
      </c>
      <c r="E64" s="7" t="s">
        <v>42</v>
      </c>
      <c r="F64" s="7" t="s">
        <v>16</v>
      </c>
      <c r="G64" s="21" t="s">
        <v>155</v>
      </c>
      <c r="H64" s="21" t="s">
        <v>156</v>
      </c>
      <c r="I64" s="21" t="s">
        <v>157</v>
      </c>
      <c r="J64" s="7"/>
      <c r="K64" s="7"/>
      <c r="L64" s="9"/>
      <c r="M64" s="10" t="s">
        <v>158</v>
      </c>
      <c r="N64" s="11"/>
    </row>
    <row r="65">
      <c r="A65" s="7">
        <v>65</v>
      </c>
      <c r="B65" s="7" t="s">
        <v>159</v>
      </c>
      <c r="C65" s="7"/>
      <c r="D65" s="7" t="s">
        <v>160</v>
      </c>
      <c r="E65" s="7" t="s">
        <v>44</v>
      </c>
      <c r="F65" s="7" t="s">
        <v>16</v>
      </c>
      <c r="G65" s="21" t="s">
        <v>155</v>
      </c>
      <c r="H65" s="21" t="s">
        <v>156</v>
      </c>
      <c r="I65" s="21" t="s">
        <v>156</v>
      </c>
      <c r="J65" s="7"/>
      <c r="K65" s="7"/>
      <c r="L65" s="24">
        <v>45089</v>
      </c>
      <c r="M65" s="10" t="s">
        <v>161</v>
      </c>
      <c r="N65" s="11"/>
    </row>
    <row r="66">
      <c r="A66" s="9">
        <v>66</v>
      </c>
      <c r="B66" s="7" t="s">
        <v>162</v>
      </c>
      <c r="C66" s="7"/>
      <c r="D66" s="9" t="s">
        <v>163</v>
      </c>
      <c r="E66" s="9" t="s">
        <v>44</v>
      </c>
      <c r="F66" s="7" t="s">
        <v>16</v>
      </c>
      <c r="G66" s="19" t="s">
        <v>164</v>
      </c>
      <c r="H66" s="14">
        <v>44938</v>
      </c>
      <c r="I66" s="14">
        <v>44938</v>
      </c>
      <c r="J66" s="7"/>
      <c r="K66" s="7"/>
      <c r="L66" s="24">
        <v>45272</v>
      </c>
      <c r="M66" s="15" t="s">
        <v>165</v>
      </c>
      <c r="N66" s="11" t="s">
        <v>166</v>
      </c>
    </row>
    <row r="67">
      <c r="A67" s="9">
        <v>67</v>
      </c>
      <c r="B67" s="7" t="s">
        <v>167</v>
      </c>
      <c r="C67" s="7"/>
      <c r="D67" s="9" t="s">
        <v>168</v>
      </c>
      <c r="E67" s="9" t="s">
        <v>44</v>
      </c>
      <c r="F67" s="7" t="s">
        <v>16</v>
      </c>
      <c r="G67" s="14">
        <v>44938</v>
      </c>
      <c r="H67" s="14">
        <v>45058</v>
      </c>
      <c r="I67" s="14">
        <v>45058</v>
      </c>
      <c r="J67" s="7"/>
      <c r="K67" s="7"/>
      <c r="L67" s="9"/>
      <c r="M67" s="15" t="s">
        <v>169</v>
      </c>
      <c r="N67" s="11"/>
    </row>
    <row r="68">
      <c r="A68" s="9">
        <v>68</v>
      </c>
      <c r="B68" s="7" t="s">
        <v>170</v>
      </c>
      <c r="C68" s="7"/>
      <c r="D68" s="9" t="s">
        <v>78</v>
      </c>
      <c r="E68" s="9" t="s">
        <v>42</v>
      </c>
      <c r="F68" s="7" t="s">
        <v>16</v>
      </c>
      <c r="G68" s="14">
        <v>44938</v>
      </c>
      <c r="H68" s="14">
        <v>45058</v>
      </c>
      <c r="I68" s="19"/>
      <c r="J68" s="7" t="s">
        <v>171</v>
      </c>
      <c r="K68" s="7"/>
      <c r="L68" s="24">
        <v>45089</v>
      </c>
      <c r="M68" s="15" t="s">
        <v>172</v>
      </c>
      <c r="N68" s="11"/>
    </row>
    <row r="69">
      <c r="A69" s="9">
        <v>69</v>
      </c>
      <c r="B69" s="7" t="s">
        <v>173</v>
      </c>
      <c r="C69" s="7"/>
      <c r="D69" s="9" t="s">
        <v>174</v>
      </c>
      <c r="E69" s="9" t="s">
        <v>44</v>
      </c>
      <c r="F69" s="7" t="s">
        <v>16</v>
      </c>
      <c r="G69" s="24">
        <v>45119</v>
      </c>
      <c r="H69" s="24">
        <v>45242</v>
      </c>
      <c r="I69" s="24">
        <v>45119</v>
      </c>
      <c r="J69" s="7"/>
      <c r="K69" s="7"/>
      <c r="L69" s="24">
        <v>45119</v>
      </c>
      <c r="M69" s="15" t="s">
        <v>175</v>
      </c>
      <c r="N69" s="11" t="s">
        <v>176</v>
      </c>
    </row>
    <row r="70">
      <c r="A70" s="9">
        <v>70</v>
      </c>
      <c r="B70" s="7" t="s">
        <v>177</v>
      </c>
      <c r="C70" s="7"/>
      <c r="D70" s="9" t="s">
        <v>54</v>
      </c>
      <c r="E70" s="9" t="s">
        <v>42</v>
      </c>
      <c r="F70" s="7" t="s">
        <v>16</v>
      </c>
      <c r="G70" s="24">
        <v>45272</v>
      </c>
      <c r="H70" s="9" t="s">
        <v>178</v>
      </c>
      <c r="I70" s="7"/>
      <c r="J70" s="7"/>
      <c r="K70" s="7"/>
      <c r="L70" s="24">
        <v>45272</v>
      </c>
      <c r="M70" s="15" t="s">
        <v>179</v>
      </c>
      <c r="N70" s="11" t="s">
        <v>180</v>
      </c>
    </row>
    <row r="71">
      <c r="A71" s="9">
        <v>71</v>
      </c>
      <c r="B71" s="7" t="s">
        <v>181</v>
      </c>
      <c r="C71" s="7" t="s">
        <v>182</v>
      </c>
      <c r="D71" s="9" t="s">
        <v>14</v>
      </c>
      <c r="E71" s="9" t="s">
        <v>44</v>
      </c>
      <c r="F71" s="7" t="s">
        <v>16</v>
      </c>
      <c r="G71" s="24">
        <v>45352</v>
      </c>
      <c r="H71" s="24">
        <v>45444</v>
      </c>
      <c r="I71" s="25">
        <v>45383</v>
      </c>
      <c r="J71" s="7"/>
      <c r="K71" s="7"/>
      <c r="L71" s="9" t="s">
        <v>183</v>
      </c>
      <c r="M71" s="15" t="s">
        <v>184</v>
      </c>
      <c r="N71" s="11"/>
    </row>
    <row r="72">
      <c r="A72" s="9">
        <v>72</v>
      </c>
      <c r="B72" s="7" t="s">
        <v>185</v>
      </c>
      <c r="C72" s="7" t="s">
        <v>182</v>
      </c>
      <c r="D72" s="9" t="s">
        <v>14</v>
      </c>
      <c r="E72" s="9" t="s">
        <v>44</v>
      </c>
      <c r="F72" s="7" t="s">
        <v>16</v>
      </c>
      <c r="G72" s="24">
        <v>45272</v>
      </c>
      <c r="H72" s="9" t="s">
        <v>178</v>
      </c>
      <c r="I72" s="9" t="s">
        <v>178</v>
      </c>
      <c r="J72" s="7"/>
      <c r="K72" s="7">
        <v>3</v>
      </c>
      <c r="L72" s="9" t="s">
        <v>178</v>
      </c>
      <c r="M72" s="15" t="s">
        <v>186</v>
      </c>
      <c r="N72" s="11"/>
    </row>
    <row r="73">
      <c r="A73" s="9">
        <v>73</v>
      </c>
      <c r="B73" s="7" t="s">
        <v>187</v>
      </c>
      <c r="C73" s="7" t="s">
        <v>188</v>
      </c>
      <c r="D73" s="9" t="s">
        <v>189</v>
      </c>
      <c r="E73" s="9" t="s">
        <v>44</v>
      </c>
      <c r="F73" s="7" t="s">
        <v>16</v>
      </c>
      <c r="G73" s="9" t="s">
        <v>190</v>
      </c>
      <c r="H73" s="9" t="s">
        <v>191</v>
      </c>
      <c r="I73" s="7" t="s">
        <v>191</v>
      </c>
      <c r="J73" s="7"/>
      <c r="K73" s="7"/>
      <c r="L73" s="9"/>
      <c r="M73" s="15" t="s">
        <v>192</v>
      </c>
      <c r="N73" s="11"/>
    </row>
    <row r="74">
      <c r="A74" s="9">
        <v>74</v>
      </c>
      <c r="B74" s="7" t="s">
        <v>193</v>
      </c>
      <c r="C74" s="7" t="s">
        <v>188</v>
      </c>
      <c r="D74" s="9" t="s">
        <v>76</v>
      </c>
      <c r="E74" s="9" t="s">
        <v>42</v>
      </c>
      <c r="F74" s="7" t="s">
        <v>16</v>
      </c>
      <c r="G74" s="9" t="s">
        <v>191</v>
      </c>
      <c r="H74" s="9" t="s">
        <v>194</v>
      </c>
      <c r="I74" s="7" t="s">
        <v>195</v>
      </c>
      <c r="J74" s="7"/>
      <c r="K74" s="7"/>
      <c r="L74" s="9" t="s">
        <v>194</v>
      </c>
      <c r="M74" s="15" t="s">
        <v>196</v>
      </c>
      <c r="N74" s="11"/>
    </row>
    <row r="75">
      <c r="A75" s="7">
        <v>75</v>
      </c>
      <c r="B75" s="7" t="s">
        <v>197</v>
      </c>
      <c r="C75" s="7" t="s">
        <v>188</v>
      </c>
      <c r="D75" s="7" t="s">
        <v>76</v>
      </c>
      <c r="E75" s="7" t="s">
        <v>198</v>
      </c>
      <c r="F75" s="7" t="s">
        <v>16</v>
      </c>
      <c r="G75" s="7" t="s">
        <v>195</v>
      </c>
      <c r="H75" s="7" t="s">
        <v>199</v>
      </c>
      <c r="I75" s="7" t="s">
        <v>194</v>
      </c>
      <c r="J75" s="7"/>
      <c r="K75" s="7"/>
      <c r="L75" s="9" t="s">
        <v>200</v>
      </c>
      <c r="M75" s="10" t="s">
        <v>201</v>
      </c>
      <c r="N75" s="11"/>
    </row>
    <row r="76">
      <c r="A76" s="7">
        <v>76</v>
      </c>
      <c r="B76" s="7" t="s">
        <v>202</v>
      </c>
      <c r="C76" s="7" t="s">
        <v>203</v>
      </c>
      <c r="D76" s="7" t="s">
        <v>204</v>
      </c>
      <c r="E76" s="7" t="s">
        <v>44</v>
      </c>
      <c r="F76" s="7" t="s">
        <v>16</v>
      </c>
      <c r="G76" s="7" t="s">
        <v>205</v>
      </c>
      <c r="H76" s="7" t="s">
        <v>138</v>
      </c>
      <c r="I76" s="7" t="s">
        <v>206</v>
      </c>
      <c r="J76" s="7"/>
      <c r="K76" s="7"/>
      <c r="L76" s="26">
        <v>45536</v>
      </c>
      <c r="M76" s="10" t="s">
        <v>207</v>
      </c>
      <c r="N76" s="11"/>
    </row>
    <row r="77">
      <c r="A77" s="7">
        <v>77</v>
      </c>
      <c r="B77" s="7" t="s">
        <v>208</v>
      </c>
      <c r="C77" s="7" t="s">
        <v>203</v>
      </c>
      <c r="D77" s="7" t="s">
        <v>160</v>
      </c>
      <c r="E77" s="7" t="s">
        <v>44</v>
      </c>
      <c r="F77" s="7" t="s">
        <v>16</v>
      </c>
      <c r="G77" s="7" t="s">
        <v>205</v>
      </c>
      <c r="H77" s="7" t="s">
        <v>138</v>
      </c>
      <c r="I77" s="7" t="s">
        <v>138</v>
      </c>
      <c r="J77" s="7"/>
      <c r="K77" s="7"/>
      <c r="L77" s="24">
        <v>45352</v>
      </c>
      <c r="M77" s="10" t="s">
        <v>209</v>
      </c>
      <c r="N77" s="11"/>
    </row>
    <row r="78">
      <c r="A78" s="7">
        <v>78</v>
      </c>
      <c r="B78" s="7" t="s">
        <v>210</v>
      </c>
      <c r="C78" s="7" t="s">
        <v>203</v>
      </c>
      <c r="D78" s="7" t="s">
        <v>160</v>
      </c>
      <c r="E78" s="7" t="s">
        <v>25</v>
      </c>
      <c r="F78" s="7" t="s">
        <v>16</v>
      </c>
      <c r="G78" s="25">
        <v>45323</v>
      </c>
      <c r="H78" s="25">
        <v>45413</v>
      </c>
      <c r="I78" s="25">
        <v>45413</v>
      </c>
      <c r="J78" s="7"/>
      <c r="K78" s="7"/>
      <c r="L78" s="24">
        <v>45413</v>
      </c>
      <c r="M78" s="10" t="s">
        <v>211</v>
      </c>
      <c r="N78" s="11"/>
    </row>
    <row r="79">
      <c r="A79" s="7">
        <v>79</v>
      </c>
      <c r="B79" s="7" t="s">
        <v>212</v>
      </c>
      <c r="C79" s="7" t="s">
        <v>188</v>
      </c>
      <c r="D79" s="7" t="s">
        <v>213</v>
      </c>
      <c r="E79" s="7" t="s">
        <v>214</v>
      </c>
      <c r="F79" s="7" t="s">
        <v>16</v>
      </c>
      <c r="G79" s="25">
        <v>45323</v>
      </c>
      <c r="H79" s="25">
        <v>45413</v>
      </c>
      <c r="I79" s="25">
        <v>45413</v>
      </c>
      <c r="J79" s="7"/>
      <c r="K79" s="7"/>
      <c r="L79" s="24">
        <v>45413</v>
      </c>
      <c r="M79" s="10" t="s">
        <v>215</v>
      </c>
      <c r="N79" s="11"/>
    </row>
    <row r="80">
      <c r="A80" s="7">
        <v>80</v>
      </c>
      <c r="B80" s="7" t="s">
        <v>216</v>
      </c>
      <c r="C80" s="7" t="s">
        <v>188</v>
      </c>
      <c r="D80" s="7" t="s">
        <v>54</v>
      </c>
      <c r="E80" s="7" t="s">
        <v>44</v>
      </c>
      <c r="F80" s="7" t="s">
        <v>16</v>
      </c>
      <c r="G80" s="25">
        <v>45323</v>
      </c>
      <c r="H80" s="25">
        <v>45413</v>
      </c>
      <c r="I80" s="25">
        <v>45323</v>
      </c>
      <c r="J80" s="7"/>
      <c r="K80" s="7"/>
      <c r="L80" s="24">
        <v>45413</v>
      </c>
      <c r="M80" s="10" t="s">
        <v>217</v>
      </c>
      <c r="N80" s="11"/>
    </row>
    <row r="81">
      <c r="A81" s="7">
        <v>81</v>
      </c>
      <c r="B81" s="7" t="s">
        <v>218</v>
      </c>
      <c r="C81" s="7" t="s">
        <v>188</v>
      </c>
      <c r="D81" s="7" t="s">
        <v>219</v>
      </c>
      <c r="E81" s="7" t="s">
        <v>44</v>
      </c>
      <c r="F81" s="7" t="s">
        <v>16</v>
      </c>
      <c r="G81" s="25">
        <v>45352</v>
      </c>
      <c r="H81" s="25">
        <v>45413</v>
      </c>
      <c r="I81" s="25">
        <v>45352</v>
      </c>
      <c r="J81" s="7"/>
      <c r="K81" s="7"/>
      <c r="L81" s="24">
        <v>45352</v>
      </c>
      <c r="M81" s="10" t="s">
        <v>220</v>
      </c>
      <c r="N81" s="11"/>
    </row>
    <row r="82">
      <c r="A82" s="7">
        <v>82</v>
      </c>
      <c r="B82" s="7" t="s">
        <v>221</v>
      </c>
      <c r="C82" s="7" t="s">
        <v>188</v>
      </c>
      <c r="D82" s="7" t="s">
        <v>152</v>
      </c>
      <c r="E82" s="7" t="s">
        <v>44</v>
      </c>
      <c r="F82" s="7" t="s">
        <v>16</v>
      </c>
      <c r="G82" s="25">
        <v>45383</v>
      </c>
      <c r="H82" s="25">
        <v>45505</v>
      </c>
      <c r="I82" s="25">
        <v>45413</v>
      </c>
      <c r="J82" s="7"/>
      <c r="K82" s="7"/>
      <c r="L82" s="3" t="s">
        <v>183</v>
      </c>
      <c r="M82" s="10" t="s">
        <v>222</v>
      </c>
      <c r="N82" s="11"/>
    </row>
    <row r="83">
      <c r="A83" s="7">
        <v>83</v>
      </c>
      <c r="B83" s="7" t="s">
        <v>223</v>
      </c>
      <c r="C83" s="7" t="s">
        <v>188</v>
      </c>
      <c r="D83" s="7" t="s">
        <v>224</v>
      </c>
      <c r="E83" s="7" t="s">
        <v>214</v>
      </c>
      <c r="F83" s="7" t="s">
        <v>16</v>
      </c>
      <c r="G83" s="25">
        <v>45505</v>
      </c>
      <c r="H83" s="25">
        <v>45597</v>
      </c>
      <c r="I83" s="25">
        <v>45536</v>
      </c>
      <c r="J83" s="7"/>
      <c r="K83" s="7"/>
      <c r="L83" s="24">
        <v>45294</v>
      </c>
      <c r="M83" s="10" t="s">
        <v>225</v>
      </c>
      <c r="N83" s="11"/>
    </row>
    <row r="84">
      <c r="A84" s="7">
        <v>84</v>
      </c>
      <c r="B84" s="7" t="s">
        <v>226</v>
      </c>
      <c r="C84" s="7" t="s">
        <v>182</v>
      </c>
      <c r="D84" s="7" t="s">
        <v>227</v>
      </c>
      <c r="E84" s="7" t="s">
        <v>44</v>
      </c>
      <c r="F84" s="7" t="s">
        <v>16</v>
      </c>
      <c r="G84" s="25">
        <v>45597</v>
      </c>
      <c r="H84" s="7" t="s">
        <v>228</v>
      </c>
      <c r="I84" s="25">
        <v>45597</v>
      </c>
      <c r="J84" s="7"/>
      <c r="K84" s="7"/>
      <c r="L84" s="9"/>
      <c r="M84" s="10" t="s">
        <v>229</v>
      </c>
      <c r="N84" s="11"/>
    </row>
    <row ht="12.75" r="85">
      <c r="A85" s="7">
        <v>85</v>
      </c>
      <c r="B85" s="7" t="s">
        <v>230</v>
      </c>
      <c r="C85" s="7" t="s">
        <v>188</v>
      </c>
      <c r="D85" s="7" t="s">
        <v>231</v>
      </c>
      <c r="E85" s="7" t="s">
        <v>44</v>
      </c>
      <c r="F85" s="7" t="s">
        <v>16</v>
      </c>
      <c r="G85" s="7" t="s">
        <v>232</v>
      </c>
      <c r="H85" s="25">
        <v>45324</v>
      </c>
      <c r="I85" s="25">
        <v>45323</v>
      </c>
      <c r="J85" s="7"/>
      <c r="K85" s="7"/>
      <c r="L85" s="9" t="s">
        <v>233</v>
      </c>
      <c r="M85" s="10" t="s">
        <v>234</v>
      </c>
      <c r="N85" s="11"/>
    </row>
    <row ht="12.75" r="86">
      <c r="A86" s="7">
        <v>86</v>
      </c>
      <c r="B86" s="7" t="s">
        <v>235</v>
      </c>
      <c r="C86" s="7" t="s">
        <v>236</v>
      </c>
      <c r="D86" s="7" t="s">
        <v>237</v>
      </c>
      <c r="E86" s="7" t="s">
        <v>214</v>
      </c>
      <c r="F86" s="7" t="s">
        <v>16</v>
      </c>
      <c r="G86" s="7" t="s">
        <v>238</v>
      </c>
      <c r="H86" s="7" t="s">
        <v>239</v>
      </c>
      <c r="I86" s="7" t="s">
        <v>239</v>
      </c>
      <c r="J86" s="7"/>
      <c r="K86" s="7"/>
      <c r="L86" s="9"/>
      <c r="M86" s="10" t="s">
        <v>240</v>
      </c>
      <c r="N86" s="11"/>
    </row>
    <row ht="12.75" r="87">
      <c r="A87" s="7">
        <v>87</v>
      </c>
      <c r="B87" s="7" t="s">
        <v>241</v>
      </c>
      <c r="C87" s="7" t="s">
        <v>242</v>
      </c>
      <c r="D87" s="7" t="s">
        <v>243</v>
      </c>
      <c r="E87" s="7" t="s">
        <v>44</v>
      </c>
      <c r="F87" s="7" t="s">
        <v>16</v>
      </c>
      <c r="G87" s="7" t="s">
        <v>239</v>
      </c>
      <c r="H87" s="7" t="s">
        <v>244</v>
      </c>
      <c r="I87" s="7" t="s">
        <v>244</v>
      </c>
      <c r="J87" s="7"/>
      <c r="K87" s="7">
        <v>3</v>
      </c>
      <c r="L87" s="3" t="s">
        <v>183</v>
      </c>
      <c r="M87" s="10" t="s">
        <v>245</v>
      </c>
      <c r="N87" s="11"/>
    </row>
    <row ht="12.75" r="88">
      <c r="A88" s="7">
        <v>88</v>
      </c>
      <c r="B88" s="7" t="s">
        <v>246</v>
      </c>
      <c r="C88" s="7" t="s">
        <v>188</v>
      </c>
      <c r="D88" s="7" t="s">
        <v>76</v>
      </c>
      <c r="E88" s="7" t="s">
        <v>126</v>
      </c>
      <c r="F88" s="7" t="s">
        <v>16</v>
      </c>
      <c r="G88" s="7" t="s">
        <v>247</v>
      </c>
      <c r="H88" s="7" t="s">
        <v>248</v>
      </c>
      <c r="I88" s="7" t="s">
        <v>248</v>
      </c>
      <c r="J88" s="7"/>
      <c r="K88" s="7"/>
      <c r="L88" s="24">
        <v>45293</v>
      </c>
      <c r="M88" s="10" t="s">
        <v>249</v>
      </c>
      <c r="N88" s="11"/>
    </row>
    <row ht="12.75" r="89">
      <c r="A89" s="7">
        <v>89</v>
      </c>
      <c r="B89" s="7" t="s">
        <v>250</v>
      </c>
      <c r="C89" s="7" t="s">
        <v>236</v>
      </c>
      <c r="D89" s="7" t="s">
        <v>149</v>
      </c>
      <c r="E89" s="7" t="s">
        <v>44</v>
      </c>
      <c r="F89" s="7" t="s">
        <v>16</v>
      </c>
      <c r="G89" s="7" t="s">
        <v>251</v>
      </c>
      <c r="H89" s="7" t="s">
        <v>252</v>
      </c>
      <c r="I89" s="7" t="s">
        <v>248</v>
      </c>
      <c r="J89" s="7"/>
      <c r="K89" s="7"/>
      <c r="L89" s="9"/>
      <c r="M89" s="10" t="s">
        <v>253</v>
      </c>
      <c r="N89" s="11"/>
    </row>
    <row ht="12.75" r="90">
      <c r="A90" s="7">
        <v>90</v>
      </c>
      <c r="B90" s="7" t="s">
        <v>254</v>
      </c>
      <c r="C90" s="7" t="s">
        <v>236</v>
      </c>
      <c r="D90" s="7" t="s">
        <v>149</v>
      </c>
      <c r="E90" s="7" t="s">
        <v>126</v>
      </c>
      <c r="F90" s="7" t="s">
        <v>16</v>
      </c>
      <c r="G90" s="7" t="s">
        <v>251</v>
      </c>
      <c r="H90" s="7" t="s">
        <v>252</v>
      </c>
      <c r="I90" s="7" t="s">
        <v>248</v>
      </c>
      <c r="J90" s="7"/>
      <c r="K90" s="7"/>
      <c r="L90" s="9"/>
      <c r="M90" s="10" t="s">
        <v>255</v>
      </c>
      <c r="N90" s="11"/>
    </row>
    <row ht="12.75" r="91">
      <c r="A91" s="7">
        <v>91</v>
      </c>
      <c r="B91" s="7" t="s">
        <v>256</v>
      </c>
      <c r="C91" s="7" t="s">
        <v>236</v>
      </c>
      <c r="D91" s="7" t="s">
        <v>149</v>
      </c>
      <c r="E91" s="7" t="s">
        <v>214</v>
      </c>
      <c r="F91" s="7" t="s">
        <v>16</v>
      </c>
      <c r="G91" s="7" t="s">
        <v>251</v>
      </c>
      <c r="H91" s="7" t="s">
        <v>252</v>
      </c>
      <c r="I91" s="7" t="s">
        <v>248</v>
      </c>
      <c r="J91" s="7"/>
      <c r="K91" s="7"/>
      <c r="L91" s="9"/>
      <c r="M91" s="15" t="s">
        <v>257</v>
      </c>
      <c r="N91" s="11"/>
    </row>
    <row ht="12.75" r="92">
      <c r="A92" s="7">
        <v>93</v>
      </c>
      <c r="B92" s="7" t="s">
        <v>258</v>
      </c>
      <c r="C92" s="7" t="s">
        <v>188</v>
      </c>
      <c r="D92" s="7" t="s">
        <v>213</v>
      </c>
      <c r="E92" s="7" t="s">
        <v>214</v>
      </c>
      <c r="F92" s="7" t="s">
        <v>16</v>
      </c>
      <c r="G92" s="7" t="s">
        <v>252</v>
      </c>
      <c r="H92" s="25">
        <v>45324</v>
      </c>
      <c r="I92" s="7" t="s">
        <v>259</v>
      </c>
      <c r="J92" s="7"/>
      <c r="K92" s="7"/>
      <c r="L92" s="24">
        <v>45507</v>
      </c>
      <c r="M92" s="10" t="s">
        <v>260</v>
      </c>
      <c r="N92" s="11"/>
    </row>
    <row ht="12.75" r="93">
      <c r="A93" s="7">
        <v>94</v>
      </c>
      <c r="B93" s="7" t="s">
        <v>261</v>
      </c>
      <c r="C93" s="7" t="s">
        <v>188</v>
      </c>
      <c r="D93" s="7" t="s">
        <v>262</v>
      </c>
      <c r="E93" s="7" t="s">
        <v>44</v>
      </c>
      <c r="F93" s="7" t="s">
        <v>16</v>
      </c>
      <c r="G93" s="25">
        <v>45445</v>
      </c>
      <c r="H93" s="7" t="s">
        <v>263</v>
      </c>
      <c r="I93" s="7" t="s">
        <v>263</v>
      </c>
      <c r="J93" s="7"/>
      <c r="K93" s="7"/>
      <c r="L93" s="24" t="s">
        <v>264</v>
      </c>
      <c r="M93" s="10" t="s">
        <v>265</v>
      </c>
      <c r="N93" s="11"/>
    </row>
    <row ht="12.75" r="94">
      <c r="A94" s="7">
        <v>95</v>
      </c>
      <c r="B94" s="27" t="s">
        <v>266</v>
      </c>
      <c r="C94" s="7" t="s">
        <v>188</v>
      </c>
      <c r="D94" s="7" t="s">
        <v>213</v>
      </c>
      <c r="E94" s="7" t="s">
        <v>126</v>
      </c>
      <c r="F94" s="7" t="s">
        <v>16</v>
      </c>
      <c r="G94" s="2" t="s">
        <v>263</v>
      </c>
      <c r="H94" s="7" t="s">
        <v>267</v>
      </c>
      <c r="I94" s="7" t="s">
        <v>268</v>
      </c>
      <c r="J94" s="7"/>
      <c r="K94" s="7"/>
      <c r="L94" s="24">
        <v>45599</v>
      </c>
      <c r="M94" s="10" t="s">
        <v>269</v>
      </c>
      <c r="N94" s="11"/>
    </row>
    <row ht="12.75" r="95">
      <c r="A95" s="7">
        <v>96</v>
      </c>
      <c r="B95" s="7" t="s">
        <v>270</v>
      </c>
      <c r="C95" s="7" t="s">
        <v>236</v>
      </c>
      <c r="D95" s="7" t="s">
        <v>271</v>
      </c>
      <c r="E95" s="7" t="s">
        <v>44</v>
      </c>
      <c r="F95" s="7" t="s">
        <v>16</v>
      </c>
      <c r="G95" s="7" t="s">
        <v>268</v>
      </c>
      <c r="H95" s="7" t="s">
        <v>233</v>
      </c>
      <c r="I95" s="7" t="s">
        <v>268</v>
      </c>
      <c r="J95" s="7"/>
      <c r="K95" s="7"/>
      <c r="L95" s="9"/>
      <c r="M95" s="10" t="s">
        <v>272</v>
      </c>
      <c r="N95" s="11"/>
    </row>
    <row ht="12.75" r="96">
      <c r="A96" s="7">
        <v>97</v>
      </c>
      <c r="B96" s="7" t="s">
        <v>273</v>
      </c>
      <c r="C96" s="7" t="s">
        <v>236</v>
      </c>
      <c r="D96" s="7" t="s">
        <v>149</v>
      </c>
      <c r="E96" s="7" t="s">
        <v>44</v>
      </c>
      <c r="F96" s="7" t="s">
        <v>16</v>
      </c>
      <c r="G96" s="7" t="s">
        <v>233</v>
      </c>
      <c r="H96" s="7" t="s">
        <v>274</v>
      </c>
      <c r="I96" s="7" t="s">
        <v>275</v>
      </c>
      <c r="J96" s="7"/>
      <c r="K96" s="7"/>
      <c r="L96" s="9"/>
      <c r="M96" s="10" t="s">
        <v>276</v>
      </c>
      <c r="N96" s="11"/>
    </row>
    <row ht="12.75" r="97">
      <c r="A97" s="7">
        <v>98</v>
      </c>
      <c r="B97" s="7" t="s">
        <v>277</v>
      </c>
      <c r="C97" s="7" t="s">
        <v>182</v>
      </c>
      <c r="D97" s="9" t="s">
        <v>14</v>
      </c>
      <c r="E97" s="9" t="s">
        <v>126</v>
      </c>
      <c r="F97" s="7" t="s">
        <v>16</v>
      </c>
      <c r="G97" s="24" t="s">
        <v>259</v>
      </c>
      <c r="H97" s="9" t="s">
        <v>275</v>
      </c>
      <c r="I97" s="9" t="s">
        <v>275</v>
      </c>
      <c r="J97" s="7"/>
      <c r="K97" s="7">
        <v>3</v>
      </c>
      <c r="L97" s="24">
        <v>45446</v>
      </c>
      <c r="M97" s="15" t="s">
        <v>278</v>
      </c>
      <c r="N97" s="11"/>
    </row>
    <row ht="12.75" r="98">
      <c r="A98" s="7">
        <v>99</v>
      </c>
      <c r="B98" s="7" t="s">
        <v>279</v>
      </c>
      <c r="C98" s="7" t="s">
        <v>236</v>
      </c>
      <c r="D98" s="7" t="s">
        <v>271</v>
      </c>
      <c r="E98" s="7" t="s">
        <v>126</v>
      </c>
      <c r="F98" s="7" t="s">
        <v>16</v>
      </c>
      <c r="G98" s="25">
        <v>45385</v>
      </c>
      <c r="H98" s="25">
        <v>45446</v>
      </c>
      <c r="I98" s="25">
        <v>45446</v>
      </c>
      <c r="J98" s="7"/>
      <c r="K98" s="7"/>
      <c r="L98" s="9"/>
      <c r="M98" s="10" t="s">
        <v>280</v>
      </c>
      <c r="N98" s="11" t="s">
        <v>281</v>
      </c>
    </row>
    <row ht="12.75" r="99">
      <c r="A99" s="7">
        <v>100</v>
      </c>
      <c r="B99" s="7" t="s">
        <v>282</v>
      </c>
      <c r="C99" s="7" t="s">
        <v>236</v>
      </c>
      <c r="D99" s="7" t="s">
        <v>283</v>
      </c>
      <c r="E99" s="7" t="s">
        <v>214</v>
      </c>
      <c r="F99" s="7" t="s">
        <v>16</v>
      </c>
      <c r="G99" s="25">
        <v>45385</v>
      </c>
      <c r="H99" s="25">
        <v>45446</v>
      </c>
      <c r="I99" s="25">
        <v>45385</v>
      </c>
      <c r="J99" s="7"/>
      <c r="K99" s="7"/>
      <c r="L99" s="9"/>
      <c r="M99" s="10" t="s">
        <v>284</v>
      </c>
      <c r="N99" s="11"/>
    </row>
    <row ht="12.75" r="100">
      <c r="A100" s="7">
        <v>101</v>
      </c>
      <c r="B100" s="7" t="s">
        <v>285</v>
      </c>
      <c r="C100" s="7" t="s">
        <v>236</v>
      </c>
      <c r="D100" s="7" t="s">
        <v>286</v>
      </c>
      <c r="E100" s="7" t="s">
        <v>25</v>
      </c>
      <c r="F100" s="7" t="s">
        <v>16</v>
      </c>
      <c r="G100" s="25">
        <v>45415</v>
      </c>
      <c r="H100" s="25">
        <v>45476</v>
      </c>
      <c r="I100" s="25">
        <v>45476</v>
      </c>
      <c r="J100" s="7"/>
      <c r="K100" s="7"/>
      <c r="L100" s="9" t="s">
        <v>287</v>
      </c>
      <c r="M100" s="10" t="s">
        <v>288</v>
      </c>
      <c r="N100" s="11" t="s">
        <v>289</v>
      </c>
    </row>
    <row ht="12.75" r="101">
      <c r="A101" s="7">
        <v>104</v>
      </c>
      <c r="B101" s="7" t="s">
        <v>290</v>
      </c>
      <c r="C101" s="7" t="s">
        <v>188</v>
      </c>
      <c r="D101" s="7" t="s">
        <v>76</v>
      </c>
      <c r="E101" s="7" t="s">
        <v>44</v>
      </c>
      <c r="F101" s="7" t="s">
        <v>16</v>
      </c>
      <c r="G101" s="25">
        <v>45476</v>
      </c>
      <c r="H101" s="25">
        <v>45629</v>
      </c>
      <c r="I101" s="7" t="s">
        <v>291</v>
      </c>
      <c r="J101" s="7"/>
      <c r="K101" s="7"/>
      <c r="L101" s="24" t="s">
        <v>292</v>
      </c>
      <c r="M101" s="10" t="s">
        <v>293</v>
      </c>
    </row>
    <row ht="12.75" r="102">
      <c r="A102" s="7">
        <v>102</v>
      </c>
      <c r="B102" s="7" t="s">
        <v>294</v>
      </c>
      <c r="C102" s="7" t="s">
        <v>188</v>
      </c>
      <c r="D102" s="7" t="s">
        <v>295</v>
      </c>
      <c r="E102" s="7" t="s">
        <v>44</v>
      </c>
      <c r="F102" s="7" t="s">
        <v>16</v>
      </c>
      <c r="G102" s="25">
        <v>45507</v>
      </c>
      <c r="H102" s="25">
        <v>45629</v>
      </c>
      <c r="I102" s="25">
        <v>45507</v>
      </c>
      <c r="J102" s="7"/>
      <c r="K102" s="7"/>
      <c r="L102" s="9"/>
      <c r="M102" s="10" t="s">
        <v>296</v>
      </c>
      <c r="N102" s="11"/>
    </row>
    <row ht="12.75" r="103">
      <c r="A103" s="7">
        <v>103</v>
      </c>
      <c r="B103" s="7" t="s">
        <v>297</v>
      </c>
      <c r="C103" s="7" t="s">
        <v>236</v>
      </c>
      <c r="D103" s="7" t="s">
        <v>298</v>
      </c>
      <c r="E103" s="7" t="s">
        <v>126</v>
      </c>
      <c r="F103" s="7" t="s">
        <v>16</v>
      </c>
      <c r="G103" s="25">
        <v>45507</v>
      </c>
      <c r="H103" s="25">
        <v>45629</v>
      </c>
      <c r="I103" s="25">
        <v>45599</v>
      </c>
      <c r="J103" s="7"/>
      <c r="K103" s="7"/>
      <c r="L103" s="9" t="s">
        <v>299</v>
      </c>
      <c r="M103" s="10" t="s">
        <v>300</v>
      </c>
      <c r="N103" s="11"/>
    </row>
    <row ht="12.75" r="104">
      <c r="A104" s="7">
        <v>104</v>
      </c>
      <c r="B104" s="7" t="s">
        <v>301</v>
      </c>
      <c r="C104" s="7" t="s">
        <v>188</v>
      </c>
      <c r="D104" s="7" t="s">
        <v>302</v>
      </c>
      <c r="E104" s="7" t="s">
        <v>25</v>
      </c>
      <c r="F104" s="7" t="s">
        <v>16</v>
      </c>
      <c r="G104" s="25">
        <v>45629</v>
      </c>
      <c r="H104" s="7" t="s">
        <v>303</v>
      </c>
      <c r="I104" s="7" t="s">
        <v>264</v>
      </c>
      <c r="J104" s="7"/>
      <c r="K104" s="7">
        <v>2</v>
      </c>
      <c r="L104" s="9"/>
      <c r="M104" s="10" t="s">
        <v>304</v>
      </c>
      <c r="N104" s="11"/>
    </row>
    <row ht="12.75" r="105">
      <c r="A105" s="7">
        <v>105</v>
      </c>
      <c r="B105" s="7" t="s">
        <v>305</v>
      </c>
      <c r="C105" s="7" t="s">
        <v>236</v>
      </c>
      <c r="D105" s="7" t="s">
        <v>271</v>
      </c>
      <c r="E105" s="7" t="s">
        <v>126</v>
      </c>
      <c r="F105" s="7" t="s">
        <v>16</v>
      </c>
      <c r="G105" s="7" t="s">
        <v>303</v>
      </c>
      <c r="H105" s="7" t="s">
        <v>306</v>
      </c>
      <c r="I105" s="7" t="s">
        <v>264</v>
      </c>
      <c r="J105" s="7"/>
      <c r="K105" s="7"/>
      <c r="L105" s="9"/>
      <c r="M105" s="4" t="s">
        <v>307</v>
      </c>
      <c r="N105" s="11"/>
    </row>
    <row ht="12.75" r="106">
      <c r="A106" s="7">
        <v>106</v>
      </c>
      <c r="B106" s="7" t="s">
        <v>308</v>
      </c>
      <c r="C106" s="7" t="s">
        <v>188</v>
      </c>
      <c r="D106" s="7" t="s">
        <v>309</v>
      </c>
      <c r="E106" s="7" t="s">
        <v>214</v>
      </c>
      <c r="F106" s="7" t="s">
        <v>16</v>
      </c>
      <c r="G106" s="7" t="s">
        <v>303</v>
      </c>
      <c r="H106" s="7" t="s">
        <v>306</v>
      </c>
      <c r="I106" s="7" t="s">
        <v>264</v>
      </c>
      <c r="J106" s="7"/>
      <c r="K106" s="7"/>
      <c r="L106" s="9"/>
      <c r="M106" s="10" t="s">
        <v>310</v>
      </c>
      <c r="N106" s="11"/>
    </row>
    <row ht="12.75" r="107">
      <c r="A107" s="7">
        <v>107</v>
      </c>
      <c r="B107" s="7" t="s">
        <v>311</v>
      </c>
      <c r="C107" s="7" t="s">
        <v>188</v>
      </c>
      <c r="D107" s="7" t="s">
        <v>54</v>
      </c>
      <c r="E107" s="7" t="s">
        <v>44</v>
      </c>
      <c r="F107" s="7" t="s">
        <v>16</v>
      </c>
      <c r="G107" s="7" t="s">
        <v>312</v>
      </c>
      <c r="H107" s="7" t="s">
        <v>287</v>
      </c>
      <c r="I107" s="7" t="s">
        <v>313</v>
      </c>
      <c r="J107" s="7"/>
      <c r="K107" s="7">
        <v>2</v>
      </c>
      <c r="L107" s="9" t="s">
        <v>314</v>
      </c>
      <c r="M107" s="10" t="s">
        <v>315</v>
      </c>
      <c r="N107" s="11"/>
    </row>
    <row ht="12.75" r="108">
      <c r="A108" s="7">
        <v>108</v>
      </c>
      <c r="B108" s="9" t="s">
        <v>316</v>
      </c>
      <c r="C108" s="7" t="s">
        <v>236</v>
      </c>
      <c r="D108" s="7" t="s">
        <v>317</v>
      </c>
      <c r="E108" s="7" t="s">
        <v>25</v>
      </c>
      <c r="F108" s="7" t="s">
        <v>16</v>
      </c>
      <c r="G108" s="7" t="s">
        <v>312</v>
      </c>
      <c r="H108" s="7" t="s">
        <v>287</v>
      </c>
      <c r="I108" s="7" t="s">
        <v>287</v>
      </c>
      <c r="J108" s="7"/>
      <c r="K108" s="7"/>
      <c r="L108" s="9"/>
      <c r="M108" s="10" t="s">
        <v>318</v>
      </c>
      <c r="N108" s="11"/>
    </row>
    <row ht="12.75" r="109">
      <c r="A109" s="7">
        <v>109</v>
      </c>
      <c r="B109" s="7" t="s">
        <v>319</v>
      </c>
      <c r="C109" s="7" t="s">
        <v>188</v>
      </c>
      <c r="D109" s="7" t="s">
        <v>98</v>
      </c>
      <c r="E109" s="7" t="s">
        <v>126</v>
      </c>
      <c r="F109" s="7" t="s">
        <v>16</v>
      </c>
      <c r="G109" s="7" t="s">
        <v>314</v>
      </c>
      <c r="H109" s="7" t="s">
        <v>320</v>
      </c>
      <c r="I109" s="7" t="s">
        <v>321</v>
      </c>
      <c r="J109" s="7"/>
      <c r="K109" s="7">
        <v>3</v>
      </c>
      <c r="L109" s="24" t="s">
        <v>322</v>
      </c>
      <c r="M109" s="10" t="s">
        <v>323</v>
      </c>
      <c r="N109" s="11"/>
    </row>
    <row ht="12.75" r="110">
      <c r="A110" s="7">
        <v>110</v>
      </c>
      <c r="B110" s="7" t="s">
        <v>324</v>
      </c>
      <c r="C110" s="7" t="s">
        <v>188</v>
      </c>
      <c r="D110" s="7" t="s">
        <v>325</v>
      </c>
      <c r="E110" s="7" t="s">
        <v>25</v>
      </c>
      <c r="F110" s="7" t="s">
        <v>16</v>
      </c>
      <c r="G110" s="7" t="s">
        <v>321</v>
      </c>
      <c r="H110" s="7" t="s">
        <v>326</v>
      </c>
      <c r="I110" s="7" t="s">
        <v>326</v>
      </c>
      <c r="J110" s="7"/>
      <c r="K110" s="7"/>
      <c r="L110" s="24">
        <v>45569</v>
      </c>
      <c r="M110" s="10" t="s">
        <v>327</v>
      </c>
      <c r="N110" s="11"/>
    </row>
    <row ht="12.75" r="111">
      <c r="A111" s="7">
        <v>110</v>
      </c>
      <c r="B111" s="7" t="s">
        <v>328</v>
      </c>
      <c r="C111" s="7" t="s">
        <v>188</v>
      </c>
      <c r="D111" s="7" t="s">
        <v>231</v>
      </c>
      <c r="E111" s="7" t="s">
        <v>44</v>
      </c>
      <c r="F111" s="7" t="s">
        <v>16</v>
      </c>
      <c r="G111" s="7" t="s">
        <v>320</v>
      </c>
      <c r="H111" s="7" t="s">
        <v>329</v>
      </c>
      <c r="I111" s="25">
        <v>45295</v>
      </c>
      <c r="J111" s="7"/>
      <c r="K111" s="7"/>
      <c r="L111" s="24">
        <v>45295</v>
      </c>
      <c r="M111" s="10" t="s">
        <v>330</v>
      </c>
      <c r="N111" s="28" t="s">
        <v>331</v>
      </c>
    </row>
    <row ht="12.75" r="112">
      <c r="A112" s="7">
        <v>111</v>
      </c>
      <c r="B112" s="7" t="s">
        <v>332</v>
      </c>
      <c r="C112" s="7" t="s">
        <v>182</v>
      </c>
      <c r="D112" s="7" t="s">
        <v>333</v>
      </c>
      <c r="E112" s="7" t="s">
        <v>214</v>
      </c>
      <c r="F112" s="7" t="s">
        <v>16</v>
      </c>
      <c r="G112" s="7" t="s">
        <v>326</v>
      </c>
      <c r="H112" s="25">
        <v>45295</v>
      </c>
      <c r="I112" s="25">
        <v>45295</v>
      </c>
      <c r="J112" s="7"/>
      <c r="K112" s="7"/>
      <c r="L112" s="9" t="s">
        <v>334</v>
      </c>
      <c r="M112" s="10" t="s">
        <v>335</v>
      </c>
      <c r="N112" s="11"/>
    </row>
    <row ht="12.75" r="113">
      <c r="A113" s="7">
        <v>112</v>
      </c>
      <c r="B113" s="7" t="s">
        <v>336</v>
      </c>
      <c r="C113" s="7" t="s">
        <v>188</v>
      </c>
      <c r="D113" s="7" t="s">
        <v>76</v>
      </c>
      <c r="E113" s="7" t="s">
        <v>25</v>
      </c>
      <c r="F113" s="7" t="s">
        <v>16</v>
      </c>
      <c r="G113" s="25">
        <v>45295</v>
      </c>
      <c r="H113" s="25">
        <v>45355</v>
      </c>
      <c r="I113" s="25">
        <v>45355</v>
      </c>
      <c r="J113" s="7"/>
      <c r="K113" s="7"/>
      <c r="L113" s="24">
        <v>45355</v>
      </c>
      <c r="M113" s="10" t="s">
        <v>337</v>
      </c>
      <c r="N113" s="11"/>
    </row>
    <row ht="12.75" r="114">
      <c r="A114" s="7">
        <v>113</v>
      </c>
      <c r="B114" s="7" t="s">
        <v>338</v>
      </c>
      <c r="C114" s="7" t="s">
        <v>188</v>
      </c>
      <c r="D114" s="7" t="s">
        <v>76</v>
      </c>
      <c r="E114" s="7" t="s">
        <v>44</v>
      </c>
      <c r="F114" s="7" t="s">
        <v>16</v>
      </c>
      <c r="G114" s="25">
        <v>45416</v>
      </c>
      <c r="H114" s="25">
        <v>45539</v>
      </c>
      <c r="I114" s="25">
        <v>45539</v>
      </c>
      <c r="J114" s="7"/>
      <c r="K114" s="7"/>
      <c r="L114" s="24"/>
      <c r="M114" s="10" t="s">
        <v>339</v>
      </c>
      <c r="N114" s="11"/>
    </row>
    <row ht="12.75" r="115">
      <c r="A115" s="7">
        <v>114</v>
      </c>
      <c r="B115" s="7" t="s">
        <v>340</v>
      </c>
      <c r="C115" s="7" t="s">
        <v>188</v>
      </c>
      <c r="D115" s="7" t="s">
        <v>33</v>
      </c>
      <c r="E115" s="7" t="s">
        <v>126</v>
      </c>
      <c r="F115" s="7" t="s">
        <v>16</v>
      </c>
      <c r="G115" s="25">
        <v>45539</v>
      </c>
      <c r="H115" s="25">
        <v>45600</v>
      </c>
      <c r="I115" s="25">
        <v>45600</v>
      </c>
      <c r="J115" s="7"/>
      <c r="K115" s="7"/>
      <c r="L115" s="9"/>
      <c r="M115" s="10" t="s">
        <v>341</v>
      </c>
      <c r="N115" s="11"/>
    </row>
    <row ht="12.75" r="116">
      <c r="A116" s="7">
        <v>115</v>
      </c>
      <c r="B116" s="7" t="s">
        <v>342</v>
      </c>
      <c r="C116" s="7" t="s">
        <v>188</v>
      </c>
      <c r="D116" s="7" t="s">
        <v>343</v>
      </c>
      <c r="E116" s="7" t="s">
        <v>25</v>
      </c>
      <c r="F116" s="7" t="s">
        <v>16</v>
      </c>
      <c r="G116" s="25">
        <v>45539</v>
      </c>
      <c r="H116" s="25">
        <v>45600</v>
      </c>
      <c r="I116" s="25">
        <v>45600</v>
      </c>
      <c r="J116" s="7"/>
      <c r="K116" s="7"/>
      <c r="L116" s="9"/>
      <c r="M116" s="10" t="s">
        <v>344</v>
      </c>
      <c r="N116" s="11"/>
    </row>
    <row ht="12.75" r="117">
      <c r="A117" s="7">
        <v>116</v>
      </c>
      <c r="B117" s="7" t="s">
        <v>345</v>
      </c>
      <c r="C117" s="7" t="s">
        <v>182</v>
      </c>
      <c r="D117" s="7" t="s">
        <v>346</v>
      </c>
      <c r="E117" s="7" t="s">
        <v>214</v>
      </c>
      <c r="F117" s="7" t="s">
        <v>16</v>
      </c>
      <c r="G117" s="25">
        <v>45600</v>
      </c>
      <c r="H117" s="7" t="s">
        <v>347</v>
      </c>
      <c r="I117" s="7" t="s">
        <v>347</v>
      </c>
      <c r="J117" s="7"/>
      <c r="K117" s="7"/>
      <c r="L117" s="9" t="s">
        <v>348</v>
      </c>
      <c r="M117" s="10" t="s">
        <v>349</v>
      </c>
      <c r="N117" s="11"/>
    </row>
    <row ht="12.75" r="118">
      <c r="A118" s="7">
        <v>117</v>
      </c>
      <c r="B118" s="7" t="s">
        <v>350</v>
      </c>
      <c r="C118" s="7" t="s">
        <v>236</v>
      </c>
      <c r="D118" s="7" t="s">
        <v>271</v>
      </c>
      <c r="E118" s="7" t="s">
        <v>126</v>
      </c>
      <c r="F118" s="7" t="s">
        <v>16</v>
      </c>
      <c r="G118" s="7" t="s">
        <v>351</v>
      </c>
      <c r="H118" s="7" t="s">
        <v>352</v>
      </c>
      <c r="I118" s="7" t="s">
        <v>353</v>
      </c>
      <c r="J118" s="7"/>
      <c r="K118" s="7"/>
      <c r="L118" s="9" t="s">
        <v>354</v>
      </c>
      <c r="M118" s="10" t="s">
        <v>355</v>
      </c>
      <c r="N118" s="11"/>
    </row>
    <row ht="12.75" r="119">
      <c r="A119" s="7">
        <v>118</v>
      </c>
      <c r="B119" s="7" t="s">
        <v>356</v>
      </c>
      <c r="C119" s="7" t="s">
        <v>188</v>
      </c>
      <c r="D119" s="7" t="s">
        <v>33</v>
      </c>
      <c r="E119" s="7" t="s">
        <v>25</v>
      </c>
      <c r="F119" s="7" t="s">
        <v>16</v>
      </c>
      <c r="G119" s="7" t="s">
        <v>351</v>
      </c>
      <c r="H119" s="7" t="s">
        <v>352</v>
      </c>
      <c r="I119" s="7" t="s">
        <v>352</v>
      </c>
      <c r="J119" s="7"/>
      <c r="K119" s="7"/>
      <c r="L119" s="9"/>
      <c r="M119" s="10" t="s">
        <v>357</v>
      </c>
      <c r="N119" s="11"/>
    </row>
    <row ht="12.75" r="120">
      <c r="A120" s="7">
        <v>119</v>
      </c>
      <c r="B120" s="7" t="s">
        <v>358</v>
      </c>
      <c r="C120" s="7" t="s">
        <v>203</v>
      </c>
      <c r="D120" s="7" t="s">
        <v>160</v>
      </c>
      <c r="E120" s="7" t="s">
        <v>44</v>
      </c>
      <c r="F120" s="7" t="s">
        <v>16</v>
      </c>
      <c r="G120" s="7" t="s">
        <v>351</v>
      </c>
      <c r="H120" s="7" t="s">
        <v>352</v>
      </c>
      <c r="I120" s="7" t="s">
        <v>353</v>
      </c>
      <c r="J120" s="7"/>
      <c r="K120" s="7"/>
      <c r="L120" s="9" t="s">
        <v>292</v>
      </c>
      <c r="M120" s="10" t="s">
        <v>359</v>
      </c>
      <c r="N120" s="11"/>
    </row>
    <row ht="12.75" r="121">
      <c r="A121" s="7">
        <v>120</v>
      </c>
      <c r="B121" s="7" t="s">
        <v>360</v>
      </c>
      <c r="C121" s="7" t="s">
        <v>188</v>
      </c>
      <c r="D121" s="7" t="s">
        <v>361</v>
      </c>
      <c r="E121" s="7" t="s">
        <v>214</v>
      </c>
      <c r="F121" s="7" t="s">
        <v>16</v>
      </c>
      <c r="G121" s="7" t="s">
        <v>353</v>
      </c>
      <c r="H121" s="7" t="s">
        <v>322</v>
      </c>
      <c r="I121" s="7" t="s">
        <v>352</v>
      </c>
      <c r="J121" s="7"/>
      <c r="K121" s="7"/>
      <c r="L121" s="9"/>
      <c r="M121" s="10" t="s">
        <v>362</v>
      </c>
      <c r="N121" s="11"/>
    </row>
    <row ht="12.75" r="122">
      <c r="A122" s="7">
        <v>121</v>
      </c>
      <c r="B122" s="7" t="s">
        <v>363</v>
      </c>
      <c r="C122" s="7" t="s">
        <v>188</v>
      </c>
      <c r="D122" s="7" t="s">
        <v>189</v>
      </c>
      <c r="E122" s="7" t="s">
        <v>44</v>
      </c>
      <c r="F122" s="7" t="s">
        <v>16</v>
      </c>
      <c r="G122" s="7" t="s">
        <v>322</v>
      </c>
      <c r="H122" s="7" t="s">
        <v>292</v>
      </c>
      <c r="I122" s="7" t="s">
        <v>292</v>
      </c>
      <c r="J122" s="7"/>
      <c r="K122" s="7"/>
      <c r="L122" s="9"/>
      <c r="M122" s="10" t="s">
        <v>364</v>
      </c>
      <c r="N122" s="11"/>
    </row>
    <row ht="12.75" r="123">
      <c r="A123" s="7">
        <v>122</v>
      </c>
      <c r="B123" s="7" t="s">
        <v>365</v>
      </c>
      <c r="C123" s="7" t="s">
        <v>203</v>
      </c>
      <c r="D123" s="7" t="s">
        <v>160</v>
      </c>
      <c r="E123" s="7" t="s">
        <v>126</v>
      </c>
      <c r="F123" s="7" t="s">
        <v>16</v>
      </c>
      <c r="G123" s="7" t="s">
        <v>322</v>
      </c>
      <c r="H123" s="7" t="s">
        <v>292</v>
      </c>
      <c r="I123" s="7" t="s">
        <v>292</v>
      </c>
      <c r="J123" s="7"/>
      <c r="K123" s="7"/>
      <c r="L123" s="9" t="s">
        <v>348</v>
      </c>
      <c r="M123" s="10" t="s">
        <v>366</v>
      </c>
      <c r="N123" s="11"/>
    </row>
    <row ht="12.75" r="124">
      <c r="A124" s="7">
        <v>123</v>
      </c>
      <c r="B124" s="7" t="s">
        <v>367</v>
      </c>
      <c r="C124" s="7" t="s">
        <v>188</v>
      </c>
      <c r="D124" s="7" t="s">
        <v>368</v>
      </c>
      <c r="E124" s="7" t="s">
        <v>25</v>
      </c>
      <c r="F124" s="7" t="s">
        <v>16</v>
      </c>
      <c r="G124" s="25">
        <v>45448</v>
      </c>
      <c r="H124" s="25">
        <v>45509</v>
      </c>
      <c r="I124" s="25">
        <v>45509</v>
      </c>
      <c r="J124" s="7"/>
      <c r="K124" s="7"/>
      <c r="L124" s="24">
        <v>45391</v>
      </c>
      <c r="M124" s="29" t="s">
        <v>369</v>
      </c>
      <c r="N124" s="11"/>
    </row>
    <row ht="12.75" r="125">
      <c r="A125" s="7">
        <v>124</v>
      </c>
      <c r="B125" s="7" t="s">
        <v>370</v>
      </c>
      <c r="C125" s="7" t="s">
        <v>188</v>
      </c>
      <c r="D125" s="7" t="s">
        <v>371</v>
      </c>
      <c r="E125" s="7" t="s">
        <v>44</v>
      </c>
      <c r="F125" s="7" t="s">
        <v>16</v>
      </c>
      <c r="G125" s="25">
        <v>45540</v>
      </c>
      <c r="H125" s="25" t="s">
        <v>372</v>
      </c>
      <c r="I125" s="25">
        <v>45570</v>
      </c>
      <c r="J125" s="7"/>
      <c r="K125" s="7"/>
      <c r="L125" s="9" t="s">
        <v>373</v>
      </c>
      <c r="M125" s="29" t="s">
        <v>374</v>
      </c>
      <c r="N125" s="30" t="s">
        <v>375</v>
      </c>
    </row>
    <row ht="12.75" r="126">
      <c r="A126" s="7">
        <v>125</v>
      </c>
      <c r="B126" s="7" t="s">
        <v>376</v>
      </c>
      <c r="C126" s="7" t="s">
        <v>188</v>
      </c>
      <c r="D126" s="7" t="s">
        <v>371</v>
      </c>
      <c r="E126" s="7" t="s">
        <v>214</v>
      </c>
      <c r="F126" s="7" t="s">
        <v>16</v>
      </c>
      <c r="G126" s="25">
        <v>45540</v>
      </c>
      <c r="H126" s="25" t="s">
        <v>372</v>
      </c>
      <c r="I126" s="25">
        <v>45570</v>
      </c>
      <c r="J126" s="7"/>
      <c r="K126" s="7"/>
      <c r="L126" s="9" t="s">
        <v>373</v>
      </c>
      <c r="M126" s="31" t="s">
        <v>377</v>
      </c>
      <c r="N126" s="30" t="s">
        <v>375</v>
      </c>
    </row>
    <row ht="12.75" r="127">
      <c r="A127" s="7">
        <v>126</v>
      </c>
      <c r="B127" s="7" t="s">
        <v>378</v>
      </c>
      <c r="C127" s="7" t="s">
        <v>236</v>
      </c>
      <c r="D127" s="7" t="s">
        <v>379</v>
      </c>
      <c r="E127" s="7" t="s">
        <v>126</v>
      </c>
      <c r="F127" s="7" t="s">
        <v>16</v>
      </c>
      <c r="G127" s="7" t="s">
        <v>372</v>
      </c>
      <c r="H127" s="7" t="s">
        <v>380</v>
      </c>
      <c r="I127" s="7" t="s">
        <v>380</v>
      </c>
      <c r="J127" s="7"/>
      <c r="K127" s="7"/>
      <c r="L127" s="9"/>
      <c r="M127" s="10" t="s">
        <v>381</v>
      </c>
      <c r="N127" s="11"/>
      <c r="O127" s="32"/>
      <c r="P127" s="1"/>
    </row>
    <row ht="12.75" r="128">
      <c r="A128" s="7">
        <v>127</v>
      </c>
      <c r="B128" s="7" t="s">
        <v>382</v>
      </c>
      <c r="C128" s="7" t="s">
        <v>203</v>
      </c>
      <c r="D128" s="7" t="s">
        <v>160</v>
      </c>
      <c r="E128" s="7" t="s">
        <v>44</v>
      </c>
      <c r="F128" s="7" t="s">
        <v>16</v>
      </c>
      <c r="G128" s="7" t="s">
        <v>383</v>
      </c>
      <c r="H128" s="7" t="s">
        <v>384</v>
      </c>
      <c r="I128" s="7" t="s">
        <v>385</v>
      </c>
      <c r="J128" s="7"/>
      <c r="K128" s="7"/>
      <c r="L128" s="9" t="s">
        <v>386</v>
      </c>
      <c r="M128" s="31" t="s">
        <v>387</v>
      </c>
      <c r="N128" s="11"/>
      <c r="O128" s="32"/>
      <c r="P128" s="1"/>
    </row>
    <row ht="12.75" r="129">
      <c r="A129" s="7">
        <v>128</v>
      </c>
      <c r="B129" s="7" t="s">
        <v>388</v>
      </c>
      <c r="C129" s="7" t="s">
        <v>236</v>
      </c>
      <c r="D129" s="7" t="s">
        <v>389</v>
      </c>
      <c r="E129" s="7" t="s">
        <v>126</v>
      </c>
      <c r="F129" s="7" t="s">
        <v>16</v>
      </c>
      <c r="G129" s="7" t="s">
        <v>385</v>
      </c>
      <c r="H129" s="7" t="s">
        <v>390</v>
      </c>
      <c r="I129" s="7" t="s">
        <v>391</v>
      </c>
      <c r="J129" s="7">
        <v>1</v>
      </c>
      <c r="K129" s="7"/>
      <c r="L129" s="24">
        <v>45332</v>
      </c>
      <c r="M129" s="31" t="s">
        <v>392</v>
      </c>
      <c r="N129" s="11"/>
      <c r="O129" s="32"/>
      <c r="P129" s="1"/>
    </row>
    <row ht="12.75" r="130">
      <c r="A130" s="7">
        <v>129</v>
      </c>
      <c r="B130" s="7" t="s">
        <v>393</v>
      </c>
      <c r="C130" s="7" t="s">
        <v>188</v>
      </c>
      <c r="D130" s="7" t="s">
        <v>361</v>
      </c>
      <c r="E130" s="7" t="s">
        <v>214</v>
      </c>
      <c r="F130" s="7" t="s">
        <v>16</v>
      </c>
      <c r="G130" s="7" t="s">
        <v>334</v>
      </c>
      <c r="H130" s="25">
        <v>45357</v>
      </c>
      <c r="I130" s="25">
        <v>45357</v>
      </c>
      <c r="J130" s="7"/>
      <c r="K130" s="7"/>
      <c r="L130" s="9" t="s">
        <v>394</v>
      </c>
      <c r="M130" s="31" t="s">
        <v>395</v>
      </c>
      <c r="N130" s="30" t="s">
        <v>375</v>
      </c>
      <c r="O130" s="32"/>
      <c r="P130" s="1"/>
    </row>
    <row ht="12.75" r="131">
      <c r="A131" s="7">
        <v>130</v>
      </c>
      <c r="B131" s="7" t="s">
        <v>396</v>
      </c>
      <c r="C131" s="7" t="s">
        <v>188</v>
      </c>
      <c r="D131" s="7" t="s">
        <v>397</v>
      </c>
      <c r="E131" s="7" t="s">
        <v>25</v>
      </c>
      <c r="F131" s="7" t="s">
        <v>16</v>
      </c>
      <c r="G131" s="25">
        <v>45357</v>
      </c>
      <c r="H131" s="25">
        <v>45418</v>
      </c>
      <c r="I131" s="25">
        <v>45418</v>
      </c>
      <c r="J131" s="7"/>
      <c r="K131" s="7"/>
      <c r="L131" s="24">
        <v>45419</v>
      </c>
      <c r="M131" s="33" t="s">
        <v>398</v>
      </c>
      <c r="N131" s="30" t="s">
        <v>375</v>
      </c>
      <c r="O131" s="32"/>
      <c r="P131" s="1"/>
    </row>
    <row ht="12.75" r="132">
      <c r="A132" s="7">
        <v>131</v>
      </c>
      <c r="B132" s="7" t="s">
        <v>399</v>
      </c>
      <c r="C132" s="7" t="s">
        <v>203</v>
      </c>
      <c r="D132" s="7" t="s">
        <v>160</v>
      </c>
      <c r="E132" s="7" t="s">
        <v>44</v>
      </c>
      <c r="F132" s="7" t="s">
        <v>16</v>
      </c>
      <c r="G132" s="25">
        <v>45357</v>
      </c>
      <c r="H132" s="25">
        <v>45418</v>
      </c>
      <c r="I132" s="25">
        <v>45418</v>
      </c>
      <c r="J132" s="7"/>
      <c r="K132" s="7"/>
      <c r="L132" s="24">
        <v>45633</v>
      </c>
      <c r="M132" s="33" t="s">
        <v>400</v>
      </c>
      <c r="N132" s="30" t="s">
        <v>375</v>
      </c>
      <c r="O132" s="32"/>
      <c r="P132" s="1"/>
    </row>
    <row ht="12.75" r="133">
      <c r="A133" s="7">
        <v>132</v>
      </c>
      <c r="B133" s="7" t="s">
        <v>401</v>
      </c>
      <c r="C133" s="7" t="s">
        <v>188</v>
      </c>
      <c r="D133" s="7" t="s">
        <v>402</v>
      </c>
      <c r="E133" s="7" t="s">
        <v>214</v>
      </c>
      <c r="F133" s="7" t="s">
        <v>16</v>
      </c>
      <c r="G133" s="25">
        <v>45388</v>
      </c>
      <c r="H133" s="25">
        <v>45449</v>
      </c>
      <c r="I133" s="25">
        <v>45449</v>
      </c>
      <c r="J133" s="7"/>
      <c r="K133" s="7"/>
      <c r="L133" s="9"/>
      <c r="M133" s="34" t="s">
        <v>403</v>
      </c>
      <c r="N133" s="11"/>
      <c r="O133" s="32"/>
      <c r="P133" s="1"/>
    </row>
    <row ht="12.75" r="134">
      <c r="A134" s="7">
        <v>133</v>
      </c>
      <c r="B134" s="7" t="s">
        <v>404</v>
      </c>
      <c r="C134" s="7" t="s">
        <v>203</v>
      </c>
      <c r="D134" s="7" t="s">
        <v>160</v>
      </c>
      <c r="E134" s="7" t="s">
        <v>44</v>
      </c>
      <c r="F134" s="7" t="s">
        <v>16</v>
      </c>
      <c r="G134" s="25">
        <v>45571</v>
      </c>
      <c r="H134" s="25">
        <v>45632</v>
      </c>
      <c r="I134" s="7" t="s">
        <v>405</v>
      </c>
      <c r="J134" s="7"/>
      <c r="K134" s="7"/>
      <c r="L134" s="24">
        <v>45329</v>
      </c>
      <c r="M134" s="31" t="s">
        <v>406</v>
      </c>
      <c r="N134" s="11" t="s">
        <v>407</v>
      </c>
      <c r="O134" s="32"/>
      <c r="P134" s="1"/>
    </row>
    <row ht="12.75" r="135">
      <c r="A135" s="7">
        <v>134</v>
      </c>
      <c r="B135" s="7" t="s">
        <v>408</v>
      </c>
      <c r="C135" s="7" t="s">
        <v>188</v>
      </c>
      <c r="D135" s="7" t="s">
        <v>33</v>
      </c>
      <c r="E135" s="7" t="s">
        <v>25</v>
      </c>
      <c r="F135" s="7" t="s">
        <v>16</v>
      </c>
      <c r="G135" s="25">
        <v>45571</v>
      </c>
      <c r="H135" s="25">
        <v>45632</v>
      </c>
      <c r="I135" s="25">
        <v>45632</v>
      </c>
      <c r="J135" s="7"/>
      <c r="K135" s="7"/>
      <c r="L135" s="9" t="s">
        <v>409</v>
      </c>
      <c r="M135" s="31" t="s">
        <v>410</v>
      </c>
      <c r="N135" s="11"/>
    </row>
    <row ht="12.75" r="136">
      <c r="A136" s="7">
        <v>135</v>
      </c>
      <c r="B136" s="7" t="s">
        <v>411</v>
      </c>
      <c r="C136" s="7" t="s">
        <v>236</v>
      </c>
      <c r="D136" s="7" t="s">
        <v>271</v>
      </c>
      <c r="E136" s="7" t="s">
        <v>126</v>
      </c>
      <c r="F136" s="7" t="s">
        <v>16</v>
      </c>
      <c r="G136" s="25">
        <v>45571</v>
      </c>
      <c r="H136" s="25">
        <v>45632</v>
      </c>
      <c r="I136" s="25">
        <v>45632</v>
      </c>
      <c r="J136" s="7"/>
      <c r="K136" s="7"/>
      <c r="L136" s="9"/>
      <c r="M136" s="31" t="s">
        <v>412</v>
      </c>
      <c r="N136" s="11"/>
    </row>
    <row ht="12.75" r="137">
      <c r="A137" s="7">
        <v>136</v>
      </c>
      <c r="B137" s="7" t="s">
        <v>413</v>
      </c>
      <c r="C137" s="7" t="s">
        <v>188</v>
      </c>
      <c r="D137" s="7" t="s">
        <v>414</v>
      </c>
      <c r="E137" s="7" t="s">
        <v>214</v>
      </c>
      <c r="F137" s="7" t="s">
        <v>16</v>
      </c>
      <c r="G137" s="25">
        <v>45632</v>
      </c>
      <c r="H137" s="7" t="s">
        <v>415</v>
      </c>
      <c r="I137" s="7" t="s">
        <v>415</v>
      </c>
      <c r="J137" s="7"/>
      <c r="K137" s="7"/>
      <c r="L137" s="9" t="s">
        <v>416</v>
      </c>
      <c r="M137" s="31" t="s">
        <v>417</v>
      </c>
      <c r="N137" s="11"/>
    </row>
    <row ht="12.75" r="138">
      <c r="A138" s="7">
        <v>137</v>
      </c>
      <c r="B138" s="7" t="s">
        <v>418</v>
      </c>
      <c r="C138" s="7" t="s">
        <v>188</v>
      </c>
      <c r="D138" s="7" t="s">
        <v>419</v>
      </c>
      <c r="E138" s="7" t="s">
        <v>44</v>
      </c>
      <c r="F138" s="7" t="s">
        <v>16</v>
      </c>
      <c r="G138" s="7" t="s">
        <v>420</v>
      </c>
      <c r="H138" s="7" t="s">
        <v>421</v>
      </c>
      <c r="I138" s="7" t="s">
        <v>420</v>
      </c>
      <c r="J138" s="7"/>
      <c r="K138" s="7"/>
      <c r="L138" s="9" t="s">
        <v>394</v>
      </c>
      <c r="M138" s="31" t="s">
        <v>422</v>
      </c>
      <c r="N138" s="11" t="s">
        <v>423</v>
      </c>
    </row>
    <row ht="12.75" r="139">
      <c r="A139" s="7">
        <v>138</v>
      </c>
      <c r="B139" s="7" t="s">
        <v>424</v>
      </c>
      <c r="C139" s="7" t="s">
        <v>188</v>
      </c>
      <c r="D139" s="7" t="s">
        <v>425</v>
      </c>
      <c r="E139" s="7" t="s">
        <v>25</v>
      </c>
      <c r="F139" s="7" t="s">
        <v>16</v>
      </c>
      <c r="G139" s="7" t="s">
        <v>394</v>
      </c>
      <c r="H139" s="7" t="s">
        <v>426</v>
      </c>
      <c r="I139" s="7" t="s">
        <v>426</v>
      </c>
      <c r="J139" s="7"/>
      <c r="K139" s="7"/>
      <c r="L139" s="24">
        <v>45542</v>
      </c>
      <c r="M139" s="10" t="s">
        <v>427</v>
      </c>
      <c r="N139" s="11" t="s">
        <v>428</v>
      </c>
    </row>
    <row ht="12.75" r="140">
      <c r="A140" s="7">
        <v>139</v>
      </c>
      <c r="B140" s="7" t="s">
        <v>429</v>
      </c>
      <c r="C140" s="7" t="s">
        <v>236</v>
      </c>
      <c r="D140" s="7" t="s">
        <v>123</v>
      </c>
      <c r="E140" s="7" t="s">
        <v>126</v>
      </c>
      <c r="F140" s="7" t="s">
        <v>16</v>
      </c>
      <c r="G140" s="7" t="s">
        <v>426</v>
      </c>
      <c r="H140" s="7" t="s">
        <v>416</v>
      </c>
      <c r="I140" s="7" t="s">
        <v>416</v>
      </c>
      <c r="J140" s="7"/>
      <c r="K140" s="7"/>
      <c r="L140" s="9" t="s">
        <v>416</v>
      </c>
      <c r="M140" s="31" t="s">
        <v>430</v>
      </c>
      <c r="N140" s="11" t="s">
        <v>423</v>
      </c>
    </row>
    <row ht="12.75" r="141">
      <c r="A141" s="7">
        <v>140</v>
      </c>
      <c r="B141" s="7" t="s">
        <v>431</v>
      </c>
      <c r="C141" s="7" t="s">
        <v>188</v>
      </c>
      <c r="D141" s="7" t="s">
        <v>432</v>
      </c>
      <c r="E141" s="7" t="s">
        <v>214</v>
      </c>
      <c r="F141" s="7" t="s">
        <v>16</v>
      </c>
      <c r="G141" s="7" t="s">
        <v>416</v>
      </c>
      <c r="H141" s="25">
        <v>45329</v>
      </c>
      <c r="I141" s="25">
        <v>45298</v>
      </c>
      <c r="J141" s="7">
        <v>1</v>
      </c>
      <c r="K141" s="7"/>
      <c r="L141" s="9" t="s">
        <v>433</v>
      </c>
      <c r="M141" s="35" t="s">
        <v>434</v>
      </c>
      <c r="N141" s="11"/>
    </row>
    <row ht="12.75" r="142">
      <c r="A142" s="7">
        <v>141</v>
      </c>
      <c r="B142" s="7" t="s">
        <v>435</v>
      </c>
      <c r="C142" s="7" t="s">
        <v>236</v>
      </c>
      <c r="D142" s="7" t="s">
        <v>436</v>
      </c>
      <c r="E142" s="7" t="s">
        <v>437</v>
      </c>
      <c r="F142" s="7" t="s">
        <v>16</v>
      </c>
      <c r="G142" s="25">
        <v>45298</v>
      </c>
      <c r="H142" s="25">
        <v>45358</v>
      </c>
      <c r="I142" s="25">
        <v>45329</v>
      </c>
      <c r="J142" s="7"/>
      <c r="K142" s="7"/>
      <c r="L142" s="24">
        <v>45511</v>
      </c>
      <c r="M142" s="31" t="s">
        <v>438</v>
      </c>
      <c r="N142" s="11" t="s">
        <v>423</v>
      </c>
    </row>
    <row ht="12.75" r="143">
      <c r="A143" s="7">
        <v>142</v>
      </c>
      <c r="B143" s="7" t="s">
        <v>439</v>
      </c>
      <c r="C143" s="7" t="s">
        <v>188</v>
      </c>
      <c r="D143" s="7" t="s">
        <v>78</v>
      </c>
      <c r="E143" s="7" t="s">
        <v>44</v>
      </c>
      <c r="F143" s="7" t="s">
        <v>16</v>
      </c>
      <c r="G143" s="25">
        <v>45389</v>
      </c>
      <c r="H143" s="25">
        <v>45511</v>
      </c>
      <c r="I143" s="25">
        <v>45419</v>
      </c>
      <c r="J143" s="7"/>
      <c r="K143" s="7"/>
      <c r="L143" s="24">
        <v>45420</v>
      </c>
      <c r="M143" s="36" t="s">
        <v>440</v>
      </c>
      <c r="N143" s="11"/>
    </row>
    <row ht="12.75" r="144">
      <c r="A144" s="7">
        <v>143</v>
      </c>
      <c r="B144" s="7" t="s">
        <v>441</v>
      </c>
      <c r="C144" s="7" t="s">
        <v>188</v>
      </c>
      <c r="D144" s="7" t="s">
        <v>295</v>
      </c>
      <c r="E144" s="7" t="s">
        <v>25</v>
      </c>
      <c r="F144" s="7" t="s">
        <v>16</v>
      </c>
      <c r="G144" s="25">
        <v>45511</v>
      </c>
      <c r="H144" s="25">
        <v>45572</v>
      </c>
      <c r="I144" s="25">
        <v>45572</v>
      </c>
      <c r="J144" s="7"/>
      <c r="K144" s="7"/>
      <c r="L144" s="9" t="s">
        <v>442</v>
      </c>
      <c r="M144" s="31" t="s">
        <v>443</v>
      </c>
      <c r="N144" s="11"/>
    </row>
    <row ht="12.75" r="145">
      <c r="A145" s="7">
        <v>144</v>
      </c>
      <c r="B145" s="7" t="s">
        <v>444</v>
      </c>
      <c r="C145" s="7" t="s">
        <v>203</v>
      </c>
      <c r="D145" s="7" t="s">
        <v>160</v>
      </c>
      <c r="E145" s="7" t="s">
        <v>126</v>
      </c>
      <c r="F145" s="7" t="s">
        <v>16</v>
      </c>
      <c r="G145" s="25">
        <v>45511</v>
      </c>
      <c r="H145" s="25">
        <v>45572</v>
      </c>
      <c r="I145" s="25">
        <v>45572</v>
      </c>
      <c r="J145" s="7"/>
      <c r="K145" s="7"/>
      <c r="L145" s="24" t="s">
        <v>445</v>
      </c>
      <c r="M145" s="37" t="s">
        <v>446</v>
      </c>
      <c r="N145" s="11"/>
    </row>
    <row ht="12.75" r="146">
      <c r="A146" s="7">
        <v>145</v>
      </c>
      <c r="B146" s="7" t="s">
        <v>447</v>
      </c>
      <c r="C146" s="7" t="s">
        <v>182</v>
      </c>
      <c r="D146" s="7" t="s">
        <v>448</v>
      </c>
      <c r="E146" s="7" t="s">
        <v>214</v>
      </c>
      <c r="F146" s="7" t="s">
        <v>16</v>
      </c>
      <c r="G146" s="25">
        <v>45603</v>
      </c>
      <c r="H146" s="7" t="s">
        <v>449</v>
      </c>
      <c r="I146" s="25">
        <v>45603</v>
      </c>
      <c r="J146" s="7"/>
      <c r="K146" s="7"/>
      <c r="L146" s="9"/>
      <c r="M146" s="34" t="s">
        <v>450</v>
      </c>
      <c r="N146" s="11"/>
    </row>
    <row ht="12.75" r="147">
      <c r="A147" s="7">
        <v>146</v>
      </c>
      <c r="B147" s="7" t="s">
        <v>451</v>
      </c>
      <c r="C147" s="7" t="s">
        <v>188</v>
      </c>
      <c r="D147" s="7" t="s">
        <v>402</v>
      </c>
      <c r="E147" s="7" t="s">
        <v>214</v>
      </c>
      <c r="F147" s="7" t="s">
        <v>16</v>
      </c>
      <c r="G147" s="25">
        <v>45633</v>
      </c>
      <c r="H147" s="7" t="s">
        <v>452</v>
      </c>
      <c r="I147" s="7" t="s">
        <v>449</v>
      </c>
      <c r="J147" s="7"/>
      <c r="K147" s="7"/>
      <c r="L147" s="9"/>
      <c r="M147" s="31" t="s">
        <v>453</v>
      </c>
      <c r="N147" s="11" t="s">
        <v>454</v>
      </c>
    </row>
    <row ht="12.75" r="148">
      <c r="A148" s="7">
        <v>147</v>
      </c>
      <c r="B148" s="7" t="s">
        <v>455</v>
      </c>
      <c r="C148" s="7" t="s">
        <v>188</v>
      </c>
      <c r="D148" s="7" t="s">
        <v>33</v>
      </c>
      <c r="E148" s="7" t="s">
        <v>126</v>
      </c>
      <c r="F148" s="7" t="s">
        <v>16</v>
      </c>
      <c r="G148" s="7" t="s">
        <v>449</v>
      </c>
      <c r="H148" s="7" t="s">
        <v>456</v>
      </c>
      <c r="I148" s="7" t="s">
        <v>409</v>
      </c>
      <c r="J148" s="7"/>
      <c r="K148" s="7"/>
      <c r="L148" s="9" t="s">
        <v>457</v>
      </c>
      <c r="M148" s="31" t="s">
        <v>458</v>
      </c>
      <c r="N148" s="11" t="s">
        <v>459</v>
      </c>
    </row>
    <row ht="12.75" r="149">
      <c r="A149" s="7">
        <v>148</v>
      </c>
      <c r="B149" s="7" t="s">
        <v>460</v>
      </c>
      <c r="C149" s="7" t="s">
        <v>188</v>
      </c>
      <c r="D149" s="7" t="s">
        <v>461</v>
      </c>
      <c r="E149" s="7" t="s">
        <v>437</v>
      </c>
      <c r="F149" s="7" t="s">
        <v>16</v>
      </c>
      <c r="G149" s="7" t="s">
        <v>456</v>
      </c>
      <c r="H149" s="7" t="s">
        <v>442</v>
      </c>
      <c r="I149" s="7" t="s">
        <v>442</v>
      </c>
      <c r="J149" s="7"/>
      <c r="K149" s="7"/>
      <c r="L149" s="9" t="s">
        <v>462</v>
      </c>
      <c r="M149" s="31" t="s">
        <v>463</v>
      </c>
      <c r="N149" s="11"/>
    </row>
    <row ht="12.75" r="150">
      <c r="A150" s="7">
        <v>149</v>
      </c>
      <c r="B150" s="7" t="s">
        <v>464</v>
      </c>
      <c r="C150" s="7" t="s">
        <v>188</v>
      </c>
      <c r="D150" s="7" t="s">
        <v>189</v>
      </c>
      <c r="E150" s="7" t="s">
        <v>44</v>
      </c>
      <c r="F150" s="7" t="s">
        <v>16</v>
      </c>
      <c r="G150" s="7" t="s">
        <v>409</v>
      </c>
      <c r="H150" s="7" t="s">
        <v>462</v>
      </c>
      <c r="I150" s="7" t="s">
        <v>442</v>
      </c>
      <c r="J150" s="7"/>
      <c r="K150" s="7"/>
      <c r="L150" s="24">
        <v>45420</v>
      </c>
      <c r="M150" s="31" t="s">
        <v>465</v>
      </c>
      <c r="N150" s="11"/>
    </row>
    <row ht="12.75" r="151">
      <c r="A151" s="7">
        <v>150</v>
      </c>
      <c r="B151" s="7" t="s">
        <v>466</v>
      </c>
      <c r="C151" s="7" t="s">
        <v>188</v>
      </c>
      <c r="D151" s="7" t="s">
        <v>189</v>
      </c>
      <c r="E151" s="7" t="s">
        <v>25</v>
      </c>
      <c r="F151" s="7" t="s">
        <v>16</v>
      </c>
      <c r="G151" s="7" t="s">
        <v>462</v>
      </c>
      <c r="H151" s="7" t="s">
        <v>467</v>
      </c>
      <c r="I151" s="7" t="s">
        <v>468</v>
      </c>
      <c r="J151" s="7"/>
      <c r="K151" s="7"/>
      <c r="L151" s="9"/>
      <c r="M151" s="31" t="s">
        <v>469</v>
      </c>
      <c r="N151" s="11"/>
    </row>
    <row ht="12.75" r="152">
      <c r="A152" s="7">
        <v>151</v>
      </c>
      <c r="B152" s="7" t="s">
        <v>470</v>
      </c>
      <c r="C152" s="7" t="s">
        <v>188</v>
      </c>
      <c r="D152" s="7" t="s">
        <v>135</v>
      </c>
      <c r="E152" s="7" t="s">
        <v>44</v>
      </c>
      <c r="F152" s="7" t="s">
        <v>16</v>
      </c>
      <c r="G152" s="7" t="s">
        <v>471</v>
      </c>
      <c r="H152" s="7" t="s">
        <v>472</v>
      </c>
      <c r="I152" s="25">
        <v>45299</v>
      </c>
      <c r="J152" s="7"/>
      <c r="K152" s="7"/>
      <c r="L152" s="9"/>
      <c r="M152" s="31" t="s">
        <v>473</v>
      </c>
      <c r="N152" s="11"/>
    </row>
    <row ht="12.75" r="153">
      <c r="A153" s="7">
        <v>152</v>
      </c>
      <c r="B153" s="7" t="s">
        <v>474</v>
      </c>
      <c r="C153" s="7" t="s">
        <v>188</v>
      </c>
      <c r="D153" s="7" t="s">
        <v>189</v>
      </c>
      <c r="E153" s="7" t="s">
        <v>25</v>
      </c>
      <c r="F153" s="7" t="s">
        <v>16</v>
      </c>
      <c r="G153" s="7" t="s">
        <v>471</v>
      </c>
      <c r="H153" s="7" t="s">
        <v>472</v>
      </c>
      <c r="I153" s="7" t="s">
        <v>471</v>
      </c>
      <c r="J153" s="7"/>
      <c r="K153" s="7"/>
      <c r="L153" s="9"/>
      <c r="M153" s="31" t="s">
        <v>475</v>
      </c>
      <c r="N153" s="11"/>
    </row>
    <row ht="12.75" r="154">
      <c r="A154" s="7">
        <v>153</v>
      </c>
      <c r="B154" s="7" t="s">
        <v>476</v>
      </c>
      <c r="C154" s="7" t="s">
        <v>188</v>
      </c>
      <c r="D154" s="7" t="s">
        <v>389</v>
      </c>
      <c r="E154" s="7" t="s">
        <v>126</v>
      </c>
      <c r="F154" s="7" t="s">
        <v>16</v>
      </c>
      <c r="G154" s="7" t="s">
        <v>477</v>
      </c>
      <c r="H154" s="25">
        <v>45299</v>
      </c>
      <c r="I154" s="25">
        <v>45420</v>
      </c>
      <c r="J154" s="7"/>
      <c r="K154" s="7"/>
      <c r="L154" s="24">
        <v>45332</v>
      </c>
      <c r="M154" s="31" t="s">
        <v>478</v>
      </c>
      <c r="N154" s="11"/>
    </row>
    <row ht="12.75" r="155">
      <c r="A155" s="7">
        <v>154</v>
      </c>
      <c r="B155" s="7" t="s">
        <v>479</v>
      </c>
      <c r="C155" s="7" t="s">
        <v>188</v>
      </c>
      <c r="D155" s="7" t="s">
        <v>480</v>
      </c>
      <c r="E155" s="7" t="s">
        <v>437</v>
      </c>
      <c r="F155" s="7" t="s">
        <v>16</v>
      </c>
      <c r="G155" s="7" t="s">
        <v>472</v>
      </c>
      <c r="H155" s="25">
        <v>45330</v>
      </c>
      <c r="I155" s="25">
        <v>45330</v>
      </c>
      <c r="J155" s="7"/>
      <c r="K155" s="7"/>
      <c r="L155" s="9" t="s">
        <v>481</v>
      </c>
      <c r="M155" s="31" t="s">
        <v>482</v>
      </c>
      <c r="N155" s="11"/>
    </row>
    <row ht="12.75" r="156">
      <c r="A156" s="7">
        <v>155</v>
      </c>
      <c r="B156" s="7" t="s">
        <v>483</v>
      </c>
      <c r="C156" s="7" t="s">
        <v>188</v>
      </c>
      <c r="D156" s="7" t="s">
        <v>76</v>
      </c>
      <c r="E156" s="7" t="s">
        <v>25</v>
      </c>
      <c r="F156" s="7" t="s">
        <v>16</v>
      </c>
      <c r="G156" s="25">
        <v>45299</v>
      </c>
      <c r="H156" s="25">
        <v>45420</v>
      </c>
      <c r="I156" s="25">
        <v>45420</v>
      </c>
      <c r="J156" s="7">
        <v>1</v>
      </c>
      <c r="K156" s="7"/>
      <c r="L156" s="25" t="s">
        <v>484</v>
      </c>
      <c r="M156" s="31" t="s">
        <v>485</v>
      </c>
      <c r="N156" s="11"/>
    </row>
    <row ht="12.75" r="157">
      <c r="A157" s="7">
        <v>156</v>
      </c>
      <c r="B157" s="7"/>
      <c r="C157" s="7" t="s">
        <v>188</v>
      </c>
      <c r="D157" s="7" t="s">
        <v>486</v>
      </c>
      <c r="E157" s="7" t="s">
        <v>487</v>
      </c>
      <c r="F157" s="7" t="s">
        <v>16</v>
      </c>
      <c r="G157" s="25">
        <v>45420</v>
      </c>
      <c r="H157" s="25">
        <v>45420</v>
      </c>
      <c r="I157" s="25">
        <v>45420</v>
      </c>
      <c r="J157" s="7"/>
      <c r="K157" s="7"/>
      <c r="L157" s="25">
        <v>45420</v>
      </c>
      <c r="M157" s="10" t="s">
        <v>488</v>
      </c>
      <c r="N157" s="11"/>
    </row>
    <row ht="12.75" r="158">
      <c r="A158" s="7">
        <v>157</v>
      </c>
      <c r="B158" s="7" t="s">
        <v>489</v>
      </c>
      <c r="C158" s="7" t="s">
        <v>188</v>
      </c>
      <c r="D158" s="7" t="s">
        <v>490</v>
      </c>
      <c r="E158" s="7" t="s">
        <v>437</v>
      </c>
      <c r="F158" s="7" t="s">
        <v>16</v>
      </c>
      <c r="G158" s="25">
        <v>45451</v>
      </c>
      <c r="H158" s="25">
        <v>45512</v>
      </c>
      <c r="I158" s="25">
        <v>45481</v>
      </c>
      <c r="J158" s="7"/>
      <c r="K158" s="7"/>
      <c r="L158" s="9" t="s">
        <v>141</v>
      </c>
      <c r="M158" s="31" t="s">
        <v>491</v>
      </c>
      <c r="N158" s="11"/>
    </row>
    <row ht="12.75" r="159">
      <c r="A159" s="7">
        <v>158</v>
      </c>
      <c r="B159" s="7" t="s">
        <v>492</v>
      </c>
      <c r="C159" s="7" t="s">
        <v>236</v>
      </c>
      <c r="D159" s="7" t="s">
        <v>174</v>
      </c>
      <c r="E159" s="7" t="s">
        <v>126</v>
      </c>
      <c r="F159" s="7" t="s">
        <v>493</v>
      </c>
      <c r="G159" s="25">
        <v>45451</v>
      </c>
      <c r="H159" s="25">
        <v>45512</v>
      </c>
      <c r="I159" s="25">
        <v>45451</v>
      </c>
      <c r="J159" s="7"/>
      <c r="K159" s="7"/>
      <c r="L159" s="9"/>
      <c r="M159" s="31" t="s">
        <v>494</v>
      </c>
      <c r="N159" s="11" t="s">
        <v>495</v>
      </c>
    </row>
    <row ht="14.25" r="160">
      <c r="A160" s="7">
        <v>159</v>
      </c>
      <c r="B160" s="7" t="s">
        <v>496</v>
      </c>
      <c r="C160" s="7" t="s">
        <v>236</v>
      </c>
      <c r="D160" s="7" t="s">
        <v>174</v>
      </c>
      <c r="E160" s="7" t="s">
        <v>126</v>
      </c>
      <c r="F160" s="7" t="s">
        <v>16</v>
      </c>
      <c r="G160" s="25">
        <v>45481</v>
      </c>
      <c r="H160" s="25">
        <v>45543</v>
      </c>
      <c r="I160" s="25">
        <v>45543</v>
      </c>
      <c r="J160" s="7"/>
      <c r="K160" s="7"/>
      <c r="L160" s="9"/>
      <c r="M160" s="34" t="s">
        <v>497</v>
      </c>
      <c r="N160" s="11"/>
    </row>
    <row ht="12.75" r="161">
      <c r="A161" s="7">
        <v>160</v>
      </c>
      <c r="B161" s="7" t="s">
        <v>498</v>
      </c>
      <c r="C161" s="7" t="s">
        <v>236</v>
      </c>
      <c r="D161" s="7" t="s">
        <v>174</v>
      </c>
      <c r="E161" s="7" t="s">
        <v>214</v>
      </c>
      <c r="F161" s="7" t="s">
        <v>16</v>
      </c>
      <c r="G161" s="25">
        <v>45481</v>
      </c>
      <c r="H161" s="25">
        <v>45543</v>
      </c>
      <c r="I161" s="25">
        <v>45543</v>
      </c>
      <c r="J161" s="7"/>
      <c r="K161" s="7"/>
      <c r="L161" s="9"/>
      <c r="M161" s="38" t="s">
        <v>499</v>
      </c>
      <c r="N161" s="25"/>
    </row>
    <row ht="12.75" r="162">
      <c r="A162" s="7">
        <v>161</v>
      </c>
      <c r="B162" s="7" t="s">
        <v>500</v>
      </c>
      <c r="C162" s="7" t="s">
        <v>188</v>
      </c>
      <c r="D162" s="7" t="s">
        <v>40</v>
      </c>
      <c r="E162" s="7" t="s">
        <v>437</v>
      </c>
      <c r="F162" s="7" t="s">
        <v>16</v>
      </c>
      <c r="G162" s="25">
        <v>45634</v>
      </c>
      <c r="H162" s="7" t="s">
        <v>481</v>
      </c>
      <c r="I162" s="7" t="s">
        <v>481</v>
      </c>
      <c r="J162" s="7"/>
      <c r="K162" s="7"/>
      <c r="L162" s="9" t="s">
        <v>445</v>
      </c>
      <c r="M162" s="35" t="s">
        <v>501</v>
      </c>
      <c r="N162" s="11"/>
    </row>
    <row ht="12.75" r="163">
      <c r="A163" s="7">
        <v>162</v>
      </c>
      <c r="B163" s="7" t="s">
        <v>502</v>
      </c>
      <c r="C163" s="7" t="s">
        <v>188</v>
      </c>
      <c r="D163" s="7" t="s">
        <v>503</v>
      </c>
      <c r="E163" s="7" t="s">
        <v>44</v>
      </c>
      <c r="F163" s="7" t="s">
        <v>16</v>
      </c>
      <c r="G163" s="25">
        <v>45634</v>
      </c>
      <c r="H163" s="7" t="s">
        <v>481</v>
      </c>
      <c r="I163" s="7" t="s">
        <v>481</v>
      </c>
      <c r="J163" s="7"/>
      <c r="K163" s="7"/>
      <c r="L163" s="9"/>
      <c r="M163" s="31" t="s">
        <v>504</v>
      </c>
      <c r="N163" s="11"/>
    </row>
    <row ht="12.75" r="164">
      <c r="A164" s="7">
        <v>163</v>
      </c>
      <c r="B164" s="7" t="s">
        <v>505</v>
      </c>
      <c r="C164" s="7" t="s">
        <v>188</v>
      </c>
      <c r="D164" s="7" t="s">
        <v>98</v>
      </c>
      <c r="E164" s="7" t="s">
        <v>126</v>
      </c>
      <c r="F164" s="7" t="s">
        <v>16</v>
      </c>
      <c r="G164" s="7" t="s">
        <v>506</v>
      </c>
      <c r="H164" s="7" t="s">
        <v>507</v>
      </c>
      <c r="I164" s="7" t="s">
        <v>481</v>
      </c>
      <c r="J164" s="7"/>
      <c r="K164" s="7"/>
      <c r="L164" s="9" t="s">
        <v>508</v>
      </c>
      <c r="M164" s="31" t="s">
        <v>509</v>
      </c>
      <c r="N164" s="11"/>
    </row>
    <row ht="12.75" r="165">
      <c r="A165" s="7">
        <v>164</v>
      </c>
      <c r="B165" s="7" t="s">
        <v>510</v>
      </c>
      <c r="C165" s="7" t="s">
        <v>236</v>
      </c>
      <c r="D165" s="7" t="s">
        <v>20</v>
      </c>
      <c r="E165" s="7" t="s">
        <v>214</v>
      </c>
      <c r="F165" s="7" t="s">
        <v>16</v>
      </c>
      <c r="G165" s="7" t="s">
        <v>507</v>
      </c>
      <c r="H165" s="7" t="s">
        <v>457</v>
      </c>
      <c r="I165" s="7" t="s">
        <v>508</v>
      </c>
      <c r="J165" s="7"/>
      <c r="K165" s="7"/>
      <c r="L165" s="9"/>
      <c r="M165" s="31" t="s">
        <v>511</v>
      </c>
      <c r="N165" s="11"/>
    </row>
    <row ht="12.75" r="166">
      <c r="A166" s="7">
        <v>165</v>
      </c>
      <c r="B166" s="7" t="s">
        <v>512</v>
      </c>
      <c r="C166" s="7" t="s">
        <v>203</v>
      </c>
      <c r="D166" s="7" t="s">
        <v>160</v>
      </c>
      <c r="E166" s="7" t="s">
        <v>44</v>
      </c>
      <c r="F166" s="7" t="s">
        <v>16</v>
      </c>
      <c r="G166" s="7" t="s">
        <v>513</v>
      </c>
      <c r="H166" s="7" t="s">
        <v>484</v>
      </c>
      <c r="I166" s="7" t="s">
        <v>514</v>
      </c>
      <c r="J166" s="7">
        <v>1</v>
      </c>
      <c r="K166" s="7"/>
      <c r="L166" s="9" t="s">
        <v>515</v>
      </c>
      <c r="M166" s="31" t="s">
        <v>516</v>
      </c>
      <c r="N166" s="11"/>
    </row>
    <row ht="12.75" r="167">
      <c r="A167" s="7">
        <v>166</v>
      </c>
      <c r="B167" s="7" t="s">
        <v>517</v>
      </c>
      <c r="C167" s="7" t="s">
        <v>188</v>
      </c>
      <c r="D167" s="7" t="s">
        <v>461</v>
      </c>
      <c r="E167" s="7" t="s">
        <v>437</v>
      </c>
      <c r="F167" s="7" t="s">
        <v>16</v>
      </c>
      <c r="G167" s="7" t="s">
        <v>514</v>
      </c>
      <c r="H167" s="7" t="s">
        <v>518</v>
      </c>
      <c r="I167" s="7" t="s">
        <v>518</v>
      </c>
      <c r="J167" s="7"/>
      <c r="K167" s="7"/>
      <c r="L167" s="9" t="s">
        <v>515</v>
      </c>
      <c r="M167" s="31" t="s">
        <v>519</v>
      </c>
      <c r="N167" s="11"/>
    </row>
    <row ht="12.75" r="168">
      <c r="A168" s="7">
        <v>167</v>
      </c>
      <c r="B168" s="7" t="s">
        <v>520</v>
      </c>
      <c r="C168" s="7" t="s">
        <v>188</v>
      </c>
      <c r="D168" s="7" t="s">
        <v>54</v>
      </c>
      <c r="E168" s="7" t="s">
        <v>25</v>
      </c>
      <c r="F168" s="7" t="s">
        <v>16</v>
      </c>
      <c r="G168" s="7" t="s">
        <v>515</v>
      </c>
      <c r="H168" s="7" t="s">
        <v>141</v>
      </c>
      <c r="I168" s="7" t="s">
        <v>515</v>
      </c>
      <c r="J168" s="7"/>
      <c r="K168" s="7"/>
      <c r="L168" s="24">
        <v>45421</v>
      </c>
      <c r="M168" s="31" t="s">
        <v>521</v>
      </c>
      <c r="N168" s="11"/>
    </row>
    <row ht="12.75" r="169">
      <c r="A169" s="7">
        <v>168</v>
      </c>
      <c r="B169" s="7" t="s">
        <v>522</v>
      </c>
      <c r="C169" s="7" t="s">
        <v>188</v>
      </c>
      <c r="D169" s="7" t="s">
        <v>33</v>
      </c>
      <c r="E169" s="7" t="s">
        <v>214</v>
      </c>
      <c r="F169" s="7" t="s">
        <v>16</v>
      </c>
      <c r="G169" s="25">
        <v>45421</v>
      </c>
      <c r="H169" s="25">
        <v>45544</v>
      </c>
      <c r="I169" s="25">
        <v>45452</v>
      </c>
      <c r="J169" s="7"/>
      <c r="K169" s="7"/>
      <c r="L169" s="9"/>
      <c r="M169" s="31" t="s">
        <v>523</v>
      </c>
      <c r="N169" s="11"/>
    </row>
    <row ht="12.75" r="170">
      <c r="A170" s="7">
        <v>169</v>
      </c>
      <c r="B170" s="7" t="s">
        <v>524</v>
      </c>
      <c r="C170" s="7" t="s">
        <v>525</v>
      </c>
      <c r="D170" s="7" t="s">
        <v>37</v>
      </c>
      <c r="E170" s="7" t="s">
        <v>126</v>
      </c>
      <c r="F170" s="7" t="s">
        <v>526</v>
      </c>
      <c r="G170" s="25">
        <v>45605</v>
      </c>
      <c r="H170" s="7" t="s">
        <v>527</v>
      </c>
      <c r="I170" s="25">
        <v>45605</v>
      </c>
      <c r="J170" s="7"/>
      <c r="K170" s="7"/>
      <c r="L170" s="9"/>
      <c r="M170" s="31" t="s">
        <v>528</v>
      </c>
      <c r="N170" s="11" t="s">
        <v>529</v>
      </c>
    </row>
    <row ht="12.75" r="171">
      <c r="A171" s="7">
        <v>170</v>
      </c>
      <c r="B171" s="7" t="s">
        <v>530</v>
      </c>
      <c r="C171" s="7" t="s">
        <v>188</v>
      </c>
      <c r="D171" s="7" t="s">
        <v>72</v>
      </c>
      <c r="E171" s="7" t="s">
        <v>44</v>
      </c>
      <c r="F171" s="7" t="s">
        <v>16</v>
      </c>
      <c r="G171" s="25">
        <v>45605</v>
      </c>
      <c r="H171" s="7" t="s">
        <v>527</v>
      </c>
      <c r="I171" s="7" t="s">
        <v>527</v>
      </c>
      <c r="J171" s="7"/>
      <c r="K171" s="7"/>
      <c r="L171" s="9"/>
      <c r="M171" s="31" t="s">
        <v>531</v>
      </c>
      <c r="N171" s="11"/>
    </row>
    <row ht="12.75" r="172">
      <c r="A172" s="7">
        <v>171</v>
      </c>
      <c r="B172" s="7" t="s">
        <v>532</v>
      </c>
      <c r="C172" s="7" t="s">
        <v>182</v>
      </c>
      <c r="D172" s="7" t="s">
        <v>333</v>
      </c>
      <c r="E172" s="7" t="s">
        <v>214</v>
      </c>
      <c r="F172" s="7"/>
      <c r="G172" s="7" t="s">
        <v>533</v>
      </c>
      <c r="H172" s="7"/>
      <c r="I172" s="7"/>
      <c r="J172" s="7"/>
      <c r="K172" s="7"/>
      <c r="L172" s="9"/>
      <c r="M172" s="15" t="s">
        <v>534</v>
      </c>
      <c r="N172" s="11"/>
    </row>
    <row ht="12.75" r="173">
      <c r="A173" s="7">
        <v>172</v>
      </c>
      <c r="B173" s="7" t="s">
        <v>535</v>
      </c>
      <c r="C173" s="7" t="s">
        <v>182</v>
      </c>
      <c r="D173" s="7" t="s">
        <v>333</v>
      </c>
      <c r="E173" s="7" t="s">
        <v>25</v>
      </c>
      <c r="F173" s="7"/>
      <c r="G173" s="7" t="s">
        <v>533</v>
      </c>
      <c r="H173" s="7"/>
      <c r="I173" s="7"/>
      <c r="J173" s="7"/>
      <c r="K173" s="7"/>
      <c r="L173" s="9"/>
      <c r="M173" s="15" t="s">
        <v>536</v>
      </c>
      <c r="N173" s="11"/>
    </row>
    <row ht="12.75" r="174">
      <c r="A174" s="7">
        <v>173</v>
      </c>
      <c r="B174" s="7" t="s">
        <v>537</v>
      </c>
      <c r="C174" s="7" t="s">
        <v>236</v>
      </c>
      <c r="D174" s="7" t="s">
        <v>538</v>
      </c>
      <c r="E174" s="7" t="s">
        <v>437</v>
      </c>
      <c r="F174" s="7" t="s">
        <v>16</v>
      </c>
      <c r="G174" s="7" t="s">
        <v>539</v>
      </c>
      <c r="H174" s="7" t="s">
        <v>540</v>
      </c>
      <c r="I174" s="7" t="s">
        <v>541</v>
      </c>
      <c r="J174" s="7"/>
      <c r="K174" s="7"/>
      <c r="L174" s="9"/>
      <c r="M174" s="31" t="s">
        <v>542</v>
      </c>
      <c r="N174" s="11" t="s">
        <v>543</v>
      </c>
      <c r="O174" s="32"/>
      <c r="P174" s="1"/>
      <c r="Q174" s="1"/>
      <c r="R174" s="1"/>
      <c r="S174" s="1"/>
      <c r="T174" s="1"/>
      <c r="U174" s="1"/>
    </row>
    <row ht="12.75" r="175">
      <c r="A175" s="7">
        <v>174</v>
      </c>
      <c r="B175" s="7" t="s">
        <v>544</v>
      </c>
      <c r="C175" s="7" t="s">
        <v>236</v>
      </c>
      <c r="D175" s="7" t="s">
        <v>545</v>
      </c>
      <c r="E175" s="7" t="s">
        <v>44</v>
      </c>
      <c r="F175" s="7" t="s">
        <v>16</v>
      </c>
      <c r="G175" s="7" t="s">
        <v>539</v>
      </c>
      <c r="H175" s="7" t="s">
        <v>540</v>
      </c>
      <c r="I175" s="7" t="s">
        <v>546</v>
      </c>
      <c r="J175" s="7"/>
      <c r="K175" s="7"/>
      <c r="L175" s="9"/>
      <c r="M175" s="31" t="s">
        <v>547</v>
      </c>
      <c r="N175" s="11"/>
      <c r="O175" s="32"/>
      <c r="P175" s="1"/>
      <c r="Q175" s="1"/>
      <c r="R175" s="1"/>
      <c r="S175" s="1"/>
      <c r="T175" s="1"/>
      <c r="U175" s="1"/>
    </row>
    <row ht="12.75" r="176">
      <c r="A176" s="7">
        <v>175</v>
      </c>
      <c r="B176" s="7" t="s">
        <v>548</v>
      </c>
      <c r="C176" s="7" t="s">
        <v>188</v>
      </c>
      <c r="D176" s="7" t="s">
        <v>414</v>
      </c>
      <c r="E176" s="7" t="s">
        <v>126</v>
      </c>
      <c r="F176" s="7" t="s">
        <v>493</v>
      </c>
      <c r="G176" s="7" t="s">
        <v>549</v>
      </c>
      <c r="H176" s="7" t="s">
        <v>541</v>
      </c>
      <c r="I176" s="7" t="s">
        <v>549</v>
      </c>
      <c r="J176" s="7"/>
      <c r="K176" s="7"/>
      <c r="L176" s="9"/>
      <c r="M176" s="31" t="s">
        <v>550</v>
      </c>
      <c r="N176" s="11" t="s">
        <v>551</v>
      </c>
      <c r="O176" s="32"/>
      <c r="P176" s="1"/>
      <c r="Q176" s="1"/>
      <c r="R176" s="1"/>
      <c r="S176" s="1"/>
      <c r="T176" s="1"/>
      <c r="U176" s="1"/>
    </row>
    <row ht="12.75" r="177">
      <c r="A177" s="7">
        <v>176</v>
      </c>
      <c r="B177" s="7" t="s">
        <v>552</v>
      </c>
      <c r="C177" s="7" t="s">
        <v>188</v>
      </c>
      <c r="D177" s="7" t="s">
        <v>553</v>
      </c>
      <c r="E177" s="7" t="s">
        <v>44</v>
      </c>
      <c r="F177" s="7" t="s">
        <v>16</v>
      </c>
      <c r="G177" s="7" t="s">
        <v>541</v>
      </c>
      <c r="H177" s="7" t="s">
        <v>554</v>
      </c>
      <c r="I177" s="7" t="s">
        <v>541</v>
      </c>
      <c r="J177" s="7"/>
      <c r="K177" s="7"/>
      <c r="L177" s="9"/>
      <c r="M177" s="31" t="s">
        <v>555</v>
      </c>
      <c r="N177" s="11"/>
      <c r="O177" s="32"/>
      <c r="P177" s="1"/>
      <c r="Q177" s="1"/>
      <c r="R177" s="1"/>
      <c r="S177" s="1"/>
      <c r="T177" s="1"/>
      <c r="U177" s="1"/>
    </row>
    <row ht="12.75" r="178">
      <c r="A178" s="7">
        <v>177</v>
      </c>
      <c r="B178" s="7" t="s">
        <v>556</v>
      </c>
      <c r="C178" s="7" t="s">
        <v>236</v>
      </c>
      <c r="D178" s="7" t="s">
        <v>557</v>
      </c>
      <c r="E178" s="7" t="s">
        <v>437</v>
      </c>
      <c r="F178" s="7" t="s">
        <v>16</v>
      </c>
      <c r="G178" s="7" t="s">
        <v>541</v>
      </c>
      <c r="H178" s="7" t="s">
        <v>554</v>
      </c>
      <c r="I178" s="7" t="s">
        <v>546</v>
      </c>
      <c r="J178" s="7"/>
      <c r="K178" s="7"/>
      <c r="L178" s="24">
        <v>45332</v>
      </c>
      <c r="M178" s="31" t="s">
        <v>558</v>
      </c>
      <c r="N178" s="11"/>
      <c r="O178" s="32"/>
      <c r="P178" s="1"/>
      <c r="Q178" s="1"/>
      <c r="R178" s="1"/>
      <c r="S178" s="1"/>
      <c r="T178" s="1"/>
      <c r="U178" s="1"/>
    </row>
    <row ht="12.75" r="179">
      <c r="A179" s="7">
        <v>178</v>
      </c>
      <c r="B179" s="7" t="s">
        <v>559</v>
      </c>
      <c r="C179" s="7" t="s">
        <v>188</v>
      </c>
      <c r="D179" s="7" t="s">
        <v>432</v>
      </c>
      <c r="E179" s="7" t="s">
        <v>126</v>
      </c>
      <c r="F179" s="7" t="s">
        <v>16</v>
      </c>
      <c r="G179" s="25">
        <v>45514</v>
      </c>
      <c r="H179" s="25">
        <v>45636</v>
      </c>
      <c r="I179" s="25">
        <v>45606</v>
      </c>
      <c r="J179" s="7"/>
      <c r="K179" s="7"/>
      <c r="L179" s="9"/>
      <c r="M179" s="31" t="s">
        <v>560</v>
      </c>
      <c r="N179" s="11"/>
      <c r="O179" s="32"/>
      <c r="P179" s="1"/>
      <c r="Q179" s="1"/>
      <c r="R179" s="1"/>
      <c r="S179" s="1"/>
      <c r="T179" s="1"/>
      <c r="U179" s="1"/>
    </row>
    <row ht="12.75" r="180">
      <c r="A180" s="7">
        <v>179</v>
      </c>
      <c r="B180" s="7" t="s">
        <v>561</v>
      </c>
      <c r="C180" s="7" t="s">
        <v>203</v>
      </c>
      <c r="D180" s="7" t="s">
        <v>160</v>
      </c>
      <c r="E180" s="7" t="s">
        <v>437</v>
      </c>
      <c r="F180" s="7" t="s">
        <v>16</v>
      </c>
      <c r="G180" s="25">
        <v>45606</v>
      </c>
      <c r="H180" s="7" t="s">
        <v>562</v>
      </c>
      <c r="I180" s="7" t="s">
        <v>563</v>
      </c>
      <c r="J180" s="7"/>
      <c r="K180" s="7"/>
      <c r="L180" s="9" t="s">
        <v>564</v>
      </c>
      <c r="M180" s="35" t="s">
        <v>565</v>
      </c>
      <c r="N180" s="11"/>
      <c r="O180" s="32"/>
      <c r="P180" s="1"/>
      <c r="Q180" s="1"/>
      <c r="R180" s="1"/>
      <c r="S180" s="1"/>
      <c r="T180" s="1"/>
      <c r="U180" s="1"/>
    </row>
    <row ht="12.75" r="181">
      <c r="A181" s="7">
        <v>180</v>
      </c>
      <c r="B181" s="7" t="s">
        <v>566</v>
      </c>
      <c r="C181" s="7" t="s">
        <v>182</v>
      </c>
      <c r="D181" s="7" t="s">
        <v>333</v>
      </c>
      <c r="E181" s="7" t="s">
        <v>214</v>
      </c>
      <c r="F181" s="7" t="s">
        <v>16</v>
      </c>
      <c r="G181" s="7" t="s">
        <v>567</v>
      </c>
      <c r="H181" s="7" t="s">
        <v>568</v>
      </c>
      <c r="I181" s="7" t="s">
        <v>569</v>
      </c>
      <c r="J181" s="7"/>
      <c r="K181" s="7"/>
      <c r="L181" s="9"/>
      <c r="M181" s="31" t="s">
        <v>570</v>
      </c>
      <c r="N181" s="11"/>
    </row>
    <row ht="12.75" r="182">
      <c r="A182" s="7">
        <v>181</v>
      </c>
      <c r="B182" s="7" t="s">
        <v>571</v>
      </c>
      <c r="C182" s="7" t="s">
        <v>236</v>
      </c>
      <c r="D182" s="7" t="s">
        <v>84</v>
      </c>
      <c r="E182" s="7" t="s">
        <v>25</v>
      </c>
      <c r="F182" s="7" t="s">
        <v>16</v>
      </c>
      <c r="G182" s="7" t="s">
        <v>572</v>
      </c>
      <c r="H182" s="7" t="s">
        <v>573</v>
      </c>
      <c r="I182" s="7" t="s">
        <v>569</v>
      </c>
      <c r="J182" s="7"/>
      <c r="K182" s="7"/>
      <c r="L182" s="9"/>
      <c r="M182" s="31" t="s">
        <v>574</v>
      </c>
      <c r="N182" s="11"/>
    </row>
    <row ht="12.75" r="183">
      <c r="A183" s="7">
        <v>182</v>
      </c>
      <c r="B183" s="7" t="s">
        <v>575</v>
      </c>
      <c r="C183" s="7" t="s">
        <v>203</v>
      </c>
      <c r="D183" s="7" t="s">
        <v>160</v>
      </c>
      <c r="E183" s="7" t="s">
        <v>44</v>
      </c>
      <c r="F183" s="7" t="s">
        <v>16</v>
      </c>
      <c r="G183" s="7" t="s">
        <v>569</v>
      </c>
      <c r="H183" s="7" t="s">
        <v>576</v>
      </c>
      <c r="I183" s="7" t="s">
        <v>577</v>
      </c>
      <c r="J183" s="7"/>
      <c r="K183" s="7"/>
      <c r="L183" s="9"/>
      <c r="M183" s="31" t="s">
        <v>578</v>
      </c>
      <c r="N183" s="11"/>
    </row>
    <row ht="12.75" r="184">
      <c r="A184" s="7">
        <v>183</v>
      </c>
      <c r="B184" s="7" t="s">
        <v>579</v>
      </c>
      <c r="C184" s="7"/>
      <c r="D184" s="7" t="s">
        <v>580</v>
      </c>
      <c r="E184" s="7" t="s">
        <v>25</v>
      </c>
      <c r="F184" s="7" t="s">
        <v>16</v>
      </c>
      <c r="G184" s="7" t="s">
        <v>576</v>
      </c>
      <c r="H184" s="7" t="s">
        <v>577</v>
      </c>
      <c r="I184" s="7" t="s">
        <v>577</v>
      </c>
      <c r="J184" s="7">
        <v>2</v>
      </c>
      <c r="K184" s="7"/>
      <c r="L184" s="9"/>
      <c r="M184" s="31" t="s">
        <v>581</v>
      </c>
      <c r="N184" s="11"/>
    </row>
    <row ht="12.75" r="185">
      <c r="A185" s="7">
        <v>184</v>
      </c>
      <c r="B185" s="7" t="s">
        <v>582</v>
      </c>
      <c r="C185" s="7" t="s">
        <v>236</v>
      </c>
      <c r="D185" s="7" t="s">
        <v>538</v>
      </c>
      <c r="E185" s="7" t="s">
        <v>437</v>
      </c>
      <c r="F185" s="7" t="s">
        <v>16</v>
      </c>
      <c r="G185" s="7" t="s">
        <v>583</v>
      </c>
      <c r="H185" s="7" t="s">
        <v>584</v>
      </c>
      <c r="I185" s="25">
        <v>45302</v>
      </c>
      <c r="J185" s="7"/>
      <c r="K185" s="7"/>
      <c r="M185" s="39" t="s">
        <v>585</v>
      </c>
      <c r="N185" s="11"/>
    </row>
    <row ht="12.75" r="186">
      <c r="A186" s="7">
        <v>185</v>
      </c>
      <c r="B186" s="7" t="s">
        <v>586</v>
      </c>
      <c r="C186" s="7" t="s">
        <v>188</v>
      </c>
      <c r="D186" s="7" t="s">
        <v>587</v>
      </c>
      <c r="E186" s="7" t="s">
        <v>126</v>
      </c>
      <c r="F186" s="7" t="s">
        <v>16</v>
      </c>
      <c r="G186" s="7" t="s">
        <v>577</v>
      </c>
      <c r="H186" s="25">
        <v>45302</v>
      </c>
      <c r="I186" s="7" t="s">
        <v>584</v>
      </c>
      <c r="J186" s="9"/>
      <c r="K186" s="7">
        <v>5</v>
      </c>
      <c r="L186" s="24">
        <v>45750</v>
      </c>
      <c r="M186" s="31" t="s">
        <v>588</v>
      </c>
      <c r="N186" s="11"/>
    </row>
    <row ht="12.75" r="187">
      <c r="A187" s="7">
        <v>186</v>
      </c>
      <c r="B187" s="7" t="s">
        <v>589</v>
      </c>
      <c r="C187" s="7" t="s">
        <v>188</v>
      </c>
      <c r="D187" s="7" t="s">
        <v>78</v>
      </c>
      <c r="E187" s="7" t="s">
        <v>44</v>
      </c>
      <c r="F187" s="7" t="s">
        <v>16</v>
      </c>
      <c r="G187" s="25">
        <v>45454</v>
      </c>
      <c r="H187" s="25">
        <v>45515</v>
      </c>
      <c r="I187" s="25">
        <v>45484</v>
      </c>
      <c r="J187" s="7"/>
      <c r="K187" s="7"/>
      <c r="L187" s="9"/>
      <c r="M187" s="31" t="s">
        <v>590</v>
      </c>
      <c r="N187" s="11"/>
    </row>
    <row ht="12.75" r="188">
      <c r="A188" s="7">
        <v>187</v>
      </c>
      <c r="B188" s="7" t="s">
        <v>591</v>
      </c>
      <c r="C188" s="7" t="s">
        <v>188</v>
      </c>
      <c r="D188" s="7" t="s">
        <v>592</v>
      </c>
      <c r="E188" s="7" t="s">
        <v>214</v>
      </c>
      <c r="F188" s="7" t="s">
        <v>16</v>
      </c>
      <c r="G188" s="25">
        <v>45637</v>
      </c>
      <c r="H188" s="25">
        <v>45607</v>
      </c>
      <c r="I188" s="25">
        <v>45484</v>
      </c>
      <c r="J188" s="7"/>
      <c r="K188" s="7"/>
      <c r="L188" s="9"/>
      <c r="M188" s="31" t="s">
        <v>593</v>
      </c>
      <c r="N188" s="11"/>
    </row>
    <row ht="12.75" r="189">
      <c r="A189" s="7">
        <v>188</v>
      </c>
      <c r="B189" s="7" t="s">
        <v>594</v>
      </c>
      <c r="C189" s="7" t="s">
        <v>203</v>
      </c>
      <c r="D189" s="7" t="s">
        <v>160</v>
      </c>
      <c r="E189" s="7" t="s">
        <v>25</v>
      </c>
      <c r="F189" s="7" t="s">
        <v>16</v>
      </c>
      <c r="G189" s="25">
        <v>45607</v>
      </c>
      <c r="H189" s="7" t="s">
        <v>595</v>
      </c>
      <c r="I189" s="7" t="s">
        <v>595</v>
      </c>
      <c r="J189" s="7"/>
      <c r="K189" s="7"/>
      <c r="L189" s="9"/>
      <c r="M189" s="31" t="s">
        <v>596</v>
      </c>
      <c r="N189" s="11"/>
    </row>
    <row ht="12.75" r="190">
      <c r="A190" s="7">
        <v>189</v>
      </c>
      <c r="B190" s="7" t="s">
        <v>597</v>
      </c>
      <c r="C190" s="7" t="s">
        <v>182</v>
      </c>
      <c r="D190" s="7" t="s">
        <v>333</v>
      </c>
      <c r="E190" s="7" t="s">
        <v>126</v>
      </c>
      <c r="F190" s="7" t="s">
        <v>16</v>
      </c>
      <c r="G190" s="25" t="s">
        <v>598</v>
      </c>
      <c r="H190" s="7" t="s">
        <v>599</v>
      </c>
      <c r="I190" s="7" t="s">
        <v>600</v>
      </c>
      <c r="J190" s="7"/>
      <c r="K190" s="7"/>
      <c r="L190" s="9"/>
      <c r="M190" s="40" t="s">
        <v>601</v>
      </c>
      <c r="N190" s="11"/>
    </row>
    <row ht="12.75" r="191">
      <c r="A191" s="7">
        <v>190</v>
      </c>
      <c r="B191" s="7" t="s">
        <v>602</v>
      </c>
      <c r="C191" s="7" t="s">
        <v>188</v>
      </c>
      <c r="D191" s="7" t="s">
        <v>70</v>
      </c>
      <c r="E191" s="7" t="s">
        <v>44</v>
      </c>
      <c r="F191" s="7" t="s">
        <v>16</v>
      </c>
      <c r="G191" s="25" t="s">
        <v>598</v>
      </c>
      <c r="H191" s="7" t="s">
        <v>599</v>
      </c>
      <c r="I191" s="7" t="s">
        <v>603</v>
      </c>
      <c r="J191" s="7"/>
      <c r="K191" s="7"/>
      <c r="L191" s="41" t="s">
        <v>604</v>
      </c>
      <c r="M191" s="31" t="s">
        <v>605</v>
      </c>
      <c r="N191" s="11"/>
    </row>
    <row ht="12.75" r="192">
      <c r="A192" s="7">
        <v>191</v>
      </c>
      <c r="B192" s="7" t="s">
        <v>606</v>
      </c>
      <c r="C192" s="7" t="s">
        <v>188</v>
      </c>
      <c r="D192" s="7" t="s">
        <v>607</v>
      </c>
      <c r="E192" s="7" t="s">
        <v>437</v>
      </c>
      <c r="F192" s="7" t="s">
        <v>16</v>
      </c>
      <c r="G192" s="7" t="s">
        <v>603</v>
      </c>
      <c r="H192" s="7" t="s">
        <v>608</v>
      </c>
      <c r="I192" s="25">
        <v>45394</v>
      </c>
      <c r="J192" s="7"/>
      <c r="K192" s="7"/>
      <c r="L192" s="9"/>
      <c r="M192" s="31" t="s">
        <v>609</v>
      </c>
      <c r="N192" s="11"/>
    </row>
    <row ht="12.75" r="193">
      <c r="A193" s="7">
        <v>192</v>
      </c>
      <c r="B193" s="7" t="s">
        <v>610</v>
      </c>
      <c r="C193" s="7" t="s">
        <v>188</v>
      </c>
      <c r="D193" s="7" t="s">
        <v>98</v>
      </c>
      <c r="E193" s="7" t="s">
        <v>126</v>
      </c>
      <c r="F193" s="7" t="s">
        <v>16</v>
      </c>
      <c r="G193" s="7" t="s">
        <v>611</v>
      </c>
      <c r="H193" s="25">
        <v>45334</v>
      </c>
      <c r="I193" s="7" t="s">
        <v>611</v>
      </c>
      <c r="J193" s="7"/>
      <c r="K193" s="7"/>
      <c r="L193" s="9"/>
      <c r="M193" s="31" t="s">
        <v>612</v>
      </c>
      <c r="N193" s="11" t="s">
        <v>613</v>
      </c>
    </row>
    <row ht="12.75" r="194">
      <c r="A194" s="7">
        <v>193</v>
      </c>
      <c r="B194" s="7" t="s">
        <v>614</v>
      </c>
      <c r="C194" s="7" t="s">
        <v>188</v>
      </c>
      <c r="D194" s="7" t="s">
        <v>33</v>
      </c>
      <c r="E194" s="7" t="s">
        <v>214</v>
      </c>
      <c r="F194" s="7" t="s">
        <v>16</v>
      </c>
      <c r="G194" s="25">
        <v>45334</v>
      </c>
      <c r="H194" s="25">
        <v>45394</v>
      </c>
      <c r="I194" s="25">
        <v>45334</v>
      </c>
      <c r="J194" s="7"/>
      <c r="K194" s="7"/>
      <c r="L194" s="9"/>
      <c r="M194" s="31" t="s">
        <v>615</v>
      </c>
      <c r="N194" s="11"/>
    </row>
    <row ht="12.75" r="195">
      <c r="A195" s="7">
        <v>194</v>
      </c>
      <c r="B195" s="7" t="s">
        <v>616</v>
      </c>
      <c r="C195" s="7" t="s">
        <v>188</v>
      </c>
      <c r="D195" s="7" t="s">
        <v>617</v>
      </c>
      <c r="E195" s="7" t="s">
        <v>126</v>
      </c>
      <c r="F195" s="7" t="s">
        <v>16</v>
      </c>
      <c r="G195" s="25">
        <v>45577</v>
      </c>
      <c r="H195" s="25">
        <v>45638</v>
      </c>
      <c r="I195" s="25">
        <v>45577</v>
      </c>
      <c r="J195" s="7"/>
      <c r="K195" s="7"/>
      <c r="L195" s="9"/>
      <c r="M195" s="31" t="s">
        <v>618</v>
      </c>
      <c r="N195" s="42" t="s">
        <v>619</v>
      </c>
    </row>
    <row ht="12.75" r="196">
      <c r="A196" s="7">
        <v>195</v>
      </c>
      <c r="B196" s="7" t="s">
        <v>620</v>
      </c>
      <c r="C196" s="7" t="s">
        <v>188</v>
      </c>
      <c r="D196" s="7" t="s">
        <v>414</v>
      </c>
      <c r="E196" s="7" t="s">
        <v>25</v>
      </c>
      <c r="F196" s="7" t="s">
        <v>16</v>
      </c>
      <c r="G196" s="25">
        <v>45608</v>
      </c>
      <c r="H196" s="25" t="s">
        <v>621</v>
      </c>
      <c r="I196" s="25">
        <v>45638</v>
      </c>
      <c r="J196" s="7"/>
      <c r="K196" s="7"/>
      <c r="L196" s="9"/>
      <c r="M196" s="35" t="s">
        <v>622</v>
      </c>
      <c r="N196" s="11"/>
    </row>
    <row ht="12.75" r="197">
      <c r="A197" s="7">
        <v>196</v>
      </c>
      <c r="B197" s="7" t="s">
        <v>623</v>
      </c>
      <c r="C197" s="7" t="s">
        <v>188</v>
      </c>
      <c r="D197" s="7" t="s">
        <v>461</v>
      </c>
      <c r="E197" s="7" t="s">
        <v>437</v>
      </c>
      <c r="F197" s="7" t="s">
        <v>16</v>
      </c>
      <c r="G197" s="7" t="s">
        <v>624</v>
      </c>
      <c r="H197" s="7" t="s">
        <v>625</v>
      </c>
      <c r="I197" s="7" t="s">
        <v>564</v>
      </c>
      <c r="J197" s="7"/>
      <c r="K197" s="7"/>
      <c r="L197" s="9"/>
      <c r="M197" s="10" t="s">
        <v>626</v>
      </c>
      <c r="N197" s="11"/>
    </row>
    <row ht="12.75" r="198">
      <c r="A198" s="7">
        <v>197</v>
      </c>
      <c r="B198" s="7" t="s">
        <v>627</v>
      </c>
      <c r="C198" s="7" t="s">
        <v>188</v>
      </c>
      <c r="D198" s="7" t="s">
        <v>98</v>
      </c>
      <c r="E198" s="7" t="s">
        <v>44</v>
      </c>
      <c r="F198" s="7" t="s">
        <v>16</v>
      </c>
      <c r="G198" s="7" t="s">
        <v>624</v>
      </c>
      <c r="H198" s="7" t="s">
        <v>628</v>
      </c>
      <c r="I198" s="7" t="s">
        <v>628</v>
      </c>
      <c r="J198" s="7"/>
      <c r="K198" s="7"/>
      <c r="L198" s="9"/>
      <c r="M198" s="10" t="s">
        <v>629</v>
      </c>
      <c r="N198" s="11" t="s">
        <v>630</v>
      </c>
    </row>
    <row ht="12.75" r="199">
      <c r="A199" s="7">
        <v>198</v>
      </c>
      <c r="B199" s="7" t="s">
        <v>631</v>
      </c>
      <c r="C199" s="7" t="s">
        <v>188</v>
      </c>
      <c r="D199" s="7" t="s">
        <v>98</v>
      </c>
      <c r="E199" s="7" t="s">
        <v>25</v>
      </c>
      <c r="F199" s="7" t="s">
        <v>16</v>
      </c>
      <c r="G199" s="7" t="s">
        <v>624</v>
      </c>
      <c r="H199" s="7" t="s">
        <v>628</v>
      </c>
      <c r="I199" s="7" t="s">
        <v>628</v>
      </c>
      <c r="J199" s="7"/>
      <c r="K199" s="7"/>
      <c r="L199" s="9"/>
      <c r="M199" s="10" t="s">
        <v>632</v>
      </c>
      <c r="N199" s="11"/>
    </row>
    <row ht="12.75" r="200">
      <c r="A200" s="7">
        <v>199</v>
      </c>
      <c r="B200" s="7" t="s">
        <v>633</v>
      </c>
      <c r="C200" s="7" t="s">
        <v>188</v>
      </c>
      <c r="D200" s="7" t="s">
        <v>98</v>
      </c>
      <c r="E200" s="7" t="s">
        <v>214</v>
      </c>
      <c r="F200" s="7" t="s">
        <v>16</v>
      </c>
      <c r="G200" s="7" t="s">
        <v>624</v>
      </c>
      <c r="H200" s="7" t="s">
        <v>628</v>
      </c>
      <c r="I200" s="7" t="s">
        <v>628</v>
      </c>
      <c r="J200" s="7"/>
      <c r="K200" s="7"/>
      <c r="L200" s="9"/>
      <c r="M200" s="10" t="s">
        <v>634</v>
      </c>
      <c r="N200" s="11"/>
    </row>
    <row ht="12.75" r="201">
      <c r="A201" s="7">
        <v>200</v>
      </c>
      <c r="B201" s="7" t="s">
        <v>635</v>
      </c>
      <c r="C201" s="7" t="s">
        <v>188</v>
      </c>
      <c r="D201" s="7" t="s">
        <v>636</v>
      </c>
      <c r="E201" s="7" t="s">
        <v>437</v>
      </c>
      <c r="F201" s="7" t="s">
        <v>16</v>
      </c>
      <c r="G201" s="25">
        <v>45717</v>
      </c>
      <c r="H201" s="25">
        <v>45839</v>
      </c>
      <c r="I201" s="25">
        <v>45839</v>
      </c>
      <c r="J201" s="7"/>
      <c r="K201" s="7"/>
      <c r="L201" s="9"/>
      <c r="M201" s="10" t="s">
        <v>637</v>
      </c>
      <c r="N201" s="11"/>
    </row>
    <row ht="12.75" r="202">
      <c r="A202" s="7">
        <v>201</v>
      </c>
      <c r="B202" s="7" t="s">
        <v>638</v>
      </c>
      <c r="C202" s="7" t="s">
        <v>188</v>
      </c>
      <c r="D202" s="7" t="s">
        <v>639</v>
      </c>
      <c r="E202" s="7" t="s">
        <v>44</v>
      </c>
      <c r="F202" s="7" t="s">
        <v>16</v>
      </c>
      <c r="G202" s="25">
        <v>45839</v>
      </c>
      <c r="H202" s="25">
        <v>45901</v>
      </c>
      <c r="I202" s="25">
        <v>45870</v>
      </c>
      <c r="J202" s="7"/>
      <c r="K202" s="7"/>
      <c r="L202" s="24">
        <v>45931</v>
      </c>
      <c r="M202" s="10" t="s">
        <v>640</v>
      </c>
      <c r="N202" s="11"/>
    </row>
    <row ht="12.75" r="203">
      <c r="A203" s="7">
        <v>202</v>
      </c>
      <c r="B203" s="7" t="s">
        <v>641</v>
      </c>
      <c r="C203" s="7" t="s">
        <v>188</v>
      </c>
      <c r="D203" s="7" t="s">
        <v>642</v>
      </c>
      <c r="E203" s="7" t="s">
        <v>126</v>
      </c>
      <c r="F203" s="7" t="s">
        <v>16</v>
      </c>
      <c r="G203" s="25" t="s">
        <v>643</v>
      </c>
      <c r="H203" s="7" t="s">
        <v>644</v>
      </c>
      <c r="I203" s="7" t="s">
        <v>645</v>
      </c>
      <c r="J203" s="7"/>
      <c r="K203" s="7"/>
      <c r="L203" s="9"/>
      <c r="M203" s="10" t="s">
        <v>646</v>
      </c>
      <c r="N203" s="11"/>
    </row>
    <row ht="12.75" r="204">
      <c r="A204" s="7">
        <v>203</v>
      </c>
      <c r="B204" s="7" t="s">
        <v>647</v>
      </c>
      <c r="C204" s="7" t="s">
        <v>188</v>
      </c>
      <c r="D204" s="7" t="s">
        <v>402</v>
      </c>
      <c r="E204" s="7" t="s">
        <v>25</v>
      </c>
      <c r="F204" s="7" t="s">
        <v>16</v>
      </c>
      <c r="G204" s="7" t="s">
        <v>645</v>
      </c>
      <c r="H204" s="7" t="s">
        <v>648</v>
      </c>
      <c r="I204" s="7" t="s">
        <v>648</v>
      </c>
      <c r="J204" s="7"/>
      <c r="K204" s="7"/>
      <c r="L204" s="9"/>
      <c r="M204" s="10" t="s">
        <v>649</v>
      </c>
      <c r="N204" s="11"/>
    </row>
    <row ht="12.75" r="205">
      <c r="A205" s="7">
        <v>204</v>
      </c>
      <c r="B205" s="7" t="s">
        <v>650</v>
      </c>
      <c r="C205" s="7" t="s">
        <v>188</v>
      </c>
      <c r="D205" s="7" t="s">
        <v>607</v>
      </c>
      <c r="E205" s="7" t="s">
        <v>214</v>
      </c>
      <c r="F205" s="7" t="s">
        <v>16</v>
      </c>
      <c r="G205" s="7" t="s">
        <v>648</v>
      </c>
      <c r="H205" s="7" t="s">
        <v>651</v>
      </c>
      <c r="I205" s="7" t="s">
        <v>648</v>
      </c>
      <c r="J205" s="7"/>
      <c r="K205" s="7"/>
      <c r="L205" s="9"/>
      <c r="M205" s="10" t="s">
        <v>652</v>
      </c>
      <c r="N205" s="11"/>
    </row>
    <row ht="12.75" r="206">
      <c r="A206" s="7">
        <v>205</v>
      </c>
      <c r="B206" s="7" t="s">
        <v>653</v>
      </c>
      <c r="C206" s="7" t="s">
        <v>654</v>
      </c>
      <c r="D206" s="7" t="s">
        <v>655</v>
      </c>
      <c r="E206" s="7" t="s">
        <v>437</v>
      </c>
      <c r="F206" s="7" t="s">
        <v>16</v>
      </c>
      <c r="G206" s="7" t="s">
        <v>656</v>
      </c>
      <c r="H206" s="7" t="s">
        <v>657</v>
      </c>
      <c r="I206" s="7" t="s">
        <v>658</v>
      </c>
      <c r="J206" s="7"/>
      <c r="K206" s="7"/>
      <c r="L206" s="9"/>
      <c r="M206" s="10" t="s">
        <v>659</v>
      </c>
      <c r="N206" s="11"/>
    </row>
    <row ht="12.75" r="207">
      <c r="A207" s="7">
        <v>206</v>
      </c>
      <c r="B207" s="7" t="s">
        <v>660</v>
      </c>
      <c r="C207" s="7" t="s">
        <v>236</v>
      </c>
      <c r="D207" s="7" t="s">
        <v>20</v>
      </c>
      <c r="E207" s="7" t="s">
        <v>44</v>
      </c>
      <c r="F207" s="7" t="s">
        <v>16</v>
      </c>
      <c r="G207" s="7" t="s">
        <v>656</v>
      </c>
      <c r="H207" s="7" t="s">
        <v>657</v>
      </c>
      <c r="I207" s="7" t="s">
        <v>657</v>
      </c>
      <c r="J207" s="7">
        <v>2</v>
      </c>
      <c r="K207" s="7"/>
      <c r="L207" s="9"/>
      <c r="M207" s="10" t="s">
        <v>661</v>
      </c>
      <c r="N207" s="11"/>
    </row>
    <row ht="12.75" r="208">
      <c r="A208" s="7">
        <v>207</v>
      </c>
      <c r="B208" s="7" t="s">
        <v>662</v>
      </c>
      <c r="C208" s="7" t="s">
        <v>188</v>
      </c>
      <c r="D208" s="7" t="s">
        <v>663</v>
      </c>
      <c r="E208" s="7" t="s">
        <v>25</v>
      </c>
      <c r="F208" s="7" t="s">
        <v>16</v>
      </c>
      <c r="G208" s="7" t="s">
        <v>651</v>
      </c>
      <c r="H208" s="7" t="s">
        <v>664</v>
      </c>
      <c r="I208" s="7" t="s">
        <v>651</v>
      </c>
      <c r="J208" s="7"/>
      <c r="K208" s="7"/>
      <c r="L208" s="9"/>
      <c r="M208" s="10" t="s">
        <v>665</v>
      </c>
      <c r="N208" s="11"/>
    </row>
    <row ht="12.75" r="209">
      <c r="A209" s="7">
        <v>208</v>
      </c>
      <c r="B209" s="7" t="s">
        <v>666</v>
      </c>
      <c r="C209" s="7" t="s">
        <v>236</v>
      </c>
      <c r="D209" s="7" t="s">
        <v>271</v>
      </c>
      <c r="E209" s="7" t="s">
        <v>437</v>
      </c>
      <c r="F209" s="7" t="s">
        <v>16</v>
      </c>
      <c r="G209" s="7" t="s">
        <v>651</v>
      </c>
      <c r="H209" s="7" t="s">
        <v>664</v>
      </c>
      <c r="I209" s="7" t="s">
        <v>657</v>
      </c>
      <c r="J209" s="7"/>
      <c r="K209" s="7"/>
      <c r="L209" s="9"/>
      <c r="M209" s="10" t="s">
        <v>667</v>
      </c>
      <c r="N209" s="11"/>
    </row>
    <row ht="12.75" r="210">
      <c r="A210" s="7">
        <v>209</v>
      </c>
      <c r="B210" s="7" t="s">
        <v>668</v>
      </c>
      <c r="C210" s="7" t="s">
        <v>188</v>
      </c>
      <c r="D210" s="7" t="s">
        <v>669</v>
      </c>
      <c r="E210" s="7" t="s">
        <v>44</v>
      </c>
      <c r="F210" s="7" t="s">
        <v>16</v>
      </c>
      <c r="G210" s="25">
        <v>45810</v>
      </c>
      <c r="H210" s="25">
        <v>45932</v>
      </c>
      <c r="I210" s="25">
        <v>45993</v>
      </c>
      <c r="J210" s="7"/>
      <c r="K210" s="7"/>
      <c r="L210" s="9" t="s">
        <v>604</v>
      </c>
      <c r="M210" s="10" t="s">
        <v>670</v>
      </c>
      <c r="N210" s="11"/>
    </row>
    <row ht="12.75" r="211">
      <c r="A211" s="7">
        <v>210</v>
      </c>
      <c r="B211" s="7" t="s">
        <v>671</v>
      </c>
      <c r="C211" s="7" t="s">
        <v>654</v>
      </c>
      <c r="D211" s="7" t="s">
        <v>672</v>
      </c>
      <c r="E211" s="7" t="s">
        <v>126</v>
      </c>
      <c r="F211" s="7" t="s">
        <v>16</v>
      </c>
      <c r="G211" s="25">
        <v>45810</v>
      </c>
      <c r="H211" s="25">
        <v>45932</v>
      </c>
      <c r="I211" s="25">
        <v>45963</v>
      </c>
      <c r="J211" s="7"/>
      <c r="K211" s="7"/>
      <c r="L211" s="9"/>
      <c r="M211" s="10" t="s">
        <v>673</v>
      </c>
      <c r="N211" s="11"/>
    </row>
    <row ht="12.75" r="212">
      <c r="A212" s="7">
        <v>211</v>
      </c>
      <c r="B212" s="7" t="s">
        <v>674</v>
      </c>
      <c r="C212" s="7" t="s">
        <v>188</v>
      </c>
      <c r="D212" s="7" t="s">
        <v>419</v>
      </c>
      <c r="E212" s="7" t="s">
        <v>25</v>
      </c>
      <c r="F212" s="7" t="s">
        <v>16</v>
      </c>
      <c r="G212" s="25">
        <v>45840</v>
      </c>
      <c r="H212" s="25">
        <v>45993</v>
      </c>
      <c r="I212" s="25">
        <v>45993</v>
      </c>
      <c r="J212" s="7"/>
      <c r="K212" s="7"/>
      <c r="L212" s="9"/>
      <c r="M212" s="10" t="s">
        <v>675</v>
      </c>
    </row>
    <row ht="12.75" r="213">
      <c r="A213" s="7">
        <v>212</v>
      </c>
      <c r="B213" s="7" t="s">
        <v>676</v>
      </c>
      <c r="C213" s="7" t="s">
        <v>188</v>
      </c>
      <c r="D213" s="7" t="s">
        <v>642</v>
      </c>
      <c r="E213" s="7" t="s">
        <v>25</v>
      </c>
      <c r="F213" s="7" t="s">
        <v>16</v>
      </c>
      <c r="G213" s="25">
        <v>45993</v>
      </c>
      <c r="H213" s="7" t="s">
        <v>677</v>
      </c>
      <c r="I213" s="25">
        <v>45993</v>
      </c>
      <c r="J213" s="7"/>
      <c r="K213" s="7"/>
      <c r="L213" s="9"/>
      <c r="M213" s="10" t="s">
        <v>678</v>
      </c>
      <c r="N213" s="11"/>
    </row>
    <row ht="12.75" r="214">
      <c r="A214" s="7">
        <v>213</v>
      </c>
      <c r="B214" s="7" t="s">
        <v>679</v>
      </c>
      <c r="C214" s="7" t="s">
        <v>188</v>
      </c>
      <c r="D214" s="7" t="s">
        <v>680</v>
      </c>
      <c r="E214" s="7" t="s">
        <v>437</v>
      </c>
      <c r="F214" s="7" t="s">
        <v>16</v>
      </c>
      <c r="G214" s="25">
        <v>45993</v>
      </c>
      <c r="H214" s="7" t="s">
        <v>677</v>
      </c>
      <c r="I214" s="25">
        <v>45993</v>
      </c>
      <c r="J214" s="7"/>
      <c r="K214" s="7"/>
      <c r="L214" s="9"/>
      <c r="M214" s="10" t="s">
        <v>681</v>
      </c>
      <c r="N214" s="11"/>
    </row>
    <row ht="12.75" r="215">
      <c r="A215" s="7">
        <v>214</v>
      </c>
      <c r="B215" s="7" t="s">
        <v>682</v>
      </c>
      <c r="C215" s="7" t="s">
        <v>236</v>
      </c>
      <c r="D215" s="7" t="s">
        <v>86</v>
      </c>
      <c r="E215" s="7" t="s">
        <v>214</v>
      </c>
      <c r="F215" s="7" t="s">
        <v>16</v>
      </c>
      <c r="G215" s="7" t="s">
        <v>683</v>
      </c>
      <c r="H215" s="7" t="s">
        <v>684</v>
      </c>
      <c r="I215" s="7" t="s">
        <v>684</v>
      </c>
      <c r="J215" s="7"/>
      <c r="K215" s="7"/>
      <c r="L215" s="9"/>
      <c r="M215" s="10" t="s">
        <v>685</v>
      </c>
      <c r="N215" s="11"/>
    </row>
    <row ht="12.75" r="216">
      <c r="A216" s="7">
        <v>215</v>
      </c>
      <c r="B216" s="7" t="s">
        <v>686</v>
      </c>
      <c r="C216" s="7" t="s">
        <v>188</v>
      </c>
      <c r="D216" s="7" t="s">
        <v>580</v>
      </c>
      <c r="E216" s="7" t="s">
        <v>25</v>
      </c>
      <c r="F216" s="7" t="s">
        <v>16</v>
      </c>
      <c r="G216" s="7" t="s">
        <v>684</v>
      </c>
      <c r="H216" s="7" t="s">
        <v>604</v>
      </c>
      <c r="I216" s="7" t="s">
        <v>687</v>
      </c>
      <c r="J216" s="7"/>
      <c r="K216" s="7"/>
      <c r="L216" s="9"/>
      <c r="M216" s="10" t="s">
        <v>688</v>
      </c>
      <c r="N216" s="11"/>
    </row>
    <row ht="12.75" r="217">
      <c r="A217" s="7">
        <v>216</v>
      </c>
      <c r="B217" s="7" t="s">
        <v>689</v>
      </c>
      <c r="C217" s="7" t="s">
        <v>236</v>
      </c>
      <c r="D217" s="7" t="s">
        <v>557</v>
      </c>
      <c r="E217" s="7" t="s">
        <v>437</v>
      </c>
      <c r="F217" s="7" t="s">
        <v>16</v>
      </c>
      <c r="G217" s="7" t="s">
        <v>684</v>
      </c>
      <c r="H217" s="7" t="s">
        <v>604</v>
      </c>
      <c r="I217" s="7" t="s">
        <v>690</v>
      </c>
      <c r="J217" s="7"/>
      <c r="K217" s="7"/>
      <c r="L217" s="9"/>
      <c r="M217" s="10" t="s">
        <v>691</v>
      </c>
      <c r="N217" s="11"/>
    </row>
    <row ht="12.75" r="218">
      <c r="A218" s="7">
        <v>217</v>
      </c>
      <c r="B218" s="7" t="s">
        <v>692</v>
      </c>
      <c r="C218" s="7" t="s">
        <v>203</v>
      </c>
      <c r="D218" s="7" t="s">
        <v>160</v>
      </c>
      <c r="E218" s="7" t="s">
        <v>44</v>
      </c>
      <c r="F218" s="7" t="s">
        <v>16</v>
      </c>
      <c r="G218" s="7" t="s">
        <v>693</v>
      </c>
      <c r="H218" s="7" t="s">
        <v>694</v>
      </c>
      <c r="I218" s="7" t="s">
        <v>695</v>
      </c>
      <c r="J218" s="7"/>
      <c r="K218" s="7"/>
      <c r="L218" s="24">
        <v>45751</v>
      </c>
      <c r="M218" s="10" t="s">
        <v>696</v>
      </c>
      <c r="N218" s="11"/>
    </row>
    <row ht="12.75" r="219">
      <c r="A219" s="7">
        <v>218</v>
      </c>
      <c r="B219" s="7" t="s">
        <v>697</v>
      </c>
      <c r="C219" s="7" t="s">
        <v>188</v>
      </c>
      <c r="D219" s="7" t="s">
        <v>27</v>
      </c>
      <c r="E219" s="7" t="s">
        <v>126</v>
      </c>
      <c r="F219" s="7" t="s">
        <v>16</v>
      </c>
      <c r="G219" s="7" t="s">
        <v>694</v>
      </c>
      <c r="H219" s="25">
        <v>45719</v>
      </c>
      <c r="I219" s="7" t="s">
        <v>694</v>
      </c>
      <c r="J219" s="7"/>
      <c r="K219" s="7"/>
      <c r="L219" s="9" t="s">
        <v>698</v>
      </c>
      <c r="M219" s="10" t="s">
        <v>699</v>
      </c>
      <c r="N219" s="11"/>
    </row>
    <row ht="12.75" r="220">
      <c r="A220" s="7">
        <v>219</v>
      </c>
      <c r="B220" s="7" t="s">
        <v>700</v>
      </c>
      <c r="C220" s="7" t="s">
        <v>188</v>
      </c>
      <c r="D220" s="7" t="s">
        <v>224</v>
      </c>
      <c r="E220" s="7" t="s">
        <v>214</v>
      </c>
      <c r="F220" s="7" t="s">
        <v>16</v>
      </c>
      <c r="G220" s="7" t="s">
        <v>694</v>
      </c>
      <c r="H220" s="25">
        <v>45719</v>
      </c>
      <c r="I220" s="7" t="s">
        <v>694</v>
      </c>
      <c r="J220" s="7"/>
      <c r="K220" s="7"/>
      <c r="L220" s="9"/>
      <c r="M220" s="10" t="s">
        <v>701</v>
      </c>
      <c r="N220" s="11"/>
    </row>
    <row ht="12.75" r="221">
      <c r="A221" s="7">
        <v>220</v>
      </c>
      <c r="B221" s="7" t="s">
        <v>702</v>
      </c>
      <c r="C221" s="7" t="s">
        <v>188</v>
      </c>
      <c r="D221" s="7" t="s">
        <v>703</v>
      </c>
      <c r="E221" s="7" t="s">
        <v>437</v>
      </c>
      <c r="F221" s="7" t="s">
        <v>16</v>
      </c>
      <c r="G221" s="7" t="s">
        <v>698</v>
      </c>
      <c r="H221" s="25">
        <v>45750</v>
      </c>
      <c r="I221" s="25">
        <v>45114</v>
      </c>
      <c r="J221" s="7"/>
      <c r="K221" s="7"/>
      <c r="L221" s="9"/>
      <c r="M221" s="10" t="s">
        <v>704</v>
      </c>
      <c r="N221" s="11"/>
    </row>
    <row ht="12.75" r="222">
      <c r="A222" s="7">
        <v>221</v>
      </c>
      <c r="B222" s="7" t="s">
        <v>705</v>
      </c>
      <c r="C222" s="7" t="s">
        <v>188</v>
      </c>
      <c r="D222" s="7" t="s">
        <v>706</v>
      </c>
      <c r="E222" s="7" t="s">
        <v>25</v>
      </c>
      <c r="F222" s="7" t="s">
        <v>16</v>
      </c>
      <c r="G222" s="25">
        <v>45719</v>
      </c>
      <c r="H222" s="25">
        <v>45780</v>
      </c>
      <c r="I222" s="25">
        <v>45841</v>
      </c>
      <c r="J222" s="7"/>
      <c r="K222" s="7"/>
      <c r="L222" s="9"/>
      <c r="M222" s="10" t="s">
        <v>707</v>
      </c>
      <c r="N222" s="11"/>
    </row>
    <row ht="12.75" r="223">
      <c r="A223" s="7">
        <v>222</v>
      </c>
      <c r="B223" s="7" t="s">
        <v>708</v>
      </c>
      <c r="C223" s="7" t="s">
        <v>236</v>
      </c>
      <c r="D223" s="7" t="s">
        <v>298</v>
      </c>
      <c r="E223" s="7" t="s">
        <v>437</v>
      </c>
      <c r="F223" s="7" t="s">
        <v>16</v>
      </c>
      <c r="G223" s="25">
        <v>45841</v>
      </c>
      <c r="H223" s="25">
        <v>45964</v>
      </c>
      <c r="I223" s="7" t="s">
        <v>709</v>
      </c>
      <c r="J223" s="7"/>
      <c r="K223" s="7"/>
      <c r="L223" s="9"/>
      <c r="M223" s="10" t="s">
        <v>710</v>
      </c>
      <c r="N223" s="11"/>
    </row>
    <row ht="12.75" r="224">
      <c r="A224" s="7">
        <v>223</v>
      </c>
      <c r="B224" s="7" t="s">
        <v>711</v>
      </c>
      <c r="C224" s="7" t="s">
        <v>203</v>
      </c>
      <c r="D224" s="7" t="s">
        <v>204</v>
      </c>
      <c r="E224" s="7" t="s">
        <v>126</v>
      </c>
      <c r="F224" s="7" t="s">
        <v>16</v>
      </c>
      <c r="G224" s="25">
        <v>45841</v>
      </c>
      <c r="H224" s="25">
        <v>45964</v>
      </c>
      <c r="I224" s="7" t="s">
        <v>712</v>
      </c>
      <c r="J224" s="7"/>
      <c r="K224" s="7"/>
      <c r="L224" s="9"/>
      <c r="M224" s="10" t="s">
        <v>713</v>
      </c>
      <c r="N224" s="11"/>
    </row>
    <row ht="12.75" r="225">
      <c r="A225" s="7">
        <v>224</v>
      </c>
      <c r="B225" s="7" t="s">
        <v>714</v>
      </c>
      <c r="C225" s="7" t="s">
        <v>188</v>
      </c>
      <c r="D225" s="7" t="s">
        <v>76</v>
      </c>
      <c r="E225" s="7" t="s">
        <v>44</v>
      </c>
      <c r="F225" s="7" t="s">
        <v>16</v>
      </c>
      <c r="G225" s="7" t="s">
        <v>715</v>
      </c>
      <c r="H225" s="7" t="s">
        <v>716</v>
      </c>
      <c r="I225" s="7" t="s">
        <v>715</v>
      </c>
      <c r="J225" s="7"/>
      <c r="K225" s="7"/>
      <c r="L225" s="9" t="s">
        <v>712</v>
      </c>
      <c r="M225" s="10" t="s">
        <v>717</v>
      </c>
      <c r="N225" s="11" t="s">
        <v>289</v>
      </c>
    </row>
    <row ht="12.75" r="226">
      <c r="A226" s="7">
        <v>225</v>
      </c>
      <c r="B226" s="7" t="s">
        <v>718</v>
      </c>
      <c r="C226" s="7" t="s">
        <v>188</v>
      </c>
      <c r="D226" s="7" t="s">
        <v>719</v>
      </c>
      <c r="E226" s="7" t="s">
        <v>214</v>
      </c>
      <c r="F226" s="7" t="s">
        <v>16</v>
      </c>
      <c r="G226" s="7" t="s">
        <v>709</v>
      </c>
      <c r="H226" s="7" t="s">
        <v>720</v>
      </c>
      <c r="I226" s="7" t="s">
        <v>709</v>
      </c>
      <c r="J226" s="7"/>
      <c r="K226" s="7"/>
      <c r="L226" s="9"/>
      <c r="M226" s="10" t="s">
        <v>721</v>
      </c>
      <c r="N226" s="11"/>
    </row>
    <row ht="12.75" r="227">
      <c r="A227" s="7">
        <v>226</v>
      </c>
      <c r="B227" s="7" t="s">
        <v>722</v>
      </c>
      <c r="C227" s="7" t="s">
        <v>188</v>
      </c>
      <c r="D227" s="7" t="s">
        <v>419</v>
      </c>
      <c r="E227" s="7" t="s">
        <v>25</v>
      </c>
      <c r="F227" s="7" t="s">
        <v>16</v>
      </c>
      <c r="G227" s="7" t="s">
        <v>723</v>
      </c>
      <c r="H227" s="7" t="s">
        <v>724</v>
      </c>
      <c r="I227" s="7" t="s">
        <v>725</v>
      </c>
      <c r="J227" s="7"/>
      <c r="K227" s="7"/>
      <c r="L227" s="9"/>
      <c r="M227" s="10" t="s">
        <v>726</v>
      </c>
      <c r="N227" s="11"/>
    </row>
    <row ht="12.75" r="228">
      <c r="A228" s="7">
        <v>227</v>
      </c>
      <c r="B228" s="7" t="s">
        <v>727</v>
      </c>
      <c r="C228" s="7" t="s">
        <v>728</v>
      </c>
      <c r="D228" s="7" t="s">
        <v>729</v>
      </c>
      <c r="E228" s="7" t="s">
        <v>437</v>
      </c>
      <c r="F228" s="7" t="s">
        <v>16</v>
      </c>
      <c r="G228" s="7" t="s">
        <v>730</v>
      </c>
      <c r="H228" s="25">
        <v>45692</v>
      </c>
      <c r="I228" s="25">
        <v>45720</v>
      </c>
      <c r="J228" s="7"/>
      <c r="K228" s="7"/>
      <c r="L228" s="9"/>
      <c r="M228" s="10" t="s">
        <v>731</v>
      </c>
      <c r="N228" s="11"/>
    </row>
    <row ht="12.75" r="229">
      <c r="A229" s="7">
        <v>228</v>
      </c>
      <c r="B229" s="7" t="s">
        <v>732</v>
      </c>
      <c r="C229" s="7" t="s">
        <v>188</v>
      </c>
      <c r="D229" s="7" t="s">
        <v>76</v>
      </c>
      <c r="E229" s="7" t="s">
        <v>44</v>
      </c>
      <c r="F229" s="7" t="s">
        <v>16</v>
      </c>
      <c r="G229" s="25">
        <v>45661</v>
      </c>
      <c r="H229" s="25">
        <v>45720</v>
      </c>
      <c r="I229" s="25">
        <v>45720</v>
      </c>
      <c r="J229" s="7"/>
      <c r="K229" s="7"/>
      <c r="L229" s="24">
        <v>45843</v>
      </c>
      <c r="M229" s="10" t="s">
        <v>733</v>
      </c>
      <c r="N229" s="11"/>
    </row>
    <row ht="12.75" r="230">
      <c r="A230" s="7">
        <v>229</v>
      </c>
      <c r="B230" s="7" t="s">
        <v>734</v>
      </c>
      <c r="C230" s="7" t="s">
        <v>188</v>
      </c>
      <c r="D230" s="7" t="s">
        <v>607</v>
      </c>
      <c r="E230" s="7" t="s">
        <v>126</v>
      </c>
      <c r="F230" s="7" t="s">
        <v>16</v>
      </c>
      <c r="G230" s="25">
        <v>45720</v>
      </c>
      <c r="H230" s="25">
        <v>45842</v>
      </c>
      <c r="I230" s="7" t="s">
        <v>735</v>
      </c>
      <c r="J230" s="7"/>
      <c r="K230" s="7"/>
      <c r="L230" s="9"/>
      <c r="M230" s="10" t="s">
        <v>736</v>
      </c>
      <c r="N230" s="11" t="s">
        <v>737</v>
      </c>
    </row>
    <row ht="12.75" r="231">
      <c r="A231" s="7">
        <v>230</v>
      </c>
      <c r="B231" s="7" t="s">
        <v>738</v>
      </c>
      <c r="C231" s="7" t="s">
        <v>236</v>
      </c>
      <c r="D231" s="7" t="s">
        <v>538</v>
      </c>
      <c r="E231" s="7" t="s">
        <v>126</v>
      </c>
      <c r="F231" s="7" t="s">
        <v>16</v>
      </c>
      <c r="G231" s="25">
        <v>45873</v>
      </c>
      <c r="H231" s="25">
        <v>45934</v>
      </c>
      <c r="I231" s="25">
        <v>45965</v>
      </c>
      <c r="J231" s="7"/>
      <c r="K231" s="7"/>
      <c r="L231" s="9"/>
      <c r="M231" s="10" t="s">
        <v>739</v>
      </c>
      <c r="N231" s="11"/>
    </row>
    <row ht="12.75" r="232">
      <c r="A232" s="7">
        <v>231</v>
      </c>
      <c r="B232" s="7" t="s">
        <v>740</v>
      </c>
      <c r="C232" s="7" t="s">
        <v>203</v>
      </c>
      <c r="D232" s="7" t="s">
        <v>160</v>
      </c>
      <c r="E232" s="7" t="s">
        <v>44</v>
      </c>
      <c r="F232" s="7" t="s">
        <v>16</v>
      </c>
      <c r="G232" s="7" t="s">
        <v>741</v>
      </c>
      <c r="H232" s="7" t="s">
        <v>742</v>
      </c>
      <c r="I232" s="7" t="s">
        <v>743</v>
      </c>
      <c r="J232" s="7"/>
      <c r="K232" s="7"/>
      <c r="L232" s="9"/>
      <c r="M232" s="31" t="s">
        <v>744</v>
      </c>
      <c r="N232" s="11"/>
    </row>
    <row ht="12.75" r="233">
      <c r="A233" s="7">
        <v>232</v>
      </c>
      <c r="B233" s="7" t="s">
        <v>745</v>
      </c>
      <c r="C233" s="7" t="s">
        <v>188</v>
      </c>
      <c r="D233" s="7" t="s">
        <v>746</v>
      </c>
      <c r="E233" s="7" t="s">
        <v>214</v>
      </c>
      <c r="F233" s="7" t="s">
        <v>16</v>
      </c>
      <c r="G233" s="7" t="s">
        <v>741</v>
      </c>
      <c r="H233" s="7" t="s">
        <v>742</v>
      </c>
      <c r="I233" s="7" t="s">
        <v>747</v>
      </c>
      <c r="J233" s="7"/>
      <c r="K233" s="7"/>
      <c r="L233" s="9"/>
      <c r="M233" s="10" t="s">
        <v>748</v>
      </c>
      <c r="N233" s="11"/>
    </row>
    <row ht="12.75" r="234">
      <c r="A234" s="7">
        <v>233</v>
      </c>
      <c r="B234" s="7" t="s">
        <v>749</v>
      </c>
      <c r="C234" s="7" t="s">
        <v>188</v>
      </c>
      <c r="D234" s="7" t="s">
        <v>669</v>
      </c>
      <c r="E234" s="7" t="s">
        <v>44</v>
      </c>
      <c r="F234" s="7" t="s">
        <v>16</v>
      </c>
      <c r="G234" s="7" t="s">
        <v>747</v>
      </c>
      <c r="H234" s="7" t="s">
        <v>750</v>
      </c>
      <c r="I234" s="7" t="s">
        <v>735</v>
      </c>
      <c r="J234" s="7"/>
      <c r="K234" s="7"/>
      <c r="L234" s="9" t="s">
        <v>751</v>
      </c>
      <c r="M234" s="31" t="s">
        <v>752</v>
      </c>
      <c r="N234" s="11"/>
    </row>
    <row ht="12.75" r="235">
      <c r="A235" s="7">
        <v>234</v>
      </c>
      <c r="B235" s="7" t="s">
        <v>753</v>
      </c>
      <c r="C235" s="7" t="s">
        <v>182</v>
      </c>
      <c r="D235" s="7" t="s">
        <v>333</v>
      </c>
      <c r="E235" s="7" t="s">
        <v>25</v>
      </c>
      <c r="F235" s="7" t="s">
        <v>16</v>
      </c>
      <c r="G235" s="7" t="s">
        <v>742</v>
      </c>
      <c r="H235" s="7" t="s">
        <v>750</v>
      </c>
      <c r="I235" s="7" t="s">
        <v>754</v>
      </c>
      <c r="J235" s="7"/>
      <c r="K235" s="7"/>
      <c r="L235" s="9"/>
      <c r="M235" s="31" t="s">
        <v>755</v>
      </c>
      <c r="N235" s="11"/>
    </row>
    <row ht="12.75" r="236">
      <c r="A236" s="7">
        <v>235</v>
      </c>
      <c r="B236" s="7" t="s">
        <v>756</v>
      </c>
      <c r="C236" s="7"/>
      <c r="D236" s="7" t="s">
        <v>757</v>
      </c>
      <c r="E236" s="7" t="s">
        <v>214</v>
      </c>
      <c r="F236" s="7" t="s">
        <v>16</v>
      </c>
      <c r="G236" s="7" t="s">
        <v>742</v>
      </c>
      <c r="H236" s="7" t="s">
        <v>750</v>
      </c>
      <c r="I236" s="7" t="s">
        <v>735</v>
      </c>
      <c r="J236" s="7"/>
      <c r="K236" s="7"/>
      <c r="L236" s="9"/>
      <c r="M236" s="31" t="s">
        <v>758</v>
      </c>
      <c r="N236" s="11"/>
    </row>
    <row ht="12.75" r="237">
      <c r="A237" s="7">
        <v>236</v>
      </c>
      <c r="B237" s="7" t="s">
        <v>759</v>
      </c>
      <c r="C237" s="7" t="s">
        <v>188</v>
      </c>
      <c r="D237" s="7" t="s">
        <v>760</v>
      </c>
      <c r="E237" s="7" t="s">
        <v>437</v>
      </c>
      <c r="F237" s="7" t="s">
        <v>16</v>
      </c>
      <c r="G237" s="7" t="s">
        <v>743</v>
      </c>
      <c r="H237" s="7" t="s">
        <v>761</v>
      </c>
      <c r="I237" s="7" t="s">
        <v>761</v>
      </c>
      <c r="J237" s="7"/>
      <c r="K237" s="7"/>
      <c r="L237" s="9"/>
      <c r="M237" s="10" t="s">
        <v>762</v>
      </c>
      <c r="N237" s="11"/>
    </row>
    <row ht="12.75" r="238">
      <c r="A238" s="7">
        <v>237</v>
      </c>
      <c r="B238" s="7" t="s">
        <v>763</v>
      </c>
      <c r="C238" s="7" t="s">
        <v>188</v>
      </c>
      <c r="D238" s="7" t="s">
        <v>764</v>
      </c>
      <c r="E238" s="7" t="s">
        <v>25</v>
      </c>
      <c r="F238" s="7" t="s">
        <v>16</v>
      </c>
      <c r="G238" s="7" t="s">
        <v>743</v>
      </c>
      <c r="H238" s="7" t="s">
        <v>761</v>
      </c>
      <c r="I238" s="7" t="s">
        <v>765</v>
      </c>
      <c r="J238" s="7"/>
      <c r="K238" s="7"/>
      <c r="L238" s="9"/>
      <c r="M238" s="10" t="s">
        <v>766</v>
      </c>
      <c r="N238" s="11"/>
    </row>
    <row ht="12.75" r="239">
      <c r="A239" s="7">
        <v>238</v>
      </c>
      <c r="B239" s="7" t="s">
        <v>767</v>
      </c>
      <c r="C239" s="7" t="s">
        <v>242</v>
      </c>
      <c r="D239" s="7" t="s">
        <v>243</v>
      </c>
      <c r="E239" s="7" t="s">
        <v>437</v>
      </c>
      <c r="F239" s="7" t="s">
        <v>16</v>
      </c>
      <c r="G239" s="7" t="s">
        <v>768</v>
      </c>
      <c r="H239" s="7" t="s">
        <v>769</v>
      </c>
      <c r="I239" s="25">
        <v>45843</v>
      </c>
      <c r="J239" s="7"/>
      <c r="K239" s="7"/>
      <c r="L239" s="9"/>
      <c r="M239" s="10" t="s">
        <v>770</v>
      </c>
      <c r="N239" s="11"/>
    </row>
    <row ht="13.5" customHeight="1" r="240">
      <c r="A240" s="7">
        <v>239</v>
      </c>
      <c r="B240" s="7" t="s">
        <v>771</v>
      </c>
      <c r="C240" s="7" t="s">
        <v>188</v>
      </c>
      <c r="D240" s="7" t="s">
        <v>432</v>
      </c>
      <c r="E240" s="7" t="s">
        <v>126</v>
      </c>
      <c r="F240" s="7" t="s">
        <v>16</v>
      </c>
      <c r="G240" s="25">
        <v>45782</v>
      </c>
      <c r="H240" s="25">
        <v>45843</v>
      </c>
      <c r="I240" s="25">
        <v>45843</v>
      </c>
      <c r="J240" s="7"/>
      <c r="K240" s="7"/>
      <c r="L240" s="9" t="s">
        <v>772</v>
      </c>
      <c r="M240" s="10" t="s">
        <v>773</v>
      </c>
      <c r="N240" s="11"/>
    </row>
    <row ht="12.75" r="241">
      <c r="A241" s="7">
        <v>240</v>
      </c>
      <c r="B241" s="7" t="s">
        <v>774</v>
      </c>
      <c r="C241" s="7" t="s">
        <v>188</v>
      </c>
      <c r="D241" s="7" t="s">
        <v>432</v>
      </c>
      <c r="E241" s="7" t="s">
        <v>25</v>
      </c>
      <c r="F241" s="7" t="s">
        <v>16</v>
      </c>
      <c r="G241" s="25">
        <v>45782</v>
      </c>
      <c r="H241" s="25">
        <v>45843</v>
      </c>
      <c r="I241" s="25">
        <v>45782</v>
      </c>
      <c r="J241" s="7"/>
      <c r="K241" s="7"/>
      <c r="L241" s="9"/>
      <c r="M241" s="10" t="s">
        <v>775</v>
      </c>
      <c r="N241" s="11"/>
    </row>
    <row ht="12.75" r="242">
      <c r="A242" s="7">
        <v>241</v>
      </c>
      <c r="B242" s="7" t="s">
        <v>776</v>
      </c>
      <c r="C242" s="7" t="s">
        <v>188</v>
      </c>
      <c r="D242" s="7" t="s">
        <v>764</v>
      </c>
      <c r="E242" s="7" t="s">
        <v>437</v>
      </c>
      <c r="F242" s="7" t="s">
        <v>16</v>
      </c>
      <c r="G242" s="25">
        <v>45813</v>
      </c>
      <c r="H242" s="25">
        <v>1141601</v>
      </c>
      <c r="I242" s="25">
        <v>45843</v>
      </c>
      <c r="J242" s="7"/>
      <c r="K242" s="7"/>
      <c r="L242" s="9"/>
      <c r="M242" s="10" t="s">
        <v>777</v>
      </c>
      <c r="N242" s="11" t="s">
        <v>778</v>
      </c>
    </row>
    <row ht="12.75" r="243">
      <c r="A243" s="7">
        <v>242</v>
      </c>
      <c r="B243" s="7" t="s">
        <v>779</v>
      </c>
      <c r="C243" s="7" t="s">
        <v>188</v>
      </c>
      <c r="D243" s="7" t="s">
        <v>636</v>
      </c>
      <c r="E243" s="7" t="s">
        <v>44</v>
      </c>
      <c r="F243" s="7" t="s">
        <v>16</v>
      </c>
      <c r="G243" s="25">
        <v>45843</v>
      </c>
      <c r="H243" s="25">
        <v>45905</v>
      </c>
      <c r="I243" s="25">
        <v>45905</v>
      </c>
      <c r="J243" s="7"/>
      <c r="K243" s="7"/>
      <c r="L243" s="9" t="s">
        <v>780</v>
      </c>
      <c r="M243" s="10" t="s">
        <v>781</v>
      </c>
      <c r="N243" s="11"/>
    </row>
    <row ht="12.75" r="244">
      <c r="A244" s="7">
        <v>243</v>
      </c>
      <c r="B244" s="7" t="s">
        <v>782</v>
      </c>
      <c r="C244" s="7" t="s">
        <v>188</v>
      </c>
      <c r="D244" s="7" t="s">
        <v>432</v>
      </c>
      <c r="E244" s="7" t="s">
        <v>214</v>
      </c>
      <c r="F244" s="7" t="s">
        <v>16</v>
      </c>
      <c r="G244" s="25">
        <v>45874</v>
      </c>
      <c r="H244" s="25">
        <v>45996</v>
      </c>
      <c r="I244" s="25">
        <v>45905</v>
      </c>
      <c r="J244" s="7"/>
      <c r="K244" s="7"/>
      <c r="L244" s="9"/>
      <c r="M244" s="10" t="s">
        <v>783</v>
      </c>
      <c r="N244" s="11"/>
    </row>
    <row ht="12.75" r="245">
      <c r="A245" s="7">
        <v>244</v>
      </c>
      <c r="B245" s="7" t="s">
        <v>784</v>
      </c>
      <c r="C245" s="7" t="s">
        <v>203</v>
      </c>
      <c r="D245" s="7" t="s">
        <v>160</v>
      </c>
      <c r="E245" s="7" t="s">
        <v>44</v>
      </c>
      <c r="F245" s="7" t="s">
        <v>16</v>
      </c>
      <c r="G245" s="7" t="s">
        <v>785</v>
      </c>
      <c r="H245" s="7" t="s">
        <v>786</v>
      </c>
      <c r="I245" s="7" t="s">
        <v>787</v>
      </c>
      <c r="J245" s="7"/>
      <c r="K245" s="7"/>
      <c r="L245" s="24">
        <v>45907</v>
      </c>
      <c r="M245" s="10" t="s">
        <v>788</v>
      </c>
      <c r="N245" s="11"/>
    </row>
    <row ht="12.75" r="246">
      <c r="A246" s="7">
        <v>245</v>
      </c>
      <c r="B246" s="7" t="s">
        <v>789</v>
      </c>
      <c r="C246" s="7" t="s">
        <v>203</v>
      </c>
      <c r="D246" s="7" t="s">
        <v>123</v>
      </c>
      <c r="E246" s="7" t="s">
        <v>126</v>
      </c>
      <c r="F246" s="7" t="s">
        <v>16</v>
      </c>
      <c r="G246" s="7" t="s">
        <v>787</v>
      </c>
      <c r="H246" s="7" t="s">
        <v>772</v>
      </c>
      <c r="I246" s="7" t="s">
        <v>790</v>
      </c>
      <c r="J246" s="7"/>
      <c r="K246" s="7"/>
      <c r="L246" s="9" t="s">
        <v>791</v>
      </c>
      <c r="M246" s="31" t="s">
        <v>792</v>
      </c>
      <c r="N246" s="11"/>
    </row>
    <row ht="12.75" r="247">
      <c r="A247" s="7">
        <v>246</v>
      </c>
      <c r="B247" s="7" t="s">
        <v>793</v>
      </c>
      <c r="C247" s="7" t="s">
        <v>203</v>
      </c>
      <c r="D247" s="7" t="s">
        <v>160</v>
      </c>
      <c r="E247" s="7" t="s">
        <v>25</v>
      </c>
      <c r="F247" s="7" t="s">
        <v>16</v>
      </c>
      <c r="G247" s="7" t="s">
        <v>787</v>
      </c>
      <c r="H247" s="7" t="s">
        <v>772</v>
      </c>
      <c r="I247" s="7" t="s">
        <v>790</v>
      </c>
      <c r="J247" s="7"/>
      <c r="K247" s="7"/>
      <c r="L247" s="9"/>
      <c r="M247" s="10" t="s">
        <v>794</v>
      </c>
      <c r="N247" s="11"/>
    </row>
    <row ht="12.75" r="248">
      <c r="A248" s="7">
        <v>247</v>
      </c>
      <c r="B248" s="7" t="s">
        <v>795</v>
      </c>
      <c r="C248" s="7" t="s">
        <v>796</v>
      </c>
      <c r="D248" s="7" t="s">
        <v>746</v>
      </c>
      <c r="E248" s="7" t="s">
        <v>25</v>
      </c>
      <c r="F248" s="7" t="s">
        <v>16</v>
      </c>
      <c r="G248" s="7" t="s">
        <v>772</v>
      </c>
      <c r="H248" s="7" t="s">
        <v>797</v>
      </c>
      <c r="I248" s="7" t="s">
        <v>798</v>
      </c>
      <c r="J248" s="7"/>
      <c r="K248" s="7"/>
      <c r="L248" s="9"/>
      <c r="M248" s="10" t="s">
        <v>799</v>
      </c>
      <c r="N248" s="11"/>
    </row>
    <row ht="12.75" r="249">
      <c r="A249" s="7">
        <v>248</v>
      </c>
      <c r="B249" s="7" t="s">
        <v>800</v>
      </c>
      <c r="C249" s="7" t="s">
        <v>203</v>
      </c>
      <c r="D249" s="7" t="s">
        <v>160</v>
      </c>
      <c r="E249" s="7" t="s">
        <v>437</v>
      </c>
      <c r="F249" s="7" t="s">
        <v>16</v>
      </c>
      <c r="G249" s="7" t="s">
        <v>751</v>
      </c>
      <c r="H249" s="7" t="s">
        <v>801</v>
      </c>
      <c r="I249" s="2" t="s">
        <v>801</v>
      </c>
      <c r="J249" s="7"/>
      <c r="K249" s="7"/>
      <c r="L249" s="9"/>
      <c r="M249" s="10" t="s">
        <v>802</v>
      </c>
      <c r="N249" s="11"/>
    </row>
    <row ht="12.75" r="250">
      <c r="A250" s="7">
        <v>249</v>
      </c>
      <c r="B250" s="7" t="s">
        <v>803</v>
      </c>
      <c r="C250" s="7" t="s">
        <v>203</v>
      </c>
      <c r="D250" s="7" t="s">
        <v>160</v>
      </c>
      <c r="E250" s="7" t="s">
        <v>44</v>
      </c>
      <c r="F250" s="7" t="s">
        <v>16</v>
      </c>
      <c r="G250" s="7" t="s">
        <v>751</v>
      </c>
      <c r="H250" s="7" t="s">
        <v>801</v>
      </c>
      <c r="I250" s="25">
        <v>45753</v>
      </c>
      <c r="J250" s="7"/>
      <c r="K250" s="7"/>
      <c r="L250" s="24">
        <v>45754</v>
      </c>
      <c r="M250" s="10" t="s">
        <v>804</v>
      </c>
      <c r="N250" s="11"/>
    </row>
    <row ht="12.75" r="251">
      <c r="A251" s="7">
        <v>250</v>
      </c>
      <c r="B251" s="7" t="s">
        <v>805</v>
      </c>
      <c r="C251" s="7" t="s">
        <v>203</v>
      </c>
      <c r="D251" s="7" t="s">
        <v>160</v>
      </c>
      <c r="E251" s="7" t="s">
        <v>214</v>
      </c>
      <c r="F251" s="7" t="s">
        <v>16</v>
      </c>
      <c r="G251" s="7" t="s">
        <v>801</v>
      </c>
      <c r="H251" s="25">
        <v>45694</v>
      </c>
      <c r="I251" s="25">
        <v>45694</v>
      </c>
      <c r="J251" s="7"/>
      <c r="K251" s="7"/>
      <c r="L251" s="9"/>
      <c r="M251" s="31" t="s">
        <v>806</v>
      </c>
      <c r="N251" s="11"/>
    </row>
    <row ht="12.75" r="252">
      <c r="A252" s="7">
        <v>251</v>
      </c>
      <c r="B252" s="7" t="s">
        <v>807</v>
      </c>
      <c r="C252" s="7" t="s">
        <v>188</v>
      </c>
      <c r="D252" s="7" t="s">
        <v>587</v>
      </c>
      <c r="E252" s="7" t="s">
        <v>126</v>
      </c>
      <c r="F252" s="7" t="s">
        <v>16</v>
      </c>
      <c r="G252" s="25">
        <v>45783</v>
      </c>
      <c r="H252" s="25">
        <v>45906</v>
      </c>
      <c r="I252" s="25">
        <v>45936</v>
      </c>
      <c r="J252" s="7"/>
      <c r="K252" s="7"/>
      <c r="L252" s="9"/>
      <c r="M252" s="15" t="s">
        <v>808</v>
      </c>
      <c r="N252" s="11"/>
    </row>
    <row ht="12.75" r="253">
      <c r="A253" s="7">
        <v>252</v>
      </c>
      <c r="B253" s="7" t="s">
        <v>809</v>
      </c>
      <c r="C253" s="7" t="s">
        <v>188</v>
      </c>
      <c r="D253" s="7" t="s">
        <v>135</v>
      </c>
      <c r="E253" s="7" t="s">
        <v>25</v>
      </c>
      <c r="F253" s="7" t="s">
        <v>16</v>
      </c>
      <c r="G253" s="25">
        <v>45936</v>
      </c>
      <c r="H253" s="25">
        <v>45997</v>
      </c>
      <c r="I253" s="25">
        <v>45997</v>
      </c>
      <c r="J253" s="7"/>
      <c r="K253" s="7"/>
      <c r="L253" s="9"/>
      <c r="M253" s="15" t="s">
        <v>810</v>
      </c>
      <c r="N253" s="11"/>
    </row>
    <row ht="12.75" r="254">
      <c r="A254" s="7">
        <v>253</v>
      </c>
      <c r="B254" s="7" t="s">
        <v>811</v>
      </c>
      <c r="C254" s="7" t="s">
        <v>236</v>
      </c>
      <c r="D254" s="7" t="s">
        <v>271</v>
      </c>
      <c r="E254" s="7" t="s">
        <v>437</v>
      </c>
      <c r="F254" s="7" t="s">
        <v>16</v>
      </c>
      <c r="G254" s="7" t="s">
        <v>812</v>
      </c>
      <c r="H254" s="7" t="s">
        <v>813</v>
      </c>
      <c r="I254" s="7" t="s">
        <v>813</v>
      </c>
      <c r="J254" s="7"/>
      <c r="K254" s="7"/>
      <c r="L254" s="9"/>
      <c r="M254" s="31" t="s">
        <v>814</v>
      </c>
      <c r="N254" s="11"/>
    </row>
    <row ht="12.75" r="255">
      <c r="A255" s="7">
        <v>254</v>
      </c>
      <c r="B255" s="7" t="s">
        <v>815</v>
      </c>
      <c r="C255" s="7" t="s">
        <v>188</v>
      </c>
      <c r="D255" s="7" t="s">
        <v>760</v>
      </c>
      <c r="E255" s="7" t="s">
        <v>437</v>
      </c>
      <c r="F255" s="7" t="s">
        <v>16</v>
      </c>
      <c r="G255" s="7" t="s">
        <v>813</v>
      </c>
      <c r="H255" s="7" t="s">
        <v>816</v>
      </c>
      <c r="I255" s="7" t="s">
        <v>813</v>
      </c>
      <c r="J255" s="7"/>
      <c r="K255" s="7"/>
      <c r="L255" s="9"/>
      <c r="M255" s="10" t="s">
        <v>817</v>
      </c>
      <c r="N255" s="11" t="s">
        <v>818</v>
      </c>
    </row>
    <row ht="12.75" r="256">
      <c r="A256" s="7">
        <v>255</v>
      </c>
      <c r="B256" s="7" t="s">
        <v>819</v>
      </c>
      <c r="C256" s="7" t="s">
        <v>188</v>
      </c>
      <c r="D256" s="7" t="s">
        <v>152</v>
      </c>
      <c r="E256" s="7" t="s">
        <v>126</v>
      </c>
      <c r="F256" s="7" t="s">
        <v>16</v>
      </c>
      <c r="G256" s="7" t="s">
        <v>820</v>
      </c>
      <c r="H256" s="7" t="s">
        <v>780</v>
      </c>
      <c r="I256" s="7" t="s">
        <v>780</v>
      </c>
      <c r="J256" s="7"/>
      <c r="K256" s="7"/>
      <c r="L256" s="9"/>
      <c r="M256" s="10" t="s">
        <v>821</v>
      </c>
      <c r="N256" s="11"/>
    </row>
    <row ht="12.75" r="257">
      <c r="A257" s="7">
        <v>256</v>
      </c>
      <c r="B257" s="7" t="s">
        <v>822</v>
      </c>
      <c r="C257" s="7" t="s">
        <v>242</v>
      </c>
      <c r="D257" s="7" t="s">
        <v>14</v>
      </c>
      <c r="E257" s="7" t="s">
        <v>44</v>
      </c>
      <c r="F257" s="7" t="s">
        <v>16</v>
      </c>
      <c r="G257" s="7" t="s">
        <v>820</v>
      </c>
      <c r="H257" s="7" t="s">
        <v>780</v>
      </c>
      <c r="I257" s="25">
        <v>45695</v>
      </c>
      <c r="J257" s="7"/>
      <c r="K257" s="7"/>
      <c r="L257" s="9"/>
      <c r="M257" s="10" t="s">
        <v>823</v>
      </c>
      <c r="N257" s="11"/>
    </row>
    <row ht="12.75" r="258">
      <c r="A258" s="7">
        <v>257</v>
      </c>
      <c r="B258" s="7" t="s">
        <v>824</v>
      </c>
      <c r="C258" s="7" t="s">
        <v>188</v>
      </c>
      <c r="D258" s="7" t="s">
        <v>78</v>
      </c>
      <c r="E258" s="7" t="s">
        <v>25</v>
      </c>
      <c r="F258" s="7" t="s">
        <v>16</v>
      </c>
      <c r="G258" s="25">
        <v>45664</v>
      </c>
      <c r="H258" s="25">
        <v>45723</v>
      </c>
      <c r="I258" s="25">
        <v>45754</v>
      </c>
      <c r="J258" s="7"/>
      <c r="K258" s="7"/>
      <c r="L258" s="9"/>
      <c r="M258" s="10" t="s">
        <v>825</v>
      </c>
      <c r="N258" s="11"/>
    </row>
    <row ht="12.75" r="259">
      <c r="A259" s="7">
        <v>258</v>
      </c>
      <c r="B259" s="7" t="s">
        <v>826</v>
      </c>
      <c r="C259" s="7" t="s">
        <v>188</v>
      </c>
      <c r="D259" s="7" t="s">
        <v>35</v>
      </c>
      <c r="E259" s="7" t="s">
        <v>214</v>
      </c>
      <c r="F259" s="7" t="s">
        <v>16</v>
      </c>
      <c r="G259" s="25">
        <v>45695</v>
      </c>
      <c r="H259" s="25">
        <v>45754</v>
      </c>
      <c r="I259" s="25">
        <v>45723</v>
      </c>
      <c r="J259" s="7"/>
      <c r="K259" s="7"/>
      <c r="L259" s="9"/>
      <c r="M259" s="10" t="s">
        <v>827</v>
      </c>
      <c r="N259" s="11"/>
    </row>
    <row ht="12.75" r="260">
      <c r="A260" s="7">
        <v>259</v>
      </c>
      <c r="B260" s="7" t="s">
        <v>828</v>
      </c>
      <c r="C260" s="7" t="s">
        <v>188</v>
      </c>
      <c r="D260" s="7" t="s">
        <v>76</v>
      </c>
      <c r="E260" s="7" t="s">
        <v>126</v>
      </c>
      <c r="F260" s="7" t="s">
        <v>16</v>
      </c>
      <c r="G260" s="25">
        <v>45907</v>
      </c>
      <c r="H260" s="25">
        <v>45968</v>
      </c>
      <c r="I260" s="7" t="s">
        <v>829</v>
      </c>
      <c r="J260" s="7"/>
      <c r="K260" s="7"/>
      <c r="L260" s="9"/>
      <c r="M260" s="36" t="s">
        <v>830</v>
      </c>
      <c r="N260" s="11"/>
    </row>
    <row ht="12.75" r="261">
      <c r="A261" s="7">
        <v>260</v>
      </c>
      <c r="B261" s="7" t="s">
        <v>831</v>
      </c>
      <c r="C261" s="7" t="s">
        <v>236</v>
      </c>
      <c r="D261" s="7" t="s">
        <v>832</v>
      </c>
      <c r="E261" s="7" t="s">
        <v>437</v>
      </c>
      <c r="F261" s="7" t="s">
        <v>16</v>
      </c>
      <c r="G261" s="25">
        <v>45937</v>
      </c>
      <c r="H261" s="7" t="s">
        <v>833</v>
      </c>
      <c r="I261" s="7" t="s">
        <v>834</v>
      </c>
      <c r="J261" s="7"/>
      <c r="K261" s="7"/>
      <c r="L261" s="9"/>
      <c r="M261" s="10" t="s">
        <v>835</v>
      </c>
      <c r="N261" s="11"/>
    </row>
    <row ht="12.75" r="262">
      <c r="A262" s="7">
        <v>261</v>
      </c>
      <c r="B262" s="7" t="s">
        <v>836</v>
      </c>
      <c r="C262" s="7" t="s">
        <v>188</v>
      </c>
      <c r="D262" s="7" t="s">
        <v>680</v>
      </c>
      <c r="E262" s="7" t="s">
        <v>25</v>
      </c>
      <c r="F262" s="7" t="s">
        <v>16</v>
      </c>
      <c r="G262" s="7" t="s">
        <v>829</v>
      </c>
      <c r="H262" s="7" t="s">
        <v>837</v>
      </c>
      <c r="I262" s="7" t="s">
        <v>837</v>
      </c>
      <c r="J262" s="7"/>
      <c r="K262" s="7"/>
      <c r="L262" s="9"/>
      <c r="M262" s="10" t="s">
        <v>838</v>
      </c>
      <c r="N262" s="11"/>
    </row>
    <row ht="12.75" r="263">
      <c r="A263" s="7">
        <v>262</v>
      </c>
      <c r="B263" s="7" t="s">
        <v>839</v>
      </c>
      <c r="C263" s="7" t="s">
        <v>188</v>
      </c>
      <c r="D263" s="7" t="s">
        <v>680</v>
      </c>
      <c r="E263" s="7" t="s">
        <v>44</v>
      </c>
      <c r="F263" s="7" t="s">
        <v>16</v>
      </c>
      <c r="G263" s="7" t="s">
        <v>829</v>
      </c>
      <c r="H263" s="7" t="s">
        <v>837</v>
      </c>
      <c r="I263" s="7" t="s">
        <v>840</v>
      </c>
      <c r="J263" s="7"/>
      <c r="K263" s="7"/>
      <c r="L263" s="9"/>
      <c r="M263" s="10" t="s">
        <v>841</v>
      </c>
      <c r="N263" s="11"/>
    </row>
    <row ht="12.75" r="264">
      <c r="A264" s="7">
        <v>263</v>
      </c>
      <c r="B264" s="7" t="s">
        <v>842</v>
      </c>
      <c r="C264" s="7" t="s">
        <v>188</v>
      </c>
      <c r="D264" s="7" t="s">
        <v>70</v>
      </c>
      <c r="E264" s="7" t="s">
        <v>214</v>
      </c>
      <c r="F264" s="7" t="s">
        <v>16</v>
      </c>
      <c r="G264" s="7" t="s">
        <v>837</v>
      </c>
      <c r="H264" s="7" t="s">
        <v>840</v>
      </c>
      <c r="I264" s="7" t="s">
        <v>843</v>
      </c>
      <c r="J264" s="7"/>
      <c r="K264" s="7"/>
      <c r="L264" s="9"/>
      <c r="M264" s="10" t="s">
        <v>844</v>
      </c>
      <c r="N264" s="11"/>
    </row>
    <row ht="12.75" r="265">
      <c r="A265" s="7">
        <v>264</v>
      </c>
      <c r="B265" s="7" t="s">
        <v>845</v>
      </c>
      <c r="C265" s="7" t="s">
        <v>236</v>
      </c>
      <c r="D265" s="7" t="s">
        <v>86</v>
      </c>
      <c r="E265" s="7" t="s">
        <v>126</v>
      </c>
      <c r="F265" s="7" t="s">
        <v>16</v>
      </c>
      <c r="G265" s="7" t="s">
        <v>840</v>
      </c>
      <c r="H265" s="7" t="s">
        <v>846</v>
      </c>
      <c r="I265" s="7" t="s">
        <v>846</v>
      </c>
      <c r="J265" s="7"/>
      <c r="K265" s="7"/>
      <c r="L265" s="9"/>
      <c r="M265" s="10" t="s">
        <v>847</v>
      </c>
      <c r="N265" s="11"/>
    </row>
    <row ht="12.75" r="266">
      <c r="A266" s="7">
        <v>265</v>
      </c>
      <c r="B266" s="7" t="s">
        <v>848</v>
      </c>
      <c r="C266" s="7" t="s">
        <v>188</v>
      </c>
      <c r="D266" s="7" t="s">
        <v>78</v>
      </c>
      <c r="E266" s="7" t="s">
        <v>44</v>
      </c>
      <c r="F266" s="7" t="s">
        <v>16</v>
      </c>
      <c r="G266" s="7" t="s">
        <v>840</v>
      </c>
      <c r="H266" s="7" t="s">
        <v>846</v>
      </c>
      <c r="I266" s="7" t="s">
        <v>849</v>
      </c>
      <c r="J266" s="7"/>
      <c r="K266" s="7"/>
      <c r="L266" s="24">
        <v>45724</v>
      </c>
      <c r="M266" s="10" t="s">
        <v>850</v>
      </c>
      <c r="N266" s="11"/>
    </row>
    <row ht="12.75" r="267">
      <c r="A267" s="7">
        <v>266</v>
      </c>
      <c r="B267" s="7" t="s">
        <v>851</v>
      </c>
      <c r="C267" s="7" t="s">
        <v>188</v>
      </c>
      <c r="D267" s="7" t="s">
        <v>402</v>
      </c>
      <c r="E267" s="7" t="s">
        <v>44</v>
      </c>
      <c r="F267" s="7" t="s">
        <v>16</v>
      </c>
      <c r="G267" s="7" t="s">
        <v>834</v>
      </c>
      <c r="H267" s="7" t="s">
        <v>846</v>
      </c>
      <c r="I267" s="7" t="s">
        <v>849</v>
      </c>
      <c r="J267" s="7"/>
      <c r="K267" s="7"/>
      <c r="L267" s="9"/>
      <c r="M267" s="10" t="s">
        <v>852</v>
      </c>
      <c r="N267" s="11"/>
    </row>
    <row ht="12.75" r="268">
      <c r="A268" s="7">
        <v>267</v>
      </c>
      <c r="B268" s="7" t="s">
        <v>853</v>
      </c>
      <c r="C268" s="7" t="s">
        <v>188</v>
      </c>
      <c r="D268" s="7" t="s">
        <v>432</v>
      </c>
      <c r="E268" s="7" t="s">
        <v>437</v>
      </c>
      <c r="F268" s="7" t="s">
        <v>16</v>
      </c>
      <c r="G268" s="25">
        <v>45816</v>
      </c>
      <c r="H268" s="25">
        <v>45877</v>
      </c>
      <c r="I268" s="25">
        <v>45846</v>
      </c>
      <c r="J268" s="7"/>
      <c r="K268" s="7"/>
      <c r="L268" s="9"/>
      <c r="M268" s="10" t="s">
        <v>854</v>
      </c>
      <c r="N268" s="11"/>
    </row>
    <row ht="12.75" r="269">
      <c r="A269" s="7">
        <v>268</v>
      </c>
      <c r="B269" s="7" t="s">
        <v>855</v>
      </c>
      <c r="C269" s="7" t="s">
        <v>654</v>
      </c>
      <c r="D269" s="7" t="s">
        <v>856</v>
      </c>
      <c r="E269" s="7" t="s">
        <v>214</v>
      </c>
      <c r="F269" s="7" t="s">
        <v>16</v>
      </c>
      <c r="G269" s="25">
        <v>45846</v>
      </c>
      <c r="H269" s="25">
        <v>45969</v>
      </c>
      <c r="I269" s="25">
        <v>45877</v>
      </c>
      <c r="J269" s="7"/>
      <c r="K269" s="7"/>
      <c r="L269" s="9"/>
      <c r="M269" s="10" t="s">
        <v>857</v>
      </c>
      <c r="N269" s="11"/>
    </row>
    <row ht="12.75" r="270">
      <c r="A270" s="9">
        <v>267</v>
      </c>
      <c r="B270" s="9" t="s">
        <v>858</v>
      </c>
      <c r="C270" s="9" t="s">
        <v>236</v>
      </c>
      <c r="D270" s="9" t="s">
        <v>271</v>
      </c>
      <c r="E270" s="9" t="s">
        <v>25</v>
      </c>
      <c r="F270" s="7" t="s">
        <v>16</v>
      </c>
      <c r="G270" s="24">
        <v>45969</v>
      </c>
      <c r="H270" s="9" t="s">
        <v>859</v>
      </c>
      <c r="I270" s="9" t="s">
        <v>859</v>
      </c>
      <c r="J270" s="9"/>
      <c r="K270" s="9"/>
      <c r="L270" s="9"/>
      <c r="M270" s="18" t="s">
        <v>860</v>
      </c>
      <c r="N270" s="11"/>
    </row>
    <row ht="12.75" r="271">
      <c r="A271" s="7">
        <v>267</v>
      </c>
      <c r="B271" s="7" t="s">
        <v>861</v>
      </c>
      <c r="C271" s="7" t="s">
        <v>188</v>
      </c>
      <c r="D271" s="7" t="s">
        <v>587</v>
      </c>
      <c r="E271" s="7" t="s">
        <v>126</v>
      </c>
      <c r="F271" s="7" t="s">
        <v>16</v>
      </c>
      <c r="G271" s="24">
        <v>45969</v>
      </c>
      <c r="H271" s="9" t="s">
        <v>859</v>
      </c>
      <c r="I271" s="7" t="s">
        <v>862</v>
      </c>
      <c r="J271" s="7"/>
      <c r="K271" s="7"/>
      <c r="L271" s="9"/>
      <c r="M271" s="10" t="s">
        <v>863</v>
      </c>
      <c r="N271" s="11"/>
    </row>
    <row ht="12.75" r="272">
      <c r="A272" s="7">
        <v>268</v>
      </c>
      <c r="B272" s="7" t="s">
        <v>864</v>
      </c>
      <c r="C272" s="7" t="s">
        <v>188</v>
      </c>
      <c r="D272" s="7" t="s">
        <v>432</v>
      </c>
      <c r="E272" s="7" t="s">
        <v>437</v>
      </c>
      <c r="F272" s="7" t="s">
        <v>16</v>
      </c>
      <c r="G272" s="25">
        <v>45969</v>
      </c>
      <c r="H272" s="9" t="s">
        <v>859</v>
      </c>
      <c r="I272" s="7" t="s">
        <v>859</v>
      </c>
      <c r="J272" s="7"/>
      <c r="K272" s="7"/>
      <c r="L272" s="9"/>
      <c r="M272" s="10" t="s">
        <v>865</v>
      </c>
      <c r="N272" s="11"/>
    </row>
    <row ht="12.75" r="273">
      <c r="A273" s="7">
        <v>269</v>
      </c>
      <c r="B273" s="7" t="s">
        <v>866</v>
      </c>
      <c r="C273" s="7" t="s">
        <v>188</v>
      </c>
      <c r="D273" s="7" t="s">
        <v>867</v>
      </c>
      <c r="E273" s="7" t="s">
        <v>44</v>
      </c>
      <c r="F273" s="7" t="s">
        <v>16</v>
      </c>
      <c r="G273" s="7" t="s">
        <v>859</v>
      </c>
      <c r="H273" s="7" t="s">
        <v>868</v>
      </c>
      <c r="I273" s="7" t="s">
        <v>869</v>
      </c>
      <c r="J273" s="7"/>
      <c r="K273" s="7"/>
      <c r="L273" s="9"/>
      <c r="M273" s="10" t="s">
        <v>870</v>
      </c>
      <c r="N273" s="11"/>
    </row>
    <row ht="12.75" r="274">
      <c r="A274" s="7">
        <v>270</v>
      </c>
      <c r="B274" s="7" t="s">
        <v>871</v>
      </c>
      <c r="C274" s="7" t="s">
        <v>236</v>
      </c>
      <c r="D274" s="7" t="s">
        <v>379</v>
      </c>
      <c r="E274" s="7" t="s">
        <v>25</v>
      </c>
      <c r="F274" s="7"/>
      <c r="G274" s="7" t="s">
        <v>872</v>
      </c>
      <c r="H274" s="7" t="s">
        <v>873</v>
      </c>
      <c r="I274" s="7"/>
      <c r="J274" s="7"/>
      <c r="K274" s="7"/>
      <c r="L274" s="9"/>
      <c r="M274" s="10" t="s">
        <v>874</v>
      </c>
      <c r="N274" s="11"/>
    </row>
    <row ht="12.75" r="275">
      <c r="A275" s="7">
        <v>271</v>
      </c>
      <c r="B275" s="7" t="s">
        <v>875</v>
      </c>
      <c r="C275" s="7" t="s">
        <v>188</v>
      </c>
      <c r="D275" s="7" t="s">
        <v>333</v>
      </c>
      <c r="E275" s="7" t="s">
        <v>126</v>
      </c>
      <c r="F275" s="7" t="s">
        <v>16</v>
      </c>
      <c r="G275" s="25">
        <v>45725</v>
      </c>
      <c r="H275" s="25">
        <v>45786</v>
      </c>
      <c r="I275" s="25">
        <v>45786</v>
      </c>
      <c r="J275" s="7"/>
      <c r="K275" s="7"/>
      <c r="L275" s="9"/>
      <c r="M275" s="10" t="s">
        <v>876</v>
      </c>
      <c r="N275" s="11"/>
    </row>
    <row ht="12.75" r="276">
      <c r="A276" s="7">
        <v>272</v>
      </c>
      <c r="B276" s="9" t="s">
        <v>877</v>
      </c>
      <c r="C276" s="7" t="s">
        <v>188</v>
      </c>
      <c r="D276" s="7" t="s">
        <v>152</v>
      </c>
      <c r="E276" s="7" t="s">
        <v>25</v>
      </c>
      <c r="F276" s="7" t="s">
        <v>16</v>
      </c>
      <c r="G276" s="25">
        <v>45878</v>
      </c>
      <c r="H276" s="25">
        <v>45939</v>
      </c>
      <c r="I276" s="25">
        <v>45878</v>
      </c>
      <c r="J276" s="7"/>
      <c r="K276" s="7"/>
      <c r="L276" s="9"/>
      <c r="M276" s="10" t="s">
        <v>878</v>
      </c>
      <c r="N276" s="11"/>
    </row>
    <row ht="12.75" r="277">
      <c r="A277" s="7">
        <v>273</v>
      </c>
      <c r="B277" s="7" t="s">
        <v>879</v>
      </c>
      <c r="C277" s="7" t="s">
        <v>188</v>
      </c>
      <c r="D277" s="7" t="s">
        <v>587</v>
      </c>
      <c r="E277" s="7" t="s">
        <v>437</v>
      </c>
      <c r="F277" s="7"/>
      <c r="G277" s="25">
        <v>46000</v>
      </c>
      <c r="H277" s="7" t="s">
        <v>880</v>
      </c>
      <c r="I277" s="7"/>
      <c r="J277" s="7"/>
      <c r="K277" s="7"/>
      <c r="L277" s="9"/>
      <c r="M277" s="10" t="s">
        <v>881</v>
      </c>
      <c r="N277" s="11"/>
    </row>
    <row ht="12.75" r="278">
      <c r="A278" s="7"/>
      <c r="B278" s="7"/>
      <c r="C278" s="7"/>
      <c r="D278" s="7"/>
      <c r="E278" s="7"/>
      <c r="F278" s="7"/>
      <c r="G278" s="7"/>
      <c r="H278" s="7"/>
      <c r="I278" s="7"/>
      <c r="J278" s="7"/>
      <c r="K278" s="7"/>
      <c r="L278" s="9"/>
      <c r="M278" s="10"/>
      <c r="N278" s="11"/>
    </row>
    <row ht="12.75" r="279">
      <c r="A279" s="7"/>
      <c r="B279" s="7"/>
      <c r="C279" s="7"/>
      <c r="D279" s="7"/>
      <c r="E279" s="7"/>
      <c r="F279" s="7"/>
      <c r="G279" s="7"/>
      <c r="H279" s="7"/>
      <c r="I279" s="7"/>
      <c r="J279" s="7"/>
      <c r="K279" s="7"/>
      <c r="L279" s="9"/>
      <c r="M279" s="10"/>
      <c r="N279" s="11"/>
    </row>
    <row ht="12.75" r="280">
      <c r="A280" s="7"/>
      <c r="B280" s="7"/>
      <c r="C280" s="7"/>
      <c r="D280" s="7"/>
      <c r="E280" s="7"/>
      <c r="F280" s="7"/>
      <c r="G280" s="7"/>
      <c r="H280" s="7"/>
      <c r="I280" s="7"/>
      <c r="J280" s="7"/>
      <c r="K280" s="7"/>
      <c r="L280" s="9"/>
      <c r="M280" s="10"/>
      <c r="N280" s="11"/>
    </row>
    <row ht="12.75" r="281">
      <c r="A281" s="7"/>
      <c r="B281" s="7"/>
      <c r="C281" s="7"/>
      <c r="D281" s="7"/>
      <c r="E281" s="7"/>
      <c r="F281" s="7"/>
      <c r="G281" s="7"/>
      <c r="H281" s="7"/>
      <c r="I281" s="7"/>
      <c r="J281" s="7"/>
      <c r="K281" s="7"/>
      <c r="L281" s="9"/>
      <c r="M281" s="10"/>
      <c r="N281" s="11"/>
    </row>
    <row ht="12.75" r="282">
      <c r="A282" s="7"/>
      <c r="B282" s="7"/>
      <c r="C282" s="7"/>
      <c r="D282" s="7"/>
      <c r="E282" s="7"/>
      <c r="F282" s="7"/>
      <c r="G282" s="7"/>
      <c r="H282" s="7"/>
      <c r="I282" s="7"/>
      <c r="J282" s="7"/>
      <c r="K282" s="7"/>
      <c r="L282" s="9"/>
      <c r="M282" s="10"/>
      <c r="N282" s="11"/>
    </row>
    <row ht="12.75" r="283">
      <c r="A283" s="7"/>
      <c r="B283" s="7"/>
      <c r="C283" s="7"/>
      <c r="D283" s="7"/>
      <c r="E283" s="7"/>
      <c r="F283" s="7"/>
      <c r="G283" s="7"/>
      <c r="H283" s="7"/>
      <c r="I283" s="7"/>
      <c r="J283" s="7"/>
      <c r="K283" s="7"/>
      <c r="L283" s="9"/>
      <c r="M283" s="10"/>
      <c r="N283" s="11"/>
    </row>
    <row ht="12.75" r="284">
      <c r="A284" s="7"/>
      <c r="B284" s="7"/>
      <c r="C284" s="7"/>
      <c r="D284" s="7"/>
      <c r="E284" s="7"/>
      <c r="F284" s="7"/>
      <c r="G284" s="7"/>
      <c r="H284" s="7"/>
      <c r="I284" s="7"/>
      <c r="J284" s="7"/>
      <c r="K284" s="7"/>
      <c r="L284" s="9"/>
      <c r="M284" s="10"/>
      <c r="N284" s="11"/>
    </row>
    <row ht="12.75" r="285">
      <c r="A285" s="7"/>
      <c r="B285" s="7"/>
      <c r="C285" s="7"/>
      <c r="D285" s="7"/>
      <c r="E285" s="7"/>
      <c r="F285" s="7"/>
      <c r="G285" s="7"/>
      <c r="H285" s="7"/>
      <c r="I285" s="7"/>
      <c r="J285" s="7"/>
      <c r="K285" s="7"/>
      <c r="L285" s="9"/>
      <c r="M285" s="10"/>
      <c r="N285" s="11"/>
    </row>
    <row ht="12.75" r="286">
      <c r="A286" s="7"/>
      <c r="B286" s="7"/>
      <c r="C286" s="7"/>
      <c r="D286" s="7"/>
      <c r="E286" s="7"/>
      <c r="F286" s="7"/>
      <c r="G286" s="7"/>
      <c r="H286" s="7"/>
      <c r="I286" s="7"/>
      <c r="J286" s="7"/>
      <c r="K286" s="7"/>
      <c r="L286" s="9"/>
      <c r="M286" s="10"/>
      <c r="N286" s="11"/>
    </row>
    <row ht="12.75" r="287">
      <c r="A287" s="7"/>
      <c r="B287" s="7"/>
      <c r="C287" s="7"/>
      <c r="D287" s="7"/>
      <c r="E287" s="7"/>
      <c r="F287" s="7"/>
      <c r="G287" s="7"/>
      <c r="H287" s="7"/>
      <c r="I287" s="7"/>
      <c r="J287" s="7"/>
      <c r="K287" s="7"/>
      <c r="L287" s="9"/>
      <c r="M287" s="10"/>
      <c r="N287" s="11"/>
    </row>
    <row ht="12.75" r="288">
      <c r="A288" s="7"/>
      <c r="B288" s="7"/>
      <c r="C288" s="7"/>
      <c r="D288" s="7"/>
      <c r="E288" s="7"/>
      <c r="F288" s="7"/>
      <c r="G288" s="7"/>
      <c r="H288" s="7"/>
      <c r="I288" s="7"/>
      <c r="J288" s="7"/>
      <c r="K288" s="7"/>
      <c r="L288" s="9"/>
      <c r="M288" s="10"/>
      <c r="N288" s="11"/>
    </row>
    <row ht="12.75" r="289">
      <c r="A289" s="7"/>
      <c r="B289" s="7"/>
      <c r="C289" s="7"/>
      <c r="D289" s="7"/>
      <c r="E289" s="7"/>
      <c r="F289" s="7"/>
      <c r="G289" s="7"/>
      <c r="H289" s="7"/>
      <c r="I289" s="7"/>
      <c r="J289" s="7"/>
      <c r="K289" s="7"/>
      <c r="L289" s="9"/>
      <c r="M289" s="10"/>
      <c r="N289" s="11"/>
    </row>
    <row ht="12.75" r="290">
      <c r="A290" s="7"/>
      <c r="B290" s="7"/>
      <c r="C290" s="7"/>
      <c r="D290" s="7"/>
      <c r="E290" s="7"/>
      <c r="F290" s="7"/>
      <c r="G290" s="7"/>
      <c r="H290" s="7"/>
      <c r="I290" s="7"/>
      <c r="J290" s="7"/>
      <c r="K290" s="7"/>
      <c r="L290" s="9"/>
      <c r="M290" s="10"/>
      <c r="N290" s="11"/>
    </row>
    <row ht="12.75" r="291">
      <c r="A291" s="7"/>
      <c r="B291" s="7"/>
      <c r="C291" s="7"/>
      <c r="D291" s="7"/>
      <c r="E291" s="7"/>
      <c r="F291" s="7"/>
      <c r="G291" s="7"/>
      <c r="H291" s="7"/>
      <c r="I291" s="7"/>
      <c r="J291" s="7"/>
      <c r="K291" s="7"/>
      <c r="L291" s="9"/>
      <c r="M291" s="10"/>
      <c r="N291" s="11"/>
    </row>
    <row ht="12.75" r="292">
      <c r="A292" s="7"/>
      <c r="B292" s="7"/>
      <c r="C292" s="7"/>
      <c r="D292" s="7"/>
      <c r="E292" s="7"/>
      <c r="F292" s="7"/>
      <c r="G292" s="7"/>
      <c r="H292" s="7"/>
      <c r="I292" s="7"/>
      <c r="J292" s="7"/>
      <c r="K292" s="7"/>
      <c r="L292" s="9"/>
      <c r="M292" s="10"/>
      <c r="N292" s="11"/>
    </row>
    <row ht="12.75" r="293">
      <c r="A293" s="7"/>
      <c r="B293" s="7"/>
      <c r="C293" s="7"/>
      <c r="D293" s="7"/>
      <c r="E293" s="7"/>
      <c r="F293" s="7"/>
      <c r="G293" s="7"/>
      <c r="H293" s="7"/>
      <c r="I293" s="7"/>
      <c r="J293" s="7"/>
      <c r="K293" s="7"/>
      <c r="L293" s="9"/>
      <c r="M293" s="15"/>
      <c r="N293" s="11"/>
    </row>
    <row ht="12.75" r="294">
      <c r="C294" s="2"/>
      <c r="D294" s="2"/>
      <c r="E294" s="2"/>
      <c r="F294" s="2"/>
      <c r="G294" s="7"/>
      <c r="H294" s="2"/>
      <c r="L294" s="3"/>
      <c r="M294" s="43"/>
    </row>
    <row ht="12.75" r="295">
      <c r="B295" s="44" t="s">
        <v>882</v>
      </c>
      <c r="C295" s="44" t="s">
        <v>883</v>
      </c>
      <c r="D295" s="44" t="s">
        <v>884</v>
      </c>
      <c r="E295" s="44" t="s">
        <v>885</v>
      </c>
      <c r="F295" s="44" t="s">
        <v>886</v>
      </c>
      <c r="G295" s="44" t="s">
        <v>887</v>
      </c>
      <c r="H295" s="44" t="s">
        <v>888</v>
      </c>
      <c r="I295" s="44" t="s">
        <v>889</v>
      </c>
      <c r="J295" s="44" t="s">
        <v>890</v>
      </c>
      <c r="K295" s="44" t="s">
        <v>891</v>
      </c>
      <c r="L295" s="44" t="s">
        <v>892</v>
      </c>
    </row>
    <row ht="12.75" r="296">
      <c r="B296" s="12" t="s">
        <v>214</v>
      </c>
      <c r="C296" s="7">
        <v>9</v>
      </c>
      <c r="D296" s="7">
        <f>COUNTIF(E113:E141,"khanhnd23")</f>
        <v>7</v>
      </c>
      <c r="E296" s="7">
        <f>COUNTIF(E142:E178,"khanhnd23")</f>
        <v>6</v>
      </c>
      <c r="F296" s="7">
        <f>COUNTIF(E179:E201,"khanhnd23")</f>
        <v>4</v>
      </c>
      <c r="G296" s="7">
        <f>COUNTIF(E202:E228,"khanhnd23")</f>
        <v>4</v>
      </c>
      <c r="H296" s="7">
        <f>COUNTIF(E229:E257,"khanhnd23")</f>
        <v>4</v>
      </c>
      <c r="I296" s="7">
        <f>COUNTIF(E258:E294,"khanhnd23")</f>
        <v>3</v>
      </c>
      <c r="J296" s="7"/>
      <c r="K296" s="7" t="s">
        <v>893</v>
      </c>
      <c r="L296" s="7">
        <f>SUMIF($E$1:$E$293,B296,$J$1:$J$293)</f>
        <v>1</v>
      </c>
    </row>
    <row ht="12.75" r="297">
      <c r="B297" s="12" t="s">
        <v>25</v>
      </c>
      <c r="C297" s="7">
        <v>7</v>
      </c>
      <c r="D297" s="7">
        <f>COUNTIF(E113:E142,"ductn")</f>
        <v>7</v>
      </c>
      <c r="E297" s="7">
        <f>COUNTIF(E134:E178,"ductn")</f>
        <v>8</v>
      </c>
      <c r="F297" s="7">
        <f>COUNTIF(E180:E201,"ductn")</f>
        <v>5</v>
      </c>
      <c r="G297" s="7">
        <f>COUNTIF(E202:E228,"ductn")</f>
        <v>7</v>
      </c>
      <c r="H297" s="7">
        <f>COUNTIF(E229:E257,"ductn")</f>
        <v>6</v>
      </c>
      <c r="I297" s="7">
        <f>COUNTIF(E258:E294,"ductn")</f>
        <v>5</v>
      </c>
      <c r="J297" s="7"/>
      <c r="K297" s="7" t="s">
        <v>437</v>
      </c>
      <c r="L297" s="7">
        <f>SUMIF($E$1:$E$293,B297,$J$1:$J$293)</f>
        <v>3</v>
      </c>
    </row>
    <row ht="12.75" r="298">
      <c r="B298" s="7" t="s">
        <v>44</v>
      </c>
      <c r="C298" s="7">
        <v>16</v>
      </c>
      <c r="D298" s="7">
        <f>COUNTIF(E113:E141,"vinhtq18")</f>
        <v>8</v>
      </c>
      <c r="E298" s="7">
        <f>COUNTIF(E142:E178,"vinhtq18")</f>
        <v>8</v>
      </c>
      <c r="F298" s="7">
        <f>COUNTIF(E179:E201,"vinhtq18")</f>
        <v>4</v>
      </c>
      <c r="G298" s="7">
        <f>COUNTIF(E202:E228,"vinhtq18")</f>
        <v>5</v>
      </c>
      <c r="H298" s="7">
        <f>COUNTIF(E229:E257,"vinhtq18")</f>
        <v>7</v>
      </c>
      <c r="I298" s="7">
        <f>COUNTIF(E258:E294,"vinhtq18")</f>
        <v>4</v>
      </c>
      <c r="J298" s="7"/>
      <c r="K298" s="7" t="s">
        <v>126</v>
      </c>
      <c r="L298" s="7">
        <f>SUMIF($E$1:$E$293,B298,$J$1:$J$293)</f>
        <v>4</v>
      </c>
    </row>
    <row ht="12.75" r="299">
      <c r="B299" s="7" t="s">
        <v>126</v>
      </c>
      <c r="C299" s="7">
        <v>8</v>
      </c>
      <c r="D299" s="7">
        <f>COUNTIF(E113:E141,"thongnv31")</f>
        <v>7</v>
      </c>
      <c r="E299" s="7">
        <f>COUNTIF(E142:E178,"thongnv31")</f>
        <v>8</v>
      </c>
      <c r="F299" s="7">
        <f>COUNTIF(E179:E201,"thongnv31")</f>
        <v>5</v>
      </c>
      <c r="G299" s="7">
        <f>COUNTIF(E202:E228,"thongnv31")</f>
        <v>4</v>
      </c>
      <c r="H299" s="7">
        <f>COUNTIF(E229:E257,"thongnv31")</f>
        <v>6</v>
      </c>
      <c r="I299" s="7">
        <f>COUNTIF(E258:E294,"thongnv31")</f>
        <v>4</v>
      </c>
      <c r="J299" s="7"/>
      <c r="K299" s="7" t="s">
        <v>214</v>
      </c>
      <c r="L299" s="7">
        <f>SUMIF($E$1:$E$293,B299,$J$1:$J$293)</f>
        <v>1</v>
      </c>
    </row>
    <row ht="12.75" r="300">
      <c r="B300" s="7" t="s">
        <v>437</v>
      </c>
      <c r="C300" s="7">
        <v>0</v>
      </c>
      <c r="D300" s="7">
        <v>0</v>
      </c>
      <c r="E300" s="7">
        <f>COUNTIF(E142:E178,"tuanha3")</f>
        <v>8</v>
      </c>
      <c r="F300" s="7">
        <f>COUNTIF(E179:E201,"tuanha3")</f>
        <v>5</v>
      </c>
      <c r="G300" s="7">
        <f>COUNTIF(E202:E228,"tuanha3")</f>
        <v>7</v>
      </c>
      <c r="H300" s="7">
        <f>COUNTIF(E229:E257,"tuanha3")</f>
        <v>6</v>
      </c>
      <c r="I300" s="7">
        <f>COUNTIF(E258:E294,"tuanha3")</f>
        <v>4</v>
      </c>
      <c r="J300" s="7"/>
      <c r="K300" s="7" t="s">
        <v>44</v>
      </c>
      <c r="L300" s="7">
        <f>SUMIF($E$1:$E$293,B300,$J$1:$J$293)</f>
        <v>0</v>
      </c>
    </row>
    <row ht="12.75" r="301">
      <c r="C301" s="2">
        <f>SUM(C296:C300)</f>
        <v>40</v>
      </c>
      <c r="D301" s="2">
        <f>SUM(D296:D300)</f>
        <v>29</v>
      </c>
      <c r="E301" s="2">
        <f>SUM(E296:E300)</f>
        <v>38</v>
      </c>
      <c r="F301" s="2">
        <f>SUM(F296:F300)</f>
        <v>23</v>
      </c>
      <c r="G301" s="2">
        <f>SUM(G296:G300)</f>
        <v>27</v>
      </c>
      <c r="H301" s="45">
        <f>SUM(H296:H300)</f>
        <v>29</v>
      </c>
      <c r="I301" s="45">
        <f>SUM(I296:I300)</f>
        <v>20</v>
      </c>
    </row>
    <row ht="12.75" r="302"/>
    <row ht="12.75" r="303"/>
    <row ht="12.75" r="304"/>
    <row ht="12.75" r="305"/>
    <row ht="12.75" r="306"/>
    <row ht="12.75" r="307"/>
    <row ht="12.75" r="308"/>
    <row ht="12.75" r="309"/>
    <row ht="12.75" r="310"/>
    <row ht="12.75" r="311"/>
    <row ht="12.75" r="312"/>
    <row ht="12.75" r="313"/>
    <row ht="12.75" r="314"/>
    <row ht="12.75" r="315"/>
    <row ht="12.75" r="316"/>
    <row ht="12.75" r="317"/>
    <row ht="12.75" r="318"/>
    <row ht="12.75" r="319"/>
    <row ht="12.75" r="320"/>
  </sheetData>
  <autoFilter ref="A1:N266"/>
  <hyperlinks>
    <hyperlink r:id="rId1" ref="B58"/>
    <hyperlink r:id="rId2" ref="B61"/>
    <hyperlink r:id="rId3" ref="B62"/>
    <hyperlink r:id="rId4" ref="B63"/>
    <hyperlink r:id="rId5" ref="B64"/>
    <hyperlink r:id="rId6" ref="B67"/>
    <hyperlink r:id="rId7" ref="B69" tooltip=""/>
    <hyperlink r:id="rId8" ref="B94" tooltip=""/>
    <hyperlink r:id="rId9" ref="B108" tooltip=""/>
    <hyperlink r:id="rId10" ref="N111" tooltip="Đánh giá sizing hệ thống Mobile-CA"/>
    <hyperlink r:id="rId11" ref="B276" tooltip=""/>
  </hyperlinks>
  <printOptions headings="0" gridLines="0" gridLinesSet="0"/>
  <pageMargins left="0.75" right="0.75" top="1" bottom="1" header="0.5" footer="0.5"/>
  <pageSetup paperSize="1"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H3" xSplit="7" ySplit="2"/>
      <selection activeCell="F42" activeCellId="0" sqref="F42"/>
    </sheetView>
  </sheetViews>
  <sheetFormatPr defaultColWidth="9" defaultRowHeight="12.75"/>
  <cols>
    <col customWidth="1" min="1" max="1" style="3" width="6.75"/>
    <col customWidth="1" min="2" max="2" style="3" width="10.00390625"/>
    <col customWidth="1" min="3" max="3" style="47" width="30.75"/>
    <col customWidth="1" min="4" max="4" style="3" width="10.00390625"/>
    <col customWidth="1" min="5" max="5" style="48" width="11"/>
    <col customWidth="1" min="6" max="6" style="3" width="9.75"/>
    <col customWidth="1" min="7" max="7" style="3" width="32.8515625"/>
    <col customWidth="1" min="8" max="8" style="46" width="65.421875"/>
    <col customWidth="1" min="9" max="9" style="3" width="12.375"/>
    <col customWidth="1" min="10" max="10" style="43" width="43.57421875"/>
    <col customWidth="1" min="11" max="11" style="3" width="12.421875"/>
    <col customWidth="1" min="12" max="12" style="3" width="11.141666666666699"/>
    <col customWidth="1" min="13" max="13" style="46" width="39.57421875"/>
    <col min="14" max="16384" style="46" width="9"/>
  </cols>
  <sheetData>
    <row ht="44.93181818181818" customHeight="1" r="1">
      <c r="C1" s="49" t="s">
        <v>894</v>
      </c>
      <c r="D1" s="49"/>
      <c r="E1" s="49"/>
      <c r="F1" s="49"/>
      <c r="G1" s="49"/>
      <c r="H1" s="50"/>
      <c r="I1" s="51"/>
      <c r="J1" s="50"/>
    </row>
    <row customFormat="1" ht="23.25" r="2" s="48">
      <c r="A2" s="52" t="s">
        <v>0</v>
      </c>
      <c r="B2" s="53" t="s">
        <v>1</v>
      </c>
      <c r="C2" s="52" t="s">
        <v>895</v>
      </c>
      <c r="D2" s="52" t="s">
        <v>2</v>
      </c>
      <c r="E2" s="52" t="s">
        <v>896</v>
      </c>
      <c r="F2" s="52" t="s">
        <v>897</v>
      </c>
      <c r="G2" s="52" t="s">
        <v>898</v>
      </c>
      <c r="H2" s="52" t="s">
        <v>899</v>
      </c>
      <c r="I2" s="52" t="s">
        <v>900</v>
      </c>
      <c r="J2" s="52" t="s">
        <v>901</v>
      </c>
      <c r="K2" s="52" t="s">
        <v>902</v>
      </c>
      <c r="L2" s="52" t="s">
        <v>16</v>
      </c>
    </row>
    <row ht="34.5" r="3">
      <c r="A3" s="54">
        <v>1</v>
      </c>
      <c r="B3" s="9"/>
      <c r="C3" s="20" t="s">
        <v>903</v>
      </c>
      <c r="D3" s="16" t="s">
        <v>188</v>
      </c>
      <c r="E3" s="16"/>
      <c r="F3" s="9" t="s">
        <v>28</v>
      </c>
      <c r="G3" s="16" t="s">
        <v>904</v>
      </c>
      <c r="H3" s="20"/>
      <c r="I3" s="16"/>
      <c r="J3" s="18" t="s">
        <v>905</v>
      </c>
      <c r="K3" s="16"/>
      <c r="L3" s="16" t="s">
        <v>906</v>
      </c>
    </row>
    <row ht="25.5" r="4">
      <c r="A4" s="54">
        <v>2</v>
      </c>
      <c r="B4" s="9"/>
      <c r="C4" s="20" t="s">
        <v>907</v>
      </c>
      <c r="D4" s="16" t="s">
        <v>236</v>
      </c>
      <c r="E4" s="16"/>
      <c r="F4" s="9" t="s">
        <v>28</v>
      </c>
      <c r="G4" s="16" t="s">
        <v>908</v>
      </c>
      <c r="H4" s="20"/>
      <c r="I4" s="16"/>
      <c r="J4" s="18"/>
      <c r="K4" s="16"/>
      <c r="L4" s="16" t="s">
        <v>906</v>
      </c>
    </row>
    <row ht="25.5" r="5">
      <c r="A5" s="54">
        <v>3</v>
      </c>
      <c r="B5" s="9"/>
      <c r="C5" s="20" t="s">
        <v>909</v>
      </c>
      <c r="D5" s="16" t="e">
        <v>#N/A</v>
      </c>
      <c r="E5" s="16"/>
      <c r="F5" s="9" t="s">
        <v>28</v>
      </c>
      <c r="G5" s="9" t="s">
        <v>911</v>
      </c>
      <c r="H5" s="55" t="s">
        <v>912</v>
      </c>
      <c r="I5" s="16"/>
      <c r="J5" s="18"/>
      <c r="K5" s="16"/>
      <c r="L5" s="16" t="s">
        <v>906</v>
      </c>
    </row>
    <row ht="25.5" r="6">
      <c r="A6" s="54">
        <v>4</v>
      </c>
      <c r="B6" s="9"/>
      <c r="C6" s="20" t="s">
        <v>913</v>
      </c>
      <c r="D6" s="16" t="s">
        <v>236</v>
      </c>
      <c r="E6" s="16" t="s">
        <v>914</v>
      </c>
      <c r="F6" s="9" t="s">
        <v>28</v>
      </c>
      <c r="G6" s="9" t="s">
        <v>915</v>
      </c>
      <c r="H6" s="20" t="s">
        <v>916</v>
      </c>
      <c r="I6" s="16"/>
      <c r="J6" s="18"/>
      <c r="K6" s="16"/>
      <c r="L6" s="16" t="s">
        <v>906</v>
      </c>
    </row>
    <row ht="34.5" r="7">
      <c r="A7" s="54">
        <v>5</v>
      </c>
      <c r="B7" s="9"/>
      <c r="C7" s="20" t="s">
        <v>917</v>
      </c>
      <c r="D7" s="16" t="s">
        <v>188</v>
      </c>
      <c r="E7" s="16"/>
      <c r="F7" s="9" t="s">
        <v>28</v>
      </c>
      <c r="G7" s="16" t="s">
        <v>918</v>
      </c>
      <c r="H7" s="20" t="s">
        <v>919</v>
      </c>
      <c r="I7" s="16"/>
      <c r="J7" s="18" t="s">
        <v>920</v>
      </c>
      <c r="K7" s="16"/>
      <c r="L7" s="16" t="s">
        <v>906</v>
      </c>
    </row>
    <row r="8">
      <c r="A8" s="54">
        <v>6</v>
      </c>
      <c r="B8" s="9"/>
      <c r="C8" s="20" t="s">
        <v>921</v>
      </c>
      <c r="D8" s="16" t="s">
        <v>188</v>
      </c>
      <c r="E8" s="16"/>
      <c r="F8" s="9" t="s">
        <v>28</v>
      </c>
      <c r="G8" s="16" t="s">
        <v>922</v>
      </c>
      <c r="H8" s="20"/>
      <c r="I8" s="16"/>
      <c r="J8" s="18" t="s">
        <v>923</v>
      </c>
      <c r="K8" s="16"/>
      <c r="L8" s="16" t="s">
        <v>906</v>
      </c>
    </row>
    <row r="9">
      <c r="A9" s="54">
        <v>7</v>
      </c>
      <c r="B9" s="9"/>
      <c r="C9" s="20" t="s">
        <v>924</v>
      </c>
      <c r="D9" s="16" t="s">
        <v>236</v>
      </c>
      <c r="E9" s="16"/>
      <c r="F9" s="9" t="s">
        <v>28</v>
      </c>
      <c r="G9" s="16" t="s">
        <v>925</v>
      </c>
      <c r="H9" s="20" t="s">
        <v>926</v>
      </c>
      <c r="I9" s="16"/>
      <c r="J9" s="18"/>
      <c r="K9" s="16"/>
      <c r="L9" s="16" t="s">
        <v>906</v>
      </c>
    </row>
    <row r="10">
      <c r="A10" s="54">
        <v>8</v>
      </c>
      <c r="B10" s="9"/>
      <c r="C10" s="20" t="s">
        <v>927</v>
      </c>
      <c r="D10" s="16" t="s">
        <v>188</v>
      </c>
      <c r="E10" s="16"/>
      <c r="F10" s="9" t="s">
        <v>44</v>
      </c>
      <c r="G10" s="9" t="s">
        <v>928</v>
      </c>
      <c r="H10" s="56"/>
      <c r="I10" s="9"/>
      <c r="J10" s="15" t="s">
        <v>929</v>
      </c>
      <c r="K10" s="16"/>
      <c r="L10" s="16" t="s">
        <v>906</v>
      </c>
    </row>
    <row ht="25.5" r="11">
      <c r="A11" s="54">
        <v>9</v>
      </c>
      <c r="B11" s="9"/>
      <c r="C11" s="20" t="s">
        <v>930</v>
      </c>
      <c r="D11" s="16" t="s">
        <v>188</v>
      </c>
      <c r="E11" s="16" t="s">
        <v>931</v>
      </c>
      <c r="F11" s="9" t="s">
        <v>932</v>
      </c>
      <c r="G11" s="16" t="s">
        <v>933</v>
      </c>
      <c r="H11" s="20"/>
      <c r="I11" s="16"/>
      <c r="J11" s="15" t="s">
        <v>934</v>
      </c>
      <c r="K11" s="9"/>
      <c r="L11" s="9" t="s">
        <v>906</v>
      </c>
    </row>
    <row ht="45.75" r="12">
      <c r="A12" s="54">
        <v>10</v>
      </c>
      <c r="B12" s="9"/>
      <c r="C12" s="20" t="s">
        <v>935</v>
      </c>
      <c r="D12" s="16" t="s">
        <v>936</v>
      </c>
      <c r="E12" s="16" t="s">
        <v>937</v>
      </c>
      <c r="F12" s="9"/>
      <c r="G12" s="16" t="s">
        <v>938</v>
      </c>
      <c r="H12" s="20" t="s">
        <v>939</v>
      </c>
      <c r="I12" s="16"/>
      <c r="J12" s="15"/>
      <c r="K12" s="16"/>
      <c r="L12" s="9" t="s">
        <v>940</v>
      </c>
      <c r="M12" s="46" t="s">
        <v>941</v>
      </c>
    </row>
    <row r="13">
      <c r="A13" s="54">
        <v>11</v>
      </c>
      <c r="B13" s="9"/>
      <c r="C13" s="20" t="s">
        <v>942</v>
      </c>
      <c r="D13" s="16" t="e">
        <v>#N/A</v>
      </c>
      <c r="E13" s="16" t="s">
        <v>943</v>
      </c>
      <c r="F13" s="9"/>
      <c r="G13" s="9"/>
      <c r="H13" s="20" t="s">
        <v>944</v>
      </c>
      <c r="I13" s="16"/>
      <c r="J13" s="15"/>
      <c r="K13" s="9"/>
      <c r="L13" s="9" t="s">
        <v>940</v>
      </c>
      <c r="M13" s="46" t="s">
        <v>941</v>
      </c>
    </row>
    <row ht="25.5" r="14">
      <c r="A14" s="54">
        <v>12</v>
      </c>
      <c r="B14" s="9"/>
      <c r="C14" s="20" t="s">
        <v>945</v>
      </c>
      <c r="D14" s="16" t="e">
        <v>#N/A</v>
      </c>
      <c r="E14" s="16" t="s">
        <v>946</v>
      </c>
      <c r="F14" s="9"/>
      <c r="G14" s="9"/>
      <c r="H14" s="20" t="s">
        <v>947</v>
      </c>
      <c r="I14" s="16"/>
      <c r="J14" s="15"/>
      <c r="K14" s="9"/>
      <c r="L14" s="9" t="s">
        <v>940</v>
      </c>
      <c r="M14" s="46" t="s">
        <v>948</v>
      </c>
    </row>
    <row ht="25.5" r="15">
      <c r="A15" s="54">
        <v>13</v>
      </c>
      <c r="B15" s="9"/>
      <c r="C15" s="20" t="s">
        <v>949</v>
      </c>
      <c r="D15" s="16" t="s">
        <v>236</v>
      </c>
      <c r="E15" s="16" t="s">
        <v>20</v>
      </c>
      <c r="F15" s="9" t="s">
        <v>932</v>
      </c>
      <c r="G15" s="16" t="s">
        <v>950</v>
      </c>
      <c r="H15" s="20" t="s">
        <v>951</v>
      </c>
      <c r="I15" s="16"/>
      <c r="J15" s="15"/>
      <c r="K15" s="9"/>
      <c r="L15" s="9" t="s">
        <v>906</v>
      </c>
    </row>
    <row r="16">
      <c r="A16" s="54">
        <v>14</v>
      </c>
      <c r="B16" s="9"/>
      <c r="C16" s="20" t="s">
        <v>952</v>
      </c>
      <c r="D16" s="16" t="s">
        <v>188</v>
      </c>
      <c r="E16" s="16" t="s">
        <v>54</v>
      </c>
      <c r="F16" s="9" t="s">
        <v>28</v>
      </c>
      <c r="G16" s="16" t="s">
        <v>953</v>
      </c>
      <c r="H16" s="20" t="s">
        <v>926</v>
      </c>
      <c r="I16" s="16"/>
      <c r="J16" s="15" t="s">
        <v>954</v>
      </c>
      <c r="K16" s="16"/>
      <c r="L16" s="9" t="s">
        <v>906</v>
      </c>
    </row>
    <row r="17">
      <c r="A17" s="54">
        <v>15</v>
      </c>
      <c r="B17" s="9"/>
      <c r="C17" s="20" t="s">
        <v>955</v>
      </c>
      <c r="D17" s="16" t="e">
        <v>#N/A</v>
      </c>
      <c r="E17" s="16" t="s">
        <v>760</v>
      </c>
      <c r="F17" s="9" t="s">
        <v>28</v>
      </c>
      <c r="G17" s="16"/>
      <c r="H17" s="20" t="s">
        <v>926</v>
      </c>
      <c r="I17" s="16"/>
      <c r="J17" s="15"/>
      <c r="K17" s="16"/>
      <c r="L17" s="9" t="s">
        <v>906</v>
      </c>
      <c r="M17" s="46" t="s">
        <v>948</v>
      </c>
    </row>
    <row ht="25.5" r="18">
      <c r="A18" s="54">
        <v>16</v>
      </c>
      <c r="B18" s="9"/>
      <c r="C18" s="20" t="s">
        <v>956</v>
      </c>
      <c r="D18" s="16" t="s">
        <v>188</v>
      </c>
      <c r="E18" s="16" t="s">
        <v>957</v>
      </c>
      <c r="F18" s="9" t="s">
        <v>28</v>
      </c>
      <c r="G18" s="16" t="s">
        <v>958</v>
      </c>
      <c r="H18" s="20" t="s">
        <v>959</v>
      </c>
      <c r="I18" s="16"/>
      <c r="J18" s="15" t="s">
        <v>960</v>
      </c>
      <c r="K18" s="16"/>
      <c r="L18" s="9" t="s">
        <v>906</v>
      </c>
      <c r="M18" s="46" t="s">
        <v>961</v>
      </c>
    </row>
    <row r="19">
      <c r="A19" s="54">
        <v>17</v>
      </c>
      <c r="B19" s="9"/>
      <c r="C19" s="20" t="s">
        <v>962</v>
      </c>
      <c r="D19" s="16" t="s">
        <v>188</v>
      </c>
      <c r="E19" s="16" t="s">
        <v>22</v>
      </c>
      <c r="F19" s="9" t="s">
        <v>932</v>
      </c>
      <c r="G19" s="16" t="s">
        <v>963</v>
      </c>
      <c r="H19" s="20" t="s">
        <v>926</v>
      </c>
      <c r="I19" s="16"/>
      <c r="J19" s="15" t="s">
        <v>964</v>
      </c>
      <c r="K19" s="16"/>
      <c r="L19" s="9" t="s">
        <v>906</v>
      </c>
    </row>
    <row r="20">
      <c r="A20" s="54">
        <v>18</v>
      </c>
      <c r="B20" s="9"/>
      <c r="C20" s="20" t="s">
        <v>965</v>
      </c>
      <c r="D20" s="16" t="s">
        <v>188</v>
      </c>
      <c r="E20" s="16" t="s">
        <v>58</v>
      </c>
      <c r="F20" s="9" t="s">
        <v>932</v>
      </c>
      <c r="G20" s="16" t="s">
        <v>966</v>
      </c>
      <c r="H20" s="20" t="s">
        <v>926</v>
      </c>
      <c r="I20" s="16"/>
      <c r="J20" s="15"/>
      <c r="K20" s="16"/>
      <c r="L20" s="9" t="s">
        <v>906</v>
      </c>
    </row>
    <row ht="25.5" r="21">
      <c r="A21" s="54">
        <v>19</v>
      </c>
      <c r="B21" s="9"/>
      <c r="C21" s="20" t="s">
        <v>967</v>
      </c>
      <c r="D21" s="16" t="s">
        <v>188</v>
      </c>
      <c r="E21" s="16" t="s">
        <v>58</v>
      </c>
      <c r="F21" s="9" t="s">
        <v>932</v>
      </c>
      <c r="G21" s="16" t="s">
        <v>968</v>
      </c>
      <c r="H21" s="55" t="s">
        <v>916</v>
      </c>
      <c r="I21" s="16"/>
      <c r="J21" s="18" t="s">
        <v>969</v>
      </c>
      <c r="K21" s="16"/>
      <c r="L21" s="9" t="s">
        <v>906</v>
      </c>
    </row>
    <row r="22">
      <c r="A22" s="54">
        <v>20</v>
      </c>
      <c r="B22" s="9"/>
      <c r="C22" s="20" t="s">
        <v>970</v>
      </c>
      <c r="D22" s="16" t="s">
        <v>203</v>
      </c>
      <c r="E22" s="16" t="s">
        <v>160</v>
      </c>
      <c r="F22" s="9" t="s">
        <v>932</v>
      </c>
      <c r="G22" s="16"/>
      <c r="H22" s="20" t="s">
        <v>971</v>
      </c>
      <c r="I22" s="16"/>
      <c r="J22" s="15"/>
      <c r="K22" s="16"/>
      <c r="L22" s="9" t="s">
        <v>906</v>
      </c>
      <c r="M22" s="46" t="s">
        <v>948</v>
      </c>
    </row>
    <row ht="25.5" r="23">
      <c r="A23" s="54">
        <v>21</v>
      </c>
      <c r="B23" s="9"/>
      <c r="C23" s="20" t="s">
        <v>972</v>
      </c>
      <c r="D23" s="16" t="s">
        <v>188</v>
      </c>
      <c r="E23" s="16" t="s">
        <v>669</v>
      </c>
      <c r="F23" s="9" t="s">
        <v>932</v>
      </c>
      <c r="G23" s="16" t="s">
        <v>973</v>
      </c>
      <c r="H23" s="20" t="s">
        <v>959</v>
      </c>
      <c r="I23" s="16"/>
      <c r="J23" s="15" t="s">
        <v>974</v>
      </c>
      <c r="K23" s="16"/>
      <c r="L23" s="9" t="s">
        <v>906</v>
      </c>
      <c r="M23" s="46" t="s">
        <v>948</v>
      </c>
    </row>
    <row ht="25.5" r="24">
      <c r="A24" s="54">
        <v>22</v>
      </c>
      <c r="B24" s="9"/>
      <c r="C24" s="20" t="s">
        <v>975</v>
      </c>
      <c r="D24" s="16" t="s">
        <v>188</v>
      </c>
      <c r="E24" s="16" t="s">
        <v>976</v>
      </c>
      <c r="F24" s="9" t="s">
        <v>44</v>
      </c>
      <c r="G24" s="16" t="s">
        <v>977</v>
      </c>
      <c r="H24" s="20" t="s">
        <v>916</v>
      </c>
      <c r="I24" s="16"/>
      <c r="J24" s="15" t="s">
        <v>978</v>
      </c>
      <c r="K24" s="16"/>
      <c r="L24" s="9" t="s">
        <v>906</v>
      </c>
      <c r="M24" s="46" t="s">
        <v>948</v>
      </c>
    </row>
    <row ht="25.5" r="25">
      <c r="A25" s="54">
        <v>23</v>
      </c>
      <c r="B25" s="9"/>
      <c r="C25" s="20" t="s">
        <v>979</v>
      </c>
      <c r="D25" s="16" t="e">
        <v>#N/A</v>
      </c>
      <c r="E25" s="16" t="s">
        <v>980</v>
      </c>
      <c r="F25" s="9" t="s">
        <v>44</v>
      </c>
      <c r="G25" s="16"/>
      <c r="H25" s="20" t="s">
        <v>981</v>
      </c>
      <c r="I25" s="16"/>
      <c r="J25" s="15"/>
      <c r="K25" s="16"/>
      <c r="L25" s="9" t="s">
        <v>906</v>
      </c>
      <c r="M25" s="46" t="s">
        <v>948</v>
      </c>
    </row>
    <row r="26">
      <c r="A26" s="54">
        <v>24</v>
      </c>
      <c r="B26" s="9"/>
      <c r="C26" s="20" t="s">
        <v>982</v>
      </c>
      <c r="D26" s="16" t="s">
        <v>188</v>
      </c>
      <c r="E26" s="16" t="s">
        <v>54</v>
      </c>
      <c r="F26" s="9" t="s">
        <v>28</v>
      </c>
      <c r="G26" s="9" t="s">
        <v>983</v>
      </c>
      <c r="H26" s="20" t="s">
        <v>926</v>
      </c>
      <c r="I26" s="16"/>
      <c r="J26" s="15"/>
      <c r="K26" s="9"/>
      <c r="L26" s="9" t="s">
        <v>906</v>
      </c>
    </row>
    <row r="27">
      <c r="A27" s="54">
        <v>25</v>
      </c>
      <c r="B27" s="9"/>
      <c r="C27" s="20" t="s">
        <v>984</v>
      </c>
      <c r="D27" s="16" t="s">
        <v>188</v>
      </c>
      <c r="E27" s="16" t="s">
        <v>54</v>
      </c>
      <c r="F27" s="9" t="s">
        <v>28</v>
      </c>
      <c r="G27" s="9"/>
      <c r="H27" s="56" t="s">
        <v>985</v>
      </c>
      <c r="I27" s="9"/>
      <c r="J27" s="15"/>
      <c r="K27" s="9"/>
      <c r="L27" s="9" t="s">
        <v>906</v>
      </c>
    </row>
    <row ht="38.25" r="28">
      <c r="A28" s="54">
        <v>26</v>
      </c>
      <c r="B28" s="9"/>
      <c r="C28" s="20" t="s">
        <v>986</v>
      </c>
      <c r="D28" s="16" t="s">
        <v>188</v>
      </c>
      <c r="E28" s="16" t="s">
        <v>160</v>
      </c>
      <c r="F28" s="9" t="s">
        <v>25</v>
      </c>
      <c r="G28" s="9"/>
      <c r="H28" s="55" t="s">
        <v>916</v>
      </c>
      <c r="I28" s="16"/>
      <c r="J28" s="15"/>
      <c r="K28" s="9"/>
      <c r="L28" s="9" t="s">
        <v>906</v>
      </c>
      <c r="M28" s="46" t="s">
        <v>948</v>
      </c>
    </row>
    <row ht="25.5" r="29">
      <c r="A29" s="54">
        <v>27</v>
      </c>
      <c r="B29" s="9"/>
      <c r="C29" s="20" t="s">
        <v>987</v>
      </c>
      <c r="D29" s="16" t="s">
        <v>188</v>
      </c>
      <c r="E29" s="16"/>
      <c r="F29" s="9" t="s">
        <v>988</v>
      </c>
      <c r="G29" s="9" t="s">
        <v>989</v>
      </c>
      <c r="H29" s="20" t="s">
        <v>951</v>
      </c>
      <c r="I29" s="16"/>
      <c r="J29" s="15" t="s">
        <v>990</v>
      </c>
      <c r="K29" s="9"/>
      <c r="L29" s="9" t="s">
        <v>906</v>
      </c>
    </row>
    <row ht="25.5" r="30">
      <c r="A30" s="54">
        <v>28</v>
      </c>
      <c r="B30" s="9"/>
      <c r="C30" s="20" t="s">
        <v>991</v>
      </c>
      <c r="D30" s="16" t="s">
        <v>188</v>
      </c>
      <c r="E30" s="16" t="s">
        <v>992</v>
      </c>
      <c r="F30" s="9" t="s">
        <v>25</v>
      </c>
      <c r="G30" s="9" t="s">
        <v>993</v>
      </c>
      <c r="H30" s="55" t="s">
        <v>916</v>
      </c>
      <c r="I30" s="16"/>
      <c r="J30" s="15" t="s">
        <v>994</v>
      </c>
      <c r="K30" s="9"/>
      <c r="L30" s="9" t="s">
        <v>906</v>
      </c>
      <c r="M30" s="46" t="s">
        <v>948</v>
      </c>
    </row>
    <row ht="25.5" r="31">
      <c r="A31" s="54">
        <v>29</v>
      </c>
      <c r="B31" s="9"/>
      <c r="C31" s="20" t="s">
        <v>995</v>
      </c>
      <c r="D31" s="16" t="s">
        <v>188</v>
      </c>
      <c r="E31" s="16" t="s">
        <v>27</v>
      </c>
      <c r="F31" s="9" t="s">
        <v>25</v>
      </c>
      <c r="G31" s="16" t="s">
        <v>996</v>
      </c>
      <c r="H31" s="55" t="s">
        <v>916</v>
      </c>
      <c r="I31" s="16"/>
      <c r="J31" s="15" t="s">
        <v>997</v>
      </c>
      <c r="K31" s="9"/>
      <c r="L31" s="9" t="s">
        <v>906</v>
      </c>
    </row>
    <row ht="25.5" r="32">
      <c r="A32" s="54">
        <v>30</v>
      </c>
      <c r="B32" s="9"/>
      <c r="C32" s="20" t="s">
        <v>998</v>
      </c>
      <c r="D32" s="16" t="s">
        <v>203</v>
      </c>
      <c r="E32" s="16" t="s">
        <v>160</v>
      </c>
      <c r="F32" s="9" t="s">
        <v>25</v>
      </c>
      <c r="G32" s="9" t="s">
        <v>999</v>
      </c>
      <c r="H32" s="55" t="s">
        <v>1000</v>
      </c>
      <c r="I32" s="16"/>
      <c r="J32" s="15" t="s">
        <v>994</v>
      </c>
      <c r="K32" s="9"/>
      <c r="L32" s="9" t="s">
        <v>906</v>
      </c>
    </row>
    <row ht="25.5" r="33">
      <c r="A33" s="54">
        <v>31</v>
      </c>
      <c r="B33" s="9"/>
      <c r="C33" s="20" t="s">
        <v>1001</v>
      </c>
      <c r="D33" s="16" t="s">
        <v>203</v>
      </c>
      <c r="E33" s="16" t="s">
        <v>160</v>
      </c>
      <c r="F33" s="9" t="s">
        <v>25</v>
      </c>
      <c r="G33" s="9" t="s">
        <v>1002</v>
      </c>
      <c r="H33" s="55" t="s">
        <v>916</v>
      </c>
      <c r="I33" s="16"/>
      <c r="J33" s="15" t="s">
        <v>994</v>
      </c>
      <c r="K33" s="9"/>
      <c r="L33" s="9" t="s">
        <v>906</v>
      </c>
    </row>
    <row ht="25.5" r="34">
      <c r="A34" s="54">
        <v>32</v>
      </c>
      <c r="B34" s="9"/>
      <c r="C34" s="20" t="s">
        <v>1003</v>
      </c>
      <c r="D34" s="16" t="s">
        <v>188</v>
      </c>
      <c r="E34" s="16" t="s">
        <v>54</v>
      </c>
      <c r="F34" s="9" t="s">
        <v>28</v>
      </c>
      <c r="G34" s="9" t="s">
        <v>1004</v>
      </c>
      <c r="H34" s="55" t="s">
        <v>1000</v>
      </c>
      <c r="I34" s="16"/>
      <c r="J34" s="15"/>
      <c r="K34" s="9"/>
      <c r="L34" s="9" t="s">
        <v>906</v>
      </c>
    </row>
    <row ht="45.75" r="35">
      <c r="A35" s="54">
        <v>33</v>
      </c>
      <c r="B35" s="9"/>
      <c r="C35" s="20" t="s">
        <v>1005</v>
      </c>
      <c r="D35" s="16" t="s">
        <v>188</v>
      </c>
      <c r="E35" s="16" t="s">
        <v>54</v>
      </c>
      <c r="F35" s="9" t="s">
        <v>28</v>
      </c>
      <c r="G35" s="16" t="s">
        <v>1006</v>
      </c>
      <c r="H35" s="20" t="s">
        <v>1007</v>
      </c>
      <c r="I35" s="16"/>
      <c r="J35" s="18" t="s">
        <v>1008</v>
      </c>
      <c r="K35" s="9"/>
      <c r="L35" s="9" t="s">
        <v>906</v>
      </c>
    </row>
    <row ht="45.75" r="36">
      <c r="A36" s="54">
        <v>34</v>
      </c>
      <c r="B36" s="9"/>
      <c r="C36" s="20" t="s">
        <v>1009</v>
      </c>
      <c r="D36" s="16" t="s">
        <v>188</v>
      </c>
      <c r="E36" s="16" t="s">
        <v>54</v>
      </c>
      <c r="F36" s="9" t="s">
        <v>28</v>
      </c>
      <c r="G36" s="16" t="s">
        <v>1010</v>
      </c>
      <c r="H36" s="20" t="s">
        <v>1007</v>
      </c>
      <c r="I36" s="16"/>
      <c r="J36" s="18" t="s">
        <v>1008</v>
      </c>
      <c r="K36" s="9"/>
      <c r="L36" s="9" t="s">
        <v>906</v>
      </c>
    </row>
    <row ht="25.5" r="37">
      <c r="A37" s="54">
        <v>35</v>
      </c>
      <c r="B37" s="9"/>
      <c r="C37" s="20" t="s">
        <v>1011</v>
      </c>
      <c r="D37" s="16" t="s">
        <v>188</v>
      </c>
      <c r="E37" s="16" t="s">
        <v>54</v>
      </c>
      <c r="F37" s="9" t="s">
        <v>28</v>
      </c>
      <c r="G37" s="16" t="s">
        <v>1012</v>
      </c>
      <c r="H37" s="55" t="s">
        <v>1000</v>
      </c>
      <c r="I37" s="16"/>
      <c r="J37" s="15"/>
      <c r="K37" s="9"/>
      <c r="L37" s="9" t="s">
        <v>906</v>
      </c>
    </row>
    <row r="38">
      <c r="A38" s="54">
        <v>36</v>
      </c>
      <c r="B38" s="9"/>
      <c r="C38" s="20" t="s">
        <v>1013</v>
      </c>
      <c r="D38" s="16" t="s">
        <v>188</v>
      </c>
      <c r="E38" s="16" t="s">
        <v>20</v>
      </c>
      <c r="F38" s="9" t="s">
        <v>44</v>
      </c>
      <c r="G38" s="9" t="s">
        <v>1014</v>
      </c>
      <c r="H38" s="55" t="s">
        <v>916</v>
      </c>
      <c r="I38" s="16"/>
      <c r="J38" s="15" t="s">
        <v>1015</v>
      </c>
      <c r="K38" s="16"/>
      <c r="L38" s="9" t="s">
        <v>906</v>
      </c>
    </row>
    <row ht="25.5" r="39">
      <c r="A39" s="54">
        <v>37</v>
      </c>
      <c r="B39" s="9"/>
      <c r="C39" s="20" t="s">
        <v>1016</v>
      </c>
      <c r="D39" s="16" t="s">
        <v>203</v>
      </c>
      <c r="E39" s="16" t="s">
        <v>1017</v>
      </c>
      <c r="F39" s="9" t="s">
        <v>25</v>
      </c>
      <c r="G39" s="16" t="s">
        <v>1018</v>
      </c>
      <c r="H39" s="20" t="s">
        <v>916</v>
      </c>
      <c r="I39" s="16"/>
      <c r="J39" s="15" t="s">
        <v>1019</v>
      </c>
      <c r="K39" s="9"/>
      <c r="L39" s="9" t="s">
        <v>906</v>
      </c>
    </row>
    <row ht="25.5" r="40">
      <c r="A40" s="54">
        <v>38</v>
      </c>
      <c r="B40" s="9"/>
      <c r="C40" s="20" t="s">
        <v>1020</v>
      </c>
      <c r="D40" s="16" t="s">
        <v>188</v>
      </c>
      <c r="E40" s="16" t="s">
        <v>617</v>
      </c>
      <c r="F40" s="9" t="s">
        <v>44</v>
      </c>
      <c r="G40" s="9" t="s">
        <v>1021</v>
      </c>
      <c r="H40" s="55" t="s">
        <v>916</v>
      </c>
      <c r="I40" s="16"/>
      <c r="J40" s="15" t="s">
        <v>1022</v>
      </c>
      <c r="K40" s="9"/>
      <c r="L40" s="9" t="s">
        <v>906</v>
      </c>
    </row>
    <row ht="38.25" r="41">
      <c r="A41" s="54">
        <v>39</v>
      </c>
      <c r="B41" s="9"/>
      <c r="C41" s="20" t="s">
        <v>1023</v>
      </c>
      <c r="D41" s="16" t="s">
        <v>188</v>
      </c>
      <c r="E41" s="16" t="s">
        <v>1024</v>
      </c>
      <c r="F41" s="9" t="s">
        <v>25</v>
      </c>
      <c r="G41" s="9" t="s">
        <v>1025</v>
      </c>
      <c r="H41" s="55" t="s">
        <v>916</v>
      </c>
      <c r="I41" s="16"/>
      <c r="J41" s="15" t="s">
        <v>1026</v>
      </c>
      <c r="K41" s="9"/>
      <c r="L41" s="9" t="s">
        <v>906</v>
      </c>
    </row>
    <row ht="25.5" r="42">
      <c r="A42" s="54">
        <v>40</v>
      </c>
      <c r="B42" s="9"/>
      <c r="C42" s="20" t="s">
        <v>1027</v>
      </c>
      <c r="D42" s="16" t="s">
        <v>188</v>
      </c>
      <c r="E42" s="16" t="s">
        <v>129</v>
      </c>
      <c r="F42" s="9" t="s">
        <v>25</v>
      </c>
      <c r="G42" s="9" t="s">
        <v>1028</v>
      </c>
      <c r="H42" s="56" t="s">
        <v>916</v>
      </c>
      <c r="I42" s="9"/>
      <c r="J42" s="15"/>
      <c r="K42" s="9"/>
      <c r="L42" s="9" t="s">
        <v>906</v>
      </c>
    </row>
    <row ht="25.5" r="43">
      <c r="A43" s="54">
        <v>41</v>
      </c>
      <c r="B43" s="9"/>
      <c r="C43" s="20" t="s">
        <v>1029</v>
      </c>
      <c r="D43" s="16" t="s">
        <v>188</v>
      </c>
      <c r="E43" s="16" t="s">
        <v>70</v>
      </c>
      <c r="F43" s="9" t="s">
        <v>25</v>
      </c>
      <c r="G43" s="9" t="s">
        <v>1030</v>
      </c>
      <c r="H43" s="20" t="s">
        <v>1031</v>
      </c>
      <c r="I43" s="16"/>
      <c r="J43" s="15"/>
      <c r="K43" s="9"/>
      <c r="L43" s="9" t="s">
        <v>1032</v>
      </c>
    </row>
    <row ht="25.5" r="44">
      <c r="A44" s="54">
        <v>42</v>
      </c>
      <c r="B44" s="9"/>
      <c r="C44" s="20" t="s">
        <v>1033</v>
      </c>
      <c r="D44" s="16" t="s">
        <v>188</v>
      </c>
      <c r="E44" s="16" t="s">
        <v>1034</v>
      </c>
      <c r="F44" s="9" t="s">
        <v>44</v>
      </c>
      <c r="G44" s="9" t="s">
        <v>1035</v>
      </c>
      <c r="H44" s="20" t="s">
        <v>916</v>
      </c>
      <c r="I44" s="16"/>
      <c r="J44" s="15" t="s">
        <v>1036</v>
      </c>
      <c r="K44" s="9"/>
      <c r="L44" s="9" t="s">
        <v>906</v>
      </c>
    </row>
    <row ht="25.5" r="45">
      <c r="A45" s="54">
        <v>43</v>
      </c>
      <c r="B45" s="9"/>
      <c r="C45" s="20" t="s">
        <v>1037</v>
      </c>
      <c r="D45" s="16" t="s">
        <v>188</v>
      </c>
      <c r="E45" s="16" t="s">
        <v>1038</v>
      </c>
      <c r="F45" s="9" t="s">
        <v>44</v>
      </c>
      <c r="G45" s="9" t="s">
        <v>1039</v>
      </c>
      <c r="H45" s="56" t="s">
        <v>916</v>
      </c>
      <c r="I45" s="9"/>
      <c r="J45" s="15" t="s">
        <v>1036</v>
      </c>
      <c r="K45" s="9"/>
      <c r="L45" s="9" t="s">
        <v>906</v>
      </c>
    </row>
    <row ht="25.5" r="46">
      <c r="A46" s="54">
        <v>44</v>
      </c>
      <c r="B46" s="9"/>
      <c r="C46" s="20" t="s">
        <v>1040</v>
      </c>
      <c r="D46" s="16" t="s">
        <v>188</v>
      </c>
      <c r="E46" s="16" t="s">
        <v>1041</v>
      </c>
      <c r="F46" s="9" t="s">
        <v>42</v>
      </c>
      <c r="G46" s="16" t="s">
        <v>1042</v>
      </c>
      <c r="H46" s="20" t="s">
        <v>916</v>
      </c>
      <c r="I46" s="16"/>
      <c r="J46" s="15"/>
      <c r="K46" s="9"/>
      <c r="L46" s="9" t="s">
        <v>906</v>
      </c>
    </row>
    <row ht="25.5" r="47">
      <c r="A47" s="54">
        <v>45</v>
      </c>
      <c r="B47" s="9"/>
      <c r="C47" s="20" t="s">
        <v>1043</v>
      </c>
      <c r="D47" s="16" t="s">
        <v>236</v>
      </c>
      <c r="E47" s="16" t="s">
        <v>84</v>
      </c>
      <c r="F47" s="9" t="s">
        <v>42</v>
      </c>
      <c r="G47" s="16" t="s">
        <v>1044</v>
      </c>
      <c r="H47" s="20" t="s">
        <v>916</v>
      </c>
      <c r="I47" s="16"/>
      <c r="J47" s="15" t="s">
        <v>1045</v>
      </c>
      <c r="K47" s="9"/>
      <c r="L47" s="9" t="s">
        <v>906</v>
      </c>
    </row>
    <row ht="25.5" r="48">
      <c r="A48" s="54">
        <v>46</v>
      </c>
      <c r="B48" s="9"/>
      <c r="C48" s="20" t="s">
        <v>1046</v>
      </c>
      <c r="D48" s="16" t="s">
        <v>188</v>
      </c>
      <c r="E48" s="16" t="s">
        <v>132</v>
      </c>
      <c r="F48" s="9" t="s">
        <v>25</v>
      </c>
      <c r="G48" s="16" t="s">
        <v>1047</v>
      </c>
      <c r="H48" s="20" t="s">
        <v>916</v>
      </c>
      <c r="I48" s="16"/>
      <c r="J48" s="15"/>
      <c r="K48" s="9"/>
      <c r="L48" s="9" t="s">
        <v>906</v>
      </c>
    </row>
    <row ht="25.5" r="49">
      <c r="A49" s="54">
        <v>47</v>
      </c>
      <c r="B49" s="9"/>
      <c r="C49" s="20" t="s">
        <v>1048</v>
      </c>
      <c r="D49" s="16" t="s">
        <v>1049</v>
      </c>
      <c r="E49" s="16" t="s">
        <v>1050</v>
      </c>
      <c r="F49" s="9" t="s">
        <v>42</v>
      </c>
      <c r="G49" s="16" t="s">
        <v>1051</v>
      </c>
      <c r="H49" s="20" t="s">
        <v>916</v>
      </c>
      <c r="I49" s="16"/>
      <c r="J49" s="18" t="s">
        <v>1052</v>
      </c>
      <c r="K49" s="9"/>
      <c r="L49" s="9" t="s">
        <v>906</v>
      </c>
    </row>
    <row ht="25.5" r="50">
      <c r="A50" s="54">
        <v>48</v>
      </c>
      <c r="B50" s="9"/>
      <c r="C50" s="20" t="s">
        <v>1053</v>
      </c>
      <c r="D50" s="16" t="s">
        <v>1049</v>
      </c>
      <c r="E50" s="16" t="s">
        <v>1054</v>
      </c>
      <c r="F50" s="9" t="s">
        <v>44</v>
      </c>
      <c r="G50" s="9" t="s">
        <v>1055</v>
      </c>
      <c r="H50" s="56" t="s">
        <v>16</v>
      </c>
      <c r="I50" s="9"/>
      <c r="J50" s="15"/>
      <c r="K50" s="9"/>
      <c r="L50" s="9" t="s">
        <v>906</v>
      </c>
    </row>
    <row ht="45.75" r="51">
      <c r="A51" s="54">
        <v>49</v>
      </c>
      <c r="B51" s="9"/>
      <c r="C51" s="20" t="s">
        <v>1056</v>
      </c>
      <c r="D51" s="16" t="s">
        <v>188</v>
      </c>
      <c r="E51" s="16" t="s">
        <v>1057</v>
      </c>
      <c r="F51" s="9" t="s">
        <v>44</v>
      </c>
      <c r="G51" s="9" t="s">
        <v>1058</v>
      </c>
      <c r="H51" s="20" t="s">
        <v>1059</v>
      </c>
      <c r="I51" s="9" t="s">
        <v>1060</v>
      </c>
      <c r="J51" s="15" t="s">
        <v>1061</v>
      </c>
      <c r="K51" s="9"/>
      <c r="L51" s="9" t="s">
        <v>1032</v>
      </c>
    </row>
    <row ht="25.5" r="52">
      <c r="A52" s="54">
        <v>50</v>
      </c>
      <c r="B52" s="9"/>
      <c r="C52" s="20" t="s">
        <v>1062</v>
      </c>
      <c r="D52" s="16" t="s">
        <v>188</v>
      </c>
      <c r="E52" s="16" t="s">
        <v>106</v>
      </c>
      <c r="F52" s="9" t="s">
        <v>25</v>
      </c>
      <c r="G52" s="9" t="s">
        <v>1063</v>
      </c>
      <c r="H52" s="20" t="s">
        <v>916</v>
      </c>
      <c r="I52" s="9"/>
      <c r="J52" s="15" t="s">
        <v>1064</v>
      </c>
      <c r="K52" s="9"/>
      <c r="L52" s="9" t="s">
        <v>906</v>
      </c>
    </row>
    <row ht="51" r="53">
      <c r="A53" s="54">
        <v>51</v>
      </c>
      <c r="B53" s="9"/>
      <c r="C53" s="20" t="s">
        <v>1065</v>
      </c>
      <c r="D53" s="16" t="s">
        <v>188</v>
      </c>
      <c r="E53" s="16" t="s">
        <v>132</v>
      </c>
      <c r="F53" s="9" t="s">
        <v>25</v>
      </c>
      <c r="G53" s="9" t="s">
        <v>1066</v>
      </c>
      <c r="H53" s="55" t="s">
        <v>916</v>
      </c>
      <c r="I53" s="57"/>
      <c r="J53" s="15" t="s">
        <v>1067</v>
      </c>
      <c r="K53" s="16"/>
      <c r="L53" s="9" t="s">
        <v>906</v>
      </c>
    </row>
    <row ht="25.5" r="54">
      <c r="A54" s="54">
        <v>52</v>
      </c>
      <c r="B54" s="9"/>
      <c r="C54" s="20" t="s">
        <v>1068</v>
      </c>
      <c r="D54" s="16" t="s">
        <v>188</v>
      </c>
      <c r="E54" s="16" t="s">
        <v>152</v>
      </c>
      <c r="F54" s="9" t="s">
        <v>42</v>
      </c>
      <c r="G54" s="16" t="s">
        <v>1069</v>
      </c>
      <c r="H54" s="20" t="s">
        <v>1070</v>
      </c>
      <c r="I54" s="16"/>
      <c r="J54" s="15" t="s">
        <v>1071</v>
      </c>
      <c r="K54" s="9"/>
      <c r="L54" s="9" t="s">
        <v>906</v>
      </c>
    </row>
    <row r="55">
      <c r="A55" s="54">
        <v>53</v>
      </c>
      <c r="B55" s="9"/>
      <c r="C55" s="20" t="s">
        <v>1072</v>
      </c>
      <c r="D55" s="16" t="s">
        <v>1049</v>
      </c>
      <c r="E55" s="16" t="s">
        <v>129</v>
      </c>
      <c r="F55" s="9" t="s">
        <v>44</v>
      </c>
      <c r="G55" s="58" t="s">
        <v>1073</v>
      </c>
      <c r="H55" s="20" t="s">
        <v>1000</v>
      </c>
      <c r="I55" s="16" t="s">
        <v>267</v>
      </c>
      <c r="J55" s="15" t="s">
        <v>1074</v>
      </c>
      <c r="K55" s="9" t="s">
        <v>259</v>
      </c>
      <c r="L55" s="9" t="s">
        <v>906</v>
      </c>
    </row>
    <row r="56">
      <c r="A56" s="54">
        <v>54</v>
      </c>
      <c r="B56" s="9"/>
      <c r="C56" s="20" t="s">
        <v>1075</v>
      </c>
      <c r="D56" s="16" t="s">
        <v>1076</v>
      </c>
      <c r="E56" s="16" t="s">
        <v>1077</v>
      </c>
      <c r="F56" s="9" t="s">
        <v>932</v>
      </c>
      <c r="G56" s="20" t="s">
        <v>1078</v>
      </c>
      <c r="H56" s="20" t="s">
        <v>1079</v>
      </c>
      <c r="I56" s="59" t="s">
        <v>1080</v>
      </c>
      <c r="J56" s="15" t="s">
        <v>1081</v>
      </c>
      <c r="K56" s="9"/>
      <c r="L56" s="9" t="s">
        <v>1032</v>
      </c>
    </row>
    <row r="57">
      <c r="A57" s="54">
        <v>55</v>
      </c>
      <c r="B57" s="9"/>
      <c r="C57" s="20" t="s">
        <v>1082</v>
      </c>
      <c r="D57" s="16" t="s">
        <v>203</v>
      </c>
      <c r="E57" s="16" t="s">
        <v>160</v>
      </c>
      <c r="F57" s="9" t="s">
        <v>44</v>
      </c>
      <c r="G57" s="16" t="s">
        <v>1083</v>
      </c>
      <c r="H57" s="60" t="s">
        <v>1084</v>
      </c>
      <c r="I57" s="61">
        <v>45271</v>
      </c>
      <c r="J57" s="15" t="s">
        <v>1081</v>
      </c>
      <c r="K57" s="9"/>
      <c r="L57" s="9" t="s">
        <v>1032</v>
      </c>
    </row>
    <row r="58">
      <c r="A58" s="54">
        <v>56</v>
      </c>
      <c r="B58" s="9"/>
      <c r="C58" s="20" t="s">
        <v>1085</v>
      </c>
      <c r="D58" s="16" t="s">
        <v>236</v>
      </c>
      <c r="E58" s="16" t="s">
        <v>86</v>
      </c>
      <c r="F58" s="9" t="s">
        <v>44</v>
      </c>
      <c r="G58" s="16" t="s">
        <v>1086</v>
      </c>
      <c r="H58" s="20" t="s">
        <v>916</v>
      </c>
      <c r="I58" s="57">
        <v>45272</v>
      </c>
      <c r="J58" s="15" t="s">
        <v>1087</v>
      </c>
      <c r="K58" s="9" t="s">
        <v>1088</v>
      </c>
      <c r="L58" s="9" t="s">
        <v>906</v>
      </c>
    </row>
    <row r="59">
      <c r="A59" s="54">
        <v>57</v>
      </c>
      <c r="B59" s="9"/>
      <c r="C59" s="20" t="s">
        <v>1089</v>
      </c>
      <c r="D59" s="16" t="s">
        <v>1049</v>
      </c>
      <c r="E59" s="16" t="s">
        <v>129</v>
      </c>
      <c r="F59" s="9" t="s">
        <v>25</v>
      </c>
      <c r="G59" s="16" t="s">
        <v>1090</v>
      </c>
      <c r="H59" s="20" t="s">
        <v>916</v>
      </c>
      <c r="I59" s="16" t="s">
        <v>178</v>
      </c>
      <c r="J59" s="15" t="s">
        <v>1091</v>
      </c>
      <c r="K59" s="9"/>
      <c r="L59" s="9" t="s">
        <v>906</v>
      </c>
    </row>
    <row r="60">
      <c r="A60" s="54">
        <v>58</v>
      </c>
      <c r="B60" s="9"/>
      <c r="C60" s="20" t="s">
        <v>1092</v>
      </c>
      <c r="D60" s="16" t="s">
        <v>188</v>
      </c>
      <c r="E60" s="16" t="s">
        <v>219</v>
      </c>
      <c r="F60" s="9" t="s">
        <v>44</v>
      </c>
      <c r="G60" s="16" t="s">
        <v>1093</v>
      </c>
      <c r="H60" s="20" t="s">
        <v>916</v>
      </c>
      <c r="I60" s="57">
        <v>45383</v>
      </c>
      <c r="J60" s="15" t="s">
        <v>1094</v>
      </c>
      <c r="K60" s="24">
        <v>45383</v>
      </c>
      <c r="L60" s="9" t="s">
        <v>906</v>
      </c>
    </row>
    <row ht="12.75" r="61">
      <c r="A61" s="54">
        <v>59</v>
      </c>
      <c r="B61" s="9"/>
      <c r="C61" s="20" t="s">
        <v>1095</v>
      </c>
      <c r="D61" s="9" t="s">
        <v>188</v>
      </c>
      <c r="E61" s="16" t="s">
        <v>54</v>
      </c>
      <c r="F61" s="9" t="s">
        <v>44</v>
      </c>
      <c r="G61" s="16" t="s">
        <v>1096</v>
      </c>
      <c r="H61" s="20" t="s">
        <v>916</v>
      </c>
      <c r="I61" s="24">
        <v>45505</v>
      </c>
      <c r="J61" s="15" t="s">
        <v>1097</v>
      </c>
      <c r="K61" s="24" t="s">
        <v>1098</v>
      </c>
      <c r="L61" s="9" t="s">
        <v>906</v>
      </c>
    </row>
    <row ht="12.75" r="62">
      <c r="A62" s="54">
        <v>60</v>
      </c>
      <c r="B62" s="9"/>
      <c r="C62" s="20" t="s">
        <v>1099</v>
      </c>
      <c r="D62" s="9" t="s">
        <v>188</v>
      </c>
      <c r="E62" s="16" t="s">
        <v>22</v>
      </c>
      <c r="F62" s="9" t="s">
        <v>44</v>
      </c>
      <c r="G62" s="9" t="s">
        <v>1100</v>
      </c>
      <c r="H62" s="62" t="s">
        <v>916</v>
      </c>
      <c r="I62" s="24">
        <v>45536</v>
      </c>
      <c r="J62" s="15" t="s">
        <v>1101</v>
      </c>
      <c r="K62" s="9" t="s">
        <v>238</v>
      </c>
      <c r="L62" s="9" t="s">
        <v>906</v>
      </c>
    </row>
    <row ht="12.75" r="63">
      <c r="A63" s="54">
        <v>61</v>
      </c>
      <c r="B63" s="9"/>
      <c r="C63" s="20" t="s">
        <v>1102</v>
      </c>
      <c r="D63" s="9" t="s">
        <v>242</v>
      </c>
      <c r="E63" s="16" t="s">
        <v>14</v>
      </c>
      <c r="F63" s="9" t="s">
        <v>44</v>
      </c>
      <c r="G63" s="9" t="s">
        <v>1103</v>
      </c>
      <c r="H63" s="56" t="s">
        <v>1104</v>
      </c>
      <c r="I63" s="24">
        <v>45597</v>
      </c>
      <c r="J63" s="15" t="s">
        <v>1105</v>
      </c>
      <c r="K63" s="9" t="s">
        <v>1106</v>
      </c>
      <c r="L63" s="9" t="s">
        <v>1032</v>
      </c>
    </row>
    <row ht="12.75" r="64">
      <c r="A64" s="54">
        <v>62</v>
      </c>
      <c r="B64" s="9"/>
      <c r="C64" s="20" t="s">
        <v>1107</v>
      </c>
      <c r="D64" s="9" t="s">
        <v>236</v>
      </c>
      <c r="E64" s="16" t="s">
        <v>271</v>
      </c>
      <c r="F64" s="9" t="s">
        <v>44</v>
      </c>
      <c r="G64" s="16" t="s">
        <v>1108</v>
      </c>
      <c r="H64" s="63" t="s">
        <v>1109</v>
      </c>
      <c r="I64" s="9" t="s">
        <v>1110</v>
      </c>
      <c r="J64" s="15" t="s">
        <v>1111</v>
      </c>
      <c r="K64" s="9" t="s">
        <v>274</v>
      </c>
      <c r="L64" s="9" t="s">
        <v>906</v>
      </c>
    </row>
    <row ht="12.75" r="65">
      <c r="A65" s="54">
        <v>63</v>
      </c>
      <c r="B65" s="9"/>
      <c r="C65" s="20" t="s">
        <v>1112</v>
      </c>
      <c r="D65" s="9" t="s">
        <v>188</v>
      </c>
      <c r="E65" s="16" t="s">
        <v>1057</v>
      </c>
      <c r="F65" s="9" t="s">
        <v>44</v>
      </c>
      <c r="G65" s="16" t="s">
        <v>1113</v>
      </c>
      <c r="H65" s="20" t="s">
        <v>916</v>
      </c>
      <c r="I65" s="9" t="s">
        <v>1110</v>
      </c>
      <c r="J65" s="20" t="s">
        <v>1114</v>
      </c>
      <c r="K65" s="9" t="s">
        <v>244</v>
      </c>
      <c r="L65" s="9" t="s">
        <v>906</v>
      </c>
    </row>
    <row ht="12.75" r="66">
      <c r="A66" s="54">
        <v>64</v>
      </c>
      <c r="B66" s="9"/>
      <c r="C66" s="20" t="s">
        <v>1115</v>
      </c>
      <c r="D66" s="9" t="s">
        <v>1076</v>
      </c>
      <c r="E66" s="16" t="s">
        <v>480</v>
      </c>
      <c r="F66" s="9" t="s">
        <v>44</v>
      </c>
      <c r="G66" s="16" t="s">
        <v>1116</v>
      </c>
      <c r="H66" s="20" t="s">
        <v>916</v>
      </c>
      <c r="I66" s="9" t="s">
        <v>251</v>
      </c>
      <c r="J66" s="15" t="s">
        <v>1117</v>
      </c>
      <c r="K66" s="24">
        <v>45293</v>
      </c>
      <c r="L66" s="9" t="s">
        <v>906</v>
      </c>
    </row>
    <row ht="12.75" r="67">
      <c r="A67" s="54">
        <v>65</v>
      </c>
      <c r="B67" s="9"/>
      <c r="C67" s="20" t="s">
        <v>1118</v>
      </c>
      <c r="D67" s="9" t="s">
        <v>188</v>
      </c>
      <c r="E67" s="16" t="s">
        <v>224</v>
      </c>
      <c r="F67" s="9" t="s">
        <v>214</v>
      </c>
      <c r="G67" s="16" t="s">
        <v>1119</v>
      </c>
      <c r="H67" s="64" t="s">
        <v>1120</v>
      </c>
      <c r="I67" s="9" t="s">
        <v>248</v>
      </c>
      <c r="J67" s="15" t="s">
        <v>1121</v>
      </c>
      <c r="K67" s="24">
        <v>45476</v>
      </c>
      <c r="L67" s="9" t="s">
        <v>906</v>
      </c>
    </row>
    <row ht="12.75" r="68">
      <c r="A68" s="54">
        <v>66</v>
      </c>
      <c r="B68" s="9"/>
      <c r="C68" s="16" t="s">
        <v>1122</v>
      </c>
      <c r="D68" s="9" t="s">
        <v>188</v>
      </c>
      <c r="E68" s="20" t="s">
        <v>33</v>
      </c>
      <c r="F68" s="56" t="s">
        <v>44</v>
      </c>
      <c r="G68" s="9" t="s">
        <v>1123</v>
      </c>
      <c r="H68" s="56" t="s">
        <v>1124</v>
      </c>
      <c r="I68" s="24">
        <v>45448</v>
      </c>
      <c r="J68" s="15" t="s">
        <v>1125</v>
      </c>
      <c r="K68" s="9"/>
      <c r="L68" s="9" t="s">
        <v>1032</v>
      </c>
    </row>
    <row ht="12.75" r="69">
      <c r="A69" s="54">
        <v>67</v>
      </c>
      <c r="B69" s="9"/>
      <c r="C69" s="23" t="s">
        <v>1126</v>
      </c>
      <c r="D69" s="9" t="s">
        <v>188</v>
      </c>
      <c r="E69" s="16" t="s">
        <v>213</v>
      </c>
      <c r="F69" s="9" t="s">
        <v>126</v>
      </c>
      <c r="G69" s="9" t="s">
        <v>1127</v>
      </c>
      <c r="H69" s="20" t="s">
        <v>1128</v>
      </c>
      <c r="I69" s="9" t="s">
        <v>313</v>
      </c>
      <c r="J69" s="18" t="s">
        <v>1129</v>
      </c>
      <c r="K69" s="9" t="s">
        <v>348</v>
      </c>
      <c r="L69" s="9" t="s">
        <v>906</v>
      </c>
      <c r="M69" s="46"/>
      <c r="N69" s="46"/>
      <c r="O69" s="46"/>
      <c r="P69" s="46"/>
      <c r="Q69" s="46"/>
      <c r="R69" s="46"/>
      <c r="S69" s="46"/>
    </row>
    <row ht="12.75" r="70">
      <c r="A70" s="54">
        <v>68</v>
      </c>
      <c r="B70" s="9"/>
      <c r="C70" s="20" t="s">
        <v>1130</v>
      </c>
      <c r="D70" s="9" t="s">
        <v>188</v>
      </c>
      <c r="E70" s="16" t="s">
        <v>54</v>
      </c>
      <c r="F70" s="9" t="s">
        <v>44</v>
      </c>
      <c r="G70" s="9">
        <v>458488</v>
      </c>
      <c r="H70" s="62" t="s">
        <v>916</v>
      </c>
      <c r="I70" s="9" t="s">
        <v>314</v>
      </c>
      <c r="J70" s="15" t="s">
        <v>1131</v>
      </c>
      <c r="K70" s="24">
        <v>45386</v>
      </c>
      <c r="L70" s="9" t="s">
        <v>906</v>
      </c>
    </row>
    <row ht="24" customHeight="1" r="71">
      <c r="A71" s="54">
        <v>69</v>
      </c>
      <c r="B71" s="9"/>
      <c r="C71" s="23" t="s">
        <v>1132</v>
      </c>
      <c r="D71" s="9" t="s">
        <v>188</v>
      </c>
      <c r="E71" s="16" t="s">
        <v>213</v>
      </c>
      <c r="F71" s="9" t="s">
        <v>214</v>
      </c>
      <c r="G71" s="65" t="s">
        <v>1133</v>
      </c>
      <c r="H71" s="20" t="s">
        <v>916</v>
      </c>
      <c r="I71" s="65" t="s">
        <v>1134</v>
      </c>
      <c r="J71" s="18" t="s">
        <v>1135</v>
      </c>
      <c r="K71" s="24" t="s">
        <v>348</v>
      </c>
      <c r="L71" s="9" t="s">
        <v>906</v>
      </c>
      <c r="M71" s="46"/>
      <c r="N71" s="46" t="s">
        <v>171</v>
      </c>
      <c r="O71" s="46"/>
      <c r="P71" s="46"/>
      <c r="Q71" s="46"/>
      <c r="R71" s="46"/>
      <c r="S71" s="46"/>
      <c r="T71" s="46"/>
      <c r="U71" s="46"/>
    </row>
    <row ht="12.75" r="72">
      <c r="A72" s="54">
        <v>70</v>
      </c>
      <c r="B72" s="9"/>
      <c r="C72" s="23" t="s">
        <v>1136</v>
      </c>
      <c r="D72" s="9" t="s">
        <v>188</v>
      </c>
      <c r="E72" s="16" t="s">
        <v>262</v>
      </c>
      <c r="F72" s="9" t="s">
        <v>44</v>
      </c>
      <c r="G72" s="9" t="s">
        <v>1137</v>
      </c>
      <c r="H72" s="56" t="s">
        <v>916</v>
      </c>
      <c r="I72" s="9" t="s">
        <v>326</v>
      </c>
      <c r="J72" s="15" t="s">
        <v>1138</v>
      </c>
      <c r="K72" s="9" t="s">
        <v>352</v>
      </c>
      <c r="L72" s="9" t="s">
        <v>906</v>
      </c>
    </row>
    <row ht="12.75" r="73">
      <c r="A73" s="54">
        <v>71</v>
      </c>
      <c r="B73" s="9"/>
      <c r="C73" s="20" t="s">
        <v>1139</v>
      </c>
      <c r="D73" s="9" t="s">
        <v>188</v>
      </c>
      <c r="E73" s="16" t="s">
        <v>70</v>
      </c>
      <c r="F73" s="9" t="s">
        <v>44</v>
      </c>
      <c r="G73" s="9">
        <v>468949</v>
      </c>
      <c r="H73" s="56" t="s">
        <v>1140</v>
      </c>
      <c r="I73" s="24">
        <v>45295</v>
      </c>
      <c r="J73" s="15" t="s">
        <v>1141</v>
      </c>
      <c r="K73" s="9" t="s">
        <v>347</v>
      </c>
      <c r="L73" s="9" t="s">
        <v>906</v>
      </c>
      <c r="M73" s="46"/>
      <c r="N73" s="46"/>
      <c r="O73" s="46"/>
      <c r="P73" s="46"/>
      <c r="Q73" s="46"/>
      <c r="R73" s="46"/>
      <c r="S73" s="46"/>
      <c r="T73" s="46"/>
    </row>
    <row ht="12.75" r="74">
      <c r="A74" s="54">
        <v>72</v>
      </c>
      <c r="B74" s="9"/>
      <c r="C74" s="20" t="s">
        <v>1142</v>
      </c>
      <c r="D74" s="9" t="s">
        <v>1143</v>
      </c>
      <c r="E74" s="16" t="s">
        <v>503</v>
      </c>
      <c r="F74" s="9" t="s">
        <v>25</v>
      </c>
      <c r="G74" s="9" t="s">
        <v>1144</v>
      </c>
      <c r="H74" s="56" t="s">
        <v>1145</v>
      </c>
      <c r="I74" s="24">
        <v>45569</v>
      </c>
      <c r="J74" s="15"/>
      <c r="K74" s="9"/>
      <c r="L74" s="9" t="s">
        <v>906</v>
      </c>
    </row>
    <row ht="12.75" r="75">
      <c r="A75" s="54">
        <v>73</v>
      </c>
      <c r="B75" s="9"/>
      <c r="C75" s="20" t="s">
        <v>1146</v>
      </c>
      <c r="D75" s="9" t="s">
        <v>1143</v>
      </c>
      <c r="E75" s="16" t="s">
        <v>503</v>
      </c>
      <c r="F75" s="9" t="s">
        <v>25</v>
      </c>
      <c r="G75" s="9" t="s">
        <v>1147</v>
      </c>
      <c r="H75" s="56" t="s">
        <v>1145</v>
      </c>
      <c r="I75" s="24">
        <v>45569</v>
      </c>
      <c r="J75" s="15"/>
      <c r="K75" s="9"/>
      <c r="L75" s="9" t="s">
        <v>906</v>
      </c>
    </row>
    <row ht="68.25" r="76">
      <c r="A76" s="54">
        <v>74</v>
      </c>
      <c r="B76" s="9"/>
      <c r="C76" s="20" t="s">
        <v>1148</v>
      </c>
      <c r="D76" s="9" t="s">
        <v>188</v>
      </c>
      <c r="E76" s="16" t="s">
        <v>98</v>
      </c>
      <c r="F76" s="9" t="s">
        <v>126</v>
      </c>
      <c r="G76" s="9">
        <v>478083</v>
      </c>
      <c r="H76" s="64" t="s">
        <v>1149</v>
      </c>
      <c r="I76" s="24">
        <v>45327</v>
      </c>
      <c r="J76" s="18" t="s">
        <v>1150</v>
      </c>
      <c r="K76" s="9"/>
      <c r="L76" s="9" t="s">
        <v>1032</v>
      </c>
    </row>
    <row ht="12.75" r="77">
      <c r="A77" s="54">
        <v>75</v>
      </c>
      <c r="B77" s="9"/>
      <c r="C77" s="20" t="s">
        <v>1151</v>
      </c>
      <c r="D77" s="9" t="s">
        <v>188</v>
      </c>
      <c r="E77" s="16" t="s">
        <v>76</v>
      </c>
      <c r="F77" s="9" t="s">
        <v>44</v>
      </c>
      <c r="G77" s="9">
        <v>490249</v>
      </c>
      <c r="H77" s="56" t="s">
        <v>916</v>
      </c>
      <c r="I77" s="9" t="s">
        <v>351</v>
      </c>
      <c r="J77" s="18" t="s">
        <v>1152</v>
      </c>
      <c r="K77" s="9" t="s">
        <v>384</v>
      </c>
      <c r="L77" s="9" t="s">
        <v>906</v>
      </c>
    </row>
    <row ht="12.75" r="78">
      <c r="A78" s="54">
        <v>76</v>
      </c>
      <c r="B78" s="9"/>
      <c r="C78" s="20" t="s">
        <v>1153</v>
      </c>
      <c r="D78" s="9" t="s">
        <v>236</v>
      </c>
      <c r="E78" s="16" t="s">
        <v>271</v>
      </c>
      <c r="F78" s="9" t="s">
        <v>126</v>
      </c>
      <c r="G78" s="9"/>
      <c r="H78" s="56" t="s">
        <v>1154</v>
      </c>
      <c r="I78" s="9" t="s">
        <v>1155</v>
      </c>
      <c r="J78" s="15"/>
      <c r="K78" s="9"/>
      <c r="L78" s="9" t="s">
        <v>906</v>
      </c>
    </row>
    <row ht="34.5" r="79">
      <c r="A79" s="54">
        <v>77</v>
      </c>
      <c r="B79" s="9"/>
      <c r="C79" s="20" t="s">
        <v>1156</v>
      </c>
      <c r="D79" s="9" t="s">
        <v>236</v>
      </c>
      <c r="E79" s="16" t="s">
        <v>298</v>
      </c>
      <c r="F79" s="66" t="s">
        <v>126</v>
      </c>
      <c r="G79" s="9"/>
      <c r="H79" s="20" t="s">
        <v>1157</v>
      </c>
      <c r="I79" s="9"/>
      <c r="J79" s="15"/>
      <c r="K79" s="9"/>
      <c r="L79" s="9" t="s">
        <v>1032</v>
      </c>
    </row>
    <row ht="22.6875" customHeight="1" r="80">
      <c r="A80" s="54">
        <v>78</v>
      </c>
      <c r="B80" s="9"/>
      <c r="C80" s="20" t="s">
        <v>1158</v>
      </c>
      <c r="D80" s="9" t="s">
        <v>203</v>
      </c>
      <c r="E80" s="16" t="s">
        <v>1159</v>
      </c>
      <c r="F80" s="9" t="s">
        <v>44</v>
      </c>
      <c r="G80" s="9">
        <v>502531</v>
      </c>
      <c r="H80" s="56" t="s">
        <v>916</v>
      </c>
      <c r="I80" s="9" t="s">
        <v>348</v>
      </c>
      <c r="J80" s="15" t="s">
        <v>1160</v>
      </c>
      <c r="K80" s="24">
        <v>45388</v>
      </c>
      <c r="L80" s="9" t="s">
        <v>906</v>
      </c>
    </row>
    <row ht="68.25" r="81">
      <c r="A81" s="54">
        <v>79</v>
      </c>
      <c r="B81" s="9"/>
      <c r="C81" s="20" t="s">
        <v>1161</v>
      </c>
      <c r="D81" s="9" t="s">
        <v>203</v>
      </c>
      <c r="E81" s="16" t="s">
        <v>1162</v>
      </c>
      <c r="F81" s="9" t="s">
        <v>126</v>
      </c>
      <c r="G81" s="9" t="s">
        <v>1163</v>
      </c>
      <c r="H81" s="64" t="s">
        <v>1164</v>
      </c>
      <c r="I81" s="24">
        <v>45387</v>
      </c>
      <c r="J81" s="18" t="s">
        <v>1165</v>
      </c>
      <c r="K81" s="9"/>
      <c r="L81" s="9" t="s">
        <v>1032</v>
      </c>
    </row>
    <row ht="12.75" r="82">
      <c r="A82" s="54">
        <v>80</v>
      </c>
      <c r="B82" s="9"/>
      <c r="C82" s="20" t="s">
        <v>1166</v>
      </c>
      <c r="D82" s="9" t="s">
        <v>203</v>
      </c>
      <c r="E82" s="16" t="s">
        <v>1162</v>
      </c>
      <c r="F82" s="9" t="s">
        <v>126</v>
      </c>
      <c r="G82" s="9">
        <v>491035</v>
      </c>
      <c r="H82" s="56" t="s">
        <v>916</v>
      </c>
      <c r="I82" s="24">
        <v>45540</v>
      </c>
      <c r="J82" s="15" t="s">
        <v>1167</v>
      </c>
      <c r="K82" s="9" t="s">
        <v>1168</v>
      </c>
      <c r="L82" s="9" t="s">
        <v>906</v>
      </c>
    </row>
    <row ht="284.25" r="83">
      <c r="A83" s="54">
        <v>81</v>
      </c>
      <c r="B83" s="9"/>
      <c r="C83" s="20" t="s">
        <v>1169</v>
      </c>
      <c r="D83" s="9" t="s">
        <v>1076</v>
      </c>
      <c r="E83" s="16" t="s">
        <v>346</v>
      </c>
      <c r="F83" s="9" t="s">
        <v>214</v>
      </c>
      <c r="G83" s="9" t="s">
        <v>1170</v>
      </c>
      <c r="H83" s="67" t="s">
        <v>1171</v>
      </c>
      <c r="I83" s="24">
        <v>45479</v>
      </c>
      <c r="J83" s="18"/>
      <c r="K83" s="9"/>
      <c r="L83" s="9" t="s">
        <v>906</v>
      </c>
    </row>
    <row ht="12.75" r="84">
      <c r="A84" s="54">
        <v>82</v>
      </c>
      <c r="B84" s="9"/>
      <c r="C84" s="20" t="s">
        <v>1172</v>
      </c>
      <c r="D84" s="9" t="s">
        <v>188</v>
      </c>
      <c r="E84" s="16" t="s">
        <v>54</v>
      </c>
      <c r="F84" s="9" t="s">
        <v>44</v>
      </c>
      <c r="G84" s="9" t="s">
        <v>1173</v>
      </c>
      <c r="H84" s="68"/>
      <c r="I84" s="9" t="s">
        <v>1174</v>
      </c>
      <c r="J84" s="20" t="s">
        <v>1175</v>
      </c>
      <c r="K84" s="24">
        <v>45298</v>
      </c>
      <c r="L84" s="9" t="s">
        <v>906</v>
      </c>
    </row>
    <row ht="12.75" r="85">
      <c r="A85" s="54">
        <v>83</v>
      </c>
      <c r="B85" s="9"/>
      <c r="C85" s="20" t="s">
        <v>1176</v>
      </c>
      <c r="D85" s="9" t="s">
        <v>188</v>
      </c>
      <c r="E85" s="16" t="s">
        <v>1177</v>
      </c>
      <c r="F85" s="9" t="s">
        <v>44</v>
      </c>
      <c r="G85" s="9">
        <v>534599</v>
      </c>
      <c r="H85" s="69"/>
      <c r="I85" s="9" t="s">
        <v>385</v>
      </c>
      <c r="J85" s="20" t="s">
        <v>1178</v>
      </c>
      <c r="K85" s="24">
        <v>45358</v>
      </c>
      <c r="L85" s="9" t="s">
        <v>906</v>
      </c>
    </row>
    <row ht="12.75" r="86">
      <c r="A86" s="54">
        <v>84</v>
      </c>
      <c r="B86" s="9"/>
      <c r="C86" s="20" t="s">
        <v>1179</v>
      </c>
      <c r="D86" s="9" t="s">
        <v>188</v>
      </c>
      <c r="E86" s="16" t="s">
        <v>1177</v>
      </c>
      <c r="F86" s="9" t="s">
        <v>44</v>
      </c>
      <c r="G86" s="9">
        <v>536944</v>
      </c>
      <c r="H86" s="69"/>
      <c r="I86" s="9" t="s">
        <v>385</v>
      </c>
      <c r="J86" s="20" t="s">
        <v>1180</v>
      </c>
      <c r="K86" s="24">
        <v>45389</v>
      </c>
      <c r="L86" s="9" t="s">
        <v>906</v>
      </c>
    </row>
    <row ht="12.75" r="87">
      <c r="A87" s="54">
        <v>85</v>
      </c>
      <c r="B87" s="9"/>
      <c r="C87" s="70" t="s">
        <v>1181</v>
      </c>
      <c r="D87" s="9" t="s">
        <v>236</v>
      </c>
      <c r="E87" s="16" t="s">
        <v>298</v>
      </c>
      <c r="F87" s="9" t="s">
        <v>126</v>
      </c>
      <c r="G87" s="9" t="s">
        <v>1182</v>
      </c>
      <c r="H87" s="71"/>
      <c r="I87" s="9" t="s">
        <v>1183</v>
      </c>
      <c r="J87" s="20" t="s">
        <v>1184</v>
      </c>
      <c r="K87" s="9"/>
      <c r="L87" s="9" t="s">
        <v>1185</v>
      </c>
    </row>
    <row ht="12.75" r="88">
      <c r="A88" s="54">
        <v>86</v>
      </c>
      <c r="B88" s="9"/>
      <c r="C88" s="72" t="s">
        <v>1186</v>
      </c>
      <c r="D88" s="9" t="s">
        <v>203</v>
      </c>
      <c r="E88" s="16" t="s">
        <v>1159</v>
      </c>
      <c r="F88" s="9" t="s">
        <v>44</v>
      </c>
      <c r="G88" s="9" t="s">
        <v>1187</v>
      </c>
      <c r="H88" s="67"/>
      <c r="I88" s="24">
        <v>45357</v>
      </c>
      <c r="J88" s="20" t="s">
        <v>1188</v>
      </c>
      <c r="K88" s="24">
        <v>45572</v>
      </c>
      <c r="L88" s="9" t="s">
        <v>906</v>
      </c>
    </row>
    <row ht="12.75" r="89">
      <c r="A89" s="54">
        <v>87</v>
      </c>
      <c r="B89" s="9"/>
      <c r="C89" s="20" t="s">
        <v>1189</v>
      </c>
      <c r="D89" s="9" t="s">
        <v>188</v>
      </c>
      <c r="E89" s="16" t="s">
        <v>152</v>
      </c>
      <c r="F89" s="9" t="s">
        <v>44</v>
      </c>
      <c r="G89" s="9">
        <v>518686</v>
      </c>
      <c r="H89" s="67"/>
      <c r="I89" s="24">
        <v>45388</v>
      </c>
      <c r="J89" s="20" t="s">
        <v>1190</v>
      </c>
      <c r="K89" s="9" t="s">
        <v>1191</v>
      </c>
      <c r="L89" s="9" t="s">
        <v>906</v>
      </c>
    </row>
    <row ht="45.75" r="90">
      <c r="A90" s="54">
        <v>88</v>
      </c>
      <c r="B90" s="9"/>
      <c r="C90" s="20" t="s">
        <v>1148</v>
      </c>
      <c r="D90" s="9" t="s">
        <v>188</v>
      </c>
      <c r="E90" s="16" t="s">
        <v>98</v>
      </c>
      <c r="F90" s="9" t="s">
        <v>126</v>
      </c>
      <c r="G90" s="9" t="s">
        <v>1192</v>
      </c>
      <c r="H90" s="64" t="s">
        <v>1193</v>
      </c>
      <c r="I90" s="24">
        <v>45449</v>
      </c>
      <c r="J90" s="20" t="s">
        <v>1194</v>
      </c>
      <c r="K90" s="9"/>
      <c r="L90" s="9" t="s">
        <v>1032</v>
      </c>
    </row>
    <row ht="12.75" r="91">
      <c r="A91" s="54">
        <v>89</v>
      </c>
      <c r="B91" s="9"/>
      <c r="C91" s="20" t="s">
        <v>1195</v>
      </c>
      <c r="D91" s="9" t="s">
        <v>188</v>
      </c>
      <c r="E91" s="16" t="s">
        <v>419</v>
      </c>
      <c r="F91" s="9" t="s">
        <v>44</v>
      </c>
      <c r="G91" s="9" t="s">
        <v>1196</v>
      </c>
      <c r="H91" s="20" t="s">
        <v>926</v>
      </c>
      <c r="I91" s="9" t="s">
        <v>420</v>
      </c>
      <c r="J91" s="20" t="s">
        <v>1197</v>
      </c>
      <c r="K91" s="9" t="s">
        <v>462</v>
      </c>
      <c r="L91" s="9" t="s">
        <v>906</v>
      </c>
      <c r="M91" s="46"/>
      <c r="N91" s="46"/>
      <c r="O91" s="46"/>
      <c r="P91" s="46"/>
      <c r="Q91" s="46"/>
      <c r="R91" s="46"/>
      <c r="S91" s="46"/>
      <c r="T91" s="46"/>
      <c r="U91" s="46"/>
      <c r="V91" s="46"/>
      <c r="W91" s="46"/>
      <c r="X91" s="46"/>
      <c r="Y91" s="46"/>
      <c r="Z91" s="46"/>
      <c r="AA91" s="46"/>
      <c r="AB91" s="46"/>
      <c r="AC91" s="46"/>
      <c r="AD91" s="46"/>
      <c r="AE91" s="46"/>
    </row>
    <row ht="12.75" r="92">
      <c r="A92" s="54">
        <v>90</v>
      </c>
      <c r="B92" s="9"/>
      <c r="C92" s="20" t="s">
        <v>1198</v>
      </c>
      <c r="D92" s="9" t="s">
        <v>203</v>
      </c>
      <c r="E92" s="16" t="s">
        <v>160</v>
      </c>
      <c r="F92" s="9" t="s">
        <v>214</v>
      </c>
      <c r="G92" s="9" t="s">
        <v>1199</v>
      </c>
      <c r="H92" s="56" t="s">
        <v>926</v>
      </c>
      <c r="I92" s="9" t="s">
        <v>1200</v>
      </c>
      <c r="J92" s="20" t="s">
        <v>1201</v>
      </c>
      <c r="K92" s="9" t="s">
        <v>1202</v>
      </c>
      <c r="L92" s="9" t="s">
        <v>906</v>
      </c>
      <c r="M92" s="46"/>
      <c r="N92" s="46"/>
      <c r="O92" s="46"/>
      <c r="P92" s="46"/>
      <c r="Q92" s="46"/>
      <c r="R92" s="46"/>
      <c r="S92" s="46"/>
      <c r="T92" s="46"/>
      <c r="U92" s="46"/>
      <c r="V92" s="46"/>
      <c r="W92" s="46"/>
      <c r="X92" s="46"/>
      <c r="Y92" s="46"/>
      <c r="Z92" s="46"/>
      <c r="AA92" s="46"/>
      <c r="AB92" s="46"/>
      <c r="AC92" s="46"/>
      <c r="AD92" s="46"/>
      <c r="AE92" s="46"/>
    </row>
    <row ht="12.75" r="93">
      <c r="A93" s="54">
        <v>91</v>
      </c>
      <c r="B93" s="9"/>
      <c r="C93" s="20" t="s">
        <v>1203</v>
      </c>
      <c r="D93" s="9" t="s">
        <v>236</v>
      </c>
      <c r="E93" s="16" t="s">
        <v>298</v>
      </c>
      <c r="F93" s="9" t="s">
        <v>126</v>
      </c>
      <c r="G93" s="9" t="s">
        <v>1204</v>
      </c>
      <c r="H93" s="20" t="s">
        <v>1205</v>
      </c>
      <c r="I93" s="9" t="s">
        <v>1183</v>
      </c>
      <c r="J93" s="20" t="s">
        <v>1206</v>
      </c>
      <c r="K93" s="24">
        <v>45389</v>
      </c>
      <c r="L93" s="9" t="s">
        <v>906</v>
      </c>
      <c r="M93" s="46"/>
      <c r="N93" s="46"/>
      <c r="O93" s="46"/>
      <c r="P93" s="46"/>
      <c r="Q93" s="46"/>
      <c r="R93" s="46"/>
      <c r="S93" s="46"/>
      <c r="T93" s="46"/>
      <c r="U93" s="46"/>
      <c r="V93" s="46"/>
      <c r="W93" s="46"/>
      <c r="X93" s="46"/>
      <c r="Y93" s="46"/>
      <c r="Z93" s="46"/>
      <c r="AA93" s="46"/>
      <c r="AB93" s="46"/>
      <c r="AC93" s="46"/>
      <c r="AD93" s="46"/>
      <c r="AE93" s="46"/>
    </row>
    <row ht="12.75" r="94">
      <c r="A94" s="54">
        <v>92</v>
      </c>
      <c r="B94" s="9"/>
      <c r="C94" s="20" t="s">
        <v>1207</v>
      </c>
      <c r="D94" s="9" t="s">
        <v>1143</v>
      </c>
      <c r="E94" s="16" t="s">
        <v>361</v>
      </c>
      <c r="F94" s="9" t="s">
        <v>214</v>
      </c>
      <c r="G94" s="9" t="s">
        <v>1208</v>
      </c>
      <c r="H94" s="20" t="s">
        <v>926</v>
      </c>
      <c r="I94" s="65" t="s">
        <v>1209</v>
      </c>
      <c r="J94" s="20" t="s">
        <v>1210</v>
      </c>
      <c r="K94" s="73">
        <v>45419</v>
      </c>
      <c r="L94" s="65" t="s">
        <v>906</v>
      </c>
      <c r="M94" s="46"/>
      <c r="N94" s="46"/>
      <c r="O94" s="46"/>
      <c r="P94" s="46"/>
      <c r="Q94" s="46"/>
      <c r="R94" s="46"/>
      <c r="S94" s="46"/>
      <c r="T94" s="46"/>
      <c r="U94" s="46"/>
      <c r="V94" s="46"/>
      <c r="W94" s="46"/>
      <c r="X94" s="46"/>
      <c r="Y94" s="46"/>
      <c r="Z94" s="46"/>
      <c r="AA94" s="46"/>
      <c r="AB94" s="46"/>
      <c r="AC94" s="46"/>
      <c r="AD94" s="46"/>
      <c r="AE94" s="46"/>
    </row>
    <row ht="12.75" r="95">
      <c r="A95" s="16">
        <v>93</v>
      </c>
      <c r="B95" s="9"/>
      <c r="C95" s="20" t="s">
        <v>1211</v>
      </c>
      <c r="D95" s="9" t="s">
        <v>1212</v>
      </c>
      <c r="E95" s="16" t="s">
        <v>368</v>
      </c>
      <c r="F95" s="9" t="s">
        <v>25</v>
      </c>
      <c r="G95" s="16" t="s">
        <v>1213</v>
      </c>
      <c r="H95" s="20" t="s">
        <v>926</v>
      </c>
      <c r="I95" s="24">
        <v>45421</v>
      </c>
      <c r="J95" s="20" t="s">
        <v>1214</v>
      </c>
      <c r="K95" s="13" t="s">
        <v>1215</v>
      </c>
      <c r="L95" s="9" t="s">
        <v>906</v>
      </c>
      <c r="M95" s="46"/>
      <c r="N95" s="46"/>
      <c r="O95" s="46"/>
      <c r="P95" s="46"/>
      <c r="Q95" s="46"/>
      <c r="R95" s="46"/>
      <c r="S95" s="46"/>
      <c r="T95" s="46"/>
      <c r="U95" s="46"/>
      <c r="V95" s="46"/>
      <c r="W95" s="46"/>
      <c r="X95" s="46"/>
      <c r="Y95" s="46"/>
      <c r="Z95" s="46"/>
      <c r="AA95" s="46"/>
      <c r="AB95" s="46"/>
      <c r="AC95" s="46"/>
      <c r="AD95" s="46"/>
      <c r="AE95" s="46"/>
    </row>
    <row ht="12.75" r="96">
      <c r="A96" s="54">
        <v>94</v>
      </c>
      <c r="B96" s="9"/>
      <c r="C96" s="20" t="s">
        <v>1216</v>
      </c>
      <c r="D96" s="9" t="s">
        <v>188</v>
      </c>
      <c r="E96" s="16" t="s">
        <v>98</v>
      </c>
      <c r="F96" s="9" t="s">
        <v>126</v>
      </c>
      <c r="G96" s="9" t="s">
        <v>1217</v>
      </c>
      <c r="H96" s="20" t="s">
        <v>1218</v>
      </c>
      <c r="I96" s="24">
        <v>45388</v>
      </c>
      <c r="J96" s="20" t="s">
        <v>1219</v>
      </c>
      <c r="K96" s="24">
        <v>45572</v>
      </c>
      <c r="L96" s="9" t="s">
        <v>906</v>
      </c>
    </row>
    <row ht="35.25" customHeight="1" r="97">
      <c r="A97" s="16">
        <v>95</v>
      </c>
      <c r="B97" s="9"/>
      <c r="C97" s="20" t="s">
        <v>1220</v>
      </c>
      <c r="D97" s="9" t="s">
        <v>188</v>
      </c>
      <c r="E97" s="16" t="s">
        <v>486</v>
      </c>
      <c r="F97" s="9" t="s">
        <v>25</v>
      </c>
      <c r="G97" s="9" t="s">
        <v>1221</v>
      </c>
      <c r="H97" s="20" t="s">
        <v>926</v>
      </c>
      <c r="I97" s="9"/>
      <c r="J97" s="20" t="s">
        <v>1222</v>
      </c>
      <c r="K97" s="9" t="s">
        <v>433</v>
      </c>
      <c r="L97" s="9" t="s">
        <v>906</v>
      </c>
    </row>
    <row ht="12.75" r="98">
      <c r="A98" s="54">
        <v>96</v>
      </c>
      <c r="B98" s="9"/>
      <c r="C98" s="20" t="s">
        <v>1223</v>
      </c>
      <c r="D98" s="9" t="s">
        <v>203</v>
      </c>
      <c r="E98" s="16" t="s">
        <v>160</v>
      </c>
      <c r="F98" s="9" t="s">
        <v>44</v>
      </c>
      <c r="G98" s="9">
        <v>538234</v>
      </c>
      <c r="H98" s="20" t="s">
        <v>926</v>
      </c>
      <c r="I98" s="24">
        <v>45358</v>
      </c>
      <c r="J98" s="20" t="s">
        <v>1224</v>
      </c>
      <c r="K98" s="9" t="s">
        <v>468</v>
      </c>
      <c r="L98" s="9" t="s">
        <v>906</v>
      </c>
    </row>
    <row ht="21.75" customHeight="1" r="99">
      <c r="A99" s="16">
        <v>97</v>
      </c>
      <c r="B99" s="9"/>
      <c r="C99" s="74" t="s">
        <v>1225</v>
      </c>
      <c r="D99" s="9" t="s">
        <v>188</v>
      </c>
      <c r="E99" s="16" t="s">
        <v>295</v>
      </c>
      <c r="F99" s="9" t="s">
        <v>25</v>
      </c>
      <c r="G99" s="16" t="s">
        <v>1226</v>
      </c>
      <c r="H99" s="55" t="s">
        <v>926</v>
      </c>
      <c r="I99" s="24"/>
      <c r="J99" s="15"/>
      <c r="K99" s="24">
        <v>45332</v>
      </c>
      <c r="L99" s="9" t="s">
        <v>906</v>
      </c>
    </row>
    <row ht="34.5" r="100">
      <c r="A100" s="54">
        <v>98</v>
      </c>
      <c r="B100" s="9"/>
      <c r="C100" s="20" t="s">
        <v>1227</v>
      </c>
      <c r="D100" s="9" t="s">
        <v>188</v>
      </c>
      <c r="E100" s="16" t="s">
        <v>1228</v>
      </c>
      <c r="F100" s="9" t="s">
        <v>214</v>
      </c>
      <c r="G100" s="9" t="s">
        <v>1229</v>
      </c>
      <c r="H100" s="20" t="s">
        <v>1230</v>
      </c>
      <c r="I100" s="9" t="s">
        <v>1231</v>
      </c>
      <c r="J100" s="15" t="s">
        <v>1232</v>
      </c>
      <c r="K100" s="9" t="s">
        <v>1233</v>
      </c>
      <c r="L100" s="9" t="s">
        <v>906</v>
      </c>
    </row>
    <row ht="12.75" r="101">
      <c r="A101" s="54">
        <v>99</v>
      </c>
      <c r="B101" s="9"/>
      <c r="C101" s="20" t="s">
        <v>1234</v>
      </c>
      <c r="D101" s="9" t="s">
        <v>188</v>
      </c>
      <c r="E101" s="16" t="s">
        <v>78</v>
      </c>
      <c r="F101" s="9" t="s">
        <v>44</v>
      </c>
      <c r="G101" s="75">
        <v>542236</v>
      </c>
      <c r="H101" s="56" t="s">
        <v>1235</v>
      </c>
      <c r="I101" s="24">
        <v>45481</v>
      </c>
      <c r="J101" s="15" t="s">
        <v>1236</v>
      </c>
      <c r="K101" s="9" t="s">
        <v>484</v>
      </c>
      <c r="L101" s="9" t="s">
        <v>906</v>
      </c>
    </row>
    <row ht="12.75" r="102">
      <c r="A102" s="54">
        <v>100</v>
      </c>
      <c r="B102" s="9"/>
      <c r="C102" s="20" t="s">
        <v>1237</v>
      </c>
      <c r="D102" s="9" t="s">
        <v>236</v>
      </c>
      <c r="E102" s="16" t="s">
        <v>379</v>
      </c>
      <c r="F102" s="9" t="s">
        <v>126</v>
      </c>
      <c r="G102" s="9" t="s">
        <v>1238</v>
      </c>
      <c r="H102" s="20" t="s">
        <v>1239</v>
      </c>
      <c r="I102" s="24">
        <v>45512</v>
      </c>
      <c r="J102" s="18" t="s">
        <v>1240</v>
      </c>
      <c r="K102" s="9" t="s">
        <v>527</v>
      </c>
      <c r="L102" s="9" t="s">
        <v>906</v>
      </c>
    </row>
    <row ht="33" customHeight="1" r="103">
      <c r="A103" s="54">
        <v>101</v>
      </c>
      <c r="B103" s="9"/>
      <c r="C103" s="20" t="s">
        <v>1241</v>
      </c>
      <c r="D103" s="9" t="s">
        <v>188</v>
      </c>
      <c r="E103" s="16" t="s">
        <v>189</v>
      </c>
      <c r="F103" s="9" t="s">
        <v>44</v>
      </c>
      <c r="G103" s="9">
        <v>542224</v>
      </c>
      <c r="H103" s="20" t="s">
        <v>1235</v>
      </c>
      <c r="I103" s="24">
        <v>45634</v>
      </c>
      <c r="J103" s="15" t="s">
        <v>1242</v>
      </c>
      <c r="K103" s="24">
        <v>45391</v>
      </c>
      <c r="L103" s="9" t="s">
        <v>906</v>
      </c>
    </row>
    <row ht="27.75" customHeight="1" r="104">
      <c r="A104" s="54">
        <v>102</v>
      </c>
      <c r="B104" s="9"/>
      <c r="C104" s="76" t="s">
        <v>1243</v>
      </c>
      <c r="D104" s="77" t="s">
        <v>203</v>
      </c>
      <c r="E104" s="78" t="s">
        <v>160</v>
      </c>
      <c r="F104" s="79" t="s">
        <v>25</v>
      </c>
      <c r="G104" s="80" t="s">
        <v>1244</v>
      </c>
      <c r="H104" s="20" t="s">
        <v>1235</v>
      </c>
      <c r="I104" s="24">
        <v>45634</v>
      </c>
      <c r="J104" s="15"/>
      <c r="K104" s="24">
        <v>45780</v>
      </c>
      <c r="L104" s="9" t="s">
        <v>906</v>
      </c>
    </row>
    <row ht="68.25" r="105">
      <c r="A105" s="9">
        <v>103</v>
      </c>
      <c r="B105" s="9"/>
      <c r="C105" s="20" t="s">
        <v>1245</v>
      </c>
      <c r="D105" s="9" t="s">
        <v>1076</v>
      </c>
      <c r="E105" s="16" t="s">
        <v>480</v>
      </c>
      <c r="F105" s="9" t="s">
        <v>437</v>
      </c>
      <c r="G105" s="80" t="s">
        <v>1246</v>
      </c>
      <c r="H105" s="20" t="s">
        <v>1235</v>
      </c>
      <c r="I105" s="9" t="s">
        <v>508</v>
      </c>
      <c r="J105" s="18" t="s">
        <v>1247</v>
      </c>
      <c r="K105" s="24">
        <v>45809</v>
      </c>
      <c r="L105" s="9" t="s">
        <v>906</v>
      </c>
    </row>
    <row ht="12.75" r="106">
      <c r="A106" s="9">
        <v>104</v>
      </c>
      <c r="B106" s="9"/>
      <c r="C106" s="81" t="s">
        <v>1248</v>
      </c>
      <c r="D106" s="9" t="s">
        <v>188</v>
      </c>
      <c r="E106" s="16" t="s">
        <v>425</v>
      </c>
      <c r="F106" s="9" t="s">
        <v>44</v>
      </c>
      <c r="G106" s="80" t="s">
        <v>1249</v>
      </c>
      <c r="H106" s="20" t="s">
        <v>1235</v>
      </c>
      <c r="I106" s="9" t="s">
        <v>507</v>
      </c>
      <c r="J106" s="15" t="s">
        <v>1250</v>
      </c>
      <c r="K106" s="24">
        <v>45544</v>
      </c>
      <c r="L106" s="9" t="s">
        <v>906</v>
      </c>
    </row>
    <row ht="12.75" r="107">
      <c r="A107" s="9">
        <v>105</v>
      </c>
      <c r="B107" s="9"/>
      <c r="C107" s="20" t="s">
        <v>1251</v>
      </c>
      <c r="D107" s="9" t="s">
        <v>236</v>
      </c>
      <c r="E107" s="16" t="s">
        <v>298</v>
      </c>
      <c r="F107" s="9" t="s">
        <v>126</v>
      </c>
      <c r="G107" s="82" t="s">
        <v>1252</v>
      </c>
      <c r="H107" s="20" t="s">
        <v>16</v>
      </c>
      <c r="I107" s="9" t="s">
        <v>518</v>
      </c>
      <c r="J107" s="18" t="s">
        <v>1253</v>
      </c>
      <c r="K107" s="9" t="s">
        <v>1254</v>
      </c>
      <c r="L107" s="9" t="s">
        <v>906</v>
      </c>
    </row>
    <row ht="12.75" r="108">
      <c r="A108" s="9">
        <v>106</v>
      </c>
      <c r="B108" s="9"/>
      <c r="C108" s="20" t="s">
        <v>1255</v>
      </c>
      <c r="D108" s="9" t="s">
        <v>188</v>
      </c>
      <c r="E108" s="16" t="s">
        <v>1256</v>
      </c>
      <c r="F108" s="9" t="s">
        <v>25</v>
      </c>
      <c r="G108" s="16" t="s">
        <v>1257</v>
      </c>
      <c r="H108" s="20" t="s">
        <v>1235</v>
      </c>
      <c r="I108" s="9" t="s">
        <v>1258</v>
      </c>
      <c r="J108" s="18" t="s">
        <v>1259</v>
      </c>
      <c r="K108" s="9" t="s">
        <v>541</v>
      </c>
      <c r="L108" s="9" t="s">
        <v>906</v>
      </c>
    </row>
    <row ht="12.75" r="109">
      <c r="A109" s="9">
        <v>107</v>
      </c>
      <c r="B109" s="9"/>
      <c r="C109" s="20" t="s">
        <v>1260</v>
      </c>
      <c r="D109" s="9" t="s">
        <v>188</v>
      </c>
      <c r="E109" s="16" t="s">
        <v>432</v>
      </c>
      <c r="F109" s="9" t="s">
        <v>214</v>
      </c>
      <c r="G109" s="83">
        <v>543982</v>
      </c>
      <c r="H109" s="84" t="s">
        <v>1261</v>
      </c>
      <c r="I109" s="9" t="s">
        <v>1262</v>
      </c>
      <c r="J109" s="18" t="s">
        <v>1263</v>
      </c>
      <c r="K109" s="24">
        <v>45635</v>
      </c>
      <c r="L109" s="9" t="s">
        <v>906</v>
      </c>
    </row>
    <row ht="12.75" r="110">
      <c r="A110" s="9">
        <v>108</v>
      </c>
      <c r="B110" s="9"/>
      <c r="C110" s="20" t="s">
        <v>1264</v>
      </c>
      <c r="D110" s="9" t="s">
        <v>203</v>
      </c>
      <c r="E110" s="16" t="s">
        <v>160</v>
      </c>
      <c r="F110" s="9" t="s">
        <v>44</v>
      </c>
      <c r="G110" s="9" t="s">
        <v>1265</v>
      </c>
      <c r="H110" s="20" t="s">
        <v>1235</v>
      </c>
      <c r="I110" s="9" t="s">
        <v>515</v>
      </c>
      <c r="J110" s="15" t="s">
        <v>1266</v>
      </c>
      <c r="K110" s="9" t="s">
        <v>540</v>
      </c>
      <c r="L110" s="9" t="s">
        <v>906</v>
      </c>
    </row>
    <row ht="12.75" r="111">
      <c r="A111" s="9">
        <v>109</v>
      </c>
      <c r="B111" s="9"/>
      <c r="C111" s="20" t="s">
        <v>1267</v>
      </c>
      <c r="D111" s="9" t="s">
        <v>188</v>
      </c>
      <c r="E111" s="16" t="s">
        <v>490</v>
      </c>
      <c r="F111" s="9" t="s">
        <v>437</v>
      </c>
      <c r="G111" s="83">
        <v>546758</v>
      </c>
      <c r="H111" s="20" t="s">
        <v>1235</v>
      </c>
      <c r="I111" s="9" t="s">
        <v>445</v>
      </c>
      <c r="J111" s="18" t="s">
        <v>1268</v>
      </c>
      <c r="K111" s="9" t="s">
        <v>546</v>
      </c>
      <c r="L111" s="9" t="s">
        <v>906</v>
      </c>
    </row>
    <row ht="12.75" r="112">
      <c r="A112" s="9">
        <v>110</v>
      </c>
      <c r="B112" s="9"/>
      <c r="C112" s="20" t="s">
        <v>1269</v>
      </c>
      <c r="D112" s="9" t="s">
        <v>1049</v>
      </c>
      <c r="E112" s="16" t="s">
        <v>1054</v>
      </c>
      <c r="F112" s="9" t="s">
        <v>25</v>
      </c>
      <c r="G112" s="83">
        <v>544219</v>
      </c>
      <c r="H112" s="20" t="s">
        <v>1235</v>
      </c>
      <c r="I112" s="24">
        <v>45391</v>
      </c>
      <c r="J112" s="15" t="s">
        <v>1270</v>
      </c>
      <c r="K112" s="24">
        <v>45544</v>
      </c>
      <c r="L112" s="9" t="s">
        <v>906</v>
      </c>
    </row>
    <row ht="12.75" r="113">
      <c r="A113" s="9">
        <v>111</v>
      </c>
      <c r="B113" s="9"/>
      <c r="C113" s="85" t="s">
        <v>1271</v>
      </c>
      <c r="D113" s="77" t="s">
        <v>188</v>
      </c>
      <c r="E113" s="86" t="s">
        <v>1177</v>
      </c>
      <c r="F113" s="87" t="s">
        <v>44</v>
      </c>
      <c r="G113" s="88" t="s">
        <v>1272</v>
      </c>
      <c r="H113" s="20" t="s">
        <v>1235</v>
      </c>
      <c r="I113" s="9" t="s">
        <v>515</v>
      </c>
      <c r="J113" s="15" t="s">
        <v>1273</v>
      </c>
      <c r="K113" s="24">
        <v>45452</v>
      </c>
      <c r="L113" s="9" t="s">
        <v>906</v>
      </c>
    </row>
    <row ht="12.75" r="114">
      <c r="A114" s="9">
        <v>112</v>
      </c>
      <c r="B114" s="9"/>
      <c r="C114" s="20" t="s">
        <v>1274</v>
      </c>
      <c r="D114" s="9" t="s">
        <v>1049</v>
      </c>
      <c r="E114" s="16" t="s">
        <v>129</v>
      </c>
      <c r="F114" s="9" t="s">
        <v>25</v>
      </c>
      <c r="G114" s="89" t="s">
        <v>1275</v>
      </c>
      <c r="H114" s="20" t="s">
        <v>1235</v>
      </c>
      <c r="I114" s="24">
        <v>45421</v>
      </c>
      <c r="J114" s="15" t="s">
        <v>1276</v>
      </c>
      <c r="K114" s="9" t="s">
        <v>541</v>
      </c>
      <c r="L114" s="9" t="s">
        <v>906</v>
      </c>
    </row>
    <row ht="12.75" r="115">
      <c r="A115" s="9">
        <v>113</v>
      </c>
      <c r="B115" s="9"/>
      <c r="C115" s="20" t="s">
        <v>1277</v>
      </c>
      <c r="D115" s="9" t="s">
        <v>796</v>
      </c>
      <c r="E115" s="16" t="s">
        <v>54</v>
      </c>
      <c r="F115" s="9" t="s">
        <v>25</v>
      </c>
      <c r="G115" s="89" t="s">
        <v>1278</v>
      </c>
      <c r="H115" s="20" t="s">
        <v>1235</v>
      </c>
      <c r="I115" s="24">
        <v>45421</v>
      </c>
      <c r="J115" s="18" t="s">
        <v>1279</v>
      </c>
      <c r="K115" s="9" t="s">
        <v>549</v>
      </c>
      <c r="L115" s="9" t="s">
        <v>906</v>
      </c>
      <c r="M115" s="90"/>
      <c r="N115" s="46"/>
      <c r="O115" s="46"/>
      <c r="P115" s="46"/>
      <c r="Q115" s="46"/>
      <c r="R115" s="46"/>
      <c r="S115" s="46"/>
      <c r="T115" s="46"/>
    </row>
    <row ht="12.75" r="116">
      <c r="A116" s="9">
        <v>114</v>
      </c>
      <c r="B116" s="9"/>
      <c r="C116" s="20" t="s">
        <v>1280</v>
      </c>
      <c r="D116" s="9" t="s">
        <v>188</v>
      </c>
      <c r="E116" s="16" t="s">
        <v>106</v>
      </c>
      <c r="F116" s="9" t="s">
        <v>44</v>
      </c>
      <c r="G116" s="9">
        <v>544639</v>
      </c>
      <c r="H116" s="20" t="s">
        <v>1235</v>
      </c>
      <c r="I116" s="24">
        <v>45421</v>
      </c>
      <c r="J116" s="15" t="s">
        <v>1281</v>
      </c>
      <c r="K116" s="9" t="s">
        <v>1254</v>
      </c>
      <c r="L116" s="9" t="s">
        <v>906</v>
      </c>
    </row>
    <row ht="12.75" r="117">
      <c r="A117" s="9">
        <v>115</v>
      </c>
      <c r="B117" s="9"/>
      <c r="C117" s="72" t="s">
        <v>1282</v>
      </c>
      <c r="D117" s="9" t="s">
        <v>188</v>
      </c>
      <c r="E117" s="16" t="s">
        <v>106</v>
      </c>
      <c r="F117" s="9" t="s">
        <v>44</v>
      </c>
      <c r="G117" s="9" t="s">
        <v>1283</v>
      </c>
      <c r="H117" s="64" t="s">
        <v>1284</v>
      </c>
      <c r="I117" s="24">
        <v>45421</v>
      </c>
      <c r="J117" s="15" t="s">
        <v>1285</v>
      </c>
      <c r="K117" s="9"/>
      <c r="L117" s="9" t="s">
        <v>1032</v>
      </c>
    </row>
    <row ht="12.75" r="118">
      <c r="A118" s="9">
        <v>116</v>
      </c>
      <c r="B118" s="9"/>
      <c r="C118" s="20" t="s">
        <v>1286</v>
      </c>
      <c r="D118" s="9" t="s">
        <v>188</v>
      </c>
      <c r="E118" s="16" t="s">
        <v>98</v>
      </c>
      <c r="F118" s="9" t="s">
        <v>126</v>
      </c>
      <c r="G118" s="82" t="s">
        <v>1287</v>
      </c>
      <c r="H118" s="20" t="s">
        <v>1288</v>
      </c>
      <c r="I118" s="9" t="s">
        <v>513</v>
      </c>
      <c r="J118" s="18" t="s">
        <v>1289</v>
      </c>
      <c r="K118" s="24">
        <v>45332</v>
      </c>
      <c r="L118" s="9" t="s">
        <v>906</v>
      </c>
    </row>
    <row ht="23.25" r="119">
      <c r="A119" s="9">
        <v>117</v>
      </c>
      <c r="B119" s="9"/>
      <c r="C119" s="20" t="s">
        <v>1290</v>
      </c>
      <c r="D119" s="9" t="s">
        <v>188</v>
      </c>
      <c r="E119" s="16" t="s">
        <v>40</v>
      </c>
      <c r="F119" s="9" t="s">
        <v>437</v>
      </c>
      <c r="G119" s="83">
        <v>547016</v>
      </c>
      <c r="H119" s="20" t="s">
        <v>1235</v>
      </c>
      <c r="I119" s="9" t="s">
        <v>533</v>
      </c>
      <c r="J119" s="18" t="s">
        <v>1291</v>
      </c>
      <c r="K119" s="9" t="s">
        <v>546</v>
      </c>
      <c r="L119" s="9" t="s">
        <v>906</v>
      </c>
    </row>
    <row ht="12.75" r="120">
      <c r="A120" s="9">
        <v>118</v>
      </c>
      <c r="B120" s="9"/>
      <c r="C120" s="20" t="s">
        <v>1292</v>
      </c>
      <c r="D120" s="9" t="s">
        <v>203</v>
      </c>
      <c r="E120" s="16" t="s">
        <v>160</v>
      </c>
      <c r="F120" s="9" t="s">
        <v>126</v>
      </c>
      <c r="G120" s="9"/>
      <c r="H120" s="56" t="s">
        <v>1293</v>
      </c>
      <c r="I120" s="9" t="s">
        <v>539</v>
      </c>
      <c r="J120" s="15" t="s">
        <v>1294</v>
      </c>
      <c r="K120" s="9"/>
      <c r="L120" s="9" t="s">
        <v>1032</v>
      </c>
    </row>
    <row ht="135.75" r="121">
      <c r="A121" s="9">
        <v>119</v>
      </c>
      <c r="B121" s="9"/>
      <c r="C121" s="20" t="s">
        <v>1295</v>
      </c>
      <c r="D121" s="9" t="s">
        <v>236</v>
      </c>
      <c r="E121" s="16" t="s">
        <v>1296</v>
      </c>
      <c r="F121" s="9" t="s">
        <v>44</v>
      </c>
      <c r="G121" s="58" t="s">
        <v>1297</v>
      </c>
      <c r="H121" s="20" t="s">
        <v>1235</v>
      </c>
      <c r="I121" s="24">
        <v>45514</v>
      </c>
      <c r="J121" s="91" t="s">
        <v>1298</v>
      </c>
      <c r="K121" s="9" t="s">
        <v>643</v>
      </c>
      <c r="L121" s="9" t="s">
        <v>906</v>
      </c>
    </row>
    <row ht="12.75" r="122">
      <c r="A122" s="9">
        <v>120</v>
      </c>
      <c r="B122" s="9"/>
      <c r="C122" s="20" t="s">
        <v>1299</v>
      </c>
      <c r="D122" s="9" t="s">
        <v>188</v>
      </c>
      <c r="E122" s="16" t="s">
        <v>168</v>
      </c>
      <c r="F122" s="9" t="s">
        <v>44</v>
      </c>
      <c r="G122" s="83">
        <v>549149</v>
      </c>
      <c r="H122" s="20" t="s">
        <v>1235</v>
      </c>
      <c r="I122" s="24">
        <v>45606</v>
      </c>
      <c r="J122" s="15" t="s">
        <v>1300</v>
      </c>
      <c r="K122" s="9" t="s">
        <v>1301</v>
      </c>
      <c r="L122" s="9" t="s">
        <v>906</v>
      </c>
    </row>
    <row ht="12.75" r="123">
      <c r="A123" s="9">
        <v>121</v>
      </c>
      <c r="B123" s="9"/>
      <c r="C123" s="20" t="s">
        <v>1302</v>
      </c>
      <c r="D123" s="9" t="s">
        <v>236</v>
      </c>
      <c r="E123" s="16" t="s">
        <v>557</v>
      </c>
      <c r="F123" s="9" t="s">
        <v>437</v>
      </c>
      <c r="G123" s="89">
        <v>549383</v>
      </c>
      <c r="H123" s="20" t="s">
        <v>1235</v>
      </c>
      <c r="I123" s="9" t="s">
        <v>563</v>
      </c>
      <c r="J123" s="15" t="s">
        <v>1303</v>
      </c>
      <c r="K123" s="9" t="s">
        <v>576</v>
      </c>
      <c r="L123" s="9" t="s">
        <v>906</v>
      </c>
    </row>
    <row ht="122.25" r="124">
      <c r="A124" s="41">
        <v>122</v>
      </c>
      <c r="B124" s="9"/>
      <c r="C124" s="20" t="s">
        <v>1304</v>
      </c>
      <c r="D124" s="9" t="s">
        <v>236</v>
      </c>
      <c r="E124" s="16" t="s">
        <v>174</v>
      </c>
      <c r="F124" s="9" t="s">
        <v>44</v>
      </c>
      <c r="G124" s="92" t="s">
        <v>1305</v>
      </c>
      <c r="H124" s="20" t="s">
        <v>1235</v>
      </c>
      <c r="I124" s="9" t="s">
        <v>287</v>
      </c>
      <c r="J124" s="91" t="s">
        <v>1306</v>
      </c>
      <c r="K124" s="24">
        <v>45965</v>
      </c>
      <c r="L124" s="9" t="s">
        <v>906</v>
      </c>
    </row>
    <row ht="54.75" r="125">
      <c r="A125" s="9">
        <v>123</v>
      </c>
      <c r="B125" s="9"/>
      <c r="C125" s="20" t="s">
        <v>1307</v>
      </c>
      <c r="D125" s="9" t="s">
        <v>188</v>
      </c>
      <c r="E125" s="16" t="s">
        <v>432</v>
      </c>
      <c r="F125" s="9" t="s">
        <v>126</v>
      </c>
      <c r="G125" s="9" t="s">
        <v>1308</v>
      </c>
      <c r="H125" s="93" t="s">
        <v>1309</v>
      </c>
      <c r="I125" s="9" t="s">
        <v>573</v>
      </c>
      <c r="J125" s="15" t="s">
        <v>1310</v>
      </c>
      <c r="K125" s="9"/>
      <c r="L125" s="9" t="s">
        <v>906</v>
      </c>
    </row>
    <row ht="68.25" r="126">
      <c r="A126" s="9">
        <v>124</v>
      </c>
      <c r="B126" s="9"/>
      <c r="C126" s="20" t="s">
        <v>1311</v>
      </c>
      <c r="D126" s="9" t="s">
        <v>236</v>
      </c>
      <c r="E126" s="16" t="s">
        <v>271</v>
      </c>
      <c r="F126" s="9" t="s">
        <v>126</v>
      </c>
      <c r="G126" s="16" t="s">
        <v>1312</v>
      </c>
      <c r="H126" s="20" t="s">
        <v>1313</v>
      </c>
      <c r="I126" s="9" t="s">
        <v>577</v>
      </c>
      <c r="J126" s="18" t="s">
        <v>1314</v>
      </c>
      <c r="K126" s="24">
        <v>45577</v>
      </c>
      <c r="L126" s="9" t="s">
        <v>906</v>
      </c>
    </row>
    <row ht="12.75" r="127">
      <c r="A127" s="9">
        <v>125</v>
      </c>
      <c r="B127" s="9"/>
      <c r="C127" s="20" t="s">
        <v>1315</v>
      </c>
      <c r="D127" s="9" t="s">
        <v>796</v>
      </c>
      <c r="E127" s="16" t="s">
        <v>1316</v>
      </c>
      <c r="F127" s="9" t="s">
        <v>25</v>
      </c>
      <c r="G127" s="9" t="s">
        <v>1317</v>
      </c>
      <c r="H127" s="56" t="s">
        <v>926</v>
      </c>
      <c r="I127" s="24">
        <v>45484</v>
      </c>
      <c r="J127" s="15" t="s">
        <v>1318</v>
      </c>
      <c r="K127" s="9" t="s">
        <v>598</v>
      </c>
      <c r="L127" s="9" t="s">
        <v>906</v>
      </c>
    </row>
    <row ht="12.75" r="128">
      <c r="A128" s="9">
        <v>126</v>
      </c>
      <c r="B128" s="9"/>
      <c r="C128" s="85" t="s">
        <v>1319</v>
      </c>
      <c r="D128" s="9" t="s">
        <v>203</v>
      </c>
      <c r="E128" s="16" t="s">
        <v>160</v>
      </c>
      <c r="F128" s="9" t="s">
        <v>44</v>
      </c>
      <c r="G128" s="58" t="s">
        <v>1320</v>
      </c>
      <c r="H128" s="56" t="s">
        <v>926</v>
      </c>
      <c r="I128" s="9" t="s">
        <v>603</v>
      </c>
      <c r="J128" s="15" t="s">
        <v>1321</v>
      </c>
      <c r="K128" s="24">
        <v>45424</v>
      </c>
      <c r="L128" s="9" t="s">
        <v>906</v>
      </c>
    </row>
    <row ht="12.75" r="129">
      <c r="A129" s="9">
        <v>127</v>
      </c>
      <c r="B129" s="9"/>
      <c r="C129" s="85" t="s">
        <v>1322</v>
      </c>
      <c r="D129" s="9" t="s">
        <v>203</v>
      </c>
      <c r="E129" s="16" t="s">
        <v>160</v>
      </c>
      <c r="F129" s="9" t="s">
        <v>44</v>
      </c>
      <c r="G129" s="58" t="s">
        <v>1323</v>
      </c>
      <c r="H129" s="56" t="s">
        <v>926</v>
      </c>
      <c r="I129" s="9" t="s">
        <v>1324</v>
      </c>
      <c r="J129" s="15" t="s">
        <v>1325</v>
      </c>
      <c r="K129" s="24">
        <v>45424</v>
      </c>
      <c r="L129" s="9" t="s">
        <v>906</v>
      </c>
    </row>
    <row ht="42" customHeight="1" r="130">
      <c r="A130" s="9">
        <v>128</v>
      </c>
      <c r="B130" s="9"/>
      <c r="C130" s="20" t="s">
        <v>1326</v>
      </c>
      <c r="D130" s="9" t="s">
        <v>188</v>
      </c>
      <c r="E130" s="16" t="s">
        <v>98</v>
      </c>
      <c r="F130" s="9" t="s">
        <v>126</v>
      </c>
      <c r="G130" s="82" t="s">
        <v>1327</v>
      </c>
      <c r="H130" s="60" t="s">
        <v>1328</v>
      </c>
      <c r="I130" s="9" t="s">
        <v>611</v>
      </c>
      <c r="J130" s="18" t="s">
        <v>1329</v>
      </c>
      <c r="K130" s="9"/>
      <c r="L130" s="16" t="s">
        <v>1330</v>
      </c>
    </row>
    <row ht="12.75" r="131">
      <c r="A131" s="9">
        <v>129</v>
      </c>
      <c r="B131" s="9"/>
      <c r="C131" s="20" t="s">
        <v>1331</v>
      </c>
      <c r="D131" s="9" t="s">
        <v>236</v>
      </c>
      <c r="E131" s="16" t="s">
        <v>271</v>
      </c>
      <c r="F131" s="9" t="s">
        <v>126</v>
      </c>
      <c r="G131" s="9" t="s">
        <v>1308</v>
      </c>
      <c r="H131" s="56" t="s">
        <v>926</v>
      </c>
      <c r="I131" s="9" t="s">
        <v>1332</v>
      </c>
      <c r="J131" s="94" t="s">
        <v>1333</v>
      </c>
      <c r="K131" s="24">
        <v>45779</v>
      </c>
      <c r="L131" s="9" t="s">
        <v>906</v>
      </c>
    </row>
    <row ht="12.75" r="132">
      <c r="A132" s="9">
        <v>130</v>
      </c>
      <c r="B132" s="9"/>
      <c r="C132" s="20" t="s">
        <v>1334</v>
      </c>
      <c r="D132" s="9" t="s">
        <v>188</v>
      </c>
      <c r="E132" s="16" t="s">
        <v>70</v>
      </c>
      <c r="F132" s="9" t="s">
        <v>44</v>
      </c>
      <c r="G132" s="95" t="s">
        <v>1335</v>
      </c>
      <c r="H132" s="96" t="s">
        <v>1336</v>
      </c>
      <c r="I132" s="9" t="s">
        <v>1332</v>
      </c>
      <c r="J132" s="15" t="s">
        <v>1337</v>
      </c>
      <c r="K132" s="24">
        <v>45839</v>
      </c>
      <c r="L132" s="9" t="s">
        <v>906</v>
      </c>
    </row>
    <row ht="12.75" r="133">
      <c r="A133" s="9">
        <v>131</v>
      </c>
      <c r="B133" s="9"/>
      <c r="C133" s="85" t="s">
        <v>1338</v>
      </c>
      <c r="D133" s="9" t="s">
        <v>188</v>
      </c>
      <c r="E133" s="16" t="s">
        <v>1057</v>
      </c>
      <c r="F133" s="9" t="s">
        <v>44</v>
      </c>
      <c r="G133" s="9" t="s">
        <v>1339</v>
      </c>
      <c r="H133" s="62" t="s">
        <v>926</v>
      </c>
      <c r="I133" s="9" t="s">
        <v>1332</v>
      </c>
      <c r="J133" s="18" t="s">
        <v>1340</v>
      </c>
      <c r="K133" s="9" t="s">
        <v>564</v>
      </c>
      <c r="L133" s="9" t="s">
        <v>906</v>
      </c>
    </row>
    <row ht="12.75" r="134">
      <c r="A134" s="9">
        <v>132</v>
      </c>
      <c r="B134" s="9"/>
      <c r="C134" s="20" t="s">
        <v>1341</v>
      </c>
      <c r="D134" s="9" t="s">
        <v>236</v>
      </c>
      <c r="E134" s="16" t="s">
        <v>1342</v>
      </c>
      <c r="F134" s="9" t="s">
        <v>25</v>
      </c>
      <c r="G134" s="86" t="s">
        <v>1343</v>
      </c>
      <c r="H134" s="56" t="s">
        <v>926</v>
      </c>
      <c r="I134" s="24">
        <v>45484</v>
      </c>
      <c r="J134" s="15"/>
      <c r="K134" s="9" t="s">
        <v>621</v>
      </c>
      <c r="L134" s="9" t="s">
        <v>906</v>
      </c>
    </row>
    <row ht="12.75" r="135">
      <c r="A135" s="9">
        <v>133</v>
      </c>
      <c r="B135" s="9"/>
      <c r="C135" s="20" t="s">
        <v>1344</v>
      </c>
      <c r="D135" s="9" t="s">
        <v>188</v>
      </c>
      <c r="E135" s="16" t="s">
        <v>70</v>
      </c>
      <c r="F135" s="9" t="s">
        <v>25</v>
      </c>
      <c r="G135" s="86" t="s">
        <v>1345</v>
      </c>
      <c r="H135" s="56" t="s">
        <v>926</v>
      </c>
      <c r="I135" s="24" t="s">
        <v>1346</v>
      </c>
      <c r="J135" s="15" t="s">
        <v>1347</v>
      </c>
      <c r="K135" s="24">
        <v>45566</v>
      </c>
      <c r="L135" s="9" t="s">
        <v>906</v>
      </c>
    </row>
    <row ht="12.75" r="136">
      <c r="A136" s="9">
        <v>134</v>
      </c>
      <c r="B136" s="9"/>
      <c r="C136" s="20" t="s">
        <v>1348</v>
      </c>
      <c r="D136" s="9" t="s">
        <v>188</v>
      </c>
      <c r="E136" s="16" t="s">
        <v>486</v>
      </c>
      <c r="F136" s="9" t="s">
        <v>25</v>
      </c>
      <c r="G136" s="9" t="s">
        <v>1032</v>
      </c>
      <c r="H136" s="9" t="s">
        <v>1349</v>
      </c>
      <c r="I136" s="24"/>
      <c r="J136" s="15"/>
      <c r="K136" s="9"/>
      <c r="L136" s="9" t="s">
        <v>1032</v>
      </c>
    </row>
    <row ht="12.75" r="137">
      <c r="A137" s="9">
        <v>135</v>
      </c>
      <c r="B137" s="9"/>
      <c r="C137" s="20" t="s">
        <v>615</v>
      </c>
      <c r="D137" s="9" t="s">
        <v>188</v>
      </c>
      <c r="E137" s="16" t="s">
        <v>33</v>
      </c>
      <c r="F137" s="9" t="s">
        <v>214</v>
      </c>
      <c r="G137" s="9" t="s">
        <v>1350</v>
      </c>
      <c r="H137" s="97" t="s">
        <v>1351</v>
      </c>
      <c r="I137" s="24">
        <v>45638</v>
      </c>
      <c r="J137" s="15" t="s">
        <v>1352</v>
      </c>
      <c r="K137" s="9" t="s">
        <v>1353</v>
      </c>
      <c r="L137" s="9" t="s">
        <v>906</v>
      </c>
    </row>
    <row ht="12.75" r="138">
      <c r="A138" s="9">
        <v>136</v>
      </c>
      <c r="B138" s="9"/>
      <c r="C138" s="20" t="s">
        <v>1354</v>
      </c>
      <c r="D138" s="9" t="s">
        <v>203</v>
      </c>
      <c r="E138" s="16" t="s">
        <v>1159</v>
      </c>
      <c r="F138" s="9" t="s">
        <v>437</v>
      </c>
      <c r="G138" s="58" t="s">
        <v>1355</v>
      </c>
      <c r="H138" s="56" t="s">
        <v>926</v>
      </c>
      <c r="I138" s="24" t="s">
        <v>621</v>
      </c>
      <c r="J138" s="15" t="s">
        <v>1356</v>
      </c>
      <c r="K138" s="24">
        <v>45932</v>
      </c>
      <c r="L138" s="9" t="s">
        <v>906</v>
      </c>
    </row>
    <row ht="57" r="139">
      <c r="A139" s="9">
        <v>137</v>
      </c>
      <c r="B139" s="9"/>
      <c r="C139" s="20" t="s">
        <v>1357</v>
      </c>
      <c r="D139" s="9" t="s">
        <v>236</v>
      </c>
      <c r="E139" s="16" t="s">
        <v>174</v>
      </c>
      <c r="F139" s="9" t="s">
        <v>126</v>
      </c>
      <c r="G139" s="16" t="s">
        <v>1358</v>
      </c>
      <c r="H139" s="64" t="s">
        <v>1359</v>
      </c>
      <c r="I139" s="24" t="s">
        <v>621</v>
      </c>
      <c r="J139" s="18" t="s">
        <v>1360</v>
      </c>
      <c r="K139" s="9"/>
      <c r="L139" s="9" t="s">
        <v>906</v>
      </c>
    </row>
    <row ht="12.75" r="140">
      <c r="A140" s="9">
        <v>138</v>
      </c>
      <c r="B140" s="9"/>
      <c r="C140" s="20" t="s">
        <v>1361</v>
      </c>
      <c r="D140" s="9" t="s">
        <v>236</v>
      </c>
      <c r="E140" s="16" t="s">
        <v>1296</v>
      </c>
      <c r="F140" s="9" t="s">
        <v>214</v>
      </c>
      <c r="G140" s="9" t="s">
        <v>1362</v>
      </c>
      <c r="H140" s="20" t="s">
        <v>1363</v>
      </c>
      <c r="I140" s="24" t="s">
        <v>1364</v>
      </c>
      <c r="J140" s="15" t="s">
        <v>1365</v>
      </c>
      <c r="K140" s="24">
        <v>45779</v>
      </c>
      <c r="L140" s="9" t="s">
        <v>906</v>
      </c>
      <c r="M140" s="9"/>
    </row>
    <row ht="12.75" r="141">
      <c r="A141" s="9">
        <v>139</v>
      </c>
      <c r="B141" s="9"/>
      <c r="C141" s="20" t="s">
        <v>1366</v>
      </c>
      <c r="D141" s="9" t="s">
        <v>236</v>
      </c>
      <c r="E141" s="16" t="s">
        <v>174</v>
      </c>
      <c r="F141" s="9" t="s">
        <v>126</v>
      </c>
      <c r="G141" s="9" t="s">
        <v>1308</v>
      </c>
      <c r="H141" s="56" t="s">
        <v>926</v>
      </c>
      <c r="I141" s="24" t="s">
        <v>621</v>
      </c>
      <c r="J141" s="94" t="s">
        <v>1367</v>
      </c>
      <c r="K141" s="24">
        <v>45779</v>
      </c>
      <c r="L141" s="9" t="s">
        <v>906</v>
      </c>
    </row>
    <row ht="12.75" r="142">
      <c r="A142" s="9">
        <v>140</v>
      </c>
      <c r="B142" s="9"/>
      <c r="C142" s="20" t="s">
        <v>1368</v>
      </c>
      <c r="D142" s="9" t="s">
        <v>236</v>
      </c>
      <c r="E142" s="16" t="s">
        <v>1296</v>
      </c>
      <c r="F142" s="9" t="s">
        <v>126</v>
      </c>
      <c r="G142" s="9" t="s">
        <v>1308</v>
      </c>
      <c r="H142" s="56" t="s">
        <v>926</v>
      </c>
      <c r="I142" s="9" t="s">
        <v>1364</v>
      </c>
      <c r="J142" s="94" t="s">
        <v>1369</v>
      </c>
      <c r="K142" s="9"/>
      <c r="L142" s="9" t="s">
        <v>906</v>
      </c>
    </row>
    <row ht="12.75" r="143">
      <c r="A143" s="9">
        <v>141</v>
      </c>
      <c r="B143" s="9"/>
      <c r="C143" s="20" t="s">
        <v>1370</v>
      </c>
      <c r="D143" s="9" t="s">
        <v>203</v>
      </c>
      <c r="E143" s="16" t="s">
        <v>1159</v>
      </c>
      <c r="F143" s="9" t="s">
        <v>44</v>
      </c>
      <c r="G143" s="9" t="s">
        <v>1371</v>
      </c>
      <c r="H143" s="98" t="s">
        <v>171</v>
      </c>
      <c r="I143" s="24" t="s">
        <v>624</v>
      </c>
      <c r="J143" s="15" t="s">
        <v>1372</v>
      </c>
      <c r="K143" s="9"/>
      <c r="L143" s="9" t="s">
        <v>1373</v>
      </c>
    </row>
    <row ht="12.75" r="144">
      <c r="A144" s="9">
        <v>142</v>
      </c>
      <c r="B144" s="9"/>
      <c r="C144" s="85" t="s">
        <v>1374</v>
      </c>
      <c r="D144" s="9" t="s">
        <v>203</v>
      </c>
      <c r="E144" s="16" t="s">
        <v>160</v>
      </c>
      <c r="F144" s="9" t="s">
        <v>44</v>
      </c>
      <c r="G144" s="9" t="s">
        <v>1375</v>
      </c>
      <c r="H144" s="20" t="s">
        <v>926</v>
      </c>
      <c r="I144" s="24" t="s">
        <v>1376</v>
      </c>
      <c r="J144" s="15" t="s">
        <v>1377</v>
      </c>
      <c r="K144" s="9" t="s">
        <v>1378</v>
      </c>
      <c r="L144" s="9" t="s">
        <v>906</v>
      </c>
    </row>
    <row ht="31.583333333333314" customHeight="1" r="145">
      <c r="A145" s="9">
        <v>143</v>
      </c>
      <c r="B145" s="9"/>
      <c r="C145" s="20" t="s">
        <v>1379</v>
      </c>
      <c r="D145" s="9" t="s">
        <v>1380</v>
      </c>
      <c r="E145" s="16" t="s">
        <v>1381</v>
      </c>
      <c r="F145" s="9" t="s">
        <v>44</v>
      </c>
      <c r="G145" s="65" t="s">
        <v>1382</v>
      </c>
      <c r="H145" s="56" t="s">
        <v>926</v>
      </c>
      <c r="I145" s="24" t="s">
        <v>1383</v>
      </c>
      <c r="J145" s="15" t="s">
        <v>1384</v>
      </c>
      <c r="K145" s="9" t="s">
        <v>1385</v>
      </c>
      <c r="L145" s="9" t="s">
        <v>906</v>
      </c>
    </row>
    <row ht="30.75" customHeight="1" r="146">
      <c r="A146" s="9">
        <v>144</v>
      </c>
      <c r="B146" s="9"/>
      <c r="C146" s="20" t="s">
        <v>1386</v>
      </c>
      <c r="D146" s="9" t="s">
        <v>188</v>
      </c>
      <c r="E146" s="16" t="s">
        <v>461</v>
      </c>
      <c r="F146" s="9" t="s">
        <v>437</v>
      </c>
      <c r="G146" s="99" t="s">
        <v>1387</v>
      </c>
      <c r="H146" s="56" t="s">
        <v>926</v>
      </c>
      <c r="I146" s="24" t="s">
        <v>1346</v>
      </c>
      <c r="J146" s="15" t="s">
        <v>1388</v>
      </c>
      <c r="K146" s="9" t="s">
        <v>687</v>
      </c>
      <c r="L146" s="9" t="s">
        <v>906</v>
      </c>
    </row>
    <row ht="12.75" r="147">
      <c r="A147" s="9">
        <v>145</v>
      </c>
      <c r="B147" s="9"/>
      <c r="C147" s="20" t="s">
        <v>1389</v>
      </c>
      <c r="D147" s="9" t="s">
        <v>188</v>
      </c>
      <c r="E147" s="16" t="s">
        <v>669</v>
      </c>
      <c r="F147" s="9" t="s">
        <v>893</v>
      </c>
      <c r="G147" s="82" t="s">
        <v>1390</v>
      </c>
      <c r="H147" s="56" t="s">
        <v>926</v>
      </c>
      <c r="I147" s="24">
        <v>45870</v>
      </c>
      <c r="J147" s="15" t="s">
        <v>1391</v>
      </c>
      <c r="K147" s="9"/>
      <c r="L147" s="9" t="s">
        <v>906</v>
      </c>
      <c r="M147" s="90"/>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row>
    <row ht="12.75" r="148">
      <c r="A148" s="9">
        <v>146</v>
      </c>
      <c r="B148" s="9"/>
      <c r="C148" s="20" t="s">
        <v>1392</v>
      </c>
      <c r="D148" s="9" t="s">
        <v>188</v>
      </c>
      <c r="E148" s="16" t="s">
        <v>414</v>
      </c>
      <c r="F148" s="9" t="s">
        <v>893</v>
      </c>
      <c r="G148" s="58" t="s">
        <v>1393</v>
      </c>
      <c r="H148" s="56" t="s">
        <v>926</v>
      </c>
      <c r="I148" s="24" t="s">
        <v>644</v>
      </c>
      <c r="J148" s="15" t="s">
        <v>1394</v>
      </c>
      <c r="K148" s="9"/>
      <c r="L148" s="9" t="s">
        <v>906</v>
      </c>
    </row>
    <row ht="12.75" r="149">
      <c r="A149" s="9">
        <v>147</v>
      </c>
      <c r="B149" s="9"/>
      <c r="C149" s="20" t="s">
        <v>1395</v>
      </c>
      <c r="D149" s="9" t="s">
        <v>188</v>
      </c>
      <c r="E149" s="16" t="s">
        <v>402</v>
      </c>
      <c r="F149" s="9" t="s">
        <v>893</v>
      </c>
      <c r="G149" s="82" t="s">
        <v>1396</v>
      </c>
      <c r="H149" s="56" t="s">
        <v>1397</v>
      </c>
      <c r="I149" s="24" t="s">
        <v>644</v>
      </c>
      <c r="J149" s="15" t="s">
        <v>1398</v>
      </c>
      <c r="K149" s="9"/>
      <c r="L149" s="9" t="s">
        <v>1032</v>
      </c>
    </row>
    <row ht="12.75" r="150">
      <c r="A150" s="9">
        <v>148</v>
      </c>
      <c r="B150" s="9"/>
      <c r="C150" s="20" t="s">
        <v>1399</v>
      </c>
      <c r="D150" s="9" t="s">
        <v>188</v>
      </c>
      <c r="E150" s="16" t="s">
        <v>663</v>
      </c>
      <c r="F150" s="9" t="s">
        <v>893</v>
      </c>
      <c r="G150" s="82" t="s">
        <v>1400</v>
      </c>
      <c r="H150" s="56" t="s">
        <v>926</v>
      </c>
      <c r="I150" s="24" t="s">
        <v>657</v>
      </c>
      <c r="J150" s="15" t="s">
        <v>1401</v>
      </c>
      <c r="K150" s="9"/>
      <c r="L150" s="9" t="s">
        <v>906</v>
      </c>
    </row>
    <row ht="12.75" r="151">
      <c r="A151" s="9">
        <v>149</v>
      </c>
      <c r="B151" s="9"/>
      <c r="C151" s="20" t="s">
        <v>1326</v>
      </c>
      <c r="D151" s="9" t="s">
        <v>188</v>
      </c>
      <c r="E151" s="16" t="s">
        <v>98</v>
      </c>
      <c r="F151" s="9" t="s">
        <v>126</v>
      </c>
      <c r="G151" s="82" t="s">
        <v>1402</v>
      </c>
      <c r="H151" s="64" t="s">
        <v>16</v>
      </c>
      <c r="I151" s="9" t="s">
        <v>611</v>
      </c>
      <c r="J151" s="18" t="s">
        <v>1403</v>
      </c>
      <c r="K151" s="9"/>
      <c r="L151" s="16" t="s">
        <v>906</v>
      </c>
    </row>
    <row ht="12.75" r="152">
      <c r="A152" s="9">
        <v>150</v>
      </c>
      <c r="B152" s="9"/>
      <c r="C152" s="85" t="s">
        <v>1404</v>
      </c>
      <c r="D152" s="9" t="s">
        <v>188</v>
      </c>
      <c r="E152" s="16" t="s">
        <v>592</v>
      </c>
      <c r="F152" s="9" t="s">
        <v>214</v>
      </c>
      <c r="G152" s="82" t="s">
        <v>1405</v>
      </c>
      <c r="H152" s="64" t="s">
        <v>1406</v>
      </c>
      <c r="I152" s="24">
        <v>45993</v>
      </c>
      <c r="J152" s="100" t="s">
        <v>1407</v>
      </c>
      <c r="K152" s="9" t="s">
        <v>1408</v>
      </c>
      <c r="L152" s="9" t="s">
        <v>906</v>
      </c>
    </row>
    <row ht="30.083333333333371" customHeight="1" r="153">
      <c r="A153" s="9">
        <v>151</v>
      </c>
      <c r="B153" s="9"/>
      <c r="C153" s="101" t="s">
        <v>1409</v>
      </c>
      <c r="D153" s="41" t="s">
        <v>188</v>
      </c>
      <c r="E153" s="102" t="s">
        <v>70</v>
      </c>
      <c r="F153" s="41" t="s">
        <v>44</v>
      </c>
      <c r="G153" s="41" t="s">
        <v>1410</v>
      </c>
      <c r="H153" s="103" t="s">
        <v>1411</v>
      </c>
      <c r="I153" s="41" t="s">
        <v>604</v>
      </c>
      <c r="J153" s="104" t="s">
        <v>1412</v>
      </c>
      <c r="K153" s="24">
        <v>45782</v>
      </c>
      <c r="L153" s="9" t="s">
        <v>906</v>
      </c>
    </row>
    <row ht="12.75" r="154">
      <c r="A154" s="9">
        <v>152</v>
      </c>
      <c r="B154" s="9"/>
      <c r="C154" s="20" t="s">
        <v>1413</v>
      </c>
      <c r="D154" s="9" t="s">
        <v>188</v>
      </c>
      <c r="E154" s="16" t="s">
        <v>669</v>
      </c>
      <c r="F154" s="9" t="s">
        <v>44</v>
      </c>
      <c r="G154" s="9" t="s">
        <v>1414</v>
      </c>
      <c r="H154" s="20" t="s">
        <v>926</v>
      </c>
      <c r="I154" s="9" t="s">
        <v>693</v>
      </c>
      <c r="J154" s="18" t="s">
        <v>1415</v>
      </c>
      <c r="K154" s="24">
        <v>45720</v>
      </c>
      <c r="L154" s="9" t="s">
        <v>906</v>
      </c>
    </row>
    <row ht="12.75" r="155">
      <c r="A155" s="9">
        <v>153</v>
      </c>
      <c r="B155" s="9"/>
      <c r="C155" s="70" t="s">
        <v>1416</v>
      </c>
      <c r="D155" s="9" t="s">
        <v>188</v>
      </c>
      <c r="E155" s="16" t="s">
        <v>432</v>
      </c>
      <c r="F155" s="9" t="s">
        <v>214</v>
      </c>
      <c r="G155" s="99" t="s">
        <v>1417</v>
      </c>
      <c r="H155" s="20" t="s">
        <v>926</v>
      </c>
      <c r="I155" s="105">
        <v>45933</v>
      </c>
      <c r="J155" s="15" t="s">
        <v>1418</v>
      </c>
      <c r="K155" s="9" t="s">
        <v>1419</v>
      </c>
      <c r="L155" s="9" t="s">
        <v>906</v>
      </c>
    </row>
    <row ht="12.75" r="156">
      <c r="A156" s="9">
        <v>154</v>
      </c>
      <c r="B156" s="9"/>
      <c r="C156" s="23" t="s">
        <v>1420</v>
      </c>
      <c r="D156" s="9" t="s">
        <v>188</v>
      </c>
      <c r="E156" s="16" t="s">
        <v>271</v>
      </c>
      <c r="F156" s="9" t="s">
        <v>437</v>
      </c>
      <c r="G156" s="82" t="s">
        <v>1421</v>
      </c>
      <c r="H156" s="56" t="s">
        <v>1422</v>
      </c>
      <c r="I156" s="9" t="s">
        <v>1423</v>
      </c>
      <c r="J156" s="18" t="s">
        <v>1424</v>
      </c>
      <c r="K156" s="24">
        <v>45904</v>
      </c>
      <c r="L156" s="9" t="s">
        <v>906</v>
      </c>
    </row>
    <row ht="12.75" r="157">
      <c r="A157" s="9">
        <v>155</v>
      </c>
      <c r="B157" s="9"/>
      <c r="C157" s="20" t="s">
        <v>1425</v>
      </c>
      <c r="D157" s="9" t="s">
        <v>188</v>
      </c>
      <c r="E157" s="16" t="s">
        <v>669</v>
      </c>
      <c r="F157" s="9" t="s">
        <v>893</v>
      </c>
      <c r="G157" s="16" t="s">
        <v>1426</v>
      </c>
      <c r="H157" s="56" t="s">
        <v>926</v>
      </c>
      <c r="I157" s="9" t="s">
        <v>1427</v>
      </c>
      <c r="J157" s="18" t="s">
        <v>1428</v>
      </c>
      <c r="K157" s="9"/>
      <c r="L157" s="9" t="s">
        <v>906</v>
      </c>
    </row>
    <row ht="12.75" r="158">
      <c r="A158" s="9">
        <v>156</v>
      </c>
      <c r="B158" s="9"/>
      <c r="C158" s="20" t="s">
        <v>1429</v>
      </c>
      <c r="D158" s="9" t="s">
        <v>188</v>
      </c>
      <c r="E158" s="16" t="s">
        <v>642</v>
      </c>
      <c r="F158" s="9" t="s">
        <v>893</v>
      </c>
      <c r="G158" s="20" t="s">
        <v>1430</v>
      </c>
      <c r="H158" s="56" t="s">
        <v>926</v>
      </c>
      <c r="I158" s="9" t="s">
        <v>1431</v>
      </c>
      <c r="J158" s="18" t="s">
        <v>1432</v>
      </c>
      <c r="K158" s="9"/>
      <c r="L158" s="9" t="s">
        <v>906</v>
      </c>
    </row>
    <row ht="12.75" r="159">
      <c r="A159" s="9">
        <v>157</v>
      </c>
      <c r="B159" s="9"/>
      <c r="C159" s="106" t="s">
        <v>1433</v>
      </c>
      <c r="D159" s="9" t="s">
        <v>1076</v>
      </c>
      <c r="E159" s="16" t="s">
        <v>346</v>
      </c>
      <c r="F159" s="9" t="s">
        <v>214</v>
      </c>
      <c r="G159" s="99" t="s">
        <v>1434</v>
      </c>
      <c r="H159" s="56" t="s">
        <v>1435</v>
      </c>
      <c r="I159" s="9" t="s">
        <v>1353</v>
      </c>
      <c r="J159" s="15" t="s">
        <v>1436</v>
      </c>
      <c r="K159" s="9" t="s">
        <v>1437</v>
      </c>
      <c r="L159" s="9" t="s">
        <v>906</v>
      </c>
    </row>
    <row ht="12.75" r="160">
      <c r="A160" s="9">
        <v>158</v>
      </c>
      <c r="B160" s="9"/>
      <c r="C160" s="76" t="s">
        <v>1438</v>
      </c>
      <c r="D160" s="77" t="s">
        <v>188</v>
      </c>
      <c r="E160" s="107" t="s">
        <v>587</v>
      </c>
      <c r="F160" s="108" t="s">
        <v>126</v>
      </c>
      <c r="G160" s="109" t="s">
        <v>1439</v>
      </c>
      <c r="H160" s="64" t="s">
        <v>1440</v>
      </c>
      <c r="I160" s="24">
        <v>45841</v>
      </c>
      <c r="J160" s="18" t="s">
        <v>1441</v>
      </c>
      <c r="K160" s="9" t="s">
        <v>1032</v>
      </c>
      <c r="L160" s="9" t="s">
        <v>1032</v>
      </c>
    </row>
    <row ht="12.75" r="161">
      <c r="A161" s="9">
        <v>159</v>
      </c>
      <c r="B161" s="9"/>
      <c r="C161" s="20" t="s">
        <v>1442</v>
      </c>
      <c r="D161" s="9" t="s">
        <v>796</v>
      </c>
      <c r="E161" s="16" t="s">
        <v>746</v>
      </c>
      <c r="F161" s="9" t="s">
        <v>893</v>
      </c>
      <c r="G161" s="16" t="s">
        <v>1443</v>
      </c>
      <c r="H161" s="56" t="s">
        <v>926</v>
      </c>
      <c r="I161" s="24">
        <v>45933</v>
      </c>
      <c r="J161" s="18" t="s">
        <v>1444</v>
      </c>
      <c r="K161" s="9"/>
      <c r="L161" s="9" t="s">
        <v>906</v>
      </c>
    </row>
    <row ht="12.75" r="162">
      <c r="A162" s="9">
        <v>160</v>
      </c>
      <c r="B162" s="9"/>
      <c r="C162" s="20" t="s">
        <v>1445</v>
      </c>
      <c r="D162" s="9" t="s">
        <v>188</v>
      </c>
      <c r="E162" s="16" t="s">
        <v>669</v>
      </c>
      <c r="F162" s="9" t="s">
        <v>44</v>
      </c>
      <c r="G162" s="9" t="s">
        <v>1446</v>
      </c>
      <c r="H162" s="91" t="s">
        <v>1447</v>
      </c>
      <c r="I162" s="24">
        <v>45994</v>
      </c>
      <c r="J162" s="15" t="s">
        <v>1448</v>
      </c>
      <c r="K162" s="24">
        <v>45720</v>
      </c>
      <c r="L162" s="9" t="s">
        <v>906</v>
      </c>
    </row>
    <row ht="12.75" r="163">
      <c r="A163" s="9">
        <v>161</v>
      </c>
      <c r="B163" s="9"/>
      <c r="C163" s="20" t="s">
        <v>1449</v>
      </c>
      <c r="D163" s="9" t="s">
        <v>188</v>
      </c>
      <c r="E163" s="16" t="s">
        <v>76</v>
      </c>
      <c r="F163" s="9" t="s">
        <v>44</v>
      </c>
      <c r="G163" s="99" t="s">
        <v>1450</v>
      </c>
      <c r="H163" s="56" t="s">
        <v>926</v>
      </c>
      <c r="I163" s="9" t="s">
        <v>712</v>
      </c>
      <c r="J163" s="15" t="s">
        <v>1451</v>
      </c>
      <c r="K163" s="24">
        <v>45904</v>
      </c>
      <c r="L163" s="9" t="s">
        <v>906</v>
      </c>
    </row>
    <row ht="12.75" r="164">
      <c r="A164" s="9">
        <v>162</v>
      </c>
      <c r="B164" s="9"/>
      <c r="C164" s="23" t="s">
        <v>1452</v>
      </c>
      <c r="D164" s="9" t="s">
        <v>188</v>
      </c>
      <c r="E164" s="16" t="s">
        <v>703</v>
      </c>
      <c r="F164" s="9" t="s">
        <v>437</v>
      </c>
      <c r="G164" s="99" t="s">
        <v>1453</v>
      </c>
      <c r="H164" s="56" t="s">
        <v>16</v>
      </c>
      <c r="I164" s="24">
        <v>45720</v>
      </c>
      <c r="J164" s="15" t="s">
        <v>1454</v>
      </c>
      <c r="K164" s="9" t="s">
        <v>742</v>
      </c>
      <c r="L164" s="9" t="s">
        <v>906</v>
      </c>
    </row>
    <row ht="12.75" r="165">
      <c r="A165" s="9">
        <v>163</v>
      </c>
      <c r="B165" s="9"/>
      <c r="C165" s="70" t="s">
        <v>1455</v>
      </c>
      <c r="D165" s="9" t="s">
        <v>188</v>
      </c>
      <c r="E165" s="16" t="s">
        <v>76</v>
      </c>
      <c r="F165" s="9" t="s">
        <v>44</v>
      </c>
      <c r="G165" s="9" t="s">
        <v>1456</v>
      </c>
      <c r="H165" s="41" t="s">
        <v>1457</v>
      </c>
      <c r="I165" s="24">
        <v>45751</v>
      </c>
      <c r="J165" s="15" t="s">
        <v>1458</v>
      </c>
      <c r="K165" s="24" t="s">
        <v>741</v>
      </c>
      <c r="L165" s="9" t="s">
        <v>906</v>
      </c>
    </row>
    <row ht="12.75" r="166">
      <c r="A166" s="9">
        <v>164</v>
      </c>
      <c r="B166" s="9"/>
      <c r="C166" s="70" t="s">
        <v>1459</v>
      </c>
      <c r="D166" s="9" t="s">
        <v>188</v>
      </c>
      <c r="E166" s="16" t="s">
        <v>669</v>
      </c>
      <c r="F166" s="9" t="s">
        <v>893</v>
      </c>
      <c r="G166" s="16" t="s">
        <v>1460</v>
      </c>
      <c r="H166" s="56"/>
      <c r="I166" s="24">
        <v>45934</v>
      </c>
      <c r="J166" s="15"/>
      <c r="K166" s="9"/>
      <c r="L166" s="9" t="s">
        <v>906</v>
      </c>
    </row>
    <row ht="12.75" r="167">
      <c r="A167" s="9"/>
      <c r="B167" s="9"/>
      <c r="C167" s="20" t="s">
        <v>1461</v>
      </c>
      <c r="D167" s="9" t="s">
        <v>1462</v>
      </c>
      <c r="E167" s="16" t="s">
        <v>729</v>
      </c>
      <c r="F167" s="9" t="s">
        <v>126</v>
      </c>
      <c r="G167" s="9" t="s">
        <v>1463</v>
      </c>
      <c r="H167" s="20" t="s">
        <v>1464</v>
      </c>
      <c r="I167" s="9" t="s">
        <v>747</v>
      </c>
      <c r="J167" s="18" t="s">
        <v>1465</v>
      </c>
      <c r="K167" s="9" t="s">
        <v>768</v>
      </c>
      <c r="L167" s="9" t="s">
        <v>906</v>
      </c>
    </row>
    <row ht="12.75" r="168">
      <c r="A168" s="9">
        <v>1</v>
      </c>
      <c r="B168" s="9" t="s">
        <v>1466</v>
      </c>
      <c r="C168" s="20" t="s">
        <v>1467</v>
      </c>
      <c r="D168" s="9" t="s">
        <v>188</v>
      </c>
      <c r="E168" s="16" t="s">
        <v>419</v>
      </c>
      <c r="F168" s="9" t="s">
        <v>893</v>
      </c>
      <c r="G168" s="58" t="s">
        <v>1468</v>
      </c>
      <c r="H168" s="56" t="s">
        <v>926</v>
      </c>
      <c r="I168" s="24">
        <v>45813</v>
      </c>
      <c r="J168" s="15" t="s">
        <v>1469</v>
      </c>
      <c r="K168" s="9" t="s">
        <v>1470</v>
      </c>
      <c r="L168" s="9" t="s">
        <v>906</v>
      </c>
    </row>
    <row ht="12.75" r="169">
      <c r="A169" s="9">
        <v>2</v>
      </c>
      <c r="B169" s="9" t="s">
        <v>1471</v>
      </c>
      <c r="C169" s="20" t="s">
        <v>1472</v>
      </c>
      <c r="D169" s="9" t="s">
        <v>188</v>
      </c>
      <c r="E169" s="16" t="s">
        <v>746</v>
      </c>
      <c r="F169" s="9" t="s">
        <v>214</v>
      </c>
      <c r="G169" s="99" t="s">
        <v>1473</v>
      </c>
      <c r="H169" s="56" t="s">
        <v>1474</v>
      </c>
      <c r="I169" s="9" t="s">
        <v>1475</v>
      </c>
      <c r="J169" s="110" t="s">
        <v>1476</v>
      </c>
      <c r="K169" s="9" t="s">
        <v>1477</v>
      </c>
      <c r="L169" s="9" t="s">
        <v>906</v>
      </c>
    </row>
    <row ht="12.75" r="170">
      <c r="A170" s="9">
        <v>3</v>
      </c>
      <c r="B170" s="9"/>
      <c r="C170" s="70" t="s">
        <v>1478</v>
      </c>
      <c r="D170" s="77" t="s">
        <v>203</v>
      </c>
      <c r="E170" s="76" t="s">
        <v>160</v>
      </c>
      <c r="F170" s="77" t="s">
        <v>44</v>
      </c>
      <c r="G170" s="77" t="s">
        <v>1479</v>
      </c>
      <c r="H170" s="103" t="s">
        <v>1480</v>
      </c>
      <c r="I170" s="9"/>
      <c r="J170" s="111" t="s">
        <v>1481</v>
      </c>
      <c r="K170" s="9"/>
      <c r="L170" s="9"/>
    </row>
    <row ht="62.625" customHeight="1" r="171">
      <c r="A171" s="9">
        <v>4</v>
      </c>
      <c r="B171" s="9" t="s">
        <v>1482</v>
      </c>
      <c r="C171" s="70" t="s">
        <v>1483</v>
      </c>
      <c r="D171" s="9" t="s">
        <v>188</v>
      </c>
      <c r="E171" s="16" t="s">
        <v>76</v>
      </c>
      <c r="F171" s="9" t="s">
        <v>44</v>
      </c>
      <c r="G171" s="99" t="s">
        <v>1484</v>
      </c>
      <c r="H171" s="56" t="s">
        <v>16</v>
      </c>
      <c r="I171" s="24">
        <v>45843</v>
      </c>
      <c r="J171" s="15" t="s">
        <v>1485</v>
      </c>
      <c r="K171" s="24">
        <v>45690</v>
      </c>
      <c r="L171" s="9" t="s">
        <v>906</v>
      </c>
    </row>
    <row ht="12.75" r="172">
      <c r="A172" s="9">
        <v>5</v>
      </c>
      <c r="B172" s="9" t="s">
        <v>1486</v>
      </c>
      <c r="C172" s="70" t="s">
        <v>1487</v>
      </c>
      <c r="D172" s="9" t="s">
        <v>242</v>
      </c>
      <c r="E172" s="16" t="s">
        <v>14</v>
      </c>
      <c r="F172" s="9" t="s">
        <v>437</v>
      </c>
      <c r="G172" s="99" t="s">
        <v>1488</v>
      </c>
      <c r="H172" s="60" t="s">
        <v>1489</v>
      </c>
      <c r="I172" s="9" t="s">
        <v>1490</v>
      </c>
      <c r="J172" s="15"/>
      <c r="K172" s="9" t="s">
        <v>1032</v>
      </c>
      <c r="L172" s="9" t="s">
        <v>1032</v>
      </c>
    </row>
    <row ht="12.75" r="173">
      <c r="A173" s="9">
        <v>6</v>
      </c>
      <c r="B173" s="9" t="s">
        <v>1491</v>
      </c>
      <c r="C173" s="20" t="s">
        <v>1492</v>
      </c>
      <c r="D173" s="9" t="s">
        <v>188</v>
      </c>
      <c r="E173" s="16" t="s">
        <v>1493</v>
      </c>
      <c r="F173" s="9" t="s">
        <v>437</v>
      </c>
      <c r="G173" s="92" t="s">
        <v>1494</v>
      </c>
      <c r="H173" s="112" t="s">
        <v>926</v>
      </c>
      <c r="I173" s="9" t="s">
        <v>798</v>
      </c>
      <c r="J173" s="113" t="s">
        <v>1495</v>
      </c>
      <c r="K173" s="9"/>
      <c r="L173" s="9" t="s">
        <v>906</v>
      </c>
      <c r="M173" s="46" t="s">
        <v>1496</v>
      </c>
    </row>
    <row ht="12.75" r="174">
      <c r="A174" s="9">
        <v>7</v>
      </c>
      <c r="B174" s="9"/>
      <c r="C174" s="20" t="s">
        <v>1497</v>
      </c>
      <c r="D174" s="9" t="s">
        <v>188</v>
      </c>
      <c r="E174" s="16" t="s">
        <v>70</v>
      </c>
      <c r="F174" s="9" t="s">
        <v>126</v>
      </c>
      <c r="G174" s="9" t="s">
        <v>1498</v>
      </c>
      <c r="H174" s="56" t="s">
        <v>16</v>
      </c>
      <c r="I174" s="24">
        <v>45874</v>
      </c>
      <c r="J174" s="15" t="s">
        <v>1499</v>
      </c>
      <c r="K174" s="24">
        <v>45996</v>
      </c>
      <c r="L174" s="9" t="s">
        <v>906</v>
      </c>
      <c r="M174" s="46" t="s">
        <v>1500</v>
      </c>
    </row>
    <row ht="12.75" r="175">
      <c r="A175" s="9">
        <v>8</v>
      </c>
      <c r="B175" s="9" t="s">
        <v>1501</v>
      </c>
      <c r="C175" s="20" t="s">
        <v>1502</v>
      </c>
      <c r="D175" s="9" t="s">
        <v>188</v>
      </c>
      <c r="E175" s="16" t="s">
        <v>669</v>
      </c>
      <c r="F175" s="9" t="s">
        <v>44</v>
      </c>
      <c r="G175" s="82" t="s">
        <v>1503</v>
      </c>
      <c r="H175" s="96" t="s">
        <v>1504</v>
      </c>
      <c r="I175" s="24">
        <v>45905</v>
      </c>
      <c r="J175" s="15" t="s">
        <v>1505</v>
      </c>
      <c r="K175" s="9" t="s">
        <v>786</v>
      </c>
      <c r="L175" s="41" t="s">
        <v>1032</v>
      </c>
    </row>
    <row ht="12.75" r="176">
      <c r="A176" s="9">
        <v>9</v>
      </c>
      <c r="B176" s="9" t="s">
        <v>1506</v>
      </c>
      <c r="C176" s="20" t="s">
        <v>1507</v>
      </c>
      <c r="D176" s="9" t="s">
        <v>188</v>
      </c>
      <c r="E176" s="16" t="s">
        <v>680</v>
      </c>
      <c r="F176" s="9" t="s">
        <v>437</v>
      </c>
      <c r="G176" s="114" t="s">
        <v>1508</v>
      </c>
      <c r="H176" s="115" t="s">
        <v>1509</v>
      </c>
      <c r="I176" s="9" t="s">
        <v>798</v>
      </c>
      <c r="J176" s="15" t="s">
        <v>1510</v>
      </c>
      <c r="K176" s="9"/>
      <c r="L176" s="9"/>
    </row>
    <row ht="12.75" r="177">
      <c r="A177" s="9">
        <v>10</v>
      </c>
      <c r="B177" s="9" t="s">
        <v>1511</v>
      </c>
      <c r="C177" s="20" t="s">
        <v>1512</v>
      </c>
      <c r="D177" s="9" t="s">
        <v>188</v>
      </c>
      <c r="E177" s="16" t="s">
        <v>764</v>
      </c>
      <c r="F177" s="9" t="s">
        <v>893</v>
      </c>
      <c r="G177" s="116" t="s">
        <v>1513</v>
      </c>
      <c r="H177" s="112" t="s">
        <v>926</v>
      </c>
      <c r="I177" s="9" t="s">
        <v>1514</v>
      </c>
      <c r="J177" s="15" t="s">
        <v>1515</v>
      </c>
      <c r="K177" s="9"/>
      <c r="L177" s="9" t="s">
        <v>906</v>
      </c>
    </row>
    <row ht="12.75" r="178">
      <c r="A178" s="9">
        <v>11</v>
      </c>
      <c r="B178" s="9" t="s">
        <v>1516</v>
      </c>
      <c r="C178" s="20" t="s">
        <v>1517</v>
      </c>
      <c r="D178" s="9" t="s">
        <v>188</v>
      </c>
      <c r="E178" s="16" t="s">
        <v>1518</v>
      </c>
      <c r="F178" s="9" t="s">
        <v>893</v>
      </c>
      <c r="G178" s="9" t="s">
        <v>1519</v>
      </c>
      <c r="H178" s="112" t="s">
        <v>926</v>
      </c>
      <c r="I178" s="9" t="s">
        <v>798</v>
      </c>
      <c r="J178" s="15" t="s">
        <v>1520</v>
      </c>
      <c r="K178" s="9"/>
      <c r="L178" s="9" t="s">
        <v>906</v>
      </c>
    </row>
    <row ht="12.75" r="179">
      <c r="A179" s="9">
        <v>12</v>
      </c>
      <c r="B179" s="9" t="s">
        <v>1521</v>
      </c>
      <c r="C179" s="20" t="s">
        <v>1522</v>
      </c>
      <c r="D179" s="9" t="s">
        <v>188</v>
      </c>
      <c r="E179" s="16" t="s">
        <v>1518</v>
      </c>
      <c r="F179" s="9" t="s">
        <v>126</v>
      </c>
      <c r="G179" s="82" t="s">
        <v>1523</v>
      </c>
      <c r="H179" s="64" t="s">
        <v>1524</v>
      </c>
      <c r="I179" s="9" t="s">
        <v>797</v>
      </c>
      <c r="J179" s="15" t="s">
        <v>1525</v>
      </c>
      <c r="K179" s="9" t="s">
        <v>1032</v>
      </c>
      <c r="L179" s="9" t="s">
        <v>1032</v>
      </c>
    </row>
    <row ht="12.75" r="180">
      <c r="A180" s="9">
        <v>13</v>
      </c>
      <c r="B180" s="9" t="s">
        <v>1526</v>
      </c>
      <c r="C180" s="20" t="s">
        <v>1527</v>
      </c>
      <c r="D180" s="9" t="s">
        <v>236</v>
      </c>
      <c r="E180" s="16" t="s">
        <v>123</v>
      </c>
      <c r="F180" s="9" t="s">
        <v>126</v>
      </c>
      <c r="G180" s="16" t="s">
        <v>1528</v>
      </c>
      <c r="H180" s="20" t="s">
        <v>1529</v>
      </c>
      <c r="I180" s="9" t="s">
        <v>797</v>
      </c>
      <c r="J180" s="18" t="s">
        <v>1530</v>
      </c>
      <c r="K180" s="24">
        <v>45814</v>
      </c>
      <c r="L180" s="9" t="s">
        <v>906</v>
      </c>
    </row>
    <row ht="12.75" r="181">
      <c r="A181" s="9">
        <v>14</v>
      </c>
      <c r="B181" s="9"/>
      <c r="C181" s="20" t="s">
        <v>1531</v>
      </c>
      <c r="D181" s="9" t="s">
        <v>1532</v>
      </c>
      <c r="E181" s="16" t="s">
        <v>437</v>
      </c>
      <c r="F181" s="9" t="s">
        <v>437</v>
      </c>
      <c r="G181" s="82" t="s">
        <v>1533</v>
      </c>
      <c r="H181" s="112" t="s">
        <v>926</v>
      </c>
      <c r="I181" s="9" t="s">
        <v>797</v>
      </c>
      <c r="J181" s="15" t="s">
        <v>1525</v>
      </c>
      <c r="K181" s="24">
        <v>45783</v>
      </c>
      <c r="L181" s="9" t="s">
        <v>906</v>
      </c>
    </row>
    <row ht="12.75" r="182">
      <c r="A182" s="9">
        <v>15</v>
      </c>
      <c r="B182" s="9"/>
      <c r="C182" s="70" t="s">
        <v>1534</v>
      </c>
      <c r="D182" s="9" t="s">
        <v>188</v>
      </c>
      <c r="E182" s="16" t="s">
        <v>669</v>
      </c>
      <c r="F182" s="9" t="s">
        <v>44</v>
      </c>
      <c r="G182" s="9" t="s">
        <v>1535</v>
      </c>
      <c r="H182" s="112" t="s">
        <v>926</v>
      </c>
      <c r="I182" s="9" t="s">
        <v>751</v>
      </c>
      <c r="J182" s="113" t="s">
        <v>1536</v>
      </c>
      <c r="K182" s="9" t="s">
        <v>1537</v>
      </c>
      <c r="L182" s="9" t="s">
        <v>906</v>
      </c>
    </row>
    <row ht="12.75" r="183">
      <c r="A183" s="9">
        <v>16</v>
      </c>
      <c r="B183" s="9"/>
      <c r="C183" s="117" t="s">
        <v>1538</v>
      </c>
      <c r="D183" s="9" t="s">
        <v>188</v>
      </c>
      <c r="E183" s="16" t="s">
        <v>669</v>
      </c>
      <c r="F183" s="9" t="s">
        <v>44</v>
      </c>
      <c r="G183" s="9" t="s">
        <v>1539</v>
      </c>
      <c r="H183" s="112" t="s">
        <v>926</v>
      </c>
      <c r="I183" s="9" t="s">
        <v>751</v>
      </c>
      <c r="J183" s="113" t="s">
        <v>1536</v>
      </c>
      <c r="K183" s="9" t="s">
        <v>1537</v>
      </c>
      <c r="L183" s="9" t="s">
        <v>906</v>
      </c>
    </row>
    <row ht="12.75" r="184">
      <c r="A184" s="9">
        <v>17</v>
      </c>
      <c r="B184" s="9"/>
      <c r="C184" s="20" t="s">
        <v>1540</v>
      </c>
      <c r="D184" s="9" t="s">
        <v>203</v>
      </c>
      <c r="E184" s="16" t="s">
        <v>1162</v>
      </c>
      <c r="F184" s="9" t="s">
        <v>437</v>
      </c>
      <c r="G184" s="118" t="s">
        <v>1541</v>
      </c>
      <c r="H184" s="112" t="s">
        <v>926</v>
      </c>
      <c r="I184" s="24">
        <v>45967</v>
      </c>
      <c r="J184" s="15" t="s">
        <v>1542</v>
      </c>
      <c r="K184" s="9" t="s">
        <v>1490</v>
      </c>
      <c r="L184" s="9" t="s">
        <v>906</v>
      </c>
    </row>
    <row ht="12.75" r="185">
      <c r="A185" s="9">
        <v>18</v>
      </c>
      <c r="B185" s="9" t="s">
        <v>1543</v>
      </c>
      <c r="C185" s="20" t="s">
        <v>1544</v>
      </c>
      <c r="D185" s="9" t="s">
        <v>203</v>
      </c>
      <c r="E185" s="16" t="s">
        <v>160</v>
      </c>
      <c r="F185" s="9" t="s">
        <v>214</v>
      </c>
      <c r="G185" s="99" t="s">
        <v>1545</v>
      </c>
      <c r="H185" s="112" t="s">
        <v>926</v>
      </c>
      <c r="I185" s="9" t="s">
        <v>1546</v>
      </c>
      <c r="J185" s="18" t="s">
        <v>1547</v>
      </c>
      <c r="K185" s="24">
        <v>45754</v>
      </c>
      <c r="L185" s="9" t="s">
        <v>906</v>
      </c>
    </row>
    <row ht="55.5" customHeight="1" r="186">
      <c r="A186" s="9">
        <v>19</v>
      </c>
      <c r="B186" s="9" t="s">
        <v>1548</v>
      </c>
      <c r="C186" s="20" t="s">
        <v>1549</v>
      </c>
      <c r="D186" s="9" t="s">
        <v>203</v>
      </c>
      <c r="E186" s="16" t="s">
        <v>160</v>
      </c>
      <c r="F186" s="9" t="s">
        <v>44</v>
      </c>
      <c r="G186" s="99" t="s">
        <v>1550</v>
      </c>
      <c r="H186" s="119" t="s">
        <v>1551</v>
      </c>
      <c r="I186" s="24">
        <v>45723</v>
      </c>
      <c r="J186" s="104" t="s">
        <v>1552</v>
      </c>
      <c r="K186" s="9"/>
      <c r="L186" s="9"/>
    </row>
    <row ht="12.75" r="187">
      <c r="A187" s="9">
        <v>20</v>
      </c>
      <c r="B187" s="9"/>
      <c r="C187" s="20" t="s">
        <v>1354</v>
      </c>
      <c r="D187" s="9" t="s">
        <v>203</v>
      </c>
      <c r="E187" s="16" t="s">
        <v>1159</v>
      </c>
      <c r="F187" s="9" t="s">
        <v>437</v>
      </c>
      <c r="G187" s="82" t="s">
        <v>1553</v>
      </c>
      <c r="H187" s="20" t="s">
        <v>1554</v>
      </c>
      <c r="I187" s="9" t="s">
        <v>787</v>
      </c>
      <c r="J187" s="15" t="s">
        <v>1555</v>
      </c>
      <c r="K187" s="24">
        <v>45876</v>
      </c>
      <c r="L187" s="9" t="s">
        <v>906</v>
      </c>
    </row>
    <row ht="12.75" r="188">
      <c r="A188" s="9">
        <v>21</v>
      </c>
      <c r="B188" s="9" t="s">
        <v>1556</v>
      </c>
      <c r="C188" s="20" t="s">
        <v>1557</v>
      </c>
      <c r="D188" s="9" t="s">
        <v>188</v>
      </c>
      <c r="E188" s="16" t="s">
        <v>636</v>
      </c>
      <c r="F188" s="9" t="s">
        <v>44</v>
      </c>
      <c r="G188" s="99">
        <v>34477</v>
      </c>
      <c r="H188" s="120" t="s">
        <v>1558</v>
      </c>
      <c r="I188" s="24">
        <v>45723</v>
      </c>
      <c r="J188" s="104" t="s">
        <v>1559</v>
      </c>
      <c r="K188" s="9" t="s">
        <v>840</v>
      </c>
      <c r="L188" s="9" t="s">
        <v>906</v>
      </c>
    </row>
    <row ht="12.75" r="189">
      <c r="A189" s="9">
        <v>22</v>
      </c>
      <c r="B189" s="9" t="s">
        <v>1560</v>
      </c>
      <c r="C189" s="20" t="s">
        <v>1561</v>
      </c>
      <c r="D189" s="9" t="s">
        <v>203</v>
      </c>
      <c r="E189" s="16" t="s">
        <v>160</v>
      </c>
      <c r="F189" s="9" t="s">
        <v>44</v>
      </c>
      <c r="G189" s="99" t="s">
        <v>1562</v>
      </c>
      <c r="H189" s="121" t="s">
        <v>1563</v>
      </c>
      <c r="I189" s="24">
        <v>45907</v>
      </c>
      <c r="J189" s="104" t="s">
        <v>1564</v>
      </c>
      <c r="K189" s="9" t="s">
        <v>834</v>
      </c>
      <c r="L189" s="9" t="s">
        <v>906</v>
      </c>
    </row>
    <row ht="30.75" customHeight="1" r="190">
      <c r="A190" s="9">
        <v>23</v>
      </c>
      <c r="B190" s="9" t="s">
        <v>1565</v>
      </c>
      <c r="C190" s="20" t="s">
        <v>1566</v>
      </c>
      <c r="D190" s="9" t="s">
        <v>188</v>
      </c>
      <c r="E190" s="16" t="s">
        <v>397</v>
      </c>
      <c r="F190" s="9" t="s">
        <v>893</v>
      </c>
      <c r="G190" s="16" t="s">
        <v>1567</v>
      </c>
      <c r="H190" s="64" t="s">
        <v>926</v>
      </c>
      <c r="I190" s="9" t="s">
        <v>1568</v>
      </c>
      <c r="J190" s="15" t="s">
        <v>1569</v>
      </c>
      <c r="K190" s="24">
        <v>45786</v>
      </c>
      <c r="L190" s="9" t="s">
        <v>906</v>
      </c>
    </row>
    <row ht="12.75" r="191">
      <c r="A191" s="9">
        <v>24</v>
      </c>
      <c r="B191" s="9" t="s">
        <v>1570</v>
      </c>
      <c r="C191" s="70" t="s">
        <v>1571</v>
      </c>
      <c r="D191" s="122" t="s">
        <v>188</v>
      </c>
      <c r="E191" s="123" t="s">
        <v>402</v>
      </c>
      <c r="F191" s="124" t="s">
        <v>126</v>
      </c>
      <c r="G191" s="16" t="s">
        <v>1572</v>
      </c>
      <c r="H191" s="64" t="s">
        <v>1573</v>
      </c>
      <c r="I191" s="9" t="s">
        <v>1568</v>
      </c>
      <c r="J191" s="18" t="s">
        <v>1574</v>
      </c>
      <c r="K191" s="24">
        <v>45969</v>
      </c>
      <c r="L191" s="9" t="s">
        <v>906</v>
      </c>
    </row>
    <row ht="12.75" r="192">
      <c r="A192" s="9">
        <v>25</v>
      </c>
      <c r="B192" s="9" t="s">
        <v>1506</v>
      </c>
      <c r="C192" s="20" t="s">
        <v>1507</v>
      </c>
      <c r="D192" s="9" t="s">
        <v>188</v>
      </c>
      <c r="E192" s="16" t="s">
        <v>168</v>
      </c>
      <c r="F192" s="9" t="s">
        <v>126</v>
      </c>
      <c r="G192" s="125">
        <v>31681</v>
      </c>
      <c r="H192" s="20" t="s">
        <v>1575</v>
      </c>
      <c r="I192" s="9" t="s">
        <v>834</v>
      </c>
      <c r="J192" s="15" t="s">
        <v>1576</v>
      </c>
      <c r="K192" s="24">
        <v>45755</v>
      </c>
      <c r="L192" s="9" t="s">
        <v>906</v>
      </c>
    </row>
    <row ht="12.75" r="193">
      <c r="A193" s="9">
        <v>26</v>
      </c>
      <c r="B193" s="9" t="s">
        <v>1577</v>
      </c>
      <c r="C193" s="20" t="s">
        <v>1578</v>
      </c>
      <c r="D193" s="9" t="s">
        <v>188</v>
      </c>
      <c r="E193" s="16" t="s">
        <v>78</v>
      </c>
      <c r="F193" s="9" t="s">
        <v>44</v>
      </c>
      <c r="G193" s="126">
        <v>33133</v>
      </c>
      <c r="H193" s="112" t="s">
        <v>926</v>
      </c>
      <c r="I193" s="24">
        <v>45785</v>
      </c>
      <c r="J193" s="15" t="s">
        <v>1579</v>
      </c>
      <c r="K193" s="9" t="s">
        <v>1580</v>
      </c>
      <c r="L193" s="9" t="s">
        <v>906</v>
      </c>
    </row>
    <row ht="12.75" r="194">
      <c r="A194" s="9">
        <v>27</v>
      </c>
      <c r="B194" s="9" t="s">
        <v>1581</v>
      </c>
      <c r="C194" s="20" t="s">
        <v>1582</v>
      </c>
      <c r="D194" s="9" t="s">
        <v>236</v>
      </c>
      <c r="E194" s="16" t="s">
        <v>174</v>
      </c>
      <c r="F194" s="9" t="s">
        <v>126</v>
      </c>
      <c r="G194" s="9"/>
      <c r="H194" s="56" t="s">
        <v>1583</v>
      </c>
      <c r="I194" s="24">
        <v>45785</v>
      </c>
      <c r="J194" s="15"/>
      <c r="K194" s="9" t="s">
        <v>1185</v>
      </c>
      <c r="L194" s="9" t="s">
        <v>1185</v>
      </c>
    </row>
    <row ht="12.75" r="195">
      <c r="A195" s="9">
        <v>28</v>
      </c>
      <c r="B195" s="9" t="s">
        <v>1584</v>
      </c>
      <c r="C195" s="20" t="s">
        <v>1585</v>
      </c>
      <c r="D195" s="9" t="s">
        <v>236</v>
      </c>
      <c r="E195" s="16" t="s">
        <v>1586</v>
      </c>
      <c r="F195" s="9" t="s">
        <v>126</v>
      </c>
      <c r="G195" s="125">
        <v>34564</v>
      </c>
      <c r="H195" s="56" t="s">
        <v>1587</v>
      </c>
      <c r="I195" s="24">
        <v>45969</v>
      </c>
      <c r="J195" s="15" t="s">
        <v>1588</v>
      </c>
      <c r="K195" s="9" t="s">
        <v>868</v>
      </c>
      <c r="L195" s="9" t="s">
        <v>906</v>
      </c>
    </row>
    <row ht="12.75" r="196">
      <c r="A196" s="9">
        <v>29</v>
      </c>
      <c r="B196" s="9" t="s">
        <v>1589</v>
      </c>
      <c r="C196" s="20" t="s">
        <v>1590</v>
      </c>
      <c r="D196" s="9" t="s">
        <v>1591</v>
      </c>
      <c r="E196" s="16" t="s">
        <v>1592</v>
      </c>
      <c r="F196" s="9" t="s">
        <v>214</v>
      </c>
      <c r="G196" s="99" t="s">
        <v>1593</v>
      </c>
      <c r="H196" s="56" t="s">
        <v>1594</v>
      </c>
      <c r="I196" s="24">
        <v>45817</v>
      </c>
      <c r="J196" s="18" t="s">
        <v>1595</v>
      </c>
      <c r="K196" s="24">
        <v>45909</v>
      </c>
      <c r="L196" s="9" t="s">
        <v>906</v>
      </c>
    </row>
    <row ht="12.75" r="197">
      <c r="A197" s="9">
        <v>30</v>
      </c>
      <c r="B197" s="9" t="s">
        <v>1596</v>
      </c>
      <c r="C197" s="20" t="s">
        <v>1597</v>
      </c>
      <c r="D197" s="9" t="s">
        <v>236</v>
      </c>
      <c r="E197" s="16" t="s">
        <v>271</v>
      </c>
      <c r="F197" s="9" t="s">
        <v>437</v>
      </c>
      <c r="G197" s="125"/>
      <c r="H197" s="56" t="s">
        <v>1598</v>
      </c>
      <c r="I197" s="3" t="s">
        <v>1599</v>
      </c>
      <c r="J197" s="15"/>
      <c r="K197" s="9"/>
      <c r="L197" s="9"/>
    </row>
    <row ht="12.75" r="198">
      <c r="A198" s="9">
        <v>31</v>
      </c>
      <c r="B198" s="9"/>
      <c r="C198" s="20" t="s">
        <v>1600</v>
      </c>
      <c r="D198" s="9" t="s">
        <v>203</v>
      </c>
      <c r="E198" s="16" t="s">
        <v>1162</v>
      </c>
      <c r="F198" s="9" t="s">
        <v>437</v>
      </c>
      <c r="G198" s="127" t="s">
        <v>1601</v>
      </c>
      <c r="H198" s="20" t="s">
        <v>1602</v>
      </c>
      <c r="I198" s="9" t="s">
        <v>862</v>
      </c>
      <c r="J198" s="18" t="s">
        <v>1603</v>
      </c>
      <c r="K198" s="9"/>
      <c r="L198" s="9"/>
    </row>
    <row ht="12.75" r="199">
      <c r="A199" s="9">
        <v>32</v>
      </c>
      <c r="B199" s="9"/>
      <c r="C199" s="128" t="s">
        <v>1604</v>
      </c>
      <c r="D199" s="9" t="s">
        <v>188</v>
      </c>
      <c r="E199" s="16" t="s">
        <v>106</v>
      </c>
      <c r="F199" s="9" t="s">
        <v>214</v>
      </c>
      <c r="G199" s="99" t="s">
        <v>1605</v>
      </c>
      <c r="H199" s="56" t="s">
        <v>1606</v>
      </c>
      <c r="I199" s="24">
        <v>45878</v>
      </c>
      <c r="J199" s="15" t="s">
        <v>1607</v>
      </c>
      <c r="K199" s="24">
        <v>45939</v>
      </c>
      <c r="L199" s="9" t="s">
        <v>906</v>
      </c>
    </row>
    <row ht="12.75" r="200">
      <c r="A200" s="9">
        <v>33</v>
      </c>
      <c r="B200" s="9" t="s">
        <v>1608</v>
      </c>
      <c r="C200" s="20" t="s">
        <v>1609</v>
      </c>
      <c r="D200" s="9" t="s">
        <v>1610</v>
      </c>
      <c r="E200" s="16" t="s">
        <v>1611</v>
      </c>
      <c r="F200" s="9" t="s">
        <v>214</v>
      </c>
      <c r="G200" s="99" t="s">
        <v>1612</v>
      </c>
      <c r="H200" s="56" t="s">
        <v>1606</v>
      </c>
      <c r="I200" s="9" t="s">
        <v>1613</v>
      </c>
      <c r="J200" s="15" t="s">
        <v>1614</v>
      </c>
      <c r="K200" s="9"/>
      <c r="L200" s="9"/>
    </row>
    <row ht="12.75" r="201">
      <c r="A201" s="9"/>
      <c r="B201" s="9"/>
      <c r="C201" s="20"/>
      <c r="D201" s="9"/>
      <c r="E201" s="16"/>
      <c r="F201" s="9"/>
      <c r="G201" s="9"/>
      <c r="H201" s="56"/>
      <c r="I201" s="9"/>
      <c r="J201" s="15"/>
      <c r="K201" s="9"/>
      <c r="L201" s="9"/>
    </row>
    <row ht="12.75" r="202">
      <c r="A202" s="9"/>
      <c r="B202" s="9"/>
      <c r="C202" s="20"/>
      <c r="D202" s="9"/>
      <c r="E202" s="16"/>
      <c r="F202" s="9"/>
      <c r="G202" s="9"/>
      <c r="H202" s="56"/>
      <c r="I202" s="9"/>
      <c r="J202" s="15"/>
      <c r="K202" s="9"/>
      <c r="L202" s="9"/>
    </row>
  </sheetData>
  <autoFilter ref="A2:L194"/>
  <mergeCells count="1">
    <mergeCell ref="C1:G1"/>
  </mergeCells>
  <hyperlinks>
    <hyperlink r:id="rId1" ref="B180" tooltip=""/>
  </hyperlinks>
  <printOptions headings="0" gridLines="0" gridLinesSet="0"/>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DE2" xSplit="108" ySplit="1"/>
      <selection activeCell="G130" activeCellId="0" sqref="G130"/>
    </sheetView>
  </sheetViews>
  <sheetFormatPr defaultColWidth="9" defaultRowHeight="15"/>
  <cols>
    <col customWidth="1" min="1" max="1" style="129" width="6.1416666666666702"/>
    <col customWidth="1" min="2" max="2" style="130" width="66.51171875"/>
    <col customWidth="1" min="3" max="3" style="131" width="8.56666666666667"/>
    <col customWidth="1" min="4" max="4" style="132" width="10.140625"/>
    <col customWidth="1" min="5" max="5" style="133" width="12.28125"/>
    <col customWidth="1" min="6" max="6" style="129" width="28.00390625"/>
    <col customWidth="1" min="7" max="7" style="133" width="11.140625"/>
    <col customWidth="1" min="8" max="8" style="133" width="9.625"/>
    <col customWidth="1" min="9" max="9" style="133" width="9.7083333333333304"/>
    <col customWidth="1" min="10" max="10" style="133" width="8.7083333333333304"/>
    <col customWidth="1" min="11" max="11" style="133" width="9.28125"/>
    <col customWidth="1" min="12" max="13" style="133" width="9.1416666666666693"/>
    <col customWidth="1" min="14" max="14" style="133" width="8.5"/>
    <col customWidth="1" min="15" max="15" style="133" width="9.140625"/>
    <col customWidth="1" min="16" max="16" style="133" width="8.5"/>
    <col customWidth="1" min="17" max="17" style="133" width="9.57421875"/>
    <col customWidth="1" min="18" max="18" style="133" width="12.7083333333333"/>
    <col customWidth="1" min="19" max="19" style="133" width="9.125"/>
    <col customWidth="1" min="20" max="20" style="130" width="22.51171875"/>
    <col customWidth="1" min="21" max="21" style="129" width="10.141666666666699"/>
    <col min="22" max="16384" style="129" width="9"/>
  </cols>
  <sheetData>
    <row customFormat="1" ht="34.5" r="1" s="134">
      <c r="A1" s="135" t="s">
        <v>0</v>
      </c>
      <c r="B1" s="135" t="s">
        <v>1615</v>
      </c>
      <c r="C1" s="135" t="s">
        <v>2</v>
      </c>
      <c r="D1" s="135" t="s">
        <v>896</v>
      </c>
      <c r="E1" s="135" t="s">
        <v>1616</v>
      </c>
      <c r="F1" s="135" t="s">
        <v>898</v>
      </c>
      <c r="G1" s="135" t="s">
        <v>1617</v>
      </c>
      <c r="H1" s="135" t="s">
        <v>1618</v>
      </c>
      <c r="I1" s="135" t="s">
        <v>1619</v>
      </c>
      <c r="J1" s="135" t="s">
        <v>1620</v>
      </c>
      <c r="K1" s="135" t="s">
        <v>1621</v>
      </c>
      <c r="L1" s="135" t="s">
        <v>1622</v>
      </c>
      <c r="M1" s="135" t="s">
        <v>1623</v>
      </c>
      <c r="N1" s="135" t="s">
        <v>1624</v>
      </c>
      <c r="O1" s="135" t="s">
        <v>1625</v>
      </c>
      <c r="P1" s="135" t="s">
        <v>1626</v>
      </c>
      <c r="Q1" s="135" t="s">
        <v>1627</v>
      </c>
      <c r="R1" s="135" t="s">
        <v>1628</v>
      </c>
      <c r="S1" s="135" t="s">
        <v>1629</v>
      </c>
      <c r="T1" s="135" t="s">
        <v>13</v>
      </c>
      <c r="V1" s="136"/>
      <c r="W1" s="136"/>
      <c r="X1" s="136"/>
      <c r="Y1" s="136"/>
      <c r="Z1" s="136"/>
      <c r="AA1" s="136"/>
      <c r="AB1" s="136"/>
      <c r="AC1" s="136"/>
      <c r="AD1" s="136"/>
      <c r="AE1" s="136"/>
      <c r="AF1" s="136"/>
      <c r="AG1" s="136"/>
      <c r="AH1" s="136"/>
      <c r="AI1" s="136"/>
      <c r="AJ1" s="136"/>
      <c r="AK1" s="136"/>
      <c r="AL1" s="136"/>
      <c r="AM1" s="136"/>
      <c r="AN1" s="136"/>
      <c r="AO1" s="136"/>
      <c r="AP1" s="136"/>
      <c r="AQ1" s="136"/>
      <c r="AR1" s="136"/>
      <c r="AS1" s="136"/>
      <c r="AT1" s="136"/>
      <c r="AU1" s="136"/>
      <c r="AV1" s="136"/>
      <c r="AW1" s="136"/>
      <c r="AX1" s="136"/>
      <c r="AY1" s="136"/>
      <c r="AZ1" s="136"/>
      <c r="BA1" s="136"/>
      <c r="BB1" s="136"/>
      <c r="BC1" s="136"/>
      <c r="BD1" s="136"/>
      <c r="BE1" s="136"/>
      <c r="BF1" s="136"/>
      <c r="BG1" s="136"/>
      <c r="BH1" s="136"/>
      <c r="BI1" s="136"/>
      <c r="BJ1" s="136"/>
      <c r="BK1" s="136"/>
      <c r="BL1" s="136"/>
      <c r="BM1" s="136"/>
      <c r="BN1" s="136"/>
      <c r="BO1" s="136"/>
      <c r="BP1" s="136"/>
      <c r="BQ1" s="136"/>
      <c r="BR1" s="136"/>
      <c r="BS1" s="136"/>
      <c r="BT1" s="136"/>
      <c r="BU1" s="136"/>
      <c r="BV1" s="136"/>
      <c r="BW1" s="136"/>
      <c r="BX1" s="136"/>
      <c r="BY1" s="136"/>
      <c r="BZ1" s="136"/>
      <c r="CA1" s="136"/>
      <c r="CB1" s="136"/>
      <c r="CC1" s="136"/>
      <c r="CD1" s="136"/>
      <c r="CE1" s="136"/>
      <c r="CF1" s="136"/>
      <c r="CG1" s="136"/>
      <c r="CH1" s="136"/>
      <c r="CI1" s="136"/>
      <c r="CJ1" s="136"/>
      <c r="CK1" s="136"/>
      <c r="CL1" s="136"/>
      <c r="CM1" s="136"/>
      <c r="CN1" s="136"/>
      <c r="CO1" s="136"/>
      <c r="CP1" s="136"/>
      <c r="CQ1" s="136"/>
      <c r="CR1" s="136"/>
      <c r="CS1" s="136"/>
      <c r="CT1" s="136"/>
      <c r="CU1" s="136"/>
      <c r="CV1" s="136"/>
      <c r="CW1" s="136"/>
      <c r="CX1" s="136"/>
      <c r="CY1" s="136"/>
      <c r="CZ1" s="136"/>
      <c r="DA1" s="136"/>
      <c r="DB1" s="136"/>
      <c r="DC1" s="136"/>
      <c r="DD1" s="136"/>
      <c r="DE1" s="136"/>
      <c r="DF1" s="136"/>
      <c r="DG1" s="136"/>
      <c r="DH1" s="136"/>
      <c r="DI1" s="136"/>
      <c r="DJ1" s="136"/>
      <c r="DK1" s="136"/>
      <c r="DL1" s="136"/>
      <c r="DM1" s="136"/>
      <c r="DN1" s="136"/>
      <c r="DO1" s="136"/>
      <c r="DP1" s="136"/>
      <c r="DQ1" s="136"/>
      <c r="DR1" s="136"/>
      <c r="DS1" s="136"/>
      <c r="DT1" s="136"/>
      <c r="DU1" s="136"/>
      <c r="DV1" s="136"/>
      <c r="DW1" s="136"/>
      <c r="DX1" s="136"/>
      <c r="DY1" s="136"/>
      <c r="DZ1" s="136"/>
      <c r="EA1" s="136"/>
      <c r="EB1" s="136"/>
      <c r="EC1" s="136"/>
      <c r="ED1" s="136"/>
      <c r="EE1" s="136"/>
      <c r="EF1" s="136"/>
      <c r="EG1" s="136"/>
      <c r="EH1" s="136"/>
      <c r="EI1" s="136"/>
      <c r="EJ1" s="136"/>
      <c r="EK1" s="136"/>
      <c r="EL1" s="136"/>
      <c r="EM1" s="136"/>
      <c r="EN1" s="136"/>
      <c r="EO1" s="136"/>
      <c r="EP1" s="136"/>
      <c r="EQ1" s="136"/>
      <c r="ER1" s="136"/>
      <c r="ES1" s="136"/>
      <c r="ET1" s="136"/>
      <c r="EU1" s="136"/>
      <c r="EV1" s="136"/>
      <c r="EW1" s="136"/>
      <c r="EX1" s="136"/>
      <c r="EY1" s="136"/>
      <c r="EZ1" s="136"/>
      <c r="FA1" s="136"/>
      <c r="FB1" s="136"/>
      <c r="FC1" s="136"/>
      <c r="FD1" s="136"/>
      <c r="FE1" s="136"/>
      <c r="FF1" s="136"/>
      <c r="FG1" s="136"/>
      <c r="FH1" s="136"/>
      <c r="FI1" s="136"/>
      <c r="FJ1" s="136"/>
      <c r="FK1" s="136"/>
      <c r="FL1" s="136"/>
      <c r="FM1" s="136"/>
      <c r="FN1" s="136"/>
      <c r="FO1" s="136"/>
      <c r="FP1" s="136"/>
      <c r="FQ1" s="136"/>
      <c r="FR1" s="136"/>
      <c r="FS1" s="136"/>
      <c r="FT1" s="136"/>
      <c r="FU1" s="136"/>
      <c r="FV1" s="136"/>
      <c r="FW1" s="136"/>
      <c r="FX1" s="136"/>
      <c r="FY1" s="136"/>
      <c r="FZ1" s="136"/>
      <c r="GA1" s="136"/>
      <c r="GB1" s="136"/>
      <c r="GC1" s="136"/>
      <c r="GD1" s="136"/>
      <c r="GE1" s="136"/>
      <c r="GF1" s="136"/>
      <c r="GG1" s="136"/>
      <c r="GH1" s="136"/>
      <c r="GI1" s="136"/>
      <c r="GJ1" s="136"/>
      <c r="GK1" s="136"/>
      <c r="GL1" s="136"/>
      <c r="GM1" s="136"/>
      <c r="GN1" s="136"/>
      <c r="GO1" s="136"/>
      <c r="GP1" s="136"/>
      <c r="GQ1" s="136"/>
      <c r="GR1" s="136"/>
      <c r="GS1" s="136"/>
      <c r="GT1" s="136"/>
      <c r="GU1" s="136"/>
      <c r="GV1" s="136"/>
      <c r="GW1" s="136"/>
      <c r="GX1" s="136"/>
      <c r="GY1" s="136"/>
      <c r="GZ1" s="136"/>
      <c r="HA1" s="136"/>
      <c r="HB1" s="136"/>
      <c r="HC1" s="136"/>
      <c r="HD1" s="136"/>
      <c r="HE1" s="136"/>
      <c r="HF1" s="136"/>
      <c r="HG1" s="136"/>
      <c r="HH1" s="136"/>
      <c r="HI1" s="136"/>
      <c r="HJ1" s="136"/>
      <c r="HK1" s="136"/>
      <c r="HL1" s="136"/>
      <c r="HM1" s="136"/>
      <c r="HN1" s="136"/>
      <c r="HO1" s="136"/>
      <c r="HP1" s="136"/>
      <c r="HQ1" s="136"/>
      <c r="HR1" s="136"/>
      <c r="HS1" s="136"/>
      <c r="HT1" s="136"/>
      <c r="HU1" s="136"/>
      <c r="HV1" s="136"/>
      <c r="HW1" s="136"/>
      <c r="HX1" s="136"/>
      <c r="HY1" s="136"/>
      <c r="HZ1" s="136"/>
      <c r="IA1" s="136"/>
      <c r="IB1" s="136"/>
      <c r="IC1" s="136"/>
      <c r="ID1" s="136"/>
      <c r="IE1" s="136"/>
      <c r="IF1" s="136"/>
      <c r="IG1" s="136"/>
      <c r="IH1" s="136"/>
      <c r="II1" s="136"/>
      <c r="IJ1" s="136"/>
      <c r="IK1" s="136"/>
      <c r="IL1" s="136"/>
      <c r="IM1" s="136"/>
      <c r="IN1" s="136"/>
      <c r="IO1" s="136"/>
      <c r="IP1" s="136"/>
      <c r="IQ1" s="136"/>
      <c r="IR1" s="136"/>
      <c r="IS1" s="136"/>
      <c r="IT1" s="136"/>
      <c r="IU1" s="136"/>
      <c r="IV1" s="136"/>
      <c r="IW1" s="136"/>
      <c r="IX1" s="136"/>
      <c r="IY1" s="136"/>
      <c r="IZ1" s="136"/>
      <c r="JA1" s="136"/>
      <c r="JB1" s="136"/>
      <c r="JC1" s="136"/>
      <c r="JD1" s="136"/>
      <c r="JE1" s="136"/>
      <c r="JF1" s="136"/>
      <c r="JG1" s="136"/>
      <c r="JH1" s="136"/>
      <c r="JI1" s="136"/>
      <c r="JJ1" s="136"/>
      <c r="JK1" s="136"/>
      <c r="JL1" s="136"/>
      <c r="JM1" s="136"/>
      <c r="JN1" s="136"/>
      <c r="JO1" s="136"/>
      <c r="JP1" s="136"/>
      <c r="JQ1" s="136"/>
      <c r="JR1" s="136"/>
      <c r="JS1" s="136"/>
      <c r="JT1" s="136"/>
      <c r="JU1" s="136"/>
      <c r="JV1" s="136"/>
      <c r="JW1" s="136"/>
      <c r="JX1" s="136"/>
      <c r="JY1" s="136"/>
      <c r="JZ1" s="136"/>
      <c r="KA1" s="136"/>
      <c r="KB1" s="136"/>
      <c r="KC1" s="136"/>
      <c r="KD1" s="136"/>
      <c r="KE1" s="136"/>
      <c r="KF1" s="136"/>
      <c r="KG1" s="136"/>
      <c r="KH1" s="136"/>
      <c r="KI1" s="136"/>
      <c r="KJ1" s="136"/>
      <c r="KK1" s="136"/>
      <c r="KL1" s="136"/>
      <c r="KM1" s="136"/>
      <c r="KN1" s="136"/>
      <c r="KO1" s="136"/>
      <c r="KP1" s="136"/>
      <c r="KQ1" s="136"/>
      <c r="KR1" s="136"/>
      <c r="KS1" s="136"/>
      <c r="KT1" s="136"/>
      <c r="KU1" s="136"/>
      <c r="KV1" s="136"/>
      <c r="KW1" s="136"/>
      <c r="KX1" s="136"/>
      <c r="KY1" s="136"/>
      <c r="KZ1" s="136"/>
      <c r="LA1" s="136"/>
      <c r="LB1" s="136"/>
      <c r="LC1" s="136"/>
      <c r="LD1" s="136"/>
      <c r="LE1" s="136"/>
      <c r="LF1" s="136"/>
      <c r="LG1" s="136"/>
      <c r="LH1" s="136"/>
      <c r="LI1" s="136"/>
      <c r="LJ1" s="136"/>
      <c r="LK1" s="136"/>
      <c r="LL1" s="136"/>
      <c r="LM1" s="136"/>
      <c r="LN1" s="136"/>
      <c r="LO1" s="136"/>
      <c r="LP1" s="136"/>
      <c r="LQ1" s="136"/>
      <c r="LR1" s="136"/>
      <c r="LS1" s="136"/>
      <c r="LT1" s="136"/>
      <c r="LU1" s="136"/>
      <c r="LV1" s="136"/>
      <c r="LW1" s="136"/>
      <c r="LX1" s="136"/>
      <c r="LY1" s="136"/>
      <c r="LZ1" s="136"/>
      <c r="MA1" s="136"/>
      <c r="MB1" s="136"/>
      <c r="MC1" s="136"/>
      <c r="MD1" s="136"/>
      <c r="ME1" s="136"/>
      <c r="MF1" s="136"/>
      <c r="MG1" s="136"/>
      <c r="MH1" s="136"/>
      <c r="MI1" s="136"/>
      <c r="MJ1" s="136"/>
      <c r="MK1" s="136"/>
      <c r="ML1" s="136"/>
      <c r="MM1" s="136"/>
      <c r="MN1" s="136"/>
      <c r="MO1" s="136"/>
      <c r="MP1" s="136"/>
      <c r="MQ1" s="136"/>
      <c r="MR1" s="136"/>
      <c r="MS1" s="136"/>
      <c r="MT1" s="136"/>
      <c r="MU1" s="136"/>
      <c r="MV1" s="136"/>
      <c r="MW1" s="136"/>
      <c r="MX1" s="136"/>
      <c r="MY1" s="136"/>
      <c r="MZ1" s="136"/>
      <c r="NA1" s="136"/>
      <c r="NB1" s="136"/>
      <c r="NC1" s="136"/>
      <c r="ND1" s="136"/>
      <c r="NE1" s="136"/>
      <c r="NF1" s="136"/>
      <c r="NG1" s="136"/>
      <c r="NH1" s="136"/>
      <c r="NI1" s="136"/>
      <c r="NJ1" s="136"/>
      <c r="NK1" s="136"/>
      <c r="NL1" s="136"/>
      <c r="NM1" s="136"/>
      <c r="NN1" s="136"/>
      <c r="NO1" s="136"/>
      <c r="NP1" s="136"/>
      <c r="NQ1" s="136"/>
      <c r="NR1" s="136"/>
      <c r="NS1" s="136"/>
      <c r="NT1" s="136"/>
      <c r="NU1" s="136"/>
      <c r="NV1" s="136"/>
      <c r="NW1" s="136"/>
      <c r="NX1" s="136"/>
      <c r="NY1" s="136"/>
      <c r="NZ1" s="136"/>
      <c r="OA1" s="136"/>
      <c r="OB1" s="136"/>
      <c r="OC1" s="136"/>
      <c r="OD1" s="136"/>
      <c r="OE1" s="136"/>
      <c r="OF1" s="136"/>
      <c r="OG1" s="136"/>
      <c r="OH1" s="136"/>
      <c r="OI1" s="136"/>
      <c r="OJ1" s="136"/>
      <c r="OK1" s="136"/>
      <c r="OL1" s="136"/>
      <c r="OM1" s="136"/>
      <c r="ON1" s="136"/>
      <c r="OO1" s="136"/>
      <c r="OP1" s="136"/>
      <c r="OQ1" s="136"/>
      <c r="OR1" s="136"/>
      <c r="OS1" s="136"/>
      <c r="OT1" s="136"/>
      <c r="OU1" s="136"/>
      <c r="OV1" s="136"/>
      <c r="OW1" s="136"/>
      <c r="OX1" s="136"/>
      <c r="OY1" s="136"/>
      <c r="OZ1" s="136"/>
      <c r="PA1" s="136"/>
      <c r="PB1" s="136"/>
      <c r="PC1" s="136"/>
      <c r="PD1" s="136"/>
      <c r="PE1" s="136"/>
      <c r="PF1" s="136"/>
      <c r="PG1" s="136"/>
      <c r="PH1" s="136"/>
      <c r="PI1" s="136"/>
      <c r="PJ1" s="136"/>
      <c r="PK1" s="136"/>
      <c r="PL1" s="136"/>
      <c r="PM1" s="136"/>
      <c r="PN1" s="136"/>
      <c r="PO1" s="136"/>
      <c r="PP1" s="136"/>
      <c r="PQ1" s="136"/>
      <c r="PR1" s="136"/>
      <c r="PS1" s="136"/>
      <c r="PT1" s="136"/>
      <c r="PU1" s="136"/>
      <c r="PV1" s="136"/>
      <c r="PW1" s="136"/>
      <c r="PX1" s="136"/>
      <c r="PY1" s="136"/>
      <c r="PZ1" s="136"/>
      <c r="QA1" s="136"/>
      <c r="QB1" s="136"/>
      <c r="QC1" s="136"/>
      <c r="QD1" s="136"/>
      <c r="QE1" s="136"/>
      <c r="QF1" s="136"/>
      <c r="QG1" s="136"/>
      <c r="QH1" s="136"/>
      <c r="QI1" s="136"/>
      <c r="QJ1" s="136"/>
      <c r="QK1" s="136"/>
      <c r="QL1" s="136"/>
      <c r="QM1" s="136"/>
      <c r="QN1" s="136"/>
      <c r="QO1" s="136"/>
      <c r="QP1" s="136"/>
      <c r="QQ1" s="136"/>
      <c r="QR1" s="136"/>
      <c r="QS1" s="136"/>
      <c r="QT1" s="136"/>
      <c r="QU1" s="136"/>
      <c r="QV1" s="136"/>
      <c r="QW1" s="136"/>
      <c r="QX1" s="136"/>
      <c r="QY1" s="136"/>
      <c r="QZ1" s="136"/>
      <c r="RA1" s="136"/>
      <c r="RB1" s="136"/>
      <c r="RC1" s="136"/>
      <c r="RD1" s="136"/>
      <c r="RE1" s="136"/>
      <c r="RF1" s="136"/>
      <c r="RG1" s="136"/>
      <c r="RH1" s="136"/>
      <c r="RI1" s="136"/>
      <c r="RJ1" s="136"/>
      <c r="RK1" s="136"/>
      <c r="RL1" s="136"/>
      <c r="RM1" s="136"/>
      <c r="RN1" s="136"/>
      <c r="RO1" s="136"/>
      <c r="RP1" s="136"/>
      <c r="RQ1" s="136"/>
      <c r="RR1" s="136"/>
      <c r="RS1" s="136"/>
      <c r="RT1" s="136"/>
      <c r="RU1" s="136"/>
      <c r="RV1" s="136"/>
      <c r="RW1" s="136"/>
      <c r="RX1" s="136"/>
      <c r="RY1" s="136"/>
      <c r="RZ1" s="136"/>
      <c r="SA1" s="136"/>
      <c r="SB1" s="136"/>
      <c r="SC1" s="136"/>
      <c r="SD1" s="136"/>
      <c r="SE1" s="136"/>
      <c r="SF1" s="136"/>
      <c r="SG1" s="136"/>
      <c r="SH1" s="136"/>
      <c r="SI1" s="136"/>
      <c r="SJ1" s="136"/>
      <c r="SK1" s="136"/>
      <c r="SL1" s="136"/>
      <c r="SM1" s="136"/>
      <c r="SN1" s="136"/>
      <c r="SO1" s="136"/>
      <c r="SP1" s="136"/>
      <c r="SQ1" s="136"/>
      <c r="SR1" s="136"/>
      <c r="SS1" s="136"/>
      <c r="ST1" s="136"/>
      <c r="SU1" s="136"/>
      <c r="SV1" s="136"/>
      <c r="SW1" s="136"/>
      <c r="SX1" s="136"/>
      <c r="SY1" s="136"/>
      <c r="SZ1" s="136"/>
      <c r="TA1" s="136"/>
      <c r="TB1" s="136"/>
      <c r="TC1" s="136"/>
      <c r="TD1" s="136"/>
      <c r="TE1" s="136"/>
      <c r="TF1" s="136"/>
      <c r="TG1" s="136"/>
      <c r="TH1" s="136"/>
      <c r="TI1" s="136"/>
      <c r="TJ1" s="136"/>
      <c r="TK1" s="136"/>
      <c r="TL1" s="136"/>
      <c r="TM1" s="136"/>
      <c r="TN1" s="136"/>
      <c r="TO1" s="136"/>
      <c r="TP1" s="136"/>
      <c r="TQ1" s="136"/>
      <c r="TR1" s="136"/>
      <c r="TS1" s="136"/>
      <c r="TT1" s="136"/>
      <c r="TU1" s="136"/>
      <c r="TV1" s="136"/>
      <c r="TW1" s="136"/>
      <c r="TX1" s="136"/>
      <c r="TY1" s="136"/>
      <c r="TZ1" s="136"/>
      <c r="UA1" s="136"/>
      <c r="UB1" s="136"/>
      <c r="UC1" s="136"/>
      <c r="UD1" s="136"/>
      <c r="UE1" s="136"/>
      <c r="UF1" s="136"/>
      <c r="UG1" s="136"/>
      <c r="UH1" s="136"/>
      <c r="UI1" s="136"/>
      <c r="UJ1" s="136"/>
      <c r="UK1" s="136"/>
      <c r="UL1" s="136"/>
      <c r="UM1" s="136"/>
      <c r="UN1" s="136"/>
      <c r="UO1" s="136"/>
      <c r="UP1" s="136"/>
      <c r="UQ1" s="136"/>
      <c r="UR1" s="136"/>
      <c r="US1" s="136"/>
      <c r="UT1" s="136"/>
      <c r="UU1" s="136"/>
      <c r="UV1" s="136"/>
      <c r="UW1" s="136"/>
      <c r="UX1" s="136"/>
      <c r="UY1" s="136"/>
      <c r="UZ1" s="136"/>
      <c r="VA1" s="136"/>
      <c r="VB1" s="136"/>
      <c r="VC1" s="136"/>
      <c r="VD1" s="136"/>
      <c r="VE1" s="136"/>
      <c r="VF1" s="136"/>
      <c r="VG1" s="136"/>
      <c r="VH1" s="136"/>
      <c r="VI1" s="136"/>
      <c r="VJ1" s="136"/>
      <c r="VK1" s="136"/>
      <c r="VL1" s="136"/>
      <c r="VM1" s="136"/>
      <c r="VN1" s="136"/>
      <c r="VO1" s="136"/>
      <c r="VP1" s="136"/>
      <c r="VQ1" s="136"/>
      <c r="VR1" s="136"/>
      <c r="VS1" s="136"/>
      <c r="VT1" s="136"/>
      <c r="VU1" s="136"/>
      <c r="VV1" s="136"/>
      <c r="VW1" s="136"/>
      <c r="VX1" s="136"/>
      <c r="VY1" s="136"/>
      <c r="VZ1" s="136"/>
      <c r="WA1" s="136"/>
      <c r="WB1" s="136"/>
      <c r="WC1" s="136"/>
      <c r="WD1" s="136"/>
      <c r="WE1" s="136"/>
      <c r="WF1" s="136"/>
      <c r="WG1" s="136"/>
      <c r="WH1" s="136"/>
      <c r="WI1" s="136"/>
      <c r="WJ1" s="136"/>
      <c r="WK1" s="136"/>
      <c r="WL1" s="136"/>
      <c r="WM1" s="136"/>
      <c r="WN1" s="136"/>
      <c r="WO1" s="136"/>
      <c r="WP1" s="136"/>
      <c r="WQ1" s="136"/>
      <c r="WR1" s="136"/>
      <c r="WS1" s="136"/>
      <c r="WT1" s="136"/>
      <c r="WU1" s="136"/>
      <c r="WV1" s="136"/>
      <c r="WW1" s="136"/>
      <c r="WX1" s="136"/>
      <c r="WY1" s="136"/>
      <c r="WZ1" s="136"/>
      <c r="XA1" s="136"/>
      <c r="XB1" s="136"/>
      <c r="XC1" s="136"/>
      <c r="XD1" s="136"/>
      <c r="XE1" s="136"/>
      <c r="XF1" s="136"/>
      <c r="XG1" s="136"/>
      <c r="XH1" s="136"/>
      <c r="XI1" s="136"/>
      <c r="XJ1" s="136"/>
      <c r="XK1" s="136"/>
      <c r="XL1" s="136"/>
      <c r="XM1" s="136"/>
      <c r="XN1" s="136"/>
      <c r="XO1" s="136"/>
      <c r="XP1" s="136"/>
      <c r="XQ1" s="136"/>
      <c r="XR1" s="136"/>
      <c r="XS1" s="136"/>
      <c r="XT1" s="136"/>
      <c r="XU1" s="136"/>
      <c r="XV1" s="136"/>
      <c r="XW1" s="136"/>
      <c r="XX1" s="136"/>
      <c r="XY1" s="136"/>
      <c r="XZ1" s="136"/>
      <c r="YA1" s="136"/>
      <c r="YB1" s="136"/>
      <c r="YC1" s="136"/>
      <c r="YD1" s="136"/>
      <c r="YE1" s="136"/>
      <c r="YF1" s="136"/>
      <c r="YG1" s="136"/>
      <c r="YH1" s="136"/>
      <c r="YI1" s="136"/>
      <c r="YJ1" s="136"/>
      <c r="YK1" s="136"/>
      <c r="YL1" s="136"/>
      <c r="YM1" s="136"/>
      <c r="YN1" s="136"/>
      <c r="YO1" s="136"/>
      <c r="YP1" s="136"/>
      <c r="YQ1" s="136"/>
      <c r="YR1" s="136"/>
      <c r="YS1" s="136"/>
      <c r="YT1" s="136"/>
      <c r="YU1" s="136"/>
      <c r="YV1" s="136"/>
      <c r="YW1" s="136"/>
      <c r="YX1" s="136"/>
      <c r="YY1" s="136"/>
      <c r="YZ1" s="136"/>
      <c r="ZA1" s="136"/>
      <c r="ZB1" s="136"/>
      <c r="ZC1" s="136"/>
      <c r="ZD1" s="136"/>
      <c r="ZE1" s="136"/>
      <c r="ZF1" s="136"/>
      <c r="ZG1" s="136"/>
      <c r="ZH1" s="136"/>
      <c r="ZI1" s="136"/>
      <c r="ZJ1" s="136"/>
      <c r="ZK1" s="136"/>
      <c r="ZL1" s="136"/>
      <c r="ZM1" s="136"/>
      <c r="ZN1" s="136"/>
      <c r="ZO1" s="136"/>
      <c r="ZP1" s="136"/>
      <c r="ZQ1" s="136"/>
      <c r="ZR1" s="136"/>
      <c r="ZS1" s="136"/>
      <c r="ZT1" s="136"/>
      <c r="ZU1" s="136"/>
      <c r="ZV1" s="136"/>
      <c r="ZW1" s="136"/>
      <c r="ZX1" s="136"/>
      <c r="ZY1" s="136"/>
      <c r="ZZ1" s="136"/>
      <c r="AAA1" s="136"/>
      <c r="AAB1" s="136"/>
      <c r="AAC1" s="136"/>
      <c r="AAD1" s="136"/>
      <c r="AAE1" s="136"/>
      <c r="AAF1" s="136"/>
      <c r="AAG1" s="136"/>
      <c r="AAH1" s="136"/>
      <c r="AAI1" s="136"/>
      <c r="AAJ1" s="136"/>
      <c r="AAK1" s="136"/>
      <c r="AAL1" s="136"/>
      <c r="AAM1" s="136"/>
      <c r="AAN1" s="136"/>
      <c r="AAO1" s="136"/>
      <c r="AAP1" s="136"/>
      <c r="AAQ1" s="136"/>
      <c r="AAR1" s="136"/>
      <c r="AAS1" s="136"/>
      <c r="AAT1" s="136"/>
      <c r="AAU1" s="136"/>
      <c r="AAV1" s="136"/>
      <c r="AAW1" s="136"/>
      <c r="AAX1" s="136"/>
      <c r="AAY1" s="136"/>
      <c r="AAZ1" s="136"/>
      <c r="ABA1" s="136"/>
      <c r="ABB1" s="136"/>
      <c r="ABC1" s="136"/>
      <c r="ABD1" s="136"/>
      <c r="ABE1" s="136"/>
      <c r="ABF1" s="136"/>
      <c r="ABG1" s="136"/>
      <c r="ABH1" s="136"/>
      <c r="ABI1" s="136"/>
      <c r="ABJ1" s="136"/>
      <c r="ABK1" s="136"/>
      <c r="ABL1" s="136"/>
      <c r="ABM1" s="136"/>
      <c r="ABN1" s="136"/>
      <c r="ABO1" s="136"/>
      <c r="ABP1" s="136"/>
      <c r="ABQ1" s="136"/>
      <c r="ABR1" s="136"/>
      <c r="ABS1" s="136"/>
      <c r="ABT1" s="136"/>
      <c r="ABU1" s="136"/>
      <c r="ABV1" s="136"/>
      <c r="ABW1" s="136"/>
      <c r="ABX1" s="136"/>
      <c r="ABY1" s="136"/>
      <c r="ABZ1" s="136"/>
      <c r="ACA1" s="136"/>
      <c r="ACB1" s="136"/>
      <c r="ACC1" s="136"/>
      <c r="ACD1" s="136"/>
      <c r="ACE1" s="136"/>
      <c r="ACF1" s="136"/>
      <c r="ACG1" s="136"/>
      <c r="ACH1" s="136"/>
      <c r="ACI1" s="136"/>
      <c r="ACJ1" s="136"/>
      <c r="ACK1" s="136"/>
      <c r="ACL1" s="136"/>
      <c r="ACM1" s="136"/>
      <c r="ACN1" s="136"/>
      <c r="ACO1" s="136"/>
      <c r="ACP1" s="136"/>
      <c r="ACQ1" s="136"/>
      <c r="ACR1" s="136"/>
      <c r="ACS1" s="136"/>
      <c r="ACT1" s="136"/>
      <c r="ACU1" s="136"/>
      <c r="ACV1" s="136"/>
      <c r="ACW1" s="136"/>
      <c r="ACX1" s="136"/>
      <c r="ACY1" s="136"/>
      <c r="ACZ1" s="136"/>
      <c r="ADA1" s="136"/>
      <c r="ADB1" s="136"/>
      <c r="ADC1" s="136"/>
      <c r="ADD1" s="136"/>
      <c r="ADE1" s="136"/>
      <c r="ADF1" s="136"/>
      <c r="ADG1" s="136"/>
      <c r="ADH1" s="136"/>
      <c r="ADI1" s="136"/>
      <c r="ADJ1" s="136"/>
      <c r="ADK1" s="136"/>
      <c r="ADL1" s="136"/>
      <c r="ADM1" s="136"/>
      <c r="ADN1" s="136"/>
      <c r="ADO1" s="136"/>
      <c r="ADP1" s="136"/>
      <c r="ADQ1" s="136"/>
      <c r="ADR1" s="136"/>
      <c r="ADS1" s="136"/>
      <c r="ADT1" s="136"/>
      <c r="ADU1" s="136"/>
      <c r="ADV1" s="136"/>
      <c r="ADW1" s="136"/>
      <c r="ADX1" s="136"/>
      <c r="ADY1" s="136"/>
      <c r="ADZ1" s="136"/>
      <c r="AEA1" s="136"/>
      <c r="AEB1" s="136"/>
      <c r="AEC1" s="136"/>
      <c r="AED1" s="136"/>
      <c r="AEE1" s="136"/>
      <c r="AEF1" s="136"/>
      <c r="AEG1" s="136"/>
      <c r="AEH1" s="136"/>
      <c r="AEI1" s="136"/>
      <c r="AEJ1" s="136"/>
      <c r="AEK1" s="136"/>
      <c r="AEL1" s="136"/>
      <c r="AEM1" s="136"/>
      <c r="AEN1" s="136"/>
      <c r="AEO1" s="136"/>
      <c r="AEP1" s="136"/>
      <c r="AEQ1" s="136"/>
      <c r="AER1" s="136"/>
      <c r="AES1" s="136"/>
      <c r="AET1" s="136"/>
      <c r="AEU1" s="136"/>
      <c r="AEV1" s="136"/>
      <c r="AEW1" s="136"/>
      <c r="AEX1" s="136"/>
      <c r="AEY1" s="136"/>
      <c r="AEZ1" s="136"/>
      <c r="AFA1" s="136"/>
      <c r="AFB1" s="136"/>
      <c r="AFC1" s="136"/>
      <c r="AFD1" s="136"/>
      <c r="AFE1" s="136"/>
      <c r="AFF1" s="136"/>
      <c r="AFG1" s="136"/>
      <c r="AFH1" s="136"/>
      <c r="AFI1" s="136"/>
      <c r="AFJ1" s="136"/>
      <c r="AFK1" s="136"/>
      <c r="AFL1" s="136"/>
      <c r="AFM1" s="136"/>
      <c r="AFN1" s="136"/>
      <c r="AFO1" s="136"/>
      <c r="AFP1" s="136"/>
      <c r="AFQ1" s="136"/>
      <c r="AFR1" s="136"/>
      <c r="AFS1" s="136"/>
      <c r="AFT1" s="136"/>
      <c r="AFU1" s="136"/>
      <c r="AFV1" s="136"/>
      <c r="AFW1" s="136"/>
      <c r="AFX1" s="136"/>
      <c r="AFY1" s="136"/>
      <c r="AFZ1" s="136"/>
      <c r="AGA1" s="136"/>
      <c r="AGB1" s="136"/>
      <c r="AGC1" s="136"/>
      <c r="AGD1" s="136"/>
      <c r="AGE1" s="136"/>
      <c r="AGF1" s="136"/>
      <c r="AGG1" s="136"/>
      <c r="AGH1" s="136"/>
      <c r="AGI1" s="136"/>
      <c r="AGJ1" s="136"/>
      <c r="AGK1" s="136"/>
      <c r="AGL1" s="136"/>
      <c r="AGM1" s="136"/>
      <c r="AGN1" s="136"/>
      <c r="AGO1" s="136"/>
      <c r="AGP1" s="136"/>
      <c r="AGQ1" s="136"/>
      <c r="AGR1" s="136"/>
      <c r="AGS1" s="136"/>
      <c r="AGT1" s="136"/>
      <c r="AGU1" s="136"/>
      <c r="AGV1" s="136"/>
      <c r="AGW1" s="136"/>
      <c r="AGX1" s="136"/>
      <c r="AGY1" s="136"/>
      <c r="AGZ1" s="136"/>
      <c r="AHA1" s="136"/>
      <c r="AHB1" s="136"/>
      <c r="AHC1" s="136"/>
      <c r="AHD1" s="136"/>
      <c r="AHE1" s="136"/>
      <c r="AHF1" s="136"/>
      <c r="AHG1" s="136"/>
      <c r="AHH1" s="136"/>
      <c r="AHI1" s="136"/>
      <c r="AHJ1" s="136"/>
      <c r="AHK1" s="136"/>
      <c r="AHL1" s="136"/>
      <c r="AHM1" s="136"/>
      <c r="AHN1" s="136"/>
      <c r="AHO1" s="136"/>
      <c r="AHP1" s="136"/>
      <c r="AHQ1" s="136"/>
      <c r="AHR1" s="136"/>
      <c r="AHS1" s="136"/>
      <c r="AHT1" s="136"/>
      <c r="AHU1" s="136"/>
      <c r="AHV1" s="136"/>
      <c r="AHW1" s="136"/>
      <c r="AHX1" s="136"/>
      <c r="AHY1" s="136"/>
      <c r="AHZ1" s="136"/>
      <c r="AIA1" s="136"/>
      <c r="AIB1" s="136"/>
      <c r="AIC1" s="136"/>
      <c r="AID1" s="136"/>
      <c r="AIE1" s="136"/>
      <c r="AIF1" s="136"/>
      <c r="AIG1" s="136"/>
      <c r="AIH1" s="136"/>
      <c r="AII1" s="136"/>
      <c r="AIJ1" s="136"/>
      <c r="AIK1" s="136"/>
      <c r="AIL1" s="136"/>
      <c r="AIM1" s="136"/>
      <c r="AIN1" s="136"/>
      <c r="AIO1" s="136"/>
      <c r="AIP1" s="136"/>
      <c r="AIQ1" s="136"/>
      <c r="AIR1" s="136"/>
      <c r="AIS1" s="136"/>
      <c r="AIT1" s="136"/>
      <c r="AIU1" s="136"/>
      <c r="AIV1" s="136"/>
      <c r="AIW1" s="136"/>
      <c r="AIX1" s="136"/>
      <c r="AIY1" s="136"/>
      <c r="AIZ1" s="136"/>
      <c r="AJA1" s="136"/>
      <c r="AJB1" s="136"/>
      <c r="AJC1" s="136"/>
      <c r="AJD1" s="136"/>
      <c r="AJE1" s="136"/>
      <c r="AJF1" s="136"/>
      <c r="AJG1" s="136"/>
      <c r="AJH1" s="136"/>
      <c r="AJI1" s="136"/>
      <c r="AJJ1" s="136"/>
      <c r="AJK1" s="136"/>
      <c r="AJL1" s="136"/>
      <c r="AJM1" s="136"/>
      <c r="AJN1" s="136"/>
      <c r="AJO1" s="136"/>
      <c r="AJP1" s="136"/>
      <c r="AJQ1" s="136"/>
      <c r="AJR1" s="136"/>
      <c r="AJS1" s="136"/>
      <c r="AJT1" s="136"/>
      <c r="AJU1" s="136"/>
      <c r="AJV1" s="136"/>
      <c r="AJW1" s="136"/>
      <c r="AJX1" s="136"/>
      <c r="AJY1" s="136"/>
      <c r="AJZ1" s="136"/>
      <c r="AKA1" s="136"/>
      <c r="AKB1" s="136"/>
      <c r="AKC1" s="136"/>
      <c r="AKD1" s="136"/>
      <c r="AKE1" s="136"/>
      <c r="AKF1" s="136"/>
      <c r="AKG1" s="136"/>
      <c r="AKH1" s="136"/>
      <c r="AKI1" s="136"/>
      <c r="AKJ1" s="136"/>
      <c r="AKK1" s="136"/>
      <c r="AKL1" s="136"/>
      <c r="AKM1" s="136"/>
      <c r="AKN1" s="136"/>
      <c r="AKO1" s="136"/>
      <c r="AKP1" s="136"/>
      <c r="AKQ1" s="136"/>
      <c r="AKR1" s="136"/>
      <c r="AKS1" s="136"/>
      <c r="AKT1" s="136"/>
      <c r="AKU1" s="136"/>
      <c r="AKV1" s="136"/>
      <c r="AKW1" s="136"/>
      <c r="AKX1" s="136"/>
      <c r="AKY1" s="136"/>
      <c r="AKZ1" s="136"/>
      <c r="ALA1" s="136"/>
      <c r="ALB1" s="136"/>
      <c r="ALC1" s="136"/>
      <c r="ALD1" s="136"/>
      <c r="ALE1" s="136"/>
      <c r="ALF1" s="136"/>
      <c r="ALG1" s="136"/>
      <c r="ALH1" s="136"/>
      <c r="ALI1" s="136"/>
      <c r="ALJ1" s="136"/>
      <c r="ALK1" s="136"/>
      <c r="ALL1" s="136"/>
      <c r="ALM1" s="136"/>
      <c r="ALN1" s="136"/>
      <c r="ALO1" s="136"/>
      <c r="ALP1" s="136"/>
      <c r="ALQ1" s="136"/>
      <c r="ALR1" s="136"/>
      <c r="ALS1" s="136"/>
      <c r="ALT1" s="136"/>
      <c r="ALU1" s="136"/>
      <c r="ALV1" s="136"/>
      <c r="ALW1" s="136"/>
      <c r="ALX1" s="136"/>
      <c r="ALY1" s="136"/>
      <c r="ALZ1" s="136"/>
      <c r="AMA1" s="136"/>
      <c r="AMB1" s="136"/>
      <c r="AMC1" s="136"/>
      <c r="AMD1" s="136"/>
      <c r="AME1" s="136"/>
      <c r="AMF1" s="136"/>
      <c r="AMG1" s="136"/>
      <c r="AMH1" s="136"/>
      <c r="AMI1" s="136"/>
      <c r="AMJ1" s="136"/>
      <c r="AMK1" s="136"/>
      <c r="AML1" s="136"/>
      <c r="AMM1" s="136"/>
      <c r="AMN1" s="136"/>
      <c r="AMO1" s="136"/>
      <c r="AMP1" s="136"/>
      <c r="AMQ1" s="136"/>
      <c r="AMR1" s="136"/>
      <c r="AMS1" s="136"/>
      <c r="AMT1" s="136"/>
      <c r="AMU1" s="136"/>
      <c r="AMV1" s="136"/>
      <c r="AMW1" s="136"/>
      <c r="AMX1" s="136"/>
      <c r="AMY1" s="136"/>
      <c r="AMZ1" s="136"/>
      <c r="ANA1" s="136"/>
      <c r="ANB1" s="136"/>
      <c r="ANC1" s="136"/>
      <c r="AND1" s="136"/>
      <c r="ANE1" s="136"/>
      <c r="ANF1" s="136"/>
      <c r="ANG1" s="136"/>
      <c r="ANH1" s="136"/>
      <c r="ANI1" s="136"/>
      <c r="ANJ1" s="136"/>
      <c r="ANK1" s="136"/>
      <c r="ANL1" s="136"/>
      <c r="ANM1" s="136"/>
      <c r="ANN1" s="136"/>
      <c r="ANO1" s="136"/>
      <c r="ANP1" s="136"/>
      <c r="ANQ1" s="136"/>
      <c r="ANR1" s="136"/>
      <c r="ANS1" s="136"/>
      <c r="ANT1" s="136"/>
      <c r="ANU1" s="136"/>
      <c r="ANV1" s="136"/>
      <c r="ANW1" s="136"/>
      <c r="ANX1" s="136"/>
      <c r="ANY1" s="136"/>
      <c r="ANZ1" s="136"/>
      <c r="AOA1" s="136"/>
      <c r="AOB1" s="136"/>
      <c r="AOC1" s="136"/>
      <c r="AOD1" s="136"/>
      <c r="AOE1" s="136"/>
      <c r="AOF1" s="136"/>
      <c r="AOG1" s="136"/>
      <c r="AOH1" s="136"/>
      <c r="AOI1" s="136"/>
      <c r="AOJ1" s="136"/>
      <c r="AOK1" s="136"/>
      <c r="AOL1" s="136"/>
      <c r="AOM1" s="136"/>
      <c r="AON1" s="136"/>
      <c r="AOO1" s="136"/>
      <c r="AOP1" s="136"/>
      <c r="AOQ1" s="136"/>
      <c r="AOR1" s="136"/>
      <c r="AOS1" s="136"/>
      <c r="AOT1" s="136"/>
      <c r="AOU1" s="136"/>
      <c r="AOV1" s="136"/>
      <c r="AOW1" s="136"/>
      <c r="AOX1" s="136"/>
      <c r="AOY1" s="136"/>
      <c r="AOZ1" s="136"/>
      <c r="APA1" s="136"/>
      <c r="APB1" s="136"/>
      <c r="APC1" s="136"/>
      <c r="APD1" s="136"/>
      <c r="APE1" s="136"/>
      <c r="APF1" s="136"/>
      <c r="APG1" s="136"/>
      <c r="APH1" s="136"/>
      <c r="API1" s="136"/>
      <c r="APJ1" s="136"/>
      <c r="APK1" s="136"/>
      <c r="APL1" s="136"/>
      <c r="APM1" s="136"/>
      <c r="APN1" s="136"/>
      <c r="APO1" s="136"/>
      <c r="APP1" s="136"/>
      <c r="APQ1" s="136"/>
      <c r="APR1" s="136"/>
      <c r="APS1" s="136"/>
      <c r="APT1" s="136"/>
      <c r="APU1" s="136"/>
      <c r="APV1" s="136"/>
      <c r="APW1" s="136"/>
      <c r="APX1" s="136"/>
      <c r="APY1" s="136"/>
      <c r="APZ1" s="136"/>
      <c r="AQA1" s="136"/>
      <c r="AQB1" s="136"/>
      <c r="AQC1" s="136"/>
      <c r="AQD1" s="136"/>
      <c r="AQE1" s="136"/>
      <c r="AQF1" s="136"/>
      <c r="AQG1" s="136"/>
      <c r="AQH1" s="136"/>
      <c r="AQI1" s="136"/>
      <c r="AQJ1" s="136"/>
      <c r="AQK1" s="136"/>
      <c r="AQL1" s="136"/>
      <c r="AQM1" s="136"/>
      <c r="AQN1" s="136"/>
      <c r="AQO1" s="136"/>
      <c r="AQP1" s="136"/>
      <c r="AQQ1" s="136"/>
      <c r="AQR1" s="136"/>
      <c r="AQS1" s="136"/>
      <c r="AQT1" s="136"/>
      <c r="AQU1" s="136"/>
      <c r="AQV1" s="136"/>
      <c r="AQW1" s="136"/>
      <c r="AQX1" s="136"/>
      <c r="AQY1" s="136"/>
      <c r="AQZ1" s="136"/>
      <c r="ARA1" s="136"/>
      <c r="ARB1" s="136"/>
      <c r="ARC1" s="136"/>
      <c r="ARD1" s="136"/>
      <c r="ARE1" s="136"/>
      <c r="ARF1" s="136"/>
      <c r="ARG1" s="136"/>
      <c r="ARH1" s="136"/>
      <c r="ARI1" s="136"/>
      <c r="ARJ1" s="136"/>
      <c r="ARK1" s="136"/>
      <c r="ARL1" s="136"/>
      <c r="ARM1" s="136"/>
      <c r="ARN1" s="136"/>
      <c r="ARO1" s="136"/>
      <c r="ARP1" s="136"/>
      <c r="ARQ1" s="136"/>
      <c r="ARR1" s="136"/>
      <c r="ARS1" s="136"/>
      <c r="ART1" s="136"/>
      <c r="ARU1" s="136"/>
      <c r="ARV1" s="136"/>
      <c r="ARW1" s="136"/>
      <c r="ARX1" s="136"/>
      <c r="ARY1" s="136"/>
      <c r="ARZ1" s="136"/>
      <c r="ASA1" s="136"/>
      <c r="ASB1" s="136"/>
      <c r="ASC1" s="136"/>
      <c r="ASD1" s="136"/>
      <c r="ASE1" s="136"/>
      <c r="ASF1" s="136"/>
      <c r="ASG1" s="136"/>
      <c r="ASH1" s="136"/>
      <c r="ASI1" s="136"/>
      <c r="ASJ1" s="136"/>
      <c r="ASK1" s="136"/>
      <c r="ASL1" s="136"/>
      <c r="ASM1" s="136"/>
      <c r="ASN1" s="136"/>
      <c r="ASO1" s="136"/>
      <c r="ASP1" s="136"/>
      <c r="ASQ1" s="136"/>
      <c r="ASR1" s="136"/>
      <c r="ASS1" s="136"/>
      <c r="AST1" s="136"/>
      <c r="ASU1" s="136"/>
      <c r="ASV1" s="136"/>
      <c r="ASW1" s="136"/>
      <c r="ASX1" s="136"/>
      <c r="ASY1" s="136"/>
      <c r="ASZ1" s="136"/>
      <c r="ATA1" s="136"/>
      <c r="ATB1" s="136"/>
      <c r="ATC1" s="136"/>
      <c r="ATD1" s="136"/>
      <c r="ATE1" s="136"/>
      <c r="ATF1" s="136"/>
      <c r="ATG1" s="136"/>
      <c r="ATH1" s="136"/>
      <c r="ATI1" s="136"/>
      <c r="ATJ1" s="136"/>
      <c r="ATK1" s="136"/>
      <c r="ATL1" s="136"/>
      <c r="ATM1" s="136"/>
      <c r="ATN1" s="136"/>
      <c r="ATO1" s="136"/>
      <c r="ATP1" s="136"/>
      <c r="ATQ1" s="136"/>
      <c r="ATR1" s="136"/>
      <c r="ATS1" s="136"/>
      <c r="ATT1" s="136"/>
      <c r="ATU1" s="136"/>
      <c r="ATV1" s="136"/>
      <c r="ATW1" s="136"/>
      <c r="ATX1" s="136"/>
      <c r="ATY1" s="136"/>
      <c r="ATZ1" s="136"/>
      <c r="AUA1" s="136"/>
      <c r="AUB1" s="136"/>
      <c r="AUC1" s="136"/>
      <c r="AUD1" s="136"/>
      <c r="AUE1" s="136"/>
      <c r="AUF1" s="136"/>
      <c r="AUG1" s="136"/>
      <c r="AUH1" s="136"/>
      <c r="AUI1" s="136"/>
      <c r="AUJ1" s="136"/>
      <c r="AUK1" s="136"/>
      <c r="AUL1" s="136"/>
      <c r="AUM1" s="136"/>
      <c r="AUN1" s="136"/>
      <c r="AUO1" s="136"/>
      <c r="AUP1" s="136"/>
      <c r="AUQ1" s="136"/>
      <c r="AUR1" s="136"/>
      <c r="AUS1" s="136"/>
      <c r="AUT1" s="136"/>
      <c r="AUU1" s="136"/>
      <c r="AUV1" s="136"/>
      <c r="AUW1" s="136"/>
      <c r="AUX1" s="136"/>
      <c r="AUY1" s="136"/>
      <c r="AUZ1" s="136"/>
      <c r="AVA1" s="136"/>
      <c r="AVB1" s="136"/>
      <c r="AVC1" s="136"/>
      <c r="AVD1" s="136"/>
      <c r="AVE1" s="136"/>
      <c r="AVF1" s="136"/>
      <c r="AVG1" s="136"/>
      <c r="AVH1" s="136"/>
      <c r="AVI1" s="136"/>
      <c r="AVJ1" s="136"/>
      <c r="AVK1" s="136"/>
      <c r="AVL1" s="136"/>
      <c r="AVM1" s="136"/>
      <c r="AVN1" s="136"/>
      <c r="AVO1" s="136"/>
      <c r="AVP1" s="136"/>
      <c r="AVQ1" s="136"/>
      <c r="AVR1" s="136"/>
      <c r="AVS1" s="136"/>
      <c r="AVT1" s="136"/>
      <c r="AVU1" s="136"/>
      <c r="AVV1" s="136"/>
      <c r="AVW1" s="136"/>
      <c r="AVX1" s="136"/>
      <c r="AVY1" s="136"/>
      <c r="AVZ1" s="136"/>
      <c r="AWA1" s="136"/>
      <c r="AWB1" s="136"/>
      <c r="AWC1" s="136"/>
      <c r="AWD1" s="136"/>
      <c r="AWE1" s="136"/>
      <c r="AWF1" s="136"/>
      <c r="AWG1" s="136"/>
      <c r="AWH1" s="136"/>
      <c r="AWI1" s="136"/>
      <c r="AWJ1" s="136"/>
      <c r="AWK1" s="136"/>
      <c r="AWL1" s="136"/>
      <c r="AWM1" s="136"/>
      <c r="AWN1" s="136"/>
      <c r="AWO1" s="136"/>
      <c r="AWP1" s="136"/>
      <c r="AWQ1" s="136"/>
      <c r="AWR1" s="136"/>
      <c r="AWS1" s="136"/>
      <c r="AWT1" s="136"/>
      <c r="AWU1" s="136"/>
      <c r="AWV1" s="136"/>
      <c r="AWW1" s="136"/>
      <c r="AWX1" s="136"/>
      <c r="AWY1" s="136"/>
      <c r="AWZ1" s="136"/>
      <c r="AXA1" s="136"/>
      <c r="AXB1" s="136"/>
      <c r="AXC1" s="136"/>
      <c r="AXD1" s="136"/>
      <c r="AXE1" s="136"/>
      <c r="AXF1" s="136"/>
      <c r="AXG1" s="136"/>
      <c r="AXH1" s="136"/>
      <c r="AXI1" s="136"/>
      <c r="AXJ1" s="136"/>
      <c r="AXK1" s="136"/>
      <c r="AXL1" s="136"/>
      <c r="AXM1" s="136"/>
      <c r="AXN1" s="136"/>
      <c r="AXO1" s="136"/>
      <c r="AXP1" s="136"/>
      <c r="AXQ1" s="136"/>
      <c r="AXR1" s="136"/>
      <c r="AXS1" s="136"/>
      <c r="AXT1" s="136"/>
      <c r="AXU1" s="136"/>
      <c r="AXV1" s="136"/>
      <c r="AXW1" s="136"/>
      <c r="AXX1" s="136"/>
      <c r="AXY1" s="136"/>
      <c r="AXZ1" s="136"/>
      <c r="AYA1" s="136"/>
      <c r="AYB1" s="136"/>
      <c r="AYC1" s="136"/>
      <c r="AYD1" s="136"/>
      <c r="AYE1" s="136"/>
      <c r="AYF1" s="136"/>
      <c r="AYG1" s="136"/>
      <c r="AYH1" s="136"/>
      <c r="AYI1" s="136"/>
      <c r="AYJ1" s="136"/>
      <c r="AYK1" s="136"/>
      <c r="AYL1" s="136"/>
      <c r="AYM1" s="136"/>
      <c r="AYN1" s="136"/>
      <c r="AYO1" s="136"/>
      <c r="AYP1" s="136"/>
      <c r="AYQ1" s="136"/>
      <c r="AYR1" s="136"/>
      <c r="AYS1" s="136"/>
      <c r="AYT1" s="136"/>
      <c r="AYU1" s="136"/>
      <c r="AYV1" s="136"/>
      <c r="AYW1" s="136"/>
      <c r="AYX1" s="136"/>
      <c r="AYY1" s="136"/>
      <c r="AYZ1" s="136"/>
      <c r="AZA1" s="136"/>
      <c r="AZB1" s="136"/>
      <c r="AZC1" s="136"/>
      <c r="AZD1" s="136"/>
      <c r="AZE1" s="136"/>
      <c r="AZF1" s="136"/>
      <c r="AZG1" s="136"/>
      <c r="AZH1" s="136"/>
      <c r="AZI1" s="136"/>
      <c r="AZJ1" s="136"/>
      <c r="AZK1" s="136"/>
      <c r="AZL1" s="136"/>
      <c r="AZM1" s="136"/>
      <c r="AZN1" s="136"/>
      <c r="AZO1" s="136"/>
      <c r="AZP1" s="136"/>
      <c r="AZQ1" s="136"/>
      <c r="AZR1" s="136"/>
      <c r="AZS1" s="136"/>
      <c r="AZT1" s="136"/>
      <c r="AZU1" s="136"/>
      <c r="AZV1" s="136"/>
      <c r="AZW1" s="136"/>
      <c r="AZX1" s="136"/>
      <c r="AZY1" s="136"/>
      <c r="AZZ1" s="136"/>
      <c r="BAA1" s="136"/>
      <c r="BAB1" s="136"/>
      <c r="BAC1" s="136"/>
      <c r="BAD1" s="136"/>
      <c r="BAE1" s="136"/>
      <c r="BAF1" s="136"/>
      <c r="BAG1" s="136"/>
      <c r="BAH1" s="136"/>
      <c r="BAI1" s="136"/>
      <c r="BAJ1" s="136"/>
      <c r="BAK1" s="136"/>
      <c r="BAL1" s="136"/>
      <c r="BAM1" s="136"/>
      <c r="BAN1" s="136"/>
      <c r="BAO1" s="136"/>
      <c r="BAP1" s="136"/>
      <c r="BAQ1" s="136"/>
      <c r="BAR1" s="136"/>
      <c r="BAS1" s="136"/>
      <c r="BAT1" s="136"/>
      <c r="BAU1" s="136"/>
      <c r="BAV1" s="136"/>
      <c r="BAW1" s="136"/>
      <c r="BAX1" s="136"/>
      <c r="BAY1" s="136"/>
      <c r="BAZ1" s="136"/>
      <c r="BBA1" s="136"/>
      <c r="BBB1" s="136"/>
      <c r="BBC1" s="136"/>
      <c r="BBD1" s="136"/>
      <c r="BBE1" s="136"/>
      <c r="BBF1" s="136"/>
      <c r="BBG1" s="136"/>
      <c r="BBH1" s="136"/>
      <c r="BBI1" s="136"/>
      <c r="BBJ1" s="136"/>
      <c r="BBK1" s="136"/>
      <c r="BBL1" s="136"/>
      <c r="BBM1" s="136"/>
      <c r="BBN1" s="136"/>
      <c r="BBO1" s="136"/>
      <c r="BBP1" s="136"/>
      <c r="BBQ1" s="136"/>
      <c r="BBR1" s="136"/>
      <c r="BBS1" s="136"/>
      <c r="BBT1" s="136"/>
      <c r="BBU1" s="136"/>
      <c r="BBV1" s="136"/>
      <c r="BBW1" s="136"/>
      <c r="BBX1" s="136"/>
      <c r="BBY1" s="136"/>
      <c r="BBZ1" s="136"/>
      <c r="BCA1" s="136"/>
      <c r="BCB1" s="136"/>
      <c r="BCC1" s="136"/>
      <c r="BCD1" s="136"/>
      <c r="BCE1" s="136"/>
      <c r="BCF1" s="136"/>
      <c r="BCG1" s="136"/>
      <c r="BCH1" s="136"/>
      <c r="BCI1" s="136"/>
      <c r="BCJ1" s="136"/>
      <c r="BCK1" s="136"/>
      <c r="BCL1" s="136"/>
      <c r="BCM1" s="136"/>
      <c r="BCN1" s="136"/>
      <c r="BCO1" s="136"/>
      <c r="BCP1" s="136"/>
      <c r="BCQ1" s="136"/>
      <c r="BCR1" s="136"/>
      <c r="BCS1" s="136"/>
      <c r="BCT1" s="136"/>
      <c r="BCU1" s="136"/>
      <c r="BCV1" s="136"/>
      <c r="BCW1" s="136"/>
      <c r="BCX1" s="136"/>
      <c r="BCY1" s="136"/>
      <c r="BCZ1" s="136"/>
      <c r="BDA1" s="136"/>
      <c r="BDB1" s="136"/>
      <c r="BDC1" s="136"/>
      <c r="BDD1" s="136"/>
      <c r="BDE1" s="136"/>
      <c r="BDF1" s="136"/>
      <c r="BDG1" s="136"/>
      <c r="BDH1" s="136"/>
      <c r="BDI1" s="136"/>
      <c r="BDJ1" s="136"/>
      <c r="BDK1" s="136"/>
      <c r="BDL1" s="136"/>
      <c r="BDM1" s="136"/>
      <c r="BDN1" s="136"/>
      <c r="BDO1" s="136"/>
      <c r="BDP1" s="136"/>
      <c r="BDQ1" s="136"/>
      <c r="BDR1" s="136"/>
      <c r="BDS1" s="136"/>
      <c r="BDT1" s="136"/>
      <c r="BDU1" s="136"/>
      <c r="BDV1" s="136"/>
      <c r="BDW1" s="136"/>
      <c r="BDX1" s="136"/>
      <c r="BDY1" s="136"/>
      <c r="BDZ1" s="136"/>
      <c r="BEA1" s="136"/>
      <c r="BEB1" s="136"/>
      <c r="BEC1" s="136"/>
      <c r="BED1" s="136"/>
      <c r="BEE1" s="136"/>
      <c r="BEF1" s="136"/>
      <c r="BEG1" s="136"/>
      <c r="BEH1" s="136"/>
      <c r="BEI1" s="136"/>
      <c r="BEJ1" s="136"/>
      <c r="BEK1" s="136"/>
      <c r="BEL1" s="136"/>
      <c r="BEM1" s="136"/>
      <c r="BEN1" s="136"/>
      <c r="BEO1" s="136"/>
      <c r="BEP1" s="136"/>
      <c r="BEQ1" s="136"/>
      <c r="BER1" s="136"/>
      <c r="BES1" s="136"/>
      <c r="BET1" s="136"/>
      <c r="BEU1" s="136"/>
      <c r="BEV1" s="136"/>
      <c r="BEW1" s="136"/>
      <c r="BEX1" s="136"/>
      <c r="BEY1" s="136"/>
      <c r="BEZ1" s="136"/>
      <c r="BFA1" s="136"/>
      <c r="BFB1" s="136"/>
      <c r="BFC1" s="136"/>
      <c r="BFD1" s="136"/>
      <c r="BFE1" s="136"/>
      <c r="BFF1" s="136"/>
      <c r="BFG1" s="136"/>
      <c r="BFH1" s="136"/>
      <c r="BFI1" s="136"/>
      <c r="BFJ1" s="136"/>
      <c r="BFK1" s="136"/>
      <c r="BFL1" s="136"/>
      <c r="BFM1" s="136"/>
      <c r="BFN1" s="136"/>
      <c r="BFO1" s="136"/>
      <c r="BFP1" s="136"/>
      <c r="BFQ1" s="136"/>
      <c r="BFR1" s="136"/>
      <c r="BFS1" s="136"/>
      <c r="BFT1" s="136"/>
      <c r="BFU1" s="136"/>
      <c r="BFV1" s="136"/>
      <c r="BFW1" s="136"/>
      <c r="BFX1" s="136"/>
      <c r="BFY1" s="136"/>
      <c r="BFZ1" s="136"/>
      <c r="BGA1" s="136"/>
      <c r="BGB1" s="136"/>
      <c r="BGC1" s="136"/>
      <c r="BGD1" s="136"/>
      <c r="BGE1" s="136"/>
      <c r="BGF1" s="136"/>
      <c r="BGG1" s="136"/>
      <c r="BGH1" s="136"/>
      <c r="BGI1" s="136"/>
      <c r="BGJ1" s="136"/>
      <c r="BGK1" s="136"/>
      <c r="BGL1" s="136"/>
      <c r="BGM1" s="136"/>
      <c r="BGN1" s="136"/>
      <c r="BGO1" s="136"/>
      <c r="BGP1" s="136"/>
      <c r="BGQ1" s="136"/>
      <c r="BGR1" s="136"/>
      <c r="BGS1" s="136"/>
      <c r="BGT1" s="136"/>
      <c r="BGU1" s="136"/>
      <c r="BGV1" s="136"/>
      <c r="BGW1" s="136"/>
      <c r="BGX1" s="136"/>
      <c r="BGY1" s="136"/>
      <c r="BGZ1" s="136"/>
      <c r="BHA1" s="136"/>
      <c r="BHB1" s="136"/>
      <c r="BHC1" s="136"/>
      <c r="BHD1" s="136"/>
      <c r="BHE1" s="136"/>
      <c r="BHF1" s="136"/>
      <c r="BHG1" s="136"/>
      <c r="BHH1" s="136"/>
      <c r="BHI1" s="136"/>
      <c r="BHJ1" s="136"/>
      <c r="BHK1" s="136"/>
      <c r="BHL1" s="136"/>
      <c r="BHM1" s="136"/>
      <c r="BHN1" s="136"/>
      <c r="BHO1" s="136"/>
      <c r="BHP1" s="136"/>
      <c r="BHQ1" s="136"/>
      <c r="BHR1" s="136"/>
      <c r="BHS1" s="136"/>
      <c r="BHT1" s="136"/>
      <c r="BHU1" s="136"/>
      <c r="BHV1" s="136"/>
      <c r="BHW1" s="136"/>
      <c r="BHX1" s="136"/>
      <c r="BHY1" s="136"/>
      <c r="BHZ1" s="136"/>
      <c r="BIA1" s="136"/>
      <c r="BIB1" s="136"/>
      <c r="BIC1" s="136"/>
      <c r="BID1" s="136"/>
      <c r="BIE1" s="136"/>
      <c r="BIF1" s="136"/>
      <c r="BIG1" s="136"/>
      <c r="BIH1" s="136"/>
      <c r="BII1" s="136"/>
      <c r="BIJ1" s="136"/>
      <c r="BIK1" s="136"/>
      <c r="BIL1" s="136"/>
      <c r="BIM1" s="136"/>
      <c r="BIN1" s="136"/>
      <c r="BIO1" s="136"/>
      <c r="BIP1" s="136"/>
      <c r="BIQ1" s="136"/>
      <c r="BIR1" s="136"/>
      <c r="BIS1" s="136"/>
      <c r="BIT1" s="136"/>
      <c r="BIU1" s="136"/>
      <c r="BIV1" s="136"/>
      <c r="BIW1" s="136"/>
      <c r="BIX1" s="136"/>
      <c r="BIY1" s="136"/>
      <c r="BIZ1" s="136"/>
      <c r="BJA1" s="136"/>
      <c r="BJB1" s="136"/>
      <c r="BJC1" s="136"/>
      <c r="BJD1" s="136"/>
      <c r="BJE1" s="136"/>
      <c r="BJF1" s="136"/>
      <c r="BJG1" s="136"/>
      <c r="BJH1" s="136"/>
      <c r="BJI1" s="136"/>
      <c r="BJJ1" s="136"/>
      <c r="BJK1" s="136"/>
      <c r="BJL1" s="136"/>
      <c r="BJM1" s="136"/>
      <c r="BJN1" s="136"/>
      <c r="BJO1" s="136"/>
      <c r="BJP1" s="136"/>
      <c r="BJQ1" s="136"/>
      <c r="BJR1" s="136"/>
      <c r="BJS1" s="136"/>
      <c r="BJT1" s="136"/>
      <c r="BJU1" s="136"/>
      <c r="BJV1" s="136"/>
      <c r="BJW1" s="136"/>
      <c r="BJX1" s="136"/>
      <c r="BJY1" s="136"/>
      <c r="BJZ1" s="136"/>
      <c r="BKA1" s="136"/>
      <c r="BKB1" s="136"/>
      <c r="BKC1" s="136"/>
      <c r="BKD1" s="136"/>
      <c r="BKE1" s="136"/>
      <c r="BKF1" s="136"/>
      <c r="BKG1" s="136"/>
      <c r="BKH1" s="136"/>
      <c r="BKI1" s="136"/>
      <c r="BKJ1" s="136"/>
      <c r="BKK1" s="136"/>
      <c r="BKL1" s="136"/>
      <c r="BKM1" s="136"/>
      <c r="BKN1" s="136"/>
      <c r="BKO1" s="136"/>
      <c r="BKP1" s="136"/>
      <c r="BKQ1" s="136"/>
      <c r="BKR1" s="136"/>
      <c r="BKS1" s="136"/>
      <c r="BKT1" s="136"/>
      <c r="BKU1" s="136"/>
      <c r="BKV1" s="136"/>
      <c r="BKW1" s="136"/>
      <c r="BKX1" s="136"/>
      <c r="BKY1" s="136"/>
      <c r="BKZ1" s="136"/>
      <c r="BLA1" s="136"/>
      <c r="BLB1" s="136"/>
      <c r="BLC1" s="136"/>
      <c r="BLD1" s="136"/>
      <c r="BLE1" s="136"/>
      <c r="BLF1" s="136"/>
      <c r="BLG1" s="136"/>
      <c r="BLH1" s="136"/>
      <c r="BLI1" s="136"/>
      <c r="BLJ1" s="136"/>
      <c r="BLK1" s="136"/>
      <c r="BLL1" s="136"/>
      <c r="BLM1" s="136"/>
      <c r="BLN1" s="136"/>
      <c r="BLO1" s="136"/>
      <c r="BLP1" s="136"/>
      <c r="BLQ1" s="136"/>
      <c r="BLR1" s="136"/>
      <c r="BLS1" s="136"/>
      <c r="BLT1" s="136"/>
      <c r="BLU1" s="136"/>
      <c r="BLV1" s="136"/>
      <c r="BLW1" s="136"/>
      <c r="BLX1" s="136"/>
      <c r="BLY1" s="136"/>
      <c r="BLZ1" s="136"/>
      <c r="BMA1" s="136"/>
      <c r="BMB1" s="136"/>
      <c r="BMC1" s="136"/>
      <c r="BMD1" s="136"/>
      <c r="BME1" s="136"/>
      <c r="BMF1" s="136"/>
      <c r="BMG1" s="136"/>
      <c r="BMH1" s="136"/>
      <c r="BMI1" s="136"/>
      <c r="BMJ1" s="136"/>
      <c r="BMK1" s="136"/>
      <c r="BML1" s="136"/>
      <c r="BMM1" s="136"/>
      <c r="BMN1" s="136"/>
      <c r="BMO1" s="136"/>
      <c r="BMP1" s="136"/>
      <c r="BMQ1" s="136"/>
      <c r="BMR1" s="136"/>
      <c r="BMS1" s="136"/>
      <c r="BMT1" s="136"/>
      <c r="BMU1" s="136"/>
      <c r="BMV1" s="136"/>
      <c r="BMW1" s="136"/>
      <c r="BMX1" s="136"/>
      <c r="BMY1" s="136"/>
      <c r="BMZ1" s="136"/>
      <c r="BNA1" s="136"/>
      <c r="BNB1" s="136"/>
      <c r="BNC1" s="136"/>
      <c r="BND1" s="136"/>
      <c r="BNE1" s="136"/>
      <c r="BNF1" s="136"/>
      <c r="BNG1" s="136"/>
      <c r="BNH1" s="136"/>
      <c r="BNI1" s="136"/>
      <c r="BNJ1" s="136"/>
      <c r="BNK1" s="136"/>
      <c r="BNL1" s="136"/>
      <c r="BNM1" s="136"/>
      <c r="BNN1" s="136"/>
      <c r="BNO1" s="136"/>
      <c r="BNP1" s="136"/>
      <c r="BNQ1" s="136"/>
      <c r="BNR1" s="136"/>
      <c r="BNS1" s="136"/>
      <c r="BNT1" s="136"/>
      <c r="BNU1" s="136"/>
      <c r="BNV1" s="136"/>
      <c r="BNW1" s="136"/>
      <c r="BNX1" s="136"/>
      <c r="BNY1" s="136"/>
      <c r="BNZ1" s="136"/>
      <c r="BOA1" s="136"/>
      <c r="BOB1" s="136"/>
      <c r="BOC1" s="136"/>
      <c r="BOD1" s="136"/>
      <c r="BOE1" s="136"/>
      <c r="BOF1" s="136"/>
      <c r="BOG1" s="136"/>
      <c r="BOH1" s="136"/>
      <c r="BOI1" s="136"/>
      <c r="BOJ1" s="136"/>
      <c r="BOK1" s="136"/>
      <c r="BOL1" s="136"/>
      <c r="BOM1" s="136"/>
      <c r="BON1" s="136"/>
      <c r="BOO1" s="136"/>
      <c r="BOP1" s="136"/>
      <c r="BOQ1" s="136"/>
      <c r="BOR1" s="136"/>
      <c r="BOS1" s="136"/>
      <c r="BOT1" s="136"/>
      <c r="BOU1" s="136"/>
      <c r="BOV1" s="136"/>
      <c r="BOW1" s="136"/>
      <c r="BOX1" s="136"/>
      <c r="BOY1" s="136"/>
      <c r="BOZ1" s="136"/>
      <c r="BPA1" s="136"/>
      <c r="BPB1" s="136"/>
      <c r="BPC1" s="136"/>
      <c r="BPD1" s="136"/>
      <c r="BPE1" s="136"/>
      <c r="BPF1" s="136"/>
      <c r="BPG1" s="136"/>
      <c r="BPH1" s="136"/>
      <c r="BPI1" s="136"/>
      <c r="BPJ1" s="136"/>
      <c r="BPK1" s="136"/>
      <c r="BPL1" s="136"/>
      <c r="BPM1" s="136"/>
      <c r="BPN1" s="136"/>
      <c r="BPO1" s="136"/>
      <c r="BPP1" s="136"/>
      <c r="BPQ1" s="136"/>
      <c r="BPR1" s="136"/>
      <c r="BPS1" s="136"/>
      <c r="BPT1" s="136"/>
      <c r="BPU1" s="136"/>
      <c r="BPV1" s="136"/>
      <c r="BPW1" s="136"/>
      <c r="BPX1" s="136"/>
      <c r="BPY1" s="136"/>
      <c r="BPZ1" s="136"/>
      <c r="BQA1" s="136"/>
      <c r="BQB1" s="136"/>
      <c r="BQC1" s="136"/>
      <c r="BQD1" s="136"/>
      <c r="BQE1" s="136"/>
      <c r="BQF1" s="136"/>
      <c r="BQG1" s="136"/>
      <c r="BQH1" s="136"/>
      <c r="BQI1" s="136"/>
      <c r="BQJ1" s="136"/>
      <c r="BQK1" s="136"/>
      <c r="BQL1" s="136"/>
      <c r="BQM1" s="136"/>
      <c r="BQN1" s="136"/>
      <c r="BQO1" s="136"/>
      <c r="BQP1" s="136"/>
      <c r="BQQ1" s="136"/>
      <c r="BQR1" s="136"/>
      <c r="BQS1" s="136"/>
      <c r="BQT1" s="136"/>
      <c r="BQU1" s="136"/>
      <c r="BQV1" s="136"/>
      <c r="BQW1" s="136"/>
      <c r="BQX1" s="136"/>
      <c r="BQY1" s="136"/>
      <c r="BQZ1" s="136"/>
      <c r="BRA1" s="136"/>
      <c r="BRB1" s="136"/>
      <c r="BRC1" s="136"/>
      <c r="BRD1" s="136"/>
      <c r="BRE1" s="136"/>
      <c r="BRF1" s="136"/>
      <c r="BRG1" s="136"/>
      <c r="BRH1" s="136"/>
      <c r="BRI1" s="136"/>
      <c r="BRJ1" s="136"/>
      <c r="BRK1" s="136"/>
      <c r="BRL1" s="136"/>
      <c r="BRM1" s="136"/>
      <c r="BRN1" s="136"/>
      <c r="BRO1" s="136"/>
      <c r="BRP1" s="136"/>
      <c r="BRQ1" s="136"/>
      <c r="BRR1" s="136"/>
      <c r="BRS1" s="136"/>
      <c r="BRT1" s="136"/>
      <c r="BRU1" s="136"/>
      <c r="BRV1" s="136"/>
      <c r="BRW1" s="136"/>
      <c r="BRX1" s="136"/>
      <c r="BRY1" s="136"/>
      <c r="BRZ1" s="136"/>
      <c r="BSA1" s="136"/>
      <c r="BSB1" s="136"/>
      <c r="BSC1" s="136"/>
      <c r="BSD1" s="136"/>
      <c r="BSE1" s="136"/>
      <c r="BSF1" s="136"/>
      <c r="BSG1" s="136"/>
      <c r="BSH1" s="136"/>
      <c r="BSI1" s="136"/>
      <c r="BSJ1" s="136"/>
      <c r="BSK1" s="136"/>
      <c r="BSL1" s="136"/>
      <c r="BSM1" s="136"/>
      <c r="BSN1" s="136"/>
      <c r="BSO1" s="136"/>
      <c r="BSP1" s="136"/>
      <c r="BSQ1" s="136"/>
      <c r="BSR1" s="136"/>
      <c r="BSS1" s="136"/>
      <c r="BST1" s="136"/>
      <c r="BSU1" s="136"/>
      <c r="BSV1" s="136"/>
      <c r="BSW1" s="136"/>
      <c r="BSX1" s="136"/>
      <c r="BSY1" s="136"/>
      <c r="BSZ1" s="136"/>
      <c r="BTA1" s="136"/>
      <c r="BTB1" s="136"/>
      <c r="BTC1" s="136"/>
      <c r="BTD1" s="136"/>
      <c r="BTE1" s="136"/>
      <c r="BTF1" s="136"/>
      <c r="BTG1" s="136"/>
      <c r="BTH1" s="136"/>
      <c r="BTI1" s="136"/>
      <c r="BTJ1" s="136"/>
      <c r="BTK1" s="136"/>
      <c r="BTL1" s="136"/>
      <c r="BTM1" s="136"/>
      <c r="BTN1" s="136"/>
      <c r="BTO1" s="136"/>
      <c r="BTP1" s="136"/>
      <c r="BTQ1" s="136"/>
      <c r="BTR1" s="136"/>
      <c r="BTS1" s="136"/>
      <c r="BTT1" s="136"/>
      <c r="BTU1" s="136"/>
      <c r="BTV1" s="136"/>
      <c r="BTW1" s="136"/>
      <c r="BTX1" s="136"/>
      <c r="BTY1" s="136"/>
      <c r="BTZ1" s="136"/>
      <c r="BUA1" s="136"/>
      <c r="BUB1" s="136"/>
      <c r="BUC1" s="136"/>
      <c r="BUD1" s="136"/>
      <c r="BUE1" s="136"/>
      <c r="BUF1" s="136"/>
      <c r="BUG1" s="136"/>
      <c r="BUH1" s="136"/>
      <c r="BUI1" s="136"/>
      <c r="BUJ1" s="136"/>
      <c r="BUK1" s="136"/>
      <c r="BUL1" s="136"/>
      <c r="BUM1" s="136"/>
      <c r="BUN1" s="136"/>
      <c r="BUO1" s="136"/>
      <c r="BUP1" s="136"/>
      <c r="BUQ1" s="136"/>
      <c r="BUR1" s="136"/>
      <c r="BUS1" s="136"/>
      <c r="BUT1" s="136"/>
      <c r="BUU1" s="136"/>
      <c r="BUV1" s="136"/>
      <c r="BUW1" s="136"/>
      <c r="BUX1" s="136"/>
      <c r="BUY1" s="136"/>
      <c r="BUZ1" s="136"/>
      <c r="BVA1" s="136"/>
      <c r="BVB1" s="136"/>
      <c r="BVC1" s="136"/>
      <c r="BVD1" s="136"/>
      <c r="BVE1" s="136"/>
      <c r="BVF1" s="136"/>
      <c r="BVG1" s="136"/>
      <c r="BVH1" s="136"/>
      <c r="BVI1" s="136"/>
      <c r="BVJ1" s="136"/>
      <c r="BVK1" s="136"/>
      <c r="BVL1" s="136"/>
      <c r="BVM1" s="136"/>
      <c r="BVN1" s="136"/>
      <c r="BVO1" s="136"/>
      <c r="BVP1" s="136"/>
      <c r="BVQ1" s="136"/>
      <c r="BVR1" s="136"/>
      <c r="BVS1" s="136"/>
      <c r="BVT1" s="136"/>
      <c r="BVU1" s="136"/>
      <c r="BVV1" s="136"/>
      <c r="BVW1" s="136"/>
      <c r="BVX1" s="136"/>
      <c r="BVY1" s="136"/>
      <c r="BVZ1" s="136"/>
      <c r="BWA1" s="136"/>
      <c r="BWB1" s="136"/>
      <c r="BWC1" s="136"/>
      <c r="BWD1" s="136"/>
      <c r="BWE1" s="136"/>
      <c r="BWF1" s="136"/>
      <c r="BWG1" s="136"/>
      <c r="BWH1" s="136"/>
      <c r="BWI1" s="136"/>
      <c r="BWJ1" s="136"/>
      <c r="BWK1" s="136"/>
      <c r="BWL1" s="136"/>
      <c r="BWM1" s="136"/>
      <c r="BWN1" s="136"/>
      <c r="BWO1" s="136"/>
      <c r="BWP1" s="136"/>
      <c r="BWQ1" s="136"/>
      <c r="BWR1" s="136"/>
      <c r="BWS1" s="136"/>
      <c r="BWT1" s="136"/>
      <c r="BWU1" s="136"/>
      <c r="BWV1" s="136"/>
      <c r="BWW1" s="136"/>
      <c r="BWX1" s="136"/>
      <c r="BWY1" s="136"/>
      <c r="BWZ1" s="136"/>
      <c r="BXA1" s="136"/>
      <c r="BXB1" s="136"/>
      <c r="BXC1" s="136"/>
      <c r="BXD1" s="136"/>
      <c r="BXE1" s="136"/>
      <c r="BXF1" s="136"/>
      <c r="BXG1" s="136"/>
      <c r="BXH1" s="136"/>
      <c r="BXI1" s="136"/>
      <c r="BXJ1" s="136"/>
      <c r="BXK1" s="136"/>
      <c r="BXL1" s="136"/>
      <c r="BXM1" s="136"/>
      <c r="BXN1" s="136"/>
      <c r="BXO1" s="136"/>
      <c r="BXP1" s="136"/>
      <c r="BXQ1" s="136"/>
      <c r="BXR1" s="136"/>
      <c r="BXS1" s="136"/>
      <c r="BXT1" s="136"/>
      <c r="BXU1" s="136"/>
      <c r="BXV1" s="136"/>
      <c r="BXW1" s="136"/>
      <c r="BXX1" s="136"/>
      <c r="BXY1" s="136"/>
      <c r="BXZ1" s="136"/>
      <c r="BYA1" s="136"/>
      <c r="BYB1" s="136"/>
      <c r="BYC1" s="136"/>
      <c r="BYD1" s="136"/>
      <c r="BYE1" s="136"/>
      <c r="BYF1" s="136"/>
      <c r="BYG1" s="136"/>
      <c r="BYH1" s="136"/>
      <c r="BYI1" s="136"/>
      <c r="BYJ1" s="136"/>
      <c r="BYK1" s="136"/>
      <c r="BYL1" s="136"/>
      <c r="BYM1" s="136"/>
      <c r="BYN1" s="136"/>
      <c r="BYO1" s="136"/>
      <c r="BYP1" s="136"/>
      <c r="BYQ1" s="136"/>
      <c r="BYR1" s="136"/>
      <c r="BYS1" s="136"/>
      <c r="BYT1" s="136"/>
      <c r="BYU1" s="136"/>
      <c r="BYV1" s="136"/>
      <c r="BYW1" s="136"/>
      <c r="BYX1" s="136"/>
      <c r="BYY1" s="136"/>
      <c r="BYZ1" s="136"/>
      <c r="BZA1" s="136"/>
      <c r="BZB1" s="136"/>
      <c r="BZC1" s="136"/>
      <c r="BZD1" s="136"/>
      <c r="BZE1" s="136"/>
      <c r="BZF1" s="136"/>
      <c r="BZG1" s="136"/>
      <c r="BZH1" s="136"/>
      <c r="BZI1" s="136"/>
      <c r="BZJ1" s="136"/>
      <c r="BZK1" s="136"/>
      <c r="BZL1" s="136"/>
      <c r="BZM1" s="136"/>
      <c r="BZN1" s="136"/>
      <c r="BZO1" s="136"/>
      <c r="BZP1" s="136"/>
      <c r="BZQ1" s="136"/>
      <c r="BZR1" s="136"/>
      <c r="BZS1" s="136"/>
      <c r="BZT1" s="136"/>
      <c r="BZU1" s="136"/>
      <c r="BZV1" s="136"/>
      <c r="BZW1" s="136"/>
      <c r="BZX1" s="136"/>
      <c r="BZY1" s="136"/>
      <c r="BZZ1" s="136"/>
      <c r="CAA1" s="136"/>
      <c r="CAB1" s="136"/>
      <c r="CAC1" s="136"/>
      <c r="CAD1" s="136"/>
      <c r="CAE1" s="136"/>
      <c r="CAF1" s="136"/>
      <c r="CAG1" s="136"/>
      <c r="CAH1" s="136"/>
      <c r="CAI1" s="136"/>
      <c r="CAJ1" s="136"/>
      <c r="CAK1" s="136"/>
      <c r="CAL1" s="136"/>
      <c r="CAM1" s="136"/>
      <c r="CAN1" s="136"/>
      <c r="CAO1" s="136"/>
      <c r="CAP1" s="136"/>
      <c r="CAQ1" s="136"/>
      <c r="CAR1" s="136"/>
      <c r="CAS1" s="136"/>
      <c r="CAT1" s="136"/>
      <c r="CAU1" s="136"/>
      <c r="CAV1" s="136"/>
      <c r="CAW1" s="136"/>
      <c r="CAX1" s="136"/>
      <c r="CAY1" s="136"/>
      <c r="CAZ1" s="136"/>
      <c r="CBA1" s="136"/>
      <c r="CBB1" s="136"/>
      <c r="CBC1" s="136"/>
      <c r="CBD1" s="136"/>
      <c r="CBE1" s="136"/>
      <c r="CBF1" s="136"/>
      <c r="CBG1" s="136"/>
      <c r="CBH1" s="136"/>
      <c r="CBI1" s="136"/>
      <c r="CBJ1" s="136"/>
      <c r="CBK1" s="136"/>
      <c r="CBL1" s="136"/>
      <c r="CBM1" s="136"/>
      <c r="CBN1" s="136"/>
      <c r="CBO1" s="136"/>
      <c r="CBP1" s="136"/>
      <c r="CBQ1" s="136"/>
      <c r="CBR1" s="136"/>
      <c r="CBS1" s="136"/>
      <c r="CBT1" s="136"/>
      <c r="CBU1" s="136"/>
      <c r="CBV1" s="136"/>
      <c r="CBW1" s="136"/>
      <c r="CBX1" s="136"/>
      <c r="CBY1" s="136"/>
      <c r="CBZ1" s="136"/>
      <c r="CCA1" s="136"/>
      <c r="CCB1" s="136"/>
      <c r="CCC1" s="136"/>
      <c r="CCD1" s="136"/>
      <c r="CCE1" s="136"/>
      <c r="CCF1" s="136"/>
      <c r="CCG1" s="136"/>
      <c r="CCH1" s="136"/>
      <c r="CCI1" s="136"/>
      <c r="CCJ1" s="136"/>
      <c r="CCK1" s="136"/>
      <c r="CCL1" s="136"/>
      <c r="CCM1" s="136"/>
      <c r="CCN1" s="136"/>
      <c r="CCO1" s="136"/>
      <c r="CCP1" s="136"/>
      <c r="CCQ1" s="136"/>
      <c r="CCR1" s="136"/>
      <c r="CCS1" s="136"/>
      <c r="CCT1" s="136"/>
      <c r="CCU1" s="136"/>
      <c r="CCV1" s="136"/>
      <c r="CCW1" s="136"/>
      <c r="CCX1" s="136"/>
      <c r="CCY1" s="136"/>
      <c r="CCZ1" s="136"/>
      <c r="CDA1" s="136"/>
      <c r="CDB1" s="136"/>
      <c r="CDC1" s="136"/>
      <c r="CDD1" s="136"/>
      <c r="CDE1" s="136"/>
      <c r="CDF1" s="136"/>
      <c r="CDG1" s="136"/>
      <c r="CDH1" s="136"/>
      <c r="CDI1" s="136"/>
      <c r="CDJ1" s="136"/>
      <c r="CDK1" s="136"/>
      <c r="CDL1" s="136"/>
      <c r="CDM1" s="136"/>
      <c r="CDN1" s="136"/>
      <c r="CDO1" s="136"/>
      <c r="CDP1" s="136"/>
      <c r="CDQ1" s="136"/>
      <c r="CDR1" s="136"/>
      <c r="CDS1" s="136"/>
      <c r="CDT1" s="136"/>
      <c r="CDU1" s="136"/>
      <c r="CDV1" s="136"/>
      <c r="CDW1" s="136"/>
      <c r="CDX1" s="136"/>
      <c r="CDY1" s="136"/>
      <c r="CDZ1" s="136"/>
      <c r="CEA1" s="136"/>
      <c r="CEB1" s="136"/>
      <c r="CEC1" s="136"/>
      <c r="CED1" s="136"/>
      <c r="CEE1" s="136"/>
      <c r="CEF1" s="136"/>
      <c r="CEG1" s="136"/>
      <c r="CEH1" s="136"/>
      <c r="CEI1" s="136"/>
      <c r="CEJ1" s="136"/>
      <c r="CEK1" s="136"/>
      <c r="CEL1" s="136"/>
      <c r="CEM1" s="136"/>
      <c r="CEN1" s="136"/>
      <c r="CEO1" s="136"/>
      <c r="CEP1" s="136"/>
      <c r="CEQ1" s="136"/>
      <c r="CER1" s="136"/>
      <c r="CES1" s="136"/>
      <c r="CET1" s="136"/>
      <c r="CEU1" s="136"/>
      <c r="CEV1" s="136"/>
      <c r="CEW1" s="136"/>
      <c r="CEX1" s="136"/>
      <c r="CEY1" s="136"/>
      <c r="CEZ1" s="136"/>
      <c r="CFA1" s="136"/>
      <c r="CFB1" s="136"/>
      <c r="CFC1" s="136"/>
      <c r="CFD1" s="136"/>
      <c r="CFE1" s="136"/>
      <c r="CFF1" s="136"/>
      <c r="CFG1" s="136"/>
      <c r="CFH1" s="136"/>
      <c r="CFI1" s="136"/>
      <c r="CFJ1" s="136"/>
      <c r="CFK1" s="136"/>
      <c r="CFL1" s="136"/>
      <c r="CFM1" s="136"/>
      <c r="CFN1" s="136"/>
      <c r="CFO1" s="136"/>
      <c r="CFP1" s="136"/>
      <c r="CFQ1" s="136"/>
      <c r="CFR1" s="136"/>
      <c r="CFS1" s="136"/>
      <c r="CFT1" s="136"/>
      <c r="CFU1" s="136"/>
      <c r="CFV1" s="136"/>
      <c r="CFW1" s="136"/>
      <c r="CFX1" s="136"/>
      <c r="CFY1" s="136"/>
      <c r="CFZ1" s="136"/>
      <c r="CGA1" s="136"/>
      <c r="CGB1" s="136"/>
      <c r="CGC1" s="136"/>
      <c r="CGD1" s="136"/>
      <c r="CGE1" s="136"/>
      <c r="CGF1" s="136"/>
      <c r="CGG1" s="136"/>
      <c r="CGH1" s="136"/>
      <c r="CGI1" s="136"/>
      <c r="CGJ1" s="136"/>
      <c r="CGK1" s="136"/>
      <c r="CGL1" s="136"/>
      <c r="CGM1" s="136"/>
      <c r="CGN1" s="136"/>
      <c r="CGO1" s="136"/>
      <c r="CGP1" s="136"/>
      <c r="CGQ1" s="136"/>
      <c r="CGR1" s="136"/>
      <c r="CGS1" s="136"/>
      <c r="CGT1" s="136"/>
      <c r="CGU1" s="136"/>
      <c r="CGV1" s="136"/>
      <c r="CGW1" s="136"/>
      <c r="CGX1" s="136"/>
      <c r="CGY1" s="136"/>
      <c r="CGZ1" s="136"/>
      <c r="CHA1" s="136"/>
      <c r="CHB1" s="136"/>
      <c r="CHC1" s="136"/>
      <c r="CHD1" s="136"/>
      <c r="CHE1" s="136"/>
      <c r="CHF1" s="136"/>
      <c r="CHG1" s="136"/>
      <c r="CHH1" s="136"/>
      <c r="CHI1" s="136"/>
      <c r="CHJ1" s="136"/>
      <c r="CHK1" s="136"/>
      <c r="CHL1" s="136"/>
      <c r="CHM1" s="136"/>
      <c r="CHN1" s="136"/>
      <c r="CHO1" s="136"/>
      <c r="CHP1" s="136"/>
      <c r="CHQ1" s="136"/>
      <c r="CHR1" s="136"/>
      <c r="CHS1" s="136"/>
      <c r="CHT1" s="136"/>
      <c r="CHU1" s="136"/>
      <c r="CHV1" s="136"/>
      <c r="CHW1" s="136"/>
      <c r="CHX1" s="136"/>
      <c r="CHY1" s="136"/>
      <c r="CHZ1" s="136"/>
      <c r="CIA1" s="136"/>
      <c r="CIB1" s="136"/>
      <c r="CIC1" s="136"/>
      <c r="CID1" s="136"/>
      <c r="CIE1" s="136"/>
      <c r="CIF1" s="136"/>
      <c r="CIG1" s="136"/>
      <c r="CIH1" s="136"/>
      <c r="CII1" s="136"/>
      <c r="CIJ1" s="136"/>
      <c r="CIK1" s="136"/>
      <c r="CIL1" s="136"/>
      <c r="CIM1" s="136"/>
      <c r="CIN1" s="136"/>
      <c r="CIO1" s="136"/>
      <c r="CIP1" s="136"/>
      <c r="CIQ1" s="136"/>
      <c r="CIR1" s="136"/>
      <c r="CIS1" s="136"/>
      <c r="CIT1" s="136"/>
      <c r="CIU1" s="136"/>
      <c r="CIV1" s="136"/>
      <c r="CIW1" s="136"/>
      <c r="CIX1" s="136"/>
      <c r="CIY1" s="136"/>
      <c r="CIZ1" s="136"/>
      <c r="CJA1" s="136"/>
      <c r="CJB1" s="136"/>
      <c r="CJC1" s="136"/>
      <c r="CJD1" s="136"/>
      <c r="CJE1" s="136"/>
      <c r="CJF1" s="136"/>
      <c r="CJG1" s="136"/>
      <c r="CJH1" s="136"/>
      <c r="CJI1" s="136"/>
      <c r="CJJ1" s="136"/>
      <c r="CJK1" s="136"/>
      <c r="CJL1" s="136"/>
      <c r="CJM1" s="136"/>
      <c r="CJN1" s="136"/>
      <c r="CJO1" s="136"/>
      <c r="CJP1" s="136"/>
      <c r="CJQ1" s="136"/>
      <c r="CJR1" s="136"/>
      <c r="CJS1" s="136"/>
      <c r="CJT1" s="136"/>
      <c r="CJU1" s="136"/>
      <c r="CJV1" s="136"/>
      <c r="CJW1" s="136"/>
      <c r="CJX1" s="136"/>
      <c r="CJY1" s="136"/>
      <c r="CJZ1" s="136"/>
      <c r="CKA1" s="136"/>
      <c r="CKB1" s="136"/>
      <c r="CKC1" s="136"/>
      <c r="CKD1" s="136"/>
      <c r="CKE1" s="136"/>
      <c r="CKF1" s="136"/>
      <c r="CKG1" s="136"/>
      <c r="CKH1" s="136"/>
      <c r="CKI1" s="136"/>
      <c r="CKJ1" s="136"/>
      <c r="CKK1" s="136"/>
      <c r="CKL1" s="136"/>
      <c r="CKM1" s="136"/>
      <c r="CKN1" s="136"/>
      <c r="CKO1" s="136"/>
      <c r="CKP1" s="136"/>
      <c r="CKQ1" s="136"/>
      <c r="CKR1" s="136"/>
      <c r="CKS1" s="136"/>
      <c r="CKT1" s="136"/>
      <c r="CKU1" s="136"/>
      <c r="CKV1" s="136"/>
      <c r="CKW1" s="136"/>
      <c r="CKX1" s="136"/>
      <c r="CKY1" s="136"/>
      <c r="CKZ1" s="136"/>
      <c r="CLA1" s="136"/>
      <c r="CLB1" s="136"/>
      <c r="CLC1" s="136"/>
      <c r="CLD1" s="136"/>
      <c r="CLE1" s="136"/>
      <c r="CLF1" s="136"/>
      <c r="CLG1" s="136"/>
      <c r="CLH1" s="136"/>
      <c r="CLI1" s="136"/>
      <c r="CLJ1" s="136"/>
      <c r="CLK1" s="136"/>
      <c r="CLL1" s="136"/>
      <c r="CLM1" s="136"/>
      <c r="CLN1" s="136"/>
      <c r="CLO1" s="136"/>
      <c r="CLP1" s="136"/>
      <c r="CLQ1" s="136"/>
      <c r="CLR1" s="136"/>
      <c r="CLS1" s="136"/>
      <c r="CLT1" s="136"/>
      <c r="CLU1" s="136"/>
      <c r="CLV1" s="136"/>
      <c r="CLW1" s="136"/>
      <c r="CLX1" s="136"/>
      <c r="CLY1" s="136"/>
      <c r="CLZ1" s="136"/>
      <c r="CMA1" s="136"/>
      <c r="CMB1" s="136"/>
      <c r="CMC1" s="136"/>
      <c r="CMD1" s="136"/>
      <c r="CME1" s="136"/>
      <c r="CMF1" s="136"/>
      <c r="CMG1" s="136"/>
      <c r="CMH1" s="136"/>
      <c r="CMI1" s="136"/>
      <c r="CMJ1" s="136"/>
      <c r="CMK1" s="136"/>
      <c r="CML1" s="136"/>
      <c r="CMM1" s="136"/>
      <c r="CMN1" s="136"/>
      <c r="CMO1" s="136"/>
      <c r="CMP1" s="136"/>
      <c r="CMQ1" s="136"/>
      <c r="CMR1" s="136"/>
      <c r="CMS1" s="136"/>
      <c r="CMT1" s="136"/>
      <c r="CMU1" s="136"/>
      <c r="CMV1" s="136"/>
      <c r="CMW1" s="136"/>
      <c r="CMX1" s="136"/>
      <c r="CMY1" s="136"/>
      <c r="CMZ1" s="136"/>
      <c r="CNA1" s="136"/>
      <c r="CNB1" s="136"/>
      <c r="CNC1" s="136"/>
      <c r="CND1" s="136"/>
      <c r="CNE1" s="136"/>
      <c r="CNF1" s="136"/>
      <c r="CNG1" s="136"/>
      <c r="CNH1" s="136"/>
      <c r="CNI1" s="136"/>
      <c r="CNJ1" s="136"/>
      <c r="CNK1" s="136"/>
      <c r="CNL1" s="136"/>
      <c r="CNM1" s="136"/>
      <c r="CNN1" s="136"/>
      <c r="CNO1" s="136"/>
      <c r="CNP1" s="136"/>
      <c r="CNQ1" s="136"/>
      <c r="CNR1" s="136"/>
      <c r="CNS1" s="136"/>
      <c r="CNT1" s="136"/>
      <c r="CNU1" s="136"/>
      <c r="CNV1" s="136"/>
      <c r="CNW1" s="136"/>
      <c r="CNX1" s="136"/>
      <c r="CNY1" s="136"/>
      <c r="CNZ1" s="136"/>
      <c r="COA1" s="136"/>
      <c r="COB1" s="136"/>
      <c r="COC1" s="136"/>
      <c r="COD1" s="136"/>
      <c r="COE1" s="136"/>
      <c r="COF1" s="136"/>
      <c r="COG1" s="136"/>
      <c r="COH1" s="136"/>
      <c r="COI1" s="136"/>
      <c r="COJ1" s="136"/>
      <c r="COK1" s="136"/>
      <c r="COL1" s="136"/>
      <c r="COM1" s="136"/>
      <c r="CON1" s="136"/>
      <c r="COO1" s="136"/>
      <c r="COP1" s="136"/>
      <c r="COQ1" s="136"/>
      <c r="COR1" s="136"/>
      <c r="COS1" s="136"/>
      <c r="COT1" s="136"/>
      <c r="COU1" s="136"/>
      <c r="COV1" s="136"/>
      <c r="COW1" s="136"/>
      <c r="COX1" s="136"/>
      <c r="COY1" s="136"/>
      <c r="COZ1" s="136"/>
      <c r="CPA1" s="136"/>
      <c r="CPB1" s="136"/>
      <c r="CPC1" s="136"/>
      <c r="CPD1" s="136"/>
      <c r="CPE1" s="136"/>
      <c r="CPF1" s="136"/>
      <c r="CPG1" s="136"/>
      <c r="CPH1" s="136"/>
      <c r="CPI1" s="136"/>
      <c r="CPJ1" s="136"/>
      <c r="CPK1" s="136"/>
      <c r="CPL1" s="136"/>
      <c r="CPM1" s="136"/>
      <c r="CPN1" s="136"/>
      <c r="CPO1" s="136"/>
      <c r="CPP1" s="136"/>
      <c r="CPQ1" s="136"/>
      <c r="CPR1" s="136"/>
      <c r="CPS1" s="136"/>
      <c r="CPT1" s="136"/>
      <c r="CPU1" s="136"/>
      <c r="CPV1" s="136"/>
      <c r="CPW1" s="136"/>
      <c r="CPX1" s="136"/>
      <c r="CPY1" s="136"/>
      <c r="CPZ1" s="136"/>
      <c r="CQA1" s="136"/>
      <c r="CQB1" s="136"/>
      <c r="CQC1" s="136"/>
      <c r="CQD1" s="136"/>
      <c r="CQE1" s="136"/>
      <c r="CQF1" s="136"/>
      <c r="CQG1" s="136"/>
      <c r="CQH1" s="136"/>
      <c r="CQI1" s="136"/>
      <c r="CQJ1" s="136"/>
      <c r="CQK1" s="136"/>
      <c r="CQL1" s="136"/>
      <c r="CQM1" s="136"/>
      <c r="CQN1" s="136"/>
      <c r="CQO1" s="136"/>
      <c r="CQP1" s="136"/>
      <c r="CQQ1" s="136"/>
      <c r="CQR1" s="136"/>
      <c r="CQS1" s="136"/>
      <c r="CQT1" s="136"/>
      <c r="CQU1" s="136"/>
      <c r="CQV1" s="136"/>
      <c r="CQW1" s="136"/>
      <c r="CQX1" s="136"/>
      <c r="CQY1" s="136"/>
      <c r="CQZ1" s="136"/>
      <c r="CRA1" s="136"/>
      <c r="CRB1" s="136"/>
      <c r="CRC1" s="136"/>
      <c r="CRD1" s="136"/>
      <c r="CRE1" s="136"/>
      <c r="CRF1" s="136"/>
      <c r="CRG1" s="136"/>
      <c r="CRH1" s="136"/>
      <c r="CRI1" s="136"/>
      <c r="CRJ1" s="136"/>
      <c r="CRK1" s="136"/>
      <c r="CRL1" s="136"/>
      <c r="CRM1" s="136"/>
      <c r="CRN1" s="136"/>
      <c r="CRO1" s="136"/>
      <c r="CRP1" s="136"/>
      <c r="CRQ1" s="136"/>
      <c r="CRR1" s="136"/>
      <c r="CRS1" s="136"/>
      <c r="CRT1" s="136"/>
      <c r="CRU1" s="136"/>
      <c r="CRV1" s="136"/>
      <c r="CRW1" s="136"/>
      <c r="CRX1" s="136"/>
      <c r="CRY1" s="136"/>
      <c r="CRZ1" s="136"/>
      <c r="CSA1" s="136"/>
      <c r="CSB1" s="136"/>
      <c r="CSC1" s="136"/>
      <c r="CSD1" s="136"/>
      <c r="CSE1" s="136"/>
      <c r="CSF1" s="136"/>
      <c r="CSG1" s="136"/>
      <c r="CSH1" s="136"/>
      <c r="CSI1" s="136"/>
      <c r="CSJ1" s="136"/>
      <c r="CSK1" s="136"/>
      <c r="CSL1" s="136"/>
      <c r="CSM1" s="136"/>
      <c r="CSN1" s="136"/>
      <c r="CSO1" s="136"/>
      <c r="CSP1" s="136"/>
      <c r="CSQ1" s="136"/>
      <c r="CSR1" s="136"/>
      <c r="CSS1" s="136"/>
      <c r="CST1" s="136"/>
      <c r="CSU1" s="136"/>
      <c r="CSV1" s="136"/>
      <c r="CSW1" s="136"/>
      <c r="CSX1" s="136"/>
      <c r="CSY1" s="136"/>
      <c r="CSZ1" s="136"/>
      <c r="CTA1" s="136"/>
      <c r="CTB1" s="136"/>
      <c r="CTC1" s="136"/>
      <c r="CTD1" s="136"/>
      <c r="CTE1" s="136"/>
      <c r="CTF1" s="136"/>
      <c r="CTG1" s="136"/>
      <c r="CTH1" s="136"/>
      <c r="CTI1" s="136"/>
      <c r="CTJ1" s="136"/>
      <c r="CTK1" s="136"/>
      <c r="CTL1" s="136"/>
      <c r="CTM1" s="136"/>
      <c r="CTN1" s="136"/>
      <c r="CTO1" s="136"/>
      <c r="CTP1" s="136"/>
      <c r="CTQ1" s="136"/>
      <c r="CTR1" s="136"/>
      <c r="CTS1" s="136"/>
      <c r="CTT1" s="136"/>
      <c r="CTU1" s="136"/>
      <c r="CTV1" s="136"/>
      <c r="CTW1" s="136"/>
      <c r="CTX1" s="136"/>
      <c r="CTY1" s="136"/>
      <c r="CTZ1" s="136"/>
      <c r="CUA1" s="136"/>
      <c r="CUB1" s="136"/>
      <c r="CUC1" s="136"/>
      <c r="CUD1" s="136"/>
      <c r="CUE1" s="136"/>
      <c r="CUF1" s="136"/>
      <c r="CUG1" s="136"/>
      <c r="CUH1" s="136"/>
      <c r="CUI1" s="136"/>
      <c r="CUJ1" s="136"/>
      <c r="CUK1" s="136"/>
      <c r="CUL1" s="136"/>
      <c r="CUM1" s="136"/>
      <c r="CUN1" s="136"/>
      <c r="CUO1" s="136"/>
      <c r="CUP1" s="136"/>
      <c r="CUQ1" s="136"/>
      <c r="CUR1" s="136"/>
      <c r="CUS1" s="136"/>
      <c r="CUT1" s="136"/>
      <c r="CUU1" s="136"/>
      <c r="CUV1" s="136"/>
      <c r="CUW1" s="136"/>
      <c r="CUX1" s="136"/>
      <c r="CUY1" s="136"/>
      <c r="CUZ1" s="136"/>
      <c r="CVA1" s="136"/>
      <c r="CVB1" s="136"/>
      <c r="CVC1" s="136"/>
      <c r="CVD1" s="136"/>
      <c r="CVE1" s="136"/>
      <c r="CVF1" s="136"/>
      <c r="CVG1" s="136"/>
      <c r="CVH1" s="136"/>
      <c r="CVI1" s="136"/>
      <c r="CVJ1" s="136"/>
      <c r="CVK1" s="136"/>
      <c r="CVL1" s="136"/>
      <c r="CVM1" s="136"/>
      <c r="CVN1" s="136"/>
      <c r="CVO1" s="136"/>
      <c r="CVP1" s="136"/>
      <c r="CVQ1" s="136"/>
      <c r="CVR1" s="136"/>
      <c r="CVS1" s="136"/>
      <c r="CVT1" s="136"/>
      <c r="CVU1" s="136"/>
      <c r="CVV1" s="136"/>
      <c r="CVW1" s="136"/>
      <c r="CVX1" s="136"/>
      <c r="CVY1" s="136"/>
      <c r="CVZ1" s="136"/>
      <c r="CWA1" s="136"/>
      <c r="CWB1" s="136"/>
      <c r="CWC1" s="136"/>
      <c r="CWD1" s="136"/>
      <c r="CWE1" s="136"/>
      <c r="CWF1" s="136"/>
      <c r="CWG1" s="136"/>
      <c r="CWH1" s="136"/>
      <c r="CWI1" s="136"/>
      <c r="CWJ1" s="136"/>
      <c r="CWK1" s="136"/>
      <c r="CWL1" s="136"/>
      <c r="CWM1" s="136"/>
      <c r="CWN1" s="136"/>
      <c r="CWO1" s="136"/>
      <c r="CWP1" s="136"/>
      <c r="CWQ1" s="136"/>
      <c r="CWR1" s="136"/>
      <c r="CWS1" s="136"/>
      <c r="CWT1" s="136"/>
      <c r="CWU1" s="136"/>
      <c r="CWV1" s="136"/>
      <c r="CWW1" s="136"/>
      <c r="CWX1" s="136"/>
      <c r="CWY1" s="136"/>
      <c r="CWZ1" s="136"/>
      <c r="CXA1" s="136"/>
      <c r="CXB1" s="136"/>
      <c r="CXC1" s="136"/>
      <c r="CXD1" s="136"/>
      <c r="CXE1" s="136"/>
      <c r="CXF1" s="136"/>
      <c r="CXG1" s="136"/>
      <c r="CXH1" s="136"/>
      <c r="CXI1" s="136"/>
      <c r="CXJ1" s="136"/>
      <c r="CXK1" s="136"/>
      <c r="CXL1" s="136"/>
      <c r="CXM1" s="136"/>
      <c r="CXN1" s="136"/>
      <c r="CXO1" s="136"/>
      <c r="CXP1" s="136"/>
      <c r="CXQ1" s="136"/>
      <c r="CXR1" s="136"/>
      <c r="CXS1" s="136"/>
      <c r="CXT1" s="136"/>
      <c r="CXU1" s="136"/>
      <c r="CXV1" s="136"/>
      <c r="CXW1" s="136"/>
      <c r="CXX1" s="136"/>
      <c r="CXY1" s="136"/>
      <c r="CXZ1" s="136"/>
      <c r="CYA1" s="136"/>
      <c r="CYB1" s="136"/>
      <c r="CYC1" s="136"/>
      <c r="CYD1" s="136"/>
      <c r="CYE1" s="136"/>
      <c r="CYF1" s="136"/>
      <c r="CYG1" s="136"/>
      <c r="CYH1" s="136"/>
      <c r="CYI1" s="136"/>
      <c r="CYJ1" s="136"/>
      <c r="CYK1" s="136"/>
      <c r="CYL1" s="136"/>
      <c r="CYM1" s="136"/>
      <c r="CYN1" s="136"/>
      <c r="CYO1" s="136"/>
      <c r="CYP1" s="136"/>
      <c r="CYQ1" s="136"/>
      <c r="CYR1" s="136"/>
      <c r="CYS1" s="136"/>
      <c r="CYT1" s="136"/>
      <c r="CYU1" s="136"/>
      <c r="CYV1" s="136"/>
      <c r="CYW1" s="136"/>
      <c r="CYX1" s="136"/>
      <c r="CYY1" s="136"/>
      <c r="CYZ1" s="136"/>
      <c r="CZA1" s="136"/>
      <c r="CZB1" s="136"/>
      <c r="CZC1" s="136"/>
      <c r="CZD1" s="136"/>
      <c r="CZE1" s="136"/>
      <c r="CZF1" s="136"/>
      <c r="CZG1" s="136"/>
      <c r="CZH1" s="136"/>
      <c r="CZI1" s="136"/>
      <c r="CZJ1" s="136"/>
      <c r="CZK1" s="136"/>
      <c r="CZL1" s="136"/>
      <c r="CZM1" s="136"/>
      <c r="CZN1" s="136"/>
      <c r="CZO1" s="136"/>
      <c r="CZP1" s="136"/>
      <c r="CZQ1" s="136"/>
      <c r="CZR1" s="136"/>
      <c r="CZS1" s="136"/>
      <c r="CZT1" s="136"/>
      <c r="CZU1" s="136"/>
      <c r="CZV1" s="136"/>
      <c r="CZW1" s="136"/>
      <c r="CZX1" s="136"/>
      <c r="CZY1" s="136"/>
      <c r="CZZ1" s="136"/>
      <c r="DAA1" s="136"/>
      <c r="DAB1" s="136"/>
      <c r="DAC1" s="136"/>
      <c r="DAD1" s="136"/>
      <c r="DAE1" s="136"/>
      <c r="DAF1" s="136"/>
      <c r="DAG1" s="136"/>
      <c r="DAH1" s="136"/>
      <c r="DAI1" s="136"/>
      <c r="DAJ1" s="136"/>
      <c r="DAK1" s="136"/>
      <c r="DAL1" s="136"/>
      <c r="DAM1" s="136"/>
      <c r="DAN1" s="136"/>
      <c r="DAO1" s="136"/>
      <c r="DAP1" s="136"/>
      <c r="DAQ1" s="136"/>
      <c r="DAR1" s="136"/>
      <c r="DAS1" s="136"/>
      <c r="DAT1" s="136"/>
      <c r="DAU1" s="136"/>
      <c r="DAV1" s="136"/>
      <c r="DAW1" s="136"/>
      <c r="DAX1" s="136"/>
      <c r="DAY1" s="136"/>
      <c r="DAZ1" s="136"/>
      <c r="DBA1" s="136"/>
      <c r="DBB1" s="136"/>
      <c r="DBC1" s="136"/>
      <c r="DBD1" s="136"/>
      <c r="DBE1" s="136"/>
      <c r="DBF1" s="136"/>
      <c r="DBG1" s="136"/>
      <c r="DBH1" s="136"/>
      <c r="DBI1" s="136"/>
      <c r="DBJ1" s="136"/>
      <c r="DBK1" s="136"/>
      <c r="DBL1" s="136"/>
      <c r="DBM1" s="136"/>
      <c r="DBN1" s="136"/>
      <c r="DBO1" s="136"/>
      <c r="DBP1" s="136"/>
      <c r="DBQ1" s="136"/>
      <c r="DBR1" s="136"/>
      <c r="DBS1" s="136"/>
      <c r="DBT1" s="136"/>
      <c r="DBU1" s="136"/>
      <c r="DBV1" s="136"/>
      <c r="DBW1" s="136"/>
      <c r="DBX1" s="136"/>
      <c r="DBY1" s="136"/>
      <c r="DBZ1" s="136"/>
      <c r="DCA1" s="136"/>
      <c r="DCB1" s="136"/>
      <c r="DCC1" s="136"/>
      <c r="DCD1" s="136"/>
      <c r="DCE1" s="136"/>
      <c r="DCF1" s="136"/>
      <c r="DCG1" s="136"/>
      <c r="DCH1" s="136"/>
      <c r="DCI1" s="136"/>
      <c r="DCJ1" s="136"/>
      <c r="DCK1" s="136"/>
      <c r="DCL1" s="136"/>
      <c r="DCM1" s="136"/>
      <c r="DCN1" s="136"/>
      <c r="DCO1" s="136"/>
      <c r="DCP1" s="136"/>
      <c r="DCQ1" s="136"/>
      <c r="DCR1" s="136"/>
      <c r="DCS1" s="136"/>
      <c r="DCT1" s="136"/>
      <c r="DCU1" s="136"/>
      <c r="DCV1" s="136"/>
      <c r="DCW1" s="136"/>
      <c r="DCX1" s="136"/>
      <c r="DCY1" s="136"/>
      <c r="DCZ1" s="136"/>
      <c r="DDA1" s="136"/>
      <c r="DDB1" s="136"/>
      <c r="DDC1" s="136"/>
      <c r="DDD1" s="136"/>
      <c r="DDE1" s="136"/>
      <c r="DDF1" s="136"/>
      <c r="DDG1" s="136"/>
      <c r="DDH1" s="136"/>
      <c r="DDI1" s="136"/>
      <c r="DDJ1" s="136"/>
      <c r="DDK1" s="136"/>
      <c r="DDL1" s="136"/>
      <c r="DDM1" s="136"/>
      <c r="DDN1" s="136"/>
      <c r="DDO1" s="136"/>
      <c r="DDP1" s="136"/>
      <c r="DDQ1" s="136"/>
      <c r="DDR1" s="136"/>
      <c r="DDS1" s="136"/>
      <c r="DDT1" s="136"/>
      <c r="DDU1" s="136"/>
      <c r="DDV1" s="136"/>
      <c r="DDW1" s="136"/>
      <c r="DDX1" s="136"/>
      <c r="DDY1" s="136"/>
      <c r="DDZ1" s="136"/>
      <c r="DEA1" s="136"/>
      <c r="DEB1" s="136"/>
      <c r="DEC1" s="136"/>
      <c r="DED1" s="136"/>
      <c r="DEE1" s="136"/>
      <c r="DEF1" s="136"/>
      <c r="DEG1" s="136"/>
      <c r="DEH1" s="136"/>
      <c r="DEI1" s="136"/>
      <c r="DEJ1" s="136"/>
      <c r="DEK1" s="136"/>
      <c r="DEL1" s="136"/>
      <c r="DEM1" s="136"/>
      <c r="DEN1" s="136"/>
      <c r="DEO1" s="136"/>
      <c r="DEP1" s="136"/>
      <c r="DEQ1" s="136"/>
      <c r="DER1" s="136"/>
      <c r="DES1" s="136"/>
      <c r="DET1" s="136"/>
      <c r="DEU1" s="136"/>
      <c r="DEV1" s="136"/>
      <c r="DEW1" s="136"/>
      <c r="DEX1" s="136"/>
      <c r="DEY1" s="136"/>
      <c r="DEZ1" s="136"/>
      <c r="DFA1" s="136"/>
      <c r="DFB1" s="136"/>
      <c r="DFC1" s="136"/>
      <c r="DFD1" s="136"/>
      <c r="DFE1" s="136"/>
      <c r="DFF1" s="136"/>
      <c r="DFG1" s="136"/>
      <c r="DFH1" s="136"/>
      <c r="DFI1" s="136"/>
      <c r="DFJ1" s="136"/>
      <c r="DFK1" s="136"/>
      <c r="DFL1" s="136"/>
      <c r="DFM1" s="136"/>
      <c r="DFN1" s="136"/>
      <c r="DFO1" s="136"/>
      <c r="DFP1" s="136"/>
      <c r="DFQ1" s="136"/>
      <c r="DFR1" s="136"/>
      <c r="DFS1" s="136"/>
      <c r="DFT1" s="136"/>
      <c r="DFU1" s="136"/>
      <c r="DFV1" s="136"/>
      <c r="DFW1" s="136"/>
      <c r="DFX1" s="136"/>
      <c r="DFY1" s="136"/>
      <c r="DFZ1" s="136"/>
      <c r="DGA1" s="136"/>
      <c r="DGB1" s="136"/>
      <c r="DGC1" s="136"/>
      <c r="DGD1" s="136"/>
      <c r="DGE1" s="136"/>
      <c r="DGF1" s="136"/>
      <c r="DGG1" s="136"/>
      <c r="DGH1" s="136"/>
      <c r="DGI1" s="136"/>
      <c r="DGJ1" s="136"/>
      <c r="DGK1" s="136"/>
      <c r="DGL1" s="136"/>
      <c r="DGM1" s="136"/>
      <c r="DGN1" s="136"/>
      <c r="DGO1" s="136"/>
      <c r="DGP1" s="136"/>
      <c r="DGQ1" s="136"/>
      <c r="DGR1" s="136"/>
      <c r="DGS1" s="136"/>
      <c r="DGT1" s="136"/>
      <c r="DGU1" s="136"/>
      <c r="DGV1" s="136"/>
      <c r="DGW1" s="136"/>
      <c r="DGX1" s="136"/>
      <c r="DGY1" s="136"/>
      <c r="DGZ1" s="136"/>
      <c r="DHA1" s="136"/>
      <c r="DHB1" s="136"/>
      <c r="DHC1" s="136"/>
      <c r="DHD1" s="136"/>
      <c r="DHE1" s="136"/>
      <c r="DHF1" s="136"/>
      <c r="DHG1" s="136"/>
      <c r="DHH1" s="136"/>
      <c r="DHI1" s="136"/>
      <c r="DHJ1" s="136"/>
      <c r="DHK1" s="136"/>
      <c r="DHL1" s="136"/>
      <c r="DHM1" s="136"/>
      <c r="DHN1" s="136"/>
      <c r="DHO1" s="136"/>
      <c r="DHP1" s="136"/>
      <c r="DHQ1" s="136"/>
      <c r="DHR1" s="136"/>
      <c r="DHS1" s="136"/>
      <c r="DHT1" s="136"/>
      <c r="DHU1" s="136"/>
      <c r="DHV1" s="136"/>
      <c r="DHW1" s="136"/>
      <c r="DHX1" s="136"/>
      <c r="DHY1" s="136"/>
      <c r="DHZ1" s="136"/>
      <c r="DIA1" s="136"/>
      <c r="DIB1" s="136"/>
      <c r="DIC1" s="136"/>
      <c r="DID1" s="136"/>
      <c r="DIE1" s="136"/>
      <c r="DIF1" s="136"/>
      <c r="DIG1" s="136"/>
      <c r="DIH1" s="136"/>
      <c r="DII1" s="136"/>
      <c r="DIJ1" s="136"/>
      <c r="DIK1" s="136"/>
      <c r="DIL1" s="136"/>
      <c r="DIM1" s="136"/>
      <c r="DIN1" s="136"/>
      <c r="DIO1" s="136"/>
      <c r="DIP1" s="136"/>
      <c r="DIQ1" s="136"/>
      <c r="DIR1" s="136"/>
      <c r="DIS1" s="136"/>
      <c r="DIT1" s="136"/>
      <c r="DIU1" s="136"/>
      <c r="DIV1" s="136"/>
      <c r="DIW1" s="136"/>
      <c r="DIX1" s="136"/>
      <c r="DIY1" s="136"/>
      <c r="DIZ1" s="136"/>
      <c r="DJA1" s="136"/>
      <c r="DJB1" s="136"/>
      <c r="DJC1" s="136"/>
      <c r="DJD1" s="136"/>
      <c r="DJE1" s="136"/>
      <c r="DJF1" s="136"/>
      <c r="DJG1" s="136"/>
      <c r="DJH1" s="136"/>
      <c r="DJI1" s="136"/>
      <c r="DJJ1" s="136"/>
      <c r="DJK1" s="136"/>
      <c r="DJL1" s="136"/>
      <c r="DJM1" s="136"/>
      <c r="DJN1" s="136"/>
      <c r="DJO1" s="136"/>
      <c r="DJP1" s="136"/>
      <c r="DJQ1" s="136"/>
      <c r="DJR1" s="136"/>
      <c r="DJS1" s="136"/>
      <c r="DJT1" s="136"/>
      <c r="DJU1" s="136"/>
      <c r="DJV1" s="136"/>
      <c r="DJW1" s="136"/>
      <c r="DJX1" s="136"/>
      <c r="DJY1" s="136"/>
      <c r="DJZ1" s="136"/>
      <c r="DKA1" s="136"/>
      <c r="DKB1" s="136"/>
      <c r="DKC1" s="136"/>
      <c r="DKD1" s="136"/>
      <c r="DKE1" s="136"/>
      <c r="DKF1" s="136"/>
      <c r="DKG1" s="136"/>
      <c r="DKH1" s="136"/>
      <c r="DKI1" s="136"/>
      <c r="DKJ1" s="136"/>
      <c r="DKK1" s="136"/>
      <c r="DKL1" s="136"/>
      <c r="DKM1" s="136"/>
      <c r="DKN1" s="136"/>
      <c r="DKO1" s="136"/>
      <c r="DKP1" s="136"/>
      <c r="DKQ1" s="136"/>
      <c r="DKR1" s="136"/>
      <c r="DKS1" s="136"/>
      <c r="DKT1" s="136"/>
      <c r="DKU1" s="136"/>
      <c r="DKV1" s="136"/>
      <c r="DKW1" s="136"/>
      <c r="DKX1" s="136"/>
      <c r="DKY1" s="136"/>
      <c r="DKZ1" s="136"/>
      <c r="DLA1" s="136"/>
      <c r="DLB1" s="136"/>
      <c r="DLC1" s="136"/>
      <c r="DLD1" s="136"/>
      <c r="DLE1" s="136"/>
      <c r="DLF1" s="136"/>
      <c r="DLG1" s="136"/>
      <c r="DLH1" s="136"/>
      <c r="DLI1" s="136"/>
      <c r="DLJ1" s="136"/>
      <c r="DLK1" s="136"/>
      <c r="DLL1" s="136"/>
      <c r="DLM1" s="136"/>
      <c r="DLN1" s="136"/>
      <c r="DLO1" s="136"/>
      <c r="DLP1" s="136"/>
      <c r="DLQ1" s="136"/>
      <c r="DLR1" s="136"/>
      <c r="DLS1" s="136"/>
      <c r="DLT1" s="136"/>
      <c r="DLU1" s="136"/>
      <c r="DLV1" s="136"/>
      <c r="DLW1" s="136"/>
      <c r="DLX1" s="136"/>
      <c r="DLY1" s="136"/>
      <c r="DLZ1" s="136"/>
      <c r="DMA1" s="136"/>
      <c r="DMB1" s="136"/>
      <c r="DMC1" s="136"/>
      <c r="DMD1" s="136"/>
      <c r="DME1" s="136"/>
      <c r="DMF1" s="136"/>
      <c r="DMG1" s="136"/>
      <c r="DMH1" s="136"/>
      <c r="DMI1" s="136"/>
      <c r="DMJ1" s="136"/>
      <c r="DMK1" s="136"/>
      <c r="DML1" s="136"/>
      <c r="DMM1" s="136"/>
      <c r="DMN1" s="136"/>
      <c r="DMO1" s="136"/>
      <c r="DMP1" s="136"/>
      <c r="DMQ1" s="136"/>
      <c r="DMR1" s="136"/>
      <c r="DMS1" s="136"/>
      <c r="DMT1" s="136"/>
      <c r="DMU1" s="136"/>
      <c r="DMV1" s="136"/>
      <c r="DMW1" s="136"/>
      <c r="DMX1" s="136"/>
      <c r="DMY1" s="136"/>
      <c r="DMZ1" s="136"/>
      <c r="DNA1" s="136"/>
      <c r="DNB1" s="136"/>
      <c r="DNC1" s="136"/>
      <c r="DND1" s="136"/>
      <c r="DNE1" s="136"/>
      <c r="DNF1" s="136"/>
      <c r="DNG1" s="136"/>
      <c r="DNH1" s="136"/>
      <c r="DNI1" s="136"/>
      <c r="DNJ1" s="136"/>
      <c r="DNK1" s="136"/>
      <c r="DNL1" s="136"/>
      <c r="DNM1" s="136"/>
      <c r="DNN1" s="136"/>
      <c r="DNO1" s="136"/>
      <c r="DNP1" s="136"/>
      <c r="DNQ1" s="136"/>
      <c r="DNR1" s="136"/>
      <c r="DNS1" s="136"/>
      <c r="DNT1" s="136"/>
      <c r="DNU1" s="136"/>
      <c r="DNV1" s="136"/>
      <c r="DNW1" s="136"/>
      <c r="DNX1" s="136"/>
      <c r="DNY1" s="136"/>
      <c r="DNZ1" s="136"/>
      <c r="DOA1" s="136"/>
      <c r="DOB1" s="136"/>
      <c r="DOC1" s="136"/>
      <c r="DOD1" s="136"/>
      <c r="DOE1" s="136"/>
      <c r="DOF1" s="136"/>
      <c r="DOG1" s="136"/>
      <c r="DOH1" s="136"/>
      <c r="DOI1" s="136"/>
      <c r="DOJ1" s="136"/>
      <c r="DOK1" s="136"/>
      <c r="DOL1" s="136"/>
      <c r="DOM1" s="136"/>
      <c r="DON1" s="136"/>
      <c r="DOO1" s="136"/>
      <c r="DOP1" s="136"/>
      <c r="DOQ1" s="136"/>
      <c r="DOR1" s="136"/>
      <c r="DOS1" s="136"/>
      <c r="DOT1" s="136"/>
      <c r="DOU1" s="136"/>
      <c r="DOV1" s="136"/>
      <c r="DOW1" s="136"/>
      <c r="DOX1" s="136"/>
      <c r="DOY1" s="136"/>
      <c r="DOZ1" s="136"/>
      <c r="DPA1" s="136"/>
      <c r="DPB1" s="136"/>
      <c r="DPC1" s="136"/>
      <c r="DPD1" s="136"/>
      <c r="DPE1" s="136"/>
      <c r="DPF1" s="136"/>
      <c r="DPG1" s="136"/>
      <c r="DPH1" s="136"/>
      <c r="DPI1" s="136"/>
      <c r="DPJ1" s="136"/>
      <c r="DPK1" s="136"/>
      <c r="DPL1" s="136"/>
      <c r="DPM1" s="136"/>
      <c r="DPN1" s="136"/>
      <c r="DPO1" s="136"/>
      <c r="DPP1" s="136"/>
      <c r="DPQ1" s="136"/>
      <c r="DPR1" s="136"/>
      <c r="DPS1" s="136"/>
      <c r="DPT1" s="136"/>
      <c r="DPU1" s="136"/>
      <c r="DPV1" s="136"/>
      <c r="DPW1" s="136"/>
      <c r="DPX1" s="136"/>
      <c r="DPY1" s="136"/>
      <c r="DPZ1" s="136"/>
      <c r="DQA1" s="136"/>
      <c r="DQB1" s="136"/>
      <c r="DQC1" s="136"/>
      <c r="DQD1" s="136"/>
      <c r="DQE1" s="136"/>
      <c r="DQF1" s="136"/>
      <c r="DQG1" s="136"/>
      <c r="DQH1" s="136"/>
      <c r="DQI1" s="136"/>
      <c r="DQJ1" s="136"/>
      <c r="DQK1" s="136"/>
      <c r="DQL1" s="136"/>
      <c r="DQM1" s="136"/>
      <c r="DQN1" s="136"/>
      <c r="DQO1" s="136"/>
      <c r="DQP1" s="136"/>
      <c r="DQQ1" s="136"/>
      <c r="DQR1" s="136"/>
      <c r="DQS1" s="136"/>
      <c r="DQT1" s="136"/>
      <c r="DQU1" s="136"/>
      <c r="DQV1" s="136"/>
      <c r="DQW1" s="136"/>
      <c r="DQX1" s="136"/>
      <c r="DQY1" s="136"/>
      <c r="DQZ1" s="136"/>
      <c r="DRA1" s="136"/>
      <c r="DRB1" s="136"/>
      <c r="DRC1" s="136"/>
      <c r="DRD1" s="136"/>
      <c r="DRE1" s="136"/>
      <c r="DRF1" s="136"/>
      <c r="DRG1" s="136"/>
      <c r="DRH1" s="136"/>
      <c r="DRI1" s="136"/>
      <c r="DRJ1" s="136"/>
      <c r="DRK1" s="136"/>
      <c r="DRL1" s="136"/>
      <c r="DRM1" s="136"/>
      <c r="DRN1" s="136"/>
      <c r="DRO1" s="136"/>
      <c r="DRP1" s="136"/>
      <c r="DRQ1" s="136"/>
      <c r="DRR1" s="136"/>
      <c r="DRS1" s="136"/>
      <c r="DRT1" s="136"/>
      <c r="DRU1" s="136"/>
      <c r="DRV1" s="136"/>
      <c r="DRW1" s="136"/>
      <c r="DRX1" s="136"/>
      <c r="DRY1" s="136"/>
      <c r="DRZ1" s="136"/>
      <c r="DSA1" s="136"/>
      <c r="DSB1" s="136"/>
      <c r="DSC1" s="136"/>
      <c r="DSD1" s="136"/>
      <c r="DSE1" s="136"/>
      <c r="DSF1" s="136"/>
      <c r="DSG1" s="136"/>
      <c r="DSH1" s="136"/>
      <c r="DSI1" s="136"/>
      <c r="DSJ1" s="136"/>
      <c r="DSK1" s="136"/>
      <c r="DSL1" s="136"/>
      <c r="DSM1" s="136"/>
      <c r="DSN1" s="136"/>
      <c r="DSO1" s="136"/>
      <c r="DSP1" s="136"/>
      <c r="DSQ1" s="136"/>
      <c r="DSR1" s="136"/>
      <c r="DSS1" s="136"/>
      <c r="DST1" s="136"/>
      <c r="DSU1" s="136"/>
      <c r="DSV1" s="136"/>
      <c r="DSW1" s="136"/>
      <c r="DSX1" s="136"/>
      <c r="DSY1" s="136"/>
      <c r="DSZ1" s="136"/>
      <c r="DTA1" s="136"/>
      <c r="DTB1" s="136"/>
      <c r="DTC1" s="136"/>
      <c r="DTD1" s="136"/>
      <c r="DTE1" s="136"/>
      <c r="DTF1" s="136"/>
      <c r="DTG1" s="136"/>
      <c r="DTH1" s="136"/>
      <c r="DTI1" s="136"/>
      <c r="DTJ1" s="136"/>
      <c r="DTK1" s="136"/>
      <c r="DTL1" s="136"/>
      <c r="DTM1" s="136"/>
      <c r="DTN1" s="136"/>
      <c r="DTO1" s="136"/>
      <c r="DTP1" s="136"/>
      <c r="DTQ1" s="136"/>
      <c r="DTR1" s="136"/>
      <c r="DTS1" s="136"/>
      <c r="DTT1" s="136"/>
      <c r="DTU1" s="136"/>
      <c r="DTV1" s="136"/>
      <c r="DTW1" s="136"/>
      <c r="DTX1" s="136"/>
      <c r="DTY1" s="136"/>
      <c r="DTZ1" s="136"/>
      <c r="DUA1" s="136"/>
      <c r="DUB1" s="136"/>
      <c r="DUC1" s="136"/>
      <c r="DUD1" s="136"/>
      <c r="DUE1" s="136"/>
      <c r="DUF1" s="136"/>
      <c r="DUG1" s="136"/>
      <c r="DUH1" s="136"/>
      <c r="DUI1" s="136"/>
      <c r="DUJ1" s="136"/>
      <c r="DUK1" s="136"/>
      <c r="DUL1" s="136"/>
      <c r="DUM1" s="136"/>
      <c r="DUN1" s="136"/>
      <c r="DUO1" s="136"/>
      <c r="DUP1" s="136"/>
      <c r="DUQ1" s="136"/>
      <c r="DUR1" s="136"/>
      <c r="DUS1" s="136"/>
      <c r="DUT1" s="136"/>
      <c r="DUU1" s="136"/>
      <c r="DUV1" s="136"/>
      <c r="DUW1" s="136"/>
      <c r="DUX1" s="136"/>
      <c r="DUY1" s="136"/>
      <c r="DUZ1" s="136"/>
      <c r="DVA1" s="136"/>
      <c r="DVB1" s="136"/>
      <c r="DVC1" s="136"/>
      <c r="DVD1" s="136"/>
      <c r="DVE1" s="136"/>
      <c r="DVF1" s="136"/>
      <c r="DVG1" s="136"/>
      <c r="DVH1" s="136"/>
      <c r="DVI1" s="136"/>
      <c r="DVJ1" s="136"/>
      <c r="DVK1" s="136"/>
      <c r="DVL1" s="136"/>
      <c r="DVM1" s="136"/>
      <c r="DVN1" s="136"/>
      <c r="DVO1" s="136"/>
      <c r="DVP1" s="136"/>
      <c r="DVQ1" s="136"/>
      <c r="DVR1" s="136"/>
      <c r="DVS1" s="136"/>
      <c r="DVT1" s="136"/>
      <c r="DVU1" s="136"/>
      <c r="DVV1" s="136"/>
      <c r="DVW1" s="136"/>
      <c r="DVX1" s="136"/>
      <c r="DVY1" s="136"/>
      <c r="DVZ1" s="136"/>
      <c r="DWA1" s="136"/>
      <c r="DWB1" s="136"/>
      <c r="DWC1" s="136"/>
      <c r="DWD1" s="136"/>
      <c r="DWE1" s="136"/>
      <c r="DWF1" s="136"/>
      <c r="DWG1" s="136"/>
      <c r="DWH1" s="136"/>
      <c r="DWI1" s="136"/>
      <c r="DWJ1" s="136"/>
      <c r="DWK1" s="136"/>
      <c r="DWL1" s="136"/>
      <c r="DWM1" s="136"/>
      <c r="DWN1" s="136"/>
      <c r="DWO1" s="136"/>
      <c r="DWP1" s="136"/>
      <c r="DWQ1" s="136"/>
      <c r="DWR1" s="136"/>
      <c r="DWS1" s="136"/>
      <c r="DWT1" s="136"/>
      <c r="DWU1" s="136"/>
      <c r="DWV1" s="136"/>
      <c r="DWW1" s="136"/>
      <c r="DWX1" s="136"/>
      <c r="DWY1" s="136"/>
      <c r="DWZ1" s="136"/>
      <c r="DXA1" s="136"/>
      <c r="DXB1" s="136"/>
      <c r="DXC1" s="136"/>
      <c r="DXD1" s="136"/>
      <c r="DXE1" s="136"/>
      <c r="DXF1" s="136"/>
      <c r="DXG1" s="136"/>
      <c r="DXH1" s="136"/>
      <c r="DXI1" s="136"/>
      <c r="DXJ1" s="136"/>
      <c r="DXK1" s="136"/>
      <c r="DXL1" s="136"/>
      <c r="DXM1" s="136"/>
      <c r="DXN1" s="136"/>
      <c r="DXO1" s="136"/>
      <c r="DXP1" s="136"/>
      <c r="DXQ1" s="136"/>
      <c r="DXR1" s="136"/>
      <c r="DXS1" s="136"/>
      <c r="DXT1" s="136"/>
      <c r="DXU1" s="136"/>
      <c r="DXV1" s="136"/>
      <c r="DXW1" s="136"/>
      <c r="DXX1" s="136"/>
      <c r="DXY1" s="136"/>
      <c r="DXZ1" s="136"/>
      <c r="DYA1" s="136"/>
      <c r="DYB1" s="136"/>
      <c r="DYC1" s="136"/>
      <c r="DYD1" s="136"/>
      <c r="DYE1" s="136"/>
      <c r="DYF1" s="136"/>
      <c r="DYG1" s="136"/>
      <c r="DYH1" s="136"/>
      <c r="DYI1" s="136"/>
      <c r="DYJ1" s="136"/>
      <c r="DYK1" s="136"/>
      <c r="DYL1" s="136"/>
      <c r="DYM1" s="136"/>
      <c r="DYN1" s="136"/>
      <c r="DYO1" s="136"/>
      <c r="DYP1" s="136"/>
      <c r="DYQ1" s="136"/>
      <c r="DYR1" s="136"/>
      <c r="DYS1" s="136"/>
      <c r="DYT1" s="136"/>
      <c r="DYU1" s="136"/>
      <c r="DYV1" s="136"/>
      <c r="DYW1" s="136"/>
      <c r="DYX1" s="136"/>
      <c r="DYY1" s="136"/>
      <c r="DYZ1" s="136"/>
      <c r="DZA1" s="136"/>
      <c r="DZB1" s="136"/>
      <c r="DZC1" s="136"/>
      <c r="DZD1" s="136"/>
      <c r="DZE1" s="136"/>
      <c r="DZF1" s="136"/>
      <c r="DZG1" s="136"/>
      <c r="DZH1" s="136"/>
      <c r="DZI1" s="136"/>
      <c r="DZJ1" s="136"/>
      <c r="DZK1" s="136"/>
      <c r="DZL1" s="136"/>
      <c r="DZM1" s="136"/>
      <c r="DZN1" s="136"/>
      <c r="DZO1" s="136"/>
      <c r="DZP1" s="136"/>
      <c r="DZQ1" s="136"/>
      <c r="DZR1" s="136"/>
      <c r="DZS1" s="136"/>
      <c r="DZT1" s="136"/>
      <c r="DZU1" s="136"/>
      <c r="DZV1" s="136"/>
      <c r="DZW1" s="136"/>
      <c r="DZX1" s="136"/>
      <c r="DZY1" s="136"/>
      <c r="DZZ1" s="136"/>
      <c r="EAA1" s="136"/>
      <c r="EAB1" s="136"/>
      <c r="EAC1" s="136"/>
      <c r="EAD1" s="136"/>
      <c r="EAE1" s="136"/>
      <c r="EAF1" s="136"/>
      <c r="EAG1" s="136"/>
      <c r="EAH1" s="136"/>
      <c r="EAI1" s="136"/>
      <c r="EAJ1" s="136"/>
      <c r="EAK1" s="136"/>
      <c r="EAL1" s="136"/>
      <c r="EAM1" s="136"/>
      <c r="EAN1" s="136"/>
      <c r="EAO1" s="136"/>
      <c r="EAP1" s="136"/>
      <c r="EAQ1" s="136"/>
      <c r="EAR1" s="136"/>
      <c r="EAS1" s="136"/>
      <c r="EAT1" s="136"/>
      <c r="EAU1" s="136"/>
      <c r="EAV1" s="136"/>
      <c r="EAW1" s="136"/>
      <c r="EAX1" s="136"/>
      <c r="EAY1" s="136"/>
      <c r="EAZ1" s="136"/>
      <c r="EBA1" s="136"/>
      <c r="EBB1" s="136"/>
      <c r="EBC1" s="136"/>
      <c r="EBD1" s="136"/>
      <c r="EBE1" s="136"/>
      <c r="EBF1" s="136"/>
      <c r="EBG1" s="136"/>
      <c r="EBH1" s="136"/>
      <c r="EBI1" s="136"/>
      <c r="EBJ1" s="136"/>
      <c r="EBK1" s="136"/>
      <c r="EBL1" s="136"/>
      <c r="EBM1" s="136"/>
      <c r="EBN1" s="136"/>
      <c r="EBO1" s="136"/>
      <c r="EBP1" s="136"/>
      <c r="EBQ1" s="136"/>
      <c r="EBR1" s="136"/>
      <c r="EBS1" s="136"/>
      <c r="EBT1" s="136"/>
      <c r="EBU1" s="136"/>
      <c r="EBV1" s="136"/>
      <c r="EBW1" s="136"/>
      <c r="EBX1" s="136"/>
      <c r="EBY1" s="136"/>
      <c r="EBZ1" s="136"/>
      <c r="ECA1" s="136"/>
      <c r="ECB1" s="136"/>
      <c r="ECC1" s="136"/>
      <c r="ECD1" s="136"/>
      <c r="ECE1" s="136"/>
      <c r="ECF1" s="136"/>
      <c r="ECG1" s="136"/>
      <c r="ECH1" s="136"/>
      <c r="ECI1" s="136"/>
      <c r="ECJ1" s="136"/>
      <c r="ECK1" s="136"/>
      <c r="ECL1" s="136"/>
      <c r="ECM1" s="136"/>
      <c r="ECN1" s="136"/>
      <c r="ECO1" s="136"/>
      <c r="ECP1" s="136"/>
      <c r="ECQ1" s="136"/>
      <c r="ECR1" s="136"/>
      <c r="ECS1" s="136"/>
      <c r="ECT1" s="136"/>
      <c r="ECU1" s="136"/>
      <c r="ECV1" s="136"/>
      <c r="ECW1" s="136"/>
      <c r="ECX1" s="136"/>
      <c r="ECY1" s="136"/>
      <c r="ECZ1" s="136"/>
      <c r="EDA1" s="136"/>
      <c r="EDB1" s="136"/>
      <c r="EDC1" s="136"/>
      <c r="EDD1" s="136"/>
      <c r="EDE1" s="136"/>
      <c r="EDF1" s="136"/>
      <c r="EDG1" s="136"/>
      <c r="EDH1" s="136"/>
      <c r="EDI1" s="136"/>
      <c r="EDJ1" s="136"/>
      <c r="EDK1" s="136"/>
      <c r="EDL1" s="136"/>
      <c r="EDM1" s="136"/>
      <c r="EDN1" s="136"/>
      <c r="EDO1" s="136"/>
      <c r="EDP1" s="136"/>
      <c r="EDQ1" s="136"/>
      <c r="EDR1" s="136"/>
      <c r="EDS1" s="136"/>
      <c r="EDT1" s="136"/>
      <c r="EDU1" s="136"/>
      <c r="EDV1" s="136"/>
      <c r="EDW1" s="136"/>
      <c r="EDX1" s="136"/>
      <c r="EDY1" s="136"/>
      <c r="EDZ1" s="136"/>
      <c r="EEA1" s="136"/>
      <c r="EEB1" s="136"/>
      <c r="EEC1" s="136"/>
      <c r="EED1" s="136"/>
      <c r="EEE1" s="136"/>
      <c r="EEF1" s="136"/>
      <c r="EEG1" s="136"/>
      <c r="EEH1" s="136"/>
      <c r="EEI1" s="136"/>
      <c r="EEJ1" s="136"/>
      <c r="EEK1" s="136"/>
      <c r="EEL1" s="136"/>
      <c r="EEM1" s="136"/>
      <c r="EEN1" s="136"/>
      <c r="EEO1" s="136"/>
      <c r="EEP1" s="136"/>
      <c r="EEQ1" s="136"/>
      <c r="EER1" s="136"/>
      <c r="EES1" s="136"/>
      <c r="EET1" s="136"/>
      <c r="EEU1" s="136"/>
      <c r="EEV1" s="136"/>
      <c r="EEW1" s="136"/>
      <c r="EEX1" s="136"/>
      <c r="EEY1" s="136"/>
      <c r="EEZ1" s="136"/>
      <c r="EFA1" s="136"/>
      <c r="EFB1" s="136"/>
      <c r="EFC1" s="136"/>
      <c r="EFD1" s="136"/>
      <c r="EFE1" s="136"/>
      <c r="EFF1" s="136"/>
      <c r="EFG1" s="136"/>
      <c r="EFH1" s="136"/>
      <c r="EFI1" s="136"/>
      <c r="EFJ1" s="136"/>
      <c r="EFK1" s="136"/>
      <c r="EFL1" s="136"/>
      <c r="EFM1" s="136"/>
      <c r="EFN1" s="136"/>
      <c r="EFO1" s="136"/>
      <c r="EFP1" s="136"/>
      <c r="EFQ1" s="136"/>
      <c r="EFR1" s="136"/>
      <c r="EFS1" s="136"/>
      <c r="EFT1" s="136"/>
      <c r="EFU1" s="136"/>
      <c r="EFV1" s="136"/>
      <c r="EFW1" s="136"/>
      <c r="EFX1" s="136"/>
      <c r="EFY1" s="136"/>
      <c r="EFZ1" s="136"/>
      <c r="EGA1" s="136"/>
      <c r="EGB1" s="136"/>
      <c r="EGC1" s="136"/>
      <c r="EGD1" s="136"/>
      <c r="EGE1" s="136"/>
      <c r="EGF1" s="136"/>
      <c r="EGG1" s="136"/>
      <c r="EGH1" s="136"/>
      <c r="EGI1" s="136"/>
      <c r="EGJ1" s="136"/>
      <c r="EGK1" s="136"/>
      <c r="EGL1" s="136"/>
      <c r="EGM1" s="136"/>
      <c r="EGN1" s="136"/>
      <c r="EGO1" s="136"/>
      <c r="EGP1" s="136"/>
      <c r="EGQ1" s="136"/>
      <c r="EGR1" s="136"/>
      <c r="EGS1" s="136"/>
      <c r="EGT1" s="136"/>
      <c r="EGU1" s="136"/>
      <c r="EGV1" s="136"/>
      <c r="EGW1" s="136"/>
      <c r="EGX1" s="136"/>
      <c r="EGY1" s="136"/>
      <c r="EGZ1" s="136"/>
      <c r="EHA1" s="136"/>
      <c r="EHB1" s="136"/>
      <c r="EHC1" s="136"/>
      <c r="EHD1" s="136"/>
      <c r="EHE1" s="136"/>
      <c r="EHF1" s="136"/>
      <c r="EHG1" s="136"/>
      <c r="EHH1" s="136"/>
      <c r="EHI1" s="136"/>
      <c r="EHJ1" s="136"/>
      <c r="EHK1" s="136"/>
      <c r="EHL1" s="136"/>
      <c r="EHM1" s="136"/>
      <c r="EHN1" s="136"/>
      <c r="EHO1" s="136"/>
      <c r="EHP1" s="136"/>
      <c r="EHQ1" s="136"/>
      <c r="EHR1" s="136"/>
      <c r="EHS1" s="136"/>
      <c r="EHT1" s="136"/>
      <c r="EHU1" s="136"/>
      <c r="EHV1" s="136"/>
      <c r="EHW1" s="136"/>
      <c r="EHX1" s="136"/>
      <c r="EHY1" s="136"/>
      <c r="EHZ1" s="136"/>
      <c r="EIA1" s="136"/>
      <c r="EIB1" s="136"/>
      <c r="EIC1" s="136"/>
      <c r="EID1" s="136"/>
      <c r="EIE1" s="136"/>
      <c r="EIF1" s="136"/>
      <c r="EIG1" s="136"/>
      <c r="EIH1" s="136"/>
      <c r="EII1" s="136"/>
      <c r="EIJ1" s="136"/>
      <c r="EIK1" s="136"/>
      <c r="EIL1" s="136"/>
      <c r="EIM1" s="136"/>
      <c r="EIN1" s="136"/>
      <c r="EIO1" s="136"/>
      <c r="EIP1" s="136"/>
      <c r="EIQ1" s="136"/>
      <c r="EIR1" s="136"/>
      <c r="EIS1" s="136"/>
      <c r="EIT1" s="136"/>
      <c r="EIU1" s="136"/>
      <c r="EIV1" s="136"/>
      <c r="EIW1" s="136"/>
      <c r="EIX1" s="136"/>
      <c r="EIY1" s="136"/>
      <c r="EIZ1" s="136"/>
      <c r="EJA1" s="136"/>
      <c r="EJB1" s="136"/>
      <c r="EJC1" s="136"/>
      <c r="EJD1" s="136"/>
      <c r="EJE1" s="136"/>
      <c r="EJF1" s="136"/>
      <c r="EJG1" s="136"/>
      <c r="EJH1" s="136"/>
      <c r="EJI1" s="136"/>
      <c r="EJJ1" s="136"/>
      <c r="EJK1" s="136"/>
      <c r="EJL1" s="136"/>
      <c r="EJM1" s="136"/>
      <c r="EJN1" s="136"/>
      <c r="EJO1" s="136"/>
      <c r="EJP1" s="136"/>
      <c r="EJQ1" s="136"/>
      <c r="EJR1" s="136"/>
      <c r="EJS1" s="136"/>
      <c r="EJT1" s="136"/>
      <c r="EJU1" s="136"/>
      <c r="EJV1" s="136"/>
      <c r="EJW1" s="136"/>
      <c r="EJX1" s="136"/>
      <c r="EJY1" s="136"/>
      <c r="EJZ1" s="136"/>
      <c r="EKA1" s="136"/>
      <c r="EKB1" s="136"/>
      <c r="EKC1" s="136"/>
      <c r="EKD1" s="136"/>
      <c r="EKE1" s="136"/>
      <c r="EKF1" s="136"/>
      <c r="EKG1" s="136"/>
      <c r="EKH1" s="136"/>
      <c r="EKI1" s="136"/>
      <c r="EKJ1" s="136"/>
      <c r="EKK1" s="136"/>
      <c r="EKL1" s="136"/>
      <c r="EKM1" s="136"/>
      <c r="EKN1" s="136"/>
      <c r="EKO1" s="136"/>
      <c r="EKP1" s="136"/>
      <c r="EKQ1" s="136"/>
      <c r="EKR1" s="136"/>
      <c r="EKS1" s="136"/>
      <c r="EKT1" s="136"/>
      <c r="EKU1" s="136"/>
      <c r="EKV1" s="136"/>
      <c r="EKW1" s="136"/>
      <c r="EKX1" s="136"/>
      <c r="EKY1" s="136"/>
      <c r="EKZ1" s="136"/>
      <c r="ELA1" s="136"/>
      <c r="ELB1" s="136"/>
      <c r="ELC1" s="136"/>
      <c r="ELD1" s="136"/>
      <c r="ELE1" s="136"/>
      <c r="ELF1" s="136"/>
      <c r="ELG1" s="136"/>
      <c r="ELH1" s="136"/>
      <c r="ELI1" s="136"/>
      <c r="ELJ1" s="136"/>
      <c r="ELK1" s="136"/>
      <c r="ELL1" s="136"/>
      <c r="ELM1" s="136"/>
      <c r="ELN1" s="136"/>
      <c r="ELO1" s="136"/>
      <c r="ELP1" s="136"/>
      <c r="ELQ1" s="136"/>
      <c r="ELR1" s="136"/>
      <c r="ELS1" s="136"/>
      <c r="ELT1" s="136"/>
      <c r="ELU1" s="136"/>
      <c r="ELV1" s="136"/>
      <c r="ELW1" s="136"/>
      <c r="ELX1" s="136"/>
      <c r="ELY1" s="136"/>
      <c r="ELZ1" s="136"/>
      <c r="EMA1" s="136"/>
      <c r="EMB1" s="136"/>
      <c r="EMC1" s="136"/>
      <c r="EMD1" s="136"/>
      <c r="EME1" s="136"/>
      <c r="EMF1" s="136"/>
      <c r="EMG1" s="136"/>
      <c r="EMH1" s="136"/>
      <c r="EMI1" s="136"/>
      <c r="EMJ1" s="136"/>
      <c r="EMK1" s="136"/>
      <c r="EML1" s="136"/>
      <c r="EMM1" s="136"/>
      <c r="EMN1" s="136"/>
      <c r="EMO1" s="136"/>
      <c r="EMP1" s="136"/>
      <c r="EMQ1" s="136"/>
      <c r="EMR1" s="136"/>
      <c r="EMS1" s="136"/>
      <c r="EMT1" s="136"/>
      <c r="EMU1" s="136"/>
      <c r="EMV1" s="136"/>
      <c r="EMW1" s="136"/>
      <c r="EMX1" s="136"/>
      <c r="EMY1" s="136"/>
      <c r="EMZ1" s="136"/>
      <c r="ENA1" s="136"/>
      <c r="ENB1" s="136"/>
      <c r="ENC1" s="136"/>
      <c r="END1" s="136"/>
      <c r="ENE1" s="136"/>
      <c r="ENF1" s="136"/>
      <c r="ENG1" s="136"/>
      <c r="ENH1" s="136"/>
      <c r="ENI1" s="136"/>
      <c r="ENJ1" s="136"/>
      <c r="ENK1" s="136"/>
      <c r="ENL1" s="136"/>
      <c r="ENM1" s="136"/>
      <c r="ENN1" s="136"/>
      <c r="ENO1" s="136"/>
      <c r="ENP1" s="136"/>
      <c r="ENQ1" s="136"/>
      <c r="ENR1" s="136"/>
      <c r="ENS1" s="136"/>
      <c r="ENT1" s="136"/>
      <c r="ENU1" s="136"/>
      <c r="ENV1" s="136"/>
      <c r="ENW1" s="136"/>
      <c r="ENX1" s="136"/>
      <c r="ENY1" s="136"/>
      <c r="ENZ1" s="136"/>
      <c r="EOA1" s="136"/>
      <c r="EOB1" s="136"/>
      <c r="EOC1" s="136"/>
      <c r="EOD1" s="136"/>
      <c r="EOE1" s="136"/>
      <c r="EOF1" s="136"/>
      <c r="EOG1" s="136"/>
      <c r="EOH1" s="136"/>
      <c r="EOI1" s="136"/>
      <c r="EOJ1" s="136"/>
      <c r="EOK1" s="136"/>
      <c r="EOL1" s="136"/>
      <c r="EOM1" s="136"/>
      <c r="EON1" s="136"/>
      <c r="EOO1" s="136"/>
      <c r="EOP1" s="136"/>
      <c r="EOQ1" s="136"/>
      <c r="EOR1" s="136"/>
      <c r="EOS1" s="136"/>
      <c r="EOT1" s="136"/>
      <c r="EOU1" s="136"/>
      <c r="EOV1" s="136"/>
      <c r="EOW1" s="136"/>
      <c r="EOX1" s="136"/>
      <c r="EOY1" s="136"/>
      <c r="EOZ1" s="136"/>
      <c r="EPA1" s="136"/>
      <c r="EPB1" s="136"/>
      <c r="EPC1" s="136"/>
      <c r="EPD1" s="136"/>
      <c r="EPE1" s="136"/>
      <c r="EPF1" s="136"/>
      <c r="EPG1" s="136"/>
      <c r="EPH1" s="136"/>
      <c r="EPI1" s="136"/>
      <c r="EPJ1" s="136"/>
      <c r="EPK1" s="136"/>
      <c r="EPL1" s="136"/>
      <c r="EPM1" s="136"/>
      <c r="EPN1" s="136"/>
      <c r="EPO1" s="136"/>
      <c r="EPP1" s="136"/>
      <c r="EPQ1" s="136"/>
      <c r="EPR1" s="136"/>
      <c r="EPS1" s="136"/>
      <c r="EPT1" s="136"/>
      <c r="EPU1" s="136"/>
      <c r="EPV1" s="136"/>
      <c r="EPW1" s="136"/>
      <c r="EPX1" s="136"/>
      <c r="EPY1" s="136"/>
      <c r="EPZ1" s="136"/>
      <c r="EQA1" s="136"/>
      <c r="EQB1" s="136"/>
      <c r="EQC1" s="136"/>
      <c r="EQD1" s="136"/>
      <c r="EQE1" s="136"/>
      <c r="EQF1" s="136"/>
      <c r="EQG1" s="136"/>
      <c r="EQH1" s="136"/>
      <c r="EQI1" s="136"/>
      <c r="EQJ1" s="136"/>
      <c r="EQK1" s="136"/>
      <c r="EQL1" s="136"/>
      <c r="EQM1" s="136"/>
      <c r="EQN1" s="136"/>
      <c r="EQO1" s="136"/>
      <c r="EQP1" s="136"/>
      <c r="EQQ1" s="136"/>
      <c r="EQR1" s="136"/>
      <c r="EQS1" s="136"/>
      <c r="EQT1" s="136"/>
      <c r="EQU1" s="136"/>
      <c r="EQV1" s="136"/>
      <c r="EQW1" s="136"/>
      <c r="EQX1" s="136"/>
      <c r="EQY1" s="136"/>
      <c r="EQZ1" s="136"/>
      <c r="ERA1" s="136"/>
      <c r="ERB1" s="136"/>
      <c r="ERC1" s="136"/>
      <c r="ERD1" s="136"/>
      <c r="ERE1" s="136"/>
      <c r="ERF1" s="136"/>
      <c r="ERG1" s="136"/>
      <c r="ERH1" s="136"/>
      <c r="ERI1" s="136"/>
      <c r="ERJ1" s="136"/>
      <c r="ERK1" s="136"/>
      <c r="ERL1" s="136"/>
      <c r="ERM1" s="136"/>
      <c r="ERN1" s="136"/>
      <c r="ERO1" s="136"/>
      <c r="ERP1" s="136"/>
      <c r="ERQ1" s="136"/>
      <c r="ERR1" s="136"/>
      <c r="ERS1" s="136"/>
      <c r="ERT1" s="136"/>
      <c r="ERU1" s="136"/>
      <c r="ERV1" s="136"/>
      <c r="ERW1" s="136"/>
      <c r="ERX1" s="136"/>
      <c r="ERY1" s="136"/>
      <c r="ERZ1" s="136"/>
      <c r="ESA1" s="136"/>
      <c r="ESB1" s="136"/>
      <c r="ESC1" s="136"/>
      <c r="ESD1" s="136"/>
      <c r="ESE1" s="136"/>
      <c r="ESF1" s="136"/>
      <c r="ESG1" s="136"/>
      <c r="ESH1" s="136"/>
      <c r="ESI1" s="136"/>
      <c r="ESJ1" s="136"/>
      <c r="ESK1" s="136"/>
      <c r="ESL1" s="136"/>
      <c r="ESM1" s="136"/>
      <c r="ESN1" s="136"/>
      <c r="ESO1" s="136"/>
      <c r="ESP1" s="136"/>
      <c r="ESQ1" s="136"/>
      <c r="ESR1" s="136"/>
      <c r="ESS1" s="136"/>
      <c r="EST1" s="136"/>
      <c r="ESU1" s="136"/>
      <c r="ESV1" s="136"/>
      <c r="ESW1" s="136"/>
      <c r="ESX1" s="136"/>
      <c r="ESY1" s="136"/>
      <c r="ESZ1" s="136"/>
      <c r="ETA1" s="136"/>
      <c r="ETB1" s="136"/>
      <c r="ETC1" s="136"/>
      <c r="ETD1" s="136"/>
      <c r="ETE1" s="136"/>
      <c r="ETF1" s="136"/>
      <c r="ETG1" s="136"/>
      <c r="ETH1" s="136"/>
      <c r="ETI1" s="136"/>
      <c r="ETJ1" s="136"/>
      <c r="ETK1" s="136"/>
      <c r="ETL1" s="136"/>
      <c r="ETM1" s="136"/>
      <c r="ETN1" s="136"/>
      <c r="ETO1" s="136"/>
      <c r="ETP1" s="136"/>
      <c r="ETQ1" s="136"/>
      <c r="ETR1" s="136"/>
      <c r="ETS1" s="136"/>
      <c r="ETT1" s="136"/>
      <c r="ETU1" s="136"/>
      <c r="ETV1" s="136"/>
      <c r="ETW1" s="136"/>
      <c r="ETX1" s="136"/>
      <c r="ETY1" s="136"/>
      <c r="ETZ1" s="136"/>
      <c r="EUA1" s="136"/>
      <c r="EUB1" s="136"/>
      <c r="EUC1" s="136"/>
      <c r="EUD1" s="136"/>
      <c r="EUE1" s="136"/>
      <c r="EUF1" s="136"/>
      <c r="EUG1" s="136"/>
      <c r="EUH1" s="136"/>
      <c r="EUI1" s="136"/>
      <c r="EUJ1" s="136"/>
      <c r="EUK1" s="136"/>
      <c r="EUL1" s="136"/>
      <c r="EUM1" s="136"/>
      <c r="EUN1" s="136"/>
      <c r="EUO1" s="136"/>
      <c r="EUP1" s="136"/>
      <c r="EUQ1" s="136"/>
      <c r="EUR1" s="136"/>
      <c r="EUS1" s="136"/>
      <c r="EUT1" s="136"/>
      <c r="EUU1" s="136"/>
      <c r="EUV1" s="136"/>
      <c r="EUW1" s="136"/>
      <c r="EUX1" s="136"/>
      <c r="EUY1" s="136"/>
      <c r="EUZ1" s="136"/>
      <c r="EVA1" s="136"/>
      <c r="EVB1" s="136"/>
      <c r="EVC1" s="136"/>
      <c r="EVD1" s="136"/>
      <c r="EVE1" s="136"/>
      <c r="EVF1" s="136"/>
      <c r="EVG1" s="136"/>
      <c r="EVH1" s="136"/>
      <c r="EVI1" s="136"/>
      <c r="EVJ1" s="136"/>
      <c r="EVK1" s="136"/>
      <c r="EVL1" s="136"/>
      <c r="EVM1" s="136"/>
      <c r="EVN1" s="136"/>
      <c r="EVO1" s="136"/>
      <c r="EVP1" s="136"/>
      <c r="EVQ1" s="136"/>
      <c r="EVR1" s="136"/>
      <c r="EVS1" s="136"/>
      <c r="EVT1" s="136"/>
      <c r="EVU1" s="136"/>
      <c r="EVV1" s="136"/>
      <c r="EVW1" s="136"/>
      <c r="EVX1" s="136"/>
      <c r="EVY1" s="136"/>
      <c r="EVZ1" s="136"/>
      <c r="EWA1" s="136"/>
      <c r="EWB1" s="136"/>
      <c r="EWC1" s="136"/>
      <c r="EWD1" s="136"/>
      <c r="EWE1" s="136"/>
      <c r="EWF1" s="136"/>
      <c r="EWG1" s="136"/>
      <c r="EWH1" s="136"/>
      <c r="EWI1" s="136"/>
      <c r="EWJ1" s="136"/>
      <c r="EWK1" s="136"/>
      <c r="EWL1" s="136"/>
      <c r="EWM1" s="136"/>
      <c r="EWN1" s="136"/>
      <c r="EWO1" s="136"/>
      <c r="EWP1" s="136"/>
      <c r="EWQ1" s="136"/>
      <c r="EWR1" s="136"/>
      <c r="EWS1" s="136"/>
      <c r="EWT1" s="136"/>
      <c r="EWU1" s="136"/>
      <c r="EWV1" s="136"/>
      <c r="EWW1" s="136"/>
      <c r="EWX1" s="136"/>
      <c r="EWY1" s="136"/>
      <c r="EWZ1" s="136"/>
      <c r="EXA1" s="136"/>
      <c r="EXB1" s="136"/>
      <c r="EXC1" s="136"/>
      <c r="EXD1" s="136"/>
      <c r="EXE1" s="136"/>
      <c r="EXF1" s="136"/>
      <c r="EXG1" s="136"/>
      <c r="EXH1" s="136"/>
      <c r="EXI1" s="136"/>
      <c r="EXJ1" s="136"/>
      <c r="EXK1" s="136"/>
      <c r="EXL1" s="136"/>
      <c r="EXM1" s="136"/>
      <c r="EXN1" s="136"/>
      <c r="EXO1" s="136"/>
      <c r="EXP1" s="136"/>
      <c r="EXQ1" s="136"/>
      <c r="EXR1" s="136"/>
      <c r="EXS1" s="136"/>
      <c r="EXT1" s="136"/>
      <c r="EXU1" s="136"/>
      <c r="EXV1" s="136"/>
      <c r="EXW1" s="136"/>
      <c r="EXX1" s="136"/>
      <c r="EXY1" s="136"/>
      <c r="EXZ1" s="136"/>
      <c r="EYA1" s="136"/>
      <c r="EYB1" s="136"/>
      <c r="EYC1" s="136"/>
      <c r="EYD1" s="136"/>
      <c r="EYE1" s="136"/>
      <c r="EYF1" s="136"/>
      <c r="EYG1" s="136"/>
      <c r="EYH1" s="136"/>
      <c r="EYI1" s="136"/>
      <c r="EYJ1" s="136"/>
      <c r="EYK1" s="136"/>
      <c r="EYL1" s="136"/>
      <c r="EYM1" s="136"/>
      <c r="EYN1" s="136"/>
      <c r="EYO1" s="136"/>
      <c r="EYP1" s="136"/>
      <c r="EYQ1" s="136"/>
      <c r="EYR1" s="136"/>
      <c r="EYS1" s="136"/>
      <c r="EYT1" s="136"/>
      <c r="EYU1" s="136"/>
      <c r="EYV1" s="136"/>
      <c r="EYW1" s="136"/>
      <c r="EYX1" s="136"/>
      <c r="EYY1" s="136"/>
      <c r="EYZ1" s="136"/>
      <c r="EZA1" s="136"/>
      <c r="EZB1" s="136"/>
      <c r="EZC1" s="136"/>
      <c r="EZD1" s="136"/>
      <c r="EZE1" s="136"/>
      <c r="EZF1" s="136"/>
      <c r="EZG1" s="136"/>
      <c r="EZH1" s="136"/>
      <c r="EZI1" s="136"/>
      <c r="EZJ1" s="136"/>
      <c r="EZK1" s="136"/>
      <c r="EZL1" s="136"/>
      <c r="EZM1" s="136"/>
      <c r="EZN1" s="136"/>
      <c r="EZO1" s="136"/>
      <c r="EZP1" s="136"/>
      <c r="EZQ1" s="136"/>
      <c r="EZR1" s="136"/>
      <c r="EZS1" s="136"/>
      <c r="EZT1" s="136"/>
      <c r="EZU1" s="136"/>
      <c r="EZV1" s="136"/>
      <c r="EZW1" s="136"/>
      <c r="EZX1" s="136"/>
      <c r="EZY1" s="136"/>
      <c r="EZZ1" s="136"/>
      <c r="FAA1" s="136"/>
      <c r="FAB1" s="136"/>
      <c r="FAC1" s="136"/>
      <c r="FAD1" s="136"/>
      <c r="FAE1" s="136"/>
      <c r="FAF1" s="136"/>
      <c r="FAG1" s="136"/>
      <c r="FAH1" s="136"/>
      <c r="FAI1" s="136"/>
      <c r="FAJ1" s="136"/>
      <c r="FAK1" s="136"/>
      <c r="FAL1" s="136"/>
      <c r="FAM1" s="136"/>
      <c r="FAN1" s="136"/>
      <c r="FAO1" s="136"/>
      <c r="FAP1" s="136"/>
      <c r="FAQ1" s="136"/>
      <c r="FAR1" s="136"/>
      <c r="FAS1" s="136"/>
      <c r="FAT1" s="136"/>
      <c r="FAU1" s="136"/>
      <c r="FAV1" s="136"/>
      <c r="FAW1" s="136"/>
      <c r="FAX1" s="136"/>
      <c r="FAY1" s="136"/>
      <c r="FAZ1" s="136"/>
      <c r="FBA1" s="136"/>
      <c r="FBB1" s="136"/>
      <c r="FBC1" s="136"/>
      <c r="FBD1" s="136"/>
      <c r="FBE1" s="136"/>
      <c r="FBF1" s="136"/>
      <c r="FBG1" s="136"/>
      <c r="FBH1" s="136"/>
      <c r="FBI1" s="136"/>
      <c r="FBJ1" s="136"/>
      <c r="FBK1" s="136"/>
      <c r="FBL1" s="136"/>
      <c r="FBM1" s="136"/>
      <c r="FBN1" s="136"/>
      <c r="FBO1" s="136"/>
      <c r="FBP1" s="136"/>
      <c r="FBQ1" s="136"/>
      <c r="FBR1" s="136"/>
      <c r="FBS1" s="136"/>
      <c r="FBT1" s="136"/>
      <c r="FBU1" s="136"/>
      <c r="FBV1" s="136"/>
      <c r="FBW1" s="136"/>
      <c r="FBX1" s="136"/>
      <c r="FBY1" s="136"/>
      <c r="FBZ1" s="136"/>
      <c r="FCA1" s="136"/>
      <c r="FCB1" s="136"/>
      <c r="FCC1" s="136"/>
      <c r="FCD1" s="136"/>
      <c r="FCE1" s="136"/>
      <c r="FCF1" s="136"/>
      <c r="FCG1" s="136"/>
      <c r="FCH1" s="136"/>
      <c r="FCI1" s="136"/>
      <c r="FCJ1" s="136"/>
      <c r="FCK1" s="136"/>
      <c r="FCL1" s="136"/>
      <c r="FCM1" s="136"/>
      <c r="FCN1" s="136"/>
      <c r="FCO1" s="136"/>
      <c r="FCP1" s="136"/>
      <c r="FCQ1" s="136"/>
      <c r="FCR1" s="136"/>
      <c r="FCS1" s="136"/>
      <c r="FCT1" s="136"/>
      <c r="FCU1" s="136"/>
      <c r="FCV1" s="136"/>
      <c r="FCW1" s="136"/>
      <c r="FCX1" s="136"/>
      <c r="FCY1" s="136"/>
      <c r="FCZ1" s="136"/>
      <c r="FDA1" s="136"/>
      <c r="FDB1" s="136"/>
      <c r="FDC1" s="136"/>
      <c r="FDD1" s="136"/>
      <c r="FDE1" s="136"/>
      <c r="FDF1" s="136"/>
      <c r="FDG1" s="136"/>
      <c r="FDH1" s="136"/>
      <c r="FDI1" s="136"/>
      <c r="FDJ1" s="136"/>
      <c r="FDK1" s="136"/>
      <c r="FDL1" s="136"/>
      <c r="FDM1" s="136"/>
      <c r="FDN1" s="136"/>
      <c r="FDO1" s="136"/>
      <c r="FDP1" s="136"/>
      <c r="FDQ1" s="136"/>
      <c r="FDR1" s="136"/>
      <c r="FDS1" s="136"/>
      <c r="FDT1" s="136"/>
      <c r="FDU1" s="136"/>
      <c r="FDV1" s="136"/>
      <c r="FDW1" s="136"/>
      <c r="FDX1" s="136"/>
      <c r="FDY1" s="136"/>
      <c r="FDZ1" s="136"/>
      <c r="FEA1" s="136"/>
      <c r="FEB1" s="136"/>
      <c r="FEC1" s="136"/>
      <c r="FED1" s="136"/>
      <c r="FEE1" s="136"/>
      <c r="FEF1" s="136"/>
      <c r="FEG1" s="136"/>
      <c r="FEH1" s="136"/>
      <c r="FEI1" s="136"/>
      <c r="FEJ1" s="136"/>
      <c r="FEK1" s="136"/>
      <c r="FEL1" s="136"/>
      <c r="FEM1" s="136"/>
      <c r="FEN1" s="136"/>
      <c r="FEO1" s="136"/>
      <c r="FEP1" s="136"/>
      <c r="FEQ1" s="136"/>
      <c r="FER1" s="136"/>
      <c r="FES1" s="136"/>
      <c r="FET1" s="136"/>
      <c r="FEU1" s="136"/>
      <c r="FEV1" s="136"/>
      <c r="FEW1" s="136"/>
      <c r="FEX1" s="136"/>
      <c r="FEY1" s="136"/>
      <c r="FEZ1" s="136"/>
      <c r="FFA1" s="136"/>
      <c r="FFB1" s="136"/>
      <c r="FFC1" s="136"/>
      <c r="FFD1" s="136"/>
      <c r="FFE1" s="136"/>
      <c r="FFF1" s="136"/>
      <c r="FFG1" s="136"/>
      <c r="FFH1" s="136"/>
      <c r="FFI1" s="136"/>
      <c r="FFJ1" s="136"/>
      <c r="FFK1" s="136"/>
      <c r="FFL1" s="136"/>
      <c r="FFM1" s="136"/>
      <c r="FFN1" s="136"/>
      <c r="FFO1" s="136"/>
      <c r="FFP1" s="136"/>
      <c r="FFQ1" s="136"/>
      <c r="FFR1" s="136"/>
      <c r="FFS1" s="136"/>
      <c r="FFT1" s="136"/>
      <c r="FFU1" s="136"/>
      <c r="FFV1" s="136"/>
      <c r="FFW1" s="136"/>
      <c r="FFX1" s="136"/>
      <c r="FFY1" s="136"/>
      <c r="FFZ1" s="136"/>
      <c r="FGA1" s="136"/>
      <c r="FGB1" s="136"/>
      <c r="FGC1" s="136"/>
      <c r="FGD1" s="136"/>
      <c r="FGE1" s="136"/>
      <c r="FGF1" s="136"/>
      <c r="FGG1" s="136"/>
      <c r="FGH1" s="136"/>
      <c r="FGI1" s="136"/>
      <c r="FGJ1" s="136"/>
      <c r="FGK1" s="136"/>
      <c r="FGL1" s="136"/>
      <c r="FGM1" s="136"/>
      <c r="FGN1" s="136"/>
      <c r="FGO1" s="136"/>
      <c r="FGP1" s="136"/>
      <c r="FGQ1" s="136"/>
      <c r="FGR1" s="136"/>
      <c r="FGS1" s="136"/>
      <c r="FGT1" s="136"/>
      <c r="FGU1" s="136"/>
      <c r="FGV1" s="136"/>
      <c r="FGW1" s="136"/>
      <c r="FGX1" s="136"/>
      <c r="FGY1" s="136"/>
      <c r="FGZ1" s="136"/>
      <c r="FHA1" s="136"/>
      <c r="FHB1" s="136"/>
      <c r="FHC1" s="136"/>
      <c r="FHD1" s="136"/>
      <c r="FHE1" s="136"/>
      <c r="FHF1" s="136"/>
      <c r="FHG1" s="136"/>
      <c r="FHH1" s="136"/>
      <c r="FHI1" s="136"/>
      <c r="FHJ1" s="136"/>
      <c r="FHK1" s="136"/>
      <c r="FHL1" s="136"/>
      <c r="FHM1" s="136"/>
      <c r="FHN1" s="136"/>
      <c r="FHO1" s="136"/>
      <c r="FHP1" s="136"/>
      <c r="FHQ1" s="136"/>
      <c r="FHR1" s="136"/>
      <c r="FHS1" s="136"/>
      <c r="FHT1" s="136"/>
      <c r="FHU1" s="136"/>
      <c r="FHV1" s="136"/>
      <c r="FHW1" s="136"/>
      <c r="FHX1" s="136"/>
      <c r="FHY1" s="136"/>
      <c r="FHZ1" s="136"/>
      <c r="FIA1" s="136"/>
      <c r="FIB1" s="136"/>
      <c r="FIC1" s="136"/>
      <c r="FID1" s="136"/>
      <c r="FIE1" s="136"/>
      <c r="FIF1" s="136"/>
      <c r="FIG1" s="136"/>
      <c r="FIH1" s="136"/>
      <c r="FII1" s="136"/>
      <c r="FIJ1" s="136"/>
      <c r="FIK1" s="136"/>
      <c r="FIL1" s="136"/>
      <c r="FIM1" s="136"/>
      <c r="FIN1" s="136"/>
      <c r="FIO1" s="136"/>
      <c r="FIP1" s="136"/>
      <c r="FIQ1" s="136"/>
      <c r="FIR1" s="136"/>
      <c r="FIS1" s="136"/>
      <c r="FIT1" s="136"/>
      <c r="FIU1" s="136"/>
      <c r="FIV1" s="136"/>
      <c r="FIW1" s="136"/>
      <c r="FIX1" s="136"/>
      <c r="FIY1" s="136"/>
      <c r="FIZ1" s="136"/>
      <c r="FJA1" s="136"/>
      <c r="FJB1" s="136"/>
      <c r="FJC1" s="136"/>
      <c r="FJD1" s="136"/>
      <c r="FJE1" s="136"/>
      <c r="FJF1" s="136"/>
      <c r="FJG1" s="136"/>
      <c r="FJH1" s="136"/>
      <c r="FJI1" s="136"/>
      <c r="FJJ1" s="136"/>
      <c r="FJK1" s="136"/>
      <c r="FJL1" s="136"/>
      <c r="FJM1" s="136"/>
      <c r="FJN1" s="136"/>
      <c r="FJO1" s="136"/>
      <c r="FJP1" s="136"/>
      <c r="FJQ1" s="136"/>
      <c r="FJR1" s="136"/>
      <c r="FJS1" s="136"/>
      <c r="FJT1" s="136"/>
      <c r="FJU1" s="136"/>
      <c r="FJV1" s="136"/>
      <c r="FJW1" s="136"/>
      <c r="FJX1" s="136"/>
      <c r="FJY1" s="136"/>
      <c r="FJZ1" s="136"/>
      <c r="FKA1" s="136"/>
      <c r="FKB1" s="136"/>
      <c r="FKC1" s="136"/>
      <c r="FKD1" s="136"/>
      <c r="FKE1" s="136"/>
      <c r="FKF1" s="136"/>
      <c r="FKG1" s="136"/>
      <c r="FKH1" s="136"/>
      <c r="FKI1" s="136"/>
      <c r="FKJ1" s="136"/>
      <c r="FKK1" s="136"/>
      <c r="FKL1" s="136"/>
      <c r="FKM1" s="136"/>
      <c r="FKN1" s="136"/>
      <c r="FKO1" s="136"/>
      <c r="FKP1" s="136"/>
      <c r="FKQ1" s="136"/>
      <c r="FKR1" s="136"/>
      <c r="FKS1" s="136"/>
      <c r="FKT1" s="136"/>
      <c r="FKU1" s="136"/>
      <c r="FKV1" s="136"/>
      <c r="FKW1" s="136"/>
      <c r="FKX1" s="136"/>
      <c r="FKY1" s="136"/>
      <c r="FKZ1" s="136"/>
      <c r="FLA1" s="136"/>
      <c r="FLB1" s="136"/>
      <c r="FLC1" s="136"/>
      <c r="FLD1" s="136"/>
      <c r="FLE1" s="136"/>
      <c r="FLF1" s="136"/>
      <c r="FLG1" s="136"/>
      <c r="FLH1" s="136"/>
      <c r="FLI1" s="136"/>
      <c r="FLJ1" s="136"/>
      <c r="FLK1" s="136"/>
      <c r="FLL1" s="136"/>
      <c r="FLM1" s="136"/>
      <c r="FLN1" s="136"/>
      <c r="FLO1" s="136"/>
      <c r="FLP1" s="136"/>
      <c r="FLQ1" s="136"/>
      <c r="FLR1" s="136"/>
      <c r="FLS1" s="136"/>
      <c r="FLT1" s="136"/>
      <c r="FLU1" s="136"/>
      <c r="FLV1" s="136"/>
      <c r="FLW1" s="136"/>
      <c r="FLX1" s="136"/>
      <c r="FLY1" s="136"/>
      <c r="FLZ1" s="136"/>
      <c r="FMA1" s="136"/>
      <c r="FMB1" s="136"/>
      <c r="FMC1" s="136"/>
      <c r="FMD1" s="136"/>
      <c r="FME1" s="136"/>
      <c r="FMF1" s="136"/>
      <c r="FMG1" s="136"/>
      <c r="FMH1" s="136"/>
      <c r="FMI1" s="136"/>
      <c r="FMJ1" s="136"/>
      <c r="FMK1" s="136"/>
      <c r="FML1" s="136"/>
      <c r="FMM1" s="136"/>
      <c r="FMN1" s="136"/>
      <c r="FMO1" s="136"/>
      <c r="FMP1" s="136"/>
      <c r="FMQ1" s="136"/>
      <c r="FMR1" s="136"/>
      <c r="FMS1" s="136"/>
      <c r="FMT1" s="136"/>
      <c r="FMU1" s="136"/>
      <c r="FMV1" s="136"/>
      <c r="FMW1" s="136"/>
      <c r="FMX1" s="136"/>
      <c r="FMY1" s="136"/>
      <c r="FMZ1" s="136"/>
      <c r="FNA1" s="136"/>
      <c r="FNB1" s="136"/>
      <c r="FNC1" s="136"/>
      <c r="FND1" s="136"/>
      <c r="FNE1" s="136"/>
      <c r="FNF1" s="136"/>
      <c r="FNG1" s="136"/>
      <c r="FNH1" s="136"/>
      <c r="FNI1" s="136"/>
      <c r="FNJ1" s="136"/>
      <c r="FNK1" s="136"/>
      <c r="FNL1" s="136"/>
      <c r="FNM1" s="136"/>
      <c r="FNN1" s="136"/>
      <c r="FNO1" s="136"/>
      <c r="FNP1" s="136"/>
      <c r="FNQ1" s="136"/>
      <c r="FNR1" s="136"/>
      <c r="FNS1" s="136"/>
      <c r="FNT1" s="136"/>
      <c r="FNU1" s="136"/>
      <c r="FNV1" s="136"/>
      <c r="FNW1" s="136"/>
      <c r="FNX1" s="136"/>
      <c r="FNY1" s="136"/>
      <c r="FNZ1" s="136"/>
      <c r="FOA1" s="136"/>
      <c r="FOB1" s="136"/>
      <c r="FOC1" s="136"/>
      <c r="FOD1" s="136"/>
      <c r="FOE1" s="136"/>
      <c r="FOF1" s="136"/>
      <c r="FOG1" s="136"/>
      <c r="FOH1" s="136"/>
      <c r="FOI1" s="136"/>
      <c r="FOJ1" s="136"/>
      <c r="FOK1" s="136"/>
      <c r="FOL1" s="136"/>
      <c r="FOM1" s="136"/>
      <c r="FON1" s="136"/>
      <c r="FOO1" s="136"/>
      <c r="FOP1" s="136"/>
      <c r="FOQ1" s="136"/>
      <c r="FOR1" s="136"/>
      <c r="FOS1" s="136"/>
      <c r="FOT1" s="136"/>
      <c r="FOU1" s="136"/>
      <c r="FOV1" s="136"/>
      <c r="FOW1" s="136"/>
      <c r="FOX1" s="136"/>
      <c r="FOY1" s="136"/>
      <c r="FOZ1" s="136"/>
      <c r="FPA1" s="136"/>
      <c r="FPB1" s="136"/>
      <c r="FPC1" s="136"/>
      <c r="FPD1" s="136"/>
      <c r="FPE1" s="136"/>
      <c r="FPF1" s="136"/>
      <c r="FPG1" s="136"/>
      <c r="FPH1" s="136"/>
      <c r="FPI1" s="136"/>
      <c r="FPJ1" s="136"/>
      <c r="FPK1" s="136"/>
      <c r="FPL1" s="136"/>
      <c r="FPM1" s="136"/>
      <c r="FPN1" s="136"/>
      <c r="FPO1" s="136"/>
      <c r="FPP1" s="136"/>
      <c r="FPQ1" s="136"/>
      <c r="FPR1" s="136"/>
      <c r="FPS1" s="136"/>
      <c r="FPT1" s="136"/>
      <c r="FPU1" s="136"/>
      <c r="FPV1" s="136"/>
      <c r="FPW1" s="136"/>
      <c r="FPX1" s="136"/>
      <c r="FPY1" s="136"/>
      <c r="FPZ1" s="136"/>
      <c r="FQA1" s="136"/>
      <c r="FQB1" s="136"/>
      <c r="FQC1" s="136"/>
      <c r="FQD1" s="136"/>
      <c r="FQE1" s="136"/>
      <c r="FQF1" s="136"/>
      <c r="FQG1" s="136"/>
      <c r="FQH1" s="136"/>
      <c r="FQI1" s="136"/>
      <c r="FQJ1" s="136"/>
      <c r="FQK1" s="136"/>
      <c r="FQL1" s="136"/>
      <c r="FQM1" s="136"/>
      <c r="FQN1" s="136"/>
      <c r="FQO1" s="136"/>
      <c r="FQP1" s="136"/>
      <c r="FQQ1" s="136"/>
      <c r="FQR1" s="136"/>
      <c r="FQS1" s="136"/>
      <c r="FQT1" s="136"/>
      <c r="FQU1" s="136"/>
      <c r="FQV1" s="136"/>
      <c r="FQW1" s="136"/>
      <c r="FQX1" s="136"/>
      <c r="FQY1" s="136"/>
      <c r="FQZ1" s="136"/>
      <c r="FRA1" s="136"/>
      <c r="FRB1" s="136"/>
      <c r="FRC1" s="136"/>
      <c r="FRD1" s="136"/>
      <c r="FRE1" s="136"/>
      <c r="FRF1" s="136"/>
      <c r="FRG1" s="136"/>
      <c r="FRH1" s="136"/>
      <c r="FRI1" s="136"/>
      <c r="FRJ1" s="136"/>
      <c r="FRK1" s="136"/>
      <c r="FRL1" s="136"/>
      <c r="FRM1" s="136"/>
      <c r="FRN1" s="136"/>
      <c r="FRO1" s="136"/>
      <c r="FRP1" s="136"/>
      <c r="FRQ1" s="136"/>
      <c r="FRR1" s="136"/>
      <c r="FRS1" s="136"/>
      <c r="FRT1" s="136"/>
      <c r="FRU1" s="136"/>
      <c r="FRV1" s="136"/>
      <c r="FRW1" s="136"/>
      <c r="FRX1" s="136"/>
      <c r="FRY1" s="136"/>
      <c r="FRZ1" s="136"/>
      <c r="FSA1" s="136"/>
      <c r="FSB1" s="136"/>
      <c r="FSC1" s="136"/>
      <c r="FSD1" s="136"/>
      <c r="FSE1" s="136"/>
      <c r="FSF1" s="136"/>
      <c r="FSG1" s="136"/>
      <c r="FSH1" s="136"/>
      <c r="FSI1" s="136"/>
      <c r="FSJ1" s="136"/>
      <c r="FSK1" s="136"/>
      <c r="FSL1" s="136"/>
      <c r="FSM1" s="136"/>
      <c r="FSN1" s="136"/>
      <c r="FSO1" s="136"/>
      <c r="FSP1" s="136"/>
      <c r="FSQ1" s="136"/>
      <c r="FSR1" s="136"/>
      <c r="FSS1" s="136"/>
      <c r="FST1" s="136"/>
      <c r="FSU1" s="136"/>
      <c r="FSV1" s="136"/>
      <c r="FSW1" s="136"/>
      <c r="FSX1" s="136"/>
      <c r="FSY1" s="136"/>
      <c r="FSZ1" s="136"/>
      <c r="FTA1" s="136"/>
      <c r="FTB1" s="136"/>
      <c r="FTC1" s="136"/>
      <c r="FTD1" s="136"/>
      <c r="FTE1" s="136"/>
      <c r="FTF1" s="136"/>
      <c r="FTG1" s="136"/>
      <c r="FTH1" s="136"/>
      <c r="FTI1" s="136"/>
      <c r="FTJ1" s="136"/>
      <c r="FTK1" s="136"/>
      <c r="FTL1" s="136"/>
      <c r="FTM1" s="136"/>
      <c r="FTN1" s="136"/>
      <c r="FTO1" s="136"/>
      <c r="FTP1" s="136"/>
      <c r="FTQ1" s="136"/>
      <c r="FTR1" s="136"/>
      <c r="FTS1" s="136"/>
      <c r="FTT1" s="136"/>
      <c r="FTU1" s="136"/>
      <c r="FTV1" s="136"/>
      <c r="FTW1" s="136"/>
      <c r="FTX1" s="136"/>
      <c r="FTY1" s="136"/>
      <c r="FTZ1" s="136"/>
      <c r="FUA1" s="136"/>
      <c r="FUB1" s="136"/>
      <c r="FUC1" s="136"/>
      <c r="FUD1" s="136"/>
      <c r="FUE1" s="136"/>
      <c r="FUF1" s="136"/>
      <c r="FUG1" s="136"/>
      <c r="FUH1" s="136"/>
      <c r="FUI1" s="136"/>
      <c r="FUJ1" s="136"/>
      <c r="FUK1" s="136"/>
      <c r="FUL1" s="136"/>
      <c r="FUM1" s="136"/>
      <c r="FUN1" s="136"/>
      <c r="FUO1" s="136"/>
      <c r="FUP1" s="136"/>
      <c r="FUQ1" s="136"/>
      <c r="FUR1" s="136"/>
      <c r="FUS1" s="136"/>
      <c r="FUT1" s="136"/>
      <c r="FUU1" s="136"/>
      <c r="FUV1" s="136"/>
      <c r="FUW1" s="136"/>
      <c r="FUX1" s="136"/>
      <c r="FUY1" s="136"/>
      <c r="FUZ1" s="136"/>
      <c r="FVA1" s="136"/>
      <c r="FVB1" s="136"/>
      <c r="FVC1" s="136"/>
      <c r="FVD1" s="136"/>
      <c r="FVE1" s="136"/>
      <c r="FVF1" s="136"/>
      <c r="FVG1" s="136"/>
      <c r="FVH1" s="136"/>
      <c r="FVI1" s="136"/>
      <c r="FVJ1" s="136"/>
      <c r="FVK1" s="136"/>
      <c r="FVL1" s="136"/>
      <c r="FVM1" s="136"/>
      <c r="FVN1" s="136"/>
      <c r="FVO1" s="136"/>
      <c r="FVP1" s="136"/>
      <c r="FVQ1" s="136"/>
      <c r="FVR1" s="136"/>
      <c r="FVS1" s="136"/>
      <c r="FVT1" s="136"/>
      <c r="FVU1" s="136"/>
      <c r="FVV1" s="136"/>
      <c r="FVW1" s="136"/>
      <c r="FVX1" s="136"/>
      <c r="FVY1" s="136"/>
      <c r="FVZ1" s="136"/>
      <c r="FWA1" s="136"/>
      <c r="FWB1" s="136"/>
      <c r="FWC1" s="136"/>
      <c r="FWD1" s="136"/>
      <c r="FWE1" s="136"/>
      <c r="FWF1" s="136"/>
      <c r="FWG1" s="136"/>
      <c r="FWH1" s="136"/>
      <c r="FWI1" s="136"/>
      <c r="FWJ1" s="136"/>
      <c r="FWK1" s="136"/>
      <c r="FWL1" s="136"/>
      <c r="FWM1" s="136"/>
      <c r="FWN1" s="136"/>
      <c r="FWO1" s="136"/>
      <c r="FWP1" s="136"/>
      <c r="FWQ1" s="136"/>
      <c r="FWR1" s="136"/>
      <c r="FWS1" s="136"/>
      <c r="FWT1" s="136"/>
      <c r="FWU1" s="136"/>
      <c r="FWV1" s="136"/>
      <c r="FWW1" s="136"/>
      <c r="FWX1" s="136"/>
      <c r="FWY1" s="136"/>
      <c r="FWZ1" s="136"/>
      <c r="FXA1" s="136"/>
      <c r="FXB1" s="136"/>
      <c r="FXC1" s="136"/>
      <c r="FXD1" s="136"/>
      <c r="FXE1" s="136"/>
      <c r="FXF1" s="136"/>
      <c r="FXG1" s="136"/>
      <c r="FXH1" s="136"/>
      <c r="FXI1" s="136"/>
      <c r="FXJ1" s="136"/>
      <c r="FXK1" s="136"/>
      <c r="FXL1" s="136"/>
      <c r="FXM1" s="136"/>
      <c r="FXN1" s="136"/>
      <c r="FXO1" s="136"/>
      <c r="FXP1" s="136"/>
      <c r="FXQ1" s="136"/>
      <c r="FXR1" s="136"/>
      <c r="FXS1" s="136"/>
      <c r="FXT1" s="136"/>
      <c r="FXU1" s="136"/>
      <c r="FXV1" s="136"/>
      <c r="FXW1" s="136"/>
      <c r="FXX1" s="136"/>
      <c r="FXY1" s="136"/>
      <c r="FXZ1" s="136"/>
      <c r="FYA1" s="136"/>
      <c r="FYB1" s="136"/>
      <c r="FYC1" s="136"/>
      <c r="FYD1" s="136"/>
      <c r="FYE1" s="136"/>
      <c r="FYF1" s="136"/>
      <c r="FYG1" s="136"/>
      <c r="FYH1" s="136"/>
      <c r="FYI1" s="136"/>
      <c r="FYJ1" s="136"/>
      <c r="FYK1" s="136"/>
      <c r="FYL1" s="136"/>
      <c r="FYM1" s="136"/>
      <c r="FYN1" s="136"/>
      <c r="FYO1" s="136"/>
      <c r="FYP1" s="136"/>
      <c r="FYQ1" s="136"/>
      <c r="FYR1" s="136"/>
      <c r="FYS1" s="136"/>
      <c r="FYT1" s="136"/>
      <c r="FYU1" s="136"/>
      <c r="FYV1" s="136"/>
      <c r="FYW1" s="136"/>
      <c r="FYX1" s="136"/>
      <c r="FYY1" s="136"/>
      <c r="FYZ1" s="136"/>
      <c r="FZA1" s="136"/>
      <c r="FZB1" s="136"/>
      <c r="FZC1" s="136"/>
      <c r="FZD1" s="136"/>
      <c r="FZE1" s="136"/>
      <c r="FZF1" s="136"/>
      <c r="FZG1" s="136"/>
      <c r="FZH1" s="136"/>
      <c r="FZI1" s="136"/>
      <c r="FZJ1" s="136"/>
      <c r="FZK1" s="136"/>
      <c r="FZL1" s="136"/>
      <c r="FZM1" s="136"/>
      <c r="FZN1" s="136"/>
      <c r="FZO1" s="136"/>
      <c r="FZP1" s="136"/>
      <c r="FZQ1" s="136"/>
      <c r="FZR1" s="136"/>
      <c r="FZS1" s="136"/>
      <c r="FZT1" s="136"/>
      <c r="FZU1" s="136"/>
      <c r="FZV1" s="136"/>
      <c r="FZW1" s="136"/>
      <c r="FZX1" s="136"/>
      <c r="FZY1" s="136"/>
      <c r="FZZ1" s="136"/>
      <c r="GAA1" s="136"/>
      <c r="GAB1" s="136"/>
      <c r="GAC1" s="136"/>
      <c r="GAD1" s="136"/>
      <c r="GAE1" s="136"/>
      <c r="GAF1" s="136"/>
      <c r="GAG1" s="136"/>
      <c r="GAH1" s="136"/>
      <c r="GAI1" s="136"/>
      <c r="GAJ1" s="136"/>
      <c r="GAK1" s="136"/>
      <c r="GAL1" s="136"/>
      <c r="GAM1" s="136"/>
      <c r="GAN1" s="136"/>
      <c r="GAO1" s="136"/>
      <c r="GAP1" s="136"/>
      <c r="GAQ1" s="136"/>
      <c r="GAR1" s="136"/>
      <c r="GAS1" s="136"/>
      <c r="GAT1" s="136"/>
      <c r="GAU1" s="136"/>
      <c r="GAV1" s="136"/>
      <c r="GAW1" s="136"/>
      <c r="GAX1" s="136"/>
      <c r="GAY1" s="136"/>
      <c r="GAZ1" s="136"/>
      <c r="GBA1" s="136"/>
      <c r="GBB1" s="136"/>
      <c r="GBC1" s="136"/>
      <c r="GBD1" s="136"/>
      <c r="GBE1" s="136"/>
      <c r="GBF1" s="136"/>
      <c r="GBG1" s="136"/>
      <c r="GBH1" s="136"/>
      <c r="GBI1" s="136"/>
      <c r="GBJ1" s="136"/>
      <c r="GBK1" s="136"/>
      <c r="GBL1" s="136"/>
      <c r="GBM1" s="136"/>
      <c r="GBN1" s="136"/>
      <c r="GBO1" s="136"/>
      <c r="GBP1" s="136"/>
      <c r="GBQ1" s="136"/>
      <c r="GBR1" s="136"/>
      <c r="GBS1" s="136"/>
      <c r="GBT1" s="136"/>
      <c r="GBU1" s="136"/>
      <c r="GBV1" s="136"/>
      <c r="GBW1" s="136"/>
      <c r="GBX1" s="136"/>
      <c r="GBY1" s="136"/>
      <c r="GBZ1" s="136"/>
      <c r="GCA1" s="136"/>
      <c r="GCB1" s="136"/>
      <c r="GCC1" s="136"/>
      <c r="GCD1" s="136"/>
      <c r="GCE1" s="136"/>
      <c r="GCF1" s="136"/>
      <c r="GCG1" s="136"/>
      <c r="GCH1" s="136"/>
      <c r="GCI1" s="136"/>
      <c r="GCJ1" s="136"/>
      <c r="GCK1" s="136"/>
      <c r="GCL1" s="136"/>
      <c r="GCM1" s="136"/>
      <c r="GCN1" s="136"/>
      <c r="GCO1" s="136"/>
      <c r="GCP1" s="136"/>
      <c r="GCQ1" s="136"/>
      <c r="GCR1" s="136"/>
      <c r="GCS1" s="136"/>
      <c r="GCT1" s="136"/>
      <c r="GCU1" s="136"/>
      <c r="GCV1" s="136"/>
      <c r="GCW1" s="136"/>
      <c r="GCX1" s="136"/>
      <c r="GCY1" s="136"/>
      <c r="GCZ1" s="136"/>
      <c r="GDA1" s="136"/>
      <c r="GDB1" s="136"/>
      <c r="GDC1" s="136"/>
      <c r="GDD1" s="136"/>
      <c r="GDE1" s="136"/>
      <c r="GDF1" s="136"/>
      <c r="GDG1" s="136"/>
      <c r="GDH1" s="136"/>
      <c r="GDI1" s="136"/>
      <c r="GDJ1" s="136"/>
      <c r="GDK1" s="136"/>
      <c r="GDL1" s="136"/>
      <c r="GDM1" s="136"/>
      <c r="GDN1" s="136"/>
      <c r="GDO1" s="136"/>
      <c r="GDP1" s="136"/>
      <c r="GDQ1" s="136"/>
      <c r="GDR1" s="136"/>
      <c r="GDS1" s="136"/>
      <c r="GDT1" s="136"/>
      <c r="GDU1" s="136"/>
      <c r="GDV1" s="136"/>
      <c r="GDW1" s="136"/>
      <c r="GDX1" s="136"/>
      <c r="GDY1" s="136"/>
      <c r="GDZ1" s="136"/>
      <c r="GEA1" s="136"/>
      <c r="GEB1" s="136"/>
      <c r="GEC1" s="136"/>
      <c r="GED1" s="136"/>
      <c r="GEE1" s="136"/>
      <c r="GEF1" s="136"/>
      <c r="GEG1" s="136"/>
      <c r="GEH1" s="136"/>
      <c r="GEI1" s="136"/>
      <c r="GEJ1" s="136"/>
      <c r="GEK1" s="136"/>
      <c r="GEL1" s="136"/>
      <c r="GEM1" s="136"/>
      <c r="GEN1" s="136"/>
      <c r="GEO1" s="136"/>
      <c r="GEP1" s="136"/>
      <c r="GEQ1" s="136"/>
      <c r="GER1" s="136"/>
      <c r="GES1" s="136"/>
      <c r="GET1" s="136"/>
      <c r="GEU1" s="136"/>
      <c r="GEV1" s="136"/>
      <c r="GEW1" s="136"/>
      <c r="GEX1" s="136"/>
      <c r="GEY1" s="136"/>
      <c r="GEZ1" s="136"/>
      <c r="GFA1" s="136"/>
      <c r="GFB1" s="136"/>
      <c r="GFC1" s="136"/>
      <c r="GFD1" s="136"/>
      <c r="GFE1" s="136"/>
      <c r="GFF1" s="136"/>
      <c r="GFG1" s="136"/>
      <c r="GFH1" s="136"/>
      <c r="GFI1" s="136"/>
      <c r="GFJ1" s="136"/>
      <c r="GFK1" s="136"/>
      <c r="GFL1" s="136"/>
      <c r="GFM1" s="136"/>
      <c r="GFN1" s="136"/>
      <c r="GFO1" s="136"/>
      <c r="GFP1" s="136"/>
      <c r="GFQ1" s="136"/>
      <c r="GFR1" s="136"/>
      <c r="GFS1" s="136"/>
      <c r="GFT1" s="136"/>
      <c r="GFU1" s="136"/>
      <c r="GFV1" s="136"/>
      <c r="GFW1" s="136"/>
      <c r="GFX1" s="136"/>
      <c r="GFY1" s="136"/>
      <c r="GFZ1" s="136"/>
      <c r="GGA1" s="136"/>
      <c r="GGB1" s="136"/>
      <c r="GGC1" s="136"/>
      <c r="GGD1" s="136"/>
      <c r="GGE1" s="136"/>
      <c r="GGF1" s="136"/>
      <c r="GGG1" s="136"/>
      <c r="GGH1" s="136"/>
      <c r="GGI1" s="136"/>
      <c r="GGJ1" s="136"/>
      <c r="GGK1" s="136"/>
      <c r="GGL1" s="136"/>
      <c r="GGM1" s="136"/>
      <c r="GGN1" s="136"/>
      <c r="GGO1" s="136"/>
      <c r="GGP1" s="136"/>
      <c r="GGQ1" s="136"/>
      <c r="GGR1" s="136"/>
      <c r="GGS1" s="136"/>
      <c r="GGT1" s="136"/>
      <c r="GGU1" s="136"/>
      <c r="GGV1" s="136"/>
      <c r="GGW1" s="136"/>
      <c r="GGX1" s="136"/>
      <c r="GGY1" s="136"/>
      <c r="GGZ1" s="136"/>
      <c r="GHA1" s="136"/>
      <c r="GHB1" s="136"/>
      <c r="GHC1" s="136"/>
      <c r="GHD1" s="136"/>
      <c r="GHE1" s="136"/>
      <c r="GHF1" s="136"/>
      <c r="GHG1" s="136"/>
      <c r="GHH1" s="136"/>
      <c r="GHI1" s="136"/>
      <c r="GHJ1" s="136"/>
      <c r="GHK1" s="136"/>
      <c r="GHL1" s="136"/>
      <c r="GHM1" s="136"/>
      <c r="GHN1" s="136"/>
      <c r="GHO1" s="136"/>
      <c r="GHP1" s="136"/>
      <c r="GHQ1" s="136"/>
      <c r="GHR1" s="136"/>
      <c r="GHS1" s="136"/>
      <c r="GHT1" s="136"/>
      <c r="GHU1" s="136"/>
      <c r="GHV1" s="136"/>
      <c r="GHW1" s="136"/>
      <c r="GHX1" s="136"/>
      <c r="GHY1" s="136"/>
      <c r="GHZ1" s="136"/>
      <c r="GIA1" s="136"/>
      <c r="GIB1" s="136"/>
      <c r="GIC1" s="136"/>
      <c r="GID1" s="136"/>
      <c r="GIE1" s="136"/>
      <c r="GIF1" s="136"/>
      <c r="GIG1" s="136"/>
      <c r="GIH1" s="136"/>
      <c r="GII1" s="136"/>
      <c r="GIJ1" s="136"/>
      <c r="GIK1" s="136"/>
      <c r="GIL1" s="136"/>
      <c r="GIM1" s="136"/>
      <c r="GIN1" s="136"/>
      <c r="GIO1" s="136"/>
      <c r="GIP1" s="136"/>
      <c r="GIQ1" s="136"/>
      <c r="GIR1" s="136"/>
      <c r="GIS1" s="136"/>
      <c r="GIT1" s="136"/>
      <c r="GIU1" s="136"/>
      <c r="GIV1" s="136"/>
      <c r="GIW1" s="136"/>
      <c r="GIX1" s="136"/>
      <c r="GIY1" s="136"/>
      <c r="GIZ1" s="136"/>
      <c r="GJA1" s="136"/>
      <c r="GJB1" s="136"/>
      <c r="GJC1" s="136"/>
      <c r="GJD1" s="136"/>
      <c r="GJE1" s="136"/>
      <c r="GJF1" s="136"/>
      <c r="GJG1" s="136"/>
      <c r="GJH1" s="136"/>
      <c r="GJI1" s="136"/>
      <c r="GJJ1" s="136"/>
      <c r="GJK1" s="136"/>
      <c r="GJL1" s="136"/>
      <c r="GJM1" s="136"/>
      <c r="GJN1" s="136"/>
      <c r="GJO1" s="136"/>
      <c r="GJP1" s="136"/>
      <c r="GJQ1" s="136"/>
      <c r="GJR1" s="136"/>
      <c r="GJS1" s="136"/>
      <c r="GJT1" s="136"/>
      <c r="GJU1" s="136"/>
      <c r="GJV1" s="136"/>
      <c r="GJW1" s="136"/>
      <c r="GJX1" s="136"/>
      <c r="GJY1" s="136"/>
      <c r="GJZ1" s="136"/>
      <c r="GKA1" s="136"/>
      <c r="GKB1" s="136"/>
      <c r="GKC1" s="136"/>
      <c r="GKD1" s="136"/>
      <c r="GKE1" s="136"/>
      <c r="GKF1" s="136"/>
      <c r="GKG1" s="136"/>
      <c r="GKH1" s="136"/>
      <c r="GKI1" s="136"/>
      <c r="GKJ1" s="136"/>
      <c r="GKK1" s="136"/>
      <c r="GKL1" s="136"/>
      <c r="GKM1" s="136"/>
      <c r="GKN1" s="136"/>
      <c r="GKO1" s="136"/>
      <c r="GKP1" s="136"/>
      <c r="GKQ1" s="136"/>
      <c r="GKR1" s="136"/>
      <c r="GKS1" s="136"/>
      <c r="GKT1" s="136"/>
      <c r="GKU1" s="136"/>
      <c r="GKV1" s="136"/>
      <c r="GKW1" s="136"/>
      <c r="GKX1" s="136"/>
      <c r="GKY1" s="136"/>
      <c r="GKZ1" s="136"/>
      <c r="GLA1" s="136"/>
      <c r="GLB1" s="136"/>
      <c r="GLC1" s="136"/>
      <c r="GLD1" s="136"/>
      <c r="GLE1" s="136"/>
      <c r="GLF1" s="136"/>
      <c r="GLG1" s="136"/>
      <c r="GLH1" s="136"/>
      <c r="GLI1" s="136"/>
      <c r="GLJ1" s="136"/>
      <c r="GLK1" s="136"/>
      <c r="GLL1" s="136"/>
      <c r="GLM1" s="136"/>
      <c r="GLN1" s="136"/>
      <c r="GLO1" s="136"/>
      <c r="GLP1" s="136"/>
      <c r="GLQ1" s="136"/>
      <c r="GLR1" s="136"/>
      <c r="GLS1" s="136"/>
      <c r="GLT1" s="136"/>
      <c r="GLU1" s="136"/>
      <c r="GLV1" s="136"/>
      <c r="GLW1" s="136"/>
      <c r="GLX1" s="136"/>
      <c r="GLY1" s="136"/>
      <c r="GLZ1" s="136"/>
      <c r="GMA1" s="136"/>
      <c r="GMB1" s="136"/>
      <c r="GMC1" s="136"/>
      <c r="GMD1" s="136"/>
      <c r="GME1" s="136"/>
      <c r="GMF1" s="136"/>
      <c r="GMG1" s="136"/>
      <c r="GMH1" s="136"/>
      <c r="GMI1" s="136"/>
      <c r="GMJ1" s="136"/>
      <c r="GMK1" s="136"/>
      <c r="GML1" s="136"/>
      <c r="GMM1" s="136"/>
      <c r="GMN1" s="136"/>
      <c r="GMO1" s="136"/>
      <c r="GMP1" s="136"/>
      <c r="GMQ1" s="136"/>
      <c r="GMR1" s="136"/>
      <c r="GMS1" s="136"/>
      <c r="GMT1" s="136"/>
      <c r="GMU1" s="136"/>
      <c r="GMV1" s="136"/>
      <c r="GMW1" s="136"/>
      <c r="GMX1" s="136"/>
      <c r="GMY1" s="136"/>
      <c r="GMZ1" s="136"/>
      <c r="GNA1" s="136"/>
      <c r="GNB1" s="136"/>
      <c r="GNC1" s="136"/>
      <c r="GND1" s="136"/>
      <c r="GNE1" s="136"/>
      <c r="GNF1" s="136"/>
      <c r="GNG1" s="136"/>
      <c r="GNH1" s="136"/>
      <c r="GNI1" s="136"/>
      <c r="GNJ1" s="136"/>
      <c r="GNK1" s="136"/>
      <c r="GNL1" s="136"/>
      <c r="GNM1" s="136"/>
      <c r="GNN1" s="136"/>
      <c r="GNO1" s="136"/>
      <c r="GNP1" s="136"/>
      <c r="GNQ1" s="136"/>
      <c r="GNR1" s="136"/>
      <c r="GNS1" s="136"/>
      <c r="GNT1" s="136"/>
      <c r="GNU1" s="136"/>
      <c r="GNV1" s="136"/>
      <c r="GNW1" s="136"/>
      <c r="GNX1" s="136"/>
      <c r="GNY1" s="136"/>
      <c r="GNZ1" s="136"/>
      <c r="GOA1" s="136"/>
      <c r="GOB1" s="136"/>
      <c r="GOC1" s="136"/>
      <c r="GOD1" s="136"/>
      <c r="GOE1" s="136"/>
      <c r="GOF1" s="136"/>
      <c r="GOG1" s="136"/>
      <c r="GOH1" s="136"/>
      <c r="GOI1" s="136"/>
      <c r="GOJ1" s="136"/>
      <c r="GOK1" s="136"/>
      <c r="GOL1" s="136"/>
      <c r="GOM1" s="136"/>
      <c r="GON1" s="136"/>
      <c r="GOO1" s="136"/>
      <c r="GOP1" s="136"/>
      <c r="GOQ1" s="136"/>
      <c r="GOR1" s="136"/>
      <c r="GOS1" s="136"/>
      <c r="GOT1" s="136"/>
      <c r="GOU1" s="136"/>
      <c r="GOV1" s="136"/>
      <c r="GOW1" s="136"/>
      <c r="GOX1" s="136"/>
      <c r="GOY1" s="136"/>
      <c r="GOZ1" s="136"/>
      <c r="GPA1" s="136"/>
      <c r="GPB1" s="136"/>
      <c r="GPC1" s="136"/>
      <c r="GPD1" s="136"/>
      <c r="GPE1" s="136"/>
      <c r="GPF1" s="136"/>
      <c r="GPG1" s="136"/>
      <c r="GPH1" s="136"/>
      <c r="GPI1" s="136"/>
      <c r="GPJ1" s="136"/>
      <c r="GPK1" s="136"/>
      <c r="GPL1" s="136"/>
      <c r="GPM1" s="136"/>
      <c r="GPN1" s="136"/>
      <c r="GPO1" s="136"/>
      <c r="GPP1" s="136"/>
      <c r="GPQ1" s="136"/>
      <c r="GPR1" s="136"/>
      <c r="GPS1" s="136"/>
      <c r="GPT1" s="136"/>
      <c r="GPU1" s="136"/>
      <c r="GPV1" s="136"/>
      <c r="GPW1" s="136"/>
      <c r="GPX1" s="136"/>
      <c r="GPY1" s="136"/>
      <c r="GPZ1" s="136"/>
      <c r="GQA1" s="136"/>
      <c r="GQB1" s="136"/>
      <c r="GQC1" s="136"/>
      <c r="GQD1" s="136"/>
      <c r="GQE1" s="136"/>
      <c r="GQF1" s="136"/>
      <c r="GQG1" s="136"/>
      <c r="GQH1" s="136"/>
      <c r="GQI1" s="136"/>
      <c r="GQJ1" s="136"/>
      <c r="GQK1" s="136"/>
      <c r="GQL1" s="136"/>
      <c r="GQM1" s="136"/>
      <c r="GQN1" s="136"/>
      <c r="GQO1" s="136"/>
      <c r="GQP1" s="136"/>
      <c r="GQQ1" s="136"/>
      <c r="GQR1" s="136"/>
      <c r="GQS1" s="136"/>
      <c r="GQT1" s="136"/>
      <c r="GQU1" s="136"/>
      <c r="GQV1" s="136"/>
      <c r="GQW1" s="136"/>
      <c r="GQX1" s="136"/>
      <c r="GQY1" s="136"/>
      <c r="GQZ1" s="136"/>
      <c r="GRA1" s="136"/>
      <c r="GRB1" s="136"/>
      <c r="GRC1" s="136"/>
      <c r="GRD1" s="136"/>
      <c r="GRE1" s="136"/>
      <c r="GRF1" s="136"/>
      <c r="GRG1" s="136"/>
      <c r="GRH1" s="136"/>
      <c r="GRI1" s="136"/>
      <c r="GRJ1" s="136"/>
      <c r="GRK1" s="136"/>
      <c r="GRL1" s="136"/>
      <c r="GRM1" s="136"/>
      <c r="GRN1" s="136"/>
      <c r="GRO1" s="136"/>
      <c r="GRP1" s="136"/>
      <c r="GRQ1" s="136"/>
      <c r="GRR1" s="136"/>
      <c r="GRS1" s="136"/>
      <c r="GRT1" s="136"/>
      <c r="GRU1" s="136"/>
      <c r="GRV1" s="136"/>
      <c r="GRW1" s="136"/>
      <c r="GRX1" s="136"/>
      <c r="GRY1" s="136"/>
      <c r="GRZ1" s="136"/>
      <c r="GSA1" s="136"/>
      <c r="GSB1" s="136"/>
      <c r="GSC1" s="136"/>
      <c r="GSD1" s="136"/>
      <c r="GSE1" s="136"/>
      <c r="GSF1" s="136"/>
      <c r="GSG1" s="136"/>
      <c r="GSH1" s="136"/>
      <c r="GSI1" s="136"/>
      <c r="GSJ1" s="136"/>
      <c r="GSK1" s="136"/>
      <c r="GSL1" s="136"/>
      <c r="GSM1" s="136"/>
      <c r="GSN1" s="136"/>
      <c r="GSO1" s="136"/>
      <c r="GSP1" s="136"/>
      <c r="GSQ1" s="136"/>
      <c r="GSR1" s="136"/>
      <c r="GSS1" s="136"/>
      <c r="GST1" s="136"/>
      <c r="GSU1" s="136"/>
      <c r="GSV1" s="136"/>
      <c r="GSW1" s="136"/>
      <c r="GSX1" s="136"/>
      <c r="GSY1" s="136"/>
      <c r="GSZ1" s="136"/>
      <c r="GTA1" s="136"/>
      <c r="GTB1" s="136"/>
      <c r="GTC1" s="136"/>
      <c r="GTD1" s="136"/>
      <c r="GTE1" s="136"/>
      <c r="GTF1" s="136"/>
      <c r="GTG1" s="136"/>
      <c r="GTH1" s="136"/>
      <c r="GTI1" s="136"/>
      <c r="GTJ1" s="136"/>
      <c r="GTK1" s="136"/>
      <c r="GTL1" s="136"/>
      <c r="GTM1" s="136"/>
      <c r="GTN1" s="136"/>
      <c r="GTO1" s="136"/>
      <c r="GTP1" s="136"/>
      <c r="GTQ1" s="136"/>
      <c r="GTR1" s="136"/>
      <c r="GTS1" s="136"/>
      <c r="GTT1" s="136"/>
      <c r="GTU1" s="136"/>
      <c r="GTV1" s="136"/>
      <c r="GTW1" s="136"/>
      <c r="GTX1" s="136"/>
      <c r="GTY1" s="136"/>
      <c r="GTZ1" s="136"/>
      <c r="GUA1" s="136"/>
      <c r="GUB1" s="136"/>
      <c r="GUC1" s="136"/>
      <c r="GUD1" s="136"/>
      <c r="GUE1" s="136"/>
      <c r="GUF1" s="136"/>
      <c r="GUG1" s="136"/>
      <c r="GUH1" s="136"/>
      <c r="GUI1" s="136"/>
      <c r="GUJ1" s="136"/>
      <c r="GUK1" s="136"/>
      <c r="GUL1" s="136"/>
      <c r="GUM1" s="136"/>
      <c r="GUN1" s="136"/>
      <c r="GUO1" s="136"/>
      <c r="GUP1" s="136"/>
      <c r="GUQ1" s="136"/>
      <c r="GUR1" s="136"/>
      <c r="GUS1" s="136"/>
      <c r="GUT1" s="136"/>
      <c r="GUU1" s="136"/>
      <c r="GUV1" s="136"/>
      <c r="GUW1" s="136"/>
      <c r="GUX1" s="136"/>
      <c r="GUY1" s="136"/>
      <c r="GUZ1" s="136"/>
      <c r="GVA1" s="136"/>
      <c r="GVB1" s="136"/>
      <c r="GVC1" s="136"/>
      <c r="GVD1" s="136"/>
      <c r="GVE1" s="136"/>
      <c r="GVF1" s="136"/>
      <c r="GVG1" s="136"/>
      <c r="GVH1" s="136"/>
      <c r="GVI1" s="136"/>
      <c r="GVJ1" s="136"/>
      <c r="GVK1" s="136"/>
      <c r="GVL1" s="136"/>
      <c r="GVM1" s="136"/>
      <c r="GVN1" s="136"/>
      <c r="GVO1" s="136"/>
      <c r="GVP1" s="136"/>
      <c r="GVQ1" s="136"/>
      <c r="GVR1" s="136"/>
      <c r="GVS1" s="136"/>
      <c r="GVT1" s="136"/>
      <c r="GVU1" s="136"/>
      <c r="GVV1" s="136"/>
      <c r="GVW1" s="136"/>
      <c r="GVX1" s="136"/>
      <c r="GVY1" s="136"/>
      <c r="GVZ1" s="136"/>
      <c r="GWA1" s="136"/>
      <c r="GWB1" s="136"/>
      <c r="GWC1" s="136"/>
      <c r="GWD1" s="136"/>
      <c r="GWE1" s="136"/>
      <c r="GWF1" s="136"/>
      <c r="GWG1" s="136"/>
      <c r="GWH1" s="136"/>
      <c r="GWI1" s="136"/>
      <c r="GWJ1" s="136"/>
      <c r="GWK1" s="136"/>
      <c r="GWL1" s="136"/>
      <c r="GWM1" s="136"/>
      <c r="GWN1" s="136"/>
      <c r="GWO1" s="136"/>
      <c r="GWP1" s="136"/>
      <c r="GWQ1" s="136"/>
      <c r="GWR1" s="136"/>
      <c r="GWS1" s="136"/>
      <c r="GWT1" s="136"/>
      <c r="GWU1" s="136"/>
      <c r="GWV1" s="136"/>
      <c r="GWW1" s="136"/>
      <c r="GWX1" s="136"/>
      <c r="GWY1" s="136"/>
      <c r="GWZ1" s="136"/>
      <c r="GXA1" s="136"/>
      <c r="GXB1" s="136"/>
      <c r="GXC1" s="136"/>
      <c r="GXD1" s="136"/>
      <c r="GXE1" s="136"/>
      <c r="GXF1" s="136"/>
      <c r="GXG1" s="136"/>
      <c r="GXH1" s="136"/>
      <c r="GXI1" s="136"/>
      <c r="GXJ1" s="136"/>
      <c r="GXK1" s="136"/>
      <c r="GXL1" s="136"/>
      <c r="GXM1" s="136"/>
      <c r="GXN1" s="136"/>
      <c r="GXO1" s="136"/>
      <c r="GXP1" s="136"/>
      <c r="GXQ1" s="136"/>
      <c r="GXR1" s="136"/>
      <c r="GXS1" s="136"/>
      <c r="GXT1" s="136"/>
      <c r="GXU1" s="136"/>
      <c r="GXV1" s="136"/>
      <c r="GXW1" s="136"/>
      <c r="GXX1" s="136"/>
      <c r="GXY1" s="136"/>
      <c r="GXZ1" s="136"/>
      <c r="GYA1" s="136"/>
      <c r="GYB1" s="136"/>
      <c r="GYC1" s="136"/>
      <c r="GYD1" s="136"/>
      <c r="GYE1" s="136"/>
      <c r="GYF1" s="136"/>
      <c r="GYG1" s="136"/>
      <c r="GYH1" s="136"/>
      <c r="GYI1" s="136"/>
      <c r="GYJ1" s="136"/>
      <c r="GYK1" s="136"/>
      <c r="GYL1" s="136"/>
      <c r="GYM1" s="136"/>
      <c r="GYN1" s="136"/>
      <c r="GYO1" s="136"/>
      <c r="GYP1" s="136"/>
      <c r="GYQ1" s="136"/>
      <c r="GYR1" s="136"/>
      <c r="GYS1" s="136"/>
      <c r="GYT1" s="136"/>
      <c r="GYU1" s="136"/>
      <c r="GYV1" s="136"/>
      <c r="GYW1" s="136"/>
      <c r="GYX1" s="136"/>
      <c r="GYY1" s="136"/>
      <c r="GYZ1" s="136"/>
      <c r="GZA1" s="136"/>
      <c r="GZB1" s="136"/>
      <c r="GZC1" s="136"/>
      <c r="GZD1" s="136"/>
      <c r="GZE1" s="136"/>
      <c r="GZF1" s="136"/>
      <c r="GZG1" s="136"/>
      <c r="GZH1" s="136"/>
      <c r="GZI1" s="136"/>
      <c r="GZJ1" s="136"/>
      <c r="GZK1" s="136"/>
      <c r="GZL1" s="136"/>
      <c r="GZM1" s="136"/>
      <c r="GZN1" s="136"/>
      <c r="GZO1" s="136"/>
      <c r="GZP1" s="136"/>
      <c r="GZQ1" s="136"/>
      <c r="GZR1" s="136"/>
      <c r="GZS1" s="136"/>
      <c r="GZT1" s="136"/>
      <c r="GZU1" s="136"/>
      <c r="GZV1" s="136"/>
      <c r="GZW1" s="136"/>
      <c r="GZX1" s="136"/>
      <c r="GZY1" s="136"/>
      <c r="GZZ1" s="136"/>
      <c r="HAA1" s="136"/>
      <c r="HAB1" s="136"/>
      <c r="HAC1" s="136"/>
      <c r="HAD1" s="136"/>
      <c r="HAE1" s="136"/>
      <c r="HAF1" s="136"/>
      <c r="HAG1" s="136"/>
      <c r="HAH1" s="136"/>
      <c r="HAI1" s="136"/>
      <c r="HAJ1" s="136"/>
      <c r="HAK1" s="136"/>
      <c r="HAL1" s="136"/>
      <c r="HAM1" s="136"/>
      <c r="HAN1" s="136"/>
      <c r="HAO1" s="136"/>
      <c r="HAP1" s="136"/>
      <c r="HAQ1" s="136"/>
      <c r="HAR1" s="136"/>
      <c r="HAS1" s="136"/>
      <c r="HAT1" s="136"/>
      <c r="HAU1" s="136"/>
      <c r="HAV1" s="136"/>
      <c r="HAW1" s="136"/>
      <c r="HAX1" s="136"/>
      <c r="HAY1" s="136"/>
      <c r="HAZ1" s="136"/>
      <c r="HBA1" s="136"/>
      <c r="HBB1" s="136"/>
      <c r="HBC1" s="136"/>
      <c r="HBD1" s="136"/>
      <c r="HBE1" s="136"/>
      <c r="HBF1" s="136"/>
      <c r="HBG1" s="136"/>
      <c r="HBH1" s="136"/>
      <c r="HBI1" s="136"/>
      <c r="HBJ1" s="136"/>
      <c r="HBK1" s="136"/>
      <c r="HBL1" s="136"/>
      <c r="HBM1" s="136"/>
      <c r="HBN1" s="136"/>
      <c r="HBO1" s="136"/>
      <c r="HBP1" s="136"/>
      <c r="HBQ1" s="136"/>
      <c r="HBR1" s="136"/>
      <c r="HBS1" s="136"/>
      <c r="HBT1" s="136"/>
      <c r="HBU1" s="136"/>
      <c r="HBV1" s="136"/>
      <c r="HBW1" s="136"/>
      <c r="HBX1" s="136"/>
      <c r="HBY1" s="136"/>
      <c r="HBZ1" s="136"/>
      <c r="HCA1" s="136"/>
      <c r="HCB1" s="136"/>
      <c r="HCC1" s="136"/>
      <c r="HCD1" s="136"/>
      <c r="HCE1" s="136"/>
      <c r="HCF1" s="136"/>
      <c r="HCG1" s="136"/>
      <c r="HCH1" s="136"/>
      <c r="HCI1" s="136"/>
      <c r="HCJ1" s="136"/>
      <c r="HCK1" s="136"/>
      <c r="HCL1" s="136"/>
      <c r="HCM1" s="136"/>
      <c r="HCN1" s="136"/>
      <c r="HCO1" s="136"/>
      <c r="HCP1" s="136"/>
      <c r="HCQ1" s="136"/>
      <c r="HCR1" s="136"/>
      <c r="HCS1" s="136"/>
      <c r="HCT1" s="136"/>
      <c r="HCU1" s="136"/>
      <c r="HCV1" s="136"/>
      <c r="HCW1" s="136"/>
      <c r="HCX1" s="136"/>
      <c r="HCY1" s="136"/>
      <c r="HCZ1" s="136"/>
      <c r="HDA1" s="136"/>
      <c r="HDB1" s="136"/>
      <c r="HDC1" s="136"/>
      <c r="HDD1" s="136"/>
      <c r="HDE1" s="136"/>
      <c r="HDF1" s="136"/>
      <c r="HDG1" s="136"/>
      <c r="HDH1" s="136"/>
      <c r="HDI1" s="136"/>
      <c r="HDJ1" s="136"/>
      <c r="HDK1" s="136"/>
      <c r="HDL1" s="136"/>
      <c r="HDM1" s="136"/>
      <c r="HDN1" s="136"/>
      <c r="HDO1" s="136"/>
      <c r="HDP1" s="136"/>
      <c r="HDQ1" s="136"/>
      <c r="HDR1" s="136"/>
      <c r="HDS1" s="136"/>
      <c r="HDT1" s="136"/>
      <c r="HDU1" s="136"/>
      <c r="HDV1" s="136"/>
      <c r="HDW1" s="136"/>
      <c r="HDX1" s="136"/>
      <c r="HDY1" s="136"/>
      <c r="HDZ1" s="136"/>
      <c r="HEA1" s="136"/>
      <c r="HEB1" s="136"/>
      <c r="HEC1" s="136"/>
      <c r="HED1" s="136"/>
      <c r="HEE1" s="136"/>
      <c r="HEF1" s="136"/>
      <c r="HEG1" s="136"/>
      <c r="HEH1" s="136"/>
      <c r="HEI1" s="136"/>
      <c r="HEJ1" s="136"/>
      <c r="HEK1" s="136"/>
      <c r="HEL1" s="136"/>
      <c r="HEM1" s="136"/>
      <c r="HEN1" s="136"/>
      <c r="HEO1" s="136"/>
      <c r="HEP1" s="136"/>
      <c r="HEQ1" s="136"/>
      <c r="HER1" s="136"/>
      <c r="HES1" s="136"/>
      <c r="HET1" s="136"/>
      <c r="HEU1" s="136"/>
      <c r="HEV1" s="136"/>
      <c r="HEW1" s="136"/>
      <c r="HEX1" s="136"/>
      <c r="HEY1" s="136"/>
      <c r="HEZ1" s="136"/>
      <c r="HFA1" s="136"/>
      <c r="HFB1" s="136"/>
      <c r="HFC1" s="136"/>
      <c r="HFD1" s="136"/>
      <c r="HFE1" s="136"/>
      <c r="HFF1" s="136"/>
      <c r="HFG1" s="136"/>
      <c r="HFH1" s="136"/>
      <c r="HFI1" s="136"/>
      <c r="HFJ1" s="136"/>
      <c r="HFK1" s="136"/>
      <c r="HFL1" s="136"/>
      <c r="HFM1" s="136"/>
      <c r="HFN1" s="136"/>
      <c r="HFO1" s="136"/>
      <c r="HFP1" s="136"/>
      <c r="HFQ1" s="136"/>
      <c r="HFR1" s="136"/>
      <c r="HFS1" s="136"/>
      <c r="HFT1" s="136"/>
      <c r="HFU1" s="136"/>
      <c r="HFV1" s="136"/>
      <c r="HFW1" s="136"/>
      <c r="HFX1" s="136"/>
      <c r="HFY1" s="136"/>
      <c r="HFZ1" s="136"/>
      <c r="HGA1" s="136"/>
      <c r="HGB1" s="136"/>
      <c r="HGC1" s="136"/>
      <c r="HGD1" s="136"/>
      <c r="HGE1" s="136"/>
      <c r="HGF1" s="136"/>
      <c r="HGG1" s="136"/>
      <c r="HGH1" s="136"/>
      <c r="HGI1" s="136"/>
      <c r="HGJ1" s="136"/>
      <c r="HGK1" s="136"/>
      <c r="HGL1" s="136"/>
      <c r="HGM1" s="136"/>
      <c r="HGN1" s="136"/>
      <c r="HGO1" s="136"/>
      <c r="HGP1" s="136"/>
      <c r="HGQ1" s="136"/>
      <c r="HGR1" s="136"/>
      <c r="HGS1" s="136"/>
      <c r="HGT1" s="136"/>
      <c r="HGU1" s="136"/>
      <c r="HGV1" s="136"/>
      <c r="HGW1" s="136"/>
      <c r="HGX1" s="136"/>
      <c r="HGY1" s="136"/>
      <c r="HGZ1" s="136"/>
      <c r="HHA1" s="136"/>
      <c r="HHB1" s="136"/>
      <c r="HHC1" s="136"/>
      <c r="HHD1" s="136"/>
      <c r="HHE1" s="136"/>
      <c r="HHF1" s="136"/>
      <c r="HHG1" s="136"/>
      <c r="HHH1" s="136"/>
      <c r="HHI1" s="136"/>
      <c r="HHJ1" s="136"/>
      <c r="HHK1" s="136"/>
      <c r="HHL1" s="136"/>
      <c r="HHM1" s="136"/>
      <c r="HHN1" s="136"/>
      <c r="HHO1" s="136"/>
      <c r="HHP1" s="136"/>
      <c r="HHQ1" s="136"/>
      <c r="HHR1" s="136"/>
      <c r="HHS1" s="136"/>
      <c r="HHT1" s="136"/>
      <c r="HHU1" s="136"/>
      <c r="HHV1" s="136"/>
      <c r="HHW1" s="136"/>
      <c r="HHX1" s="136"/>
      <c r="HHY1" s="136"/>
      <c r="HHZ1" s="136"/>
      <c r="HIA1" s="136"/>
      <c r="HIB1" s="136"/>
      <c r="HIC1" s="136"/>
      <c r="HID1" s="136"/>
      <c r="HIE1" s="136"/>
      <c r="HIF1" s="136"/>
      <c r="HIG1" s="136"/>
      <c r="HIH1" s="136"/>
      <c r="HII1" s="136"/>
      <c r="HIJ1" s="136"/>
      <c r="HIK1" s="136"/>
      <c r="HIL1" s="136"/>
      <c r="HIM1" s="136"/>
      <c r="HIN1" s="136"/>
      <c r="HIO1" s="136"/>
      <c r="HIP1" s="136"/>
      <c r="HIQ1" s="136"/>
      <c r="HIR1" s="136"/>
      <c r="HIS1" s="136"/>
      <c r="HIT1" s="136"/>
      <c r="HIU1" s="136"/>
      <c r="HIV1" s="136"/>
      <c r="HIW1" s="136"/>
      <c r="HIX1" s="136"/>
      <c r="HIY1" s="136"/>
      <c r="HIZ1" s="136"/>
      <c r="HJA1" s="136"/>
      <c r="HJB1" s="136"/>
      <c r="HJC1" s="136"/>
      <c r="HJD1" s="136"/>
      <c r="HJE1" s="136"/>
      <c r="HJF1" s="136"/>
      <c r="HJG1" s="136"/>
      <c r="HJH1" s="136"/>
      <c r="HJI1" s="136"/>
      <c r="HJJ1" s="136"/>
      <c r="HJK1" s="136"/>
      <c r="HJL1" s="136"/>
      <c r="HJM1" s="136"/>
      <c r="HJN1" s="136"/>
      <c r="HJO1" s="136"/>
      <c r="HJP1" s="136"/>
      <c r="HJQ1" s="136"/>
      <c r="HJR1" s="136"/>
      <c r="HJS1" s="136"/>
      <c r="HJT1" s="136"/>
      <c r="HJU1" s="136"/>
      <c r="HJV1" s="136"/>
      <c r="HJW1" s="136"/>
      <c r="HJX1" s="136"/>
      <c r="HJY1" s="136"/>
      <c r="HJZ1" s="136"/>
      <c r="HKA1" s="136"/>
      <c r="HKB1" s="136"/>
      <c r="HKC1" s="136"/>
      <c r="HKD1" s="136"/>
      <c r="HKE1" s="136"/>
      <c r="HKF1" s="136"/>
      <c r="HKG1" s="136"/>
      <c r="HKH1" s="136"/>
      <c r="HKI1" s="136"/>
      <c r="HKJ1" s="136"/>
      <c r="HKK1" s="136"/>
      <c r="HKL1" s="136"/>
      <c r="HKM1" s="136"/>
      <c r="HKN1" s="136"/>
      <c r="HKO1" s="136"/>
      <c r="HKP1" s="136"/>
      <c r="HKQ1" s="136"/>
      <c r="HKR1" s="136"/>
      <c r="HKS1" s="136"/>
      <c r="HKT1" s="136"/>
      <c r="HKU1" s="136"/>
      <c r="HKV1" s="136"/>
      <c r="HKW1" s="136"/>
      <c r="HKX1" s="136"/>
      <c r="HKY1" s="136"/>
      <c r="HKZ1" s="136"/>
      <c r="HLA1" s="136"/>
      <c r="HLB1" s="136"/>
      <c r="HLC1" s="136"/>
      <c r="HLD1" s="136"/>
      <c r="HLE1" s="136"/>
      <c r="HLF1" s="136"/>
      <c r="HLG1" s="136"/>
      <c r="HLH1" s="136"/>
      <c r="HLI1" s="136"/>
      <c r="HLJ1" s="136"/>
      <c r="HLK1" s="136"/>
      <c r="HLL1" s="136"/>
      <c r="HLM1" s="136"/>
      <c r="HLN1" s="136"/>
      <c r="HLO1" s="136"/>
      <c r="HLP1" s="136"/>
      <c r="HLQ1" s="136"/>
      <c r="HLR1" s="136"/>
      <c r="HLS1" s="136"/>
      <c r="HLT1" s="136"/>
      <c r="HLU1" s="136"/>
      <c r="HLV1" s="136"/>
      <c r="HLW1" s="136"/>
      <c r="HLX1" s="136"/>
      <c r="HLY1" s="136"/>
      <c r="HLZ1" s="136"/>
      <c r="HMA1" s="136"/>
      <c r="HMB1" s="136"/>
      <c r="HMC1" s="136"/>
      <c r="HMD1" s="136"/>
      <c r="HME1" s="136"/>
      <c r="HMF1" s="136"/>
      <c r="HMG1" s="136"/>
      <c r="HMH1" s="136"/>
      <c r="HMI1" s="136"/>
      <c r="HMJ1" s="136"/>
      <c r="HMK1" s="136"/>
      <c r="HML1" s="136"/>
      <c r="HMM1" s="136"/>
      <c r="HMN1" s="136"/>
      <c r="HMO1" s="136"/>
      <c r="HMP1" s="136"/>
      <c r="HMQ1" s="136"/>
      <c r="HMR1" s="136"/>
      <c r="HMS1" s="136"/>
      <c r="HMT1" s="136"/>
      <c r="HMU1" s="136"/>
      <c r="HMV1" s="136"/>
      <c r="HMW1" s="136"/>
      <c r="HMX1" s="136"/>
      <c r="HMY1" s="136"/>
      <c r="HMZ1" s="136"/>
      <c r="HNA1" s="136"/>
      <c r="HNB1" s="136"/>
      <c r="HNC1" s="136"/>
      <c r="HND1" s="136"/>
      <c r="HNE1" s="136"/>
      <c r="HNF1" s="136"/>
      <c r="HNG1" s="136"/>
      <c r="HNH1" s="136"/>
      <c r="HNI1" s="136"/>
      <c r="HNJ1" s="136"/>
      <c r="HNK1" s="136"/>
      <c r="HNL1" s="136"/>
      <c r="HNM1" s="136"/>
      <c r="HNN1" s="136"/>
      <c r="HNO1" s="136"/>
      <c r="HNP1" s="136"/>
      <c r="HNQ1" s="136"/>
      <c r="HNR1" s="136"/>
      <c r="HNS1" s="136"/>
      <c r="HNT1" s="136"/>
      <c r="HNU1" s="136"/>
      <c r="HNV1" s="136"/>
      <c r="HNW1" s="136"/>
      <c r="HNX1" s="136"/>
      <c r="HNY1" s="136"/>
      <c r="HNZ1" s="136"/>
      <c r="HOA1" s="136"/>
      <c r="HOB1" s="136"/>
      <c r="HOC1" s="136"/>
      <c r="HOD1" s="136"/>
      <c r="HOE1" s="136"/>
      <c r="HOF1" s="136"/>
      <c r="HOG1" s="136"/>
      <c r="HOH1" s="136"/>
      <c r="HOI1" s="136"/>
      <c r="HOJ1" s="136"/>
      <c r="HOK1" s="136"/>
      <c r="HOL1" s="136"/>
      <c r="HOM1" s="136"/>
      <c r="HON1" s="136"/>
      <c r="HOO1" s="136"/>
      <c r="HOP1" s="136"/>
      <c r="HOQ1" s="136"/>
      <c r="HOR1" s="136"/>
      <c r="HOS1" s="136"/>
      <c r="HOT1" s="136"/>
      <c r="HOU1" s="136"/>
      <c r="HOV1" s="136"/>
      <c r="HOW1" s="136"/>
      <c r="HOX1" s="136"/>
      <c r="HOY1" s="136"/>
      <c r="HOZ1" s="136"/>
      <c r="HPA1" s="136"/>
      <c r="HPB1" s="136"/>
      <c r="HPC1" s="136"/>
      <c r="HPD1" s="136"/>
      <c r="HPE1" s="136"/>
      <c r="HPF1" s="136"/>
      <c r="HPG1" s="136"/>
      <c r="HPH1" s="136"/>
      <c r="HPI1" s="136"/>
      <c r="HPJ1" s="136"/>
      <c r="HPK1" s="136"/>
      <c r="HPL1" s="136"/>
      <c r="HPM1" s="136"/>
      <c r="HPN1" s="136"/>
      <c r="HPO1" s="136"/>
      <c r="HPP1" s="136"/>
      <c r="HPQ1" s="136"/>
      <c r="HPR1" s="136"/>
      <c r="HPS1" s="136"/>
      <c r="HPT1" s="136"/>
      <c r="HPU1" s="136"/>
      <c r="HPV1" s="136"/>
      <c r="HPW1" s="136"/>
      <c r="HPX1" s="136"/>
      <c r="HPY1" s="136"/>
      <c r="HPZ1" s="136"/>
      <c r="HQA1" s="136"/>
      <c r="HQB1" s="136"/>
      <c r="HQC1" s="136"/>
      <c r="HQD1" s="136"/>
      <c r="HQE1" s="136"/>
      <c r="HQF1" s="136"/>
      <c r="HQG1" s="136"/>
      <c r="HQH1" s="136"/>
      <c r="HQI1" s="136"/>
      <c r="HQJ1" s="136"/>
      <c r="HQK1" s="136"/>
      <c r="HQL1" s="136"/>
      <c r="HQM1" s="136"/>
      <c r="HQN1" s="136"/>
      <c r="HQO1" s="136"/>
      <c r="HQP1" s="136"/>
      <c r="HQQ1" s="136"/>
      <c r="HQR1" s="136"/>
      <c r="HQS1" s="136"/>
      <c r="HQT1" s="136"/>
      <c r="HQU1" s="136"/>
      <c r="HQV1" s="136"/>
      <c r="HQW1" s="136"/>
      <c r="HQX1" s="136"/>
      <c r="HQY1" s="136"/>
      <c r="HQZ1" s="136"/>
      <c r="HRA1" s="136"/>
      <c r="HRB1" s="136"/>
      <c r="HRC1" s="136"/>
      <c r="HRD1" s="136"/>
      <c r="HRE1" s="136"/>
      <c r="HRF1" s="136"/>
      <c r="HRG1" s="136"/>
      <c r="HRH1" s="136"/>
      <c r="HRI1" s="136"/>
      <c r="HRJ1" s="136"/>
      <c r="HRK1" s="136"/>
      <c r="HRL1" s="136"/>
      <c r="HRM1" s="136"/>
      <c r="HRN1" s="136"/>
      <c r="HRO1" s="136"/>
      <c r="HRP1" s="136"/>
      <c r="HRQ1" s="136"/>
      <c r="HRR1" s="136"/>
      <c r="HRS1" s="136"/>
      <c r="HRT1" s="136"/>
      <c r="HRU1" s="136"/>
      <c r="HRV1" s="136"/>
      <c r="HRW1" s="136"/>
      <c r="HRX1" s="136"/>
      <c r="HRY1" s="136"/>
      <c r="HRZ1" s="136"/>
      <c r="HSA1" s="136"/>
      <c r="HSB1" s="136"/>
      <c r="HSC1" s="136"/>
      <c r="HSD1" s="136"/>
      <c r="HSE1" s="136"/>
      <c r="HSF1" s="136"/>
      <c r="HSG1" s="136"/>
      <c r="HSH1" s="136"/>
      <c r="HSI1" s="136"/>
      <c r="HSJ1" s="136"/>
      <c r="HSK1" s="136"/>
      <c r="HSL1" s="136"/>
      <c r="HSM1" s="136"/>
      <c r="HSN1" s="136"/>
      <c r="HSO1" s="136"/>
      <c r="HSP1" s="136"/>
      <c r="HSQ1" s="136"/>
      <c r="HSR1" s="136"/>
      <c r="HSS1" s="136"/>
      <c r="HST1" s="136"/>
      <c r="HSU1" s="136"/>
      <c r="HSV1" s="136"/>
      <c r="HSW1" s="136"/>
      <c r="HSX1" s="136"/>
      <c r="HSY1" s="136"/>
      <c r="HSZ1" s="136"/>
      <c r="HTA1" s="136"/>
      <c r="HTB1" s="136"/>
      <c r="HTC1" s="136"/>
      <c r="HTD1" s="136"/>
      <c r="HTE1" s="136"/>
      <c r="HTF1" s="136"/>
      <c r="HTG1" s="136"/>
      <c r="HTH1" s="136"/>
      <c r="HTI1" s="136"/>
      <c r="HTJ1" s="136"/>
      <c r="HTK1" s="136"/>
      <c r="HTL1" s="136"/>
      <c r="HTM1" s="136"/>
      <c r="HTN1" s="136"/>
      <c r="HTO1" s="136"/>
      <c r="HTP1" s="136"/>
      <c r="HTQ1" s="136"/>
      <c r="HTR1" s="136"/>
      <c r="HTS1" s="136"/>
      <c r="HTT1" s="136"/>
      <c r="HTU1" s="136"/>
      <c r="HTV1" s="136"/>
      <c r="HTW1" s="136"/>
      <c r="HTX1" s="136"/>
      <c r="HTY1" s="136"/>
      <c r="HTZ1" s="136"/>
      <c r="HUA1" s="136"/>
      <c r="HUB1" s="136"/>
      <c r="HUC1" s="136"/>
      <c r="HUD1" s="136"/>
      <c r="HUE1" s="136"/>
      <c r="HUF1" s="136"/>
      <c r="HUG1" s="136"/>
      <c r="HUH1" s="136"/>
      <c r="HUI1" s="136"/>
      <c r="HUJ1" s="136"/>
      <c r="HUK1" s="136"/>
      <c r="HUL1" s="136"/>
      <c r="HUM1" s="136"/>
      <c r="HUN1" s="136"/>
      <c r="HUO1" s="136"/>
      <c r="HUP1" s="136"/>
      <c r="HUQ1" s="136"/>
      <c r="HUR1" s="136"/>
      <c r="HUS1" s="136"/>
      <c r="HUT1" s="136"/>
      <c r="HUU1" s="136"/>
      <c r="HUV1" s="136"/>
      <c r="HUW1" s="136"/>
      <c r="HUX1" s="136"/>
      <c r="HUY1" s="136"/>
      <c r="HUZ1" s="136"/>
      <c r="HVA1" s="136"/>
      <c r="HVB1" s="136"/>
      <c r="HVC1" s="136"/>
      <c r="HVD1" s="136"/>
      <c r="HVE1" s="136"/>
      <c r="HVF1" s="136"/>
      <c r="HVG1" s="136"/>
      <c r="HVH1" s="136"/>
      <c r="HVI1" s="136"/>
      <c r="HVJ1" s="136"/>
      <c r="HVK1" s="136"/>
      <c r="HVL1" s="136"/>
      <c r="HVM1" s="136"/>
      <c r="HVN1" s="136"/>
      <c r="HVO1" s="136"/>
      <c r="HVP1" s="136"/>
      <c r="HVQ1" s="136"/>
      <c r="HVR1" s="136"/>
      <c r="HVS1" s="136"/>
      <c r="HVT1" s="136"/>
      <c r="HVU1" s="136"/>
      <c r="HVV1" s="136"/>
      <c r="HVW1" s="136"/>
      <c r="HVX1" s="136"/>
      <c r="HVY1" s="136"/>
      <c r="HVZ1" s="136"/>
      <c r="HWA1" s="136"/>
      <c r="HWB1" s="136"/>
      <c r="HWC1" s="136"/>
      <c r="HWD1" s="136"/>
      <c r="HWE1" s="136"/>
      <c r="HWF1" s="136"/>
      <c r="HWG1" s="136"/>
      <c r="HWH1" s="136"/>
      <c r="HWI1" s="136"/>
      <c r="HWJ1" s="136"/>
      <c r="HWK1" s="136"/>
      <c r="HWL1" s="136"/>
      <c r="HWM1" s="136"/>
      <c r="HWN1" s="136"/>
      <c r="HWO1" s="136"/>
      <c r="HWP1" s="136"/>
      <c r="HWQ1" s="136"/>
      <c r="HWR1" s="136"/>
      <c r="HWS1" s="136"/>
      <c r="HWT1" s="136"/>
      <c r="HWU1" s="136"/>
      <c r="HWV1" s="136"/>
      <c r="HWW1" s="136"/>
      <c r="HWX1" s="136"/>
      <c r="HWY1" s="136"/>
      <c r="HWZ1" s="136"/>
      <c r="HXA1" s="136"/>
      <c r="HXB1" s="136"/>
      <c r="HXC1" s="136"/>
      <c r="HXD1" s="136"/>
      <c r="HXE1" s="136"/>
      <c r="HXF1" s="136"/>
      <c r="HXG1" s="136"/>
      <c r="HXH1" s="136"/>
      <c r="HXI1" s="136"/>
      <c r="HXJ1" s="136"/>
      <c r="HXK1" s="136"/>
      <c r="HXL1" s="136"/>
      <c r="HXM1" s="136"/>
      <c r="HXN1" s="136"/>
      <c r="HXO1" s="136"/>
      <c r="HXP1" s="136"/>
      <c r="HXQ1" s="136"/>
      <c r="HXR1" s="136"/>
      <c r="HXS1" s="136"/>
      <c r="HXT1" s="136"/>
      <c r="HXU1" s="136"/>
      <c r="HXV1" s="136"/>
      <c r="HXW1" s="136"/>
      <c r="HXX1" s="136"/>
      <c r="HXY1" s="136"/>
      <c r="HXZ1" s="136"/>
      <c r="HYA1" s="136"/>
      <c r="HYB1" s="136"/>
      <c r="HYC1" s="136"/>
      <c r="HYD1" s="136"/>
      <c r="HYE1" s="136"/>
      <c r="HYF1" s="136"/>
      <c r="HYG1" s="136"/>
      <c r="HYH1" s="136"/>
      <c r="HYI1" s="136"/>
      <c r="HYJ1" s="136"/>
      <c r="HYK1" s="136"/>
      <c r="HYL1" s="136"/>
      <c r="HYM1" s="136"/>
      <c r="HYN1" s="136"/>
      <c r="HYO1" s="136"/>
      <c r="HYP1" s="136"/>
      <c r="HYQ1" s="136"/>
      <c r="HYR1" s="136"/>
      <c r="HYS1" s="136"/>
      <c r="HYT1" s="136"/>
      <c r="HYU1" s="136"/>
      <c r="HYV1" s="136"/>
      <c r="HYW1" s="136"/>
      <c r="HYX1" s="136"/>
      <c r="HYY1" s="136"/>
      <c r="HYZ1" s="136"/>
      <c r="HZA1" s="136"/>
      <c r="HZB1" s="136"/>
      <c r="HZC1" s="136"/>
      <c r="HZD1" s="136"/>
      <c r="HZE1" s="136"/>
      <c r="HZF1" s="136"/>
      <c r="HZG1" s="136"/>
      <c r="HZH1" s="136"/>
      <c r="HZI1" s="136"/>
      <c r="HZJ1" s="136"/>
      <c r="HZK1" s="136"/>
      <c r="HZL1" s="136"/>
      <c r="HZM1" s="136"/>
      <c r="HZN1" s="136"/>
      <c r="HZO1" s="136"/>
      <c r="HZP1" s="136"/>
      <c r="HZQ1" s="136"/>
      <c r="HZR1" s="136"/>
      <c r="HZS1" s="136"/>
      <c r="HZT1" s="136"/>
      <c r="HZU1" s="136"/>
      <c r="HZV1" s="136"/>
      <c r="HZW1" s="136"/>
      <c r="HZX1" s="136"/>
      <c r="HZY1" s="136"/>
      <c r="HZZ1" s="136"/>
      <c r="IAA1" s="136"/>
      <c r="IAB1" s="136"/>
      <c r="IAC1" s="136"/>
      <c r="IAD1" s="136"/>
      <c r="IAE1" s="136"/>
      <c r="IAF1" s="136"/>
      <c r="IAG1" s="136"/>
      <c r="IAH1" s="136"/>
      <c r="IAI1" s="136"/>
      <c r="IAJ1" s="136"/>
      <c r="IAK1" s="136"/>
      <c r="IAL1" s="136"/>
      <c r="IAM1" s="136"/>
      <c r="IAN1" s="136"/>
      <c r="IAO1" s="136"/>
      <c r="IAP1" s="136"/>
      <c r="IAQ1" s="136"/>
      <c r="IAR1" s="136"/>
      <c r="IAS1" s="136"/>
      <c r="IAT1" s="136"/>
      <c r="IAU1" s="136"/>
      <c r="IAV1" s="136"/>
      <c r="IAW1" s="136"/>
      <c r="IAX1" s="136"/>
      <c r="IAY1" s="136"/>
      <c r="IAZ1" s="136"/>
      <c r="IBA1" s="136"/>
      <c r="IBB1" s="136"/>
      <c r="IBC1" s="136"/>
      <c r="IBD1" s="136"/>
      <c r="IBE1" s="136"/>
      <c r="IBF1" s="136"/>
      <c r="IBG1" s="136"/>
      <c r="IBH1" s="136"/>
      <c r="IBI1" s="136"/>
      <c r="IBJ1" s="136"/>
      <c r="IBK1" s="136"/>
      <c r="IBL1" s="136"/>
      <c r="IBM1" s="136"/>
      <c r="IBN1" s="136"/>
      <c r="IBO1" s="136"/>
      <c r="IBP1" s="136"/>
      <c r="IBQ1" s="136"/>
      <c r="IBR1" s="136"/>
      <c r="IBS1" s="136"/>
      <c r="IBT1" s="136"/>
      <c r="IBU1" s="136"/>
      <c r="IBV1" s="136"/>
      <c r="IBW1" s="136"/>
      <c r="IBX1" s="136"/>
      <c r="IBY1" s="136"/>
      <c r="IBZ1" s="136"/>
      <c r="ICA1" s="136"/>
      <c r="ICB1" s="136"/>
      <c r="ICC1" s="136"/>
      <c r="ICD1" s="136"/>
      <c r="ICE1" s="136"/>
      <c r="ICF1" s="136"/>
      <c r="ICG1" s="136"/>
      <c r="ICH1" s="136"/>
      <c r="ICI1" s="136"/>
      <c r="ICJ1" s="136"/>
      <c r="ICK1" s="136"/>
      <c r="ICL1" s="136"/>
      <c r="ICM1" s="136"/>
      <c r="ICN1" s="136"/>
      <c r="ICO1" s="136"/>
      <c r="ICP1" s="136"/>
      <c r="ICQ1" s="136"/>
      <c r="ICR1" s="136"/>
      <c r="ICS1" s="136"/>
      <c r="ICT1" s="136"/>
      <c r="ICU1" s="136"/>
      <c r="ICV1" s="136"/>
      <c r="ICW1" s="136"/>
      <c r="ICX1" s="136"/>
      <c r="ICY1" s="136"/>
      <c r="ICZ1" s="136"/>
      <c r="IDA1" s="136"/>
      <c r="IDB1" s="136"/>
      <c r="IDC1" s="136"/>
      <c r="IDD1" s="136"/>
      <c r="IDE1" s="136"/>
      <c r="IDF1" s="136"/>
      <c r="IDG1" s="136"/>
      <c r="IDH1" s="136"/>
      <c r="IDI1" s="136"/>
      <c r="IDJ1" s="136"/>
      <c r="IDK1" s="136"/>
      <c r="IDL1" s="136"/>
      <c r="IDM1" s="136"/>
      <c r="IDN1" s="136"/>
      <c r="IDO1" s="136"/>
      <c r="IDP1" s="136"/>
      <c r="IDQ1" s="136"/>
      <c r="IDR1" s="136"/>
      <c r="IDS1" s="136"/>
      <c r="IDT1" s="136"/>
      <c r="IDU1" s="136"/>
      <c r="IDV1" s="136"/>
      <c r="IDW1" s="136"/>
      <c r="IDX1" s="136"/>
      <c r="IDY1" s="136"/>
      <c r="IDZ1" s="136"/>
      <c r="IEA1" s="136"/>
      <c r="IEB1" s="136"/>
      <c r="IEC1" s="136"/>
      <c r="IED1" s="136"/>
      <c r="IEE1" s="136"/>
      <c r="IEF1" s="136"/>
      <c r="IEG1" s="136"/>
      <c r="IEH1" s="136"/>
      <c r="IEI1" s="136"/>
      <c r="IEJ1" s="136"/>
      <c r="IEK1" s="136"/>
      <c r="IEL1" s="136"/>
      <c r="IEM1" s="136"/>
      <c r="IEN1" s="136"/>
      <c r="IEO1" s="136"/>
      <c r="IEP1" s="136"/>
      <c r="IEQ1" s="136"/>
      <c r="IER1" s="136"/>
      <c r="IES1" s="136"/>
      <c r="IET1" s="136"/>
      <c r="IEU1" s="136"/>
      <c r="IEV1" s="136"/>
      <c r="IEW1" s="136"/>
      <c r="IEX1" s="136"/>
      <c r="IEY1" s="136"/>
      <c r="IEZ1" s="136"/>
      <c r="IFA1" s="136"/>
      <c r="IFB1" s="136"/>
      <c r="IFC1" s="136"/>
      <c r="IFD1" s="136"/>
      <c r="IFE1" s="136"/>
      <c r="IFF1" s="136"/>
      <c r="IFG1" s="136"/>
      <c r="IFH1" s="136"/>
      <c r="IFI1" s="136"/>
      <c r="IFJ1" s="136"/>
      <c r="IFK1" s="136"/>
      <c r="IFL1" s="136"/>
      <c r="IFM1" s="136"/>
      <c r="IFN1" s="136"/>
      <c r="IFO1" s="136"/>
      <c r="IFP1" s="136"/>
      <c r="IFQ1" s="136"/>
      <c r="IFR1" s="136"/>
      <c r="IFS1" s="136"/>
      <c r="IFT1" s="136"/>
      <c r="IFU1" s="136"/>
      <c r="IFV1" s="136"/>
      <c r="IFW1" s="136"/>
      <c r="IFX1" s="136"/>
      <c r="IFY1" s="136"/>
      <c r="IFZ1" s="136"/>
      <c r="IGA1" s="136"/>
      <c r="IGB1" s="136"/>
      <c r="IGC1" s="136"/>
      <c r="IGD1" s="136"/>
      <c r="IGE1" s="136"/>
      <c r="IGF1" s="136"/>
      <c r="IGG1" s="136"/>
      <c r="IGH1" s="136"/>
      <c r="IGI1" s="136"/>
      <c r="IGJ1" s="136"/>
      <c r="IGK1" s="136"/>
      <c r="IGL1" s="136"/>
      <c r="IGM1" s="136"/>
      <c r="IGN1" s="136"/>
      <c r="IGO1" s="136"/>
      <c r="IGP1" s="136"/>
      <c r="IGQ1" s="136"/>
      <c r="IGR1" s="136"/>
      <c r="IGS1" s="136"/>
      <c r="IGT1" s="136"/>
      <c r="IGU1" s="136"/>
      <c r="IGV1" s="136"/>
      <c r="IGW1" s="136"/>
      <c r="IGX1" s="136"/>
      <c r="IGY1" s="136"/>
      <c r="IGZ1" s="136"/>
      <c r="IHA1" s="136"/>
      <c r="IHB1" s="136"/>
      <c r="IHC1" s="136"/>
      <c r="IHD1" s="136"/>
      <c r="IHE1" s="136"/>
      <c r="IHF1" s="136"/>
      <c r="IHG1" s="136"/>
      <c r="IHH1" s="136"/>
      <c r="IHI1" s="136"/>
      <c r="IHJ1" s="136"/>
      <c r="IHK1" s="136"/>
      <c r="IHL1" s="136"/>
      <c r="IHM1" s="136"/>
      <c r="IHN1" s="136"/>
      <c r="IHO1" s="136"/>
      <c r="IHP1" s="136"/>
      <c r="IHQ1" s="136"/>
      <c r="IHR1" s="136"/>
      <c r="IHS1" s="136"/>
      <c r="IHT1" s="136"/>
      <c r="IHU1" s="136"/>
      <c r="IHV1" s="136"/>
      <c r="IHW1" s="136"/>
      <c r="IHX1" s="136"/>
      <c r="IHY1" s="136"/>
      <c r="IHZ1" s="136"/>
      <c r="IIA1" s="136"/>
      <c r="IIB1" s="136"/>
      <c r="IIC1" s="136"/>
      <c r="IID1" s="136"/>
      <c r="IIE1" s="136"/>
      <c r="IIF1" s="136"/>
      <c r="IIG1" s="136"/>
      <c r="IIH1" s="136"/>
      <c r="III1" s="136"/>
      <c r="IIJ1" s="136"/>
      <c r="IIK1" s="136"/>
      <c r="IIL1" s="136"/>
      <c r="IIM1" s="136"/>
      <c r="IIN1" s="136"/>
      <c r="IIO1" s="136"/>
      <c r="IIP1" s="136"/>
      <c r="IIQ1" s="136"/>
      <c r="IIR1" s="136"/>
      <c r="IIS1" s="136"/>
      <c r="IIT1" s="136"/>
      <c r="IIU1" s="136"/>
      <c r="IIV1" s="136"/>
      <c r="IIW1" s="136"/>
      <c r="IIX1" s="136"/>
      <c r="IIY1" s="136"/>
      <c r="IIZ1" s="136"/>
      <c r="IJA1" s="136"/>
      <c r="IJB1" s="136"/>
      <c r="IJC1" s="136"/>
      <c r="IJD1" s="136"/>
      <c r="IJE1" s="136"/>
      <c r="IJF1" s="136"/>
      <c r="IJG1" s="136"/>
      <c r="IJH1" s="136"/>
      <c r="IJI1" s="136"/>
      <c r="IJJ1" s="136"/>
      <c r="IJK1" s="136"/>
      <c r="IJL1" s="136"/>
      <c r="IJM1" s="136"/>
      <c r="IJN1" s="136"/>
      <c r="IJO1" s="136"/>
      <c r="IJP1" s="136"/>
      <c r="IJQ1" s="136"/>
      <c r="IJR1" s="136"/>
      <c r="IJS1" s="136"/>
      <c r="IJT1" s="136"/>
      <c r="IJU1" s="136"/>
      <c r="IJV1" s="136"/>
      <c r="IJW1" s="136"/>
      <c r="IJX1" s="136"/>
      <c r="IJY1" s="136"/>
      <c r="IJZ1" s="136"/>
      <c r="IKA1" s="136"/>
      <c r="IKB1" s="136"/>
      <c r="IKC1" s="136"/>
      <c r="IKD1" s="136"/>
      <c r="IKE1" s="136"/>
      <c r="IKF1" s="136"/>
      <c r="IKG1" s="136"/>
      <c r="IKH1" s="136"/>
      <c r="IKI1" s="136"/>
      <c r="IKJ1" s="136"/>
      <c r="IKK1" s="136"/>
      <c r="IKL1" s="136"/>
      <c r="IKM1" s="136"/>
      <c r="IKN1" s="136"/>
      <c r="IKO1" s="136"/>
      <c r="IKP1" s="136"/>
      <c r="IKQ1" s="136"/>
      <c r="IKR1" s="136"/>
      <c r="IKS1" s="136"/>
      <c r="IKT1" s="136"/>
      <c r="IKU1" s="136"/>
      <c r="IKV1" s="136"/>
      <c r="IKW1" s="136"/>
      <c r="IKX1" s="136"/>
      <c r="IKY1" s="136"/>
      <c r="IKZ1" s="136"/>
      <c r="ILA1" s="136"/>
      <c r="ILB1" s="136"/>
      <c r="ILC1" s="136"/>
      <c r="ILD1" s="136"/>
      <c r="ILE1" s="136"/>
      <c r="ILF1" s="136"/>
      <c r="ILG1" s="136"/>
      <c r="ILH1" s="136"/>
      <c r="ILI1" s="136"/>
      <c r="ILJ1" s="136"/>
      <c r="ILK1" s="136"/>
      <c r="ILL1" s="136"/>
      <c r="ILM1" s="136"/>
      <c r="ILN1" s="136"/>
      <c r="ILO1" s="136"/>
      <c r="ILP1" s="136"/>
      <c r="ILQ1" s="136"/>
      <c r="ILR1" s="136"/>
      <c r="ILS1" s="136"/>
      <c r="ILT1" s="136"/>
      <c r="ILU1" s="136"/>
      <c r="ILV1" s="136"/>
      <c r="ILW1" s="136"/>
      <c r="ILX1" s="136"/>
      <c r="ILY1" s="136"/>
      <c r="ILZ1" s="136"/>
      <c r="IMA1" s="136"/>
      <c r="IMB1" s="136"/>
      <c r="IMC1" s="136"/>
      <c r="IMD1" s="136"/>
      <c r="IME1" s="136"/>
      <c r="IMF1" s="136"/>
      <c r="IMG1" s="136"/>
      <c r="IMH1" s="136"/>
      <c r="IMI1" s="136"/>
      <c r="IMJ1" s="136"/>
      <c r="IMK1" s="136"/>
      <c r="IML1" s="136"/>
      <c r="IMM1" s="136"/>
      <c r="IMN1" s="136"/>
      <c r="IMO1" s="136"/>
      <c r="IMP1" s="136"/>
      <c r="IMQ1" s="136"/>
      <c r="IMR1" s="136"/>
      <c r="IMS1" s="136"/>
      <c r="IMT1" s="136"/>
      <c r="IMU1" s="136"/>
      <c r="IMV1" s="136"/>
      <c r="IMW1" s="136"/>
      <c r="IMX1" s="136"/>
      <c r="IMY1" s="136"/>
      <c r="IMZ1" s="136"/>
      <c r="INA1" s="136"/>
      <c r="INB1" s="136"/>
      <c r="INC1" s="136"/>
      <c r="IND1" s="136"/>
      <c r="INE1" s="136"/>
      <c r="INF1" s="136"/>
      <c r="ING1" s="136"/>
      <c r="INH1" s="136"/>
      <c r="INI1" s="136"/>
      <c r="INJ1" s="136"/>
      <c r="INK1" s="136"/>
      <c r="INL1" s="136"/>
      <c r="INM1" s="136"/>
      <c r="INN1" s="136"/>
      <c r="INO1" s="136"/>
      <c r="INP1" s="136"/>
      <c r="INQ1" s="136"/>
      <c r="INR1" s="136"/>
      <c r="INS1" s="136"/>
      <c r="INT1" s="136"/>
      <c r="INU1" s="136"/>
      <c r="INV1" s="136"/>
      <c r="INW1" s="136"/>
      <c r="INX1" s="136"/>
      <c r="INY1" s="136"/>
      <c r="INZ1" s="136"/>
      <c r="IOA1" s="136"/>
      <c r="IOB1" s="136"/>
      <c r="IOC1" s="136"/>
      <c r="IOD1" s="136"/>
      <c r="IOE1" s="136"/>
      <c r="IOF1" s="136"/>
      <c r="IOG1" s="136"/>
      <c r="IOH1" s="136"/>
      <c r="IOI1" s="136"/>
      <c r="IOJ1" s="136"/>
      <c r="IOK1" s="136"/>
      <c r="IOL1" s="136"/>
      <c r="IOM1" s="136"/>
      <c r="ION1" s="136"/>
      <c r="IOO1" s="136"/>
      <c r="IOP1" s="136"/>
      <c r="IOQ1" s="136"/>
      <c r="IOR1" s="136"/>
      <c r="IOS1" s="136"/>
      <c r="IOT1" s="136"/>
      <c r="IOU1" s="136"/>
      <c r="IOV1" s="136"/>
      <c r="IOW1" s="136"/>
      <c r="IOX1" s="136"/>
      <c r="IOY1" s="136"/>
      <c r="IOZ1" s="136"/>
      <c r="IPA1" s="136"/>
      <c r="IPB1" s="136"/>
      <c r="IPC1" s="136"/>
      <c r="IPD1" s="136"/>
      <c r="IPE1" s="136"/>
      <c r="IPF1" s="136"/>
      <c r="IPG1" s="136"/>
      <c r="IPH1" s="136"/>
      <c r="IPI1" s="136"/>
      <c r="IPJ1" s="136"/>
      <c r="IPK1" s="136"/>
      <c r="IPL1" s="136"/>
      <c r="IPM1" s="136"/>
      <c r="IPN1" s="136"/>
      <c r="IPO1" s="136"/>
      <c r="IPP1" s="136"/>
      <c r="IPQ1" s="136"/>
      <c r="IPR1" s="136"/>
      <c r="IPS1" s="136"/>
      <c r="IPT1" s="136"/>
      <c r="IPU1" s="136"/>
      <c r="IPV1" s="136"/>
      <c r="IPW1" s="136"/>
      <c r="IPX1" s="136"/>
      <c r="IPY1" s="136"/>
      <c r="IPZ1" s="136"/>
      <c r="IQA1" s="136"/>
      <c r="IQB1" s="136"/>
      <c r="IQC1" s="136"/>
      <c r="IQD1" s="136"/>
      <c r="IQE1" s="136"/>
      <c r="IQF1" s="136"/>
      <c r="IQG1" s="136"/>
      <c r="IQH1" s="136"/>
      <c r="IQI1" s="136"/>
      <c r="IQJ1" s="136"/>
      <c r="IQK1" s="136"/>
      <c r="IQL1" s="136"/>
      <c r="IQM1" s="136"/>
      <c r="IQN1" s="136"/>
      <c r="IQO1" s="136"/>
      <c r="IQP1" s="136"/>
      <c r="IQQ1" s="136"/>
      <c r="IQR1" s="136"/>
      <c r="IQS1" s="136"/>
      <c r="IQT1" s="136"/>
      <c r="IQU1" s="136"/>
      <c r="IQV1" s="136"/>
      <c r="IQW1" s="136"/>
      <c r="IQX1" s="136"/>
      <c r="IQY1" s="136"/>
      <c r="IQZ1" s="136"/>
      <c r="IRA1" s="136"/>
      <c r="IRB1" s="136"/>
      <c r="IRC1" s="136"/>
      <c r="IRD1" s="136"/>
      <c r="IRE1" s="136"/>
      <c r="IRF1" s="136"/>
      <c r="IRG1" s="136"/>
      <c r="IRH1" s="136"/>
      <c r="IRI1" s="136"/>
      <c r="IRJ1" s="136"/>
      <c r="IRK1" s="136"/>
      <c r="IRL1" s="136"/>
      <c r="IRM1" s="136"/>
      <c r="IRN1" s="136"/>
      <c r="IRO1" s="136"/>
      <c r="IRP1" s="136"/>
      <c r="IRQ1" s="136"/>
      <c r="IRR1" s="136"/>
      <c r="IRS1" s="136"/>
      <c r="IRT1" s="136"/>
      <c r="IRU1" s="136"/>
      <c r="IRV1" s="136"/>
      <c r="IRW1" s="136"/>
      <c r="IRX1" s="136"/>
      <c r="IRY1" s="136"/>
      <c r="IRZ1" s="136"/>
      <c r="ISA1" s="136"/>
      <c r="ISB1" s="136"/>
      <c r="ISC1" s="136"/>
      <c r="ISD1" s="136"/>
      <c r="ISE1" s="136"/>
      <c r="ISF1" s="136"/>
      <c r="ISG1" s="136"/>
      <c r="ISH1" s="136"/>
      <c r="ISI1" s="136"/>
      <c r="ISJ1" s="136"/>
      <c r="ISK1" s="136"/>
      <c r="ISL1" s="136"/>
      <c r="ISM1" s="136"/>
      <c r="ISN1" s="136"/>
      <c r="ISO1" s="136"/>
      <c r="ISP1" s="136"/>
      <c r="ISQ1" s="136"/>
      <c r="ISR1" s="136"/>
      <c r="ISS1" s="136"/>
      <c r="IST1" s="136"/>
      <c r="ISU1" s="136"/>
      <c r="ISV1" s="136"/>
      <c r="ISW1" s="136"/>
      <c r="ISX1" s="136"/>
      <c r="ISY1" s="136"/>
      <c r="ISZ1" s="136"/>
      <c r="ITA1" s="136"/>
      <c r="ITB1" s="136"/>
      <c r="ITC1" s="136"/>
      <c r="ITD1" s="136"/>
      <c r="ITE1" s="136"/>
      <c r="ITF1" s="136"/>
      <c r="ITG1" s="136"/>
      <c r="ITH1" s="136"/>
      <c r="ITI1" s="136"/>
      <c r="ITJ1" s="136"/>
      <c r="ITK1" s="136"/>
      <c r="ITL1" s="136"/>
      <c r="ITM1" s="136"/>
      <c r="ITN1" s="136"/>
      <c r="ITO1" s="136"/>
      <c r="ITP1" s="136"/>
      <c r="ITQ1" s="136"/>
      <c r="ITR1" s="136"/>
      <c r="ITS1" s="136"/>
      <c r="ITT1" s="136"/>
      <c r="ITU1" s="136"/>
      <c r="ITV1" s="136"/>
      <c r="ITW1" s="136"/>
      <c r="ITX1" s="136"/>
      <c r="ITY1" s="136"/>
      <c r="ITZ1" s="136"/>
      <c r="IUA1" s="136"/>
      <c r="IUB1" s="136"/>
      <c r="IUC1" s="136"/>
      <c r="IUD1" s="136"/>
      <c r="IUE1" s="136"/>
      <c r="IUF1" s="136"/>
      <c r="IUG1" s="136"/>
      <c r="IUH1" s="136"/>
      <c r="IUI1" s="136"/>
      <c r="IUJ1" s="136"/>
      <c r="IUK1" s="136"/>
      <c r="IUL1" s="136"/>
      <c r="IUM1" s="136"/>
      <c r="IUN1" s="136"/>
      <c r="IUO1" s="136"/>
      <c r="IUP1" s="136"/>
      <c r="IUQ1" s="136"/>
      <c r="IUR1" s="136"/>
      <c r="IUS1" s="136"/>
      <c r="IUT1" s="136"/>
      <c r="IUU1" s="136"/>
      <c r="IUV1" s="136"/>
      <c r="IUW1" s="136"/>
      <c r="IUX1" s="136"/>
      <c r="IUY1" s="136"/>
      <c r="IUZ1" s="136"/>
      <c r="IVA1" s="136"/>
      <c r="IVB1" s="136"/>
      <c r="IVC1" s="136"/>
      <c r="IVD1" s="136"/>
      <c r="IVE1" s="136"/>
      <c r="IVF1" s="136"/>
      <c r="IVG1" s="136"/>
      <c r="IVH1" s="136"/>
      <c r="IVI1" s="136"/>
      <c r="IVJ1" s="136"/>
      <c r="IVK1" s="136"/>
      <c r="IVL1" s="136"/>
      <c r="IVM1" s="136"/>
      <c r="IVN1" s="136"/>
      <c r="IVO1" s="136"/>
      <c r="IVP1" s="136"/>
      <c r="IVQ1" s="136"/>
      <c r="IVR1" s="136"/>
      <c r="IVS1" s="136"/>
      <c r="IVT1" s="136"/>
      <c r="IVU1" s="136"/>
      <c r="IVV1" s="136"/>
      <c r="IVW1" s="136"/>
      <c r="IVX1" s="136"/>
      <c r="IVY1" s="136"/>
      <c r="IVZ1" s="136"/>
      <c r="IWA1" s="136"/>
      <c r="IWB1" s="136"/>
      <c r="IWC1" s="136"/>
      <c r="IWD1" s="136"/>
      <c r="IWE1" s="136"/>
      <c r="IWF1" s="136"/>
      <c r="IWG1" s="136"/>
      <c r="IWH1" s="136"/>
      <c r="IWI1" s="136"/>
      <c r="IWJ1" s="136"/>
      <c r="IWK1" s="136"/>
      <c r="IWL1" s="136"/>
      <c r="IWM1" s="136"/>
      <c r="IWN1" s="136"/>
      <c r="IWO1" s="136"/>
      <c r="IWP1" s="136"/>
      <c r="IWQ1" s="136"/>
      <c r="IWR1" s="136"/>
      <c r="IWS1" s="136"/>
      <c r="IWT1" s="136"/>
      <c r="IWU1" s="136"/>
      <c r="IWV1" s="136"/>
      <c r="IWW1" s="136"/>
      <c r="IWX1" s="136"/>
      <c r="IWY1" s="136"/>
      <c r="IWZ1" s="136"/>
      <c r="IXA1" s="136"/>
      <c r="IXB1" s="136"/>
      <c r="IXC1" s="136"/>
      <c r="IXD1" s="136"/>
      <c r="IXE1" s="136"/>
      <c r="IXF1" s="136"/>
      <c r="IXG1" s="136"/>
      <c r="IXH1" s="136"/>
      <c r="IXI1" s="136"/>
      <c r="IXJ1" s="136"/>
      <c r="IXK1" s="136"/>
      <c r="IXL1" s="136"/>
      <c r="IXM1" s="136"/>
      <c r="IXN1" s="136"/>
      <c r="IXO1" s="136"/>
      <c r="IXP1" s="136"/>
      <c r="IXQ1" s="136"/>
      <c r="IXR1" s="136"/>
      <c r="IXS1" s="136"/>
      <c r="IXT1" s="136"/>
      <c r="IXU1" s="136"/>
      <c r="IXV1" s="136"/>
      <c r="IXW1" s="136"/>
      <c r="IXX1" s="136"/>
      <c r="IXY1" s="136"/>
      <c r="IXZ1" s="136"/>
      <c r="IYA1" s="136"/>
      <c r="IYB1" s="136"/>
      <c r="IYC1" s="136"/>
      <c r="IYD1" s="136"/>
      <c r="IYE1" s="136"/>
      <c r="IYF1" s="136"/>
      <c r="IYG1" s="136"/>
      <c r="IYH1" s="136"/>
      <c r="IYI1" s="136"/>
      <c r="IYJ1" s="136"/>
      <c r="IYK1" s="136"/>
      <c r="IYL1" s="136"/>
      <c r="IYM1" s="136"/>
      <c r="IYN1" s="136"/>
      <c r="IYO1" s="136"/>
      <c r="IYP1" s="136"/>
      <c r="IYQ1" s="136"/>
      <c r="IYR1" s="136"/>
      <c r="IYS1" s="136"/>
      <c r="IYT1" s="136"/>
      <c r="IYU1" s="136"/>
      <c r="IYV1" s="136"/>
      <c r="IYW1" s="136"/>
      <c r="IYX1" s="136"/>
      <c r="IYY1" s="136"/>
      <c r="IYZ1" s="136"/>
      <c r="IZA1" s="136"/>
      <c r="IZB1" s="136"/>
      <c r="IZC1" s="136"/>
      <c r="IZD1" s="136"/>
      <c r="IZE1" s="136"/>
      <c r="IZF1" s="136"/>
      <c r="IZG1" s="136"/>
      <c r="IZH1" s="136"/>
      <c r="IZI1" s="136"/>
      <c r="IZJ1" s="136"/>
      <c r="IZK1" s="136"/>
      <c r="IZL1" s="136"/>
      <c r="IZM1" s="136"/>
      <c r="IZN1" s="136"/>
      <c r="IZO1" s="136"/>
      <c r="IZP1" s="136"/>
      <c r="IZQ1" s="136"/>
      <c r="IZR1" s="136"/>
      <c r="IZS1" s="136"/>
      <c r="IZT1" s="136"/>
      <c r="IZU1" s="136"/>
      <c r="IZV1" s="136"/>
      <c r="IZW1" s="136"/>
      <c r="IZX1" s="136"/>
      <c r="IZY1" s="136"/>
      <c r="IZZ1" s="136"/>
      <c r="JAA1" s="136"/>
      <c r="JAB1" s="136"/>
      <c r="JAC1" s="136"/>
      <c r="JAD1" s="136"/>
      <c r="JAE1" s="136"/>
      <c r="JAF1" s="136"/>
      <c r="JAG1" s="136"/>
      <c r="JAH1" s="136"/>
      <c r="JAI1" s="136"/>
      <c r="JAJ1" s="136"/>
      <c r="JAK1" s="136"/>
      <c r="JAL1" s="136"/>
      <c r="JAM1" s="136"/>
      <c r="JAN1" s="136"/>
      <c r="JAO1" s="136"/>
      <c r="JAP1" s="136"/>
      <c r="JAQ1" s="136"/>
      <c r="JAR1" s="136"/>
      <c r="JAS1" s="136"/>
      <c r="JAT1" s="136"/>
      <c r="JAU1" s="136"/>
      <c r="JAV1" s="136"/>
      <c r="JAW1" s="136"/>
      <c r="JAX1" s="136"/>
      <c r="JAY1" s="136"/>
      <c r="JAZ1" s="136"/>
      <c r="JBA1" s="136"/>
      <c r="JBB1" s="136"/>
      <c r="JBC1" s="136"/>
      <c r="JBD1" s="136"/>
      <c r="JBE1" s="136"/>
      <c r="JBF1" s="136"/>
      <c r="JBG1" s="136"/>
      <c r="JBH1" s="136"/>
      <c r="JBI1" s="136"/>
      <c r="JBJ1" s="136"/>
      <c r="JBK1" s="136"/>
      <c r="JBL1" s="136"/>
      <c r="JBM1" s="136"/>
      <c r="JBN1" s="136"/>
      <c r="JBO1" s="136"/>
      <c r="JBP1" s="136"/>
      <c r="JBQ1" s="136"/>
      <c r="JBR1" s="136"/>
      <c r="JBS1" s="136"/>
      <c r="JBT1" s="136"/>
      <c r="JBU1" s="136"/>
      <c r="JBV1" s="136"/>
      <c r="JBW1" s="136"/>
      <c r="JBX1" s="136"/>
      <c r="JBY1" s="136"/>
      <c r="JBZ1" s="136"/>
      <c r="JCA1" s="136"/>
      <c r="JCB1" s="136"/>
      <c r="JCC1" s="136"/>
      <c r="JCD1" s="136"/>
      <c r="JCE1" s="136"/>
      <c r="JCF1" s="136"/>
      <c r="JCG1" s="136"/>
      <c r="JCH1" s="136"/>
      <c r="JCI1" s="136"/>
      <c r="JCJ1" s="136"/>
      <c r="JCK1" s="136"/>
      <c r="JCL1" s="136"/>
      <c r="JCM1" s="136"/>
      <c r="JCN1" s="136"/>
      <c r="JCO1" s="136"/>
      <c r="JCP1" s="136"/>
      <c r="JCQ1" s="136"/>
      <c r="JCR1" s="136"/>
      <c r="JCS1" s="136"/>
      <c r="JCT1" s="136"/>
      <c r="JCU1" s="136"/>
      <c r="JCV1" s="136"/>
      <c r="JCW1" s="136"/>
      <c r="JCX1" s="136"/>
      <c r="JCY1" s="136"/>
      <c r="JCZ1" s="136"/>
      <c r="JDA1" s="136"/>
      <c r="JDB1" s="136"/>
      <c r="JDC1" s="136"/>
      <c r="JDD1" s="136"/>
      <c r="JDE1" s="136"/>
      <c r="JDF1" s="136"/>
      <c r="JDG1" s="136"/>
      <c r="JDH1" s="136"/>
      <c r="JDI1" s="136"/>
      <c r="JDJ1" s="136"/>
      <c r="JDK1" s="136"/>
      <c r="JDL1" s="136"/>
      <c r="JDM1" s="136"/>
      <c r="JDN1" s="136"/>
      <c r="JDO1" s="136"/>
      <c r="JDP1" s="136"/>
      <c r="JDQ1" s="136"/>
      <c r="JDR1" s="136"/>
      <c r="JDS1" s="136"/>
      <c r="JDT1" s="136"/>
      <c r="JDU1" s="136"/>
      <c r="JDV1" s="136"/>
      <c r="JDW1" s="136"/>
      <c r="JDX1" s="136"/>
      <c r="JDY1" s="136"/>
      <c r="JDZ1" s="136"/>
      <c r="JEA1" s="136"/>
      <c r="JEB1" s="136"/>
      <c r="JEC1" s="136"/>
      <c r="JED1" s="136"/>
      <c r="JEE1" s="136"/>
      <c r="JEF1" s="136"/>
      <c r="JEG1" s="136"/>
      <c r="JEH1" s="136"/>
      <c r="JEI1" s="136"/>
      <c r="JEJ1" s="136"/>
      <c r="JEK1" s="136"/>
      <c r="JEL1" s="136"/>
      <c r="JEM1" s="136"/>
      <c r="JEN1" s="136"/>
      <c r="JEO1" s="136"/>
      <c r="JEP1" s="136"/>
      <c r="JEQ1" s="136"/>
      <c r="JER1" s="136"/>
      <c r="JES1" s="136"/>
      <c r="JET1" s="136"/>
      <c r="JEU1" s="136"/>
      <c r="JEV1" s="136"/>
      <c r="JEW1" s="136"/>
      <c r="JEX1" s="136"/>
      <c r="JEY1" s="136"/>
      <c r="JEZ1" s="136"/>
      <c r="JFA1" s="136"/>
      <c r="JFB1" s="136"/>
      <c r="JFC1" s="136"/>
      <c r="JFD1" s="136"/>
      <c r="JFE1" s="136"/>
      <c r="JFF1" s="136"/>
      <c r="JFG1" s="136"/>
      <c r="JFH1" s="136"/>
      <c r="JFI1" s="136"/>
      <c r="JFJ1" s="136"/>
      <c r="JFK1" s="136"/>
      <c r="JFL1" s="136"/>
      <c r="JFM1" s="136"/>
      <c r="JFN1" s="136"/>
      <c r="JFO1" s="136"/>
      <c r="JFP1" s="136"/>
      <c r="JFQ1" s="136"/>
      <c r="JFR1" s="136"/>
      <c r="JFS1" s="136"/>
      <c r="JFT1" s="136"/>
      <c r="JFU1" s="136"/>
      <c r="JFV1" s="136"/>
      <c r="JFW1" s="136"/>
      <c r="JFX1" s="136"/>
      <c r="JFY1" s="136"/>
      <c r="JFZ1" s="136"/>
      <c r="JGA1" s="136"/>
      <c r="JGB1" s="136"/>
      <c r="JGC1" s="136"/>
      <c r="JGD1" s="136"/>
      <c r="JGE1" s="136"/>
      <c r="JGF1" s="136"/>
      <c r="JGG1" s="136"/>
      <c r="JGH1" s="136"/>
      <c r="JGI1" s="136"/>
      <c r="JGJ1" s="136"/>
      <c r="JGK1" s="136"/>
      <c r="JGL1" s="136"/>
      <c r="JGM1" s="136"/>
      <c r="JGN1" s="136"/>
      <c r="JGO1" s="136"/>
      <c r="JGP1" s="136"/>
      <c r="JGQ1" s="136"/>
      <c r="JGR1" s="136"/>
      <c r="JGS1" s="136"/>
      <c r="JGT1" s="136"/>
      <c r="JGU1" s="136"/>
      <c r="JGV1" s="136"/>
      <c r="JGW1" s="136"/>
      <c r="JGX1" s="136"/>
      <c r="JGY1" s="136"/>
      <c r="JGZ1" s="136"/>
      <c r="JHA1" s="136"/>
      <c r="JHB1" s="136"/>
      <c r="JHC1" s="136"/>
      <c r="JHD1" s="136"/>
      <c r="JHE1" s="136"/>
      <c r="JHF1" s="136"/>
      <c r="JHG1" s="136"/>
      <c r="JHH1" s="136"/>
      <c r="JHI1" s="136"/>
      <c r="JHJ1" s="136"/>
      <c r="JHK1" s="136"/>
      <c r="JHL1" s="136"/>
      <c r="JHM1" s="136"/>
      <c r="JHN1" s="136"/>
      <c r="JHO1" s="136"/>
      <c r="JHP1" s="136"/>
      <c r="JHQ1" s="136"/>
      <c r="JHR1" s="136"/>
      <c r="JHS1" s="136"/>
      <c r="JHT1" s="136"/>
      <c r="JHU1" s="136"/>
      <c r="JHV1" s="136"/>
      <c r="JHW1" s="136"/>
      <c r="JHX1" s="136"/>
      <c r="JHY1" s="136"/>
      <c r="JHZ1" s="136"/>
      <c r="JIA1" s="136"/>
      <c r="JIB1" s="136"/>
      <c r="JIC1" s="136"/>
      <c r="JID1" s="136"/>
      <c r="JIE1" s="136"/>
      <c r="JIF1" s="136"/>
      <c r="JIG1" s="136"/>
      <c r="JIH1" s="136"/>
      <c r="JII1" s="136"/>
      <c r="JIJ1" s="136"/>
      <c r="JIK1" s="136"/>
      <c r="JIL1" s="136"/>
      <c r="JIM1" s="136"/>
      <c r="JIN1" s="136"/>
      <c r="JIO1" s="136"/>
      <c r="JIP1" s="136"/>
      <c r="JIQ1" s="136"/>
      <c r="JIR1" s="136"/>
      <c r="JIS1" s="136"/>
      <c r="JIT1" s="136"/>
      <c r="JIU1" s="136"/>
      <c r="JIV1" s="136"/>
      <c r="JIW1" s="136"/>
      <c r="JIX1" s="136"/>
      <c r="JIY1" s="136"/>
      <c r="JIZ1" s="136"/>
      <c r="JJA1" s="136"/>
      <c r="JJB1" s="136"/>
      <c r="JJC1" s="136"/>
      <c r="JJD1" s="136"/>
      <c r="JJE1" s="136"/>
      <c r="JJF1" s="136"/>
      <c r="JJG1" s="136"/>
      <c r="JJH1" s="136"/>
      <c r="JJI1" s="136"/>
      <c r="JJJ1" s="136"/>
      <c r="JJK1" s="136"/>
      <c r="JJL1" s="136"/>
      <c r="JJM1" s="136"/>
      <c r="JJN1" s="136"/>
      <c r="JJO1" s="136"/>
      <c r="JJP1" s="136"/>
      <c r="JJQ1" s="136"/>
      <c r="JJR1" s="136"/>
      <c r="JJS1" s="136"/>
      <c r="JJT1" s="136"/>
      <c r="JJU1" s="136"/>
      <c r="JJV1" s="136"/>
      <c r="JJW1" s="136"/>
      <c r="JJX1" s="136"/>
      <c r="JJY1" s="136"/>
      <c r="JJZ1" s="136"/>
      <c r="JKA1" s="136"/>
      <c r="JKB1" s="136"/>
      <c r="JKC1" s="136"/>
      <c r="JKD1" s="136"/>
      <c r="JKE1" s="136"/>
      <c r="JKF1" s="136"/>
      <c r="JKG1" s="136"/>
      <c r="JKH1" s="136"/>
      <c r="JKI1" s="136"/>
      <c r="JKJ1" s="136"/>
      <c r="JKK1" s="136"/>
      <c r="JKL1" s="136"/>
      <c r="JKM1" s="136"/>
      <c r="JKN1" s="136"/>
      <c r="JKO1" s="136"/>
      <c r="JKP1" s="136"/>
      <c r="JKQ1" s="136"/>
      <c r="JKR1" s="136"/>
      <c r="JKS1" s="136"/>
      <c r="JKT1" s="136"/>
      <c r="JKU1" s="136"/>
      <c r="JKV1" s="136"/>
      <c r="JKW1" s="136"/>
      <c r="JKX1" s="136"/>
      <c r="JKY1" s="136"/>
      <c r="JKZ1" s="136"/>
      <c r="JLA1" s="136"/>
      <c r="JLB1" s="136"/>
      <c r="JLC1" s="136"/>
      <c r="JLD1" s="136"/>
      <c r="JLE1" s="136"/>
      <c r="JLF1" s="136"/>
      <c r="JLG1" s="136"/>
      <c r="JLH1" s="136"/>
      <c r="JLI1" s="136"/>
      <c r="JLJ1" s="136"/>
      <c r="JLK1" s="136"/>
      <c r="JLL1" s="136"/>
      <c r="JLM1" s="136"/>
      <c r="JLN1" s="136"/>
      <c r="JLO1" s="136"/>
      <c r="JLP1" s="136"/>
      <c r="JLQ1" s="136"/>
      <c r="JLR1" s="136"/>
      <c r="JLS1" s="136"/>
      <c r="JLT1" s="136"/>
      <c r="JLU1" s="136"/>
      <c r="JLV1" s="136"/>
      <c r="JLW1" s="136"/>
      <c r="JLX1" s="136"/>
      <c r="JLY1" s="136"/>
      <c r="JLZ1" s="136"/>
      <c r="JMA1" s="136"/>
      <c r="JMB1" s="136"/>
      <c r="JMC1" s="136"/>
      <c r="JMD1" s="136"/>
      <c r="JME1" s="136"/>
      <c r="JMF1" s="136"/>
      <c r="JMG1" s="136"/>
      <c r="JMH1" s="136"/>
      <c r="JMI1" s="136"/>
      <c r="JMJ1" s="136"/>
      <c r="JMK1" s="136"/>
      <c r="JML1" s="136"/>
      <c r="JMM1" s="136"/>
      <c r="JMN1" s="136"/>
      <c r="JMO1" s="136"/>
      <c r="JMP1" s="136"/>
      <c r="JMQ1" s="136"/>
      <c r="JMR1" s="136"/>
      <c r="JMS1" s="136"/>
      <c r="JMT1" s="136"/>
      <c r="JMU1" s="136"/>
      <c r="JMV1" s="136"/>
      <c r="JMW1" s="136"/>
      <c r="JMX1" s="136"/>
      <c r="JMY1" s="136"/>
      <c r="JMZ1" s="136"/>
      <c r="JNA1" s="136"/>
      <c r="JNB1" s="136"/>
      <c r="JNC1" s="136"/>
      <c r="JND1" s="136"/>
      <c r="JNE1" s="136"/>
      <c r="JNF1" s="136"/>
      <c r="JNG1" s="136"/>
      <c r="JNH1" s="136"/>
      <c r="JNI1" s="136"/>
      <c r="JNJ1" s="136"/>
      <c r="JNK1" s="136"/>
      <c r="JNL1" s="136"/>
      <c r="JNM1" s="136"/>
      <c r="JNN1" s="136"/>
      <c r="JNO1" s="136"/>
      <c r="JNP1" s="136"/>
      <c r="JNQ1" s="136"/>
      <c r="JNR1" s="136"/>
      <c r="JNS1" s="136"/>
      <c r="JNT1" s="136"/>
      <c r="JNU1" s="136"/>
      <c r="JNV1" s="136"/>
      <c r="JNW1" s="136"/>
      <c r="JNX1" s="136"/>
      <c r="JNY1" s="136"/>
      <c r="JNZ1" s="136"/>
      <c r="JOA1" s="136"/>
      <c r="JOB1" s="136"/>
      <c r="JOC1" s="136"/>
      <c r="JOD1" s="136"/>
      <c r="JOE1" s="136"/>
      <c r="JOF1" s="136"/>
      <c r="JOG1" s="136"/>
      <c r="JOH1" s="136"/>
      <c r="JOI1" s="136"/>
      <c r="JOJ1" s="136"/>
      <c r="JOK1" s="136"/>
      <c r="JOL1" s="136"/>
      <c r="JOM1" s="136"/>
      <c r="JON1" s="136"/>
      <c r="JOO1" s="136"/>
      <c r="JOP1" s="136"/>
      <c r="JOQ1" s="136"/>
      <c r="JOR1" s="136"/>
      <c r="JOS1" s="136"/>
      <c r="JOT1" s="136"/>
      <c r="JOU1" s="136"/>
      <c r="JOV1" s="136"/>
      <c r="JOW1" s="136"/>
      <c r="JOX1" s="136"/>
      <c r="JOY1" s="136"/>
      <c r="JOZ1" s="136"/>
      <c r="JPA1" s="136"/>
      <c r="JPB1" s="136"/>
      <c r="JPC1" s="136"/>
      <c r="JPD1" s="136"/>
      <c r="JPE1" s="136"/>
      <c r="JPF1" s="136"/>
      <c r="JPG1" s="136"/>
      <c r="JPH1" s="136"/>
      <c r="JPI1" s="136"/>
      <c r="JPJ1" s="136"/>
      <c r="JPK1" s="136"/>
      <c r="JPL1" s="136"/>
      <c r="JPM1" s="136"/>
      <c r="JPN1" s="136"/>
      <c r="JPO1" s="136"/>
      <c r="JPP1" s="136"/>
      <c r="JPQ1" s="136"/>
      <c r="JPR1" s="136"/>
      <c r="JPS1" s="136"/>
      <c r="JPT1" s="136"/>
      <c r="JPU1" s="136"/>
      <c r="JPV1" s="136"/>
      <c r="JPW1" s="136"/>
      <c r="JPX1" s="136"/>
      <c r="JPY1" s="136"/>
      <c r="JPZ1" s="136"/>
      <c r="JQA1" s="136"/>
      <c r="JQB1" s="136"/>
      <c r="JQC1" s="136"/>
      <c r="JQD1" s="136"/>
      <c r="JQE1" s="136"/>
      <c r="JQF1" s="136"/>
      <c r="JQG1" s="136"/>
      <c r="JQH1" s="136"/>
      <c r="JQI1" s="136"/>
      <c r="JQJ1" s="136"/>
      <c r="JQK1" s="136"/>
      <c r="JQL1" s="136"/>
      <c r="JQM1" s="136"/>
      <c r="JQN1" s="136"/>
      <c r="JQO1" s="136"/>
      <c r="JQP1" s="136"/>
      <c r="JQQ1" s="136"/>
      <c r="JQR1" s="136"/>
      <c r="JQS1" s="136"/>
      <c r="JQT1" s="136"/>
      <c r="JQU1" s="136"/>
      <c r="JQV1" s="136"/>
      <c r="JQW1" s="136"/>
      <c r="JQX1" s="136"/>
      <c r="JQY1" s="136"/>
      <c r="JQZ1" s="136"/>
      <c r="JRA1" s="136"/>
      <c r="JRB1" s="136"/>
      <c r="JRC1" s="136"/>
      <c r="JRD1" s="136"/>
      <c r="JRE1" s="136"/>
      <c r="JRF1" s="136"/>
      <c r="JRG1" s="136"/>
      <c r="JRH1" s="136"/>
      <c r="JRI1" s="136"/>
      <c r="JRJ1" s="136"/>
      <c r="JRK1" s="136"/>
      <c r="JRL1" s="136"/>
      <c r="JRM1" s="136"/>
      <c r="JRN1" s="136"/>
      <c r="JRO1" s="136"/>
      <c r="JRP1" s="136"/>
      <c r="JRQ1" s="136"/>
      <c r="JRR1" s="136"/>
      <c r="JRS1" s="136"/>
      <c r="JRT1" s="136"/>
      <c r="JRU1" s="136"/>
      <c r="JRV1" s="136"/>
      <c r="JRW1" s="136"/>
      <c r="JRX1" s="136"/>
      <c r="JRY1" s="136"/>
      <c r="JRZ1" s="136"/>
      <c r="JSA1" s="136"/>
      <c r="JSB1" s="136"/>
      <c r="JSC1" s="136"/>
      <c r="JSD1" s="136"/>
      <c r="JSE1" s="136"/>
      <c r="JSF1" s="136"/>
      <c r="JSG1" s="136"/>
      <c r="JSH1" s="136"/>
      <c r="JSI1" s="136"/>
      <c r="JSJ1" s="136"/>
      <c r="JSK1" s="136"/>
      <c r="JSL1" s="136"/>
      <c r="JSM1" s="136"/>
      <c r="JSN1" s="136"/>
      <c r="JSO1" s="136"/>
      <c r="JSP1" s="136"/>
      <c r="JSQ1" s="136"/>
      <c r="JSR1" s="136"/>
      <c r="JSS1" s="136"/>
      <c r="JST1" s="136"/>
      <c r="JSU1" s="136"/>
      <c r="JSV1" s="136"/>
      <c r="JSW1" s="136"/>
      <c r="JSX1" s="136"/>
      <c r="JSY1" s="136"/>
      <c r="JSZ1" s="136"/>
      <c r="JTA1" s="136"/>
      <c r="JTB1" s="136"/>
      <c r="JTC1" s="136"/>
      <c r="JTD1" s="136"/>
      <c r="JTE1" s="136"/>
      <c r="JTF1" s="136"/>
      <c r="JTG1" s="136"/>
      <c r="JTH1" s="136"/>
      <c r="JTI1" s="136"/>
      <c r="JTJ1" s="136"/>
      <c r="JTK1" s="136"/>
      <c r="JTL1" s="136"/>
      <c r="JTM1" s="136"/>
      <c r="JTN1" s="136"/>
      <c r="JTO1" s="136"/>
      <c r="JTP1" s="136"/>
      <c r="JTQ1" s="136"/>
      <c r="JTR1" s="136"/>
      <c r="JTS1" s="136"/>
      <c r="JTT1" s="136"/>
      <c r="JTU1" s="136"/>
      <c r="JTV1" s="136"/>
      <c r="JTW1" s="136"/>
      <c r="JTX1" s="136"/>
      <c r="JTY1" s="136"/>
      <c r="JTZ1" s="136"/>
      <c r="JUA1" s="136"/>
      <c r="JUB1" s="136"/>
      <c r="JUC1" s="136"/>
      <c r="JUD1" s="136"/>
      <c r="JUE1" s="136"/>
      <c r="JUF1" s="136"/>
      <c r="JUG1" s="136"/>
      <c r="JUH1" s="136"/>
      <c r="JUI1" s="136"/>
      <c r="JUJ1" s="136"/>
      <c r="JUK1" s="136"/>
      <c r="JUL1" s="136"/>
      <c r="JUM1" s="136"/>
      <c r="JUN1" s="136"/>
      <c r="JUO1" s="136"/>
      <c r="JUP1" s="136"/>
      <c r="JUQ1" s="136"/>
      <c r="JUR1" s="136"/>
      <c r="JUS1" s="136"/>
      <c r="JUT1" s="136"/>
      <c r="JUU1" s="136"/>
      <c r="JUV1" s="136"/>
      <c r="JUW1" s="136"/>
      <c r="JUX1" s="136"/>
      <c r="JUY1" s="136"/>
      <c r="JUZ1" s="136"/>
      <c r="JVA1" s="136"/>
      <c r="JVB1" s="136"/>
      <c r="JVC1" s="136"/>
      <c r="JVD1" s="136"/>
      <c r="JVE1" s="136"/>
      <c r="JVF1" s="136"/>
      <c r="JVG1" s="136"/>
      <c r="JVH1" s="136"/>
      <c r="JVI1" s="136"/>
      <c r="JVJ1" s="136"/>
      <c r="JVK1" s="136"/>
      <c r="JVL1" s="136"/>
      <c r="JVM1" s="136"/>
      <c r="JVN1" s="136"/>
      <c r="JVO1" s="136"/>
      <c r="JVP1" s="136"/>
      <c r="JVQ1" s="136"/>
      <c r="JVR1" s="136"/>
      <c r="JVS1" s="136"/>
      <c r="JVT1" s="136"/>
      <c r="JVU1" s="136"/>
      <c r="JVV1" s="136"/>
      <c r="JVW1" s="136"/>
      <c r="JVX1" s="136"/>
      <c r="JVY1" s="136"/>
      <c r="JVZ1" s="136"/>
      <c r="JWA1" s="136"/>
      <c r="JWB1" s="136"/>
      <c r="JWC1" s="136"/>
      <c r="JWD1" s="136"/>
      <c r="JWE1" s="136"/>
      <c r="JWF1" s="136"/>
      <c r="JWG1" s="136"/>
      <c r="JWH1" s="136"/>
      <c r="JWI1" s="136"/>
      <c r="JWJ1" s="136"/>
      <c r="JWK1" s="136"/>
      <c r="JWL1" s="136"/>
      <c r="JWM1" s="136"/>
      <c r="JWN1" s="136"/>
      <c r="JWO1" s="136"/>
      <c r="JWP1" s="136"/>
      <c r="JWQ1" s="136"/>
      <c r="JWR1" s="136"/>
      <c r="JWS1" s="136"/>
      <c r="JWT1" s="136"/>
      <c r="JWU1" s="136"/>
      <c r="JWV1" s="136"/>
      <c r="JWW1" s="136"/>
      <c r="JWX1" s="136"/>
      <c r="JWY1" s="136"/>
      <c r="JWZ1" s="136"/>
      <c r="JXA1" s="136"/>
      <c r="JXB1" s="136"/>
      <c r="JXC1" s="136"/>
      <c r="JXD1" s="136"/>
      <c r="JXE1" s="136"/>
      <c r="JXF1" s="136"/>
      <c r="JXG1" s="136"/>
      <c r="JXH1" s="136"/>
      <c r="JXI1" s="136"/>
      <c r="JXJ1" s="136"/>
      <c r="JXK1" s="136"/>
      <c r="JXL1" s="136"/>
      <c r="JXM1" s="136"/>
      <c r="JXN1" s="136"/>
      <c r="JXO1" s="136"/>
      <c r="JXP1" s="136"/>
      <c r="JXQ1" s="136"/>
      <c r="JXR1" s="136"/>
      <c r="JXS1" s="136"/>
      <c r="JXT1" s="136"/>
      <c r="JXU1" s="136"/>
      <c r="JXV1" s="136"/>
      <c r="JXW1" s="136"/>
      <c r="JXX1" s="136"/>
      <c r="JXY1" s="136"/>
      <c r="JXZ1" s="136"/>
      <c r="JYA1" s="136"/>
      <c r="JYB1" s="136"/>
      <c r="JYC1" s="136"/>
      <c r="JYD1" s="136"/>
      <c r="JYE1" s="136"/>
      <c r="JYF1" s="136"/>
      <c r="JYG1" s="136"/>
      <c r="JYH1" s="136"/>
      <c r="JYI1" s="136"/>
      <c r="JYJ1" s="136"/>
      <c r="JYK1" s="136"/>
      <c r="JYL1" s="136"/>
      <c r="JYM1" s="136"/>
      <c r="JYN1" s="136"/>
      <c r="JYO1" s="136"/>
      <c r="JYP1" s="136"/>
      <c r="JYQ1" s="136"/>
      <c r="JYR1" s="136"/>
      <c r="JYS1" s="136"/>
      <c r="JYT1" s="136"/>
      <c r="JYU1" s="136"/>
      <c r="JYV1" s="136"/>
      <c r="JYW1" s="136"/>
      <c r="JYX1" s="136"/>
      <c r="JYY1" s="136"/>
      <c r="JYZ1" s="136"/>
      <c r="JZA1" s="136"/>
      <c r="JZB1" s="136"/>
      <c r="JZC1" s="136"/>
      <c r="JZD1" s="136"/>
      <c r="JZE1" s="136"/>
      <c r="JZF1" s="136"/>
      <c r="JZG1" s="136"/>
      <c r="JZH1" s="136"/>
      <c r="JZI1" s="136"/>
      <c r="JZJ1" s="136"/>
      <c r="JZK1" s="136"/>
      <c r="JZL1" s="136"/>
      <c r="JZM1" s="136"/>
      <c r="JZN1" s="136"/>
      <c r="JZO1" s="136"/>
      <c r="JZP1" s="136"/>
      <c r="JZQ1" s="136"/>
      <c r="JZR1" s="136"/>
      <c r="JZS1" s="136"/>
      <c r="JZT1" s="136"/>
      <c r="JZU1" s="136"/>
      <c r="JZV1" s="136"/>
      <c r="JZW1" s="136"/>
      <c r="JZX1" s="136"/>
      <c r="JZY1" s="136"/>
      <c r="JZZ1" s="136"/>
      <c r="KAA1" s="136"/>
      <c r="KAB1" s="136"/>
      <c r="KAC1" s="136"/>
      <c r="KAD1" s="136"/>
      <c r="KAE1" s="136"/>
      <c r="KAF1" s="136"/>
      <c r="KAG1" s="136"/>
      <c r="KAH1" s="136"/>
      <c r="KAI1" s="136"/>
      <c r="KAJ1" s="136"/>
      <c r="KAK1" s="136"/>
      <c r="KAL1" s="136"/>
      <c r="KAM1" s="136"/>
      <c r="KAN1" s="136"/>
      <c r="KAO1" s="136"/>
      <c r="KAP1" s="136"/>
      <c r="KAQ1" s="136"/>
      <c r="KAR1" s="136"/>
      <c r="KAS1" s="136"/>
      <c r="KAT1" s="136"/>
      <c r="KAU1" s="136"/>
      <c r="KAV1" s="136"/>
      <c r="KAW1" s="136"/>
      <c r="KAX1" s="136"/>
      <c r="KAY1" s="136"/>
      <c r="KAZ1" s="136"/>
      <c r="KBA1" s="136"/>
      <c r="KBB1" s="136"/>
      <c r="KBC1" s="136"/>
      <c r="KBD1" s="136"/>
      <c r="KBE1" s="136"/>
      <c r="KBF1" s="136"/>
      <c r="KBG1" s="136"/>
      <c r="KBH1" s="136"/>
      <c r="KBI1" s="136"/>
      <c r="KBJ1" s="136"/>
      <c r="KBK1" s="136"/>
      <c r="KBL1" s="136"/>
      <c r="KBM1" s="136"/>
      <c r="KBN1" s="136"/>
      <c r="KBO1" s="136"/>
      <c r="KBP1" s="136"/>
      <c r="KBQ1" s="136"/>
      <c r="KBR1" s="136"/>
      <c r="KBS1" s="136"/>
      <c r="KBT1" s="136"/>
      <c r="KBU1" s="136"/>
      <c r="KBV1" s="136"/>
      <c r="KBW1" s="136"/>
      <c r="KBX1" s="136"/>
      <c r="KBY1" s="136"/>
      <c r="KBZ1" s="136"/>
      <c r="KCA1" s="136"/>
      <c r="KCB1" s="136"/>
      <c r="KCC1" s="136"/>
      <c r="KCD1" s="136"/>
      <c r="KCE1" s="136"/>
      <c r="KCF1" s="136"/>
      <c r="KCG1" s="136"/>
      <c r="KCH1" s="136"/>
      <c r="KCI1" s="136"/>
      <c r="KCJ1" s="136"/>
      <c r="KCK1" s="136"/>
      <c r="KCL1" s="136"/>
      <c r="KCM1" s="136"/>
      <c r="KCN1" s="136"/>
      <c r="KCO1" s="136"/>
      <c r="KCP1" s="136"/>
      <c r="KCQ1" s="136"/>
      <c r="KCR1" s="136"/>
      <c r="KCS1" s="136"/>
      <c r="KCT1" s="136"/>
      <c r="KCU1" s="136"/>
      <c r="KCV1" s="136"/>
      <c r="KCW1" s="136"/>
      <c r="KCX1" s="136"/>
      <c r="KCY1" s="136"/>
      <c r="KCZ1" s="136"/>
      <c r="KDA1" s="136"/>
      <c r="KDB1" s="136"/>
      <c r="KDC1" s="136"/>
      <c r="KDD1" s="136"/>
      <c r="KDE1" s="136"/>
      <c r="KDF1" s="136"/>
      <c r="KDG1" s="136"/>
      <c r="KDH1" s="136"/>
      <c r="KDI1" s="136"/>
      <c r="KDJ1" s="136"/>
      <c r="KDK1" s="136"/>
      <c r="KDL1" s="136"/>
      <c r="KDM1" s="136"/>
      <c r="KDN1" s="136"/>
      <c r="KDO1" s="136"/>
      <c r="KDP1" s="136"/>
      <c r="KDQ1" s="136"/>
      <c r="KDR1" s="136"/>
      <c r="KDS1" s="136"/>
      <c r="KDT1" s="136"/>
      <c r="KDU1" s="136"/>
      <c r="KDV1" s="136"/>
      <c r="KDW1" s="136"/>
      <c r="KDX1" s="136"/>
      <c r="KDY1" s="136"/>
      <c r="KDZ1" s="136"/>
      <c r="KEA1" s="136"/>
      <c r="KEB1" s="136"/>
      <c r="KEC1" s="136"/>
      <c r="KED1" s="136"/>
      <c r="KEE1" s="136"/>
      <c r="KEF1" s="136"/>
      <c r="KEG1" s="136"/>
      <c r="KEH1" s="136"/>
      <c r="KEI1" s="136"/>
      <c r="KEJ1" s="136"/>
      <c r="KEK1" s="136"/>
      <c r="KEL1" s="136"/>
      <c r="KEM1" s="136"/>
      <c r="KEN1" s="136"/>
      <c r="KEO1" s="136"/>
      <c r="KEP1" s="136"/>
      <c r="KEQ1" s="136"/>
      <c r="KER1" s="136"/>
      <c r="KES1" s="136"/>
      <c r="KET1" s="136"/>
      <c r="KEU1" s="136"/>
      <c r="KEV1" s="136"/>
      <c r="KEW1" s="136"/>
      <c r="KEX1" s="136"/>
      <c r="KEY1" s="136"/>
      <c r="KEZ1" s="136"/>
      <c r="KFA1" s="136"/>
      <c r="KFB1" s="136"/>
      <c r="KFC1" s="136"/>
      <c r="KFD1" s="136"/>
      <c r="KFE1" s="136"/>
      <c r="KFF1" s="136"/>
      <c r="KFG1" s="136"/>
      <c r="KFH1" s="136"/>
      <c r="KFI1" s="136"/>
      <c r="KFJ1" s="136"/>
      <c r="KFK1" s="136"/>
      <c r="KFL1" s="136"/>
      <c r="KFM1" s="136"/>
      <c r="KFN1" s="136"/>
      <c r="KFO1" s="136"/>
      <c r="KFP1" s="136"/>
      <c r="KFQ1" s="136"/>
      <c r="KFR1" s="136"/>
      <c r="KFS1" s="136"/>
      <c r="KFT1" s="136"/>
      <c r="KFU1" s="136"/>
      <c r="KFV1" s="136"/>
      <c r="KFW1" s="136"/>
      <c r="KFX1" s="136"/>
      <c r="KFY1" s="136"/>
      <c r="KFZ1" s="136"/>
      <c r="KGA1" s="136"/>
      <c r="KGB1" s="136"/>
      <c r="KGC1" s="136"/>
      <c r="KGD1" s="136"/>
      <c r="KGE1" s="136"/>
      <c r="KGF1" s="136"/>
      <c r="KGG1" s="136"/>
      <c r="KGH1" s="136"/>
      <c r="KGI1" s="136"/>
      <c r="KGJ1" s="136"/>
      <c r="KGK1" s="136"/>
      <c r="KGL1" s="136"/>
      <c r="KGM1" s="136"/>
      <c r="KGN1" s="136"/>
      <c r="KGO1" s="136"/>
      <c r="KGP1" s="136"/>
      <c r="KGQ1" s="136"/>
      <c r="KGR1" s="136"/>
      <c r="KGS1" s="136"/>
      <c r="KGT1" s="136"/>
      <c r="KGU1" s="136"/>
      <c r="KGV1" s="136"/>
      <c r="KGW1" s="136"/>
      <c r="KGX1" s="136"/>
      <c r="KGY1" s="136"/>
      <c r="KGZ1" s="136"/>
      <c r="KHA1" s="136"/>
      <c r="KHB1" s="136"/>
      <c r="KHC1" s="136"/>
      <c r="KHD1" s="136"/>
      <c r="KHE1" s="136"/>
      <c r="KHF1" s="136"/>
      <c r="KHG1" s="136"/>
      <c r="KHH1" s="136"/>
      <c r="KHI1" s="136"/>
      <c r="KHJ1" s="136"/>
      <c r="KHK1" s="136"/>
      <c r="KHL1" s="136"/>
      <c r="KHM1" s="136"/>
      <c r="KHN1" s="136"/>
      <c r="KHO1" s="136"/>
      <c r="KHP1" s="136"/>
      <c r="KHQ1" s="136"/>
      <c r="KHR1" s="136"/>
      <c r="KHS1" s="136"/>
      <c r="KHT1" s="136"/>
      <c r="KHU1" s="136"/>
      <c r="KHV1" s="136"/>
      <c r="KHW1" s="136"/>
      <c r="KHX1" s="136"/>
      <c r="KHY1" s="136"/>
      <c r="KHZ1" s="136"/>
      <c r="KIA1" s="136"/>
      <c r="KIB1" s="136"/>
      <c r="KIC1" s="136"/>
      <c r="KID1" s="136"/>
      <c r="KIE1" s="136"/>
      <c r="KIF1" s="136"/>
      <c r="KIG1" s="136"/>
      <c r="KIH1" s="136"/>
      <c r="KII1" s="136"/>
      <c r="KIJ1" s="136"/>
      <c r="KIK1" s="136"/>
      <c r="KIL1" s="136"/>
      <c r="KIM1" s="136"/>
      <c r="KIN1" s="136"/>
      <c r="KIO1" s="136"/>
      <c r="KIP1" s="136"/>
      <c r="KIQ1" s="136"/>
      <c r="KIR1" s="136"/>
      <c r="KIS1" s="136"/>
      <c r="KIT1" s="136"/>
      <c r="KIU1" s="136"/>
      <c r="KIV1" s="136"/>
      <c r="KIW1" s="136"/>
      <c r="KIX1" s="136"/>
      <c r="KIY1" s="136"/>
      <c r="KIZ1" s="136"/>
      <c r="KJA1" s="136"/>
      <c r="KJB1" s="136"/>
      <c r="KJC1" s="136"/>
      <c r="KJD1" s="136"/>
      <c r="KJE1" s="136"/>
      <c r="KJF1" s="136"/>
      <c r="KJG1" s="136"/>
      <c r="KJH1" s="136"/>
      <c r="KJI1" s="136"/>
      <c r="KJJ1" s="136"/>
      <c r="KJK1" s="136"/>
      <c r="KJL1" s="136"/>
      <c r="KJM1" s="136"/>
      <c r="KJN1" s="136"/>
      <c r="KJO1" s="136"/>
      <c r="KJP1" s="136"/>
      <c r="KJQ1" s="136"/>
      <c r="KJR1" s="136"/>
      <c r="KJS1" s="136"/>
      <c r="KJT1" s="136"/>
      <c r="KJU1" s="136"/>
      <c r="KJV1" s="136"/>
      <c r="KJW1" s="136"/>
      <c r="KJX1" s="136"/>
      <c r="KJY1" s="136"/>
      <c r="KJZ1" s="136"/>
      <c r="KKA1" s="136"/>
      <c r="KKB1" s="136"/>
      <c r="KKC1" s="136"/>
      <c r="KKD1" s="136"/>
      <c r="KKE1" s="136"/>
      <c r="KKF1" s="136"/>
      <c r="KKG1" s="136"/>
      <c r="KKH1" s="136"/>
      <c r="KKI1" s="136"/>
      <c r="KKJ1" s="136"/>
      <c r="KKK1" s="136"/>
      <c r="KKL1" s="136"/>
      <c r="KKM1" s="136"/>
      <c r="KKN1" s="136"/>
      <c r="KKO1" s="136"/>
      <c r="KKP1" s="136"/>
      <c r="KKQ1" s="136"/>
      <c r="KKR1" s="136"/>
      <c r="KKS1" s="136"/>
      <c r="KKT1" s="136"/>
      <c r="KKU1" s="136"/>
      <c r="KKV1" s="136"/>
      <c r="KKW1" s="136"/>
      <c r="KKX1" s="136"/>
      <c r="KKY1" s="136"/>
      <c r="KKZ1" s="136"/>
      <c r="KLA1" s="136"/>
      <c r="KLB1" s="136"/>
      <c r="KLC1" s="136"/>
      <c r="KLD1" s="136"/>
      <c r="KLE1" s="136"/>
      <c r="KLF1" s="136"/>
      <c r="KLG1" s="136"/>
      <c r="KLH1" s="136"/>
      <c r="KLI1" s="136"/>
      <c r="KLJ1" s="136"/>
      <c r="KLK1" s="136"/>
      <c r="KLL1" s="136"/>
      <c r="KLM1" s="136"/>
      <c r="KLN1" s="136"/>
      <c r="KLO1" s="136"/>
      <c r="KLP1" s="136"/>
      <c r="KLQ1" s="136"/>
      <c r="KLR1" s="136"/>
      <c r="KLS1" s="136"/>
      <c r="KLT1" s="136"/>
      <c r="KLU1" s="136"/>
      <c r="KLV1" s="136"/>
      <c r="KLW1" s="136"/>
      <c r="KLX1" s="136"/>
      <c r="KLY1" s="136"/>
      <c r="KLZ1" s="136"/>
      <c r="KMA1" s="136"/>
      <c r="KMB1" s="136"/>
      <c r="KMC1" s="136"/>
      <c r="KMD1" s="136"/>
      <c r="KME1" s="136"/>
      <c r="KMF1" s="136"/>
      <c r="KMG1" s="136"/>
      <c r="KMH1" s="136"/>
      <c r="KMI1" s="136"/>
      <c r="KMJ1" s="136"/>
      <c r="KMK1" s="136"/>
      <c r="KML1" s="136"/>
      <c r="KMM1" s="136"/>
      <c r="KMN1" s="136"/>
      <c r="KMO1" s="136"/>
      <c r="KMP1" s="136"/>
      <c r="KMQ1" s="136"/>
      <c r="KMR1" s="136"/>
      <c r="KMS1" s="136"/>
      <c r="KMT1" s="136"/>
      <c r="KMU1" s="136"/>
      <c r="KMV1" s="136"/>
      <c r="KMW1" s="136"/>
      <c r="KMX1" s="136"/>
      <c r="KMY1" s="136"/>
      <c r="KMZ1" s="136"/>
      <c r="KNA1" s="136"/>
      <c r="KNB1" s="136"/>
      <c r="KNC1" s="136"/>
      <c r="KND1" s="136"/>
      <c r="KNE1" s="136"/>
      <c r="KNF1" s="136"/>
      <c r="KNG1" s="136"/>
      <c r="KNH1" s="136"/>
      <c r="KNI1" s="136"/>
      <c r="KNJ1" s="136"/>
      <c r="KNK1" s="136"/>
      <c r="KNL1" s="136"/>
      <c r="KNM1" s="136"/>
      <c r="KNN1" s="136"/>
      <c r="KNO1" s="136"/>
      <c r="KNP1" s="136"/>
      <c r="KNQ1" s="136"/>
      <c r="KNR1" s="136"/>
      <c r="KNS1" s="136"/>
      <c r="KNT1" s="136"/>
      <c r="KNU1" s="136"/>
      <c r="KNV1" s="136"/>
      <c r="KNW1" s="136"/>
      <c r="KNX1" s="136"/>
      <c r="KNY1" s="136"/>
      <c r="KNZ1" s="136"/>
      <c r="KOA1" s="136"/>
      <c r="KOB1" s="136"/>
      <c r="KOC1" s="136"/>
      <c r="KOD1" s="136"/>
      <c r="KOE1" s="136"/>
      <c r="KOF1" s="136"/>
      <c r="KOG1" s="136"/>
      <c r="KOH1" s="136"/>
      <c r="KOI1" s="136"/>
      <c r="KOJ1" s="136"/>
      <c r="KOK1" s="136"/>
      <c r="KOL1" s="136"/>
      <c r="KOM1" s="136"/>
      <c r="KON1" s="136"/>
      <c r="KOO1" s="136"/>
      <c r="KOP1" s="136"/>
      <c r="KOQ1" s="136"/>
      <c r="KOR1" s="136"/>
      <c r="KOS1" s="136"/>
      <c r="KOT1" s="136"/>
      <c r="KOU1" s="136"/>
      <c r="KOV1" s="136"/>
      <c r="KOW1" s="136"/>
      <c r="KOX1" s="136"/>
      <c r="KOY1" s="136"/>
      <c r="KOZ1" s="136"/>
      <c r="KPA1" s="136"/>
      <c r="KPB1" s="136"/>
      <c r="KPC1" s="136"/>
      <c r="KPD1" s="136"/>
      <c r="KPE1" s="136"/>
      <c r="KPF1" s="136"/>
      <c r="KPG1" s="136"/>
      <c r="KPH1" s="136"/>
      <c r="KPI1" s="136"/>
      <c r="KPJ1" s="136"/>
      <c r="KPK1" s="136"/>
      <c r="KPL1" s="136"/>
      <c r="KPM1" s="136"/>
      <c r="KPN1" s="136"/>
      <c r="KPO1" s="136"/>
      <c r="KPP1" s="136"/>
      <c r="KPQ1" s="136"/>
      <c r="KPR1" s="136"/>
      <c r="KPS1" s="136"/>
      <c r="KPT1" s="136"/>
      <c r="KPU1" s="136"/>
      <c r="KPV1" s="136"/>
      <c r="KPW1" s="136"/>
      <c r="KPX1" s="136"/>
      <c r="KPY1" s="136"/>
      <c r="KPZ1" s="136"/>
      <c r="KQA1" s="136"/>
      <c r="KQB1" s="136"/>
      <c r="KQC1" s="136"/>
      <c r="KQD1" s="136"/>
      <c r="KQE1" s="136"/>
      <c r="KQF1" s="136"/>
      <c r="KQG1" s="136"/>
      <c r="KQH1" s="136"/>
      <c r="KQI1" s="136"/>
      <c r="KQJ1" s="136"/>
      <c r="KQK1" s="136"/>
      <c r="KQL1" s="136"/>
      <c r="KQM1" s="136"/>
      <c r="KQN1" s="136"/>
      <c r="KQO1" s="136"/>
      <c r="KQP1" s="136"/>
      <c r="KQQ1" s="136"/>
      <c r="KQR1" s="136"/>
      <c r="KQS1" s="136"/>
      <c r="KQT1" s="136"/>
      <c r="KQU1" s="136"/>
      <c r="KQV1" s="136"/>
      <c r="KQW1" s="136"/>
      <c r="KQX1" s="136"/>
      <c r="KQY1" s="136"/>
      <c r="KQZ1" s="136"/>
      <c r="KRA1" s="136"/>
      <c r="KRB1" s="136"/>
      <c r="KRC1" s="136"/>
      <c r="KRD1" s="136"/>
      <c r="KRE1" s="136"/>
      <c r="KRF1" s="136"/>
      <c r="KRG1" s="136"/>
      <c r="KRH1" s="136"/>
      <c r="KRI1" s="136"/>
      <c r="KRJ1" s="136"/>
      <c r="KRK1" s="136"/>
      <c r="KRL1" s="136"/>
      <c r="KRM1" s="136"/>
      <c r="KRN1" s="136"/>
      <c r="KRO1" s="136"/>
      <c r="KRP1" s="136"/>
      <c r="KRQ1" s="136"/>
      <c r="KRR1" s="136"/>
      <c r="KRS1" s="136"/>
      <c r="KRT1" s="136"/>
      <c r="KRU1" s="136"/>
      <c r="KRV1" s="136"/>
      <c r="KRW1" s="136"/>
      <c r="KRX1" s="136"/>
      <c r="KRY1" s="136"/>
      <c r="KRZ1" s="136"/>
      <c r="KSA1" s="136"/>
      <c r="KSB1" s="136"/>
      <c r="KSC1" s="136"/>
      <c r="KSD1" s="136"/>
      <c r="KSE1" s="136"/>
      <c r="KSF1" s="136"/>
      <c r="KSG1" s="136"/>
      <c r="KSH1" s="136"/>
      <c r="KSI1" s="136"/>
      <c r="KSJ1" s="136"/>
      <c r="KSK1" s="136"/>
      <c r="KSL1" s="136"/>
      <c r="KSM1" s="136"/>
      <c r="KSN1" s="136"/>
      <c r="KSO1" s="136"/>
      <c r="KSP1" s="136"/>
      <c r="KSQ1" s="136"/>
      <c r="KSR1" s="136"/>
      <c r="KSS1" s="136"/>
      <c r="KST1" s="136"/>
      <c r="KSU1" s="136"/>
      <c r="KSV1" s="136"/>
      <c r="KSW1" s="136"/>
      <c r="KSX1" s="136"/>
      <c r="KSY1" s="136"/>
      <c r="KSZ1" s="136"/>
      <c r="KTA1" s="136"/>
      <c r="KTB1" s="136"/>
      <c r="KTC1" s="136"/>
      <c r="KTD1" s="136"/>
      <c r="KTE1" s="136"/>
      <c r="KTF1" s="136"/>
      <c r="KTG1" s="136"/>
      <c r="KTH1" s="136"/>
      <c r="KTI1" s="136"/>
      <c r="KTJ1" s="136"/>
      <c r="KTK1" s="136"/>
      <c r="KTL1" s="136"/>
      <c r="KTM1" s="136"/>
      <c r="KTN1" s="136"/>
      <c r="KTO1" s="136"/>
      <c r="KTP1" s="136"/>
      <c r="KTQ1" s="136"/>
      <c r="KTR1" s="136"/>
      <c r="KTS1" s="136"/>
      <c r="KTT1" s="136"/>
      <c r="KTU1" s="136"/>
      <c r="KTV1" s="136"/>
      <c r="KTW1" s="136"/>
      <c r="KTX1" s="136"/>
      <c r="KTY1" s="136"/>
      <c r="KTZ1" s="136"/>
      <c r="KUA1" s="136"/>
      <c r="KUB1" s="136"/>
      <c r="KUC1" s="136"/>
      <c r="KUD1" s="136"/>
      <c r="KUE1" s="136"/>
      <c r="KUF1" s="136"/>
      <c r="KUG1" s="136"/>
      <c r="KUH1" s="136"/>
      <c r="KUI1" s="136"/>
      <c r="KUJ1" s="136"/>
      <c r="KUK1" s="136"/>
      <c r="KUL1" s="136"/>
      <c r="KUM1" s="136"/>
      <c r="KUN1" s="136"/>
      <c r="KUO1" s="136"/>
      <c r="KUP1" s="136"/>
      <c r="KUQ1" s="136"/>
      <c r="KUR1" s="136"/>
      <c r="KUS1" s="136"/>
      <c r="KUT1" s="136"/>
      <c r="KUU1" s="136"/>
      <c r="KUV1" s="136"/>
      <c r="KUW1" s="136"/>
      <c r="KUX1" s="136"/>
      <c r="KUY1" s="136"/>
      <c r="KUZ1" s="136"/>
      <c r="KVA1" s="136"/>
      <c r="KVB1" s="136"/>
      <c r="KVC1" s="136"/>
      <c r="KVD1" s="136"/>
      <c r="KVE1" s="136"/>
      <c r="KVF1" s="136"/>
      <c r="KVG1" s="136"/>
      <c r="KVH1" s="136"/>
      <c r="KVI1" s="136"/>
      <c r="KVJ1" s="136"/>
      <c r="KVK1" s="136"/>
      <c r="KVL1" s="136"/>
      <c r="KVM1" s="136"/>
      <c r="KVN1" s="136"/>
      <c r="KVO1" s="136"/>
      <c r="KVP1" s="136"/>
      <c r="KVQ1" s="136"/>
      <c r="KVR1" s="136"/>
      <c r="KVS1" s="136"/>
      <c r="KVT1" s="136"/>
      <c r="KVU1" s="136"/>
      <c r="KVV1" s="136"/>
      <c r="KVW1" s="136"/>
      <c r="KVX1" s="136"/>
      <c r="KVY1" s="136"/>
      <c r="KVZ1" s="136"/>
      <c r="KWA1" s="136"/>
      <c r="KWB1" s="136"/>
      <c r="KWC1" s="136"/>
      <c r="KWD1" s="136"/>
      <c r="KWE1" s="136"/>
      <c r="KWF1" s="136"/>
      <c r="KWG1" s="136"/>
      <c r="KWH1" s="136"/>
      <c r="KWI1" s="136"/>
      <c r="KWJ1" s="136"/>
      <c r="KWK1" s="136"/>
      <c r="KWL1" s="136"/>
      <c r="KWM1" s="136"/>
      <c r="KWN1" s="136"/>
      <c r="KWO1" s="136"/>
      <c r="KWP1" s="136"/>
      <c r="KWQ1" s="136"/>
      <c r="KWR1" s="136"/>
      <c r="KWS1" s="136"/>
      <c r="KWT1" s="136"/>
      <c r="KWU1" s="136"/>
      <c r="KWV1" s="136"/>
      <c r="KWW1" s="136"/>
      <c r="KWX1" s="136"/>
      <c r="KWY1" s="136"/>
      <c r="KWZ1" s="136"/>
      <c r="KXA1" s="136"/>
      <c r="KXB1" s="136"/>
      <c r="KXC1" s="136"/>
      <c r="KXD1" s="136"/>
      <c r="KXE1" s="136"/>
      <c r="KXF1" s="136"/>
      <c r="KXG1" s="136"/>
      <c r="KXH1" s="136"/>
      <c r="KXI1" s="136"/>
      <c r="KXJ1" s="136"/>
      <c r="KXK1" s="136"/>
      <c r="KXL1" s="136"/>
      <c r="KXM1" s="136"/>
      <c r="KXN1" s="136"/>
      <c r="KXO1" s="136"/>
      <c r="KXP1" s="136"/>
      <c r="KXQ1" s="136"/>
      <c r="KXR1" s="136"/>
      <c r="KXS1" s="136"/>
      <c r="KXT1" s="136"/>
      <c r="KXU1" s="136"/>
      <c r="KXV1" s="136"/>
      <c r="KXW1" s="136"/>
      <c r="KXX1" s="136"/>
      <c r="KXY1" s="136"/>
      <c r="KXZ1" s="136"/>
      <c r="KYA1" s="136"/>
      <c r="KYB1" s="136"/>
      <c r="KYC1" s="136"/>
      <c r="KYD1" s="136"/>
      <c r="KYE1" s="136"/>
      <c r="KYF1" s="136"/>
      <c r="KYG1" s="136"/>
      <c r="KYH1" s="136"/>
      <c r="KYI1" s="136"/>
      <c r="KYJ1" s="136"/>
      <c r="KYK1" s="136"/>
      <c r="KYL1" s="136"/>
      <c r="KYM1" s="136"/>
      <c r="KYN1" s="136"/>
      <c r="KYO1" s="136"/>
      <c r="KYP1" s="136"/>
      <c r="KYQ1" s="136"/>
      <c r="KYR1" s="136"/>
      <c r="KYS1" s="136"/>
      <c r="KYT1" s="136"/>
      <c r="KYU1" s="136"/>
      <c r="KYV1" s="136"/>
      <c r="KYW1" s="136"/>
      <c r="KYX1" s="136"/>
      <c r="KYY1" s="136"/>
      <c r="KYZ1" s="136"/>
      <c r="KZA1" s="136"/>
      <c r="KZB1" s="136"/>
      <c r="KZC1" s="136"/>
      <c r="KZD1" s="136"/>
      <c r="KZE1" s="136"/>
      <c r="KZF1" s="136"/>
      <c r="KZG1" s="136"/>
      <c r="KZH1" s="136"/>
      <c r="KZI1" s="136"/>
      <c r="KZJ1" s="136"/>
      <c r="KZK1" s="136"/>
      <c r="KZL1" s="136"/>
      <c r="KZM1" s="136"/>
      <c r="KZN1" s="136"/>
      <c r="KZO1" s="136"/>
      <c r="KZP1" s="136"/>
      <c r="KZQ1" s="136"/>
      <c r="KZR1" s="136"/>
      <c r="KZS1" s="136"/>
      <c r="KZT1" s="136"/>
      <c r="KZU1" s="136"/>
      <c r="KZV1" s="136"/>
      <c r="KZW1" s="136"/>
      <c r="KZX1" s="136"/>
      <c r="KZY1" s="136"/>
      <c r="KZZ1" s="136"/>
      <c r="LAA1" s="136"/>
      <c r="LAB1" s="136"/>
      <c r="LAC1" s="136"/>
      <c r="LAD1" s="136"/>
      <c r="LAE1" s="136"/>
      <c r="LAF1" s="136"/>
      <c r="LAG1" s="136"/>
      <c r="LAH1" s="136"/>
      <c r="LAI1" s="136"/>
      <c r="LAJ1" s="136"/>
      <c r="LAK1" s="136"/>
      <c r="LAL1" s="136"/>
      <c r="LAM1" s="136"/>
      <c r="LAN1" s="136"/>
      <c r="LAO1" s="136"/>
      <c r="LAP1" s="136"/>
      <c r="LAQ1" s="136"/>
      <c r="LAR1" s="136"/>
      <c r="LAS1" s="136"/>
      <c r="LAT1" s="136"/>
      <c r="LAU1" s="136"/>
      <c r="LAV1" s="136"/>
      <c r="LAW1" s="136"/>
      <c r="LAX1" s="136"/>
      <c r="LAY1" s="136"/>
      <c r="LAZ1" s="136"/>
      <c r="LBA1" s="136"/>
      <c r="LBB1" s="136"/>
      <c r="LBC1" s="136"/>
      <c r="LBD1" s="136"/>
      <c r="LBE1" s="136"/>
      <c r="LBF1" s="136"/>
      <c r="LBG1" s="136"/>
      <c r="LBH1" s="136"/>
      <c r="LBI1" s="136"/>
      <c r="LBJ1" s="136"/>
      <c r="LBK1" s="136"/>
      <c r="LBL1" s="136"/>
      <c r="LBM1" s="136"/>
      <c r="LBN1" s="136"/>
      <c r="LBO1" s="136"/>
      <c r="LBP1" s="136"/>
      <c r="LBQ1" s="136"/>
      <c r="LBR1" s="136"/>
      <c r="LBS1" s="136"/>
      <c r="LBT1" s="136"/>
      <c r="LBU1" s="136"/>
      <c r="LBV1" s="136"/>
      <c r="LBW1" s="136"/>
      <c r="LBX1" s="136"/>
      <c r="LBY1" s="136"/>
      <c r="LBZ1" s="136"/>
      <c r="LCA1" s="136"/>
      <c r="LCB1" s="136"/>
      <c r="LCC1" s="136"/>
      <c r="LCD1" s="136"/>
      <c r="LCE1" s="136"/>
      <c r="LCF1" s="136"/>
      <c r="LCG1" s="136"/>
      <c r="LCH1" s="136"/>
      <c r="LCI1" s="136"/>
      <c r="LCJ1" s="136"/>
      <c r="LCK1" s="136"/>
      <c r="LCL1" s="136"/>
      <c r="LCM1" s="136"/>
      <c r="LCN1" s="136"/>
      <c r="LCO1" s="136"/>
      <c r="LCP1" s="136"/>
      <c r="LCQ1" s="136"/>
      <c r="LCR1" s="136"/>
      <c r="LCS1" s="136"/>
      <c r="LCT1" s="136"/>
      <c r="LCU1" s="136"/>
      <c r="LCV1" s="136"/>
      <c r="LCW1" s="136"/>
      <c r="LCX1" s="136"/>
      <c r="LCY1" s="136"/>
      <c r="LCZ1" s="136"/>
      <c r="LDA1" s="136"/>
      <c r="LDB1" s="136"/>
      <c r="LDC1" s="136"/>
      <c r="LDD1" s="136"/>
      <c r="LDE1" s="136"/>
      <c r="LDF1" s="136"/>
      <c r="LDG1" s="136"/>
      <c r="LDH1" s="136"/>
      <c r="LDI1" s="136"/>
      <c r="LDJ1" s="136"/>
      <c r="LDK1" s="136"/>
      <c r="LDL1" s="136"/>
      <c r="LDM1" s="136"/>
      <c r="LDN1" s="136"/>
      <c r="LDO1" s="136"/>
      <c r="LDP1" s="136"/>
      <c r="LDQ1" s="136"/>
      <c r="LDR1" s="136"/>
      <c r="LDS1" s="136"/>
      <c r="LDT1" s="136"/>
      <c r="LDU1" s="136"/>
      <c r="LDV1" s="136"/>
      <c r="LDW1" s="136"/>
      <c r="LDX1" s="136"/>
      <c r="LDY1" s="136"/>
      <c r="LDZ1" s="136"/>
      <c r="LEA1" s="136"/>
      <c r="LEB1" s="136"/>
      <c r="LEC1" s="136"/>
      <c r="LED1" s="136"/>
      <c r="LEE1" s="136"/>
      <c r="LEF1" s="136"/>
      <c r="LEG1" s="136"/>
      <c r="LEH1" s="136"/>
      <c r="LEI1" s="136"/>
      <c r="LEJ1" s="136"/>
      <c r="LEK1" s="136"/>
      <c r="LEL1" s="136"/>
      <c r="LEM1" s="136"/>
      <c r="LEN1" s="136"/>
      <c r="LEO1" s="136"/>
      <c r="LEP1" s="136"/>
      <c r="LEQ1" s="136"/>
      <c r="LER1" s="136"/>
      <c r="LES1" s="136"/>
      <c r="LET1" s="136"/>
      <c r="LEU1" s="136"/>
      <c r="LEV1" s="136"/>
      <c r="LEW1" s="136"/>
      <c r="LEX1" s="136"/>
      <c r="LEY1" s="136"/>
      <c r="LEZ1" s="136"/>
      <c r="LFA1" s="136"/>
      <c r="LFB1" s="136"/>
      <c r="LFC1" s="136"/>
      <c r="LFD1" s="136"/>
      <c r="LFE1" s="136"/>
      <c r="LFF1" s="136"/>
      <c r="LFG1" s="136"/>
      <c r="LFH1" s="136"/>
      <c r="LFI1" s="136"/>
      <c r="LFJ1" s="136"/>
      <c r="LFK1" s="136"/>
      <c r="LFL1" s="136"/>
      <c r="LFM1" s="136"/>
      <c r="LFN1" s="136"/>
      <c r="LFO1" s="136"/>
      <c r="LFP1" s="136"/>
      <c r="LFQ1" s="136"/>
      <c r="LFR1" s="136"/>
      <c r="LFS1" s="136"/>
      <c r="LFT1" s="136"/>
      <c r="LFU1" s="136"/>
      <c r="LFV1" s="136"/>
      <c r="LFW1" s="136"/>
      <c r="LFX1" s="136"/>
      <c r="LFY1" s="136"/>
      <c r="LFZ1" s="136"/>
      <c r="LGA1" s="136"/>
      <c r="LGB1" s="136"/>
      <c r="LGC1" s="136"/>
      <c r="LGD1" s="136"/>
      <c r="LGE1" s="136"/>
      <c r="LGF1" s="136"/>
      <c r="LGG1" s="136"/>
      <c r="LGH1" s="136"/>
      <c r="LGI1" s="136"/>
      <c r="LGJ1" s="136"/>
      <c r="LGK1" s="136"/>
      <c r="LGL1" s="136"/>
      <c r="LGM1" s="136"/>
      <c r="LGN1" s="136"/>
      <c r="LGO1" s="136"/>
      <c r="LGP1" s="136"/>
      <c r="LGQ1" s="136"/>
      <c r="LGR1" s="136"/>
      <c r="LGS1" s="136"/>
      <c r="LGT1" s="136"/>
      <c r="LGU1" s="136"/>
      <c r="LGV1" s="136"/>
      <c r="LGW1" s="136"/>
      <c r="LGX1" s="136"/>
      <c r="LGY1" s="136"/>
      <c r="LGZ1" s="136"/>
      <c r="LHA1" s="136"/>
      <c r="LHB1" s="136"/>
      <c r="LHC1" s="136"/>
      <c r="LHD1" s="136"/>
      <c r="LHE1" s="136"/>
      <c r="LHF1" s="136"/>
      <c r="LHG1" s="136"/>
      <c r="LHH1" s="136"/>
      <c r="LHI1" s="136"/>
      <c r="LHJ1" s="136"/>
      <c r="LHK1" s="136"/>
      <c r="LHL1" s="136"/>
      <c r="LHM1" s="136"/>
      <c r="LHN1" s="136"/>
      <c r="LHO1" s="136"/>
      <c r="LHP1" s="136"/>
      <c r="LHQ1" s="136"/>
      <c r="LHR1" s="136"/>
      <c r="LHS1" s="136"/>
      <c r="LHT1" s="136"/>
      <c r="LHU1" s="136"/>
      <c r="LHV1" s="136"/>
      <c r="LHW1" s="136"/>
      <c r="LHX1" s="136"/>
      <c r="LHY1" s="136"/>
      <c r="LHZ1" s="136"/>
      <c r="LIA1" s="136"/>
      <c r="LIB1" s="136"/>
      <c r="LIC1" s="136"/>
      <c r="LID1" s="136"/>
      <c r="LIE1" s="136"/>
      <c r="LIF1" s="136"/>
      <c r="LIG1" s="136"/>
      <c r="LIH1" s="136"/>
      <c r="LII1" s="136"/>
      <c r="LIJ1" s="136"/>
      <c r="LIK1" s="136"/>
      <c r="LIL1" s="136"/>
      <c r="LIM1" s="136"/>
      <c r="LIN1" s="136"/>
      <c r="LIO1" s="136"/>
      <c r="LIP1" s="136"/>
      <c r="LIQ1" s="136"/>
      <c r="LIR1" s="136"/>
      <c r="LIS1" s="136"/>
      <c r="LIT1" s="136"/>
      <c r="LIU1" s="136"/>
      <c r="LIV1" s="136"/>
      <c r="LIW1" s="136"/>
      <c r="LIX1" s="136"/>
      <c r="LIY1" s="136"/>
      <c r="LIZ1" s="136"/>
      <c r="LJA1" s="136"/>
      <c r="LJB1" s="136"/>
      <c r="LJC1" s="136"/>
      <c r="LJD1" s="136"/>
      <c r="LJE1" s="136"/>
      <c r="LJF1" s="136"/>
      <c r="LJG1" s="136"/>
      <c r="LJH1" s="136"/>
      <c r="LJI1" s="136"/>
      <c r="LJJ1" s="136"/>
      <c r="LJK1" s="136"/>
      <c r="LJL1" s="136"/>
      <c r="LJM1" s="136"/>
      <c r="LJN1" s="136"/>
      <c r="LJO1" s="136"/>
      <c r="LJP1" s="136"/>
      <c r="LJQ1" s="136"/>
      <c r="LJR1" s="136"/>
      <c r="LJS1" s="136"/>
      <c r="LJT1" s="136"/>
      <c r="LJU1" s="136"/>
      <c r="LJV1" s="136"/>
      <c r="LJW1" s="136"/>
      <c r="LJX1" s="136"/>
      <c r="LJY1" s="136"/>
      <c r="LJZ1" s="136"/>
      <c r="LKA1" s="136"/>
      <c r="LKB1" s="136"/>
      <c r="LKC1" s="136"/>
      <c r="LKD1" s="136"/>
      <c r="LKE1" s="136"/>
      <c r="LKF1" s="136"/>
      <c r="LKG1" s="136"/>
      <c r="LKH1" s="136"/>
      <c r="LKI1" s="136"/>
      <c r="LKJ1" s="136"/>
      <c r="LKK1" s="136"/>
      <c r="LKL1" s="136"/>
      <c r="LKM1" s="136"/>
      <c r="LKN1" s="136"/>
      <c r="LKO1" s="136"/>
      <c r="LKP1" s="136"/>
      <c r="LKQ1" s="136"/>
      <c r="LKR1" s="136"/>
      <c r="LKS1" s="136"/>
      <c r="LKT1" s="136"/>
      <c r="LKU1" s="136"/>
      <c r="LKV1" s="136"/>
      <c r="LKW1" s="136"/>
      <c r="LKX1" s="136"/>
      <c r="LKY1" s="136"/>
      <c r="LKZ1" s="136"/>
      <c r="LLA1" s="136"/>
      <c r="LLB1" s="136"/>
      <c r="LLC1" s="136"/>
      <c r="LLD1" s="136"/>
      <c r="LLE1" s="136"/>
      <c r="LLF1" s="136"/>
      <c r="LLG1" s="136"/>
      <c r="LLH1" s="136"/>
      <c r="LLI1" s="136"/>
      <c r="LLJ1" s="136"/>
      <c r="LLK1" s="136"/>
      <c r="LLL1" s="136"/>
      <c r="LLM1" s="136"/>
      <c r="LLN1" s="136"/>
      <c r="LLO1" s="136"/>
      <c r="LLP1" s="136"/>
      <c r="LLQ1" s="136"/>
      <c r="LLR1" s="136"/>
      <c r="LLS1" s="136"/>
      <c r="LLT1" s="136"/>
      <c r="LLU1" s="136"/>
      <c r="LLV1" s="136"/>
      <c r="LLW1" s="136"/>
      <c r="LLX1" s="136"/>
      <c r="LLY1" s="136"/>
      <c r="LLZ1" s="136"/>
      <c r="LMA1" s="136"/>
      <c r="LMB1" s="136"/>
      <c r="LMC1" s="136"/>
      <c r="LMD1" s="136"/>
      <c r="LME1" s="136"/>
      <c r="LMF1" s="136"/>
      <c r="LMG1" s="136"/>
      <c r="LMH1" s="136"/>
      <c r="LMI1" s="136"/>
      <c r="LMJ1" s="136"/>
      <c r="LMK1" s="136"/>
      <c r="LML1" s="136"/>
      <c r="LMM1" s="136"/>
      <c r="LMN1" s="136"/>
      <c r="LMO1" s="136"/>
      <c r="LMP1" s="136"/>
      <c r="LMQ1" s="136"/>
      <c r="LMR1" s="136"/>
      <c r="LMS1" s="136"/>
      <c r="LMT1" s="136"/>
      <c r="LMU1" s="136"/>
      <c r="LMV1" s="136"/>
      <c r="LMW1" s="136"/>
      <c r="LMX1" s="136"/>
      <c r="LMY1" s="136"/>
      <c r="LMZ1" s="136"/>
      <c r="LNA1" s="136"/>
      <c r="LNB1" s="136"/>
      <c r="LNC1" s="136"/>
      <c r="LND1" s="136"/>
      <c r="LNE1" s="136"/>
      <c r="LNF1" s="136"/>
      <c r="LNG1" s="136"/>
      <c r="LNH1" s="136"/>
      <c r="LNI1" s="136"/>
      <c r="LNJ1" s="136"/>
      <c r="LNK1" s="136"/>
      <c r="LNL1" s="136"/>
      <c r="LNM1" s="136"/>
      <c r="LNN1" s="136"/>
      <c r="LNO1" s="136"/>
      <c r="LNP1" s="136"/>
      <c r="LNQ1" s="136"/>
      <c r="LNR1" s="136"/>
      <c r="LNS1" s="136"/>
      <c r="LNT1" s="136"/>
      <c r="LNU1" s="136"/>
      <c r="LNV1" s="136"/>
      <c r="LNW1" s="136"/>
      <c r="LNX1" s="136"/>
      <c r="LNY1" s="136"/>
      <c r="LNZ1" s="136"/>
      <c r="LOA1" s="136"/>
      <c r="LOB1" s="136"/>
      <c r="LOC1" s="136"/>
      <c r="LOD1" s="136"/>
      <c r="LOE1" s="136"/>
      <c r="LOF1" s="136"/>
      <c r="LOG1" s="136"/>
      <c r="LOH1" s="136"/>
      <c r="LOI1" s="136"/>
      <c r="LOJ1" s="136"/>
      <c r="LOK1" s="136"/>
      <c r="LOL1" s="136"/>
      <c r="LOM1" s="136"/>
      <c r="LON1" s="136"/>
      <c r="LOO1" s="136"/>
      <c r="LOP1" s="136"/>
      <c r="LOQ1" s="136"/>
      <c r="LOR1" s="136"/>
      <c r="LOS1" s="136"/>
      <c r="LOT1" s="136"/>
      <c r="LOU1" s="136"/>
      <c r="LOV1" s="136"/>
      <c r="LOW1" s="136"/>
      <c r="LOX1" s="136"/>
      <c r="LOY1" s="136"/>
      <c r="LOZ1" s="136"/>
      <c r="LPA1" s="136"/>
      <c r="LPB1" s="136"/>
      <c r="LPC1" s="136"/>
      <c r="LPD1" s="136"/>
      <c r="LPE1" s="136"/>
      <c r="LPF1" s="136"/>
      <c r="LPG1" s="136"/>
      <c r="LPH1" s="136"/>
      <c r="LPI1" s="136"/>
      <c r="LPJ1" s="136"/>
      <c r="LPK1" s="136"/>
      <c r="LPL1" s="136"/>
      <c r="LPM1" s="136"/>
      <c r="LPN1" s="136"/>
      <c r="LPO1" s="136"/>
      <c r="LPP1" s="136"/>
      <c r="LPQ1" s="136"/>
      <c r="LPR1" s="136"/>
      <c r="LPS1" s="136"/>
      <c r="LPT1" s="136"/>
      <c r="LPU1" s="136"/>
      <c r="LPV1" s="136"/>
      <c r="LPW1" s="136"/>
      <c r="LPX1" s="136"/>
      <c r="LPY1" s="136"/>
      <c r="LPZ1" s="136"/>
      <c r="LQA1" s="136"/>
      <c r="LQB1" s="136"/>
      <c r="LQC1" s="136"/>
      <c r="LQD1" s="136"/>
      <c r="LQE1" s="136"/>
      <c r="LQF1" s="136"/>
      <c r="LQG1" s="136"/>
      <c r="LQH1" s="136"/>
      <c r="LQI1" s="136"/>
      <c r="LQJ1" s="136"/>
      <c r="LQK1" s="136"/>
      <c r="LQL1" s="136"/>
      <c r="LQM1" s="136"/>
      <c r="LQN1" s="136"/>
      <c r="LQO1" s="136"/>
      <c r="LQP1" s="136"/>
      <c r="LQQ1" s="136"/>
      <c r="LQR1" s="136"/>
      <c r="LQS1" s="136"/>
      <c r="LQT1" s="136"/>
      <c r="LQU1" s="136"/>
      <c r="LQV1" s="136"/>
      <c r="LQW1" s="136"/>
      <c r="LQX1" s="136"/>
      <c r="LQY1" s="136"/>
      <c r="LQZ1" s="136"/>
      <c r="LRA1" s="136"/>
      <c r="LRB1" s="136"/>
      <c r="LRC1" s="136"/>
      <c r="LRD1" s="136"/>
      <c r="LRE1" s="136"/>
      <c r="LRF1" s="136"/>
      <c r="LRG1" s="136"/>
      <c r="LRH1" s="136"/>
      <c r="LRI1" s="136"/>
      <c r="LRJ1" s="136"/>
      <c r="LRK1" s="136"/>
      <c r="LRL1" s="136"/>
      <c r="LRM1" s="136"/>
      <c r="LRN1" s="136"/>
      <c r="LRO1" s="136"/>
      <c r="LRP1" s="136"/>
      <c r="LRQ1" s="136"/>
      <c r="LRR1" s="136"/>
      <c r="LRS1" s="136"/>
      <c r="LRT1" s="136"/>
      <c r="LRU1" s="136"/>
      <c r="LRV1" s="136"/>
      <c r="LRW1" s="136"/>
      <c r="LRX1" s="136"/>
      <c r="LRY1" s="136"/>
      <c r="LRZ1" s="136"/>
      <c r="LSA1" s="136"/>
      <c r="LSB1" s="136"/>
      <c r="LSC1" s="136"/>
      <c r="LSD1" s="136"/>
      <c r="LSE1" s="136"/>
      <c r="LSF1" s="136"/>
      <c r="LSG1" s="136"/>
      <c r="LSH1" s="136"/>
      <c r="LSI1" s="136"/>
      <c r="LSJ1" s="136"/>
      <c r="LSK1" s="136"/>
      <c r="LSL1" s="136"/>
      <c r="LSM1" s="136"/>
      <c r="LSN1" s="136"/>
      <c r="LSO1" s="136"/>
      <c r="LSP1" s="136"/>
      <c r="LSQ1" s="136"/>
      <c r="LSR1" s="136"/>
      <c r="LSS1" s="136"/>
      <c r="LST1" s="136"/>
      <c r="LSU1" s="136"/>
      <c r="LSV1" s="136"/>
      <c r="LSW1" s="136"/>
      <c r="LSX1" s="136"/>
      <c r="LSY1" s="136"/>
      <c r="LSZ1" s="136"/>
      <c r="LTA1" s="136"/>
      <c r="LTB1" s="136"/>
      <c r="LTC1" s="136"/>
      <c r="LTD1" s="136"/>
      <c r="LTE1" s="136"/>
      <c r="LTF1" s="136"/>
      <c r="LTG1" s="136"/>
      <c r="LTH1" s="136"/>
      <c r="LTI1" s="136"/>
      <c r="LTJ1" s="136"/>
      <c r="LTK1" s="136"/>
      <c r="LTL1" s="136"/>
      <c r="LTM1" s="136"/>
      <c r="LTN1" s="136"/>
      <c r="LTO1" s="136"/>
      <c r="LTP1" s="136"/>
      <c r="LTQ1" s="136"/>
      <c r="LTR1" s="136"/>
      <c r="LTS1" s="136"/>
      <c r="LTT1" s="136"/>
      <c r="LTU1" s="136"/>
      <c r="LTV1" s="136"/>
      <c r="LTW1" s="136"/>
      <c r="LTX1" s="136"/>
      <c r="LTY1" s="136"/>
      <c r="LTZ1" s="136"/>
      <c r="LUA1" s="136"/>
      <c r="LUB1" s="136"/>
      <c r="LUC1" s="136"/>
      <c r="LUD1" s="136"/>
      <c r="LUE1" s="136"/>
      <c r="LUF1" s="136"/>
      <c r="LUG1" s="136"/>
      <c r="LUH1" s="136"/>
      <c r="LUI1" s="136"/>
      <c r="LUJ1" s="136"/>
      <c r="LUK1" s="136"/>
      <c r="LUL1" s="136"/>
      <c r="LUM1" s="136"/>
      <c r="LUN1" s="136"/>
      <c r="LUO1" s="136"/>
      <c r="LUP1" s="136"/>
      <c r="LUQ1" s="136"/>
      <c r="LUR1" s="136"/>
      <c r="LUS1" s="136"/>
      <c r="LUT1" s="136"/>
      <c r="LUU1" s="136"/>
      <c r="LUV1" s="136"/>
      <c r="LUW1" s="136"/>
      <c r="LUX1" s="136"/>
      <c r="LUY1" s="136"/>
      <c r="LUZ1" s="136"/>
      <c r="LVA1" s="136"/>
      <c r="LVB1" s="136"/>
      <c r="LVC1" s="136"/>
      <c r="LVD1" s="136"/>
      <c r="LVE1" s="136"/>
      <c r="LVF1" s="136"/>
      <c r="LVG1" s="136"/>
      <c r="LVH1" s="136"/>
      <c r="LVI1" s="136"/>
      <c r="LVJ1" s="136"/>
      <c r="LVK1" s="136"/>
      <c r="LVL1" s="136"/>
      <c r="LVM1" s="136"/>
      <c r="LVN1" s="136"/>
      <c r="LVO1" s="136"/>
      <c r="LVP1" s="136"/>
      <c r="LVQ1" s="136"/>
      <c r="LVR1" s="136"/>
      <c r="LVS1" s="136"/>
      <c r="LVT1" s="136"/>
      <c r="LVU1" s="136"/>
      <c r="LVV1" s="136"/>
      <c r="LVW1" s="136"/>
      <c r="LVX1" s="136"/>
      <c r="LVY1" s="136"/>
      <c r="LVZ1" s="136"/>
      <c r="LWA1" s="136"/>
      <c r="LWB1" s="136"/>
      <c r="LWC1" s="136"/>
      <c r="LWD1" s="136"/>
      <c r="LWE1" s="136"/>
      <c r="LWF1" s="136"/>
      <c r="LWG1" s="136"/>
      <c r="LWH1" s="136"/>
      <c r="LWI1" s="136"/>
      <c r="LWJ1" s="136"/>
      <c r="LWK1" s="136"/>
      <c r="LWL1" s="136"/>
      <c r="LWM1" s="136"/>
      <c r="LWN1" s="136"/>
      <c r="LWO1" s="136"/>
      <c r="LWP1" s="136"/>
      <c r="LWQ1" s="136"/>
      <c r="LWR1" s="136"/>
      <c r="LWS1" s="136"/>
      <c r="LWT1" s="136"/>
      <c r="LWU1" s="136"/>
      <c r="LWV1" s="136"/>
      <c r="LWW1" s="136"/>
      <c r="LWX1" s="136"/>
      <c r="LWY1" s="136"/>
      <c r="LWZ1" s="136"/>
      <c r="LXA1" s="136"/>
      <c r="LXB1" s="136"/>
      <c r="LXC1" s="136"/>
      <c r="LXD1" s="136"/>
      <c r="LXE1" s="136"/>
      <c r="LXF1" s="136"/>
      <c r="LXG1" s="136"/>
      <c r="LXH1" s="136"/>
      <c r="LXI1" s="136"/>
      <c r="LXJ1" s="136"/>
      <c r="LXK1" s="136"/>
      <c r="LXL1" s="136"/>
      <c r="LXM1" s="136"/>
      <c r="LXN1" s="136"/>
      <c r="LXO1" s="136"/>
      <c r="LXP1" s="136"/>
      <c r="LXQ1" s="136"/>
      <c r="LXR1" s="136"/>
      <c r="LXS1" s="136"/>
      <c r="LXT1" s="136"/>
      <c r="LXU1" s="136"/>
      <c r="LXV1" s="136"/>
      <c r="LXW1" s="136"/>
      <c r="LXX1" s="136"/>
      <c r="LXY1" s="136"/>
      <c r="LXZ1" s="136"/>
      <c r="LYA1" s="136"/>
      <c r="LYB1" s="136"/>
      <c r="LYC1" s="136"/>
      <c r="LYD1" s="136"/>
      <c r="LYE1" s="136"/>
      <c r="LYF1" s="136"/>
      <c r="LYG1" s="136"/>
      <c r="LYH1" s="136"/>
      <c r="LYI1" s="136"/>
      <c r="LYJ1" s="136"/>
      <c r="LYK1" s="136"/>
      <c r="LYL1" s="136"/>
      <c r="LYM1" s="136"/>
      <c r="LYN1" s="136"/>
      <c r="LYO1" s="136"/>
      <c r="LYP1" s="136"/>
      <c r="LYQ1" s="136"/>
      <c r="LYR1" s="136"/>
      <c r="LYS1" s="136"/>
      <c r="LYT1" s="136"/>
      <c r="LYU1" s="136"/>
      <c r="LYV1" s="136"/>
      <c r="LYW1" s="136"/>
      <c r="LYX1" s="136"/>
      <c r="LYY1" s="136"/>
      <c r="LYZ1" s="136"/>
      <c r="LZA1" s="136"/>
      <c r="LZB1" s="136"/>
      <c r="LZC1" s="136"/>
      <c r="LZD1" s="136"/>
      <c r="LZE1" s="136"/>
      <c r="LZF1" s="136"/>
      <c r="LZG1" s="136"/>
      <c r="LZH1" s="136"/>
      <c r="LZI1" s="136"/>
      <c r="LZJ1" s="136"/>
      <c r="LZK1" s="136"/>
      <c r="LZL1" s="136"/>
      <c r="LZM1" s="136"/>
      <c r="LZN1" s="136"/>
      <c r="LZO1" s="136"/>
      <c r="LZP1" s="136"/>
      <c r="LZQ1" s="136"/>
      <c r="LZR1" s="136"/>
      <c r="LZS1" s="136"/>
      <c r="LZT1" s="136"/>
      <c r="LZU1" s="136"/>
      <c r="LZV1" s="136"/>
      <c r="LZW1" s="136"/>
      <c r="LZX1" s="136"/>
      <c r="LZY1" s="136"/>
      <c r="LZZ1" s="136"/>
      <c r="MAA1" s="136"/>
      <c r="MAB1" s="136"/>
      <c r="MAC1" s="136"/>
      <c r="MAD1" s="136"/>
      <c r="MAE1" s="136"/>
      <c r="MAF1" s="136"/>
      <c r="MAG1" s="136"/>
      <c r="MAH1" s="136"/>
      <c r="MAI1" s="136"/>
      <c r="MAJ1" s="136"/>
      <c r="MAK1" s="136"/>
      <c r="MAL1" s="136"/>
      <c r="MAM1" s="136"/>
      <c r="MAN1" s="136"/>
      <c r="MAO1" s="136"/>
      <c r="MAP1" s="136"/>
      <c r="MAQ1" s="136"/>
      <c r="MAR1" s="136"/>
      <c r="MAS1" s="136"/>
      <c r="MAT1" s="136"/>
      <c r="MAU1" s="136"/>
      <c r="MAV1" s="136"/>
      <c r="MAW1" s="136"/>
      <c r="MAX1" s="136"/>
      <c r="MAY1" s="136"/>
      <c r="MAZ1" s="136"/>
      <c r="MBA1" s="136"/>
      <c r="MBB1" s="136"/>
      <c r="MBC1" s="136"/>
      <c r="MBD1" s="136"/>
      <c r="MBE1" s="136"/>
      <c r="MBF1" s="136"/>
      <c r="MBG1" s="136"/>
      <c r="MBH1" s="136"/>
      <c r="MBI1" s="136"/>
      <c r="MBJ1" s="136"/>
      <c r="MBK1" s="136"/>
      <c r="MBL1" s="136"/>
      <c r="MBM1" s="136"/>
      <c r="MBN1" s="136"/>
      <c r="MBO1" s="136"/>
      <c r="MBP1" s="136"/>
      <c r="MBQ1" s="136"/>
      <c r="MBR1" s="136"/>
      <c r="MBS1" s="136"/>
      <c r="MBT1" s="136"/>
      <c r="MBU1" s="136"/>
      <c r="MBV1" s="136"/>
      <c r="MBW1" s="136"/>
      <c r="MBX1" s="136"/>
      <c r="MBY1" s="136"/>
      <c r="MBZ1" s="136"/>
      <c r="MCA1" s="136"/>
      <c r="MCB1" s="136"/>
      <c r="MCC1" s="136"/>
      <c r="MCD1" s="136"/>
      <c r="MCE1" s="136"/>
      <c r="MCF1" s="136"/>
      <c r="MCG1" s="136"/>
      <c r="MCH1" s="136"/>
      <c r="MCI1" s="136"/>
      <c r="MCJ1" s="136"/>
      <c r="MCK1" s="136"/>
      <c r="MCL1" s="136"/>
      <c r="MCM1" s="136"/>
      <c r="MCN1" s="136"/>
      <c r="MCO1" s="136"/>
      <c r="MCP1" s="136"/>
      <c r="MCQ1" s="136"/>
      <c r="MCR1" s="136"/>
      <c r="MCS1" s="136"/>
      <c r="MCT1" s="136"/>
      <c r="MCU1" s="136"/>
      <c r="MCV1" s="136"/>
      <c r="MCW1" s="136"/>
      <c r="MCX1" s="136"/>
      <c r="MCY1" s="136"/>
      <c r="MCZ1" s="136"/>
      <c r="MDA1" s="136"/>
      <c r="MDB1" s="136"/>
      <c r="MDC1" s="136"/>
      <c r="MDD1" s="136"/>
      <c r="MDE1" s="136"/>
      <c r="MDF1" s="136"/>
      <c r="MDG1" s="136"/>
      <c r="MDH1" s="136"/>
      <c r="MDI1" s="136"/>
      <c r="MDJ1" s="136"/>
      <c r="MDK1" s="136"/>
      <c r="MDL1" s="136"/>
      <c r="MDM1" s="136"/>
      <c r="MDN1" s="136"/>
      <c r="MDO1" s="136"/>
      <c r="MDP1" s="136"/>
      <c r="MDQ1" s="136"/>
      <c r="MDR1" s="136"/>
      <c r="MDS1" s="136"/>
      <c r="MDT1" s="136"/>
      <c r="MDU1" s="136"/>
      <c r="MDV1" s="136"/>
      <c r="MDW1" s="136"/>
      <c r="MDX1" s="136"/>
      <c r="MDY1" s="136"/>
      <c r="MDZ1" s="136"/>
      <c r="MEA1" s="136"/>
      <c r="MEB1" s="136"/>
      <c r="MEC1" s="136"/>
      <c r="MED1" s="136"/>
      <c r="MEE1" s="136"/>
      <c r="MEF1" s="136"/>
      <c r="MEG1" s="136"/>
      <c r="MEH1" s="136"/>
      <c r="MEI1" s="136"/>
      <c r="MEJ1" s="136"/>
      <c r="MEK1" s="136"/>
      <c r="MEL1" s="136"/>
      <c r="MEM1" s="136"/>
      <c r="MEN1" s="136"/>
      <c r="MEO1" s="136"/>
      <c r="MEP1" s="136"/>
      <c r="MEQ1" s="136"/>
      <c r="MER1" s="136"/>
      <c r="MES1" s="136"/>
      <c r="MET1" s="136"/>
      <c r="MEU1" s="136"/>
      <c r="MEV1" s="136"/>
      <c r="MEW1" s="136"/>
      <c r="MEX1" s="136"/>
      <c r="MEY1" s="136"/>
      <c r="MEZ1" s="136"/>
      <c r="MFA1" s="136"/>
      <c r="MFB1" s="136"/>
      <c r="MFC1" s="136"/>
      <c r="MFD1" s="136"/>
      <c r="MFE1" s="136"/>
      <c r="MFF1" s="136"/>
      <c r="MFG1" s="136"/>
      <c r="MFH1" s="136"/>
      <c r="MFI1" s="136"/>
      <c r="MFJ1" s="136"/>
      <c r="MFK1" s="136"/>
      <c r="MFL1" s="136"/>
      <c r="MFM1" s="136"/>
      <c r="MFN1" s="136"/>
      <c r="MFO1" s="136"/>
      <c r="MFP1" s="136"/>
      <c r="MFQ1" s="136"/>
      <c r="MFR1" s="136"/>
      <c r="MFS1" s="136"/>
      <c r="MFT1" s="136"/>
      <c r="MFU1" s="136"/>
      <c r="MFV1" s="136"/>
      <c r="MFW1" s="136"/>
      <c r="MFX1" s="136"/>
      <c r="MFY1" s="136"/>
      <c r="MFZ1" s="136"/>
      <c r="MGA1" s="136"/>
      <c r="MGB1" s="136"/>
      <c r="MGC1" s="136"/>
      <c r="MGD1" s="136"/>
      <c r="MGE1" s="136"/>
      <c r="MGF1" s="136"/>
      <c r="MGG1" s="136"/>
      <c r="MGH1" s="136"/>
      <c r="MGI1" s="136"/>
      <c r="MGJ1" s="136"/>
      <c r="MGK1" s="136"/>
      <c r="MGL1" s="136"/>
      <c r="MGM1" s="136"/>
      <c r="MGN1" s="136"/>
      <c r="MGO1" s="136"/>
      <c r="MGP1" s="136"/>
      <c r="MGQ1" s="136"/>
      <c r="MGR1" s="136"/>
      <c r="MGS1" s="136"/>
      <c r="MGT1" s="136"/>
      <c r="MGU1" s="136"/>
      <c r="MGV1" s="136"/>
      <c r="MGW1" s="136"/>
      <c r="MGX1" s="136"/>
      <c r="MGY1" s="136"/>
      <c r="MGZ1" s="136"/>
      <c r="MHA1" s="136"/>
      <c r="MHB1" s="136"/>
      <c r="MHC1" s="136"/>
      <c r="MHD1" s="136"/>
      <c r="MHE1" s="136"/>
      <c r="MHF1" s="136"/>
      <c r="MHG1" s="136"/>
      <c r="MHH1" s="136"/>
      <c r="MHI1" s="136"/>
      <c r="MHJ1" s="136"/>
      <c r="MHK1" s="136"/>
      <c r="MHL1" s="136"/>
      <c r="MHM1" s="136"/>
      <c r="MHN1" s="136"/>
      <c r="MHO1" s="136"/>
      <c r="MHP1" s="136"/>
      <c r="MHQ1" s="136"/>
      <c r="MHR1" s="136"/>
      <c r="MHS1" s="136"/>
      <c r="MHT1" s="136"/>
      <c r="MHU1" s="136"/>
      <c r="MHV1" s="136"/>
      <c r="MHW1" s="136"/>
      <c r="MHX1" s="136"/>
      <c r="MHY1" s="136"/>
      <c r="MHZ1" s="136"/>
      <c r="MIA1" s="136"/>
      <c r="MIB1" s="136"/>
      <c r="MIC1" s="136"/>
      <c r="MID1" s="136"/>
      <c r="MIE1" s="136"/>
      <c r="MIF1" s="136"/>
      <c r="MIG1" s="136"/>
      <c r="MIH1" s="136"/>
      <c r="MII1" s="136"/>
      <c r="MIJ1" s="136"/>
      <c r="MIK1" s="136"/>
      <c r="MIL1" s="136"/>
      <c r="MIM1" s="136"/>
      <c r="MIN1" s="136"/>
      <c r="MIO1" s="136"/>
      <c r="MIP1" s="136"/>
      <c r="MIQ1" s="136"/>
      <c r="MIR1" s="136"/>
      <c r="MIS1" s="136"/>
      <c r="MIT1" s="136"/>
      <c r="MIU1" s="136"/>
      <c r="MIV1" s="136"/>
      <c r="MIW1" s="136"/>
      <c r="MIX1" s="136"/>
      <c r="MIY1" s="136"/>
      <c r="MIZ1" s="136"/>
      <c r="MJA1" s="136"/>
      <c r="MJB1" s="136"/>
      <c r="MJC1" s="136"/>
      <c r="MJD1" s="136"/>
      <c r="MJE1" s="136"/>
      <c r="MJF1" s="136"/>
      <c r="MJG1" s="136"/>
      <c r="MJH1" s="136"/>
      <c r="MJI1" s="136"/>
      <c r="MJJ1" s="136"/>
      <c r="MJK1" s="136"/>
      <c r="MJL1" s="136"/>
      <c r="MJM1" s="136"/>
      <c r="MJN1" s="136"/>
      <c r="MJO1" s="136"/>
      <c r="MJP1" s="136"/>
      <c r="MJQ1" s="136"/>
      <c r="MJR1" s="136"/>
      <c r="MJS1" s="136"/>
      <c r="MJT1" s="136"/>
      <c r="MJU1" s="136"/>
      <c r="MJV1" s="136"/>
      <c r="MJW1" s="136"/>
      <c r="MJX1" s="136"/>
      <c r="MJY1" s="136"/>
      <c r="MJZ1" s="136"/>
      <c r="MKA1" s="136"/>
      <c r="MKB1" s="136"/>
      <c r="MKC1" s="136"/>
      <c r="MKD1" s="136"/>
      <c r="MKE1" s="136"/>
      <c r="MKF1" s="136"/>
      <c r="MKG1" s="136"/>
      <c r="MKH1" s="136"/>
      <c r="MKI1" s="136"/>
      <c r="MKJ1" s="136"/>
      <c r="MKK1" s="136"/>
      <c r="MKL1" s="136"/>
      <c r="MKM1" s="136"/>
      <c r="MKN1" s="136"/>
      <c r="MKO1" s="136"/>
      <c r="MKP1" s="136"/>
      <c r="MKQ1" s="136"/>
      <c r="MKR1" s="136"/>
      <c r="MKS1" s="136"/>
      <c r="MKT1" s="136"/>
      <c r="MKU1" s="136"/>
      <c r="MKV1" s="136"/>
      <c r="MKW1" s="136"/>
      <c r="MKX1" s="136"/>
      <c r="MKY1" s="136"/>
      <c r="MKZ1" s="136"/>
      <c r="MLA1" s="136"/>
      <c r="MLB1" s="136"/>
      <c r="MLC1" s="136"/>
      <c r="MLD1" s="136"/>
      <c r="MLE1" s="136"/>
      <c r="MLF1" s="136"/>
      <c r="MLG1" s="136"/>
      <c r="MLH1" s="136"/>
      <c r="MLI1" s="136"/>
      <c r="MLJ1" s="136"/>
      <c r="MLK1" s="136"/>
      <c r="MLL1" s="136"/>
      <c r="MLM1" s="136"/>
      <c r="MLN1" s="136"/>
      <c r="MLO1" s="136"/>
      <c r="MLP1" s="136"/>
      <c r="MLQ1" s="136"/>
      <c r="MLR1" s="136"/>
      <c r="MLS1" s="136"/>
      <c r="MLT1" s="136"/>
      <c r="MLU1" s="136"/>
      <c r="MLV1" s="136"/>
      <c r="MLW1" s="136"/>
      <c r="MLX1" s="136"/>
      <c r="MLY1" s="136"/>
      <c r="MLZ1" s="136"/>
      <c r="MMA1" s="136"/>
      <c r="MMB1" s="136"/>
      <c r="MMC1" s="136"/>
      <c r="MMD1" s="136"/>
      <c r="MME1" s="136"/>
      <c r="MMF1" s="136"/>
      <c r="MMG1" s="136"/>
      <c r="MMH1" s="136"/>
      <c r="MMI1" s="136"/>
      <c r="MMJ1" s="136"/>
      <c r="MMK1" s="136"/>
      <c r="MML1" s="136"/>
      <c r="MMM1" s="136"/>
      <c r="MMN1" s="136"/>
      <c r="MMO1" s="136"/>
      <c r="MMP1" s="136"/>
      <c r="MMQ1" s="136"/>
      <c r="MMR1" s="136"/>
      <c r="MMS1" s="136"/>
      <c r="MMT1" s="136"/>
      <c r="MMU1" s="136"/>
      <c r="MMV1" s="136"/>
      <c r="MMW1" s="136"/>
      <c r="MMX1" s="136"/>
      <c r="MMY1" s="136"/>
      <c r="MMZ1" s="136"/>
      <c r="MNA1" s="136"/>
      <c r="MNB1" s="136"/>
      <c r="MNC1" s="136"/>
      <c r="MND1" s="136"/>
      <c r="MNE1" s="136"/>
      <c r="MNF1" s="136"/>
      <c r="MNG1" s="136"/>
      <c r="MNH1" s="136"/>
      <c r="MNI1" s="136"/>
      <c r="MNJ1" s="136"/>
      <c r="MNK1" s="136"/>
      <c r="MNL1" s="136"/>
      <c r="MNM1" s="136"/>
      <c r="MNN1" s="136"/>
      <c r="MNO1" s="136"/>
      <c r="MNP1" s="136"/>
      <c r="MNQ1" s="136"/>
      <c r="MNR1" s="136"/>
      <c r="MNS1" s="136"/>
      <c r="MNT1" s="136"/>
      <c r="MNU1" s="136"/>
      <c r="MNV1" s="136"/>
      <c r="MNW1" s="136"/>
      <c r="MNX1" s="136"/>
      <c r="MNY1" s="136"/>
      <c r="MNZ1" s="136"/>
      <c r="MOA1" s="136"/>
      <c r="MOB1" s="136"/>
      <c r="MOC1" s="136"/>
      <c r="MOD1" s="136"/>
      <c r="MOE1" s="136"/>
      <c r="MOF1" s="136"/>
      <c r="MOG1" s="136"/>
      <c r="MOH1" s="136"/>
      <c r="MOI1" s="136"/>
      <c r="MOJ1" s="136"/>
      <c r="MOK1" s="136"/>
      <c r="MOL1" s="136"/>
      <c r="MOM1" s="136"/>
      <c r="MON1" s="136"/>
      <c r="MOO1" s="136"/>
      <c r="MOP1" s="136"/>
      <c r="MOQ1" s="136"/>
      <c r="MOR1" s="136"/>
      <c r="MOS1" s="136"/>
      <c r="MOT1" s="136"/>
      <c r="MOU1" s="136"/>
      <c r="MOV1" s="136"/>
      <c r="MOW1" s="136"/>
      <c r="MOX1" s="136"/>
      <c r="MOY1" s="136"/>
      <c r="MOZ1" s="136"/>
      <c r="MPA1" s="136"/>
      <c r="MPB1" s="136"/>
      <c r="MPC1" s="136"/>
      <c r="MPD1" s="136"/>
      <c r="MPE1" s="136"/>
      <c r="MPF1" s="136"/>
      <c r="MPG1" s="136"/>
      <c r="MPH1" s="136"/>
      <c r="MPI1" s="136"/>
      <c r="MPJ1" s="136"/>
      <c r="MPK1" s="136"/>
      <c r="MPL1" s="136"/>
      <c r="MPM1" s="136"/>
      <c r="MPN1" s="136"/>
      <c r="MPO1" s="136"/>
      <c r="MPP1" s="136"/>
      <c r="MPQ1" s="136"/>
      <c r="MPR1" s="136"/>
      <c r="MPS1" s="136"/>
      <c r="MPT1" s="136"/>
      <c r="MPU1" s="136"/>
      <c r="MPV1" s="136"/>
      <c r="MPW1" s="136"/>
      <c r="MPX1" s="136"/>
      <c r="MPY1" s="136"/>
      <c r="MPZ1" s="136"/>
      <c r="MQA1" s="136"/>
      <c r="MQB1" s="136"/>
      <c r="MQC1" s="136"/>
      <c r="MQD1" s="136"/>
      <c r="MQE1" s="136"/>
      <c r="MQF1" s="136"/>
      <c r="MQG1" s="136"/>
      <c r="MQH1" s="136"/>
      <c r="MQI1" s="136"/>
      <c r="MQJ1" s="136"/>
      <c r="MQK1" s="136"/>
      <c r="MQL1" s="136"/>
      <c r="MQM1" s="136"/>
      <c r="MQN1" s="136"/>
      <c r="MQO1" s="136"/>
      <c r="MQP1" s="136"/>
      <c r="MQQ1" s="136"/>
      <c r="MQR1" s="136"/>
      <c r="MQS1" s="136"/>
      <c r="MQT1" s="136"/>
      <c r="MQU1" s="136"/>
      <c r="MQV1" s="136"/>
      <c r="MQW1" s="136"/>
      <c r="MQX1" s="136"/>
      <c r="MQY1" s="136"/>
      <c r="MQZ1" s="136"/>
      <c r="MRA1" s="136"/>
      <c r="MRB1" s="136"/>
      <c r="MRC1" s="136"/>
      <c r="MRD1" s="136"/>
      <c r="MRE1" s="136"/>
      <c r="MRF1" s="136"/>
      <c r="MRG1" s="136"/>
      <c r="MRH1" s="136"/>
      <c r="MRI1" s="136"/>
      <c r="MRJ1" s="136"/>
      <c r="MRK1" s="136"/>
      <c r="MRL1" s="136"/>
      <c r="MRM1" s="136"/>
      <c r="MRN1" s="136"/>
      <c r="MRO1" s="136"/>
      <c r="MRP1" s="136"/>
      <c r="MRQ1" s="136"/>
      <c r="MRR1" s="136"/>
      <c r="MRS1" s="136"/>
      <c r="MRT1" s="136"/>
      <c r="MRU1" s="136"/>
      <c r="MRV1" s="136"/>
      <c r="MRW1" s="136"/>
      <c r="MRX1" s="136"/>
      <c r="MRY1" s="136"/>
      <c r="MRZ1" s="136"/>
      <c r="MSA1" s="136"/>
      <c r="MSB1" s="136"/>
      <c r="MSC1" s="136"/>
      <c r="MSD1" s="136"/>
      <c r="MSE1" s="136"/>
      <c r="MSF1" s="136"/>
      <c r="MSG1" s="136"/>
      <c r="MSH1" s="136"/>
      <c r="MSI1" s="136"/>
      <c r="MSJ1" s="136"/>
      <c r="MSK1" s="136"/>
      <c r="MSL1" s="136"/>
      <c r="MSM1" s="136"/>
      <c r="MSN1" s="136"/>
      <c r="MSO1" s="136"/>
      <c r="MSP1" s="136"/>
      <c r="MSQ1" s="136"/>
      <c r="MSR1" s="136"/>
      <c r="MSS1" s="136"/>
      <c r="MST1" s="136"/>
      <c r="MSU1" s="136"/>
      <c r="MSV1" s="136"/>
      <c r="MSW1" s="136"/>
      <c r="MSX1" s="136"/>
      <c r="MSY1" s="136"/>
      <c r="MSZ1" s="136"/>
      <c r="MTA1" s="136"/>
      <c r="MTB1" s="136"/>
      <c r="MTC1" s="136"/>
      <c r="MTD1" s="136"/>
      <c r="MTE1" s="136"/>
      <c r="MTF1" s="136"/>
      <c r="MTG1" s="136"/>
      <c r="MTH1" s="136"/>
      <c r="MTI1" s="136"/>
      <c r="MTJ1" s="136"/>
      <c r="MTK1" s="136"/>
      <c r="MTL1" s="136"/>
      <c r="MTM1" s="136"/>
      <c r="MTN1" s="136"/>
      <c r="MTO1" s="136"/>
      <c r="MTP1" s="136"/>
      <c r="MTQ1" s="136"/>
      <c r="MTR1" s="136"/>
      <c r="MTS1" s="136"/>
      <c r="MTT1" s="136"/>
      <c r="MTU1" s="136"/>
      <c r="MTV1" s="136"/>
      <c r="MTW1" s="136"/>
      <c r="MTX1" s="136"/>
      <c r="MTY1" s="136"/>
      <c r="MTZ1" s="136"/>
      <c r="MUA1" s="136"/>
      <c r="MUB1" s="136"/>
      <c r="MUC1" s="136"/>
      <c r="MUD1" s="136"/>
      <c r="MUE1" s="136"/>
      <c r="MUF1" s="136"/>
      <c r="MUG1" s="136"/>
      <c r="MUH1" s="136"/>
      <c r="MUI1" s="136"/>
      <c r="MUJ1" s="136"/>
      <c r="MUK1" s="136"/>
      <c r="MUL1" s="136"/>
      <c r="MUM1" s="136"/>
      <c r="MUN1" s="136"/>
      <c r="MUO1" s="136"/>
      <c r="MUP1" s="136"/>
      <c r="MUQ1" s="136"/>
      <c r="MUR1" s="136"/>
      <c r="MUS1" s="136"/>
      <c r="MUT1" s="136"/>
      <c r="MUU1" s="136"/>
      <c r="MUV1" s="136"/>
      <c r="MUW1" s="136"/>
      <c r="MUX1" s="136"/>
      <c r="MUY1" s="136"/>
      <c r="MUZ1" s="136"/>
      <c r="MVA1" s="136"/>
      <c r="MVB1" s="136"/>
      <c r="MVC1" s="136"/>
      <c r="MVD1" s="136"/>
      <c r="MVE1" s="136"/>
      <c r="MVF1" s="136"/>
      <c r="MVG1" s="136"/>
      <c r="MVH1" s="136"/>
      <c r="MVI1" s="136"/>
      <c r="MVJ1" s="136"/>
      <c r="MVK1" s="136"/>
      <c r="MVL1" s="136"/>
      <c r="MVM1" s="136"/>
      <c r="MVN1" s="136"/>
      <c r="MVO1" s="136"/>
      <c r="MVP1" s="136"/>
      <c r="MVQ1" s="136"/>
      <c r="MVR1" s="136"/>
      <c r="MVS1" s="136"/>
      <c r="MVT1" s="136"/>
      <c r="MVU1" s="136"/>
      <c r="MVV1" s="136"/>
      <c r="MVW1" s="136"/>
      <c r="MVX1" s="136"/>
      <c r="MVY1" s="136"/>
      <c r="MVZ1" s="136"/>
      <c r="MWA1" s="136"/>
      <c r="MWB1" s="136"/>
      <c r="MWC1" s="136"/>
      <c r="MWD1" s="136"/>
      <c r="MWE1" s="136"/>
      <c r="MWF1" s="136"/>
      <c r="MWG1" s="136"/>
      <c r="MWH1" s="136"/>
      <c r="MWI1" s="136"/>
      <c r="MWJ1" s="136"/>
      <c r="MWK1" s="136"/>
      <c r="MWL1" s="136"/>
      <c r="MWM1" s="136"/>
      <c r="MWN1" s="136"/>
      <c r="MWO1" s="136"/>
      <c r="MWP1" s="136"/>
      <c r="MWQ1" s="136"/>
      <c r="MWR1" s="136"/>
      <c r="MWS1" s="136"/>
      <c r="MWT1" s="136"/>
      <c r="MWU1" s="136"/>
      <c r="MWV1" s="136"/>
      <c r="MWW1" s="136"/>
      <c r="MWX1" s="136"/>
      <c r="MWY1" s="136"/>
      <c r="MWZ1" s="136"/>
      <c r="MXA1" s="136"/>
      <c r="MXB1" s="136"/>
      <c r="MXC1" s="136"/>
      <c r="MXD1" s="136"/>
      <c r="MXE1" s="136"/>
      <c r="MXF1" s="136"/>
      <c r="MXG1" s="136"/>
      <c r="MXH1" s="136"/>
      <c r="MXI1" s="136"/>
      <c r="MXJ1" s="136"/>
      <c r="MXK1" s="136"/>
      <c r="MXL1" s="136"/>
      <c r="MXM1" s="136"/>
      <c r="MXN1" s="136"/>
      <c r="MXO1" s="136"/>
      <c r="MXP1" s="136"/>
      <c r="MXQ1" s="136"/>
      <c r="MXR1" s="136"/>
      <c r="MXS1" s="136"/>
      <c r="MXT1" s="136"/>
      <c r="MXU1" s="136"/>
      <c r="MXV1" s="136"/>
      <c r="MXW1" s="136"/>
      <c r="MXX1" s="136"/>
      <c r="MXY1" s="136"/>
      <c r="MXZ1" s="136"/>
      <c r="MYA1" s="136"/>
      <c r="MYB1" s="136"/>
      <c r="MYC1" s="136"/>
      <c r="MYD1" s="136"/>
      <c r="MYE1" s="136"/>
      <c r="MYF1" s="136"/>
      <c r="MYG1" s="136"/>
      <c r="MYH1" s="136"/>
      <c r="MYI1" s="136"/>
      <c r="MYJ1" s="136"/>
      <c r="MYK1" s="136"/>
      <c r="MYL1" s="136"/>
      <c r="MYM1" s="136"/>
      <c r="MYN1" s="136"/>
      <c r="MYO1" s="136"/>
      <c r="MYP1" s="136"/>
      <c r="MYQ1" s="136"/>
      <c r="MYR1" s="136"/>
      <c r="MYS1" s="136"/>
      <c r="MYT1" s="136"/>
      <c r="MYU1" s="136"/>
      <c r="MYV1" s="136"/>
      <c r="MYW1" s="136"/>
      <c r="MYX1" s="136"/>
      <c r="MYY1" s="136"/>
      <c r="MYZ1" s="136"/>
      <c r="MZA1" s="136"/>
      <c r="MZB1" s="136"/>
      <c r="MZC1" s="136"/>
      <c r="MZD1" s="136"/>
      <c r="MZE1" s="136"/>
      <c r="MZF1" s="136"/>
      <c r="MZG1" s="136"/>
      <c r="MZH1" s="136"/>
      <c r="MZI1" s="136"/>
      <c r="MZJ1" s="136"/>
      <c r="MZK1" s="136"/>
      <c r="MZL1" s="136"/>
      <c r="MZM1" s="136"/>
      <c r="MZN1" s="136"/>
      <c r="MZO1" s="136"/>
      <c r="MZP1" s="136"/>
      <c r="MZQ1" s="136"/>
      <c r="MZR1" s="136"/>
      <c r="MZS1" s="136"/>
      <c r="MZT1" s="136"/>
      <c r="MZU1" s="136"/>
      <c r="MZV1" s="136"/>
      <c r="MZW1" s="136"/>
      <c r="MZX1" s="136"/>
      <c r="MZY1" s="136"/>
      <c r="MZZ1" s="136"/>
      <c r="NAA1" s="136"/>
      <c r="NAB1" s="136"/>
      <c r="NAC1" s="136"/>
      <c r="NAD1" s="136"/>
      <c r="NAE1" s="136"/>
      <c r="NAF1" s="136"/>
      <c r="NAG1" s="136"/>
      <c r="NAH1" s="136"/>
      <c r="NAI1" s="136"/>
      <c r="NAJ1" s="136"/>
      <c r="NAK1" s="136"/>
      <c r="NAL1" s="136"/>
      <c r="NAM1" s="136"/>
      <c r="NAN1" s="136"/>
      <c r="NAO1" s="136"/>
      <c r="NAP1" s="136"/>
      <c r="NAQ1" s="136"/>
      <c r="NAR1" s="136"/>
      <c r="NAS1" s="136"/>
      <c r="NAT1" s="136"/>
      <c r="NAU1" s="136"/>
      <c r="NAV1" s="136"/>
      <c r="NAW1" s="136"/>
      <c r="NAX1" s="136"/>
      <c r="NAY1" s="136"/>
      <c r="NAZ1" s="136"/>
      <c r="NBA1" s="136"/>
      <c r="NBB1" s="136"/>
      <c r="NBC1" s="136"/>
      <c r="NBD1" s="136"/>
      <c r="NBE1" s="136"/>
      <c r="NBF1" s="136"/>
      <c r="NBG1" s="136"/>
      <c r="NBH1" s="136"/>
      <c r="NBI1" s="136"/>
      <c r="NBJ1" s="136"/>
      <c r="NBK1" s="136"/>
      <c r="NBL1" s="136"/>
      <c r="NBM1" s="136"/>
      <c r="NBN1" s="136"/>
      <c r="NBO1" s="136"/>
      <c r="NBP1" s="136"/>
      <c r="NBQ1" s="136"/>
      <c r="NBR1" s="136"/>
      <c r="NBS1" s="136"/>
      <c r="NBT1" s="136"/>
      <c r="NBU1" s="136"/>
      <c r="NBV1" s="136"/>
      <c r="NBW1" s="136"/>
      <c r="NBX1" s="136"/>
      <c r="NBY1" s="136"/>
      <c r="NBZ1" s="136"/>
      <c r="NCA1" s="136"/>
      <c r="NCB1" s="136"/>
      <c r="NCC1" s="136"/>
      <c r="NCD1" s="136"/>
      <c r="NCE1" s="136"/>
      <c r="NCF1" s="136"/>
      <c r="NCG1" s="136"/>
      <c r="NCH1" s="136"/>
      <c r="NCI1" s="136"/>
      <c r="NCJ1" s="136"/>
      <c r="NCK1" s="136"/>
      <c r="NCL1" s="136"/>
      <c r="NCM1" s="136"/>
      <c r="NCN1" s="136"/>
      <c r="NCO1" s="136"/>
      <c r="NCP1" s="136"/>
      <c r="NCQ1" s="136"/>
      <c r="NCR1" s="136"/>
      <c r="NCS1" s="136"/>
      <c r="NCT1" s="136"/>
      <c r="NCU1" s="136"/>
      <c r="NCV1" s="136"/>
      <c r="NCW1" s="136"/>
      <c r="NCX1" s="136"/>
      <c r="NCY1" s="136"/>
      <c r="NCZ1" s="136"/>
      <c r="NDA1" s="136"/>
      <c r="NDB1" s="136"/>
      <c r="NDC1" s="136"/>
      <c r="NDD1" s="136"/>
      <c r="NDE1" s="136"/>
      <c r="NDF1" s="136"/>
      <c r="NDG1" s="136"/>
      <c r="NDH1" s="136"/>
      <c r="NDI1" s="136"/>
      <c r="NDJ1" s="136"/>
      <c r="NDK1" s="136"/>
      <c r="NDL1" s="136"/>
      <c r="NDM1" s="136"/>
      <c r="NDN1" s="136"/>
      <c r="NDO1" s="136"/>
      <c r="NDP1" s="136"/>
      <c r="NDQ1" s="136"/>
      <c r="NDR1" s="136"/>
      <c r="NDS1" s="136"/>
      <c r="NDT1" s="136"/>
      <c r="NDU1" s="136"/>
      <c r="NDV1" s="136"/>
      <c r="NDW1" s="136"/>
      <c r="NDX1" s="136"/>
      <c r="NDY1" s="136"/>
      <c r="NDZ1" s="136"/>
      <c r="NEA1" s="136"/>
      <c r="NEB1" s="136"/>
      <c r="NEC1" s="136"/>
      <c r="NED1" s="136"/>
      <c r="NEE1" s="136"/>
      <c r="NEF1" s="136"/>
      <c r="NEG1" s="136"/>
      <c r="NEH1" s="136"/>
      <c r="NEI1" s="136"/>
      <c r="NEJ1" s="136"/>
      <c r="NEK1" s="136"/>
      <c r="NEL1" s="136"/>
      <c r="NEM1" s="136"/>
      <c r="NEN1" s="136"/>
      <c r="NEO1" s="136"/>
      <c r="NEP1" s="136"/>
      <c r="NEQ1" s="136"/>
      <c r="NER1" s="136"/>
      <c r="NES1" s="136"/>
      <c r="NET1" s="136"/>
      <c r="NEU1" s="136"/>
      <c r="NEV1" s="136"/>
      <c r="NEW1" s="136"/>
      <c r="NEX1" s="136"/>
      <c r="NEY1" s="136"/>
      <c r="NEZ1" s="136"/>
      <c r="NFA1" s="136"/>
      <c r="NFB1" s="136"/>
      <c r="NFC1" s="136"/>
      <c r="NFD1" s="136"/>
      <c r="NFE1" s="136"/>
      <c r="NFF1" s="136"/>
      <c r="NFG1" s="136"/>
      <c r="NFH1" s="136"/>
      <c r="NFI1" s="136"/>
      <c r="NFJ1" s="136"/>
      <c r="NFK1" s="136"/>
      <c r="NFL1" s="136"/>
      <c r="NFM1" s="136"/>
      <c r="NFN1" s="136"/>
      <c r="NFO1" s="136"/>
      <c r="NFP1" s="136"/>
      <c r="NFQ1" s="136"/>
      <c r="NFR1" s="136"/>
      <c r="NFS1" s="136"/>
      <c r="NFT1" s="136"/>
      <c r="NFU1" s="136"/>
      <c r="NFV1" s="136"/>
      <c r="NFW1" s="136"/>
      <c r="NFX1" s="136"/>
      <c r="NFY1" s="136"/>
      <c r="NFZ1" s="136"/>
      <c r="NGA1" s="136"/>
      <c r="NGB1" s="136"/>
      <c r="NGC1" s="136"/>
      <c r="NGD1" s="136"/>
      <c r="NGE1" s="136"/>
      <c r="NGF1" s="136"/>
      <c r="NGG1" s="136"/>
      <c r="NGH1" s="136"/>
      <c r="NGI1" s="136"/>
      <c r="NGJ1" s="136"/>
      <c r="NGK1" s="136"/>
      <c r="NGL1" s="136"/>
      <c r="NGM1" s="136"/>
      <c r="NGN1" s="136"/>
      <c r="NGO1" s="136"/>
      <c r="NGP1" s="136"/>
      <c r="NGQ1" s="136"/>
      <c r="NGR1" s="136"/>
      <c r="NGS1" s="136"/>
      <c r="NGT1" s="136"/>
      <c r="NGU1" s="136"/>
      <c r="NGV1" s="136"/>
      <c r="NGW1" s="136"/>
      <c r="NGX1" s="136"/>
      <c r="NGY1" s="136"/>
      <c r="NGZ1" s="136"/>
      <c r="NHA1" s="136"/>
      <c r="NHB1" s="136"/>
      <c r="NHC1" s="136"/>
      <c r="NHD1" s="136"/>
      <c r="NHE1" s="136"/>
      <c r="NHF1" s="136"/>
      <c r="NHG1" s="136"/>
      <c r="NHH1" s="136"/>
      <c r="NHI1" s="136"/>
      <c r="NHJ1" s="136"/>
      <c r="NHK1" s="136"/>
      <c r="NHL1" s="136"/>
      <c r="NHM1" s="136"/>
      <c r="NHN1" s="136"/>
      <c r="NHO1" s="136"/>
      <c r="NHP1" s="136"/>
      <c r="NHQ1" s="136"/>
      <c r="NHR1" s="136"/>
      <c r="NHS1" s="136"/>
      <c r="NHT1" s="136"/>
      <c r="NHU1" s="136"/>
      <c r="NHV1" s="136"/>
      <c r="NHW1" s="136"/>
      <c r="NHX1" s="136"/>
      <c r="NHY1" s="136"/>
      <c r="NHZ1" s="136"/>
      <c r="NIA1" s="136"/>
      <c r="NIB1" s="136"/>
      <c r="NIC1" s="136"/>
      <c r="NID1" s="136"/>
      <c r="NIE1" s="136"/>
      <c r="NIF1" s="136"/>
      <c r="NIG1" s="136"/>
      <c r="NIH1" s="136"/>
      <c r="NII1" s="136"/>
      <c r="NIJ1" s="136"/>
      <c r="NIK1" s="136"/>
      <c r="NIL1" s="136"/>
      <c r="NIM1" s="136"/>
      <c r="NIN1" s="136"/>
      <c r="NIO1" s="136"/>
      <c r="NIP1" s="136"/>
      <c r="NIQ1" s="136"/>
      <c r="NIR1" s="136"/>
      <c r="NIS1" s="136"/>
      <c r="NIT1" s="136"/>
      <c r="NIU1" s="136"/>
      <c r="NIV1" s="136"/>
      <c r="NIW1" s="136"/>
      <c r="NIX1" s="136"/>
      <c r="NIY1" s="136"/>
      <c r="NIZ1" s="136"/>
      <c r="NJA1" s="136"/>
      <c r="NJB1" s="136"/>
      <c r="NJC1" s="136"/>
      <c r="NJD1" s="136"/>
      <c r="NJE1" s="136"/>
      <c r="NJF1" s="136"/>
      <c r="NJG1" s="136"/>
      <c r="NJH1" s="136"/>
      <c r="NJI1" s="136"/>
      <c r="NJJ1" s="136"/>
      <c r="NJK1" s="136"/>
      <c r="NJL1" s="136"/>
      <c r="NJM1" s="136"/>
      <c r="NJN1" s="136"/>
      <c r="NJO1" s="136"/>
      <c r="NJP1" s="136"/>
      <c r="NJQ1" s="136"/>
      <c r="NJR1" s="136"/>
      <c r="NJS1" s="136"/>
      <c r="NJT1" s="136"/>
      <c r="NJU1" s="136"/>
      <c r="NJV1" s="136"/>
      <c r="NJW1" s="136"/>
      <c r="NJX1" s="136"/>
      <c r="NJY1" s="136"/>
      <c r="NJZ1" s="136"/>
      <c r="NKA1" s="136"/>
      <c r="NKB1" s="136"/>
      <c r="NKC1" s="136"/>
      <c r="NKD1" s="136"/>
      <c r="NKE1" s="136"/>
      <c r="NKF1" s="136"/>
      <c r="NKG1" s="136"/>
      <c r="NKH1" s="136"/>
      <c r="NKI1" s="136"/>
      <c r="NKJ1" s="136"/>
      <c r="NKK1" s="136"/>
      <c r="NKL1" s="136"/>
      <c r="NKM1" s="136"/>
      <c r="NKN1" s="136"/>
      <c r="NKO1" s="136"/>
      <c r="NKP1" s="136"/>
      <c r="NKQ1" s="136"/>
      <c r="NKR1" s="136"/>
      <c r="NKS1" s="136"/>
      <c r="NKT1" s="136"/>
      <c r="NKU1" s="136"/>
      <c r="NKV1" s="136"/>
      <c r="NKW1" s="136"/>
      <c r="NKX1" s="136"/>
      <c r="NKY1" s="136"/>
      <c r="NKZ1" s="136"/>
      <c r="NLA1" s="136"/>
      <c r="NLB1" s="136"/>
      <c r="NLC1" s="136"/>
      <c r="NLD1" s="136"/>
      <c r="NLE1" s="136"/>
      <c r="NLF1" s="136"/>
      <c r="NLG1" s="136"/>
      <c r="NLH1" s="136"/>
      <c r="NLI1" s="136"/>
      <c r="NLJ1" s="136"/>
      <c r="NLK1" s="136"/>
      <c r="NLL1" s="136"/>
      <c r="NLM1" s="136"/>
      <c r="NLN1" s="136"/>
      <c r="NLO1" s="136"/>
      <c r="NLP1" s="136"/>
      <c r="NLQ1" s="136"/>
      <c r="NLR1" s="136"/>
      <c r="NLS1" s="136"/>
      <c r="NLT1" s="136"/>
      <c r="NLU1" s="136"/>
      <c r="NLV1" s="136"/>
      <c r="NLW1" s="136"/>
      <c r="NLX1" s="136"/>
      <c r="NLY1" s="136"/>
      <c r="NLZ1" s="136"/>
      <c r="NMA1" s="136"/>
      <c r="NMB1" s="136"/>
      <c r="NMC1" s="136"/>
      <c r="NMD1" s="136"/>
      <c r="NME1" s="136"/>
      <c r="NMF1" s="136"/>
      <c r="NMG1" s="136"/>
      <c r="NMH1" s="136"/>
      <c r="NMI1" s="136"/>
      <c r="NMJ1" s="136"/>
      <c r="NMK1" s="136"/>
      <c r="NML1" s="136"/>
      <c r="NMM1" s="136"/>
      <c r="NMN1" s="136"/>
      <c r="NMO1" s="136"/>
      <c r="NMP1" s="136"/>
      <c r="NMQ1" s="136"/>
      <c r="NMR1" s="136"/>
      <c r="NMS1" s="136"/>
      <c r="NMT1" s="136"/>
      <c r="NMU1" s="136"/>
      <c r="NMV1" s="136"/>
      <c r="NMW1" s="136"/>
      <c r="NMX1" s="136"/>
      <c r="NMY1" s="136"/>
      <c r="NMZ1" s="136"/>
      <c r="NNA1" s="136"/>
      <c r="NNB1" s="136"/>
      <c r="NNC1" s="136"/>
      <c r="NND1" s="136"/>
      <c r="NNE1" s="136"/>
      <c r="NNF1" s="136"/>
      <c r="NNG1" s="136"/>
      <c r="NNH1" s="136"/>
      <c r="NNI1" s="136"/>
      <c r="NNJ1" s="136"/>
      <c r="NNK1" s="136"/>
      <c r="NNL1" s="136"/>
      <c r="NNM1" s="136"/>
      <c r="NNN1" s="136"/>
      <c r="NNO1" s="136"/>
      <c r="NNP1" s="136"/>
      <c r="NNQ1" s="136"/>
      <c r="NNR1" s="136"/>
      <c r="NNS1" s="136"/>
      <c r="NNT1" s="136"/>
      <c r="NNU1" s="136"/>
      <c r="NNV1" s="136"/>
      <c r="NNW1" s="136"/>
      <c r="NNX1" s="136"/>
      <c r="NNY1" s="136"/>
      <c r="NNZ1" s="136"/>
      <c r="NOA1" s="136"/>
      <c r="NOB1" s="136"/>
      <c r="NOC1" s="136"/>
      <c r="NOD1" s="136"/>
      <c r="NOE1" s="136"/>
      <c r="NOF1" s="136"/>
      <c r="NOG1" s="136"/>
      <c r="NOH1" s="136"/>
      <c r="NOI1" s="136"/>
      <c r="NOJ1" s="136"/>
      <c r="NOK1" s="136"/>
      <c r="NOL1" s="136"/>
      <c r="NOM1" s="136"/>
      <c r="NON1" s="136"/>
      <c r="NOO1" s="136"/>
      <c r="NOP1" s="136"/>
      <c r="NOQ1" s="136"/>
      <c r="NOR1" s="136"/>
      <c r="NOS1" s="136"/>
      <c r="NOT1" s="136"/>
      <c r="NOU1" s="136"/>
      <c r="NOV1" s="136"/>
      <c r="NOW1" s="136"/>
      <c r="NOX1" s="136"/>
      <c r="NOY1" s="136"/>
      <c r="NOZ1" s="136"/>
      <c r="NPA1" s="136"/>
      <c r="NPB1" s="136"/>
      <c r="NPC1" s="136"/>
      <c r="NPD1" s="136"/>
      <c r="NPE1" s="136"/>
      <c r="NPF1" s="136"/>
      <c r="NPG1" s="136"/>
      <c r="NPH1" s="136"/>
      <c r="NPI1" s="136"/>
      <c r="NPJ1" s="136"/>
      <c r="NPK1" s="136"/>
      <c r="NPL1" s="136"/>
      <c r="NPM1" s="136"/>
      <c r="NPN1" s="136"/>
      <c r="NPO1" s="136"/>
      <c r="NPP1" s="136"/>
      <c r="NPQ1" s="136"/>
      <c r="NPR1" s="136"/>
      <c r="NPS1" s="136"/>
      <c r="NPT1" s="136"/>
      <c r="NPU1" s="136"/>
      <c r="NPV1" s="136"/>
      <c r="NPW1" s="136"/>
      <c r="NPX1" s="136"/>
      <c r="NPY1" s="136"/>
      <c r="NPZ1" s="136"/>
      <c r="NQA1" s="136"/>
      <c r="NQB1" s="136"/>
      <c r="NQC1" s="136"/>
      <c r="NQD1" s="136"/>
      <c r="NQE1" s="136"/>
      <c r="NQF1" s="136"/>
      <c r="NQG1" s="136"/>
      <c r="NQH1" s="136"/>
      <c r="NQI1" s="136"/>
      <c r="NQJ1" s="136"/>
      <c r="NQK1" s="136"/>
      <c r="NQL1" s="136"/>
      <c r="NQM1" s="136"/>
      <c r="NQN1" s="136"/>
      <c r="NQO1" s="136"/>
      <c r="NQP1" s="136"/>
      <c r="NQQ1" s="136"/>
      <c r="NQR1" s="136"/>
      <c r="NQS1" s="136"/>
      <c r="NQT1" s="136"/>
      <c r="NQU1" s="136"/>
      <c r="NQV1" s="136"/>
      <c r="NQW1" s="136"/>
      <c r="NQX1" s="136"/>
      <c r="NQY1" s="136"/>
      <c r="NQZ1" s="136"/>
      <c r="NRA1" s="136"/>
      <c r="NRB1" s="136"/>
      <c r="NRC1" s="136"/>
      <c r="NRD1" s="136"/>
      <c r="NRE1" s="136"/>
      <c r="NRF1" s="136"/>
      <c r="NRG1" s="136"/>
      <c r="NRH1" s="136"/>
      <c r="NRI1" s="136"/>
      <c r="NRJ1" s="136"/>
      <c r="NRK1" s="136"/>
      <c r="NRL1" s="136"/>
      <c r="NRM1" s="136"/>
      <c r="NRN1" s="136"/>
      <c r="NRO1" s="136"/>
      <c r="NRP1" s="136"/>
      <c r="NRQ1" s="136"/>
      <c r="NRR1" s="136"/>
      <c r="NRS1" s="136"/>
      <c r="NRT1" s="136"/>
      <c r="NRU1" s="136"/>
      <c r="NRV1" s="136"/>
      <c r="NRW1" s="136"/>
      <c r="NRX1" s="136"/>
      <c r="NRY1" s="136"/>
      <c r="NRZ1" s="136"/>
      <c r="NSA1" s="136"/>
      <c r="NSB1" s="136"/>
      <c r="NSC1" s="136"/>
      <c r="NSD1" s="136"/>
      <c r="NSE1" s="136"/>
      <c r="NSF1" s="136"/>
      <c r="NSG1" s="136"/>
      <c r="NSH1" s="136"/>
      <c r="NSI1" s="136"/>
      <c r="NSJ1" s="136"/>
      <c r="NSK1" s="136"/>
      <c r="NSL1" s="136"/>
      <c r="NSM1" s="136"/>
      <c r="NSN1" s="136"/>
      <c r="NSO1" s="136"/>
      <c r="NSP1" s="136"/>
      <c r="NSQ1" s="136"/>
      <c r="NSR1" s="136"/>
      <c r="NSS1" s="136"/>
      <c r="NST1" s="136"/>
      <c r="NSU1" s="136"/>
      <c r="NSV1" s="136"/>
      <c r="NSW1" s="136"/>
      <c r="NSX1" s="136"/>
      <c r="NSY1" s="136"/>
      <c r="NSZ1" s="136"/>
      <c r="NTA1" s="136"/>
      <c r="NTB1" s="136"/>
      <c r="NTC1" s="136"/>
      <c r="NTD1" s="136"/>
      <c r="NTE1" s="136"/>
      <c r="NTF1" s="136"/>
      <c r="NTG1" s="136"/>
      <c r="NTH1" s="136"/>
      <c r="NTI1" s="136"/>
      <c r="NTJ1" s="136"/>
      <c r="NTK1" s="136"/>
      <c r="NTL1" s="136"/>
      <c r="NTM1" s="136"/>
      <c r="NTN1" s="136"/>
      <c r="NTO1" s="136"/>
      <c r="NTP1" s="136"/>
      <c r="NTQ1" s="136"/>
      <c r="NTR1" s="136"/>
      <c r="NTS1" s="136"/>
      <c r="NTT1" s="136"/>
      <c r="NTU1" s="136"/>
      <c r="NTV1" s="136"/>
      <c r="NTW1" s="136"/>
      <c r="NTX1" s="136"/>
      <c r="NTY1" s="136"/>
      <c r="NTZ1" s="136"/>
      <c r="NUA1" s="136"/>
      <c r="NUB1" s="136"/>
      <c r="NUC1" s="136"/>
      <c r="NUD1" s="136"/>
      <c r="NUE1" s="136"/>
      <c r="NUF1" s="136"/>
      <c r="NUG1" s="136"/>
      <c r="NUH1" s="136"/>
      <c r="NUI1" s="136"/>
      <c r="NUJ1" s="136"/>
      <c r="NUK1" s="136"/>
      <c r="NUL1" s="136"/>
      <c r="NUM1" s="136"/>
      <c r="NUN1" s="136"/>
      <c r="NUO1" s="136"/>
      <c r="NUP1" s="136"/>
      <c r="NUQ1" s="136"/>
      <c r="NUR1" s="136"/>
      <c r="NUS1" s="136"/>
      <c r="NUT1" s="136"/>
      <c r="NUU1" s="136"/>
      <c r="NUV1" s="136"/>
      <c r="NUW1" s="136"/>
      <c r="NUX1" s="136"/>
      <c r="NUY1" s="136"/>
      <c r="NUZ1" s="136"/>
      <c r="NVA1" s="136"/>
      <c r="NVB1" s="136"/>
      <c r="NVC1" s="136"/>
      <c r="NVD1" s="136"/>
      <c r="NVE1" s="136"/>
      <c r="NVF1" s="136"/>
      <c r="NVG1" s="136"/>
      <c r="NVH1" s="136"/>
      <c r="NVI1" s="136"/>
      <c r="NVJ1" s="136"/>
      <c r="NVK1" s="136"/>
      <c r="NVL1" s="136"/>
      <c r="NVM1" s="136"/>
      <c r="NVN1" s="136"/>
      <c r="NVO1" s="136"/>
      <c r="NVP1" s="136"/>
      <c r="NVQ1" s="136"/>
      <c r="NVR1" s="136"/>
      <c r="NVS1" s="136"/>
      <c r="NVT1" s="136"/>
      <c r="NVU1" s="136"/>
      <c r="NVV1" s="136"/>
      <c r="NVW1" s="136"/>
      <c r="NVX1" s="136"/>
      <c r="NVY1" s="136"/>
      <c r="NVZ1" s="136"/>
      <c r="NWA1" s="136"/>
      <c r="NWB1" s="136"/>
      <c r="NWC1" s="136"/>
      <c r="NWD1" s="136"/>
      <c r="NWE1" s="136"/>
      <c r="NWF1" s="136"/>
      <c r="NWG1" s="136"/>
      <c r="NWH1" s="136"/>
      <c r="NWI1" s="136"/>
      <c r="NWJ1" s="136"/>
      <c r="NWK1" s="136"/>
      <c r="NWL1" s="136"/>
      <c r="NWM1" s="136"/>
      <c r="NWN1" s="136"/>
      <c r="NWO1" s="136"/>
      <c r="NWP1" s="136"/>
      <c r="NWQ1" s="136"/>
      <c r="NWR1" s="136"/>
      <c r="NWS1" s="136"/>
      <c r="NWT1" s="136"/>
      <c r="NWU1" s="136"/>
      <c r="NWV1" s="136"/>
      <c r="NWW1" s="136"/>
      <c r="NWX1" s="136"/>
      <c r="NWY1" s="136"/>
      <c r="NWZ1" s="136"/>
      <c r="NXA1" s="136"/>
      <c r="NXB1" s="136"/>
      <c r="NXC1" s="136"/>
      <c r="NXD1" s="136"/>
      <c r="NXE1" s="136"/>
      <c r="NXF1" s="136"/>
      <c r="NXG1" s="136"/>
      <c r="NXH1" s="136"/>
      <c r="NXI1" s="136"/>
      <c r="NXJ1" s="136"/>
      <c r="NXK1" s="136"/>
      <c r="NXL1" s="136"/>
      <c r="NXM1" s="136"/>
      <c r="NXN1" s="136"/>
      <c r="NXO1" s="136"/>
      <c r="NXP1" s="136"/>
      <c r="NXQ1" s="136"/>
      <c r="NXR1" s="136"/>
      <c r="NXS1" s="136"/>
      <c r="NXT1" s="136"/>
      <c r="NXU1" s="136"/>
      <c r="NXV1" s="136"/>
      <c r="NXW1" s="136"/>
      <c r="NXX1" s="136"/>
      <c r="NXY1" s="136"/>
      <c r="NXZ1" s="136"/>
      <c r="NYA1" s="136"/>
      <c r="NYB1" s="136"/>
      <c r="NYC1" s="136"/>
      <c r="NYD1" s="136"/>
      <c r="NYE1" s="136"/>
      <c r="NYF1" s="136"/>
      <c r="NYG1" s="136"/>
      <c r="NYH1" s="136"/>
      <c r="NYI1" s="136"/>
      <c r="NYJ1" s="136"/>
      <c r="NYK1" s="136"/>
      <c r="NYL1" s="136"/>
      <c r="NYM1" s="136"/>
      <c r="NYN1" s="136"/>
      <c r="NYO1" s="136"/>
      <c r="NYP1" s="136"/>
      <c r="NYQ1" s="136"/>
      <c r="NYR1" s="136"/>
      <c r="NYS1" s="136"/>
      <c r="NYT1" s="136"/>
      <c r="NYU1" s="136"/>
      <c r="NYV1" s="136"/>
      <c r="NYW1" s="136"/>
      <c r="NYX1" s="136"/>
      <c r="NYY1" s="136"/>
      <c r="NYZ1" s="136"/>
      <c r="NZA1" s="136"/>
      <c r="NZB1" s="136"/>
      <c r="NZC1" s="136"/>
      <c r="NZD1" s="136"/>
      <c r="NZE1" s="136"/>
      <c r="NZF1" s="136"/>
      <c r="NZG1" s="136"/>
      <c r="NZH1" s="136"/>
      <c r="NZI1" s="136"/>
      <c r="NZJ1" s="136"/>
      <c r="NZK1" s="136"/>
      <c r="NZL1" s="136"/>
      <c r="NZM1" s="136"/>
      <c r="NZN1" s="136"/>
      <c r="NZO1" s="136"/>
      <c r="NZP1" s="136"/>
      <c r="NZQ1" s="136"/>
      <c r="NZR1" s="136"/>
      <c r="NZS1" s="136"/>
      <c r="NZT1" s="136"/>
      <c r="NZU1" s="136"/>
      <c r="NZV1" s="136"/>
      <c r="NZW1" s="136"/>
      <c r="NZX1" s="136"/>
      <c r="NZY1" s="136"/>
      <c r="NZZ1" s="136"/>
      <c r="OAA1" s="136"/>
      <c r="OAB1" s="136"/>
      <c r="OAC1" s="136"/>
      <c r="OAD1" s="136"/>
      <c r="OAE1" s="136"/>
      <c r="OAF1" s="136"/>
      <c r="OAG1" s="136"/>
      <c r="OAH1" s="136"/>
      <c r="OAI1" s="136"/>
      <c r="OAJ1" s="136"/>
      <c r="OAK1" s="136"/>
      <c r="OAL1" s="136"/>
      <c r="OAM1" s="136"/>
      <c r="OAN1" s="136"/>
      <c r="OAO1" s="136"/>
      <c r="OAP1" s="136"/>
      <c r="OAQ1" s="136"/>
      <c r="OAR1" s="136"/>
      <c r="OAS1" s="136"/>
      <c r="OAT1" s="136"/>
      <c r="OAU1" s="136"/>
      <c r="OAV1" s="136"/>
      <c r="OAW1" s="136"/>
      <c r="OAX1" s="136"/>
      <c r="OAY1" s="136"/>
      <c r="OAZ1" s="136"/>
      <c r="OBA1" s="136"/>
      <c r="OBB1" s="136"/>
      <c r="OBC1" s="136"/>
      <c r="OBD1" s="136"/>
      <c r="OBE1" s="136"/>
      <c r="OBF1" s="136"/>
      <c r="OBG1" s="136"/>
      <c r="OBH1" s="136"/>
      <c r="OBI1" s="136"/>
      <c r="OBJ1" s="136"/>
      <c r="OBK1" s="136"/>
      <c r="OBL1" s="136"/>
      <c r="OBM1" s="136"/>
      <c r="OBN1" s="136"/>
      <c r="OBO1" s="136"/>
      <c r="OBP1" s="136"/>
      <c r="OBQ1" s="136"/>
      <c r="OBR1" s="136"/>
      <c r="OBS1" s="136"/>
      <c r="OBT1" s="136"/>
      <c r="OBU1" s="136"/>
      <c r="OBV1" s="136"/>
      <c r="OBW1" s="136"/>
      <c r="OBX1" s="136"/>
      <c r="OBY1" s="136"/>
      <c r="OBZ1" s="136"/>
      <c r="OCA1" s="136"/>
      <c r="OCB1" s="136"/>
      <c r="OCC1" s="136"/>
      <c r="OCD1" s="136"/>
      <c r="OCE1" s="136"/>
      <c r="OCF1" s="136"/>
      <c r="OCG1" s="136"/>
      <c r="OCH1" s="136"/>
      <c r="OCI1" s="136"/>
      <c r="OCJ1" s="136"/>
      <c r="OCK1" s="136"/>
      <c r="OCL1" s="136"/>
      <c r="OCM1" s="136"/>
      <c r="OCN1" s="136"/>
      <c r="OCO1" s="136"/>
      <c r="OCP1" s="136"/>
      <c r="OCQ1" s="136"/>
      <c r="OCR1" s="136"/>
      <c r="OCS1" s="136"/>
      <c r="OCT1" s="136"/>
      <c r="OCU1" s="136"/>
      <c r="OCV1" s="136"/>
      <c r="OCW1" s="136"/>
      <c r="OCX1" s="136"/>
      <c r="OCY1" s="136"/>
      <c r="OCZ1" s="136"/>
      <c r="ODA1" s="136"/>
      <c r="ODB1" s="136"/>
      <c r="ODC1" s="136"/>
      <c r="ODD1" s="136"/>
      <c r="ODE1" s="136"/>
      <c r="ODF1" s="136"/>
      <c r="ODG1" s="136"/>
      <c r="ODH1" s="136"/>
      <c r="ODI1" s="136"/>
      <c r="ODJ1" s="136"/>
      <c r="ODK1" s="136"/>
      <c r="ODL1" s="136"/>
      <c r="ODM1" s="136"/>
      <c r="ODN1" s="136"/>
      <c r="ODO1" s="136"/>
      <c r="ODP1" s="136"/>
      <c r="ODQ1" s="136"/>
      <c r="ODR1" s="136"/>
      <c r="ODS1" s="136"/>
      <c r="ODT1" s="136"/>
      <c r="ODU1" s="136"/>
      <c r="ODV1" s="136"/>
      <c r="ODW1" s="136"/>
      <c r="ODX1" s="136"/>
      <c r="ODY1" s="136"/>
      <c r="ODZ1" s="136"/>
      <c r="OEA1" s="136"/>
      <c r="OEB1" s="136"/>
      <c r="OEC1" s="136"/>
      <c r="OED1" s="136"/>
      <c r="OEE1" s="136"/>
      <c r="OEF1" s="136"/>
      <c r="OEG1" s="136"/>
      <c r="OEH1" s="136"/>
      <c r="OEI1" s="136"/>
      <c r="OEJ1" s="136"/>
      <c r="OEK1" s="136"/>
      <c r="OEL1" s="136"/>
      <c r="OEM1" s="136"/>
      <c r="OEN1" s="136"/>
      <c r="OEO1" s="136"/>
      <c r="OEP1" s="136"/>
      <c r="OEQ1" s="136"/>
      <c r="OER1" s="136"/>
      <c r="OES1" s="136"/>
      <c r="OET1" s="136"/>
      <c r="OEU1" s="136"/>
      <c r="OEV1" s="136"/>
      <c r="OEW1" s="136"/>
      <c r="OEX1" s="136"/>
      <c r="OEY1" s="136"/>
      <c r="OEZ1" s="136"/>
      <c r="OFA1" s="136"/>
      <c r="OFB1" s="136"/>
      <c r="OFC1" s="136"/>
      <c r="OFD1" s="136"/>
      <c r="OFE1" s="136"/>
      <c r="OFF1" s="136"/>
      <c r="OFG1" s="136"/>
      <c r="OFH1" s="136"/>
      <c r="OFI1" s="136"/>
      <c r="OFJ1" s="136"/>
      <c r="OFK1" s="136"/>
      <c r="OFL1" s="136"/>
      <c r="OFM1" s="136"/>
      <c r="OFN1" s="136"/>
      <c r="OFO1" s="136"/>
      <c r="OFP1" s="136"/>
      <c r="OFQ1" s="136"/>
      <c r="OFR1" s="136"/>
      <c r="OFS1" s="136"/>
      <c r="OFT1" s="136"/>
      <c r="OFU1" s="136"/>
      <c r="OFV1" s="136"/>
      <c r="OFW1" s="136"/>
      <c r="OFX1" s="136"/>
      <c r="OFY1" s="136"/>
      <c r="OFZ1" s="136"/>
      <c r="OGA1" s="136"/>
      <c r="OGB1" s="136"/>
      <c r="OGC1" s="136"/>
      <c r="OGD1" s="136"/>
      <c r="OGE1" s="136"/>
      <c r="OGF1" s="136"/>
      <c r="OGG1" s="136"/>
      <c r="OGH1" s="136"/>
      <c r="OGI1" s="136"/>
      <c r="OGJ1" s="136"/>
      <c r="OGK1" s="136"/>
      <c r="OGL1" s="136"/>
      <c r="OGM1" s="136"/>
      <c r="OGN1" s="136"/>
      <c r="OGO1" s="136"/>
      <c r="OGP1" s="136"/>
      <c r="OGQ1" s="136"/>
      <c r="OGR1" s="136"/>
      <c r="OGS1" s="136"/>
      <c r="OGT1" s="136"/>
      <c r="OGU1" s="136"/>
      <c r="OGV1" s="136"/>
      <c r="OGW1" s="136"/>
      <c r="OGX1" s="136"/>
      <c r="OGY1" s="136"/>
      <c r="OGZ1" s="136"/>
      <c r="OHA1" s="136"/>
      <c r="OHB1" s="136"/>
      <c r="OHC1" s="136"/>
      <c r="OHD1" s="136"/>
      <c r="OHE1" s="136"/>
      <c r="OHF1" s="136"/>
      <c r="OHG1" s="136"/>
      <c r="OHH1" s="136"/>
      <c r="OHI1" s="136"/>
      <c r="OHJ1" s="136"/>
      <c r="OHK1" s="136"/>
      <c r="OHL1" s="136"/>
      <c r="OHM1" s="136"/>
      <c r="OHN1" s="136"/>
      <c r="OHO1" s="136"/>
      <c r="OHP1" s="136"/>
      <c r="OHQ1" s="136"/>
      <c r="OHR1" s="136"/>
      <c r="OHS1" s="136"/>
      <c r="OHT1" s="136"/>
      <c r="OHU1" s="136"/>
      <c r="OHV1" s="136"/>
      <c r="OHW1" s="136"/>
      <c r="OHX1" s="136"/>
      <c r="OHY1" s="136"/>
      <c r="OHZ1" s="136"/>
      <c r="OIA1" s="136"/>
      <c r="OIB1" s="136"/>
      <c r="OIC1" s="136"/>
      <c r="OID1" s="136"/>
      <c r="OIE1" s="136"/>
      <c r="OIF1" s="136"/>
      <c r="OIG1" s="136"/>
      <c r="OIH1" s="136"/>
      <c r="OII1" s="136"/>
      <c r="OIJ1" s="136"/>
      <c r="OIK1" s="136"/>
      <c r="OIL1" s="136"/>
      <c r="OIM1" s="136"/>
      <c r="OIN1" s="136"/>
      <c r="OIO1" s="136"/>
      <c r="OIP1" s="136"/>
      <c r="OIQ1" s="136"/>
      <c r="OIR1" s="136"/>
      <c r="OIS1" s="136"/>
      <c r="OIT1" s="136"/>
      <c r="OIU1" s="136"/>
      <c r="OIV1" s="136"/>
      <c r="OIW1" s="136"/>
      <c r="OIX1" s="136"/>
      <c r="OIY1" s="136"/>
      <c r="OIZ1" s="136"/>
      <c r="OJA1" s="136"/>
      <c r="OJB1" s="136"/>
      <c r="OJC1" s="136"/>
      <c r="OJD1" s="136"/>
      <c r="OJE1" s="136"/>
      <c r="OJF1" s="136"/>
      <c r="OJG1" s="136"/>
      <c r="OJH1" s="136"/>
      <c r="OJI1" s="136"/>
      <c r="OJJ1" s="136"/>
      <c r="OJK1" s="136"/>
      <c r="OJL1" s="136"/>
      <c r="OJM1" s="136"/>
      <c r="OJN1" s="136"/>
      <c r="OJO1" s="136"/>
      <c r="OJP1" s="136"/>
      <c r="OJQ1" s="136"/>
      <c r="OJR1" s="136"/>
      <c r="OJS1" s="136"/>
      <c r="OJT1" s="136"/>
      <c r="OJU1" s="136"/>
      <c r="OJV1" s="136"/>
      <c r="OJW1" s="136"/>
      <c r="OJX1" s="136"/>
      <c r="OJY1" s="136"/>
      <c r="OJZ1" s="136"/>
      <c r="OKA1" s="136"/>
      <c r="OKB1" s="136"/>
      <c r="OKC1" s="136"/>
      <c r="OKD1" s="136"/>
      <c r="OKE1" s="136"/>
      <c r="OKF1" s="136"/>
      <c r="OKG1" s="136"/>
      <c r="OKH1" s="136"/>
      <c r="OKI1" s="136"/>
      <c r="OKJ1" s="136"/>
      <c r="OKK1" s="136"/>
      <c r="OKL1" s="136"/>
      <c r="OKM1" s="136"/>
      <c r="OKN1" s="136"/>
      <c r="OKO1" s="136"/>
      <c r="OKP1" s="136"/>
      <c r="OKQ1" s="136"/>
      <c r="OKR1" s="136"/>
      <c r="OKS1" s="136"/>
      <c r="OKT1" s="136"/>
      <c r="OKU1" s="136"/>
      <c r="OKV1" s="136"/>
      <c r="OKW1" s="136"/>
      <c r="OKX1" s="136"/>
      <c r="OKY1" s="136"/>
      <c r="OKZ1" s="136"/>
      <c r="OLA1" s="136"/>
      <c r="OLB1" s="136"/>
      <c r="OLC1" s="136"/>
      <c r="OLD1" s="136"/>
      <c r="OLE1" s="136"/>
      <c r="OLF1" s="136"/>
      <c r="OLG1" s="136"/>
      <c r="OLH1" s="136"/>
      <c r="OLI1" s="136"/>
      <c r="OLJ1" s="136"/>
      <c r="OLK1" s="136"/>
      <c r="OLL1" s="136"/>
      <c r="OLM1" s="136"/>
      <c r="OLN1" s="136"/>
      <c r="OLO1" s="136"/>
      <c r="OLP1" s="136"/>
      <c r="OLQ1" s="136"/>
      <c r="OLR1" s="136"/>
      <c r="OLS1" s="136"/>
      <c r="OLT1" s="136"/>
      <c r="OLU1" s="136"/>
      <c r="OLV1" s="136"/>
      <c r="OLW1" s="136"/>
      <c r="OLX1" s="136"/>
      <c r="OLY1" s="136"/>
      <c r="OLZ1" s="136"/>
      <c r="OMA1" s="136"/>
      <c r="OMB1" s="136"/>
      <c r="OMC1" s="136"/>
      <c r="OMD1" s="136"/>
      <c r="OME1" s="136"/>
      <c r="OMF1" s="136"/>
      <c r="OMG1" s="136"/>
      <c r="OMH1" s="136"/>
      <c r="OMI1" s="136"/>
      <c r="OMJ1" s="136"/>
      <c r="OMK1" s="136"/>
      <c r="OML1" s="136"/>
      <c r="OMM1" s="136"/>
      <c r="OMN1" s="136"/>
      <c r="OMO1" s="136"/>
      <c r="OMP1" s="136"/>
      <c r="OMQ1" s="136"/>
      <c r="OMR1" s="136"/>
      <c r="OMS1" s="136"/>
      <c r="OMT1" s="136"/>
      <c r="OMU1" s="136"/>
      <c r="OMV1" s="136"/>
      <c r="OMW1" s="136"/>
      <c r="OMX1" s="136"/>
      <c r="OMY1" s="136"/>
      <c r="OMZ1" s="136"/>
      <c r="ONA1" s="136"/>
      <c r="ONB1" s="136"/>
      <c r="ONC1" s="136"/>
      <c r="OND1" s="136"/>
      <c r="ONE1" s="136"/>
      <c r="ONF1" s="136"/>
      <c r="ONG1" s="136"/>
      <c r="ONH1" s="136"/>
      <c r="ONI1" s="136"/>
      <c r="ONJ1" s="136"/>
      <c r="ONK1" s="136"/>
      <c r="ONL1" s="136"/>
      <c r="ONM1" s="136"/>
      <c r="ONN1" s="136"/>
      <c r="ONO1" s="136"/>
      <c r="ONP1" s="136"/>
      <c r="ONQ1" s="136"/>
      <c r="ONR1" s="136"/>
      <c r="ONS1" s="136"/>
      <c r="ONT1" s="136"/>
      <c r="ONU1" s="136"/>
      <c r="ONV1" s="136"/>
      <c r="ONW1" s="136"/>
      <c r="ONX1" s="136"/>
      <c r="ONY1" s="136"/>
      <c r="ONZ1" s="136"/>
      <c r="OOA1" s="136"/>
      <c r="OOB1" s="136"/>
      <c r="OOC1" s="136"/>
      <c r="OOD1" s="136"/>
      <c r="OOE1" s="136"/>
      <c r="OOF1" s="136"/>
      <c r="OOG1" s="136"/>
      <c r="OOH1" s="136"/>
      <c r="OOI1" s="136"/>
      <c r="OOJ1" s="136"/>
      <c r="OOK1" s="136"/>
      <c r="OOL1" s="136"/>
      <c r="OOM1" s="136"/>
      <c r="OON1" s="136"/>
      <c r="OOO1" s="136"/>
      <c r="OOP1" s="136"/>
      <c r="OOQ1" s="136"/>
      <c r="OOR1" s="136"/>
      <c r="OOS1" s="136"/>
      <c r="OOT1" s="136"/>
      <c r="OOU1" s="136"/>
      <c r="OOV1" s="136"/>
      <c r="OOW1" s="136"/>
      <c r="OOX1" s="136"/>
      <c r="OOY1" s="136"/>
      <c r="OOZ1" s="136"/>
      <c r="OPA1" s="136"/>
      <c r="OPB1" s="136"/>
      <c r="OPC1" s="136"/>
      <c r="OPD1" s="136"/>
      <c r="OPE1" s="136"/>
      <c r="OPF1" s="136"/>
      <c r="OPG1" s="136"/>
      <c r="OPH1" s="136"/>
      <c r="OPI1" s="136"/>
      <c r="OPJ1" s="136"/>
      <c r="OPK1" s="136"/>
      <c r="OPL1" s="136"/>
      <c r="OPM1" s="136"/>
      <c r="OPN1" s="136"/>
      <c r="OPO1" s="136"/>
      <c r="OPP1" s="136"/>
      <c r="OPQ1" s="136"/>
      <c r="OPR1" s="136"/>
      <c r="OPS1" s="136"/>
      <c r="OPT1" s="136"/>
      <c r="OPU1" s="136"/>
      <c r="OPV1" s="136"/>
      <c r="OPW1" s="136"/>
      <c r="OPX1" s="136"/>
      <c r="OPY1" s="136"/>
      <c r="OPZ1" s="136"/>
      <c r="OQA1" s="136"/>
      <c r="OQB1" s="136"/>
      <c r="OQC1" s="136"/>
      <c r="OQD1" s="136"/>
      <c r="OQE1" s="136"/>
      <c r="OQF1" s="136"/>
      <c r="OQG1" s="136"/>
      <c r="OQH1" s="136"/>
      <c r="OQI1" s="136"/>
      <c r="OQJ1" s="136"/>
      <c r="OQK1" s="136"/>
      <c r="OQL1" s="136"/>
      <c r="OQM1" s="136"/>
      <c r="OQN1" s="136"/>
      <c r="OQO1" s="136"/>
      <c r="OQP1" s="136"/>
      <c r="OQQ1" s="136"/>
      <c r="OQR1" s="136"/>
      <c r="OQS1" s="136"/>
      <c r="OQT1" s="136"/>
      <c r="OQU1" s="136"/>
      <c r="OQV1" s="136"/>
      <c r="OQW1" s="136"/>
      <c r="OQX1" s="136"/>
      <c r="OQY1" s="136"/>
      <c r="OQZ1" s="136"/>
      <c r="ORA1" s="136"/>
      <c r="ORB1" s="136"/>
      <c r="ORC1" s="136"/>
      <c r="ORD1" s="136"/>
      <c r="ORE1" s="136"/>
      <c r="ORF1" s="136"/>
      <c r="ORG1" s="136"/>
      <c r="ORH1" s="136"/>
      <c r="ORI1" s="136"/>
      <c r="ORJ1" s="136"/>
      <c r="ORK1" s="136"/>
      <c r="ORL1" s="136"/>
      <c r="ORM1" s="136"/>
      <c r="ORN1" s="136"/>
      <c r="ORO1" s="136"/>
      <c r="ORP1" s="136"/>
      <c r="ORQ1" s="136"/>
      <c r="ORR1" s="136"/>
      <c r="ORS1" s="136"/>
      <c r="ORT1" s="136"/>
      <c r="ORU1" s="136"/>
      <c r="ORV1" s="136"/>
      <c r="ORW1" s="136"/>
      <c r="ORX1" s="136"/>
      <c r="ORY1" s="136"/>
      <c r="ORZ1" s="136"/>
      <c r="OSA1" s="136"/>
      <c r="OSB1" s="136"/>
      <c r="OSC1" s="136"/>
      <c r="OSD1" s="136"/>
      <c r="OSE1" s="136"/>
      <c r="OSF1" s="136"/>
      <c r="OSG1" s="136"/>
      <c r="OSH1" s="136"/>
      <c r="OSI1" s="136"/>
      <c r="OSJ1" s="136"/>
      <c r="OSK1" s="136"/>
      <c r="OSL1" s="136"/>
      <c r="OSM1" s="136"/>
      <c r="OSN1" s="136"/>
      <c r="OSO1" s="136"/>
      <c r="OSP1" s="136"/>
      <c r="OSQ1" s="136"/>
      <c r="OSR1" s="136"/>
      <c r="OSS1" s="136"/>
      <c r="OST1" s="136"/>
      <c r="OSU1" s="136"/>
      <c r="OSV1" s="136"/>
      <c r="OSW1" s="136"/>
      <c r="OSX1" s="136"/>
      <c r="OSY1" s="136"/>
      <c r="OSZ1" s="136"/>
      <c r="OTA1" s="136"/>
      <c r="OTB1" s="136"/>
      <c r="OTC1" s="136"/>
      <c r="OTD1" s="136"/>
      <c r="OTE1" s="136"/>
      <c r="OTF1" s="136"/>
      <c r="OTG1" s="136"/>
      <c r="OTH1" s="136"/>
      <c r="OTI1" s="136"/>
      <c r="OTJ1" s="136"/>
      <c r="OTK1" s="136"/>
      <c r="OTL1" s="136"/>
      <c r="OTM1" s="136"/>
      <c r="OTN1" s="136"/>
      <c r="OTO1" s="136"/>
      <c r="OTP1" s="136"/>
      <c r="OTQ1" s="136"/>
      <c r="OTR1" s="136"/>
      <c r="OTS1" s="136"/>
      <c r="OTT1" s="136"/>
      <c r="OTU1" s="136"/>
      <c r="OTV1" s="136"/>
      <c r="OTW1" s="136"/>
      <c r="OTX1" s="136"/>
      <c r="OTY1" s="136"/>
      <c r="OTZ1" s="136"/>
      <c r="OUA1" s="136"/>
      <c r="OUB1" s="136"/>
      <c r="OUC1" s="136"/>
      <c r="OUD1" s="136"/>
      <c r="OUE1" s="136"/>
      <c r="OUF1" s="136"/>
      <c r="OUG1" s="136"/>
      <c r="OUH1" s="136"/>
      <c r="OUI1" s="136"/>
      <c r="OUJ1" s="136"/>
      <c r="OUK1" s="136"/>
      <c r="OUL1" s="136"/>
      <c r="OUM1" s="136"/>
      <c r="OUN1" s="136"/>
      <c r="OUO1" s="136"/>
      <c r="OUP1" s="136"/>
      <c r="OUQ1" s="136"/>
      <c r="OUR1" s="136"/>
      <c r="OUS1" s="136"/>
      <c r="OUT1" s="136"/>
      <c r="OUU1" s="136"/>
      <c r="OUV1" s="136"/>
      <c r="OUW1" s="136"/>
      <c r="OUX1" s="136"/>
      <c r="OUY1" s="136"/>
      <c r="OUZ1" s="136"/>
      <c r="OVA1" s="136"/>
      <c r="OVB1" s="136"/>
      <c r="OVC1" s="136"/>
      <c r="OVD1" s="136"/>
      <c r="OVE1" s="136"/>
      <c r="OVF1" s="136"/>
      <c r="OVG1" s="136"/>
      <c r="OVH1" s="136"/>
      <c r="OVI1" s="136"/>
      <c r="OVJ1" s="136"/>
      <c r="OVK1" s="136"/>
      <c r="OVL1" s="136"/>
      <c r="OVM1" s="136"/>
      <c r="OVN1" s="136"/>
      <c r="OVO1" s="136"/>
      <c r="OVP1" s="136"/>
      <c r="OVQ1" s="136"/>
      <c r="OVR1" s="136"/>
      <c r="OVS1" s="136"/>
      <c r="OVT1" s="136"/>
      <c r="OVU1" s="136"/>
      <c r="OVV1" s="136"/>
      <c r="OVW1" s="136"/>
      <c r="OVX1" s="136"/>
      <c r="OVY1" s="136"/>
      <c r="OVZ1" s="136"/>
      <c r="OWA1" s="136"/>
      <c r="OWB1" s="136"/>
      <c r="OWC1" s="136"/>
      <c r="OWD1" s="136"/>
      <c r="OWE1" s="136"/>
      <c r="OWF1" s="136"/>
      <c r="OWG1" s="136"/>
      <c r="OWH1" s="136"/>
      <c r="OWI1" s="136"/>
      <c r="OWJ1" s="136"/>
      <c r="OWK1" s="136"/>
      <c r="OWL1" s="136"/>
      <c r="OWM1" s="136"/>
      <c r="OWN1" s="136"/>
      <c r="OWO1" s="136"/>
      <c r="OWP1" s="136"/>
      <c r="OWQ1" s="136"/>
      <c r="OWR1" s="136"/>
      <c r="OWS1" s="136"/>
      <c r="OWT1" s="136"/>
      <c r="OWU1" s="136"/>
      <c r="OWV1" s="136"/>
      <c r="OWW1" s="136"/>
      <c r="OWX1" s="136"/>
      <c r="OWY1" s="136"/>
      <c r="OWZ1" s="136"/>
      <c r="OXA1" s="136"/>
      <c r="OXB1" s="136"/>
      <c r="OXC1" s="136"/>
      <c r="OXD1" s="136"/>
      <c r="OXE1" s="136"/>
      <c r="OXF1" s="136"/>
      <c r="OXG1" s="136"/>
      <c r="OXH1" s="136"/>
      <c r="OXI1" s="136"/>
      <c r="OXJ1" s="136"/>
      <c r="OXK1" s="136"/>
      <c r="OXL1" s="136"/>
      <c r="OXM1" s="136"/>
      <c r="OXN1" s="136"/>
      <c r="OXO1" s="136"/>
      <c r="OXP1" s="136"/>
      <c r="OXQ1" s="136"/>
      <c r="OXR1" s="136"/>
      <c r="OXS1" s="136"/>
      <c r="OXT1" s="136"/>
      <c r="OXU1" s="136"/>
      <c r="OXV1" s="136"/>
      <c r="OXW1" s="136"/>
      <c r="OXX1" s="136"/>
      <c r="OXY1" s="136"/>
      <c r="OXZ1" s="136"/>
      <c r="OYA1" s="136"/>
      <c r="OYB1" s="136"/>
      <c r="OYC1" s="136"/>
      <c r="OYD1" s="136"/>
      <c r="OYE1" s="136"/>
      <c r="OYF1" s="136"/>
      <c r="OYG1" s="136"/>
      <c r="OYH1" s="136"/>
      <c r="OYI1" s="136"/>
      <c r="OYJ1" s="136"/>
      <c r="OYK1" s="136"/>
      <c r="OYL1" s="136"/>
      <c r="OYM1" s="136"/>
      <c r="OYN1" s="136"/>
      <c r="OYO1" s="136"/>
      <c r="OYP1" s="136"/>
      <c r="OYQ1" s="136"/>
      <c r="OYR1" s="136"/>
      <c r="OYS1" s="136"/>
      <c r="OYT1" s="136"/>
      <c r="OYU1" s="136"/>
      <c r="OYV1" s="136"/>
      <c r="OYW1" s="136"/>
      <c r="OYX1" s="136"/>
      <c r="OYY1" s="136"/>
      <c r="OYZ1" s="136"/>
      <c r="OZA1" s="136"/>
      <c r="OZB1" s="136"/>
      <c r="OZC1" s="136"/>
      <c r="OZD1" s="136"/>
      <c r="OZE1" s="136"/>
      <c r="OZF1" s="136"/>
      <c r="OZG1" s="136"/>
      <c r="OZH1" s="136"/>
      <c r="OZI1" s="136"/>
      <c r="OZJ1" s="136"/>
      <c r="OZK1" s="136"/>
      <c r="OZL1" s="136"/>
      <c r="OZM1" s="136"/>
      <c r="OZN1" s="136"/>
      <c r="OZO1" s="136"/>
      <c r="OZP1" s="136"/>
      <c r="OZQ1" s="136"/>
      <c r="OZR1" s="136"/>
      <c r="OZS1" s="136"/>
      <c r="OZT1" s="136"/>
      <c r="OZU1" s="136"/>
      <c r="OZV1" s="136"/>
      <c r="OZW1" s="136"/>
      <c r="OZX1" s="136"/>
      <c r="OZY1" s="136"/>
      <c r="OZZ1" s="136"/>
      <c r="PAA1" s="136"/>
      <c r="PAB1" s="136"/>
      <c r="PAC1" s="136"/>
      <c r="PAD1" s="136"/>
      <c r="PAE1" s="136"/>
      <c r="PAF1" s="136"/>
      <c r="PAG1" s="136"/>
      <c r="PAH1" s="136"/>
      <c r="PAI1" s="136"/>
      <c r="PAJ1" s="136"/>
      <c r="PAK1" s="136"/>
      <c r="PAL1" s="136"/>
      <c r="PAM1" s="136"/>
      <c r="PAN1" s="136"/>
      <c r="PAO1" s="136"/>
      <c r="PAP1" s="136"/>
      <c r="PAQ1" s="136"/>
      <c r="PAR1" s="136"/>
      <c r="PAS1" s="136"/>
      <c r="PAT1" s="136"/>
      <c r="PAU1" s="136"/>
      <c r="PAV1" s="136"/>
      <c r="PAW1" s="136"/>
      <c r="PAX1" s="136"/>
      <c r="PAY1" s="136"/>
      <c r="PAZ1" s="136"/>
      <c r="PBA1" s="136"/>
      <c r="PBB1" s="136"/>
      <c r="PBC1" s="136"/>
      <c r="PBD1" s="136"/>
      <c r="PBE1" s="136"/>
      <c r="PBF1" s="136"/>
      <c r="PBG1" s="136"/>
      <c r="PBH1" s="136"/>
      <c r="PBI1" s="136"/>
      <c r="PBJ1" s="136"/>
      <c r="PBK1" s="136"/>
      <c r="PBL1" s="136"/>
      <c r="PBM1" s="136"/>
      <c r="PBN1" s="136"/>
      <c r="PBO1" s="136"/>
      <c r="PBP1" s="136"/>
      <c r="PBQ1" s="136"/>
      <c r="PBR1" s="136"/>
      <c r="PBS1" s="136"/>
      <c r="PBT1" s="136"/>
      <c r="PBU1" s="136"/>
      <c r="PBV1" s="136"/>
      <c r="PBW1" s="136"/>
      <c r="PBX1" s="136"/>
      <c r="PBY1" s="136"/>
      <c r="PBZ1" s="136"/>
      <c r="PCA1" s="136"/>
      <c r="PCB1" s="136"/>
      <c r="PCC1" s="136"/>
      <c r="PCD1" s="136"/>
      <c r="PCE1" s="136"/>
      <c r="PCF1" s="136"/>
      <c r="PCG1" s="136"/>
      <c r="PCH1" s="136"/>
      <c r="PCI1" s="136"/>
      <c r="PCJ1" s="136"/>
      <c r="PCK1" s="136"/>
      <c r="PCL1" s="136"/>
      <c r="PCM1" s="136"/>
      <c r="PCN1" s="136"/>
      <c r="PCO1" s="136"/>
      <c r="PCP1" s="136"/>
      <c r="PCQ1" s="136"/>
      <c r="PCR1" s="136"/>
      <c r="PCS1" s="136"/>
      <c r="PCT1" s="136"/>
      <c r="PCU1" s="136"/>
      <c r="PCV1" s="136"/>
      <c r="PCW1" s="136"/>
      <c r="PCX1" s="136"/>
      <c r="PCY1" s="136"/>
      <c r="PCZ1" s="136"/>
      <c r="PDA1" s="136"/>
      <c r="PDB1" s="136"/>
      <c r="PDC1" s="136"/>
      <c r="PDD1" s="136"/>
      <c r="PDE1" s="136"/>
      <c r="PDF1" s="136"/>
      <c r="PDG1" s="136"/>
      <c r="PDH1" s="136"/>
      <c r="PDI1" s="136"/>
      <c r="PDJ1" s="136"/>
      <c r="PDK1" s="136"/>
      <c r="PDL1" s="136"/>
      <c r="PDM1" s="136"/>
      <c r="PDN1" s="136"/>
      <c r="PDO1" s="136"/>
      <c r="PDP1" s="136"/>
      <c r="PDQ1" s="136"/>
      <c r="PDR1" s="136"/>
      <c r="PDS1" s="136"/>
      <c r="PDT1" s="136"/>
      <c r="PDU1" s="136"/>
      <c r="PDV1" s="136"/>
      <c r="PDW1" s="136"/>
      <c r="PDX1" s="136"/>
      <c r="PDY1" s="136"/>
      <c r="PDZ1" s="136"/>
      <c r="PEA1" s="136"/>
      <c r="PEB1" s="136"/>
      <c r="PEC1" s="136"/>
      <c r="PED1" s="136"/>
      <c r="PEE1" s="136"/>
      <c r="PEF1" s="136"/>
      <c r="PEG1" s="136"/>
      <c r="PEH1" s="136"/>
      <c r="PEI1" s="136"/>
      <c r="PEJ1" s="136"/>
      <c r="PEK1" s="136"/>
      <c r="PEL1" s="136"/>
      <c r="PEM1" s="136"/>
      <c r="PEN1" s="136"/>
      <c r="PEO1" s="136"/>
      <c r="PEP1" s="136"/>
      <c r="PEQ1" s="136"/>
      <c r="PER1" s="136"/>
      <c r="PES1" s="136"/>
      <c r="PET1" s="136"/>
      <c r="PEU1" s="136"/>
      <c r="PEV1" s="136"/>
      <c r="PEW1" s="136"/>
      <c r="PEX1" s="136"/>
      <c r="PEY1" s="136"/>
      <c r="PEZ1" s="136"/>
      <c r="PFA1" s="136"/>
      <c r="PFB1" s="136"/>
      <c r="PFC1" s="136"/>
      <c r="PFD1" s="136"/>
      <c r="PFE1" s="136"/>
      <c r="PFF1" s="136"/>
      <c r="PFG1" s="136"/>
      <c r="PFH1" s="136"/>
      <c r="PFI1" s="136"/>
      <c r="PFJ1" s="136"/>
      <c r="PFK1" s="136"/>
      <c r="PFL1" s="136"/>
      <c r="PFM1" s="136"/>
      <c r="PFN1" s="136"/>
      <c r="PFO1" s="136"/>
      <c r="PFP1" s="136"/>
      <c r="PFQ1" s="136"/>
      <c r="PFR1" s="136"/>
      <c r="PFS1" s="136"/>
      <c r="PFT1" s="136"/>
      <c r="PFU1" s="136"/>
      <c r="PFV1" s="136"/>
      <c r="PFW1" s="136"/>
      <c r="PFX1" s="136"/>
      <c r="PFY1" s="136"/>
      <c r="PFZ1" s="136"/>
      <c r="PGA1" s="136"/>
      <c r="PGB1" s="136"/>
      <c r="PGC1" s="136"/>
      <c r="PGD1" s="136"/>
      <c r="PGE1" s="136"/>
      <c r="PGF1" s="136"/>
      <c r="PGG1" s="136"/>
      <c r="PGH1" s="136"/>
      <c r="PGI1" s="136"/>
      <c r="PGJ1" s="136"/>
      <c r="PGK1" s="136"/>
      <c r="PGL1" s="136"/>
      <c r="PGM1" s="136"/>
      <c r="PGN1" s="136"/>
      <c r="PGO1" s="136"/>
      <c r="PGP1" s="136"/>
      <c r="PGQ1" s="136"/>
      <c r="PGR1" s="136"/>
      <c r="PGS1" s="136"/>
      <c r="PGT1" s="136"/>
      <c r="PGU1" s="136"/>
      <c r="PGV1" s="136"/>
      <c r="PGW1" s="136"/>
      <c r="PGX1" s="136"/>
      <c r="PGY1" s="136"/>
      <c r="PGZ1" s="136"/>
      <c r="PHA1" s="136"/>
      <c r="PHB1" s="136"/>
      <c r="PHC1" s="136"/>
      <c r="PHD1" s="136"/>
      <c r="PHE1" s="136"/>
      <c r="PHF1" s="136"/>
      <c r="PHG1" s="136"/>
      <c r="PHH1" s="136"/>
      <c r="PHI1" s="136"/>
      <c r="PHJ1" s="136"/>
      <c r="PHK1" s="136"/>
      <c r="PHL1" s="136"/>
      <c r="PHM1" s="136"/>
      <c r="PHN1" s="136"/>
      <c r="PHO1" s="136"/>
      <c r="PHP1" s="136"/>
      <c r="PHQ1" s="136"/>
      <c r="PHR1" s="136"/>
      <c r="PHS1" s="136"/>
      <c r="PHT1" s="136"/>
      <c r="PHU1" s="136"/>
      <c r="PHV1" s="136"/>
      <c r="PHW1" s="136"/>
      <c r="PHX1" s="136"/>
      <c r="PHY1" s="136"/>
      <c r="PHZ1" s="136"/>
      <c r="PIA1" s="136"/>
      <c r="PIB1" s="136"/>
      <c r="PIC1" s="136"/>
      <c r="PID1" s="136"/>
      <c r="PIE1" s="136"/>
      <c r="PIF1" s="136"/>
      <c r="PIG1" s="136"/>
      <c r="PIH1" s="136"/>
      <c r="PII1" s="136"/>
      <c r="PIJ1" s="136"/>
      <c r="PIK1" s="136"/>
      <c r="PIL1" s="136"/>
      <c r="PIM1" s="136"/>
      <c r="PIN1" s="136"/>
      <c r="PIO1" s="136"/>
      <c r="PIP1" s="136"/>
      <c r="PIQ1" s="136"/>
      <c r="PIR1" s="136"/>
      <c r="PIS1" s="136"/>
      <c r="PIT1" s="136"/>
      <c r="PIU1" s="136"/>
      <c r="PIV1" s="136"/>
      <c r="PIW1" s="136"/>
      <c r="PIX1" s="136"/>
      <c r="PIY1" s="136"/>
      <c r="PIZ1" s="136"/>
      <c r="PJA1" s="136"/>
      <c r="PJB1" s="136"/>
      <c r="PJC1" s="136"/>
      <c r="PJD1" s="136"/>
      <c r="PJE1" s="136"/>
      <c r="PJF1" s="136"/>
      <c r="PJG1" s="136"/>
      <c r="PJH1" s="136"/>
      <c r="PJI1" s="136"/>
      <c r="PJJ1" s="136"/>
      <c r="PJK1" s="136"/>
      <c r="PJL1" s="136"/>
      <c r="PJM1" s="136"/>
      <c r="PJN1" s="136"/>
      <c r="PJO1" s="136"/>
      <c r="PJP1" s="136"/>
      <c r="PJQ1" s="136"/>
      <c r="PJR1" s="136"/>
      <c r="PJS1" s="136"/>
      <c r="PJT1" s="136"/>
      <c r="PJU1" s="136"/>
      <c r="PJV1" s="136"/>
      <c r="PJW1" s="136"/>
      <c r="PJX1" s="136"/>
      <c r="PJY1" s="136"/>
      <c r="PJZ1" s="136"/>
      <c r="PKA1" s="136"/>
      <c r="PKB1" s="136"/>
      <c r="PKC1" s="136"/>
      <c r="PKD1" s="136"/>
      <c r="PKE1" s="136"/>
      <c r="PKF1" s="136"/>
      <c r="PKG1" s="136"/>
      <c r="PKH1" s="136"/>
      <c r="PKI1" s="136"/>
      <c r="PKJ1" s="136"/>
      <c r="PKK1" s="136"/>
      <c r="PKL1" s="136"/>
      <c r="PKM1" s="136"/>
      <c r="PKN1" s="136"/>
      <c r="PKO1" s="136"/>
      <c r="PKP1" s="136"/>
      <c r="PKQ1" s="136"/>
      <c r="PKR1" s="136"/>
      <c r="PKS1" s="136"/>
      <c r="PKT1" s="136"/>
      <c r="PKU1" s="136"/>
      <c r="PKV1" s="136"/>
      <c r="PKW1" s="136"/>
      <c r="PKX1" s="136"/>
      <c r="PKY1" s="136"/>
      <c r="PKZ1" s="136"/>
      <c r="PLA1" s="136"/>
      <c r="PLB1" s="136"/>
      <c r="PLC1" s="136"/>
      <c r="PLD1" s="136"/>
      <c r="PLE1" s="136"/>
      <c r="PLF1" s="136"/>
      <c r="PLG1" s="136"/>
      <c r="PLH1" s="136"/>
      <c r="PLI1" s="136"/>
      <c r="PLJ1" s="136"/>
      <c r="PLK1" s="136"/>
      <c r="PLL1" s="136"/>
      <c r="PLM1" s="136"/>
      <c r="PLN1" s="136"/>
      <c r="PLO1" s="136"/>
      <c r="PLP1" s="136"/>
      <c r="PLQ1" s="136"/>
      <c r="PLR1" s="136"/>
      <c r="PLS1" s="136"/>
      <c r="PLT1" s="136"/>
      <c r="PLU1" s="136"/>
      <c r="PLV1" s="136"/>
      <c r="PLW1" s="136"/>
      <c r="PLX1" s="136"/>
      <c r="PLY1" s="136"/>
      <c r="PLZ1" s="136"/>
      <c r="PMA1" s="136"/>
      <c r="PMB1" s="136"/>
      <c r="PMC1" s="136"/>
      <c r="PMD1" s="136"/>
      <c r="PME1" s="136"/>
      <c r="PMF1" s="136"/>
      <c r="PMG1" s="136"/>
      <c r="PMH1" s="136"/>
      <c r="PMI1" s="136"/>
      <c r="PMJ1" s="136"/>
      <c r="PMK1" s="136"/>
      <c r="PML1" s="136"/>
      <c r="PMM1" s="136"/>
      <c r="PMN1" s="136"/>
      <c r="PMO1" s="136"/>
      <c r="PMP1" s="136"/>
      <c r="PMQ1" s="136"/>
      <c r="PMR1" s="136"/>
      <c r="PMS1" s="136"/>
      <c r="PMT1" s="136"/>
      <c r="PMU1" s="136"/>
      <c r="PMV1" s="136"/>
      <c r="PMW1" s="136"/>
      <c r="PMX1" s="136"/>
      <c r="PMY1" s="136"/>
      <c r="PMZ1" s="136"/>
      <c r="PNA1" s="136"/>
      <c r="PNB1" s="136"/>
      <c r="PNC1" s="136"/>
      <c r="PND1" s="136"/>
      <c r="PNE1" s="136"/>
      <c r="PNF1" s="136"/>
      <c r="PNG1" s="136"/>
      <c r="PNH1" s="136"/>
      <c r="PNI1" s="136"/>
      <c r="PNJ1" s="136"/>
      <c r="PNK1" s="136"/>
      <c r="PNL1" s="136"/>
      <c r="PNM1" s="136"/>
      <c r="PNN1" s="136"/>
      <c r="PNO1" s="136"/>
      <c r="PNP1" s="136"/>
      <c r="PNQ1" s="136"/>
      <c r="PNR1" s="136"/>
      <c r="PNS1" s="136"/>
      <c r="PNT1" s="136"/>
      <c r="PNU1" s="136"/>
      <c r="PNV1" s="136"/>
      <c r="PNW1" s="136"/>
      <c r="PNX1" s="136"/>
      <c r="PNY1" s="136"/>
      <c r="PNZ1" s="136"/>
      <c r="POA1" s="136"/>
      <c r="POB1" s="136"/>
      <c r="POC1" s="136"/>
      <c r="POD1" s="136"/>
      <c r="POE1" s="136"/>
      <c r="POF1" s="136"/>
      <c r="POG1" s="136"/>
      <c r="POH1" s="136"/>
      <c r="POI1" s="136"/>
      <c r="POJ1" s="136"/>
      <c r="POK1" s="136"/>
      <c r="POL1" s="136"/>
      <c r="POM1" s="136"/>
      <c r="PON1" s="136"/>
      <c r="POO1" s="136"/>
      <c r="POP1" s="136"/>
      <c r="POQ1" s="136"/>
      <c r="POR1" s="136"/>
      <c r="POS1" s="136"/>
      <c r="POT1" s="136"/>
      <c r="POU1" s="136"/>
      <c r="POV1" s="136"/>
      <c r="POW1" s="136"/>
      <c r="POX1" s="136"/>
      <c r="POY1" s="136"/>
      <c r="POZ1" s="136"/>
      <c r="PPA1" s="136"/>
      <c r="PPB1" s="136"/>
      <c r="PPC1" s="136"/>
      <c r="PPD1" s="136"/>
      <c r="PPE1" s="136"/>
      <c r="PPF1" s="136"/>
      <c r="PPG1" s="136"/>
      <c r="PPH1" s="136"/>
      <c r="PPI1" s="136"/>
      <c r="PPJ1" s="136"/>
      <c r="PPK1" s="136"/>
      <c r="PPL1" s="136"/>
      <c r="PPM1" s="136"/>
      <c r="PPN1" s="136"/>
      <c r="PPO1" s="136"/>
      <c r="PPP1" s="136"/>
      <c r="PPQ1" s="136"/>
      <c r="PPR1" s="136"/>
      <c r="PPS1" s="136"/>
      <c r="PPT1" s="136"/>
      <c r="PPU1" s="136"/>
      <c r="PPV1" s="136"/>
      <c r="PPW1" s="136"/>
      <c r="PPX1" s="136"/>
      <c r="PPY1" s="136"/>
      <c r="PPZ1" s="136"/>
      <c r="PQA1" s="136"/>
      <c r="PQB1" s="136"/>
      <c r="PQC1" s="136"/>
      <c r="PQD1" s="136"/>
      <c r="PQE1" s="136"/>
      <c r="PQF1" s="136"/>
      <c r="PQG1" s="136"/>
      <c r="PQH1" s="136"/>
      <c r="PQI1" s="136"/>
      <c r="PQJ1" s="136"/>
      <c r="PQK1" s="136"/>
      <c r="PQL1" s="136"/>
      <c r="PQM1" s="136"/>
      <c r="PQN1" s="136"/>
      <c r="PQO1" s="136"/>
      <c r="PQP1" s="136"/>
      <c r="PQQ1" s="136"/>
      <c r="PQR1" s="136"/>
      <c r="PQS1" s="136"/>
      <c r="PQT1" s="136"/>
      <c r="PQU1" s="136"/>
      <c r="PQV1" s="136"/>
      <c r="PQW1" s="136"/>
      <c r="PQX1" s="136"/>
      <c r="PQY1" s="136"/>
      <c r="PQZ1" s="136"/>
      <c r="PRA1" s="136"/>
      <c r="PRB1" s="136"/>
      <c r="PRC1" s="136"/>
      <c r="PRD1" s="136"/>
      <c r="PRE1" s="136"/>
      <c r="PRF1" s="136"/>
      <c r="PRG1" s="136"/>
      <c r="PRH1" s="136"/>
      <c r="PRI1" s="136"/>
      <c r="PRJ1" s="136"/>
      <c r="PRK1" s="136"/>
      <c r="PRL1" s="136"/>
      <c r="PRM1" s="136"/>
      <c r="PRN1" s="136"/>
      <c r="PRO1" s="136"/>
      <c r="PRP1" s="136"/>
      <c r="PRQ1" s="136"/>
      <c r="PRR1" s="136"/>
      <c r="PRS1" s="136"/>
      <c r="PRT1" s="136"/>
      <c r="PRU1" s="136"/>
      <c r="PRV1" s="136"/>
      <c r="PRW1" s="136"/>
      <c r="PRX1" s="136"/>
      <c r="PRY1" s="136"/>
      <c r="PRZ1" s="136"/>
      <c r="PSA1" s="136"/>
      <c r="PSB1" s="136"/>
      <c r="PSC1" s="136"/>
      <c r="PSD1" s="136"/>
      <c r="PSE1" s="136"/>
      <c r="PSF1" s="136"/>
      <c r="PSG1" s="136"/>
      <c r="PSH1" s="136"/>
      <c r="PSI1" s="136"/>
      <c r="PSJ1" s="136"/>
      <c r="PSK1" s="136"/>
      <c r="PSL1" s="136"/>
      <c r="PSM1" s="136"/>
      <c r="PSN1" s="136"/>
      <c r="PSO1" s="136"/>
      <c r="PSP1" s="136"/>
      <c r="PSQ1" s="136"/>
      <c r="PSR1" s="136"/>
      <c r="PSS1" s="136"/>
      <c r="PST1" s="136"/>
      <c r="PSU1" s="136"/>
      <c r="PSV1" s="136"/>
      <c r="PSW1" s="136"/>
      <c r="PSX1" s="136"/>
      <c r="PSY1" s="136"/>
      <c r="PSZ1" s="136"/>
      <c r="PTA1" s="136"/>
      <c r="PTB1" s="136"/>
      <c r="PTC1" s="136"/>
      <c r="PTD1" s="136"/>
      <c r="PTE1" s="136"/>
      <c r="PTF1" s="136"/>
      <c r="PTG1" s="136"/>
      <c r="PTH1" s="136"/>
      <c r="PTI1" s="136"/>
      <c r="PTJ1" s="136"/>
      <c r="PTK1" s="136"/>
      <c r="PTL1" s="136"/>
      <c r="PTM1" s="136"/>
      <c r="PTN1" s="136"/>
      <c r="PTO1" s="136"/>
      <c r="PTP1" s="136"/>
      <c r="PTQ1" s="136"/>
      <c r="PTR1" s="136"/>
      <c r="PTS1" s="136"/>
      <c r="PTT1" s="136"/>
      <c r="PTU1" s="136"/>
      <c r="PTV1" s="136"/>
      <c r="PTW1" s="136"/>
      <c r="PTX1" s="136"/>
      <c r="PTY1" s="136"/>
      <c r="PTZ1" s="136"/>
      <c r="PUA1" s="136"/>
      <c r="PUB1" s="136"/>
      <c r="PUC1" s="136"/>
      <c r="PUD1" s="136"/>
      <c r="PUE1" s="136"/>
      <c r="PUF1" s="136"/>
      <c r="PUG1" s="136"/>
      <c r="PUH1" s="136"/>
      <c r="PUI1" s="136"/>
      <c r="PUJ1" s="136"/>
      <c r="PUK1" s="136"/>
      <c r="PUL1" s="136"/>
      <c r="PUM1" s="136"/>
      <c r="PUN1" s="136"/>
      <c r="PUO1" s="136"/>
      <c r="PUP1" s="136"/>
      <c r="PUQ1" s="136"/>
      <c r="PUR1" s="136"/>
      <c r="PUS1" s="136"/>
      <c r="PUT1" s="136"/>
      <c r="PUU1" s="136"/>
      <c r="PUV1" s="136"/>
      <c r="PUW1" s="136"/>
      <c r="PUX1" s="136"/>
      <c r="PUY1" s="136"/>
      <c r="PUZ1" s="136"/>
      <c r="PVA1" s="136"/>
      <c r="PVB1" s="136"/>
      <c r="PVC1" s="136"/>
      <c r="PVD1" s="136"/>
      <c r="PVE1" s="136"/>
      <c r="PVF1" s="136"/>
      <c r="PVG1" s="136"/>
      <c r="PVH1" s="136"/>
      <c r="PVI1" s="136"/>
      <c r="PVJ1" s="136"/>
      <c r="PVK1" s="136"/>
      <c r="PVL1" s="136"/>
      <c r="PVM1" s="136"/>
      <c r="PVN1" s="136"/>
      <c r="PVO1" s="136"/>
      <c r="PVP1" s="136"/>
      <c r="PVQ1" s="136"/>
      <c r="PVR1" s="136"/>
      <c r="PVS1" s="136"/>
      <c r="PVT1" s="136"/>
      <c r="PVU1" s="136"/>
      <c r="PVV1" s="136"/>
      <c r="PVW1" s="136"/>
      <c r="PVX1" s="136"/>
      <c r="PVY1" s="136"/>
      <c r="PVZ1" s="136"/>
      <c r="PWA1" s="136"/>
      <c r="PWB1" s="136"/>
      <c r="PWC1" s="136"/>
      <c r="PWD1" s="136"/>
      <c r="PWE1" s="136"/>
      <c r="PWF1" s="136"/>
      <c r="PWG1" s="136"/>
      <c r="PWH1" s="136"/>
      <c r="PWI1" s="136"/>
      <c r="PWJ1" s="136"/>
      <c r="PWK1" s="136"/>
      <c r="PWL1" s="136"/>
      <c r="PWM1" s="136"/>
      <c r="PWN1" s="136"/>
      <c r="PWO1" s="136"/>
      <c r="PWP1" s="136"/>
      <c r="PWQ1" s="136"/>
      <c r="PWR1" s="136"/>
      <c r="PWS1" s="136"/>
      <c r="PWT1" s="136"/>
      <c r="PWU1" s="136"/>
      <c r="PWV1" s="136"/>
      <c r="PWW1" s="136"/>
      <c r="PWX1" s="136"/>
      <c r="PWY1" s="136"/>
      <c r="PWZ1" s="136"/>
      <c r="PXA1" s="136"/>
      <c r="PXB1" s="136"/>
      <c r="PXC1" s="136"/>
      <c r="PXD1" s="136"/>
      <c r="PXE1" s="136"/>
      <c r="PXF1" s="136"/>
      <c r="PXG1" s="136"/>
      <c r="PXH1" s="136"/>
      <c r="PXI1" s="136"/>
      <c r="PXJ1" s="136"/>
      <c r="PXK1" s="136"/>
      <c r="PXL1" s="136"/>
      <c r="PXM1" s="136"/>
      <c r="PXN1" s="136"/>
      <c r="PXO1" s="136"/>
      <c r="PXP1" s="136"/>
      <c r="PXQ1" s="136"/>
      <c r="PXR1" s="136"/>
      <c r="PXS1" s="136"/>
      <c r="PXT1" s="136"/>
      <c r="PXU1" s="136"/>
      <c r="PXV1" s="136"/>
      <c r="PXW1" s="136"/>
      <c r="PXX1" s="136"/>
      <c r="PXY1" s="136"/>
      <c r="PXZ1" s="136"/>
      <c r="PYA1" s="136"/>
      <c r="PYB1" s="136"/>
      <c r="PYC1" s="136"/>
      <c r="PYD1" s="136"/>
      <c r="PYE1" s="136"/>
      <c r="PYF1" s="136"/>
      <c r="PYG1" s="136"/>
      <c r="PYH1" s="136"/>
      <c r="PYI1" s="136"/>
      <c r="PYJ1" s="136"/>
      <c r="PYK1" s="136"/>
      <c r="PYL1" s="136"/>
      <c r="PYM1" s="136"/>
      <c r="PYN1" s="136"/>
      <c r="PYO1" s="136"/>
      <c r="PYP1" s="136"/>
      <c r="PYQ1" s="136"/>
      <c r="PYR1" s="136"/>
      <c r="PYS1" s="136"/>
      <c r="PYT1" s="136"/>
      <c r="PYU1" s="136"/>
      <c r="PYV1" s="136"/>
      <c r="PYW1" s="136"/>
      <c r="PYX1" s="136"/>
      <c r="PYY1" s="136"/>
      <c r="PYZ1" s="136"/>
      <c r="PZA1" s="136"/>
      <c r="PZB1" s="136"/>
      <c r="PZC1" s="136"/>
      <c r="PZD1" s="136"/>
      <c r="PZE1" s="136"/>
      <c r="PZF1" s="136"/>
      <c r="PZG1" s="136"/>
      <c r="PZH1" s="136"/>
      <c r="PZI1" s="136"/>
      <c r="PZJ1" s="136"/>
      <c r="PZK1" s="136"/>
      <c r="PZL1" s="136"/>
      <c r="PZM1" s="136"/>
      <c r="PZN1" s="136"/>
      <c r="PZO1" s="136"/>
      <c r="PZP1" s="136"/>
      <c r="PZQ1" s="136"/>
      <c r="PZR1" s="136"/>
      <c r="PZS1" s="136"/>
      <c r="PZT1" s="136"/>
      <c r="PZU1" s="136"/>
      <c r="PZV1" s="136"/>
      <c r="PZW1" s="136"/>
      <c r="PZX1" s="136"/>
      <c r="PZY1" s="136"/>
      <c r="PZZ1" s="136"/>
      <c r="QAA1" s="136"/>
      <c r="QAB1" s="136"/>
      <c r="QAC1" s="136"/>
      <c r="QAD1" s="136"/>
      <c r="QAE1" s="136"/>
      <c r="QAF1" s="136"/>
      <c r="QAG1" s="136"/>
      <c r="QAH1" s="136"/>
      <c r="QAI1" s="136"/>
      <c r="QAJ1" s="136"/>
      <c r="QAK1" s="136"/>
      <c r="QAL1" s="136"/>
      <c r="QAM1" s="136"/>
      <c r="QAN1" s="136"/>
      <c r="QAO1" s="136"/>
      <c r="QAP1" s="136"/>
      <c r="QAQ1" s="136"/>
      <c r="QAR1" s="136"/>
      <c r="QAS1" s="136"/>
      <c r="QAT1" s="136"/>
      <c r="QAU1" s="136"/>
      <c r="QAV1" s="136"/>
      <c r="QAW1" s="136"/>
      <c r="QAX1" s="136"/>
      <c r="QAY1" s="136"/>
      <c r="QAZ1" s="136"/>
      <c r="QBA1" s="136"/>
      <c r="QBB1" s="136"/>
      <c r="QBC1" s="136"/>
      <c r="QBD1" s="136"/>
      <c r="QBE1" s="136"/>
      <c r="QBF1" s="136"/>
      <c r="QBG1" s="136"/>
      <c r="QBH1" s="136"/>
      <c r="QBI1" s="136"/>
      <c r="QBJ1" s="136"/>
      <c r="QBK1" s="136"/>
      <c r="QBL1" s="136"/>
      <c r="QBM1" s="136"/>
      <c r="QBN1" s="136"/>
      <c r="QBO1" s="136"/>
      <c r="QBP1" s="136"/>
      <c r="QBQ1" s="136"/>
      <c r="QBR1" s="136"/>
      <c r="QBS1" s="136"/>
      <c r="QBT1" s="136"/>
      <c r="QBU1" s="136"/>
      <c r="QBV1" s="136"/>
      <c r="QBW1" s="136"/>
      <c r="QBX1" s="136"/>
      <c r="QBY1" s="136"/>
      <c r="QBZ1" s="136"/>
      <c r="QCA1" s="136"/>
      <c r="QCB1" s="136"/>
      <c r="QCC1" s="136"/>
      <c r="QCD1" s="136"/>
      <c r="QCE1" s="136"/>
      <c r="QCF1" s="136"/>
      <c r="QCG1" s="136"/>
      <c r="QCH1" s="136"/>
      <c r="QCI1" s="136"/>
      <c r="QCJ1" s="136"/>
      <c r="QCK1" s="136"/>
      <c r="QCL1" s="136"/>
      <c r="QCM1" s="136"/>
      <c r="QCN1" s="136"/>
      <c r="QCO1" s="136"/>
      <c r="QCP1" s="136"/>
      <c r="QCQ1" s="136"/>
      <c r="QCR1" s="136"/>
      <c r="QCS1" s="136"/>
      <c r="QCT1" s="136"/>
      <c r="QCU1" s="136"/>
      <c r="QCV1" s="136"/>
      <c r="QCW1" s="136"/>
      <c r="QCX1" s="136"/>
      <c r="QCY1" s="136"/>
      <c r="QCZ1" s="136"/>
      <c r="QDA1" s="136"/>
      <c r="QDB1" s="136"/>
      <c r="QDC1" s="136"/>
      <c r="QDD1" s="136"/>
      <c r="QDE1" s="136"/>
      <c r="QDF1" s="136"/>
      <c r="QDG1" s="136"/>
      <c r="QDH1" s="136"/>
      <c r="QDI1" s="136"/>
      <c r="QDJ1" s="136"/>
      <c r="QDK1" s="136"/>
      <c r="QDL1" s="136"/>
      <c r="QDM1" s="136"/>
      <c r="QDN1" s="136"/>
      <c r="QDO1" s="136"/>
      <c r="QDP1" s="136"/>
      <c r="QDQ1" s="136"/>
      <c r="QDR1" s="136"/>
      <c r="QDS1" s="136"/>
      <c r="QDT1" s="136"/>
      <c r="QDU1" s="136"/>
      <c r="QDV1" s="136"/>
      <c r="QDW1" s="136"/>
      <c r="QDX1" s="136"/>
      <c r="QDY1" s="136"/>
      <c r="QDZ1" s="136"/>
      <c r="QEA1" s="136"/>
      <c r="QEB1" s="136"/>
      <c r="QEC1" s="136"/>
      <c r="QED1" s="136"/>
      <c r="QEE1" s="136"/>
      <c r="QEF1" s="136"/>
      <c r="QEG1" s="136"/>
      <c r="QEH1" s="136"/>
      <c r="QEI1" s="136"/>
      <c r="QEJ1" s="136"/>
      <c r="QEK1" s="136"/>
      <c r="QEL1" s="136"/>
      <c r="QEM1" s="136"/>
      <c r="QEN1" s="136"/>
      <c r="QEO1" s="136"/>
      <c r="QEP1" s="136"/>
      <c r="QEQ1" s="136"/>
      <c r="QER1" s="136"/>
      <c r="QES1" s="136"/>
      <c r="QET1" s="136"/>
      <c r="QEU1" s="136"/>
      <c r="QEV1" s="136"/>
      <c r="QEW1" s="136"/>
      <c r="QEX1" s="136"/>
      <c r="QEY1" s="136"/>
      <c r="QEZ1" s="136"/>
      <c r="QFA1" s="136"/>
      <c r="QFB1" s="136"/>
      <c r="QFC1" s="136"/>
      <c r="QFD1" s="136"/>
      <c r="QFE1" s="136"/>
      <c r="QFF1" s="136"/>
      <c r="QFG1" s="136"/>
      <c r="QFH1" s="136"/>
      <c r="QFI1" s="136"/>
      <c r="QFJ1" s="136"/>
      <c r="QFK1" s="136"/>
      <c r="QFL1" s="136"/>
      <c r="QFM1" s="136"/>
      <c r="QFN1" s="136"/>
      <c r="QFO1" s="136"/>
      <c r="QFP1" s="136"/>
      <c r="QFQ1" s="136"/>
      <c r="QFR1" s="136"/>
      <c r="QFS1" s="136"/>
      <c r="QFT1" s="136"/>
      <c r="QFU1" s="136"/>
      <c r="QFV1" s="136"/>
      <c r="QFW1" s="136"/>
      <c r="QFX1" s="136"/>
      <c r="QFY1" s="136"/>
      <c r="QFZ1" s="136"/>
      <c r="QGA1" s="136"/>
      <c r="QGB1" s="136"/>
      <c r="QGC1" s="136"/>
      <c r="QGD1" s="136"/>
      <c r="QGE1" s="136"/>
      <c r="QGF1" s="136"/>
      <c r="QGG1" s="136"/>
      <c r="QGH1" s="136"/>
      <c r="QGI1" s="136"/>
      <c r="QGJ1" s="136"/>
      <c r="QGK1" s="136"/>
      <c r="QGL1" s="136"/>
      <c r="QGM1" s="136"/>
      <c r="QGN1" s="136"/>
      <c r="QGO1" s="136"/>
      <c r="QGP1" s="136"/>
      <c r="QGQ1" s="136"/>
      <c r="QGR1" s="136"/>
      <c r="QGS1" s="136"/>
      <c r="QGT1" s="136"/>
      <c r="QGU1" s="136"/>
      <c r="QGV1" s="136"/>
      <c r="QGW1" s="136"/>
      <c r="QGX1" s="136"/>
      <c r="QGY1" s="136"/>
      <c r="QGZ1" s="136"/>
      <c r="QHA1" s="136"/>
      <c r="QHB1" s="136"/>
      <c r="QHC1" s="136"/>
      <c r="QHD1" s="136"/>
      <c r="QHE1" s="136"/>
      <c r="QHF1" s="136"/>
      <c r="QHG1" s="136"/>
      <c r="QHH1" s="136"/>
      <c r="QHI1" s="136"/>
      <c r="QHJ1" s="136"/>
      <c r="QHK1" s="136"/>
      <c r="QHL1" s="136"/>
      <c r="QHM1" s="136"/>
      <c r="QHN1" s="136"/>
      <c r="QHO1" s="136"/>
      <c r="QHP1" s="136"/>
      <c r="QHQ1" s="136"/>
      <c r="QHR1" s="136"/>
      <c r="QHS1" s="136"/>
      <c r="QHT1" s="136"/>
      <c r="QHU1" s="136"/>
      <c r="QHV1" s="136"/>
      <c r="QHW1" s="136"/>
      <c r="QHX1" s="136"/>
      <c r="QHY1" s="136"/>
      <c r="QHZ1" s="136"/>
      <c r="QIA1" s="136"/>
      <c r="QIB1" s="136"/>
      <c r="QIC1" s="136"/>
      <c r="QID1" s="136"/>
      <c r="QIE1" s="136"/>
      <c r="QIF1" s="136"/>
      <c r="QIG1" s="136"/>
      <c r="QIH1" s="136"/>
      <c r="QII1" s="136"/>
      <c r="QIJ1" s="136"/>
      <c r="QIK1" s="136"/>
      <c r="QIL1" s="136"/>
      <c r="QIM1" s="136"/>
      <c r="QIN1" s="136"/>
      <c r="QIO1" s="136"/>
      <c r="QIP1" s="136"/>
      <c r="QIQ1" s="136"/>
      <c r="QIR1" s="136"/>
      <c r="QIS1" s="136"/>
      <c r="QIT1" s="136"/>
      <c r="QIU1" s="136"/>
      <c r="QIV1" s="136"/>
      <c r="QIW1" s="136"/>
      <c r="QIX1" s="136"/>
      <c r="QIY1" s="136"/>
      <c r="QIZ1" s="136"/>
      <c r="QJA1" s="136"/>
      <c r="QJB1" s="136"/>
      <c r="QJC1" s="136"/>
      <c r="QJD1" s="136"/>
      <c r="QJE1" s="136"/>
      <c r="QJF1" s="136"/>
      <c r="QJG1" s="136"/>
      <c r="QJH1" s="136"/>
      <c r="QJI1" s="136"/>
      <c r="QJJ1" s="136"/>
      <c r="QJK1" s="136"/>
      <c r="QJL1" s="136"/>
      <c r="QJM1" s="136"/>
      <c r="QJN1" s="136"/>
      <c r="QJO1" s="136"/>
      <c r="QJP1" s="136"/>
      <c r="QJQ1" s="136"/>
      <c r="QJR1" s="136"/>
      <c r="QJS1" s="136"/>
      <c r="QJT1" s="136"/>
      <c r="QJU1" s="136"/>
      <c r="QJV1" s="136"/>
      <c r="QJW1" s="136"/>
      <c r="QJX1" s="136"/>
      <c r="QJY1" s="136"/>
      <c r="QJZ1" s="136"/>
      <c r="QKA1" s="136"/>
      <c r="QKB1" s="136"/>
      <c r="QKC1" s="136"/>
      <c r="QKD1" s="136"/>
      <c r="QKE1" s="136"/>
      <c r="QKF1" s="136"/>
      <c r="QKG1" s="136"/>
      <c r="QKH1" s="136"/>
      <c r="QKI1" s="136"/>
      <c r="QKJ1" s="136"/>
      <c r="QKK1" s="136"/>
      <c r="QKL1" s="136"/>
      <c r="QKM1" s="136"/>
      <c r="QKN1" s="136"/>
      <c r="QKO1" s="136"/>
      <c r="QKP1" s="136"/>
      <c r="QKQ1" s="136"/>
      <c r="QKR1" s="136"/>
      <c r="QKS1" s="136"/>
      <c r="QKT1" s="136"/>
      <c r="QKU1" s="136"/>
      <c r="QKV1" s="136"/>
      <c r="QKW1" s="136"/>
      <c r="QKX1" s="136"/>
      <c r="QKY1" s="136"/>
      <c r="QKZ1" s="136"/>
      <c r="QLA1" s="136"/>
      <c r="QLB1" s="136"/>
      <c r="QLC1" s="136"/>
      <c r="QLD1" s="136"/>
      <c r="QLE1" s="136"/>
      <c r="QLF1" s="136"/>
      <c r="QLG1" s="136"/>
      <c r="QLH1" s="136"/>
      <c r="QLI1" s="136"/>
      <c r="QLJ1" s="136"/>
      <c r="QLK1" s="136"/>
      <c r="QLL1" s="136"/>
      <c r="QLM1" s="136"/>
      <c r="QLN1" s="136"/>
      <c r="QLO1" s="136"/>
      <c r="QLP1" s="136"/>
      <c r="QLQ1" s="136"/>
      <c r="QLR1" s="136"/>
      <c r="QLS1" s="136"/>
      <c r="QLT1" s="136"/>
      <c r="QLU1" s="136"/>
      <c r="QLV1" s="136"/>
      <c r="QLW1" s="136"/>
      <c r="QLX1" s="136"/>
      <c r="QLY1" s="136"/>
      <c r="QLZ1" s="136"/>
      <c r="QMA1" s="136"/>
      <c r="QMB1" s="136"/>
      <c r="QMC1" s="136"/>
      <c r="QMD1" s="136"/>
      <c r="QME1" s="136"/>
      <c r="QMF1" s="136"/>
      <c r="QMG1" s="136"/>
      <c r="QMH1" s="136"/>
      <c r="QMI1" s="136"/>
      <c r="QMJ1" s="136"/>
      <c r="QMK1" s="136"/>
      <c r="QML1" s="136"/>
      <c r="QMM1" s="136"/>
      <c r="QMN1" s="136"/>
      <c r="QMO1" s="136"/>
      <c r="QMP1" s="136"/>
      <c r="QMQ1" s="136"/>
      <c r="QMR1" s="136"/>
      <c r="QMS1" s="136"/>
      <c r="QMT1" s="136"/>
      <c r="QMU1" s="136"/>
      <c r="QMV1" s="136"/>
      <c r="QMW1" s="136"/>
      <c r="QMX1" s="136"/>
      <c r="QMY1" s="136"/>
      <c r="QMZ1" s="136"/>
      <c r="QNA1" s="136"/>
      <c r="QNB1" s="136"/>
      <c r="QNC1" s="136"/>
      <c r="QND1" s="136"/>
      <c r="QNE1" s="136"/>
      <c r="QNF1" s="136"/>
      <c r="QNG1" s="136"/>
      <c r="QNH1" s="136"/>
      <c r="QNI1" s="136"/>
      <c r="QNJ1" s="136"/>
      <c r="QNK1" s="136"/>
      <c r="QNL1" s="136"/>
      <c r="QNM1" s="136"/>
      <c r="QNN1" s="136"/>
      <c r="QNO1" s="136"/>
      <c r="QNP1" s="136"/>
      <c r="QNQ1" s="136"/>
      <c r="QNR1" s="136"/>
      <c r="QNS1" s="136"/>
      <c r="QNT1" s="136"/>
      <c r="QNU1" s="136"/>
      <c r="QNV1" s="136"/>
      <c r="QNW1" s="136"/>
      <c r="QNX1" s="136"/>
      <c r="QNY1" s="136"/>
      <c r="QNZ1" s="136"/>
      <c r="QOA1" s="136"/>
      <c r="QOB1" s="136"/>
      <c r="QOC1" s="136"/>
      <c r="QOD1" s="136"/>
      <c r="QOE1" s="136"/>
      <c r="QOF1" s="136"/>
      <c r="QOG1" s="136"/>
      <c r="QOH1" s="136"/>
      <c r="QOI1" s="136"/>
      <c r="QOJ1" s="136"/>
      <c r="QOK1" s="136"/>
      <c r="QOL1" s="136"/>
      <c r="QOM1" s="136"/>
      <c r="QON1" s="136"/>
      <c r="QOO1" s="136"/>
      <c r="QOP1" s="136"/>
      <c r="QOQ1" s="136"/>
      <c r="QOR1" s="136"/>
      <c r="QOS1" s="136"/>
      <c r="QOT1" s="136"/>
      <c r="QOU1" s="136"/>
      <c r="QOV1" s="136"/>
      <c r="QOW1" s="136"/>
      <c r="QOX1" s="136"/>
      <c r="QOY1" s="136"/>
      <c r="QOZ1" s="136"/>
      <c r="QPA1" s="136"/>
      <c r="QPB1" s="136"/>
      <c r="QPC1" s="136"/>
      <c r="QPD1" s="136"/>
      <c r="QPE1" s="136"/>
      <c r="QPF1" s="136"/>
      <c r="QPG1" s="136"/>
      <c r="QPH1" s="136"/>
      <c r="QPI1" s="136"/>
      <c r="QPJ1" s="136"/>
      <c r="QPK1" s="136"/>
      <c r="QPL1" s="136"/>
      <c r="QPM1" s="136"/>
      <c r="QPN1" s="136"/>
      <c r="QPO1" s="136"/>
      <c r="QPP1" s="136"/>
      <c r="QPQ1" s="136"/>
      <c r="QPR1" s="136"/>
      <c r="QPS1" s="136"/>
      <c r="QPT1" s="136"/>
      <c r="QPU1" s="136"/>
      <c r="QPV1" s="136"/>
      <c r="QPW1" s="136"/>
      <c r="QPX1" s="136"/>
      <c r="QPY1" s="136"/>
      <c r="QPZ1" s="136"/>
      <c r="QQA1" s="136"/>
      <c r="QQB1" s="136"/>
      <c r="QQC1" s="136"/>
      <c r="QQD1" s="136"/>
      <c r="QQE1" s="136"/>
      <c r="QQF1" s="136"/>
      <c r="QQG1" s="136"/>
      <c r="QQH1" s="136"/>
      <c r="QQI1" s="136"/>
      <c r="QQJ1" s="136"/>
      <c r="QQK1" s="136"/>
      <c r="QQL1" s="136"/>
      <c r="QQM1" s="136"/>
      <c r="QQN1" s="136"/>
      <c r="QQO1" s="136"/>
      <c r="QQP1" s="136"/>
      <c r="QQQ1" s="136"/>
      <c r="QQR1" s="136"/>
      <c r="QQS1" s="136"/>
      <c r="QQT1" s="136"/>
      <c r="QQU1" s="136"/>
      <c r="QQV1" s="136"/>
      <c r="QQW1" s="136"/>
      <c r="QQX1" s="136"/>
      <c r="QQY1" s="136"/>
      <c r="QQZ1" s="136"/>
      <c r="QRA1" s="136"/>
      <c r="QRB1" s="136"/>
      <c r="QRC1" s="136"/>
      <c r="QRD1" s="136"/>
      <c r="QRE1" s="136"/>
      <c r="QRF1" s="136"/>
      <c r="QRG1" s="136"/>
      <c r="QRH1" s="136"/>
      <c r="QRI1" s="136"/>
      <c r="QRJ1" s="136"/>
      <c r="QRK1" s="136"/>
      <c r="QRL1" s="136"/>
      <c r="QRM1" s="136"/>
      <c r="QRN1" s="136"/>
      <c r="QRO1" s="136"/>
      <c r="QRP1" s="136"/>
      <c r="QRQ1" s="136"/>
      <c r="QRR1" s="136"/>
      <c r="QRS1" s="136"/>
      <c r="QRT1" s="136"/>
      <c r="QRU1" s="136"/>
      <c r="QRV1" s="136"/>
      <c r="QRW1" s="136"/>
      <c r="QRX1" s="136"/>
      <c r="QRY1" s="136"/>
      <c r="QRZ1" s="136"/>
      <c r="QSA1" s="136"/>
      <c r="QSB1" s="136"/>
      <c r="QSC1" s="136"/>
      <c r="QSD1" s="136"/>
      <c r="QSE1" s="136"/>
      <c r="QSF1" s="136"/>
      <c r="QSG1" s="136"/>
      <c r="QSH1" s="136"/>
      <c r="QSI1" s="136"/>
      <c r="QSJ1" s="136"/>
      <c r="QSK1" s="136"/>
      <c r="QSL1" s="136"/>
      <c r="QSM1" s="136"/>
      <c r="QSN1" s="136"/>
      <c r="QSO1" s="136"/>
      <c r="QSP1" s="136"/>
      <c r="QSQ1" s="136"/>
      <c r="QSR1" s="136"/>
      <c r="QSS1" s="136"/>
      <c r="QST1" s="136"/>
      <c r="QSU1" s="136"/>
      <c r="QSV1" s="136"/>
      <c r="QSW1" s="136"/>
      <c r="QSX1" s="136"/>
      <c r="QSY1" s="136"/>
      <c r="QSZ1" s="136"/>
      <c r="QTA1" s="136"/>
      <c r="QTB1" s="136"/>
      <c r="QTC1" s="136"/>
      <c r="QTD1" s="136"/>
      <c r="QTE1" s="136"/>
      <c r="QTF1" s="136"/>
      <c r="QTG1" s="136"/>
      <c r="QTH1" s="136"/>
      <c r="QTI1" s="136"/>
      <c r="QTJ1" s="136"/>
      <c r="QTK1" s="136"/>
      <c r="QTL1" s="136"/>
      <c r="QTM1" s="136"/>
      <c r="QTN1" s="136"/>
      <c r="QTO1" s="136"/>
      <c r="QTP1" s="136"/>
      <c r="QTQ1" s="136"/>
      <c r="QTR1" s="136"/>
      <c r="QTS1" s="136"/>
      <c r="QTT1" s="136"/>
      <c r="QTU1" s="136"/>
      <c r="QTV1" s="136"/>
      <c r="QTW1" s="136"/>
      <c r="QTX1" s="136"/>
      <c r="QTY1" s="136"/>
      <c r="QTZ1" s="136"/>
      <c r="QUA1" s="136"/>
      <c r="QUB1" s="136"/>
      <c r="QUC1" s="136"/>
      <c r="QUD1" s="136"/>
      <c r="QUE1" s="136"/>
      <c r="QUF1" s="136"/>
      <c r="QUG1" s="136"/>
      <c r="QUH1" s="136"/>
      <c r="QUI1" s="136"/>
      <c r="QUJ1" s="136"/>
      <c r="QUK1" s="136"/>
      <c r="QUL1" s="136"/>
      <c r="QUM1" s="136"/>
      <c r="QUN1" s="136"/>
      <c r="QUO1" s="136"/>
      <c r="QUP1" s="136"/>
      <c r="QUQ1" s="136"/>
      <c r="QUR1" s="136"/>
      <c r="QUS1" s="136"/>
      <c r="QUT1" s="136"/>
      <c r="QUU1" s="136"/>
      <c r="QUV1" s="136"/>
      <c r="QUW1" s="136"/>
      <c r="QUX1" s="136"/>
      <c r="QUY1" s="136"/>
      <c r="QUZ1" s="136"/>
      <c r="QVA1" s="136"/>
      <c r="QVB1" s="136"/>
      <c r="QVC1" s="136"/>
      <c r="QVD1" s="136"/>
      <c r="QVE1" s="136"/>
      <c r="QVF1" s="136"/>
      <c r="QVG1" s="136"/>
      <c r="QVH1" s="136"/>
      <c r="QVI1" s="136"/>
      <c r="QVJ1" s="136"/>
      <c r="QVK1" s="136"/>
      <c r="QVL1" s="136"/>
      <c r="QVM1" s="136"/>
      <c r="QVN1" s="136"/>
      <c r="QVO1" s="136"/>
      <c r="QVP1" s="136"/>
      <c r="QVQ1" s="136"/>
      <c r="QVR1" s="136"/>
      <c r="QVS1" s="136"/>
      <c r="QVT1" s="136"/>
      <c r="QVU1" s="136"/>
      <c r="QVV1" s="136"/>
      <c r="QVW1" s="136"/>
      <c r="QVX1" s="136"/>
      <c r="QVY1" s="136"/>
      <c r="QVZ1" s="136"/>
      <c r="QWA1" s="136"/>
      <c r="QWB1" s="136"/>
      <c r="QWC1" s="136"/>
      <c r="QWD1" s="136"/>
      <c r="QWE1" s="136"/>
      <c r="QWF1" s="136"/>
      <c r="QWG1" s="136"/>
      <c r="QWH1" s="136"/>
      <c r="QWI1" s="136"/>
      <c r="QWJ1" s="136"/>
      <c r="QWK1" s="136"/>
      <c r="QWL1" s="136"/>
      <c r="QWM1" s="136"/>
      <c r="QWN1" s="136"/>
      <c r="QWO1" s="136"/>
      <c r="QWP1" s="136"/>
      <c r="QWQ1" s="136"/>
      <c r="QWR1" s="136"/>
      <c r="QWS1" s="136"/>
      <c r="QWT1" s="136"/>
      <c r="QWU1" s="136"/>
      <c r="QWV1" s="136"/>
      <c r="QWW1" s="136"/>
      <c r="QWX1" s="136"/>
      <c r="QWY1" s="136"/>
      <c r="QWZ1" s="136"/>
      <c r="QXA1" s="136"/>
      <c r="QXB1" s="136"/>
      <c r="QXC1" s="136"/>
      <c r="QXD1" s="136"/>
      <c r="QXE1" s="136"/>
      <c r="QXF1" s="136"/>
      <c r="QXG1" s="136"/>
      <c r="QXH1" s="136"/>
      <c r="QXI1" s="136"/>
      <c r="QXJ1" s="136"/>
      <c r="QXK1" s="136"/>
      <c r="QXL1" s="136"/>
      <c r="QXM1" s="136"/>
      <c r="QXN1" s="136"/>
      <c r="QXO1" s="136"/>
      <c r="QXP1" s="136"/>
      <c r="QXQ1" s="136"/>
      <c r="QXR1" s="136"/>
      <c r="QXS1" s="136"/>
      <c r="QXT1" s="136"/>
      <c r="QXU1" s="136"/>
      <c r="QXV1" s="136"/>
      <c r="QXW1" s="136"/>
      <c r="QXX1" s="136"/>
      <c r="QXY1" s="136"/>
      <c r="QXZ1" s="136"/>
      <c r="QYA1" s="136"/>
      <c r="QYB1" s="136"/>
      <c r="QYC1" s="136"/>
      <c r="QYD1" s="136"/>
      <c r="QYE1" s="136"/>
      <c r="QYF1" s="136"/>
      <c r="QYG1" s="136"/>
      <c r="QYH1" s="136"/>
      <c r="QYI1" s="136"/>
      <c r="QYJ1" s="136"/>
      <c r="QYK1" s="136"/>
      <c r="QYL1" s="136"/>
      <c r="QYM1" s="136"/>
      <c r="QYN1" s="136"/>
      <c r="QYO1" s="136"/>
      <c r="QYP1" s="136"/>
      <c r="QYQ1" s="136"/>
      <c r="QYR1" s="136"/>
      <c r="QYS1" s="136"/>
      <c r="QYT1" s="136"/>
      <c r="QYU1" s="136"/>
      <c r="QYV1" s="136"/>
      <c r="QYW1" s="136"/>
      <c r="QYX1" s="136"/>
      <c r="QYY1" s="136"/>
      <c r="QYZ1" s="136"/>
      <c r="QZA1" s="136"/>
      <c r="QZB1" s="136"/>
      <c r="QZC1" s="136"/>
      <c r="QZD1" s="136"/>
      <c r="QZE1" s="136"/>
      <c r="QZF1" s="136"/>
      <c r="QZG1" s="136"/>
      <c r="QZH1" s="136"/>
      <c r="QZI1" s="136"/>
      <c r="QZJ1" s="136"/>
      <c r="QZK1" s="136"/>
      <c r="QZL1" s="136"/>
      <c r="QZM1" s="136"/>
      <c r="QZN1" s="136"/>
      <c r="QZO1" s="136"/>
      <c r="QZP1" s="136"/>
      <c r="QZQ1" s="136"/>
      <c r="QZR1" s="136"/>
      <c r="QZS1" s="136"/>
      <c r="QZT1" s="136"/>
      <c r="QZU1" s="136"/>
      <c r="QZV1" s="136"/>
      <c r="QZW1" s="136"/>
      <c r="QZX1" s="136"/>
      <c r="QZY1" s="136"/>
      <c r="QZZ1" s="136"/>
      <c r="RAA1" s="136"/>
      <c r="RAB1" s="136"/>
      <c r="RAC1" s="136"/>
      <c r="RAD1" s="136"/>
      <c r="RAE1" s="136"/>
      <c r="RAF1" s="136"/>
      <c r="RAG1" s="136"/>
      <c r="RAH1" s="136"/>
      <c r="RAI1" s="136"/>
      <c r="RAJ1" s="136"/>
      <c r="RAK1" s="136"/>
      <c r="RAL1" s="136"/>
      <c r="RAM1" s="136"/>
      <c r="RAN1" s="136"/>
      <c r="RAO1" s="136"/>
      <c r="RAP1" s="136"/>
      <c r="RAQ1" s="136"/>
      <c r="RAR1" s="136"/>
      <c r="RAS1" s="136"/>
      <c r="RAT1" s="136"/>
      <c r="RAU1" s="136"/>
      <c r="RAV1" s="136"/>
      <c r="RAW1" s="136"/>
      <c r="RAX1" s="136"/>
      <c r="RAY1" s="136"/>
      <c r="RAZ1" s="136"/>
      <c r="RBA1" s="136"/>
      <c r="RBB1" s="136"/>
      <c r="RBC1" s="136"/>
      <c r="RBD1" s="136"/>
      <c r="RBE1" s="136"/>
      <c r="RBF1" s="136"/>
      <c r="RBG1" s="136"/>
      <c r="RBH1" s="136"/>
      <c r="RBI1" s="136"/>
      <c r="RBJ1" s="136"/>
      <c r="RBK1" s="136"/>
      <c r="RBL1" s="136"/>
      <c r="RBM1" s="136"/>
      <c r="RBN1" s="136"/>
      <c r="RBO1" s="136"/>
      <c r="RBP1" s="136"/>
      <c r="RBQ1" s="136"/>
      <c r="RBR1" s="136"/>
      <c r="RBS1" s="136"/>
      <c r="RBT1" s="136"/>
      <c r="RBU1" s="136"/>
      <c r="RBV1" s="136"/>
      <c r="RBW1" s="136"/>
      <c r="RBX1" s="136"/>
      <c r="RBY1" s="136"/>
      <c r="RBZ1" s="136"/>
      <c r="RCA1" s="136"/>
      <c r="RCB1" s="136"/>
      <c r="RCC1" s="136"/>
      <c r="RCD1" s="136"/>
      <c r="RCE1" s="136"/>
      <c r="RCF1" s="136"/>
      <c r="RCG1" s="136"/>
      <c r="RCH1" s="136"/>
      <c r="RCI1" s="136"/>
      <c r="RCJ1" s="136"/>
      <c r="RCK1" s="136"/>
      <c r="RCL1" s="136"/>
      <c r="RCM1" s="136"/>
      <c r="RCN1" s="136"/>
      <c r="RCO1" s="136"/>
      <c r="RCP1" s="136"/>
      <c r="RCQ1" s="136"/>
      <c r="RCR1" s="136"/>
      <c r="RCS1" s="136"/>
      <c r="RCT1" s="136"/>
      <c r="RCU1" s="136"/>
      <c r="RCV1" s="136"/>
      <c r="RCW1" s="136"/>
      <c r="RCX1" s="136"/>
      <c r="RCY1" s="136"/>
      <c r="RCZ1" s="136"/>
      <c r="RDA1" s="136"/>
      <c r="RDB1" s="136"/>
      <c r="RDC1" s="136"/>
      <c r="RDD1" s="136"/>
      <c r="RDE1" s="136"/>
      <c r="RDF1" s="136"/>
      <c r="RDG1" s="136"/>
      <c r="RDH1" s="136"/>
      <c r="RDI1" s="136"/>
      <c r="RDJ1" s="136"/>
      <c r="RDK1" s="136"/>
      <c r="RDL1" s="136"/>
      <c r="RDM1" s="136"/>
      <c r="RDN1" s="136"/>
      <c r="RDO1" s="136"/>
      <c r="RDP1" s="136"/>
      <c r="RDQ1" s="136"/>
      <c r="RDR1" s="136"/>
      <c r="RDS1" s="136"/>
      <c r="RDT1" s="136"/>
      <c r="RDU1" s="136"/>
      <c r="RDV1" s="136"/>
      <c r="RDW1" s="136"/>
      <c r="RDX1" s="136"/>
      <c r="RDY1" s="136"/>
      <c r="RDZ1" s="136"/>
      <c r="REA1" s="136"/>
      <c r="REB1" s="136"/>
      <c r="REC1" s="136"/>
      <c r="RED1" s="136"/>
      <c r="REE1" s="136"/>
      <c r="REF1" s="136"/>
      <c r="REG1" s="136"/>
      <c r="REH1" s="136"/>
      <c r="REI1" s="136"/>
      <c r="REJ1" s="136"/>
      <c r="REK1" s="136"/>
      <c r="REL1" s="136"/>
      <c r="REM1" s="136"/>
      <c r="REN1" s="136"/>
      <c r="REO1" s="136"/>
      <c r="REP1" s="136"/>
      <c r="REQ1" s="136"/>
      <c r="RER1" s="136"/>
      <c r="RES1" s="136"/>
      <c r="RET1" s="136"/>
      <c r="REU1" s="136"/>
      <c r="REV1" s="136"/>
      <c r="REW1" s="136"/>
      <c r="REX1" s="136"/>
      <c r="REY1" s="136"/>
      <c r="REZ1" s="136"/>
      <c r="RFA1" s="136"/>
      <c r="RFB1" s="136"/>
      <c r="RFC1" s="136"/>
      <c r="RFD1" s="136"/>
      <c r="RFE1" s="136"/>
      <c r="RFF1" s="136"/>
      <c r="RFG1" s="136"/>
      <c r="RFH1" s="136"/>
      <c r="RFI1" s="136"/>
      <c r="RFJ1" s="136"/>
      <c r="RFK1" s="136"/>
      <c r="RFL1" s="136"/>
      <c r="RFM1" s="136"/>
      <c r="RFN1" s="136"/>
      <c r="RFO1" s="136"/>
      <c r="RFP1" s="136"/>
      <c r="RFQ1" s="136"/>
      <c r="RFR1" s="136"/>
      <c r="RFS1" s="136"/>
      <c r="RFT1" s="136"/>
      <c r="RFU1" s="136"/>
      <c r="RFV1" s="136"/>
      <c r="RFW1" s="136"/>
      <c r="RFX1" s="136"/>
      <c r="RFY1" s="136"/>
      <c r="RFZ1" s="136"/>
      <c r="RGA1" s="136"/>
      <c r="RGB1" s="136"/>
      <c r="RGC1" s="136"/>
      <c r="RGD1" s="136"/>
      <c r="RGE1" s="136"/>
      <c r="RGF1" s="136"/>
      <c r="RGG1" s="136"/>
      <c r="RGH1" s="136"/>
      <c r="RGI1" s="136"/>
      <c r="RGJ1" s="136"/>
      <c r="RGK1" s="136"/>
      <c r="RGL1" s="136"/>
      <c r="RGM1" s="136"/>
      <c r="RGN1" s="136"/>
      <c r="RGO1" s="136"/>
      <c r="RGP1" s="136"/>
      <c r="RGQ1" s="136"/>
      <c r="RGR1" s="136"/>
      <c r="RGS1" s="136"/>
      <c r="RGT1" s="136"/>
      <c r="RGU1" s="136"/>
      <c r="RGV1" s="136"/>
      <c r="RGW1" s="136"/>
      <c r="RGX1" s="136"/>
      <c r="RGY1" s="136"/>
      <c r="RGZ1" s="136"/>
      <c r="RHA1" s="136"/>
      <c r="RHB1" s="136"/>
      <c r="RHC1" s="136"/>
      <c r="RHD1" s="136"/>
      <c r="RHE1" s="136"/>
      <c r="RHF1" s="136"/>
      <c r="RHG1" s="136"/>
      <c r="RHH1" s="136"/>
      <c r="RHI1" s="136"/>
      <c r="RHJ1" s="136"/>
      <c r="RHK1" s="136"/>
      <c r="RHL1" s="136"/>
      <c r="RHM1" s="136"/>
      <c r="RHN1" s="136"/>
      <c r="RHO1" s="136"/>
      <c r="RHP1" s="136"/>
      <c r="RHQ1" s="136"/>
      <c r="RHR1" s="136"/>
      <c r="RHS1" s="136"/>
      <c r="RHT1" s="136"/>
      <c r="RHU1" s="136"/>
      <c r="RHV1" s="136"/>
      <c r="RHW1" s="136"/>
      <c r="RHX1" s="136"/>
      <c r="RHY1" s="136"/>
      <c r="RHZ1" s="136"/>
      <c r="RIA1" s="136"/>
      <c r="RIB1" s="136"/>
      <c r="RIC1" s="136"/>
      <c r="RID1" s="136"/>
      <c r="RIE1" s="136"/>
      <c r="RIF1" s="136"/>
      <c r="RIG1" s="136"/>
      <c r="RIH1" s="136"/>
      <c r="RII1" s="136"/>
      <c r="RIJ1" s="136"/>
      <c r="RIK1" s="136"/>
      <c r="RIL1" s="136"/>
      <c r="RIM1" s="136"/>
      <c r="RIN1" s="136"/>
      <c r="RIO1" s="136"/>
      <c r="RIP1" s="136"/>
      <c r="RIQ1" s="136"/>
      <c r="RIR1" s="136"/>
      <c r="RIS1" s="136"/>
      <c r="RIT1" s="136"/>
      <c r="RIU1" s="136"/>
      <c r="RIV1" s="136"/>
      <c r="RIW1" s="136"/>
      <c r="RIX1" s="136"/>
      <c r="RIY1" s="136"/>
      <c r="RIZ1" s="136"/>
      <c r="RJA1" s="136"/>
      <c r="RJB1" s="136"/>
      <c r="RJC1" s="136"/>
      <c r="RJD1" s="136"/>
      <c r="RJE1" s="136"/>
      <c r="RJF1" s="136"/>
      <c r="RJG1" s="136"/>
      <c r="RJH1" s="136"/>
      <c r="RJI1" s="136"/>
      <c r="RJJ1" s="136"/>
      <c r="RJK1" s="136"/>
      <c r="RJL1" s="136"/>
      <c r="RJM1" s="136"/>
      <c r="RJN1" s="136"/>
      <c r="RJO1" s="136"/>
      <c r="RJP1" s="136"/>
      <c r="RJQ1" s="136"/>
      <c r="RJR1" s="136"/>
      <c r="RJS1" s="136"/>
      <c r="RJT1" s="136"/>
      <c r="RJU1" s="136"/>
      <c r="RJV1" s="136"/>
      <c r="RJW1" s="136"/>
      <c r="RJX1" s="136"/>
      <c r="RJY1" s="136"/>
      <c r="RJZ1" s="136"/>
      <c r="RKA1" s="136"/>
      <c r="RKB1" s="136"/>
      <c r="RKC1" s="136"/>
      <c r="RKD1" s="136"/>
      <c r="RKE1" s="136"/>
      <c r="RKF1" s="136"/>
      <c r="RKG1" s="136"/>
      <c r="RKH1" s="136"/>
      <c r="RKI1" s="136"/>
      <c r="RKJ1" s="136"/>
      <c r="RKK1" s="136"/>
      <c r="RKL1" s="136"/>
      <c r="RKM1" s="136"/>
      <c r="RKN1" s="136"/>
      <c r="RKO1" s="136"/>
      <c r="RKP1" s="136"/>
      <c r="RKQ1" s="136"/>
      <c r="RKR1" s="136"/>
      <c r="RKS1" s="136"/>
      <c r="RKT1" s="136"/>
      <c r="RKU1" s="136"/>
      <c r="RKV1" s="136"/>
      <c r="RKW1" s="136"/>
      <c r="RKX1" s="136"/>
      <c r="RKY1" s="136"/>
      <c r="RKZ1" s="136"/>
      <c r="RLA1" s="136"/>
      <c r="RLB1" s="136"/>
      <c r="RLC1" s="136"/>
      <c r="RLD1" s="136"/>
      <c r="RLE1" s="136"/>
      <c r="RLF1" s="136"/>
      <c r="RLG1" s="136"/>
      <c r="RLH1" s="136"/>
      <c r="RLI1" s="136"/>
      <c r="RLJ1" s="136"/>
      <c r="RLK1" s="136"/>
      <c r="RLL1" s="136"/>
      <c r="RLM1" s="136"/>
      <c r="RLN1" s="136"/>
      <c r="RLO1" s="136"/>
      <c r="RLP1" s="136"/>
      <c r="RLQ1" s="136"/>
      <c r="RLR1" s="136"/>
      <c r="RLS1" s="136"/>
      <c r="RLT1" s="136"/>
      <c r="RLU1" s="136"/>
      <c r="RLV1" s="136"/>
      <c r="RLW1" s="136"/>
      <c r="RLX1" s="136"/>
      <c r="RLY1" s="136"/>
      <c r="RLZ1" s="136"/>
      <c r="RMA1" s="136"/>
      <c r="RMB1" s="136"/>
      <c r="RMC1" s="136"/>
      <c r="RMD1" s="136"/>
      <c r="RME1" s="136"/>
      <c r="RMF1" s="136"/>
      <c r="RMG1" s="136"/>
      <c r="RMH1" s="136"/>
      <c r="RMI1" s="136"/>
      <c r="RMJ1" s="136"/>
      <c r="RMK1" s="136"/>
      <c r="RML1" s="136"/>
      <c r="RMM1" s="136"/>
      <c r="RMN1" s="136"/>
      <c r="RMO1" s="136"/>
      <c r="RMP1" s="136"/>
      <c r="RMQ1" s="136"/>
      <c r="RMR1" s="136"/>
      <c r="RMS1" s="136"/>
      <c r="RMT1" s="136"/>
      <c r="RMU1" s="136"/>
      <c r="RMV1" s="136"/>
      <c r="RMW1" s="136"/>
      <c r="RMX1" s="136"/>
      <c r="RMY1" s="136"/>
      <c r="RMZ1" s="136"/>
      <c r="RNA1" s="136"/>
      <c r="RNB1" s="136"/>
      <c r="RNC1" s="136"/>
      <c r="RND1" s="136"/>
      <c r="RNE1" s="136"/>
      <c r="RNF1" s="136"/>
      <c r="RNG1" s="136"/>
      <c r="RNH1" s="136"/>
      <c r="RNI1" s="136"/>
      <c r="RNJ1" s="136"/>
      <c r="RNK1" s="136"/>
      <c r="RNL1" s="136"/>
      <c r="RNM1" s="136"/>
      <c r="RNN1" s="136"/>
      <c r="RNO1" s="136"/>
      <c r="RNP1" s="136"/>
      <c r="RNQ1" s="136"/>
      <c r="RNR1" s="136"/>
      <c r="RNS1" s="136"/>
      <c r="RNT1" s="136"/>
      <c r="RNU1" s="136"/>
      <c r="RNV1" s="136"/>
      <c r="RNW1" s="136"/>
      <c r="RNX1" s="136"/>
      <c r="RNY1" s="136"/>
      <c r="RNZ1" s="136"/>
      <c r="ROA1" s="136"/>
      <c r="ROB1" s="136"/>
      <c r="ROC1" s="136"/>
      <c r="ROD1" s="136"/>
      <c r="ROE1" s="136"/>
      <c r="ROF1" s="136"/>
      <c r="ROG1" s="136"/>
      <c r="ROH1" s="136"/>
      <c r="ROI1" s="136"/>
      <c r="ROJ1" s="136"/>
      <c r="ROK1" s="136"/>
      <c r="ROL1" s="136"/>
      <c r="ROM1" s="136"/>
      <c r="RON1" s="136"/>
      <c r="ROO1" s="136"/>
      <c r="ROP1" s="136"/>
      <c r="ROQ1" s="136"/>
      <c r="ROR1" s="136"/>
      <c r="ROS1" s="136"/>
      <c r="ROT1" s="136"/>
      <c r="ROU1" s="136"/>
      <c r="ROV1" s="136"/>
      <c r="ROW1" s="136"/>
      <c r="ROX1" s="136"/>
      <c r="ROY1" s="136"/>
      <c r="ROZ1" s="136"/>
      <c r="RPA1" s="136"/>
      <c r="RPB1" s="136"/>
      <c r="RPC1" s="136"/>
      <c r="RPD1" s="136"/>
      <c r="RPE1" s="136"/>
      <c r="RPF1" s="136"/>
      <c r="RPG1" s="136"/>
      <c r="RPH1" s="136"/>
      <c r="RPI1" s="136"/>
      <c r="RPJ1" s="136"/>
      <c r="RPK1" s="136"/>
      <c r="RPL1" s="136"/>
      <c r="RPM1" s="136"/>
      <c r="RPN1" s="136"/>
      <c r="RPO1" s="136"/>
      <c r="RPP1" s="136"/>
      <c r="RPQ1" s="136"/>
      <c r="RPR1" s="136"/>
      <c r="RPS1" s="136"/>
      <c r="RPT1" s="136"/>
      <c r="RPU1" s="136"/>
      <c r="RPV1" s="136"/>
      <c r="RPW1" s="136"/>
      <c r="RPX1" s="136"/>
      <c r="RPY1" s="136"/>
      <c r="RPZ1" s="136"/>
      <c r="RQA1" s="136"/>
      <c r="RQB1" s="136"/>
      <c r="RQC1" s="136"/>
      <c r="RQD1" s="136"/>
      <c r="RQE1" s="136"/>
      <c r="RQF1" s="136"/>
      <c r="RQG1" s="136"/>
      <c r="RQH1" s="136"/>
      <c r="RQI1" s="136"/>
      <c r="RQJ1" s="136"/>
      <c r="RQK1" s="136"/>
      <c r="RQL1" s="136"/>
      <c r="RQM1" s="136"/>
      <c r="RQN1" s="136"/>
      <c r="RQO1" s="136"/>
      <c r="RQP1" s="136"/>
      <c r="RQQ1" s="136"/>
      <c r="RQR1" s="136"/>
      <c r="RQS1" s="136"/>
      <c r="RQT1" s="136"/>
      <c r="RQU1" s="136"/>
      <c r="RQV1" s="136"/>
      <c r="RQW1" s="136"/>
      <c r="RQX1" s="136"/>
      <c r="RQY1" s="136"/>
      <c r="RQZ1" s="136"/>
      <c r="RRA1" s="136"/>
      <c r="RRB1" s="136"/>
      <c r="RRC1" s="136"/>
      <c r="RRD1" s="136"/>
      <c r="RRE1" s="136"/>
      <c r="RRF1" s="136"/>
      <c r="RRG1" s="136"/>
      <c r="RRH1" s="136"/>
      <c r="RRI1" s="136"/>
      <c r="RRJ1" s="136"/>
      <c r="RRK1" s="136"/>
      <c r="RRL1" s="136"/>
      <c r="RRM1" s="136"/>
      <c r="RRN1" s="136"/>
      <c r="RRO1" s="136"/>
      <c r="RRP1" s="136"/>
      <c r="RRQ1" s="136"/>
      <c r="RRR1" s="136"/>
      <c r="RRS1" s="136"/>
      <c r="RRT1" s="136"/>
      <c r="RRU1" s="136"/>
      <c r="RRV1" s="136"/>
      <c r="RRW1" s="136"/>
      <c r="RRX1" s="136"/>
      <c r="RRY1" s="136"/>
      <c r="RRZ1" s="136"/>
      <c r="RSA1" s="136"/>
      <c r="RSB1" s="136"/>
      <c r="RSC1" s="136"/>
      <c r="RSD1" s="136"/>
      <c r="RSE1" s="136"/>
      <c r="RSF1" s="136"/>
      <c r="RSG1" s="136"/>
      <c r="RSH1" s="136"/>
      <c r="RSI1" s="136"/>
      <c r="RSJ1" s="136"/>
      <c r="RSK1" s="136"/>
      <c r="RSL1" s="136"/>
      <c r="RSM1" s="136"/>
      <c r="RSN1" s="136"/>
      <c r="RSO1" s="136"/>
      <c r="RSP1" s="136"/>
      <c r="RSQ1" s="136"/>
      <c r="RSR1" s="136"/>
      <c r="RSS1" s="136"/>
      <c r="RST1" s="136"/>
      <c r="RSU1" s="136"/>
      <c r="RSV1" s="136"/>
      <c r="RSW1" s="136"/>
      <c r="RSX1" s="136"/>
      <c r="RSY1" s="136"/>
      <c r="RSZ1" s="136"/>
      <c r="RTA1" s="136"/>
      <c r="RTB1" s="136"/>
      <c r="RTC1" s="136"/>
      <c r="RTD1" s="136"/>
      <c r="RTE1" s="136"/>
      <c r="RTF1" s="136"/>
      <c r="RTG1" s="136"/>
      <c r="RTH1" s="136"/>
      <c r="RTI1" s="136"/>
      <c r="RTJ1" s="136"/>
      <c r="RTK1" s="136"/>
      <c r="RTL1" s="136"/>
      <c r="RTM1" s="136"/>
      <c r="RTN1" s="136"/>
      <c r="RTO1" s="136"/>
      <c r="RTP1" s="136"/>
      <c r="RTQ1" s="136"/>
      <c r="RTR1" s="136"/>
      <c r="RTS1" s="136"/>
      <c r="RTT1" s="136"/>
      <c r="RTU1" s="136"/>
      <c r="RTV1" s="136"/>
      <c r="RTW1" s="136"/>
      <c r="RTX1" s="136"/>
      <c r="RTY1" s="136"/>
      <c r="RTZ1" s="136"/>
      <c r="RUA1" s="136"/>
      <c r="RUB1" s="136"/>
      <c r="RUC1" s="136"/>
      <c r="RUD1" s="136"/>
      <c r="RUE1" s="136"/>
      <c r="RUF1" s="136"/>
      <c r="RUG1" s="136"/>
      <c r="RUH1" s="136"/>
      <c r="RUI1" s="136"/>
      <c r="RUJ1" s="136"/>
      <c r="RUK1" s="136"/>
      <c r="RUL1" s="136"/>
      <c r="RUM1" s="136"/>
      <c r="RUN1" s="136"/>
      <c r="RUO1" s="136"/>
      <c r="RUP1" s="136"/>
      <c r="RUQ1" s="136"/>
      <c r="RUR1" s="136"/>
      <c r="RUS1" s="136"/>
      <c r="RUT1" s="136"/>
      <c r="RUU1" s="136"/>
      <c r="RUV1" s="136"/>
      <c r="RUW1" s="136"/>
      <c r="RUX1" s="136"/>
      <c r="RUY1" s="136"/>
      <c r="RUZ1" s="136"/>
      <c r="RVA1" s="136"/>
      <c r="RVB1" s="136"/>
      <c r="RVC1" s="136"/>
      <c r="RVD1" s="136"/>
      <c r="RVE1" s="136"/>
      <c r="RVF1" s="136"/>
      <c r="RVG1" s="136"/>
      <c r="RVH1" s="136"/>
      <c r="RVI1" s="136"/>
      <c r="RVJ1" s="136"/>
      <c r="RVK1" s="136"/>
      <c r="RVL1" s="136"/>
      <c r="RVM1" s="136"/>
      <c r="RVN1" s="136"/>
      <c r="RVO1" s="136"/>
      <c r="RVP1" s="136"/>
      <c r="RVQ1" s="136"/>
      <c r="RVR1" s="136"/>
      <c r="RVS1" s="136"/>
      <c r="RVT1" s="136"/>
      <c r="RVU1" s="136"/>
      <c r="RVV1" s="136"/>
      <c r="RVW1" s="136"/>
      <c r="RVX1" s="136"/>
      <c r="RVY1" s="136"/>
      <c r="RVZ1" s="136"/>
      <c r="RWA1" s="136"/>
      <c r="RWB1" s="136"/>
      <c r="RWC1" s="136"/>
      <c r="RWD1" s="136"/>
      <c r="RWE1" s="136"/>
      <c r="RWF1" s="136"/>
      <c r="RWG1" s="136"/>
      <c r="RWH1" s="136"/>
      <c r="RWI1" s="136"/>
      <c r="RWJ1" s="136"/>
      <c r="RWK1" s="136"/>
      <c r="RWL1" s="136"/>
      <c r="RWM1" s="136"/>
      <c r="RWN1" s="136"/>
      <c r="RWO1" s="136"/>
      <c r="RWP1" s="136"/>
      <c r="RWQ1" s="136"/>
      <c r="RWR1" s="136"/>
      <c r="RWS1" s="136"/>
      <c r="RWT1" s="136"/>
      <c r="RWU1" s="136"/>
      <c r="RWV1" s="136"/>
      <c r="RWW1" s="136"/>
      <c r="RWX1" s="136"/>
      <c r="RWY1" s="136"/>
      <c r="RWZ1" s="136"/>
      <c r="RXA1" s="136"/>
      <c r="RXB1" s="136"/>
      <c r="RXC1" s="136"/>
      <c r="RXD1" s="136"/>
      <c r="RXE1" s="136"/>
      <c r="RXF1" s="136"/>
      <c r="RXG1" s="136"/>
      <c r="RXH1" s="136"/>
      <c r="RXI1" s="136"/>
      <c r="RXJ1" s="136"/>
      <c r="RXK1" s="136"/>
      <c r="RXL1" s="136"/>
      <c r="RXM1" s="136"/>
      <c r="RXN1" s="136"/>
      <c r="RXO1" s="136"/>
      <c r="RXP1" s="136"/>
      <c r="RXQ1" s="136"/>
      <c r="RXR1" s="136"/>
      <c r="RXS1" s="136"/>
      <c r="RXT1" s="136"/>
      <c r="RXU1" s="136"/>
      <c r="RXV1" s="136"/>
      <c r="RXW1" s="136"/>
      <c r="RXX1" s="136"/>
      <c r="RXY1" s="136"/>
      <c r="RXZ1" s="136"/>
      <c r="RYA1" s="136"/>
      <c r="RYB1" s="136"/>
      <c r="RYC1" s="136"/>
      <c r="RYD1" s="136"/>
      <c r="RYE1" s="136"/>
      <c r="RYF1" s="136"/>
      <c r="RYG1" s="136"/>
      <c r="RYH1" s="136"/>
      <c r="RYI1" s="136"/>
      <c r="RYJ1" s="136"/>
      <c r="RYK1" s="136"/>
      <c r="RYL1" s="136"/>
      <c r="RYM1" s="136"/>
      <c r="RYN1" s="136"/>
      <c r="RYO1" s="136"/>
      <c r="RYP1" s="136"/>
      <c r="RYQ1" s="136"/>
      <c r="RYR1" s="136"/>
      <c r="RYS1" s="136"/>
      <c r="RYT1" s="136"/>
      <c r="RYU1" s="136"/>
      <c r="RYV1" s="136"/>
      <c r="RYW1" s="136"/>
      <c r="RYX1" s="136"/>
      <c r="RYY1" s="136"/>
      <c r="RYZ1" s="136"/>
      <c r="RZA1" s="136"/>
      <c r="RZB1" s="136"/>
      <c r="RZC1" s="136"/>
      <c r="RZD1" s="136"/>
      <c r="RZE1" s="136"/>
      <c r="RZF1" s="136"/>
      <c r="RZG1" s="136"/>
      <c r="RZH1" s="136"/>
      <c r="RZI1" s="136"/>
      <c r="RZJ1" s="136"/>
      <c r="RZK1" s="136"/>
      <c r="RZL1" s="136"/>
      <c r="RZM1" s="136"/>
      <c r="RZN1" s="136"/>
      <c r="RZO1" s="136"/>
      <c r="RZP1" s="136"/>
      <c r="RZQ1" s="136"/>
      <c r="RZR1" s="136"/>
      <c r="RZS1" s="136"/>
      <c r="RZT1" s="136"/>
      <c r="RZU1" s="136"/>
      <c r="RZV1" s="136"/>
      <c r="RZW1" s="136"/>
      <c r="RZX1" s="136"/>
      <c r="RZY1" s="136"/>
      <c r="RZZ1" s="136"/>
      <c r="SAA1" s="136"/>
      <c r="SAB1" s="136"/>
      <c r="SAC1" s="136"/>
      <c r="SAD1" s="136"/>
      <c r="SAE1" s="136"/>
      <c r="SAF1" s="136"/>
      <c r="SAG1" s="136"/>
      <c r="SAH1" s="136"/>
      <c r="SAI1" s="136"/>
      <c r="SAJ1" s="136"/>
      <c r="SAK1" s="136"/>
      <c r="SAL1" s="136"/>
      <c r="SAM1" s="136"/>
      <c r="SAN1" s="136"/>
      <c r="SAO1" s="136"/>
      <c r="SAP1" s="136"/>
      <c r="SAQ1" s="136"/>
      <c r="SAR1" s="136"/>
      <c r="SAS1" s="136"/>
      <c r="SAT1" s="136"/>
      <c r="SAU1" s="136"/>
      <c r="SAV1" s="136"/>
      <c r="SAW1" s="136"/>
      <c r="SAX1" s="136"/>
      <c r="SAY1" s="136"/>
      <c r="SAZ1" s="136"/>
      <c r="SBA1" s="136"/>
      <c r="SBB1" s="136"/>
      <c r="SBC1" s="136"/>
      <c r="SBD1" s="136"/>
      <c r="SBE1" s="136"/>
      <c r="SBF1" s="136"/>
      <c r="SBG1" s="136"/>
      <c r="SBH1" s="136"/>
      <c r="SBI1" s="136"/>
      <c r="SBJ1" s="136"/>
      <c r="SBK1" s="136"/>
      <c r="SBL1" s="136"/>
      <c r="SBM1" s="136"/>
      <c r="SBN1" s="136"/>
      <c r="SBO1" s="136"/>
      <c r="SBP1" s="136"/>
      <c r="SBQ1" s="136"/>
      <c r="SBR1" s="136"/>
      <c r="SBS1" s="136"/>
      <c r="SBT1" s="136"/>
      <c r="SBU1" s="136"/>
      <c r="SBV1" s="136"/>
      <c r="SBW1" s="136"/>
      <c r="SBX1" s="136"/>
      <c r="SBY1" s="136"/>
      <c r="SBZ1" s="136"/>
      <c r="SCA1" s="136"/>
      <c r="SCB1" s="136"/>
      <c r="SCC1" s="136"/>
      <c r="SCD1" s="136"/>
      <c r="SCE1" s="136"/>
      <c r="SCF1" s="136"/>
      <c r="SCG1" s="136"/>
      <c r="SCH1" s="136"/>
      <c r="SCI1" s="136"/>
      <c r="SCJ1" s="136"/>
      <c r="SCK1" s="136"/>
      <c r="SCL1" s="136"/>
      <c r="SCM1" s="136"/>
      <c r="SCN1" s="136"/>
      <c r="SCO1" s="136"/>
      <c r="SCP1" s="136"/>
      <c r="SCQ1" s="136"/>
      <c r="SCR1" s="136"/>
      <c r="SCS1" s="136"/>
      <c r="SCT1" s="136"/>
      <c r="SCU1" s="136"/>
      <c r="SCV1" s="136"/>
      <c r="SCW1" s="136"/>
      <c r="SCX1" s="136"/>
      <c r="SCY1" s="136"/>
      <c r="SCZ1" s="136"/>
      <c r="SDA1" s="136"/>
      <c r="SDB1" s="136"/>
      <c r="SDC1" s="136"/>
      <c r="SDD1" s="136"/>
      <c r="SDE1" s="136"/>
      <c r="SDF1" s="136"/>
      <c r="SDG1" s="136"/>
      <c r="SDH1" s="136"/>
      <c r="SDI1" s="136"/>
      <c r="SDJ1" s="136"/>
      <c r="SDK1" s="136"/>
      <c r="SDL1" s="136"/>
      <c r="SDM1" s="136"/>
      <c r="SDN1" s="136"/>
      <c r="SDO1" s="136"/>
      <c r="SDP1" s="136"/>
      <c r="SDQ1" s="136"/>
      <c r="SDR1" s="136"/>
      <c r="SDS1" s="136"/>
      <c r="SDT1" s="136"/>
      <c r="SDU1" s="136"/>
      <c r="SDV1" s="136"/>
      <c r="SDW1" s="136"/>
      <c r="SDX1" s="136"/>
      <c r="SDY1" s="136"/>
      <c r="SDZ1" s="136"/>
      <c r="SEA1" s="136"/>
      <c r="SEB1" s="136"/>
      <c r="SEC1" s="136"/>
      <c r="SED1" s="136"/>
      <c r="SEE1" s="136"/>
      <c r="SEF1" s="136"/>
      <c r="SEG1" s="136"/>
      <c r="SEH1" s="136"/>
      <c r="SEI1" s="136"/>
      <c r="SEJ1" s="136"/>
      <c r="SEK1" s="136"/>
      <c r="SEL1" s="136"/>
      <c r="SEM1" s="136"/>
      <c r="SEN1" s="136"/>
      <c r="SEO1" s="136"/>
      <c r="SEP1" s="136"/>
      <c r="SEQ1" s="136"/>
      <c r="SER1" s="136"/>
      <c r="SES1" s="136"/>
      <c r="SET1" s="136"/>
      <c r="SEU1" s="136"/>
      <c r="SEV1" s="136"/>
      <c r="SEW1" s="136"/>
      <c r="SEX1" s="136"/>
      <c r="SEY1" s="136"/>
      <c r="SEZ1" s="136"/>
      <c r="SFA1" s="136"/>
      <c r="SFB1" s="136"/>
      <c r="SFC1" s="136"/>
      <c r="SFD1" s="136"/>
      <c r="SFE1" s="136"/>
      <c r="SFF1" s="136"/>
      <c r="SFG1" s="136"/>
      <c r="SFH1" s="136"/>
      <c r="SFI1" s="136"/>
      <c r="SFJ1" s="136"/>
      <c r="SFK1" s="136"/>
      <c r="SFL1" s="136"/>
      <c r="SFM1" s="136"/>
      <c r="SFN1" s="136"/>
      <c r="SFO1" s="136"/>
      <c r="SFP1" s="136"/>
      <c r="SFQ1" s="136"/>
      <c r="SFR1" s="136"/>
      <c r="SFS1" s="136"/>
      <c r="SFT1" s="136"/>
      <c r="SFU1" s="136"/>
      <c r="SFV1" s="136"/>
      <c r="SFW1" s="136"/>
      <c r="SFX1" s="136"/>
      <c r="SFY1" s="136"/>
      <c r="SFZ1" s="136"/>
      <c r="SGA1" s="136"/>
      <c r="SGB1" s="136"/>
      <c r="SGC1" s="136"/>
      <c r="SGD1" s="136"/>
      <c r="SGE1" s="136"/>
      <c r="SGF1" s="136"/>
      <c r="SGG1" s="136"/>
      <c r="SGH1" s="136"/>
      <c r="SGI1" s="136"/>
      <c r="SGJ1" s="136"/>
      <c r="SGK1" s="136"/>
      <c r="SGL1" s="136"/>
      <c r="SGM1" s="136"/>
      <c r="SGN1" s="136"/>
      <c r="SGO1" s="136"/>
      <c r="SGP1" s="136"/>
      <c r="SGQ1" s="136"/>
      <c r="SGR1" s="136"/>
      <c r="SGS1" s="136"/>
      <c r="SGT1" s="136"/>
      <c r="SGU1" s="136"/>
      <c r="SGV1" s="136"/>
      <c r="SGW1" s="136"/>
      <c r="SGX1" s="136"/>
      <c r="SGY1" s="136"/>
      <c r="SGZ1" s="136"/>
      <c r="SHA1" s="136"/>
      <c r="SHB1" s="136"/>
      <c r="SHC1" s="136"/>
      <c r="SHD1" s="136"/>
      <c r="SHE1" s="136"/>
      <c r="SHF1" s="136"/>
      <c r="SHG1" s="136"/>
      <c r="SHH1" s="136"/>
      <c r="SHI1" s="136"/>
      <c r="SHJ1" s="136"/>
      <c r="SHK1" s="136"/>
      <c r="SHL1" s="136"/>
      <c r="SHM1" s="136"/>
      <c r="SHN1" s="136"/>
      <c r="SHO1" s="136"/>
      <c r="SHP1" s="136"/>
      <c r="SHQ1" s="136"/>
      <c r="SHR1" s="136"/>
      <c r="SHS1" s="136"/>
      <c r="SHT1" s="136"/>
      <c r="SHU1" s="136"/>
      <c r="SHV1" s="136"/>
      <c r="SHW1" s="136"/>
      <c r="SHX1" s="136"/>
      <c r="SHY1" s="136"/>
      <c r="SHZ1" s="136"/>
      <c r="SIA1" s="136"/>
      <c r="SIB1" s="136"/>
      <c r="SIC1" s="136"/>
      <c r="SID1" s="136"/>
      <c r="SIE1" s="136"/>
      <c r="SIF1" s="136"/>
      <c r="SIG1" s="136"/>
      <c r="SIH1" s="136"/>
      <c r="SII1" s="136"/>
      <c r="SIJ1" s="136"/>
      <c r="SIK1" s="136"/>
      <c r="SIL1" s="136"/>
      <c r="SIM1" s="136"/>
      <c r="SIN1" s="136"/>
      <c r="SIO1" s="136"/>
      <c r="SIP1" s="136"/>
      <c r="SIQ1" s="136"/>
      <c r="SIR1" s="136"/>
      <c r="SIS1" s="136"/>
      <c r="SIT1" s="136"/>
      <c r="SIU1" s="136"/>
      <c r="SIV1" s="136"/>
      <c r="SIW1" s="136"/>
      <c r="SIX1" s="136"/>
      <c r="SIY1" s="136"/>
      <c r="SIZ1" s="136"/>
      <c r="SJA1" s="136"/>
      <c r="SJB1" s="136"/>
      <c r="SJC1" s="136"/>
      <c r="SJD1" s="136"/>
      <c r="SJE1" s="136"/>
      <c r="SJF1" s="136"/>
      <c r="SJG1" s="136"/>
      <c r="SJH1" s="136"/>
      <c r="SJI1" s="136"/>
      <c r="SJJ1" s="136"/>
      <c r="SJK1" s="136"/>
      <c r="SJL1" s="136"/>
      <c r="SJM1" s="136"/>
      <c r="SJN1" s="136"/>
      <c r="SJO1" s="136"/>
      <c r="SJP1" s="136"/>
      <c r="SJQ1" s="136"/>
      <c r="SJR1" s="136"/>
      <c r="SJS1" s="136"/>
      <c r="SJT1" s="136"/>
      <c r="SJU1" s="136"/>
      <c r="SJV1" s="136"/>
      <c r="SJW1" s="136"/>
      <c r="SJX1" s="136"/>
      <c r="SJY1" s="136"/>
      <c r="SJZ1" s="136"/>
      <c r="SKA1" s="136"/>
      <c r="SKB1" s="136"/>
      <c r="SKC1" s="136"/>
      <c r="SKD1" s="136"/>
      <c r="SKE1" s="136"/>
      <c r="SKF1" s="136"/>
      <c r="SKG1" s="136"/>
      <c r="SKH1" s="136"/>
      <c r="SKI1" s="136"/>
      <c r="SKJ1" s="136"/>
      <c r="SKK1" s="136"/>
      <c r="SKL1" s="136"/>
      <c r="SKM1" s="136"/>
      <c r="SKN1" s="136"/>
      <c r="SKO1" s="136"/>
      <c r="SKP1" s="136"/>
      <c r="SKQ1" s="136"/>
      <c r="SKR1" s="136"/>
      <c r="SKS1" s="136"/>
      <c r="SKT1" s="136"/>
      <c r="SKU1" s="136"/>
      <c r="SKV1" s="136"/>
      <c r="SKW1" s="136"/>
      <c r="SKX1" s="136"/>
      <c r="SKY1" s="136"/>
      <c r="SKZ1" s="136"/>
      <c r="SLA1" s="136"/>
      <c r="SLB1" s="136"/>
      <c r="SLC1" s="136"/>
      <c r="SLD1" s="136"/>
      <c r="SLE1" s="136"/>
      <c r="SLF1" s="136"/>
      <c r="SLG1" s="136"/>
      <c r="SLH1" s="136"/>
      <c r="SLI1" s="136"/>
      <c r="SLJ1" s="136"/>
      <c r="SLK1" s="136"/>
      <c r="SLL1" s="136"/>
      <c r="SLM1" s="136"/>
      <c r="SLN1" s="136"/>
      <c r="SLO1" s="136"/>
      <c r="SLP1" s="136"/>
      <c r="SLQ1" s="136"/>
      <c r="SLR1" s="136"/>
      <c r="SLS1" s="136"/>
      <c r="SLT1" s="136"/>
      <c r="SLU1" s="136"/>
      <c r="SLV1" s="136"/>
      <c r="SLW1" s="136"/>
      <c r="SLX1" s="136"/>
      <c r="SLY1" s="136"/>
      <c r="SLZ1" s="136"/>
      <c r="SMA1" s="136"/>
      <c r="SMB1" s="136"/>
      <c r="SMC1" s="136"/>
      <c r="SMD1" s="136"/>
      <c r="SME1" s="136"/>
      <c r="SMF1" s="136"/>
      <c r="SMG1" s="136"/>
      <c r="SMH1" s="136"/>
      <c r="SMI1" s="136"/>
      <c r="SMJ1" s="136"/>
      <c r="SMK1" s="136"/>
      <c r="SML1" s="136"/>
      <c r="SMM1" s="136"/>
      <c r="SMN1" s="136"/>
      <c r="SMO1" s="136"/>
      <c r="SMP1" s="136"/>
      <c r="SMQ1" s="136"/>
      <c r="SMR1" s="136"/>
      <c r="SMS1" s="136"/>
      <c r="SMT1" s="136"/>
      <c r="SMU1" s="136"/>
      <c r="SMV1" s="136"/>
      <c r="SMW1" s="136"/>
      <c r="SMX1" s="136"/>
      <c r="SMY1" s="136"/>
      <c r="SMZ1" s="136"/>
      <c r="SNA1" s="136"/>
      <c r="SNB1" s="136"/>
      <c r="SNC1" s="136"/>
      <c r="SND1" s="136"/>
      <c r="SNE1" s="136"/>
      <c r="SNF1" s="136"/>
      <c r="SNG1" s="136"/>
      <c r="SNH1" s="136"/>
      <c r="SNI1" s="136"/>
      <c r="SNJ1" s="136"/>
      <c r="SNK1" s="136"/>
      <c r="SNL1" s="136"/>
      <c r="SNM1" s="136"/>
      <c r="SNN1" s="136"/>
      <c r="SNO1" s="136"/>
      <c r="SNP1" s="136"/>
      <c r="SNQ1" s="136"/>
      <c r="SNR1" s="136"/>
      <c r="SNS1" s="136"/>
      <c r="SNT1" s="136"/>
      <c r="SNU1" s="136"/>
      <c r="SNV1" s="136"/>
      <c r="SNW1" s="136"/>
      <c r="SNX1" s="136"/>
      <c r="SNY1" s="136"/>
      <c r="SNZ1" s="136"/>
      <c r="SOA1" s="136"/>
      <c r="SOB1" s="136"/>
      <c r="SOC1" s="136"/>
      <c r="SOD1" s="136"/>
      <c r="SOE1" s="136"/>
      <c r="SOF1" s="136"/>
      <c r="SOG1" s="136"/>
      <c r="SOH1" s="136"/>
      <c r="SOI1" s="136"/>
      <c r="SOJ1" s="136"/>
      <c r="SOK1" s="136"/>
      <c r="SOL1" s="136"/>
      <c r="SOM1" s="136"/>
      <c r="SON1" s="136"/>
      <c r="SOO1" s="136"/>
      <c r="SOP1" s="136"/>
      <c r="SOQ1" s="136"/>
      <c r="SOR1" s="136"/>
      <c r="SOS1" s="136"/>
      <c r="SOT1" s="136"/>
      <c r="SOU1" s="136"/>
      <c r="SOV1" s="136"/>
      <c r="SOW1" s="136"/>
      <c r="SOX1" s="136"/>
      <c r="SOY1" s="136"/>
      <c r="SOZ1" s="136"/>
      <c r="SPA1" s="136"/>
      <c r="SPB1" s="136"/>
      <c r="SPC1" s="136"/>
      <c r="SPD1" s="136"/>
      <c r="SPE1" s="136"/>
      <c r="SPF1" s="136"/>
      <c r="SPG1" s="136"/>
      <c r="SPH1" s="136"/>
      <c r="SPI1" s="136"/>
      <c r="SPJ1" s="136"/>
      <c r="SPK1" s="136"/>
      <c r="SPL1" s="136"/>
      <c r="SPM1" s="136"/>
      <c r="SPN1" s="136"/>
      <c r="SPO1" s="136"/>
      <c r="SPP1" s="136"/>
      <c r="SPQ1" s="136"/>
      <c r="SPR1" s="136"/>
      <c r="SPS1" s="136"/>
      <c r="SPT1" s="136"/>
      <c r="SPU1" s="136"/>
      <c r="SPV1" s="136"/>
      <c r="SPW1" s="136"/>
      <c r="SPX1" s="136"/>
      <c r="SPY1" s="136"/>
      <c r="SPZ1" s="136"/>
      <c r="SQA1" s="136"/>
      <c r="SQB1" s="136"/>
      <c r="SQC1" s="136"/>
      <c r="SQD1" s="136"/>
      <c r="SQE1" s="136"/>
      <c r="SQF1" s="136"/>
      <c r="SQG1" s="136"/>
      <c r="SQH1" s="136"/>
      <c r="SQI1" s="136"/>
      <c r="SQJ1" s="136"/>
      <c r="SQK1" s="136"/>
      <c r="SQL1" s="136"/>
      <c r="SQM1" s="136"/>
      <c r="SQN1" s="136"/>
      <c r="SQO1" s="136"/>
      <c r="SQP1" s="136"/>
      <c r="SQQ1" s="136"/>
      <c r="SQR1" s="136"/>
      <c r="SQS1" s="136"/>
      <c r="SQT1" s="136"/>
      <c r="SQU1" s="136"/>
      <c r="SQV1" s="136"/>
      <c r="SQW1" s="136"/>
      <c r="SQX1" s="136"/>
      <c r="SQY1" s="136"/>
      <c r="SQZ1" s="136"/>
      <c r="SRA1" s="136"/>
      <c r="SRB1" s="136"/>
      <c r="SRC1" s="136"/>
      <c r="SRD1" s="136"/>
      <c r="SRE1" s="136"/>
      <c r="SRF1" s="136"/>
      <c r="SRG1" s="136"/>
      <c r="SRH1" s="136"/>
      <c r="SRI1" s="136"/>
      <c r="SRJ1" s="136"/>
      <c r="SRK1" s="136"/>
      <c r="SRL1" s="136"/>
      <c r="SRM1" s="136"/>
      <c r="SRN1" s="136"/>
      <c r="SRO1" s="136"/>
      <c r="SRP1" s="136"/>
      <c r="SRQ1" s="136"/>
      <c r="SRR1" s="136"/>
      <c r="SRS1" s="136"/>
      <c r="SRT1" s="136"/>
      <c r="SRU1" s="136"/>
      <c r="SRV1" s="136"/>
      <c r="SRW1" s="136"/>
      <c r="SRX1" s="136"/>
      <c r="SRY1" s="136"/>
      <c r="SRZ1" s="136"/>
      <c r="SSA1" s="136"/>
      <c r="SSB1" s="136"/>
      <c r="SSC1" s="136"/>
      <c r="SSD1" s="136"/>
      <c r="SSE1" s="136"/>
      <c r="SSF1" s="136"/>
      <c r="SSG1" s="136"/>
      <c r="SSH1" s="136"/>
      <c r="SSI1" s="136"/>
      <c r="SSJ1" s="136"/>
      <c r="SSK1" s="136"/>
      <c r="SSL1" s="136"/>
      <c r="SSM1" s="136"/>
      <c r="SSN1" s="136"/>
      <c r="SSO1" s="136"/>
      <c r="SSP1" s="136"/>
      <c r="SSQ1" s="136"/>
      <c r="SSR1" s="136"/>
      <c r="SSS1" s="136"/>
      <c r="SST1" s="136"/>
      <c r="SSU1" s="136"/>
      <c r="SSV1" s="136"/>
      <c r="SSW1" s="136"/>
      <c r="SSX1" s="136"/>
      <c r="SSY1" s="136"/>
      <c r="SSZ1" s="136"/>
      <c r="STA1" s="136"/>
      <c r="STB1" s="136"/>
      <c r="STC1" s="136"/>
      <c r="STD1" s="136"/>
      <c r="STE1" s="136"/>
      <c r="STF1" s="136"/>
      <c r="STG1" s="136"/>
      <c r="STH1" s="136"/>
      <c r="STI1" s="136"/>
      <c r="STJ1" s="136"/>
      <c r="STK1" s="136"/>
      <c r="STL1" s="136"/>
      <c r="STM1" s="136"/>
      <c r="STN1" s="136"/>
      <c r="STO1" s="136"/>
      <c r="STP1" s="136"/>
      <c r="STQ1" s="136"/>
      <c r="STR1" s="136"/>
      <c r="STS1" s="136"/>
      <c r="STT1" s="136"/>
      <c r="STU1" s="136"/>
      <c r="STV1" s="136"/>
      <c r="STW1" s="136"/>
      <c r="STX1" s="136"/>
      <c r="STY1" s="136"/>
      <c r="STZ1" s="136"/>
      <c r="SUA1" s="136"/>
      <c r="SUB1" s="136"/>
      <c r="SUC1" s="136"/>
      <c r="SUD1" s="136"/>
      <c r="SUE1" s="136"/>
      <c r="SUF1" s="136"/>
      <c r="SUG1" s="136"/>
      <c r="SUH1" s="136"/>
      <c r="SUI1" s="136"/>
      <c r="SUJ1" s="136"/>
      <c r="SUK1" s="136"/>
      <c r="SUL1" s="136"/>
      <c r="SUM1" s="136"/>
      <c r="SUN1" s="136"/>
      <c r="SUO1" s="136"/>
      <c r="SUP1" s="136"/>
      <c r="SUQ1" s="136"/>
      <c r="SUR1" s="136"/>
      <c r="SUS1" s="136"/>
      <c r="SUT1" s="136"/>
      <c r="SUU1" s="136"/>
      <c r="SUV1" s="136"/>
      <c r="SUW1" s="136"/>
      <c r="SUX1" s="136"/>
      <c r="SUY1" s="136"/>
      <c r="SUZ1" s="136"/>
      <c r="SVA1" s="136"/>
      <c r="SVB1" s="136"/>
      <c r="SVC1" s="136"/>
      <c r="SVD1" s="136"/>
      <c r="SVE1" s="136"/>
      <c r="SVF1" s="136"/>
      <c r="SVG1" s="136"/>
      <c r="SVH1" s="136"/>
      <c r="SVI1" s="136"/>
      <c r="SVJ1" s="136"/>
      <c r="SVK1" s="136"/>
      <c r="SVL1" s="136"/>
      <c r="SVM1" s="136"/>
      <c r="SVN1" s="136"/>
      <c r="SVO1" s="136"/>
      <c r="SVP1" s="136"/>
      <c r="SVQ1" s="136"/>
      <c r="SVR1" s="136"/>
      <c r="SVS1" s="136"/>
      <c r="SVT1" s="136"/>
      <c r="SVU1" s="136"/>
      <c r="SVV1" s="136"/>
      <c r="SVW1" s="136"/>
      <c r="SVX1" s="136"/>
      <c r="SVY1" s="136"/>
      <c r="SVZ1" s="136"/>
      <c r="SWA1" s="136"/>
      <c r="SWB1" s="136"/>
      <c r="SWC1" s="136"/>
      <c r="SWD1" s="136"/>
      <c r="SWE1" s="136"/>
      <c r="SWF1" s="136"/>
      <c r="SWG1" s="136"/>
      <c r="SWH1" s="136"/>
      <c r="SWI1" s="136"/>
      <c r="SWJ1" s="136"/>
      <c r="SWK1" s="136"/>
      <c r="SWL1" s="136"/>
      <c r="SWM1" s="136"/>
      <c r="SWN1" s="136"/>
      <c r="SWO1" s="136"/>
      <c r="SWP1" s="136"/>
      <c r="SWQ1" s="136"/>
      <c r="SWR1" s="136"/>
      <c r="SWS1" s="136"/>
      <c r="SWT1" s="136"/>
      <c r="SWU1" s="136"/>
      <c r="SWV1" s="136"/>
      <c r="SWW1" s="136"/>
      <c r="SWX1" s="136"/>
      <c r="SWY1" s="136"/>
      <c r="SWZ1" s="136"/>
      <c r="SXA1" s="136"/>
      <c r="SXB1" s="136"/>
      <c r="SXC1" s="136"/>
      <c r="SXD1" s="136"/>
      <c r="SXE1" s="136"/>
      <c r="SXF1" s="136"/>
      <c r="SXG1" s="136"/>
      <c r="SXH1" s="136"/>
      <c r="SXI1" s="136"/>
      <c r="SXJ1" s="136"/>
      <c r="SXK1" s="136"/>
      <c r="SXL1" s="136"/>
      <c r="SXM1" s="136"/>
      <c r="SXN1" s="136"/>
      <c r="SXO1" s="136"/>
      <c r="SXP1" s="136"/>
      <c r="SXQ1" s="136"/>
      <c r="SXR1" s="136"/>
      <c r="SXS1" s="136"/>
      <c r="SXT1" s="136"/>
      <c r="SXU1" s="136"/>
      <c r="SXV1" s="136"/>
      <c r="SXW1" s="136"/>
      <c r="SXX1" s="136"/>
      <c r="SXY1" s="136"/>
      <c r="SXZ1" s="136"/>
      <c r="SYA1" s="136"/>
      <c r="SYB1" s="136"/>
      <c r="SYC1" s="136"/>
      <c r="SYD1" s="136"/>
      <c r="SYE1" s="136"/>
      <c r="SYF1" s="136"/>
      <c r="SYG1" s="136"/>
      <c r="SYH1" s="136"/>
      <c r="SYI1" s="136"/>
      <c r="SYJ1" s="136"/>
      <c r="SYK1" s="136"/>
      <c r="SYL1" s="136"/>
      <c r="SYM1" s="136"/>
      <c r="SYN1" s="136"/>
      <c r="SYO1" s="136"/>
      <c r="SYP1" s="136"/>
      <c r="SYQ1" s="136"/>
      <c r="SYR1" s="136"/>
      <c r="SYS1" s="136"/>
      <c r="SYT1" s="136"/>
      <c r="SYU1" s="136"/>
      <c r="SYV1" s="136"/>
      <c r="SYW1" s="136"/>
      <c r="SYX1" s="136"/>
      <c r="SYY1" s="136"/>
      <c r="SYZ1" s="136"/>
      <c r="SZA1" s="136"/>
      <c r="SZB1" s="136"/>
      <c r="SZC1" s="136"/>
      <c r="SZD1" s="136"/>
      <c r="SZE1" s="136"/>
      <c r="SZF1" s="136"/>
      <c r="SZG1" s="136"/>
      <c r="SZH1" s="136"/>
      <c r="SZI1" s="136"/>
      <c r="SZJ1" s="136"/>
      <c r="SZK1" s="136"/>
      <c r="SZL1" s="136"/>
      <c r="SZM1" s="136"/>
      <c r="SZN1" s="136"/>
      <c r="SZO1" s="136"/>
      <c r="SZP1" s="136"/>
      <c r="SZQ1" s="136"/>
      <c r="SZR1" s="136"/>
      <c r="SZS1" s="136"/>
      <c r="SZT1" s="136"/>
      <c r="SZU1" s="136"/>
      <c r="SZV1" s="136"/>
      <c r="SZW1" s="136"/>
      <c r="SZX1" s="136"/>
      <c r="SZY1" s="136"/>
      <c r="SZZ1" s="136"/>
      <c r="TAA1" s="136"/>
      <c r="TAB1" s="136"/>
      <c r="TAC1" s="136"/>
      <c r="TAD1" s="136"/>
      <c r="TAE1" s="136"/>
      <c r="TAF1" s="136"/>
      <c r="TAG1" s="136"/>
      <c r="TAH1" s="136"/>
      <c r="TAI1" s="136"/>
      <c r="TAJ1" s="136"/>
      <c r="TAK1" s="136"/>
      <c r="TAL1" s="136"/>
      <c r="TAM1" s="136"/>
      <c r="TAN1" s="136"/>
      <c r="TAO1" s="136"/>
      <c r="TAP1" s="136"/>
      <c r="TAQ1" s="136"/>
      <c r="TAR1" s="136"/>
      <c r="TAS1" s="136"/>
      <c r="TAT1" s="136"/>
      <c r="TAU1" s="136"/>
      <c r="TAV1" s="136"/>
      <c r="TAW1" s="136"/>
      <c r="TAX1" s="136"/>
      <c r="TAY1" s="136"/>
      <c r="TAZ1" s="136"/>
      <c r="TBA1" s="136"/>
      <c r="TBB1" s="136"/>
      <c r="TBC1" s="136"/>
      <c r="TBD1" s="136"/>
      <c r="TBE1" s="136"/>
      <c r="TBF1" s="136"/>
      <c r="TBG1" s="136"/>
      <c r="TBH1" s="136"/>
      <c r="TBI1" s="136"/>
      <c r="TBJ1" s="136"/>
      <c r="TBK1" s="136"/>
      <c r="TBL1" s="136"/>
      <c r="TBM1" s="136"/>
      <c r="TBN1" s="136"/>
      <c r="TBO1" s="136"/>
      <c r="TBP1" s="136"/>
      <c r="TBQ1" s="136"/>
      <c r="TBR1" s="136"/>
      <c r="TBS1" s="136"/>
      <c r="TBT1" s="136"/>
      <c r="TBU1" s="136"/>
      <c r="TBV1" s="136"/>
      <c r="TBW1" s="136"/>
      <c r="TBX1" s="136"/>
      <c r="TBY1" s="136"/>
      <c r="TBZ1" s="136"/>
      <c r="TCA1" s="136"/>
      <c r="TCB1" s="136"/>
      <c r="TCC1" s="136"/>
      <c r="TCD1" s="136"/>
      <c r="TCE1" s="136"/>
      <c r="TCF1" s="136"/>
      <c r="TCG1" s="136"/>
      <c r="TCH1" s="136"/>
      <c r="TCI1" s="136"/>
      <c r="TCJ1" s="136"/>
      <c r="TCK1" s="136"/>
      <c r="TCL1" s="136"/>
      <c r="TCM1" s="136"/>
      <c r="TCN1" s="136"/>
      <c r="TCO1" s="136"/>
      <c r="TCP1" s="136"/>
      <c r="TCQ1" s="136"/>
      <c r="TCR1" s="136"/>
      <c r="TCS1" s="136"/>
      <c r="TCT1" s="136"/>
      <c r="TCU1" s="136"/>
      <c r="TCV1" s="136"/>
      <c r="TCW1" s="136"/>
      <c r="TCX1" s="136"/>
      <c r="TCY1" s="136"/>
      <c r="TCZ1" s="136"/>
      <c r="TDA1" s="136"/>
      <c r="TDB1" s="136"/>
      <c r="TDC1" s="136"/>
      <c r="TDD1" s="136"/>
      <c r="TDE1" s="136"/>
      <c r="TDF1" s="136"/>
      <c r="TDG1" s="136"/>
      <c r="TDH1" s="136"/>
      <c r="TDI1" s="136"/>
      <c r="TDJ1" s="136"/>
      <c r="TDK1" s="136"/>
      <c r="TDL1" s="136"/>
      <c r="TDM1" s="136"/>
      <c r="TDN1" s="136"/>
      <c r="TDO1" s="136"/>
      <c r="TDP1" s="136"/>
      <c r="TDQ1" s="136"/>
      <c r="TDR1" s="136"/>
      <c r="TDS1" s="136"/>
      <c r="TDT1" s="136"/>
      <c r="TDU1" s="136"/>
      <c r="TDV1" s="136"/>
      <c r="TDW1" s="136"/>
      <c r="TDX1" s="136"/>
      <c r="TDY1" s="136"/>
      <c r="TDZ1" s="136"/>
      <c r="TEA1" s="136"/>
      <c r="TEB1" s="136"/>
      <c r="TEC1" s="136"/>
      <c r="TED1" s="136"/>
      <c r="TEE1" s="136"/>
      <c r="TEF1" s="136"/>
      <c r="TEG1" s="136"/>
      <c r="TEH1" s="136"/>
      <c r="TEI1" s="136"/>
      <c r="TEJ1" s="136"/>
      <c r="TEK1" s="136"/>
      <c r="TEL1" s="136"/>
      <c r="TEM1" s="136"/>
      <c r="TEN1" s="136"/>
      <c r="TEO1" s="136"/>
      <c r="TEP1" s="136"/>
      <c r="TEQ1" s="136"/>
      <c r="TER1" s="136"/>
      <c r="TES1" s="136"/>
      <c r="TET1" s="136"/>
      <c r="TEU1" s="136"/>
      <c r="TEV1" s="136"/>
      <c r="TEW1" s="136"/>
      <c r="TEX1" s="136"/>
      <c r="TEY1" s="136"/>
      <c r="TEZ1" s="136"/>
      <c r="TFA1" s="136"/>
      <c r="TFB1" s="136"/>
      <c r="TFC1" s="136"/>
      <c r="TFD1" s="136"/>
      <c r="TFE1" s="136"/>
      <c r="TFF1" s="136"/>
      <c r="TFG1" s="136"/>
      <c r="TFH1" s="136"/>
      <c r="TFI1" s="136"/>
      <c r="TFJ1" s="136"/>
      <c r="TFK1" s="136"/>
      <c r="TFL1" s="136"/>
      <c r="TFM1" s="136"/>
      <c r="TFN1" s="136"/>
      <c r="TFO1" s="136"/>
      <c r="TFP1" s="136"/>
      <c r="TFQ1" s="136"/>
      <c r="TFR1" s="136"/>
      <c r="TFS1" s="136"/>
      <c r="TFT1" s="136"/>
      <c r="TFU1" s="136"/>
      <c r="TFV1" s="136"/>
      <c r="TFW1" s="136"/>
      <c r="TFX1" s="136"/>
      <c r="TFY1" s="136"/>
      <c r="TFZ1" s="136"/>
      <c r="TGA1" s="136"/>
      <c r="TGB1" s="136"/>
      <c r="TGC1" s="136"/>
      <c r="TGD1" s="136"/>
      <c r="TGE1" s="136"/>
      <c r="TGF1" s="136"/>
      <c r="TGG1" s="136"/>
      <c r="TGH1" s="136"/>
      <c r="TGI1" s="136"/>
      <c r="TGJ1" s="136"/>
      <c r="TGK1" s="136"/>
      <c r="TGL1" s="136"/>
      <c r="TGM1" s="136"/>
      <c r="TGN1" s="136"/>
      <c r="TGO1" s="136"/>
      <c r="TGP1" s="136"/>
      <c r="TGQ1" s="136"/>
      <c r="TGR1" s="136"/>
      <c r="TGS1" s="136"/>
      <c r="TGT1" s="136"/>
      <c r="TGU1" s="136"/>
      <c r="TGV1" s="136"/>
      <c r="TGW1" s="136"/>
      <c r="TGX1" s="136"/>
      <c r="TGY1" s="136"/>
      <c r="TGZ1" s="136"/>
      <c r="THA1" s="136"/>
      <c r="THB1" s="136"/>
      <c r="THC1" s="136"/>
      <c r="THD1" s="136"/>
      <c r="THE1" s="136"/>
      <c r="THF1" s="136"/>
      <c r="THG1" s="136"/>
      <c r="THH1" s="136"/>
      <c r="THI1" s="136"/>
      <c r="THJ1" s="136"/>
      <c r="THK1" s="136"/>
      <c r="THL1" s="136"/>
      <c r="THM1" s="136"/>
      <c r="THN1" s="136"/>
      <c r="THO1" s="136"/>
      <c r="THP1" s="136"/>
      <c r="THQ1" s="136"/>
      <c r="THR1" s="136"/>
      <c r="THS1" s="136"/>
      <c r="THT1" s="136"/>
      <c r="THU1" s="136"/>
      <c r="THV1" s="136"/>
      <c r="THW1" s="136"/>
      <c r="THX1" s="136"/>
      <c r="THY1" s="136"/>
      <c r="THZ1" s="136"/>
      <c r="TIA1" s="136"/>
      <c r="TIB1" s="136"/>
      <c r="TIC1" s="136"/>
      <c r="TID1" s="136"/>
      <c r="TIE1" s="136"/>
      <c r="TIF1" s="136"/>
      <c r="TIG1" s="136"/>
      <c r="TIH1" s="136"/>
      <c r="TII1" s="136"/>
      <c r="TIJ1" s="136"/>
      <c r="TIK1" s="136"/>
      <c r="TIL1" s="136"/>
      <c r="TIM1" s="136"/>
      <c r="TIN1" s="136"/>
      <c r="TIO1" s="136"/>
      <c r="TIP1" s="136"/>
      <c r="TIQ1" s="136"/>
      <c r="TIR1" s="136"/>
      <c r="TIS1" s="136"/>
      <c r="TIT1" s="136"/>
      <c r="TIU1" s="136"/>
      <c r="TIV1" s="136"/>
      <c r="TIW1" s="136"/>
      <c r="TIX1" s="136"/>
      <c r="TIY1" s="136"/>
      <c r="TIZ1" s="136"/>
      <c r="TJA1" s="136"/>
      <c r="TJB1" s="136"/>
      <c r="TJC1" s="136"/>
      <c r="TJD1" s="136"/>
      <c r="TJE1" s="136"/>
      <c r="TJF1" s="136"/>
      <c r="TJG1" s="136"/>
      <c r="TJH1" s="136"/>
      <c r="TJI1" s="136"/>
      <c r="TJJ1" s="136"/>
      <c r="TJK1" s="136"/>
      <c r="TJL1" s="136"/>
      <c r="TJM1" s="136"/>
      <c r="TJN1" s="136"/>
      <c r="TJO1" s="136"/>
      <c r="TJP1" s="136"/>
      <c r="TJQ1" s="136"/>
      <c r="TJR1" s="136"/>
      <c r="TJS1" s="136"/>
      <c r="TJT1" s="136"/>
      <c r="TJU1" s="136"/>
      <c r="TJV1" s="136"/>
      <c r="TJW1" s="136"/>
      <c r="TJX1" s="136"/>
      <c r="TJY1" s="136"/>
      <c r="TJZ1" s="136"/>
      <c r="TKA1" s="136"/>
      <c r="TKB1" s="136"/>
      <c r="TKC1" s="136"/>
      <c r="TKD1" s="136"/>
      <c r="TKE1" s="136"/>
      <c r="TKF1" s="136"/>
      <c r="TKG1" s="136"/>
      <c r="TKH1" s="136"/>
      <c r="TKI1" s="136"/>
      <c r="TKJ1" s="136"/>
      <c r="TKK1" s="136"/>
      <c r="TKL1" s="136"/>
      <c r="TKM1" s="136"/>
      <c r="TKN1" s="136"/>
      <c r="TKO1" s="136"/>
      <c r="TKP1" s="136"/>
      <c r="TKQ1" s="136"/>
      <c r="TKR1" s="136"/>
      <c r="TKS1" s="136"/>
      <c r="TKT1" s="136"/>
      <c r="TKU1" s="136"/>
      <c r="TKV1" s="136"/>
      <c r="TKW1" s="136"/>
      <c r="TKX1" s="136"/>
      <c r="TKY1" s="136"/>
      <c r="TKZ1" s="136"/>
      <c r="TLA1" s="136"/>
      <c r="TLB1" s="136"/>
      <c r="TLC1" s="136"/>
      <c r="TLD1" s="136"/>
      <c r="TLE1" s="136"/>
      <c r="TLF1" s="136"/>
      <c r="TLG1" s="136"/>
      <c r="TLH1" s="136"/>
      <c r="TLI1" s="136"/>
      <c r="TLJ1" s="136"/>
      <c r="TLK1" s="136"/>
      <c r="TLL1" s="136"/>
      <c r="TLM1" s="136"/>
      <c r="TLN1" s="136"/>
      <c r="TLO1" s="136"/>
      <c r="TLP1" s="136"/>
      <c r="TLQ1" s="136"/>
      <c r="TLR1" s="136"/>
      <c r="TLS1" s="136"/>
      <c r="TLT1" s="136"/>
      <c r="TLU1" s="136"/>
      <c r="TLV1" s="136"/>
      <c r="TLW1" s="136"/>
      <c r="TLX1" s="136"/>
      <c r="TLY1" s="136"/>
      <c r="TLZ1" s="136"/>
      <c r="TMA1" s="136"/>
      <c r="TMB1" s="136"/>
      <c r="TMC1" s="136"/>
      <c r="TMD1" s="136"/>
      <c r="TME1" s="136"/>
      <c r="TMF1" s="136"/>
      <c r="TMG1" s="136"/>
      <c r="TMH1" s="136"/>
      <c r="TMI1" s="136"/>
      <c r="TMJ1" s="136"/>
      <c r="TMK1" s="136"/>
      <c r="TML1" s="136"/>
      <c r="TMM1" s="136"/>
      <c r="TMN1" s="136"/>
      <c r="TMO1" s="136"/>
      <c r="TMP1" s="136"/>
      <c r="TMQ1" s="136"/>
      <c r="TMR1" s="136"/>
      <c r="TMS1" s="136"/>
      <c r="TMT1" s="136"/>
      <c r="TMU1" s="136"/>
      <c r="TMV1" s="136"/>
      <c r="TMW1" s="136"/>
      <c r="TMX1" s="136"/>
      <c r="TMY1" s="136"/>
      <c r="TMZ1" s="136"/>
      <c r="TNA1" s="136"/>
      <c r="TNB1" s="136"/>
      <c r="TNC1" s="136"/>
      <c r="TND1" s="136"/>
      <c r="TNE1" s="136"/>
      <c r="TNF1" s="136"/>
      <c r="TNG1" s="136"/>
      <c r="TNH1" s="136"/>
      <c r="TNI1" s="136"/>
      <c r="TNJ1" s="136"/>
      <c r="TNK1" s="136"/>
      <c r="TNL1" s="136"/>
      <c r="TNM1" s="136"/>
      <c r="TNN1" s="136"/>
      <c r="TNO1" s="136"/>
      <c r="TNP1" s="136"/>
      <c r="TNQ1" s="136"/>
      <c r="TNR1" s="136"/>
      <c r="TNS1" s="136"/>
      <c r="TNT1" s="136"/>
      <c r="TNU1" s="136"/>
      <c r="TNV1" s="136"/>
      <c r="TNW1" s="136"/>
      <c r="TNX1" s="136"/>
      <c r="TNY1" s="136"/>
      <c r="TNZ1" s="136"/>
      <c r="TOA1" s="136"/>
      <c r="TOB1" s="136"/>
      <c r="TOC1" s="136"/>
      <c r="TOD1" s="136"/>
      <c r="TOE1" s="136"/>
      <c r="TOF1" s="136"/>
      <c r="TOG1" s="136"/>
      <c r="TOH1" s="136"/>
      <c r="TOI1" s="136"/>
      <c r="TOJ1" s="136"/>
      <c r="TOK1" s="136"/>
      <c r="TOL1" s="136"/>
      <c r="TOM1" s="136"/>
      <c r="TON1" s="136"/>
      <c r="TOO1" s="136"/>
      <c r="TOP1" s="136"/>
      <c r="TOQ1" s="136"/>
      <c r="TOR1" s="136"/>
      <c r="TOS1" s="136"/>
      <c r="TOT1" s="136"/>
      <c r="TOU1" s="136"/>
      <c r="TOV1" s="136"/>
      <c r="TOW1" s="136"/>
      <c r="TOX1" s="136"/>
      <c r="TOY1" s="136"/>
      <c r="TOZ1" s="136"/>
      <c r="TPA1" s="136"/>
      <c r="TPB1" s="136"/>
      <c r="TPC1" s="136"/>
      <c r="TPD1" s="136"/>
      <c r="TPE1" s="136"/>
      <c r="TPF1" s="136"/>
      <c r="TPG1" s="136"/>
      <c r="TPH1" s="136"/>
      <c r="TPI1" s="136"/>
      <c r="TPJ1" s="136"/>
      <c r="TPK1" s="136"/>
      <c r="TPL1" s="136"/>
      <c r="TPM1" s="136"/>
      <c r="TPN1" s="136"/>
      <c r="TPO1" s="136"/>
      <c r="TPP1" s="136"/>
      <c r="TPQ1" s="136"/>
      <c r="TPR1" s="136"/>
      <c r="TPS1" s="136"/>
      <c r="TPT1" s="136"/>
      <c r="TPU1" s="136"/>
      <c r="TPV1" s="136"/>
      <c r="TPW1" s="136"/>
      <c r="TPX1" s="136"/>
      <c r="TPY1" s="136"/>
      <c r="TPZ1" s="136"/>
      <c r="TQA1" s="136"/>
      <c r="TQB1" s="136"/>
      <c r="TQC1" s="136"/>
      <c r="TQD1" s="136"/>
      <c r="TQE1" s="136"/>
      <c r="TQF1" s="136"/>
      <c r="TQG1" s="136"/>
      <c r="TQH1" s="136"/>
      <c r="TQI1" s="136"/>
      <c r="TQJ1" s="136"/>
      <c r="TQK1" s="136"/>
      <c r="TQL1" s="136"/>
      <c r="TQM1" s="136"/>
      <c r="TQN1" s="136"/>
      <c r="TQO1" s="136"/>
      <c r="TQP1" s="136"/>
      <c r="TQQ1" s="136"/>
      <c r="TQR1" s="136"/>
      <c r="TQS1" s="136"/>
      <c r="TQT1" s="136"/>
      <c r="TQU1" s="136"/>
      <c r="TQV1" s="136"/>
      <c r="TQW1" s="136"/>
      <c r="TQX1" s="136"/>
      <c r="TQY1" s="136"/>
      <c r="TQZ1" s="136"/>
      <c r="TRA1" s="136"/>
      <c r="TRB1" s="136"/>
      <c r="TRC1" s="136"/>
      <c r="TRD1" s="136"/>
      <c r="TRE1" s="136"/>
      <c r="TRF1" s="136"/>
      <c r="TRG1" s="136"/>
      <c r="TRH1" s="136"/>
      <c r="TRI1" s="136"/>
      <c r="TRJ1" s="136"/>
      <c r="TRK1" s="136"/>
      <c r="TRL1" s="136"/>
      <c r="TRM1" s="136"/>
      <c r="TRN1" s="136"/>
      <c r="TRO1" s="136"/>
      <c r="TRP1" s="136"/>
      <c r="TRQ1" s="136"/>
      <c r="TRR1" s="136"/>
      <c r="TRS1" s="136"/>
      <c r="TRT1" s="136"/>
      <c r="TRU1" s="136"/>
      <c r="TRV1" s="136"/>
      <c r="TRW1" s="136"/>
      <c r="TRX1" s="136"/>
      <c r="TRY1" s="136"/>
      <c r="TRZ1" s="136"/>
      <c r="TSA1" s="136"/>
      <c r="TSB1" s="136"/>
      <c r="TSC1" s="136"/>
      <c r="TSD1" s="136"/>
      <c r="TSE1" s="136"/>
      <c r="TSF1" s="136"/>
      <c r="TSG1" s="136"/>
      <c r="TSH1" s="136"/>
      <c r="TSI1" s="136"/>
      <c r="TSJ1" s="136"/>
      <c r="TSK1" s="136"/>
      <c r="TSL1" s="136"/>
      <c r="TSM1" s="136"/>
      <c r="TSN1" s="136"/>
      <c r="TSO1" s="136"/>
      <c r="TSP1" s="136"/>
      <c r="TSQ1" s="136"/>
      <c r="TSR1" s="136"/>
      <c r="TSS1" s="136"/>
      <c r="TST1" s="136"/>
      <c r="TSU1" s="136"/>
      <c r="TSV1" s="136"/>
      <c r="TSW1" s="136"/>
      <c r="TSX1" s="136"/>
      <c r="TSY1" s="136"/>
      <c r="TSZ1" s="136"/>
      <c r="TTA1" s="136"/>
      <c r="TTB1" s="136"/>
      <c r="TTC1" s="136"/>
      <c r="TTD1" s="136"/>
      <c r="TTE1" s="136"/>
      <c r="TTF1" s="136"/>
      <c r="TTG1" s="136"/>
      <c r="TTH1" s="136"/>
      <c r="TTI1" s="136"/>
      <c r="TTJ1" s="136"/>
      <c r="TTK1" s="136"/>
      <c r="TTL1" s="136"/>
      <c r="TTM1" s="136"/>
      <c r="TTN1" s="136"/>
      <c r="TTO1" s="136"/>
      <c r="TTP1" s="136"/>
      <c r="TTQ1" s="136"/>
      <c r="TTR1" s="136"/>
      <c r="TTS1" s="136"/>
      <c r="TTT1" s="136"/>
      <c r="TTU1" s="136"/>
      <c r="TTV1" s="136"/>
      <c r="TTW1" s="136"/>
      <c r="TTX1" s="136"/>
      <c r="TTY1" s="136"/>
      <c r="TTZ1" s="136"/>
      <c r="TUA1" s="136"/>
      <c r="TUB1" s="136"/>
      <c r="TUC1" s="136"/>
      <c r="TUD1" s="136"/>
      <c r="TUE1" s="136"/>
      <c r="TUF1" s="136"/>
      <c r="TUG1" s="136"/>
      <c r="TUH1" s="136"/>
      <c r="TUI1" s="136"/>
      <c r="TUJ1" s="136"/>
      <c r="TUK1" s="136"/>
      <c r="TUL1" s="136"/>
      <c r="TUM1" s="136"/>
      <c r="TUN1" s="136"/>
      <c r="TUO1" s="136"/>
      <c r="TUP1" s="136"/>
      <c r="TUQ1" s="136"/>
      <c r="TUR1" s="136"/>
      <c r="TUS1" s="136"/>
      <c r="TUT1" s="136"/>
      <c r="TUU1" s="136"/>
      <c r="TUV1" s="136"/>
      <c r="TUW1" s="136"/>
      <c r="TUX1" s="136"/>
      <c r="TUY1" s="136"/>
      <c r="TUZ1" s="136"/>
      <c r="TVA1" s="136"/>
      <c r="TVB1" s="136"/>
      <c r="TVC1" s="136"/>
      <c r="TVD1" s="136"/>
      <c r="TVE1" s="136"/>
      <c r="TVF1" s="136"/>
      <c r="TVG1" s="136"/>
      <c r="TVH1" s="136"/>
      <c r="TVI1" s="136"/>
      <c r="TVJ1" s="136"/>
      <c r="TVK1" s="136"/>
      <c r="TVL1" s="136"/>
      <c r="TVM1" s="136"/>
      <c r="TVN1" s="136"/>
      <c r="TVO1" s="136"/>
      <c r="TVP1" s="136"/>
      <c r="TVQ1" s="136"/>
      <c r="TVR1" s="136"/>
      <c r="TVS1" s="136"/>
      <c r="TVT1" s="136"/>
      <c r="TVU1" s="136"/>
      <c r="TVV1" s="136"/>
      <c r="TVW1" s="136"/>
      <c r="TVX1" s="136"/>
      <c r="TVY1" s="136"/>
      <c r="TVZ1" s="136"/>
      <c r="TWA1" s="136"/>
      <c r="TWB1" s="136"/>
      <c r="TWC1" s="136"/>
      <c r="TWD1" s="136"/>
      <c r="TWE1" s="136"/>
      <c r="TWF1" s="136"/>
      <c r="TWG1" s="136"/>
      <c r="TWH1" s="136"/>
      <c r="TWI1" s="136"/>
      <c r="TWJ1" s="136"/>
      <c r="TWK1" s="136"/>
      <c r="TWL1" s="136"/>
      <c r="TWM1" s="136"/>
      <c r="TWN1" s="136"/>
      <c r="TWO1" s="136"/>
      <c r="TWP1" s="136"/>
      <c r="TWQ1" s="136"/>
      <c r="TWR1" s="136"/>
      <c r="TWS1" s="136"/>
      <c r="TWT1" s="136"/>
      <c r="TWU1" s="136"/>
      <c r="TWV1" s="136"/>
      <c r="TWW1" s="136"/>
      <c r="TWX1" s="136"/>
      <c r="TWY1" s="136"/>
      <c r="TWZ1" s="136"/>
      <c r="TXA1" s="136"/>
      <c r="TXB1" s="136"/>
      <c r="TXC1" s="136"/>
      <c r="TXD1" s="136"/>
      <c r="TXE1" s="136"/>
      <c r="TXF1" s="136"/>
      <c r="TXG1" s="136"/>
      <c r="TXH1" s="136"/>
      <c r="TXI1" s="136"/>
      <c r="TXJ1" s="136"/>
      <c r="TXK1" s="136"/>
      <c r="TXL1" s="136"/>
      <c r="TXM1" s="136"/>
      <c r="TXN1" s="136"/>
      <c r="TXO1" s="136"/>
      <c r="TXP1" s="136"/>
      <c r="TXQ1" s="136"/>
      <c r="TXR1" s="136"/>
      <c r="TXS1" s="136"/>
      <c r="TXT1" s="136"/>
      <c r="TXU1" s="136"/>
      <c r="TXV1" s="136"/>
      <c r="TXW1" s="136"/>
      <c r="TXX1" s="136"/>
      <c r="TXY1" s="136"/>
      <c r="TXZ1" s="136"/>
      <c r="TYA1" s="136"/>
      <c r="TYB1" s="136"/>
      <c r="TYC1" s="136"/>
      <c r="TYD1" s="136"/>
      <c r="TYE1" s="136"/>
      <c r="TYF1" s="136"/>
      <c r="TYG1" s="136"/>
      <c r="TYH1" s="136"/>
      <c r="TYI1" s="136"/>
      <c r="TYJ1" s="136"/>
      <c r="TYK1" s="136"/>
      <c r="TYL1" s="136"/>
      <c r="TYM1" s="136"/>
      <c r="TYN1" s="136"/>
      <c r="TYO1" s="136"/>
      <c r="TYP1" s="136"/>
      <c r="TYQ1" s="136"/>
      <c r="TYR1" s="136"/>
      <c r="TYS1" s="136"/>
      <c r="TYT1" s="136"/>
      <c r="TYU1" s="136"/>
      <c r="TYV1" s="136"/>
      <c r="TYW1" s="136"/>
      <c r="TYX1" s="136"/>
      <c r="TYY1" s="136"/>
      <c r="TYZ1" s="136"/>
      <c r="TZA1" s="136"/>
      <c r="TZB1" s="136"/>
      <c r="TZC1" s="136"/>
      <c r="TZD1" s="136"/>
      <c r="TZE1" s="136"/>
      <c r="TZF1" s="136"/>
      <c r="TZG1" s="136"/>
      <c r="TZH1" s="136"/>
      <c r="TZI1" s="136"/>
      <c r="TZJ1" s="136"/>
      <c r="TZK1" s="136"/>
      <c r="TZL1" s="136"/>
      <c r="TZM1" s="136"/>
      <c r="TZN1" s="136"/>
      <c r="TZO1" s="136"/>
      <c r="TZP1" s="136"/>
      <c r="TZQ1" s="136"/>
      <c r="TZR1" s="136"/>
      <c r="TZS1" s="136"/>
      <c r="TZT1" s="136"/>
      <c r="TZU1" s="136"/>
      <c r="TZV1" s="136"/>
      <c r="TZW1" s="136"/>
      <c r="TZX1" s="136"/>
      <c r="TZY1" s="136"/>
      <c r="TZZ1" s="136"/>
      <c r="UAA1" s="136"/>
      <c r="UAB1" s="136"/>
      <c r="UAC1" s="136"/>
      <c r="UAD1" s="136"/>
      <c r="UAE1" s="136"/>
      <c r="UAF1" s="136"/>
      <c r="UAG1" s="136"/>
      <c r="UAH1" s="136"/>
      <c r="UAI1" s="136"/>
      <c r="UAJ1" s="136"/>
      <c r="UAK1" s="136"/>
      <c r="UAL1" s="136"/>
      <c r="UAM1" s="136"/>
      <c r="UAN1" s="136"/>
      <c r="UAO1" s="136"/>
      <c r="UAP1" s="136"/>
      <c r="UAQ1" s="136"/>
      <c r="UAR1" s="136"/>
      <c r="UAS1" s="136"/>
      <c r="UAT1" s="136"/>
      <c r="UAU1" s="136"/>
      <c r="UAV1" s="136"/>
      <c r="UAW1" s="136"/>
      <c r="UAX1" s="136"/>
      <c r="UAY1" s="136"/>
      <c r="UAZ1" s="136"/>
      <c r="UBA1" s="136"/>
      <c r="UBB1" s="136"/>
      <c r="UBC1" s="136"/>
      <c r="UBD1" s="136"/>
      <c r="UBE1" s="136"/>
      <c r="UBF1" s="136"/>
      <c r="UBG1" s="136"/>
      <c r="UBH1" s="136"/>
      <c r="UBI1" s="136"/>
      <c r="UBJ1" s="136"/>
      <c r="UBK1" s="136"/>
      <c r="UBL1" s="136"/>
      <c r="UBM1" s="136"/>
      <c r="UBN1" s="136"/>
      <c r="UBO1" s="136"/>
      <c r="UBP1" s="136"/>
      <c r="UBQ1" s="136"/>
      <c r="UBR1" s="136"/>
      <c r="UBS1" s="136"/>
      <c r="UBT1" s="136"/>
      <c r="UBU1" s="136"/>
      <c r="UBV1" s="136"/>
      <c r="UBW1" s="136"/>
      <c r="UBX1" s="136"/>
      <c r="UBY1" s="136"/>
      <c r="UBZ1" s="136"/>
      <c r="UCA1" s="136"/>
      <c r="UCB1" s="136"/>
      <c r="UCC1" s="136"/>
      <c r="UCD1" s="136"/>
      <c r="UCE1" s="136"/>
      <c r="UCF1" s="136"/>
      <c r="UCG1" s="136"/>
      <c r="UCH1" s="136"/>
      <c r="UCI1" s="136"/>
      <c r="UCJ1" s="136"/>
      <c r="UCK1" s="136"/>
      <c r="UCL1" s="136"/>
      <c r="UCM1" s="136"/>
      <c r="UCN1" s="136"/>
      <c r="UCO1" s="136"/>
      <c r="UCP1" s="136"/>
      <c r="UCQ1" s="136"/>
      <c r="UCR1" s="136"/>
      <c r="UCS1" s="136"/>
      <c r="UCT1" s="136"/>
      <c r="UCU1" s="136"/>
      <c r="UCV1" s="136"/>
      <c r="UCW1" s="136"/>
      <c r="UCX1" s="136"/>
      <c r="UCY1" s="136"/>
      <c r="UCZ1" s="136"/>
      <c r="UDA1" s="136"/>
      <c r="UDB1" s="136"/>
      <c r="UDC1" s="136"/>
      <c r="UDD1" s="136"/>
      <c r="UDE1" s="136"/>
      <c r="UDF1" s="136"/>
      <c r="UDG1" s="136"/>
      <c r="UDH1" s="136"/>
      <c r="UDI1" s="136"/>
      <c r="UDJ1" s="136"/>
      <c r="UDK1" s="136"/>
      <c r="UDL1" s="136"/>
      <c r="UDM1" s="136"/>
      <c r="UDN1" s="136"/>
      <c r="UDO1" s="136"/>
      <c r="UDP1" s="136"/>
      <c r="UDQ1" s="136"/>
      <c r="UDR1" s="136"/>
      <c r="UDS1" s="136"/>
      <c r="UDT1" s="136"/>
      <c r="UDU1" s="136"/>
      <c r="UDV1" s="136"/>
      <c r="UDW1" s="136"/>
      <c r="UDX1" s="136"/>
      <c r="UDY1" s="136"/>
      <c r="UDZ1" s="136"/>
      <c r="UEA1" s="136"/>
      <c r="UEB1" s="136"/>
      <c r="UEC1" s="136"/>
      <c r="UED1" s="136"/>
      <c r="UEE1" s="136"/>
      <c r="UEF1" s="136"/>
      <c r="UEG1" s="136"/>
      <c r="UEH1" s="136"/>
      <c r="UEI1" s="136"/>
      <c r="UEJ1" s="136"/>
      <c r="UEK1" s="136"/>
      <c r="UEL1" s="136"/>
      <c r="UEM1" s="136"/>
      <c r="UEN1" s="136"/>
      <c r="UEO1" s="136"/>
      <c r="UEP1" s="136"/>
      <c r="UEQ1" s="136"/>
      <c r="UER1" s="136"/>
      <c r="UES1" s="136"/>
      <c r="UET1" s="136"/>
      <c r="UEU1" s="136"/>
      <c r="UEV1" s="136"/>
      <c r="UEW1" s="136"/>
      <c r="UEX1" s="136"/>
      <c r="UEY1" s="136"/>
      <c r="UEZ1" s="136"/>
      <c r="UFA1" s="136"/>
      <c r="UFB1" s="136"/>
      <c r="UFC1" s="136"/>
      <c r="UFD1" s="136"/>
      <c r="UFE1" s="136"/>
      <c r="UFF1" s="136"/>
      <c r="UFG1" s="136"/>
      <c r="UFH1" s="136"/>
      <c r="UFI1" s="136"/>
      <c r="UFJ1" s="136"/>
      <c r="UFK1" s="136"/>
      <c r="UFL1" s="136"/>
      <c r="UFM1" s="136"/>
      <c r="UFN1" s="136"/>
      <c r="UFO1" s="136"/>
      <c r="UFP1" s="136"/>
      <c r="UFQ1" s="136"/>
      <c r="UFR1" s="136"/>
      <c r="UFS1" s="136"/>
      <c r="UFT1" s="136"/>
      <c r="UFU1" s="136"/>
      <c r="UFV1" s="136"/>
      <c r="UFW1" s="136"/>
      <c r="UFX1" s="136"/>
      <c r="UFY1" s="136"/>
      <c r="UFZ1" s="136"/>
      <c r="UGA1" s="136"/>
      <c r="UGB1" s="136"/>
      <c r="UGC1" s="136"/>
      <c r="UGD1" s="136"/>
      <c r="UGE1" s="136"/>
      <c r="UGF1" s="136"/>
      <c r="UGG1" s="136"/>
      <c r="UGH1" s="136"/>
      <c r="UGI1" s="136"/>
      <c r="UGJ1" s="136"/>
      <c r="UGK1" s="136"/>
      <c r="UGL1" s="136"/>
      <c r="UGM1" s="136"/>
      <c r="UGN1" s="136"/>
      <c r="UGO1" s="136"/>
      <c r="UGP1" s="136"/>
      <c r="UGQ1" s="136"/>
      <c r="UGR1" s="136"/>
      <c r="UGS1" s="136"/>
      <c r="UGT1" s="136"/>
      <c r="UGU1" s="136"/>
      <c r="UGV1" s="136"/>
      <c r="UGW1" s="136"/>
      <c r="UGX1" s="136"/>
      <c r="UGY1" s="136"/>
      <c r="UGZ1" s="136"/>
      <c r="UHA1" s="136"/>
      <c r="UHB1" s="136"/>
      <c r="UHC1" s="136"/>
      <c r="UHD1" s="136"/>
      <c r="UHE1" s="136"/>
      <c r="UHF1" s="136"/>
      <c r="UHG1" s="136"/>
      <c r="UHH1" s="136"/>
      <c r="UHI1" s="136"/>
      <c r="UHJ1" s="136"/>
      <c r="UHK1" s="136"/>
      <c r="UHL1" s="136"/>
      <c r="UHM1" s="136"/>
      <c r="UHN1" s="136"/>
      <c r="UHO1" s="136"/>
      <c r="UHP1" s="136"/>
      <c r="UHQ1" s="136"/>
      <c r="UHR1" s="136"/>
      <c r="UHS1" s="136"/>
      <c r="UHT1" s="136"/>
      <c r="UHU1" s="136"/>
      <c r="UHV1" s="136"/>
      <c r="UHW1" s="136"/>
      <c r="UHX1" s="136"/>
      <c r="UHY1" s="136"/>
      <c r="UHZ1" s="136"/>
      <c r="UIA1" s="136"/>
      <c r="UIB1" s="136"/>
      <c r="UIC1" s="136"/>
      <c r="UID1" s="136"/>
      <c r="UIE1" s="136"/>
      <c r="UIF1" s="136"/>
      <c r="UIG1" s="136"/>
      <c r="UIH1" s="136"/>
      <c r="UII1" s="136"/>
      <c r="UIJ1" s="136"/>
      <c r="UIK1" s="136"/>
      <c r="UIL1" s="136"/>
      <c r="UIM1" s="136"/>
      <c r="UIN1" s="136"/>
      <c r="UIO1" s="136"/>
      <c r="UIP1" s="136"/>
      <c r="UIQ1" s="136"/>
      <c r="UIR1" s="136"/>
      <c r="UIS1" s="136"/>
      <c r="UIT1" s="136"/>
      <c r="UIU1" s="136"/>
      <c r="UIV1" s="136"/>
      <c r="UIW1" s="136"/>
      <c r="UIX1" s="136"/>
      <c r="UIY1" s="136"/>
      <c r="UIZ1" s="136"/>
      <c r="UJA1" s="136"/>
      <c r="UJB1" s="136"/>
      <c r="UJC1" s="136"/>
      <c r="UJD1" s="136"/>
      <c r="UJE1" s="136"/>
      <c r="UJF1" s="136"/>
      <c r="UJG1" s="136"/>
      <c r="UJH1" s="136"/>
      <c r="UJI1" s="136"/>
      <c r="UJJ1" s="136"/>
      <c r="UJK1" s="136"/>
      <c r="UJL1" s="136"/>
      <c r="UJM1" s="136"/>
      <c r="UJN1" s="136"/>
      <c r="UJO1" s="136"/>
      <c r="UJP1" s="136"/>
      <c r="UJQ1" s="136"/>
      <c r="UJR1" s="136"/>
      <c r="UJS1" s="136"/>
      <c r="UJT1" s="136"/>
      <c r="UJU1" s="136"/>
      <c r="UJV1" s="136"/>
      <c r="UJW1" s="136"/>
      <c r="UJX1" s="136"/>
      <c r="UJY1" s="136"/>
      <c r="UJZ1" s="136"/>
      <c r="UKA1" s="136"/>
      <c r="UKB1" s="136"/>
      <c r="UKC1" s="136"/>
      <c r="UKD1" s="136"/>
      <c r="UKE1" s="136"/>
      <c r="UKF1" s="136"/>
      <c r="UKG1" s="136"/>
      <c r="UKH1" s="136"/>
      <c r="UKI1" s="136"/>
      <c r="UKJ1" s="136"/>
      <c r="UKK1" s="136"/>
      <c r="UKL1" s="136"/>
      <c r="UKM1" s="136"/>
      <c r="UKN1" s="136"/>
      <c r="UKO1" s="136"/>
      <c r="UKP1" s="136"/>
      <c r="UKQ1" s="136"/>
      <c r="UKR1" s="136"/>
      <c r="UKS1" s="136"/>
      <c r="UKT1" s="136"/>
      <c r="UKU1" s="136"/>
      <c r="UKV1" s="136"/>
      <c r="UKW1" s="136"/>
      <c r="UKX1" s="136"/>
      <c r="UKY1" s="136"/>
      <c r="UKZ1" s="136"/>
      <c r="ULA1" s="136"/>
      <c r="ULB1" s="136"/>
      <c r="ULC1" s="136"/>
      <c r="ULD1" s="136"/>
      <c r="ULE1" s="136"/>
      <c r="ULF1" s="136"/>
      <c r="ULG1" s="136"/>
      <c r="ULH1" s="136"/>
      <c r="ULI1" s="136"/>
      <c r="ULJ1" s="136"/>
      <c r="ULK1" s="136"/>
      <c r="ULL1" s="136"/>
      <c r="ULM1" s="136"/>
      <c r="ULN1" s="136"/>
      <c r="ULO1" s="136"/>
      <c r="ULP1" s="136"/>
      <c r="ULQ1" s="136"/>
      <c r="ULR1" s="136"/>
      <c r="ULS1" s="136"/>
      <c r="ULT1" s="136"/>
      <c r="ULU1" s="136"/>
      <c r="ULV1" s="136"/>
      <c r="ULW1" s="136"/>
      <c r="ULX1" s="136"/>
      <c r="ULY1" s="136"/>
      <c r="ULZ1" s="136"/>
      <c r="UMA1" s="136"/>
      <c r="UMB1" s="136"/>
      <c r="UMC1" s="136"/>
      <c r="UMD1" s="136"/>
      <c r="UME1" s="136"/>
      <c r="UMF1" s="136"/>
      <c r="UMG1" s="136"/>
      <c r="UMH1" s="136"/>
      <c r="UMI1" s="136"/>
      <c r="UMJ1" s="136"/>
      <c r="UMK1" s="136"/>
      <c r="UML1" s="136"/>
      <c r="UMM1" s="136"/>
      <c r="UMN1" s="136"/>
      <c r="UMO1" s="136"/>
      <c r="UMP1" s="136"/>
      <c r="UMQ1" s="136"/>
      <c r="UMR1" s="136"/>
      <c r="UMS1" s="136"/>
      <c r="UMT1" s="136"/>
      <c r="UMU1" s="136"/>
      <c r="UMV1" s="136"/>
      <c r="UMW1" s="136"/>
      <c r="UMX1" s="136"/>
      <c r="UMY1" s="136"/>
      <c r="UMZ1" s="136"/>
      <c r="UNA1" s="136"/>
      <c r="UNB1" s="136"/>
      <c r="UNC1" s="136"/>
      <c r="UND1" s="136"/>
      <c r="UNE1" s="136"/>
      <c r="UNF1" s="136"/>
      <c r="UNG1" s="136"/>
      <c r="UNH1" s="136"/>
      <c r="UNI1" s="136"/>
      <c r="UNJ1" s="136"/>
      <c r="UNK1" s="136"/>
      <c r="UNL1" s="136"/>
      <c r="UNM1" s="136"/>
      <c r="UNN1" s="136"/>
      <c r="UNO1" s="136"/>
      <c r="UNP1" s="136"/>
      <c r="UNQ1" s="136"/>
      <c r="UNR1" s="136"/>
      <c r="UNS1" s="136"/>
      <c r="UNT1" s="136"/>
      <c r="UNU1" s="136"/>
      <c r="UNV1" s="136"/>
      <c r="UNW1" s="136"/>
      <c r="UNX1" s="136"/>
      <c r="UNY1" s="136"/>
      <c r="UNZ1" s="136"/>
      <c r="UOA1" s="136"/>
      <c r="UOB1" s="136"/>
      <c r="UOC1" s="136"/>
      <c r="UOD1" s="136"/>
      <c r="UOE1" s="136"/>
      <c r="UOF1" s="136"/>
      <c r="UOG1" s="136"/>
      <c r="UOH1" s="136"/>
      <c r="UOI1" s="136"/>
      <c r="UOJ1" s="136"/>
      <c r="UOK1" s="136"/>
      <c r="UOL1" s="136"/>
      <c r="UOM1" s="136"/>
      <c r="UON1" s="136"/>
      <c r="UOO1" s="136"/>
      <c r="UOP1" s="136"/>
      <c r="UOQ1" s="136"/>
      <c r="UOR1" s="136"/>
      <c r="UOS1" s="136"/>
      <c r="UOT1" s="136"/>
      <c r="UOU1" s="136"/>
      <c r="UOV1" s="136"/>
      <c r="UOW1" s="136"/>
      <c r="UOX1" s="136"/>
      <c r="UOY1" s="136"/>
      <c r="UOZ1" s="136"/>
      <c r="UPA1" s="136"/>
      <c r="UPB1" s="136"/>
      <c r="UPC1" s="136"/>
      <c r="UPD1" s="136"/>
      <c r="UPE1" s="136"/>
      <c r="UPF1" s="136"/>
      <c r="UPG1" s="136"/>
      <c r="UPH1" s="136"/>
      <c r="UPI1" s="136"/>
      <c r="UPJ1" s="136"/>
      <c r="UPK1" s="136"/>
      <c r="UPL1" s="136"/>
      <c r="UPM1" s="136"/>
      <c r="UPN1" s="136"/>
      <c r="UPO1" s="136"/>
      <c r="UPP1" s="136"/>
      <c r="UPQ1" s="136"/>
      <c r="UPR1" s="136"/>
      <c r="UPS1" s="136"/>
      <c r="UPT1" s="136"/>
      <c r="UPU1" s="136"/>
      <c r="UPV1" s="136"/>
      <c r="UPW1" s="136"/>
      <c r="UPX1" s="136"/>
      <c r="UPY1" s="136"/>
      <c r="UPZ1" s="136"/>
      <c r="UQA1" s="136"/>
      <c r="UQB1" s="136"/>
      <c r="UQC1" s="136"/>
      <c r="UQD1" s="136"/>
      <c r="UQE1" s="136"/>
      <c r="UQF1" s="136"/>
      <c r="UQG1" s="136"/>
      <c r="UQH1" s="136"/>
      <c r="UQI1" s="136"/>
      <c r="UQJ1" s="136"/>
      <c r="UQK1" s="136"/>
      <c r="UQL1" s="136"/>
      <c r="UQM1" s="136"/>
      <c r="UQN1" s="136"/>
      <c r="UQO1" s="136"/>
      <c r="UQP1" s="136"/>
      <c r="UQQ1" s="136"/>
      <c r="UQR1" s="136"/>
      <c r="UQS1" s="136"/>
      <c r="UQT1" s="136"/>
      <c r="UQU1" s="136"/>
      <c r="UQV1" s="136"/>
      <c r="UQW1" s="136"/>
      <c r="UQX1" s="136"/>
      <c r="UQY1" s="136"/>
      <c r="UQZ1" s="136"/>
      <c r="URA1" s="136"/>
      <c r="URB1" s="136"/>
      <c r="URC1" s="136"/>
      <c r="URD1" s="136"/>
      <c r="URE1" s="136"/>
      <c r="URF1" s="136"/>
      <c r="URG1" s="136"/>
      <c r="URH1" s="136"/>
      <c r="URI1" s="136"/>
      <c r="URJ1" s="136"/>
      <c r="URK1" s="136"/>
      <c r="URL1" s="136"/>
      <c r="URM1" s="136"/>
      <c r="URN1" s="136"/>
      <c r="URO1" s="136"/>
      <c r="URP1" s="136"/>
      <c r="URQ1" s="136"/>
      <c r="URR1" s="136"/>
      <c r="URS1" s="136"/>
      <c r="URT1" s="136"/>
      <c r="URU1" s="136"/>
      <c r="URV1" s="136"/>
      <c r="URW1" s="136"/>
      <c r="URX1" s="136"/>
      <c r="URY1" s="136"/>
      <c r="URZ1" s="136"/>
      <c r="USA1" s="136"/>
      <c r="USB1" s="136"/>
      <c r="USC1" s="136"/>
      <c r="USD1" s="136"/>
      <c r="USE1" s="136"/>
      <c r="USF1" s="136"/>
      <c r="USG1" s="136"/>
      <c r="USH1" s="136"/>
      <c r="USI1" s="136"/>
      <c r="USJ1" s="136"/>
      <c r="USK1" s="136"/>
      <c r="USL1" s="136"/>
      <c r="USM1" s="136"/>
      <c r="USN1" s="136"/>
      <c r="USO1" s="136"/>
      <c r="USP1" s="136"/>
      <c r="USQ1" s="136"/>
      <c r="USR1" s="136"/>
      <c r="USS1" s="136"/>
      <c r="UST1" s="136"/>
      <c r="USU1" s="136"/>
      <c r="USV1" s="136"/>
      <c r="USW1" s="136"/>
      <c r="USX1" s="136"/>
      <c r="USY1" s="136"/>
      <c r="USZ1" s="136"/>
      <c r="UTA1" s="136"/>
      <c r="UTB1" s="136"/>
      <c r="UTC1" s="136"/>
      <c r="UTD1" s="136"/>
      <c r="UTE1" s="136"/>
      <c r="UTF1" s="136"/>
      <c r="UTG1" s="136"/>
      <c r="UTH1" s="136"/>
      <c r="UTI1" s="136"/>
      <c r="UTJ1" s="136"/>
      <c r="UTK1" s="136"/>
      <c r="UTL1" s="136"/>
      <c r="UTM1" s="136"/>
      <c r="UTN1" s="136"/>
      <c r="UTO1" s="136"/>
      <c r="UTP1" s="136"/>
      <c r="UTQ1" s="136"/>
      <c r="UTR1" s="136"/>
      <c r="UTS1" s="136"/>
      <c r="UTT1" s="136"/>
      <c r="UTU1" s="136"/>
      <c r="UTV1" s="136"/>
      <c r="UTW1" s="136"/>
      <c r="UTX1" s="136"/>
      <c r="UTY1" s="136"/>
      <c r="UTZ1" s="136"/>
      <c r="UUA1" s="136"/>
      <c r="UUB1" s="136"/>
      <c r="UUC1" s="136"/>
      <c r="UUD1" s="136"/>
      <c r="UUE1" s="136"/>
      <c r="UUF1" s="136"/>
      <c r="UUG1" s="136"/>
      <c r="UUH1" s="136"/>
      <c r="UUI1" s="136"/>
      <c r="UUJ1" s="136"/>
      <c r="UUK1" s="136"/>
      <c r="UUL1" s="136"/>
      <c r="UUM1" s="136"/>
      <c r="UUN1" s="136"/>
      <c r="UUO1" s="136"/>
      <c r="UUP1" s="136"/>
      <c r="UUQ1" s="136"/>
      <c r="UUR1" s="136"/>
      <c r="UUS1" s="136"/>
      <c r="UUT1" s="136"/>
      <c r="UUU1" s="136"/>
      <c r="UUV1" s="136"/>
      <c r="UUW1" s="136"/>
      <c r="UUX1" s="136"/>
      <c r="UUY1" s="136"/>
      <c r="UUZ1" s="136"/>
      <c r="UVA1" s="136"/>
      <c r="UVB1" s="136"/>
      <c r="UVC1" s="136"/>
      <c r="UVD1" s="136"/>
      <c r="UVE1" s="136"/>
      <c r="UVF1" s="136"/>
      <c r="UVG1" s="136"/>
      <c r="UVH1" s="136"/>
      <c r="UVI1" s="136"/>
      <c r="UVJ1" s="136"/>
      <c r="UVK1" s="136"/>
      <c r="UVL1" s="136"/>
      <c r="UVM1" s="136"/>
      <c r="UVN1" s="136"/>
      <c r="UVO1" s="136"/>
      <c r="UVP1" s="136"/>
      <c r="UVQ1" s="136"/>
      <c r="UVR1" s="136"/>
      <c r="UVS1" s="136"/>
      <c r="UVT1" s="136"/>
      <c r="UVU1" s="136"/>
      <c r="UVV1" s="136"/>
      <c r="UVW1" s="136"/>
      <c r="UVX1" s="136"/>
      <c r="UVY1" s="136"/>
      <c r="UVZ1" s="136"/>
      <c r="UWA1" s="136"/>
      <c r="UWB1" s="136"/>
      <c r="UWC1" s="136"/>
      <c r="UWD1" s="136"/>
      <c r="UWE1" s="136"/>
      <c r="UWF1" s="136"/>
      <c r="UWG1" s="136"/>
      <c r="UWH1" s="136"/>
      <c r="UWI1" s="136"/>
      <c r="UWJ1" s="136"/>
      <c r="UWK1" s="136"/>
      <c r="UWL1" s="136"/>
      <c r="UWM1" s="136"/>
      <c r="UWN1" s="136"/>
      <c r="UWO1" s="136"/>
      <c r="UWP1" s="136"/>
      <c r="UWQ1" s="136"/>
      <c r="UWR1" s="136"/>
      <c r="UWS1" s="136"/>
      <c r="UWT1" s="136"/>
      <c r="UWU1" s="136"/>
      <c r="UWV1" s="136"/>
      <c r="UWW1" s="136"/>
      <c r="UWX1" s="136"/>
      <c r="UWY1" s="136"/>
      <c r="UWZ1" s="136"/>
      <c r="UXA1" s="136"/>
      <c r="UXB1" s="136"/>
      <c r="UXC1" s="136"/>
      <c r="UXD1" s="136"/>
      <c r="UXE1" s="136"/>
      <c r="UXF1" s="136"/>
      <c r="UXG1" s="136"/>
      <c r="UXH1" s="136"/>
      <c r="UXI1" s="136"/>
      <c r="UXJ1" s="136"/>
      <c r="UXK1" s="136"/>
      <c r="UXL1" s="136"/>
      <c r="UXM1" s="136"/>
      <c r="UXN1" s="136"/>
      <c r="UXO1" s="136"/>
      <c r="UXP1" s="136"/>
      <c r="UXQ1" s="136"/>
      <c r="UXR1" s="136"/>
      <c r="UXS1" s="136"/>
      <c r="UXT1" s="136"/>
      <c r="UXU1" s="136"/>
      <c r="UXV1" s="136"/>
      <c r="UXW1" s="136"/>
      <c r="UXX1" s="136"/>
      <c r="UXY1" s="136"/>
      <c r="UXZ1" s="136"/>
      <c r="UYA1" s="136"/>
      <c r="UYB1" s="136"/>
      <c r="UYC1" s="136"/>
      <c r="UYD1" s="136"/>
      <c r="UYE1" s="136"/>
      <c r="UYF1" s="136"/>
      <c r="UYG1" s="136"/>
      <c r="UYH1" s="136"/>
      <c r="UYI1" s="136"/>
      <c r="UYJ1" s="136"/>
      <c r="UYK1" s="136"/>
      <c r="UYL1" s="136"/>
      <c r="UYM1" s="136"/>
      <c r="UYN1" s="136"/>
      <c r="UYO1" s="136"/>
      <c r="UYP1" s="136"/>
      <c r="UYQ1" s="136"/>
      <c r="UYR1" s="136"/>
      <c r="UYS1" s="136"/>
      <c r="UYT1" s="136"/>
      <c r="UYU1" s="136"/>
      <c r="UYV1" s="136"/>
      <c r="UYW1" s="136"/>
      <c r="UYX1" s="136"/>
      <c r="UYY1" s="136"/>
      <c r="UYZ1" s="136"/>
      <c r="UZA1" s="136"/>
      <c r="UZB1" s="136"/>
      <c r="UZC1" s="136"/>
      <c r="UZD1" s="136"/>
      <c r="UZE1" s="136"/>
      <c r="UZF1" s="136"/>
      <c r="UZG1" s="136"/>
      <c r="UZH1" s="136"/>
      <c r="UZI1" s="136"/>
      <c r="UZJ1" s="136"/>
      <c r="UZK1" s="136"/>
      <c r="UZL1" s="136"/>
      <c r="UZM1" s="136"/>
      <c r="UZN1" s="136"/>
      <c r="UZO1" s="136"/>
      <c r="UZP1" s="136"/>
      <c r="UZQ1" s="136"/>
      <c r="UZR1" s="136"/>
      <c r="UZS1" s="136"/>
      <c r="UZT1" s="136"/>
      <c r="UZU1" s="136"/>
      <c r="UZV1" s="136"/>
      <c r="UZW1" s="136"/>
      <c r="UZX1" s="136"/>
      <c r="UZY1" s="136"/>
      <c r="UZZ1" s="136"/>
      <c r="VAA1" s="136"/>
      <c r="VAB1" s="136"/>
      <c r="VAC1" s="136"/>
      <c r="VAD1" s="136"/>
      <c r="VAE1" s="136"/>
      <c r="VAF1" s="136"/>
      <c r="VAG1" s="136"/>
      <c r="VAH1" s="136"/>
      <c r="VAI1" s="136"/>
      <c r="VAJ1" s="136"/>
      <c r="VAK1" s="136"/>
      <c r="VAL1" s="136"/>
      <c r="VAM1" s="136"/>
      <c r="VAN1" s="136"/>
      <c r="VAO1" s="136"/>
      <c r="VAP1" s="136"/>
      <c r="VAQ1" s="136"/>
      <c r="VAR1" s="136"/>
      <c r="VAS1" s="136"/>
      <c r="VAT1" s="136"/>
      <c r="VAU1" s="136"/>
      <c r="VAV1" s="136"/>
      <c r="VAW1" s="136"/>
      <c r="VAX1" s="136"/>
      <c r="VAY1" s="136"/>
      <c r="VAZ1" s="136"/>
      <c r="VBA1" s="136"/>
      <c r="VBB1" s="136"/>
      <c r="VBC1" s="136"/>
      <c r="VBD1" s="136"/>
      <c r="VBE1" s="136"/>
      <c r="VBF1" s="136"/>
      <c r="VBG1" s="136"/>
      <c r="VBH1" s="136"/>
      <c r="VBI1" s="136"/>
      <c r="VBJ1" s="136"/>
      <c r="VBK1" s="136"/>
      <c r="VBL1" s="136"/>
      <c r="VBM1" s="136"/>
      <c r="VBN1" s="136"/>
      <c r="VBO1" s="136"/>
      <c r="VBP1" s="136"/>
      <c r="VBQ1" s="136"/>
      <c r="VBR1" s="136"/>
      <c r="VBS1" s="136"/>
      <c r="VBT1" s="136"/>
      <c r="VBU1" s="136"/>
      <c r="VBV1" s="136"/>
      <c r="VBW1" s="136"/>
      <c r="VBX1" s="136"/>
      <c r="VBY1" s="136"/>
      <c r="VBZ1" s="136"/>
      <c r="VCA1" s="136"/>
      <c r="VCB1" s="136"/>
      <c r="VCC1" s="136"/>
      <c r="VCD1" s="136"/>
      <c r="VCE1" s="136"/>
      <c r="VCF1" s="136"/>
      <c r="VCG1" s="136"/>
      <c r="VCH1" s="136"/>
      <c r="VCI1" s="136"/>
      <c r="VCJ1" s="136"/>
      <c r="VCK1" s="136"/>
      <c r="VCL1" s="136"/>
      <c r="VCM1" s="136"/>
      <c r="VCN1" s="136"/>
      <c r="VCO1" s="136"/>
      <c r="VCP1" s="136"/>
      <c r="VCQ1" s="136"/>
      <c r="VCR1" s="136"/>
      <c r="VCS1" s="136"/>
      <c r="VCT1" s="136"/>
      <c r="VCU1" s="136"/>
      <c r="VCV1" s="136"/>
      <c r="VCW1" s="136"/>
      <c r="VCX1" s="136"/>
      <c r="VCY1" s="136"/>
      <c r="VCZ1" s="136"/>
      <c r="VDA1" s="136"/>
      <c r="VDB1" s="136"/>
      <c r="VDC1" s="136"/>
      <c r="VDD1" s="136"/>
      <c r="VDE1" s="136"/>
      <c r="VDF1" s="136"/>
      <c r="VDG1" s="136"/>
      <c r="VDH1" s="136"/>
      <c r="VDI1" s="136"/>
      <c r="VDJ1" s="136"/>
      <c r="VDK1" s="136"/>
      <c r="VDL1" s="136"/>
      <c r="VDM1" s="136"/>
      <c r="VDN1" s="136"/>
      <c r="VDO1" s="136"/>
      <c r="VDP1" s="136"/>
      <c r="VDQ1" s="136"/>
      <c r="VDR1" s="136"/>
      <c r="VDS1" s="136"/>
      <c r="VDT1" s="136"/>
      <c r="VDU1" s="136"/>
      <c r="VDV1" s="136"/>
      <c r="VDW1" s="136"/>
      <c r="VDX1" s="136"/>
      <c r="VDY1" s="136"/>
      <c r="VDZ1" s="136"/>
      <c r="VEA1" s="136"/>
      <c r="VEB1" s="136"/>
      <c r="VEC1" s="136"/>
      <c r="VED1" s="136"/>
      <c r="VEE1" s="136"/>
      <c r="VEF1" s="136"/>
      <c r="VEG1" s="136"/>
      <c r="VEH1" s="136"/>
      <c r="VEI1" s="136"/>
      <c r="VEJ1" s="136"/>
      <c r="VEK1" s="136"/>
      <c r="VEL1" s="136"/>
      <c r="VEM1" s="136"/>
      <c r="VEN1" s="136"/>
      <c r="VEO1" s="136"/>
      <c r="VEP1" s="136"/>
      <c r="VEQ1" s="136"/>
      <c r="VER1" s="136"/>
      <c r="VES1" s="136"/>
      <c r="VET1" s="136"/>
      <c r="VEU1" s="136"/>
      <c r="VEV1" s="136"/>
      <c r="VEW1" s="136"/>
      <c r="VEX1" s="136"/>
      <c r="VEY1" s="136"/>
      <c r="VEZ1" s="136"/>
      <c r="VFA1" s="136"/>
      <c r="VFB1" s="136"/>
      <c r="VFC1" s="136"/>
      <c r="VFD1" s="136"/>
      <c r="VFE1" s="136"/>
      <c r="VFF1" s="136"/>
      <c r="VFG1" s="136"/>
      <c r="VFH1" s="136"/>
      <c r="VFI1" s="136"/>
      <c r="VFJ1" s="136"/>
      <c r="VFK1" s="136"/>
      <c r="VFL1" s="136"/>
      <c r="VFM1" s="136"/>
      <c r="VFN1" s="136"/>
      <c r="VFO1" s="136"/>
      <c r="VFP1" s="136"/>
      <c r="VFQ1" s="136"/>
      <c r="VFR1" s="136"/>
      <c r="VFS1" s="136"/>
      <c r="VFT1" s="136"/>
      <c r="VFU1" s="136"/>
      <c r="VFV1" s="136"/>
      <c r="VFW1" s="136"/>
      <c r="VFX1" s="136"/>
      <c r="VFY1" s="136"/>
      <c r="VFZ1" s="136"/>
      <c r="VGA1" s="136"/>
      <c r="VGB1" s="136"/>
      <c r="VGC1" s="136"/>
      <c r="VGD1" s="136"/>
      <c r="VGE1" s="136"/>
      <c r="VGF1" s="136"/>
      <c r="VGG1" s="136"/>
      <c r="VGH1" s="136"/>
      <c r="VGI1" s="136"/>
      <c r="VGJ1" s="136"/>
      <c r="VGK1" s="136"/>
      <c r="VGL1" s="136"/>
      <c r="VGM1" s="136"/>
      <c r="VGN1" s="136"/>
      <c r="VGO1" s="136"/>
      <c r="VGP1" s="136"/>
      <c r="VGQ1" s="136"/>
      <c r="VGR1" s="136"/>
      <c r="VGS1" s="136"/>
      <c r="VGT1" s="136"/>
      <c r="VGU1" s="136"/>
      <c r="VGV1" s="136"/>
      <c r="VGW1" s="136"/>
      <c r="VGX1" s="136"/>
      <c r="VGY1" s="136"/>
      <c r="VGZ1" s="136"/>
      <c r="VHA1" s="136"/>
      <c r="VHB1" s="136"/>
      <c r="VHC1" s="136"/>
      <c r="VHD1" s="136"/>
      <c r="VHE1" s="136"/>
      <c r="VHF1" s="136"/>
      <c r="VHG1" s="136"/>
      <c r="VHH1" s="136"/>
      <c r="VHI1" s="136"/>
      <c r="VHJ1" s="136"/>
      <c r="VHK1" s="136"/>
      <c r="VHL1" s="136"/>
      <c r="VHM1" s="136"/>
      <c r="VHN1" s="136"/>
      <c r="VHO1" s="136"/>
      <c r="VHP1" s="136"/>
      <c r="VHQ1" s="136"/>
      <c r="VHR1" s="136"/>
      <c r="VHS1" s="136"/>
      <c r="VHT1" s="136"/>
      <c r="VHU1" s="136"/>
      <c r="VHV1" s="136"/>
      <c r="VHW1" s="136"/>
      <c r="VHX1" s="136"/>
      <c r="VHY1" s="136"/>
      <c r="VHZ1" s="136"/>
      <c r="VIA1" s="136"/>
      <c r="VIB1" s="136"/>
      <c r="VIC1" s="136"/>
      <c r="VID1" s="136"/>
      <c r="VIE1" s="136"/>
      <c r="VIF1" s="136"/>
      <c r="VIG1" s="136"/>
      <c r="VIH1" s="136"/>
      <c r="VII1" s="136"/>
      <c r="VIJ1" s="136"/>
      <c r="VIK1" s="136"/>
      <c r="VIL1" s="136"/>
      <c r="VIM1" s="136"/>
      <c r="VIN1" s="136"/>
      <c r="VIO1" s="136"/>
      <c r="VIP1" s="136"/>
      <c r="VIQ1" s="136"/>
      <c r="VIR1" s="136"/>
      <c r="VIS1" s="136"/>
      <c r="VIT1" s="136"/>
      <c r="VIU1" s="136"/>
      <c r="VIV1" s="136"/>
      <c r="VIW1" s="136"/>
      <c r="VIX1" s="136"/>
      <c r="VIY1" s="136"/>
      <c r="VIZ1" s="136"/>
      <c r="VJA1" s="136"/>
      <c r="VJB1" s="136"/>
      <c r="VJC1" s="136"/>
      <c r="VJD1" s="136"/>
      <c r="VJE1" s="136"/>
      <c r="VJF1" s="136"/>
      <c r="VJG1" s="136"/>
      <c r="VJH1" s="136"/>
      <c r="VJI1" s="136"/>
      <c r="VJJ1" s="136"/>
      <c r="VJK1" s="136"/>
      <c r="VJL1" s="136"/>
      <c r="VJM1" s="136"/>
      <c r="VJN1" s="136"/>
      <c r="VJO1" s="136"/>
      <c r="VJP1" s="136"/>
      <c r="VJQ1" s="136"/>
      <c r="VJR1" s="136"/>
      <c r="VJS1" s="136"/>
      <c r="VJT1" s="136"/>
      <c r="VJU1" s="136"/>
      <c r="VJV1" s="136"/>
      <c r="VJW1" s="136"/>
      <c r="VJX1" s="136"/>
      <c r="VJY1" s="136"/>
      <c r="VJZ1" s="136"/>
      <c r="VKA1" s="136"/>
      <c r="VKB1" s="136"/>
      <c r="VKC1" s="136"/>
      <c r="VKD1" s="136"/>
      <c r="VKE1" s="136"/>
      <c r="VKF1" s="136"/>
      <c r="VKG1" s="136"/>
      <c r="VKH1" s="136"/>
      <c r="VKI1" s="136"/>
      <c r="VKJ1" s="136"/>
      <c r="VKK1" s="136"/>
      <c r="VKL1" s="136"/>
      <c r="VKM1" s="136"/>
      <c r="VKN1" s="136"/>
      <c r="VKO1" s="136"/>
      <c r="VKP1" s="136"/>
      <c r="VKQ1" s="136"/>
      <c r="VKR1" s="136"/>
      <c r="VKS1" s="136"/>
      <c r="VKT1" s="136"/>
      <c r="VKU1" s="136"/>
      <c r="VKV1" s="136"/>
      <c r="VKW1" s="136"/>
      <c r="VKX1" s="136"/>
      <c r="VKY1" s="136"/>
      <c r="VKZ1" s="136"/>
      <c r="VLA1" s="136"/>
      <c r="VLB1" s="136"/>
      <c r="VLC1" s="136"/>
      <c r="VLD1" s="136"/>
      <c r="VLE1" s="136"/>
      <c r="VLF1" s="136"/>
      <c r="VLG1" s="136"/>
      <c r="VLH1" s="136"/>
      <c r="VLI1" s="136"/>
      <c r="VLJ1" s="136"/>
      <c r="VLK1" s="136"/>
      <c r="VLL1" s="136"/>
      <c r="VLM1" s="136"/>
      <c r="VLN1" s="136"/>
      <c r="VLO1" s="136"/>
      <c r="VLP1" s="136"/>
      <c r="VLQ1" s="136"/>
      <c r="VLR1" s="136"/>
      <c r="VLS1" s="136"/>
      <c r="VLT1" s="136"/>
      <c r="VLU1" s="136"/>
      <c r="VLV1" s="136"/>
      <c r="VLW1" s="136"/>
      <c r="VLX1" s="136"/>
      <c r="VLY1" s="136"/>
      <c r="VLZ1" s="136"/>
      <c r="VMA1" s="136"/>
      <c r="VMB1" s="136"/>
      <c r="VMC1" s="136"/>
      <c r="VMD1" s="136"/>
      <c r="VME1" s="136"/>
      <c r="VMF1" s="136"/>
      <c r="VMG1" s="136"/>
      <c r="VMH1" s="136"/>
      <c r="VMI1" s="136"/>
      <c r="VMJ1" s="136"/>
      <c r="VMK1" s="136"/>
      <c r="VML1" s="136"/>
      <c r="VMM1" s="136"/>
      <c r="VMN1" s="136"/>
      <c r="VMO1" s="136"/>
      <c r="VMP1" s="136"/>
      <c r="VMQ1" s="136"/>
      <c r="VMR1" s="136"/>
      <c r="VMS1" s="136"/>
      <c r="VMT1" s="136"/>
      <c r="VMU1" s="136"/>
      <c r="VMV1" s="136"/>
      <c r="VMW1" s="136"/>
      <c r="VMX1" s="136"/>
      <c r="VMY1" s="136"/>
      <c r="VMZ1" s="136"/>
      <c r="VNA1" s="136"/>
      <c r="VNB1" s="136"/>
      <c r="VNC1" s="136"/>
      <c r="VND1" s="136"/>
      <c r="VNE1" s="136"/>
      <c r="VNF1" s="136"/>
      <c r="VNG1" s="136"/>
      <c r="VNH1" s="136"/>
      <c r="VNI1" s="136"/>
      <c r="VNJ1" s="136"/>
      <c r="VNK1" s="136"/>
      <c r="VNL1" s="136"/>
      <c r="VNM1" s="136"/>
      <c r="VNN1" s="136"/>
      <c r="VNO1" s="136"/>
      <c r="VNP1" s="136"/>
      <c r="VNQ1" s="136"/>
      <c r="VNR1" s="136"/>
      <c r="VNS1" s="136"/>
      <c r="VNT1" s="136"/>
      <c r="VNU1" s="136"/>
      <c r="VNV1" s="136"/>
      <c r="VNW1" s="136"/>
      <c r="VNX1" s="136"/>
      <c r="VNY1" s="136"/>
      <c r="VNZ1" s="136"/>
      <c r="VOA1" s="136"/>
      <c r="VOB1" s="136"/>
      <c r="VOC1" s="136"/>
      <c r="VOD1" s="136"/>
      <c r="VOE1" s="136"/>
      <c r="VOF1" s="136"/>
      <c r="VOG1" s="136"/>
      <c r="VOH1" s="136"/>
      <c r="VOI1" s="136"/>
      <c r="VOJ1" s="136"/>
      <c r="VOK1" s="136"/>
      <c r="VOL1" s="136"/>
      <c r="VOM1" s="136"/>
      <c r="VON1" s="136"/>
      <c r="VOO1" s="136"/>
      <c r="VOP1" s="136"/>
      <c r="VOQ1" s="136"/>
      <c r="VOR1" s="136"/>
      <c r="VOS1" s="136"/>
      <c r="VOT1" s="136"/>
      <c r="VOU1" s="136"/>
      <c r="VOV1" s="136"/>
      <c r="VOW1" s="136"/>
      <c r="VOX1" s="136"/>
      <c r="VOY1" s="136"/>
      <c r="VOZ1" s="136"/>
      <c r="VPA1" s="136"/>
      <c r="VPB1" s="136"/>
      <c r="VPC1" s="136"/>
      <c r="VPD1" s="136"/>
      <c r="VPE1" s="136"/>
      <c r="VPF1" s="136"/>
      <c r="VPG1" s="136"/>
      <c r="VPH1" s="136"/>
      <c r="VPI1" s="136"/>
      <c r="VPJ1" s="136"/>
      <c r="VPK1" s="136"/>
      <c r="VPL1" s="136"/>
      <c r="VPM1" s="136"/>
      <c r="VPN1" s="136"/>
      <c r="VPO1" s="136"/>
      <c r="VPP1" s="136"/>
      <c r="VPQ1" s="136"/>
      <c r="VPR1" s="136"/>
      <c r="VPS1" s="136"/>
      <c r="VPT1" s="136"/>
      <c r="VPU1" s="136"/>
      <c r="VPV1" s="136"/>
      <c r="VPW1" s="136"/>
      <c r="VPX1" s="136"/>
      <c r="VPY1" s="136"/>
      <c r="VPZ1" s="136"/>
      <c r="VQA1" s="136"/>
      <c r="VQB1" s="136"/>
      <c r="VQC1" s="136"/>
      <c r="VQD1" s="136"/>
      <c r="VQE1" s="136"/>
      <c r="VQF1" s="136"/>
      <c r="VQG1" s="136"/>
      <c r="VQH1" s="136"/>
      <c r="VQI1" s="136"/>
      <c r="VQJ1" s="136"/>
      <c r="VQK1" s="136"/>
      <c r="VQL1" s="136"/>
      <c r="VQM1" s="136"/>
      <c r="VQN1" s="136"/>
      <c r="VQO1" s="136"/>
      <c r="VQP1" s="136"/>
      <c r="VQQ1" s="136"/>
      <c r="VQR1" s="136"/>
      <c r="VQS1" s="136"/>
      <c r="VQT1" s="136"/>
      <c r="VQU1" s="136"/>
      <c r="VQV1" s="136"/>
      <c r="VQW1" s="136"/>
      <c r="VQX1" s="136"/>
      <c r="VQY1" s="136"/>
      <c r="VQZ1" s="136"/>
      <c r="VRA1" s="136"/>
      <c r="VRB1" s="136"/>
      <c r="VRC1" s="136"/>
      <c r="VRD1" s="136"/>
      <c r="VRE1" s="136"/>
      <c r="VRF1" s="136"/>
      <c r="VRG1" s="136"/>
      <c r="VRH1" s="136"/>
      <c r="VRI1" s="136"/>
      <c r="VRJ1" s="136"/>
      <c r="VRK1" s="136"/>
      <c r="VRL1" s="136"/>
      <c r="VRM1" s="136"/>
      <c r="VRN1" s="136"/>
      <c r="VRO1" s="136"/>
      <c r="VRP1" s="136"/>
      <c r="VRQ1" s="136"/>
      <c r="VRR1" s="136"/>
      <c r="VRS1" s="136"/>
      <c r="VRT1" s="136"/>
      <c r="VRU1" s="136"/>
      <c r="VRV1" s="136"/>
      <c r="VRW1" s="136"/>
      <c r="VRX1" s="136"/>
      <c r="VRY1" s="136"/>
      <c r="VRZ1" s="136"/>
      <c r="VSA1" s="136"/>
      <c r="VSB1" s="136"/>
      <c r="VSC1" s="136"/>
      <c r="VSD1" s="136"/>
      <c r="VSE1" s="136"/>
      <c r="VSF1" s="136"/>
      <c r="VSG1" s="136"/>
      <c r="VSH1" s="136"/>
      <c r="VSI1" s="136"/>
      <c r="VSJ1" s="136"/>
      <c r="VSK1" s="136"/>
      <c r="VSL1" s="136"/>
      <c r="VSM1" s="136"/>
      <c r="VSN1" s="136"/>
      <c r="VSO1" s="136"/>
      <c r="VSP1" s="136"/>
      <c r="VSQ1" s="136"/>
      <c r="VSR1" s="136"/>
      <c r="VSS1" s="136"/>
      <c r="VST1" s="136"/>
      <c r="VSU1" s="136"/>
      <c r="VSV1" s="136"/>
      <c r="VSW1" s="136"/>
      <c r="VSX1" s="136"/>
      <c r="VSY1" s="136"/>
      <c r="VSZ1" s="136"/>
      <c r="VTA1" s="136"/>
      <c r="VTB1" s="136"/>
      <c r="VTC1" s="136"/>
      <c r="VTD1" s="136"/>
      <c r="VTE1" s="136"/>
      <c r="VTF1" s="136"/>
      <c r="VTG1" s="136"/>
      <c r="VTH1" s="136"/>
      <c r="VTI1" s="136"/>
      <c r="VTJ1" s="136"/>
      <c r="VTK1" s="136"/>
      <c r="VTL1" s="136"/>
      <c r="VTM1" s="136"/>
      <c r="VTN1" s="136"/>
      <c r="VTO1" s="136"/>
      <c r="VTP1" s="136"/>
      <c r="VTQ1" s="136"/>
      <c r="VTR1" s="136"/>
      <c r="VTS1" s="136"/>
      <c r="VTT1" s="136"/>
      <c r="VTU1" s="136"/>
      <c r="VTV1" s="136"/>
      <c r="VTW1" s="136"/>
      <c r="VTX1" s="136"/>
      <c r="VTY1" s="136"/>
      <c r="VTZ1" s="136"/>
      <c r="VUA1" s="136"/>
      <c r="VUB1" s="136"/>
      <c r="VUC1" s="136"/>
      <c r="VUD1" s="136"/>
      <c r="VUE1" s="136"/>
      <c r="VUF1" s="136"/>
      <c r="VUG1" s="136"/>
      <c r="VUH1" s="136"/>
      <c r="VUI1" s="136"/>
      <c r="VUJ1" s="136"/>
      <c r="VUK1" s="136"/>
      <c r="VUL1" s="136"/>
      <c r="VUM1" s="136"/>
      <c r="VUN1" s="136"/>
      <c r="VUO1" s="136"/>
      <c r="VUP1" s="136"/>
      <c r="VUQ1" s="136"/>
      <c r="VUR1" s="136"/>
      <c r="VUS1" s="136"/>
      <c r="VUT1" s="136"/>
      <c r="VUU1" s="136"/>
      <c r="VUV1" s="136"/>
      <c r="VUW1" s="136"/>
      <c r="VUX1" s="136"/>
      <c r="VUY1" s="136"/>
      <c r="VUZ1" s="136"/>
      <c r="VVA1" s="136"/>
      <c r="VVB1" s="136"/>
      <c r="VVC1" s="136"/>
      <c r="VVD1" s="136"/>
      <c r="VVE1" s="136"/>
      <c r="VVF1" s="136"/>
      <c r="VVG1" s="136"/>
      <c r="VVH1" s="136"/>
      <c r="VVI1" s="136"/>
      <c r="VVJ1" s="136"/>
      <c r="VVK1" s="136"/>
      <c r="VVL1" s="136"/>
      <c r="VVM1" s="136"/>
      <c r="VVN1" s="136"/>
      <c r="VVO1" s="136"/>
      <c r="VVP1" s="136"/>
      <c r="VVQ1" s="136"/>
      <c r="VVR1" s="136"/>
      <c r="VVS1" s="136"/>
      <c r="VVT1" s="136"/>
      <c r="VVU1" s="136"/>
      <c r="VVV1" s="136"/>
      <c r="VVW1" s="136"/>
      <c r="VVX1" s="136"/>
      <c r="VVY1" s="136"/>
      <c r="VVZ1" s="136"/>
      <c r="VWA1" s="136"/>
      <c r="VWB1" s="136"/>
      <c r="VWC1" s="136"/>
      <c r="VWD1" s="136"/>
      <c r="VWE1" s="136"/>
      <c r="VWF1" s="136"/>
      <c r="VWG1" s="136"/>
      <c r="VWH1" s="136"/>
      <c r="VWI1" s="136"/>
      <c r="VWJ1" s="136"/>
      <c r="VWK1" s="136"/>
      <c r="VWL1" s="136"/>
      <c r="VWM1" s="136"/>
      <c r="VWN1" s="136"/>
      <c r="VWO1" s="136"/>
      <c r="VWP1" s="136"/>
      <c r="VWQ1" s="136"/>
      <c r="VWR1" s="136"/>
      <c r="VWS1" s="136"/>
      <c r="VWT1" s="136"/>
      <c r="VWU1" s="136"/>
      <c r="VWV1" s="136"/>
      <c r="VWW1" s="136"/>
      <c r="VWX1" s="136"/>
      <c r="VWY1" s="136"/>
      <c r="VWZ1" s="136"/>
      <c r="VXA1" s="136"/>
      <c r="VXB1" s="136"/>
      <c r="VXC1" s="136"/>
      <c r="VXD1" s="136"/>
      <c r="VXE1" s="136"/>
      <c r="VXF1" s="136"/>
      <c r="VXG1" s="136"/>
      <c r="VXH1" s="136"/>
      <c r="VXI1" s="136"/>
      <c r="VXJ1" s="136"/>
      <c r="VXK1" s="136"/>
      <c r="VXL1" s="136"/>
      <c r="VXM1" s="136"/>
      <c r="VXN1" s="136"/>
      <c r="VXO1" s="136"/>
      <c r="VXP1" s="136"/>
      <c r="VXQ1" s="136"/>
      <c r="VXR1" s="136"/>
      <c r="VXS1" s="136"/>
      <c r="VXT1" s="136"/>
      <c r="VXU1" s="136"/>
      <c r="VXV1" s="136"/>
      <c r="VXW1" s="136"/>
      <c r="VXX1" s="136"/>
      <c r="VXY1" s="136"/>
      <c r="VXZ1" s="136"/>
      <c r="VYA1" s="136"/>
      <c r="VYB1" s="136"/>
      <c r="VYC1" s="136"/>
      <c r="VYD1" s="136"/>
      <c r="VYE1" s="136"/>
      <c r="VYF1" s="136"/>
      <c r="VYG1" s="136"/>
      <c r="VYH1" s="136"/>
      <c r="VYI1" s="136"/>
      <c r="VYJ1" s="136"/>
      <c r="VYK1" s="136"/>
      <c r="VYL1" s="136"/>
      <c r="VYM1" s="136"/>
      <c r="VYN1" s="136"/>
      <c r="VYO1" s="136"/>
      <c r="VYP1" s="136"/>
      <c r="VYQ1" s="136"/>
      <c r="VYR1" s="136"/>
      <c r="VYS1" s="136"/>
      <c r="VYT1" s="136"/>
      <c r="VYU1" s="136"/>
      <c r="VYV1" s="136"/>
      <c r="VYW1" s="136"/>
      <c r="VYX1" s="136"/>
      <c r="VYY1" s="136"/>
      <c r="VYZ1" s="136"/>
      <c r="VZA1" s="136"/>
      <c r="VZB1" s="136"/>
      <c r="VZC1" s="136"/>
      <c r="VZD1" s="136"/>
      <c r="VZE1" s="136"/>
      <c r="VZF1" s="136"/>
      <c r="VZG1" s="136"/>
      <c r="VZH1" s="136"/>
      <c r="VZI1" s="136"/>
      <c r="VZJ1" s="136"/>
      <c r="VZK1" s="136"/>
      <c r="VZL1" s="136"/>
      <c r="VZM1" s="136"/>
      <c r="VZN1" s="136"/>
      <c r="VZO1" s="136"/>
      <c r="VZP1" s="136"/>
      <c r="VZQ1" s="136"/>
      <c r="VZR1" s="136"/>
      <c r="VZS1" s="136"/>
      <c r="VZT1" s="136"/>
      <c r="VZU1" s="136"/>
      <c r="VZV1" s="136"/>
      <c r="VZW1" s="136"/>
      <c r="VZX1" s="136"/>
      <c r="VZY1" s="136"/>
      <c r="VZZ1" s="136"/>
      <c r="WAA1" s="136"/>
      <c r="WAB1" s="136"/>
      <c r="WAC1" s="136"/>
      <c r="WAD1" s="136"/>
      <c r="WAE1" s="136"/>
      <c r="WAF1" s="136"/>
      <c r="WAG1" s="136"/>
      <c r="WAH1" s="136"/>
      <c r="WAI1" s="136"/>
      <c r="WAJ1" s="136"/>
      <c r="WAK1" s="136"/>
      <c r="WAL1" s="136"/>
      <c r="WAM1" s="136"/>
      <c r="WAN1" s="136"/>
      <c r="WAO1" s="136"/>
      <c r="WAP1" s="136"/>
      <c r="WAQ1" s="136"/>
      <c r="WAR1" s="136"/>
      <c r="WAS1" s="136"/>
      <c r="WAT1" s="136"/>
      <c r="WAU1" s="136"/>
      <c r="WAV1" s="136"/>
      <c r="WAW1" s="136"/>
      <c r="WAX1" s="136"/>
      <c r="WAY1" s="136"/>
      <c r="WAZ1" s="136"/>
      <c r="WBA1" s="136"/>
      <c r="WBB1" s="136"/>
      <c r="WBC1" s="136"/>
      <c r="WBD1" s="136"/>
      <c r="WBE1" s="136"/>
      <c r="WBF1" s="136"/>
      <c r="WBG1" s="136"/>
      <c r="WBH1" s="136"/>
      <c r="WBI1" s="136"/>
      <c r="WBJ1" s="136"/>
      <c r="WBK1" s="136"/>
      <c r="WBL1" s="136"/>
      <c r="WBM1" s="136"/>
      <c r="WBN1" s="136"/>
      <c r="WBO1" s="136"/>
      <c r="WBP1" s="136"/>
      <c r="WBQ1" s="136"/>
      <c r="WBR1" s="136"/>
      <c r="WBS1" s="136"/>
      <c r="WBT1" s="136"/>
      <c r="WBU1" s="136"/>
      <c r="WBV1" s="136"/>
      <c r="WBW1" s="136"/>
      <c r="WBX1" s="136"/>
      <c r="WBY1" s="136"/>
      <c r="WBZ1" s="136"/>
      <c r="WCA1" s="136"/>
      <c r="WCB1" s="136"/>
      <c r="WCC1" s="136"/>
      <c r="WCD1" s="136"/>
      <c r="WCE1" s="136"/>
      <c r="WCF1" s="136"/>
      <c r="WCG1" s="136"/>
      <c r="WCH1" s="136"/>
      <c r="WCI1" s="136"/>
      <c r="WCJ1" s="136"/>
      <c r="WCK1" s="136"/>
      <c r="WCL1" s="136"/>
      <c r="WCM1" s="136"/>
      <c r="WCN1" s="136"/>
      <c r="WCO1" s="136"/>
      <c r="WCP1" s="136"/>
      <c r="WCQ1" s="136"/>
      <c r="WCR1" s="136"/>
      <c r="WCS1" s="136"/>
      <c r="WCT1" s="136"/>
      <c r="WCU1" s="136"/>
      <c r="WCV1" s="136"/>
      <c r="WCW1" s="136"/>
      <c r="WCX1" s="136"/>
      <c r="WCY1" s="136"/>
      <c r="WCZ1" s="136"/>
      <c r="WDA1" s="136"/>
      <c r="WDB1" s="136"/>
      <c r="WDC1" s="136"/>
      <c r="WDD1" s="136"/>
      <c r="WDE1" s="136"/>
      <c r="WDF1" s="136"/>
      <c r="WDG1" s="136"/>
      <c r="WDH1" s="136"/>
      <c r="WDI1" s="136"/>
      <c r="WDJ1" s="136"/>
      <c r="WDK1" s="136"/>
      <c r="WDL1" s="136"/>
      <c r="WDM1" s="136"/>
      <c r="WDN1" s="136"/>
      <c r="WDO1" s="136"/>
      <c r="WDP1" s="136"/>
      <c r="WDQ1" s="136"/>
      <c r="WDR1" s="136"/>
      <c r="WDS1" s="136"/>
      <c r="WDT1" s="136"/>
      <c r="WDU1" s="136"/>
      <c r="WDV1" s="136"/>
      <c r="WDW1" s="136"/>
      <c r="WDX1" s="136"/>
      <c r="WDY1" s="136"/>
      <c r="WDZ1" s="136"/>
      <c r="WEA1" s="136"/>
      <c r="WEB1" s="136"/>
      <c r="WEC1" s="136"/>
      <c r="WED1" s="136"/>
      <c r="WEE1" s="136"/>
      <c r="WEF1" s="136"/>
      <c r="WEG1" s="136"/>
      <c r="WEH1" s="136"/>
      <c r="WEI1" s="136"/>
      <c r="WEJ1" s="136"/>
      <c r="WEK1" s="136"/>
      <c r="WEL1" s="136"/>
      <c r="WEM1" s="136"/>
      <c r="WEN1" s="136"/>
      <c r="WEO1" s="136"/>
      <c r="WEP1" s="136"/>
      <c r="WEQ1" s="136"/>
      <c r="WER1" s="136"/>
      <c r="WES1" s="136"/>
      <c r="WET1" s="136"/>
      <c r="WEU1" s="136"/>
      <c r="WEV1" s="136"/>
      <c r="WEW1" s="136"/>
      <c r="WEX1" s="136"/>
      <c r="WEY1" s="136"/>
      <c r="WEZ1" s="136"/>
      <c r="WFA1" s="136"/>
      <c r="WFB1" s="136"/>
      <c r="WFC1" s="136"/>
      <c r="WFD1" s="136"/>
      <c r="WFE1" s="136"/>
      <c r="WFF1" s="136"/>
      <c r="WFG1" s="136"/>
      <c r="WFH1" s="136"/>
      <c r="WFI1" s="136"/>
      <c r="WFJ1" s="136"/>
      <c r="WFK1" s="136"/>
      <c r="WFL1" s="136"/>
      <c r="WFM1" s="136"/>
      <c r="WFN1" s="136"/>
      <c r="WFO1" s="136"/>
      <c r="WFP1" s="136"/>
      <c r="WFQ1" s="136"/>
      <c r="WFR1" s="136"/>
      <c r="WFS1" s="136"/>
      <c r="WFT1" s="136"/>
      <c r="WFU1" s="136"/>
      <c r="WFV1" s="136"/>
      <c r="WFW1" s="136"/>
      <c r="WFX1" s="136"/>
      <c r="WFY1" s="136"/>
      <c r="WFZ1" s="136"/>
      <c r="WGA1" s="136"/>
      <c r="WGB1" s="136"/>
      <c r="WGC1" s="136"/>
      <c r="WGD1" s="136"/>
      <c r="WGE1" s="136"/>
      <c r="WGF1" s="136"/>
      <c r="WGG1" s="136"/>
      <c r="WGH1" s="136"/>
      <c r="WGI1" s="136"/>
      <c r="WGJ1" s="136"/>
      <c r="WGK1" s="136"/>
      <c r="WGL1" s="136"/>
      <c r="WGM1" s="136"/>
      <c r="WGN1" s="136"/>
      <c r="WGO1" s="136"/>
      <c r="WGP1" s="136"/>
      <c r="WGQ1" s="136"/>
      <c r="WGR1" s="136"/>
      <c r="WGS1" s="136"/>
      <c r="WGT1" s="136"/>
      <c r="WGU1" s="136"/>
      <c r="WGV1" s="136"/>
      <c r="WGW1" s="136"/>
      <c r="WGX1" s="136"/>
      <c r="WGY1" s="136"/>
      <c r="WGZ1" s="136"/>
      <c r="WHA1" s="136"/>
      <c r="WHB1" s="136"/>
      <c r="WHC1" s="136"/>
      <c r="WHD1" s="136"/>
      <c r="WHE1" s="136"/>
      <c r="WHF1" s="136"/>
      <c r="WHG1" s="136"/>
      <c r="WHH1" s="136"/>
      <c r="WHI1" s="136"/>
      <c r="WHJ1" s="136"/>
      <c r="WHK1" s="136"/>
      <c r="WHL1" s="136"/>
      <c r="WHM1" s="136"/>
      <c r="WHN1" s="136"/>
      <c r="WHO1" s="136"/>
      <c r="WHP1" s="136"/>
      <c r="WHQ1" s="136"/>
      <c r="WHR1" s="136"/>
      <c r="WHS1" s="136"/>
      <c r="WHT1" s="136"/>
      <c r="WHU1" s="136"/>
      <c r="WHV1" s="136"/>
      <c r="WHW1" s="136"/>
      <c r="WHX1" s="136"/>
      <c r="WHY1" s="136"/>
      <c r="WHZ1" s="136"/>
      <c r="WIA1" s="136"/>
      <c r="WIB1" s="136"/>
      <c r="WIC1" s="136"/>
      <c r="WID1" s="136"/>
      <c r="WIE1" s="136"/>
      <c r="WIF1" s="136"/>
      <c r="WIG1" s="136"/>
      <c r="WIH1" s="136"/>
      <c r="WII1" s="136"/>
      <c r="WIJ1" s="136"/>
      <c r="WIK1" s="136"/>
      <c r="WIL1" s="136"/>
      <c r="WIM1" s="136"/>
      <c r="WIN1" s="136"/>
      <c r="WIO1" s="136"/>
      <c r="WIP1" s="136"/>
      <c r="WIQ1" s="136"/>
      <c r="WIR1" s="136"/>
      <c r="WIS1" s="136"/>
      <c r="WIT1" s="136"/>
      <c r="WIU1" s="136"/>
      <c r="WIV1" s="136"/>
      <c r="WIW1" s="136"/>
      <c r="WIX1" s="136"/>
      <c r="WIY1" s="136"/>
      <c r="WIZ1" s="136"/>
      <c r="WJA1" s="136"/>
      <c r="WJB1" s="136"/>
      <c r="WJC1" s="136"/>
      <c r="WJD1" s="136"/>
      <c r="WJE1" s="136"/>
      <c r="WJF1" s="136"/>
      <c r="WJG1" s="136"/>
      <c r="WJH1" s="136"/>
      <c r="WJI1" s="136"/>
      <c r="WJJ1" s="136"/>
      <c r="WJK1" s="136"/>
      <c r="WJL1" s="136"/>
      <c r="WJM1" s="136"/>
      <c r="WJN1" s="136"/>
      <c r="WJO1" s="136"/>
      <c r="WJP1" s="136"/>
      <c r="WJQ1" s="136"/>
      <c r="WJR1" s="136"/>
      <c r="WJS1" s="136"/>
      <c r="WJT1" s="136"/>
      <c r="WJU1" s="136"/>
      <c r="WJV1" s="136"/>
      <c r="WJW1" s="136"/>
      <c r="WJX1" s="136"/>
      <c r="WJY1" s="136"/>
      <c r="WJZ1" s="136"/>
      <c r="WKA1" s="136"/>
      <c r="WKB1" s="136"/>
      <c r="WKC1" s="136"/>
      <c r="WKD1" s="136"/>
      <c r="WKE1" s="136"/>
      <c r="WKF1" s="136"/>
      <c r="WKG1" s="136"/>
      <c r="WKH1" s="136"/>
      <c r="WKI1" s="136"/>
      <c r="WKJ1" s="136"/>
      <c r="WKK1" s="136"/>
      <c r="WKL1" s="136"/>
      <c r="WKM1" s="136"/>
      <c r="WKN1" s="136"/>
      <c r="WKO1" s="136"/>
      <c r="WKP1" s="136"/>
      <c r="WKQ1" s="136"/>
      <c r="WKR1" s="136"/>
      <c r="WKS1" s="136"/>
      <c r="WKT1" s="136"/>
      <c r="WKU1" s="136"/>
      <c r="WKV1" s="136"/>
      <c r="WKW1" s="136"/>
      <c r="WKX1" s="136"/>
      <c r="WKY1" s="136"/>
      <c r="WKZ1" s="136"/>
      <c r="WLA1" s="136"/>
      <c r="WLB1" s="136"/>
      <c r="WLC1" s="136"/>
      <c r="WLD1" s="136"/>
      <c r="WLE1" s="136"/>
      <c r="WLF1" s="136"/>
      <c r="WLG1" s="136"/>
      <c r="WLH1" s="136"/>
      <c r="WLI1" s="136"/>
      <c r="WLJ1" s="136"/>
      <c r="WLK1" s="136"/>
      <c r="WLL1" s="136"/>
      <c r="WLM1" s="136"/>
      <c r="WLN1" s="136"/>
      <c r="WLO1" s="136"/>
      <c r="WLP1" s="136"/>
      <c r="WLQ1" s="136"/>
      <c r="WLR1" s="136"/>
      <c r="WLS1" s="136"/>
      <c r="WLT1" s="136"/>
      <c r="WLU1" s="136"/>
      <c r="WLV1" s="136"/>
      <c r="WLW1" s="136"/>
      <c r="WLX1" s="136"/>
      <c r="WLY1" s="136"/>
      <c r="WLZ1" s="136"/>
      <c r="WMA1" s="136"/>
      <c r="WMB1" s="136"/>
      <c r="WMC1" s="136"/>
      <c r="WMD1" s="136"/>
      <c r="WME1" s="136"/>
      <c r="WMF1" s="136"/>
      <c r="WMG1" s="136"/>
      <c r="WMH1" s="136"/>
      <c r="WMI1" s="136"/>
      <c r="WMJ1" s="136"/>
      <c r="WMK1" s="136"/>
      <c r="WML1" s="136"/>
      <c r="WMM1" s="136"/>
      <c r="WMN1" s="136"/>
      <c r="WMO1" s="136"/>
      <c r="WMP1" s="136"/>
      <c r="WMQ1" s="136"/>
      <c r="WMR1" s="136"/>
      <c r="WMS1" s="136"/>
      <c r="WMT1" s="136"/>
      <c r="WMU1" s="136"/>
      <c r="WMV1" s="136"/>
      <c r="WMW1" s="136"/>
      <c r="WMX1" s="136"/>
      <c r="WMY1" s="136"/>
      <c r="WMZ1" s="136"/>
      <c r="WNA1" s="136"/>
      <c r="WNB1" s="136"/>
      <c r="WNC1" s="136"/>
      <c r="WND1" s="136"/>
      <c r="WNE1" s="136"/>
      <c r="WNF1" s="136"/>
      <c r="WNG1" s="136"/>
      <c r="WNH1" s="136"/>
      <c r="WNI1" s="136"/>
      <c r="WNJ1" s="136"/>
      <c r="WNK1" s="136"/>
      <c r="WNL1" s="136"/>
      <c r="WNM1" s="136"/>
      <c r="WNN1" s="136"/>
      <c r="WNO1" s="136"/>
      <c r="WNP1" s="136"/>
      <c r="WNQ1" s="136"/>
      <c r="WNR1" s="136"/>
      <c r="WNS1" s="136"/>
      <c r="WNT1" s="136"/>
      <c r="WNU1" s="136"/>
      <c r="WNV1" s="136"/>
      <c r="WNW1" s="136"/>
      <c r="WNX1" s="136"/>
      <c r="WNY1" s="136"/>
      <c r="WNZ1" s="136"/>
      <c r="WOA1" s="136"/>
      <c r="WOB1" s="136"/>
      <c r="WOC1" s="136"/>
      <c r="WOD1" s="136"/>
      <c r="WOE1" s="136"/>
      <c r="WOF1" s="136"/>
      <c r="WOG1" s="136"/>
      <c r="WOH1" s="136"/>
      <c r="WOI1" s="136"/>
      <c r="WOJ1" s="136"/>
      <c r="WOK1" s="136"/>
      <c r="WOL1" s="136"/>
      <c r="WOM1" s="136"/>
      <c r="WON1" s="136"/>
      <c r="WOO1" s="136"/>
      <c r="WOP1" s="136"/>
      <c r="WOQ1" s="136"/>
      <c r="WOR1" s="136"/>
      <c r="WOS1" s="136"/>
      <c r="WOT1" s="136"/>
      <c r="WOU1" s="136"/>
      <c r="WOV1" s="136"/>
      <c r="WOW1" s="136"/>
      <c r="WOX1" s="136"/>
      <c r="WOY1" s="136"/>
      <c r="WOZ1" s="136"/>
      <c r="WPA1" s="136"/>
      <c r="WPB1" s="136"/>
      <c r="WPC1" s="136"/>
      <c r="WPD1" s="136"/>
      <c r="WPE1" s="136"/>
      <c r="WPF1" s="136"/>
      <c r="WPG1" s="136"/>
      <c r="WPH1" s="136"/>
      <c r="WPI1" s="136"/>
      <c r="WPJ1" s="136"/>
      <c r="WPK1" s="136"/>
      <c r="WPL1" s="136"/>
      <c r="WPM1" s="136"/>
      <c r="WPN1" s="136"/>
      <c r="WPO1" s="136"/>
      <c r="WPP1" s="136"/>
      <c r="WPQ1" s="136"/>
      <c r="WPR1" s="136"/>
      <c r="WPS1" s="136"/>
      <c r="WPT1" s="136"/>
      <c r="WPU1" s="136"/>
      <c r="WPV1" s="136"/>
      <c r="WPW1" s="136"/>
      <c r="WPX1" s="136"/>
      <c r="WPY1" s="136"/>
      <c r="WPZ1" s="136"/>
      <c r="WQA1" s="136"/>
      <c r="WQB1" s="136"/>
      <c r="WQC1" s="136"/>
      <c r="WQD1" s="136"/>
      <c r="WQE1" s="136"/>
      <c r="WQF1" s="136"/>
      <c r="WQG1" s="136"/>
      <c r="WQH1" s="136"/>
      <c r="WQI1" s="136"/>
      <c r="WQJ1" s="136"/>
      <c r="WQK1" s="136"/>
      <c r="WQL1" s="136"/>
      <c r="WQM1" s="136"/>
      <c r="WQN1" s="136"/>
      <c r="WQO1" s="136"/>
      <c r="WQP1" s="136"/>
      <c r="WQQ1" s="136"/>
      <c r="WQR1" s="136"/>
      <c r="WQS1" s="136"/>
      <c r="WQT1" s="136"/>
      <c r="WQU1" s="136"/>
      <c r="WQV1" s="136"/>
      <c r="WQW1" s="136"/>
      <c r="WQX1" s="136"/>
      <c r="WQY1" s="136"/>
      <c r="WQZ1" s="136"/>
      <c r="WRA1" s="136"/>
      <c r="WRB1" s="136"/>
      <c r="WRC1" s="136"/>
      <c r="WRD1" s="136"/>
      <c r="WRE1" s="136"/>
      <c r="WRF1" s="136"/>
      <c r="WRG1" s="136"/>
      <c r="WRH1" s="136"/>
      <c r="WRI1" s="136"/>
      <c r="WRJ1" s="136"/>
      <c r="WRK1" s="136"/>
      <c r="WRL1" s="136"/>
      <c r="WRM1" s="136"/>
      <c r="WRN1" s="136"/>
      <c r="WRO1" s="136"/>
      <c r="WRP1" s="136"/>
      <c r="WRQ1" s="136"/>
      <c r="WRR1" s="136"/>
      <c r="WRS1" s="136"/>
      <c r="WRT1" s="136"/>
      <c r="WRU1" s="136"/>
      <c r="WRV1" s="136"/>
      <c r="WRW1" s="136"/>
      <c r="WRX1" s="136"/>
      <c r="WRY1" s="136"/>
      <c r="WRZ1" s="136"/>
      <c r="WSA1" s="136"/>
      <c r="WSB1" s="136"/>
      <c r="WSC1" s="136"/>
      <c r="WSD1" s="136"/>
      <c r="WSE1" s="136"/>
      <c r="WSF1" s="136"/>
      <c r="WSG1" s="136"/>
      <c r="WSH1" s="136"/>
      <c r="WSI1" s="136"/>
      <c r="WSJ1" s="136"/>
      <c r="WSK1" s="136"/>
      <c r="WSL1" s="136"/>
      <c r="WSM1" s="136"/>
      <c r="WSN1" s="136"/>
      <c r="WSO1" s="136"/>
      <c r="WSP1" s="136"/>
      <c r="WSQ1" s="136"/>
      <c r="WSR1" s="136"/>
      <c r="WSS1" s="136"/>
      <c r="WST1" s="136"/>
      <c r="WSU1" s="136"/>
      <c r="WSV1" s="136"/>
      <c r="WSW1" s="136"/>
      <c r="WSX1" s="136"/>
      <c r="WSY1" s="136"/>
      <c r="WSZ1" s="136"/>
      <c r="WTA1" s="136"/>
      <c r="WTB1" s="136"/>
      <c r="WTC1" s="136"/>
      <c r="WTD1" s="136"/>
      <c r="WTE1" s="136"/>
      <c r="WTF1" s="136"/>
      <c r="WTG1" s="136"/>
      <c r="WTH1" s="136"/>
      <c r="WTI1" s="136"/>
      <c r="WTJ1" s="136"/>
      <c r="WTK1" s="136"/>
      <c r="WTL1" s="136"/>
      <c r="WTM1" s="136"/>
      <c r="WTN1" s="136"/>
      <c r="WTO1" s="136"/>
      <c r="WTP1" s="136"/>
      <c r="WTQ1" s="136"/>
      <c r="WTR1" s="136"/>
      <c r="WTS1" s="136"/>
      <c r="WTT1" s="136"/>
      <c r="WTU1" s="136"/>
      <c r="WTV1" s="136"/>
      <c r="WTW1" s="136"/>
      <c r="WTX1" s="136"/>
      <c r="WTY1" s="136"/>
      <c r="WTZ1" s="136"/>
      <c r="WUA1" s="136"/>
      <c r="WUB1" s="136"/>
      <c r="WUC1" s="136"/>
      <c r="WUD1" s="136"/>
      <c r="WUE1" s="136"/>
      <c r="WUF1" s="136"/>
      <c r="WUG1" s="136"/>
      <c r="WUH1" s="136"/>
      <c r="WUI1" s="136"/>
      <c r="WUJ1" s="136"/>
      <c r="WUK1" s="136"/>
      <c r="WUL1" s="136"/>
      <c r="WUM1" s="136"/>
      <c r="WUN1" s="136"/>
      <c r="WUO1" s="136"/>
      <c r="WUP1" s="136"/>
      <c r="WUQ1" s="136"/>
      <c r="WUR1" s="136"/>
      <c r="WUS1" s="136"/>
      <c r="WUT1" s="136"/>
      <c r="WUU1" s="136"/>
      <c r="WUV1" s="136"/>
      <c r="WUW1" s="136"/>
      <c r="WUX1" s="136"/>
      <c r="WUY1" s="136"/>
      <c r="WUZ1" s="136"/>
      <c r="WVA1" s="136"/>
      <c r="WVB1" s="136"/>
      <c r="WVC1" s="136"/>
      <c r="WVD1" s="136"/>
      <c r="WVE1" s="136"/>
      <c r="WVF1" s="136"/>
      <c r="WVG1" s="136"/>
      <c r="WVH1" s="136"/>
      <c r="WVI1" s="136"/>
      <c r="WVJ1" s="136"/>
      <c r="WVK1" s="136"/>
      <c r="WVL1" s="136"/>
      <c r="WVM1" s="136"/>
      <c r="WVN1" s="136"/>
      <c r="WVO1" s="136"/>
      <c r="WVP1" s="136"/>
      <c r="WVQ1" s="136"/>
      <c r="WVR1" s="136"/>
      <c r="WVS1" s="136"/>
      <c r="WVT1" s="136"/>
      <c r="WVU1" s="136"/>
      <c r="WVV1" s="136"/>
      <c r="WVW1" s="136"/>
      <c r="WVX1" s="136"/>
      <c r="WVY1" s="136"/>
      <c r="WVZ1" s="136"/>
      <c r="WWA1" s="136"/>
      <c r="WWB1" s="136"/>
      <c r="WWC1" s="136"/>
      <c r="WWD1" s="136"/>
      <c r="WWE1" s="136"/>
      <c r="WWF1" s="136"/>
      <c r="WWG1" s="136"/>
      <c r="WWH1" s="136"/>
      <c r="WWI1" s="136"/>
      <c r="WWJ1" s="136"/>
      <c r="WWK1" s="136"/>
      <c r="WWL1" s="136"/>
      <c r="WWM1" s="136"/>
      <c r="WWN1" s="136"/>
      <c r="WWO1" s="136"/>
      <c r="WWP1" s="136"/>
      <c r="WWQ1" s="136"/>
      <c r="WWR1" s="136"/>
      <c r="WWS1" s="136"/>
      <c r="WWT1" s="136"/>
      <c r="WWU1" s="136"/>
      <c r="WWV1" s="136"/>
      <c r="WWW1" s="136"/>
      <c r="WWX1" s="136"/>
      <c r="WWY1" s="136"/>
      <c r="WWZ1" s="136"/>
      <c r="WXA1" s="136"/>
      <c r="WXB1" s="136"/>
      <c r="WXC1" s="136"/>
      <c r="WXD1" s="136"/>
      <c r="WXE1" s="136"/>
      <c r="WXF1" s="136"/>
      <c r="WXG1" s="136"/>
      <c r="WXH1" s="136"/>
      <c r="WXI1" s="136"/>
      <c r="WXJ1" s="136"/>
      <c r="WXK1" s="136"/>
      <c r="WXL1" s="136"/>
      <c r="WXM1" s="136"/>
      <c r="WXN1" s="136"/>
      <c r="WXO1" s="136"/>
      <c r="WXP1" s="136"/>
      <c r="WXQ1" s="136"/>
      <c r="WXR1" s="136"/>
      <c r="WXS1" s="136"/>
      <c r="WXT1" s="136"/>
      <c r="WXU1" s="136"/>
      <c r="WXV1" s="136"/>
      <c r="WXW1" s="136"/>
      <c r="WXX1" s="136"/>
      <c r="WXY1" s="136"/>
      <c r="WXZ1" s="136"/>
      <c r="WYA1" s="136"/>
      <c r="WYB1" s="136"/>
      <c r="WYC1" s="136"/>
      <c r="WYD1" s="136"/>
      <c r="WYE1" s="136"/>
      <c r="WYF1" s="136"/>
      <c r="WYG1" s="136"/>
      <c r="WYH1" s="136"/>
      <c r="WYI1" s="136"/>
      <c r="WYJ1" s="136"/>
      <c r="WYK1" s="136"/>
      <c r="WYL1" s="136"/>
      <c r="WYM1" s="136"/>
      <c r="WYN1" s="136"/>
      <c r="WYO1" s="136"/>
      <c r="WYP1" s="136"/>
      <c r="WYQ1" s="136"/>
      <c r="WYR1" s="136"/>
      <c r="WYS1" s="136"/>
      <c r="WYT1" s="136"/>
      <c r="WYU1" s="136"/>
      <c r="WYV1" s="136"/>
      <c r="WYW1" s="136"/>
      <c r="WYX1" s="136"/>
      <c r="WYY1" s="136"/>
      <c r="WYZ1" s="136"/>
      <c r="WZA1" s="136"/>
      <c r="WZB1" s="136"/>
      <c r="WZC1" s="136"/>
      <c r="WZD1" s="136"/>
      <c r="WZE1" s="136"/>
      <c r="WZF1" s="136"/>
      <c r="WZG1" s="136"/>
      <c r="WZH1" s="136"/>
      <c r="WZI1" s="136"/>
      <c r="WZJ1" s="136"/>
      <c r="WZK1" s="136"/>
      <c r="WZL1" s="136"/>
      <c r="WZM1" s="136"/>
      <c r="WZN1" s="136"/>
      <c r="WZO1" s="136"/>
      <c r="WZP1" s="136"/>
      <c r="WZQ1" s="136"/>
      <c r="WZR1" s="136"/>
      <c r="WZS1" s="136"/>
      <c r="WZT1" s="136"/>
      <c r="WZU1" s="136"/>
      <c r="WZV1" s="136"/>
      <c r="WZW1" s="136"/>
      <c r="WZX1" s="136"/>
      <c r="WZY1" s="136"/>
      <c r="WZZ1" s="136"/>
      <c r="XAA1" s="136"/>
      <c r="XAB1" s="136"/>
      <c r="XAC1" s="136"/>
      <c r="XAD1" s="136"/>
      <c r="XAE1" s="136"/>
      <c r="XAF1" s="136"/>
      <c r="XAG1" s="136"/>
      <c r="XAH1" s="136"/>
      <c r="XAI1" s="136"/>
      <c r="XAJ1" s="136"/>
      <c r="XAK1" s="136"/>
      <c r="XAL1" s="136"/>
      <c r="XAM1" s="136"/>
      <c r="XAN1" s="136"/>
      <c r="XAO1" s="136"/>
      <c r="XAP1" s="136"/>
      <c r="XAQ1" s="136"/>
      <c r="XAR1" s="136"/>
      <c r="XAS1" s="136"/>
      <c r="XAT1" s="136"/>
      <c r="XAU1" s="136"/>
      <c r="XAV1" s="136"/>
      <c r="XAW1" s="136"/>
      <c r="XAX1" s="136"/>
      <c r="XAY1" s="136"/>
      <c r="XAZ1" s="136"/>
      <c r="XBA1" s="136"/>
      <c r="XBB1" s="136"/>
      <c r="XBC1" s="136"/>
      <c r="XBD1" s="136"/>
      <c r="XBE1" s="136"/>
      <c r="XBF1" s="136"/>
      <c r="XBG1" s="136"/>
      <c r="XBH1" s="136"/>
      <c r="XBI1" s="136"/>
      <c r="XBJ1" s="136"/>
      <c r="XBK1" s="136"/>
      <c r="XBL1" s="136"/>
      <c r="XBM1" s="136"/>
      <c r="XBN1" s="136"/>
      <c r="XBO1" s="136"/>
      <c r="XBP1" s="136"/>
      <c r="XBQ1" s="136"/>
      <c r="XBR1" s="136"/>
      <c r="XBS1" s="136"/>
      <c r="XBT1" s="136"/>
      <c r="XBU1" s="136"/>
      <c r="XBV1" s="136"/>
      <c r="XBW1" s="136"/>
      <c r="XBX1" s="136"/>
      <c r="XBY1" s="136"/>
      <c r="XBZ1" s="136"/>
      <c r="XCA1" s="136"/>
      <c r="XCB1" s="136"/>
      <c r="XCC1" s="136"/>
      <c r="XCD1" s="136"/>
      <c r="XCE1" s="136"/>
      <c r="XCF1" s="136"/>
      <c r="XCG1" s="136"/>
      <c r="XCH1" s="136"/>
      <c r="XCI1" s="136"/>
      <c r="XCJ1" s="136"/>
      <c r="XCK1" s="136"/>
      <c r="XCL1" s="136"/>
      <c r="XCM1" s="136"/>
      <c r="XCN1" s="136"/>
      <c r="XCO1" s="136"/>
      <c r="XCP1" s="136"/>
      <c r="XCQ1" s="136"/>
      <c r="XCR1" s="136"/>
      <c r="XCS1" s="136"/>
      <c r="XCT1" s="136"/>
      <c r="XCU1" s="136"/>
      <c r="XCV1" s="136"/>
      <c r="XCW1" s="136"/>
      <c r="XCX1" s="136"/>
      <c r="XCY1" s="136"/>
      <c r="XCZ1" s="136"/>
      <c r="XDA1" s="136"/>
      <c r="XDB1" s="136"/>
      <c r="XDC1" s="136"/>
      <c r="XDD1" s="136"/>
      <c r="XDE1" s="136"/>
      <c r="XDF1" s="136"/>
      <c r="XDG1" s="136"/>
      <c r="XDH1" s="136"/>
      <c r="XDI1" s="136"/>
      <c r="XDJ1" s="136"/>
      <c r="XDK1" s="136"/>
      <c r="XDL1" s="136"/>
      <c r="XDM1" s="136"/>
      <c r="XDN1" s="136"/>
      <c r="XDO1" s="136"/>
      <c r="XDP1" s="136"/>
      <c r="XDQ1" s="136"/>
      <c r="XDR1" s="136"/>
      <c r="XDS1" s="136"/>
      <c r="XDT1" s="136"/>
      <c r="XDU1" s="136"/>
      <c r="XDV1" s="136"/>
      <c r="XDW1" s="136"/>
      <c r="XDX1" s="136"/>
      <c r="XDY1" s="136"/>
      <c r="XDZ1" s="136"/>
      <c r="XEA1" s="136"/>
      <c r="XEB1" s="136"/>
      <c r="XEC1" s="136"/>
      <c r="XED1" s="136"/>
      <c r="XEE1" s="136"/>
      <c r="XEF1" s="136"/>
      <c r="XEG1" s="136"/>
      <c r="XEH1" s="136"/>
      <c r="XEI1" s="136"/>
      <c r="XEJ1" s="136"/>
      <c r="XEK1" s="136"/>
      <c r="XEL1" s="136"/>
      <c r="XEM1" s="136"/>
      <c r="XEN1" s="136"/>
      <c r="XEO1" s="136"/>
      <c r="XEP1" s="136"/>
      <c r="XEQ1" s="136"/>
      <c r="XER1" s="136"/>
      <c r="XES1" s="136"/>
      <c r="XET1" s="136"/>
      <c r="XEU1" s="136"/>
      <c r="XEV1" s="136"/>
      <c r="XEW1" s="136"/>
      <c r="XEX1" s="136"/>
      <c r="XEY1" s="136"/>
      <c r="XEZ1" s="136"/>
      <c r="XFA1" s="136"/>
      <c r="XFB1" s="136"/>
      <c r="XFC1" s="136"/>
      <c r="XFD1" s="136"/>
    </row>
    <row customFormat="1" ht="12.75" r="2" s="137">
      <c r="A2" s="76">
        <v>1</v>
      </c>
      <c r="B2" s="138" t="s">
        <v>1630</v>
      </c>
      <c r="C2" s="76"/>
      <c r="D2" s="76"/>
      <c r="E2" s="76"/>
      <c r="F2" s="76"/>
      <c r="G2" s="76"/>
      <c r="H2" s="76">
        <v>3</v>
      </c>
      <c r="I2" s="76">
        <v>72</v>
      </c>
      <c r="J2" s="76">
        <f>I2*3</f>
        <v>216</v>
      </c>
      <c r="K2" s="76">
        <v>72</v>
      </c>
      <c r="L2" s="76">
        <v>23380</v>
      </c>
      <c r="M2" s="76"/>
      <c r="N2" s="76"/>
      <c r="O2" s="76"/>
      <c r="P2" s="76"/>
      <c r="Q2" s="87"/>
      <c r="R2" s="76" t="s">
        <v>1631</v>
      </c>
      <c r="S2" s="76" t="s">
        <v>1632</v>
      </c>
      <c r="T2" s="139" t="s">
        <v>1633</v>
      </c>
    </row>
    <row customFormat="1" ht="12.75" r="3" s="137">
      <c r="A3" s="77">
        <v>2</v>
      </c>
      <c r="B3" s="140" t="s">
        <v>1634</v>
      </c>
      <c r="C3" s="77" t="s">
        <v>203</v>
      </c>
      <c r="D3" s="77"/>
      <c r="E3" s="77"/>
      <c r="F3" s="77"/>
      <c r="G3" s="77"/>
      <c r="H3" s="77">
        <v>3</v>
      </c>
      <c r="I3" s="77">
        <v>36</v>
      </c>
      <c r="J3" s="77">
        <f>I3*3</f>
        <v>108</v>
      </c>
      <c r="K3" s="77">
        <v>48</v>
      </c>
      <c r="L3" s="77">
        <v>1380</v>
      </c>
      <c r="M3" s="77"/>
      <c r="N3" s="77"/>
      <c r="O3" s="77"/>
      <c r="P3" s="77"/>
      <c r="Q3" s="77"/>
      <c r="R3" s="77" t="s">
        <v>1631</v>
      </c>
      <c r="S3" s="77" t="s">
        <v>1632</v>
      </c>
      <c r="T3" s="87" t="s">
        <v>1633</v>
      </c>
    </row>
    <row customFormat="1" ht="12.75" r="4" s="137">
      <c r="A4" s="76">
        <v>3</v>
      </c>
      <c r="B4" s="138" t="s">
        <v>1635</v>
      </c>
      <c r="C4" s="76" t="s">
        <v>236</v>
      </c>
      <c r="D4" s="76"/>
      <c r="E4" s="76"/>
      <c r="F4" s="76"/>
      <c r="G4" s="76"/>
      <c r="H4" s="76">
        <v>16</v>
      </c>
      <c r="I4" s="76">
        <v>716</v>
      </c>
      <c r="J4" s="76">
        <f>I4*3</f>
        <v>2148</v>
      </c>
      <c r="K4" s="76">
        <v>1024</v>
      </c>
      <c r="L4" s="76">
        <v>33960</v>
      </c>
      <c r="M4" s="76">
        <v>21800</v>
      </c>
      <c r="N4" s="76"/>
      <c r="O4" s="76"/>
      <c r="P4" s="76"/>
      <c r="Q4" s="87"/>
      <c r="R4" s="76" t="s">
        <v>1631</v>
      </c>
      <c r="S4" s="76" t="s">
        <v>1632</v>
      </c>
      <c r="T4" s="139" t="s">
        <v>1633</v>
      </c>
      <c r="U4" s="141"/>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137"/>
      <c r="IQ4" s="137"/>
      <c r="IR4" s="137"/>
      <c r="IS4" s="137"/>
      <c r="IT4" s="137"/>
      <c r="IU4" s="137"/>
      <c r="IV4" s="137"/>
      <c r="IW4" s="137"/>
      <c r="IX4" s="137"/>
      <c r="IY4" s="137"/>
      <c r="IZ4" s="137"/>
      <c r="JA4" s="137"/>
      <c r="JB4" s="137"/>
      <c r="JC4" s="137"/>
      <c r="JD4" s="137"/>
      <c r="JE4" s="137"/>
      <c r="JF4" s="137"/>
      <c r="JG4" s="137"/>
      <c r="JH4" s="137"/>
      <c r="JI4" s="137"/>
      <c r="JJ4" s="137"/>
      <c r="JK4" s="137"/>
      <c r="JL4" s="137"/>
      <c r="JM4" s="137"/>
      <c r="JN4" s="137"/>
      <c r="JO4" s="137"/>
      <c r="JP4" s="137"/>
      <c r="JQ4" s="137"/>
      <c r="JR4" s="137"/>
      <c r="JS4" s="137"/>
      <c r="JT4" s="137"/>
      <c r="JU4" s="137"/>
      <c r="JV4" s="137"/>
      <c r="JW4" s="137"/>
      <c r="JX4" s="137"/>
      <c r="JY4" s="137"/>
      <c r="JZ4" s="137"/>
      <c r="KA4" s="137"/>
      <c r="KB4" s="137"/>
      <c r="KC4" s="137"/>
      <c r="KD4" s="137"/>
      <c r="KE4" s="137"/>
      <c r="KF4" s="137"/>
      <c r="KG4" s="137"/>
      <c r="KH4" s="137"/>
      <c r="KI4" s="137"/>
      <c r="KJ4" s="137"/>
      <c r="KK4" s="137"/>
      <c r="KL4" s="137"/>
      <c r="KM4" s="137"/>
      <c r="KN4" s="137"/>
      <c r="KO4" s="137"/>
      <c r="KP4" s="137"/>
      <c r="KQ4" s="137"/>
      <c r="KR4" s="137"/>
      <c r="KS4" s="137"/>
      <c r="KT4" s="137"/>
      <c r="KU4" s="137"/>
      <c r="KV4" s="137"/>
      <c r="KW4" s="137"/>
      <c r="KX4" s="137"/>
      <c r="KY4" s="137"/>
      <c r="KZ4" s="137"/>
      <c r="LA4" s="137"/>
      <c r="LB4" s="137"/>
      <c r="LC4" s="137"/>
      <c r="LD4" s="137"/>
      <c r="LE4" s="137"/>
      <c r="LF4" s="137"/>
      <c r="LG4" s="137"/>
      <c r="LH4" s="137"/>
      <c r="LI4" s="137"/>
      <c r="LJ4" s="137"/>
      <c r="LK4" s="137"/>
      <c r="LL4" s="137"/>
      <c r="LM4" s="137"/>
      <c r="LN4" s="137"/>
      <c r="LO4" s="137"/>
      <c r="LP4" s="137"/>
      <c r="LQ4" s="137"/>
      <c r="LR4" s="137"/>
      <c r="LS4" s="137"/>
      <c r="LT4" s="137"/>
      <c r="LU4" s="137"/>
      <c r="LV4" s="137"/>
      <c r="LW4" s="137"/>
      <c r="LX4" s="137"/>
      <c r="LY4" s="137"/>
      <c r="LZ4" s="137"/>
      <c r="MA4" s="137"/>
      <c r="MB4" s="137"/>
      <c r="MC4" s="137"/>
      <c r="MD4" s="137"/>
      <c r="ME4" s="137"/>
      <c r="MF4" s="137"/>
      <c r="MG4" s="137"/>
      <c r="MH4" s="137"/>
      <c r="MI4" s="137"/>
      <c r="MJ4" s="137"/>
      <c r="MK4" s="137"/>
      <c r="ML4" s="137"/>
      <c r="MM4" s="137"/>
      <c r="MN4" s="137"/>
      <c r="MO4" s="137"/>
      <c r="MP4" s="137"/>
      <c r="MQ4" s="137"/>
      <c r="MR4" s="137"/>
      <c r="MS4" s="137"/>
      <c r="MT4" s="137"/>
      <c r="MU4" s="137"/>
      <c r="MV4" s="137"/>
      <c r="MW4" s="137"/>
      <c r="MX4" s="137"/>
      <c r="MY4" s="137"/>
      <c r="MZ4" s="137"/>
      <c r="NA4" s="137"/>
      <c r="NB4" s="137"/>
      <c r="NC4" s="137"/>
      <c r="ND4" s="137"/>
      <c r="NE4" s="137"/>
      <c r="NF4" s="137"/>
      <c r="NG4" s="137"/>
      <c r="NH4" s="137"/>
      <c r="NI4" s="137"/>
      <c r="NJ4" s="137"/>
      <c r="NK4" s="137"/>
      <c r="NL4" s="137"/>
      <c r="NM4" s="137"/>
      <c r="NN4" s="137"/>
      <c r="NO4" s="137"/>
      <c r="NP4" s="137"/>
      <c r="NQ4" s="137"/>
      <c r="NR4" s="137"/>
      <c r="NS4" s="137"/>
      <c r="NT4" s="137"/>
      <c r="NU4" s="137"/>
      <c r="NV4" s="137"/>
      <c r="NW4" s="137"/>
      <c r="NX4" s="137"/>
      <c r="NY4" s="137"/>
      <c r="NZ4" s="137"/>
      <c r="OA4" s="137"/>
      <c r="OB4" s="137"/>
      <c r="OC4" s="137"/>
      <c r="OD4" s="137"/>
      <c r="OE4" s="137"/>
      <c r="OF4" s="137"/>
      <c r="OG4" s="137"/>
      <c r="OH4" s="137"/>
      <c r="OI4" s="137"/>
      <c r="OJ4" s="137"/>
      <c r="OK4" s="137"/>
      <c r="OL4" s="137"/>
      <c r="OM4" s="137"/>
      <c r="ON4" s="137"/>
      <c r="OO4" s="137"/>
      <c r="OP4" s="137"/>
      <c r="OQ4" s="137"/>
      <c r="OR4" s="137"/>
      <c r="OS4" s="137"/>
      <c r="OT4" s="137"/>
      <c r="OU4" s="137"/>
      <c r="OV4" s="137"/>
      <c r="OW4" s="137"/>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137"/>
      <c r="ZL4" s="137"/>
      <c r="ZM4" s="137"/>
      <c r="ZN4" s="137"/>
      <c r="ZO4" s="137"/>
      <c r="ZP4" s="137"/>
      <c r="ZQ4" s="137"/>
      <c r="ZR4" s="137"/>
      <c r="ZS4" s="137"/>
      <c r="ZT4" s="137"/>
      <c r="ZU4" s="137"/>
      <c r="ZV4" s="137"/>
      <c r="ZW4" s="137"/>
      <c r="ZX4" s="137"/>
      <c r="ZY4" s="137"/>
      <c r="ZZ4" s="137"/>
      <c r="AAA4" s="137"/>
      <c r="AAB4" s="137"/>
      <c r="AAC4" s="137"/>
      <c r="AAD4" s="137"/>
      <c r="AAE4" s="137"/>
      <c r="AAF4" s="137"/>
      <c r="AAG4" s="137"/>
      <c r="AAH4" s="137"/>
      <c r="AAI4" s="137"/>
      <c r="AAJ4" s="137"/>
      <c r="AAK4" s="137"/>
      <c r="AAL4" s="137"/>
      <c r="AAM4" s="137"/>
      <c r="AAN4" s="137"/>
      <c r="AAO4" s="137"/>
      <c r="AAP4" s="137"/>
      <c r="AAQ4" s="137"/>
      <c r="AAR4" s="137"/>
      <c r="AAS4" s="137"/>
      <c r="AAT4" s="137"/>
      <c r="AAU4" s="137"/>
      <c r="AAV4" s="137"/>
      <c r="AAW4" s="137"/>
      <c r="AAX4" s="137"/>
      <c r="AAY4" s="137"/>
      <c r="AAZ4" s="137"/>
      <c r="ABA4" s="137"/>
      <c r="ABB4" s="137"/>
      <c r="ABC4" s="137"/>
      <c r="ABD4" s="137"/>
      <c r="ABE4" s="137"/>
      <c r="ABF4" s="137"/>
      <c r="ABG4" s="137"/>
      <c r="ABH4" s="137"/>
      <c r="ABI4" s="137"/>
      <c r="ABJ4" s="137"/>
      <c r="ABK4" s="137"/>
      <c r="ABL4" s="137"/>
      <c r="ABM4" s="137"/>
      <c r="ABN4" s="137"/>
      <c r="ABO4" s="137"/>
      <c r="ABP4" s="137"/>
      <c r="ABQ4" s="137"/>
      <c r="ABR4" s="137"/>
      <c r="ABS4" s="137"/>
      <c r="ABT4" s="137"/>
      <c r="ABU4" s="137"/>
      <c r="ABV4" s="137"/>
      <c r="ABW4" s="137"/>
      <c r="ABX4" s="137"/>
      <c r="ABY4" s="137"/>
      <c r="ABZ4" s="137"/>
      <c r="ACA4" s="137"/>
      <c r="ACB4" s="137"/>
      <c r="ACC4" s="137"/>
      <c r="ACD4" s="137"/>
      <c r="ACE4" s="137"/>
      <c r="ACF4" s="137"/>
      <c r="ACG4" s="137"/>
      <c r="ACH4" s="137"/>
      <c r="ACI4" s="137"/>
      <c r="ACJ4" s="137"/>
      <c r="ACK4" s="137"/>
      <c r="ACL4" s="137"/>
      <c r="ACM4" s="137"/>
      <c r="ACN4" s="137"/>
      <c r="ACO4" s="137"/>
      <c r="ACP4" s="137"/>
      <c r="ACQ4" s="137"/>
      <c r="ACR4" s="137"/>
      <c r="ACS4" s="137"/>
      <c r="ACT4" s="137"/>
      <c r="ACU4" s="137"/>
      <c r="ACV4" s="137"/>
      <c r="ACW4" s="137"/>
      <c r="ACX4" s="137"/>
      <c r="ACY4" s="137"/>
      <c r="ACZ4" s="137"/>
      <c r="ADA4" s="137"/>
      <c r="ADB4" s="137"/>
      <c r="ADC4" s="137"/>
      <c r="ADD4" s="137"/>
      <c r="ADE4" s="137"/>
      <c r="ADF4" s="137"/>
      <c r="ADG4" s="137"/>
      <c r="ADH4" s="137"/>
      <c r="ADI4" s="137"/>
      <c r="ADJ4" s="137"/>
      <c r="ADK4" s="137"/>
      <c r="ADL4" s="137"/>
      <c r="ADM4" s="137"/>
      <c r="ADN4" s="137"/>
      <c r="ADO4" s="137"/>
      <c r="ADP4" s="137"/>
      <c r="ADQ4" s="137"/>
      <c r="ADR4" s="137"/>
      <c r="ADS4" s="137"/>
      <c r="ADT4" s="137"/>
      <c r="ADU4" s="137"/>
      <c r="ADV4" s="137"/>
      <c r="ADW4" s="137"/>
      <c r="ADX4" s="137"/>
      <c r="ADY4" s="137"/>
      <c r="ADZ4" s="137"/>
      <c r="AEA4" s="137"/>
      <c r="AEB4" s="137"/>
      <c r="AEC4" s="137"/>
      <c r="AED4" s="137"/>
      <c r="AEE4" s="137"/>
      <c r="AEF4" s="137"/>
      <c r="AEG4" s="137"/>
      <c r="AEH4" s="137"/>
      <c r="AEI4" s="137"/>
      <c r="AEJ4" s="137"/>
      <c r="AEK4" s="137"/>
      <c r="AEL4" s="137"/>
      <c r="AEM4" s="137"/>
      <c r="AEN4" s="137"/>
      <c r="AEO4" s="137"/>
      <c r="AEP4" s="137"/>
      <c r="AEQ4" s="137"/>
      <c r="AER4" s="137"/>
      <c r="AES4" s="137"/>
      <c r="AET4" s="137"/>
      <c r="AEU4" s="137"/>
      <c r="AEV4" s="137"/>
      <c r="AEW4" s="137"/>
      <c r="AEX4" s="137"/>
      <c r="AEY4" s="137"/>
      <c r="AEZ4" s="137"/>
      <c r="AFA4" s="137"/>
      <c r="AFB4" s="137"/>
      <c r="AFC4" s="137"/>
      <c r="AFD4" s="137"/>
      <c r="AFE4" s="137"/>
      <c r="AFF4" s="137"/>
      <c r="AFG4" s="137"/>
      <c r="AFH4" s="137"/>
      <c r="AFI4" s="137"/>
      <c r="AFJ4" s="137"/>
      <c r="AFK4" s="137"/>
      <c r="AFL4" s="137"/>
      <c r="AFM4" s="137"/>
      <c r="AFN4" s="137"/>
      <c r="AFO4" s="137"/>
      <c r="AFP4" s="137"/>
      <c r="AFQ4" s="137"/>
      <c r="AFR4" s="137"/>
      <c r="AFS4" s="137"/>
      <c r="AFT4" s="137"/>
      <c r="AFU4" s="137"/>
      <c r="AFV4" s="137"/>
      <c r="AFW4" s="137"/>
      <c r="AFX4" s="137"/>
      <c r="AFY4" s="137"/>
      <c r="AFZ4" s="137"/>
      <c r="AGA4" s="137"/>
      <c r="AGB4" s="137"/>
      <c r="AGC4" s="137"/>
      <c r="AGD4" s="137"/>
      <c r="AGE4" s="137"/>
      <c r="AGF4" s="137"/>
      <c r="AGG4" s="137"/>
      <c r="AGH4" s="137"/>
      <c r="AGI4" s="137"/>
      <c r="AGJ4" s="137"/>
      <c r="AGK4" s="137"/>
      <c r="AGL4" s="137"/>
      <c r="AGM4" s="137"/>
      <c r="AGN4" s="137"/>
      <c r="AGO4" s="137"/>
      <c r="AGP4" s="137"/>
      <c r="AGQ4" s="137"/>
      <c r="AGR4" s="137"/>
      <c r="AGS4" s="137"/>
      <c r="AGT4" s="137"/>
      <c r="AGU4" s="137"/>
      <c r="AGV4" s="137"/>
      <c r="AGW4" s="137"/>
      <c r="AGX4" s="137"/>
      <c r="AGY4" s="137"/>
      <c r="AGZ4" s="137"/>
      <c r="AHA4" s="137"/>
      <c r="AHB4" s="137"/>
      <c r="AHC4" s="137"/>
      <c r="AHD4" s="137"/>
      <c r="AHE4" s="137"/>
      <c r="AHF4" s="137"/>
      <c r="AHG4" s="137"/>
      <c r="AHH4" s="137"/>
      <c r="AHI4" s="137"/>
      <c r="AHJ4" s="137"/>
      <c r="AHK4" s="137"/>
      <c r="AHL4" s="137"/>
      <c r="AHM4" s="137"/>
      <c r="AHN4" s="137"/>
      <c r="AHO4" s="137"/>
      <c r="AHP4" s="137"/>
      <c r="AHQ4" s="137"/>
      <c r="AHR4" s="137"/>
      <c r="AHS4" s="137"/>
      <c r="AHT4" s="137"/>
      <c r="AHU4" s="137"/>
      <c r="AHV4" s="137"/>
      <c r="AHW4" s="137"/>
      <c r="AHX4" s="137"/>
      <c r="AHY4" s="137"/>
      <c r="AHZ4" s="137"/>
      <c r="AIA4" s="137"/>
      <c r="AIB4" s="137"/>
      <c r="AIC4" s="137"/>
      <c r="AID4" s="137"/>
      <c r="AIE4" s="137"/>
      <c r="AIF4" s="137"/>
      <c r="AIG4" s="137"/>
      <c r="AIH4" s="137"/>
      <c r="AII4" s="137"/>
      <c r="AIJ4" s="137"/>
      <c r="AIK4" s="137"/>
      <c r="AIL4" s="137"/>
      <c r="AIM4" s="137"/>
      <c r="AIN4" s="137"/>
      <c r="AIO4" s="137"/>
      <c r="AIP4" s="137"/>
      <c r="AIQ4" s="137"/>
      <c r="AIR4" s="137"/>
      <c r="AIS4" s="137"/>
      <c r="AIT4" s="137"/>
      <c r="AIU4" s="137"/>
      <c r="AIV4" s="137"/>
      <c r="AIW4" s="137"/>
      <c r="AIX4" s="137"/>
      <c r="AIY4" s="137"/>
      <c r="AIZ4" s="137"/>
      <c r="AJA4" s="137"/>
      <c r="AJB4" s="137"/>
      <c r="AJC4" s="137"/>
      <c r="AJD4" s="137"/>
      <c r="AJE4" s="137"/>
      <c r="AJF4" s="137"/>
      <c r="AJG4" s="137"/>
      <c r="AJH4" s="137"/>
      <c r="AJI4" s="137"/>
      <c r="AJJ4" s="137"/>
      <c r="AJK4" s="137"/>
      <c r="AJL4" s="137"/>
      <c r="AJM4" s="137"/>
      <c r="AJN4" s="137"/>
      <c r="AJO4" s="137"/>
      <c r="AJP4" s="137"/>
      <c r="AJQ4" s="137"/>
      <c r="AJR4" s="137"/>
      <c r="AJS4" s="137"/>
      <c r="AJT4" s="137"/>
      <c r="AJU4" s="137"/>
      <c r="AJV4" s="137"/>
      <c r="AJW4" s="137"/>
      <c r="AJX4" s="137"/>
      <c r="AJY4" s="137"/>
      <c r="AJZ4" s="137"/>
      <c r="AKA4" s="137"/>
      <c r="AKB4" s="137"/>
      <c r="AKC4" s="137"/>
      <c r="AKD4" s="137"/>
      <c r="AKE4" s="137"/>
      <c r="AKF4" s="137"/>
      <c r="AKG4" s="137"/>
      <c r="AKH4" s="137"/>
      <c r="AKI4" s="137"/>
      <c r="AKJ4" s="137"/>
      <c r="AKK4" s="137"/>
      <c r="AKL4" s="137"/>
      <c r="AKM4" s="137"/>
      <c r="AKN4" s="137"/>
      <c r="AKO4" s="137"/>
      <c r="AKP4" s="137"/>
      <c r="AKQ4" s="137"/>
      <c r="AKR4" s="137"/>
      <c r="AKS4" s="137"/>
      <c r="AKT4" s="137"/>
      <c r="AKU4" s="137"/>
      <c r="AKV4" s="137"/>
      <c r="AKW4" s="137"/>
      <c r="AKX4" s="137"/>
      <c r="AKY4" s="137"/>
      <c r="AKZ4" s="137"/>
      <c r="ALA4" s="137"/>
      <c r="ALB4" s="137"/>
      <c r="ALC4" s="137"/>
      <c r="ALD4" s="137"/>
      <c r="ALE4" s="137"/>
      <c r="ALF4" s="137"/>
      <c r="ALG4" s="137"/>
      <c r="ALH4" s="137"/>
      <c r="ALI4" s="137"/>
      <c r="ALJ4" s="137"/>
      <c r="ALK4" s="137"/>
      <c r="ALL4" s="137"/>
      <c r="ALM4" s="137"/>
      <c r="ALN4" s="137"/>
      <c r="ALO4" s="137"/>
      <c r="ALP4" s="137"/>
      <c r="ALQ4" s="137"/>
      <c r="ALR4" s="137"/>
      <c r="ALS4" s="137"/>
      <c r="ALT4" s="137"/>
      <c r="ALU4" s="137"/>
      <c r="ALV4" s="137"/>
      <c r="ALW4" s="137"/>
      <c r="ALX4" s="137"/>
      <c r="ALY4" s="137"/>
      <c r="ALZ4" s="137"/>
      <c r="AMA4" s="137"/>
      <c r="AMB4" s="137"/>
      <c r="AMC4" s="137"/>
      <c r="AMD4" s="137"/>
      <c r="AME4" s="137"/>
      <c r="AMF4" s="137"/>
      <c r="AMG4" s="137"/>
      <c r="AMH4" s="137"/>
      <c r="AMI4" s="137"/>
      <c r="AMJ4" s="137"/>
      <c r="AMK4" s="137"/>
      <c r="AML4" s="137"/>
      <c r="AMM4" s="137"/>
      <c r="AMN4" s="137"/>
      <c r="AMO4" s="137"/>
      <c r="AMP4" s="137"/>
      <c r="AMQ4" s="137"/>
      <c r="AMR4" s="137"/>
      <c r="AMS4" s="137"/>
      <c r="AMT4" s="137"/>
      <c r="AMU4" s="137"/>
      <c r="AMV4" s="137"/>
      <c r="AMW4" s="137"/>
      <c r="AMX4" s="137"/>
      <c r="AMY4" s="137"/>
      <c r="AMZ4" s="137"/>
      <c r="ANA4" s="137"/>
      <c r="ANB4" s="137"/>
      <c r="ANC4" s="137"/>
      <c r="AND4" s="137"/>
      <c r="ANE4" s="137"/>
      <c r="ANF4" s="137"/>
      <c r="ANG4" s="137"/>
      <c r="ANH4" s="137"/>
      <c r="ANI4" s="137"/>
      <c r="ANJ4" s="137"/>
      <c r="ANK4" s="137"/>
      <c r="ANL4" s="137"/>
      <c r="ANM4" s="137"/>
      <c r="ANN4" s="137"/>
      <c r="ANO4" s="137"/>
      <c r="ANP4" s="137"/>
      <c r="ANQ4" s="137"/>
      <c r="ANR4" s="137"/>
      <c r="ANS4" s="137"/>
      <c r="ANT4" s="137"/>
      <c r="ANU4" s="137"/>
      <c r="ANV4" s="137"/>
      <c r="ANW4" s="137"/>
      <c r="ANX4" s="137"/>
      <c r="ANY4" s="137"/>
      <c r="ANZ4" s="137"/>
      <c r="AOA4" s="137"/>
      <c r="AOB4" s="137"/>
      <c r="AOC4" s="137"/>
      <c r="AOD4" s="137"/>
      <c r="AOE4" s="137"/>
      <c r="AOF4" s="137"/>
      <c r="AOG4" s="137"/>
      <c r="AOH4" s="137"/>
      <c r="AOI4" s="137"/>
      <c r="AOJ4" s="137"/>
      <c r="AOK4" s="137"/>
      <c r="AOL4" s="137"/>
      <c r="AOM4" s="137"/>
      <c r="AON4" s="137"/>
      <c r="AOO4" s="137"/>
      <c r="AOP4" s="137"/>
      <c r="AOQ4" s="137"/>
      <c r="AOR4" s="137"/>
      <c r="AOS4" s="137"/>
      <c r="AOT4" s="137"/>
      <c r="AOU4" s="137"/>
      <c r="AOV4" s="137"/>
      <c r="AOW4" s="137"/>
      <c r="AOX4" s="137"/>
      <c r="AOY4" s="137"/>
      <c r="AOZ4" s="137"/>
      <c r="APA4" s="137"/>
      <c r="APB4" s="137"/>
      <c r="APC4" s="137"/>
      <c r="APD4" s="137"/>
      <c r="APE4" s="137"/>
      <c r="APF4" s="137"/>
      <c r="APG4" s="137"/>
      <c r="APH4" s="137"/>
      <c r="API4" s="137"/>
      <c r="APJ4" s="137"/>
      <c r="APK4" s="137"/>
      <c r="APL4" s="137"/>
      <c r="APM4" s="137"/>
      <c r="APN4" s="137"/>
      <c r="APO4" s="137"/>
      <c r="APP4" s="137"/>
      <c r="APQ4" s="137"/>
      <c r="APR4" s="137"/>
      <c r="APS4" s="137"/>
      <c r="APT4" s="137"/>
      <c r="APU4" s="137"/>
      <c r="APV4" s="137"/>
      <c r="APW4" s="137"/>
      <c r="APX4" s="137"/>
      <c r="APY4" s="137"/>
      <c r="APZ4" s="137"/>
      <c r="AQA4" s="137"/>
      <c r="AQB4" s="137"/>
      <c r="AQC4" s="137"/>
      <c r="AQD4" s="137"/>
      <c r="AQE4" s="137"/>
      <c r="AQF4" s="137"/>
      <c r="AQG4" s="137"/>
      <c r="AQH4" s="137"/>
      <c r="AQI4" s="137"/>
      <c r="AQJ4" s="137"/>
      <c r="AQK4" s="137"/>
      <c r="AQL4" s="137"/>
      <c r="AQM4" s="137"/>
      <c r="AQN4" s="137"/>
      <c r="AQO4" s="137"/>
      <c r="AQP4" s="137"/>
      <c r="AQQ4" s="137"/>
      <c r="AQR4" s="137"/>
      <c r="AQS4" s="137"/>
      <c r="AQT4" s="137"/>
      <c r="AQU4" s="137"/>
      <c r="AQV4" s="137"/>
      <c r="AQW4" s="137"/>
      <c r="AQX4" s="137"/>
      <c r="AQY4" s="137"/>
      <c r="AQZ4" s="137"/>
      <c r="ARA4" s="137"/>
      <c r="ARB4" s="137"/>
      <c r="ARC4" s="137"/>
      <c r="ARD4" s="137"/>
      <c r="ARE4" s="137"/>
      <c r="ARF4" s="137"/>
      <c r="ARG4" s="137"/>
      <c r="ARH4" s="137"/>
      <c r="ARI4" s="137"/>
      <c r="ARJ4" s="137"/>
      <c r="ARK4" s="137"/>
      <c r="ARL4" s="137"/>
      <c r="ARM4" s="137"/>
      <c r="ARN4" s="137"/>
      <c r="ARO4" s="137"/>
      <c r="ARP4" s="137"/>
      <c r="ARQ4" s="137"/>
      <c r="ARR4" s="137"/>
      <c r="ARS4" s="137"/>
      <c r="ART4" s="137"/>
      <c r="ARU4" s="137"/>
      <c r="ARV4" s="137"/>
      <c r="ARW4" s="137"/>
      <c r="ARX4" s="137"/>
      <c r="ARY4" s="137"/>
      <c r="ARZ4" s="137"/>
      <c r="ASA4" s="137"/>
      <c r="ASB4" s="137"/>
      <c r="ASC4" s="137"/>
      <c r="ASD4" s="137"/>
      <c r="ASE4" s="137"/>
      <c r="ASF4" s="137"/>
      <c r="ASG4" s="137"/>
      <c r="ASH4" s="137"/>
      <c r="ASI4" s="137"/>
      <c r="ASJ4" s="137"/>
      <c r="ASK4" s="137"/>
      <c r="ASL4" s="137"/>
      <c r="ASM4" s="137"/>
      <c r="ASN4" s="137"/>
      <c r="ASO4" s="137"/>
      <c r="ASP4" s="137"/>
      <c r="ASQ4" s="137"/>
      <c r="ASR4" s="137"/>
      <c r="ASS4" s="137"/>
      <c r="AST4" s="137"/>
      <c r="ASU4" s="137"/>
      <c r="ASV4" s="137"/>
      <c r="ASW4" s="137"/>
      <c r="ASX4" s="137"/>
      <c r="ASY4" s="137"/>
      <c r="ASZ4" s="137"/>
      <c r="ATA4" s="137"/>
      <c r="ATB4" s="137"/>
      <c r="ATC4" s="137"/>
      <c r="ATD4" s="137"/>
      <c r="ATE4" s="137"/>
      <c r="ATF4" s="137"/>
      <c r="ATG4" s="137"/>
      <c r="ATH4" s="137"/>
      <c r="ATI4" s="137"/>
      <c r="ATJ4" s="137"/>
      <c r="ATK4" s="137"/>
      <c r="ATL4" s="137"/>
      <c r="ATM4" s="137"/>
      <c r="ATN4" s="137"/>
      <c r="ATO4" s="137"/>
      <c r="ATP4" s="137"/>
      <c r="ATQ4" s="137"/>
      <c r="ATR4" s="137"/>
      <c r="ATS4" s="137"/>
      <c r="ATT4" s="137"/>
      <c r="ATU4" s="137"/>
      <c r="ATV4" s="137"/>
      <c r="ATW4" s="137"/>
      <c r="ATX4" s="137"/>
      <c r="ATY4" s="137"/>
      <c r="ATZ4" s="137"/>
      <c r="AUA4" s="137"/>
      <c r="AUB4" s="137"/>
      <c r="AUC4" s="137"/>
      <c r="AUD4" s="137"/>
      <c r="AUE4" s="137"/>
      <c r="AUF4" s="137"/>
      <c r="AUG4" s="137"/>
      <c r="AUH4" s="137"/>
      <c r="AUI4" s="137"/>
      <c r="AUJ4" s="137"/>
      <c r="AUK4" s="137"/>
      <c r="AUL4" s="137"/>
      <c r="AUM4" s="137"/>
      <c r="AUN4" s="137"/>
      <c r="AUO4" s="137"/>
      <c r="AUP4" s="137"/>
      <c r="AUQ4" s="137"/>
      <c r="AUR4" s="137"/>
      <c r="AUS4" s="137"/>
      <c r="AUT4" s="137"/>
      <c r="AUU4" s="137"/>
      <c r="AUV4" s="137"/>
      <c r="AUW4" s="137"/>
      <c r="AUX4" s="137"/>
      <c r="AUY4" s="137"/>
      <c r="AUZ4" s="137"/>
      <c r="AVA4" s="137"/>
      <c r="AVB4" s="137"/>
      <c r="AVC4" s="137"/>
      <c r="AVD4" s="137"/>
      <c r="AVE4" s="137"/>
      <c r="AVF4" s="137"/>
      <c r="AVG4" s="137"/>
      <c r="AVH4" s="137"/>
      <c r="AVI4" s="137"/>
      <c r="AVJ4" s="137"/>
      <c r="AVK4" s="137"/>
      <c r="AVL4" s="137"/>
      <c r="AVM4" s="137"/>
      <c r="AVN4" s="137"/>
      <c r="AVO4" s="137"/>
      <c r="AVP4" s="137"/>
      <c r="AVQ4" s="137"/>
      <c r="AVR4" s="137"/>
      <c r="AVS4" s="137"/>
      <c r="AVT4" s="137"/>
      <c r="AVU4" s="137"/>
      <c r="AVV4" s="137"/>
      <c r="AVW4" s="137"/>
      <c r="AVX4" s="137"/>
      <c r="AVY4" s="137"/>
      <c r="AVZ4" s="137"/>
      <c r="AWA4" s="137"/>
      <c r="AWB4" s="137"/>
      <c r="AWC4" s="137"/>
      <c r="AWD4" s="137"/>
      <c r="AWE4" s="137"/>
      <c r="AWF4" s="137"/>
      <c r="AWG4" s="137"/>
      <c r="AWH4" s="137"/>
      <c r="AWI4" s="137"/>
      <c r="AWJ4" s="137"/>
      <c r="AWK4" s="137"/>
      <c r="AWL4" s="137"/>
      <c r="AWM4" s="137"/>
      <c r="AWN4" s="137"/>
      <c r="AWO4" s="137"/>
      <c r="AWP4" s="137"/>
      <c r="AWQ4" s="137"/>
      <c r="AWR4" s="137"/>
      <c r="AWS4" s="137"/>
      <c r="AWT4" s="137"/>
      <c r="AWU4" s="137"/>
      <c r="AWV4" s="137"/>
      <c r="AWW4" s="137"/>
      <c r="AWX4" s="137"/>
      <c r="AWY4" s="137"/>
      <c r="AWZ4" s="137"/>
      <c r="AXA4" s="137"/>
      <c r="AXB4" s="137"/>
      <c r="AXC4" s="137"/>
      <c r="AXD4" s="137"/>
      <c r="AXE4" s="137"/>
      <c r="AXF4" s="137"/>
      <c r="AXG4" s="137"/>
      <c r="AXH4" s="137"/>
      <c r="AXI4" s="137"/>
      <c r="AXJ4" s="137"/>
      <c r="AXK4" s="137"/>
      <c r="AXL4" s="137"/>
      <c r="AXM4" s="137"/>
      <c r="AXN4" s="137"/>
      <c r="AXO4" s="137"/>
      <c r="AXP4" s="137"/>
      <c r="AXQ4" s="137"/>
      <c r="AXR4" s="137"/>
      <c r="AXS4" s="137"/>
      <c r="AXT4" s="137"/>
      <c r="AXU4" s="137"/>
      <c r="AXV4" s="137"/>
      <c r="AXW4" s="137"/>
      <c r="AXX4" s="137"/>
      <c r="AXY4" s="137"/>
      <c r="AXZ4" s="137"/>
      <c r="AYA4" s="137"/>
      <c r="AYB4" s="137"/>
      <c r="AYC4" s="137"/>
      <c r="AYD4" s="137"/>
      <c r="AYE4" s="137"/>
      <c r="AYF4" s="137"/>
      <c r="AYG4" s="137"/>
      <c r="AYH4" s="137"/>
      <c r="AYI4" s="137"/>
      <c r="AYJ4" s="137"/>
      <c r="AYK4" s="137"/>
      <c r="AYL4" s="137"/>
      <c r="AYM4" s="137"/>
      <c r="AYN4" s="137"/>
      <c r="AYO4" s="137"/>
      <c r="AYP4" s="137"/>
      <c r="AYQ4" s="137"/>
      <c r="AYR4" s="137"/>
      <c r="AYS4" s="137"/>
      <c r="AYT4" s="137"/>
      <c r="AYU4" s="137"/>
      <c r="AYV4" s="137"/>
      <c r="AYW4" s="137"/>
      <c r="AYX4" s="137"/>
      <c r="AYY4" s="137"/>
      <c r="AYZ4" s="137"/>
      <c r="AZA4" s="137"/>
      <c r="AZB4" s="137"/>
      <c r="AZC4" s="137"/>
      <c r="AZD4" s="137"/>
      <c r="AZE4" s="137"/>
      <c r="AZF4" s="137"/>
      <c r="AZG4" s="137"/>
      <c r="AZH4" s="137"/>
      <c r="AZI4" s="137"/>
      <c r="AZJ4" s="137"/>
      <c r="AZK4" s="137"/>
      <c r="AZL4" s="137"/>
      <c r="AZM4" s="137"/>
      <c r="AZN4" s="137"/>
      <c r="AZO4" s="137"/>
      <c r="AZP4" s="137"/>
      <c r="AZQ4" s="137"/>
      <c r="AZR4" s="137"/>
      <c r="AZS4" s="137"/>
      <c r="AZT4" s="137"/>
      <c r="AZU4" s="137"/>
      <c r="AZV4" s="137"/>
      <c r="AZW4" s="137"/>
      <c r="AZX4" s="137"/>
      <c r="AZY4" s="137"/>
      <c r="AZZ4" s="137"/>
      <c r="BAA4" s="137"/>
      <c r="BAB4" s="137"/>
      <c r="BAC4" s="137"/>
      <c r="BAD4" s="137"/>
      <c r="BAE4" s="137"/>
      <c r="BAF4" s="137"/>
      <c r="BAG4" s="137"/>
      <c r="BAH4" s="137"/>
      <c r="BAI4" s="137"/>
      <c r="BAJ4" s="137"/>
      <c r="BAK4" s="137"/>
      <c r="BAL4" s="137"/>
      <c r="BAM4" s="137"/>
      <c r="BAN4" s="137"/>
      <c r="BAO4" s="137"/>
      <c r="BAP4" s="137"/>
      <c r="BAQ4" s="137"/>
      <c r="BAR4" s="137"/>
      <c r="BAS4" s="137"/>
      <c r="BAT4" s="137"/>
      <c r="BAU4" s="137"/>
      <c r="BAV4" s="137"/>
      <c r="BAW4" s="137"/>
      <c r="BAX4" s="137"/>
      <c r="BAY4" s="137"/>
      <c r="BAZ4" s="137"/>
      <c r="BBA4" s="137"/>
      <c r="BBB4" s="137"/>
      <c r="BBC4" s="137"/>
      <c r="BBD4" s="137"/>
      <c r="BBE4" s="137"/>
      <c r="BBF4" s="137"/>
      <c r="BBG4" s="137"/>
      <c r="BBH4" s="137"/>
      <c r="BBI4" s="137"/>
      <c r="BBJ4" s="137"/>
      <c r="BBK4" s="137"/>
      <c r="BBL4" s="137"/>
      <c r="BBM4" s="137"/>
      <c r="BBN4" s="137"/>
      <c r="BBO4" s="137"/>
      <c r="BBP4" s="137"/>
      <c r="BBQ4" s="137"/>
      <c r="BBR4" s="137"/>
      <c r="BBS4" s="137"/>
      <c r="BBT4" s="137"/>
      <c r="BBU4" s="137"/>
      <c r="BBV4" s="137"/>
      <c r="BBW4" s="137"/>
      <c r="BBX4" s="137"/>
      <c r="BBY4" s="137"/>
      <c r="BBZ4" s="137"/>
      <c r="BCA4" s="137"/>
      <c r="BCB4" s="137"/>
      <c r="BCC4" s="137"/>
      <c r="BCD4" s="137"/>
      <c r="BCE4" s="137"/>
      <c r="BCF4" s="137"/>
      <c r="BCG4" s="137"/>
      <c r="BCH4" s="137"/>
      <c r="BCI4" s="137"/>
      <c r="BCJ4" s="137"/>
      <c r="BCK4" s="137"/>
      <c r="BCL4" s="137"/>
      <c r="BCM4" s="137"/>
      <c r="BCN4" s="137"/>
      <c r="BCO4" s="137"/>
      <c r="BCP4" s="137"/>
      <c r="BCQ4" s="137"/>
      <c r="BCR4" s="137"/>
      <c r="BCS4" s="137"/>
      <c r="BCT4" s="137"/>
      <c r="BCU4" s="137"/>
      <c r="BCV4" s="137"/>
      <c r="BCW4" s="137"/>
      <c r="BCX4" s="137"/>
      <c r="BCY4" s="137"/>
      <c r="BCZ4" s="137"/>
      <c r="BDA4" s="137"/>
      <c r="BDB4" s="137"/>
      <c r="BDC4" s="137"/>
      <c r="BDD4" s="137"/>
      <c r="BDE4" s="137"/>
      <c r="BDF4" s="137"/>
      <c r="BDG4" s="137"/>
      <c r="BDH4" s="137"/>
      <c r="BDI4" s="137"/>
      <c r="BDJ4" s="137"/>
      <c r="BDK4" s="137"/>
      <c r="BDL4" s="137"/>
      <c r="BDM4" s="137"/>
      <c r="BDN4" s="137"/>
      <c r="BDO4" s="137"/>
      <c r="BDP4" s="137"/>
      <c r="BDQ4" s="137"/>
      <c r="BDR4" s="137"/>
      <c r="BDS4" s="137"/>
      <c r="BDT4" s="137"/>
      <c r="BDU4" s="137"/>
      <c r="BDV4" s="137"/>
      <c r="BDW4" s="137"/>
      <c r="BDX4" s="137"/>
      <c r="BDY4" s="137"/>
      <c r="BDZ4" s="137"/>
      <c r="BEA4" s="137"/>
      <c r="BEB4" s="137"/>
      <c r="BEC4" s="137"/>
      <c r="BED4" s="137"/>
      <c r="BEE4" s="137"/>
      <c r="BEF4" s="137"/>
      <c r="BEG4" s="137"/>
      <c r="BEH4" s="137"/>
      <c r="BEI4" s="137"/>
      <c r="BEJ4" s="137"/>
      <c r="BEK4" s="137"/>
      <c r="BEL4" s="137"/>
      <c r="BEM4" s="137"/>
      <c r="BEN4" s="137"/>
      <c r="BEO4" s="137"/>
      <c r="BEP4" s="137"/>
      <c r="BEQ4" s="137"/>
      <c r="BER4" s="137"/>
      <c r="BES4" s="137"/>
      <c r="BET4" s="137"/>
      <c r="BEU4" s="137"/>
      <c r="BEV4" s="137"/>
      <c r="BEW4" s="137"/>
      <c r="BEX4" s="137"/>
      <c r="BEY4" s="137"/>
      <c r="BEZ4" s="137"/>
      <c r="BFA4" s="137"/>
      <c r="BFB4" s="137"/>
      <c r="BFC4" s="137"/>
      <c r="BFD4" s="137"/>
      <c r="BFE4" s="137"/>
      <c r="BFF4" s="137"/>
      <c r="BFG4" s="137"/>
      <c r="BFH4" s="137"/>
      <c r="BFI4" s="137"/>
      <c r="BFJ4" s="137"/>
      <c r="BFK4" s="137"/>
      <c r="BFL4" s="137"/>
      <c r="BFM4" s="137"/>
      <c r="BFN4" s="137"/>
      <c r="BFO4" s="137"/>
      <c r="BFP4" s="137"/>
      <c r="BFQ4" s="137"/>
      <c r="BFR4" s="137"/>
      <c r="BFS4" s="137"/>
      <c r="BFT4" s="137"/>
      <c r="BFU4" s="137"/>
      <c r="BFV4" s="137"/>
      <c r="BFW4" s="137"/>
      <c r="BFX4" s="137"/>
      <c r="BFY4" s="137"/>
      <c r="BFZ4" s="137"/>
      <c r="BGA4" s="137"/>
      <c r="BGB4" s="137"/>
      <c r="BGC4" s="137"/>
      <c r="BGD4" s="137"/>
      <c r="BGE4" s="137"/>
      <c r="BGF4" s="137"/>
      <c r="BGG4" s="137"/>
      <c r="BGH4" s="137"/>
      <c r="BGI4" s="137"/>
      <c r="BGJ4" s="137"/>
      <c r="BGK4" s="137"/>
      <c r="BGL4" s="137"/>
      <c r="BGM4" s="137"/>
      <c r="BGN4" s="137"/>
      <c r="BGO4" s="137"/>
      <c r="BGP4" s="137"/>
      <c r="BGQ4" s="137"/>
      <c r="BGR4" s="137"/>
      <c r="BGS4" s="137"/>
      <c r="BGT4" s="137"/>
      <c r="BGU4" s="137"/>
      <c r="BGV4" s="137"/>
      <c r="BGW4" s="137"/>
      <c r="BGX4" s="137"/>
      <c r="BGY4" s="137"/>
      <c r="BGZ4" s="137"/>
      <c r="BHA4" s="137"/>
      <c r="BHB4" s="137"/>
      <c r="BHC4" s="137"/>
      <c r="BHD4" s="137"/>
      <c r="BHE4" s="137"/>
      <c r="BHF4" s="137"/>
      <c r="BHG4" s="137"/>
      <c r="BHH4" s="137"/>
      <c r="BHI4" s="137"/>
      <c r="BHJ4" s="137"/>
      <c r="BHK4" s="137"/>
      <c r="BHL4" s="137"/>
      <c r="BHM4" s="137"/>
      <c r="BHN4" s="137"/>
      <c r="BHO4" s="137"/>
      <c r="BHP4" s="137"/>
      <c r="BHQ4" s="137"/>
      <c r="BHR4" s="137"/>
      <c r="BHS4" s="137"/>
      <c r="BHT4" s="137"/>
      <c r="BHU4" s="137"/>
      <c r="BHV4" s="137"/>
      <c r="BHW4" s="137"/>
      <c r="BHX4" s="137"/>
      <c r="BHY4" s="137"/>
      <c r="BHZ4" s="137"/>
      <c r="BIA4" s="137"/>
      <c r="BIB4" s="137"/>
      <c r="BIC4" s="137"/>
      <c r="BID4" s="137"/>
      <c r="BIE4" s="137"/>
      <c r="BIF4" s="137"/>
      <c r="BIG4" s="137"/>
      <c r="BIH4" s="137"/>
      <c r="BII4" s="137"/>
      <c r="BIJ4" s="137"/>
      <c r="BIK4" s="137"/>
      <c r="BIL4" s="137"/>
      <c r="BIM4" s="137"/>
      <c r="BIN4" s="137"/>
      <c r="BIO4" s="137"/>
      <c r="BIP4" s="137"/>
      <c r="BIQ4" s="137"/>
      <c r="BIR4" s="137"/>
      <c r="BIS4" s="137"/>
      <c r="BIT4" s="137"/>
      <c r="BIU4" s="137"/>
      <c r="BIV4" s="137"/>
      <c r="BIW4" s="137"/>
      <c r="BIX4" s="137"/>
      <c r="BIY4" s="137"/>
      <c r="BIZ4" s="137"/>
      <c r="BJA4" s="137"/>
      <c r="BJB4" s="137"/>
      <c r="BJC4" s="137"/>
      <c r="BJD4" s="137"/>
      <c r="BJE4" s="137"/>
      <c r="BJF4" s="137"/>
      <c r="BJG4" s="137"/>
      <c r="BJH4" s="137"/>
      <c r="BJI4" s="137"/>
      <c r="BJJ4" s="137"/>
      <c r="BJK4" s="137"/>
      <c r="BJL4" s="137"/>
      <c r="BJM4" s="137"/>
      <c r="BJN4" s="137"/>
      <c r="BJO4" s="137"/>
      <c r="BJP4" s="137"/>
      <c r="BJQ4" s="137"/>
      <c r="BJR4" s="137"/>
      <c r="BJS4" s="137"/>
      <c r="BJT4" s="137"/>
      <c r="BJU4" s="137"/>
      <c r="BJV4" s="137"/>
      <c r="BJW4" s="137"/>
      <c r="BJX4" s="137"/>
      <c r="BJY4" s="137"/>
      <c r="BJZ4" s="137"/>
      <c r="BKA4" s="137"/>
      <c r="BKB4" s="137"/>
      <c r="BKC4" s="137"/>
      <c r="BKD4" s="137"/>
      <c r="BKE4" s="137"/>
      <c r="BKF4" s="137"/>
      <c r="BKG4" s="137"/>
      <c r="BKH4" s="137"/>
      <c r="BKI4" s="137"/>
      <c r="BKJ4" s="137"/>
      <c r="BKK4" s="137"/>
      <c r="BKL4" s="137"/>
      <c r="BKM4" s="137"/>
      <c r="BKN4" s="137"/>
      <c r="BKO4" s="137"/>
      <c r="BKP4" s="137"/>
      <c r="BKQ4" s="137"/>
      <c r="BKR4" s="137"/>
      <c r="BKS4" s="137"/>
      <c r="BKT4" s="137"/>
      <c r="BKU4" s="137"/>
      <c r="BKV4" s="137"/>
      <c r="BKW4" s="137"/>
      <c r="BKX4" s="137"/>
      <c r="BKY4" s="137"/>
      <c r="BKZ4" s="137"/>
      <c r="BLA4" s="137"/>
      <c r="BLB4" s="137"/>
      <c r="BLC4" s="137"/>
      <c r="BLD4" s="137"/>
      <c r="BLE4" s="137"/>
      <c r="BLF4" s="137"/>
      <c r="BLG4" s="137"/>
      <c r="BLH4" s="137"/>
      <c r="BLI4" s="137"/>
      <c r="BLJ4" s="137"/>
      <c r="BLK4" s="137"/>
      <c r="BLL4" s="137"/>
      <c r="BLM4" s="137"/>
      <c r="BLN4" s="137"/>
      <c r="BLO4" s="137"/>
      <c r="BLP4" s="137"/>
      <c r="BLQ4" s="137"/>
      <c r="BLR4" s="137"/>
      <c r="BLS4" s="137"/>
      <c r="BLT4" s="137"/>
      <c r="BLU4" s="137"/>
      <c r="BLV4" s="137"/>
      <c r="BLW4" s="137"/>
      <c r="BLX4" s="137"/>
      <c r="BLY4" s="137"/>
      <c r="BLZ4" s="137"/>
      <c r="BMA4" s="137"/>
      <c r="BMB4" s="137"/>
      <c r="BMC4" s="137"/>
      <c r="BMD4" s="137"/>
      <c r="BME4" s="137"/>
      <c r="BMF4" s="137"/>
      <c r="BMG4" s="137"/>
      <c r="BMH4" s="137"/>
      <c r="BMI4" s="137"/>
      <c r="BMJ4" s="137"/>
      <c r="BMK4" s="137"/>
      <c r="BML4" s="137"/>
      <c r="BMM4" s="137"/>
      <c r="BMN4" s="137"/>
      <c r="BMO4" s="137"/>
      <c r="BMP4" s="137"/>
      <c r="BMQ4" s="137"/>
      <c r="BMR4" s="137"/>
      <c r="BMS4" s="137"/>
      <c r="BMT4" s="137"/>
      <c r="BMU4" s="137"/>
      <c r="BMV4" s="137"/>
      <c r="BMW4" s="137"/>
      <c r="BMX4" s="137"/>
      <c r="BMY4" s="137"/>
      <c r="BMZ4" s="137"/>
      <c r="BNA4" s="137"/>
      <c r="BNB4" s="137"/>
      <c r="BNC4" s="137"/>
      <c r="BND4" s="137"/>
      <c r="BNE4" s="137"/>
      <c r="BNF4" s="137"/>
      <c r="BNG4" s="137"/>
      <c r="BNH4" s="137"/>
      <c r="BNI4" s="137"/>
      <c r="BNJ4" s="137"/>
      <c r="BNK4" s="137"/>
      <c r="BNL4" s="137"/>
      <c r="BNM4" s="137"/>
      <c r="BNN4" s="137"/>
      <c r="BNO4" s="137"/>
      <c r="BNP4" s="137"/>
      <c r="BNQ4" s="137"/>
      <c r="BNR4" s="137"/>
      <c r="BNS4" s="137"/>
      <c r="BNT4" s="137"/>
      <c r="BNU4" s="137"/>
      <c r="BNV4" s="137"/>
      <c r="BNW4" s="137"/>
      <c r="BNX4" s="137"/>
      <c r="BNY4" s="137"/>
      <c r="BNZ4" s="137"/>
      <c r="BOA4" s="137"/>
      <c r="BOB4" s="137"/>
      <c r="BOC4" s="137"/>
      <c r="BOD4" s="137"/>
      <c r="BOE4" s="137"/>
      <c r="BOF4" s="137"/>
      <c r="BOG4" s="137"/>
      <c r="BOH4" s="137"/>
      <c r="BOI4" s="137"/>
      <c r="BOJ4" s="137"/>
      <c r="BOK4" s="137"/>
      <c r="BOL4" s="137"/>
      <c r="BOM4" s="137"/>
      <c r="BON4" s="137"/>
      <c r="BOO4" s="137"/>
      <c r="BOP4" s="137"/>
      <c r="BOQ4" s="137"/>
      <c r="BOR4" s="137"/>
      <c r="BOS4" s="137"/>
      <c r="BOT4" s="137"/>
      <c r="BOU4" s="137"/>
      <c r="BOV4" s="137"/>
      <c r="BOW4" s="137"/>
      <c r="BOX4" s="137"/>
      <c r="BOY4" s="137"/>
      <c r="BOZ4" s="137"/>
      <c r="BPA4" s="137"/>
      <c r="BPB4" s="137"/>
      <c r="BPC4" s="137"/>
      <c r="BPD4" s="137"/>
      <c r="BPE4" s="137"/>
      <c r="BPF4" s="137"/>
      <c r="BPG4" s="137"/>
      <c r="BPH4" s="137"/>
      <c r="BPI4" s="137"/>
      <c r="BPJ4" s="137"/>
      <c r="BPK4" s="137"/>
      <c r="BPL4" s="137"/>
      <c r="BPM4" s="137"/>
      <c r="BPN4" s="137"/>
      <c r="BPO4" s="137"/>
      <c r="BPP4" s="137"/>
      <c r="BPQ4" s="137"/>
      <c r="BPR4" s="137"/>
      <c r="BPS4" s="137"/>
      <c r="BPT4" s="137"/>
      <c r="BPU4" s="137"/>
      <c r="BPV4" s="137"/>
      <c r="BPW4" s="137"/>
      <c r="BPX4" s="137"/>
      <c r="BPY4" s="137"/>
      <c r="BPZ4" s="137"/>
      <c r="BQA4" s="137"/>
      <c r="BQB4" s="137"/>
      <c r="BQC4" s="137"/>
      <c r="BQD4" s="137"/>
      <c r="BQE4" s="137"/>
      <c r="BQF4" s="137"/>
      <c r="BQG4" s="137"/>
      <c r="BQH4" s="137"/>
      <c r="BQI4" s="137"/>
      <c r="BQJ4" s="137"/>
      <c r="BQK4" s="137"/>
      <c r="BQL4" s="137"/>
      <c r="BQM4" s="137"/>
      <c r="BQN4" s="137"/>
      <c r="BQO4" s="137"/>
      <c r="BQP4" s="137"/>
      <c r="BQQ4" s="137"/>
      <c r="BQR4" s="137"/>
      <c r="BQS4" s="137"/>
      <c r="BQT4" s="137"/>
      <c r="BQU4" s="137"/>
      <c r="BQV4" s="137"/>
      <c r="BQW4" s="137"/>
      <c r="BQX4" s="137"/>
      <c r="BQY4" s="137"/>
      <c r="BQZ4" s="137"/>
      <c r="BRA4" s="137"/>
      <c r="BRB4" s="137"/>
      <c r="BRC4" s="137"/>
      <c r="BRD4" s="137"/>
      <c r="BRE4" s="137"/>
      <c r="BRF4" s="137"/>
      <c r="BRG4" s="137"/>
      <c r="BRH4" s="137"/>
      <c r="BRI4" s="137"/>
      <c r="BRJ4" s="137"/>
      <c r="BRK4" s="137"/>
      <c r="BRL4" s="137"/>
      <c r="BRM4" s="137"/>
      <c r="BRN4" s="137"/>
      <c r="BRO4" s="137"/>
      <c r="BRP4" s="137"/>
      <c r="BRQ4" s="137"/>
      <c r="BRR4" s="137"/>
      <c r="BRS4" s="137"/>
      <c r="BRT4" s="137"/>
      <c r="BRU4" s="137"/>
      <c r="BRV4" s="137"/>
      <c r="BRW4" s="137"/>
      <c r="BRX4" s="137"/>
      <c r="BRY4" s="137"/>
      <c r="BRZ4" s="137"/>
      <c r="BSA4" s="137"/>
      <c r="BSB4" s="137"/>
      <c r="BSC4" s="137"/>
      <c r="BSD4" s="137"/>
      <c r="BSE4" s="137"/>
      <c r="BSF4" s="137"/>
      <c r="BSG4" s="137"/>
      <c r="BSH4" s="137"/>
      <c r="BSI4" s="137"/>
      <c r="BSJ4" s="137"/>
      <c r="BSK4" s="137"/>
      <c r="BSL4" s="137"/>
      <c r="BSM4" s="137"/>
      <c r="BSN4" s="137"/>
      <c r="BSO4" s="137"/>
      <c r="BSP4" s="137"/>
      <c r="BSQ4" s="137"/>
      <c r="BSR4" s="137"/>
      <c r="BSS4" s="137"/>
      <c r="BST4" s="137"/>
      <c r="BSU4" s="137"/>
      <c r="BSV4" s="137"/>
      <c r="BSW4" s="137"/>
      <c r="BSX4" s="137"/>
      <c r="BSY4" s="137"/>
      <c r="BSZ4" s="137"/>
      <c r="BTA4" s="137"/>
      <c r="BTB4" s="137"/>
      <c r="BTC4" s="137"/>
      <c r="BTD4" s="137"/>
      <c r="BTE4" s="137"/>
      <c r="BTF4" s="137"/>
      <c r="BTG4" s="137"/>
      <c r="BTH4" s="137"/>
      <c r="BTI4" s="137"/>
      <c r="BTJ4" s="137"/>
      <c r="BTK4" s="137"/>
      <c r="BTL4" s="137"/>
      <c r="BTM4" s="137"/>
      <c r="BTN4" s="137"/>
      <c r="BTO4" s="137"/>
      <c r="BTP4" s="137"/>
      <c r="BTQ4" s="137"/>
      <c r="BTR4" s="137"/>
      <c r="BTS4" s="137"/>
      <c r="BTT4" s="137"/>
      <c r="BTU4" s="137"/>
      <c r="BTV4" s="137"/>
      <c r="BTW4" s="137"/>
      <c r="BTX4" s="137"/>
      <c r="BTY4" s="137"/>
      <c r="BTZ4" s="137"/>
      <c r="BUA4" s="137"/>
      <c r="BUB4" s="137"/>
      <c r="BUC4" s="137"/>
      <c r="BUD4" s="137"/>
      <c r="BUE4" s="137"/>
      <c r="BUF4" s="137"/>
      <c r="BUG4" s="137"/>
      <c r="BUH4" s="137"/>
      <c r="BUI4" s="137"/>
      <c r="BUJ4" s="137"/>
      <c r="BUK4" s="137"/>
      <c r="BUL4" s="137"/>
      <c r="BUM4" s="137"/>
      <c r="BUN4" s="137"/>
      <c r="BUO4" s="137"/>
      <c r="BUP4" s="137"/>
      <c r="BUQ4" s="137"/>
      <c r="BUR4" s="137"/>
      <c r="BUS4" s="137"/>
      <c r="BUT4" s="137"/>
      <c r="BUU4" s="137"/>
      <c r="BUV4" s="137"/>
      <c r="BUW4" s="137"/>
      <c r="BUX4" s="137"/>
      <c r="BUY4" s="137"/>
      <c r="BUZ4" s="137"/>
      <c r="BVA4" s="137"/>
      <c r="BVB4" s="137"/>
      <c r="BVC4" s="137"/>
      <c r="BVD4" s="137"/>
      <c r="BVE4" s="137"/>
      <c r="BVF4" s="137"/>
      <c r="BVG4" s="137"/>
      <c r="BVH4" s="137"/>
      <c r="BVI4" s="137"/>
      <c r="BVJ4" s="137"/>
      <c r="BVK4" s="137"/>
      <c r="BVL4" s="137"/>
      <c r="BVM4" s="137"/>
      <c r="BVN4" s="137"/>
      <c r="BVO4" s="137"/>
      <c r="BVP4" s="137"/>
      <c r="BVQ4" s="137"/>
      <c r="BVR4" s="137"/>
      <c r="BVS4" s="137"/>
      <c r="BVT4" s="137"/>
      <c r="BVU4" s="137"/>
      <c r="BVV4" s="137"/>
      <c r="BVW4" s="137"/>
      <c r="BVX4" s="137"/>
      <c r="BVY4" s="137"/>
      <c r="BVZ4" s="137"/>
      <c r="BWA4" s="137"/>
      <c r="BWB4" s="137"/>
      <c r="BWC4" s="137"/>
      <c r="BWD4" s="137"/>
      <c r="BWE4" s="137"/>
      <c r="BWF4" s="137"/>
      <c r="BWG4" s="137"/>
      <c r="BWH4" s="137"/>
      <c r="BWI4" s="137"/>
      <c r="BWJ4" s="137"/>
      <c r="BWK4" s="137"/>
      <c r="BWL4" s="137"/>
      <c r="BWM4" s="137"/>
      <c r="BWN4" s="137"/>
      <c r="BWO4" s="137"/>
      <c r="BWP4" s="137"/>
      <c r="BWQ4" s="137"/>
      <c r="BWR4" s="137"/>
      <c r="BWS4" s="137"/>
      <c r="BWT4" s="137"/>
      <c r="BWU4" s="137"/>
      <c r="BWV4" s="137"/>
      <c r="BWW4" s="137"/>
      <c r="BWX4" s="137"/>
      <c r="BWY4" s="137"/>
      <c r="BWZ4" s="137"/>
      <c r="BXA4" s="137"/>
      <c r="BXB4" s="137"/>
      <c r="BXC4" s="137"/>
      <c r="BXD4" s="137"/>
      <c r="BXE4" s="137"/>
      <c r="BXF4" s="137"/>
      <c r="BXG4" s="137"/>
      <c r="BXH4" s="137"/>
      <c r="BXI4" s="137"/>
      <c r="BXJ4" s="137"/>
      <c r="BXK4" s="137"/>
      <c r="BXL4" s="137"/>
      <c r="BXM4" s="137"/>
      <c r="BXN4" s="137"/>
      <c r="BXO4" s="137"/>
      <c r="BXP4" s="137"/>
      <c r="BXQ4" s="137"/>
      <c r="BXR4" s="137"/>
      <c r="BXS4" s="137"/>
      <c r="BXT4" s="137"/>
      <c r="BXU4" s="137"/>
      <c r="BXV4" s="137"/>
      <c r="BXW4" s="137"/>
      <c r="BXX4" s="137"/>
      <c r="BXY4" s="137"/>
      <c r="BXZ4" s="137"/>
      <c r="BYA4" s="137"/>
      <c r="BYB4" s="137"/>
      <c r="BYC4" s="137"/>
      <c r="BYD4" s="137"/>
      <c r="BYE4" s="137"/>
      <c r="BYF4" s="137"/>
      <c r="BYG4" s="137"/>
      <c r="BYH4" s="137"/>
      <c r="BYI4" s="137"/>
      <c r="BYJ4" s="137"/>
      <c r="BYK4" s="137"/>
      <c r="BYL4" s="137"/>
      <c r="BYM4" s="137"/>
      <c r="BYN4" s="137"/>
      <c r="BYO4" s="137"/>
      <c r="BYP4" s="137"/>
      <c r="BYQ4" s="137"/>
      <c r="BYR4" s="137"/>
      <c r="BYS4" s="137"/>
      <c r="BYT4" s="137"/>
      <c r="BYU4" s="137"/>
      <c r="BYV4" s="137"/>
      <c r="BYW4" s="137"/>
      <c r="BYX4" s="137"/>
      <c r="BYY4" s="137"/>
      <c r="BYZ4" s="137"/>
      <c r="BZA4" s="137"/>
      <c r="BZB4" s="137"/>
      <c r="BZC4" s="137"/>
      <c r="BZD4" s="137"/>
      <c r="BZE4" s="137"/>
      <c r="BZF4" s="137"/>
      <c r="BZG4" s="137"/>
      <c r="BZH4" s="137"/>
      <c r="BZI4" s="137"/>
      <c r="BZJ4" s="137"/>
      <c r="BZK4" s="137"/>
      <c r="BZL4" s="137"/>
      <c r="BZM4" s="137"/>
      <c r="BZN4" s="137"/>
      <c r="BZO4" s="137"/>
      <c r="BZP4" s="137"/>
      <c r="BZQ4" s="137"/>
      <c r="BZR4" s="137"/>
      <c r="BZS4" s="137"/>
      <c r="BZT4" s="137"/>
      <c r="BZU4" s="137"/>
      <c r="BZV4" s="137"/>
      <c r="BZW4" s="137"/>
      <c r="BZX4" s="137"/>
      <c r="BZY4" s="137"/>
      <c r="BZZ4" s="137"/>
      <c r="CAA4" s="137"/>
      <c r="CAB4" s="137"/>
      <c r="CAC4" s="137"/>
      <c r="CAD4" s="137"/>
      <c r="CAE4" s="137"/>
      <c r="CAF4" s="137"/>
      <c r="CAG4" s="137"/>
      <c r="CAH4" s="137"/>
      <c r="CAI4" s="137"/>
      <c r="CAJ4" s="137"/>
      <c r="CAK4" s="137"/>
      <c r="CAL4" s="137"/>
      <c r="CAM4" s="137"/>
      <c r="CAN4" s="137"/>
      <c r="CAO4" s="137"/>
      <c r="CAP4" s="137"/>
      <c r="CAQ4" s="137"/>
      <c r="CAR4" s="137"/>
      <c r="CAS4" s="137"/>
      <c r="CAT4" s="137"/>
      <c r="CAU4" s="137"/>
      <c r="CAV4" s="137"/>
      <c r="CAW4" s="137"/>
      <c r="CAX4" s="137"/>
      <c r="CAY4" s="137"/>
      <c r="CAZ4" s="137"/>
      <c r="CBA4" s="137"/>
      <c r="CBB4" s="137"/>
      <c r="CBC4" s="137"/>
      <c r="CBD4" s="137"/>
      <c r="CBE4" s="137"/>
      <c r="CBF4" s="137"/>
      <c r="CBG4" s="137"/>
      <c r="CBH4" s="137"/>
      <c r="CBI4" s="137"/>
      <c r="CBJ4" s="137"/>
      <c r="CBK4" s="137"/>
      <c r="CBL4" s="137"/>
      <c r="CBM4" s="137"/>
      <c r="CBN4" s="137"/>
      <c r="CBO4" s="137"/>
      <c r="CBP4" s="137"/>
      <c r="CBQ4" s="137"/>
      <c r="CBR4" s="137"/>
      <c r="CBS4" s="137"/>
      <c r="CBT4" s="137"/>
      <c r="CBU4" s="137"/>
      <c r="CBV4" s="137"/>
      <c r="CBW4" s="137"/>
      <c r="CBX4" s="137"/>
      <c r="CBY4" s="137"/>
      <c r="CBZ4" s="137"/>
      <c r="CCA4" s="137"/>
      <c r="CCB4" s="137"/>
      <c r="CCC4" s="137"/>
      <c r="CCD4" s="137"/>
      <c r="CCE4" s="137"/>
      <c r="CCF4" s="137"/>
      <c r="CCG4" s="137"/>
      <c r="CCH4" s="137"/>
      <c r="CCI4" s="137"/>
      <c r="CCJ4" s="137"/>
      <c r="CCK4" s="137"/>
      <c r="CCL4" s="137"/>
      <c r="CCM4" s="137"/>
      <c r="CCN4" s="137"/>
      <c r="CCO4" s="137"/>
      <c r="CCP4" s="137"/>
      <c r="CCQ4" s="137"/>
      <c r="CCR4" s="137"/>
      <c r="CCS4" s="137"/>
      <c r="CCT4" s="137"/>
      <c r="CCU4" s="137"/>
      <c r="CCV4" s="137"/>
      <c r="CCW4" s="137"/>
      <c r="CCX4" s="137"/>
      <c r="CCY4" s="137"/>
      <c r="CCZ4" s="137"/>
      <c r="CDA4" s="137"/>
      <c r="CDB4" s="137"/>
      <c r="CDC4" s="137"/>
      <c r="CDD4" s="137"/>
      <c r="CDE4" s="137"/>
      <c r="CDF4" s="137"/>
      <c r="CDG4" s="137"/>
      <c r="CDH4" s="137"/>
      <c r="CDI4" s="137"/>
      <c r="CDJ4" s="137"/>
      <c r="CDK4" s="137"/>
      <c r="CDL4" s="137"/>
      <c r="CDM4" s="137"/>
      <c r="CDN4" s="137"/>
      <c r="CDO4" s="137"/>
      <c r="CDP4" s="137"/>
      <c r="CDQ4" s="137"/>
      <c r="CDR4" s="137"/>
      <c r="CDS4" s="137"/>
      <c r="CDT4" s="137"/>
      <c r="CDU4" s="137"/>
      <c r="CDV4" s="137"/>
      <c r="CDW4" s="137"/>
      <c r="CDX4" s="137"/>
      <c r="CDY4" s="137"/>
      <c r="CDZ4" s="137"/>
      <c r="CEA4" s="137"/>
      <c r="CEB4" s="137"/>
      <c r="CEC4" s="137"/>
      <c r="CED4" s="137"/>
      <c r="CEE4" s="137"/>
      <c r="CEF4" s="137"/>
      <c r="CEG4" s="137"/>
      <c r="CEH4" s="137"/>
      <c r="CEI4" s="137"/>
      <c r="CEJ4" s="137"/>
      <c r="CEK4" s="137"/>
      <c r="CEL4" s="137"/>
      <c r="CEM4" s="137"/>
      <c r="CEN4" s="137"/>
      <c r="CEO4" s="137"/>
      <c r="CEP4" s="137"/>
      <c r="CEQ4" s="137"/>
      <c r="CER4" s="137"/>
      <c r="CES4" s="137"/>
      <c r="CET4" s="137"/>
      <c r="CEU4" s="137"/>
      <c r="CEV4" s="137"/>
      <c r="CEW4" s="137"/>
      <c r="CEX4" s="137"/>
      <c r="CEY4" s="137"/>
      <c r="CEZ4" s="137"/>
      <c r="CFA4" s="137"/>
      <c r="CFB4" s="137"/>
      <c r="CFC4" s="137"/>
      <c r="CFD4" s="137"/>
      <c r="CFE4" s="137"/>
      <c r="CFF4" s="137"/>
      <c r="CFG4" s="137"/>
      <c r="CFH4" s="137"/>
      <c r="CFI4" s="137"/>
      <c r="CFJ4" s="137"/>
      <c r="CFK4" s="137"/>
      <c r="CFL4" s="137"/>
      <c r="CFM4" s="137"/>
      <c r="CFN4" s="137"/>
      <c r="CFO4" s="137"/>
      <c r="CFP4" s="137"/>
      <c r="CFQ4" s="137"/>
      <c r="CFR4" s="137"/>
      <c r="CFS4" s="137"/>
      <c r="CFT4" s="137"/>
      <c r="CFU4" s="137"/>
      <c r="CFV4" s="137"/>
      <c r="CFW4" s="137"/>
      <c r="CFX4" s="137"/>
      <c r="CFY4" s="137"/>
      <c r="CFZ4" s="137"/>
      <c r="CGA4" s="137"/>
      <c r="CGB4" s="137"/>
      <c r="CGC4" s="137"/>
      <c r="CGD4" s="137"/>
      <c r="CGE4" s="137"/>
      <c r="CGF4" s="137"/>
      <c r="CGG4" s="137"/>
      <c r="CGH4" s="137"/>
      <c r="CGI4" s="137"/>
      <c r="CGJ4" s="137"/>
      <c r="CGK4" s="137"/>
      <c r="CGL4" s="137"/>
      <c r="CGM4" s="137"/>
      <c r="CGN4" s="137"/>
      <c r="CGO4" s="137"/>
      <c r="CGP4" s="137"/>
      <c r="CGQ4" s="137"/>
      <c r="CGR4" s="137"/>
      <c r="CGS4" s="137"/>
      <c r="CGT4" s="137"/>
      <c r="CGU4" s="137"/>
      <c r="CGV4" s="137"/>
      <c r="CGW4" s="137"/>
      <c r="CGX4" s="137"/>
      <c r="CGY4" s="137"/>
      <c r="CGZ4" s="137"/>
      <c r="CHA4" s="137"/>
      <c r="CHB4" s="137"/>
      <c r="CHC4" s="137"/>
      <c r="CHD4" s="137"/>
      <c r="CHE4" s="137"/>
      <c r="CHF4" s="137"/>
      <c r="CHG4" s="137"/>
      <c r="CHH4" s="137"/>
      <c r="CHI4" s="137"/>
      <c r="CHJ4" s="137"/>
      <c r="CHK4" s="137"/>
      <c r="CHL4" s="137"/>
      <c r="CHM4" s="137"/>
      <c r="CHN4" s="137"/>
      <c r="CHO4" s="137"/>
      <c r="CHP4" s="137"/>
      <c r="CHQ4" s="137"/>
      <c r="CHR4" s="137"/>
      <c r="CHS4" s="137"/>
      <c r="CHT4" s="137"/>
      <c r="CHU4" s="137"/>
      <c r="CHV4" s="137"/>
      <c r="CHW4" s="137"/>
      <c r="CHX4" s="137"/>
      <c r="CHY4" s="137"/>
      <c r="CHZ4" s="137"/>
      <c r="CIA4" s="137"/>
      <c r="CIB4" s="137"/>
      <c r="CIC4" s="137"/>
      <c r="CID4" s="137"/>
      <c r="CIE4" s="137"/>
      <c r="CIF4" s="137"/>
      <c r="CIG4" s="137"/>
      <c r="CIH4" s="137"/>
      <c r="CII4" s="137"/>
      <c r="CIJ4" s="137"/>
      <c r="CIK4" s="137"/>
      <c r="CIL4" s="137"/>
      <c r="CIM4" s="137"/>
      <c r="CIN4" s="137"/>
      <c r="CIO4" s="137"/>
      <c r="CIP4" s="137"/>
      <c r="CIQ4" s="137"/>
      <c r="CIR4" s="137"/>
      <c r="CIS4" s="137"/>
      <c r="CIT4" s="137"/>
      <c r="CIU4" s="137"/>
      <c r="CIV4" s="137"/>
      <c r="CIW4" s="137"/>
      <c r="CIX4" s="137"/>
      <c r="CIY4" s="137"/>
      <c r="CIZ4" s="137"/>
      <c r="CJA4" s="137"/>
      <c r="CJB4" s="137"/>
      <c r="CJC4" s="137"/>
      <c r="CJD4" s="137"/>
      <c r="CJE4" s="137"/>
      <c r="CJF4" s="137"/>
      <c r="CJG4" s="137"/>
      <c r="CJH4" s="137"/>
      <c r="CJI4" s="137"/>
      <c r="CJJ4" s="137"/>
      <c r="CJK4" s="137"/>
      <c r="CJL4" s="137"/>
      <c r="CJM4" s="137"/>
      <c r="CJN4" s="137"/>
      <c r="CJO4" s="137"/>
      <c r="CJP4" s="137"/>
      <c r="CJQ4" s="137"/>
      <c r="CJR4" s="137"/>
      <c r="CJS4" s="137"/>
      <c r="CJT4" s="137"/>
      <c r="CJU4" s="137"/>
      <c r="CJV4" s="137"/>
      <c r="CJW4" s="137"/>
      <c r="CJX4" s="137"/>
      <c r="CJY4" s="137"/>
      <c r="CJZ4" s="137"/>
      <c r="CKA4" s="137"/>
      <c r="CKB4" s="137"/>
      <c r="CKC4" s="137"/>
      <c r="CKD4" s="137"/>
      <c r="CKE4" s="137"/>
      <c r="CKF4" s="137"/>
      <c r="CKG4" s="137"/>
      <c r="CKH4" s="137"/>
      <c r="CKI4" s="137"/>
      <c r="CKJ4" s="137"/>
      <c r="CKK4" s="137"/>
      <c r="CKL4" s="137"/>
      <c r="CKM4" s="137"/>
      <c r="CKN4" s="137"/>
      <c r="CKO4" s="137"/>
      <c r="CKP4" s="137"/>
      <c r="CKQ4" s="137"/>
      <c r="CKR4" s="137"/>
      <c r="CKS4" s="137"/>
      <c r="CKT4" s="137"/>
      <c r="CKU4" s="137"/>
      <c r="CKV4" s="137"/>
      <c r="CKW4" s="137"/>
      <c r="CKX4" s="137"/>
      <c r="CKY4" s="137"/>
      <c r="CKZ4" s="137"/>
      <c r="CLA4" s="137"/>
      <c r="CLB4" s="137"/>
      <c r="CLC4" s="137"/>
      <c r="CLD4" s="137"/>
      <c r="CLE4" s="137"/>
      <c r="CLF4" s="137"/>
      <c r="CLG4" s="137"/>
      <c r="CLH4" s="137"/>
      <c r="CLI4" s="137"/>
      <c r="CLJ4" s="137"/>
      <c r="CLK4" s="137"/>
      <c r="CLL4" s="137"/>
      <c r="CLM4" s="137"/>
      <c r="CLN4" s="137"/>
      <c r="CLO4" s="137"/>
      <c r="CLP4" s="137"/>
      <c r="CLQ4" s="137"/>
      <c r="CLR4" s="137"/>
      <c r="CLS4" s="137"/>
      <c r="CLT4" s="137"/>
      <c r="CLU4" s="137"/>
      <c r="CLV4" s="137"/>
      <c r="CLW4" s="137"/>
      <c r="CLX4" s="137"/>
      <c r="CLY4" s="137"/>
      <c r="CLZ4" s="137"/>
      <c r="CMA4" s="137"/>
      <c r="CMB4" s="137"/>
      <c r="CMC4" s="137"/>
      <c r="CMD4" s="137"/>
      <c r="CME4" s="137"/>
      <c r="CMF4" s="137"/>
      <c r="CMG4" s="137"/>
      <c r="CMH4" s="137"/>
      <c r="CMI4" s="137"/>
      <c r="CMJ4" s="137"/>
      <c r="CMK4" s="137"/>
      <c r="CML4" s="137"/>
      <c r="CMM4" s="137"/>
      <c r="CMN4" s="137"/>
      <c r="CMO4" s="137"/>
      <c r="CMP4" s="137"/>
      <c r="CMQ4" s="137"/>
      <c r="CMR4" s="137"/>
      <c r="CMS4" s="137"/>
      <c r="CMT4" s="137"/>
      <c r="CMU4" s="137"/>
      <c r="CMV4" s="137"/>
      <c r="CMW4" s="137"/>
      <c r="CMX4" s="137"/>
      <c r="CMY4" s="137"/>
      <c r="CMZ4" s="137"/>
      <c r="CNA4" s="137"/>
      <c r="CNB4" s="137"/>
      <c r="CNC4" s="137"/>
      <c r="CND4" s="137"/>
      <c r="CNE4" s="137"/>
      <c r="CNF4" s="137"/>
      <c r="CNG4" s="137"/>
      <c r="CNH4" s="137"/>
      <c r="CNI4" s="137"/>
      <c r="CNJ4" s="137"/>
      <c r="CNK4" s="137"/>
      <c r="CNL4" s="137"/>
      <c r="CNM4" s="137"/>
      <c r="CNN4" s="137"/>
      <c r="CNO4" s="137"/>
      <c r="CNP4" s="137"/>
      <c r="CNQ4" s="137"/>
      <c r="CNR4" s="137"/>
      <c r="CNS4" s="137"/>
      <c r="CNT4" s="137"/>
      <c r="CNU4" s="137"/>
      <c r="CNV4" s="137"/>
      <c r="CNW4" s="137"/>
      <c r="CNX4" s="137"/>
      <c r="CNY4" s="137"/>
      <c r="CNZ4" s="137"/>
      <c r="COA4" s="137"/>
      <c r="COB4" s="137"/>
      <c r="COC4" s="137"/>
      <c r="COD4" s="137"/>
      <c r="COE4" s="137"/>
      <c r="COF4" s="137"/>
      <c r="COG4" s="137"/>
      <c r="COH4" s="137"/>
      <c r="COI4" s="137"/>
      <c r="COJ4" s="137"/>
      <c r="COK4" s="137"/>
      <c r="COL4" s="137"/>
      <c r="COM4" s="137"/>
      <c r="CON4" s="137"/>
      <c r="COO4" s="137"/>
      <c r="COP4" s="137"/>
      <c r="COQ4" s="137"/>
      <c r="COR4" s="137"/>
      <c r="COS4" s="137"/>
      <c r="COT4" s="137"/>
      <c r="COU4" s="137"/>
      <c r="COV4" s="137"/>
      <c r="COW4" s="137"/>
      <c r="COX4" s="137"/>
      <c r="COY4" s="137"/>
      <c r="COZ4" s="137"/>
      <c r="CPA4" s="137"/>
      <c r="CPB4" s="137"/>
      <c r="CPC4" s="137"/>
      <c r="CPD4" s="137"/>
      <c r="CPE4" s="137"/>
      <c r="CPF4" s="137"/>
      <c r="CPG4" s="137"/>
      <c r="CPH4" s="137"/>
      <c r="CPI4" s="137"/>
      <c r="CPJ4" s="137"/>
      <c r="CPK4" s="137"/>
      <c r="CPL4" s="137"/>
      <c r="CPM4" s="137"/>
      <c r="CPN4" s="137"/>
      <c r="CPO4" s="137"/>
      <c r="CPP4" s="137"/>
      <c r="CPQ4" s="137"/>
      <c r="CPR4" s="137"/>
      <c r="CPS4" s="137"/>
      <c r="CPT4" s="137"/>
      <c r="CPU4" s="137"/>
      <c r="CPV4" s="137"/>
      <c r="CPW4" s="137"/>
      <c r="CPX4" s="137"/>
      <c r="CPY4" s="137"/>
      <c r="CPZ4" s="137"/>
      <c r="CQA4" s="137"/>
      <c r="CQB4" s="137"/>
      <c r="CQC4" s="137"/>
      <c r="CQD4" s="137"/>
      <c r="CQE4" s="137"/>
      <c r="CQF4" s="137"/>
      <c r="CQG4" s="137"/>
      <c r="CQH4" s="137"/>
      <c r="CQI4" s="137"/>
      <c r="CQJ4" s="137"/>
      <c r="CQK4" s="137"/>
      <c r="CQL4" s="137"/>
      <c r="CQM4" s="137"/>
      <c r="CQN4" s="137"/>
      <c r="CQO4" s="137"/>
      <c r="CQP4" s="137"/>
      <c r="CQQ4" s="137"/>
      <c r="CQR4" s="137"/>
      <c r="CQS4" s="137"/>
      <c r="CQT4" s="137"/>
      <c r="CQU4" s="137"/>
      <c r="CQV4" s="137"/>
      <c r="CQW4" s="137"/>
      <c r="CQX4" s="137"/>
      <c r="CQY4" s="137"/>
      <c r="CQZ4" s="137"/>
      <c r="CRA4" s="137"/>
      <c r="CRB4" s="137"/>
      <c r="CRC4" s="137"/>
      <c r="CRD4" s="137"/>
      <c r="CRE4" s="137"/>
      <c r="CRF4" s="137"/>
      <c r="CRG4" s="137"/>
      <c r="CRH4" s="137"/>
      <c r="CRI4" s="137"/>
      <c r="CRJ4" s="137"/>
      <c r="CRK4" s="137"/>
      <c r="CRL4" s="137"/>
      <c r="CRM4" s="137"/>
      <c r="CRN4" s="137"/>
      <c r="CRO4" s="137"/>
      <c r="CRP4" s="137"/>
      <c r="CRQ4" s="137"/>
      <c r="CRR4" s="137"/>
      <c r="CRS4" s="137"/>
      <c r="CRT4" s="137"/>
      <c r="CRU4" s="137"/>
      <c r="CRV4" s="137"/>
      <c r="CRW4" s="137"/>
      <c r="CRX4" s="137"/>
      <c r="CRY4" s="137"/>
      <c r="CRZ4" s="137"/>
      <c r="CSA4" s="137"/>
      <c r="CSB4" s="137"/>
      <c r="CSC4" s="137"/>
      <c r="CSD4" s="137"/>
      <c r="CSE4" s="137"/>
      <c r="CSF4" s="137"/>
      <c r="CSG4" s="137"/>
      <c r="CSH4" s="137"/>
      <c r="CSI4" s="137"/>
      <c r="CSJ4" s="137"/>
      <c r="CSK4" s="137"/>
      <c r="CSL4" s="137"/>
      <c r="CSM4" s="137"/>
      <c r="CSN4" s="137"/>
      <c r="CSO4" s="137"/>
      <c r="CSP4" s="137"/>
      <c r="CSQ4" s="137"/>
      <c r="CSR4" s="137"/>
      <c r="CSS4" s="137"/>
      <c r="CST4" s="137"/>
      <c r="CSU4" s="137"/>
      <c r="CSV4" s="137"/>
      <c r="CSW4" s="137"/>
      <c r="CSX4" s="137"/>
      <c r="CSY4" s="137"/>
      <c r="CSZ4" s="137"/>
      <c r="CTA4" s="137"/>
      <c r="CTB4" s="137"/>
      <c r="CTC4" s="137"/>
      <c r="CTD4" s="137"/>
      <c r="CTE4" s="137"/>
      <c r="CTF4" s="137"/>
      <c r="CTG4" s="137"/>
      <c r="CTH4" s="137"/>
      <c r="CTI4" s="137"/>
      <c r="CTJ4" s="137"/>
      <c r="CTK4" s="137"/>
      <c r="CTL4" s="137"/>
      <c r="CTM4" s="137"/>
      <c r="CTN4" s="137"/>
      <c r="CTO4" s="137"/>
      <c r="CTP4" s="137"/>
      <c r="CTQ4" s="137"/>
      <c r="CTR4" s="137"/>
      <c r="CTS4" s="137"/>
      <c r="CTT4" s="137"/>
      <c r="CTU4" s="137"/>
      <c r="CTV4" s="137"/>
      <c r="CTW4" s="137"/>
      <c r="CTX4" s="137"/>
      <c r="CTY4" s="137"/>
      <c r="CTZ4" s="137"/>
      <c r="CUA4" s="137"/>
      <c r="CUB4" s="137"/>
      <c r="CUC4" s="137"/>
      <c r="CUD4" s="137"/>
      <c r="CUE4" s="137"/>
      <c r="CUF4" s="137"/>
      <c r="CUG4" s="137"/>
      <c r="CUH4" s="137"/>
      <c r="CUI4" s="137"/>
      <c r="CUJ4" s="137"/>
      <c r="CUK4" s="137"/>
      <c r="CUL4" s="137"/>
      <c r="CUM4" s="137"/>
      <c r="CUN4" s="137"/>
      <c r="CUO4" s="137"/>
      <c r="CUP4" s="137"/>
      <c r="CUQ4" s="137"/>
      <c r="CUR4" s="137"/>
      <c r="CUS4" s="137"/>
      <c r="CUT4" s="137"/>
      <c r="CUU4" s="137"/>
      <c r="CUV4" s="137"/>
      <c r="CUW4" s="137"/>
      <c r="CUX4" s="137"/>
      <c r="CUY4" s="137"/>
      <c r="CUZ4" s="137"/>
      <c r="CVA4" s="137"/>
      <c r="CVB4" s="137"/>
      <c r="CVC4" s="137"/>
      <c r="CVD4" s="137"/>
      <c r="CVE4" s="137"/>
      <c r="CVF4" s="137"/>
      <c r="CVG4" s="137"/>
      <c r="CVH4" s="137"/>
      <c r="CVI4" s="137"/>
      <c r="CVJ4" s="137"/>
      <c r="CVK4" s="137"/>
      <c r="CVL4" s="137"/>
      <c r="CVM4" s="137"/>
      <c r="CVN4" s="137"/>
      <c r="CVO4" s="137"/>
      <c r="CVP4" s="137"/>
      <c r="CVQ4" s="137"/>
      <c r="CVR4" s="137"/>
      <c r="CVS4" s="137"/>
      <c r="CVT4" s="137"/>
      <c r="CVU4" s="137"/>
      <c r="CVV4" s="137"/>
      <c r="CVW4" s="137"/>
      <c r="CVX4" s="137"/>
      <c r="CVY4" s="137"/>
      <c r="CVZ4" s="137"/>
      <c r="CWA4" s="137"/>
      <c r="CWB4" s="137"/>
      <c r="CWC4" s="137"/>
      <c r="CWD4" s="137"/>
      <c r="CWE4" s="137"/>
      <c r="CWF4" s="137"/>
      <c r="CWG4" s="137"/>
      <c r="CWH4" s="137"/>
      <c r="CWI4" s="137"/>
      <c r="CWJ4" s="137"/>
      <c r="CWK4" s="137"/>
      <c r="CWL4" s="137"/>
      <c r="CWM4" s="137"/>
      <c r="CWN4" s="137"/>
      <c r="CWO4" s="137"/>
      <c r="CWP4" s="137"/>
      <c r="CWQ4" s="137"/>
      <c r="CWR4" s="137"/>
      <c r="CWS4" s="137"/>
      <c r="CWT4" s="137"/>
      <c r="CWU4" s="137"/>
      <c r="CWV4" s="137"/>
      <c r="CWW4" s="137"/>
      <c r="CWX4" s="137"/>
      <c r="CWY4" s="137"/>
      <c r="CWZ4" s="137"/>
      <c r="CXA4" s="137"/>
      <c r="CXB4" s="137"/>
      <c r="CXC4" s="137"/>
      <c r="CXD4" s="137"/>
      <c r="CXE4" s="137"/>
      <c r="CXF4" s="137"/>
      <c r="CXG4" s="137"/>
      <c r="CXH4" s="137"/>
      <c r="CXI4" s="137"/>
      <c r="CXJ4" s="137"/>
      <c r="CXK4" s="137"/>
      <c r="CXL4" s="137"/>
      <c r="CXM4" s="137"/>
      <c r="CXN4" s="137"/>
      <c r="CXO4" s="137"/>
      <c r="CXP4" s="137"/>
      <c r="CXQ4" s="137"/>
      <c r="CXR4" s="137"/>
      <c r="CXS4" s="137"/>
      <c r="CXT4" s="137"/>
      <c r="CXU4" s="137"/>
      <c r="CXV4" s="137"/>
      <c r="CXW4" s="137"/>
      <c r="CXX4" s="137"/>
      <c r="CXY4" s="137"/>
      <c r="CXZ4" s="137"/>
      <c r="CYA4" s="137"/>
      <c r="CYB4" s="137"/>
      <c r="CYC4" s="137"/>
      <c r="CYD4" s="137"/>
      <c r="CYE4" s="137"/>
      <c r="CYF4" s="137"/>
      <c r="CYG4" s="137"/>
      <c r="CYH4" s="137"/>
      <c r="CYI4" s="137"/>
      <c r="CYJ4" s="137"/>
      <c r="CYK4" s="137"/>
      <c r="CYL4" s="137"/>
      <c r="CYM4" s="137"/>
      <c r="CYN4" s="137"/>
      <c r="CYO4" s="137"/>
      <c r="CYP4" s="137"/>
      <c r="CYQ4" s="137"/>
      <c r="CYR4" s="137"/>
      <c r="CYS4" s="137"/>
      <c r="CYT4" s="137"/>
      <c r="CYU4" s="137"/>
      <c r="CYV4" s="137"/>
      <c r="CYW4" s="137"/>
      <c r="CYX4" s="137"/>
      <c r="CYY4" s="137"/>
      <c r="CYZ4" s="137"/>
      <c r="CZA4" s="137"/>
      <c r="CZB4" s="137"/>
      <c r="CZC4" s="137"/>
      <c r="CZD4" s="137"/>
      <c r="CZE4" s="137"/>
      <c r="CZF4" s="137"/>
      <c r="CZG4" s="137"/>
      <c r="CZH4" s="137"/>
      <c r="CZI4" s="137"/>
      <c r="CZJ4" s="137"/>
      <c r="CZK4" s="137"/>
      <c r="CZL4" s="137"/>
      <c r="CZM4" s="137"/>
      <c r="CZN4" s="137"/>
      <c r="CZO4" s="137"/>
      <c r="CZP4" s="137"/>
      <c r="CZQ4" s="137"/>
      <c r="CZR4" s="137"/>
      <c r="CZS4" s="137"/>
      <c r="CZT4" s="137"/>
      <c r="CZU4" s="137"/>
      <c r="CZV4" s="137"/>
      <c r="CZW4" s="137"/>
      <c r="CZX4" s="137"/>
      <c r="CZY4" s="137"/>
      <c r="CZZ4" s="137"/>
      <c r="DAA4" s="137"/>
      <c r="DAB4" s="137"/>
      <c r="DAC4" s="137"/>
      <c r="DAD4" s="137"/>
      <c r="DAE4" s="137"/>
      <c r="DAF4" s="137"/>
      <c r="DAG4" s="137"/>
      <c r="DAH4" s="137"/>
      <c r="DAI4" s="137"/>
      <c r="DAJ4" s="137"/>
      <c r="DAK4" s="137"/>
      <c r="DAL4" s="137"/>
      <c r="DAM4" s="137"/>
      <c r="DAN4" s="137"/>
      <c r="DAO4" s="137"/>
      <c r="DAP4" s="137"/>
      <c r="DAQ4" s="137"/>
      <c r="DAR4" s="137"/>
      <c r="DAS4" s="137"/>
      <c r="DAT4" s="137"/>
      <c r="DAU4" s="137"/>
      <c r="DAV4" s="137"/>
      <c r="DAW4" s="137"/>
      <c r="DAX4" s="137"/>
      <c r="DAY4" s="137"/>
      <c r="DAZ4" s="137"/>
      <c r="DBA4" s="137"/>
      <c r="DBB4" s="137"/>
      <c r="DBC4" s="137"/>
      <c r="DBD4" s="137"/>
      <c r="DBE4" s="137"/>
      <c r="DBF4" s="137"/>
      <c r="DBG4" s="137"/>
      <c r="DBH4" s="137"/>
      <c r="DBI4" s="137"/>
      <c r="DBJ4" s="137"/>
      <c r="DBK4" s="137"/>
      <c r="DBL4" s="137"/>
      <c r="DBM4" s="137"/>
      <c r="DBN4" s="137"/>
      <c r="DBO4" s="137"/>
      <c r="DBP4" s="137"/>
      <c r="DBQ4" s="137"/>
      <c r="DBR4" s="137"/>
      <c r="DBS4" s="137"/>
      <c r="DBT4" s="137"/>
      <c r="DBU4" s="137"/>
      <c r="DBV4" s="137"/>
      <c r="DBW4" s="137"/>
      <c r="DBX4" s="137"/>
      <c r="DBY4" s="137"/>
      <c r="DBZ4" s="137"/>
      <c r="DCA4" s="137"/>
      <c r="DCB4" s="137"/>
      <c r="DCC4" s="137"/>
      <c r="DCD4" s="137"/>
      <c r="DCE4" s="137"/>
      <c r="DCF4" s="137"/>
      <c r="DCG4" s="137"/>
      <c r="DCH4" s="137"/>
      <c r="DCI4" s="137"/>
      <c r="DCJ4" s="137"/>
      <c r="DCK4" s="137"/>
      <c r="DCL4" s="137"/>
      <c r="DCM4" s="137"/>
      <c r="DCN4" s="137"/>
      <c r="DCO4" s="137"/>
      <c r="DCP4" s="137"/>
      <c r="DCQ4" s="137"/>
      <c r="DCR4" s="137"/>
      <c r="DCS4" s="137"/>
      <c r="DCT4" s="137"/>
      <c r="DCU4" s="137"/>
      <c r="DCV4" s="137"/>
      <c r="DCW4" s="137"/>
      <c r="DCX4" s="137"/>
      <c r="DCY4" s="137"/>
      <c r="DCZ4" s="137"/>
      <c r="DDA4" s="137"/>
      <c r="DDB4" s="137"/>
      <c r="DDC4" s="137"/>
      <c r="DDD4" s="137"/>
      <c r="DDE4" s="137"/>
      <c r="DDF4" s="137"/>
      <c r="DDG4" s="137"/>
      <c r="DDH4" s="137"/>
      <c r="DDI4" s="137"/>
      <c r="DDJ4" s="137"/>
      <c r="DDK4" s="137"/>
      <c r="DDL4" s="137"/>
      <c r="DDM4" s="137"/>
      <c r="DDN4" s="137"/>
      <c r="DDO4" s="137"/>
      <c r="DDP4" s="137"/>
      <c r="DDQ4" s="137"/>
      <c r="DDR4" s="137"/>
      <c r="DDS4" s="137"/>
      <c r="DDT4" s="137"/>
      <c r="DDU4" s="137"/>
      <c r="DDV4" s="137"/>
      <c r="DDW4" s="137"/>
      <c r="DDX4" s="137"/>
      <c r="DDY4" s="137"/>
      <c r="DDZ4" s="137"/>
      <c r="DEA4" s="137"/>
      <c r="DEB4" s="137"/>
      <c r="DEC4" s="137"/>
      <c r="DED4" s="137"/>
      <c r="DEE4" s="137"/>
      <c r="DEF4" s="137"/>
      <c r="DEG4" s="137"/>
      <c r="DEH4" s="137"/>
      <c r="DEI4" s="137"/>
      <c r="DEJ4" s="137"/>
      <c r="DEK4" s="137"/>
      <c r="DEL4" s="137"/>
      <c r="DEM4" s="137"/>
      <c r="DEN4" s="137"/>
      <c r="DEO4" s="137"/>
      <c r="DEP4" s="137"/>
      <c r="DEQ4" s="137"/>
      <c r="DER4" s="137"/>
      <c r="DES4" s="137"/>
      <c r="DET4" s="137"/>
      <c r="DEU4" s="137"/>
      <c r="DEV4" s="137"/>
      <c r="DEW4" s="137"/>
      <c r="DEX4" s="137"/>
      <c r="DEY4" s="137"/>
      <c r="DEZ4" s="137"/>
      <c r="DFA4" s="137"/>
      <c r="DFB4" s="137"/>
      <c r="DFC4" s="137"/>
      <c r="DFD4" s="137"/>
      <c r="DFE4" s="137"/>
      <c r="DFF4" s="137"/>
      <c r="DFG4" s="137"/>
      <c r="DFH4" s="137"/>
      <c r="DFI4" s="137"/>
      <c r="DFJ4" s="137"/>
      <c r="DFK4" s="137"/>
      <c r="DFL4" s="137"/>
      <c r="DFM4" s="137"/>
      <c r="DFN4" s="137"/>
      <c r="DFO4" s="137"/>
      <c r="DFP4" s="137"/>
      <c r="DFQ4" s="137"/>
      <c r="DFR4" s="137"/>
      <c r="DFS4" s="137"/>
      <c r="DFT4" s="137"/>
      <c r="DFU4" s="137"/>
      <c r="DFV4" s="137"/>
      <c r="DFW4" s="137"/>
      <c r="DFX4" s="137"/>
      <c r="DFY4" s="137"/>
      <c r="DFZ4" s="137"/>
      <c r="DGA4" s="137"/>
      <c r="DGB4" s="137"/>
      <c r="DGC4" s="137"/>
      <c r="DGD4" s="137"/>
      <c r="DGE4" s="137"/>
      <c r="DGF4" s="137"/>
      <c r="DGG4" s="137"/>
      <c r="DGH4" s="137"/>
      <c r="DGI4" s="137"/>
      <c r="DGJ4" s="137"/>
      <c r="DGK4" s="137"/>
      <c r="DGL4" s="137"/>
      <c r="DGM4" s="137"/>
      <c r="DGN4" s="137"/>
      <c r="DGO4" s="137"/>
      <c r="DGP4" s="137"/>
      <c r="DGQ4" s="137"/>
      <c r="DGR4" s="137"/>
      <c r="DGS4" s="137"/>
      <c r="DGT4" s="137"/>
      <c r="DGU4" s="137"/>
      <c r="DGV4" s="137"/>
      <c r="DGW4" s="137"/>
      <c r="DGX4" s="137"/>
      <c r="DGY4" s="137"/>
      <c r="DGZ4" s="137"/>
      <c r="DHA4" s="137"/>
      <c r="DHB4" s="137"/>
      <c r="DHC4" s="137"/>
      <c r="DHD4" s="137"/>
      <c r="DHE4" s="137"/>
      <c r="DHF4" s="137"/>
      <c r="DHG4" s="137"/>
      <c r="DHH4" s="137"/>
      <c r="DHI4" s="137"/>
      <c r="DHJ4" s="137"/>
      <c r="DHK4" s="137"/>
      <c r="DHL4" s="137"/>
      <c r="DHM4" s="137"/>
      <c r="DHN4" s="137"/>
      <c r="DHO4" s="137"/>
      <c r="DHP4" s="137"/>
      <c r="DHQ4" s="137"/>
      <c r="DHR4" s="137"/>
      <c r="DHS4" s="137"/>
      <c r="DHT4" s="137"/>
      <c r="DHU4" s="137"/>
      <c r="DHV4" s="137"/>
      <c r="DHW4" s="137"/>
      <c r="DHX4" s="137"/>
      <c r="DHY4" s="137"/>
      <c r="DHZ4" s="137"/>
      <c r="DIA4" s="137"/>
      <c r="DIB4" s="137"/>
      <c r="DIC4" s="137"/>
      <c r="DID4" s="137"/>
      <c r="DIE4" s="137"/>
      <c r="DIF4" s="137"/>
      <c r="DIG4" s="137"/>
      <c r="DIH4" s="137"/>
      <c r="DII4" s="137"/>
      <c r="DIJ4" s="137"/>
      <c r="DIK4" s="137"/>
      <c r="DIL4" s="137"/>
      <c r="DIM4" s="137"/>
      <c r="DIN4" s="137"/>
      <c r="DIO4" s="137"/>
      <c r="DIP4" s="137"/>
      <c r="DIQ4" s="137"/>
      <c r="DIR4" s="137"/>
      <c r="DIS4" s="137"/>
      <c r="DIT4" s="137"/>
      <c r="DIU4" s="137"/>
      <c r="DIV4" s="137"/>
      <c r="DIW4" s="137"/>
      <c r="DIX4" s="137"/>
      <c r="DIY4" s="137"/>
      <c r="DIZ4" s="137"/>
      <c r="DJA4" s="137"/>
      <c r="DJB4" s="137"/>
      <c r="DJC4" s="137"/>
      <c r="DJD4" s="137"/>
      <c r="DJE4" s="137"/>
      <c r="DJF4" s="137"/>
      <c r="DJG4" s="137"/>
      <c r="DJH4" s="137"/>
      <c r="DJI4" s="137"/>
      <c r="DJJ4" s="137"/>
      <c r="DJK4" s="137"/>
      <c r="DJL4" s="137"/>
      <c r="DJM4" s="137"/>
      <c r="DJN4" s="137"/>
      <c r="DJO4" s="137"/>
      <c r="DJP4" s="137"/>
      <c r="DJQ4" s="137"/>
      <c r="DJR4" s="137"/>
      <c r="DJS4" s="137"/>
      <c r="DJT4" s="137"/>
      <c r="DJU4" s="137"/>
      <c r="DJV4" s="137"/>
      <c r="DJW4" s="137"/>
      <c r="DJX4" s="137"/>
      <c r="DJY4" s="137"/>
      <c r="DJZ4" s="137"/>
      <c r="DKA4" s="137"/>
      <c r="DKB4" s="137"/>
      <c r="DKC4" s="137"/>
      <c r="DKD4" s="137"/>
      <c r="DKE4" s="137"/>
      <c r="DKF4" s="137"/>
      <c r="DKG4" s="137"/>
      <c r="DKH4" s="137"/>
      <c r="DKI4" s="137"/>
      <c r="DKJ4" s="137"/>
      <c r="DKK4" s="137"/>
      <c r="DKL4" s="137"/>
      <c r="DKM4" s="137"/>
      <c r="DKN4" s="137"/>
      <c r="DKO4" s="137"/>
      <c r="DKP4" s="137"/>
      <c r="DKQ4" s="137"/>
      <c r="DKR4" s="137"/>
      <c r="DKS4" s="137"/>
      <c r="DKT4" s="137"/>
      <c r="DKU4" s="137"/>
      <c r="DKV4" s="137"/>
      <c r="DKW4" s="137"/>
      <c r="DKX4" s="137"/>
      <c r="DKY4" s="137"/>
      <c r="DKZ4" s="137"/>
      <c r="DLA4" s="137"/>
      <c r="DLB4" s="137"/>
      <c r="DLC4" s="137"/>
      <c r="DLD4" s="137"/>
      <c r="DLE4" s="137"/>
      <c r="DLF4" s="137"/>
      <c r="DLG4" s="137"/>
      <c r="DLH4" s="137"/>
      <c r="DLI4" s="137"/>
      <c r="DLJ4" s="137"/>
      <c r="DLK4" s="137"/>
      <c r="DLL4" s="137"/>
      <c r="DLM4" s="137"/>
      <c r="DLN4" s="137"/>
      <c r="DLO4" s="137"/>
      <c r="DLP4" s="137"/>
      <c r="DLQ4" s="137"/>
      <c r="DLR4" s="137"/>
      <c r="DLS4" s="137"/>
      <c r="DLT4" s="137"/>
      <c r="DLU4" s="137"/>
      <c r="DLV4" s="137"/>
      <c r="DLW4" s="137"/>
      <c r="DLX4" s="137"/>
      <c r="DLY4" s="137"/>
      <c r="DLZ4" s="137"/>
      <c r="DMA4" s="137"/>
      <c r="DMB4" s="137"/>
      <c r="DMC4" s="137"/>
      <c r="DMD4" s="137"/>
      <c r="DME4" s="137"/>
      <c r="DMF4" s="137"/>
      <c r="DMG4" s="137"/>
      <c r="DMH4" s="137"/>
      <c r="DMI4" s="137"/>
      <c r="DMJ4" s="137"/>
      <c r="DMK4" s="137"/>
      <c r="DML4" s="137"/>
      <c r="DMM4" s="137"/>
      <c r="DMN4" s="137"/>
      <c r="DMO4" s="137"/>
      <c r="DMP4" s="137"/>
      <c r="DMQ4" s="137"/>
      <c r="DMR4" s="137"/>
      <c r="DMS4" s="137"/>
      <c r="DMT4" s="137"/>
      <c r="DMU4" s="137"/>
      <c r="DMV4" s="137"/>
      <c r="DMW4" s="137"/>
      <c r="DMX4" s="137"/>
      <c r="DMY4" s="137"/>
      <c r="DMZ4" s="137"/>
      <c r="DNA4" s="137"/>
      <c r="DNB4" s="137"/>
      <c r="DNC4" s="137"/>
      <c r="DND4" s="137"/>
      <c r="DNE4" s="137"/>
      <c r="DNF4" s="137"/>
      <c r="DNG4" s="137"/>
      <c r="DNH4" s="137"/>
      <c r="DNI4" s="137"/>
      <c r="DNJ4" s="137"/>
      <c r="DNK4" s="137"/>
      <c r="DNL4" s="137"/>
      <c r="DNM4" s="137"/>
      <c r="DNN4" s="137"/>
      <c r="DNO4" s="137"/>
      <c r="DNP4" s="137"/>
      <c r="DNQ4" s="137"/>
      <c r="DNR4" s="137"/>
      <c r="DNS4" s="137"/>
      <c r="DNT4" s="137"/>
      <c r="DNU4" s="137"/>
      <c r="DNV4" s="137"/>
      <c r="DNW4" s="137"/>
      <c r="DNX4" s="137"/>
      <c r="DNY4" s="137"/>
      <c r="DNZ4" s="137"/>
      <c r="DOA4" s="137"/>
      <c r="DOB4" s="137"/>
      <c r="DOC4" s="137"/>
      <c r="DOD4" s="137"/>
      <c r="DOE4" s="137"/>
      <c r="DOF4" s="137"/>
      <c r="DOG4" s="137"/>
      <c r="DOH4" s="137"/>
      <c r="DOI4" s="137"/>
      <c r="DOJ4" s="137"/>
      <c r="DOK4" s="137"/>
      <c r="DOL4" s="137"/>
      <c r="DOM4" s="137"/>
      <c r="DON4" s="137"/>
      <c r="DOO4" s="137"/>
      <c r="DOP4" s="137"/>
      <c r="DOQ4" s="137"/>
      <c r="DOR4" s="137"/>
      <c r="DOS4" s="137"/>
      <c r="DOT4" s="137"/>
      <c r="DOU4" s="137"/>
      <c r="DOV4" s="137"/>
      <c r="DOW4" s="137"/>
      <c r="DOX4" s="137"/>
      <c r="DOY4" s="137"/>
      <c r="DOZ4" s="137"/>
      <c r="DPA4" s="137"/>
      <c r="DPB4" s="137"/>
      <c r="DPC4" s="137"/>
      <c r="DPD4" s="137"/>
      <c r="DPE4" s="137"/>
      <c r="DPF4" s="137"/>
      <c r="DPG4" s="137"/>
      <c r="DPH4" s="137"/>
      <c r="DPI4" s="137"/>
      <c r="DPJ4" s="137"/>
      <c r="DPK4" s="137"/>
      <c r="DPL4" s="137"/>
      <c r="DPM4" s="137"/>
      <c r="DPN4" s="137"/>
      <c r="DPO4" s="137"/>
      <c r="DPP4" s="137"/>
      <c r="DPQ4" s="137"/>
      <c r="DPR4" s="137"/>
      <c r="DPS4" s="137"/>
      <c r="DPT4" s="137"/>
      <c r="DPU4" s="137"/>
      <c r="DPV4" s="137"/>
      <c r="DPW4" s="137"/>
      <c r="DPX4" s="137"/>
      <c r="DPY4" s="137"/>
      <c r="DPZ4" s="137"/>
      <c r="DQA4" s="137"/>
      <c r="DQB4" s="137"/>
      <c r="DQC4" s="137"/>
      <c r="DQD4" s="137"/>
      <c r="DQE4" s="137"/>
      <c r="DQF4" s="137"/>
      <c r="DQG4" s="137"/>
      <c r="DQH4" s="137"/>
      <c r="DQI4" s="137"/>
      <c r="DQJ4" s="137"/>
      <c r="DQK4" s="137"/>
      <c r="DQL4" s="137"/>
      <c r="DQM4" s="137"/>
      <c r="DQN4" s="137"/>
      <c r="DQO4" s="137"/>
      <c r="DQP4" s="137"/>
      <c r="DQQ4" s="137"/>
      <c r="DQR4" s="137"/>
      <c r="DQS4" s="137"/>
      <c r="DQT4" s="137"/>
      <c r="DQU4" s="137"/>
      <c r="DQV4" s="137"/>
      <c r="DQW4" s="137"/>
      <c r="DQX4" s="137"/>
      <c r="DQY4" s="137"/>
      <c r="DQZ4" s="137"/>
      <c r="DRA4" s="137"/>
      <c r="DRB4" s="137"/>
      <c r="DRC4" s="137"/>
      <c r="DRD4" s="137"/>
      <c r="DRE4" s="137"/>
      <c r="DRF4" s="137"/>
      <c r="DRG4" s="137"/>
      <c r="DRH4" s="137"/>
      <c r="DRI4" s="137"/>
      <c r="DRJ4" s="137"/>
      <c r="DRK4" s="137"/>
      <c r="DRL4" s="137"/>
      <c r="DRM4" s="137"/>
      <c r="DRN4" s="137"/>
      <c r="DRO4" s="137"/>
      <c r="DRP4" s="137"/>
      <c r="DRQ4" s="137"/>
      <c r="DRR4" s="137"/>
      <c r="DRS4" s="137"/>
      <c r="DRT4" s="137"/>
      <c r="DRU4" s="137"/>
      <c r="DRV4" s="137"/>
      <c r="DRW4" s="137"/>
      <c r="DRX4" s="137"/>
      <c r="DRY4" s="137"/>
      <c r="DRZ4" s="137"/>
      <c r="DSA4" s="137"/>
      <c r="DSB4" s="137"/>
      <c r="DSC4" s="137"/>
      <c r="DSD4" s="137"/>
      <c r="DSE4" s="137"/>
      <c r="DSF4" s="137"/>
      <c r="DSG4" s="137"/>
      <c r="DSH4" s="137"/>
      <c r="DSI4" s="137"/>
      <c r="DSJ4" s="137"/>
      <c r="DSK4" s="137"/>
      <c r="DSL4" s="137"/>
      <c r="DSM4" s="137"/>
      <c r="DSN4" s="137"/>
      <c r="DSO4" s="137"/>
      <c r="DSP4" s="137"/>
      <c r="DSQ4" s="137"/>
      <c r="DSR4" s="137"/>
      <c r="DSS4" s="137"/>
      <c r="DST4" s="137"/>
      <c r="DSU4" s="137"/>
      <c r="DSV4" s="137"/>
      <c r="DSW4" s="137"/>
      <c r="DSX4" s="137"/>
      <c r="DSY4" s="137"/>
      <c r="DSZ4" s="137"/>
      <c r="DTA4" s="137"/>
      <c r="DTB4" s="137"/>
      <c r="DTC4" s="137"/>
      <c r="DTD4" s="137"/>
      <c r="DTE4" s="137"/>
      <c r="DTF4" s="137"/>
      <c r="DTG4" s="137"/>
      <c r="DTH4" s="137"/>
      <c r="DTI4" s="137"/>
      <c r="DTJ4" s="137"/>
      <c r="DTK4" s="137"/>
      <c r="DTL4" s="137"/>
      <c r="DTM4" s="137"/>
      <c r="DTN4" s="137"/>
      <c r="DTO4" s="137"/>
      <c r="DTP4" s="137"/>
      <c r="DTQ4" s="137"/>
      <c r="DTR4" s="137"/>
      <c r="DTS4" s="137"/>
      <c r="DTT4" s="137"/>
      <c r="DTU4" s="137"/>
      <c r="DTV4" s="137"/>
      <c r="DTW4" s="137"/>
      <c r="DTX4" s="137"/>
      <c r="DTY4" s="137"/>
      <c r="DTZ4" s="137"/>
      <c r="DUA4" s="137"/>
      <c r="DUB4" s="137"/>
      <c r="DUC4" s="137"/>
      <c r="DUD4" s="137"/>
      <c r="DUE4" s="137"/>
      <c r="DUF4" s="137"/>
      <c r="DUG4" s="137"/>
      <c r="DUH4" s="137"/>
      <c r="DUI4" s="137"/>
      <c r="DUJ4" s="137"/>
      <c r="DUK4" s="137"/>
      <c r="DUL4" s="137"/>
      <c r="DUM4" s="137"/>
      <c r="DUN4" s="137"/>
      <c r="DUO4" s="137"/>
      <c r="DUP4" s="137"/>
      <c r="DUQ4" s="137"/>
      <c r="DUR4" s="137"/>
      <c r="DUS4" s="137"/>
      <c r="DUT4" s="137"/>
      <c r="DUU4" s="137"/>
      <c r="DUV4" s="137"/>
      <c r="DUW4" s="137"/>
      <c r="DUX4" s="137"/>
      <c r="DUY4" s="137"/>
      <c r="DUZ4" s="137"/>
      <c r="DVA4" s="137"/>
      <c r="DVB4" s="137"/>
      <c r="DVC4" s="137"/>
      <c r="DVD4" s="137"/>
      <c r="DVE4" s="137"/>
      <c r="DVF4" s="137"/>
      <c r="DVG4" s="137"/>
      <c r="DVH4" s="137"/>
      <c r="DVI4" s="137"/>
      <c r="DVJ4" s="137"/>
      <c r="DVK4" s="137"/>
      <c r="DVL4" s="137"/>
      <c r="DVM4" s="137"/>
      <c r="DVN4" s="137"/>
      <c r="DVO4" s="137"/>
      <c r="DVP4" s="137"/>
      <c r="DVQ4" s="137"/>
      <c r="DVR4" s="137"/>
      <c r="DVS4" s="137"/>
      <c r="DVT4" s="137"/>
      <c r="DVU4" s="137"/>
      <c r="DVV4" s="137"/>
      <c r="DVW4" s="137"/>
      <c r="DVX4" s="137"/>
      <c r="DVY4" s="137"/>
      <c r="DVZ4" s="137"/>
      <c r="DWA4" s="137"/>
      <c r="DWB4" s="137"/>
      <c r="DWC4" s="137"/>
      <c r="DWD4" s="137"/>
      <c r="DWE4" s="137"/>
      <c r="DWF4" s="137"/>
      <c r="DWG4" s="137"/>
      <c r="DWH4" s="137"/>
      <c r="DWI4" s="137"/>
      <c r="DWJ4" s="137"/>
      <c r="DWK4" s="137"/>
      <c r="DWL4" s="137"/>
      <c r="DWM4" s="137"/>
      <c r="DWN4" s="137"/>
      <c r="DWO4" s="137"/>
      <c r="DWP4" s="137"/>
      <c r="DWQ4" s="137"/>
      <c r="DWR4" s="137"/>
      <c r="DWS4" s="137"/>
      <c r="DWT4" s="137"/>
      <c r="DWU4" s="137"/>
      <c r="DWV4" s="137"/>
      <c r="DWW4" s="137"/>
      <c r="DWX4" s="137"/>
      <c r="DWY4" s="137"/>
      <c r="DWZ4" s="137"/>
      <c r="DXA4" s="137"/>
      <c r="DXB4" s="137"/>
      <c r="DXC4" s="137"/>
      <c r="DXD4" s="137"/>
      <c r="DXE4" s="137"/>
      <c r="DXF4" s="137"/>
      <c r="DXG4" s="137"/>
      <c r="DXH4" s="137"/>
      <c r="DXI4" s="137"/>
      <c r="DXJ4" s="137"/>
      <c r="DXK4" s="137"/>
      <c r="DXL4" s="137"/>
      <c r="DXM4" s="137"/>
      <c r="DXN4" s="137"/>
      <c r="DXO4" s="137"/>
      <c r="DXP4" s="137"/>
      <c r="DXQ4" s="137"/>
      <c r="DXR4" s="137"/>
      <c r="DXS4" s="137"/>
      <c r="DXT4" s="137"/>
      <c r="DXU4" s="137"/>
      <c r="DXV4" s="137"/>
      <c r="DXW4" s="137"/>
      <c r="DXX4" s="137"/>
      <c r="DXY4" s="137"/>
      <c r="DXZ4" s="137"/>
      <c r="DYA4" s="137"/>
      <c r="DYB4" s="137"/>
      <c r="DYC4" s="137"/>
      <c r="DYD4" s="137"/>
      <c r="DYE4" s="137"/>
      <c r="DYF4" s="137"/>
      <c r="DYG4" s="137"/>
      <c r="DYH4" s="137"/>
      <c r="DYI4" s="137"/>
      <c r="DYJ4" s="137"/>
      <c r="DYK4" s="137"/>
      <c r="DYL4" s="137"/>
      <c r="DYM4" s="137"/>
      <c r="DYN4" s="137"/>
      <c r="DYO4" s="137"/>
      <c r="DYP4" s="137"/>
      <c r="DYQ4" s="137"/>
      <c r="DYR4" s="137"/>
      <c r="DYS4" s="137"/>
      <c r="DYT4" s="137"/>
      <c r="DYU4" s="137"/>
      <c r="DYV4" s="137"/>
      <c r="DYW4" s="137"/>
      <c r="DYX4" s="137"/>
      <c r="DYY4" s="137"/>
      <c r="DYZ4" s="137"/>
      <c r="DZA4" s="137"/>
      <c r="DZB4" s="137"/>
      <c r="DZC4" s="137"/>
      <c r="DZD4" s="137"/>
      <c r="DZE4" s="137"/>
      <c r="DZF4" s="137"/>
      <c r="DZG4" s="137"/>
      <c r="DZH4" s="137"/>
      <c r="DZI4" s="137"/>
      <c r="DZJ4" s="137"/>
      <c r="DZK4" s="137"/>
      <c r="DZL4" s="137"/>
      <c r="DZM4" s="137"/>
      <c r="DZN4" s="137"/>
      <c r="DZO4" s="137"/>
      <c r="DZP4" s="137"/>
      <c r="DZQ4" s="137"/>
      <c r="DZR4" s="137"/>
      <c r="DZS4" s="137"/>
      <c r="DZT4" s="137"/>
      <c r="DZU4" s="137"/>
      <c r="DZV4" s="137"/>
      <c r="DZW4" s="137"/>
      <c r="DZX4" s="137"/>
      <c r="DZY4" s="137"/>
      <c r="DZZ4" s="137"/>
      <c r="EAA4" s="137"/>
      <c r="EAB4" s="137"/>
      <c r="EAC4" s="137"/>
      <c r="EAD4" s="137"/>
      <c r="EAE4" s="137"/>
      <c r="EAF4" s="137"/>
      <c r="EAG4" s="137"/>
      <c r="EAH4" s="137"/>
      <c r="EAI4" s="137"/>
      <c r="EAJ4" s="137"/>
      <c r="EAK4" s="137"/>
      <c r="EAL4" s="137"/>
      <c r="EAM4" s="137"/>
      <c r="EAN4" s="137"/>
      <c r="EAO4" s="137"/>
      <c r="EAP4" s="137"/>
      <c r="EAQ4" s="137"/>
      <c r="EAR4" s="137"/>
      <c r="EAS4" s="137"/>
      <c r="EAT4" s="137"/>
      <c r="EAU4" s="137"/>
      <c r="EAV4" s="137"/>
      <c r="EAW4" s="137"/>
      <c r="EAX4" s="137"/>
      <c r="EAY4" s="137"/>
      <c r="EAZ4" s="137"/>
      <c r="EBA4" s="137"/>
      <c r="EBB4" s="137"/>
      <c r="EBC4" s="137"/>
      <c r="EBD4" s="137"/>
      <c r="EBE4" s="137"/>
      <c r="EBF4" s="137"/>
      <c r="EBG4" s="137"/>
      <c r="EBH4" s="137"/>
      <c r="EBI4" s="137"/>
      <c r="EBJ4" s="137"/>
      <c r="EBK4" s="137"/>
      <c r="EBL4" s="137"/>
      <c r="EBM4" s="137"/>
      <c r="EBN4" s="137"/>
      <c r="EBO4" s="137"/>
      <c r="EBP4" s="137"/>
      <c r="EBQ4" s="137"/>
      <c r="EBR4" s="137"/>
      <c r="EBS4" s="137"/>
      <c r="EBT4" s="137"/>
      <c r="EBU4" s="137"/>
      <c r="EBV4" s="137"/>
      <c r="EBW4" s="137"/>
      <c r="EBX4" s="137"/>
      <c r="EBY4" s="137"/>
      <c r="EBZ4" s="137"/>
      <c r="ECA4" s="137"/>
      <c r="ECB4" s="137"/>
      <c r="ECC4" s="137"/>
      <c r="ECD4" s="137"/>
      <c r="ECE4" s="137"/>
      <c r="ECF4" s="137"/>
      <c r="ECG4" s="137"/>
      <c r="ECH4" s="137"/>
      <c r="ECI4" s="137"/>
      <c r="ECJ4" s="137"/>
      <c r="ECK4" s="137"/>
      <c r="ECL4" s="137"/>
      <c r="ECM4" s="137"/>
      <c r="ECN4" s="137"/>
      <c r="ECO4" s="137"/>
      <c r="ECP4" s="137"/>
      <c r="ECQ4" s="137"/>
      <c r="ECR4" s="137"/>
      <c r="ECS4" s="137"/>
      <c r="ECT4" s="137"/>
      <c r="ECU4" s="137"/>
      <c r="ECV4" s="137"/>
      <c r="ECW4" s="137"/>
      <c r="ECX4" s="137"/>
      <c r="ECY4" s="137"/>
      <c r="ECZ4" s="137"/>
      <c r="EDA4" s="137"/>
      <c r="EDB4" s="137"/>
      <c r="EDC4" s="137"/>
      <c r="EDD4" s="137"/>
      <c r="EDE4" s="137"/>
      <c r="EDF4" s="137"/>
      <c r="EDG4" s="137"/>
      <c r="EDH4" s="137"/>
      <c r="EDI4" s="137"/>
      <c r="EDJ4" s="137"/>
      <c r="EDK4" s="137"/>
      <c r="EDL4" s="137"/>
      <c r="EDM4" s="137"/>
      <c r="EDN4" s="137"/>
      <c r="EDO4" s="137"/>
      <c r="EDP4" s="137"/>
      <c r="EDQ4" s="137"/>
      <c r="EDR4" s="137"/>
      <c r="EDS4" s="137"/>
      <c r="EDT4" s="137"/>
      <c r="EDU4" s="137"/>
      <c r="EDV4" s="137"/>
      <c r="EDW4" s="137"/>
      <c r="EDX4" s="137"/>
      <c r="EDY4" s="137"/>
      <c r="EDZ4" s="137"/>
      <c r="EEA4" s="137"/>
      <c r="EEB4" s="137"/>
      <c r="EEC4" s="137"/>
      <c r="EED4" s="137"/>
      <c r="EEE4" s="137"/>
      <c r="EEF4" s="137"/>
      <c r="EEG4" s="137"/>
      <c r="EEH4" s="137"/>
      <c r="EEI4" s="137"/>
      <c r="EEJ4" s="137"/>
      <c r="EEK4" s="137"/>
      <c r="EEL4" s="137"/>
      <c r="EEM4" s="137"/>
      <c r="EEN4" s="137"/>
      <c r="EEO4" s="137"/>
      <c r="EEP4" s="137"/>
      <c r="EEQ4" s="137"/>
      <c r="EER4" s="137"/>
      <c r="EES4" s="137"/>
      <c r="EET4" s="137"/>
      <c r="EEU4" s="137"/>
      <c r="EEV4" s="137"/>
      <c r="EEW4" s="137"/>
      <c r="EEX4" s="137"/>
      <c r="EEY4" s="137"/>
      <c r="EEZ4" s="137"/>
      <c r="EFA4" s="137"/>
      <c r="EFB4" s="137"/>
      <c r="EFC4" s="137"/>
      <c r="EFD4" s="137"/>
      <c r="EFE4" s="137"/>
      <c r="EFF4" s="137"/>
      <c r="EFG4" s="137"/>
      <c r="EFH4" s="137"/>
      <c r="EFI4" s="137"/>
      <c r="EFJ4" s="137"/>
      <c r="EFK4" s="137"/>
      <c r="EFL4" s="137"/>
      <c r="EFM4" s="137"/>
      <c r="EFN4" s="137"/>
      <c r="EFO4" s="137"/>
      <c r="EFP4" s="137"/>
      <c r="EFQ4" s="137"/>
      <c r="EFR4" s="137"/>
      <c r="EFS4" s="137"/>
      <c r="EFT4" s="137"/>
      <c r="EFU4" s="137"/>
      <c r="EFV4" s="137"/>
      <c r="EFW4" s="137"/>
      <c r="EFX4" s="137"/>
      <c r="EFY4" s="137"/>
      <c r="EFZ4" s="137"/>
      <c r="EGA4" s="137"/>
      <c r="EGB4" s="137"/>
      <c r="EGC4" s="137"/>
      <c r="EGD4" s="137"/>
      <c r="EGE4" s="137"/>
      <c r="EGF4" s="137"/>
      <c r="EGG4" s="137"/>
      <c r="EGH4" s="137"/>
      <c r="EGI4" s="137"/>
      <c r="EGJ4" s="137"/>
      <c r="EGK4" s="137"/>
      <c r="EGL4" s="137"/>
      <c r="EGM4" s="137"/>
      <c r="EGN4" s="137"/>
      <c r="EGO4" s="137"/>
      <c r="EGP4" s="137"/>
      <c r="EGQ4" s="137"/>
      <c r="EGR4" s="137"/>
      <c r="EGS4" s="137"/>
      <c r="EGT4" s="137"/>
      <c r="EGU4" s="137"/>
      <c r="EGV4" s="137"/>
      <c r="EGW4" s="137"/>
      <c r="EGX4" s="137"/>
      <c r="EGY4" s="137"/>
      <c r="EGZ4" s="137"/>
      <c r="EHA4" s="137"/>
      <c r="EHB4" s="137"/>
      <c r="EHC4" s="137"/>
      <c r="EHD4" s="137"/>
      <c r="EHE4" s="137"/>
      <c r="EHF4" s="137"/>
      <c r="EHG4" s="137"/>
      <c r="EHH4" s="137"/>
      <c r="EHI4" s="137"/>
      <c r="EHJ4" s="137"/>
      <c r="EHK4" s="137"/>
      <c r="EHL4" s="137"/>
      <c r="EHM4" s="137"/>
      <c r="EHN4" s="137"/>
      <c r="EHO4" s="137"/>
      <c r="EHP4" s="137"/>
      <c r="EHQ4" s="137"/>
      <c r="EHR4" s="137"/>
      <c r="EHS4" s="137"/>
      <c r="EHT4" s="137"/>
      <c r="EHU4" s="137"/>
      <c r="EHV4" s="137"/>
      <c r="EHW4" s="137"/>
      <c r="EHX4" s="137"/>
      <c r="EHY4" s="137"/>
      <c r="EHZ4" s="137"/>
      <c r="EIA4" s="137"/>
      <c r="EIB4" s="137"/>
      <c r="EIC4" s="137"/>
      <c r="EID4" s="137"/>
      <c r="EIE4" s="137"/>
      <c r="EIF4" s="137"/>
      <c r="EIG4" s="137"/>
      <c r="EIH4" s="137"/>
      <c r="EII4" s="137"/>
      <c r="EIJ4" s="137"/>
      <c r="EIK4" s="137"/>
      <c r="EIL4" s="137"/>
      <c r="EIM4" s="137"/>
      <c r="EIN4" s="137"/>
      <c r="EIO4" s="137"/>
      <c r="EIP4" s="137"/>
      <c r="EIQ4" s="137"/>
      <c r="EIR4" s="137"/>
      <c r="EIS4" s="137"/>
      <c r="EIT4" s="137"/>
      <c r="EIU4" s="137"/>
      <c r="EIV4" s="137"/>
      <c r="EIW4" s="137"/>
      <c r="EIX4" s="137"/>
      <c r="EIY4" s="137"/>
      <c r="EIZ4" s="137"/>
      <c r="EJA4" s="137"/>
      <c r="EJB4" s="137"/>
      <c r="EJC4" s="137"/>
      <c r="EJD4" s="137"/>
      <c r="EJE4" s="137"/>
      <c r="EJF4" s="137"/>
      <c r="EJG4" s="137"/>
      <c r="EJH4" s="137"/>
      <c r="EJI4" s="137"/>
      <c r="EJJ4" s="137"/>
      <c r="EJK4" s="137"/>
      <c r="EJL4" s="137"/>
      <c r="EJM4" s="137"/>
      <c r="EJN4" s="137"/>
      <c r="EJO4" s="137"/>
      <c r="EJP4" s="137"/>
      <c r="EJQ4" s="137"/>
      <c r="EJR4" s="137"/>
      <c r="EJS4" s="137"/>
      <c r="EJT4" s="137"/>
      <c r="EJU4" s="137"/>
      <c r="EJV4" s="137"/>
      <c r="EJW4" s="137"/>
      <c r="EJX4" s="137"/>
      <c r="EJY4" s="137"/>
      <c r="EJZ4" s="137"/>
      <c r="EKA4" s="137"/>
      <c r="EKB4" s="137"/>
      <c r="EKC4" s="137"/>
      <c r="EKD4" s="137"/>
      <c r="EKE4" s="137"/>
      <c r="EKF4" s="137"/>
      <c r="EKG4" s="137"/>
      <c r="EKH4" s="137"/>
      <c r="EKI4" s="137"/>
      <c r="EKJ4" s="137"/>
      <c r="EKK4" s="137"/>
      <c r="EKL4" s="137"/>
      <c r="EKM4" s="137"/>
      <c r="EKN4" s="137"/>
      <c r="EKO4" s="137"/>
      <c r="EKP4" s="137"/>
      <c r="EKQ4" s="137"/>
      <c r="EKR4" s="137"/>
      <c r="EKS4" s="137"/>
      <c r="EKT4" s="137"/>
      <c r="EKU4" s="137"/>
      <c r="EKV4" s="137"/>
      <c r="EKW4" s="137"/>
      <c r="EKX4" s="137"/>
      <c r="EKY4" s="137"/>
      <c r="EKZ4" s="137"/>
      <c r="ELA4" s="137"/>
      <c r="ELB4" s="137"/>
      <c r="ELC4" s="137"/>
      <c r="ELD4" s="137"/>
      <c r="ELE4" s="137"/>
      <c r="ELF4" s="137"/>
      <c r="ELG4" s="137"/>
      <c r="ELH4" s="137"/>
      <c r="ELI4" s="137"/>
      <c r="ELJ4" s="137"/>
      <c r="ELK4" s="137"/>
      <c r="ELL4" s="137"/>
      <c r="ELM4" s="137"/>
      <c r="ELN4" s="137"/>
      <c r="ELO4" s="137"/>
      <c r="ELP4" s="137"/>
      <c r="ELQ4" s="137"/>
      <c r="ELR4" s="137"/>
      <c r="ELS4" s="137"/>
      <c r="ELT4" s="137"/>
      <c r="ELU4" s="137"/>
      <c r="ELV4" s="137"/>
      <c r="ELW4" s="137"/>
      <c r="ELX4" s="137"/>
      <c r="ELY4" s="137"/>
      <c r="ELZ4" s="137"/>
      <c r="EMA4" s="137"/>
      <c r="EMB4" s="137"/>
      <c r="EMC4" s="137"/>
      <c r="EMD4" s="137"/>
      <c r="EME4" s="137"/>
      <c r="EMF4" s="137"/>
      <c r="EMG4" s="137"/>
      <c r="EMH4" s="137"/>
      <c r="EMI4" s="137"/>
      <c r="EMJ4" s="137"/>
      <c r="EMK4" s="137"/>
      <c r="EML4" s="137"/>
      <c r="EMM4" s="137"/>
      <c r="EMN4" s="137"/>
      <c r="EMO4" s="137"/>
      <c r="EMP4" s="137"/>
      <c r="EMQ4" s="137"/>
      <c r="EMR4" s="137"/>
      <c r="EMS4" s="137"/>
      <c r="EMT4" s="137"/>
      <c r="EMU4" s="137"/>
      <c r="EMV4" s="137"/>
      <c r="EMW4" s="137"/>
      <c r="EMX4" s="137"/>
      <c r="EMY4" s="137"/>
      <c r="EMZ4" s="137"/>
      <c r="ENA4" s="137"/>
      <c r="ENB4" s="137"/>
      <c r="ENC4" s="137"/>
      <c r="END4" s="137"/>
      <c r="ENE4" s="137"/>
      <c r="ENF4" s="137"/>
      <c r="ENG4" s="137"/>
      <c r="ENH4" s="137"/>
      <c r="ENI4" s="137"/>
      <c r="ENJ4" s="137"/>
      <c r="ENK4" s="137"/>
      <c r="ENL4" s="137"/>
      <c r="ENM4" s="137"/>
      <c r="ENN4" s="137"/>
      <c r="ENO4" s="137"/>
      <c r="ENP4" s="137"/>
      <c r="ENQ4" s="137"/>
      <c r="ENR4" s="137"/>
      <c r="ENS4" s="137"/>
      <c r="ENT4" s="137"/>
      <c r="ENU4" s="137"/>
      <c r="ENV4" s="137"/>
      <c r="ENW4" s="137"/>
      <c r="ENX4" s="137"/>
      <c r="ENY4" s="137"/>
      <c r="ENZ4" s="137"/>
      <c r="EOA4" s="137"/>
      <c r="EOB4" s="137"/>
      <c r="EOC4" s="137"/>
      <c r="EOD4" s="137"/>
      <c r="EOE4" s="137"/>
      <c r="EOF4" s="137"/>
      <c r="EOG4" s="137"/>
      <c r="EOH4" s="137"/>
      <c r="EOI4" s="137"/>
      <c r="EOJ4" s="137"/>
      <c r="EOK4" s="137"/>
      <c r="EOL4" s="137"/>
      <c r="EOM4" s="137"/>
      <c r="EON4" s="137"/>
      <c r="EOO4" s="137"/>
      <c r="EOP4" s="137"/>
      <c r="EOQ4" s="137"/>
      <c r="EOR4" s="137"/>
      <c r="EOS4" s="137"/>
      <c r="EOT4" s="137"/>
      <c r="EOU4" s="137"/>
      <c r="EOV4" s="137"/>
      <c r="EOW4" s="137"/>
      <c r="EOX4" s="137"/>
      <c r="EOY4" s="137"/>
      <c r="EOZ4" s="137"/>
      <c r="EPA4" s="137"/>
      <c r="EPB4" s="137"/>
      <c r="EPC4" s="137"/>
      <c r="EPD4" s="137"/>
      <c r="EPE4" s="137"/>
      <c r="EPF4" s="137"/>
      <c r="EPG4" s="137"/>
      <c r="EPH4" s="137"/>
      <c r="EPI4" s="137"/>
      <c r="EPJ4" s="137"/>
      <c r="EPK4" s="137"/>
      <c r="EPL4" s="137"/>
      <c r="EPM4" s="137"/>
      <c r="EPN4" s="137"/>
      <c r="EPO4" s="137"/>
      <c r="EPP4" s="137"/>
      <c r="EPQ4" s="137"/>
      <c r="EPR4" s="137"/>
      <c r="EPS4" s="137"/>
      <c r="EPT4" s="137"/>
      <c r="EPU4" s="137"/>
      <c r="EPV4" s="137"/>
      <c r="EPW4" s="137"/>
      <c r="EPX4" s="137"/>
      <c r="EPY4" s="137"/>
      <c r="EPZ4" s="137"/>
      <c r="EQA4" s="137"/>
      <c r="EQB4" s="137"/>
      <c r="EQC4" s="137"/>
      <c r="EQD4" s="137"/>
      <c r="EQE4" s="137"/>
      <c r="EQF4" s="137"/>
      <c r="EQG4" s="137"/>
      <c r="EQH4" s="137"/>
      <c r="EQI4" s="137"/>
      <c r="EQJ4" s="137"/>
      <c r="EQK4" s="137"/>
      <c r="EQL4" s="137"/>
      <c r="EQM4" s="137"/>
      <c r="EQN4" s="137"/>
      <c r="EQO4" s="137"/>
      <c r="EQP4" s="137"/>
      <c r="EQQ4" s="137"/>
      <c r="EQR4" s="137"/>
      <c r="EQS4" s="137"/>
      <c r="EQT4" s="137"/>
      <c r="EQU4" s="137"/>
      <c r="EQV4" s="137"/>
      <c r="EQW4" s="137"/>
      <c r="EQX4" s="137"/>
      <c r="EQY4" s="137"/>
      <c r="EQZ4" s="137"/>
      <c r="ERA4" s="137"/>
      <c r="ERB4" s="137"/>
      <c r="ERC4" s="137"/>
      <c r="ERD4" s="137"/>
      <c r="ERE4" s="137"/>
      <c r="ERF4" s="137"/>
      <c r="ERG4" s="137"/>
      <c r="ERH4" s="137"/>
      <c r="ERI4" s="137"/>
      <c r="ERJ4" s="137"/>
      <c r="ERK4" s="137"/>
      <c r="ERL4" s="137"/>
      <c r="ERM4" s="137"/>
      <c r="ERN4" s="137"/>
      <c r="ERO4" s="137"/>
      <c r="ERP4" s="137"/>
      <c r="ERQ4" s="137"/>
      <c r="ERR4" s="137"/>
      <c r="ERS4" s="137"/>
      <c r="ERT4" s="137"/>
      <c r="ERU4" s="137"/>
      <c r="ERV4" s="137"/>
      <c r="ERW4" s="137"/>
      <c r="ERX4" s="137"/>
      <c r="ERY4" s="137"/>
      <c r="ERZ4" s="137"/>
      <c r="ESA4" s="137"/>
      <c r="ESB4" s="137"/>
      <c r="ESC4" s="137"/>
      <c r="ESD4" s="137"/>
      <c r="ESE4" s="137"/>
      <c r="ESF4" s="137"/>
      <c r="ESG4" s="137"/>
      <c r="ESH4" s="137"/>
      <c r="ESI4" s="137"/>
      <c r="ESJ4" s="137"/>
      <c r="ESK4" s="137"/>
      <c r="ESL4" s="137"/>
      <c r="ESM4" s="137"/>
      <c r="ESN4" s="137"/>
      <c r="ESO4" s="137"/>
      <c r="ESP4" s="137"/>
      <c r="ESQ4" s="137"/>
      <c r="ESR4" s="137"/>
      <c r="ESS4" s="137"/>
      <c r="EST4" s="137"/>
      <c r="ESU4" s="137"/>
      <c r="ESV4" s="137"/>
      <c r="ESW4" s="137"/>
      <c r="ESX4" s="137"/>
      <c r="ESY4" s="137"/>
      <c r="ESZ4" s="137"/>
      <c r="ETA4" s="137"/>
      <c r="ETB4" s="137"/>
      <c r="ETC4" s="137"/>
      <c r="ETD4" s="137"/>
      <c r="ETE4" s="137"/>
      <c r="ETF4" s="137"/>
      <c r="ETG4" s="137"/>
      <c r="ETH4" s="137"/>
      <c r="ETI4" s="137"/>
      <c r="ETJ4" s="137"/>
      <c r="ETK4" s="137"/>
      <c r="ETL4" s="137"/>
      <c r="ETM4" s="137"/>
      <c r="ETN4" s="137"/>
      <c r="ETO4" s="137"/>
      <c r="ETP4" s="137"/>
      <c r="ETQ4" s="137"/>
      <c r="ETR4" s="137"/>
      <c r="ETS4" s="137"/>
      <c r="ETT4" s="137"/>
      <c r="ETU4" s="137"/>
      <c r="ETV4" s="137"/>
      <c r="ETW4" s="137"/>
      <c r="ETX4" s="137"/>
      <c r="ETY4" s="137"/>
      <c r="ETZ4" s="137"/>
      <c r="EUA4" s="137"/>
      <c r="EUB4" s="137"/>
      <c r="EUC4" s="137"/>
      <c r="EUD4" s="137"/>
      <c r="EUE4" s="137"/>
      <c r="EUF4" s="137"/>
      <c r="EUG4" s="137"/>
      <c r="EUH4" s="137"/>
      <c r="EUI4" s="137"/>
      <c r="EUJ4" s="137"/>
      <c r="EUK4" s="137"/>
      <c r="EUL4" s="137"/>
      <c r="EUM4" s="137"/>
      <c r="EUN4" s="137"/>
      <c r="EUO4" s="137"/>
      <c r="EUP4" s="137"/>
      <c r="EUQ4" s="137"/>
      <c r="EUR4" s="137"/>
      <c r="EUS4" s="137"/>
      <c r="EUT4" s="137"/>
      <c r="EUU4" s="137"/>
      <c r="EUV4" s="137"/>
      <c r="EUW4" s="137"/>
      <c r="EUX4" s="137"/>
      <c r="EUY4" s="137"/>
      <c r="EUZ4" s="137"/>
      <c r="EVA4" s="137"/>
      <c r="EVB4" s="137"/>
      <c r="EVC4" s="137"/>
      <c r="EVD4" s="137"/>
      <c r="EVE4" s="137"/>
      <c r="EVF4" s="137"/>
      <c r="EVG4" s="137"/>
      <c r="EVH4" s="137"/>
      <c r="EVI4" s="137"/>
      <c r="EVJ4" s="137"/>
      <c r="EVK4" s="137"/>
      <c r="EVL4" s="137"/>
      <c r="EVM4" s="137"/>
      <c r="EVN4" s="137"/>
      <c r="EVO4" s="137"/>
      <c r="EVP4" s="137"/>
      <c r="EVQ4" s="137"/>
      <c r="EVR4" s="137"/>
      <c r="EVS4" s="137"/>
      <c r="EVT4" s="137"/>
      <c r="EVU4" s="137"/>
      <c r="EVV4" s="137"/>
      <c r="EVW4" s="137"/>
      <c r="EVX4" s="137"/>
      <c r="EVY4" s="137"/>
      <c r="EVZ4" s="137"/>
      <c r="EWA4" s="137"/>
      <c r="EWB4" s="137"/>
      <c r="EWC4" s="137"/>
      <c r="EWD4" s="137"/>
      <c r="EWE4" s="137"/>
      <c r="EWF4" s="137"/>
      <c r="EWG4" s="137"/>
      <c r="EWH4" s="137"/>
      <c r="EWI4" s="137"/>
      <c r="EWJ4" s="137"/>
      <c r="EWK4" s="137"/>
      <c r="EWL4" s="137"/>
      <c r="EWM4" s="137"/>
      <c r="EWN4" s="137"/>
      <c r="EWO4" s="137"/>
      <c r="EWP4" s="137"/>
      <c r="EWQ4" s="137"/>
      <c r="EWR4" s="137"/>
      <c r="EWS4" s="137"/>
      <c r="EWT4" s="137"/>
      <c r="EWU4" s="137"/>
      <c r="EWV4" s="137"/>
      <c r="EWW4" s="137"/>
      <c r="EWX4" s="137"/>
      <c r="EWY4" s="137"/>
      <c r="EWZ4" s="137"/>
      <c r="EXA4" s="137"/>
      <c r="EXB4" s="137"/>
      <c r="EXC4" s="137"/>
      <c r="EXD4" s="137"/>
      <c r="EXE4" s="137"/>
      <c r="EXF4" s="137"/>
      <c r="EXG4" s="137"/>
      <c r="EXH4" s="137"/>
      <c r="EXI4" s="137"/>
      <c r="EXJ4" s="137"/>
      <c r="EXK4" s="137"/>
      <c r="EXL4" s="137"/>
      <c r="EXM4" s="137"/>
      <c r="EXN4" s="137"/>
      <c r="EXO4" s="137"/>
      <c r="EXP4" s="137"/>
      <c r="EXQ4" s="137"/>
      <c r="EXR4" s="137"/>
      <c r="EXS4" s="137"/>
      <c r="EXT4" s="137"/>
      <c r="EXU4" s="137"/>
      <c r="EXV4" s="137"/>
      <c r="EXW4" s="137"/>
      <c r="EXX4" s="137"/>
      <c r="EXY4" s="137"/>
      <c r="EXZ4" s="137"/>
      <c r="EYA4" s="137"/>
      <c r="EYB4" s="137"/>
      <c r="EYC4" s="137"/>
      <c r="EYD4" s="137"/>
      <c r="EYE4" s="137"/>
      <c r="EYF4" s="137"/>
      <c r="EYG4" s="137"/>
      <c r="EYH4" s="137"/>
      <c r="EYI4" s="137"/>
      <c r="EYJ4" s="137"/>
      <c r="EYK4" s="137"/>
      <c r="EYL4" s="137"/>
      <c r="EYM4" s="137"/>
      <c r="EYN4" s="137"/>
      <c r="EYO4" s="137"/>
      <c r="EYP4" s="137"/>
      <c r="EYQ4" s="137"/>
      <c r="EYR4" s="137"/>
      <c r="EYS4" s="137"/>
      <c r="EYT4" s="137"/>
      <c r="EYU4" s="137"/>
      <c r="EYV4" s="137"/>
      <c r="EYW4" s="137"/>
      <c r="EYX4" s="137"/>
      <c r="EYY4" s="137"/>
      <c r="EYZ4" s="137"/>
      <c r="EZA4" s="137"/>
      <c r="EZB4" s="137"/>
      <c r="EZC4" s="137"/>
      <c r="EZD4" s="137"/>
      <c r="EZE4" s="137"/>
      <c r="EZF4" s="137"/>
      <c r="EZG4" s="137"/>
      <c r="EZH4" s="137"/>
      <c r="EZI4" s="137"/>
      <c r="EZJ4" s="137"/>
      <c r="EZK4" s="137"/>
      <c r="EZL4" s="137"/>
      <c r="EZM4" s="137"/>
      <c r="EZN4" s="137"/>
      <c r="EZO4" s="137"/>
      <c r="EZP4" s="137"/>
      <c r="EZQ4" s="137"/>
      <c r="EZR4" s="137"/>
      <c r="EZS4" s="137"/>
      <c r="EZT4" s="137"/>
      <c r="EZU4" s="137"/>
      <c r="EZV4" s="137"/>
      <c r="EZW4" s="137"/>
      <c r="EZX4" s="137"/>
      <c r="EZY4" s="137"/>
      <c r="EZZ4" s="137"/>
      <c r="FAA4" s="137"/>
      <c r="FAB4" s="137"/>
      <c r="FAC4" s="137"/>
      <c r="FAD4" s="137"/>
      <c r="FAE4" s="137"/>
      <c r="FAF4" s="137"/>
      <c r="FAG4" s="137"/>
      <c r="FAH4" s="137"/>
      <c r="FAI4" s="137"/>
      <c r="FAJ4" s="137"/>
      <c r="FAK4" s="137"/>
      <c r="FAL4" s="137"/>
      <c r="FAM4" s="137"/>
      <c r="FAN4" s="137"/>
      <c r="FAO4" s="137"/>
      <c r="FAP4" s="137"/>
      <c r="FAQ4" s="137"/>
      <c r="FAR4" s="137"/>
      <c r="FAS4" s="137"/>
      <c r="FAT4" s="137"/>
      <c r="FAU4" s="137"/>
      <c r="FAV4" s="137"/>
      <c r="FAW4" s="137"/>
      <c r="FAX4" s="137"/>
      <c r="FAY4" s="137"/>
      <c r="FAZ4" s="137"/>
      <c r="FBA4" s="137"/>
      <c r="FBB4" s="137"/>
      <c r="FBC4" s="137"/>
      <c r="FBD4" s="137"/>
      <c r="FBE4" s="137"/>
      <c r="FBF4" s="137"/>
      <c r="FBG4" s="137"/>
      <c r="FBH4" s="137"/>
      <c r="FBI4" s="137"/>
      <c r="FBJ4" s="137"/>
      <c r="FBK4" s="137"/>
      <c r="FBL4" s="137"/>
      <c r="FBM4" s="137"/>
      <c r="FBN4" s="137"/>
      <c r="FBO4" s="137"/>
      <c r="FBP4" s="137"/>
      <c r="FBQ4" s="137"/>
      <c r="FBR4" s="137"/>
      <c r="FBS4" s="137"/>
      <c r="FBT4" s="137"/>
      <c r="FBU4" s="137"/>
      <c r="FBV4" s="137"/>
      <c r="FBW4" s="137"/>
      <c r="FBX4" s="137"/>
      <c r="FBY4" s="137"/>
      <c r="FBZ4" s="137"/>
      <c r="FCA4" s="137"/>
      <c r="FCB4" s="137"/>
      <c r="FCC4" s="137"/>
      <c r="FCD4" s="137"/>
      <c r="FCE4" s="137"/>
      <c r="FCF4" s="137"/>
      <c r="FCG4" s="137"/>
      <c r="FCH4" s="137"/>
      <c r="FCI4" s="137"/>
      <c r="FCJ4" s="137"/>
      <c r="FCK4" s="137"/>
      <c r="FCL4" s="137"/>
      <c r="FCM4" s="137"/>
      <c r="FCN4" s="137"/>
      <c r="FCO4" s="137"/>
      <c r="FCP4" s="137"/>
      <c r="FCQ4" s="137"/>
      <c r="FCR4" s="137"/>
      <c r="FCS4" s="137"/>
      <c r="FCT4" s="137"/>
      <c r="FCU4" s="137"/>
      <c r="FCV4" s="137"/>
      <c r="FCW4" s="137"/>
      <c r="FCX4" s="137"/>
      <c r="FCY4" s="137"/>
      <c r="FCZ4" s="137"/>
      <c r="FDA4" s="137"/>
      <c r="FDB4" s="137"/>
      <c r="FDC4" s="137"/>
      <c r="FDD4" s="137"/>
      <c r="FDE4" s="137"/>
      <c r="FDF4" s="137"/>
      <c r="FDG4" s="137"/>
      <c r="FDH4" s="137"/>
      <c r="FDI4" s="137"/>
      <c r="FDJ4" s="137"/>
      <c r="FDK4" s="137"/>
      <c r="FDL4" s="137"/>
      <c r="FDM4" s="137"/>
      <c r="FDN4" s="137"/>
      <c r="FDO4" s="137"/>
      <c r="FDP4" s="137"/>
      <c r="FDQ4" s="137"/>
      <c r="FDR4" s="137"/>
      <c r="FDS4" s="137"/>
      <c r="FDT4" s="137"/>
      <c r="FDU4" s="137"/>
      <c r="FDV4" s="137"/>
      <c r="FDW4" s="137"/>
      <c r="FDX4" s="137"/>
      <c r="FDY4" s="137"/>
      <c r="FDZ4" s="137"/>
      <c r="FEA4" s="137"/>
      <c r="FEB4" s="137"/>
      <c r="FEC4" s="137"/>
      <c r="FED4" s="137"/>
      <c r="FEE4" s="137"/>
      <c r="FEF4" s="137"/>
      <c r="FEG4" s="137"/>
      <c r="FEH4" s="137"/>
      <c r="FEI4" s="137"/>
      <c r="FEJ4" s="137"/>
      <c r="FEK4" s="137"/>
      <c r="FEL4" s="137"/>
      <c r="FEM4" s="137"/>
      <c r="FEN4" s="137"/>
      <c r="FEO4" s="137"/>
      <c r="FEP4" s="137"/>
      <c r="FEQ4" s="137"/>
      <c r="FER4" s="137"/>
      <c r="FES4" s="137"/>
      <c r="FET4" s="137"/>
      <c r="FEU4" s="137"/>
      <c r="FEV4" s="137"/>
      <c r="FEW4" s="137"/>
      <c r="FEX4" s="137"/>
      <c r="FEY4" s="137"/>
      <c r="FEZ4" s="137"/>
      <c r="FFA4" s="137"/>
      <c r="FFB4" s="137"/>
      <c r="FFC4" s="137"/>
      <c r="FFD4" s="137"/>
      <c r="FFE4" s="137"/>
      <c r="FFF4" s="137"/>
      <c r="FFG4" s="137"/>
      <c r="FFH4" s="137"/>
      <c r="FFI4" s="137"/>
      <c r="FFJ4" s="137"/>
      <c r="FFK4" s="137"/>
      <c r="FFL4" s="137"/>
      <c r="FFM4" s="137"/>
      <c r="FFN4" s="137"/>
      <c r="FFO4" s="137"/>
      <c r="FFP4" s="137"/>
      <c r="FFQ4" s="137"/>
      <c r="FFR4" s="137"/>
      <c r="FFS4" s="137"/>
      <c r="FFT4" s="137"/>
      <c r="FFU4" s="137"/>
      <c r="FFV4" s="137"/>
      <c r="FFW4" s="137"/>
      <c r="FFX4" s="137"/>
      <c r="FFY4" s="137"/>
      <c r="FFZ4" s="137"/>
      <c r="FGA4" s="137"/>
      <c r="FGB4" s="137"/>
      <c r="FGC4" s="137"/>
      <c r="FGD4" s="137"/>
      <c r="FGE4" s="137"/>
      <c r="FGF4" s="137"/>
      <c r="FGG4" s="137"/>
      <c r="FGH4" s="137"/>
      <c r="FGI4" s="137"/>
      <c r="FGJ4" s="137"/>
      <c r="FGK4" s="137"/>
      <c r="FGL4" s="137"/>
      <c r="FGM4" s="137"/>
      <c r="FGN4" s="137"/>
      <c r="FGO4" s="137"/>
      <c r="FGP4" s="137"/>
      <c r="FGQ4" s="137"/>
      <c r="FGR4" s="137"/>
      <c r="FGS4" s="137"/>
      <c r="FGT4" s="137"/>
      <c r="FGU4" s="137"/>
      <c r="FGV4" s="137"/>
      <c r="FGW4" s="137"/>
      <c r="FGX4" s="137"/>
      <c r="FGY4" s="137"/>
      <c r="FGZ4" s="137"/>
      <c r="FHA4" s="137"/>
      <c r="FHB4" s="137"/>
      <c r="FHC4" s="137"/>
      <c r="FHD4" s="137"/>
      <c r="FHE4" s="137"/>
      <c r="FHF4" s="137"/>
      <c r="FHG4" s="137"/>
      <c r="FHH4" s="137"/>
      <c r="FHI4" s="137"/>
      <c r="FHJ4" s="137"/>
      <c r="FHK4" s="137"/>
      <c r="FHL4" s="137"/>
      <c r="FHM4" s="137"/>
      <c r="FHN4" s="137"/>
      <c r="FHO4" s="137"/>
      <c r="FHP4" s="137"/>
      <c r="FHQ4" s="137"/>
      <c r="FHR4" s="137"/>
      <c r="FHS4" s="137"/>
      <c r="FHT4" s="137"/>
      <c r="FHU4" s="137"/>
      <c r="FHV4" s="137"/>
      <c r="FHW4" s="137"/>
      <c r="FHX4" s="137"/>
      <c r="FHY4" s="137"/>
      <c r="FHZ4" s="137"/>
      <c r="FIA4" s="137"/>
      <c r="FIB4" s="137"/>
      <c r="FIC4" s="137"/>
      <c r="FID4" s="137"/>
      <c r="FIE4" s="137"/>
      <c r="FIF4" s="137"/>
      <c r="FIG4" s="137"/>
      <c r="FIH4" s="137"/>
      <c r="FII4" s="137"/>
      <c r="FIJ4" s="137"/>
      <c r="FIK4" s="137"/>
      <c r="FIL4" s="137"/>
      <c r="FIM4" s="137"/>
      <c r="FIN4" s="137"/>
      <c r="FIO4" s="137"/>
      <c r="FIP4" s="137"/>
      <c r="FIQ4" s="137"/>
      <c r="FIR4" s="137"/>
      <c r="FIS4" s="137"/>
      <c r="FIT4" s="137"/>
      <c r="FIU4" s="137"/>
      <c r="FIV4" s="137"/>
      <c r="FIW4" s="137"/>
      <c r="FIX4" s="137"/>
      <c r="FIY4" s="137"/>
      <c r="FIZ4" s="137"/>
      <c r="FJA4" s="137"/>
      <c r="FJB4" s="137"/>
      <c r="FJC4" s="137"/>
      <c r="FJD4" s="137"/>
      <c r="FJE4" s="137"/>
      <c r="FJF4" s="137"/>
      <c r="FJG4" s="137"/>
      <c r="FJH4" s="137"/>
      <c r="FJI4" s="137"/>
      <c r="FJJ4" s="137"/>
      <c r="FJK4" s="137"/>
      <c r="FJL4" s="137"/>
      <c r="FJM4" s="137"/>
      <c r="FJN4" s="137"/>
      <c r="FJO4" s="137"/>
      <c r="FJP4" s="137"/>
      <c r="FJQ4" s="137"/>
      <c r="FJR4" s="137"/>
      <c r="FJS4" s="137"/>
      <c r="FJT4" s="137"/>
      <c r="FJU4" s="137"/>
      <c r="FJV4" s="137"/>
      <c r="FJW4" s="137"/>
      <c r="FJX4" s="137"/>
      <c r="FJY4" s="137"/>
      <c r="FJZ4" s="137"/>
      <c r="FKA4" s="137"/>
      <c r="FKB4" s="137"/>
      <c r="FKC4" s="137"/>
      <c r="FKD4" s="137"/>
      <c r="FKE4" s="137"/>
      <c r="FKF4" s="137"/>
      <c r="FKG4" s="137"/>
      <c r="FKH4" s="137"/>
      <c r="FKI4" s="137"/>
      <c r="FKJ4" s="137"/>
      <c r="FKK4" s="137"/>
      <c r="FKL4" s="137"/>
      <c r="FKM4" s="137"/>
      <c r="FKN4" s="137"/>
      <c r="FKO4" s="137"/>
      <c r="FKP4" s="137"/>
      <c r="FKQ4" s="137"/>
      <c r="FKR4" s="137"/>
      <c r="FKS4" s="137"/>
      <c r="FKT4" s="137"/>
      <c r="FKU4" s="137"/>
      <c r="FKV4" s="137"/>
      <c r="FKW4" s="137"/>
      <c r="FKX4" s="137"/>
      <c r="FKY4" s="137"/>
      <c r="FKZ4" s="137"/>
      <c r="FLA4" s="137"/>
      <c r="FLB4" s="137"/>
      <c r="FLC4" s="137"/>
      <c r="FLD4" s="137"/>
      <c r="FLE4" s="137"/>
      <c r="FLF4" s="137"/>
      <c r="FLG4" s="137"/>
      <c r="FLH4" s="137"/>
      <c r="FLI4" s="137"/>
      <c r="FLJ4" s="137"/>
      <c r="FLK4" s="137"/>
      <c r="FLL4" s="137"/>
      <c r="FLM4" s="137"/>
      <c r="FLN4" s="137"/>
      <c r="FLO4" s="137"/>
      <c r="FLP4" s="137"/>
      <c r="FLQ4" s="137"/>
      <c r="FLR4" s="137"/>
      <c r="FLS4" s="137"/>
      <c r="FLT4" s="137"/>
      <c r="FLU4" s="137"/>
      <c r="FLV4" s="137"/>
      <c r="FLW4" s="137"/>
      <c r="FLX4" s="137"/>
      <c r="FLY4" s="137"/>
      <c r="FLZ4" s="137"/>
      <c r="FMA4" s="137"/>
      <c r="FMB4" s="137"/>
      <c r="FMC4" s="137"/>
      <c r="FMD4" s="137"/>
      <c r="FME4" s="137"/>
      <c r="FMF4" s="137"/>
      <c r="FMG4" s="137"/>
      <c r="FMH4" s="137"/>
      <c r="FMI4" s="137"/>
      <c r="FMJ4" s="137"/>
      <c r="FMK4" s="137"/>
      <c r="FML4" s="137"/>
      <c r="FMM4" s="137"/>
      <c r="FMN4" s="137"/>
      <c r="FMO4" s="137"/>
      <c r="FMP4" s="137"/>
      <c r="FMQ4" s="137"/>
      <c r="FMR4" s="137"/>
      <c r="FMS4" s="137"/>
      <c r="FMT4" s="137"/>
      <c r="FMU4" s="137"/>
      <c r="FMV4" s="137"/>
      <c r="FMW4" s="137"/>
      <c r="FMX4" s="137"/>
      <c r="FMY4" s="137"/>
      <c r="FMZ4" s="137"/>
      <c r="FNA4" s="137"/>
      <c r="FNB4" s="137"/>
      <c r="FNC4" s="137"/>
      <c r="FND4" s="137"/>
      <c r="FNE4" s="137"/>
      <c r="FNF4" s="137"/>
      <c r="FNG4" s="137"/>
      <c r="FNH4" s="137"/>
      <c r="FNI4" s="137"/>
      <c r="FNJ4" s="137"/>
      <c r="FNK4" s="137"/>
      <c r="FNL4" s="137"/>
      <c r="FNM4" s="137"/>
      <c r="FNN4" s="137"/>
      <c r="FNO4" s="137"/>
      <c r="FNP4" s="137"/>
      <c r="FNQ4" s="137"/>
      <c r="FNR4" s="137"/>
      <c r="FNS4" s="137"/>
      <c r="FNT4" s="137"/>
      <c r="FNU4" s="137"/>
      <c r="FNV4" s="137"/>
      <c r="FNW4" s="137"/>
      <c r="FNX4" s="137"/>
      <c r="FNY4" s="137"/>
      <c r="FNZ4" s="137"/>
      <c r="FOA4" s="137"/>
      <c r="FOB4" s="137"/>
      <c r="FOC4" s="137"/>
      <c r="FOD4" s="137"/>
      <c r="FOE4" s="137"/>
      <c r="FOF4" s="137"/>
      <c r="FOG4" s="137"/>
      <c r="FOH4" s="137"/>
      <c r="FOI4" s="137"/>
      <c r="FOJ4" s="137"/>
      <c r="FOK4" s="137"/>
      <c r="FOL4" s="137"/>
      <c r="FOM4" s="137"/>
      <c r="FON4" s="137"/>
      <c r="FOO4" s="137"/>
      <c r="FOP4" s="137"/>
      <c r="FOQ4" s="137"/>
      <c r="FOR4" s="137"/>
      <c r="FOS4" s="137"/>
      <c r="FOT4" s="137"/>
      <c r="FOU4" s="137"/>
      <c r="FOV4" s="137"/>
      <c r="FOW4" s="137"/>
      <c r="FOX4" s="137"/>
      <c r="FOY4" s="137"/>
      <c r="FOZ4" s="137"/>
      <c r="FPA4" s="137"/>
      <c r="FPB4" s="137"/>
      <c r="FPC4" s="137"/>
      <c r="FPD4" s="137"/>
      <c r="FPE4" s="137"/>
      <c r="FPF4" s="137"/>
      <c r="FPG4" s="137"/>
      <c r="FPH4" s="137"/>
      <c r="FPI4" s="137"/>
      <c r="FPJ4" s="137"/>
      <c r="FPK4" s="137"/>
      <c r="FPL4" s="137"/>
      <c r="FPM4" s="137"/>
      <c r="FPN4" s="137"/>
      <c r="FPO4" s="137"/>
      <c r="FPP4" s="137"/>
      <c r="FPQ4" s="137"/>
      <c r="FPR4" s="137"/>
      <c r="FPS4" s="137"/>
      <c r="FPT4" s="137"/>
      <c r="FPU4" s="137"/>
      <c r="FPV4" s="137"/>
      <c r="FPW4" s="137"/>
      <c r="FPX4" s="137"/>
      <c r="FPY4" s="137"/>
      <c r="FPZ4" s="137"/>
      <c r="FQA4" s="137"/>
      <c r="FQB4" s="137"/>
      <c r="FQC4" s="137"/>
      <c r="FQD4" s="137"/>
      <c r="FQE4" s="137"/>
      <c r="FQF4" s="137"/>
      <c r="FQG4" s="137"/>
      <c r="FQH4" s="137"/>
      <c r="FQI4" s="137"/>
      <c r="FQJ4" s="137"/>
      <c r="FQK4" s="137"/>
      <c r="FQL4" s="137"/>
      <c r="FQM4" s="137"/>
      <c r="FQN4" s="137"/>
      <c r="FQO4" s="137"/>
      <c r="FQP4" s="137"/>
      <c r="FQQ4" s="137"/>
      <c r="FQR4" s="137"/>
      <c r="FQS4" s="137"/>
      <c r="FQT4" s="137"/>
      <c r="FQU4" s="137"/>
      <c r="FQV4" s="137"/>
      <c r="FQW4" s="137"/>
      <c r="FQX4" s="137"/>
      <c r="FQY4" s="137"/>
      <c r="FQZ4" s="137"/>
      <c r="FRA4" s="137"/>
      <c r="FRB4" s="137"/>
      <c r="FRC4" s="137"/>
      <c r="FRD4" s="137"/>
      <c r="FRE4" s="137"/>
      <c r="FRF4" s="137"/>
      <c r="FRG4" s="137"/>
      <c r="FRH4" s="137"/>
      <c r="FRI4" s="137"/>
      <c r="FRJ4" s="137"/>
      <c r="FRK4" s="137"/>
      <c r="FRL4" s="137"/>
      <c r="FRM4" s="137"/>
      <c r="FRN4" s="137"/>
      <c r="FRO4" s="137"/>
      <c r="FRP4" s="137"/>
      <c r="FRQ4" s="137"/>
      <c r="FRR4" s="137"/>
      <c r="FRS4" s="137"/>
      <c r="FRT4" s="137"/>
      <c r="FRU4" s="137"/>
      <c r="FRV4" s="137"/>
      <c r="FRW4" s="137"/>
      <c r="FRX4" s="137"/>
      <c r="FRY4" s="137"/>
      <c r="FRZ4" s="137"/>
      <c r="FSA4" s="137"/>
      <c r="FSB4" s="137"/>
      <c r="FSC4" s="137"/>
      <c r="FSD4" s="137"/>
      <c r="FSE4" s="137"/>
      <c r="FSF4" s="137"/>
      <c r="FSG4" s="137"/>
      <c r="FSH4" s="137"/>
      <c r="FSI4" s="137"/>
      <c r="FSJ4" s="137"/>
      <c r="FSK4" s="137"/>
      <c r="FSL4" s="137"/>
      <c r="FSM4" s="137"/>
      <c r="FSN4" s="137"/>
      <c r="FSO4" s="137"/>
      <c r="FSP4" s="137"/>
      <c r="FSQ4" s="137"/>
      <c r="FSR4" s="137"/>
      <c r="FSS4" s="137"/>
      <c r="FST4" s="137"/>
      <c r="FSU4" s="137"/>
      <c r="FSV4" s="137"/>
      <c r="FSW4" s="137"/>
      <c r="FSX4" s="137"/>
      <c r="FSY4" s="137"/>
      <c r="FSZ4" s="137"/>
      <c r="FTA4" s="137"/>
      <c r="FTB4" s="137"/>
      <c r="FTC4" s="137"/>
      <c r="FTD4" s="137"/>
      <c r="FTE4" s="137"/>
      <c r="FTF4" s="137"/>
      <c r="FTG4" s="137"/>
      <c r="FTH4" s="137"/>
      <c r="FTI4" s="137"/>
      <c r="FTJ4" s="137"/>
      <c r="FTK4" s="137"/>
      <c r="FTL4" s="137"/>
      <c r="FTM4" s="137"/>
      <c r="FTN4" s="137"/>
      <c r="FTO4" s="137"/>
      <c r="FTP4" s="137"/>
      <c r="FTQ4" s="137"/>
      <c r="FTR4" s="137"/>
      <c r="FTS4" s="137"/>
      <c r="FTT4" s="137"/>
      <c r="FTU4" s="137"/>
      <c r="FTV4" s="137"/>
      <c r="FTW4" s="137"/>
      <c r="FTX4" s="137"/>
      <c r="FTY4" s="137"/>
      <c r="FTZ4" s="137"/>
      <c r="FUA4" s="137"/>
      <c r="FUB4" s="137"/>
      <c r="FUC4" s="137"/>
      <c r="FUD4" s="137"/>
      <c r="FUE4" s="137"/>
      <c r="FUF4" s="137"/>
      <c r="FUG4" s="137"/>
      <c r="FUH4" s="137"/>
      <c r="FUI4" s="137"/>
      <c r="FUJ4" s="137"/>
      <c r="FUK4" s="137"/>
      <c r="FUL4" s="137"/>
      <c r="FUM4" s="137"/>
      <c r="FUN4" s="137"/>
      <c r="FUO4" s="137"/>
      <c r="FUP4" s="137"/>
      <c r="FUQ4" s="137"/>
      <c r="FUR4" s="137"/>
      <c r="FUS4" s="137"/>
      <c r="FUT4" s="137"/>
      <c r="FUU4" s="137"/>
      <c r="FUV4" s="137"/>
      <c r="FUW4" s="137"/>
      <c r="FUX4" s="137"/>
      <c r="FUY4" s="137"/>
      <c r="FUZ4" s="137"/>
      <c r="FVA4" s="137"/>
      <c r="FVB4" s="137"/>
      <c r="FVC4" s="137"/>
      <c r="FVD4" s="137"/>
      <c r="FVE4" s="137"/>
      <c r="FVF4" s="137"/>
      <c r="FVG4" s="137"/>
      <c r="FVH4" s="137"/>
      <c r="FVI4" s="137"/>
      <c r="FVJ4" s="137"/>
      <c r="FVK4" s="137"/>
      <c r="FVL4" s="137"/>
      <c r="FVM4" s="137"/>
      <c r="FVN4" s="137"/>
      <c r="FVO4" s="137"/>
      <c r="FVP4" s="137"/>
      <c r="FVQ4" s="137"/>
      <c r="FVR4" s="137"/>
      <c r="FVS4" s="137"/>
      <c r="FVT4" s="137"/>
      <c r="FVU4" s="137"/>
      <c r="FVV4" s="137"/>
      <c r="FVW4" s="137"/>
      <c r="FVX4" s="137"/>
      <c r="FVY4" s="137"/>
      <c r="FVZ4" s="137"/>
      <c r="FWA4" s="137"/>
      <c r="FWB4" s="137"/>
      <c r="FWC4" s="137"/>
      <c r="FWD4" s="137"/>
      <c r="FWE4" s="137"/>
      <c r="FWF4" s="137"/>
      <c r="FWG4" s="137"/>
      <c r="FWH4" s="137"/>
      <c r="FWI4" s="137"/>
      <c r="FWJ4" s="137"/>
      <c r="FWK4" s="137"/>
      <c r="FWL4" s="137"/>
      <c r="FWM4" s="137"/>
      <c r="FWN4" s="137"/>
      <c r="FWO4" s="137"/>
      <c r="FWP4" s="137"/>
      <c r="FWQ4" s="137"/>
      <c r="FWR4" s="137"/>
      <c r="FWS4" s="137"/>
      <c r="FWT4" s="137"/>
      <c r="FWU4" s="137"/>
      <c r="FWV4" s="137"/>
      <c r="FWW4" s="137"/>
      <c r="FWX4" s="137"/>
      <c r="FWY4" s="137"/>
      <c r="FWZ4" s="137"/>
      <c r="FXA4" s="137"/>
      <c r="FXB4" s="137"/>
      <c r="FXC4" s="137"/>
      <c r="FXD4" s="137"/>
      <c r="FXE4" s="137"/>
      <c r="FXF4" s="137"/>
      <c r="FXG4" s="137"/>
      <c r="FXH4" s="137"/>
      <c r="FXI4" s="137"/>
      <c r="FXJ4" s="137"/>
      <c r="FXK4" s="137"/>
      <c r="FXL4" s="137"/>
      <c r="FXM4" s="137"/>
      <c r="FXN4" s="137"/>
      <c r="FXO4" s="137"/>
      <c r="FXP4" s="137"/>
      <c r="FXQ4" s="137"/>
      <c r="FXR4" s="137"/>
      <c r="FXS4" s="137"/>
      <c r="FXT4" s="137"/>
      <c r="FXU4" s="137"/>
      <c r="FXV4" s="137"/>
      <c r="FXW4" s="137"/>
      <c r="FXX4" s="137"/>
      <c r="FXY4" s="137"/>
      <c r="FXZ4" s="137"/>
      <c r="FYA4" s="137"/>
      <c r="FYB4" s="137"/>
      <c r="FYC4" s="137"/>
      <c r="FYD4" s="137"/>
      <c r="FYE4" s="137"/>
      <c r="FYF4" s="137"/>
      <c r="FYG4" s="137"/>
      <c r="FYH4" s="137"/>
      <c r="FYI4" s="137"/>
      <c r="FYJ4" s="137"/>
      <c r="FYK4" s="137"/>
      <c r="FYL4" s="137"/>
      <c r="FYM4" s="137"/>
      <c r="FYN4" s="137"/>
      <c r="FYO4" s="137"/>
      <c r="FYP4" s="137"/>
      <c r="FYQ4" s="137"/>
      <c r="FYR4" s="137"/>
      <c r="FYS4" s="137"/>
      <c r="FYT4" s="137"/>
      <c r="FYU4" s="137"/>
      <c r="FYV4" s="137"/>
      <c r="FYW4" s="137"/>
      <c r="FYX4" s="137"/>
      <c r="FYY4" s="137"/>
      <c r="FYZ4" s="137"/>
      <c r="FZA4" s="137"/>
      <c r="FZB4" s="137"/>
      <c r="FZC4" s="137"/>
      <c r="FZD4" s="137"/>
      <c r="FZE4" s="137"/>
      <c r="FZF4" s="137"/>
      <c r="FZG4" s="137"/>
      <c r="FZH4" s="137"/>
      <c r="FZI4" s="137"/>
      <c r="FZJ4" s="137"/>
      <c r="FZK4" s="137"/>
      <c r="FZL4" s="137"/>
      <c r="FZM4" s="137"/>
      <c r="FZN4" s="137"/>
      <c r="FZO4" s="137"/>
      <c r="FZP4" s="137"/>
      <c r="FZQ4" s="137"/>
      <c r="FZR4" s="137"/>
      <c r="FZS4" s="137"/>
      <c r="FZT4" s="137"/>
      <c r="FZU4" s="137"/>
      <c r="FZV4" s="137"/>
      <c r="FZW4" s="137"/>
      <c r="FZX4" s="137"/>
      <c r="FZY4" s="137"/>
      <c r="FZZ4" s="137"/>
      <c r="GAA4" s="137"/>
      <c r="GAB4" s="137"/>
      <c r="GAC4" s="137"/>
      <c r="GAD4" s="137"/>
      <c r="GAE4" s="137"/>
      <c r="GAF4" s="137"/>
      <c r="GAG4" s="137"/>
      <c r="GAH4" s="137"/>
      <c r="GAI4" s="137"/>
      <c r="GAJ4" s="137"/>
      <c r="GAK4" s="137"/>
      <c r="GAL4" s="137"/>
      <c r="GAM4" s="137"/>
      <c r="GAN4" s="137"/>
      <c r="GAO4" s="137"/>
      <c r="GAP4" s="137"/>
      <c r="GAQ4" s="137"/>
      <c r="GAR4" s="137"/>
      <c r="GAS4" s="137"/>
      <c r="GAT4" s="137"/>
      <c r="GAU4" s="137"/>
      <c r="GAV4" s="137"/>
      <c r="GAW4" s="137"/>
      <c r="GAX4" s="137"/>
      <c r="GAY4" s="137"/>
      <c r="GAZ4" s="137"/>
      <c r="GBA4" s="137"/>
      <c r="GBB4" s="137"/>
      <c r="GBC4" s="137"/>
      <c r="GBD4" s="137"/>
      <c r="GBE4" s="137"/>
      <c r="GBF4" s="137"/>
      <c r="GBG4" s="137"/>
      <c r="GBH4" s="137"/>
      <c r="GBI4" s="137"/>
      <c r="GBJ4" s="137"/>
      <c r="GBK4" s="137"/>
      <c r="GBL4" s="137"/>
      <c r="GBM4" s="137"/>
      <c r="GBN4" s="137"/>
      <c r="GBO4" s="137"/>
      <c r="GBP4" s="137"/>
      <c r="GBQ4" s="137"/>
      <c r="GBR4" s="137"/>
      <c r="GBS4" s="137"/>
      <c r="GBT4" s="137"/>
      <c r="GBU4" s="137"/>
      <c r="GBV4" s="137"/>
      <c r="GBW4" s="137"/>
      <c r="GBX4" s="137"/>
      <c r="GBY4" s="137"/>
      <c r="GBZ4" s="137"/>
      <c r="GCA4" s="137"/>
      <c r="GCB4" s="137"/>
      <c r="GCC4" s="137"/>
      <c r="GCD4" s="137"/>
      <c r="GCE4" s="137"/>
      <c r="GCF4" s="137"/>
      <c r="GCG4" s="137"/>
      <c r="GCH4" s="137"/>
      <c r="GCI4" s="137"/>
      <c r="GCJ4" s="137"/>
      <c r="GCK4" s="137"/>
      <c r="GCL4" s="137"/>
      <c r="GCM4" s="137"/>
      <c r="GCN4" s="137"/>
      <c r="GCO4" s="137"/>
      <c r="GCP4" s="137"/>
      <c r="GCQ4" s="137"/>
      <c r="GCR4" s="137"/>
      <c r="GCS4" s="137"/>
      <c r="GCT4" s="137"/>
      <c r="GCU4" s="137"/>
      <c r="GCV4" s="137"/>
      <c r="GCW4" s="137"/>
      <c r="GCX4" s="137"/>
      <c r="GCY4" s="137"/>
      <c r="GCZ4" s="137"/>
      <c r="GDA4" s="137"/>
      <c r="GDB4" s="137"/>
      <c r="GDC4" s="137"/>
      <c r="GDD4" s="137"/>
      <c r="GDE4" s="137"/>
      <c r="GDF4" s="137"/>
      <c r="GDG4" s="137"/>
      <c r="GDH4" s="137"/>
      <c r="GDI4" s="137"/>
      <c r="GDJ4" s="137"/>
      <c r="GDK4" s="137"/>
      <c r="GDL4" s="137"/>
      <c r="GDM4" s="137"/>
      <c r="GDN4" s="137"/>
      <c r="GDO4" s="137"/>
      <c r="GDP4" s="137"/>
      <c r="GDQ4" s="137"/>
      <c r="GDR4" s="137"/>
      <c r="GDS4" s="137"/>
      <c r="GDT4" s="137"/>
      <c r="GDU4" s="137"/>
      <c r="GDV4" s="137"/>
      <c r="GDW4" s="137"/>
      <c r="GDX4" s="137"/>
      <c r="GDY4" s="137"/>
      <c r="GDZ4" s="137"/>
      <c r="GEA4" s="137"/>
      <c r="GEB4" s="137"/>
      <c r="GEC4" s="137"/>
      <c r="GED4" s="137"/>
      <c r="GEE4" s="137"/>
      <c r="GEF4" s="137"/>
      <c r="GEG4" s="137"/>
      <c r="GEH4" s="137"/>
      <c r="GEI4" s="137"/>
      <c r="GEJ4" s="137"/>
      <c r="GEK4" s="137"/>
      <c r="GEL4" s="137"/>
      <c r="GEM4" s="137"/>
      <c r="GEN4" s="137"/>
      <c r="GEO4" s="137"/>
      <c r="GEP4" s="137"/>
      <c r="GEQ4" s="137"/>
      <c r="GER4" s="137"/>
      <c r="GES4" s="137"/>
      <c r="GET4" s="137"/>
      <c r="GEU4" s="137"/>
      <c r="GEV4" s="137"/>
      <c r="GEW4" s="137"/>
      <c r="GEX4" s="137"/>
      <c r="GEY4" s="137"/>
      <c r="GEZ4" s="137"/>
      <c r="GFA4" s="137"/>
      <c r="GFB4" s="137"/>
      <c r="GFC4" s="137"/>
      <c r="GFD4" s="137"/>
      <c r="GFE4" s="137"/>
      <c r="GFF4" s="137"/>
      <c r="GFG4" s="137"/>
      <c r="GFH4" s="137"/>
      <c r="GFI4" s="137"/>
      <c r="GFJ4" s="137"/>
      <c r="GFK4" s="137"/>
      <c r="GFL4" s="137"/>
      <c r="GFM4" s="137"/>
      <c r="GFN4" s="137"/>
      <c r="GFO4" s="137"/>
      <c r="GFP4" s="137"/>
      <c r="GFQ4" s="137"/>
      <c r="GFR4" s="137"/>
      <c r="GFS4" s="137"/>
      <c r="GFT4" s="137"/>
      <c r="GFU4" s="137"/>
      <c r="GFV4" s="137"/>
      <c r="GFW4" s="137"/>
      <c r="GFX4" s="137"/>
      <c r="GFY4" s="137"/>
      <c r="GFZ4" s="137"/>
      <c r="GGA4" s="137"/>
      <c r="GGB4" s="137"/>
      <c r="GGC4" s="137"/>
      <c r="GGD4" s="137"/>
      <c r="GGE4" s="137"/>
      <c r="GGF4" s="137"/>
      <c r="GGG4" s="137"/>
      <c r="GGH4" s="137"/>
      <c r="GGI4" s="137"/>
      <c r="GGJ4" s="137"/>
      <c r="GGK4" s="137"/>
      <c r="GGL4" s="137"/>
      <c r="GGM4" s="137"/>
      <c r="GGN4" s="137"/>
      <c r="GGO4" s="137"/>
      <c r="GGP4" s="137"/>
      <c r="GGQ4" s="137"/>
      <c r="GGR4" s="137"/>
      <c r="GGS4" s="137"/>
      <c r="GGT4" s="137"/>
      <c r="GGU4" s="137"/>
      <c r="GGV4" s="137"/>
      <c r="GGW4" s="137"/>
      <c r="GGX4" s="137"/>
      <c r="GGY4" s="137"/>
      <c r="GGZ4" s="137"/>
      <c r="GHA4" s="137"/>
      <c r="GHB4" s="137"/>
      <c r="GHC4" s="137"/>
      <c r="GHD4" s="137"/>
      <c r="GHE4" s="137"/>
      <c r="GHF4" s="137"/>
      <c r="GHG4" s="137"/>
      <c r="GHH4" s="137"/>
      <c r="GHI4" s="137"/>
      <c r="GHJ4" s="137"/>
      <c r="GHK4" s="137"/>
      <c r="GHL4" s="137"/>
      <c r="GHM4" s="137"/>
      <c r="GHN4" s="137"/>
      <c r="GHO4" s="137"/>
      <c r="GHP4" s="137"/>
      <c r="GHQ4" s="137"/>
      <c r="GHR4" s="137"/>
      <c r="GHS4" s="137"/>
      <c r="GHT4" s="137"/>
      <c r="GHU4" s="137"/>
      <c r="GHV4" s="137"/>
      <c r="GHW4" s="137"/>
      <c r="GHX4" s="137"/>
      <c r="GHY4" s="137"/>
      <c r="GHZ4" s="137"/>
      <c r="GIA4" s="137"/>
      <c r="GIB4" s="137"/>
      <c r="GIC4" s="137"/>
      <c r="GID4" s="137"/>
      <c r="GIE4" s="137"/>
      <c r="GIF4" s="137"/>
      <c r="GIG4" s="137"/>
      <c r="GIH4" s="137"/>
      <c r="GII4" s="137"/>
      <c r="GIJ4" s="137"/>
      <c r="GIK4" s="137"/>
      <c r="GIL4" s="137"/>
      <c r="GIM4" s="137"/>
      <c r="GIN4" s="137"/>
      <c r="GIO4" s="137"/>
      <c r="GIP4" s="137"/>
      <c r="GIQ4" s="137"/>
      <c r="GIR4" s="137"/>
      <c r="GIS4" s="137"/>
      <c r="GIT4" s="137"/>
      <c r="GIU4" s="137"/>
      <c r="GIV4" s="137"/>
      <c r="GIW4" s="137"/>
      <c r="GIX4" s="137"/>
      <c r="GIY4" s="137"/>
      <c r="GIZ4" s="137"/>
      <c r="GJA4" s="137"/>
      <c r="GJB4" s="137"/>
      <c r="GJC4" s="137"/>
      <c r="GJD4" s="137"/>
      <c r="GJE4" s="137"/>
      <c r="GJF4" s="137"/>
      <c r="GJG4" s="137"/>
      <c r="GJH4" s="137"/>
      <c r="GJI4" s="137"/>
      <c r="GJJ4" s="137"/>
      <c r="GJK4" s="137"/>
      <c r="GJL4" s="137"/>
      <c r="GJM4" s="137"/>
      <c r="GJN4" s="137"/>
      <c r="GJO4" s="137"/>
      <c r="GJP4" s="137"/>
      <c r="GJQ4" s="137"/>
      <c r="GJR4" s="137"/>
      <c r="GJS4" s="137"/>
      <c r="GJT4" s="137"/>
      <c r="GJU4" s="137"/>
      <c r="GJV4" s="137"/>
      <c r="GJW4" s="137"/>
      <c r="GJX4" s="137"/>
      <c r="GJY4" s="137"/>
      <c r="GJZ4" s="137"/>
      <c r="GKA4" s="137"/>
      <c r="GKB4" s="137"/>
      <c r="GKC4" s="137"/>
      <c r="GKD4" s="137"/>
      <c r="GKE4" s="137"/>
      <c r="GKF4" s="137"/>
      <c r="GKG4" s="137"/>
      <c r="GKH4" s="137"/>
      <c r="GKI4" s="137"/>
      <c r="GKJ4" s="137"/>
      <c r="GKK4" s="137"/>
      <c r="GKL4" s="137"/>
      <c r="GKM4" s="137"/>
      <c r="GKN4" s="137"/>
      <c r="GKO4" s="137"/>
      <c r="GKP4" s="137"/>
      <c r="GKQ4" s="137"/>
      <c r="GKR4" s="137"/>
      <c r="GKS4" s="137"/>
      <c r="GKT4" s="137"/>
      <c r="GKU4" s="137"/>
      <c r="GKV4" s="137"/>
      <c r="GKW4" s="137"/>
      <c r="GKX4" s="137"/>
      <c r="GKY4" s="137"/>
      <c r="GKZ4" s="137"/>
      <c r="GLA4" s="137"/>
      <c r="GLB4" s="137"/>
      <c r="GLC4" s="137"/>
      <c r="GLD4" s="137"/>
      <c r="GLE4" s="137"/>
      <c r="GLF4" s="137"/>
      <c r="GLG4" s="137"/>
      <c r="GLH4" s="137"/>
      <c r="GLI4" s="137"/>
      <c r="GLJ4" s="137"/>
      <c r="GLK4" s="137"/>
      <c r="GLL4" s="137"/>
      <c r="GLM4" s="137"/>
      <c r="GLN4" s="137"/>
      <c r="GLO4" s="137"/>
      <c r="GLP4" s="137"/>
      <c r="GLQ4" s="137"/>
      <c r="GLR4" s="137"/>
      <c r="GLS4" s="137"/>
      <c r="GLT4" s="137"/>
      <c r="GLU4" s="137"/>
      <c r="GLV4" s="137"/>
      <c r="GLW4" s="137"/>
      <c r="GLX4" s="137"/>
      <c r="GLY4" s="137"/>
      <c r="GLZ4" s="137"/>
      <c r="GMA4" s="137"/>
      <c r="GMB4" s="137"/>
      <c r="GMC4" s="137"/>
      <c r="GMD4" s="137"/>
      <c r="GME4" s="137"/>
      <c r="GMF4" s="137"/>
      <c r="GMG4" s="137"/>
      <c r="GMH4" s="137"/>
      <c r="GMI4" s="137"/>
      <c r="GMJ4" s="137"/>
      <c r="GMK4" s="137"/>
      <c r="GML4" s="137"/>
      <c r="GMM4" s="137"/>
      <c r="GMN4" s="137"/>
      <c r="GMO4" s="137"/>
      <c r="GMP4" s="137"/>
      <c r="GMQ4" s="137"/>
      <c r="GMR4" s="137"/>
      <c r="GMS4" s="137"/>
      <c r="GMT4" s="137"/>
      <c r="GMU4" s="137"/>
      <c r="GMV4" s="137"/>
      <c r="GMW4" s="137"/>
      <c r="GMX4" s="137"/>
      <c r="GMY4" s="137"/>
      <c r="GMZ4" s="137"/>
      <c r="GNA4" s="137"/>
      <c r="GNB4" s="137"/>
      <c r="GNC4" s="137"/>
      <c r="GND4" s="137"/>
      <c r="GNE4" s="137"/>
      <c r="GNF4" s="137"/>
      <c r="GNG4" s="137"/>
      <c r="GNH4" s="137"/>
      <c r="GNI4" s="137"/>
      <c r="GNJ4" s="137"/>
      <c r="GNK4" s="137"/>
      <c r="GNL4" s="137"/>
      <c r="GNM4" s="137"/>
      <c r="GNN4" s="137"/>
      <c r="GNO4" s="137"/>
      <c r="GNP4" s="137"/>
      <c r="GNQ4" s="137"/>
      <c r="GNR4" s="137"/>
      <c r="GNS4" s="137"/>
      <c r="GNT4" s="137"/>
      <c r="GNU4" s="137"/>
      <c r="GNV4" s="137"/>
      <c r="GNW4" s="137"/>
      <c r="GNX4" s="137"/>
      <c r="GNY4" s="137"/>
      <c r="GNZ4" s="137"/>
      <c r="GOA4" s="137"/>
      <c r="GOB4" s="137"/>
      <c r="GOC4" s="137"/>
      <c r="GOD4" s="137"/>
      <c r="GOE4" s="137"/>
      <c r="GOF4" s="137"/>
      <c r="GOG4" s="137"/>
      <c r="GOH4" s="137"/>
      <c r="GOI4" s="137"/>
      <c r="GOJ4" s="137"/>
      <c r="GOK4" s="137"/>
      <c r="GOL4" s="137"/>
      <c r="GOM4" s="137"/>
      <c r="GON4" s="137"/>
      <c r="GOO4" s="137"/>
      <c r="GOP4" s="137"/>
      <c r="GOQ4" s="137"/>
      <c r="GOR4" s="137"/>
      <c r="GOS4" s="137"/>
      <c r="GOT4" s="137"/>
      <c r="GOU4" s="137"/>
      <c r="GOV4" s="137"/>
      <c r="GOW4" s="137"/>
      <c r="GOX4" s="137"/>
      <c r="GOY4" s="137"/>
      <c r="GOZ4" s="137"/>
      <c r="GPA4" s="137"/>
      <c r="GPB4" s="137"/>
      <c r="GPC4" s="137"/>
      <c r="GPD4" s="137"/>
      <c r="GPE4" s="137"/>
      <c r="GPF4" s="137"/>
      <c r="GPG4" s="137"/>
      <c r="GPH4" s="137"/>
      <c r="GPI4" s="137"/>
      <c r="GPJ4" s="137"/>
      <c r="GPK4" s="137"/>
      <c r="GPL4" s="137"/>
      <c r="GPM4" s="137"/>
      <c r="GPN4" s="137"/>
      <c r="GPO4" s="137"/>
      <c r="GPP4" s="137"/>
      <c r="GPQ4" s="137"/>
      <c r="GPR4" s="137"/>
      <c r="GPS4" s="137"/>
      <c r="GPT4" s="137"/>
      <c r="GPU4" s="137"/>
      <c r="GPV4" s="137"/>
      <c r="GPW4" s="137"/>
      <c r="GPX4" s="137"/>
      <c r="GPY4" s="137"/>
      <c r="GPZ4" s="137"/>
      <c r="GQA4" s="137"/>
      <c r="GQB4" s="137"/>
      <c r="GQC4" s="137"/>
      <c r="GQD4" s="137"/>
      <c r="GQE4" s="137"/>
      <c r="GQF4" s="137"/>
      <c r="GQG4" s="137"/>
      <c r="GQH4" s="137"/>
      <c r="GQI4" s="137"/>
      <c r="GQJ4" s="137"/>
      <c r="GQK4" s="137"/>
      <c r="GQL4" s="137"/>
      <c r="GQM4" s="137"/>
      <c r="GQN4" s="137"/>
      <c r="GQO4" s="137"/>
      <c r="GQP4" s="137"/>
      <c r="GQQ4" s="137"/>
      <c r="GQR4" s="137"/>
      <c r="GQS4" s="137"/>
      <c r="GQT4" s="137"/>
      <c r="GQU4" s="137"/>
      <c r="GQV4" s="137"/>
      <c r="GQW4" s="137"/>
      <c r="GQX4" s="137"/>
      <c r="GQY4" s="137"/>
      <c r="GQZ4" s="137"/>
      <c r="GRA4" s="137"/>
      <c r="GRB4" s="137"/>
      <c r="GRC4" s="137"/>
      <c r="GRD4" s="137"/>
      <c r="GRE4" s="137"/>
      <c r="GRF4" s="137"/>
      <c r="GRG4" s="137"/>
      <c r="GRH4" s="137"/>
      <c r="GRI4" s="137"/>
      <c r="GRJ4" s="137"/>
      <c r="GRK4" s="137"/>
      <c r="GRL4" s="137"/>
      <c r="GRM4" s="137"/>
      <c r="GRN4" s="137"/>
      <c r="GRO4" s="137"/>
      <c r="GRP4" s="137"/>
      <c r="GRQ4" s="137"/>
      <c r="GRR4" s="137"/>
      <c r="GRS4" s="137"/>
      <c r="GRT4" s="137"/>
      <c r="GRU4" s="137"/>
      <c r="GRV4" s="137"/>
      <c r="GRW4" s="137"/>
      <c r="GRX4" s="137"/>
      <c r="GRY4" s="137"/>
      <c r="GRZ4" s="137"/>
      <c r="GSA4" s="137"/>
      <c r="GSB4" s="137"/>
      <c r="GSC4" s="137"/>
      <c r="GSD4" s="137"/>
      <c r="GSE4" s="137"/>
      <c r="GSF4" s="137"/>
      <c r="GSG4" s="137"/>
      <c r="GSH4" s="137"/>
      <c r="GSI4" s="137"/>
      <c r="GSJ4" s="137"/>
      <c r="GSK4" s="137"/>
      <c r="GSL4" s="137"/>
      <c r="GSM4" s="137"/>
      <c r="GSN4" s="137"/>
      <c r="GSO4" s="137"/>
      <c r="GSP4" s="137"/>
      <c r="GSQ4" s="137"/>
      <c r="GSR4" s="137"/>
      <c r="GSS4" s="137"/>
      <c r="GST4" s="137"/>
      <c r="GSU4" s="137"/>
      <c r="GSV4" s="137"/>
      <c r="GSW4" s="137"/>
      <c r="GSX4" s="137"/>
      <c r="GSY4" s="137"/>
      <c r="GSZ4" s="137"/>
      <c r="GTA4" s="137"/>
      <c r="GTB4" s="137"/>
      <c r="GTC4" s="137"/>
      <c r="GTD4" s="137"/>
      <c r="GTE4" s="137"/>
      <c r="GTF4" s="137"/>
      <c r="GTG4" s="137"/>
      <c r="GTH4" s="137"/>
      <c r="GTI4" s="137"/>
      <c r="GTJ4" s="137"/>
      <c r="GTK4" s="137"/>
      <c r="GTL4" s="137"/>
      <c r="GTM4" s="137"/>
      <c r="GTN4" s="137"/>
      <c r="GTO4" s="137"/>
      <c r="GTP4" s="137"/>
      <c r="GTQ4" s="137"/>
      <c r="GTR4" s="137"/>
      <c r="GTS4" s="137"/>
      <c r="GTT4" s="137"/>
      <c r="GTU4" s="137"/>
      <c r="GTV4" s="137"/>
      <c r="GTW4" s="137"/>
      <c r="GTX4" s="137"/>
      <c r="GTY4" s="137"/>
      <c r="GTZ4" s="137"/>
      <c r="GUA4" s="137"/>
      <c r="GUB4" s="137"/>
      <c r="GUC4" s="137"/>
      <c r="GUD4" s="137"/>
      <c r="GUE4" s="137"/>
      <c r="GUF4" s="137"/>
      <c r="GUG4" s="137"/>
      <c r="GUH4" s="137"/>
      <c r="GUI4" s="137"/>
      <c r="GUJ4" s="137"/>
      <c r="GUK4" s="137"/>
      <c r="GUL4" s="137"/>
      <c r="GUM4" s="137"/>
      <c r="GUN4" s="137"/>
      <c r="GUO4" s="137"/>
      <c r="GUP4" s="137"/>
      <c r="GUQ4" s="137"/>
      <c r="GUR4" s="137"/>
      <c r="GUS4" s="137"/>
      <c r="GUT4" s="137"/>
      <c r="GUU4" s="137"/>
      <c r="GUV4" s="137"/>
      <c r="GUW4" s="137"/>
      <c r="GUX4" s="137"/>
      <c r="GUY4" s="137"/>
      <c r="GUZ4" s="137"/>
      <c r="GVA4" s="137"/>
      <c r="GVB4" s="137"/>
      <c r="GVC4" s="137"/>
      <c r="GVD4" s="137"/>
      <c r="GVE4" s="137"/>
      <c r="GVF4" s="137"/>
      <c r="GVG4" s="137"/>
      <c r="GVH4" s="137"/>
      <c r="GVI4" s="137"/>
      <c r="GVJ4" s="137"/>
      <c r="GVK4" s="137"/>
      <c r="GVL4" s="137"/>
      <c r="GVM4" s="137"/>
      <c r="GVN4" s="137"/>
      <c r="GVO4" s="137"/>
      <c r="GVP4" s="137"/>
      <c r="GVQ4" s="137"/>
      <c r="GVR4" s="137"/>
      <c r="GVS4" s="137"/>
      <c r="GVT4" s="137"/>
      <c r="GVU4" s="137"/>
      <c r="GVV4" s="137"/>
      <c r="GVW4" s="137"/>
      <c r="GVX4" s="137"/>
      <c r="GVY4" s="137"/>
      <c r="GVZ4" s="137"/>
      <c r="GWA4" s="137"/>
      <c r="GWB4" s="137"/>
      <c r="GWC4" s="137"/>
      <c r="GWD4" s="137"/>
      <c r="GWE4" s="137"/>
      <c r="GWF4" s="137"/>
      <c r="GWG4" s="137"/>
      <c r="GWH4" s="137"/>
      <c r="GWI4" s="137"/>
      <c r="GWJ4" s="137"/>
      <c r="GWK4" s="137"/>
      <c r="GWL4" s="137"/>
      <c r="GWM4" s="137"/>
      <c r="GWN4" s="137"/>
      <c r="GWO4" s="137"/>
      <c r="GWP4" s="137"/>
      <c r="GWQ4" s="137"/>
      <c r="GWR4" s="137"/>
      <c r="GWS4" s="137"/>
      <c r="GWT4" s="137"/>
      <c r="GWU4" s="137"/>
      <c r="GWV4" s="137"/>
      <c r="GWW4" s="137"/>
      <c r="GWX4" s="137"/>
      <c r="GWY4" s="137"/>
      <c r="GWZ4" s="137"/>
      <c r="GXA4" s="137"/>
      <c r="GXB4" s="137"/>
      <c r="GXC4" s="137"/>
      <c r="GXD4" s="137"/>
      <c r="GXE4" s="137"/>
      <c r="GXF4" s="137"/>
      <c r="GXG4" s="137"/>
      <c r="GXH4" s="137"/>
      <c r="GXI4" s="137"/>
      <c r="GXJ4" s="137"/>
      <c r="GXK4" s="137"/>
      <c r="GXL4" s="137"/>
      <c r="GXM4" s="137"/>
      <c r="GXN4" s="137"/>
      <c r="GXO4" s="137"/>
      <c r="GXP4" s="137"/>
      <c r="GXQ4" s="137"/>
      <c r="GXR4" s="137"/>
      <c r="GXS4" s="137"/>
      <c r="GXT4" s="137"/>
      <c r="GXU4" s="137"/>
      <c r="GXV4" s="137"/>
      <c r="GXW4" s="137"/>
      <c r="GXX4" s="137"/>
      <c r="GXY4" s="137"/>
      <c r="GXZ4" s="137"/>
      <c r="GYA4" s="137"/>
      <c r="GYB4" s="137"/>
      <c r="GYC4" s="137"/>
      <c r="GYD4" s="137"/>
      <c r="GYE4" s="137"/>
      <c r="GYF4" s="137"/>
      <c r="GYG4" s="137"/>
      <c r="GYH4" s="137"/>
      <c r="GYI4" s="137"/>
      <c r="GYJ4" s="137"/>
      <c r="GYK4" s="137"/>
      <c r="GYL4" s="137"/>
      <c r="GYM4" s="137"/>
      <c r="GYN4" s="137"/>
      <c r="GYO4" s="137"/>
      <c r="GYP4" s="137"/>
      <c r="GYQ4" s="137"/>
      <c r="GYR4" s="137"/>
      <c r="GYS4" s="137"/>
      <c r="GYT4" s="137"/>
      <c r="GYU4" s="137"/>
      <c r="GYV4" s="137"/>
      <c r="GYW4" s="137"/>
      <c r="GYX4" s="137"/>
      <c r="GYY4" s="137"/>
      <c r="GYZ4" s="137"/>
      <c r="GZA4" s="137"/>
      <c r="GZB4" s="137"/>
      <c r="GZC4" s="137"/>
      <c r="GZD4" s="137"/>
      <c r="GZE4" s="137"/>
      <c r="GZF4" s="137"/>
      <c r="GZG4" s="137"/>
      <c r="GZH4" s="137"/>
      <c r="GZI4" s="137"/>
      <c r="GZJ4" s="137"/>
      <c r="GZK4" s="137"/>
      <c r="GZL4" s="137"/>
      <c r="GZM4" s="137"/>
      <c r="GZN4" s="137"/>
      <c r="GZO4" s="137"/>
      <c r="GZP4" s="137"/>
      <c r="GZQ4" s="137"/>
      <c r="GZR4" s="137"/>
      <c r="GZS4" s="137"/>
      <c r="GZT4" s="137"/>
      <c r="GZU4" s="137"/>
      <c r="GZV4" s="137"/>
      <c r="GZW4" s="137"/>
      <c r="GZX4" s="137"/>
      <c r="GZY4" s="137"/>
      <c r="GZZ4" s="137"/>
      <c r="HAA4" s="137"/>
      <c r="HAB4" s="137"/>
      <c r="HAC4" s="137"/>
      <c r="HAD4" s="137"/>
      <c r="HAE4" s="137"/>
      <c r="HAF4" s="137"/>
      <c r="HAG4" s="137"/>
      <c r="HAH4" s="137"/>
      <c r="HAI4" s="137"/>
      <c r="HAJ4" s="137"/>
      <c r="HAK4" s="137"/>
      <c r="HAL4" s="137"/>
      <c r="HAM4" s="137"/>
      <c r="HAN4" s="137"/>
      <c r="HAO4" s="137"/>
      <c r="HAP4" s="137"/>
      <c r="HAQ4" s="137"/>
      <c r="HAR4" s="137"/>
      <c r="HAS4" s="137"/>
      <c r="HAT4" s="137"/>
      <c r="HAU4" s="137"/>
      <c r="HAV4" s="137"/>
      <c r="HAW4" s="137"/>
      <c r="HAX4" s="137"/>
      <c r="HAY4" s="137"/>
      <c r="HAZ4" s="137"/>
      <c r="HBA4" s="137"/>
      <c r="HBB4" s="137"/>
      <c r="HBC4" s="137"/>
      <c r="HBD4" s="137"/>
      <c r="HBE4" s="137"/>
      <c r="HBF4" s="137"/>
      <c r="HBG4" s="137"/>
      <c r="HBH4" s="137"/>
      <c r="HBI4" s="137"/>
      <c r="HBJ4" s="137"/>
      <c r="HBK4" s="137"/>
      <c r="HBL4" s="137"/>
      <c r="HBM4" s="137"/>
      <c r="HBN4" s="137"/>
      <c r="HBO4" s="137"/>
      <c r="HBP4" s="137"/>
      <c r="HBQ4" s="137"/>
      <c r="HBR4" s="137"/>
      <c r="HBS4" s="137"/>
      <c r="HBT4" s="137"/>
      <c r="HBU4" s="137"/>
      <c r="HBV4" s="137"/>
      <c r="HBW4" s="137"/>
      <c r="HBX4" s="137"/>
      <c r="HBY4" s="137"/>
      <c r="HBZ4" s="137"/>
      <c r="HCA4" s="137"/>
      <c r="HCB4" s="137"/>
      <c r="HCC4" s="137"/>
      <c r="HCD4" s="137"/>
      <c r="HCE4" s="137"/>
      <c r="HCF4" s="137"/>
      <c r="HCG4" s="137"/>
      <c r="HCH4" s="137"/>
      <c r="HCI4" s="137"/>
      <c r="HCJ4" s="137"/>
      <c r="HCK4" s="137"/>
      <c r="HCL4" s="137"/>
      <c r="HCM4" s="137"/>
      <c r="HCN4" s="137"/>
      <c r="HCO4" s="137"/>
      <c r="HCP4" s="137"/>
      <c r="HCQ4" s="137"/>
      <c r="HCR4" s="137"/>
      <c r="HCS4" s="137"/>
      <c r="HCT4" s="137"/>
      <c r="HCU4" s="137"/>
      <c r="HCV4" s="137"/>
      <c r="HCW4" s="137"/>
      <c r="HCX4" s="137"/>
      <c r="HCY4" s="137"/>
      <c r="HCZ4" s="137"/>
      <c r="HDA4" s="137"/>
      <c r="HDB4" s="137"/>
      <c r="HDC4" s="137"/>
      <c r="HDD4" s="137"/>
      <c r="HDE4" s="137"/>
      <c r="HDF4" s="137"/>
      <c r="HDG4" s="137"/>
      <c r="HDH4" s="137"/>
      <c r="HDI4" s="137"/>
      <c r="HDJ4" s="137"/>
      <c r="HDK4" s="137"/>
      <c r="HDL4" s="137"/>
      <c r="HDM4" s="137"/>
      <c r="HDN4" s="137"/>
      <c r="HDO4" s="137"/>
      <c r="HDP4" s="137"/>
      <c r="HDQ4" s="137"/>
      <c r="HDR4" s="137"/>
      <c r="HDS4" s="137"/>
      <c r="HDT4" s="137"/>
      <c r="HDU4" s="137"/>
      <c r="HDV4" s="137"/>
      <c r="HDW4" s="137"/>
      <c r="HDX4" s="137"/>
      <c r="HDY4" s="137"/>
      <c r="HDZ4" s="137"/>
      <c r="HEA4" s="137"/>
      <c r="HEB4" s="137"/>
      <c r="HEC4" s="137"/>
      <c r="HED4" s="137"/>
      <c r="HEE4" s="137"/>
      <c r="HEF4" s="137"/>
      <c r="HEG4" s="137"/>
      <c r="HEH4" s="137"/>
      <c r="HEI4" s="137"/>
      <c r="HEJ4" s="137"/>
      <c r="HEK4" s="137"/>
      <c r="HEL4" s="137"/>
      <c r="HEM4" s="137"/>
      <c r="HEN4" s="137"/>
      <c r="HEO4" s="137"/>
      <c r="HEP4" s="137"/>
      <c r="HEQ4" s="137"/>
      <c r="HER4" s="137"/>
      <c r="HES4" s="137"/>
      <c r="HET4" s="137"/>
      <c r="HEU4" s="137"/>
      <c r="HEV4" s="137"/>
      <c r="HEW4" s="137"/>
      <c r="HEX4" s="137"/>
      <c r="HEY4" s="137"/>
      <c r="HEZ4" s="137"/>
      <c r="HFA4" s="137"/>
      <c r="HFB4" s="137"/>
      <c r="HFC4" s="137"/>
      <c r="HFD4" s="137"/>
      <c r="HFE4" s="137"/>
      <c r="HFF4" s="137"/>
      <c r="HFG4" s="137"/>
      <c r="HFH4" s="137"/>
      <c r="HFI4" s="137"/>
      <c r="HFJ4" s="137"/>
      <c r="HFK4" s="137"/>
      <c r="HFL4" s="137"/>
      <c r="HFM4" s="137"/>
      <c r="HFN4" s="137"/>
      <c r="HFO4" s="137"/>
      <c r="HFP4" s="137"/>
      <c r="HFQ4" s="137"/>
      <c r="HFR4" s="137"/>
      <c r="HFS4" s="137"/>
      <c r="HFT4" s="137"/>
      <c r="HFU4" s="137"/>
      <c r="HFV4" s="137"/>
      <c r="HFW4" s="137"/>
      <c r="HFX4" s="137"/>
      <c r="HFY4" s="137"/>
      <c r="HFZ4" s="137"/>
      <c r="HGA4" s="137"/>
      <c r="HGB4" s="137"/>
      <c r="HGC4" s="137"/>
      <c r="HGD4" s="137"/>
      <c r="HGE4" s="137"/>
      <c r="HGF4" s="137"/>
      <c r="HGG4" s="137"/>
      <c r="HGH4" s="137"/>
      <c r="HGI4" s="137"/>
      <c r="HGJ4" s="137"/>
      <c r="HGK4" s="137"/>
      <c r="HGL4" s="137"/>
      <c r="HGM4" s="137"/>
      <c r="HGN4" s="137"/>
      <c r="HGO4" s="137"/>
      <c r="HGP4" s="137"/>
      <c r="HGQ4" s="137"/>
      <c r="HGR4" s="137"/>
      <c r="HGS4" s="137"/>
      <c r="HGT4" s="137"/>
      <c r="HGU4" s="137"/>
      <c r="HGV4" s="137"/>
      <c r="HGW4" s="137"/>
      <c r="HGX4" s="137"/>
      <c r="HGY4" s="137"/>
      <c r="HGZ4" s="137"/>
      <c r="HHA4" s="137"/>
      <c r="HHB4" s="137"/>
      <c r="HHC4" s="137"/>
      <c r="HHD4" s="137"/>
      <c r="HHE4" s="137"/>
      <c r="HHF4" s="137"/>
      <c r="HHG4" s="137"/>
      <c r="HHH4" s="137"/>
      <c r="HHI4" s="137"/>
      <c r="HHJ4" s="137"/>
      <c r="HHK4" s="137"/>
      <c r="HHL4" s="137"/>
      <c r="HHM4" s="137"/>
      <c r="HHN4" s="137"/>
      <c r="HHO4" s="137"/>
      <c r="HHP4" s="137"/>
      <c r="HHQ4" s="137"/>
      <c r="HHR4" s="137"/>
      <c r="HHS4" s="137"/>
      <c r="HHT4" s="137"/>
      <c r="HHU4" s="137"/>
      <c r="HHV4" s="137"/>
      <c r="HHW4" s="137"/>
      <c r="HHX4" s="137"/>
      <c r="HHY4" s="137"/>
      <c r="HHZ4" s="137"/>
      <c r="HIA4" s="137"/>
      <c r="HIB4" s="137"/>
      <c r="HIC4" s="137"/>
      <c r="HID4" s="137"/>
      <c r="HIE4" s="137"/>
      <c r="HIF4" s="137"/>
      <c r="HIG4" s="137"/>
      <c r="HIH4" s="137"/>
      <c r="HII4" s="137"/>
      <c r="HIJ4" s="137"/>
      <c r="HIK4" s="137"/>
      <c r="HIL4" s="137"/>
      <c r="HIM4" s="137"/>
      <c r="HIN4" s="137"/>
      <c r="HIO4" s="137"/>
      <c r="HIP4" s="137"/>
      <c r="HIQ4" s="137"/>
      <c r="HIR4" s="137"/>
      <c r="HIS4" s="137"/>
      <c r="HIT4" s="137"/>
      <c r="HIU4" s="137"/>
      <c r="HIV4" s="137"/>
      <c r="HIW4" s="137"/>
      <c r="HIX4" s="137"/>
      <c r="HIY4" s="137"/>
      <c r="HIZ4" s="137"/>
      <c r="HJA4" s="137"/>
      <c r="HJB4" s="137"/>
      <c r="HJC4" s="137"/>
      <c r="HJD4" s="137"/>
      <c r="HJE4" s="137"/>
      <c r="HJF4" s="137"/>
      <c r="HJG4" s="137"/>
      <c r="HJH4" s="137"/>
      <c r="HJI4" s="137"/>
      <c r="HJJ4" s="137"/>
      <c r="HJK4" s="137"/>
      <c r="HJL4" s="137"/>
      <c r="HJM4" s="137"/>
      <c r="HJN4" s="137"/>
      <c r="HJO4" s="137"/>
      <c r="HJP4" s="137"/>
      <c r="HJQ4" s="137"/>
      <c r="HJR4" s="137"/>
      <c r="HJS4" s="137"/>
      <c r="HJT4" s="137"/>
      <c r="HJU4" s="137"/>
      <c r="HJV4" s="137"/>
      <c r="HJW4" s="137"/>
      <c r="HJX4" s="137"/>
      <c r="HJY4" s="137"/>
      <c r="HJZ4" s="137"/>
      <c r="HKA4" s="137"/>
      <c r="HKB4" s="137"/>
      <c r="HKC4" s="137"/>
      <c r="HKD4" s="137"/>
      <c r="HKE4" s="137"/>
      <c r="HKF4" s="137"/>
      <c r="HKG4" s="137"/>
      <c r="HKH4" s="137"/>
      <c r="HKI4" s="137"/>
      <c r="HKJ4" s="137"/>
      <c r="HKK4" s="137"/>
      <c r="HKL4" s="137"/>
      <c r="HKM4" s="137"/>
      <c r="HKN4" s="137"/>
      <c r="HKO4" s="137"/>
      <c r="HKP4" s="137"/>
      <c r="HKQ4" s="137"/>
      <c r="HKR4" s="137"/>
      <c r="HKS4" s="137"/>
      <c r="HKT4" s="137"/>
      <c r="HKU4" s="137"/>
      <c r="HKV4" s="137"/>
      <c r="HKW4" s="137"/>
      <c r="HKX4" s="137"/>
      <c r="HKY4" s="137"/>
      <c r="HKZ4" s="137"/>
      <c r="HLA4" s="137"/>
      <c r="HLB4" s="137"/>
      <c r="HLC4" s="137"/>
      <c r="HLD4" s="137"/>
      <c r="HLE4" s="137"/>
      <c r="HLF4" s="137"/>
      <c r="HLG4" s="137"/>
      <c r="HLH4" s="137"/>
      <c r="HLI4" s="137"/>
      <c r="HLJ4" s="137"/>
      <c r="HLK4" s="137"/>
      <c r="HLL4" s="137"/>
      <c r="HLM4" s="137"/>
      <c r="HLN4" s="137"/>
      <c r="HLO4" s="137"/>
      <c r="HLP4" s="137"/>
      <c r="HLQ4" s="137"/>
      <c r="HLR4" s="137"/>
      <c r="HLS4" s="137"/>
      <c r="HLT4" s="137"/>
      <c r="HLU4" s="137"/>
      <c r="HLV4" s="137"/>
      <c r="HLW4" s="137"/>
      <c r="HLX4" s="137"/>
      <c r="HLY4" s="137"/>
      <c r="HLZ4" s="137"/>
      <c r="HMA4" s="137"/>
      <c r="HMB4" s="137"/>
      <c r="HMC4" s="137"/>
      <c r="HMD4" s="137"/>
      <c r="HME4" s="137"/>
      <c r="HMF4" s="137"/>
      <c r="HMG4" s="137"/>
      <c r="HMH4" s="137"/>
      <c r="HMI4" s="137"/>
      <c r="HMJ4" s="137"/>
      <c r="HMK4" s="137"/>
      <c r="HML4" s="137"/>
      <c r="HMM4" s="137"/>
      <c r="HMN4" s="137"/>
      <c r="HMO4" s="137"/>
      <c r="HMP4" s="137"/>
      <c r="HMQ4" s="137"/>
      <c r="HMR4" s="137"/>
      <c r="HMS4" s="137"/>
      <c r="HMT4" s="137"/>
      <c r="HMU4" s="137"/>
      <c r="HMV4" s="137"/>
      <c r="HMW4" s="137"/>
      <c r="HMX4" s="137"/>
      <c r="HMY4" s="137"/>
      <c r="HMZ4" s="137"/>
      <c r="HNA4" s="137"/>
      <c r="HNB4" s="137"/>
      <c r="HNC4" s="137"/>
      <c r="HND4" s="137"/>
      <c r="HNE4" s="137"/>
      <c r="HNF4" s="137"/>
      <c r="HNG4" s="137"/>
      <c r="HNH4" s="137"/>
      <c r="HNI4" s="137"/>
      <c r="HNJ4" s="137"/>
      <c r="HNK4" s="137"/>
      <c r="HNL4" s="137"/>
      <c r="HNM4" s="137"/>
      <c r="HNN4" s="137"/>
      <c r="HNO4" s="137"/>
      <c r="HNP4" s="137"/>
      <c r="HNQ4" s="137"/>
      <c r="HNR4" s="137"/>
      <c r="HNS4" s="137"/>
      <c r="HNT4" s="137"/>
      <c r="HNU4" s="137"/>
      <c r="HNV4" s="137"/>
      <c r="HNW4" s="137"/>
      <c r="HNX4" s="137"/>
      <c r="HNY4" s="137"/>
      <c r="HNZ4" s="137"/>
      <c r="HOA4" s="137"/>
      <c r="HOB4" s="137"/>
      <c r="HOC4" s="137"/>
      <c r="HOD4" s="137"/>
      <c r="HOE4" s="137"/>
      <c r="HOF4" s="137"/>
      <c r="HOG4" s="137"/>
      <c r="HOH4" s="137"/>
      <c r="HOI4" s="137"/>
      <c r="HOJ4" s="137"/>
      <c r="HOK4" s="137"/>
      <c r="HOL4" s="137"/>
      <c r="HOM4" s="137"/>
      <c r="HON4" s="137"/>
      <c r="HOO4" s="137"/>
      <c r="HOP4" s="137"/>
      <c r="HOQ4" s="137"/>
      <c r="HOR4" s="137"/>
      <c r="HOS4" s="137"/>
      <c r="HOT4" s="137"/>
      <c r="HOU4" s="137"/>
      <c r="HOV4" s="137"/>
      <c r="HOW4" s="137"/>
      <c r="HOX4" s="137"/>
      <c r="HOY4" s="137"/>
      <c r="HOZ4" s="137"/>
      <c r="HPA4" s="137"/>
      <c r="HPB4" s="137"/>
      <c r="HPC4" s="137"/>
      <c r="HPD4" s="137"/>
      <c r="HPE4" s="137"/>
      <c r="HPF4" s="137"/>
      <c r="HPG4" s="137"/>
      <c r="HPH4" s="137"/>
      <c r="HPI4" s="137"/>
      <c r="HPJ4" s="137"/>
      <c r="HPK4" s="137"/>
      <c r="HPL4" s="137"/>
      <c r="HPM4" s="137"/>
      <c r="HPN4" s="137"/>
      <c r="HPO4" s="137"/>
      <c r="HPP4" s="137"/>
      <c r="HPQ4" s="137"/>
      <c r="HPR4" s="137"/>
      <c r="HPS4" s="137"/>
      <c r="HPT4" s="137"/>
      <c r="HPU4" s="137"/>
      <c r="HPV4" s="137"/>
      <c r="HPW4" s="137"/>
      <c r="HPX4" s="137"/>
      <c r="HPY4" s="137"/>
      <c r="HPZ4" s="137"/>
      <c r="HQA4" s="137"/>
      <c r="HQB4" s="137"/>
      <c r="HQC4" s="137"/>
      <c r="HQD4" s="137"/>
      <c r="HQE4" s="137"/>
      <c r="HQF4" s="137"/>
      <c r="HQG4" s="137"/>
      <c r="HQH4" s="137"/>
      <c r="HQI4" s="137"/>
      <c r="HQJ4" s="137"/>
      <c r="HQK4" s="137"/>
      <c r="HQL4" s="137"/>
      <c r="HQM4" s="137"/>
      <c r="HQN4" s="137"/>
      <c r="HQO4" s="137"/>
      <c r="HQP4" s="137"/>
      <c r="HQQ4" s="137"/>
      <c r="HQR4" s="137"/>
      <c r="HQS4" s="137"/>
      <c r="HQT4" s="137"/>
      <c r="HQU4" s="137"/>
      <c r="HQV4" s="137"/>
      <c r="HQW4" s="137"/>
      <c r="HQX4" s="137"/>
      <c r="HQY4" s="137"/>
      <c r="HQZ4" s="137"/>
      <c r="HRA4" s="137"/>
      <c r="HRB4" s="137"/>
      <c r="HRC4" s="137"/>
      <c r="HRD4" s="137"/>
      <c r="HRE4" s="137"/>
      <c r="HRF4" s="137"/>
      <c r="HRG4" s="137"/>
      <c r="HRH4" s="137"/>
      <c r="HRI4" s="137"/>
      <c r="HRJ4" s="137"/>
      <c r="HRK4" s="137"/>
      <c r="HRL4" s="137"/>
      <c r="HRM4" s="137"/>
      <c r="HRN4" s="137"/>
      <c r="HRO4" s="137"/>
      <c r="HRP4" s="137"/>
      <c r="HRQ4" s="137"/>
      <c r="HRR4" s="137"/>
      <c r="HRS4" s="137"/>
      <c r="HRT4" s="137"/>
      <c r="HRU4" s="137"/>
      <c r="HRV4" s="137"/>
      <c r="HRW4" s="137"/>
      <c r="HRX4" s="137"/>
      <c r="HRY4" s="137"/>
      <c r="HRZ4" s="137"/>
      <c r="HSA4" s="137"/>
      <c r="HSB4" s="137"/>
      <c r="HSC4" s="137"/>
      <c r="HSD4" s="137"/>
      <c r="HSE4" s="137"/>
      <c r="HSF4" s="137"/>
      <c r="HSG4" s="137"/>
      <c r="HSH4" s="137"/>
      <c r="HSI4" s="137"/>
      <c r="HSJ4" s="137"/>
      <c r="HSK4" s="137"/>
      <c r="HSL4" s="137"/>
      <c r="HSM4" s="137"/>
      <c r="HSN4" s="137"/>
      <c r="HSO4" s="137"/>
      <c r="HSP4" s="137"/>
      <c r="HSQ4" s="137"/>
      <c r="HSR4" s="137"/>
      <c r="HSS4" s="137"/>
      <c r="HST4" s="137"/>
      <c r="HSU4" s="137"/>
      <c r="HSV4" s="137"/>
      <c r="HSW4" s="137"/>
      <c r="HSX4" s="137"/>
      <c r="HSY4" s="137"/>
      <c r="HSZ4" s="137"/>
      <c r="HTA4" s="137"/>
      <c r="HTB4" s="137"/>
      <c r="HTC4" s="137"/>
      <c r="HTD4" s="137"/>
      <c r="HTE4" s="137"/>
      <c r="HTF4" s="137"/>
      <c r="HTG4" s="137"/>
      <c r="HTH4" s="137"/>
      <c r="HTI4" s="137"/>
      <c r="HTJ4" s="137"/>
      <c r="HTK4" s="137"/>
      <c r="HTL4" s="137"/>
      <c r="HTM4" s="137"/>
      <c r="HTN4" s="137"/>
      <c r="HTO4" s="137"/>
      <c r="HTP4" s="137"/>
      <c r="HTQ4" s="137"/>
      <c r="HTR4" s="137"/>
      <c r="HTS4" s="137"/>
      <c r="HTT4" s="137"/>
      <c r="HTU4" s="137"/>
      <c r="HTV4" s="137"/>
      <c r="HTW4" s="137"/>
      <c r="HTX4" s="137"/>
      <c r="HTY4" s="137"/>
      <c r="HTZ4" s="137"/>
      <c r="HUA4" s="137"/>
      <c r="HUB4" s="137"/>
      <c r="HUC4" s="137"/>
      <c r="HUD4" s="137"/>
      <c r="HUE4" s="137"/>
      <c r="HUF4" s="137"/>
      <c r="HUG4" s="137"/>
      <c r="HUH4" s="137"/>
      <c r="HUI4" s="137"/>
      <c r="HUJ4" s="137"/>
      <c r="HUK4" s="137"/>
      <c r="HUL4" s="137"/>
      <c r="HUM4" s="137"/>
      <c r="HUN4" s="137"/>
      <c r="HUO4" s="137"/>
      <c r="HUP4" s="137"/>
      <c r="HUQ4" s="137"/>
      <c r="HUR4" s="137"/>
      <c r="HUS4" s="137"/>
      <c r="HUT4" s="137"/>
      <c r="HUU4" s="137"/>
      <c r="HUV4" s="137"/>
      <c r="HUW4" s="137"/>
      <c r="HUX4" s="137"/>
      <c r="HUY4" s="137"/>
      <c r="HUZ4" s="137"/>
      <c r="HVA4" s="137"/>
      <c r="HVB4" s="137"/>
      <c r="HVC4" s="137"/>
      <c r="HVD4" s="137"/>
      <c r="HVE4" s="137"/>
      <c r="HVF4" s="137"/>
      <c r="HVG4" s="137"/>
      <c r="HVH4" s="137"/>
      <c r="HVI4" s="137"/>
      <c r="HVJ4" s="137"/>
      <c r="HVK4" s="137"/>
      <c r="HVL4" s="137"/>
      <c r="HVM4" s="137"/>
      <c r="HVN4" s="137"/>
      <c r="HVO4" s="137"/>
      <c r="HVP4" s="137"/>
      <c r="HVQ4" s="137"/>
      <c r="HVR4" s="137"/>
      <c r="HVS4" s="137"/>
      <c r="HVT4" s="137"/>
      <c r="HVU4" s="137"/>
      <c r="HVV4" s="137"/>
      <c r="HVW4" s="137"/>
      <c r="HVX4" s="137"/>
      <c r="HVY4" s="137"/>
      <c r="HVZ4" s="137"/>
      <c r="HWA4" s="137"/>
      <c r="HWB4" s="137"/>
      <c r="HWC4" s="137"/>
      <c r="HWD4" s="137"/>
      <c r="HWE4" s="137"/>
      <c r="HWF4" s="137"/>
      <c r="HWG4" s="137"/>
      <c r="HWH4" s="137"/>
      <c r="HWI4" s="137"/>
      <c r="HWJ4" s="137"/>
      <c r="HWK4" s="137"/>
      <c r="HWL4" s="137"/>
      <c r="HWM4" s="137"/>
      <c r="HWN4" s="137"/>
      <c r="HWO4" s="137"/>
      <c r="HWP4" s="137"/>
      <c r="HWQ4" s="137"/>
      <c r="HWR4" s="137"/>
      <c r="HWS4" s="137"/>
      <c r="HWT4" s="137"/>
      <c r="HWU4" s="137"/>
      <c r="HWV4" s="137"/>
      <c r="HWW4" s="137"/>
      <c r="HWX4" s="137"/>
      <c r="HWY4" s="137"/>
      <c r="HWZ4" s="137"/>
      <c r="HXA4" s="137"/>
      <c r="HXB4" s="137"/>
      <c r="HXC4" s="137"/>
      <c r="HXD4" s="137"/>
      <c r="HXE4" s="137"/>
      <c r="HXF4" s="137"/>
      <c r="HXG4" s="137"/>
      <c r="HXH4" s="137"/>
      <c r="HXI4" s="137"/>
      <c r="HXJ4" s="137"/>
      <c r="HXK4" s="137"/>
      <c r="HXL4" s="137"/>
      <c r="HXM4" s="137"/>
      <c r="HXN4" s="137"/>
      <c r="HXO4" s="137"/>
      <c r="HXP4" s="137"/>
      <c r="HXQ4" s="137"/>
      <c r="HXR4" s="137"/>
      <c r="HXS4" s="137"/>
      <c r="HXT4" s="137"/>
      <c r="HXU4" s="137"/>
      <c r="HXV4" s="137"/>
      <c r="HXW4" s="137"/>
      <c r="HXX4" s="137"/>
      <c r="HXY4" s="137"/>
      <c r="HXZ4" s="137"/>
      <c r="HYA4" s="137"/>
      <c r="HYB4" s="137"/>
      <c r="HYC4" s="137"/>
      <c r="HYD4" s="137"/>
      <c r="HYE4" s="137"/>
      <c r="HYF4" s="137"/>
      <c r="HYG4" s="137"/>
      <c r="HYH4" s="137"/>
      <c r="HYI4" s="137"/>
      <c r="HYJ4" s="137"/>
      <c r="HYK4" s="137"/>
      <c r="HYL4" s="137"/>
      <c r="HYM4" s="137"/>
      <c r="HYN4" s="137"/>
      <c r="HYO4" s="137"/>
      <c r="HYP4" s="137"/>
      <c r="HYQ4" s="137"/>
      <c r="HYR4" s="137"/>
      <c r="HYS4" s="137"/>
      <c r="HYT4" s="137"/>
      <c r="HYU4" s="137"/>
      <c r="HYV4" s="137"/>
      <c r="HYW4" s="137"/>
      <c r="HYX4" s="137"/>
      <c r="HYY4" s="137"/>
      <c r="HYZ4" s="137"/>
      <c r="HZA4" s="137"/>
      <c r="HZB4" s="137"/>
      <c r="HZC4" s="137"/>
      <c r="HZD4" s="137"/>
      <c r="HZE4" s="137"/>
      <c r="HZF4" s="137"/>
      <c r="HZG4" s="137"/>
      <c r="HZH4" s="137"/>
      <c r="HZI4" s="137"/>
      <c r="HZJ4" s="137"/>
      <c r="HZK4" s="137"/>
      <c r="HZL4" s="137"/>
      <c r="HZM4" s="137"/>
      <c r="HZN4" s="137"/>
      <c r="HZO4" s="137"/>
      <c r="HZP4" s="137"/>
      <c r="HZQ4" s="137"/>
      <c r="HZR4" s="137"/>
      <c r="HZS4" s="137"/>
      <c r="HZT4" s="137"/>
      <c r="HZU4" s="137"/>
      <c r="HZV4" s="137"/>
      <c r="HZW4" s="137"/>
      <c r="HZX4" s="137"/>
      <c r="HZY4" s="137"/>
      <c r="HZZ4" s="137"/>
      <c r="IAA4" s="137"/>
      <c r="IAB4" s="137"/>
      <c r="IAC4" s="137"/>
      <c r="IAD4" s="137"/>
      <c r="IAE4" s="137"/>
      <c r="IAF4" s="137"/>
      <c r="IAG4" s="137"/>
      <c r="IAH4" s="137"/>
      <c r="IAI4" s="137"/>
      <c r="IAJ4" s="137"/>
      <c r="IAK4" s="137"/>
      <c r="IAL4" s="137"/>
      <c r="IAM4" s="137"/>
      <c r="IAN4" s="137"/>
      <c r="IAO4" s="137"/>
      <c r="IAP4" s="137"/>
      <c r="IAQ4" s="137"/>
      <c r="IAR4" s="137"/>
      <c r="IAS4" s="137"/>
      <c r="IAT4" s="137"/>
      <c r="IAU4" s="137"/>
      <c r="IAV4" s="137"/>
      <c r="IAW4" s="137"/>
      <c r="IAX4" s="137"/>
      <c r="IAY4" s="137"/>
      <c r="IAZ4" s="137"/>
      <c r="IBA4" s="137"/>
      <c r="IBB4" s="137"/>
      <c r="IBC4" s="137"/>
      <c r="IBD4" s="137"/>
      <c r="IBE4" s="137"/>
      <c r="IBF4" s="137"/>
      <c r="IBG4" s="137"/>
      <c r="IBH4" s="137"/>
      <c r="IBI4" s="137"/>
      <c r="IBJ4" s="137"/>
      <c r="IBK4" s="137"/>
      <c r="IBL4" s="137"/>
      <c r="IBM4" s="137"/>
      <c r="IBN4" s="137"/>
      <c r="IBO4" s="137"/>
      <c r="IBP4" s="137"/>
      <c r="IBQ4" s="137"/>
      <c r="IBR4" s="137"/>
      <c r="IBS4" s="137"/>
      <c r="IBT4" s="137"/>
      <c r="IBU4" s="137"/>
      <c r="IBV4" s="137"/>
      <c r="IBW4" s="137"/>
      <c r="IBX4" s="137"/>
      <c r="IBY4" s="137"/>
      <c r="IBZ4" s="137"/>
      <c r="ICA4" s="137"/>
      <c r="ICB4" s="137"/>
      <c r="ICC4" s="137"/>
      <c r="ICD4" s="137"/>
      <c r="ICE4" s="137"/>
      <c r="ICF4" s="137"/>
      <c r="ICG4" s="137"/>
      <c r="ICH4" s="137"/>
      <c r="ICI4" s="137"/>
      <c r="ICJ4" s="137"/>
      <c r="ICK4" s="137"/>
      <c r="ICL4" s="137"/>
      <c r="ICM4" s="137"/>
      <c r="ICN4" s="137"/>
      <c r="ICO4" s="137"/>
      <c r="ICP4" s="137"/>
      <c r="ICQ4" s="137"/>
      <c r="ICR4" s="137"/>
      <c r="ICS4" s="137"/>
      <c r="ICT4" s="137"/>
      <c r="ICU4" s="137"/>
      <c r="ICV4" s="137"/>
      <c r="ICW4" s="137"/>
      <c r="ICX4" s="137"/>
      <c r="ICY4" s="137"/>
      <c r="ICZ4" s="137"/>
      <c r="IDA4" s="137"/>
      <c r="IDB4" s="137"/>
      <c r="IDC4" s="137"/>
      <c r="IDD4" s="137"/>
      <c r="IDE4" s="137"/>
      <c r="IDF4" s="137"/>
      <c r="IDG4" s="137"/>
      <c r="IDH4" s="137"/>
      <c r="IDI4" s="137"/>
      <c r="IDJ4" s="137"/>
      <c r="IDK4" s="137"/>
      <c r="IDL4" s="137"/>
      <c r="IDM4" s="137"/>
      <c r="IDN4" s="137"/>
      <c r="IDO4" s="137"/>
      <c r="IDP4" s="137"/>
      <c r="IDQ4" s="137"/>
      <c r="IDR4" s="137"/>
      <c r="IDS4" s="137"/>
      <c r="IDT4" s="137"/>
      <c r="IDU4" s="137"/>
      <c r="IDV4" s="137"/>
      <c r="IDW4" s="137"/>
      <c r="IDX4" s="137"/>
      <c r="IDY4" s="137"/>
      <c r="IDZ4" s="137"/>
      <c r="IEA4" s="137"/>
      <c r="IEB4" s="137"/>
      <c r="IEC4" s="137"/>
      <c r="IED4" s="137"/>
      <c r="IEE4" s="137"/>
      <c r="IEF4" s="137"/>
      <c r="IEG4" s="137"/>
      <c r="IEH4" s="137"/>
      <c r="IEI4" s="137"/>
      <c r="IEJ4" s="137"/>
      <c r="IEK4" s="137"/>
      <c r="IEL4" s="137"/>
      <c r="IEM4" s="137"/>
      <c r="IEN4" s="137"/>
      <c r="IEO4" s="137"/>
      <c r="IEP4" s="137"/>
      <c r="IEQ4" s="137"/>
      <c r="IER4" s="137"/>
      <c r="IES4" s="137"/>
      <c r="IET4" s="137"/>
      <c r="IEU4" s="137"/>
      <c r="IEV4" s="137"/>
      <c r="IEW4" s="137"/>
      <c r="IEX4" s="137"/>
      <c r="IEY4" s="137"/>
      <c r="IEZ4" s="137"/>
      <c r="IFA4" s="137"/>
      <c r="IFB4" s="137"/>
      <c r="IFC4" s="137"/>
      <c r="IFD4" s="137"/>
      <c r="IFE4" s="137"/>
      <c r="IFF4" s="137"/>
      <c r="IFG4" s="137"/>
      <c r="IFH4" s="137"/>
      <c r="IFI4" s="137"/>
      <c r="IFJ4" s="137"/>
      <c r="IFK4" s="137"/>
      <c r="IFL4" s="137"/>
      <c r="IFM4" s="137"/>
      <c r="IFN4" s="137"/>
      <c r="IFO4" s="137"/>
      <c r="IFP4" s="137"/>
      <c r="IFQ4" s="137"/>
      <c r="IFR4" s="137"/>
      <c r="IFS4" s="137"/>
      <c r="IFT4" s="137"/>
      <c r="IFU4" s="137"/>
      <c r="IFV4" s="137"/>
      <c r="IFW4" s="137"/>
      <c r="IFX4" s="137"/>
      <c r="IFY4" s="137"/>
      <c r="IFZ4" s="137"/>
      <c r="IGA4" s="137"/>
      <c r="IGB4" s="137"/>
      <c r="IGC4" s="137"/>
      <c r="IGD4" s="137"/>
      <c r="IGE4" s="137"/>
      <c r="IGF4" s="137"/>
      <c r="IGG4" s="137"/>
      <c r="IGH4" s="137"/>
      <c r="IGI4" s="137"/>
      <c r="IGJ4" s="137"/>
      <c r="IGK4" s="137"/>
      <c r="IGL4" s="137"/>
      <c r="IGM4" s="137"/>
      <c r="IGN4" s="137"/>
      <c r="IGO4" s="137"/>
      <c r="IGP4" s="137"/>
      <c r="IGQ4" s="137"/>
      <c r="IGR4" s="137"/>
      <c r="IGS4" s="137"/>
      <c r="IGT4" s="137"/>
      <c r="IGU4" s="137"/>
      <c r="IGV4" s="137"/>
      <c r="IGW4" s="137"/>
      <c r="IGX4" s="137"/>
      <c r="IGY4" s="137"/>
      <c r="IGZ4" s="137"/>
      <c r="IHA4" s="137"/>
      <c r="IHB4" s="137"/>
      <c r="IHC4" s="137"/>
      <c r="IHD4" s="137"/>
      <c r="IHE4" s="137"/>
      <c r="IHF4" s="137"/>
      <c r="IHG4" s="137"/>
      <c r="IHH4" s="137"/>
      <c r="IHI4" s="137"/>
      <c r="IHJ4" s="137"/>
      <c r="IHK4" s="137"/>
      <c r="IHL4" s="137"/>
      <c r="IHM4" s="137"/>
      <c r="IHN4" s="137"/>
      <c r="IHO4" s="137"/>
      <c r="IHP4" s="137"/>
      <c r="IHQ4" s="137"/>
      <c r="IHR4" s="137"/>
      <c r="IHS4" s="137"/>
      <c r="IHT4" s="137"/>
      <c r="IHU4" s="137"/>
      <c r="IHV4" s="137"/>
      <c r="IHW4" s="137"/>
      <c r="IHX4" s="137"/>
      <c r="IHY4" s="137"/>
      <c r="IHZ4" s="137"/>
      <c r="IIA4" s="137"/>
      <c r="IIB4" s="137"/>
      <c r="IIC4" s="137"/>
      <c r="IID4" s="137"/>
      <c r="IIE4" s="137"/>
      <c r="IIF4" s="137"/>
      <c r="IIG4" s="137"/>
      <c r="IIH4" s="137"/>
      <c r="III4" s="137"/>
      <c r="IIJ4" s="137"/>
      <c r="IIK4" s="137"/>
      <c r="IIL4" s="137"/>
      <c r="IIM4" s="137"/>
      <c r="IIN4" s="137"/>
      <c r="IIO4" s="137"/>
      <c r="IIP4" s="137"/>
      <c r="IIQ4" s="137"/>
      <c r="IIR4" s="137"/>
      <c r="IIS4" s="137"/>
      <c r="IIT4" s="137"/>
      <c r="IIU4" s="137"/>
      <c r="IIV4" s="137"/>
      <c r="IIW4" s="137"/>
      <c r="IIX4" s="137"/>
      <c r="IIY4" s="137"/>
      <c r="IIZ4" s="137"/>
      <c r="IJA4" s="137"/>
      <c r="IJB4" s="137"/>
      <c r="IJC4" s="137"/>
      <c r="IJD4" s="137"/>
      <c r="IJE4" s="137"/>
      <c r="IJF4" s="137"/>
      <c r="IJG4" s="137"/>
      <c r="IJH4" s="137"/>
      <c r="IJI4" s="137"/>
      <c r="IJJ4" s="137"/>
      <c r="IJK4" s="137"/>
      <c r="IJL4" s="137"/>
      <c r="IJM4" s="137"/>
      <c r="IJN4" s="137"/>
      <c r="IJO4" s="137"/>
      <c r="IJP4" s="137"/>
      <c r="IJQ4" s="137"/>
      <c r="IJR4" s="137"/>
      <c r="IJS4" s="137"/>
      <c r="IJT4" s="137"/>
      <c r="IJU4" s="137"/>
      <c r="IJV4" s="137"/>
      <c r="IJW4" s="137"/>
      <c r="IJX4" s="137"/>
      <c r="IJY4" s="137"/>
      <c r="IJZ4" s="137"/>
      <c r="IKA4" s="137"/>
      <c r="IKB4" s="137"/>
      <c r="IKC4" s="137"/>
      <c r="IKD4" s="137"/>
      <c r="IKE4" s="137"/>
      <c r="IKF4" s="137"/>
      <c r="IKG4" s="137"/>
      <c r="IKH4" s="137"/>
      <c r="IKI4" s="137"/>
      <c r="IKJ4" s="137"/>
      <c r="IKK4" s="137"/>
      <c r="IKL4" s="137"/>
      <c r="IKM4" s="137"/>
      <c r="IKN4" s="137"/>
      <c r="IKO4" s="137"/>
      <c r="IKP4" s="137"/>
      <c r="IKQ4" s="137"/>
      <c r="IKR4" s="137"/>
      <c r="IKS4" s="137"/>
      <c r="IKT4" s="137"/>
      <c r="IKU4" s="137"/>
      <c r="IKV4" s="137"/>
      <c r="IKW4" s="137"/>
      <c r="IKX4" s="137"/>
      <c r="IKY4" s="137"/>
      <c r="IKZ4" s="137"/>
      <c r="ILA4" s="137"/>
      <c r="ILB4" s="137"/>
      <c r="ILC4" s="137"/>
      <c r="ILD4" s="137"/>
      <c r="ILE4" s="137"/>
      <c r="ILF4" s="137"/>
      <c r="ILG4" s="137"/>
      <c r="ILH4" s="137"/>
      <c r="ILI4" s="137"/>
      <c r="ILJ4" s="137"/>
      <c r="ILK4" s="137"/>
      <c r="ILL4" s="137"/>
      <c r="ILM4" s="137"/>
      <c r="ILN4" s="137"/>
      <c r="ILO4" s="137"/>
      <c r="ILP4" s="137"/>
      <c r="ILQ4" s="137"/>
      <c r="ILR4" s="137"/>
      <c r="ILS4" s="137"/>
      <c r="ILT4" s="137"/>
      <c r="ILU4" s="137"/>
      <c r="ILV4" s="137"/>
      <c r="ILW4" s="137"/>
      <c r="ILX4" s="137"/>
      <c r="ILY4" s="137"/>
      <c r="ILZ4" s="137"/>
      <c r="IMA4" s="137"/>
      <c r="IMB4" s="137"/>
      <c r="IMC4" s="137"/>
      <c r="IMD4" s="137"/>
      <c r="IME4" s="137"/>
      <c r="IMF4" s="137"/>
      <c r="IMG4" s="137"/>
      <c r="IMH4" s="137"/>
      <c r="IMI4" s="137"/>
      <c r="IMJ4" s="137"/>
      <c r="IMK4" s="137"/>
      <c r="IML4" s="137"/>
      <c r="IMM4" s="137"/>
      <c r="IMN4" s="137"/>
      <c r="IMO4" s="137"/>
      <c r="IMP4" s="137"/>
      <c r="IMQ4" s="137"/>
      <c r="IMR4" s="137"/>
      <c r="IMS4" s="137"/>
      <c r="IMT4" s="137"/>
      <c r="IMU4" s="137"/>
      <c r="IMV4" s="137"/>
      <c r="IMW4" s="137"/>
      <c r="IMX4" s="137"/>
      <c r="IMY4" s="137"/>
      <c r="IMZ4" s="137"/>
      <c r="INA4" s="137"/>
      <c r="INB4" s="137"/>
      <c r="INC4" s="137"/>
      <c r="IND4" s="137"/>
      <c r="INE4" s="137"/>
      <c r="INF4" s="137"/>
      <c r="ING4" s="137"/>
      <c r="INH4" s="137"/>
      <c r="INI4" s="137"/>
      <c r="INJ4" s="137"/>
      <c r="INK4" s="137"/>
      <c r="INL4" s="137"/>
      <c r="INM4" s="137"/>
      <c r="INN4" s="137"/>
      <c r="INO4" s="137"/>
      <c r="INP4" s="137"/>
      <c r="INQ4" s="137"/>
      <c r="INR4" s="137"/>
      <c r="INS4" s="137"/>
      <c r="INT4" s="137"/>
      <c r="INU4" s="137"/>
      <c r="INV4" s="137"/>
      <c r="INW4" s="137"/>
      <c r="INX4" s="137"/>
      <c r="INY4" s="137"/>
      <c r="INZ4" s="137"/>
      <c r="IOA4" s="137"/>
      <c r="IOB4" s="137"/>
      <c r="IOC4" s="137"/>
      <c r="IOD4" s="137"/>
      <c r="IOE4" s="137"/>
      <c r="IOF4" s="137"/>
      <c r="IOG4" s="137"/>
      <c r="IOH4" s="137"/>
      <c r="IOI4" s="137"/>
      <c r="IOJ4" s="137"/>
      <c r="IOK4" s="137"/>
      <c r="IOL4" s="137"/>
      <c r="IOM4" s="137"/>
      <c r="ION4" s="137"/>
      <c r="IOO4" s="137"/>
      <c r="IOP4" s="137"/>
      <c r="IOQ4" s="137"/>
      <c r="IOR4" s="137"/>
      <c r="IOS4" s="137"/>
      <c r="IOT4" s="137"/>
      <c r="IOU4" s="137"/>
      <c r="IOV4" s="137"/>
      <c r="IOW4" s="137"/>
      <c r="IOX4" s="137"/>
      <c r="IOY4" s="137"/>
      <c r="IOZ4" s="137"/>
      <c r="IPA4" s="137"/>
      <c r="IPB4" s="137"/>
      <c r="IPC4" s="137"/>
      <c r="IPD4" s="137"/>
      <c r="IPE4" s="137"/>
      <c r="IPF4" s="137"/>
      <c r="IPG4" s="137"/>
      <c r="IPH4" s="137"/>
      <c r="IPI4" s="137"/>
      <c r="IPJ4" s="137"/>
      <c r="IPK4" s="137"/>
      <c r="IPL4" s="137"/>
      <c r="IPM4" s="137"/>
      <c r="IPN4" s="137"/>
      <c r="IPO4" s="137"/>
      <c r="IPP4" s="137"/>
      <c r="IPQ4" s="137"/>
      <c r="IPR4" s="137"/>
      <c r="IPS4" s="137"/>
      <c r="IPT4" s="137"/>
      <c r="IPU4" s="137"/>
      <c r="IPV4" s="137"/>
      <c r="IPW4" s="137"/>
      <c r="IPX4" s="137"/>
      <c r="IPY4" s="137"/>
      <c r="IPZ4" s="137"/>
      <c r="IQA4" s="137"/>
      <c r="IQB4" s="137"/>
      <c r="IQC4" s="137"/>
      <c r="IQD4" s="137"/>
      <c r="IQE4" s="137"/>
      <c r="IQF4" s="137"/>
      <c r="IQG4" s="137"/>
      <c r="IQH4" s="137"/>
      <c r="IQI4" s="137"/>
      <c r="IQJ4" s="137"/>
      <c r="IQK4" s="137"/>
      <c r="IQL4" s="137"/>
      <c r="IQM4" s="137"/>
      <c r="IQN4" s="137"/>
      <c r="IQO4" s="137"/>
      <c r="IQP4" s="137"/>
      <c r="IQQ4" s="137"/>
      <c r="IQR4" s="137"/>
      <c r="IQS4" s="137"/>
      <c r="IQT4" s="137"/>
      <c r="IQU4" s="137"/>
      <c r="IQV4" s="137"/>
      <c r="IQW4" s="137"/>
      <c r="IQX4" s="137"/>
      <c r="IQY4" s="137"/>
      <c r="IQZ4" s="137"/>
      <c r="IRA4" s="137"/>
      <c r="IRB4" s="137"/>
      <c r="IRC4" s="137"/>
      <c r="IRD4" s="137"/>
      <c r="IRE4" s="137"/>
      <c r="IRF4" s="137"/>
      <c r="IRG4" s="137"/>
      <c r="IRH4" s="137"/>
      <c r="IRI4" s="137"/>
      <c r="IRJ4" s="137"/>
      <c r="IRK4" s="137"/>
      <c r="IRL4" s="137"/>
      <c r="IRM4" s="137"/>
      <c r="IRN4" s="137"/>
      <c r="IRO4" s="137"/>
      <c r="IRP4" s="137"/>
      <c r="IRQ4" s="137"/>
      <c r="IRR4" s="137"/>
      <c r="IRS4" s="137"/>
      <c r="IRT4" s="137"/>
      <c r="IRU4" s="137"/>
      <c r="IRV4" s="137"/>
      <c r="IRW4" s="137"/>
      <c r="IRX4" s="137"/>
      <c r="IRY4" s="137"/>
      <c r="IRZ4" s="137"/>
      <c r="ISA4" s="137"/>
      <c r="ISB4" s="137"/>
      <c r="ISC4" s="137"/>
      <c r="ISD4" s="137"/>
      <c r="ISE4" s="137"/>
      <c r="ISF4" s="137"/>
      <c r="ISG4" s="137"/>
      <c r="ISH4" s="137"/>
      <c r="ISI4" s="137"/>
      <c r="ISJ4" s="137"/>
      <c r="ISK4" s="137"/>
      <c r="ISL4" s="137"/>
      <c r="ISM4" s="137"/>
      <c r="ISN4" s="137"/>
      <c r="ISO4" s="137"/>
      <c r="ISP4" s="137"/>
      <c r="ISQ4" s="137"/>
      <c r="ISR4" s="137"/>
      <c r="ISS4" s="137"/>
      <c r="IST4" s="137"/>
      <c r="ISU4" s="137"/>
      <c r="ISV4" s="137"/>
      <c r="ISW4" s="137"/>
      <c r="ISX4" s="137"/>
      <c r="ISY4" s="137"/>
      <c r="ISZ4" s="137"/>
      <c r="ITA4" s="137"/>
      <c r="ITB4" s="137"/>
      <c r="ITC4" s="137"/>
      <c r="ITD4" s="137"/>
      <c r="ITE4" s="137"/>
      <c r="ITF4" s="137"/>
      <c r="ITG4" s="137"/>
      <c r="ITH4" s="137"/>
      <c r="ITI4" s="137"/>
      <c r="ITJ4" s="137"/>
      <c r="ITK4" s="137"/>
      <c r="ITL4" s="137"/>
      <c r="ITM4" s="137"/>
      <c r="ITN4" s="137"/>
      <c r="ITO4" s="137"/>
      <c r="ITP4" s="137"/>
      <c r="ITQ4" s="137"/>
      <c r="ITR4" s="137"/>
      <c r="ITS4" s="137"/>
      <c r="ITT4" s="137"/>
      <c r="ITU4" s="137"/>
      <c r="ITV4" s="137"/>
      <c r="ITW4" s="137"/>
      <c r="ITX4" s="137"/>
      <c r="ITY4" s="137"/>
      <c r="ITZ4" s="137"/>
      <c r="IUA4" s="137"/>
      <c r="IUB4" s="137"/>
      <c r="IUC4" s="137"/>
      <c r="IUD4" s="137"/>
      <c r="IUE4" s="137"/>
      <c r="IUF4" s="137"/>
      <c r="IUG4" s="137"/>
      <c r="IUH4" s="137"/>
      <c r="IUI4" s="137"/>
      <c r="IUJ4" s="137"/>
      <c r="IUK4" s="137"/>
      <c r="IUL4" s="137"/>
      <c r="IUM4" s="137"/>
      <c r="IUN4" s="137"/>
      <c r="IUO4" s="137"/>
      <c r="IUP4" s="137"/>
      <c r="IUQ4" s="137"/>
      <c r="IUR4" s="137"/>
      <c r="IUS4" s="137"/>
      <c r="IUT4" s="137"/>
      <c r="IUU4" s="137"/>
      <c r="IUV4" s="137"/>
      <c r="IUW4" s="137"/>
      <c r="IUX4" s="137"/>
      <c r="IUY4" s="137"/>
      <c r="IUZ4" s="137"/>
      <c r="IVA4" s="137"/>
      <c r="IVB4" s="137"/>
      <c r="IVC4" s="137"/>
      <c r="IVD4" s="137"/>
      <c r="IVE4" s="137"/>
      <c r="IVF4" s="137"/>
      <c r="IVG4" s="137"/>
      <c r="IVH4" s="137"/>
      <c r="IVI4" s="137"/>
      <c r="IVJ4" s="137"/>
      <c r="IVK4" s="137"/>
      <c r="IVL4" s="137"/>
      <c r="IVM4" s="137"/>
      <c r="IVN4" s="137"/>
      <c r="IVO4" s="137"/>
      <c r="IVP4" s="137"/>
      <c r="IVQ4" s="137"/>
      <c r="IVR4" s="137"/>
      <c r="IVS4" s="137"/>
      <c r="IVT4" s="137"/>
      <c r="IVU4" s="137"/>
      <c r="IVV4" s="137"/>
      <c r="IVW4" s="137"/>
      <c r="IVX4" s="137"/>
      <c r="IVY4" s="137"/>
      <c r="IVZ4" s="137"/>
      <c r="IWA4" s="137"/>
      <c r="IWB4" s="137"/>
      <c r="IWC4" s="137"/>
      <c r="IWD4" s="137"/>
      <c r="IWE4" s="137"/>
      <c r="IWF4" s="137"/>
      <c r="IWG4" s="137"/>
      <c r="IWH4" s="137"/>
      <c r="IWI4" s="137"/>
      <c r="IWJ4" s="137"/>
      <c r="IWK4" s="137"/>
      <c r="IWL4" s="137"/>
      <c r="IWM4" s="137"/>
      <c r="IWN4" s="137"/>
      <c r="IWO4" s="137"/>
      <c r="IWP4" s="137"/>
      <c r="IWQ4" s="137"/>
      <c r="IWR4" s="137"/>
      <c r="IWS4" s="137"/>
      <c r="IWT4" s="137"/>
      <c r="IWU4" s="137"/>
      <c r="IWV4" s="137"/>
      <c r="IWW4" s="137"/>
      <c r="IWX4" s="137"/>
      <c r="IWY4" s="137"/>
      <c r="IWZ4" s="137"/>
      <c r="IXA4" s="137"/>
      <c r="IXB4" s="137"/>
      <c r="IXC4" s="137"/>
      <c r="IXD4" s="137"/>
      <c r="IXE4" s="137"/>
      <c r="IXF4" s="137"/>
      <c r="IXG4" s="137"/>
      <c r="IXH4" s="137"/>
      <c r="IXI4" s="137"/>
      <c r="IXJ4" s="137"/>
      <c r="IXK4" s="137"/>
      <c r="IXL4" s="137"/>
      <c r="IXM4" s="137"/>
      <c r="IXN4" s="137"/>
      <c r="IXO4" s="137"/>
      <c r="IXP4" s="137"/>
      <c r="IXQ4" s="137"/>
      <c r="IXR4" s="137"/>
      <c r="IXS4" s="137"/>
      <c r="IXT4" s="137"/>
      <c r="IXU4" s="137"/>
      <c r="IXV4" s="137"/>
      <c r="IXW4" s="137"/>
      <c r="IXX4" s="137"/>
      <c r="IXY4" s="137"/>
      <c r="IXZ4" s="137"/>
      <c r="IYA4" s="137"/>
      <c r="IYB4" s="137"/>
      <c r="IYC4" s="137"/>
      <c r="IYD4" s="137"/>
      <c r="IYE4" s="137"/>
      <c r="IYF4" s="137"/>
      <c r="IYG4" s="137"/>
      <c r="IYH4" s="137"/>
      <c r="IYI4" s="137"/>
      <c r="IYJ4" s="137"/>
      <c r="IYK4" s="137"/>
      <c r="IYL4" s="137"/>
      <c r="IYM4" s="137"/>
      <c r="IYN4" s="137"/>
      <c r="IYO4" s="137"/>
      <c r="IYP4" s="137"/>
      <c r="IYQ4" s="137"/>
      <c r="IYR4" s="137"/>
      <c r="IYS4" s="137"/>
      <c r="IYT4" s="137"/>
      <c r="IYU4" s="137"/>
      <c r="IYV4" s="137"/>
      <c r="IYW4" s="137"/>
      <c r="IYX4" s="137"/>
      <c r="IYY4" s="137"/>
      <c r="IYZ4" s="137"/>
      <c r="IZA4" s="137"/>
      <c r="IZB4" s="137"/>
      <c r="IZC4" s="137"/>
      <c r="IZD4" s="137"/>
      <c r="IZE4" s="137"/>
      <c r="IZF4" s="137"/>
      <c r="IZG4" s="137"/>
      <c r="IZH4" s="137"/>
      <c r="IZI4" s="137"/>
      <c r="IZJ4" s="137"/>
      <c r="IZK4" s="137"/>
      <c r="IZL4" s="137"/>
      <c r="IZM4" s="137"/>
      <c r="IZN4" s="137"/>
      <c r="IZO4" s="137"/>
      <c r="IZP4" s="137"/>
      <c r="IZQ4" s="137"/>
      <c r="IZR4" s="137"/>
      <c r="IZS4" s="137"/>
      <c r="IZT4" s="137"/>
      <c r="IZU4" s="137"/>
      <c r="IZV4" s="137"/>
      <c r="IZW4" s="137"/>
      <c r="IZX4" s="137"/>
      <c r="IZY4" s="137"/>
      <c r="IZZ4" s="137"/>
      <c r="JAA4" s="137"/>
      <c r="JAB4" s="137"/>
      <c r="JAC4" s="137"/>
      <c r="JAD4" s="137"/>
      <c r="JAE4" s="137"/>
      <c r="JAF4" s="137"/>
      <c r="JAG4" s="137"/>
      <c r="JAH4" s="137"/>
      <c r="JAI4" s="137"/>
      <c r="JAJ4" s="137"/>
      <c r="JAK4" s="137"/>
      <c r="JAL4" s="137"/>
      <c r="JAM4" s="137"/>
      <c r="JAN4" s="137"/>
      <c r="JAO4" s="137"/>
      <c r="JAP4" s="137"/>
      <c r="JAQ4" s="137"/>
      <c r="JAR4" s="137"/>
      <c r="JAS4" s="137"/>
      <c r="JAT4" s="137"/>
      <c r="JAU4" s="137"/>
      <c r="JAV4" s="137"/>
      <c r="JAW4" s="137"/>
      <c r="JAX4" s="137"/>
      <c r="JAY4" s="137"/>
      <c r="JAZ4" s="137"/>
      <c r="JBA4" s="137"/>
      <c r="JBB4" s="137"/>
      <c r="JBC4" s="137"/>
      <c r="JBD4" s="137"/>
      <c r="JBE4" s="137"/>
      <c r="JBF4" s="137"/>
      <c r="JBG4" s="137"/>
      <c r="JBH4" s="137"/>
      <c r="JBI4" s="137"/>
      <c r="JBJ4" s="137"/>
      <c r="JBK4" s="137"/>
      <c r="JBL4" s="137"/>
      <c r="JBM4" s="137"/>
      <c r="JBN4" s="137"/>
      <c r="JBO4" s="137"/>
      <c r="JBP4" s="137"/>
      <c r="JBQ4" s="137"/>
      <c r="JBR4" s="137"/>
      <c r="JBS4" s="137"/>
      <c r="JBT4" s="137"/>
      <c r="JBU4" s="137"/>
      <c r="JBV4" s="137"/>
      <c r="JBW4" s="137"/>
      <c r="JBX4" s="137"/>
      <c r="JBY4" s="137"/>
      <c r="JBZ4" s="137"/>
      <c r="JCA4" s="137"/>
      <c r="JCB4" s="137"/>
      <c r="JCC4" s="137"/>
      <c r="JCD4" s="137"/>
      <c r="JCE4" s="137"/>
      <c r="JCF4" s="137"/>
      <c r="JCG4" s="137"/>
      <c r="JCH4" s="137"/>
      <c r="JCI4" s="137"/>
      <c r="JCJ4" s="137"/>
      <c r="JCK4" s="137"/>
      <c r="JCL4" s="137"/>
      <c r="JCM4" s="137"/>
      <c r="JCN4" s="137"/>
      <c r="JCO4" s="137"/>
      <c r="JCP4" s="137"/>
      <c r="JCQ4" s="137"/>
      <c r="JCR4" s="137"/>
      <c r="JCS4" s="137"/>
      <c r="JCT4" s="137"/>
      <c r="JCU4" s="137"/>
      <c r="JCV4" s="137"/>
      <c r="JCW4" s="137"/>
      <c r="JCX4" s="137"/>
      <c r="JCY4" s="137"/>
      <c r="JCZ4" s="137"/>
      <c r="JDA4" s="137"/>
      <c r="JDB4" s="137"/>
      <c r="JDC4" s="137"/>
      <c r="JDD4" s="137"/>
      <c r="JDE4" s="137"/>
      <c r="JDF4" s="137"/>
      <c r="JDG4" s="137"/>
      <c r="JDH4" s="137"/>
      <c r="JDI4" s="137"/>
      <c r="JDJ4" s="137"/>
      <c r="JDK4" s="137"/>
      <c r="JDL4" s="137"/>
      <c r="JDM4" s="137"/>
      <c r="JDN4" s="137"/>
      <c r="JDO4" s="137"/>
      <c r="JDP4" s="137"/>
      <c r="JDQ4" s="137"/>
      <c r="JDR4" s="137"/>
      <c r="JDS4" s="137"/>
      <c r="JDT4" s="137"/>
      <c r="JDU4" s="137"/>
      <c r="JDV4" s="137"/>
      <c r="JDW4" s="137"/>
      <c r="JDX4" s="137"/>
      <c r="JDY4" s="137"/>
      <c r="JDZ4" s="137"/>
      <c r="JEA4" s="137"/>
      <c r="JEB4" s="137"/>
      <c r="JEC4" s="137"/>
      <c r="JED4" s="137"/>
      <c r="JEE4" s="137"/>
      <c r="JEF4" s="137"/>
      <c r="JEG4" s="137"/>
      <c r="JEH4" s="137"/>
      <c r="JEI4" s="137"/>
      <c r="JEJ4" s="137"/>
      <c r="JEK4" s="137"/>
      <c r="JEL4" s="137"/>
      <c r="JEM4" s="137"/>
      <c r="JEN4" s="137"/>
      <c r="JEO4" s="137"/>
      <c r="JEP4" s="137"/>
      <c r="JEQ4" s="137"/>
      <c r="JER4" s="137"/>
      <c r="JES4" s="137"/>
      <c r="JET4" s="137"/>
      <c r="JEU4" s="137"/>
      <c r="JEV4" s="137"/>
      <c r="JEW4" s="137"/>
      <c r="JEX4" s="137"/>
      <c r="JEY4" s="137"/>
      <c r="JEZ4" s="137"/>
      <c r="JFA4" s="137"/>
      <c r="JFB4" s="137"/>
      <c r="JFC4" s="137"/>
      <c r="JFD4" s="137"/>
      <c r="JFE4" s="137"/>
      <c r="JFF4" s="137"/>
      <c r="JFG4" s="137"/>
      <c r="JFH4" s="137"/>
      <c r="JFI4" s="137"/>
      <c r="JFJ4" s="137"/>
      <c r="JFK4" s="137"/>
      <c r="JFL4" s="137"/>
      <c r="JFM4" s="137"/>
      <c r="JFN4" s="137"/>
      <c r="JFO4" s="137"/>
      <c r="JFP4" s="137"/>
      <c r="JFQ4" s="137"/>
      <c r="JFR4" s="137"/>
      <c r="JFS4" s="137"/>
      <c r="JFT4" s="137"/>
      <c r="JFU4" s="137"/>
      <c r="JFV4" s="137"/>
      <c r="JFW4" s="137"/>
      <c r="JFX4" s="137"/>
      <c r="JFY4" s="137"/>
      <c r="JFZ4" s="137"/>
      <c r="JGA4" s="137"/>
      <c r="JGB4" s="137"/>
      <c r="JGC4" s="137"/>
      <c r="JGD4" s="137"/>
      <c r="JGE4" s="137"/>
      <c r="JGF4" s="137"/>
      <c r="JGG4" s="137"/>
      <c r="JGH4" s="137"/>
      <c r="JGI4" s="137"/>
      <c r="JGJ4" s="137"/>
      <c r="JGK4" s="137"/>
      <c r="JGL4" s="137"/>
      <c r="JGM4" s="137"/>
      <c r="JGN4" s="137"/>
      <c r="JGO4" s="137"/>
      <c r="JGP4" s="137"/>
      <c r="JGQ4" s="137"/>
      <c r="JGR4" s="137"/>
      <c r="JGS4" s="137"/>
      <c r="JGT4" s="137"/>
      <c r="JGU4" s="137"/>
      <c r="JGV4" s="137"/>
      <c r="JGW4" s="137"/>
      <c r="JGX4" s="137"/>
      <c r="JGY4" s="137"/>
      <c r="JGZ4" s="137"/>
      <c r="JHA4" s="137"/>
      <c r="JHB4" s="137"/>
      <c r="JHC4" s="137"/>
      <c r="JHD4" s="137"/>
      <c r="JHE4" s="137"/>
      <c r="JHF4" s="137"/>
      <c r="JHG4" s="137"/>
      <c r="JHH4" s="137"/>
      <c r="JHI4" s="137"/>
      <c r="JHJ4" s="137"/>
      <c r="JHK4" s="137"/>
      <c r="JHL4" s="137"/>
      <c r="JHM4" s="137"/>
      <c r="JHN4" s="137"/>
      <c r="JHO4" s="137"/>
      <c r="JHP4" s="137"/>
      <c r="JHQ4" s="137"/>
      <c r="JHR4" s="137"/>
      <c r="JHS4" s="137"/>
      <c r="JHT4" s="137"/>
      <c r="JHU4" s="137"/>
      <c r="JHV4" s="137"/>
      <c r="JHW4" s="137"/>
      <c r="JHX4" s="137"/>
      <c r="JHY4" s="137"/>
      <c r="JHZ4" s="137"/>
      <c r="JIA4" s="137"/>
      <c r="JIB4" s="137"/>
      <c r="JIC4" s="137"/>
      <c r="JID4" s="137"/>
      <c r="JIE4" s="137"/>
      <c r="JIF4" s="137"/>
      <c r="JIG4" s="137"/>
      <c r="JIH4" s="137"/>
      <c r="JII4" s="137"/>
      <c r="JIJ4" s="137"/>
      <c r="JIK4" s="137"/>
      <c r="JIL4" s="137"/>
      <c r="JIM4" s="137"/>
      <c r="JIN4" s="137"/>
      <c r="JIO4" s="137"/>
      <c r="JIP4" s="137"/>
      <c r="JIQ4" s="137"/>
      <c r="JIR4" s="137"/>
      <c r="JIS4" s="137"/>
      <c r="JIT4" s="137"/>
      <c r="JIU4" s="137"/>
      <c r="JIV4" s="137"/>
      <c r="JIW4" s="137"/>
      <c r="JIX4" s="137"/>
      <c r="JIY4" s="137"/>
      <c r="JIZ4" s="137"/>
      <c r="JJA4" s="137"/>
      <c r="JJB4" s="137"/>
      <c r="JJC4" s="137"/>
      <c r="JJD4" s="137"/>
      <c r="JJE4" s="137"/>
      <c r="JJF4" s="137"/>
      <c r="JJG4" s="137"/>
      <c r="JJH4" s="137"/>
      <c r="JJI4" s="137"/>
      <c r="JJJ4" s="137"/>
      <c r="JJK4" s="137"/>
      <c r="JJL4" s="137"/>
      <c r="JJM4" s="137"/>
      <c r="JJN4" s="137"/>
      <c r="JJO4" s="137"/>
      <c r="JJP4" s="137"/>
      <c r="JJQ4" s="137"/>
      <c r="JJR4" s="137"/>
      <c r="JJS4" s="137"/>
      <c r="JJT4" s="137"/>
      <c r="JJU4" s="137"/>
      <c r="JJV4" s="137"/>
      <c r="JJW4" s="137"/>
      <c r="JJX4" s="137"/>
      <c r="JJY4" s="137"/>
      <c r="JJZ4" s="137"/>
      <c r="JKA4" s="137"/>
      <c r="JKB4" s="137"/>
      <c r="JKC4" s="137"/>
      <c r="JKD4" s="137"/>
      <c r="JKE4" s="137"/>
      <c r="JKF4" s="137"/>
      <c r="JKG4" s="137"/>
      <c r="JKH4" s="137"/>
      <c r="JKI4" s="137"/>
      <c r="JKJ4" s="137"/>
      <c r="JKK4" s="137"/>
      <c r="JKL4" s="137"/>
      <c r="JKM4" s="137"/>
      <c r="JKN4" s="137"/>
      <c r="JKO4" s="137"/>
      <c r="JKP4" s="137"/>
      <c r="JKQ4" s="137"/>
      <c r="JKR4" s="137"/>
      <c r="JKS4" s="137"/>
      <c r="JKT4" s="137"/>
      <c r="JKU4" s="137"/>
      <c r="JKV4" s="137"/>
      <c r="JKW4" s="137"/>
      <c r="JKX4" s="137"/>
      <c r="JKY4" s="137"/>
      <c r="JKZ4" s="137"/>
      <c r="JLA4" s="137"/>
      <c r="JLB4" s="137"/>
      <c r="JLC4" s="137"/>
      <c r="JLD4" s="137"/>
      <c r="JLE4" s="137"/>
      <c r="JLF4" s="137"/>
      <c r="JLG4" s="137"/>
      <c r="JLH4" s="137"/>
      <c r="JLI4" s="137"/>
      <c r="JLJ4" s="137"/>
      <c r="JLK4" s="137"/>
      <c r="JLL4" s="137"/>
      <c r="JLM4" s="137"/>
      <c r="JLN4" s="137"/>
      <c r="JLO4" s="137"/>
      <c r="JLP4" s="137"/>
      <c r="JLQ4" s="137"/>
      <c r="JLR4" s="137"/>
      <c r="JLS4" s="137"/>
      <c r="JLT4" s="137"/>
      <c r="JLU4" s="137"/>
      <c r="JLV4" s="137"/>
      <c r="JLW4" s="137"/>
      <c r="JLX4" s="137"/>
      <c r="JLY4" s="137"/>
      <c r="JLZ4" s="137"/>
      <c r="JMA4" s="137"/>
      <c r="JMB4" s="137"/>
      <c r="JMC4" s="137"/>
      <c r="JMD4" s="137"/>
      <c r="JME4" s="137"/>
      <c r="JMF4" s="137"/>
      <c r="JMG4" s="137"/>
      <c r="JMH4" s="137"/>
      <c r="JMI4" s="137"/>
      <c r="JMJ4" s="137"/>
      <c r="JMK4" s="137"/>
      <c r="JML4" s="137"/>
      <c r="JMM4" s="137"/>
      <c r="JMN4" s="137"/>
      <c r="JMO4" s="137"/>
      <c r="JMP4" s="137"/>
      <c r="JMQ4" s="137"/>
      <c r="JMR4" s="137"/>
      <c r="JMS4" s="137"/>
      <c r="JMT4" s="137"/>
      <c r="JMU4" s="137"/>
      <c r="JMV4" s="137"/>
      <c r="JMW4" s="137"/>
      <c r="JMX4" s="137"/>
      <c r="JMY4" s="137"/>
      <c r="JMZ4" s="137"/>
      <c r="JNA4" s="137"/>
      <c r="JNB4" s="137"/>
      <c r="JNC4" s="137"/>
      <c r="JND4" s="137"/>
      <c r="JNE4" s="137"/>
      <c r="JNF4" s="137"/>
      <c r="JNG4" s="137"/>
      <c r="JNH4" s="137"/>
      <c r="JNI4" s="137"/>
      <c r="JNJ4" s="137"/>
      <c r="JNK4" s="137"/>
      <c r="JNL4" s="137"/>
      <c r="JNM4" s="137"/>
      <c r="JNN4" s="137"/>
      <c r="JNO4" s="137"/>
      <c r="JNP4" s="137"/>
      <c r="JNQ4" s="137"/>
      <c r="JNR4" s="137"/>
      <c r="JNS4" s="137"/>
      <c r="JNT4" s="137"/>
      <c r="JNU4" s="137"/>
      <c r="JNV4" s="137"/>
      <c r="JNW4" s="137"/>
      <c r="JNX4" s="137"/>
      <c r="JNY4" s="137"/>
      <c r="JNZ4" s="137"/>
      <c r="JOA4" s="137"/>
      <c r="JOB4" s="137"/>
      <c r="JOC4" s="137"/>
      <c r="JOD4" s="137"/>
      <c r="JOE4" s="137"/>
      <c r="JOF4" s="137"/>
      <c r="JOG4" s="137"/>
      <c r="JOH4" s="137"/>
      <c r="JOI4" s="137"/>
      <c r="JOJ4" s="137"/>
      <c r="JOK4" s="137"/>
      <c r="JOL4" s="137"/>
      <c r="JOM4" s="137"/>
      <c r="JON4" s="137"/>
      <c r="JOO4" s="137"/>
      <c r="JOP4" s="137"/>
      <c r="JOQ4" s="137"/>
      <c r="JOR4" s="137"/>
      <c r="JOS4" s="137"/>
      <c r="JOT4" s="137"/>
      <c r="JOU4" s="137"/>
      <c r="JOV4" s="137"/>
      <c r="JOW4" s="137"/>
      <c r="JOX4" s="137"/>
      <c r="JOY4" s="137"/>
      <c r="JOZ4" s="137"/>
      <c r="JPA4" s="137"/>
      <c r="JPB4" s="137"/>
      <c r="JPC4" s="137"/>
      <c r="JPD4" s="137"/>
      <c r="JPE4" s="137"/>
      <c r="JPF4" s="137"/>
      <c r="JPG4" s="137"/>
      <c r="JPH4" s="137"/>
      <c r="JPI4" s="137"/>
      <c r="JPJ4" s="137"/>
      <c r="JPK4" s="137"/>
      <c r="JPL4" s="137"/>
      <c r="JPM4" s="137"/>
      <c r="JPN4" s="137"/>
      <c r="JPO4" s="137"/>
      <c r="JPP4" s="137"/>
      <c r="JPQ4" s="137"/>
      <c r="JPR4" s="137"/>
      <c r="JPS4" s="137"/>
      <c r="JPT4" s="137"/>
      <c r="JPU4" s="137"/>
      <c r="JPV4" s="137"/>
      <c r="JPW4" s="137"/>
      <c r="JPX4" s="137"/>
      <c r="JPY4" s="137"/>
      <c r="JPZ4" s="137"/>
      <c r="JQA4" s="137"/>
      <c r="JQB4" s="137"/>
      <c r="JQC4" s="137"/>
      <c r="JQD4" s="137"/>
      <c r="JQE4" s="137"/>
      <c r="JQF4" s="137"/>
      <c r="JQG4" s="137"/>
      <c r="JQH4" s="137"/>
      <c r="JQI4" s="137"/>
      <c r="JQJ4" s="137"/>
      <c r="JQK4" s="137"/>
      <c r="JQL4" s="137"/>
      <c r="JQM4" s="137"/>
      <c r="JQN4" s="137"/>
      <c r="JQO4" s="137"/>
      <c r="JQP4" s="137"/>
      <c r="JQQ4" s="137"/>
      <c r="JQR4" s="137"/>
      <c r="JQS4" s="137"/>
      <c r="JQT4" s="137"/>
      <c r="JQU4" s="137"/>
      <c r="JQV4" s="137"/>
      <c r="JQW4" s="137"/>
      <c r="JQX4" s="137"/>
      <c r="JQY4" s="137"/>
      <c r="JQZ4" s="137"/>
      <c r="JRA4" s="137"/>
      <c r="JRB4" s="137"/>
      <c r="JRC4" s="137"/>
      <c r="JRD4" s="137"/>
      <c r="JRE4" s="137"/>
      <c r="JRF4" s="137"/>
      <c r="JRG4" s="137"/>
      <c r="JRH4" s="137"/>
      <c r="JRI4" s="137"/>
      <c r="JRJ4" s="137"/>
      <c r="JRK4" s="137"/>
      <c r="JRL4" s="137"/>
      <c r="JRM4" s="137"/>
      <c r="JRN4" s="137"/>
      <c r="JRO4" s="137"/>
      <c r="JRP4" s="137"/>
      <c r="JRQ4" s="137"/>
      <c r="JRR4" s="137"/>
      <c r="JRS4" s="137"/>
      <c r="JRT4" s="137"/>
      <c r="JRU4" s="137"/>
      <c r="JRV4" s="137"/>
      <c r="JRW4" s="137"/>
      <c r="JRX4" s="137"/>
      <c r="JRY4" s="137"/>
      <c r="JRZ4" s="137"/>
      <c r="JSA4" s="137"/>
      <c r="JSB4" s="137"/>
      <c r="JSC4" s="137"/>
      <c r="JSD4" s="137"/>
      <c r="JSE4" s="137"/>
      <c r="JSF4" s="137"/>
      <c r="JSG4" s="137"/>
      <c r="JSH4" s="137"/>
      <c r="JSI4" s="137"/>
      <c r="JSJ4" s="137"/>
      <c r="JSK4" s="137"/>
      <c r="JSL4" s="137"/>
      <c r="JSM4" s="137"/>
      <c r="JSN4" s="137"/>
      <c r="JSO4" s="137"/>
      <c r="JSP4" s="137"/>
      <c r="JSQ4" s="137"/>
      <c r="JSR4" s="137"/>
      <c r="JSS4" s="137"/>
      <c r="JST4" s="137"/>
      <c r="JSU4" s="137"/>
      <c r="JSV4" s="137"/>
      <c r="JSW4" s="137"/>
      <c r="JSX4" s="137"/>
      <c r="JSY4" s="137"/>
      <c r="JSZ4" s="137"/>
      <c r="JTA4" s="137"/>
      <c r="JTB4" s="137"/>
      <c r="JTC4" s="137"/>
      <c r="JTD4" s="137"/>
      <c r="JTE4" s="137"/>
      <c r="JTF4" s="137"/>
      <c r="JTG4" s="137"/>
      <c r="JTH4" s="137"/>
      <c r="JTI4" s="137"/>
      <c r="JTJ4" s="137"/>
      <c r="JTK4" s="137"/>
      <c r="JTL4" s="137"/>
      <c r="JTM4" s="137"/>
      <c r="JTN4" s="137"/>
      <c r="JTO4" s="137"/>
      <c r="JTP4" s="137"/>
      <c r="JTQ4" s="137"/>
      <c r="JTR4" s="137"/>
      <c r="JTS4" s="137"/>
      <c r="JTT4" s="137"/>
      <c r="JTU4" s="137"/>
      <c r="JTV4" s="137"/>
      <c r="JTW4" s="137"/>
      <c r="JTX4" s="137"/>
      <c r="JTY4" s="137"/>
      <c r="JTZ4" s="137"/>
      <c r="JUA4" s="137"/>
      <c r="JUB4" s="137"/>
      <c r="JUC4" s="137"/>
      <c r="JUD4" s="137"/>
      <c r="JUE4" s="137"/>
      <c r="JUF4" s="137"/>
      <c r="JUG4" s="137"/>
      <c r="JUH4" s="137"/>
      <c r="JUI4" s="137"/>
      <c r="JUJ4" s="137"/>
      <c r="JUK4" s="137"/>
      <c r="JUL4" s="137"/>
      <c r="JUM4" s="137"/>
      <c r="JUN4" s="137"/>
      <c r="JUO4" s="137"/>
      <c r="JUP4" s="137"/>
      <c r="JUQ4" s="137"/>
      <c r="JUR4" s="137"/>
      <c r="JUS4" s="137"/>
      <c r="JUT4" s="137"/>
      <c r="JUU4" s="137"/>
      <c r="JUV4" s="137"/>
      <c r="JUW4" s="137"/>
      <c r="JUX4" s="137"/>
      <c r="JUY4" s="137"/>
      <c r="JUZ4" s="137"/>
      <c r="JVA4" s="137"/>
      <c r="JVB4" s="137"/>
      <c r="JVC4" s="137"/>
      <c r="JVD4" s="137"/>
      <c r="JVE4" s="137"/>
      <c r="JVF4" s="137"/>
      <c r="JVG4" s="137"/>
      <c r="JVH4" s="137"/>
      <c r="JVI4" s="137"/>
      <c r="JVJ4" s="137"/>
      <c r="JVK4" s="137"/>
      <c r="JVL4" s="137"/>
      <c r="JVM4" s="137"/>
      <c r="JVN4" s="137"/>
      <c r="JVO4" s="137"/>
      <c r="JVP4" s="137"/>
      <c r="JVQ4" s="137"/>
      <c r="JVR4" s="137"/>
      <c r="JVS4" s="137"/>
      <c r="JVT4" s="137"/>
      <c r="JVU4" s="137"/>
      <c r="JVV4" s="137"/>
      <c r="JVW4" s="137"/>
      <c r="JVX4" s="137"/>
      <c r="JVY4" s="137"/>
      <c r="JVZ4" s="137"/>
      <c r="JWA4" s="137"/>
      <c r="JWB4" s="137"/>
      <c r="JWC4" s="137"/>
      <c r="JWD4" s="137"/>
      <c r="JWE4" s="137"/>
      <c r="JWF4" s="137"/>
      <c r="JWG4" s="137"/>
      <c r="JWH4" s="137"/>
      <c r="JWI4" s="137"/>
      <c r="JWJ4" s="137"/>
      <c r="JWK4" s="137"/>
      <c r="JWL4" s="137"/>
      <c r="JWM4" s="137"/>
      <c r="JWN4" s="137"/>
      <c r="JWO4" s="137"/>
      <c r="JWP4" s="137"/>
      <c r="JWQ4" s="137"/>
      <c r="JWR4" s="137"/>
      <c r="JWS4" s="137"/>
      <c r="JWT4" s="137"/>
      <c r="JWU4" s="137"/>
      <c r="JWV4" s="137"/>
      <c r="JWW4" s="137"/>
      <c r="JWX4" s="137"/>
      <c r="JWY4" s="137"/>
      <c r="JWZ4" s="137"/>
      <c r="JXA4" s="137"/>
      <c r="JXB4" s="137"/>
      <c r="JXC4" s="137"/>
      <c r="JXD4" s="137"/>
      <c r="JXE4" s="137"/>
      <c r="JXF4" s="137"/>
      <c r="JXG4" s="137"/>
      <c r="JXH4" s="137"/>
      <c r="JXI4" s="137"/>
      <c r="JXJ4" s="137"/>
      <c r="JXK4" s="137"/>
      <c r="JXL4" s="137"/>
      <c r="JXM4" s="137"/>
      <c r="JXN4" s="137"/>
      <c r="JXO4" s="137"/>
      <c r="JXP4" s="137"/>
      <c r="JXQ4" s="137"/>
      <c r="JXR4" s="137"/>
      <c r="JXS4" s="137"/>
      <c r="JXT4" s="137"/>
      <c r="JXU4" s="137"/>
      <c r="JXV4" s="137"/>
      <c r="JXW4" s="137"/>
      <c r="JXX4" s="137"/>
      <c r="JXY4" s="137"/>
      <c r="JXZ4" s="137"/>
      <c r="JYA4" s="137"/>
      <c r="JYB4" s="137"/>
      <c r="JYC4" s="137"/>
      <c r="JYD4" s="137"/>
      <c r="JYE4" s="137"/>
      <c r="JYF4" s="137"/>
      <c r="JYG4" s="137"/>
      <c r="JYH4" s="137"/>
      <c r="JYI4" s="137"/>
      <c r="JYJ4" s="137"/>
      <c r="JYK4" s="137"/>
      <c r="JYL4" s="137"/>
      <c r="JYM4" s="137"/>
      <c r="JYN4" s="137"/>
      <c r="JYO4" s="137"/>
      <c r="JYP4" s="137"/>
      <c r="JYQ4" s="137"/>
      <c r="JYR4" s="137"/>
      <c r="JYS4" s="137"/>
      <c r="JYT4" s="137"/>
      <c r="JYU4" s="137"/>
      <c r="JYV4" s="137"/>
      <c r="JYW4" s="137"/>
      <c r="JYX4" s="137"/>
      <c r="JYY4" s="137"/>
      <c r="JYZ4" s="137"/>
      <c r="JZA4" s="137"/>
      <c r="JZB4" s="137"/>
      <c r="JZC4" s="137"/>
      <c r="JZD4" s="137"/>
      <c r="JZE4" s="137"/>
      <c r="JZF4" s="137"/>
      <c r="JZG4" s="137"/>
      <c r="JZH4" s="137"/>
      <c r="JZI4" s="137"/>
      <c r="JZJ4" s="137"/>
      <c r="JZK4" s="137"/>
      <c r="JZL4" s="137"/>
      <c r="JZM4" s="137"/>
      <c r="JZN4" s="137"/>
      <c r="JZO4" s="137"/>
      <c r="JZP4" s="137"/>
      <c r="JZQ4" s="137"/>
      <c r="JZR4" s="137"/>
      <c r="JZS4" s="137"/>
      <c r="JZT4" s="137"/>
      <c r="JZU4" s="137"/>
      <c r="JZV4" s="137"/>
      <c r="JZW4" s="137"/>
      <c r="JZX4" s="137"/>
      <c r="JZY4" s="137"/>
      <c r="JZZ4" s="137"/>
      <c r="KAA4" s="137"/>
      <c r="KAB4" s="137"/>
      <c r="KAC4" s="137"/>
      <c r="KAD4" s="137"/>
      <c r="KAE4" s="137"/>
      <c r="KAF4" s="137"/>
      <c r="KAG4" s="137"/>
      <c r="KAH4" s="137"/>
      <c r="KAI4" s="137"/>
      <c r="KAJ4" s="137"/>
      <c r="KAK4" s="137"/>
      <c r="KAL4" s="137"/>
      <c r="KAM4" s="137"/>
      <c r="KAN4" s="137"/>
      <c r="KAO4" s="137"/>
      <c r="KAP4" s="137"/>
      <c r="KAQ4" s="137"/>
      <c r="KAR4" s="137"/>
      <c r="KAS4" s="137"/>
      <c r="KAT4" s="137"/>
      <c r="KAU4" s="137"/>
      <c r="KAV4" s="137"/>
      <c r="KAW4" s="137"/>
      <c r="KAX4" s="137"/>
      <c r="KAY4" s="137"/>
      <c r="KAZ4" s="137"/>
      <c r="KBA4" s="137"/>
      <c r="KBB4" s="137"/>
      <c r="KBC4" s="137"/>
      <c r="KBD4" s="137"/>
      <c r="KBE4" s="137"/>
      <c r="KBF4" s="137"/>
      <c r="KBG4" s="137"/>
      <c r="KBH4" s="137"/>
      <c r="KBI4" s="137"/>
      <c r="KBJ4" s="137"/>
      <c r="KBK4" s="137"/>
      <c r="KBL4" s="137"/>
      <c r="KBM4" s="137"/>
      <c r="KBN4" s="137"/>
      <c r="KBO4" s="137"/>
      <c r="KBP4" s="137"/>
      <c r="KBQ4" s="137"/>
      <c r="KBR4" s="137"/>
      <c r="KBS4" s="137"/>
      <c r="KBT4" s="137"/>
      <c r="KBU4" s="137"/>
      <c r="KBV4" s="137"/>
      <c r="KBW4" s="137"/>
      <c r="KBX4" s="137"/>
      <c r="KBY4" s="137"/>
      <c r="KBZ4" s="137"/>
      <c r="KCA4" s="137"/>
      <c r="KCB4" s="137"/>
      <c r="KCC4" s="137"/>
      <c r="KCD4" s="137"/>
      <c r="KCE4" s="137"/>
      <c r="KCF4" s="137"/>
      <c r="KCG4" s="137"/>
      <c r="KCH4" s="137"/>
      <c r="KCI4" s="137"/>
      <c r="KCJ4" s="137"/>
      <c r="KCK4" s="137"/>
      <c r="KCL4" s="137"/>
      <c r="KCM4" s="137"/>
      <c r="KCN4" s="137"/>
      <c r="KCO4" s="137"/>
      <c r="KCP4" s="137"/>
      <c r="KCQ4" s="137"/>
      <c r="KCR4" s="137"/>
      <c r="KCS4" s="137"/>
      <c r="KCT4" s="137"/>
      <c r="KCU4" s="137"/>
      <c r="KCV4" s="137"/>
      <c r="KCW4" s="137"/>
      <c r="KCX4" s="137"/>
      <c r="KCY4" s="137"/>
      <c r="KCZ4" s="137"/>
      <c r="KDA4" s="137"/>
      <c r="KDB4" s="137"/>
      <c r="KDC4" s="137"/>
      <c r="KDD4" s="137"/>
      <c r="KDE4" s="137"/>
      <c r="KDF4" s="137"/>
      <c r="KDG4" s="137"/>
      <c r="KDH4" s="137"/>
      <c r="KDI4" s="137"/>
      <c r="KDJ4" s="137"/>
      <c r="KDK4" s="137"/>
      <c r="KDL4" s="137"/>
      <c r="KDM4" s="137"/>
      <c r="KDN4" s="137"/>
      <c r="KDO4" s="137"/>
      <c r="KDP4" s="137"/>
      <c r="KDQ4" s="137"/>
      <c r="KDR4" s="137"/>
      <c r="KDS4" s="137"/>
      <c r="KDT4" s="137"/>
      <c r="KDU4" s="137"/>
      <c r="KDV4" s="137"/>
      <c r="KDW4" s="137"/>
      <c r="KDX4" s="137"/>
      <c r="KDY4" s="137"/>
      <c r="KDZ4" s="137"/>
      <c r="KEA4" s="137"/>
      <c r="KEB4" s="137"/>
      <c r="KEC4" s="137"/>
      <c r="KED4" s="137"/>
      <c r="KEE4" s="137"/>
      <c r="KEF4" s="137"/>
      <c r="KEG4" s="137"/>
      <c r="KEH4" s="137"/>
      <c r="KEI4" s="137"/>
      <c r="KEJ4" s="137"/>
      <c r="KEK4" s="137"/>
      <c r="KEL4" s="137"/>
      <c r="KEM4" s="137"/>
      <c r="KEN4" s="137"/>
      <c r="KEO4" s="137"/>
      <c r="KEP4" s="137"/>
      <c r="KEQ4" s="137"/>
      <c r="KER4" s="137"/>
      <c r="KES4" s="137"/>
      <c r="KET4" s="137"/>
      <c r="KEU4" s="137"/>
      <c r="KEV4" s="137"/>
      <c r="KEW4" s="137"/>
      <c r="KEX4" s="137"/>
      <c r="KEY4" s="137"/>
      <c r="KEZ4" s="137"/>
      <c r="KFA4" s="137"/>
      <c r="KFB4" s="137"/>
      <c r="KFC4" s="137"/>
      <c r="KFD4" s="137"/>
      <c r="KFE4" s="137"/>
      <c r="KFF4" s="137"/>
      <c r="KFG4" s="137"/>
      <c r="KFH4" s="137"/>
      <c r="KFI4" s="137"/>
      <c r="KFJ4" s="137"/>
      <c r="KFK4" s="137"/>
      <c r="KFL4" s="137"/>
      <c r="KFM4" s="137"/>
      <c r="KFN4" s="137"/>
      <c r="KFO4" s="137"/>
      <c r="KFP4" s="137"/>
      <c r="KFQ4" s="137"/>
      <c r="KFR4" s="137"/>
      <c r="KFS4" s="137"/>
      <c r="KFT4" s="137"/>
      <c r="KFU4" s="137"/>
      <c r="KFV4" s="137"/>
      <c r="KFW4" s="137"/>
      <c r="KFX4" s="137"/>
      <c r="KFY4" s="137"/>
      <c r="KFZ4" s="137"/>
      <c r="KGA4" s="137"/>
      <c r="KGB4" s="137"/>
      <c r="KGC4" s="137"/>
      <c r="KGD4" s="137"/>
      <c r="KGE4" s="137"/>
      <c r="KGF4" s="137"/>
      <c r="KGG4" s="137"/>
      <c r="KGH4" s="137"/>
      <c r="KGI4" s="137"/>
      <c r="KGJ4" s="137"/>
      <c r="KGK4" s="137"/>
      <c r="KGL4" s="137"/>
      <c r="KGM4" s="137"/>
      <c r="KGN4" s="137"/>
      <c r="KGO4" s="137"/>
      <c r="KGP4" s="137"/>
      <c r="KGQ4" s="137"/>
      <c r="KGR4" s="137"/>
      <c r="KGS4" s="137"/>
      <c r="KGT4" s="137"/>
      <c r="KGU4" s="137"/>
      <c r="KGV4" s="137"/>
      <c r="KGW4" s="137"/>
      <c r="KGX4" s="137"/>
      <c r="KGY4" s="137"/>
      <c r="KGZ4" s="137"/>
      <c r="KHA4" s="137"/>
      <c r="KHB4" s="137"/>
      <c r="KHC4" s="137"/>
      <c r="KHD4" s="137"/>
      <c r="KHE4" s="137"/>
      <c r="KHF4" s="137"/>
      <c r="KHG4" s="137"/>
      <c r="KHH4" s="137"/>
      <c r="KHI4" s="137"/>
      <c r="KHJ4" s="137"/>
      <c r="KHK4" s="137"/>
      <c r="KHL4" s="137"/>
      <c r="KHM4" s="137"/>
      <c r="KHN4" s="137"/>
      <c r="KHO4" s="137"/>
      <c r="KHP4" s="137"/>
      <c r="KHQ4" s="137"/>
      <c r="KHR4" s="137"/>
      <c r="KHS4" s="137"/>
      <c r="KHT4" s="137"/>
      <c r="KHU4" s="137"/>
      <c r="KHV4" s="137"/>
      <c r="KHW4" s="137"/>
      <c r="KHX4" s="137"/>
      <c r="KHY4" s="137"/>
      <c r="KHZ4" s="137"/>
      <c r="KIA4" s="137"/>
      <c r="KIB4" s="137"/>
      <c r="KIC4" s="137"/>
      <c r="KID4" s="137"/>
      <c r="KIE4" s="137"/>
      <c r="KIF4" s="137"/>
      <c r="KIG4" s="137"/>
      <c r="KIH4" s="137"/>
      <c r="KII4" s="137"/>
      <c r="KIJ4" s="137"/>
      <c r="KIK4" s="137"/>
      <c r="KIL4" s="137"/>
      <c r="KIM4" s="137"/>
      <c r="KIN4" s="137"/>
      <c r="KIO4" s="137"/>
      <c r="KIP4" s="137"/>
      <c r="KIQ4" s="137"/>
      <c r="KIR4" s="137"/>
      <c r="KIS4" s="137"/>
      <c r="KIT4" s="137"/>
      <c r="KIU4" s="137"/>
      <c r="KIV4" s="137"/>
      <c r="KIW4" s="137"/>
      <c r="KIX4" s="137"/>
      <c r="KIY4" s="137"/>
      <c r="KIZ4" s="137"/>
      <c r="KJA4" s="137"/>
      <c r="KJB4" s="137"/>
      <c r="KJC4" s="137"/>
      <c r="KJD4" s="137"/>
      <c r="KJE4" s="137"/>
      <c r="KJF4" s="137"/>
      <c r="KJG4" s="137"/>
      <c r="KJH4" s="137"/>
      <c r="KJI4" s="137"/>
      <c r="KJJ4" s="137"/>
      <c r="KJK4" s="137"/>
      <c r="KJL4" s="137"/>
      <c r="KJM4" s="137"/>
      <c r="KJN4" s="137"/>
      <c r="KJO4" s="137"/>
      <c r="KJP4" s="137"/>
      <c r="KJQ4" s="137"/>
      <c r="KJR4" s="137"/>
      <c r="KJS4" s="137"/>
      <c r="KJT4" s="137"/>
      <c r="KJU4" s="137"/>
      <c r="KJV4" s="137"/>
      <c r="KJW4" s="137"/>
      <c r="KJX4" s="137"/>
      <c r="KJY4" s="137"/>
      <c r="KJZ4" s="137"/>
      <c r="KKA4" s="137"/>
      <c r="KKB4" s="137"/>
      <c r="KKC4" s="137"/>
      <c r="KKD4" s="137"/>
      <c r="KKE4" s="137"/>
      <c r="KKF4" s="137"/>
      <c r="KKG4" s="137"/>
      <c r="KKH4" s="137"/>
      <c r="KKI4" s="137"/>
      <c r="KKJ4" s="137"/>
      <c r="KKK4" s="137"/>
      <c r="KKL4" s="137"/>
      <c r="KKM4" s="137"/>
      <c r="KKN4" s="137"/>
      <c r="KKO4" s="137"/>
      <c r="KKP4" s="137"/>
      <c r="KKQ4" s="137"/>
      <c r="KKR4" s="137"/>
      <c r="KKS4" s="137"/>
      <c r="KKT4" s="137"/>
      <c r="KKU4" s="137"/>
      <c r="KKV4" s="137"/>
      <c r="KKW4" s="137"/>
      <c r="KKX4" s="137"/>
      <c r="KKY4" s="137"/>
      <c r="KKZ4" s="137"/>
      <c r="KLA4" s="137"/>
      <c r="KLB4" s="137"/>
      <c r="KLC4" s="137"/>
      <c r="KLD4" s="137"/>
      <c r="KLE4" s="137"/>
      <c r="KLF4" s="137"/>
      <c r="KLG4" s="137"/>
      <c r="KLH4" s="137"/>
      <c r="KLI4" s="137"/>
      <c r="KLJ4" s="137"/>
      <c r="KLK4" s="137"/>
      <c r="KLL4" s="137"/>
      <c r="KLM4" s="137"/>
      <c r="KLN4" s="137"/>
      <c r="KLO4" s="137"/>
      <c r="KLP4" s="137"/>
      <c r="KLQ4" s="137"/>
      <c r="KLR4" s="137"/>
      <c r="KLS4" s="137"/>
      <c r="KLT4" s="137"/>
      <c r="KLU4" s="137"/>
      <c r="KLV4" s="137"/>
      <c r="KLW4" s="137"/>
      <c r="KLX4" s="137"/>
      <c r="KLY4" s="137"/>
      <c r="KLZ4" s="137"/>
      <c r="KMA4" s="137"/>
      <c r="KMB4" s="137"/>
      <c r="KMC4" s="137"/>
      <c r="KMD4" s="137"/>
      <c r="KME4" s="137"/>
      <c r="KMF4" s="137"/>
      <c r="KMG4" s="137"/>
      <c r="KMH4" s="137"/>
      <c r="KMI4" s="137"/>
      <c r="KMJ4" s="137"/>
      <c r="KMK4" s="137"/>
      <c r="KML4" s="137"/>
      <c r="KMM4" s="137"/>
      <c r="KMN4" s="137"/>
      <c r="KMO4" s="137"/>
      <c r="KMP4" s="137"/>
      <c r="KMQ4" s="137"/>
      <c r="KMR4" s="137"/>
      <c r="KMS4" s="137"/>
      <c r="KMT4" s="137"/>
      <c r="KMU4" s="137"/>
      <c r="KMV4" s="137"/>
      <c r="KMW4" s="137"/>
      <c r="KMX4" s="137"/>
      <c r="KMY4" s="137"/>
      <c r="KMZ4" s="137"/>
      <c r="KNA4" s="137"/>
      <c r="KNB4" s="137"/>
      <c r="KNC4" s="137"/>
      <c r="KND4" s="137"/>
      <c r="KNE4" s="137"/>
      <c r="KNF4" s="137"/>
      <c r="KNG4" s="137"/>
      <c r="KNH4" s="137"/>
      <c r="KNI4" s="137"/>
      <c r="KNJ4" s="137"/>
      <c r="KNK4" s="137"/>
      <c r="KNL4" s="137"/>
      <c r="KNM4" s="137"/>
      <c r="KNN4" s="137"/>
      <c r="KNO4" s="137"/>
      <c r="KNP4" s="137"/>
      <c r="KNQ4" s="137"/>
      <c r="KNR4" s="137"/>
      <c r="KNS4" s="137"/>
      <c r="KNT4" s="137"/>
      <c r="KNU4" s="137"/>
      <c r="KNV4" s="137"/>
      <c r="KNW4" s="137"/>
      <c r="KNX4" s="137"/>
      <c r="KNY4" s="137"/>
      <c r="KNZ4" s="137"/>
      <c r="KOA4" s="137"/>
      <c r="KOB4" s="137"/>
      <c r="KOC4" s="137"/>
      <c r="KOD4" s="137"/>
      <c r="KOE4" s="137"/>
      <c r="KOF4" s="137"/>
      <c r="KOG4" s="137"/>
      <c r="KOH4" s="137"/>
      <c r="KOI4" s="137"/>
      <c r="KOJ4" s="137"/>
      <c r="KOK4" s="137"/>
      <c r="KOL4" s="137"/>
      <c r="KOM4" s="137"/>
      <c r="KON4" s="137"/>
      <c r="KOO4" s="137"/>
      <c r="KOP4" s="137"/>
      <c r="KOQ4" s="137"/>
      <c r="KOR4" s="137"/>
      <c r="KOS4" s="137"/>
      <c r="KOT4" s="137"/>
      <c r="KOU4" s="137"/>
      <c r="KOV4" s="137"/>
      <c r="KOW4" s="137"/>
      <c r="KOX4" s="137"/>
      <c r="KOY4" s="137"/>
      <c r="KOZ4" s="137"/>
      <c r="KPA4" s="137"/>
      <c r="KPB4" s="137"/>
      <c r="KPC4" s="137"/>
      <c r="KPD4" s="137"/>
      <c r="KPE4" s="137"/>
      <c r="KPF4" s="137"/>
      <c r="KPG4" s="137"/>
      <c r="KPH4" s="137"/>
      <c r="KPI4" s="137"/>
      <c r="KPJ4" s="137"/>
      <c r="KPK4" s="137"/>
      <c r="KPL4" s="137"/>
      <c r="KPM4" s="137"/>
      <c r="KPN4" s="137"/>
      <c r="KPO4" s="137"/>
      <c r="KPP4" s="137"/>
      <c r="KPQ4" s="137"/>
      <c r="KPR4" s="137"/>
      <c r="KPS4" s="137"/>
      <c r="KPT4" s="137"/>
      <c r="KPU4" s="137"/>
      <c r="KPV4" s="137"/>
      <c r="KPW4" s="137"/>
      <c r="KPX4" s="137"/>
      <c r="KPY4" s="137"/>
      <c r="KPZ4" s="137"/>
      <c r="KQA4" s="137"/>
      <c r="KQB4" s="137"/>
      <c r="KQC4" s="137"/>
      <c r="KQD4" s="137"/>
      <c r="KQE4" s="137"/>
      <c r="KQF4" s="137"/>
      <c r="KQG4" s="137"/>
      <c r="KQH4" s="137"/>
      <c r="KQI4" s="137"/>
      <c r="KQJ4" s="137"/>
      <c r="KQK4" s="137"/>
      <c r="KQL4" s="137"/>
      <c r="KQM4" s="137"/>
      <c r="KQN4" s="137"/>
      <c r="KQO4" s="137"/>
      <c r="KQP4" s="137"/>
      <c r="KQQ4" s="137"/>
      <c r="KQR4" s="137"/>
      <c r="KQS4" s="137"/>
      <c r="KQT4" s="137"/>
      <c r="KQU4" s="137"/>
      <c r="KQV4" s="137"/>
      <c r="KQW4" s="137"/>
      <c r="KQX4" s="137"/>
      <c r="KQY4" s="137"/>
      <c r="KQZ4" s="137"/>
      <c r="KRA4" s="137"/>
      <c r="KRB4" s="137"/>
      <c r="KRC4" s="137"/>
      <c r="KRD4" s="137"/>
      <c r="KRE4" s="137"/>
      <c r="KRF4" s="137"/>
      <c r="KRG4" s="137"/>
      <c r="KRH4" s="137"/>
      <c r="KRI4" s="137"/>
      <c r="KRJ4" s="137"/>
      <c r="KRK4" s="137"/>
      <c r="KRL4" s="137"/>
      <c r="KRM4" s="137"/>
      <c r="KRN4" s="137"/>
      <c r="KRO4" s="137"/>
      <c r="KRP4" s="137"/>
      <c r="KRQ4" s="137"/>
      <c r="KRR4" s="137"/>
      <c r="KRS4" s="137"/>
      <c r="KRT4" s="137"/>
      <c r="KRU4" s="137"/>
      <c r="KRV4" s="137"/>
      <c r="KRW4" s="137"/>
      <c r="KRX4" s="137"/>
      <c r="KRY4" s="137"/>
      <c r="KRZ4" s="137"/>
      <c r="KSA4" s="137"/>
      <c r="KSB4" s="137"/>
      <c r="KSC4" s="137"/>
      <c r="KSD4" s="137"/>
      <c r="KSE4" s="137"/>
      <c r="KSF4" s="137"/>
      <c r="KSG4" s="137"/>
      <c r="KSH4" s="137"/>
      <c r="KSI4" s="137"/>
      <c r="KSJ4" s="137"/>
      <c r="KSK4" s="137"/>
      <c r="KSL4" s="137"/>
      <c r="KSM4" s="137"/>
      <c r="KSN4" s="137"/>
      <c r="KSO4" s="137"/>
      <c r="KSP4" s="137"/>
      <c r="KSQ4" s="137"/>
      <c r="KSR4" s="137"/>
      <c r="KSS4" s="137"/>
      <c r="KST4" s="137"/>
      <c r="KSU4" s="137"/>
      <c r="KSV4" s="137"/>
      <c r="KSW4" s="137"/>
      <c r="KSX4" s="137"/>
      <c r="KSY4" s="137"/>
      <c r="KSZ4" s="137"/>
      <c r="KTA4" s="137"/>
      <c r="KTB4" s="137"/>
      <c r="KTC4" s="137"/>
      <c r="KTD4" s="137"/>
      <c r="KTE4" s="137"/>
      <c r="KTF4" s="137"/>
      <c r="KTG4" s="137"/>
      <c r="KTH4" s="137"/>
      <c r="KTI4" s="137"/>
      <c r="KTJ4" s="137"/>
      <c r="KTK4" s="137"/>
      <c r="KTL4" s="137"/>
      <c r="KTM4" s="137"/>
      <c r="KTN4" s="137"/>
      <c r="KTO4" s="137"/>
      <c r="KTP4" s="137"/>
      <c r="KTQ4" s="137"/>
      <c r="KTR4" s="137"/>
      <c r="KTS4" s="137"/>
      <c r="KTT4" s="137"/>
      <c r="KTU4" s="137"/>
      <c r="KTV4" s="137"/>
      <c r="KTW4" s="137"/>
      <c r="KTX4" s="137"/>
      <c r="KTY4" s="137"/>
      <c r="KTZ4" s="137"/>
      <c r="KUA4" s="137"/>
      <c r="KUB4" s="137"/>
      <c r="KUC4" s="137"/>
      <c r="KUD4" s="137"/>
      <c r="KUE4" s="137"/>
      <c r="KUF4" s="137"/>
      <c r="KUG4" s="137"/>
      <c r="KUH4" s="137"/>
      <c r="KUI4" s="137"/>
      <c r="KUJ4" s="137"/>
      <c r="KUK4" s="137"/>
      <c r="KUL4" s="137"/>
      <c r="KUM4" s="137"/>
      <c r="KUN4" s="137"/>
      <c r="KUO4" s="137"/>
      <c r="KUP4" s="137"/>
      <c r="KUQ4" s="137"/>
      <c r="KUR4" s="137"/>
      <c r="KUS4" s="137"/>
      <c r="KUT4" s="137"/>
      <c r="KUU4" s="137"/>
      <c r="KUV4" s="137"/>
      <c r="KUW4" s="137"/>
      <c r="KUX4" s="137"/>
      <c r="KUY4" s="137"/>
      <c r="KUZ4" s="137"/>
      <c r="KVA4" s="137"/>
      <c r="KVB4" s="137"/>
      <c r="KVC4" s="137"/>
      <c r="KVD4" s="137"/>
      <c r="KVE4" s="137"/>
      <c r="KVF4" s="137"/>
      <c r="KVG4" s="137"/>
      <c r="KVH4" s="137"/>
      <c r="KVI4" s="137"/>
      <c r="KVJ4" s="137"/>
      <c r="KVK4" s="137"/>
      <c r="KVL4" s="137"/>
      <c r="KVM4" s="137"/>
      <c r="KVN4" s="137"/>
      <c r="KVO4" s="137"/>
      <c r="KVP4" s="137"/>
      <c r="KVQ4" s="137"/>
      <c r="KVR4" s="137"/>
      <c r="KVS4" s="137"/>
      <c r="KVT4" s="137"/>
      <c r="KVU4" s="137"/>
      <c r="KVV4" s="137"/>
      <c r="KVW4" s="137"/>
      <c r="KVX4" s="137"/>
      <c r="KVY4" s="137"/>
      <c r="KVZ4" s="137"/>
      <c r="KWA4" s="137"/>
      <c r="KWB4" s="137"/>
      <c r="KWC4" s="137"/>
      <c r="KWD4" s="137"/>
      <c r="KWE4" s="137"/>
      <c r="KWF4" s="137"/>
      <c r="KWG4" s="137"/>
      <c r="KWH4" s="137"/>
      <c r="KWI4" s="137"/>
      <c r="KWJ4" s="137"/>
      <c r="KWK4" s="137"/>
      <c r="KWL4" s="137"/>
      <c r="KWM4" s="137"/>
      <c r="KWN4" s="137"/>
      <c r="KWO4" s="137"/>
      <c r="KWP4" s="137"/>
      <c r="KWQ4" s="137"/>
      <c r="KWR4" s="137"/>
      <c r="KWS4" s="137"/>
      <c r="KWT4" s="137"/>
      <c r="KWU4" s="137"/>
      <c r="KWV4" s="137"/>
      <c r="KWW4" s="137"/>
      <c r="KWX4" s="137"/>
      <c r="KWY4" s="137"/>
      <c r="KWZ4" s="137"/>
      <c r="KXA4" s="137"/>
      <c r="KXB4" s="137"/>
      <c r="KXC4" s="137"/>
      <c r="KXD4" s="137"/>
      <c r="KXE4" s="137"/>
      <c r="KXF4" s="137"/>
      <c r="KXG4" s="137"/>
      <c r="KXH4" s="137"/>
      <c r="KXI4" s="137"/>
      <c r="KXJ4" s="137"/>
      <c r="KXK4" s="137"/>
      <c r="KXL4" s="137"/>
      <c r="KXM4" s="137"/>
      <c r="KXN4" s="137"/>
      <c r="KXO4" s="137"/>
      <c r="KXP4" s="137"/>
      <c r="KXQ4" s="137"/>
      <c r="KXR4" s="137"/>
      <c r="KXS4" s="137"/>
      <c r="KXT4" s="137"/>
      <c r="KXU4" s="137"/>
      <c r="KXV4" s="137"/>
      <c r="KXW4" s="137"/>
      <c r="KXX4" s="137"/>
      <c r="KXY4" s="137"/>
      <c r="KXZ4" s="137"/>
      <c r="KYA4" s="137"/>
      <c r="KYB4" s="137"/>
      <c r="KYC4" s="137"/>
      <c r="KYD4" s="137"/>
      <c r="KYE4" s="137"/>
      <c r="KYF4" s="137"/>
      <c r="KYG4" s="137"/>
      <c r="KYH4" s="137"/>
      <c r="KYI4" s="137"/>
      <c r="KYJ4" s="137"/>
      <c r="KYK4" s="137"/>
      <c r="KYL4" s="137"/>
      <c r="KYM4" s="137"/>
      <c r="KYN4" s="137"/>
      <c r="KYO4" s="137"/>
      <c r="KYP4" s="137"/>
      <c r="KYQ4" s="137"/>
      <c r="KYR4" s="137"/>
      <c r="KYS4" s="137"/>
      <c r="KYT4" s="137"/>
      <c r="KYU4" s="137"/>
      <c r="KYV4" s="137"/>
      <c r="KYW4" s="137"/>
      <c r="KYX4" s="137"/>
      <c r="KYY4" s="137"/>
      <c r="KYZ4" s="137"/>
      <c r="KZA4" s="137"/>
      <c r="KZB4" s="137"/>
      <c r="KZC4" s="137"/>
      <c r="KZD4" s="137"/>
      <c r="KZE4" s="137"/>
      <c r="KZF4" s="137"/>
      <c r="KZG4" s="137"/>
      <c r="KZH4" s="137"/>
      <c r="KZI4" s="137"/>
      <c r="KZJ4" s="137"/>
      <c r="KZK4" s="137"/>
      <c r="KZL4" s="137"/>
      <c r="KZM4" s="137"/>
      <c r="KZN4" s="137"/>
      <c r="KZO4" s="137"/>
      <c r="KZP4" s="137"/>
      <c r="KZQ4" s="137"/>
      <c r="KZR4" s="137"/>
      <c r="KZS4" s="137"/>
      <c r="KZT4" s="137"/>
      <c r="KZU4" s="137"/>
      <c r="KZV4" s="137"/>
      <c r="KZW4" s="137"/>
      <c r="KZX4" s="137"/>
      <c r="KZY4" s="137"/>
      <c r="KZZ4" s="137"/>
      <c r="LAA4" s="137"/>
      <c r="LAB4" s="137"/>
      <c r="LAC4" s="137"/>
      <c r="LAD4" s="137"/>
      <c r="LAE4" s="137"/>
      <c r="LAF4" s="137"/>
      <c r="LAG4" s="137"/>
      <c r="LAH4" s="137"/>
      <c r="LAI4" s="137"/>
      <c r="LAJ4" s="137"/>
      <c r="LAK4" s="137"/>
      <c r="LAL4" s="137"/>
      <c r="LAM4" s="137"/>
      <c r="LAN4" s="137"/>
      <c r="LAO4" s="137"/>
      <c r="LAP4" s="137"/>
      <c r="LAQ4" s="137"/>
      <c r="LAR4" s="137"/>
      <c r="LAS4" s="137"/>
      <c r="LAT4" s="137"/>
      <c r="LAU4" s="137"/>
      <c r="LAV4" s="137"/>
      <c r="LAW4" s="137"/>
      <c r="LAX4" s="137"/>
      <c r="LAY4" s="137"/>
      <c r="LAZ4" s="137"/>
      <c r="LBA4" s="137"/>
      <c r="LBB4" s="137"/>
      <c r="LBC4" s="137"/>
      <c r="LBD4" s="137"/>
      <c r="LBE4" s="137"/>
      <c r="LBF4" s="137"/>
      <c r="LBG4" s="137"/>
      <c r="LBH4" s="137"/>
      <c r="LBI4" s="137"/>
      <c r="LBJ4" s="137"/>
      <c r="LBK4" s="137"/>
      <c r="LBL4" s="137"/>
      <c r="LBM4" s="137"/>
      <c r="LBN4" s="137"/>
      <c r="LBO4" s="137"/>
      <c r="LBP4" s="137"/>
      <c r="LBQ4" s="137"/>
      <c r="LBR4" s="137"/>
      <c r="LBS4" s="137"/>
      <c r="LBT4" s="137"/>
      <c r="LBU4" s="137"/>
      <c r="LBV4" s="137"/>
      <c r="LBW4" s="137"/>
      <c r="LBX4" s="137"/>
      <c r="LBY4" s="137"/>
      <c r="LBZ4" s="137"/>
      <c r="LCA4" s="137"/>
      <c r="LCB4" s="137"/>
      <c r="LCC4" s="137"/>
      <c r="LCD4" s="137"/>
      <c r="LCE4" s="137"/>
      <c r="LCF4" s="137"/>
      <c r="LCG4" s="137"/>
      <c r="LCH4" s="137"/>
      <c r="LCI4" s="137"/>
      <c r="LCJ4" s="137"/>
      <c r="LCK4" s="137"/>
      <c r="LCL4" s="137"/>
      <c r="LCM4" s="137"/>
      <c r="LCN4" s="137"/>
      <c r="LCO4" s="137"/>
      <c r="LCP4" s="137"/>
      <c r="LCQ4" s="137"/>
      <c r="LCR4" s="137"/>
      <c r="LCS4" s="137"/>
      <c r="LCT4" s="137"/>
      <c r="LCU4" s="137"/>
      <c r="LCV4" s="137"/>
      <c r="LCW4" s="137"/>
      <c r="LCX4" s="137"/>
      <c r="LCY4" s="137"/>
      <c r="LCZ4" s="137"/>
      <c r="LDA4" s="137"/>
      <c r="LDB4" s="137"/>
      <c r="LDC4" s="137"/>
      <c r="LDD4" s="137"/>
      <c r="LDE4" s="137"/>
      <c r="LDF4" s="137"/>
      <c r="LDG4" s="137"/>
      <c r="LDH4" s="137"/>
      <c r="LDI4" s="137"/>
      <c r="LDJ4" s="137"/>
      <c r="LDK4" s="137"/>
      <c r="LDL4" s="137"/>
      <c r="LDM4" s="137"/>
      <c r="LDN4" s="137"/>
      <c r="LDO4" s="137"/>
      <c r="LDP4" s="137"/>
      <c r="LDQ4" s="137"/>
      <c r="LDR4" s="137"/>
      <c r="LDS4" s="137"/>
      <c r="LDT4" s="137"/>
      <c r="LDU4" s="137"/>
      <c r="LDV4" s="137"/>
      <c r="LDW4" s="137"/>
      <c r="LDX4" s="137"/>
      <c r="LDY4" s="137"/>
      <c r="LDZ4" s="137"/>
      <c r="LEA4" s="137"/>
      <c r="LEB4" s="137"/>
      <c r="LEC4" s="137"/>
      <c r="LED4" s="137"/>
      <c r="LEE4" s="137"/>
      <c r="LEF4" s="137"/>
      <c r="LEG4" s="137"/>
      <c r="LEH4" s="137"/>
      <c r="LEI4" s="137"/>
      <c r="LEJ4" s="137"/>
      <c r="LEK4" s="137"/>
      <c r="LEL4" s="137"/>
      <c r="LEM4" s="137"/>
      <c r="LEN4" s="137"/>
      <c r="LEO4" s="137"/>
      <c r="LEP4" s="137"/>
      <c r="LEQ4" s="137"/>
      <c r="LER4" s="137"/>
      <c r="LES4" s="137"/>
      <c r="LET4" s="137"/>
      <c r="LEU4" s="137"/>
      <c r="LEV4" s="137"/>
      <c r="LEW4" s="137"/>
      <c r="LEX4" s="137"/>
      <c r="LEY4" s="137"/>
      <c r="LEZ4" s="137"/>
      <c r="LFA4" s="137"/>
      <c r="LFB4" s="137"/>
      <c r="LFC4" s="137"/>
      <c r="LFD4" s="137"/>
      <c r="LFE4" s="137"/>
      <c r="LFF4" s="137"/>
      <c r="LFG4" s="137"/>
      <c r="LFH4" s="137"/>
      <c r="LFI4" s="137"/>
      <c r="LFJ4" s="137"/>
      <c r="LFK4" s="137"/>
      <c r="LFL4" s="137"/>
      <c r="LFM4" s="137"/>
      <c r="LFN4" s="137"/>
      <c r="LFO4" s="137"/>
      <c r="LFP4" s="137"/>
      <c r="LFQ4" s="137"/>
      <c r="LFR4" s="137"/>
      <c r="LFS4" s="137"/>
      <c r="LFT4" s="137"/>
      <c r="LFU4" s="137"/>
      <c r="LFV4" s="137"/>
      <c r="LFW4" s="137"/>
      <c r="LFX4" s="137"/>
      <c r="LFY4" s="137"/>
      <c r="LFZ4" s="137"/>
      <c r="LGA4" s="137"/>
      <c r="LGB4" s="137"/>
      <c r="LGC4" s="137"/>
      <c r="LGD4" s="137"/>
      <c r="LGE4" s="137"/>
      <c r="LGF4" s="137"/>
      <c r="LGG4" s="137"/>
      <c r="LGH4" s="137"/>
      <c r="LGI4" s="137"/>
      <c r="LGJ4" s="137"/>
      <c r="LGK4" s="137"/>
      <c r="LGL4" s="137"/>
      <c r="LGM4" s="137"/>
      <c r="LGN4" s="137"/>
      <c r="LGO4" s="137"/>
      <c r="LGP4" s="137"/>
      <c r="LGQ4" s="137"/>
      <c r="LGR4" s="137"/>
      <c r="LGS4" s="137"/>
      <c r="LGT4" s="137"/>
      <c r="LGU4" s="137"/>
      <c r="LGV4" s="137"/>
      <c r="LGW4" s="137"/>
      <c r="LGX4" s="137"/>
      <c r="LGY4" s="137"/>
      <c r="LGZ4" s="137"/>
      <c r="LHA4" s="137"/>
      <c r="LHB4" s="137"/>
      <c r="LHC4" s="137"/>
      <c r="LHD4" s="137"/>
      <c r="LHE4" s="137"/>
      <c r="LHF4" s="137"/>
      <c r="LHG4" s="137"/>
      <c r="LHH4" s="137"/>
      <c r="LHI4" s="137"/>
      <c r="LHJ4" s="137"/>
      <c r="LHK4" s="137"/>
      <c r="LHL4" s="137"/>
      <c r="LHM4" s="137"/>
      <c r="LHN4" s="137"/>
      <c r="LHO4" s="137"/>
      <c r="LHP4" s="137"/>
      <c r="LHQ4" s="137"/>
      <c r="LHR4" s="137"/>
      <c r="LHS4" s="137"/>
      <c r="LHT4" s="137"/>
      <c r="LHU4" s="137"/>
      <c r="LHV4" s="137"/>
      <c r="LHW4" s="137"/>
      <c r="LHX4" s="137"/>
      <c r="LHY4" s="137"/>
      <c r="LHZ4" s="137"/>
      <c r="LIA4" s="137"/>
      <c r="LIB4" s="137"/>
      <c r="LIC4" s="137"/>
      <c r="LID4" s="137"/>
      <c r="LIE4" s="137"/>
      <c r="LIF4" s="137"/>
      <c r="LIG4" s="137"/>
      <c r="LIH4" s="137"/>
      <c r="LII4" s="137"/>
      <c r="LIJ4" s="137"/>
      <c r="LIK4" s="137"/>
      <c r="LIL4" s="137"/>
      <c r="LIM4" s="137"/>
      <c r="LIN4" s="137"/>
      <c r="LIO4" s="137"/>
      <c r="LIP4" s="137"/>
      <c r="LIQ4" s="137"/>
      <c r="LIR4" s="137"/>
      <c r="LIS4" s="137"/>
      <c r="LIT4" s="137"/>
      <c r="LIU4" s="137"/>
      <c r="LIV4" s="137"/>
      <c r="LIW4" s="137"/>
      <c r="LIX4" s="137"/>
      <c r="LIY4" s="137"/>
      <c r="LIZ4" s="137"/>
      <c r="LJA4" s="137"/>
      <c r="LJB4" s="137"/>
      <c r="LJC4" s="137"/>
      <c r="LJD4" s="137"/>
      <c r="LJE4" s="137"/>
      <c r="LJF4" s="137"/>
      <c r="LJG4" s="137"/>
      <c r="LJH4" s="137"/>
      <c r="LJI4" s="137"/>
      <c r="LJJ4" s="137"/>
      <c r="LJK4" s="137"/>
      <c r="LJL4" s="137"/>
      <c r="LJM4" s="137"/>
      <c r="LJN4" s="137"/>
      <c r="LJO4" s="137"/>
      <c r="LJP4" s="137"/>
      <c r="LJQ4" s="137"/>
      <c r="LJR4" s="137"/>
      <c r="LJS4" s="137"/>
      <c r="LJT4" s="137"/>
      <c r="LJU4" s="137"/>
      <c r="LJV4" s="137"/>
      <c r="LJW4" s="137"/>
      <c r="LJX4" s="137"/>
      <c r="LJY4" s="137"/>
      <c r="LJZ4" s="137"/>
      <c r="LKA4" s="137"/>
      <c r="LKB4" s="137"/>
      <c r="LKC4" s="137"/>
      <c r="LKD4" s="137"/>
      <c r="LKE4" s="137"/>
      <c r="LKF4" s="137"/>
      <c r="LKG4" s="137"/>
      <c r="LKH4" s="137"/>
      <c r="LKI4" s="137"/>
      <c r="LKJ4" s="137"/>
      <c r="LKK4" s="137"/>
      <c r="LKL4" s="137"/>
      <c r="LKM4" s="137"/>
      <c r="LKN4" s="137"/>
      <c r="LKO4" s="137"/>
      <c r="LKP4" s="137"/>
      <c r="LKQ4" s="137"/>
      <c r="LKR4" s="137"/>
      <c r="LKS4" s="137"/>
      <c r="LKT4" s="137"/>
      <c r="LKU4" s="137"/>
      <c r="LKV4" s="137"/>
      <c r="LKW4" s="137"/>
      <c r="LKX4" s="137"/>
      <c r="LKY4" s="137"/>
      <c r="LKZ4" s="137"/>
      <c r="LLA4" s="137"/>
      <c r="LLB4" s="137"/>
      <c r="LLC4" s="137"/>
      <c r="LLD4" s="137"/>
      <c r="LLE4" s="137"/>
      <c r="LLF4" s="137"/>
      <c r="LLG4" s="137"/>
      <c r="LLH4" s="137"/>
      <c r="LLI4" s="137"/>
      <c r="LLJ4" s="137"/>
      <c r="LLK4" s="137"/>
      <c r="LLL4" s="137"/>
      <c r="LLM4" s="137"/>
      <c r="LLN4" s="137"/>
      <c r="LLO4" s="137"/>
      <c r="LLP4" s="137"/>
      <c r="LLQ4" s="137"/>
      <c r="LLR4" s="137"/>
      <c r="LLS4" s="137"/>
      <c r="LLT4" s="137"/>
      <c r="LLU4" s="137"/>
      <c r="LLV4" s="137"/>
      <c r="LLW4" s="137"/>
      <c r="LLX4" s="137"/>
      <c r="LLY4" s="137"/>
      <c r="LLZ4" s="137"/>
      <c r="LMA4" s="137"/>
      <c r="LMB4" s="137"/>
      <c r="LMC4" s="137"/>
      <c r="LMD4" s="137"/>
      <c r="LME4" s="137"/>
      <c r="LMF4" s="137"/>
      <c r="LMG4" s="137"/>
      <c r="LMH4" s="137"/>
      <c r="LMI4" s="137"/>
      <c r="LMJ4" s="137"/>
      <c r="LMK4" s="137"/>
      <c r="LML4" s="137"/>
      <c r="LMM4" s="137"/>
      <c r="LMN4" s="137"/>
      <c r="LMO4" s="137"/>
      <c r="LMP4" s="137"/>
      <c r="LMQ4" s="137"/>
      <c r="LMR4" s="137"/>
      <c r="LMS4" s="137"/>
      <c r="LMT4" s="137"/>
      <c r="LMU4" s="137"/>
      <c r="LMV4" s="137"/>
      <c r="LMW4" s="137"/>
      <c r="LMX4" s="137"/>
      <c r="LMY4" s="137"/>
      <c r="LMZ4" s="137"/>
      <c r="LNA4" s="137"/>
      <c r="LNB4" s="137"/>
      <c r="LNC4" s="137"/>
      <c r="LND4" s="137"/>
      <c r="LNE4" s="137"/>
      <c r="LNF4" s="137"/>
      <c r="LNG4" s="137"/>
      <c r="LNH4" s="137"/>
      <c r="LNI4" s="137"/>
      <c r="LNJ4" s="137"/>
      <c r="LNK4" s="137"/>
      <c r="LNL4" s="137"/>
      <c r="LNM4" s="137"/>
      <c r="LNN4" s="137"/>
      <c r="LNO4" s="137"/>
      <c r="LNP4" s="137"/>
      <c r="LNQ4" s="137"/>
      <c r="LNR4" s="137"/>
      <c r="LNS4" s="137"/>
      <c r="LNT4" s="137"/>
      <c r="LNU4" s="137"/>
      <c r="LNV4" s="137"/>
      <c r="LNW4" s="137"/>
      <c r="LNX4" s="137"/>
      <c r="LNY4" s="137"/>
      <c r="LNZ4" s="137"/>
      <c r="LOA4" s="137"/>
      <c r="LOB4" s="137"/>
      <c r="LOC4" s="137"/>
      <c r="LOD4" s="137"/>
      <c r="LOE4" s="137"/>
      <c r="LOF4" s="137"/>
      <c r="LOG4" s="137"/>
      <c r="LOH4" s="137"/>
      <c r="LOI4" s="137"/>
      <c r="LOJ4" s="137"/>
      <c r="LOK4" s="137"/>
      <c r="LOL4" s="137"/>
      <c r="LOM4" s="137"/>
      <c r="LON4" s="137"/>
      <c r="LOO4" s="137"/>
      <c r="LOP4" s="137"/>
      <c r="LOQ4" s="137"/>
      <c r="LOR4" s="137"/>
      <c r="LOS4" s="137"/>
      <c r="LOT4" s="137"/>
      <c r="LOU4" s="137"/>
      <c r="LOV4" s="137"/>
      <c r="LOW4" s="137"/>
      <c r="LOX4" s="137"/>
      <c r="LOY4" s="137"/>
      <c r="LOZ4" s="137"/>
      <c r="LPA4" s="137"/>
      <c r="LPB4" s="137"/>
      <c r="LPC4" s="137"/>
      <c r="LPD4" s="137"/>
      <c r="LPE4" s="137"/>
      <c r="LPF4" s="137"/>
      <c r="LPG4" s="137"/>
      <c r="LPH4" s="137"/>
      <c r="LPI4" s="137"/>
      <c r="LPJ4" s="137"/>
      <c r="LPK4" s="137"/>
      <c r="LPL4" s="137"/>
      <c r="LPM4" s="137"/>
      <c r="LPN4" s="137"/>
      <c r="LPO4" s="137"/>
      <c r="LPP4" s="137"/>
      <c r="LPQ4" s="137"/>
      <c r="LPR4" s="137"/>
      <c r="LPS4" s="137"/>
      <c r="LPT4" s="137"/>
      <c r="LPU4" s="137"/>
      <c r="LPV4" s="137"/>
      <c r="LPW4" s="137"/>
      <c r="LPX4" s="137"/>
      <c r="LPY4" s="137"/>
      <c r="LPZ4" s="137"/>
      <c r="LQA4" s="137"/>
      <c r="LQB4" s="137"/>
      <c r="LQC4" s="137"/>
      <c r="LQD4" s="137"/>
      <c r="LQE4" s="137"/>
      <c r="LQF4" s="137"/>
      <c r="LQG4" s="137"/>
      <c r="LQH4" s="137"/>
      <c r="LQI4" s="137"/>
      <c r="LQJ4" s="137"/>
      <c r="LQK4" s="137"/>
      <c r="LQL4" s="137"/>
      <c r="LQM4" s="137"/>
      <c r="LQN4" s="137"/>
      <c r="LQO4" s="137"/>
      <c r="LQP4" s="137"/>
      <c r="LQQ4" s="137"/>
      <c r="LQR4" s="137"/>
      <c r="LQS4" s="137"/>
      <c r="LQT4" s="137"/>
      <c r="LQU4" s="137"/>
      <c r="LQV4" s="137"/>
      <c r="LQW4" s="137"/>
      <c r="LQX4" s="137"/>
      <c r="LQY4" s="137"/>
      <c r="LQZ4" s="137"/>
      <c r="LRA4" s="137"/>
      <c r="LRB4" s="137"/>
      <c r="LRC4" s="137"/>
      <c r="LRD4" s="137"/>
      <c r="LRE4" s="137"/>
      <c r="LRF4" s="137"/>
      <c r="LRG4" s="137"/>
      <c r="LRH4" s="137"/>
      <c r="LRI4" s="137"/>
      <c r="LRJ4" s="137"/>
      <c r="LRK4" s="137"/>
      <c r="LRL4" s="137"/>
      <c r="LRM4" s="137"/>
      <c r="LRN4" s="137"/>
      <c r="LRO4" s="137"/>
      <c r="LRP4" s="137"/>
      <c r="LRQ4" s="137"/>
      <c r="LRR4" s="137"/>
      <c r="LRS4" s="137"/>
      <c r="LRT4" s="137"/>
      <c r="LRU4" s="137"/>
      <c r="LRV4" s="137"/>
      <c r="LRW4" s="137"/>
      <c r="LRX4" s="137"/>
      <c r="LRY4" s="137"/>
      <c r="LRZ4" s="137"/>
      <c r="LSA4" s="137"/>
      <c r="LSB4" s="137"/>
      <c r="LSC4" s="137"/>
      <c r="LSD4" s="137"/>
      <c r="LSE4" s="137"/>
      <c r="LSF4" s="137"/>
      <c r="LSG4" s="137"/>
      <c r="LSH4" s="137"/>
      <c r="LSI4" s="137"/>
      <c r="LSJ4" s="137"/>
      <c r="LSK4" s="137"/>
      <c r="LSL4" s="137"/>
      <c r="LSM4" s="137"/>
      <c r="LSN4" s="137"/>
      <c r="LSO4" s="137"/>
      <c r="LSP4" s="137"/>
      <c r="LSQ4" s="137"/>
      <c r="LSR4" s="137"/>
      <c r="LSS4" s="137"/>
      <c r="LST4" s="137"/>
      <c r="LSU4" s="137"/>
      <c r="LSV4" s="137"/>
      <c r="LSW4" s="137"/>
      <c r="LSX4" s="137"/>
      <c r="LSY4" s="137"/>
      <c r="LSZ4" s="137"/>
      <c r="LTA4" s="137"/>
      <c r="LTB4" s="137"/>
      <c r="LTC4" s="137"/>
      <c r="LTD4" s="137"/>
      <c r="LTE4" s="137"/>
      <c r="LTF4" s="137"/>
      <c r="LTG4" s="137"/>
      <c r="LTH4" s="137"/>
      <c r="LTI4" s="137"/>
      <c r="LTJ4" s="137"/>
      <c r="LTK4" s="137"/>
      <c r="LTL4" s="137"/>
      <c r="LTM4" s="137"/>
      <c r="LTN4" s="137"/>
      <c r="LTO4" s="137"/>
      <c r="LTP4" s="137"/>
      <c r="LTQ4" s="137"/>
      <c r="LTR4" s="137"/>
      <c r="LTS4" s="137"/>
      <c r="LTT4" s="137"/>
      <c r="LTU4" s="137"/>
      <c r="LTV4" s="137"/>
      <c r="LTW4" s="137"/>
      <c r="LTX4" s="137"/>
      <c r="LTY4" s="137"/>
      <c r="LTZ4" s="137"/>
      <c r="LUA4" s="137"/>
      <c r="LUB4" s="137"/>
      <c r="LUC4" s="137"/>
      <c r="LUD4" s="137"/>
      <c r="LUE4" s="137"/>
      <c r="LUF4" s="137"/>
      <c r="LUG4" s="137"/>
      <c r="LUH4" s="137"/>
      <c r="LUI4" s="137"/>
      <c r="LUJ4" s="137"/>
      <c r="LUK4" s="137"/>
      <c r="LUL4" s="137"/>
      <c r="LUM4" s="137"/>
      <c r="LUN4" s="137"/>
      <c r="LUO4" s="137"/>
      <c r="LUP4" s="137"/>
      <c r="LUQ4" s="137"/>
      <c r="LUR4" s="137"/>
      <c r="LUS4" s="137"/>
      <c r="LUT4" s="137"/>
      <c r="LUU4" s="137"/>
      <c r="LUV4" s="137"/>
      <c r="LUW4" s="137"/>
      <c r="LUX4" s="137"/>
      <c r="LUY4" s="137"/>
      <c r="LUZ4" s="137"/>
      <c r="LVA4" s="137"/>
      <c r="LVB4" s="137"/>
      <c r="LVC4" s="137"/>
      <c r="LVD4" s="137"/>
      <c r="LVE4" s="137"/>
      <c r="LVF4" s="137"/>
      <c r="LVG4" s="137"/>
      <c r="LVH4" s="137"/>
      <c r="LVI4" s="137"/>
      <c r="LVJ4" s="137"/>
      <c r="LVK4" s="137"/>
      <c r="LVL4" s="137"/>
      <c r="LVM4" s="137"/>
      <c r="LVN4" s="137"/>
      <c r="LVO4" s="137"/>
      <c r="LVP4" s="137"/>
      <c r="LVQ4" s="137"/>
      <c r="LVR4" s="137"/>
      <c r="LVS4" s="137"/>
      <c r="LVT4" s="137"/>
      <c r="LVU4" s="137"/>
      <c r="LVV4" s="137"/>
      <c r="LVW4" s="137"/>
      <c r="LVX4" s="137"/>
      <c r="LVY4" s="137"/>
      <c r="LVZ4" s="137"/>
      <c r="LWA4" s="137"/>
      <c r="LWB4" s="137"/>
      <c r="LWC4" s="137"/>
      <c r="LWD4" s="137"/>
      <c r="LWE4" s="137"/>
      <c r="LWF4" s="137"/>
      <c r="LWG4" s="137"/>
      <c r="LWH4" s="137"/>
      <c r="LWI4" s="137"/>
      <c r="LWJ4" s="137"/>
      <c r="LWK4" s="137"/>
      <c r="LWL4" s="137"/>
      <c r="LWM4" s="137"/>
      <c r="LWN4" s="137"/>
      <c r="LWO4" s="137"/>
      <c r="LWP4" s="137"/>
      <c r="LWQ4" s="137"/>
      <c r="LWR4" s="137"/>
      <c r="LWS4" s="137"/>
      <c r="LWT4" s="137"/>
      <c r="LWU4" s="137"/>
      <c r="LWV4" s="137"/>
      <c r="LWW4" s="137"/>
      <c r="LWX4" s="137"/>
      <c r="LWY4" s="137"/>
      <c r="LWZ4" s="137"/>
      <c r="LXA4" s="137"/>
      <c r="LXB4" s="137"/>
      <c r="LXC4" s="137"/>
      <c r="LXD4" s="137"/>
      <c r="LXE4" s="137"/>
      <c r="LXF4" s="137"/>
      <c r="LXG4" s="137"/>
      <c r="LXH4" s="137"/>
      <c r="LXI4" s="137"/>
      <c r="LXJ4" s="137"/>
      <c r="LXK4" s="137"/>
      <c r="LXL4" s="137"/>
      <c r="LXM4" s="137"/>
      <c r="LXN4" s="137"/>
      <c r="LXO4" s="137"/>
      <c r="LXP4" s="137"/>
      <c r="LXQ4" s="137"/>
      <c r="LXR4" s="137"/>
      <c r="LXS4" s="137"/>
      <c r="LXT4" s="137"/>
      <c r="LXU4" s="137"/>
      <c r="LXV4" s="137"/>
      <c r="LXW4" s="137"/>
      <c r="LXX4" s="137"/>
      <c r="LXY4" s="137"/>
      <c r="LXZ4" s="137"/>
      <c r="LYA4" s="137"/>
      <c r="LYB4" s="137"/>
      <c r="LYC4" s="137"/>
      <c r="LYD4" s="137"/>
      <c r="LYE4" s="137"/>
      <c r="LYF4" s="137"/>
      <c r="LYG4" s="137"/>
      <c r="LYH4" s="137"/>
      <c r="LYI4" s="137"/>
      <c r="LYJ4" s="137"/>
      <c r="LYK4" s="137"/>
      <c r="LYL4" s="137"/>
      <c r="LYM4" s="137"/>
      <c r="LYN4" s="137"/>
      <c r="LYO4" s="137"/>
      <c r="LYP4" s="137"/>
      <c r="LYQ4" s="137"/>
      <c r="LYR4" s="137"/>
      <c r="LYS4" s="137"/>
      <c r="LYT4" s="137"/>
      <c r="LYU4" s="137"/>
      <c r="LYV4" s="137"/>
      <c r="LYW4" s="137"/>
      <c r="LYX4" s="137"/>
      <c r="LYY4" s="137"/>
      <c r="LYZ4" s="137"/>
      <c r="LZA4" s="137"/>
      <c r="LZB4" s="137"/>
      <c r="LZC4" s="137"/>
      <c r="LZD4" s="137"/>
      <c r="LZE4" s="137"/>
      <c r="LZF4" s="137"/>
      <c r="LZG4" s="137"/>
      <c r="LZH4" s="137"/>
      <c r="LZI4" s="137"/>
      <c r="LZJ4" s="137"/>
      <c r="LZK4" s="137"/>
      <c r="LZL4" s="137"/>
      <c r="LZM4" s="137"/>
      <c r="LZN4" s="137"/>
      <c r="LZO4" s="137"/>
      <c r="LZP4" s="137"/>
      <c r="LZQ4" s="137"/>
      <c r="LZR4" s="137"/>
      <c r="LZS4" s="137"/>
      <c r="LZT4" s="137"/>
      <c r="LZU4" s="137"/>
      <c r="LZV4" s="137"/>
      <c r="LZW4" s="137"/>
      <c r="LZX4" s="137"/>
      <c r="LZY4" s="137"/>
      <c r="LZZ4" s="137"/>
      <c r="MAA4" s="137"/>
      <c r="MAB4" s="137"/>
      <c r="MAC4" s="137"/>
      <c r="MAD4" s="137"/>
      <c r="MAE4" s="137"/>
      <c r="MAF4" s="137"/>
      <c r="MAG4" s="137"/>
      <c r="MAH4" s="137"/>
      <c r="MAI4" s="137"/>
      <c r="MAJ4" s="137"/>
      <c r="MAK4" s="137"/>
      <c r="MAL4" s="137"/>
      <c r="MAM4" s="137"/>
      <c r="MAN4" s="137"/>
      <c r="MAO4" s="137"/>
      <c r="MAP4" s="137"/>
      <c r="MAQ4" s="137"/>
      <c r="MAR4" s="137"/>
      <c r="MAS4" s="137"/>
      <c r="MAT4" s="137"/>
      <c r="MAU4" s="137"/>
      <c r="MAV4" s="137"/>
      <c r="MAW4" s="137"/>
      <c r="MAX4" s="137"/>
      <c r="MAY4" s="137"/>
      <c r="MAZ4" s="137"/>
      <c r="MBA4" s="137"/>
      <c r="MBB4" s="137"/>
      <c r="MBC4" s="137"/>
      <c r="MBD4" s="137"/>
      <c r="MBE4" s="137"/>
      <c r="MBF4" s="137"/>
      <c r="MBG4" s="137"/>
      <c r="MBH4" s="137"/>
      <c r="MBI4" s="137"/>
      <c r="MBJ4" s="137"/>
      <c r="MBK4" s="137"/>
      <c r="MBL4" s="137"/>
      <c r="MBM4" s="137"/>
      <c r="MBN4" s="137"/>
      <c r="MBO4" s="137"/>
      <c r="MBP4" s="137"/>
      <c r="MBQ4" s="137"/>
      <c r="MBR4" s="137"/>
      <c r="MBS4" s="137"/>
      <c r="MBT4" s="137"/>
      <c r="MBU4" s="137"/>
      <c r="MBV4" s="137"/>
      <c r="MBW4" s="137"/>
      <c r="MBX4" s="137"/>
      <c r="MBY4" s="137"/>
      <c r="MBZ4" s="137"/>
      <c r="MCA4" s="137"/>
      <c r="MCB4" s="137"/>
      <c r="MCC4" s="137"/>
      <c r="MCD4" s="137"/>
      <c r="MCE4" s="137"/>
      <c r="MCF4" s="137"/>
      <c r="MCG4" s="137"/>
      <c r="MCH4" s="137"/>
      <c r="MCI4" s="137"/>
      <c r="MCJ4" s="137"/>
      <c r="MCK4" s="137"/>
      <c r="MCL4" s="137"/>
      <c r="MCM4" s="137"/>
      <c r="MCN4" s="137"/>
      <c r="MCO4" s="137"/>
      <c r="MCP4" s="137"/>
      <c r="MCQ4" s="137"/>
      <c r="MCR4" s="137"/>
      <c r="MCS4" s="137"/>
      <c r="MCT4" s="137"/>
      <c r="MCU4" s="137"/>
      <c r="MCV4" s="137"/>
      <c r="MCW4" s="137"/>
      <c r="MCX4" s="137"/>
      <c r="MCY4" s="137"/>
      <c r="MCZ4" s="137"/>
      <c r="MDA4" s="137"/>
      <c r="MDB4" s="137"/>
      <c r="MDC4" s="137"/>
      <c r="MDD4" s="137"/>
      <c r="MDE4" s="137"/>
      <c r="MDF4" s="137"/>
      <c r="MDG4" s="137"/>
      <c r="MDH4" s="137"/>
      <c r="MDI4" s="137"/>
      <c r="MDJ4" s="137"/>
      <c r="MDK4" s="137"/>
      <c r="MDL4" s="137"/>
      <c r="MDM4" s="137"/>
      <c r="MDN4" s="137"/>
      <c r="MDO4" s="137"/>
      <c r="MDP4" s="137"/>
      <c r="MDQ4" s="137"/>
      <c r="MDR4" s="137"/>
      <c r="MDS4" s="137"/>
      <c r="MDT4" s="137"/>
      <c r="MDU4" s="137"/>
      <c r="MDV4" s="137"/>
      <c r="MDW4" s="137"/>
      <c r="MDX4" s="137"/>
      <c r="MDY4" s="137"/>
      <c r="MDZ4" s="137"/>
      <c r="MEA4" s="137"/>
      <c r="MEB4" s="137"/>
      <c r="MEC4" s="137"/>
      <c r="MED4" s="137"/>
      <c r="MEE4" s="137"/>
      <c r="MEF4" s="137"/>
      <c r="MEG4" s="137"/>
      <c r="MEH4" s="137"/>
      <c r="MEI4" s="137"/>
      <c r="MEJ4" s="137"/>
      <c r="MEK4" s="137"/>
      <c r="MEL4" s="137"/>
      <c r="MEM4" s="137"/>
      <c r="MEN4" s="137"/>
      <c r="MEO4" s="137"/>
      <c r="MEP4" s="137"/>
      <c r="MEQ4" s="137"/>
      <c r="MER4" s="137"/>
      <c r="MES4" s="137"/>
      <c r="MET4" s="137"/>
      <c r="MEU4" s="137"/>
      <c r="MEV4" s="137"/>
      <c r="MEW4" s="137"/>
      <c r="MEX4" s="137"/>
      <c r="MEY4" s="137"/>
      <c r="MEZ4" s="137"/>
      <c r="MFA4" s="137"/>
      <c r="MFB4" s="137"/>
      <c r="MFC4" s="137"/>
      <c r="MFD4" s="137"/>
      <c r="MFE4" s="137"/>
      <c r="MFF4" s="137"/>
      <c r="MFG4" s="137"/>
      <c r="MFH4" s="137"/>
      <c r="MFI4" s="137"/>
      <c r="MFJ4" s="137"/>
      <c r="MFK4" s="137"/>
      <c r="MFL4" s="137"/>
      <c r="MFM4" s="137"/>
      <c r="MFN4" s="137"/>
      <c r="MFO4" s="137"/>
      <c r="MFP4" s="137"/>
      <c r="MFQ4" s="137"/>
      <c r="MFR4" s="137"/>
      <c r="MFS4" s="137"/>
      <c r="MFT4" s="137"/>
      <c r="MFU4" s="137"/>
      <c r="MFV4" s="137"/>
      <c r="MFW4" s="137"/>
      <c r="MFX4" s="137"/>
      <c r="MFY4" s="137"/>
      <c r="MFZ4" s="137"/>
      <c r="MGA4" s="137"/>
      <c r="MGB4" s="137"/>
      <c r="MGC4" s="137"/>
      <c r="MGD4" s="137"/>
      <c r="MGE4" s="137"/>
      <c r="MGF4" s="137"/>
      <c r="MGG4" s="137"/>
      <c r="MGH4" s="137"/>
      <c r="MGI4" s="137"/>
      <c r="MGJ4" s="137"/>
      <c r="MGK4" s="137"/>
      <c r="MGL4" s="137"/>
      <c r="MGM4" s="137"/>
      <c r="MGN4" s="137"/>
      <c r="MGO4" s="137"/>
      <c r="MGP4" s="137"/>
      <c r="MGQ4" s="137"/>
      <c r="MGR4" s="137"/>
      <c r="MGS4" s="137"/>
      <c r="MGT4" s="137"/>
      <c r="MGU4" s="137"/>
      <c r="MGV4" s="137"/>
      <c r="MGW4" s="137"/>
      <c r="MGX4" s="137"/>
      <c r="MGY4" s="137"/>
      <c r="MGZ4" s="137"/>
      <c r="MHA4" s="137"/>
      <c r="MHB4" s="137"/>
      <c r="MHC4" s="137"/>
      <c r="MHD4" s="137"/>
      <c r="MHE4" s="137"/>
      <c r="MHF4" s="137"/>
      <c r="MHG4" s="137"/>
      <c r="MHH4" s="137"/>
      <c r="MHI4" s="137"/>
      <c r="MHJ4" s="137"/>
      <c r="MHK4" s="137"/>
      <c r="MHL4" s="137"/>
      <c r="MHM4" s="137"/>
      <c r="MHN4" s="137"/>
      <c r="MHO4" s="137"/>
      <c r="MHP4" s="137"/>
      <c r="MHQ4" s="137"/>
      <c r="MHR4" s="137"/>
      <c r="MHS4" s="137"/>
      <c r="MHT4" s="137"/>
      <c r="MHU4" s="137"/>
      <c r="MHV4" s="137"/>
      <c r="MHW4" s="137"/>
      <c r="MHX4" s="137"/>
      <c r="MHY4" s="137"/>
      <c r="MHZ4" s="137"/>
      <c r="MIA4" s="137"/>
      <c r="MIB4" s="137"/>
      <c r="MIC4" s="137"/>
      <c r="MID4" s="137"/>
      <c r="MIE4" s="137"/>
      <c r="MIF4" s="137"/>
      <c r="MIG4" s="137"/>
      <c r="MIH4" s="137"/>
      <c r="MII4" s="137"/>
      <c r="MIJ4" s="137"/>
      <c r="MIK4" s="137"/>
      <c r="MIL4" s="137"/>
      <c r="MIM4" s="137"/>
      <c r="MIN4" s="137"/>
      <c r="MIO4" s="137"/>
      <c r="MIP4" s="137"/>
      <c r="MIQ4" s="137"/>
      <c r="MIR4" s="137"/>
      <c r="MIS4" s="137"/>
      <c r="MIT4" s="137"/>
      <c r="MIU4" s="137"/>
      <c r="MIV4" s="137"/>
      <c r="MIW4" s="137"/>
      <c r="MIX4" s="137"/>
      <c r="MIY4" s="137"/>
      <c r="MIZ4" s="137"/>
      <c r="MJA4" s="137"/>
      <c r="MJB4" s="137"/>
      <c r="MJC4" s="137"/>
      <c r="MJD4" s="137"/>
      <c r="MJE4" s="137"/>
      <c r="MJF4" s="137"/>
      <c r="MJG4" s="137"/>
      <c r="MJH4" s="137"/>
      <c r="MJI4" s="137"/>
      <c r="MJJ4" s="137"/>
      <c r="MJK4" s="137"/>
      <c r="MJL4" s="137"/>
      <c r="MJM4" s="137"/>
      <c r="MJN4" s="137"/>
      <c r="MJO4" s="137"/>
      <c r="MJP4" s="137"/>
      <c r="MJQ4" s="137"/>
      <c r="MJR4" s="137"/>
      <c r="MJS4" s="137"/>
      <c r="MJT4" s="137"/>
      <c r="MJU4" s="137"/>
      <c r="MJV4" s="137"/>
      <c r="MJW4" s="137"/>
      <c r="MJX4" s="137"/>
      <c r="MJY4" s="137"/>
      <c r="MJZ4" s="137"/>
      <c r="MKA4" s="137"/>
      <c r="MKB4" s="137"/>
      <c r="MKC4" s="137"/>
      <c r="MKD4" s="137"/>
      <c r="MKE4" s="137"/>
      <c r="MKF4" s="137"/>
      <c r="MKG4" s="137"/>
      <c r="MKH4" s="137"/>
      <c r="MKI4" s="137"/>
      <c r="MKJ4" s="137"/>
      <c r="MKK4" s="137"/>
      <c r="MKL4" s="137"/>
      <c r="MKM4" s="137"/>
      <c r="MKN4" s="137"/>
      <c r="MKO4" s="137"/>
      <c r="MKP4" s="137"/>
      <c r="MKQ4" s="137"/>
      <c r="MKR4" s="137"/>
      <c r="MKS4" s="137"/>
      <c r="MKT4" s="137"/>
      <c r="MKU4" s="137"/>
      <c r="MKV4" s="137"/>
      <c r="MKW4" s="137"/>
      <c r="MKX4" s="137"/>
      <c r="MKY4" s="137"/>
      <c r="MKZ4" s="137"/>
      <c r="MLA4" s="137"/>
      <c r="MLB4" s="137"/>
      <c r="MLC4" s="137"/>
      <c r="MLD4" s="137"/>
      <c r="MLE4" s="137"/>
      <c r="MLF4" s="137"/>
      <c r="MLG4" s="137"/>
      <c r="MLH4" s="137"/>
      <c r="MLI4" s="137"/>
      <c r="MLJ4" s="137"/>
      <c r="MLK4" s="137"/>
      <c r="MLL4" s="137"/>
      <c r="MLM4" s="137"/>
      <c r="MLN4" s="137"/>
      <c r="MLO4" s="137"/>
      <c r="MLP4" s="137"/>
      <c r="MLQ4" s="137"/>
      <c r="MLR4" s="137"/>
      <c r="MLS4" s="137"/>
      <c r="MLT4" s="137"/>
      <c r="MLU4" s="137"/>
      <c r="MLV4" s="137"/>
      <c r="MLW4" s="137"/>
      <c r="MLX4" s="137"/>
      <c r="MLY4" s="137"/>
      <c r="MLZ4" s="137"/>
      <c r="MMA4" s="137"/>
      <c r="MMB4" s="137"/>
      <c r="MMC4" s="137"/>
      <c r="MMD4" s="137"/>
      <c r="MME4" s="137"/>
      <c r="MMF4" s="137"/>
      <c r="MMG4" s="137"/>
      <c r="MMH4" s="137"/>
      <c r="MMI4" s="137"/>
      <c r="MMJ4" s="137"/>
      <c r="MMK4" s="137"/>
      <c r="MML4" s="137"/>
      <c r="MMM4" s="137"/>
      <c r="MMN4" s="137"/>
      <c r="MMO4" s="137"/>
      <c r="MMP4" s="137"/>
      <c r="MMQ4" s="137"/>
      <c r="MMR4" s="137"/>
      <c r="MMS4" s="137"/>
      <c r="MMT4" s="137"/>
      <c r="MMU4" s="137"/>
      <c r="MMV4" s="137"/>
      <c r="MMW4" s="137"/>
      <c r="MMX4" s="137"/>
      <c r="MMY4" s="137"/>
      <c r="MMZ4" s="137"/>
      <c r="MNA4" s="137"/>
      <c r="MNB4" s="137"/>
      <c r="MNC4" s="137"/>
      <c r="MND4" s="137"/>
      <c r="MNE4" s="137"/>
      <c r="MNF4" s="137"/>
      <c r="MNG4" s="137"/>
      <c r="MNH4" s="137"/>
      <c r="MNI4" s="137"/>
      <c r="MNJ4" s="137"/>
      <c r="MNK4" s="137"/>
      <c r="MNL4" s="137"/>
      <c r="MNM4" s="137"/>
      <c r="MNN4" s="137"/>
      <c r="MNO4" s="137"/>
      <c r="MNP4" s="137"/>
      <c r="MNQ4" s="137"/>
      <c r="MNR4" s="137"/>
      <c r="MNS4" s="137"/>
      <c r="MNT4" s="137"/>
      <c r="MNU4" s="137"/>
      <c r="MNV4" s="137"/>
      <c r="MNW4" s="137"/>
      <c r="MNX4" s="137"/>
      <c r="MNY4" s="137"/>
      <c r="MNZ4" s="137"/>
      <c r="MOA4" s="137"/>
      <c r="MOB4" s="137"/>
      <c r="MOC4" s="137"/>
      <c r="MOD4" s="137"/>
      <c r="MOE4" s="137"/>
      <c r="MOF4" s="137"/>
      <c r="MOG4" s="137"/>
      <c r="MOH4" s="137"/>
      <c r="MOI4" s="137"/>
      <c r="MOJ4" s="137"/>
      <c r="MOK4" s="137"/>
      <c r="MOL4" s="137"/>
      <c r="MOM4" s="137"/>
      <c r="MON4" s="137"/>
      <c r="MOO4" s="137"/>
      <c r="MOP4" s="137"/>
      <c r="MOQ4" s="137"/>
      <c r="MOR4" s="137"/>
      <c r="MOS4" s="137"/>
      <c r="MOT4" s="137"/>
      <c r="MOU4" s="137"/>
      <c r="MOV4" s="137"/>
      <c r="MOW4" s="137"/>
      <c r="MOX4" s="137"/>
      <c r="MOY4" s="137"/>
      <c r="MOZ4" s="137"/>
      <c r="MPA4" s="137"/>
      <c r="MPB4" s="137"/>
      <c r="MPC4" s="137"/>
      <c r="MPD4" s="137"/>
      <c r="MPE4" s="137"/>
      <c r="MPF4" s="137"/>
      <c r="MPG4" s="137"/>
      <c r="MPH4" s="137"/>
      <c r="MPI4" s="137"/>
      <c r="MPJ4" s="137"/>
      <c r="MPK4" s="137"/>
      <c r="MPL4" s="137"/>
      <c r="MPM4" s="137"/>
      <c r="MPN4" s="137"/>
      <c r="MPO4" s="137"/>
      <c r="MPP4" s="137"/>
      <c r="MPQ4" s="137"/>
      <c r="MPR4" s="137"/>
      <c r="MPS4" s="137"/>
      <c r="MPT4" s="137"/>
      <c r="MPU4" s="137"/>
      <c r="MPV4" s="137"/>
      <c r="MPW4" s="137"/>
      <c r="MPX4" s="137"/>
      <c r="MPY4" s="137"/>
      <c r="MPZ4" s="137"/>
      <c r="MQA4" s="137"/>
      <c r="MQB4" s="137"/>
      <c r="MQC4" s="137"/>
      <c r="MQD4" s="137"/>
      <c r="MQE4" s="137"/>
      <c r="MQF4" s="137"/>
      <c r="MQG4" s="137"/>
      <c r="MQH4" s="137"/>
      <c r="MQI4" s="137"/>
      <c r="MQJ4" s="137"/>
      <c r="MQK4" s="137"/>
      <c r="MQL4" s="137"/>
      <c r="MQM4" s="137"/>
      <c r="MQN4" s="137"/>
      <c r="MQO4" s="137"/>
      <c r="MQP4" s="137"/>
      <c r="MQQ4" s="137"/>
      <c r="MQR4" s="137"/>
      <c r="MQS4" s="137"/>
      <c r="MQT4" s="137"/>
      <c r="MQU4" s="137"/>
      <c r="MQV4" s="137"/>
      <c r="MQW4" s="137"/>
      <c r="MQX4" s="137"/>
      <c r="MQY4" s="137"/>
      <c r="MQZ4" s="137"/>
      <c r="MRA4" s="137"/>
      <c r="MRB4" s="137"/>
      <c r="MRC4" s="137"/>
      <c r="MRD4" s="137"/>
      <c r="MRE4" s="137"/>
      <c r="MRF4" s="137"/>
      <c r="MRG4" s="137"/>
      <c r="MRH4" s="137"/>
      <c r="MRI4" s="137"/>
      <c r="MRJ4" s="137"/>
      <c r="MRK4" s="137"/>
      <c r="MRL4" s="137"/>
      <c r="MRM4" s="137"/>
      <c r="MRN4" s="137"/>
      <c r="MRO4" s="137"/>
      <c r="MRP4" s="137"/>
      <c r="MRQ4" s="137"/>
      <c r="MRR4" s="137"/>
      <c r="MRS4" s="137"/>
      <c r="MRT4" s="137"/>
      <c r="MRU4" s="137"/>
      <c r="MRV4" s="137"/>
      <c r="MRW4" s="137"/>
      <c r="MRX4" s="137"/>
      <c r="MRY4" s="137"/>
      <c r="MRZ4" s="137"/>
      <c r="MSA4" s="137"/>
      <c r="MSB4" s="137"/>
      <c r="MSC4" s="137"/>
      <c r="MSD4" s="137"/>
      <c r="MSE4" s="137"/>
      <c r="MSF4" s="137"/>
      <c r="MSG4" s="137"/>
      <c r="MSH4" s="137"/>
      <c r="MSI4" s="137"/>
      <c r="MSJ4" s="137"/>
      <c r="MSK4" s="137"/>
      <c r="MSL4" s="137"/>
      <c r="MSM4" s="137"/>
      <c r="MSN4" s="137"/>
      <c r="MSO4" s="137"/>
      <c r="MSP4" s="137"/>
      <c r="MSQ4" s="137"/>
      <c r="MSR4" s="137"/>
      <c r="MSS4" s="137"/>
      <c r="MST4" s="137"/>
      <c r="MSU4" s="137"/>
      <c r="MSV4" s="137"/>
      <c r="MSW4" s="137"/>
      <c r="MSX4" s="137"/>
      <c r="MSY4" s="137"/>
      <c r="MSZ4" s="137"/>
      <c r="MTA4" s="137"/>
      <c r="MTB4" s="137"/>
      <c r="MTC4" s="137"/>
      <c r="MTD4" s="137"/>
      <c r="MTE4" s="137"/>
      <c r="MTF4" s="137"/>
      <c r="MTG4" s="137"/>
      <c r="MTH4" s="137"/>
      <c r="MTI4" s="137"/>
      <c r="MTJ4" s="137"/>
      <c r="MTK4" s="137"/>
      <c r="MTL4" s="137"/>
      <c r="MTM4" s="137"/>
      <c r="MTN4" s="137"/>
      <c r="MTO4" s="137"/>
      <c r="MTP4" s="137"/>
      <c r="MTQ4" s="137"/>
      <c r="MTR4" s="137"/>
      <c r="MTS4" s="137"/>
      <c r="MTT4" s="137"/>
      <c r="MTU4" s="137"/>
      <c r="MTV4" s="137"/>
      <c r="MTW4" s="137"/>
      <c r="MTX4" s="137"/>
      <c r="MTY4" s="137"/>
      <c r="MTZ4" s="137"/>
      <c r="MUA4" s="137"/>
      <c r="MUB4" s="137"/>
      <c r="MUC4" s="137"/>
      <c r="MUD4" s="137"/>
      <c r="MUE4" s="137"/>
      <c r="MUF4" s="137"/>
      <c r="MUG4" s="137"/>
      <c r="MUH4" s="137"/>
      <c r="MUI4" s="137"/>
      <c r="MUJ4" s="137"/>
      <c r="MUK4" s="137"/>
      <c r="MUL4" s="137"/>
      <c r="MUM4" s="137"/>
      <c r="MUN4" s="137"/>
      <c r="MUO4" s="137"/>
      <c r="MUP4" s="137"/>
      <c r="MUQ4" s="137"/>
      <c r="MUR4" s="137"/>
      <c r="MUS4" s="137"/>
      <c r="MUT4" s="137"/>
      <c r="MUU4" s="137"/>
      <c r="MUV4" s="137"/>
      <c r="MUW4" s="137"/>
      <c r="MUX4" s="137"/>
      <c r="MUY4" s="137"/>
      <c r="MUZ4" s="137"/>
      <c r="MVA4" s="137"/>
      <c r="MVB4" s="137"/>
      <c r="MVC4" s="137"/>
      <c r="MVD4" s="137"/>
      <c r="MVE4" s="137"/>
      <c r="MVF4" s="137"/>
      <c r="MVG4" s="137"/>
      <c r="MVH4" s="137"/>
      <c r="MVI4" s="137"/>
      <c r="MVJ4" s="137"/>
      <c r="MVK4" s="137"/>
      <c r="MVL4" s="137"/>
      <c r="MVM4" s="137"/>
      <c r="MVN4" s="137"/>
      <c r="MVO4" s="137"/>
      <c r="MVP4" s="137"/>
      <c r="MVQ4" s="137"/>
      <c r="MVR4" s="137"/>
      <c r="MVS4" s="137"/>
      <c r="MVT4" s="137"/>
      <c r="MVU4" s="137"/>
      <c r="MVV4" s="137"/>
      <c r="MVW4" s="137"/>
      <c r="MVX4" s="137"/>
      <c r="MVY4" s="137"/>
      <c r="MVZ4" s="137"/>
      <c r="MWA4" s="137"/>
      <c r="MWB4" s="137"/>
      <c r="MWC4" s="137"/>
      <c r="MWD4" s="137"/>
      <c r="MWE4" s="137"/>
      <c r="MWF4" s="137"/>
      <c r="MWG4" s="137"/>
      <c r="MWH4" s="137"/>
      <c r="MWI4" s="137"/>
      <c r="MWJ4" s="137"/>
      <c r="MWK4" s="137"/>
      <c r="MWL4" s="137"/>
      <c r="MWM4" s="137"/>
      <c r="MWN4" s="137"/>
      <c r="MWO4" s="137"/>
      <c r="MWP4" s="137"/>
      <c r="MWQ4" s="137"/>
      <c r="MWR4" s="137"/>
      <c r="MWS4" s="137"/>
      <c r="MWT4" s="137"/>
      <c r="MWU4" s="137"/>
      <c r="MWV4" s="137"/>
      <c r="MWW4" s="137"/>
      <c r="MWX4" s="137"/>
      <c r="MWY4" s="137"/>
      <c r="MWZ4" s="137"/>
      <c r="MXA4" s="137"/>
      <c r="MXB4" s="137"/>
      <c r="MXC4" s="137"/>
      <c r="MXD4" s="137"/>
      <c r="MXE4" s="137"/>
      <c r="MXF4" s="137"/>
      <c r="MXG4" s="137"/>
      <c r="MXH4" s="137"/>
      <c r="MXI4" s="137"/>
      <c r="MXJ4" s="137"/>
      <c r="MXK4" s="137"/>
      <c r="MXL4" s="137"/>
      <c r="MXM4" s="137"/>
      <c r="MXN4" s="137"/>
      <c r="MXO4" s="137"/>
      <c r="MXP4" s="137"/>
      <c r="MXQ4" s="137"/>
      <c r="MXR4" s="137"/>
      <c r="MXS4" s="137"/>
      <c r="MXT4" s="137"/>
      <c r="MXU4" s="137"/>
      <c r="MXV4" s="137"/>
      <c r="MXW4" s="137"/>
      <c r="MXX4" s="137"/>
      <c r="MXY4" s="137"/>
      <c r="MXZ4" s="137"/>
      <c r="MYA4" s="137"/>
      <c r="MYB4" s="137"/>
      <c r="MYC4" s="137"/>
      <c r="MYD4" s="137"/>
      <c r="MYE4" s="137"/>
      <c r="MYF4" s="137"/>
      <c r="MYG4" s="137"/>
      <c r="MYH4" s="137"/>
      <c r="MYI4" s="137"/>
      <c r="MYJ4" s="137"/>
      <c r="MYK4" s="137"/>
      <c r="MYL4" s="137"/>
      <c r="MYM4" s="137"/>
      <c r="MYN4" s="137"/>
      <c r="MYO4" s="137"/>
      <c r="MYP4" s="137"/>
      <c r="MYQ4" s="137"/>
      <c r="MYR4" s="137"/>
      <c r="MYS4" s="137"/>
      <c r="MYT4" s="137"/>
      <c r="MYU4" s="137"/>
      <c r="MYV4" s="137"/>
      <c r="MYW4" s="137"/>
      <c r="MYX4" s="137"/>
      <c r="MYY4" s="137"/>
      <c r="MYZ4" s="137"/>
      <c r="MZA4" s="137"/>
      <c r="MZB4" s="137"/>
      <c r="MZC4" s="137"/>
      <c r="MZD4" s="137"/>
      <c r="MZE4" s="137"/>
      <c r="MZF4" s="137"/>
      <c r="MZG4" s="137"/>
      <c r="MZH4" s="137"/>
      <c r="MZI4" s="137"/>
      <c r="MZJ4" s="137"/>
      <c r="MZK4" s="137"/>
      <c r="MZL4" s="137"/>
      <c r="MZM4" s="137"/>
      <c r="MZN4" s="137"/>
      <c r="MZO4" s="137"/>
      <c r="MZP4" s="137"/>
      <c r="MZQ4" s="137"/>
      <c r="MZR4" s="137"/>
      <c r="MZS4" s="137"/>
      <c r="MZT4" s="137"/>
      <c r="MZU4" s="137"/>
      <c r="MZV4" s="137"/>
      <c r="MZW4" s="137"/>
      <c r="MZX4" s="137"/>
      <c r="MZY4" s="137"/>
      <c r="MZZ4" s="137"/>
      <c r="NAA4" s="137"/>
      <c r="NAB4" s="137"/>
      <c r="NAC4" s="137"/>
      <c r="NAD4" s="137"/>
      <c r="NAE4" s="137"/>
      <c r="NAF4" s="137"/>
      <c r="NAG4" s="137"/>
      <c r="NAH4" s="137"/>
      <c r="NAI4" s="137"/>
      <c r="NAJ4" s="137"/>
      <c r="NAK4" s="137"/>
      <c r="NAL4" s="137"/>
      <c r="NAM4" s="137"/>
      <c r="NAN4" s="137"/>
      <c r="NAO4" s="137"/>
      <c r="NAP4" s="137"/>
      <c r="NAQ4" s="137"/>
      <c r="NAR4" s="137"/>
      <c r="NAS4" s="137"/>
      <c r="NAT4" s="137"/>
      <c r="NAU4" s="137"/>
      <c r="NAV4" s="137"/>
      <c r="NAW4" s="137"/>
      <c r="NAX4" s="137"/>
      <c r="NAY4" s="137"/>
      <c r="NAZ4" s="137"/>
      <c r="NBA4" s="137"/>
      <c r="NBB4" s="137"/>
      <c r="NBC4" s="137"/>
      <c r="NBD4" s="137"/>
      <c r="NBE4" s="137"/>
      <c r="NBF4" s="137"/>
      <c r="NBG4" s="137"/>
      <c r="NBH4" s="137"/>
      <c r="NBI4" s="137"/>
      <c r="NBJ4" s="137"/>
      <c r="NBK4" s="137"/>
      <c r="NBL4" s="137"/>
      <c r="NBM4" s="137"/>
      <c r="NBN4" s="137"/>
      <c r="NBO4" s="137"/>
      <c r="NBP4" s="137"/>
      <c r="NBQ4" s="137"/>
      <c r="NBR4" s="137"/>
      <c r="NBS4" s="137"/>
      <c r="NBT4" s="137"/>
      <c r="NBU4" s="137"/>
      <c r="NBV4" s="137"/>
      <c r="NBW4" s="137"/>
      <c r="NBX4" s="137"/>
      <c r="NBY4" s="137"/>
      <c r="NBZ4" s="137"/>
      <c r="NCA4" s="137"/>
      <c r="NCB4" s="137"/>
      <c r="NCC4" s="137"/>
      <c r="NCD4" s="137"/>
      <c r="NCE4" s="137"/>
      <c r="NCF4" s="137"/>
      <c r="NCG4" s="137"/>
      <c r="NCH4" s="137"/>
      <c r="NCI4" s="137"/>
      <c r="NCJ4" s="137"/>
      <c r="NCK4" s="137"/>
      <c r="NCL4" s="137"/>
      <c r="NCM4" s="137"/>
      <c r="NCN4" s="137"/>
      <c r="NCO4" s="137"/>
      <c r="NCP4" s="137"/>
      <c r="NCQ4" s="137"/>
      <c r="NCR4" s="137"/>
      <c r="NCS4" s="137"/>
      <c r="NCT4" s="137"/>
      <c r="NCU4" s="137"/>
      <c r="NCV4" s="137"/>
      <c r="NCW4" s="137"/>
      <c r="NCX4" s="137"/>
      <c r="NCY4" s="137"/>
      <c r="NCZ4" s="137"/>
      <c r="NDA4" s="137"/>
      <c r="NDB4" s="137"/>
      <c r="NDC4" s="137"/>
      <c r="NDD4" s="137"/>
      <c r="NDE4" s="137"/>
      <c r="NDF4" s="137"/>
      <c r="NDG4" s="137"/>
      <c r="NDH4" s="137"/>
      <c r="NDI4" s="137"/>
      <c r="NDJ4" s="137"/>
      <c r="NDK4" s="137"/>
      <c r="NDL4" s="137"/>
      <c r="NDM4" s="137"/>
      <c r="NDN4" s="137"/>
      <c r="NDO4" s="137"/>
      <c r="NDP4" s="137"/>
      <c r="NDQ4" s="137"/>
      <c r="NDR4" s="137"/>
      <c r="NDS4" s="137"/>
      <c r="NDT4" s="137"/>
      <c r="NDU4" s="137"/>
      <c r="NDV4" s="137"/>
      <c r="NDW4" s="137"/>
      <c r="NDX4" s="137"/>
      <c r="NDY4" s="137"/>
      <c r="NDZ4" s="137"/>
      <c r="NEA4" s="137"/>
      <c r="NEB4" s="137"/>
      <c r="NEC4" s="137"/>
      <c r="NED4" s="137"/>
      <c r="NEE4" s="137"/>
      <c r="NEF4" s="137"/>
      <c r="NEG4" s="137"/>
      <c r="NEH4" s="137"/>
      <c r="NEI4" s="137"/>
      <c r="NEJ4" s="137"/>
      <c r="NEK4" s="137"/>
      <c r="NEL4" s="137"/>
      <c r="NEM4" s="137"/>
      <c r="NEN4" s="137"/>
      <c r="NEO4" s="137"/>
      <c r="NEP4" s="137"/>
      <c r="NEQ4" s="137"/>
      <c r="NER4" s="137"/>
      <c r="NES4" s="137"/>
      <c r="NET4" s="137"/>
      <c r="NEU4" s="137"/>
      <c r="NEV4" s="137"/>
      <c r="NEW4" s="137"/>
      <c r="NEX4" s="137"/>
      <c r="NEY4" s="137"/>
      <c r="NEZ4" s="137"/>
      <c r="NFA4" s="137"/>
      <c r="NFB4" s="137"/>
      <c r="NFC4" s="137"/>
      <c r="NFD4" s="137"/>
      <c r="NFE4" s="137"/>
      <c r="NFF4" s="137"/>
      <c r="NFG4" s="137"/>
      <c r="NFH4" s="137"/>
      <c r="NFI4" s="137"/>
      <c r="NFJ4" s="137"/>
      <c r="NFK4" s="137"/>
      <c r="NFL4" s="137"/>
      <c r="NFM4" s="137"/>
      <c r="NFN4" s="137"/>
      <c r="NFO4" s="137"/>
      <c r="NFP4" s="137"/>
      <c r="NFQ4" s="137"/>
      <c r="NFR4" s="137"/>
      <c r="NFS4" s="137"/>
      <c r="NFT4" s="137"/>
      <c r="NFU4" s="137"/>
      <c r="NFV4" s="137"/>
      <c r="NFW4" s="137"/>
      <c r="NFX4" s="137"/>
      <c r="NFY4" s="137"/>
      <c r="NFZ4" s="137"/>
      <c r="NGA4" s="137"/>
      <c r="NGB4" s="137"/>
      <c r="NGC4" s="137"/>
      <c r="NGD4" s="137"/>
      <c r="NGE4" s="137"/>
      <c r="NGF4" s="137"/>
      <c r="NGG4" s="137"/>
      <c r="NGH4" s="137"/>
      <c r="NGI4" s="137"/>
      <c r="NGJ4" s="137"/>
      <c r="NGK4" s="137"/>
      <c r="NGL4" s="137"/>
      <c r="NGM4" s="137"/>
      <c r="NGN4" s="137"/>
      <c r="NGO4" s="137"/>
      <c r="NGP4" s="137"/>
      <c r="NGQ4" s="137"/>
      <c r="NGR4" s="137"/>
      <c r="NGS4" s="137"/>
      <c r="NGT4" s="137"/>
      <c r="NGU4" s="137"/>
      <c r="NGV4" s="137"/>
      <c r="NGW4" s="137"/>
      <c r="NGX4" s="137"/>
      <c r="NGY4" s="137"/>
      <c r="NGZ4" s="137"/>
      <c r="NHA4" s="137"/>
      <c r="NHB4" s="137"/>
      <c r="NHC4" s="137"/>
      <c r="NHD4" s="137"/>
      <c r="NHE4" s="137"/>
      <c r="NHF4" s="137"/>
      <c r="NHG4" s="137"/>
      <c r="NHH4" s="137"/>
      <c r="NHI4" s="137"/>
      <c r="NHJ4" s="137"/>
      <c r="NHK4" s="137"/>
      <c r="NHL4" s="137"/>
      <c r="NHM4" s="137"/>
      <c r="NHN4" s="137"/>
      <c r="NHO4" s="137"/>
      <c r="NHP4" s="137"/>
      <c r="NHQ4" s="137"/>
      <c r="NHR4" s="137"/>
      <c r="NHS4" s="137"/>
      <c r="NHT4" s="137"/>
      <c r="NHU4" s="137"/>
      <c r="NHV4" s="137"/>
      <c r="NHW4" s="137"/>
      <c r="NHX4" s="137"/>
      <c r="NHY4" s="137"/>
      <c r="NHZ4" s="137"/>
      <c r="NIA4" s="137"/>
      <c r="NIB4" s="137"/>
      <c r="NIC4" s="137"/>
      <c r="NID4" s="137"/>
      <c r="NIE4" s="137"/>
      <c r="NIF4" s="137"/>
      <c r="NIG4" s="137"/>
      <c r="NIH4" s="137"/>
      <c r="NII4" s="137"/>
      <c r="NIJ4" s="137"/>
      <c r="NIK4" s="137"/>
      <c r="NIL4" s="137"/>
      <c r="NIM4" s="137"/>
      <c r="NIN4" s="137"/>
      <c r="NIO4" s="137"/>
      <c r="NIP4" s="137"/>
      <c r="NIQ4" s="137"/>
      <c r="NIR4" s="137"/>
      <c r="NIS4" s="137"/>
      <c r="NIT4" s="137"/>
      <c r="NIU4" s="137"/>
      <c r="NIV4" s="137"/>
      <c r="NIW4" s="137"/>
      <c r="NIX4" s="137"/>
      <c r="NIY4" s="137"/>
      <c r="NIZ4" s="137"/>
      <c r="NJA4" s="137"/>
      <c r="NJB4" s="137"/>
      <c r="NJC4" s="137"/>
      <c r="NJD4" s="137"/>
      <c r="NJE4" s="137"/>
      <c r="NJF4" s="137"/>
      <c r="NJG4" s="137"/>
      <c r="NJH4" s="137"/>
      <c r="NJI4" s="137"/>
      <c r="NJJ4" s="137"/>
      <c r="NJK4" s="137"/>
      <c r="NJL4" s="137"/>
      <c r="NJM4" s="137"/>
      <c r="NJN4" s="137"/>
      <c r="NJO4" s="137"/>
      <c r="NJP4" s="137"/>
      <c r="NJQ4" s="137"/>
      <c r="NJR4" s="137"/>
      <c r="NJS4" s="137"/>
      <c r="NJT4" s="137"/>
      <c r="NJU4" s="137"/>
      <c r="NJV4" s="137"/>
      <c r="NJW4" s="137"/>
      <c r="NJX4" s="137"/>
      <c r="NJY4" s="137"/>
      <c r="NJZ4" s="137"/>
      <c r="NKA4" s="137"/>
      <c r="NKB4" s="137"/>
      <c r="NKC4" s="137"/>
      <c r="NKD4" s="137"/>
      <c r="NKE4" s="137"/>
      <c r="NKF4" s="137"/>
      <c r="NKG4" s="137"/>
      <c r="NKH4" s="137"/>
      <c r="NKI4" s="137"/>
      <c r="NKJ4" s="137"/>
      <c r="NKK4" s="137"/>
      <c r="NKL4" s="137"/>
      <c r="NKM4" s="137"/>
      <c r="NKN4" s="137"/>
      <c r="NKO4" s="137"/>
      <c r="NKP4" s="137"/>
      <c r="NKQ4" s="137"/>
      <c r="NKR4" s="137"/>
      <c r="NKS4" s="137"/>
      <c r="NKT4" s="137"/>
      <c r="NKU4" s="137"/>
      <c r="NKV4" s="137"/>
      <c r="NKW4" s="137"/>
      <c r="NKX4" s="137"/>
      <c r="NKY4" s="137"/>
      <c r="NKZ4" s="137"/>
      <c r="NLA4" s="137"/>
      <c r="NLB4" s="137"/>
      <c r="NLC4" s="137"/>
      <c r="NLD4" s="137"/>
      <c r="NLE4" s="137"/>
      <c r="NLF4" s="137"/>
      <c r="NLG4" s="137"/>
      <c r="NLH4" s="137"/>
      <c r="NLI4" s="137"/>
      <c r="NLJ4" s="137"/>
      <c r="NLK4" s="137"/>
      <c r="NLL4" s="137"/>
      <c r="NLM4" s="137"/>
      <c r="NLN4" s="137"/>
      <c r="NLO4" s="137"/>
      <c r="NLP4" s="137"/>
      <c r="NLQ4" s="137"/>
      <c r="NLR4" s="137"/>
      <c r="NLS4" s="137"/>
      <c r="NLT4" s="137"/>
      <c r="NLU4" s="137"/>
      <c r="NLV4" s="137"/>
      <c r="NLW4" s="137"/>
      <c r="NLX4" s="137"/>
      <c r="NLY4" s="137"/>
      <c r="NLZ4" s="137"/>
      <c r="NMA4" s="137"/>
      <c r="NMB4" s="137"/>
      <c r="NMC4" s="137"/>
      <c r="NMD4" s="137"/>
      <c r="NME4" s="137"/>
      <c r="NMF4" s="137"/>
      <c r="NMG4" s="137"/>
      <c r="NMH4" s="137"/>
      <c r="NMI4" s="137"/>
      <c r="NMJ4" s="137"/>
      <c r="NMK4" s="137"/>
      <c r="NML4" s="137"/>
      <c r="NMM4" s="137"/>
      <c r="NMN4" s="137"/>
      <c r="NMO4" s="137"/>
      <c r="NMP4" s="137"/>
      <c r="NMQ4" s="137"/>
      <c r="NMR4" s="137"/>
      <c r="NMS4" s="137"/>
      <c r="NMT4" s="137"/>
      <c r="NMU4" s="137"/>
      <c r="NMV4" s="137"/>
      <c r="NMW4" s="137"/>
      <c r="NMX4" s="137"/>
      <c r="NMY4" s="137"/>
      <c r="NMZ4" s="137"/>
      <c r="NNA4" s="137"/>
      <c r="NNB4" s="137"/>
      <c r="NNC4" s="137"/>
      <c r="NND4" s="137"/>
      <c r="NNE4" s="137"/>
      <c r="NNF4" s="137"/>
      <c r="NNG4" s="137"/>
      <c r="NNH4" s="137"/>
      <c r="NNI4" s="137"/>
      <c r="NNJ4" s="137"/>
      <c r="NNK4" s="137"/>
      <c r="NNL4" s="137"/>
      <c r="NNM4" s="137"/>
      <c r="NNN4" s="137"/>
      <c r="NNO4" s="137"/>
      <c r="NNP4" s="137"/>
      <c r="NNQ4" s="137"/>
      <c r="NNR4" s="137"/>
      <c r="NNS4" s="137"/>
      <c r="NNT4" s="137"/>
      <c r="NNU4" s="137"/>
      <c r="NNV4" s="137"/>
      <c r="NNW4" s="137"/>
      <c r="NNX4" s="137"/>
      <c r="NNY4" s="137"/>
      <c r="NNZ4" s="137"/>
      <c r="NOA4" s="137"/>
      <c r="NOB4" s="137"/>
      <c r="NOC4" s="137"/>
      <c r="NOD4" s="137"/>
      <c r="NOE4" s="137"/>
      <c r="NOF4" s="137"/>
      <c r="NOG4" s="137"/>
      <c r="NOH4" s="137"/>
      <c r="NOI4" s="137"/>
      <c r="NOJ4" s="137"/>
      <c r="NOK4" s="137"/>
      <c r="NOL4" s="137"/>
      <c r="NOM4" s="137"/>
      <c r="NON4" s="137"/>
      <c r="NOO4" s="137"/>
      <c r="NOP4" s="137"/>
      <c r="NOQ4" s="137"/>
      <c r="NOR4" s="137"/>
      <c r="NOS4" s="137"/>
      <c r="NOT4" s="137"/>
      <c r="NOU4" s="137"/>
      <c r="NOV4" s="137"/>
      <c r="NOW4" s="137"/>
      <c r="NOX4" s="137"/>
      <c r="NOY4" s="137"/>
      <c r="NOZ4" s="137"/>
      <c r="NPA4" s="137"/>
      <c r="NPB4" s="137"/>
      <c r="NPC4" s="137"/>
      <c r="NPD4" s="137"/>
      <c r="NPE4" s="137"/>
      <c r="NPF4" s="137"/>
      <c r="NPG4" s="137"/>
      <c r="NPH4" s="137"/>
      <c r="NPI4" s="137"/>
      <c r="NPJ4" s="137"/>
      <c r="NPK4" s="137"/>
      <c r="NPL4" s="137"/>
      <c r="NPM4" s="137"/>
      <c r="NPN4" s="137"/>
      <c r="NPO4" s="137"/>
      <c r="NPP4" s="137"/>
      <c r="NPQ4" s="137"/>
      <c r="NPR4" s="137"/>
      <c r="NPS4" s="137"/>
      <c r="NPT4" s="137"/>
      <c r="NPU4" s="137"/>
      <c r="NPV4" s="137"/>
      <c r="NPW4" s="137"/>
      <c r="NPX4" s="137"/>
      <c r="NPY4" s="137"/>
      <c r="NPZ4" s="137"/>
      <c r="NQA4" s="137"/>
      <c r="NQB4" s="137"/>
      <c r="NQC4" s="137"/>
      <c r="NQD4" s="137"/>
      <c r="NQE4" s="137"/>
      <c r="NQF4" s="137"/>
      <c r="NQG4" s="137"/>
      <c r="NQH4" s="137"/>
      <c r="NQI4" s="137"/>
      <c r="NQJ4" s="137"/>
      <c r="NQK4" s="137"/>
      <c r="NQL4" s="137"/>
      <c r="NQM4" s="137"/>
      <c r="NQN4" s="137"/>
      <c r="NQO4" s="137"/>
      <c r="NQP4" s="137"/>
      <c r="NQQ4" s="137"/>
      <c r="NQR4" s="137"/>
      <c r="NQS4" s="137"/>
      <c r="NQT4" s="137"/>
      <c r="NQU4" s="137"/>
      <c r="NQV4" s="137"/>
      <c r="NQW4" s="137"/>
      <c r="NQX4" s="137"/>
      <c r="NQY4" s="137"/>
      <c r="NQZ4" s="137"/>
      <c r="NRA4" s="137"/>
      <c r="NRB4" s="137"/>
      <c r="NRC4" s="137"/>
      <c r="NRD4" s="137"/>
      <c r="NRE4" s="137"/>
      <c r="NRF4" s="137"/>
      <c r="NRG4" s="137"/>
      <c r="NRH4" s="137"/>
      <c r="NRI4" s="137"/>
      <c r="NRJ4" s="137"/>
      <c r="NRK4" s="137"/>
      <c r="NRL4" s="137"/>
      <c r="NRM4" s="137"/>
      <c r="NRN4" s="137"/>
      <c r="NRO4" s="137"/>
      <c r="NRP4" s="137"/>
      <c r="NRQ4" s="137"/>
      <c r="NRR4" s="137"/>
      <c r="NRS4" s="137"/>
      <c r="NRT4" s="137"/>
      <c r="NRU4" s="137"/>
      <c r="NRV4" s="137"/>
      <c r="NRW4" s="137"/>
      <c r="NRX4" s="137"/>
      <c r="NRY4" s="137"/>
      <c r="NRZ4" s="137"/>
      <c r="NSA4" s="137"/>
      <c r="NSB4" s="137"/>
      <c r="NSC4" s="137"/>
      <c r="NSD4" s="137"/>
      <c r="NSE4" s="137"/>
      <c r="NSF4" s="137"/>
      <c r="NSG4" s="137"/>
      <c r="NSH4" s="137"/>
      <c r="NSI4" s="137"/>
      <c r="NSJ4" s="137"/>
      <c r="NSK4" s="137"/>
      <c r="NSL4" s="137"/>
      <c r="NSM4" s="137"/>
      <c r="NSN4" s="137"/>
      <c r="NSO4" s="137"/>
      <c r="NSP4" s="137"/>
      <c r="NSQ4" s="137"/>
      <c r="NSR4" s="137"/>
      <c r="NSS4" s="137"/>
      <c r="NST4" s="137"/>
      <c r="NSU4" s="137"/>
      <c r="NSV4" s="137"/>
      <c r="NSW4" s="137"/>
      <c r="NSX4" s="137"/>
      <c r="NSY4" s="137"/>
      <c r="NSZ4" s="137"/>
      <c r="NTA4" s="137"/>
      <c r="NTB4" s="137"/>
      <c r="NTC4" s="137"/>
      <c r="NTD4" s="137"/>
      <c r="NTE4" s="137"/>
      <c r="NTF4" s="137"/>
      <c r="NTG4" s="137"/>
      <c r="NTH4" s="137"/>
      <c r="NTI4" s="137"/>
      <c r="NTJ4" s="137"/>
      <c r="NTK4" s="137"/>
      <c r="NTL4" s="137"/>
      <c r="NTM4" s="137"/>
      <c r="NTN4" s="137"/>
      <c r="NTO4" s="137"/>
      <c r="NTP4" s="137"/>
      <c r="NTQ4" s="137"/>
      <c r="NTR4" s="137"/>
      <c r="NTS4" s="137"/>
      <c r="NTT4" s="137"/>
      <c r="NTU4" s="137"/>
      <c r="NTV4" s="137"/>
      <c r="NTW4" s="137"/>
      <c r="NTX4" s="137"/>
      <c r="NTY4" s="137"/>
      <c r="NTZ4" s="137"/>
      <c r="NUA4" s="137"/>
      <c r="NUB4" s="137"/>
      <c r="NUC4" s="137"/>
      <c r="NUD4" s="137"/>
      <c r="NUE4" s="137"/>
      <c r="NUF4" s="137"/>
      <c r="NUG4" s="137"/>
      <c r="NUH4" s="137"/>
      <c r="NUI4" s="137"/>
      <c r="NUJ4" s="137"/>
      <c r="NUK4" s="137"/>
      <c r="NUL4" s="137"/>
      <c r="NUM4" s="137"/>
      <c r="NUN4" s="137"/>
      <c r="NUO4" s="137"/>
      <c r="NUP4" s="137"/>
      <c r="NUQ4" s="137"/>
      <c r="NUR4" s="137"/>
      <c r="NUS4" s="137"/>
      <c r="NUT4" s="137"/>
      <c r="NUU4" s="137"/>
      <c r="NUV4" s="137"/>
      <c r="NUW4" s="137"/>
      <c r="NUX4" s="137"/>
      <c r="NUY4" s="137"/>
      <c r="NUZ4" s="137"/>
      <c r="NVA4" s="137"/>
      <c r="NVB4" s="137"/>
      <c r="NVC4" s="137"/>
      <c r="NVD4" s="137"/>
      <c r="NVE4" s="137"/>
      <c r="NVF4" s="137"/>
      <c r="NVG4" s="137"/>
      <c r="NVH4" s="137"/>
      <c r="NVI4" s="137"/>
      <c r="NVJ4" s="137"/>
      <c r="NVK4" s="137"/>
      <c r="NVL4" s="137"/>
      <c r="NVM4" s="137"/>
      <c r="NVN4" s="137"/>
      <c r="NVO4" s="137"/>
      <c r="NVP4" s="137"/>
      <c r="NVQ4" s="137"/>
      <c r="NVR4" s="137"/>
      <c r="NVS4" s="137"/>
      <c r="NVT4" s="137"/>
      <c r="NVU4" s="137"/>
      <c r="NVV4" s="137"/>
      <c r="NVW4" s="137"/>
      <c r="NVX4" s="137"/>
      <c r="NVY4" s="137"/>
      <c r="NVZ4" s="137"/>
      <c r="NWA4" s="137"/>
      <c r="NWB4" s="137"/>
      <c r="NWC4" s="137"/>
      <c r="NWD4" s="137"/>
      <c r="NWE4" s="137"/>
      <c r="NWF4" s="137"/>
      <c r="NWG4" s="137"/>
      <c r="NWH4" s="137"/>
      <c r="NWI4" s="137"/>
      <c r="NWJ4" s="137"/>
      <c r="NWK4" s="137"/>
      <c r="NWL4" s="137"/>
      <c r="NWM4" s="137"/>
      <c r="NWN4" s="137"/>
      <c r="NWO4" s="137"/>
      <c r="NWP4" s="137"/>
      <c r="NWQ4" s="137"/>
      <c r="NWR4" s="137"/>
      <c r="NWS4" s="137"/>
      <c r="NWT4" s="137"/>
      <c r="NWU4" s="137"/>
      <c r="NWV4" s="137"/>
      <c r="NWW4" s="137"/>
      <c r="NWX4" s="137"/>
      <c r="NWY4" s="137"/>
      <c r="NWZ4" s="137"/>
      <c r="NXA4" s="137"/>
      <c r="NXB4" s="137"/>
      <c r="NXC4" s="137"/>
      <c r="NXD4" s="137"/>
      <c r="NXE4" s="137"/>
      <c r="NXF4" s="137"/>
      <c r="NXG4" s="137"/>
      <c r="NXH4" s="137"/>
      <c r="NXI4" s="137"/>
      <c r="NXJ4" s="137"/>
      <c r="NXK4" s="137"/>
      <c r="NXL4" s="137"/>
      <c r="NXM4" s="137"/>
      <c r="NXN4" s="137"/>
      <c r="NXO4" s="137"/>
      <c r="NXP4" s="137"/>
      <c r="NXQ4" s="137"/>
      <c r="NXR4" s="137"/>
      <c r="NXS4" s="137"/>
      <c r="NXT4" s="137"/>
      <c r="NXU4" s="137"/>
      <c r="NXV4" s="137"/>
      <c r="NXW4" s="137"/>
      <c r="NXX4" s="137"/>
      <c r="NXY4" s="137"/>
      <c r="NXZ4" s="137"/>
      <c r="NYA4" s="137"/>
      <c r="NYB4" s="137"/>
      <c r="NYC4" s="137"/>
      <c r="NYD4" s="137"/>
      <c r="NYE4" s="137"/>
      <c r="NYF4" s="137"/>
      <c r="NYG4" s="137"/>
      <c r="NYH4" s="137"/>
      <c r="NYI4" s="137"/>
      <c r="NYJ4" s="137"/>
      <c r="NYK4" s="137"/>
      <c r="NYL4" s="137"/>
      <c r="NYM4" s="137"/>
      <c r="NYN4" s="137"/>
      <c r="NYO4" s="137"/>
      <c r="NYP4" s="137"/>
      <c r="NYQ4" s="137"/>
      <c r="NYR4" s="137"/>
      <c r="NYS4" s="137"/>
      <c r="NYT4" s="137"/>
      <c r="NYU4" s="137"/>
      <c r="NYV4" s="137"/>
      <c r="NYW4" s="137"/>
      <c r="NYX4" s="137"/>
      <c r="NYY4" s="137"/>
      <c r="NYZ4" s="137"/>
      <c r="NZA4" s="137"/>
      <c r="NZB4" s="137"/>
      <c r="NZC4" s="137"/>
      <c r="NZD4" s="137"/>
      <c r="NZE4" s="137"/>
      <c r="NZF4" s="137"/>
      <c r="NZG4" s="137"/>
      <c r="NZH4" s="137"/>
      <c r="NZI4" s="137"/>
      <c r="NZJ4" s="137"/>
      <c r="NZK4" s="137"/>
      <c r="NZL4" s="137"/>
      <c r="NZM4" s="137"/>
      <c r="NZN4" s="137"/>
      <c r="NZO4" s="137"/>
      <c r="NZP4" s="137"/>
      <c r="NZQ4" s="137"/>
      <c r="NZR4" s="137"/>
      <c r="NZS4" s="137"/>
      <c r="NZT4" s="137"/>
      <c r="NZU4" s="137"/>
      <c r="NZV4" s="137"/>
      <c r="NZW4" s="137"/>
      <c r="NZX4" s="137"/>
      <c r="NZY4" s="137"/>
      <c r="NZZ4" s="137"/>
      <c r="OAA4" s="137"/>
      <c r="OAB4" s="137"/>
      <c r="OAC4" s="137"/>
      <c r="OAD4" s="137"/>
      <c r="OAE4" s="137"/>
      <c r="OAF4" s="137"/>
      <c r="OAG4" s="137"/>
      <c r="OAH4" s="137"/>
      <c r="OAI4" s="137"/>
      <c r="OAJ4" s="137"/>
      <c r="OAK4" s="137"/>
      <c r="OAL4" s="137"/>
      <c r="OAM4" s="137"/>
      <c r="OAN4" s="137"/>
      <c r="OAO4" s="137"/>
      <c r="OAP4" s="137"/>
      <c r="OAQ4" s="137"/>
      <c r="OAR4" s="137"/>
      <c r="OAS4" s="137"/>
      <c r="OAT4" s="137"/>
      <c r="OAU4" s="137"/>
      <c r="OAV4" s="137"/>
      <c r="OAW4" s="137"/>
      <c r="OAX4" s="137"/>
      <c r="OAY4" s="137"/>
      <c r="OAZ4" s="137"/>
      <c r="OBA4" s="137"/>
      <c r="OBB4" s="137"/>
      <c r="OBC4" s="137"/>
      <c r="OBD4" s="137"/>
      <c r="OBE4" s="137"/>
      <c r="OBF4" s="137"/>
      <c r="OBG4" s="137"/>
      <c r="OBH4" s="137"/>
      <c r="OBI4" s="137"/>
      <c r="OBJ4" s="137"/>
      <c r="OBK4" s="137"/>
      <c r="OBL4" s="137"/>
      <c r="OBM4" s="137"/>
      <c r="OBN4" s="137"/>
      <c r="OBO4" s="137"/>
      <c r="OBP4" s="137"/>
      <c r="OBQ4" s="137"/>
      <c r="OBR4" s="137"/>
      <c r="OBS4" s="137"/>
      <c r="OBT4" s="137"/>
      <c r="OBU4" s="137"/>
      <c r="OBV4" s="137"/>
      <c r="OBW4" s="137"/>
      <c r="OBX4" s="137"/>
      <c r="OBY4" s="137"/>
      <c r="OBZ4" s="137"/>
      <c r="OCA4" s="137"/>
      <c r="OCB4" s="137"/>
      <c r="OCC4" s="137"/>
      <c r="OCD4" s="137"/>
      <c r="OCE4" s="137"/>
      <c r="OCF4" s="137"/>
      <c r="OCG4" s="137"/>
      <c r="OCH4" s="137"/>
      <c r="OCI4" s="137"/>
      <c r="OCJ4" s="137"/>
      <c r="OCK4" s="137"/>
      <c r="OCL4" s="137"/>
      <c r="OCM4" s="137"/>
      <c r="OCN4" s="137"/>
      <c r="OCO4" s="137"/>
      <c r="OCP4" s="137"/>
      <c r="OCQ4" s="137"/>
      <c r="OCR4" s="137"/>
      <c r="OCS4" s="137"/>
      <c r="OCT4" s="137"/>
      <c r="OCU4" s="137"/>
      <c r="OCV4" s="137"/>
      <c r="OCW4" s="137"/>
      <c r="OCX4" s="137"/>
      <c r="OCY4" s="137"/>
      <c r="OCZ4" s="137"/>
      <c r="ODA4" s="137"/>
      <c r="ODB4" s="137"/>
      <c r="ODC4" s="137"/>
      <c r="ODD4" s="137"/>
      <c r="ODE4" s="137"/>
      <c r="ODF4" s="137"/>
      <c r="ODG4" s="137"/>
      <c r="ODH4" s="137"/>
      <c r="ODI4" s="137"/>
      <c r="ODJ4" s="137"/>
      <c r="ODK4" s="137"/>
      <c r="ODL4" s="137"/>
      <c r="ODM4" s="137"/>
      <c r="ODN4" s="137"/>
      <c r="ODO4" s="137"/>
      <c r="ODP4" s="137"/>
      <c r="ODQ4" s="137"/>
      <c r="ODR4" s="137"/>
      <c r="ODS4" s="137"/>
      <c r="ODT4" s="137"/>
      <c r="ODU4" s="137"/>
      <c r="ODV4" s="137"/>
      <c r="ODW4" s="137"/>
      <c r="ODX4" s="137"/>
      <c r="ODY4" s="137"/>
      <c r="ODZ4" s="137"/>
      <c r="OEA4" s="137"/>
      <c r="OEB4" s="137"/>
      <c r="OEC4" s="137"/>
      <c r="OED4" s="137"/>
      <c r="OEE4" s="137"/>
      <c r="OEF4" s="137"/>
      <c r="OEG4" s="137"/>
      <c r="OEH4" s="137"/>
      <c r="OEI4" s="137"/>
      <c r="OEJ4" s="137"/>
      <c r="OEK4" s="137"/>
      <c r="OEL4" s="137"/>
      <c r="OEM4" s="137"/>
      <c r="OEN4" s="137"/>
      <c r="OEO4" s="137"/>
      <c r="OEP4" s="137"/>
      <c r="OEQ4" s="137"/>
      <c r="OER4" s="137"/>
      <c r="OES4" s="137"/>
      <c r="OET4" s="137"/>
      <c r="OEU4" s="137"/>
      <c r="OEV4" s="137"/>
      <c r="OEW4" s="137"/>
      <c r="OEX4" s="137"/>
      <c r="OEY4" s="137"/>
      <c r="OEZ4" s="137"/>
      <c r="OFA4" s="137"/>
      <c r="OFB4" s="137"/>
      <c r="OFC4" s="137"/>
      <c r="OFD4" s="137"/>
      <c r="OFE4" s="137"/>
      <c r="OFF4" s="137"/>
      <c r="OFG4" s="137"/>
      <c r="OFH4" s="137"/>
      <c r="OFI4" s="137"/>
      <c r="OFJ4" s="137"/>
      <c r="OFK4" s="137"/>
      <c r="OFL4" s="137"/>
      <c r="OFM4" s="137"/>
      <c r="OFN4" s="137"/>
      <c r="OFO4" s="137"/>
      <c r="OFP4" s="137"/>
      <c r="OFQ4" s="137"/>
      <c r="OFR4" s="137"/>
      <c r="OFS4" s="137"/>
      <c r="OFT4" s="137"/>
      <c r="OFU4" s="137"/>
      <c r="OFV4" s="137"/>
      <c r="OFW4" s="137"/>
      <c r="OFX4" s="137"/>
      <c r="OFY4" s="137"/>
      <c r="OFZ4" s="137"/>
      <c r="OGA4" s="137"/>
      <c r="OGB4" s="137"/>
      <c r="OGC4" s="137"/>
      <c r="OGD4" s="137"/>
      <c r="OGE4" s="137"/>
      <c r="OGF4" s="137"/>
      <c r="OGG4" s="137"/>
      <c r="OGH4" s="137"/>
      <c r="OGI4" s="137"/>
      <c r="OGJ4" s="137"/>
      <c r="OGK4" s="137"/>
      <c r="OGL4" s="137"/>
      <c r="OGM4" s="137"/>
      <c r="OGN4" s="137"/>
      <c r="OGO4" s="137"/>
      <c r="OGP4" s="137"/>
      <c r="OGQ4" s="137"/>
      <c r="OGR4" s="137"/>
      <c r="OGS4" s="137"/>
      <c r="OGT4" s="137"/>
      <c r="OGU4" s="137"/>
      <c r="OGV4" s="137"/>
      <c r="OGW4" s="137"/>
      <c r="OGX4" s="137"/>
      <c r="OGY4" s="137"/>
      <c r="OGZ4" s="137"/>
      <c r="OHA4" s="137"/>
      <c r="OHB4" s="137"/>
      <c r="OHC4" s="137"/>
      <c r="OHD4" s="137"/>
      <c r="OHE4" s="137"/>
      <c r="OHF4" s="137"/>
      <c r="OHG4" s="137"/>
      <c r="OHH4" s="137"/>
      <c r="OHI4" s="137"/>
      <c r="OHJ4" s="137"/>
      <c r="OHK4" s="137"/>
      <c r="OHL4" s="137"/>
      <c r="OHM4" s="137"/>
      <c r="OHN4" s="137"/>
      <c r="OHO4" s="137"/>
      <c r="OHP4" s="137"/>
      <c r="OHQ4" s="137"/>
      <c r="OHR4" s="137"/>
      <c r="OHS4" s="137"/>
      <c r="OHT4" s="137"/>
      <c r="OHU4" s="137"/>
      <c r="OHV4" s="137"/>
      <c r="OHW4" s="137"/>
      <c r="OHX4" s="137"/>
      <c r="OHY4" s="137"/>
      <c r="OHZ4" s="137"/>
      <c r="OIA4" s="137"/>
      <c r="OIB4" s="137"/>
      <c r="OIC4" s="137"/>
      <c r="OID4" s="137"/>
      <c r="OIE4" s="137"/>
      <c r="OIF4" s="137"/>
      <c r="OIG4" s="137"/>
      <c r="OIH4" s="137"/>
      <c r="OII4" s="137"/>
      <c r="OIJ4" s="137"/>
      <c r="OIK4" s="137"/>
      <c r="OIL4" s="137"/>
      <c r="OIM4" s="137"/>
      <c r="OIN4" s="137"/>
      <c r="OIO4" s="137"/>
      <c r="OIP4" s="137"/>
      <c r="OIQ4" s="137"/>
      <c r="OIR4" s="137"/>
      <c r="OIS4" s="137"/>
      <c r="OIT4" s="137"/>
      <c r="OIU4" s="137"/>
      <c r="OIV4" s="137"/>
      <c r="OIW4" s="137"/>
      <c r="OIX4" s="137"/>
      <c r="OIY4" s="137"/>
      <c r="OIZ4" s="137"/>
      <c r="OJA4" s="137"/>
      <c r="OJB4" s="137"/>
      <c r="OJC4" s="137"/>
      <c r="OJD4" s="137"/>
      <c r="OJE4" s="137"/>
      <c r="OJF4" s="137"/>
      <c r="OJG4" s="137"/>
      <c r="OJH4" s="137"/>
      <c r="OJI4" s="137"/>
      <c r="OJJ4" s="137"/>
      <c r="OJK4" s="137"/>
      <c r="OJL4" s="137"/>
      <c r="OJM4" s="137"/>
      <c r="OJN4" s="137"/>
      <c r="OJO4" s="137"/>
      <c r="OJP4" s="137"/>
      <c r="OJQ4" s="137"/>
      <c r="OJR4" s="137"/>
      <c r="OJS4" s="137"/>
      <c r="OJT4" s="137"/>
      <c r="OJU4" s="137"/>
      <c r="OJV4" s="137"/>
      <c r="OJW4" s="137"/>
      <c r="OJX4" s="137"/>
      <c r="OJY4" s="137"/>
      <c r="OJZ4" s="137"/>
      <c r="OKA4" s="137"/>
      <c r="OKB4" s="137"/>
      <c r="OKC4" s="137"/>
      <c r="OKD4" s="137"/>
      <c r="OKE4" s="137"/>
      <c r="OKF4" s="137"/>
      <c r="OKG4" s="137"/>
      <c r="OKH4" s="137"/>
      <c r="OKI4" s="137"/>
      <c r="OKJ4" s="137"/>
      <c r="OKK4" s="137"/>
      <c r="OKL4" s="137"/>
      <c r="OKM4" s="137"/>
      <c r="OKN4" s="137"/>
      <c r="OKO4" s="137"/>
      <c r="OKP4" s="137"/>
      <c r="OKQ4" s="137"/>
      <c r="OKR4" s="137"/>
      <c r="OKS4" s="137"/>
      <c r="OKT4" s="137"/>
      <c r="OKU4" s="137"/>
      <c r="OKV4" s="137"/>
      <c r="OKW4" s="137"/>
      <c r="OKX4" s="137"/>
      <c r="OKY4" s="137"/>
      <c r="OKZ4" s="137"/>
      <c r="OLA4" s="137"/>
      <c r="OLB4" s="137"/>
      <c r="OLC4" s="137"/>
      <c r="OLD4" s="137"/>
      <c r="OLE4" s="137"/>
      <c r="OLF4" s="137"/>
      <c r="OLG4" s="137"/>
      <c r="OLH4" s="137"/>
      <c r="OLI4" s="137"/>
      <c r="OLJ4" s="137"/>
      <c r="OLK4" s="137"/>
      <c r="OLL4" s="137"/>
      <c r="OLM4" s="137"/>
      <c r="OLN4" s="137"/>
      <c r="OLO4" s="137"/>
      <c r="OLP4" s="137"/>
      <c r="OLQ4" s="137"/>
      <c r="OLR4" s="137"/>
      <c r="OLS4" s="137"/>
      <c r="OLT4" s="137"/>
      <c r="OLU4" s="137"/>
      <c r="OLV4" s="137"/>
      <c r="OLW4" s="137"/>
      <c r="OLX4" s="137"/>
      <c r="OLY4" s="137"/>
      <c r="OLZ4" s="137"/>
      <c r="OMA4" s="137"/>
      <c r="OMB4" s="137"/>
      <c r="OMC4" s="137"/>
      <c r="OMD4" s="137"/>
      <c r="OME4" s="137"/>
      <c r="OMF4" s="137"/>
      <c r="OMG4" s="137"/>
      <c r="OMH4" s="137"/>
      <c r="OMI4" s="137"/>
      <c r="OMJ4" s="137"/>
      <c r="OMK4" s="137"/>
      <c r="OML4" s="137"/>
      <c r="OMM4" s="137"/>
      <c r="OMN4" s="137"/>
      <c r="OMO4" s="137"/>
      <c r="OMP4" s="137"/>
      <c r="OMQ4" s="137"/>
      <c r="OMR4" s="137"/>
      <c r="OMS4" s="137"/>
      <c r="OMT4" s="137"/>
      <c r="OMU4" s="137"/>
      <c r="OMV4" s="137"/>
      <c r="OMW4" s="137"/>
      <c r="OMX4" s="137"/>
      <c r="OMY4" s="137"/>
      <c r="OMZ4" s="137"/>
      <c r="ONA4" s="137"/>
      <c r="ONB4" s="137"/>
      <c r="ONC4" s="137"/>
      <c r="OND4" s="137"/>
      <c r="ONE4" s="137"/>
      <c r="ONF4" s="137"/>
      <c r="ONG4" s="137"/>
      <c r="ONH4" s="137"/>
      <c r="ONI4" s="137"/>
      <c r="ONJ4" s="137"/>
      <c r="ONK4" s="137"/>
      <c r="ONL4" s="137"/>
      <c r="ONM4" s="137"/>
      <c r="ONN4" s="137"/>
      <c r="ONO4" s="137"/>
      <c r="ONP4" s="137"/>
      <c r="ONQ4" s="137"/>
      <c r="ONR4" s="137"/>
      <c r="ONS4" s="137"/>
      <c r="ONT4" s="137"/>
      <c r="ONU4" s="137"/>
      <c r="ONV4" s="137"/>
      <c r="ONW4" s="137"/>
      <c r="ONX4" s="137"/>
      <c r="ONY4" s="137"/>
      <c r="ONZ4" s="137"/>
      <c r="OOA4" s="137"/>
      <c r="OOB4" s="137"/>
      <c r="OOC4" s="137"/>
      <c r="OOD4" s="137"/>
      <c r="OOE4" s="137"/>
      <c r="OOF4" s="137"/>
      <c r="OOG4" s="137"/>
      <c r="OOH4" s="137"/>
      <c r="OOI4" s="137"/>
      <c r="OOJ4" s="137"/>
      <c r="OOK4" s="137"/>
      <c r="OOL4" s="137"/>
      <c r="OOM4" s="137"/>
      <c r="OON4" s="137"/>
      <c r="OOO4" s="137"/>
      <c r="OOP4" s="137"/>
      <c r="OOQ4" s="137"/>
      <c r="OOR4" s="137"/>
      <c r="OOS4" s="137"/>
      <c r="OOT4" s="137"/>
      <c r="OOU4" s="137"/>
      <c r="OOV4" s="137"/>
      <c r="OOW4" s="137"/>
      <c r="OOX4" s="137"/>
      <c r="OOY4" s="137"/>
      <c r="OOZ4" s="137"/>
      <c r="OPA4" s="137"/>
      <c r="OPB4" s="137"/>
      <c r="OPC4" s="137"/>
      <c r="OPD4" s="137"/>
      <c r="OPE4" s="137"/>
      <c r="OPF4" s="137"/>
      <c r="OPG4" s="137"/>
      <c r="OPH4" s="137"/>
      <c r="OPI4" s="137"/>
      <c r="OPJ4" s="137"/>
      <c r="OPK4" s="137"/>
      <c r="OPL4" s="137"/>
      <c r="OPM4" s="137"/>
      <c r="OPN4" s="137"/>
      <c r="OPO4" s="137"/>
      <c r="OPP4" s="137"/>
      <c r="OPQ4" s="137"/>
      <c r="OPR4" s="137"/>
      <c r="OPS4" s="137"/>
      <c r="OPT4" s="137"/>
      <c r="OPU4" s="137"/>
      <c r="OPV4" s="137"/>
      <c r="OPW4" s="137"/>
      <c r="OPX4" s="137"/>
      <c r="OPY4" s="137"/>
      <c r="OPZ4" s="137"/>
      <c r="OQA4" s="137"/>
      <c r="OQB4" s="137"/>
      <c r="OQC4" s="137"/>
      <c r="OQD4" s="137"/>
      <c r="OQE4" s="137"/>
      <c r="OQF4" s="137"/>
      <c r="OQG4" s="137"/>
      <c r="OQH4" s="137"/>
      <c r="OQI4" s="137"/>
      <c r="OQJ4" s="137"/>
      <c r="OQK4" s="137"/>
      <c r="OQL4" s="137"/>
      <c r="OQM4" s="137"/>
      <c r="OQN4" s="137"/>
      <c r="OQO4" s="137"/>
      <c r="OQP4" s="137"/>
      <c r="OQQ4" s="137"/>
      <c r="OQR4" s="137"/>
      <c r="OQS4" s="137"/>
      <c r="OQT4" s="137"/>
      <c r="OQU4" s="137"/>
      <c r="OQV4" s="137"/>
      <c r="OQW4" s="137"/>
      <c r="OQX4" s="137"/>
      <c r="OQY4" s="137"/>
      <c r="OQZ4" s="137"/>
      <c r="ORA4" s="137"/>
      <c r="ORB4" s="137"/>
      <c r="ORC4" s="137"/>
      <c r="ORD4" s="137"/>
      <c r="ORE4" s="137"/>
      <c r="ORF4" s="137"/>
      <c r="ORG4" s="137"/>
      <c r="ORH4" s="137"/>
      <c r="ORI4" s="137"/>
      <c r="ORJ4" s="137"/>
      <c r="ORK4" s="137"/>
      <c r="ORL4" s="137"/>
      <c r="ORM4" s="137"/>
      <c r="ORN4" s="137"/>
      <c r="ORO4" s="137"/>
      <c r="ORP4" s="137"/>
      <c r="ORQ4" s="137"/>
      <c r="ORR4" s="137"/>
      <c r="ORS4" s="137"/>
      <c r="ORT4" s="137"/>
      <c r="ORU4" s="137"/>
      <c r="ORV4" s="137"/>
      <c r="ORW4" s="137"/>
      <c r="ORX4" s="137"/>
      <c r="ORY4" s="137"/>
      <c r="ORZ4" s="137"/>
      <c r="OSA4" s="137"/>
      <c r="OSB4" s="137"/>
      <c r="OSC4" s="137"/>
      <c r="OSD4" s="137"/>
      <c r="OSE4" s="137"/>
      <c r="OSF4" s="137"/>
      <c r="OSG4" s="137"/>
      <c r="OSH4" s="137"/>
      <c r="OSI4" s="137"/>
      <c r="OSJ4" s="137"/>
      <c r="OSK4" s="137"/>
      <c r="OSL4" s="137"/>
      <c r="OSM4" s="137"/>
      <c r="OSN4" s="137"/>
      <c r="OSO4" s="137"/>
      <c r="OSP4" s="137"/>
      <c r="OSQ4" s="137"/>
      <c r="OSR4" s="137"/>
      <c r="OSS4" s="137"/>
      <c r="OST4" s="137"/>
      <c r="OSU4" s="137"/>
      <c r="OSV4" s="137"/>
      <c r="OSW4" s="137"/>
      <c r="OSX4" s="137"/>
      <c r="OSY4" s="137"/>
      <c r="OSZ4" s="137"/>
      <c r="OTA4" s="137"/>
      <c r="OTB4" s="137"/>
      <c r="OTC4" s="137"/>
      <c r="OTD4" s="137"/>
      <c r="OTE4" s="137"/>
      <c r="OTF4" s="137"/>
      <c r="OTG4" s="137"/>
      <c r="OTH4" s="137"/>
      <c r="OTI4" s="137"/>
      <c r="OTJ4" s="137"/>
      <c r="OTK4" s="137"/>
      <c r="OTL4" s="137"/>
      <c r="OTM4" s="137"/>
      <c r="OTN4" s="137"/>
      <c r="OTO4" s="137"/>
      <c r="OTP4" s="137"/>
      <c r="OTQ4" s="137"/>
      <c r="OTR4" s="137"/>
      <c r="OTS4" s="137"/>
      <c r="OTT4" s="137"/>
      <c r="OTU4" s="137"/>
      <c r="OTV4" s="137"/>
      <c r="OTW4" s="137"/>
      <c r="OTX4" s="137"/>
      <c r="OTY4" s="137"/>
      <c r="OTZ4" s="137"/>
      <c r="OUA4" s="137"/>
      <c r="OUB4" s="137"/>
      <c r="OUC4" s="137"/>
      <c r="OUD4" s="137"/>
      <c r="OUE4" s="137"/>
      <c r="OUF4" s="137"/>
      <c r="OUG4" s="137"/>
      <c r="OUH4" s="137"/>
      <c r="OUI4" s="137"/>
      <c r="OUJ4" s="137"/>
      <c r="OUK4" s="137"/>
      <c r="OUL4" s="137"/>
      <c r="OUM4" s="137"/>
      <c r="OUN4" s="137"/>
      <c r="OUO4" s="137"/>
      <c r="OUP4" s="137"/>
      <c r="OUQ4" s="137"/>
      <c r="OUR4" s="137"/>
      <c r="OUS4" s="137"/>
      <c r="OUT4" s="137"/>
      <c r="OUU4" s="137"/>
      <c r="OUV4" s="137"/>
      <c r="OUW4" s="137"/>
      <c r="OUX4" s="137"/>
      <c r="OUY4" s="137"/>
      <c r="OUZ4" s="137"/>
      <c r="OVA4" s="137"/>
      <c r="OVB4" s="137"/>
      <c r="OVC4" s="137"/>
      <c r="OVD4" s="137"/>
      <c r="OVE4" s="137"/>
      <c r="OVF4" s="137"/>
      <c r="OVG4" s="137"/>
      <c r="OVH4" s="137"/>
      <c r="OVI4" s="137"/>
      <c r="OVJ4" s="137"/>
      <c r="OVK4" s="137"/>
      <c r="OVL4" s="137"/>
      <c r="OVM4" s="137"/>
      <c r="OVN4" s="137"/>
      <c r="OVO4" s="137"/>
      <c r="OVP4" s="137"/>
      <c r="OVQ4" s="137"/>
      <c r="OVR4" s="137"/>
      <c r="OVS4" s="137"/>
      <c r="OVT4" s="137"/>
      <c r="OVU4" s="137"/>
      <c r="OVV4" s="137"/>
      <c r="OVW4" s="137"/>
      <c r="OVX4" s="137"/>
      <c r="OVY4" s="137"/>
      <c r="OVZ4" s="137"/>
      <c r="OWA4" s="137"/>
      <c r="OWB4" s="137"/>
      <c r="OWC4" s="137"/>
      <c r="OWD4" s="137"/>
      <c r="OWE4" s="137"/>
      <c r="OWF4" s="137"/>
      <c r="OWG4" s="137"/>
      <c r="OWH4" s="137"/>
      <c r="OWI4" s="137"/>
      <c r="OWJ4" s="137"/>
      <c r="OWK4" s="137"/>
      <c r="OWL4" s="137"/>
      <c r="OWM4" s="137"/>
      <c r="OWN4" s="137"/>
      <c r="OWO4" s="137"/>
      <c r="OWP4" s="137"/>
      <c r="OWQ4" s="137"/>
      <c r="OWR4" s="137"/>
      <c r="OWS4" s="137"/>
      <c r="OWT4" s="137"/>
      <c r="OWU4" s="137"/>
      <c r="OWV4" s="137"/>
      <c r="OWW4" s="137"/>
      <c r="OWX4" s="137"/>
      <c r="OWY4" s="137"/>
      <c r="OWZ4" s="137"/>
      <c r="OXA4" s="137"/>
      <c r="OXB4" s="137"/>
      <c r="OXC4" s="137"/>
      <c r="OXD4" s="137"/>
      <c r="OXE4" s="137"/>
      <c r="OXF4" s="137"/>
      <c r="OXG4" s="137"/>
      <c r="OXH4" s="137"/>
      <c r="OXI4" s="137"/>
      <c r="OXJ4" s="137"/>
      <c r="OXK4" s="137"/>
      <c r="OXL4" s="137"/>
      <c r="OXM4" s="137"/>
      <c r="OXN4" s="137"/>
      <c r="OXO4" s="137"/>
      <c r="OXP4" s="137"/>
      <c r="OXQ4" s="137"/>
      <c r="OXR4" s="137"/>
      <c r="OXS4" s="137"/>
      <c r="OXT4" s="137"/>
      <c r="OXU4" s="137"/>
      <c r="OXV4" s="137"/>
      <c r="OXW4" s="137"/>
      <c r="OXX4" s="137"/>
      <c r="OXY4" s="137"/>
      <c r="OXZ4" s="137"/>
      <c r="OYA4" s="137"/>
      <c r="OYB4" s="137"/>
      <c r="OYC4" s="137"/>
      <c r="OYD4" s="137"/>
      <c r="OYE4" s="137"/>
      <c r="OYF4" s="137"/>
      <c r="OYG4" s="137"/>
      <c r="OYH4" s="137"/>
      <c r="OYI4" s="137"/>
      <c r="OYJ4" s="137"/>
      <c r="OYK4" s="137"/>
      <c r="OYL4" s="137"/>
      <c r="OYM4" s="137"/>
      <c r="OYN4" s="137"/>
      <c r="OYO4" s="137"/>
      <c r="OYP4" s="137"/>
      <c r="OYQ4" s="137"/>
      <c r="OYR4" s="137"/>
      <c r="OYS4" s="137"/>
      <c r="OYT4" s="137"/>
      <c r="OYU4" s="137"/>
      <c r="OYV4" s="137"/>
      <c r="OYW4" s="137"/>
      <c r="OYX4" s="137"/>
      <c r="OYY4" s="137"/>
      <c r="OYZ4" s="137"/>
      <c r="OZA4" s="137"/>
      <c r="OZB4" s="137"/>
      <c r="OZC4" s="137"/>
      <c r="OZD4" s="137"/>
      <c r="OZE4" s="137"/>
      <c r="OZF4" s="137"/>
      <c r="OZG4" s="137"/>
      <c r="OZH4" s="137"/>
      <c r="OZI4" s="137"/>
      <c r="OZJ4" s="137"/>
      <c r="OZK4" s="137"/>
      <c r="OZL4" s="137"/>
      <c r="OZM4" s="137"/>
      <c r="OZN4" s="137"/>
      <c r="OZO4" s="137"/>
      <c r="OZP4" s="137"/>
      <c r="OZQ4" s="137"/>
      <c r="OZR4" s="137"/>
      <c r="OZS4" s="137"/>
      <c r="OZT4" s="137"/>
      <c r="OZU4" s="137"/>
      <c r="OZV4" s="137"/>
      <c r="OZW4" s="137"/>
      <c r="OZX4" s="137"/>
      <c r="OZY4" s="137"/>
      <c r="OZZ4" s="137"/>
      <c r="PAA4" s="137"/>
      <c r="PAB4" s="137"/>
      <c r="PAC4" s="137"/>
      <c r="PAD4" s="137"/>
      <c r="PAE4" s="137"/>
      <c r="PAF4" s="137"/>
      <c r="PAG4" s="137"/>
      <c r="PAH4" s="137"/>
      <c r="PAI4" s="137"/>
      <c r="PAJ4" s="137"/>
      <c r="PAK4" s="137"/>
      <c r="PAL4" s="137"/>
      <c r="PAM4" s="137"/>
      <c r="PAN4" s="137"/>
      <c r="PAO4" s="137"/>
      <c r="PAP4" s="137"/>
      <c r="PAQ4" s="137"/>
      <c r="PAR4" s="137"/>
      <c r="PAS4" s="137"/>
      <c r="PAT4" s="137"/>
      <c r="PAU4" s="137"/>
      <c r="PAV4" s="137"/>
      <c r="PAW4" s="137"/>
      <c r="PAX4" s="137"/>
      <c r="PAY4" s="137"/>
      <c r="PAZ4" s="137"/>
      <c r="PBA4" s="137"/>
      <c r="PBB4" s="137"/>
      <c r="PBC4" s="137"/>
      <c r="PBD4" s="137"/>
      <c r="PBE4" s="137"/>
      <c r="PBF4" s="137"/>
      <c r="PBG4" s="137"/>
      <c r="PBH4" s="137"/>
      <c r="PBI4" s="137"/>
      <c r="PBJ4" s="137"/>
      <c r="PBK4" s="137"/>
      <c r="PBL4" s="137"/>
      <c r="PBM4" s="137"/>
      <c r="PBN4" s="137"/>
      <c r="PBO4" s="137"/>
      <c r="PBP4" s="137"/>
      <c r="PBQ4" s="137"/>
      <c r="PBR4" s="137"/>
      <c r="PBS4" s="137"/>
      <c r="PBT4" s="137"/>
      <c r="PBU4" s="137"/>
      <c r="PBV4" s="137"/>
      <c r="PBW4" s="137"/>
      <c r="PBX4" s="137"/>
      <c r="PBY4" s="137"/>
      <c r="PBZ4" s="137"/>
      <c r="PCA4" s="137"/>
      <c r="PCB4" s="137"/>
      <c r="PCC4" s="137"/>
      <c r="PCD4" s="137"/>
      <c r="PCE4" s="137"/>
      <c r="PCF4" s="137"/>
      <c r="PCG4" s="137"/>
      <c r="PCH4" s="137"/>
      <c r="PCI4" s="137"/>
      <c r="PCJ4" s="137"/>
      <c r="PCK4" s="137"/>
      <c r="PCL4" s="137"/>
      <c r="PCM4" s="137"/>
      <c r="PCN4" s="137"/>
      <c r="PCO4" s="137"/>
      <c r="PCP4" s="137"/>
      <c r="PCQ4" s="137"/>
      <c r="PCR4" s="137"/>
      <c r="PCS4" s="137"/>
      <c r="PCT4" s="137"/>
      <c r="PCU4" s="137"/>
      <c r="PCV4" s="137"/>
      <c r="PCW4" s="137"/>
      <c r="PCX4" s="137"/>
      <c r="PCY4" s="137"/>
      <c r="PCZ4" s="137"/>
      <c r="PDA4" s="137"/>
      <c r="PDB4" s="137"/>
      <c r="PDC4" s="137"/>
      <c r="PDD4" s="137"/>
      <c r="PDE4" s="137"/>
      <c r="PDF4" s="137"/>
      <c r="PDG4" s="137"/>
      <c r="PDH4" s="137"/>
      <c r="PDI4" s="137"/>
      <c r="PDJ4" s="137"/>
      <c r="PDK4" s="137"/>
      <c r="PDL4" s="137"/>
      <c r="PDM4" s="137"/>
      <c r="PDN4" s="137"/>
      <c r="PDO4" s="137"/>
      <c r="PDP4" s="137"/>
      <c r="PDQ4" s="137"/>
      <c r="PDR4" s="137"/>
      <c r="PDS4" s="137"/>
      <c r="PDT4" s="137"/>
      <c r="PDU4" s="137"/>
      <c r="PDV4" s="137"/>
      <c r="PDW4" s="137"/>
      <c r="PDX4" s="137"/>
      <c r="PDY4" s="137"/>
      <c r="PDZ4" s="137"/>
      <c r="PEA4" s="137"/>
      <c r="PEB4" s="137"/>
      <c r="PEC4" s="137"/>
      <c r="PED4" s="137"/>
      <c r="PEE4" s="137"/>
      <c r="PEF4" s="137"/>
      <c r="PEG4" s="137"/>
      <c r="PEH4" s="137"/>
      <c r="PEI4" s="137"/>
      <c r="PEJ4" s="137"/>
      <c r="PEK4" s="137"/>
      <c r="PEL4" s="137"/>
      <c r="PEM4" s="137"/>
      <c r="PEN4" s="137"/>
      <c r="PEO4" s="137"/>
      <c r="PEP4" s="137"/>
      <c r="PEQ4" s="137"/>
      <c r="PER4" s="137"/>
      <c r="PES4" s="137"/>
      <c r="PET4" s="137"/>
      <c r="PEU4" s="137"/>
      <c r="PEV4" s="137"/>
      <c r="PEW4" s="137"/>
      <c r="PEX4" s="137"/>
      <c r="PEY4" s="137"/>
      <c r="PEZ4" s="137"/>
      <c r="PFA4" s="137"/>
      <c r="PFB4" s="137"/>
      <c r="PFC4" s="137"/>
      <c r="PFD4" s="137"/>
      <c r="PFE4" s="137"/>
      <c r="PFF4" s="137"/>
      <c r="PFG4" s="137"/>
      <c r="PFH4" s="137"/>
      <c r="PFI4" s="137"/>
      <c r="PFJ4" s="137"/>
      <c r="PFK4" s="137"/>
      <c r="PFL4" s="137"/>
      <c r="PFM4" s="137"/>
      <c r="PFN4" s="137"/>
      <c r="PFO4" s="137"/>
      <c r="PFP4" s="137"/>
      <c r="PFQ4" s="137"/>
      <c r="PFR4" s="137"/>
      <c r="PFS4" s="137"/>
      <c r="PFT4" s="137"/>
      <c r="PFU4" s="137"/>
      <c r="PFV4" s="137"/>
      <c r="PFW4" s="137"/>
      <c r="PFX4" s="137"/>
      <c r="PFY4" s="137"/>
      <c r="PFZ4" s="137"/>
      <c r="PGA4" s="137"/>
      <c r="PGB4" s="137"/>
      <c r="PGC4" s="137"/>
      <c r="PGD4" s="137"/>
      <c r="PGE4" s="137"/>
      <c r="PGF4" s="137"/>
      <c r="PGG4" s="137"/>
      <c r="PGH4" s="137"/>
      <c r="PGI4" s="137"/>
      <c r="PGJ4" s="137"/>
      <c r="PGK4" s="137"/>
      <c r="PGL4" s="137"/>
      <c r="PGM4" s="137"/>
      <c r="PGN4" s="137"/>
      <c r="PGO4" s="137"/>
      <c r="PGP4" s="137"/>
      <c r="PGQ4" s="137"/>
      <c r="PGR4" s="137"/>
      <c r="PGS4" s="137"/>
      <c r="PGT4" s="137"/>
      <c r="PGU4" s="137"/>
      <c r="PGV4" s="137"/>
      <c r="PGW4" s="137"/>
      <c r="PGX4" s="137"/>
      <c r="PGY4" s="137"/>
      <c r="PGZ4" s="137"/>
      <c r="PHA4" s="137"/>
      <c r="PHB4" s="137"/>
      <c r="PHC4" s="137"/>
      <c r="PHD4" s="137"/>
      <c r="PHE4" s="137"/>
      <c r="PHF4" s="137"/>
      <c r="PHG4" s="137"/>
      <c r="PHH4" s="137"/>
      <c r="PHI4" s="137"/>
      <c r="PHJ4" s="137"/>
      <c r="PHK4" s="137"/>
      <c r="PHL4" s="137"/>
      <c r="PHM4" s="137"/>
      <c r="PHN4" s="137"/>
      <c r="PHO4" s="137"/>
      <c r="PHP4" s="137"/>
      <c r="PHQ4" s="137"/>
      <c r="PHR4" s="137"/>
      <c r="PHS4" s="137"/>
      <c r="PHT4" s="137"/>
      <c r="PHU4" s="137"/>
      <c r="PHV4" s="137"/>
      <c r="PHW4" s="137"/>
      <c r="PHX4" s="137"/>
      <c r="PHY4" s="137"/>
      <c r="PHZ4" s="137"/>
      <c r="PIA4" s="137"/>
      <c r="PIB4" s="137"/>
      <c r="PIC4" s="137"/>
      <c r="PID4" s="137"/>
      <c r="PIE4" s="137"/>
      <c r="PIF4" s="137"/>
      <c r="PIG4" s="137"/>
      <c r="PIH4" s="137"/>
      <c r="PII4" s="137"/>
      <c r="PIJ4" s="137"/>
      <c r="PIK4" s="137"/>
      <c r="PIL4" s="137"/>
      <c r="PIM4" s="137"/>
      <c r="PIN4" s="137"/>
      <c r="PIO4" s="137"/>
      <c r="PIP4" s="137"/>
      <c r="PIQ4" s="137"/>
      <c r="PIR4" s="137"/>
      <c r="PIS4" s="137"/>
      <c r="PIT4" s="137"/>
      <c r="PIU4" s="137"/>
      <c r="PIV4" s="137"/>
      <c r="PIW4" s="137"/>
      <c r="PIX4" s="137"/>
      <c r="PIY4" s="137"/>
      <c r="PIZ4" s="137"/>
      <c r="PJA4" s="137"/>
      <c r="PJB4" s="137"/>
      <c r="PJC4" s="137"/>
      <c r="PJD4" s="137"/>
      <c r="PJE4" s="137"/>
      <c r="PJF4" s="137"/>
      <c r="PJG4" s="137"/>
      <c r="PJH4" s="137"/>
      <c r="PJI4" s="137"/>
      <c r="PJJ4" s="137"/>
      <c r="PJK4" s="137"/>
      <c r="PJL4" s="137"/>
      <c r="PJM4" s="137"/>
      <c r="PJN4" s="137"/>
      <c r="PJO4" s="137"/>
      <c r="PJP4" s="137"/>
      <c r="PJQ4" s="137"/>
      <c r="PJR4" s="137"/>
      <c r="PJS4" s="137"/>
      <c r="PJT4" s="137"/>
      <c r="PJU4" s="137"/>
      <c r="PJV4" s="137"/>
      <c r="PJW4" s="137"/>
      <c r="PJX4" s="137"/>
      <c r="PJY4" s="137"/>
      <c r="PJZ4" s="137"/>
      <c r="PKA4" s="137"/>
      <c r="PKB4" s="137"/>
      <c r="PKC4" s="137"/>
      <c r="PKD4" s="137"/>
      <c r="PKE4" s="137"/>
      <c r="PKF4" s="137"/>
      <c r="PKG4" s="137"/>
      <c r="PKH4" s="137"/>
      <c r="PKI4" s="137"/>
      <c r="PKJ4" s="137"/>
      <c r="PKK4" s="137"/>
      <c r="PKL4" s="137"/>
      <c r="PKM4" s="137"/>
      <c r="PKN4" s="137"/>
      <c r="PKO4" s="137"/>
      <c r="PKP4" s="137"/>
      <c r="PKQ4" s="137"/>
      <c r="PKR4" s="137"/>
      <c r="PKS4" s="137"/>
      <c r="PKT4" s="137"/>
      <c r="PKU4" s="137"/>
      <c r="PKV4" s="137"/>
      <c r="PKW4" s="137"/>
      <c r="PKX4" s="137"/>
      <c r="PKY4" s="137"/>
      <c r="PKZ4" s="137"/>
      <c r="PLA4" s="137"/>
      <c r="PLB4" s="137"/>
      <c r="PLC4" s="137"/>
      <c r="PLD4" s="137"/>
      <c r="PLE4" s="137"/>
      <c r="PLF4" s="137"/>
      <c r="PLG4" s="137"/>
      <c r="PLH4" s="137"/>
      <c r="PLI4" s="137"/>
      <c r="PLJ4" s="137"/>
      <c r="PLK4" s="137"/>
      <c r="PLL4" s="137"/>
      <c r="PLM4" s="137"/>
      <c r="PLN4" s="137"/>
      <c r="PLO4" s="137"/>
      <c r="PLP4" s="137"/>
      <c r="PLQ4" s="137"/>
      <c r="PLR4" s="137"/>
      <c r="PLS4" s="137"/>
      <c r="PLT4" s="137"/>
      <c r="PLU4" s="137"/>
      <c r="PLV4" s="137"/>
      <c r="PLW4" s="137"/>
      <c r="PLX4" s="137"/>
      <c r="PLY4" s="137"/>
      <c r="PLZ4" s="137"/>
      <c r="PMA4" s="137"/>
      <c r="PMB4" s="137"/>
      <c r="PMC4" s="137"/>
      <c r="PMD4" s="137"/>
      <c r="PME4" s="137"/>
      <c r="PMF4" s="137"/>
      <c r="PMG4" s="137"/>
      <c r="PMH4" s="137"/>
      <c r="PMI4" s="137"/>
      <c r="PMJ4" s="137"/>
      <c r="PMK4" s="137"/>
      <c r="PML4" s="137"/>
      <c r="PMM4" s="137"/>
      <c r="PMN4" s="137"/>
      <c r="PMO4" s="137"/>
      <c r="PMP4" s="137"/>
      <c r="PMQ4" s="137"/>
      <c r="PMR4" s="137"/>
      <c r="PMS4" s="137"/>
      <c r="PMT4" s="137"/>
      <c r="PMU4" s="137"/>
      <c r="PMV4" s="137"/>
      <c r="PMW4" s="137"/>
      <c r="PMX4" s="137"/>
      <c r="PMY4" s="137"/>
      <c r="PMZ4" s="137"/>
      <c r="PNA4" s="137"/>
      <c r="PNB4" s="137"/>
      <c r="PNC4" s="137"/>
      <c r="PND4" s="137"/>
      <c r="PNE4" s="137"/>
      <c r="PNF4" s="137"/>
      <c r="PNG4" s="137"/>
      <c r="PNH4" s="137"/>
      <c r="PNI4" s="137"/>
      <c r="PNJ4" s="137"/>
      <c r="PNK4" s="137"/>
      <c r="PNL4" s="137"/>
      <c r="PNM4" s="137"/>
      <c r="PNN4" s="137"/>
      <c r="PNO4" s="137"/>
      <c r="PNP4" s="137"/>
      <c r="PNQ4" s="137"/>
      <c r="PNR4" s="137"/>
      <c r="PNS4" s="137"/>
      <c r="PNT4" s="137"/>
      <c r="PNU4" s="137"/>
      <c r="PNV4" s="137"/>
      <c r="PNW4" s="137"/>
      <c r="PNX4" s="137"/>
      <c r="PNY4" s="137"/>
      <c r="PNZ4" s="137"/>
      <c r="POA4" s="137"/>
      <c r="POB4" s="137"/>
      <c r="POC4" s="137"/>
      <c r="POD4" s="137"/>
      <c r="POE4" s="137"/>
      <c r="POF4" s="137"/>
      <c r="POG4" s="137"/>
      <c r="POH4" s="137"/>
      <c r="POI4" s="137"/>
      <c r="POJ4" s="137"/>
      <c r="POK4" s="137"/>
      <c r="POL4" s="137"/>
      <c r="POM4" s="137"/>
      <c r="PON4" s="137"/>
      <c r="POO4" s="137"/>
      <c r="POP4" s="137"/>
      <c r="POQ4" s="137"/>
      <c r="POR4" s="137"/>
      <c r="POS4" s="137"/>
      <c r="POT4" s="137"/>
      <c r="POU4" s="137"/>
      <c r="POV4" s="137"/>
      <c r="POW4" s="137"/>
      <c r="POX4" s="137"/>
      <c r="POY4" s="137"/>
      <c r="POZ4" s="137"/>
      <c r="PPA4" s="137"/>
      <c r="PPB4" s="137"/>
      <c r="PPC4" s="137"/>
      <c r="PPD4" s="137"/>
      <c r="PPE4" s="137"/>
      <c r="PPF4" s="137"/>
      <c r="PPG4" s="137"/>
      <c r="PPH4" s="137"/>
      <c r="PPI4" s="137"/>
      <c r="PPJ4" s="137"/>
      <c r="PPK4" s="137"/>
      <c r="PPL4" s="137"/>
      <c r="PPM4" s="137"/>
      <c r="PPN4" s="137"/>
      <c r="PPO4" s="137"/>
      <c r="PPP4" s="137"/>
      <c r="PPQ4" s="137"/>
      <c r="PPR4" s="137"/>
      <c r="PPS4" s="137"/>
      <c r="PPT4" s="137"/>
      <c r="PPU4" s="137"/>
      <c r="PPV4" s="137"/>
      <c r="PPW4" s="137"/>
      <c r="PPX4" s="137"/>
      <c r="PPY4" s="137"/>
      <c r="PPZ4" s="137"/>
      <c r="PQA4" s="137"/>
      <c r="PQB4" s="137"/>
      <c r="PQC4" s="137"/>
      <c r="PQD4" s="137"/>
      <c r="PQE4" s="137"/>
      <c r="PQF4" s="137"/>
      <c r="PQG4" s="137"/>
      <c r="PQH4" s="137"/>
      <c r="PQI4" s="137"/>
      <c r="PQJ4" s="137"/>
      <c r="PQK4" s="137"/>
      <c r="PQL4" s="137"/>
      <c r="PQM4" s="137"/>
      <c r="PQN4" s="137"/>
      <c r="PQO4" s="137"/>
      <c r="PQP4" s="137"/>
      <c r="PQQ4" s="137"/>
      <c r="PQR4" s="137"/>
      <c r="PQS4" s="137"/>
      <c r="PQT4" s="137"/>
      <c r="PQU4" s="137"/>
      <c r="PQV4" s="137"/>
      <c r="PQW4" s="137"/>
      <c r="PQX4" s="137"/>
      <c r="PQY4" s="137"/>
      <c r="PQZ4" s="137"/>
      <c r="PRA4" s="137"/>
      <c r="PRB4" s="137"/>
      <c r="PRC4" s="137"/>
      <c r="PRD4" s="137"/>
      <c r="PRE4" s="137"/>
      <c r="PRF4" s="137"/>
      <c r="PRG4" s="137"/>
      <c r="PRH4" s="137"/>
      <c r="PRI4" s="137"/>
      <c r="PRJ4" s="137"/>
      <c r="PRK4" s="137"/>
      <c r="PRL4" s="137"/>
      <c r="PRM4" s="137"/>
      <c r="PRN4" s="137"/>
      <c r="PRO4" s="137"/>
      <c r="PRP4" s="137"/>
      <c r="PRQ4" s="137"/>
      <c r="PRR4" s="137"/>
      <c r="PRS4" s="137"/>
      <c r="PRT4" s="137"/>
      <c r="PRU4" s="137"/>
      <c r="PRV4" s="137"/>
      <c r="PRW4" s="137"/>
      <c r="PRX4" s="137"/>
      <c r="PRY4" s="137"/>
      <c r="PRZ4" s="137"/>
      <c r="PSA4" s="137"/>
      <c r="PSB4" s="137"/>
      <c r="PSC4" s="137"/>
      <c r="PSD4" s="137"/>
      <c r="PSE4" s="137"/>
      <c r="PSF4" s="137"/>
      <c r="PSG4" s="137"/>
      <c r="PSH4" s="137"/>
      <c r="PSI4" s="137"/>
      <c r="PSJ4" s="137"/>
      <c r="PSK4" s="137"/>
      <c r="PSL4" s="137"/>
      <c r="PSM4" s="137"/>
      <c r="PSN4" s="137"/>
      <c r="PSO4" s="137"/>
      <c r="PSP4" s="137"/>
      <c r="PSQ4" s="137"/>
      <c r="PSR4" s="137"/>
      <c r="PSS4" s="137"/>
      <c r="PST4" s="137"/>
      <c r="PSU4" s="137"/>
      <c r="PSV4" s="137"/>
      <c r="PSW4" s="137"/>
      <c r="PSX4" s="137"/>
      <c r="PSY4" s="137"/>
      <c r="PSZ4" s="137"/>
      <c r="PTA4" s="137"/>
      <c r="PTB4" s="137"/>
      <c r="PTC4" s="137"/>
      <c r="PTD4" s="137"/>
      <c r="PTE4" s="137"/>
      <c r="PTF4" s="137"/>
      <c r="PTG4" s="137"/>
      <c r="PTH4" s="137"/>
      <c r="PTI4" s="137"/>
      <c r="PTJ4" s="137"/>
      <c r="PTK4" s="137"/>
      <c r="PTL4" s="137"/>
      <c r="PTM4" s="137"/>
      <c r="PTN4" s="137"/>
      <c r="PTO4" s="137"/>
      <c r="PTP4" s="137"/>
      <c r="PTQ4" s="137"/>
      <c r="PTR4" s="137"/>
      <c r="PTS4" s="137"/>
      <c r="PTT4" s="137"/>
      <c r="PTU4" s="137"/>
      <c r="PTV4" s="137"/>
      <c r="PTW4" s="137"/>
      <c r="PTX4" s="137"/>
      <c r="PTY4" s="137"/>
      <c r="PTZ4" s="137"/>
      <c r="PUA4" s="137"/>
      <c r="PUB4" s="137"/>
      <c r="PUC4" s="137"/>
      <c r="PUD4" s="137"/>
      <c r="PUE4" s="137"/>
      <c r="PUF4" s="137"/>
      <c r="PUG4" s="137"/>
      <c r="PUH4" s="137"/>
      <c r="PUI4" s="137"/>
      <c r="PUJ4" s="137"/>
      <c r="PUK4" s="137"/>
      <c r="PUL4" s="137"/>
      <c r="PUM4" s="137"/>
      <c r="PUN4" s="137"/>
      <c r="PUO4" s="137"/>
      <c r="PUP4" s="137"/>
      <c r="PUQ4" s="137"/>
      <c r="PUR4" s="137"/>
      <c r="PUS4" s="137"/>
      <c r="PUT4" s="137"/>
      <c r="PUU4" s="137"/>
      <c r="PUV4" s="137"/>
      <c r="PUW4" s="137"/>
      <c r="PUX4" s="137"/>
      <c r="PUY4" s="137"/>
      <c r="PUZ4" s="137"/>
      <c r="PVA4" s="137"/>
      <c r="PVB4" s="137"/>
      <c r="PVC4" s="137"/>
      <c r="PVD4" s="137"/>
      <c r="PVE4" s="137"/>
      <c r="PVF4" s="137"/>
      <c r="PVG4" s="137"/>
      <c r="PVH4" s="137"/>
      <c r="PVI4" s="137"/>
      <c r="PVJ4" s="137"/>
      <c r="PVK4" s="137"/>
      <c r="PVL4" s="137"/>
      <c r="PVM4" s="137"/>
      <c r="PVN4" s="137"/>
      <c r="PVO4" s="137"/>
      <c r="PVP4" s="137"/>
      <c r="PVQ4" s="137"/>
      <c r="PVR4" s="137"/>
      <c r="PVS4" s="137"/>
      <c r="PVT4" s="137"/>
      <c r="PVU4" s="137"/>
      <c r="PVV4" s="137"/>
      <c r="PVW4" s="137"/>
      <c r="PVX4" s="137"/>
      <c r="PVY4" s="137"/>
      <c r="PVZ4" s="137"/>
      <c r="PWA4" s="137"/>
      <c r="PWB4" s="137"/>
      <c r="PWC4" s="137"/>
      <c r="PWD4" s="137"/>
      <c r="PWE4" s="137"/>
      <c r="PWF4" s="137"/>
      <c r="PWG4" s="137"/>
      <c r="PWH4" s="137"/>
      <c r="PWI4" s="137"/>
      <c r="PWJ4" s="137"/>
      <c r="PWK4" s="137"/>
      <c r="PWL4" s="137"/>
      <c r="PWM4" s="137"/>
      <c r="PWN4" s="137"/>
      <c r="PWO4" s="137"/>
      <c r="PWP4" s="137"/>
      <c r="PWQ4" s="137"/>
      <c r="PWR4" s="137"/>
      <c r="PWS4" s="137"/>
      <c r="PWT4" s="137"/>
      <c r="PWU4" s="137"/>
      <c r="PWV4" s="137"/>
      <c r="PWW4" s="137"/>
      <c r="PWX4" s="137"/>
      <c r="PWY4" s="137"/>
      <c r="PWZ4" s="137"/>
      <c r="PXA4" s="137"/>
      <c r="PXB4" s="137"/>
      <c r="PXC4" s="137"/>
      <c r="PXD4" s="137"/>
      <c r="PXE4" s="137"/>
      <c r="PXF4" s="137"/>
      <c r="PXG4" s="137"/>
      <c r="PXH4" s="137"/>
      <c r="PXI4" s="137"/>
      <c r="PXJ4" s="137"/>
      <c r="PXK4" s="137"/>
      <c r="PXL4" s="137"/>
      <c r="PXM4" s="137"/>
      <c r="PXN4" s="137"/>
      <c r="PXO4" s="137"/>
      <c r="PXP4" s="137"/>
      <c r="PXQ4" s="137"/>
      <c r="PXR4" s="137"/>
      <c r="PXS4" s="137"/>
      <c r="PXT4" s="137"/>
      <c r="PXU4" s="137"/>
      <c r="PXV4" s="137"/>
      <c r="PXW4" s="137"/>
      <c r="PXX4" s="137"/>
      <c r="PXY4" s="137"/>
      <c r="PXZ4" s="137"/>
      <c r="PYA4" s="137"/>
      <c r="PYB4" s="137"/>
      <c r="PYC4" s="137"/>
      <c r="PYD4" s="137"/>
      <c r="PYE4" s="137"/>
      <c r="PYF4" s="137"/>
      <c r="PYG4" s="137"/>
      <c r="PYH4" s="137"/>
      <c r="PYI4" s="137"/>
      <c r="PYJ4" s="137"/>
      <c r="PYK4" s="137"/>
      <c r="PYL4" s="137"/>
      <c r="PYM4" s="137"/>
      <c r="PYN4" s="137"/>
      <c r="PYO4" s="137"/>
      <c r="PYP4" s="137"/>
      <c r="PYQ4" s="137"/>
      <c r="PYR4" s="137"/>
      <c r="PYS4" s="137"/>
      <c r="PYT4" s="137"/>
      <c r="PYU4" s="137"/>
      <c r="PYV4" s="137"/>
      <c r="PYW4" s="137"/>
      <c r="PYX4" s="137"/>
      <c r="PYY4" s="137"/>
      <c r="PYZ4" s="137"/>
      <c r="PZA4" s="137"/>
      <c r="PZB4" s="137"/>
      <c r="PZC4" s="137"/>
      <c r="PZD4" s="137"/>
      <c r="PZE4" s="137"/>
      <c r="PZF4" s="137"/>
      <c r="PZG4" s="137"/>
      <c r="PZH4" s="137"/>
      <c r="PZI4" s="137"/>
      <c r="PZJ4" s="137"/>
      <c r="PZK4" s="137"/>
      <c r="PZL4" s="137"/>
      <c r="PZM4" s="137"/>
      <c r="PZN4" s="137"/>
      <c r="PZO4" s="137"/>
      <c r="PZP4" s="137"/>
      <c r="PZQ4" s="137"/>
      <c r="PZR4" s="137"/>
      <c r="PZS4" s="137"/>
      <c r="PZT4" s="137"/>
      <c r="PZU4" s="137"/>
      <c r="PZV4" s="137"/>
      <c r="PZW4" s="137"/>
      <c r="PZX4" s="137"/>
      <c r="PZY4" s="137"/>
      <c r="PZZ4" s="137"/>
      <c r="QAA4" s="137"/>
      <c r="QAB4" s="137"/>
      <c r="QAC4" s="137"/>
      <c r="QAD4" s="137"/>
      <c r="QAE4" s="137"/>
      <c r="QAF4" s="137"/>
      <c r="QAG4" s="137"/>
      <c r="QAH4" s="137"/>
      <c r="QAI4" s="137"/>
      <c r="QAJ4" s="137"/>
      <c r="QAK4" s="137"/>
      <c r="QAL4" s="137"/>
      <c r="QAM4" s="137"/>
      <c r="QAN4" s="137"/>
      <c r="QAO4" s="137"/>
      <c r="QAP4" s="137"/>
      <c r="QAQ4" s="137"/>
      <c r="QAR4" s="137"/>
      <c r="QAS4" s="137"/>
      <c r="QAT4" s="137"/>
      <c r="QAU4" s="137"/>
      <c r="QAV4" s="137"/>
      <c r="QAW4" s="137"/>
      <c r="QAX4" s="137"/>
      <c r="QAY4" s="137"/>
      <c r="QAZ4" s="137"/>
      <c r="QBA4" s="137"/>
      <c r="QBB4" s="137"/>
      <c r="QBC4" s="137"/>
      <c r="QBD4" s="137"/>
      <c r="QBE4" s="137"/>
      <c r="QBF4" s="137"/>
      <c r="QBG4" s="137"/>
      <c r="QBH4" s="137"/>
      <c r="QBI4" s="137"/>
      <c r="QBJ4" s="137"/>
      <c r="QBK4" s="137"/>
      <c r="QBL4" s="137"/>
      <c r="QBM4" s="137"/>
      <c r="QBN4" s="137"/>
      <c r="QBO4" s="137"/>
      <c r="QBP4" s="137"/>
      <c r="QBQ4" s="137"/>
      <c r="QBR4" s="137"/>
      <c r="QBS4" s="137"/>
      <c r="QBT4" s="137"/>
      <c r="QBU4" s="137"/>
      <c r="QBV4" s="137"/>
      <c r="QBW4" s="137"/>
      <c r="QBX4" s="137"/>
      <c r="QBY4" s="137"/>
      <c r="QBZ4" s="137"/>
      <c r="QCA4" s="137"/>
      <c r="QCB4" s="137"/>
      <c r="QCC4" s="137"/>
      <c r="QCD4" s="137"/>
      <c r="QCE4" s="137"/>
      <c r="QCF4" s="137"/>
      <c r="QCG4" s="137"/>
      <c r="QCH4" s="137"/>
      <c r="QCI4" s="137"/>
      <c r="QCJ4" s="137"/>
      <c r="QCK4" s="137"/>
      <c r="QCL4" s="137"/>
      <c r="QCM4" s="137"/>
      <c r="QCN4" s="137"/>
      <c r="QCO4" s="137"/>
      <c r="QCP4" s="137"/>
      <c r="QCQ4" s="137"/>
      <c r="QCR4" s="137"/>
      <c r="QCS4" s="137"/>
      <c r="QCT4" s="137"/>
      <c r="QCU4" s="137"/>
      <c r="QCV4" s="137"/>
      <c r="QCW4" s="137"/>
      <c r="QCX4" s="137"/>
      <c r="QCY4" s="137"/>
      <c r="QCZ4" s="137"/>
      <c r="QDA4" s="137"/>
      <c r="QDB4" s="137"/>
      <c r="QDC4" s="137"/>
      <c r="QDD4" s="137"/>
      <c r="QDE4" s="137"/>
      <c r="QDF4" s="137"/>
      <c r="QDG4" s="137"/>
      <c r="QDH4" s="137"/>
      <c r="QDI4" s="137"/>
      <c r="QDJ4" s="137"/>
      <c r="QDK4" s="137"/>
      <c r="QDL4" s="137"/>
      <c r="QDM4" s="137"/>
      <c r="QDN4" s="137"/>
      <c r="QDO4" s="137"/>
      <c r="QDP4" s="137"/>
      <c r="QDQ4" s="137"/>
      <c r="QDR4" s="137"/>
      <c r="QDS4" s="137"/>
      <c r="QDT4" s="137"/>
      <c r="QDU4" s="137"/>
      <c r="QDV4" s="137"/>
      <c r="QDW4" s="137"/>
      <c r="QDX4" s="137"/>
      <c r="QDY4" s="137"/>
      <c r="QDZ4" s="137"/>
      <c r="QEA4" s="137"/>
      <c r="QEB4" s="137"/>
      <c r="QEC4" s="137"/>
      <c r="QED4" s="137"/>
      <c r="QEE4" s="137"/>
      <c r="QEF4" s="137"/>
      <c r="QEG4" s="137"/>
      <c r="QEH4" s="137"/>
      <c r="QEI4" s="137"/>
      <c r="QEJ4" s="137"/>
      <c r="QEK4" s="137"/>
      <c r="QEL4" s="137"/>
      <c r="QEM4" s="137"/>
      <c r="QEN4" s="137"/>
      <c r="QEO4" s="137"/>
      <c r="QEP4" s="137"/>
      <c r="QEQ4" s="137"/>
      <c r="QER4" s="137"/>
      <c r="QES4" s="137"/>
      <c r="QET4" s="137"/>
      <c r="QEU4" s="137"/>
      <c r="QEV4" s="137"/>
      <c r="QEW4" s="137"/>
      <c r="QEX4" s="137"/>
      <c r="QEY4" s="137"/>
      <c r="QEZ4" s="137"/>
      <c r="QFA4" s="137"/>
      <c r="QFB4" s="137"/>
      <c r="QFC4" s="137"/>
      <c r="QFD4" s="137"/>
      <c r="QFE4" s="137"/>
      <c r="QFF4" s="137"/>
      <c r="QFG4" s="137"/>
      <c r="QFH4" s="137"/>
      <c r="QFI4" s="137"/>
      <c r="QFJ4" s="137"/>
      <c r="QFK4" s="137"/>
      <c r="QFL4" s="137"/>
      <c r="QFM4" s="137"/>
      <c r="QFN4" s="137"/>
      <c r="QFO4" s="137"/>
      <c r="QFP4" s="137"/>
      <c r="QFQ4" s="137"/>
      <c r="QFR4" s="137"/>
      <c r="QFS4" s="137"/>
      <c r="QFT4" s="137"/>
      <c r="QFU4" s="137"/>
      <c r="QFV4" s="137"/>
      <c r="QFW4" s="137"/>
      <c r="QFX4" s="137"/>
      <c r="QFY4" s="137"/>
      <c r="QFZ4" s="137"/>
      <c r="QGA4" s="137"/>
      <c r="QGB4" s="137"/>
      <c r="QGC4" s="137"/>
      <c r="QGD4" s="137"/>
      <c r="QGE4" s="137"/>
      <c r="QGF4" s="137"/>
      <c r="QGG4" s="137"/>
      <c r="QGH4" s="137"/>
      <c r="QGI4" s="137"/>
      <c r="QGJ4" s="137"/>
      <c r="QGK4" s="137"/>
      <c r="QGL4" s="137"/>
      <c r="QGM4" s="137"/>
      <c r="QGN4" s="137"/>
      <c r="QGO4" s="137"/>
      <c r="QGP4" s="137"/>
      <c r="QGQ4" s="137"/>
      <c r="QGR4" s="137"/>
      <c r="QGS4" s="137"/>
      <c r="QGT4" s="137"/>
      <c r="QGU4" s="137"/>
      <c r="QGV4" s="137"/>
      <c r="QGW4" s="137"/>
      <c r="QGX4" s="137"/>
      <c r="QGY4" s="137"/>
      <c r="QGZ4" s="137"/>
      <c r="QHA4" s="137"/>
      <c r="QHB4" s="137"/>
      <c r="QHC4" s="137"/>
      <c r="QHD4" s="137"/>
      <c r="QHE4" s="137"/>
      <c r="QHF4" s="137"/>
      <c r="QHG4" s="137"/>
      <c r="QHH4" s="137"/>
      <c r="QHI4" s="137"/>
      <c r="QHJ4" s="137"/>
      <c r="QHK4" s="137"/>
      <c r="QHL4" s="137"/>
      <c r="QHM4" s="137"/>
      <c r="QHN4" s="137"/>
      <c r="QHO4" s="137"/>
      <c r="QHP4" s="137"/>
      <c r="QHQ4" s="137"/>
      <c r="QHR4" s="137"/>
      <c r="QHS4" s="137"/>
      <c r="QHT4" s="137"/>
      <c r="QHU4" s="137"/>
      <c r="QHV4" s="137"/>
      <c r="QHW4" s="137"/>
      <c r="QHX4" s="137"/>
      <c r="QHY4" s="137"/>
      <c r="QHZ4" s="137"/>
      <c r="QIA4" s="137"/>
      <c r="QIB4" s="137"/>
      <c r="QIC4" s="137"/>
      <c r="QID4" s="137"/>
      <c r="QIE4" s="137"/>
      <c r="QIF4" s="137"/>
      <c r="QIG4" s="137"/>
      <c r="QIH4" s="137"/>
      <c r="QII4" s="137"/>
      <c r="QIJ4" s="137"/>
      <c r="QIK4" s="137"/>
      <c r="QIL4" s="137"/>
      <c r="QIM4" s="137"/>
      <c r="QIN4" s="137"/>
      <c r="QIO4" s="137"/>
      <c r="QIP4" s="137"/>
      <c r="QIQ4" s="137"/>
      <c r="QIR4" s="137"/>
      <c r="QIS4" s="137"/>
      <c r="QIT4" s="137"/>
      <c r="QIU4" s="137"/>
      <c r="QIV4" s="137"/>
      <c r="QIW4" s="137"/>
      <c r="QIX4" s="137"/>
      <c r="QIY4" s="137"/>
      <c r="QIZ4" s="137"/>
      <c r="QJA4" s="137"/>
      <c r="QJB4" s="137"/>
      <c r="QJC4" s="137"/>
      <c r="QJD4" s="137"/>
      <c r="QJE4" s="137"/>
      <c r="QJF4" s="137"/>
      <c r="QJG4" s="137"/>
      <c r="QJH4" s="137"/>
      <c r="QJI4" s="137"/>
      <c r="QJJ4" s="137"/>
      <c r="QJK4" s="137"/>
      <c r="QJL4" s="137"/>
      <c r="QJM4" s="137"/>
      <c r="QJN4" s="137"/>
      <c r="QJO4" s="137"/>
      <c r="QJP4" s="137"/>
      <c r="QJQ4" s="137"/>
      <c r="QJR4" s="137"/>
      <c r="QJS4" s="137"/>
      <c r="QJT4" s="137"/>
      <c r="QJU4" s="137"/>
      <c r="QJV4" s="137"/>
      <c r="QJW4" s="137"/>
      <c r="QJX4" s="137"/>
      <c r="QJY4" s="137"/>
      <c r="QJZ4" s="137"/>
      <c r="QKA4" s="137"/>
      <c r="QKB4" s="137"/>
      <c r="QKC4" s="137"/>
      <c r="QKD4" s="137"/>
      <c r="QKE4" s="137"/>
      <c r="QKF4" s="137"/>
      <c r="QKG4" s="137"/>
      <c r="QKH4" s="137"/>
      <c r="QKI4" s="137"/>
      <c r="QKJ4" s="137"/>
      <c r="QKK4" s="137"/>
      <c r="QKL4" s="137"/>
      <c r="QKM4" s="137"/>
      <c r="QKN4" s="137"/>
      <c r="QKO4" s="137"/>
      <c r="QKP4" s="137"/>
      <c r="QKQ4" s="137"/>
      <c r="QKR4" s="137"/>
      <c r="QKS4" s="137"/>
      <c r="QKT4" s="137"/>
      <c r="QKU4" s="137"/>
      <c r="QKV4" s="137"/>
      <c r="QKW4" s="137"/>
      <c r="QKX4" s="137"/>
      <c r="QKY4" s="137"/>
      <c r="QKZ4" s="137"/>
      <c r="QLA4" s="137"/>
      <c r="QLB4" s="137"/>
      <c r="QLC4" s="137"/>
      <c r="QLD4" s="137"/>
      <c r="QLE4" s="137"/>
      <c r="QLF4" s="137"/>
      <c r="QLG4" s="137"/>
      <c r="QLH4" s="137"/>
      <c r="QLI4" s="137"/>
      <c r="QLJ4" s="137"/>
      <c r="QLK4" s="137"/>
      <c r="QLL4" s="137"/>
      <c r="QLM4" s="137"/>
      <c r="QLN4" s="137"/>
      <c r="QLO4" s="137"/>
      <c r="QLP4" s="137"/>
      <c r="QLQ4" s="137"/>
      <c r="QLR4" s="137"/>
      <c r="QLS4" s="137"/>
      <c r="QLT4" s="137"/>
      <c r="QLU4" s="137"/>
      <c r="QLV4" s="137"/>
      <c r="QLW4" s="137"/>
      <c r="QLX4" s="137"/>
      <c r="QLY4" s="137"/>
      <c r="QLZ4" s="137"/>
      <c r="QMA4" s="137"/>
      <c r="QMB4" s="137"/>
      <c r="QMC4" s="137"/>
      <c r="QMD4" s="137"/>
      <c r="QME4" s="137"/>
      <c r="QMF4" s="137"/>
      <c r="QMG4" s="137"/>
      <c r="QMH4" s="137"/>
      <c r="QMI4" s="137"/>
      <c r="QMJ4" s="137"/>
      <c r="QMK4" s="137"/>
      <c r="QML4" s="137"/>
      <c r="QMM4" s="137"/>
      <c r="QMN4" s="137"/>
      <c r="QMO4" s="137"/>
      <c r="QMP4" s="137"/>
      <c r="QMQ4" s="137"/>
      <c r="QMR4" s="137"/>
      <c r="QMS4" s="137"/>
      <c r="QMT4" s="137"/>
      <c r="QMU4" s="137"/>
      <c r="QMV4" s="137"/>
      <c r="QMW4" s="137"/>
      <c r="QMX4" s="137"/>
      <c r="QMY4" s="137"/>
      <c r="QMZ4" s="137"/>
      <c r="QNA4" s="137"/>
      <c r="QNB4" s="137"/>
      <c r="QNC4" s="137"/>
      <c r="QND4" s="137"/>
      <c r="QNE4" s="137"/>
      <c r="QNF4" s="137"/>
      <c r="QNG4" s="137"/>
      <c r="QNH4" s="137"/>
      <c r="QNI4" s="137"/>
      <c r="QNJ4" s="137"/>
      <c r="QNK4" s="137"/>
      <c r="QNL4" s="137"/>
      <c r="QNM4" s="137"/>
      <c r="QNN4" s="137"/>
      <c r="QNO4" s="137"/>
      <c r="QNP4" s="137"/>
      <c r="QNQ4" s="137"/>
      <c r="QNR4" s="137"/>
      <c r="QNS4" s="137"/>
      <c r="QNT4" s="137"/>
      <c r="QNU4" s="137"/>
      <c r="QNV4" s="137"/>
      <c r="QNW4" s="137"/>
      <c r="QNX4" s="137"/>
      <c r="QNY4" s="137"/>
      <c r="QNZ4" s="137"/>
      <c r="QOA4" s="137"/>
      <c r="QOB4" s="137"/>
      <c r="QOC4" s="137"/>
      <c r="QOD4" s="137"/>
      <c r="QOE4" s="137"/>
      <c r="QOF4" s="137"/>
      <c r="QOG4" s="137"/>
      <c r="QOH4" s="137"/>
      <c r="QOI4" s="137"/>
      <c r="QOJ4" s="137"/>
      <c r="QOK4" s="137"/>
      <c r="QOL4" s="137"/>
      <c r="QOM4" s="137"/>
      <c r="QON4" s="137"/>
      <c r="QOO4" s="137"/>
      <c r="QOP4" s="137"/>
      <c r="QOQ4" s="137"/>
      <c r="QOR4" s="137"/>
      <c r="QOS4" s="137"/>
      <c r="QOT4" s="137"/>
      <c r="QOU4" s="137"/>
      <c r="QOV4" s="137"/>
      <c r="QOW4" s="137"/>
      <c r="QOX4" s="137"/>
      <c r="QOY4" s="137"/>
      <c r="QOZ4" s="137"/>
      <c r="QPA4" s="137"/>
      <c r="QPB4" s="137"/>
      <c r="QPC4" s="137"/>
      <c r="QPD4" s="137"/>
      <c r="QPE4" s="137"/>
      <c r="QPF4" s="137"/>
      <c r="QPG4" s="137"/>
      <c r="QPH4" s="137"/>
      <c r="QPI4" s="137"/>
      <c r="QPJ4" s="137"/>
      <c r="QPK4" s="137"/>
      <c r="QPL4" s="137"/>
      <c r="QPM4" s="137"/>
      <c r="QPN4" s="137"/>
      <c r="QPO4" s="137"/>
      <c r="QPP4" s="137"/>
      <c r="QPQ4" s="137"/>
      <c r="QPR4" s="137"/>
      <c r="QPS4" s="137"/>
      <c r="QPT4" s="137"/>
      <c r="QPU4" s="137"/>
      <c r="QPV4" s="137"/>
      <c r="QPW4" s="137"/>
      <c r="QPX4" s="137"/>
      <c r="QPY4" s="137"/>
      <c r="QPZ4" s="137"/>
      <c r="QQA4" s="137"/>
      <c r="QQB4" s="137"/>
      <c r="QQC4" s="137"/>
      <c r="QQD4" s="137"/>
      <c r="QQE4" s="137"/>
      <c r="QQF4" s="137"/>
      <c r="QQG4" s="137"/>
      <c r="QQH4" s="137"/>
      <c r="QQI4" s="137"/>
      <c r="QQJ4" s="137"/>
      <c r="QQK4" s="137"/>
      <c r="QQL4" s="137"/>
      <c r="QQM4" s="137"/>
      <c r="QQN4" s="137"/>
      <c r="QQO4" s="137"/>
      <c r="QQP4" s="137"/>
      <c r="QQQ4" s="137"/>
      <c r="QQR4" s="137"/>
      <c r="QQS4" s="137"/>
      <c r="QQT4" s="137"/>
      <c r="QQU4" s="137"/>
      <c r="QQV4" s="137"/>
      <c r="QQW4" s="137"/>
      <c r="QQX4" s="137"/>
      <c r="QQY4" s="137"/>
      <c r="QQZ4" s="137"/>
      <c r="QRA4" s="137"/>
      <c r="QRB4" s="137"/>
      <c r="QRC4" s="137"/>
      <c r="QRD4" s="137"/>
      <c r="QRE4" s="137"/>
      <c r="QRF4" s="137"/>
      <c r="QRG4" s="137"/>
      <c r="QRH4" s="137"/>
      <c r="QRI4" s="137"/>
      <c r="QRJ4" s="137"/>
      <c r="QRK4" s="137"/>
      <c r="QRL4" s="137"/>
      <c r="QRM4" s="137"/>
      <c r="QRN4" s="137"/>
      <c r="QRO4" s="137"/>
      <c r="QRP4" s="137"/>
      <c r="QRQ4" s="137"/>
      <c r="QRR4" s="137"/>
      <c r="QRS4" s="137"/>
      <c r="QRT4" s="137"/>
      <c r="QRU4" s="137"/>
      <c r="QRV4" s="137"/>
      <c r="QRW4" s="137"/>
      <c r="QRX4" s="137"/>
      <c r="QRY4" s="137"/>
      <c r="QRZ4" s="137"/>
      <c r="QSA4" s="137"/>
      <c r="QSB4" s="137"/>
      <c r="QSC4" s="137"/>
      <c r="QSD4" s="137"/>
      <c r="QSE4" s="137"/>
      <c r="QSF4" s="137"/>
      <c r="QSG4" s="137"/>
      <c r="QSH4" s="137"/>
      <c r="QSI4" s="137"/>
      <c r="QSJ4" s="137"/>
      <c r="QSK4" s="137"/>
      <c r="QSL4" s="137"/>
      <c r="QSM4" s="137"/>
      <c r="QSN4" s="137"/>
      <c r="QSO4" s="137"/>
      <c r="QSP4" s="137"/>
      <c r="QSQ4" s="137"/>
      <c r="QSR4" s="137"/>
      <c r="QSS4" s="137"/>
      <c r="QST4" s="137"/>
      <c r="QSU4" s="137"/>
      <c r="QSV4" s="137"/>
      <c r="QSW4" s="137"/>
      <c r="QSX4" s="137"/>
      <c r="QSY4" s="137"/>
      <c r="QSZ4" s="137"/>
      <c r="QTA4" s="137"/>
      <c r="QTB4" s="137"/>
      <c r="QTC4" s="137"/>
      <c r="QTD4" s="137"/>
      <c r="QTE4" s="137"/>
      <c r="QTF4" s="137"/>
      <c r="QTG4" s="137"/>
      <c r="QTH4" s="137"/>
      <c r="QTI4" s="137"/>
      <c r="QTJ4" s="137"/>
      <c r="QTK4" s="137"/>
      <c r="QTL4" s="137"/>
      <c r="QTM4" s="137"/>
      <c r="QTN4" s="137"/>
      <c r="QTO4" s="137"/>
      <c r="QTP4" s="137"/>
      <c r="QTQ4" s="137"/>
      <c r="QTR4" s="137"/>
      <c r="QTS4" s="137"/>
      <c r="QTT4" s="137"/>
      <c r="QTU4" s="137"/>
      <c r="QTV4" s="137"/>
      <c r="QTW4" s="137"/>
      <c r="QTX4" s="137"/>
      <c r="QTY4" s="137"/>
      <c r="QTZ4" s="137"/>
      <c r="QUA4" s="137"/>
      <c r="QUB4" s="137"/>
      <c r="QUC4" s="137"/>
      <c r="QUD4" s="137"/>
      <c r="QUE4" s="137"/>
      <c r="QUF4" s="137"/>
      <c r="QUG4" s="137"/>
      <c r="QUH4" s="137"/>
      <c r="QUI4" s="137"/>
      <c r="QUJ4" s="137"/>
      <c r="QUK4" s="137"/>
      <c r="QUL4" s="137"/>
      <c r="QUM4" s="137"/>
      <c r="QUN4" s="137"/>
      <c r="QUO4" s="137"/>
      <c r="QUP4" s="137"/>
      <c r="QUQ4" s="137"/>
      <c r="QUR4" s="137"/>
      <c r="QUS4" s="137"/>
      <c r="QUT4" s="137"/>
      <c r="QUU4" s="137"/>
      <c r="QUV4" s="137"/>
      <c r="QUW4" s="137"/>
      <c r="QUX4" s="137"/>
      <c r="QUY4" s="137"/>
      <c r="QUZ4" s="137"/>
      <c r="QVA4" s="137"/>
      <c r="QVB4" s="137"/>
      <c r="QVC4" s="137"/>
      <c r="QVD4" s="137"/>
      <c r="QVE4" s="137"/>
      <c r="QVF4" s="137"/>
      <c r="QVG4" s="137"/>
      <c r="QVH4" s="137"/>
      <c r="QVI4" s="137"/>
      <c r="QVJ4" s="137"/>
      <c r="QVK4" s="137"/>
      <c r="QVL4" s="137"/>
      <c r="QVM4" s="137"/>
      <c r="QVN4" s="137"/>
      <c r="QVO4" s="137"/>
      <c r="QVP4" s="137"/>
      <c r="QVQ4" s="137"/>
      <c r="QVR4" s="137"/>
      <c r="QVS4" s="137"/>
      <c r="QVT4" s="137"/>
      <c r="QVU4" s="137"/>
      <c r="QVV4" s="137"/>
      <c r="QVW4" s="137"/>
      <c r="QVX4" s="137"/>
      <c r="QVY4" s="137"/>
      <c r="QVZ4" s="137"/>
      <c r="QWA4" s="137"/>
      <c r="QWB4" s="137"/>
      <c r="QWC4" s="137"/>
      <c r="QWD4" s="137"/>
      <c r="QWE4" s="137"/>
      <c r="QWF4" s="137"/>
      <c r="QWG4" s="137"/>
      <c r="QWH4" s="137"/>
      <c r="QWI4" s="137"/>
      <c r="QWJ4" s="137"/>
      <c r="QWK4" s="137"/>
      <c r="QWL4" s="137"/>
      <c r="QWM4" s="137"/>
      <c r="QWN4" s="137"/>
      <c r="QWO4" s="137"/>
      <c r="QWP4" s="137"/>
      <c r="QWQ4" s="137"/>
      <c r="QWR4" s="137"/>
      <c r="QWS4" s="137"/>
      <c r="QWT4" s="137"/>
      <c r="QWU4" s="137"/>
      <c r="QWV4" s="137"/>
      <c r="QWW4" s="137"/>
      <c r="QWX4" s="137"/>
      <c r="QWY4" s="137"/>
      <c r="QWZ4" s="137"/>
      <c r="QXA4" s="137"/>
      <c r="QXB4" s="137"/>
      <c r="QXC4" s="137"/>
      <c r="QXD4" s="137"/>
      <c r="QXE4" s="137"/>
      <c r="QXF4" s="137"/>
      <c r="QXG4" s="137"/>
      <c r="QXH4" s="137"/>
      <c r="QXI4" s="137"/>
      <c r="QXJ4" s="137"/>
      <c r="QXK4" s="137"/>
      <c r="QXL4" s="137"/>
      <c r="QXM4" s="137"/>
      <c r="QXN4" s="137"/>
      <c r="QXO4" s="137"/>
      <c r="QXP4" s="137"/>
      <c r="QXQ4" s="137"/>
      <c r="QXR4" s="137"/>
      <c r="QXS4" s="137"/>
      <c r="QXT4" s="137"/>
      <c r="QXU4" s="137"/>
      <c r="QXV4" s="137"/>
      <c r="QXW4" s="137"/>
      <c r="QXX4" s="137"/>
      <c r="QXY4" s="137"/>
      <c r="QXZ4" s="137"/>
      <c r="QYA4" s="137"/>
      <c r="QYB4" s="137"/>
      <c r="QYC4" s="137"/>
      <c r="QYD4" s="137"/>
      <c r="QYE4" s="137"/>
      <c r="QYF4" s="137"/>
      <c r="QYG4" s="137"/>
      <c r="QYH4" s="137"/>
      <c r="QYI4" s="137"/>
      <c r="QYJ4" s="137"/>
      <c r="QYK4" s="137"/>
      <c r="QYL4" s="137"/>
      <c r="QYM4" s="137"/>
      <c r="QYN4" s="137"/>
      <c r="QYO4" s="137"/>
      <c r="QYP4" s="137"/>
      <c r="QYQ4" s="137"/>
      <c r="QYR4" s="137"/>
      <c r="QYS4" s="137"/>
      <c r="QYT4" s="137"/>
      <c r="QYU4" s="137"/>
      <c r="QYV4" s="137"/>
      <c r="QYW4" s="137"/>
      <c r="QYX4" s="137"/>
      <c r="QYY4" s="137"/>
      <c r="QYZ4" s="137"/>
      <c r="QZA4" s="137"/>
      <c r="QZB4" s="137"/>
      <c r="QZC4" s="137"/>
      <c r="QZD4" s="137"/>
      <c r="QZE4" s="137"/>
      <c r="QZF4" s="137"/>
      <c r="QZG4" s="137"/>
      <c r="QZH4" s="137"/>
      <c r="QZI4" s="137"/>
      <c r="QZJ4" s="137"/>
      <c r="QZK4" s="137"/>
      <c r="QZL4" s="137"/>
      <c r="QZM4" s="137"/>
      <c r="QZN4" s="137"/>
      <c r="QZO4" s="137"/>
      <c r="QZP4" s="137"/>
      <c r="QZQ4" s="137"/>
      <c r="QZR4" s="137"/>
      <c r="QZS4" s="137"/>
      <c r="QZT4" s="137"/>
      <c r="QZU4" s="137"/>
      <c r="QZV4" s="137"/>
      <c r="QZW4" s="137"/>
      <c r="QZX4" s="137"/>
      <c r="QZY4" s="137"/>
      <c r="QZZ4" s="137"/>
      <c r="RAA4" s="137"/>
      <c r="RAB4" s="137"/>
      <c r="RAC4" s="137"/>
      <c r="RAD4" s="137"/>
      <c r="RAE4" s="137"/>
      <c r="RAF4" s="137"/>
      <c r="RAG4" s="137"/>
      <c r="RAH4" s="137"/>
      <c r="RAI4" s="137"/>
      <c r="RAJ4" s="137"/>
      <c r="RAK4" s="137"/>
      <c r="RAL4" s="137"/>
      <c r="RAM4" s="137"/>
      <c r="RAN4" s="137"/>
      <c r="RAO4" s="137"/>
      <c r="RAP4" s="137"/>
      <c r="RAQ4" s="137"/>
      <c r="RAR4" s="137"/>
      <c r="RAS4" s="137"/>
      <c r="RAT4" s="137"/>
      <c r="RAU4" s="137"/>
      <c r="RAV4" s="137"/>
      <c r="RAW4" s="137"/>
      <c r="RAX4" s="137"/>
      <c r="RAY4" s="137"/>
      <c r="RAZ4" s="137"/>
      <c r="RBA4" s="137"/>
      <c r="RBB4" s="137"/>
      <c r="RBC4" s="137"/>
      <c r="RBD4" s="137"/>
      <c r="RBE4" s="137"/>
      <c r="RBF4" s="137"/>
      <c r="RBG4" s="137"/>
      <c r="RBH4" s="137"/>
      <c r="RBI4" s="137"/>
      <c r="RBJ4" s="137"/>
      <c r="RBK4" s="137"/>
      <c r="RBL4" s="137"/>
      <c r="RBM4" s="137"/>
      <c r="RBN4" s="137"/>
      <c r="RBO4" s="137"/>
      <c r="RBP4" s="137"/>
      <c r="RBQ4" s="137"/>
      <c r="RBR4" s="137"/>
      <c r="RBS4" s="137"/>
      <c r="RBT4" s="137"/>
      <c r="RBU4" s="137"/>
      <c r="RBV4" s="137"/>
      <c r="RBW4" s="137"/>
      <c r="RBX4" s="137"/>
      <c r="RBY4" s="137"/>
      <c r="RBZ4" s="137"/>
      <c r="RCA4" s="137"/>
      <c r="RCB4" s="137"/>
      <c r="RCC4" s="137"/>
      <c r="RCD4" s="137"/>
      <c r="RCE4" s="137"/>
      <c r="RCF4" s="137"/>
      <c r="RCG4" s="137"/>
      <c r="RCH4" s="137"/>
      <c r="RCI4" s="137"/>
      <c r="RCJ4" s="137"/>
      <c r="RCK4" s="137"/>
      <c r="RCL4" s="137"/>
      <c r="RCM4" s="137"/>
      <c r="RCN4" s="137"/>
      <c r="RCO4" s="137"/>
      <c r="RCP4" s="137"/>
      <c r="RCQ4" s="137"/>
      <c r="RCR4" s="137"/>
      <c r="RCS4" s="137"/>
      <c r="RCT4" s="137"/>
      <c r="RCU4" s="137"/>
      <c r="RCV4" s="137"/>
      <c r="RCW4" s="137"/>
      <c r="RCX4" s="137"/>
      <c r="RCY4" s="137"/>
      <c r="RCZ4" s="137"/>
      <c r="RDA4" s="137"/>
      <c r="RDB4" s="137"/>
      <c r="RDC4" s="137"/>
      <c r="RDD4" s="137"/>
      <c r="RDE4" s="137"/>
      <c r="RDF4" s="137"/>
      <c r="RDG4" s="137"/>
      <c r="RDH4" s="137"/>
      <c r="RDI4" s="137"/>
      <c r="RDJ4" s="137"/>
      <c r="RDK4" s="137"/>
      <c r="RDL4" s="137"/>
      <c r="RDM4" s="137"/>
      <c r="RDN4" s="137"/>
      <c r="RDO4" s="137"/>
      <c r="RDP4" s="137"/>
      <c r="RDQ4" s="137"/>
      <c r="RDR4" s="137"/>
      <c r="RDS4" s="137"/>
      <c r="RDT4" s="137"/>
      <c r="RDU4" s="137"/>
      <c r="RDV4" s="137"/>
      <c r="RDW4" s="137"/>
      <c r="RDX4" s="137"/>
      <c r="RDY4" s="137"/>
      <c r="RDZ4" s="137"/>
      <c r="REA4" s="137"/>
      <c r="REB4" s="137"/>
      <c r="REC4" s="137"/>
      <c r="RED4" s="137"/>
      <c r="REE4" s="137"/>
      <c r="REF4" s="137"/>
      <c r="REG4" s="137"/>
      <c r="REH4" s="137"/>
      <c r="REI4" s="137"/>
      <c r="REJ4" s="137"/>
      <c r="REK4" s="137"/>
      <c r="REL4" s="137"/>
      <c r="REM4" s="137"/>
      <c r="REN4" s="137"/>
      <c r="REO4" s="137"/>
      <c r="REP4" s="137"/>
      <c r="REQ4" s="137"/>
      <c r="RER4" s="137"/>
      <c r="RES4" s="137"/>
      <c r="RET4" s="137"/>
      <c r="REU4" s="137"/>
      <c r="REV4" s="137"/>
      <c r="REW4" s="137"/>
      <c r="REX4" s="137"/>
      <c r="REY4" s="137"/>
      <c r="REZ4" s="137"/>
      <c r="RFA4" s="137"/>
      <c r="RFB4" s="137"/>
      <c r="RFC4" s="137"/>
      <c r="RFD4" s="137"/>
      <c r="RFE4" s="137"/>
      <c r="RFF4" s="137"/>
      <c r="RFG4" s="137"/>
      <c r="RFH4" s="137"/>
      <c r="RFI4" s="137"/>
      <c r="RFJ4" s="137"/>
      <c r="RFK4" s="137"/>
      <c r="RFL4" s="137"/>
      <c r="RFM4" s="137"/>
      <c r="RFN4" s="137"/>
      <c r="RFO4" s="137"/>
      <c r="RFP4" s="137"/>
      <c r="RFQ4" s="137"/>
      <c r="RFR4" s="137"/>
      <c r="RFS4" s="137"/>
      <c r="RFT4" s="137"/>
      <c r="RFU4" s="137"/>
      <c r="RFV4" s="137"/>
      <c r="RFW4" s="137"/>
      <c r="RFX4" s="137"/>
      <c r="RFY4" s="137"/>
      <c r="RFZ4" s="137"/>
      <c r="RGA4" s="137"/>
      <c r="RGB4" s="137"/>
      <c r="RGC4" s="137"/>
      <c r="RGD4" s="137"/>
      <c r="RGE4" s="137"/>
      <c r="RGF4" s="137"/>
      <c r="RGG4" s="137"/>
      <c r="RGH4" s="137"/>
      <c r="RGI4" s="137"/>
      <c r="RGJ4" s="137"/>
      <c r="RGK4" s="137"/>
      <c r="RGL4" s="137"/>
      <c r="RGM4" s="137"/>
      <c r="RGN4" s="137"/>
      <c r="RGO4" s="137"/>
      <c r="RGP4" s="137"/>
      <c r="RGQ4" s="137"/>
      <c r="RGR4" s="137"/>
      <c r="RGS4" s="137"/>
      <c r="RGT4" s="137"/>
      <c r="RGU4" s="137"/>
      <c r="RGV4" s="137"/>
      <c r="RGW4" s="137"/>
      <c r="RGX4" s="137"/>
      <c r="RGY4" s="137"/>
      <c r="RGZ4" s="137"/>
      <c r="RHA4" s="137"/>
      <c r="RHB4" s="137"/>
      <c r="RHC4" s="137"/>
      <c r="RHD4" s="137"/>
      <c r="RHE4" s="137"/>
      <c r="RHF4" s="137"/>
      <c r="RHG4" s="137"/>
      <c r="RHH4" s="137"/>
      <c r="RHI4" s="137"/>
      <c r="RHJ4" s="137"/>
      <c r="RHK4" s="137"/>
      <c r="RHL4" s="137"/>
      <c r="RHM4" s="137"/>
      <c r="RHN4" s="137"/>
      <c r="RHO4" s="137"/>
      <c r="RHP4" s="137"/>
      <c r="RHQ4" s="137"/>
      <c r="RHR4" s="137"/>
      <c r="RHS4" s="137"/>
      <c r="RHT4" s="137"/>
      <c r="RHU4" s="137"/>
      <c r="RHV4" s="137"/>
      <c r="RHW4" s="137"/>
      <c r="RHX4" s="137"/>
      <c r="RHY4" s="137"/>
      <c r="RHZ4" s="137"/>
      <c r="RIA4" s="137"/>
      <c r="RIB4" s="137"/>
      <c r="RIC4" s="137"/>
      <c r="RID4" s="137"/>
      <c r="RIE4" s="137"/>
      <c r="RIF4" s="137"/>
      <c r="RIG4" s="137"/>
      <c r="RIH4" s="137"/>
      <c r="RII4" s="137"/>
      <c r="RIJ4" s="137"/>
      <c r="RIK4" s="137"/>
      <c r="RIL4" s="137"/>
      <c r="RIM4" s="137"/>
      <c r="RIN4" s="137"/>
      <c r="RIO4" s="137"/>
      <c r="RIP4" s="137"/>
      <c r="RIQ4" s="137"/>
      <c r="RIR4" s="137"/>
      <c r="RIS4" s="137"/>
      <c r="RIT4" s="137"/>
      <c r="RIU4" s="137"/>
      <c r="RIV4" s="137"/>
      <c r="RIW4" s="137"/>
      <c r="RIX4" s="137"/>
      <c r="RIY4" s="137"/>
      <c r="RIZ4" s="137"/>
      <c r="RJA4" s="137"/>
      <c r="RJB4" s="137"/>
      <c r="RJC4" s="137"/>
      <c r="RJD4" s="137"/>
      <c r="RJE4" s="137"/>
      <c r="RJF4" s="137"/>
      <c r="RJG4" s="137"/>
      <c r="RJH4" s="137"/>
      <c r="RJI4" s="137"/>
      <c r="RJJ4" s="137"/>
      <c r="RJK4" s="137"/>
      <c r="RJL4" s="137"/>
      <c r="RJM4" s="137"/>
      <c r="RJN4" s="137"/>
      <c r="RJO4" s="137"/>
      <c r="RJP4" s="137"/>
      <c r="RJQ4" s="137"/>
      <c r="RJR4" s="137"/>
      <c r="RJS4" s="137"/>
      <c r="RJT4" s="137"/>
      <c r="RJU4" s="137"/>
      <c r="RJV4" s="137"/>
      <c r="RJW4" s="137"/>
      <c r="RJX4" s="137"/>
      <c r="RJY4" s="137"/>
      <c r="RJZ4" s="137"/>
      <c r="RKA4" s="137"/>
      <c r="RKB4" s="137"/>
      <c r="RKC4" s="137"/>
      <c r="RKD4" s="137"/>
      <c r="RKE4" s="137"/>
      <c r="RKF4" s="137"/>
      <c r="RKG4" s="137"/>
      <c r="RKH4" s="137"/>
      <c r="RKI4" s="137"/>
      <c r="RKJ4" s="137"/>
      <c r="RKK4" s="137"/>
      <c r="RKL4" s="137"/>
      <c r="RKM4" s="137"/>
      <c r="RKN4" s="137"/>
      <c r="RKO4" s="137"/>
      <c r="RKP4" s="137"/>
      <c r="RKQ4" s="137"/>
      <c r="RKR4" s="137"/>
      <c r="RKS4" s="137"/>
      <c r="RKT4" s="137"/>
      <c r="RKU4" s="137"/>
      <c r="RKV4" s="137"/>
      <c r="RKW4" s="137"/>
      <c r="RKX4" s="137"/>
      <c r="RKY4" s="137"/>
      <c r="RKZ4" s="137"/>
      <c r="RLA4" s="137"/>
      <c r="RLB4" s="137"/>
      <c r="RLC4" s="137"/>
      <c r="RLD4" s="137"/>
      <c r="RLE4" s="137"/>
      <c r="RLF4" s="137"/>
      <c r="RLG4" s="137"/>
      <c r="RLH4" s="137"/>
      <c r="RLI4" s="137"/>
      <c r="RLJ4" s="137"/>
      <c r="RLK4" s="137"/>
      <c r="RLL4" s="137"/>
      <c r="RLM4" s="137"/>
      <c r="RLN4" s="137"/>
      <c r="RLO4" s="137"/>
      <c r="RLP4" s="137"/>
      <c r="RLQ4" s="137"/>
      <c r="RLR4" s="137"/>
      <c r="RLS4" s="137"/>
      <c r="RLT4" s="137"/>
      <c r="RLU4" s="137"/>
      <c r="RLV4" s="137"/>
      <c r="RLW4" s="137"/>
      <c r="RLX4" s="137"/>
      <c r="RLY4" s="137"/>
      <c r="RLZ4" s="137"/>
      <c r="RMA4" s="137"/>
      <c r="RMB4" s="137"/>
      <c r="RMC4" s="137"/>
      <c r="RMD4" s="137"/>
      <c r="RME4" s="137"/>
      <c r="RMF4" s="137"/>
      <c r="RMG4" s="137"/>
      <c r="RMH4" s="137"/>
      <c r="RMI4" s="137"/>
      <c r="RMJ4" s="137"/>
      <c r="RMK4" s="137"/>
      <c r="RML4" s="137"/>
      <c r="RMM4" s="137"/>
      <c r="RMN4" s="137"/>
      <c r="RMO4" s="137"/>
      <c r="RMP4" s="137"/>
      <c r="RMQ4" s="137"/>
      <c r="RMR4" s="137"/>
      <c r="RMS4" s="137"/>
      <c r="RMT4" s="137"/>
      <c r="RMU4" s="137"/>
      <c r="RMV4" s="137"/>
      <c r="RMW4" s="137"/>
      <c r="RMX4" s="137"/>
      <c r="RMY4" s="137"/>
      <c r="RMZ4" s="137"/>
      <c r="RNA4" s="137"/>
      <c r="RNB4" s="137"/>
      <c r="RNC4" s="137"/>
      <c r="RND4" s="137"/>
      <c r="RNE4" s="137"/>
      <c r="RNF4" s="137"/>
      <c r="RNG4" s="137"/>
      <c r="RNH4" s="137"/>
      <c r="RNI4" s="137"/>
      <c r="RNJ4" s="137"/>
      <c r="RNK4" s="137"/>
      <c r="RNL4" s="137"/>
      <c r="RNM4" s="137"/>
      <c r="RNN4" s="137"/>
      <c r="RNO4" s="137"/>
      <c r="RNP4" s="137"/>
      <c r="RNQ4" s="137"/>
      <c r="RNR4" s="137"/>
      <c r="RNS4" s="137"/>
      <c r="RNT4" s="137"/>
      <c r="RNU4" s="137"/>
      <c r="RNV4" s="137"/>
      <c r="RNW4" s="137"/>
      <c r="RNX4" s="137"/>
      <c r="RNY4" s="137"/>
      <c r="RNZ4" s="137"/>
      <c r="ROA4" s="137"/>
      <c r="ROB4" s="137"/>
      <c r="ROC4" s="137"/>
      <c r="ROD4" s="137"/>
      <c r="ROE4" s="137"/>
      <c r="ROF4" s="137"/>
      <c r="ROG4" s="137"/>
      <c r="ROH4" s="137"/>
      <c r="ROI4" s="137"/>
      <c r="ROJ4" s="137"/>
      <c r="ROK4" s="137"/>
      <c r="ROL4" s="137"/>
      <c r="ROM4" s="137"/>
      <c r="RON4" s="137"/>
      <c r="ROO4" s="137"/>
      <c r="ROP4" s="137"/>
      <c r="ROQ4" s="137"/>
      <c r="ROR4" s="137"/>
      <c r="ROS4" s="137"/>
      <c r="ROT4" s="137"/>
      <c r="ROU4" s="137"/>
      <c r="ROV4" s="137"/>
      <c r="ROW4" s="137"/>
      <c r="ROX4" s="137"/>
      <c r="ROY4" s="137"/>
      <c r="ROZ4" s="137"/>
      <c r="RPA4" s="137"/>
      <c r="RPB4" s="137"/>
      <c r="RPC4" s="137"/>
      <c r="RPD4" s="137"/>
      <c r="RPE4" s="137"/>
      <c r="RPF4" s="137"/>
      <c r="RPG4" s="137"/>
      <c r="RPH4" s="137"/>
      <c r="RPI4" s="137"/>
      <c r="RPJ4" s="137"/>
      <c r="RPK4" s="137"/>
      <c r="RPL4" s="137"/>
      <c r="RPM4" s="137"/>
      <c r="RPN4" s="137"/>
      <c r="RPO4" s="137"/>
      <c r="RPP4" s="137"/>
      <c r="RPQ4" s="137"/>
      <c r="RPR4" s="137"/>
      <c r="RPS4" s="137"/>
      <c r="RPT4" s="137"/>
      <c r="RPU4" s="137"/>
      <c r="RPV4" s="137"/>
      <c r="RPW4" s="137"/>
      <c r="RPX4" s="137"/>
      <c r="RPY4" s="137"/>
      <c r="RPZ4" s="137"/>
      <c r="RQA4" s="137"/>
      <c r="RQB4" s="137"/>
      <c r="RQC4" s="137"/>
      <c r="RQD4" s="137"/>
      <c r="RQE4" s="137"/>
      <c r="RQF4" s="137"/>
      <c r="RQG4" s="137"/>
      <c r="RQH4" s="137"/>
      <c r="RQI4" s="137"/>
      <c r="RQJ4" s="137"/>
      <c r="RQK4" s="137"/>
      <c r="RQL4" s="137"/>
      <c r="RQM4" s="137"/>
      <c r="RQN4" s="137"/>
      <c r="RQO4" s="137"/>
      <c r="RQP4" s="137"/>
      <c r="RQQ4" s="137"/>
      <c r="RQR4" s="137"/>
      <c r="RQS4" s="137"/>
      <c r="RQT4" s="137"/>
      <c r="RQU4" s="137"/>
      <c r="RQV4" s="137"/>
      <c r="RQW4" s="137"/>
      <c r="RQX4" s="137"/>
      <c r="RQY4" s="137"/>
      <c r="RQZ4" s="137"/>
      <c r="RRA4" s="137"/>
      <c r="RRB4" s="137"/>
      <c r="RRC4" s="137"/>
      <c r="RRD4" s="137"/>
      <c r="RRE4" s="137"/>
      <c r="RRF4" s="137"/>
      <c r="RRG4" s="137"/>
      <c r="RRH4" s="137"/>
      <c r="RRI4" s="137"/>
      <c r="RRJ4" s="137"/>
      <c r="RRK4" s="137"/>
      <c r="RRL4" s="137"/>
      <c r="RRM4" s="137"/>
      <c r="RRN4" s="137"/>
      <c r="RRO4" s="137"/>
      <c r="RRP4" s="137"/>
      <c r="RRQ4" s="137"/>
      <c r="RRR4" s="137"/>
      <c r="RRS4" s="137"/>
      <c r="RRT4" s="137"/>
      <c r="RRU4" s="137"/>
      <c r="RRV4" s="137"/>
      <c r="RRW4" s="137"/>
      <c r="RRX4" s="137"/>
      <c r="RRY4" s="137"/>
      <c r="RRZ4" s="137"/>
      <c r="RSA4" s="137"/>
      <c r="RSB4" s="137"/>
      <c r="RSC4" s="137"/>
      <c r="RSD4" s="137"/>
      <c r="RSE4" s="137"/>
      <c r="RSF4" s="137"/>
      <c r="RSG4" s="137"/>
      <c r="RSH4" s="137"/>
      <c r="RSI4" s="137"/>
      <c r="RSJ4" s="137"/>
      <c r="RSK4" s="137"/>
      <c r="RSL4" s="137"/>
      <c r="RSM4" s="137"/>
      <c r="RSN4" s="137"/>
      <c r="RSO4" s="137"/>
      <c r="RSP4" s="137"/>
      <c r="RSQ4" s="137"/>
      <c r="RSR4" s="137"/>
      <c r="RSS4" s="137"/>
      <c r="RST4" s="137"/>
      <c r="RSU4" s="137"/>
      <c r="RSV4" s="137"/>
      <c r="RSW4" s="137"/>
      <c r="RSX4" s="137"/>
      <c r="RSY4" s="137"/>
      <c r="RSZ4" s="137"/>
      <c r="RTA4" s="137"/>
      <c r="RTB4" s="137"/>
      <c r="RTC4" s="137"/>
      <c r="RTD4" s="137"/>
      <c r="RTE4" s="137"/>
      <c r="RTF4" s="137"/>
      <c r="RTG4" s="137"/>
      <c r="RTH4" s="137"/>
      <c r="RTI4" s="137"/>
      <c r="RTJ4" s="137"/>
      <c r="RTK4" s="137"/>
      <c r="RTL4" s="137"/>
      <c r="RTM4" s="137"/>
      <c r="RTN4" s="137"/>
      <c r="RTO4" s="137"/>
      <c r="RTP4" s="137"/>
      <c r="RTQ4" s="137"/>
      <c r="RTR4" s="137"/>
      <c r="RTS4" s="137"/>
      <c r="RTT4" s="137"/>
      <c r="RTU4" s="137"/>
      <c r="RTV4" s="137"/>
      <c r="RTW4" s="137"/>
      <c r="RTX4" s="137"/>
      <c r="RTY4" s="137"/>
      <c r="RTZ4" s="137"/>
      <c r="RUA4" s="137"/>
      <c r="RUB4" s="137"/>
      <c r="RUC4" s="137"/>
      <c r="RUD4" s="137"/>
      <c r="RUE4" s="137"/>
      <c r="RUF4" s="137"/>
      <c r="RUG4" s="137"/>
      <c r="RUH4" s="137"/>
      <c r="RUI4" s="137"/>
      <c r="RUJ4" s="137"/>
      <c r="RUK4" s="137"/>
      <c r="RUL4" s="137"/>
      <c r="RUM4" s="137"/>
      <c r="RUN4" s="137"/>
      <c r="RUO4" s="137"/>
      <c r="RUP4" s="137"/>
      <c r="RUQ4" s="137"/>
      <c r="RUR4" s="137"/>
      <c r="RUS4" s="137"/>
      <c r="RUT4" s="137"/>
      <c r="RUU4" s="137"/>
      <c r="RUV4" s="137"/>
      <c r="RUW4" s="137"/>
      <c r="RUX4" s="137"/>
      <c r="RUY4" s="137"/>
      <c r="RUZ4" s="137"/>
      <c r="RVA4" s="137"/>
      <c r="RVB4" s="137"/>
      <c r="RVC4" s="137"/>
      <c r="RVD4" s="137"/>
      <c r="RVE4" s="137"/>
      <c r="RVF4" s="137"/>
      <c r="RVG4" s="137"/>
      <c r="RVH4" s="137"/>
      <c r="RVI4" s="137"/>
      <c r="RVJ4" s="137"/>
      <c r="RVK4" s="137"/>
      <c r="RVL4" s="137"/>
      <c r="RVM4" s="137"/>
      <c r="RVN4" s="137"/>
      <c r="RVO4" s="137"/>
      <c r="RVP4" s="137"/>
      <c r="RVQ4" s="137"/>
      <c r="RVR4" s="137"/>
      <c r="RVS4" s="137"/>
      <c r="RVT4" s="137"/>
      <c r="RVU4" s="137"/>
      <c r="RVV4" s="137"/>
      <c r="RVW4" s="137"/>
      <c r="RVX4" s="137"/>
      <c r="RVY4" s="137"/>
      <c r="RVZ4" s="137"/>
      <c r="RWA4" s="137"/>
      <c r="RWB4" s="137"/>
      <c r="RWC4" s="137"/>
      <c r="RWD4" s="137"/>
      <c r="RWE4" s="137"/>
      <c r="RWF4" s="137"/>
      <c r="RWG4" s="137"/>
      <c r="RWH4" s="137"/>
      <c r="RWI4" s="137"/>
      <c r="RWJ4" s="137"/>
      <c r="RWK4" s="137"/>
      <c r="RWL4" s="137"/>
      <c r="RWM4" s="137"/>
      <c r="RWN4" s="137"/>
      <c r="RWO4" s="137"/>
      <c r="RWP4" s="137"/>
      <c r="RWQ4" s="137"/>
      <c r="RWR4" s="137"/>
      <c r="RWS4" s="137"/>
      <c r="RWT4" s="137"/>
      <c r="RWU4" s="137"/>
      <c r="RWV4" s="137"/>
      <c r="RWW4" s="137"/>
      <c r="RWX4" s="137"/>
      <c r="RWY4" s="137"/>
      <c r="RWZ4" s="137"/>
      <c r="RXA4" s="137"/>
      <c r="RXB4" s="137"/>
      <c r="RXC4" s="137"/>
      <c r="RXD4" s="137"/>
      <c r="RXE4" s="137"/>
      <c r="RXF4" s="137"/>
      <c r="RXG4" s="137"/>
      <c r="RXH4" s="137"/>
      <c r="RXI4" s="137"/>
      <c r="RXJ4" s="137"/>
      <c r="RXK4" s="137"/>
      <c r="RXL4" s="137"/>
      <c r="RXM4" s="137"/>
      <c r="RXN4" s="137"/>
      <c r="RXO4" s="137"/>
      <c r="RXP4" s="137"/>
      <c r="RXQ4" s="137"/>
      <c r="RXR4" s="137"/>
      <c r="RXS4" s="137"/>
      <c r="RXT4" s="137"/>
      <c r="RXU4" s="137"/>
      <c r="RXV4" s="137"/>
      <c r="RXW4" s="137"/>
      <c r="RXX4" s="137"/>
      <c r="RXY4" s="137"/>
      <c r="RXZ4" s="137"/>
      <c r="RYA4" s="137"/>
      <c r="RYB4" s="137"/>
      <c r="RYC4" s="137"/>
      <c r="RYD4" s="137"/>
      <c r="RYE4" s="137"/>
      <c r="RYF4" s="137"/>
      <c r="RYG4" s="137"/>
      <c r="RYH4" s="137"/>
      <c r="RYI4" s="137"/>
      <c r="RYJ4" s="137"/>
      <c r="RYK4" s="137"/>
      <c r="RYL4" s="137"/>
      <c r="RYM4" s="137"/>
      <c r="RYN4" s="137"/>
      <c r="RYO4" s="137"/>
      <c r="RYP4" s="137"/>
      <c r="RYQ4" s="137"/>
      <c r="RYR4" s="137"/>
      <c r="RYS4" s="137"/>
      <c r="RYT4" s="137"/>
      <c r="RYU4" s="137"/>
      <c r="RYV4" s="137"/>
      <c r="RYW4" s="137"/>
      <c r="RYX4" s="137"/>
      <c r="RYY4" s="137"/>
      <c r="RYZ4" s="137"/>
      <c r="RZA4" s="137"/>
      <c r="RZB4" s="137"/>
      <c r="RZC4" s="137"/>
      <c r="RZD4" s="137"/>
      <c r="RZE4" s="137"/>
      <c r="RZF4" s="137"/>
      <c r="RZG4" s="137"/>
      <c r="RZH4" s="137"/>
      <c r="RZI4" s="137"/>
      <c r="RZJ4" s="137"/>
      <c r="RZK4" s="137"/>
      <c r="RZL4" s="137"/>
      <c r="RZM4" s="137"/>
      <c r="RZN4" s="137"/>
      <c r="RZO4" s="137"/>
      <c r="RZP4" s="137"/>
      <c r="RZQ4" s="137"/>
      <c r="RZR4" s="137"/>
      <c r="RZS4" s="137"/>
      <c r="RZT4" s="137"/>
      <c r="RZU4" s="137"/>
      <c r="RZV4" s="137"/>
      <c r="RZW4" s="137"/>
      <c r="RZX4" s="137"/>
      <c r="RZY4" s="137"/>
      <c r="RZZ4" s="137"/>
      <c r="SAA4" s="137"/>
      <c r="SAB4" s="137"/>
      <c r="SAC4" s="137"/>
      <c r="SAD4" s="137"/>
      <c r="SAE4" s="137"/>
      <c r="SAF4" s="137"/>
      <c r="SAG4" s="137"/>
      <c r="SAH4" s="137"/>
      <c r="SAI4" s="137"/>
      <c r="SAJ4" s="137"/>
      <c r="SAK4" s="137"/>
      <c r="SAL4" s="137"/>
      <c r="SAM4" s="137"/>
      <c r="SAN4" s="137"/>
      <c r="SAO4" s="137"/>
      <c r="SAP4" s="137"/>
      <c r="SAQ4" s="137"/>
      <c r="SAR4" s="137"/>
      <c r="SAS4" s="137"/>
      <c r="SAT4" s="137"/>
      <c r="SAU4" s="137"/>
      <c r="SAV4" s="137"/>
      <c r="SAW4" s="137"/>
      <c r="SAX4" s="137"/>
      <c r="SAY4" s="137"/>
      <c r="SAZ4" s="137"/>
      <c r="SBA4" s="137"/>
      <c r="SBB4" s="137"/>
      <c r="SBC4" s="137"/>
      <c r="SBD4" s="137"/>
      <c r="SBE4" s="137"/>
      <c r="SBF4" s="137"/>
      <c r="SBG4" s="137"/>
      <c r="SBH4" s="137"/>
      <c r="SBI4" s="137"/>
      <c r="SBJ4" s="137"/>
      <c r="SBK4" s="137"/>
      <c r="SBL4" s="137"/>
      <c r="SBM4" s="137"/>
      <c r="SBN4" s="137"/>
      <c r="SBO4" s="137"/>
      <c r="SBP4" s="137"/>
      <c r="SBQ4" s="137"/>
      <c r="SBR4" s="137"/>
      <c r="SBS4" s="137"/>
      <c r="SBT4" s="137"/>
      <c r="SBU4" s="137"/>
      <c r="SBV4" s="137"/>
      <c r="SBW4" s="137"/>
      <c r="SBX4" s="137"/>
      <c r="SBY4" s="137"/>
      <c r="SBZ4" s="137"/>
      <c r="SCA4" s="137"/>
      <c r="SCB4" s="137"/>
      <c r="SCC4" s="137"/>
      <c r="SCD4" s="137"/>
      <c r="SCE4" s="137"/>
      <c r="SCF4" s="137"/>
      <c r="SCG4" s="137"/>
      <c r="SCH4" s="137"/>
      <c r="SCI4" s="137"/>
      <c r="SCJ4" s="137"/>
      <c r="SCK4" s="137"/>
      <c r="SCL4" s="137"/>
      <c r="SCM4" s="137"/>
      <c r="SCN4" s="137"/>
      <c r="SCO4" s="137"/>
      <c r="SCP4" s="137"/>
      <c r="SCQ4" s="137"/>
      <c r="SCR4" s="137"/>
      <c r="SCS4" s="137"/>
      <c r="SCT4" s="137"/>
      <c r="SCU4" s="137"/>
      <c r="SCV4" s="137"/>
      <c r="SCW4" s="137"/>
      <c r="SCX4" s="137"/>
      <c r="SCY4" s="137"/>
      <c r="SCZ4" s="137"/>
      <c r="SDA4" s="137"/>
      <c r="SDB4" s="137"/>
      <c r="SDC4" s="137"/>
      <c r="SDD4" s="137"/>
      <c r="SDE4" s="137"/>
      <c r="SDF4" s="137"/>
      <c r="SDG4" s="137"/>
      <c r="SDH4" s="137"/>
      <c r="SDI4" s="137"/>
      <c r="SDJ4" s="137"/>
      <c r="SDK4" s="137"/>
      <c r="SDL4" s="137"/>
      <c r="SDM4" s="137"/>
      <c r="SDN4" s="137"/>
      <c r="SDO4" s="137"/>
      <c r="SDP4" s="137"/>
      <c r="SDQ4" s="137"/>
      <c r="SDR4" s="137"/>
      <c r="SDS4" s="137"/>
      <c r="SDT4" s="137"/>
      <c r="SDU4" s="137"/>
      <c r="SDV4" s="137"/>
      <c r="SDW4" s="137"/>
      <c r="SDX4" s="137"/>
      <c r="SDY4" s="137"/>
      <c r="SDZ4" s="137"/>
      <c r="SEA4" s="137"/>
      <c r="SEB4" s="137"/>
      <c r="SEC4" s="137"/>
      <c r="SED4" s="137"/>
      <c r="SEE4" s="137"/>
      <c r="SEF4" s="137"/>
      <c r="SEG4" s="137"/>
      <c r="SEH4" s="137"/>
      <c r="SEI4" s="137"/>
      <c r="SEJ4" s="137"/>
      <c r="SEK4" s="137"/>
      <c r="SEL4" s="137"/>
      <c r="SEM4" s="137"/>
      <c r="SEN4" s="137"/>
      <c r="SEO4" s="137"/>
      <c r="SEP4" s="137"/>
      <c r="SEQ4" s="137"/>
      <c r="SER4" s="137"/>
      <c r="SES4" s="137"/>
      <c r="SET4" s="137"/>
      <c r="SEU4" s="137"/>
      <c r="SEV4" s="137"/>
      <c r="SEW4" s="137"/>
      <c r="SEX4" s="137"/>
      <c r="SEY4" s="137"/>
      <c r="SEZ4" s="137"/>
      <c r="SFA4" s="137"/>
      <c r="SFB4" s="137"/>
      <c r="SFC4" s="137"/>
      <c r="SFD4" s="137"/>
      <c r="SFE4" s="137"/>
      <c r="SFF4" s="137"/>
      <c r="SFG4" s="137"/>
      <c r="SFH4" s="137"/>
      <c r="SFI4" s="137"/>
      <c r="SFJ4" s="137"/>
      <c r="SFK4" s="137"/>
      <c r="SFL4" s="137"/>
      <c r="SFM4" s="137"/>
      <c r="SFN4" s="137"/>
      <c r="SFO4" s="137"/>
      <c r="SFP4" s="137"/>
      <c r="SFQ4" s="137"/>
      <c r="SFR4" s="137"/>
      <c r="SFS4" s="137"/>
      <c r="SFT4" s="137"/>
      <c r="SFU4" s="137"/>
      <c r="SFV4" s="137"/>
      <c r="SFW4" s="137"/>
      <c r="SFX4" s="137"/>
      <c r="SFY4" s="137"/>
      <c r="SFZ4" s="137"/>
      <c r="SGA4" s="137"/>
      <c r="SGB4" s="137"/>
      <c r="SGC4" s="137"/>
      <c r="SGD4" s="137"/>
      <c r="SGE4" s="137"/>
      <c r="SGF4" s="137"/>
      <c r="SGG4" s="137"/>
      <c r="SGH4" s="137"/>
      <c r="SGI4" s="137"/>
      <c r="SGJ4" s="137"/>
      <c r="SGK4" s="137"/>
      <c r="SGL4" s="137"/>
      <c r="SGM4" s="137"/>
      <c r="SGN4" s="137"/>
      <c r="SGO4" s="137"/>
      <c r="SGP4" s="137"/>
      <c r="SGQ4" s="137"/>
      <c r="SGR4" s="137"/>
      <c r="SGS4" s="137"/>
      <c r="SGT4" s="137"/>
      <c r="SGU4" s="137"/>
      <c r="SGV4" s="137"/>
      <c r="SGW4" s="137"/>
      <c r="SGX4" s="137"/>
      <c r="SGY4" s="137"/>
      <c r="SGZ4" s="137"/>
      <c r="SHA4" s="137"/>
      <c r="SHB4" s="137"/>
      <c r="SHC4" s="137"/>
      <c r="SHD4" s="137"/>
      <c r="SHE4" s="137"/>
      <c r="SHF4" s="137"/>
      <c r="SHG4" s="137"/>
      <c r="SHH4" s="137"/>
      <c r="SHI4" s="137"/>
      <c r="SHJ4" s="137"/>
      <c r="SHK4" s="137"/>
      <c r="SHL4" s="137"/>
      <c r="SHM4" s="137"/>
      <c r="SHN4" s="137"/>
      <c r="SHO4" s="137"/>
      <c r="SHP4" s="137"/>
      <c r="SHQ4" s="137"/>
      <c r="SHR4" s="137"/>
      <c r="SHS4" s="137"/>
      <c r="SHT4" s="137"/>
      <c r="SHU4" s="137"/>
      <c r="SHV4" s="137"/>
      <c r="SHW4" s="137"/>
      <c r="SHX4" s="137"/>
      <c r="SHY4" s="137"/>
      <c r="SHZ4" s="137"/>
      <c r="SIA4" s="137"/>
      <c r="SIB4" s="137"/>
      <c r="SIC4" s="137"/>
      <c r="SID4" s="137"/>
      <c r="SIE4" s="137"/>
      <c r="SIF4" s="137"/>
      <c r="SIG4" s="137"/>
      <c r="SIH4" s="137"/>
      <c r="SII4" s="137"/>
      <c r="SIJ4" s="137"/>
      <c r="SIK4" s="137"/>
      <c r="SIL4" s="137"/>
      <c r="SIM4" s="137"/>
      <c r="SIN4" s="137"/>
      <c r="SIO4" s="137"/>
      <c r="SIP4" s="137"/>
      <c r="SIQ4" s="137"/>
      <c r="SIR4" s="137"/>
      <c r="SIS4" s="137"/>
      <c r="SIT4" s="137"/>
      <c r="SIU4" s="137"/>
      <c r="SIV4" s="137"/>
      <c r="SIW4" s="137"/>
      <c r="SIX4" s="137"/>
      <c r="SIY4" s="137"/>
      <c r="SIZ4" s="137"/>
      <c r="SJA4" s="137"/>
      <c r="SJB4" s="137"/>
      <c r="SJC4" s="137"/>
      <c r="SJD4" s="137"/>
      <c r="SJE4" s="137"/>
      <c r="SJF4" s="137"/>
      <c r="SJG4" s="137"/>
      <c r="SJH4" s="137"/>
      <c r="SJI4" s="137"/>
      <c r="SJJ4" s="137"/>
      <c r="SJK4" s="137"/>
      <c r="SJL4" s="137"/>
      <c r="SJM4" s="137"/>
      <c r="SJN4" s="137"/>
      <c r="SJO4" s="137"/>
      <c r="SJP4" s="137"/>
      <c r="SJQ4" s="137"/>
      <c r="SJR4" s="137"/>
      <c r="SJS4" s="137"/>
      <c r="SJT4" s="137"/>
      <c r="SJU4" s="137"/>
      <c r="SJV4" s="137"/>
      <c r="SJW4" s="137"/>
      <c r="SJX4" s="137"/>
      <c r="SJY4" s="137"/>
      <c r="SJZ4" s="137"/>
      <c r="SKA4" s="137"/>
      <c r="SKB4" s="137"/>
      <c r="SKC4" s="137"/>
      <c r="SKD4" s="137"/>
      <c r="SKE4" s="137"/>
      <c r="SKF4" s="137"/>
      <c r="SKG4" s="137"/>
      <c r="SKH4" s="137"/>
      <c r="SKI4" s="137"/>
      <c r="SKJ4" s="137"/>
      <c r="SKK4" s="137"/>
      <c r="SKL4" s="137"/>
      <c r="SKM4" s="137"/>
      <c r="SKN4" s="137"/>
      <c r="SKO4" s="137"/>
      <c r="SKP4" s="137"/>
      <c r="SKQ4" s="137"/>
      <c r="SKR4" s="137"/>
      <c r="SKS4" s="137"/>
      <c r="SKT4" s="137"/>
      <c r="SKU4" s="137"/>
      <c r="SKV4" s="137"/>
      <c r="SKW4" s="137"/>
      <c r="SKX4" s="137"/>
      <c r="SKY4" s="137"/>
      <c r="SKZ4" s="137"/>
      <c r="SLA4" s="137"/>
      <c r="SLB4" s="137"/>
      <c r="SLC4" s="137"/>
      <c r="SLD4" s="137"/>
      <c r="SLE4" s="137"/>
      <c r="SLF4" s="137"/>
      <c r="SLG4" s="137"/>
      <c r="SLH4" s="137"/>
      <c r="SLI4" s="137"/>
      <c r="SLJ4" s="137"/>
      <c r="SLK4" s="137"/>
      <c r="SLL4" s="137"/>
      <c r="SLM4" s="137"/>
      <c r="SLN4" s="137"/>
      <c r="SLO4" s="137"/>
      <c r="SLP4" s="137"/>
      <c r="SLQ4" s="137"/>
      <c r="SLR4" s="137"/>
      <c r="SLS4" s="137"/>
      <c r="SLT4" s="137"/>
      <c r="SLU4" s="137"/>
      <c r="SLV4" s="137"/>
      <c r="SLW4" s="137"/>
      <c r="SLX4" s="137"/>
      <c r="SLY4" s="137"/>
      <c r="SLZ4" s="137"/>
      <c r="SMA4" s="137"/>
      <c r="SMB4" s="137"/>
      <c r="SMC4" s="137"/>
      <c r="SMD4" s="137"/>
      <c r="SME4" s="137"/>
      <c r="SMF4" s="137"/>
      <c r="SMG4" s="137"/>
      <c r="SMH4" s="137"/>
      <c r="SMI4" s="137"/>
      <c r="SMJ4" s="137"/>
      <c r="SMK4" s="137"/>
      <c r="SML4" s="137"/>
      <c r="SMM4" s="137"/>
      <c r="SMN4" s="137"/>
      <c r="SMO4" s="137"/>
      <c r="SMP4" s="137"/>
      <c r="SMQ4" s="137"/>
      <c r="SMR4" s="137"/>
      <c r="SMS4" s="137"/>
      <c r="SMT4" s="137"/>
      <c r="SMU4" s="137"/>
      <c r="SMV4" s="137"/>
      <c r="SMW4" s="137"/>
      <c r="SMX4" s="137"/>
      <c r="SMY4" s="137"/>
      <c r="SMZ4" s="137"/>
      <c r="SNA4" s="137"/>
      <c r="SNB4" s="137"/>
      <c r="SNC4" s="137"/>
      <c r="SND4" s="137"/>
      <c r="SNE4" s="137"/>
      <c r="SNF4" s="137"/>
      <c r="SNG4" s="137"/>
      <c r="SNH4" s="137"/>
      <c r="SNI4" s="137"/>
      <c r="SNJ4" s="137"/>
      <c r="SNK4" s="137"/>
      <c r="SNL4" s="137"/>
      <c r="SNM4" s="137"/>
      <c r="SNN4" s="137"/>
      <c r="SNO4" s="137"/>
      <c r="SNP4" s="137"/>
      <c r="SNQ4" s="137"/>
      <c r="SNR4" s="137"/>
      <c r="SNS4" s="137"/>
      <c r="SNT4" s="137"/>
      <c r="SNU4" s="137"/>
      <c r="SNV4" s="137"/>
      <c r="SNW4" s="137"/>
      <c r="SNX4" s="137"/>
      <c r="SNY4" s="137"/>
      <c r="SNZ4" s="137"/>
      <c r="SOA4" s="137"/>
      <c r="SOB4" s="137"/>
      <c r="SOC4" s="137"/>
      <c r="SOD4" s="137"/>
      <c r="SOE4" s="137"/>
      <c r="SOF4" s="137"/>
      <c r="SOG4" s="137"/>
      <c r="SOH4" s="137"/>
      <c r="SOI4" s="137"/>
      <c r="SOJ4" s="137"/>
      <c r="SOK4" s="137"/>
      <c r="SOL4" s="137"/>
      <c r="SOM4" s="137"/>
      <c r="SON4" s="137"/>
      <c r="SOO4" s="137"/>
      <c r="SOP4" s="137"/>
      <c r="SOQ4" s="137"/>
      <c r="SOR4" s="137"/>
      <c r="SOS4" s="137"/>
      <c r="SOT4" s="137"/>
      <c r="SOU4" s="137"/>
      <c r="SOV4" s="137"/>
      <c r="SOW4" s="137"/>
      <c r="SOX4" s="137"/>
      <c r="SOY4" s="137"/>
      <c r="SOZ4" s="137"/>
      <c r="SPA4" s="137"/>
      <c r="SPB4" s="137"/>
      <c r="SPC4" s="137"/>
      <c r="SPD4" s="137"/>
      <c r="SPE4" s="137"/>
      <c r="SPF4" s="137"/>
      <c r="SPG4" s="137"/>
      <c r="SPH4" s="137"/>
      <c r="SPI4" s="137"/>
      <c r="SPJ4" s="137"/>
      <c r="SPK4" s="137"/>
      <c r="SPL4" s="137"/>
      <c r="SPM4" s="137"/>
      <c r="SPN4" s="137"/>
      <c r="SPO4" s="137"/>
      <c r="SPP4" s="137"/>
      <c r="SPQ4" s="137"/>
      <c r="SPR4" s="137"/>
      <c r="SPS4" s="137"/>
      <c r="SPT4" s="137"/>
      <c r="SPU4" s="137"/>
      <c r="SPV4" s="137"/>
      <c r="SPW4" s="137"/>
      <c r="SPX4" s="137"/>
      <c r="SPY4" s="137"/>
      <c r="SPZ4" s="137"/>
      <c r="SQA4" s="137"/>
      <c r="SQB4" s="137"/>
      <c r="SQC4" s="137"/>
      <c r="SQD4" s="137"/>
      <c r="SQE4" s="137"/>
      <c r="SQF4" s="137"/>
      <c r="SQG4" s="137"/>
      <c r="SQH4" s="137"/>
      <c r="SQI4" s="137"/>
      <c r="SQJ4" s="137"/>
      <c r="SQK4" s="137"/>
      <c r="SQL4" s="137"/>
      <c r="SQM4" s="137"/>
      <c r="SQN4" s="137"/>
      <c r="SQO4" s="137"/>
      <c r="SQP4" s="137"/>
      <c r="SQQ4" s="137"/>
      <c r="SQR4" s="137"/>
      <c r="SQS4" s="137"/>
      <c r="SQT4" s="137"/>
      <c r="SQU4" s="137"/>
      <c r="SQV4" s="137"/>
      <c r="SQW4" s="137"/>
      <c r="SQX4" s="137"/>
      <c r="SQY4" s="137"/>
      <c r="SQZ4" s="137"/>
      <c r="SRA4" s="137"/>
      <c r="SRB4" s="137"/>
      <c r="SRC4" s="137"/>
      <c r="SRD4" s="137"/>
      <c r="SRE4" s="137"/>
      <c r="SRF4" s="137"/>
      <c r="SRG4" s="137"/>
      <c r="SRH4" s="137"/>
      <c r="SRI4" s="137"/>
      <c r="SRJ4" s="137"/>
      <c r="SRK4" s="137"/>
      <c r="SRL4" s="137"/>
      <c r="SRM4" s="137"/>
      <c r="SRN4" s="137"/>
      <c r="SRO4" s="137"/>
      <c r="SRP4" s="137"/>
      <c r="SRQ4" s="137"/>
      <c r="SRR4" s="137"/>
      <c r="SRS4" s="137"/>
      <c r="SRT4" s="137"/>
      <c r="SRU4" s="137"/>
      <c r="SRV4" s="137"/>
      <c r="SRW4" s="137"/>
      <c r="SRX4" s="137"/>
      <c r="SRY4" s="137"/>
      <c r="SRZ4" s="137"/>
      <c r="SSA4" s="137"/>
      <c r="SSB4" s="137"/>
      <c r="SSC4" s="137"/>
      <c r="SSD4" s="137"/>
      <c r="SSE4" s="137"/>
      <c r="SSF4" s="137"/>
      <c r="SSG4" s="137"/>
      <c r="SSH4" s="137"/>
      <c r="SSI4" s="137"/>
      <c r="SSJ4" s="137"/>
      <c r="SSK4" s="137"/>
      <c r="SSL4" s="137"/>
      <c r="SSM4" s="137"/>
      <c r="SSN4" s="137"/>
      <c r="SSO4" s="137"/>
      <c r="SSP4" s="137"/>
      <c r="SSQ4" s="137"/>
      <c r="SSR4" s="137"/>
      <c r="SSS4" s="137"/>
      <c r="SST4" s="137"/>
      <c r="SSU4" s="137"/>
      <c r="SSV4" s="137"/>
      <c r="SSW4" s="137"/>
      <c r="SSX4" s="137"/>
      <c r="SSY4" s="137"/>
      <c r="SSZ4" s="137"/>
      <c r="STA4" s="137"/>
      <c r="STB4" s="137"/>
      <c r="STC4" s="137"/>
      <c r="STD4" s="137"/>
      <c r="STE4" s="137"/>
      <c r="STF4" s="137"/>
      <c r="STG4" s="137"/>
      <c r="STH4" s="137"/>
      <c r="STI4" s="137"/>
      <c r="STJ4" s="137"/>
      <c r="STK4" s="137"/>
      <c r="STL4" s="137"/>
      <c r="STM4" s="137"/>
      <c r="STN4" s="137"/>
      <c r="STO4" s="137"/>
      <c r="STP4" s="137"/>
      <c r="STQ4" s="137"/>
      <c r="STR4" s="137"/>
      <c r="STS4" s="137"/>
      <c r="STT4" s="137"/>
      <c r="STU4" s="137"/>
      <c r="STV4" s="137"/>
      <c r="STW4" s="137"/>
      <c r="STX4" s="137"/>
      <c r="STY4" s="137"/>
      <c r="STZ4" s="137"/>
      <c r="SUA4" s="137"/>
      <c r="SUB4" s="137"/>
      <c r="SUC4" s="137"/>
      <c r="SUD4" s="137"/>
      <c r="SUE4" s="137"/>
      <c r="SUF4" s="137"/>
      <c r="SUG4" s="137"/>
      <c r="SUH4" s="137"/>
      <c r="SUI4" s="137"/>
      <c r="SUJ4" s="137"/>
      <c r="SUK4" s="137"/>
      <c r="SUL4" s="137"/>
      <c r="SUM4" s="137"/>
      <c r="SUN4" s="137"/>
      <c r="SUO4" s="137"/>
      <c r="SUP4" s="137"/>
      <c r="SUQ4" s="137"/>
      <c r="SUR4" s="137"/>
      <c r="SUS4" s="137"/>
      <c r="SUT4" s="137"/>
      <c r="SUU4" s="137"/>
      <c r="SUV4" s="137"/>
      <c r="SUW4" s="137"/>
      <c r="SUX4" s="137"/>
      <c r="SUY4" s="137"/>
      <c r="SUZ4" s="137"/>
      <c r="SVA4" s="137"/>
      <c r="SVB4" s="137"/>
      <c r="SVC4" s="137"/>
      <c r="SVD4" s="137"/>
      <c r="SVE4" s="137"/>
      <c r="SVF4" s="137"/>
      <c r="SVG4" s="137"/>
      <c r="SVH4" s="137"/>
      <c r="SVI4" s="137"/>
      <c r="SVJ4" s="137"/>
      <c r="SVK4" s="137"/>
      <c r="SVL4" s="137"/>
      <c r="SVM4" s="137"/>
      <c r="SVN4" s="137"/>
      <c r="SVO4" s="137"/>
      <c r="SVP4" s="137"/>
      <c r="SVQ4" s="137"/>
      <c r="SVR4" s="137"/>
      <c r="SVS4" s="137"/>
      <c r="SVT4" s="137"/>
      <c r="SVU4" s="137"/>
      <c r="SVV4" s="137"/>
      <c r="SVW4" s="137"/>
      <c r="SVX4" s="137"/>
      <c r="SVY4" s="137"/>
      <c r="SVZ4" s="137"/>
      <c r="SWA4" s="137"/>
      <c r="SWB4" s="137"/>
      <c r="SWC4" s="137"/>
      <c r="SWD4" s="137"/>
      <c r="SWE4" s="137"/>
      <c r="SWF4" s="137"/>
      <c r="SWG4" s="137"/>
      <c r="SWH4" s="137"/>
      <c r="SWI4" s="137"/>
      <c r="SWJ4" s="137"/>
      <c r="SWK4" s="137"/>
      <c r="SWL4" s="137"/>
      <c r="SWM4" s="137"/>
      <c r="SWN4" s="137"/>
      <c r="SWO4" s="137"/>
      <c r="SWP4" s="137"/>
      <c r="SWQ4" s="137"/>
      <c r="SWR4" s="137"/>
      <c r="SWS4" s="137"/>
      <c r="SWT4" s="137"/>
      <c r="SWU4" s="137"/>
      <c r="SWV4" s="137"/>
      <c r="SWW4" s="137"/>
      <c r="SWX4" s="137"/>
      <c r="SWY4" s="137"/>
      <c r="SWZ4" s="137"/>
      <c r="SXA4" s="137"/>
      <c r="SXB4" s="137"/>
      <c r="SXC4" s="137"/>
      <c r="SXD4" s="137"/>
      <c r="SXE4" s="137"/>
      <c r="SXF4" s="137"/>
      <c r="SXG4" s="137"/>
      <c r="SXH4" s="137"/>
      <c r="SXI4" s="137"/>
      <c r="SXJ4" s="137"/>
      <c r="SXK4" s="137"/>
      <c r="SXL4" s="137"/>
      <c r="SXM4" s="137"/>
      <c r="SXN4" s="137"/>
      <c r="SXO4" s="137"/>
      <c r="SXP4" s="137"/>
      <c r="SXQ4" s="137"/>
      <c r="SXR4" s="137"/>
      <c r="SXS4" s="137"/>
      <c r="SXT4" s="137"/>
      <c r="SXU4" s="137"/>
      <c r="SXV4" s="137"/>
      <c r="SXW4" s="137"/>
      <c r="SXX4" s="137"/>
      <c r="SXY4" s="137"/>
      <c r="SXZ4" s="137"/>
      <c r="SYA4" s="137"/>
      <c r="SYB4" s="137"/>
      <c r="SYC4" s="137"/>
      <c r="SYD4" s="137"/>
      <c r="SYE4" s="137"/>
      <c r="SYF4" s="137"/>
      <c r="SYG4" s="137"/>
      <c r="SYH4" s="137"/>
      <c r="SYI4" s="137"/>
      <c r="SYJ4" s="137"/>
      <c r="SYK4" s="137"/>
      <c r="SYL4" s="137"/>
      <c r="SYM4" s="137"/>
      <c r="SYN4" s="137"/>
      <c r="SYO4" s="137"/>
      <c r="SYP4" s="137"/>
      <c r="SYQ4" s="137"/>
      <c r="SYR4" s="137"/>
      <c r="SYS4" s="137"/>
      <c r="SYT4" s="137"/>
      <c r="SYU4" s="137"/>
      <c r="SYV4" s="137"/>
      <c r="SYW4" s="137"/>
      <c r="SYX4" s="137"/>
      <c r="SYY4" s="137"/>
      <c r="SYZ4" s="137"/>
      <c r="SZA4" s="137"/>
      <c r="SZB4" s="137"/>
      <c r="SZC4" s="137"/>
      <c r="SZD4" s="137"/>
      <c r="SZE4" s="137"/>
      <c r="SZF4" s="137"/>
      <c r="SZG4" s="137"/>
      <c r="SZH4" s="137"/>
      <c r="SZI4" s="137"/>
      <c r="SZJ4" s="137"/>
      <c r="SZK4" s="137"/>
      <c r="SZL4" s="137"/>
      <c r="SZM4" s="137"/>
      <c r="SZN4" s="137"/>
      <c r="SZO4" s="137"/>
      <c r="SZP4" s="137"/>
      <c r="SZQ4" s="137"/>
      <c r="SZR4" s="137"/>
      <c r="SZS4" s="137"/>
      <c r="SZT4" s="137"/>
      <c r="SZU4" s="137"/>
      <c r="SZV4" s="137"/>
      <c r="SZW4" s="137"/>
      <c r="SZX4" s="137"/>
      <c r="SZY4" s="137"/>
      <c r="SZZ4" s="137"/>
      <c r="TAA4" s="137"/>
      <c r="TAB4" s="137"/>
      <c r="TAC4" s="137"/>
      <c r="TAD4" s="137"/>
      <c r="TAE4" s="137"/>
      <c r="TAF4" s="137"/>
      <c r="TAG4" s="137"/>
      <c r="TAH4" s="137"/>
      <c r="TAI4" s="137"/>
      <c r="TAJ4" s="137"/>
      <c r="TAK4" s="137"/>
      <c r="TAL4" s="137"/>
      <c r="TAM4" s="137"/>
      <c r="TAN4" s="137"/>
      <c r="TAO4" s="137"/>
      <c r="TAP4" s="137"/>
      <c r="TAQ4" s="137"/>
      <c r="TAR4" s="137"/>
      <c r="TAS4" s="137"/>
      <c r="TAT4" s="137"/>
      <c r="TAU4" s="137"/>
      <c r="TAV4" s="137"/>
      <c r="TAW4" s="137"/>
      <c r="TAX4" s="137"/>
      <c r="TAY4" s="137"/>
      <c r="TAZ4" s="137"/>
      <c r="TBA4" s="137"/>
      <c r="TBB4" s="137"/>
      <c r="TBC4" s="137"/>
      <c r="TBD4" s="137"/>
      <c r="TBE4" s="137"/>
      <c r="TBF4" s="137"/>
      <c r="TBG4" s="137"/>
      <c r="TBH4" s="137"/>
      <c r="TBI4" s="137"/>
      <c r="TBJ4" s="137"/>
      <c r="TBK4" s="137"/>
      <c r="TBL4" s="137"/>
      <c r="TBM4" s="137"/>
      <c r="TBN4" s="137"/>
      <c r="TBO4" s="137"/>
      <c r="TBP4" s="137"/>
      <c r="TBQ4" s="137"/>
      <c r="TBR4" s="137"/>
      <c r="TBS4" s="137"/>
      <c r="TBT4" s="137"/>
      <c r="TBU4" s="137"/>
      <c r="TBV4" s="137"/>
      <c r="TBW4" s="137"/>
      <c r="TBX4" s="137"/>
      <c r="TBY4" s="137"/>
      <c r="TBZ4" s="137"/>
      <c r="TCA4" s="137"/>
      <c r="TCB4" s="137"/>
      <c r="TCC4" s="137"/>
      <c r="TCD4" s="137"/>
      <c r="TCE4" s="137"/>
      <c r="TCF4" s="137"/>
      <c r="TCG4" s="137"/>
      <c r="TCH4" s="137"/>
      <c r="TCI4" s="137"/>
      <c r="TCJ4" s="137"/>
      <c r="TCK4" s="137"/>
      <c r="TCL4" s="137"/>
      <c r="TCM4" s="137"/>
      <c r="TCN4" s="137"/>
      <c r="TCO4" s="137"/>
      <c r="TCP4" s="137"/>
      <c r="TCQ4" s="137"/>
      <c r="TCR4" s="137"/>
      <c r="TCS4" s="137"/>
      <c r="TCT4" s="137"/>
      <c r="TCU4" s="137"/>
      <c r="TCV4" s="137"/>
      <c r="TCW4" s="137"/>
      <c r="TCX4" s="137"/>
      <c r="TCY4" s="137"/>
      <c r="TCZ4" s="137"/>
      <c r="TDA4" s="137"/>
      <c r="TDB4" s="137"/>
      <c r="TDC4" s="137"/>
      <c r="TDD4" s="137"/>
      <c r="TDE4" s="137"/>
      <c r="TDF4" s="137"/>
      <c r="TDG4" s="137"/>
      <c r="TDH4" s="137"/>
      <c r="TDI4" s="137"/>
      <c r="TDJ4" s="137"/>
      <c r="TDK4" s="137"/>
      <c r="TDL4" s="137"/>
      <c r="TDM4" s="137"/>
      <c r="TDN4" s="137"/>
      <c r="TDO4" s="137"/>
      <c r="TDP4" s="137"/>
      <c r="TDQ4" s="137"/>
      <c r="TDR4" s="137"/>
      <c r="TDS4" s="137"/>
      <c r="TDT4" s="137"/>
      <c r="TDU4" s="137"/>
      <c r="TDV4" s="137"/>
      <c r="TDW4" s="137"/>
      <c r="TDX4" s="137"/>
      <c r="TDY4" s="137"/>
      <c r="TDZ4" s="137"/>
      <c r="TEA4" s="137"/>
      <c r="TEB4" s="137"/>
      <c r="TEC4" s="137"/>
      <c r="TED4" s="137"/>
      <c r="TEE4" s="137"/>
      <c r="TEF4" s="137"/>
      <c r="TEG4" s="137"/>
      <c r="TEH4" s="137"/>
      <c r="TEI4" s="137"/>
      <c r="TEJ4" s="137"/>
      <c r="TEK4" s="137"/>
      <c r="TEL4" s="137"/>
      <c r="TEM4" s="137"/>
      <c r="TEN4" s="137"/>
      <c r="TEO4" s="137"/>
      <c r="TEP4" s="137"/>
      <c r="TEQ4" s="137"/>
      <c r="TER4" s="137"/>
      <c r="TES4" s="137"/>
      <c r="TET4" s="137"/>
      <c r="TEU4" s="137"/>
      <c r="TEV4" s="137"/>
      <c r="TEW4" s="137"/>
      <c r="TEX4" s="137"/>
      <c r="TEY4" s="137"/>
      <c r="TEZ4" s="137"/>
      <c r="TFA4" s="137"/>
      <c r="TFB4" s="137"/>
      <c r="TFC4" s="137"/>
      <c r="TFD4" s="137"/>
      <c r="TFE4" s="137"/>
      <c r="TFF4" s="137"/>
      <c r="TFG4" s="137"/>
      <c r="TFH4" s="137"/>
      <c r="TFI4" s="137"/>
      <c r="TFJ4" s="137"/>
      <c r="TFK4" s="137"/>
      <c r="TFL4" s="137"/>
      <c r="TFM4" s="137"/>
      <c r="TFN4" s="137"/>
      <c r="TFO4" s="137"/>
      <c r="TFP4" s="137"/>
      <c r="TFQ4" s="137"/>
      <c r="TFR4" s="137"/>
      <c r="TFS4" s="137"/>
      <c r="TFT4" s="137"/>
      <c r="TFU4" s="137"/>
      <c r="TFV4" s="137"/>
      <c r="TFW4" s="137"/>
      <c r="TFX4" s="137"/>
      <c r="TFY4" s="137"/>
      <c r="TFZ4" s="137"/>
      <c r="TGA4" s="137"/>
      <c r="TGB4" s="137"/>
      <c r="TGC4" s="137"/>
      <c r="TGD4" s="137"/>
      <c r="TGE4" s="137"/>
      <c r="TGF4" s="137"/>
      <c r="TGG4" s="137"/>
      <c r="TGH4" s="137"/>
      <c r="TGI4" s="137"/>
      <c r="TGJ4" s="137"/>
      <c r="TGK4" s="137"/>
      <c r="TGL4" s="137"/>
      <c r="TGM4" s="137"/>
      <c r="TGN4" s="137"/>
      <c r="TGO4" s="137"/>
      <c r="TGP4" s="137"/>
      <c r="TGQ4" s="137"/>
      <c r="TGR4" s="137"/>
      <c r="TGS4" s="137"/>
      <c r="TGT4" s="137"/>
      <c r="TGU4" s="137"/>
      <c r="TGV4" s="137"/>
      <c r="TGW4" s="137"/>
      <c r="TGX4" s="137"/>
      <c r="TGY4" s="137"/>
      <c r="TGZ4" s="137"/>
      <c r="THA4" s="137"/>
      <c r="THB4" s="137"/>
      <c r="THC4" s="137"/>
      <c r="THD4" s="137"/>
      <c r="THE4" s="137"/>
      <c r="THF4" s="137"/>
      <c r="THG4" s="137"/>
      <c r="THH4" s="137"/>
      <c r="THI4" s="137"/>
      <c r="THJ4" s="137"/>
      <c r="THK4" s="137"/>
      <c r="THL4" s="137"/>
      <c r="THM4" s="137"/>
      <c r="THN4" s="137"/>
      <c r="THO4" s="137"/>
      <c r="THP4" s="137"/>
      <c r="THQ4" s="137"/>
      <c r="THR4" s="137"/>
      <c r="THS4" s="137"/>
      <c r="THT4" s="137"/>
      <c r="THU4" s="137"/>
      <c r="THV4" s="137"/>
      <c r="THW4" s="137"/>
      <c r="THX4" s="137"/>
      <c r="THY4" s="137"/>
      <c r="THZ4" s="137"/>
      <c r="TIA4" s="137"/>
      <c r="TIB4" s="137"/>
      <c r="TIC4" s="137"/>
      <c r="TID4" s="137"/>
      <c r="TIE4" s="137"/>
      <c r="TIF4" s="137"/>
      <c r="TIG4" s="137"/>
      <c r="TIH4" s="137"/>
      <c r="TII4" s="137"/>
      <c r="TIJ4" s="137"/>
      <c r="TIK4" s="137"/>
      <c r="TIL4" s="137"/>
      <c r="TIM4" s="137"/>
      <c r="TIN4" s="137"/>
      <c r="TIO4" s="137"/>
      <c r="TIP4" s="137"/>
      <c r="TIQ4" s="137"/>
      <c r="TIR4" s="137"/>
      <c r="TIS4" s="137"/>
      <c r="TIT4" s="137"/>
      <c r="TIU4" s="137"/>
      <c r="TIV4" s="137"/>
      <c r="TIW4" s="137"/>
      <c r="TIX4" s="137"/>
      <c r="TIY4" s="137"/>
      <c r="TIZ4" s="137"/>
      <c r="TJA4" s="137"/>
      <c r="TJB4" s="137"/>
      <c r="TJC4" s="137"/>
      <c r="TJD4" s="137"/>
      <c r="TJE4" s="137"/>
      <c r="TJF4" s="137"/>
      <c r="TJG4" s="137"/>
      <c r="TJH4" s="137"/>
      <c r="TJI4" s="137"/>
      <c r="TJJ4" s="137"/>
      <c r="TJK4" s="137"/>
      <c r="TJL4" s="137"/>
      <c r="TJM4" s="137"/>
      <c r="TJN4" s="137"/>
      <c r="TJO4" s="137"/>
      <c r="TJP4" s="137"/>
      <c r="TJQ4" s="137"/>
      <c r="TJR4" s="137"/>
      <c r="TJS4" s="137"/>
      <c r="TJT4" s="137"/>
      <c r="TJU4" s="137"/>
      <c r="TJV4" s="137"/>
      <c r="TJW4" s="137"/>
      <c r="TJX4" s="137"/>
      <c r="TJY4" s="137"/>
      <c r="TJZ4" s="137"/>
      <c r="TKA4" s="137"/>
      <c r="TKB4" s="137"/>
      <c r="TKC4" s="137"/>
      <c r="TKD4" s="137"/>
      <c r="TKE4" s="137"/>
      <c r="TKF4" s="137"/>
      <c r="TKG4" s="137"/>
      <c r="TKH4" s="137"/>
      <c r="TKI4" s="137"/>
      <c r="TKJ4" s="137"/>
      <c r="TKK4" s="137"/>
      <c r="TKL4" s="137"/>
      <c r="TKM4" s="137"/>
      <c r="TKN4" s="137"/>
      <c r="TKO4" s="137"/>
      <c r="TKP4" s="137"/>
      <c r="TKQ4" s="137"/>
      <c r="TKR4" s="137"/>
      <c r="TKS4" s="137"/>
      <c r="TKT4" s="137"/>
      <c r="TKU4" s="137"/>
      <c r="TKV4" s="137"/>
      <c r="TKW4" s="137"/>
      <c r="TKX4" s="137"/>
      <c r="TKY4" s="137"/>
      <c r="TKZ4" s="137"/>
      <c r="TLA4" s="137"/>
      <c r="TLB4" s="137"/>
      <c r="TLC4" s="137"/>
      <c r="TLD4" s="137"/>
      <c r="TLE4" s="137"/>
      <c r="TLF4" s="137"/>
      <c r="TLG4" s="137"/>
      <c r="TLH4" s="137"/>
      <c r="TLI4" s="137"/>
      <c r="TLJ4" s="137"/>
      <c r="TLK4" s="137"/>
      <c r="TLL4" s="137"/>
      <c r="TLM4" s="137"/>
      <c r="TLN4" s="137"/>
      <c r="TLO4" s="137"/>
      <c r="TLP4" s="137"/>
      <c r="TLQ4" s="137"/>
      <c r="TLR4" s="137"/>
      <c r="TLS4" s="137"/>
      <c r="TLT4" s="137"/>
      <c r="TLU4" s="137"/>
      <c r="TLV4" s="137"/>
      <c r="TLW4" s="137"/>
      <c r="TLX4" s="137"/>
      <c r="TLY4" s="137"/>
      <c r="TLZ4" s="137"/>
      <c r="TMA4" s="137"/>
      <c r="TMB4" s="137"/>
      <c r="TMC4" s="137"/>
      <c r="TMD4" s="137"/>
      <c r="TME4" s="137"/>
      <c r="TMF4" s="137"/>
      <c r="TMG4" s="137"/>
      <c r="TMH4" s="137"/>
      <c r="TMI4" s="137"/>
      <c r="TMJ4" s="137"/>
      <c r="TMK4" s="137"/>
      <c r="TML4" s="137"/>
      <c r="TMM4" s="137"/>
      <c r="TMN4" s="137"/>
      <c r="TMO4" s="137"/>
      <c r="TMP4" s="137"/>
      <c r="TMQ4" s="137"/>
      <c r="TMR4" s="137"/>
      <c r="TMS4" s="137"/>
      <c r="TMT4" s="137"/>
      <c r="TMU4" s="137"/>
      <c r="TMV4" s="137"/>
      <c r="TMW4" s="137"/>
      <c r="TMX4" s="137"/>
      <c r="TMY4" s="137"/>
      <c r="TMZ4" s="137"/>
      <c r="TNA4" s="137"/>
      <c r="TNB4" s="137"/>
      <c r="TNC4" s="137"/>
      <c r="TND4" s="137"/>
      <c r="TNE4" s="137"/>
      <c r="TNF4" s="137"/>
      <c r="TNG4" s="137"/>
      <c r="TNH4" s="137"/>
      <c r="TNI4" s="137"/>
      <c r="TNJ4" s="137"/>
      <c r="TNK4" s="137"/>
      <c r="TNL4" s="137"/>
      <c r="TNM4" s="137"/>
      <c r="TNN4" s="137"/>
      <c r="TNO4" s="137"/>
      <c r="TNP4" s="137"/>
      <c r="TNQ4" s="137"/>
      <c r="TNR4" s="137"/>
      <c r="TNS4" s="137"/>
      <c r="TNT4" s="137"/>
      <c r="TNU4" s="137"/>
      <c r="TNV4" s="137"/>
      <c r="TNW4" s="137"/>
      <c r="TNX4" s="137"/>
      <c r="TNY4" s="137"/>
      <c r="TNZ4" s="137"/>
      <c r="TOA4" s="137"/>
      <c r="TOB4" s="137"/>
      <c r="TOC4" s="137"/>
      <c r="TOD4" s="137"/>
      <c r="TOE4" s="137"/>
      <c r="TOF4" s="137"/>
      <c r="TOG4" s="137"/>
      <c r="TOH4" s="137"/>
      <c r="TOI4" s="137"/>
      <c r="TOJ4" s="137"/>
      <c r="TOK4" s="137"/>
      <c r="TOL4" s="137"/>
      <c r="TOM4" s="137"/>
      <c r="TON4" s="137"/>
      <c r="TOO4" s="137"/>
      <c r="TOP4" s="137"/>
      <c r="TOQ4" s="137"/>
      <c r="TOR4" s="137"/>
      <c r="TOS4" s="137"/>
      <c r="TOT4" s="137"/>
      <c r="TOU4" s="137"/>
      <c r="TOV4" s="137"/>
      <c r="TOW4" s="137"/>
      <c r="TOX4" s="137"/>
      <c r="TOY4" s="137"/>
      <c r="TOZ4" s="137"/>
      <c r="TPA4" s="137"/>
      <c r="TPB4" s="137"/>
      <c r="TPC4" s="137"/>
      <c r="TPD4" s="137"/>
      <c r="TPE4" s="137"/>
      <c r="TPF4" s="137"/>
      <c r="TPG4" s="137"/>
      <c r="TPH4" s="137"/>
      <c r="TPI4" s="137"/>
      <c r="TPJ4" s="137"/>
      <c r="TPK4" s="137"/>
      <c r="TPL4" s="137"/>
      <c r="TPM4" s="137"/>
      <c r="TPN4" s="137"/>
      <c r="TPO4" s="137"/>
      <c r="TPP4" s="137"/>
      <c r="TPQ4" s="137"/>
      <c r="TPR4" s="137"/>
      <c r="TPS4" s="137"/>
      <c r="TPT4" s="137"/>
      <c r="TPU4" s="137"/>
      <c r="TPV4" s="137"/>
      <c r="TPW4" s="137"/>
      <c r="TPX4" s="137"/>
      <c r="TPY4" s="137"/>
      <c r="TPZ4" s="137"/>
      <c r="TQA4" s="137"/>
      <c r="TQB4" s="137"/>
      <c r="TQC4" s="137"/>
      <c r="TQD4" s="137"/>
      <c r="TQE4" s="137"/>
      <c r="TQF4" s="137"/>
      <c r="TQG4" s="137"/>
      <c r="TQH4" s="137"/>
      <c r="TQI4" s="137"/>
      <c r="TQJ4" s="137"/>
      <c r="TQK4" s="137"/>
      <c r="TQL4" s="137"/>
      <c r="TQM4" s="137"/>
      <c r="TQN4" s="137"/>
      <c r="TQO4" s="137"/>
      <c r="TQP4" s="137"/>
      <c r="TQQ4" s="137"/>
      <c r="TQR4" s="137"/>
      <c r="TQS4" s="137"/>
      <c r="TQT4" s="137"/>
      <c r="TQU4" s="137"/>
      <c r="TQV4" s="137"/>
      <c r="TQW4" s="137"/>
      <c r="TQX4" s="137"/>
      <c r="TQY4" s="137"/>
      <c r="TQZ4" s="137"/>
      <c r="TRA4" s="137"/>
      <c r="TRB4" s="137"/>
      <c r="TRC4" s="137"/>
      <c r="TRD4" s="137"/>
      <c r="TRE4" s="137"/>
      <c r="TRF4" s="137"/>
      <c r="TRG4" s="137"/>
      <c r="TRH4" s="137"/>
      <c r="TRI4" s="137"/>
      <c r="TRJ4" s="137"/>
      <c r="TRK4" s="137"/>
      <c r="TRL4" s="137"/>
      <c r="TRM4" s="137"/>
      <c r="TRN4" s="137"/>
      <c r="TRO4" s="137"/>
      <c r="TRP4" s="137"/>
      <c r="TRQ4" s="137"/>
      <c r="TRR4" s="137"/>
      <c r="TRS4" s="137"/>
      <c r="TRT4" s="137"/>
      <c r="TRU4" s="137"/>
      <c r="TRV4" s="137"/>
      <c r="TRW4" s="137"/>
      <c r="TRX4" s="137"/>
      <c r="TRY4" s="137"/>
      <c r="TRZ4" s="137"/>
      <c r="TSA4" s="137"/>
      <c r="TSB4" s="137"/>
      <c r="TSC4" s="137"/>
      <c r="TSD4" s="137"/>
      <c r="TSE4" s="137"/>
      <c r="TSF4" s="137"/>
      <c r="TSG4" s="137"/>
      <c r="TSH4" s="137"/>
      <c r="TSI4" s="137"/>
      <c r="TSJ4" s="137"/>
      <c r="TSK4" s="137"/>
      <c r="TSL4" s="137"/>
      <c r="TSM4" s="137"/>
      <c r="TSN4" s="137"/>
      <c r="TSO4" s="137"/>
      <c r="TSP4" s="137"/>
      <c r="TSQ4" s="137"/>
      <c r="TSR4" s="137"/>
      <c r="TSS4" s="137"/>
      <c r="TST4" s="137"/>
      <c r="TSU4" s="137"/>
      <c r="TSV4" s="137"/>
      <c r="TSW4" s="137"/>
      <c r="TSX4" s="137"/>
      <c r="TSY4" s="137"/>
      <c r="TSZ4" s="137"/>
      <c r="TTA4" s="137"/>
      <c r="TTB4" s="137"/>
      <c r="TTC4" s="137"/>
      <c r="TTD4" s="137"/>
      <c r="TTE4" s="137"/>
      <c r="TTF4" s="137"/>
      <c r="TTG4" s="137"/>
      <c r="TTH4" s="137"/>
      <c r="TTI4" s="137"/>
      <c r="TTJ4" s="137"/>
      <c r="TTK4" s="137"/>
      <c r="TTL4" s="137"/>
      <c r="TTM4" s="137"/>
      <c r="TTN4" s="137"/>
      <c r="TTO4" s="137"/>
      <c r="TTP4" s="137"/>
      <c r="TTQ4" s="137"/>
      <c r="TTR4" s="137"/>
      <c r="TTS4" s="137"/>
      <c r="TTT4" s="137"/>
      <c r="TTU4" s="137"/>
      <c r="TTV4" s="137"/>
      <c r="TTW4" s="137"/>
      <c r="TTX4" s="137"/>
      <c r="TTY4" s="137"/>
      <c r="TTZ4" s="137"/>
      <c r="TUA4" s="137"/>
      <c r="TUB4" s="137"/>
      <c r="TUC4" s="137"/>
      <c r="TUD4" s="137"/>
      <c r="TUE4" s="137"/>
      <c r="TUF4" s="137"/>
      <c r="TUG4" s="137"/>
      <c r="TUH4" s="137"/>
      <c r="TUI4" s="137"/>
      <c r="TUJ4" s="137"/>
      <c r="TUK4" s="137"/>
      <c r="TUL4" s="137"/>
      <c r="TUM4" s="137"/>
      <c r="TUN4" s="137"/>
      <c r="TUO4" s="137"/>
      <c r="TUP4" s="137"/>
      <c r="TUQ4" s="137"/>
      <c r="TUR4" s="137"/>
      <c r="TUS4" s="137"/>
      <c r="TUT4" s="137"/>
      <c r="TUU4" s="137"/>
      <c r="TUV4" s="137"/>
      <c r="TUW4" s="137"/>
      <c r="TUX4" s="137"/>
      <c r="TUY4" s="137"/>
      <c r="TUZ4" s="137"/>
      <c r="TVA4" s="137"/>
      <c r="TVB4" s="137"/>
      <c r="TVC4" s="137"/>
      <c r="TVD4" s="137"/>
      <c r="TVE4" s="137"/>
      <c r="TVF4" s="137"/>
      <c r="TVG4" s="137"/>
      <c r="TVH4" s="137"/>
      <c r="TVI4" s="137"/>
      <c r="TVJ4" s="137"/>
      <c r="TVK4" s="137"/>
      <c r="TVL4" s="137"/>
      <c r="TVM4" s="137"/>
      <c r="TVN4" s="137"/>
      <c r="TVO4" s="137"/>
      <c r="TVP4" s="137"/>
      <c r="TVQ4" s="137"/>
      <c r="TVR4" s="137"/>
      <c r="TVS4" s="137"/>
      <c r="TVT4" s="137"/>
      <c r="TVU4" s="137"/>
      <c r="TVV4" s="137"/>
      <c r="TVW4" s="137"/>
      <c r="TVX4" s="137"/>
      <c r="TVY4" s="137"/>
      <c r="TVZ4" s="137"/>
      <c r="TWA4" s="137"/>
      <c r="TWB4" s="137"/>
      <c r="TWC4" s="137"/>
      <c r="TWD4" s="137"/>
      <c r="TWE4" s="137"/>
      <c r="TWF4" s="137"/>
      <c r="TWG4" s="137"/>
      <c r="TWH4" s="137"/>
      <c r="TWI4" s="137"/>
      <c r="TWJ4" s="137"/>
      <c r="TWK4" s="137"/>
      <c r="TWL4" s="137"/>
      <c r="TWM4" s="137"/>
      <c r="TWN4" s="137"/>
      <c r="TWO4" s="137"/>
      <c r="TWP4" s="137"/>
      <c r="TWQ4" s="137"/>
      <c r="TWR4" s="137"/>
      <c r="TWS4" s="137"/>
      <c r="TWT4" s="137"/>
      <c r="TWU4" s="137"/>
      <c r="TWV4" s="137"/>
      <c r="TWW4" s="137"/>
      <c r="TWX4" s="137"/>
      <c r="TWY4" s="137"/>
      <c r="TWZ4" s="137"/>
      <c r="TXA4" s="137"/>
      <c r="TXB4" s="137"/>
      <c r="TXC4" s="137"/>
      <c r="TXD4" s="137"/>
      <c r="TXE4" s="137"/>
      <c r="TXF4" s="137"/>
      <c r="TXG4" s="137"/>
      <c r="TXH4" s="137"/>
      <c r="TXI4" s="137"/>
      <c r="TXJ4" s="137"/>
      <c r="TXK4" s="137"/>
      <c r="TXL4" s="137"/>
      <c r="TXM4" s="137"/>
      <c r="TXN4" s="137"/>
      <c r="TXO4" s="137"/>
      <c r="TXP4" s="137"/>
      <c r="TXQ4" s="137"/>
      <c r="TXR4" s="137"/>
      <c r="TXS4" s="137"/>
      <c r="TXT4" s="137"/>
      <c r="TXU4" s="137"/>
      <c r="TXV4" s="137"/>
      <c r="TXW4" s="137"/>
      <c r="TXX4" s="137"/>
      <c r="TXY4" s="137"/>
      <c r="TXZ4" s="137"/>
      <c r="TYA4" s="137"/>
      <c r="TYB4" s="137"/>
      <c r="TYC4" s="137"/>
      <c r="TYD4" s="137"/>
      <c r="TYE4" s="137"/>
      <c r="TYF4" s="137"/>
      <c r="TYG4" s="137"/>
      <c r="TYH4" s="137"/>
      <c r="TYI4" s="137"/>
      <c r="TYJ4" s="137"/>
      <c r="TYK4" s="137"/>
      <c r="TYL4" s="137"/>
      <c r="TYM4" s="137"/>
      <c r="TYN4" s="137"/>
      <c r="TYO4" s="137"/>
      <c r="TYP4" s="137"/>
      <c r="TYQ4" s="137"/>
      <c r="TYR4" s="137"/>
      <c r="TYS4" s="137"/>
      <c r="TYT4" s="137"/>
      <c r="TYU4" s="137"/>
      <c r="TYV4" s="137"/>
      <c r="TYW4" s="137"/>
      <c r="TYX4" s="137"/>
      <c r="TYY4" s="137"/>
      <c r="TYZ4" s="137"/>
      <c r="TZA4" s="137"/>
      <c r="TZB4" s="137"/>
      <c r="TZC4" s="137"/>
      <c r="TZD4" s="137"/>
      <c r="TZE4" s="137"/>
      <c r="TZF4" s="137"/>
      <c r="TZG4" s="137"/>
      <c r="TZH4" s="137"/>
      <c r="TZI4" s="137"/>
      <c r="TZJ4" s="137"/>
      <c r="TZK4" s="137"/>
      <c r="TZL4" s="137"/>
      <c r="TZM4" s="137"/>
      <c r="TZN4" s="137"/>
      <c r="TZO4" s="137"/>
      <c r="TZP4" s="137"/>
      <c r="TZQ4" s="137"/>
      <c r="TZR4" s="137"/>
      <c r="TZS4" s="137"/>
      <c r="TZT4" s="137"/>
      <c r="TZU4" s="137"/>
      <c r="TZV4" s="137"/>
      <c r="TZW4" s="137"/>
      <c r="TZX4" s="137"/>
      <c r="TZY4" s="137"/>
      <c r="TZZ4" s="137"/>
      <c r="UAA4" s="137"/>
      <c r="UAB4" s="137"/>
      <c r="UAC4" s="137"/>
      <c r="UAD4" s="137"/>
      <c r="UAE4" s="137"/>
      <c r="UAF4" s="137"/>
      <c r="UAG4" s="137"/>
      <c r="UAH4" s="137"/>
      <c r="UAI4" s="137"/>
      <c r="UAJ4" s="137"/>
      <c r="UAK4" s="137"/>
      <c r="UAL4" s="137"/>
      <c r="UAM4" s="137"/>
      <c r="UAN4" s="137"/>
      <c r="UAO4" s="137"/>
      <c r="UAP4" s="137"/>
      <c r="UAQ4" s="137"/>
      <c r="UAR4" s="137"/>
      <c r="UAS4" s="137"/>
      <c r="UAT4" s="137"/>
      <c r="UAU4" s="137"/>
      <c r="UAV4" s="137"/>
      <c r="UAW4" s="137"/>
      <c r="UAX4" s="137"/>
      <c r="UAY4" s="137"/>
      <c r="UAZ4" s="137"/>
      <c r="UBA4" s="137"/>
      <c r="UBB4" s="137"/>
      <c r="UBC4" s="137"/>
      <c r="UBD4" s="137"/>
      <c r="UBE4" s="137"/>
      <c r="UBF4" s="137"/>
      <c r="UBG4" s="137"/>
      <c r="UBH4" s="137"/>
      <c r="UBI4" s="137"/>
      <c r="UBJ4" s="137"/>
      <c r="UBK4" s="137"/>
      <c r="UBL4" s="137"/>
      <c r="UBM4" s="137"/>
      <c r="UBN4" s="137"/>
      <c r="UBO4" s="137"/>
      <c r="UBP4" s="137"/>
      <c r="UBQ4" s="137"/>
      <c r="UBR4" s="137"/>
      <c r="UBS4" s="137"/>
      <c r="UBT4" s="137"/>
      <c r="UBU4" s="137"/>
      <c r="UBV4" s="137"/>
      <c r="UBW4" s="137"/>
      <c r="UBX4" s="137"/>
      <c r="UBY4" s="137"/>
      <c r="UBZ4" s="137"/>
      <c r="UCA4" s="137"/>
      <c r="UCB4" s="137"/>
      <c r="UCC4" s="137"/>
      <c r="UCD4" s="137"/>
      <c r="UCE4" s="137"/>
      <c r="UCF4" s="137"/>
      <c r="UCG4" s="137"/>
      <c r="UCH4" s="137"/>
      <c r="UCI4" s="137"/>
      <c r="UCJ4" s="137"/>
      <c r="UCK4" s="137"/>
      <c r="UCL4" s="137"/>
      <c r="UCM4" s="137"/>
      <c r="UCN4" s="137"/>
      <c r="UCO4" s="137"/>
      <c r="UCP4" s="137"/>
      <c r="UCQ4" s="137"/>
      <c r="UCR4" s="137"/>
      <c r="UCS4" s="137"/>
      <c r="UCT4" s="137"/>
      <c r="UCU4" s="137"/>
      <c r="UCV4" s="137"/>
      <c r="UCW4" s="137"/>
      <c r="UCX4" s="137"/>
      <c r="UCY4" s="137"/>
      <c r="UCZ4" s="137"/>
      <c r="UDA4" s="137"/>
      <c r="UDB4" s="137"/>
      <c r="UDC4" s="137"/>
      <c r="UDD4" s="137"/>
      <c r="UDE4" s="137"/>
      <c r="UDF4" s="137"/>
      <c r="UDG4" s="137"/>
      <c r="UDH4" s="137"/>
      <c r="UDI4" s="137"/>
      <c r="UDJ4" s="137"/>
      <c r="UDK4" s="137"/>
      <c r="UDL4" s="137"/>
      <c r="UDM4" s="137"/>
      <c r="UDN4" s="137"/>
      <c r="UDO4" s="137"/>
      <c r="UDP4" s="137"/>
      <c r="UDQ4" s="137"/>
      <c r="UDR4" s="137"/>
      <c r="UDS4" s="137"/>
      <c r="UDT4" s="137"/>
      <c r="UDU4" s="137"/>
      <c r="UDV4" s="137"/>
      <c r="UDW4" s="137"/>
      <c r="UDX4" s="137"/>
      <c r="UDY4" s="137"/>
      <c r="UDZ4" s="137"/>
      <c r="UEA4" s="137"/>
      <c r="UEB4" s="137"/>
      <c r="UEC4" s="137"/>
      <c r="UED4" s="137"/>
      <c r="UEE4" s="137"/>
      <c r="UEF4" s="137"/>
      <c r="UEG4" s="137"/>
      <c r="UEH4" s="137"/>
      <c r="UEI4" s="137"/>
      <c r="UEJ4" s="137"/>
      <c r="UEK4" s="137"/>
      <c r="UEL4" s="137"/>
      <c r="UEM4" s="137"/>
      <c r="UEN4" s="137"/>
      <c r="UEO4" s="137"/>
      <c r="UEP4" s="137"/>
      <c r="UEQ4" s="137"/>
      <c r="UER4" s="137"/>
      <c r="UES4" s="137"/>
      <c r="UET4" s="137"/>
      <c r="UEU4" s="137"/>
      <c r="UEV4" s="137"/>
      <c r="UEW4" s="137"/>
      <c r="UEX4" s="137"/>
      <c r="UEY4" s="137"/>
      <c r="UEZ4" s="137"/>
      <c r="UFA4" s="137"/>
      <c r="UFB4" s="137"/>
      <c r="UFC4" s="137"/>
      <c r="UFD4" s="137"/>
      <c r="UFE4" s="137"/>
      <c r="UFF4" s="137"/>
      <c r="UFG4" s="137"/>
      <c r="UFH4" s="137"/>
      <c r="UFI4" s="137"/>
      <c r="UFJ4" s="137"/>
      <c r="UFK4" s="137"/>
      <c r="UFL4" s="137"/>
      <c r="UFM4" s="137"/>
      <c r="UFN4" s="137"/>
      <c r="UFO4" s="137"/>
      <c r="UFP4" s="137"/>
      <c r="UFQ4" s="137"/>
      <c r="UFR4" s="137"/>
      <c r="UFS4" s="137"/>
      <c r="UFT4" s="137"/>
      <c r="UFU4" s="137"/>
      <c r="UFV4" s="137"/>
      <c r="UFW4" s="137"/>
      <c r="UFX4" s="137"/>
      <c r="UFY4" s="137"/>
      <c r="UFZ4" s="137"/>
      <c r="UGA4" s="137"/>
      <c r="UGB4" s="137"/>
      <c r="UGC4" s="137"/>
      <c r="UGD4" s="137"/>
      <c r="UGE4" s="137"/>
      <c r="UGF4" s="137"/>
      <c r="UGG4" s="137"/>
      <c r="UGH4" s="137"/>
      <c r="UGI4" s="137"/>
      <c r="UGJ4" s="137"/>
      <c r="UGK4" s="137"/>
      <c r="UGL4" s="137"/>
      <c r="UGM4" s="137"/>
      <c r="UGN4" s="137"/>
      <c r="UGO4" s="137"/>
      <c r="UGP4" s="137"/>
      <c r="UGQ4" s="137"/>
      <c r="UGR4" s="137"/>
      <c r="UGS4" s="137"/>
      <c r="UGT4" s="137"/>
      <c r="UGU4" s="137"/>
      <c r="UGV4" s="137"/>
      <c r="UGW4" s="137"/>
      <c r="UGX4" s="137"/>
      <c r="UGY4" s="137"/>
      <c r="UGZ4" s="137"/>
      <c r="UHA4" s="137"/>
      <c r="UHB4" s="137"/>
      <c r="UHC4" s="137"/>
      <c r="UHD4" s="137"/>
      <c r="UHE4" s="137"/>
      <c r="UHF4" s="137"/>
      <c r="UHG4" s="137"/>
      <c r="UHH4" s="137"/>
      <c r="UHI4" s="137"/>
      <c r="UHJ4" s="137"/>
      <c r="UHK4" s="137"/>
      <c r="UHL4" s="137"/>
      <c r="UHM4" s="137"/>
      <c r="UHN4" s="137"/>
      <c r="UHO4" s="137"/>
      <c r="UHP4" s="137"/>
      <c r="UHQ4" s="137"/>
      <c r="UHR4" s="137"/>
      <c r="UHS4" s="137"/>
      <c r="UHT4" s="137"/>
      <c r="UHU4" s="137"/>
      <c r="UHV4" s="137"/>
      <c r="UHW4" s="137"/>
      <c r="UHX4" s="137"/>
      <c r="UHY4" s="137"/>
      <c r="UHZ4" s="137"/>
      <c r="UIA4" s="137"/>
      <c r="UIB4" s="137"/>
      <c r="UIC4" s="137"/>
      <c r="UID4" s="137"/>
      <c r="UIE4" s="137"/>
      <c r="UIF4" s="137"/>
      <c r="UIG4" s="137"/>
      <c r="UIH4" s="137"/>
      <c r="UII4" s="137"/>
      <c r="UIJ4" s="137"/>
      <c r="UIK4" s="137"/>
      <c r="UIL4" s="137"/>
      <c r="UIM4" s="137"/>
      <c r="UIN4" s="137"/>
      <c r="UIO4" s="137"/>
      <c r="UIP4" s="137"/>
      <c r="UIQ4" s="137"/>
      <c r="UIR4" s="137"/>
      <c r="UIS4" s="137"/>
      <c r="UIT4" s="137"/>
      <c r="UIU4" s="137"/>
      <c r="UIV4" s="137"/>
      <c r="UIW4" s="137"/>
      <c r="UIX4" s="137"/>
      <c r="UIY4" s="137"/>
      <c r="UIZ4" s="137"/>
      <c r="UJA4" s="137"/>
      <c r="UJB4" s="137"/>
      <c r="UJC4" s="137"/>
      <c r="UJD4" s="137"/>
      <c r="UJE4" s="137"/>
      <c r="UJF4" s="137"/>
      <c r="UJG4" s="137"/>
      <c r="UJH4" s="137"/>
      <c r="UJI4" s="137"/>
      <c r="UJJ4" s="137"/>
      <c r="UJK4" s="137"/>
      <c r="UJL4" s="137"/>
      <c r="UJM4" s="137"/>
      <c r="UJN4" s="137"/>
      <c r="UJO4" s="137"/>
      <c r="UJP4" s="137"/>
      <c r="UJQ4" s="137"/>
      <c r="UJR4" s="137"/>
      <c r="UJS4" s="137"/>
      <c r="UJT4" s="137"/>
      <c r="UJU4" s="137"/>
      <c r="UJV4" s="137"/>
      <c r="UJW4" s="137"/>
      <c r="UJX4" s="137"/>
      <c r="UJY4" s="137"/>
      <c r="UJZ4" s="137"/>
      <c r="UKA4" s="137"/>
      <c r="UKB4" s="137"/>
      <c r="UKC4" s="137"/>
      <c r="UKD4" s="137"/>
      <c r="UKE4" s="137"/>
      <c r="UKF4" s="137"/>
      <c r="UKG4" s="137"/>
      <c r="UKH4" s="137"/>
      <c r="UKI4" s="137"/>
      <c r="UKJ4" s="137"/>
      <c r="UKK4" s="137"/>
      <c r="UKL4" s="137"/>
      <c r="UKM4" s="137"/>
      <c r="UKN4" s="137"/>
      <c r="UKO4" s="137"/>
      <c r="UKP4" s="137"/>
      <c r="UKQ4" s="137"/>
      <c r="UKR4" s="137"/>
      <c r="UKS4" s="137"/>
      <c r="UKT4" s="137"/>
      <c r="UKU4" s="137"/>
      <c r="UKV4" s="137"/>
      <c r="UKW4" s="137"/>
      <c r="UKX4" s="137"/>
      <c r="UKY4" s="137"/>
      <c r="UKZ4" s="137"/>
      <c r="ULA4" s="137"/>
      <c r="ULB4" s="137"/>
      <c r="ULC4" s="137"/>
      <c r="ULD4" s="137"/>
      <c r="ULE4" s="137"/>
      <c r="ULF4" s="137"/>
      <c r="ULG4" s="137"/>
      <c r="ULH4" s="137"/>
      <c r="ULI4" s="137"/>
      <c r="ULJ4" s="137"/>
      <c r="ULK4" s="137"/>
      <c r="ULL4" s="137"/>
      <c r="ULM4" s="137"/>
      <c r="ULN4" s="137"/>
      <c r="ULO4" s="137"/>
      <c r="ULP4" s="137"/>
      <c r="ULQ4" s="137"/>
      <c r="ULR4" s="137"/>
      <c r="ULS4" s="137"/>
      <c r="ULT4" s="137"/>
      <c r="ULU4" s="137"/>
      <c r="ULV4" s="137"/>
      <c r="ULW4" s="137"/>
      <c r="ULX4" s="137"/>
      <c r="ULY4" s="137"/>
      <c r="ULZ4" s="137"/>
      <c r="UMA4" s="137"/>
      <c r="UMB4" s="137"/>
      <c r="UMC4" s="137"/>
      <c r="UMD4" s="137"/>
      <c r="UME4" s="137"/>
      <c r="UMF4" s="137"/>
      <c r="UMG4" s="137"/>
      <c r="UMH4" s="137"/>
      <c r="UMI4" s="137"/>
      <c r="UMJ4" s="137"/>
      <c r="UMK4" s="137"/>
      <c r="UML4" s="137"/>
      <c r="UMM4" s="137"/>
      <c r="UMN4" s="137"/>
      <c r="UMO4" s="137"/>
      <c r="UMP4" s="137"/>
      <c r="UMQ4" s="137"/>
      <c r="UMR4" s="137"/>
      <c r="UMS4" s="137"/>
      <c r="UMT4" s="137"/>
      <c r="UMU4" s="137"/>
      <c r="UMV4" s="137"/>
      <c r="UMW4" s="137"/>
      <c r="UMX4" s="137"/>
      <c r="UMY4" s="137"/>
      <c r="UMZ4" s="137"/>
      <c r="UNA4" s="137"/>
      <c r="UNB4" s="137"/>
      <c r="UNC4" s="137"/>
      <c r="UND4" s="137"/>
      <c r="UNE4" s="137"/>
      <c r="UNF4" s="137"/>
      <c r="UNG4" s="137"/>
      <c r="UNH4" s="137"/>
      <c r="UNI4" s="137"/>
      <c r="UNJ4" s="137"/>
      <c r="UNK4" s="137"/>
      <c r="UNL4" s="137"/>
      <c r="UNM4" s="137"/>
      <c r="UNN4" s="137"/>
      <c r="UNO4" s="137"/>
      <c r="UNP4" s="137"/>
      <c r="UNQ4" s="137"/>
      <c r="UNR4" s="137"/>
      <c r="UNS4" s="137"/>
      <c r="UNT4" s="137"/>
      <c r="UNU4" s="137"/>
      <c r="UNV4" s="137"/>
      <c r="UNW4" s="137"/>
      <c r="UNX4" s="137"/>
      <c r="UNY4" s="137"/>
      <c r="UNZ4" s="137"/>
      <c r="UOA4" s="137"/>
      <c r="UOB4" s="137"/>
      <c r="UOC4" s="137"/>
      <c r="UOD4" s="137"/>
      <c r="UOE4" s="137"/>
      <c r="UOF4" s="137"/>
      <c r="UOG4" s="137"/>
      <c r="UOH4" s="137"/>
      <c r="UOI4" s="137"/>
      <c r="UOJ4" s="137"/>
      <c r="UOK4" s="137"/>
      <c r="UOL4" s="137"/>
      <c r="UOM4" s="137"/>
      <c r="UON4" s="137"/>
      <c r="UOO4" s="137"/>
      <c r="UOP4" s="137"/>
      <c r="UOQ4" s="137"/>
      <c r="UOR4" s="137"/>
      <c r="UOS4" s="137"/>
      <c r="UOT4" s="137"/>
      <c r="UOU4" s="137"/>
      <c r="UOV4" s="137"/>
      <c r="UOW4" s="137"/>
      <c r="UOX4" s="137"/>
      <c r="UOY4" s="137"/>
      <c r="UOZ4" s="137"/>
      <c r="UPA4" s="137"/>
      <c r="UPB4" s="137"/>
      <c r="UPC4" s="137"/>
      <c r="UPD4" s="137"/>
      <c r="UPE4" s="137"/>
      <c r="UPF4" s="137"/>
      <c r="UPG4" s="137"/>
      <c r="UPH4" s="137"/>
      <c r="UPI4" s="137"/>
      <c r="UPJ4" s="137"/>
      <c r="UPK4" s="137"/>
      <c r="UPL4" s="137"/>
      <c r="UPM4" s="137"/>
      <c r="UPN4" s="137"/>
      <c r="UPO4" s="137"/>
      <c r="UPP4" s="137"/>
      <c r="UPQ4" s="137"/>
      <c r="UPR4" s="137"/>
      <c r="UPS4" s="137"/>
      <c r="UPT4" s="137"/>
      <c r="UPU4" s="137"/>
      <c r="UPV4" s="137"/>
      <c r="UPW4" s="137"/>
      <c r="UPX4" s="137"/>
      <c r="UPY4" s="137"/>
      <c r="UPZ4" s="137"/>
      <c r="UQA4" s="137"/>
      <c r="UQB4" s="137"/>
      <c r="UQC4" s="137"/>
      <c r="UQD4" s="137"/>
      <c r="UQE4" s="137"/>
      <c r="UQF4" s="137"/>
      <c r="UQG4" s="137"/>
      <c r="UQH4" s="137"/>
      <c r="UQI4" s="137"/>
      <c r="UQJ4" s="137"/>
      <c r="UQK4" s="137"/>
      <c r="UQL4" s="137"/>
      <c r="UQM4" s="137"/>
      <c r="UQN4" s="137"/>
      <c r="UQO4" s="137"/>
      <c r="UQP4" s="137"/>
      <c r="UQQ4" s="137"/>
      <c r="UQR4" s="137"/>
      <c r="UQS4" s="137"/>
      <c r="UQT4" s="137"/>
      <c r="UQU4" s="137"/>
      <c r="UQV4" s="137"/>
      <c r="UQW4" s="137"/>
      <c r="UQX4" s="137"/>
      <c r="UQY4" s="137"/>
      <c r="UQZ4" s="137"/>
      <c r="URA4" s="137"/>
      <c r="URB4" s="137"/>
      <c r="URC4" s="137"/>
      <c r="URD4" s="137"/>
      <c r="URE4" s="137"/>
      <c r="URF4" s="137"/>
      <c r="URG4" s="137"/>
      <c r="URH4" s="137"/>
      <c r="URI4" s="137"/>
      <c r="URJ4" s="137"/>
      <c r="URK4" s="137"/>
      <c r="URL4" s="137"/>
      <c r="URM4" s="137"/>
      <c r="URN4" s="137"/>
      <c r="URO4" s="137"/>
      <c r="URP4" s="137"/>
      <c r="URQ4" s="137"/>
      <c r="URR4" s="137"/>
      <c r="URS4" s="137"/>
      <c r="URT4" s="137"/>
      <c r="URU4" s="137"/>
      <c r="URV4" s="137"/>
      <c r="URW4" s="137"/>
      <c r="URX4" s="137"/>
      <c r="URY4" s="137"/>
      <c r="URZ4" s="137"/>
      <c r="USA4" s="137"/>
      <c r="USB4" s="137"/>
      <c r="USC4" s="137"/>
      <c r="USD4" s="137"/>
      <c r="USE4" s="137"/>
      <c r="USF4" s="137"/>
      <c r="USG4" s="137"/>
      <c r="USH4" s="137"/>
      <c r="USI4" s="137"/>
      <c r="USJ4" s="137"/>
      <c r="USK4" s="137"/>
      <c r="USL4" s="137"/>
      <c r="USM4" s="137"/>
      <c r="USN4" s="137"/>
      <c r="USO4" s="137"/>
      <c r="USP4" s="137"/>
      <c r="USQ4" s="137"/>
      <c r="USR4" s="137"/>
      <c r="USS4" s="137"/>
      <c r="UST4" s="137"/>
      <c r="USU4" s="137"/>
      <c r="USV4" s="137"/>
      <c r="USW4" s="137"/>
      <c r="USX4" s="137"/>
      <c r="USY4" s="137"/>
      <c r="USZ4" s="137"/>
      <c r="UTA4" s="137"/>
      <c r="UTB4" s="137"/>
      <c r="UTC4" s="137"/>
      <c r="UTD4" s="137"/>
      <c r="UTE4" s="137"/>
      <c r="UTF4" s="137"/>
      <c r="UTG4" s="137"/>
      <c r="UTH4" s="137"/>
      <c r="UTI4" s="137"/>
      <c r="UTJ4" s="137"/>
      <c r="UTK4" s="137"/>
      <c r="UTL4" s="137"/>
      <c r="UTM4" s="137"/>
      <c r="UTN4" s="137"/>
      <c r="UTO4" s="137"/>
      <c r="UTP4" s="137"/>
      <c r="UTQ4" s="137"/>
      <c r="UTR4" s="137"/>
      <c r="UTS4" s="137"/>
      <c r="UTT4" s="137"/>
      <c r="UTU4" s="137"/>
      <c r="UTV4" s="137"/>
      <c r="UTW4" s="137"/>
      <c r="UTX4" s="137"/>
      <c r="UTY4" s="137"/>
      <c r="UTZ4" s="137"/>
      <c r="UUA4" s="137"/>
      <c r="UUB4" s="137"/>
      <c r="UUC4" s="137"/>
      <c r="UUD4" s="137"/>
      <c r="UUE4" s="137"/>
      <c r="UUF4" s="137"/>
      <c r="UUG4" s="137"/>
      <c r="UUH4" s="137"/>
      <c r="UUI4" s="137"/>
      <c r="UUJ4" s="137"/>
      <c r="UUK4" s="137"/>
      <c r="UUL4" s="137"/>
      <c r="UUM4" s="137"/>
      <c r="UUN4" s="137"/>
      <c r="UUO4" s="137"/>
      <c r="UUP4" s="137"/>
      <c r="UUQ4" s="137"/>
      <c r="UUR4" s="137"/>
      <c r="UUS4" s="137"/>
      <c r="UUT4" s="137"/>
      <c r="UUU4" s="137"/>
      <c r="UUV4" s="137"/>
      <c r="UUW4" s="137"/>
      <c r="UUX4" s="137"/>
      <c r="UUY4" s="137"/>
      <c r="UUZ4" s="137"/>
      <c r="UVA4" s="137"/>
      <c r="UVB4" s="137"/>
      <c r="UVC4" s="137"/>
      <c r="UVD4" s="137"/>
      <c r="UVE4" s="137"/>
      <c r="UVF4" s="137"/>
      <c r="UVG4" s="137"/>
      <c r="UVH4" s="137"/>
      <c r="UVI4" s="137"/>
      <c r="UVJ4" s="137"/>
      <c r="UVK4" s="137"/>
      <c r="UVL4" s="137"/>
      <c r="UVM4" s="137"/>
      <c r="UVN4" s="137"/>
      <c r="UVO4" s="137"/>
      <c r="UVP4" s="137"/>
      <c r="UVQ4" s="137"/>
      <c r="UVR4" s="137"/>
      <c r="UVS4" s="137"/>
      <c r="UVT4" s="137"/>
      <c r="UVU4" s="137"/>
      <c r="UVV4" s="137"/>
      <c r="UVW4" s="137"/>
      <c r="UVX4" s="137"/>
      <c r="UVY4" s="137"/>
      <c r="UVZ4" s="137"/>
      <c r="UWA4" s="137"/>
      <c r="UWB4" s="137"/>
      <c r="UWC4" s="137"/>
      <c r="UWD4" s="137"/>
      <c r="UWE4" s="137"/>
      <c r="UWF4" s="137"/>
      <c r="UWG4" s="137"/>
      <c r="UWH4" s="137"/>
      <c r="UWI4" s="137"/>
      <c r="UWJ4" s="137"/>
      <c r="UWK4" s="137"/>
      <c r="UWL4" s="137"/>
      <c r="UWM4" s="137"/>
      <c r="UWN4" s="137"/>
      <c r="UWO4" s="137"/>
      <c r="UWP4" s="137"/>
      <c r="UWQ4" s="137"/>
      <c r="UWR4" s="137"/>
      <c r="UWS4" s="137"/>
      <c r="UWT4" s="137"/>
      <c r="UWU4" s="137"/>
      <c r="UWV4" s="137"/>
      <c r="UWW4" s="137"/>
      <c r="UWX4" s="137"/>
      <c r="UWY4" s="137"/>
      <c r="UWZ4" s="137"/>
      <c r="UXA4" s="137"/>
      <c r="UXB4" s="137"/>
      <c r="UXC4" s="137"/>
      <c r="UXD4" s="137"/>
      <c r="UXE4" s="137"/>
      <c r="UXF4" s="137"/>
      <c r="UXG4" s="137"/>
      <c r="UXH4" s="137"/>
      <c r="UXI4" s="137"/>
      <c r="UXJ4" s="137"/>
      <c r="UXK4" s="137"/>
      <c r="UXL4" s="137"/>
      <c r="UXM4" s="137"/>
      <c r="UXN4" s="137"/>
      <c r="UXO4" s="137"/>
      <c r="UXP4" s="137"/>
      <c r="UXQ4" s="137"/>
      <c r="UXR4" s="137"/>
      <c r="UXS4" s="137"/>
      <c r="UXT4" s="137"/>
      <c r="UXU4" s="137"/>
      <c r="UXV4" s="137"/>
      <c r="UXW4" s="137"/>
      <c r="UXX4" s="137"/>
      <c r="UXY4" s="137"/>
      <c r="UXZ4" s="137"/>
      <c r="UYA4" s="137"/>
      <c r="UYB4" s="137"/>
      <c r="UYC4" s="137"/>
      <c r="UYD4" s="137"/>
      <c r="UYE4" s="137"/>
      <c r="UYF4" s="137"/>
      <c r="UYG4" s="137"/>
      <c r="UYH4" s="137"/>
      <c r="UYI4" s="137"/>
      <c r="UYJ4" s="137"/>
      <c r="UYK4" s="137"/>
      <c r="UYL4" s="137"/>
      <c r="UYM4" s="137"/>
      <c r="UYN4" s="137"/>
      <c r="UYO4" s="137"/>
      <c r="UYP4" s="137"/>
      <c r="UYQ4" s="137"/>
      <c r="UYR4" s="137"/>
      <c r="UYS4" s="137"/>
      <c r="UYT4" s="137"/>
      <c r="UYU4" s="137"/>
      <c r="UYV4" s="137"/>
      <c r="UYW4" s="137"/>
      <c r="UYX4" s="137"/>
      <c r="UYY4" s="137"/>
      <c r="UYZ4" s="137"/>
      <c r="UZA4" s="137"/>
      <c r="UZB4" s="137"/>
      <c r="UZC4" s="137"/>
      <c r="UZD4" s="137"/>
      <c r="UZE4" s="137"/>
      <c r="UZF4" s="137"/>
      <c r="UZG4" s="137"/>
      <c r="UZH4" s="137"/>
      <c r="UZI4" s="137"/>
      <c r="UZJ4" s="137"/>
      <c r="UZK4" s="137"/>
      <c r="UZL4" s="137"/>
      <c r="UZM4" s="137"/>
      <c r="UZN4" s="137"/>
      <c r="UZO4" s="137"/>
      <c r="UZP4" s="137"/>
      <c r="UZQ4" s="137"/>
      <c r="UZR4" s="137"/>
      <c r="UZS4" s="137"/>
      <c r="UZT4" s="137"/>
      <c r="UZU4" s="137"/>
      <c r="UZV4" s="137"/>
      <c r="UZW4" s="137"/>
      <c r="UZX4" s="137"/>
      <c r="UZY4" s="137"/>
      <c r="UZZ4" s="137"/>
      <c r="VAA4" s="137"/>
      <c r="VAB4" s="137"/>
      <c r="VAC4" s="137"/>
      <c r="VAD4" s="137"/>
      <c r="VAE4" s="137"/>
      <c r="VAF4" s="137"/>
      <c r="VAG4" s="137"/>
      <c r="VAH4" s="137"/>
      <c r="VAI4" s="137"/>
      <c r="VAJ4" s="137"/>
      <c r="VAK4" s="137"/>
      <c r="VAL4" s="137"/>
      <c r="VAM4" s="137"/>
      <c r="VAN4" s="137"/>
      <c r="VAO4" s="137"/>
      <c r="VAP4" s="137"/>
      <c r="VAQ4" s="137"/>
      <c r="VAR4" s="137"/>
      <c r="VAS4" s="137"/>
      <c r="VAT4" s="137"/>
      <c r="VAU4" s="137"/>
      <c r="VAV4" s="137"/>
      <c r="VAW4" s="137"/>
      <c r="VAX4" s="137"/>
      <c r="VAY4" s="137"/>
      <c r="VAZ4" s="137"/>
      <c r="VBA4" s="137"/>
      <c r="VBB4" s="137"/>
      <c r="VBC4" s="137"/>
      <c r="VBD4" s="137"/>
      <c r="VBE4" s="137"/>
      <c r="VBF4" s="137"/>
      <c r="VBG4" s="137"/>
      <c r="VBH4" s="137"/>
      <c r="VBI4" s="137"/>
      <c r="VBJ4" s="137"/>
      <c r="VBK4" s="137"/>
      <c r="VBL4" s="137"/>
      <c r="VBM4" s="137"/>
      <c r="VBN4" s="137"/>
      <c r="VBO4" s="137"/>
      <c r="VBP4" s="137"/>
      <c r="VBQ4" s="137"/>
      <c r="VBR4" s="137"/>
      <c r="VBS4" s="137"/>
      <c r="VBT4" s="137"/>
      <c r="VBU4" s="137"/>
      <c r="VBV4" s="137"/>
      <c r="VBW4" s="137"/>
      <c r="VBX4" s="137"/>
      <c r="VBY4" s="137"/>
      <c r="VBZ4" s="137"/>
      <c r="VCA4" s="137"/>
      <c r="VCB4" s="137"/>
      <c r="VCC4" s="137"/>
      <c r="VCD4" s="137"/>
      <c r="VCE4" s="137"/>
      <c r="VCF4" s="137"/>
      <c r="VCG4" s="137"/>
      <c r="VCH4" s="137"/>
      <c r="VCI4" s="137"/>
      <c r="VCJ4" s="137"/>
      <c r="VCK4" s="137"/>
      <c r="VCL4" s="137"/>
      <c r="VCM4" s="137"/>
      <c r="VCN4" s="137"/>
      <c r="VCO4" s="137"/>
      <c r="VCP4" s="137"/>
      <c r="VCQ4" s="137"/>
      <c r="VCR4" s="137"/>
      <c r="VCS4" s="137"/>
      <c r="VCT4" s="137"/>
      <c r="VCU4" s="137"/>
      <c r="VCV4" s="137"/>
      <c r="VCW4" s="137"/>
      <c r="VCX4" s="137"/>
      <c r="VCY4" s="137"/>
      <c r="VCZ4" s="137"/>
      <c r="VDA4" s="137"/>
      <c r="VDB4" s="137"/>
      <c r="VDC4" s="137"/>
      <c r="VDD4" s="137"/>
      <c r="VDE4" s="137"/>
      <c r="VDF4" s="137"/>
      <c r="VDG4" s="137"/>
      <c r="VDH4" s="137"/>
      <c r="VDI4" s="137"/>
      <c r="VDJ4" s="137"/>
      <c r="VDK4" s="137"/>
      <c r="VDL4" s="137"/>
      <c r="VDM4" s="137"/>
      <c r="VDN4" s="137"/>
      <c r="VDO4" s="137"/>
      <c r="VDP4" s="137"/>
      <c r="VDQ4" s="137"/>
      <c r="VDR4" s="137"/>
      <c r="VDS4" s="137"/>
      <c r="VDT4" s="137"/>
      <c r="VDU4" s="137"/>
      <c r="VDV4" s="137"/>
      <c r="VDW4" s="137"/>
      <c r="VDX4" s="137"/>
      <c r="VDY4" s="137"/>
      <c r="VDZ4" s="137"/>
      <c r="VEA4" s="137"/>
      <c r="VEB4" s="137"/>
      <c r="VEC4" s="137"/>
      <c r="VED4" s="137"/>
      <c r="VEE4" s="137"/>
      <c r="VEF4" s="137"/>
      <c r="VEG4" s="137"/>
      <c r="VEH4" s="137"/>
      <c r="VEI4" s="137"/>
      <c r="VEJ4" s="137"/>
      <c r="VEK4" s="137"/>
      <c r="VEL4" s="137"/>
      <c r="VEM4" s="137"/>
      <c r="VEN4" s="137"/>
      <c r="VEO4" s="137"/>
      <c r="VEP4" s="137"/>
      <c r="VEQ4" s="137"/>
      <c r="VER4" s="137"/>
      <c r="VES4" s="137"/>
      <c r="VET4" s="137"/>
      <c r="VEU4" s="137"/>
      <c r="VEV4" s="137"/>
      <c r="VEW4" s="137"/>
      <c r="VEX4" s="137"/>
      <c r="VEY4" s="137"/>
      <c r="VEZ4" s="137"/>
      <c r="VFA4" s="137"/>
      <c r="VFB4" s="137"/>
      <c r="VFC4" s="137"/>
      <c r="VFD4" s="137"/>
      <c r="VFE4" s="137"/>
      <c r="VFF4" s="137"/>
      <c r="VFG4" s="137"/>
      <c r="VFH4" s="137"/>
      <c r="VFI4" s="137"/>
      <c r="VFJ4" s="137"/>
      <c r="VFK4" s="137"/>
      <c r="VFL4" s="137"/>
      <c r="VFM4" s="137"/>
      <c r="VFN4" s="137"/>
      <c r="VFO4" s="137"/>
      <c r="VFP4" s="137"/>
      <c r="VFQ4" s="137"/>
      <c r="VFR4" s="137"/>
      <c r="VFS4" s="137"/>
      <c r="VFT4" s="137"/>
      <c r="VFU4" s="137"/>
      <c r="VFV4" s="137"/>
      <c r="VFW4" s="137"/>
      <c r="VFX4" s="137"/>
      <c r="VFY4" s="137"/>
      <c r="VFZ4" s="137"/>
      <c r="VGA4" s="137"/>
      <c r="VGB4" s="137"/>
      <c r="VGC4" s="137"/>
      <c r="VGD4" s="137"/>
      <c r="VGE4" s="137"/>
      <c r="VGF4" s="137"/>
      <c r="VGG4" s="137"/>
      <c r="VGH4" s="137"/>
      <c r="VGI4" s="137"/>
      <c r="VGJ4" s="137"/>
      <c r="VGK4" s="137"/>
      <c r="VGL4" s="137"/>
      <c r="VGM4" s="137"/>
      <c r="VGN4" s="137"/>
      <c r="VGO4" s="137"/>
      <c r="VGP4" s="137"/>
      <c r="VGQ4" s="137"/>
      <c r="VGR4" s="137"/>
      <c r="VGS4" s="137"/>
      <c r="VGT4" s="137"/>
      <c r="VGU4" s="137"/>
      <c r="VGV4" s="137"/>
      <c r="VGW4" s="137"/>
      <c r="VGX4" s="137"/>
      <c r="VGY4" s="137"/>
      <c r="VGZ4" s="137"/>
      <c r="VHA4" s="137"/>
      <c r="VHB4" s="137"/>
      <c r="VHC4" s="137"/>
      <c r="VHD4" s="137"/>
      <c r="VHE4" s="137"/>
      <c r="VHF4" s="137"/>
      <c r="VHG4" s="137"/>
      <c r="VHH4" s="137"/>
      <c r="VHI4" s="137"/>
      <c r="VHJ4" s="137"/>
      <c r="VHK4" s="137"/>
      <c r="VHL4" s="137"/>
      <c r="VHM4" s="137"/>
      <c r="VHN4" s="137"/>
      <c r="VHO4" s="137"/>
      <c r="VHP4" s="137"/>
      <c r="VHQ4" s="137"/>
      <c r="VHR4" s="137"/>
      <c r="VHS4" s="137"/>
      <c r="VHT4" s="137"/>
      <c r="VHU4" s="137"/>
      <c r="VHV4" s="137"/>
      <c r="VHW4" s="137"/>
      <c r="VHX4" s="137"/>
      <c r="VHY4" s="137"/>
      <c r="VHZ4" s="137"/>
      <c r="VIA4" s="137"/>
      <c r="VIB4" s="137"/>
      <c r="VIC4" s="137"/>
      <c r="VID4" s="137"/>
      <c r="VIE4" s="137"/>
      <c r="VIF4" s="137"/>
      <c r="VIG4" s="137"/>
      <c r="VIH4" s="137"/>
      <c r="VII4" s="137"/>
      <c r="VIJ4" s="137"/>
      <c r="VIK4" s="137"/>
      <c r="VIL4" s="137"/>
      <c r="VIM4" s="137"/>
      <c r="VIN4" s="137"/>
      <c r="VIO4" s="137"/>
      <c r="VIP4" s="137"/>
      <c r="VIQ4" s="137"/>
      <c r="VIR4" s="137"/>
      <c r="VIS4" s="137"/>
      <c r="VIT4" s="137"/>
      <c r="VIU4" s="137"/>
      <c r="VIV4" s="137"/>
      <c r="VIW4" s="137"/>
      <c r="VIX4" s="137"/>
      <c r="VIY4" s="137"/>
      <c r="VIZ4" s="137"/>
      <c r="VJA4" s="137"/>
      <c r="VJB4" s="137"/>
      <c r="VJC4" s="137"/>
      <c r="VJD4" s="137"/>
      <c r="VJE4" s="137"/>
      <c r="VJF4" s="137"/>
      <c r="VJG4" s="137"/>
      <c r="VJH4" s="137"/>
      <c r="VJI4" s="137"/>
      <c r="VJJ4" s="137"/>
      <c r="VJK4" s="137"/>
      <c r="VJL4" s="137"/>
      <c r="VJM4" s="137"/>
      <c r="VJN4" s="137"/>
      <c r="VJO4" s="137"/>
      <c r="VJP4" s="137"/>
      <c r="VJQ4" s="137"/>
      <c r="VJR4" s="137"/>
      <c r="VJS4" s="137"/>
      <c r="VJT4" s="137"/>
      <c r="VJU4" s="137"/>
      <c r="VJV4" s="137"/>
      <c r="VJW4" s="137"/>
      <c r="VJX4" s="137"/>
      <c r="VJY4" s="137"/>
      <c r="VJZ4" s="137"/>
      <c r="VKA4" s="137"/>
      <c r="VKB4" s="137"/>
      <c r="VKC4" s="137"/>
      <c r="VKD4" s="137"/>
      <c r="VKE4" s="137"/>
      <c r="VKF4" s="137"/>
      <c r="VKG4" s="137"/>
      <c r="VKH4" s="137"/>
      <c r="VKI4" s="137"/>
      <c r="VKJ4" s="137"/>
      <c r="VKK4" s="137"/>
      <c r="VKL4" s="137"/>
      <c r="VKM4" s="137"/>
      <c r="VKN4" s="137"/>
      <c r="VKO4" s="137"/>
      <c r="VKP4" s="137"/>
      <c r="VKQ4" s="137"/>
      <c r="VKR4" s="137"/>
      <c r="VKS4" s="137"/>
      <c r="VKT4" s="137"/>
      <c r="VKU4" s="137"/>
      <c r="VKV4" s="137"/>
      <c r="VKW4" s="137"/>
      <c r="VKX4" s="137"/>
      <c r="VKY4" s="137"/>
      <c r="VKZ4" s="137"/>
      <c r="VLA4" s="137"/>
      <c r="VLB4" s="137"/>
      <c r="VLC4" s="137"/>
      <c r="VLD4" s="137"/>
      <c r="VLE4" s="137"/>
      <c r="VLF4" s="137"/>
      <c r="VLG4" s="137"/>
      <c r="VLH4" s="137"/>
      <c r="VLI4" s="137"/>
      <c r="VLJ4" s="137"/>
      <c r="VLK4" s="137"/>
      <c r="VLL4" s="137"/>
      <c r="VLM4" s="137"/>
      <c r="VLN4" s="137"/>
      <c r="VLO4" s="137"/>
      <c r="VLP4" s="137"/>
      <c r="VLQ4" s="137"/>
      <c r="VLR4" s="137"/>
      <c r="VLS4" s="137"/>
      <c r="VLT4" s="137"/>
      <c r="VLU4" s="137"/>
      <c r="VLV4" s="137"/>
      <c r="VLW4" s="137"/>
      <c r="VLX4" s="137"/>
      <c r="VLY4" s="137"/>
      <c r="VLZ4" s="137"/>
      <c r="VMA4" s="137"/>
      <c r="VMB4" s="137"/>
      <c r="VMC4" s="137"/>
      <c r="VMD4" s="137"/>
      <c r="VME4" s="137"/>
      <c r="VMF4" s="137"/>
      <c r="VMG4" s="137"/>
      <c r="VMH4" s="137"/>
      <c r="VMI4" s="137"/>
      <c r="VMJ4" s="137"/>
      <c r="VMK4" s="137"/>
      <c r="VML4" s="137"/>
      <c r="VMM4" s="137"/>
      <c r="VMN4" s="137"/>
      <c r="VMO4" s="137"/>
      <c r="VMP4" s="137"/>
      <c r="VMQ4" s="137"/>
      <c r="VMR4" s="137"/>
      <c r="VMS4" s="137"/>
      <c r="VMT4" s="137"/>
      <c r="VMU4" s="137"/>
      <c r="VMV4" s="137"/>
      <c r="VMW4" s="137"/>
      <c r="VMX4" s="137"/>
      <c r="VMY4" s="137"/>
      <c r="VMZ4" s="137"/>
      <c r="VNA4" s="137"/>
      <c r="VNB4" s="137"/>
      <c r="VNC4" s="137"/>
      <c r="VND4" s="137"/>
      <c r="VNE4" s="137"/>
      <c r="VNF4" s="137"/>
      <c r="VNG4" s="137"/>
      <c r="VNH4" s="137"/>
      <c r="VNI4" s="137"/>
      <c r="VNJ4" s="137"/>
      <c r="VNK4" s="137"/>
      <c r="VNL4" s="137"/>
      <c r="VNM4" s="137"/>
      <c r="VNN4" s="137"/>
      <c r="VNO4" s="137"/>
      <c r="VNP4" s="137"/>
      <c r="VNQ4" s="137"/>
      <c r="VNR4" s="137"/>
      <c r="VNS4" s="137"/>
      <c r="VNT4" s="137"/>
      <c r="VNU4" s="137"/>
      <c r="VNV4" s="137"/>
      <c r="VNW4" s="137"/>
      <c r="VNX4" s="137"/>
      <c r="VNY4" s="137"/>
      <c r="VNZ4" s="137"/>
      <c r="VOA4" s="137"/>
      <c r="VOB4" s="137"/>
      <c r="VOC4" s="137"/>
      <c r="VOD4" s="137"/>
      <c r="VOE4" s="137"/>
      <c r="VOF4" s="137"/>
      <c r="VOG4" s="137"/>
      <c r="VOH4" s="137"/>
      <c r="VOI4" s="137"/>
      <c r="VOJ4" s="137"/>
      <c r="VOK4" s="137"/>
      <c r="VOL4" s="137"/>
      <c r="VOM4" s="137"/>
      <c r="VON4" s="137"/>
      <c r="VOO4" s="137"/>
      <c r="VOP4" s="137"/>
      <c r="VOQ4" s="137"/>
      <c r="VOR4" s="137"/>
      <c r="VOS4" s="137"/>
      <c r="VOT4" s="137"/>
      <c r="VOU4" s="137"/>
      <c r="VOV4" s="137"/>
      <c r="VOW4" s="137"/>
      <c r="VOX4" s="137"/>
      <c r="VOY4" s="137"/>
      <c r="VOZ4" s="137"/>
      <c r="VPA4" s="137"/>
      <c r="VPB4" s="137"/>
      <c r="VPC4" s="137"/>
      <c r="VPD4" s="137"/>
      <c r="VPE4" s="137"/>
      <c r="VPF4" s="137"/>
      <c r="VPG4" s="137"/>
      <c r="VPH4" s="137"/>
      <c r="VPI4" s="137"/>
      <c r="VPJ4" s="137"/>
      <c r="VPK4" s="137"/>
      <c r="VPL4" s="137"/>
      <c r="VPM4" s="137"/>
      <c r="VPN4" s="137"/>
      <c r="VPO4" s="137"/>
      <c r="VPP4" s="137"/>
      <c r="VPQ4" s="137"/>
      <c r="VPR4" s="137"/>
      <c r="VPS4" s="137"/>
      <c r="VPT4" s="137"/>
      <c r="VPU4" s="137"/>
      <c r="VPV4" s="137"/>
      <c r="VPW4" s="137"/>
      <c r="VPX4" s="137"/>
      <c r="VPY4" s="137"/>
      <c r="VPZ4" s="137"/>
      <c r="VQA4" s="137"/>
      <c r="VQB4" s="137"/>
      <c r="VQC4" s="137"/>
      <c r="VQD4" s="137"/>
      <c r="VQE4" s="137"/>
      <c r="VQF4" s="137"/>
      <c r="VQG4" s="137"/>
      <c r="VQH4" s="137"/>
      <c r="VQI4" s="137"/>
      <c r="VQJ4" s="137"/>
      <c r="VQK4" s="137"/>
      <c r="VQL4" s="137"/>
      <c r="VQM4" s="137"/>
      <c r="VQN4" s="137"/>
      <c r="VQO4" s="137"/>
      <c r="VQP4" s="137"/>
      <c r="VQQ4" s="137"/>
      <c r="VQR4" s="137"/>
      <c r="VQS4" s="137"/>
      <c r="VQT4" s="137"/>
      <c r="VQU4" s="137"/>
      <c r="VQV4" s="137"/>
      <c r="VQW4" s="137"/>
      <c r="VQX4" s="137"/>
      <c r="VQY4" s="137"/>
      <c r="VQZ4" s="137"/>
      <c r="VRA4" s="137"/>
      <c r="VRB4" s="137"/>
      <c r="VRC4" s="137"/>
      <c r="VRD4" s="137"/>
      <c r="VRE4" s="137"/>
      <c r="VRF4" s="137"/>
      <c r="VRG4" s="137"/>
      <c r="VRH4" s="137"/>
      <c r="VRI4" s="137"/>
      <c r="VRJ4" s="137"/>
      <c r="VRK4" s="137"/>
      <c r="VRL4" s="137"/>
      <c r="VRM4" s="137"/>
      <c r="VRN4" s="137"/>
      <c r="VRO4" s="137"/>
      <c r="VRP4" s="137"/>
      <c r="VRQ4" s="137"/>
      <c r="VRR4" s="137"/>
      <c r="VRS4" s="137"/>
      <c r="VRT4" s="137"/>
      <c r="VRU4" s="137"/>
      <c r="VRV4" s="137"/>
      <c r="VRW4" s="137"/>
      <c r="VRX4" s="137"/>
      <c r="VRY4" s="137"/>
      <c r="VRZ4" s="137"/>
      <c r="VSA4" s="137"/>
      <c r="VSB4" s="137"/>
      <c r="VSC4" s="137"/>
      <c r="VSD4" s="137"/>
      <c r="VSE4" s="137"/>
      <c r="VSF4" s="137"/>
      <c r="VSG4" s="137"/>
      <c r="VSH4" s="137"/>
      <c r="VSI4" s="137"/>
      <c r="VSJ4" s="137"/>
      <c r="VSK4" s="137"/>
      <c r="VSL4" s="137"/>
      <c r="VSM4" s="137"/>
      <c r="VSN4" s="137"/>
      <c r="VSO4" s="137"/>
      <c r="VSP4" s="137"/>
      <c r="VSQ4" s="137"/>
      <c r="VSR4" s="137"/>
      <c r="VSS4" s="137"/>
      <c r="VST4" s="137"/>
      <c r="VSU4" s="137"/>
      <c r="VSV4" s="137"/>
      <c r="VSW4" s="137"/>
      <c r="VSX4" s="137"/>
      <c r="VSY4" s="137"/>
      <c r="VSZ4" s="137"/>
      <c r="VTA4" s="137"/>
      <c r="VTB4" s="137"/>
      <c r="VTC4" s="137"/>
      <c r="VTD4" s="137"/>
      <c r="VTE4" s="137"/>
      <c r="VTF4" s="137"/>
      <c r="VTG4" s="137"/>
      <c r="VTH4" s="137"/>
      <c r="VTI4" s="137"/>
      <c r="VTJ4" s="137"/>
      <c r="VTK4" s="137"/>
      <c r="VTL4" s="137"/>
      <c r="VTM4" s="137"/>
      <c r="VTN4" s="137"/>
      <c r="VTO4" s="137"/>
      <c r="VTP4" s="137"/>
      <c r="VTQ4" s="137"/>
      <c r="VTR4" s="137"/>
      <c r="VTS4" s="137"/>
      <c r="VTT4" s="137"/>
      <c r="VTU4" s="137"/>
      <c r="VTV4" s="137"/>
      <c r="VTW4" s="137"/>
      <c r="VTX4" s="137"/>
      <c r="VTY4" s="137"/>
      <c r="VTZ4" s="137"/>
      <c r="VUA4" s="137"/>
      <c r="VUB4" s="137"/>
      <c r="VUC4" s="137"/>
      <c r="VUD4" s="137"/>
      <c r="VUE4" s="137"/>
      <c r="VUF4" s="137"/>
      <c r="VUG4" s="137"/>
      <c r="VUH4" s="137"/>
      <c r="VUI4" s="137"/>
      <c r="VUJ4" s="137"/>
      <c r="VUK4" s="137"/>
      <c r="VUL4" s="137"/>
      <c r="VUM4" s="137"/>
      <c r="VUN4" s="137"/>
      <c r="VUO4" s="137"/>
      <c r="VUP4" s="137"/>
      <c r="VUQ4" s="137"/>
      <c r="VUR4" s="137"/>
      <c r="VUS4" s="137"/>
      <c r="VUT4" s="137"/>
      <c r="VUU4" s="137"/>
      <c r="VUV4" s="137"/>
      <c r="VUW4" s="137"/>
      <c r="VUX4" s="137"/>
      <c r="VUY4" s="137"/>
      <c r="VUZ4" s="137"/>
      <c r="VVA4" s="137"/>
      <c r="VVB4" s="137"/>
      <c r="VVC4" s="137"/>
      <c r="VVD4" s="137"/>
      <c r="VVE4" s="137"/>
      <c r="VVF4" s="137"/>
      <c r="VVG4" s="137"/>
      <c r="VVH4" s="137"/>
      <c r="VVI4" s="137"/>
      <c r="VVJ4" s="137"/>
      <c r="VVK4" s="137"/>
      <c r="VVL4" s="137"/>
      <c r="VVM4" s="137"/>
      <c r="VVN4" s="137"/>
      <c r="VVO4" s="137"/>
      <c r="VVP4" s="137"/>
      <c r="VVQ4" s="137"/>
      <c r="VVR4" s="137"/>
      <c r="VVS4" s="137"/>
      <c r="VVT4" s="137"/>
      <c r="VVU4" s="137"/>
      <c r="VVV4" s="137"/>
      <c r="VVW4" s="137"/>
      <c r="VVX4" s="137"/>
      <c r="VVY4" s="137"/>
      <c r="VVZ4" s="137"/>
      <c r="VWA4" s="137"/>
      <c r="VWB4" s="137"/>
      <c r="VWC4" s="137"/>
      <c r="VWD4" s="137"/>
      <c r="VWE4" s="137"/>
      <c r="VWF4" s="137"/>
      <c r="VWG4" s="137"/>
      <c r="VWH4" s="137"/>
      <c r="VWI4" s="137"/>
      <c r="VWJ4" s="137"/>
      <c r="VWK4" s="137"/>
      <c r="VWL4" s="137"/>
      <c r="VWM4" s="137"/>
      <c r="VWN4" s="137"/>
      <c r="VWO4" s="137"/>
      <c r="VWP4" s="137"/>
      <c r="VWQ4" s="137"/>
      <c r="VWR4" s="137"/>
      <c r="VWS4" s="137"/>
      <c r="VWT4" s="137"/>
      <c r="VWU4" s="137"/>
      <c r="VWV4" s="137"/>
      <c r="VWW4" s="137"/>
      <c r="VWX4" s="137"/>
      <c r="VWY4" s="137"/>
      <c r="VWZ4" s="137"/>
      <c r="VXA4" s="137"/>
      <c r="VXB4" s="137"/>
      <c r="VXC4" s="137"/>
      <c r="VXD4" s="137"/>
      <c r="VXE4" s="137"/>
      <c r="VXF4" s="137"/>
      <c r="VXG4" s="137"/>
      <c r="VXH4" s="137"/>
      <c r="VXI4" s="137"/>
      <c r="VXJ4" s="137"/>
      <c r="VXK4" s="137"/>
      <c r="VXL4" s="137"/>
      <c r="VXM4" s="137"/>
      <c r="VXN4" s="137"/>
      <c r="VXO4" s="137"/>
      <c r="VXP4" s="137"/>
      <c r="VXQ4" s="137"/>
      <c r="VXR4" s="137"/>
      <c r="VXS4" s="137"/>
      <c r="VXT4" s="137"/>
      <c r="VXU4" s="137"/>
      <c r="VXV4" s="137"/>
      <c r="VXW4" s="137"/>
      <c r="VXX4" s="137"/>
      <c r="VXY4" s="137"/>
      <c r="VXZ4" s="137"/>
      <c r="VYA4" s="137"/>
      <c r="VYB4" s="137"/>
      <c r="VYC4" s="137"/>
      <c r="VYD4" s="137"/>
      <c r="VYE4" s="137"/>
      <c r="VYF4" s="137"/>
      <c r="VYG4" s="137"/>
      <c r="VYH4" s="137"/>
      <c r="VYI4" s="137"/>
      <c r="VYJ4" s="137"/>
      <c r="VYK4" s="137"/>
      <c r="VYL4" s="137"/>
      <c r="VYM4" s="137"/>
      <c r="VYN4" s="137"/>
      <c r="VYO4" s="137"/>
      <c r="VYP4" s="137"/>
      <c r="VYQ4" s="137"/>
      <c r="VYR4" s="137"/>
      <c r="VYS4" s="137"/>
      <c r="VYT4" s="137"/>
      <c r="VYU4" s="137"/>
      <c r="VYV4" s="137"/>
      <c r="VYW4" s="137"/>
      <c r="VYX4" s="137"/>
      <c r="VYY4" s="137"/>
      <c r="VYZ4" s="137"/>
      <c r="VZA4" s="137"/>
      <c r="VZB4" s="137"/>
      <c r="VZC4" s="137"/>
      <c r="VZD4" s="137"/>
      <c r="VZE4" s="137"/>
      <c r="VZF4" s="137"/>
      <c r="VZG4" s="137"/>
      <c r="VZH4" s="137"/>
      <c r="VZI4" s="137"/>
      <c r="VZJ4" s="137"/>
      <c r="VZK4" s="137"/>
      <c r="VZL4" s="137"/>
      <c r="VZM4" s="137"/>
      <c r="VZN4" s="137"/>
      <c r="VZO4" s="137"/>
      <c r="VZP4" s="137"/>
      <c r="VZQ4" s="137"/>
      <c r="VZR4" s="137"/>
      <c r="VZS4" s="137"/>
      <c r="VZT4" s="137"/>
      <c r="VZU4" s="137"/>
      <c r="VZV4" s="137"/>
      <c r="VZW4" s="137"/>
      <c r="VZX4" s="137"/>
      <c r="VZY4" s="137"/>
      <c r="VZZ4" s="137"/>
      <c r="WAA4" s="137"/>
      <c r="WAB4" s="137"/>
      <c r="WAC4" s="137"/>
      <c r="WAD4" s="137"/>
      <c r="WAE4" s="137"/>
      <c r="WAF4" s="137"/>
      <c r="WAG4" s="137"/>
      <c r="WAH4" s="137"/>
      <c r="WAI4" s="137"/>
      <c r="WAJ4" s="137"/>
      <c r="WAK4" s="137"/>
      <c r="WAL4" s="137"/>
      <c r="WAM4" s="137"/>
      <c r="WAN4" s="137"/>
      <c r="WAO4" s="137"/>
      <c r="WAP4" s="137"/>
      <c r="WAQ4" s="137"/>
      <c r="WAR4" s="137"/>
      <c r="WAS4" s="137"/>
      <c r="WAT4" s="137"/>
      <c r="WAU4" s="137"/>
      <c r="WAV4" s="137"/>
      <c r="WAW4" s="137"/>
      <c r="WAX4" s="137"/>
      <c r="WAY4" s="137"/>
      <c r="WAZ4" s="137"/>
      <c r="WBA4" s="137"/>
      <c r="WBB4" s="137"/>
      <c r="WBC4" s="137"/>
      <c r="WBD4" s="137"/>
      <c r="WBE4" s="137"/>
      <c r="WBF4" s="137"/>
      <c r="WBG4" s="137"/>
      <c r="WBH4" s="137"/>
      <c r="WBI4" s="137"/>
      <c r="WBJ4" s="137"/>
      <c r="WBK4" s="137"/>
      <c r="WBL4" s="137"/>
      <c r="WBM4" s="137"/>
      <c r="WBN4" s="137"/>
      <c r="WBO4" s="137"/>
      <c r="WBP4" s="137"/>
      <c r="WBQ4" s="137"/>
      <c r="WBR4" s="137"/>
      <c r="WBS4" s="137"/>
      <c r="WBT4" s="137"/>
      <c r="WBU4" s="137"/>
      <c r="WBV4" s="137"/>
      <c r="WBW4" s="137"/>
      <c r="WBX4" s="137"/>
      <c r="WBY4" s="137"/>
      <c r="WBZ4" s="137"/>
      <c r="WCA4" s="137"/>
      <c r="WCB4" s="137"/>
      <c r="WCC4" s="137"/>
      <c r="WCD4" s="137"/>
      <c r="WCE4" s="137"/>
      <c r="WCF4" s="137"/>
      <c r="WCG4" s="137"/>
      <c r="WCH4" s="137"/>
      <c r="WCI4" s="137"/>
      <c r="WCJ4" s="137"/>
      <c r="WCK4" s="137"/>
      <c r="WCL4" s="137"/>
      <c r="WCM4" s="137"/>
      <c r="WCN4" s="137"/>
      <c r="WCO4" s="137"/>
      <c r="WCP4" s="137"/>
      <c r="WCQ4" s="137"/>
      <c r="WCR4" s="137"/>
      <c r="WCS4" s="137"/>
      <c r="WCT4" s="137"/>
      <c r="WCU4" s="137"/>
      <c r="WCV4" s="137"/>
      <c r="WCW4" s="137"/>
      <c r="WCX4" s="137"/>
      <c r="WCY4" s="137"/>
      <c r="WCZ4" s="137"/>
      <c r="WDA4" s="137"/>
      <c r="WDB4" s="137"/>
      <c r="WDC4" s="137"/>
      <c r="WDD4" s="137"/>
      <c r="WDE4" s="137"/>
      <c r="WDF4" s="137"/>
      <c r="WDG4" s="137"/>
      <c r="WDH4" s="137"/>
      <c r="WDI4" s="137"/>
      <c r="WDJ4" s="137"/>
      <c r="WDK4" s="137"/>
      <c r="WDL4" s="137"/>
      <c r="WDM4" s="137"/>
      <c r="WDN4" s="137"/>
      <c r="WDO4" s="137"/>
      <c r="WDP4" s="137"/>
      <c r="WDQ4" s="137"/>
      <c r="WDR4" s="137"/>
      <c r="WDS4" s="137"/>
      <c r="WDT4" s="137"/>
      <c r="WDU4" s="137"/>
      <c r="WDV4" s="137"/>
      <c r="WDW4" s="137"/>
      <c r="WDX4" s="137"/>
      <c r="WDY4" s="137"/>
      <c r="WDZ4" s="137"/>
      <c r="WEA4" s="137"/>
      <c r="WEB4" s="137"/>
      <c r="WEC4" s="137"/>
      <c r="WED4" s="137"/>
      <c r="WEE4" s="137"/>
      <c r="WEF4" s="137"/>
      <c r="WEG4" s="137"/>
      <c r="WEH4" s="137"/>
      <c r="WEI4" s="137"/>
      <c r="WEJ4" s="137"/>
      <c r="WEK4" s="137"/>
      <c r="WEL4" s="137"/>
      <c r="WEM4" s="137"/>
      <c r="WEN4" s="137"/>
      <c r="WEO4" s="137"/>
      <c r="WEP4" s="137"/>
      <c r="WEQ4" s="137"/>
      <c r="WER4" s="137"/>
      <c r="WES4" s="137"/>
      <c r="WET4" s="137"/>
      <c r="WEU4" s="137"/>
      <c r="WEV4" s="137"/>
      <c r="WEW4" s="137"/>
      <c r="WEX4" s="137"/>
      <c r="WEY4" s="137"/>
      <c r="WEZ4" s="137"/>
      <c r="WFA4" s="137"/>
      <c r="WFB4" s="137"/>
      <c r="WFC4" s="137"/>
      <c r="WFD4" s="137"/>
      <c r="WFE4" s="137"/>
      <c r="WFF4" s="137"/>
      <c r="WFG4" s="137"/>
      <c r="WFH4" s="137"/>
      <c r="WFI4" s="137"/>
      <c r="WFJ4" s="137"/>
      <c r="WFK4" s="137"/>
      <c r="WFL4" s="137"/>
      <c r="WFM4" s="137"/>
      <c r="WFN4" s="137"/>
      <c r="WFO4" s="137"/>
      <c r="WFP4" s="137"/>
      <c r="WFQ4" s="137"/>
      <c r="WFR4" s="137"/>
      <c r="WFS4" s="137"/>
      <c r="WFT4" s="137"/>
      <c r="WFU4" s="137"/>
      <c r="WFV4" s="137"/>
      <c r="WFW4" s="137"/>
      <c r="WFX4" s="137"/>
      <c r="WFY4" s="137"/>
      <c r="WFZ4" s="137"/>
      <c r="WGA4" s="137"/>
      <c r="WGB4" s="137"/>
      <c r="WGC4" s="137"/>
      <c r="WGD4" s="137"/>
      <c r="WGE4" s="137"/>
      <c r="WGF4" s="137"/>
      <c r="WGG4" s="137"/>
      <c r="WGH4" s="137"/>
      <c r="WGI4" s="137"/>
      <c r="WGJ4" s="137"/>
      <c r="WGK4" s="137"/>
      <c r="WGL4" s="137"/>
      <c r="WGM4" s="137"/>
      <c r="WGN4" s="137"/>
      <c r="WGO4" s="137"/>
      <c r="WGP4" s="137"/>
      <c r="WGQ4" s="137"/>
      <c r="WGR4" s="137"/>
      <c r="WGS4" s="137"/>
      <c r="WGT4" s="137"/>
      <c r="WGU4" s="137"/>
      <c r="WGV4" s="137"/>
      <c r="WGW4" s="137"/>
      <c r="WGX4" s="137"/>
      <c r="WGY4" s="137"/>
      <c r="WGZ4" s="137"/>
      <c r="WHA4" s="137"/>
      <c r="WHB4" s="137"/>
      <c r="WHC4" s="137"/>
      <c r="WHD4" s="137"/>
      <c r="WHE4" s="137"/>
      <c r="WHF4" s="137"/>
      <c r="WHG4" s="137"/>
      <c r="WHH4" s="137"/>
      <c r="WHI4" s="137"/>
      <c r="WHJ4" s="137"/>
      <c r="WHK4" s="137"/>
      <c r="WHL4" s="137"/>
      <c r="WHM4" s="137"/>
      <c r="WHN4" s="137"/>
      <c r="WHO4" s="137"/>
      <c r="WHP4" s="137"/>
      <c r="WHQ4" s="137"/>
      <c r="WHR4" s="137"/>
      <c r="WHS4" s="137"/>
      <c r="WHT4" s="137"/>
      <c r="WHU4" s="137"/>
      <c r="WHV4" s="137"/>
      <c r="WHW4" s="137"/>
      <c r="WHX4" s="137"/>
      <c r="WHY4" s="137"/>
      <c r="WHZ4" s="137"/>
      <c r="WIA4" s="137"/>
      <c r="WIB4" s="137"/>
      <c r="WIC4" s="137"/>
      <c r="WID4" s="137"/>
      <c r="WIE4" s="137"/>
      <c r="WIF4" s="137"/>
      <c r="WIG4" s="137"/>
      <c r="WIH4" s="137"/>
      <c r="WII4" s="137"/>
      <c r="WIJ4" s="137"/>
      <c r="WIK4" s="137"/>
      <c r="WIL4" s="137"/>
      <c r="WIM4" s="137"/>
      <c r="WIN4" s="137"/>
      <c r="WIO4" s="137"/>
      <c r="WIP4" s="137"/>
      <c r="WIQ4" s="137"/>
      <c r="WIR4" s="137"/>
      <c r="WIS4" s="137"/>
      <c r="WIT4" s="137"/>
      <c r="WIU4" s="137"/>
      <c r="WIV4" s="137"/>
      <c r="WIW4" s="137"/>
      <c r="WIX4" s="137"/>
      <c r="WIY4" s="137"/>
      <c r="WIZ4" s="137"/>
      <c r="WJA4" s="137"/>
      <c r="WJB4" s="137"/>
      <c r="WJC4" s="137"/>
      <c r="WJD4" s="137"/>
      <c r="WJE4" s="137"/>
      <c r="WJF4" s="137"/>
      <c r="WJG4" s="137"/>
      <c r="WJH4" s="137"/>
      <c r="WJI4" s="137"/>
      <c r="WJJ4" s="137"/>
      <c r="WJK4" s="137"/>
      <c r="WJL4" s="137"/>
      <c r="WJM4" s="137"/>
      <c r="WJN4" s="137"/>
      <c r="WJO4" s="137"/>
      <c r="WJP4" s="137"/>
      <c r="WJQ4" s="137"/>
      <c r="WJR4" s="137"/>
      <c r="WJS4" s="137"/>
      <c r="WJT4" s="137"/>
      <c r="WJU4" s="137"/>
      <c r="WJV4" s="137"/>
      <c r="WJW4" s="137"/>
      <c r="WJX4" s="137"/>
      <c r="WJY4" s="137"/>
      <c r="WJZ4" s="137"/>
      <c r="WKA4" s="137"/>
      <c r="WKB4" s="137"/>
      <c r="WKC4" s="137"/>
      <c r="WKD4" s="137"/>
      <c r="WKE4" s="137"/>
      <c r="WKF4" s="137"/>
      <c r="WKG4" s="137"/>
      <c r="WKH4" s="137"/>
      <c r="WKI4" s="137"/>
      <c r="WKJ4" s="137"/>
      <c r="WKK4" s="137"/>
      <c r="WKL4" s="137"/>
      <c r="WKM4" s="137"/>
      <c r="WKN4" s="137"/>
      <c r="WKO4" s="137"/>
      <c r="WKP4" s="137"/>
      <c r="WKQ4" s="137"/>
      <c r="WKR4" s="137"/>
      <c r="WKS4" s="137"/>
      <c r="WKT4" s="137"/>
      <c r="WKU4" s="137"/>
      <c r="WKV4" s="137"/>
      <c r="WKW4" s="137"/>
      <c r="WKX4" s="137"/>
      <c r="WKY4" s="137"/>
      <c r="WKZ4" s="137"/>
      <c r="WLA4" s="137"/>
      <c r="WLB4" s="137"/>
      <c r="WLC4" s="137"/>
      <c r="WLD4" s="137"/>
      <c r="WLE4" s="137"/>
      <c r="WLF4" s="137"/>
      <c r="WLG4" s="137"/>
      <c r="WLH4" s="137"/>
      <c r="WLI4" s="137"/>
      <c r="WLJ4" s="137"/>
      <c r="WLK4" s="137"/>
      <c r="WLL4" s="137"/>
      <c r="WLM4" s="137"/>
      <c r="WLN4" s="137"/>
      <c r="WLO4" s="137"/>
      <c r="WLP4" s="137"/>
      <c r="WLQ4" s="137"/>
      <c r="WLR4" s="137"/>
      <c r="WLS4" s="137"/>
      <c r="WLT4" s="137"/>
      <c r="WLU4" s="137"/>
      <c r="WLV4" s="137"/>
      <c r="WLW4" s="137"/>
      <c r="WLX4" s="137"/>
      <c r="WLY4" s="137"/>
      <c r="WLZ4" s="137"/>
      <c r="WMA4" s="137"/>
      <c r="WMB4" s="137"/>
      <c r="WMC4" s="137"/>
      <c r="WMD4" s="137"/>
      <c r="WME4" s="137"/>
      <c r="WMF4" s="137"/>
      <c r="WMG4" s="137"/>
      <c r="WMH4" s="137"/>
      <c r="WMI4" s="137"/>
      <c r="WMJ4" s="137"/>
      <c r="WMK4" s="137"/>
      <c r="WML4" s="137"/>
      <c r="WMM4" s="137"/>
      <c r="WMN4" s="137"/>
      <c r="WMO4" s="137"/>
      <c r="WMP4" s="137"/>
      <c r="WMQ4" s="137"/>
      <c r="WMR4" s="137"/>
      <c r="WMS4" s="137"/>
      <c r="WMT4" s="137"/>
      <c r="WMU4" s="137"/>
      <c r="WMV4" s="137"/>
      <c r="WMW4" s="137"/>
      <c r="WMX4" s="137"/>
      <c r="WMY4" s="137"/>
      <c r="WMZ4" s="137"/>
      <c r="WNA4" s="137"/>
      <c r="WNB4" s="137"/>
      <c r="WNC4" s="137"/>
      <c r="WND4" s="137"/>
      <c r="WNE4" s="137"/>
      <c r="WNF4" s="137"/>
      <c r="WNG4" s="137"/>
      <c r="WNH4" s="137"/>
      <c r="WNI4" s="137"/>
      <c r="WNJ4" s="137"/>
      <c r="WNK4" s="137"/>
      <c r="WNL4" s="137"/>
      <c r="WNM4" s="137"/>
      <c r="WNN4" s="137"/>
      <c r="WNO4" s="137"/>
      <c r="WNP4" s="137"/>
      <c r="WNQ4" s="137"/>
      <c r="WNR4" s="137"/>
      <c r="WNS4" s="137"/>
      <c r="WNT4" s="137"/>
      <c r="WNU4" s="137"/>
      <c r="WNV4" s="137"/>
      <c r="WNW4" s="137"/>
      <c r="WNX4" s="137"/>
      <c r="WNY4" s="137"/>
      <c r="WNZ4" s="137"/>
      <c r="WOA4" s="137"/>
      <c r="WOB4" s="137"/>
      <c r="WOC4" s="137"/>
      <c r="WOD4" s="137"/>
      <c r="WOE4" s="137"/>
      <c r="WOF4" s="137"/>
      <c r="WOG4" s="137"/>
      <c r="WOH4" s="137"/>
      <c r="WOI4" s="137"/>
      <c r="WOJ4" s="137"/>
      <c r="WOK4" s="137"/>
      <c r="WOL4" s="137"/>
      <c r="WOM4" s="137"/>
      <c r="WON4" s="137"/>
      <c r="WOO4" s="137"/>
      <c r="WOP4" s="137"/>
      <c r="WOQ4" s="137"/>
      <c r="WOR4" s="137"/>
      <c r="WOS4" s="137"/>
      <c r="WOT4" s="137"/>
      <c r="WOU4" s="137"/>
      <c r="WOV4" s="137"/>
      <c r="WOW4" s="137"/>
      <c r="WOX4" s="137"/>
      <c r="WOY4" s="137"/>
      <c r="WOZ4" s="137"/>
      <c r="WPA4" s="137"/>
      <c r="WPB4" s="137"/>
      <c r="WPC4" s="137"/>
      <c r="WPD4" s="137"/>
      <c r="WPE4" s="137"/>
      <c r="WPF4" s="137"/>
      <c r="WPG4" s="137"/>
      <c r="WPH4" s="137"/>
      <c r="WPI4" s="137"/>
      <c r="WPJ4" s="137"/>
      <c r="WPK4" s="137"/>
      <c r="WPL4" s="137"/>
      <c r="WPM4" s="137"/>
      <c r="WPN4" s="137"/>
      <c r="WPO4" s="137"/>
      <c r="WPP4" s="137"/>
      <c r="WPQ4" s="137"/>
      <c r="WPR4" s="137"/>
      <c r="WPS4" s="137"/>
      <c r="WPT4" s="137"/>
      <c r="WPU4" s="137"/>
      <c r="WPV4" s="137"/>
      <c r="WPW4" s="137"/>
      <c r="WPX4" s="137"/>
      <c r="WPY4" s="137"/>
      <c r="WPZ4" s="137"/>
      <c r="WQA4" s="137"/>
      <c r="WQB4" s="137"/>
      <c r="WQC4" s="137"/>
      <c r="WQD4" s="137"/>
      <c r="WQE4" s="137"/>
      <c r="WQF4" s="137"/>
      <c r="WQG4" s="137"/>
      <c r="WQH4" s="137"/>
      <c r="WQI4" s="137"/>
      <c r="WQJ4" s="137"/>
      <c r="WQK4" s="137"/>
      <c r="WQL4" s="137"/>
      <c r="WQM4" s="137"/>
      <c r="WQN4" s="137"/>
      <c r="WQO4" s="137"/>
      <c r="WQP4" s="137"/>
      <c r="WQQ4" s="137"/>
      <c r="WQR4" s="137"/>
      <c r="WQS4" s="137"/>
      <c r="WQT4" s="137"/>
      <c r="WQU4" s="137"/>
      <c r="WQV4" s="137"/>
      <c r="WQW4" s="137"/>
      <c r="WQX4" s="137"/>
      <c r="WQY4" s="137"/>
      <c r="WQZ4" s="137"/>
      <c r="WRA4" s="137"/>
      <c r="WRB4" s="137"/>
      <c r="WRC4" s="137"/>
      <c r="WRD4" s="137"/>
      <c r="WRE4" s="137"/>
      <c r="WRF4" s="137"/>
      <c r="WRG4" s="137"/>
      <c r="WRH4" s="137"/>
      <c r="WRI4" s="137"/>
      <c r="WRJ4" s="137"/>
      <c r="WRK4" s="137"/>
      <c r="WRL4" s="137"/>
      <c r="WRM4" s="137"/>
      <c r="WRN4" s="137"/>
      <c r="WRO4" s="137"/>
      <c r="WRP4" s="137"/>
      <c r="WRQ4" s="137"/>
      <c r="WRR4" s="137"/>
      <c r="WRS4" s="137"/>
      <c r="WRT4" s="137"/>
      <c r="WRU4" s="137"/>
      <c r="WRV4" s="137"/>
      <c r="WRW4" s="137"/>
      <c r="WRX4" s="137"/>
      <c r="WRY4" s="137"/>
      <c r="WRZ4" s="137"/>
      <c r="WSA4" s="137"/>
      <c r="WSB4" s="137"/>
      <c r="WSC4" s="137"/>
      <c r="WSD4" s="137"/>
      <c r="WSE4" s="137"/>
      <c r="WSF4" s="137"/>
      <c r="WSG4" s="137"/>
      <c r="WSH4" s="137"/>
      <c r="WSI4" s="137"/>
      <c r="WSJ4" s="137"/>
      <c r="WSK4" s="137"/>
      <c r="WSL4" s="137"/>
      <c r="WSM4" s="137"/>
      <c r="WSN4" s="137"/>
      <c r="WSO4" s="137"/>
      <c r="WSP4" s="137"/>
      <c r="WSQ4" s="137"/>
      <c r="WSR4" s="137"/>
      <c r="WSS4" s="137"/>
      <c r="WST4" s="137"/>
      <c r="WSU4" s="137"/>
      <c r="WSV4" s="137"/>
      <c r="WSW4" s="137"/>
      <c r="WSX4" s="137"/>
      <c r="WSY4" s="137"/>
      <c r="WSZ4" s="137"/>
      <c r="WTA4" s="137"/>
      <c r="WTB4" s="137"/>
      <c r="WTC4" s="137"/>
      <c r="WTD4" s="137"/>
      <c r="WTE4" s="137"/>
      <c r="WTF4" s="137"/>
      <c r="WTG4" s="137"/>
      <c r="WTH4" s="137"/>
      <c r="WTI4" s="137"/>
      <c r="WTJ4" s="137"/>
      <c r="WTK4" s="137"/>
      <c r="WTL4" s="137"/>
      <c r="WTM4" s="137"/>
      <c r="WTN4" s="137"/>
      <c r="WTO4" s="137"/>
      <c r="WTP4" s="137"/>
      <c r="WTQ4" s="137"/>
      <c r="WTR4" s="137"/>
      <c r="WTS4" s="137"/>
      <c r="WTT4" s="137"/>
      <c r="WTU4" s="137"/>
      <c r="WTV4" s="137"/>
      <c r="WTW4" s="137"/>
      <c r="WTX4" s="137"/>
      <c r="WTY4" s="137"/>
      <c r="WTZ4" s="137"/>
      <c r="WUA4" s="137"/>
      <c r="WUB4" s="137"/>
      <c r="WUC4" s="137"/>
      <c r="WUD4" s="137"/>
      <c r="WUE4" s="137"/>
      <c r="WUF4" s="137"/>
      <c r="WUG4" s="137"/>
      <c r="WUH4" s="137"/>
      <c r="WUI4" s="137"/>
      <c r="WUJ4" s="137"/>
      <c r="WUK4" s="137"/>
      <c r="WUL4" s="137"/>
      <c r="WUM4" s="137"/>
      <c r="WUN4" s="137"/>
      <c r="WUO4" s="137"/>
      <c r="WUP4" s="137"/>
      <c r="WUQ4" s="137"/>
      <c r="WUR4" s="137"/>
      <c r="WUS4" s="137"/>
      <c r="WUT4" s="137"/>
      <c r="WUU4" s="137"/>
      <c r="WUV4" s="137"/>
      <c r="WUW4" s="137"/>
      <c r="WUX4" s="137"/>
      <c r="WUY4" s="137"/>
      <c r="WUZ4" s="137"/>
      <c r="WVA4" s="137"/>
      <c r="WVB4" s="137"/>
      <c r="WVC4" s="137"/>
      <c r="WVD4" s="137"/>
      <c r="WVE4" s="137"/>
      <c r="WVF4" s="137"/>
      <c r="WVG4" s="137"/>
      <c r="WVH4" s="137"/>
      <c r="WVI4" s="137"/>
      <c r="WVJ4" s="137"/>
      <c r="WVK4" s="137"/>
      <c r="WVL4" s="137"/>
      <c r="WVM4" s="137"/>
      <c r="WVN4" s="137"/>
      <c r="WVO4" s="137"/>
      <c r="WVP4" s="137"/>
      <c r="WVQ4" s="137"/>
      <c r="WVR4" s="137"/>
      <c r="WVS4" s="137"/>
      <c r="WVT4" s="137"/>
      <c r="WVU4" s="137"/>
      <c r="WVV4" s="137"/>
      <c r="WVW4" s="137"/>
      <c r="WVX4" s="137"/>
      <c r="WVY4" s="137"/>
      <c r="WVZ4" s="137"/>
      <c r="WWA4" s="137"/>
      <c r="WWB4" s="137"/>
      <c r="WWC4" s="137"/>
      <c r="WWD4" s="137"/>
      <c r="WWE4" s="137"/>
      <c r="WWF4" s="137"/>
      <c r="WWG4" s="137"/>
      <c r="WWH4" s="137"/>
      <c r="WWI4" s="137"/>
      <c r="WWJ4" s="137"/>
      <c r="WWK4" s="137"/>
      <c r="WWL4" s="137"/>
      <c r="WWM4" s="137"/>
      <c r="WWN4" s="137"/>
      <c r="WWO4" s="137"/>
      <c r="WWP4" s="137"/>
      <c r="WWQ4" s="137"/>
      <c r="WWR4" s="137"/>
      <c r="WWS4" s="137"/>
      <c r="WWT4" s="137"/>
      <c r="WWU4" s="137"/>
      <c r="WWV4" s="137"/>
      <c r="WWW4" s="137"/>
      <c r="WWX4" s="137"/>
      <c r="WWY4" s="137"/>
      <c r="WWZ4" s="137"/>
      <c r="WXA4" s="137"/>
      <c r="WXB4" s="137"/>
      <c r="WXC4" s="137"/>
      <c r="WXD4" s="137"/>
      <c r="WXE4" s="137"/>
      <c r="WXF4" s="137"/>
      <c r="WXG4" s="137"/>
      <c r="WXH4" s="137"/>
      <c r="WXI4" s="137"/>
      <c r="WXJ4" s="137"/>
      <c r="WXK4" s="137"/>
      <c r="WXL4" s="137"/>
      <c r="WXM4" s="137"/>
      <c r="WXN4" s="137"/>
      <c r="WXO4" s="137"/>
      <c r="WXP4" s="137"/>
      <c r="WXQ4" s="137"/>
      <c r="WXR4" s="137"/>
      <c r="WXS4" s="137"/>
      <c r="WXT4" s="137"/>
      <c r="WXU4" s="137"/>
      <c r="WXV4" s="137"/>
      <c r="WXW4" s="137"/>
      <c r="WXX4" s="137"/>
      <c r="WXY4" s="137"/>
      <c r="WXZ4" s="137"/>
      <c r="WYA4" s="137"/>
      <c r="WYB4" s="137"/>
      <c r="WYC4" s="137"/>
      <c r="WYD4" s="137"/>
      <c r="WYE4" s="137"/>
      <c r="WYF4" s="137"/>
      <c r="WYG4" s="137"/>
      <c r="WYH4" s="137"/>
      <c r="WYI4" s="137"/>
      <c r="WYJ4" s="137"/>
      <c r="WYK4" s="137"/>
      <c r="WYL4" s="137"/>
      <c r="WYM4" s="137"/>
      <c r="WYN4" s="137"/>
      <c r="WYO4" s="137"/>
      <c r="WYP4" s="137"/>
      <c r="WYQ4" s="137"/>
      <c r="WYR4" s="137"/>
      <c r="WYS4" s="137"/>
      <c r="WYT4" s="137"/>
      <c r="WYU4" s="137"/>
      <c r="WYV4" s="137"/>
      <c r="WYW4" s="137"/>
      <c r="WYX4" s="137"/>
      <c r="WYY4" s="137"/>
      <c r="WYZ4" s="137"/>
      <c r="WZA4" s="137"/>
      <c r="WZB4" s="137"/>
      <c r="WZC4" s="137"/>
      <c r="WZD4" s="137"/>
      <c r="WZE4" s="137"/>
      <c r="WZF4" s="137"/>
      <c r="WZG4" s="137"/>
      <c r="WZH4" s="137"/>
      <c r="WZI4" s="137"/>
      <c r="WZJ4" s="137"/>
      <c r="WZK4" s="137"/>
      <c r="WZL4" s="137"/>
      <c r="WZM4" s="137"/>
      <c r="WZN4" s="137"/>
      <c r="WZO4" s="137"/>
      <c r="WZP4" s="137"/>
      <c r="WZQ4" s="137"/>
      <c r="WZR4" s="137"/>
      <c r="WZS4" s="137"/>
      <c r="WZT4" s="137"/>
      <c r="WZU4" s="137"/>
      <c r="WZV4" s="137"/>
      <c r="WZW4" s="137"/>
      <c r="WZX4" s="137"/>
      <c r="WZY4" s="137"/>
      <c r="WZZ4" s="137"/>
      <c r="XAA4" s="137"/>
      <c r="XAB4" s="137"/>
      <c r="XAC4" s="137"/>
      <c r="XAD4" s="137"/>
      <c r="XAE4" s="137"/>
      <c r="XAF4" s="137"/>
      <c r="XAG4" s="137"/>
      <c r="XAH4" s="137"/>
      <c r="XAI4" s="137"/>
      <c r="XAJ4" s="137"/>
      <c r="XAK4" s="137"/>
      <c r="XAL4" s="137"/>
      <c r="XAM4" s="137"/>
      <c r="XAN4" s="137"/>
      <c r="XAO4" s="137"/>
      <c r="XAP4" s="137"/>
      <c r="XAQ4" s="137"/>
      <c r="XAR4" s="137"/>
      <c r="XAS4" s="137"/>
      <c r="XAT4" s="137"/>
      <c r="XAU4" s="137"/>
      <c r="XAV4" s="137"/>
      <c r="XAW4" s="137"/>
      <c r="XAX4" s="137"/>
      <c r="XAY4" s="137"/>
      <c r="XAZ4" s="137"/>
      <c r="XBA4" s="137"/>
      <c r="XBB4" s="137"/>
      <c r="XBC4" s="137"/>
      <c r="XBD4" s="137"/>
      <c r="XBE4" s="137"/>
      <c r="XBF4" s="137"/>
      <c r="XBG4" s="137"/>
      <c r="XBH4" s="137"/>
      <c r="XBI4" s="137"/>
      <c r="XBJ4" s="137"/>
      <c r="XBK4" s="137"/>
      <c r="XBL4" s="137"/>
      <c r="XBM4" s="137"/>
      <c r="XBN4" s="137"/>
      <c r="XBO4" s="137"/>
      <c r="XBP4" s="137"/>
      <c r="XBQ4" s="137"/>
      <c r="XBR4" s="137"/>
      <c r="XBS4" s="137"/>
      <c r="XBT4" s="137"/>
      <c r="XBU4" s="137"/>
      <c r="XBV4" s="137"/>
      <c r="XBW4" s="137"/>
      <c r="XBX4" s="137"/>
      <c r="XBY4" s="137"/>
      <c r="XBZ4" s="137"/>
      <c r="XCA4" s="137"/>
      <c r="XCB4" s="137"/>
      <c r="XCC4" s="137"/>
      <c r="XCD4" s="137"/>
      <c r="XCE4" s="137"/>
      <c r="XCF4" s="137"/>
      <c r="XCG4" s="137"/>
      <c r="XCH4" s="137"/>
      <c r="XCI4" s="137"/>
      <c r="XCJ4" s="137"/>
      <c r="XCK4" s="137"/>
      <c r="XCL4" s="137"/>
      <c r="XCM4" s="137"/>
      <c r="XCN4" s="137"/>
      <c r="XCO4" s="137"/>
      <c r="XCP4" s="137"/>
      <c r="XCQ4" s="137"/>
      <c r="XCR4" s="137"/>
      <c r="XCS4" s="137"/>
      <c r="XCT4" s="137"/>
      <c r="XCU4" s="137"/>
      <c r="XCV4" s="137"/>
      <c r="XCW4" s="137"/>
      <c r="XCX4" s="137"/>
      <c r="XCY4" s="137"/>
      <c r="XCZ4" s="137"/>
      <c r="XDA4" s="137"/>
      <c r="XDB4" s="137"/>
      <c r="XDC4" s="137"/>
      <c r="XDD4" s="137"/>
      <c r="XDE4" s="137"/>
      <c r="XDF4" s="137"/>
      <c r="XDG4" s="137"/>
      <c r="XDH4" s="137"/>
      <c r="XDI4" s="137"/>
      <c r="XDJ4" s="137"/>
      <c r="XDK4" s="137"/>
      <c r="XDL4" s="137"/>
      <c r="XDM4" s="137"/>
      <c r="XDN4" s="137"/>
      <c r="XDO4" s="137"/>
      <c r="XDP4" s="137"/>
      <c r="XDQ4" s="137"/>
      <c r="XDR4" s="137"/>
      <c r="XDS4" s="137"/>
      <c r="XDT4" s="137"/>
      <c r="XDU4" s="137"/>
      <c r="XDV4" s="137"/>
      <c r="XDW4" s="137"/>
      <c r="XDX4" s="137"/>
      <c r="XDY4" s="137"/>
      <c r="XDZ4" s="137"/>
      <c r="XEA4" s="137"/>
      <c r="XEB4" s="137"/>
      <c r="XEC4" s="137"/>
      <c r="XED4" s="137"/>
      <c r="XEE4" s="137"/>
      <c r="XEF4" s="137"/>
      <c r="XEG4" s="137"/>
      <c r="XEH4" s="137"/>
      <c r="XEI4" s="137"/>
      <c r="XEJ4" s="137"/>
      <c r="XEK4" s="137"/>
      <c r="XEL4" s="137"/>
      <c r="XEM4" s="137"/>
      <c r="XEN4" s="137"/>
      <c r="XEO4" s="137"/>
      <c r="XEP4" s="137"/>
      <c r="XEQ4" s="137"/>
      <c r="XER4" s="137"/>
      <c r="XES4" s="137"/>
      <c r="XET4" s="137"/>
      <c r="XEU4" s="137"/>
      <c r="XEV4" s="137"/>
      <c r="XEW4" s="137"/>
      <c r="XEX4" s="137"/>
      <c r="XEY4" s="137"/>
      <c r="XEZ4" s="137"/>
      <c r="XFA4" s="137"/>
      <c r="XFB4" s="137"/>
      <c r="XFC4" s="137"/>
    </row>
    <row customFormat="1" ht="12.75" r="5" s="137">
      <c r="A5" s="77">
        <v>4</v>
      </c>
      <c r="B5" s="138" t="s">
        <v>1636</v>
      </c>
      <c r="C5" s="76" t="s">
        <v>236</v>
      </c>
      <c r="D5" s="76"/>
      <c r="E5" s="76"/>
      <c r="F5" s="76"/>
      <c r="G5" s="76"/>
      <c r="H5" s="76">
        <v>25</v>
      </c>
      <c r="I5" s="76">
        <v>932</v>
      </c>
      <c r="J5" s="76">
        <f>I5*3</f>
        <v>2796</v>
      </c>
      <c r="K5" s="76">
        <v>1600</v>
      </c>
      <c r="L5" s="76">
        <v>51450</v>
      </c>
      <c r="M5" s="76">
        <v>36800</v>
      </c>
      <c r="N5" s="76"/>
      <c r="O5" s="76"/>
      <c r="P5" s="76"/>
      <c r="Q5" s="87"/>
      <c r="R5" s="76" t="s">
        <v>1631</v>
      </c>
      <c r="S5" s="76" t="s">
        <v>1632</v>
      </c>
      <c r="T5" s="139"/>
    </row>
    <row customFormat="1" ht="12.75" r="6" s="137">
      <c r="A6" s="76">
        <v>5</v>
      </c>
      <c r="B6" s="138" t="s">
        <v>1637</v>
      </c>
      <c r="C6" s="76" t="s">
        <v>188</v>
      </c>
      <c r="D6" s="76"/>
      <c r="E6" s="76"/>
      <c r="F6" s="76"/>
      <c r="G6" s="76"/>
      <c r="H6" s="76">
        <v>10</v>
      </c>
      <c r="I6" s="76">
        <v>120</v>
      </c>
      <c r="J6" s="76">
        <f>I6*3</f>
        <v>360</v>
      </c>
      <c r="K6" s="76">
        <v>416</v>
      </c>
      <c r="L6" s="76">
        <v>7900</v>
      </c>
      <c r="M6" s="76"/>
      <c r="N6" s="76"/>
      <c r="O6" s="76"/>
      <c r="P6" s="76"/>
      <c r="Q6" s="87"/>
      <c r="R6" s="76" t="s">
        <v>1631</v>
      </c>
      <c r="S6" s="76" t="s">
        <v>1632</v>
      </c>
      <c r="T6" s="139"/>
    </row>
    <row customFormat="1" ht="12.75" r="7" s="137">
      <c r="A7" s="77">
        <v>6</v>
      </c>
      <c r="B7" s="138" t="s">
        <v>1638</v>
      </c>
      <c r="C7" s="76" t="s">
        <v>203</v>
      </c>
      <c r="D7" s="76"/>
      <c r="E7" s="76"/>
      <c r="F7" s="76"/>
      <c r="G7" s="76"/>
      <c r="H7" s="76">
        <v>20</v>
      </c>
      <c r="I7" s="76">
        <v>304</v>
      </c>
      <c r="J7" s="76">
        <f>I7*3</f>
        <v>912</v>
      </c>
      <c r="K7" s="76">
        <v>848</v>
      </c>
      <c r="L7" s="76">
        <v>20300</v>
      </c>
      <c r="M7" s="76"/>
      <c r="N7" s="76"/>
      <c r="O7" s="76"/>
      <c r="P7" s="76"/>
      <c r="Q7" s="87"/>
      <c r="R7" s="76" t="s">
        <v>1631</v>
      </c>
      <c r="S7" s="76" t="s">
        <v>1632</v>
      </c>
      <c r="T7" s="139" t="s">
        <v>1639</v>
      </c>
    </row>
    <row customFormat="1" ht="12.75" r="8" s="137">
      <c r="A8" s="76">
        <v>7</v>
      </c>
      <c r="B8" s="138" t="s">
        <v>1640</v>
      </c>
      <c r="C8" s="76" t="s">
        <v>203</v>
      </c>
      <c r="D8" s="76"/>
      <c r="E8" s="76"/>
      <c r="F8" s="76"/>
      <c r="G8" s="76"/>
      <c r="H8" s="76">
        <v>2</v>
      </c>
      <c r="I8" s="76">
        <v>40</v>
      </c>
      <c r="J8" s="76">
        <f>I8*3</f>
        <v>120</v>
      </c>
      <c r="K8" s="76">
        <v>32</v>
      </c>
      <c r="L8" s="76">
        <v>1120</v>
      </c>
      <c r="M8" s="76"/>
      <c r="N8" s="76"/>
      <c r="O8" s="76"/>
      <c r="P8" s="76"/>
      <c r="Q8" s="87"/>
      <c r="R8" s="76" t="s">
        <v>1631</v>
      </c>
      <c r="S8" s="76" t="s">
        <v>1632</v>
      </c>
      <c r="T8" s="139" t="s">
        <v>1633</v>
      </c>
    </row>
    <row customFormat="1" ht="12.75" r="9" s="137">
      <c r="A9" s="77">
        <v>8</v>
      </c>
      <c r="B9" s="138" t="s">
        <v>1641</v>
      </c>
      <c r="C9" s="76" t="s">
        <v>188</v>
      </c>
      <c r="D9" s="76"/>
      <c r="E9" s="76"/>
      <c r="F9" s="76"/>
      <c r="G9" s="76"/>
      <c r="H9" s="76">
        <v>6</v>
      </c>
      <c r="I9" s="76">
        <v>126</v>
      </c>
      <c r="J9" s="76">
        <f>I9*3</f>
        <v>378</v>
      </c>
      <c r="K9" s="76">
        <v>168</v>
      </c>
      <c r="L9" s="76">
        <v>2660</v>
      </c>
      <c r="M9" s="76"/>
      <c r="N9" s="76"/>
      <c r="O9" s="76"/>
      <c r="P9" s="76"/>
      <c r="Q9" s="87"/>
      <c r="R9" s="76" t="s">
        <v>1631</v>
      </c>
      <c r="S9" s="76" t="s">
        <v>1632</v>
      </c>
      <c r="T9" s="139"/>
    </row>
    <row customFormat="1" ht="12.75" r="10" s="137">
      <c r="A10" s="76">
        <v>9</v>
      </c>
      <c r="B10" s="138" t="s">
        <v>1642</v>
      </c>
      <c r="C10" s="76" t="s">
        <v>203</v>
      </c>
      <c r="D10" s="76"/>
      <c r="E10" s="76"/>
      <c r="F10" s="76"/>
      <c r="G10" s="76"/>
      <c r="H10" s="76">
        <v>40</v>
      </c>
      <c r="I10" s="76">
        <v>416</v>
      </c>
      <c r="J10" s="76">
        <f>I10*3</f>
        <v>1248</v>
      </c>
      <c r="K10" s="76">
        <v>1696</v>
      </c>
      <c r="L10" s="76">
        <v>35300</v>
      </c>
      <c r="M10" s="76"/>
      <c r="N10" s="76"/>
      <c r="O10" s="76"/>
      <c r="P10" s="76"/>
      <c r="Q10" s="87"/>
      <c r="R10" s="76" t="s">
        <v>1631</v>
      </c>
      <c r="S10" s="76" t="s">
        <v>1643</v>
      </c>
      <c r="T10" s="139"/>
    </row>
    <row customFormat="1" ht="12.75" r="11" s="137">
      <c r="A11" s="77">
        <v>10</v>
      </c>
      <c r="B11" s="138" t="s">
        <v>1644</v>
      </c>
      <c r="C11" s="76" t="s">
        <v>188</v>
      </c>
      <c r="D11" s="76"/>
      <c r="E11" s="76"/>
      <c r="F11" s="76" t="s">
        <v>1645</v>
      </c>
      <c r="G11" s="76"/>
      <c r="H11" s="76">
        <v>2</v>
      </c>
      <c r="I11" s="76">
        <v>40</v>
      </c>
      <c r="J11" s="76">
        <f>I11*3</f>
        <v>120</v>
      </c>
      <c r="K11" s="76">
        <v>192</v>
      </c>
      <c r="L11" s="76">
        <v>1120</v>
      </c>
      <c r="M11" s="76"/>
      <c r="N11" s="76"/>
      <c r="O11" s="76"/>
      <c r="P11" s="76"/>
      <c r="Q11" s="87"/>
      <c r="R11" s="76" t="s">
        <v>1631</v>
      </c>
      <c r="S11" s="76" t="s">
        <v>1632</v>
      </c>
      <c r="T11" s="139"/>
    </row>
    <row customFormat="1" ht="12.75" r="12" s="137">
      <c r="A12" s="76">
        <v>11</v>
      </c>
      <c r="B12" s="138" t="s">
        <v>1646</v>
      </c>
      <c r="C12" s="76" t="s">
        <v>1647</v>
      </c>
      <c r="D12" s="76" t="s">
        <v>1648</v>
      </c>
      <c r="E12" s="76"/>
      <c r="F12" s="76"/>
      <c r="G12" s="76"/>
      <c r="H12" s="76">
        <v>35</v>
      </c>
      <c r="I12" s="76">
        <v>1118</v>
      </c>
      <c r="J12" s="76">
        <f>I12*3</f>
        <v>3354</v>
      </c>
      <c r="K12" s="76">
        <v>1462</v>
      </c>
      <c r="L12" s="76">
        <v>12890</v>
      </c>
      <c r="M12" s="76">
        <v>5000</v>
      </c>
      <c r="N12" s="76"/>
      <c r="O12" s="76"/>
      <c r="P12" s="76"/>
      <c r="Q12" s="87"/>
      <c r="R12" s="76" t="s">
        <v>1631</v>
      </c>
      <c r="S12" s="76" t="s">
        <v>1632</v>
      </c>
      <c r="T12" s="139" t="s">
        <v>1649</v>
      </c>
    </row>
    <row customFormat="1" ht="12.75" r="13" s="137">
      <c r="A13" s="77">
        <v>12</v>
      </c>
      <c r="B13" s="138" t="s">
        <v>1650</v>
      </c>
      <c r="C13" s="76" t="s">
        <v>203</v>
      </c>
      <c r="D13" s="76"/>
      <c r="E13" s="76"/>
      <c r="F13" s="76" t="s">
        <v>1651</v>
      </c>
      <c r="G13" s="76"/>
      <c r="H13" s="76">
        <v>12</v>
      </c>
      <c r="I13" s="76">
        <v>208</v>
      </c>
      <c r="J13" s="76">
        <f>I13*3</f>
        <v>624</v>
      </c>
      <c r="K13" s="76">
        <v>384</v>
      </c>
      <c r="L13" s="76">
        <v>9920</v>
      </c>
      <c r="M13" s="76">
        <v>3400</v>
      </c>
      <c r="N13" s="76"/>
      <c r="O13" s="76"/>
      <c r="P13" s="76"/>
      <c r="Q13" s="87"/>
      <c r="R13" s="76" t="s">
        <v>1631</v>
      </c>
      <c r="S13" s="76" t="s">
        <v>1632</v>
      </c>
      <c r="T13" s="139"/>
    </row>
    <row customFormat="1" ht="12.75" r="14" s="137">
      <c r="A14" s="76">
        <v>13</v>
      </c>
      <c r="B14" s="138" t="s">
        <v>1652</v>
      </c>
      <c r="C14" s="76" t="s">
        <v>188</v>
      </c>
      <c r="D14" s="76"/>
      <c r="E14" s="76"/>
      <c r="F14" s="76"/>
      <c r="G14" s="76"/>
      <c r="H14" s="76">
        <v>51</v>
      </c>
      <c r="I14" s="76">
        <v>744</v>
      </c>
      <c r="J14" s="76">
        <f>I14*3</f>
        <v>2232</v>
      </c>
      <c r="K14" s="76">
        <v>1936</v>
      </c>
      <c r="L14" s="76">
        <v>30240</v>
      </c>
      <c r="M14" s="76"/>
      <c r="N14" s="76"/>
      <c r="O14" s="76"/>
      <c r="P14" s="76"/>
      <c r="Q14" s="87"/>
      <c r="R14" s="76" t="s">
        <v>1631</v>
      </c>
      <c r="S14" s="76" t="s">
        <v>1632</v>
      </c>
      <c r="T14" s="139"/>
    </row>
    <row customFormat="1" ht="12.75" r="15" s="137">
      <c r="A15" s="77">
        <v>14</v>
      </c>
      <c r="B15" s="138" t="s">
        <v>1653</v>
      </c>
      <c r="C15" s="76" t="s">
        <v>188</v>
      </c>
      <c r="D15" s="76"/>
      <c r="E15" s="76"/>
      <c r="F15" s="76"/>
      <c r="G15" s="76"/>
      <c r="H15" s="76">
        <v>4</v>
      </c>
      <c r="I15" s="76">
        <v>58</v>
      </c>
      <c r="J15" s="76">
        <f>I15*3</f>
        <v>174</v>
      </c>
      <c r="K15" s="76">
        <v>256</v>
      </c>
      <c r="L15" s="76">
        <v>1640</v>
      </c>
      <c r="M15" s="76"/>
      <c r="N15" s="76"/>
      <c r="O15" s="76"/>
      <c r="P15" s="76"/>
      <c r="Q15" s="87"/>
      <c r="R15" s="76" t="s">
        <v>1631</v>
      </c>
      <c r="S15" s="76" t="s">
        <v>1632</v>
      </c>
      <c r="T15" s="139"/>
    </row>
    <row customFormat="1" ht="12.75" r="16" s="137">
      <c r="A16" s="76">
        <v>15</v>
      </c>
      <c r="B16" s="138" t="s">
        <v>1654</v>
      </c>
      <c r="C16" s="76" t="s">
        <v>188</v>
      </c>
      <c r="D16" s="76"/>
      <c r="E16" s="76"/>
      <c r="F16" s="76" t="s">
        <v>1655</v>
      </c>
      <c r="G16" s="76"/>
      <c r="H16" s="76">
        <v>2</v>
      </c>
      <c r="I16" s="76">
        <v>64</v>
      </c>
      <c r="J16" s="76">
        <f>I16*3</f>
        <v>192</v>
      </c>
      <c r="K16" s="76">
        <v>192</v>
      </c>
      <c r="L16" s="76">
        <v>2220</v>
      </c>
      <c r="M16" s="76"/>
      <c r="N16" s="76"/>
      <c r="O16" s="76"/>
      <c r="P16" s="76"/>
      <c r="Q16" s="87"/>
      <c r="R16" s="76" t="s">
        <v>1631</v>
      </c>
      <c r="S16" s="76" t="s">
        <v>1632</v>
      </c>
      <c r="T16" s="139"/>
    </row>
    <row r="17">
      <c r="A17" s="77">
        <v>16</v>
      </c>
      <c r="B17" s="140" t="s">
        <v>1656</v>
      </c>
      <c r="C17" s="77" t="s">
        <v>1657</v>
      </c>
      <c r="D17" s="76"/>
      <c r="E17" s="76"/>
      <c r="F17" s="124" t="s">
        <v>1658</v>
      </c>
      <c r="G17" s="77" t="s">
        <v>1659</v>
      </c>
      <c r="H17" s="124">
        <v>33</v>
      </c>
      <c r="I17" s="124">
        <v>500</v>
      </c>
      <c r="J17" s="124">
        <f>I17*3</f>
        <v>1500</v>
      </c>
      <c r="K17" s="124">
        <v>1976</v>
      </c>
      <c r="L17" s="124">
        <v>37650</v>
      </c>
      <c r="M17" s="124"/>
      <c r="N17" s="124"/>
      <c r="O17" s="124"/>
      <c r="P17" s="124"/>
      <c r="Q17" s="124"/>
      <c r="R17" s="76" t="s">
        <v>1631</v>
      </c>
      <c r="S17" s="76" t="s">
        <v>1632</v>
      </c>
      <c r="T17" s="84"/>
    </row>
    <row r="18">
      <c r="A18" s="76">
        <v>17</v>
      </c>
      <c r="B18" s="77" t="s">
        <v>1660</v>
      </c>
      <c r="C18" s="77" t="s">
        <v>1143</v>
      </c>
      <c r="D18" s="123"/>
      <c r="E18" s="124"/>
      <c r="F18" s="77" t="s">
        <v>1661</v>
      </c>
      <c r="G18" s="77" t="s">
        <v>1659</v>
      </c>
      <c r="H18" s="77">
        <v>2</v>
      </c>
      <c r="I18" s="77">
        <v>48</v>
      </c>
      <c r="J18" s="77">
        <f>I18*3</f>
        <v>144</v>
      </c>
      <c r="K18" s="77">
        <v>64</v>
      </c>
      <c r="L18" s="77">
        <v>11420</v>
      </c>
      <c r="M18" s="77"/>
      <c r="N18" s="77"/>
      <c r="O18" s="77"/>
      <c r="P18" s="77"/>
      <c r="Q18" s="124"/>
      <c r="R18" s="77" t="s">
        <v>1662</v>
      </c>
      <c r="S18" s="124" t="s">
        <v>1663</v>
      </c>
      <c r="T18" s="142"/>
    </row>
    <row r="19">
      <c r="A19" s="77">
        <v>18</v>
      </c>
      <c r="B19" s="77" t="s">
        <v>1664</v>
      </c>
      <c r="C19" s="77" t="s">
        <v>1665</v>
      </c>
      <c r="D19" s="123"/>
      <c r="E19" s="124"/>
      <c r="F19" s="77" t="s">
        <v>1666</v>
      </c>
      <c r="G19" s="77" t="s">
        <v>1659</v>
      </c>
      <c r="H19" s="77">
        <v>3</v>
      </c>
      <c r="I19" s="77">
        <v>24</v>
      </c>
      <c r="J19" s="124">
        <f>I19*3</f>
        <v>72</v>
      </c>
      <c r="K19" s="77">
        <v>48</v>
      </c>
      <c r="L19" s="77">
        <v>5250</v>
      </c>
      <c r="M19" s="77"/>
      <c r="N19" s="77"/>
      <c r="O19" s="77"/>
      <c r="P19" s="77"/>
      <c r="Q19" s="124"/>
      <c r="R19" s="77" t="s">
        <v>1662</v>
      </c>
      <c r="S19" s="124" t="s">
        <v>1663</v>
      </c>
      <c r="T19" s="142"/>
    </row>
    <row r="20">
      <c r="A20" s="76">
        <v>19</v>
      </c>
      <c r="B20" s="77" t="s">
        <v>1634</v>
      </c>
      <c r="C20" s="77" t="s">
        <v>203</v>
      </c>
      <c r="D20" s="123"/>
      <c r="E20" s="124"/>
      <c r="F20" s="76" t="s">
        <v>1667</v>
      </c>
      <c r="G20" s="77" t="s">
        <v>1659</v>
      </c>
      <c r="H20" s="77">
        <v>2</v>
      </c>
      <c r="I20" s="77">
        <v>50</v>
      </c>
      <c r="J20" s="77">
        <f>I20*3</f>
        <v>150</v>
      </c>
      <c r="K20" s="77">
        <v>80</v>
      </c>
      <c r="L20" s="77">
        <v>2200</v>
      </c>
      <c r="M20" s="77"/>
      <c r="N20" s="77"/>
      <c r="O20" s="77"/>
      <c r="P20" s="77"/>
      <c r="Q20" s="124"/>
      <c r="R20" s="77" t="s">
        <v>1662</v>
      </c>
      <c r="S20" s="124" t="s">
        <v>1663</v>
      </c>
      <c r="T20" s="142"/>
    </row>
    <row r="21">
      <c r="A21" s="77">
        <v>20</v>
      </c>
      <c r="B21" s="77" t="s">
        <v>1668</v>
      </c>
      <c r="C21" s="77" t="s">
        <v>188</v>
      </c>
      <c r="D21" s="76"/>
      <c r="E21" s="76"/>
      <c r="F21" s="124" t="s">
        <v>1669</v>
      </c>
      <c r="G21" s="77" t="s">
        <v>1659</v>
      </c>
      <c r="H21" s="124" t="s">
        <v>1670</v>
      </c>
      <c r="I21" s="124"/>
      <c r="J21" s="124">
        <f>I21*3</f>
        <v>0</v>
      </c>
      <c r="K21" s="124">
        <v>96</v>
      </c>
      <c r="L21" s="124">
        <v>3600</v>
      </c>
      <c r="M21" s="124"/>
      <c r="N21" s="124"/>
      <c r="O21" s="124"/>
      <c r="P21" s="124"/>
      <c r="Q21" s="124"/>
      <c r="R21" s="76" t="s">
        <v>1662</v>
      </c>
      <c r="S21" s="76" t="s">
        <v>1671</v>
      </c>
      <c r="T21" s="84"/>
    </row>
    <row customFormat="1" ht="12.75" r="22" s="129">
      <c r="A22" s="76">
        <v>21</v>
      </c>
      <c r="B22" s="77" t="s">
        <v>1672</v>
      </c>
      <c r="C22" s="77" t="s">
        <v>203</v>
      </c>
      <c r="D22" s="123"/>
      <c r="E22" s="124"/>
      <c r="F22" s="124" t="s">
        <v>1673</v>
      </c>
      <c r="G22" s="77" t="s">
        <v>1659</v>
      </c>
      <c r="H22" s="124">
        <v>19</v>
      </c>
      <c r="I22" s="143">
        <v>232</v>
      </c>
      <c r="J22" s="124">
        <f>I22*3</f>
        <v>696</v>
      </c>
      <c r="K22" s="124">
        <v>192</v>
      </c>
      <c r="L22" s="124"/>
      <c r="M22" s="124"/>
      <c r="N22" s="124">
        <v>12980</v>
      </c>
      <c r="O22" s="124"/>
      <c r="P22" s="124"/>
      <c r="Q22" s="144"/>
      <c r="R22" s="77" t="s">
        <v>1674</v>
      </c>
      <c r="S22" s="124" t="s">
        <v>1675</v>
      </c>
      <c r="T22" s="84"/>
    </row>
    <row customFormat="1" ht="12.75" r="23" s="129">
      <c r="A23" s="77">
        <v>22</v>
      </c>
      <c r="B23" s="76" t="s">
        <v>1676</v>
      </c>
      <c r="C23" s="77" t="s">
        <v>188</v>
      </c>
      <c r="D23" s="123"/>
      <c r="E23" s="124"/>
      <c r="F23" s="80" t="s">
        <v>1677</v>
      </c>
      <c r="G23" s="80" t="s">
        <v>1659</v>
      </c>
      <c r="H23" s="80">
        <v>11</v>
      </c>
      <c r="I23" s="80">
        <v>176</v>
      </c>
      <c r="J23" s="77">
        <f>I23*3</f>
        <v>528</v>
      </c>
      <c r="K23" s="80">
        <v>360</v>
      </c>
      <c r="L23" s="80"/>
      <c r="M23" s="80"/>
      <c r="N23" s="80">
        <v>9410</v>
      </c>
      <c r="O23" s="80"/>
      <c r="P23" s="80"/>
      <c r="Q23" s="144"/>
      <c r="R23" s="80" t="s">
        <v>1678</v>
      </c>
      <c r="S23" s="124" t="s">
        <v>1675</v>
      </c>
      <c r="T23" s="145"/>
    </row>
    <row r="24">
      <c r="A24" s="76">
        <v>23</v>
      </c>
      <c r="B24" s="77" t="s">
        <v>1679</v>
      </c>
      <c r="C24" s="77" t="s">
        <v>188</v>
      </c>
      <c r="D24" s="123"/>
      <c r="E24" s="124"/>
      <c r="F24" s="124" t="s">
        <v>1680</v>
      </c>
      <c r="G24" s="124" t="s">
        <v>1681</v>
      </c>
      <c r="H24" s="124" t="s">
        <v>1670</v>
      </c>
      <c r="I24" s="124">
        <v>72</v>
      </c>
      <c r="J24" s="124">
        <f>I24*3</f>
        <v>216</v>
      </c>
      <c r="K24" s="124">
        <v>288</v>
      </c>
      <c r="L24" s="124">
        <v>6600</v>
      </c>
      <c r="M24" s="124"/>
      <c r="N24" s="124"/>
      <c r="O24" s="124"/>
      <c r="P24" s="124"/>
      <c r="Q24" s="124"/>
      <c r="R24" s="77" t="s">
        <v>1662</v>
      </c>
      <c r="S24" s="124" t="s">
        <v>1663</v>
      </c>
      <c r="T24" s="84"/>
    </row>
    <row r="25">
      <c r="A25" s="77">
        <v>24</v>
      </c>
      <c r="B25" s="77" t="s">
        <v>1682</v>
      </c>
      <c r="C25" s="77" t="s">
        <v>188</v>
      </c>
      <c r="D25" s="123"/>
      <c r="E25" s="124"/>
      <c r="F25" s="124" t="s">
        <v>1683</v>
      </c>
      <c r="G25" s="124" t="s">
        <v>1681</v>
      </c>
      <c r="H25" s="124">
        <v>19</v>
      </c>
      <c r="I25" s="143">
        <f>611/3</f>
        <v>203.66666666666666</v>
      </c>
      <c r="J25" s="77">
        <f>I25*3</f>
        <v>611</v>
      </c>
      <c r="K25" s="124">
        <v>4072</v>
      </c>
      <c r="L25" s="124">
        <v>4699</v>
      </c>
      <c r="M25" s="124"/>
      <c r="N25" s="124"/>
      <c r="O25" s="124"/>
      <c r="P25" s="124"/>
      <c r="Q25" s="124"/>
      <c r="R25" s="77" t="s">
        <v>1678</v>
      </c>
      <c r="S25" s="76" t="s">
        <v>1671</v>
      </c>
      <c r="T25" s="84"/>
    </row>
    <row r="26">
      <c r="A26" s="76">
        <v>25</v>
      </c>
      <c r="B26" s="77" t="s">
        <v>1684</v>
      </c>
      <c r="C26" s="77" t="s">
        <v>188</v>
      </c>
      <c r="D26" s="123"/>
      <c r="E26" s="124"/>
      <c r="F26" s="124" t="s">
        <v>1685</v>
      </c>
      <c r="G26" s="124" t="s">
        <v>1681</v>
      </c>
      <c r="H26" s="124">
        <v>8</v>
      </c>
      <c r="I26" s="143">
        <f>1273/3</f>
        <v>424.33333333333331</v>
      </c>
      <c r="J26" s="124">
        <f>I26*3</f>
        <v>1273</v>
      </c>
      <c r="K26" s="124">
        <v>474</v>
      </c>
      <c r="L26" s="124">
        <v>3261</v>
      </c>
      <c r="M26" s="124"/>
      <c r="N26" s="124"/>
      <c r="O26" s="124"/>
      <c r="P26" s="124"/>
      <c r="Q26" s="124"/>
      <c r="R26" s="77" t="s">
        <v>1662</v>
      </c>
      <c r="S26" s="76" t="s">
        <v>1671</v>
      </c>
      <c r="T26" s="84"/>
    </row>
    <row r="27">
      <c r="A27" s="77">
        <v>26</v>
      </c>
      <c r="B27" s="77" t="s">
        <v>1686</v>
      </c>
      <c r="C27" s="77" t="s">
        <v>1143</v>
      </c>
      <c r="D27" s="123"/>
      <c r="E27" s="124"/>
      <c r="F27" s="124" t="s">
        <v>1687</v>
      </c>
      <c r="G27" s="124" t="s">
        <v>1681</v>
      </c>
      <c r="H27" s="124">
        <v>8</v>
      </c>
      <c r="I27" s="143">
        <v>427</v>
      </c>
      <c r="J27" s="77">
        <f>I27*3</f>
        <v>1281</v>
      </c>
      <c r="K27" s="124">
        <v>1691</v>
      </c>
      <c r="L27" s="124">
        <f>20000*8</f>
        <v>160000</v>
      </c>
      <c r="M27" s="124"/>
      <c r="N27" s="124"/>
      <c r="O27" s="124"/>
      <c r="P27" s="124"/>
      <c r="Q27" s="124"/>
      <c r="R27" s="124" t="s">
        <v>1678</v>
      </c>
      <c r="S27" s="124"/>
      <c r="T27" s="84"/>
    </row>
    <row r="28">
      <c r="A28" s="76">
        <v>27</v>
      </c>
      <c r="B28" s="77" t="s">
        <v>1688</v>
      </c>
      <c r="C28" s="77" t="s">
        <v>188</v>
      </c>
      <c r="D28" s="123"/>
      <c r="E28" s="124"/>
      <c r="F28" s="124" t="s">
        <v>1689</v>
      </c>
      <c r="G28" s="124" t="s">
        <v>1681</v>
      </c>
      <c r="H28" s="124">
        <v>4</v>
      </c>
      <c r="I28" s="143">
        <v>129</v>
      </c>
      <c r="J28" s="124">
        <f>I28*3</f>
        <v>387</v>
      </c>
      <c r="K28" s="124">
        <f>90*4</f>
        <v>360</v>
      </c>
      <c r="L28" s="124">
        <f>680*4</f>
        <v>2720</v>
      </c>
      <c r="M28" s="124"/>
      <c r="N28" s="124"/>
      <c r="O28" s="124"/>
      <c r="P28" s="124"/>
      <c r="Q28" s="124"/>
      <c r="R28" s="77" t="s">
        <v>1662</v>
      </c>
      <c r="S28" s="76" t="s">
        <v>1671</v>
      </c>
      <c r="T28" s="84"/>
    </row>
    <row r="29">
      <c r="A29" s="77">
        <v>28</v>
      </c>
      <c r="B29" s="77" t="s">
        <v>1690</v>
      </c>
      <c r="C29" s="77" t="s">
        <v>188</v>
      </c>
      <c r="D29" s="123"/>
      <c r="E29" s="124"/>
      <c r="F29" s="124" t="s">
        <v>1691</v>
      </c>
      <c r="G29" s="124" t="s">
        <v>1681</v>
      </c>
      <c r="H29" s="124">
        <v>20</v>
      </c>
      <c r="I29" s="143">
        <v>124</v>
      </c>
      <c r="J29" s="77">
        <f>I29*3</f>
        <v>372</v>
      </c>
      <c r="K29" s="124">
        <v>346</v>
      </c>
      <c r="L29" s="124">
        <v>2814</v>
      </c>
      <c r="M29" s="124"/>
      <c r="N29" s="124"/>
      <c r="O29" s="124"/>
      <c r="P29" s="124"/>
      <c r="Q29" s="124"/>
      <c r="R29" s="77" t="s">
        <v>1662</v>
      </c>
      <c r="S29" s="124" t="s">
        <v>1663</v>
      </c>
      <c r="T29" s="84"/>
    </row>
    <row r="30">
      <c r="A30" s="76">
        <v>29</v>
      </c>
      <c r="B30" s="77" t="s">
        <v>1692</v>
      </c>
      <c r="C30" s="77" t="s">
        <v>188</v>
      </c>
      <c r="D30" s="123"/>
      <c r="E30" s="124"/>
      <c r="F30" s="124" t="s">
        <v>1693</v>
      </c>
      <c r="G30" s="124" t="s">
        <v>1681</v>
      </c>
      <c r="H30" s="124">
        <v>111</v>
      </c>
      <c r="I30" s="143">
        <v>1513</v>
      </c>
      <c r="J30" s="124">
        <f>I30*3</f>
        <v>4539</v>
      </c>
      <c r="K30" s="124">
        <f>(140+1272)*3</f>
        <v>4236</v>
      </c>
      <c r="L30" s="124">
        <v>105466</v>
      </c>
      <c r="M30" s="124"/>
      <c r="N30" s="124"/>
      <c r="O30" s="124"/>
      <c r="P30" s="124"/>
      <c r="Q30" s="124"/>
      <c r="R30" s="77" t="s">
        <v>1662</v>
      </c>
      <c r="S30" s="124" t="s">
        <v>1663</v>
      </c>
      <c r="T30" s="84"/>
    </row>
    <row r="31">
      <c r="A31" s="77">
        <v>30</v>
      </c>
      <c r="B31" s="77" t="s">
        <v>1694</v>
      </c>
      <c r="C31" s="77" t="s">
        <v>188</v>
      </c>
      <c r="D31" s="76"/>
      <c r="E31" s="76"/>
      <c r="F31" s="123" t="s">
        <v>1695</v>
      </c>
      <c r="G31" s="124" t="s">
        <v>1681</v>
      </c>
      <c r="H31" s="124" t="s">
        <v>1670</v>
      </c>
      <c r="I31" s="143">
        <v>26</v>
      </c>
      <c r="J31" s="77">
        <f>I31*3</f>
        <v>78</v>
      </c>
      <c r="K31" s="124">
        <v>72</v>
      </c>
      <c r="L31" s="124">
        <v>30600</v>
      </c>
      <c r="M31" s="124"/>
      <c r="N31" s="124"/>
      <c r="O31" s="124"/>
      <c r="P31" s="124"/>
      <c r="Q31" s="124"/>
      <c r="R31" s="76" t="s">
        <v>1662</v>
      </c>
      <c r="S31" s="76" t="s">
        <v>1671</v>
      </c>
      <c r="T31" s="84"/>
    </row>
    <row r="32">
      <c r="A32" s="76">
        <v>31</v>
      </c>
      <c r="B32" s="77" t="s">
        <v>1696</v>
      </c>
      <c r="C32" s="77" t="s">
        <v>188</v>
      </c>
      <c r="D32" s="76"/>
      <c r="E32" s="76"/>
      <c r="F32" s="124" t="s">
        <v>1697</v>
      </c>
      <c r="G32" s="124" t="s">
        <v>1681</v>
      </c>
      <c r="H32" s="124">
        <v>13</v>
      </c>
      <c r="I32" s="143">
        <v>56</v>
      </c>
      <c r="J32" s="124">
        <f>I32*3</f>
        <v>168</v>
      </c>
      <c r="K32" s="124">
        <v>832</v>
      </c>
      <c r="L32" s="124">
        <v>15600</v>
      </c>
      <c r="M32" s="124"/>
      <c r="N32" s="124"/>
      <c r="O32" s="124"/>
      <c r="P32" s="124"/>
      <c r="Q32" s="124"/>
      <c r="R32" s="77" t="s">
        <v>1662</v>
      </c>
      <c r="S32" s="124" t="s">
        <v>1663</v>
      </c>
      <c r="T32" s="84"/>
    </row>
    <row customFormat="1" ht="12.75" r="33" s="129">
      <c r="A33" s="77">
        <v>32</v>
      </c>
      <c r="B33" s="77" t="s">
        <v>1698</v>
      </c>
      <c r="C33" s="77" t="s">
        <v>188</v>
      </c>
      <c r="D33" s="123"/>
      <c r="E33" s="124"/>
      <c r="F33" s="124" t="s">
        <v>1699</v>
      </c>
      <c r="G33" s="124" t="s">
        <v>1681</v>
      </c>
      <c r="H33" s="124">
        <v>13</v>
      </c>
      <c r="I33" s="143">
        <v>55</v>
      </c>
      <c r="J33" s="77">
        <f>I33*3</f>
        <v>165</v>
      </c>
      <c r="K33" s="124">
        <f>8*32+3*32+2*16</f>
        <v>384</v>
      </c>
      <c r="L33" s="124">
        <f>8*300+3*300+2*350+800</f>
        <v>4800</v>
      </c>
      <c r="M33" s="124"/>
      <c r="N33" s="124"/>
      <c r="O33" s="124"/>
      <c r="P33" s="124"/>
      <c r="Q33" s="144"/>
      <c r="R33" s="124" t="s">
        <v>1662</v>
      </c>
      <c r="S33" s="124" t="s">
        <v>1663</v>
      </c>
      <c r="T33" s="84"/>
    </row>
    <row customFormat="1" ht="12.75" r="34" s="129">
      <c r="A34" s="76">
        <v>33</v>
      </c>
      <c r="B34" s="77" t="s">
        <v>1700</v>
      </c>
      <c r="C34" s="77" t="s">
        <v>188</v>
      </c>
      <c r="D34" s="123"/>
      <c r="E34" s="124"/>
      <c r="F34" s="124" t="s">
        <v>1701</v>
      </c>
      <c r="G34" s="124" t="s">
        <v>1681</v>
      </c>
      <c r="H34" s="124">
        <v>6</v>
      </c>
      <c r="I34" s="143">
        <v>60</v>
      </c>
      <c r="J34" s="124">
        <f>I34*3</f>
        <v>180</v>
      </c>
      <c r="K34" s="124">
        <f>3*32+3*48</f>
        <v>240</v>
      </c>
      <c r="L34" s="124">
        <f>4*4531+4*10354</f>
        <v>59540</v>
      </c>
      <c r="M34" s="124"/>
      <c r="N34" s="124"/>
      <c r="O34" s="124"/>
      <c r="P34" s="124"/>
      <c r="Q34" s="144"/>
      <c r="R34" s="124" t="s">
        <v>1662</v>
      </c>
      <c r="S34" s="124" t="s">
        <v>1663</v>
      </c>
      <c r="T34" s="84"/>
    </row>
    <row customFormat="1" ht="12.75" r="35" s="129">
      <c r="A35" s="77">
        <v>34</v>
      </c>
      <c r="B35" s="77" t="s">
        <v>1702</v>
      </c>
      <c r="C35" s="77" t="s">
        <v>1665</v>
      </c>
      <c r="D35" s="123"/>
      <c r="E35" s="124"/>
      <c r="F35" s="124" t="s">
        <v>1703</v>
      </c>
      <c r="G35" s="124" t="s">
        <v>1681</v>
      </c>
      <c r="H35" s="124">
        <v>2</v>
      </c>
      <c r="I35" s="143">
        <v>10</v>
      </c>
      <c r="J35" s="77">
        <f>I35*3</f>
        <v>30</v>
      </c>
      <c r="K35" s="124">
        <v>128</v>
      </c>
      <c r="L35" s="124"/>
      <c r="M35" s="124"/>
      <c r="N35" s="124">
        <v>750</v>
      </c>
      <c r="O35" s="124"/>
      <c r="P35" s="124"/>
      <c r="Q35" s="144"/>
      <c r="R35" s="77" t="s">
        <v>1674</v>
      </c>
      <c r="S35" s="124" t="s">
        <v>1675</v>
      </c>
      <c r="T35" s="84"/>
    </row>
    <row customFormat="1" ht="12.75" r="36" s="129">
      <c r="A36" s="76">
        <v>35</v>
      </c>
      <c r="B36" s="77" t="s">
        <v>1704</v>
      </c>
      <c r="C36" s="77" t="s">
        <v>203</v>
      </c>
      <c r="D36" s="123"/>
      <c r="E36" s="124"/>
      <c r="F36" s="123" t="s">
        <v>1705</v>
      </c>
      <c r="G36" s="124" t="s">
        <v>1681</v>
      </c>
      <c r="H36" s="124">
        <v>2</v>
      </c>
      <c r="I36" s="124">
        <v>24</v>
      </c>
      <c r="J36" s="124">
        <f>I36*3</f>
        <v>72</v>
      </c>
      <c r="K36" s="124">
        <v>434</v>
      </c>
      <c r="L36" s="124">
        <v>1200</v>
      </c>
      <c r="M36" s="124"/>
      <c r="N36" s="124"/>
      <c r="O36" s="124"/>
      <c r="P36" s="124"/>
      <c r="Q36" s="144"/>
      <c r="R36" s="77" t="s">
        <v>1662</v>
      </c>
      <c r="S36" s="76" t="s">
        <v>1671</v>
      </c>
      <c r="T36" s="84"/>
    </row>
    <row customFormat="1" ht="12.75" r="37" s="129">
      <c r="A37" s="76">
        <v>37</v>
      </c>
      <c r="B37" s="77" t="s">
        <v>1706</v>
      </c>
      <c r="C37" s="77" t="s">
        <v>203</v>
      </c>
      <c r="D37" s="123"/>
      <c r="E37" s="124"/>
      <c r="F37" s="123" t="s">
        <v>1707</v>
      </c>
      <c r="G37" s="124" t="s">
        <v>1681</v>
      </c>
      <c r="H37" s="124">
        <v>49</v>
      </c>
      <c r="I37" s="143">
        <v>696</v>
      </c>
      <c r="J37" s="124">
        <f>I37*3</f>
        <v>2088</v>
      </c>
      <c r="K37" s="124">
        <v>1840</v>
      </c>
      <c r="L37" s="124">
        <v>27140</v>
      </c>
      <c r="M37" s="124"/>
      <c r="N37" s="124"/>
      <c r="O37" s="124"/>
      <c r="P37" s="124"/>
      <c r="Q37" s="144"/>
      <c r="R37" s="77" t="s">
        <v>1662</v>
      </c>
      <c r="S37" s="76" t="s">
        <v>1663</v>
      </c>
      <c r="T37" s="84"/>
    </row>
    <row customFormat="1" r="38" s="129">
      <c r="A38" s="77">
        <v>38</v>
      </c>
      <c r="B38" s="76" t="s">
        <v>1708</v>
      </c>
      <c r="C38" s="77" t="s">
        <v>188</v>
      </c>
      <c r="D38" s="123"/>
      <c r="E38" s="124"/>
      <c r="F38" s="80" t="s">
        <v>1709</v>
      </c>
      <c r="G38" s="80" t="s">
        <v>1710</v>
      </c>
      <c r="H38" s="80">
        <v>4</v>
      </c>
      <c r="I38" s="80">
        <f>22*4</f>
        <v>88</v>
      </c>
      <c r="J38" s="77">
        <f>I38*3</f>
        <v>264</v>
      </c>
      <c r="K38" s="80">
        <f>44+45+46+47</f>
        <v>182</v>
      </c>
      <c r="L38" s="80">
        <f>4*(537+100)</f>
        <v>2548</v>
      </c>
      <c r="M38" s="80"/>
      <c r="N38" s="80"/>
      <c r="O38" s="80"/>
      <c r="P38" s="80"/>
      <c r="Q38" s="144"/>
      <c r="R38" s="77" t="s">
        <v>1662</v>
      </c>
      <c r="S38" s="76" t="s">
        <v>1671</v>
      </c>
      <c r="T38" s="145"/>
      <c r="U38" s="129"/>
    </row>
    <row customFormat="1" ht="12.75" r="39" s="129">
      <c r="A39" s="76">
        <v>39</v>
      </c>
      <c r="B39" s="76" t="s">
        <v>1711</v>
      </c>
      <c r="C39" s="77" t="s">
        <v>188</v>
      </c>
      <c r="D39" s="123"/>
      <c r="E39" s="124"/>
      <c r="F39" s="80" t="s">
        <v>1712</v>
      </c>
      <c r="G39" s="80" t="s">
        <v>1710</v>
      </c>
      <c r="H39" s="80">
        <v>10</v>
      </c>
      <c r="I39" s="80">
        <v>20</v>
      </c>
      <c r="J39" s="80">
        <f>I39*3</f>
        <v>60</v>
      </c>
      <c r="K39" s="80">
        <v>640</v>
      </c>
      <c r="L39" s="80">
        <v>3000</v>
      </c>
      <c r="M39" s="80"/>
      <c r="N39" s="80"/>
      <c r="O39" s="80"/>
      <c r="P39" s="80"/>
      <c r="Q39" s="144"/>
      <c r="R39" s="80" t="s">
        <v>1662</v>
      </c>
      <c r="S39" s="124" t="s">
        <v>1663</v>
      </c>
      <c r="T39" s="145"/>
    </row>
    <row customFormat="1" ht="12.75" r="40" s="129">
      <c r="A40" s="77">
        <v>40</v>
      </c>
      <c r="B40" s="76" t="s">
        <v>1713</v>
      </c>
      <c r="C40" s="77" t="s">
        <v>188</v>
      </c>
      <c r="D40" s="123"/>
      <c r="E40" s="124"/>
      <c r="F40" s="80" t="s">
        <v>1714</v>
      </c>
      <c r="G40" s="80" t="s">
        <v>1710</v>
      </c>
      <c r="H40" s="80">
        <v>19</v>
      </c>
      <c r="I40" s="80">
        <f>46*19</f>
        <v>874</v>
      </c>
      <c r="J40" s="80">
        <f>I40*3</f>
        <v>2622</v>
      </c>
      <c r="K40" s="80">
        <f>64*19</f>
        <v>1216</v>
      </c>
      <c r="L40" s="80">
        <f>120*19</f>
        <v>2280</v>
      </c>
      <c r="M40" s="80"/>
      <c r="N40" s="80"/>
      <c r="O40" s="80"/>
      <c r="P40" s="80"/>
      <c r="Q40" s="144"/>
      <c r="R40" s="77" t="s">
        <v>1662</v>
      </c>
      <c r="S40" s="124" t="s">
        <v>1663</v>
      </c>
      <c r="T40" s="145"/>
    </row>
    <row customFormat="1" ht="12.75" r="41" s="129">
      <c r="A41" s="76">
        <v>41</v>
      </c>
      <c r="B41" s="138" t="s">
        <v>1715</v>
      </c>
      <c r="C41" s="77" t="s">
        <v>1657</v>
      </c>
      <c r="D41" s="76"/>
      <c r="E41" s="76"/>
      <c r="F41" s="80" t="s">
        <v>1716</v>
      </c>
      <c r="G41" s="80" t="s">
        <v>1710</v>
      </c>
      <c r="H41" s="124">
        <v>33</v>
      </c>
      <c r="I41" s="124">
        <v>-500</v>
      </c>
      <c r="J41" s="124">
        <f>I41*3</f>
        <v>-1500</v>
      </c>
      <c r="K41" s="124">
        <v>-1976</v>
      </c>
      <c r="L41" s="124">
        <v>-37650</v>
      </c>
      <c r="M41" s="124"/>
      <c r="N41" s="80"/>
      <c r="O41" s="80"/>
      <c r="P41" s="80"/>
      <c r="Q41" s="144"/>
      <c r="R41" s="76" t="s">
        <v>1631</v>
      </c>
      <c r="S41" s="76" t="s">
        <v>1632</v>
      </c>
      <c r="T41" s="145"/>
    </row>
    <row customFormat="1" ht="12.75" r="42" s="129">
      <c r="A42" s="77">
        <v>42</v>
      </c>
      <c r="B42" s="76" t="s">
        <v>1717</v>
      </c>
      <c r="C42" s="77" t="s">
        <v>188</v>
      </c>
      <c r="D42" s="123"/>
      <c r="E42" s="124"/>
      <c r="F42" s="80" t="s">
        <v>1718</v>
      </c>
      <c r="G42" s="80" t="s">
        <v>1710</v>
      </c>
      <c r="H42" s="80"/>
      <c r="I42" s="80"/>
      <c r="J42" s="80"/>
      <c r="K42" s="80">
        <f>34*3</f>
        <v>102</v>
      </c>
      <c r="L42" s="80"/>
      <c r="M42" s="80"/>
      <c r="N42" s="80"/>
      <c r="O42" s="80"/>
      <c r="P42" s="80"/>
      <c r="Q42" s="144"/>
      <c r="R42" s="80" t="s">
        <v>1662</v>
      </c>
      <c r="S42" s="76" t="s">
        <v>1671</v>
      </c>
      <c r="T42" s="145"/>
    </row>
    <row customFormat="1" ht="12.75" r="43" s="129">
      <c r="A43" s="76">
        <v>43</v>
      </c>
      <c r="B43" s="76" t="s">
        <v>1719</v>
      </c>
      <c r="C43" s="77" t="s">
        <v>236</v>
      </c>
      <c r="D43" s="123"/>
      <c r="E43" s="124"/>
      <c r="F43" s="80" t="s">
        <v>1720</v>
      </c>
      <c r="G43" s="80" t="s">
        <v>1710</v>
      </c>
      <c r="H43" s="80"/>
      <c r="I43" s="80"/>
      <c r="J43" s="80"/>
      <c r="K43" s="80">
        <f>32*3</f>
        <v>96</v>
      </c>
      <c r="L43" s="80"/>
      <c r="M43" s="80"/>
      <c r="N43" s="80"/>
      <c r="O43" s="80"/>
      <c r="P43" s="80"/>
      <c r="Q43" s="144"/>
      <c r="R43" s="77" t="s">
        <v>1662</v>
      </c>
      <c r="S43" s="76" t="s">
        <v>1671</v>
      </c>
      <c r="T43" s="145"/>
    </row>
    <row customFormat="1" ht="12.75" r="44" s="129">
      <c r="A44" s="77">
        <v>44</v>
      </c>
      <c r="B44" s="76" t="s">
        <v>1721</v>
      </c>
      <c r="C44" s="77" t="s">
        <v>1665</v>
      </c>
      <c r="D44" s="123"/>
      <c r="E44" s="124"/>
      <c r="F44" s="80" t="s">
        <v>1722</v>
      </c>
      <c r="G44" s="80" t="s">
        <v>1710</v>
      </c>
      <c r="H44" s="80">
        <v>4</v>
      </c>
      <c r="I44" s="80">
        <f>-(20*2+32*2)</f>
        <v>-104</v>
      </c>
      <c r="J44" s="80">
        <f>I44*3</f>
        <v>-312</v>
      </c>
      <c r="K44" s="80">
        <f>-(64*4)</f>
        <v>-256</v>
      </c>
      <c r="L44" s="80">
        <f>-(890*4)</f>
        <v>-3560</v>
      </c>
      <c r="M44" s="80"/>
      <c r="N44" s="80"/>
      <c r="O44" s="80"/>
      <c r="P44" s="80"/>
      <c r="Q44" s="144"/>
      <c r="R44" s="80" t="s">
        <v>1662</v>
      </c>
      <c r="S44" s="124" t="s">
        <v>1663</v>
      </c>
      <c r="T44" s="145"/>
    </row>
    <row customFormat="1" ht="12.75" r="45" s="129">
      <c r="A45" s="76">
        <v>45</v>
      </c>
      <c r="B45" s="76" t="s">
        <v>1723</v>
      </c>
      <c r="C45" s="77" t="s">
        <v>188</v>
      </c>
      <c r="D45" s="123"/>
      <c r="E45" s="124"/>
      <c r="F45" s="80" t="s">
        <v>1724</v>
      </c>
      <c r="G45" s="80" t="s">
        <v>1710</v>
      </c>
      <c r="H45" s="80">
        <v>6</v>
      </c>
      <c r="I45" s="80">
        <f>-(6*10)</f>
        <v>-60</v>
      </c>
      <c r="J45" s="80">
        <f>I45*3</f>
        <v>-180</v>
      </c>
      <c r="K45" s="80"/>
      <c r="L45" s="80"/>
      <c r="M45" s="80"/>
      <c r="N45" s="80"/>
      <c r="O45" s="80"/>
      <c r="P45" s="80"/>
      <c r="Q45" s="144"/>
      <c r="R45" s="80" t="s">
        <v>1662</v>
      </c>
      <c r="S45" s="124" t="s">
        <v>1663</v>
      </c>
      <c r="T45" s="145"/>
    </row>
    <row customFormat="1" ht="12.75" r="46" s="129">
      <c r="A46" s="77">
        <v>46</v>
      </c>
      <c r="B46" s="76" t="s">
        <v>1725</v>
      </c>
      <c r="C46" s="77" t="s">
        <v>188</v>
      </c>
      <c r="D46" s="123"/>
      <c r="E46" s="124"/>
      <c r="F46" s="80" t="s">
        <v>1726</v>
      </c>
      <c r="G46" s="80" t="s">
        <v>1710</v>
      </c>
      <c r="H46" s="80">
        <v>11</v>
      </c>
      <c r="I46" s="124">
        <f>2*16+9*8</f>
        <v>104</v>
      </c>
      <c r="J46" s="80">
        <f>2*48+9*24</f>
        <v>312</v>
      </c>
      <c r="K46" s="80">
        <f>2*32+9*16</f>
        <v>208</v>
      </c>
      <c r="L46" s="80">
        <f>2*610+9*160</f>
        <v>2660</v>
      </c>
      <c r="M46" s="80"/>
      <c r="N46" s="80"/>
      <c r="O46" s="80"/>
      <c r="P46" s="80"/>
      <c r="Q46" s="144"/>
      <c r="R46" s="80" t="s">
        <v>1662</v>
      </c>
      <c r="S46" s="124" t="s">
        <v>1663</v>
      </c>
      <c r="T46" s="145"/>
    </row>
    <row customFormat="1" ht="12.75" r="47" s="129">
      <c r="A47" s="76">
        <v>47</v>
      </c>
      <c r="B47" s="76" t="s">
        <v>1727</v>
      </c>
      <c r="C47" s="77" t="s">
        <v>188</v>
      </c>
      <c r="D47" s="123"/>
      <c r="E47" s="124"/>
      <c r="F47" s="80" t="s">
        <v>1728</v>
      </c>
      <c r="G47" s="80" t="s">
        <v>1710</v>
      </c>
      <c r="H47" s="80">
        <v>12</v>
      </c>
      <c r="I47" s="80">
        <f>-(12*8)</f>
        <v>-96</v>
      </c>
      <c r="J47" s="80">
        <f>I47*3</f>
        <v>-288</v>
      </c>
      <c r="K47" s="80"/>
      <c r="L47" s="80"/>
      <c r="M47" s="80"/>
      <c r="N47" s="80"/>
      <c r="O47" s="80"/>
      <c r="P47" s="80"/>
      <c r="Q47" s="144"/>
      <c r="R47" s="80" t="s">
        <v>1662</v>
      </c>
      <c r="S47" s="124" t="s">
        <v>1663</v>
      </c>
      <c r="T47" s="145"/>
    </row>
    <row customFormat="1" ht="12.75" r="48" s="129">
      <c r="A48" s="77">
        <v>48</v>
      </c>
      <c r="B48" s="76" t="s">
        <v>1729</v>
      </c>
      <c r="C48" s="77" t="s">
        <v>188</v>
      </c>
      <c r="D48" s="123"/>
      <c r="E48" s="124"/>
      <c r="F48" s="80" t="s">
        <v>1730</v>
      </c>
      <c r="G48" s="80" t="s">
        <v>1710</v>
      </c>
      <c r="H48" s="80">
        <v>3</v>
      </c>
      <c r="I48" s="80">
        <f>-12*3</f>
        <v>-36</v>
      </c>
      <c r="J48" s="80">
        <f>I48*3</f>
        <v>-108</v>
      </c>
      <c r="K48" s="80">
        <f>-70*3</f>
        <v>-210</v>
      </c>
      <c r="L48" s="80">
        <f>-460*3</f>
        <v>-1380</v>
      </c>
      <c r="M48" s="80"/>
      <c r="N48" s="80"/>
      <c r="O48" s="80"/>
      <c r="P48" s="80"/>
      <c r="Q48" s="144"/>
      <c r="R48" s="80" t="s">
        <v>1662</v>
      </c>
      <c r="S48" s="124" t="s">
        <v>1663</v>
      </c>
      <c r="T48" s="145"/>
    </row>
    <row customFormat="1" ht="12.75" r="49" s="129">
      <c r="A49" s="76">
        <v>49</v>
      </c>
      <c r="B49" s="76" t="s">
        <v>1731</v>
      </c>
      <c r="C49" s="77" t="s">
        <v>188</v>
      </c>
      <c r="D49" s="123"/>
      <c r="E49" s="124"/>
      <c r="F49" s="80" t="s">
        <v>1732</v>
      </c>
      <c r="G49" s="80" t="s">
        <v>1710</v>
      </c>
      <c r="H49" s="124">
        <v>19</v>
      </c>
      <c r="I49" s="124">
        <f>13*6+14*3+10*3</f>
        <v>150</v>
      </c>
      <c r="J49" s="124">
        <f>I49*3</f>
        <v>450</v>
      </c>
      <c r="K49" s="124">
        <f>16*3+64*3+10*3+64*4+16*3+38*3</f>
        <v>688</v>
      </c>
      <c r="L49" s="124">
        <f>1360*3+460*3+260+3+360*10</f>
        <v>9323</v>
      </c>
      <c r="M49" s="124"/>
      <c r="N49" s="80"/>
      <c r="O49" s="80"/>
      <c r="P49" s="80"/>
      <c r="Q49" s="144"/>
      <c r="R49" s="124" t="s">
        <v>1662</v>
      </c>
      <c r="S49" s="124" t="s">
        <v>1663</v>
      </c>
      <c r="T49" s="145"/>
    </row>
    <row customFormat="1" ht="12.75" r="50" s="129">
      <c r="A50" s="77">
        <v>50</v>
      </c>
      <c r="B50" s="138" t="s">
        <v>1733</v>
      </c>
      <c r="C50" s="77" t="s">
        <v>236</v>
      </c>
      <c r="D50" s="76"/>
      <c r="E50" s="76"/>
      <c r="F50" s="80" t="s">
        <v>1734</v>
      </c>
      <c r="G50" s="80" t="s">
        <v>1710</v>
      </c>
      <c r="H50" s="80">
        <v>3</v>
      </c>
      <c r="I50" s="80">
        <v>-58</v>
      </c>
      <c r="J50" s="80">
        <f>I50*3</f>
        <v>-174</v>
      </c>
      <c r="K50" s="80"/>
      <c r="L50" s="80"/>
      <c r="M50" s="80"/>
      <c r="N50" s="80"/>
      <c r="O50" s="80"/>
      <c r="P50" s="80"/>
      <c r="Q50" s="144"/>
      <c r="R50" s="76" t="s">
        <v>1631</v>
      </c>
      <c r="S50" s="76" t="s">
        <v>1632</v>
      </c>
      <c r="T50" s="145"/>
    </row>
    <row customFormat="1" ht="12.75" r="51" s="129">
      <c r="A51" s="76">
        <v>51</v>
      </c>
      <c r="B51" s="76" t="s">
        <v>1735</v>
      </c>
      <c r="C51" s="77" t="s">
        <v>188</v>
      </c>
      <c r="D51" s="123"/>
      <c r="E51" s="124"/>
      <c r="F51" s="80" t="s">
        <v>1736</v>
      </c>
      <c r="G51" s="80" t="s">
        <v>1710</v>
      </c>
      <c r="H51" s="80">
        <v>3</v>
      </c>
      <c r="I51" s="80">
        <f>-30</f>
        <v>-30</v>
      </c>
      <c r="J51" s="80">
        <f>I51*3</f>
        <v>-90</v>
      </c>
      <c r="K51" s="80"/>
      <c r="L51" s="80"/>
      <c r="M51" s="80"/>
      <c r="N51" s="80"/>
      <c r="O51" s="80"/>
      <c r="P51" s="80"/>
      <c r="Q51" s="144"/>
      <c r="R51" s="80" t="s">
        <v>1662</v>
      </c>
      <c r="S51" s="124" t="s">
        <v>1663</v>
      </c>
      <c r="T51" s="145"/>
    </row>
    <row ht="25.5" r="52">
      <c r="A52" s="77">
        <v>52</v>
      </c>
      <c r="B52" s="78" t="s">
        <v>1737</v>
      </c>
      <c r="C52" s="79" t="s">
        <v>1143</v>
      </c>
      <c r="D52" s="107"/>
      <c r="E52" s="108"/>
      <c r="F52" s="146" t="s">
        <v>1738</v>
      </c>
      <c r="G52" s="146" t="s">
        <v>1710</v>
      </c>
      <c r="H52" s="146">
        <v>2</v>
      </c>
      <c r="I52" s="146">
        <v>119</v>
      </c>
      <c r="J52" s="146">
        <f>I52*3</f>
        <v>357</v>
      </c>
      <c r="K52" s="146">
        <f>28.5*2</f>
        <v>57</v>
      </c>
      <c r="L52" s="146">
        <f>153*2+26000</f>
        <v>26306</v>
      </c>
      <c r="M52" s="146"/>
      <c r="N52" s="146"/>
      <c r="O52" s="146"/>
      <c r="P52" s="146"/>
      <c r="Q52" s="124"/>
      <c r="R52" s="146" t="s">
        <v>1662</v>
      </c>
      <c r="S52" s="124" t="s">
        <v>1663</v>
      </c>
      <c r="T52" s="147" t="s">
        <v>1739</v>
      </c>
    </row>
    <row r="53">
      <c r="A53" s="76">
        <v>53</v>
      </c>
      <c r="B53" s="78" t="s">
        <v>1740</v>
      </c>
      <c r="C53" s="77" t="s">
        <v>203</v>
      </c>
      <c r="D53" s="107"/>
      <c r="E53" s="108"/>
      <c r="F53" s="80" t="s">
        <v>1741</v>
      </c>
      <c r="G53" s="80" t="s">
        <v>1742</v>
      </c>
      <c r="H53" s="80">
        <v>2</v>
      </c>
      <c r="I53" s="80">
        <v>98</v>
      </c>
      <c r="J53" s="80">
        <f>I53*3</f>
        <v>294</v>
      </c>
      <c r="K53" s="80">
        <f>77*2</f>
        <v>154</v>
      </c>
      <c r="L53" s="80">
        <v>4080</v>
      </c>
      <c r="M53" s="80"/>
      <c r="N53" s="80"/>
      <c r="O53" s="80"/>
      <c r="P53" s="80"/>
      <c r="Q53" s="124"/>
      <c r="R53" s="146" t="s">
        <v>1662</v>
      </c>
      <c r="S53" s="124" t="s">
        <v>1663</v>
      </c>
      <c r="T53" s="145"/>
    </row>
    <row r="54">
      <c r="A54" s="77">
        <v>54</v>
      </c>
      <c r="B54" s="76" t="s">
        <v>1743</v>
      </c>
      <c r="C54" s="77" t="s">
        <v>203</v>
      </c>
      <c r="D54" s="107"/>
      <c r="E54" s="108"/>
      <c r="F54" s="80" t="s">
        <v>1744</v>
      </c>
      <c r="G54" s="80" t="s">
        <v>1742</v>
      </c>
      <c r="H54" s="80">
        <v>2</v>
      </c>
      <c r="I54" s="80">
        <f>24*2</f>
        <v>48</v>
      </c>
      <c r="J54" s="80">
        <f>I54*3</f>
        <v>144</v>
      </c>
      <c r="K54" s="80">
        <f>26*2</f>
        <v>52</v>
      </c>
      <c r="L54" s="80">
        <f>671*2+402</f>
        <v>1744</v>
      </c>
      <c r="M54" s="80"/>
      <c r="N54" s="80"/>
      <c r="O54" s="80"/>
      <c r="P54" s="80"/>
      <c r="Q54" s="124"/>
      <c r="R54" s="146" t="s">
        <v>1662</v>
      </c>
      <c r="S54" s="124" t="s">
        <v>1663</v>
      </c>
      <c r="T54" s="145"/>
    </row>
    <row r="55">
      <c r="A55" s="76">
        <v>55</v>
      </c>
      <c r="B55" s="76" t="s">
        <v>1745</v>
      </c>
      <c r="C55" s="77" t="s">
        <v>188</v>
      </c>
      <c r="D55" s="123"/>
      <c r="E55" s="124"/>
      <c r="F55" s="80" t="s">
        <v>1746</v>
      </c>
      <c r="G55" s="80" t="s">
        <v>1742</v>
      </c>
      <c r="H55" s="80">
        <v>5</v>
      </c>
      <c r="I55" s="80">
        <f>-(8*3+15+12)</f>
        <v>-51</v>
      </c>
      <c r="J55" s="80">
        <f>I55*3</f>
        <v>-153</v>
      </c>
      <c r="K55" s="80">
        <f>-(48+64)</f>
        <v>-112</v>
      </c>
      <c r="L55" s="80">
        <f>-(1360+650)</f>
        <v>-2010</v>
      </c>
      <c r="M55" s="80"/>
      <c r="N55" s="80"/>
      <c r="O55" s="80"/>
      <c r="P55" s="80"/>
      <c r="Q55" s="124"/>
      <c r="R55" s="77" t="s">
        <v>1678</v>
      </c>
      <c r="S55" s="76" t="s">
        <v>1671</v>
      </c>
      <c r="T55" s="145"/>
    </row>
    <row r="56">
      <c r="A56" s="77">
        <v>56</v>
      </c>
      <c r="B56" s="76" t="s">
        <v>1747</v>
      </c>
      <c r="C56" s="77" t="s">
        <v>203</v>
      </c>
      <c r="D56" s="107"/>
      <c r="E56" s="108"/>
      <c r="F56" s="80" t="s">
        <v>1748</v>
      </c>
      <c r="G56" s="80" t="s">
        <v>1742</v>
      </c>
      <c r="H56" s="80">
        <v>2</v>
      </c>
      <c r="I56" s="80">
        <v>48</v>
      </c>
      <c r="J56" s="80">
        <f>I56*3</f>
        <v>144</v>
      </c>
      <c r="K56" s="80">
        <v>48</v>
      </c>
      <c r="L56" s="80">
        <f>192*2+49*2</f>
        <v>482</v>
      </c>
      <c r="M56" s="80"/>
      <c r="N56" s="80"/>
      <c r="O56" s="80"/>
      <c r="P56" s="80"/>
      <c r="Q56" s="124"/>
      <c r="R56" s="146" t="s">
        <v>1662</v>
      </c>
      <c r="S56" s="124" t="s">
        <v>1663</v>
      </c>
      <c r="T56" s="145"/>
    </row>
    <row r="57">
      <c r="A57" s="76">
        <v>57</v>
      </c>
      <c r="B57" s="76" t="s">
        <v>1749</v>
      </c>
      <c r="C57" s="77" t="s">
        <v>203</v>
      </c>
      <c r="D57" s="107"/>
      <c r="E57" s="108"/>
      <c r="F57" s="80" t="s">
        <v>1750</v>
      </c>
      <c r="G57" s="80" t="s">
        <v>1742</v>
      </c>
      <c r="H57" s="80">
        <v>2</v>
      </c>
      <c r="I57" s="80">
        <v>48</v>
      </c>
      <c r="J57" s="80">
        <f>I57*3</f>
        <v>144</v>
      </c>
      <c r="K57" s="80">
        <v>48</v>
      </c>
      <c r="L57" s="80">
        <f>204*2+92*2</f>
        <v>592</v>
      </c>
      <c r="M57" s="80"/>
      <c r="N57" s="80"/>
      <c r="O57" s="80"/>
      <c r="P57" s="80"/>
      <c r="Q57" s="124"/>
      <c r="R57" s="146" t="s">
        <v>1662</v>
      </c>
      <c r="S57" s="124" t="s">
        <v>1663</v>
      </c>
      <c r="T57" s="145"/>
    </row>
    <row r="58">
      <c r="A58" s="77">
        <v>58</v>
      </c>
      <c r="B58" s="76" t="s">
        <v>1751</v>
      </c>
      <c r="C58" s="77" t="s">
        <v>188</v>
      </c>
      <c r="D58" s="123"/>
      <c r="E58" s="124"/>
      <c r="F58" s="80" t="s">
        <v>1752</v>
      </c>
      <c r="G58" s="80" t="s">
        <v>1742</v>
      </c>
      <c r="H58" s="80"/>
      <c r="I58" s="80"/>
      <c r="J58" s="80"/>
      <c r="K58" s="80"/>
      <c r="L58" s="80">
        <v>100</v>
      </c>
      <c r="M58" s="80"/>
      <c r="N58" s="80"/>
      <c r="O58" s="80"/>
      <c r="P58" s="80"/>
      <c r="Q58" s="124"/>
      <c r="R58" s="146" t="s">
        <v>1662</v>
      </c>
      <c r="S58" s="124">
        <v>2019</v>
      </c>
      <c r="T58" s="145"/>
    </row>
    <row r="59">
      <c r="A59" s="76">
        <v>59</v>
      </c>
      <c r="B59" s="76" t="s">
        <v>1753</v>
      </c>
      <c r="C59" s="77" t="s">
        <v>203</v>
      </c>
      <c r="D59" s="123"/>
      <c r="E59" s="124"/>
      <c r="F59" s="80" t="s">
        <v>1754</v>
      </c>
      <c r="G59" s="80" t="s">
        <v>1742</v>
      </c>
      <c r="H59" s="80">
        <v>2</v>
      </c>
      <c r="I59" s="80">
        <v>23</v>
      </c>
      <c r="J59" s="80">
        <f>I59*3</f>
        <v>69</v>
      </c>
      <c r="K59" s="80">
        <f>24*2</f>
        <v>48</v>
      </c>
      <c r="L59" s="80">
        <f>200*2</f>
        <v>400</v>
      </c>
      <c r="M59" s="80"/>
      <c r="N59" s="80"/>
      <c r="O59" s="80"/>
      <c r="P59" s="80"/>
      <c r="Q59" s="124"/>
      <c r="R59" s="146" t="s">
        <v>1662</v>
      </c>
      <c r="S59" s="124" t="s">
        <v>1663</v>
      </c>
      <c r="T59" s="145"/>
    </row>
    <row r="60">
      <c r="A60" s="77">
        <v>60</v>
      </c>
      <c r="B60" s="76" t="s">
        <v>1755</v>
      </c>
      <c r="C60" s="77" t="s">
        <v>188</v>
      </c>
      <c r="D60" s="123"/>
      <c r="E60" s="124"/>
      <c r="F60" s="80" t="s">
        <v>1756</v>
      </c>
      <c r="G60" s="80" t="s">
        <v>1742</v>
      </c>
      <c r="H60" s="80">
        <v>4</v>
      </c>
      <c r="I60" s="80">
        <v>-24</v>
      </c>
      <c r="J60" s="80"/>
      <c r="K60" s="80"/>
      <c r="L60" s="80"/>
      <c r="M60" s="80"/>
      <c r="N60" s="124"/>
      <c r="O60" s="124"/>
      <c r="P60" s="124"/>
      <c r="Q60" s="124"/>
      <c r="R60" s="77" t="s">
        <v>1678</v>
      </c>
      <c r="S60" s="76" t="s">
        <v>1671</v>
      </c>
      <c r="T60" s="145"/>
    </row>
    <row r="61">
      <c r="A61" s="76">
        <v>61</v>
      </c>
      <c r="B61" s="76" t="s">
        <v>1757</v>
      </c>
      <c r="C61" s="77" t="s">
        <v>236</v>
      </c>
      <c r="D61" s="123"/>
      <c r="E61" s="124"/>
      <c r="F61" s="80" t="s">
        <v>1758</v>
      </c>
      <c r="G61" s="80" t="s">
        <v>1742</v>
      </c>
      <c r="H61" s="80">
        <v>12</v>
      </c>
      <c r="I61" s="80">
        <v>-90</v>
      </c>
      <c r="J61" s="80">
        <v>-270</v>
      </c>
      <c r="K61" s="80"/>
      <c r="L61" s="80"/>
      <c r="M61" s="80"/>
      <c r="N61" s="80"/>
      <c r="O61" s="80"/>
      <c r="P61" s="80"/>
      <c r="Q61" s="124"/>
      <c r="R61" s="146" t="s">
        <v>1662</v>
      </c>
      <c r="S61" s="124" t="s">
        <v>1663</v>
      </c>
      <c r="T61" s="145"/>
    </row>
    <row r="62">
      <c r="A62" s="77">
        <v>62</v>
      </c>
      <c r="B62" s="78" t="s">
        <v>1759</v>
      </c>
      <c r="C62" s="79" t="s">
        <v>188</v>
      </c>
      <c r="D62" s="107"/>
      <c r="E62" s="108"/>
      <c r="F62" s="146" t="s">
        <v>1760</v>
      </c>
      <c r="G62" s="146" t="s">
        <v>1742</v>
      </c>
      <c r="H62" s="146">
        <v>12</v>
      </c>
      <c r="I62" s="146">
        <v>0</v>
      </c>
      <c r="J62" s="146">
        <v>0</v>
      </c>
      <c r="K62" s="146">
        <f>64*12</f>
        <v>768</v>
      </c>
      <c r="L62" s="146">
        <v>0</v>
      </c>
      <c r="M62" s="146"/>
      <c r="N62" s="146"/>
      <c r="O62" s="146"/>
      <c r="P62" s="146"/>
      <c r="Q62" s="124"/>
      <c r="R62" s="146" t="s">
        <v>1662</v>
      </c>
      <c r="S62" s="124" t="s">
        <v>1663</v>
      </c>
      <c r="T62" s="147"/>
    </row>
    <row r="63">
      <c r="A63" s="76">
        <v>63</v>
      </c>
      <c r="B63" s="78" t="s">
        <v>1761</v>
      </c>
      <c r="C63" s="79" t="s">
        <v>188</v>
      </c>
      <c r="D63" s="107"/>
      <c r="E63" s="108"/>
      <c r="F63" s="146" t="s">
        <v>1762</v>
      </c>
      <c r="G63" s="146" t="s">
        <v>1742</v>
      </c>
      <c r="H63" s="146">
        <v>13</v>
      </c>
      <c r="I63" s="146">
        <v>260</v>
      </c>
      <c r="J63" s="146">
        <f>I63*3</f>
        <v>780</v>
      </c>
      <c r="K63" s="146">
        <v>816</v>
      </c>
      <c r="L63" s="146">
        <v>48000</v>
      </c>
      <c r="M63" s="146"/>
      <c r="N63" s="146"/>
      <c r="O63" s="146"/>
      <c r="P63" s="146"/>
      <c r="Q63" s="124"/>
      <c r="R63" s="146" t="s">
        <v>1662</v>
      </c>
      <c r="S63" s="124" t="s">
        <v>1663</v>
      </c>
      <c r="T63" s="147"/>
    </row>
    <row r="64">
      <c r="A64" s="77">
        <v>64</v>
      </c>
      <c r="B64" s="78" t="s">
        <v>1763</v>
      </c>
      <c r="C64" s="79" t="s">
        <v>188</v>
      </c>
      <c r="D64" s="107"/>
      <c r="E64" s="108"/>
      <c r="F64" s="146" t="s">
        <v>1764</v>
      </c>
      <c r="G64" s="146" t="s">
        <v>1742</v>
      </c>
      <c r="H64" s="146">
        <v>3</v>
      </c>
      <c r="I64" s="146"/>
      <c r="J64" s="146"/>
      <c r="K64" s="146"/>
      <c r="L64" s="146"/>
      <c r="M64" s="146"/>
      <c r="N64" s="146"/>
      <c r="O64" s="146"/>
      <c r="P64" s="146"/>
      <c r="Q64" s="124"/>
      <c r="R64" s="146"/>
      <c r="S64" s="108"/>
      <c r="T64" s="147"/>
    </row>
    <row r="65">
      <c r="A65" s="76">
        <v>65</v>
      </c>
      <c r="B65" s="78" t="s">
        <v>1765</v>
      </c>
      <c r="C65" s="79" t="s">
        <v>188</v>
      </c>
      <c r="D65" s="107"/>
      <c r="E65" s="108"/>
      <c r="F65" s="146" t="s">
        <v>1764</v>
      </c>
      <c r="G65" s="146" t="s">
        <v>1742</v>
      </c>
      <c r="H65" s="146">
        <v>3</v>
      </c>
      <c r="I65" s="146"/>
      <c r="J65" s="146"/>
      <c r="K65" s="146"/>
      <c r="L65" s="146"/>
      <c r="M65" s="146"/>
      <c r="N65" s="146"/>
      <c r="O65" s="146"/>
      <c r="P65" s="146"/>
      <c r="Q65" s="124"/>
      <c r="R65" s="146"/>
      <c r="S65" s="108"/>
      <c r="T65" s="147"/>
    </row>
    <row ht="25.5" r="66">
      <c r="A66" s="77">
        <v>66</v>
      </c>
      <c r="B66" s="76" t="s">
        <v>1766</v>
      </c>
      <c r="C66" s="79" t="s">
        <v>188</v>
      </c>
      <c r="D66" s="107"/>
      <c r="E66" s="108"/>
      <c r="F66" s="80" t="s">
        <v>1767</v>
      </c>
      <c r="G66" s="80" t="s">
        <v>1742</v>
      </c>
      <c r="H66" s="80">
        <v>5</v>
      </c>
      <c r="I66" s="80"/>
      <c r="J66" s="80"/>
      <c r="K66" s="80"/>
      <c r="L66" s="80"/>
      <c r="M66" s="80">
        <v>5693</v>
      </c>
      <c r="N66" s="80"/>
      <c r="O66" s="80"/>
      <c r="P66" s="80"/>
      <c r="Q66" s="124"/>
      <c r="R66" s="146" t="s">
        <v>1662</v>
      </c>
      <c r="S66" s="124" t="s">
        <v>1663</v>
      </c>
      <c r="T66" s="145" t="s">
        <v>1768</v>
      </c>
    </row>
    <row r="67">
      <c r="A67" s="76">
        <v>67</v>
      </c>
      <c r="B67" s="76" t="s">
        <v>1769</v>
      </c>
      <c r="C67" s="77" t="s">
        <v>188</v>
      </c>
      <c r="D67" s="107"/>
      <c r="E67" s="108"/>
      <c r="F67" s="80" t="s">
        <v>1770</v>
      </c>
      <c r="G67" s="80" t="s">
        <v>1742</v>
      </c>
      <c r="H67" s="80">
        <v>6</v>
      </c>
      <c r="I67" s="80">
        <v>-60</v>
      </c>
      <c r="J67" s="146">
        <f>I67*3</f>
        <v>-180</v>
      </c>
      <c r="K67" s="80"/>
      <c r="L67" s="80"/>
      <c r="M67" s="80"/>
      <c r="N67" s="80"/>
      <c r="O67" s="80"/>
      <c r="P67" s="80"/>
      <c r="Q67" s="124"/>
      <c r="R67" s="146" t="s">
        <v>1662</v>
      </c>
      <c r="S67" s="124" t="s">
        <v>1663</v>
      </c>
      <c r="T67" s="145"/>
    </row>
    <row r="68">
      <c r="A68" s="77">
        <v>68</v>
      </c>
      <c r="B68" s="78" t="s">
        <v>1771</v>
      </c>
      <c r="C68" s="77" t="s">
        <v>236</v>
      </c>
      <c r="D68" s="107"/>
      <c r="E68" s="108"/>
      <c r="F68" s="80" t="s">
        <v>1772</v>
      </c>
      <c r="G68" s="80" t="s">
        <v>1742</v>
      </c>
      <c r="H68" s="80">
        <v>27</v>
      </c>
      <c r="I68" s="80">
        <v>300</v>
      </c>
      <c r="J68" s="146">
        <f>I68*3</f>
        <v>900</v>
      </c>
      <c r="K68" s="80">
        <v>1452</v>
      </c>
      <c r="L68" s="80">
        <v>35875</v>
      </c>
      <c r="M68" s="80"/>
      <c r="N68" s="80"/>
      <c r="O68" s="80"/>
      <c r="P68" s="80"/>
      <c r="Q68" s="124"/>
      <c r="R68" s="146" t="s">
        <v>1662</v>
      </c>
      <c r="S68" s="124" t="s">
        <v>1663</v>
      </c>
      <c r="T68" s="145"/>
    </row>
    <row r="69">
      <c r="A69" s="76">
        <v>69</v>
      </c>
      <c r="B69" s="138" t="s">
        <v>1773</v>
      </c>
      <c r="C69" s="79" t="s">
        <v>188</v>
      </c>
      <c r="D69" s="146"/>
      <c r="E69" s="146"/>
      <c r="F69" s="146" t="s">
        <v>1774</v>
      </c>
      <c r="G69" s="146" t="s">
        <v>1742</v>
      </c>
      <c r="H69" s="146">
        <v>10</v>
      </c>
      <c r="I69" s="146">
        <v>112</v>
      </c>
      <c r="J69" s="146">
        <f>I69*3</f>
        <v>336</v>
      </c>
      <c r="K69" s="146">
        <v>224</v>
      </c>
      <c r="L69" s="146">
        <v>2060</v>
      </c>
      <c r="M69" s="146"/>
      <c r="N69" s="146"/>
      <c r="O69" s="146"/>
      <c r="P69" s="146"/>
      <c r="Q69" s="124"/>
      <c r="R69" s="146" t="s">
        <v>1631</v>
      </c>
      <c r="S69" s="76" t="s">
        <v>1632</v>
      </c>
      <c r="T69" s="147"/>
    </row>
    <row r="70">
      <c r="A70" s="77">
        <v>70</v>
      </c>
      <c r="B70" s="78" t="s">
        <v>1775</v>
      </c>
      <c r="C70" s="77" t="s">
        <v>188</v>
      </c>
      <c r="D70" s="107"/>
      <c r="E70" s="108"/>
      <c r="F70" s="80" t="s">
        <v>1776</v>
      </c>
      <c r="G70" s="80" t="s">
        <v>1777</v>
      </c>
      <c r="H70" s="80">
        <v>28</v>
      </c>
      <c r="I70" s="80">
        <v>666</v>
      </c>
      <c r="J70" s="124">
        <f>I70*3</f>
        <v>1998</v>
      </c>
      <c r="K70" s="80">
        <v>1336</v>
      </c>
      <c r="L70" s="80">
        <v>38280</v>
      </c>
      <c r="M70" s="80"/>
      <c r="N70" s="80"/>
      <c r="O70" s="80"/>
      <c r="P70" s="80"/>
      <c r="Q70" s="124"/>
      <c r="R70" s="146" t="s">
        <v>1662</v>
      </c>
      <c r="S70" s="124" t="s">
        <v>1663</v>
      </c>
      <c r="T70" s="145"/>
    </row>
    <row ht="25.5" r="71">
      <c r="A71" s="76">
        <v>71</v>
      </c>
      <c r="B71" s="78" t="s">
        <v>1778</v>
      </c>
      <c r="C71" s="77" t="s">
        <v>188</v>
      </c>
      <c r="D71" s="107"/>
      <c r="E71" s="108"/>
      <c r="F71" s="80" t="s">
        <v>1779</v>
      </c>
      <c r="G71" s="80" t="s">
        <v>1777</v>
      </c>
      <c r="H71" s="80">
        <v>3</v>
      </c>
      <c r="I71" s="80">
        <v>72</v>
      </c>
      <c r="J71" s="80">
        <f>I71*3</f>
        <v>216</v>
      </c>
      <c r="K71" s="80">
        <f>48*3</f>
        <v>144</v>
      </c>
      <c r="L71" s="80">
        <v>1500</v>
      </c>
      <c r="M71" s="80"/>
      <c r="N71" s="80"/>
      <c r="O71" s="80"/>
      <c r="P71" s="80"/>
      <c r="Q71" s="124"/>
      <c r="R71" s="146" t="s">
        <v>1662</v>
      </c>
      <c r="S71" s="124" t="s">
        <v>1663</v>
      </c>
      <c r="T71" s="145" t="s">
        <v>1780</v>
      </c>
    </row>
    <row r="72">
      <c r="A72" s="77">
        <v>72</v>
      </c>
      <c r="B72" s="138" t="s">
        <v>903</v>
      </c>
      <c r="C72" s="77" t="s">
        <v>188</v>
      </c>
      <c r="D72" s="123"/>
      <c r="E72" s="124"/>
      <c r="F72" s="80" t="str">
        <f>INDEX('Cấp phát TN'!C1:G1048574,MATCH(B72,'Cấp phát TN'!C1:C1048574,0),2)</f>
        <v>BSS</v>
      </c>
      <c r="G72" s="80" t="s">
        <v>1777</v>
      </c>
      <c r="H72" s="80">
        <v>4</v>
      </c>
      <c r="I72" s="80">
        <f>16*2+24*2</f>
        <v>80</v>
      </c>
      <c r="J72" s="80">
        <f>I72*3</f>
        <v>240</v>
      </c>
      <c r="K72" s="80">
        <f>16*2+32*2</f>
        <v>96</v>
      </c>
      <c r="L72" s="80">
        <v>1340</v>
      </c>
      <c r="M72" s="80">
        <f>350*2+200*2+1200</f>
        <v>2300</v>
      </c>
      <c r="N72" s="80"/>
      <c r="O72" s="80"/>
      <c r="P72" s="80"/>
      <c r="Q72" s="124"/>
      <c r="R72" s="146" t="s">
        <v>1631</v>
      </c>
      <c r="S72" s="76" t="s">
        <v>1632</v>
      </c>
      <c r="T72" s="145"/>
    </row>
    <row ht="23.25" r="73">
      <c r="A73" s="76">
        <v>73</v>
      </c>
      <c r="B73" s="76" t="s">
        <v>1781</v>
      </c>
      <c r="C73" s="77" t="s">
        <v>188</v>
      </c>
      <c r="D73" s="123"/>
      <c r="E73" s="124"/>
      <c r="F73" s="80" t="s">
        <v>1782</v>
      </c>
      <c r="G73" s="80" t="s">
        <v>1777</v>
      </c>
      <c r="H73" s="80">
        <v>19</v>
      </c>
      <c r="I73" s="80">
        <v>210</v>
      </c>
      <c r="J73" s="80">
        <v>630</v>
      </c>
      <c r="K73" s="80">
        <v>678</v>
      </c>
      <c r="L73" s="80">
        <v>37920</v>
      </c>
      <c r="M73" s="80"/>
      <c r="N73" s="80"/>
      <c r="O73" s="80"/>
      <c r="P73" s="80"/>
      <c r="Q73" s="124"/>
      <c r="R73" s="146"/>
      <c r="S73" s="76"/>
      <c r="T73" s="145" t="s">
        <v>1783</v>
      </c>
    </row>
    <row r="74">
      <c r="A74" s="77">
        <v>74</v>
      </c>
      <c r="B74" s="78" t="s">
        <v>1784</v>
      </c>
      <c r="C74" s="77" t="s">
        <v>203</v>
      </c>
      <c r="D74" s="107"/>
      <c r="E74" s="108"/>
      <c r="F74" s="80" t="s">
        <v>1785</v>
      </c>
      <c r="G74" s="80" t="s">
        <v>1777</v>
      </c>
      <c r="H74" s="80">
        <v>49</v>
      </c>
      <c r="I74" s="80">
        <v>-696</v>
      </c>
      <c r="J74" s="80">
        <f>I74*3</f>
        <v>-2088</v>
      </c>
      <c r="K74" s="80">
        <v>-1840</v>
      </c>
      <c r="L74" s="80">
        <v>-27140</v>
      </c>
      <c r="M74" s="80"/>
      <c r="N74" s="80"/>
      <c r="O74" s="80"/>
      <c r="P74" s="80"/>
      <c r="Q74" s="124"/>
      <c r="R74" s="146" t="s">
        <v>1662</v>
      </c>
      <c r="S74" s="124" t="s">
        <v>1663</v>
      </c>
      <c r="T74" s="145"/>
    </row>
    <row r="75">
      <c r="A75" s="76">
        <v>75</v>
      </c>
      <c r="B75" s="78" t="s">
        <v>1786</v>
      </c>
      <c r="C75" s="77" t="s">
        <v>203</v>
      </c>
      <c r="D75" s="107"/>
      <c r="E75" s="108"/>
      <c r="F75" s="80" t="s">
        <v>1787</v>
      </c>
      <c r="G75" s="80" t="s">
        <v>1777</v>
      </c>
      <c r="H75" s="80">
        <v>42</v>
      </c>
      <c r="I75" s="80">
        <f>8*18+4*6+8*3+24*3*5</f>
        <v>552</v>
      </c>
      <c r="J75" s="80">
        <f>I75*3</f>
        <v>1656</v>
      </c>
      <c r="K75" s="80">
        <f>16*18+8*6+24*3+24*3+25*3+24*3+63*3+31*3</f>
        <v>909</v>
      </c>
      <c r="L75" s="80">
        <f>220*18+260*6+260*3+300*3+300*3+300*3+920*3+300*3+300</f>
        <v>12960</v>
      </c>
      <c r="M75" s="80"/>
      <c r="N75" s="80"/>
      <c r="O75" s="80"/>
      <c r="P75" s="80"/>
      <c r="Q75" s="124"/>
      <c r="R75" s="146" t="s">
        <v>1662</v>
      </c>
      <c r="S75" s="124" t="s">
        <v>1663</v>
      </c>
      <c r="T75" s="145"/>
    </row>
    <row r="76">
      <c r="A76" s="77">
        <v>76</v>
      </c>
      <c r="B76" s="78" t="s">
        <v>1788</v>
      </c>
      <c r="C76" s="77" t="s">
        <v>188</v>
      </c>
      <c r="D76" s="107"/>
      <c r="E76" s="108"/>
      <c r="F76" s="80" t="s">
        <v>1789</v>
      </c>
      <c r="G76" s="80" t="s">
        <v>1777</v>
      </c>
      <c r="H76" s="80">
        <v>25</v>
      </c>
      <c r="I76" s="124">
        <v>176</v>
      </c>
      <c r="J76" s="80">
        <f>I76*3</f>
        <v>528</v>
      </c>
      <c r="K76" s="80">
        <v>360</v>
      </c>
      <c r="L76" s="80">
        <v>5840</v>
      </c>
      <c r="M76" s="80"/>
      <c r="N76" s="80"/>
      <c r="O76" s="80"/>
      <c r="P76" s="80"/>
      <c r="Q76" s="124"/>
      <c r="R76" s="146" t="s">
        <v>1662</v>
      </c>
      <c r="S76" s="124" t="s">
        <v>1663</v>
      </c>
      <c r="T76" s="145"/>
    </row>
    <row r="77">
      <c r="A77" s="76">
        <v>77</v>
      </c>
      <c r="B77" s="78" t="s">
        <v>1790</v>
      </c>
      <c r="C77" s="77" t="s">
        <v>236</v>
      </c>
      <c r="D77" s="107"/>
      <c r="E77" s="108"/>
      <c r="F77" s="80" t="s">
        <v>1791</v>
      </c>
      <c r="G77" s="80" t="s">
        <v>1777</v>
      </c>
      <c r="H77" s="80">
        <v>9</v>
      </c>
      <c r="I77" s="80">
        <f>24*3+6*8</f>
        <v>120</v>
      </c>
      <c r="J77" s="80">
        <f>I77*3</f>
        <v>360</v>
      </c>
      <c r="K77" s="80">
        <f>76*3+52*6</f>
        <v>540</v>
      </c>
      <c r="L77" s="80">
        <f>700*6+4200+2700*2</f>
        <v>13800</v>
      </c>
      <c r="M77" s="80"/>
      <c r="N77" s="80"/>
      <c r="O77" s="80"/>
      <c r="P77" s="80"/>
      <c r="Q77" s="124"/>
      <c r="R77" s="146" t="s">
        <v>1662</v>
      </c>
      <c r="S77" s="124" t="s">
        <v>1663</v>
      </c>
      <c r="T77" s="145"/>
    </row>
    <row r="78">
      <c r="A78" s="77">
        <v>78</v>
      </c>
      <c r="B78" s="78" t="s">
        <v>907</v>
      </c>
      <c r="C78" s="77" t="s">
        <v>236</v>
      </c>
      <c r="D78" s="107"/>
      <c r="E78" s="108"/>
      <c r="F78" s="80" t="str">
        <f>INDEX('Cấp phát TN'!C1:G1048574,MATCH(B78,'Cấp phát TN'!C1:C1048574,0),2)</f>
        <v>DAC</v>
      </c>
      <c r="G78" s="80" t="s">
        <v>1777</v>
      </c>
      <c r="H78" s="80">
        <v>5</v>
      </c>
      <c r="I78" s="80">
        <f>24*3+16</f>
        <v>88</v>
      </c>
      <c r="J78" s="80">
        <f>I78*3</f>
        <v>264</v>
      </c>
      <c r="K78" s="80">
        <f>24*3+44*2</f>
        <v>160</v>
      </c>
      <c r="L78" s="80">
        <f>3300+2000*2+550*2</f>
        <v>8400</v>
      </c>
      <c r="M78" s="80"/>
      <c r="N78" s="80"/>
      <c r="O78" s="80"/>
      <c r="P78" s="80"/>
      <c r="Q78" s="124"/>
      <c r="R78" s="146" t="s">
        <v>1662</v>
      </c>
      <c r="S78" s="124" t="s">
        <v>1663</v>
      </c>
      <c r="T78" s="145"/>
    </row>
    <row r="79">
      <c r="A79" s="76">
        <v>79</v>
      </c>
      <c r="B79" s="78" t="s">
        <v>1792</v>
      </c>
      <c r="C79" s="77" t="s">
        <v>188</v>
      </c>
      <c r="D79" s="107"/>
      <c r="E79" s="108"/>
      <c r="F79" s="80" t="s">
        <v>1793</v>
      </c>
      <c r="G79" s="80" t="s">
        <v>1777</v>
      </c>
      <c r="H79" s="80">
        <v>12</v>
      </c>
      <c r="I79" s="80">
        <f>12*12</f>
        <v>144</v>
      </c>
      <c r="J79" s="80">
        <f>I79*3</f>
        <v>432</v>
      </c>
      <c r="K79" s="80">
        <f>52*12</f>
        <v>624</v>
      </c>
      <c r="L79" s="80">
        <f>314*12</f>
        <v>3768</v>
      </c>
      <c r="M79" s="80"/>
      <c r="N79" s="80"/>
      <c r="O79" s="80"/>
      <c r="P79" s="80"/>
      <c r="Q79" s="124"/>
      <c r="R79" s="146" t="s">
        <v>1662</v>
      </c>
      <c r="S79" s="124" t="s">
        <v>1663</v>
      </c>
      <c r="T79" s="145"/>
    </row>
    <row r="80">
      <c r="A80" s="77">
        <v>80</v>
      </c>
      <c r="B80" s="78" t="s">
        <v>1794</v>
      </c>
      <c r="C80" s="77" t="s">
        <v>188</v>
      </c>
      <c r="D80" s="107"/>
      <c r="E80" s="108"/>
      <c r="F80" s="80" t="s">
        <v>1795</v>
      </c>
      <c r="G80" s="80" t="s">
        <v>1777</v>
      </c>
      <c r="H80" s="80">
        <v>3</v>
      </c>
      <c r="I80" s="80"/>
      <c r="J80" s="80"/>
      <c r="K80" s="80"/>
      <c r="L80" s="80">
        <v>600</v>
      </c>
      <c r="M80" s="80"/>
      <c r="N80" s="80"/>
      <c r="O80" s="80"/>
      <c r="P80" s="80"/>
      <c r="Q80" s="124"/>
      <c r="R80" s="146" t="s">
        <v>1662</v>
      </c>
      <c r="S80" s="124" t="s">
        <v>1663</v>
      </c>
      <c r="T80" s="145"/>
    </row>
    <row r="81">
      <c r="A81" s="76">
        <v>81</v>
      </c>
      <c r="B81" s="148" t="s">
        <v>1796</v>
      </c>
      <c r="C81" s="149" t="s">
        <v>203</v>
      </c>
      <c r="D81" s="150"/>
      <c r="E81" s="151"/>
      <c r="F81" s="152"/>
      <c r="G81" s="152"/>
      <c r="H81" s="152"/>
      <c r="I81" s="152">
        <v>1118</v>
      </c>
      <c r="J81" s="151">
        <f>I81*3</f>
        <v>3354</v>
      </c>
      <c r="K81" s="152">
        <v>1462</v>
      </c>
      <c r="L81" s="152">
        <v>9860</v>
      </c>
      <c r="M81" s="152"/>
      <c r="N81" s="152"/>
      <c r="O81" s="152"/>
      <c r="P81" s="152"/>
      <c r="Q81" s="124"/>
      <c r="R81" s="152"/>
      <c r="S81" s="151"/>
      <c r="T81" s="153" t="s">
        <v>1797</v>
      </c>
    </row>
    <row r="82">
      <c r="A82" s="77">
        <v>82</v>
      </c>
      <c r="B82" s="148" t="s">
        <v>1798</v>
      </c>
      <c r="C82" s="149" t="s">
        <v>188</v>
      </c>
      <c r="D82" s="150"/>
      <c r="E82" s="151"/>
      <c r="F82" s="152"/>
      <c r="G82" s="152"/>
      <c r="H82" s="152"/>
      <c r="I82" s="152">
        <v>702</v>
      </c>
      <c r="J82" s="152">
        <v>2321</v>
      </c>
      <c r="K82" s="152"/>
      <c r="L82" s="152"/>
      <c r="M82" s="152"/>
      <c r="N82" s="152"/>
      <c r="O82" s="152"/>
      <c r="P82" s="152"/>
      <c r="Q82" s="124"/>
      <c r="R82" s="152"/>
      <c r="S82" s="151"/>
      <c r="T82" s="153" t="s">
        <v>1797</v>
      </c>
    </row>
    <row r="83">
      <c r="A83" s="76">
        <v>83</v>
      </c>
      <c r="B83" s="76" t="s">
        <v>1799</v>
      </c>
      <c r="C83" s="77" t="s">
        <v>188</v>
      </c>
      <c r="D83" s="107"/>
      <c r="E83" s="108"/>
      <c r="F83" s="80" t="s">
        <v>1800</v>
      </c>
      <c r="G83" s="80" t="s">
        <v>1777</v>
      </c>
      <c r="H83" s="80">
        <v>5</v>
      </c>
      <c r="I83" s="80">
        <f>8*5</f>
        <v>40</v>
      </c>
      <c r="J83" s="80">
        <f>I83*3</f>
        <v>120</v>
      </c>
      <c r="K83" s="80">
        <f>55*5</f>
        <v>275</v>
      </c>
      <c r="L83" s="80">
        <f>192*5</f>
        <v>960</v>
      </c>
      <c r="M83" s="80"/>
      <c r="N83" s="80"/>
      <c r="O83" s="80"/>
      <c r="P83" s="80"/>
      <c r="Q83" s="124"/>
      <c r="R83" s="146" t="s">
        <v>1662</v>
      </c>
      <c r="S83" s="124" t="s">
        <v>1663</v>
      </c>
      <c r="T83" s="145" t="s">
        <v>1801</v>
      </c>
    </row>
    <row r="84">
      <c r="A84" s="77">
        <v>84</v>
      </c>
      <c r="B84" s="138" t="s">
        <v>1802</v>
      </c>
      <c r="C84" s="77" t="s">
        <v>188</v>
      </c>
      <c r="D84" s="107"/>
      <c r="E84" s="108"/>
      <c r="F84" s="80" t="s">
        <v>1803</v>
      </c>
      <c r="G84" s="80" t="s">
        <v>1777</v>
      </c>
      <c r="H84" s="80">
        <v>20</v>
      </c>
      <c r="I84" s="80">
        <f>32*20</f>
        <v>640</v>
      </c>
      <c r="J84" s="80">
        <f>I84*3</f>
        <v>1920</v>
      </c>
      <c r="K84" s="80">
        <f>32*20</f>
        <v>640</v>
      </c>
      <c r="L84" s="80">
        <f>280*20</f>
        <v>5600</v>
      </c>
      <c r="M84" s="80"/>
      <c r="N84" s="80"/>
      <c r="O84" s="80"/>
      <c r="P84" s="80"/>
      <c r="Q84" s="124"/>
      <c r="R84" s="146" t="s">
        <v>1631</v>
      </c>
      <c r="S84" s="76" t="s">
        <v>1632</v>
      </c>
      <c r="T84" s="145"/>
    </row>
    <row r="85">
      <c r="A85" s="76">
        <v>85</v>
      </c>
      <c r="B85" s="138" t="s">
        <v>1804</v>
      </c>
      <c r="C85" s="77" t="s">
        <v>188</v>
      </c>
      <c r="D85" s="107"/>
      <c r="E85" s="108"/>
      <c r="F85" s="80" t="s">
        <v>1805</v>
      </c>
      <c r="G85" s="80" t="s">
        <v>1777</v>
      </c>
      <c r="H85" s="80">
        <v>13</v>
      </c>
      <c r="I85" s="80">
        <f>32*13</f>
        <v>416</v>
      </c>
      <c r="J85" s="80">
        <f>I85*3</f>
        <v>1248</v>
      </c>
      <c r="K85" s="80">
        <f>32*13</f>
        <v>416</v>
      </c>
      <c r="L85" s="80">
        <f>280*13</f>
        <v>3640</v>
      </c>
      <c r="M85" s="80"/>
      <c r="N85" s="80"/>
      <c r="O85" s="80"/>
      <c r="P85" s="80"/>
      <c r="Q85" s="124"/>
      <c r="R85" s="146" t="s">
        <v>1631</v>
      </c>
      <c r="S85" s="76" t="s">
        <v>1632</v>
      </c>
      <c r="T85" s="145"/>
    </row>
    <row r="86">
      <c r="A86" s="77">
        <v>86</v>
      </c>
      <c r="B86" s="138" t="s">
        <v>1806</v>
      </c>
      <c r="C86" s="77" t="s">
        <v>188</v>
      </c>
      <c r="D86" s="107"/>
      <c r="E86" s="108"/>
      <c r="F86" s="80"/>
      <c r="G86" s="80" t="s">
        <v>1777</v>
      </c>
      <c r="H86" s="80">
        <v>10</v>
      </c>
      <c r="I86" s="80">
        <v>-120</v>
      </c>
      <c r="J86" s="80">
        <f>I86*3</f>
        <v>-360</v>
      </c>
      <c r="K86" s="80">
        <v>-416</v>
      </c>
      <c r="L86" s="80">
        <v>-7900</v>
      </c>
      <c r="M86" s="80"/>
      <c r="N86" s="80"/>
      <c r="O86" s="80"/>
      <c r="P86" s="80"/>
      <c r="Q86" s="124"/>
      <c r="R86" s="146" t="s">
        <v>1631</v>
      </c>
      <c r="S86" s="76" t="s">
        <v>1632</v>
      </c>
      <c r="T86" s="145" t="s">
        <v>1807</v>
      </c>
    </row>
    <row r="87">
      <c r="A87" s="76">
        <v>87</v>
      </c>
      <c r="B87" s="76" t="s">
        <v>921</v>
      </c>
      <c r="C87" s="77" t="str">
        <f>VLOOKUP(B87,'Cấp phát TN'!C1:G1048574,2,FALSE)</f>
        <v>BSS</v>
      </c>
      <c r="D87" s="107" t="s">
        <f>VLOOKUP(B87,'Cấp phát TN'!C1:G1048574,3,FALSE)</f>
      </c>
      <c r="E87" s="108" t="str">
        <f>VLOOKUP(B87,'Cấp phát TN'!C1:G1048574,4,FALSE)</f>
        <v>hieuhv13</v>
      </c>
      <c r="F87" s="80" t="str">
        <f>VLOOKUP(B87,'Cấp phát TN'!C1:G1048574,5,FALSE)</f>
        <v>SR_VN_20230426_780377</v>
      </c>
      <c r="G87" s="80" t="s">
        <v>1777</v>
      </c>
      <c r="H87" s="80">
        <v>25</v>
      </c>
      <c r="I87" s="124">
        <v>-176</v>
      </c>
      <c r="J87" s="80">
        <f>I87*3</f>
        <v>-528</v>
      </c>
      <c r="K87" s="80">
        <v>-360</v>
      </c>
      <c r="L87" s="80">
        <v>-5840</v>
      </c>
      <c r="M87" s="80"/>
      <c r="N87" s="80"/>
      <c r="O87" s="80"/>
      <c r="P87" s="80"/>
      <c r="Q87" s="124"/>
      <c r="R87" s="146" t="s">
        <v>1662</v>
      </c>
      <c r="S87" s="124" t="s">
        <v>1663</v>
      </c>
      <c r="T87" s="145" t="s">
        <v>1808</v>
      </c>
    </row>
    <row ht="25.5" r="88">
      <c r="A88" s="77">
        <v>88</v>
      </c>
      <c r="B88" s="76" t="s">
        <v>917</v>
      </c>
      <c r="C88" s="77" t="str">
        <f>VLOOKUP(B88,'Cấp phát TN'!C1:G1048574,2,FALSE)</f>
        <v>BSS</v>
      </c>
      <c r="D88" s="107" t="s">
        <f>VLOOKUP(B88,'Cấp phát TN'!C1:G1048574,3,FALSE)</f>
      </c>
      <c r="E88" s="108" t="str">
        <f>VLOOKUP(B88,'Cấp phát TN'!C1:G1048574,4,FALSE)</f>
        <v>hieuhv13</v>
      </c>
      <c r="F88" s="80" t="str">
        <f>VLOOKUP(B88,'Cấp phát TN'!C1:G1048574,5,FALSE)</f>
        <v xml:space="preserve">SR_VN_20230419_775285
SR_VN_20230425_779549</v>
      </c>
      <c r="G88" s="80" t="s">
        <v>1809</v>
      </c>
      <c r="H88" s="80">
        <v>17</v>
      </c>
      <c r="I88" s="80">
        <v>220</v>
      </c>
      <c r="J88" s="80">
        <f>220*3</f>
        <v>660</v>
      </c>
      <c r="K88" s="80">
        <v>592</v>
      </c>
      <c r="L88" s="80">
        <f>60*17+8*160+6*200+920*3+500*3+600</f>
        <v>8360</v>
      </c>
      <c r="M88" s="80"/>
      <c r="N88" s="80"/>
      <c r="O88" s="80"/>
      <c r="P88" s="80"/>
      <c r="Q88" s="124"/>
      <c r="R88" s="146" t="s">
        <v>1662</v>
      </c>
      <c r="S88" s="124" t="s">
        <v>1663</v>
      </c>
      <c r="T88" s="145"/>
    </row>
    <row r="89">
      <c r="A89" s="76">
        <v>89</v>
      </c>
      <c r="B89" s="76" t="s">
        <v>921</v>
      </c>
      <c r="C89" s="77" t="str">
        <f>VLOOKUP(B89,'Cấp phát TN'!C1:G1048574,2,FALSE)</f>
        <v>BSS</v>
      </c>
      <c r="D89" s="107" t="s">
        <f>VLOOKUP(B89,'Cấp phát TN'!C1:G1048574,3,FALSE)</f>
      </c>
      <c r="E89" s="108" t="str">
        <f>VLOOKUP(B89,'Cấp phát TN'!C1:G1048574,4,FALSE)</f>
        <v>hieuhv13</v>
      </c>
      <c r="F89" s="80" t="str">
        <f>VLOOKUP(B89,'Cấp phát TN'!C1:G1048574,5,FALSE)</f>
        <v>SR_VN_20230426_780377</v>
      </c>
      <c r="G89" s="80" t="s">
        <v>1809</v>
      </c>
      <c r="H89" s="80">
        <v>8</v>
      </c>
      <c r="I89" s="80">
        <v>-44</v>
      </c>
      <c r="J89" s="80">
        <f>-44*3</f>
        <v>-132</v>
      </c>
      <c r="K89" s="80">
        <v>-96</v>
      </c>
      <c r="L89" s="80">
        <f>-8*60-3*160-5*200-100</f>
        <v>-2060</v>
      </c>
      <c r="M89" s="80"/>
      <c r="N89" s="80"/>
      <c r="O89" s="80"/>
      <c r="P89" s="80"/>
      <c r="Q89" s="124"/>
      <c r="R89" s="146" t="s">
        <v>1662</v>
      </c>
      <c r="S89" s="124" t="s">
        <v>1663</v>
      </c>
      <c r="T89" s="145"/>
    </row>
    <row r="90">
      <c r="A90" s="77">
        <v>90</v>
      </c>
      <c r="B90" s="76" t="s">
        <v>927</v>
      </c>
      <c r="C90" s="77" t="str">
        <f>VLOOKUP(B90,'Cấp phát TN'!C1:G1048574,2,FALSE)</f>
        <v>BSS</v>
      </c>
      <c r="D90" s="107" t="s">
        <f>VLOOKUP(B90,'Cấp phát TN'!C1:G1048574,3,FALSE)</f>
      </c>
      <c r="E90" s="108" t="str">
        <f>VLOOKUP(B90,'Cấp phát TN'!C1:G1048574,4,FALSE)</f>
        <v>vinhtq18</v>
      </c>
      <c r="F90" s="80" t="str">
        <f>VLOOKUP(B90,'Cấp phát TN'!C1:G1048574,5,FALSE)</f>
        <v>SR_VN_20230480_776480</v>
      </c>
      <c r="G90" s="80" t="s">
        <v>1809</v>
      </c>
      <c r="H90" s="80">
        <v>4</v>
      </c>
      <c r="I90" s="80">
        <f>4*4</f>
        <v>16</v>
      </c>
      <c r="J90" s="80">
        <f>16*3</f>
        <v>48</v>
      </c>
      <c r="K90" s="80">
        <f>2*8+4*2</f>
        <v>24</v>
      </c>
      <c r="L90" s="80">
        <f>(60+0.5+16+15+20+312+312)*2+(60+0.5+16+15+20+8+8)*2</f>
        <v>1726</v>
      </c>
      <c r="M90" s="80"/>
      <c r="N90" s="80"/>
      <c r="O90" s="80"/>
      <c r="P90" s="80"/>
      <c r="Q90" s="124"/>
      <c r="R90" s="146" t="s">
        <v>1662</v>
      </c>
      <c r="S90" s="124" t="s">
        <v>1663</v>
      </c>
      <c r="T90" s="145"/>
    </row>
    <row r="91">
      <c r="A91" s="76">
        <v>91</v>
      </c>
      <c r="B91" s="76" t="s">
        <v>924</v>
      </c>
      <c r="C91" s="77" t="str">
        <f>VLOOKUP(B91,'Cấp phát TN'!C1:G1048574,2,FALSE)</f>
        <v>DAC</v>
      </c>
      <c r="D91" s="107" t="s">
        <f>VLOOKUP(B91,'Cấp phát TN'!C1:G1048574,3,FALSE)</f>
      </c>
      <c r="E91" s="108" t="str">
        <f>VLOOKUP(B91,'Cấp phát TN'!C1:G1048574,4,FALSE)</f>
        <v>hieuhv13</v>
      </c>
      <c r="F91" s="80" t="str">
        <f>VLOOKUP(B91,'Cấp phát TN'!C1:G1048574,5,FALSE)</f>
        <v>SR_VN_20230419_775606</v>
      </c>
      <c r="G91" s="80" t="s">
        <v>1777</v>
      </c>
      <c r="H91" s="80">
        <v>9</v>
      </c>
      <c r="I91" s="80">
        <f>17*3+22*3+24*3</f>
        <v>189</v>
      </c>
      <c r="J91" s="80">
        <f>I91*3</f>
        <v>567</v>
      </c>
      <c r="K91" s="80">
        <f>64*3+70*3+68*3</f>
        <v>606</v>
      </c>
      <c r="L91" s="80">
        <f>((60+900+100)*3+(60+3*1024)*3+3*(60+1024+100+1024))</f>
        <v>19200</v>
      </c>
      <c r="M91" s="80">
        <f>500+1.5*1024+500</f>
        <v>2536</v>
      </c>
      <c r="N91" s="80"/>
      <c r="O91" s="80"/>
      <c r="P91" s="80"/>
      <c r="Q91" s="124"/>
      <c r="R91" s="146" t="s">
        <v>1662</v>
      </c>
      <c r="S91" s="124" t="s">
        <v>1663</v>
      </c>
      <c r="T91" s="145" t="s">
        <v>1810</v>
      </c>
    </row>
    <row ht="51" r="92">
      <c r="A92" s="77">
        <v>92</v>
      </c>
      <c r="B92" s="138" t="s">
        <v>1811</v>
      </c>
      <c r="C92" s="77" t="e">
        <f>VLOOKUP(B92,'Cấp phát TN'!C1:G1048574,2,FALSE)</f>
        <v>#N/A</v>
      </c>
      <c r="D92" s="107" t="e">
        <f>VLOOKUP(B92,'Cấp phát TN'!C1:G1048574,3,FALSE)</f>
        <v>#N/A</v>
      </c>
      <c r="E92" s="108" t="e">
        <f>VLOOKUP(B92,'Cấp phát TN'!C1:G1048574,4,FALSE)</f>
        <v>#N/A</v>
      </c>
      <c r="F92" s="80" t="e">
        <f>VLOOKUP(B92,'Cấp phát TN'!C1:G1048574,5,FALSE)</f>
        <v>#N/A</v>
      </c>
      <c r="G92" s="80" t="s">
        <v>1809</v>
      </c>
      <c r="H92" s="80">
        <v>33</v>
      </c>
      <c r="I92" s="80">
        <f>-33*32</f>
        <v>-1056</v>
      </c>
      <c r="J92" s="80">
        <f>I92*3</f>
        <v>-3168</v>
      </c>
      <c r="K92" s="80">
        <f>-33*32</f>
        <v>-1056</v>
      </c>
      <c r="L92" s="80">
        <f>-(60+220)*33</f>
        <v>-9240</v>
      </c>
      <c r="M92" s="80"/>
      <c r="N92" s="80"/>
      <c r="O92" s="80"/>
      <c r="P92" s="80"/>
      <c r="Q92" s="124"/>
      <c r="R92" s="146" t="s">
        <v>1631</v>
      </c>
      <c r="S92" s="76" t="s">
        <v>1632</v>
      </c>
      <c r="T92" s="76" t="s">
        <v>1811</v>
      </c>
    </row>
    <row ht="38.25" r="93">
      <c r="A93" s="76">
        <v>93</v>
      </c>
      <c r="B93" s="76" t="s">
        <v>935</v>
      </c>
      <c r="C93" s="77" t="str">
        <f>VLOOKUP(B93,'Cấp phát TN'!C1:G1048574,2,FALSE)</f>
        <v>VTN</v>
      </c>
      <c r="D93" s="107" t="str">
        <f>VLOOKUP(B93,'Cấp phát TN'!C1:G1048574,3,FALSE)</f>
        <v>sonnh30</v>
      </c>
      <c r="E93" s="108" t="s">
        <f>VLOOKUP(B93,'Cấp phát TN'!C1:G1048574,4,FALSE)</f>
      </c>
      <c r="F93" s="80" t="str">
        <f>VLOOKUP(B93,'Cấp phát TN'!C1:G1048574,5,FALSE)</f>
        <v xml:space="preserve">
KTTC: SR_VN_20230320_756800</v>
      </c>
      <c r="G93" s="80" t="s">
        <v>1809</v>
      </c>
      <c r="H93" s="80">
        <v>6</v>
      </c>
      <c r="I93" s="80">
        <f>34*H93</f>
        <v>204</v>
      </c>
      <c r="J93" s="80">
        <f>I93*3</f>
        <v>612</v>
      </c>
      <c r="K93" s="80">
        <f>79*H93</f>
        <v>474</v>
      </c>
      <c r="L93" s="80">
        <f>400*H93</f>
        <v>2400</v>
      </c>
      <c r="M93" s="80"/>
      <c r="N93" s="80"/>
      <c r="O93" s="80"/>
      <c r="P93" s="80"/>
      <c r="Q93" s="124"/>
      <c r="R93" s="146"/>
      <c r="S93" s="108"/>
      <c r="T93" s="145" t="s">
        <v>1812</v>
      </c>
    </row>
    <row ht="51" r="94">
      <c r="A94" s="77">
        <v>94</v>
      </c>
      <c r="B94" s="76" t="s">
        <v>949</v>
      </c>
      <c r="C94" s="77" t="str">
        <f>VLOOKUP(B94,'Cấp phát TN'!C1:G1048574,2,FALSE)</f>
        <v>DAC</v>
      </c>
      <c r="D94" s="107" t="str">
        <f>VLOOKUP(B94,'Cấp phát TN'!C1:G1048574,3,FALSE)</f>
        <v>anhnt576</v>
      </c>
      <c r="E94" s="108" t="str">
        <f>VLOOKUP(B94,'Cấp phát TN'!C1:G1048574,4,FALSE)</f>
        <v>Hoangld2</v>
      </c>
      <c r="F94" s="80" t="str">
        <f>VLOOKUP(B94,'Cấp phát TN'!C1:G1048574,5,FALSE)</f>
        <v xml:space="preserve">KTTC: SR_VN_20230705_826658
VHKT: SR_VN_20230710_830025</v>
      </c>
      <c r="G94" s="80" t="s">
        <v>1809</v>
      </c>
      <c r="H94" s="80">
        <v>5</v>
      </c>
      <c r="I94" s="80">
        <f>119*H94</f>
        <v>595</v>
      </c>
      <c r="J94" s="80">
        <f>I94*3</f>
        <v>1785</v>
      </c>
      <c r="K94" s="80">
        <f>96*$H$94</f>
        <v>480</v>
      </c>
      <c r="L94" s="80">
        <f>8060*$H$94</f>
        <v>40300</v>
      </c>
      <c r="M94" s="80"/>
      <c r="N94" s="80"/>
      <c r="O94" s="80"/>
      <c r="P94" s="80"/>
      <c r="Q94" s="124"/>
      <c r="R94" s="146" t="s">
        <v>1813</v>
      </c>
      <c r="S94" s="124" t="s">
        <v>1663</v>
      </c>
      <c r="T94" s="145"/>
    </row>
    <row r="95">
      <c r="A95" s="76">
        <v>95</v>
      </c>
      <c r="B95" s="76" t="s">
        <v>962</v>
      </c>
      <c r="C95" s="77" t="str">
        <f>VLOOKUP(B95,'Cấp phát TN'!C1:G1048574,2,FALSE)</f>
        <v>BSS</v>
      </c>
      <c r="D95" s="107" t="str">
        <f>VLOOKUP(B95,'Cấp phát TN'!C1:G1048574,3,FALSE)</f>
        <v>tuyenpv9</v>
      </c>
      <c r="E95" s="108" t="str">
        <f>VLOOKUP(B95,'Cấp phát TN'!C1:G1048574,4,FALSE)</f>
        <v>Hoangld2</v>
      </c>
      <c r="F95" s="80" t="str">
        <f>VLOOKUP(B95,'Cấp phát TN'!C1:G1048574,5,FALSE)</f>
        <v>SR_VN_20230602_803532</v>
      </c>
      <c r="G95" s="80" t="s">
        <v>1809</v>
      </c>
      <c r="H95" s="80">
        <v>2</v>
      </c>
      <c r="I95" s="80">
        <f>ROUND(J95/3,0)</f>
        <v>65</v>
      </c>
      <c r="J95" s="80">
        <f>97*2</f>
        <v>194</v>
      </c>
      <c r="K95" s="80">
        <f>49*$H95</f>
        <v>98</v>
      </c>
      <c r="L95" s="80">
        <f>1125+802</f>
        <v>1927</v>
      </c>
      <c r="M95" s="80"/>
      <c r="N95" s="80"/>
      <c r="O95" s="80"/>
      <c r="P95" s="80"/>
      <c r="Q95" s="124"/>
      <c r="R95" s="146" t="s">
        <v>1662</v>
      </c>
      <c r="S95" s="124" t="s">
        <v>1663</v>
      </c>
      <c r="T95" s="145" t="s">
        <v>1814</v>
      </c>
    </row>
    <row ht="38.25" r="96">
      <c r="A96" s="77">
        <v>96</v>
      </c>
      <c r="B96" s="76" t="s">
        <v>956</v>
      </c>
      <c r="C96" s="77" t="str">
        <f>VLOOKUP(B96,'Cấp phát TN'!C1:G1048574,2,FALSE)</f>
        <v>BSS</v>
      </c>
      <c r="D96" s="107" t="str">
        <f>VLOOKUP(B96,'Cấp phát TN'!C1:G1048574,3,FALSE)</f>
        <v xml:space="preserve">tiendd
tuanna29</v>
      </c>
      <c r="E96" s="108" t="str">
        <f>VLOOKUP(B96,'Cấp phát TN'!C1:G1048574,4,FALSE)</f>
        <v>hieuhv13</v>
      </c>
      <c r="F96" s="80" t="str">
        <f>VLOOKUP(B96,'Cấp phát TN'!C1:G1048574,5,FALSE)</f>
        <v xml:space="preserve">
VHKT: SR_VN_20230711_831000</v>
      </c>
      <c r="G96" s="80" t="s">
        <v>1809</v>
      </c>
      <c r="H96" s="80">
        <v>10</v>
      </c>
      <c r="I96" s="80">
        <f>25*2+23*2+26*2+13*2+20*2</f>
        <v>214</v>
      </c>
      <c r="J96" s="80">
        <f>I96*3</f>
        <v>642</v>
      </c>
      <c r="K96" s="80">
        <f>29*2+49*2+63*2+12*2+64*2</f>
        <v>434</v>
      </c>
      <c r="L96" s="80">
        <f>400*2+1.2*1020*2+80*2+232*2+220*2+250*2</f>
        <v>4812</v>
      </c>
      <c r="M96" s="80"/>
      <c r="N96" s="80"/>
      <c r="O96" s="80"/>
      <c r="P96" s="80"/>
      <c r="Q96" s="124"/>
      <c r="R96" s="146" t="s">
        <v>1662</v>
      </c>
      <c r="S96" s="124" t="s">
        <v>1663</v>
      </c>
      <c r="T96" s="145"/>
    </row>
    <row r="97">
      <c r="A97" s="76">
        <v>97</v>
      </c>
      <c r="B97" s="76" t="s">
        <v>952</v>
      </c>
      <c r="C97" s="77" t="str">
        <f>VLOOKUP(B97,'Cấp phát TN'!C1:G1048574,2,FALSE)</f>
        <v>BSS</v>
      </c>
      <c r="D97" s="107" t="str">
        <f>VLOOKUP(B97,'Cấp phát TN'!C1:G1048574,3,FALSE)</f>
        <v>hainv71</v>
      </c>
      <c r="E97" s="108" t="str">
        <f>VLOOKUP(B97,'Cấp phát TN'!C1:G1048574,4,FALSE)</f>
        <v>hieuhv13</v>
      </c>
      <c r="F97" s="80" t="str">
        <f>VLOOKUP(B97,'Cấp phát TN'!C1:G1048574,5,FALSE)</f>
        <v>SR_VN_20230630_823903</v>
      </c>
      <c r="G97" s="80" t="s">
        <v>1809</v>
      </c>
      <c r="H97" s="80">
        <v>15</v>
      </c>
      <c r="I97" s="80"/>
      <c r="J97" s="80"/>
      <c r="K97" s="80"/>
      <c r="L97" s="80">
        <v>28395</v>
      </c>
      <c r="M97" s="80"/>
      <c r="N97" s="80"/>
      <c r="O97" s="80"/>
      <c r="P97" s="80"/>
      <c r="Q97" s="124"/>
      <c r="R97" s="146" t="s">
        <v>1662</v>
      </c>
      <c r="S97" s="124" t="s">
        <v>1663</v>
      </c>
      <c r="T97" s="145"/>
    </row>
    <row r="98">
      <c r="A98" s="77">
        <v>98</v>
      </c>
      <c r="B98" s="76" t="s">
        <v>982</v>
      </c>
      <c r="C98" s="77" t="str">
        <f>VLOOKUP(B98,'Cấp phát TN'!C1:G1048574,2,FALSE)</f>
        <v>BSS</v>
      </c>
      <c r="D98" s="107" t="str">
        <f>VLOOKUP(B98,'Cấp phát TN'!C1:G1048574,3,FALSE)</f>
        <v>hainv71</v>
      </c>
      <c r="E98" s="108" t="str">
        <f>VLOOKUP(B98,'Cấp phát TN'!C1:G1048574,4,FALSE)</f>
        <v>hieuhv13</v>
      </c>
      <c r="F98" s="80" t="str">
        <f>VLOOKUP(B98,'Cấp phát TN'!C1:G1048574,5,FALSE)</f>
        <v>SR_VN_20230620_815799</v>
      </c>
      <c r="G98" s="80" t="s">
        <v>1809</v>
      </c>
      <c r="H98" s="80">
        <v>7</v>
      </c>
      <c r="I98" s="80"/>
      <c r="J98" s="80"/>
      <c r="K98" s="80"/>
      <c r="L98" s="80"/>
      <c r="M98" s="80">
        <v>5364</v>
      </c>
      <c r="N98" s="80"/>
      <c r="O98" s="80"/>
      <c r="P98" s="80"/>
      <c r="Q98" s="124"/>
      <c r="R98" s="146" t="s">
        <v>1662</v>
      </c>
      <c r="S98" s="124" t="s">
        <v>1663</v>
      </c>
      <c r="T98" s="145"/>
    </row>
    <row r="99">
      <c r="A99" s="76">
        <v>99</v>
      </c>
      <c r="B99" s="76" t="s">
        <v>965</v>
      </c>
      <c r="C99" s="77" t="str">
        <f>VLOOKUP(B99,'Cấp phát TN'!C1:G1048574,2,FALSE)</f>
        <v>BSS</v>
      </c>
      <c r="D99" s="107" t="str">
        <f>VLOOKUP(B99,'Cấp phát TN'!C1:G1048574,3,FALSE)</f>
        <v>dattht</v>
      </c>
      <c r="E99" s="108" t="str">
        <f>VLOOKUP(B99,'Cấp phát TN'!C1:G1048574,4,FALSE)</f>
        <v>Hoangld2</v>
      </c>
      <c r="F99" s="80" t="str">
        <f>VLOOKUP(B99,'Cấp phát TN'!C1:G1048574,5,FALSE)</f>
        <v>SR_VN_20230623_818696</v>
      </c>
      <c r="G99" s="80" t="s">
        <v>1809</v>
      </c>
      <c r="H99" s="80">
        <v>15</v>
      </c>
      <c r="I99" s="80">
        <v>153</v>
      </c>
      <c r="J99" s="80">
        <f>I99*3</f>
        <v>459</v>
      </c>
      <c r="K99" s="80">
        <v>345</v>
      </c>
      <c r="L99" s="80">
        <v>2400</v>
      </c>
      <c r="M99" s="80"/>
      <c r="N99" s="80"/>
      <c r="O99" s="80"/>
      <c r="P99" s="80"/>
      <c r="Q99" s="124"/>
      <c r="R99" s="146" t="s">
        <v>1662</v>
      </c>
      <c r="S99" s="124" t="s">
        <v>1663</v>
      </c>
      <c r="T99" s="145" t="s">
        <v>1815</v>
      </c>
    </row>
    <row r="100">
      <c r="A100" s="77">
        <v>100</v>
      </c>
      <c r="B100" s="76" t="s">
        <v>987</v>
      </c>
      <c r="C100" s="77" t="str">
        <f>VLOOKUP(B100,'Cấp phát TN'!C1:G1048574,2,FALSE)</f>
        <v>BSS</v>
      </c>
      <c r="D100" s="107" t="s">
        <f>VLOOKUP(B100,'Cấp phát TN'!C1:G1048574,3,FALSE)</f>
      </c>
      <c r="E100" s="108" t="str">
        <f>VLOOKUP(B100,'Cấp phát TN'!C1:G1048574,4,FALSE)</f>
        <v>None</v>
      </c>
      <c r="F100" s="80" t="str">
        <f>VLOOKUP(B100,'Cấp phát TN'!C1:G1048574,5,FALSE)</f>
        <v>SR_VN_20230705_826839</v>
      </c>
      <c r="G100" s="80" t="s">
        <v>1816</v>
      </c>
      <c r="H100" s="80">
        <v>12</v>
      </c>
      <c r="I100" s="80">
        <f>J100/3</f>
        <v>228</v>
      </c>
      <c r="J100" s="80">
        <v>684</v>
      </c>
      <c r="K100" s="80">
        <v>768</v>
      </c>
      <c r="L100" s="80">
        <f>1500*12</f>
        <v>18000</v>
      </c>
      <c r="M100" s="80"/>
      <c r="N100" s="80"/>
      <c r="O100" s="80"/>
      <c r="P100" s="80"/>
      <c r="Q100" s="124"/>
      <c r="R100" s="146" t="s">
        <v>1662</v>
      </c>
      <c r="S100" s="124" t="s">
        <v>1663</v>
      </c>
      <c r="T100" s="145"/>
    </row>
    <row ht="25.5" r="101">
      <c r="A101" s="76">
        <v>101</v>
      </c>
      <c r="B101" s="76" t="s">
        <v>986</v>
      </c>
      <c r="C101" s="77" t="str">
        <f>VLOOKUP(B101,'Cấp phát TN'!C1:G1048574,2,FALSE)</f>
        <v>BSS</v>
      </c>
      <c r="D101" s="107" t="str">
        <f>VLOOKUP(B101,'Cấp phát TN'!C1:G1048574,3,FALSE)</f>
        <v>hanq1</v>
      </c>
      <c r="E101" s="108" t="str">
        <f>VLOOKUP(B101,'Cấp phát TN'!C1:G1048574,4,FALSE)</f>
        <v>ductn</v>
      </c>
      <c r="F101" s="80" t="s">
        <f>VLOOKUP(B101,'Cấp phát TN'!C1:G1048574,5,FALSE)</f>
      </c>
      <c r="G101" s="80" t="s">
        <v>1816</v>
      </c>
      <c r="H101" s="80">
        <v>2</v>
      </c>
      <c r="I101" s="154">
        <f>J101/3</f>
        <v>19.333333333333332</v>
      </c>
      <c r="J101" s="80">
        <f>29*2</f>
        <v>58</v>
      </c>
      <c r="K101" s="80">
        <f>38*2</f>
        <v>76</v>
      </c>
      <c r="L101" s="80">
        <f>441*2</f>
        <v>882</v>
      </c>
      <c r="M101" s="80"/>
      <c r="N101" s="80"/>
      <c r="O101" s="80"/>
      <c r="P101" s="80"/>
      <c r="Q101" s="124"/>
      <c r="R101" s="146" t="s">
        <v>1662</v>
      </c>
      <c r="S101" s="124" t="s">
        <v>1663</v>
      </c>
      <c r="T101" s="145"/>
    </row>
    <row ht="25.5" r="102">
      <c r="A102" s="77">
        <v>102</v>
      </c>
      <c r="B102" s="138" t="s">
        <v>1817</v>
      </c>
      <c r="C102" s="77" t="s">
        <v>188</v>
      </c>
      <c r="D102" s="107" t="s">
        <v>58</v>
      </c>
      <c r="E102" s="108" t="s">
        <v>42</v>
      </c>
      <c r="F102" s="80" t="s">
        <v>1818</v>
      </c>
      <c r="G102" s="80" t="s">
        <v>1816</v>
      </c>
      <c r="H102" s="80">
        <v>2</v>
      </c>
      <c r="I102" s="154">
        <v>8</v>
      </c>
      <c r="J102" s="80">
        <f>I102*3</f>
        <v>24</v>
      </c>
      <c r="K102" s="80">
        <v>16</v>
      </c>
      <c r="L102" s="80">
        <v>320</v>
      </c>
      <c r="M102" s="80"/>
      <c r="N102" s="80"/>
      <c r="O102" s="80"/>
      <c r="P102" s="80"/>
      <c r="Q102" s="124"/>
      <c r="R102" s="146" t="s">
        <v>1631</v>
      </c>
      <c r="S102" s="108" t="s">
        <v>1632</v>
      </c>
      <c r="T102" s="145" t="s">
        <v>1819</v>
      </c>
    </row>
    <row ht="25.5" r="103">
      <c r="A103" s="77"/>
      <c r="B103" s="138" t="s">
        <v>1817</v>
      </c>
      <c r="C103" s="77" t="s">
        <v>188</v>
      </c>
      <c r="D103" s="107" t="s">
        <v>58</v>
      </c>
      <c r="E103" s="108" t="s">
        <v>42</v>
      </c>
      <c r="F103" s="80" t="s">
        <v>1818</v>
      </c>
      <c r="G103" s="80" t="s">
        <v>1816</v>
      </c>
      <c r="H103" s="80">
        <v>28</v>
      </c>
      <c r="I103" s="154">
        <v>425</v>
      </c>
      <c r="J103" s="80">
        <f>I103*3</f>
        <v>1275</v>
      </c>
      <c r="K103" s="80">
        <v>1081</v>
      </c>
      <c r="L103" s="80">
        <v>13280</v>
      </c>
      <c r="M103" s="80"/>
      <c r="N103" s="80"/>
      <c r="O103" s="80"/>
      <c r="P103" s="80"/>
      <c r="Q103" s="124"/>
      <c r="R103" s="146" t="s">
        <v>1631</v>
      </c>
      <c r="S103" s="108" t="s">
        <v>1643</v>
      </c>
      <c r="T103" s="145" t="s">
        <v>1819</v>
      </c>
    </row>
    <row r="104">
      <c r="A104" s="76">
        <v>103</v>
      </c>
      <c r="B104" s="76" t="s">
        <v>1003</v>
      </c>
      <c r="C104" s="77" t="str">
        <f>VLOOKUP(B104,'Cấp phát TN'!C1:G1048574,2,FALSE)</f>
        <v>BSS</v>
      </c>
      <c r="D104" s="107" t="str">
        <f>VLOOKUP(B104,'Cấp phát TN'!C1:G1048574,3,FALSE)</f>
        <v>hainv71</v>
      </c>
      <c r="E104" s="108" t="str">
        <f>VLOOKUP(B104,'Cấp phát TN'!C1:G1048574,4,FALSE)</f>
        <v>hieuhv13</v>
      </c>
      <c r="F104" s="80" t="str">
        <f>VLOOKUP(B104,'Cấp phát TN'!C1:G1048574,5,FALSE)</f>
        <v>SR_VN_20230721_838316</v>
      </c>
      <c r="G104" s="80" t="s">
        <v>1816</v>
      </c>
      <c r="H104" s="80">
        <v>18</v>
      </c>
      <c r="I104" s="154"/>
      <c r="J104" s="80"/>
      <c r="K104" s="80"/>
      <c r="L104" s="80">
        <v>-27000</v>
      </c>
      <c r="M104" s="80"/>
      <c r="N104" s="80"/>
      <c r="O104" s="80"/>
      <c r="P104" s="80"/>
      <c r="Q104" s="124"/>
      <c r="R104" s="146" t="s">
        <v>1662</v>
      </c>
      <c r="S104" s="124" t="s">
        <v>1663</v>
      </c>
      <c r="T104" s="145"/>
    </row>
    <row ht="38.25" r="105">
      <c r="A105" s="77">
        <v>104</v>
      </c>
      <c r="B105" s="76" t="s">
        <v>1005</v>
      </c>
      <c r="C105" s="77" t="str">
        <f>VLOOKUP(B105,'Cấp phát TN'!C1:G1048574,2,FALSE)</f>
        <v>BSS</v>
      </c>
      <c r="D105" s="107" t="str">
        <f>VLOOKUP(B105,'Cấp phát TN'!C1:G1048574,3,FALSE)</f>
        <v>hainv71</v>
      </c>
      <c r="E105" s="108" t="str">
        <f>VLOOKUP(B105,'Cấp phát TN'!C1:G1048574,4,FALSE)</f>
        <v>hieuhv13</v>
      </c>
      <c r="F105" s="80" t="str">
        <f>VLOOKUP(B105,'Cấp phát TN'!C1:G1048574,5,FALSE)</f>
        <v xml:space="preserve">SR_VN_20230721_838319
SR_VN_20230804_848646
SR_VN_20230822_860821</v>
      </c>
      <c r="G105" s="80" t="s">
        <v>1816</v>
      </c>
      <c r="H105" s="80">
        <v>30</v>
      </c>
      <c r="I105" s="154"/>
      <c r="J105" s="80"/>
      <c r="K105" s="80">
        <v>870</v>
      </c>
      <c r="L105" s="80">
        <v>142485</v>
      </c>
      <c r="M105" s="80"/>
      <c r="N105" s="80"/>
      <c r="O105" s="80"/>
      <c r="P105" s="80"/>
      <c r="Q105" s="124"/>
      <c r="R105" s="146" t="s">
        <v>1662</v>
      </c>
      <c r="S105" s="124" t="s">
        <v>1663</v>
      </c>
      <c r="T105" s="145"/>
    </row>
    <row ht="38.25" r="106">
      <c r="A106" s="76">
        <v>105</v>
      </c>
      <c r="B106" s="76" t="s">
        <v>1009</v>
      </c>
      <c r="C106" s="77" t="str">
        <f>VLOOKUP(B106,'Cấp phát TN'!C1:G1048574,2,FALSE)</f>
        <v>BSS</v>
      </c>
      <c r="D106" s="107" t="str">
        <f>VLOOKUP(B106,'Cấp phát TN'!C1:G1048574,3,FALSE)</f>
        <v>hainv71</v>
      </c>
      <c r="E106" s="108" t="str">
        <f>VLOOKUP(B106,'Cấp phát TN'!C1:G1048574,4,FALSE)</f>
        <v>hieuhv13</v>
      </c>
      <c r="F106" s="80" t="str">
        <f>VLOOKUP(B106,'Cấp phát TN'!C1:G1048574,5,FALSE)</f>
        <v xml:space="preserve">SR_VN_20230721_838308
SR_VN_20230804_848646
SR_VN_20230822_860821</v>
      </c>
      <c r="G106" s="80" t="s">
        <v>1816</v>
      </c>
      <c r="H106" s="80">
        <v>3</v>
      </c>
      <c r="I106" s="154"/>
      <c r="J106" s="80"/>
      <c r="K106" s="80"/>
      <c r="L106" s="80">
        <v>9725</v>
      </c>
      <c r="M106" s="80"/>
      <c r="N106" s="80"/>
      <c r="O106" s="80"/>
      <c r="P106" s="80"/>
      <c r="Q106" s="124"/>
      <c r="R106" s="146" t="s">
        <v>1662</v>
      </c>
      <c r="S106" s="124" t="s">
        <v>1663</v>
      </c>
      <c r="T106" s="145"/>
    </row>
    <row ht="25.5" r="107">
      <c r="A107" s="77">
        <v>106</v>
      </c>
      <c r="B107" s="76" t="s">
        <v>1011</v>
      </c>
      <c r="C107" s="77" t="str">
        <f>VLOOKUP(B107,'Cấp phát TN'!C1:G1048574,2,FALSE)</f>
        <v>BSS</v>
      </c>
      <c r="D107" s="107" t="str">
        <f>VLOOKUP(B107,'Cấp phát TN'!C1:G1048574,3,FALSE)</f>
        <v>hainv71</v>
      </c>
      <c r="E107" s="108" t="str">
        <f>VLOOKUP(B107,'Cấp phát TN'!C1:G1048574,4,FALSE)</f>
        <v>hieuhv13</v>
      </c>
      <c r="F107" s="80" t="str">
        <f>VLOOKUP(B107,'Cấp phát TN'!C1:G1048574,5,FALSE)</f>
        <v xml:space="preserve">SR_VN_20230721_838393
SR_VN_20230728_842829</v>
      </c>
      <c r="G107" s="80" t="s">
        <v>1816</v>
      </c>
      <c r="H107" s="80">
        <v>3</v>
      </c>
      <c r="I107" s="154"/>
      <c r="J107" s="80"/>
      <c r="K107" s="80"/>
      <c r="L107" s="80">
        <v>-9011</v>
      </c>
      <c r="M107" s="80"/>
      <c r="N107" s="80"/>
      <c r="O107" s="80"/>
      <c r="P107" s="80"/>
      <c r="Q107" s="124"/>
      <c r="R107" s="146" t="s">
        <v>1662</v>
      </c>
      <c r="S107" s="124" t="s">
        <v>1663</v>
      </c>
      <c r="T107" s="145"/>
    </row>
    <row r="108">
      <c r="A108" s="76">
        <v>107</v>
      </c>
      <c r="B108" s="76" t="s">
        <v>998</v>
      </c>
      <c r="C108" s="77" t="str">
        <f>VLOOKUP(B108,'Cấp phát TN'!C1:G1048574,2,FALSE)</f>
        <v>VAS</v>
      </c>
      <c r="D108" s="107" t="str">
        <f>VLOOKUP(B108,'Cấp phát TN'!C1:G1048574,3,FALSE)</f>
        <v>hanq1</v>
      </c>
      <c r="E108" s="108" t="str">
        <f>VLOOKUP(B108,'Cấp phát TN'!C1:G1048574,4,FALSE)</f>
        <v>ductn</v>
      </c>
      <c r="F108" s="80" t="str">
        <f>VLOOKUP(B108,'Cấp phát TN'!C1:G1048574,5,FALSE)</f>
        <v>SR_VN_20230801_845766</v>
      </c>
      <c r="G108" s="80" t="s">
        <v>1816</v>
      </c>
      <c r="H108" s="80">
        <v>2</v>
      </c>
      <c r="I108" s="154">
        <f>-32*2</f>
        <v>-64</v>
      </c>
      <c r="J108" s="80">
        <f>I108*3</f>
        <v>-192</v>
      </c>
      <c r="K108" s="80">
        <f>-38*2</f>
        <v>-76</v>
      </c>
      <c r="L108" s="80">
        <f>-450*2</f>
        <v>-900</v>
      </c>
      <c r="M108" s="80"/>
      <c r="N108" s="80"/>
      <c r="O108" s="80"/>
      <c r="P108" s="80"/>
      <c r="Q108" s="124"/>
      <c r="R108" s="146" t="s">
        <v>1662</v>
      </c>
      <c r="S108" s="124" t="s">
        <v>1663</v>
      </c>
      <c r="T108" s="145"/>
    </row>
    <row ht="25.5" r="109">
      <c r="A109" s="77">
        <v>108</v>
      </c>
      <c r="B109" s="76" t="s">
        <v>1001</v>
      </c>
      <c r="C109" s="77" t="str">
        <f>VLOOKUP(B109,'Cấp phát TN'!C1:G1048574,2,FALSE)</f>
        <v>VAS</v>
      </c>
      <c r="D109" s="107" t="str">
        <f>VLOOKUP(B109,'Cấp phát TN'!C1:G1048574,3,FALSE)</f>
        <v>hanq1</v>
      </c>
      <c r="E109" s="108" t="str">
        <f>VLOOKUP(B109,'Cấp phát TN'!C1:G1048574,4,FALSE)</f>
        <v>ductn</v>
      </c>
      <c r="F109" s="80" t="str">
        <f>VLOOKUP(B109,'Cấp phát TN'!C1:G1048574,5,FALSE)</f>
        <v>SR_VN_20230801_845806</v>
      </c>
      <c r="G109" s="80" t="s">
        <v>1816</v>
      </c>
      <c r="H109" s="80">
        <v>2</v>
      </c>
      <c r="I109" s="154">
        <f>30*2/3</f>
        <v>20</v>
      </c>
      <c r="J109" s="80">
        <f>I109*3</f>
        <v>60</v>
      </c>
      <c r="K109" s="80">
        <f>64*2</f>
        <v>128</v>
      </c>
      <c r="L109" s="80">
        <f>(484+204)*2</f>
        <v>1376</v>
      </c>
      <c r="M109" s="80"/>
      <c r="N109" s="80"/>
      <c r="O109" s="80"/>
      <c r="P109" s="80"/>
      <c r="Q109" s="124"/>
      <c r="R109" s="146" t="s">
        <v>1662</v>
      </c>
      <c r="S109" s="124" t="s">
        <v>1663</v>
      </c>
      <c r="T109" s="145"/>
    </row>
    <row ht="14.25" r="110">
      <c r="A110" s="76">
        <v>109</v>
      </c>
      <c r="B110" s="155" t="s">
        <v>991</v>
      </c>
      <c r="C110" s="77" t="str">
        <f>VLOOKUP(B110,'Cấp phát TN'!C1:G1048574,2,FALSE)</f>
        <v>BSS</v>
      </c>
      <c r="D110" s="107" t="str">
        <f>VLOOKUP(B110,'Cấp phát TN'!C1:G1048574,3,FALSE)</f>
        <v>ducdm25</v>
      </c>
      <c r="E110" s="108" t="str">
        <f>VLOOKUP(B110,'Cấp phát TN'!C1:G1048574,4,FALSE)</f>
        <v>ductn</v>
      </c>
      <c r="F110" s="80" t="str">
        <f>VLOOKUP(B110,'Cấp phát TN'!C1:G1048574,5,FALSE)</f>
        <v>SR_VN_20230802_846756</v>
      </c>
      <c r="G110" s="80" t="s">
        <v>1816</v>
      </c>
      <c r="H110" s="80">
        <v>29</v>
      </c>
      <c r="I110" s="154">
        <v>410</v>
      </c>
      <c r="J110" s="80">
        <f>I110*3</f>
        <v>1230</v>
      </c>
      <c r="K110" s="80">
        <v>380</v>
      </c>
      <c r="L110" s="80">
        <v>4026</v>
      </c>
      <c r="M110" s="80">
        <v>3000</v>
      </c>
      <c r="N110" s="80"/>
      <c r="O110" s="80"/>
      <c r="P110" s="80"/>
      <c r="Q110" s="124"/>
      <c r="R110" s="146" t="s">
        <v>1631</v>
      </c>
      <c r="S110" s="108" t="s">
        <v>1643</v>
      </c>
      <c r="T110" s="145" t="s">
        <v>1820</v>
      </c>
    </row>
    <row r="111">
      <c r="A111" s="77">
        <v>110</v>
      </c>
      <c r="B111" s="76" t="s">
        <v>1013</v>
      </c>
      <c r="C111" s="77" t="str">
        <f>VLOOKUP(B111,'Cấp phát TN'!C1:G1048574,2,FALSE)</f>
        <v>BSS</v>
      </c>
      <c r="D111" s="107" t="str">
        <f>VLOOKUP(B111,'Cấp phát TN'!C1:G1048574,3,FALSE)</f>
        <v>anhnt576</v>
      </c>
      <c r="E111" s="108" t="str">
        <f>VLOOKUP(B111,'Cấp phát TN'!C1:G1048574,4,FALSE)</f>
        <v>vinhtq18</v>
      </c>
      <c r="F111" s="80" t="str">
        <f>VLOOKUP(B111,'Cấp phát TN'!C1:G1048574,5,FALSE)</f>
        <v>SR_VN_20230731_843633</v>
      </c>
      <c r="G111" s="80" t="s">
        <v>1816</v>
      </c>
      <c r="H111" s="80">
        <v>2</v>
      </c>
      <c r="I111" s="154">
        <f>J111/3</f>
        <v>17.333333333333332</v>
      </c>
      <c r="J111" s="80">
        <f>52</f>
        <v>52</v>
      </c>
      <c r="K111" s="80">
        <f>64*2</f>
        <v>128</v>
      </c>
      <c r="L111" s="80">
        <f>1060*2</f>
        <v>2120</v>
      </c>
      <c r="M111" s="80"/>
      <c r="N111" s="80"/>
      <c r="O111" s="80"/>
      <c r="P111" s="80"/>
      <c r="Q111" s="124"/>
      <c r="R111" s="146" t="s">
        <v>1662</v>
      </c>
      <c r="S111" s="124" t="s">
        <v>1663</v>
      </c>
      <c r="T111" s="145"/>
    </row>
    <row ht="25.5" r="112">
      <c r="A112" s="76">
        <v>111</v>
      </c>
      <c r="B112" s="76" t="s">
        <v>975</v>
      </c>
      <c r="C112" s="77" t="str">
        <f>VLOOKUP(B112,'Cấp phát TN'!C1:G1048574,2,FALSE)</f>
        <v>BSS</v>
      </c>
      <c r="D112" s="107" t="str">
        <f>VLOOKUP(B112,'Cấp phát TN'!C1:G1048574,3,FALSE)</f>
        <v>cuongbm,dattht</v>
      </c>
      <c r="E112" s="108" t="str">
        <f>VLOOKUP(B112,'Cấp phát TN'!C1:G1048574,4,FALSE)</f>
        <v>vinhtq18</v>
      </c>
      <c r="F112" s="80" t="str">
        <f>VLOOKUP(B112,'Cấp phát TN'!C1:G1048574,5,FALSE)</f>
        <v>SR_VN_20230809_854573</v>
      </c>
      <c r="G112" s="80" t="s">
        <v>1816</v>
      </c>
      <c r="H112" s="80">
        <v>5</v>
      </c>
      <c r="I112" s="154">
        <f>(11.43*2/3+16.51)</f>
        <v>24.130000000000003</v>
      </c>
      <c r="J112" s="80">
        <f>I112*3</f>
        <v>72.390000000000015</v>
      </c>
      <c r="K112" s="80">
        <f>12*2+8*3</f>
        <v>48</v>
      </c>
      <c r="L112" s="80">
        <f>92*2+84*3</f>
        <v>436</v>
      </c>
      <c r="M112" s="80">
        <v>120</v>
      </c>
      <c r="N112" s="80"/>
      <c r="O112" s="80"/>
      <c r="P112" s="80"/>
      <c r="Q112" s="124"/>
      <c r="R112" s="146" t="s">
        <v>1662</v>
      </c>
      <c r="S112" s="124" t="s">
        <v>1663</v>
      </c>
      <c r="T112" s="145"/>
    </row>
    <row ht="25.5" r="113">
      <c r="A113" s="77">
        <v>112</v>
      </c>
      <c r="B113" s="76" t="s">
        <v>995</v>
      </c>
      <c r="C113" s="77" t="str">
        <f>VLOOKUP(B113,'Cấp phát TN'!C1:G1048574,2,FALSE)</f>
        <v>BSS</v>
      </c>
      <c r="D113" s="107" t="str">
        <f>VLOOKUP(B113,'Cấp phát TN'!C1:G1048574,3,FALSE)</f>
        <v>quanhh3</v>
      </c>
      <c r="E113" s="108" t="str">
        <f>VLOOKUP(B113,'Cấp phát TN'!C1:G1048574,4,FALSE)</f>
        <v>ductn</v>
      </c>
      <c r="F113" s="80" t="str">
        <f>VLOOKUP(B113,'Cấp phát TN'!C1:G1048574,5,FALSE)</f>
        <v xml:space="preserve">SR_VN_20230821_859805
SR_VN_20230823_862290</v>
      </c>
      <c r="G113" s="80" t="s">
        <v>1816</v>
      </c>
      <c r="H113" s="80">
        <v>2</v>
      </c>
      <c r="I113" s="154">
        <v>30</v>
      </c>
      <c r="J113" s="80">
        <f>I113*3</f>
        <v>90</v>
      </c>
      <c r="K113" s="80">
        <v>88</v>
      </c>
      <c r="L113" s="80">
        <v>2836</v>
      </c>
      <c r="M113" s="80"/>
      <c r="N113" s="80"/>
      <c r="O113" s="80"/>
      <c r="P113" s="80"/>
      <c r="Q113" s="124"/>
      <c r="R113" s="146" t="s">
        <v>1662</v>
      </c>
      <c r="S113" s="124" t="s">
        <v>1663</v>
      </c>
      <c r="T113" s="145"/>
    </row>
    <row ht="25.5" r="114">
      <c r="A114" s="76">
        <v>113</v>
      </c>
      <c r="B114" s="138" t="s">
        <v>1016</v>
      </c>
      <c r="C114" s="77" t="str">
        <f>VLOOKUP(B114,'Cấp phát TN'!C1:G1048574,2,FALSE)</f>
        <v>VAS</v>
      </c>
      <c r="D114" s="107" t="str">
        <f>VLOOKUP(B114,'Cấp phát TN'!C1:G1048574,3,FALSE)</f>
        <v>nhatnt2</v>
      </c>
      <c r="E114" s="108" t="str">
        <f>VLOOKUP(B114,'Cấp phát TN'!C1:G1048574,4,FALSE)</f>
        <v>ductn</v>
      </c>
      <c r="F114" s="80" t="str">
        <f>VLOOKUP(B114,'Cấp phát TN'!C1:G1048574,5,FALSE)</f>
        <v xml:space="preserve">SR_VN_20230825_863935
SR_VN_20230824_863188</v>
      </c>
      <c r="G114" s="80" t="s">
        <v>1816</v>
      </c>
      <c r="H114" s="80">
        <v>10</v>
      </c>
      <c r="I114" s="154">
        <v>120</v>
      </c>
      <c r="J114" s="80">
        <f>120*3</f>
        <v>360</v>
      </c>
      <c r="K114" s="80">
        <v>160</v>
      </c>
      <c r="L114" s="80">
        <v>1600</v>
      </c>
      <c r="M114" s="80"/>
      <c r="N114" s="80"/>
      <c r="O114" s="80"/>
      <c r="P114" s="80"/>
      <c r="Q114" s="124"/>
      <c r="R114" s="146" t="s">
        <v>1631</v>
      </c>
      <c r="S114" s="108" t="s">
        <v>1643</v>
      </c>
      <c r="T114" s="145" t="s">
        <v>1821</v>
      </c>
    </row>
    <row ht="25.5" r="115">
      <c r="A115" s="77">
        <v>114</v>
      </c>
      <c r="B115" s="76" t="s">
        <v>1020</v>
      </c>
      <c r="C115" s="77" t="str">
        <f>VLOOKUP(B115,'Cấp phát TN'!C1:G1048574,2,FALSE)</f>
        <v>BSS</v>
      </c>
      <c r="D115" s="107" t="str">
        <f>VLOOKUP(B115,'Cấp phát TN'!C1:G1048574,3,FALSE)</f>
        <v>dinhvv</v>
      </c>
      <c r="E115" s="108" t="str">
        <f>VLOOKUP(B115,'Cấp phát TN'!C1:G1048574,4,FALSE)</f>
        <v>vinhtq18</v>
      </c>
      <c r="F115" s="80" t="str">
        <f>VLOOKUP(B115,'Cấp phát TN'!C1:G1048574,5,FALSE)</f>
        <v>SR_VN_20230830_867755</v>
      </c>
      <c r="G115" s="80" t="s">
        <v>1816</v>
      </c>
      <c r="H115" s="80">
        <v>1</v>
      </c>
      <c r="I115" s="154">
        <v>8</v>
      </c>
      <c r="J115" s="80">
        <v>24</v>
      </c>
      <c r="K115" s="80">
        <v>12</v>
      </c>
      <c r="L115" s="80">
        <v>1084</v>
      </c>
      <c r="M115" s="80"/>
      <c r="N115" s="80"/>
      <c r="O115" s="80"/>
      <c r="P115" s="80"/>
      <c r="Q115" s="124"/>
      <c r="R115" s="146" t="s">
        <v>1662</v>
      </c>
      <c r="S115" s="124" t="s">
        <v>1663</v>
      </c>
      <c r="T115" s="145"/>
    </row>
    <row ht="25.5" r="116">
      <c r="A116" s="76">
        <v>115</v>
      </c>
      <c r="B116" s="76" t="s">
        <v>1023</v>
      </c>
      <c r="C116" s="77" t="str">
        <f>VLOOKUP(B116,'Cấp phát TN'!C1:G1048574,2,FALSE)</f>
        <v>BSS</v>
      </c>
      <c r="D116" s="107" t="str">
        <f>VLOOKUP(B116,'Cấp phát TN'!C1:G1048574,3,FALSE)</f>
        <v>phucnd12</v>
      </c>
      <c r="E116" s="108" t="str">
        <f>VLOOKUP(B116,'Cấp phát TN'!C1:G1048574,4,FALSE)</f>
        <v>ductn</v>
      </c>
      <c r="F116" s="80" t="str">
        <f>VLOOKUP(B116,'Cấp phát TN'!C1:G1048574,5,FALSE)</f>
        <v>SR_VN_20230912_877415</v>
      </c>
      <c r="G116" s="80" t="s">
        <v>1816</v>
      </c>
      <c r="H116" s="80">
        <v>2</v>
      </c>
      <c r="I116" s="154">
        <v>8</v>
      </c>
      <c r="J116" s="80">
        <v>24</v>
      </c>
      <c r="K116" s="80">
        <v>16</v>
      </c>
      <c r="L116" s="80">
        <v>500</v>
      </c>
      <c r="M116" s="80"/>
      <c r="N116" s="80"/>
      <c r="O116" s="80"/>
      <c r="P116" s="80"/>
      <c r="Q116" s="124"/>
      <c r="R116" s="146" t="s">
        <v>1662</v>
      </c>
      <c r="S116" s="124" t="s">
        <v>1663</v>
      </c>
      <c r="T116" s="145"/>
    </row>
    <row ht="25.5" r="117">
      <c r="A117" s="77">
        <v>116</v>
      </c>
      <c r="B117" s="155" t="s">
        <v>1027</v>
      </c>
      <c r="C117" s="77" t="str">
        <f>VLOOKUP(B117,'Cấp phát TN'!C1:G1048574,2,FALSE)</f>
        <v>BSS</v>
      </c>
      <c r="D117" s="107" t="str">
        <f>VLOOKUP(B117,'Cấp phát TN'!C1:G1048574,3,FALSE)</f>
        <v>thaind4</v>
      </c>
      <c r="E117" s="108" t="str">
        <f>VLOOKUP(B117,'Cấp phát TN'!C1:G1048574,4,FALSE)</f>
        <v>ductn</v>
      </c>
      <c r="F117" s="80" t="str">
        <f>VLOOKUP(B117,'Cấp phát TN'!C1:G1048574,5,FALSE)</f>
        <v xml:space="preserve">SR_VN_20230831_868990
SR_VN_20230908_875132</v>
      </c>
      <c r="G117" s="80" t="s">
        <v>1816</v>
      </c>
      <c r="H117" s="80">
        <v>22</v>
      </c>
      <c r="I117" s="154">
        <v>244</v>
      </c>
      <c r="J117" s="80">
        <f>I117*3</f>
        <v>732</v>
      </c>
      <c r="K117" s="80">
        <v>925</v>
      </c>
      <c r="L117" s="80">
        <f>12629+1320</f>
        <v>13949</v>
      </c>
      <c r="M117" s="80">
        <v>703</v>
      </c>
      <c r="N117" s="80"/>
      <c r="O117" s="80"/>
      <c r="P117" s="80"/>
      <c r="Q117" s="124"/>
      <c r="R117" s="146" t="s">
        <v>1631</v>
      </c>
      <c r="S117" s="108" t="s">
        <v>1643</v>
      </c>
      <c r="T117" s="145"/>
    </row>
    <row ht="25.5" r="118">
      <c r="A118" s="76">
        <v>117</v>
      </c>
      <c r="B118" s="76" t="s">
        <v>1029</v>
      </c>
      <c r="C118" s="77" t="str">
        <f>VLOOKUP(B118,'Cấp phát TN'!C1:G1048574,2,FALSE)</f>
        <v>BSS</v>
      </c>
      <c r="D118" s="107" t="str">
        <f>VLOOKUP(B118,'Cấp phát TN'!C1:G1048574,3,FALSE)</f>
        <v>hienlt15</v>
      </c>
      <c r="E118" s="108" t="str">
        <f>VLOOKUP(B118,'Cấp phát TN'!C1:G1048574,4,FALSE)</f>
        <v>ductn</v>
      </c>
      <c r="F118" s="80" t="str">
        <f>VLOOKUP(B118,'Cấp phát TN'!C1:G1048574,5,FALSE)</f>
        <v>SR_VN_20230919_883121</v>
      </c>
      <c r="G118" s="80" t="s">
        <v>1816</v>
      </c>
      <c r="H118" s="80">
        <v>3</v>
      </c>
      <c r="I118" s="154">
        <v>32</v>
      </c>
      <c r="J118" s="80">
        <f>I118*3</f>
        <v>96</v>
      </c>
      <c r="K118" s="80">
        <v>288</v>
      </c>
      <c r="L118" s="80">
        <v>59400</v>
      </c>
      <c r="M118" s="80"/>
      <c r="N118" s="80"/>
      <c r="O118" s="80"/>
      <c r="P118" s="80"/>
      <c r="Q118" s="124"/>
      <c r="R118" s="146" t="s">
        <v>1631</v>
      </c>
      <c r="S118" s="108"/>
      <c r="T118" s="145" t="s">
        <v>1822</v>
      </c>
    </row>
    <row ht="25.5" r="119">
      <c r="A119" s="77">
        <v>118</v>
      </c>
      <c r="B119" s="76" t="s">
        <v>1033</v>
      </c>
      <c r="C119" s="77" t="str">
        <f>VLOOKUP(B119,'Cấp phát TN'!C1:G1048574,2,FALSE)</f>
        <v>BSS</v>
      </c>
      <c r="D119" s="107" t="str">
        <f>VLOOKUP(B119,'Cấp phát TN'!C1:G1048574,3,FALSE)</f>
        <v xml:space="preserve">dinhvv, chinh3</v>
      </c>
      <c r="E119" s="108" t="str">
        <f>VLOOKUP(B119,'Cấp phát TN'!C1:G1048574,4,FALSE)</f>
        <v>vinhtq18</v>
      </c>
      <c r="F119" s="80" t="str">
        <f>VLOOKUP(B119,'Cấp phát TN'!C1:G1048574,5,FALSE)</f>
        <v>SR_VN_20230915_880493</v>
      </c>
      <c r="G119" s="80" t="s">
        <v>1816</v>
      </c>
      <c r="H119" s="80"/>
      <c r="I119" s="154"/>
      <c r="J119" s="80"/>
      <c r="K119" s="80"/>
      <c r="L119" s="80"/>
      <c r="M119" s="80"/>
      <c r="N119" s="80">
        <v>10834</v>
      </c>
      <c r="O119" s="80"/>
      <c r="P119" s="80"/>
      <c r="Q119" s="124"/>
      <c r="R119" s="146" t="s">
        <v>1662</v>
      </c>
      <c r="S119" s="124" t="s">
        <v>1823</v>
      </c>
      <c r="T119" s="145"/>
    </row>
    <row ht="25.5" r="120">
      <c r="A120" s="76">
        <v>119</v>
      </c>
      <c r="B120" s="76" t="s">
        <v>1037</v>
      </c>
      <c r="C120" s="77" t="str">
        <f>VLOOKUP(B120,'Cấp phát TN'!C1:G1048574,2,FALSE)</f>
        <v>BSS</v>
      </c>
      <c r="D120" s="107" t="str">
        <f>VLOOKUP(B120,'Cấp phát TN'!C1:G1048574,3,FALSE)</f>
        <v xml:space="preserve">hungpm6, hoangnt14</v>
      </c>
      <c r="E120" s="108" t="str">
        <f>VLOOKUP(B120,'Cấp phát TN'!C1:G1048574,4,FALSE)</f>
        <v>vinhtq18</v>
      </c>
      <c r="F120" s="80" t="str">
        <f>VLOOKUP(B120,'Cấp phát TN'!C1:G1048574,5,FALSE)</f>
        <v>SR_VN_20230915_880549</v>
      </c>
      <c r="G120" s="80" t="s">
        <v>1816</v>
      </c>
      <c r="H120" s="80">
        <v>26</v>
      </c>
      <c r="I120" s="154">
        <v>92</v>
      </c>
      <c r="J120" s="80">
        <f>I120*3</f>
        <v>276</v>
      </c>
      <c r="K120" s="80">
        <v>166</v>
      </c>
      <c r="L120" s="80">
        <v>448</v>
      </c>
      <c r="M120" s="80"/>
      <c r="N120" s="80"/>
      <c r="O120" s="80"/>
      <c r="P120" s="80"/>
      <c r="Q120" s="124"/>
      <c r="R120" s="146" t="s">
        <v>1662</v>
      </c>
      <c r="S120" s="124" t="s">
        <v>1663</v>
      </c>
      <c r="T120" s="145"/>
    </row>
    <row ht="25.5" r="121">
      <c r="A121" s="77">
        <v>120</v>
      </c>
      <c r="B121" s="138" t="s">
        <v>1040</v>
      </c>
      <c r="C121" s="77" t="str">
        <f>VLOOKUP(B121,'Cấp phát TN'!C1:G1048574,2,FALSE)</f>
        <v>BSS</v>
      </c>
      <c r="D121" s="107" t="str">
        <f>VLOOKUP(B121,'Cấp phát TN'!C1:G1048574,3,FALSE)</f>
        <v xml:space="preserve">duongvx, ducdm25</v>
      </c>
      <c r="E121" s="108" t="str">
        <f>VLOOKUP(B121,'Cấp phát TN'!C1:G1048574,4,FALSE)</f>
        <v>hoangld2</v>
      </c>
      <c r="F121" s="80" t="str">
        <f>VLOOKUP(B121,'Cấp phát TN'!C1:G1048574,5,FALSE)</f>
        <v xml:space="preserve">SR_VN_20230920_883909
SR_VN_20231030_919726</v>
      </c>
      <c r="G121" s="80" t="s">
        <v>1816</v>
      </c>
      <c r="H121" s="80">
        <v>14</v>
      </c>
      <c r="I121" s="154">
        <v>152</v>
      </c>
      <c r="J121" s="80">
        <f>I121*3</f>
        <v>456</v>
      </c>
      <c r="K121" s="80">
        <v>432</v>
      </c>
      <c r="L121" s="80">
        <v>3693</v>
      </c>
      <c r="M121" s="80"/>
      <c r="N121" s="80"/>
      <c r="O121" s="80"/>
      <c r="P121" s="80"/>
      <c r="Q121" s="124"/>
      <c r="R121" s="146" t="s">
        <v>1631</v>
      </c>
      <c r="S121" s="108" t="s">
        <v>1643</v>
      </c>
      <c r="T121" s="145"/>
    </row>
    <row ht="25.5" r="122">
      <c r="A122" s="76">
        <v>121</v>
      </c>
      <c r="B122" s="76" t="s">
        <v>1043</v>
      </c>
      <c r="C122" s="77" t="str">
        <f>VLOOKUP(B122,'Cấp phát TN'!C1:G1048574,2,FALSE)</f>
        <v>DAC</v>
      </c>
      <c r="D122" s="107" t="str">
        <f>VLOOKUP(B122,'Cấp phát TN'!C1:G1048574,3,FALSE)</f>
        <v>hoangnt21</v>
      </c>
      <c r="E122" s="108" t="str">
        <f>VLOOKUP(B122,'Cấp phát TN'!C1:G1048574,4,FALSE)</f>
        <v>hoangld2</v>
      </c>
      <c r="F122" s="80" t="str">
        <f>VLOOKUP(B122,'Cấp phát TN'!C1:G1048574,5,FALSE)</f>
        <v>SR_VN_20231228_971876</v>
      </c>
      <c r="G122" s="80" t="s">
        <v>1816</v>
      </c>
      <c r="H122" s="80">
        <v>2</v>
      </c>
      <c r="I122" s="154">
        <v>7</v>
      </c>
      <c r="J122" s="80">
        <f>I122*3</f>
        <v>21</v>
      </c>
      <c r="K122" s="80">
        <v>19</v>
      </c>
      <c r="L122" s="80"/>
      <c r="M122" s="80">
        <v>200</v>
      </c>
      <c r="N122" s="80"/>
      <c r="O122" s="80"/>
      <c r="P122" s="80"/>
      <c r="Q122" s="124"/>
      <c r="R122" s="146" t="s">
        <v>1662</v>
      </c>
      <c r="S122" s="124" t="s">
        <v>1663</v>
      </c>
      <c r="T122" s="145"/>
    </row>
    <row ht="25.5" r="123">
      <c r="A123" s="77">
        <v>122</v>
      </c>
      <c r="B123" s="76" t="s">
        <v>1046</v>
      </c>
      <c r="C123" s="77" t="str">
        <f>VLOOKUP(B123,'Cấp phát TN'!C1:G1048574,2,FALSE)</f>
        <v>BSS</v>
      </c>
      <c r="D123" s="107" t="str">
        <f>VLOOKUP(B123,'Cấp phát TN'!C1:G1048574,3,FALSE)</f>
        <v>khanhdn1</v>
      </c>
      <c r="E123" s="108" t="str">
        <f>VLOOKUP(B123,'Cấp phát TN'!C1:G1048574,4,FALSE)</f>
        <v>ductn</v>
      </c>
      <c r="F123" s="80" t="str">
        <f>VLOOKUP(B123,'Cấp phát TN'!C1:G1048574,5,FALSE)</f>
        <v xml:space="preserve">SR_VN_20230928_891118
SR_VN_20230929_891788</v>
      </c>
      <c r="G123" s="80" t="s">
        <v>1816</v>
      </c>
      <c r="H123" s="80">
        <v>9</v>
      </c>
      <c r="I123" s="154">
        <v>150</v>
      </c>
      <c r="J123" s="80">
        <f>40*3+20*3+90*3</f>
        <v>450</v>
      </c>
      <c r="K123" s="80">
        <f>83*3+16*3+38*3</f>
        <v>411</v>
      </c>
      <c r="L123" s="80">
        <f>5000+500+200*3+200*3+200*3</f>
        <v>7300</v>
      </c>
      <c r="M123" s="80"/>
      <c r="N123" s="80"/>
      <c r="O123" s="80"/>
      <c r="P123" s="80"/>
      <c r="Q123" s="124"/>
      <c r="R123" s="146" t="s">
        <v>1631</v>
      </c>
      <c r="S123" s="124" t="s">
        <v>1663</v>
      </c>
      <c r="T123" s="145"/>
    </row>
    <row ht="25.5" r="124">
      <c r="A124" s="76">
        <v>123</v>
      </c>
      <c r="B124" s="76" t="s">
        <v>1046</v>
      </c>
      <c r="C124" s="77" t="str">
        <f>VLOOKUP(B124,'Cấp phát TN'!C1:G1048574,2,FALSE)</f>
        <v>BSS</v>
      </c>
      <c r="D124" s="107" t="str">
        <f>VLOOKUP(B124,'Cấp phát TN'!C1:G1048574,3,FALSE)</f>
        <v>khanhdn1</v>
      </c>
      <c r="E124" s="108" t="str">
        <f>VLOOKUP(B124,'Cấp phát TN'!C1:G1048574,4,FALSE)</f>
        <v>ductn</v>
      </c>
      <c r="F124" s="80" t="str">
        <f>VLOOKUP(B124,'Cấp phát TN'!C1:G1048574,5,FALSE)</f>
        <v xml:space="preserve">SR_VN_20230928_891118
SR_VN_20230929_891788</v>
      </c>
      <c r="G124" s="80" t="s">
        <v>1816</v>
      </c>
      <c r="H124" s="80"/>
      <c r="I124" s="154"/>
      <c r="J124" s="80"/>
      <c r="K124" s="80"/>
      <c r="L124" s="80"/>
      <c r="M124" s="80">
        <v>10000</v>
      </c>
      <c r="N124" s="80"/>
      <c r="O124" s="80"/>
      <c r="P124" s="80"/>
      <c r="Q124" s="124"/>
      <c r="R124" s="146" t="s">
        <v>1631</v>
      </c>
      <c r="S124" s="108" t="s">
        <v>1643</v>
      </c>
      <c r="T124" s="145" t="s">
        <v>1824</v>
      </c>
    </row>
    <row ht="25.5" r="125">
      <c r="A125" s="77">
        <v>124</v>
      </c>
      <c r="B125" s="76" t="s">
        <v>1048</v>
      </c>
      <c r="C125" s="77" t="str">
        <f>VLOOKUP(B125,'Cấp phát TN'!C1:G1048574,2,FALSE)</f>
        <v>DVKH</v>
      </c>
      <c r="D125" s="107" t="str">
        <f>VLOOKUP(B125,'Cấp phát TN'!C1:G1048574,3,FALSE)</f>
        <v xml:space="preserve">trong td1</v>
      </c>
      <c r="E125" s="108" t="str">
        <f>VLOOKUP(B125,'Cấp phát TN'!C1:G1048574,4,FALSE)</f>
        <v>hoangld2</v>
      </c>
      <c r="F125" s="80" t="str">
        <f>VLOOKUP(B125,'Cấp phát TN'!C1:G1048574,5,FALSE)</f>
        <v xml:space="preserve">SR_VN_20231009_898775
SR_VN_20231016_904382</v>
      </c>
      <c r="G125" s="80" t="s">
        <v>1825</v>
      </c>
      <c r="H125" s="80">
        <v>2</v>
      </c>
      <c r="I125" s="154">
        <v>8</v>
      </c>
      <c r="J125" s="80">
        <f>I125*3</f>
        <v>24</v>
      </c>
      <c r="K125" s="80">
        <f>73*2</f>
        <v>146</v>
      </c>
      <c r="L125" s="80">
        <f>569+730</f>
        <v>1299</v>
      </c>
      <c r="M125" s="80"/>
      <c r="N125" s="80"/>
      <c r="O125" s="80"/>
      <c r="P125" s="80"/>
      <c r="Q125" s="124"/>
      <c r="R125" s="146" t="s">
        <v>1662</v>
      </c>
      <c r="S125" s="124" t="s">
        <v>1663</v>
      </c>
      <c r="T125" s="145"/>
    </row>
    <row ht="15" r="126">
      <c r="A126" s="76">
        <v>125</v>
      </c>
      <c r="B126" s="76" t="s">
        <v>1062</v>
      </c>
      <c r="C126" s="77" t="str">
        <f>VLOOKUP(B126,'Cấp phát TN'!C1:G1048574,2,FALSE)</f>
        <v>BSS</v>
      </c>
      <c r="D126" s="107" t="str">
        <f>VLOOKUP(B126,'Cấp phát TN'!C1:G1048574,3,FALSE)</f>
        <v>hoabv8</v>
      </c>
      <c r="E126" s="108" t="str">
        <f>VLOOKUP(B126,'Cấp phát TN'!C1:G1048574,4,FALSE)</f>
        <v>ductn</v>
      </c>
      <c r="F126" s="80" t="str">
        <f>VLOOKUP(B126,'Cấp phát TN'!C1:G1048574,5,FALSE)</f>
        <v>SR_VN_20231115_933218</v>
      </c>
      <c r="G126" s="80" t="s">
        <v>1825</v>
      </c>
      <c r="H126" s="80"/>
      <c r="I126" s="80"/>
      <c r="J126" s="80"/>
      <c r="K126" s="80"/>
      <c r="L126" s="80">
        <v>10192</v>
      </c>
      <c r="M126" s="80"/>
      <c r="N126" s="80"/>
      <c r="O126" s="80"/>
      <c r="P126" s="80"/>
      <c r="Q126" s="124"/>
      <c r="R126" s="146"/>
      <c r="S126" s="76"/>
      <c r="T126" s="145" t="s">
        <v>1783</v>
      </c>
    </row>
    <row ht="25.5" r="127">
      <c r="A127" s="77">
        <v>126</v>
      </c>
      <c r="B127" s="138" t="s">
        <v>1065</v>
      </c>
      <c r="C127" s="77" t="str">
        <f>VLOOKUP(B127,'Cấp phát TN'!C1:G1048574,2,FALSE)</f>
        <v>BSS</v>
      </c>
      <c r="D127" s="107" t="str">
        <f>VLOOKUP(B127,'Cấp phát TN'!C1:G1048574,3,FALSE)</f>
        <v>khanhdn1</v>
      </c>
      <c r="E127" s="108" t="str">
        <f>VLOOKUP(B127,'Cấp phát TN'!C1:G1048574,4,FALSE)</f>
        <v>ductn</v>
      </c>
      <c r="F127" s="80" t="str">
        <f>VLOOKUP(B127,'Cấp phát TN'!C1:G1048574,5,FALSE)</f>
        <v>SR_VN_20231114_932016</v>
      </c>
      <c r="G127" s="80" t="s">
        <v>1825</v>
      </c>
      <c r="H127" s="80">
        <v>5</v>
      </c>
      <c r="I127" s="80">
        <v>20</v>
      </c>
      <c r="J127" s="80">
        <f>I127*3</f>
        <v>60</v>
      </c>
      <c r="K127" s="80">
        <v>40</v>
      </c>
      <c r="L127" s="80">
        <v>1100</v>
      </c>
      <c r="M127" s="80"/>
      <c r="N127" s="80"/>
      <c r="O127" s="80"/>
      <c r="P127" s="80"/>
      <c r="Q127" s="124"/>
      <c r="R127" s="146" t="s">
        <v>1631</v>
      </c>
      <c r="S127" s="76" t="s">
        <v>1643</v>
      </c>
      <c r="T127" s="145"/>
    </row>
    <row ht="15" r="128">
      <c r="A128" s="76">
        <v>127</v>
      </c>
      <c r="B128" s="138" t="s">
        <v>1068</v>
      </c>
      <c r="C128" s="77" t="str">
        <f>VLOOKUP(B128,'Cấp phát TN'!C1:G1048574,2,FALSE)</f>
        <v>BSS</v>
      </c>
      <c r="D128" s="107" t="str">
        <f>VLOOKUP(B128,'Cấp phát TN'!C1:G1048574,3,FALSE)</f>
        <v>minhca</v>
      </c>
      <c r="E128" s="108" t="str">
        <f>VLOOKUP(B128,'Cấp phát TN'!C1:G1048574,4,FALSE)</f>
        <v>hoangld2</v>
      </c>
      <c r="F128" s="80" t="str">
        <f>VLOOKUP(B128,'Cấp phát TN'!C1:G1048574,5,FALSE)</f>
        <v xml:space="preserve">SR_VN_20231129_945650
SR_VN_20231130_946805</v>
      </c>
      <c r="G128" s="80" t="s">
        <v>1825</v>
      </c>
      <c r="H128" s="80">
        <v>16</v>
      </c>
      <c r="I128" s="80">
        <v>393</v>
      </c>
      <c r="J128" s="80">
        <f>I128*3</f>
        <v>1179</v>
      </c>
      <c r="K128" s="80">
        <v>959</v>
      </c>
      <c r="L128" s="80">
        <v>28714</v>
      </c>
      <c r="M128" s="80"/>
      <c r="N128" s="80"/>
      <c r="O128" s="80"/>
      <c r="P128" s="80"/>
      <c r="Q128" s="124"/>
      <c r="R128" s="146" t="s">
        <v>1631</v>
      </c>
      <c r="S128" s="108" t="s">
        <v>1643</v>
      </c>
      <c r="T128" s="145" t="s">
        <v>1633</v>
      </c>
    </row>
    <row ht="15" r="129">
      <c r="A129" s="77">
        <v>128</v>
      </c>
      <c r="B129" s="76" t="s">
        <v>1082</v>
      </c>
      <c r="C129" s="77" t="str">
        <f>VLOOKUP(B129,'Cấp phát TN'!C1:G1048574,2,FALSE)</f>
        <v>VAS</v>
      </c>
      <c r="D129" s="107" t="str">
        <f>VLOOKUP(B129,'Cấp phát TN'!C1:G1048574,3,FALSE)</f>
        <v>hanq1</v>
      </c>
      <c r="E129" s="108" t="str">
        <f>VLOOKUP(B129,'Cấp phát TN'!C1:G1048574,4,FALSE)</f>
        <v>vinhtq18</v>
      </c>
      <c r="F129" s="80" t="str">
        <f>VLOOKUP(B129,'Cấp phát TN'!C1:G1048574,5,FALSE)</f>
        <v xml:space="preserve">SR_VN_20231211_955585
SR_VN_20231211_955847</v>
      </c>
      <c r="G129" s="80" t="s">
        <v>1825</v>
      </c>
      <c r="H129" s="80"/>
      <c r="I129" s="80"/>
      <c r="J129" s="80"/>
      <c r="K129" s="80"/>
      <c r="L129" s="80">
        <v>15066</v>
      </c>
      <c r="M129" s="80"/>
      <c r="N129" s="124"/>
      <c r="O129" s="124"/>
      <c r="P129" s="124"/>
      <c r="Q129" s="124"/>
      <c r="R129" s="146" t="s">
        <v>1662</v>
      </c>
      <c r="S129" s="79"/>
      <c r="T129" s="145" t="s">
        <v>1826</v>
      </c>
    </row>
    <row ht="15" r="130">
      <c r="A130" s="76">
        <v>129</v>
      </c>
      <c r="B130" s="156" t="s">
        <v>1085</v>
      </c>
      <c r="C130" s="77" t="str">
        <f>VLOOKUP(B130,'Cấp phát TN'!C1:G1048574,2,FALSE)</f>
        <v>DAC</v>
      </c>
      <c r="D130" s="107" t="str">
        <f>VLOOKUP(B130,'Cấp phát TN'!C1:G1048574,3,FALSE)</f>
        <v>kientt6</v>
      </c>
      <c r="E130" s="108" t="str">
        <f>VLOOKUP(B130,'Cấp phát TN'!C1:G1048574,4,FALSE)</f>
        <v>vinhtq18</v>
      </c>
      <c r="F130" s="80" t="str">
        <f>VLOOKUP(B130,'Cấp phát TN'!C1:G1048574,5,FALSE)</f>
        <v>SR_VN_20231212_956779</v>
      </c>
      <c r="G130" s="80" t="s">
        <v>1825</v>
      </c>
      <c r="H130" s="80">
        <v>2</v>
      </c>
      <c r="I130" s="80">
        <v>32</v>
      </c>
      <c r="J130" s="80">
        <v>100</v>
      </c>
      <c r="K130" s="80">
        <v>64</v>
      </c>
      <c r="L130" s="80">
        <v>1350</v>
      </c>
      <c r="M130" s="80"/>
      <c r="N130" s="80"/>
      <c r="O130" s="80"/>
      <c r="P130" s="80"/>
      <c r="Q130" s="124"/>
      <c r="R130" s="146" t="s">
        <v>1827</v>
      </c>
      <c r="S130" s="108" t="s">
        <v>1663</v>
      </c>
      <c r="T130" s="145" t="s">
        <v>1828</v>
      </c>
    </row>
    <row ht="15" r="131">
      <c r="A131" s="77">
        <v>130</v>
      </c>
      <c r="B131" s="155" t="s">
        <v>1089</v>
      </c>
      <c r="C131" s="77" t="str">
        <f>VLOOKUP(B131,'Cấp phát TN'!C1:G1048574,2,FALSE)</f>
        <v>DVKH</v>
      </c>
      <c r="D131" s="107" t="str">
        <f>VLOOKUP(B131,'Cấp phát TN'!C1:G1048574,3,FALSE)</f>
        <v>thaind4</v>
      </c>
      <c r="E131" s="108" t="str">
        <f>VLOOKUP(B131,'Cấp phát TN'!C1:G1048574,4,FALSE)</f>
        <v>ductn</v>
      </c>
      <c r="F131" s="80" t="str">
        <f>VLOOKUP(B131,'Cấp phát TN'!C1:G1048574,5,FALSE)</f>
        <v>SR_VN_20231215_960486</v>
      </c>
      <c r="G131" s="80" t="s">
        <v>1825</v>
      </c>
      <c r="H131" s="80">
        <v>18</v>
      </c>
      <c r="I131" s="80">
        <v>577</v>
      </c>
      <c r="J131" s="80">
        <f>I131*3</f>
        <v>1731</v>
      </c>
      <c r="K131" s="80">
        <v>794</v>
      </c>
      <c r="L131" s="80">
        <v>10759</v>
      </c>
      <c r="M131" s="80"/>
      <c r="N131" s="80"/>
      <c r="O131" s="80"/>
      <c r="P131" s="80"/>
      <c r="Q131" s="124"/>
      <c r="R131" s="146" t="s">
        <v>1631</v>
      </c>
      <c r="S131" s="108" t="s">
        <v>1643</v>
      </c>
      <c r="T131" s="145" t="s">
        <v>1633</v>
      </c>
    </row>
    <row ht="15" r="132">
      <c r="A132" s="76">
        <v>131</v>
      </c>
      <c r="B132" s="156" t="s">
        <v>1092</v>
      </c>
      <c r="C132" s="77" t="str">
        <f>VLOOKUP(B132,'Cấp phát TN'!C1:G1048574,2,FALSE)</f>
        <v>BSS</v>
      </c>
      <c r="D132" s="107" t="str">
        <f>VLOOKUP(B132,'Cấp phát TN'!C1:G1048574,3,FALSE)</f>
        <v>vanha1</v>
      </c>
      <c r="E132" s="108" t="str">
        <f>VLOOKUP(B132,'Cấp phát TN'!C1:G1048574,4,FALSE)</f>
        <v>vinhtq18</v>
      </c>
      <c r="F132" s="80" t="str">
        <f>VLOOKUP(B132,'Cấp phát TN'!C1:G1048574,5,FALSE)</f>
        <v>SR_VN_20240104_977532</v>
      </c>
      <c r="G132" s="80" t="s">
        <v>883</v>
      </c>
      <c r="H132" s="80">
        <v>4</v>
      </c>
      <c r="I132" s="80">
        <f>48*H132</f>
        <v>192</v>
      </c>
      <c r="J132" s="80">
        <v>120</v>
      </c>
      <c r="K132" s="80">
        <v>96</v>
      </c>
      <c r="L132" s="80">
        <v>1024</v>
      </c>
      <c r="M132" s="80"/>
      <c r="N132" s="80"/>
      <c r="O132" s="80"/>
      <c r="P132" s="80"/>
      <c r="Q132" s="124"/>
      <c r="R132" s="80" t="s">
        <v>1827</v>
      </c>
      <c r="S132" s="124"/>
      <c r="T132" s="145" t="s">
        <v>1829</v>
      </c>
      <c r="U132" s="129" t="s">
        <v>1830</v>
      </c>
    </row>
    <row r="133">
      <c r="A133" s="77">
        <v>132</v>
      </c>
      <c r="B133" s="156" t="s">
        <v>1095</v>
      </c>
      <c r="C133" s="77" t="str">
        <f>VLOOKUP(B133,'Cấp phát TN'!C1:G1048574,2,FALSE)</f>
        <v>BSS</v>
      </c>
      <c r="D133" s="107" t="str">
        <f>VLOOKUP(B133,'Cấp phát TN'!C1:G1048574,3,FALSE)</f>
        <v>hainv71</v>
      </c>
      <c r="E133" s="108" t="str">
        <f>VLOOKUP(B133,'Cấp phát TN'!C1:G1048574,4,FALSE)</f>
        <v>vinhtq18</v>
      </c>
      <c r="F133" s="80" t="str">
        <f>VLOOKUP(B133,'Cấp phát TN'!C1:G1048574,5,FALSE)</f>
        <v xml:space="preserve">SR_VN_20240110_982362
SR_VN_20240116_988764(thu hồi tài nguyên)</v>
      </c>
      <c r="G133" s="80" t="s">
        <v>883</v>
      </c>
      <c r="H133" s="80">
        <f>15+2+4+3+1</f>
        <v>25</v>
      </c>
      <c r="I133" s="154">
        <f>J133/3</f>
        <v>223.33333333333334</v>
      </c>
      <c r="J133" s="80">
        <f>28*15+33*2+33*4+52*1</f>
        <v>670</v>
      </c>
      <c r="K133" s="80">
        <f>66*15+94*2+94*4+96*1</f>
        <v>1650</v>
      </c>
      <c r="L133" s="80">
        <f>160*15+10579*2+5319*4+12558*1</f>
        <v>57392</v>
      </c>
      <c r="M133" s="80"/>
      <c r="N133" s="80"/>
      <c r="O133" s="80"/>
      <c r="P133" s="80"/>
      <c r="Q133" s="124"/>
      <c r="R133" s="80" t="s">
        <v>1827</v>
      </c>
      <c r="S133" s="124" t="s">
        <v>1663</v>
      </c>
      <c r="T133" s="145" t="s">
        <v>1831</v>
      </c>
      <c r="U133" s="129" t="s">
        <v>1830</v>
      </c>
      <c r="V133" s="129"/>
      <c r="W133" s="129"/>
      <c r="X133" s="129"/>
      <c r="Y133" s="129"/>
      <c r="Z133" s="129"/>
      <c r="AA133" s="129"/>
      <c r="AB133" s="129"/>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29"/>
      <c r="BQ133" s="129"/>
      <c r="BR133" s="129"/>
      <c r="BS133" s="129"/>
      <c r="BT133" s="129"/>
      <c r="BU133" s="129"/>
      <c r="BV133" s="129"/>
      <c r="BW133" s="129"/>
      <c r="BX133" s="129"/>
      <c r="BY133" s="129"/>
      <c r="BZ133" s="129"/>
      <c r="CA133" s="129"/>
      <c r="CB133" s="129"/>
      <c r="CC133" s="129"/>
      <c r="CD133" s="129"/>
      <c r="CE133" s="129"/>
      <c r="CF133" s="129"/>
      <c r="CG133" s="129"/>
      <c r="CH133" s="129"/>
      <c r="CI133" s="129"/>
      <c r="CJ133" s="129"/>
      <c r="CK133" s="129"/>
      <c r="CL133" s="129"/>
      <c r="CM133" s="129"/>
      <c r="CN133" s="129"/>
      <c r="CO133" s="129"/>
      <c r="CP133" s="129"/>
      <c r="CQ133" s="129"/>
      <c r="CR133" s="129"/>
      <c r="CS133" s="129"/>
      <c r="CT133" s="129"/>
      <c r="CU133" s="129"/>
      <c r="CV133" s="129"/>
      <c r="CW133" s="129"/>
      <c r="CX133" s="129"/>
      <c r="CY133" s="129"/>
      <c r="CZ133" s="129"/>
      <c r="DA133" s="129"/>
      <c r="DB133" s="129"/>
      <c r="DC133" s="129"/>
      <c r="DD133" s="129"/>
      <c r="DE133" s="129"/>
      <c r="DF133" s="129"/>
      <c r="DG133" s="129"/>
      <c r="DH133" s="129"/>
      <c r="DI133" s="129"/>
      <c r="DJ133" s="129"/>
      <c r="DK133" s="129"/>
      <c r="DL133" s="129"/>
      <c r="DM133" s="129"/>
      <c r="DN133" s="129"/>
      <c r="DO133" s="129"/>
      <c r="DP133" s="129"/>
      <c r="DQ133" s="129"/>
      <c r="DR133" s="129"/>
      <c r="DS133" s="129"/>
      <c r="DT133" s="129"/>
      <c r="DU133" s="129"/>
      <c r="DV133" s="129"/>
      <c r="DW133" s="129"/>
      <c r="DX133" s="129"/>
      <c r="DY133" s="129"/>
      <c r="DZ133" s="129"/>
      <c r="EA133" s="129"/>
      <c r="EB133" s="129"/>
      <c r="EC133" s="129"/>
      <c r="ED133" s="129"/>
      <c r="EE133" s="129"/>
      <c r="EF133" s="129"/>
      <c r="EG133" s="129"/>
      <c r="EH133" s="129"/>
      <c r="EI133" s="129"/>
      <c r="EJ133" s="129"/>
      <c r="EK133" s="129"/>
      <c r="EL133" s="129"/>
      <c r="EM133" s="129"/>
      <c r="EN133" s="129"/>
      <c r="EO133" s="129"/>
      <c r="EP133" s="129"/>
      <c r="EQ133" s="129"/>
      <c r="ER133" s="129"/>
      <c r="ES133" s="129"/>
      <c r="ET133" s="129"/>
      <c r="EU133" s="129"/>
      <c r="EV133" s="129"/>
      <c r="EW133" s="129"/>
      <c r="EX133" s="129"/>
      <c r="EY133" s="129"/>
      <c r="EZ133" s="129"/>
      <c r="FA133" s="129"/>
      <c r="FB133" s="129"/>
      <c r="FC133" s="129"/>
      <c r="FD133" s="129"/>
      <c r="FE133" s="129"/>
      <c r="FF133" s="129"/>
      <c r="FG133" s="129"/>
      <c r="FH133" s="129"/>
      <c r="FI133" s="129"/>
      <c r="FJ133" s="129"/>
      <c r="FK133" s="129"/>
      <c r="FL133" s="129"/>
      <c r="FM133" s="129"/>
      <c r="FN133" s="129"/>
      <c r="FO133" s="129"/>
      <c r="FP133" s="129"/>
      <c r="FQ133" s="129"/>
      <c r="FR133" s="129"/>
      <c r="FS133" s="129"/>
      <c r="FT133" s="129"/>
      <c r="FU133" s="129"/>
      <c r="FV133" s="129"/>
      <c r="FW133" s="129"/>
      <c r="FX133" s="129"/>
      <c r="FY133" s="129"/>
      <c r="FZ133" s="129"/>
      <c r="GA133" s="129"/>
      <c r="GB133" s="129"/>
      <c r="GC133" s="129"/>
      <c r="GD133" s="129"/>
      <c r="GE133" s="129"/>
      <c r="GF133" s="129"/>
      <c r="GG133" s="129"/>
      <c r="GH133" s="129"/>
      <c r="GI133" s="129"/>
      <c r="GJ133" s="129"/>
      <c r="GK133" s="129"/>
      <c r="GL133" s="129"/>
      <c r="GM133" s="129"/>
      <c r="GN133" s="129"/>
      <c r="GO133" s="129"/>
      <c r="GP133" s="129"/>
      <c r="GQ133" s="129"/>
      <c r="GR133" s="129"/>
      <c r="GS133" s="129"/>
      <c r="GT133" s="129"/>
      <c r="GU133" s="129"/>
      <c r="GV133" s="129"/>
      <c r="GW133" s="129"/>
      <c r="GX133" s="129"/>
      <c r="GY133" s="129"/>
      <c r="GZ133" s="129"/>
      <c r="HA133" s="129"/>
      <c r="HB133" s="129"/>
      <c r="HC133" s="129"/>
      <c r="HD133" s="129"/>
      <c r="HE133" s="129"/>
      <c r="HF133" s="129"/>
      <c r="HG133" s="129"/>
      <c r="HH133" s="129"/>
      <c r="HI133" s="129"/>
      <c r="HJ133" s="129"/>
      <c r="HK133" s="129"/>
      <c r="HL133" s="129"/>
      <c r="HM133" s="129"/>
      <c r="HN133" s="129"/>
      <c r="HO133" s="129"/>
      <c r="HP133" s="129"/>
      <c r="HQ133" s="129"/>
      <c r="HR133" s="129"/>
      <c r="HS133" s="129"/>
      <c r="HT133" s="129"/>
      <c r="HU133" s="129"/>
      <c r="HV133" s="129"/>
      <c r="HW133" s="129"/>
      <c r="HX133" s="129"/>
      <c r="HY133" s="129"/>
      <c r="HZ133" s="129"/>
      <c r="IA133" s="129"/>
      <c r="IB133" s="129"/>
      <c r="IC133" s="129"/>
      <c r="ID133" s="129"/>
      <c r="IE133" s="129"/>
      <c r="IF133" s="129"/>
      <c r="IG133" s="129"/>
      <c r="IH133" s="129"/>
      <c r="II133" s="129"/>
      <c r="IJ133" s="129"/>
      <c r="IK133" s="129"/>
      <c r="IL133" s="129"/>
      <c r="IM133" s="129"/>
      <c r="IN133" s="129"/>
      <c r="IO133" s="129"/>
      <c r="IP133" s="129"/>
      <c r="IQ133" s="129"/>
      <c r="IR133" s="129"/>
      <c r="IS133" s="129"/>
      <c r="IT133" s="129"/>
      <c r="IU133" s="129"/>
      <c r="IV133" s="129"/>
      <c r="IW133" s="129"/>
      <c r="IX133" s="129"/>
      <c r="IY133" s="129"/>
      <c r="IZ133" s="129"/>
      <c r="JA133" s="129"/>
      <c r="JB133" s="129"/>
      <c r="JC133" s="129"/>
      <c r="JD133" s="129"/>
      <c r="JE133" s="129"/>
      <c r="JF133" s="129"/>
      <c r="JG133" s="129"/>
      <c r="JH133" s="129"/>
      <c r="JI133" s="129"/>
      <c r="JJ133" s="129"/>
      <c r="JK133" s="129"/>
      <c r="JL133" s="129"/>
      <c r="JM133" s="129"/>
      <c r="JN133" s="129"/>
      <c r="JO133" s="129"/>
      <c r="JP133" s="129"/>
      <c r="JQ133" s="129"/>
      <c r="JR133" s="129"/>
      <c r="JS133" s="129"/>
      <c r="JT133" s="129"/>
      <c r="JU133" s="129"/>
      <c r="JV133" s="129"/>
      <c r="JW133" s="129"/>
      <c r="JX133" s="129"/>
      <c r="JY133" s="129"/>
      <c r="JZ133" s="129"/>
      <c r="KA133" s="129"/>
      <c r="KB133" s="129"/>
      <c r="KC133" s="129"/>
      <c r="KD133" s="129"/>
      <c r="KE133" s="129"/>
      <c r="KF133" s="129"/>
      <c r="KG133" s="129"/>
      <c r="KH133" s="129"/>
      <c r="KI133" s="129"/>
      <c r="KJ133" s="129"/>
      <c r="KK133" s="129"/>
      <c r="KL133" s="129"/>
      <c r="KM133" s="129"/>
      <c r="KN133" s="129"/>
      <c r="KO133" s="129"/>
      <c r="KP133" s="129"/>
      <c r="KQ133" s="129"/>
      <c r="KR133" s="129"/>
      <c r="KS133" s="129"/>
      <c r="KT133" s="129"/>
      <c r="KU133" s="129"/>
      <c r="KV133" s="129"/>
      <c r="KW133" s="129"/>
      <c r="KX133" s="129"/>
      <c r="KY133" s="129"/>
      <c r="KZ133" s="129"/>
      <c r="LA133" s="129"/>
      <c r="LB133" s="129"/>
      <c r="LC133" s="129"/>
      <c r="LD133" s="129"/>
      <c r="LE133" s="129"/>
      <c r="LF133" s="129"/>
      <c r="LG133" s="129"/>
      <c r="LH133" s="129"/>
      <c r="LI133" s="129"/>
      <c r="LJ133" s="129"/>
      <c r="LK133" s="129"/>
      <c r="LL133" s="129"/>
      <c r="LM133" s="129"/>
      <c r="LN133" s="129"/>
      <c r="LO133" s="129"/>
      <c r="LP133" s="129"/>
      <c r="LQ133" s="129"/>
      <c r="LR133" s="129"/>
      <c r="LS133" s="129"/>
      <c r="LT133" s="129"/>
      <c r="LU133" s="129"/>
      <c r="LV133" s="129"/>
      <c r="LW133" s="129"/>
      <c r="LX133" s="129"/>
      <c r="LY133" s="129"/>
      <c r="LZ133" s="129"/>
      <c r="MA133" s="129"/>
      <c r="MB133" s="129"/>
      <c r="MC133" s="129"/>
      <c r="MD133" s="129"/>
      <c r="ME133" s="129"/>
      <c r="MF133" s="129"/>
      <c r="MG133" s="129"/>
      <c r="MH133" s="129"/>
      <c r="MI133" s="129"/>
      <c r="MJ133" s="129"/>
      <c r="MK133" s="129"/>
      <c r="ML133" s="129"/>
      <c r="MM133" s="129"/>
      <c r="MN133" s="129"/>
      <c r="MO133" s="129"/>
      <c r="MP133" s="129"/>
      <c r="MQ133" s="129"/>
      <c r="MR133" s="129"/>
      <c r="MS133" s="129"/>
      <c r="MT133" s="129"/>
      <c r="MU133" s="129"/>
      <c r="MV133" s="129"/>
      <c r="MW133" s="129"/>
      <c r="MX133" s="129"/>
      <c r="MY133" s="129"/>
      <c r="MZ133" s="129"/>
      <c r="NA133" s="129"/>
      <c r="NB133" s="129"/>
      <c r="NC133" s="129"/>
      <c r="ND133" s="129"/>
      <c r="NE133" s="129"/>
      <c r="NF133" s="129"/>
      <c r="NG133" s="129"/>
      <c r="NH133" s="129"/>
      <c r="NI133" s="129"/>
      <c r="NJ133" s="129"/>
      <c r="NK133" s="129"/>
      <c r="NL133" s="129"/>
      <c r="NM133" s="129"/>
      <c r="NN133" s="129"/>
      <c r="NO133" s="129"/>
      <c r="NP133" s="129"/>
      <c r="NQ133" s="129"/>
      <c r="NR133" s="129"/>
      <c r="NS133" s="129"/>
      <c r="NT133" s="129"/>
      <c r="NU133" s="129"/>
      <c r="NV133" s="129"/>
      <c r="NW133" s="129"/>
      <c r="NX133" s="129"/>
      <c r="NY133" s="129"/>
      <c r="NZ133" s="129"/>
      <c r="OA133" s="129"/>
      <c r="OB133" s="129"/>
      <c r="OC133" s="129"/>
      <c r="OD133" s="129"/>
      <c r="OE133" s="129"/>
      <c r="OF133" s="129"/>
      <c r="OG133" s="129"/>
      <c r="OH133" s="129"/>
      <c r="OI133" s="129"/>
      <c r="OJ133" s="129"/>
      <c r="OK133" s="129"/>
      <c r="OL133" s="129"/>
      <c r="OM133" s="129"/>
      <c r="ON133" s="129"/>
      <c r="OO133" s="129"/>
      <c r="OP133" s="129"/>
      <c r="OQ133" s="129"/>
      <c r="OR133" s="129"/>
      <c r="OS133" s="129"/>
      <c r="OT133" s="129"/>
      <c r="OU133" s="129"/>
      <c r="OV133" s="129"/>
      <c r="OW133" s="129"/>
      <c r="OX133" s="129"/>
      <c r="OY133" s="129"/>
      <c r="OZ133" s="129"/>
      <c r="PA133" s="129"/>
      <c r="PB133" s="129"/>
      <c r="PC133" s="129"/>
      <c r="PD133" s="129"/>
      <c r="PE133" s="129"/>
      <c r="PF133" s="129"/>
      <c r="PG133" s="129"/>
      <c r="PH133" s="129"/>
      <c r="PI133" s="129"/>
      <c r="PJ133" s="129"/>
      <c r="PK133" s="129"/>
      <c r="PL133" s="129"/>
      <c r="PM133" s="129"/>
      <c r="PN133" s="129"/>
      <c r="PO133" s="129"/>
      <c r="PP133" s="129"/>
      <c r="PQ133" s="129"/>
      <c r="PR133" s="129"/>
      <c r="PS133" s="129"/>
      <c r="PT133" s="129"/>
      <c r="PU133" s="129"/>
      <c r="PV133" s="129"/>
      <c r="PW133" s="129"/>
      <c r="PX133" s="129"/>
      <c r="PY133" s="129"/>
      <c r="PZ133" s="129"/>
      <c r="QA133" s="129"/>
      <c r="QB133" s="129"/>
      <c r="QC133" s="129"/>
      <c r="QD133" s="129"/>
      <c r="QE133" s="129"/>
      <c r="QF133" s="129"/>
      <c r="QG133" s="129"/>
      <c r="QH133" s="129"/>
      <c r="QI133" s="129"/>
      <c r="QJ133" s="129"/>
      <c r="QK133" s="129"/>
      <c r="QL133" s="129"/>
      <c r="QM133" s="129"/>
      <c r="QN133" s="129"/>
      <c r="QO133" s="129"/>
      <c r="QP133" s="129"/>
      <c r="QQ133" s="129"/>
      <c r="QR133" s="129"/>
      <c r="QS133" s="129"/>
      <c r="QT133" s="129"/>
      <c r="QU133" s="129"/>
      <c r="QV133" s="129"/>
      <c r="QW133" s="129"/>
      <c r="QX133" s="129"/>
      <c r="QY133" s="129"/>
      <c r="QZ133" s="129"/>
      <c r="RA133" s="129"/>
      <c r="RB133" s="129"/>
      <c r="RC133" s="129"/>
      <c r="RD133" s="129"/>
      <c r="RE133" s="129"/>
      <c r="RF133" s="129"/>
      <c r="RG133" s="129"/>
      <c r="RH133" s="129"/>
      <c r="RI133" s="129"/>
      <c r="RJ133" s="129"/>
      <c r="RK133" s="129"/>
      <c r="RL133" s="129"/>
      <c r="RM133" s="129"/>
      <c r="RN133" s="129"/>
      <c r="RO133" s="129"/>
      <c r="RP133" s="129"/>
      <c r="RQ133" s="129"/>
      <c r="RR133" s="129"/>
      <c r="RS133" s="129"/>
      <c r="RT133" s="129"/>
      <c r="RU133" s="129"/>
      <c r="RV133" s="129"/>
      <c r="RW133" s="129"/>
      <c r="RX133" s="129"/>
      <c r="RY133" s="129"/>
      <c r="RZ133" s="129"/>
      <c r="SA133" s="129"/>
      <c r="SB133" s="129"/>
      <c r="SC133" s="129"/>
      <c r="SD133" s="129"/>
      <c r="SE133" s="129"/>
      <c r="SF133" s="129"/>
      <c r="SG133" s="129"/>
      <c r="SH133" s="129"/>
      <c r="SI133" s="129"/>
      <c r="SJ133" s="129"/>
      <c r="SK133" s="129"/>
      <c r="SL133" s="129"/>
      <c r="SM133" s="129"/>
      <c r="SN133" s="129"/>
      <c r="SO133" s="129"/>
      <c r="SP133" s="129"/>
      <c r="SQ133" s="129"/>
      <c r="SR133" s="129"/>
      <c r="SS133" s="129"/>
      <c r="ST133" s="129"/>
      <c r="SU133" s="129"/>
      <c r="SV133" s="129"/>
      <c r="SW133" s="129"/>
      <c r="SX133" s="129"/>
      <c r="SY133" s="129"/>
      <c r="SZ133" s="129"/>
      <c r="TA133" s="129"/>
      <c r="TB133" s="129"/>
      <c r="TC133" s="129"/>
      <c r="TD133" s="129"/>
      <c r="TE133" s="129"/>
      <c r="TF133" s="129"/>
      <c r="TG133" s="129"/>
      <c r="TH133" s="129"/>
      <c r="TI133" s="129"/>
      <c r="TJ133" s="129"/>
      <c r="TK133" s="129"/>
      <c r="TL133" s="129"/>
      <c r="TM133" s="129"/>
      <c r="TN133" s="129"/>
      <c r="TO133" s="129"/>
      <c r="TP133" s="129"/>
      <c r="TQ133" s="129"/>
      <c r="TR133" s="129"/>
      <c r="TS133" s="129"/>
      <c r="TT133" s="129"/>
      <c r="TU133" s="129"/>
      <c r="TV133" s="129"/>
      <c r="TW133" s="129"/>
      <c r="TX133" s="129"/>
      <c r="TY133" s="129"/>
      <c r="TZ133" s="129"/>
      <c r="UA133" s="129"/>
      <c r="UB133" s="129"/>
      <c r="UC133" s="129"/>
      <c r="UD133" s="129"/>
      <c r="UE133" s="129"/>
      <c r="UF133" s="129"/>
      <c r="UG133" s="129"/>
      <c r="UH133" s="129"/>
      <c r="UI133" s="129"/>
      <c r="UJ133" s="129"/>
      <c r="UK133" s="129"/>
      <c r="UL133" s="129"/>
      <c r="UM133" s="129"/>
      <c r="UN133" s="129"/>
      <c r="UO133" s="129"/>
      <c r="UP133" s="129"/>
      <c r="UQ133" s="129"/>
      <c r="UR133" s="129"/>
      <c r="US133" s="129"/>
      <c r="UT133" s="129"/>
      <c r="UU133" s="129"/>
      <c r="UV133" s="129"/>
      <c r="UW133" s="129"/>
      <c r="UX133" s="129"/>
      <c r="UY133" s="129"/>
      <c r="UZ133" s="129"/>
      <c r="VA133" s="129"/>
      <c r="VB133" s="129"/>
      <c r="VC133" s="129"/>
      <c r="VD133" s="129"/>
      <c r="VE133" s="129"/>
      <c r="VF133" s="129"/>
      <c r="VG133" s="129"/>
      <c r="VH133" s="129"/>
      <c r="VI133" s="129"/>
      <c r="VJ133" s="129"/>
      <c r="VK133" s="129"/>
      <c r="VL133" s="129"/>
      <c r="VM133" s="129"/>
      <c r="VN133" s="129"/>
      <c r="VO133" s="129"/>
      <c r="VP133" s="129"/>
      <c r="VQ133" s="129"/>
      <c r="VR133" s="129"/>
      <c r="VS133" s="129"/>
      <c r="VT133" s="129"/>
      <c r="VU133" s="129"/>
      <c r="VV133" s="129"/>
      <c r="VW133" s="129"/>
      <c r="VX133" s="129"/>
      <c r="VY133" s="129"/>
      <c r="VZ133" s="129"/>
      <c r="WA133" s="129"/>
      <c r="WB133" s="129"/>
      <c r="WC133" s="129"/>
      <c r="WD133" s="129"/>
      <c r="WE133" s="129"/>
      <c r="WF133" s="129"/>
      <c r="WG133" s="129"/>
      <c r="WH133" s="129"/>
      <c r="WI133" s="129"/>
      <c r="WJ133" s="129"/>
      <c r="WK133" s="129"/>
      <c r="WL133" s="129"/>
      <c r="WM133" s="129"/>
      <c r="WN133" s="129"/>
      <c r="WO133" s="129"/>
      <c r="WP133" s="129"/>
      <c r="WQ133" s="129"/>
      <c r="WR133" s="129"/>
      <c r="WS133" s="129"/>
      <c r="WT133" s="129"/>
      <c r="WU133" s="129"/>
      <c r="WV133" s="129"/>
      <c r="WW133" s="129"/>
      <c r="WX133" s="129"/>
      <c r="WY133" s="129"/>
      <c r="WZ133" s="129"/>
      <c r="XA133" s="129"/>
      <c r="XB133" s="129"/>
      <c r="XC133" s="129"/>
      <c r="XD133" s="129"/>
      <c r="XE133" s="129"/>
      <c r="XF133" s="129"/>
      <c r="XG133" s="129"/>
      <c r="XH133" s="129"/>
      <c r="XI133" s="129"/>
      <c r="XJ133" s="129"/>
      <c r="XK133" s="129"/>
      <c r="XL133" s="129"/>
      <c r="XM133" s="129"/>
      <c r="XN133" s="129"/>
      <c r="XO133" s="129"/>
      <c r="XP133" s="129"/>
      <c r="XQ133" s="129"/>
      <c r="XR133" s="129"/>
      <c r="XS133" s="129"/>
      <c r="XT133" s="129"/>
      <c r="XU133" s="129"/>
      <c r="XV133" s="129"/>
      <c r="XW133" s="129"/>
      <c r="XX133" s="129"/>
      <c r="XY133" s="129"/>
      <c r="XZ133" s="129"/>
      <c r="YA133" s="129"/>
      <c r="YB133" s="129"/>
      <c r="YC133" s="129"/>
      <c r="YD133" s="129"/>
      <c r="YE133" s="129"/>
      <c r="YF133" s="129"/>
      <c r="YG133" s="129"/>
      <c r="YH133" s="129"/>
      <c r="YI133" s="129"/>
      <c r="YJ133" s="129"/>
      <c r="YK133" s="129"/>
      <c r="YL133" s="129"/>
      <c r="YM133" s="129"/>
      <c r="YN133" s="129"/>
      <c r="YO133" s="129"/>
      <c r="YP133" s="129"/>
      <c r="YQ133" s="129"/>
      <c r="YR133" s="129"/>
      <c r="YS133" s="129"/>
      <c r="YT133" s="129"/>
      <c r="YU133" s="129"/>
      <c r="YV133" s="129"/>
      <c r="YW133" s="129"/>
      <c r="YX133" s="129"/>
      <c r="YY133" s="129"/>
      <c r="YZ133" s="129"/>
      <c r="ZA133" s="129"/>
      <c r="ZB133" s="129"/>
      <c r="ZC133" s="129"/>
      <c r="ZD133" s="129"/>
      <c r="ZE133" s="129"/>
      <c r="ZF133" s="129"/>
      <c r="ZG133" s="129"/>
      <c r="ZH133" s="129"/>
      <c r="ZI133" s="129"/>
      <c r="ZJ133" s="129"/>
      <c r="ZK133" s="129"/>
      <c r="ZL133" s="129"/>
      <c r="ZM133" s="129"/>
      <c r="ZN133" s="129"/>
      <c r="ZO133" s="129"/>
      <c r="ZP133" s="129"/>
      <c r="ZQ133" s="129"/>
      <c r="ZR133" s="129"/>
      <c r="ZS133" s="129"/>
      <c r="ZT133" s="129"/>
      <c r="ZU133" s="129"/>
      <c r="ZV133" s="129"/>
      <c r="ZW133" s="129"/>
      <c r="ZX133" s="129"/>
      <c r="ZY133" s="129"/>
      <c r="ZZ133" s="129"/>
      <c r="AAA133" s="129"/>
      <c r="AAB133" s="129"/>
      <c r="AAC133" s="129"/>
      <c r="AAD133" s="129"/>
      <c r="AAE133" s="129"/>
      <c r="AAF133" s="129"/>
      <c r="AAG133" s="129"/>
      <c r="AAH133" s="129"/>
      <c r="AAI133" s="129"/>
      <c r="AAJ133" s="129"/>
      <c r="AAK133" s="129"/>
      <c r="AAL133" s="129"/>
      <c r="AAM133" s="129"/>
      <c r="AAN133" s="129"/>
      <c r="AAO133" s="129"/>
      <c r="AAP133" s="129"/>
      <c r="AAQ133" s="129"/>
      <c r="AAR133" s="129"/>
      <c r="AAS133" s="129"/>
      <c r="AAT133" s="129"/>
      <c r="AAU133" s="129"/>
      <c r="AAV133" s="129"/>
      <c r="AAW133" s="129"/>
      <c r="AAX133" s="129"/>
      <c r="AAY133" s="129"/>
      <c r="AAZ133" s="129"/>
      <c r="ABA133" s="129"/>
      <c r="ABB133" s="129"/>
      <c r="ABC133" s="129"/>
      <c r="ABD133" s="129"/>
      <c r="ABE133" s="129"/>
      <c r="ABF133" s="129"/>
      <c r="ABG133" s="129"/>
      <c r="ABH133" s="129"/>
      <c r="ABI133" s="129"/>
      <c r="ABJ133" s="129"/>
      <c r="ABK133" s="129"/>
      <c r="ABL133" s="129"/>
      <c r="ABM133" s="129"/>
      <c r="ABN133" s="129"/>
      <c r="ABO133" s="129"/>
      <c r="ABP133" s="129"/>
      <c r="ABQ133" s="129"/>
      <c r="ABR133" s="129"/>
      <c r="ABS133" s="129"/>
      <c r="ABT133" s="129"/>
      <c r="ABU133" s="129"/>
      <c r="ABV133" s="129"/>
      <c r="ABW133" s="129"/>
      <c r="ABX133" s="129"/>
      <c r="ABY133" s="129"/>
      <c r="ABZ133" s="129"/>
      <c r="ACA133" s="129"/>
      <c r="ACB133" s="129"/>
      <c r="ACC133" s="129"/>
      <c r="ACD133" s="129"/>
      <c r="ACE133" s="129"/>
      <c r="ACF133" s="129"/>
      <c r="ACG133" s="129"/>
      <c r="ACH133" s="129"/>
      <c r="ACI133" s="129"/>
      <c r="ACJ133" s="129"/>
      <c r="ACK133" s="129"/>
      <c r="ACL133" s="129"/>
      <c r="ACM133" s="129"/>
      <c r="ACN133" s="129"/>
      <c r="ACO133" s="129"/>
      <c r="ACP133" s="129"/>
      <c r="ACQ133" s="129"/>
      <c r="ACR133" s="129"/>
      <c r="ACS133" s="129"/>
      <c r="ACT133" s="129"/>
      <c r="ACU133" s="129"/>
      <c r="ACV133" s="129"/>
      <c r="ACW133" s="129"/>
      <c r="ACX133" s="129"/>
      <c r="ACY133" s="129"/>
      <c r="ACZ133" s="129"/>
      <c r="ADA133" s="129"/>
      <c r="ADB133" s="129"/>
      <c r="ADC133" s="129"/>
      <c r="ADD133" s="129"/>
      <c r="ADE133" s="129"/>
      <c r="ADF133" s="129"/>
      <c r="ADG133" s="129"/>
      <c r="ADH133" s="129"/>
      <c r="ADI133" s="129"/>
      <c r="ADJ133" s="129"/>
      <c r="ADK133" s="129"/>
      <c r="ADL133" s="129"/>
      <c r="ADM133" s="129"/>
      <c r="ADN133" s="129"/>
      <c r="ADO133" s="129"/>
      <c r="ADP133" s="129"/>
      <c r="ADQ133" s="129"/>
      <c r="ADR133" s="129"/>
      <c r="ADS133" s="129"/>
      <c r="ADT133" s="129"/>
      <c r="ADU133" s="129"/>
      <c r="ADV133" s="129"/>
      <c r="ADW133" s="129"/>
      <c r="ADX133" s="129"/>
      <c r="ADY133" s="129"/>
      <c r="ADZ133" s="129"/>
      <c r="AEA133" s="129"/>
      <c r="AEB133" s="129"/>
      <c r="AEC133" s="129"/>
      <c r="AED133" s="129"/>
      <c r="AEE133" s="129"/>
      <c r="AEF133" s="129"/>
      <c r="AEG133" s="129"/>
      <c r="AEH133" s="129"/>
      <c r="AEI133" s="129"/>
      <c r="AEJ133" s="129"/>
      <c r="AEK133" s="129"/>
      <c r="AEL133" s="129"/>
      <c r="AEM133" s="129"/>
      <c r="AEN133" s="129"/>
      <c r="AEO133" s="129"/>
      <c r="AEP133" s="129"/>
      <c r="AEQ133" s="129"/>
      <c r="AER133" s="129"/>
      <c r="AES133" s="129"/>
      <c r="AET133" s="129"/>
      <c r="AEU133" s="129"/>
      <c r="AEV133" s="129"/>
      <c r="AEW133" s="129"/>
      <c r="AEX133" s="129"/>
      <c r="AEY133" s="129"/>
      <c r="AEZ133" s="129"/>
      <c r="AFA133" s="129"/>
      <c r="AFB133" s="129"/>
      <c r="AFC133" s="129"/>
      <c r="AFD133" s="129"/>
      <c r="AFE133" s="129"/>
      <c r="AFF133" s="129"/>
      <c r="AFG133" s="129"/>
      <c r="AFH133" s="129"/>
      <c r="AFI133" s="129"/>
      <c r="AFJ133" s="129"/>
      <c r="AFK133" s="129"/>
      <c r="AFL133" s="129"/>
      <c r="AFM133" s="129"/>
      <c r="AFN133" s="129"/>
      <c r="AFO133" s="129"/>
      <c r="AFP133" s="129"/>
      <c r="AFQ133" s="129"/>
      <c r="AFR133" s="129"/>
      <c r="AFS133" s="129"/>
      <c r="AFT133" s="129"/>
      <c r="AFU133" s="129"/>
      <c r="AFV133" s="129"/>
      <c r="AFW133" s="129"/>
      <c r="AFX133" s="129"/>
      <c r="AFY133" s="129"/>
      <c r="AFZ133" s="129"/>
      <c r="AGA133" s="129"/>
      <c r="AGB133" s="129"/>
      <c r="AGC133" s="129"/>
      <c r="AGD133" s="129"/>
      <c r="AGE133" s="129"/>
      <c r="AGF133" s="129"/>
      <c r="AGG133" s="129"/>
      <c r="AGH133" s="129"/>
      <c r="AGI133" s="129"/>
      <c r="AGJ133" s="129"/>
      <c r="AGK133" s="129"/>
      <c r="AGL133" s="129"/>
      <c r="AGM133" s="129"/>
      <c r="AGN133" s="129"/>
      <c r="AGO133" s="129"/>
      <c r="AGP133" s="129"/>
      <c r="AGQ133" s="129"/>
      <c r="AGR133" s="129"/>
      <c r="AGS133" s="129"/>
      <c r="AGT133" s="129"/>
      <c r="AGU133" s="129"/>
      <c r="AGV133" s="129"/>
      <c r="AGW133" s="129"/>
      <c r="AGX133" s="129"/>
      <c r="AGY133" s="129"/>
      <c r="AGZ133" s="129"/>
      <c r="AHA133" s="129"/>
      <c r="AHB133" s="129"/>
      <c r="AHC133" s="129"/>
      <c r="AHD133" s="129"/>
      <c r="AHE133" s="129"/>
      <c r="AHF133" s="129"/>
      <c r="AHG133" s="129"/>
      <c r="AHH133" s="129"/>
      <c r="AHI133" s="129"/>
      <c r="AHJ133" s="129"/>
      <c r="AHK133" s="129"/>
      <c r="AHL133" s="129"/>
      <c r="AHM133" s="129"/>
      <c r="AHN133" s="129"/>
      <c r="AHO133" s="129"/>
      <c r="AHP133" s="129"/>
      <c r="AHQ133" s="129"/>
      <c r="AHR133" s="129"/>
      <c r="AHS133" s="129"/>
      <c r="AHT133" s="129"/>
      <c r="AHU133" s="129"/>
      <c r="AHV133" s="129"/>
      <c r="AHW133" s="129"/>
      <c r="AHX133" s="129"/>
      <c r="AHY133" s="129"/>
      <c r="AHZ133" s="129"/>
      <c r="AIA133" s="129"/>
      <c r="AIB133" s="129"/>
      <c r="AIC133" s="129"/>
      <c r="AID133" s="129"/>
      <c r="AIE133" s="129"/>
      <c r="AIF133" s="129"/>
      <c r="AIG133" s="129"/>
      <c r="AIH133" s="129"/>
      <c r="AII133" s="129"/>
      <c r="AIJ133" s="129"/>
      <c r="AIK133" s="129"/>
      <c r="AIL133" s="129"/>
      <c r="AIM133" s="129"/>
      <c r="AIN133" s="129"/>
      <c r="AIO133" s="129"/>
      <c r="AIP133" s="129"/>
      <c r="AIQ133" s="129"/>
      <c r="AIR133" s="129"/>
      <c r="AIS133" s="129"/>
      <c r="AIT133" s="129"/>
      <c r="AIU133" s="129"/>
      <c r="AIV133" s="129"/>
      <c r="AIW133" s="129"/>
      <c r="AIX133" s="129"/>
      <c r="AIY133" s="129"/>
      <c r="AIZ133" s="129"/>
      <c r="AJA133" s="129"/>
      <c r="AJB133" s="129"/>
      <c r="AJC133" s="129"/>
      <c r="AJD133" s="129"/>
      <c r="AJE133" s="129"/>
      <c r="AJF133" s="129"/>
      <c r="AJG133" s="129"/>
      <c r="AJH133" s="129"/>
      <c r="AJI133" s="129"/>
      <c r="AJJ133" s="129"/>
      <c r="AJK133" s="129"/>
      <c r="AJL133" s="129"/>
      <c r="AJM133" s="129"/>
      <c r="AJN133" s="129"/>
      <c r="AJO133" s="129"/>
      <c r="AJP133" s="129"/>
      <c r="AJQ133" s="129"/>
      <c r="AJR133" s="129"/>
      <c r="AJS133" s="129"/>
      <c r="AJT133" s="129"/>
      <c r="AJU133" s="129"/>
      <c r="AJV133" s="129"/>
      <c r="AJW133" s="129"/>
      <c r="AJX133" s="129"/>
      <c r="AJY133" s="129"/>
      <c r="AJZ133" s="129"/>
      <c r="AKA133" s="129"/>
      <c r="AKB133" s="129"/>
      <c r="AKC133" s="129"/>
      <c r="AKD133" s="129"/>
      <c r="AKE133" s="129"/>
      <c r="AKF133" s="129"/>
      <c r="AKG133" s="129"/>
      <c r="AKH133" s="129"/>
      <c r="AKI133" s="129"/>
      <c r="AKJ133" s="129"/>
      <c r="AKK133" s="129"/>
      <c r="AKL133" s="129"/>
      <c r="AKM133" s="129"/>
      <c r="AKN133" s="129"/>
      <c r="AKO133" s="129"/>
      <c r="AKP133" s="129"/>
      <c r="AKQ133" s="129"/>
      <c r="AKR133" s="129"/>
      <c r="AKS133" s="129"/>
      <c r="AKT133" s="129"/>
      <c r="AKU133" s="129"/>
      <c r="AKV133" s="129"/>
      <c r="AKW133" s="129"/>
      <c r="AKX133" s="129"/>
      <c r="AKY133" s="129"/>
      <c r="AKZ133" s="129"/>
      <c r="ALA133" s="129"/>
      <c r="ALB133" s="129"/>
      <c r="ALC133" s="129"/>
      <c r="ALD133" s="129"/>
      <c r="ALE133" s="129"/>
      <c r="ALF133" s="129"/>
      <c r="ALG133" s="129"/>
      <c r="ALH133" s="129"/>
      <c r="ALI133" s="129"/>
      <c r="ALJ133" s="129"/>
      <c r="ALK133" s="129"/>
      <c r="ALL133" s="129"/>
      <c r="ALM133" s="129"/>
      <c r="ALN133" s="129"/>
      <c r="ALO133" s="129"/>
      <c r="ALP133" s="129"/>
      <c r="ALQ133" s="129"/>
      <c r="ALR133" s="129"/>
      <c r="ALS133" s="129"/>
      <c r="ALT133" s="129"/>
      <c r="ALU133" s="129"/>
      <c r="ALV133" s="129"/>
      <c r="ALW133" s="129"/>
      <c r="ALX133" s="129"/>
      <c r="ALY133" s="129"/>
      <c r="ALZ133" s="129"/>
      <c r="AMA133" s="129"/>
      <c r="AMB133" s="129"/>
      <c r="AMC133" s="129"/>
      <c r="AMD133" s="129"/>
      <c r="AME133" s="129"/>
      <c r="AMF133" s="129"/>
      <c r="AMG133" s="129"/>
      <c r="AMH133" s="129"/>
      <c r="AMI133" s="129"/>
      <c r="AMJ133" s="129"/>
      <c r="AMK133" s="129"/>
      <c r="AML133" s="129"/>
      <c r="AMM133" s="129"/>
      <c r="AMN133" s="129"/>
      <c r="AMO133" s="129"/>
      <c r="AMP133" s="129"/>
      <c r="AMQ133" s="129"/>
      <c r="AMR133" s="129"/>
      <c r="AMS133" s="129"/>
      <c r="AMT133" s="129"/>
      <c r="AMU133" s="129"/>
      <c r="AMV133" s="129"/>
      <c r="AMW133" s="129"/>
      <c r="AMX133" s="129"/>
      <c r="AMY133" s="129"/>
      <c r="AMZ133" s="129"/>
      <c r="ANA133" s="129"/>
      <c r="ANB133" s="129"/>
      <c r="ANC133" s="129"/>
      <c r="AND133" s="129"/>
      <c r="ANE133" s="129"/>
      <c r="ANF133" s="129"/>
      <c r="ANG133" s="129"/>
      <c r="ANH133" s="129"/>
      <c r="ANI133" s="129"/>
      <c r="ANJ133" s="129"/>
      <c r="ANK133" s="129"/>
      <c r="ANL133" s="129"/>
      <c r="ANM133" s="129"/>
      <c r="ANN133" s="129"/>
      <c r="ANO133" s="129"/>
      <c r="ANP133" s="129"/>
      <c r="ANQ133" s="129"/>
      <c r="ANR133" s="129"/>
      <c r="ANS133" s="129"/>
      <c r="ANT133" s="129"/>
      <c r="ANU133" s="129"/>
      <c r="ANV133" s="129"/>
      <c r="ANW133" s="129"/>
      <c r="ANX133" s="129"/>
      <c r="ANY133" s="129"/>
      <c r="ANZ133" s="129"/>
      <c r="AOA133" s="129"/>
      <c r="AOB133" s="129"/>
      <c r="AOC133" s="129"/>
      <c r="AOD133" s="129"/>
      <c r="AOE133" s="129"/>
      <c r="AOF133" s="129"/>
      <c r="AOG133" s="129"/>
      <c r="AOH133" s="129"/>
      <c r="AOI133" s="129"/>
      <c r="AOJ133" s="129"/>
      <c r="AOK133" s="129"/>
      <c r="AOL133" s="129"/>
      <c r="AOM133" s="129"/>
      <c r="AON133" s="129"/>
      <c r="AOO133" s="129"/>
      <c r="AOP133" s="129"/>
      <c r="AOQ133" s="129"/>
      <c r="AOR133" s="129"/>
      <c r="AOS133" s="129"/>
      <c r="AOT133" s="129"/>
      <c r="AOU133" s="129"/>
      <c r="AOV133" s="129"/>
      <c r="AOW133" s="129"/>
      <c r="AOX133" s="129"/>
      <c r="AOY133" s="129"/>
      <c r="AOZ133" s="129"/>
      <c r="APA133" s="129"/>
      <c r="APB133" s="129"/>
      <c r="APC133" s="129"/>
      <c r="APD133" s="129"/>
      <c r="APE133" s="129"/>
      <c r="APF133" s="129"/>
      <c r="APG133" s="129"/>
      <c r="APH133" s="129"/>
      <c r="API133" s="129"/>
      <c r="APJ133" s="129"/>
      <c r="APK133" s="129"/>
      <c r="APL133" s="129"/>
      <c r="APM133" s="129"/>
      <c r="APN133" s="129"/>
      <c r="APO133" s="129"/>
      <c r="APP133" s="129"/>
      <c r="APQ133" s="129"/>
      <c r="APR133" s="129"/>
      <c r="APS133" s="129"/>
      <c r="APT133" s="129"/>
      <c r="APU133" s="129"/>
      <c r="APV133" s="129"/>
      <c r="APW133" s="129"/>
      <c r="APX133" s="129"/>
      <c r="APY133" s="129"/>
      <c r="APZ133" s="129"/>
      <c r="AQA133" s="129"/>
      <c r="AQB133" s="129"/>
      <c r="AQC133" s="129"/>
      <c r="AQD133" s="129"/>
      <c r="AQE133" s="129"/>
      <c r="AQF133" s="129"/>
      <c r="AQG133" s="129"/>
      <c r="AQH133" s="129"/>
      <c r="AQI133" s="129"/>
      <c r="AQJ133" s="129"/>
      <c r="AQK133" s="129"/>
      <c r="AQL133" s="129"/>
      <c r="AQM133" s="129"/>
      <c r="AQN133" s="129"/>
      <c r="AQO133" s="129"/>
      <c r="AQP133" s="129"/>
      <c r="AQQ133" s="129"/>
      <c r="AQR133" s="129"/>
      <c r="AQS133" s="129"/>
      <c r="AQT133" s="129"/>
      <c r="AQU133" s="129"/>
      <c r="AQV133" s="129"/>
      <c r="AQW133" s="129"/>
      <c r="AQX133" s="129"/>
      <c r="AQY133" s="129"/>
      <c r="AQZ133" s="129"/>
      <c r="ARA133" s="129"/>
      <c r="ARB133" s="129"/>
      <c r="ARC133" s="129"/>
      <c r="ARD133" s="129"/>
      <c r="ARE133" s="129"/>
      <c r="ARF133" s="129"/>
      <c r="ARG133" s="129"/>
      <c r="ARH133" s="129"/>
      <c r="ARI133" s="129"/>
      <c r="ARJ133" s="129"/>
      <c r="ARK133" s="129"/>
      <c r="ARL133" s="129"/>
      <c r="ARM133" s="129"/>
      <c r="ARN133" s="129"/>
      <c r="ARO133" s="129"/>
      <c r="ARP133" s="129"/>
      <c r="ARQ133" s="129"/>
      <c r="ARR133" s="129"/>
      <c r="ARS133" s="129"/>
      <c r="ART133" s="129"/>
      <c r="ARU133" s="129"/>
      <c r="ARV133" s="129"/>
      <c r="ARW133" s="129"/>
      <c r="ARX133" s="129"/>
      <c r="ARY133" s="129"/>
      <c r="ARZ133" s="129"/>
      <c r="ASA133" s="129"/>
      <c r="ASB133" s="129"/>
      <c r="ASC133" s="129"/>
      <c r="ASD133" s="129"/>
      <c r="ASE133" s="129"/>
      <c r="ASF133" s="129"/>
      <c r="ASG133" s="129"/>
      <c r="ASH133" s="129"/>
      <c r="ASI133" s="129"/>
      <c r="ASJ133" s="129"/>
      <c r="ASK133" s="129"/>
      <c r="ASL133" s="129"/>
      <c r="ASM133" s="129"/>
      <c r="ASN133" s="129"/>
      <c r="ASO133" s="129"/>
      <c r="ASP133" s="129"/>
      <c r="ASQ133" s="129"/>
      <c r="ASR133" s="129"/>
      <c r="ASS133" s="129"/>
      <c r="AST133" s="129"/>
      <c r="ASU133" s="129"/>
      <c r="ASV133" s="129"/>
      <c r="ASW133" s="129"/>
      <c r="ASX133" s="129"/>
      <c r="ASY133" s="129"/>
      <c r="ASZ133" s="129"/>
      <c r="ATA133" s="129"/>
      <c r="ATB133" s="129"/>
      <c r="ATC133" s="129"/>
      <c r="ATD133" s="129"/>
      <c r="ATE133" s="129"/>
      <c r="ATF133" s="129"/>
      <c r="ATG133" s="129"/>
      <c r="ATH133" s="129"/>
      <c r="ATI133" s="129"/>
      <c r="ATJ133" s="129"/>
      <c r="ATK133" s="129"/>
      <c r="ATL133" s="129"/>
      <c r="ATM133" s="129"/>
      <c r="ATN133" s="129"/>
      <c r="ATO133" s="129"/>
      <c r="ATP133" s="129"/>
      <c r="ATQ133" s="129"/>
      <c r="ATR133" s="129"/>
      <c r="ATS133" s="129"/>
      <c r="ATT133" s="129"/>
      <c r="ATU133" s="129"/>
      <c r="ATV133" s="129"/>
      <c r="ATW133" s="129"/>
      <c r="ATX133" s="129"/>
      <c r="ATY133" s="129"/>
      <c r="ATZ133" s="129"/>
      <c r="AUA133" s="129"/>
      <c r="AUB133" s="129"/>
      <c r="AUC133" s="129"/>
      <c r="AUD133" s="129"/>
      <c r="AUE133" s="129"/>
      <c r="AUF133" s="129"/>
      <c r="AUG133" s="129"/>
      <c r="AUH133" s="129"/>
      <c r="AUI133" s="129"/>
      <c r="AUJ133" s="129"/>
      <c r="AUK133" s="129"/>
      <c r="AUL133" s="129"/>
      <c r="AUM133" s="129"/>
      <c r="AUN133" s="129"/>
      <c r="AUO133" s="129"/>
      <c r="AUP133" s="129"/>
      <c r="AUQ133" s="129"/>
      <c r="AUR133" s="129"/>
      <c r="AUS133" s="129"/>
      <c r="AUT133" s="129"/>
      <c r="AUU133" s="129"/>
      <c r="AUV133" s="129"/>
      <c r="AUW133" s="129"/>
      <c r="AUX133" s="129"/>
      <c r="AUY133" s="129"/>
      <c r="AUZ133" s="129"/>
      <c r="AVA133" s="129"/>
      <c r="AVB133" s="129"/>
      <c r="AVC133" s="129"/>
      <c r="AVD133" s="129"/>
      <c r="AVE133" s="129"/>
      <c r="AVF133" s="129"/>
      <c r="AVG133" s="129"/>
      <c r="AVH133" s="129"/>
      <c r="AVI133" s="129"/>
      <c r="AVJ133" s="129"/>
      <c r="AVK133" s="129"/>
      <c r="AVL133" s="129"/>
      <c r="AVM133" s="129"/>
      <c r="AVN133" s="129"/>
      <c r="AVO133" s="129"/>
      <c r="AVP133" s="129"/>
      <c r="AVQ133" s="129"/>
      <c r="AVR133" s="129"/>
      <c r="AVS133" s="129"/>
      <c r="AVT133" s="129"/>
      <c r="AVU133" s="129"/>
      <c r="AVV133" s="129"/>
      <c r="AVW133" s="129"/>
      <c r="AVX133" s="129"/>
      <c r="AVY133" s="129"/>
      <c r="AVZ133" s="129"/>
      <c r="AWA133" s="129"/>
      <c r="AWB133" s="129"/>
      <c r="AWC133" s="129"/>
      <c r="AWD133" s="129"/>
      <c r="AWE133" s="129"/>
      <c r="AWF133" s="129"/>
      <c r="AWG133" s="129"/>
      <c r="AWH133" s="129"/>
      <c r="AWI133" s="129"/>
      <c r="AWJ133" s="129"/>
      <c r="AWK133" s="129"/>
      <c r="AWL133" s="129"/>
      <c r="AWM133" s="129"/>
      <c r="AWN133" s="129"/>
      <c r="AWO133" s="129"/>
      <c r="AWP133" s="129"/>
      <c r="AWQ133" s="129"/>
      <c r="AWR133" s="129"/>
      <c r="AWS133" s="129"/>
      <c r="AWT133" s="129"/>
      <c r="AWU133" s="129"/>
      <c r="AWV133" s="129"/>
      <c r="AWW133" s="129"/>
      <c r="AWX133" s="129"/>
      <c r="AWY133" s="129"/>
      <c r="AWZ133" s="129"/>
      <c r="AXA133" s="129"/>
      <c r="AXB133" s="129"/>
      <c r="AXC133" s="129"/>
      <c r="AXD133" s="129"/>
      <c r="AXE133" s="129"/>
      <c r="AXF133" s="129"/>
      <c r="AXG133" s="129"/>
      <c r="AXH133" s="129"/>
      <c r="AXI133" s="129"/>
      <c r="AXJ133" s="129"/>
      <c r="AXK133" s="129"/>
      <c r="AXL133" s="129"/>
      <c r="AXM133" s="129"/>
      <c r="AXN133" s="129"/>
      <c r="AXO133" s="129"/>
      <c r="AXP133" s="129"/>
      <c r="AXQ133" s="129"/>
      <c r="AXR133" s="129"/>
      <c r="AXS133" s="129"/>
      <c r="AXT133" s="129"/>
      <c r="AXU133" s="129"/>
      <c r="AXV133" s="129"/>
      <c r="AXW133" s="129"/>
      <c r="AXX133" s="129"/>
      <c r="AXY133" s="129"/>
      <c r="AXZ133" s="129"/>
      <c r="AYA133" s="129"/>
      <c r="AYB133" s="129"/>
      <c r="AYC133" s="129"/>
      <c r="AYD133" s="129"/>
      <c r="AYE133" s="129"/>
      <c r="AYF133" s="129"/>
      <c r="AYG133" s="129"/>
      <c r="AYH133" s="129"/>
      <c r="AYI133" s="129"/>
      <c r="AYJ133" s="129"/>
      <c r="AYK133" s="129"/>
      <c r="AYL133" s="129"/>
      <c r="AYM133" s="129"/>
      <c r="AYN133" s="129"/>
      <c r="AYO133" s="129"/>
      <c r="AYP133" s="129"/>
      <c r="AYQ133" s="129"/>
      <c r="AYR133" s="129"/>
      <c r="AYS133" s="129"/>
      <c r="AYT133" s="129"/>
      <c r="AYU133" s="129"/>
      <c r="AYV133" s="129"/>
      <c r="AYW133" s="129"/>
      <c r="AYX133" s="129"/>
      <c r="AYY133" s="129"/>
      <c r="AYZ133" s="129"/>
      <c r="AZA133" s="129"/>
      <c r="AZB133" s="129"/>
      <c r="AZC133" s="129"/>
      <c r="AZD133" s="129"/>
      <c r="AZE133" s="129"/>
      <c r="AZF133" s="129"/>
      <c r="AZG133" s="129"/>
      <c r="AZH133" s="129"/>
      <c r="AZI133" s="129"/>
      <c r="AZJ133" s="129"/>
      <c r="AZK133" s="129"/>
      <c r="AZL133" s="129"/>
      <c r="AZM133" s="129"/>
      <c r="AZN133" s="129"/>
      <c r="AZO133" s="129"/>
      <c r="AZP133" s="129"/>
      <c r="AZQ133" s="129"/>
      <c r="AZR133" s="129"/>
      <c r="AZS133" s="129"/>
      <c r="AZT133" s="129"/>
      <c r="AZU133" s="129"/>
      <c r="AZV133" s="129"/>
      <c r="AZW133" s="129"/>
      <c r="AZX133" s="129"/>
      <c r="AZY133" s="129"/>
      <c r="AZZ133" s="129"/>
      <c r="BAA133" s="129"/>
      <c r="BAB133" s="129"/>
      <c r="BAC133" s="129"/>
      <c r="BAD133" s="129"/>
      <c r="BAE133" s="129"/>
      <c r="BAF133" s="129"/>
      <c r="BAG133" s="129"/>
      <c r="BAH133" s="129"/>
      <c r="BAI133" s="129"/>
      <c r="BAJ133" s="129"/>
      <c r="BAK133" s="129"/>
      <c r="BAL133" s="129"/>
      <c r="BAM133" s="129"/>
      <c r="BAN133" s="129"/>
      <c r="BAO133" s="129"/>
      <c r="BAP133" s="129"/>
      <c r="BAQ133" s="129"/>
      <c r="BAR133" s="129"/>
      <c r="BAS133" s="129"/>
      <c r="BAT133" s="129"/>
      <c r="BAU133" s="129"/>
      <c r="BAV133" s="129"/>
      <c r="BAW133" s="129"/>
      <c r="BAX133" s="129"/>
      <c r="BAY133" s="129"/>
      <c r="BAZ133" s="129"/>
      <c r="BBA133" s="129"/>
      <c r="BBB133" s="129"/>
      <c r="BBC133" s="129"/>
      <c r="BBD133" s="129"/>
      <c r="BBE133" s="129"/>
      <c r="BBF133" s="129"/>
      <c r="BBG133" s="129"/>
      <c r="BBH133" s="129"/>
      <c r="BBI133" s="129"/>
      <c r="BBJ133" s="129"/>
      <c r="BBK133" s="129"/>
      <c r="BBL133" s="129"/>
      <c r="BBM133" s="129"/>
      <c r="BBN133" s="129"/>
      <c r="BBO133" s="129"/>
      <c r="BBP133" s="129"/>
      <c r="BBQ133" s="129"/>
      <c r="BBR133" s="129"/>
      <c r="BBS133" s="129"/>
      <c r="BBT133" s="129"/>
      <c r="BBU133" s="129"/>
      <c r="BBV133" s="129"/>
      <c r="BBW133" s="129"/>
      <c r="BBX133" s="129"/>
      <c r="BBY133" s="129"/>
      <c r="BBZ133" s="129"/>
      <c r="BCA133" s="129"/>
      <c r="BCB133" s="129"/>
      <c r="BCC133" s="129"/>
      <c r="BCD133" s="129"/>
      <c r="BCE133" s="129"/>
      <c r="BCF133" s="129"/>
      <c r="BCG133" s="129"/>
      <c r="BCH133" s="129"/>
      <c r="BCI133" s="129"/>
      <c r="BCJ133" s="129"/>
      <c r="BCK133" s="129"/>
      <c r="BCL133" s="129"/>
      <c r="BCM133" s="129"/>
      <c r="BCN133" s="129"/>
      <c r="BCO133" s="129"/>
      <c r="BCP133" s="129"/>
      <c r="BCQ133" s="129"/>
      <c r="BCR133" s="129"/>
      <c r="BCS133" s="129"/>
      <c r="BCT133" s="129"/>
      <c r="BCU133" s="129"/>
      <c r="BCV133" s="129"/>
      <c r="BCW133" s="129"/>
      <c r="BCX133" s="129"/>
      <c r="BCY133" s="129"/>
      <c r="BCZ133" s="129"/>
      <c r="BDA133" s="129"/>
      <c r="BDB133" s="129"/>
      <c r="BDC133" s="129"/>
      <c r="BDD133" s="129"/>
      <c r="BDE133" s="129"/>
      <c r="BDF133" s="129"/>
      <c r="BDG133" s="129"/>
      <c r="BDH133" s="129"/>
      <c r="BDI133" s="129"/>
      <c r="BDJ133" s="129"/>
      <c r="BDK133" s="129"/>
      <c r="BDL133" s="129"/>
      <c r="BDM133" s="129"/>
      <c r="BDN133" s="129"/>
      <c r="BDO133" s="129"/>
      <c r="BDP133" s="129"/>
      <c r="BDQ133" s="129"/>
      <c r="BDR133" s="129"/>
      <c r="BDS133" s="129"/>
      <c r="BDT133" s="129"/>
      <c r="BDU133" s="129"/>
      <c r="BDV133" s="129"/>
      <c r="BDW133" s="129"/>
      <c r="BDX133" s="129"/>
      <c r="BDY133" s="129"/>
      <c r="BDZ133" s="129"/>
      <c r="BEA133" s="129"/>
      <c r="BEB133" s="129"/>
      <c r="BEC133" s="129"/>
      <c r="BED133" s="129"/>
      <c r="BEE133" s="129"/>
      <c r="BEF133" s="129"/>
      <c r="BEG133" s="129"/>
      <c r="BEH133" s="129"/>
      <c r="BEI133" s="129"/>
      <c r="BEJ133" s="129"/>
      <c r="BEK133" s="129"/>
      <c r="BEL133" s="129"/>
      <c r="BEM133" s="129"/>
      <c r="BEN133" s="129"/>
      <c r="BEO133" s="129"/>
      <c r="BEP133" s="129"/>
      <c r="BEQ133" s="129"/>
      <c r="BER133" s="129"/>
      <c r="BES133" s="129"/>
      <c r="BET133" s="129"/>
      <c r="BEU133" s="129"/>
      <c r="BEV133" s="129"/>
      <c r="BEW133" s="129"/>
      <c r="BEX133" s="129"/>
      <c r="BEY133" s="129"/>
      <c r="BEZ133" s="129"/>
      <c r="BFA133" s="129"/>
      <c r="BFB133" s="129"/>
      <c r="BFC133" s="129"/>
      <c r="BFD133" s="129"/>
      <c r="BFE133" s="129"/>
      <c r="BFF133" s="129"/>
      <c r="BFG133" s="129"/>
      <c r="BFH133" s="129"/>
      <c r="BFI133" s="129"/>
      <c r="BFJ133" s="129"/>
      <c r="BFK133" s="129"/>
      <c r="BFL133" s="129"/>
      <c r="BFM133" s="129"/>
      <c r="BFN133" s="129"/>
      <c r="BFO133" s="129"/>
      <c r="BFP133" s="129"/>
      <c r="BFQ133" s="129"/>
      <c r="BFR133" s="129"/>
      <c r="BFS133" s="129"/>
      <c r="BFT133" s="129"/>
      <c r="BFU133" s="129"/>
      <c r="BFV133" s="129"/>
      <c r="BFW133" s="129"/>
      <c r="BFX133" s="129"/>
      <c r="BFY133" s="129"/>
      <c r="BFZ133" s="129"/>
      <c r="BGA133" s="129"/>
      <c r="BGB133" s="129"/>
      <c r="BGC133" s="129"/>
      <c r="BGD133" s="129"/>
      <c r="BGE133" s="129"/>
      <c r="BGF133" s="129"/>
      <c r="BGG133" s="129"/>
      <c r="BGH133" s="129"/>
      <c r="BGI133" s="129"/>
      <c r="BGJ133" s="129"/>
      <c r="BGK133" s="129"/>
      <c r="BGL133" s="129"/>
      <c r="BGM133" s="129"/>
      <c r="BGN133" s="129"/>
      <c r="BGO133" s="129"/>
      <c r="BGP133" s="129"/>
      <c r="BGQ133" s="129"/>
      <c r="BGR133" s="129"/>
      <c r="BGS133" s="129"/>
      <c r="BGT133" s="129"/>
      <c r="BGU133" s="129"/>
      <c r="BGV133" s="129"/>
      <c r="BGW133" s="129"/>
      <c r="BGX133" s="129"/>
      <c r="BGY133" s="129"/>
      <c r="BGZ133" s="129"/>
      <c r="BHA133" s="129"/>
      <c r="BHB133" s="129"/>
      <c r="BHC133" s="129"/>
      <c r="BHD133" s="129"/>
      <c r="BHE133" s="129"/>
      <c r="BHF133" s="129"/>
      <c r="BHG133" s="129"/>
      <c r="BHH133" s="129"/>
      <c r="BHI133" s="129"/>
      <c r="BHJ133" s="129"/>
      <c r="BHK133" s="129"/>
      <c r="BHL133" s="129"/>
      <c r="BHM133" s="129"/>
      <c r="BHN133" s="129"/>
      <c r="BHO133" s="129"/>
      <c r="BHP133" s="129"/>
      <c r="BHQ133" s="129"/>
      <c r="BHR133" s="129"/>
      <c r="BHS133" s="129"/>
      <c r="BHT133" s="129"/>
      <c r="BHU133" s="129"/>
      <c r="BHV133" s="129"/>
      <c r="BHW133" s="129"/>
      <c r="BHX133" s="129"/>
      <c r="BHY133" s="129"/>
      <c r="BHZ133" s="129"/>
      <c r="BIA133" s="129"/>
      <c r="BIB133" s="129"/>
      <c r="BIC133" s="129"/>
      <c r="BID133" s="129"/>
      <c r="BIE133" s="129"/>
      <c r="BIF133" s="129"/>
      <c r="BIG133" s="129"/>
      <c r="BIH133" s="129"/>
      <c r="BII133" s="129"/>
      <c r="BIJ133" s="129"/>
      <c r="BIK133" s="129"/>
      <c r="BIL133" s="129"/>
      <c r="BIM133" s="129"/>
      <c r="BIN133" s="129"/>
      <c r="BIO133" s="129"/>
      <c r="BIP133" s="129"/>
      <c r="BIQ133" s="129"/>
      <c r="BIR133" s="129"/>
      <c r="BIS133" s="129"/>
      <c r="BIT133" s="129"/>
      <c r="BIU133" s="129"/>
      <c r="BIV133" s="129"/>
      <c r="BIW133" s="129"/>
      <c r="BIX133" s="129"/>
      <c r="BIY133" s="129"/>
      <c r="BIZ133" s="129"/>
      <c r="BJA133" s="129"/>
      <c r="BJB133" s="129"/>
      <c r="BJC133" s="129"/>
      <c r="BJD133" s="129"/>
      <c r="BJE133" s="129"/>
      <c r="BJF133" s="129"/>
      <c r="BJG133" s="129"/>
      <c r="BJH133" s="129"/>
      <c r="BJI133" s="129"/>
      <c r="BJJ133" s="129"/>
      <c r="BJK133" s="129"/>
      <c r="BJL133" s="129"/>
      <c r="BJM133" s="129"/>
      <c r="BJN133" s="129"/>
      <c r="BJO133" s="129"/>
      <c r="BJP133" s="129"/>
      <c r="BJQ133" s="129"/>
      <c r="BJR133" s="129"/>
      <c r="BJS133" s="129"/>
      <c r="BJT133" s="129"/>
      <c r="BJU133" s="129"/>
      <c r="BJV133" s="129"/>
      <c r="BJW133" s="129"/>
      <c r="BJX133" s="129"/>
      <c r="BJY133" s="129"/>
      <c r="BJZ133" s="129"/>
      <c r="BKA133" s="129"/>
      <c r="BKB133" s="129"/>
      <c r="BKC133" s="129"/>
      <c r="BKD133" s="129"/>
      <c r="BKE133" s="129"/>
      <c r="BKF133" s="129"/>
      <c r="BKG133" s="129"/>
      <c r="BKH133" s="129"/>
      <c r="BKI133" s="129"/>
      <c r="BKJ133" s="129"/>
      <c r="BKK133" s="129"/>
      <c r="BKL133" s="129"/>
      <c r="BKM133" s="129"/>
      <c r="BKN133" s="129"/>
      <c r="BKO133" s="129"/>
      <c r="BKP133" s="129"/>
      <c r="BKQ133" s="129"/>
      <c r="BKR133" s="129"/>
      <c r="BKS133" s="129"/>
      <c r="BKT133" s="129"/>
      <c r="BKU133" s="129"/>
      <c r="BKV133" s="129"/>
      <c r="BKW133" s="129"/>
      <c r="BKX133" s="129"/>
      <c r="BKY133" s="129"/>
      <c r="BKZ133" s="129"/>
      <c r="BLA133" s="129"/>
      <c r="BLB133" s="129"/>
      <c r="BLC133" s="129"/>
      <c r="BLD133" s="129"/>
      <c r="BLE133" s="129"/>
      <c r="BLF133" s="129"/>
      <c r="BLG133" s="129"/>
      <c r="BLH133" s="129"/>
      <c r="BLI133" s="129"/>
      <c r="BLJ133" s="129"/>
      <c r="BLK133" s="129"/>
      <c r="BLL133" s="129"/>
      <c r="BLM133" s="129"/>
      <c r="BLN133" s="129"/>
      <c r="BLO133" s="129"/>
      <c r="BLP133" s="129"/>
      <c r="BLQ133" s="129"/>
      <c r="BLR133" s="129"/>
      <c r="BLS133" s="129"/>
      <c r="BLT133" s="129"/>
      <c r="BLU133" s="129"/>
      <c r="BLV133" s="129"/>
      <c r="BLW133" s="129"/>
      <c r="BLX133" s="129"/>
      <c r="BLY133" s="129"/>
      <c r="BLZ133" s="129"/>
      <c r="BMA133" s="129"/>
      <c r="BMB133" s="129"/>
      <c r="BMC133" s="129"/>
      <c r="BMD133" s="129"/>
      <c r="BME133" s="129"/>
      <c r="BMF133" s="129"/>
      <c r="BMG133" s="129"/>
      <c r="BMH133" s="129"/>
      <c r="BMI133" s="129"/>
      <c r="BMJ133" s="129"/>
      <c r="BMK133" s="129"/>
      <c r="BML133" s="129"/>
      <c r="BMM133" s="129"/>
      <c r="BMN133" s="129"/>
      <c r="BMO133" s="129"/>
      <c r="BMP133" s="129"/>
      <c r="BMQ133" s="129"/>
      <c r="BMR133" s="129"/>
      <c r="BMS133" s="129"/>
      <c r="BMT133" s="129"/>
      <c r="BMU133" s="129"/>
      <c r="BMV133" s="129"/>
      <c r="BMW133" s="129"/>
      <c r="BMX133" s="129"/>
      <c r="BMY133" s="129"/>
      <c r="BMZ133" s="129"/>
      <c r="BNA133" s="129"/>
      <c r="BNB133" s="129"/>
      <c r="BNC133" s="129"/>
      <c r="BND133" s="129"/>
      <c r="BNE133" s="129"/>
      <c r="BNF133" s="129"/>
      <c r="BNG133" s="129"/>
      <c r="BNH133" s="129"/>
      <c r="BNI133" s="129"/>
      <c r="BNJ133" s="129"/>
      <c r="BNK133" s="129"/>
      <c r="BNL133" s="129"/>
      <c r="BNM133" s="129"/>
      <c r="BNN133" s="129"/>
      <c r="BNO133" s="129"/>
      <c r="BNP133" s="129"/>
      <c r="BNQ133" s="129"/>
      <c r="BNR133" s="129"/>
      <c r="BNS133" s="129"/>
      <c r="BNT133" s="129"/>
      <c r="BNU133" s="129"/>
      <c r="BNV133" s="129"/>
      <c r="BNW133" s="129"/>
      <c r="BNX133" s="129"/>
      <c r="BNY133" s="129"/>
      <c r="BNZ133" s="129"/>
      <c r="BOA133" s="129"/>
      <c r="BOB133" s="129"/>
      <c r="BOC133" s="129"/>
      <c r="BOD133" s="129"/>
      <c r="BOE133" s="129"/>
      <c r="BOF133" s="129"/>
      <c r="BOG133" s="129"/>
      <c r="BOH133" s="129"/>
      <c r="BOI133" s="129"/>
      <c r="BOJ133" s="129"/>
      <c r="BOK133" s="129"/>
      <c r="BOL133" s="129"/>
      <c r="BOM133" s="129"/>
      <c r="BON133" s="129"/>
      <c r="BOO133" s="129"/>
      <c r="BOP133" s="129"/>
      <c r="BOQ133" s="129"/>
      <c r="BOR133" s="129"/>
      <c r="BOS133" s="129"/>
      <c r="BOT133" s="129"/>
      <c r="BOU133" s="129"/>
      <c r="BOV133" s="129"/>
      <c r="BOW133" s="129"/>
      <c r="BOX133" s="129"/>
      <c r="BOY133" s="129"/>
      <c r="BOZ133" s="129"/>
      <c r="BPA133" s="129"/>
      <c r="BPB133" s="129"/>
      <c r="BPC133" s="129"/>
      <c r="BPD133" s="129"/>
      <c r="BPE133" s="129"/>
      <c r="BPF133" s="129"/>
      <c r="BPG133" s="129"/>
      <c r="BPH133" s="129"/>
      <c r="BPI133" s="129"/>
      <c r="BPJ133" s="129"/>
      <c r="BPK133" s="129"/>
      <c r="BPL133" s="129"/>
      <c r="BPM133" s="129"/>
      <c r="BPN133" s="129"/>
      <c r="BPO133" s="129"/>
      <c r="BPP133" s="129"/>
      <c r="BPQ133" s="129"/>
      <c r="BPR133" s="129"/>
      <c r="BPS133" s="129"/>
      <c r="BPT133" s="129"/>
      <c r="BPU133" s="129"/>
      <c r="BPV133" s="129"/>
      <c r="BPW133" s="129"/>
      <c r="BPX133" s="129"/>
      <c r="BPY133" s="129"/>
      <c r="BPZ133" s="129"/>
      <c r="BQA133" s="129"/>
      <c r="BQB133" s="129"/>
      <c r="BQC133" s="129"/>
      <c r="BQD133" s="129"/>
      <c r="BQE133" s="129"/>
      <c r="BQF133" s="129"/>
      <c r="BQG133" s="129"/>
      <c r="BQH133" s="129"/>
      <c r="BQI133" s="129"/>
      <c r="BQJ133" s="129"/>
      <c r="BQK133" s="129"/>
      <c r="BQL133" s="129"/>
      <c r="BQM133" s="129"/>
      <c r="BQN133" s="129"/>
      <c r="BQO133" s="129"/>
      <c r="BQP133" s="129"/>
      <c r="BQQ133" s="129"/>
      <c r="BQR133" s="129"/>
      <c r="BQS133" s="129"/>
      <c r="BQT133" s="129"/>
      <c r="BQU133" s="129"/>
      <c r="BQV133" s="129"/>
      <c r="BQW133" s="129"/>
      <c r="BQX133" s="129"/>
      <c r="BQY133" s="129"/>
      <c r="BQZ133" s="129"/>
      <c r="BRA133" s="129"/>
      <c r="BRB133" s="129"/>
      <c r="BRC133" s="129"/>
      <c r="BRD133" s="129"/>
      <c r="BRE133" s="129"/>
      <c r="BRF133" s="129"/>
      <c r="BRG133" s="129"/>
      <c r="BRH133" s="129"/>
      <c r="BRI133" s="129"/>
      <c r="BRJ133" s="129"/>
      <c r="BRK133" s="129"/>
      <c r="BRL133" s="129"/>
      <c r="BRM133" s="129"/>
      <c r="BRN133" s="129"/>
      <c r="BRO133" s="129"/>
      <c r="BRP133" s="129"/>
      <c r="BRQ133" s="129"/>
      <c r="BRR133" s="129"/>
      <c r="BRS133" s="129"/>
      <c r="BRT133" s="129"/>
      <c r="BRU133" s="129"/>
      <c r="BRV133" s="129"/>
      <c r="BRW133" s="129"/>
      <c r="BRX133" s="129"/>
      <c r="BRY133" s="129"/>
      <c r="BRZ133" s="129"/>
      <c r="BSA133" s="129"/>
      <c r="BSB133" s="129"/>
      <c r="BSC133" s="129"/>
      <c r="BSD133" s="129"/>
      <c r="BSE133" s="129"/>
      <c r="BSF133" s="129"/>
      <c r="BSG133" s="129"/>
      <c r="BSH133" s="129"/>
      <c r="BSI133" s="129"/>
      <c r="BSJ133" s="129"/>
      <c r="BSK133" s="129"/>
      <c r="BSL133" s="129"/>
      <c r="BSM133" s="129"/>
      <c r="BSN133" s="129"/>
      <c r="BSO133" s="129"/>
      <c r="BSP133" s="129"/>
      <c r="BSQ133" s="129"/>
      <c r="BSR133" s="129"/>
      <c r="BSS133" s="129"/>
      <c r="BST133" s="129"/>
      <c r="BSU133" s="129"/>
      <c r="BSV133" s="129"/>
      <c r="BSW133" s="129"/>
      <c r="BSX133" s="129"/>
      <c r="BSY133" s="129"/>
      <c r="BSZ133" s="129"/>
      <c r="BTA133" s="129"/>
      <c r="BTB133" s="129"/>
      <c r="BTC133" s="129"/>
      <c r="BTD133" s="129"/>
      <c r="BTE133" s="129"/>
      <c r="BTF133" s="129"/>
      <c r="BTG133" s="129"/>
      <c r="BTH133" s="129"/>
      <c r="BTI133" s="129"/>
      <c r="BTJ133" s="129"/>
      <c r="BTK133" s="129"/>
      <c r="BTL133" s="129"/>
      <c r="BTM133" s="129"/>
      <c r="BTN133" s="129"/>
      <c r="BTO133" s="129"/>
      <c r="BTP133" s="129"/>
      <c r="BTQ133" s="129"/>
      <c r="BTR133" s="129"/>
      <c r="BTS133" s="129"/>
      <c r="BTT133" s="129"/>
      <c r="BTU133" s="129"/>
      <c r="BTV133" s="129"/>
      <c r="BTW133" s="129"/>
      <c r="BTX133" s="129"/>
      <c r="BTY133" s="129"/>
      <c r="BTZ133" s="129"/>
      <c r="BUA133" s="129"/>
      <c r="BUB133" s="129"/>
      <c r="BUC133" s="129"/>
      <c r="BUD133" s="129"/>
      <c r="BUE133" s="129"/>
      <c r="BUF133" s="129"/>
      <c r="BUG133" s="129"/>
      <c r="BUH133" s="129"/>
      <c r="BUI133" s="129"/>
      <c r="BUJ133" s="129"/>
      <c r="BUK133" s="129"/>
      <c r="BUL133" s="129"/>
      <c r="BUM133" s="129"/>
      <c r="BUN133" s="129"/>
      <c r="BUO133" s="129"/>
      <c r="BUP133" s="129"/>
      <c r="BUQ133" s="129"/>
      <c r="BUR133" s="129"/>
      <c r="BUS133" s="129"/>
      <c r="BUT133" s="129"/>
      <c r="BUU133" s="129"/>
      <c r="BUV133" s="129"/>
      <c r="BUW133" s="129"/>
      <c r="BUX133" s="129"/>
      <c r="BUY133" s="129"/>
      <c r="BUZ133" s="129"/>
      <c r="BVA133" s="129"/>
      <c r="BVB133" s="129"/>
      <c r="BVC133" s="129"/>
      <c r="BVD133" s="129"/>
      <c r="BVE133" s="129"/>
      <c r="BVF133" s="129"/>
      <c r="BVG133" s="129"/>
      <c r="BVH133" s="129"/>
      <c r="BVI133" s="129"/>
      <c r="BVJ133" s="129"/>
      <c r="BVK133" s="129"/>
      <c r="BVL133" s="129"/>
      <c r="BVM133" s="129"/>
      <c r="BVN133" s="129"/>
      <c r="BVO133" s="129"/>
      <c r="BVP133" s="129"/>
      <c r="BVQ133" s="129"/>
      <c r="BVR133" s="129"/>
      <c r="BVS133" s="129"/>
      <c r="BVT133" s="129"/>
      <c r="BVU133" s="129"/>
      <c r="BVV133" s="129"/>
      <c r="BVW133" s="129"/>
      <c r="BVX133" s="129"/>
      <c r="BVY133" s="129"/>
      <c r="BVZ133" s="129"/>
      <c r="BWA133" s="129"/>
      <c r="BWB133" s="129"/>
      <c r="BWC133" s="129"/>
      <c r="BWD133" s="129"/>
      <c r="BWE133" s="129"/>
      <c r="BWF133" s="129"/>
      <c r="BWG133" s="129"/>
      <c r="BWH133" s="129"/>
      <c r="BWI133" s="129"/>
      <c r="BWJ133" s="129"/>
      <c r="BWK133" s="129"/>
      <c r="BWL133" s="129"/>
      <c r="BWM133" s="129"/>
      <c r="BWN133" s="129"/>
      <c r="BWO133" s="129"/>
      <c r="BWP133" s="129"/>
      <c r="BWQ133" s="129"/>
      <c r="BWR133" s="129"/>
      <c r="BWS133" s="129"/>
      <c r="BWT133" s="129"/>
      <c r="BWU133" s="129"/>
      <c r="BWV133" s="129"/>
      <c r="BWW133" s="129"/>
      <c r="BWX133" s="129"/>
      <c r="BWY133" s="129"/>
      <c r="BWZ133" s="129"/>
      <c r="BXA133" s="129"/>
      <c r="BXB133" s="129"/>
      <c r="BXC133" s="129"/>
      <c r="BXD133" s="129"/>
      <c r="BXE133" s="129"/>
      <c r="BXF133" s="129"/>
      <c r="BXG133" s="129"/>
      <c r="BXH133" s="129"/>
      <c r="BXI133" s="129"/>
      <c r="BXJ133" s="129"/>
      <c r="BXK133" s="129"/>
      <c r="BXL133" s="129"/>
      <c r="BXM133" s="129"/>
      <c r="BXN133" s="129"/>
      <c r="BXO133" s="129"/>
      <c r="BXP133" s="129"/>
      <c r="BXQ133" s="129"/>
      <c r="BXR133" s="129"/>
      <c r="BXS133" s="129"/>
      <c r="BXT133" s="129"/>
      <c r="BXU133" s="129"/>
      <c r="BXV133" s="129"/>
      <c r="BXW133" s="129"/>
      <c r="BXX133" s="129"/>
      <c r="BXY133" s="129"/>
      <c r="BXZ133" s="129"/>
      <c r="BYA133" s="129"/>
      <c r="BYB133" s="129"/>
      <c r="BYC133" s="129"/>
      <c r="BYD133" s="129"/>
      <c r="BYE133" s="129"/>
      <c r="BYF133" s="129"/>
      <c r="BYG133" s="129"/>
      <c r="BYH133" s="129"/>
      <c r="BYI133" s="129"/>
      <c r="BYJ133" s="129"/>
      <c r="BYK133" s="129"/>
      <c r="BYL133" s="129"/>
      <c r="BYM133" s="129"/>
      <c r="BYN133" s="129"/>
      <c r="BYO133" s="129"/>
      <c r="BYP133" s="129"/>
      <c r="BYQ133" s="129"/>
      <c r="BYR133" s="129"/>
      <c r="BYS133" s="129"/>
      <c r="BYT133" s="129"/>
      <c r="BYU133" s="129"/>
      <c r="BYV133" s="129"/>
      <c r="BYW133" s="129"/>
      <c r="BYX133" s="129"/>
      <c r="BYY133" s="129"/>
      <c r="BYZ133" s="129"/>
      <c r="BZA133" s="129"/>
      <c r="BZB133" s="129"/>
      <c r="BZC133" s="129"/>
      <c r="BZD133" s="129"/>
      <c r="BZE133" s="129"/>
      <c r="BZF133" s="129"/>
      <c r="BZG133" s="129"/>
      <c r="BZH133" s="129"/>
      <c r="BZI133" s="129"/>
      <c r="BZJ133" s="129"/>
      <c r="BZK133" s="129"/>
      <c r="BZL133" s="129"/>
      <c r="BZM133" s="129"/>
      <c r="BZN133" s="129"/>
      <c r="BZO133" s="129"/>
      <c r="BZP133" s="129"/>
      <c r="BZQ133" s="129"/>
      <c r="BZR133" s="129"/>
      <c r="BZS133" s="129"/>
      <c r="BZT133" s="129"/>
      <c r="BZU133" s="129"/>
      <c r="BZV133" s="129"/>
      <c r="BZW133" s="129"/>
      <c r="BZX133" s="129"/>
      <c r="BZY133" s="129"/>
      <c r="BZZ133" s="129"/>
      <c r="CAA133" s="129"/>
      <c r="CAB133" s="129"/>
      <c r="CAC133" s="129"/>
      <c r="CAD133" s="129"/>
      <c r="CAE133" s="129"/>
      <c r="CAF133" s="129"/>
      <c r="CAG133" s="129"/>
      <c r="CAH133" s="129"/>
      <c r="CAI133" s="129"/>
      <c r="CAJ133" s="129"/>
      <c r="CAK133" s="129"/>
      <c r="CAL133" s="129"/>
      <c r="CAM133" s="129"/>
      <c r="CAN133" s="129"/>
      <c r="CAO133" s="129"/>
      <c r="CAP133" s="129"/>
      <c r="CAQ133" s="129"/>
      <c r="CAR133" s="129"/>
      <c r="CAS133" s="129"/>
      <c r="CAT133" s="129"/>
      <c r="CAU133" s="129"/>
      <c r="CAV133" s="129"/>
      <c r="CAW133" s="129"/>
      <c r="CAX133" s="129"/>
      <c r="CAY133" s="129"/>
      <c r="CAZ133" s="129"/>
      <c r="CBA133" s="129"/>
      <c r="CBB133" s="129"/>
      <c r="CBC133" s="129"/>
      <c r="CBD133" s="129"/>
      <c r="CBE133" s="129"/>
      <c r="CBF133" s="129"/>
      <c r="CBG133" s="129"/>
      <c r="CBH133" s="129"/>
      <c r="CBI133" s="129"/>
      <c r="CBJ133" s="129"/>
      <c r="CBK133" s="129"/>
      <c r="CBL133" s="129"/>
      <c r="CBM133" s="129"/>
      <c r="CBN133" s="129"/>
      <c r="CBO133" s="129"/>
      <c r="CBP133" s="129"/>
      <c r="CBQ133" s="129"/>
      <c r="CBR133" s="129"/>
      <c r="CBS133" s="129"/>
      <c r="CBT133" s="129"/>
      <c r="CBU133" s="129"/>
      <c r="CBV133" s="129"/>
      <c r="CBW133" s="129"/>
      <c r="CBX133" s="129"/>
      <c r="CBY133" s="129"/>
      <c r="CBZ133" s="129"/>
      <c r="CCA133" s="129"/>
      <c r="CCB133" s="129"/>
      <c r="CCC133" s="129"/>
      <c r="CCD133" s="129"/>
      <c r="CCE133" s="129"/>
      <c r="CCF133" s="129"/>
      <c r="CCG133" s="129"/>
      <c r="CCH133" s="129"/>
      <c r="CCI133" s="129"/>
      <c r="CCJ133" s="129"/>
      <c r="CCK133" s="129"/>
      <c r="CCL133" s="129"/>
      <c r="CCM133" s="129"/>
      <c r="CCN133" s="129"/>
      <c r="CCO133" s="129"/>
      <c r="CCP133" s="129"/>
      <c r="CCQ133" s="129"/>
      <c r="CCR133" s="129"/>
      <c r="CCS133" s="129"/>
      <c r="CCT133" s="129"/>
      <c r="CCU133" s="129"/>
      <c r="CCV133" s="129"/>
      <c r="CCW133" s="129"/>
      <c r="CCX133" s="129"/>
      <c r="CCY133" s="129"/>
      <c r="CCZ133" s="129"/>
      <c r="CDA133" s="129"/>
      <c r="CDB133" s="129"/>
      <c r="CDC133" s="129"/>
      <c r="CDD133" s="129"/>
      <c r="CDE133" s="129"/>
      <c r="CDF133" s="129"/>
      <c r="CDG133" s="129"/>
      <c r="CDH133" s="129"/>
      <c r="CDI133" s="129"/>
      <c r="CDJ133" s="129"/>
      <c r="CDK133" s="129"/>
      <c r="CDL133" s="129"/>
      <c r="CDM133" s="129"/>
      <c r="CDN133" s="129"/>
      <c r="CDO133" s="129"/>
      <c r="CDP133" s="129"/>
      <c r="CDQ133" s="129"/>
      <c r="CDR133" s="129"/>
      <c r="CDS133" s="129"/>
      <c r="CDT133" s="129"/>
      <c r="CDU133" s="129"/>
      <c r="CDV133" s="129"/>
      <c r="CDW133" s="129"/>
      <c r="CDX133" s="129"/>
      <c r="CDY133" s="129"/>
      <c r="CDZ133" s="129"/>
      <c r="CEA133" s="129"/>
      <c r="CEB133" s="129"/>
      <c r="CEC133" s="129"/>
      <c r="CED133" s="129"/>
      <c r="CEE133" s="129"/>
      <c r="CEF133" s="129"/>
      <c r="CEG133" s="129"/>
      <c r="CEH133" s="129"/>
      <c r="CEI133" s="129"/>
      <c r="CEJ133" s="129"/>
      <c r="CEK133" s="129"/>
      <c r="CEL133" s="129"/>
      <c r="CEM133" s="129"/>
      <c r="CEN133" s="129"/>
      <c r="CEO133" s="129"/>
      <c r="CEP133" s="129"/>
      <c r="CEQ133" s="129"/>
      <c r="CER133" s="129"/>
      <c r="CES133" s="129"/>
      <c r="CET133" s="129"/>
      <c r="CEU133" s="129"/>
      <c r="CEV133" s="129"/>
      <c r="CEW133" s="129"/>
      <c r="CEX133" s="129"/>
      <c r="CEY133" s="129"/>
      <c r="CEZ133" s="129"/>
      <c r="CFA133" s="129"/>
      <c r="CFB133" s="129"/>
      <c r="CFC133" s="129"/>
      <c r="CFD133" s="129"/>
      <c r="CFE133" s="129"/>
      <c r="CFF133" s="129"/>
      <c r="CFG133" s="129"/>
      <c r="CFH133" s="129"/>
      <c r="CFI133" s="129"/>
      <c r="CFJ133" s="129"/>
      <c r="CFK133" s="129"/>
      <c r="CFL133" s="129"/>
      <c r="CFM133" s="129"/>
      <c r="CFN133" s="129"/>
      <c r="CFO133" s="129"/>
      <c r="CFP133" s="129"/>
      <c r="CFQ133" s="129"/>
      <c r="CFR133" s="129"/>
      <c r="CFS133" s="129"/>
      <c r="CFT133" s="129"/>
      <c r="CFU133" s="129"/>
      <c r="CFV133" s="129"/>
      <c r="CFW133" s="129"/>
      <c r="CFX133" s="129"/>
      <c r="CFY133" s="129"/>
      <c r="CFZ133" s="129"/>
      <c r="CGA133" s="129"/>
      <c r="CGB133" s="129"/>
      <c r="CGC133" s="129"/>
      <c r="CGD133" s="129"/>
      <c r="CGE133" s="129"/>
      <c r="CGF133" s="129"/>
      <c r="CGG133" s="129"/>
      <c r="CGH133" s="129"/>
      <c r="CGI133" s="129"/>
      <c r="CGJ133" s="129"/>
      <c r="CGK133" s="129"/>
      <c r="CGL133" s="129"/>
      <c r="CGM133" s="129"/>
      <c r="CGN133" s="129"/>
      <c r="CGO133" s="129"/>
      <c r="CGP133" s="129"/>
      <c r="CGQ133" s="129"/>
      <c r="CGR133" s="129"/>
      <c r="CGS133" s="129"/>
      <c r="CGT133" s="129"/>
      <c r="CGU133" s="129"/>
      <c r="CGV133" s="129"/>
      <c r="CGW133" s="129"/>
      <c r="CGX133" s="129"/>
      <c r="CGY133" s="129"/>
      <c r="CGZ133" s="129"/>
      <c r="CHA133" s="129"/>
      <c r="CHB133" s="129"/>
      <c r="CHC133" s="129"/>
      <c r="CHD133" s="129"/>
      <c r="CHE133" s="129"/>
      <c r="CHF133" s="129"/>
      <c r="CHG133" s="129"/>
      <c r="CHH133" s="129"/>
      <c r="CHI133" s="129"/>
      <c r="CHJ133" s="129"/>
      <c r="CHK133" s="129"/>
      <c r="CHL133" s="129"/>
      <c r="CHM133" s="129"/>
      <c r="CHN133" s="129"/>
      <c r="CHO133" s="129"/>
      <c r="CHP133" s="129"/>
      <c r="CHQ133" s="129"/>
      <c r="CHR133" s="129"/>
      <c r="CHS133" s="129"/>
      <c r="CHT133" s="129"/>
      <c r="CHU133" s="129"/>
      <c r="CHV133" s="129"/>
      <c r="CHW133" s="129"/>
      <c r="CHX133" s="129"/>
      <c r="CHY133" s="129"/>
      <c r="CHZ133" s="129"/>
      <c r="CIA133" s="129"/>
      <c r="CIB133" s="129"/>
      <c r="CIC133" s="129"/>
      <c r="CID133" s="129"/>
      <c r="CIE133" s="129"/>
      <c r="CIF133" s="129"/>
      <c r="CIG133" s="129"/>
      <c r="CIH133" s="129"/>
      <c r="CII133" s="129"/>
      <c r="CIJ133" s="129"/>
      <c r="CIK133" s="129"/>
      <c r="CIL133" s="129"/>
      <c r="CIM133" s="129"/>
      <c r="CIN133" s="129"/>
      <c r="CIO133" s="129"/>
      <c r="CIP133" s="129"/>
      <c r="CIQ133" s="129"/>
      <c r="CIR133" s="129"/>
      <c r="CIS133" s="129"/>
      <c r="CIT133" s="129"/>
      <c r="CIU133" s="129"/>
      <c r="CIV133" s="129"/>
      <c r="CIW133" s="129"/>
      <c r="CIX133" s="129"/>
      <c r="CIY133" s="129"/>
      <c r="CIZ133" s="129"/>
      <c r="CJA133" s="129"/>
      <c r="CJB133" s="129"/>
      <c r="CJC133" s="129"/>
      <c r="CJD133" s="129"/>
      <c r="CJE133" s="129"/>
      <c r="CJF133" s="129"/>
      <c r="CJG133" s="129"/>
      <c r="CJH133" s="129"/>
      <c r="CJI133" s="129"/>
      <c r="CJJ133" s="129"/>
      <c r="CJK133" s="129"/>
      <c r="CJL133" s="129"/>
      <c r="CJM133" s="129"/>
      <c r="CJN133" s="129"/>
      <c r="CJO133" s="129"/>
      <c r="CJP133" s="129"/>
      <c r="CJQ133" s="129"/>
      <c r="CJR133" s="129"/>
      <c r="CJS133" s="129"/>
      <c r="CJT133" s="129"/>
      <c r="CJU133" s="129"/>
      <c r="CJV133" s="129"/>
      <c r="CJW133" s="129"/>
      <c r="CJX133" s="129"/>
      <c r="CJY133" s="129"/>
      <c r="CJZ133" s="129"/>
      <c r="CKA133" s="129"/>
      <c r="CKB133" s="129"/>
      <c r="CKC133" s="129"/>
      <c r="CKD133" s="129"/>
      <c r="CKE133" s="129"/>
      <c r="CKF133" s="129"/>
      <c r="CKG133" s="129"/>
      <c r="CKH133" s="129"/>
      <c r="CKI133" s="129"/>
      <c r="CKJ133" s="129"/>
      <c r="CKK133" s="129"/>
      <c r="CKL133" s="129"/>
      <c r="CKM133" s="129"/>
      <c r="CKN133" s="129"/>
      <c r="CKO133" s="129"/>
      <c r="CKP133" s="129"/>
      <c r="CKQ133" s="129"/>
      <c r="CKR133" s="129"/>
      <c r="CKS133" s="129"/>
      <c r="CKT133" s="129"/>
      <c r="CKU133" s="129"/>
      <c r="CKV133" s="129"/>
      <c r="CKW133" s="129"/>
      <c r="CKX133" s="129"/>
      <c r="CKY133" s="129"/>
      <c r="CKZ133" s="129"/>
      <c r="CLA133" s="129"/>
      <c r="CLB133" s="129"/>
      <c r="CLC133" s="129"/>
      <c r="CLD133" s="129"/>
      <c r="CLE133" s="129"/>
      <c r="CLF133" s="129"/>
      <c r="CLG133" s="129"/>
      <c r="CLH133" s="129"/>
      <c r="CLI133" s="129"/>
      <c r="CLJ133" s="129"/>
      <c r="CLK133" s="129"/>
      <c r="CLL133" s="129"/>
      <c r="CLM133" s="129"/>
      <c r="CLN133" s="129"/>
      <c r="CLO133" s="129"/>
      <c r="CLP133" s="129"/>
      <c r="CLQ133" s="129"/>
      <c r="CLR133" s="129"/>
      <c r="CLS133" s="129"/>
      <c r="CLT133" s="129"/>
      <c r="CLU133" s="129"/>
      <c r="CLV133" s="129"/>
      <c r="CLW133" s="129"/>
      <c r="CLX133" s="129"/>
      <c r="CLY133" s="129"/>
      <c r="CLZ133" s="129"/>
      <c r="CMA133" s="129"/>
      <c r="CMB133" s="129"/>
      <c r="CMC133" s="129"/>
      <c r="CMD133" s="129"/>
      <c r="CME133" s="129"/>
      <c r="CMF133" s="129"/>
      <c r="CMG133" s="129"/>
      <c r="CMH133" s="129"/>
      <c r="CMI133" s="129"/>
      <c r="CMJ133" s="129"/>
      <c r="CMK133" s="129"/>
      <c r="CML133" s="129"/>
      <c r="CMM133" s="129"/>
      <c r="CMN133" s="129"/>
      <c r="CMO133" s="129"/>
      <c r="CMP133" s="129"/>
      <c r="CMQ133" s="129"/>
      <c r="CMR133" s="129"/>
      <c r="CMS133" s="129"/>
      <c r="CMT133" s="129"/>
      <c r="CMU133" s="129"/>
      <c r="CMV133" s="129"/>
      <c r="CMW133" s="129"/>
      <c r="CMX133" s="129"/>
      <c r="CMY133" s="129"/>
      <c r="CMZ133" s="129"/>
      <c r="CNA133" s="129"/>
      <c r="CNB133" s="129"/>
      <c r="CNC133" s="129"/>
      <c r="CND133" s="129"/>
      <c r="CNE133" s="129"/>
      <c r="CNF133" s="129"/>
      <c r="CNG133" s="129"/>
      <c r="CNH133" s="129"/>
      <c r="CNI133" s="129"/>
      <c r="CNJ133" s="129"/>
      <c r="CNK133" s="129"/>
      <c r="CNL133" s="129"/>
      <c r="CNM133" s="129"/>
      <c r="CNN133" s="129"/>
      <c r="CNO133" s="129"/>
      <c r="CNP133" s="129"/>
      <c r="CNQ133" s="129"/>
      <c r="CNR133" s="129"/>
      <c r="CNS133" s="129"/>
      <c r="CNT133" s="129"/>
      <c r="CNU133" s="129"/>
      <c r="CNV133" s="129"/>
      <c r="CNW133" s="129"/>
      <c r="CNX133" s="129"/>
      <c r="CNY133" s="129"/>
      <c r="CNZ133" s="129"/>
      <c r="COA133" s="129"/>
      <c r="COB133" s="129"/>
      <c r="COC133" s="129"/>
      <c r="COD133" s="129"/>
      <c r="COE133" s="129"/>
      <c r="COF133" s="129"/>
      <c r="COG133" s="129"/>
      <c r="COH133" s="129"/>
      <c r="COI133" s="129"/>
      <c r="COJ133" s="129"/>
      <c r="COK133" s="129"/>
      <c r="COL133" s="129"/>
      <c r="COM133" s="129"/>
      <c r="CON133" s="129"/>
      <c r="COO133" s="129"/>
      <c r="COP133" s="129"/>
      <c r="COQ133" s="129"/>
      <c r="COR133" s="129"/>
      <c r="COS133" s="129"/>
      <c r="COT133" s="129"/>
      <c r="COU133" s="129"/>
      <c r="COV133" s="129"/>
      <c r="COW133" s="129"/>
      <c r="COX133" s="129"/>
      <c r="COY133" s="129"/>
      <c r="COZ133" s="129"/>
      <c r="CPA133" s="129"/>
      <c r="CPB133" s="129"/>
      <c r="CPC133" s="129"/>
      <c r="CPD133" s="129"/>
      <c r="CPE133" s="129"/>
      <c r="CPF133" s="129"/>
      <c r="CPG133" s="129"/>
      <c r="CPH133" s="129"/>
      <c r="CPI133" s="129"/>
      <c r="CPJ133" s="129"/>
      <c r="CPK133" s="129"/>
      <c r="CPL133" s="129"/>
      <c r="CPM133" s="129"/>
      <c r="CPN133" s="129"/>
      <c r="CPO133" s="129"/>
      <c r="CPP133" s="129"/>
      <c r="CPQ133" s="129"/>
      <c r="CPR133" s="129"/>
      <c r="CPS133" s="129"/>
      <c r="CPT133" s="129"/>
      <c r="CPU133" s="129"/>
      <c r="CPV133" s="129"/>
      <c r="CPW133" s="129"/>
      <c r="CPX133" s="129"/>
      <c r="CPY133" s="129"/>
      <c r="CPZ133" s="129"/>
      <c r="CQA133" s="129"/>
      <c r="CQB133" s="129"/>
      <c r="CQC133" s="129"/>
      <c r="CQD133" s="129"/>
      <c r="CQE133" s="129"/>
      <c r="CQF133" s="129"/>
      <c r="CQG133" s="129"/>
      <c r="CQH133" s="129"/>
      <c r="CQI133" s="129"/>
      <c r="CQJ133" s="129"/>
      <c r="CQK133" s="129"/>
      <c r="CQL133" s="129"/>
      <c r="CQM133" s="129"/>
      <c r="CQN133" s="129"/>
      <c r="CQO133" s="129"/>
      <c r="CQP133" s="129"/>
      <c r="CQQ133" s="129"/>
      <c r="CQR133" s="129"/>
      <c r="CQS133" s="129"/>
      <c r="CQT133" s="129"/>
      <c r="CQU133" s="129"/>
      <c r="CQV133" s="129"/>
      <c r="CQW133" s="129"/>
      <c r="CQX133" s="129"/>
      <c r="CQY133" s="129"/>
      <c r="CQZ133" s="129"/>
      <c r="CRA133" s="129"/>
      <c r="CRB133" s="129"/>
      <c r="CRC133" s="129"/>
      <c r="CRD133" s="129"/>
      <c r="CRE133" s="129"/>
      <c r="CRF133" s="129"/>
      <c r="CRG133" s="129"/>
      <c r="CRH133" s="129"/>
      <c r="CRI133" s="129"/>
      <c r="CRJ133" s="129"/>
      <c r="CRK133" s="129"/>
      <c r="CRL133" s="129"/>
      <c r="CRM133" s="129"/>
      <c r="CRN133" s="129"/>
      <c r="CRO133" s="129"/>
      <c r="CRP133" s="129"/>
      <c r="CRQ133" s="129"/>
      <c r="CRR133" s="129"/>
      <c r="CRS133" s="129"/>
      <c r="CRT133" s="129"/>
      <c r="CRU133" s="129"/>
      <c r="CRV133" s="129"/>
      <c r="CRW133" s="129"/>
      <c r="CRX133" s="129"/>
      <c r="CRY133" s="129"/>
      <c r="CRZ133" s="129"/>
      <c r="CSA133" s="129"/>
      <c r="CSB133" s="129"/>
      <c r="CSC133" s="129"/>
      <c r="CSD133" s="129"/>
      <c r="CSE133" s="129"/>
      <c r="CSF133" s="129"/>
      <c r="CSG133" s="129"/>
      <c r="CSH133" s="129"/>
      <c r="CSI133" s="129"/>
      <c r="CSJ133" s="129"/>
      <c r="CSK133" s="129"/>
      <c r="CSL133" s="129"/>
      <c r="CSM133" s="129"/>
      <c r="CSN133" s="129"/>
      <c r="CSO133" s="129"/>
      <c r="CSP133" s="129"/>
      <c r="CSQ133" s="129"/>
      <c r="CSR133" s="129"/>
      <c r="CSS133" s="129"/>
      <c r="CST133" s="129"/>
      <c r="CSU133" s="129"/>
      <c r="CSV133" s="129"/>
      <c r="CSW133" s="129"/>
      <c r="CSX133" s="129"/>
      <c r="CSY133" s="129"/>
      <c r="CSZ133" s="129"/>
      <c r="CTA133" s="129"/>
      <c r="CTB133" s="129"/>
      <c r="CTC133" s="129"/>
      <c r="CTD133" s="129"/>
      <c r="CTE133" s="129"/>
      <c r="CTF133" s="129"/>
      <c r="CTG133" s="129"/>
      <c r="CTH133" s="129"/>
      <c r="CTI133" s="129"/>
      <c r="CTJ133" s="129"/>
      <c r="CTK133" s="129"/>
      <c r="CTL133" s="129"/>
      <c r="CTM133" s="129"/>
      <c r="CTN133" s="129"/>
      <c r="CTO133" s="129"/>
      <c r="CTP133" s="129"/>
      <c r="CTQ133" s="129"/>
      <c r="CTR133" s="129"/>
      <c r="CTS133" s="129"/>
      <c r="CTT133" s="129"/>
      <c r="CTU133" s="129"/>
      <c r="CTV133" s="129"/>
      <c r="CTW133" s="129"/>
      <c r="CTX133" s="129"/>
      <c r="CTY133" s="129"/>
      <c r="CTZ133" s="129"/>
      <c r="CUA133" s="129"/>
      <c r="CUB133" s="129"/>
      <c r="CUC133" s="129"/>
      <c r="CUD133" s="129"/>
      <c r="CUE133" s="129"/>
      <c r="CUF133" s="129"/>
      <c r="CUG133" s="129"/>
      <c r="CUH133" s="129"/>
      <c r="CUI133" s="129"/>
      <c r="CUJ133" s="129"/>
      <c r="CUK133" s="129"/>
      <c r="CUL133" s="129"/>
      <c r="CUM133" s="129"/>
      <c r="CUN133" s="129"/>
      <c r="CUO133" s="129"/>
      <c r="CUP133" s="129"/>
      <c r="CUQ133" s="129"/>
      <c r="CUR133" s="129"/>
      <c r="CUS133" s="129"/>
      <c r="CUT133" s="129"/>
      <c r="CUU133" s="129"/>
      <c r="CUV133" s="129"/>
      <c r="CUW133" s="129"/>
      <c r="CUX133" s="129"/>
      <c r="CUY133" s="129"/>
      <c r="CUZ133" s="129"/>
      <c r="CVA133" s="129"/>
      <c r="CVB133" s="129"/>
      <c r="CVC133" s="129"/>
      <c r="CVD133" s="129"/>
      <c r="CVE133" s="129"/>
      <c r="CVF133" s="129"/>
      <c r="CVG133" s="129"/>
      <c r="CVH133" s="129"/>
      <c r="CVI133" s="129"/>
      <c r="CVJ133" s="129"/>
      <c r="CVK133" s="129"/>
      <c r="CVL133" s="129"/>
      <c r="CVM133" s="129"/>
      <c r="CVN133" s="129"/>
      <c r="CVO133" s="129"/>
      <c r="CVP133" s="129"/>
      <c r="CVQ133" s="129"/>
      <c r="CVR133" s="129"/>
      <c r="CVS133" s="129"/>
      <c r="CVT133" s="129"/>
      <c r="CVU133" s="129"/>
      <c r="CVV133" s="129"/>
      <c r="CVW133" s="129"/>
      <c r="CVX133" s="129"/>
      <c r="CVY133" s="129"/>
      <c r="CVZ133" s="129"/>
      <c r="CWA133" s="129"/>
      <c r="CWB133" s="129"/>
      <c r="CWC133" s="129"/>
      <c r="CWD133" s="129"/>
      <c r="CWE133" s="129"/>
      <c r="CWF133" s="129"/>
      <c r="CWG133" s="129"/>
      <c r="CWH133" s="129"/>
      <c r="CWI133" s="129"/>
      <c r="CWJ133" s="129"/>
      <c r="CWK133" s="129"/>
      <c r="CWL133" s="129"/>
      <c r="CWM133" s="129"/>
      <c r="CWN133" s="129"/>
      <c r="CWO133" s="129"/>
      <c r="CWP133" s="129"/>
      <c r="CWQ133" s="129"/>
      <c r="CWR133" s="129"/>
      <c r="CWS133" s="129"/>
      <c r="CWT133" s="129"/>
      <c r="CWU133" s="129"/>
      <c r="CWV133" s="129"/>
      <c r="CWW133" s="129"/>
      <c r="CWX133" s="129"/>
      <c r="CWY133" s="129"/>
      <c r="CWZ133" s="129"/>
      <c r="CXA133" s="129"/>
      <c r="CXB133" s="129"/>
      <c r="CXC133" s="129"/>
      <c r="CXD133" s="129"/>
      <c r="CXE133" s="129"/>
      <c r="CXF133" s="129"/>
      <c r="CXG133" s="129"/>
      <c r="CXH133" s="129"/>
      <c r="CXI133" s="129"/>
      <c r="CXJ133" s="129"/>
      <c r="CXK133" s="129"/>
      <c r="CXL133" s="129"/>
      <c r="CXM133" s="129"/>
      <c r="CXN133" s="129"/>
      <c r="CXO133" s="129"/>
      <c r="CXP133" s="129"/>
      <c r="CXQ133" s="129"/>
      <c r="CXR133" s="129"/>
      <c r="CXS133" s="129"/>
      <c r="CXT133" s="129"/>
      <c r="CXU133" s="129"/>
      <c r="CXV133" s="129"/>
      <c r="CXW133" s="129"/>
      <c r="CXX133" s="129"/>
      <c r="CXY133" s="129"/>
      <c r="CXZ133" s="129"/>
      <c r="CYA133" s="129"/>
      <c r="CYB133" s="129"/>
      <c r="CYC133" s="129"/>
      <c r="CYD133" s="129"/>
      <c r="CYE133" s="129"/>
      <c r="CYF133" s="129"/>
      <c r="CYG133" s="129"/>
      <c r="CYH133" s="129"/>
      <c r="CYI133" s="129"/>
      <c r="CYJ133" s="129"/>
      <c r="CYK133" s="129"/>
      <c r="CYL133" s="129"/>
      <c r="CYM133" s="129"/>
      <c r="CYN133" s="129"/>
      <c r="CYO133" s="129"/>
      <c r="CYP133" s="129"/>
      <c r="CYQ133" s="129"/>
      <c r="CYR133" s="129"/>
      <c r="CYS133" s="129"/>
      <c r="CYT133" s="129"/>
      <c r="CYU133" s="129"/>
      <c r="CYV133" s="129"/>
      <c r="CYW133" s="129"/>
      <c r="CYX133" s="129"/>
      <c r="CYY133" s="129"/>
      <c r="CYZ133" s="129"/>
      <c r="CZA133" s="129"/>
      <c r="CZB133" s="129"/>
      <c r="CZC133" s="129"/>
      <c r="CZD133" s="129"/>
      <c r="CZE133" s="129"/>
      <c r="CZF133" s="129"/>
      <c r="CZG133" s="129"/>
      <c r="CZH133" s="129"/>
      <c r="CZI133" s="129"/>
      <c r="CZJ133" s="129"/>
      <c r="CZK133" s="129"/>
      <c r="CZL133" s="129"/>
      <c r="CZM133" s="129"/>
      <c r="CZN133" s="129"/>
      <c r="CZO133" s="129"/>
      <c r="CZP133" s="129"/>
      <c r="CZQ133" s="129"/>
      <c r="CZR133" s="129"/>
      <c r="CZS133" s="129"/>
      <c r="CZT133" s="129"/>
      <c r="CZU133" s="129"/>
      <c r="CZV133" s="129"/>
      <c r="CZW133" s="129"/>
      <c r="CZX133" s="129"/>
      <c r="CZY133" s="129"/>
      <c r="CZZ133" s="129"/>
      <c r="DAA133" s="129"/>
      <c r="DAB133" s="129"/>
      <c r="DAC133" s="129"/>
      <c r="DAD133" s="129"/>
      <c r="DAE133" s="129"/>
      <c r="DAF133" s="129"/>
      <c r="DAG133" s="129"/>
      <c r="DAH133" s="129"/>
      <c r="DAI133" s="129"/>
      <c r="DAJ133" s="129"/>
      <c r="DAK133" s="129"/>
      <c r="DAL133" s="129"/>
      <c r="DAM133" s="129"/>
      <c r="DAN133" s="129"/>
      <c r="DAO133" s="129"/>
      <c r="DAP133" s="129"/>
      <c r="DAQ133" s="129"/>
      <c r="DAR133" s="129"/>
      <c r="DAS133" s="129"/>
      <c r="DAT133" s="129"/>
      <c r="DAU133" s="129"/>
      <c r="DAV133" s="129"/>
      <c r="DAW133" s="129"/>
      <c r="DAX133" s="129"/>
      <c r="DAY133" s="129"/>
      <c r="DAZ133" s="129"/>
      <c r="DBA133" s="129"/>
      <c r="DBB133" s="129"/>
      <c r="DBC133" s="129"/>
      <c r="DBD133" s="129"/>
      <c r="DBE133" s="129"/>
      <c r="DBF133" s="129"/>
      <c r="DBG133" s="129"/>
      <c r="DBH133" s="129"/>
      <c r="DBI133" s="129"/>
      <c r="DBJ133" s="129"/>
      <c r="DBK133" s="129"/>
      <c r="DBL133" s="129"/>
      <c r="DBM133" s="129"/>
      <c r="DBN133" s="129"/>
      <c r="DBO133" s="129"/>
      <c r="DBP133" s="129"/>
      <c r="DBQ133" s="129"/>
      <c r="DBR133" s="129"/>
      <c r="DBS133" s="129"/>
      <c r="DBT133" s="129"/>
      <c r="DBU133" s="129"/>
      <c r="DBV133" s="129"/>
      <c r="DBW133" s="129"/>
      <c r="DBX133" s="129"/>
      <c r="DBY133" s="129"/>
      <c r="DBZ133" s="129"/>
      <c r="DCA133" s="129"/>
      <c r="DCB133" s="129"/>
      <c r="DCC133" s="129"/>
      <c r="DCD133" s="129"/>
      <c r="DCE133" s="129"/>
      <c r="DCF133" s="129"/>
      <c r="DCG133" s="129"/>
      <c r="DCH133" s="129"/>
      <c r="DCI133" s="129"/>
      <c r="DCJ133" s="129"/>
      <c r="DCK133" s="129"/>
      <c r="DCL133" s="129"/>
      <c r="DCM133" s="129"/>
      <c r="DCN133" s="129"/>
      <c r="DCO133" s="129"/>
      <c r="DCP133" s="129"/>
      <c r="DCQ133" s="129"/>
      <c r="DCR133" s="129"/>
      <c r="DCS133" s="129"/>
      <c r="DCT133" s="129"/>
      <c r="DCU133" s="129"/>
      <c r="DCV133" s="129"/>
      <c r="DCW133" s="129"/>
      <c r="DCX133" s="129"/>
      <c r="DCY133" s="129"/>
      <c r="DCZ133" s="129"/>
      <c r="DDA133" s="129"/>
      <c r="DDB133" s="129"/>
      <c r="DDC133" s="129"/>
      <c r="DDD133" s="129"/>
      <c r="DDE133" s="129"/>
      <c r="DDF133" s="129"/>
      <c r="DDG133" s="129"/>
      <c r="DDH133" s="129"/>
      <c r="DDI133" s="129"/>
      <c r="DDJ133" s="129"/>
      <c r="DDK133" s="129"/>
      <c r="DDL133" s="129"/>
      <c r="DDM133" s="129"/>
      <c r="DDN133" s="129"/>
      <c r="DDO133" s="129"/>
      <c r="DDP133" s="129"/>
      <c r="DDQ133" s="129"/>
      <c r="DDR133" s="129"/>
      <c r="DDS133" s="129"/>
      <c r="DDT133" s="129"/>
      <c r="DDU133" s="129"/>
      <c r="DDV133" s="129"/>
      <c r="DDW133" s="129"/>
      <c r="DDX133" s="129"/>
      <c r="DDY133" s="129"/>
      <c r="DDZ133" s="129"/>
      <c r="DEA133" s="129"/>
      <c r="DEB133" s="129"/>
      <c r="DEC133" s="129"/>
      <c r="DED133" s="129"/>
      <c r="DEE133" s="129"/>
      <c r="DEF133" s="129"/>
      <c r="DEG133" s="129"/>
      <c r="DEH133" s="129"/>
      <c r="DEI133" s="129"/>
      <c r="DEJ133" s="129"/>
      <c r="DEK133" s="129"/>
      <c r="DEL133" s="129"/>
      <c r="DEM133" s="129"/>
      <c r="DEN133" s="129"/>
      <c r="DEO133" s="129"/>
      <c r="DEP133" s="129"/>
      <c r="DEQ133" s="129"/>
      <c r="DER133" s="129"/>
      <c r="DES133" s="129"/>
      <c r="DET133" s="129"/>
      <c r="DEU133" s="129"/>
      <c r="DEV133" s="129"/>
      <c r="DEW133" s="129"/>
      <c r="DEX133" s="129"/>
      <c r="DEY133" s="129"/>
      <c r="DEZ133" s="129"/>
      <c r="DFA133" s="129"/>
      <c r="DFB133" s="129"/>
      <c r="DFC133" s="129"/>
      <c r="DFD133" s="129"/>
      <c r="DFE133" s="129"/>
      <c r="DFF133" s="129"/>
      <c r="DFG133" s="129"/>
      <c r="DFH133" s="129"/>
      <c r="DFI133" s="129"/>
      <c r="DFJ133" s="129"/>
      <c r="DFK133" s="129"/>
      <c r="DFL133" s="129"/>
      <c r="DFM133" s="129"/>
      <c r="DFN133" s="129"/>
      <c r="DFO133" s="129"/>
      <c r="DFP133" s="129"/>
      <c r="DFQ133" s="129"/>
      <c r="DFR133" s="129"/>
      <c r="DFS133" s="129"/>
      <c r="DFT133" s="129"/>
      <c r="DFU133" s="129"/>
      <c r="DFV133" s="129"/>
      <c r="DFW133" s="129"/>
      <c r="DFX133" s="129"/>
      <c r="DFY133" s="129"/>
      <c r="DFZ133" s="129"/>
      <c r="DGA133" s="129"/>
      <c r="DGB133" s="129"/>
      <c r="DGC133" s="129"/>
      <c r="DGD133" s="129"/>
      <c r="DGE133" s="129"/>
      <c r="DGF133" s="129"/>
      <c r="DGG133" s="129"/>
      <c r="DGH133" s="129"/>
      <c r="DGI133" s="129"/>
      <c r="DGJ133" s="129"/>
      <c r="DGK133" s="129"/>
      <c r="DGL133" s="129"/>
      <c r="DGM133" s="129"/>
      <c r="DGN133" s="129"/>
      <c r="DGO133" s="129"/>
      <c r="DGP133" s="129"/>
      <c r="DGQ133" s="129"/>
      <c r="DGR133" s="129"/>
      <c r="DGS133" s="129"/>
      <c r="DGT133" s="129"/>
      <c r="DGU133" s="129"/>
      <c r="DGV133" s="129"/>
      <c r="DGW133" s="129"/>
      <c r="DGX133" s="129"/>
      <c r="DGY133" s="129"/>
      <c r="DGZ133" s="129"/>
      <c r="DHA133" s="129"/>
      <c r="DHB133" s="129"/>
      <c r="DHC133" s="129"/>
      <c r="DHD133" s="129"/>
      <c r="DHE133" s="129"/>
      <c r="DHF133" s="129"/>
      <c r="DHG133" s="129"/>
      <c r="DHH133" s="129"/>
      <c r="DHI133" s="129"/>
      <c r="DHJ133" s="129"/>
      <c r="DHK133" s="129"/>
      <c r="DHL133" s="129"/>
      <c r="DHM133" s="129"/>
      <c r="DHN133" s="129"/>
      <c r="DHO133" s="129"/>
      <c r="DHP133" s="129"/>
      <c r="DHQ133" s="129"/>
      <c r="DHR133" s="129"/>
      <c r="DHS133" s="129"/>
      <c r="DHT133" s="129"/>
      <c r="DHU133" s="129"/>
      <c r="DHV133" s="129"/>
      <c r="DHW133" s="129"/>
      <c r="DHX133" s="129"/>
      <c r="DHY133" s="129"/>
      <c r="DHZ133" s="129"/>
      <c r="DIA133" s="129"/>
      <c r="DIB133" s="129"/>
      <c r="DIC133" s="129"/>
      <c r="DID133" s="129"/>
      <c r="DIE133" s="129"/>
      <c r="DIF133" s="129"/>
      <c r="DIG133" s="129"/>
      <c r="DIH133" s="129"/>
      <c r="DII133" s="129"/>
      <c r="DIJ133" s="129"/>
      <c r="DIK133" s="129"/>
      <c r="DIL133" s="129"/>
      <c r="DIM133" s="129"/>
      <c r="DIN133" s="129"/>
      <c r="DIO133" s="129"/>
      <c r="DIP133" s="129"/>
      <c r="DIQ133" s="129"/>
      <c r="DIR133" s="129"/>
      <c r="DIS133" s="129"/>
      <c r="DIT133" s="129"/>
      <c r="DIU133" s="129"/>
      <c r="DIV133" s="129"/>
      <c r="DIW133" s="129"/>
      <c r="DIX133" s="129"/>
      <c r="DIY133" s="129"/>
      <c r="DIZ133" s="129"/>
      <c r="DJA133" s="129"/>
      <c r="DJB133" s="129"/>
      <c r="DJC133" s="129"/>
      <c r="DJD133" s="129"/>
      <c r="DJE133" s="129"/>
      <c r="DJF133" s="129"/>
      <c r="DJG133" s="129"/>
      <c r="DJH133" s="129"/>
      <c r="DJI133" s="129"/>
      <c r="DJJ133" s="129"/>
      <c r="DJK133" s="129"/>
      <c r="DJL133" s="129"/>
      <c r="DJM133" s="129"/>
      <c r="DJN133" s="129"/>
      <c r="DJO133" s="129"/>
      <c r="DJP133" s="129"/>
      <c r="DJQ133" s="129"/>
      <c r="DJR133" s="129"/>
      <c r="DJS133" s="129"/>
      <c r="DJT133" s="129"/>
      <c r="DJU133" s="129"/>
      <c r="DJV133" s="129"/>
      <c r="DJW133" s="129"/>
      <c r="DJX133" s="129"/>
      <c r="DJY133" s="129"/>
      <c r="DJZ133" s="129"/>
      <c r="DKA133" s="129"/>
      <c r="DKB133" s="129"/>
      <c r="DKC133" s="129"/>
      <c r="DKD133" s="129"/>
      <c r="DKE133" s="129"/>
      <c r="DKF133" s="129"/>
      <c r="DKG133" s="129"/>
      <c r="DKH133" s="129"/>
      <c r="DKI133" s="129"/>
      <c r="DKJ133" s="129"/>
      <c r="DKK133" s="129"/>
      <c r="DKL133" s="129"/>
      <c r="DKM133" s="129"/>
      <c r="DKN133" s="129"/>
      <c r="DKO133" s="129"/>
      <c r="DKP133" s="129"/>
      <c r="DKQ133" s="129"/>
      <c r="DKR133" s="129"/>
      <c r="DKS133" s="129"/>
      <c r="DKT133" s="129"/>
      <c r="DKU133" s="129"/>
      <c r="DKV133" s="129"/>
      <c r="DKW133" s="129"/>
      <c r="DKX133" s="129"/>
      <c r="DKY133" s="129"/>
      <c r="DKZ133" s="129"/>
      <c r="DLA133" s="129"/>
      <c r="DLB133" s="129"/>
      <c r="DLC133" s="129"/>
      <c r="DLD133" s="129"/>
      <c r="DLE133" s="129"/>
      <c r="DLF133" s="129"/>
      <c r="DLG133" s="129"/>
      <c r="DLH133" s="129"/>
      <c r="DLI133" s="129"/>
      <c r="DLJ133" s="129"/>
      <c r="DLK133" s="129"/>
      <c r="DLL133" s="129"/>
      <c r="DLM133" s="129"/>
      <c r="DLN133" s="129"/>
      <c r="DLO133" s="129"/>
      <c r="DLP133" s="129"/>
      <c r="DLQ133" s="129"/>
      <c r="DLR133" s="129"/>
      <c r="DLS133" s="129"/>
      <c r="DLT133" s="129"/>
      <c r="DLU133" s="129"/>
      <c r="DLV133" s="129"/>
      <c r="DLW133" s="129"/>
      <c r="DLX133" s="129"/>
      <c r="DLY133" s="129"/>
      <c r="DLZ133" s="129"/>
      <c r="DMA133" s="129"/>
      <c r="DMB133" s="129"/>
      <c r="DMC133" s="129"/>
      <c r="DMD133" s="129"/>
      <c r="DME133" s="129"/>
      <c r="DMF133" s="129"/>
      <c r="DMG133" s="129"/>
      <c r="DMH133" s="129"/>
      <c r="DMI133" s="129"/>
      <c r="DMJ133" s="129"/>
      <c r="DMK133" s="129"/>
      <c r="DML133" s="129"/>
      <c r="DMM133" s="129"/>
      <c r="DMN133" s="129"/>
      <c r="DMO133" s="129"/>
      <c r="DMP133" s="129"/>
      <c r="DMQ133" s="129"/>
      <c r="DMR133" s="129"/>
      <c r="DMS133" s="129"/>
      <c r="DMT133" s="129"/>
      <c r="DMU133" s="129"/>
      <c r="DMV133" s="129"/>
      <c r="DMW133" s="129"/>
      <c r="DMX133" s="129"/>
      <c r="DMY133" s="129"/>
      <c r="DMZ133" s="129"/>
      <c r="DNA133" s="129"/>
      <c r="DNB133" s="129"/>
      <c r="DNC133" s="129"/>
      <c r="DND133" s="129"/>
      <c r="DNE133" s="129"/>
      <c r="DNF133" s="129"/>
      <c r="DNG133" s="129"/>
      <c r="DNH133" s="129"/>
      <c r="DNI133" s="129"/>
      <c r="DNJ133" s="129"/>
      <c r="DNK133" s="129"/>
      <c r="DNL133" s="129"/>
      <c r="DNM133" s="129"/>
      <c r="DNN133" s="129"/>
      <c r="DNO133" s="129"/>
      <c r="DNP133" s="129"/>
      <c r="DNQ133" s="129"/>
      <c r="DNR133" s="129"/>
      <c r="DNS133" s="129"/>
      <c r="DNT133" s="129"/>
      <c r="DNU133" s="129"/>
      <c r="DNV133" s="129"/>
      <c r="DNW133" s="129"/>
      <c r="DNX133" s="129"/>
      <c r="DNY133" s="129"/>
      <c r="DNZ133" s="129"/>
      <c r="DOA133" s="129"/>
      <c r="DOB133" s="129"/>
      <c r="DOC133" s="129"/>
      <c r="DOD133" s="129"/>
      <c r="DOE133" s="129"/>
      <c r="DOF133" s="129"/>
      <c r="DOG133" s="129"/>
      <c r="DOH133" s="129"/>
      <c r="DOI133" s="129"/>
      <c r="DOJ133" s="129"/>
      <c r="DOK133" s="129"/>
      <c r="DOL133" s="129"/>
      <c r="DOM133" s="129"/>
      <c r="DON133" s="129"/>
      <c r="DOO133" s="129"/>
      <c r="DOP133" s="129"/>
      <c r="DOQ133" s="129"/>
      <c r="DOR133" s="129"/>
      <c r="DOS133" s="129"/>
      <c r="DOT133" s="129"/>
      <c r="DOU133" s="129"/>
      <c r="DOV133" s="129"/>
      <c r="DOW133" s="129"/>
      <c r="DOX133" s="129"/>
      <c r="DOY133" s="129"/>
      <c r="DOZ133" s="129"/>
      <c r="DPA133" s="129"/>
      <c r="DPB133" s="129"/>
      <c r="DPC133" s="129"/>
      <c r="DPD133" s="129"/>
      <c r="DPE133" s="129"/>
      <c r="DPF133" s="129"/>
      <c r="DPG133" s="129"/>
      <c r="DPH133" s="129"/>
      <c r="DPI133" s="129"/>
      <c r="DPJ133" s="129"/>
      <c r="DPK133" s="129"/>
      <c r="DPL133" s="129"/>
      <c r="DPM133" s="129"/>
      <c r="DPN133" s="129"/>
      <c r="DPO133" s="129"/>
      <c r="DPP133" s="129"/>
      <c r="DPQ133" s="129"/>
      <c r="DPR133" s="129"/>
      <c r="DPS133" s="129"/>
      <c r="DPT133" s="129"/>
      <c r="DPU133" s="129"/>
      <c r="DPV133" s="129"/>
      <c r="DPW133" s="129"/>
      <c r="DPX133" s="129"/>
      <c r="DPY133" s="129"/>
      <c r="DPZ133" s="129"/>
      <c r="DQA133" s="129"/>
      <c r="DQB133" s="129"/>
      <c r="DQC133" s="129"/>
      <c r="DQD133" s="129"/>
      <c r="DQE133" s="129"/>
      <c r="DQF133" s="129"/>
      <c r="DQG133" s="129"/>
      <c r="DQH133" s="129"/>
      <c r="DQI133" s="129"/>
      <c r="DQJ133" s="129"/>
      <c r="DQK133" s="129"/>
      <c r="DQL133" s="129"/>
      <c r="DQM133" s="129"/>
      <c r="DQN133" s="129"/>
      <c r="DQO133" s="129"/>
      <c r="DQP133" s="129"/>
      <c r="DQQ133" s="129"/>
      <c r="DQR133" s="129"/>
      <c r="DQS133" s="129"/>
      <c r="DQT133" s="129"/>
      <c r="DQU133" s="129"/>
      <c r="DQV133" s="129"/>
      <c r="DQW133" s="129"/>
      <c r="DQX133" s="129"/>
      <c r="DQY133" s="129"/>
      <c r="DQZ133" s="129"/>
      <c r="DRA133" s="129"/>
      <c r="DRB133" s="129"/>
      <c r="DRC133" s="129"/>
      <c r="DRD133" s="129"/>
      <c r="DRE133" s="129"/>
      <c r="DRF133" s="129"/>
      <c r="DRG133" s="129"/>
      <c r="DRH133" s="129"/>
      <c r="DRI133" s="129"/>
      <c r="DRJ133" s="129"/>
      <c r="DRK133" s="129"/>
      <c r="DRL133" s="129"/>
      <c r="DRM133" s="129"/>
      <c r="DRN133" s="129"/>
      <c r="DRO133" s="129"/>
      <c r="DRP133" s="129"/>
      <c r="DRQ133" s="129"/>
      <c r="DRR133" s="129"/>
      <c r="DRS133" s="129"/>
      <c r="DRT133" s="129"/>
      <c r="DRU133" s="129"/>
      <c r="DRV133" s="129"/>
      <c r="DRW133" s="129"/>
      <c r="DRX133" s="129"/>
      <c r="DRY133" s="129"/>
      <c r="DRZ133" s="129"/>
      <c r="DSA133" s="129"/>
      <c r="DSB133" s="129"/>
      <c r="DSC133" s="129"/>
      <c r="DSD133" s="129"/>
      <c r="DSE133" s="129"/>
      <c r="DSF133" s="129"/>
      <c r="DSG133" s="129"/>
      <c r="DSH133" s="129"/>
      <c r="DSI133" s="129"/>
      <c r="DSJ133" s="129"/>
      <c r="DSK133" s="129"/>
      <c r="DSL133" s="129"/>
      <c r="DSM133" s="129"/>
      <c r="DSN133" s="129"/>
      <c r="DSO133" s="129"/>
      <c r="DSP133" s="129"/>
      <c r="DSQ133" s="129"/>
      <c r="DSR133" s="129"/>
      <c r="DSS133" s="129"/>
      <c r="DST133" s="129"/>
      <c r="DSU133" s="129"/>
      <c r="DSV133" s="129"/>
      <c r="DSW133" s="129"/>
      <c r="DSX133" s="129"/>
      <c r="DSY133" s="129"/>
      <c r="DSZ133" s="129"/>
      <c r="DTA133" s="129"/>
      <c r="DTB133" s="129"/>
      <c r="DTC133" s="129"/>
      <c r="DTD133" s="129"/>
      <c r="DTE133" s="129"/>
      <c r="DTF133" s="129"/>
      <c r="DTG133" s="129"/>
      <c r="DTH133" s="129"/>
      <c r="DTI133" s="129"/>
      <c r="DTJ133" s="129"/>
      <c r="DTK133" s="129"/>
      <c r="DTL133" s="129"/>
      <c r="DTM133" s="129"/>
      <c r="DTN133" s="129"/>
      <c r="DTO133" s="129"/>
      <c r="DTP133" s="129"/>
      <c r="DTQ133" s="129"/>
      <c r="DTR133" s="129"/>
      <c r="DTS133" s="129"/>
      <c r="DTT133" s="129"/>
      <c r="DTU133" s="129"/>
      <c r="DTV133" s="129"/>
      <c r="DTW133" s="129"/>
      <c r="DTX133" s="129"/>
      <c r="DTY133" s="129"/>
      <c r="DTZ133" s="129"/>
      <c r="DUA133" s="129"/>
      <c r="DUB133" s="129"/>
      <c r="DUC133" s="129"/>
      <c r="DUD133" s="129"/>
      <c r="DUE133" s="129"/>
      <c r="DUF133" s="129"/>
      <c r="DUG133" s="129"/>
      <c r="DUH133" s="129"/>
      <c r="DUI133" s="129"/>
      <c r="DUJ133" s="129"/>
      <c r="DUK133" s="129"/>
      <c r="DUL133" s="129"/>
      <c r="DUM133" s="129"/>
      <c r="DUN133" s="129"/>
      <c r="DUO133" s="129"/>
      <c r="DUP133" s="129"/>
      <c r="DUQ133" s="129"/>
      <c r="DUR133" s="129"/>
      <c r="DUS133" s="129"/>
      <c r="DUT133" s="129"/>
      <c r="DUU133" s="129"/>
      <c r="DUV133" s="129"/>
      <c r="DUW133" s="129"/>
      <c r="DUX133" s="129"/>
      <c r="DUY133" s="129"/>
      <c r="DUZ133" s="129"/>
      <c r="DVA133" s="129"/>
      <c r="DVB133" s="129"/>
      <c r="DVC133" s="129"/>
      <c r="DVD133" s="129"/>
      <c r="DVE133" s="129"/>
      <c r="DVF133" s="129"/>
      <c r="DVG133" s="129"/>
      <c r="DVH133" s="129"/>
      <c r="DVI133" s="129"/>
      <c r="DVJ133" s="129"/>
      <c r="DVK133" s="129"/>
      <c r="DVL133" s="129"/>
      <c r="DVM133" s="129"/>
      <c r="DVN133" s="129"/>
      <c r="DVO133" s="129"/>
      <c r="DVP133" s="129"/>
      <c r="DVQ133" s="129"/>
      <c r="DVR133" s="129"/>
      <c r="DVS133" s="129"/>
      <c r="DVT133" s="129"/>
      <c r="DVU133" s="129"/>
      <c r="DVV133" s="129"/>
      <c r="DVW133" s="129"/>
      <c r="DVX133" s="129"/>
      <c r="DVY133" s="129"/>
      <c r="DVZ133" s="129"/>
      <c r="DWA133" s="129"/>
      <c r="DWB133" s="129"/>
      <c r="DWC133" s="129"/>
      <c r="DWD133" s="129"/>
      <c r="DWE133" s="129"/>
      <c r="DWF133" s="129"/>
      <c r="DWG133" s="129"/>
      <c r="DWH133" s="129"/>
      <c r="DWI133" s="129"/>
      <c r="DWJ133" s="129"/>
      <c r="DWK133" s="129"/>
      <c r="DWL133" s="129"/>
      <c r="DWM133" s="129"/>
      <c r="DWN133" s="129"/>
      <c r="DWO133" s="129"/>
      <c r="DWP133" s="129"/>
      <c r="DWQ133" s="129"/>
      <c r="DWR133" s="129"/>
      <c r="DWS133" s="129"/>
      <c r="DWT133" s="129"/>
      <c r="DWU133" s="129"/>
      <c r="DWV133" s="129"/>
      <c r="DWW133" s="129"/>
      <c r="DWX133" s="129"/>
      <c r="DWY133" s="129"/>
      <c r="DWZ133" s="129"/>
      <c r="DXA133" s="129"/>
      <c r="DXB133" s="129"/>
      <c r="DXC133" s="129"/>
      <c r="DXD133" s="129"/>
      <c r="DXE133" s="129"/>
      <c r="DXF133" s="129"/>
      <c r="DXG133" s="129"/>
      <c r="DXH133" s="129"/>
      <c r="DXI133" s="129"/>
      <c r="DXJ133" s="129"/>
      <c r="DXK133" s="129"/>
      <c r="DXL133" s="129"/>
      <c r="DXM133" s="129"/>
      <c r="DXN133" s="129"/>
      <c r="DXO133" s="129"/>
      <c r="DXP133" s="129"/>
      <c r="DXQ133" s="129"/>
      <c r="DXR133" s="129"/>
      <c r="DXS133" s="129"/>
      <c r="DXT133" s="129"/>
      <c r="DXU133" s="129"/>
      <c r="DXV133" s="129"/>
      <c r="DXW133" s="129"/>
      <c r="DXX133" s="129"/>
      <c r="DXY133" s="129"/>
      <c r="DXZ133" s="129"/>
      <c r="DYA133" s="129"/>
      <c r="DYB133" s="129"/>
      <c r="DYC133" s="129"/>
      <c r="DYD133" s="129"/>
      <c r="DYE133" s="129"/>
      <c r="DYF133" s="129"/>
      <c r="DYG133" s="129"/>
      <c r="DYH133" s="129"/>
      <c r="DYI133" s="129"/>
      <c r="DYJ133" s="129"/>
      <c r="DYK133" s="129"/>
      <c r="DYL133" s="129"/>
      <c r="DYM133" s="129"/>
      <c r="DYN133" s="129"/>
      <c r="DYO133" s="129"/>
      <c r="DYP133" s="129"/>
      <c r="DYQ133" s="129"/>
      <c r="DYR133" s="129"/>
      <c r="DYS133" s="129"/>
      <c r="DYT133" s="129"/>
      <c r="DYU133" s="129"/>
      <c r="DYV133" s="129"/>
      <c r="DYW133" s="129"/>
      <c r="DYX133" s="129"/>
      <c r="DYY133" s="129"/>
      <c r="DYZ133" s="129"/>
      <c r="DZA133" s="129"/>
      <c r="DZB133" s="129"/>
      <c r="DZC133" s="129"/>
      <c r="DZD133" s="129"/>
      <c r="DZE133" s="129"/>
      <c r="DZF133" s="129"/>
      <c r="DZG133" s="129"/>
      <c r="DZH133" s="129"/>
      <c r="DZI133" s="129"/>
      <c r="DZJ133" s="129"/>
      <c r="DZK133" s="129"/>
      <c r="DZL133" s="129"/>
      <c r="DZM133" s="129"/>
      <c r="DZN133" s="129"/>
      <c r="DZO133" s="129"/>
      <c r="DZP133" s="129"/>
      <c r="DZQ133" s="129"/>
      <c r="DZR133" s="129"/>
      <c r="DZS133" s="129"/>
      <c r="DZT133" s="129"/>
      <c r="DZU133" s="129"/>
      <c r="DZV133" s="129"/>
      <c r="DZW133" s="129"/>
      <c r="DZX133" s="129"/>
      <c r="DZY133" s="129"/>
      <c r="DZZ133" s="129"/>
      <c r="EAA133" s="129"/>
      <c r="EAB133" s="129"/>
      <c r="EAC133" s="129"/>
      <c r="EAD133" s="129"/>
      <c r="EAE133" s="129"/>
      <c r="EAF133" s="129"/>
      <c r="EAG133" s="129"/>
      <c r="EAH133" s="129"/>
      <c r="EAI133" s="129"/>
      <c r="EAJ133" s="129"/>
      <c r="EAK133" s="129"/>
      <c r="EAL133" s="129"/>
      <c r="EAM133" s="129"/>
      <c r="EAN133" s="129"/>
      <c r="EAO133" s="129"/>
      <c r="EAP133" s="129"/>
      <c r="EAQ133" s="129"/>
      <c r="EAR133" s="129"/>
      <c r="EAS133" s="129"/>
      <c r="EAT133" s="129"/>
      <c r="EAU133" s="129"/>
      <c r="EAV133" s="129"/>
      <c r="EAW133" s="129"/>
      <c r="EAX133" s="129"/>
      <c r="EAY133" s="129"/>
      <c r="EAZ133" s="129"/>
      <c r="EBA133" s="129"/>
      <c r="EBB133" s="129"/>
      <c r="EBC133" s="129"/>
      <c r="EBD133" s="129"/>
      <c r="EBE133" s="129"/>
      <c r="EBF133" s="129"/>
      <c r="EBG133" s="129"/>
      <c r="EBH133" s="129"/>
      <c r="EBI133" s="129"/>
      <c r="EBJ133" s="129"/>
      <c r="EBK133" s="129"/>
      <c r="EBL133" s="129"/>
      <c r="EBM133" s="129"/>
      <c r="EBN133" s="129"/>
      <c r="EBO133" s="129"/>
      <c r="EBP133" s="129"/>
      <c r="EBQ133" s="129"/>
      <c r="EBR133" s="129"/>
      <c r="EBS133" s="129"/>
      <c r="EBT133" s="129"/>
      <c r="EBU133" s="129"/>
      <c r="EBV133" s="129"/>
      <c r="EBW133" s="129"/>
      <c r="EBX133" s="129"/>
      <c r="EBY133" s="129"/>
      <c r="EBZ133" s="129"/>
      <c r="ECA133" s="129"/>
      <c r="ECB133" s="129"/>
      <c r="ECC133" s="129"/>
      <c r="ECD133" s="129"/>
      <c r="ECE133" s="129"/>
      <c r="ECF133" s="129"/>
      <c r="ECG133" s="129"/>
      <c r="ECH133" s="129"/>
      <c r="ECI133" s="129"/>
      <c r="ECJ133" s="129"/>
      <c r="ECK133" s="129"/>
      <c r="ECL133" s="129"/>
      <c r="ECM133" s="129"/>
      <c r="ECN133" s="129"/>
      <c r="ECO133" s="129"/>
      <c r="ECP133" s="129"/>
      <c r="ECQ133" s="129"/>
      <c r="ECR133" s="129"/>
      <c r="ECS133" s="129"/>
      <c r="ECT133" s="129"/>
      <c r="ECU133" s="129"/>
      <c r="ECV133" s="129"/>
      <c r="ECW133" s="129"/>
      <c r="ECX133" s="129"/>
      <c r="ECY133" s="129"/>
      <c r="ECZ133" s="129"/>
      <c r="EDA133" s="129"/>
      <c r="EDB133" s="129"/>
      <c r="EDC133" s="129"/>
      <c r="EDD133" s="129"/>
      <c r="EDE133" s="129"/>
      <c r="EDF133" s="129"/>
      <c r="EDG133" s="129"/>
      <c r="EDH133" s="129"/>
      <c r="EDI133" s="129"/>
      <c r="EDJ133" s="129"/>
      <c r="EDK133" s="129"/>
      <c r="EDL133" s="129"/>
      <c r="EDM133" s="129"/>
      <c r="EDN133" s="129"/>
      <c r="EDO133" s="129"/>
      <c r="EDP133" s="129"/>
      <c r="EDQ133" s="129"/>
      <c r="EDR133" s="129"/>
      <c r="EDS133" s="129"/>
      <c r="EDT133" s="129"/>
      <c r="EDU133" s="129"/>
      <c r="EDV133" s="129"/>
      <c r="EDW133" s="129"/>
      <c r="EDX133" s="129"/>
      <c r="EDY133" s="129"/>
      <c r="EDZ133" s="129"/>
      <c r="EEA133" s="129"/>
      <c r="EEB133" s="129"/>
      <c r="EEC133" s="129"/>
      <c r="EED133" s="129"/>
      <c r="EEE133" s="129"/>
      <c r="EEF133" s="129"/>
      <c r="EEG133" s="129"/>
      <c r="EEH133" s="129"/>
      <c r="EEI133" s="129"/>
      <c r="EEJ133" s="129"/>
      <c r="EEK133" s="129"/>
      <c r="EEL133" s="129"/>
      <c r="EEM133" s="129"/>
      <c r="EEN133" s="129"/>
      <c r="EEO133" s="129"/>
      <c r="EEP133" s="129"/>
      <c r="EEQ133" s="129"/>
      <c r="EER133" s="129"/>
      <c r="EES133" s="129"/>
      <c r="EET133" s="129"/>
      <c r="EEU133" s="129"/>
      <c r="EEV133" s="129"/>
      <c r="EEW133" s="129"/>
      <c r="EEX133" s="129"/>
      <c r="EEY133" s="129"/>
      <c r="EEZ133" s="129"/>
      <c r="EFA133" s="129"/>
      <c r="EFB133" s="129"/>
      <c r="EFC133" s="129"/>
      <c r="EFD133" s="129"/>
      <c r="EFE133" s="129"/>
      <c r="EFF133" s="129"/>
      <c r="EFG133" s="129"/>
      <c r="EFH133" s="129"/>
      <c r="EFI133" s="129"/>
      <c r="EFJ133" s="129"/>
      <c r="EFK133" s="129"/>
      <c r="EFL133" s="129"/>
      <c r="EFM133" s="129"/>
      <c r="EFN133" s="129"/>
      <c r="EFO133" s="129"/>
      <c r="EFP133" s="129"/>
      <c r="EFQ133" s="129"/>
      <c r="EFR133" s="129"/>
      <c r="EFS133" s="129"/>
      <c r="EFT133" s="129"/>
      <c r="EFU133" s="129"/>
      <c r="EFV133" s="129"/>
      <c r="EFW133" s="129"/>
      <c r="EFX133" s="129"/>
      <c r="EFY133" s="129"/>
      <c r="EFZ133" s="129"/>
      <c r="EGA133" s="129"/>
      <c r="EGB133" s="129"/>
      <c r="EGC133" s="129"/>
      <c r="EGD133" s="129"/>
      <c r="EGE133" s="129"/>
      <c r="EGF133" s="129"/>
      <c r="EGG133" s="129"/>
      <c r="EGH133" s="129"/>
      <c r="EGI133" s="129"/>
      <c r="EGJ133" s="129"/>
      <c r="EGK133" s="129"/>
      <c r="EGL133" s="129"/>
      <c r="EGM133" s="129"/>
      <c r="EGN133" s="129"/>
      <c r="EGO133" s="129"/>
      <c r="EGP133" s="129"/>
      <c r="EGQ133" s="129"/>
      <c r="EGR133" s="129"/>
      <c r="EGS133" s="129"/>
      <c r="EGT133" s="129"/>
      <c r="EGU133" s="129"/>
      <c r="EGV133" s="129"/>
      <c r="EGW133" s="129"/>
      <c r="EGX133" s="129"/>
      <c r="EGY133" s="129"/>
      <c r="EGZ133" s="129"/>
      <c r="EHA133" s="129"/>
      <c r="EHB133" s="129"/>
      <c r="EHC133" s="129"/>
      <c r="EHD133" s="129"/>
      <c r="EHE133" s="129"/>
      <c r="EHF133" s="129"/>
      <c r="EHG133" s="129"/>
      <c r="EHH133" s="129"/>
      <c r="EHI133" s="129"/>
      <c r="EHJ133" s="129"/>
      <c r="EHK133" s="129"/>
      <c r="EHL133" s="129"/>
      <c r="EHM133" s="129"/>
      <c r="EHN133" s="129"/>
      <c r="EHO133" s="129"/>
      <c r="EHP133" s="129"/>
      <c r="EHQ133" s="129"/>
      <c r="EHR133" s="129"/>
      <c r="EHS133" s="129"/>
      <c r="EHT133" s="129"/>
      <c r="EHU133" s="129"/>
      <c r="EHV133" s="129"/>
      <c r="EHW133" s="129"/>
      <c r="EHX133" s="129"/>
      <c r="EHY133" s="129"/>
      <c r="EHZ133" s="129"/>
      <c r="EIA133" s="129"/>
      <c r="EIB133" s="129"/>
      <c r="EIC133" s="129"/>
      <c r="EID133" s="129"/>
      <c r="EIE133" s="129"/>
      <c r="EIF133" s="129"/>
      <c r="EIG133" s="129"/>
      <c r="EIH133" s="129"/>
      <c r="EII133" s="129"/>
      <c r="EIJ133" s="129"/>
      <c r="EIK133" s="129"/>
      <c r="EIL133" s="129"/>
      <c r="EIM133" s="129"/>
      <c r="EIN133" s="129"/>
      <c r="EIO133" s="129"/>
      <c r="EIP133" s="129"/>
      <c r="EIQ133" s="129"/>
      <c r="EIR133" s="129"/>
      <c r="EIS133" s="129"/>
      <c r="EIT133" s="129"/>
      <c r="EIU133" s="129"/>
      <c r="EIV133" s="129"/>
      <c r="EIW133" s="129"/>
      <c r="EIX133" s="129"/>
      <c r="EIY133" s="129"/>
      <c r="EIZ133" s="129"/>
      <c r="EJA133" s="129"/>
      <c r="EJB133" s="129"/>
      <c r="EJC133" s="129"/>
      <c r="EJD133" s="129"/>
      <c r="EJE133" s="129"/>
      <c r="EJF133" s="129"/>
      <c r="EJG133" s="129"/>
      <c r="EJH133" s="129"/>
      <c r="EJI133" s="129"/>
      <c r="EJJ133" s="129"/>
      <c r="EJK133" s="129"/>
      <c r="EJL133" s="129"/>
      <c r="EJM133" s="129"/>
      <c r="EJN133" s="129"/>
      <c r="EJO133" s="129"/>
      <c r="EJP133" s="129"/>
      <c r="EJQ133" s="129"/>
      <c r="EJR133" s="129"/>
      <c r="EJS133" s="129"/>
      <c r="EJT133" s="129"/>
      <c r="EJU133" s="129"/>
      <c r="EJV133" s="129"/>
      <c r="EJW133" s="129"/>
      <c r="EJX133" s="129"/>
      <c r="EJY133" s="129"/>
      <c r="EJZ133" s="129"/>
      <c r="EKA133" s="129"/>
      <c r="EKB133" s="129"/>
      <c r="EKC133" s="129"/>
      <c r="EKD133" s="129"/>
      <c r="EKE133" s="129"/>
      <c r="EKF133" s="129"/>
      <c r="EKG133" s="129"/>
      <c r="EKH133" s="129"/>
      <c r="EKI133" s="129"/>
      <c r="EKJ133" s="129"/>
      <c r="EKK133" s="129"/>
      <c r="EKL133" s="129"/>
      <c r="EKM133" s="129"/>
      <c r="EKN133" s="129"/>
      <c r="EKO133" s="129"/>
      <c r="EKP133" s="129"/>
      <c r="EKQ133" s="129"/>
      <c r="EKR133" s="129"/>
      <c r="EKS133" s="129"/>
      <c r="EKT133" s="129"/>
      <c r="EKU133" s="129"/>
      <c r="EKV133" s="129"/>
      <c r="EKW133" s="129"/>
      <c r="EKX133" s="129"/>
      <c r="EKY133" s="129"/>
      <c r="EKZ133" s="129"/>
      <c r="ELA133" s="129"/>
      <c r="ELB133" s="129"/>
      <c r="ELC133" s="129"/>
      <c r="ELD133" s="129"/>
      <c r="ELE133" s="129"/>
      <c r="ELF133" s="129"/>
      <c r="ELG133" s="129"/>
      <c r="ELH133" s="129"/>
      <c r="ELI133" s="129"/>
      <c r="ELJ133" s="129"/>
      <c r="ELK133" s="129"/>
      <c r="ELL133" s="129"/>
      <c r="ELM133" s="129"/>
      <c r="ELN133" s="129"/>
      <c r="ELO133" s="129"/>
      <c r="ELP133" s="129"/>
      <c r="ELQ133" s="129"/>
      <c r="ELR133" s="129"/>
      <c r="ELS133" s="129"/>
      <c r="ELT133" s="129"/>
      <c r="ELU133" s="129"/>
      <c r="ELV133" s="129"/>
      <c r="ELW133" s="129"/>
      <c r="ELX133" s="129"/>
      <c r="ELY133" s="129"/>
      <c r="ELZ133" s="129"/>
      <c r="EMA133" s="129"/>
      <c r="EMB133" s="129"/>
      <c r="EMC133" s="129"/>
      <c r="EMD133" s="129"/>
      <c r="EME133" s="129"/>
      <c r="EMF133" s="129"/>
      <c r="EMG133" s="129"/>
      <c r="EMH133" s="129"/>
      <c r="EMI133" s="129"/>
      <c r="EMJ133" s="129"/>
      <c r="EMK133" s="129"/>
      <c r="EML133" s="129"/>
      <c r="EMM133" s="129"/>
      <c r="EMN133" s="129"/>
      <c r="EMO133" s="129"/>
      <c r="EMP133" s="129"/>
      <c r="EMQ133" s="129"/>
      <c r="EMR133" s="129"/>
      <c r="EMS133" s="129"/>
      <c r="EMT133" s="129"/>
      <c r="EMU133" s="129"/>
      <c r="EMV133" s="129"/>
      <c r="EMW133" s="129"/>
      <c r="EMX133" s="129"/>
      <c r="EMY133" s="129"/>
      <c r="EMZ133" s="129"/>
      <c r="ENA133" s="129"/>
      <c r="ENB133" s="129"/>
      <c r="ENC133" s="129"/>
      <c r="END133" s="129"/>
      <c r="ENE133" s="129"/>
      <c r="ENF133" s="129"/>
      <c r="ENG133" s="129"/>
      <c r="ENH133" s="129"/>
      <c r="ENI133" s="129"/>
      <c r="ENJ133" s="129"/>
      <c r="ENK133" s="129"/>
      <c r="ENL133" s="129"/>
      <c r="ENM133" s="129"/>
      <c r="ENN133" s="129"/>
      <c r="ENO133" s="129"/>
      <c r="ENP133" s="129"/>
      <c r="ENQ133" s="129"/>
      <c r="ENR133" s="129"/>
      <c r="ENS133" s="129"/>
      <c r="ENT133" s="129"/>
      <c r="ENU133" s="129"/>
      <c r="ENV133" s="129"/>
      <c r="ENW133" s="129"/>
      <c r="ENX133" s="129"/>
      <c r="ENY133" s="129"/>
      <c r="ENZ133" s="129"/>
      <c r="EOA133" s="129"/>
      <c r="EOB133" s="129"/>
      <c r="EOC133" s="129"/>
      <c r="EOD133" s="129"/>
      <c r="EOE133" s="129"/>
      <c r="EOF133" s="129"/>
      <c r="EOG133" s="129"/>
      <c r="EOH133" s="129"/>
      <c r="EOI133" s="129"/>
      <c r="EOJ133" s="129"/>
      <c r="EOK133" s="129"/>
      <c r="EOL133" s="129"/>
      <c r="EOM133" s="129"/>
      <c r="EON133" s="129"/>
      <c r="EOO133" s="129"/>
      <c r="EOP133" s="129"/>
      <c r="EOQ133" s="129"/>
      <c r="EOR133" s="129"/>
      <c r="EOS133" s="129"/>
      <c r="EOT133" s="129"/>
      <c r="EOU133" s="129"/>
      <c r="EOV133" s="129"/>
      <c r="EOW133" s="129"/>
      <c r="EOX133" s="129"/>
      <c r="EOY133" s="129"/>
      <c r="EOZ133" s="129"/>
      <c r="EPA133" s="129"/>
      <c r="EPB133" s="129"/>
      <c r="EPC133" s="129"/>
      <c r="EPD133" s="129"/>
      <c r="EPE133" s="129"/>
      <c r="EPF133" s="129"/>
      <c r="EPG133" s="129"/>
      <c r="EPH133" s="129"/>
      <c r="EPI133" s="129"/>
      <c r="EPJ133" s="129"/>
      <c r="EPK133" s="129"/>
      <c r="EPL133" s="129"/>
      <c r="EPM133" s="129"/>
      <c r="EPN133" s="129"/>
      <c r="EPO133" s="129"/>
      <c r="EPP133" s="129"/>
      <c r="EPQ133" s="129"/>
      <c r="EPR133" s="129"/>
      <c r="EPS133" s="129"/>
      <c r="EPT133" s="129"/>
      <c r="EPU133" s="129"/>
      <c r="EPV133" s="129"/>
      <c r="EPW133" s="129"/>
      <c r="EPX133" s="129"/>
      <c r="EPY133" s="129"/>
      <c r="EPZ133" s="129"/>
      <c r="EQA133" s="129"/>
      <c r="EQB133" s="129"/>
      <c r="EQC133" s="129"/>
      <c r="EQD133" s="129"/>
      <c r="EQE133" s="129"/>
      <c r="EQF133" s="129"/>
      <c r="EQG133" s="129"/>
      <c r="EQH133" s="129"/>
      <c r="EQI133" s="129"/>
      <c r="EQJ133" s="129"/>
      <c r="EQK133" s="129"/>
      <c r="EQL133" s="129"/>
      <c r="EQM133" s="129"/>
      <c r="EQN133" s="129"/>
      <c r="EQO133" s="129"/>
      <c r="EQP133" s="129"/>
      <c r="EQQ133" s="129"/>
      <c r="EQR133" s="129"/>
      <c r="EQS133" s="129"/>
      <c r="EQT133" s="129"/>
      <c r="EQU133" s="129"/>
      <c r="EQV133" s="129"/>
      <c r="EQW133" s="129"/>
      <c r="EQX133" s="129"/>
      <c r="EQY133" s="129"/>
      <c r="EQZ133" s="129"/>
      <c r="ERA133" s="129"/>
      <c r="ERB133" s="129"/>
      <c r="ERC133" s="129"/>
      <c r="ERD133" s="129"/>
      <c r="ERE133" s="129"/>
      <c r="ERF133" s="129"/>
      <c r="ERG133" s="129"/>
      <c r="ERH133" s="129"/>
      <c r="ERI133" s="129"/>
      <c r="ERJ133" s="129"/>
      <c r="ERK133" s="129"/>
      <c r="ERL133" s="129"/>
      <c r="ERM133" s="129"/>
      <c r="ERN133" s="129"/>
      <c r="ERO133" s="129"/>
      <c r="ERP133" s="129"/>
      <c r="ERQ133" s="129"/>
      <c r="ERR133" s="129"/>
      <c r="ERS133" s="129"/>
      <c r="ERT133" s="129"/>
      <c r="ERU133" s="129"/>
      <c r="ERV133" s="129"/>
      <c r="ERW133" s="129"/>
      <c r="ERX133" s="129"/>
      <c r="ERY133" s="129"/>
      <c r="ERZ133" s="129"/>
      <c r="ESA133" s="129"/>
      <c r="ESB133" s="129"/>
      <c r="ESC133" s="129"/>
      <c r="ESD133" s="129"/>
      <c r="ESE133" s="129"/>
      <c r="ESF133" s="129"/>
      <c r="ESG133" s="129"/>
      <c r="ESH133" s="129"/>
      <c r="ESI133" s="129"/>
      <c r="ESJ133" s="129"/>
      <c r="ESK133" s="129"/>
      <c r="ESL133" s="129"/>
      <c r="ESM133" s="129"/>
      <c r="ESN133" s="129"/>
      <c r="ESO133" s="129"/>
      <c r="ESP133" s="129"/>
      <c r="ESQ133" s="129"/>
      <c r="ESR133" s="129"/>
      <c r="ESS133" s="129"/>
      <c r="EST133" s="129"/>
      <c r="ESU133" s="129"/>
      <c r="ESV133" s="129"/>
      <c r="ESW133" s="129"/>
      <c r="ESX133" s="129"/>
      <c r="ESY133" s="129"/>
      <c r="ESZ133" s="129"/>
      <c r="ETA133" s="129"/>
      <c r="ETB133" s="129"/>
      <c r="ETC133" s="129"/>
      <c r="ETD133" s="129"/>
      <c r="ETE133" s="129"/>
      <c r="ETF133" s="129"/>
      <c r="ETG133" s="129"/>
      <c r="ETH133" s="129"/>
      <c r="ETI133" s="129"/>
      <c r="ETJ133" s="129"/>
      <c r="ETK133" s="129"/>
      <c r="ETL133" s="129"/>
      <c r="ETM133" s="129"/>
      <c r="ETN133" s="129"/>
      <c r="ETO133" s="129"/>
      <c r="ETP133" s="129"/>
      <c r="ETQ133" s="129"/>
      <c r="ETR133" s="129"/>
      <c r="ETS133" s="129"/>
      <c r="ETT133" s="129"/>
      <c r="ETU133" s="129"/>
      <c r="ETV133" s="129"/>
      <c r="ETW133" s="129"/>
      <c r="ETX133" s="129"/>
      <c r="ETY133" s="129"/>
      <c r="ETZ133" s="129"/>
      <c r="EUA133" s="129"/>
      <c r="EUB133" s="129"/>
      <c r="EUC133" s="129"/>
      <c r="EUD133" s="129"/>
      <c r="EUE133" s="129"/>
      <c r="EUF133" s="129"/>
      <c r="EUG133" s="129"/>
      <c r="EUH133" s="129"/>
      <c r="EUI133" s="129"/>
      <c r="EUJ133" s="129"/>
      <c r="EUK133" s="129"/>
      <c r="EUL133" s="129"/>
      <c r="EUM133" s="129"/>
      <c r="EUN133" s="129"/>
      <c r="EUO133" s="129"/>
      <c r="EUP133" s="129"/>
      <c r="EUQ133" s="129"/>
      <c r="EUR133" s="129"/>
      <c r="EUS133" s="129"/>
      <c r="EUT133" s="129"/>
      <c r="EUU133" s="129"/>
      <c r="EUV133" s="129"/>
      <c r="EUW133" s="129"/>
      <c r="EUX133" s="129"/>
      <c r="EUY133" s="129"/>
      <c r="EUZ133" s="129"/>
      <c r="EVA133" s="129"/>
      <c r="EVB133" s="129"/>
      <c r="EVC133" s="129"/>
      <c r="EVD133" s="129"/>
      <c r="EVE133" s="129"/>
      <c r="EVF133" s="129"/>
      <c r="EVG133" s="129"/>
      <c r="EVH133" s="129"/>
      <c r="EVI133" s="129"/>
      <c r="EVJ133" s="129"/>
      <c r="EVK133" s="129"/>
      <c r="EVL133" s="129"/>
      <c r="EVM133" s="129"/>
      <c r="EVN133" s="129"/>
      <c r="EVO133" s="129"/>
      <c r="EVP133" s="129"/>
      <c r="EVQ133" s="129"/>
      <c r="EVR133" s="129"/>
      <c r="EVS133" s="129"/>
      <c r="EVT133" s="129"/>
      <c r="EVU133" s="129"/>
      <c r="EVV133" s="129"/>
      <c r="EVW133" s="129"/>
      <c r="EVX133" s="129"/>
      <c r="EVY133" s="129"/>
      <c r="EVZ133" s="129"/>
      <c r="EWA133" s="129"/>
      <c r="EWB133" s="129"/>
      <c r="EWC133" s="129"/>
      <c r="EWD133" s="129"/>
      <c r="EWE133" s="129"/>
      <c r="EWF133" s="129"/>
      <c r="EWG133" s="129"/>
      <c r="EWH133" s="129"/>
      <c r="EWI133" s="129"/>
      <c r="EWJ133" s="129"/>
      <c r="EWK133" s="129"/>
      <c r="EWL133" s="129"/>
      <c r="EWM133" s="129"/>
      <c r="EWN133" s="129"/>
      <c r="EWO133" s="129"/>
      <c r="EWP133" s="129"/>
      <c r="EWQ133" s="129"/>
      <c r="EWR133" s="129"/>
      <c r="EWS133" s="129"/>
      <c r="EWT133" s="129"/>
      <c r="EWU133" s="129"/>
      <c r="EWV133" s="129"/>
      <c r="EWW133" s="129"/>
      <c r="EWX133" s="129"/>
      <c r="EWY133" s="129"/>
      <c r="EWZ133" s="129"/>
      <c r="EXA133" s="129"/>
      <c r="EXB133" s="129"/>
      <c r="EXC133" s="129"/>
      <c r="EXD133" s="129"/>
      <c r="EXE133" s="129"/>
      <c r="EXF133" s="129"/>
      <c r="EXG133" s="129"/>
      <c r="EXH133" s="129"/>
      <c r="EXI133" s="129"/>
      <c r="EXJ133" s="129"/>
      <c r="EXK133" s="129"/>
      <c r="EXL133" s="129"/>
      <c r="EXM133" s="129"/>
      <c r="EXN133" s="129"/>
      <c r="EXO133" s="129"/>
      <c r="EXP133" s="129"/>
      <c r="EXQ133" s="129"/>
      <c r="EXR133" s="129"/>
      <c r="EXS133" s="129"/>
      <c r="EXT133" s="129"/>
      <c r="EXU133" s="129"/>
      <c r="EXV133" s="129"/>
      <c r="EXW133" s="129"/>
      <c r="EXX133" s="129"/>
      <c r="EXY133" s="129"/>
      <c r="EXZ133" s="129"/>
      <c r="EYA133" s="129"/>
      <c r="EYB133" s="129"/>
      <c r="EYC133" s="129"/>
      <c r="EYD133" s="129"/>
      <c r="EYE133" s="129"/>
      <c r="EYF133" s="129"/>
      <c r="EYG133" s="129"/>
      <c r="EYH133" s="129"/>
      <c r="EYI133" s="129"/>
      <c r="EYJ133" s="129"/>
      <c r="EYK133" s="129"/>
      <c r="EYL133" s="129"/>
      <c r="EYM133" s="129"/>
      <c r="EYN133" s="129"/>
      <c r="EYO133" s="129"/>
      <c r="EYP133" s="129"/>
      <c r="EYQ133" s="129"/>
      <c r="EYR133" s="129"/>
      <c r="EYS133" s="129"/>
      <c r="EYT133" s="129"/>
      <c r="EYU133" s="129"/>
      <c r="EYV133" s="129"/>
      <c r="EYW133" s="129"/>
      <c r="EYX133" s="129"/>
      <c r="EYY133" s="129"/>
      <c r="EYZ133" s="129"/>
      <c r="EZA133" s="129"/>
      <c r="EZB133" s="129"/>
      <c r="EZC133" s="129"/>
      <c r="EZD133" s="129"/>
      <c r="EZE133" s="129"/>
      <c r="EZF133" s="129"/>
      <c r="EZG133" s="129"/>
      <c r="EZH133" s="129"/>
      <c r="EZI133" s="129"/>
      <c r="EZJ133" s="129"/>
      <c r="EZK133" s="129"/>
      <c r="EZL133" s="129"/>
      <c r="EZM133" s="129"/>
      <c r="EZN133" s="129"/>
      <c r="EZO133" s="129"/>
      <c r="EZP133" s="129"/>
      <c r="EZQ133" s="129"/>
      <c r="EZR133" s="129"/>
      <c r="EZS133" s="129"/>
      <c r="EZT133" s="129"/>
      <c r="EZU133" s="129"/>
      <c r="EZV133" s="129"/>
      <c r="EZW133" s="129"/>
      <c r="EZX133" s="129"/>
      <c r="EZY133" s="129"/>
      <c r="EZZ133" s="129"/>
      <c r="FAA133" s="129"/>
      <c r="FAB133" s="129"/>
      <c r="FAC133" s="129"/>
      <c r="FAD133" s="129"/>
      <c r="FAE133" s="129"/>
      <c r="FAF133" s="129"/>
      <c r="FAG133" s="129"/>
      <c r="FAH133" s="129"/>
      <c r="FAI133" s="129"/>
      <c r="FAJ133" s="129"/>
      <c r="FAK133" s="129"/>
      <c r="FAL133" s="129"/>
      <c r="FAM133" s="129"/>
      <c r="FAN133" s="129"/>
      <c r="FAO133" s="129"/>
      <c r="FAP133" s="129"/>
      <c r="FAQ133" s="129"/>
      <c r="FAR133" s="129"/>
      <c r="FAS133" s="129"/>
      <c r="FAT133" s="129"/>
      <c r="FAU133" s="129"/>
      <c r="FAV133" s="129"/>
      <c r="FAW133" s="129"/>
      <c r="FAX133" s="129"/>
      <c r="FAY133" s="129"/>
      <c r="FAZ133" s="129"/>
      <c r="FBA133" s="129"/>
      <c r="FBB133" s="129"/>
      <c r="FBC133" s="129"/>
      <c r="FBD133" s="129"/>
      <c r="FBE133" s="129"/>
      <c r="FBF133" s="129"/>
      <c r="FBG133" s="129"/>
      <c r="FBH133" s="129"/>
      <c r="FBI133" s="129"/>
      <c r="FBJ133" s="129"/>
      <c r="FBK133" s="129"/>
      <c r="FBL133" s="129"/>
      <c r="FBM133" s="129"/>
      <c r="FBN133" s="129"/>
      <c r="FBO133" s="129"/>
      <c r="FBP133" s="129"/>
      <c r="FBQ133" s="129"/>
      <c r="FBR133" s="129"/>
      <c r="FBS133" s="129"/>
      <c r="FBT133" s="129"/>
      <c r="FBU133" s="129"/>
      <c r="FBV133" s="129"/>
      <c r="FBW133" s="129"/>
      <c r="FBX133" s="129"/>
      <c r="FBY133" s="129"/>
      <c r="FBZ133" s="129"/>
      <c r="FCA133" s="129"/>
      <c r="FCB133" s="129"/>
      <c r="FCC133" s="129"/>
      <c r="FCD133" s="129"/>
      <c r="FCE133" s="129"/>
      <c r="FCF133" s="129"/>
      <c r="FCG133" s="129"/>
      <c r="FCH133" s="129"/>
      <c r="FCI133" s="129"/>
      <c r="FCJ133" s="129"/>
      <c r="FCK133" s="129"/>
      <c r="FCL133" s="129"/>
      <c r="FCM133" s="129"/>
      <c r="FCN133" s="129"/>
      <c r="FCO133" s="129"/>
      <c r="FCP133" s="129"/>
      <c r="FCQ133" s="129"/>
      <c r="FCR133" s="129"/>
      <c r="FCS133" s="129"/>
      <c r="FCT133" s="129"/>
      <c r="FCU133" s="129"/>
      <c r="FCV133" s="129"/>
      <c r="FCW133" s="129"/>
      <c r="FCX133" s="129"/>
      <c r="FCY133" s="129"/>
      <c r="FCZ133" s="129"/>
      <c r="FDA133" s="129"/>
      <c r="FDB133" s="129"/>
      <c r="FDC133" s="129"/>
      <c r="FDD133" s="129"/>
      <c r="FDE133" s="129"/>
      <c r="FDF133" s="129"/>
      <c r="FDG133" s="129"/>
      <c r="FDH133" s="129"/>
      <c r="FDI133" s="129"/>
      <c r="FDJ133" s="129"/>
      <c r="FDK133" s="129"/>
      <c r="FDL133" s="129"/>
      <c r="FDM133" s="129"/>
      <c r="FDN133" s="129"/>
      <c r="FDO133" s="129"/>
      <c r="FDP133" s="129"/>
      <c r="FDQ133" s="129"/>
      <c r="FDR133" s="129"/>
      <c r="FDS133" s="129"/>
      <c r="FDT133" s="129"/>
      <c r="FDU133" s="129"/>
      <c r="FDV133" s="129"/>
      <c r="FDW133" s="129"/>
      <c r="FDX133" s="129"/>
      <c r="FDY133" s="129"/>
      <c r="FDZ133" s="129"/>
      <c r="FEA133" s="129"/>
      <c r="FEB133" s="129"/>
      <c r="FEC133" s="129"/>
      <c r="FED133" s="129"/>
      <c r="FEE133" s="129"/>
      <c r="FEF133" s="129"/>
      <c r="FEG133" s="129"/>
      <c r="FEH133" s="129"/>
      <c r="FEI133" s="129"/>
      <c r="FEJ133" s="129"/>
      <c r="FEK133" s="129"/>
      <c r="FEL133" s="129"/>
      <c r="FEM133" s="129"/>
      <c r="FEN133" s="129"/>
      <c r="FEO133" s="129"/>
      <c r="FEP133" s="129"/>
      <c r="FEQ133" s="129"/>
      <c r="FER133" s="129"/>
      <c r="FES133" s="129"/>
      <c r="FET133" s="129"/>
      <c r="FEU133" s="129"/>
      <c r="FEV133" s="129"/>
      <c r="FEW133" s="129"/>
      <c r="FEX133" s="129"/>
      <c r="FEY133" s="129"/>
      <c r="FEZ133" s="129"/>
      <c r="FFA133" s="129"/>
      <c r="FFB133" s="129"/>
      <c r="FFC133" s="129"/>
      <c r="FFD133" s="129"/>
      <c r="FFE133" s="129"/>
      <c r="FFF133" s="129"/>
      <c r="FFG133" s="129"/>
      <c r="FFH133" s="129"/>
      <c r="FFI133" s="129"/>
      <c r="FFJ133" s="129"/>
      <c r="FFK133" s="129"/>
      <c r="FFL133" s="129"/>
      <c r="FFM133" s="129"/>
      <c r="FFN133" s="129"/>
      <c r="FFO133" s="129"/>
      <c r="FFP133" s="129"/>
      <c r="FFQ133" s="129"/>
      <c r="FFR133" s="129"/>
      <c r="FFS133" s="129"/>
      <c r="FFT133" s="129"/>
      <c r="FFU133" s="129"/>
      <c r="FFV133" s="129"/>
      <c r="FFW133" s="129"/>
      <c r="FFX133" s="129"/>
      <c r="FFY133" s="129"/>
      <c r="FFZ133" s="129"/>
      <c r="FGA133" s="129"/>
      <c r="FGB133" s="129"/>
      <c r="FGC133" s="129"/>
      <c r="FGD133" s="129"/>
      <c r="FGE133" s="129"/>
      <c r="FGF133" s="129"/>
      <c r="FGG133" s="129"/>
      <c r="FGH133" s="129"/>
      <c r="FGI133" s="129"/>
      <c r="FGJ133" s="129"/>
      <c r="FGK133" s="129"/>
      <c r="FGL133" s="129"/>
      <c r="FGM133" s="129"/>
      <c r="FGN133" s="129"/>
      <c r="FGO133" s="129"/>
      <c r="FGP133" s="129"/>
      <c r="FGQ133" s="129"/>
      <c r="FGR133" s="129"/>
      <c r="FGS133" s="129"/>
      <c r="FGT133" s="129"/>
      <c r="FGU133" s="129"/>
      <c r="FGV133" s="129"/>
      <c r="FGW133" s="129"/>
      <c r="FGX133" s="129"/>
      <c r="FGY133" s="129"/>
      <c r="FGZ133" s="129"/>
      <c r="FHA133" s="129"/>
      <c r="FHB133" s="129"/>
      <c r="FHC133" s="129"/>
      <c r="FHD133" s="129"/>
      <c r="FHE133" s="129"/>
      <c r="FHF133" s="129"/>
      <c r="FHG133" s="129"/>
      <c r="FHH133" s="129"/>
      <c r="FHI133" s="129"/>
      <c r="FHJ133" s="129"/>
      <c r="FHK133" s="129"/>
      <c r="FHL133" s="129"/>
      <c r="FHM133" s="129"/>
      <c r="FHN133" s="129"/>
      <c r="FHO133" s="129"/>
      <c r="FHP133" s="129"/>
      <c r="FHQ133" s="129"/>
      <c r="FHR133" s="129"/>
      <c r="FHS133" s="129"/>
      <c r="FHT133" s="129"/>
      <c r="FHU133" s="129"/>
      <c r="FHV133" s="129"/>
      <c r="FHW133" s="129"/>
      <c r="FHX133" s="129"/>
      <c r="FHY133" s="129"/>
      <c r="FHZ133" s="129"/>
      <c r="FIA133" s="129"/>
      <c r="FIB133" s="129"/>
      <c r="FIC133" s="129"/>
      <c r="FID133" s="129"/>
      <c r="FIE133" s="129"/>
      <c r="FIF133" s="129"/>
      <c r="FIG133" s="129"/>
      <c r="FIH133" s="129"/>
      <c r="FII133" s="129"/>
      <c r="FIJ133" s="129"/>
      <c r="FIK133" s="129"/>
      <c r="FIL133" s="129"/>
      <c r="FIM133" s="129"/>
      <c r="FIN133" s="129"/>
      <c r="FIO133" s="129"/>
      <c r="FIP133" s="129"/>
      <c r="FIQ133" s="129"/>
      <c r="FIR133" s="129"/>
      <c r="FIS133" s="129"/>
      <c r="FIT133" s="129"/>
      <c r="FIU133" s="129"/>
      <c r="FIV133" s="129"/>
      <c r="FIW133" s="129"/>
      <c r="FIX133" s="129"/>
      <c r="FIY133" s="129"/>
      <c r="FIZ133" s="129"/>
      <c r="FJA133" s="129"/>
      <c r="FJB133" s="129"/>
      <c r="FJC133" s="129"/>
      <c r="FJD133" s="129"/>
      <c r="FJE133" s="129"/>
      <c r="FJF133" s="129"/>
      <c r="FJG133" s="129"/>
      <c r="FJH133" s="129"/>
      <c r="FJI133" s="129"/>
      <c r="FJJ133" s="129"/>
      <c r="FJK133" s="129"/>
      <c r="FJL133" s="129"/>
      <c r="FJM133" s="129"/>
      <c r="FJN133" s="129"/>
      <c r="FJO133" s="129"/>
      <c r="FJP133" s="129"/>
      <c r="FJQ133" s="129"/>
      <c r="FJR133" s="129"/>
      <c r="FJS133" s="129"/>
      <c r="FJT133" s="129"/>
      <c r="FJU133" s="129"/>
      <c r="FJV133" s="129"/>
      <c r="FJW133" s="129"/>
      <c r="FJX133" s="129"/>
      <c r="FJY133" s="129"/>
      <c r="FJZ133" s="129"/>
      <c r="FKA133" s="129"/>
      <c r="FKB133" s="129"/>
      <c r="FKC133" s="129"/>
      <c r="FKD133" s="129"/>
      <c r="FKE133" s="129"/>
      <c r="FKF133" s="129"/>
      <c r="FKG133" s="129"/>
      <c r="FKH133" s="129"/>
      <c r="FKI133" s="129"/>
      <c r="FKJ133" s="129"/>
      <c r="FKK133" s="129"/>
      <c r="FKL133" s="129"/>
      <c r="FKM133" s="129"/>
      <c r="FKN133" s="129"/>
      <c r="FKO133" s="129"/>
      <c r="FKP133" s="129"/>
      <c r="FKQ133" s="129"/>
      <c r="FKR133" s="129"/>
      <c r="FKS133" s="129"/>
      <c r="FKT133" s="129"/>
      <c r="FKU133" s="129"/>
      <c r="FKV133" s="129"/>
      <c r="FKW133" s="129"/>
      <c r="FKX133" s="129"/>
      <c r="FKY133" s="129"/>
      <c r="FKZ133" s="129"/>
      <c r="FLA133" s="129"/>
      <c r="FLB133" s="129"/>
      <c r="FLC133" s="129"/>
      <c r="FLD133" s="129"/>
      <c r="FLE133" s="129"/>
      <c r="FLF133" s="129"/>
      <c r="FLG133" s="129"/>
      <c r="FLH133" s="129"/>
      <c r="FLI133" s="129"/>
      <c r="FLJ133" s="129"/>
      <c r="FLK133" s="129"/>
      <c r="FLL133" s="129"/>
      <c r="FLM133" s="129"/>
      <c r="FLN133" s="129"/>
      <c r="FLO133" s="129"/>
      <c r="FLP133" s="129"/>
      <c r="FLQ133" s="129"/>
      <c r="FLR133" s="129"/>
      <c r="FLS133" s="129"/>
      <c r="FLT133" s="129"/>
      <c r="FLU133" s="129"/>
      <c r="FLV133" s="129"/>
      <c r="FLW133" s="129"/>
      <c r="FLX133" s="129"/>
      <c r="FLY133" s="129"/>
      <c r="FLZ133" s="129"/>
      <c r="FMA133" s="129"/>
      <c r="FMB133" s="129"/>
      <c r="FMC133" s="129"/>
      <c r="FMD133" s="129"/>
      <c r="FME133" s="129"/>
      <c r="FMF133" s="129"/>
      <c r="FMG133" s="129"/>
      <c r="FMH133" s="129"/>
      <c r="FMI133" s="129"/>
      <c r="FMJ133" s="129"/>
      <c r="FMK133" s="129"/>
      <c r="FML133" s="129"/>
      <c r="FMM133" s="129"/>
      <c r="FMN133" s="129"/>
      <c r="FMO133" s="129"/>
      <c r="FMP133" s="129"/>
      <c r="FMQ133" s="129"/>
      <c r="FMR133" s="129"/>
      <c r="FMS133" s="129"/>
      <c r="FMT133" s="129"/>
      <c r="FMU133" s="129"/>
      <c r="FMV133" s="129"/>
      <c r="FMW133" s="129"/>
      <c r="FMX133" s="129"/>
      <c r="FMY133" s="129"/>
      <c r="FMZ133" s="129"/>
      <c r="FNA133" s="129"/>
      <c r="FNB133" s="129"/>
      <c r="FNC133" s="129"/>
      <c r="FND133" s="129"/>
      <c r="FNE133" s="129"/>
      <c r="FNF133" s="129"/>
      <c r="FNG133" s="129"/>
      <c r="FNH133" s="129"/>
      <c r="FNI133" s="129"/>
      <c r="FNJ133" s="129"/>
      <c r="FNK133" s="129"/>
      <c r="FNL133" s="129"/>
      <c r="FNM133" s="129"/>
      <c r="FNN133" s="129"/>
      <c r="FNO133" s="129"/>
      <c r="FNP133" s="129"/>
      <c r="FNQ133" s="129"/>
      <c r="FNR133" s="129"/>
      <c r="FNS133" s="129"/>
      <c r="FNT133" s="129"/>
      <c r="FNU133" s="129"/>
      <c r="FNV133" s="129"/>
      <c r="FNW133" s="129"/>
      <c r="FNX133" s="129"/>
      <c r="FNY133" s="129"/>
      <c r="FNZ133" s="129"/>
      <c r="FOA133" s="129"/>
      <c r="FOB133" s="129"/>
      <c r="FOC133" s="129"/>
      <c r="FOD133" s="129"/>
      <c r="FOE133" s="129"/>
      <c r="FOF133" s="129"/>
      <c r="FOG133" s="129"/>
      <c r="FOH133" s="129"/>
      <c r="FOI133" s="129"/>
      <c r="FOJ133" s="129"/>
      <c r="FOK133" s="129"/>
      <c r="FOL133" s="129"/>
      <c r="FOM133" s="129"/>
      <c r="FON133" s="129"/>
      <c r="FOO133" s="129"/>
      <c r="FOP133" s="129"/>
      <c r="FOQ133" s="129"/>
      <c r="FOR133" s="129"/>
      <c r="FOS133" s="129"/>
      <c r="FOT133" s="129"/>
      <c r="FOU133" s="129"/>
      <c r="FOV133" s="129"/>
      <c r="FOW133" s="129"/>
      <c r="FOX133" s="129"/>
      <c r="FOY133" s="129"/>
      <c r="FOZ133" s="129"/>
      <c r="FPA133" s="129"/>
      <c r="FPB133" s="129"/>
      <c r="FPC133" s="129"/>
      <c r="FPD133" s="129"/>
      <c r="FPE133" s="129"/>
      <c r="FPF133" s="129"/>
      <c r="FPG133" s="129"/>
      <c r="FPH133" s="129"/>
      <c r="FPI133" s="129"/>
      <c r="FPJ133" s="129"/>
      <c r="FPK133" s="129"/>
      <c r="FPL133" s="129"/>
      <c r="FPM133" s="129"/>
      <c r="FPN133" s="129"/>
      <c r="FPO133" s="129"/>
      <c r="FPP133" s="129"/>
      <c r="FPQ133" s="129"/>
      <c r="FPR133" s="129"/>
      <c r="FPS133" s="129"/>
      <c r="FPT133" s="129"/>
      <c r="FPU133" s="129"/>
      <c r="FPV133" s="129"/>
      <c r="FPW133" s="129"/>
      <c r="FPX133" s="129"/>
      <c r="FPY133" s="129"/>
      <c r="FPZ133" s="129"/>
      <c r="FQA133" s="129"/>
      <c r="FQB133" s="129"/>
      <c r="FQC133" s="129"/>
      <c r="FQD133" s="129"/>
      <c r="FQE133" s="129"/>
      <c r="FQF133" s="129"/>
      <c r="FQG133" s="129"/>
      <c r="FQH133" s="129"/>
      <c r="FQI133" s="129"/>
      <c r="FQJ133" s="129"/>
      <c r="FQK133" s="129"/>
      <c r="FQL133" s="129"/>
      <c r="FQM133" s="129"/>
      <c r="FQN133" s="129"/>
      <c r="FQO133" s="129"/>
      <c r="FQP133" s="129"/>
      <c r="FQQ133" s="129"/>
      <c r="FQR133" s="129"/>
      <c r="FQS133" s="129"/>
      <c r="FQT133" s="129"/>
      <c r="FQU133" s="129"/>
      <c r="FQV133" s="129"/>
      <c r="FQW133" s="129"/>
      <c r="FQX133" s="129"/>
      <c r="FQY133" s="129"/>
      <c r="FQZ133" s="129"/>
      <c r="FRA133" s="129"/>
      <c r="FRB133" s="129"/>
      <c r="FRC133" s="129"/>
      <c r="FRD133" s="129"/>
      <c r="FRE133" s="129"/>
      <c r="FRF133" s="129"/>
      <c r="FRG133" s="129"/>
      <c r="FRH133" s="129"/>
      <c r="FRI133" s="129"/>
      <c r="FRJ133" s="129"/>
      <c r="FRK133" s="129"/>
      <c r="FRL133" s="129"/>
      <c r="FRM133" s="129"/>
      <c r="FRN133" s="129"/>
      <c r="FRO133" s="129"/>
      <c r="FRP133" s="129"/>
      <c r="FRQ133" s="129"/>
      <c r="FRR133" s="129"/>
      <c r="FRS133" s="129"/>
      <c r="FRT133" s="129"/>
      <c r="FRU133" s="129"/>
      <c r="FRV133" s="129"/>
      <c r="FRW133" s="129"/>
      <c r="FRX133" s="129"/>
      <c r="FRY133" s="129"/>
      <c r="FRZ133" s="129"/>
      <c r="FSA133" s="129"/>
      <c r="FSB133" s="129"/>
      <c r="FSC133" s="129"/>
      <c r="FSD133" s="129"/>
      <c r="FSE133" s="129"/>
      <c r="FSF133" s="129"/>
      <c r="FSG133" s="129"/>
      <c r="FSH133" s="129"/>
      <c r="FSI133" s="129"/>
      <c r="FSJ133" s="129"/>
      <c r="FSK133" s="129"/>
      <c r="FSL133" s="129"/>
      <c r="FSM133" s="129"/>
      <c r="FSN133" s="129"/>
      <c r="FSO133" s="129"/>
      <c r="FSP133" s="129"/>
      <c r="FSQ133" s="129"/>
      <c r="FSR133" s="129"/>
      <c r="FSS133" s="129"/>
      <c r="FST133" s="129"/>
      <c r="FSU133" s="129"/>
      <c r="FSV133" s="129"/>
      <c r="FSW133" s="129"/>
      <c r="FSX133" s="129"/>
      <c r="FSY133" s="129"/>
      <c r="FSZ133" s="129"/>
      <c r="FTA133" s="129"/>
      <c r="FTB133" s="129"/>
      <c r="FTC133" s="129"/>
      <c r="FTD133" s="129"/>
      <c r="FTE133" s="129"/>
      <c r="FTF133" s="129"/>
      <c r="FTG133" s="129"/>
      <c r="FTH133" s="129"/>
      <c r="FTI133" s="129"/>
      <c r="FTJ133" s="129"/>
      <c r="FTK133" s="129"/>
      <c r="FTL133" s="129"/>
      <c r="FTM133" s="129"/>
      <c r="FTN133" s="129"/>
      <c r="FTO133" s="129"/>
      <c r="FTP133" s="129"/>
      <c r="FTQ133" s="129"/>
      <c r="FTR133" s="129"/>
      <c r="FTS133" s="129"/>
      <c r="FTT133" s="129"/>
      <c r="FTU133" s="129"/>
      <c r="FTV133" s="129"/>
      <c r="FTW133" s="129"/>
      <c r="FTX133" s="129"/>
      <c r="FTY133" s="129"/>
      <c r="FTZ133" s="129"/>
      <c r="FUA133" s="129"/>
      <c r="FUB133" s="129"/>
      <c r="FUC133" s="129"/>
      <c r="FUD133" s="129"/>
      <c r="FUE133" s="129"/>
      <c r="FUF133" s="129"/>
      <c r="FUG133" s="129"/>
      <c r="FUH133" s="129"/>
      <c r="FUI133" s="129"/>
      <c r="FUJ133" s="129"/>
      <c r="FUK133" s="129"/>
      <c r="FUL133" s="129"/>
      <c r="FUM133" s="129"/>
      <c r="FUN133" s="129"/>
      <c r="FUO133" s="129"/>
      <c r="FUP133" s="129"/>
      <c r="FUQ133" s="129"/>
      <c r="FUR133" s="129"/>
      <c r="FUS133" s="129"/>
      <c r="FUT133" s="129"/>
      <c r="FUU133" s="129"/>
      <c r="FUV133" s="129"/>
      <c r="FUW133" s="129"/>
      <c r="FUX133" s="129"/>
      <c r="FUY133" s="129"/>
      <c r="FUZ133" s="129"/>
      <c r="FVA133" s="129"/>
      <c r="FVB133" s="129"/>
      <c r="FVC133" s="129"/>
      <c r="FVD133" s="129"/>
      <c r="FVE133" s="129"/>
      <c r="FVF133" s="129"/>
      <c r="FVG133" s="129"/>
      <c r="FVH133" s="129"/>
      <c r="FVI133" s="129"/>
      <c r="FVJ133" s="129"/>
      <c r="FVK133" s="129"/>
      <c r="FVL133" s="129"/>
      <c r="FVM133" s="129"/>
      <c r="FVN133" s="129"/>
      <c r="FVO133" s="129"/>
      <c r="FVP133" s="129"/>
      <c r="FVQ133" s="129"/>
      <c r="FVR133" s="129"/>
      <c r="FVS133" s="129"/>
      <c r="FVT133" s="129"/>
      <c r="FVU133" s="129"/>
      <c r="FVV133" s="129"/>
      <c r="FVW133" s="129"/>
      <c r="FVX133" s="129"/>
      <c r="FVY133" s="129"/>
      <c r="FVZ133" s="129"/>
      <c r="FWA133" s="129"/>
      <c r="FWB133" s="129"/>
      <c r="FWC133" s="129"/>
      <c r="FWD133" s="129"/>
      <c r="FWE133" s="129"/>
      <c r="FWF133" s="129"/>
      <c r="FWG133" s="129"/>
      <c r="FWH133" s="129"/>
      <c r="FWI133" s="129"/>
      <c r="FWJ133" s="129"/>
      <c r="FWK133" s="129"/>
      <c r="FWL133" s="129"/>
      <c r="FWM133" s="129"/>
      <c r="FWN133" s="129"/>
      <c r="FWO133" s="129"/>
      <c r="FWP133" s="129"/>
      <c r="FWQ133" s="129"/>
      <c r="FWR133" s="129"/>
      <c r="FWS133" s="129"/>
      <c r="FWT133" s="129"/>
      <c r="FWU133" s="129"/>
      <c r="FWV133" s="129"/>
      <c r="FWW133" s="129"/>
      <c r="FWX133" s="129"/>
      <c r="FWY133" s="129"/>
      <c r="FWZ133" s="129"/>
      <c r="FXA133" s="129"/>
      <c r="FXB133" s="129"/>
      <c r="FXC133" s="129"/>
      <c r="FXD133" s="129"/>
      <c r="FXE133" s="129"/>
      <c r="FXF133" s="129"/>
      <c r="FXG133" s="129"/>
      <c r="FXH133" s="129"/>
      <c r="FXI133" s="129"/>
      <c r="FXJ133" s="129"/>
      <c r="FXK133" s="129"/>
      <c r="FXL133" s="129"/>
      <c r="FXM133" s="129"/>
      <c r="FXN133" s="129"/>
      <c r="FXO133" s="129"/>
      <c r="FXP133" s="129"/>
      <c r="FXQ133" s="129"/>
      <c r="FXR133" s="129"/>
      <c r="FXS133" s="129"/>
      <c r="FXT133" s="129"/>
      <c r="FXU133" s="129"/>
      <c r="FXV133" s="129"/>
      <c r="FXW133" s="129"/>
      <c r="FXX133" s="129"/>
      <c r="FXY133" s="129"/>
      <c r="FXZ133" s="129"/>
      <c r="FYA133" s="129"/>
      <c r="FYB133" s="129"/>
      <c r="FYC133" s="129"/>
      <c r="FYD133" s="129"/>
      <c r="FYE133" s="129"/>
      <c r="FYF133" s="129"/>
      <c r="FYG133" s="129"/>
      <c r="FYH133" s="129"/>
      <c r="FYI133" s="129"/>
      <c r="FYJ133" s="129"/>
      <c r="FYK133" s="129"/>
      <c r="FYL133" s="129"/>
      <c r="FYM133" s="129"/>
      <c r="FYN133" s="129"/>
      <c r="FYO133" s="129"/>
      <c r="FYP133" s="129"/>
      <c r="FYQ133" s="129"/>
      <c r="FYR133" s="129"/>
      <c r="FYS133" s="129"/>
      <c r="FYT133" s="129"/>
      <c r="FYU133" s="129"/>
      <c r="FYV133" s="129"/>
      <c r="FYW133" s="129"/>
      <c r="FYX133" s="129"/>
      <c r="FYY133" s="129"/>
      <c r="FYZ133" s="129"/>
      <c r="FZA133" s="129"/>
      <c r="FZB133" s="129"/>
      <c r="FZC133" s="129"/>
      <c r="FZD133" s="129"/>
      <c r="FZE133" s="129"/>
      <c r="FZF133" s="129"/>
      <c r="FZG133" s="129"/>
      <c r="FZH133" s="129"/>
      <c r="FZI133" s="129"/>
      <c r="FZJ133" s="129"/>
      <c r="FZK133" s="129"/>
      <c r="FZL133" s="129"/>
      <c r="FZM133" s="129"/>
      <c r="FZN133" s="129"/>
      <c r="FZO133" s="129"/>
      <c r="FZP133" s="129"/>
      <c r="FZQ133" s="129"/>
      <c r="FZR133" s="129"/>
      <c r="FZS133" s="129"/>
      <c r="FZT133" s="129"/>
      <c r="FZU133" s="129"/>
      <c r="FZV133" s="129"/>
      <c r="FZW133" s="129"/>
      <c r="FZX133" s="129"/>
      <c r="FZY133" s="129"/>
      <c r="FZZ133" s="129"/>
      <c r="GAA133" s="129"/>
      <c r="GAB133" s="129"/>
      <c r="GAC133" s="129"/>
      <c r="GAD133" s="129"/>
      <c r="GAE133" s="129"/>
      <c r="GAF133" s="129"/>
      <c r="GAG133" s="129"/>
      <c r="GAH133" s="129"/>
      <c r="GAI133" s="129"/>
      <c r="GAJ133" s="129"/>
      <c r="GAK133" s="129"/>
      <c r="GAL133" s="129"/>
      <c r="GAM133" s="129"/>
      <c r="GAN133" s="129"/>
      <c r="GAO133" s="129"/>
      <c r="GAP133" s="129"/>
      <c r="GAQ133" s="129"/>
      <c r="GAR133" s="129"/>
      <c r="GAS133" s="129"/>
      <c r="GAT133" s="129"/>
      <c r="GAU133" s="129"/>
      <c r="GAV133" s="129"/>
      <c r="GAW133" s="129"/>
      <c r="GAX133" s="129"/>
      <c r="GAY133" s="129"/>
      <c r="GAZ133" s="129"/>
      <c r="GBA133" s="129"/>
      <c r="GBB133" s="129"/>
      <c r="GBC133" s="129"/>
      <c r="GBD133" s="129"/>
      <c r="GBE133" s="129"/>
      <c r="GBF133" s="129"/>
      <c r="GBG133" s="129"/>
      <c r="GBH133" s="129"/>
      <c r="GBI133" s="129"/>
      <c r="GBJ133" s="129"/>
      <c r="GBK133" s="129"/>
      <c r="GBL133" s="129"/>
      <c r="GBM133" s="129"/>
      <c r="GBN133" s="129"/>
      <c r="GBO133" s="129"/>
      <c r="GBP133" s="129"/>
      <c r="GBQ133" s="129"/>
      <c r="GBR133" s="129"/>
      <c r="GBS133" s="129"/>
      <c r="GBT133" s="129"/>
      <c r="GBU133" s="129"/>
      <c r="GBV133" s="129"/>
      <c r="GBW133" s="129"/>
      <c r="GBX133" s="129"/>
      <c r="GBY133" s="129"/>
      <c r="GBZ133" s="129"/>
      <c r="GCA133" s="129"/>
      <c r="GCB133" s="129"/>
      <c r="GCC133" s="129"/>
      <c r="GCD133" s="129"/>
      <c r="GCE133" s="129"/>
      <c r="GCF133" s="129"/>
      <c r="GCG133" s="129"/>
      <c r="GCH133" s="129"/>
      <c r="GCI133" s="129"/>
      <c r="GCJ133" s="129"/>
      <c r="GCK133" s="129"/>
      <c r="GCL133" s="129"/>
      <c r="GCM133" s="129"/>
      <c r="GCN133" s="129"/>
      <c r="GCO133" s="129"/>
      <c r="GCP133" s="129"/>
      <c r="GCQ133" s="129"/>
      <c r="GCR133" s="129"/>
      <c r="GCS133" s="129"/>
      <c r="GCT133" s="129"/>
      <c r="GCU133" s="129"/>
      <c r="GCV133" s="129"/>
      <c r="GCW133" s="129"/>
      <c r="GCX133" s="129"/>
      <c r="GCY133" s="129"/>
      <c r="GCZ133" s="129"/>
      <c r="GDA133" s="129"/>
      <c r="GDB133" s="129"/>
      <c r="GDC133" s="129"/>
      <c r="GDD133" s="129"/>
      <c r="GDE133" s="129"/>
      <c r="GDF133" s="129"/>
      <c r="GDG133" s="129"/>
      <c r="GDH133" s="129"/>
      <c r="GDI133" s="129"/>
      <c r="GDJ133" s="129"/>
      <c r="GDK133" s="129"/>
      <c r="GDL133" s="129"/>
      <c r="GDM133" s="129"/>
      <c r="GDN133" s="129"/>
      <c r="GDO133" s="129"/>
      <c r="GDP133" s="129"/>
      <c r="GDQ133" s="129"/>
      <c r="GDR133" s="129"/>
      <c r="GDS133" s="129"/>
      <c r="GDT133" s="129"/>
      <c r="GDU133" s="129"/>
      <c r="GDV133" s="129"/>
      <c r="GDW133" s="129"/>
      <c r="GDX133" s="129"/>
      <c r="GDY133" s="129"/>
      <c r="GDZ133" s="129"/>
      <c r="GEA133" s="129"/>
      <c r="GEB133" s="129"/>
      <c r="GEC133" s="129"/>
      <c r="GED133" s="129"/>
      <c r="GEE133" s="129"/>
      <c r="GEF133" s="129"/>
      <c r="GEG133" s="129"/>
      <c r="GEH133" s="129"/>
      <c r="GEI133" s="129"/>
      <c r="GEJ133" s="129"/>
      <c r="GEK133" s="129"/>
      <c r="GEL133" s="129"/>
      <c r="GEM133" s="129"/>
      <c r="GEN133" s="129"/>
      <c r="GEO133" s="129"/>
      <c r="GEP133" s="129"/>
      <c r="GEQ133" s="129"/>
      <c r="GER133" s="129"/>
      <c r="GES133" s="129"/>
      <c r="GET133" s="129"/>
      <c r="GEU133" s="129"/>
      <c r="GEV133" s="129"/>
      <c r="GEW133" s="129"/>
      <c r="GEX133" s="129"/>
      <c r="GEY133" s="129"/>
      <c r="GEZ133" s="129"/>
      <c r="GFA133" s="129"/>
      <c r="GFB133" s="129"/>
      <c r="GFC133" s="129"/>
      <c r="GFD133" s="129"/>
      <c r="GFE133" s="129"/>
      <c r="GFF133" s="129"/>
      <c r="GFG133" s="129"/>
      <c r="GFH133" s="129"/>
      <c r="GFI133" s="129"/>
      <c r="GFJ133" s="129"/>
      <c r="GFK133" s="129"/>
      <c r="GFL133" s="129"/>
      <c r="GFM133" s="129"/>
      <c r="GFN133" s="129"/>
      <c r="GFO133" s="129"/>
      <c r="GFP133" s="129"/>
      <c r="GFQ133" s="129"/>
      <c r="GFR133" s="129"/>
      <c r="GFS133" s="129"/>
      <c r="GFT133" s="129"/>
      <c r="GFU133" s="129"/>
      <c r="GFV133" s="129"/>
      <c r="GFW133" s="129"/>
      <c r="GFX133" s="129"/>
      <c r="GFY133" s="129"/>
      <c r="GFZ133" s="129"/>
      <c r="GGA133" s="129"/>
      <c r="GGB133" s="129"/>
      <c r="GGC133" s="129"/>
      <c r="GGD133" s="129"/>
      <c r="GGE133" s="129"/>
      <c r="GGF133" s="129"/>
      <c r="GGG133" s="129"/>
      <c r="GGH133" s="129"/>
      <c r="GGI133" s="129"/>
      <c r="GGJ133" s="129"/>
      <c r="GGK133" s="129"/>
      <c r="GGL133" s="129"/>
      <c r="GGM133" s="129"/>
      <c r="GGN133" s="129"/>
      <c r="GGO133" s="129"/>
      <c r="GGP133" s="129"/>
      <c r="GGQ133" s="129"/>
      <c r="GGR133" s="129"/>
      <c r="GGS133" s="129"/>
      <c r="GGT133" s="129"/>
      <c r="GGU133" s="129"/>
      <c r="GGV133" s="129"/>
      <c r="GGW133" s="129"/>
      <c r="GGX133" s="129"/>
      <c r="GGY133" s="129"/>
      <c r="GGZ133" s="129"/>
      <c r="GHA133" s="129"/>
      <c r="GHB133" s="129"/>
      <c r="GHC133" s="129"/>
      <c r="GHD133" s="129"/>
      <c r="GHE133" s="129"/>
      <c r="GHF133" s="129"/>
      <c r="GHG133" s="129"/>
      <c r="GHH133" s="129"/>
      <c r="GHI133" s="129"/>
      <c r="GHJ133" s="129"/>
      <c r="GHK133" s="129"/>
      <c r="GHL133" s="129"/>
      <c r="GHM133" s="129"/>
      <c r="GHN133" s="129"/>
      <c r="GHO133" s="129"/>
      <c r="GHP133" s="129"/>
      <c r="GHQ133" s="129"/>
      <c r="GHR133" s="129"/>
      <c r="GHS133" s="129"/>
      <c r="GHT133" s="129"/>
      <c r="GHU133" s="129"/>
      <c r="GHV133" s="129"/>
      <c r="GHW133" s="129"/>
      <c r="GHX133" s="129"/>
      <c r="GHY133" s="129"/>
      <c r="GHZ133" s="129"/>
      <c r="GIA133" s="129"/>
      <c r="GIB133" s="129"/>
      <c r="GIC133" s="129"/>
      <c r="GID133" s="129"/>
      <c r="GIE133" s="129"/>
      <c r="GIF133" s="129"/>
      <c r="GIG133" s="129"/>
      <c r="GIH133" s="129"/>
      <c r="GII133" s="129"/>
      <c r="GIJ133" s="129"/>
      <c r="GIK133" s="129"/>
      <c r="GIL133" s="129"/>
      <c r="GIM133" s="129"/>
      <c r="GIN133" s="129"/>
      <c r="GIO133" s="129"/>
      <c r="GIP133" s="129"/>
      <c r="GIQ133" s="129"/>
      <c r="GIR133" s="129"/>
      <c r="GIS133" s="129"/>
      <c r="GIT133" s="129"/>
      <c r="GIU133" s="129"/>
      <c r="GIV133" s="129"/>
      <c r="GIW133" s="129"/>
      <c r="GIX133" s="129"/>
      <c r="GIY133" s="129"/>
      <c r="GIZ133" s="129"/>
      <c r="GJA133" s="129"/>
      <c r="GJB133" s="129"/>
      <c r="GJC133" s="129"/>
      <c r="GJD133" s="129"/>
      <c r="GJE133" s="129"/>
      <c r="GJF133" s="129"/>
      <c r="GJG133" s="129"/>
      <c r="GJH133" s="129"/>
      <c r="GJI133" s="129"/>
      <c r="GJJ133" s="129"/>
      <c r="GJK133" s="129"/>
      <c r="GJL133" s="129"/>
      <c r="GJM133" s="129"/>
      <c r="GJN133" s="129"/>
      <c r="GJO133" s="129"/>
      <c r="GJP133" s="129"/>
      <c r="GJQ133" s="129"/>
      <c r="GJR133" s="129"/>
      <c r="GJS133" s="129"/>
      <c r="GJT133" s="129"/>
      <c r="GJU133" s="129"/>
      <c r="GJV133" s="129"/>
      <c r="GJW133" s="129"/>
      <c r="GJX133" s="129"/>
      <c r="GJY133" s="129"/>
      <c r="GJZ133" s="129"/>
      <c r="GKA133" s="129"/>
      <c r="GKB133" s="129"/>
      <c r="GKC133" s="129"/>
      <c r="GKD133" s="129"/>
      <c r="GKE133" s="129"/>
      <c r="GKF133" s="129"/>
      <c r="GKG133" s="129"/>
      <c r="GKH133" s="129"/>
      <c r="GKI133" s="129"/>
      <c r="GKJ133" s="129"/>
      <c r="GKK133" s="129"/>
      <c r="GKL133" s="129"/>
      <c r="GKM133" s="129"/>
      <c r="GKN133" s="129"/>
      <c r="GKO133" s="129"/>
      <c r="GKP133" s="129"/>
      <c r="GKQ133" s="129"/>
      <c r="GKR133" s="129"/>
      <c r="GKS133" s="129"/>
      <c r="GKT133" s="129"/>
      <c r="GKU133" s="129"/>
      <c r="GKV133" s="129"/>
      <c r="GKW133" s="129"/>
      <c r="GKX133" s="129"/>
      <c r="GKY133" s="129"/>
      <c r="GKZ133" s="129"/>
      <c r="GLA133" s="129"/>
      <c r="GLB133" s="129"/>
      <c r="GLC133" s="129"/>
      <c r="GLD133" s="129"/>
      <c r="GLE133" s="129"/>
      <c r="GLF133" s="129"/>
      <c r="GLG133" s="129"/>
      <c r="GLH133" s="129"/>
      <c r="GLI133" s="129"/>
      <c r="GLJ133" s="129"/>
      <c r="GLK133" s="129"/>
      <c r="GLL133" s="129"/>
      <c r="GLM133" s="129"/>
      <c r="GLN133" s="129"/>
      <c r="GLO133" s="129"/>
      <c r="GLP133" s="129"/>
      <c r="GLQ133" s="129"/>
      <c r="GLR133" s="129"/>
      <c r="GLS133" s="129"/>
      <c r="GLT133" s="129"/>
      <c r="GLU133" s="129"/>
      <c r="GLV133" s="129"/>
      <c r="GLW133" s="129"/>
      <c r="GLX133" s="129"/>
      <c r="GLY133" s="129"/>
      <c r="GLZ133" s="129"/>
      <c r="GMA133" s="129"/>
      <c r="GMB133" s="129"/>
      <c r="GMC133" s="129"/>
      <c r="GMD133" s="129"/>
      <c r="GME133" s="129"/>
      <c r="GMF133" s="129"/>
      <c r="GMG133" s="129"/>
      <c r="GMH133" s="129"/>
      <c r="GMI133" s="129"/>
      <c r="GMJ133" s="129"/>
      <c r="GMK133" s="129"/>
      <c r="GML133" s="129"/>
      <c r="GMM133" s="129"/>
      <c r="GMN133" s="129"/>
      <c r="GMO133" s="129"/>
      <c r="GMP133" s="129"/>
      <c r="GMQ133" s="129"/>
      <c r="GMR133" s="129"/>
      <c r="GMS133" s="129"/>
      <c r="GMT133" s="129"/>
      <c r="GMU133" s="129"/>
      <c r="GMV133" s="129"/>
      <c r="GMW133" s="129"/>
      <c r="GMX133" s="129"/>
      <c r="GMY133" s="129"/>
      <c r="GMZ133" s="129"/>
      <c r="GNA133" s="129"/>
      <c r="GNB133" s="129"/>
      <c r="GNC133" s="129"/>
      <c r="GND133" s="129"/>
      <c r="GNE133" s="129"/>
      <c r="GNF133" s="129"/>
      <c r="GNG133" s="129"/>
      <c r="GNH133" s="129"/>
      <c r="GNI133" s="129"/>
      <c r="GNJ133" s="129"/>
      <c r="GNK133" s="129"/>
      <c r="GNL133" s="129"/>
      <c r="GNM133" s="129"/>
      <c r="GNN133" s="129"/>
      <c r="GNO133" s="129"/>
      <c r="GNP133" s="129"/>
      <c r="GNQ133" s="129"/>
      <c r="GNR133" s="129"/>
      <c r="GNS133" s="129"/>
      <c r="GNT133" s="129"/>
      <c r="GNU133" s="129"/>
      <c r="GNV133" s="129"/>
      <c r="GNW133" s="129"/>
      <c r="GNX133" s="129"/>
      <c r="GNY133" s="129"/>
      <c r="GNZ133" s="129"/>
      <c r="GOA133" s="129"/>
      <c r="GOB133" s="129"/>
      <c r="GOC133" s="129"/>
      <c r="GOD133" s="129"/>
      <c r="GOE133" s="129"/>
      <c r="GOF133" s="129"/>
      <c r="GOG133" s="129"/>
      <c r="GOH133" s="129"/>
      <c r="GOI133" s="129"/>
      <c r="GOJ133" s="129"/>
      <c r="GOK133" s="129"/>
      <c r="GOL133" s="129"/>
      <c r="GOM133" s="129"/>
      <c r="GON133" s="129"/>
      <c r="GOO133" s="129"/>
      <c r="GOP133" s="129"/>
      <c r="GOQ133" s="129"/>
      <c r="GOR133" s="129"/>
      <c r="GOS133" s="129"/>
      <c r="GOT133" s="129"/>
      <c r="GOU133" s="129"/>
      <c r="GOV133" s="129"/>
      <c r="GOW133" s="129"/>
      <c r="GOX133" s="129"/>
      <c r="GOY133" s="129"/>
      <c r="GOZ133" s="129"/>
      <c r="GPA133" s="129"/>
      <c r="GPB133" s="129"/>
      <c r="GPC133" s="129"/>
      <c r="GPD133" s="129"/>
      <c r="GPE133" s="129"/>
      <c r="GPF133" s="129"/>
      <c r="GPG133" s="129"/>
      <c r="GPH133" s="129"/>
      <c r="GPI133" s="129"/>
      <c r="GPJ133" s="129"/>
      <c r="GPK133" s="129"/>
      <c r="GPL133" s="129"/>
      <c r="GPM133" s="129"/>
      <c r="GPN133" s="129"/>
      <c r="GPO133" s="129"/>
      <c r="GPP133" s="129"/>
      <c r="GPQ133" s="129"/>
      <c r="GPR133" s="129"/>
      <c r="GPS133" s="129"/>
      <c r="GPT133" s="129"/>
      <c r="GPU133" s="129"/>
      <c r="GPV133" s="129"/>
      <c r="GPW133" s="129"/>
      <c r="GPX133" s="129"/>
      <c r="GPY133" s="129"/>
      <c r="GPZ133" s="129"/>
      <c r="GQA133" s="129"/>
      <c r="GQB133" s="129"/>
      <c r="GQC133" s="129"/>
      <c r="GQD133" s="129"/>
      <c r="GQE133" s="129"/>
      <c r="GQF133" s="129"/>
      <c r="GQG133" s="129"/>
      <c r="GQH133" s="129"/>
      <c r="GQI133" s="129"/>
      <c r="GQJ133" s="129"/>
      <c r="GQK133" s="129"/>
      <c r="GQL133" s="129"/>
      <c r="GQM133" s="129"/>
      <c r="GQN133" s="129"/>
      <c r="GQO133" s="129"/>
      <c r="GQP133" s="129"/>
      <c r="GQQ133" s="129"/>
      <c r="GQR133" s="129"/>
      <c r="GQS133" s="129"/>
      <c r="GQT133" s="129"/>
      <c r="GQU133" s="129"/>
      <c r="GQV133" s="129"/>
      <c r="GQW133" s="129"/>
      <c r="GQX133" s="129"/>
      <c r="GQY133" s="129"/>
      <c r="GQZ133" s="129"/>
      <c r="GRA133" s="129"/>
      <c r="GRB133" s="129"/>
      <c r="GRC133" s="129"/>
      <c r="GRD133" s="129"/>
      <c r="GRE133" s="129"/>
      <c r="GRF133" s="129"/>
      <c r="GRG133" s="129"/>
      <c r="GRH133" s="129"/>
      <c r="GRI133" s="129"/>
      <c r="GRJ133" s="129"/>
      <c r="GRK133" s="129"/>
      <c r="GRL133" s="129"/>
      <c r="GRM133" s="129"/>
      <c r="GRN133" s="129"/>
      <c r="GRO133" s="129"/>
      <c r="GRP133" s="129"/>
      <c r="GRQ133" s="129"/>
      <c r="GRR133" s="129"/>
      <c r="GRS133" s="129"/>
      <c r="GRT133" s="129"/>
      <c r="GRU133" s="129"/>
      <c r="GRV133" s="129"/>
      <c r="GRW133" s="129"/>
      <c r="GRX133" s="129"/>
      <c r="GRY133" s="129"/>
      <c r="GRZ133" s="129"/>
      <c r="GSA133" s="129"/>
      <c r="GSB133" s="129"/>
      <c r="GSC133" s="129"/>
      <c r="GSD133" s="129"/>
      <c r="GSE133" s="129"/>
      <c r="GSF133" s="129"/>
      <c r="GSG133" s="129"/>
      <c r="GSH133" s="129"/>
      <c r="GSI133" s="129"/>
      <c r="GSJ133" s="129"/>
      <c r="GSK133" s="129"/>
      <c r="GSL133" s="129"/>
      <c r="GSM133" s="129"/>
      <c r="GSN133" s="129"/>
      <c r="GSO133" s="129"/>
      <c r="GSP133" s="129"/>
      <c r="GSQ133" s="129"/>
      <c r="GSR133" s="129"/>
      <c r="GSS133" s="129"/>
      <c r="GST133" s="129"/>
      <c r="GSU133" s="129"/>
      <c r="GSV133" s="129"/>
      <c r="GSW133" s="129"/>
      <c r="GSX133" s="129"/>
      <c r="GSY133" s="129"/>
      <c r="GSZ133" s="129"/>
      <c r="GTA133" s="129"/>
      <c r="GTB133" s="129"/>
      <c r="GTC133" s="129"/>
      <c r="GTD133" s="129"/>
      <c r="GTE133" s="129"/>
      <c r="GTF133" s="129"/>
      <c r="GTG133" s="129"/>
      <c r="GTH133" s="129"/>
      <c r="GTI133" s="129"/>
      <c r="GTJ133" s="129"/>
      <c r="GTK133" s="129"/>
      <c r="GTL133" s="129"/>
      <c r="GTM133" s="129"/>
      <c r="GTN133" s="129"/>
      <c r="GTO133" s="129"/>
      <c r="GTP133" s="129"/>
      <c r="GTQ133" s="129"/>
      <c r="GTR133" s="129"/>
      <c r="GTS133" s="129"/>
      <c r="GTT133" s="129"/>
      <c r="GTU133" s="129"/>
      <c r="GTV133" s="129"/>
      <c r="GTW133" s="129"/>
      <c r="GTX133" s="129"/>
      <c r="GTY133" s="129"/>
      <c r="GTZ133" s="129"/>
      <c r="GUA133" s="129"/>
      <c r="GUB133" s="129"/>
      <c r="GUC133" s="129"/>
      <c r="GUD133" s="129"/>
      <c r="GUE133" s="129"/>
      <c r="GUF133" s="129"/>
      <c r="GUG133" s="129"/>
      <c r="GUH133" s="129"/>
      <c r="GUI133" s="129"/>
      <c r="GUJ133" s="129"/>
      <c r="GUK133" s="129"/>
      <c r="GUL133" s="129"/>
      <c r="GUM133" s="129"/>
      <c r="GUN133" s="129"/>
      <c r="GUO133" s="129"/>
      <c r="GUP133" s="129"/>
      <c r="GUQ133" s="129"/>
      <c r="GUR133" s="129"/>
      <c r="GUS133" s="129"/>
      <c r="GUT133" s="129"/>
      <c r="GUU133" s="129"/>
      <c r="GUV133" s="129"/>
      <c r="GUW133" s="129"/>
      <c r="GUX133" s="129"/>
      <c r="GUY133" s="129"/>
      <c r="GUZ133" s="129"/>
      <c r="GVA133" s="129"/>
      <c r="GVB133" s="129"/>
      <c r="GVC133" s="129"/>
      <c r="GVD133" s="129"/>
      <c r="GVE133" s="129"/>
      <c r="GVF133" s="129"/>
      <c r="GVG133" s="129"/>
      <c r="GVH133" s="129"/>
      <c r="GVI133" s="129"/>
      <c r="GVJ133" s="129"/>
      <c r="GVK133" s="129"/>
      <c r="GVL133" s="129"/>
      <c r="GVM133" s="129"/>
      <c r="GVN133" s="129"/>
      <c r="GVO133" s="129"/>
      <c r="GVP133" s="129"/>
      <c r="GVQ133" s="129"/>
      <c r="GVR133" s="129"/>
      <c r="GVS133" s="129"/>
      <c r="GVT133" s="129"/>
      <c r="GVU133" s="129"/>
      <c r="GVV133" s="129"/>
      <c r="GVW133" s="129"/>
      <c r="GVX133" s="129"/>
      <c r="GVY133" s="129"/>
      <c r="GVZ133" s="129"/>
      <c r="GWA133" s="129"/>
      <c r="GWB133" s="129"/>
      <c r="GWC133" s="129"/>
      <c r="GWD133" s="129"/>
      <c r="GWE133" s="129"/>
      <c r="GWF133" s="129"/>
      <c r="GWG133" s="129"/>
      <c r="GWH133" s="129"/>
      <c r="GWI133" s="129"/>
      <c r="GWJ133" s="129"/>
      <c r="GWK133" s="129"/>
      <c r="GWL133" s="129"/>
      <c r="GWM133" s="129"/>
      <c r="GWN133" s="129"/>
      <c r="GWO133" s="129"/>
      <c r="GWP133" s="129"/>
      <c r="GWQ133" s="129"/>
      <c r="GWR133" s="129"/>
      <c r="GWS133" s="129"/>
      <c r="GWT133" s="129"/>
      <c r="GWU133" s="129"/>
      <c r="GWV133" s="129"/>
      <c r="GWW133" s="129"/>
      <c r="GWX133" s="129"/>
      <c r="GWY133" s="129"/>
      <c r="GWZ133" s="129"/>
      <c r="GXA133" s="129"/>
      <c r="GXB133" s="129"/>
      <c r="GXC133" s="129"/>
      <c r="GXD133" s="129"/>
      <c r="GXE133" s="129"/>
      <c r="GXF133" s="129"/>
      <c r="GXG133" s="129"/>
      <c r="GXH133" s="129"/>
      <c r="GXI133" s="129"/>
      <c r="GXJ133" s="129"/>
      <c r="GXK133" s="129"/>
      <c r="GXL133" s="129"/>
      <c r="GXM133" s="129"/>
      <c r="GXN133" s="129"/>
      <c r="GXO133" s="129"/>
      <c r="GXP133" s="129"/>
      <c r="GXQ133" s="129"/>
      <c r="GXR133" s="129"/>
      <c r="GXS133" s="129"/>
      <c r="GXT133" s="129"/>
      <c r="GXU133" s="129"/>
      <c r="GXV133" s="129"/>
      <c r="GXW133" s="129"/>
      <c r="GXX133" s="129"/>
      <c r="GXY133" s="129"/>
      <c r="GXZ133" s="129"/>
      <c r="GYA133" s="129"/>
      <c r="GYB133" s="129"/>
      <c r="GYC133" s="129"/>
      <c r="GYD133" s="129"/>
      <c r="GYE133" s="129"/>
      <c r="GYF133" s="129"/>
      <c r="GYG133" s="129"/>
      <c r="GYH133" s="129"/>
      <c r="GYI133" s="129"/>
      <c r="GYJ133" s="129"/>
      <c r="GYK133" s="129"/>
      <c r="GYL133" s="129"/>
      <c r="GYM133" s="129"/>
      <c r="GYN133" s="129"/>
      <c r="GYO133" s="129"/>
      <c r="GYP133" s="129"/>
      <c r="GYQ133" s="129"/>
      <c r="GYR133" s="129"/>
      <c r="GYS133" s="129"/>
      <c r="GYT133" s="129"/>
      <c r="GYU133" s="129"/>
      <c r="GYV133" s="129"/>
      <c r="GYW133" s="129"/>
      <c r="GYX133" s="129"/>
      <c r="GYY133" s="129"/>
      <c r="GYZ133" s="129"/>
      <c r="GZA133" s="129"/>
      <c r="GZB133" s="129"/>
      <c r="GZC133" s="129"/>
      <c r="GZD133" s="129"/>
      <c r="GZE133" s="129"/>
      <c r="GZF133" s="129"/>
      <c r="GZG133" s="129"/>
      <c r="GZH133" s="129"/>
      <c r="GZI133" s="129"/>
      <c r="GZJ133" s="129"/>
      <c r="GZK133" s="129"/>
      <c r="GZL133" s="129"/>
      <c r="GZM133" s="129"/>
      <c r="GZN133" s="129"/>
      <c r="GZO133" s="129"/>
      <c r="GZP133" s="129"/>
      <c r="GZQ133" s="129"/>
      <c r="GZR133" s="129"/>
      <c r="GZS133" s="129"/>
      <c r="GZT133" s="129"/>
      <c r="GZU133" s="129"/>
      <c r="GZV133" s="129"/>
      <c r="GZW133" s="129"/>
      <c r="GZX133" s="129"/>
      <c r="GZY133" s="129"/>
      <c r="GZZ133" s="129"/>
      <c r="HAA133" s="129"/>
      <c r="HAB133" s="129"/>
      <c r="HAC133" s="129"/>
      <c r="HAD133" s="129"/>
      <c r="HAE133" s="129"/>
      <c r="HAF133" s="129"/>
      <c r="HAG133" s="129"/>
      <c r="HAH133" s="129"/>
      <c r="HAI133" s="129"/>
      <c r="HAJ133" s="129"/>
      <c r="HAK133" s="129"/>
      <c r="HAL133" s="129"/>
      <c r="HAM133" s="129"/>
      <c r="HAN133" s="129"/>
      <c r="HAO133" s="129"/>
      <c r="HAP133" s="129"/>
      <c r="HAQ133" s="129"/>
      <c r="HAR133" s="129"/>
      <c r="HAS133" s="129"/>
      <c r="HAT133" s="129"/>
      <c r="HAU133" s="129"/>
      <c r="HAV133" s="129"/>
      <c r="HAW133" s="129"/>
      <c r="HAX133" s="129"/>
      <c r="HAY133" s="129"/>
      <c r="HAZ133" s="129"/>
      <c r="HBA133" s="129"/>
      <c r="HBB133" s="129"/>
      <c r="HBC133" s="129"/>
      <c r="HBD133" s="129"/>
      <c r="HBE133" s="129"/>
      <c r="HBF133" s="129"/>
      <c r="HBG133" s="129"/>
      <c r="HBH133" s="129"/>
      <c r="HBI133" s="129"/>
      <c r="HBJ133" s="129"/>
      <c r="HBK133" s="129"/>
      <c r="HBL133" s="129"/>
      <c r="HBM133" s="129"/>
      <c r="HBN133" s="129"/>
      <c r="HBO133" s="129"/>
      <c r="HBP133" s="129"/>
      <c r="HBQ133" s="129"/>
      <c r="HBR133" s="129"/>
      <c r="HBS133" s="129"/>
      <c r="HBT133" s="129"/>
      <c r="HBU133" s="129"/>
      <c r="HBV133" s="129"/>
      <c r="HBW133" s="129"/>
      <c r="HBX133" s="129"/>
      <c r="HBY133" s="129"/>
      <c r="HBZ133" s="129"/>
      <c r="HCA133" s="129"/>
      <c r="HCB133" s="129"/>
      <c r="HCC133" s="129"/>
      <c r="HCD133" s="129"/>
      <c r="HCE133" s="129"/>
      <c r="HCF133" s="129"/>
      <c r="HCG133" s="129"/>
      <c r="HCH133" s="129"/>
      <c r="HCI133" s="129"/>
      <c r="HCJ133" s="129"/>
      <c r="HCK133" s="129"/>
      <c r="HCL133" s="129"/>
      <c r="HCM133" s="129"/>
      <c r="HCN133" s="129"/>
      <c r="HCO133" s="129"/>
      <c r="HCP133" s="129"/>
      <c r="HCQ133" s="129"/>
      <c r="HCR133" s="129"/>
      <c r="HCS133" s="129"/>
      <c r="HCT133" s="129"/>
      <c r="HCU133" s="129"/>
      <c r="HCV133" s="129"/>
      <c r="HCW133" s="129"/>
      <c r="HCX133" s="129"/>
      <c r="HCY133" s="129"/>
      <c r="HCZ133" s="129"/>
      <c r="HDA133" s="129"/>
      <c r="HDB133" s="129"/>
      <c r="HDC133" s="129"/>
      <c r="HDD133" s="129"/>
      <c r="HDE133" s="129"/>
      <c r="HDF133" s="129"/>
      <c r="HDG133" s="129"/>
      <c r="HDH133" s="129"/>
      <c r="HDI133" s="129"/>
      <c r="HDJ133" s="129"/>
      <c r="HDK133" s="129"/>
      <c r="HDL133" s="129"/>
      <c r="HDM133" s="129"/>
      <c r="HDN133" s="129"/>
      <c r="HDO133" s="129"/>
      <c r="HDP133" s="129"/>
      <c r="HDQ133" s="129"/>
      <c r="HDR133" s="129"/>
      <c r="HDS133" s="129"/>
      <c r="HDT133" s="129"/>
      <c r="HDU133" s="129"/>
      <c r="HDV133" s="129"/>
      <c r="HDW133" s="129"/>
      <c r="HDX133" s="129"/>
      <c r="HDY133" s="129"/>
      <c r="HDZ133" s="129"/>
      <c r="HEA133" s="129"/>
      <c r="HEB133" s="129"/>
      <c r="HEC133" s="129"/>
      <c r="HED133" s="129"/>
      <c r="HEE133" s="129"/>
      <c r="HEF133" s="129"/>
      <c r="HEG133" s="129"/>
      <c r="HEH133" s="129"/>
      <c r="HEI133" s="129"/>
      <c r="HEJ133" s="129"/>
      <c r="HEK133" s="129"/>
      <c r="HEL133" s="129"/>
      <c r="HEM133" s="129"/>
      <c r="HEN133" s="129"/>
      <c r="HEO133" s="129"/>
      <c r="HEP133" s="129"/>
      <c r="HEQ133" s="129"/>
      <c r="HER133" s="129"/>
      <c r="HES133" s="129"/>
      <c r="HET133" s="129"/>
      <c r="HEU133" s="129"/>
      <c r="HEV133" s="129"/>
      <c r="HEW133" s="129"/>
      <c r="HEX133" s="129"/>
      <c r="HEY133" s="129"/>
      <c r="HEZ133" s="129"/>
      <c r="HFA133" s="129"/>
      <c r="HFB133" s="129"/>
      <c r="HFC133" s="129"/>
      <c r="HFD133" s="129"/>
      <c r="HFE133" s="129"/>
      <c r="HFF133" s="129"/>
      <c r="HFG133" s="129"/>
      <c r="HFH133" s="129"/>
      <c r="HFI133" s="129"/>
      <c r="HFJ133" s="129"/>
      <c r="HFK133" s="129"/>
      <c r="HFL133" s="129"/>
      <c r="HFM133" s="129"/>
      <c r="HFN133" s="129"/>
      <c r="HFO133" s="129"/>
      <c r="HFP133" s="129"/>
      <c r="HFQ133" s="129"/>
      <c r="HFR133" s="129"/>
      <c r="HFS133" s="129"/>
      <c r="HFT133" s="129"/>
      <c r="HFU133" s="129"/>
      <c r="HFV133" s="129"/>
      <c r="HFW133" s="129"/>
      <c r="HFX133" s="129"/>
      <c r="HFY133" s="129"/>
      <c r="HFZ133" s="129"/>
      <c r="HGA133" s="129"/>
      <c r="HGB133" s="129"/>
      <c r="HGC133" s="129"/>
      <c r="HGD133" s="129"/>
      <c r="HGE133" s="129"/>
      <c r="HGF133" s="129"/>
      <c r="HGG133" s="129"/>
      <c r="HGH133" s="129"/>
      <c r="HGI133" s="129"/>
      <c r="HGJ133" s="129"/>
      <c r="HGK133" s="129"/>
      <c r="HGL133" s="129"/>
      <c r="HGM133" s="129"/>
      <c r="HGN133" s="129"/>
      <c r="HGO133" s="129"/>
      <c r="HGP133" s="129"/>
      <c r="HGQ133" s="129"/>
      <c r="HGR133" s="129"/>
      <c r="HGS133" s="129"/>
      <c r="HGT133" s="129"/>
      <c r="HGU133" s="129"/>
      <c r="HGV133" s="129"/>
      <c r="HGW133" s="129"/>
      <c r="HGX133" s="129"/>
      <c r="HGY133" s="129"/>
      <c r="HGZ133" s="129"/>
      <c r="HHA133" s="129"/>
      <c r="HHB133" s="129"/>
      <c r="HHC133" s="129"/>
      <c r="HHD133" s="129"/>
      <c r="HHE133" s="129"/>
      <c r="HHF133" s="129"/>
      <c r="HHG133" s="129"/>
      <c r="HHH133" s="129"/>
      <c r="HHI133" s="129"/>
      <c r="HHJ133" s="129"/>
      <c r="HHK133" s="129"/>
      <c r="HHL133" s="129"/>
      <c r="HHM133" s="129"/>
      <c r="HHN133" s="129"/>
      <c r="HHO133" s="129"/>
      <c r="HHP133" s="129"/>
      <c r="HHQ133" s="129"/>
      <c r="HHR133" s="129"/>
      <c r="HHS133" s="129"/>
      <c r="HHT133" s="129"/>
      <c r="HHU133" s="129"/>
      <c r="HHV133" s="129"/>
      <c r="HHW133" s="129"/>
      <c r="HHX133" s="129"/>
      <c r="HHY133" s="129"/>
      <c r="HHZ133" s="129"/>
      <c r="HIA133" s="129"/>
      <c r="HIB133" s="129"/>
      <c r="HIC133" s="129"/>
      <c r="HID133" s="129"/>
      <c r="HIE133" s="129"/>
      <c r="HIF133" s="129"/>
      <c r="HIG133" s="129"/>
      <c r="HIH133" s="129"/>
      <c r="HII133" s="129"/>
      <c r="HIJ133" s="129"/>
      <c r="HIK133" s="129"/>
      <c r="HIL133" s="129"/>
      <c r="HIM133" s="129"/>
      <c r="HIN133" s="129"/>
      <c r="HIO133" s="129"/>
      <c r="HIP133" s="129"/>
      <c r="HIQ133" s="129"/>
      <c r="HIR133" s="129"/>
      <c r="HIS133" s="129"/>
      <c r="HIT133" s="129"/>
      <c r="HIU133" s="129"/>
      <c r="HIV133" s="129"/>
      <c r="HIW133" s="129"/>
      <c r="HIX133" s="129"/>
      <c r="HIY133" s="129"/>
      <c r="HIZ133" s="129"/>
      <c r="HJA133" s="129"/>
      <c r="HJB133" s="129"/>
      <c r="HJC133" s="129"/>
      <c r="HJD133" s="129"/>
      <c r="HJE133" s="129"/>
      <c r="HJF133" s="129"/>
      <c r="HJG133" s="129"/>
      <c r="HJH133" s="129"/>
      <c r="HJI133" s="129"/>
      <c r="HJJ133" s="129"/>
      <c r="HJK133" s="129"/>
      <c r="HJL133" s="129"/>
      <c r="HJM133" s="129"/>
      <c r="HJN133" s="129"/>
      <c r="HJO133" s="129"/>
      <c r="HJP133" s="129"/>
      <c r="HJQ133" s="129"/>
      <c r="HJR133" s="129"/>
      <c r="HJS133" s="129"/>
      <c r="HJT133" s="129"/>
      <c r="HJU133" s="129"/>
      <c r="HJV133" s="129"/>
      <c r="HJW133" s="129"/>
      <c r="HJX133" s="129"/>
      <c r="HJY133" s="129"/>
      <c r="HJZ133" s="129"/>
      <c r="HKA133" s="129"/>
      <c r="HKB133" s="129"/>
      <c r="HKC133" s="129"/>
      <c r="HKD133" s="129"/>
      <c r="HKE133" s="129"/>
      <c r="HKF133" s="129"/>
      <c r="HKG133" s="129"/>
      <c r="HKH133" s="129"/>
      <c r="HKI133" s="129"/>
      <c r="HKJ133" s="129"/>
      <c r="HKK133" s="129"/>
      <c r="HKL133" s="129"/>
      <c r="HKM133" s="129"/>
      <c r="HKN133" s="129"/>
      <c r="HKO133" s="129"/>
      <c r="HKP133" s="129"/>
      <c r="HKQ133" s="129"/>
      <c r="HKR133" s="129"/>
      <c r="HKS133" s="129"/>
      <c r="HKT133" s="129"/>
      <c r="HKU133" s="129"/>
      <c r="HKV133" s="129"/>
      <c r="HKW133" s="129"/>
      <c r="HKX133" s="129"/>
      <c r="HKY133" s="129"/>
      <c r="HKZ133" s="129"/>
      <c r="HLA133" s="129"/>
      <c r="HLB133" s="129"/>
      <c r="HLC133" s="129"/>
      <c r="HLD133" s="129"/>
      <c r="HLE133" s="129"/>
      <c r="HLF133" s="129"/>
      <c r="HLG133" s="129"/>
      <c r="HLH133" s="129"/>
      <c r="HLI133" s="129"/>
      <c r="HLJ133" s="129"/>
      <c r="HLK133" s="129"/>
      <c r="HLL133" s="129"/>
      <c r="HLM133" s="129"/>
      <c r="HLN133" s="129"/>
      <c r="HLO133" s="129"/>
      <c r="HLP133" s="129"/>
      <c r="HLQ133" s="129"/>
      <c r="HLR133" s="129"/>
      <c r="HLS133" s="129"/>
      <c r="HLT133" s="129"/>
      <c r="HLU133" s="129"/>
      <c r="HLV133" s="129"/>
      <c r="HLW133" s="129"/>
      <c r="HLX133" s="129"/>
      <c r="HLY133" s="129"/>
      <c r="HLZ133" s="129"/>
      <c r="HMA133" s="129"/>
      <c r="HMB133" s="129"/>
      <c r="HMC133" s="129"/>
      <c r="HMD133" s="129"/>
      <c r="HME133" s="129"/>
      <c r="HMF133" s="129"/>
      <c r="HMG133" s="129"/>
      <c r="HMH133" s="129"/>
      <c r="HMI133" s="129"/>
      <c r="HMJ133" s="129"/>
      <c r="HMK133" s="129"/>
      <c r="HML133" s="129"/>
      <c r="HMM133" s="129"/>
      <c r="HMN133" s="129"/>
      <c r="HMO133" s="129"/>
      <c r="HMP133" s="129"/>
      <c r="HMQ133" s="129"/>
      <c r="HMR133" s="129"/>
      <c r="HMS133" s="129"/>
      <c r="HMT133" s="129"/>
      <c r="HMU133" s="129"/>
      <c r="HMV133" s="129"/>
      <c r="HMW133" s="129"/>
      <c r="HMX133" s="129"/>
      <c r="HMY133" s="129"/>
      <c r="HMZ133" s="129"/>
      <c r="HNA133" s="129"/>
      <c r="HNB133" s="129"/>
      <c r="HNC133" s="129"/>
      <c r="HND133" s="129"/>
      <c r="HNE133" s="129"/>
      <c r="HNF133" s="129"/>
      <c r="HNG133" s="129"/>
      <c r="HNH133" s="129"/>
      <c r="HNI133" s="129"/>
      <c r="HNJ133" s="129"/>
      <c r="HNK133" s="129"/>
      <c r="HNL133" s="129"/>
      <c r="HNM133" s="129"/>
      <c r="HNN133" s="129"/>
      <c r="HNO133" s="129"/>
      <c r="HNP133" s="129"/>
      <c r="HNQ133" s="129"/>
      <c r="HNR133" s="129"/>
      <c r="HNS133" s="129"/>
      <c r="HNT133" s="129"/>
      <c r="HNU133" s="129"/>
      <c r="HNV133" s="129"/>
      <c r="HNW133" s="129"/>
      <c r="HNX133" s="129"/>
      <c r="HNY133" s="129"/>
      <c r="HNZ133" s="129"/>
      <c r="HOA133" s="129"/>
      <c r="HOB133" s="129"/>
      <c r="HOC133" s="129"/>
      <c r="HOD133" s="129"/>
      <c r="HOE133" s="129"/>
      <c r="HOF133" s="129"/>
      <c r="HOG133" s="129"/>
      <c r="HOH133" s="129"/>
      <c r="HOI133" s="129"/>
      <c r="HOJ133" s="129"/>
      <c r="HOK133" s="129"/>
      <c r="HOL133" s="129"/>
      <c r="HOM133" s="129"/>
      <c r="HON133" s="129"/>
      <c r="HOO133" s="129"/>
      <c r="HOP133" s="129"/>
      <c r="HOQ133" s="129"/>
      <c r="HOR133" s="129"/>
      <c r="HOS133" s="129"/>
      <c r="HOT133" s="129"/>
      <c r="HOU133" s="129"/>
      <c r="HOV133" s="129"/>
      <c r="HOW133" s="129"/>
      <c r="HOX133" s="129"/>
      <c r="HOY133" s="129"/>
      <c r="HOZ133" s="129"/>
      <c r="HPA133" s="129"/>
      <c r="HPB133" s="129"/>
      <c r="HPC133" s="129"/>
      <c r="HPD133" s="129"/>
      <c r="HPE133" s="129"/>
      <c r="HPF133" s="129"/>
      <c r="HPG133" s="129"/>
      <c r="HPH133" s="129"/>
      <c r="HPI133" s="129"/>
      <c r="HPJ133" s="129"/>
      <c r="HPK133" s="129"/>
      <c r="HPL133" s="129"/>
      <c r="HPM133" s="129"/>
      <c r="HPN133" s="129"/>
      <c r="HPO133" s="129"/>
      <c r="HPP133" s="129"/>
      <c r="HPQ133" s="129"/>
      <c r="HPR133" s="129"/>
      <c r="HPS133" s="129"/>
      <c r="HPT133" s="129"/>
      <c r="HPU133" s="129"/>
      <c r="HPV133" s="129"/>
      <c r="HPW133" s="129"/>
      <c r="HPX133" s="129"/>
      <c r="HPY133" s="129"/>
      <c r="HPZ133" s="129"/>
      <c r="HQA133" s="129"/>
      <c r="HQB133" s="129"/>
      <c r="HQC133" s="129"/>
      <c r="HQD133" s="129"/>
      <c r="HQE133" s="129"/>
      <c r="HQF133" s="129"/>
      <c r="HQG133" s="129"/>
      <c r="HQH133" s="129"/>
      <c r="HQI133" s="129"/>
      <c r="HQJ133" s="129"/>
      <c r="HQK133" s="129"/>
      <c r="HQL133" s="129"/>
      <c r="HQM133" s="129"/>
      <c r="HQN133" s="129"/>
      <c r="HQO133" s="129"/>
      <c r="HQP133" s="129"/>
      <c r="HQQ133" s="129"/>
      <c r="HQR133" s="129"/>
      <c r="HQS133" s="129"/>
      <c r="HQT133" s="129"/>
      <c r="HQU133" s="129"/>
      <c r="HQV133" s="129"/>
      <c r="HQW133" s="129"/>
      <c r="HQX133" s="129"/>
      <c r="HQY133" s="129"/>
      <c r="HQZ133" s="129"/>
      <c r="HRA133" s="129"/>
      <c r="HRB133" s="129"/>
      <c r="HRC133" s="129"/>
      <c r="HRD133" s="129"/>
      <c r="HRE133" s="129"/>
      <c r="HRF133" s="129"/>
      <c r="HRG133" s="129"/>
      <c r="HRH133" s="129"/>
      <c r="HRI133" s="129"/>
      <c r="HRJ133" s="129"/>
      <c r="HRK133" s="129"/>
      <c r="HRL133" s="129"/>
      <c r="HRM133" s="129"/>
      <c r="HRN133" s="129"/>
      <c r="HRO133" s="129"/>
      <c r="HRP133" s="129"/>
      <c r="HRQ133" s="129"/>
      <c r="HRR133" s="129"/>
      <c r="HRS133" s="129"/>
      <c r="HRT133" s="129"/>
      <c r="HRU133" s="129"/>
      <c r="HRV133" s="129"/>
      <c r="HRW133" s="129"/>
      <c r="HRX133" s="129"/>
      <c r="HRY133" s="129"/>
      <c r="HRZ133" s="129"/>
      <c r="HSA133" s="129"/>
      <c r="HSB133" s="129"/>
      <c r="HSC133" s="129"/>
      <c r="HSD133" s="129"/>
      <c r="HSE133" s="129"/>
      <c r="HSF133" s="129"/>
      <c r="HSG133" s="129"/>
      <c r="HSH133" s="129"/>
      <c r="HSI133" s="129"/>
      <c r="HSJ133" s="129"/>
      <c r="HSK133" s="129"/>
      <c r="HSL133" s="129"/>
      <c r="HSM133" s="129"/>
      <c r="HSN133" s="129"/>
      <c r="HSO133" s="129"/>
      <c r="HSP133" s="129"/>
      <c r="HSQ133" s="129"/>
      <c r="HSR133" s="129"/>
      <c r="HSS133" s="129"/>
      <c r="HST133" s="129"/>
      <c r="HSU133" s="129"/>
      <c r="HSV133" s="129"/>
      <c r="HSW133" s="129"/>
      <c r="HSX133" s="129"/>
      <c r="HSY133" s="129"/>
      <c r="HSZ133" s="129"/>
      <c r="HTA133" s="129"/>
      <c r="HTB133" s="129"/>
      <c r="HTC133" s="129"/>
      <c r="HTD133" s="129"/>
      <c r="HTE133" s="129"/>
      <c r="HTF133" s="129"/>
      <c r="HTG133" s="129"/>
      <c r="HTH133" s="129"/>
      <c r="HTI133" s="129"/>
      <c r="HTJ133" s="129"/>
      <c r="HTK133" s="129"/>
      <c r="HTL133" s="129"/>
      <c r="HTM133" s="129"/>
      <c r="HTN133" s="129"/>
      <c r="HTO133" s="129"/>
      <c r="HTP133" s="129"/>
      <c r="HTQ133" s="129"/>
      <c r="HTR133" s="129"/>
      <c r="HTS133" s="129"/>
      <c r="HTT133" s="129"/>
      <c r="HTU133" s="129"/>
      <c r="HTV133" s="129"/>
      <c r="HTW133" s="129"/>
      <c r="HTX133" s="129"/>
      <c r="HTY133" s="129"/>
      <c r="HTZ133" s="129"/>
      <c r="HUA133" s="129"/>
      <c r="HUB133" s="129"/>
      <c r="HUC133" s="129"/>
      <c r="HUD133" s="129"/>
      <c r="HUE133" s="129"/>
      <c r="HUF133" s="129"/>
      <c r="HUG133" s="129"/>
      <c r="HUH133" s="129"/>
      <c r="HUI133" s="129"/>
      <c r="HUJ133" s="129"/>
      <c r="HUK133" s="129"/>
      <c r="HUL133" s="129"/>
      <c r="HUM133" s="129"/>
      <c r="HUN133" s="129"/>
      <c r="HUO133" s="129"/>
      <c r="HUP133" s="129"/>
      <c r="HUQ133" s="129"/>
      <c r="HUR133" s="129"/>
      <c r="HUS133" s="129"/>
      <c r="HUT133" s="129"/>
      <c r="HUU133" s="129"/>
      <c r="HUV133" s="129"/>
      <c r="HUW133" s="129"/>
      <c r="HUX133" s="129"/>
      <c r="HUY133" s="129"/>
      <c r="HUZ133" s="129"/>
      <c r="HVA133" s="129"/>
      <c r="HVB133" s="129"/>
      <c r="HVC133" s="129"/>
      <c r="HVD133" s="129"/>
      <c r="HVE133" s="129"/>
      <c r="HVF133" s="129"/>
      <c r="HVG133" s="129"/>
      <c r="HVH133" s="129"/>
      <c r="HVI133" s="129"/>
      <c r="HVJ133" s="129"/>
      <c r="HVK133" s="129"/>
      <c r="HVL133" s="129"/>
      <c r="HVM133" s="129"/>
      <c r="HVN133" s="129"/>
      <c r="HVO133" s="129"/>
      <c r="HVP133" s="129"/>
      <c r="HVQ133" s="129"/>
      <c r="HVR133" s="129"/>
      <c r="HVS133" s="129"/>
      <c r="HVT133" s="129"/>
      <c r="HVU133" s="129"/>
      <c r="HVV133" s="129"/>
      <c r="HVW133" s="129"/>
      <c r="HVX133" s="129"/>
      <c r="HVY133" s="129"/>
      <c r="HVZ133" s="129"/>
      <c r="HWA133" s="129"/>
      <c r="HWB133" s="129"/>
      <c r="HWC133" s="129"/>
      <c r="HWD133" s="129"/>
      <c r="HWE133" s="129"/>
      <c r="HWF133" s="129"/>
      <c r="HWG133" s="129"/>
      <c r="HWH133" s="129"/>
      <c r="HWI133" s="129"/>
      <c r="HWJ133" s="129"/>
      <c r="HWK133" s="129"/>
      <c r="HWL133" s="129"/>
      <c r="HWM133" s="129"/>
      <c r="HWN133" s="129"/>
      <c r="HWO133" s="129"/>
      <c r="HWP133" s="129"/>
      <c r="HWQ133" s="129"/>
      <c r="HWR133" s="129"/>
      <c r="HWS133" s="129"/>
      <c r="HWT133" s="129"/>
      <c r="HWU133" s="129"/>
      <c r="HWV133" s="129"/>
      <c r="HWW133" s="129"/>
      <c r="HWX133" s="129"/>
      <c r="HWY133" s="129"/>
      <c r="HWZ133" s="129"/>
      <c r="HXA133" s="129"/>
      <c r="HXB133" s="129"/>
      <c r="HXC133" s="129"/>
      <c r="HXD133" s="129"/>
      <c r="HXE133" s="129"/>
      <c r="HXF133" s="129"/>
      <c r="HXG133" s="129"/>
      <c r="HXH133" s="129"/>
      <c r="HXI133" s="129"/>
      <c r="HXJ133" s="129"/>
      <c r="HXK133" s="129"/>
      <c r="HXL133" s="129"/>
      <c r="HXM133" s="129"/>
      <c r="HXN133" s="129"/>
      <c r="HXO133" s="129"/>
      <c r="HXP133" s="129"/>
      <c r="HXQ133" s="129"/>
      <c r="HXR133" s="129"/>
      <c r="HXS133" s="129"/>
      <c r="HXT133" s="129"/>
      <c r="HXU133" s="129"/>
      <c r="HXV133" s="129"/>
      <c r="HXW133" s="129"/>
      <c r="HXX133" s="129"/>
      <c r="HXY133" s="129"/>
      <c r="HXZ133" s="129"/>
      <c r="HYA133" s="129"/>
      <c r="HYB133" s="129"/>
      <c r="HYC133" s="129"/>
      <c r="HYD133" s="129"/>
      <c r="HYE133" s="129"/>
      <c r="HYF133" s="129"/>
      <c r="HYG133" s="129"/>
      <c r="HYH133" s="129"/>
      <c r="HYI133" s="129"/>
      <c r="HYJ133" s="129"/>
      <c r="HYK133" s="129"/>
      <c r="HYL133" s="129"/>
      <c r="HYM133" s="129"/>
      <c r="HYN133" s="129"/>
      <c r="HYO133" s="129"/>
      <c r="HYP133" s="129"/>
      <c r="HYQ133" s="129"/>
      <c r="HYR133" s="129"/>
      <c r="HYS133" s="129"/>
      <c r="HYT133" s="129"/>
      <c r="HYU133" s="129"/>
      <c r="HYV133" s="129"/>
      <c r="HYW133" s="129"/>
      <c r="HYX133" s="129"/>
      <c r="HYY133" s="129"/>
      <c r="HYZ133" s="129"/>
      <c r="HZA133" s="129"/>
      <c r="HZB133" s="129"/>
      <c r="HZC133" s="129"/>
      <c r="HZD133" s="129"/>
      <c r="HZE133" s="129"/>
      <c r="HZF133" s="129"/>
      <c r="HZG133" s="129"/>
      <c r="HZH133" s="129"/>
      <c r="HZI133" s="129"/>
      <c r="HZJ133" s="129"/>
      <c r="HZK133" s="129"/>
      <c r="HZL133" s="129"/>
      <c r="HZM133" s="129"/>
      <c r="HZN133" s="129"/>
      <c r="HZO133" s="129"/>
      <c r="HZP133" s="129"/>
      <c r="HZQ133" s="129"/>
      <c r="HZR133" s="129"/>
      <c r="HZS133" s="129"/>
      <c r="HZT133" s="129"/>
      <c r="HZU133" s="129"/>
      <c r="HZV133" s="129"/>
      <c r="HZW133" s="129"/>
      <c r="HZX133" s="129"/>
      <c r="HZY133" s="129"/>
      <c r="HZZ133" s="129"/>
      <c r="IAA133" s="129"/>
      <c r="IAB133" s="129"/>
      <c r="IAC133" s="129"/>
      <c r="IAD133" s="129"/>
      <c r="IAE133" s="129"/>
      <c r="IAF133" s="129"/>
      <c r="IAG133" s="129"/>
      <c r="IAH133" s="129"/>
      <c r="IAI133" s="129"/>
      <c r="IAJ133" s="129"/>
      <c r="IAK133" s="129"/>
      <c r="IAL133" s="129"/>
      <c r="IAM133" s="129"/>
      <c r="IAN133" s="129"/>
      <c r="IAO133" s="129"/>
      <c r="IAP133" s="129"/>
      <c r="IAQ133" s="129"/>
      <c r="IAR133" s="129"/>
      <c r="IAS133" s="129"/>
      <c r="IAT133" s="129"/>
      <c r="IAU133" s="129"/>
      <c r="IAV133" s="129"/>
      <c r="IAW133" s="129"/>
      <c r="IAX133" s="129"/>
      <c r="IAY133" s="129"/>
      <c r="IAZ133" s="129"/>
      <c r="IBA133" s="129"/>
      <c r="IBB133" s="129"/>
      <c r="IBC133" s="129"/>
      <c r="IBD133" s="129"/>
      <c r="IBE133" s="129"/>
      <c r="IBF133" s="129"/>
      <c r="IBG133" s="129"/>
      <c r="IBH133" s="129"/>
      <c r="IBI133" s="129"/>
      <c r="IBJ133" s="129"/>
      <c r="IBK133" s="129"/>
      <c r="IBL133" s="129"/>
      <c r="IBM133" s="129"/>
      <c r="IBN133" s="129"/>
      <c r="IBO133" s="129"/>
      <c r="IBP133" s="129"/>
      <c r="IBQ133" s="129"/>
      <c r="IBR133" s="129"/>
      <c r="IBS133" s="129"/>
      <c r="IBT133" s="129"/>
      <c r="IBU133" s="129"/>
      <c r="IBV133" s="129"/>
      <c r="IBW133" s="129"/>
      <c r="IBX133" s="129"/>
      <c r="IBY133" s="129"/>
      <c r="IBZ133" s="129"/>
      <c r="ICA133" s="129"/>
      <c r="ICB133" s="129"/>
      <c r="ICC133" s="129"/>
      <c r="ICD133" s="129"/>
      <c r="ICE133" s="129"/>
      <c r="ICF133" s="129"/>
      <c r="ICG133" s="129"/>
      <c r="ICH133" s="129"/>
      <c r="ICI133" s="129"/>
      <c r="ICJ133" s="129"/>
      <c r="ICK133" s="129"/>
      <c r="ICL133" s="129"/>
      <c r="ICM133" s="129"/>
      <c r="ICN133" s="129"/>
      <c r="ICO133" s="129"/>
      <c r="ICP133" s="129"/>
      <c r="ICQ133" s="129"/>
      <c r="ICR133" s="129"/>
      <c r="ICS133" s="129"/>
      <c r="ICT133" s="129"/>
      <c r="ICU133" s="129"/>
      <c r="ICV133" s="129"/>
      <c r="ICW133" s="129"/>
      <c r="ICX133" s="129"/>
      <c r="ICY133" s="129"/>
      <c r="ICZ133" s="129"/>
      <c r="IDA133" s="129"/>
      <c r="IDB133" s="129"/>
      <c r="IDC133" s="129"/>
      <c r="IDD133" s="129"/>
      <c r="IDE133" s="129"/>
      <c r="IDF133" s="129"/>
      <c r="IDG133" s="129"/>
      <c r="IDH133" s="129"/>
      <c r="IDI133" s="129"/>
      <c r="IDJ133" s="129"/>
      <c r="IDK133" s="129"/>
      <c r="IDL133" s="129"/>
      <c r="IDM133" s="129"/>
      <c r="IDN133" s="129"/>
      <c r="IDO133" s="129"/>
      <c r="IDP133" s="129"/>
      <c r="IDQ133" s="129"/>
      <c r="IDR133" s="129"/>
      <c r="IDS133" s="129"/>
      <c r="IDT133" s="129"/>
      <c r="IDU133" s="129"/>
      <c r="IDV133" s="129"/>
      <c r="IDW133" s="129"/>
      <c r="IDX133" s="129"/>
      <c r="IDY133" s="129"/>
      <c r="IDZ133" s="129"/>
      <c r="IEA133" s="129"/>
      <c r="IEB133" s="129"/>
      <c r="IEC133" s="129"/>
      <c r="IED133" s="129"/>
      <c r="IEE133" s="129"/>
      <c r="IEF133" s="129"/>
      <c r="IEG133" s="129"/>
      <c r="IEH133" s="129"/>
      <c r="IEI133" s="129"/>
      <c r="IEJ133" s="129"/>
      <c r="IEK133" s="129"/>
      <c r="IEL133" s="129"/>
      <c r="IEM133" s="129"/>
      <c r="IEN133" s="129"/>
      <c r="IEO133" s="129"/>
      <c r="IEP133" s="129"/>
      <c r="IEQ133" s="129"/>
      <c r="IER133" s="129"/>
      <c r="IES133" s="129"/>
      <c r="IET133" s="129"/>
      <c r="IEU133" s="129"/>
      <c r="IEV133" s="129"/>
      <c r="IEW133" s="129"/>
      <c r="IEX133" s="129"/>
      <c r="IEY133" s="129"/>
      <c r="IEZ133" s="129"/>
      <c r="IFA133" s="129"/>
      <c r="IFB133" s="129"/>
      <c r="IFC133" s="129"/>
      <c r="IFD133" s="129"/>
      <c r="IFE133" s="129"/>
      <c r="IFF133" s="129"/>
      <c r="IFG133" s="129"/>
      <c r="IFH133" s="129"/>
      <c r="IFI133" s="129"/>
      <c r="IFJ133" s="129"/>
      <c r="IFK133" s="129"/>
      <c r="IFL133" s="129"/>
      <c r="IFM133" s="129"/>
      <c r="IFN133" s="129"/>
      <c r="IFO133" s="129"/>
      <c r="IFP133" s="129"/>
      <c r="IFQ133" s="129"/>
      <c r="IFR133" s="129"/>
      <c r="IFS133" s="129"/>
      <c r="IFT133" s="129"/>
      <c r="IFU133" s="129"/>
      <c r="IFV133" s="129"/>
      <c r="IFW133" s="129"/>
      <c r="IFX133" s="129"/>
      <c r="IFY133" s="129"/>
      <c r="IFZ133" s="129"/>
      <c r="IGA133" s="129"/>
      <c r="IGB133" s="129"/>
      <c r="IGC133" s="129"/>
      <c r="IGD133" s="129"/>
      <c r="IGE133" s="129"/>
      <c r="IGF133" s="129"/>
      <c r="IGG133" s="129"/>
      <c r="IGH133" s="129"/>
      <c r="IGI133" s="129"/>
      <c r="IGJ133" s="129"/>
      <c r="IGK133" s="129"/>
      <c r="IGL133" s="129"/>
      <c r="IGM133" s="129"/>
      <c r="IGN133" s="129"/>
      <c r="IGO133" s="129"/>
      <c r="IGP133" s="129"/>
      <c r="IGQ133" s="129"/>
      <c r="IGR133" s="129"/>
      <c r="IGS133" s="129"/>
      <c r="IGT133" s="129"/>
      <c r="IGU133" s="129"/>
      <c r="IGV133" s="129"/>
      <c r="IGW133" s="129"/>
      <c r="IGX133" s="129"/>
      <c r="IGY133" s="129"/>
      <c r="IGZ133" s="129"/>
      <c r="IHA133" s="129"/>
      <c r="IHB133" s="129"/>
      <c r="IHC133" s="129"/>
      <c r="IHD133" s="129"/>
      <c r="IHE133" s="129"/>
      <c r="IHF133" s="129"/>
      <c r="IHG133" s="129"/>
      <c r="IHH133" s="129"/>
      <c r="IHI133" s="129"/>
      <c r="IHJ133" s="129"/>
      <c r="IHK133" s="129"/>
      <c r="IHL133" s="129"/>
      <c r="IHM133" s="129"/>
      <c r="IHN133" s="129"/>
      <c r="IHO133" s="129"/>
      <c r="IHP133" s="129"/>
      <c r="IHQ133" s="129"/>
      <c r="IHR133" s="129"/>
      <c r="IHS133" s="129"/>
      <c r="IHT133" s="129"/>
      <c r="IHU133" s="129"/>
      <c r="IHV133" s="129"/>
      <c r="IHW133" s="129"/>
      <c r="IHX133" s="129"/>
      <c r="IHY133" s="129"/>
      <c r="IHZ133" s="129"/>
      <c r="IIA133" s="129"/>
      <c r="IIB133" s="129"/>
      <c r="IIC133" s="129"/>
      <c r="IID133" s="129"/>
      <c r="IIE133" s="129"/>
      <c r="IIF133" s="129"/>
      <c r="IIG133" s="129"/>
      <c r="IIH133" s="129"/>
      <c r="III133" s="129"/>
      <c r="IIJ133" s="129"/>
      <c r="IIK133" s="129"/>
      <c r="IIL133" s="129"/>
      <c r="IIM133" s="129"/>
      <c r="IIN133" s="129"/>
      <c r="IIO133" s="129"/>
      <c r="IIP133" s="129"/>
      <c r="IIQ133" s="129"/>
      <c r="IIR133" s="129"/>
      <c r="IIS133" s="129"/>
      <c r="IIT133" s="129"/>
      <c r="IIU133" s="129"/>
      <c r="IIV133" s="129"/>
      <c r="IIW133" s="129"/>
      <c r="IIX133" s="129"/>
      <c r="IIY133" s="129"/>
      <c r="IIZ133" s="129"/>
      <c r="IJA133" s="129"/>
      <c r="IJB133" s="129"/>
      <c r="IJC133" s="129"/>
      <c r="IJD133" s="129"/>
      <c r="IJE133" s="129"/>
      <c r="IJF133" s="129"/>
      <c r="IJG133" s="129"/>
      <c r="IJH133" s="129"/>
      <c r="IJI133" s="129"/>
      <c r="IJJ133" s="129"/>
      <c r="IJK133" s="129"/>
      <c r="IJL133" s="129"/>
      <c r="IJM133" s="129"/>
      <c r="IJN133" s="129"/>
      <c r="IJO133" s="129"/>
      <c r="IJP133" s="129"/>
      <c r="IJQ133" s="129"/>
      <c r="IJR133" s="129"/>
      <c r="IJS133" s="129"/>
      <c r="IJT133" s="129"/>
      <c r="IJU133" s="129"/>
      <c r="IJV133" s="129"/>
      <c r="IJW133" s="129"/>
      <c r="IJX133" s="129"/>
      <c r="IJY133" s="129"/>
      <c r="IJZ133" s="129"/>
      <c r="IKA133" s="129"/>
      <c r="IKB133" s="129"/>
      <c r="IKC133" s="129"/>
      <c r="IKD133" s="129"/>
      <c r="IKE133" s="129"/>
      <c r="IKF133" s="129"/>
      <c r="IKG133" s="129"/>
      <c r="IKH133" s="129"/>
      <c r="IKI133" s="129"/>
      <c r="IKJ133" s="129"/>
      <c r="IKK133" s="129"/>
      <c r="IKL133" s="129"/>
      <c r="IKM133" s="129"/>
      <c r="IKN133" s="129"/>
      <c r="IKO133" s="129"/>
      <c r="IKP133" s="129"/>
      <c r="IKQ133" s="129"/>
      <c r="IKR133" s="129"/>
      <c r="IKS133" s="129"/>
      <c r="IKT133" s="129"/>
      <c r="IKU133" s="129"/>
      <c r="IKV133" s="129"/>
      <c r="IKW133" s="129"/>
      <c r="IKX133" s="129"/>
      <c r="IKY133" s="129"/>
      <c r="IKZ133" s="129"/>
      <c r="ILA133" s="129"/>
      <c r="ILB133" s="129"/>
      <c r="ILC133" s="129"/>
      <c r="ILD133" s="129"/>
      <c r="ILE133" s="129"/>
      <c r="ILF133" s="129"/>
      <c r="ILG133" s="129"/>
      <c r="ILH133" s="129"/>
      <c r="ILI133" s="129"/>
      <c r="ILJ133" s="129"/>
      <c r="ILK133" s="129"/>
      <c r="ILL133" s="129"/>
      <c r="ILM133" s="129"/>
      <c r="ILN133" s="129"/>
      <c r="ILO133" s="129"/>
      <c r="ILP133" s="129"/>
      <c r="ILQ133" s="129"/>
      <c r="ILR133" s="129"/>
      <c r="ILS133" s="129"/>
      <c r="ILT133" s="129"/>
      <c r="ILU133" s="129"/>
      <c r="ILV133" s="129"/>
      <c r="ILW133" s="129"/>
      <c r="ILX133" s="129"/>
      <c r="ILY133" s="129"/>
      <c r="ILZ133" s="129"/>
      <c r="IMA133" s="129"/>
      <c r="IMB133" s="129"/>
      <c r="IMC133" s="129"/>
      <c r="IMD133" s="129"/>
      <c r="IME133" s="129"/>
      <c r="IMF133" s="129"/>
      <c r="IMG133" s="129"/>
      <c r="IMH133" s="129"/>
      <c r="IMI133" s="129"/>
      <c r="IMJ133" s="129"/>
      <c r="IMK133" s="129"/>
      <c r="IML133" s="129"/>
      <c r="IMM133" s="129"/>
      <c r="IMN133" s="129"/>
      <c r="IMO133" s="129"/>
      <c r="IMP133" s="129"/>
      <c r="IMQ133" s="129"/>
      <c r="IMR133" s="129"/>
      <c r="IMS133" s="129"/>
      <c r="IMT133" s="129"/>
      <c r="IMU133" s="129"/>
      <c r="IMV133" s="129"/>
      <c r="IMW133" s="129"/>
      <c r="IMX133" s="129"/>
      <c r="IMY133" s="129"/>
      <c r="IMZ133" s="129"/>
      <c r="INA133" s="129"/>
      <c r="INB133" s="129"/>
      <c r="INC133" s="129"/>
      <c r="IND133" s="129"/>
      <c r="INE133" s="129"/>
      <c r="INF133" s="129"/>
      <c r="ING133" s="129"/>
      <c r="INH133" s="129"/>
      <c r="INI133" s="129"/>
      <c r="INJ133" s="129"/>
      <c r="INK133" s="129"/>
      <c r="INL133" s="129"/>
      <c r="INM133" s="129"/>
      <c r="INN133" s="129"/>
      <c r="INO133" s="129"/>
      <c r="INP133" s="129"/>
      <c r="INQ133" s="129"/>
      <c r="INR133" s="129"/>
      <c r="INS133" s="129"/>
      <c r="INT133" s="129"/>
      <c r="INU133" s="129"/>
      <c r="INV133" s="129"/>
      <c r="INW133" s="129"/>
      <c r="INX133" s="129"/>
      <c r="INY133" s="129"/>
      <c r="INZ133" s="129"/>
      <c r="IOA133" s="129"/>
      <c r="IOB133" s="129"/>
      <c r="IOC133" s="129"/>
      <c r="IOD133" s="129"/>
      <c r="IOE133" s="129"/>
      <c r="IOF133" s="129"/>
      <c r="IOG133" s="129"/>
      <c r="IOH133" s="129"/>
      <c r="IOI133" s="129"/>
      <c r="IOJ133" s="129"/>
      <c r="IOK133" s="129"/>
      <c r="IOL133" s="129"/>
      <c r="IOM133" s="129"/>
      <c r="ION133" s="129"/>
      <c r="IOO133" s="129"/>
      <c r="IOP133" s="129"/>
      <c r="IOQ133" s="129"/>
      <c r="IOR133" s="129"/>
      <c r="IOS133" s="129"/>
      <c r="IOT133" s="129"/>
      <c r="IOU133" s="129"/>
      <c r="IOV133" s="129"/>
      <c r="IOW133" s="129"/>
      <c r="IOX133" s="129"/>
      <c r="IOY133" s="129"/>
      <c r="IOZ133" s="129"/>
      <c r="IPA133" s="129"/>
      <c r="IPB133" s="129"/>
      <c r="IPC133" s="129"/>
      <c r="IPD133" s="129"/>
      <c r="IPE133" s="129"/>
      <c r="IPF133" s="129"/>
      <c r="IPG133" s="129"/>
      <c r="IPH133" s="129"/>
      <c r="IPI133" s="129"/>
      <c r="IPJ133" s="129"/>
      <c r="IPK133" s="129"/>
      <c r="IPL133" s="129"/>
      <c r="IPM133" s="129"/>
      <c r="IPN133" s="129"/>
      <c r="IPO133" s="129"/>
      <c r="IPP133" s="129"/>
      <c r="IPQ133" s="129"/>
      <c r="IPR133" s="129"/>
      <c r="IPS133" s="129"/>
      <c r="IPT133" s="129"/>
      <c r="IPU133" s="129"/>
      <c r="IPV133" s="129"/>
      <c r="IPW133" s="129"/>
      <c r="IPX133" s="129"/>
      <c r="IPY133" s="129"/>
      <c r="IPZ133" s="129"/>
      <c r="IQA133" s="129"/>
      <c r="IQB133" s="129"/>
      <c r="IQC133" s="129"/>
      <c r="IQD133" s="129"/>
      <c r="IQE133" s="129"/>
      <c r="IQF133" s="129"/>
      <c r="IQG133" s="129"/>
      <c r="IQH133" s="129"/>
      <c r="IQI133" s="129"/>
      <c r="IQJ133" s="129"/>
      <c r="IQK133" s="129"/>
      <c r="IQL133" s="129"/>
      <c r="IQM133" s="129"/>
      <c r="IQN133" s="129"/>
      <c r="IQO133" s="129"/>
      <c r="IQP133" s="129"/>
      <c r="IQQ133" s="129"/>
      <c r="IQR133" s="129"/>
      <c r="IQS133" s="129"/>
      <c r="IQT133" s="129"/>
      <c r="IQU133" s="129"/>
      <c r="IQV133" s="129"/>
      <c r="IQW133" s="129"/>
      <c r="IQX133" s="129"/>
      <c r="IQY133" s="129"/>
      <c r="IQZ133" s="129"/>
      <c r="IRA133" s="129"/>
      <c r="IRB133" s="129"/>
      <c r="IRC133" s="129"/>
      <c r="IRD133" s="129"/>
      <c r="IRE133" s="129"/>
      <c r="IRF133" s="129"/>
      <c r="IRG133" s="129"/>
      <c r="IRH133" s="129"/>
      <c r="IRI133" s="129"/>
      <c r="IRJ133" s="129"/>
      <c r="IRK133" s="129"/>
      <c r="IRL133" s="129"/>
      <c r="IRM133" s="129"/>
      <c r="IRN133" s="129"/>
      <c r="IRO133" s="129"/>
      <c r="IRP133" s="129"/>
      <c r="IRQ133" s="129"/>
      <c r="IRR133" s="129"/>
      <c r="IRS133" s="129"/>
      <c r="IRT133" s="129"/>
      <c r="IRU133" s="129"/>
      <c r="IRV133" s="129"/>
      <c r="IRW133" s="129"/>
      <c r="IRX133" s="129"/>
      <c r="IRY133" s="129"/>
      <c r="IRZ133" s="129"/>
      <c r="ISA133" s="129"/>
      <c r="ISB133" s="129"/>
      <c r="ISC133" s="129"/>
      <c r="ISD133" s="129"/>
      <c r="ISE133" s="129"/>
      <c r="ISF133" s="129"/>
      <c r="ISG133" s="129"/>
      <c r="ISH133" s="129"/>
      <c r="ISI133" s="129"/>
      <c r="ISJ133" s="129"/>
      <c r="ISK133" s="129"/>
      <c r="ISL133" s="129"/>
      <c r="ISM133" s="129"/>
      <c r="ISN133" s="129"/>
      <c r="ISO133" s="129"/>
      <c r="ISP133" s="129"/>
      <c r="ISQ133" s="129"/>
      <c r="ISR133" s="129"/>
      <c r="ISS133" s="129"/>
      <c r="IST133" s="129"/>
      <c r="ISU133" s="129"/>
      <c r="ISV133" s="129"/>
      <c r="ISW133" s="129"/>
      <c r="ISX133" s="129"/>
      <c r="ISY133" s="129"/>
      <c r="ISZ133" s="129"/>
      <c r="ITA133" s="129"/>
      <c r="ITB133" s="129"/>
      <c r="ITC133" s="129"/>
      <c r="ITD133" s="129"/>
      <c r="ITE133" s="129"/>
      <c r="ITF133" s="129"/>
      <c r="ITG133" s="129"/>
      <c r="ITH133" s="129"/>
      <c r="ITI133" s="129"/>
      <c r="ITJ133" s="129"/>
      <c r="ITK133" s="129"/>
      <c r="ITL133" s="129"/>
      <c r="ITM133" s="129"/>
      <c r="ITN133" s="129"/>
      <c r="ITO133" s="129"/>
      <c r="ITP133" s="129"/>
      <c r="ITQ133" s="129"/>
      <c r="ITR133" s="129"/>
      <c r="ITS133" s="129"/>
      <c r="ITT133" s="129"/>
      <c r="ITU133" s="129"/>
      <c r="ITV133" s="129"/>
      <c r="ITW133" s="129"/>
      <c r="ITX133" s="129"/>
      <c r="ITY133" s="129"/>
      <c r="ITZ133" s="129"/>
      <c r="IUA133" s="129"/>
      <c r="IUB133" s="129"/>
      <c r="IUC133" s="129"/>
      <c r="IUD133" s="129"/>
      <c r="IUE133" s="129"/>
      <c r="IUF133" s="129"/>
      <c r="IUG133" s="129"/>
      <c r="IUH133" s="129"/>
      <c r="IUI133" s="129"/>
      <c r="IUJ133" s="129"/>
      <c r="IUK133" s="129"/>
      <c r="IUL133" s="129"/>
      <c r="IUM133" s="129"/>
      <c r="IUN133" s="129"/>
      <c r="IUO133" s="129"/>
      <c r="IUP133" s="129"/>
      <c r="IUQ133" s="129"/>
      <c r="IUR133" s="129"/>
      <c r="IUS133" s="129"/>
      <c r="IUT133" s="129"/>
      <c r="IUU133" s="129"/>
      <c r="IUV133" s="129"/>
      <c r="IUW133" s="129"/>
      <c r="IUX133" s="129"/>
      <c r="IUY133" s="129"/>
      <c r="IUZ133" s="129"/>
      <c r="IVA133" s="129"/>
      <c r="IVB133" s="129"/>
      <c r="IVC133" s="129"/>
      <c r="IVD133" s="129"/>
      <c r="IVE133" s="129"/>
      <c r="IVF133" s="129"/>
      <c r="IVG133" s="129"/>
      <c r="IVH133" s="129"/>
      <c r="IVI133" s="129"/>
      <c r="IVJ133" s="129"/>
      <c r="IVK133" s="129"/>
      <c r="IVL133" s="129"/>
      <c r="IVM133" s="129"/>
      <c r="IVN133" s="129"/>
      <c r="IVO133" s="129"/>
      <c r="IVP133" s="129"/>
      <c r="IVQ133" s="129"/>
      <c r="IVR133" s="129"/>
      <c r="IVS133" s="129"/>
      <c r="IVT133" s="129"/>
      <c r="IVU133" s="129"/>
      <c r="IVV133" s="129"/>
      <c r="IVW133" s="129"/>
      <c r="IVX133" s="129"/>
      <c r="IVY133" s="129"/>
      <c r="IVZ133" s="129"/>
      <c r="IWA133" s="129"/>
      <c r="IWB133" s="129"/>
      <c r="IWC133" s="129"/>
      <c r="IWD133" s="129"/>
      <c r="IWE133" s="129"/>
      <c r="IWF133" s="129"/>
      <c r="IWG133" s="129"/>
      <c r="IWH133" s="129"/>
      <c r="IWI133" s="129"/>
      <c r="IWJ133" s="129"/>
      <c r="IWK133" s="129"/>
      <c r="IWL133" s="129"/>
      <c r="IWM133" s="129"/>
      <c r="IWN133" s="129"/>
      <c r="IWO133" s="129"/>
      <c r="IWP133" s="129"/>
      <c r="IWQ133" s="129"/>
      <c r="IWR133" s="129"/>
      <c r="IWS133" s="129"/>
      <c r="IWT133" s="129"/>
      <c r="IWU133" s="129"/>
      <c r="IWV133" s="129"/>
      <c r="IWW133" s="129"/>
      <c r="IWX133" s="129"/>
      <c r="IWY133" s="129"/>
      <c r="IWZ133" s="129"/>
      <c r="IXA133" s="129"/>
      <c r="IXB133" s="129"/>
      <c r="IXC133" s="129"/>
      <c r="IXD133" s="129"/>
      <c r="IXE133" s="129"/>
      <c r="IXF133" s="129"/>
      <c r="IXG133" s="129"/>
      <c r="IXH133" s="129"/>
      <c r="IXI133" s="129"/>
      <c r="IXJ133" s="129"/>
      <c r="IXK133" s="129"/>
      <c r="IXL133" s="129"/>
      <c r="IXM133" s="129"/>
      <c r="IXN133" s="129"/>
      <c r="IXO133" s="129"/>
      <c r="IXP133" s="129"/>
      <c r="IXQ133" s="129"/>
      <c r="IXR133" s="129"/>
      <c r="IXS133" s="129"/>
      <c r="IXT133" s="129"/>
      <c r="IXU133" s="129"/>
      <c r="IXV133" s="129"/>
      <c r="IXW133" s="129"/>
      <c r="IXX133" s="129"/>
      <c r="IXY133" s="129"/>
      <c r="IXZ133" s="129"/>
      <c r="IYA133" s="129"/>
      <c r="IYB133" s="129"/>
      <c r="IYC133" s="129"/>
      <c r="IYD133" s="129"/>
      <c r="IYE133" s="129"/>
      <c r="IYF133" s="129"/>
      <c r="IYG133" s="129"/>
      <c r="IYH133" s="129"/>
      <c r="IYI133" s="129"/>
      <c r="IYJ133" s="129"/>
      <c r="IYK133" s="129"/>
      <c r="IYL133" s="129"/>
      <c r="IYM133" s="129"/>
      <c r="IYN133" s="129"/>
      <c r="IYO133" s="129"/>
      <c r="IYP133" s="129"/>
      <c r="IYQ133" s="129"/>
      <c r="IYR133" s="129"/>
      <c r="IYS133" s="129"/>
      <c r="IYT133" s="129"/>
      <c r="IYU133" s="129"/>
      <c r="IYV133" s="129"/>
      <c r="IYW133" s="129"/>
      <c r="IYX133" s="129"/>
      <c r="IYY133" s="129"/>
      <c r="IYZ133" s="129"/>
      <c r="IZA133" s="129"/>
      <c r="IZB133" s="129"/>
      <c r="IZC133" s="129"/>
      <c r="IZD133" s="129"/>
      <c r="IZE133" s="129"/>
      <c r="IZF133" s="129"/>
      <c r="IZG133" s="129"/>
      <c r="IZH133" s="129"/>
      <c r="IZI133" s="129"/>
      <c r="IZJ133" s="129"/>
      <c r="IZK133" s="129"/>
      <c r="IZL133" s="129"/>
      <c r="IZM133" s="129"/>
      <c r="IZN133" s="129"/>
      <c r="IZO133" s="129"/>
      <c r="IZP133" s="129"/>
      <c r="IZQ133" s="129"/>
      <c r="IZR133" s="129"/>
      <c r="IZS133" s="129"/>
      <c r="IZT133" s="129"/>
      <c r="IZU133" s="129"/>
      <c r="IZV133" s="129"/>
      <c r="IZW133" s="129"/>
      <c r="IZX133" s="129"/>
      <c r="IZY133" s="129"/>
      <c r="IZZ133" s="129"/>
      <c r="JAA133" s="129"/>
      <c r="JAB133" s="129"/>
      <c r="JAC133" s="129"/>
      <c r="JAD133" s="129"/>
      <c r="JAE133" s="129"/>
      <c r="JAF133" s="129"/>
      <c r="JAG133" s="129"/>
      <c r="JAH133" s="129"/>
      <c r="JAI133" s="129"/>
      <c r="JAJ133" s="129"/>
      <c r="JAK133" s="129"/>
      <c r="JAL133" s="129"/>
      <c r="JAM133" s="129"/>
      <c r="JAN133" s="129"/>
      <c r="JAO133" s="129"/>
      <c r="JAP133" s="129"/>
      <c r="JAQ133" s="129"/>
      <c r="JAR133" s="129"/>
      <c r="JAS133" s="129"/>
      <c r="JAT133" s="129"/>
      <c r="JAU133" s="129"/>
      <c r="JAV133" s="129"/>
      <c r="JAW133" s="129"/>
      <c r="JAX133" s="129"/>
      <c r="JAY133" s="129"/>
      <c r="JAZ133" s="129"/>
      <c r="JBA133" s="129"/>
      <c r="JBB133" s="129"/>
      <c r="JBC133" s="129"/>
      <c r="JBD133" s="129"/>
      <c r="JBE133" s="129"/>
      <c r="JBF133" s="129"/>
      <c r="JBG133" s="129"/>
      <c r="JBH133" s="129"/>
      <c r="JBI133" s="129"/>
      <c r="JBJ133" s="129"/>
      <c r="JBK133" s="129"/>
      <c r="JBL133" s="129"/>
      <c r="JBM133" s="129"/>
      <c r="JBN133" s="129"/>
      <c r="JBO133" s="129"/>
      <c r="JBP133" s="129"/>
      <c r="JBQ133" s="129"/>
      <c r="JBR133" s="129"/>
      <c r="JBS133" s="129"/>
      <c r="JBT133" s="129"/>
      <c r="JBU133" s="129"/>
      <c r="JBV133" s="129"/>
      <c r="JBW133" s="129"/>
      <c r="JBX133" s="129"/>
      <c r="JBY133" s="129"/>
      <c r="JBZ133" s="129"/>
      <c r="JCA133" s="129"/>
      <c r="JCB133" s="129"/>
      <c r="JCC133" s="129"/>
      <c r="JCD133" s="129"/>
      <c r="JCE133" s="129"/>
      <c r="JCF133" s="129"/>
      <c r="JCG133" s="129"/>
      <c r="JCH133" s="129"/>
      <c r="JCI133" s="129"/>
      <c r="JCJ133" s="129"/>
      <c r="JCK133" s="129"/>
      <c r="JCL133" s="129"/>
      <c r="JCM133" s="129"/>
      <c r="JCN133" s="129"/>
      <c r="JCO133" s="129"/>
      <c r="JCP133" s="129"/>
      <c r="JCQ133" s="129"/>
      <c r="JCR133" s="129"/>
      <c r="JCS133" s="129"/>
      <c r="JCT133" s="129"/>
      <c r="JCU133" s="129"/>
      <c r="JCV133" s="129"/>
      <c r="JCW133" s="129"/>
      <c r="JCX133" s="129"/>
      <c r="JCY133" s="129"/>
      <c r="JCZ133" s="129"/>
      <c r="JDA133" s="129"/>
      <c r="JDB133" s="129"/>
      <c r="JDC133" s="129"/>
      <c r="JDD133" s="129"/>
      <c r="JDE133" s="129"/>
      <c r="JDF133" s="129"/>
      <c r="JDG133" s="129"/>
      <c r="JDH133" s="129"/>
      <c r="JDI133" s="129"/>
      <c r="JDJ133" s="129"/>
      <c r="JDK133" s="129"/>
      <c r="JDL133" s="129"/>
      <c r="JDM133" s="129"/>
      <c r="JDN133" s="129"/>
      <c r="JDO133" s="129"/>
      <c r="JDP133" s="129"/>
      <c r="JDQ133" s="129"/>
      <c r="JDR133" s="129"/>
      <c r="JDS133" s="129"/>
      <c r="JDT133" s="129"/>
      <c r="JDU133" s="129"/>
      <c r="JDV133" s="129"/>
      <c r="JDW133" s="129"/>
      <c r="JDX133" s="129"/>
      <c r="JDY133" s="129"/>
      <c r="JDZ133" s="129"/>
      <c r="JEA133" s="129"/>
      <c r="JEB133" s="129"/>
      <c r="JEC133" s="129"/>
      <c r="JED133" s="129"/>
      <c r="JEE133" s="129"/>
      <c r="JEF133" s="129"/>
      <c r="JEG133" s="129"/>
      <c r="JEH133" s="129"/>
      <c r="JEI133" s="129"/>
      <c r="JEJ133" s="129"/>
      <c r="JEK133" s="129"/>
      <c r="JEL133" s="129"/>
      <c r="JEM133" s="129"/>
      <c r="JEN133" s="129"/>
      <c r="JEO133" s="129"/>
      <c r="JEP133" s="129"/>
      <c r="JEQ133" s="129"/>
      <c r="JER133" s="129"/>
      <c r="JES133" s="129"/>
      <c r="JET133" s="129"/>
      <c r="JEU133" s="129"/>
      <c r="JEV133" s="129"/>
      <c r="JEW133" s="129"/>
      <c r="JEX133" s="129"/>
      <c r="JEY133" s="129"/>
      <c r="JEZ133" s="129"/>
      <c r="JFA133" s="129"/>
      <c r="JFB133" s="129"/>
      <c r="JFC133" s="129"/>
      <c r="JFD133" s="129"/>
      <c r="JFE133" s="129"/>
      <c r="JFF133" s="129"/>
      <c r="JFG133" s="129"/>
      <c r="JFH133" s="129"/>
      <c r="JFI133" s="129"/>
      <c r="JFJ133" s="129"/>
      <c r="JFK133" s="129"/>
      <c r="JFL133" s="129"/>
      <c r="JFM133" s="129"/>
      <c r="JFN133" s="129"/>
      <c r="JFO133" s="129"/>
      <c r="JFP133" s="129"/>
      <c r="JFQ133" s="129"/>
      <c r="JFR133" s="129"/>
      <c r="JFS133" s="129"/>
      <c r="JFT133" s="129"/>
      <c r="JFU133" s="129"/>
      <c r="JFV133" s="129"/>
      <c r="JFW133" s="129"/>
      <c r="JFX133" s="129"/>
      <c r="JFY133" s="129"/>
      <c r="JFZ133" s="129"/>
      <c r="JGA133" s="129"/>
      <c r="JGB133" s="129"/>
      <c r="JGC133" s="129"/>
      <c r="JGD133" s="129"/>
      <c r="JGE133" s="129"/>
      <c r="JGF133" s="129"/>
      <c r="JGG133" s="129"/>
      <c r="JGH133" s="129"/>
      <c r="JGI133" s="129"/>
      <c r="JGJ133" s="129"/>
      <c r="JGK133" s="129"/>
      <c r="JGL133" s="129"/>
      <c r="JGM133" s="129"/>
      <c r="JGN133" s="129"/>
      <c r="JGO133" s="129"/>
      <c r="JGP133" s="129"/>
      <c r="JGQ133" s="129"/>
      <c r="JGR133" s="129"/>
      <c r="JGS133" s="129"/>
      <c r="JGT133" s="129"/>
      <c r="JGU133" s="129"/>
      <c r="JGV133" s="129"/>
      <c r="JGW133" s="129"/>
      <c r="JGX133" s="129"/>
      <c r="JGY133" s="129"/>
      <c r="JGZ133" s="129"/>
      <c r="JHA133" s="129"/>
      <c r="JHB133" s="129"/>
      <c r="JHC133" s="129"/>
      <c r="JHD133" s="129"/>
      <c r="JHE133" s="129"/>
      <c r="JHF133" s="129"/>
      <c r="JHG133" s="129"/>
      <c r="JHH133" s="129"/>
      <c r="JHI133" s="129"/>
      <c r="JHJ133" s="129"/>
      <c r="JHK133" s="129"/>
      <c r="JHL133" s="129"/>
      <c r="JHM133" s="129"/>
      <c r="JHN133" s="129"/>
      <c r="JHO133" s="129"/>
      <c r="JHP133" s="129"/>
      <c r="JHQ133" s="129"/>
      <c r="JHR133" s="129"/>
      <c r="JHS133" s="129"/>
      <c r="JHT133" s="129"/>
      <c r="JHU133" s="129"/>
      <c r="JHV133" s="129"/>
      <c r="JHW133" s="129"/>
      <c r="JHX133" s="129"/>
      <c r="JHY133" s="129"/>
      <c r="JHZ133" s="129"/>
      <c r="JIA133" s="129"/>
      <c r="JIB133" s="129"/>
      <c r="JIC133" s="129"/>
      <c r="JID133" s="129"/>
      <c r="JIE133" s="129"/>
      <c r="JIF133" s="129"/>
      <c r="JIG133" s="129"/>
      <c r="JIH133" s="129"/>
      <c r="JII133" s="129"/>
      <c r="JIJ133" s="129"/>
      <c r="JIK133" s="129"/>
      <c r="JIL133" s="129"/>
      <c r="JIM133" s="129"/>
      <c r="JIN133" s="129"/>
      <c r="JIO133" s="129"/>
      <c r="JIP133" s="129"/>
      <c r="JIQ133" s="129"/>
      <c r="JIR133" s="129"/>
      <c r="JIS133" s="129"/>
      <c r="JIT133" s="129"/>
      <c r="JIU133" s="129"/>
      <c r="JIV133" s="129"/>
      <c r="JIW133" s="129"/>
      <c r="JIX133" s="129"/>
      <c r="JIY133" s="129"/>
      <c r="JIZ133" s="129"/>
      <c r="JJA133" s="129"/>
      <c r="JJB133" s="129"/>
      <c r="JJC133" s="129"/>
      <c r="JJD133" s="129"/>
      <c r="JJE133" s="129"/>
      <c r="JJF133" s="129"/>
      <c r="JJG133" s="129"/>
      <c r="JJH133" s="129"/>
      <c r="JJI133" s="129"/>
      <c r="JJJ133" s="129"/>
      <c r="JJK133" s="129"/>
      <c r="JJL133" s="129"/>
      <c r="JJM133" s="129"/>
      <c r="JJN133" s="129"/>
      <c r="JJO133" s="129"/>
      <c r="JJP133" s="129"/>
      <c r="JJQ133" s="129"/>
      <c r="JJR133" s="129"/>
      <c r="JJS133" s="129"/>
      <c r="JJT133" s="129"/>
      <c r="JJU133" s="129"/>
      <c r="JJV133" s="129"/>
      <c r="JJW133" s="129"/>
      <c r="JJX133" s="129"/>
      <c r="JJY133" s="129"/>
      <c r="JJZ133" s="129"/>
      <c r="JKA133" s="129"/>
      <c r="JKB133" s="129"/>
      <c r="JKC133" s="129"/>
      <c r="JKD133" s="129"/>
      <c r="JKE133" s="129"/>
      <c r="JKF133" s="129"/>
      <c r="JKG133" s="129"/>
      <c r="JKH133" s="129"/>
      <c r="JKI133" s="129"/>
      <c r="JKJ133" s="129"/>
      <c r="JKK133" s="129"/>
      <c r="JKL133" s="129"/>
      <c r="JKM133" s="129"/>
      <c r="JKN133" s="129"/>
      <c r="JKO133" s="129"/>
      <c r="JKP133" s="129"/>
      <c r="JKQ133" s="129"/>
      <c r="JKR133" s="129"/>
      <c r="JKS133" s="129"/>
      <c r="JKT133" s="129"/>
      <c r="JKU133" s="129"/>
      <c r="JKV133" s="129"/>
      <c r="JKW133" s="129"/>
      <c r="JKX133" s="129"/>
      <c r="JKY133" s="129"/>
      <c r="JKZ133" s="129"/>
      <c r="JLA133" s="129"/>
      <c r="JLB133" s="129"/>
      <c r="JLC133" s="129"/>
      <c r="JLD133" s="129"/>
      <c r="JLE133" s="129"/>
      <c r="JLF133" s="129"/>
      <c r="JLG133" s="129"/>
      <c r="JLH133" s="129"/>
      <c r="JLI133" s="129"/>
      <c r="JLJ133" s="129"/>
      <c r="JLK133" s="129"/>
      <c r="JLL133" s="129"/>
      <c r="JLM133" s="129"/>
      <c r="JLN133" s="129"/>
      <c r="JLO133" s="129"/>
      <c r="JLP133" s="129"/>
      <c r="JLQ133" s="129"/>
      <c r="JLR133" s="129"/>
      <c r="JLS133" s="129"/>
      <c r="JLT133" s="129"/>
      <c r="JLU133" s="129"/>
      <c r="JLV133" s="129"/>
      <c r="JLW133" s="129"/>
      <c r="JLX133" s="129"/>
      <c r="JLY133" s="129"/>
      <c r="JLZ133" s="129"/>
      <c r="JMA133" s="129"/>
      <c r="JMB133" s="129"/>
      <c r="JMC133" s="129"/>
      <c r="JMD133" s="129"/>
      <c r="JME133" s="129"/>
      <c r="JMF133" s="129"/>
      <c r="JMG133" s="129"/>
      <c r="JMH133" s="129"/>
      <c r="JMI133" s="129"/>
      <c r="JMJ133" s="129"/>
      <c r="JMK133" s="129"/>
      <c r="JML133" s="129"/>
      <c r="JMM133" s="129"/>
      <c r="JMN133" s="129"/>
      <c r="JMO133" s="129"/>
      <c r="JMP133" s="129"/>
      <c r="JMQ133" s="129"/>
      <c r="JMR133" s="129"/>
      <c r="JMS133" s="129"/>
      <c r="JMT133" s="129"/>
      <c r="JMU133" s="129"/>
      <c r="JMV133" s="129"/>
      <c r="JMW133" s="129"/>
      <c r="JMX133" s="129"/>
      <c r="JMY133" s="129"/>
      <c r="JMZ133" s="129"/>
      <c r="JNA133" s="129"/>
      <c r="JNB133" s="129"/>
      <c r="JNC133" s="129"/>
      <c r="JND133" s="129"/>
      <c r="JNE133" s="129"/>
      <c r="JNF133" s="129"/>
      <c r="JNG133" s="129"/>
      <c r="JNH133" s="129"/>
      <c r="JNI133" s="129"/>
      <c r="JNJ133" s="129"/>
      <c r="JNK133" s="129"/>
      <c r="JNL133" s="129"/>
      <c r="JNM133" s="129"/>
      <c r="JNN133" s="129"/>
      <c r="JNO133" s="129"/>
      <c r="JNP133" s="129"/>
      <c r="JNQ133" s="129"/>
      <c r="JNR133" s="129"/>
      <c r="JNS133" s="129"/>
      <c r="JNT133" s="129"/>
      <c r="JNU133" s="129"/>
      <c r="JNV133" s="129"/>
      <c r="JNW133" s="129"/>
      <c r="JNX133" s="129"/>
      <c r="JNY133" s="129"/>
      <c r="JNZ133" s="129"/>
      <c r="JOA133" s="129"/>
      <c r="JOB133" s="129"/>
      <c r="JOC133" s="129"/>
      <c r="JOD133" s="129"/>
      <c r="JOE133" s="129"/>
      <c r="JOF133" s="129"/>
      <c r="JOG133" s="129"/>
      <c r="JOH133" s="129"/>
      <c r="JOI133" s="129"/>
      <c r="JOJ133" s="129"/>
      <c r="JOK133" s="129"/>
      <c r="JOL133" s="129"/>
      <c r="JOM133" s="129"/>
      <c r="JON133" s="129"/>
      <c r="JOO133" s="129"/>
      <c r="JOP133" s="129"/>
      <c r="JOQ133" s="129"/>
      <c r="JOR133" s="129"/>
      <c r="JOS133" s="129"/>
      <c r="JOT133" s="129"/>
      <c r="JOU133" s="129"/>
      <c r="JOV133" s="129"/>
      <c r="JOW133" s="129"/>
      <c r="JOX133" s="129"/>
      <c r="JOY133" s="129"/>
      <c r="JOZ133" s="129"/>
      <c r="JPA133" s="129"/>
      <c r="JPB133" s="129"/>
      <c r="JPC133" s="129"/>
      <c r="JPD133" s="129"/>
      <c r="JPE133" s="129"/>
      <c r="JPF133" s="129"/>
      <c r="JPG133" s="129"/>
      <c r="JPH133" s="129"/>
      <c r="JPI133" s="129"/>
      <c r="JPJ133" s="129"/>
      <c r="JPK133" s="129"/>
      <c r="JPL133" s="129"/>
      <c r="JPM133" s="129"/>
      <c r="JPN133" s="129"/>
      <c r="JPO133" s="129"/>
      <c r="JPP133" s="129"/>
      <c r="JPQ133" s="129"/>
      <c r="JPR133" s="129"/>
      <c r="JPS133" s="129"/>
      <c r="JPT133" s="129"/>
      <c r="JPU133" s="129"/>
      <c r="JPV133" s="129"/>
      <c r="JPW133" s="129"/>
      <c r="JPX133" s="129"/>
      <c r="JPY133" s="129"/>
      <c r="JPZ133" s="129"/>
      <c r="JQA133" s="129"/>
      <c r="JQB133" s="129"/>
      <c r="JQC133" s="129"/>
      <c r="JQD133" s="129"/>
      <c r="JQE133" s="129"/>
      <c r="JQF133" s="129"/>
      <c r="JQG133" s="129"/>
      <c r="JQH133" s="129"/>
      <c r="JQI133" s="129"/>
      <c r="JQJ133" s="129"/>
      <c r="JQK133" s="129"/>
      <c r="JQL133" s="129"/>
      <c r="JQM133" s="129"/>
      <c r="JQN133" s="129"/>
      <c r="JQO133" s="129"/>
      <c r="JQP133" s="129"/>
      <c r="JQQ133" s="129"/>
      <c r="JQR133" s="129"/>
      <c r="JQS133" s="129"/>
      <c r="JQT133" s="129"/>
      <c r="JQU133" s="129"/>
      <c r="JQV133" s="129"/>
      <c r="JQW133" s="129"/>
      <c r="JQX133" s="129"/>
      <c r="JQY133" s="129"/>
      <c r="JQZ133" s="129"/>
      <c r="JRA133" s="129"/>
      <c r="JRB133" s="129"/>
      <c r="JRC133" s="129"/>
      <c r="JRD133" s="129"/>
      <c r="JRE133" s="129"/>
      <c r="JRF133" s="129"/>
      <c r="JRG133" s="129"/>
      <c r="JRH133" s="129"/>
      <c r="JRI133" s="129"/>
      <c r="JRJ133" s="129"/>
      <c r="JRK133" s="129"/>
      <c r="JRL133" s="129"/>
      <c r="JRM133" s="129"/>
      <c r="JRN133" s="129"/>
      <c r="JRO133" s="129"/>
      <c r="JRP133" s="129"/>
      <c r="JRQ133" s="129"/>
      <c r="JRR133" s="129"/>
      <c r="JRS133" s="129"/>
      <c r="JRT133" s="129"/>
      <c r="JRU133" s="129"/>
      <c r="JRV133" s="129"/>
      <c r="JRW133" s="129"/>
      <c r="JRX133" s="129"/>
      <c r="JRY133" s="129"/>
      <c r="JRZ133" s="129"/>
      <c r="JSA133" s="129"/>
      <c r="JSB133" s="129"/>
      <c r="JSC133" s="129"/>
      <c r="JSD133" s="129"/>
      <c r="JSE133" s="129"/>
      <c r="JSF133" s="129"/>
      <c r="JSG133" s="129"/>
      <c r="JSH133" s="129"/>
      <c r="JSI133" s="129"/>
      <c r="JSJ133" s="129"/>
      <c r="JSK133" s="129"/>
      <c r="JSL133" s="129"/>
      <c r="JSM133" s="129"/>
      <c r="JSN133" s="129"/>
      <c r="JSO133" s="129"/>
      <c r="JSP133" s="129"/>
      <c r="JSQ133" s="129"/>
      <c r="JSR133" s="129"/>
      <c r="JSS133" s="129"/>
      <c r="JST133" s="129"/>
      <c r="JSU133" s="129"/>
      <c r="JSV133" s="129"/>
      <c r="JSW133" s="129"/>
      <c r="JSX133" s="129"/>
      <c r="JSY133" s="129"/>
      <c r="JSZ133" s="129"/>
      <c r="JTA133" s="129"/>
      <c r="JTB133" s="129"/>
      <c r="JTC133" s="129"/>
      <c r="JTD133" s="129"/>
      <c r="JTE133" s="129"/>
      <c r="JTF133" s="129"/>
      <c r="JTG133" s="129"/>
      <c r="JTH133" s="129"/>
      <c r="JTI133" s="129"/>
      <c r="JTJ133" s="129"/>
      <c r="JTK133" s="129"/>
      <c r="JTL133" s="129"/>
      <c r="JTM133" s="129"/>
      <c r="JTN133" s="129"/>
      <c r="JTO133" s="129"/>
      <c r="JTP133" s="129"/>
      <c r="JTQ133" s="129"/>
      <c r="JTR133" s="129"/>
      <c r="JTS133" s="129"/>
      <c r="JTT133" s="129"/>
      <c r="JTU133" s="129"/>
      <c r="JTV133" s="129"/>
      <c r="JTW133" s="129"/>
      <c r="JTX133" s="129"/>
      <c r="JTY133" s="129"/>
      <c r="JTZ133" s="129"/>
      <c r="JUA133" s="129"/>
      <c r="JUB133" s="129"/>
      <c r="JUC133" s="129"/>
      <c r="JUD133" s="129"/>
      <c r="JUE133" s="129"/>
      <c r="JUF133" s="129"/>
      <c r="JUG133" s="129"/>
      <c r="JUH133" s="129"/>
      <c r="JUI133" s="129"/>
      <c r="JUJ133" s="129"/>
      <c r="JUK133" s="129"/>
      <c r="JUL133" s="129"/>
      <c r="JUM133" s="129"/>
      <c r="JUN133" s="129"/>
      <c r="JUO133" s="129"/>
      <c r="JUP133" s="129"/>
      <c r="JUQ133" s="129"/>
      <c r="JUR133" s="129"/>
      <c r="JUS133" s="129"/>
      <c r="JUT133" s="129"/>
      <c r="JUU133" s="129"/>
      <c r="JUV133" s="129"/>
      <c r="JUW133" s="129"/>
      <c r="JUX133" s="129"/>
      <c r="JUY133" s="129"/>
      <c r="JUZ133" s="129"/>
      <c r="JVA133" s="129"/>
      <c r="JVB133" s="129"/>
      <c r="JVC133" s="129"/>
      <c r="JVD133" s="129"/>
      <c r="JVE133" s="129"/>
      <c r="JVF133" s="129"/>
      <c r="JVG133" s="129"/>
      <c r="JVH133" s="129"/>
      <c r="JVI133" s="129"/>
      <c r="JVJ133" s="129"/>
      <c r="JVK133" s="129"/>
      <c r="JVL133" s="129"/>
      <c r="JVM133" s="129"/>
      <c r="JVN133" s="129"/>
      <c r="JVO133" s="129"/>
      <c r="JVP133" s="129"/>
      <c r="JVQ133" s="129"/>
      <c r="JVR133" s="129"/>
      <c r="JVS133" s="129"/>
      <c r="JVT133" s="129"/>
      <c r="JVU133" s="129"/>
      <c r="JVV133" s="129"/>
      <c r="JVW133" s="129"/>
      <c r="JVX133" s="129"/>
      <c r="JVY133" s="129"/>
      <c r="JVZ133" s="129"/>
      <c r="JWA133" s="129"/>
      <c r="JWB133" s="129"/>
      <c r="JWC133" s="129"/>
      <c r="JWD133" s="129"/>
      <c r="JWE133" s="129"/>
      <c r="JWF133" s="129"/>
      <c r="JWG133" s="129"/>
      <c r="JWH133" s="129"/>
      <c r="JWI133" s="129"/>
      <c r="JWJ133" s="129"/>
      <c r="JWK133" s="129"/>
      <c r="JWL133" s="129"/>
      <c r="JWM133" s="129"/>
      <c r="JWN133" s="129"/>
      <c r="JWO133" s="129"/>
      <c r="JWP133" s="129"/>
      <c r="JWQ133" s="129"/>
      <c r="JWR133" s="129"/>
      <c r="JWS133" s="129"/>
      <c r="JWT133" s="129"/>
      <c r="JWU133" s="129"/>
      <c r="JWV133" s="129"/>
      <c r="JWW133" s="129"/>
      <c r="JWX133" s="129"/>
      <c r="JWY133" s="129"/>
      <c r="JWZ133" s="129"/>
      <c r="JXA133" s="129"/>
      <c r="JXB133" s="129"/>
      <c r="JXC133" s="129"/>
      <c r="JXD133" s="129"/>
      <c r="JXE133" s="129"/>
      <c r="JXF133" s="129"/>
      <c r="JXG133" s="129"/>
      <c r="JXH133" s="129"/>
      <c r="JXI133" s="129"/>
      <c r="JXJ133" s="129"/>
      <c r="JXK133" s="129"/>
      <c r="JXL133" s="129"/>
      <c r="JXM133" s="129"/>
      <c r="JXN133" s="129"/>
      <c r="JXO133" s="129"/>
      <c r="JXP133" s="129"/>
      <c r="JXQ133" s="129"/>
      <c r="JXR133" s="129"/>
      <c r="JXS133" s="129"/>
      <c r="JXT133" s="129"/>
      <c r="JXU133" s="129"/>
      <c r="JXV133" s="129"/>
      <c r="JXW133" s="129"/>
      <c r="JXX133" s="129"/>
      <c r="JXY133" s="129"/>
      <c r="JXZ133" s="129"/>
      <c r="JYA133" s="129"/>
      <c r="JYB133" s="129"/>
      <c r="JYC133" s="129"/>
      <c r="JYD133" s="129"/>
      <c r="JYE133" s="129"/>
      <c r="JYF133" s="129"/>
      <c r="JYG133" s="129"/>
      <c r="JYH133" s="129"/>
      <c r="JYI133" s="129"/>
      <c r="JYJ133" s="129"/>
      <c r="JYK133" s="129"/>
      <c r="JYL133" s="129"/>
      <c r="JYM133" s="129"/>
      <c r="JYN133" s="129"/>
      <c r="JYO133" s="129"/>
      <c r="JYP133" s="129"/>
      <c r="JYQ133" s="129"/>
      <c r="JYR133" s="129"/>
      <c r="JYS133" s="129"/>
      <c r="JYT133" s="129"/>
      <c r="JYU133" s="129"/>
      <c r="JYV133" s="129"/>
      <c r="JYW133" s="129"/>
      <c r="JYX133" s="129"/>
      <c r="JYY133" s="129"/>
      <c r="JYZ133" s="129"/>
      <c r="JZA133" s="129"/>
      <c r="JZB133" s="129"/>
      <c r="JZC133" s="129"/>
      <c r="JZD133" s="129"/>
      <c r="JZE133" s="129"/>
      <c r="JZF133" s="129"/>
      <c r="JZG133" s="129"/>
      <c r="JZH133" s="129"/>
      <c r="JZI133" s="129"/>
      <c r="JZJ133" s="129"/>
      <c r="JZK133" s="129"/>
      <c r="JZL133" s="129"/>
      <c r="JZM133" s="129"/>
      <c r="JZN133" s="129"/>
      <c r="JZO133" s="129"/>
      <c r="JZP133" s="129"/>
      <c r="JZQ133" s="129"/>
      <c r="JZR133" s="129"/>
      <c r="JZS133" s="129"/>
      <c r="JZT133" s="129"/>
      <c r="JZU133" s="129"/>
      <c r="JZV133" s="129"/>
      <c r="JZW133" s="129"/>
      <c r="JZX133" s="129"/>
      <c r="JZY133" s="129"/>
      <c r="JZZ133" s="129"/>
      <c r="KAA133" s="129"/>
      <c r="KAB133" s="129"/>
      <c r="KAC133" s="129"/>
      <c r="KAD133" s="129"/>
      <c r="KAE133" s="129"/>
      <c r="KAF133" s="129"/>
      <c r="KAG133" s="129"/>
      <c r="KAH133" s="129"/>
      <c r="KAI133" s="129"/>
      <c r="KAJ133" s="129"/>
      <c r="KAK133" s="129"/>
      <c r="KAL133" s="129"/>
      <c r="KAM133" s="129"/>
      <c r="KAN133" s="129"/>
      <c r="KAO133" s="129"/>
      <c r="KAP133" s="129"/>
      <c r="KAQ133" s="129"/>
      <c r="KAR133" s="129"/>
      <c r="KAS133" s="129"/>
      <c r="KAT133" s="129"/>
      <c r="KAU133" s="129"/>
      <c r="KAV133" s="129"/>
      <c r="KAW133" s="129"/>
      <c r="KAX133" s="129"/>
      <c r="KAY133" s="129"/>
      <c r="KAZ133" s="129"/>
      <c r="KBA133" s="129"/>
      <c r="KBB133" s="129"/>
      <c r="KBC133" s="129"/>
      <c r="KBD133" s="129"/>
      <c r="KBE133" s="129"/>
      <c r="KBF133" s="129"/>
      <c r="KBG133" s="129"/>
      <c r="KBH133" s="129"/>
      <c r="KBI133" s="129"/>
      <c r="KBJ133" s="129"/>
      <c r="KBK133" s="129"/>
      <c r="KBL133" s="129"/>
      <c r="KBM133" s="129"/>
      <c r="KBN133" s="129"/>
      <c r="KBO133" s="129"/>
      <c r="KBP133" s="129"/>
      <c r="KBQ133" s="129"/>
      <c r="KBR133" s="129"/>
      <c r="KBS133" s="129"/>
      <c r="KBT133" s="129"/>
      <c r="KBU133" s="129"/>
      <c r="KBV133" s="129"/>
      <c r="KBW133" s="129"/>
      <c r="KBX133" s="129"/>
      <c r="KBY133" s="129"/>
      <c r="KBZ133" s="129"/>
      <c r="KCA133" s="129"/>
      <c r="KCB133" s="129"/>
      <c r="KCC133" s="129"/>
      <c r="KCD133" s="129"/>
      <c r="KCE133" s="129"/>
      <c r="KCF133" s="129"/>
      <c r="KCG133" s="129"/>
      <c r="KCH133" s="129"/>
      <c r="KCI133" s="129"/>
      <c r="KCJ133" s="129"/>
      <c r="KCK133" s="129"/>
      <c r="KCL133" s="129"/>
      <c r="KCM133" s="129"/>
      <c r="KCN133" s="129"/>
      <c r="KCO133" s="129"/>
      <c r="KCP133" s="129"/>
      <c r="KCQ133" s="129"/>
      <c r="KCR133" s="129"/>
      <c r="KCS133" s="129"/>
      <c r="KCT133" s="129"/>
      <c r="KCU133" s="129"/>
      <c r="KCV133" s="129"/>
      <c r="KCW133" s="129"/>
      <c r="KCX133" s="129"/>
      <c r="KCY133" s="129"/>
      <c r="KCZ133" s="129"/>
      <c r="KDA133" s="129"/>
      <c r="KDB133" s="129"/>
      <c r="KDC133" s="129"/>
      <c r="KDD133" s="129"/>
      <c r="KDE133" s="129"/>
      <c r="KDF133" s="129"/>
      <c r="KDG133" s="129"/>
      <c r="KDH133" s="129"/>
      <c r="KDI133" s="129"/>
      <c r="KDJ133" s="129"/>
      <c r="KDK133" s="129"/>
      <c r="KDL133" s="129"/>
      <c r="KDM133" s="129"/>
      <c r="KDN133" s="129"/>
      <c r="KDO133" s="129"/>
      <c r="KDP133" s="129"/>
      <c r="KDQ133" s="129"/>
      <c r="KDR133" s="129"/>
      <c r="KDS133" s="129"/>
      <c r="KDT133" s="129"/>
      <c r="KDU133" s="129"/>
      <c r="KDV133" s="129"/>
      <c r="KDW133" s="129"/>
      <c r="KDX133" s="129"/>
      <c r="KDY133" s="129"/>
      <c r="KDZ133" s="129"/>
      <c r="KEA133" s="129"/>
      <c r="KEB133" s="129"/>
      <c r="KEC133" s="129"/>
      <c r="KED133" s="129"/>
      <c r="KEE133" s="129"/>
      <c r="KEF133" s="129"/>
      <c r="KEG133" s="129"/>
      <c r="KEH133" s="129"/>
      <c r="KEI133" s="129"/>
      <c r="KEJ133" s="129"/>
      <c r="KEK133" s="129"/>
      <c r="KEL133" s="129"/>
      <c r="KEM133" s="129"/>
      <c r="KEN133" s="129"/>
      <c r="KEO133" s="129"/>
      <c r="KEP133" s="129"/>
      <c r="KEQ133" s="129"/>
      <c r="KER133" s="129"/>
      <c r="KES133" s="129"/>
      <c r="KET133" s="129"/>
      <c r="KEU133" s="129"/>
      <c r="KEV133" s="129"/>
      <c r="KEW133" s="129"/>
      <c r="KEX133" s="129"/>
      <c r="KEY133" s="129"/>
      <c r="KEZ133" s="129"/>
      <c r="KFA133" s="129"/>
      <c r="KFB133" s="129"/>
      <c r="KFC133" s="129"/>
      <c r="KFD133" s="129"/>
      <c r="KFE133" s="129"/>
      <c r="KFF133" s="129"/>
      <c r="KFG133" s="129"/>
      <c r="KFH133" s="129"/>
      <c r="KFI133" s="129"/>
      <c r="KFJ133" s="129"/>
      <c r="KFK133" s="129"/>
      <c r="KFL133" s="129"/>
      <c r="KFM133" s="129"/>
      <c r="KFN133" s="129"/>
      <c r="KFO133" s="129"/>
      <c r="KFP133" s="129"/>
      <c r="KFQ133" s="129"/>
      <c r="KFR133" s="129"/>
      <c r="KFS133" s="129"/>
      <c r="KFT133" s="129"/>
      <c r="KFU133" s="129"/>
      <c r="KFV133" s="129"/>
      <c r="KFW133" s="129"/>
      <c r="KFX133" s="129"/>
      <c r="KFY133" s="129"/>
      <c r="KFZ133" s="129"/>
      <c r="KGA133" s="129"/>
      <c r="KGB133" s="129"/>
      <c r="KGC133" s="129"/>
      <c r="KGD133" s="129"/>
      <c r="KGE133" s="129"/>
      <c r="KGF133" s="129"/>
      <c r="KGG133" s="129"/>
      <c r="KGH133" s="129"/>
      <c r="KGI133" s="129"/>
      <c r="KGJ133" s="129"/>
      <c r="KGK133" s="129"/>
      <c r="KGL133" s="129"/>
      <c r="KGM133" s="129"/>
      <c r="KGN133" s="129"/>
      <c r="KGO133" s="129"/>
      <c r="KGP133" s="129"/>
      <c r="KGQ133" s="129"/>
      <c r="KGR133" s="129"/>
      <c r="KGS133" s="129"/>
      <c r="KGT133" s="129"/>
      <c r="KGU133" s="129"/>
      <c r="KGV133" s="129"/>
      <c r="KGW133" s="129"/>
      <c r="KGX133" s="129"/>
      <c r="KGY133" s="129"/>
      <c r="KGZ133" s="129"/>
      <c r="KHA133" s="129"/>
      <c r="KHB133" s="129"/>
      <c r="KHC133" s="129"/>
      <c r="KHD133" s="129"/>
      <c r="KHE133" s="129"/>
      <c r="KHF133" s="129"/>
      <c r="KHG133" s="129"/>
      <c r="KHH133" s="129"/>
      <c r="KHI133" s="129"/>
      <c r="KHJ133" s="129"/>
      <c r="KHK133" s="129"/>
      <c r="KHL133" s="129"/>
      <c r="KHM133" s="129"/>
      <c r="KHN133" s="129"/>
      <c r="KHO133" s="129"/>
      <c r="KHP133" s="129"/>
      <c r="KHQ133" s="129"/>
      <c r="KHR133" s="129"/>
      <c r="KHS133" s="129"/>
      <c r="KHT133" s="129"/>
      <c r="KHU133" s="129"/>
      <c r="KHV133" s="129"/>
      <c r="KHW133" s="129"/>
      <c r="KHX133" s="129"/>
      <c r="KHY133" s="129"/>
      <c r="KHZ133" s="129"/>
      <c r="KIA133" s="129"/>
      <c r="KIB133" s="129"/>
      <c r="KIC133" s="129"/>
      <c r="KID133" s="129"/>
      <c r="KIE133" s="129"/>
      <c r="KIF133" s="129"/>
      <c r="KIG133" s="129"/>
      <c r="KIH133" s="129"/>
      <c r="KII133" s="129"/>
      <c r="KIJ133" s="129"/>
      <c r="KIK133" s="129"/>
      <c r="KIL133" s="129"/>
      <c r="KIM133" s="129"/>
      <c r="KIN133" s="129"/>
      <c r="KIO133" s="129"/>
      <c r="KIP133" s="129"/>
      <c r="KIQ133" s="129"/>
      <c r="KIR133" s="129"/>
      <c r="KIS133" s="129"/>
      <c r="KIT133" s="129"/>
      <c r="KIU133" s="129"/>
      <c r="KIV133" s="129"/>
      <c r="KIW133" s="129"/>
      <c r="KIX133" s="129"/>
      <c r="KIY133" s="129"/>
      <c r="KIZ133" s="129"/>
      <c r="KJA133" s="129"/>
      <c r="KJB133" s="129"/>
      <c r="KJC133" s="129"/>
      <c r="KJD133" s="129"/>
      <c r="KJE133" s="129"/>
      <c r="KJF133" s="129"/>
      <c r="KJG133" s="129"/>
      <c r="KJH133" s="129"/>
      <c r="KJI133" s="129"/>
      <c r="KJJ133" s="129"/>
      <c r="KJK133" s="129"/>
      <c r="KJL133" s="129"/>
      <c r="KJM133" s="129"/>
      <c r="KJN133" s="129"/>
      <c r="KJO133" s="129"/>
      <c r="KJP133" s="129"/>
      <c r="KJQ133" s="129"/>
      <c r="KJR133" s="129"/>
      <c r="KJS133" s="129"/>
      <c r="KJT133" s="129"/>
      <c r="KJU133" s="129"/>
      <c r="KJV133" s="129"/>
      <c r="KJW133" s="129"/>
      <c r="KJX133" s="129"/>
      <c r="KJY133" s="129"/>
      <c r="KJZ133" s="129"/>
      <c r="KKA133" s="129"/>
      <c r="KKB133" s="129"/>
      <c r="KKC133" s="129"/>
      <c r="KKD133" s="129"/>
      <c r="KKE133" s="129"/>
      <c r="KKF133" s="129"/>
      <c r="KKG133" s="129"/>
      <c r="KKH133" s="129"/>
      <c r="KKI133" s="129"/>
      <c r="KKJ133" s="129"/>
      <c r="KKK133" s="129"/>
      <c r="KKL133" s="129"/>
      <c r="KKM133" s="129"/>
      <c r="KKN133" s="129"/>
      <c r="KKO133" s="129"/>
      <c r="KKP133" s="129"/>
      <c r="KKQ133" s="129"/>
      <c r="KKR133" s="129"/>
      <c r="KKS133" s="129"/>
      <c r="KKT133" s="129"/>
      <c r="KKU133" s="129"/>
      <c r="KKV133" s="129"/>
      <c r="KKW133" s="129"/>
      <c r="KKX133" s="129"/>
      <c r="KKY133" s="129"/>
      <c r="KKZ133" s="129"/>
      <c r="KLA133" s="129"/>
      <c r="KLB133" s="129"/>
      <c r="KLC133" s="129"/>
      <c r="KLD133" s="129"/>
      <c r="KLE133" s="129"/>
      <c r="KLF133" s="129"/>
      <c r="KLG133" s="129"/>
      <c r="KLH133" s="129"/>
      <c r="KLI133" s="129"/>
      <c r="KLJ133" s="129"/>
      <c r="KLK133" s="129"/>
      <c r="KLL133" s="129"/>
      <c r="KLM133" s="129"/>
      <c r="KLN133" s="129"/>
      <c r="KLO133" s="129"/>
      <c r="KLP133" s="129"/>
      <c r="KLQ133" s="129"/>
      <c r="KLR133" s="129"/>
      <c r="KLS133" s="129"/>
      <c r="KLT133" s="129"/>
      <c r="KLU133" s="129"/>
      <c r="KLV133" s="129"/>
      <c r="KLW133" s="129"/>
      <c r="KLX133" s="129"/>
      <c r="KLY133" s="129"/>
      <c r="KLZ133" s="129"/>
      <c r="KMA133" s="129"/>
      <c r="KMB133" s="129"/>
      <c r="KMC133" s="129"/>
      <c r="KMD133" s="129"/>
      <c r="KME133" s="129"/>
      <c r="KMF133" s="129"/>
      <c r="KMG133" s="129"/>
      <c r="KMH133" s="129"/>
      <c r="KMI133" s="129"/>
      <c r="KMJ133" s="129"/>
      <c r="KMK133" s="129"/>
      <c r="KML133" s="129"/>
      <c r="KMM133" s="129"/>
      <c r="KMN133" s="129"/>
      <c r="KMO133" s="129"/>
      <c r="KMP133" s="129"/>
      <c r="KMQ133" s="129"/>
      <c r="KMR133" s="129"/>
      <c r="KMS133" s="129"/>
      <c r="KMT133" s="129"/>
      <c r="KMU133" s="129"/>
      <c r="KMV133" s="129"/>
      <c r="KMW133" s="129"/>
      <c r="KMX133" s="129"/>
      <c r="KMY133" s="129"/>
      <c r="KMZ133" s="129"/>
      <c r="KNA133" s="129"/>
      <c r="KNB133" s="129"/>
      <c r="KNC133" s="129"/>
      <c r="KND133" s="129"/>
      <c r="KNE133" s="129"/>
      <c r="KNF133" s="129"/>
      <c r="KNG133" s="129"/>
      <c r="KNH133" s="129"/>
      <c r="KNI133" s="129"/>
      <c r="KNJ133" s="129"/>
      <c r="KNK133" s="129"/>
      <c r="KNL133" s="129"/>
      <c r="KNM133" s="129"/>
      <c r="KNN133" s="129"/>
      <c r="KNO133" s="129"/>
      <c r="KNP133" s="129"/>
      <c r="KNQ133" s="129"/>
      <c r="KNR133" s="129"/>
      <c r="KNS133" s="129"/>
      <c r="KNT133" s="129"/>
      <c r="KNU133" s="129"/>
      <c r="KNV133" s="129"/>
      <c r="KNW133" s="129"/>
      <c r="KNX133" s="129"/>
      <c r="KNY133" s="129"/>
      <c r="KNZ133" s="129"/>
      <c r="KOA133" s="129"/>
      <c r="KOB133" s="129"/>
      <c r="KOC133" s="129"/>
      <c r="KOD133" s="129"/>
      <c r="KOE133" s="129"/>
      <c r="KOF133" s="129"/>
      <c r="KOG133" s="129"/>
      <c r="KOH133" s="129"/>
      <c r="KOI133" s="129"/>
      <c r="KOJ133" s="129"/>
      <c r="KOK133" s="129"/>
      <c r="KOL133" s="129"/>
      <c r="KOM133" s="129"/>
      <c r="KON133" s="129"/>
      <c r="KOO133" s="129"/>
      <c r="KOP133" s="129"/>
      <c r="KOQ133" s="129"/>
      <c r="KOR133" s="129"/>
      <c r="KOS133" s="129"/>
      <c r="KOT133" s="129"/>
      <c r="KOU133" s="129"/>
      <c r="KOV133" s="129"/>
      <c r="KOW133" s="129"/>
      <c r="KOX133" s="129"/>
      <c r="KOY133" s="129"/>
      <c r="KOZ133" s="129"/>
      <c r="KPA133" s="129"/>
      <c r="KPB133" s="129"/>
      <c r="KPC133" s="129"/>
      <c r="KPD133" s="129"/>
      <c r="KPE133" s="129"/>
      <c r="KPF133" s="129"/>
      <c r="KPG133" s="129"/>
      <c r="KPH133" s="129"/>
      <c r="KPI133" s="129"/>
      <c r="KPJ133" s="129"/>
      <c r="KPK133" s="129"/>
      <c r="KPL133" s="129"/>
      <c r="KPM133" s="129"/>
      <c r="KPN133" s="129"/>
      <c r="KPO133" s="129"/>
      <c r="KPP133" s="129"/>
      <c r="KPQ133" s="129"/>
      <c r="KPR133" s="129"/>
      <c r="KPS133" s="129"/>
      <c r="KPT133" s="129"/>
      <c r="KPU133" s="129"/>
      <c r="KPV133" s="129"/>
      <c r="KPW133" s="129"/>
      <c r="KPX133" s="129"/>
      <c r="KPY133" s="129"/>
      <c r="KPZ133" s="129"/>
      <c r="KQA133" s="129"/>
      <c r="KQB133" s="129"/>
      <c r="KQC133" s="129"/>
      <c r="KQD133" s="129"/>
      <c r="KQE133" s="129"/>
      <c r="KQF133" s="129"/>
      <c r="KQG133" s="129"/>
      <c r="KQH133" s="129"/>
      <c r="KQI133" s="129"/>
      <c r="KQJ133" s="129"/>
      <c r="KQK133" s="129"/>
      <c r="KQL133" s="129"/>
      <c r="KQM133" s="129"/>
      <c r="KQN133" s="129"/>
      <c r="KQO133" s="129"/>
      <c r="KQP133" s="129"/>
      <c r="KQQ133" s="129"/>
      <c r="KQR133" s="129"/>
      <c r="KQS133" s="129"/>
      <c r="KQT133" s="129"/>
      <c r="KQU133" s="129"/>
      <c r="KQV133" s="129"/>
      <c r="KQW133" s="129"/>
      <c r="KQX133" s="129"/>
      <c r="KQY133" s="129"/>
      <c r="KQZ133" s="129"/>
      <c r="KRA133" s="129"/>
      <c r="KRB133" s="129"/>
      <c r="KRC133" s="129"/>
      <c r="KRD133" s="129"/>
      <c r="KRE133" s="129"/>
      <c r="KRF133" s="129"/>
      <c r="KRG133" s="129"/>
      <c r="KRH133" s="129"/>
      <c r="KRI133" s="129"/>
      <c r="KRJ133" s="129"/>
      <c r="KRK133" s="129"/>
      <c r="KRL133" s="129"/>
      <c r="KRM133" s="129"/>
      <c r="KRN133" s="129"/>
      <c r="KRO133" s="129"/>
      <c r="KRP133" s="129"/>
      <c r="KRQ133" s="129"/>
      <c r="KRR133" s="129"/>
      <c r="KRS133" s="129"/>
      <c r="KRT133" s="129"/>
      <c r="KRU133" s="129"/>
      <c r="KRV133" s="129"/>
      <c r="KRW133" s="129"/>
      <c r="KRX133" s="129"/>
      <c r="KRY133" s="129"/>
      <c r="KRZ133" s="129"/>
      <c r="KSA133" s="129"/>
      <c r="KSB133" s="129"/>
      <c r="KSC133" s="129"/>
      <c r="KSD133" s="129"/>
      <c r="KSE133" s="129"/>
      <c r="KSF133" s="129"/>
      <c r="KSG133" s="129"/>
      <c r="KSH133" s="129"/>
      <c r="KSI133" s="129"/>
      <c r="KSJ133" s="129"/>
      <c r="KSK133" s="129"/>
      <c r="KSL133" s="129"/>
      <c r="KSM133" s="129"/>
      <c r="KSN133" s="129"/>
      <c r="KSO133" s="129"/>
      <c r="KSP133" s="129"/>
      <c r="KSQ133" s="129"/>
      <c r="KSR133" s="129"/>
      <c r="KSS133" s="129"/>
      <c r="KST133" s="129"/>
      <c r="KSU133" s="129"/>
      <c r="KSV133" s="129"/>
      <c r="KSW133" s="129"/>
      <c r="KSX133" s="129"/>
      <c r="KSY133" s="129"/>
      <c r="KSZ133" s="129"/>
      <c r="KTA133" s="129"/>
      <c r="KTB133" s="129"/>
      <c r="KTC133" s="129"/>
      <c r="KTD133" s="129"/>
      <c r="KTE133" s="129"/>
      <c r="KTF133" s="129"/>
      <c r="KTG133" s="129"/>
      <c r="KTH133" s="129"/>
      <c r="KTI133" s="129"/>
      <c r="KTJ133" s="129"/>
      <c r="KTK133" s="129"/>
      <c r="KTL133" s="129"/>
      <c r="KTM133" s="129"/>
      <c r="KTN133" s="129"/>
      <c r="KTO133" s="129"/>
      <c r="KTP133" s="129"/>
      <c r="KTQ133" s="129"/>
      <c r="KTR133" s="129"/>
      <c r="KTS133" s="129"/>
      <c r="KTT133" s="129"/>
      <c r="KTU133" s="129"/>
      <c r="KTV133" s="129"/>
      <c r="KTW133" s="129"/>
      <c r="KTX133" s="129"/>
      <c r="KTY133" s="129"/>
      <c r="KTZ133" s="129"/>
      <c r="KUA133" s="129"/>
      <c r="KUB133" s="129"/>
      <c r="KUC133" s="129"/>
      <c r="KUD133" s="129"/>
      <c r="KUE133" s="129"/>
      <c r="KUF133" s="129"/>
      <c r="KUG133" s="129"/>
      <c r="KUH133" s="129"/>
      <c r="KUI133" s="129"/>
      <c r="KUJ133" s="129"/>
      <c r="KUK133" s="129"/>
      <c r="KUL133" s="129"/>
      <c r="KUM133" s="129"/>
      <c r="KUN133" s="129"/>
      <c r="KUO133" s="129"/>
      <c r="KUP133" s="129"/>
      <c r="KUQ133" s="129"/>
      <c r="KUR133" s="129"/>
      <c r="KUS133" s="129"/>
      <c r="KUT133" s="129"/>
      <c r="KUU133" s="129"/>
      <c r="KUV133" s="129"/>
      <c r="KUW133" s="129"/>
      <c r="KUX133" s="129"/>
      <c r="KUY133" s="129"/>
      <c r="KUZ133" s="129"/>
      <c r="KVA133" s="129"/>
      <c r="KVB133" s="129"/>
      <c r="KVC133" s="129"/>
      <c r="KVD133" s="129"/>
      <c r="KVE133" s="129"/>
      <c r="KVF133" s="129"/>
      <c r="KVG133" s="129"/>
      <c r="KVH133" s="129"/>
      <c r="KVI133" s="129"/>
      <c r="KVJ133" s="129"/>
      <c r="KVK133" s="129"/>
      <c r="KVL133" s="129"/>
      <c r="KVM133" s="129"/>
      <c r="KVN133" s="129"/>
      <c r="KVO133" s="129"/>
      <c r="KVP133" s="129"/>
      <c r="KVQ133" s="129"/>
      <c r="KVR133" s="129"/>
      <c r="KVS133" s="129"/>
      <c r="KVT133" s="129"/>
      <c r="KVU133" s="129"/>
      <c r="KVV133" s="129"/>
      <c r="KVW133" s="129"/>
      <c r="KVX133" s="129"/>
      <c r="KVY133" s="129"/>
      <c r="KVZ133" s="129"/>
      <c r="KWA133" s="129"/>
      <c r="KWB133" s="129"/>
      <c r="KWC133" s="129"/>
      <c r="KWD133" s="129"/>
      <c r="KWE133" s="129"/>
      <c r="KWF133" s="129"/>
      <c r="KWG133" s="129"/>
      <c r="KWH133" s="129"/>
      <c r="KWI133" s="129"/>
      <c r="KWJ133" s="129"/>
      <c r="KWK133" s="129"/>
      <c r="KWL133" s="129"/>
      <c r="KWM133" s="129"/>
      <c r="KWN133" s="129"/>
      <c r="KWO133" s="129"/>
      <c r="KWP133" s="129"/>
      <c r="KWQ133" s="129"/>
      <c r="KWR133" s="129"/>
      <c r="KWS133" s="129"/>
      <c r="KWT133" s="129"/>
      <c r="KWU133" s="129"/>
      <c r="KWV133" s="129"/>
      <c r="KWW133" s="129"/>
      <c r="KWX133" s="129"/>
      <c r="KWY133" s="129"/>
      <c r="KWZ133" s="129"/>
      <c r="KXA133" s="129"/>
      <c r="KXB133" s="129"/>
      <c r="KXC133" s="129"/>
      <c r="KXD133" s="129"/>
      <c r="KXE133" s="129"/>
      <c r="KXF133" s="129"/>
      <c r="KXG133" s="129"/>
      <c r="KXH133" s="129"/>
      <c r="KXI133" s="129"/>
      <c r="KXJ133" s="129"/>
      <c r="KXK133" s="129"/>
      <c r="KXL133" s="129"/>
      <c r="KXM133" s="129"/>
      <c r="KXN133" s="129"/>
      <c r="KXO133" s="129"/>
      <c r="KXP133" s="129"/>
      <c r="KXQ133" s="129"/>
      <c r="KXR133" s="129"/>
      <c r="KXS133" s="129"/>
      <c r="KXT133" s="129"/>
      <c r="KXU133" s="129"/>
      <c r="KXV133" s="129"/>
      <c r="KXW133" s="129"/>
      <c r="KXX133" s="129"/>
      <c r="KXY133" s="129"/>
      <c r="KXZ133" s="129"/>
      <c r="KYA133" s="129"/>
      <c r="KYB133" s="129"/>
      <c r="KYC133" s="129"/>
      <c r="KYD133" s="129"/>
      <c r="KYE133" s="129"/>
      <c r="KYF133" s="129"/>
      <c r="KYG133" s="129"/>
      <c r="KYH133" s="129"/>
      <c r="KYI133" s="129"/>
      <c r="KYJ133" s="129"/>
      <c r="KYK133" s="129"/>
      <c r="KYL133" s="129"/>
      <c r="KYM133" s="129"/>
      <c r="KYN133" s="129"/>
      <c r="KYO133" s="129"/>
      <c r="KYP133" s="129"/>
      <c r="KYQ133" s="129"/>
      <c r="KYR133" s="129"/>
      <c r="KYS133" s="129"/>
      <c r="KYT133" s="129"/>
      <c r="KYU133" s="129"/>
      <c r="KYV133" s="129"/>
      <c r="KYW133" s="129"/>
      <c r="KYX133" s="129"/>
      <c r="KYY133" s="129"/>
      <c r="KYZ133" s="129"/>
      <c r="KZA133" s="129"/>
      <c r="KZB133" s="129"/>
      <c r="KZC133" s="129"/>
      <c r="KZD133" s="129"/>
      <c r="KZE133" s="129"/>
      <c r="KZF133" s="129"/>
      <c r="KZG133" s="129"/>
      <c r="KZH133" s="129"/>
      <c r="KZI133" s="129"/>
      <c r="KZJ133" s="129"/>
      <c r="KZK133" s="129"/>
      <c r="KZL133" s="129"/>
      <c r="KZM133" s="129"/>
      <c r="KZN133" s="129"/>
      <c r="KZO133" s="129"/>
      <c r="KZP133" s="129"/>
      <c r="KZQ133" s="129"/>
      <c r="KZR133" s="129"/>
      <c r="KZS133" s="129"/>
      <c r="KZT133" s="129"/>
      <c r="KZU133" s="129"/>
      <c r="KZV133" s="129"/>
      <c r="KZW133" s="129"/>
      <c r="KZX133" s="129"/>
      <c r="KZY133" s="129"/>
      <c r="KZZ133" s="129"/>
      <c r="LAA133" s="129"/>
      <c r="LAB133" s="129"/>
      <c r="LAC133" s="129"/>
      <c r="LAD133" s="129"/>
      <c r="LAE133" s="129"/>
      <c r="LAF133" s="129"/>
      <c r="LAG133" s="129"/>
      <c r="LAH133" s="129"/>
      <c r="LAI133" s="129"/>
      <c r="LAJ133" s="129"/>
      <c r="LAK133" s="129"/>
      <c r="LAL133" s="129"/>
      <c r="LAM133" s="129"/>
      <c r="LAN133" s="129"/>
      <c r="LAO133" s="129"/>
      <c r="LAP133" s="129"/>
      <c r="LAQ133" s="129"/>
      <c r="LAR133" s="129"/>
      <c r="LAS133" s="129"/>
      <c r="LAT133" s="129"/>
      <c r="LAU133" s="129"/>
      <c r="LAV133" s="129"/>
      <c r="LAW133" s="129"/>
      <c r="LAX133" s="129"/>
      <c r="LAY133" s="129"/>
      <c r="LAZ133" s="129"/>
      <c r="LBA133" s="129"/>
      <c r="LBB133" s="129"/>
      <c r="LBC133" s="129"/>
      <c r="LBD133" s="129"/>
      <c r="LBE133" s="129"/>
      <c r="LBF133" s="129"/>
      <c r="LBG133" s="129"/>
      <c r="LBH133" s="129"/>
      <c r="LBI133" s="129"/>
      <c r="LBJ133" s="129"/>
      <c r="LBK133" s="129"/>
      <c r="LBL133" s="129"/>
      <c r="LBM133" s="129"/>
      <c r="LBN133" s="129"/>
      <c r="LBO133" s="129"/>
      <c r="LBP133" s="129"/>
      <c r="LBQ133" s="129"/>
      <c r="LBR133" s="129"/>
      <c r="LBS133" s="129"/>
      <c r="LBT133" s="129"/>
      <c r="LBU133" s="129"/>
      <c r="LBV133" s="129"/>
      <c r="LBW133" s="129"/>
      <c r="LBX133" s="129"/>
      <c r="LBY133" s="129"/>
      <c r="LBZ133" s="129"/>
      <c r="LCA133" s="129"/>
      <c r="LCB133" s="129"/>
      <c r="LCC133" s="129"/>
      <c r="LCD133" s="129"/>
      <c r="LCE133" s="129"/>
      <c r="LCF133" s="129"/>
      <c r="LCG133" s="129"/>
      <c r="LCH133" s="129"/>
      <c r="LCI133" s="129"/>
      <c r="LCJ133" s="129"/>
      <c r="LCK133" s="129"/>
      <c r="LCL133" s="129"/>
      <c r="LCM133" s="129"/>
      <c r="LCN133" s="129"/>
      <c r="LCO133" s="129"/>
      <c r="LCP133" s="129"/>
      <c r="LCQ133" s="129"/>
      <c r="LCR133" s="129"/>
      <c r="LCS133" s="129"/>
      <c r="LCT133" s="129"/>
      <c r="LCU133" s="129"/>
      <c r="LCV133" s="129"/>
      <c r="LCW133" s="129"/>
      <c r="LCX133" s="129"/>
      <c r="LCY133" s="129"/>
      <c r="LCZ133" s="129"/>
      <c r="LDA133" s="129"/>
      <c r="LDB133" s="129"/>
      <c r="LDC133" s="129"/>
      <c r="LDD133" s="129"/>
      <c r="LDE133" s="129"/>
      <c r="LDF133" s="129"/>
      <c r="LDG133" s="129"/>
      <c r="LDH133" s="129"/>
      <c r="LDI133" s="129"/>
      <c r="LDJ133" s="129"/>
      <c r="LDK133" s="129"/>
      <c r="LDL133" s="129"/>
      <c r="LDM133" s="129"/>
      <c r="LDN133" s="129"/>
      <c r="LDO133" s="129"/>
      <c r="LDP133" s="129"/>
      <c r="LDQ133" s="129"/>
      <c r="LDR133" s="129"/>
      <c r="LDS133" s="129"/>
      <c r="LDT133" s="129"/>
      <c r="LDU133" s="129"/>
      <c r="LDV133" s="129"/>
      <c r="LDW133" s="129"/>
      <c r="LDX133" s="129"/>
      <c r="LDY133" s="129"/>
      <c r="LDZ133" s="129"/>
      <c r="LEA133" s="129"/>
      <c r="LEB133" s="129"/>
      <c r="LEC133" s="129"/>
      <c r="LED133" s="129"/>
      <c r="LEE133" s="129"/>
      <c r="LEF133" s="129"/>
      <c r="LEG133" s="129"/>
      <c r="LEH133" s="129"/>
      <c r="LEI133" s="129"/>
      <c r="LEJ133" s="129"/>
      <c r="LEK133" s="129"/>
      <c r="LEL133" s="129"/>
      <c r="LEM133" s="129"/>
      <c r="LEN133" s="129"/>
      <c r="LEO133" s="129"/>
      <c r="LEP133" s="129"/>
      <c r="LEQ133" s="129"/>
      <c r="LER133" s="129"/>
      <c r="LES133" s="129"/>
      <c r="LET133" s="129"/>
      <c r="LEU133" s="129"/>
      <c r="LEV133" s="129"/>
      <c r="LEW133" s="129"/>
      <c r="LEX133" s="129"/>
      <c r="LEY133" s="129"/>
      <c r="LEZ133" s="129"/>
      <c r="LFA133" s="129"/>
      <c r="LFB133" s="129"/>
      <c r="LFC133" s="129"/>
      <c r="LFD133" s="129"/>
      <c r="LFE133" s="129"/>
      <c r="LFF133" s="129"/>
      <c r="LFG133" s="129"/>
      <c r="LFH133" s="129"/>
      <c r="LFI133" s="129"/>
      <c r="LFJ133" s="129"/>
      <c r="LFK133" s="129"/>
      <c r="LFL133" s="129"/>
      <c r="LFM133" s="129"/>
      <c r="LFN133" s="129"/>
      <c r="LFO133" s="129"/>
      <c r="LFP133" s="129"/>
      <c r="LFQ133" s="129"/>
      <c r="LFR133" s="129"/>
      <c r="LFS133" s="129"/>
      <c r="LFT133" s="129"/>
      <c r="LFU133" s="129"/>
      <c r="LFV133" s="129"/>
      <c r="LFW133" s="129"/>
      <c r="LFX133" s="129"/>
      <c r="LFY133" s="129"/>
      <c r="LFZ133" s="129"/>
      <c r="LGA133" s="129"/>
      <c r="LGB133" s="129"/>
      <c r="LGC133" s="129"/>
      <c r="LGD133" s="129"/>
      <c r="LGE133" s="129"/>
      <c r="LGF133" s="129"/>
      <c r="LGG133" s="129"/>
      <c r="LGH133" s="129"/>
      <c r="LGI133" s="129"/>
      <c r="LGJ133" s="129"/>
      <c r="LGK133" s="129"/>
      <c r="LGL133" s="129"/>
      <c r="LGM133" s="129"/>
      <c r="LGN133" s="129"/>
      <c r="LGO133" s="129"/>
      <c r="LGP133" s="129"/>
      <c r="LGQ133" s="129"/>
      <c r="LGR133" s="129"/>
      <c r="LGS133" s="129"/>
      <c r="LGT133" s="129"/>
      <c r="LGU133" s="129"/>
      <c r="LGV133" s="129"/>
      <c r="LGW133" s="129"/>
      <c r="LGX133" s="129"/>
      <c r="LGY133" s="129"/>
      <c r="LGZ133" s="129"/>
      <c r="LHA133" s="129"/>
      <c r="LHB133" s="129"/>
      <c r="LHC133" s="129"/>
      <c r="LHD133" s="129"/>
      <c r="LHE133" s="129"/>
      <c r="LHF133" s="129"/>
      <c r="LHG133" s="129"/>
      <c r="LHH133" s="129"/>
      <c r="LHI133" s="129"/>
      <c r="LHJ133" s="129"/>
      <c r="LHK133" s="129"/>
      <c r="LHL133" s="129"/>
      <c r="LHM133" s="129"/>
      <c r="LHN133" s="129"/>
      <c r="LHO133" s="129"/>
      <c r="LHP133" s="129"/>
      <c r="LHQ133" s="129"/>
      <c r="LHR133" s="129"/>
      <c r="LHS133" s="129"/>
      <c r="LHT133" s="129"/>
      <c r="LHU133" s="129"/>
      <c r="LHV133" s="129"/>
      <c r="LHW133" s="129"/>
      <c r="LHX133" s="129"/>
      <c r="LHY133" s="129"/>
      <c r="LHZ133" s="129"/>
      <c r="LIA133" s="129"/>
      <c r="LIB133" s="129"/>
      <c r="LIC133" s="129"/>
      <c r="LID133" s="129"/>
      <c r="LIE133" s="129"/>
      <c r="LIF133" s="129"/>
      <c r="LIG133" s="129"/>
      <c r="LIH133" s="129"/>
      <c r="LII133" s="129"/>
      <c r="LIJ133" s="129"/>
      <c r="LIK133" s="129"/>
      <c r="LIL133" s="129"/>
      <c r="LIM133" s="129"/>
      <c r="LIN133" s="129"/>
      <c r="LIO133" s="129"/>
      <c r="LIP133" s="129"/>
      <c r="LIQ133" s="129"/>
      <c r="LIR133" s="129"/>
      <c r="LIS133" s="129"/>
      <c r="LIT133" s="129"/>
      <c r="LIU133" s="129"/>
      <c r="LIV133" s="129"/>
      <c r="LIW133" s="129"/>
      <c r="LIX133" s="129"/>
      <c r="LIY133" s="129"/>
      <c r="LIZ133" s="129"/>
      <c r="LJA133" s="129"/>
      <c r="LJB133" s="129"/>
      <c r="LJC133" s="129"/>
      <c r="LJD133" s="129"/>
      <c r="LJE133" s="129"/>
      <c r="LJF133" s="129"/>
      <c r="LJG133" s="129"/>
      <c r="LJH133" s="129"/>
      <c r="LJI133" s="129"/>
      <c r="LJJ133" s="129"/>
      <c r="LJK133" s="129"/>
      <c r="LJL133" s="129"/>
      <c r="LJM133" s="129"/>
      <c r="LJN133" s="129"/>
      <c r="LJO133" s="129"/>
      <c r="LJP133" s="129"/>
      <c r="LJQ133" s="129"/>
      <c r="LJR133" s="129"/>
      <c r="LJS133" s="129"/>
      <c r="LJT133" s="129"/>
      <c r="LJU133" s="129"/>
      <c r="LJV133" s="129"/>
      <c r="LJW133" s="129"/>
      <c r="LJX133" s="129"/>
      <c r="LJY133" s="129"/>
      <c r="LJZ133" s="129"/>
      <c r="LKA133" s="129"/>
      <c r="LKB133" s="129"/>
      <c r="LKC133" s="129"/>
      <c r="LKD133" s="129"/>
      <c r="LKE133" s="129"/>
      <c r="LKF133" s="129"/>
      <c r="LKG133" s="129"/>
      <c r="LKH133" s="129"/>
      <c r="LKI133" s="129"/>
      <c r="LKJ133" s="129"/>
      <c r="LKK133" s="129"/>
      <c r="LKL133" s="129"/>
      <c r="LKM133" s="129"/>
      <c r="LKN133" s="129"/>
      <c r="LKO133" s="129"/>
      <c r="LKP133" s="129"/>
      <c r="LKQ133" s="129"/>
      <c r="LKR133" s="129"/>
      <c r="LKS133" s="129"/>
      <c r="LKT133" s="129"/>
      <c r="LKU133" s="129"/>
      <c r="LKV133" s="129"/>
      <c r="LKW133" s="129"/>
      <c r="LKX133" s="129"/>
      <c r="LKY133" s="129"/>
      <c r="LKZ133" s="129"/>
      <c r="LLA133" s="129"/>
      <c r="LLB133" s="129"/>
      <c r="LLC133" s="129"/>
      <c r="LLD133" s="129"/>
      <c r="LLE133" s="129"/>
      <c r="LLF133" s="129"/>
      <c r="LLG133" s="129"/>
      <c r="LLH133" s="129"/>
      <c r="LLI133" s="129"/>
      <c r="LLJ133" s="129"/>
      <c r="LLK133" s="129"/>
      <c r="LLL133" s="129"/>
      <c r="LLM133" s="129"/>
      <c r="LLN133" s="129"/>
      <c r="LLO133" s="129"/>
      <c r="LLP133" s="129"/>
      <c r="LLQ133" s="129"/>
      <c r="LLR133" s="129"/>
      <c r="LLS133" s="129"/>
      <c r="LLT133" s="129"/>
      <c r="LLU133" s="129"/>
      <c r="LLV133" s="129"/>
      <c r="LLW133" s="129"/>
      <c r="LLX133" s="129"/>
      <c r="LLY133" s="129"/>
      <c r="LLZ133" s="129"/>
      <c r="LMA133" s="129"/>
      <c r="LMB133" s="129"/>
      <c r="LMC133" s="129"/>
      <c r="LMD133" s="129"/>
      <c r="LME133" s="129"/>
      <c r="LMF133" s="129"/>
      <c r="LMG133" s="129"/>
      <c r="LMH133" s="129"/>
      <c r="LMI133" s="129"/>
      <c r="LMJ133" s="129"/>
      <c r="LMK133" s="129"/>
      <c r="LML133" s="129"/>
      <c r="LMM133" s="129"/>
      <c r="LMN133" s="129"/>
      <c r="LMO133" s="129"/>
      <c r="LMP133" s="129"/>
      <c r="LMQ133" s="129"/>
      <c r="LMR133" s="129"/>
      <c r="LMS133" s="129"/>
      <c r="LMT133" s="129"/>
      <c r="LMU133" s="129"/>
      <c r="LMV133" s="129"/>
      <c r="LMW133" s="129"/>
      <c r="LMX133" s="129"/>
      <c r="LMY133" s="129"/>
      <c r="LMZ133" s="129"/>
      <c r="LNA133" s="129"/>
      <c r="LNB133" s="129"/>
      <c r="LNC133" s="129"/>
      <c r="LND133" s="129"/>
      <c r="LNE133" s="129"/>
      <c r="LNF133" s="129"/>
      <c r="LNG133" s="129"/>
      <c r="LNH133" s="129"/>
      <c r="LNI133" s="129"/>
      <c r="LNJ133" s="129"/>
      <c r="LNK133" s="129"/>
      <c r="LNL133" s="129"/>
      <c r="LNM133" s="129"/>
      <c r="LNN133" s="129"/>
      <c r="LNO133" s="129"/>
      <c r="LNP133" s="129"/>
      <c r="LNQ133" s="129"/>
      <c r="LNR133" s="129"/>
      <c r="LNS133" s="129"/>
      <c r="LNT133" s="129"/>
      <c r="LNU133" s="129"/>
      <c r="LNV133" s="129"/>
      <c r="LNW133" s="129"/>
      <c r="LNX133" s="129"/>
      <c r="LNY133" s="129"/>
      <c r="LNZ133" s="129"/>
      <c r="LOA133" s="129"/>
      <c r="LOB133" s="129"/>
      <c r="LOC133" s="129"/>
      <c r="LOD133" s="129"/>
      <c r="LOE133" s="129"/>
      <c r="LOF133" s="129"/>
      <c r="LOG133" s="129"/>
      <c r="LOH133" s="129"/>
      <c r="LOI133" s="129"/>
      <c r="LOJ133" s="129"/>
      <c r="LOK133" s="129"/>
      <c r="LOL133" s="129"/>
      <c r="LOM133" s="129"/>
      <c r="LON133" s="129"/>
      <c r="LOO133" s="129"/>
      <c r="LOP133" s="129"/>
      <c r="LOQ133" s="129"/>
      <c r="LOR133" s="129"/>
      <c r="LOS133" s="129"/>
      <c r="LOT133" s="129"/>
      <c r="LOU133" s="129"/>
      <c r="LOV133" s="129"/>
      <c r="LOW133" s="129"/>
      <c r="LOX133" s="129"/>
      <c r="LOY133" s="129"/>
      <c r="LOZ133" s="129"/>
      <c r="LPA133" s="129"/>
      <c r="LPB133" s="129"/>
      <c r="LPC133" s="129"/>
      <c r="LPD133" s="129"/>
      <c r="LPE133" s="129"/>
      <c r="LPF133" s="129"/>
      <c r="LPG133" s="129"/>
      <c r="LPH133" s="129"/>
      <c r="LPI133" s="129"/>
      <c r="LPJ133" s="129"/>
      <c r="LPK133" s="129"/>
      <c r="LPL133" s="129"/>
      <c r="LPM133" s="129"/>
      <c r="LPN133" s="129"/>
      <c r="LPO133" s="129"/>
      <c r="LPP133" s="129"/>
      <c r="LPQ133" s="129"/>
      <c r="LPR133" s="129"/>
      <c r="LPS133" s="129"/>
      <c r="LPT133" s="129"/>
      <c r="LPU133" s="129"/>
      <c r="LPV133" s="129"/>
      <c r="LPW133" s="129"/>
      <c r="LPX133" s="129"/>
      <c r="LPY133" s="129"/>
      <c r="LPZ133" s="129"/>
      <c r="LQA133" s="129"/>
      <c r="LQB133" s="129"/>
      <c r="LQC133" s="129"/>
      <c r="LQD133" s="129"/>
      <c r="LQE133" s="129"/>
      <c r="LQF133" s="129"/>
      <c r="LQG133" s="129"/>
      <c r="LQH133" s="129"/>
      <c r="LQI133" s="129"/>
      <c r="LQJ133" s="129"/>
      <c r="LQK133" s="129"/>
      <c r="LQL133" s="129"/>
      <c r="LQM133" s="129"/>
      <c r="LQN133" s="129"/>
      <c r="LQO133" s="129"/>
      <c r="LQP133" s="129"/>
      <c r="LQQ133" s="129"/>
      <c r="LQR133" s="129"/>
      <c r="LQS133" s="129"/>
      <c r="LQT133" s="129"/>
      <c r="LQU133" s="129"/>
      <c r="LQV133" s="129"/>
      <c r="LQW133" s="129"/>
      <c r="LQX133" s="129"/>
      <c r="LQY133" s="129"/>
      <c r="LQZ133" s="129"/>
      <c r="LRA133" s="129"/>
      <c r="LRB133" s="129"/>
      <c r="LRC133" s="129"/>
      <c r="LRD133" s="129"/>
      <c r="LRE133" s="129"/>
      <c r="LRF133" s="129"/>
      <c r="LRG133" s="129"/>
      <c r="LRH133" s="129"/>
      <c r="LRI133" s="129"/>
      <c r="LRJ133" s="129"/>
      <c r="LRK133" s="129"/>
      <c r="LRL133" s="129"/>
      <c r="LRM133" s="129"/>
      <c r="LRN133" s="129"/>
      <c r="LRO133" s="129"/>
      <c r="LRP133" s="129"/>
      <c r="LRQ133" s="129"/>
      <c r="LRR133" s="129"/>
      <c r="LRS133" s="129"/>
      <c r="LRT133" s="129"/>
      <c r="LRU133" s="129"/>
      <c r="LRV133" s="129"/>
      <c r="LRW133" s="129"/>
      <c r="LRX133" s="129"/>
      <c r="LRY133" s="129"/>
      <c r="LRZ133" s="129"/>
      <c r="LSA133" s="129"/>
      <c r="LSB133" s="129"/>
      <c r="LSC133" s="129"/>
      <c r="LSD133" s="129"/>
      <c r="LSE133" s="129"/>
      <c r="LSF133" s="129"/>
      <c r="LSG133" s="129"/>
      <c r="LSH133" s="129"/>
      <c r="LSI133" s="129"/>
      <c r="LSJ133" s="129"/>
      <c r="LSK133" s="129"/>
      <c r="LSL133" s="129"/>
      <c r="LSM133" s="129"/>
      <c r="LSN133" s="129"/>
      <c r="LSO133" s="129"/>
      <c r="LSP133" s="129"/>
      <c r="LSQ133" s="129"/>
      <c r="LSR133" s="129"/>
      <c r="LSS133" s="129"/>
      <c r="LST133" s="129"/>
      <c r="LSU133" s="129"/>
      <c r="LSV133" s="129"/>
      <c r="LSW133" s="129"/>
      <c r="LSX133" s="129"/>
      <c r="LSY133" s="129"/>
      <c r="LSZ133" s="129"/>
      <c r="LTA133" s="129"/>
      <c r="LTB133" s="129"/>
      <c r="LTC133" s="129"/>
      <c r="LTD133" s="129"/>
      <c r="LTE133" s="129"/>
      <c r="LTF133" s="129"/>
      <c r="LTG133" s="129"/>
      <c r="LTH133" s="129"/>
      <c r="LTI133" s="129"/>
      <c r="LTJ133" s="129"/>
      <c r="LTK133" s="129"/>
      <c r="LTL133" s="129"/>
      <c r="LTM133" s="129"/>
      <c r="LTN133" s="129"/>
      <c r="LTO133" s="129"/>
      <c r="LTP133" s="129"/>
      <c r="LTQ133" s="129"/>
      <c r="LTR133" s="129"/>
      <c r="LTS133" s="129"/>
      <c r="LTT133" s="129"/>
      <c r="LTU133" s="129"/>
      <c r="LTV133" s="129"/>
      <c r="LTW133" s="129"/>
      <c r="LTX133" s="129"/>
      <c r="LTY133" s="129"/>
      <c r="LTZ133" s="129"/>
      <c r="LUA133" s="129"/>
      <c r="LUB133" s="129"/>
      <c r="LUC133" s="129"/>
      <c r="LUD133" s="129"/>
      <c r="LUE133" s="129"/>
      <c r="LUF133" s="129"/>
      <c r="LUG133" s="129"/>
      <c r="LUH133" s="129"/>
      <c r="LUI133" s="129"/>
      <c r="LUJ133" s="129"/>
      <c r="LUK133" s="129"/>
      <c r="LUL133" s="129"/>
      <c r="LUM133" s="129"/>
      <c r="LUN133" s="129"/>
      <c r="LUO133" s="129"/>
      <c r="LUP133" s="129"/>
      <c r="LUQ133" s="129"/>
      <c r="LUR133" s="129"/>
      <c r="LUS133" s="129"/>
      <c r="LUT133" s="129"/>
      <c r="LUU133" s="129"/>
      <c r="LUV133" s="129"/>
      <c r="LUW133" s="129"/>
      <c r="LUX133" s="129"/>
      <c r="LUY133" s="129"/>
      <c r="LUZ133" s="129"/>
      <c r="LVA133" s="129"/>
      <c r="LVB133" s="129"/>
      <c r="LVC133" s="129"/>
      <c r="LVD133" s="129"/>
      <c r="LVE133" s="129"/>
      <c r="LVF133" s="129"/>
      <c r="LVG133" s="129"/>
      <c r="LVH133" s="129"/>
      <c r="LVI133" s="129"/>
      <c r="LVJ133" s="129"/>
      <c r="LVK133" s="129"/>
      <c r="LVL133" s="129"/>
      <c r="LVM133" s="129"/>
      <c r="LVN133" s="129"/>
      <c r="LVO133" s="129"/>
      <c r="LVP133" s="129"/>
      <c r="LVQ133" s="129"/>
      <c r="LVR133" s="129"/>
      <c r="LVS133" s="129"/>
      <c r="LVT133" s="129"/>
      <c r="LVU133" s="129"/>
      <c r="LVV133" s="129"/>
      <c r="LVW133" s="129"/>
      <c r="LVX133" s="129"/>
      <c r="LVY133" s="129"/>
      <c r="LVZ133" s="129"/>
      <c r="LWA133" s="129"/>
      <c r="LWB133" s="129"/>
      <c r="LWC133" s="129"/>
      <c r="LWD133" s="129"/>
      <c r="LWE133" s="129"/>
      <c r="LWF133" s="129"/>
      <c r="LWG133" s="129"/>
      <c r="LWH133" s="129"/>
      <c r="LWI133" s="129"/>
      <c r="LWJ133" s="129"/>
      <c r="LWK133" s="129"/>
      <c r="LWL133" s="129"/>
      <c r="LWM133" s="129"/>
      <c r="LWN133" s="129"/>
      <c r="LWO133" s="129"/>
      <c r="LWP133" s="129"/>
      <c r="LWQ133" s="129"/>
      <c r="LWR133" s="129"/>
      <c r="LWS133" s="129"/>
      <c r="LWT133" s="129"/>
      <c r="LWU133" s="129"/>
      <c r="LWV133" s="129"/>
      <c r="LWW133" s="129"/>
      <c r="LWX133" s="129"/>
      <c r="LWY133" s="129"/>
      <c r="LWZ133" s="129"/>
      <c r="LXA133" s="129"/>
      <c r="LXB133" s="129"/>
      <c r="LXC133" s="129"/>
      <c r="LXD133" s="129"/>
      <c r="LXE133" s="129"/>
      <c r="LXF133" s="129"/>
      <c r="LXG133" s="129"/>
      <c r="LXH133" s="129"/>
      <c r="LXI133" s="129"/>
      <c r="LXJ133" s="129"/>
      <c r="LXK133" s="129"/>
      <c r="LXL133" s="129"/>
      <c r="LXM133" s="129"/>
      <c r="LXN133" s="129"/>
      <c r="LXO133" s="129"/>
      <c r="LXP133" s="129"/>
      <c r="LXQ133" s="129"/>
      <c r="LXR133" s="129"/>
      <c r="LXS133" s="129"/>
      <c r="LXT133" s="129"/>
      <c r="LXU133" s="129"/>
      <c r="LXV133" s="129"/>
      <c r="LXW133" s="129"/>
      <c r="LXX133" s="129"/>
      <c r="LXY133" s="129"/>
      <c r="LXZ133" s="129"/>
      <c r="LYA133" s="129"/>
      <c r="LYB133" s="129"/>
      <c r="LYC133" s="129"/>
      <c r="LYD133" s="129"/>
      <c r="LYE133" s="129"/>
      <c r="LYF133" s="129"/>
      <c r="LYG133" s="129"/>
      <c r="LYH133" s="129"/>
      <c r="LYI133" s="129"/>
      <c r="LYJ133" s="129"/>
      <c r="LYK133" s="129"/>
      <c r="LYL133" s="129"/>
      <c r="LYM133" s="129"/>
      <c r="LYN133" s="129"/>
      <c r="LYO133" s="129"/>
      <c r="LYP133" s="129"/>
      <c r="LYQ133" s="129"/>
      <c r="LYR133" s="129"/>
      <c r="LYS133" s="129"/>
      <c r="LYT133" s="129"/>
      <c r="LYU133" s="129"/>
      <c r="LYV133" s="129"/>
      <c r="LYW133" s="129"/>
      <c r="LYX133" s="129"/>
      <c r="LYY133" s="129"/>
      <c r="LYZ133" s="129"/>
      <c r="LZA133" s="129"/>
      <c r="LZB133" s="129"/>
      <c r="LZC133" s="129"/>
      <c r="LZD133" s="129"/>
      <c r="LZE133" s="129"/>
      <c r="LZF133" s="129"/>
      <c r="LZG133" s="129"/>
      <c r="LZH133" s="129"/>
      <c r="LZI133" s="129"/>
      <c r="LZJ133" s="129"/>
      <c r="LZK133" s="129"/>
      <c r="LZL133" s="129"/>
      <c r="LZM133" s="129"/>
      <c r="LZN133" s="129"/>
      <c r="LZO133" s="129"/>
      <c r="LZP133" s="129"/>
      <c r="LZQ133" s="129"/>
      <c r="LZR133" s="129"/>
      <c r="LZS133" s="129"/>
      <c r="LZT133" s="129"/>
      <c r="LZU133" s="129"/>
      <c r="LZV133" s="129"/>
      <c r="LZW133" s="129"/>
      <c r="LZX133" s="129"/>
      <c r="LZY133" s="129"/>
      <c r="LZZ133" s="129"/>
      <c r="MAA133" s="129"/>
      <c r="MAB133" s="129"/>
      <c r="MAC133" s="129"/>
      <c r="MAD133" s="129"/>
      <c r="MAE133" s="129"/>
      <c r="MAF133" s="129"/>
      <c r="MAG133" s="129"/>
      <c r="MAH133" s="129"/>
      <c r="MAI133" s="129"/>
      <c r="MAJ133" s="129"/>
      <c r="MAK133" s="129"/>
      <c r="MAL133" s="129"/>
      <c r="MAM133" s="129"/>
      <c r="MAN133" s="129"/>
      <c r="MAO133" s="129"/>
      <c r="MAP133" s="129"/>
      <c r="MAQ133" s="129"/>
      <c r="MAR133" s="129"/>
      <c r="MAS133" s="129"/>
      <c r="MAT133" s="129"/>
      <c r="MAU133" s="129"/>
      <c r="MAV133" s="129"/>
      <c r="MAW133" s="129"/>
      <c r="MAX133" s="129"/>
      <c r="MAY133" s="129"/>
      <c r="MAZ133" s="129"/>
      <c r="MBA133" s="129"/>
      <c r="MBB133" s="129"/>
      <c r="MBC133" s="129"/>
      <c r="MBD133" s="129"/>
      <c r="MBE133" s="129"/>
      <c r="MBF133" s="129"/>
      <c r="MBG133" s="129"/>
      <c r="MBH133" s="129"/>
      <c r="MBI133" s="129"/>
      <c r="MBJ133" s="129"/>
      <c r="MBK133" s="129"/>
      <c r="MBL133" s="129"/>
      <c r="MBM133" s="129"/>
      <c r="MBN133" s="129"/>
      <c r="MBO133" s="129"/>
      <c r="MBP133" s="129"/>
      <c r="MBQ133" s="129"/>
      <c r="MBR133" s="129"/>
      <c r="MBS133" s="129"/>
      <c r="MBT133" s="129"/>
      <c r="MBU133" s="129"/>
      <c r="MBV133" s="129"/>
      <c r="MBW133" s="129"/>
      <c r="MBX133" s="129"/>
      <c r="MBY133" s="129"/>
      <c r="MBZ133" s="129"/>
      <c r="MCA133" s="129"/>
      <c r="MCB133" s="129"/>
      <c r="MCC133" s="129"/>
      <c r="MCD133" s="129"/>
      <c r="MCE133" s="129"/>
      <c r="MCF133" s="129"/>
      <c r="MCG133" s="129"/>
      <c r="MCH133" s="129"/>
      <c r="MCI133" s="129"/>
      <c r="MCJ133" s="129"/>
      <c r="MCK133" s="129"/>
      <c r="MCL133" s="129"/>
      <c r="MCM133" s="129"/>
      <c r="MCN133" s="129"/>
      <c r="MCO133" s="129"/>
      <c r="MCP133" s="129"/>
      <c r="MCQ133" s="129"/>
      <c r="MCR133" s="129"/>
      <c r="MCS133" s="129"/>
      <c r="MCT133" s="129"/>
      <c r="MCU133" s="129"/>
      <c r="MCV133" s="129"/>
      <c r="MCW133" s="129"/>
      <c r="MCX133" s="129"/>
      <c r="MCY133" s="129"/>
      <c r="MCZ133" s="129"/>
      <c r="MDA133" s="129"/>
      <c r="MDB133" s="129"/>
      <c r="MDC133" s="129"/>
      <c r="MDD133" s="129"/>
      <c r="MDE133" s="129"/>
      <c r="MDF133" s="129"/>
      <c r="MDG133" s="129"/>
      <c r="MDH133" s="129"/>
      <c r="MDI133" s="129"/>
      <c r="MDJ133" s="129"/>
      <c r="MDK133" s="129"/>
      <c r="MDL133" s="129"/>
      <c r="MDM133" s="129"/>
      <c r="MDN133" s="129"/>
      <c r="MDO133" s="129"/>
      <c r="MDP133" s="129"/>
      <c r="MDQ133" s="129"/>
      <c r="MDR133" s="129"/>
      <c r="MDS133" s="129"/>
      <c r="MDT133" s="129"/>
      <c r="MDU133" s="129"/>
      <c r="MDV133" s="129"/>
      <c r="MDW133" s="129"/>
      <c r="MDX133" s="129"/>
      <c r="MDY133" s="129"/>
      <c r="MDZ133" s="129"/>
      <c r="MEA133" s="129"/>
      <c r="MEB133" s="129"/>
      <c r="MEC133" s="129"/>
      <c r="MED133" s="129"/>
      <c r="MEE133" s="129"/>
      <c r="MEF133" s="129"/>
      <c r="MEG133" s="129"/>
      <c r="MEH133" s="129"/>
      <c r="MEI133" s="129"/>
      <c r="MEJ133" s="129"/>
      <c r="MEK133" s="129"/>
      <c r="MEL133" s="129"/>
      <c r="MEM133" s="129"/>
      <c r="MEN133" s="129"/>
      <c r="MEO133" s="129"/>
      <c r="MEP133" s="129"/>
      <c r="MEQ133" s="129"/>
      <c r="MER133" s="129"/>
      <c r="MES133" s="129"/>
      <c r="MET133" s="129"/>
      <c r="MEU133" s="129"/>
      <c r="MEV133" s="129"/>
      <c r="MEW133" s="129"/>
      <c r="MEX133" s="129"/>
      <c r="MEY133" s="129"/>
      <c r="MEZ133" s="129"/>
      <c r="MFA133" s="129"/>
      <c r="MFB133" s="129"/>
      <c r="MFC133" s="129"/>
      <c r="MFD133" s="129"/>
      <c r="MFE133" s="129"/>
      <c r="MFF133" s="129"/>
      <c r="MFG133" s="129"/>
      <c r="MFH133" s="129"/>
      <c r="MFI133" s="129"/>
      <c r="MFJ133" s="129"/>
      <c r="MFK133" s="129"/>
      <c r="MFL133" s="129"/>
      <c r="MFM133" s="129"/>
      <c r="MFN133" s="129"/>
      <c r="MFO133" s="129"/>
      <c r="MFP133" s="129"/>
      <c r="MFQ133" s="129"/>
      <c r="MFR133" s="129"/>
      <c r="MFS133" s="129"/>
      <c r="MFT133" s="129"/>
      <c r="MFU133" s="129"/>
      <c r="MFV133" s="129"/>
      <c r="MFW133" s="129"/>
      <c r="MFX133" s="129"/>
      <c r="MFY133" s="129"/>
      <c r="MFZ133" s="129"/>
      <c r="MGA133" s="129"/>
      <c r="MGB133" s="129"/>
      <c r="MGC133" s="129"/>
      <c r="MGD133" s="129"/>
      <c r="MGE133" s="129"/>
      <c r="MGF133" s="129"/>
      <c r="MGG133" s="129"/>
      <c r="MGH133" s="129"/>
      <c r="MGI133" s="129"/>
      <c r="MGJ133" s="129"/>
      <c r="MGK133" s="129"/>
      <c r="MGL133" s="129"/>
      <c r="MGM133" s="129"/>
      <c r="MGN133" s="129"/>
      <c r="MGO133" s="129"/>
      <c r="MGP133" s="129"/>
      <c r="MGQ133" s="129"/>
      <c r="MGR133" s="129"/>
      <c r="MGS133" s="129"/>
      <c r="MGT133" s="129"/>
      <c r="MGU133" s="129"/>
      <c r="MGV133" s="129"/>
      <c r="MGW133" s="129"/>
      <c r="MGX133" s="129"/>
      <c r="MGY133" s="129"/>
      <c r="MGZ133" s="129"/>
      <c r="MHA133" s="129"/>
      <c r="MHB133" s="129"/>
      <c r="MHC133" s="129"/>
      <c r="MHD133" s="129"/>
      <c r="MHE133" s="129"/>
      <c r="MHF133" s="129"/>
      <c r="MHG133" s="129"/>
      <c r="MHH133" s="129"/>
      <c r="MHI133" s="129"/>
      <c r="MHJ133" s="129"/>
      <c r="MHK133" s="129"/>
      <c r="MHL133" s="129"/>
      <c r="MHM133" s="129"/>
      <c r="MHN133" s="129"/>
      <c r="MHO133" s="129"/>
      <c r="MHP133" s="129"/>
      <c r="MHQ133" s="129"/>
      <c r="MHR133" s="129"/>
      <c r="MHS133" s="129"/>
      <c r="MHT133" s="129"/>
      <c r="MHU133" s="129"/>
      <c r="MHV133" s="129"/>
      <c r="MHW133" s="129"/>
      <c r="MHX133" s="129"/>
      <c r="MHY133" s="129"/>
      <c r="MHZ133" s="129"/>
      <c r="MIA133" s="129"/>
      <c r="MIB133" s="129"/>
      <c r="MIC133" s="129"/>
      <c r="MID133" s="129"/>
      <c r="MIE133" s="129"/>
      <c r="MIF133" s="129"/>
      <c r="MIG133" s="129"/>
      <c r="MIH133" s="129"/>
      <c r="MII133" s="129"/>
      <c r="MIJ133" s="129"/>
      <c r="MIK133" s="129"/>
      <c r="MIL133" s="129"/>
      <c r="MIM133" s="129"/>
      <c r="MIN133" s="129"/>
      <c r="MIO133" s="129"/>
      <c r="MIP133" s="129"/>
      <c r="MIQ133" s="129"/>
      <c r="MIR133" s="129"/>
      <c r="MIS133" s="129"/>
      <c r="MIT133" s="129"/>
      <c r="MIU133" s="129"/>
      <c r="MIV133" s="129"/>
      <c r="MIW133" s="129"/>
      <c r="MIX133" s="129"/>
      <c r="MIY133" s="129"/>
      <c r="MIZ133" s="129"/>
      <c r="MJA133" s="129"/>
      <c r="MJB133" s="129"/>
      <c r="MJC133" s="129"/>
      <c r="MJD133" s="129"/>
      <c r="MJE133" s="129"/>
      <c r="MJF133" s="129"/>
      <c r="MJG133" s="129"/>
      <c r="MJH133" s="129"/>
      <c r="MJI133" s="129"/>
      <c r="MJJ133" s="129"/>
      <c r="MJK133" s="129"/>
      <c r="MJL133" s="129"/>
      <c r="MJM133" s="129"/>
      <c r="MJN133" s="129"/>
      <c r="MJO133" s="129"/>
      <c r="MJP133" s="129"/>
      <c r="MJQ133" s="129"/>
      <c r="MJR133" s="129"/>
      <c r="MJS133" s="129"/>
      <c r="MJT133" s="129"/>
      <c r="MJU133" s="129"/>
      <c r="MJV133" s="129"/>
      <c r="MJW133" s="129"/>
      <c r="MJX133" s="129"/>
      <c r="MJY133" s="129"/>
      <c r="MJZ133" s="129"/>
      <c r="MKA133" s="129"/>
      <c r="MKB133" s="129"/>
      <c r="MKC133" s="129"/>
      <c r="MKD133" s="129"/>
      <c r="MKE133" s="129"/>
      <c r="MKF133" s="129"/>
      <c r="MKG133" s="129"/>
      <c r="MKH133" s="129"/>
      <c r="MKI133" s="129"/>
      <c r="MKJ133" s="129"/>
      <c r="MKK133" s="129"/>
      <c r="MKL133" s="129"/>
      <c r="MKM133" s="129"/>
      <c r="MKN133" s="129"/>
      <c r="MKO133" s="129"/>
      <c r="MKP133" s="129"/>
      <c r="MKQ133" s="129"/>
      <c r="MKR133" s="129"/>
      <c r="MKS133" s="129"/>
      <c r="MKT133" s="129"/>
      <c r="MKU133" s="129"/>
      <c r="MKV133" s="129"/>
      <c r="MKW133" s="129"/>
      <c r="MKX133" s="129"/>
      <c r="MKY133" s="129"/>
      <c r="MKZ133" s="129"/>
      <c r="MLA133" s="129"/>
      <c r="MLB133" s="129"/>
      <c r="MLC133" s="129"/>
      <c r="MLD133" s="129"/>
      <c r="MLE133" s="129"/>
      <c r="MLF133" s="129"/>
      <c r="MLG133" s="129"/>
      <c r="MLH133" s="129"/>
      <c r="MLI133" s="129"/>
      <c r="MLJ133" s="129"/>
      <c r="MLK133" s="129"/>
      <c r="MLL133" s="129"/>
      <c r="MLM133" s="129"/>
      <c r="MLN133" s="129"/>
      <c r="MLO133" s="129"/>
      <c r="MLP133" s="129"/>
      <c r="MLQ133" s="129"/>
      <c r="MLR133" s="129"/>
      <c r="MLS133" s="129"/>
      <c r="MLT133" s="129"/>
      <c r="MLU133" s="129"/>
      <c r="MLV133" s="129"/>
      <c r="MLW133" s="129"/>
      <c r="MLX133" s="129"/>
      <c r="MLY133" s="129"/>
      <c r="MLZ133" s="129"/>
      <c r="MMA133" s="129"/>
      <c r="MMB133" s="129"/>
      <c r="MMC133" s="129"/>
      <c r="MMD133" s="129"/>
      <c r="MME133" s="129"/>
      <c r="MMF133" s="129"/>
      <c r="MMG133" s="129"/>
      <c r="MMH133" s="129"/>
      <c r="MMI133" s="129"/>
      <c r="MMJ133" s="129"/>
      <c r="MMK133" s="129"/>
      <c r="MML133" s="129"/>
      <c r="MMM133" s="129"/>
      <c r="MMN133" s="129"/>
      <c r="MMO133" s="129"/>
      <c r="MMP133" s="129"/>
      <c r="MMQ133" s="129"/>
      <c r="MMR133" s="129"/>
      <c r="MMS133" s="129"/>
      <c r="MMT133" s="129"/>
      <c r="MMU133" s="129"/>
      <c r="MMV133" s="129"/>
      <c r="MMW133" s="129"/>
      <c r="MMX133" s="129"/>
      <c r="MMY133" s="129"/>
      <c r="MMZ133" s="129"/>
      <c r="MNA133" s="129"/>
      <c r="MNB133" s="129"/>
      <c r="MNC133" s="129"/>
      <c r="MND133" s="129"/>
      <c r="MNE133" s="129"/>
      <c r="MNF133" s="129"/>
      <c r="MNG133" s="129"/>
      <c r="MNH133" s="129"/>
      <c r="MNI133" s="129"/>
      <c r="MNJ133" s="129"/>
      <c r="MNK133" s="129"/>
      <c r="MNL133" s="129"/>
      <c r="MNM133" s="129"/>
      <c r="MNN133" s="129"/>
      <c r="MNO133" s="129"/>
      <c r="MNP133" s="129"/>
      <c r="MNQ133" s="129"/>
      <c r="MNR133" s="129"/>
      <c r="MNS133" s="129"/>
      <c r="MNT133" s="129"/>
      <c r="MNU133" s="129"/>
      <c r="MNV133" s="129"/>
      <c r="MNW133" s="129"/>
      <c r="MNX133" s="129"/>
      <c r="MNY133" s="129"/>
      <c r="MNZ133" s="129"/>
      <c r="MOA133" s="129"/>
      <c r="MOB133" s="129"/>
      <c r="MOC133" s="129"/>
      <c r="MOD133" s="129"/>
      <c r="MOE133" s="129"/>
      <c r="MOF133" s="129"/>
      <c r="MOG133" s="129"/>
      <c r="MOH133" s="129"/>
      <c r="MOI133" s="129"/>
      <c r="MOJ133" s="129"/>
      <c r="MOK133" s="129"/>
      <c r="MOL133" s="129"/>
      <c r="MOM133" s="129"/>
      <c r="MON133" s="129"/>
      <c r="MOO133" s="129"/>
      <c r="MOP133" s="129"/>
      <c r="MOQ133" s="129"/>
      <c r="MOR133" s="129"/>
      <c r="MOS133" s="129"/>
      <c r="MOT133" s="129"/>
      <c r="MOU133" s="129"/>
      <c r="MOV133" s="129"/>
      <c r="MOW133" s="129"/>
      <c r="MOX133" s="129"/>
      <c r="MOY133" s="129"/>
      <c r="MOZ133" s="129"/>
      <c r="MPA133" s="129"/>
      <c r="MPB133" s="129"/>
      <c r="MPC133" s="129"/>
      <c r="MPD133" s="129"/>
      <c r="MPE133" s="129"/>
      <c r="MPF133" s="129"/>
      <c r="MPG133" s="129"/>
      <c r="MPH133" s="129"/>
      <c r="MPI133" s="129"/>
      <c r="MPJ133" s="129"/>
      <c r="MPK133" s="129"/>
      <c r="MPL133" s="129"/>
      <c r="MPM133" s="129"/>
      <c r="MPN133" s="129"/>
      <c r="MPO133" s="129"/>
      <c r="MPP133" s="129"/>
      <c r="MPQ133" s="129"/>
      <c r="MPR133" s="129"/>
      <c r="MPS133" s="129"/>
      <c r="MPT133" s="129"/>
      <c r="MPU133" s="129"/>
      <c r="MPV133" s="129"/>
      <c r="MPW133" s="129"/>
      <c r="MPX133" s="129"/>
      <c r="MPY133" s="129"/>
      <c r="MPZ133" s="129"/>
      <c r="MQA133" s="129"/>
      <c r="MQB133" s="129"/>
      <c r="MQC133" s="129"/>
      <c r="MQD133" s="129"/>
      <c r="MQE133" s="129"/>
      <c r="MQF133" s="129"/>
      <c r="MQG133" s="129"/>
      <c r="MQH133" s="129"/>
      <c r="MQI133" s="129"/>
      <c r="MQJ133" s="129"/>
      <c r="MQK133" s="129"/>
      <c r="MQL133" s="129"/>
      <c r="MQM133" s="129"/>
      <c r="MQN133" s="129"/>
      <c r="MQO133" s="129"/>
      <c r="MQP133" s="129"/>
      <c r="MQQ133" s="129"/>
      <c r="MQR133" s="129"/>
      <c r="MQS133" s="129"/>
      <c r="MQT133" s="129"/>
      <c r="MQU133" s="129"/>
      <c r="MQV133" s="129"/>
      <c r="MQW133" s="129"/>
      <c r="MQX133" s="129"/>
      <c r="MQY133" s="129"/>
      <c r="MQZ133" s="129"/>
      <c r="MRA133" s="129"/>
      <c r="MRB133" s="129"/>
      <c r="MRC133" s="129"/>
      <c r="MRD133" s="129"/>
      <c r="MRE133" s="129"/>
      <c r="MRF133" s="129"/>
      <c r="MRG133" s="129"/>
      <c r="MRH133" s="129"/>
      <c r="MRI133" s="129"/>
      <c r="MRJ133" s="129"/>
      <c r="MRK133" s="129"/>
      <c r="MRL133" s="129"/>
      <c r="MRM133" s="129"/>
      <c r="MRN133" s="129"/>
      <c r="MRO133" s="129"/>
      <c r="MRP133" s="129"/>
      <c r="MRQ133" s="129"/>
      <c r="MRR133" s="129"/>
      <c r="MRS133" s="129"/>
      <c r="MRT133" s="129"/>
      <c r="MRU133" s="129"/>
      <c r="MRV133" s="129"/>
      <c r="MRW133" s="129"/>
      <c r="MRX133" s="129"/>
      <c r="MRY133" s="129"/>
      <c r="MRZ133" s="129"/>
      <c r="MSA133" s="129"/>
      <c r="MSB133" s="129"/>
      <c r="MSC133" s="129"/>
      <c r="MSD133" s="129"/>
      <c r="MSE133" s="129"/>
      <c r="MSF133" s="129"/>
      <c r="MSG133" s="129"/>
      <c r="MSH133" s="129"/>
      <c r="MSI133" s="129"/>
      <c r="MSJ133" s="129"/>
      <c r="MSK133" s="129"/>
      <c r="MSL133" s="129"/>
      <c r="MSM133" s="129"/>
      <c r="MSN133" s="129"/>
      <c r="MSO133" s="129"/>
      <c r="MSP133" s="129"/>
      <c r="MSQ133" s="129"/>
      <c r="MSR133" s="129"/>
      <c r="MSS133" s="129"/>
      <c r="MST133" s="129"/>
      <c r="MSU133" s="129"/>
      <c r="MSV133" s="129"/>
      <c r="MSW133" s="129"/>
      <c r="MSX133" s="129"/>
      <c r="MSY133" s="129"/>
      <c r="MSZ133" s="129"/>
      <c r="MTA133" s="129"/>
      <c r="MTB133" s="129"/>
      <c r="MTC133" s="129"/>
      <c r="MTD133" s="129"/>
      <c r="MTE133" s="129"/>
      <c r="MTF133" s="129"/>
      <c r="MTG133" s="129"/>
      <c r="MTH133" s="129"/>
      <c r="MTI133" s="129"/>
      <c r="MTJ133" s="129"/>
      <c r="MTK133" s="129"/>
      <c r="MTL133" s="129"/>
      <c r="MTM133" s="129"/>
      <c r="MTN133" s="129"/>
      <c r="MTO133" s="129"/>
      <c r="MTP133" s="129"/>
      <c r="MTQ133" s="129"/>
      <c r="MTR133" s="129"/>
      <c r="MTS133" s="129"/>
      <c r="MTT133" s="129"/>
      <c r="MTU133" s="129"/>
      <c r="MTV133" s="129"/>
      <c r="MTW133" s="129"/>
      <c r="MTX133" s="129"/>
      <c r="MTY133" s="129"/>
      <c r="MTZ133" s="129"/>
      <c r="MUA133" s="129"/>
      <c r="MUB133" s="129"/>
      <c r="MUC133" s="129"/>
      <c r="MUD133" s="129"/>
      <c r="MUE133" s="129"/>
      <c r="MUF133" s="129"/>
      <c r="MUG133" s="129"/>
      <c r="MUH133" s="129"/>
      <c r="MUI133" s="129"/>
      <c r="MUJ133" s="129"/>
      <c r="MUK133" s="129"/>
      <c r="MUL133" s="129"/>
      <c r="MUM133" s="129"/>
      <c r="MUN133" s="129"/>
      <c r="MUO133" s="129"/>
      <c r="MUP133" s="129"/>
      <c r="MUQ133" s="129"/>
      <c r="MUR133" s="129"/>
      <c r="MUS133" s="129"/>
      <c r="MUT133" s="129"/>
      <c r="MUU133" s="129"/>
      <c r="MUV133" s="129"/>
      <c r="MUW133" s="129"/>
      <c r="MUX133" s="129"/>
      <c r="MUY133" s="129"/>
      <c r="MUZ133" s="129"/>
      <c r="MVA133" s="129"/>
      <c r="MVB133" s="129"/>
      <c r="MVC133" s="129"/>
      <c r="MVD133" s="129"/>
      <c r="MVE133" s="129"/>
      <c r="MVF133" s="129"/>
      <c r="MVG133" s="129"/>
      <c r="MVH133" s="129"/>
      <c r="MVI133" s="129"/>
      <c r="MVJ133" s="129"/>
      <c r="MVK133" s="129"/>
      <c r="MVL133" s="129"/>
      <c r="MVM133" s="129"/>
      <c r="MVN133" s="129"/>
      <c r="MVO133" s="129"/>
      <c r="MVP133" s="129"/>
      <c r="MVQ133" s="129"/>
      <c r="MVR133" s="129"/>
      <c r="MVS133" s="129"/>
      <c r="MVT133" s="129"/>
      <c r="MVU133" s="129"/>
      <c r="MVV133" s="129"/>
      <c r="MVW133" s="129"/>
      <c r="MVX133" s="129"/>
      <c r="MVY133" s="129"/>
      <c r="MVZ133" s="129"/>
      <c r="MWA133" s="129"/>
      <c r="MWB133" s="129"/>
      <c r="MWC133" s="129"/>
      <c r="MWD133" s="129"/>
      <c r="MWE133" s="129"/>
      <c r="MWF133" s="129"/>
      <c r="MWG133" s="129"/>
      <c r="MWH133" s="129"/>
      <c r="MWI133" s="129"/>
      <c r="MWJ133" s="129"/>
      <c r="MWK133" s="129"/>
      <c r="MWL133" s="129"/>
      <c r="MWM133" s="129"/>
      <c r="MWN133" s="129"/>
      <c r="MWO133" s="129"/>
      <c r="MWP133" s="129"/>
      <c r="MWQ133" s="129"/>
      <c r="MWR133" s="129"/>
      <c r="MWS133" s="129"/>
      <c r="MWT133" s="129"/>
      <c r="MWU133" s="129"/>
      <c r="MWV133" s="129"/>
      <c r="MWW133" s="129"/>
      <c r="MWX133" s="129"/>
      <c r="MWY133" s="129"/>
      <c r="MWZ133" s="129"/>
      <c r="MXA133" s="129"/>
      <c r="MXB133" s="129"/>
      <c r="MXC133" s="129"/>
      <c r="MXD133" s="129"/>
      <c r="MXE133" s="129"/>
      <c r="MXF133" s="129"/>
      <c r="MXG133" s="129"/>
      <c r="MXH133" s="129"/>
      <c r="MXI133" s="129"/>
      <c r="MXJ133" s="129"/>
      <c r="MXK133" s="129"/>
      <c r="MXL133" s="129"/>
      <c r="MXM133" s="129"/>
      <c r="MXN133" s="129"/>
      <c r="MXO133" s="129"/>
      <c r="MXP133" s="129"/>
      <c r="MXQ133" s="129"/>
      <c r="MXR133" s="129"/>
      <c r="MXS133" s="129"/>
      <c r="MXT133" s="129"/>
      <c r="MXU133" s="129"/>
      <c r="MXV133" s="129"/>
      <c r="MXW133" s="129"/>
      <c r="MXX133" s="129"/>
      <c r="MXY133" s="129"/>
      <c r="MXZ133" s="129"/>
      <c r="MYA133" s="129"/>
      <c r="MYB133" s="129"/>
      <c r="MYC133" s="129"/>
      <c r="MYD133" s="129"/>
      <c r="MYE133" s="129"/>
      <c r="MYF133" s="129"/>
      <c r="MYG133" s="129"/>
      <c r="MYH133" s="129"/>
      <c r="MYI133" s="129"/>
      <c r="MYJ133" s="129"/>
      <c r="MYK133" s="129"/>
      <c r="MYL133" s="129"/>
      <c r="MYM133" s="129"/>
      <c r="MYN133" s="129"/>
      <c r="MYO133" s="129"/>
      <c r="MYP133" s="129"/>
      <c r="MYQ133" s="129"/>
      <c r="MYR133" s="129"/>
      <c r="MYS133" s="129"/>
      <c r="MYT133" s="129"/>
      <c r="MYU133" s="129"/>
      <c r="MYV133" s="129"/>
      <c r="MYW133" s="129"/>
      <c r="MYX133" s="129"/>
      <c r="MYY133" s="129"/>
      <c r="MYZ133" s="129"/>
      <c r="MZA133" s="129"/>
      <c r="MZB133" s="129"/>
      <c r="MZC133" s="129"/>
      <c r="MZD133" s="129"/>
      <c r="MZE133" s="129"/>
      <c r="MZF133" s="129"/>
      <c r="MZG133" s="129"/>
      <c r="MZH133" s="129"/>
      <c r="MZI133" s="129"/>
      <c r="MZJ133" s="129"/>
      <c r="MZK133" s="129"/>
      <c r="MZL133" s="129"/>
      <c r="MZM133" s="129"/>
      <c r="MZN133" s="129"/>
      <c r="MZO133" s="129"/>
      <c r="MZP133" s="129"/>
      <c r="MZQ133" s="129"/>
      <c r="MZR133" s="129"/>
      <c r="MZS133" s="129"/>
      <c r="MZT133" s="129"/>
      <c r="MZU133" s="129"/>
      <c r="MZV133" s="129"/>
      <c r="MZW133" s="129"/>
      <c r="MZX133" s="129"/>
      <c r="MZY133" s="129"/>
      <c r="MZZ133" s="129"/>
      <c r="NAA133" s="129"/>
      <c r="NAB133" s="129"/>
      <c r="NAC133" s="129"/>
      <c r="NAD133" s="129"/>
      <c r="NAE133" s="129"/>
      <c r="NAF133" s="129"/>
      <c r="NAG133" s="129"/>
      <c r="NAH133" s="129"/>
      <c r="NAI133" s="129"/>
      <c r="NAJ133" s="129"/>
      <c r="NAK133" s="129"/>
      <c r="NAL133" s="129"/>
      <c r="NAM133" s="129"/>
      <c r="NAN133" s="129"/>
      <c r="NAO133" s="129"/>
      <c r="NAP133" s="129"/>
      <c r="NAQ133" s="129"/>
      <c r="NAR133" s="129"/>
      <c r="NAS133" s="129"/>
      <c r="NAT133" s="129"/>
      <c r="NAU133" s="129"/>
      <c r="NAV133" s="129"/>
      <c r="NAW133" s="129"/>
      <c r="NAX133" s="129"/>
      <c r="NAY133" s="129"/>
      <c r="NAZ133" s="129"/>
      <c r="NBA133" s="129"/>
      <c r="NBB133" s="129"/>
      <c r="NBC133" s="129"/>
      <c r="NBD133" s="129"/>
      <c r="NBE133" s="129"/>
      <c r="NBF133" s="129"/>
      <c r="NBG133" s="129"/>
      <c r="NBH133" s="129"/>
      <c r="NBI133" s="129"/>
      <c r="NBJ133" s="129"/>
      <c r="NBK133" s="129"/>
      <c r="NBL133" s="129"/>
      <c r="NBM133" s="129"/>
      <c r="NBN133" s="129"/>
      <c r="NBO133" s="129"/>
      <c r="NBP133" s="129"/>
      <c r="NBQ133" s="129"/>
      <c r="NBR133" s="129"/>
      <c r="NBS133" s="129"/>
      <c r="NBT133" s="129"/>
      <c r="NBU133" s="129"/>
      <c r="NBV133" s="129"/>
      <c r="NBW133" s="129"/>
      <c r="NBX133" s="129"/>
      <c r="NBY133" s="129"/>
      <c r="NBZ133" s="129"/>
      <c r="NCA133" s="129"/>
      <c r="NCB133" s="129"/>
      <c r="NCC133" s="129"/>
      <c r="NCD133" s="129"/>
      <c r="NCE133" s="129"/>
      <c r="NCF133" s="129"/>
      <c r="NCG133" s="129"/>
      <c r="NCH133" s="129"/>
      <c r="NCI133" s="129"/>
      <c r="NCJ133" s="129"/>
      <c r="NCK133" s="129"/>
      <c r="NCL133" s="129"/>
      <c r="NCM133" s="129"/>
      <c r="NCN133" s="129"/>
      <c r="NCO133" s="129"/>
      <c r="NCP133" s="129"/>
      <c r="NCQ133" s="129"/>
      <c r="NCR133" s="129"/>
      <c r="NCS133" s="129"/>
      <c r="NCT133" s="129"/>
      <c r="NCU133" s="129"/>
      <c r="NCV133" s="129"/>
      <c r="NCW133" s="129"/>
      <c r="NCX133" s="129"/>
      <c r="NCY133" s="129"/>
      <c r="NCZ133" s="129"/>
      <c r="NDA133" s="129"/>
      <c r="NDB133" s="129"/>
      <c r="NDC133" s="129"/>
      <c r="NDD133" s="129"/>
      <c r="NDE133" s="129"/>
      <c r="NDF133" s="129"/>
      <c r="NDG133" s="129"/>
      <c r="NDH133" s="129"/>
      <c r="NDI133" s="129"/>
      <c r="NDJ133" s="129"/>
      <c r="NDK133" s="129"/>
      <c r="NDL133" s="129"/>
      <c r="NDM133" s="129"/>
      <c r="NDN133" s="129"/>
      <c r="NDO133" s="129"/>
      <c r="NDP133" s="129"/>
      <c r="NDQ133" s="129"/>
      <c r="NDR133" s="129"/>
      <c r="NDS133" s="129"/>
      <c r="NDT133" s="129"/>
      <c r="NDU133" s="129"/>
      <c r="NDV133" s="129"/>
      <c r="NDW133" s="129"/>
      <c r="NDX133" s="129"/>
      <c r="NDY133" s="129"/>
      <c r="NDZ133" s="129"/>
      <c r="NEA133" s="129"/>
      <c r="NEB133" s="129"/>
      <c r="NEC133" s="129"/>
      <c r="NED133" s="129"/>
      <c r="NEE133" s="129"/>
      <c r="NEF133" s="129"/>
      <c r="NEG133" s="129"/>
      <c r="NEH133" s="129"/>
      <c r="NEI133" s="129"/>
      <c r="NEJ133" s="129"/>
      <c r="NEK133" s="129"/>
      <c r="NEL133" s="129"/>
      <c r="NEM133" s="129"/>
      <c r="NEN133" s="129"/>
      <c r="NEO133" s="129"/>
      <c r="NEP133" s="129"/>
      <c r="NEQ133" s="129"/>
      <c r="NER133" s="129"/>
      <c r="NES133" s="129"/>
      <c r="NET133" s="129"/>
      <c r="NEU133" s="129"/>
      <c r="NEV133" s="129"/>
      <c r="NEW133" s="129"/>
      <c r="NEX133" s="129"/>
      <c r="NEY133" s="129"/>
      <c r="NEZ133" s="129"/>
      <c r="NFA133" s="129"/>
      <c r="NFB133" s="129"/>
      <c r="NFC133" s="129"/>
      <c r="NFD133" s="129"/>
      <c r="NFE133" s="129"/>
      <c r="NFF133" s="129"/>
      <c r="NFG133" s="129"/>
      <c r="NFH133" s="129"/>
      <c r="NFI133" s="129"/>
      <c r="NFJ133" s="129"/>
      <c r="NFK133" s="129"/>
      <c r="NFL133" s="129"/>
      <c r="NFM133" s="129"/>
      <c r="NFN133" s="129"/>
      <c r="NFO133" s="129"/>
      <c r="NFP133" s="129"/>
      <c r="NFQ133" s="129"/>
      <c r="NFR133" s="129"/>
      <c r="NFS133" s="129"/>
      <c r="NFT133" s="129"/>
      <c r="NFU133" s="129"/>
      <c r="NFV133" s="129"/>
      <c r="NFW133" s="129"/>
      <c r="NFX133" s="129"/>
      <c r="NFY133" s="129"/>
      <c r="NFZ133" s="129"/>
      <c r="NGA133" s="129"/>
      <c r="NGB133" s="129"/>
      <c r="NGC133" s="129"/>
      <c r="NGD133" s="129"/>
      <c r="NGE133" s="129"/>
      <c r="NGF133" s="129"/>
      <c r="NGG133" s="129"/>
      <c r="NGH133" s="129"/>
      <c r="NGI133" s="129"/>
      <c r="NGJ133" s="129"/>
      <c r="NGK133" s="129"/>
      <c r="NGL133" s="129"/>
      <c r="NGM133" s="129"/>
      <c r="NGN133" s="129"/>
      <c r="NGO133" s="129"/>
      <c r="NGP133" s="129"/>
      <c r="NGQ133" s="129"/>
      <c r="NGR133" s="129"/>
      <c r="NGS133" s="129"/>
      <c r="NGT133" s="129"/>
      <c r="NGU133" s="129"/>
      <c r="NGV133" s="129"/>
      <c r="NGW133" s="129"/>
      <c r="NGX133" s="129"/>
      <c r="NGY133" s="129"/>
      <c r="NGZ133" s="129"/>
      <c r="NHA133" s="129"/>
      <c r="NHB133" s="129"/>
      <c r="NHC133" s="129"/>
      <c r="NHD133" s="129"/>
      <c r="NHE133" s="129"/>
      <c r="NHF133" s="129"/>
      <c r="NHG133" s="129"/>
      <c r="NHH133" s="129"/>
      <c r="NHI133" s="129"/>
      <c r="NHJ133" s="129"/>
      <c r="NHK133" s="129"/>
      <c r="NHL133" s="129"/>
      <c r="NHM133" s="129"/>
      <c r="NHN133" s="129"/>
      <c r="NHO133" s="129"/>
      <c r="NHP133" s="129"/>
      <c r="NHQ133" s="129"/>
      <c r="NHR133" s="129"/>
      <c r="NHS133" s="129"/>
      <c r="NHT133" s="129"/>
      <c r="NHU133" s="129"/>
      <c r="NHV133" s="129"/>
      <c r="NHW133" s="129"/>
      <c r="NHX133" s="129"/>
      <c r="NHY133" s="129"/>
      <c r="NHZ133" s="129"/>
      <c r="NIA133" s="129"/>
      <c r="NIB133" s="129"/>
      <c r="NIC133" s="129"/>
      <c r="NID133" s="129"/>
      <c r="NIE133" s="129"/>
      <c r="NIF133" s="129"/>
      <c r="NIG133" s="129"/>
      <c r="NIH133" s="129"/>
      <c r="NII133" s="129"/>
      <c r="NIJ133" s="129"/>
      <c r="NIK133" s="129"/>
      <c r="NIL133" s="129"/>
      <c r="NIM133" s="129"/>
      <c r="NIN133" s="129"/>
      <c r="NIO133" s="129"/>
      <c r="NIP133" s="129"/>
      <c r="NIQ133" s="129"/>
      <c r="NIR133" s="129"/>
      <c r="NIS133" s="129"/>
      <c r="NIT133" s="129"/>
      <c r="NIU133" s="129"/>
      <c r="NIV133" s="129"/>
      <c r="NIW133" s="129"/>
      <c r="NIX133" s="129"/>
      <c r="NIY133" s="129"/>
      <c r="NIZ133" s="129"/>
      <c r="NJA133" s="129"/>
      <c r="NJB133" s="129"/>
      <c r="NJC133" s="129"/>
      <c r="NJD133" s="129"/>
      <c r="NJE133" s="129"/>
      <c r="NJF133" s="129"/>
      <c r="NJG133" s="129"/>
      <c r="NJH133" s="129"/>
      <c r="NJI133" s="129"/>
      <c r="NJJ133" s="129"/>
      <c r="NJK133" s="129"/>
      <c r="NJL133" s="129"/>
      <c r="NJM133" s="129"/>
      <c r="NJN133" s="129"/>
      <c r="NJO133" s="129"/>
      <c r="NJP133" s="129"/>
      <c r="NJQ133" s="129"/>
      <c r="NJR133" s="129"/>
      <c r="NJS133" s="129"/>
      <c r="NJT133" s="129"/>
      <c r="NJU133" s="129"/>
      <c r="NJV133" s="129"/>
      <c r="NJW133" s="129"/>
      <c r="NJX133" s="129"/>
      <c r="NJY133" s="129"/>
      <c r="NJZ133" s="129"/>
      <c r="NKA133" s="129"/>
      <c r="NKB133" s="129"/>
      <c r="NKC133" s="129"/>
      <c r="NKD133" s="129"/>
      <c r="NKE133" s="129"/>
      <c r="NKF133" s="129"/>
      <c r="NKG133" s="129"/>
      <c r="NKH133" s="129"/>
      <c r="NKI133" s="129"/>
      <c r="NKJ133" s="129"/>
      <c r="NKK133" s="129"/>
      <c r="NKL133" s="129"/>
      <c r="NKM133" s="129"/>
      <c r="NKN133" s="129"/>
      <c r="NKO133" s="129"/>
      <c r="NKP133" s="129"/>
      <c r="NKQ133" s="129"/>
      <c r="NKR133" s="129"/>
      <c r="NKS133" s="129"/>
      <c r="NKT133" s="129"/>
      <c r="NKU133" s="129"/>
      <c r="NKV133" s="129"/>
      <c r="NKW133" s="129"/>
      <c r="NKX133" s="129"/>
      <c r="NKY133" s="129"/>
      <c r="NKZ133" s="129"/>
      <c r="NLA133" s="129"/>
      <c r="NLB133" s="129"/>
      <c r="NLC133" s="129"/>
      <c r="NLD133" s="129"/>
      <c r="NLE133" s="129"/>
      <c r="NLF133" s="129"/>
      <c r="NLG133" s="129"/>
      <c r="NLH133" s="129"/>
      <c r="NLI133" s="129"/>
      <c r="NLJ133" s="129"/>
      <c r="NLK133" s="129"/>
      <c r="NLL133" s="129"/>
      <c r="NLM133" s="129"/>
      <c r="NLN133" s="129"/>
      <c r="NLO133" s="129"/>
      <c r="NLP133" s="129"/>
      <c r="NLQ133" s="129"/>
      <c r="NLR133" s="129"/>
      <c r="NLS133" s="129"/>
      <c r="NLT133" s="129"/>
      <c r="NLU133" s="129"/>
      <c r="NLV133" s="129"/>
      <c r="NLW133" s="129"/>
      <c r="NLX133" s="129"/>
      <c r="NLY133" s="129"/>
      <c r="NLZ133" s="129"/>
      <c r="NMA133" s="129"/>
      <c r="NMB133" s="129"/>
      <c r="NMC133" s="129"/>
      <c r="NMD133" s="129"/>
      <c r="NME133" s="129"/>
      <c r="NMF133" s="129"/>
      <c r="NMG133" s="129"/>
      <c r="NMH133" s="129"/>
      <c r="NMI133" s="129"/>
      <c r="NMJ133" s="129"/>
      <c r="NMK133" s="129"/>
      <c r="NML133" s="129"/>
      <c r="NMM133" s="129"/>
      <c r="NMN133" s="129"/>
      <c r="NMO133" s="129"/>
      <c r="NMP133" s="129"/>
      <c r="NMQ133" s="129"/>
      <c r="NMR133" s="129"/>
      <c r="NMS133" s="129"/>
      <c r="NMT133" s="129"/>
      <c r="NMU133" s="129"/>
      <c r="NMV133" s="129"/>
      <c r="NMW133" s="129"/>
      <c r="NMX133" s="129"/>
      <c r="NMY133" s="129"/>
      <c r="NMZ133" s="129"/>
      <c r="NNA133" s="129"/>
      <c r="NNB133" s="129"/>
      <c r="NNC133" s="129"/>
      <c r="NND133" s="129"/>
      <c r="NNE133" s="129"/>
      <c r="NNF133" s="129"/>
      <c r="NNG133" s="129"/>
      <c r="NNH133" s="129"/>
      <c r="NNI133" s="129"/>
      <c r="NNJ133" s="129"/>
      <c r="NNK133" s="129"/>
      <c r="NNL133" s="129"/>
      <c r="NNM133" s="129"/>
      <c r="NNN133" s="129"/>
      <c r="NNO133" s="129"/>
      <c r="NNP133" s="129"/>
      <c r="NNQ133" s="129"/>
      <c r="NNR133" s="129"/>
      <c r="NNS133" s="129"/>
      <c r="NNT133" s="129"/>
      <c r="NNU133" s="129"/>
      <c r="NNV133" s="129"/>
      <c r="NNW133" s="129"/>
      <c r="NNX133" s="129"/>
      <c r="NNY133" s="129"/>
      <c r="NNZ133" s="129"/>
      <c r="NOA133" s="129"/>
      <c r="NOB133" s="129"/>
      <c r="NOC133" s="129"/>
      <c r="NOD133" s="129"/>
      <c r="NOE133" s="129"/>
      <c r="NOF133" s="129"/>
      <c r="NOG133" s="129"/>
      <c r="NOH133" s="129"/>
      <c r="NOI133" s="129"/>
      <c r="NOJ133" s="129"/>
      <c r="NOK133" s="129"/>
      <c r="NOL133" s="129"/>
      <c r="NOM133" s="129"/>
      <c r="NON133" s="129"/>
      <c r="NOO133" s="129"/>
      <c r="NOP133" s="129"/>
      <c r="NOQ133" s="129"/>
      <c r="NOR133" s="129"/>
      <c r="NOS133" s="129"/>
      <c r="NOT133" s="129"/>
      <c r="NOU133" s="129"/>
      <c r="NOV133" s="129"/>
      <c r="NOW133" s="129"/>
      <c r="NOX133" s="129"/>
      <c r="NOY133" s="129"/>
      <c r="NOZ133" s="129"/>
      <c r="NPA133" s="129"/>
      <c r="NPB133" s="129"/>
      <c r="NPC133" s="129"/>
      <c r="NPD133" s="129"/>
      <c r="NPE133" s="129"/>
      <c r="NPF133" s="129"/>
      <c r="NPG133" s="129"/>
      <c r="NPH133" s="129"/>
      <c r="NPI133" s="129"/>
      <c r="NPJ133" s="129"/>
      <c r="NPK133" s="129"/>
      <c r="NPL133" s="129"/>
      <c r="NPM133" s="129"/>
      <c r="NPN133" s="129"/>
      <c r="NPO133" s="129"/>
      <c r="NPP133" s="129"/>
      <c r="NPQ133" s="129"/>
      <c r="NPR133" s="129"/>
      <c r="NPS133" s="129"/>
      <c r="NPT133" s="129"/>
      <c r="NPU133" s="129"/>
      <c r="NPV133" s="129"/>
      <c r="NPW133" s="129"/>
      <c r="NPX133" s="129"/>
      <c r="NPY133" s="129"/>
      <c r="NPZ133" s="129"/>
      <c r="NQA133" s="129"/>
      <c r="NQB133" s="129"/>
      <c r="NQC133" s="129"/>
      <c r="NQD133" s="129"/>
      <c r="NQE133" s="129"/>
      <c r="NQF133" s="129"/>
      <c r="NQG133" s="129"/>
      <c r="NQH133" s="129"/>
      <c r="NQI133" s="129"/>
      <c r="NQJ133" s="129"/>
      <c r="NQK133" s="129"/>
      <c r="NQL133" s="129"/>
      <c r="NQM133" s="129"/>
      <c r="NQN133" s="129"/>
      <c r="NQO133" s="129"/>
      <c r="NQP133" s="129"/>
      <c r="NQQ133" s="129"/>
      <c r="NQR133" s="129"/>
      <c r="NQS133" s="129"/>
      <c r="NQT133" s="129"/>
      <c r="NQU133" s="129"/>
      <c r="NQV133" s="129"/>
      <c r="NQW133" s="129"/>
      <c r="NQX133" s="129"/>
      <c r="NQY133" s="129"/>
      <c r="NQZ133" s="129"/>
      <c r="NRA133" s="129"/>
      <c r="NRB133" s="129"/>
      <c r="NRC133" s="129"/>
      <c r="NRD133" s="129"/>
      <c r="NRE133" s="129"/>
      <c r="NRF133" s="129"/>
      <c r="NRG133" s="129"/>
      <c r="NRH133" s="129"/>
      <c r="NRI133" s="129"/>
      <c r="NRJ133" s="129"/>
      <c r="NRK133" s="129"/>
      <c r="NRL133" s="129"/>
      <c r="NRM133" s="129"/>
      <c r="NRN133" s="129"/>
      <c r="NRO133" s="129"/>
      <c r="NRP133" s="129"/>
      <c r="NRQ133" s="129"/>
      <c r="NRR133" s="129"/>
      <c r="NRS133" s="129"/>
      <c r="NRT133" s="129"/>
      <c r="NRU133" s="129"/>
      <c r="NRV133" s="129"/>
      <c r="NRW133" s="129"/>
      <c r="NRX133" s="129"/>
      <c r="NRY133" s="129"/>
      <c r="NRZ133" s="129"/>
      <c r="NSA133" s="129"/>
      <c r="NSB133" s="129"/>
      <c r="NSC133" s="129"/>
      <c r="NSD133" s="129"/>
      <c r="NSE133" s="129"/>
      <c r="NSF133" s="129"/>
      <c r="NSG133" s="129"/>
      <c r="NSH133" s="129"/>
      <c r="NSI133" s="129"/>
      <c r="NSJ133" s="129"/>
      <c r="NSK133" s="129"/>
      <c r="NSL133" s="129"/>
      <c r="NSM133" s="129"/>
      <c r="NSN133" s="129"/>
      <c r="NSO133" s="129"/>
      <c r="NSP133" s="129"/>
      <c r="NSQ133" s="129"/>
      <c r="NSR133" s="129"/>
      <c r="NSS133" s="129"/>
      <c r="NST133" s="129"/>
      <c r="NSU133" s="129"/>
      <c r="NSV133" s="129"/>
      <c r="NSW133" s="129"/>
      <c r="NSX133" s="129"/>
      <c r="NSY133" s="129"/>
      <c r="NSZ133" s="129"/>
      <c r="NTA133" s="129"/>
      <c r="NTB133" s="129"/>
      <c r="NTC133" s="129"/>
      <c r="NTD133" s="129"/>
      <c r="NTE133" s="129"/>
      <c r="NTF133" s="129"/>
      <c r="NTG133" s="129"/>
      <c r="NTH133" s="129"/>
      <c r="NTI133" s="129"/>
      <c r="NTJ133" s="129"/>
      <c r="NTK133" s="129"/>
      <c r="NTL133" s="129"/>
      <c r="NTM133" s="129"/>
      <c r="NTN133" s="129"/>
      <c r="NTO133" s="129"/>
      <c r="NTP133" s="129"/>
      <c r="NTQ133" s="129"/>
      <c r="NTR133" s="129"/>
      <c r="NTS133" s="129"/>
      <c r="NTT133" s="129"/>
      <c r="NTU133" s="129"/>
      <c r="NTV133" s="129"/>
      <c r="NTW133" s="129"/>
      <c r="NTX133" s="129"/>
      <c r="NTY133" s="129"/>
      <c r="NTZ133" s="129"/>
      <c r="NUA133" s="129"/>
      <c r="NUB133" s="129"/>
      <c r="NUC133" s="129"/>
      <c r="NUD133" s="129"/>
      <c r="NUE133" s="129"/>
      <c r="NUF133" s="129"/>
      <c r="NUG133" s="129"/>
      <c r="NUH133" s="129"/>
      <c r="NUI133" s="129"/>
      <c r="NUJ133" s="129"/>
      <c r="NUK133" s="129"/>
      <c r="NUL133" s="129"/>
      <c r="NUM133" s="129"/>
      <c r="NUN133" s="129"/>
      <c r="NUO133" s="129"/>
      <c r="NUP133" s="129"/>
      <c r="NUQ133" s="129"/>
      <c r="NUR133" s="129"/>
      <c r="NUS133" s="129"/>
      <c r="NUT133" s="129"/>
      <c r="NUU133" s="129"/>
      <c r="NUV133" s="129"/>
      <c r="NUW133" s="129"/>
      <c r="NUX133" s="129"/>
      <c r="NUY133" s="129"/>
      <c r="NUZ133" s="129"/>
      <c r="NVA133" s="129"/>
      <c r="NVB133" s="129"/>
      <c r="NVC133" s="129"/>
      <c r="NVD133" s="129"/>
      <c r="NVE133" s="129"/>
      <c r="NVF133" s="129"/>
      <c r="NVG133" s="129"/>
      <c r="NVH133" s="129"/>
      <c r="NVI133" s="129"/>
      <c r="NVJ133" s="129"/>
      <c r="NVK133" s="129"/>
      <c r="NVL133" s="129"/>
      <c r="NVM133" s="129"/>
      <c r="NVN133" s="129"/>
      <c r="NVO133" s="129"/>
      <c r="NVP133" s="129"/>
      <c r="NVQ133" s="129"/>
      <c r="NVR133" s="129"/>
      <c r="NVS133" s="129"/>
      <c r="NVT133" s="129"/>
      <c r="NVU133" s="129"/>
      <c r="NVV133" s="129"/>
      <c r="NVW133" s="129"/>
      <c r="NVX133" s="129"/>
      <c r="NVY133" s="129"/>
      <c r="NVZ133" s="129"/>
      <c r="NWA133" s="129"/>
      <c r="NWB133" s="129"/>
      <c r="NWC133" s="129"/>
      <c r="NWD133" s="129"/>
      <c r="NWE133" s="129"/>
      <c r="NWF133" s="129"/>
      <c r="NWG133" s="129"/>
      <c r="NWH133" s="129"/>
      <c r="NWI133" s="129"/>
      <c r="NWJ133" s="129"/>
      <c r="NWK133" s="129"/>
      <c r="NWL133" s="129"/>
      <c r="NWM133" s="129"/>
      <c r="NWN133" s="129"/>
      <c r="NWO133" s="129"/>
      <c r="NWP133" s="129"/>
      <c r="NWQ133" s="129"/>
      <c r="NWR133" s="129"/>
      <c r="NWS133" s="129"/>
      <c r="NWT133" s="129"/>
      <c r="NWU133" s="129"/>
      <c r="NWV133" s="129"/>
      <c r="NWW133" s="129"/>
      <c r="NWX133" s="129"/>
      <c r="NWY133" s="129"/>
      <c r="NWZ133" s="129"/>
      <c r="NXA133" s="129"/>
      <c r="NXB133" s="129"/>
      <c r="NXC133" s="129"/>
      <c r="NXD133" s="129"/>
      <c r="NXE133" s="129"/>
      <c r="NXF133" s="129"/>
      <c r="NXG133" s="129"/>
      <c r="NXH133" s="129"/>
      <c r="NXI133" s="129"/>
      <c r="NXJ133" s="129"/>
      <c r="NXK133" s="129"/>
      <c r="NXL133" s="129"/>
      <c r="NXM133" s="129"/>
      <c r="NXN133" s="129"/>
      <c r="NXO133" s="129"/>
      <c r="NXP133" s="129"/>
      <c r="NXQ133" s="129"/>
      <c r="NXR133" s="129"/>
      <c r="NXS133" s="129"/>
      <c r="NXT133" s="129"/>
      <c r="NXU133" s="129"/>
      <c r="NXV133" s="129"/>
      <c r="NXW133" s="129"/>
      <c r="NXX133" s="129"/>
      <c r="NXY133" s="129"/>
      <c r="NXZ133" s="129"/>
      <c r="NYA133" s="129"/>
      <c r="NYB133" s="129"/>
      <c r="NYC133" s="129"/>
      <c r="NYD133" s="129"/>
      <c r="NYE133" s="129"/>
      <c r="NYF133" s="129"/>
      <c r="NYG133" s="129"/>
      <c r="NYH133" s="129"/>
      <c r="NYI133" s="129"/>
      <c r="NYJ133" s="129"/>
      <c r="NYK133" s="129"/>
      <c r="NYL133" s="129"/>
      <c r="NYM133" s="129"/>
      <c r="NYN133" s="129"/>
      <c r="NYO133" s="129"/>
      <c r="NYP133" s="129"/>
      <c r="NYQ133" s="129"/>
      <c r="NYR133" s="129"/>
      <c r="NYS133" s="129"/>
      <c r="NYT133" s="129"/>
      <c r="NYU133" s="129"/>
      <c r="NYV133" s="129"/>
      <c r="NYW133" s="129"/>
      <c r="NYX133" s="129"/>
      <c r="NYY133" s="129"/>
      <c r="NYZ133" s="129"/>
      <c r="NZA133" s="129"/>
      <c r="NZB133" s="129"/>
      <c r="NZC133" s="129"/>
      <c r="NZD133" s="129"/>
      <c r="NZE133" s="129"/>
      <c r="NZF133" s="129"/>
      <c r="NZG133" s="129"/>
      <c r="NZH133" s="129"/>
      <c r="NZI133" s="129"/>
      <c r="NZJ133" s="129"/>
      <c r="NZK133" s="129"/>
      <c r="NZL133" s="129"/>
      <c r="NZM133" s="129"/>
      <c r="NZN133" s="129"/>
      <c r="NZO133" s="129"/>
      <c r="NZP133" s="129"/>
      <c r="NZQ133" s="129"/>
      <c r="NZR133" s="129"/>
      <c r="NZS133" s="129"/>
      <c r="NZT133" s="129"/>
      <c r="NZU133" s="129"/>
      <c r="NZV133" s="129"/>
      <c r="NZW133" s="129"/>
      <c r="NZX133" s="129"/>
      <c r="NZY133" s="129"/>
      <c r="NZZ133" s="129"/>
      <c r="OAA133" s="129"/>
      <c r="OAB133" s="129"/>
      <c r="OAC133" s="129"/>
      <c r="OAD133" s="129"/>
      <c r="OAE133" s="129"/>
      <c r="OAF133" s="129"/>
      <c r="OAG133" s="129"/>
      <c r="OAH133" s="129"/>
      <c r="OAI133" s="129"/>
      <c r="OAJ133" s="129"/>
      <c r="OAK133" s="129"/>
      <c r="OAL133" s="129"/>
      <c r="OAM133" s="129"/>
      <c r="OAN133" s="129"/>
      <c r="OAO133" s="129"/>
      <c r="OAP133" s="129"/>
      <c r="OAQ133" s="129"/>
      <c r="OAR133" s="129"/>
      <c r="OAS133" s="129"/>
      <c r="OAT133" s="129"/>
      <c r="OAU133" s="129"/>
      <c r="OAV133" s="129"/>
      <c r="OAW133" s="129"/>
      <c r="OAX133" s="129"/>
      <c r="OAY133" s="129"/>
      <c r="OAZ133" s="129"/>
      <c r="OBA133" s="129"/>
      <c r="OBB133" s="129"/>
      <c r="OBC133" s="129"/>
      <c r="OBD133" s="129"/>
      <c r="OBE133" s="129"/>
      <c r="OBF133" s="129"/>
      <c r="OBG133" s="129"/>
      <c r="OBH133" s="129"/>
      <c r="OBI133" s="129"/>
      <c r="OBJ133" s="129"/>
      <c r="OBK133" s="129"/>
      <c r="OBL133" s="129"/>
      <c r="OBM133" s="129"/>
      <c r="OBN133" s="129"/>
      <c r="OBO133" s="129"/>
      <c r="OBP133" s="129"/>
      <c r="OBQ133" s="129"/>
      <c r="OBR133" s="129"/>
      <c r="OBS133" s="129"/>
      <c r="OBT133" s="129"/>
      <c r="OBU133" s="129"/>
      <c r="OBV133" s="129"/>
      <c r="OBW133" s="129"/>
      <c r="OBX133" s="129"/>
      <c r="OBY133" s="129"/>
      <c r="OBZ133" s="129"/>
      <c r="OCA133" s="129"/>
      <c r="OCB133" s="129"/>
      <c r="OCC133" s="129"/>
      <c r="OCD133" s="129"/>
      <c r="OCE133" s="129"/>
      <c r="OCF133" s="129"/>
      <c r="OCG133" s="129"/>
      <c r="OCH133" s="129"/>
      <c r="OCI133" s="129"/>
      <c r="OCJ133" s="129"/>
      <c r="OCK133" s="129"/>
      <c r="OCL133" s="129"/>
      <c r="OCM133" s="129"/>
      <c r="OCN133" s="129"/>
      <c r="OCO133" s="129"/>
      <c r="OCP133" s="129"/>
      <c r="OCQ133" s="129"/>
      <c r="OCR133" s="129"/>
      <c r="OCS133" s="129"/>
      <c r="OCT133" s="129"/>
      <c r="OCU133" s="129"/>
      <c r="OCV133" s="129"/>
      <c r="OCW133" s="129"/>
      <c r="OCX133" s="129"/>
      <c r="OCY133" s="129"/>
      <c r="OCZ133" s="129"/>
      <c r="ODA133" s="129"/>
      <c r="ODB133" s="129"/>
      <c r="ODC133" s="129"/>
      <c r="ODD133" s="129"/>
      <c r="ODE133" s="129"/>
      <c r="ODF133" s="129"/>
      <c r="ODG133" s="129"/>
      <c r="ODH133" s="129"/>
      <c r="ODI133" s="129"/>
      <c r="ODJ133" s="129"/>
      <c r="ODK133" s="129"/>
      <c r="ODL133" s="129"/>
      <c r="ODM133" s="129"/>
      <c r="ODN133" s="129"/>
      <c r="ODO133" s="129"/>
      <c r="ODP133" s="129"/>
      <c r="ODQ133" s="129"/>
      <c r="ODR133" s="129"/>
      <c r="ODS133" s="129"/>
      <c r="ODT133" s="129"/>
      <c r="ODU133" s="129"/>
      <c r="ODV133" s="129"/>
      <c r="ODW133" s="129"/>
      <c r="ODX133" s="129"/>
      <c r="ODY133" s="129"/>
      <c r="ODZ133" s="129"/>
      <c r="OEA133" s="129"/>
      <c r="OEB133" s="129"/>
      <c r="OEC133" s="129"/>
      <c r="OED133" s="129"/>
      <c r="OEE133" s="129"/>
      <c r="OEF133" s="129"/>
      <c r="OEG133" s="129"/>
      <c r="OEH133" s="129"/>
      <c r="OEI133" s="129"/>
      <c r="OEJ133" s="129"/>
      <c r="OEK133" s="129"/>
      <c r="OEL133" s="129"/>
      <c r="OEM133" s="129"/>
      <c r="OEN133" s="129"/>
      <c r="OEO133" s="129"/>
      <c r="OEP133" s="129"/>
      <c r="OEQ133" s="129"/>
      <c r="OER133" s="129"/>
      <c r="OES133" s="129"/>
      <c r="OET133" s="129"/>
      <c r="OEU133" s="129"/>
      <c r="OEV133" s="129"/>
      <c r="OEW133" s="129"/>
      <c r="OEX133" s="129"/>
      <c r="OEY133" s="129"/>
      <c r="OEZ133" s="129"/>
      <c r="OFA133" s="129"/>
      <c r="OFB133" s="129"/>
      <c r="OFC133" s="129"/>
      <c r="OFD133" s="129"/>
      <c r="OFE133" s="129"/>
      <c r="OFF133" s="129"/>
      <c r="OFG133" s="129"/>
      <c r="OFH133" s="129"/>
      <c r="OFI133" s="129"/>
      <c r="OFJ133" s="129"/>
      <c r="OFK133" s="129"/>
      <c r="OFL133" s="129"/>
      <c r="OFM133" s="129"/>
      <c r="OFN133" s="129"/>
      <c r="OFO133" s="129"/>
      <c r="OFP133" s="129"/>
      <c r="OFQ133" s="129"/>
      <c r="OFR133" s="129"/>
      <c r="OFS133" s="129"/>
      <c r="OFT133" s="129"/>
      <c r="OFU133" s="129"/>
      <c r="OFV133" s="129"/>
      <c r="OFW133" s="129"/>
      <c r="OFX133" s="129"/>
      <c r="OFY133" s="129"/>
      <c r="OFZ133" s="129"/>
      <c r="OGA133" s="129"/>
      <c r="OGB133" s="129"/>
      <c r="OGC133" s="129"/>
      <c r="OGD133" s="129"/>
      <c r="OGE133" s="129"/>
      <c r="OGF133" s="129"/>
      <c r="OGG133" s="129"/>
      <c r="OGH133" s="129"/>
      <c r="OGI133" s="129"/>
      <c r="OGJ133" s="129"/>
      <c r="OGK133" s="129"/>
      <c r="OGL133" s="129"/>
      <c r="OGM133" s="129"/>
      <c r="OGN133" s="129"/>
      <c r="OGO133" s="129"/>
      <c r="OGP133" s="129"/>
      <c r="OGQ133" s="129"/>
      <c r="OGR133" s="129"/>
      <c r="OGS133" s="129"/>
      <c r="OGT133" s="129"/>
      <c r="OGU133" s="129"/>
      <c r="OGV133" s="129"/>
      <c r="OGW133" s="129"/>
      <c r="OGX133" s="129"/>
      <c r="OGY133" s="129"/>
      <c r="OGZ133" s="129"/>
      <c r="OHA133" s="129"/>
      <c r="OHB133" s="129"/>
      <c r="OHC133" s="129"/>
      <c r="OHD133" s="129"/>
      <c r="OHE133" s="129"/>
      <c r="OHF133" s="129"/>
      <c r="OHG133" s="129"/>
      <c r="OHH133" s="129"/>
      <c r="OHI133" s="129"/>
      <c r="OHJ133" s="129"/>
      <c r="OHK133" s="129"/>
      <c r="OHL133" s="129"/>
      <c r="OHM133" s="129"/>
      <c r="OHN133" s="129"/>
      <c r="OHO133" s="129"/>
      <c r="OHP133" s="129"/>
      <c r="OHQ133" s="129"/>
      <c r="OHR133" s="129"/>
      <c r="OHS133" s="129"/>
      <c r="OHT133" s="129"/>
      <c r="OHU133" s="129"/>
      <c r="OHV133" s="129"/>
      <c r="OHW133" s="129"/>
      <c r="OHX133" s="129"/>
      <c r="OHY133" s="129"/>
      <c r="OHZ133" s="129"/>
      <c r="OIA133" s="129"/>
      <c r="OIB133" s="129"/>
      <c r="OIC133" s="129"/>
      <c r="OID133" s="129"/>
      <c r="OIE133" s="129"/>
      <c r="OIF133" s="129"/>
      <c r="OIG133" s="129"/>
      <c r="OIH133" s="129"/>
      <c r="OII133" s="129"/>
      <c r="OIJ133" s="129"/>
      <c r="OIK133" s="129"/>
      <c r="OIL133" s="129"/>
      <c r="OIM133" s="129"/>
      <c r="OIN133" s="129"/>
      <c r="OIO133" s="129"/>
      <c r="OIP133" s="129"/>
      <c r="OIQ133" s="129"/>
      <c r="OIR133" s="129"/>
      <c r="OIS133" s="129"/>
      <c r="OIT133" s="129"/>
      <c r="OIU133" s="129"/>
      <c r="OIV133" s="129"/>
      <c r="OIW133" s="129"/>
      <c r="OIX133" s="129"/>
      <c r="OIY133" s="129"/>
      <c r="OIZ133" s="129"/>
      <c r="OJA133" s="129"/>
      <c r="OJB133" s="129"/>
      <c r="OJC133" s="129"/>
      <c r="OJD133" s="129"/>
      <c r="OJE133" s="129"/>
      <c r="OJF133" s="129"/>
      <c r="OJG133" s="129"/>
      <c r="OJH133" s="129"/>
      <c r="OJI133" s="129"/>
      <c r="OJJ133" s="129"/>
      <c r="OJK133" s="129"/>
      <c r="OJL133" s="129"/>
      <c r="OJM133" s="129"/>
      <c r="OJN133" s="129"/>
      <c r="OJO133" s="129"/>
      <c r="OJP133" s="129"/>
      <c r="OJQ133" s="129"/>
      <c r="OJR133" s="129"/>
      <c r="OJS133" s="129"/>
      <c r="OJT133" s="129"/>
      <c r="OJU133" s="129"/>
      <c r="OJV133" s="129"/>
      <c r="OJW133" s="129"/>
      <c r="OJX133" s="129"/>
      <c r="OJY133" s="129"/>
      <c r="OJZ133" s="129"/>
      <c r="OKA133" s="129"/>
      <c r="OKB133" s="129"/>
      <c r="OKC133" s="129"/>
      <c r="OKD133" s="129"/>
      <c r="OKE133" s="129"/>
      <c r="OKF133" s="129"/>
      <c r="OKG133" s="129"/>
      <c r="OKH133" s="129"/>
      <c r="OKI133" s="129"/>
      <c r="OKJ133" s="129"/>
      <c r="OKK133" s="129"/>
      <c r="OKL133" s="129"/>
      <c r="OKM133" s="129"/>
      <c r="OKN133" s="129"/>
      <c r="OKO133" s="129"/>
      <c r="OKP133" s="129"/>
      <c r="OKQ133" s="129"/>
      <c r="OKR133" s="129"/>
      <c r="OKS133" s="129"/>
      <c r="OKT133" s="129"/>
      <c r="OKU133" s="129"/>
      <c r="OKV133" s="129"/>
      <c r="OKW133" s="129"/>
      <c r="OKX133" s="129"/>
      <c r="OKY133" s="129"/>
      <c r="OKZ133" s="129"/>
      <c r="OLA133" s="129"/>
      <c r="OLB133" s="129"/>
      <c r="OLC133" s="129"/>
      <c r="OLD133" s="129"/>
      <c r="OLE133" s="129"/>
      <c r="OLF133" s="129"/>
      <c r="OLG133" s="129"/>
      <c r="OLH133" s="129"/>
      <c r="OLI133" s="129"/>
      <c r="OLJ133" s="129"/>
      <c r="OLK133" s="129"/>
      <c r="OLL133" s="129"/>
      <c r="OLM133" s="129"/>
      <c r="OLN133" s="129"/>
      <c r="OLO133" s="129"/>
      <c r="OLP133" s="129"/>
      <c r="OLQ133" s="129"/>
      <c r="OLR133" s="129"/>
      <c r="OLS133" s="129"/>
      <c r="OLT133" s="129"/>
      <c r="OLU133" s="129"/>
      <c r="OLV133" s="129"/>
      <c r="OLW133" s="129"/>
      <c r="OLX133" s="129"/>
      <c r="OLY133" s="129"/>
      <c r="OLZ133" s="129"/>
      <c r="OMA133" s="129"/>
      <c r="OMB133" s="129"/>
      <c r="OMC133" s="129"/>
      <c r="OMD133" s="129"/>
      <c r="OME133" s="129"/>
      <c r="OMF133" s="129"/>
      <c r="OMG133" s="129"/>
      <c r="OMH133" s="129"/>
      <c r="OMI133" s="129"/>
      <c r="OMJ133" s="129"/>
      <c r="OMK133" s="129"/>
      <c r="OML133" s="129"/>
      <c r="OMM133" s="129"/>
      <c r="OMN133" s="129"/>
      <c r="OMO133" s="129"/>
      <c r="OMP133" s="129"/>
      <c r="OMQ133" s="129"/>
      <c r="OMR133" s="129"/>
      <c r="OMS133" s="129"/>
      <c r="OMT133" s="129"/>
      <c r="OMU133" s="129"/>
      <c r="OMV133" s="129"/>
      <c r="OMW133" s="129"/>
      <c r="OMX133" s="129"/>
      <c r="OMY133" s="129"/>
      <c r="OMZ133" s="129"/>
      <c r="ONA133" s="129"/>
      <c r="ONB133" s="129"/>
      <c r="ONC133" s="129"/>
      <c r="OND133" s="129"/>
      <c r="ONE133" s="129"/>
      <c r="ONF133" s="129"/>
      <c r="ONG133" s="129"/>
      <c r="ONH133" s="129"/>
      <c r="ONI133" s="129"/>
      <c r="ONJ133" s="129"/>
      <c r="ONK133" s="129"/>
      <c r="ONL133" s="129"/>
      <c r="ONM133" s="129"/>
      <c r="ONN133" s="129"/>
      <c r="ONO133" s="129"/>
      <c r="ONP133" s="129"/>
      <c r="ONQ133" s="129"/>
      <c r="ONR133" s="129"/>
      <c r="ONS133" s="129"/>
      <c r="ONT133" s="129"/>
      <c r="ONU133" s="129"/>
      <c r="ONV133" s="129"/>
      <c r="ONW133" s="129"/>
      <c r="ONX133" s="129"/>
      <c r="ONY133" s="129"/>
      <c r="ONZ133" s="129"/>
      <c r="OOA133" s="129"/>
      <c r="OOB133" s="129"/>
      <c r="OOC133" s="129"/>
      <c r="OOD133" s="129"/>
      <c r="OOE133" s="129"/>
      <c r="OOF133" s="129"/>
      <c r="OOG133" s="129"/>
      <c r="OOH133" s="129"/>
      <c r="OOI133" s="129"/>
      <c r="OOJ133" s="129"/>
      <c r="OOK133" s="129"/>
      <c r="OOL133" s="129"/>
      <c r="OOM133" s="129"/>
      <c r="OON133" s="129"/>
      <c r="OOO133" s="129"/>
      <c r="OOP133" s="129"/>
      <c r="OOQ133" s="129"/>
      <c r="OOR133" s="129"/>
      <c r="OOS133" s="129"/>
      <c r="OOT133" s="129"/>
      <c r="OOU133" s="129"/>
      <c r="OOV133" s="129"/>
      <c r="OOW133" s="129"/>
      <c r="OOX133" s="129"/>
      <c r="OOY133" s="129"/>
      <c r="OOZ133" s="129"/>
      <c r="OPA133" s="129"/>
      <c r="OPB133" s="129"/>
      <c r="OPC133" s="129"/>
      <c r="OPD133" s="129"/>
      <c r="OPE133" s="129"/>
      <c r="OPF133" s="129"/>
      <c r="OPG133" s="129"/>
      <c r="OPH133" s="129"/>
      <c r="OPI133" s="129"/>
      <c r="OPJ133" s="129"/>
      <c r="OPK133" s="129"/>
      <c r="OPL133" s="129"/>
      <c r="OPM133" s="129"/>
      <c r="OPN133" s="129"/>
      <c r="OPO133" s="129"/>
      <c r="OPP133" s="129"/>
      <c r="OPQ133" s="129"/>
      <c r="OPR133" s="129"/>
      <c r="OPS133" s="129"/>
      <c r="OPT133" s="129"/>
      <c r="OPU133" s="129"/>
      <c r="OPV133" s="129"/>
      <c r="OPW133" s="129"/>
      <c r="OPX133" s="129"/>
      <c r="OPY133" s="129"/>
      <c r="OPZ133" s="129"/>
      <c r="OQA133" s="129"/>
      <c r="OQB133" s="129"/>
      <c r="OQC133" s="129"/>
      <c r="OQD133" s="129"/>
      <c r="OQE133" s="129"/>
      <c r="OQF133" s="129"/>
      <c r="OQG133" s="129"/>
      <c r="OQH133" s="129"/>
      <c r="OQI133" s="129"/>
      <c r="OQJ133" s="129"/>
      <c r="OQK133" s="129"/>
      <c r="OQL133" s="129"/>
      <c r="OQM133" s="129"/>
      <c r="OQN133" s="129"/>
      <c r="OQO133" s="129"/>
      <c r="OQP133" s="129"/>
      <c r="OQQ133" s="129"/>
      <c r="OQR133" s="129"/>
      <c r="OQS133" s="129"/>
      <c r="OQT133" s="129"/>
      <c r="OQU133" s="129"/>
      <c r="OQV133" s="129"/>
      <c r="OQW133" s="129"/>
      <c r="OQX133" s="129"/>
      <c r="OQY133" s="129"/>
      <c r="OQZ133" s="129"/>
      <c r="ORA133" s="129"/>
      <c r="ORB133" s="129"/>
      <c r="ORC133" s="129"/>
      <c r="ORD133" s="129"/>
      <c r="ORE133" s="129"/>
      <c r="ORF133" s="129"/>
      <c r="ORG133" s="129"/>
      <c r="ORH133" s="129"/>
      <c r="ORI133" s="129"/>
      <c r="ORJ133" s="129"/>
      <c r="ORK133" s="129"/>
      <c r="ORL133" s="129"/>
      <c r="ORM133" s="129"/>
      <c r="ORN133" s="129"/>
      <c r="ORO133" s="129"/>
      <c r="ORP133" s="129"/>
      <c r="ORQ133" s="129"/>
      <c r="ORR133" s="129"/>
      <c r="ORS133" s="129"/>
      <c r="ORT133" s="129"/>
      <c r="ORU133" s="129"/>
      <c r="ORV133" s="129"/>
      <c r="ORW133" s="129"/>
      <c r="ORX133" s="129"/>
      <c r="ORY133" s="129"/>
      <c r="ORZ133" s="129"/>
      <c r="OSA133" s="129"/>
      <c r="OSB133" s="129"/>
      <c r="OSC133" s="129"/>
      <c r="OSD133" s="129"/>
      <c r="OSE133" s="129"/>
      <c r="OSF133" s="129"/>
      <c r="OSG133" s="129"/>
      <c r="OSH133" s="129"/>
      <c r="OSI133" s="129"/>
      <c r="OSJ133" s="129"/>
      <c r="OSK133" s="129"/>
      <c r="OSL133" s="129"/>
      <c r="OSM133" s="129"/>
      <c r="OSN133" s="129"/>
      <c r="OSO133" s="129"/>
      <c r="OSP133" s="129"/>
      <c r="OSQ133" s="129"/>
      <c r="OSR133" s="129"/>
      <c r="OSS133" s="129"/>
      <c r="OST133" s="129"/>
      <c r="OSU133" s="129"/>
      <c r="OSV133" s="129"/>
      <c r="OSW133" s="129"/>
      <c r="OSX133" s="129"/>
      <c r="OSY133" s="129"/>
      <c r="OSZ133" s="129"/>
      <c r="OTA133" s="129"/>
      <c r="OTB133" s="129"/>
      <c r="OTC133" s="129"/>
      <c r="OTD133" s="129"/>
      <c r="OTE133" s="129"/>
      <c r="OTF133" s="129"/>
      <c r="OTG133" s="129"/>
      <c r="OTH133" s="129"/>
      <c r="OTI133" s="129"/>
      <c r="OTJ133" s="129"/>
      <c r="OTK133" s="129"/>
      <c r="OTL133" s="129"/>
      <c r="OTM133" s="129"/>
      <c r="OTN133" s="129"/>
      <c r="OTO133" s="129"/>
      <c r="OTP133" s="129"/>
      <c r="OTQ133" s="129"/>
      <c r="OTR133" s="129"/>
      <c r="OTS133" s="129"/>
      <c r="OTT133" s="129"/>
      <c r="OTU133" s="129"/>
      <c r="OTV133" s="129"/>
      <c r="OTW133" s="129"/>
      <c r="OTX133" s="129"/>
      <c r="OTY133" s="129"/>
      <c r="OTZ133" s="129"/>
      <c r="OUA133" s="129"/>
      <c r="OUB133" s="129"/>
      <c r="OUC133" s="129"/>
      <c r="OUD133" s="129"/>
      <c r="OUE133" s="129"/>
      <c r="OUF133" s="129"/>
      <c r="OUG133" s="129"/>
      <c r="OUH133" s="129"/>
      <c r="OUI133" s="129"/>
      <c r="OUJ133" s="129"/>
      <c r="OUK133" s="129"/>
      <c r="OUL133" s="129"/>
      <c r="OUM133" s="129"/>
      <c r="OUN133" s="129"/>
      <c r="OUO133" s="129"/>
      <c r="OUP133" s="129"/>
      <c r="OUQ133" s="129"/>
      <c r="OUR133" s="129"/>
      <c r="OUS133" s="129"/>
      <c r="OUT133" s="129"/>
      <c r="OUU133" s="129"/>
      <c r="OUV133" s="129"/>
      <c r="OUW133" s="129"/>
      <c r="OUX133" s="129"/>
      <c r="OUY133" s="129"/>
      <c r="OUZ133" s="129"/>
      <c r="OVA133" s="129"/>
      <c r="OVB133" s="129"/>
      <c r="OVC133" s="129"/>
      <c r="OVD133" s="129"/>
      <c r="OVE133" s="129"/>
      <c r="OVF133" s="129"/>
      <c r="OVG133" s="129"/>
      <c r="OVH133" s="129"/>
      <c r="OVI133" s="129"/>
      <c r="OVJ133" s="129"/>
      <c r="OVK133" s="129"/>
      <c r="OVL133" s="129"/>
      <c r="OVM133" s="129"/>
      <c r="OVN133" s="129"/>
      <c r="OVO133" s="129"/>
      <c r="OVP133" s="129"/>
      <c r="OVQ133" s="129"/>
      <c r="OVR133" s="129"/>
      <c r="OVS133" s="129"/>
      <c r="OVT133" s="129"/>
      <c r="OVU133" s="129"/>
      <c r="OVV133" s="129"/>
      <c r="OVW133" s="129"/>
      <c r="OVX133" s="129"/>
      <c r="OVY133" s="129"/>
      <c r="OVZ133" s="129"/>
      <c r="OWA133" s="129"/>
      <c r="OWB133" s="129"/>
      <c r="OWC133" s="129"/>
      <c r="OWD133" s="129"/>
      <c r="OWE133" s="129"/>
      <c r="OWF133" s="129"/>
      <c r="OWG133" s="129"/>
      <c r="OWH133" s="129"/>
      <c r="OWI133" s="129"/>
      <c r="OWJ133" s="129"/>
      <c r="OWK133" s="129"/>
      <c r="OWL133" s="129"/>
      <c r="OWM133" s="129"/>
      <c r="OWN133" s="129"/>
      <c r="OWO133" s="129"/>
      <c r="OWP133" s="129"/>
      <c r="OWQ133" s="129"/>
      <c r="OWR133" s="129"/>
      <c r="OWS133" s="129"/>
      <c r="OWT133" s="129"/>
      <c r="OWU133" s="129"/>
      <c r="OWV133" s="129"/>
      <c r="OWW133" s="129"/>
      <c r="OWX133" s="129"/>
      <c r="OWY133" s="129"/>
      <c r="OWZ133" s="129"/>
      <c r="OXA133" s="129"/>
      <c r="OXB133" s="129"/>
      <c r="OXC133" s="129"/>
      <c r="OXD133" s="129"/>
      <c r="OXE133" s="129"/>
      <c r="OXF133" s="129"/>
      <c r="OXG133" s="129"/>
      <c r="OXH133" s="129"/>
      <c r="OXI133" s="129"/>
      <c r="OXJ133" s="129"/>
      <c r="OXK133" s="129"/>
      <c r="OXL133" s="129"/>
      <c r="OXM133" s="129"/>
      <c r="OXN133" s="129"/>
      <c r="OXO133" s="129"/>
      <c r="OXP133" s="129"/>
      <c r="OXQ133" s="129"/>
      <c r="OXR133" s="129"/>
      <c r="OXS133" s="129"/>
      <c r="OXT133" s="129"/>
      <c r="OXU133" s="129"/>
      <c r="OXV133" s="129"/>
      <c r="OXW133" s="129"/>
      <c r="OXX133" s="129"/>
      <c r="OXY133" s="129"/>
      <c r="OXZ133" s="129"/>
      <c r="OYA133" s="129"/>
      <c r="OYB133" s="129"/>
      <c r="OYC133" s="129"/>
      <c r="OYD133" s="129"/>
      <c r="OYE133" s="129"/>
      <c r="OYF133" s="129"/>
      <c r="OYG133" s="129"/>
      <c r="OYH133" s="129"/>
      <c r="OYI133" s="129"/>
      <c r="OYJ133" s="129"/>
      <c r="OYK133" s="129"/>
      <c r="OYL133" s="129"/>
      <c r="OYM133" s="129"/>
      <c r="OYN133" s="129"/>
      <c r="OYO133" s="129"/>
      <c r="OYP133" s="129"/>
      <c r="OYQ133" s="129"/>
      <c r="OYR133" s="129"/>
      <c r="OYS133" s="129"/>
      <c r="OYT133" s="129"/>
      <c r="OYU133" s="129"/>
      <c r="OYV133" s="129"/>
      <c r="OYW133" s="129"/>
      <c r="OYX133" s="129"/>
      <c r="OYY133" s="129"/>
      <c r="OYZ133" s="129"/>
      <c r="OZA133" s="129"/>
      <c r="OZB133" s="129"/>
      <c r="OZC133" s="129"/>
      <c r="OZD133" s="129"/>
      <c r="OZE133" s="129"/>
      <c r="OZF133" s="129"/>
      <c r="OZG133" s="129"/>
      <c r="OZH133" s="129"/>
      <c r="OZI133" s="129"/>
      <c r="OZJ133" s="129"/>
      <c r="OZK133" s="129"/>
      <c r="OZL133" s="129"/>
      <c r="OZM133" s="129"/>
      <c r="OZN133" s="129"/>
      <c r="OZO133" s="129"/>
      <c r="OZP133" s="129"/>
      <c r="OZQ133" s="129"/>
      <c r="OZR133" s="129"/>
      <c r="OZS133" s="129"/>
      <c r="OZT133" s="129"/>
      <c r="OZU133" s="129"/>
      <c r="OZV133" s="129"/>
      <c r="OZW133" s="129"/>
      <c r="OZX133" s="129"/>
      <c r="OZY133" s="129"/>
      <c r="OZZ133" s="129"/>
      <c r="PAA133" s="129"/>
      <c r="PAB133" s="129"/>
      <c r="PAC133" s="129"/>
      <c r="PAD133" s="129"/>
      <c r="PAE133" s="129"/>
      <c r="PAF133" s="129"/>
      <c r="PAG133" s="129"/>
      <c r="PAH133" s="129"/>
      <c r="PAI133" s="129"/>
      <c r="PAJ133" s="129"/>
      <c r="PAK133" s="129"/>
      <c r="PAL133" s="129"/>
      <c r="PAM133" s="129"/>
      <c r="PAN133" s="129"/>
      <c r="PAO133" s="129"/>
      <c r="PAP133" s="129"/>
      <c r="PAQ133" s="129"/>
      <c r="PAR133" s="129"/>
      <c r="PAS133" s="129"/>
      <c r="PAT133" s="129"/>
      <c r="PAU133" s="129"/>
      <c r="PAV133" s="129"/>
      <c r="PAW133" s="129"/>
      <c r="PAX133" s="129"/>
      <c r="PAY133" s="129"/>
      <c r="PAZ133" s="129"/>
      <c r="PBA133" s="129"/>
      <c r="PBB133" s="129"/>
      <c r="PBC133" s="129"/>
      <c r="PBD133" s="129"/>
      <c r="PBE133" s="129"/>
      <c r="PBF133" s="129"/>
      <c r="PBG133" s="129"/>
      <c r="PBH133" s="129"/>
      <c r="PBI133" s="129"/>
      <c r="PBJ133" s="129"/>
      <c r="PBK133" s="129"/>
      <c r="PBL133" s="129"/>
      <c r="PBM133" s="129"/>
      <c r="PBN133" s="129"/>
      <c r="PBO133" s="129"/>
      <c r="PBP133" s="129"/>
      <c r="PBQ133" s="129"/>
      <c r="PBR133" s="129"/>
      <c r="PBS133" s="129"/>
      <c r="PBT133" s="129"/>
      <c r="PBU133" s="129"/>
      <c r="PBV133" s="129"/>
      <c r="PBW133" s="129"/>
      <c r="PBX133" s="129"/>
      <c r="PBY133" s="129"/>
      <c r="PBZ133" s="129"/>
      <c r="PCA133" s="129"/>
      <c r="PCB133" s="129"/>
      <c r="PCC133" s="129"/>
      <c r="PCD133" s="129"/>
      <c r="PCE133" s="129"/>
      <c r="PCF133" s="129"/>
      <c r="PCG133" s="129"/>
      <c r="PCH133" s="129"/>
      <c r="PCI133" s="129"/>
      <c r="PCJ133" s="129"/>
      <c r="PCK133" s="129"/>
      <c r="PCL133" s="129"/>
      <c r="PCM133" s="129"/>
      <c r="PCN133" s="129"/>
      <c r="PCO133" s="129"/>
      <c r="PCP133" s="129"/>
      <c r="PCQ133" s="129"/>
      <c r="PCR133" s="129"/>
      <c r="PCS133" s="129"/>
      <c r="PCT133" s="129"/>
      <c r="PCU133" s="129"/>
      <c r="PCV133" s="129"/>
      <c r="PCW133" s="129"/>
      <c r="PCX133" s="129"/>
      <c r="PCY133" s="129"/>
      <c r="PCZ133" s="129"/>
      <c r="PDA133" s="129"/>
      <c r="PDB133" s="129"/>
      <c r="PDC133" s="129"/>
      <c r="PDD133" s="129"/>
      <c r="PDE133" s="129"/>
      <c r="PDF133" s="129"/>
      <c r="PDG133" s="129"/>
      <c r="PDH133" s="129"/>
      <c r="PDI133" s="129"/>
      <c r="PDJ133" s="129"/>
      <c r="PDK133" s="129"/>
      <c r="PDL133" s="129"/>
      <c r="PDM133" s="129"/>
      <c r="PDN133" s="129"/>
      <c r="PDO133" s="129"/>
      <c r="PDP133" s="129"/>
      <c r="PDQ133" s="129"/>
      <c r="PDR133" s="129"/>
      <c r="PDS133" s="129"/>
      <c r="PDT133" s="129"/>
      <c r="PDU133" s="129"/>
      <c r="PDV133" s="129"/>
      <c r="PDW133" s="129"/>
      <c r="PDX133" s="129"/>
      <c r="PDY133" s="129"/>
      <c r="PDZ133" s="129"/>
      <c r="PEA133" s="129"/>
      <c r="PEB133" s="129"/>
      <c r="PEC133" s="129"/>
      <c r="PED133" s="129"/>
      <c r="PEE133" s="129"/>
      <c r="PEF133" s="129"/>
      <c r="PEG133" s="129"/>
      <c r="PEH133" s="129"/>
      <c r="PEI133" s="129"/>
      <c r="PEJ133" s="129"/>
      <c r="PEK133" s="129"/>
      <c r="PEL133" s="129"/>
      <c r="PEM133" s="129"/>
      <c r="PEN133" s="129"/>
      <c r="PEO133" s="129"/>
      <c r="PEP133" s="129"/>
      <c r="PEQ133" s="129"/>
      <c r="PER133" s="129"/>
      <c r="PES133" s="129"/>
      <c r="PET133" s="129"/>
      <c r="PEU133" s="129"/>
      <c r="PEV133" s="129"/>
      <c r="PEW133" s="129"/>
      <c r="PEX133" s="129"/>
      <c r="PEY133" s="129"/>
      <c r="PEZ133" s="129"/>
      <c r="PFA133" s="129"/>
      <c r="PFB133" s="129"/>
      <c r="PFC133" s="129"/>
      <c r="PFD133" s="129"/>
      <c r="PFE133" s="129"/>
      <c r="PFF133" s="129"/>
      <c r="PFG133" s="129"/>
      <c r="PFH133" s="129"/>
      <c r="PFI133" s="129"/>
      <c r="PFJ133" s="129"/>
      <c r="PFK133" s="129"/>
      <c r="PFL133" s="129"/>
      <c r="PFM133" s="129"/>
      <c r="PFN133" s="129"/>
      <c r="PFO133" s="129"/>
      <c r="PFP133" s="129"/>
      <c r="PFQ133" s="129"/>
      <c r="PFR133" s="129"/>
      <c r="PFS133" s="129"/>
      <c r="PFT133" s="129"/>
      <c r="PFU133" s="129"/>
      <c r="PFV133" s="129"/>
      <c r="PFW133" s="129"/>
      <c r="PFX133" s="129"/>
      <c r="PFY133" s="129"/>
      <c r="PFZ133" s="129"/>
      <c r="PGA133" s="129"/>
      <c r="PGB133" s="129"/>
      <c r="PGC133" s="129"/>
      <c r="PGD133" s="129"/>
      <c r="PGE133" s="129"/>
      <c r="PGF133" s="129"/>
      <c r="PGG133" s="129"/>
      <c r="PGH133" s="129"/>
      <c r="PGI133" s="129"/>
      <c r="PGJ133" s="129"/>
      <c r="PGK133" s="129"/>
      <c r="PGL133" s="129"/>
      <c r="PGM133" s="129"/>
      <c r="PGN133" s="129"/>
      <c r="PGO133" s="129"/>
      <c r="PGP133" s="129"/>
      <c r="PGQ133" s="129"/>
      <c r="PGR133" s="129"/>
      <c r="PGS133" s="129"/>
      <c r="PGT133" s="129"/>
      <c r="PGU133" s="129"/>
      <c r="PGV133" s="129"/>
      <c r="PGW133" s="129"/>
      <c r="PGX133" s="129"/>
      <c r="PGY133" s="129"/>
      <c r="PGZ133" s="129"/>
      <c r="PHA133" s="129"/>
      <c r="PHB133" s="129"/>
      <c r="PHC133" s="129"/>
      <c r="PHD133" s="129"/>
      <c r="PHE133" s="129"/>
      <c r="PHF133" s="129"/>
      <c r="PHG133" s="129"/>
      <c r="PHH133" s="129"/>
      <c r="PHI133" s="129"/>
      <c r="PHJ133" s="129"/>
      <c r="PHK133" s="129"/>
      <c r="PHL133" s="129"/>
      <c r="PHM133" s="129"/>
      <c r="PHN133" s="129"/>
      <c r="PHO133" s="129"/>
      <c r="PHP133" s="129"/>
      <c r="PHQ133" s="129"/>
      <c r="PHR133" s="129"/>
      <c r="PHS133" s="129"/>
      <c r="PHT133" s="129"/>
      <c r="PHU133" s="129"/>
      <c r="PHV133" s="129"/>
      <c r="PHW133" s="129"/>
      <c r="PHX133" s="129"/>
      <c r="PHY133" s="129"/>
      <c r="PHZ133" s="129"/>
      <c r="PIA133" s="129"/>
      <c r="PIB133" s="129"/>
      <c r="PIC133" s="129"/>
      <c r="PID133" s="129"/>
      <c r="PIE133" s="129"/>
      <c r="PIF133" s="129"/>
      <c r="PIG133" s="129"/>
      <c r="PIH133" s="129"/>
      <c r="PII133" s="129"/>
      <c r="PIJ133" s="129"/>
      <c r="PIK133" s="129"/>
      <c r="PIL133" s="129"/>
      <c r="PIM133" s="129"/>
      <c r="PIN133" s="129"/>
      <c r="PIO133" s="129"/>
      <c r="PIP133" s="129"/>
      <c r="PIQ133" s="129"/>
      <c r="PIR133" s="129"/>
      <c r="PIS133" s="129"/>
      <c r="PIT133" s="129"/>
      <c r="PIU133" s="129"/>
      <c r="PIV133" s="129"/>
      <c r="PIW133" s="129"/>
      <c r="PIX133" s="129"/>
      <c r="PIY133" s="129"/>
      <c r="PIZ133" s="129"/>
      <c r="PJA133" s="129"/>
      <c r="PJB133" s="129"/>
      <c r="PJC133" s="129"/>
      <c r="PJD133" s="129"/>
      <c r="PJE133" s="129"/>
      <c r="PJF133" s="129"/>
      <c r="PJG133" s="129"/>
      <c r="PJH133" s="129"/>
      <c r="PJI133" s="129"/>
      <c r="PJJ133" s="129"/>
      <c r="PJK133" s="129"/>
      <c r="PJL133" s="129"/>
      <c r="PJM133" s="129"/>
      <c r="PJN133" s="129"/>
      <c r="PJO133" s="129"/>
      <c r="PJP133" s="129"/>
      <c r="PJQ133" s="129"/>
      <c r="PJR133" s="129"/>
      <c r="PJS133" s="129"/>
      <c r="PJT133" s="129"/>
      <c r="PJU133" s="129"/>
      <c r="PJV133" s="129"/>
      <c r="PJW133" s="129"/>
      <c r="PJX133" s="129"/>
      <c r="PJY133" s="129"/>
      <c r="PJZ133" s="129"/>
      <c r="PKA133" s="129"/>
      <c r="PKB133" s="129"/>
      <c r="PKC133" s="129"/>
      <c r="PKD133" s="129"/>
      <c r="PKE133" s="129"/>
      <c r="PKF133" s="129"/>
      <c r="PKG133" s="129"/>
      <c r="PKH133" s="129"/>
      <c r="PKI133" s="129"/>
      <c r="PKJ133" s="129"/>
      <c r="PKK133" s="129"/>
      <c r="PKL133" s="129"/>
      <c r="PKM133" s="129"/>
      <c r="PKN133" s="129"/>
      <c r="PKO133" s="129"/>
      <c r="PKP133" s="129"/>
      <c r="PKQ133" s="129"/>
      <c r="PKR133" s="129"/>
      <c r="PKS133" s="129"/>
      <c r="PKT133" s="129"/>
      <c r="PKU133" s="129"/>
      <c r="PKV133" s="129"/>
      <c r="PKW133" s="129"/>
      <c r="PKX133" s="129"/>
      <c r="PKY133" s="129"/>
      <c r="PKZ133" s="129"/>
      <c r="PLA133" s="129"/>
      <c r="PLB133" s="129"/>
      <c r="PLC133" s="129"/>
      <c r="PLD133" s="129"/>
      <c r="PLE133" s="129"/>
      <c r="PLF133" s="129"/>
      <c r="PLG133" s="129"/>
      <c r="PLH133" s="129"/>
      <c r="PLI133" s="129"/>
      <c r="PLJ133" s="129"/>
      <c r="PLK133" s="129"/>
      <c r="PLL133" s="129"/>
      <c r="PLM133" s="129"/>
      <c r="PLN133" s="129"/>
      <c r="PLO133" s="129"/>
      <c r="PLP133" s="129"/>
      <c r="PLQ133" s="129"/>
      <c r="PLR133" s="129"/>
      <c r="PLS133" s="129"/>
      <c r="PLT133" s="129"/>
      <c r="PLU133" s="129"/>
      <c r="PLV133" s="129"/>
      <c r="PLW133" s="129"/>
      <c r="PLX133" s="129"/>
      <c r="PLY133" s="129"/>
      <c r="PLZ133" s="129"/>
      <c r="PMA133" s="129"/>
      <c r="PMB133" s="129"/>
      <c r="PMC133" s="129"/>
      <c r="PMD133" s="129"/>
      <c r="PME133" s="129"/>
      <c r="PMF133" s="129"/>
      <c r="PMG133" s="129"/>
      <c r="PMH133" s="129"/>
      <c r="PMI133" s="129"/>
      <c r="PMJ133" s="129"/>
      <c r="PMK133" s="129"/>
      <c r="PML133" s="129"/>
      <c r="PMM133" s="129"/>
      <c r="PMN133" s="129"/>
      <c r="PMO133" s="129"/>
      <c r="PMP133" s="129"/>
      <c r="PMQ133" s="129"/>
      <c r="PMR133" s="129"/>
      <c r="PMS133" s="129"/>
      <c r="PMT133" s="129"/>
      <c r="PMU133" s="129"/>
      <c r="PMV133" s="129"/>
      <c r="PMW133" s="129"/>
      <c r="PMX133" s="129"/>
      <c r="PMY133" s="129"/>
      <c r="PMZ133" s="129"/>
      <c r="PNA133" s="129"/>
      <c r="PNB133" s="129"/>
      <c r="PNC133" s="129"/>
      <c r="PND133" s="129"/>
      <c r="PNE133" s="129"/>
      <c r="PNF133" s="129"/>
      <c r="PNG133" s="129"/>
      <c r="PNH133" s="129"/>
      <c r="PNI133" s="129"/>
      <c r="PNJ133" s="129"/>
      <c r="PNK133" s="129"/>
      <c r="PNL133" s="129"/>
      <c r="PNM133" s="129"/>
      <c r="PNN133" s="129"/>
      <c r="PNO133" s="129"/>
      <c r="PNP133" s="129"/>
      <c r="PNQ133" s="129"/>
      <c r="PNR133" s="129"/>
      <c r="PNS133" s="129"/>
      <c r="PNT133" s="129"/>
      <c r="PNU133" s="129"/>
      <c r="PNV133" s="129"/>
      <c r="PNW133" s="129"/>
      <c r="PNX133" s="129"/>
      <c r="PNY133" s="129"/>
      <c r="PNZ133" s="129"/>
      <c r="POA133" s="129"/>
      <c r="POB133" s="129"/>
      <c r="POC133" s="129"/>
      <c r="POD133" s="129"/>
      <c r="POE133" s="129"/>
      <c r="POF133" s="129"/>
      <c r="POG133" s="129"/>
      <c r="POH133" s="129"/>
      <c r="POI133" s="129"/>
      <c r="POJ133" s="129"/>
      <c r="POK133" s="129"/>
      <c r="POL133" s="129"/>
      <c r="POM133" s="129"/>
      <c r="PON133" s="129"/>
      <c r="POO133" s="129"/>
      <c r="POP133" s="129"/>
      <c r="POQ133" s="129"/>
      <c r="POR133" s="129"/>
      <c r="POS133" s="129"/>
      <c r="POT133" s="129"/>
      <c r="POU133" s="129"/>
      <c r="POV133" s="129"/>
      <c r="POW133" s="129"/>
      <c r="POX133" s="129"/>
      <c r="POY133" s="129"/>
      <c r="POZ133" s="129"/>
      <c r="PPA133" s="129"/>
      <c r="PPB133" s="129"/>
      <c r="PPC133" s="129"/>
      <c r="PPD133" s="129"/>
      <c r="PPE133" s="129"/>
      <c r="PPF133" s="129"/>
      <c r="PPG133" s="129"/>
      <c r="PPH133" s="129"/>
      <c r="PPI133" s="129"/>
      <c r="PPJ133" s="129"/>
      <c r="PPK133" s="129"/>
      <c r="PPL133" s="129"/>
      <c r="PPM133" s="129"/>
      <c r="PPN133" s="129"/>
      <c r="PPO133" s="129"/>
      <c r="PPP133" s="129"/>
      <c r="PPQ133" s="129"/>
      <c r="PPR133" s="129"/>
      <c r="PPS133" s="129"/>
      <c r="PPT133" s="129"/>
      <c r="PPU133" s="129"/>
      <c r="PPV133" s="129"/>
      <c r="PPW133" s="129"/>
      <c r="PPX133" s="129"/>
      <c r="PPY133" s="129"/>
      <c r="PPZ133" s="129"/>
      <c r="PQA133" s="129"/>
      <c r="PQB133" s="129"/>
      <c r="PQC133" s="129"/>
      <c r="PQD133" s="129"/>
      <c r="PQE133" s="129"/>
      <c r="PQF133" s="129"/>
      <c r="PQG133" s="129"/>
      <c r="PQH133" s="129"/>
      <c r="PQI133" s="129"/>
      <c r="PQJ133" s="129"/>
      <c r="PQK133" s="129"/>
      <c r="PQL133" s="129"/>
      <c r="PQM133" s="129"/>
      <c r="PQN133" s="129"/>
      <c r="PQO133" s="129"/>
      <c r="PQP133" s="129"/>
      <c r="PQQ133" s="129"/>
      <c r="PQR133" s="129"/>
      <c r="PQS133" s="129"/>
      <c r="PQT133" s="129"/>
      <c r="PQU133" s="129"/>
      <c r="PQV133" s="129"/>
      <c r="PQW133" s="129"/>
      <c r="PQX133" s="129"/>
      <c r="PQY133" s="129"/>
      <c r="PQZ133" s="129"/>
      <c r="PRA133" s="129"/>
      <c r="PRB133" s="129"/>
      <c r="PRC133" s="129"/>
      <c r="PRD133" s="129"/>
      <c r="PRE133" s="129"/>
      <c r="PRF133" s="129"/>
      <c r="PRG133" s="129"/>
      <c r="PRH133" s="129"/>
      <c r="PRI133" s="129"/>
      <c r="PRJ133" s="129"/>
      <c r="PRK133" s="129"/>
      <c r="PRL133" s="129"/>
      <c r="PRM133" s="129"/>
      <c r="PRN133" s="129"/>
      <c r="PRO133" s="129"/>
      <c r="PRP133" s="129"/>
      <c r="PRQ133" s="129"/>
      <c r="PRR133" s="129"/>
      <c r="PRS133" s="129"/>
      <c r="PRT133" s="129"/>
      <c r="PRU133" s="129"/>
      <c r="PRV133" s="129"/>
      <c r="PRW133" s="129"/>
      <c r="PRX133" s="129"/>
      <c r="PRY133" s="129"/>
      <c r="PRZ133" s="129"/>
      <c r="PSA133" s="129"/>
      <c r="PSB133" s="129"/>
      <c r="PSC133" s="129"/>
      <c r="PSD133" s="129"/>
      <c r="PSE133" s="129"/>
      <c r="PSF133" s="129"/>
      <c r="PSG133" s="129"/>
      <c r="PSH133" s="129"/>
      <c r="PSI133" s="129"/>
      <c r="PSJ133" s="129"/>
      <c r="PSK133" s="129"/>
      <c r="PSL133" s="129"/>
      <c r="PSM133" s="129"/>
      <c r="PSN133" s="129"/>
      <c r="PSO133" s="129"/>
      <c r="PSP133" s="129"/>
      <c r="PSQ133" s="129"/>
      <c r="PSR133" s="129"/>
      <c r="PSS133" s="129"/>
      <c r="PST133" s="129"/>
      <c r="PSU133" s="129"/>
      <c r="PSV133" s="129"/>
      <c r="PSW133" s="129"/>
      <c r="PSX133" s="129"/>
      <c r="PSY133" s="129"/>
      <c r="PSZ133" s="129"/>
      <c r="PTA133" s="129"/>
      <c r="PTB133" s="129"/>
      <c r="PTC133" s="129"/>
      <c r="PTD133" s="129"/>
      <c r="PTE133" s="129"/>
      <c r="PTF133" s="129"/>
      <c r="PTG133" s="129"/>
      <c r="PTH133" s="129"/>
      <c r="PTI133" s="129"/>
      <c r="PTJ133" s="129"/>
      <c r="PTK133" s="129"/>
      <c r="PTL133" s="129"/>
      <c r="PTM133" s="129"/>
      <c r="PTN133" s="129"/>
      <c r="PTO133" s="129"/>
      <c r="PTP133" s="129"/>
      <c r="PTQ133" s="129"/>
      <c r="PTR133" s="129"/>
      <c r="PTS133" s="129"/>
      <c r="PTT133" s="129"/>
      <c r="PTU133" s="129"/>
      <c r="PTV133" s="129"/>
      <c r="PTW133" s="129"/>
      <c r="PTX133" s="129"/>
      <c r="PTY133" s="129"/>
      <c r="PTZ133" s="129"/>
      <c r="PUA133" s="129"/>
      <c r="PUB133" s="129"/>
      <c r="PUC133" s="129"/>
      <c r="PUD133" s="129"/>
      <c r="PUE133" s="129"/>
      <c r="PUF133" s="129"/>
      <c r="PUG133" s="129"/>
      <c r="PUH133" s="129"/>
      <c r="PUI133" s="129"/>
      <c r="PUJ133" s="129"/>
      <c r="PUK133" s="129"/>
      <c r="PUL133" s="129"/>
      <c r="PUM133" s="129"/>
      <c r="PUN133" s="129"/>
      <c r="PUO133" s="129"/>
      <c r="PUP133" s="129"/>
      <c r="PUQ133" s="129"/>
      <c r="PUR133" s="129"/>
      <c r="PUS133" s="129"/>
      <c r="PUT133" s="129"/>
      <c r="PUU133" s="129"/>
      <c r="PUV133" s="129"/>
      <c r="PUW133" s="129"/>
      <c r="PUX133" s="129"/>
      <c r="PUY133" s="129"/>
      <c r="PUZ133" s="129"/>
      <c r="PVA133" s="129"/>
      <c r="PVB133" s="129"/>
      <c r="PVC133" s="129"/>
      <c r="PVD133" s="129"/>
      <c r="PVE133" s="129"/>
      <c r="PVF133" s="129"/>
      <c r="PVG133" s="129"/>
      <c r="PVH133" s="129"/>
      <c r="PVI133" s="129"/>
      <c r="PVJ133" s="129"/>
      <c r="PVK133" s="129"/>
      <c r="PVL133" s="129"/>
      <c r="PVM133" s="129"/>
      <c r="PVN133" s="129"/>
      <c r="PVO133" s="129"/>
      <c r="PVP133" s="129"/>
      <c r="PVQ133" s="129"/>
      <c r="PVR133" s="129"/>
      <c r="PVS133" s="129"/>
      <c r="PVT133" s="129"/>
      <c r="PVU133" s="129"/>
      <c r="PVV133" s="129"/>
      <c r="PVW133" s="129"/>
      <c r="PVX133" s="129"/>
      <c r="PVY133" s="129"/>
      <c r="PVZ133" s="129"/>
      <c r="PWA133" s="129"/>
      <c r="PWB133" s="129"/>
      <c r="PWC133" s="129"/>
      <c r="PWD133" s="129"/>
      <c r="PWE133" s="129"/>
      <c r="PWF133" s="129"/>
      <c r="PWG133" s="129"/>
      <c r="PWH133" s="129"/>
      <c r="PWI133" s="129"/>
      <c r="PWJ133" s="129"/>
      <c r="PWK133" s="129"/>
      <c r="PWL133" s="129"/>
      <c r="PWM133" s="129"/>
      <c r="PWN133" s="129"/>
      <c r="PWO133" s="129"/>
      <c r="PWP133" s="129"/>
      <c r="PWQ133" s="129"/>
      <c r="PWR133" s="129"/>
      <c r="PWS133" s="129"/>
      <c r="PWT133" s="129"/>
      <c r="PWU133" s="129"/>
      <c r="PWV133" s="129"/>
      <c r="PWW133" s="129"/>
      <c r="PWX133" s="129"/>
      <c r="PWY133" s="129"/>
      <c r="PWZ133" s="129"/>
      <c r="PXA133" s="129"/>
      <c r="PXB133" s="129"/>
      <c r="PXC133" s="129"/>
      <c r="PXD133" s="129"/>
      <c r="PXE133" s="129"/>
      <c r="PXF133" s="129"/>
      <c r="PXG133" s="129"/>
      <c r="PXH133" s="129"/>
      <c r="PXI133" s="129"/>
      <c r="PXJ133" s="129"/>
      <c r="PXK133" s="129"/>
      <c r="PXL133" s="129"/>
      <c r="PXM133" s="129"/>
      <c r="PXN133" s="129"/>
      <c r="PXO133" s="129"/>
      <c r="PXP133" s="129"/>
      <c r="PXQ133" s="129"/>
      <c r="PXR133" s="129"/>
      <c r="PXS133" s="129"/>
      <c r="PXT133" s="129"/>
      <c r="PXU133" s="129"/>
      <c r="PXV133" s="129"/>
      <c r="PXW133" s="129"/>
      <c r="PXX133" s="129"/>
      <c r="PXY133" s="129"/>
      <c r="PXZ133" s="129"/>
      <c r="PYA133" s="129"/>
      <c r="PYB133" s="129"/>
      <c r="PYC133" s="129"/>
      <c r="PYD133" s="129"/>
      <c r="PYE133" s="129"/>
      <c r="PYF133" s="129"/>
      <c r="PYG133" s="129"/>
      <c r="PYH133" s="129"/>
      <c r="PYI133" s="129"/>
      <c r="PYJ133" s="129"/>
      <c r="PYK133" s="129"/>
      <c r="PYL133" s="129"/>
      <c r="PYM133" s="129"/>
      <c r="PYN133" s="129"/>
      <c r="PYO133" s="129"/>
      <c r="PYP133" s="129"/>
      <c r="PYQ133" s="129"/>
      <c r="PYR133" s="129"/>
      <c r="PYS133" s="129"/>
      <c r="PYT133" s="129"/>
      <c r="PYU133" s="129"/>
      <c r="PYV133" s="129"/>
      <c r="PYW133" s="129"/>
      <c r="PYX133" s="129"/>
      <c r="PYY133" s="129"/>
      <c r="PYZ133" s="129"/>
      <c r="PZA133" s="129"/>
      <c r="PZB133" s="129"/>
      <c r="PZC133" s="129"/>
      <c r="PZD133" s="129"/>
      <c r="PZE133" s="129"/>
      <c r="PZF133" s="129"/>
      <c r="PZG133" s="129"/>
      <c r="PZH133" s="129"/>
      <c r="PZI133" s="129"/>
      <c r="PZJ133" s="129"/>
      <c r="PZK133" s="129"/>
      <c r="PZL133" s="129"/>
      <c r="PZM133" s="129"/>
      <c r="PZN133" s="129"/>
      <c r="PZO133" s="129"/>
      <c r="PZP133" s="129"/>
      <c r="PZQ133" s="129"/>
      <c r="PZR133" s="129"/>
      <c r="PZS133" s="129"/>
      <c r="PZT133" s="129"/>
      <c r="PZU133" s="129"/>
      <c r="PZV133" s="129"/>
      <c r="PZW133" s="129"/>
      <c r="PZX133" s="129"/>
      <c r="PZY133" s="129"/>
      <c r="PZZ133" s="129"/>
      <c r="QAA133" s="129"/>
      <c r="QAB133" s="129"/>
      <c r="QAC133" s="129"/>
      <c r="QAD133" s="129"/>
      <c r="QAE133" s="129"/>
      <c r="QAF133" s="129"/>
      <c r="QAG133" s="129"/>
      <c r="QAH133" s="129"/>
      <c r="QAI133" s="129"/>
      <c r="QAJ133" s="129"/>
      <c r="QAK133" s="129"/>
      <c r="QAL133" s="129"/>
      <c r="QAM133" s="129"/>
      <c r="QAN133" s="129"/>
      <c r="QAO133" s="129"/>
      <c r="QAP133" s="129"/>
      <c r="QAQ133" s="129"/>
      <c r="QAR133" s="129"/>
      <c r="QAS133" s="129"/>
      <c r="QAT133" s="129"/>
      <c r="QAU133" s="129"/>
      <c r="QAV133" s="129"/>
      <c r="QAW133" s="129"/>
      <c r="QAX133" s="129"/>
      <c r="QAY133" s="129"/>
      <c r="QAZ133" s="129"/>
      <c r="QBA133" s="129"/>
      <c r="QBB133" s="129"/>
      <c r="QBC133" s="129"/>
      <c r="QBD133" s="129"/>
      <c r="QBE133" s="129"/>
      <c r="QBF133" s="129"/>
      <c r="QBG133" s="129"/>
      <c r="QBH133" s="129"/>
      <c r="QBI133" s="129"/>
      <c r="QBJ133" s="129"/>
      <c r="QBK133" s="129"/>
      <c r="QBL133" s="129"/>
      <c r="QBM133" s="129"/>
      <c r="QBN133" s="129"/>
      <c r="QBO133" s="129"/>
      <c r="QBP133" s="129"/>
      <c r="QBQ133" s="129"/>
      <c r="QBR133" s="129"/>
      <c r="QBS133" s="129"/>
      <c r="QBT133" s="129"/>
      <c r="QBU133" s="129"/>
      <c r="QBV133" s="129"/>
      <c r="QBW133" s="129"/>
      <c r="QBX133" s="129"/>
      <c r="QBY133" s="129"/>
      <c r="QBZ133" s="129"/>
      <c r="QCA133" s="129"/>
      <c r="QCB133" s="129"/>
      <c r="QCC133" s="129"/>
      <c r="QCD133" s="129"/>
      <c r="QCE133" s="129"/>
      <c r="QCF133" s="129"/>
      <c r="QCG133" s="129"/>
      <c r="QCH133" s="129"/>
      <c r="QCI133" s="129"/>
      <c r="QCJ133" s="129"/>
      <c r="QCK133" s="129"/>
      <c r="QCL133" s="129"/>
      <c r="QCM133" s="129"/>
      <c r="QCN133" s="129"/>
      <c r="QCO133" s="129"/>
      <c r="QCP133" s="129"/>
      <c r="QCQ133" s="129"/>
      <c r="QCR133" s="129"/>
      <c r="QCS133" s="129"/>
      <c r="QCT133" s="129"/>
      <c r="QCU133" s="129"/>
      <c r="QCV133" s="129"/>
      <c r="QCW133" s="129"/>
      <c r="QCX133" s="129"/>
      <c r="QCY133" s="129"/>
      <c r="QCZ133" s="129"/>
      <c r="QDA133" s="129"/>
      <c r="QDB133" s="129"/>
      <c r="QDC133" s="129"/>
      <c r="QDD133" s="129"/>
      <c r="QDE133" s="129"/>
      <c r="QDF133" s="129"/>
      <c r="QDG133" s="129"/>
      <c r="QDH133" s="129"/>
      <c r="QDI133" s="129"/>
      <c r="QDJ133" s="129"/>
      <c r="QDK133" s="129"/>
      <c r="QDL133" s="129"/>
      <c r="QDM133" s="129"/>
      <c r="QDN133" s="129"/>
      <c r="QDO133" s="129"/>
      <c r="QDP133" s="129"/>
      <c r="QDQ133" s="129"/>
      <c r="QDR133" s="129"/>
      <c r="QDS133" s="129"/>
      <c r="QDT133" s="129"/>
      <c r="QDU133" s="129"/>
      <c r="QDV133" s="129"/>
      <c r="QDW133" s="129"/>
      <c r="QDX133" s="129"/>
      <c r="QDY133" s="129"/>
      <c r="QDZ133" s="129"/>
      <c r="QEA133" s="129"/>
      <c r="QEB133" s="129"/>
      <c r="QEC133" s="129"/>
      <c r="QED133" s="129"/>
      <c r="QEE133" s="129"/>
      <c r="QEF133" s="129"/>
      <c r="QEG133" s="129"/>
      <c r="QEH133" s="129"/>
      <c r="QEI133" s="129"/>
      <c r="QEJ133" s="129"/>
      <c r="QEK133" s="129"/>
      <c r="QEL133" s="129"/>
      <c r="QEM133" s="129"/>
      <c r="QEN133" s="129"/>
      <c r="QEO133" s="129"/>
      <c r="QEP133" s="129"/>
      <c r="QEQ133" s="129"/>
      <c r="QER133" s="129"/>
      <c r="QES133" s="129"/>
      <c r="QET133" s="129"/>
      <c r="QEU133" s="129"/>
      <c r="QEV133" s="129"/>
      <c r="QEW133" s="129"/>
      <c r="QEX133" s="129"/>
      <c r="QEY133" s="129"/>
      <c r="QEZ133" s="129"/>
      <c r="QFA133" s="129"/>
      <c r="QFB133" s="129"/>
      <c r="QFC133" s="129"/>
      <c r="QFD133" s="129"/>
      <c r="QFE133" s="129"/>
      <c r="QFF133" s="129"/>
      <c r="QFG133" s="129"/>
      <c r="QFH133" s="129"/>
      <c r="QFI133" s="129"/>
      <c r="QFJ133" s="129"/>
      <c r="QFK133" s="129"/>
      <c r="QFL133" s="129"/>
      <c r="QFM133" s="129"/>
      <c r="QFN133" s="129"/>
      <c r="QFO133" s="129"/>
      <c r="QFP133" s="129"/>
      <c r="QFQ133" s="129"/>
      <c r="QFR133" s="129"/>
      <c r="QFS133" s="129"/>
      <c r="QFT133" s="129"/>
      <c r="QFU133" s="129"/>
      <c r="QFV133" s="129"/>
      <c r="QFW133" s="129"/>
      <c r="QFX133" s="129"/>
      <c r="QFY133" s="129"/>
      <c r="QFZ133" s="129"/>
      <c r="QGA133" s="129"/>
      <c r="QGB133" s="129"/>
      <c r="QGC133" s="129"/>
      <c r="QGD133" s="129"/>
      <c r="QGE133" s="129"/>
      <c r="QGF133" s="129"/>
      <c r="QGG133" s="129"/>
      <c r="QGH133" s="129"/>
      <c r="QGI133" s="129"/>
      <c r="QGJ133" s="129"/>
      <c r="QGK133" s="129"/>
      <c r="QGL133" s="129"/>
      <c r="QGM133" s="129"/>
      <c r="QGN133" s="129"/>
      <c r="QGO133" s="129"/>
      <c r="QGP133" s="129"/>
      <c r="QGQ133" s="129"/>
      <c r="QGR133" s="129"/>
      <c r="QGS133" s="129"/>
      <c r="QGT133" s="129"/>
      <c r="QGU133" s="129"/>
      <c r="QGV133" s="129"/>
      <c r="QGW133" s="129"/>
      <c r="QGX133" s="129"/>
      <c r="QGY133" s="129"/>
      <c r="QGZ133" s="129"/>
      <c r="QHA133" s="129"/>
      <c r="QHB133" s="129"/>
      <c r="QHC133" s="129"/>
      <c r="QHD133" s="129"/>
      <c r="QHE133" s="129"/>
      <c r="QHF133" s="129"/>
      <c r="QHG133" s="129"/>
      <c r="QHH133" s="129"/>
      <c r="QHI133" s="129"/>
      <c r="QHJ133" s="129"/>
      <c r="QHK133" s="129"/>
      <c r="QHL133" s="129"/>
      <c r="QHM133" s="129"/>
      <c r="QHN133" s="129"/>
      <c r="QHO133" s="129"/>
      <c r="QHP133" s="129"/>
      <c r="QHQ133" s="129"/>
      <c r="QHR133" s="129"/>
      <c r="QHS133" s="129"/>
      <c r="QHT133" s="129"/>
      <c r="QHU133" s="129"/>
      <c r="QHV133" s="129"/>
      <c r="QHW133" s="129"/>
      <c r="QHX133" s="129"/>
      <c r="QHY133" s="129"/>
      <c r="QHZ133" s="129"/>
      <c r="QIA133" s="129"/>
      <c r="QIB133" s="129"/>
      <c r="QIC133" s="129"/>
      <c r="QID133" s="129"/>
      <c r="QIE133" s="129"/>
      <c r="QIF133" s="129"/>
      <c r="QIG133" s="129"/>
      <c r="QIH133" s="129"/>
      <c r="QII133" s="129"/>
      <c r="QIJ133" s="129"/>
      <c r="QIK133" s="129"/>
      <c r="QIL133" s="129"/>
      <c r="QIM133" s="129"/>
      <c r="QIN133" s="129"/>
      <c r="QIO133" s="129"/>
      <c r="QIP133" s="129"/>
      <c r="QIQ133" s="129"/>
      <c r="QIR133" s="129"/>
      <c r="QIS133" s="129"/>
      <c r="QIT133" s="129"/>
      <c r="QIU133" s="129"/>
      <c r="QIV133" s="129"/>
      <c r="QIW133" s="129"/>
      <c r="QIX133" s="129"/>
      <c r="QIY133" s="129"/>
      <c r="QIZ133" s="129"/>
      <c r="QJA133" s="129"/>
      <c r="QJB133" s="129"/>
      <c r="QJC133" s="129"/>
      <c r="QJD133" s="129"/>
      <c r="QJE133" s="129"/>
      <c r="QJF133" s="129"/>
      <c r="QJG133" s="129"/>
      <c r="QJH133" s="129"/>
      <c r="QJI133" s="129"/>
      <c r="QJJ133" s="129"/>
      <c r="QJK133" s="129"/>
      <c r="QJL133" s="129"/>
      <c r="QJM133" s="129"/>
      <c r="QJN133" s="129"/>
      <c r="QJO133" s="129"/>
      <c r="QJP133" s="129"/>
      <c r="QJQ133" s="129"/>
      <c r="QJR133" s="129"/>
      <c r="QJS133" s="129"/>
      <c r="QJT133" s="129"/>
      <c r="QJU133" s="129"/>
      <c r="QJV133" s="129"/>
      <c r="QJW133" s="129"/>
      <c r="QJX133" s="129"/>
      <c r="QJY133" s="129"/>
      <c r="QJZ133" s="129"/>
      <c r="QKA133" s="129"/>
      <c r="QKB133" s="129"/>
      <c r="QKC133" s="129"/>
      <c r="QKD133" s="129"/>
      <c r="QKE133" s="129"/>
      <c r="QKF133" s="129"/>
      <c r="QKG133" s="129"/>
      <c r="QKH133" s="129"/>
      <c r="QKI133" s="129"/>
      <c r="QKJ133" s="129"/>
      <c r="QKK133" s="129"/>
      <c r="QKL133" s="129"/>
      <c r="QKM133" s="129"/>
      <c r="QKN133" s="129"/>
      <c r="QKO133" s="129"/>
      <c r="QKP133" s="129"/>
      <c r="QKQ133" s="129"/>
      <c r="QKR133" s="129"/>
      <c r="QKS133" s="129"/>
      <c r="QKT133" s="129"/>
      <c r="QKU133" s="129"/>
      <c r="QKV133" s="129"/>
      <c r="QKW133" s="129"/>
      <c r="QKX133" s="129"/>
      <c r="QKY133" s="129"/>
      <c r="QKZ133" s="129"/>
      <c r="QLA133" s="129"/>
      <c r="QLB133" s="129"/>
      <c r="QLC133" s="129"/>
      <c r="QLD133" s="129"/>
      <c r="QLE133" s="129"/>
      <c r="QLF133" s="129"/>
      <c r="QLG133" s="129"/>
      <c r="QLH133" s="129"/>
      <c r="QLI133" s="129"/>
      <c r="QLJ133" s="129"/>
      <c r="QLK133" s="129"/>
      <c r="QLL133" s="129"/>
      <c r="QLM133" s="129"/>
      <c r="QLN133" s="129"/>
      <c r="QLO133" s="129"/>
      <c r="QLP133" s="129"/>
      <c r="QLQ133" s="129"/>
      <c r="QLR133" s="129"/>
      <c r="QLS133" s="129"/>
      <c r="QLT133" s="129"/>
      <c r="QLU133" s="129"/>
      <c r="QLV133" s="129"/>
      <c r="QLW133" s="129"/>
      <c r="QLX133" s="129"/>
      <c r="QLY133" s="129"/>
      <c r="QLZ133" s="129"/>
      <c r="QMA133" s="129"/>
      <c r="QMB133" s="129"/>
      <c r="QMC133" s="129"/>
      <c r="QMD133" s="129"/>
      <c r="QME133" s="129"/>
      <c r="QMF133" s="129"/>
      <c r="QMG133" s="129"/>
      <c r="QMH133" s="129"/>
      <c r="QMI133" s="129"/>
      <c r="QMJ133" s="129"/>
      <c r="QMK133" s="129"/>
      <c r="QML133" s="129"/>
      <c r="QMM133" s="129"/>
      <c r="QMN133" s="129"/>
      <c r="QMO133" s="129"/>
      <c r="QMP133" s="129"/>
      <c r="QMQ133" s="129"/>
      <c r="QMR133" s="129"/>
      <c r="QMS133" s="129"/>
      <c r="QMT133" s="129"/>
      <c r="QMU133" s="129"/>
      <c r="QMV133" s="129"/>
      <c r="QMW133" s="129"/>
      <c r="QMX133" s="129"/>
      <c r="QMY133" s="129"/>
      <c r="QMZ133" s="129"/>
      <c r="QNA133" s="129"/>
      <c r="QNB133" s="129"/>
      <c r="QNC133" s="129"/>
      <c r="QND133" s="129"/>
      <c r="QNE133" s="129"/>
      <c r="QNF133" s="129"/>
      <c r="QNG133" s="129"/>
      <c r="QNH133" s="129"/>
      <c r="QNI133" s="129"/>
      <c r="QNJ133" s="129"/>
      <c r="QNK133" s="129"/>
      <c r="QNL133" s="129"/>
      <c r="QNM133" s="129"/>
      <c r="QNN133" s="129"/>
      <c r="QNO133" s="129"/>
      <c r="QNP133" s="129"/>
      <c r="QNQ133" s="129"/>
      <c r="QNR133" s="129"/>
      <c r="QNS133" s="129"/>
      <c r="QNT133" s="129"/>
      <c r="QNU133" s="129"/>
      <c r="QNV133" s="129"/>
      <c r="QNW133" s="129"/>
      <c r="QNX133" s="129"/>
      <c r="QNY133" s="129"/>
      <c r="QNZ133" s="129"/>
      <c r="QOA133" s="129"/>
      <c r="QOB133" s="129"/>
      <c r="QOC133" s="129"/>
      <c r="QOD133" s="129"/>
      <c r="QOE133" s="129"/>
      <c r="QOF133" s="129"/>
      <c r="QOG133" s="129"/>
      <c r="QOH133" s="129"/>
      <c r="QOI133" s="129"/>
      <c r="QOJ133" s="129"/>
      <c r="QOK133" s="129"/>
      <c r="QOL133" s="129"/>
      <c r="QOM133" s="129"/>
      <c r="QON133" s="129"/>
      <c r="QOO133" s="129"/>
      <c r="QOP133" s="129"/>
      <c r="QOQ133" s="129"/>
      <c r="QOR133" s="129"/>
      <c r="QOS133" s="129"/>
      <c r="QOT133" s="129"/>
      <c r="QOU133" s="129"/>
      <c r="QOV133" s="129"/>
      <c r="QOW133" s="129"/>
      <c r="QOX133" s="129"/>
      <c r="QOY133" s="129"/>
      <c r="QOZ133" s="129"/>
      <c r="QPA133" s="129"/>
      <c r="QPB133" s="129"/>
      <c r="QPC133" s="129"/>
      <c r="QPD133" s="129"/>
      <c r="QPE133" s="129"/>
      <c r="QPF133" s="129"/>
      <c r="QPG133" s="129"/>
      <c r="QPH133" s="129"/>
      <c r="QPI133" s="129"/>
      <c r="QPJ133" s="129"/>
      <c r="QPK133" s="129"/>
      <c r="QPL133" s="129"/>
      <c r="QPM133" s="129"/>
      <c r="QPN133" s="129"/>
      <c r="QPO133" s="129"/>
      <c r="QPP133" s="129"/>
      <c r="QPQ133" s="129"/>
      <c r="QPR133" s="129"/>
      <c r="QPS133" s="129"/>
      <c r="QPT133" s="129"/>
      <c r="QPU133" s="129"/>
      <c r="QPV133" s="129"/>
      <c r="QPW133" s="129"/>
      <c r="QPX133" s="129"/>
      <c r="QPY133" s="129"/>
      <c r="QPZ133" s="129"/>
      <c r="QQA133" s="129"/>
      <c r="QQB133" s="129"/>
      <c r="QQC133" s="129"/>
      <c r="QQD133" s="129"/>
      <c r="QQE133" s="129"/>
      <c r="QQF133" s="129"/>
      <c r="QQG133" s="129"/>
      <c r="QQH133" s="129"/>
      <c r="QQI133" s="129"/>
      <c r="QQJ133" s="129"/>
      <c r="QQK133" s="129"/>
      <c r="QQL133" s="129"/>
      <c r="QQM133" s="129"/>
      <c r="QQN133" s="129"/>
      <c r="QQO133" s="129"/>
      <c r="QQP133" s="129"/>
      <c r="QQQ133" s="129"/>
      <c r="QQR133" s="129"/>
      <c r="QQS133" s="129"/>
      <c r="QQT133" s="129"/>
      <c r="QQU133" s="129"/>
      <c r="QQV133" s="129"/>
      <c r="QQW133" s="129"/>
      <c r="QQX133" s="129"/>
      <c r="QQY133" s="129"/>
      <c r="QQZ133" s="129"/>
      <c r="QRA133" s="129"/>
      <c r="QRB133" s="129"/>
      <c r="QRC133" s="129"/>
      <c r="QRD133" s="129"/>
      <c r="QRE133" s="129"/>
      <c r="QRF133" s="129"/>
      <c r="QRG133" s="129"/>
      <c r="QRH133" s="129"/>
      <c r="QRI133" s="129"/>
      <c r="QRJ133" s="129"/>
      <c r="QRK133" s="129"/>
      <c r="QRL133" s="129"/>
      <c r="QRM133" s="129"/>
      <c r="QRN133" s="129"/>
      <c r="QRO133" s="129"/>
      <c r="QRP133" s="129"/>
      <c r="QRQ133" s="129"/>
      <c r="QRR133" s="129"/>
      <c r="QRS133" s="129"/>
      <c r="QRT133" s="129"/>
      <c r="QRU133" s="129"/>
      <c r="QRV133" s="129"/>
      <c r="QRW133" s="129"/>
      <c r="QRX133" s="129"/>
      <c r="QRY133" s="129"/>
      <c r="QRZ133" s="129"/>
      <c r="QSA133" s="129"/>
      <c r="QSB133" s="129"/>
      <c r="QSC133" s="129"/>
      <c r="QSD133" s="129"/>
      <c r="QSE133" s="129"/>
      <c r="QSF133" s="129"/>
      <c r="QSG133" s="129"/>
      <c r="QSH133" s="129"/>
      <c r="QSI133" s="129"/>
      <c r="QSJ133" s="129"/>
      <c r="QSK133" s="129"/>
      <c r="QSL133" s="129"/>
      <c r="QSM133" s="129"/>
      <c r="QSN133" s="129"/>
      <c r="QSO133" s="129"/>
      <c r="QSP133" s="129"/>
      <c r="QSQ133" s="129"/>
      <c r="QSR133" s="129"/>
      <c r="QSS133" s="129"/>
      <c r="QST133" s="129"/>
      <c r="QSU133" s="129"/>
      <c r="QSV133" s="129"/>
      <c r="QSW133" s="129"/>
      <c r="QSX133" s="129"/>
      <c r="QSY133" s="129"/>
      <c r="QSZ133" s="129"/>
      <c r="QTA133" s="129"/>
      <c r="QTB133" s="129"/>
      <c r="QTC133" s="129"/>
      <c r="QTD133" s="129"/>
      <c r="QTE133" s="129"/>
      <c r="QTF133" s="129"/>
      <c r="QTG133" s="129"/>
      <c r="QTH133" s="129"/>
      <c r="QTI133" s="129"/>
      <c r="QTJ133" s="129"/>
      <c r="QTK133" s="129"/>
      <c r="QTL133" s="129"/>
      <c r="QTM133" s="129"/>
      <c r="QTN133" s="129"/>
      <c r="QTO133" s="129"/>
      <c r="QTP133" s="129"/>
      <c r="QTQ133" s="129"/>
      <c r="QTR133" s="129"/>
      <c r="QTS133" s="129"/>
      <c r="QTT133" s="129"/>
      <c r="QTU133" s="129"/>
      <c r="QTV133" s="129"/>
      <c r="QTW133" s="129"/>
      <c r="QTX133" s="129"/>
      <c r="QTY133" s="129"/>
      <c r="QTZ133" s="129"/>
      <c r="QUA133" s="129"/>
      <c r="QUB133" s="129"/>
      <c r="QUC133" s="129"/>
      <c r="QUD133" s="129"/>
      <c r="QUE133" s="129"/>
      <c r="QUF133" s="129"/>
      <c r="QUG133" s="129"/>
      <c r="QUH133" s="129"/>
      <c r="QUI133" s="129"/>
      <c r="QUJ133" s="129"/>
      <c r="QUK133" s="129"/>
      <c r="QUL133" s="129"/>
      <c r="QUM133" s="129"/>
      <c r="QUN133" s="129"/>
      <c r="QUO133" s="129"/>
      <c r="QUP133" s="129"/>
      <c r="QUQ133" s="129"/>
      <c r="QUR133" s="129"/>
      <c r="QUS133" s="129"/>
      <c r="QUT133" s="129"/>
      <c r="QUU133" s="129"/>
      <c r="QUV133" s="129"/>
      <c r="QUW133" s="129"/>
      <c r="QUX133" s="129"/>
      <c r="QUY133" s="129"/>
      <c r="QUZ133" s="129"/>
      <c r="QVA133" s="129"/>
      <c r="QVB133" s="129"/>
      <c r="QVC133" s="129"/>
      <c r="QVD133" s="129"/>
      <c r="QVE133" s="129"/>
      <c r="QVF133" s="129"/>
      <c r="QVG133" s="129"/>
      <c r="QVH133" s="129"/>
      <c r="QVI133" s="129"/>
      <c r="QVJ133" s="129"/>
      <c r="QVK133" s="129"/>
      <c r="QVL133" s="129"/>
      <c r="QVM133" s="129"/>
      <c r="QVN133" s="129"/>
      <c r="QVO133" s="129"/>
      <c r="QVP133" s="129"/>
      <c r="QVQ133" s="129"/>
      <c r="QVR133" s="129"/>
      <c r="QVS133" s="129"/>
      <c r="QVT133" s="129"/>
      <c r="QVU133" s="129"/>
      <c r="QVV133" s="129"/>
      <c r="QVW133" s="129"/>
      <c r="QVX133" s="129"/>
      <c r="QVY133" s="129"/>
      <c r="QVZ133" s="129"/>
      <c r="QWA133" s="129"/>
      <c r="QWB133" s="129"/>
      <c r="QWC133" s="129"/>
      <c r="QWD133" s="129"/>
      <c r="QWE133" s="129"/>
      <c r="QWF133" s="129"/>
      <c r="QWG133" s="129"/>
      <c r="QWH133" s="129"/>
      <c r="QWI133" s="129"/>
      <c r="QWJ133" s="129"/>
      <c r="QWK133" s="129"/>
      <c r="QWL133" s="129"/>
      <c r="QWM133" s="129"/>
      <c r="QWN133" s="129"/>
      <c r="QWO133" s="129"/>
      <c r="QWP133" s="129"/>
      <c r="QWQ133" s="129"/>
      <c r="QWR133" s="129"/>
      <c r="QWS133" s="129"/>
      <c r="QWT133" s="129"/>
      <c r="QWU133" s="129"/>
      <c r="QWV133" s="129"/>
      <c r="QWW133" s="129"/>
      <c r="QWX133" s="129"/>
      <c r="QWY133" s="129"/>
      <c r="QWZ133" s="129"/>
      <c r="QXA133" s="129"/>
      <c r="QXB133" s="129"/>
      <c r="QXC133" s="129"/>
      <c r="QXD133" s="129"/>
      <c r="QXE133" s="129"/>
      <c r="QXF133" s="129"/>
      <c r="QXG133" s="129"/>
      <c r="QXH133" s="129"/>
      <c r="QXI133" s="129"/>
      <c r="QXJ133" s="129"/>
      <c r="QXK133" s="129"/>
      <c r="QXL133" s="129"/>
      <c r="QXM133" s="129"/>
      <c r="QXN133" s="129"/>
      <c r="QXO133" s="129"/>
      <c r="QXP133" s="129"/>
      <c r="QXQ133" s="129"/>
      <c r="QXR133" s="129"/>
      <c r="QXS133" s="129"/>
      <c r="QXT133" s="129"/>
      <c r="QXU133" s="129"/>
      <c r="QXV133" s="129"/>
      <c r="QXW133" s="129"/>
      <c r="QXX133" s="129"/>
      <c r="QXY133" s="129"/>
      <c r="QXZ133" s="129"/>
      <c r="QYA133" s="129"/>
      <c r="QYB133" s="129"/>
      <c r="QYC133" s="129"/>
      <c r="QYD133" s="129"/>
      <c r="QYE133" s="129"/>
      <c r="QYF133" s="129"/>
      <c r="QYG133" s="129"/>
      <c r="QYH133" s="129"/>
      <c r="QYI133" s="129"/>
      <c r="QYJ133" s="129"/>
      <c r="QYK133" s="129"/>
      <c r="QYL133" s="129"/>
      <c r="QYM133" s="129"/>
      <c r="QYN133" s="129"/>
      <c r="QYO133" s="129"/>
      <c r="QYP133" s="129"/>
      <c r="QYQ133" s="129"/>
      <c r="QYR133" s="129"/>
      <c r="QYS133" s="129"/>
      <c r="QYT133" s="129"/>
      <c r="QYU133" s="129"/>
      <c r="QYV133" s="129"/>
      <c r="QYW133" s="129"/>
      <c r="QYX133" s="129"/>
      <c r="QYY133" s="129"/>
      <c r="QYZ133" s="129"/>
      <c r="QZA133" s="129"/>
      <c r="QZB133" s="129"/>
      <c r="QZC133" s="129"/>
      <c r="QZD133" s="129"/>
      <c r="QZE133" s="129"/>
      <c r="QZF133" s="129"/>
      <c r="QZG133" s="129"/>
      <c r="QZH133" s="129"/>
      <c r="QZI133" s="129"/>
      <c r="QZJ133" s="129"/>
      <c r="QZK133" s="129"/>
      <c r="QZL133" s="129"/>
      <c r="QZM133" s="129"/>
      <c r="QZN133" s="129"/>
      <c r="QZO133" s="129"/>
      <c r="QZP133" s="129"/>
      <c r="QZQ133" s="129"/>
      <c r="QZR133" s="129"/>
      <c r="QZS133" s="129"/>
      <c r="QZT133" s="129"/>
      <c r="QZU133" s="129"/>
      <c r="QZV133" s="129"/>
      <c r="QZW133" s="129"/>
      <c r="QZX133" s="129"/>
      <c r="QZY133" s="129"/>
      <c r="QZZ133" s="129"/>
      <c r="RAA133" s="129"/>
      <c r="RAB133" s="129"/>
      <c r="RAC133" s="129"/>
      <c r="RAD133" s="129"/>
      <c r="RAE133" s="129"/>
      <c r="RAF133" s="129"/>
      <c r="RAG133" s="129"/>
      <c r="RAH133" s="129"/>
      <c r="RAI133" s="129"/>
      <c r="RAJ133" s="129"/>
      <c r="RAK133" s="129"/>
      <c r="RAL133" s="129"/>
      <c r="RAM133" s="129"/>
      <c r="RAN133" s="129"/>
      <c r="RAO133" s="129"/>
      <c r="RAP133" s="129"/>
      <c r="RAQ133" s="129"/>
      <c r="RAR133" s="129"/>
      <c r="RAS133" s="129"/>
      <c r="RAT133" s="129"/>
      <c r="RAU133" s="129"/>
      <c r="RAV133" s="129"/>
      <c r="RAW133" s="129"/>
      <c r="RAX133" s="129"/>
      <c r="RAY133" s="129"/>
      <c r="RAZ133" s="129"/>
      <c r="RBA133" s="129"/>
      <c r="RBB133" s="129"/>
      <c r="RBC133" s="129"/>
      <c r="RBD133" s="129"/>
      <c r="RBE133" s="129"/>
      <c r="RBF133" s="129"/>
      <c r="RBG133" s="129"/>
      <c r="RBH133" s="129"/>
      <c r="RBI133" s="129"/>
      <c r="RBJ133" s="129"/>
      <c r="RBK133" s="129"/>
      <c r="RBL133" s="129"/>
      <c r="RBM133" s="129"/>
      <c r="RBN133" s="129"/>
      <c r="RBO133" s="129"/>
      <c r="RBP133" s="129"/>
      <c r="RBQ133" s="129"/>
      <c r="RBR133" s="129"/>
      <c r="RBS133" s="129"/>
      <c r="RBT133" s="129"/>
      <c r="RBU133" s="129"/>
      <c r="RBV133" s="129"/>
      <c r="RBW133" s="129"/>
      <c r="RBX133" s="129"/>
      <c r="RBY133" s="129"/>
      <c r="RBZ133" s="129"/>
      <c r="RCA133" s="129"/>
      <c r="RCB133" s="129"/>
      <c r="RCC133" s="129"/>
      <c r="RCD133" s="129"/>
      <c r="RCE133" s="129"/>
      <c r="RCF133" s="129"/>
      <c r="RCG133" s="129"/>
      <c r="RCH133" s="129"/>
      <c r="RCI133" s="129"/>
      <c r="RCJ133" s="129"/>
      <c r="RCK133" s="129"/>
      <c r="RCL133" s="129"/>
      <c r="RCM133" s="129"/>
      <c r="RCN133" s="129"/>
      <c r="RCO133" s="129"/>
      <c r="RCP133" s="129"/>
      <c r="RCQ133" s="129"/>
      <c r="RCR133" s="129"/>
      <c r="RCS133" s="129"/>
      <c r="RCT133" s="129"/>
      <c r="RCU133" s="129"/>
      <c r="RCV133" s="129"/>
      <c r="RCW133" s="129"/>
      <c r="RCX133" s="129"/>
      <c r="RCY133" s="129"/>
      <c r="RCZ133" s="129"/>
      <c r="RDA133" s="129"/>
      <c r="RDB133" s="129"/>
      <c r="RDC133" s="129"/>
      <c r="RDD133" s="129"/>
      <c r="RDE133" s="129"/>
      <c r="RDF133" s="129"/>
      <c r="RDG133" s="129"/>
      <c r="RDH133" s="129"/>
      <c r="RDI133" s="129"/>
      <c r="RDJ133" s="129"/>
      <c r="RDK133" s="129"/>
      <c r="RDL133" s="129"/>
      <c r="RDM133" s="129"/>
      <c r="RDN133" s="129"/>
      <c r="RDO133" s="129"/>
      <c r="RDP133" s="129"/>
      <c r="RDQ133" s="129"/>
      <c r="RDR133" s="129"/>
      <c r="RDS133" s="129"/>
      <c r="RDT133" s="129"/>
      <c r="RDU133" s="129"/>
      <c r="RDV133" s="129"/>
      <c r="RDW133" s="129"/>
      <c r="RDX133" s="129"/>
      <c r="RDY133" s="129"/>
      <c r="RDZ133" s="129"/>
      <c r="REA133" s="129"/>
      <c r="REB133" s="129"/>
      <c r="REC133" s="129"/>
      <c r="RED133" s="129"/>
      <c r="REE133" s="129"/>
      <c r="REF133" s="129"/>
      <c r="REG133" s="129"/>
      <c r="REH133" s="129"/>
      <c r="REI133" s="129"/>
      <c r="REJ133" s="129"/>
      <c r="REK133" s="129"/>
      <c r="REL133" s="129"/>
      <c r="REM133" s="129"/>
      <c r="REN133" s="129"/>
      <c r="REO133" s="129"/>
      <c r="REP133" s="129"/>
      <c r="REQ133" s="129"/>
      <c r="RER133" s="129"/>
      <c r="RES133" s="129"/>
      <c r="RET133" s="129"/>
      <c r="REU133" s="129"/>
      <c r="REV133" s="129"/>
      <c r="REW133" s="129"/>
      <c r="REX133" s="129"/>
      <c r="REY133" s="129"/>
      <c r="REZ133" s="129"/>
      <c r="RFA133" s="129"/>
      <c r="RFB133" s="129"/>
      <c r="RFC133" s="129"/>
      <c r="RFD133" s="129"/>
      <c r="RFE133" s="129"/>
      <c r="RFF133" s="129"/>
      <c r="RFG133" s="129"/>
      <c r="RFH133" s="129"/>
      <c r="RFI133" s="129"/>
      <c r="RFJ133" s="129"/>
      <c r="RFK133" s="129"/>
      <c r="RFL133" s="129"/>
      <c r="RFM133" s="129"/>
      <c r="RFN133" s="129"/>
      <c r="RFO133" s="129"/>
      <c r="RFP133" s="129"/>
      <c r="RFQ133" s="129"/>
      <c r="RFR133" s="129"/>
      <c r="RFS133" s="129"/>
      <c r="RFT133" s="129"/>
      <c r="RFU133" s="129"/>
      <c r="RFV133" s="129"/>
      <c r="RFW133" s="129"/>
      <c r="RFX133" s="129"/>
      <c r="RFY133" s="129"/>
      <c r="RFZ133" s="129"/>
      <c r="RGA133" s="129"/>
      <c r="RGB133" s="129"/>
      <c r="RGC133" s="129"/>
      <c r="RGD133" s="129"/>
      <c r="RGE133" s="129"/>
      <c r="RGF133" s="129"/>
      <c r="RGG133" s="129"/>
      <c r="RGH133" s="129"/>
      <c r="RGI133" s="129"/>
      <c r="RGJ133" s="129"/>
      <c r="RGK133" s="129"/>
      <c r="RGL133" s="129"/>
      <c r="RGM133" s="129"/>
      <c r="RGN133" s="129"/>
      <c r="RGO133" s="129"/>
      <c r="RGP133" s="129"/>
      <c r="RGQ133" s="129"/>
      <c r="RGR133" s="129"/>
      <c r="RGS133" s="129"/>
      <c r="RGT133" s="129"/>
      <c r="RGU133" s="129"/>
      <c r="RGV133" s="129"/>
      <c r="RGW133" s="129"/>
      <c r="RGX133" s="129"/>
      <c r="RGY133" s="129"/>
      <c r="RGZ133" s="129"/>
      <c r="RHA133" s="129"/>
      <c r="RHB133" s="129"/>
      <c r="RHC133" s="129"/>
      <c r="RHD133" s="129"/>
      <c r="RHE133" s="129"/>
      <c r="RHF133" s="129"/>
      <c r="RHG133" s="129"/>
      <c r="RHH133" s="129"/>
      <c r="RHI133" s="129"/>
      <c r="RHJ133" s="129"/>
      <c r="RHK133" s="129"/>
      <c r="RHL133" s="129"/>
      <c r="RHM133" s="129"/>
      <c r="RHN133" s="129"/>
      <c r="RHO133" s="129"/>
      <c r="RHP133" s="129"/>
      <c r="RHQ133" s="129"/>
      <c r="RHR133" s="129"/>
      <c r="RHS133" s="129"/>
      <c r="RHT133" s="129"/>
      <c r="RHU133" s="129"/>
      <c r="RHV133" s="129"/>
      <c r="RHW133" s="129"/>
      <c r="RHX133" s="129"/>
      <c r="RHY133" s="129"/>
      <c r="RHZ133" s="129"/>
      <c r="RIA133" s="129"/>
      <c r="RIB133" s="129"/>
      <c r="RIC133" s="129"/>
      <c r="RID133" s="129"/>
      <c r="RIE133" s="129"/>
      <c r="RIF133" s="129"/>
      <c r="RIG133" s="129"/>
      <c r="RIH133" s="129"/>
      <c r="RII133" s="129"/>
      <c r="RIJ133" s="129"/>
      <c r="RIK133" s="129"/>
      <c r="RIL133" s="129"/>
      <c r="RIM133" s="129"/>
      <c r="RIN133" s="129"/>
      <c r="RIO133" s="129"/>
      <c r="RIP133" s="129"/>
      <c r="RIQ133" s="129"/>
      <c r="RIR133" s="129"/>
      <c r="RIS133" s="129"/>
      <c r="RIT133" s="129"/>
      <c r="RIU133" s="129"/>
      <c r="RIV133" s="129"/>
      <c r="RIW133" s="129"/>
      <c r="RIX133" s="129"/>
      <c r="RIY133" s="129"/>
      <c r="RIZ133" s="129"/>
      <c r="RJA133" s="129"/>
      <c r="RJB133" s="129"/>
      <c r="RJC133" s="129"/>
      <c r="RJD133" s="129"/>
      <c r="RJE133" s="129"/>
      <c r="RJF133" s="129"/>
      <c r="RJG133" s="129"/>
      <c r="RJH133" s="129"/>
      <c r="RJI133" s="129"/>
      <c r="RJJ133" s="129"/>
      <c r="RJK133" s="129"/>
      <c r="RJL133" s="129"/>
      <c r="RJM133" s="129"/>
      <c r="RJN133" s="129"/>
      <c r="RJO133" s="129"/>
      <c r="RJP133" s="129"/>
      <c r="RJQ133" s="129"/>
      <c r="RJR133" s="129"/>
      <c r="RJS133" s="129"/>
      <c r="RJT133" s="129"/>
      <c r="RJU133" s="129"/>
      <c r="RJV133" s="129"/>
      <c r="RJW133" s="129"/>
      <c r="RJX133" s="129"/>
      <c r="RJY133" s="129"/>
      <c r="RJZ133" s="129"/>
      <c r="RKA133" s="129"/>
      <c r="RKB133" s="129"/>
      <c r="RKC133" s="129"/>
      <c r="RKD133" s="129"/>
      <c r="RKE133" s="129"/>
      <c r="RKF133" s="129"/>
      <c r="RKG133" s="129"/>
      <c r="RKH133" s="129"/>
      <c r="RKI133" s="129"/>
      <c r="RKJ133" s="129"/>
      <c r="RKK133" s="129"/>
      <c r="RKL133" s="129"/>
      <c r="RKM133" s="129"/>
      <c r="RKN133" s="129"/>
      <c r="RKO133" s="129"/>
      <c r="RKP133" s="129"/>
      <c r="RKQ133" s="129"/>
      <c r="RKR133" s="129"/>
      <c r="RKS133" s="129"/>
      <c r="RKT133" s="129"/>
      <c r="RKU133" s="129"/>
      <c r="RKV133" s="129"/>
      <c r="RKW133" s="129"/>
      <c r="RKX133" s="129"/>
      <c r="RKY133" s="129"/>
      <c r="RKZ133" s="129"/>
      <c r="RLA133" s="129"/>
      <c r="RLB133" s="129"/>
      <c r="RLC133" s="129"/>
      <c r="RLD133" s="129"/>
      <c r="RLE133" s="129"/>
      <c r="RLF133" s="129"/>
      <c r="RLG133" s="129"/>
      <c r="RLH133" s="129"/>
      <c r="RLI133" s="129"/>
      <c r="RLJ133" s="129"/>
      <c r="RLK133" s="129"/>
      <c r="RLL133" s="129"/>
      <c r="RLM133" s="129"/>
      <c r="RLN133" s="129"/>
      <c r="RLO133" s="129"/>
      <c r="RLP133" s="129"/>
      <c r="RLQ133" s="129"/>
      <c r="RLR133" s="129"/>
      <c r="RLS133" s="129"/>
      <c r="RLT133" s="129"/>
      <c r="RLU133" s="129"/>
      <c r="RLV133" s="129"/>
      <c r="RLW133" s="129"/>
      <c r="RLX133" s="129"/>
      <c r="RLY133" s="129"/>
      <c r="RLZ133" s="129"/>
      <c r="RMA133" s="129"/>
      <c r="RMB133" s="129"/>
      <c r="RMC133" s="129"/>
      <c r="RMD133" s="129"/>
      <c r="RME133" s="129"/>
      <c r="RMF133" s="129"/>
      <c r="RMG133" s="129"/>
      <c r="RMH133" s="129"/>
      <c r="RMI133" s="129"/>
      <c r="RMJ133" s="129"/>
      <c r="RMK133" s="129"/>
      <c r="RML133" s="129"/>
      <c r="RMM133" s="129"/>
      <c r="RMN133" s="129"/>
      <c r="RMO133" s="129"/>
      <c r="RMP133" s="129"/>
      <c r="RMQ133" s="129"/>
      <c r="RMR133" s="129"/>
      <c r="RMS133" s="129"/>
      <c r="RMT133" s="129"/>
      <c r="RMU133" s="129"/>
      <c r="RMV133" s="129"/>
      <c r="RMW133" s="129"/>
      <c r="RMX133" s="129"/>
      <c r="RMY133" s="129"/>
      <c r="RMZ133" s="129"/>
      <c r="RNA133" s="129"/>
      <c r="RNB133" s="129"/>
      <c r="RNC133" s="129"/>
      <c r="RND133" s="129"/>
      <c r="RNE133" s="129"/>
      <c r="RNF133" s="129"/>
      <c r="RNG133" s="129"/>
      <c r="RNH133" s="129"/>
      <c r="RNI133" s="129"/>
      <c r="RNJ133" s="129"/>
      <c r="RNK133" s="129"/>
      <c r="RNL133" s="129"/>
      <c r="RNM133" s="129"/>
      <c r="RNN133" s="129"/>
      <c r="RNO133" s="129"/>
      <c r="RNP133" s="129"/>
      <c r="RNQ133" s="129"/>
      <c r="RNR133" s="129"/>
      <c r="RNS133" s="129"/>
      <c r="RNT133" s="129"/>
      <c r="RNU133" s="129"/>
      <c r="RNV133" s="129"/>
      <c r="RNW133" s="129"/>
      <c r="RNX133" s="129"/>
      <c r="RNY133" s="129"/>
      <c r="RNZ133" s="129"/>
      <c r="ROA133" s="129"/>
      <c r="ROB133" s="129"/>
      <c r="ROC133" s="129"/>
      <c r="ROD133" s="129"/>
      <c r="ROE133" s="129"/>
      <c r="ROF133" s="129"/>
      <c r="ROG133" s="129"/>
      <c r="ROH133" s="129"/>
      <c r="ROI133" s="129"/>
      <c r="ROJ133" s="129"/>
      <c r="ROK133" s="129"/>
      <c r="ROL133" s="129"/>
      <c r="ROM133" s="129"/>
      <c r="RON133" s="129"/>
      <c r="ROO133" s="129"/>
      <c r="ROP133" s="129"/>
      <c r="ROQ133" s="129"/>
      <c r="ROR133" s="129"/>
      <c r="ROS133" s="129"/>
      <c r="ROT133" s="129"/>
      <c r="ROU133" s="129"/>
      <c r="ROV133" s="129"/>
      <c r="ROW133" s="129"/>
      <c r="ROX133" s="129"/>
      <c r="ROY133" s="129"/>
      <c r="ROZ133" s="129"/>
      <c r="RPA133" s="129"/>
      <c r="RPB133" s="129"/>
      <c r="RPC133" s="129"/>
      <c r="RPD133" s="129"/>
      <c r="RPE133" s="129"/>
      <c r="RPF133" s="129"/>
      <c r="RPG133" s="129"/>
      <c r="RPH133" s="129"/>
      <c r="RPI133" s="129"/>
      <c r="RPJ133" s="129"/>
      <c r="RPK133" s="129"/>
      <c r="RPL133" s="129"/>
      <c r="RPM133" s="129"/>
      <c r="RPN133" s="129"/>
      <c r="RPO133" s="129"/>
      <c r="RPP133" s="129"/>
      <c r="RPQ133" s="129"/>
      <c r="RPR133" s="129"/>
      <c r="RPS133" s="129"/>
      <c r="RPT133" s="129"/>
      <c r="RPU133" s="129"/>
      <c r="RPV133" s="129"/>
      <c r="RPW133" s="129"/>
      <c r="RPX133" s="129"/>
      <c r="RPY133" s="129"/>
      <c r="RPZ133" s="129"/>
      <c r="RQA133" s="129"/>
      <c r="RQB133" s="129"/>
      <c r="RQC133" s="129"/>
      <c r="RQD133" s="129"/>
      <c r="RQE133" s="129"/>
      <c r="RQF133" s="129"/>
      <c r="RQG133" s="129"/>
      <c r="RQH133" s="129"/>
      <c r="RQI133" s="129"/>
      <c r="RQJ133" s="129"/>
      <c r="RQK133" s="129"/>
      <c r="RQL133" s="129"/>
      <c r="RQM133" s="129"/>
      <c r="RQN133" s="129"/>
      <c r="RQO133" s="129"/>
      <c r="RQP133" s="129"/>
      <c r="RQQ133" s="129"/>
      <c r="RQR133" s="129"/>
      <c r="RQS133" s="129"/>
      <c r="RQT133" s="129"/>
      <c r="RQU133" s="129"/>
      <c r="RQV133" s="129"/>
      <c r="RQW133" s="129"/>
      <c r="RQX133" s="129"/>
      <c r="RQY133" s="129"/>
      <c r="RQZ133" s="129"/>
      <c r="RRA133" s="129"/>
      <c r="RRB133" s="129"/>
      <c r="RRC133" s="129"/>
      <c r="RRD133" s="129"/>
      <c r="RRE133" s="129"/>
      <c r="RRF133" s="129"/>
      <c r="RRG133" s="129"/>
      <c r="RRH133" s="129"/>
      <c r="RRI133" s="129"/>
      <c r="RRJ133" s="129"/>
      <c r="RRK133" s="129"/>
      <c r="RRL133" s="129"/>
      <c r="RRM133" s="129"/>
      <c r="RRN133" s="129"/>
      <c r="RRO133" s="129"/>
      <c r="RRP133" s="129"/>
      <c r="RRQ133" s="129"/>
      <c r="RRR133" s="129"/>
      <c r="RRS133" s="129"/>
      <c r="RRT133" s="129"/>
      <c r="RRU133" s="129"/>
      <c r="RRV133" s="129"/>
      <c r="RRW133" s="129"/>
      <c r="RRX133" s="129"/>
      <c r="RRY133" s="129"/>
      <c r="RRZ133" s="129"/>
      <c r="RSA133" s="129"/>
      <c r="RSB133" s="129"/>
      <c r="RSC133" s="129"/>
      <c r="RSD133" s="129"/>
      <c r="RSE133" s="129"/>
      <c r="RSF133" s="129"/>
      <c r="RSG133" s="129"/>
      <c r="RSH133" s="129"/>
      <c r="RSI133" s="129"/>
      <c r="RSJ133" s="129"/>
      <c r="RSK133" s="129"/>
      <c r="RSL133" s="129"/>
      <c r="RSM133" s="129"/>
      <c r="RSN133" s="129"/>
      <c r="RSO133" s="129"/>
      <c r="RSP133" s="129"/>
      <c r="RSQ133" s="129"/>
      <c r="RSR133" s="129"/>
      <c r="RSS133" s="129"/>
      <c r="RST133" s="129"/>
      <c r="RSU133" s="129"/>
      <c r="RSV133" s="129"/>
      <c r="RSW133" s="129"/>
      <c r="RSX133" s="129"/>
      <c r="RSY133" s="129"/>
      <c r="RSZ133" s="129"/>
      <c r="RTA133" s="129"/>
      <c r="RTB133" s="129"/>
      <c r="RTC133" s="129"/>
      <c r="RTD133" s="129"/>
      <c r="RTE133" s="129"/>
      <c r="RTF133" s="129"/>
      <c r="RTG133" s="129"/>
      <c r="RTH133" s="129"/>
      <c r="RTI133" s="129"/>
      <c r="RTJ133" s="129"/>
      <c r="RTK133" s="129"/>
      <c r="RTL133" s="129"/>
      <c r="RTM133" s="129"/>
      <c r="RTN133" s="129"/>
      <c r="RTO133" s="129"/>
      <c r="RTP133" s="129"/>
      <c r="RTQ133" s="129"/>
      <c r="RTR133" s="129"/>
      <c r="RTS133" s="129"/>
      <c r="RTT133" s="129"/>
      <c r="RTU133" s="129"/>
      <c r="RTV133" s="129"/>
      <c r="RTW133" s="129"/>
      <c r="RTX133" s="129"/>
      <c r="RTY133" s="129"/>
      <c r="RTZ133" s="129"/>
      <c r="RUA133" s="129"/>
      <c r="RUB133" s="129"/>
      <c r="RUC133" s="129"/>
      <c r="RUD133" s="129"/>
      <c r="RUE133" s="129"/>
      <c r="RUF133" s="129"/>
      <c r="RUG133" s="129"/>
      <c r="RUH133" s="129"/>
      <c r="RUI133" s="129"/>
      <c r="RUJ133" s="129"/>
      <c r="RUK133" s="129"/>
      <c r="RUL133" s="129"/>
      <c r="RUM133" s="129"/>
      <c r="RUN133" s="129"/>
      <c r="RUO133" s="129"/>
      <c r="RUP133" s="129"/>
      <c r="RUQ133" s="129"/>
      <c r="RUR133" s="129"/>
      <c r="RUS133" s="129"/>
      <c r="RUT133" s="129"/>
      <c r="RUU133" s="129"/>
      <c r="RUV133" s="129"/>
      <c r="RUW133" s="129"/>
      <c r="RUX133" s="129"/>
      <c r="RUY133" s="129"/>
      <c r="RUZ133" s="129"/>
      <c r="RVA133" s="129"/>
      <c r="RVB133" s="129"/>
      <c r="RVC133" s="129"/>
      <c r="RVD133" s="129"/>
      <c r="RVE133" s="129"/>
      <c r="RVF133" s="129"/>
      <c r="RVG133" s="129"/>
      <c r="RVH133" s="129"/>
      <c r="RVI133" s="129"/>
      <c r="RVJ133" s="129"/>
      <c r="RVK133" s="129"/>
      <c r="RVL133" s="129"/>
      <c r="RVM133" s="129"/>
      <c r="RVN133" s="129"/>
      <c r="RVO133" s="129"/>
      <c r="RVP133" s="129"/>
      <c r="RVQ133" s="129"/>
      <c r="RVR133" s="129"/>
      <c r="RVS133" s="129"/>
      <c r="RVT133" s="129"/>
      <c r="RVU133" s="129"/>
      <c r="RVV133" s="129"/>
      <c r="RVW133" s="129"/>
      <c r="RVX133" s="129"/>
      <c r="RVY133" s="129"/>
      <c r="RVZ133" s="129"/>
      <c r="RWA133" s="129"/>
      <c r="RWB133" s="129"/>
      <c r="RWC133" s="129"/>
      <c r="RWD133" s="129"/>
      <c r="RWE133" s="129"/>
      <c r="RWF133" s="129"/>
      <c r="RWG133" s="129"/>
      <c r="RWH133" s="129"/>
      <c r="RWI133" s="129"/>
      <c r="RWJ133" s="129"/>
      <c r="RWK133" s="129"/>
      <c r="RWL133" s="129"/>
      <c r="RWM133" s="129"/>
      <c r="RWN133" s="129"/>
      <c r="RWO133" s="129"/>
      <c r="RWP133" s="129"/>
      <c r="RWQ133" s="129"/>
      <c r="RWR133" s="129"/>
      <c r="RWS133" s="129"/>
      <c r="RWT133" s="129"/>
      <c r="RWU133" s="129"/>
      <c r="RWV133" s="129"/>
      <c r="RWW133" s="129"/>
      <c r="RWX133" s="129"/>
      <c r="RWY133" s="129"/>
      <c r="RWZ133" s="129"/>
      <c r="RXA133" s="129"/>
      <c r="RXB133" s="129"/>
      <c r="RXC133" s="129"/>
      <c r="RXD133" s="129"/>
      <c r="RXE133" s="129"/>
      <c r="RXF133" s="129"/>
      <c r="RXG133" s="129"/>
      <c r="RXH133" s="129"/>
      <c r="RXI133" s="129"/>
      <c r="RXJ133" s="129"/>
      <c r="RXK133" s="129"/>
      <c r="RXL133" s="129"/>
      <c r="RXM133" s="129"/>
      <c r="RXN133" s="129"/>
      <c r="RXO133" s="129"/>
      <c r="RXP133" s="129"/>
      <c r="RXQ133" s="129"/>
      <c r="RXR133" s="129"/>
      <c r="RXS133" s="129"/>
      <c r="RXT133" s="129"/>
      <c r="RXU133" s="129"/>
      <c r="RXV133" s="129"/>
      <c r="RXW133" s="129"/>
      <c r="RXX133" s="129"/>
      <c r="RXY133" s="129"/>
      <c r="RXZ133" s="129"/>
      <c r="RYA133" s="129"/>
      <c r="RYB133" s="129"/>
      <c r="RYC133" s="129"/>
      <c r="RYD133" s="129"/>
      <c r="RYE133" s="129"/>
      <c r="RYF133" s="129"/>
      <c r="RYG133" s="129"/>
      <c r="RYH133" s="129"/>
      <c r="RYI133" s="129"/>
      <c r="RYJ133" s="129"/>
      <c r="RYK133" s="129"/>
      <c r="RYL133" s="129"/>
      <c r="RYM133" s="129"/>
      <c r="RYN133" s="129"/>
      <c r="RYO133" s="129"/>
      <c r="RYP133" s="129"/>
      <c r="RYQ133" s="129"/>
      <c r="RYR133" s="129"/>
      <c r="RYS133" s="129"/>
      <c r="RYT133" s="129"/>
      <c r="RYU133" s="129"/>
      <c r="RYV133" s="129"/>
      <c r="RYW133" s="129"/>
      <c r="RYX133" s="129"/>
      <c r="RYY133" s="129"/>
      <c r="RYZ133" s="129"/>
      <c r="RZA133" s="129"/>
      <c r="RZB133" s="129"/>
      <c r="RZC133" s="129"/>
      <c r="RZD133" s="129"/>
      <c r="RZE133" s="129"/>
      <c r="RZF133" s="129"/>
      <c r="RZG133" s="129"/>
      <c r="RZH133" s="129"/>
      <c r="RZI133" s="129"/>
      <c r="RZJ133" s="129"/>
      <c r="RZK133" s="129"/>
      <c r="RZL133" s="129"/>
      <c r="RZM133" s="129"/>
      <c r="RZN133" s="129"/>
      <c r="RZO133" s="129"/>
      <c r="RZP133" s="129"/>
      <c r="RZQ133" s="129"/>
      <c r="RZR133" s="129"/>
      <c r="RZS133" s="129"/>
      <c r="RZT133" s="129"/>
      <c r="RZU133" s="129"/>
      <c r="RZV133" s="129"/>
      <c r="RZW133" s="129"/>
      <c r="RZX133" s="129"/>
      <c r="RZY133" s="129"/>
      <c r="RZZ133" s="129"/>
      <c r="SAA133" s="129"/>
      <c r="SAB133" s="129"/>
      <c r="SAC133" s="129"/>
      <c r="SAD133" s="129"/>
      <c r="SAE133" s="129"/>
      <c r="SAF133" s="129"/>
      <c r="SAG133" s="129"/>
      <c r="SAH133" s="129"/>
      <c r="SAI133" s="129"/>
      <c r="SAJ133" s="129"/>
      <c r="SAK133" s="129"/>
      <c r="SAL133" s="129"/>
      <c r="SAM133" s="129"/>
      <c r="SAN133" s="129"/>
      <c r="SAO133" s="129"/>
      <c r="SAP133" s="129"/>
      <c r="SAQ133" s="129"/>
      <c r="SAR133" s="129"/>
      <c r="SAS133" s="129"/>
      <c r="SAT133" s="129"/>
      <c r="SAU133" s="129"/>
      <c r="SAV133" s="129"/>
      <c r="SAW133" s="129"/>
      <c r="SAX133" s="129"/>
      <c r="SAY133" s="129"/>
      <c r="SAZ133" s="129"/>
      <c r="SBA133" s="129"/>
      <c r="SBB133" s="129"/>
      <c r="SBC133" s="129"/>
      <c r="SBD133" s="129"/>
      <c r="SBE133" s="129"/>
      <c r="SBF133" s="129"/>
      <c r="SBG133" s="129"/>
      <c r="SBH133" s="129"/>
      <c r="SBI133" s="129"/>
      <c r="SBJ133" s="129"/>
      <c r="SBK133" s="129"/>
      <c r="SBL133" s="129"/>
      <c r="SBM133" s="129"/>
      <c r="SBN133" s="129"/>
      <c r="SBO133" s="129"/>
      <c r="SBP133" s="129"/>
      <c r="SBQ133" s="129"/>
      <c r="SBR133" s="129"/>
      <c r="SBS133" s="129"/>
      <c r="SBT133" s="129"/>
      <c r="SBU133" s="129"/>
      <c r="SBV133" s="129"/>
      <c r="SBW133" s="129"/>
      <c r="SBX133" s="129"/>
      <c r="SBY133" s="129"/>
      <c r="SBZ133" s="129"/>
      <c r="SCA133" s="129"/>
      <c r="SCB133" s="129"/>
      <c r="SCC133" s="129"/>
      <c r="SCD133" s="129"/>
      <c r="SCE133" s="129"/>
      <c r="SCF133" s="129"/>
      <c r="SCG133" s="129"/>
      <c r="SCH133" s="129"/>
      <c r="SCI133" s="129"/>
      <c r="SCJ133" s="129"/>
      <c r="SCK133" s="129"/>
      <c r="SCL133" s="129"/>
      <c r="SCM133" s="129"/>
      <c r="SCN133" s="129"/>
      <c r="SCO133" s="129"/>
      <c r="SCP133" s="129"/>
      <c r="SCQ133" s="129"/>
      <c r="SCR133" s="129"/>
      <c r="SCS133" s="129"/>
      <c r="SCT133" s="129"/>
      <c r="SCU133" s="129"/>
      <c r="SCV133" s="129"/>
      <c r="SCW133" s="129"/>
      <c r="SCX133" s="129"/>
      <c r="SCY133" s="129"/>
      <c r="SCZ133" s="129"/>
      <c r="SDA133" s="129"/>
      <c r="SDB133" s="129"/>
      <c r="SDC133" s="129"/>
      <c r="SDD133" s="129"/>
      <c r="SDE133" s="129"/>
      <c r="SDF133" s="129"/>
      <c r="SDG133" s="129"/>
      <c r="SDH133" s="129"/>
      <c r="SDI133" s="129"/>
      <c r="SDJ133" s="129"/>
      <c r="SDK133" s="129"/>
      <c r="SDL133" s="129"/>
      <c r="SDM133" s="129"/>
      <c r="SDN133" s="129"/>
      <c r="SDO133" s="129"/>
      <c r="SDP133" s="129"/>
      <c r="SDQ133" s="129"/>
      <c r="SDR133" s="129"/>
      <c r="SDS133" s="129"/>
      <c r="SDT133" s="129"/>
      <c r="SDU133" s="129"/>
      <c r="SDV133" s="129"/>
      <c r="SDW133" s="129"/>
      <c r="SDX133" s="129"/>
      <c r="SDY133" s="129"/>
      <c r="SDZ133" s="129"/>
      <c r="SEA133" s="129"/>
      <c r="SEB133" s="129"/>
      <c r="SEC133" s="129"/>
      <c r="SED133" s="129"/>
      <c r="SEE133" s="129"/>
      <c r="SEF133" s="129"/>
      <c r="SEG133" s="129"/>
      <c r="SEH133" s="129"/>
      <c r="SEI133" s="129"/>
      <c r="SEJ133" s="129"/>
      <c r="SEK133" s="129"/>
      <c r="SEL133" s="129"/>
      <c r="SEM133" s="129"/>
      <c r="SEN133" s="129"/>
      <c r="SEO133" s="129"/>
      <c r="SEP133" s="129"/>
      <c r="SEQ133" s="129"/>
      <c r="SER133" s="129"/>
      <c r="SES133" s="129"/>
      <c r="SET133" s="129"/>
      <c r="SEU133" s="129"/>
      <c r="SEV133" s="129"/>
      <c r="SEW133" s="129"/>
      <c r="SEX133" s="129"/>
      <c r="SEY133" s="129"/>
      <c r="SEZ133" s="129"/>
      <c r="SFA133" s="129"/>
      <c r="SFB133" s="129"/>
      <c r="SFC133" s="129"/>
      <c r="SFD133" s="129"/>
      <c r="SFE133" s="129"/>
      <c r="SFF133" s="129"/>
      <c r="SFG133" s="129"/>
      <c r="SFH133" s="129"/>
      <c r="SFI133" s="129"/>
      <c r="SFJ133" s="129"/>
      <c r="SFK133" s="129"/>
      <c r="SFL133" s="129"/>
      <c r="SFM133" s="129"/>
      <c r="SFN133" s="129"/>
      <c r="SFO133" s="129"/>
      <c r="SFP133" s="129"/>
      <c r="SFQ133" s="129"/>
      <c r="SFR133" s="129"/>
      <c r="SFS133" s="129"/>
      <c r="SFT133" s="129"/>
      <c r="SFU133" s="129"/>
      <c r="SFV133" s="129"/>
      <c r="SFW133" s="129"/>
      <c r="SFX133" s="129"/>
      <c r="SFY133" s="129"/>
      <c r="SFZ133" s="129"/>
      <c r="SGA133" s="129"/>
      <c r="SGB133" s="129"/>
      <c r="SGC133" s="129"/>
      <c r="SGD133" s="129"/>
      <c r="SGE133" s="129"/>
      <c r="SGF133" s="129"/>
      <c r="SGG133" s="129"/>
      <c r="SGH133" s="129"/>
      <c r="SGI133" s="129"/>
      <c r="SGJ133" s="129"/>
      <c r="SGK133" s="129"/>
      <c r="SGL133" s="129"/>
      <c r="SGM133" s="129"/>
      <c r="SGN133" s="129"/>
      <c r="SGO133" s="129"/>
      <c r="SGP133" s="129"/>
      <c r="SGQ133" s="129"/>
      <c r="SGR133" s="129"/>
      <c r="SGS133" s="129"/>
      <c r="SGT133" s="129"/>
      <c r="SGU133" s="129"/>
      <c r="SGV133" s="129"/>
      <c r="SGW133" s="129"/>
      <c r="SGX133" s="129"/>
      <c r="SGY133" s="129"/>
      <c r="SGZ133" s="129"/>
      <c r="SHA133" s="129"/>
      <c r="SHB133" s="129"/>
      <c r="SHC133" s="129"/>
      <c r="SHD133" s="129"/>
      <c r="SHE133" s="129"/>
      <c r="SHF133" s="129"/>
      <c r="SHG133" s="129"/>
      <c r="SHH133" s="129"/>
      <c r="SHI133" s="129"/>
      <c r="SHJ133" s="129"/>
      <c r="SHK133" s="129"/>
      <c r="SHL133" s="129"/>
      <c r="SHM133" s="129"/>
      <c r="SHN133" s="129"/>
      <c r="SHO133" s="129"/>
      <c r="SHP133" s="129"/>
      <c r="SHQ133" s="129"/>
      <c r="SHR133" s="129"/>
      <c r="SHS133" s="129"/>
      <c r="SHT133" s="129"/>
      <c r="SHU133" s="129"/>
      <c r="SHV133" s="129"/>
      <c r="SHW133" s="129"/>
      <c r="SHX133" s="129"/>
      <c r="SHY133" s="129"/>
      <c r="SHZ133" s="129"/>
      <c r="SIA133" s="129"/>
      <c r="SIB133" s="129"/>
      <c r="SIC133" s="129"/>
      <c r="SID133" s="129"/>
      <c r="SIE133" s="129"/>
      <c r="SIF133" s="129"/>
      <c r="SIG133" s="129"/>
      <c r="SIH133" s="129"/>
      <c r="SII133" s="129"/>
      <c r="SIJ133" s="129"/>
      <c r="SIK133" s="129"/>
      <c r="SIL133" s="129"/>
      <c r="SIM133" s="129"/>
      <c r="SIN133" s="129"/>
      <c r="SIO133" s="129"/>
      <c r="SIP133" s="129"/>
      <c r="SIQ133" s="129"/>
      <c r="SIR133" s="129"/>
      <c r="SIS133" s="129"/>
      <c r="SIT133" s="129"/>
      <c r="SIU133" s="129"/>
      <c r="SIV133" s="129"/>
      <c r="SIW133" s="129"/>
      <c r="SIX133" s="129"/>
      <c r="SIY133" s="129"/>
      <c r="SIZ133" s="129"/>
      <c r="SJA133" s="129"/>
      <c r="SJB133" s="129"/>
      <c r="SJC133" s="129"/>
      <c r="SJD133" s="129"/>
      <c r="SJE133" s="129"/>
      <c r="SJF133" s="129"/>
      <c r="SJG133" s="129"/>
      <c r="SJH133" s="129"/>
      <c r="SJI133" s="129"/>
      <c r="SJJ133" s="129"/>
      <c r="SJK133" s="129"/>
      <c r="SJL133" s="129"/>
      <c r="SJM133" s="129"/>
      <c r="SJN133" s="129"/>
      <c r="SJO133" s="129"/>
      <c r="SJP133" s="129"/>
      <c r="SJQ133" s="129"/>
      <c r="SJR133" s="129"/>
      <c r="SJS133" s="129"/>
      <c r="SJT133" s="129"/>
      <c r="SJU133" s="129"/>
      <c r="SJV133" s="129"/>
      <c r="SJW133" s="129"/>
      <c r="SJX133" s="129"/>
      <c r="SJY133" s="129"/>
      <c r="SJZ133" s="129"/>
      <c r="SKA133" s="129"/>
      <c r="SKB133" s="129"/>
      <c r="SKC133" s="129"/>
      <c r="SKD133" s="129"/>
      <c r="SKE133" s="129"/>
      <c r="SKF133" s="129"/>
      <c r="SKG133" s="129"/>
      <c r="SKH133" s="129"/>
      <c r="SKI133" s="129"/>
      <c r="SKJ133" s="129"/>
      <c r="SKK133" s="129"/>
      <c r="SKL133" s="129"/>
      <c r="SKM133" s="129"/>
      <c r="SKN133" s="129"/>
      <c r="SKO133" s="129"/>
      <c r="SKP133" s="129"/>
      <c r="SKQ133" s="129"/>
      <c r="SKR133" s="129"/>
      <c r="SKS133" s="129"/>
      <c r="SKT133" s="129"/>
      <c r="SKU133" s="129"/>
      <c r="SKV133" s="129"/>
      <c r="SKW133" s="129"/>
      <c r="SKX133" s="129"/>
      <c r="SKY133" s="129"/>
      <c r="SKZ133" s="129"/>
      <c r="SLA133" s="129"/>
      <c r="SLB133" s="129"/>
      <c r="SLC133" s="129"/>
      <c r="SLD133" s="129"/>
      <c r="SLE133" s="129"/>
      <c r="SLF133" s="129"/>
      <c r="SLG133" s="129"/>
      <c r="SLH133" s="129"/>
      <c r="SLI133" s="129"/>
      <c r="SLJ133" s="129"/>
      <c r="SLK133" s="129"/>
      <c r="SLL133" s="129"/>
      <c r="SLM133" s="129"/>
      <c r="SLN133" s="129"/>
      <c r="SLO133" s="129"/>
      <c r="SLP133" s="129"/>
      <c r="SLQ133" s="129"/>
      <c r="SLR133" s="129"/>
      <c r="SLS133" s="129"/>
      <c r="SLT133" s="129"/>
      <c r="SLU133" s="129"/>
      <c r="SLV133" s="129"/>
      <c r="SLW133" s="129"/>
      <c r="SLX133" s="129"/>
      <c r="SLY133" s="129"/>
      <c r="SLZ133" s="129"/>
      <c r="SMA133" s="129"/>
      <c r="SMB133" s="129"/>
      <c r="SMC133" s="129"/>
      <c r="SMD133" s="129"/>
      <c r="SME133" s="129"/>
      <c r="SMF133" s="129"/>
      <c r="SMG133" s="129"/>
      <c r="SMH133" s="129"/>
      <c r="SMI133" s="129"/>
      <c r="SMJ133" s="129"/>
      <c r="SMK133" s="129"/>
      <c r="SML133" s="129"/>
      <c r="SMM133" s="129"/>
      <c r="SMN133" s="129"/>
      <c r="SMO133" s="129"/>
      <c r="SMP133" s="129"/>
      <c r="SMQ133" s="129"/>
      <c r="SMR133" s="129"/>
      <c r="SMS133" s="129"/>
      <c r="SMT133" s="129"/>
      <c r="SMU133" s="129"/>
      <c r="SMV133" s="129"/>
      <c r="SMW133" s="129"/>
      <c r="SMX133" s="129"/>
      <c r="SMY133" s="129"/>
      <c r="SMZ133" s="129"/>
      <c r="SNA133" s="129"/>
      <c r="SNB133" s="129"/>
      <c r="SNC133" s="129"/>
      <c r="SND133" s="129"/>
      <c r="SNE133" s="129"/>
      <c r="SNF133" s="129"/>
      <c r="SNG133" s="129"/>
      <c r="SNH133" s="129"/>
      <c r="SNI133" s="129"/>
      <c r="SNJ133" s="129"/>
      <c r="SNK133" s="129"/>
      <c r="SNL133" s="129"/>
      <c r="SNM133" s="129"/>
      <c r="SNN133" s="129"/>
      <c r="SNO133" s="129"/>
      <c r="SNP133" s="129"/>
      <c r="SNQ133" s="129"/>
      <c r="SNR133" s="129"/>
      <c r="SNS133" s="129"/>
      <c r="SNT133" s="129"/>
      <c r="SNU133" s="129"/>
      <c r="SNV133" s="129"/>
      <c r="SNW133" s="129"/>
      <c r="SNX133" s="129"/>
      <c r="SNY133" s="129"/>
      <c r="SNZ133" s="129"/>
      <c r="SOA133" s="129"/>
      <c r="SOB133" s="129"/>
      <c r="SOC133" s="129"/>
      <c r="SOD133" s="129"/>
      <c r="SOE133" s="129"/>
      <c r="SOF133" s="129"/>
      <c r="SOG133" s="129"/>
      <c r="SOH133" s="129"/>
      <c r="SOI133" s="129"/>
      <c r="SOJ133" s="129"/>
      <c r="SOK133" s="129"/>
      <c r="SOL133" s="129"/>
      <c r="SOM133" s="129"/>
      <c r="SON133" s="129"/>
      <c r="SOO133" s="129"/>
      <c r="SOP133" s="129"/>
      <c r="SOQ133" s="129"/>
      <c r="SOR133" s="129"/>
      <c r="SOS133" s="129"/>
      <c r="SOT133" s="129"/>
      <c r="SOU133" s="129"/>
      <c r="SOV133" s="129"/>
      <c r="SOW133" s="129"/>
      <c r="SOX133" s="129"/>
      <c r="SOY133" s="129"/>
      <c r="SOZ133" s="129"/>
      <c r="SPA133" s="129"/>
      <c r="SPB133" s="129"/>
      <c r="SPC133" s="129"/>
      <c r="SPD133" s="129"/>
      <c r="SPE133" s="129"/>
      <c r="SPF133" s="129"/>
      <c r="SPG133" s="129"/>
      <c r="SPH133" s="129"/>
      <c r="SPI133" s="129"/>
      <c r="SPJ133" s="129"/>
      <c r="SPK133" s="129"/>
      <c r="SPL133" s="129"/>
      <c r="SPM133" s="129"/>
      <c r="SPN133" s="129"/>
      <c r="SPO133" s="129"/>
      <c r="SPP133" s="129"/>
      <c r="SPQ133" s="129"/>
      <c r="SPR133" s="129"/>
      <c r="SPS133" s="129"/>
      <c r="SPT133" s="129"/>
      <c r="SPU133" s="129"/>
      <c r="SPV133" s="129"/>
      <c r="SPW133" s="129"/>
      <c r="SPX133" s="129"/>
      <c r="SPY133" s="129"/>
      <c r="SPZ133" s="129"/>
      <c r="SQA133" s="129"/>
      <c r="SQB133" s="129"/>
      <c r="SQC133" s="129"/>
      <c r="SQD133" s="129"/>
      <c r="SQE133" s="129"/>
      <c r="SQF133" s="129"/>
      <c r="SQG133" s="129"/>
      <c r="SQH133" s="129"/>
      <c r="SQI133" s="129"/>
      <c r="SQJ133" s="129"/>
      <c r="SQK133" s="129"/>
      <c r="SQL133" s="129"/>
      <c r="SQM133" s="129"/>
      <c r="SQN133" s="129"/>
      <c r="SQO133" s="129"/>
      <c r="SQP133" s="129"/>
      <c r="SQQ133" s="129"/>
      <c r="SQR133" s="129"/>
      <c r="SQS133" s="129"/>
      <c r="SQT133" s="129"/>
      <c r="SQU133" s="129"/>
      <c r="SQV133" s="129"/>
      <c r="SQW133" s="129"/>
      <c r="SQX133" s="129"/>
      <c r="SQY133" s="129"/>
      <c r="SQZ133" s="129"/>
      <c r="SRA133" s="129"/>
      <c r="SRB133" s="129"/>
      <c r="SRC133" s="129"/>
      <c r="SRD133" s="129"/>
      <c r="SRE133" s="129"/>
      <c r="SRF133" s="129"/>
      <c r="SRG133" s="129"/>
      <c r="SRH133" s="129"/>
      <c r="SRI133" s="129"/>
      <c r="SRJ133" s="129"/>
      <c r="SRK133" s="129"/>
      <c r="SRL133" s="129"/>
      <c r="SRM133" s="129"/>
      <c r="SRN133" s="129"/>
      <c r="SRO133" s="129"/>
      <c r="SRP133" s="129"/>
      <c r="SRQ133" s="129"/>
      <c r="SRR133" s="129"/>
      <c r="SRS133" s="129"/>
      <c r="SRT133" s="129"/>
      <c r="SRU133" s="129"/>
      <c r="SRV133" s="129"/>
      <c r="SRW133" s="129"/>
      <c r="SRX133" s="129"/>
      <c r="SRY133" s="129"/>
      <c r="SRZ133" s="129"/>
      <c r="SSA133" s="129"/>
      <c r="SSB133" s="129"/>
      <c r="SSC133" s="129"/>
      <c r="SSD133" s="129"/>
      <c r="SSE133" s="129"/>
      <c r="SSF133" s="129"/>
      <c r="SSG133" s="129"/>
      <c r="SSH133" s="129"/>
      <c r="SSI133" s="129"/>
      <c r="SSJ133" s="129"/>
      <c r="SSK133" s="129"/>
      <c r="SSL133" s="129"/>
      <c r="SSM133" s="129"/>
      <c r="SSN133" s="129"/>
      <c r="SSO133" s="129"/>
      <c r="SSP133" s="129"/>
      <c r="SSQ133" s="129"/>
      <c r="SSR133" s="129"/>
      <c r="SSS133" s="129"/>
      <c r="SST133" s="129"/>
      <c r="SSU133" s="129"/>
      <c r="SSV133" s="129"/>
      <c r="SSW133" s="129"/>
      <c r="SSX133" s="129"/>
      <c r="SSY133" s="129"/>
      <c r="SSZ133" s="129"/>
      <c r="STA133" s="129"/>
      <c r="STB133" s="129"/>
      <c r="STC133" s="129"/>
      <c r="STD133" s="129"/>
      <c r="STE133" s="129"/>
      <c r="STF133" s="129"/>
      <c r="STG133" s="129"/>
      <c r="STH133" s="129"/>
      <c r="STI133" s="129"/>
      <c r="STJ133" s="129"/>
      <c r="STK133" s="129"/>
      <c r="STL133" s="129"/>
      <c r="STM133" s="129"/>
      <c r="STN133" s="129"/>
      <c r="STO133" s="129"/>
      <c r="STP133" s="129"/>
      <c r="STQ133" s="129"/>
      <c r="STR133" s="129"/>
      <c r="STS133" s="129"/>
      <c r="STT133" s="129"/>
      <c r="STU133" s="129"/>
      <c r="STV133" s="129"/>
      <c r="STW133" s="129"/>
      <c r="STX133" s="129"/>
      <c r="STY133" s="129"/>
      <c r="STZ133" s="129"/>
      <c r="SUA133" s="129"/>
      <c r="SUB133" s="129"/>
      <c r="SUC133" s="129"/>
      <c r="SUD133" s="129"/>
      <c r="SUE133" s="129"/>
      <c r="SUF133" s="129"/>
      <c r="SUG133" s="129"/>
      <c r="SUH133" s="129"/>
      <c r="SUI133" s="129"/>
      <c r="SUJ133" s="129"/>
      <c r="SUK133" s="129"/>
      <c r="SUL133" s="129"/>
      <c r="SUM133" s="129"/>
      <c r="SUN133" s="129"/>
      <c r="SUO133" s="129"/>
      <c r="SUP133" s="129"/>
      <c r="SUQ133" s="129"/>
      <c r="SUR133" s="129"/>
      <c r="SUS133" s="129"/>
      <c r="SUT133" s="129"/>
      <c r="SUU133" s="129"/>
      <c r="SUV133" s="129"/>
      <c r="SUW133" s="129"/>
      <c r="SUX133" s="129"/>
      <c r="SUY133" s="129"/>
      <c r="SUZ133" s="129"/>
      <c r="SVA133" s="129"/>
      <c r="SVB133" s="129"/>
      <c r="SVC133" s="129"/>
      <c r="SVD133" s="129"/>
      <c r="SVE133" s="129"/>
      <c r="SVF133" s="129"/>
      <c r="SVG133" s="129"/>
      <c r="SVH133" s="129"/>
      <c r="SVI133" s="129"/>
      <c r="SVJ133" s="129"/>
      <c r="SVK133" s="129"/>
      <c r="SVL133" s="129"/>
      <c r="SVM133" s="129"/>
      <c r="SVN133" s="129"/>
      <c r="SVO133" s="129"/>
      <c r="SVP133" s="129"/>
      <c r="SVQ133" s="129"/>
      <c r="SVR133" s="129"/>
      <c r="SVS133" s="129"/>
      <c r="SVT133" s="129"/>
      <c r="SVU133" s="129"/>
      <c r="SVV133" s="129"/>
      <c r="SVW133" s="129"/>
      <c r="SVX133" s="129"/>
      <c r="SVY133" s="129"/>
      <c r="SVZ133" s="129"/>
      <c r="SWA133" s="129"/>
      <c r="SWB133" s="129"/>
      <c r="SWC133" s="129"/>
      <c r="SWD133" s="129"/>
      <c r="SWE133" s="129"/>
      <c r="SWF133" s="129"/>
      <c r="SWG133" s="129"/>
      <c r="SWH133" s="129"/>
      <c r="SWI133" s="129"/>
      <c r="SWJ133" s="129"/>
      <c r="SWK133" s="129"/>
      <c r="SWL133" s="129"/>
      <c r="SWM133" s="129"/>
      <c r="SWN133" s="129"/>
      <c r="SWO133" s="129"/>
      <c r="SWP133" s="129"/>
      <c r="SWQ133" s="129"/>
      <c r="SWR133" s="129"/>
      <c r="SWS133" s="129"/>
      <c r="SWT133" s="129"/>
      <c r="SWU133" s="129"/>
      <c r="SWV133" s="129"/>
      <c r="SWW133" s="129"/>
      <c r="SWX133" s="129"/>
      <c r="SWY133" s="129"/>
      <c r="SWZ133" s="129"/>
      <c r="SXA133" s="129"/>
      <c r="SXB133" s="129"/>
      <c r="SXC133" s="129"/>
      <c r="SXD133" s="129"/>
      <c r="SXE133" s="129"/>
      <c r="SXF133" s="129"/>
      <c r="SXG133" s="129"/>
      <c r="SXH133" s="129"/>
      <c r="SXI133" s="129"/>
      <c r="SXJ133" s="129"/>
      <c r="SXK133" s="129"/>
      <c r="SXL133" s="129"/>
      <c r="SXM133" s="129"/>
      <c r="SXN133" s="129"/>
      <c r="SXO133" s="129"/>
      <c r="SXP133" s="129"/>
      <c r="SXQ133" s="129"/>
      <c r="SXR133" s="129"/>
      <c r="SXS133" s="129"/>
      <c r="SXT133" s="129"/>
      <c r="SXU133" s="129"/>
      <c r="SXV133" s="129"/>
      <c r="SXW133" s="129"/>
      <c r="SXX133" s="129"/>
      <c r="SXY133" s="129"/>
      <c r="SXZ133" s="129"/>
      <c r="SYA133" s="129"/>
      <c r="SYB133" s="129"/>
      <c r="SYC133" s="129"/>
      <c r="SYD133" s="129"/>
      <c r="SYE133" s="129"/>
      <c r="SYF133" s="129"/>
      <c r="SYG133" s="129"/>
      <c r="SYH133" s="129"/>
      <c r="SYI133" s="129"/>
      <c r="SYJ133" s="129"/>
      <c r="SYK133" s="129"/>
      <c r="SYL133" s="129"/>
      <c r="SYM133" s="129"/>
      <c r="SYN133" s="129"/>
      <c r="SYO133" s="129"/>
      <c r="SYP133" s="129"/>
      <c r="SYQ133" s="129"/>
      <c r="SYR133" s="129"/>
      <c r="SYS133" s="129"/>
      <c r="SYT133" s="129"/>
      <c r="SYU133" s="129"/>
      <c r="SYV133" s="129"/>
      <c r="SYW133" s="129"/>
      <c r="SYX133" s="129"/>
      <c r="SYY133" s="129"/>
      <c r="SYZ133" s="129"/>
      <c r="SZA133" s="129"/>
      <c r="SZB133" s="129"/>
      <c r="SZC133" s="129"/>
      <c r="SZD133" s="129"/>
      <c r="SZE133" s="129"/>
      <c r="SZF133" s="129"/>
      <c r="SZG133" s="129"/>
      <c r="SZH133" s="129"/>
      <c r="SZI133" s="129"/>
      <c r="SZJ133" s="129"/>
      <c r="SZK133" s="129"/>
      <c r="SZL133" s="129"/>
      <c r="SZM133" s="129"/>
      <c r="SZN133" s="129"/>
      <c r="SZO133" s="129"/>
      <c r="SZP133" s="129"/>
      <c r="SZQ133" s="129"/>
      <c r="SZR133" s="129"/>
      <c r="SZS133" s="129"/>
      <c r="SZT133" s="129"/>
      <c r="SZU133" s="129"/>
      <c r="SZV133" s="129"/>
      <c r="SZW133" s="129"/>
      <c r="SZX133" s="129"/>
      <c r="SZY133" s="129"/>
      <c r="SZZ133" s="129"/>
      <c r="TAA133" s="129"/>
      <c r="TAB133" s="129"/>
      <c r="TAC133" s="129"/>
      <c r="TAD133" s="129"/>
      <c r="TAE133" s="129"/>
      <c r="TAF133" s="129"/>
      <c r="TAG133" s="129"/>
      <c r="TAH133" s="129"/>
      <c r="TAI133" s="129"/>
      <c r="TAJ133" s="129"/>
      <c r="TAK133" s="129"/>
      <c r="TAL133" s="129"/>
      <c r="TAM133" s="129"/>
      <c r="TAN133" s="129"/>
      <c r="TAO133" s="129"/>
      <c r="TAP133" s="129"/>
      <c r="TAQ133" s="129"/>
      <c r="TAR133" s="129"/>
      <c r="TAS133" s="129"/>
      <c r="TAT133" s="129"/>
      <c r="TAU133" s="129"/>
      <c r="TAV133" s="129"/>
      <c r="TAW133" s="129"/>
      <c r="TAX133" s="129"/>
      <c r="TAY133" s="129"/>
      <c r="TAZ133" s="129"/>
      <c r="TBA133" s="129"/>
      <c r="TBB133" s="129"/>
      <c r="TBC133" s="129"/>
      <c r="TBD133" s="129"/>
      <c r="TBE133" s="129"/>
      <c r="TBF133" s="129"/>
      <c r="TBG133" s="129"/>
      <c r="TBH133" s="129"/>
      <c r="TBI133" s="129"/>
      <c r="TBJ133" s="129"/>
      <c r="TBK133" s="129"/>
      <c r="TBL133" s="129"/>
      <c r="TBM133" s="129"/>
      <c r="TBN133" s="129"/>
      <c r="TBO133" s="129"/>
      <c r="TBP133" s="129"/>
      <c r="TBQ133" s="129"/>
      <c r="TBR133" s="129"/>
      <c r="TBS133" s="129"/>
      <c r="TBT133" s="129"/>
      <c r="TBU133" s="129"/>
      <c r="TBV133" s="129"/>
      <c r="TBW133" s="129"/>
      <c r="TBX133" s="129"/>
      <c r="TBY133" s="129"/>
      <c r="TBZ133" s="129"/>
      <c r="TCA133" s="129"/>
      <c r="TCB133" s="129"/>
      <c r="TCC133" s="129"/>
      <c r="TCD133" s="129"/>
      <c r="TCE133" s="129"/>
      <c r="TCF133" s="129"/>
      <c r="TCG133" s="129"/>
      <c r="TCH133" s="129"/>
      <c r="TCI133" s="129"/>
      <c r="TCJ133" s="129"/>
      <c r="TCK133" s="129"/>
      <c r="TCL133" s="129"/>
      <c r="TCM133" s="129"/>
      <c r="TCN133" s="129"/>
      <c r="TCO133" s="129"/>
      <c r="TCP133" s="129"/>
      <c r="TCQ133" s="129"/>
      <c r="TCR133" s="129"/>
      <c r="TCS133" s="129"/>
      <c r="TCT133" s="129"/>
      <c r="TCU133" s="129"/>
      <c r="TCV133" s="129"/>
      <c r="TCW133" s="129"/>
      <c r="TCX133" s="129"/>
      <c r="TCY133" s="129"/>
      <c r="TCZ133" s="129"/>
      <c r="TDA133" s="129"/>
      <c r="TDB133" s="129"/>
      <c r="TDC133" s="129"/>
      <c r="TDD133" s="129"/>
      <c r="TDE133" s="129"/>
      <c r="TDF133" s="129"/>
      <c r="TDG133" s="129"/>
      <c r="TDH133" s="129"/>
      <c r="TDI133" s="129"/>
      <c r="TDJ133" s="129"/>
      <c r="TDK133" s="129"/>
      <c r="TDL133" s="129"/>
      <c r="TDM133" s="129"/>
      <c r="TDN133" s="129"/>
      <c r="TDO133" s="129"/>
      <c r="TDP133" s="129"/>
      <c r="TDQ133" s="129"/>
      <c r="TDR133" s="129"/>
      <c r="TDS133" s="129"/>
      <c r="TDT133" s="129"/>
      <c r="TDU133" s="129"/>
      <c r="TDV133" s="129"/>
      <c r="TDW133" s="129"/>
      <c r="TDX133" s="129"/>
      <c r="TDY133" s="129"/>
      <c r="TDZ133" s="129"/>
      <c r="TEA133" s="129"/>
      <c r="TEB133" s="129"/>
      <c r="TEC133" s="129"/>
      <c r="TED133" s="129"/>
      <c r="TEE133" s="129"/>
      <c r="TEF133" s="129"/>
      <c r="TEG133" s="129"/>
      <c r="TEH133" s="129"/>
      <c r="TEI133" s="129"/>
      <c r="TEJ133" s="129"/>
      <c r="TEK133" s="129"/>
      <c r="TEL133" s="129"/>
      <c r="TEM133" s="129"/>
      <c r="TEN133" s="129"/>
      <c r="TEO133" s="129"/>
      <c r="TEP133" s="129"/>
      <c r="TEQ133" s="129"/>
      <c r="TER133" s="129"/>
      <c r="TES133" s="129"/>
      <c r="TET133" s="129"/>
      <c r="TEU133" s="129"/>
      <c r="TEV133" s="129"/>
      <c r="TEW133" s="129"/>
      <c r="TEX133" s="129"/>
      <c r="TEY133" s="129"/>
      <c r="TEZ133" s="129"/>
      <c r="TFA133" s="129"/>
      <c r="TFB133" s="129"/>
      <c r="TFC133" s="129"/>
      <c r="TFD133" s="129"/>
      <c r="TFE133" s="129"/>
      <c r="TFF133" s="129"/>
      <c r="TFG133" s="129"/>
      <c r="TFH133" s="129"/>
      <c r="TFI133" s="129"/>
      <c r="TFJ133" s="129"/>
      <c r="TFK133" s="129"/>
      <c r="TFL133" s="129"/>
      <c r="TFM133" s="129"/>
      <c r="TFN133" s="129"/>
      <c r="TFO133" s="129"/>
      <c r="TFP133" s="129"/>
      <c r="TFQ133" s="129"/>
      <c r="TFR133" s="129"/>
      <c r="TFS133" s="129"/>
      <c r="TFT133" s="129"/>
      <c r="TFU133" s="129"/>
      <c r="TFV133" s="129"/>
      <c r="TFW133" s="129"/>
      <c r="TFX133" s="129"/>
      <c r="TFY133" s="129"/>
      <c r="TFZ133" s="129"/>
      <c r="TGA133" s="129"/>
      <c r="TGB133" s="129"/>
      <c r="TGC133" s="129"/>
      <c r="TGD133" s="129"/>
      <c r="TGE133" s="129"/>
      <c r="TGF133" s="129"/>
      <c r="TGG133" s="129"/>
      <c r="TGH133" s="129"/>
      <c r="TGI133" s="129"/>
      <c r="TGJ133" s="129"/>
      <c r="TGK133" s="129"/>
      <c r="TGL133" s="129"/>
      <c r="TGM133" s="129"/>
      <c r="TGN133" s="129"/>
      <c r="TGO133" s="129"/>
      <c r="TGP133" s="129"/>
      <c r="TGQ133" s="129"/>
      <c r="TGR133" s="129"/>
      <c r="TGS133" s="129"/>
      <c r="TGT133" s="129"/>
      <c r="TGU133" s="129"/>
      <c r="TGV133" s="129"/>
      <c r="TGW133" s="129"/>
      <c r="TGX133" s="129"/>
      <c r="TGY133" s="129"/>
      <c r="TGZ133" s="129"/>
      <c r="THA133" s="129"/>
      <c r="THB133" s="129"/>
      <c r="THC133" s="129"/>
      <c r="THD133" s="129"/>
      <c r="THE133" s="129"/>
      <c r="THF133" s="129"/>
      <c r="THG133" s="129"/>
      <c r="THH133" s="129"/>
      <c r="THI133" s="129"/>
      <c r="THJ133" s="129"/>
      <c r="THK133" s="129"/>
      <c r="THL133" s="129"/>
      <c r="THM133" s="129"/>
      <c r="THN133" s="129"/>
      <c r="THO133" s="129"/>
      <c r="THP133" s="129"/>
      <c r="THQ133" s="129"/>
      <c r="THR133" s="129"/>
      <c r="THS133" s="129"/>
      <c r="THT133" s="129"/>
      <c r="THU133" s="129"/>
      <c r="THV133" s="129"/>
      <c r="THW133" s="129"/>
      <c r="THX133" s="129"/>
      <c r="THY133" s="129"/>
      <c r="THZ133" s="129"/>
      <c r="TIA133" s="129"/>
      <c r="TIB133" s="129"/>
      <c r="TIC133" s="129"/>
      <c r="TID133" s="129"/>
      <c r="TIE133" s="129"/>
      <c r="TIF133" s="129"/>
      <c r="TIG133" s="129"/>
      <c r="TIH133" s="129"/>
      <c r="TII133" s="129"/>
      <c r="TIJ133" s="129"/>
      <c r="TIK133" s="129"/>
      <c r="TIL133" s="129"/>
      <c r="TIM133" s="129"/>
      <c r="TIN133" s="129"/>
      <c r="TIO133" s="129"/>
      <c r="TIP133" s="129"/>
      <c r="TIQ133" s="129"/>
      <c r="TIR133" s="129"/>
      <c r="TIS133" s="129"/>
      <c r="TIT133" s="129"/>
      <c r="TIU133" s="129"/>
      <c r="TIV133" s="129"/>
      <c r="TIW133" s="129"/>
      <c r="TIX133" s="129"/>
      <c r="TIY133" s="129"/>
      <c r="TIZ133" s="129"/>
      <c r="TJA133" s="129"/>
      <c r="TJB133" s="129"/>
      <c r="TJC133" s="129"/>
      <c r="TJD133" s="129"/>
      <c r="TJE133" s="129"/>
      <c r="TJF133" s="129"/>
      <c r="TJG133" s="129"/>
      <c r="TJH133" s="129"/>
      <c r="TJI133" s="129"/>
      <c r="TJJ133" s="129"/>
      <c r="TJK133" s="129"/>
      <c r="TJL133" s="129"/>
      <c r="TJM133" s="129"/>
      <c r="TJN133" s="129"/>
      <c r="TJO133" s="129"/>
      <c r="TJP133" s="129"/>
      <c r="TJQ133" s="129"/>
      <c r="TJR133" s="129"/>
      <c r="TJS133" s="129"/>
      <c r="TJT133" s="129"/>
      <c r="TJU133" s="129"/>
      <c r="TJV133" s="129"/>
      <c r="TJW133" s="129"/>
      <c r="TJX133" s="129"/>
      <c r="TJY133" s="129"/>
      <c r="TJZ133" s="129"/>
      <c r="TKA133" s="129"/>
      <c r="TKB133" s="129"/>
      <c r="TKC133" s="129"/>
      <c r="TKD133" s="129"/>
      <c r="TKE133" s="129"/>
      <c r="TKF133" s="129"/>
      <c r="TKG133" s="129"/>
      <c r="TKH133" s="129"/>
      <c r="TKI133" s="129"/>
      <c r="TKJ133" s="129"/>
      <c r="TKK133" s="129"/>
      <c r="TKL133" s="129"/>
      <c r="TKM133" s="129"/>
      <c r="TKN133" s="129"/>
      <c r="TKO133" s="129"/>
      <c r="TKP133" s="129"/>
      <c r="TKQ133" s="129"/>
      <c r="TKR133" s="129"/>
      <c r="TKS133" s="129"/>
      <c r="TKT133" s="129"/>
      <c r="TKU133" s="129"/>
      <c r="TKV133" s="129"/>
      <c r="TKW133" s="129"/>
      <c r="TKX133" s="129"/>
      <c r="TKY133" s="129"/>
      <c r="TKZ133" s="129"/>
      <c r="TLA133" s="129"/>
      <c r="TLB133" s="129"/>
      <c r="TLC133" s="129"/>
      <c r="TLD133" s="129"/>
      <c r="TLE133" s="129"/>
      <c r="TLF133" s="129"/>
      <c r="TLG133" s="129"/>
      <c r="TLH133" s="129"/>
      <c r="TLI133" s="129"/>
      <c r="TLJ133" s="129"/>
      <c r="TLK133" s="129"/>
      <c r="TLL133" s="129"/>
      <c r="TLM133" s="129"/>
      <c r="TLN133" s="129"/>
      <c r="TLO133" s="129"/>
      <c r="TLP133" s="129"/>
      <c r="TLQ133" s="129"/>
      <c r="TLR133" s="129"/>
      <c r="TLS133" s="129"/>
      <c r="TLT133" s="129"/>
      <c r="TLU133" s="129"/>
      <c r="TLV133" s="129"/>
      <c r="TLW133" s="129"/>
      <c r="TLX133" s="129"/>
      <c r="TLY133" s="129"/>
      <c r="TLZ133" s="129"/>
      <c r="TMA133" s="129"/>
      <c r="TMB133" s="129"/>
      <c r="TMC133" s="129"/>
      <c r="TMD133" s="129"/>
      <c r="TME133" s="129"/>
      <c r="TMF133" s="129"/>
      <c r="TMG133" s="129"/>
      <c r="TMH133" s="129"/>
      <c r="TMI133" s="129"/>
      <c r="TMJ133" s="129"/>
      <c r="TMK133" s="129"/>
      <c r="TML133" s="129"/>
      <c r="TMM133" s="129"/>
      <c r="TMN133" s="129"/>
      <c r="TMO133" s="129"/>
      <c r="TMP133" s="129"/>
      <c r="TMQ133" s="129"/>
      <c r="TMR133" s="129"/>
      <c r="TMS133" s="129"/>
      <c r="TMT133" s="129"/>
      <c r="TMU133" s="129"/>
      <c r="TMV133" s="129"/>
      <c r="TMW133" s="129"/>
      <c r="TMX133" s="129"/>
      <c r="TMY133" s="129"/>
      <c r="TMZ133" s="129"/>
      <c r="TNA133" s="129"/>
      <c r="TNB133" s="129"/>
      <c r="TNC133" s="129"/>
      <c r="TND133" s="129"/>
      <c r="TNE133" s="129"/>
      <c r="TNF133" s="129"/>
      <c r="TNG133" s="129"/>
      <c r="TNH133" s="129"/>
      <c r="TNI133" s="129"/>
      <c r="TNJ133" s="129"/>
      <c r="TNK133" s="129"/>
      <c r="TNL133" s="129"/>
      <c r="TNM133" s="129"/>
      <c r="TNN133" s="129"/>
      <c r="TNO133" s="129"/>
      <c r="TNP133" s="129"/>
      <c r="TNQ133" s="129"/>
      <c r="TNR133" s="129"/>
      <c r="TNS133" s="129"/>
      <c r="TNT133" s="129"/>
      <c r="TNU133" s="129"/>
      <c r="TNV133" s="129"/>
      <c r="TNW133" s="129"/>
      <c r="TNX133" s="129"/>
      <c r="TNY133" s="129"/>
      <c r="TNZ133" s="129"/>
      <c r="TOA133" s="129"/>
      <c r="TOB133" s="129"/>
      <c r="TOC133" s="129"/>
      <c r="TOD133" s="129"/>
      <c r="TOE133" s="129"/>
      <c r="TOF133" s="129"/>
      <c r="TOG133" s="129"/>
      <c r="TOH133" s="129"/>
      <c r="TOI133" s="129"/>
      <c r="TOJ133" s="129"/>
      <c r="TOK133" s="129"/>
      <c r="TOL133" s="129"/>
      <c r="TOM133" s="129"/>
      <c r="TON133" s="129"/>
      <c r="TOO133" s="129"/>
      <c r="TOP133" s="129"/>
      <c r="TOQ133" s="129"/>
      <c r="TOR133" s="129"/>
      <c r="TOS133" s="129"/>
      <c r="TOT133" s="129"/>
      <c r="TOU133" s="129"/>
      <c r="TOV133" s="129"/>
      <c r="TOW133" s="129"/>
      <c r="TOX133" s="129"/>
      <c r="TOY133" s="129"/>
      <c r="TOZ133" s="129"/>
      <c r="TPA133" s="129"/>
      <c r="TPB133" s="129"/>
      <c r="TPC133" s="129"/>
      <c r="TPD133" s="129"/>
      <c r="TPE133" s="129"/>
      <c r="TPF133" s="129"/>
      <c r="TPG133" s="129"/>
      <c r="TPH133" s="129"/>
      <c r="TPI133" s="129"/>
      <c r="TPJ133" s="129"/>
      <c r="TPK133" s="129"/>
      <c r="TPL133" s="129"/>
      <c r="TPM133" s="129"/>
      <c r="TPN133" s="129"/>
      <c r="TPO133" s="129"/>
      <c r="TPP133" s="129"/>
      <c r="TPQ133" s="129"/>
      <c r="TPR133" s="129"/>
      <c r="TPS133" s="129"/>
      <c r="TPT133" s="129"/>
      <c r="TPU133" s="129"/>
      <c r="TPV133" s="129"/>
      <c r="TPW133" s="129"/>
      <c r="TPX133" s="129"/>
      <c r="TPY133" s="129"/>
      <c r="TPZ133" s="129"/>
      <c r="TQA133" s="129"/>
      <c r="TQB133" s="129"/>
      <c r="TQC133" s="129"/>
      <c r="TQD133" s="129"/>
      <c r="TQE133" s="129"/>
      <c r="TQF133" s="129"/>
      <c r="TQG133" s="129"/>
      <c r="TQH133" s="129"/>
      <c r="TQI133" s="129"/>
      <c r="TQJ133" s="129"/>
      <c r="TQK133" s="129"/>
      <c r="TQL133" s="129"/>
      <c r="TQM133" s="129"/>
      <c r="TQN133" s="129"/>
      <c r="TQO133" s="129"/>
      <c r="TQP133" s="129"/>
      <c r="TQQ133" s="129"/>
      <c r="TQR133" s="129"/>
      <c r="TQS133" s="129"/>
      <c r="TQT133" s="129"/>
      <c r="TQU133" s="129"/>
      <c r="TQV133" s="129"/>
      <c r="TQW133" s="129"/>
      <c r="TQX133" s="129"/>
      <c r="TQY133" s="129"/>
      <c r="TQZ133" s="129"/>
      <c r="TRA133" s="129"/>
      <c r="TRB133" s="129"/>
      <c r="TRC133" s="129"/>
      <c r="TRD133" s="129"/>
      <c r="TRE133" s="129"/>
      <c r="TRF133" s="129"/>
      <c r="TRG133" s="129"/>
      <c r="TRH133" s="129"/>
      <c r="TRI133" s="129"/>
      <c r="TRJ133" s="129"/>
      <c r="TRK133" s="129"/>
      <c r="TRL133" s="129"/>
      <c r="TRM133" s="129"/>
      <c r="TRN133" s="129"/>
      <c r="TRO133" s="129"/>
      <c r="TRP133" s="129"/>
      <c r="TRQ133" s="129"/>
      <c r="TRR133" s="129"/>
      <c r="TRS133" s="129"/>
      <c r="TRT133" s="129"/>
      <c r="TRU133" s="129"/>
      <c r="TRV133" s="129"/>
      <c r="TRW133" s="129"/>
      <c r="TRX133" s="129"/>
      <c r="TRY133" s="129"/>
      <c r="TRZ133" s="129"/>
      <c r="TSA133" s="129"/>
      <c r="TSB133" s="129"/>
      <c r="TSC133" s="129"/>
      <c r="TSD133" s="129"/>
      <c r="TSE133" s="129"/>
      <c r="TSF133" s="129"/>
      <c r="TSG133" s="129"/>
      <c r="TSH133" s="129"/>
      <c r="TSI133" s="129"/>
      <c r="TSJ133" s="129"/>
      <c r="TSK133" s="129"/>
      <c r="TSL133" s="129"/>
      <c r="TSM133" s="129"/>
      <c r="TSN133" s="129"/>
      <c r="TSO133" s="129"/>
      <c r="TSP133" s="129"/>
      <c r="TSQ133" s="129"/>
      <c r="TSR133" s="129"/>
      <c r="TSS133" s="129"/>
      <c r="TST133" s="129"/>
      <c r="TSU133" s="129"/>
      <c r="TSV133" s="129"/>
      <c r="TSW133" s="129"/>
      <c r="TSX133" s="129"/>
      <c r="TSY133" s="129"/>
      <c r="TSZ133" s="129"/>
      <c r="TTA133" s="129"/>
      <c r="TTB133" s="129"/>
      <c r="TTC133" s="129"/>
      <c r="TTD133" s="129"/>
      <c r="TTE133" s="129"/>
      <c r="TTF133" s="129"/>
      <c r="TTG133" s="129"/>
      <c r="TTH133" s="129"/>
      <c r="TTI133" s="129"/>
      <c r="TTJ133" s="129"/>
      <c r="TTK133" s="129"/>
      <c r="TTL133" s="129"/>
      <c r="TTM133" s="129"/>
      <c r="TTN133" s="129"/>
      <c r="TTO133" s="129"/>
      <c r="TTP133" s="129"/>
      <c r="TTQ133" s="129"/>
      <c r="TTR133" s="129"/>
      <c r="TTS133" s="129"/>
      <c r="TTT133" s="129"/>
      <c r="TTU133" s="129"/>
      <c r="TTV133" s="129"/>
      <c r="TTW133" s="129"/>
      <c r="TTX133" s="129"/>
      <c r="TTY133" s="129"/>
      <c r="TTZ133" s="129"/>
      <c r="TUA133" s="129"/>
      <c r="TUB133" s="129"/>
      <c r="TUC133" s="129"/>
      <c r="TUD133" s="129"/>
      <c r="TUE133" s="129"/>
      <c r="TUF133" s="129"/>
      <c r="TUG133" s="129"/>
      <c r="TUH133" s="129"/>
      <c r="TUI133" s="129"/>
      <c r="TUJ133" s="129"/>
      <c r="TUK133" s="129"/>
      <c r="TUL133" s="129"/>
      <c r="TUM133" s="129"/>
      <c r="TUN133" s="129"/>
      <c r="TUO133" s="129"/>
      <c r="TUP133" s="129"/>
      <c r="TUQ133" s="129"/>
      <c r="TUR133" s="129"/>
      <c r="TUS133" s="129"/>
      <c r="TUT133" s="129"/>
      <c r="TUU133" s="129"/>
      <c r="TUV133" s="129"/>
      <c r="TUW133" s="129"/>
      <c r="TUX133" s="129"/>
      <c r="TUY133" s="129"/>
      <c r="TUZ133" s="129"/>
      <c r="TVA133" s="129"/>
      <c r="TVB133" s="129"/>
      <c r="TVC133" s="129"/>
      <c r="TVD133" s="129"/>
      <c r="TVE133" s="129"/>
      <c r="TVF133" s="129"/>
      <c r="TVG133" s="129"/>
      <c r="TVH133" s="129"/>
      <c r="TVI133" s="129"/>
      <c r="TVJ133" s="129"/>
      <c r="TVK133" s="129"/>
      <c r="TVL133" s="129"/>
      <c r="TVM133" s="129"/>
      <c r="TVN133" s="129"/>
      <c r="TVO133" s="129"/>
      <c r="TVP133" s="129"/>
      <c r="TVQ133" s="129"/>
      <c r="TVR133" s="129"/>
      <c r="TVS133" s="129"/>
      <c r="TVT133" s="129"/>
      <c r="TVU133" s="129"/>
      <c r="TVV133" s="129"/>
      <c r="TVW133" s="129"/>
      <c r="TVX133" s="129"/>
      <c r="TVY133" s="129"/>
      <c r="TVZ133" s="129"/>
      <c r="TWA133" s="129"/>
      <c r="TWB133" s="129"/>
      <c r="TWC133" s="129"/>
      <c r="TWD133" s="129"/>
      <c r="TWE133" s="129"/>
      <c r="TWF133" s="129"/>
      <c r="TWG133" s="129"/>
      <c r="TWH133" s="129"/>
      <c r="TWI133" s="129"/>
      <c r="TWJ133" s="129"/>
      <c r="TWK133" s="129"/>
      <c r="TWL133" s="129"/>
      <c r="TWM133" s="129"/>
      <c r="TWN133" s="129"/>
      <c r="TWO133" s="129"/>
      <c r="TWP133" s="129"/>
      <c r="TWQ133" s="129"/>
      <c r="TWR133" s="129"/>
      <c r="TWS133" s="129"/>
      <c r="TWT133" s="129"/>
      <c r="TWU133" s="129"/>
      <c r="TWV133" s="129"/>
      <c r="TWW133" s="129"/>
      <c r="TWX133" s="129"/>
      <c r="TWY133" s="129"/>
      <c r="TWZ133" s="129"/>
      <c r="TXA133" s="129"/>
      <c r="TXB133" s="129"/>
      <c r="TXC133" s="129"/>
      <c r="TXD133" s="129"/>
      <c r="TXE133" s="129"/>
      <c r="TXF133" s="129"/>
      <c r="TXG133" s="129"/>
      <c r="TXH133" s="129"/>
      <c r="TXI133" s="129"/>
      <c r="TXJ133" s="129"/>
      <c r="TXK133" s="129"/>
      <c r="TXL133" s="129"/>
      <c r="TXM133" s="129"/>
      <c r="TXN133" s="129"/>
      <c r="TXO133" s="129"/>
      <c r="TXP133" s="129"/>
      <c r="TXQ133" s="129"/>
      <c r="TXR133" s="129"/>
      <c r="TXS133" s="129"/>
      <c r="TXT133" s="129"/>
      <c r="TXU133" s="129"/>
      <c r="TXV133" s="129"/>
      <c r="TXW133" s="129"/>
      <c r="TXX133" s="129"/>
      <c r="TXY133" s="129"/>
      <c r="TXZ133" s="129"/>
      <c r="TYA133" s="129"/>
      <c r="TYB133" s="129"/>
      <c r="TYC133" s="129"/>
      <c r="TYD133" s="129"/>
      <c r="TYE133" s="129"/>
      <c r="TYF133" s="129"/>
      <c r="TYG133" s="129"/>
      <c r="TYH133" s="129"/>
      <c r="TYI133" s="129"/>
      <c r="TYJ133" s="129"/>
      <c r="TYK133" s="129"/>
      <c r="TYL133" s="129"/>
      <c r="TYM133" s="129"/>
      <c r="TYN133" s="129"/>
      <c r="TYO133" s="129"/>
      <c r="TYP133" s="129"/>
      <c r="TYQ133" s="129"/>
      <c r="TYR133" s="129"/>
      <c r="TYS133" s="129"/>
      <c r="TYT133" s="129"/>
      <c r="TYU133" s="129"/>
      <c r="TYV133" s="129"/>
      <c r="TYW133" s="129"/>
      <c r="TYX133" s="129"/>
      <c r="TYY133" s="129"/>
      <c r="TYZ133" s="129"/>
      <c r="TZA133" s="129"/>
      <c r="TZB133" s="129"/>
      <c r="TZC133" s="129"/>
      <c r="TZD133" s="129"/>
      <c r="TZE133" s="129"/>
      <c r="TZF133" s="129"/>
      <c r="TZG133" s="129"/>
      <c r="TZH133" s="129"/>
      <c r="TZI133" s="129"/>
      <c r="TZJ133" s="129"/>
      <c r="TZK133" s="129"/>
      <c r="TZL133" s="129"/>
      <c r="TZM133" s="129"/>
      <c r="TZN133" s="129"/>
      <c r="TZO133" s="129"/>
      <c r="TZP133" s="129"/>
      <c r="TZQ133" s="129"/>
      <c r="TZR133" s="129"/>
      <c r="TZS133" s="129"/>
      <c r="TZT133" s="129"/>
      <c r="TZU133" s="129"/>
      <c r="TZV133" s="129"/>
      <c r="TZW133" s="129"/>
      <c r="TZX133" s="129"/>
      <c r="TZY133" s="129"/>
      <c r="TZZ133" s="129"/>
      <c r="UAA133" s="129"/>
      <c r="UAB133" s="129"/>
      <c r="UAC133" s="129"/>
      <c r="UAD133" s="129"/>
      <c r="UAE133" s="129"/>
      <c r="UAF133" s="129"/>
      <c r="UAG133" s="129"/>
      <c r="UAH133" s="129"/>
      <c r="UAI133" s="129"/>
      <c r="UAJ133" s="129"/>
      <c r="UAK133" s="129"/>
      <c r="UAL133" s="129"/>
      <c r="UAM133" s="129"/>
      <c r="UAN133" s="129"/>
      <c r="UAO133" s="129"/>
      <c r="UAP133" s="129"/>
      <c r="UAQ133" s="129"/>
      <c r="UAR133" s="129"/>
      <c r="UAS133" s="129"/>
      <c r="UAT133" s="129"/>
      <c r="UAU133" s="129"/>
      <c r="UAV133" s="129"/>
      <c r="UAW133" s="129"/>
      <c r="UAX133" s="129"/>
      <c r="UAY133" s="129"/>
      <c r="UAZ133" s="129"/>
      <c r="UBA133" s="129"/>
      <c r="UBB133" s="129"/>
      <c r="UBC133" s="129"/>
      <c r="UBD133" s="129"/>
      <c r="UBE133" s="129"/>
      <c r="UBF133" s="129"/>
      <c r="UBG133" s="129"/>
      <c r="UBH133" s="129"/>
      <c r="UBI133" s="129"/>
      <c r="UBJ133" s="129"/>
      <c r="UBK133" s="129"/>
      <c r="UBL133" s="129"/>
      <c r="UBM133" s="129"/>
      <c r="UBN133" s="129"/>
      <c r="UBO133" s="129"/>
      <c r="UBP133" s="129"/>
      <c r="UBQ133" s="129"/>
      <c r="UBR133" s="129"/>
      <c r="UBS133" s="129"/>
      <c r="UBT133" s="129"/>
      <c r="UBU133" s="129"/>
      <c r="UBV133" s="129"/>
      <c r="UBW133" s="129"/>
      <c r="UBX133" s="129"/>
      <c r="UBY133" s="129"/>
      <c r="UBZ133" s="129"/>
      <c r="UCA133" s="129"/>
      <c r="UCB133" s="129"/>
      <c r="UCC133" s="129"/>
      <c r="UCD133" s="129"/>
      <c r="UCE133" s="129"/>
      <c r="UCF133" s="129"/>
      <c r="UCG133" s="129"/>
      <c r="UCH133" s="129"/>
      <c r="UCI133" s="129"/>
      <c r="UCJ133" s="129"/>
      <c r="UCK133" s="129"/>
      <c r="UCL133" s="129"/>
      <c r="UCM133" s="129"/>
      <c r="UCN133" s="129"/>
      <c r="UCO133" s="129"/>
      <c r="UCP133" s="129"/>
      <c r="UCQ133" s="129"/>
      <c r="UCR133" s="129"/>
      <c r="UCS133" s="129"/>
      <c r="UCT133" s="129"/>
      <c r="UCU133" s="129"/>
      <c r="UCV133" s="129"/>
      <c r="UCW133" s="129"/>
      <c r="UCX133" s="129"/>
      <c r="UCY133" s="129"/>
      <c r="UCZ133" s="129"/>
      <c r="UDA133" s="129"/>
      <c r="UDB133" s="129"/>
      <c r="UDC133" s="129"/>
      <c r="UDD133" s="129"/>
      <c r="UDE133" s="129"/>
      <c r="UDF133" s="129"/>
      <c r="UDG133" s="129"/>
      <c r="UDH133" s="129"/>
      <c r="UDI133" s="129"/>
      <c r="UDJ133" s="129"/>
      <c r="UDK133" s="129"/>
      <c r="UDL133" s="129"/>
      <c r="UDM133" s="129"/>
      <c r="UDN133" s="129"/>
      <c r="UDO133" s="129"/>
      <c r="UDP133" s="129"/>
      <c r="UDQ133" s="129"/>
      <c r="UDR133" s="129"/>
      <c r="UDS133" s="129"/>
      <c r="UDT133" s="129"/>
      <c r="UDU133" s="129"/>
      <c r="UDV133" s="129"/>
      <c r="UDW133" s="129"/>
      <c r="UDX133" s="129"/>
      <c r="UDY133" s="129"/>
      <c r="UDZ133" s="129"/>
      <c r="UEA133" s="129"/>
      <c r="UEB133" s="129"/>
      <c r="UEC133" s="129"/>
      <c r="UED133" s="129"/>
      <c r="UEE133" s="129"/>
      <c r="UEF133" s="129"/>
      <c r="UEG133" s="129"/>
      <c r="UEH133" s="129"/>
      <c r="UEI133" s="129"/>
      <c r="UEJ133" s="129"/>
      <c r="UEK133" s="129"/>
      <c r="UEL133" s="129"/>
      <c r="UEM133" s="129"/>
      <c r="UEN133" s="129"/>
      <c r="UEO133" s="129"/>
      <c r="UEP133" s="129"/>
      <c r="UEQ133" s="129"/>
      <c r="UER133" s="129"/>
      <c r="UES133" s="129"/>
      <c r="UET133" s="129"/>
      <c r="UEU133" s="129"/>
      <c r="UEV133" s="129"/>
      <c r="UEW133" s="129"/>
      <c r="UEX133" s="129"/>
      <c r="UEY133" s="129"/>
      <c r="UEZ133" s="129"/>
      <c r="UFA133" s="129"/>
      <c r="UFB133" s="129"/>
      <c r="UFC133" s="129"/>
      <c r="UFD133" s="129"/>
      <c r="UFE133" s="129"/>
      <c r="UFF133" s="129"/>
      <c r="UFG133" s="129"/>
      <c r="UFH133" s="129"/>
      <c r="UFI133" s="129"/>
      <c r="UFJ133" s="129"/>
      <c r="UFK133" s="129"/>
      <c r="UFL133" s="129"/>
      <c r="UFM133" s="129"/>
      <c r="UFN133" s="129"/>
      <c r="UFO133" s="129"/>
      <c r="UFP133" s="129"/>
      <c r="UFQ133" s="129"/>
      <c r="UFR133" s="129"/>
      <c r="UFS133" s="129"/>
      <c r="UFT133" s="129"/>
      <c r="UFU133" s="129"/>
      <c r="UFV133" s="129"/>
      <c r="UFW133" s="129"/>
      <c r="UFX133" s="129"/>
      <c r="UFY133" s="129"/>
      <c r="UFZ133" s="129"/>
      <c r="UGA133" s="129"/>
      <c r="UGB133" s="129"/>
      <c r="UGC133" s="129"/>
      <c r="UGD133" s="129"/>
      <c r="UGE133" s="129"/>
      <c r="UGF133" s="129"/>
      <c r="UGG133" s="129"/>
      <c r="UGH133" s="129"/>
      <c r="UGI133" s="129"/>
      <c r="UGJ133" s="129"/>
      <c r="UGK133" s="129"/>
      <c r="UGL133" s="129"/>
      <c r="UGM133" s="129"/>
      <c r="UGN133" s="129"/>
      <c r="UGO133" s="129"/>
      <c r="UGP133" s="129"/>
      <c r="UGQ133" s="129"/>
      <c r="UGR133" s="129"/>
      <c r="UGS133" s="129"/>
      <c r="UGT133" s="129"/>
      <c r="UGU133" s="129"/>
      <c r="UGV133" s="129"/>
      <c r="UGW133" s="129"/>
      <c r="UGX133" s="129"/>
      <c r="UGY133" s="129"/>
      <c r="UGZ133" s="129"/>
      <c r="UHA133" s="129"/>
      <c r="UHB133" s="129"/>
      <c r="UHC133" s="129"/>
      <c r="UHD133" s="129"/>
      <c r="UHE133" s="129"/>
      <c r="UHF133" s="129"/>
      <c r="UHG133" s="129"/>
      <c r="UHH133" s="129"/>
      <c r="UHI133" s="129"/>
      <c r="UHJ133" s="129"/>
      <c r="UHK133" s="129"/>
      <c r="UHL133" s="129"/>
      <c r="UHM133" s="129"/>
      <c r="UHN133" s="129"/>
      <c r="UHO133" s="129"/>
      <c r="UHP133" s="129"/>
      <c r="UHQ133" s="129"/>
      <c r="UHR133" s="129"/>
      <c r="UHS133" s="129"/>
      <c r="UHT133" s="129"/>
      <c r="UHU133" s="129"/>
      <c r="UHV133" s="129"/>
      <c r="UHW133" s="129"/>
      <c r="UHX133" s="129"/>
      <c r="UHY133" s="129"/>
      <c r="UHZ133" s="129"/>
      <c r="UIA133" s="129"/>
      <c r="UIB133" s="129"/>
      <c r="UIC133" s="129"/>
      <c r="UID133" s="129"/>
      <c r="UIE133" s="129"/>
      <c r="UIF133" s="129"/>
      <c r="UIG133" s="129"/>
      <c r="UIH133" s="129"/>
      <c r="UII133" s="129"/>
      <c r="UIJ133" s="129"/>
      <c r="UIK133" s="129"/>
      <c r="UIL133" s="129"/>
      <c r="UIM133" s="129"/>
      <c r="UIN133" s="129"/>
      <c r="UIO133" s="129"/>
      <c r="UIP133" s="129"/>
      <c r="UIQ133" s="129"/>
      <c r="UIR133" s="129"/>
      <c r="UIS133" s="129"/>
      <c r="UIT133" s="129"/>
      <c r="UIU133" s="129"/>
      <c r="UIV133" s="129"/>
      <c r="UIW133" s="129"/>
      <c r="UIX133" s="129"/>
      <c r="UIY133" s="129"/>
      <c r="UIZ133" s="129"/>
      <c r="UJA133" s="129"/>
      <c r="UJB133" s="129"/>
      <c r="UJC133" s="129"/>
      <c r="UJD133" s="129"/>
      <c r="UJE133" s="129"/>
      <c r="UJF133" s="129"/>
      <c r="UJG133" s="129"/>
      <c r="UJH133" s="129"/>
      <c r="UJI133" s="129"/>
      <c r="UJJ133" s="129"/>
      <c r="UJK133" s="129"/>
      <c r="UJL133" s="129"/>
      <c r="UJM133" s="129"/>
      <c r="UJN133" s="129"/>
      <c r="UJO133" s="129"/>
      <c r="UJP133" s="129"/>
      <c r="UJQ133" s="129"/>
      <c r="UJR133" s="129"/>
      <c r="UJS133" s="129"/>
      <c r="UJT133" s="129"/>
      <c r="UJU133" s="129"/>
      <c r="UJV133" s="129"/>
      <c r="UJW133" s="129"/>
      <c r="UJX133" s="129"/>
      <c r="UJY133" s="129"/>
      <c r="UJZ133" s="129"/>
      <c r="UKA133" s="129"/>
      <c r="UKB133" s="129"/>
      <c r="UKC133" s="129"/>
      <c r="UKD133" s="129"/>
      <c r="UKE133" s="129"/>
      <c r="UKF133" s="129"/>
      <c r="UKG133" s="129"/>
      <c r="UKH133" s="129"/>
      <c r="UKI133" s="129"/>
      <c r="UKJ133" s="129"/>
      <c r="UKK133" s="129"/>
      <c r="UKL133" s="129"/>
      <c r="UKM133" s="129"/>
      <c r="UKN133" s="129"/>
      <c r="UKO133" s="129"/>
      <c r="UKP133" s="129"/>
      <c r="UKQ133" s="129"/>
      <c r="UKR133" s="129"/>
      <c r="UKS133" s="129"/>
      <c r="UKT133" s="129"/>
      <c r="UKU133" s="129"/>
      <c r="UKV133" s="129"/>
      <c r="UKW133" s="129"/>
      <c r="UKX133" s="129"/>
      <c r="UKY133" s="129"/>
      <c r="UKZ133" s="129"/>
      <c r="ULA133" s="129"/>
      <c r="ULB133" s="129"/>
      <c r="ULC133" s="129"/>
      <c r="ULD133" s="129"/>
      <c r="ULE133" s="129"/>
      <c r="ULF133" s="129"/>
      <c r="ULG133" s="129"/>
      <c r="ULH133" s="129"/>
      <c r="ULI133" s="129"/>
      <c r="ULJ133" s="129"/>
      <c r="ULK133" s="129"/>
      <c r="ULL133" s="129"/>
      <c r="ULM133" s="129"/>
      <c r="ULN133" s="129"/>
      <c r="ULO133" s="129"/>
      <c r="ULP133" s="129"/>
      <c r="ULQ133" s="129"/>
      <c r="ULR133" s="129"/>
      <c r="ULS133" s="129"/>
      <c r="ULT133" s="129"/>
      <c r="ULU133" s="129"/>
      <c r="ULV133" s="129"/>
      <c r="ULW133" s="129"/>
      <c r="ULX133" s="129"/>
      <c r="ULY133" s="129"/>
      <c r="ULZ133" s="129"/>
      <c r="UMA133" s="129"/>
      <c r="UMB133" s="129"/>
      <c r="UMC133" s="129"/>
      <c r="UMD133" s="129"/>
      <c r="UME133" s="129"/>
      <c r="UMF133" s="129"/>
      <c r="UMG133" s="129"/>
      <c r="UMH133" s="129"/>
      <c r="UMI133" s="129"/>
      <c r="UMJ133" s="129"/>
      <c r="UMK133" s="129"/>
      <c r="UML133" s="129"/>
      <c r="UMM133" s="129"/>
      <c r="UMN133" s="129"/>
      <c r="UMO133" s="129"/>
      <c r="UMP133" s="129"/>
      <c r="UMQ133" s="129"/>
      <c r="UMR133" s="129"/>
      <c r="UMS133" s="129"/>
      <c r="UMT133" s="129"/>
      <c r="UMU133" s="129"/>
      <c r="UMV133" s="129"/>
      <c r="UMW133" s="129"/>
      <c r="UMX133" s="129"/>
      <c r="UMY133" s="129"/>
      <c r="UMZ133" s="129"/>
      <c r="UNA133" s="129"/>
      <c r="UNB133" s="129"/>
      <c r="UNC133" s="129"/>
      <c r="UND133" s="129"/>
      <c r="UNE133" s="129"/>
      <c r="UNF133" s="129"/>
      <c r="UNG133" s="129"/>
      <c r="UNH133" s="129"/>
      <c r="UNI133" s="129"/>
      <c r="UNJ133" s="129"/>
      <c r="UNK133" s="129"/>
      <c r="UNL133" s="129"/>
      <c r="UNM133" s="129"/>
      <c r="UNN133" s="129"/>
      <c r="UNO133" s="129"/>
      <c r="UNP133" s="129"/>
      <c r="UNQ133" s="129"/>
      <c r="UNR133" s="129"/>
      <c r="UNS133" s="129"/>
      <c r="UNT133" s="129"/>
      <c r="UNU133" s="129"/>
      <c r="UNV133" s="129"/>
      <c r="UNW133" s="129"/>
      <c r="UNX133" s="129"/>
      <c r="UNY133" s="129"/>
      <c r="UNZ133" s="129"/>
      <c r="UOA133" s="129"/>
      <c r="UOB133" s="129"/>
      <c r="UOC133" s="129"/>
      <c r="UOD133" s="129"/>
      <c r="UOE133" s="129"/>
      <c r="UOF133" s="129"/>
      <c r="UOG133" s="129"/>
      <c r="UOH133" s="129"/>
      <c r="UOI133" s="129"/>
      <c r="UOJ133" s="129"/>
      <c r="UOK133" s="129"/>
      <c r="UOL133" s="129"/>
      <c r="UOM133" s="129"/>
      <c r="UON133" s="129"/>
      <c r="UOO133" s="129"/>
      <c r="UOP133" s="129"/>
      <c r="UOQ133" s="129"/>
      <c r="UOR133" s="129"/>
      <c r="UOS133" s="129"/>
      <c r="UOT133" s="129"/>
      <c r="UOU133" s="129"/>
      <c r="UOV133" s="129"/>
      <c r="UOW133" s="129"/>
      <c r="UOX133" s="129"/>
      <c r="UOY133" s="129"/>
      <c r="UOZ133" s="129"/>
      <c r="UPA133" s="129"/>
      <c r="UPB133" s="129"/>
      <c r="UPC133" s="129"/>
      <c r="UPD133" s="129"/>
      <c r="UPE133" s="129"/>
      <c r="UPF133" s="129"/>
      <c r="UPG133" s="129"/>
      <c r="UPH133" s="129"/>
      <c r="UPI133" s="129"/>
      <c r="UPJ133" s="129"/>
      <c r="UPK133" s="129"/>
      <c r="UPL133" s="129"/>
      <c r="UPM133" s="129"/>
      <c r="UPN133" s="129"/>
      <c r="UPO133" s="129"/>
      <c r="UPP133" s="129"/>
      <c r="UPQ133" s="129"/>
      <c r="UPR133" s="129"/>
      <c r="UPS133" s="129"/>
      <c r="UPT133" s="129"/>
      <c r="UPU133" s="129"/>
      <c r="UPV133" s="129"/>
      <c r="UPW133" s="129"/>
      <c r="UPX133" s="129"/>
      <c r="UPY133" s="129"/>
      <c r="UPZ133" s="129"/>
      <c r="UQA133" s="129"/>
      <c r="UQB133" s="129"/>
      <c r="UQC133" s="129"/>
      <c r="UQD133" s="129"/>
      <c r="UQE133" s="129"/>
      <c r="UQF133" s="129"/>
      <c r="UQG133" s="129"/>
      <c r="UQH133" s="129"/>
      <c r="UQI133" s="129"/>
      <c r="UQJ133" s="129"/>
      <c r="UQK133" s="129"/>
      <c r="UQL133" s="129"/>
      <c r="UQM133" s="129"/>
      <c r="UQN133" s="129"/>
      <c r="UQO133" s="129"/>
      <c r="UQP133" s="129"/>
      <c r="UQQ133" s="129"/>
      <c r="UQR133" s="129"/>
      <c r="UQS133" s="129"/>
      <c r="UQT133" s="129"/>
      <c r="UQU133" s="129"/>
      <c r="UQV133" s="129"/>
      <c r="UQW133" s="129"/>
      <c r="UQX133" s="129"/>
      <c r="UQY133" s="129"/>
      <c r="UQZ133" s="129"/>
      <c r="URA133" s="129"/>
      <c r="URB133" s="129"/>
      <c r="URC133" s="129"/>
      <c r="URD133" s="129"/>
      <c r="URE133" s="129"/>
      <c r="URF133" s="129"/>
      <c r="URG133" s="129"/>
      <c r="URH133" s="129"/>
      <c r="URI133" s="129"/>
      <c r="URJ133" s="129"/>
      <c r="URK133" s="129"/>
      <c r="URL133" s="129"/>
      <c r="URM133" s="129"/>
      <c r="URN133" s="129"/>
      <c r="URO133" s="129"/>
      <c r="URP133" s="129"/>
      <c r="URQ133" s="129"/>
      <c r="URR133" s="129"/>
      <c r="URS133" s="129"/>
      <c r="URT133" s="129"/>
      <c r="URU133" s="129"/>
      <c r="URV133" s="129"/>
      <c r="URW133" s="129"/>
      <c r="URX133" s="129"/>
      <c r="URY133" s="129"/>
      <c r="URZ133" s="129"/>
      <c r="USA133" s="129"/>
      <c r="USB133" s="129"/>
      <c r="USC133" s="129"/>
      <c r="USD133" s="129"/>
      <c r="USE133" s="129"/>
      <c r="USF133" s="129"/>
      <c r="USG133" s="129"/>
      <c r="USH133" s="129"/>
      <c r="USI133" s="129"/>
      <c r="USJ133" s="129"/>
      <c r="USK133" s="129"/>
      <c r="USL133" s="129"/>
      <c r="USM133" s="129"/>
      <c r="USN133" s="129"/>
      <c r="USO133" s="129"/>
      <c r="USP133" s="129"/>
      <c r="USQ133" s="129"/>
      <c r="USR133" s="129"/>
      <c r="USS133" s="129"/>
      <c r="UST133" s="129"/>
      <c r="USU133" s="129"/>
      <c r="USV133" s="129"/>
      <c r="USW133" s="129"/>
      <c r="USX133" s="129"/>
      <c r="USY133" s="129"/>
      <c r="USZ133" s="129"/>
      <c r="UTA133" s="129"/>
      <c r="UTB133" s="129"/>
      <c r="UTC133" s="129"/>
      <c r="UTD133" s="129"/>
      <c r="UTE133" s="129"/>
      <c r="UTF133" s="129"/>
      <c r="UTG133" s="129"/>
      <c r="UTH133" s="129"/>
      <c r="UTI133" s="129"/>
      <c r="UTJ133" s="129"/>
      <c r="UTK133" s="129"/>
      <c r="UTL133" s="129"/>
      <c r="UTM133" s="129"/>
      <c r="UTN133" s="129"/>
      <c r="UTO133" s="129"/>
      <c r="UTP133" s="129"/>
      <c r="UTQ133" s="129"/>
      <c r="UTR133" s="129"/>
      <c r="UTS133" s="129"/>
      <c r="UTT133" s="129"/>
      <c r="UTU133" s="129"/>
      <c r="UTV133" s="129"/>
      <c r="UTW133" s="129"/>
      <c r="UTX133" s="129"/>
      <c r="UTY133" s="129"/>
      <c r="UTZ133" s="129"/>
      <c r="UUA133" s="129"/>
      <c r="UUB133" s="129"/>
      <c r="UUC133" s="129"/>
      <c r="UUD133" s="129"/>
      <c r="UUE133" s="129"/>
      <c r="UUF133" s="129"/>
      <c r="UUG133" s="129"/>
      <c r="UUH133" s="129"/>
      <c r="UUI133" s="129"/>
      <c r="UUJ133" s="129"/>
      <c r="UUK133" s="129"/>
      <c r="UUL133" s="129"/>
      <c r="UUM133" s="129"/>
      <c r="UUN133" s="129"/>
      <c r="UUO133" s="129"/>
      <c r="UUP133" s="129"/>
      <c r="UUQ133" s="129"/>
      <c r="UUR133" s="129"/>
      <c r="UUS133" s="129"/>
      <c r="UUT133" s="129"/>
      <c r="UUU133" s="129"/>
      <c r="UUV133" s="129"/>
      <c r="UUW133" s="129"/>
      <c r="UUX133" s="129"/>
      <c r="UUY133" s="129"/>
      <c r="UUZ133" s="129"/>
      <c r="UVA133" s="129"/>
      <c r="UVB133" s="129"/>
      <c r="UVC133" s="129"/>
      <c r="UVD133" s="129"/>
      <c r="UVE133" s="129"/>
      <c r="UVF133" s="129"/>
      <c r="UVG133" s="129"/>
      <c r="UVH133" s="129"/>
      <c r="UVI133" s="129"/>
      <c r="UVJ133" s="129"/>
      <c r="UVK133" s="129"/>
      <c r="UVL133" s="129"/>
      <c r="UVM133" s="129"/>
      <c r="UVN133" s="129"/>
      <c r="UVO133" s="129"/>
      <c r="UVP133" s="129"/>
      <c r="UVQ133" s="129"/>
      <c r="UVR133" s="129"/>
      <c r="UVS133" s="129"/>
      <c r="UVT133" s="129"/>
      <c r="UVU133" s="129"/>
      <c r="UVV133" s="129"/>
      <c r="UVW133" s="129"/>
      <c r="UVX133" s="129"/>
      <c r="UVY133" s="129"/>
      <c r="UVZ133" s="129"/>
      <c r="UWA133" s="129"/>
      <c r="UWB133" s="129"/>
      <c r="UWC133" s="129"/>
      <c r="UWD133" s="129"/>
      <c r="UWE133" s="129"/>
      <c r="UWF133" s="129"/>
      <c r="UWG133" s="129"/>
      <c r="UWH133" s="129"/>
      <c r="UWI133" s="129"/>
      <c r="UWJ133" s="129"/>
      <c r="UWK133" s="129"/>
      <c r="UWL133" s="129"/>
      <c r="UWM133" s="129"/>
      <c r="UWN133" s="129"/>
      <c r="UWO133" s="129"/>
      <c r="UWP133" s="129"/>
      <c r="UWQ133" s="129"/>
      <c r="UWR133" s="129"/>
      <c r="UWS133" s="129"/>
      <c r="UWT133" s="129"/>
      <c r="UWU133" s="129"/>
      <c r="UWV133" s="129"/>
      <c r="UWW133" s="129"/>
      <c r="UWX133" s="129"/>
      <c r="UWY133" s="129"/>
      <c r="UWZ133" s="129"/>
      <c r="UXA133" s="129"/>
      <c r="UXB133" s="129"/>
      <c r="UXC133" s="129"/>
      <c r="UXD133" s="129"/>
      <c r="UXE133" s="129"/>
      <c r="UXF133" s="129"/>
      <c r="UXG133" s="129"/>
      <c r="UXH133" s="129"/>
      <c r="UXI133" s="129"/>
      <c r="UXJ133" s="129"/>
      <c r="UXK133" s="129"/>
      <c r="UXL133" s="129"/>
      <c r="UXM133" s="129"/>
      <c r="UXN133" s="129"/>
      <c r="UXO133" s="129"/>
      <c r="UXP133" s="129"/>
      <c r="UXQ133" s="129"/>
      <c r="UXR133" s="129"/>
      <c r="UXS133" s="129"/>
      <c r="UXT133" s="129"/>
      <c r="UXU133" s="129"/>
      <c r="UXV133" s="129"/>
      <c r="UXW133" s="129"/>
      <c r="UXX133" s="129"/>
      <c r="UXY133" s="129"/>
      <c r="UXZ133" s="129"/>
      <c r="UYA133" s="129"/>
      <c r="UYB133" s="129"/>
      <c r="UYC133" s="129"/>
      <c r="UYD133" s="129"/>
      <c r="UYE133" s="129"/>
      <c r="UYF133" s="129"/>
      <c r="UYG133" s="129"/>
      <c r="UYH133" s="129"/>
      <c r="UYI133" s="129"/>
      <c r="UYJ133" s="129"/>
      <c r="UYK133" s="129"/>
      <c r="UYL133" s="129"/>
      <c r="UYM133" s="129"/>
      <c r="UYN133" s="129"/>
      <c r="UYO133" s="129"/>
      <c r="UYP133" s="129"/>
      <c r="UYQ133" s="129"/>
      <c r="UYR133" s="129"/>
      <c r="UYS133" s="129"/>
      <c r="UYT133" s="129"/>
      <c r="UYU133" s="129"/>
      <c r="UYV133" s="129"/>
      <c r="UYW133" s="129"/>
      <c r="UYX133" s="129"/>
      <c r="UYY133" s="129"/>
      <c r="UYZ133" s="129"/>
      <c r="UZA133" s="129"/>
      <c r="UZB133" s="129"/>
      <c r="UZC133" s="129"/>
      <c r="UZD133" s="129"/>
      <c r="UZE133" s="129"/>
      <c r="UZF133" s="129"/>
      <c r="UZG133" s="129"/>
      <c r="UZH133" s="129"/>
      <c r="UZI133" s="129"/>
      <c r="UZJ133" s="129"/>
      <c r="UZK133" s="129"/>
      <c r="UZL133" s="129"/>
      <c r="UZM133" s="129"/>
      <c r="UZN133" s="129"/>
      <c r="UZO133" s="129"/>
      <c r="UZP133" s="129"/>
      <c r="UZQ133" s="129"/>
      <c r="UZR133" s="129"/>
      <c r="UZS133" s="129"/>
      <c r="UZT133" s="129"/>
      <c r="UZU133" s="129"/>
      <c r="UZV133" s="129"/>
      <c r="UZW133" s="129"/>
      <c r="UZX133" s="129"/>
      <c r="UZY133" s="129"/>
      <c r="UZZ133" s="129"/>
      <c r="VAA133" s="129"/>
      <c r="VAB133" s="129"/>
      <c r="VAC133" s="129"/>
      <c r="VAD133" s="129"/>
      <c r="VAE133" s="129"/>
      <c r="VAF133" s="129"/>
      <c r="VAG133" s="129"/>
      <c r="VAH133" s="129"/>
      <c r="VAI133" s="129"/>
      <c r="VAJ133" s="129"/>
      <c r="VAK133" s="129"/>
      <c r="VAL133" s="129"/>
      <c r="VAM133" s="129"/>
      <c r="VAN133" s="129"/>
      <c r="VAO133" s="129"/>
      <c r="VAP133" s="129"/>
      <c r="VAQ133" s="129"/>
      <c r="VAR133" s="129"/>
      <c r="VAS133" s="129"/>
      <c r="VAT133" s="129"/>
      <c r="VAU133" s="129"/>
      <c r="VAV133" s="129"/>
      <c r="VAW133" s="129"/>
      <c r="VAX133" s="129"/>
      <c r="VAY133" s="129"/>
      <c r="VAZ133" s="129"/>
      <c r="VBA133" s="129"/>
      <c r="VBB133" s="129"/>
      <c r="VBC133" s="129"/>
      <c r="VBD133" s="129"/>
      <c r="VBE133" s="129"/>
      <c r="VBF133" s="129"/>
      <c r="VBG133" s="129"/>
      <c r="VBH133" s="129"/>
      <c r="VBI133" s="129"/>
      <c r="VBJ133" s="129"/>
      <c r="VBK133" s="129"/>
      <c r="VBL133" s="129"/>
      <c r="VBM133" s="129"/>
      <c r="VBN133" s="129"/>
      <c r="VBO133" s="129"/>
      <c r="VBP133" s="129"/>
      <c r="VBQ133" s="129"/>
      <c r="VBR133" s="129"/>
      <c r="VBS133" s="129"/>
      <c r="VBT133" s="129"/>
      <c r="VBU133" s="129"/>
      <c r="VBV133" s="129"/>
      <c r="VBW133" s="129"/>
      <c r="VBX133" s="129"/>
      <c r="VBY133" s="129"/>
      <c r="VBZ133" s="129"/>
      <c r="VCA133" s="129"/>
      <c r="VCB133" s="129"/>
      <c r="VCC133" s="129"/>
      <c r="VCD133" s="129"/>
      <c r="VCE133" s="129"/>
      <c r="VCF133" s="129"/>
      <c r="VCG133" s="129"/>
      <c r="VCH133" s="129"/>
      <c r="VCI133" s="129"/>
      <c r="VCJ133" s="129"/>
      <c r="VCK133" s="129"/>
      <c r="VCL133" s="129"/>
      <c r="VCM133" s="129"/>
      <c r="VCN133" s="129"/>
      <c r="VCO133" s="129"/>
      <c r="VCP133" s="129"/>
      <c r="VCQ133" s="129"/>
      <c r="VCR133" s="129"/>
      <c r="VCS133" s="129"/>
      <c r="VCT133" s="129"/>
      <c r="VCU133" s="129"/>
      <c r="VCV133" s="129"/>
      <c r="VCW133" s="129"/>
      <c r="VCX133" s="129"/>
      <c r="VCY133" s="129"/>
      <c r="VCZ133" s="129"/>
      <c r="VDA133" s="129"/>
      <c r="VDB133" s="129"/>
      <c r="VDC133" s="129"/>
      <c r="VDD133" s="129"/>
      <c r="VDE133" s="129"/>
      <c r="VDF133" s="129"/>
      <c r="VDG133" s="129"/>
      <c r="VDH133" s="129"/>
      <c r="VDI133" s="129"/>
      <c r="VDJ133" s="129"/>
      <c r="VDK133" s="129"/>
      <c r="VDL133" s="129"/>
      <c r="VDM133" s="129"/>
      <c r="VDN133" s="129"/>
      <c r="VDO133" s="129"/>
      <c r="VDP133" s="129"/>
      <c r="VDQ133" s="129"/>
      <c r="VDR133" s="129"/>
      <c r="VDS133" s="129"/>
      <c r="VDT133" s="129"/>
      <c r="VDU133" s="129"/>
      <c r="VDV133" s="129"/>
      <c r="VDW133" s="129"/>
      <c r="VDX133" s="129"/>
      <c r="VDY133" s="129"/>
      <c r="VDZ133" s="129"/>
      <c r="VEA133" s="129"/>
      <c r="VEB133" s="129"/>
      <c r="VEC133" s="129"/>
      <c r="VED133" s="129"/>
      <c r="VEE133" s="129"/>
      <c r="VEF133" s="129"/>
      <c r="VEG133" s="129"/>
      <c r="VEH133" s="129"/>
      <c r="VEI133" s="129"/>
      <c r="VEJ133" s="129"/>
      <c r="VEK133" s="129"/>
      <c r="VEL133" s="129"/>
      <c r="VEM133" s="129"/>
      <c r="VEN133" s="129"/>
      <c r="VEO133" s="129"/>
      <c r="VEP133" s="129"/>
      <c r="VEQ133" s="129"/>
      <c r="VER133" s="129"/>
      <c r="VES133" s="129"/>
      <c r="VET133" s="129"/>
      <c r="VEU133" s="129"/>
      <c r="VEV133" s="129"/>
      <c r="VEW133" s="129"/>
      <c r="VEX133" s="129"/>
      <c r="VEY133" s="129"/>
      <c r="VEZ133" s="129"/>
      <c r="VFA133" s="129"/>
      <c r="VFB133" s="129"/>
      <c r="VFC133" s="129"/>
      <c r="VFD133" s="129"/>
      <c r="VFE133" s="129"/>
      <c r="VFF133" s="129"/>
      <c r="VFG133" s="129"/>
      <c r="VFH133" s="129"/>
      <c r="VFI133" s="129"/>
      <c r="VFJ133" s="129"/>
      <c r="VFK133" s="129"/>
      <c r="VFL133" s="129"/>
      <c r="VFM133" s="129"/>
      <c r="VFN133" s="129"/>
      <c r="VFO133" s="129"/>
      <c r="VFP133" s="129"/>
      <c r="VFQ133" s="129"/>
      <c r="VFR133" s="129"/>
      <c r="VFS133" s="129"/>
      <c r="VFT133" s="129"/>
      <c r="VFU133" s="129"/>
      <c r="VFV133" s="129"/>
      <c r="VFW133" s="129"/>
      <c r="VFX133" s="129"/>
      <c r="VFY133" s="129"/>
      <c r="VFZ133" s="129"/>
      <c r="VGA133" s="129"/>
      <c r="VGB133" s="129"/>
      <c r="VGC133" s="129"/>
      <c r="VGD133" s="129"/>
      <c r="VGE133" s="129"/>
      <c r="VGF133" s="129"/>
      <c r="VGG133" s="129"/>
      <c r="VGH133" s="129"/>
      <c r="VGI133" s="129"/>
      <c r="VGJ133" s="129"/>
      <c r="VGK133" s="129"/>
      <c r="VGL133" s="129"/>
      <c r="VGM133" s="129"/>
      <c r="VGN133" s="129"/>
      <c r="VGO133" s="129"/>
      <c r="VGP133" s="129"/>
      <c r="VGQ133" s="129"/>
      <c r="VGR133" s="129"/>
      <c r="VGS133" s="129"/>
      <c r="VGT133" s="129"/>
      <c r="VGU133" s="129"/>
      <c r="VGV133" s="129"/>
      <c r="VGW133" s="129"/>
      <c r="VGX133" s="129"/>
      <c r="VGY133" s="129"/>
      <c r="VGZ133" s="129"/>
      <c r="VHA133" s="129"/>
      <c r="VHB133" s="129"/>
      <c r="VHC133" s="129"/>
      <c r="VHD133" s="129"/>
      <c r="VHE133" s="129"/>
      <c r="VHF133" s="129"/>
      <c r="VHG133" s="129"/>
      <c r="VHH133" s="129"/>
      <c r="VHI133" s="129"/>
      <c r="VHJ133" s="129"/>
      <c r="VHK133" s="129"/>
      <c r="VHL133" s="129"/>
      <c r="VHM133" s="129"/>
      <c r="VHN133" s="129"/>
      <c r="VHO133" s="129"/>
      <c r="VHP133" s="129"/>
      <c r="VHQ133" s="129"/>
      <c r="VHR133" s="129"/>
      <c r="VHS133" s="129"/>
      <c r="VHT133" s="129"/>
      <c r="VHU133" s="129"/>
      <c r="VHV133" s="129"/>
      <c r="VHW133" s="129"/>
      <c r="VHX133" s="129"/>
      <c r="VHY133" s="129"/>
      <c r="VHZ133" s="129"/>
      <c r="VIA133" s="129"/>
      <c r="VIB133" s="129"/>
      <c r="VIC133" s="129"/>
      <c r="VID133" s="129"/>
      <c r="VIE133" s="129"/>
      <c r="VIF133" s="129"/>
      <c r="VIG133" s="129"/>
      <c r="VIH133" s="129"/>
      <c r="VII133" s="129"/>
      <c r="VIJ133" s="129"/>
      <c r="VIK133" s="129"/>
      <c r="VIL133" s="129"/>
      <c r="VIM133" s="129"/>
      <c r="VIN133" s="129"/>
      <c r="VIO133" s="129"/>
      <c r="VIP133" s="129"/>
      <c r="VIQ133" s="129"/>
      <c r="VIR133" s="129"/>
      <c r="VIS133" s="129"/>
      <c r="VIT133" s="129"/>
      <c r="VIU133" s="129"/>
      <c r="VIV133" s="129"/>
      <c r="VIW133" s="129"/>
      <c r="VIX133" s="129"/>
      <c r="VIY133" s="129"/>
      <c r="VIZ133" s="129"/>
      <c r="VJA133" s="129"/>
      <c r="VJB133" s="129"/>
      <c r="VJC133" s="129"/>
      <c r="VJD133" s="129"/>
      <c r="VJE133" s="129"/>
      <c r="VJF133" s="129"/>
      <c r="VJG133" s="129"/>
      <c r="VJH133" s="129"/>
      <c r="VJI133" s="129"/>
      <c r="VJJ133" s="129"/>
      <c r="VJK133" s="129"/>
      <c r="VJL133" s="129"/>
      <c r="VJM133" s="129"/>
      <c r="VJN133" s="129"/>
      <c r="VJO133" s="129"/>
      <c r="VJP133" s="129"/>
      <c r="VJQ133" s="129"/>
      <c r="VJR133" s="129"/>
      <c r="VJS133" s="129"/>
      <c r="VJT133" s="129"/>
      <c r="VJU133" s="129"/>
      <c r="VJV133" s="129"/>
      <c r="VJW133" s="129"/>
      <c r="VJX133" s="129"/>
      <c r="VJY133" s="129"/>
      <c r="VJZ133" s="129"/>
      <c r="VKA133" s="129"/>
      <c r="VKB133" s="129"/>
      <c r="VKC133" s="129"/>
      <c r="VKD133" s="129"/>
      <c r="VKE133" s="129"/>
      <c r="VKF133" s="129"/>
      <c r="VKG133" s="129"/>
      <c r="VKH133" s="129"/>
      <c r="VKI133" s="129"/>
      <c r="VKJ133" s="129"/>
      <c r="VKK133" s="129"/>
      <c r="VKL133" s="129"/>
      <c r="VKM133" s="129"/>
      <c r="VKN133" s="129"/>
      <c r="VKO133" s="129"/>
      <c r="VKP133" s="129"/>
      <c r="VKQ133" s="129"/>
      <c r="VKR133" s="129"/>
      <c r="VKS133" s="129"/>
      <c r="VKT133" s="129"/>
      <c r="VKU133" s="129"/>
      <c r="VKV133" s="129"/>
      <c r="VKW133" s="129"/>
      <c r="VKX133" s="129"/>
      <c r="VKY133" s="129"/>
      <c r="VKZ133" s="129"/>
      <c r="VLA133" s="129"/>
      <c r="VLB133" s="129"/>
      <c r="VLC133" s="129"/>
      <c r="VLD133" s="129"/>
      <c r="VLE133" s="129"/>
      <c r="VLF133" s="129"/>
      <c r="VLG133" s="129"/>
      <c r="VLH133" s="129"/>
      <c r="VLI133" s="129"/>
      <c r="VLJ133" s="129"/>
      <c r="VLK133" s="129"/>
      <c r="VLL133" s="129"/>
      <c r="VLM133" s="129"/>
      <c r="VLN133" s="129"/>
      <c r="VLO133" s="129"/>
      <c r="VLP133" s="129"/>
      <c r="VLQ133" s="129"/>
      <c r="VLR133" s="129"/>
      <c r="VLS133" s="129"/>
      <c r="VLT133" s="129"/>
      <c r="VLU133" s="129"/>
      <c r="VLV133" s="129"/>
      <c r="VLW133" s="129"/>
      <c r="VLX133" s="129"/>
      <c r="VLY133" s="129"/>
      <c r="VLZ133" s="129"/>
      <c r="VMA133" s="129"/>
      <c r="VMB133" s="129"/>
      <c r="VMC133" s="129"/>
      <c r="VMD133" s="129"/>
      <c r="VME133" s="129"/>
      <c r="VMF133" s="129"/>
      <c r="VMG133" s="129"/>
      <c r="VMH133" s="129"/>
      <c r="VMI133" s="129"/>
      <c r="VMJ133" s="129"/>
      <c r="VMK133" s="129"/>
      <c r="VML133" s="129"/>
      <c r="VMM133" s="129"/>
      <c r="VMN133" s="129"/>
      <c r="VMO133" s="129"/>
      <c r="VMP133" s="129"/>
      <c r="VMQ133" s="129"/>
      <c r="VMR133" s="129"/>
      <c r="VMS133" s="129"/>
      <c r="VMT133" s="129"/>
      <c r="VMU133" s="129"/>
      <c r="VMV133" s="129"/>
      <c r="VMW133" s="129"/>
      <c r="VMX133" s="129"/>
      <c r="VMY133" s="129"/>
      <c r="VMZ133" s="129"/>
      <c r="VNA133" s="129"/>
      <c r="VNB133" s="129"/>
      <c r="VNC133" s="129"/>
      <c r="VND133" s="129"/>
      <c r="VNE133" s="129"/>
      <c r="VNF133" s="129"/>
      <c r="VNG133" s="129"/>
      <c r="VNH133" s="129"/>
      <c r="VNI133" s="129"/>
      <c r="VNJ133" s="129"/>
      <c r="VNK133" s="129"/>
      <c r="VNL133" s="129"/>
      <c r="VNM133" s="129"/>
      <c r="VNN133" s="129"/>
      <c r="VNO133" s="129"/>
      <c r="VNP133" s="129"/>
      <c r="VNQ133" s="129"/>
      <c r="VNR133" s="129"/>
      <c r="VNS133" s="129"/>
      <c r="VNT133" s="129"/>
      <c r="VNU133" s="129"/>
      <c r="VNV133" s="129"/>
      <c r="VNW133" s="129"/>
      <c r="VNX133" s="129"/>
      <c r="VNY133" s="129"/>
      <c r="VNZ133" s="129"/>
      <c r="VOA133" s="129"/>
      <c r="VOB133" s="129"/>
      <c r="VOC133" s="129"/>
      <c r="VOD133" s="129"/>
      <c r="VOE133" s="129"/>
      <c r="VOF133" s="129"/>
      <c r="VOG133" s="129"/>
      <c r="VOH133" s="129"/>
      <c r="VOI133" s="129"/>
      <c r="VOJ133" s="129"/>
      <c r="VOK133" s="129"/>
      <c r="VOL133" s="129"/>
      <c r="VOM133" s="129"/>
      <c r="VON133" s="129"/>
      <c r="VOO133" s="129"/>
      <c r="VOP133" s="129"/>
      <c r="VOQ133" s="129"/>
      <c r="VOR133" s="129"/>
      <c r="VOS133" s="129"/>
      <c r="VOT133" s="129"/>
      <c r="VOU133" s="129"/>
      <c r="VOV133" s="129"/>
      <c r="VOW133" s="129"/>
      <c r="VOX133" s="129"/>
      <c r="VOY133" s="129"/>
      <c r="VOZ133" s="129"/>
      <c r="VPA133" s="129"/>
      <c r="VPB133" s="129"/>
      <c r="VPC133" s="129"/>
      <c r="VPD133" s="129"/>
      <c r="VPE133" s="129"/>
      <c r="VPF133" s="129"/>
      <c r="VPG133" s="129"/>
      <c r="VPH133" s="129"/>
      <c r="VPI133" s="129"/>
      <c r="VPJ133" s="129"/>
      <c r="VPK133" s="129"/>
      <c r="VPL133" s="129"/>
      <c r="VPM133" s="129"/>
      <c r="VPN133" s="129"/>
      <c r="VPO133" s="129"/>
      <c r="VPP133" s="129"/>
      <c r="VPQ133" s="129"/>
      <c r="VPR133" s="129"/>
      <c r="VPS133" s="129"/>
      <c r="VPT133" s="129"/>
      <c r="VPU133" s="129"/>
      <c r="VPV133" s="129"/>
      <c r="VPW133" s="129"/>
      <c r="VPX133" s="129"/>
      <c r="VPY133" s="129"/>
      <c r="VPZ133" s="129"/>
      <c r="VQA133" s="129"/>
      <c r="VQB133" s="129"/>
      <c r="VQC133" s="129"/>
      <c r="VQD133" s="129"/>
      <c r="VQE133" s="129"/>
      <c r="VQF133" s="129"/>
      <c r="VQG133" s="129"/>
      <c r="VQH133" s="129"/>
      <c r="VQI133" s="129"/>
      <c r="VQJ133" s="129"/>
      <c r="VQK133" s="129"/>
      <c r="VQL133" s="129"/>
      <c r="VQM133" s="129"/>
      <c r="VQN133" s="129"/>
      <c r="VQO133" s="129"/>
      <c r="VQP133" s="129"/>
      <c r="VQQ133" s="129"/>
      <c r="VQR133" s="129"/>
      <c r="VQS133" s="129"/>
      <c r="VQT133" s="129"/>
      <c r="VQU133" s="129"/>
      <c r="VQV133" s="129"/>
      <c r="VQW133" s="129"/>
      <c r="VQX133" s="129"/>
      <c r="VQY133" s="129"/>
      <c r="VQZ133" s="129"/>
      <c r="VRA133" s="129"/>
      <c r="VRB133" s="129"/>
      <c r="VRC133" s="129"/>
      <c r="VRD133" s="129"/>
      <c r="VRE133" s="129"/>
      <c r="VRF133" s="129"/>
      <c r="VRG133" s="129"/>
      <c r="VRH133" s="129"/>
      <c r="VRI133" s="129"/>
      <c r="VRJ133" s="129"/>
      <c r="VRK133" s="129"/>
      <c r="VRL133" s="129"/>
      <c r="VRM133" s="129"/>
      <c r="VRN133" s="129"/>
      <c r="VRO133" s="129"/>
      <c r="VRP133" s="129"/>
      <c r="VRQ133" s="129"/>
      <c r="VRR133" s="129"/>
      <c r="VRS133" s="129"/>
      <c r="VRT133" s="129"/>
      <c r="VRU133" s="129"/>
      <c r="VRV133" s="129"/>
      <c r="VRW133" s="129"/>
      <c r="VRX133" s="129"/>
      <c r="VRY133" s="129"/>
      <c r="VRZ133" s="129"/>
      <c r="VSA133" s="129"/>
      <c r="VSB133" s="129"/>
      <c r="VSC133" s="129"/>
      <c r="VSD133" s="129"/>
      <c r="VSE133" s="129"/>
      <c r="VSF133" s="129"/>
      <c r="VSG133" s="129"/>
      <c r="VSH133" s="129"/>
      <c r="VSI133" s="129"/>
      <c r="VSJ133" s="129"/>
      <c r="VSK133" s="129"/>
      <c r="VSL133" s="129"/>
      <c r="VSM133" s="129"/>
      <c r="VSN133" s="129"/>
      <c r="VSO133" s="129"/>
      <c r="VSP133" s="129"/>
      <c r="VSQ133" s="129"/>
      <c r="VSR133" s="129"/>
      <c r="VSS133" s="129"/>
      <c r="VST133" s="129"/>
      <c r="VSU133" s="129"/>
      <c r="VSV133" s="129"/>
      <c r="VSW133" s="129"/>
      <c r="VSX133" s="129"/>
      <c r="VSY133" s="129"/>
      <c r="VSZ133" s="129"/>
      <c r="VTA133" s="129"/>
      <c r="VTB133" s="129"/>
      <c r="VTC133" s="129"/>
      <c r="VTD133" s="129"/>
      <c r="VTE133" s="129"/>
      <c r="VTF133" s="129"/>
      <c r="VTG133" s="129"/>
      <c r="VTH133" s="129"/>
      <c r="VTI133" s="129"/>
      <c r="VTJ133" s="129"/>
      <c r="VTK133" s="129"/>
      <c r="VTL133" s="129"/>
      <c r="VTM133" s="129"/>
      <c r="VTN133" s="129"/>
      <c r="VTO133" s="129"/>
      <c r="VTP133" s="129"/>
      <c r="VTQ133" s="129"/>
      <c r="VTR133" s="129"/>
      <c r="VTS133" s="129"/>
      <c r="VTT133" s="129"/>
      <c r="VTU133" s="129"/>
      <c r="VTV133" s="129"/>
      <c r="VTW133" s="129"/>
      <c r="VTX133" s="129"/>
      <c r="VTY133" s="129"/>
      <c r="VTZ133" s="129"/>
      <c r="VUA133" s="129"/>
      <c r="VUB133" s="129"/>
      <c r="VUC133" s="129"/>
      <c r="VUD133" s="129"/>
      <c r="VUE133" s="129"/>
      <c r="VUF133" s="129"/>
      <c r="VUG133" s="129"/>
      <c r="VUH133" s="129"/>
      <c r="VUI133" s="129"/>
      <c r="VUJ133" s="129"/>
      <c r="VUK133" s="129"/>
      <c r="VUL133" s="129"/>
      <c r="VUM133" s="129"/>
      <c r="VUN133" s="129"/>
      <c r="VUO133" s="129"/>
      <c r="VUP133" s="129"/>
      <c r="VUQ133" s="129"/>
      <c r="VUR133" s="129"/>
      <c r="VUS133" s="129"/>
      <c r="VUT133" s="129"/>
      <c r="VUU133" s="129"/>
      <c r="VUV133" s="129"/>
      <c r="VUW133" s="129"/>
      <c r="VUX133" s="129"/>
      <c r="VUY133" s="129"/>
      <c r="VUZ133" s="129"/>
      <c r="VVA133" s="129"/>
      <c r="VVB133" s="129"/>
      <c r="VVC133" s="129"/>
      <c r="VVD133" s="129"/>
      <c r="VVE133" s="129"/>
      <c r="VVF133" s="129"/>
      <c r="VVG133" s="129"/>
      <c r="VVH133" s="129"/>
      <c r="VVI133" s="129"/>
      <c r="VVJ133" s="129"/>
      <c r="VVK133" s="129"/>
      <c r="VVL133" s="129"/>
      <c r="VVM133" s="129"/>
      <c r="VVN133" s="129"/>
      <c r="VVO133" s="129"/>
      <c r="VVP133" s="129"/>
      <c r="VVQ133" s="129"/>
      <c r="VVR133" s="129"/>
      <c r="VVS133" s="129"/>
      <c r="VVT133" s="129"/>
      <c r="VVU133" s="129"/>
      <c r="VVV133" s="129"/>
      <c r="VVW133" s="129"/>
      <c r="VVX133" s="129"/>
      <c r="VVY133" s="129"/>
      <c r="VVZ133" s="129"/>
      <c r="VWA133" s="129"/>
      <c r="VWB133" s="129"/>
      <c r="VWC133" s="129"/>
      <c r="VWD133" s="129"/>
      <c r="VWE133" s="129"/>
      <c r="VWF133" s="129"/>
      <c r="VWG133" s="129"/>
      <c r="VWH133" s="129"/>
      <c r="VWI133" s="129"/>
      <c r="VWJ133" s="129"/>
      <c r="VWK133" s="129"/>
      <c r="VWL133" s="129"/>
      <c r="VWM133" s="129"/>
      <c r="VWN133" s="129"/>
      <c r="VWO133" s="129"/>
      <c r="VWP133" s="129"/>
      <c r="VWQ133" s="129"/>
      <c r="VWR133" s="129"/>
      <c r="VWS133" s="129"/>
      <c r="VWT133" s="129"/>
      <c r="VWU133" s="129"/>
      <c r="VWV133" s="129"/>
      <c r="VWW133" s="129"/>
      <c r="VWX133" s="129"/>
      <c r="VWY133" s="129"/>
      <c r="VWZ133" s="129"/>
      <c r="VXA133" s="129"/>
      <c r="VXB133" s="129"/>
      <c r="VXC133" s="129"/>
      <c r="VXD133" s="129"/>
      <c r="VXE133" s="129"/>
      <c r="VXF133" s="129"/>
      <c r="VXG133" s="129"/>
      <c r="VXH133" s="129"/>
      <c r="VXI133" s="129"/>
      <c r="VXJ133" s="129"/>
      <c r="VXK133" s="129"/>
      <c r="VXL133" s="129"/>
      <c r="VXM133" s="129"/>
      <c r="VXN133" s="129"/>
      <c r="VXO133" s="129"/>
      <c r="VXP133" s="129"/>
      <c r="VXQ133" s="129"/>
      <c r="VXR133" s="129"/>
      <c r="VXS133" s="129"/>
      <c r="VXT133" s="129"/>
      <c r="VXU133" s="129"/>
      <c r="VXV133" s="129"/>
      <c r="VXW133" s="129"/>
      <c r="VXX133" s="129"/>
      <c r="VXY133" s="129"/>
      <c r="VXZ133" s="129"/>
      <c r="VYA133" s="129"/>
      <c r="VYB133" s="129"/>
      <c r="VYC133" s="129"/>
      <c r="VYD133" s="129"/>
      <c r="VYE133" s="129"/>
      <c r="VYF133" s="129"/>
      <c r="VYG133" s="129"/>
      <c r="VYH133" s="129"/>
      <c r="VYI133" s="129"/>
      <c r="VYJ133" s="129"/>
      <c r="VYK133" s="129"/>
      <c r="VYL133" s="129"/>
      <c r="VYM133" s="129"/>
      <c r="VYN133" s="129"/>
      <c r="VYO133" s="129"/>
      <c r="VYP133" s="129"/>
      <c r="VYQ133" s="129"/>
      <c r="VYR133" s="129"/>
      <c r="VYS133" s="129"/>
      <c r="VYT133" s="129"/>
      <c r="VYU133" s="129"/>
      <c r="VYV133" s="129"/>
      <c r="VYW133" s="129"/>
      <c r="VYX133" s="129"/>
      <c r="VYY133" s="129"/>
      <c r="VYZ133" s="129"/>
      <c r="VZA133" s="129"/>
      <c r="VZB133" s="129"/>
      <c r="VZC133" s="129"/>
      <c r="VZD133" s="129"/>
      <c r="VZE133" s="129"/>
      <c r="VZF133" s="129"/>
      <c r="VZG133" s="129"/>
      <c r="VZH133" s="129"/>
      <c r="VZI133" s="129"/>
      <c r="VZJ133" s="129"/>
      <c r="VZK133" s="129"/>
      <c r="VZL133" s="129"/>
      <c r="VZM133" s="129"/>
      <c r="VZN133" s="129"/>
      <c r="VZO133" s="129"/>
      <c r="VZP133" s="129"/>
      <c r="VZQ133" s="129"/>
      <c r="VZR133" s="129"/>
      <c r="VZS133" s="129"/>
      <c r="VZT133" s="129"/>
      <c r="VZU133" s="129"/>
      <c r="VZV133" s="129"/>
      <c r="VZW133" s="129"/>
      <c r="VZX133" s="129"/>
      <c r="VZY133" s="129"/>
      <c r="VZZ133" s="129"/>
      <c r="WAA133" s="129"/>
      <c r="WAB133" s="129"/>
      <c r="WAC133" s="129"/>
      <c r="WAD133" s="129"/>
      <c r="WAE133" s="129"/>
      <c r="WAF133" s="129"/>
      <c r="WAG133" s="129"/>
      <c r="WAH133" s="129"/>
      <c r="WAI133" s="129"/>
      <c r="WAJ133" s="129"/>
      <c r="WAK133" s="129"/>
      <c r="WAL133" s="129"/>
      <c r="WAM133" s="129"/>
      <c r="WAN133" s="129"/>
      <c r="WAO133" s="129"/>
      <c r="WAP133" s="129"/>
      <c r="WAQ133" s="129"/>
      <c r="WAR133" s="129"/>
      <c r="WAS133" s="129"/>
      <c r="WAT133" s="129"/>
      <c r="WAU133" s="129"/>
      <c r="WAV133" s="129"/>
      <c r="WAW133" s="129"/>
      <c r="WAX133" s="129"/>
      <c r="WAY133" s="129"/>
      <c r="WAZ133" s="129"/>
      <c r="WBA133" s="129"/>
      <c r="WBB133" s="129"/>
      <c r="WBC133" s="129"/>
      <c r="WBD133" s="129"/>
      <c r="WBE133" s="129"/>
      <c r="WBF133" s="129"/>
      <c r="WBG133" s="129"/>
      <c r="WBH133" s="129"/>
      <c r="WBI133" s="129"/>
      <c r="WBJ133" s="129"/>
      <c r="WBK133" s="129"/>
      <c r="WBL133" s="129"/>
      <c r="WBM133" s="129"/>
      <c r="WBN133" s="129"/>
      <c r="WBO133" s="129"/>
      <c r="WBP133" s="129"/>
      <c r="WBQ133" s="129"/>
      <c r="WBR133" s="129"/>
      <c r="WBS133" s="129"/>
      <c r="WBT133" s="129"/>
      <c r="WBU133" s="129"/>
      <c r="WBV133" s="129"/>
      <c r="WBW133" s="129"/>
      <c r="WBX133" s="129"/>
      <c r="WBY133" s="129"/>
      <c r="WBZ133" s="129"/>
      <c r="WCA133" s="129"/>
      <c r="WCB133" s="129"/>
      <c r="WCC133" s="129"/>
      <c r="WCD133" s="129"/>
      <c r="WCE133" s="129"/>
      <c r="WCF133" s="129"/>
      <c r="WCG133" s="129"/>
      <c r="WCH133" s="129"/>
      <c r="WCI133" s="129"/>
      <c r="WCJ133" s="129"/>
      <c r="WCK133" s="129"/>
      <c r="WCL133" s="129"/>
      <c r="WCM133" s="129"/>
      <c r="WCN133" s="129"/>
      <c r="WCO133" s="129"/>
      <c r="WCP133" s="129"/>
      <c r="WCQ133" s="129"/>
      <c r="WCR133" s="129"/>
      <c r="WCS133" s="129"/>
      <c r="WCT133" s="129"/>
      <c r="WCU133" s="129"/>
      <c r="WCV133" s="129"/>
      <c r="WCW133" s="129"/>
      <c r="WCX133" s="129"/>
      <c r="WCY133" s="129"/>
      <c r="WCZ133" s="129"/>
      <c r="WDA133" s="129"/>
      <c r="WDB133" s="129"/>
      <c r="WDC133" s="129"/>
      <c r="WDD133" s="129"/>
      <c r="WDE133" s="129"/>
      <c r="WDF133" s="129"/>
      <c r="WDG133" s="129"/>
      <c r="WDH133" s="129"/>
      <c r="WDI133" s="129"/>
      <c r="WDJ133" s="129"/>
      <c r="WDK133" s="129"/>
      <c r="WDL133" s="129"/>
      <c r="WDM133" s="129"/>
      <c r="WDN133" s="129"/>
      <c r="WDO133" s="129"/>
      <c r="WDP133" s="129"/>
      <c r="WDQ133" s="129"/>
      <c r="WDR133" s="129"/>
      <c r="WDS133" s="129"/>
      <c r="WDT133" s="129"/>
      <c r="WDU133" s="129"/>
      <c r="WDV133" s="129"/>
      <c r="WDW133" s="129"/>
      <c r="WDX133" s="129"/>
      <c r="WDY133" s="129"/>
      <c r="WDZ133" s="129"/>
      <c r="WEA133" s="129"/>
      <c r="WEB133" s="129"/>
      <c r="WEC133" s="129"/>
      <c r="WED133" s="129"/>
      <c r="WEE133" s="129"/>
      <c r="WEF133" s="129"/>
      <c r="WEG133" s="129"/>
      <c r="WEH133" s="129"/>
      <c r="WEI133" s="129"/>
      <c r="WEJ133" s="129"/>
      <c r="WEK133" s="129"/>
      <c r="WEL133" s="129"/>
      <c r="WEM133" s="129"/>
      <c r="WEN133" s="129"/>
      <c r="WEO133" s="129"/>
      <c r="WEP133" s="129"/>
      <c r="WEQ133" s="129"/>
      <c r="WER133" s="129"/>
      <c r="WES133" s="129"/>
      <c r="WET133" s="129"/>
      <c r="WEU133" s="129"/>
      <c r="WEV133" s="129"/>
      <c r="WEW133" s="129"/>
      <c r="WEX133" s="129"/>
      <c r="WEY133" s="129"/>
      <c r="WEZ133" s="129"/>
      <c r="WFA133" s="129"/>
      <c r="WFB133" s="129"/>
      <c r="WFC133" s="129"/>
      <c r="WFD133" s="129"/>
      <c r="WFE133" s="129"/>
      <c r="WFF133" s="129"/>
      <c r="WFG133" s="129"/>
      <c r="WFH133" s="129"/>
      <c r="WFI133" s="129"/>
      <c r="WFJ133" s="129"/>
      <c r="WFK133" s="129"/>
      <c r="WFL133" s="129"/>
      <c r="WFM133" s="129"/>
      <c r="WFN133" s="129"/>
      <c r="WFO133" s="129"/>
      <c r="WFP133" s="129"/>
      <c r="WFQ133" s="129"/>
      <c r="WFR133" s="129"/>
      <c r="WFS133" s="129"/>
      <c r="WFT133" s="129"/>
      <c r="WFU133" s="129"/>
      <c r="WFV133" s="129"/>
      <c r="WFW133" s="129"/>
      <c r="WFX133" s="129"/>
      <c r="WFY133" s="129"/>
      <c r="WFZ133" s="129"/>
      <c r="WGA133" s="129"/>
      <c r="WGB133" s="129"/>
      <c r="WGC133" s="129"/>
      <c r="WGD133" s="129"/>
      <c r="WGE133" s="129"/>
      <c r="WGF133" s="129"/>
      <c r="WGG133" s="129"/>
      <c r="WGH133" s="129"/>
      <c r="WGI133" s="129"/>
      <c r="WGJ133" s="129"/>
      <c r="WGK133" s="129"/>
      <c r="WGL133" s="129"/>
      <c r="WGM133" s="129"/>
      <c r="WGN133" s="129"/>
      <c r="WGO133" s="129"/>
      <c r="WGP133" s="129"/>
      <c r="WGQ133" s="129"/>
      <c r="WGR133" s="129"/>
      <c r="WGS133" s="129"/>
      <c r="WGT133" s="129"/>
      <c r="WGU133" s="129"/>
      <c r="WGV133" s="129"/>
      <c r="WGW133" s="129"/>
      <c r="WGX133" s="129"/>
      <c r="WGY133" s="129"/>
      <c r="WGZ133" s="129"/>
      <c r="WHA133" s="129"/>
      <c r="WHB133" s="129"/>
      <c r="WHC133" s="129"/>
      <c r="WHD133" s="129"/>
      <c r="WHE133" s="129"/>
      <c r="WHF133" s="129"/>
      <c r="WHG133" s="129"/>
      <c r="WHH133" s="129"/>
      <c r="WHI133" s="129"/>
      <c r="WHJ133" s="129"/>
      <c r="WHK133" s="129"/>
      <c r="WHL133" s="129"/>
      <c r="WHM133" s="129"/>
      <c r="WHN133" s="129"/>
      <c r="WHO133" s="129"/>
      <c r="WHP133" s="129"/>
      <c r="WHQ133" s="129"/>
      <c r="WHR133" s="129"/>
      <c r="WHS133" s="129"/>
      <c r="WHT133" s="129"/>
      <c r="WHU133" s="129"/>
      <c r="WHV133" s="129"/>
      <c r="WHW133" s="129"/>
      <c r="WHX133" s="129"/>
      <c r="WHY133" s="129"/>
      <c r="WHZ133" s="129"/>
      <c r="WIA133" s="129"/>
      <c r="WIB133" s="129"/>
      <c r="WIC133" s="129"/>
      <c r="WID133" s="129"/>
      <c r="WIE133" s="129"/>
      <c r="WIF133" s="129"/>
      <c r="WIG133" s="129"/>
      <c r="WIH133" s="129"/>
      <c r="WII133" s="129"/>
      <c r="WIJ133" s="129"/>
      <c r="WIK133" s="129"/>
      <c r="WIL133" s="129"/>
      <c r="WIM133" s="129"/>
      <c r="WIN133" s="129"/>
      <c r="WIO133" s="129"/>
      <c r="WIP133" s="129"/>
      <c r="WIQ133" s="129"/>
      <c r="WIR133" s="129"/>
      <c r="WIS133" s="129"/>
      <c r="WIT133" s="129"/>
      <c r="WIU133" s="129"/>
      <c r="WIV133" s="129"/>
      <c r="WIW133" s="129"/>
      <c r="WIX133" s="129"/>
      <c r="WIY133" s="129"/>
      <c r="WIZ133" s="129"/>
      <c r="WJA133" s="129"/>
      <c r="WJB133" s="129"/>
      <c r="WJC133" s="129"/>
      <c r="WJD133" s="129"/>
      <c r="WJE133" s="129"/>
      <c r="WJF133" s="129"/>
      <c r="WJG133" s="129"/>
      <c r="WJH133" s="129"/>
      <c r="WJI133" s="129"/>
      <c r="WJJ133" s="129"/>
      <c r="WJK133" s="129"/>
      <c r="WJL133" s="129"/>
      <c r="WJM133" s="129"/>
      <c r="WJN133" s="129"/>
      <c r="WJO133" s="129"/>
      <c r="WJP133" s="129"/>
      <c r="WJQ133" s="129"/>
      <c r="WJR133" s="129"/>
      <c r="WJS133" s="129"/>
      <c r="WJT133" s="129"/>
      <c r="WJU133" s="129"/>
      <c r="WJV133" s="129"/>
      <c r="WJW133" s="129"/>
      <c r="WJX133" s="129"/>
      <c r="WJY133" s="129"/>
      <c r="WJZ133" s="129"/>
      <c r="WKA133" s="129"/>
      <c r="WKB133" s="129"/>
      <c r="WKC133" s="129"/>
      <c r="WKD133" s="129"/>
      <c r="WKE133" s="129"/>
      <c r="WKF133" s="129"/>
      <c r="WKG133" s="129"/>
      <c r="WKH133" s="129"/>
      <c r="WKI133" s="129"/>
      <c r="WKJ133" s="129"/>
      <c r="WKK133" s="129"/>
      <c r="WKL133" s="129"/>
      <c r="WKM133" s="129"/>
      <c r="WKN133" s="129"/>
      <c r="WKO133" s="129"/>
      <c r="WKP133" s="129"/>
      <c r="WKQ133" s="129"/>
      <c r="WKR133" s="129"/>
      <c r="WKS133" s="129"/>
      <c r="WKT133" s="129"/>
      <c r="WKU133" s="129"/>
      <c r="WKV133" s="129"/>
      <c r="WKW133" s="129"/>
      <c r="WKX133" s="129"/>
      <c r="WKY133" s="129"/>
      <c r="WKZ133" s="129"/>
      <c r="WLA133" s="129"/>
      <c r="WLB133" s="129"/>
      <c r="WLC133" s="129"/>
      <c r="WLD133" s="129"/>
      <c r="WLE133" s="129"/>
      <c r="WLF133" s="129"/>
      <c r="WLG133" s="129"/>
      <c r="WLH133" s="129"/>
      <c r="WLI133" s="129"/>
      <c r="WLJ133" s="129"/>
      <c r="WLK133" s="129"/>
      <c r="WLL133" s="129"/>
      <c r="WLM133" s="129"/>
      <c r="WLN133" s="129"/>
      <c r="WLO133" s="129"/>
      <c r="WLP133" s="129"/>
      <c r="WLQ133" s="129"/>
      <c r="WLR133" s="129"/>
      <c r="WLS133" s="129"/>
      <c r="WLT133" s="129"/>
      <c r="WLU133" s="129"/>
      <c r="WLV133" s="129"/>
      <c r="WLW133" s="129"/>
      <c r="WLX133" s="129"/>
      <c r="WLY133" s="129"/>
      <c r="WLZ133" s="129"/>
      <c r="WMA133" s="129"/>
      <c r="WMB133" s="129"/>
      <c r="WMC133" s="129"/>
      <c r="WMD133" s="129"/>
      <c r="WME133" s="129"/>
      <c r="WMF133" s="129"/>
      <c r="WMG133" s="129"/>
      <c r="WMH133" s="129"/>
      <c r="WMI133" s="129"/>
      <c r="WMJ133" s="129"/>
      <c r="WMK133" s="129"/>
      <c r="WML133" s="129"/>
      <c r="WMM133" s="129"/>
      <c r="WMN133" s="129"/>
      <c r="WMO133" s="129"/>
      <c r="WMP133" s="129"/>
      <c r="WMQ133" s="129"/>
      <c r="WMR133" s="129"/>
      <c r="WMS133" s="129"/>
      <c r="WMT133" s="129"/>
      <c r="WMU133" s="129"/>
      <c r="WMV133" s="129"/>
      <c r="WMW133" s="129"/>
      <c r="WMX133" s="129"/>
      <c r="WMY133" s="129"/>
      <c r="WMZ133" s="129"/>
      <c r="WNA133" s="129"/>
      <c r="WNB133" s="129"/>
      <c r="WNC133" s="129"/>
      <c r="WND133" s="129"/>
      <c r="WNE133" s="129"/>
      <c r="WNF133" s="129"/>
      <c r="WNG133" s="129"/>
      <c r="WNH133" s="129"/>
      <c r="WNI133" s="129"/>
      <c r="WNJ133" s="129"/>
      <c r="WNK133" s="129"/>
      <c r="WNL133" s="129"/>
      <c r="WNM133" s="129"/>
      <c r="WNN133" s="129"/>
      <c r="WNO133" s="129"/>
      <c r="WNP133" s="129"/>
      <c r="WNQ133" s="129"/>
      <c r="WNR133" s="129"/>
      <c r="WNS133" s="129"/>
      <c r="WNT133" s="129"/>
      <c r="WNU133" s="129"/>
      <c r="WNV133" s="129"/>
      <c r="WNW133" s="129"/>
      <c r="WNX133" s="129"/>
      <c r="WNY133" s="129"/>
      <c r="WNZ133" s="129"/>
      <c r="WOA133" s="129"/>
      <c r="WOB133" s="129"/>
      <c r="WOC133" s="129"/>
      <c r="WOD133" s="129"/>
      <c r="WOE133" s="129"/>
      <c r="WOF133" s="129"/>
      <c r="WOG133" s="129"/>
      <c r="WOH133" s="129"/>
      <c r="WOI133" s="129"/>
      <c r="WOJ133" s="129"/>
      <c r="WOK133" s="129"/>
      <c r="WOL133" s="129"/>
      <c r="WOM133" s="129"/>
      <c r="WON133" s="129"/>
      <c r="WOO133" s="129"/>
      <c r="WOP133" s="129"/>
      <c r="WOQ133" s="129"/>
      <c r="WOR133" s="129"/>
      <c r="WOS133" s="129"/>
      <c r="WOT133" s="129"/>
      <c r="WOU133" s="129"/>
      <c r="WOV133" s="129"/>
      <c r="WOW133" s="129"/>
      <c r="WOX133" s="129"/>
      <c r="WOY133" s="129"/>
      <c r="WOZ133" s="129"/>
      <c r="WPA133" s="129"/>
      <c r="WPB133" s="129"/>
      <c r="WPC133" s="129"/>
      <c r="WPD133" s="129"/>
      <c r="WPE133" s="129"/>
      <c r="WPF133" s="129"/>
      <c r="WPG133" s="129"/>
      <c r="WPH133" s="129"/>
      <c r="WPI133" s="129"/>
      <c r="WPJ133" s="129"/>
      <c r="WPK133" s="129"/>
      <c r="WPL133" s="129"/>
      <c r="WPM133" s="129"/>
      <c r="WPN133" s="129"/>
      <c r="WPO133" s="129"/>
      <c r="WPP133" s="129"/>
      <c r="WPQ133" s="129"/>
      <c r="WPR133" s="129"/>
      <c r="WPS133" s="129"/>
      <c r="WPT133" s="129"/>
      <c r="WPU133" s="129"/>
      <c r="WPV133" s="129"/>
      <c r="WPW133" s="129"/>
      <c r="WPX133" s="129"/>
      <c r="WPY133" s="129"/>
      <c r="WPZ133" s="129"/>
      <c r="WQA133" s="129"/>
      <c r="WQB133" s="129"/>
      <c r="WQC133" s="129"/>
      <c r="WQD133" s="129"/>
      <c r="WQE133" s="129"/>
      <c r="WQF133" s="129"/>
      <c r="WQG133" s="129"/>
      <c r="WQH133" s="129"/>
      <c r="WQI133" s="129"/>
      <c r="WQJ133" s="129"/>
      <c r="WQK133" s="129"/>
      <c r="WQL133" s="129"/>
      <c r="WQM133" s="129"/>
      <c r="WQN133" s="129"/>
      <c r="WQO133" s="129"/>
      <c r="WQP133" s="129"/>
      <c r="WQQ133" s="129"/>
      <c r="WQR133" s="129"/>
      <c r="WQS133" s="129"/>
      <c r="WQT133" s="129"/>
      <c r="WQU133" s="129"/>
      <c r="WQV133" s="129"/>
      <c r="WQW133" s="129"/>
      <c r="WQX133" s="129"/>
      <c r="WQY133" s="129"/>
      <c r="WQZ133" s="129"/>
      <c r="WRA133" s="129"/>
      <c r="WRB133" s="129"/>
      <c r="WRC133" s="129"/>
      <c r="WRD133" s="129"/>
      <c r="WRE133" s="129"/>
      <c r="WRF133" s="129"/>
      <c r="WRG133" s="129"/>
      <c r="WRH133" s="129"/>
      <c r="WRI133" s="129"/>
      <c r="WRJ133" s="129"/>
      <c r="WRK133" s="129"/>
      <c r="WRL133" s="129"/>
      <c r="WRM133" s="129"/>
      <c r="WRN133" s="129"/>
      <c r="WRO133" s="129"/>
      <c r="WRP133" s="129"/>
      <c r="WRQ133" s="129"/>
      <c r="WRR133" s="129"/>
      <c r="WRS133" s="129"/>
      <c r="WRT133" s="129"/>
      <c r="WRU133" s="129"/>
      <c r="WRV133" s="129"/>
      <c r="WRW133" s="129"/>
      <c r="WRX133" s="129"/>
      <c r="WRY133" s="129"/>
      <c r="WRZ133" s="129"/>
      <c r="WSA133" s="129"/>
      <c r="WSB133" s="129"/>
      <c r="WSC133" s="129"/>
      <c r="WSD133" s="129"/>
      <c r="WSE133" s="129"/>
      <c r="WSF133" s="129"/>
      <c r="WSG133" s="129"/>
      <c r="WSH133" s="129"/>
      <c r="WSI133" s="129"/>
      <c r="WSJ133" s="129"/>
      <c r="WSK133" s="129"/>
      <c r="WSL133" s="129"/>
      <c r="WSM133" s="129"/>
      <c r="WSN133" s="129"/>
      <c r="WSO133" s="129"/>
      <c r="WSP133" s="129"/>
      <c r="WSQ133" s="129"/>
      <c r="WSR133" s="129"/>
      <c r="WSS133" s="129"/>
      <c r="WST133" s="129"/>
      <c r="WSU133" s="129"/>
      <c r="WSV133" s="129"/>
      <c r="WSW133" s="129"/>
      <c r="WSX133" s="129"/>
      <c r="WSY133" s="129"/>
      <c r="WSZ133" s="129"/>
      <c r="WTA133" s="129"/>
      <c r="WTB133" s="129"/>
      <c r="WTC133" s="129"/>
      <c r="WTD133" s="129"/>
      <c r="WTE133" s="129"/>
      <c r="WTF133" s="129"/>
      <c r="WTG133" s="129"/>
      <c r="WTH133" s="129"/>
      <c r="WTI133" s="129"/>
      <c r="WTJ133" s="129"/>
      <c r="WTK133" s="129"/>
      <c r="WTL133" s="129"/>
      <c r="WTM133" s="129"/>
      <c r="WTN133" s="129"/>
      <c r="WTO133" s="129"/>
      <c r="WTP133" s="129"/>
      <c r="WTQ133" s="129"/>
      <c r="WTR133" s="129"/>
      <c r="WTS133" s="129"/>
      <c r="WTT133" s="129"/>
      <c r="WTU133" s="129"/>
      <c r="WTV133" s="129"/>
      <c r="WTW133" s="129"/>
      <c r="WTX133" s="129"/>
      <c r="WTY133" s="129"/>
      <c r="WTZ133" s="129"/>
      <c r="WUA133" s="129"/>
      <c r="WUB133" s="129"/>
      <c r="WUC133" s="129"/>
      <c r="WUD133" s="129"/>
      <c r="WUE133" s="129"/>
      <c r="WUF133" s="129"/>
      <c r="WUG133" s="129"/>
      <c r="WUH133" s="129"/>
      <c r="WUI133" s="129"/>
      <c r="WUJ133" s="129"/>
      <c r="WUK133" s="129"/>
      <c r="WUL133" s="129"/>
      <c r="WUM133" s="129"/>
      <c r="WUN133" s="129"/>
      <c r="WUO133" s="129"/>
      <c r="WUP133" s="129"/>
      <c r="WUQ133" s="129"/>
      <c r="WUR133" s="129"/>
      <c r="WUS133" s="129"/>
      <c r="WUT133" s="129"/>
      <c r="WUU133" s="129"/>
      <c r="WUV133" s="129"/>
      <c r="WUW133" s="129"/>
      <c r="WUX133" s="129"/>
      <c r="WUY133" s="129"/>
      <c r="WUZ133" s="129"/>
      <c r="WVA133" s="129"/>
      <c r="WVB133" s="129"/>
      <c r="WVC133" s="129"/>
      <c r="WVD133" s="129"/>
      <c r="WVE133" s="129"/>
      <c r="WVF133" s="129"/>
      <c r="WVG133" s="129"/>
      <c r="WVH133" s="129"/>
      <c r="WVI133" s="129"/>
      <c r="WVJ133" s="129"/>
      <c r="WVK133" s="129"/>
      <c r="WVL133" s="129"/>
      <c r="WVM133" s="129"/>
      <c r="WVN133" s="129"/>
      <c r="WVO133" s="129"/>
      <c r="WVP133" s="129"/>
      <c r="WVQ133" s="129"/>
      <c r="WVR133" s="129"/>
      <c r="WVS133" s="129"/>
      <c r="WVT133" s="129"/>
      <c r="WVU133" s="129"/>
      <c r="WVV133" s="129"/>
      <c r="WVW133" s="129"/>
      <c r="WVX133" s="129"/>
      <c r="WVY133" s="129"/>
      <c r="WVZ133" s="129"/>
      <c r="WWA133" s="129"/>
      <c r="WWB133" s="129"/>
      <c r="WWC133" s="129"/>
      <c r="WWD133" s="129"/>
      <c r="WWE133" s="129"/>
      <c r="WWF133" s="129"/>
      <c r="WWG133" s="129"/>
      <c r="WWH133" s="129"/>
      <c r="WWI133" s="129"/>
      <c r="WWJ133" s="129"/>
      <c r="WWK133" s="129"/>
      <c r="WWL133" s="129"/>
      <c r="WWM133" s="129"/>
      <c r="WWN133" s="129"/>
      <c r="WWO133" s="129"/>
      <c r="WWP133" s="129"/>
      <c r="WWQ133" s="129"/>
      <c r="WWR133" s="129"/>
      <c r="WWS133" s="129"/>
      <c r="WWT133" s="129"/>
      <c r="WWU133" s="129"/>
      <c r="WWV133" s="129"/>
      <c r="WWW133" s="129"/>
      <c r="WWX133" s="129"/>
      <c r="WWY133" s="129"/>
      <c r="WWZ133" s="129"/>
      <c r="WXA133" s="129"/>
      <c r="WXB133" s="129"/>
      <c r="WXC133" s="129"/>
      <c r="WXD133" s="129"/>
      <c r="WXE133" s="129"/>
      <c r="WXF133" s="129"/>
      <c r="WXG133" s="129"/>
      <c r="WXH133" s="129"/>
      <c r="WXI133" s="129"/>
      <c r="WXJ133" s="129"/>
      <c r="WXK133" s="129"/>
      <c r="WXL133" s="129"/>
      <c r="WXM133" s="129"/>
      <c r="WXN133" s="129"/>
      <c r="WXO133" s="129"/>
      <c r="WXP133" s="129"/>
      <c r="WXQ133" s="129"/>
      <c r="WXR133" s="129"/>
      <c r="WXS133" s="129"/>
      <c r="WXT133" s="129"/>
      <c r="WXU133" s="129"/>
      <c r="WXV133" s="129"/>
      <c r="WXW133" s="129"/>
      <c r="WXX133" s="129"/>
      <c r="WXY133" s="129"/>
      <c r="WXZ133" s="129"/>
      <c r="WYA133" s="129"/>
      <c r="WYB133" s="129"/>
      <c r="WYC133" s="129"/>
      <c r="WYD133" s="129"/>
      <c r="WYE133" s="129"/>
      <c r="WYF133" s="129"/>
      <c r="WYG133" s="129"/>
      <c r="WYH133" s="129"/>
      <c r="WYI133" s="129"/>
      <c r="WYJ133" s="129"/>
      <c r="WYK133" s="129"/>
      <c r="WYL133" s="129"/>
      <c r="WYM133" s="129"/>
      <c r="WYN133" s="129"/>
      <c r="WYO133" s="129"/>
      <c r="WYP133" s="129"/>
      <c r="WYQ133" s="129"/>
      <c r="WYR133" s="129"/>
      <c r="WYS133" s="129"/>
      <c r="WYT133" s="129"/>
      <c r="WYU133" s="129"/>
      <c r="WYV133" s="129"/>
      <c r="WYW133" s="129"/>
      <c r="WYX133" s="129"/>
      <c r="WYY133" s="129"/>
      <c r="WYZ133" s="129"/>
      <c r="WZA133" s="129"/>
      <c r="WZB133" s="129"/>
      <c r="WZC133" s="129"/>
      <c r="WZD133" s="129"/>
      <c r="WZE133" s="129"/>
      <c r="WZF133" s="129"/>
      <c r="WZG133" s="129"/>
      <c r="WZH133" s="129"/>
      <c r="WZI133" s="129"/>
      <c r="WZJ133" s="129"/>
      <c r="WZK133" s="129"/>
      <c r="WZL133" s="129"/>
      <c r="WZM133" s="129"/>
      <c r="WZN133" s="129"/>
      <c r="WZO133" s="129"/>
      <c r="WZP133" s="129"/>
      <c r="WZQ133" s="129"/>
      <c r="WZR133" s="129"/>
      <c r="WZS133" s="129"/>
      <c r="WZT133" s="129"/>
      <c r="WZU133" s="129"/>
      <c r="WZV133" s="129"/>
      <c r="WZW133" s="129"/>
      <c r="WZX133" s="129"/>
      <c r="WZY133" s="129"/>
      <c r="WZZ133" s="129"/>
      <c r="XAA133" s="129"/>
      <c r="XAB133" s="129"/>
      <c r="XAC133" s="129"/>
      <c r="XAD133" s="129"/>
      <c r="XAE133" s="129"/>
      <c r="XAF133" s="129"/>
      <c r="XAG133" s="129"/>
      <c r="XAH133" s="129"/>
      <c r="XAI133" s="129"/>
      <c r="XAJ133" s="129"/>
      <c r="XAK133" s="129"/>
      <c r="XAL133" s="129"/>
      <c r="XAM133" s="129"/>
      <c r="XAN133" s="129"/>
      <c r="XAO133" s="129"/>
      <c r="XAP133" s="129"/>
      <c r="XAQ133" s="129"/>
      <c r="XAR133" s="129"/>
      <c r="XAS133" s="129"/>
      <c r="XAT133" s="129"/>
      <c r="XAU133" s="129"/>
      <c r="XAV133" s="129"/>
      <c r="XAW133" s="129"/>
      <c r="XAX133" s="129"/>
      <c r="XAY133" s="129"/>
      <c r="XAZ133" s="129"/>
      <c r="XBA133" s="129"/>
      <c r="XBB133" s="129"/>
      <c r="XBC133" s="129"/>
      <c r="XBD133" s="129"/>
      <c r="XBE133" s="129"/>
      <c r="XBF133" s="129"/>
      <c r="XBG133" s="129"/>
      <c r="XBH133" s="129"/>
      <c r="XBI133" s="129"/>
      <c r="XBJ133" s="129"/>
      <c r="XBK133" s="129"/>
      <c r="XBL133" s="129"/>
      <c r="XBM133" s="129"/>
      <c r="XBN133" s="129"/>
      <c r="XBO133" s="129"/>
      <c r="XBP133" s="129"/>
      <c r="XBQ133" s="129"/>
      <c r="XBR133" s="129"/>
      <c r="XBS133" s="129"/>
      <c r="XBT133" s="129"/>
      <c r="XBU133" s="129"/>
      <c r="XBV133" s="129"/>
      <c r="XBW133" s="129"/>
      <c r="XBX133" s="129"/>
      <c r="XBY133" s="129"/>
      <c r="XBZ133" s="129"/>
      <c r="XCA133" s="129"/>
      <c r="XCB133" s="129"/>
      <c r="XCC133" s="129"/>
      <c r="XCD133" s="129"/>
      <c r="XCE133" s="129"/>
      <c r="XCF133" s="129"/>
      <c r="XCG133" s="129"/>
      <c r="XCH133" s="129"/>
      <c r="XCI133" s="129"/>
      <c r="XCJ133" s="129"/>
      <c r="XCK133" s="129"/>
      <c r="XCL133" s="129"/>
      <c r="XCM133" s="129"/>
      <c r="XCN133" s="129"/>
      <c r="XCO133" s="129"/>
      <c r="XCP133" s="129"/>
      <c r="XCQ133" s="129"/>
      <c r="XCR133" s="129"/>
      <c r="XCS133" s="129"/>
      <c r="XCT133" s="129"/>
      <c r="XCU133" s="129"/>
      <c r="XCV133" s="129"/>
      <c r="XCW133" s="129"/>
      <c r="XCX133" s="129"/>
      <c r="XCY133" s="129"/>
      <c r="XCZ133" s="129"/>
      <c r="XDA133" s="129"/>
      <c r="XDB133" s="129"/>
      <c r="XDC133" s="129"/>
      <c r="XDD133" s="129"/>
      <c r="XDE133" s="129"/>
      <c r="XDF133" s="129"/>
      <c r="XDG133" s="129"/>
      <c r="XDH133" s="129"/>
      <c r="XDI133" s="129"/>
      <c r="XDJ133" s="129"/>
      <c r="XDK133" s="129"/>
      <c r="XDL133" s="129"/>
      <c r="XDM133" s="129"/>
      <c r="XDN133" s="129"/>
      <c r="XDO133" s="129"/>
      <c r="XDP133" s="129"/>
      <c r="XDQ133" s="129"/>
      <c r="XDR133" s="129"/>
      <c r="XDS133" s="129"/>
      <c r="XDT133" s="129"/>
      <c r="XDU133" s="129"/>
      <c r="XDV133" s="129"/>
      <c r="XDW133" s="129"/>
      <c r="XDX133" s="129"/>
      <c r="XDY133" s="129"/>
      <c r="XDZ133" s="129"/>
      <c r="XEA133" s="129"/>
      <c r="XEB133" s="129"/>
      <c r="XEC133" s="129"/>
      <c r="XED133" s="129"/>
      <c r="XEE133" s="129"/>
      <c r="XEF133" s="129"/>
      <c r="XEG133" s="129"/>
      <c r="XEH133" s="129"/>
      <c r="XEI133" s="129"/>
      <c r="XEJ133" s="129"/>
      <c r="XEK133" s="129"/>
      <c r="XEL133" s="129"/>
      <c r="XEM133" s="129"/>
      <c r="XEN133" s="129"/>
      <c r="XEO133" s="129"/>
      <c r="XEP133" s="129"/>
      <c r="XEQ133" s="129"/>
      <c r="XER133" s="129"/>
      <c r="XES133" s="129"/>
      <c r="XET133" s="129"/>
      <c r="XEU133" s="129"/>
      <c r="XEV133" s="129"/>
      <c r="XEW133" s="129"/>
      <c r="XEX133" s="129"/>
      <c r="XEY133" s="129"/>
      <c r="XEZ133" s="129"/>
      <c r="XFA133" s="129"/>
      <c r="XFB133" s="129"/>
      <c r="XFC133" s="129"/>
      <c r="XFD133" s="129"/>
    </row>
    <row r="134">
      <c r="A134" s="76">
        <v>133</v>
      </c>
      <c r="B134" s="76" t="s">
        <v>1099</v>
      </c>
      <c r="C134" s="77" t="str">
        <f>VLOOKUP(B134,'Cấp phát TN'!C1:G1048574,2,FALSE)</f>
        <v>BSS</v>
      </c>
      <c r="D134" s="107" t="str">
        <f>VLOOKUP(B134,'Cấp phát TN'!C1:G1048574,3,FALSE)</f>
        <v>tuyenpv9</v>
      </c>
      <c r="E134" s="108" t="str">
        <f>VLOOKUP(B134,'Cấp phát TN'!C1:G1048574,4,FALSE)</f>
        <v>vinhtq18</v>
      </c>
      <c r="F134" s="80" t="str">
        <f>VLOOKUP(B134,'Cấp phát TN'!C1:G1048574,5,FALSE)</f>
        <v>SR_VN_20240109_981257</v>
      </c>
      <c r="G134" s="80" t="s">
        <v>883</v>
      </c>
      <c r="H134" s="80">
        <v>2</v>
      </c>
      <c r="I134" s="80"/>
      <c r="J134" s="80"/>
      <c r="K134" s="80"/>
      <c r="L134" s="80">
        <v>100</v>
      </c>
      <c r="M134" s="80"/>
      <c r="N134" s="80"/>
      <c r="O134" s="80"/>
      <c r="P134" s="80"/>
      <c r="Q134" s="124"/>
      <c r="R134" s="80" t="s">
        <v>1827</v>
      </c>
      <c r="S134" s="124" t="s">
        <v>1663</v>
      </c>
      <c r="T134" s="145" t="s">
        <v>1832</v>
      </c>
      <c r="U134" s="129" t="s">
        <v>1833</v>
      </c>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c r="BN134" s="129"/>
      <c r="BO134" s="129"/>
      <c r="BP134" s="129"/>
      <c r="BQ134" s="129"/>
      <c r="BR134" s="129"/>
      <c r="BS134" s="129"/>
      <c r="BT134" s="129"/>
      <c r="BU134" s="129"/>
      <c r="BV134" s="129"/>
      <c r="BW134" s="129"/>
      <c r="BX134" s="129"/>
      <c r="BY134" s="129"/>
      <c r="BZ134" s="129"/>
      <c r="CA134" s="129"/>
      <c r="CB134" s="129"/>
      <c r="CC134" s="129"/>
      <c r="CD134" s="129"/>
      <c r="CE134" s="129"/>
      <c r="CF134" s="129"/>
      <c r="CG134" s="129"/>
      <c r="CH134" s="129"/>
      <c r="CI134" s="129"/>
      <c r="CJ134" s="129"/>
      <c r="CK134" s="129"/>
      <c r="CL134" s="129"/>
      <c r="CM134" s="129"/>
      <c r="CN134" s="129"/>
      <c r="CO134" s="129"/>
      <c r="CP134" s="129"/>
      <c r="CQ134" s="129"/>
      <c r="CR134" s="129"/>
      <c r="CS134" s="129"/>
      <c r="CT134" s="129"/>
      <c r="CU134" s="129"/>
      <c r="CV134" s="129"/>
      <c r="CW134" s="129"/>
      <c r="CX134" s="129"/>
      <c r="CY134" s="129"/>
      <c r="CZ134" s="129"/>
      <c r="DA134" s="129"/>
      <c r="DB134" s="129"/>
      <c r="DC134" s="129"/>
      <c r="DD134" s="129"/>
      <c r="DE134" s="129"/>
      <c r="DF134" s="129"/>
      <c r="DG134" s="129"/>
      <c r="DH134" s="129"/>
      <c r="DI134" s="129"/>
      <c r="DJ134" s="129"/>
      <c r="DK134" s="129"/>
      <c r="DL134" s="129"/>
      <c r="DM134" s="129"/>
      <c r="DN134" s="129"/>
      <c r="DO134" s="129"/>
      <c r="DP134" s="129"/>
      <c r="DQ134" s="129"/>
      <c r="DR134" s="129"/>
      <c r="DS134" s="129"/>
      <c r="DT134" s="129"/>
      <c r="DU134" s="129"/>
      <c r="DV134" s="129"/>
      <c r="DW134" s="129"/>
      <c r="DX134" s="129"/>
      <c r="DY134" s="129"/>
      <c r="DZ134" s="129"/>
      <c r="EA134" s="129"/>
      <c r="EB134" s="129"/>
      <c r="EC134" s="129"/>
      <c r="ED134" s="129"/>
      <c r="EE134" s="129"/>
      <c r="EF134" s="129"/>
      <c r="EG134" s="129"/>
      <c r="EH134" s="129"/>
      <c r="EI134" s="129"/>
      <c r="EJ134" s="129"/>
      <c r="EK134" s="129"/>
      <c r="EL134" s="129"/>
      <c r="EM134" s="129"/>
      <c r="EN134" s="129"/>
      <c r="EO134" s="129"/>
      <c r="EP134" s="129"/>
      <c r="EQ134" s="129"/>
      <c r="ER134" s="129"/>
      <c r="ES134" s="129"/>
      <c r="ET134" s="129"/>
      <c r="EU134" s="129"/>
      <c r="EV134" s="129"/>
      <c r="EW134" s="129"/>
      <c r="EX134" s="129"/>
      <c r="EY134" s="129"/>
      <c r="EZ134" s="129"/>
      <c r="FA134" s="129"/>
      <c r="FB134" s="129"/>
      <c r="FC134" s="129"/>
      <c r="FD134" s="129"/>
      <c r="FE134" s="129"/>
      <c r="FF134" s="129"/>
      <c r="FG134" s="129"/>
      <c r="FH134" s="129"/>
      <c r="FI134" s="129"/>
      <c r="FJ134" s="129"/>
      <c r="FK134" s="129"/>
      <c r="FL134" s="129"/>
      <c r="FM134" s="129"/>
      <c r="FN134" s="129"/>
      <c r="FO134" s="129"/>
      <c r="FP134" s="129"/>
      <c r="FQ134" s="129"/>
      <c r="FR134" s="129"/>
      <c r="FS134" s="129"/>
      <c r="FT134" s="129"/>
      <c r="FU134" s="129"/>
      <c r="FV134" s="129"/>
      <c r="FW134" s="129"/>
      <c r="FX134" s="129"/>
      <c r="FY134" s="129"/>
      <c r="FZ134" s="129"/>
      <c r="GA134" s="129"/>
      <c r="GB134" s="129"/>
      <c r="GC134" s="129"/>
      <c r="GD134" s="129"/>
      <c r="GE134" s="129"/>
      <c r="GF134" s="129"/>
      <c r="GG134" s="129"/>
      <c r="GH134" s="129"/>
      <c r="GI134" s="129"/>
      <c r="GJ134" s="129"/>
      <c r="GK134" s="129"/>
      <c r="GL134" s="129"/>
      <c r="GM134" s="129"/>
      <c r="GN134" s="129"/>
      <c r="GO134" s="129"/>
      <c r="GP134" s="129"/>
      <c r="GQ134" s="129"/>
      <c r="GR134" s="129"/>
      <c r="GS134" s="129"/>
      <c r="GT134" s="129"/>
      <c r="GU134" s="129"/>
      <c r="GV134" s="129"/>
      <c r="GW134" s="129"/>
      <c r="GX134" s="129"/>
      <c r="GY134" s="129"/>
      <c r="GZ134" s="129"/>
      <c r="HA134" s="129"/>
      <c r="HB134" s="129"/>
      <c r="HC134" s="129"/>
      <c r="HD134" s="129"/>
      <c r="HE134" s="129"/>
      <c r="HF134" s="129"/>
      <c r="HG134" s="129"/>
      <c r="HH134" s="129"/>
      <c r="HI134" s="129"/>
      <c r="HJ134" s="129"/>
      <c r="HK134" s="129"/>
      <c r="HL134" s="129"/>
      <c r="HM134" s="129"/>
      <c r="HN134" s="129"/>
      <c r="HO134" s="129"/>
      <c r="HP134" s="129"/>
      <c r="HQ134" s="129"/>
      <c r="HR134" s="129"/>
      <c r="HS134" s="129"/>
      <c r="HT134" s="129"/>
      <c r="HU134" s="129"/>
      <c r="HV134" s="129"/>
      <c r="HW134" s="129"/>
      <c r="HX134" s="129"/>
      <c r="HY134" s="129"/>
      <c r="HZ134" s="129"/>
      <c r="IA134" s="129"/>
      <c r="IB134" s="129"/>
      <c r="IC134" s="129"/>
      <c r="ID134" s="129"/>
      <c r="IE134" s="129"/>
      <c r="IF134" s="129"/>
      <c r="IG134" s="129"/>
      <c r="IH134" s="129"/>
      <c r="II134" s="129"/>
      <c r="IJ134" s="129"/>
      <c r="IK134" s="129"/>
      <c r="IL134" s="129"/>
      <c r="IM134" s="129"/>
      <c r="IN134" s="129"/>
      <c r="IO134" s="129"/>
      <c r="IP134" s="129"/>
      <c r="IQ134" s="129"/>
      <c r="IR134" s="129"/>
      <c r="IS134" s="129"/>
      <c r="IT134" s="129"/>
      <c r="IU134" s="129"/>
      <c r="IV134" s="129"/>
      <c r="IW134" s="129"/>
      <c r="IX134" s="129"/>
      <c r="IY134" s="129"/>
      <c r="IZ134" s="129"/>
      <c r="JA134" s="129"/>
      <c r="JB134" s="129"/>
      <c r="JC134" s="129"/>
      <c r="JD134" s="129"/>
      <c r="JE134" s="129"/>
      <c r="JF134" s="129"/>
      <c r="JG134" s="129"/>
      <c r="JH134" s="129"/>
      <c r="JI134" s="129"/>
      <c r="JJ134" s="129"/>
      <c r="JK134" s="129"/>
      <c r="JL134" s="129"/>
      <c r="JM134" s="129"/>
      <c r="JN134" s="129"/>
      <c r="JO134" s="129"/>
      <c r="JP134" s="129"/>
      <c r="JQ134" s="129"/>
      <c r="JR134" s="129"/>
      <c r="JS134" s="129"/>
      <c r="JT134" s="129"/>
      <c r="JU134" s="129"/>
      <c r="JV134" s="129"/>
      <c r="JW134" s="129"/>
      <c r="JX134" s="129"/>
      <c r="JY134" s="129"/>
      <c r="JZ134" s="129"/>
      <c r="KA134" s="129"/>
      <c r="KB134" s="129"/>
      <c r="KC134" s="129"/>
      <c r="KD134" s="129"/>
      <c r="KE134" s="129"/>
      <c r="KF134" s="129"/>
      <c r="KG134" s="129"/>
      <c r="KH134" s="129"/>
      <c r="KI134" s="129"/>
      <c r="KJ134" s="129"/>
      <c r="KK134" s="129"/>
      <c r="KL134" s="129"/>
      <c r="KM134" s="129"/>
      <c r="KN134" s="129"/>
      <c r="KO134" s="129"/>
      <c r="KP134" s="129"/>
      <c r="KQ134" s="129"/>
      <c r="KR134" s="129"/>
      <c r="KS134" s="129"/>
      <c r="KT134" s="129"/>
      <c r="KU134" s="129"/>
      <c r="KV134" s="129"/>
      <c r="KW134" s="129"/>
      <c r="KX134" s="129"/>
      <c r="KY134" s="129"/>
      <c r="KZ134" s="129"/>
      <c r="LA134" s="129"/>
      <c r="LB134" s="129"/>
      <c r="LC134" s="129"/>
      <c r="LD134" s="129"/>
      <c r="LE134" s="129"/>
      <c r="LF134" s="129"/>
      <c r="LG134" s="129"/>
      <c r="LH134" s="129"/>
      <c r="LI134" s="129"/>
      <c r="LJ134" s="129"/>
      <c r="LK134" s="129"/>
      <c r="LL134" s="129"/>
      <c r="LM134" s="129"/>
      <c r="LN134" s="129"/>
      <c r="LO134" s="129"/>
      <c r="LP134" s="129"/>
      <c r="LQ134" s="129"/>
      <c r="LR134" s="129"/>
      <c r="LS134" s="129"/>
      <c r="LT134" s="129"/>
      <c r="LU134" s="129"/>
      <c r="LV134" s="129"/>
      <c r="LW134" s="129"/>
      <c r="LX134" s="129"/>
      <c r="LY134" s="129"/>
      <c r="LZ134" s="129"/>
      <c r="MA134" s="129"/>
      <c r="MB134" s="129"/>
      <c r="MC134" s="129"/>
      <c r="MD134" s="129"/>
      <c r="ME134" s="129"/>
      <c r="MF134" s="129"/>
      <c r="MG134" s="129"/>
      <c r="MH134" s="129"/>
      <c r="MI134" s="129"/>
      <c r="MJ134" s="129"/>
      <c r="MK134" s="129"/>
      <c r="ML134" s="129"/>
      <c r="MM134" s="129"/>
      <c r="MN134" s="129"/>
      <c r="MO134" s="129"/>
      <c r="MP134" s="129"/>
      <c r="MQ134" s="129"/>
      <c r="MR134" s="129"/>
      <c r="MS134" s="129"/>
      <c r="MT134" s="129"/>
      <c r="MU134" s="129"/>
      <c r="MV134" s="129"/>
      <c r="MW134" s="129"/>
      <c r="MX134" s="129"/>
      <c r="MY134" s="129"/>
      <c r="MZ134" s="129"/>
      <c r="NA134" s="129"/>
      <c r="NB134" s="129"/>
      <c r="NC134" s="129"/>
      <c r="ND134" s="129"/>
      <c r="NE134" s="129"/>
      <c r="NF134" s="129"/>
      <c r="NG134" s="129"/>
      <c r="NH134" s="129"/>
      <c r="NI134" s="129"/>
      <c r="NJ134" s="129"/>
      <c r="NK134" s="129"/>
      <c r="NL134" s="129"/>
      <c r="NM134" s="129"/>
      <c r="NN134" s="129"/>
      <c r="NO134" s="129"/>
      <c r="NP134" s="129"/>
      <c r="NQ134" s="129"/>
      <c r="NR134" s="129"/>
      <c r="NS134" s="129"/>
      <c r="NT134" s="129"/>
      <c r="NU134" s="129"/>
      <c r="NV134" s="129"/>
      <c r="NW134" s="129"/>
      <c r="NX134" s="129"/>
      <c r="NY134" s="129"/>
      <c r="NZ134" s="129"/>
      <c r="OA134" s="129"/>
      <c r="OB134" s="129"/>
      <c r="OC134" s="129"/>
      <c r="OD134" s="129"/>
      <c r="OE134" s="129"/>
      <c r="OF134" s="129"/>
      <c r="OG134" s="129"/>
      <c r="OH134" s="129"/>
      <c r="OI134" s="129"/>
      <c r="OJ134" s="129"/>
      <c r="OK134" s="129"/>
      <c r="OL134" s="129"/>
      <c r="OM134" s="129"/>
      <c r="ON134" s="129"/>
      <c r="OO134" s="129"/>
      <c r="OP134" s="129"/>
      <c r="OQ134" s="129"/>
      <c r="OR134" s="129"/>
      <c r="OS134" s="129"/>
      <c r="OT134" s="129"/>
      <c r="OU134" s="129"/>
      <c r="OV134" s="129"/>
      <c r="OW134" s="129"/>
      <c r="OX134" s="129"/>
      <c r="OY134" s="129"/>
      <c r="OZ134" s="129"/>
      <c r="PA134" s="129"/>
      <c r="PB134" s="129"/>
      <c r="PC134" s="129"/>
      <c r="PD134" s="129"/>
      <c r="PE134" s="129"/>
      <c r="PF134" s="129"/>
      <c r="PG134" s="129"/>
      <c r="PH134" s="129"/>
      <c r="PI134" s="129"/>
      <c r="PJ134" s="129"/>
      <c r="PK134" s="129"/>
      <c r="PL134" s="129"/>
      <c r="PM134" s="129"/>
      <c r="PN134" s="129"/>
      <c r="PO134" s="129"/>
      <c r="PP134" s="129"/>
      <c r="PQ134" s="129"/>
      <c r="PR134" s="129"/>
      <c r="PS134" s="129"/>
      <c r="PT134" s="129"/>
      <c r="PU134" s="129"/>
      <c r="PV134" s="129"/>
      <c r="PW134" s="129"/>
      <c r="PX134" s="129"/>
      <c r="PY134" s="129"/>
      <c r="PZ134" s="129"/>
      <c r="QA134" s="129"/>
      <c r="QB134" s="129"/>
      <c r="QC134" s="129"/>
      <c r="QD134" s="129"/>
      <c r="QE134" s="129"/>
      <c r="QF134" s="129"/>
      <c r="QG134" s="129"/>
      <c r="QH134" s="129"/>
      <c r="QI134" s="129"/>
      <c r="QJ134" s="129"/>
      <c r="QK134" s="129"/>
      <c r="QL134" s="129"/>
      <c r="QM134" s="129"/>
      <c r="QN134" s="129"/>
      <c r="QO134" s="129"/>
      <c r="QP134" s="129"/>
      <c r="QQ134" s="129"/>
      <c r="QR134" s="129"/>
      <c r="QS134" s="129"/>
      <c r="QT134" s="129"/>
      <c r="QU134" s="129"/>
      <c r="QV134" s="129"/>
      <c r="QW134" s="129"/>
      <c r="QX134" s="129"/>
      <c r="QY134" s="129"/>
      <c r="QZ134" s="129"/>
      <c r="RA134" s="129"/>
      <c r="RB134" s="129"/>
      <c r="RC134" s="129"/>
      <c r="RD134" s="129"/>
      <c r="RE134" s="129"/>
      <c r="RF134" s="129"/>
      <c r="RG134" s="129"/>
      <c r="RH134" s="129"/>
      <c r="RI134" s="129"/>
      <c r="RJ134" s="129"/>
      <c r="RK134" s="129"/>
      <c r="RL134" s="129"/>
      <c r="RM134" s="129"/>
      <c r="RN134" s="129"/>
      <c r="RO134" s="129"/>
      <c r="RP134" s="129"/>
      <c r="RQ134" s="129"/>
      <c r="RR134" s="129"/>
      <c r="RS134" s="129"/>
      <c r="RT134" s="129"/>
      <c r="RU134" s="129"/>
      <c r="RV134" s="129"/>
      <c r="RW134" s="129"/>
      <c r="RX134" s="129"/>
      <c r="RY134" s="129"/>
      <c r="RZ134" s="129"/>
      <c r="SA134" s="129"/>
      <c r="SB134" s="129"/>
      <c r="SC134" s="129"/>
      <c r="SD134" s="129"/>
      <c r="SE134" s="129"/>
      <c r="SF134" s="129"/>
      <c r="SG134" s="129"/>
      <c r="SH134" s="129"/>
      <c r="SI134" s="129"/>
      <c r="SJ134" s="129"/>
      <c r="SK134" s="129"/>
      <c r="SL134" s="129"/>
      <c r="SM134" s="129"/>
      <c r="SN134" s="129"/>
      <c r="SO134" s="129"/>
      <c r="SP134" s="129"/>
      <c r="SQ134" s="129"/>
      <c r="SR134" s="129"/>
      <c r="SS134" s="129"/>
      <c r="ST134" s="129"/>
      <c r="SU134" s="129"/>
      <c r="SV134" s="129"/>
      <c r="SW134" s="129"/>
      <c r="SX134" s="129"/>
      <c r="SY134" s="129"/>
      <c r="SZ134" s="129"/>
      <c r="TA134" s="129"/>
      <c r="TB134" s="129"/>
      <c r="TC134" s="129"/>
      <c r="TD134" s="129"/>
      <c r="TE134" s="129"/>
      <c r="TF134" s="129"/>
      <c r="TG134" s="129"/>
      <c r="TH134" s="129"/>
      <c r="TI134" s="129"/>
      <c r="TJ134" s="129"/>
      <c r="TK134" s="129"/>
      <c r="TL134" s="129"/>
      <c r="TM134" s="129"/>
      <c r="TN134" s="129"/>
      <c r="TO134" s="129"/>
      <c r="TP134" s="129"/>
      <c r="TQ134" s="129"/>
      <c r="TR134" s="129"/>
      <c r="TS134" s="129"/>
      <c r="TT134" s="129"/>
      <c r="TU134" s="129"/>
      <c r="TV134" s="129"/>
      <c r="TW134" s="129"/>
      <c r="TX134" s="129"/>
      <c r="TY134" s="129"/>
      <c r="TZ134" s="129"/>
      <c r="UA134" s="129"/>
      <c r="UB134" s="129"/>
      <c r="UC134" s="129"/>
      <c r="UD134" s="129"/>
      <c r="UE134" s="129"/>
      <c r="UF134" s="129"/>
      <c r="UG134" s="129"/>
      <c r="UH134" s="129"/>
      <c r="UI134" s="129"/>
      <c r="UJ134" s="129"/>
      <c r="UK134" s="129"/>
      <c r="UL134" s="129"/>
      <c r="UM134" s="129"/>
      <c r="UN134" s="129"/>
      <c r="UO134" s="129"/>
      <c r="UP134" s="129"/>
      <c r="UQ134" s="129"/>
      <c r="UR134" s="129"/>
      <c r="US134" s="129"/>
      <c r="UT134" s="129"/>
      <c r="UU134" s="129"/>
      <c r="UV134" s="129"/>
      <c r="UW134" s="129"/>
      <c r="UX134" s="129"/>
      <c r="UY134" s="129"/>
      <c r="UZ134" s="129"/>
      <c r="VA134" s="129"/>
      <c r="VB134" s="129"/>
      <c r="VC134" s="129"/>
      <c r="VD134" s="129"/>
      <c r="VE134" s="129"/>
      <c r="VF134" s="129"/>
      <c r="VG134" s="129"/>
      <c r="VH134" s="129"/>
      <c r="VI134" s="129"/>
      <c r="VJ134" s="129"/>
      <c r="VK134" s="129"/>
      <c r="VL134" s="129"/>
      <c r="VM134" s="129"/>
      <c r="VN134" s="129"/>
      <c r="VO134" s="129"/>
      <c r="VP134" s="129"/>
      <c r="VQ134" s="129"/>
      <c r="VR134" s="129"/>
      <c r="VS134" s="129"/>
      <c r="VT134" s="129"/>
      <c r="VU134" s="129"/>
      <c r="VV134" s="129"/>
      <c r="VW134" s="129"/>
      <c r="VX134" s="129"/>
      <c r="VY134" s="129"/>
      <c r="VZ134" s="129"/>
      <c r="WA134" s="129"/>
      <c r="WB134" s="129"/>
      <c r="WC134" s="129"/>
      <c r="WD134" s="129"/>
      <c r="WE134" s="129"/>
      <c r="WF134" s="129"/>
      <c r="WG134" s="129"/>
      <c r="WH134" s="129"/>
      <c r="WI134" s="129"/>
      <c r="WJ134" s="129"/>
      <c r="WK134" s="129"/>
      <c r="WL134" s="129"/>
      <c r="WM134" s="129"/>
      <c r="WN134" s="129"/>
      <c r="WO134" s="129"/>
      <c r="WP134" s="129"/>
      <c r="WQ134" s="129"/>
      <c r="WR134" s="129"/>
      <c r="WS134" s="129"/>
      <c r="WT134" s="129"/>
      <c r="WU134" s="129"/>
      <c r="WV134" s="129"/>
      <c r="WW134" s="129"/>
      <c r="WX134" s="129"/>
      <c r="WY134" s="129"/>
      <c r="WZ134" s="129"/>
      <c r="XA134" s="129"/>
      <c r="XB134" s="129"/>
      <c r="XC134" s="129"/>
      <c r="XD134" s="129"/>
      <c r="XE134" s="129"/>
      <c r="XF134" s="129"/>
      <c r="XG134" s="129"/>
      <c r="XH134" s="129"/>
      <c r="XI134" s="129"/>
      <c r="XJ134" s="129"/>
      <c r="XK134" s="129"/>
      <c r="XL134" s="129"/>
      <c r="XM134" s="129"/>
      <c r="XN134" s="129"/>
      <c r="XO134" s="129"/>
      <c r="XP134" s="129"/>
      <c r="XQ134" s="129"/>
      <c r="XR134" s="129"/>
      <c r="XS134" s="129"/>
      <c r="XT134" s="129"/>
      <c r="XU134" s="129"/>
      <c r="XV134" s="129"/>
      <c r="XW134" s="129"/>
      <c r="XX134" s="129"/>
      <c r="XY134" s="129"/>
      <c r="XZ134" s="129"/>
      <c r="YA134" s="129"/>
      <c r="YB134" s="129"/>
      <c r="YC134" s="129"/>
      <c r="YD134" s="129"/>
      <c r="YE134" s="129"/>
      <c r="YF134" s="129"/>
      <c r="YG134" s="129"/>
      <c r="YH134" s="129"/>
      <c r="YI134" s="129"/>
      <c r="YJ134" s="129"/>
      <c r="YK134" s="129"/>
      <c r="YL134" s="129"/>
      <c r="YM134" s="129"/>
      <c r="YN134" s="129"/>
      <c r="YO134" s="129"/>
      <c r="YP134" s="129"/>
      <c r="YQ134" s="129"/>
      <c r="YR134" s="129"/>
      <c r="YS134" s="129"/>
      <c r="YT134" s="129"/>
      <c r="YU134" s="129"/>
      <c r="YV134" s="129"/>
      <c r="YW134" s="129"/>
      <c r="YX134" s="129"/>
      <c r="YY134" s="129"/>
      <c r="YZ134" s="129"/>
      <c r="ZA134" s="129"/>
      <c r="ZB134" s="129"/>
      <c r="ZC134" s="129"/>
      <c r="ZD134" s="129"/>
      <c r="ZE134" s="129"/>
      <c r="ZF134" s="129"/>
      <c r="ZG134" s="129"/>
      <c r="ZH134" s="129"/>
      <c r="ZI134" s="129"/>
      <c r="ZJ134" s="129"/>
      <c r="ZK134" s="129"/>
      <c r="ZL134" s="129"/>
      <c r="ZM134" s="129"/>
      <c r="ZN134" s="129"/>
      <c r="ZO134" s="129"/>
      <c r="ZP134" s="129"/>
      <c r="ZQ134" s="129"/>
      <c r="ZR134" s="129"/>
      <c r="ZS134" s="129"/>
      <c r="ZT134" s="129"/>
      <c r="ZU134" s="129"/>
      <c r="ZV134" s="129"/>
      <c r="ZW134" s="129"/>
      <c r="ZX134" s="129"/>
      <c r="ZY134" s="129"/>
      <c r="ZZ134" s="129"/>
      <c r="AAA134" s="129"/>
      <c r="AAB134" s="129"/>
      <c r="AAC134" s="129"/>
      <c r="AAD134" s="129"/>
      <c r="AAE134" s="129"/>
      <c r="AAF134" s="129"/>
      <c r="AAG134" s="129"/>
      <c r="AAH134" s="129"/>
      <c r="AAI134" s="129"/>
      <c r="AAJ134" s="129"/>
      <c r="AAK134" s="129"/>
      <c r="AAL134" s="129"/>
      <c r="AAM134" s="129"/>
      <c r="AAN134" s="129"/>
      <c r="AAO134" s="129"/>
      <c r="AAP134" s="129"/>
      <c r="AAQ134" s="129"/>
      <c r="AAR134" s="129"/>
      <c r="AAS134" s="129"/>
      <c r="AAT134" s="129"/>
      <c r="AAU134" s="129"/>
      <c r="AAV134" s="129"/>
      <c r="AAW134" s="129"/>
      <c r="AAX134" s="129"/>
      <c r="AAY134" s="129"/>
      <c r="AAZ134" s="129"/>
      <c r="ABA134" s="129"/>
      <c r="ABB134" s="129"/>
      <c r="ABC134" s="129"/>
      <c r="ABD134" s="129"/>
      <c r="ABE134" s="129"/>
      <c r="ABF134" s="129"/>
      <c r="ABG134" s="129"/>
      <c r="ABH134" s="129"/>
      <c r="ABI134" s="129"/>
      <c r="ABJ134" s="129"/>
      <c r="ABK134" s="129"/>
      <c r="ABL134" s="129"/>
      <c r="ABM134" s="129"/>
      <c r="ABN134" s="129"/>
      <c r="ABO134" s="129"/>
      <c r="ABP134" s="129"/>
      <c r="ABQ134" s="129"/>
      <c r="ABR134" s="129"/>
      <c r="ABS134" s="129"/>
      <c r="ABT134" s="129"/>
      <c r="ABU134" s="129"/>
      <c r="ABV134" s="129"/>
      <c r="ABW134" s="129"/>
      <c r="ABX134" s="129"/>
      <c r="ABY134" s="129"/>
      <c r="ABZ134" s="129"/>
      <c r="ACA134" s="129"/>
      <c r="ACB134" s="129"/>
      <c r="ACC134" s="129"/>
      <c r="ACD134" s="129"/>
      <c r="ACE134" s="129"/>
      <c r="ACF134" s="129"/>
      <c r="ACG134" s="129"/>
      <c r="ACH134" s="129"/>
      <c r="ACI134" s="129"/>
      <c r="ACJ134" s="129"/>
      <c r="ACK134" s="129"/>
      <c r="ACL134" s="129"/>
      <c r="ACM134" s="129"/>
      <c r="ACN134" s="129"/>
      <c r="ACO134" s="129"/>
      <c r="ACP134" s="129"/>
      <c r="ACQ134" s="129"/>
      <c r="ACR134" s="129"/>
      <c r="ACS134" s="129"/>
      <c r="ACT134" s="129"/>
      <c r="ACU134" s="129"/>
      <c r="ACV134" s="129"/>
      <c r="ACW134" s="129"/>
      <c r="ACX134" s="129"/>
      <c r="ACY134" s="129"/>
      <c r="ACZ134" s="129"/>
      <c r="ADA134" s="129"/>
      <c r="ADB134" s="129"/>
      <c r="ADC134" s="129"/>
      <c r="ADD134" s="129"/>
      <c r="ADE134" s="129"/>
      <c r="ADF134" s="129"/>
      <c r="ADG134" s="129"/>
      <c r="ADH134" s="129"/>
      <c r="ADI134" s="129"/>
      <c r="ADJ134" s="129"/>
      <c r="ADK134" s="129"/>
      <c r="ADL134" s="129"/>
      <c r="ADM134" s="129"/>
      <c r="ADN134" s="129"/>
      <c r="ADO134" s="129"/>
      <c r="ADP134" s="129"/>
      <c r="ADQ134" s="129"/>
      <c r="ADR134" s="129"/>
      <c r="ADS134" s="129"/>
      <c r="ADT134" s="129"/>
      <c r="ADU134" s="129"/>
      <c r="ADV134" s="129"/>
      <c r="ADW134" s="129"/>
      <c r="ADX134" s="129"/>
      <c r="ADY134" s="129"/>
      <c r="ADZ134" s="129"/>
      <c r="AEA134" s="129"/>
      <c r="AEB134" s="129"/>
      <c r="AEC134" s="129"/>
      <c r="AED134" s="129"/>
      <c r="AEE134" s="129"/>
      <c r="AEF134" s="129"/>
      <c r="AEG134" s="129"/>
      <c r="AEH134" s="129"/>
      <c r="AEI134" s="129"/>
      <c r="AEJ134" s="129"/>
      <c r="AEK134" s="129"/>
      <c r="AEL134" s="129"/>
      <c r="AEM134" s="129"/>
      <c r="AEN134" s="129"/>
      <c r="AEO134" s="129"/>
      <c r="AEP134" s="129"/>
      <c r="AEQ134" s="129"/>
      <c r="AER134" s="129"/>
      <c r="AES134" s="129"/>
      <c r="AET134" s="129"/>
      <c r="AEU134" s="129"/>
      <c r="AEV134" s="129"/>
      <c r="AEW134" s="129"/>
      <c r="AEX134" s="129"/>
      <c r="AEY134" s="129"/>
      <c r="AEZ134" s="129"/>
      <c r="AFA134" s="129"/>
      <c r="AFB134" s="129"/>
      <c r="AFC134" s="129"/>
      <c r="AFD134" s="129"/>
      <c r="AFE134" s="129"/>
      <c r="AFF134" s="129"/>
      <c r="AFG134" s="129"/>
      <c r="AFH134" s="129"/>
      <c r="AFI134" s="129"/>
      <c r="AFJ134" s="129"/>
      <c r="AFK134" s="129"/>
      <c r="AFL134" s="129"/>
      <c r="AFM134" s="129"/>
      <c r="AFN134" s="129"/>
      <c r="AFO134" s="129"/>
      <c r="AFP134" s="129"/>
      <c r="AFQ134" s="129"/>
      <c r="AFR134" s="129"/>
      <c r="AFS134" s="129"/>
      <c r="AFT134" s="129"/>
      <c r="AFU134" s="129"/>
      <c r="AFV134" s="129"/>
      <c r="AFW134" s="129"/>
      <c r="AFX134" s="129"/>
      <c r="AFY134" s="129"/>
      <c r="AFZ134" s="129"/>
      <c r="AGA134" s="129"/>
      <c r="AGB134" s="129"/>
      <c r="AGC134" s="129"/>
      <c r="AGD134" s="129"/>
      <c r="AGE134" s="129"/>
      <c r="AGF134" s="129"/>
      <c r="AGG134" s="129"/>
      <c r="AGH134" s="129"/>
      <c r="AGI134" s="129"/>
      <c r="AGJ134" s="129"/>
      <c r="AGK134" s="129"/>
      <c r="AGL134" s="129"/>
      <c r="AGM134" s="129"/>
      <c r="AGN134" s="129"/>
      <c r="AGO134" s="129"/>
      <c r="AGP134" s="129"/>
      <c r="AGQ134" s="129"/>
      <c r="AGR134" s="129"/>
      <c r="AGS134" s="129"/>
      <c r="AGT134" s="129"/>
      <c r="AGU134" s="129"/>
      <c r="AGV134" s="129"/>
      <c r="AGW134" s="129"/>
      <c r="AGX134" s="129"/>
      <c r="AGY134" s="129"/>
      <c r="AGZ134" s="129"/>
      <c r="AHA134" s="129"/>
      <c r="AHB134" s="129"/>
      <c r="AHC134" s="129"/>
      <c r="AHD134" s="129"/>
      <c r="AHE134" s="129"/>
      <c r="AHF134" s="129"/>
      <c r="AHG134" s="129"/>
      <c r="AHH134" s="129"/>
      <c r="AHI134" s="129"/>
      <c r="AHJ134" s="129"/>
      <c r="AHK134" s="129"/>
      <c r="AHL134" s="129"/>
      <c r="AHM134" s="129"/>
      <c r="AHN134" s="129"/>
      <c r="AHO134" s="129"/>
      <c r="AHP134" s="129"/>
      <c r="AHQ134" s="129"/>
      <c r="AHR134" s="129"/>
      <c r="AHS134" s="129"/>
      <c r="AHT134" s="129"/>
      <c r="AHU134" s="129"/>
      <c r="AHV134" s="129"/>
      <c r="AHW134" s="129"/>
      <c r="AHX134" s="129"/>
      <c r="AHY134" s="129"/>
      <c r="AHZ134" s="129"/>
      <c r="AIA134" s="129"/>
      <c r="AIB134" s="129"/>
      <c r="AIC134" s="129"/>
      <c r="AID134" s="129"/>
      <c r="AIE134" s="129"/>
      <c r="AIF134" s="129"/>
      <c r="AIG134" s="129"/>
      <c r="AIH134" s="129"/>
      <c r="AII134" s="129"/>
      <c r="AIJ134" s="129"/>
      <c r="AIK134" s="129"/>
      <c r="AIL134" s="129"/>
      <c r="AIM134" s="129"/>
      <c r="AIN134" s="129"/>
      <c r="AIO134" s="129"/>
      <c r="AIP134" s="129"/>
      <c r="AIQ134" s="129"/>
      <c r="AIR134" s="129"/>
      <c r="AIS134" s="129"/>
      <c r="AIT134" s="129"/>
      <c r="AIU134" s="129"/>
      <c r="AIV134" s="129"/>
      <c r="AIW134" s="129"/>
      <c r="AIX134" s="129"/>
      <c r="AIY134" s="129"/>
      <c r="AIZ134" s="129"/>
      <c r="AJA134" s="129"/>
      <c r="AJB134" s="129"/>
      <c r="AJC134" s="129"/>
      <c r="AJD134" s="129"/>
      <c r="AJE134" s="129"/>
      <c r="AJF134" s="129"/>
      <c r="AJG134" s="129"/>
      <c r="AJH134" s="129"/>
      <c r="AJI134" s="129"/>
      <c r="AJJ134" s="129"/>
      <c r="AJK134" s="129"/>
      <c r="AJL134" s="129"/>
      <c r="AJM134" s="129"/>
      <c r="AJN134" s="129"/>
      <c r="AJO134" s="129"/>
      <c r="AJP134" s="129"/>
      <c r="AJQ134" s="129"/>
      <c r="AJR134" s="129"/>
      <c r="AJS134" s="129"/>
      <c r="AJT134" s="129"/>
      <c r="AJU134" s="129"/>
      <c r="AJV134" s="129"/>
      <c r="AJW134" s="129"/>
      <c r="AJX134" s="129"/>
      <c r="AJY134" s="129"/>
      <c r="AJZ134" s="129"/>
      <c r="AKA134" s="129"/>
      <c r="AKB134" s="129"/>
      <c r="AKC134" s="129"/>
      <c r="AKD134" s="129"/>
      <c r="AKE134" s="129"/>
      <c r="AKF134" s="129"/>
      <c r="AKG134" s="129"/>
      <c r="AKH134" s="129"/>
      <c r="AKI134" s="129"/>
      <c r="AKJ134" s="129"/>
      <c r="AKK134" s="129"/>
      <c r="AKL134" s="129"/>
      <c r="AKM134" s="129"/>
      <c r="AKN134" s="129"/>
      <c r="AKO134" s="129"/>
      <c r="AKP134" s="129"/>
      <c r="AKQ134" s="129"/>
      <c r="AKR134" s="129"/>
      <c r="AKS134" s="129"/>
      <c r="AKT134" s="129"/>
      <c r="AKU134" s="129"/>
      <c r="AKV134" s="129"/>
      <c r="AKW134" s="129"/>
      <c r="AKX134" s="129"/>
      <c r="AKY134" s="129"/>
      <c r="AKZ134" s="129"/>
      <c r="ALA134" s="129"/>
      <c r="ALB134" s="129"/>
      <c r="ALC134" s="129"/>
      <c r="ALD134" s="129"/>
      <c r="ALE134" s="129"/>
      <c r="ALF134" s="129"/>
      <c r="ALG134" s="129"/>
      <c r="ALH134" s="129"/>
      <c r="ALI134" s="129"/>
      <c r="ALJ134" s="129"/>
      <c r="ALK134" s="129"/>
      <c r="ALL134" s="129"/>
      <c r="ALM134" s="129"/>
      <c r="ALN134" s="129"/>
      <c r="ALO134" s="129"/>
      <c r="ALP134" s="129"/>
      <c r="ALQ134" s="129"/>
      <c r="ALR134" s="129"/>
      <c r="ALS134" s="129"/>
      <c r="ALT134" s="129"/>
      <c r="ALU134" s="129"/>
      <c r="ALV134" s="129"/>
      <c r="ALW134" s="129"/>
      <c r="ALX134" s="129"/>
      <c r="ALY134" s="129"/>
      <c r="ALZ134" s="129"/>
      <c r="AMA134" s="129"/>
      <c r="AMB134" s="129"/>
      <c r="AMC134" s="129"/>
      <c r="AMD134" s="129"/>
      <c r="AME134" s="129"/>
      <c r="AMF134" s="129"/>
      <c r="AMG134" s="129"/>
      <c r="AMH134" s="129"/>
      <c r="AMI134" s="129"/>
      <c r="AMJ134" s="129"/>
      <c r="AMK134" s="129"/>
      <c r="AML134" s="129"/>
      <c r="AMM134" s="129"/>
      <c r="AMN134" s="129"/>
      <c r="AMO134" s="129"/>
      <c r="AMP134" s="129"/>
      <c r="AMQ134" s="129"/>
      <c r="AMR134" s="129"/>
      <c r="AMS134" s="129"/>
      <c r="AMT134" s="129"/>
      <c r="AMU134" s="129"/>
      <c r="AMV134" s="129"/>
      <c r="AMW134" s="129"/>
      <c r="AMX134" s="129"/>
      <c r="AMY134" s="129"/>
      <c r="AMZ134" s="129"/>
      <c r="ANA134" s="129"/>
      <c r="ANB134" s="129"/>
      <c r="ANC134" s="129"/>
      <c r="AND134" s="129"/>
      <c r="ANE134" s="129"/>
      <c r="ANF134" s="129"/>
      <c r="ANG134" s="129"/>
      <c r="ANH134" s="129"/>
      <c r="ANI134" s="129"/>
      <c r="ANJ134" s="129"/>
      <c r="ANK134" s="129"/>
      <c r="ANL134" s="129"/>
      <c r="ANM134" s="129"/>
      <c r="ANN134" s="129"/>
      <c r="ANO134" s="129"/>
      <c r="ANP134" s="129"/>
      <c r="ANQ134" s="129"/>
      <c r="ANR134" s="129"/>
      <c r="ANS134" s="129"/>
      <c r="ANT134" s="129"/>
      <c r="ANU134" s="129"/>
      <c r="ANV134" s="129"/>
      <c r="ANW134" s="129"/>
      <c r="ANX134" s="129"/>
      <c r="ANY134" s="129"/>
      <c r="ANZ134" s="129"/>
      <c r="AOA134" s="129"/>
      <c r="AOB134" s="129"/>
      <c r="AOC134" s="129"/>
      <c r="AOD134" s="129"/>
      <c r="AOE134" s="129"/>
      <c r="AOF134" s="129"/>
      <c r="AOG134" s="129"/>
      <c r="AOH134" s="129"/>
      <c r="AOI134" s="129"/>
      <c r="AOJ134" s="129"/>
      <c r="AOK134" s="129"/>
      <c r="AOL134" s="129"/>
      <c r="AOM134" s="129"/>
      <c r="AON134" s="129"/>
      <c r="AOO134" s="129"/>
      <c r="AOP134" s="129"/>
      <c r="AOQ134" s="129"/>
      <c r="AOR134" s="129"/>
      <c r="AOS134" s="129"/>
      <c r="AOT134" s="129"/>
      <c r="AOU134" s="129"/>
      <c r="AOV134" s="129"/>
      <c r="AOW134" s="129"/>
      <c r="AOX134" s="129"/>
      <c r="AOY134" s="129"/>
      <c r="AOZ134" s="129"/>
      <c r="APA134" s="129"/>
      <c r="APB134" s="129"/>
      <c r="APC134" s="129"/>
      <c r="APD134" s="129"/>
      <c r="APE134" s="129"/>
      <c r="APF134" s="129"/>
      <c r="APG134" s="129"/>
      <c r="APH134" s="129"/>
      <c r="API134" s="129"/>
      <c r="APJ134" s="129"/>
      <c r="APK134" s="129"/>
      <c r="APL134" s="129"/>
      <c r="APM134" s="129"/>
      <c r="APN134" s="129"/>
      <c r="APO134" s="129"/>
      <c r="APP134" s="129"/>
      <c r="APQ134" s="129"/>
      <c r="APR134" s="129"/>
      <c r="APS134" s="129"/>
      <c r="APT134" s="129"/>
      <c r="APU134" s="129"/>
      <c r="APV134" s="129"/>
      <c r="APW134" s="129"/>
      <c r="APX134" s="129"/>
      <c r="APY134" s="129"/>
      <c r="APZ134" s="129"/>
      <c r="AQA134" s="129"/>
      <c r="AQB134" s="129"/>
      <c r="AQC134" s="129"/>
      <c r="AQD134" s="129"/>
      <c r="AQE134" s="129"/>
      <c r="AQF134" s="129"/>
      <c r="AQG134" s="129"/>
      <c r="AQH134" s="129"/>
      <c r="AQI134" s="129"/>
      <c r="AQJ134" s="129"/>
      <c r="AQK134" s="129"/>
      <c r="AQL134" s="129"/>
      <c r="AQM134" s="129"/>
      <c r="AQN134" s="129"/>
      <c r="AQO134" s="129"/>
      <c r="AQP134" s="129"/>
      <c r="AQQ134" s="129"/>
      <c r="AQR134" s="129"/>
      <c r="AQS134" s="129"/>
      <c r="AQT134" s="129"/>
      <c r="AQU134" s="129"/>
      <c r="AQV134" s="129"/>
      <c r="AQW134" s="129"/>
      <c r="AQX134" s="129"/>
      <c r="AQY134" s="129"/>
      <c r="AQZ134" s="129"/>
      <c r="ARA134" s="129"/>
      <c r="ARB134" s="129"/>
      <c r="ARC134" s="129"/>
      <c r="ARD134" s="129"/>
      <c r="ARE134" s="129"/>
      <c r="ARF134" s="129"/>
      <c r="ARG134" s="129"/>
      <c r="ARH134" s="129"/>
      <c r="ARI134" s="129"/>
      <c r="ARJ134" s="129"/>
      <c r="ARK134" s="129"/>
      <c r="ARL134" s="129"/>
      <c r="ARM134" s="129"/>
      <c r="ARN134" s="129"/>
      <c r="ARO134" s="129"/>
      <c r="ARP134" s="129"/>
      <c r="ARQ134" s="129"/>
      <c r="ARR134" s="129"/>
      <c r="ARS134" s="129"/>
      <c r="ART134" s="129"/>
      <c r="ARU134" s="129"/>
      <c r="ARV134" s="129"/>
      <c r="ARW134" s="129"/>
      <c r="ARX134" s="129"/>
      <c r="ARY134" s="129"/>
      <c r="ARZ134" s="129"/>
      <c r="ASA134" s="129"/>
      <c r="ASB134" s="129"/>
      <c r="ASC134" s="129"/>
      <c r="ASD134" s="129"/>
      <c r="ASE134" s="129"/>
      <c r="ASF134" s="129"/>
      <c r="ASG134" s="129"/>
      <c r="ASH134" s="129"/>
      <c r="ASI134" s="129"/>
      <c r="ASJ134" s="129"/>
      <c r="ASK134" s="129"/>
      <c r="ASL134" s="129"/>
      <c r="ASM134" s="129"/>
      <c r="ASN134" s="129"/>
      <c r="ASO134" s="129"/>
      <c r="ASP134" s="129"/>
      <c r="ASQ134" s="129"/>
      <c r="ASR134" s="129"/>
      <c r="ASS134" s="129"/>
      <c r="AST134" s="129"/>
      <c r="ASU134" s="129"/>
      <c r="ASV134" s="129"/>
      <c r="ASW134" s="129"/>
      <c r="ASX134" s="129"/>
      <c r="ASY134" s="129"/>
      <c r="ASZ134" s="129"/>
      <c r="ATA134" s="129"/>
      <c r="ATB134" s="129"/>
      <c r="ATC134" s="129"/>
      <c r="ATD134" s="129"/>
      <c r="ATE134" s="129"/>
      <c r="ATF134" s="129"/>
      <c r="ATG134" s="129"/>
      <c r="ATH134" s="129"/>
      <c r="ATI134" s="129"/>
      <c r="ATJ134" s="129"/>
      <c r="ATK134" s="129"/>
      <c r="ATL134" s="129"/>
      <c r="ATM134" s="129"/>
      <c r="ATN134" s="129"/>
      <c r="ATO134" s="129"/>
      <c r="ATP134" s="129"/>
      <c r="ATQ134" s="129"/>
      <c r="ATR134" s="129"/>
      <c r="ATS134" s="129"/>
      <c r="ATT134" s="129"/>
      <c r="ATU134" s="129"/>
      <c r="ATV134" s="129"/>
      <c r="ATW134" s="129"/>
      <c r="ATX134" s="129"/>
      <c r="ATY134" s="129"/>
      <c r="ATZ134" s="129"/>
      <c r="AUA134" s="129"/>
      <c r="AUB134" s="129"/>
      <c r="AUC134" s="129"/>
      <c r="AUD134" s="129"/>
      <c r="AUE134" s="129"/>
      <c r="AUF134" s="129"/>
      <c r="AUG134" s="129"/>
      <c r="AUH134" s="129"/>
      <c r="AUI134" s="129"/>
      <c r="AUJ134" s="129"/>
      <c r="AUK134" s="129"/>
      <c r="AUL134" s="129"/>
      <c r="AUM134" s="129"/>
      <c r="AUN134" s="129"/>
      <c r="AUO134" s="129"/>
      <c r="AUP134" s="129"/>
      <c r="AUQ134" s="129"/>
      <c r="AUR134" s="129"/>
      <c r="AUS134" s="129"/>
      <c r="AUT134" s="129"/>
      <c r="AUU134" s="129"/>
      <c r="AUV134" s="129"/>
      <c r="AUW134" s="129"/>
      <c r="AUX134" s="129"/>
      <c r="AUY134" s="129"/>
      <c r="AUZ134" s="129"/>
      <c r="AVA134" s="129"/>
      <c r="AVB134" s="129"/>
      <c r="AVC134" s="129"/>
      <c r="AVD134" s="129"/>
      <c r="AVE134" s="129"/>
      <c r="AVF134" s="129"/>
      <c r="AVG134" s="129"/>
      <c r="AVH134" s="129"/>
      <c r="AVI134" s="129"/>
      <c r="AVJ134" s="129"/>
      <c r="AVK134" s="129"/>
      <c r="AVL134" s="129"/>
      <c r="AVM134" s="129"/>
      <c r="AVN134" s="129"/>
      <c r="AVO134" s="129"/>
      <c r="AVP134" s="129"/>
      <c r="AVQ134" s="129"/>
      <c r="AVR134" s="129"/>
      <c r="AVS134" s="129"/>
      <c r="AVT134" s="129"/>
      <c r="AVU134" s="129"/>
      <c r="AVV134" s="129"/>
      <c r="AVW134" s="129"/>
      <c r="AVX134" s="129"/>
      <c r="AVY134" s="129"/>
      <c r="AVZ134" s="129"/>
      <c r="AWA134" s="129"/>
      <c r="AWB134" s="129"/>
      <c r="AWC134" s="129"/>
      <c r="AWD134" s="129"/>
      <c r="AWE134" s="129"/>
      <c r="AWF134" s="129"/>
      <c r="AWG134" s="129"/>
      <c r="AWH134" s="129"/>
      <c r="AWI134" s="129"/>
      <c r="AWJ134" s="129"/>
      <c r="AWK134" s="129"/>
      <c r="AWL134" s="129"/>
      <c r="AWM134" s="129"/>
      <c r="AWN134" s="129"/>
      <c r="AWO134" s="129"/>
      <c r="AWP134" s="129"/>
      <c r="AWQ134" s="129"/>
      <c r="AWR134" s="129"/>
      <c r="AWS134" s="129"/>
      <c r="AWT134" s="129"/>
      <c r="AWU134" s="129"/>
      <c r="AWV134" s="129"/>
      <c r="AWW134" s="129"/>
      <c r="AWX134" s="129"/>
      <c r="AWY134" s="129"/>
      <c r="AWZ134" s="129"/>
      <c r="AXA134" s="129"/>
      <c r="AXB134" s="129"/>
      <c r="AXC134" s="129"/>
      <c r="AXD134" s="129"/>
      <c r="AXE134" s="129"/>
      <c r="AXF134" s="129"/>
      <c r="AXG134" s="129"/>
      <c r="AXH134" s="129"/>
      <c r="AXI134" s="129"/>
      <c r="AXJ134" s="129"/>
      <c r="AXK134" s="129"/>
      <c r="AXL134" s="129"/>
      <c r="AXM134" s="129"/>
      <c r="AXN134" s="129"/>
      <c r="AXO134" s="129"/>
      <c r="AXP134" s="129"/>
      <c r="AXQ134" s="129"/>
      <c r="AXR134" s="129"/>
      <c r="AXS134" s="129"/>
      <c r="AXT134" s="129"/>
      <c r="AXU134" s="129"/>
      <c r="AXV134" s="129"/>
      <c r="AXW134" s="129"/>
      <c r="AXX134" s="129"/>
      <c r="AXY134" s="129"/>
      <c r="AXZ134" s="129"/>
      <c r="AYA134" s="129"/>
      <c r="AYB134" s="129"/>
      <c r="AYC134" s="129"/>
      <c r="AYD134" s="129"/>
      <c r="AYE134" s="129"/>
      <c r="AYF134" s="129"/>
      <c r="AYG134" s="129"/>
      <c r="AYH134" s="129"/>
      <c r="AYI134" s="129"/>
      <c r="AYJ134" s="129"/>
      <c r="AYK134" s="129"/>
      <c r="AYL134" s="129"/>
      <c r="AYM134" s="129"/>
      <c r="AYN134" s="129"/>
      <c r="AYO134" s="129"/>
      <c r="AYP134" s="129"/>
      <c r="AYQ134" s="129"/>
      <c r="AYR134" s="129"/>
      <c r="AYS134" s="129"/>
      <c r="AYT134" s="129"/>
      <c r="AYU134" s="129"/>
      <c r="AYV134" s="129"/>
      <c r="AYW134" s="129"/>
      <c r="AYX134" s="129"/>
      <c r="AYY134" s="129"/>
      <c r="AYZ134" s="129"/>
      <c r="AZA134" s="129"/>
      <c r="AZB134" s="129"/>
      <c r="AZC134" s="129"/>
      <c r="AZD134" s="129"/>
      <c r="AZE134" s="129"/>
      <c r="AZF134" s="129"/>
      <c r="AZG134" s="129"/>
      <c r="AZH134" s="129"/>
      <c r="AZI134" s="129"/>
      <c r="AZJ134" s="129"/>
      <c r="AZK134" s="129"/>
      <c r="AZL134" s="129"/>
      <c r="AZM134" s="129"/>
      <c r="AZN134" s="129"/>
      <c r="AZO134" s="129"/>
      <c r="AZP134" s="129"/>
      <c r="AZQ134" s="129"/>
      <c r="AZR134" s="129"/>
      <c r="AZS134" s="129"/>
      <c r="AZT134" s="129"/>
      <c r="AZU134" s="129"/>
      <c r="AZV134" s="129"/>
      <c r="AZW134" s="129"/>
      <c r="AZX134" s="129"/>
      <c r="AZY134" s="129"/>
      <c r="AZZ134" s="129"/>
      <c r="BAA134" s="129"/>
      <c r="BAB134" s="129"/>
      <c r="BAC134" s="129"/>
      <c r="BAD134" s="129"/>
      <c r="BAE134" s="129"/>
      <c r="BAF134" s="129"/>
      <c r="BAG134" s="129"/>
      <c r="BAH134" s="129"/>
      <c r="BAI134" s="129"/>
      <c r="BAJ134" s="129"/>
      <c r="BAK134" s="129"/>
      <c r="BAL134" s="129"/>
      <c r="BAM134" s="129"/>
      <c r="BAN134" s="129"/>
      <c r="BAO134" s="129"/>
      <c r="BAP134" s="129"/>
      <c r="BAQ134" s="129"/>
      <c r="BAR134" s="129"/>
      <c r="BAS134" s="129"/>
      <c r="BAT134" s="129"/>
      <c r="BAU134" s="129"/>
      <c r="BAV134" s="129"/>
      <c r="BAW134" s="129"/>
      <c r="BAX134" s="129"/>
      <c r="BAY134" s="129"/>
      <c r="BAZ134" s="129"/>
      <c r="BBA134" s="129"/>
      <c r="BBB134" s="129"/>
      <c r="BBC134" s="129"/>
      <c r="BBD134" s="129"/>
      <c r="BBE134" s="129"/>
      <c r="BBF134" s="129"/>
      <c r="BBG134" s="129"/>
      <c r="BBH134" s="129"/>
      <c r="BBI134" s="129"/>
      <c r="BBJ134" s="129"/>
      <c r="BBK134" s="129"/>
      <c r="BBL134" s="129"/>
      <c r="BBM134" s="129"/>
      <c r="BBN134" s="129"/>
      <c r="BBO134" s="129"/>
      <c r="BBP134" s="129"/>
      <c r="BBQ134" s="129"/>
      <c r="BBR134" s="129"/>
      <c r="BBS134" s="129"/>
      <c r="BBT134" s="129"/>
      <c r="BBU134" s="129"/>
      <c r="BBV134" s="129"/>
      <c r="BBW134" s="129"/>
      <c r="BBX134" s="129"/>
      <c r="BBY134" s="129"/>
      <c r="BBZ134" s="129"/>
      <c r="BCA134" s="129"/>
      <c r="BCB134" s="129"/>
      <c r="BCC134" s="129"/>
      <c r="BCD134" s="129"/>
      <c r="BCE134" s="129"/>
      <c r="BCF134" s="129"/>
      <c r="BCG134" s="129"/>
      <c r="BCH134" s="129"/>
      <c r="BCI134" s="129"/>
      <c r="BCJ134" s="129"/>
      <c r="BCK134" s="129"/>
      <c r="BCL134" s="129"/>
      <c r="BCM134" s="129"/>
      <c r="BCN134" s="129"/>
      <c r="BCO134" s="129"/>
      <c r="BCP134" s="129"/>
      <c r="BCQ134" s="129"/>
      <c r="BCR134" s="129"/>
      <c r="BCS134" s="129"/>
      <c r="BCT134" s="129"/>
      <c r="BCU134" s="129"/>
      <c r="BCV134" s="129"/>
      <c r="BCW134" s="129"/>
      <c r="BCX134" s="129"/>
      <c r="BCY134" s="129"/>
      <c r="BCZ134" s="129"/>
      <c r="BDA134" s="129"/>
      <c r="BDB134" s="129"/>
      <c r="BDC134" s="129"/>
      <c r="BDD134" s="129"/>
      <c r="BDE134" s="129"/>
      <c r="BDF134" s="129"/>
      <c r="BDG134" s="129"/>
      <c r="BDH134" s="129"/>
      <c r="BDI134" s="129"/>
      <c r="BDJ134" s="129"/>
      <c r="BDK134" s="129"/>
      <c r="BDL134" s="129"/>
      <c r="BDM134" s="129"/>
      <c r="BDN134" s="129"/>
      <c r="BDO134" s="129"/>
      <c r="BDP134" s="129"/>
      <c r="BDQ134" s="129"/>
      <c r="BDR134" s="129"/>
      <c r="BDS134" s="129"/>
      <c r="BDT134" s="129"/>
      <c r="BDU134" s="129"/>
      <c r="BDV134" s="129"/>
      <c r="BDW134" s="129"/>
      <c r="BDX134" s="129"/>
      <c r="BDY134" s="129"/>
      <c r="BDZ134" s="129"/>
      <c r="BEA134" s="129"/>
      <c r="BEB134" s="129"/>
      <c r="BEC134" s="129"/>
      <c r="BED134" s="129"/>
      <c r="BEE134" s="129"/>
      <c r="BEF134" s="129"/>
      <c r="BEG134" s="129"/>
      <c r="BEH134" s="129"/>
      <c r="BEI134" s="129"/>
      <c r="BEJ134" s="129"/>
      <c r="BEK134" s="129"/>
      <c r="BEL134" s="129"/>
      <c r="BEM134" s="129"/>
      <c r="BEN134" s="129"/>
      <c r="BEO134" s="129"/>
      <c r="BEP134" s="129"/>
      <c r="BEQ134" s="129"/>
      <c r="BER134" s="129"/>
      <c r="BES134" s="129"/>
      <c r="BET134" s="129"/>
      <c r="BEU134" s="129"/>
      <c r="BEV134" s="129"/>
      <c r="BEW134" s="129"/>
      <c r="BEX134" s="129"/>
      <c r="BEY134" s="129"/>
      <c r="BEZ134" s="129"/>
      <c r="BFA134" s="129"/>
      <c r="BFB134" s="129"/>
      <c r="BFC134" s="129"/>
      <c r="BFD134" s="129"/>
      <c r="BFE134" s="129"/>
      <c r="BFF134" s="129"/>
      <c r="BFG134" s="129"/>
      <c r="BFH134" s="129"/>
      <c r="BFI134" s="129"/>
      <c r="BFJ134" s="129"/>
      <c r="BFK134" s="129"/>
      <c r="BFL134" s="129"/>
      <c r="BFM134" s="129"/>
      <c r="BFN134" s="129"/>
      <c r="BFO134" s="129"/>
      <c r="BFP134" s="129"/>
      <c r="BFQ134" s="129"/>
      <c r="BFR134" s="129"/>
      <c r="BFS134" s="129"/>
      <c r="BFT134" s="129"/>
      <c r="BFU134" s="129"/>
      <c r="BFV134" s="129"/>
      <c r="BFW134" s="129"/>
      <c r="BFX134" s="129"/>
      <c r="BFY134" s="129"/>
      <c r="BFZ134" s="129"/>
      <c r="BGA134" s="129"/>
      <c r="BGB134" s="129"/>
      <c r="BGC134" s="129"/>
      <c r="BGD134" s="129"/>
      <c r="BGE134" s="129"/>
      <c r="BGF134" s="129"/>
      <c r="BGG134" s="129"/>
      <c r="BGH134" s="129"/>
      <c r="BGI134" s="129"/>
      <c r="BGJ134" s="129"/>
      <c r="BGK134" s="129"/>
      <c r="BGL134" s="129"/>
      <c r="BGM134" s="129"/>
      <c r="BGN134" s="129"/>
      <c r="BGO134" s="129"/>
      <c r="BGP134" s="129"/>
      <c r="BGQ134" s="129"/>
      <c r="BGR134" s="129"/>
      <c r="BGS134" s="129"/>
      <c r="BGT134" s="129"/>
      <c r="BGU134" s="129"/>
      <c r="BGV134" s="129"/>
      <c r="BGW134" s="129"/>
      <c r="BGX134" s="129"/>
      <c r="BGY134" s="129"/>
      <c r="BGZ134" s="129"/>
      <c r="BHA134" s="129"/>
      <c r="BHB134" s="129"/>
      <c r="BHC134" s="129"/>
      <c r="BHD134" s="129"/>
      <c r="BHE134" s="129"/>
      <c r="BHF134" s="129"/>
      <c r="BHG134" s="129"/>
      <c r="BHH134" s="129"/>
      <c r="BHI134" s="129"/>
      <c r="BHJ134" s="129"/>
      <c r="BHK134" s="129"/>
      <c r="BHL134" s="129"/>
      <c r="BHM134" s="129"/>
      <c r="BHN134" s="129"/>
      <c r="BHO134" s="129"/>
      <c r="BHP134" s="129"/>
      <c r="BHQ134" s="129"/>
      <c r="BHR134" s="129"/>
      <c r="BHS134" s="129"/>
      <c r="BHT134" s="129"/>
      <c r="BHU134" s="129"/>
      <c r="BHV134" s="129"/>
      <c r="BHW134" s="129"/>
      <c r="BHX134" s="129"/>
      <c r="BHY134" s="129"/>
      <c r="BHZ134" s="129"/>
      <c r="BIA134" s="129"/>
      <c r="BIB134" s="129"/>
      <c r="BIC134" s="129"/>
      <c r="BID134" s="129"/>
      <c r="BIE134" s="129"/>
      <c r="BIF134" s="129"/>
      <c r="BIG134" s="129"/>
      <c r="BIH134" s="129"/>
      <c r="BII134" s="129"/>
      <c r="BIJ134" s="129"/>
      <c r="BIK134" s="129"/>
      <c r="BIL134" s="129"/>
      <c r="BIM134" s="129"/>
      <c r="BIN134" s="129"/>
      <c r="BIO134" s="129"/>
      <c r="BIP134" s="129"/>
      <c r="BIQ134" s="129"/>
      <c r="BIR134" s="129"/>
      <c r="BIS134" s="129"/>
      <c r="BIT134" s="129"/>
      <c r="BIU134" s="129"/>
      <c r="BIV134" s="129"/>
      <c r="BIW134" s="129"/>
      <c r="BIX134" s="129"/>
      <c r="BIY134" s="129"/>
      <c r="BIZ134" s="129"/>
      <c r="BJA134" s="129"/>
      <c r="BJB134" s="129"/>
      <c r="BJC134" s="129"/>
      <c r="BJD134" s="129"/>
      <c r="BJE134" s="129"/>
      <c r="BJF134" s="129"/>
      <c r="BJG134" s="129"/>
      <c r="BJH134" s="129"/>
      <c r="BJI134" s="129"/>
      <c r="BJJ134" s="129"/>
      <c r="BJK134" s="129"/>
      <c r="BJL134" s="129"/>
      <c r="BJM134" s="129"/>
      <c r="BJN134" s="129"/>
      <c r="BJO134" s="129"/>
      <c r="BJP134" s="129"/>
      <c r="BJQ134" s="129"/>
      <c r="BJR134" s="129"/>
      <c r="BJS134" s="129"/>
      <c r="BJT134" s="129"/>
      <c r="BJU134" s="129"/>
      <c r="BJV134" s="129"/>
      <c r="BJW134" s="129"/>
      <c r="BJX134" s="129"/>
      <c r="BJY134" s="129"/>
      <c r="BJZ134" s="129"/>
      <c r="BKA134" s="129"/>
      <c r="BKB134" s="129"/>
      <c r="BKC134" s="129"/>
      <c r="BKD134" s="129"/>
      <c r="BKE134" s="129"/>
      <c r="BKF134" s="129"/>
      <c r="BKG134" s="129"/>
      <c r="BKH134" s="129"/>
      <c r="BKI134" s="129"/>
      <c r="BKJ134" s="129"/>
      <c r="BKK134" s="129"/>
      <c r="BKL134" s="129"/>
      <c r="BKM134" s="129"/>
      <c r="BKN134" s="129"/>
      <c r="BKO134" s="129"/>
      <c r="BKP134" s="129"/>
      <c r="BKQ134" s="129"/>
      <c r="BKR134" s="129"/>
      <c r="BKS134" s="129"/>
      <c r="BKT134" s="129"/>
      <c r="BKU134" s="129"/>
      <c r="BKV134" s="129"/>
      <c r="BKW134" s="129"/>
      <c r="BKX134" s="129"/>
      <c r="BKY134" s="129"/>
      <c r="BKZ134" s="129"/>
      <c r="BLA134" s="129"/>
      <c r="BLB134" s="129"/>
      <c r="BLC134" s="129"/>
      <c r="BLD134" s="129"/>
      <c r="BLE134" s="129"/>
      <c r="BLF134" s="129"/>
      <c r="BLG134" s="129"/>
      <c r="BLH134" s="129"/>
      <c r="BLI134" s="129"/>
      <c r="BLJ134" s="129"/>
      <c r="BLK134" s="129"/>
      <c r="BLL134" s="129"/>
      <c r="BLM134" s="129"/>
      <c r="BLN134" s="129"/>
      <c r="BLO134" s="129"/>
      <c r="BLP134" s="129"/>
      <c r="BLQ134" s="129"/>
      <c r="BLR134" s="129"/>
      <c r="BLS134" s="129"/>
      <c r="BLT134" s="129"/>
      <c r="BLU134" s="129"/>
      <c r="BLV134" s="129"/>
      <c r="BLW134" s="129"/>
      <c r="BLX134" s="129"/>
      <c r="BLY134" s="129"/>
      <c r="BLZ134" s="129"/>
      <c r="BMA134" s="129"/>
      <c r="BMB134" s="129"/>
      <c r="BMC134" s="129"/>
      <c r="BMD134" s="129"/>
      <c r="BME134" s="129"/>
      <c r="BMF134" s="129"/>
      <c r="BMG134" s="129"/>
      <c r="BMH134" s="129"/>
      <c r="BMI134" s="129"/>
      <c r="BMJ134" s="129"/>
      <c r="BMK134" s="129"/>
      <c r="BML134" s="129"/>
      <c r="BMM134" s="129"/>
      <c r="BMN134" s="129"/>
      <c r="BMO134" s="129"/>
      <c r="BMP134" s="129"/>
      <c r="BMQ134" s="129"/>
      <c r="BMR134" s="129"/>
      <c r="BMS134" s="129"/>
      <c r="BMT134" s="129"/>
      <c r="BMU134" s="129"/>
      <c r="BMV134" s="129"/>
      <c r="BMW134" s="129"/>
      <c r="BMX134" s="129"/>
      <c r="BMY134" s="129"/>
      <c r="BMZ134" s="129"/>
      <c r="BNA134" s="129"/>
      <c r="BNB134" s="129"/>
      <c r="BNC134" s="129"/>
      <c r="BND134" s="129"/>
      <c r="BNE134" s="129"/>
      <c r="BNF134" s="129"/>
      <c r="BNG134" s="129"/>
      <c r="BNH134" s="129"/>
      <c r="BNI134" s="129"/>
      <c r="BNJ134" s="129"/>
      <c r="BNK134" s="129"/>
      <c r="BNL134" s="129"/>
      <c r="BNM134" s="129"/>
      <c r="BNN134" s="129"/>
      <c r="BNO134" s="129"/>
      <c r="BNP134" s="129"/>
      <c r="BNQ134" s="129"/>
      <c r="BNR134" s="129"/>
      <c r="BNS134" s="129"/>
      <c r="BNT134" s="129"/>
      <c r="BNU134" s="129"/>
      <c r="BNV134" s="129"/>
      <c r="BNW134" s="129"/>
      <c r="BNX134" s="129"/>
      <c r="BNY134" s="129"/>
      <c r="BNZ134" s="129"/>
      <c r="BOA134" s="129"/>
      <c r="BOB134" s="129"/>
      <c r="BOC134" s="129"/>
      <c r="BOD134" s="129"/>
      <c r="BOE134" s="129"/>
      <c r="BOF134" s="129"/>
      <c r="BOG134" s="129"/>
      <c r="BOH134" s="129"/>
      <c r="BOI134" s="129"/>
      <c r="BOJ134" s="129"/>
      <c r="BOK134" s="129"/>
      <c r="BOL134" s="129"/>
      <c r="BOM134" s="129"/>
      <c r="BON134" s="129"/>
      <c r="BOO134" s="129"/>
      <c r="BOP134" s="129"/>
      <c r="BOQ134" s="129"/>
      <c r="BOR134" s="129"/>
      <c r="BOS134" s="129"/>
      <c r="BOT134" s="129"/>
      <c r="BOU134" s="129"/>
      <c r="BOV134" s="129"/>
      <c r="BOW134" s="129"/>
      <c r="BOX134" s="129"/>
      <c r="BOY134" s="129"/>
      <c r="BOZ134" s="129"/>
      <c r="BPA134" s="129"/>
      <c r="BPB134" s="129"/>
      <c r="BPC134" s="129"/>
      <c r="BPD134" s="129"/>
      <c r="BPE134" s="129"/>
      <c r="BPF134" s="129"/>
      <c r="BPG134" s="129"/>
      <c r="BPH134" s="129"/>
      <c r="BPI134" s="129"/>
      <c r="BPJ134" s="129"/>
      <c r="BPK134" s="129"/>
      <c r="BPL134" s="129"/>
      <c r="BPM134" s="129"/>
      <c r="BPN134" s="129"/>
      <c r="BPO134" s="129"/>
      <c r="BPP134" s="129"/>
      <c r="BPQ134" s="129"/>
      <c r="BPR134" s="129"/>
      <c r="BPS134" s="129"/>
      <c r="BPT134" s="129"/>
      <c r="BPU134" s="129"/>
      <c r="BPV134" s="129"/>
      <c r="BPW134" s="129"/>
      <c r="BPX134" s="129"/>
      <c r="BPY134" s="129"/>
      <c r="BPZ134" s="129"/>
      <c r="BQA134" s="129"/>
      <c r="BQB134" s="129"/>
      <c r="BQC134" s="129"/>
      <c r="BQD134" s="129"/>
      <c r="BQE134" s="129"/>
      <c r="BQF134" s="129"/>
      <c r="BQG134" s="129"/>
      <c r="BQH134" s="129"/>
      <c r="BQI134" s="129"/>
      <c r="BQJ134" s="129"/>
      <c r="BQK134" s="129"/>
      <c r="BQL134" s="129"/>
      <c r="BQM134" s="129"/>
      <c r="BQN134" s="129"/>
      <c r="BQO134" s="129"/>
      <c r="BQP134" s="129"/>
      <c r="BQQ134" s="129"/>
      <c r="BQR134" s="129"/>
      <c r="BQS134" s="129"/>
      <c r="BQT134" s="129"/>
      <c r="BQU134" s="129"/>
      <c r="BQV134" s="129"/>
      <c r="BQW134" s="129"/>
      <c r="BQX134" s="129"/>
      <c r="BQY134" s="129"/>
      <c r="BQZ134" s="129"/>
      <c r="BRA134" s="129"/>
      <c r="BRB134" s="129"/>
      <c r="BRC134" s="129"/>
      <c r="BRD134" s="129"/>
      <c r="BRE134" s="129"/>
      <c r="BRF134" s="129"/>
      <c r="BRG134" s="129"/>
      <c r="BRH134" s="129"/>
      <c r="BRI134" s="129"/>
      <c r="BRJ134" s="129"/>
      <c r="BRK134" s="129"/>
      <c r="BRL134" s="129"/>
      <c r="BRM134" s="129"/>
      <c r="BRN134" s="129"/>
      <c r="BRO134" s="129"/>
      <c r="BRP134" s="129"/>
      <c r="BRQ134" s="129"/>
      <c r="BRR134" s="129"/>
      <c r="BRS134" s="129"/>
      <c r="BRT134" s="129"/>
      <c r="BRU134" s="129"/>
      <c r="BRV134" s="129"/>
      <c r="BRW134" s="129"/>
      <c r="BRX134" s="129"/>
      <c r="BRY134" s="129"/>
      <c r="BRZ134" s="129"/>
      <c r="BSA134" s="129"/>
      <c r="BSB134" s="129"/>
      <c r="BSC134" s="129"/>
      <c r="BSD134" s="129"/>
      <c r="BSE134" s="129"/>
      <c r="BSF134" s="129"/>
      <c r="BSG134" s="129"/>
      <c r="BSH134" s="129"/>
      <c r="BSI134" s="129"/>
      <c r="BSJ134" s="129"/>
      <c r="BSK134" s="129"/>
      <c r="BSL134" s="129"/>
      <c r="BSM134" s="129"/>
      <c r="BSN134" s="129"/>
      <c r="BSO134" s="129"/>
      <c r="BSP134" s="129"/>
      <c r="BSQ134" s="129"/>
      <c r="BSR134" s="129"/>
      <c r="BSS134" s="129"/>
      <c r="BST134" s="129"/>
      <c r="BSU134" s="129"/>
      <c r="BSV134" s="129"/>
      <c r="BSW134" s="129"/>
      <c r="BSX134" s="129"/>
      <c r="BSY134" s="129"/>
      <c r="BSZ134" s="129"/>
      <c r="BTA134" s="129"/>
      <c r="BTB134" s="129"/>
      <c r="BTC134" s="129"/>
      <c r="BTD134" s="129"/>
      <c r="BTE134" s="129"/>
      <c r="BTF134" s="129"/>
      <c r="BTG134" s="129"/>
      <c r="BTH134" s="129"/>
      <c r="BTI134" s="129"/>
      <c r="BTJ134" s="129"/>
      <c r="BTK134" s="129"/>
      <c r="BTL134" s="129"/>
      <c r="BTM134" s="129"/>
      <c r="BTN134" s="129"/>
      <c r="BTO134" s="129"/>
      <c r="BTP134" s="129"/>
      <c r="BTQ134" s="129"/>
      <c r="BTR134" s="129"/>
      <c r="BTS134" s="129"/>
      <c r="BTT134" s="129"/>
      <c r="BTU134" s="129"/>
      <c r="BTV134" s="129"/>
      <c r="BTW134" s="129"/>
      <c r="BTX134" s="129"/>
      <c r="BTY134" s="129"/>
      <c r="BTZ134" s="129"/>
      <c r="BUA134" s="129"/>
      <c r="BUB134" s="129"/>
      <c r="BUC134" s="129"/>
      <c r="BUD134" s="129"/>
      <c r="BUE134" s="129"/>
      <c r="BUF134" s="129"/>
      <c r="BUG134" s="129"/>
      <c r="BUH134" s="129"/>
      <c r="BUI134" s="129"/>
      <c r="BUJ134" s="129"/>
      <c r="BUK134" s="129"/>
      <c r="BUL134" s="129"/>
      <c r="BUM134" s="129"/>
      <c r="BUN134" s="129"/>
      <c r="BUO134" s="129"/>
      <c r="BUP134" s="129"/>
      <c r="BUQ134" s="129"/>
      <c r="BUR134" s="129"/>
      <c r="BUS134" s="129"/>
      <c r="BUT134" s="129"/>
      <c r="BUU134" s="129"/>
      <c r="BUV134" s="129"/>
      <c r="BUW134" s="129"/>
      <c r="BUX134" s="129"/>
      <c r="BUY134" s="129"/>
      <c r="BUZ134" s="129"/>
      <c r="BVA134" s="129"/>
      <c r="BVB134" s="129"/>
      <c r="BVC134" s="129"/>
      <c r="BVD134" s="129"/>
      <c r="BVE134" s="129"/>
      <c r="BVF134" s="129"/>
      <c r="BVG134" s="129"/>
      <c r="BVH134" s="129"/>
      <c r="BVI134" s="129"/>
      <c r="BVJ134" s="129"/>
      <c r="BVK134" s="129"/>
      <c r="BVL134" s="129"/>
      <c r="BVM134" s="129"/>
      <c r="BVN134" s="129"/>
      <c r="BVO134" s="129"/>
      <c r="BVP134" s="129"/>
      <c r="BVQ134" s="129"/>
      <c r="BVR134" s="129"/>
      <c r="BVS134" s="129"/>
      <c r="BVT134" s="129"/>
      <c r="BVU134" s="129"/>
      <c r="BVV134" s="129"/>
      <c r="BVW134" s="129"/>
      <c r="BVX134" s="129"/>
      <c r="BVY134" s="129"/>
      <c r="BVZ134" s="129"/>
      <c r="BWA134" s="129"/>
      <c r="BWB134" s="129"/>
      <c r="BWC134" s="129"/>
      <c r="BWD134" s="129"/>
      <c r="BWE134" s="129"/>
      <c r="BWF134" s="129"/>
      <c r="BWG134" s="129"/>
      <c r="BWH134" s="129"/>
      <c r="BWI134" s="129"/>
      <c r="BWJ134" s="129"/>
      <c r="BWK134" s="129"/>
      <c r="BWL134" s="129"/>
      <c r="BWM134" s="129"/>
      <c r="BWN134" s="129"/>
      <c r="BWO134" s="129"/>
      <c r="BWP134" s="129"/>
      <c r="BWQ134" s="129"/>
      <c r="BWR134" s="129"/>
      <c r="BWS134" s="129"/>
      <c r="BWT134" s="129"/>
      <c r="BWU134" s="129"/>
      <c r="BWV134" s="129"/>
      <c r="BWW134" s="129"/>
      <c r="BWX134" s="129"/>
      <c r="BWY134" s="129"/>
      <c r="BWZ134" s="129"/>
      <c r="BXA134" s="129"/>
      <c r="BXB134" s="129"/>
      <c r="BXC134" s="129"/>
      <c r="BXD134" s="129"/>
      <c r="BXE134" s="129"/>
      <c r="BXF134" s="129"/>
      <c r="BXG134" s="129"/>
      <c r="BXH134" s="129"/>
      <c r="BXI134" s="129"/>
      <c r="BXJ134" s="129"/>
      <c r="BXK134" s="129"/>
      <c r="BXL134" s="129"/>
      <c r="BXM134" s="129"/>
      <c r="BXN134" s="129"/>
      <c r="BXO134" s="129"/>
      <c r="BXP134" s="129"/>
      <c r="BXQ134" s="129"/>
      <c r="BXR134" s="129"/>
      <c r="BXS134" s="129"/>
      <c r="BXT134" s="129"/>
      <c r="BXU134" s="129"/>
      <c r="BXV134" s="129"/>
      <c r="BXW134" s="129"/>
      <c r="BXX134" s="129"/>
      <c r="BXY134" s="129"/>
      <c r="BXZ134" s="129"/>
      <c r="BYA134" s="129"/>
      <c r="BYB134" s="129"/>
      <c r="BYC134" s="129"/>
      <c r="BYD134" s="129"/>
      <c r="BYE134" s="129"/>
      <c r="BYF134" s="129"/>
      <c r="BYG134" s="129"/>
      <c r="BYH134" s="129"/>
      <c r="BYI134" s="129"/>
      <c r="BYJ134" s="129"/>
      <c r="BYK134" s="129"/>
      <c r="BYL134" s="129"/>
      <c r="BYM134" s="129"/>
      <c r="BYN134" s="129"/>
      <c r="BYO134" s="129"/>
      <c r="BYP134" s="129"/>
      <c r="BYQ134" s="129"/>
      <c r="BYR134" s="129"/>
      <c r="BYS134" s="129"/>
      <c r="BYT134" s="129"/>
      <c r="BYU134" s="129"/>
      <c r="BYV134" s="129"/>
      <c r="BYW134" s="129"/>
      <c r="BYX134" s="129"/>
      <c r="BYY134" s="129"/>
      <c r="BYZ134" s="129"/>
      <c r="BZA134" s="129"/>
      <c r="BZB134" s="129"/>
      <c r="BZC134" s="129"/>
      <c r="BZD134" s="129"/>
      <c r="BZE134" s="129"/>
      <c r="BZF134" s="129"/>
      <c r="BZG134" s="129"/>
      <c r="BZH134" s="129"/>
      <c r="BZI134" s="129"/>
      <c r="BZJ134" s="129"/>
      <c r="BZK134" s="129"/>
      <c r="BZL134" s="129"/>
      <c r="BZM134" s="129"/>
      <c r="BZN134" s="129"/>
      <c r="BZO134" s="129"/>
      <c r="BZP134" s="129"/>
      <c r="BZQ134" s="129"/>
      <c r="BZR134" s="129"/>
      <c r="BZS134" s="129"/>
      <c r="BZT134" s="129"/>
      <c r="BZU134" s="129"/>
      <c r="BZV134" s="129"/>
      <c r="BZW134" s="129"/>
      <c r="BZX134" s="129"/>
      <c r="BZY134" s="129"/>
      <c r="BZZ134" s="129"/>
      <c r="CAA134" s="129"/>
      <c r="CAB134" s="129"/>
      <c r="CAC134" s="129"/>
      <c r="CAD134" s="129"/>
      <c r="CAE134" s="129"/>
      <c r="CAF134" s="129"/>
      <c r="CAG134" s="129"/>
      <c r="CAH134" s="129"/>
      <c r="CAI134" s="129"/>
      <c r="CAJ134" s="129"/>
      <c r="CAK134" s="129"/>
      <c r="CAL134" s="129"/>
      <c r="CAM134" s="129"/>
      <c r="CAN134" s="129"/>
      <c r="CAO134" s="129"/>
      <c r="CAP134" s="129"/>
      <c r="CAQ134" s="129"/>
      <c r="CAR134" s="129"/>
      <c r="CAS134" s="129"/>
      <c r="CAT134" s="129"/>
      <c r="CAU134" s="129"/>
      <c r="CAV134" s="129"/>
      <c r="CAW134" s="129"/>
      <c r="CAX134" s="129"/>
      <c r="CAY134" s="129"/>
      <c r="CAZ134" s="129"/>
      <c r="CBA134" s="129"/>
      <c r="CBB134" s="129"/>
      <c r="CBC134" s="129"/>
      <c r="CBD134" s="129"/>
      <c r="CBE134" s="129"/>
      <c r="CBF134" s="129"/>
      <c r="CBG134" s="129"/>
      <c r="CBH134" s="129"/>
      <c r="CBI134" s="129"/>
      <c r="CBJ134" s="129"/>
      <c r="CBK134" s="129"/>
      <c r="CBL134" s="129"/>
      <c r="CBM134" s="129"/>
      <c r="CBN134" s="129"/>
      <c r="CBO134" s="129"/>
      <c r="CBP134" s="129"/>
      <c r="CBQ134" s="129"/>
      <c r="CBR134" s="129"/>
      <c r="CBS134" s="129"/>
      <c r="CBT134" s="129"/>
      <c r="CBU134" s="129"/>
      <c r="CBV134" s="129"/>
      <c r="CBW134" s="129"/>
      <c r="CBX134" s="129"/>
      <c r="CBY134" s="129"/>
      <c r="CBZ134" s="129"/>
      <c r="CCA134" s="129"/>
      <c r="CCB134" s="129"/>
      <c r="CCC134" s="129"/>
      <c r="CCD134" s="129"/>
      <c r="CCE134" s="129"/>
      <c r="CCF134" s="129"/>
      <c r="CCG134" s="129"/>
      <c r="CCH134" s="129"/>
      <c r="CCI134" s="129"/>
      <c r="CCJ134" s="129"/>
      <c r="CCK134" s="129"/>
      <c r="CCL134" s="129"/>
      <c r="CCM134" s="129"/>
      <c r="CCN134" s="129"/>
      <c r="CCO134" s="129"/>
      <c r="CCP134" s="129"/>
      <c r="CCQ134" s="129"/>
      <c r="CCR134" s="129"/>
      <c r="CCS134" s="129"/>
      <c r="CCT134" s="129"/>
      <c r="CCU134" s="129"/>
      <c r="CCV134" s="129"/>
      <c r="CCW134" s="129"/>
      <c r="CCX134" s="129"/>
      <c r="CCY134" s="129"/>
      <c r="CCZ134" s="129"/>
      <c r="CDA134" s="129"/>
      <c r="CDB134" s="129"/>
      <c r="CDC134" s="129"/>
      <c r="CDD134" s="129"/>
      <c r="CDE134" s="129"/>
      <c r="CDF134" s="129"/>
      <c r="CDG134" s="129"/>
      <c r="CDH134" s="129"/>
      <c r="CDI134" s="129"/>
      <c r="CDJ134" s="129"/>
      <c r="CDK134" s="129"/>
      <c r="CDL134" s="129"/>
      <c r="CDM134" s="129"/>
      <c r="CDN134" s="129"/>
      <c r="CDO134" s="129"/>
      <c r="CDP134" s="129"/>
      <c r="CDQ134" s="129"/>
      <c r="CDR134" s="129"/>
      <c r="CDS134" s="129"/>
      <c r="CDT134" s="129"/>
      <c r="CDU134" s="129"/>
      <c r="CDV134" s="129"/>
      <c r="CDW134" s="129"/>
      <c r="CDX134" s="129"/>
      <c r="CDY134" s="129"/>
      <c r="CDZ134" s="129"/>
      <c r="CEA134" s="129"/>
      <c r="CEB134" s="129"/>
      <c r="CEC134" s="129"/>
      <c r="CED134" s="129"/>
      <c r="CEE134" s="129"/>
      <c r="CEF134" s="129"/>
      <c r="CEG134" s="129"/>
      <c r="CEH134" s="129"/>
      <c r="CEI134" s="129"/>
      <c r="CEJ134" s="129"/>
      <c r="CEK134" s="129"/>
      <c r="CEL134" s="129"/>
      <c r="CEM134" s="129"/>
      <c r="CEN134" s="129"/>
      <c r="CEO134" s="129"/>
      <c r="CEP134" s="129"/>
      <c r="CEQ134" s="129"/>
      <c r="CER134" s="129"/>
      <c r="CES134" s="129"/>
      <c r="CET134" s="129"/>
      <c r="CEU134" s="129"/>
      <c r="CEV134" s="129"/>
      <c r="CEW134" s="129"/>
      <c r="CEX134" s="129"/>
      <c r="CEY134" s="129"/>
      <c r="CEZ134" s="129"/>
      <c r="CFA134" s="129"/>
      <c r="CFB134" s="129"/>
      <c r="CFC134" s="129"/>
      <c r="CFD134" s="129"/>
      <c r="CFE134" s="129"/>
      <c r="CFF134" s="129"/>
      <c r="CFG134" s="129"/>
      <c r="CFH134" s="129"/>
      <c r="CFI134" s="129"/>
      <c r="CFJ134" s="129"/>
      <c r="CFK134" s="129"/>
      <c r="CFL134" s="129"/>
      <c r="CFM134" s="129"/>
      <c r="CFN134" s="129"/>
      <c r="CFO134" s="129"/>
      <c r="CFP134" s="129"/>
      <c r="CFQ134" s="129"/>
      <c r="CFR134" s="129"/>
      <c r="CFS134" s="129"/>
      <c r="CFT134" s="129"/>
      <c r="CFU134" s="129"/>
      <c r="CFV134" s="129"/>
      <c r="CFW134" s="129"/>
      <c r="CFX134" s="129"/>
      <c r="CFY134" s="129"/>
      <c r="CFZ134" s="129"/>
      <c r="CGA134" s="129"/>
      <c r="CGB134" s="129"/>
      <c r="CGC134" s="129"/>
      <c r="CGD134" s="129"/>
      <c r="CGE134" s="129"/>
      <c r="CGF134" s="129"/>
      <c r="CGG134" s="129"/>
      <c r="CGH134" s="129"/>
      <c r="CGI134" s="129"/>
      <c r="CGJ134" s="129"/>
      <c r="CGK134" s="129"/>
      <c r="CGL134" s="129"/>
      <c r="CGM134" s="129"/>
      <c r="CGN134" s="129"/>
      <c r="CGO134" s="129"/>
      <c r="CGP134" s="129"/>
      <c r="CGQ134" s="129"/>
      <c r="CGR134" s="129"/>
      <c r="CGS134" s="129"/>
      <c r="CGT134" s="129"/>
      <c r="CGU134" s="129"/>
      <c r="CGV134" s="129"/>
      <c r="CGW134" s="129"/>
      <c r="CGX134" s="129"/>
      <c r="CGY134" s="129"/>
      <c r="CGZ134" s="129"/>
      <c r="CHA134" s="129"/>
      <c r="CHB134" s="129"/>
      <c r="CHC134" s="129"/>
      <c r="CHD134" s="129"/>
      <c r="CHE134" s="129"/>
      <c r="CHF134" s="129"/>
      <c r="CHG134" s="129"/>
      <c r="CHH134" s="129"/>
      <c r="CHI134" s="129"/>
      <c r="CHJ134" s="129"/>
      <c r="CHK134" s="129"/>
      <c r="CHL134" s="129"/>
      <c r="CHM134" s="129"/>
      <c r="CHN134" s="129"/>
      <c r="CHO134" s="129"/>
      <c r="CHP134" s="129"/>
      <c r="CHQ134" s="129"/>
      <c r="CHR134" s="129"/>
      <c r="CHS134" s="129"/>
      <c r="CHT134" s="129"/>
      <c r="CHU134" s="129"/>
      <c r="CHV134" s="129"/>
      <c r="CHW134" s="129"/>
      <c r="CHX134" s="129"/>
      <c r="CHY134" s="129"/>
      <c r="CHZ134" s="129"/>
      <c r="CIA134" s="129"/>
      <c r="CIB134" s="129"/>
      <c r="CIC134" s="129"/>
      <c r="CID134" s="129"/>
      <c r="CIE134" s="129"/>
      <c r="CIF134" s="129"/>
      <c r="CIG134" s="129"/>
      <c r="CIH134" s="129"/>
      <c r="CII134" s="129"/>
      <c r="CIJ134" s="129"/>
      <c r="CIK134" s="129"/>
      <c r="CIL134" s="129"/>
      <c r="CIM134" s="129"/>
      <c r="CIN134" s="129"/>
      <c r="CIO134" s="129"/>
      <c r="CIP134" s="129"/>
      <c r="CIQ134" s="129"/>
      <c r="CIR134" s="129"/>
      <c r="CIS134" s="129"/>
      <c r="CIT134" s="129"/>
      <c r="CIU134" s="129"/>
      <c r="CIV134" s="129"/>
      <c r="CIW134" s="129"/>
      <c r="CIX134" s="129"/>
      <c r="CIY134" s="129"/>
      <c r="CIZ134" s="129"/>
      <c r="CJA134" s="129"/>
      <c r="CJB134" s="129"/>
      <c r="CJC134" s="129"/>
      <c r="CJD134" s="129"/>
      <c r="CJE134" s="129"/>
      <c r="CJF134" s="129"/>
      <c r="CJG134" s="129"/>
      <c r="CJH134" s="129"/>
      <c r="CJI134" s="129"/>
      <c r="CJJ134" s="129"/>
      <c r="CJK134" s="129"/>
      <c r="CJL134" s="129"/>
      <c r="CJM134" s="129"/>
      <c r="CJN134" s="129"/>
      <c r="CJO134" s="129"/>
      <c r="CJP134" s="129"/>
      <c r="CJQ134" s="129"/>
      <c r="CJR134" s="129"/>
      <c r="CJS134" s="129"/>
      <c r="CJT134" s="129"/>
      <c r="CJU134" s="129"/>
      <c r="CJV134" s="129"/>
      <c r="CJW134" s="129"/>
      <c r="CJX134" s="129"/>
      <c r="CJY134" s="129"/>
      <c r="CJZ134" s="129"/>
      <c r="CKA134" s="129"/>
      <c r="CKB134" s="129"/>
      <c r="CKC134" s="129"/>
      <c r="CKD134" s="129"/>
      <c r="CKE134" s="129"/>
      <c r="CKF134" s="129"/>
      <c r="CKG134" s="129"/>
      <c r="CKH134" s="129"/>
      <c r="CKI134" s="129"/>
      <c r="CKJ134" s="129"/>
      <c r="CKK134" s="129"/>
      <c r="CKL134" s="129"/>
      <c r="CKM134" s="129"/>
      <c r="CKN134" s="129"/>
      <c r="CKO134" s="129"/>
      <c r="CKP134" s="129"/>
      <c r="CKQ134" s="129"/>
      <c r="CKR134" s="129"/>
      <c r="CKS134" s="129"/>
      <c r="CKT134" s="129"/>
      <c r="CKU134" s="129"/>
      <c r="CKV134" s="129"/>
      <c r="CKW134" s="129"/>
      <c r="CKX134" s="129"/>
      <c r="CKY134" s="129"/>
      <c r="CKZ134" s="129"/>
      <c r="CLA134" s="129"/>
      <c r="CLB134" s="129"/>
      <c r="CLC134" s="129"/>
      <c r="CLD134" s="129"/>
      <c r="CLE134" s="129"/>
      <c r="CLF134" s="129"/>
      <c r="CLG134" s="129"/>
      <c r="CLH134" s="129"/>
      <c r="CLI134" s="129"/>
      <c r="CLJ134" s="129"/>
      <c r="CLK134" s="129"/>
      <c r="CLL134" s="129"/>
      <c r="CLM134" s="129"/>
      <c r="CLN134" s="129"/>
      <c r="CLO134" s="129"/>
      <c r="CLP134" s="129"/>
      <c r="CLQ134" s="129"/>
      <c r="CLR134" s="129"/>
      <c r="CLS134" s="129"/>
      <c r="CLT134" s="129"/>
      <c r="CLU134" s="129"/>
      <c r="CLV134" s="129"/>
      <c r="CLW134" s="129"/>
      <c r="CLX134" s="129"/>
      <c r="CLY134" s="129"/>
      <c r="CLZ134" s="129"/>
      <c r="CMA134" s="129"/>
      <c r="CMB134" s="129"/>
      <c r="CMC134" s="129"/>
      <c r="CMD134" s="129"/>
      <c r="CME134" s="129"/>
      <c r="CMF134" s="129"/>
      <c r="CMG134" s="129"/>
      <c r="CMH134" s="129"/>
      <c r="CMI134" s="129"/>
      <c r="CMJ134" s="129"/>
      <c r="CMK134" s="129"/>
      <c r="CML134" s="129"/>
      <c r="CMM134" s="129"/>
      <c r="CMN134" s="129"/>
      <c r="CMO134" s="129"/>
      <c r="CMP134" s="129"/>
      <c r="CMQ134" s="129"/>
      <c r="CMR134" s="129"/>
      <c r="CMS134" s="129"/>
      <c r="CMT134" s="129"/>
      <c r="CMU134" s="129"/>
      <c r="CMV134" s="129"/>
      <c r="CMW134" s="129"/>
      <c r="CMX134" s="129"/>
      <c r="CMY134" s="129"/>
      <c r="CMZ134" s="129"/>
      <c r="CNA134" s="129"/>
      <c r="CNB134" s="129"/>
      <c r="CNC134" s="129"/>
      <c r="CND134" s="129"/>
      <c r="CNE134" s="129"/>
      <c r="CNF134" s="129"/>
      <c r="CNG134" s="129"/>
      <c r="CNH134" s="129"/>
      <c r="CNI134" s="129"/>
      <c r="CNJ134" s="129"/>
      <c r="CNK134" s="129"/>
      <c r="CNL134" s="129"/>
      <c r="CNM134" s="129"/>
      <c r="CNN134" s="129"/>
      <c r="CNO134" s="129"/>
      <c r="CNP134" s="129"/>
      <c r="CNQ134" s="129"/>
      <c r="CNR134" s="129"/>
      <c r="CNS134" s="129"/>
      <c r="CNT134" s="129"/>
      <c r="CNU134" s="129"/>
      <c r="CNV134" s="129"/>
      <c r="CNW134" s="129"/>
      <c r="CNX134" s="129"/>
      <c r="CNY134" s="129"/>
      <c r="CNZ134" s="129"/>
      <c r="COA134" s="129"/>
      <c r="COB134" s="129"/>
      <c r="COC134" s="129"/>
      <c r="COD134" s="129"/>
      <c r="COE134" s="129"/>
      <c r="COF134" s="129"/>
      <c r="COG134" s="129"/>
      <c r="COH134" s="129"/>
      <c r="COI134" s="129"/>
      <c r="COJ134" s="129"/>
      <c r="COK134" s="129"/>
      <c r="COL134" s="129"/>
      <c r="COM134" s="129"/>
      <c r="CON134" s="129"/>
      <c r="COO134" s="129"/>
      <c r="COP134" s="129"/>
      <c r="COQ134" s="129"/>
      <c r="COR134" s="129"/>
      <c r="COS134" s="129"/>
      <c r="COT134" s="129"/>
      <c r="COU134" s="129"/>
      <c r="COV134" s="129"/>
      <c r="COW134" s="129"/>
      <c r="COX134" s="129"/>
      <c r="COY134" s="129"/>
      <c r="COZ134" s="129"/>
      <c r="CPA134" s="129"/>
      <c r="CPB134" s="129"/>
      <c r="CPC134" s="129"/>
      <c r="CPD134" s="129"/>
      <c r="CPE134" s="129"/>
      <c r="CPF134" s="129"/>
      <c r="CPG134" s="129"/>
      <c r="CPH134" s="129"/>
      <c r="CPI134" s="129"/>
      <c r="CPJ134" s="129"/>
      <c r="CPK134" s="129"/>
      <c r="CPL134" s="129"/>
      <c r="CPM134" s="129"/>
      <c r="CPN134" s="129"/>
      <c r="CPO134" s="129"/>
      <c r="CPP134" s="129"/>
      <c r="CPQ134" s="129"/>
      <c r="CPR134" s="129"/>
      <c r="CPS134" s="129"/>
      <c r="CPT134" s="129"/>
      <c r="CPU134" s="129"/>
      <c r="CPV134" s="129"/>
      <c r="CPW134" s="129"/>
      <c r="CPX134" s="129"/>
      <c r="CPY134" s="129"/>
      <c r="CPZ134" s="129"/>
      <c r="CQA134" s="129"/>
      <c r="CQB134" s="129"/>
      <c r="CQC134" s="129"/>
      <c r="CQD134" s="129"/>
      <c r="CQE134" s="129"/>
      <c r="CQF134" s="129"/>
      <c r="CQG134" s="129"/>
      <c r="CQH134" s="129"/>
      <c r="CQI134" s="129"/>
      <c r="CQJ134" s="129"/>
      <c r="CQK134" s="129"/>
      <c r="CQL134" s="129"/>
      <c r="CQM134" s="129"/>
      <c r="CQN134" s="129"/>
      <c r="CQO134" s="129"/>
      <c r="CQP134" s="129"/>
      <c r="CQQ134" s="129"/>
      <c r="CQR134" s="129"/>
      <c r="CQS134" s="129"/>
      <c r="CQT134" s="129"/>
      <c r="CQU134" s="129"/>
      <c r="CQV134" s="129"/>
      <c r="CQW134" s="129"/>
      <c r="CQX134" s="129"/>
      <c r="CQY134" s="129"/>
      <c r="CQZ134" s="129"/>
      <c r="CRA134" s="129"/>
      <c r="CRB134" s="129"/>
      <c r="CRC134" s="129"/>
      <c r="CRD134" s="129"/>
      <c r="CRE134" s="129"/>
      <c r="CRF134" s="129"/>
      <c r="CRG134" s="129"/>
      <c r="CRH134" s="129"/>
      <c r="CRI134" s="129"/>
      <c r="CRJ134" s="129"/>
      <c r="CRK134" s="129"/>
      <c r="CRL134" s="129"/>
      <c r="CRM134" s="129"/>
      <c r="CRN134" s="129"/>
      <c r="CRO134" s="129"/>
      <c r="CRP134" s="129"/>
      <c r="CRQ134" s="129"/>
      <c r="CRR134" s="129"/>
      <c r="CRS134" s="129"/>
      <c r="CRT134" s="129"/>
      <c r="CRU134" s="129"/>
      <c r="CRV134" s="129"/>
      <c r="CRW134" s="129"/>
      <c r="CRX134" s="129"/>
      <c r="CRY134" s="129"/>
      <c r="CRZ134" s="129"/>
      <c r="CSA134" s="129"/>
      <c r="CSB134" s="129"/>
      <c r="CSC134" s="129"/>
      <c r="CSD134" s="129"/>
      <c r="CSE134" s="129"/>
      <c r="CSF134" s="129"/>
      <c r="CSG134" s="129"/>
      <c r="CSH134" s="129"/>
      <c r="CSI134" s="129"/>
      <c r="CSJ134" s="129"/>
      <c r="CSK134" s="129"/>
      <c r="CSL134" s="129"/>
      <c r="CSM134" s="129"/>
      <c r="CSN134" s="129"/>
      <c r="CSO134" s="129"/>
      <c r="CSP134" s="129"/>
      <c r="CSQ134" s="129"/>
      <c r="CSR134" s="129"/>
      <c r="CSS134" s="129"/>
      <c r="CST134" s="129"/>
      <c r="CSU134" s="129"/>
      <c r="CSV134" s="129"/>
      <c r="CSW134" s="129"/>
      <c r="CSX134" s="129"/>
      <c r="CSY134" s="129"/>
      <c r="CSZ134" s="129"/>
      <c r="CTA134" s="129"/>
      <c r="CTB134" s="129"/>
      <c r="CTC134" s="129"/>
      <c r="CTD134" s="129"/>
      <c r="CTE134" s="129"/>
      <c r="CTF134" s="129"/>
      <c r="CTG134" s="129"/>
      <c r="CTH134" s="129"/>
      <c r="CTI134" s="129"/>
      <c r="CTJ134" s="129"/>
      <c r="CTK134" s="129"/>
      <c r="CTL134" s="129"/>
      <c r="CTM134" s="129"/>
      <c r="CTN134" s="129"/>
      <c r="CTO134" s="129"/>
      <c r="CTP134" s="129"/>
      <c r="CTQ134" s="129"/>
      <c r="CTR134" s="129"/>
      <c r="CTS134" s="129"/>
      <c r="CTT134" s="129"/>
      <c r="CTU134" s="129"/>
      <c r="CTV134" s="129"/>
      <c r="CTW134" s="129"/>
      <c r="CTX134" s="129"/>
      <c r="CTY134" s="129"/>
      <c r="CTZ134" s="129"/>
      <c r="CUA134" s="129"/>
      <c r="CUB134" s="129"/>
      <c r="CUC134" s="129"/>
      <c r="CUD134" s="129"/>
      <c r="CUE134" s="129"/>
      <c r="CUF134" s="129"/>
      <c r="CUG134" s="129"/>
      <c r="CUH134" s="129"/>
      <c r="CUI134" s="129"/>
      <c r="CUJ134" s="129"/>
      <c r="CUK134" s="129"/>
      <c r="CUL134" s="129"/>
      <c r="CUM134" s="129"/>
      <c r="CUN134" s="129"/>
      <c r="CUO134" s="129"/>
      <c r="CUP134" s="129"/>
      <c r="CUQ134" s="129"/>
      <c r="CUR134" s="129"/>
      <c r="CUS134" s="129"/>
      <c r="CUT134" s="129"/>
      <c r="CUU134" s="129"/>
      <c r="CUV134" s="129"/>
      <c r="CUW134" s="129"/>
      <c r="CUX134" s="129"/>
      <c r="CUY134" s="129"/>
      <c r="CUZ134" s="129"/>
      <c r="CVA134" s="129"/>
      <c r="CVB134" s="129"/>
      <c r="CVC134" s="129"/>
      <c r="CVD134" s="129"/>
      <c r="CVE134" s="129"/>
      <c r="CVF134" s="129"/>
      <c r="CVG134" s="129"/>
      <c r="CVH134" s="129"/>
      <c r="CVI134" s="129"/>
      <c r="CVJ134" s="129"/>
      <c r="CVK134" s="129"/>
      <c r="CVL134" s="129"/>
      <c r="CVM134" s="129"/>
      <c r="CVN134" s="129"/>
      <c r="CVO134" s="129"/>
      <c r="CVP134" s="129"/>
      <c r="CVQ134" s="129"/>
      <c r="CVR134" s="129"/>
      <c r="CVS134" s="129"/>
      <c r="CVT134" s="129"/>
      <c r="CVU134" s="129"/>
      <c r="CVV134" s="129"/>
      <c r="CVW134" s="129"/>
      <c r="CVX134" s="129"/>
      <c r="CVY134" s="129"/>
      <c r="CVZ134" s="129"/>
      <c r="CWA134" s="129"/>
      <c r="CWB134" s="129"/>
      <c r="CWC134" s="129"/>
      <c r="CWD134" s="129"/>
      <c r="CWE134" s="129"/>
      <c r="CWF134" s="129"/>
      <c r="CWG134" s="129"/>
      <c r="CWH134" s="129"/>
      <c r="CWI134" s="129"/>
      <c r="CWJ134" s="129"/>
      <c r="CWK134" s="129"/>
      <c r="CWL134" s="129"/>
      <c r="CWM134" s="129"/>
      <c r="CWN134" s="129"/>
      <c r="CWO134" s="129"/>
      <c r="CWP134" s="129"/>
      <c r="CWQ134" s="129"/>
      <c r="CWR134" s="129"/>
      <c r="CWS134" s="129"/>
      <c r="CWT134" s="129"/>
      <c r="CWU134" s="129"/>
      <c r="CWV134" s="129"/>
      <c r="CWW134" s="129"/>
      <c r="CWX134" s="129"/>
      <c r="CWY134" s="129"/>
      <c r="CWZ134" s="129"/>
      <c r="CXA134" s="129"/>
      <c r="CXB134" s="129"/>
      <c r="CXC134" s="129"/>
      <c r="CXD134" s="129"/>
      <c r="CXE134" s="129"/>
      <c r="CXF134" s="129"/>
      <c r="CXG134" s="129"/>
      <c r="CXH134" s="129"/>
      <c r="CXI134" s="129"/>
      <c r="CXJ134" s="129"/>
      <c r="CXK134" s="129"/>
      <c r="CXL134" s="129"/>
      <c r="CXM134" s="129"/>
      <c r="CXN134" s="129"/>
      <c r="CXO134" s="129"/>
      <c r="CXP134" s="129"/>
      <c r="CXQ134" s="129"/>
      <c r="CXR134" s="129"/>
      <c r="CXS134" s="129"/>
      <c r="CXT134" s="129"/>
      <c r="CXU134" s="129"/>
      <c r="CXV134" s="129"/>
      <c r="CXW134" s="129"/>
      <c r="CXX134" s="129"/>
      <c r="CXY134" s="129"/>
      <c r="CXZ134" s="129"/>
      <c r="CYA134" s="129"/>
      <c r="CYB134" s="129"/>
      <c r="CYC134" s="129"/>
      <c r="CYD134" s="129"/>
      <c r="CYE134" s="129"/>
      <c r="CYF134" s="129"/>
      <c r="CYG134" s="129"/>
      <c r="CYH134" s="129"/>
      <c r="CYI134" s="129"/>
      <c r="CYJ134" s="129"/>
      <c r="CYK134" s="129"/>
      <c r="CYL134" s="129"/>
      <c r="CYM134" s="129"/>
      <c r="CYN134" s="129"/>
      <c r="CYO134" s="129"/>
      <c r="CYP134" s="129"/>
      <c r="CYQ134" s="129"/>
      <c r="CYR134" s="129"/>
      <c r="CYS134" s="129"/>
      <c r="CYT134" s="129"/>
      <c r="CYU134" s="129"/>
      <c r="CYV134" s="129"/>
      <c r="CYW134" s="129"/>
      <c r="CYX134" s="129"/>
      <c r="CYY134" s="129"/>
      <c r="CYZ134" s="129"/>
      <c r="CZA134" s="129"/>
      <c r="CZB134" s="129"/>
      <c r="CZC134" s="129"/>
      <c r="CZD134" s="129"/>
      <c r="CZE134" s="129"/>
      <c r="CZF134" s="129"/>
      <c r="CZG134" s="129"/>
      <c r="CZH134" s="129"/>
      <c r="CZI134" s="129"/>
      <c r="CZJ134" s="129"/>
      <c r="CZK134" s="129"/>
      <c r="CZL134" s="129"/>
      <c r="CZM134" s="129"/>
      <c r="CZN134" s="129"/>
      <c r="CZO134" s="129"/>
      <c r="CZP134" s="129"/>
      <c r="CZQ134" s="129"/>
      <c r="CZR134" s="129"/>
      <c r="CZS134" s="129"/>
      <c r="CZT134" s="129"/>
      <c r="CZU134" s="129"/>
      <c r="CZV134" s="129"/>
      <c r="CZW134" s="129"/>
      <c r="CZX134" s="129"/>
      <c r="CZY134" s="129"/>
      <c r="CZZ134" s="129"/>
      <c r="DAA134" s="129"/>
      <c r="DAB134" s="129"/>
      <c r="DAC134" s="129"/>
      <c r="DAD134" s="129"/>
      <c r="DAE134" s="129"/>
      <c r="DAF134" s="129"/>
      <c r="DAG134" s="129"/>
      <c r="DAH134" s="129"/>
      <c r="DAI134" s="129"/>
      <c r="DAJ134" s="129"/>
      <c r="DAK134" s="129"/>
      <c r="DAL134" s="129"/>
      <c r="DAM134" s="129"/>
      <c r="DAN134" s="129"/>
      <c r="DAO134" s="129"/>
      <c r="DAP134" s="129"/>
      <c r="DAQ134" s="129"/>
      <c r="DAR134" s="129"/>
      <c r="DAS134" s="129"/>
      <c r="DAT134" s="129"/>
      <c r="DAU134" s="129"/>
      <c r="DAV134" s="129"/>
      <c r="DAW134" s="129"/>
      <c r="DAX134" s="129"/>
      <c r="DAY134" s="129"/>
      <c r="DAZ134" s="129"/>
      <c r="DBA134" s="129"/>
      <c r="DBB134" s="129"/>
      <c r="DBC134" s="129"/>
      <c r="DBD134" s="129"/>
      <c r="DBE134" s="129"/>
      <c r="DBF134" s="129"/>
      <c r="DBG134" s="129"/>
      <c r="DBH134" s="129"/>
      <c r="DBI134" s="129"/>
      <c r="DBJ134" s="129"/>
      <c r="DBK134" s="129"/>
      <c r="DBL134" s="129"/>
      <c r="DBM134" s="129"/>
      <c r="DBN134" s="129"/>
      <c r="DBO134" s="129"/>
      <c r="DBP134" s="129"/>
      <c r="DBQ134" s="129"/>
      <c r="DBR134" s="129"/>
      <c r="DBS134" s="129"/>
      <c r="DBT134" s="129"/>
      <c r="DBU134" s="129"/>
      <c r="DBV134" s="129"/>
      <c r="DBW134" s="129"/>
      <c r="DBX134" s="129"/>
      <c r="DBY134" s="129"/>
      <c r="DBZ134" s="129"/>
      <c r="DCA134" s="129"/>
      <c r="DCB134" s="129"/>
      <c r="DCC134" s="129"/>
      <c r="DCD134" s="129"/>
      <c r="DCE134" s="129"/>
      <c r="DCF134" s="129"/>
      <c r="DCG134" s="129"/>
      <c r="DCH134" s="129"/>
      <c r="DCI134" s="129"/>
      <c r="DCJ134" s="129"/>
      <c r="DCK134" s="129"/>
      <c r="DCL134" s="129"/>
      <c r="DCM134" s="129"/>
      <c r="DCN134" s="129"/>
      <c r="DCO134" s="129"/>
      <c r="DCP134" s="129"/>
      <c r="DCQ134" s="129"/>
      <c r="DCR134" s="129"/>
      <c r="DCS134" s="129"/>
      <c r="DCT134" s="129"/>
      <c r="DCU134" s="129"/>
      <c r="DCV134" s="129"/>
      <c r="DCW134" s="129"/>
      <c r="DCX134" s="129"/>
      <c r="DCY134" s="129"/>
      <c r="DCZ134" s="129"/>
      <c r="DDA134" s="129"/>
      <c r="DDB134" s="129"/>
      <c r="DDC134" s="129"/>
      <c r="DDD134" s="129"/>
      <c r="DDE134" s="129"/>
      <c r="DDF134" s="129"/>
      <c r="DDG134" s="129"/>
      <c r="DDH134" s="129"/>
      <c r="DDI134" s="129"/>
      <c r="DDJ134" s="129"/>
      <c r="DDK134" s="129"/>
      <c r="DDL134" s="129"/>
      <c r="DDM134" s="129"/>
      <c r="DDN134" s="129"/>
      <c r="DDO134" s="129"/>
      <c r="DDP134" s="129"/>
      <c r="DDQ134" s="129"/>
      <c r="DDR134" s="129"/>
      <c r="DDS134" s="129"/>
      <c r="DDT134" s="129"/>
      <c r="DDU134" s="129"/>
      <c r="DDV134" s="129"/>
      <c r="DDW134" s="129"/>
      <c r="DDX134" s="129"/>
      <c r="DDY134" s="129"/>
      <c r="DDZ134" s="129"/>
      <c r="DEA134" s="129"/>
      <c r="DEB134" s="129"/>
      <c r="DEC134" s="129"/>
      <c r="DED134" s="129"/>
      <c r="DEE134" s="129"/>
      <c r="DEF134" s="129"/>
      <c r="DEG134" s="129"/>
      <c r="DEH134" s="129"/>
      <c r="DEI134" s="129"/>
      <c r="DEJ134" s="129"/>
      <c r="DEK134" s="129"/>
      <c r="DEL134" s="129"/>
      <c r="DEM134" s="129"/>
      <c r="DEN134" s="129"/>
      <c r="DEO134" s="129"/>
      <c r="DEP134" s="129"/>
      <c r="DEQ134" s="129"/>
      <c r="DER134" s="129"/>
      <c r="DES134" s="129"/>
      <c r="DET134" s="129"/>
      <c r="DEU134" s="129"/>
      <c r="DEV134" s="129"/>
      <c r="DEW134" s="129"/>
      <c r="DEX134" s="129"/>
      <c r="DEY134" s="129"/>
      <c r="DEZ134" s="129"/>
      <c r="DFA134" s="129"/>
      <c r="DFB134" s="129"/>
      <c r="DFC134" s="129"/>
      <c r="DFD134" s="129"/>
      <c r="DFE134" s="129"/>
      <c r="DFF134" s="129"/>
      <c r="DFG134" s="129"/>
      <c r="DFH134" s="129"/>
      <c r="DFI134" s="129"/>
      <c r="DFJ134" s="129"/>
      <c r="DFK134" s="129"/>
      <c r="DFL134" s="129"/>
      <c r="DFM134" s="129"/>
      <c r="DFN134" s="129"/>
      <c r="DFO134" s="129"/>
      <c r="DFP134" s="129"/>
      <c r="DFQ134" s="129"/>
      <c r="DFR134" s="129"/>
      <c r="DFS134" s="129"/>
      <c r="DFT134" s="129"/>
      <c r="DFU134" s="129"/>
      <c r="DFV134" s="129"/>
      <c r="DFW134" s="129"/>
      <c r="DFX134" s="129"/>
      <c r="DFY134" s="129"/>
      <c r="DFZ134" s="129"/>
      <c r="DGA134" s="129"/>
      <c r="DGB134" s="129"/>
      <c r="DGC134" s="129"/>
      <c r="DGD134" s="129"/>
      <c r="DGE134" s="129"/>
      <c r="DGF134" s="129"/>
      <c r="DGG134" s="129"/>
      <c r="DGH134" s="129"/>
      <c r="DGI134" s="129"/>
      <c r="DGJ134" s="129"/>
      <c r="DGK134" s="129"/>
      <c r="DGL134" s="129"/>
      <c r="DGM134" s="129"/>
      <c r="DGN134" s="129"/>
      <c r="DGO134" s="129"/>
      <c r="DGP134" s="129"/>
      <c r="DGQ134" s="129"/>
      <c r="DGR134" s="129"/>
      <c r="DGS134" s="129"/>
      <c r="DGT134" s="129"/>
      <c r="DGU134" s="129"/>
      <c r="DGV134" s="129"/>
      <c r="DGW134" s="129"/>
      <c r="DGX134" s="129"/>
      <c r="DGY134" s="129"/>
      <c r="DGZ134" s="129"/>
      <c r="DHA134" s="129"/>
      <c r="DHB134" s="129"/>
      <c r="DHC134" s="129"/>
      <c r="DHD134" s="129"/>
      <c r="DHE134" s="129"/>
      <c r="DHF134" s="129"/>
      <c r="DHG134" s="129"/>
      <c r="DHH134" s="129"/>
      <c r="DHI134" s="129"/>
      <c r="DHJ134" s="129"/>
      <c r="DHK134" s="129"/>
      <c r="DHL134" s="129"/>
      <c r="DHM134" s="129"/>
      <c r="DHN134" s="129"/>
      <c r="DHO134" s="129"/>
      <c r="DHP134" s="129"/>
      <c r="DHQ134" s="129"/>
      <c r="DHR134" s="129"/>
      <c r="DHS134" s="129"/>
      <c r="DHT134" s="129"/>
      <c r="DHU134" s="129"/>
      <c r="DHV134" s="129"/>
      <c r="DHW134" s="129"/>
      <c r="DHX134" s="129"/>
      <c r="DHY134" s="129"/>
      <c r="DHZ134" s="129"/>
      <c r="DIA134" s="129"/>
      <c r="DIB134" s="129"/>
      <c r="DIC134" s="129"/>
      <c r="DID134" s="129"/>
      <c r="DIE134" s="129"/>
      <c r="DIF134" s="129"/>
      <c r="DIG134" s="129"/>
      <c r="DIH134" s="129"/>
      <c r="DII134" s="129"/>
      <c r="DIJ134" s="129"/>
      <c r="DIK134" s="129"/>
      <c r="DIL134" s="129"/>
      <c r="DIM134" s="129"/>
      <c r="DIN134" s="129"/>
      <c r="DIO134" s="129"/>
      <c r="DIP134" s="129"/>
      <c r="DIQ134" s="129"/>
      <c r="DIR134" s="129"/>
      <c r="DIS134" s="129"/>
      <c r="DIT134" s="129"/>
      <c r="DIU134" s="129"/>
      <c r="DIV134" s="129"/>
      <c r="DIW134" s="129"/>
      <c r="DIX134" s="129"/>
      <c r="DIY134" s="129"/>
      <c r="DIZ134" s="129"/>
      <c r="DJA134" s="129"/>
      <c r="DJB134" s="129"/>
      <c r="DJC134" s="129"/>
      <c r="DJD134" s="129"/>
      <c r="DJE134" s="129"/>
      <c r="DJF134" s="129"/>
      <c r="DJG134" s="129"/>
      <c r="DJH134" s="129"/>
      <c r="DJI134" s="129"/>
      <c r="DJJ134" s="129"/>
      <c r="DJK134" s="129"/>
      <c r="DJL134" s="129"/>
      <c r="DJM134" s="129"/>
      <c r="DJN134" s="129"/>
      <c r="DJO134" s="129"/>
      <c r="DJP134" s="129"/>
      <c r="DJQ134" s="129"/>
      <c r="DJR134" s="129"/>
      <c r="DJS134" s="129"/>
      <c r="DJT134" s="129"/>
      <c r="DJU134" s="129"/>
      <c r="DJV134" s="129"/>
      <c r="DJW134" s="129"/>
      <c r="DJX134" s="129"/>
      <c r="DJY134" s="129"/>
      <c r="DJZ134" s="129"/>
      <c r="DKA134" s="129"/>
      <c r="DKB134" s="129"/>
      <c r="DKC134" s="129"/>
      <c r="DKD134" s="129"/>
      <c r="DKE134" s="129"/>
      <c r="DKF134" s="129"/>
      <c r="DKG134" s="129"/>
      <c r="DKH134" s="129"/>
      <c r="DKI134" s="129"/>
      <c r="DKJ134" s="129"/>
      <c r="DKK134" s="129"/>
      <c r="DKL134" s="129"/>
      <c r="DKM134" s="129"/>
      <c r="DKN134" s="129"/>
      <c r="DKO134" s="129"/>
      <c r="DKP134" s="129"/>
      <c r="DKQ134" s="129"/>
      <c r="DKR134" s="129"/>
      <c r="DKS134" s="129"/>
      <c r="DKT134" s="129"/>
      <c r="DKU134" s="129"/>
      <c r="DKV134" s="129"/>
      <c r="DKW134" s="129"/>
      <c r="DKX134" s="129"/>
      <c r="DKY134" s="129"/>
      <c r="DKZ134" s="129"/>
      <c r="DLA134" s="129"/>
      <c r="DLB134" s="129"/>
      <c r="DLC134" s="129"/>
      <c r="DLD134" s="129"/>
      <c r="DLE134" s="129"/>
      <c r="DLF134" s="129"/>
      <c r="DLG134" s="129"/>
      <c r="DLH134" s="129"/>
      <c r="DLI134" s="129"/>
      <c r="DLJ134" s="129"/>
      <c r="DLK134" s="129"/>
      <c r="DLL134" s="129"/>
      <c r="DLM134" s="129"/>
      <c r="DLN134" s="129"/>
      <c r="DLO134" s="129"/>
      <c r="DLP134" s="129"/>
      <c r="DLQ134" s="129"/>
      <c r="DLR134" s="129"/>
      <c r="DLS134" s="129"/>
      <c r="DLT134" s="129"/>
      <c r="DLU134" s="129"/>
      <c r="DLV134" s="129"/>
      <c r="DLW134" s="129"/>
      <c r="DLX134" s="129"/>
      <c r="DLY134" s="129"/>
      <c r="DLZ134" s="129"/>
      <c r="DMA134" s="129"/>
      <c r="DMB134" s="129"/>
      <c r="DMC134" s="129"/>
      <c r="DMD134" s="129"/>
      <c r="DME134" s="129"/>
      <c r="DMF134" s="129"/>
      <c r="DMG134" s="129"/>
      <c r="DMH134" s="129"/>
      <c r="DMI134" s="129"/>
      <c r="DMJ134" s="129"/>
      <c r="DMK134" s="129"/>
      <c r="DML134" s="129"/>
      <c r="DMM134" s="129"/>
      <c r="DMN134" s="129"/>
      <c r="DMO134" s="129"/>
      <c r="DMP134" s="129"/>
      <c r="DMQ134" s="129"/>
      <c r="DMR134" s="129"/>
      <c r="DMS134" s="129"/>
      <c r="DMT134" s="129"/>
      <c r="DMU134" s="129"/>
      <c r="DMV134" s="129"/>
      <c r="DMW134" s="129"/>
      <c r="DMX134" s="129"/>
      <c r="DMY134" s="129"/>
      <c r="DMZ134" s="129"/>
      <c r="DNA134" s="129"/>
      <c r="DNB134" s="129"/>
      <c r="DNC134" s="129"/>
      <c r="DND134" s="129"/>
      <c r="DNE134" s="129"/>
      <c r="DNF134" s="129"/>
      <c r="DNG134" s="129"/>
      <c r="DNH134" s="129"/>
      <c r="DNI134" s="129"/>
      <c r="DNJ134" s="129"/>
      <c r="DNK134" s="129"/>
      <c r="DNL134" s="129"/>
      <c r="DNM134" s="129"/>
      <c r="DNN134" s="129"/>
      <c r="DNO134" s="129"/>
      <c r="DNP134" s="129"/>
      <c r="DNQ134" s="129"/>
      <c r="DNR134" s="129"/>
      <c r="DNS134" s="129"/>
      <c r="DNT134" s="129"/>
      <c r="DNU134" s="129"/>
      <c r="DNV134" s="129"/>
      <c r="DNW134" s="129"/>
      <c r="DNX134" s="129"/>
      <c r="DNY134" s="129"/>
      <c r="DNZ134" s="129"/>
      <c r="DOA134" s="129"/>
      <c r="DOB134" s="129"/>
      <c r="DOC134" s="129"/>
      <c r="DOD134" s="129"/>
      <c r="DOE134" s="129"/>
      <c r="DOF134" s="129"/>
      <c r="DOG134" s="129"/>
      <c r="DOH134" s="129"/>
      <c r="DOI134" s="129"/>
      <c r="DOJ134" s="129"/>
      <c r="DOK134" s="129"/>
      <c r="DOL134" s="129"/>
      <c r="DOM134" s="129"/>
      <c r="DON134" s="129"/>
      <c r="DOO134" s="129"/>
      <c r="DOP134" s="129"/>
      <c r="DOQ134" s="129"/>
      <c r="DOR134" s="129"/>
      <c r="DOS134" s="129"/>
      <c r="DOT134" s="129"/>
      <c r="DOU134" s="129"/>
      <c r="DOV134" s="129"/>
      <c r="DOW134" s="129"/>
      <c r="DOX134" s="129"/>
      <c r="DOY134" s="129"/>
      <c r="DOZ134" s="129"/>
      <c r="DPA134" s="129"/>
      <c r="DPB134" s="129"/>
      <c r="DPC134" s="129"/>
      <c r="DPD134" s="129"/>
      <c r="DPE134" s="129"/>
      <c r="DPF134" s="129"/>
      <c r="DPG134" s="129"/>
      <c r="DPH134" s="129"/>
      <c r="DPI134" s="129"/>
      <c r="DPJ134" s="129"/>
      <c r="DPK134" s="129"/>
      <c r="DPL134" s="129"/>
      <c r="DPM134" s="129"/>
      <c r="DPN134" s="129"/>
      <c r="DPO134" s="129"/>
      <c r="DPP134" s="129"/>
      <c r="DPQ134" s="129"/>
      <c r="DPR134" s="129"/>
      <c r="DPS134" s="129"/>
      <c r="DPT134" s="129"/>
      <c r="DPU134" s="129"/>
      <c r="DPV134" s="129"/>
      <c r="DPW134" s="129"/>
      <c r="DPX134" s="129"/>
      <c r="DPY134" s="129"/>
      <c r="DPZ134" s="129"/>
      <c r="DQA134" s="129"/>
      <c r="DQB134" s="129"/>
      <c r="DQC134" s="129"/>
      <c r="DQD134" s="129"/>
      <c r="DQE134" s="129"/>
      <c r="DQF134" s="129"/>
      <c r="DQG134" s="129"/>
      <c r="DQH134" s="129"/>
      <c r="DQI134" s="129"/>
      <c r="DQJ134" s="129"/>
      <c r="DQK134" s="129"/>
      <c r="DQL134" s="129"/>
      <c r="DQM134" s="129"/>
      <c r="DQN134" s="129"/>
      <c r="DQO134" s="129"/>
      <c r="DQP134" s="129"/>
      <c r="DQQ134" s="129"/>
      <c r="DQR134" s="129"/>
      <c r="DQS134" s="129"/>
      <c r="DQT134" s="129"/>
      <c r="DQU134" s="129"/>
      <c r="DQV134" s="129"/>
      <c r="DQW134" s="129"/>
      <c r="DQX134" s="129"/>
      <c r="DQY134" s="129"/>
      <c r="DQZ134" s="129"/>
      <c r="DRA134" s="129"/>
      <c r="DRB134" s="129"/>
      <c r="DRC134" s="129"/>
      <c r="DRD134" s="129"/>
      <c r="DRE134" s="129"/>
      <c r="DRF134" s="129"/>
      <c r="DRG134" s="129"/>
      <c r="DRH134" s="129"/>
      <c r="DRI134" s="129"/>
      <c r="DRJ134" s="129"/>
      <c r="DRK134" s="129"/>
      <c r="DRL134" s="129"/>
      <c r="DRM134" s="129"/>
      <c r="DRN134" s="129"/>
      <c r="DRO134" s="129"/>
      <c r="DRP134" s="129"/>
      <c r="DRQ134" s="129"/>
      <c r="DRR134" s="129"/>
      <c r="DRS134" s="129"/>
      <c r="DRT134" s="129"/>
      <c r="DRU134" s="129"/>
      <c r="DRV134" s="129"/>
      <c r="DRW134" s="129"/>
      <c r="DRX134" s="129"/>
      <c r="DRY134" s="129"/>
      <c r="DRZ134" s="129"/>
      <c r="DSA134" s="129"/>
      <c r="DSB134" s="129"/>
      <c r="DSC134" s="129"/>
      <c r="DSD134" s="129"/>
      <c r="DSE134" s="129"/>
      <c r="DSF134" s="129"/>
      <c r="DSG134" s="129"/>
      <c r="DSH134" s="129"/>
      <c r="DSI134" s="129"/>
      <c r="DSJ134" s="129"/>
      <c r="DSK134" s="129"/>
      <c r="DSL134" s="129"/>
      <c r="DSM134" s="129"/>
      <c r="DSN134" s="129"/>
      <c r="DSO134" s="129"/>
      <c r="DSP134" s="129"/>
      <c r="DSQ134" s="129"/>
      <c r="DSR134" s="129"/>
      <c r="DSS134" s="129"/>
      <c r="DST134" s="129"/>
      <c r="DSU134" s="129"/>
      <c r="DSV134" s="129"/>
      <c r="DSW134" s="129"/>
      <c r="DSX134" s="129"/>
      <c r="DSY134" s="129"/>
      <c r="DSZ134" s="129"/>
      <c r="DTA134" s="129"/>
      <c r="DTB134" s="129"/>
      <c r="DTC134" s="129"/>
      <c r="DTD134" s="129"/>
      <c r="DTE134" s="129"/>
      <c r="DTF134" s="129"/>
      <c r="DTG134" s="129"/>
      <c r="DTH134" s="129"/>
      <c r="DTI134" s="129"/>
      <c r="DTJ134" s="129"/>
      <c r="DTK134" s="129"/>
      <c r="DTL134" s="129"/>
      <c r="DTM134" s="129"/>
      <c r="DTN134" s="129"/>
      <c r="DTO134" s="129"/>
      <c r="DTP134" s="129"/>
      <c r="DTQ134" s="129"/>
      <c r="DTR134" s="129"/>
      <c r="DTS134" s="129"/>
      <c r="DTT134" s="129"/>
      <c r="DTU134" s="129"/>
      <c r="DTV134" s="129"/>
      <c r="DTW134" s="129"/>
      <c r="DTX134" s="129"/>
      <c r="DTY134" s="129"/>
      <c r="DTZ134" s="129"/>
      <c r="DUA134" s="129"/>
      <c r="DUB134" s="129"/>
      <c r="DUC134" s="129"/>
      <c r="DUD134" s="129"/>
      <c r="DUE134" s="129"/>
      <c r="DUF134" s="129"/>
      <c r="DUG134" s="129"/>
      <c r="DUH134" s="129"/>
      <c r="DUI134" s="129"/>
      <c r="DUJ134" s="129"/>
      <c r="DUK134" s="129"/>
      <c r="DUL134" s="129"/>
      <c r="DUM134" s="129"/>
      <c r="DUN134" s="129"/>
      <c r="DUO134" s="129"/>
      <c r="DUP134" s="129"/>
      <c r="DUQ134" s="129"/>
      <c r="DUR134" s="129"/>
      <c r="DUS134" s="129"/>
      <c r="DUT134" s="129"/>
      <c r="DUU134" s="129"/>
      <c r="DUV134" s="129"/>
      <c r="DUW134" s="129"/>
      <c r="DUX134" s="129"/>
      <c r="DUY134" s="129"/>
      <c r="DUZ134" s="129"/>
      <c r="DVA134" s="129"/>
      <c r="DVB134" s="129"/>
      <c r="DVC134" s="129"/>
      <c r="DVD134" s="129"/>
      <c r="DVE134" s="129"/>
      <c r="DVF134" s="129"/>
      <c r="DVG134" s="129"/>
      <c r="DVH134" s="129"/>
      <c r="DVI134" s="129"/>
      <c r="DVJ134" s="129"/>
      <c r="DVK134" s="129"/>
      <c r="DVL134" s="129"/>
      <c r="DVM134" s="129"/>
      <c r="DVN134" s="129"/>
      <c r="DVO134" s="129"/>
      <c r="DVP134" s="129"/>
      <c r="DVQ134" s="129"/>
      <c r="DVR134" s="129"/>
      <c r="DVS134" s="129"/>
      <c r="DVT134" s="129"/>
      <c r="DVU134" s="129"/>
      <c r="DVV134" s="129"/>
      <c r="DVW134" s="129"/>
      <c r="DVX134" s="129"/>
      <c r="DVY134" s="129"/>
      <c r="DVZ134" s="129"/>
      <c r="DWA134" s="129"/>
      <c r="DWB134" s="129"/>
      <c r="DWC134" s="129"/>
      <c r="DWD134" s="129"/>
      <c r="DWE134" s="129"/>
      <c r="DWF134" s="129"/>
      <c r="DWG134" s="129"/>
      <c r="DWH134" s="129"/>
      <c r="DWI134" s="129"/>
      <c r="DWJ134" s="129"/>
      <c r="DWK134" s="129"/>
      <c r="DWL134" s="129"/>
      <c r="DWM134" s="129"/>
      <c r="DWN134" s="129"/>
      <c r="DWO134" s="129"/>
      <c r="DWP134" s="129"/>
      <c r="DWQ134" s="129"/>
      <c r="DWR134" s="129"/>
      <c r="DWS134" s="129"/>
      <c r="DWT134" s="129"/>
      <c r="DWU134" s="129"/>
      <c r="DWV134" s="129"/>
      <c r="DWW134" s="129"/>
      <c r="DWX134" s="129"/>
      <c r="DWY134" s="129"/>
      <c r="DWZ134" s="129"/>
      <c r="DXA134" s="129"/>
      <c r="DXB134" s="129"/>
      <c r="DXC134" s="129"/>
      <c r="DXD134" s="129"/>
      <c r="DXE134" s="129"/>
      <c r="DXF134" s="129"/>
      <c r="DXG134" s="129"/>
      <c r="DXH134" s="129"/>
      <c r="DXI134" s="129"/>
      <c r="DXJ134" s="129"/>
      <c r="DXK134" s="129"/>
      <c r="DXL134" s="129"/>
      <c r="DXM134" s="129"/>
      <c r="DXN134" s="129"/>
      <c r="DXO134" s="129"/>
      <c r="DXP134" s="129"/>
      <c r="DXQ134" s="129"/>
      <c r="DXR134" s="129"/>
      <c r="DXS134" s="129"/>
      <c r="DXT134" s="129"/>
      <c r="DXU134" s="129"/>
      <c r="DXV134" s="129"/>
      <c r="DXW134" s="129"/>
      <c r="DXX134" s="129"/>
      <c r="DXY134" s="129"/>
      <c r="DXZ134" s="129"/>
      <c r="DYA134" s="129"/>
      <c r="DYB134" s="129"/>
      <c r="DYC134" s="129"/>
      <c r="DYD134" s="129"/>
      <c r="DYE134" s="129"/>
      <c r="DYF134" s="129"/>
      <c r="DYG134" s="129"/>
      <c r="DYH134" s="129"/>
      <c r="DYI134" s="129"/>
      <c r="DYJ134" s="129"/>
      <c r="DYK134" s="129"/>
      <c r="DYL134" s="129"/>
      <c r="DYM134" s="129"/>
      <c r="DYN134" s="129"/>
      <c r="DYO134" s="129"/>
      <c r="DYP134" s="129"/>
      <c r="DYQ134" s="129"/>
      <c r="DYR134" s="129"/>
      <c r="DYS134" s="129"/>
      <c r="DYT134" s="129"/>
      <c r="DYU134" s="129"/>
      <c r="DYV134" s="129"/>
      <c r="DYW134" s="129"/>
      <c r="DYX134" s="129"/>
      <c r="DYY134" s="129"/>
      <c r="DYZ134" s="129"/>
      <c r="DZA134" s="129"/>
      <c r="DZB134" s="129"/>
      <c r="DZC134" s="129"/>
      <c r="DZD134" s="129"/>
      <c r="DZE134" s="129"/>
      <c r="DZF134" s="129"/>
      <c r="DZG134" s="129"/>
      <c r="DZH134" s="129"/>
      <c r="DZI134" s="129"/>
      <c r="DZJ134" s="129"/>
      <c r="DZK134" s="129"/>
      <c r="DZL134" s="129"/>
      <c r="DZM134" s="129"/>
      <c r="DZN134" s="129"/>
      <c r="DZO134" s="129"/>
      <c r="DZP134" s="129"/>
      <c r="DZQ134" s="129"/>
      <c r="DZR134" s="129"/>
      <c r="DZS134" s="129"/>
      <c r="DZT134" s="129"/>
      <c r="DZU134" s="129"/>
      <c r="DZV134" s="129"/>
      <c r="DZW134" s="129"/>
      <c r="DZX134" s="129"/>
      <c r="DZY134" s="129"/>
      <c r="DZZ134" s="129"/>
      <c r="EAA134" s="129"/>
      <c r="EAB134" s="129"/>
      <c r="EAC134" s="129"/>
      <c r="EAD134" s="129"/>
      <c r="EAE134" s="129"/>
      <c r="EAF134" s="129"/>
      <c r="EAG134" s="129"/>
      <c r="EAH134" s="129"/>
      <c r="EAI134" s="129"/>
      <c r="EAJ134" s="129"/>
      <c r="EAK134" s="129"/>
      <c r="EAL134" s="129"/>
      <c r="EAM134" s="129"/>
      <c r="EAN134" s="129"/>
      <c r="EAO134" s="129"/>
      <c r="EAP134" s="129"/>
      <c r="EAQ134" s="129"/>
      <c r="EAR134" s="129"/>
      <c r="EAS134" s="129"/>
      <c r="EAT134" s="129"/>
      <c r="EAU134" s="129"/>
      <c r="EAV134" s="129"/>
      <c r="EAW134" s="129"/>
      <c r="EAX134" s="129"/>
      <c r="EAY134" s="129"/>
      <c r="EAZ134" s="129"/>
      <c r="EBA134" s="129"/>
      <c r="EBB134" s="129"/>
      <c r="EBC134" s="129"/>
      <c r="EBD134" s="129"/>
      <c r="EBE134" s="129"/>
      <c r="EBF134" s="129"/>
      <c r="EBG134" s="129"/>
      <c r="EBH134" s="129"/>
      <c r="EBI134" s="129"/>
      <c r="EBJ134" s="129"/>
      <c r="EBK134" s="129"/>
      <c r="EBL134" s="129"/>
      <c r="EBM134" s="129"/>
      <c r="EBN134" s="129"/>
      <c r="EBO134" s="129"/>
      <c r="EBP134" s="129"/>
      <c r="EBQ134" s="129"/>
      <c r="EBR134" s="129"/>
      <c r="EBS134" s="129"/>
      <c r="EBT134" s="129"/>
      <c r="EBU134" s="129"/>
      <c r="EBV134" s="129"/>
      <c r="EBW134" s="129"/>
      <c r="EBX134" s="129"/>
      <c r="EBY134" s="129"/>
      <c r="EBZ134" s="129"/>
      <c r="ECA134" s="129"/>
      <c r="ECB134" s="129"/>
      <c r="ECC134" s="129"/>
      <c r="ECD134" s="129"/>
      <c r="ECE134" s="129"/>
      <c r="ECF134" s="129"/>
      <c r="ECG134" s="129"/>
      <c r="ECH134" s="129"/>
      <c r="ECI134" s="129"/>
      <c r="ECJ134" s="129"/>
      <c r="ECK134" s="129"/>
      <c r="ECL134" s="129"/>
      <c r="ECM134" s="129"/>
      <c r="ECN134" s="129"/>
      <c r="ECO134" s="129"/>
      <c r="ECP134" s="129"/>
      <c r="ECQ134" s="129"/>
      <c r="ECR134" s="129"/>
      <c r="ECS134" s="129"/>
      <c r="ECT134" s="129"/>
      <c r="ECU134" s="129"/>
      <c r="ECV134" s="129"/>
      <c r="ECW134" s="129"/>
      <c r="ECX134" s="129"/>
      <c r="ECY134" s="129"/>
      <c r="ECZ134" s="129"/>
      <c r="EDA134" s="129"/>
      <c r="EDB134" s="129"/>
      <c r="EDC134" s="129"/>
      <c r="EDD134" s="129"/>
      <c r="EDE134" s="129"/>
      <c r="EDF134" s="129"/>
      <c r="EDG134" s="129"/>
      <c r="EDH134" s="129"/>
      <c r="EDI134" s="129"/>
      <c r="EDJ134" s="129"/>
      <c r="EDK134" s="129"/>
      <c r="EDL134" s="129"/>
      <c r="EDM134" s="129"/>
      <c r="EDN134" s="129"/>
      <c r="EDO134" s="129"/>
      <c r="EDP134" s="129"/>
      <c r="EDQ134" s="129"/>
      <c r="EDR134" s="129"/>
      <c r="EDS134" s="129"/>
      <c r="EDT134" s="129"/>
      <c r="EDU134" s="129"/>
      <c r="EDV134" s="129"/>
      <c r="EDW134" s="129"/>
      <c r="EDX134" s="129"/>
      <c r="EDY134" s="129"/>
      <c r="EDZ134" s="129"/>
      <c r="EEA134" s="129"/>
      <c r="EEB134" s="129"/>
      <c r="EEC134" s="129"/>
      <c r="EED134" s="129"/>
      <c r="EEE134" s="129"/>
      <c r="EEF134" s="129"/>
      <c r="EEG134" s="129"/>
      <c r="EEH134" s="129"/>
      <c r="EEI134" s="129"/>
      <c r="EEJ134" s="129"/>
      <c r="EEK134" s="129"/>
      <c r="EEL134" s="129"/>
      <c r="EEM134" s="129"/>
      <c r="EEN134" s="129"/>
      <c r="EEO134" s="129"/>
      <c r="EEP134" s="129"/>
      <c r="EEQ134" s="129"/>
      <c r="EER134" s="129"/>
      <c r="EES134" s="129"/>
      <c r="EET134" s="129"/>
      <c r="EEU134" s="129"/>
      <c r="EEV134" s="129"/>
      <c r="EEW134" s="129"/>
      <c r="EEX134" s="129"/>
      <c r="EEY134" s="129"/>
      <c r="EEZ134" s="129"/>
      <c r="EFA134" s="129"/>
      <c r="EFB134" s="129"/>
      <c r="EFC134" s="129"/>
      <c r="EFD134" s="129"/>
      <c r="EFE134" s="129"/>
      <c r="EFF134" s="129"/>
      <c r="EFG134" s="129"/>
      <c r="EFH134" s="129"/>
      <c r="EFI134" s="129"/>
      <c r="EFJ134" s="129"/>
      <c r="EFK134" s="129"/>
      <c r="EFL134" s="129"/>
      <c r="EFM134" s="129"/>
      <c r="EFN134" s="129"/>
      <c r="EFO134" s="129"/>
      <c r="EFP134" s="129"/>
      <c r="EFQ134" s="129"/>
      <c r="EFR134" s="129"/>
      <c r="EFS134" s="129"/>
      <c r="EFT134" s="129"/>
      <c r="EFU134" s="129"/>
      <c r="EFV134" s="129"/>
      <c r="EFW134" s="129"/>
      <c r="EFX134" s="129"/>
      <c r="EFY134" s="129"/>
      <c r="EFZ134" s="129"/>
      <c r="EGA134" s="129"/>
      <c r="EGB134" s="129"/>
      <c r="EGC134" s="129"/>
      <c r="EGD134" s="129"/>
      <c r="EGE134" s="129"/>
      <c r="EGF134" s="129"/>
      <c r="EGG134" s="129"/>
      <c r="EGH134" s="129"/>
      <c r="EGI134" s="129"/>
      <c r="EGJ134" s="129"/>
      <c r="EGK134" s="129"/>
      <c r="EGL134" s="129"/>
      <c r="EGM134" s="129"/>
      <c r="EGN134" s="129"/>
      <c r="EGO134" s="129"/>
      <c r="EGP134" s="129"/>
      <c r="EGQ134" s="129"/>
      <c r="EGR134" s="129"/>
      <c r="EGS134" s="129"/>
      <c r="EGT134" s="129"/>
      <c r="EGU134" s="129"/>
      <c r="EGV134" s="129"/>
      <c r="EGW134" s="129"/>
      <c r="EGX134" s="129"/>
      <c r="EGY134" s="129"/>
      <c r="EGZ134" s="129"/>
      <c r="EHA134" s="129"/>
      <c r="EHB134" s="129"/>
      <c r="EHC134" s="129"/>
      <c r="EHD134" s="129"/>
      <c r="EHE134" s="129"/>
      <c r="EHF134" s="129"/>
      <c r="EHG134" s="129"/>
      <c r="EHH134" s="129"/>
      <c r="EHI134" s="129"/>
      <c r="EHJ134" s="129"/>
      <c r="EHK134" s="129"/>
      <c r="EHL134" s="129"/>
      <c r="EHM134" s="129"/>
      <c r="EHN134" s="129"/>
      <c r="EHO134" s="129"/>
      <c r="EHP134" s="129"/>
      <c r="EHQ134" s="129"/>
      <c r="EHR134" s="129"/>
      <c r="EHS134" s="129"/>
      <c r="EHT134" s="129"/>
      <c r="EHU134" s="129"/>
      <c r="EHV134" s="129"/>
      <c r="EHW134" s="129"/>
      <c r="EHX134" s="129"/>
      <c r="EHY134" s="129"/>
      <c r="EHZ134" s="129"/>
      <c r="EIA134" s="129"/>
      <c r="EIB134" s="129"/>
      <c r="EIC134" s="129"/>
      <c r="EID134" s="129"/>
      <c r="EIE134" s="129"/>
      <c r="EIF134" s="129"/>
      <c r="EIG134" s="129"/>
      <c r="EIH134" s="129"/>
      <c r="EII134" s="129"/>
      <c r="EIJ134" s="129"/>
      <c r="EIK134" s="129"/>
      <c r="EIL134" s="129"/>
      <c r="EIM134" s="129"/>
      <c r="EIN134" s="129"/>
      <c r="EIO134" s="129"/>
      <c r="EIP134" s="129"/>
      <c r="EIQ134" s="129"/>
      <c r="EIR134" s="129"/>
      <c r="EIS134" s="129"/>
      <c r="EIT134" s="129"/>
      <c r="EIU134" s="129"/>
      <c r="EIV134" s="129"/>
      <c r="EIW134" s="129"/>
      <c r="EIX134" s="129"/>
      <c r="EIY134" s="129"/>
      <c r="EIZ134" s="129"/>
      <c r="EJA134" s="129"/>
      <c r="EJB134" s="129"/>
      <c r="EJC134" s="129"/>
      <c r="EJD134" s="129"/>
      <c r="EJE134" s="129"/>
      <c r="EJF134" s="129"/>
      <c r="EJG134" s="129"/>
      <c r="EJH134" s="129"/>
      <c r="EJI134" s="129"/>
      <c r="EJJ134" s="129"/>
      <c r="EJK134" s="129"/>
      <c r="EJL134" s="129"/>
      <c r="EJM134" s="129"/>
      <c r="EJN134" s="129"/>
      <c r="EJO134" s="129"/>
      <c r="EJP134" s="129"/>
      <c r="EJQ134" s="129"/>
      <c r="EJR134" s="129"/>
      <c r="EJS134" s="129"/>
      <c r="EJT134" s="129"/>
      <c r="EJU134" s="129"/>
      <c r="EJV134" s="129"/>
      <c r="EJW134" s="129"/>
      <c r="EJX134" s="129"/>
      <c r="EJY134" s="129"/>
      <c r="EJZ134" s="129"/>
      <c r="EKA134" s="129"/>
      <c r="EKB134" s="129"/>
      <c r="EKC134" s="129"/>
      <c r="EKD134" s="129"/>
      <c r="EKE134" s="129"/>
      <c r="EKF134" s="129"/>
      <c r="EKG134" s="129"/>
      <c r="EKH134" s="129"/>
      <c r="EKI134" s="129"/>
      <c r="EKJ134" s="129"/>
      <c r="EKK134" s="129"/>
      <c r="EKL134" s="129"/>
      <c r="EKM134" s="129"/>
      <c r="EKN134" s="129"/>
      <c r="EKO134" s="129"/>
      <c r="EKP134" s="129"/>
      <c r="EKQ134" s="129"/>
      <c r="EKR134" s="129"/>
      <c r="EKS134" s="129"/>
      <c r="EKT134" s="129"/>
      <c r="EKU134" s="129"/>
      <c r="EKV134" s="129"/>
      <c r="EKW134" s="129"/>
      <c r="EKX134" s="129"/>
      <c r="EKY134" s="129"/>
      <c r="EKZ134" s="129"/>
      <c r="ELA134" s="129"/>
      <c r="ELB134" s="129"/>
      <c r="ELC134" s="129"/>
      <c r="ELD134" s="129"/>
      <c r="ELE134" s="129"/>
      <c r="ELF134" s="129"/>
      <c r="ELG134" s="129"/>
      <c r="ELH134" s="129"/>
      <c r="ELI134" s="129"/>
      <c r="ELJ134" s="129"/>
      <c r="ELK134" s="129"/>
      <c r="ELL134" s="129"/>
      <c r="ELM134" s="129"/>
      <c r="ELN134" s="129"/>
      <c r="ELO134" s="129"/>
      <c r="ELP134" s="129"/>
      <c r="ELQ134" s="129"/>
      <c r="ELR134" s="129"/>
      <c r="ELS134" s="129"/>
      <c r="ELT134" s="129"/>
      <c r="ELU134" s="129"/>
      <c r="ELV134" s="129"/>
      <c r="ELW134" s="129"/>
      <c r="ELX134" s="129"/>
      <c r="ELY134" s="129"/>
      <c r="ELZ134" s="129"/>
      <c r="EMA134" s="129"/>
      <c r="EMB134" s="129"/>
      <c r="EMC134" s="129"/>
      <c r="EMD134" s="129"/>
      <c r="EME134" s="129"/>
      <c r="EMF134" s="129"/>
      <c r="EMG134" s="129"/>
      <c r="EMH134" s="129"/>
      <c r="EMI134" s="129"/>
      <c r="EMJ134" s="129"/>
      <c r="EMK134" s="129"/>
      <c r="EML134" s="129"/>
      <c r="EMM134" s="129"/>
      <c r="EMN134" s="129"/>
      <c r="EMO134" s="129"/>
      <c r="EMP134" s="129"/>
      <c r="EMQ134" s="129"/>
      <c r="EMR134" s="129"/>
      <c r="EMS134" s="129"/>
      <c r="EMT134" s="129"/>
      <c r="EMU134" s="129"/>
      <c r="EMV134" s="129"/>
      <c r="EMW134" s="129"/>
      <c r="EMX134" s="129"/>
      <c r="EMY134" s="129"/>
      <c r="EMZ134" s="129"/>
      <c r="ENA134" s="129"/>
      <c r="ENB134" s="129"/>
      <c r="ENC134" s="129"/>
      <c r="END134" s="129"/>
      <c r="ENE134" s="129"/>
      <c r="ENF134" s="129"/>
      <c r="ENG134" s="129"/>
      <c r="ENH134" s="129"/>
      <c r="ENI134" s="129"/>
      <c r="ENJ134" s="129"/>
      <c r="ENK134" s="129"/>
      <c r="ENL134" s="129"/>
      <c r="ENM134" s="129"/>
      <c r="ENN134" s="129"/>
      <c r="ENO134" s="129"/>
      <c r="ENP134" s="129"/>
      <c r="ENQ134" s="129"/>
      <c r="ENR134" s="129"/>
      <c r="ENS134" s="129"/>
      <c r="ENT134" s="129"/>
      <c r="ENU134" s="129"/>
      <c r="ENV134" s="129"/>
      <c r="ENW134" s="129"/>
      <c r="ENX134" s="129"/>
      <c r="ENY134" s="129"/>
      <c r="ENZ134" s="129"/>
      <c r="EOA134" s="129"/>
      <c r="EOB134" s="129"/>
      <c r="EOC134" s="129"/>
      <c r="EOD134" s="129"/>
      <c r="EOE134" s="129"/>
      <c r="EOF134" s="129"/>
      <c r="EOG134" s="129"/>
      <c r="EOH134" s="129"/>
      <c r="EOI134" s="129"/>
      <c r="EOJ134" s="129"/>
      <c r="EOK134" s="129"/>
      <c r="EOL134" s="129"/>
      <c r="EOM134" s="129"/>
      <c r="EON134" s="129"/>
      <c r="EOO134" s="129"/>
      <c r="EOP134" s="129"/>
      <c r="EOQ134" s="129"/>
      <c r="EOR134" s="129"/>
      <c r="EOS134" s="129"/>
      <c r="EOT134" s="129"/>
      <c r="EOU134" s="129"/>
      <c r="EOV134" s="129"/>
      <c r="EOW134" s="129"/>
      <c r="EOX134" s="129"/>
      <c r="EOY134" s="129"/>
      <c r="EOZ134" s="129"/>
      <c r="EPA134" s="129"/>
      <c r="EPB134" s="129"/>
      <c r="EPC134" s="129"/>
      <c r="EPD134" s="129"/>
      <c r="EPE134" s="129"/>
      <c r="EPF134" s="129"/>
      <c r="EPG134" s="129"/>
      <c r="EPH134" s="129"/>
      <c r="EPI134" s="129"/>
      <c r="EPJ134" s="129"/>
      <c r="EPK134" s="129"/>
      <c r="EPL134" s="129"/>
      <c r="EPM134" s="129"/>
      <c r="EPN134" s="129"/>
      <c r="EPO134" s="129"/>
      <c r="EPP134" s="129"/>
      <c r="EPQ134" s="129"/>
      <c r="EPR134" s="129"/>
      <c r="EPS134" s="129"/>
      <c r="EPT134" s="129"/>
      <c r="EPU134" s="129"/>
      <c r="EPV134" s="129"/>
      <c r="EPW134" s="129"/>
      <c r="EPX134" s="129"/>
      <c r="EPY134" s="129"/>
      <c r="EPZ134" s="129"/>
      <c r="EQA134" s="129"/>
      <c r="EQB134" s="129"/>
      <c r="EQC134" s="129"/>
      <c r="EQD134" s="129"/>
      <c r="EQE134" s="129"/>
      <c r="EQF134" s="129"/>
      <c r="EQG134" s="129"/>
      <c r="EQH134" s="129"/>
      <c r="EQI134" s="129"/>
      <c r="EQJ134" s="129"/>
      <c r="EQK134" s="129"/>
      <c r="EQL134" s="129"/>
      <c r="EQM134" s="129"/>
      <c r="EQN134" s="129"/>
      <c r="EQO134" s="129"/>
      <c r="EQP134" s="129"/>
      <c r="EQQ134" s="129"/>
      <c r="EQR134" s="129"/>
      <c r="EQS134" s="129"/>
      <c r="EQT134" s="129"/>
      <c r="EQU134" s="129"/>
      <c r="EQV134" s="129"/>
      <c r="EQW134" s="129"/>
      <c r="EQX134" s="129"/>
      <c r="EQY134" s="129"/>
      <c r="EQZ134" s="129"/>
      <c r="ERA134" s="129"/>
      <c r="ERB134" s="129"/>
      <c r="ERC134" s="129"/>
      <c r="ERD134" s="129"/>
      <c r="ERE134" s="129"/>
      <c r="ERF134" s="129"/>
      <c r="ERG134" s="129"/>
      <c r="ERH134" s="129"/>
      <c r="ERI134" s="129"/>
      <c r="ERJ134" s="129"/>
      <c r="ERK134" s="129"/>
      <c r="ERL134" s="129"/>
      <c r="ERM134" s="129"/>
      <c r="ERN134" s="129"/>
      <c r="ERO134" s="129"/>
      <c r="ERP134" s="129"/>
      <c r="ERQ134" s="129"/>
      <c r="ERR134" s="129"/>
      <c r="ERS134" s="129"/>
      <c r="ERT134" s="129"/>
      <c r="ERU134" s="129"/>
      <c r="ERV134" s="129"/>
      <c r="ERW134" s="129"/>
      <c r="ERX134" s="129"/>
      <c r="ERY134" s="129"/>
      <c r="ERZ134" s="129"/>
      <c r="ESA134" s="129"/>
      <c r="ESB134" s="129"/>
      <c r="ESC134" s="129"/>
      <c r="ESD134" s="129"/>
      <c r="ESE134" s="129"/>
      <c r="ESF134" s="129"/>
      <c r="ESG134" s="129"/>
      <c r="ESH134" s="129"/>
      <c r="ESI134" s="129"/>
      <c r="ESJ134" s="129"/>
      <c r="ESK134" s="129"/>
      <c r="ESL134" s="129"/>
      <c r="ESM134" s="129"/>
      <c r="ESN134" s="129"/>
      <c r="ESO134" s="129"/>
      <c r="ESP134" s="129"/>
      <c r="ESQ134" s="129"/>
      <c r="ESR134" s="129"/>
      <c r="ESS134" s="129"/>
      <c r="EST134" s="129"/>
      <c r="ESU134" s="129"/>
      <c r="ESV134" s="129"/>
      <c r="ESW134" s="129"/>
      <c r="ESX134" s="129"/>
      <c r="ESY134" s="129"/>
      <c r="ESZ134" s="129"/>
      <c r="ETA134" s="129"/>
      <c r="ETB134" s="129"/>
      <c r="ETC134" s="129"/>
      <c r="ETD134" s="129"/>
      <c r="ETE134" s="129"/>
      <c r="ETF134" s="129"/>
      <c r="ETG134" s="129"/>
      <c r="ETH134" s="129"/>
      <c r="ETI134" s="129"/>
      <c r="ETJ134" s="129"/>
      <c r="ETK134" s="129"/>
      <c r="ETL134" s="129"/>
      <c r="ETM134" s="129"/>
      <c r="ETN134" s="129"/>
      <c r="ETO134" s="129"/>
      <c r="ETP134" s="129"/>
      <c r="ETQ134" s="129"/>
      <c r="ETR134" s="129"/>
      <c r="ETS134" s="129"/>
      <c r="ETT134" s="129"/>
      <c r="ETU134" s="129"/>
      <c r="ETV134" s="129"/>
      <c r="ETW134" s="129"/>
      <c r="ETX134" s="129"/>
      <c r="ETY134" s="129"/>
      <c r="ETZ134" s="129"/>
      <c r="EUA134" s="129"/>
      <c r="EUB134" s="129"/>
      <c r="EUC134" s="129"/>
      <c r="EUD134" s="129"/>
      <c r="EUE134" s="129"/>
      <c r="EUF134" s="129"/>
      <c r="EUG134" s="129"/>
      <c r="EUH134" s="129"/>
      <c r="EUI134" s="129"/>
      <c r="EUJ134" s="129"/>
      <c r="EUK134" s="129"/>
      <c r="EUL134" s="129"/>
      <c r="EUM134" s="129"/>
      <c r="EUN134" s="129"/>
      <c r="EUO134" s="129"/>
      <c r="EUP134" s="129"/>
      <c r="EUQ134" s="129"/>
      <c r="EUR134" s="129"/>
      <c r="EUS134" s="129"/>
      <c r="EUT134" s="129"/>
      <c r="EUU134" s="129"/>
      <c r="EUV134" s="129"/>
      <c r="EUW134" s="129"/>
      <c r="EUX134" s="129"/>
      <c r="EUY134" s="129"/>
      <c r="EUZ134" s="129"/>
      <c r="EVA134" s="129"/>
      <c r="EVB134" s="129"/>
      <c r="EVC134" s="129"/>
      <c r="EVD134" s="129"/>
      <c r="EVE134" s="129"/>
      <c r="EVF134" s="129"/>
      <c r="EVG134" s="129"/>
      <c r="EVH134" s="129"/>
      <c r="EVI134" s="129"/>
      <c r="EVJ134" s="129"/>
      <c r="EVK134" s="129"/>
      <c r="EVL134" s="129"/>
      <c r="EVM134" s="129"/>
      <c r="EVN134" s="129"/>
      <c r="EVO134" s="129"/>
      <c r="EVP134" s="129"/>
      <c r="EVQ134" s="129"/>
      <c r="EVR134" s="129"/>
      <c r="EVS134" s="129"/>
      <c r="EVT134" s="129"/>
      <c r="EVU134" s="129"/>
      <c r="EVV134" s="129"/>
      <c r="EVW134" s="129"/>
      <c r="EVX134" s="129"/>
      <c r="EVY134" s="129"/>
      <c r="EVZ134" s="129"/>
      <c r="EWA134" s="129"/>
      <c r="EWB134" s="129"/>
      <c r="EWC134" s="129"/>
      <c r="EWD134" s="129"/>
      <c r="EWE134" s="129"/>
      <c r="EWF134" s="129"/>
      <c r="EWG134" s="129"/>
      <c r="EWH134" s="129"/>
      <c r="EWI134" s="129"/>
      <c r="EWJ134" s="129"/>
      <c r="EWK134" s="129"/>
      <c r="EWL134" s="129"/>
      <c r="EWM134" s="129"/>
      <c r="EWN134" s="129"/>
      <c r="EWO134" s="129"/>
      <c r="EWP134" s="129"/>
      <c r="EWQ134" s="129"/>
      <c r="EWR134" s="129"/>
      <c r="EWS134" s="129"/>
      <c r="EWT134" s="129"/>
      <c r="EWU134" s="129"/>
      <c r="EWV134" s="129"/>
      <c r="EWW134" s="129"/>
      <c r="EWX134" s="129"/>
      <c r="EWY134" s="129"/>
      <c r="EWZ134" s="129"/>
      <c r="EXA134" s="129"/>
      <c r="EXB134" s="129"/>
      <c r="EXC134" s="129"/>
      <c r="EXD134" s="129"/>
      <c r="EXE134" s="129"/>
      <c r="EXF134" s="129"/>
      <c r="EXG134" s="129"/>
      <c r="EXH134" s="129"/>
      <c r="EXI134" s="129"/>
      <c r="EXJ134" s="129"/>
      <c r="EXK134" s="129"/>
      <c r="EXL134" s="129"/>
      <c r="EXM134" s="129"/>
      <c r="EXN134" s="129"/>
      <c r="EXO134" s="129"/>
      <c r="EXP134" s="129"/>
      <c r="EXQ134" s="129"/>
      <c r="EXR134" s="129"/>
      <c r="EXS134" s="129"/>
      <c r="EXT134" s="129"/>
      <c r="EXU134" s="129"/>
      <c r="EXV134" s="129"/>
      <c r="EXW134" s="129"/>
      <c r="EXX134" s="129"/>
      <c r="EXY134" s="129"/>
      <c r="EXZ134" s="129"/>
      <c r="EYA134" s="129"/>
      <c r="EYB134" s="129"/>
      <c r="EYC134" s="129"/>
      <c r="EYD134" s="129"/>
      <c r="EYE134" s="129"/>
      <c r="EYF134" s="129"/>
      <c r="EYG134" s="129"/>
      <c r="EYH134" s="129"/>
      <c r="EYI134" s="129"/>
      <c r="EYJ134" s="129"/>
      <c r="EYK134" s="129"/>
      <c r="EYL134" s="129"/>
      <c r="EYM134" s="129"/>
      <c r="EYN134" s="129"/>
      <c r="EYO134" s="129"/>
      <c r="EYP134" s="129"/>
      <c r="EYQ134" s="129"/>
      <c r="EYR134" s="129"/>
      <c r="EYS134" s="129"/>
      <c r="EYT134" s="129"/>
      <c r="EYU134" s="129"/>
      <c r="EYV134" s="129"/>
      <c r="EYW134" s="129"/>
      <c r="EYX134" s="129"/>
      <c r="EYY134" s="129"/>
      <c r="EYZ134" s="129"/>
      <c r="EZA134" s="129"/>
      <c r="EZB134" s="129"/>
      <c r="EZC134" s="129"/>
      <c r="EZD134" s="129"/>
      <c r="EZE134" s="129"/>
      <c r="EZF134" s="129"/>
      <c r="EZG134" s="129"/>
      <c r="EZH134" s="129"/>
      <c r="EZI134" s="129"/>
      <c r="EZJ134" s="129"/>
      <c r="EZK134" s="129"/>
      <c r="EZL134" s="129"/>
      <c r="EZM134" s="129"/>
      <c r="EZN134" s="129"/>
      <c r="EZO134" s="129"/>
      <c r="EZP134" s="129"/>
      <c r="EZQ134" s="129"/>
      <c r="EZR134" s="129"/>
      <c r="EZS134" s="129"/>
      <c r="EZT134" s="129"/>
      <c r="EZU134" s="129"/>
      <c r="EZV134" s="129"/>
      <c r="EZW134" s="129"/>
      <c r="EZX134" s="129"/>
      <c r="EZY134" s="129"/>
      <c r="EZZ134" s="129"/>
      <c r="FAA134" s="129"/>
      <c r="FAB134" s="129"/>
      <c r="FAC134" s="129"/>
      <c r="FAD134" s="129"/>
      <c r="FAE134" s="129"/>
      <c r="FAF134" s="129"/>
      <c r="FAG134" s="129"/>
      <c r="FAH134" s="129"/>
      <c r="FAI134" s="129"/>
      <c r="FAJ134" s="129"/>
      <c r="FAK134" s="129"/>
      <c r="FAL134" s="129"/>
      <c r="FAM134" s="129"/>
      <c r="FAN134" s="129"/>
      <c r="FAO134" s="129"/>
      <c r="FAP134" s="129"/>
      <c r="FAQ134" s="129"/>
      <c r="FAR134" s="129"/>
      <c r="FAS134" s="129"/>
      <c r="FAT134" s="129"/>
      <c r="FAU134" s="129"/>
      <c r="FAV134" s="129"/>
      <c r="FAW134" s="129"/>
      <c r="FAX134" s="129"/>
      <c r="FAY134" s="129"/>
      <c r="FAZ134" s="129"/>
      <c r="FBA134" s="129"/>
      <c r="FBB134" s="129"/>
      <c r="FBC134" s="129"/>
      <c r="FBD134" s="129"/>
      <c r="FBE134" s="129"/>
      <c r="FBF134" s="129"/>
      <c r="FBG134" s="129"/>
      <c r="FBH134" s="129"/>
      <c r="FBI134" s="129"/>
      <c r="FBJ134" s="129"/>
      <c r="FBK134" s="129"/>
      <c r="FBL134" s="129"/>
      <c r="FBM134" s="129"/>
      <c r="FBN134" s="129"/>
      <c r="FBO134" s="129"/>
      <c r="FBP134" s="129"/>
      <c r="FBQ134" s="129"/>
      <c r="FBR134" s="129"/>
      <c r="FBS134" s="129"/>
      <c r="FBT134" s="129"/>
      <c r="FBU134" s="129"/>
      <c r="FBV134" s="129"/>
      <c r="FBW134" s="129"/>
      <c r="FBX134" s="129"/>
      <c r="FBY134" s="129"/>
      <c r="FBZ134" s="129"/>
      <c r="FCA134" s="129"/>
      <c r="FCB134" s="129"/>
      <c r="FCC134" s="129"/>
      <c r="FCD134" s="129"/>
      <c r="FCE134" s="129"/>
      <c r="FCF134" s="129"/>
      <c r="FCG134" s="129"/>
      <c r="FCH134" s="129"/>
      <c r="FCI134" s="129"/>
      <c r="FCJ134" s="129"/>
      <c r="FCK134" s="129"/>
      <c r="FCL134" s="129"/>
      <c r="FCM134" s="129"/>
      <c r="FCN134" s="129"/>
      <c r="FCO134" s="129"/>
      <c r="FCP134" s="129"/>
      <c r="FCQ134" s="129"/>
      <c r="FCR134" s="129"/>
      <c r="FCS134" s="129"/>
      <c r="FCT134" s="129"/>
      <c r="FCU134" s="129"/>
      <c r="FCV134" s="129"/>
      <c r="FCW134" s="129"/>
      <c r="FCX134" s="129"/>
      <c r="FCY134" s="129"/>
      <c r="FCZ134" s="129"/>
      <c r="FDA134" s="129"/>
      <c r="FDB134" s="129"/>
      <c r="FDC134" s="129"/>
      <c r="FDD134" s="129"/>
      <c r="FDE134" s="129"/>
      <c r="FDF134" s="129"/>
      <c r="FDG134" s="129"/>
      <c r="FDH134" s="129"/>
      <c r="FDI134" s="129"/>
      <c r="FDJ134" s="129"/>
      <c r="FDK134" s="129"/>
      <c r="FDL134" s="129"/>
      <c r="FDM134" s="129"/>
      <c r="FDN134" s="129"/>
      <c r="FDO134" s="129"/>
      <c r="FDP134" s="129"/>
      <c r="FDQ134" s="129"/>
      <c r="FDR134" s="129"/>
      <c r="FDS134" s="129"/>
      <c r="FDT134" s="129"/>
      <c r="FDU134" s="129"/>
      <c r="FDV134" s="129"/>
      <c r="FDW134" s="129"/>
      <c r="FDX134" s="129"/>
      <c r="FDY134" s="129"/>
      <c r="FDZ134" s="129"/>
      <c r="FEA134" s="129"/>
      <c r="FEB134" s="129"/>
      <c r="FEC134" s="129"/>
      <c r="FED134" s="129"/>
      <c r="FEE134" s="129"/>
      <c r="FEF134" s="129"/>
      <c r="FEG134" s="129"/>
      <c r="FEH134" s="129"/>
      <c r="FEI134" s="129"/>
      <c r="FEJ134" s="129"/>
      <c r="FEK134" s="129"/>
      <c r="FEL134" s="129"/>
      <c r="FEM134" s="129"/>
      <c r="FEN134" s="129"/>
      <c r="FEO134" s="129"/>
      <c r="FEP134" s="129"/>
      <c r="FEQ134" s="129"/>
      <c r="FER134" s="129"/>
      <c r="FES134" s="129"/>
      <c r="FET134" s="129"/>
      <c r="FEU134" s="129"/>
      <c r="FEV134" s="129"/>
      <c r="FEW134" s="129"/>
      <c r="FEX134" s="129"/>
      <c r="FEY134" s="129"/>
      <c r="FEZ134" s="129"/>
      <c r="FFA134" s="129"/>
      <c r="FFB134" s="129"/>
      <c r="FFC134" s="129"/>
      <c r="FFD134" s="129"/>
      <c r="FFE134" s="129"/>
      <c r="FFF134" s="129"/>
      <c r="FFG134" s="129"/>
      <c r="FFH134" s="129"/>
      <c r="FFI134" s="129"/>
      <c r="FFJ134" s="129"/>
      <c r="FFK134" s="129"/>
      <c r="FFL134" s="129"/>
      <c r="FFM134" s="129"/>
      <c r="FFN134" s="129"/>
      <c r="FFO134" s="129"/>
      <c r="FFP134" s="129"/>
      <c r="FFQ134" s="129"/>
      <c r="FFR134" s="129"/>
      <c r="FFS134" s="129"/>
      <c r="FFT134" s="129"/>
      <c r="FFU134" s="129"/>
      <c r="FFV134" s="129"/>
      <c r="FFW134" s="129"/>
      <c r="FFX134" s="129"/>
      <c r="FFY134" s="129"/>
      <c r="FFZ134" s="129"/>
      <c r="FGA134" s="129"/>
      <c r="FGB134" s="129"/>
      <c r="FGC134" s="129"/>
      <c r="FGD134" s="129"/>
      <c r="FGE134" s="129"/>
      <c r="FGF134" s="129"/>
      <c r="FGG134" s="129"/>
      <c r="FGH134" s="129"/>
      <c r="FGI134" s="129"/>
      <c r="FGJ134" s="129"/>
      <c r="FGK134" s="129"/>
      <c r="FGL134" s="129"/>
      <c r="FGM134" s="129"/>
      <c r="FGN134" s="129"/>
      <c r="FGO134" s="129"/>
      <c r="FGP134" s="129"/>
      <c r="FGQ134" s="129"/>
      <c r="FGR134" s="129"/>
      <c r="FGS134" s="129"/>
      <c r="FGT134" s="129"/>
      <c r="FGU134" s="129"/>
      <c r="FGV134" s="129"/>
      <c r="FGW134" s="129"/>
      <c r="FGX134" s="129"/>
      <c r="FGY134" s="129"/>
      <c r="FGZ134" s="129"/>
      <c r="FHA134" s="129"/>
      <c r="FHB134" s="129"/>
      <c r="FHC134" s="129"/>
      <c r="FHD134" s="129"/>
      <c r="FHE134" s="129"/>
      <c r="FHF134" s="129"/>
      <c r="FHG134" s="129"/>
      <c r="FHH134" s="129"/>
      <c r="FHI134" s="129"/>
      <c r="FHJ134" s="129"/>
      <c r="FHK134" s="129"/>
      <c r="FHL134" s="129"/>
      <c r="FHM134" s="129"/>
      <c r="FHN134" s="129"/>
      <c r="FHO134" s="129"/>
      <c r="FHP134" s="129"/>
      <c r="FHQ134" s="129"/>
      <c r="FHR134" s="129"/>
      <c r="FHS134" s="129"/>
      <c r="FHT134" s="129"/>
      <c r="FHU134" s="129"/>
      <c r="FHV134" s="129"/>
      <c r="FHW134" s="129"/>
      <c r="FHX134" s="129"/>
      <c r="FHY134" s="129"/>
      <c r="FHZ134" s="129"/>
      <c r="FIA134" s="129"/>
      <c r="FIB134" s="129"/>
      <c r="FIC134" s="129"/>
      <c r="FID134" s="129"/>
      <c r="FIE134" s="129"/>
      <c r="FIF134" s="129"/>
      <c r="FIG134" s="129"/>
      <c r="FIH134" s="129"/>
      <c r="FII134" s="129"/>
      <c r="FIJ134" s="129"/>
      <c r="FIK134" s="129"/>
      <c r="FIL134" s="129"/>
      <c r="FIM134" s="129"/>
      <c r="FIN134" s="129"/>
      <c r="FIO134" s="129"/>
      <c r="FIP134" s="129"/>
      <c r="FIQ134" s="129"/>
      <c r="FIR134" s="129"/>
      <c r="FIS134" s="129"/>
      <c r="FIT134" s="129"/>
      <c r="FIU134" s="129"/>
      <c r="FIV134" s="129"/>
      <c r="FIW134" s="129"/>
      <c r="FIX134" s="129"/>
      <c r="FIY134" s="129"/>
      <c r="FIZ134" s="129"/>
      <c r="FJA134" s="129"/>
      <c r="FJB134" s="129"/>
      <c r="FJC134" s="129"/>
      <c r="FJD134" s="129"/>
      <c r="FJE134" s="129"/>
      <c r="FJF134" s="129"/>
      <c r="FJG134" s="129"/>
      <c r="FJH134" s="129"/>
      <c r="FJI134" s="129"/>
      <c r="FJJ134" s="129"/>
      <c r="FJK134" s="129"/>
      <c r="FJL134" s="129"/>
      <c r="FJM134" s="129"/>
      <c r="FJN134" s="129"/>
      <c r="FJO134" s="129"/>
      <c r="FJP134" s="129"/>
      <c r="FJQ134" s="129"/>
      <c r="FJR134" s="129"/>
      <c r="FJS134" s="129"/>
      <c r="FJT134" s="129"/>
      <c r="FJU134" s="129"/>
      <c r="FJV134" s="129"/>
      <c r="FJW134" s="129"/>
      <c r="FJX134" s="129"/>
      <c r="FJY134" s="129"/>
      <c r="FJZ134" s="129"/>
      <c r="FKA134" s="129"/>
      <c r="FKB134" s="129"/>
      <c r="FKC134" s="129"/>
      <c r="FKD134" s="129"/>
      <c r="FKE134" s="129"/>
      <c r="FKF134" s="129"/>
      <c r="FKG134" s="129"/>
      <c r="FKH134" s="129"/>
      <c r="FKI134" s="129"/>
      <c r="FKJ134" s="129"/>
      <c r="FKK134" s="129"/>
      <c r="FKL134" s="129"/>
      <c r="FKM134" s="129"/>
      <c r="FKN134" s="129"/>
      <c r="FKO134" s="129"/>
      <c r="FKP134" s="129"/>
      <c r="FKQ134" s="129"/>
      <c r="FKR134" s="129"/>
      <c r="FKS134" s="129"/>
      <c r="FKT134" s="129"/>
      <c r="FKU134" s="129"/>
      <c r="FKV134" s="129"/>
      <c r="FKW134" s="129"/>
      <c r="FKX134" s="129"/>
      <c r="FKY134" s="129"/>
      <c r="FKZ134" s="129"/>
      <c r="FLA134" s="129"/>
      <c r="FLB134" s="129"/>
      <c r="FLC134" s="129"/>
      <c r="FLD134" s="129"/>
      <c r="FLE134" s="129"/>
      <c r="FLF134" s="129"/>
      <c r="FLG134" s="129"/>
      <c r="FLH134" s="129"/>
      <c r="FLI134" s="129"/>
      <c r="FLJ134" s="129"/>
      <c r="FLK134" s="129"/>
      <c r="FLL134" s="129"/>
      <c r="FLM134" s="129"/>
      <c r="FLN134" s="129"/>
      <c r="FLO134" s="129"/>
      <c r="FLP134" s="129"/>
      <c r="FLQ134" s="129"/>
      <c r="FLR134" s="129"/>
      <c r="FLS134" s="129"/>
      <c r="FLT134" s="129"/>
      <c r="FLU134" s="129"/>
      <c r="FLV134" s="129"/>
      <c r="FLW134" s="129"/>
      <c r="FLX134" s="129"/>
      <c r="FLY134" s="129"/>
      <c r="FLZ134" s="129"/>
      <c r="FMA134" s="129"/>
      <c r="FMB134" s="129"/>
      <c r="FMC134" s="129"/>
      <c r="FMD134" s="129"/>
      <c r="FME134" s="129"/>
      <c r="FMF134" s="129"/>
      <c r="FMG134" s="129"/>
      <c r="FMH134" s="129"/>
      <c r="FMI134" s="129"/>
      <c r="FMJ134" s="129"/>
      <c r="FMK134" s="129"/>
      <c r="FML134" s="129"/>
      <c r="FMM134" s="129"/>
      <c r="FMN134" s="129"/>
      <c r="FMO134" s="129"/>
      <c r="FMP134" s="129"/>
      <c r="FMQ134" s="129"/>
      <c r="FMR134" s="129"/>
      <c r="FMS134" s="129"/>
      <c r="FMT134" s="129"/>
      <c r="FMU134" s="129"/>
      <c r="FMV134" s="129"/>
      <c r="FMW134" s="129"/>
      <c r="FMX134" s="129"/>
      <c r="FMY134" s="129"/>
      <c r="FMZ134" s="129"/>
      <c r="FNA134" s="129"/>
      <c r="FNB134" s="129"/>
      <c r="FNC134" s="129"/>
      <c r="FND134" s="129"/>
      <c r="FNE134" s="129"/>
      <c r="FNF134" s="129"/>
      <c r="FNG134" s="129"/>
      <c r="FNH134" s="129"/>
      <c r="FNI134" s="129"/>
      <c r="FNJ134" s="129"/>
      <c r="FNK134" s="129"/>
      <c r="FNL134" s="129"/>
      <c r="FNM134" s="129"/>
      <c r="FNN134" s="129"/>
      <c r="FNO134" s="129"/>
      <c r="FNP134" s="129"/>
      <c r="FNQ134" s="129"/>
      <c r="FNR134" s="129"/>
      <c r="FNS134" s="129"/>
      <c r="FNT134" s="129"/>
      <c r="FNU134" s="129"/>
      <c r="FNV134" s="129"/>
      <c r="FNW134" s="129"/>
      <c r="FNX134" s="129"/>
      <c r="FNY134" s="129"/>
      <c r="FNZ134" s="129"/>
      <c r="FOA134" s="129"/>
      <c r="FOB134" s="129"/>
      <c r="FOC134" s="129"/>
      <c r="FOD134" s="129"/>
      <c r="FOE134" s="129"/>
      <c r="FOF134" s="129"/>
      <c r="FOG134" s="129"/>
      <c r="FOH134" s="129"/>
      <c r="FOI134" s="129"/>
      <c r="FOJ134" s="129"/>
      <c r="FOK134" s="129"/>
      <c r="FOL134" s="129"/>
      <c r="FOM134" s="129"/>
      <c r="FON134" s="129"/>
      <c r="FOO134" s="129"/>
      <c r="FOP134" s="129"/>
      <c r="FOQ134" s="129"/>
      <c r="FOR134" s="129"/>
      <c r="FOS134" s="129"/>
      <c r="FOT134" s="129"/>
      <c r="FOU134" s="129"/>
      <c r="FOV134" s="129"/>
      <c r="FOW134" s="129"/>
      <c r="FOX134" s="129"/>
      <c r="FOY134" s="129"/>
      <c r="FOZ134" s="129"/>
      <c r="FPA134" s="129"/>
      <c r="FPB134" s="129"/>
      <c r="FPC134" s="129"/>
      <c r="FPD134" s="129"/>
      <c r="FPE134" s="129"/>
      <c r="FPF134" s="129"/>
      <c r="FPG134" s="129"/>
      <c r="FPH134" s="129"/>
      <c r="FPI134" s="129"/>
      <c r="FPJ134" s="129"/>
      <c r="FPK134" s="129"/>
      <c r="FPL134" s="129"/>
      <c r="FPM134" s="129"/>
      <c r="FPN134" s="129"/>
      <c r="FPO134" s="129"/>
      <c r="FPP134" s="129"/>
      <c r="FPQ134" s="129"/>
      <c r="FPR134" s="129"/>
      <c r="FPS134" s="129"/>
      <c r="FPT134" s="129"/>
      <c r="FPU134" s="129"/>
      <c r="FPV134" s="129"/>
      <c r="FPW134" s="129"/>
      <c r="FPX134" s="129"/>
      <c r="FPY134" s="129"/>
      <c r="FPZ134" s="129"/>
      <c r="FQA134" s="129"/>
      <c r="FQB134" s="129"/>
      <c r="FQC134" s="129"/>
      <c r="FQD134" s="129"/>
      <c r="FQE134" s="129"/>
      <c r="FQF134" s="129"/>
      <c r="FQG134" s="129"/>
      <c r="FQH134" s="129"/>
      <c r="FQI134" s="129"/>
      <c r="FQJ134" s="129"/>
      <c r="FQK134" s="129"/>
      <c r="FQL134" s="129"/>
      <c r="FQM134" s="129"/>
      <c r="FQN134" s="129"/>
      <c r="FQO134" s="129"/>
      <c r="FQP134" s="129"/>
      <c r="FQQ134" s="129"/>
      <c r="FQR134" s="129"/>
      <c r="FQS134" s="129"/>
      <c r="FQT134" s="129"/>
      <c r="FQU134" s="129"/>
      <c r="FQV134" s="129"/>
      <c r="FQW134" s="129"/>
      <c r="FQX134" s="129"/>
      <c r="FQY134" s="129"/>
      <c r="FQZ134" s="129"/>
      <c r="FRA134" s="129"/>
      <c r="FRB134" s="129"/>
      <c r="FRC134" s="129"/>
      <c r="FRD134" s="129"/>
      <c r="FRE134" s="129"/>
      <c r="FRF134" s="129"/>
      <c r="FRG134" s="129"/>
      <c r="FRH134" s="129"/>
      <c r="FRI134" s="129"/>
      <c r="FRJ134" s="129"/>
      <c r="FRK134" s="129"/>
      <c r="FRL134" s="129"/>
      <c r="FRM134" s="129"/>
      <c r="FRN134" s="129"/>
      <c r="FRO134" s="129"/>
      <c r="FRP134" s="129"/>
      <c r="FRQ134" s="129"/>
      <c r="FRR134" s="129"/>
      <c r="FRS134" s="129"/>
      <c r="FRT134" s="129"/>
      <c r="FRU134" s="129"/>
      <c r="FRV134" s="129"/>
      <c r="FRW134" s="129"/>
      <c r="FRX134" s="129"/>
      <c r="FRY134" s="129"/>
      <c r="FRZ134" s="129"/>
      <c r="FSA134" s="129"/>
      <c r="FSB134" s="129"/>
      <c r="FSC134" s="129"/>
      <c r="FSD134" s="129"/>
      <c r="FSE134" s="129"/>
      <c r="FSF134" s="129"/>
      <c r="FSG134" s="129"/>
      <c r="FSH134" s="129"/>
      <c r="FSI134" s="129"/>
      <c r="FSJ134" s="129"/>
      <c r="FSK134" s="129"/>
      <c r="FSL134" s="129"/>
      <c r="FSM134" s="129"/>
      <c r="FSN134" s="129"/>
      <c r="FSO134" s="129"/>
      <c r="FSP134" s="129"/>
      <c r="FSQ134" s="129"/>
      <c r="FSR134" s="129"/>
      <c r="FSS134" s="129"/>
      <c r="FST134" s="129"/>
      <c r="FSU134" s="129"/>
      <c r="FSV134" s="129"/>
      <c r="FSW134" s="129"/>
      <c r="FSX134" s="129"/>
      <c r="FSY134" s="129"/>
      <c r="FSZ134" s="129"/>
      <c r="FTA134" s="129"/>
      <c r="FTB134" s="129"/>
      <c r="FTC134" s="129"/>
      <c r="FTD134" s="129"/>
      <c r="FTE134" s="129"/>
      <c r="FTF134" s="129"/>
      <c r="FTG134" s="129"/>
      <c r="FTH134" s="129"/>
      <c r="FTI134" s="129"/>
      <c r="FTJ134" s="129"/>
      <c r="FTK134" s="129"/>
      <c r="FTL134" s="129"/>
      <c r="FTM134" s="129"/>
      <c r="FTN134" s="129"/>
      <c r="FTO134" s="129"/>
      <c r="FTP134" s="129"/>
      <c r="FTQ134" s="129"/>
      <c r="FTR134" s="129"/>
      <c r="FTS134" s="129"/>
      <c r="FTT134" s="129"/>
      <c r="FTU134" s="129"/>
      <c r="FTV134" s="129"/>
      <c r="FTW134" s="129"/>
      <c r="FTX134" s="129"/>
      <c r="FTY134" s="129"/>
      <c r="FTZ134" s="129"/>
      <c r="FUA134" s="129"/>
      <c r="FUB134" s="129"/>
      <c r="FUC134" s="129"/>
      <c r="FUD134" s="129"/>
      <c r="FUE134" s="129"/>
      <c r="FUF134" s="129"/>
      <c r="FUG134" s="129"/>
      <c r="FUH134" s="129"/>
      <c r="FUI134" s="129"/>
      <c r="FUJ134" s="129"/>
      <c r="FUK134" s="129"/>
      <c r="FUL134" s="129"/>
      <c r="FUM134" s="129"/>
      <c r="FUN134" s="129"/>
      <c r="FUO134" s="129"/>
      <c r="FUP134" s="129"/>
      <c r="FUQ134" s="129"/>
      <c r="FUR134" s="129"/>
      <c r="FUS134" s="129"/>
      <c r="FUT134" s="129"/>
      <c r="FUU134" s="129"/>
      <c r="FUV134" s="129"/>
      <c r="FUW134" s="129"/>
      <c r="FUX134" s="129"/>
      <c r="FUY134" s="129"/>
      <c r="FUZ134" s="129"/>
      <c r="FVA134" s="129"/>
      <c r="FVB134" s="129"/>
      <c r="FVC134" s="129"/>
      <c r="FVD134" s="129"/>
      <c r="FVE134" s="129"/>
      <c r="FVF134" s="129"/>
      <c r="FVG134" s="129"/>
      <c r="FVH134" s="129"/>
      <c r="FVI134" s="129"/>
      <c r="FVJ134" s="129"/>
      <c r="FVK134" s="129"/>
      <c r="FVL134" s="129"/>
      <c r="FVM134" s="129"/>
      <c r="FVN134" s="129"/>
      <c r="FVO134" s="129"/>
      <c r="FVP134" s="129"/>
      <c r="FVQ134" s="129"/>
      <c r="FVR134" s="129"/>
      <c r="FVS134" s="129"/>
      <c r="FVT134" s="129"/>
      <c r="FVU134" s="129"/>
      <c r="FVV134" s="129"/>
      <c r="FVW134" s="129"/>
      <c r="FVX134" s="129"/>
      <c r="FVY134" s="129"/>
      <c r="FVZ134" s="129"/>
      <c r="FWA134" s="129"/>
      <c r="FWB134" s="129"/>
      <c r="FWC134" s="129"/>
      <c r="FWD134" s="129"/>
      <c r="FWE134" s="129"/>
      <c r="FWF134" s="129"/>
      <c r="FWG134" s="129"/>
      <c r="FWH134" s="129"/>
      <c r="FWI134" s="129"/>
      <c r="FWJ134" s="129"/>
      <c r="FWK134" s="129"/>
      <c r="FWL134" s="129"/>
      <c r="FWM134" s="129"/>
      <c r="FWN134" s="129"/>
      <c r="FWO134" s="129"/>
      <c r="FWP134" s="129"/>
      <c r="FWQ134" s="129"/>
      <c r="FWR134" s="129"/>
      <c r="FWS134" s="129"/>
      <c r="FWT134" s="129"/>
      <c r="FWU134" s="129"/>
      <c r="FWV134" s="129"/>
      <c r="FWW134" s="129"/>
      <c r="FWX134" s="129"/>
      <c r="FWY134" s="129"/>
      <c r="FWZ134" s="129"/>
      <c r="FXA134" s="129"/>
      <c r="FXB134" s="129"/>
      <c r="FXC134" s="129"/>
      <c r="FXD134" s="129"/>
      <c r="FXE134" s="129"/>
      <c r="FXF134" s="129"/>
      <c r="FXG134" s="129"/>
      <c r="FXH134" s="129"/>
      <c r="FXI134" s="129"/>
      <c r="FXJ134" s="129"/>
      <c r="FXK134" s="129"/>
      <c r="FXL134" s="129"/>
      <c r="FXM134" s="129"/>
      <c r="FXN134" s="129"/>
      <c r="FXO134" s="129"/>
      <c r="FXP134" s="129"/>
      <c r="FXQ134" s="129"/>
      <c r="FXR134" s="129"/>
      <c r="FXS134" s="129"/>
      <c r="FXT134" s="129"/>
      <c r="FXU134" s="129"/>
      <c r="FXV134" s="129"/>
      <c r="FXW134" s="129"/>
      <c r="FXX134" s="129"/>
      <c r="FXY134" s="129"/>
      <c r="FXZ134" s="129"/>
      <c r="FYA134" s="129"/>
      <c r="FYB134" s="129"/>
      <c r="FYC134" s="129"/>
      <c r="FYD134" s="129"/>
      <c r="FYE134" s="129"/>
      <c r="FYF134" s="129"/>
      <c r="FYG134" s="129"/>
      <c r="FYH134" s="129"/>
      <c r="FYI134" s="129"/>
      <c r="FYJ134" s="129"/>
      <c r="FYK134" s="129"/>
      <c r="FYL134" s="129"/>
      <c r="FYM134" s="129"/>
      <c r="FYN134" s="129"/>
      <c r="FYO134" s="129"/>
      <c r="FYP134" s="129"/>
      <c r="FYQ134" s="129"/>
      <c r="FYR134" s="129"/>
      <c r="FYS134" s="129"/>
      <c r="FYT134" s="129"/>
      <c r="FYU134" s="129"/>
      <c r="FYV134" s="129"/>
      <c r="FYW134" s="129"/>
      <c r="FYX134" s="129"/>
      <c r="FYY134" s="129"/>
      <c r="FYZ134" s="129"/>
      <c r="FZA134" s="129"/>
      <c r="FZB134" s="129"/>
      <c r="FZC134" s="129"/>
      <c r="FZD134" s="129"/>
      <c r="FZE134" s="129"/>
      <c r="FZF134" s="129"/>
      <c r="FZG134" s="129"/>
      <c r="FZH134" s="129"/>
      <c r="FZI134" s="129"/>
      <c r="FZJ134" s="129"/>
      <c r="FZK134" s="129"/>
      <c r="FZL134" s="129"/>
      <c r="FZM134" s="129"/>
      <c r="FZN134" s="129"/>
      <c r="FZO134" s="129"/>
      <c r="FZP134" s="129"/>
      <c r="FZQ134" s="129"/>
      <c r="FZR134" s="129"/>
      <c r="FZS134" s="129"/>
      <c r="FZT134" s="129"/>
      <c r="FZU134" s="129"/>
      <c r="FZV134" s="129"/>
      <c r="FZW134" s="129"/>
      <c r="FZX134" s="129"/>
      <c r="FZY134" s="129"/>
      <c r="FZZ134" s="129"/>
      <c r="GAA134" s="129"/>
      <c r="GAB134" s="129"/>
      <c r="GAC134" s="129"/>
      <c r="GAD134" s="129"/>
      <c r="GAE134" s="129"/>
      <c r="GAF134" s="129"/>
      <c r="GAG134" s="129"/>
      <c r="GAH134" s="129"/>
      <c r="GAI134" s="129"/>
      <c r="GAJ134" s="129"/>
      <c r="GAK134" s="129"/>
      <c r="GAL134" s="129"/>
      <c r="GAM134" s="129"/>
      <c r="GAN134" s="129"/>
      <c r="GAO134" s="129"/>
      <c r="GAP134" s="129"/>
      <c r="GAQ134" s="129"/>
      <c r="GAR134" s="129"/>
      <c r="GAS134" s="129"/>
      <c r="GAT134" s="129"/>
      <c r="GAU134" s="129"/>
      <c r="GAV134" s="129"/>
      <c r="GAW134" s="129"/>
      <c r="GAX134" s="129"/>
      <c r="GAY134" s="129"/>
      <c r="GAZ134" s="129"/>
      <c r="GBA134" s="129"/>
      <c r="GBB134" s="129"/>
      <c r="GBC134" s="129"/>
      <c r="GBD134" s="129"/>
      <c r="GBE134" s="129"/>
      <c r="GBF134" s="129"/>
      <c r="GBG134" s="129"/>
      <c r="GBH134" s="129"/>
      <c r="GBI134" s="129"/>
      <c r="GBJ134" s="129"/>
      <c r="GBK134" s="129"/>
      <c r="GBL134" s="129"/>
      <c r="GBM134" s="129"/>
      <c r="GBN134" s="129"/>
      <c r="GBO134" s="129"/>
      <c r="GBP134" s="129"/>
      <c r="GBQ134" s="129"/>
      <c r="GBR134" s="129"/>
      <c r="GBS134" s="129"/>
      <c r="GBT134" s="129"/>
      <c r="GBU134" s="129"/>
      <c r="GBV134" s="129"/>
      <c r="GBW134" s="129"/>
      <c r="GBX134" s="129"/>
      <c r="GBY134" s="129"/>
      <c r="GBZ134" s="129"/>
      <c r="GCA134" s="129"/>
      <c r="GCB134" s="129"/>
      <c r="GCC134" s="129"/>
      <c r="GCD134" s="129"/>
      <c r="GCE134" s="129"/>
      <c r="GCF134" s="129"/>
      <c r="GCG134" s="129"/>
      <c r="GCH134" s="129"/>
      <c r="GCI134" s="129"/>
      <c r="GCJ134" s="129"/>
      <c r="GCK134" s="129"/>
      <c r="GCL134" s="129"/>
      <c r="GCM134" s="129"/>
      <c r="GCN134" s="129"/>
      <c r="GCO134" s="129"/>
      <c r="GCP134" s="129"/>
      <c r="GCQ134" s="129"/>
      <c r="GCR134" s="129"/>
      <c r="GCS134" s="129"/>
      <c r="GCT134" s="129"/>
      <c r="GCU134" s="129"/>
      <c r="GCV134" s="129"/>
      <c r="GCW134" s="129"/>
      <c r="GCX134" s="129"/>
      <c r="GCY134" s="129"/>
      <c r="GCZ134" s="129"/>
      <c r="GDA134" s="129"/>
      <c r="GDB134" s="129"/>
      <c r="GDC134" s="129"/>
      <c r="GDD134" s="129"/>
      <c r="GDE134" s="129"/>
      <c r="GDF134" s="129"/>
      <c r="GDG134" s="129"/>
      <c r="GDH134" s="129"/>
      <c r="GDI134" s="129"/>
      <c r="GDJ134" s="129"/>
      <c r="GDK134" s="129"/>
      <c r="GDL134" s="129"/>
      <c r="GDM134" s="129"/>
      <c r="GDN134" s="129"/>
      <c r="GDO134" s="129"/>
      <c r="GDP134" s="129"/>
      <c r="GDQ134" s="129"/>
      <c r="GDR134" s="129"/>
      <c r="GDS134" s="129"/>
      <c r="GDT134" s="129"/>
      <c r="GDU134" s="129"/>
      <c r="GDV134" s="129"/>
      <c r="GDW134" s="129"/>
      <c r="GDX134" s="129"/>
      <c r="GDY134" s="129"/>
      <c r="GDZ134" s="129"/>
      <c r="GEA134" s="129"/>
      <c r="GEB134" s="129"/>
      <c r="GEC134" s="129"/>
      <c r="GED134" s="129"/>
      <c r="GEE134" s="129"/>
      <c r="GEF134" s="129"/>
      <c r="GEG134" s="129"/>
      <c r="GEH134" s="129"/>
      <c r="GEI134" s="129"/>
      <c r="GEJ134" s="129"/>
      <c r="GEK134" s="129"/>
      <c r="GEL134" s="129"/>
      <c r="GEM134" s="129"/>
      <c r="GEN134" s="129"/>
      <c r="GEO134" s="129"/>
      <c r="GEP134" s="129"/>
      <c r="GEQ134" s="129"/>
      <c r="GER134" s="129"/>
      <c r="GES134" s="129"/>
      <c r="GET134" s="129"/>
      <c r="GEU134" s="129"/>
      <c r="GEV134" s="129"/>
      <c r="GEW134" s="129"/>
      <c r="GEX134" s="129"/>
      <c r="GEY134" s="129"/>
      <c r="GEZ134" s="129"/>
      <c r="GFA134" s="129"/>
      <c r="GFB134" s="129"/>
      <c r="GFC134" s="129"/>
      <c r="GFD134" s="129"/>
      <c r="GFE134" s="129"/>
      <c r="GFF134" s="129"/>
      <c r="GFG134" s="129"/>
      <c r="GFH134" s="129"/>
      <c r="GFI134" s="129"/>
      <c r="GFJ134" s="129"/>
      <c r="GFK134" s="129"/>
      <c r="GFL134" s="129"/>
      <c r="GFM134" s="129"/>
      <c r="GFN134" s="129"/>
      <c r="GFO134" s="129"/>
      <c r="GFP134" s="129"/>
      <c r="GFQ134" s="129"/>
      <c r="GFR134" s="129"/>
      <c r="GFS134" s="129"/>
      <c r="GFT134" s="129"/>
      <c r="GFU134" s="129"/>
      <c r="GFV134" s="129"/>
      <c r="GFW134" s="129"/>
      <c r="GFX134" s="129"/>
      <c r="GFY134" s="129"/>
      <c r="GFZ134" s="129"/>
      <c r="GGA134" s="129"/>
      <c r="GGB134" s="129"/>
      <c r="GGC134" s="129"/>
      <c r="GGD134" s="129"/>
      <c r="GGE134" s="129"/>
      <c r="GGF134" s="129"/>
      <c r="GGG134" s="129"/>
      <c r="GGH134" s="129"/>
      <c r="GGI134" s="129"/>
      <c r="GGJ134" s="129"/>
      <c r="GGK134" s="129"/>
      <c r="GGL134" s="129"/>
      <c r="GGM134" s="129"/>
      <c r="GGN134" s="129"/>
      <c r="GGO134" s="129"/>
      <c r="GGP134" s="129"/>
      <c r="GGQ134" s="129"/>
      <c r="GGR134" s="129"/>
      <c r="GGS134" s="129"/>
      <c r="GGT134" s="129"/>
      <c r="GGU134" s="129"/>
      <c r="GGV134" s="129"/>
      <c r="GGW134" s="129"/>
      <c r="GGX134" s="129"/>
      <c r="GGY134" s="129"/>
      <c r="GGZ134" s="129"/>
      <c r="GHA134" s="129"/>
      <c r="GHB134" s="129"/>
      <c r="GHC134" s="129"/>
      <c r="GHD134" s="129"/>
      <c r="GHE134" s="129"/>
      <c r="GHF134" s="129"/>
      <c r="GHG134" s="129"/>
      <c r="GHH134" s="129"/>
      <c r="GHI134" s="129"/>
      <c r="GHJ134" s="129"/>
      <c r="GHK134" s="129"/>
      <c r="GHL134" s="129"/>
      <c r="GHM134" s="129"/>
      <c r="GHN134" s="129"/>
      <c r="GHO134" s="129"/>
      <c r="GHP134" s="129"/>
      <c r="GHQ134" s="129"/>
      <c r="GHR134" s="129"/>
      <c r="GHS134" s="129"/>
      <c r="GHT134" s="129"/>
      <c r="GHU134" s="129"/>
      <c r="GHV134" s="129"/>
      <c r="GHW134" s="129"/>
      <c r="GHX134" s="129"/>
      <c r="GHY134" s="129"/>
      <c r="GHZ134" s="129"/>
      <c r="GIA134" s="129"/>
      <c r="GIB134" s="129"/>
      <c r="GIC134" s="129"/>
      <c r="GID134" s="129"/>
      <c r="GIE134" s="129"/>
      <c r="GIF134" s="129"/>
      <c r="GIG134" s="129"/>
      <c r="GIH134" s="129"/>
      <c r="GII134" s="129"/>
      <c r="GIJ134" s="129"/>
      <c r="GIK134" s="129"/>
      <c r="GIL134" s="129"/>
      <c r="GIM134" s="129"/>
      <c r="GIN134" s="129"/>
      <c r="GIO134" s="129"/>
      <c r="GIP134" s="129"/>
      <c r="GIQ134" s="129"/>
      <c r="GIR134" s="129"/>
      <c r="GIS134" s="129"/>
      <c r="GIT134" s="129"/>
      <c r="GIU134" s="129"/>
      <c r="GIV134" s="129"/>
      <c r="GIW134" s="129"/>
      <c r="GIX134" s="129"/>
      <c r="GIY134" s="129"/>
      <c r="GIZ134" s="129"/>
      <c r="GJA134" s="129"/>
      <c r="GJB134" s="129"/>
      <c r="GJC134" s="129"/>
      <c r="GJD134" s="129"/>
      <c r="GJE134" s="129"/>
      <c r="GJF134" s="129"/>
      <c r="GJG134" s="129"/>
      <c r="GJH134" s="129"/>
      <c r="GJI134" s="129"/>
      <c r="GJJ134" s="129"/>
      <c r="GJK134" s="129"/>
      <c r="GJL134" s="129"/>
      <c r="GJM134" s="129"/>
      <c r="GJN134" s="129"/>
      <c r="GJO134" s="129"/>
      <c r="GJP134" s="129"/>
      <c r="GJQ134" s="129"/>
      <c r="GJR134" s="129"/>
      <c r="GJS134" s="129"/>
      <c r="GJT134" s="129"/>
      <c r="GJU134" s="129"/>
      <c r="GJV134" s="129"/>
      <c r="GJW134" s="129"/>
      <c r="GJX134" s="129"/>
      <c r="GJY134" s="129"/>
      <c r="GJZ134" s="129"/>
      <c r="GKA134" s="129"/>
      <c r="GKB134" s="129"/>
      <c r="GKC134" s="129"/>
      <c r="GKD134" s="129"/>
      <c r="GKE134" s="129"/>
      <c r="GKF134" s="129"/>
      <c r="GKG134" s="129"/>
      <c r="GKH134" s="129"/>
      <c r="GKI134" s="129"/>
      <c r="GKJ134" s="129"/>
      <c r="GKK134" s="129"/>
      <c r="GKL134" s="129"/>
      <c r="GKM134" s="129"/>
      <c r="GKN134" s="129"/>
      <c r="GKO134" s="129"/>
      <c r="GKP134" s="129"/>
      <c r="GKQ134" s="129"/>
      <c r="GKR134" s="129"/>
      <c r="GKS134" s="129"/>
      <c r="GKT134" s="129"/>
      <c r="GKU134" s="129"/>
      <c r="GKV134" s="129"/>
      <c r="GKW134" s="129"/>
      <c r="GKX134" s="129"/>
      <c r="GKY134" s="129"/>
      <c r="GKZ134" s="129"/>
      <c r="GLA134" s="129"/>
      <c r="GLB134" s="129"/>
      <c r="GLC134" s="129"/>
      <c r="GLD134" s="129"/>
      <c r="GLE134" s="129"/>
      <c r="GLF134" s="129"/>
      <c r="GLG134" s="129"/>
      <c r="GLH134" s="129"/>
      <c r="GLI134" s="129"/>
      <c r="GLJ134" s="129"/>
      <c r="GLK134" s="129"/>
      <c r="GLL134" s="129"/>
      <c r="GLM134" s="129"/>
      <c r="GLN134" s="129"/>
      <c r="GLO134" s="129"/>
      <c r="GLP134" s="129"/>
      <c r="GLQ134" s="129"/>
      <c r="GLR134" s="129"/>
      <c r="GLS134" s="129"/>
      <c r="GLT134" s="129"/>
      <c r="GLU134" s="129"/>
      <c r="GLV134" s="129"/>
      <c r="GLW134" s="129"/>
      <c r="GLX134" s="129"/>
      <c r="GLY134" s="129"/>
      <c r="GLZ134" s="129"/>
      <c r="GMA134" s="129"/>
      <c r="GMB134" s="129"/>
      <c r="GMC134" s="129"/>
      <c r="GMD134" s="129"/>
      <c r="GME134" s="129"/>
      <c r="GMF134" s="129"/>
      <c r="GMG134" s="129"/>
      <c r="GMH134" s="129"/>
      <c r="GMI134" s="129"/>
      <c r="GMJ134" s="129"/>
      <c r="GMK134" s="129"/>
      <c r="GML134" s="129"/>
      <c r="GMM134" s="129"/>
      <c r="GMN134" s="129"/>
      <c r="GMO134" s="129"/>
      <c r="GMP134" s="129"/>
      <c r="GMQ134" s="129"/>
      <c r="GMR134" s="129"/>
      <c r="GMS134" s="129"/>
      <c r="GMT134" s="129"/>
      <c r="GMU134" s="129"/>
      <c r="GMV134" s="129"/>
      <c r="GMW134" s="129"/>
      <c r="GMX134" s="129"/>
      <c r="GMY134" s="129"/>
      <c r="GMZ134" s="129"/>
      <c r="GNA134" s="129"/>
      <c r="GNB134" s="129"/>
      <c r="GNC134" s="129"/>
      <c r="GND134" s="129"/>
      <c r="GNE134" s="129"/>
      <c r="GNF134" s="129"/>
      <c r="GNG134" s="129"/>
      <c r="GNH134" s="129"/>
      <c r="GNI134" s="129"/>
      <c r="GNJ134" s="129"/>
      <c r="GNK134" s="129"/>
      <c r="GNL134" s="129"/>
      <c r="GNM134" s="129"/>
      <c r="GNN134" s="129"/>
      <c r="GNO134" s="129"/>
      <c r="GNP134" s="129"/>
      <c r="GNQ134" s="129"/>
      <c r="GNR134" s="129"/>
      <c r="GNS134" s="129"/>
      <c r="GNT134" s="129"/>
      <c r="GNU134" s="129"/>
      <c r="GNV134" s="129"/>
      <c r="GNW134" s="129"/>
      <c r="GNX134" s="129"/>
      <c r="GNY134" s="129"/>
      <c r="GNZ134" s="129"/>
      <c r="GOA134" s="129"/>
      <c r="GOB134" s="129"/>
      <c r="GOC134" s="129"/>
      <c r="GOD134" s="129"/>
      <c r="GOE134" s="129"/>
      <c r="GOF134" s="129"/>
      <c r="GOG134" s="129"/>
      <c r="GOH134" s="129"/>
      <c r="GOI134" s="129"/>
      <c r="GOJ134" s="129"/>
      <c r="GOK134" s="129"/>
      <c r="GOL134" s="129"/>
      <c r="GOM134" s="129"/>
      <c r="GON134" s="129"/>
      <c r="GOO134" s="129"/>
      <c r="GOP134" s="129"/>
      <c r="GOQ134" s="129"/>
      <c r="GOR134" s="129"/>
      <c r="GOS134" s="129"/>
      <c r="GOT134" s="129"/>
      <c r="GOU134" s="129"/>
      <c r="GOV134" s="129"/>
      <c r="GOW134" s="129"/>
      <c r="GOX134" s="129"/>
      <c r="GOY134" s="129"/>
      <c r="GOZ134" s="129"/>
      <c r="GPA134" s="129"/>
      <c r="GPB134" s="129"/>
      <c r="GPC134" s="129"/>
      <c r="GPD134" s="129"/>
      <c r="GPE134" s="129"/>
      <c r="GPF134" s="129"/>
      <c r="GPG134" s="129"/>
      <c r="GPH134" s="129"/>
      <c r="GPI134" s="129"/>
      <c r="GPJ134" s="129"/>
      <c r="GPK134" s="129"/>
      <c r="GPL134" s="129"/>
      <c r="GPM134" s="129"/>
      <c r="GPN134" s="129"/>
      <c r="GPO134" s="129"/>
      <c r="GPP134" s="129"/>
      <c r="GPQ134" s="129"/>
      <c r="GPR134" s="129"/>
      <c r="GPS134" s="129"/>
      <c r="GPT134" s="129"/>
      <c r="GPU134" s="129"/>
      <c r="GPV134" s="129"/>
      <c r="GPW134" s="129"/>
      <c r="GPX134" s="129"/>
      <c r="GPY134" s="129"/>
      <c r="GPZ134" s="129"/>
      <c r="GQA134" s="129"/>
      <c r="GQB134" s="129"/>
      <c r="GQC134" s="129"/>
      <c r="GQD134" s="129"/>
      <c r="GQE134" s="129"/>
      <c r="GQF134" s="129"/>
      <c r="GQG134" s="129"/>
      <c r="GQH134" s="129"/>
      <c r="GQI134" s="129"/>
      <c r="GQJ134" s="129"/>
      <c r="GQK134" s="129"/>
      <c r="GQL134" s="129"/>
      <c r="GQM134" s="129"/>
      <c r="GQN134" s="129"/>
      <c r="GQO134" s="129"/>
      <c r="GQP134" s="129"/>
      <c r="GQQ134" s="129"/>
      <c r="GQR134" s="129"/>
      <c r="GQS134" s="129"/>
      <c r="GQT134" s="129"/>
      <c r="GQU134" s="129"/>
      <c r="GQV134" s="129"/>
      <c r="GQW134" s="129"/>
      <c r="GQX134" s="129"/>
      <c r="GQY134" s="129"/>
      <c r="GQZ134" s="129"/>
      <c r="GRA134" s="129"/>
      <c r="GRB134" s="129"/>
      <c r="GRC134" s="129"/>
      <c r="GRD134" s="129"/>
      <c r="GRE134" s="129"/>
      <c r="GRF134" s="129"/>
      <c r="GRG134" s="129"/>
      <c r="GRH134" s="129"/>
      <c r="GRI134" s="129"/>
      <c r="GRJ134" s="129"/>
      <c r="GRK134" s="129"/>
      <c r="GRL134" s="129"/>
      <c r="GRM134" s="129"/>
      <c r="GRN134" s="129"/>
      <c r="GRO134" s="129"/>
      <c r="GRP134" s="129"/>
      <c r="GRQ134" s="129"/>
      <c r="GRR134" s="129"/>
      <c r="GRS134" s="129"/>
      <c r="GRT134" s="129"/>
      <c r="GRU134" s="129"/>
      <c r="GRV134" s="129"/>
      <c r="GRW134" s="129"/>
      <c r="GRX134" s="129"/>
      <c r="GRY134" s="129"/>
      <c r="GRZ134" s="129"/>
      <c r="GSA134" s="129"/>
      <c r="GSB134" s="129"/>
      <c r="GSC134" s="129"/>
      <c r="GSD134" s="129"/>
      <c r="GSE134" s="129"/>
      <c r="GSF134" s="129"/>
      <c r="GSG134" s="129"/>
      <c r="GSH134" s="129"/>
      <c r="GSI134" s="129"/>
      <c r="GSJ134" s="129"/>
      <c r="GSK134" s="129"/>
      <c r="GSL134" s="129"/>
      <c r="GSM134" s="129"/>
      <c r="GSN134" s="129"/>
      <c r="GSO134" s="129"/>
      <c r="GSP134" s="129"/>
      <c r="GSQ134" s="129"/>
      <c r="GSR134" s="129"/>
      <c r="GSS134" s="129"/>
      <c r="GST134" s="129"/>
      <c r="GSU134" s="129"/>
      <c r="GSV134" s="129"/>
      <c r="GSW134" s="129"/>
      <c r="GSX134" s="129"/>
      <c r="GSY134" s="129"/>
      <c r="GSZ134" s="129"/>
      <c r="GTA134" s="129"/>
      <c r="GTB134" s="129"/>
      <c r="GTC134" s="129"/>
      <c r="GTD134" s="129"/>
      <c r="GTE134" s="129"/>
      <c r="GTF134" s="129"/>
      <c r="GTG134" s="129"/>
      <c r="GTH134" s="129"/>
      <c r="GTI134" s="129"/>
      <c r="GTJ134" s="129"/>
      <c r="GTK134" s="129"/>
      <c r="GTL134" s="129"/>
      <c r="GTM134" s="129"/>
      <c r="GTN134" s="129"/>
      <c r="GTO134" s="129"/>
      <c r="GTP134" s="129"/>
      <c r="GTQ134" s="129"/>
      <c r="GTR134" s="129"/>
      <c r="GTS134" s="129"/>
      <c r="GTT134" s="129"/>
      <c r="GTU134" s="129"/>
      <c r="GTV134" s="129"/>
      <c r="GTW134" s="129"/>
      <c r="GTX134" s="129"/>
      <c r="GTY134" s="129"/>
      <c r="GTZ134" s="129"/>
      <c r="GUA134" s="129"/>
      <c r="GUB134" s="129"/>
      <c r="GUC134" s="129"/>
      <c r="GUD134" s="129"/>
      <c r="GUE134" s="129"/>
      <c r="GUF134" s="129"/>
      <c r="GUG134" s="129"/>
      <c r="GUH134" s="129"/>
      <c r="GUI134" s="129"/>
      <c r="GUJ134" s="129"/>
      <c r="GUK134" s="129"/>
      <c r="GUL134" s="129"/>
      <c r="GUM134" s="129"/>
      <c r="GUN134" s="129"/>
      <c r="GUO134" s="129"/>
      <c r="GUP134" s="129"/>
      <c r="GUQ134" s="129"/>
      <c r="GUR134" s="129"/>
      <c r="GUS134" s="129"/>
      <c r="GUT134" s="129"/>
      <c r="GUU134" s="129"/>
      <c r="GUV134" s="129"/>
      <c r="GUW134" s="129"/>
      <c r="GUX134" s="129"/>
      <c r="GUY134" s="129"/>
      <c r="GUZ134" s="129"/>
      <c r="GVA134" s="129"/>
      <c r="GVB134" s="129"/>
      <c r="GVC134" s="129"/>
      <c r="GVD134" s="129"/>
      <c r="GVE134" s="129"/>
      <c r="GVF134" s="129"/>
      <c r="GVG134" s="129"/>
      <c r="GVH134" s="129"/>
      <c r="GVI134" s="129"/>
      <c r="GVJ134" s="129"/>
      <c r="GVK134" s="129"/>
      <c r="GVL134" s="129"/>
      <c r="GVM134" s="129"/>
      <c r="GVN134" s="129"/>
      <c r="GVO134" s="129"/>
      <c r="GVP134" s="129"/>
      <c r="GVQ134" s="129"/>
      <c r="GVR134" s="129"/>
      <c r="GVS134" s="129"/>
      <c r="GVT134" s="129"/>
      <c r="GVU134" s="129"/>
      <c r="GVV134" s="129"/>
      <c r="GVW134" s="129"/>
      <c r="GVX134" s="129"/>
      <c r="GVY134" s="129"/>
      <c r="GVZ134" s="129"/>
      <c r="GWA134" s="129"/>
      <c r="GWB134" s="129"/>
      <c r="GWC134" s="129"/>
      <c r="GWD134" s="129"/>
      <c r="GWE134" s="129"/>
      <c r="GWF134" s="129"/>
      <c r="GWG134" s="129"/>
      <c r="GWH134" s="129"/>
      <c r="GWI134" s="129"/>
      <c r="GWJ134" s="129"/>
      <c r="GWK134" s="129"/>
      <c r="GWL134" s="129"/>
      <c r="GWM134" s="129"/>
      <c r="GWN134" s="129"/>
      <c r="GWO134" s="129"/>
      <c r="GWP134" s="129"/>
      <c r="GWQ134" s="129"/>
      <c r="GWR134" s="129"/>
      <c r="GWS134" s="129"/>
      <c r="GWT134" s="129"/>
      <c r="GWU134" s="129"/>
      <c r="GWV134" s="129"/>
      <c r="GWW134" s="129"/>
      <c r="GWX134" s="129"/>
      <c r="GWY134" s="129"/>
      <c r="GWZ134" s="129"/>
      <c r="GXA134" s="129"/>
      <c r="GXB134" s="129"/>
      <c r="GXC134" s="129"/>
      <c r="GXD134" s="129"/>
      <c r="GXE134" s="129"/>
      <c r="GXF134" s="129"/>
      <c r="GXG134" s="129"/>
      <c r="GXH134" s="129"/>
      <c r="GXI134" s="129"/>
      <c r="GXJ134" s="129"/>
      <c r="GXK134" s="129"/>
      <c r="GXL134" s="129"/>
      <c r="GXM134" s="129"/>
      <c r="GXN134" s="129"/>
      <c r="GXO134" s="129"/>
      <c r="GXP134" s="129"/>
      <c r="GXQ134" s="129"/>
      <c r="GXR134" s="129"/>
      <c r="GXS134" s="129"/>
      <c r="GXT134" s="129"/>
      <c r="GXU134" s="129"/>
      <c r="GXV134" s="129"/>
      <c r="GXW134" s="129"/>
      <c r="GXX134" s="129"/>
      <c r="GXY134" s="129"/>
      <c r="GXZ134" s="129"/>
      <c r="GYA134" s="129"/>
      <c r="GYB134" s="129"/>
      <c r="GYC134" s="129"/>
      <c r="GYD134" s="129"/>
      <c r="GYE134" s="129"/>
      <c r="GYF134" s="129"/>
      <c r="GYG134" s="129"/>
      <c r="GYH134" s="129"/>
      <c r="GYI134" s="129"/>
      <c r="GYJ134" s="129"/>
      <c r="GYK134" s="129"/>
      <c r="GYL134" s="129"/>
      <c r="GYM134" s="129"/>
      <c r="GYN134" s="129"/>
      <c r="GYO134" s="129"/>
      <c r="GYP134" s="129"/>
      <c r="GYQ134" s="129"/>
      <c r="GYR134" s="129"/>
      <c r="GYS134" s="129"/>
      <c r="GYT134" s="129"/>
      <c r="GYU134" s="129"/>
      <c r="GYV134" s="129"/>
      <c r="GYW134" s="129"/>
      <c r="GYX134" s="129"/>
      <c r="GYY134" s="129"/>
      <c r="GYZ134" s="129"/>
      <c r="GZA134" s="129"/>
      <c r="GZB134" s="129"/>
      <c r="GZC134" s="129"/>
      <c r="GZD134" s="129"/>
      <c r="GZE134" s="129"/>
      <c r="GZF134" s="129"/>
      <c r="GZG134" s="129"/>
      <c r="GZH134" s="129"/>
      <c r="GZI134" s="129"/>
      <c r="GZJ134" s="129"/>
      <c r="GZK134" s="129"/>
      <c r="GZL134" s="129"/>
      <c r="GZM134" s="129"/>
      <c r="GZN134" s="129"/>
      <c r="GZO134" s="129"/>
      <c r="GZP134" s="129"/>
      <c r="GZQ134" s="129"/>
      <c r="GZR134" s="129"/>
      <c r="GZS134" s="129"/>
      <c r="GZT134" s="129"/>
      <c r="GZU134" s="129"/>
      <c r="GZV134" s="129"/>
      <c r="GZW134" s="129"/>
      <c r="GZX134" s="129"/>
      <c r="GZY134" s="129"/>
      <c r="GZZ134" s="129"/>
      <c r="HAA134" s="129"/>
      <c r="HAB134" s="129"/>
      <c r="HAC134" s="129"/>
      <c r="HAD134" s="129"/>
      <c r="HAE134" s="129"/>
      <c r="HAF134" s="129"/>
      <c r="HAG134" s="129"/>
      <c r="HAH134" s="129"/>
      <c r="HAI134" s="129"/>
      <c r="HAJ134" s="129"/>
      <c r="HAK134" s="129"/>
      <c r="HAL134" s="129"/>
      <c r="HAM134" s="129"/>
      <c r="HAN134" s="129"/>
      <c r="HAO134" s="129"/>
      <c r="HAP134" s="129"/>
      <c r="HAQ134" s="129"/>
      <c r="HAR134" s="129"/>
      <c r="HAS134" s="129"/>
      <c r="HAT134" s="129"/>
      <c r="HAU134" s="129"/>
      <c r="HAV134" s="129"/>
      <c r="HAW134" s="129"/>
      <c r="HAX134" s="129"/>
      <c r="HAY134" s="129"/>
      <c r="HAZ134" s="129"/>
      <c r="HBA134" s="129"/>
      <c r="HBB134" s="129"/>
      <c r="HBC134" s="129"/>
      <c r="HBD134" s="129"/>
      <c r="HBE134" s="129"/>
      <c r="HBF134" s="129"/>
      <c r="HBG134" s="129"/>
      <c r="HBH134" s="129"/>
      <c r="HBI134" s="129"/>
      <c r="HBJ134" s="129"/>
      <c r="HBK134" s="129"/>
      <c r="HBL134" s="129"/>
      <c r="HBM134" s="129"/>
      <c r="HBN134" s="129"/>
      <c r="HBO134" s="129"/>
      <c r="HBP134" s="129"/>
      <c r="HBQ134" s="129"/>
      <c r="HBR134" s="129"/>
      <c r="HBS134" s="129"/>
      <c r="HBT134" s="129"/>
      <c r="HBU134" s="129"/>
      <c r="HBV134" s="129"/>
      <c r="HBW134" s="129"/>
      <c r="HBX134" s="129"/>
      <c r="HBY134" s="129"/>
      <c r="HBZ134" s="129"/>
      <c r="HCA134" s="129"/>
      <c r="HCB134" s="129"/>
      <c r="HCC134" s="129"/>
      <c r="HCD134" s="129"/>
      <c r="HCE134" s="129"/>
      <c r="HCF134" s="129"/>
      <c r="HCG134" s="129"/>
      <c r="HCH134" s="129"/>
      <c r="HCI134" s="129"/>
      <c r="HCJ134" s="129"/>
      <c r="HCK134" s="129"/>
      <c r="HCL134" s="129"/>
      <c r="HCM134" s="129"/>
      <c r="HCN134" s="129"/>
      <c r="HCO134" s="129"/>
      <c r="HCP134" s="129"/>
      <c r="HCQ134" s="129"/>
      <c r="HCR134" s="129"/>
      <c r="HCS134" s="129"/>
      <c r="HCT134" s="129"/>
      <c r="HCU134" s="129"/>
      <c r="HCV134" s="129"/>
      <c r="HCW134" s="129"/>
      <c r="HCX134" s="129"/>
      <c r="HCY134" s="129"/>
      <c r="HCZ134" s="129"/>
      <c r="HDA134" s="129"/>
      <c r="HDB134" s="129"/>
      <c r="HDC134" s="129"/>
      <c r="HDD134" s="129"/>
      <c r="HDE134" s="129"/>
      <c r="HDF134" s="129"/>
      <c r="HDG134" s="129"/>
      <c r="HDH134" s="129"/>
      <c r="HDI134" s="129"/>
      <c r="HDJ134" s="129"/>
      <c r="HDK134" s="129"/>
      <c r="HDL134" s="129"/>
      <c r="HDM134" s="129"/>
      <c r="HDN134" s="129"/>
      <c r="HDO134" s="129"/>
      <c r="HDP134" s="129"/>
      <c r="HDQ134" s="129"/>
      <c r="HDR134" s="129"/>
      <c r="HDS134" s="129"/>
      <c r="HDT134" s="129"/>
      <c r="HDU134" s="129"/>
      <c r="HDV134" s="129"/>
      <c r="HDW134" s="129"/>
      <c r="HDX134" s="129"/>
      <c r="HDY134" s="129"/>
      <c r="HDZ134" s="129"/>
      <c r="HEA134" s="129"/>
      <c r="HEB134" s="129"/>
      <c r="HEC134" s="129"/>
      <c r="HED134" s="129"/>
      <c r="HEE134" s="129"/>
      <c r="HEF134" s="129"/>
      <c r="HEG134" s="129"/>
      <c r="HEH134" s="129"/>
      <c r="HEI134" s="129"/>
      <c r="HEJ134" s="129"/>
      <c r="HEK134" s="129"/>
      <c r="HEL134" s="129"/>
      <c r="HEM134" s="129"/>
      <c r="HEN134" s="129"/>
      <c r="HEO134" s="129"/>
      <c r="HEP134" s="129"/>
      <c r="HEQ134" s="129"/>
      <c r="HER134" s="129"/>
      <c r="HES134" s="129"/>
      <c r="HET134" s="129"/>
      <c r="HEU134" s="129"/>
      <c r="HEV134" s="129"/>
      <c r="HEW134" s="129"/>
      <c r="HEX134" s="129"/>
      <c r="HEY134" s="129"/>
      <c r="HEZ134" s="129"/>
      <c r="HFA134" s="129"/>
      <c r="HFB134" s="129"/>
      <c r="HFC134" s="129"/>
      <c r="HFD134" s="129"/>
      <c r="HFE134" s="129"/>
      <c r="HFF134" s="129"/>
      <c r="HFG134" s="129"/>
      <c r="HFH134" s="129"/>
      <c r="HFI134" s="129"/>
      <c r="HFJ134" s="129"/>
      <c r="HFK134" s="129"/>
      <c r="HFL134" s="129"/>
      <c r="HFM134" s="129"/>
      <c r="HFN134" s="129"/>
      <c r="HFO134" s="129"/>
      <c r="HFP134" s="129"/>
      <c r="HFQ134" s="129"/>
      <c r="HFR134" s="129"/>
      <c r="HFS134" s="129"/>
      <c r="HFT134" s="129"/>
      <c r="HFU134" s="129"/>
      <c r="HFV134" s="129"/>
      <c r="HFW134" s="129"/>
      <c r="HFX134" s="129"/>
      <c r="HFY134" s="129"/>
      <c r="HFZ134" s="129"/>
      <c r="HGA134" s="129"/>
      <c r="HGB134" s="129"/>
      <c r="HGC134" s="129"/>
      <c r="HGD134" s="129"/>
      <c r="HGE134" s="129"/>
      <c r="HGF134" s="129"/>
      <c r="HGG134" s="129"/>
      <c r="HGH134" s="129"/>
      <c r="HGI134" s="129"/>
      <c r="HGJ134" s="129"/>
      <c r="HGK134" s="129"/>
      <c r="HGL134" s="129"/>
      <c r="HGM134" s="129"/>
      <c r="HGN134" s="129"/>
      <c r="HGO134" s="129"/>
      <c r="HGP134" s="129"/>
      <c r="HGQ134" s="129"/>
      <c r="HGR134" s="129"/>
      <c r="HGS134" s="129"/>
      <c r="HGT134" s="129"/>
      <c r="HGU134" s="129"/>
      <c r="HGV134" s="129"/>
      <c r="HGW134" s="129"/>
      <c r="HGX134" s="129"/>
      <c r="HGY134" s="129"/>
      <c r="HGZ134" s="129"/>
      <c r="HHA134" s="129"/>
      <c r="HHB134" s="129"/>
      <c r="HHC134" s="129"/>
      <c r="HHD134" s="129"/>
      <c r="HHE134" s="129"/>
      <c r="HHF134" s="129"/>
      <c r="HHG134" s="129"/>
      <c r="HHH134" s="129"/>
      <c r="HHI134" s="129"/>
      <c r="HHJ134" s="129"/>
      <c r="HHK134" s="129"/>
      <c r="HHL134" s="129"/>
      <c r="HHM134" s="129"/>
      <c r="HHN134" s="129"/>
      <c r="HHO134" s="129"/>
      <c r="HHP134" s="129"/>
      <c r="HHQ134" s="129"/>
      <c r="HHR134" s="129"/>
      <c r="HHS134" s="129"/>
      <c r="HHT134" s="129"/>
      <c r="HHU134" s="129"/>
      <c r="HHV134" s="129"/>
      <c r="HHW134" s="129"/>
      <c r="HHX134" s="129"/>
      <c r="HHY134" s="129"/>
      <c r="HHZ134" s="129"/>
      <c r="HIA134" s="129"/>
      <c r="HIB134" s="129"/>
      <c r="HIC134" s="129"/>
      <c r="HID134" s="129"/>
      <c r="HIE134" s="129"/>
      <c r="HIF134" s="129"/>
      <c r="HIG134" s="129"/>
      <c r="HIH134" s="129"/>
      <c r="HII134" s="129"/>
      <c r="HIJ134" s="129"/>
      <c r="HIK134" s="129"/>
      <c r="HIL134" s="129"/>
      <c r="HIM134" s="129"/>
      <c r="HIN134" s="129"/>
      <c r="HIO134" s="129"/>
      <c r="HIP134" s="129"/>
      <c r="HIQ134" s="129"/>
      <c r="HIR134" s="129"/>
      <c r="HIS134" s="129"/>
      <c r="HIT134" s="129"/>
      <c r="HIU134" s="129"/>
      <c r="HIV134" s="129"/>
      <c r="HIW134" s="129"/>
      <c r="HIX134" s="129"/>
      <c r="HIY134" s="129"/>
      <c r="HIZ134" s="129"/>
      <c r="HJA134" s="129"/>
      <c r="HJB134" s="129"/>
      <c r="HJC134" s="129"/>
      <c r="HJD134" s="129"/>
      <c r="HJE134" s="129"/>
      <c r="HJF134" s="129"/>
      <c r="HJG134" s="129"/>
      <c r="HJH134" s="129"/>
      <c r="HJI134" s="129"/>
      <c r="HJJ134" s="129"/>
      <c r="HJK134" s="129"/>
      <c r="HJL134" s="129"/>
      <c r="HJM134" s="129"/>
      <c r="HJN134" s="129"/>
      <c r="HJO134" s="129"/>
      <c r="HJP134" s="129"/>
      <c r="HJQ134" s="129"/>
      <c r="HJR134" s="129"/>
      <c r="HJS134" s="129"/>
      <c r="HJT134" s="129"/>
      <c r="HJU134" s="129"/>
      <c r="HJV134" s="129"/>
      <c r="HJW134" s="129"/>
      <c r="HJX134" s="129"/>
      <c r="HJY134" s="129"/>
      <c r="HJZ134" s="129"/>
      <c r="HKA134" s="129"/>
      <c r="HKB134" s="129"/>
      <c r="HKC134" s="129"/>
      <c r="HKD134" s="129"/>
      <c r="HKE134" s="129"/>
      <c r="HKF134" s="129"/>
      <c r="HKG134" s="129"/>
      <c r="HKH134" s="129"/>
      <c r="HKI134" s="129"/>
      <c r="HKJ134" s="129"/>
      <c r="HKK134" s="129"/>
      <c r="HKL134" s="129"/>
      <c r="HKM134" s="129"/>
      <c r="HKN134" s="129"/>
      <c r="HKO134" s="129"/>
      <c r="HKP134" s="129"/>
      <c r="HKQ134" s="129"/>
      <c r="HKR134" s="129"/>
      <c r="HKS134" s="129"/>
      <c r="HKT134" s="129"/>
      <c r="HKU134" s="129"/>
      <c r="HKV134" s="129"/>
      <c r="HKW134" s="129"/>
      <c r="HKX134" s="129"/>
      <c r="HKY134" s="129"/>
      <c r="HKZ134" s="129"/>
      <c r="HLA134" s="129"/>
      <c r="HLB134" s="129"/>
      <c r="HLC134" s="129"/>
      <c r="HLD134" s="129"/>
      <c r="HLE134" s="129"/>
      <c r="HLF134" s="129"/>
      <c r="HLG134" s="129"/>
      <c r="HLH134" s="129"/>
      <c r="HLI134" s="129"/>
      <c r="HLJ134" s="129"/>
      <c r="HLK134" s="129"/>
      <c r="HLL134" s="129"/>
      <c r="HLM134" s="129"/>
      <c r="HLN134" s="129"/>
      <c r="HLO134" s="129"/>
      <c r="HLP134" s="129"/>
      <c r="HLQ134" s="129"/>
      <c r="HLR134" s="129"/>
      <c r="HLS134" s="129"/>
      <c r="HLT134" s="129"/>
      <c r="HLU134" s="129"/>
      <c r="HLV134" s="129"/>
      <c r="HLW134" s="129"/>
      <c r="HLX134" s="129"/>
      <c r="HLY134" s="129"/>
      <c r="HLZ134" s="129"/>
      <c r="HMA134" s="129"/>
      <c r="HMB134" s="129"/>
      <c r="HMC134" s="129"/>
      <c r="HMD134" s="129"/>
      <c r="HME134" s="129"/>
      <c r="HMF134" s="129"/>
      <c r="HMG134" s="129"/>
      <c r="HMH134" s="129"/>
      <c r="HMI134" s="129"/>
      <c r="HMJ134" s="129"/>
      <c r="HMK134" s="129"/>
      <c r="HML134" s="129"/>
      <c r="HMM134" s="129"/>
      <c r="HMN134" s="129"/>
      <c r="HMO134" s="129"/>
      <c r="HMP134" s="129"/>
      <c r="HMQ134" s="129"/>
      <c r="HMR134" s="129"/>
      <c r="HMS134" s="129"/>
      <c r="HMT134" s="129"/>
      <c r="HMU134" s="129"/>
      <c r="HMV134" s="129"/>
      <c r="HMW134" s="129"/>
      <c r="HMX134" s="129"/>
      <c r="HMY134" s="129"/>
      <c r="HMZ134" s="129"/>
      <c r="HNA134" s="129"/>
      <c r="HNB134" s="129"/>
      <c r="HNC134" s="129"/>
      <c r="HND134" s="129"/>
      <c r="HNE134" s="129"/>
      <c r="HNF134" s="129"/>
      <c r="HNG134" s="129"/>
      <c r="HNH134" s="129"/>
      <c r="HNI134" s="129"/>
      <c r="HNJ134" s="129"/>
      <c r="HNK134" s="129"/>
      <c r="HNL134" s="129"/>
      <c r="HNM134" s="129"/>
      <c r="HNN134" s="129"/>
      <c r="HNO134" s="129"/>
      <c r="HNP134" s="129"/>
      <c r="HNQ134" s="129"/>
      <c r="HNR134" s="129"/>
      <c r="HNS134" s="129"/>
      <c r="HNT134" s="129"/>
      <c r="HNU134" s="129"/>
      <c r="HNV134" s="129"/>
      <c r="HNW134" s="129"/>
      <c r="HNX134" s="129"/>
      <c r="HNY134" s="129"/>
      <c r="HNZ134" s="129"/>
      <c r="HOA134" s="129"/>
      <c r="HOB134" s="129"/>
      <c r="HOC134" s="129"/>
      <c r="HOD134" s="129"/>
      <c r="HOE134" s="129"/>
      <c r="HOF134" s="129"/>
      <c r="HOG134" s="129"/>
      <c r="HOH134" s="129"/>
      <c r="HOI134" s="129"/>
      <c r="HOJ134" s="129"/>
      <c r="HOK134" s="129"/>
      <c r="HOL134" s="129"/>
      <c r="HOM134" s="129"/>
      <c r="HON134" s="129"/>
      <c r="HOO134" s="129"/>
      <c r="HOP134" s="129"/>
      <c r="HOQ134" s="129"/>
      <c r="HOR134" s="129"/>
      <c r="HOS134" s="129"/>
      <c r="HOT134" s="129"/>
      <c r="HOU134" s="129"/>
      <c r="HOV134" s="129"/>
      <c r="HOW134" s="129"/>
      <c r="HOX134" s="129"/>
      <c r="HOY134" s="129"/>
      <c r="HOZ134" s="129"/>
      <c r="HPA134" s="129"/>
      <c r="HPB134" s="129"/>
      <c r="HPC134" s="129"/>
      <c r="HPD134" s="129"/>
      <c r="HPE134" s="129"/>
      <c r="HPF134" s="129"/>
      <c r="HPG134" s="129"/>
      <c r="HPH134" s="129"/>
      <c r="HPI134" s="129"/>
      <c r="HPJ134" s="129"/>
      <c r="HPK134" s="129"/>
      <c r="HPL134" s="129"/>
      <c r="HPM134" s="129"/>
      <c r="HPN134" s="129"/>
      <c r="HPO134" s="129"/>
      <c r="HPP134" s="129"/>
      <c r="HPQ134" s="129"/>
      <c r="HPR134" s="129"/>
      <c r="HPS134" s="129"/>
      <c r="HPT134" s="129"/>
      <c r="HPU134" s="129"/>
      <c r="HPV134" s="129"/>
      <c r="HPW134" s="129"/>
      <c r="HPX134" s="129"/>
      <c r="HPY134" s="129"/>
      <c r="HPZ134" s="129"/>
      <c r="HQA134" s="129"/>
      <c r="HQB134" s="129"/>
      <c r="HQC134" s="129"/>
      <c r="HQD134" s="129"/>
      <c r="HQE134" s="129"/>
      <c r="HQF134" s="129"/>
      <c r="HQG134" s="129"/>
      <c r="HQH134" s="129"/>
      <c r="HQI134" s="129"/>
      <c r="HQJ134" s="129"/>
      <c r="HQK134" s="129"/>
      <c r="HQL134" s="129"/>
      <c r="HQM134" s="129"/>
      <c r="HQN134" s="129"/>
      <c r="HQO134" s="129"/>
      <c r="HQP134" s="129"/>
      <c r="HQQ134" s="129"/>
      <c r="HQR134" s="129"/>
      <c r="HQS134" s="129"/>
      <c r="HQT134" s="129"/>
      <c r="HQU134" s="129"/>
      <c r="HQV134" s="129"/>
      <c r="HQW134" s="129"/>
      <c r="HQX134" s="129"/>
      <c r="HQY134" s="129"/>
      <c r="HQZ134" s="129"/>
      <c r="HRA134" s="129"/>
      <c r="HRB134" s="129"/>
      <c r="HRC134" s="129"/>
      <c r="HRD134" s="129"/>
      <c r="HRE134" s="129"/>
      <c r="HRF134" s="129"/>
      <c r="HRG134" s="129"/>
      <c r="HRH134" s="129"/>
      <c r="HRI134" s="129"/>
      <c r="HRJ134" s="129"/>
      <c r="HRK134" s="129"/>
      <c r="HRL134" s="129"/>
      <c r="HRM134" s="129"/>
      <c r="HRN134" s="129"/>
      <c r="HRO134" s="129"/>
      <c r="HRP134" s="129"/>
      <c r="HRQ134" s="129"/>
      <c r="HRR134" s="129"/>
      <c r="HRS134" s="129"/>
      <c r="HRT134" s="129"/>
      <c r="HRU134" s="129"/>
      <c r="HRV134" s="129"/>
      <c r="HRW134" s="129"/>
      <c r="HRX134" s="129"/>
      <c r="HRY134" s="129"/>
      <c r="HRZ134" s="129"/>
      <c r="HSA134" s="129"/>
      <c r="HSB134" s="129"/>
      <c r="HSC134" s="129"/>
      <c r="HSD134" s="129"/>
      <c r="HSE134" s="129"/>
      <c r="HSF134" s="129"/>
      <c r="HSG134" s="129"/>
      <c r="HSH134" s="129"/>
      <c r="HSI134" s="129"/>
      <c r="HSJ134" s="129"/>
      <c r="HSK134" s="129"/>
      <c r="HSL134" s="129"/>
      <c r="HSM134" s="129"/>
      <c r="HSN134" s="129"/>
      <c r="HSO134" s="129"/>
      <c r="HSP134" s="129"/>
      <c r="HSQ134" s="129"/>
      <c r="HSR134" s="129"/>
      <c r="HSS134" s="129"/>
      <c r="HST134" s="129"/>
      <c r="HSU134" s="129"/>
      <c r="HSV134" s="129"/>
      <c r="HSW134" s="129"/>
      <c r="HSX134" s="129"/>
      <c r="HSY134" s="129"/>
      <c r="HSZ134" s="129"/>
      <c r="HTA134" s="129"/>
      <c r="HTB134" s="129"/>
      <c r="HTC134" s="129"/>
      <c r="HTD134" s="129"/>
      <c r="HTE134" s="129"/>
      <c r="HTF134" s="129"/>
      <c r="HTG134" s="129"/>
      <c r="HTH134" s="129"/>
      <c r="HTI134" s="129"/>
      <c r="HTJ134" s="129"/>
      <c r="HTK134" s="129"/>
      <c r="HTL134" s="129"/>
      <c r="HTM134" s="129"/>
      <c r="HTN134" s="129"/>
      <c r="HTO134" s="129"/>
      <c r="HTP134" s="129"/>
      <c r="HTQ134" s="129"/>
      <c r="HTR134" s="129"/>
      <c r="HTS134" s="129"/>
      <c r="HTT134" s="129"/>
      <c r="HTU134" s="129"/>
      <c r="HTV134" s="129"/>
      <c r="HTW134" s="129"/>
      <c r="HTX134" s="129"/>
      <c r="HTY134" s="129"/>
      <c r="HTZ134" s="129"/>
      <c r="HUA134" s="129"/>
      <c r="HUB134" s="129"/>
      <c r="HUC134" s="129"/>
      <c r="HUD134" s="129"/>
      <c r="HUE134" s="129"/>
      <c r="HUF134" s="129"/>
      <c r="HUG134" s="129"/>
      <c r="HUH134" s="129"/>
      <c r="HUI134" s="129"/>
      <c r="HUJ134" s="129"/>
      <c r="HUK134" s="129"/>
      <c r="HUL134" s="129"/>
      <c r="HUM134" s="129"/>
      <c r="HUN134" s="129"/>
      <c r="HUO134" s="129"/>
      <c r="HUP134" s="129"/>
      <c r="HUQ134" s="129"/>
      <c r="HUR134" s="129"/>
      <c r="HUS134" s="129"/>
      <c r="HUT134" s="129"/>
      <c r="HUU134" s="129"/>
      <c r="HUV134" s="129"/>
      <c r="HUW134" s="129"/>
      <c r="HUX134" s="129"/>
      <c r="HUY134" s="129"/>
      <c r="HUZ134" s="129"/>
      <c r="HVA134" s="129"/>
      <c r="HVB134" s="129"/>
      <c r="HVC134" s="129"/>
      <c r="HVD134" s="129"/>
      <c r="HVE134" s="129"/>
      <c r="HVF134" s="129"/>
      <c r="HVG134" s="129"/>
      <c r="HVH134" s="129"/>
      <c r="HVI134" s="129"/>
      <c r="HVJ134" s="129"/>
      <c r="HVK134" s="129"/>
      <c r="HVL134" s="129"/>
      <c r="HVM134" s="129"/>
      <c r="HVN134" s="129"/>
      <c r="HVO134" s="129"/>
      <c r="HVP134" s="129"/>
      <c r="HVQ134" s="129"/>
      <c r="HVR134" s="129"/>
      <c r="HVS134" s="129"/>
      <c r="HVT134" s="129"/>
      <c r="HVU134" s="129"/>
      <c r="HVV134" s="129"/>
      <c r="HVW134" s="129"/>
      <c r="HVX134" s="129"/>
      <c r="HVY134" s="129"/>
      <c r="HVZ134" s="129"/>
      <c r="HWA134" s="129"/>
      <c r="HWB134" s="129"/>
      <c r="HWC134" s="129"/>
      <c r="HWD134" s="129"/>
      <c r="HWE134" s="129"/>
      <c r="HWF134" s="129"/>
      <c r="HWG134" s="129"/>
      <c r="HWH134" s="129"/>
      <c r="HWI134" s="129"/>
      <c r="HWJ134" s="129"/>
      <c r="HWK134" s="129"/>
      <c r="HWL134" s="129"/>
      <c r="HWM134" s="129"/>
      <c r="HWN134" s="129"/>
      <c r="HWO134" s="129"/>
      <c r="HWP134" s="129"/>
      <c r="HWQ134" s="129"/>
      <c r="HWR134" s="129"/>
      <c r="HWS134" s="129"/>
      <c r="HWT134" s="129"/>
      <c r="HWU134" s="129"/>
      <c r="HWV134" s="129"/>
      <c r="HWW134" s="129"/>
      <c r="HWX134" s="129"/>
      <c r="HWY134" s="129"/>
      <c r="HWZ134" s="129"/>
      <c r="HXA134" s="129"/>
      <c r="HXB134" s="129"/>
      <c r="HXC134" s="129"/>
      <c r="HXD134" s="129"/>
      <c r="HXE134" s="129"/>
      <c r="HXF134" s="129"/>
      <c r="HXG134" s="129"/>
      <c r="HXH134" s="129"/>
      <c r="HXI134" s="129"/>
      <c r="HXJ134" s="129"/>
      <c r="HXK134" s="129"/>
      <c r="HXL134" s="129"/>
      <c r="HXM134" s="129"/>
      <c r="HXN134" s="129"/>
      <c r="HXO134" s="129"/>
      <c r="HXP134" s="129"/>
      <c r="HXQ134" s="129"/>
      <c r="HXR134" s="129"/>
      <c r="HXS134" s="129"/>
      <c r="HXT134" s="129"/>
      <c r="HXU134" s="129"/>
      <c r="HXV134" s="129"/>
      <c r="HXW134" s="129"/>
      <c r="HXX134" s="129"/>
      <c r="HXY134" s="129"/>
      <c r="HXZ134" s="129"/>
      <c r="HYA134" s="129"/>
      <c r="HYB134" s="129"/>
      <c r="HYC134" s="129"/>
      <c r="HYD134" s="129"/>
      <c r="HYE134" s="129"/>
      <c r="HYF134" s="129"/>
      <c r="HYG134" s="129"/>
      <c r="HYH134" s="129"/>
      <c r="HYI134" s="129"/>
      <c r="HYJ134" s="129"/>
      <c r="HYK134" s="129"/>
      <c r="HYL134" s="129"/>
      <c r="HYM134" s="129"/>
      <c r="HYN134" s="129"/>
      <c r="HYO134" s="129"/>
      <c r="HYP134" s="129"/>
      <c r="HYQ134" s="129"/>
      <c r="HYR134" s="129"/>
      <c r="HYS134" s="129"/>
      <c r="HYT134" s="129"/>
      <c r="HYU134" s="129"/>
      <c r="HYV134" s="129"/>
      <c r="HYW134" s="129"/>
      <c r="HYX134" s="129"/>
      <c r="HYY134" s="129"/>
      <c r="HYZ134" s="129"/>
      <c r="HZA134" s="129"/>
      <c r="HZB134" s="129"/>
      <c r="HZC134" s="129"/>
      <c r="HZD134" s="129"/>
      <c r="HZE134" s="129"/>
      <c r="HZF134" s="129"/>
      <c r="HZG134" s="129"/>
      <c r="HZH134" s="129"/>
      <c r="HZI134" s="129"/>
      <c r="HZJ134" s="129"/>
      <c r="HZK134" s="129"/>
      <c r="HZL134" s="129"/>
      <c r="HZM134" s="129"/>
      <c r="HZN134" s="129"/>
      <c r="HZO134" s="129"/>
      <c r="HZP134" s="129"/>
      <c r="HZQ134" s="129"/>
      <c r="HZR134" s="129"/>
      <c r="HZS134" s="129"/>
      <c r="HZT134" s="129"/>
      <c r="HZU134" s="129"/>
      <c r="HZV134" s="129"/>
      <c r="HZW134" s="129"/>
      <c r="HZX134" s="129"/>
      <c r="HZY134" s="129"/>
      <c r="HZZ134" s="129"/>
      <c r="IAA134" s="129"/>
      <c r="IAB134" s="129"/>
      <c r="IAC134" s="129"/>
      <c r="IAD134" s="129"/>
      <c r="IAE134" s="129"/>
      <c r="IAF134" s="129"/>
      <c r="IAG134" s="129"/>
      <c r="IAH134" s="129"/>
      <c r="IAI134" s="129"/>
      <c r="IAJ134" s="129"/>
      <c r="IAK134" s="129"/>
      <c r="IAL134" s="129"/>
      <c r="IAM134" s="129"/>
      <c r="IAN134" s="129"/>
      <c r="IAO134" s="129"/>
      <c r="IAP134" s="129"/>
      <c r="IAQ134" s="129"/>
      <c r="IAR134" s="129"/>
      <c r="IAS134" s="129"/>
      <c r="IAT134" s="129"/>
      <c r="IAU134" s="129"/>
      <c r="IAV134" s="129"/>
      <c r="IAW134" s="129"/>
      <c r="IAX134" s="129"/>
      <c r="IAY134" s="129"/>
      <c r="IAZ134" s="129"/>
      <c r="IBA134" s="129"/>
      <c r="IBB134" s="129"/>
      <c r="IBC134" s="129"/>
      <c r="IBD134" s="129"/>
      <c r="IBE134" s="129"/>
      <c r="IBF134" s="129"/>
      <c r="IBG134" s="129"/>
      <c r="IBH134" s="129"/>
      <c r="IBI134" s="129"/>
      <c r="IBJ134" s="129"/>
      <c r="IBK134" s="129"/>
      <c r="IBL134" s="129"/>
      <c r="IBM134" s="129"/>
      <c r="IBN134" s="129"/>
      <c r="IBO134" s="129"/>
      <c r="IBP134" s="129"/>
      <c r="IBQ134" s="129"/>
      <c r="IBR134" s="129"/>
      <c r="IBS134" s="129"/>
      <c r="IBT134" s="129"/>
      <c r="IBU134" s="129"/>
      <c r="IBV134" s="129"/>
      <c r="IBW134" s="129"/>
      <c r="IBX134" s="129"/>
      <c r="IBY134" s="129"/>
      <c r="IBZ134" s="129"/>
      <c r="ICA134" s="129"/>
      <c r="ICB134" s="129"/>
      <c r="ICC134" s="129"/>
      <c r="ICD134" s="129"/>
      <c r="ICE134" s="129"/>
      <c r="ICF134" s="129"/>
      <c r="ICG134" s="129"/>
      <c r="ICH134" s="129"/>
      <c r="ICI134" s="129"/>
      <c r="ICJ134" s="129"/>
      <c r="ICK134" s="129"/>
      <c r="ICL134" s="129"/>
      <c r="ICM134" s="129"/>
      <c r="ICN134" s="129"/>
      <c r="ICO134" s="129"/>
      <c r="ICP134" s="129"/>
      <c r="ICQ134" s="129"/>
      <c r="ICR134" s="129"/>
      <c r="ICS134" s="129"/>
      <c r="ICT134" s="129"/>
      <c r="ICU134" s="129"/>
      <c r="ICV134" s="129"/>
      <c r="ICW134" s="129"/>
      <c r="ICX134" s="129"/>
      <c r="ICY134" s="129"/>
      <c r="ICZ134" s="129"/>
      <c r="IDA134" s="129"/>
      <c r="IDB134" s="129"/>
      <c r="IDC134" s="129"/>
      <c r="IDD134" s="129"/>
      <c r="IDE134" s="129"/>
      <c r="IDF134" s="129"/>
      <c r="IDG134" s="129"/>
      <c r="IDH134" s="129"/>
      <c r="IDI134" s="129"/>
      <c r="IDJ134" s="129"/>
      <c r="IDK134" s="129"/>
      <c r="IDL134" s="129"/>
      <c r="IDM134" s="129"/>
      <c r="IDN134" s="129"/>
      <c r="IDO134" s="129"/>
      <c r="IDP134" s="129"/>
      <c r="IDQ134" s="129"/>
      <c r="IDR134" s="129"/>
      <c r="IDS134" s="129"/>
      <c r="IDT134" s="129"/>
      <c r="IDU134" s="129"/>
      <c r="IDV134" s="129"/>
      <c r="IDW134" s="129"/>
      <c r="IDX134" s="129"/>
      <c r="IDY134" s="129"/>
      <c r="IDZ134" s="129"/>
      <c r="IEA134" s="129"/>
      <c r="IEB134" s="129"/>
      <c r="IEC134" s="129"/>
      <c r="IED134" s="129"/>
      <c r="IEE134" s="129"/>
      <c r="IEF134" s="129"/>
      <c r="IEG134" s="129"/>
      <c r="IEH134" s="129"/>
      <c r="IEI134" s="129"/>
      <c r="IEJ134" s="129"/>
      <c r="IEK134" s="129"/>
      <c r="IEL134" s="129"/>
      <c r="IEM134" s="129"/>
      <c r="IEN134" s="129"/>
      <c r="IEO134" s="129"/>
      <c r="IEP134" s="129"/>
      <c r="IEQ134" s="129"/>
      <c r="IER134" s="129"/>
      <c r="IES134" s="129"/>
      <c r="IET134" s="129"/>
      <c r="IEU134" s="129"/>
      <c r="IEV134" s="129"/>
      <c r="IEW134" s="129"/>
      <c r="IEX134" s="129"/>
      <c r="IEY134" s="129"/>
      <c r="IEZ134" s="129"/>
      <c r="IFA134" s="129"/>
      <c r="IFB134" s="129"/>
      <c r="IFC134" s="129"/>
      <c r="IFD134" s="129"/>
      <c r="IFE134" s="129"/>
      <c r="IFF134" s="129"/>
      <c r="IFG134" s="129"/>
      <c r="IFH134" s="129"/>
      <c r="IFI134" s="129"/>
      <c r="IFJ134" s="129"/>
      <c r="IFK134" s="129"/>
      <c r="IFL134" s="129"/>
      <c r="IFM134" s="129"/>
      <c r="IFN134" s="129"/>
      <c r="IFO134" s="129"/>
      <c r="IFP134" s="129"/>
      <c r="IFQ134" s="129"/>
      <c r="IFR134" s="129"/>
      <c r="IFS134" s="129"/>
      <c r="IFT134" s="129"/>
      <c r="IFU134" s="129"/>
      <c r="IFV134" s="129"/>
      <c r="IFW134" s="129"/>
      <c r="IFX134" s="129"/>
      <c r="IFY134" s="129"/>
      <c r="IFZ134" s="129"/>
      <c r="IGA134" s="129"/>
      <c r="IGB134" s="129"/>
      <c r="IGC134" s="129"/>
      <c r="IGD134" s="129"/>
      <c r="IGE134" s="129"/>
      <c r="IGF134" s="129"/>
      <c r="IGG134" s="129"/>
      <c r="IGH134" s="129"/>
      <c r="IGI134" s="129"/>
      <c r="IGJ134" s="129"/>
      <c r="IGK134" s="129"/>
      <c r="IGL134" s="129"/>
      <c r="IGM134" s="129"/>
      <c r="IGN134" s="129"/>
      <c r="IGO134" s="129"/>
      <c r="IGP134" s="129"/>
      <c r="IGQ134" s="129"/>
      <c r="IGR134" s="129"/>
      <c r="IGS134" s="129"/>
      <c r="IGT134" s="129"/>
      <c r="IGU134" s="129"/>
      <c r="IGV134" s="129"/>
      <c r="IGW134" s="129"/>
      <c r="IGX134" s="129"/>
      <c r="IGY134" s="129"/>
      <c r="IGZ134" s="129"/>
      <c r="IHA134" s="129"/>
      <c r="IHB134" s="129"/>
      <c r="IHC134" s="129"/>
      <c r="IHD134" s="129"/>
      <c r="IHE134" s="129"/>
      <c r="IHF134" s="129"/>
      <c r="IHG134" s="129"/>
      <c r="IHH134" s="129"/>
      <c r="IHI134" s="129"/>
      <c r="IHJ134" s="129"/>
      <c r="IHK134" s="129"/>
      <c r="IHL134" s="129"/>
      <c r="IHM134" s="129"/>
      <c r="IHN134" s="129"/>
      <c r="IHO134" s="129"/>
      <c r="IHP134" s="129"/>
      <c r="IHQ134" s="129"/>
      <c r="IHR134" s="129"/>
      <c r="IHS134" s="129"/>
      <c r="IHT134" s="129"/>
      <c r="IHU134" s="129"/>
      <c r="IHV134" s="129"/>
      <c r="IHW134" s="129"/>
      <c r="IHX134" s="129"/>
      <c r="IHY134" s="129"/>
      <c r="IHZ134" s="129"/>
      <c r="IIA134" s="129"/>
      <c r="IIB134" s="129"/>
      <c r="IIC134" s="129"/>
      <c r="IID134" s="129"/>
      <c r="IIE134" s="129"/>
      <c r="IIF134" s="129"/>
      <c r="IIG134" s="129"/>
      <c r="IIH134" s="129"/>
      <c r="III134" s="129"/>
      <c r="IIJ134" s="129"/>
      <c r="IIK134" s="129"/>
      <c r="IIL134" s="129"/>
      <c r="IIM134" s="129"/>
      <c r="IIN134" s="129"/>
      <c r="IIO134" s="129"/>
      <c r="IIP134" s="129"/>
      <c r="IIQ134" s="129"/>
      <c r="IIR134" s="129"/>
      <c r="IIS134" s="129"/>
      <c r="IIT134" s="129"/>
      <c r="IIU134" s="129"/>
      <c r="IIV134" s="129"/>
      <c r="IIW134" s="129"/>
      <c r="IIX134" s="129"/>
      <c r="IIY134" s="129"/>
      <c r="IIZ134" s="129"/>
      <c r="IJA134" s="129"/>
      <c r="IJB134" s="129"/>
      <c r="IJC134" s="129"/>
      <c r="IJD134" s="129"/>
      <c r="IJE134" s="129"/>
      <c r="IJF134" s="129"/>
      <c r="IJG134" s="129"/>
      <c r="IJH134" s="129"/>
      <c r="IJI134" s="129"/>
      <c r="IJJ134" s="129"/>
      <c r="IJK134" s="129"/>
      <c r="IJL134" s="129"/>
      <c r="IJM134" s="129"/>
      <c r="IJN134" s="129"/>
      <c r="IJO134" s="129"/>
      <c r="IJP134" s="129"/>
      <c r="IJQ134" s="129"/>
      <c r="IJR134" s="129"/>
      <c r="IJS134" s="129"/>
      <c r="IJT134" s="129"/>
      <c r="IJU134" s="129"/>
      <c r="IJV134" s="129"/>
      <c r="IJW134" s="129"/>
      <c r="IJX134" s="129"/>
      <c r="IJY134" s="129"/>
      <c r="IJZ134" s="129"/>
      <c r="IKA134" s="129"/>
      <c r="IKB134" s="129"/>
      <c r="IKC134" s="129"/>
      <c r="IKD134" s="129"/>
      <c r="IKE134" s="129"/>
      <c r="IKF134" s="129"/>
      <c r="IKG134" s="129"/>
      <c r="IKH134" s="129"/>
      <c r="IKI134" s="129"/>
      <c r="IKJ134" s="129"/>
      <c r="IKK134" s="129"/>
      <c r="IKL134" s="129"/>
      <c r="IKM134" s="129"/>
      <c r="IKN134" s="129"/>
      <c r="IKO134" s="129"/>
      <c r="IKP134" s="129"/>
      <c r="IKQ134" s="129"/>
      <c r="IKR134" s="129"/>
      <c r="IKS134" s="129"/>
      <c r="IKT134" s="129"/>
      <c r="IKU134" s="129"/>
      <c r="IKV134" s="129"/>
      <c r="IKW134" s="129"/>
      <c r="IKX134" s="129"/>
      <c r="IKY134" s="129"/>
      <c r="IKZ134" s="129"/>
      <c r="ILA134" s="129"/>
      <c r="ILB134" s="129"/>
      <c r="ILC134" s="129"/>
      <c r="ILD134" s="129"/>
      <c r="ILE134" s="129"/>
      <c r="ILF134" s="129"/>
      <c r="ILG134" s="129"/>
      <c r="ILH134" s="129"/>
      <c r="ILI134" s="129"/>
      <c r="ILJ134" s="129"/>
      <c r="ILK134" s="129"/>
      <c r="ILL134" s="129"/>
      <c r="ILM134" s="129"/>
      <c r="ILN134" s="129"/>
      <c r="ILO134" s="129"/>
      <c r="ILP134" s="129"/>
      <c r="ILQ134" s="129"/>
      <c r="ILR134" s="129"/>
      <c r="ILS134" s="129"/>
      <c r="ILT134" s="129"/>
      <c r="ILU134" s="129"/>
      <c r="ILV134" s="129"/>
      <c r="ILW134" s="129"/>
      <c r="ILX134" s="129"/>
      <c r="ILY134" s="129"/>
      <c r="ILZ134" s="129"/>
      <c r="IMA134" s="129"/>
      <c r="IMB134" s="129"/>
      <c r="IMC134" s="129"/>
      <c r="IMD134" s="129"/>
      <c r="IME134" s="129"/>
      <c r="IMF134" s="129"/>
      <c r="IMG134" s="129"/>
      <c r="IMH134" s="129"/>
      <c r="IMI134" s="129"/>
      <c r="IMJ134" s="129"/>
      <c r="IMK134" s="129"/>
      <c r="IML134" s="129"/>
      <c r="IMM134" s="129"/>
      <c r="IMN134" s="129"/>
      <c r="IMO134" s="129"/>
      <c r="IMP134" s="129"/>
      <c r="IMQ134" s="129"/>
      <c r="IMR134" s="129"/>
      <c r="IMS134" s="129"/>
      <c r="IMT134" s="129"/>
      <c r="IMU134" s="129"/>
      <c r="IMV134" s="129"/>
      <c r="IMW134" s="129"/>
      <c r="IMX134" s="129"/>
      <c r="IMY134" s="129"/>
      <c r="IMZ134" s="129"/>
      <c r="INA134" s="129"/>
      <c r="INB134" s="129"/>
      <c r="INC134" s="129"/>
      <c r="IND134" s="129"/>
      <c r="INE134" s="129"/>
      <c r="INF134" s="129"/>
      <c r="ING134" s="129"/>
      <c r="INH134" s="129"/>
      <c r="INI134" s="129"/>
      <c r="INJ134" s="129"/>
      <c r="INK134" s="129"/>
      <c r="INL134" s="129"/>
      <c r="INM134" s="129"/>
      <c r="INN134" s="129"/>
      <c r="INO134" s="129"/>
      <c r="INP134" s="129"/>
      <c r="INQ134" s="129"/>
      <c r="INR134" s="129"/>
      <c r="INS134" s="129"/>
      <c r="INT134" s="129"/>
      <c r="INU134" s="129"/>
      <c r="INV134" s="129"/>
      <c r="INW134" s="129"/>
      <c r="INX134" s="129"/>
      <c r="INY134" s="129"/>
      <c r="INZ134" s="129"/>
      <c r="IOA134" s="129"/>
      <c r="IOB134" s="129"/>
      <c r="IOC134" s="129"/>
      <c r="IOD134" s="129"/>
      <c r="IOE134" s="129"/>
      <c r="IOF134" s="129"/>
      <c r="IOG134" s="129"/>
      <c r="IOH134" s="129"/>
      <c r="IOI134" s="129"/>
      <c r="IOJ134" s="129"/>
      <c r="IOK134" s="129"/>
      <c r="IOL134" s="129"/>
      <c r="IOM134" s="129"/>
      <c r="ION134" s="129"/>
      <c r="IOO134" s="129"/>
      <c r="IOP134" s="129"/>
      <c r="IOQ134" s="129"/>
      <c r="IOR134" s="129"/>
      <c r="IOS134" s="129"/>
      <c r="IOT134" s="129"/>
      <c r="IOU134" s="129"/>
      <c r="IOV134" s="129"/>
      <c r="IOW134" s="129"/>
      <c r="IOX134" s="129"/>
      <c r="IOY134" s="129"/>
      <c r="IOZ134" s="129"/>
      <c r="IPA134" s="129"/>
      <c r="IPB134" s="129"/>
      <c r="IPC134" s="129"/>
      <c r="IPD134" s="129"/>
      <c r="IPE134" s="129"/>
      <c r="IPF134" s="129"/>
      <c r="IPG134" s="129"/>
      <c r="IPH134" s="129"/>
      <c r="IPI134" s="129"/>
      <c r="IPJ134" s="129"/>
      <c r="IPK134" s="129"/>
      <c r="IPL134" s="129"/>
      <c r="IPM134" s="129"/>
      <c r="IPN134" s="129"/>
      <c r="IPO134" s="129"/>
      <c r="IPP134" s="129"/>
      <c r="IPQ134" s="129"/>
      <c r="IPR134" s="129"/>
      <c r="IPS134" s="129"/>
      <c r="IPT134" s="129"/>
      <c r="IPU134" s="129"/>
      <c r="IPV134" s="129"/>
      <c r="IPW134" s="129"/>
      <c r="IPX134" s="129"/>
      <c r="IPY134" s="129"/>
      <c r="IPZ134" s="129"/>
      <c r="IQA134" s="129"/>
      <c r="IQB134" s="129"/>
      <c r="IQC134" s="129"/>
      <c r="IQD134" s="129"/>
      <c r="IQE134" s="129"/>
      <c r="IQF134" s="129"/>
      <c r="IQG134" s="129"/>
      <c r="IQH134" s="129"/>
      <c r="IQI134" s="129"/>
      <c r="IQJ134" s="129"/>
      <c r="IQK134" s="129"/>
      <c r="IQL134" s="129"/>
      <c r="IQM134" s="129"/>
      <c r="IQN134" s="129"/>
      <c r="IQO134" s="129"/>
      <c r="IQP134" s="129"/>
      <c r="IQQ134" s="129"/>
      <c r="IQR134" s="129"/>
      <c r="IQS134" s="129"/>
      <c r="IQT134" s="129"/>
      <c r="IQU134" s="129"/>
      <c r="IQV134" s="129"/>
      <c r="IQW134" s="129"/>
      <c r="IQX134" s="129"/>
      <c r="IQY134" s="129"/>
      <c r="IQZ134" s="129"/>
      <c r="IRA134" s="129"/>
      <c r="IRB134" s="129"/>
      <c r="IRC134" s="129"/>
      <c r="IRD134" s="129"/>
      <c r="IRE134" s="129"/>
      <c r="IRF134" s="129"/>
      <c r="IRG134" s="129"/>
      <c r="IRH134" s="129"/>
      <c r="IRI134" s="129"/>
      <c r="IRJ134" s="129"/>
      <c r="IRK134" s="129"/>
      <c r="IRL134" s="129"/>
      <c r="IRM134" s="129"/>
      <c r="IRN134" s="129"/>
      <c r="IRO134" s="129"/>
      <c r="IRP134" s="129"/>
      <c r="IRQ134" s="129"/>
      <c r="IRR134" s="129"/>
      <c r="IRS134" s="129"/>
      <c r="IRT134" s="129"/>
      <c r="IRU134" s="129"/>
      <c r="IRV134" s="129"/>
      <c r="IRW134" s="129"/>
      <c r="IRX134" s="129"/>
      <c r="IRY134" s="129"/>
      <c r="IRZ134" s="129"/>
      <c r="ISA134" s="129"/>
      <c r="ISB134" s="129"/>
      <c r="ISC134" s="129"/>
      <c r="ISD134" s="129"/>
      <c r="ISE134" s="129"/>
      <c r="ISF134" s="129"/>
      <c r="ISG134" s="129"/>
      <c r="ISH134" s="129"/>
      <c r="ISI134" s="129"/>
      <c r="ISJ134" s="129"/>
      <c r="ISK134" s="129"/>
      <c r="ISL134" s="129"/>
      <c r="ISM134" s="129"/>
      <c r="ISN134" s="129"/>
      <c r="ISO134" s="129"/>
      <c r="ISP134" s="129"/>
      <c r="ISQ134" s="129"/>
      <c r="ISR134" s="129"/>
      <c r="ISS134" s="129"/>
      <c r="IST134" s="129"/>
      <c r="ISU134" s="129"/>
      <c r="ISV134" s="129"/>
      <c r="ISW134" s="129"/>
      <c r="ISX134" s="129"/>
      <c r="ISY134" s="129"/>
      <c r="ISZ134" s="129"/>
      <c r="ITA134" s="129"/>
      <c r="ITB134" s="129"/>
      <c r="ITC134" s="129"/>
      <c r="ITD134" s="129"/>
      <c r="ITE134" s="129"/>
      <c r="ITF134" s="129"/>
      <c r="ITG134" s="129"/>
      <c r="ITH134" s="129"/>
      <c r="ITI134" s="129"/>
      <c r="ITJ134" s="129"/>
      <c r="ITK134" s="129"/>
      <c r="ITL134" s="129"/>
      <c r="ITM134" s="129"/>
      <c r="ITN134" s="129"/>
      <c r="ITO134" s="129"/>
      <c r="ITP134" s="129"/>
      <c r="ITQ134" s="129"/>
      <c r="ITR134" s="129"/>
      <c r="ITS134" s="129"/>
      <c r="ITT134" s="129"/>
      <c r="ITU134" s="129"/>
      <c r="ITV134" s="129"/>
      <c r="ITW134" s="129"/>
      <c r="ITX134" s="129"/>
      <c r="ITY134" s="129"/>
      <c r="ITZ134" s="129"/>
      <c r="IUA134" s="129"/>
      <c r="IUB134" s="129"/>
      <c r="IUC134" s="129"/>
      <c r="IUD134" s="129"/>
      <c r="IUE134" s="129"/>
      <c r="IUF134" s="129"/>
      <c r="IUG134" s="129"/>
      <c r="IUH134" s="129"/>
      <c r="IUI134" s="129"/>
      <c r="IUJ134" s="129"/>
      <c r="IUK134" s="129"/>
      <c r="IUL134" s="129"/>
      <c r="IUM134" s="129"/>
      <c r="IUN134" s="129"/>
      <c r="IUO134" s="129"/>
      <c r="IUP134" s="129"/>
      <c r="IUQ134" s="129"/>
      <c r="IUR134" s="129"/>
      <c r="IUS134" s="129"/>
      <c r="IUT134" s="129"/>
      <c r="IUU134" s="129"/>
      <c r="IUV134" s="129"/>
      <c r="IUW134" s="129"/>
      <c r="IUX134" s="129"/>
      <c r="IUY134" s="129"/>
      <c r="IUZ134" s="129"/>
      <c r="IVA134" s="129"/>
      <c r="IVB134" s="129"/>
      <c r="IVC134" s="129"/>
      <c r="IVD134" s="129"/>
      <c r="IVE134" s="129"/>
      <c r="IVF134" s="129"/>
      <c r="IVG134" s="129"/>
      <c r="IVH134" s="129"/>
      <c r="IVI134" s="129"/>
      <c r="IVJ134" s="129"/>
      <c r="IVK134" s="129"/>
      <c r="IVL134" s="129"/>
      <c r="IVM134" s="129"/>
      <c r="IVN134" s="129"/>
      <c r="IVO134" s="129"/>
      <c r="IVP134" s="129"/>
      <c r="IVQ134" s="129"/>
      <c r="IVR134" s="129"/>
      <c r="IVS134" s="129"/>
      <c r="IVT134" s="129"/>
      <c r="IVU134" s="129"/>
      <c r="IVV134" s="129"/>
      <c r="IVW134" s="129"/>
      <c r="IVX134" s="129"/>
      <c r="IVY134" s="129"/>
      <c r="IVZ134" s="129"/>
      <c r="IWA134" s="129"/>
      <c r="IWB134" s="129"/>
      <c r="IWC134" s="129"/>
      <c r="IWD134" s="129"/>
      <c r="IWE134" s="129"/>
      <c r="IWF134" s="129"/>
      <c r="IWG134" s="129"/>
      <c r="IWH134" s="129"/>
      <c r="IWI134" s="129"/>
      <c r="IWJ134" s="129"/>
      <c r="IWK134" s="129"/>
      <c r="IWL134" s="129"/>
      <c r="IWM134" s="129"/>
      <c r="IWN134" s="129"/>
      <c r="IWO134" s="129"/>
      <c r="IWP134" s="129"/>
      <c r="IWQ134" s="129"/>
      <c r="IWR134" s="129"/>
      <c r="IWS134" s="129"/>
      <c r="IWT134" s="129"/>
      <c r="IWU134" s="129"/>
      <c r="IWV134" s="129"/>
      <c r="IWW134" s="129"/>
      <c r="IWX134" s="129"/>
      <c r="IWY134" s="129"/>
      <c r="IWZ134" s="129"/>
      <c r="IXA134" s="129"/>
      <c r="IXB134" s="129"/>
      <c r="IXC134" s="129"/>
      <c r="IXD134" s="129"/>
      <c r="IXE134" s="129"/>
      <c r="IXF134" s="129"/>
      <c r="IXG134" s="129"/>
      <c r="IXH134" s="129"/>
      <c r="IXI134" s="129"/>
      <c r="IXJ134" s="129"/>
      <c r="IXK134" s="129"/>
      <c r="IXL134" s="129"/>
      <c r="IXM134" s="129"/>
      <c r="IXN134" s="129"/>
      <c r="IXO134" s="129"/>
      <c r="IXP134" s="129"/>
      <c r="IXQ134" s="129"/>
      <c r="IXR134" s="129"/>
      <c r="IXS134" s="129"/>
      <c r="IXT134" s="129"/>
      <c r="IXU134" s="129"/>
      <c r="IXV134" s="129"/>
      <c r="IXW134" s="129"/>
      <c r="IXX134" s="129"/>
      <c r="IXY134" s="129"/>
      <c r="IXZ134" s="129"/>
      <c r="IYA134" s="129"/>
      <c r="IYB134" s="129"/>
      <c r="IYC134" s="129"/>
      <c r="IYD134" s="129"/>
      <c r="IYE134" s="129"/>
      <c r="IYF134" s="129"/>
      <c r="IYG134" s="129"/>
      <c r="IYH134" s="129"/>
      <c r="IYI134" s="129"/>
      <c r="IYJ134" s="129"/>
      <c r="IYK134" s="129"/>
      <c r="IYL134" s="129"/>
      <c r="IYM134" s="129"/>
      <c r="IYN134" s="129"/>
      <c r="IYO134" s="129"/>
      <c r="IYP134" s="129"/>
      <c r="IYQ134" s="129"/>
      <c r="IYR134" s="129"/>
      <c r="IYS134" s="129"/>
      <c r="IYT134" s="129"/>
      <c r="IYU134" s="129"/>
      <c r="IYV134" s="129"/>
      <c r="IYW134" s="129"/>
      <c r="IYX134" s="129"/>
      <c r="IYY134" s="129"/>
      <c r="IYZ134" s="129"/>
      <c r="IZA134" s="129"/>
      <c r="IZB134" s="129"/>
      <c r="IZC134" s="129"/>
      <c r="IZD134" s="129"/>
      <c r="IZE134" s="129"/>
      <c r="IZF134" s="129"/>
      <c r="IZG134" s="129"/>
      <c r="IZH134" s="129"/>
      <c r="IZI134" s="129"/>
      <c r="IZJ134" s="129"/>
      <c r="IZK134" s="129"/>
      <c r="IZL134" s="129"/>
      <c r="IZM134" s="129"/>
      <c r="IZN134" s="129"/>
      <c r="IZO134" s="129"/>
      <c r="IZP134" s="129"/>
      <c r="IZQ134" s="129"/>
      <c r="IZR134" s="129"/>
      <c r="IZS134" s="129"/>
      <c r="IZT134" s="129"/>
      <c r="IZU134" s="129"/>
      <c r="IZV134" s="129"/>
      <c r="IZW134" s="129"/>
      <c r="IZX134" s="129"/>
      <c r="IZY134" s="129"/>
      <c r="IZZ134" s="129"/>
      <c r="JAA134" s="129"/>
      <c r="JAB134" s="129"/>
      <c r="JAC134" s="129"/>
      <c r="JAD134" s="129"/>
      <c r="JAE134" s="129"/>
      <c r="JAF134" s="129"/>
      <c r="JAG134" s="129"/>
      <c r="JAH134" s="129"/>
      <c r="JAI134" s="129"/>
      <c r="JAJ134" s="129"/>
      <c r="JAK134" s="129"/>
      <c r="JAL134" s="129"/>
      <c r="JAM134" s="129"/>
      <c r="JAN134" s="129"/>
      <c r="JAO134" s="129"/>
      <c r="JAP134" s="129"/>
      <c r="JAQ134" s="129"/>
      <c r="JAR134" s="129"/>
      <c r="JAS134" s="129"/>
      <c r="JAT134" s="129"/>
      <c r="JAU134" s="129"/>
      <c r="JAV134" s="129"/>
      <c r="JAW134" s="129"/>
      <c r="JAX134" s="129"/>
      <c r="JAY134" s="129"/>
      <c r="JAZ134" s="129"/>
      <c r="JBA134" s="129"/>
      <c r="JBB134" s="129"/>
      <c r="JBC134" s="129"/>
      <c r="JBD134" s="129"/>
      <c r="JBE134" s="129"/>
      <c r="JBF134" s="129"/>
      <c r="JBG134" s="129"/>
      <c r="JBH134" s="129"/>
      <c r="JBI134" s="129"/>
      <c r="JBJ134" s="129"/>
      <c r="JBK134" s="129"/>
      <c r="JBL134" s="129"/>
      <c r="JBM134" s="129"/>
      <c r="JBN134" s="129"/>
      <c r="JBO134" s="129"/>
      <c r="JBP134" s="129"/>
      <c r="JBQ134" s="129"/>
      <c r="JBR134" s="129"/>
      <c r="JBS134" s="129"/>
      <c r="JBT134" s="129"/>
      <c r="JBU134" s="129"/>
      <c r="JBV134" s="129"/>
      <c r="JBW134" s="129"/>
      <c r="JBX134" s="129"/>
      <c r="JBY134" s="129"/>
      <c r="JBZ134" s="129"/>
      <c r="JCA134" s="129"/>
      <c r="JCB134" s="129"/>
      <c r="JCC134" s="129"/>
      <c r="JCD134" s="129"/>
      <c r="JCE134" s="129"/>
      <c r="JCF134" s="129"/>
      <c r="JCG134" s="129"/>
      <c r="JCH134" s="129"/>
      <c r="JCI134" s="129"/>
      <c r="JCJ134" s="129"/>
      <c r="JCK134" s="129"/>
      <c r="JCL134" s="129"/>
      <c r="JCM134" s="129"/>
      <c r="JCN134" s="129"/>
      <c r="JCO134" s="129"/>
      <c r="JCP134" s="129"/>
      <c r="JCQ134" s="129"/>
      <c r="JCR134" s="129"/>
      <c r="JCS134" s="129"/>
      <c r="JCT134" s="129"/>
      <c r="JCU134" s="129"/>
      <c r="JCV134" s="129"/>
      <c r="JCW134" s="129"/>
      <c r="JCX134" s="129"/>
      <c r="JCY134" s="129"/>
      <c r="JCZ134" s="129"/>
      <c r="JDA134" s="129"/>
      <c r="JDB134" s="129"/>
      <c r="JDC134" s="129"/>
      <c r="JDD134" s="129"/>
      <c r="JDE134" s="129"/>
      <c r="JDF134" s="129"/>
      <c r="JDG134" s="129"/>
      <c r="JDH134" s="129"/>
      <c r="JDI134" s="129"/>
      <c r="JDJ134" s="129"/>
      <c r="JDK134" s="129"/>
      <c r="JDL134" s="129"/>
      <c r="JDM134" s="129"/>
      <c r="JDN134" s="129"/>
      <c r="JDO134" s="129"/>
      <c r="JDP134" s="129"/>
      <c r="JDQ134" s="129"/>
      <c r="JDR134" s="129"/>
      <c r="JDS134" s="129"/>
      <c r="JDT134" s="129"/>
      <c r="JDU134" s="129"/>
      <c r="JDV134" s="129"/>
      <c r="JDW134" s="129"/>
      <c r="JDX134" s="129"/>
      <c r="JDY134" s="129"/>
      <c r="JDZ134" s="129"/>
      <c r="JEA134" s="129"/>
      <c r="JEB134" s="129"/>
      <c r="JEC134" s="129"/>
      <c r="JED134" s="129"/>
      <c r="JEE134" s="129"/>
      <c r="JEF134" s="129"/>
      <c r="JEG134" s="129"/>
      <c r="JEH134" s="129"/>
      <c r="JEI134" s="129"/>
      <c r="JEJ134" s="129"/>
      <c r="JEK134" s="129"/>
      <c r="JEL134" s="129"/>
      <c r="JEM134" s="129"/>
      <c r="JEN134" s="129"/>
      <c r="JEO134" s="129"/>
      <c r="JEP134" s="129"/>
      <c r="JEQ134" s="129"/>
      <c r="JER134" s="129"/>
      <c r="JES134" s="129"/>
      <c r="JET134" s="129"/>
      <c r="JEU134" s="129"/>
      <c r="JEV134" s="129"/>
      <c r="JEW134" s="129"/>
      <c r="JEX134" s="129"/>
      <c r="JEY134" s="129"/>
      <c r="JEZ134" s="129"/>
      <c r="JFA134" s="129"/>
      <c r="JFB134" s="129"/>
      <c r="JFC134" s="129"/>
      <c r="JFD134" s="129"/>
      <c r="JFE134" s="129"/>
      <c r="JFF134" s="129"/>
      <c r="JFG134" s="129"/>
      <c r="JFH134" s="129"/>
      <c r="JFI134" s="129"/>
      <c r="JFJ134" s="129"/>
      <c r="JFK134" s="129"/>
      <c r="JFL134" s="129"/>
      <c r="JFM134" s="129"/>
      <c r="JFN134" s="129"/>
      <c r="JFO134" s="129"/>
      <c r="JFP134" s="129"/>
      <c r="JFQ134" s="129"/>
      <c r="JFR134" s="129"/>
      <c r="JFS134" s="129"/>
      <c r="JFT134" s="129"/>
      <c r="JFU134" s="129"/>
      <c r="JFV134" s="129"/>
      <c r="JFW134" s="129"/>
      <c r="JFX134" s="129"/>
      <c r="JFY134" s="129"/>
      <c r="JFZ134" s="129"/>
      <c r="JGA134" s="129"/>
      <c r="JGB134" s="129"/>
      <c r="JGC134" s="129"/>
      <c r="JGD134" s="129"/>
      <c r="JGE134" s="129"/>
      <c r="JGF134" s="129"/>
      <c r="JGG134" s="129"/>
      <c r="JGH134" s="129"/>
      <c r="JGI134" s="129"/>
      <c r="JGJ134" s="129"/>
      <c r="JGK134" s="129"/>
      <c r="JGL134" s="129"/>
      <c r="JGM134" s="129"/>
      <c r="JGN134" s="129"/>
      <c r="JGO134" s="129"/>
      <c r="JGP134" s="129"/>
      <c r="JGQ134" s="129"/>
      <c r="JGR134" s="129"/>
      <c r="JGS134" s="129"/>
      <c r="JGT134" s="129"/>
      <c r="JGU134" s="129"/>
      <c r="JGV134" s="129"/>
      <c r="JGW134" s="129"/>
      <c r="JGX134" s="129"/>
      <c r="JGY134" s="129"/>
      <c r="JGZ134" s="129"/>
      <c r="JHA134" s="129"/>
      <c r="JHB134" s="129"/>
      <c r="JHC134" s="129"/>
      <c r="JHD134" s="129"/>
      <c r="JHE134" s="129"/>
      <c r="JHF134" s="129"/>
      <c r="JHG134" s="129"/>
      <c r="JHH134" s="129"/>
      <c r="JHI134" s="129"/>
      <c r="JHJ134" s="129"/>
      <c r="JHK134" s="129"/>
      <c r="JHL134" s="129"/>
      <c r="JHM134" s="129"/>
      <c r="JHN134" s="129"/>
      <c r="JHO134" s="129"/>
      <c r="JHP134" s="129"/>
      <c r="JHQ134" s="129"/>
      <c r="JHR134" s="129"/>
      <c r="JHS134" s="129"/>
      <c r="JHT134" s="129"/>
      <c r="JHU134" s="129"/>
      <c r="JHV134" s="129"/>
      <c r="JHW134" s="129"/>
      <c r="JHX134" s="129"/>
      <c r="JHY134" s="129"/>
      <c r="JHZ134" s="129"/>
      <c r="JIA134" s="129"/>
      <c r="JIB134" s="129"/>
      <c r="JIC134" s="129"/>
      <c r="JID134" s="129"/>
      <c r="JIE134" s="129"/>
      <c r="JIF134" s="129"/>
      <c r="JIG134" s="129"/>
      <c r="JIH134" s="129"/>
      <c r="JII134" s="129"/>
      <c r="JIJ134" s="129"/>
      <c r="JIK134" s="129"/>
      <c r="JIL134" s="129"/>
      <c r="JIM134" s="129"/>
      <c r="JIN134" s="129"/>
      <c r="JIO134" s="129"/>
      <c r="JIP134" s="129"/>
      <c r="JIQ134" s="129"/>
      <c r="JIR134" s="129"/>
      <c r="JIS134" s="129"/>
      <c r="JIT134" s="129"/>
      <c r="JIU134" s="129"/>
      <c r="JIV134" s="129"/>
      <c r="JIW134" s="129"/>
      <c r="JIX134" s="129"/>
      <c r="JIY134" s="129"/>
      <c r="JIZ134" s="129"/>
      <c r="JJA134" s="129"/>
      <c r="JJB134" s="129"/>
      <c r="JJC134" s="129"/>
      <c r="JJD134" s="129"/>
      <c r="JJE134" s="129"/>
      <c r="JJF134" s="129"/>
      <c r="JJG134" s="129"/>
      <c r="JJH134" s="129"/>
      <c r="JJI134" s="129"/>
      <c r="JJJ134" s="129"/>
      <c r="JJK134" s="129"/>
      <c r="JJL134" s="129"/>
      <c r="JJM134" s="129"/>
      <c r="JJN134" s="129"/>
      <c r="JJO134" s="129"/>
      <c r="JJP134" s="129"/>
      <c r="JJQ134" s="129"/>
      <c r="JJR134" s="129"/>
      <c r="JJS134" s="129"/>
      <c r="JJT134" s="129"/>
      <c r="JJU134" s="129"/>
      <c r="JJV134" s="129"/>
      <c r="JJW134" s="129"/>
      <c r="JJX134" s="129"/>
      <c r="JJY134" s="129"/>
      <c r="JJZ134" s="129"/>
      <c r="JKA134" s="129"/>
      <c r="JKB134" s="129"/>
      <c r="JKC134" s="129"/>
      <c r="JKD134" s="129"/>
      <c r="JKE134" s="129"/>
      <c r="JKF134" s="129"/>
      <c r="JKG134" s="129"/>
      <c r="JKH134" s="129"/>
      <c r="JKI134" s="129"/>
      <c r="JKJ134" s="129"/>
      <c r="JKK134" s="129"/>
      <c r="JKL134" s="129"/>
      <c r="JKM134" s="129"/>
      <c r="JKN134" s="129"/>
      <c r="JKO134" s="129"/>
      <c r="JKP134" s="129"/>
      <c r="JKQ134" s="129"/>
      <c r="JKR134" s="129"/>
      <c r="JKS134" s="129"/>
      <c r="JKT134" s="129"/>
      <c r="JKU134" s="129"/>
      <c r="JKV134" s="129"/>
      <c r="JKW134" s="129"/>
      <c r="JKX134" s="129"/>
      <c r="JKY134" s="129"/>
      <c r="JKZ134" s="129"/>
      <c r="JLA134" s="129"/>
      <c r="JLB134" s="129"/>
      <c r="JLC134" s="129"/>
      <c r="JLD134" s="129"/>
      <c r="JLE134" s="129"/>
      <c r="JLF134" s="129"/>
      <c r="JLG134" s="129"/>
      <c r="JLH134" s="129"/>
      <c r="JLI134" s="129"/>
      <c r="JLJ134" s="129"/>
      <c r="JLK134" s="129"/>
      <c r="JLL134" s="129"/>
      <c r="JLM134" s="129"/>
      <c r="JLN134" s="129"/>
      <c r="JLO134" s="129"/>
      <c r="JLP134" s="129"/>
      <c r="JLQ134" s="129"/>
      <c r="JLR134" s="129"/>
      <c r="JLS134" s="129"/>
      <c r="JLT134" s="129"/>
      <c r="JLU134" s="129"/>
      <c r="JLV134" s="129"/>
      <c r="JLW134" s="129"/>
      <c r="JLX134" s="129"/>
      <c r="JLY134" s="129"/>
      <c r="JLZ134" s="129"/>
      <c r="JMA134" s="129"/>
      <c r="JMB134" s="129"/>
      <c r="JMC134" s="129"/>
      <c r="JMD134" s="129"/>
      <c r="JME134" s="129"/>
      <c r="JMF134" s="129"/>
      <c r="JMG134" s="129"/>
      <c r="JMH134" s="129"/>
      <c r="JMI134" s="129"/>
      <c r="JMJ134" s="129"/>
      <c r="JMK134" s="129"/>
      <c r="JML134" s="129"/>
      <c r="JMM134" s="129"/>
      <c r="JMN134" s="129"/>
      <c r="JMO134" s="129"/>
      <c r="JMP134" s="129"/>
      <c r="JMQ134" s="129"/>
      <c r="JMR134" s="129"/>
      <c r="JMS134" s="129"/>
      <c r="JMT134" s="129"/>
      <c r="JMU134" s="129"/>
      <c r="JMV134" s="129"/>
      <c r="JMW134" s="129"/>
      <c r="JMX134" s="129"/>
      <c r="JMY134" s="129"/>
      <c r="JMZ134" s="129"/>
      <c r="JNA134" s="129"/>
      <c r="JNB134" s="129"/>
      <c r="JNC134" s="129"/>
      <c r="JND134" s="129"/>
      <c r="JNE134" s="129"/>
      <c r="JNF134" s="129"/>
      <c r="JNG134" s="129"/>
      <c r="JNH134" s="129"/>
      <c r="JNI134" s="129"/>
      <c r="JNJ134" s="129"/>
      <c r="JNK134" s="129"/>
      <c r="JNL134" s="129"/>
      <c r="JNM134" s="129"/>
      <c r="JNN134" s="129"/>
      <c r="JNO134" s="129"/>
      <c r="JNP134" s="129"/>
      <c r="JNQ134" s="129"/>
      <c r="JNR134" s="129"/>
      <c r="JNS134" s="129"/>
      <c r="JNT134" s="129"/>
      <c r="JNU134" s="129"/>
      <c r="JNV134" s="129"/>
      <c r="JNW134" s="129"/>
      <c r="JNX134" s="129"/>
      <c r="JNY134" s="129"/>
      <c r="JNZ134" s="129"/>
      <c r="JOA134" s="129"/>
      <c r="JOB134" s="129"/>
      <c r="JOC134" s="129"/>
      <c r="JOD134" s="129"/>
      <c r="JOE134" s="129"/>
      <c r="JOF134" s="129"/>
      <c r="JOG134" s="129"/>
      <c r="JOH134" s="129"/>
      <c r="JOI134" s="129"/>
      <c r="JOJ134" s="129"/>
      <c r="JOK134" s="129"/>
      <c r="JOL134" s="129"/>
      <c r="JOM134" s="129"/>
      <c r="JON134" s="129"/>
      <c r="JOO134" s="129"/>
      <c r="JOP134" s="129"/>
      <c r="JOQ134" s="129"/>
      <c r="JOR134" s="129"/>
      <c r="JOS134" s="129"/>
      <c r="JOT134" s="129"/>
      <c r="JOU134" s="129"/>
      <c r="JOV134" s="129"/>
      <c r="JOW134" s="129"/>
      <c r="JOX134" s="129"/>
      <c r="JOY134" s="129"/>
      <c r="JOZ134" s="129"/>
      <c r="JPA134" s="129"/>
      <c r="JPB134" s="129"/>
      <c r="JPC134" s="129"/>
      <c r="JPD134" s="129"/>
      <c r="JPE134" s="129"/>
      <c r="JPF134" s="129"/>
      <c r="JPG134" s="129"/>
      <c r="JPH134" s="129"/>
      <c r="JPI134" s="129"/>
      <c r="JPJ134" s="129"/>
      <c r="JPK134" s="129"/>
      <c r="JPL134" s="129"/>
      <c r="JPM134" s="129"/>
      <c r="JPN134" s="129"/>
      <c r="JPO134" s="129"/>
      <c r="JPP134" s="129"/>
      <c r="JPQ134" s="129"/>
      <c r="JPR134" s="129"/>
      <c r="JPS134" s="129"/>
      <c r="JPT134" s="129"/>
      <c r="JPU134" s="129"/>
      <c r="JPV134" s="129"/>
      <c r="JPW134" s="129"/>
      <c r="JPX134" s="129"/>
      <c r="JPY134" s="129"/>
      <c r="JPZ134" s="129"/>
      <c r="JQA134" s="129"/>
      <c r="JQB134" s="129"/>
      <c r="JQC134" s="129"/>
      <c r="JQD134" s="129"/>
      <c r="JQE134" s="129"/>
      <c r="JQF134" s="129"/>
      <c r="JQG134" s="129"/>
      <c r="JQH134" s="129"/>
      <c r="JQI134" s="129"/>
      <c r="JQJ134" s="129"/>
      <c r="JQK134" s="129"/>
      <c r="JQL134" s="129"/>
      <c r="JQM134" s="129"/>
      <c r="JQN134" s="129"/>
      <c r="JQO134" s="129"/>
      <c r="JQP134" s="129"/>
      <c r="JQQ134" s="129"/>
      <c r="JQR134" s="129"/>
      <c r="JQS134" s="129"/>
      <c r="JQT134" s="129"/>
      <c r="JQU134" s="129"/>
      <c r="JQV134" s="129"/>
      <c r="JQW134" s="129"/>
      <c r="JQX134" s="129"/>
      <c r="JQY134" s="129"/>
      <c r="JQZ134" s="129"/>
      <c r="JRA134" s="129"/>
      <c r="JRB134" s="129"/>
      <c r="JRC134" s="129"/>
      <c r="JRD134" s="129"/>
      <c r="JRE134" s="129"/>
      <c r="JRF134" s="129"/>
      <c r="JRG134" s="129"/>
      <c r="JRH134" s="129"/>
      <c r="JRI134" s="129"/>
      <c r="JRJ134" s="129"/>
      <c r="JRK134" s="129"/>
      <c r="JRL134" s="129"/>
      <c r="JRM134" s="129"/>
      <c r="JRN134" s="129"/>
      <c r="JRO134" s="129"/>
      <c r="JRP134" s="129"/>
      <c r="JRQ134" s="129"/>
      <c r="JRR134" s="129"/>
      <c r="JRS134" s="129"/>
      <c r="JRT134" s="129"/>
      <c r="JRU134" s="129"/>
      <c r="JRV134" s="129"/>
      <c r="JRW134" s="129"/>
      <c r="JRX134" s="129"/>
      <c r="JRY134" s="129"/>
      <c r="JRZ134" s="129"/>
      <c r="JSA134" s="129"/>
      <c r="JSB134" s="129"/>
      <c r="JSC134" s="129"/>
      <c r="JSD134" s="129"/>
      <c r="JSE134" s="129"/>
      <c r="JSF134" s="129"/>
      <c r="JSG134" s="129"/>
      <c r="JSH134" s="129"/>
      <c r="JSI134" s="129"/>
      <c r="JSJ134" s="129"/>
      <c r="JSK134" s="129"/>
      <c r="JSL134" s="129"/>
      <c r="JSM134" s="129"/>
      <c r="JSN134" s="129"/>
      <c r="JSO134" s="129"/>
      <c r="JSP134" s="129"/>
      <c r="JSQ134" s="129"/>
      <c r="JSR134" s="129"/>
      <c r="JSS134" s="129"/>
      <c r="JST134" s="129"/>
      <c r="JSU134" s="129"/>
      <c r="JSV134" s="129"/>
      <c r="JSW134" s="129"/>
      <c r="JSX134" s="129"/>
      <c r="JSY134" s="129"/>
      <c r="JSZ134" s="129"/>
      <c r="JTA134" s="129"/>
      <c r="JTB134" s="129"/>
      <c r="JTC134" s="129"/>
      <c r="JTD134" s="129"/>
      <c r="JTE134" s="129"/>
      <c r="JTF134" s="129"/>
      <c r="JTG134" s="129"/>
      <c r="JTH134" s="129"/>
      <c r="JTI134" s="129"/>
      <c r="JTJ134" s="129"/>
      <c r="JTK134" s="129"/>
      <c r="JTL134" s="129"/>
      <c r="JTM134" s="129"/>
      <c r="JTN134" s="129"/>
      <c r="JTO134" s="129"/>
      <c r="JTP134" s="129"/>
      <c r="JTQ134" s="129"/>
      <c r="JTR134" s="129"/>
      <c r="JTS134" s="129"/>
      <c r="JTT134" s="129"/>
      <c r="JTU134" s="129"/>
      <c r="JTV134" s="129"/>
      <c r="JTW134" s="129"/>
      <c r="JTX134" s="129"/>
      <c r="JTY134" s="129"/>
      <c r="JTZ134" s="129"/>
      <c r="JUA134" s="129"/>
      <c r="JUB134" s="129"/>
      <c r="JUC134" s="129"/>
      <c r="JUD134" s="129"/>
      <c r="JUE134" s="129"/>
      <c r="JUF134" s="129"/>
      <c r="JUG134" s="129"/>
      <c r="JUH134" s="129"/>
      <c r="JUI134" s="129"/>
      <c r="JUJ134" s="129"/>
      <c r="JUK134" s="129"/>
      <c r="JUL134" s="129"/>
      <c r="JUM134" s="129"/>
      <c r="JUN134" s="129"/>
      <c r="JUO134" s="129"/>
      <c r="JUP134" s="129"/>
      <c r="JUQ134" s="129"/>
      <c r="JUR134" s="129"/>
      <c r="JUS134" s="129"/>
      <c r="JUT134" s="129"/>
      <c r="JUU134" s="129"/>
      <c r="JUV134" s="129"/>
      <c r="JUW134" s="129"/>
      <c r="JUX134" s="129"/>
      <c r="JUY134" s="129"/>
      <c r="JUZ134" s="129"/>
      <c r="JVA134" s="129"/>
      <c r="JVB134" s="129"/>
      <c r="JVC134" s="129"/>
      <c r="JVD134" s="129"/>
      <c r="JVE134" s="129"/>
      <c r="JVF134" s="129"/>
      <c r="JVG134" s="129"/>
      <c r="JVH134" s="129"/>
      <c r="JVI134" s="129"/>
      <c r="JVJ134" s="129"/>
      <c r="JVK134" s="129"/>
      <c r="JVL134" s="129"/>
      <c r="JVM134" s="129"/>
      <c r="JVN134" s="129"/>
      <c r="JVO134" s="129"/>
      <c r="JVP134" s="129"/>
      <c r="JVQ134" s="129"/>
      <c r="JVR134" s="129"/>
      <c r="JVS134" s="129"/>
      <c r="JVT134" s="129"/>
      <c r="JVU134" s="129"/>
      <c r="JVV134" s="129"/>
      <c r="JVW134" s="129"/>
      <c r="JVX134" s="129"/>
      <c r="JVY134" s="129"/>
      <c r="JVZ134" s="129"/>
      <c r="JWA134" s="129"/>
      <c r="JWB134" s="129"/>
      <c r="JWC134" s="129"/>
      <c r="JWD134" s="129"/>
      <c r="JWE134" s="129"/>
      <c r="JWF134" s="129"/>
      <c r="JWG134" s="129"/>
      <c r="JWH134" s="129"/>
      <c r="JWI134" s="129"/>
      <c r="JWJ134" s="129"/>
      <c r="JWK134" s="129"/>
      <c r="JWL134" s="129"/>
      <c r="JWM134" s="129"/>
      <c r="JWN134" s="129"/>
      <c r="JWO134" s="129"/>
      <c r="JWP134" s="129"/>
      <c r="JWQ134" s="129"/>
      <c r="JWR134" s="129"/>
      <c r="JWS134" s="129"/>
      <c r="JWT134" s="129"/>
      <c r="JWU134" s="129"/>
      <c r="JWV134" s="129"/>
      <c r="JWW134" s="129"/>
      <c r="JWX134" s="129"/>
      <c r="JWY134" s="129"/>
      <c r="JWZ134" s="129"/>
      <c r="JXA134" s="129"/>
      <c r="JXB134" s="129"/>
      <c r="JXC134" s="129"/>
      <c r="JXD134" s="129"/>
      <c r="JXE134" s="129"/>
      <c r="JXF134" s="129"/>
      <c r="JXG134" s="129"/>
      <c r="JXH134" s="129"/>
      <c r="JXI134" s="129"/>
      <c r="JXJ134" s="129"/>
      <c r="JXK134" s="129"/>
      <c r="JXL134" s="129"/>
      <c r="JXM134" s="129"/>
      <c r="JXN134" s="129"/>
      <c r="JXO134" s="129"/>
      <c r="JXP134" s="129"/>
      <c r="JXQ134" s="129"/>
      <c r="JXR134" s="129"/>
      <c r="JXS134" s="129"/>
      <c r="JXT134" s="129"/>
      <c r="JXU134" s="129"/>
      <c r="JXV134" s="129"/>
      <c r="JXW134" s="129"/>
      <c r="JXX134" s="129"/>
      <c r="JXY134" s="129"/>
      <c r="JXZ134" s="129"/>
      <c r="JYA134" s="129"/>
      <c r="JYB134" s="129"/>
      <c r="JYC134" s="129"/>
      <c r="JYD134" s="129"/>
      <c r="JYE134" s="129"/>
      <c r="JYF134" s="129"/>
      <c r="JYG134" s="129"/>
      <c r="JYH134" s="129"/>
      <c r="JYI134" s="129"/>
      <c r="JYJ134" s="129"/>
      <c r="JYK134" s="129"/>
      <c r="JYL134" s="129"/>
      <c r="JYM134" s="129"/>
      <c r="JYN134" s="129"/>
      <c r="JYO134" s="129"/>
      <c r="JYP134" s="129"/>
      <c r="JYQ134" s="129"/>
      <c r="JYR134" s="129"/>
      <c r="JYS134" s="129"/>
      <c r="JYT134" s="129"/>
      <c r="JYU134" s="129"/>
      <c r="JYV134" s="129"/>
      <c r="JYW134" s="129"/>
      <c r="JYX134" s="129"/>
      <c r="JYY134" s="129"/>
      <c r="JYZ134" s="129"/>
      <c r="JZA134" s="129"/>
      <c r="JZB134" s="129"/>
      <c r="JZC134" s="129"/>
      <c r="JZD134" s="129"/>
      <c r="JZE134" s="129"/>
      <c r="JZF134" s="129"/>
      <c r="JZG134" s="129"/>
      <c r="JZH134" s="129"/>
      <c r="JZI134" s="129"/>
      <c r="JZJ134" s="129"/>
      <c r="JZK134" s="129"/>
      <c r="JZL134" s="129"/>
      <c r="JZM134" s="129"/>
      <c r="JZN134" s="129"/>
      <c r="JZO134" s="129"/>
      <c r="JZP134" s="129"/>
      <c r="JZQ134" s="129"/>
      <c r="JZR134" s="129"/>
      <c r="JZS134" s="129"/>
      <c r="JZT134" s="129"/>
      <c r="JZU134" s="129"/>
      <c r="JZV134" s="129"/>
      <c r="JZW134" s="129"/>
      <c r="JZX134" s="129"/>
      <c r="JZY134" s="129"/>
      <c r="JZZ134" s="129"/>
      <c r="KAA134" s="129"/>
      <c r="KAB134" s="129"/>
      <c r="KAC134" s="129"/>
      <c r="KAD134" s="129"/>
      <c r="KAE134" s="129"/>
      <c r="KAF134" s="129"/>
      <c r="KAG134" s="129"/>
      <c r="KAH134" s="129"/>
      <c r="KAI134" s="129"/>
      <c r="KAJ134" s="129"/>
      <c r="KAK134" s="129"/>
      <c r="KAL134" s="129"/>
      <c r="KAM134" s="129"/>
      <c r="KAN134" s="129"/>
      <c r="KAO134" s="129"/>
      <c r="KAP134" s="129"/>
      <c r="KAQ134" s="129"/>
      <c r="KAR134" s="129"/>
      <c r="KAS134" s="129"/>
      <c r="KAT134" s="129"/>
      <c r="KAU134" s="129"/>
      <c r="KAV134" s="129"/>
      <c r="KAW134" s="129"/>
      <c r="KAX134" s="129"/>
      <c r="KAY134" s="129"/>
      <c r="KAZ134" s="129"/>
      <c r="KBA134" s="129"/>
      <c r="KBB134" s="129"/>
      <c r="KBC134" s="129"/>
      <c r="KBD134" s="129"/>
      <c r="KBE134" s="129"/>
      <c r="KBF134" s="129"/>
      <c r="KBG134" s="129"/>
      <c r="KBH134" s="129"/>
      <c r="KBI134" s="129"/>
      <c r="KBJ134" s="129"/>
      <c r="KBK134" s="129"/>
      <c r="KBL134" s="129"/>
      <c r="KBM134" s="129"/>
      <c r="KBN134" s="129"/>
      <c r="KBO134" s="129"/>
      <c r="KBP134" s="129"/>
      <c r="KBQ134" s="129"/>
      <c r="KBR134" s="129"/>
      <c r="KBS134" s="129"/>
      <c r="KBT134" s="129"/>
      <c r="KBU134" s="129"/>
      <c r="KBV134" s="129"/>
      <c r="KBW134" s="129"/>
      <c r="KBX134" s="129"/>
      <c r="KBY134" s="129"/>
      <c r="KBZ134" s="129"/>
      <c r="KCA134" s="129"/>
      <c r="KCB134" s="129"/>
      <c r="KCC134" s="129"/>
      <c r="KCD134" s="129"/>
      <c r="KCE134" s="129"/>
      <c r="KCF134" s="129"/>
      <c r="KCG134" s="129"/>
      <c r="KCH134" s="129"/>
      <c r="KCI134" s="129"/>
      <c r="KCJ134" s="129"/>
      <c r="KCK134" s="129"/>
      <c r="KCL134" s="129"/>
      <c r="KCM134" s="129"/>
      <c r="KCN134" s="129"/>
      <c r="KCO134" s="129"/>
      <c r="KCP134" s="129"/>
      <c r="KCQ134" s="129"/>
      <c r="KCR134" s="129"/>
      <c r="KCS134" s="129"/>
      <c r="KCT134" s="129"/>
      <c r="KCU134" s="129"/>
      <c r="KCV134" s="129"/>
      <c r="KCW134" s="129"/>
      <c r="KCX134" s="129"/>
      <c r="KCY134" s="129"/>
      <c r="KCZ134" s="129"/>
      <c r="KDA134" s="129"/>
      <c r="KDB134" s="129"/>
      <c r="KDC134" s="129"/>
      <c r="KDD134" s="129"/>
      <c r="KDE134" s="129"/>
      <c r="KDF134" s="129"/>
      <c r="KDG134" s="129"/>
      <c r="KDH134" s="129"/>
      <c r="KDI134" s="129"/>
      <c r="KDJ134" s="129"/>
      <c r="KDK134" s="129"/>
      <c r="KDL134" s="129"/>
      <c r="KDM134" s="129"/>
      <c r="KDN134" s="129"/>
      <c r="KDO134" s="129"/>
      <c r="KDP134" s="129"/>
      <c r="KDQ134" s="129"/>
      <c r="KDR134" s="129"/>
      <c r="KDS134" s="129"/>
      <c r="KDT134" s="129"/>
      <c r="KDU134" s="129"/>
      <c r="KDV134" s="129"/>
      <c r="KDW134" s="129"/>
      <c r="KDX134" s="129"/>
      <c r="KDY134" s="129"/>
      <c r="KDZ134" s="129"/>
      <c r="KEA134" s="129"/>
      <c r="KEB134" s="129"/>
      <c r="KEC134" s="129"/>
      <c r="KED134" s="129"/>
      <c r="KEE134" s="129"/>
      <c r="KEF134" s="129"/>
      <c r="KEG134" s="129"/>
      <c r="KEH134" s="129"/>
      <c r="KEI134" s="129"/>
      <c r="KEJ134" s="129"/>
      <c r="KEK134" s="129"/>
      <c r="KEL134" s="129"/>
      <c r="KEM134" s="129"/>
      <c r="KEN134" s="129"/>
      <c r="KEO134" s="129"/>
      <c r="KEP134" s="129"/>
      <c r="KEQ134" s="129"/>
      <c r="KER134" s="129"/>
      <c r="KES134" s="129"/>
      <c r="KET134" s="129"/>
      <c r="KEU134" s="129"/>
      <c r="KEV134" s="129"/>
      <c r="KEW134" s="129"/>
      <c r="KEX134" s="129"/>
      <c r="KEY134" s="129"/>
      <c r="KEZ134" s="129"/>
      <c r="KFA134" s="129"/>
      <c r="KFB134" s="129"/>
      <c r="KFC134" s="129"/>
      <c r="KFD134" s="129"/>
      <c r="KFE134" s="129"/>
      <c r="KFF134" s="129"/>
      <c r="KFG134" s="129"/>
      <c r="KFH134" s="129"/>
      <c r="KFI134" s="129"/>
      <c r="KFJ134" s="129"/>
      <c r="KFK134" s="129"/>
      <c r="KFL134" s="129"/>
      <c r="KFM134" s="129"/>
      <c r="KFN134" s="129"/>
      <c r="KFO134" s="129"/>
      <c r="KFP134" s="129"/>
      <c r="KFQ134" s="129"/>
      <c r="KFR134" s="129"/>
      <c r="KFS134" s="129"/>
      <c r="KFT134" s="129"/>
      <c r="KFU134" s="129"/>
      <c r="KFV134" s="129"/>
      <c r="KFW134" s="129"/>
      <c r="KFX134" s="129"/>
      <c r="KFY134" s="129"/>
      <c r="KFZ134" s="129"/>
      <c r="KGA134" s="129"/>
      <c r="KGB134" s="129"/>
      <c r="KGC134" s="129"/>
      <c r="KGD134" s="129"/>
      <c r="KGE134" s="129"/>
      <c r="KGF134" s="129"/>
      <c r="KGG134" s="129"/>
      <c r="KGH134" s="129"/>
      <c r="KGI134" s="129"/>
      <c r="KGJ134" s="129"/>
      <c r="KGK134" s="129"/>
      <c r="KGL134" s="129"/>
      <c r="KGM134" s="129"/>
      <c r="KGN134" s="129"/>
      <c r="KGO134" s="129"/>
      <c r="KGP134" s="129"/>
      <c r="KGQ134" s="129"/>
      <c r="KGR134" s="129"/>
      <c r="KGS134" s="129"/>
      <c r="KGT134" s="129"/>
      <c r="KGU134" s="129"/>
      <c r="KGV134" s="129"/>
      <c r="KGW134" s="129"/>
      <c r="KGX134" s="129"/>
      <c r="KGY134" s="129"/>
      <c r="KGZ134" s="129"/>
      <c r="KHA134" s="129"/>
      <c r="KHB134" s="129"/>
      <c r="KHC134" s="129"/>
      <c r="KHD134" s="129"/>
      <c r="KHE134" s="129"/>
      <c r="KHF134" s="129"/>
      <c r="KHG134" s="129"/>
      <c r="KHH134" s="129"/>
      <c r="KHI134" s="129"/>
      <c r="KHJ134" s="129"/>
      <c r="KHK134" s="129"/>
      <c r="KHL134" s="129"/>
      <c r="KHM134" s="129"/>
      <c r="KHN134" s="129"/>
      <c r="KHO134" s="129"/>
      <c r="KHP134" s="129"/>
      <c r="KHQ134" s="129"/>
      <c r="KHR134" s="129"/>
      <c r="KHS134" s="129"/>
      <c r="KHT134" s="129"/>
      <c r="KHU134" s="129"/>
      <c r="KHV134" s="129"/>
      <c r="KHW134" s="129"/>
      <c r="KHX134" s="129"/>
      <c r="KHY134" s="129"/>
      <c r="KHZ134" s="129"/>
      <c r="KIA134" s="129"/>
      <c r="KIB134" s="129"/>
      <c r="KIC134" s="129"/>
      <c r="KID134" s="129"/>
      <c r="KIE134" s="129"/>
      <c r="KIF134" s="129"/>
      <c r="KIG134" s="129"/>
      <c r="KIH134" s="129"/>
      <c r="KII134" s="129"/>
      <c r="KIJ134" s="129"/>
      <c r="KIK134" s="129"/>
      <c r="KIL134" s="129"/>
      <c r="KIM134" s="129"/>
      <c r="KIN134" s="129"/>
      <c r="KIO134" s="129"/>
      <c r="KIP134" s="129"/>
      <c r="KIQ134" s="129"/>
      <c r="KIR134" s="129"/>
      <c r="KIS134" s="129"/>
      <c r="KIT134" s="129"/>
      <c r="KIU134" s="129"/>
      <c r="KIV134" s="129"/>
      <c r="KIW134" s="129"/>
      <c r="KIX134" s="129"/>
      <c r="KIY134" s="129"/>
      <c r="KIZ134" s="129"/>
      <c r="KJA134" s="129"/>
      <c r="KJB134" s="129"/>
      <c r="KJC134" s="129"/>
      <c r="KJD134" s="129"/>
      <c r="KJE134" s="129"/>
      <c r="KJF134" s="129"/>
      <c r="KJG134" s="129"/>
      <c r="KJH134" s="129"/>
      <c r="KJI134" s="129"/>
      <c r="KJJ134" s="129"/>
      <c r="KJK134" s="129"/>
      <c r="KJL134" s="129"/>
      <c r="KJM134" s="129"/>
      <c r="KJN134" s="129"/>
      <c r="KJO134" s="129"/>
      <c r="KJP134" s="129"/>
      <c r="KJQ134" s="129"/>
      <c r="KJR134" s="129"/>
      <c r="KJS134" s="129"/>
      <c r="KJT134" s="129"/>
      <c r="KJU134" s="129"/>
      <c r="KJV134" s="129"/>
      <c r="KJW134" s="129"/>
      <c r="KJX134" s="129"/>
      <c r="KJY134" s="129"/>
      <c r="KJZ134" s="129"/>
      <c r="KKA134" s="129"/>
      <c r="KKB134" s="129"/>
      <c r="KKC134" s="129"/>
      <c r="KKD134" s="129"/>
      <c r="KKE134" s="129"/>
      <c r="KKF134" s="129"/>
      <c r="KKG134" s="129"/>
      <c r="KKH134" s="129"/>
      <c r="KKI134" s="129"/>
      <c r="KKJ134" s="129"/>
      <c r="KKK134" s="129"/>
      <c r="KKL134" s="129"/>
      <c r="KKM134" s="129"/>
      <c r="KKN134" s="129"/>
      <c r="KKO134" s="129"/>
      <c r="KKP134" s="129"/>
      <c r="KKQ134" s="129"/>
      <c r="KKR134" s="129"/>
      <c r="KKS134" s="129"/>
      <c r="KKT134" s="129"/>
      <c r="KKU134" s="129"/>
      <c r="KKV134" s="129"/>
      <c r="KKW134" s="129"/>
      <c r="KKX134" s="129"/>
      <c r="KKY134" s="129"/>
      <c r="KKZ134" s="129"/>
      <c r="KLA134" s="129"/>
      <c r="KLB134" s="129"/>
      <c r="KLC134" s="129"/>
      <c r="KLD134" s="129"/>
      <c r="KLE134" s="129"/>
      <c r="KLF134" s="129"/>
      <c r="KLG134" s="129"/>
      <c r="KLH134" s="129"/>
      <c r="KLI134" s="129"/>
      <c r="KLJ134" s="129"/>
      <c r="KLK134" s="129"/>
      <c r="KLL134" s="129"/>
      <c r="KLM134" s="129"/>
      <c r="KLN134" s="129"/>
      <c r="KLO134" s="129"/>
      <c r="KLP134" s="129"/>
      <c r="KLQ134" s="129"/>
      <c r="KLR134" s="129"/>
      <c r="KLS134" s="129"/>
      <c r="KLT134" s="129"/>
      <c r="KLU134" s="129"/>
      <c r="KLV134" s="129"/>
      <c r="KLW134" s="129"/>
      <c r="KLX134" s="129"/>
      <c r="KLY134" s="129"/>
      <c r="KLZ134" s="129"/>
      <c r="KMA134" s="129"/>
      <c r="KMB134" s="129"/>
      <c r="KMC134" s="129"/>
      <c r="KMD134" s="129"/>
      <c r="KME134" s="129"/>
      <c r="KMF134" s="129"/>
      <c r="KMG134" s="129"/>
      <c r="KMH134" s="129"/>
      <c r="KMI134" s="129"/>
      <c r="KMJ134" s="129"/>
      <c r="KMK134" s="129"/>
      <c r="KML134" s="129"/>
      <c r="KMM134" s="129"/>
      <c r="KMN134" s="129"/>
      <c r="KMO134" s="129"/>
      <c r="KMP134" s="129"/>
      <c r="KMQ134" s="129"/>
      <c r="KMR134" s="129"/>
      <c r="KMS134" s="129"/>
      <c r="KMT134" s="129"/>
      <c r="KMU134" s="129"/>
      <c r="KMV134" s="129"/>
      <c r="KMW134" s="129"/>
      <c r="KMX134" s="129"/>
      <c r="KMY134" s="129"/>
      <c r="KMZ134" s="129"/>
      <c r="KNA134" s="129"/>
      <c r="KNB134" s="129"/>
      <c r="KNC134" s="129"/>
      <c r="KND134" s="129"/>
      <c r="KNE134" s="129"/>
      <c r="KNF134" s="129"/>
      <c r="KNG134" s="129"/>
      <c r="KNH134" s="129"/>
      <c r="KNI134" s="129"/>
      <c r="KNJ134" s="129"/>
      <c r="KNK134" s="129"/>
      <c r="KNL134" s="129"/>
      <c r="KNM134" s="129"/>
      <c r="KNN134" s="129"/>
      <c r="KNO134" s="129"/>
      <c r="KNP134" s="129"/>
      <c r="KNQ134" s="129"/>
      <c r="KNR134" s="129"/>
      <c r="KNS134" s="129"/>
      <c r="KNT134" s="129"/>
      <c r="KNU134" s="129"/>
      <c r="KNV134" s="129"/>
      <c r="KNW134" s="129"/>
      <c r="KNX134" s="129"/>
      <c r="KNY134" s="129"/>
      <c r="KNZ134" s="129"/>
      <c r="KOA134" s="129"/>
      <c r="KOB134" s="129"/>
      <c r="KOC134" s="129"/>
      <c r="KOD134" s="129"/>
      <c r="KOE134" s="129"/>
      <c r="KOF134" s="129"/>
      <c r="KOG134" s="129"/>
      <c r="KOH134" s="129"/>
      <c r="KOI134" s="129"/>
      <c r="KOJ134" s="129"/>
      <c r="KOK134" s="129"/>
      <c r="KOL134" s="129"/>
      <c r="KOM134" s="129"/>
      <c r="KON134" s="129"/>
      <c r="KOO134" s="129"/>
      <c r="KOP134" s="129"/>
      <c r="KOQ134" s="129"/>
      <c r="KOR134" s="129"/>
      <c r="KOS134" s="129"/>
      <c r="KOT134" s="129"/>
      <c r="KOU134" s="129"/>
      <c r="KOV134" s="129"/>
      <c r="KOW134" s="129"/>
      <c r="KOX134" s="129"/>
      <c r="KOY134" s="129"/>
      <c r="KOZ134" s="129"/>
      <c r="KPA134" s="129"/>
      <c r="KPB134" s="129"/>
      <c r="KPC134" s="129"/>
      <c r="KPD134" s="129"/>
      <c r="KPE134" s="129"/>
      <c r="KPF134" s="129"/>
      <c r="KPG134" s="129"/>
      <c r="KPH134" s="129"/>
      <c r="KPI134" s="129"/>
      <c r="KPJ134" s="129"/>
      <c r="KPK134" s="129"/>
      <c r="KPL134" s="129"/>
      <c r="KPM134" s="129"/>
      <c r="KPN134" s="129"/>
      <c r="KPO134" s="129"/>
      <c r="KPP134" s="129"/>
      <c r="KPQ134" s="129"/>
      <c r="KPR134" s="129"/>
      <c r="KPS134" s="129"/>
      <c r="KPT134" s="129"/>
      <c r="KPU134" s="129"/>
      <c r="KPV134" s="129"/>
      <c r="KPW134" s="129"/>
      <c r="KPX134" s="129"/>
      <c r="KPY134" s="129"/>
      <c r="KPZ134" s="129"/>
      <c r="KQA134" s="129"/>
      <c r="KQB134" s="129"/>
      <c r="KQC134" s="129"/>
      <c r="KQD134" s="129"/>
      <c r="KQE134" s="129"/>
      <c r="KQF134" s="129"/>
      <c r="KQG134" s="129"/>
      <c r="KQH134" s="129"/>
      <c r="KQI134" s="129"/>
      <c r="KQJ134" s="129"/>
      <c r="KQK134" s="129"/>
      <c r="KQL134" s="129"/>
      <c r="KQM134" s="129"/>
      <c r="KQN134" s="129"/>
      <c r="KQO134" s="129"/>
      <c r="KQP134" s="129"/>
      <c r="KQQ134" s="129"/>
      <c r="KQR134" s="129"/>
      <c r="KQS134" s="129"/>
      <c r="KQT134" s="129"/>
      <c r="KQU134" s="129"/>
      <c r="KQV134" s="129"/>
      <c r="KQW134" s="129"/>
      <c r="KQX134" s="129"/>
      <c r="KQY134" s="129"/>
      <c r="KQZ134" s="129"/>
      <c r="KRA134" s="129"/>
      <c r="KRB134" s="129"/>
      <c r="KRC134" s="129"/>
      <c r="KRD134" s="129"/>
      <c r="KRE134" s="129"/>
      <c r="KRF134" s="129"/>
      <c r="KRG134" s="129"/>
      <c r="KRH134" s="129"/>
      <c r="KRI134" s="129"/>
      <c r="KRJ134" s="129"/>
      <c r="KRK134" s="129"/>
      <c r="KRL134" s="129"/>
      <c r="KRM134" s="129"/>
      <c r="KRN134" s="129"/>
      <c r="KRO134" s="129"/>
      <c r="KRP134" s="129"/>
      <c r="KRQ134" s="129"/>
      <c r="KRR134" s="129"/>
      <c r="KRS134" s="129"/>
      <c r="KRT134" s="129"/>
      <c r="KRU134" s="129"/>
      <c r="KRV134" s="129"/>
      <c r="KRW134" s="129"/>
      <c r="KRX134" s="129"/>
      <c r="KRY134" s="129"/>
      <c r="KRZ134" s="129"/>
      <c r="KSA134" s="129"/>
      <c r="KSB134" s="129"/>
      <c r="KSC134" s="129"/>
      <c r="KSD134" s="129"/>
      <c r="KSE134" s="129"/>
      <c r="KSF134" s="129"/>
      <c r="KSG134" s="129"/>
      <c r="KSH134" s="129"/>
      <c r="KSI134" s="129"/>
      <c r="KSJ134" s="129"/>
      <c r="KSK134" s="129"/>
      <c r="KSL134" s="129"/>
      <c r="KSM134" s="129"/>
      <c r="KSN134" s="129"/>
      <c r="KSO134" s="129"/>
      <c r="KSP134" s="129"/>
      <c r="KSQ134" s="129"/>
      <c r="KSR134" s="129"/>
      <c r="KSS134" s="129"/>
      <c r="KST134" s="129"/>
      <c r="KSU134" s="129"/>
      <c r="KSV134" s="129"/>
      <c r="KSW134" s="129"/>
      <c r="KSX134" s="129"/>
      <c r="KSY134" s="129"/>
      <c r="KSZ134" s="129"/>
      <c r="KTA134" s="129"/>
      <c r="KTB134" s="129"/>
      <c r="KTC134" s="129"/>
      <c r="KTD134" s="129"/>
      <c r="KTE134" s="129"/>
      <c r="KTF134" s="129"/>
      <c r="KTG134" s="129"/>
      <c r="KTH134" s="129"/>
      <c r="KTI134" s="129"/>
      <c r="KTJ134" s="129"/>
      <c r="KTK134" s="129"/>
      <c r="KTL134" s="129"/>
      <c r="KTM134" s="129"/>
      <c r="KTN134" s="129"/>
      <c r="KTO134" s="129"/>
      <c r="KTP134" s="129"/>
      <c r="KTQ134" s="129"/>
      <c r="KTR134" s="129"/>
      <c r="KTS134" s="129"/>
      <c r="KTT134" s="129"/>
      <c r="KTU134" s="129"/>
      <c r="KTV134" s="129"/>
      <c r="KTW134" s="129"/>
      <c r="KTX134" s="129"/>
      <c r="KTY134" s="129"/>
      <c r="KTZ134" s="129"/>
      <c r="KUA134" s="129"/>
      <c r="KUB134" s="129"/>
      <c r="KUC134" s="129"/>
      <c r="KUD134" s="129"/>
      <c r="KUE134" s="129"/>
      <c r="KUF134" s="129"/>
      <c r="KUG134" s="129"/>
      <c r="KUH134" s="129"/>
      <c r="KUI134" s="129"/>
      <c r="KUJ134" s="129"/>
      <c r="KUK134" s="129"/>
      <c r="KUL134" s="129"/>
      <c r="KUM134" s="129"/>
      <c r="KUN134" s="129"/>
      <c r="KUO134" s="129"/>
      <c r="KUP134" s="129"/>
      <c r="KUQ134" s="129"/>
      <c r="KUR134" s="129"/>
      <c r="KUS134" s="129"/>
      <c r="KUT134" s="129"/>
      <c r="KUU134" s="129"/>
      <c r="KUV134" s="129"/>
      <c r="KUW134" s="129"/>
      <c r="KUX134" s="129"/>
      <c r="KUY134" s="129"/>
      <c r="KUZ134" s="129"/>
      <c r="KVA134" s="129"/>
      <c r="KVB134" s="129"/>
      <c r="KVC134" s="129"/>
      <c r="KVD134" s="129"/>
      <c r="KVE134" s="129"/>
      <c r="KVF134" s="129"/>
      <c r="KVG134" s="129"/>
      <c r="KVH134" s="129"/>
      <c r="KVI134" s="129"/>
      <c r="KVJ134" s="129"/>
      <c r="KVK134" s="129"/>
      <c r="KVL134" s="129"/>
      <c r="KVM134" s="129"/>
      <c r="KVN134" s="129"/>
      <c r="KVO134" s="129"/>
      <c r="KVP134" s="129"/>
      <c r="KVQ134" s="129"/>
      <c r="KVR134" s="129"/>
      <c r="KVS134" s="129"/>
      <c r="KVT134" s="129"/>
      <c r="KVU134" s="129"/>
      <c r="KVV134" s="129"/>
      <c r="KVW134" s="129"/>
      <c r="KVX134" s="129"/>
      <c r="KVY134" s="129"/>
      <c r="KVZ134" s="129"/>
      <c r="KWA134" s="129"/>
      <c r="KWB134" s="129"/>
      <c r="KWC134" s="129"/>
      <c r="KWD134" s="129"/>
      <c r="KWE134" s="129"/>
      <c r="KWF134" s="129"/>
      <c r="KWG134" s="129"/>
      <c r="KWH134" s="129"/>
      <c r="KWI134" s="129"/>
      <c r="KWJ134" s="129"/>
      <c r="KWK134" s="129"/>
      <c r="KWL134" s="129"/>
      <c r="KWM134" s="129"/>
      <c r="KWN134" s="129"/>
      <c r="KWO134" s="129"/>
      <c r="KWP134" s="129"/>
      <c r="KWQ134" s="129"/>
      <c r="KWR134" s="129"/>
      <c r="KWS134" s="129"/>
      <c r="KWT134" s="129"/>
      <c r="KWU134" s="129"/>
      <c r="KWV134" s="129"/>
      <c r="KWW134" s="129"/>
      <c r="KWX134" s="129"/>
      <c r="KWY134" s="129"/>
      <c r="KWZ134" s="129"/>
      <c r="KXA134" s="129"/>
      <c r="KXB134" s="129"/>
      <c r="KXC134" s="129"/>
      <c r="KXD134" s="129"/>
      <c r="KXE134" s="129"/>
      <c r="KXF134" s="129"/>
      <c r="KXG134" s="129"/>
      <c r="KXH134" s="129"/>
      <c r="KXI134" s="129"/>
      <c r="KXJ134" s="129"/>
      <c r="KXK134" s="129"/>
      <c r="KXL134" s="129"/>
      <c r="KXM134" s="129"/>
      <c r="KXN134" s="129"/>
      <c r="KXO134" s="129"/>
      <c r="KXP134" s="129"/>
      <c r="KXQ134" s="129"/>
      <c r="KXR134" s="129"/>
      <c r="KXS134" s="129"/>
      <c r="KXT134" s="129"/>
      <c r="KXU134" s="129"/>
      <c r="KXV134" s="129"/>
      <c r="KXW134" s="129"/>
      <c r="KXX134" s="129"/>
      <c r="KXY134" s="129"/>
      <c r="KXZ134" s="129"/>
      <c r="KYA134" s="129"/>
      <c r="KYB134" s="129"/>
      <c r="KYC134" s="129"/>
      <c r="KYD134" s="129"/>
      <c r="KYE134" s="129"/>
      <c r="KYF134" s="129"/>
      <c r="KYG134" s="129"/>
      <c r="KYH134" s="129"/>
      <c r="KYI134" s="129"/>
      <c r="KYJ134" s="129"/>
      <c r="KYK134" s="129"/>
      <c r="KYL134" s="129"/>
      <c r="KYM134" s="129"/>
      <c r="KYN134" s="129"/>
      <c r="KYO134" s="129"/>
      <c r="KYP134" s="129"/>
      <c r="KYQ134" s="129"/>
      <c r="KYR134" s="129"/>
      <c r="KYS134" s="129"/>
      <c r="KYT134" s="129"/>
      <c r="KYU134" s="129"/>
      <c r="KYV134" s="129"/>
      <c r="KYW134" s="129"/>
      <c r="KYX134" s="129"/>
      <c r="KYY134" s="129"/>
      <c r="KYZ134" s="129"/>
      <c r="KZA134" s="129"/>
      <c r="KZB134" s="129"/>
      <c r="KZC134" s="129"/>
      <c r="KZD134" s="129"/>
      <c r="KZE134" s="129"/>
      <c r="KZF134" s="129"/>
      <c r="KZG134" s="129"/>
      <c r="KZH134" s="129"/>
      <c r="KZI134" s="129"/>
      <c r="KZJ134" s="129"/>
      <c r="KZK134" s="129"/>
      <c r="KZL134" s="129"/>
      <c r="KZM134" s="129"/>
      <c r="KZN134" s="129"/>
      <c r="KZO134" s="129"/>
      <c r="KZP134" s="129"/>
      <c r="KZQ134" s="129"/>
      <c r="KZR134" s="129"/>
      <c r="KZS134" s="129"/>
      <c r="KZT134" s="129"/>
      <c r="KZU134" s="129"/>
      <c r="KZV134" s="129"/>
      <c r="KZW134" s="129"/>
      <c r="KZX134" s="129"/>
      <c r="KZY134" s="129"/>
      <c r="KZZ134" s="129"/>
      <c r="LAA134" s="129"/>
      <c r="LAB134" s="129"/>
      <c r="LAC134" s="129"/>
      <c r="LAD134" s="129"/>
      <c r="LAE134" s="129"/>
      <c r="LAF134" s="129"/>
      <c r="LAG134" s="129"/>
      <c r="LAH134" s="129"/>
      <c r="LAI134" s="129"/>
      <c r="LAJ134" s="129"/>
      <c r="LAK134" s="129"/>
      <c r="LAL134" s="129"/>
      <c r="LAM134" s="129"/>
      <c r="LAN134" s="129"/>
      <c r="LAO134" s="129"/>
      <c r="LAP134" s="129"/>
      <c r="LAQ134" s="129"/>
      <c r="LAR134" s="129"/>
      <c r="LAS134" s="129"/>
      <c r="LAT134" s="129"/>
      <c r="LAU134" s="129"/>
      <c r="LAV134" s="129"/>
      <c r="LAW134" s="129"/>
      <c r="LAX134" s="129"/>
      <c r="LAY134" s="129"/>
      <c r="LAZ134" s="129"/>
      <c r="LBA134" s="129"/>
      <c r="LBB134" s="129"/>
      <c r="LBC134" s="129"/>
      <c r="LBD134" s="129"/>
      <c r="LBE134" s="129"/>
      <c r="LBF134" s="129"/>
      <c r="LBG134" s="129"/>
      <c r="LBH134" s="129"/>
      <c r="LBI134" s="129"/>
      <c r="LBJ134" s="129"/>
      <c r="LBK134" s="129"/>
      <c r="LBL134" s="129"/>
      <c r="LBM134" s="129"/>
      <c r="LBN134" s="129"/>
      <c r="LBO134" s="129"/>
      <c r="LBP134" s="129"/>
      <c r="LBQ134" s="129"/>
      <c r="LBR134" s="129"/>
      <c r="LBS134" s="129"/>
      <c r="LBT134" s="129"/>
      <c r="LBU134" s="129"/>
      <c r="LBV134" s="129"/>
      <c r="LBW134" s="129"/>
      <c r="LBX134" s="129"/>
      <c r="LBY134" s="129"/>
      <c r="LBZ134" s="129"/>
      <c r="LCA134" s="129"/>
      <c r="LCB134" s="129"/>
      <c r="LCC134" s="129"/>
      <c r="LCD134" s="129"/>
      <c r="LCE134" s="129"/>
      <c r="LCF134" s="129"/>
      <c r="LCG134" s="129"/>
      <c r="LCH134" s="129"/>
      <c r="LCI134" s="129"/>
      <c r="LCJ134" s="129"/>
      <c r="LCK134" s="129"/>
      <c r="LCL134" s="129"/>
      <c r="LCM134" s="129"/>
      <c r="LCN134" s="129"/>
      <c r="LCO134" s="129"/>
      <c r="LCP134" s="129"/>
      <c r="LCQ134" s="129"/>
      <c r="LCR134" s="129"/>
      <c r="LCS134" s="129"/>
      <c r="LCT134" s="129"/>
      <c r="LCU134" s="129"/>
      <c r="LCV134" s="129"/>
      <c r="LCW134" s="129"/>
      <c r="LCX134" s="129"/>
      <c r="LCY134" s="129"/>
      <c r="LCZ134" s="129"/>
      <c r="LDA134" s="129"/>
      <c r="LDB134" s="129"/>
      <c r="LDC134" s="129"/>
      <c r="LDD134" s="129"/>
      <c r="LDE134" s="129"/>
      <c r="LDF134" s="129"/>
      <c r="LDG134" s="129"/>
      <c r="LDH134" s="129"/>
      <c r="LDI134" s="129"/>
      <c r="LDJ134" s="129"/>
      <c r="LDK134" s="129"/>
      <c r="LDL134" s="129"/>
      <c r="LDM134" s="129"/>
      <c r="LDN134" s="129"/>
      <c r="LDO134" s="129"/>
      <c r="LDP134" s="129"/>
      <c r="LDQ134" s="129"/>
      <c r="LDR134" s="129"/>
      <c r="LDS134" s="129"/>
      <c r="LDT134" s="129"/>
      <c r="LDU134" s="129"/>
      <c r="LDV134" s="129"/>
      <c r="LDW134" s="129"/>
      <c r="LDX134" s="129"/>
      <c r="LDY134" s="129"/>
      <c r="LDZ134" s="129"/>
      <c r="LEA134" s="129"/>
      <c r="LEB134" s="129"/>
      <c r="LEC134" s="129"/>
      <c r="LED134" s="129"/>
      <c r="LEE134" s="129"/>
      <c r="LEF134" s="129"/>
      <c r="LEG134" s="129"/>
      <c r="LEH134" s="129"/>
      <c r="LEI134" s="129"/>
      <c r="LEJ134" s="129"/>
      <c r="LEK134" s="129"/>
      <c r="LEL134" s="129"/>
      <c r="LEM134" s="129"/>
      <c r="LEN134" s="129"/>
      <c r="LEO134" s="129"/>
      <c r="LEP134" s="129"/>
      <c r="LEQ134" s="129"/>
      <c r="LER134" s="129"/>
      <c r="LES134" s="129"/>
      <c r="LET134" s="129"/>
      <c r="LEU134" s="129"/>
      <c r="LEV134" s="129"/>
      <c r="LEW134" s="129"/>
      <c r="LEX134" s="129"/>
      <c r="LEY134" s="129"/>
      <c r="LEZ134" s="129"/>
      <c r="LFA134" s="129"/>
      <c r="LFB134" s="129"/>
      <c r="LFC134" s="129"/>
      <c r="LFD134" s="129"/>
      <c r="LFE134" s="129"/>
      <c r="LFF134" s="129"/>
      <c r="LFG134" s="129"/>
      <c r="LFH134" s="129"/>
      <c r="LFI134" s="129"/>
      <c r="LFJ134" s="129"/>
      <c r="LFK134" s="129"/>
      <c r="LFL134" s="129"/>
      <c r="LFM134" s="129"/>
      <c r="LFN134" s="129"/>
      <c r="LFO134" s="129"/>
      <c r="LFP134" s="129"/>
      <c r="LFQ134" s="129"/>
      <c r="LFR134" s="129"/>
      <c r="LFS134" s="129"/>
      <c r="LFT134" s="129"/>
      <c r="LFU134" s="129"/>
      <c r="LFV134" s="129"/>
      <c r="LFW134" s="129"/>
      <c r="LFX134" s="129"/>
      <c r="LFY134" s="129"/>
      <c r="LFZ134" s="129"/>
      <c r="LGA134" s="129"/>
      <c r="LGB134" s="129"/>
      <c r="LGC134" s="129"/>
      <c r="LGD134" s="129"/>
      <c r="LGE134" s="129"/>
      <c r="LGF134" s="129"/>
      <c r="LGG134" s="129"/>
      <c r="LGH134" s="129"/>
      <c r="LGI134" s="129"/>
      <c r="LGJ134" s="129"/>
      <c r="LGK134" s="129"/>
      <c r="LGL134" s="129"/>
      <c r="LGM134" s="129"/>
      <c r="LGN134" s="129"/>
      <c r="LGO134" s="129"/>
      <c r="LGP134" s="129"/>
      <c r="LGQ134" s="129"/>
      <c r="LGR134" s="129"/>
      <c r="LGS134" s="129"/>
      <c r="LGT134" s="129"/>
      <c r="LGU134" s="129"/>
      <c r="LGV134" s="129"/>
      <c r="LGW134" s="129"/>
      <c r="LGX134" s="129"/>
      <c r="LGY134" s="129"/>
      <c r="LGZ134" s="129"/>
      <c r="LHA134" s="129"/>
      <c r="LHB134" s="129"/>
      <c r="LHC134" s="129"/>
      <c r="LHD134" s="129"/>
      <c r="LHE134" s="129"/>
      <c r="LHF134" s="129"/>
      <c r="LHG134" s="129"/>
      <c r="LHH134" s="129"/>
      <c r="LHI134" s="129"/>
      <c r="LHJ134" s="129"/>
      <c r="LHK134" s="129"/>
      <c r="LHL134" s="129"/>
      <c r="LHM134" s="129"/>
      <c r="LHN134" s="129"/>
      <c r="LHO134" s="129"/>
      <c r="LHP134" s="129"/>
      <c r="LHQ134" s="129"/>
      <c r="LHR134" s="129"/>
      <c r="LHS134" s="129"/>
      <c r="LHT134" s="129"/>
      <c r="LHU134" s="129"/>
      <c r="LHV134" s="129"/>
      <c r="LHW134" s="129"/>
      <c r="LHX134" s="129"/>
      <c r="LHY134" s="129"/>
      <c r="LHZ134" s="129"/>
      <c r="LIA134" s="129"/>
      <c r="LIB134" s="129"/>
      <c r="LIC134" s="129"/>
      <c r="LID134" s="129"/>
      <c r="LIE134" s="129"/>
      <c r="LIF134" s="129"/>
      <c r="LIG134" s="129"/>
      <c r="LIH134" s="129"/>
      <c r="LII134" s="129"/>
      <c r="LIJ134" s="129"/>
      <c r="LIK134" s="129"/>
      <c r="LIL134" s="129"/>
      <c r="LIM134" s="129"/>
      <c r="LIN134" s="129"/>
      <c r="LIO134" s="129"/>
      <c r="LIP134" s="129"/>
      <c r="LIQ134" s="129"/>
      <c r="LIR134" s="129"/>
      <c r="LIS134" s="129"/>
      <c r="LIT134" s="129"/>
      <c r="LIU134" s="129"/>
      <c r="LIV134" s="129"/>
      <c r="LIW134" s="129"/>
      <c r="LIX134" s="129"/>
      <c r="LIY134" s="129"/>
      <c r="LIZ134" s="129"/>
      <c r="LJA134" s="129"/>
      <c r="LJB134" s="129"/>
      <c r="LJC134" s="129"/>
      <c r="LJD134" s="129"/>
      <c r="LJE134" s="129"/>
      <c r="LJF134" s="129"/>
      <c r="LJG134" s="129"/>
      <c r="LJH134" s="129"/>
      <c r="LJI134" s="129"/>
      <c r="LJJ134" s="129"/>
      <c r="LJK134" s="129"/>
      <c r="LJL134" s="129"/>
      <c r="LJM134" s="129"/>
      <c r="LJN134" s="129"/>
      <c r="LJO134" s="129"/>
      <c r="LJP134" s="129"/>
      <c r="LJQ134" s="129"/>
      <c r="LJR134" s="129"/>
      <c r="LJS134" s="129"/>
      <c r="LJT134" s="129"/>
      <c r="LJU134" s="129"/>
      <c r="LJV134" s="129"/>
      <c r="LJW134" s="129"/>
      <c r="LJX134" s="129"/>
      <c r="LJY134" s="129"/>
      <c r="LJZ134" s="129"/>
      <c r="LKA134" s="129"/>
      <c r="LKB134" s="129"/>
      <c r="LKC134" s="129"/>
      <c r="LKD134" s="129"/>
      <c r="LKE134" s="129"/>
      <c r="LKF134" s="129"/>
      <c r="LKG134" s="129"/>
      <c r="LKH134" s="129"/>
      <c r="LKI134" s="129"/>
      <c r="LKJ134" s="129"/>
      <c r="LKK134" s="129"/>
      <c r="LKL134" s="129"/>
      <c r="LKM134" s="129"/>
      <c r="LKN134" s="129"/>
      <c r="LKO134" s="129"/>
      <c r="LKP134" s="129"/>
      <c r="LKQ134" s="129"/>
      <c r="LKR134" s="129"/>
      <c r="LKS134" s="129"/>
      <c r="LKT134" s="129"/>
      <c r="LKU134" s="129"/>
      <c r="LKV134" s="129"/>
      <c r="LKW134" s="129"/>
      <c r="LKX134" s="129"/>
      <c r="LKY134" s="129"/>
      <c r="LKZ134" s="129"/>
      <c r="LLA134" s="129"/>
      <c r="LLB134" s="129"/>
      <c r="LLC134" s="129"/>
      <c r="LLD134" s="129"/>
      <c r="LLE134" s="129"/>
      <c r="LLF134" s="129"/>
      <c r="LLG134" s="129"/>
      <c r="LLH134" s="129"/>
      <c r="LLI134" s="129"/>
      <c r="LLJ134" s="129"/>
      <c r="LLK134" s="129"/>
      <c r="LLL134" s="129"/>
      <c r="LLM134" s="129"/>
      <c r="LLN134" s="129"/>
      <c r="LLO134" s="129"/>
      <c r="LLP134" s="129"/>
      <c r="LLQ134" s="129"/>
      <c r="LLR134" s="129"/>
      <c r="LLS134" s="129"/>
      <c r="LLT134" s="129"/>
      <c r="LLU134" s="129"/>
      <c r="LLV134" s="129"/>
      <c r="LLW134" s="129"/>
      <c r="LLX134" s="129"/>
      <c r="LLY134" s="129"/>
      <c r="LLZ134" s="129"/>
      <c r="LMA134" s="129"/>
      <c r="LMB134" s="129"/>
      <c r="LMC134" s="129"/>
      <c r="LMD134" s="129"/>
      <c r="LME134" s="129"/>
      <c r="LMF134" s="129"/>
      <c r="LMG134" s="129"/>
      <c r="LMH134" s="129"/>
      <c r="LMI134" s="129"/>
      <c r="LMJ134" s="129"/>
      <c r="LMK134" s="129"/>
      <c r="LML134" s="129"/>
      <c r="LMM134" s="129"/>
      <c r="LMN134" s="129"/>
      <c r="LMO134" s="129"/>
      <c r="LMP134" s="129"/>
      <c r="LMQ134" s="129"/>
      <c r="LMR134" s="129"/>
      <c r="LMS134" s="129"/>
      <c r="LMT134" s="129"/>
      <c r="LMU134" s="129"/>
      <c r="LMV134" s="129"/>
      <c r="LMW134" s="129"/>
      <c r="LMX134" s="129"/>
      <c r="LMY134" s="129"/>
      <c r="LMZ134" s="129"/>
      <c r="LNA134" s="129"/>
      <c r="LNB134" s="129"/>
      <c r="LNC134" s="129"/>
      <c r="LND134" s="129"/>
      <c r="LNE134" s="129"/>
      <c r="LNF134" s="129"/>
      <c r="LNG134" s="129"/>
      <c r="LNH134" s="129"/>
      <c r="LNI134" s="129"/>
      <c r="LNJ134" s="129"/>
      <c r="LNK134" s="129"/>
      <c r="LNL134" s="129"/>
      <c r="LNM134" s="129"/>
      <c r="LNN134" s="129"/>
      <c r="LNO134" s="129"/>
      <c r="LNP134" s="129"/>
      <c r="LNQ134" s="129"/>
      <c r="LNR134" s="129"/>
      <c r="LNS134" s="129"/>
      <c r="LNT134" s="129"/>
      <c r="LNU134" s="129"/>
      <c r="LNV134" s="129"/>
      <c r="LNW134" s="129"/>
      <c r="LNX134" s="129"/>
      <c r="LNY134" s="129"/>
      <c r="LNZ134" s="129"/>
      <c r="LOA134" s="129"/>
      <c r="LOB134" s="129"/>
      <c r="LOC134" s="129"/>
      <c r="LOD134" s="129"/>
      <c r="LOE134" s="129"/>
      <c r="LOF134" s="129"/>
      <c r="LOG134" s="129"/>
      <c r="LOH134" s="129"/>
      <c r="LOI134" s="129"/>
      <c r="LOJ134" s="129"/>
      <c r="LOK134" s="129"/>
      <c r="LOL134" s="129"/>
      <c r="LOM134" s="129"/>
      <c r="LON134" s="129"/>
      <c r="LOO134" s="129"/>
      <c r="LOP134" s="129"/>
      <c r="LOQ134" s="129"/>
      <c r="LOR134" s="129"/>
      <c r="LOS134" s="129"/>
      <c r="LOT134" s="129"/>
      <c r="LOU134" s="129"/>
      <c r="LOV134" s="129"/>
      <c r="LOW134" s="129"/>
      <c r="LOX134" s="129"/>
      <c r="LOY134" s="129"/>
      <c r="LOZ134" s="129"/>
      <c r="LPA134" s="129"/>
      <c r="LPB134" s="129"/>
      <c r="LPC134" s="129"/>
      <c r="LPD134" s="129"/>
      <c r="LPE134" s="129"/>
      <c r="LPF134" s="129"/>
      <c r="LPG134" s="129"/>
      <c r="LPH134" s="129"/>
      <c r="LPI134" s="129"/>
      <c r="LPJ134" s="129"/>
      <c r="LPK134" s="129"/>
      <c r="LPL134" s="129"/>
      <c r="LPM134" s="129"/>
      <c r="LPN134" s="129"/>
      <c r="LPO134" s="129"/>
      <c r="LPP134" s="129"/>
      <c r="LPQ134" s="129"/>
      <c r="LPR134" s="129"/>
      <c r="LPS134" s="129"/>
      <c r="LPT134" s="129"/>
      <c r="LPU134" s="129"/>
      <c r="LPV134" s="129"/>
      <c r="LPW134" s="129"/>
      <c r="LPX134" s="129"/>
      <c r="LPY134" s="129"/>
      <c r="LPZ134" s="129"/>
      <c r="LQA134" s="129"/>
      <c r="LQB134" s="129"/>
      <c r="LQC134" s="129"/>
      <c r="LQD134" s="129"/>
      <c r="LQE134" s="129"/>
      <c r="LQF134" s="129"/>
      <c r="LQG134" s="129"/>
      <c r="LQH134" s="129"/>
      <c r="LQI134" s="129"/>
      <c r="LQJ134" s="129"/>
      <c r="LQK134" s="129"/>
      <c r="LQL134" s="129"/>
      <c r="LQM134" s="129"/>
      <c r="LQN134" s="129"/>
      <c r="LQO134" s="129"/>
      <c r="LQP134" s="129"/>
      <c r="LQQ134" s="129"/>
      <c r="LQR134" s="129"/>
      <c r="LQS134" s="129"/>
      <c r="LQT134" s="129"/>
      <c r="LQU134" s="129"/>
      <c r="LQV134" s="129"/>
      <c r="LQW134" s="129"/>
      <c r="LQX134" s="129"/>
      <c r="LQY134" s="129"/>
      <c r="LQZ134" s="129"/>
      <c r="LRA134" s="129"/>
      <c r="LRB134" s="129"/>
      <c r="LRC134" s="129"/>
      <c r="LRD134" s="129"/>
      <c r="LRE134" s="129"/>
      <c r="LRF134" s="129"/>
      <c r="LRG134" s="129"/>
      <c r="LRH134" s="129"/>
      <c r="LRI134" s="129"/>
      <c r="LRJ134" s="129"/>
      <c r="LRK134" s="129"/>
      <c r="LRL134" s="129"/>
      <c r="LRM134" s="129"/>
      <c r="LRN134" s="129"/>
      <c r="LRO134" s="129"/>
      <c r="LRP134" s="129"/>
      <c r="LRQ134" s="129"/>
      <c r="LRR134" s="129"/>
      <c r="LRS134" s="129"/>
      <c r="LRT134" s="129"/>
      <c r="LRU134" s="129"/>
      <c r="LRV134" s="129"/>
      <c r="LRW134" s="129"/>
      <c r="LRX134" s="129"/>
      <c r="LRY134" s="129"/>
      <c r="LRZ134" s="129"/>
      <c r="LSA134" s="129"/>
      <c r="LSB134" s="129"/>
      <c r="LSC134" s="129"/>
      <c r="LSD134" s="129"/>
      <c r="LSE134" s="129"/>
      <c r="LSF134" s="129"/>
      <c r="LSG134" s="129"/>
      <c r="LSH134" s="129"/>
      <c r="LSI134" s="129"/>
      <c r="LSJ134" s="129"/>
      <c r="LSK134" s="129"/>
      <c r="LSL134" s="129"/>
      <c r="LSM134" s="129"/>
      <c r="LSN134" s="129"/>
      <c r="LSO134" s="129"/>
      <c r="LSP134" s="129"/>
      <c r="LSQ134" s="129"/>
      <c r="LSR134" s="129"/>
      <c r="LSS134" s="129"/>
      <c r="LST134" s="129"/>
      <c r="LSU134" s="129"/>
      <c r="LSV134" s="129"/>
      <c r="LSW134" s="129"/>
      <c r="LSX134" s="129"/>
      <c r="LSY134" s="129"/>
      <c r="LSZ134" s="129"/>
      <c r="LTA134" s="129"/>
      <c r="LTB134" s="129"/>
      <c r="LTC134" s="129"/>
      <c r="LTD134" s="129"/>
      <c r="LTE134" s="129"/>
      <c r="LTF134" s="129"/>
      <c r="LTG134" s="129"/>
      <c r="LTH134" s="129"/>
      <c r="LTI134" s="129"/>
      <c r="LTJ134" s="129"/>
      <c r="LTK134" s="129"/>
      <c r="LTL134" s="129"/>
      <c r="LTM134" s="129"/>
      <c r="LTN134" s="129"/>
      <c r="LTO134" s="129"/>
      <c r="LTP134" s="129"/>
      <c r="LTQ134" s="129"/>
      <c r="LTR134" s="129"/>
      <c r="LTS134" s="129"/>
      <c r="LTT134" s="129"/>
      <c r="LTU134" s="129"/>
      <c r="LTV134" s="129"/>
      <c r="LTW134" s="129"/>
      <c r="LTX134" s="129"/>
      <c r="LTY134" s="129"/>
      <c r="LTZ134" s="129"/>
      <c r="LUA134" s="129"/>
      <c r="LUB134" s="129"/>
      <c r="LUC134" s="129"/>
      <c r="LUD134" s="129"/>
      <c r="LUE134" s="129"/>
      <c r="LUF134" s="129"/>
      <c r="LUG134" s="129"/>
      <c r="LUH134" s="129"/>
      <c r="LUI134" s="129"/>
      <c r="LUJ134" s="129"/>
      <c r="LUK134" s="129"/>
      <c r="LUL134" s="129"/>
      <c r="LUM134" s="129"/>
      <c r="LUN134" s="129"/>
      <c r="LUO134" s="129"/>
      <c r="LUP134" s="129"/>
      <c r="LUQ134" s="129"/>
      <c r="LUR134" s="129"/>
      <c r="LUS134" s="129"/>
      <c r="LUT134" s="129"/>
      <c r="LUU134" s="129"/>
      <c r="LUV134" s="129"/>
      <c r="LUW134" s="129"/>
      <c r="LUX134" s="129"/>
      <c r="LUY134" s="129"/>
      <c r="LUZ134" s="129"/>
      <c r="LVA134" s="129"/>
      <c r="LVB134" s="129"/>
      <c r="LVC134" s="129"/>
      <c r="LVD134" s="129"/>
      <c r="LVE134" s="129"/>
      <c r="LVF134" s="129"/>
      <c r="LVG134" s="129"/>
      <c r="LVH134" s="129"/>
      <c r="LVI134" s="129"/>
      <c r="LVJ134" s="129"/>
      <c r="LVK134" s="129"/>
      <c r="LVL134" s="129"/>
      <c r="LVM134" s="129"/>
      <c r="LVN134" s="129"/>
      <c r="LVO134" s="129"/>
      <c r="LVP134" s="129"/>
      <c r="LVQ134" s="129"/>
      <c r="LVR134" s="129"/>
      <c r="LVS134" s="129"/>
      <c r="LVT134" s="129"/>
      <c r="LVU134" s="129"/>
      <c r="LVV134" s="129"/>
      <c r="LVW134" s="129"/>
      <c r="LVX134" s="129"/>
      <c r="LVY134" s="129"/>
      <c r="LVZ134" s="129"/>
      <c r="LWA134" s="129"/>
      <c r="LWB134" s="129"/>
      <c r="LWC134" s="129"/>
      <c r="LWD134" s="129"/>
      <c r="LWE134" s="129"/>
      <c r="LWF134" s="129"/>
      <c r="LWG134" s="129"/>
      <c r="LWH134" s="129"/>
      <c r="LWI134" s="129"/>
      <c r="LWJ134" s="129"/>
      <c r="LWK134" s="129"/>
      <c r="LWL134" s="129"/>
      <c r="LWM134" s="129"/>
      <c r="LWN134" s="129"/>
      <c r="LWO134" s="129"/>
      <c r="LWP134" s="129"/>
      <c r="LWQ134" s="129"/>
      <c r="LWR134" s="129"/>
      <c r="LWS134" s="129"/>
      <c r="LWT134" s="129"/>
      <c r="LWU134" s="129"/>
      <c r="LWV134" s="129"/>
      <c r="LWW134" s="129"/>
      <c r="LWX134" s="129"/>
      <c r="LWY134" s="129"/>
      <c r="LWZ134" s="129"/>
      <c r="LXA134" s="129"/>
      <c r="LXB134" s="129"/>
      <c r="LXC134" s="129"/>
      <c r="LXD134" s="129"/>
      <c r="LXE134" s="129"/>
      <c r="LXF134" s="129"/>
      <c r="LXG134" s="129"/>
      <c r="LXH134" s="129"/>
      <c r="LXI134" s="129"/>
      <c r="LXJ134" s="129"/>
      <c r="LXK134" s="129"/>
      <c r="LXL134" s="129"/>
      <c r="LXM134" s="129"/>
      <c r="LXN134" s="129"/>
      <c r="LXO134" s="129"/>
      <c r="LXP134" s="129"/>
      <c r="LXQ134" s="129"/>
      <c r="LXR134" s="129"/>
      <c r="LXS134" s="129"/>
      <c r="LXT134" s="129"/>
      <c r="LXU134" s="129"/>
      <c r="LXV134" s="129"/>
      <c r="LXW134" s="129"/>
      <c r="LXX134" s="129"/>
      <c r="LXY134" s="129"/>
      <c r="LXZ134" s="129"/>
      <c r="LYA134" s="129"/>
      <c r="LYB134" s="129"/>
      <c r="LYC134" s="129"/>
      <c r="LYD134" s="129"/>
      <c r="LYE134" s="129"/>
      <c r="LYF134" s="129"/>
      <c r="LYG134" s="129"/>
      <c r="LYH134" s="129"/>
      <c r="LYI134" s="129"/>
      <c r="LYJ134" s="129"/>
      <c r="LYK134" s="129"/>
      <c r="LYL134" s="129"/>
      <c r="LYM134" s="129"/>
      <c r="LYN134" s="129"/>
      <c r="LYO134" s="129"/>
      <c r="LYP134" s="129"/>
      <c r="LYQ134" s="129"/>
      <c r="LYR134" s="129"/>
      <c r="LYS134" s="129"/>
      <c r="LYT134" s="129"/>
      <c r="LYU134" s="129"/>
      <c r="LYV134" s="129"/>
      <c r="LYW134" s="129"/>
      <c r="LYX134" s="129"/>
      <c r="LYY134" s="129"/>
      <c r="LYZ134" s="129"/>
      <c r="LZA134" s="129"/>
      <c r="LZB134" s="129"/>
      <c r="LZC134" s="129"/>
      <c r="LZD134" s="129"/>
      <c r="LZE134" s="129"/>
      <c r="LZF134" s="129"/>
      <c r="LZG134" s="129"/>
      <c r="LZH134" s="129"/>
      <c r="LZI134" s="129"/>
      <c r="LZJ134" s="129"/>
      <c r="LZK134" s="129"/>
      <c r="LZL134" s="129"/>
      <c r="LZM134" s="129"/>
      <c r="LZN134" s="129"/>
      <c r="LZO134" s="129"/>
      <c r="LZP134" s="129"/>
      <c r="LZQ134" s="129"/>
      <c r="LZR134" s="129"/>
      <c r="LZS134" s="129"/>
      <c r="LZT134" s="129"/>
      <c r="LZU134" s="129"/>
      <c r="LZV134" s="129"/>
      <c r="LZW134" s="129"/>
      <c r="LZX134" s="129"/>
      <c r="LZY134" s="129"/>
      <c r="LZZ134" s="129"/>
      <c r="MAA134" s="129"/>
      <c r="MAB134" s="129"/>
      <c r="MAC134" s="129"/>
      <c r="MAD134" s="129"/>
      <c r="MAE134" s="129"/>
      <c r="MAF134" s="129"/>
      <c r="MAG134" s="129"/>
      <c r="MAH134" s="129"/>
      <c r="MAI134" s="129"/>
      <c r="MAJ134" s="129"/>
      <c r="MAK134" s="129"/>
      <c r="MAL134" s="129"/>
      <c r="MAM134" s="129"/>
      <c r="MAN134" s="129"/>
      <c r="MAO134" s="129"/>
      <c r="MAP134" s="129"/>
      <c r="MAQ134" s="129"/>
      <c r="MAR134" s="129"/>
      <c r="MAS134" s="129"/>
      <c r="MAT134" s="129"/>
      <c r="MAU134" s="129"/>
      <c r="MAV134" s="129"/>
      <c r="MAW134" s="129"/>
      <c r="MAX134" s="129"/>
      <c r="MAY134" s="129"/>
      <c r="MAZ134" s="129"/>
      <c r="MBA134" s="129"/>
      <c r="MBB134" s="129"/>
      <c r="MBC134" s="129"/>
      <c r="MBD134" s="129"/>
      <c r="MBE134" s="129"/>
      <c r="MBF134" s="129"/>
      <c r="MBG134" s="129"/>
      <c r="MBH134" s="129"/>
      <c r="MBI134" s="129"/>
      <c r="MBJ134" s="129"/>
      <c r="MBK134" s="129"/>
      <c r="MBL134" s="129"/>
      <c r="MBM134" s="129"/>
      <c r="MBN134" s="129"/>
      <c r="MBO134" s="129"/>
      <c r="MBP134" s="129"/>
      <c r="MBQ134" s="129"/>
      <c r="MBR134" s="129"/>
      <c r="MBS134" s="129"/>
      <c r="MBT134" s="129"/>
      <c r="MBU134" s="129"/>
      <c r="MBV134" s="129"/>
      <c r="MBW134" s="129"/>
      <c r="MBX134" s="129"/>
      <c r="MBY134" s="129"/>
      <c r="MBZ134" s="129"/>
      <c r="MCA134" s="129"/>
      <c r="MCB134" s="129"/>
      <c r="MCC134" s="129"/>
      <c r="MCD134" s="129"/>
      <c r="MCE134" s="129"/>
      <c r="MCF134" s="129"/>
      <c r="MCG134" s="129"/>
      <c r="MCH134" s="129"/>
      <c r="MCI134" s="129"/>
      <c r="MCJ134" s="129"/>
      <c r="MCK134" s="129"/>
      <c r="MCL134" s="129"/>
      <c r="MCM134" s="129"/>
      <c r="MCN134" s="129"/>
      <c r="MCO134" s="129"/>
      <c r="MCP134" s="129"/>
      <c r="MCQ134" s="129"/>
      <c r="MCR134" s="129"/>
      <c r="MCS134" s="129"/>
      <c r="MCT134" s="129"/>
      <c r="MCU134" s="129"/>
      <c r="MCV134" s="129"/>
      <c r="MCW134" s="129"/>
      <c r="MCX134" s="129"/>
      <c r="MCY134" s="129"/>
      <c r="MCZ134" s="129"/>
      <c r="MDA134" s="129"/>
      <c r="MDB134" s="129"/>
      <c r="MDC134" s="129"/>
      <c r="MDD134" s="129"/>
      <c r="MDE134" s="129"/>
      <c r="MDF134" s="129"/>
      <c r="MDG134" s="129"/>
      <c r="MDH134" s="129"/>
      <c r="MDI134" s="129"/>
      <c r="MDJ134" s="129"/>
      <c r="MDK134" s="129"/>
      <c r="MDL134" s="129"/>
      <c r="MDM134" s="129"/>
      <c r="MDN134" s="129"/>
      <c r="MDO134" s="129"/>
      <c r="MDP134" s="129"/>
      <c r="MDQ134" s="129"/>
      <c r="MDR134" s="129"/>
      <c r="MDS134" s="129"/>
      <c r="MDT134" s="129"/>
      <c r="MDU134" s="129"/>
      <c r="MDV134" s="129"/>
      <c r="MDW134" s="129"/>
      <c r="MDX134" s="129"/>
      <c r="MDY134" s="129"/>
      <c r="MDZ134" s="129"/>
      <c r="MEA134" s="129"/>
      <c r="MEB134" s="129"/>
      <c r="MEC134" s="129"/>
      <c r="MED134" s="129"/>
      <c r="MEE134" s="129"/>
      <c r="MEF134" s="129"/>
      <c r="MEG134" s="129"/>
      <c r="MEH134" s="129"/>
      <c r="MEI134" s="129"/>
      <c r="MEJ134" s="129"/>
      <c r="MEK134" s="129"/>
      <c r="MEL134" s="129"/>
      <c r="MEM134" s="129"/>
      <c r="MEN134" s="129"/>
      <c r="MEO134" s="129"/>
      <c r="MEP134" s="129"/>
      <c r="MEQ134" s="129"/>
      <c r="MER134" s="129"/>
      <c r="MES134" s="129"/>
      <c r="MET134" s="129"/>
      <c r="MEU134" s="129"/>
      <c r="MEV134" s="129"/>
      <c r="MEW134" s="129"/>
      <c r="MEX134" s="129"/>
      <c r="MEY134" s="129"/>
      <c r="MEZ134" s="129"/>
      <c r="MFA134" s="129"/>
      <c r="MFB134" s="129"/>
      <c r="MFC134" s="129"/>
      <c r="MFD134" s="129"/>
      <c r="MFE134" s="129"/>
      <c r="MFF134" s="129"/>
      <c r="MFG134" s="129"/>
      <c r="MFH134" s="129"/>
      <c r="MFI134" s="129"/>
      <c r="MFJ134" s="129"/>
      <c r="MFK134" s="129"/>
      <c r="MFL134" s="129"/>
      <c r="MFM134" s="129"/>
      <c r="MFN134" s="129"/>
      <c r="MFO134" s="129"/>
      <c r="MFP134" s="129"/>
      <c r="MFQ134" s="129"/>
      <c r="MFR134" s="129"/>
      <c r="MFS134" s="129"/>
      <c r="MFT134" s="129"/>
      <c r="MFU134" s="129"/>
      <c r="MFV134" s="129"/>
      <c r="MFW134" s="129"/>
      <c r="MFX134" s="129"/>
      <c r="MFY134" s="129"/>
      <c r="MFZ134" s="129"/>
      <c r="MGA134" s="129"/>
      <c r="MGB134" s="129"/>
      <c r="MGC134" s="129"/>
      <c r="MGD134" s="129"/>
      <c r="MGE134" s="129"/>
      <c r="MGF134" s="129"/>
      <c r="MGG134" s="129"/>
      <c r="MGH134" s="129"/>
      <c r="MGI134" s="129"/>
      <c r="MGJ134" s="129"/>
      <c r="MGK134" s="129"/>
      <c r="MGL134" s="129"/>
      <c r="MGM134" s="129"/>
      <c r="MGN134" s="129"/>
      <c r="MGO134" s="129"/>
      <c r="MGP134" s="129"/>
      <c r="MGQ134" s="129"/>
      <c r="MGR134" s="129"/>
      <c r="MGS134" s="129"/>
      <c r="MGT134" s="129"/>
      <c r="MGU134" s="129"/>
      <c r="MGV134" s="129"/>
      <c r="MGW134" s="129"/>
      <c r="MGX134" s="129"/>
      <c r="MGY134" s="129"/>
      <c r="MGZ134" s="129"/>
      <c r="MHA134" s="129"/>
      <c r="MHB134" s="129"/>
      <c r="MHC134" s="129"/>
      <c r="MHD134" s="129"/>
      <c r="MHE134" s="129"/>
      <c r="MHF134" s="129"/>
      <c r="MHG134" s="129"/>
      <c r="MHH134" s="129"/>
      <c r="MHI134" s="129"/>
      <c r="MHJ134" s="129"/>
      <c r="MHK134" s="129"/>
      <c r="MHL134" s="129"/>
      <c r="MHM134" s="129"/>
      <c r="MHN134" s="129"/>
      <c r="MHO134" s="129"/>
      <c r="MHP134" s="129"/>
      <c r="MHQ134" s="129"/>
      <c r="MHR134" s="129"/>
      <c r="MHS134" s="129"/>
      <c r="MHT134" s="129"/>
      <c r="MHU134" s="129"/>
      <c r="MHV134" s="129"/>
      <c r="MHW134" s="129"/>
      <c r="MHX134" s="129"/>
      <c r="MHY134" s="129"/>
      <c r="MHZ134" s="129"/>
      <c r="MIA134" s="129"/>
      <c r="MIB134" s="129"/>
      <c r="MIC134" s="129"/>
      <c r="MID134" s="129"/>
      <c r="MIE134" s="129"/>
      <c r="MIF134" s="129"/>
      <c r="MIG134" s="129"/>
      <c r="MIH134" s="129"/>
      <c r="MII134" s="129"/>
      <c r="MIJ134" s="129"/>
      <c r="MIK134" s="129"/>
      <c r="MIL134" s="129"/>
      <c r="MIM134" s="129"/>
      <c r="MIN134" s="129"/>
      <c r="MIO134" s="129"/>
      <c r="MIP134" s="129"/>
      <c r="MIQ134" s="129"/>
      <c r="MIR134" s="129"/>
      <c r="MIS134" s="129"/>
      <c r="MIT134" s="129"/>
      <c r="MIU134" s="129"/>
      <c r="MIV134" s="129"/>
      <c r="MIW134" s="129"/>
      <c r="MIX134" s="129"/>
      <c r="MIY134" s="129"/>
      <c r="MIZ134" s="129"/>
      <c r="MJA134" s="129"/>
      <c r="MJB134" s="129"/>
      <c r="MJC134" s="129"/>
      <c r="MJD134" s="129"/>
      <c r="MJE134" s="129"/>
      <c r="MJF134" s="129"/>
      <c r="MJG134" s="129"/>
      <c r="MJH134" s="129"/>
      <c r="MJI134" s="129"/>
      <c r="MJJ134" s="129"/>
      <c r="MJK134" s="129"/>
      <c r="MJL134" s="129"/>
      <c r="MJM134" s="129"/>
      <c r="MJN134" s="129"/>
      <c r="MJO134" s="129"/>
      <c r="MJP134" s="129"/>
      <c r="MJQ134" s="129"/>
      <c r="MJR134" s="129"/>
      <c r="MJS134" s="129"/>
      <c r="MJT134" s="129"/>
      <c r="MJU134" s="129"/>
      <c r="MJV134" s="129"/>
      <c r="MJW134" s="129"/>
      <c r="MJX134" s="129"/>
      <c r="MJY134" s="129"/>
      <c r="MJZ134" s="129"/>
      <c r="MKA134" s="129"/>
      <c r="MKB134" s="129"/>
      <c r="MKC134" s="129"/>
      <c r="MKD134" s="129"/>
      <c r="MKE134" s="129"/>
      <c r="MKF134" s="129"/>
      <c r="MKG134" s="129"/>
      <c r="MKH134" s="129"/>
      <c r="MKI134" s="129"/>
      <c r="MKJ134" s="129"/>
      <c r="MKK134" s="129"/>
      <c r="MKL134" s="129"/>
      <c r="MKM134" s="129"/>
      <c r="MKN134" s="129"/>
      <c r="MKO134" s="129"/>
      <c r="MKP134" s="129"/>
      <c r="MKQ134" s="129"/>
      <c r="MKR134" s="129"/>
      <c r="MKS134" s="129"/>
      <c r="MKT134" s="129"/>
      <c r="MKU134" s="129"/>
      <c r="MKV134" s="129"/>
      <c r="MKW134" s="129"/>
      <c r="MKX134" s="129"/>
      <c r="MKY134" s="129"/>
      <c r="MKZ134" s="129"/>
      <c r="MLA134" s="129"/>
      <c r="MLB134" s="129"/>
      <c r="MLC134" s="129"/>
      <c r="MLD134" s="129"/>
      <c r="MLE134" s="129"/>
      <c r="MLF134" s="129"/>
      <c r="MLG134" s="129"/>
      <c r="MLH134" s="129"/>
      <c r="MLI134" s="129"/>
      <c r="MLJ134" s="129"/>
      <c r="MLK134" s="129"/>
      <c r="MLL134" s="129"/>
      <c r="MLM134" s="129"/>
      <c r="MLN134" s="129"/>
      <c r="MLO134" s="129"/>
      <c r="MLP134" s="129"/>
      <c r="MLQ134" s="129"/>
      <c r="MLR134" s="129"/>
      <c r="MLS134" s="129"/>
      <c r="MLT134" s="129"/>
      <c r="MLU134" s="129"/>
      <c r="MLV134" s="129"/>
      <c r="MLW134" s="129"/>
      <c r="MLX134" s="129"/>
      <c r="MLY134" s="129"/>
      <c r="MLZ134" s="129"/>
      <c r="MMA134" s="129"/>
      <c r="MMB134" s="129"/>
      <c r="MMC134" s="129"/>
      <c r="MMD134" s="129"/>
      <c r="MME134" s="129"/>
      <c r="MMF134" s="129"/>
      <c r="MMG134" s="129"/>
      <c r="MMH134" s="129"/>
      <c r="MMI134" s="129"/>
      <c r="MMJ134" s="129"/>
      <c r="MMK134" s="129"/>
      <c r="MML134" s="129"/>
      <c r="MMM134" s="129"/>
      <c r="MMN134" s="129"/>
      <c r="MMO134" s="129"/>
      <c r="MMP134" s="129"/>
      <c r="MMQ134" s="129"/>
      <c r="MMR134" s="129"/>
      <c r="MMS134" s="129"/>
      <c r="MMT134" s="129"/>
      <c r="MMU134" s="129"/>
      <c r="MMV134" s="129"/>
      <c r="MMW134" s="129"/>
      <c r="MMX134" s="129"/>
      <c r="MMY134" s="129"/>
      <c r="MMZ134" s="129"/>
      <c r="MNA134" s="129"/>
      <c r="MNB134" s="129"/>
      <c r="MNC134" s="129"/>
      <c r="MND134" s="129"/>
      <c r="MNE134" s="129"/>
      <c r="MNF134" s="129"/>
      <c r="MNG134" s="129"/>
      <c r="MNH134" s="129"/>
      <c r="MNI134" s="129"/>
      <c r="MNJ134" s="129"/>
      <c r="MNK134" s="129"/>
      <c r="MNL134" s="129"/>
      <c r="MNM134" s="129"/>
      <c r="MNN134" s="129"/>
      <c r="MNO134" s="129"/>
      <c r="MNP134" s="129"/>
      <c r="MNQ134" s="129"/>
      <c r="MNR134" s="129"/>
      <c r="MNS134" s="129"/>
      <c r="MNT134" s="129"/>
      <c r="MNU134" s="129"/>
      <c r="MNV134" s="129"/>
      <c r="MNW134" s="129"/>
      <c r="MNX134" s="129"/>
      <c r="MNY134" s="129"/>
      <c r="MNZ134" s="129"/>
      <c r="MOA134" s="129"/>
      <c r="MOB134" s="129"/>
      <c r="MOC134" s="129"/>
      <c r="MOD134" s="129"/>
      <c r="MOE134" s="129"/>
      <c r="MOF134" s="129"/>
      <c r="MOG134" s="129"/>
      <c r="MOH134" s="129"/>
      <c r="MOI134" s="129"/>
      <c r="MOJ134" s="129"/>
      <c r="MOK134" s="129"/>
      <c r="MOL134" s="129"/>
      <c r="MOM134" s="129"/>
      <c r="MON134" s="129"/>
      <c r="MOO134" s="129"/>
      <c r="MOP134" s="129"/>
      <c r="MOQ134" s="129"/>
      <c r="MOR134" s="129"/>
      <c r="MOS134" s="129"/>
      <c r="MOT134" s="129"/>
      <c r="MOU134" s="129"/>
      <c r="MOV134" s="129"/>
      <c r="MOW134" s="129"/>
      <c r="MOX134" s="129"/>
      <c r="MOY134" s="129"/>
      <c r="MOZ134" s="129"/>
      <c r="MPA134" s="129"/>
      <c r="MPB134" s="129"/>
      <c r="MPC134" s="129"/>
      <c r="MPD134" s="129"/>
      <c r="MPE134" s="129"/>
      <c r="MPF134" s="129"/>
      <c r="MPG134" s="129"/>
      <c r="MPH134" s="129"/>
      <c r="MPI134" s="129"/>
      <c r="MPJ134" s="129"/>
      <c r="MPK134" s="129"/>
      <c r="MPL134" s="129"/>
      <c r="MPM134" s="129"/>
      <c r="MPN134" s="129"/>
      <c r="MPO134" s="129"/>
      <c r="MPP134" s="129"/>
      <c r="MPQ134" s="129"/>
      <c r="MPR134" s="129"/>
      <c r="MPS134" s="129"/>
      <c r="MPT134" s="129"/>
      <c r="MPU134" s="129"/>
      <c r="MPV134" s="129"/>
      <c r="MPW134" s="129"/>
      <c r="MPX134" s="129"/>
      <c r="MPY134" s="129"/>
      <c r="MPZ134" s="129"/>
      <c r="MQA134" s="129"/>
      <c r="MQB134" s="129"/>
      <c r="MQC134" s="129"/>
      <c r="MQD134" s="129"/>
      <c r="MQE134" s="129"/>
      <c r="MQF134" s="129"/>
      <c r="MQG134" s="129"/>
      <c r="MQH134" s="129"/>
      <c r="MQI134" s="129"/>
      <c r="MQJ134" s="129"/>
      <c r="MQK134" s="129"/>
      <c r="MQL134" s="129"/>
      <c r="MQM134" s="129"/>
      <c r="MQN134" s="129"/>
      <c r="MQO134" s="129"/>
      <c r="MQP134" s="129"/>
      <c r="MQQ134" s="129"/>
      <c r="MQR134" s="129"/>
      <c r="MQS134" s="129"/>
      <c r="MQT134" s="129"/>
      <c r="MQU134" s="129"/>
      <c r="MQV134" s="129"/>
      <c r="MQW134" s="129"/>
      <c r="MQX134" s="129"/>
      <c r="MQY134" s="129"/>
      <c r="MQZ134" s="129"/>
      <c r="MRA134" s="129"/>
      <c r="MRB134" s="129"/>
      <c r="MRC134" s="129"/>
      <c r="MRD134" s="129"/>
      <c r="MRE134" s="129"/>
      <c r="MRF134" s="129"/>
      <c r="MRG134" s="129"/>
      <c r="MRH134" s="129"/>
      <c r="MRI134" s="129"/>
      <c r="MRJ134" s="129"/>
      <c r="MRK134" s="129"/>
      <c r="MRL134" s="129"/>
      <c r="MRM134" s="129"/>
      <c r="MRN134" s="129"/>
      <c r="MRO134" s="129"/>
      <c r="MRP134" s="129"/>
      <c r="MRQ134" s="129"/>
      <c r="MRR134" s="129"/>
      <c r="MRS134" s="129"/>
      <c r="MRT134" s="129"/>
      <c r="MRU134" s="129"/>
      <c r="MRV134" s="129"/>
      <c r="MRW134" s="129"/>
      <c r="MRX134" s="129"/>
      <c r="MRY134" s="129"/>
      <c r="MRZ134" s="129"/>
      <c r="MSA134" s="129"/>
      <c r="MSB134" s="129"/>
      <c r="MSC134" s="129"/>
      <c r="MSD134" s="129"/>
      <c r="MSE134" s="129"/>
      <c r="MSF134" s="129"/>
      <c r="MSG134" s="129"/>
      <c r="MSH134" s="129"/>
      <c r="MSI134" s="129"/>
      <c r="MSJ134" s="129"/>
      <c r="MSK134" s="129"/>
      <c r="MSL134" s="129"/>
      <c r="MSM134" s="129"/>
      <c r="MSN134" s="129"/>
      <c r="MSO134" s="129"/>
      <c r="MSP134" s="129"/>
      <c r="MSQ134" s="129"/>
      <c r="MSR134" s="129"/>
      <c r="MSS134" s="129"/>
      <c r="MST134" s="129"/>
      <c r="MSU134" s="129"/>
      <c r="MSV134" s="129"/>
      <c r="MSW134" s="129"/>
      <c r="MSX134" s="129"/>
      <c r="MSY134" s="129"/>
      <c r="MSZ134" s="129"/>
      <c r="MTA134" s="129"/>
      <c r="MTB134" s="129"/>
      <c r="MTC134" s="129"/>
      <c r="MTD134" s="129"/>
      <c r="MTE134" s="129"/>
      <c r="MTF134" s="129"/>
      <c r="MTG134" s="129"/>
      <c r="MTH134" s="129"/>
      <c r="MTI134" s="129"/>
      <c r="MTJ134" s="129"/>
      <c r="MTK134" s="129"/>
      <c r="MTL134" s="129"/>
      <c r="MTM134" s="129"/>
      <c r="MTN134" s="129"/>
      <c r="MTO134" s="129"/>
      <c r="MTP134" s="129"/>
      <c r="MTQ134" s="129"/>
      <c r="MTR134" s="129"/>
      <c r="MTS134" s="129"/>
      <c r="MTT134" s="129"/>
      <c r="MTU134" s="129"/>
      <c r="MTV134" s="129"/>
      <c r="MTW134" s="129"/>
      <c r="MTX134" s="129"/>
      <c r="MTY134" s="129"/>
      <c r="MTZ134" s="129"/>
      <c r="MUA134" s="129"/>
      <c r="MUB134" s="129"/>
      <c r="MUC134" s="129"/>
      <c r="MUD134" s="129"/>
      <c r="MUE134" s="129"/>
      <c r="MUF134" s="129"/>
      <c r="MUG134" s="129"/>
      <c r="MUH134" s="129"/>
      <c r="MUI134" s="129"/>
      <c r="MUJ134" s="129"/>
      <c r="MUK134" s="129"/>
      <c r="MUL134" s="129"/>
      <c r="MUM134" s="129"/>
      <c r="MUN134" s="129"/>
      <c r="MUO134" s="129"/>
      <c r="MUP134" s="129"/>
      <c r="MUQ134" s="129"/>
      <c r="MUR134" s="129"/>
      <c r="MUS134" s="129"/>
      <c r="MUT134" s="129"/>
      <c r="MUU134" s="129"/>
      <c r="MUV134" s="129"/>
      <c r="MUW134" s="129"/>
      <c r="MUX134" s="129"/>
      <c r="MUY134" s="129"/>
      <c r="MUZ134" s="129"/>
      <c r="MVA134" s="129"/>
      <c r="MVB134" s="129"/>
      <c r="MVC134" s="129"/>
      <c r="MVD134" s="129"/>
      <c r="MVE134" s="129"/>
      <c r="MVF134" s="129"/>
      <c r="MVG134" s="129"/>
      <c r="MVH134" s="129"/>
      <c r="MVI134" s="129"/>
      <c r="MVJ134" s="129"/>
      <c r="MVK134" s="129"/>
      <c r="MVL134" s="129"/>
      <c r="MVM134" s="129"/>
      <c r="MVN134" s="129"/>
      <c r="MVO134" s="129"/>
      <c r="MVP134" s="129"/>
      <c r="MVQ134" s="129"/>
      <c r="MVR134" s="129"/>
      <c r="MVS134" s="129"/>
      <c r="MVT134" s="129"/>
      <c r="MVU134" s="129"/>
      <c r="MVV134" s="129"/>
      <c r="MVW134" s="129"/>
      <c r="MVX134" s="129"/>
      <c r="MVY134" s="129"/>
      <c r="MVZ134" s="129"/>
      <c r="MWA134" s="129"/>
      <c r="MWB134" s="129"/>
      <c r="MWC134" s="129"/>
      <c r="MWD134" s="129"/>
      <c r="MWE134" s="129"/>
      <c r="MWF134" s="129"/>
      <c r="MWG134" s="129"/>
      <c r="MWH134" s="129"/>
      <c r="MWI134" s="129"/>
      <c r="MWJ134" s="129"/>
      <c r="MWK134" s="129"/>
      <c r="MWL134" s="129"/>
      <c r="MWM134" s="129"/>
      <c r="MWN134" s="129"/>
      <c r="MWO134" s="129"/>
      <c r="MWP134" s="129"/>
      <c r="MWQ134" s="129"/>
      <c r="MWR134" s="129"/>
      <c r="MWS134" s="129"/>
      <c r="MWT134" s="129"/>
      <c r="MWU134" s="129"/>
      <c r="MWV134" s="129"/>
      <c r="MWW134" s="129"/>
      <c r="MWX134" s="129"/>
      <c r="MWY134" s="129"/>
      <c r="MWZ134" s="129"/>
      <c r="MXA134" s="129"/>
      <c r="MXB134" s="129"/>
      <c r="MXC134" s="129"/>
      <c r="MXD134" s="129"/>
      <c r="MXE134" s="129"/>
      <c r="MXF134" s="129"/>
      <c r="MXG134" s="129"/>
      <c r="MXH134" s="129"/>
      <c r="MXI134" s="129"/>
      <c r="MXJ134" s="129"/>
      <c r="MXK134" s="129"/>
      <c r="MXL134" s="129"/>
      <c r="MXM134" s="129"/>
      <c r="MXN134" s="129"/>
      <c r="MXO134" s="129"/>
      <c r="MXP134" s="129"/>
      <c r="MXQ134" s="129"/>
      <c r="MXR134" s="129"/>
      <c r="MXS134" s="129"/>
      <c r="MXT134" s="129"/>
      <c r="MXU134" s="129"/>
      <c r="MXV134" s="129"/>
      <c r="MXW134" s="129"/>
      <c r="MXX134" s="129"/>
      <c r="MXY134" s="129"/>
      <c r="MXZ134" s="129"/>
      <c r="MYA134" s="129"/>
      <c r="MYB134" s="129"/>
      <c r="MYC134" s="129"/>
      <c r="MYD134" s="129"/>
      <c r="MYE134" s="129"/>
      <c r="MYF134" s="129"/>
      <c r="MYG134" s="129"/>
      <c r="MYH134" s="129"/>
      <c r="MYI134" s="129"/>
      <c r="MYJ134" s="129"/>
      <c r="MYK134" s="129"/>
      <c r="MYL134" s="129"/>
      <c r="MYM134" s="129"/>
      <c r="MYN134" s="129"/>
      <c r="MYO134" s="129"/>
      <c r="MYP134" s="129"/>
      <c r="MYQ134" s="129"/>
      <c r="MYR134" s="129"/>
      <c r="MYS134" s="129"/>
      <c r="MYT134" s="129"/>
      <c r="MYU134" s="129"/>
      <c r="MYV134" s="129"/>
      <c r="MYW134" s="129"/>
      <c r="MYX134" s="129"/>
      <c r="MYY134" s="129"/>
      <c r="MYZ134" s="129"/>
      <c r="MZA134" s="129"/>
      <c r="MZB134" s="129"/>
      <c r="MZC134" s="129"/>
      <c r="MZD134" s="129"/>
      <c r="MZE134" s="129"/>
      <c r="MZF134" s="129"/>
      <c r="MZG134" s="129"/>
      <c r="MZH134" s="129"/>
      <c r="MZI134" s="129"/>
      <c r="MZJ134" s="129"/>
      <c r="MZK134" s="129"/>
      <c r="MZL134" s="129"/>
      <c r="MZM134" s="129"/>
      <c r="MZN134" s="129"/>
      <c r="MZO134" s="129"/>
      <c r="MZP134" s="129"/>
      <c r="MZQ134" s="129"/>
      <c r="MZR134" s="129"/>
      <c r="MZS134" s="129"/>
      <c r="MZT134" s="129"/>
      <c r="MZU134" s="129"/>
      <c r="MZV134" s="129"/>
      <c r="MZW134" s="129"/>
      <c r="MZX134" s="129"/>
      <c r="MZY134" s="129"/>
      <c r="MZZ134" s="129"/>
      <c r="NAA134" s="129"/>
      <c r="NAB134" s="129"/>
      <c r="NAC134" s="129"/>
      <c r="NAD134" s="129"/>
      <c r="NAE134" s="129"/>
      <c r="NAF134" s="129"/>
      <c r="NAG134" s="129"/>
      <c r="NAH134" s="129"/>
      <c r="NAI134" s="129"/>
      <c r="NAJ134" s="129"/>
      <c r="NAK134" s="129"/>
      <c r="NAL134" s="129"/>
      <c r="NAM134" s="129"/>
      <c r="NAN134" s="129"/>
      <c r="NAO134" s="129"/>
      <c r="NAP134" s="129"/>
      <c r="NAQ134" s="129"/>
      <c r="NAR134" s="129"/>
      <c r="NAS134" s="129"/>
      <c r="NAT134" s="129"/>
      <c r="NAU134" s="129"/>
      <c r="NAV134" s="129"/>
      <c r="NAW134" s="129"/>
      <c r="NAX134" s="129"/>
      <c r="NAY134" s="129"/>
      <c r="NAZ134" s="129"/>
      <c r="NBA134" s="129"/>
      <c r="NBB134" s="129"/>
      <c r="NBC134" s="129"/>
      <c r="NBD134" s="129"/>
      <c r="NBE134" s="129"/>
      <c r="NBF134" s="129"/>
      <c r="NBG134" s="129"/>
      <c r="NBH134" s="129"/>
      <c r="NBI134" s="129"/>
      <c r="NBJ134" s="129"/>
      <c r="NBK134" s="129"/>
      <c r="NBL134" s="129"/>
      <c r="NBM134" s="129"/>
      <c r="NBN134" s="129"/>
      <c r="NBO134" s="129"/>
      <c r="NBP134" s="129"/>
      <c r="NBQ134" s="129"/>
      <c r="NBR134" s="129"/>
      <c r="NBS134" s="129"/>
      <c r="NBT134" s="129"/>
      <c r="NBU134" s="129"/>
      <c r="NBV134" s="129"/>
      <c r="NBW134" s="129"/>
      <c r="NBX134" s="129"/>
      <c r="NBY134" s="129"/>
      <c r="NBZ134" s="129"/>
      <c r="NCA134" s="129"/>
      <c r="NCB134" s="129"/>
      <c r="NCC134" s="129"/>
      <c r="NCD134" s="129"/>
      <c r="NCE134" s="129"/>
      <c r="NCF134" s="129"/>
      <c r="NCG134" s="129"/>
      <c r="NCH134" s="129"/>
      <c r="NCI134" s="129"/>
      <c r="NCJ134" s="129"/>
      <c r="NCK134" s="129"/>
      <c r="NCL134" s="129"/>
      <c r="NCM134" s="129"/>
      <c r="NCN134" s="129"/>
      <c r="NCO134" s="129"/>
      <c r="NCP134" s="129"/>
      <c r="NCQ134" s="129"/>
      <c r="NCR134" s="129"/>
      <c r="NCS134" s="129"/>
      <c r="NCT134" s="129"/>
      <c r="NCU134" s="129"/>
      <c r="NCV134" s="129"/>
      <c r="NCW134" s="129"/>
      <c r="NCX134" s="129"/>
      <c r="NCY134" s="129"/>
      <c r="NCZ134" s="129"/>
      <c r="NDA134" s="129"/>
      <c r="NDB134" s="129"/>
      <c r="NDC134" s="129"/>
      <c r="NDD134" s="129"/>
      <c r="NDE134" s="129"/>
      <c r="NDF134" s="129"/>
      <c r="NDG134" s="129"/>
      <c r="NDH134" s="129"/>
      <c r="NDI134" s="129"/>
      <c r="NDJ134" s="129"/>
      <c r="NDK134" s="129"/>
      <c r="NDL134" s="129"/>
      <c r="NDM134" s="129"/>
      <c r="NDN134" s="129"/>
      <c r="NDO134" s="129"/>
      <c r="NDP134" s="129"/>
      <c r="NDQ134" s="129"/>
      <c r="NDR134" s="129"/>
      <c r="NDS134" s="129"/>
      <c r="NDT134" s="129"/>
      <c r="NDU134" s="129"/>
      <c r="NDV134" s="129"/>
      <c r="NDW134" s="129"/>
      <c r="NDX134" s="129"/>
      <c r="NDY134" s="129"/>
      <c r="NDZ134" s="129"/>
      <c r="NEA134" s="129"/>
      <c r="NEB134" s="129"/>
      <c r="NEC134" s="129"/>
      <c r="NED134" s="129"/>
      <c r="NEE134" s="129"/>
      <c r="NEF134" s="129"/>
      <c r="NEG134" s="129"/>
      <c r="NEH134" s="129"/>
      <c r="NEI134" s="129"/>
      <c r="NEJ134" s="129"/>
      <c r="NEK134" s="129"/>
      <c r="NEL134" s="129"/>
      <c r="NEM134" s="129"/>
      <c r="NEN134" s="129"/>
      <c r="NEO134" s="129"/>
      <c r="NEP134" s="129"/>
      <c r="NEQ134" s="129"/>
      <c r="NER134" s="129"/>
      <c r="NES134" s="129"/>
      <c r="NET134" s="129"/>
      <c r="NEU134" s="129"/>
      <c r="NEV134" s="129"/>
      <c r="NEW134" s="129"/>
      <c r="NEX134" s="129"/>
      <c r="NEY134" s="129"/>
      <c r="NEZ134" s="129"/>
      <c r="NFA134" s="129"/>
      <c r="NFB134" s="129"/>
      <c r="NFC134" s="129"/>
      <c r="NFD134" s="129"/>
      <c r="NFE134" s="129"/>
      <c r="NFF134" s="129"/>
      <c r="NFG134" s="129"/>
      <c r="NFH134" s="129"/>
      <c r="NFI134" s="129"/>
      <c r="NFJ134" s="129"/>
      <c r="NFK134" s="129"/>
      <c r="NFL134" s="129"/>
      <c r="NFM134" s="129"/>
      <c r="NFN134" s="129"/>
      <c r="NFO134" s="129"/>
      <c r="NFP134" s="129"/>
      <c r="NFQ134" s="129"/>
      <c r="NFR134" s="129"/>
      <c r="NFS134" s="129"/>
      <c r="NFT134" s="129"/>
      <c r="NFU134" s="129"/>
      <c r="NFV134" s="129"/>
      <c r="NFW134" s="129"/>
      <c r="NFX134" s="129"/>
      <c r="NFY134" s="129"/>
      <c r="NFZ134" s="129"/>
      <c r="NGA134" s="129"/>
      <c r="NGB134" s="129"/>
      <c r="NGC134" s="129"/>
      <c r="NGD134" s="129"/>
      <c r="NGE134" s="129"/>
      <c r="NGF134" s="129"/>
      <c r="NGG134" s="129"/>
      <c r="NGH134" s="129"/>
      <c r="NGI134" s="129"/>
      <c r="NGJ134" s="129"/>
      <c r="NGK134" s="129"/>
      <c r="NGL134" s="129"/>
      <c r="NGM134" s="129"/>
      <c r="NGN134" s="129"/>
      <c r="NGO134" s="129"/>
      <c r="NGP134" s="129"/>
      <c r="NGQ134" s="129"/>
      <c r="NGR134" s="129"/>
      <c r="NGS134" s="129"/>
      <c r="NGT134" s="129"/>
      <c r="NGU134" s="129"/>
      <c r="NGV134" s="129"/>
      <c r="NGW134" s="129"/>
      <c r="NGX134" s="129"/>
      <c r="NGY134" s="129"/>
      <c r="NGZ134" s="129"/>
      <c r="NHA134" s="129"/>
      <c r="NHB134" s="129"/>
      <c r="NHC134" s="129"/>
      <c r="NHD134" s="129"/>
      <c r="NHE134" s="129"/>
      <c r="NHF134" s="129"/>
      <c r="NHG134" s="129"/>
      <c r="NHH134" s="129"/>
      <c r="NHI134" s="129"/>
      <c r="NHJ134" s="129"/>
      <c r="NHK134" s="129"/>
      <c r="NHL134" s="129"/>
      <c r="NHM134" s="129"/>
      <c r="NHN134" s="129"/>
      <c r="NHO134" s="129"/>
      <c r="NHP134" s="129"/>
      <c r="NHQ134" s="129"/>
      <c r="NHR134" s="129"/>
      <c r="NHS134" s="129"/>
      <c r="NHT134" s="129"/>
      <c r="NHU134" s="129"/>
      <c r="NHV134" s="129"/>
      <c r="NHW134" s="129"/>
      <c r="NHX134" s="129"/>
      <c r="NHY134" s="129"/>
      <c r="NHZ134" s="129"/>
      <c r="NIA134" s="129"/>
      <c r="NIB134" s="129"/>
      <c r="NIC134" s="129"/>
      <c r="NID134" s="129"/>
      <c r="NIE134" s="129"/>
      <c r="NIF134" s="129"/>
      <c r="NIG134" s="129"/>
      <c r="NIH134" s="129"/>
      <c r="NII134" s="129"/>
      <c r="NIJ134" s="129"/>
      <c r="NIK134" s="129"/>
      <c r="NIL134" s="129"/>
      <c r="NIM134" s="129"/>
      <c r="NIN134" s="129"/>
      <c r="NIO134" s="129"/>
      <c r="NIP134" s="129"/>
      <c r="NIQ134" s="129"/>
      <c r="NIR134" s="129"/>
      <c r="NIS134" s="129"/>
      <c r="NIT134" s="129"/>
      <c r="NIU134" s="129"/>
      <c r="NIV134" s="129"/>
      <c r="NIW134" s="129"/>
      <c r="NIX134" s="129"/>
      <c r="NIY134" s="129"/>
      <c r="NIZ134" s="129"/>
      <c r="NJA134" s="129"/>
      <c r="NJB134" s="129"/>
      <c r="NJC134" s="129"/>
      <c r="NJD134" s="129"/>
      <c r="NJE134" s="129"/>
      <c r="NJF134" s="129"/>
      <c r="NJG134" s="129"/>
      <c r="NJH134" s="129"/>
      <c r="NJI134" s="129"/>
      <c r="NJJ134" s="129"/>
      <c r="NJK134" s="129"/>
      <c r="NJL134" s="129"/>
      <c r="NJM134" s="129"/>
      <c r="NJN134" s="129"/>
      <c r="NJO134" s="129"/>
      <c r="NJP134" s="129"/>
      <c r="NJQ134" s="129"/>
      <c r="NJR134" s="129"/>
      <c r="NJS134" s="129"/>
      <c r="NJT134" s="129"/>
      <c r="NJU134" s="129"/>
      <c r="NJV134" s="129"/>
      <c r="NJW134" s="129"/>
      <c r="NJX134" s="129"/>
      <c r="NJY134" s="129"/>
      <c r="NJZ134" s="129"/>
      <c r="NKA134" s="129"/>
      <c r="NKB134" s="129"/>
      <c r="NKC134" s="129"/>
      <c r="NKD134" s="129"/>
      <c r="NKE134" s="129"/>
      <c r="NKF134" s="129"/>
      <c r="NKG134" s="129"/>
      <c r="NKH134" s="129"/>
      <c r="NKI134" s="129"/>
      <c r="NKJ134" s="129"/>
      <c r="NKK134" s="129"/>
      <c r="NKL134" s="129"/>
      <c r="NKM134" s="129"/>
      <c r="NKN134" s="129"/>
      <c r="NKO134" s="129"/>
      <c r="NKP134" s="129"/>
      <c r="NKQ134" s="129"/>
      <c r="NKR134" s="129"/>
      <c r="NKS134" s="129"/>
      <c r="NKT134" s="129"/>
      <c r="NKU134" s="129"/>
      <c r="NKV134" s="129"/>
      <c r="NKW134" s="129"/>
      <c r="NKX134" s="129"/>
      <c r="NKY134" s="129"/>
      <c r="NKZ134" s="129"/>
      <c r="NLA134" s="129"/>
      <c r="NLB134" s="129"/>
      <c r="NLC134" s="129"/>
      <c r="NLD134" s="129"/>
      <c r="NLE134" s="129"/>
      <c r="NLF134" s="129"/>
      <c r="NLG134" s="129"/>
      <c r="NLH134" s="129"/>
      <c r="NLI134" s="129"/>
      <c r="NLJ134" s="129"/>
      <c r="NLK134" s="129"/>
      <c r="NLL134" s="129"/>
      <c r="NLM134" s="129"/>
      <c r="NLN134" s="129"/>
      <c r="NLO134" s="129"/>
      <c r="NLP134" s="129"/>
      <c r="NLQ134" s="129"/>
      <c r="NLR134" s="129"/>
      <c r="NLS134" s="129"/>
      <c r="NLT134" s="129"/>
      <c r="NLU134" s="129"/>
      <c r="NLV134" s="129"/>
      <c r="NLW134" s="129"/>
      <c r="NLX134" s="129"/>
      <c r="NLY134" s="129"/>
      <c r="NLZ134" s="129"/>
      <c r="NMA134" s="129"/>
      <c r="NMB134" s="129"/>
      <c r="NMC134" s="129"/>
      <c r="NMD134" s="129"/>
      <c r="NME134" s="129"/>
      <c r="NMF134" s="129"/>
      <c r="NMG134" s="129"/>
      <c r="NMH134" s="129"/>
      <c r="NMI134" s="129"/>
      <c r="NMJ134" s="129"/>
      <c r="NMK134" s="129"/>
      <c r="NML134" s="129"/>
      <c r="NMM134" s="129"/>
      <c r="NMN134" s="129"/>
      <c r="NMO134" s="129"/>
      <c r="NMP134" s="129"/>
      <c r="NMQ134" s="129"/>
      <c r="NMR134" s="129"/>
      <c r="NMS134" s="129"/>
      <c r="NMT134" s="129"/>
      <c r="NMU134" s="129"/>
      <c r="NMV134" s="129"/>
      <c r="NMW134" s="129"/>
      <c r="NMX134" s="129"/>
      <c r="NMY134" s="129"/>
      <c r="NMZ134" s="129"/>
      <c r="NNA134" s="129"/>
      <c r="NNB134" s="129"/>
      <c r="NNC134" s="129"/>
      <c r="NND134" s="129"/>
      <c r="NNE134" s="129"/>
      <c r="NNF134" s="129"/>
      <c r="NNG134" s="129"/>
      <c r="NNH134" s="129"/>
      <c r="NNI134" s="129"/>
      <c r="NNJ134" s="129"/>
      <c r="NNK134" s="129"/>
      <c r="NNL134" s="129"/>
      <c r="NNM134" s="129"/>
      <c r="NNN134" s="129"/>
      <c r="NNO134" s="129"/>
      <c r="NNP134" s="129"/>
      <c r="NNQ134" s="129"/>
      <c r="NNR134" s="129"/>
      <c r="NNS134" s="129"/>
      <c r="NNT134" s="129"/>
      <c r="NNU134" s="129"/>
      <c r="NNV134" s="129"/>
      <c r="NNW134" s="129"/>
      <c r="NNX134" s="129"/>
      <c r="NNY134" s="129"/>
      <c r="NNZ134" s="129"/>
      <c r="NOA134" s="129"/>
      <c r="NOB134" s="129"/>
      <c r="NOC134" s="129"/>
      <c r="NOD134" s="129"/>
      <c r="NOE134" s="129"/>
      <c r="NOF134" s="129"/>
      <c r="NOG134" s="129"/>
      <c r="NOH134" s="129"/>
      <c r="NOI134" s="129"/>
      <c r="NOJ134" s="129"/>
      <c r="NOK134" s="129"/>
      <c r="NOL134" s="129"/>
      <c r="NOM134" s="129"/>
      <c r="NON134" s="129"/>
      <c r="NOO134" s="129"/>
      <c r="NOP134" s="129"/>
      <c r="NOQ134" s="129"/>
      <c r="NOR134" s="129"/>
      <c r="NOS134" s="129"/>
      <c r="NOT134" s="129"/>
      <c r="NOU134" s="129"/>
      <c r="NOV134" s="129"/>
      <c r="NOW134" s="129"/>
      <c r="NOX134" s="129"/>
      <c r="NOY134" s="129"/>
      <c r="NOZ134" s="129"/>
      <c r="NPA134" s="129"/>
      <c r="NPB134" s="129"/>
      <c r="NPC134" s="129"/>
      <c r="NPD134" s="129"/>
      <c r="NPE134" s="129"/>
      <c r="NPF134" s="129"/>
      <c r="NPG134" s="129"/>
      <c r="NPH134" s="129"/>
      <c r="NPI134" s="129"/>
      <c r="NPJ134" s="129"/>
      <c r="NPK134" s="129"/>
      <c r="NPL134" s="129"/>
      <c r="NPM134" s="129"/>
      <c r="NPN134" s="129"/>
      <c r="NPO134" s="129"/>
      <c r="NPP134" s="129"/>
      <c r="NPQ134" s="129"/>
      <c r="NPR134" s="129"/>
      <c r="NPS134" s="129"/>
      <c r="NPT134" s="129"/>
      <c r="NPU134" s="129"/>
      <c r="NPV134" s="129"/>
      <c r="NPW134" s="129"/>
      <c r="NPX134" s="129"/>
      <c r="NPY134" s="129"/>
      <c r="NPZ134" s="129"/>
      <c r="NQA134" s="129"/>
      <c r="NQB134" s="129"/>
      <c r="NQC134" s="129"/>
      <c r="NQD134" s="129"/>
      <c r="NQE134" s="129"/>
      <c r="NQF134" s="129"/>
      <c r="NQG134" s="129"/>
      <c r="NQH134" s="129"/>
      <c r="NQI134" s="129"/>
      <c r="NQJ134" s="129"/>
      <c r="NQK134" s="129"/>
      <c r="NQL134" s="129"/>
      <c r="NQM134" s="129"/>
      <c r="NQN134" s="129"/>
      <c r="NQO134" s="129"/>
      <c r="NQP134" s="129"/>
      <c r="NQQ134" s="129"/>
      <c r="NQR134" s="129"/>
      <c r="NQS134" s="129"/>
      <c r="NQT134" s="129"/>
      <c r="NQU134" s="129"/>
      <c r="NQV134" s="129"/>
      <c r="NQW134" s="129"/>
      <c r="NQX134" s="129"/>
      <c r="NQY134" s="129"/>
      <c r="NQZ134" s="129"/>
      <c r="NRA134" s="129"/>
      <c r="NRB134" s="129"/>
      <c r="NRC134" s="129"/>
      <c r="NRD134" s="129"/>
      <c r="NRE134" s="129"/>
      <c r="NRF134" s="129"/>
      <c r="NRG134" s="129"/>
      <c r="NRH134" s="129"/>
      <c r="NRI134" s="129"/>
      <c r="NRJ134" s="129"/>
      <c r="NRK134" s="129"/>
      <c r="NRL134" s="129"/>
      <c r="NRM134" s="129"/>
      <c r="NRN134" s="129"/>
      <c r="NRO134" s="129"/>
      <c r="NRP134" s="129"/>
      <c r="NRQ134" s="129"/>
      <c r="NRR134" s="129"/>
      <c r="NRS134" s="129"/>
      <c r="NRT134" s="129"/>
      <c r="NRU134" s="129"/>
      <c r="NRV134" s="129"/>
      <c r="NRW134" s="129"/>
      <c r="NRX134" s="129"/>
      <c r="NRY134" s="129"/>
      <c r="NRZ134" s="129"/>
      <c r="NSA134" s="129"/>
      <c r="NSB134" s="129"/>
      <c r="NSC134" s="129"/>
      <c r="NSD134" s="129"/>
      <c r="NSE134" s="129"/>
      <c r="NSF134" s="129"/>
      <c r="NSG134" s="129"/>
      <c r="NSH134" s="129"/>
      <c r="NSI134" s="129"/>
      <c r="NSJ134" s="129"/>
      <c r="NSK134" s="129"/>
      <c r="NSL134" s="129"/>
      <c r="NSM134" s="129"/>
      <c r="NSN134" s="129"/>
      <c r="NSO134" s="129"/>
      <c r="NSP134" s="129"/>
      <c r="NSQ134" s="129"/>
      <c r="NSR134" s="129"/>
      <c r="NSS134" s="129"/>
      <c r="NST134" s="129"/>
      <c r="NSU134" s="129"/>
      <c r="NSV134" s="129"/>
      <c r="NSW134" s="129"/>
      <c r="NSX134" s="129"/>
      <c r="NSY134" s="129"/>
      <c r="NSZ134" s="129"/>
      <c r="NTA134" s="129"/>
      <c r="NTB134" s="129"/>
      <c r="NTC134" s="129"/>
      <c r="NTD134" s="129"/>
      <c r="NTE134" s="129"/>
      <c r="NTF134" s="129"/>
      <c r="NTG134" s="129"/>
      <c r="NTH134" s="129"/>
      <c r="NTI134" s="129"/>
      <c r="NTJ134" s="129"/>
      <c r="NTK134" s="129"/>
      <c r="NTL134" s="129"/>
      <c r="NTM134" s="129"/>
      <c r="NTN134" s="129"/>
      <c r="NTO134" s="129"/>
      <c r="NTP134" s="129"/>
      <c r="NTQ134" s="129"/>
      <c r="NTR134" s="129"/>
      <c r="NTS134" s="129"/>
      <c r="NTT134" s="129"/>
      <c r="NTU134" s="129"/>
      <c r="NTV134" s="129"/>
      <c r="NTW134" s="129"/>
      <c r="NTX134" s="129"/>
      <c r="NTY134" s="129"/>
      <c r="NTZ134" s="129"/>
      <c r="NUA134" s="129"/>
      <c r="NUB134" s="129"/>
      <c r="NUC134" s="129"/>
      <c r="NUD134" s="129"/>
      <c r="NUE134" s="129"/>
      <c r="NUF134" s="129"/>
      <c r="NUG134" s="129"/>
      <c r="NUH134" s="129"/>
      <c r="NUI134" s="129"/>
      <c r="NUJ134" s="129"/>
      <c r="NUK134" s="129"/>
      <c r="NUL134" s="129"/>
      <c r="NUM134" s="129"/>
      <c r="NUN134" s="129"/>
      <c r="NUO134" s="129"/>
      <c r="NUP134" s="129"/>
      <c r="NUQ134" s="129"/>
      <c r="NUR134" s="129"/>
      <c r="NUS134" s="129"/>
      <c r="NUT134" s="129"/>
      <c r="NUU134" s="129"/>
      <c r="NUV134" s="129"/>
      <c r="NUW134" s="129"/>
      <c r="NUX134" s="129"/>
      <c r="NUY134" s="129"/>
      <c r="NUZ134" s="129"/>
      <c r="NVA134" s="129"/>
      <c r="NVB134" s="129"/>
      <c r="NVC134" s="129"/>
      <c r="NVD134" s="129"/>
      <c r="NVE134" s="129"/>
      <c r="NVF134" s="129"/>
      <c r="NVG134" s="129"/>
      <c r="NVH134" s="129"/>
      <c r="NVI134" s="129"/>
      <c r="NVJ134" s="129"/>
      <c r="NVK134" s="129"/>
      <c r="NVL134" s="129"/>
      <c r="NVM134" s="129"/>
      <c r="NVN134" s="129"/>
      <c r="NVO134" s="129"/>
      <c r="NVP134" s="129"/>
      <c r="NVQ134" s="129"/>
      <c r="NVR134" s="129"/>
      <c r="NVS134" s="129"/>
      <c r="NVT134" s="129"/>
      <c r="NVU134" s="129"/>
      <c r="NVV134" s="129"/>
      <c r="NVW134" s="129"/>
      <c r="NVX134" s="129"/>
      <c r="NVY134" s="129"/>
      <c r="NVZ134" s="129"/>
      <c r="NWA134" s="129"/>
      <c r="NWB134" s="129"/>
      <c r="NWC134" s="129"/>
      <c r="NWD134" s="129"/>
      <c r="NWE134" s="129"/>
      <c r="NWF134" s="129"/>
      <c r="NWG134" s="129"/>
      <c r="NWH134" s="129"/>
      <c r="NWI134" s="129"/>
      <c r="NWJ134" s="129"/>
      <c r="NWK134" s="129"/>
      <c r="NWL134" s="129"/>
      <c r="NWM134" s="129"/>
      <c r="NWN134" s="129"/>
      <c r="NWO134" s="129"/>
      <c r="NWP134" s="129"/>
      <c r="NWQ134" s="129"/>
      <c r="NWR134" s="129"/>
      <c r="NWS134" s="129"/>
      <c r="NWT134" s="129"/>
      <c r="NWU134" s="129"/>
      <c r="NWV134" s="129"/>
      <c r="NWW134" s="129"/>
      <c r="NWX134" s="129"/>
      <c r="NWY134" s="129"/>
      <c r="NWZ134" s="129"/>
      <c r="NXA134" s="129"/>
      <c r="NXB134" s="129"/>
      <c r="NXC134" s="129"/>
      <c r="NXD134" s="129"/>
      <c r="NXE134" s="129"/>
      <c r="NXF134" s="129"/>
      <c r="NXG134" s="129"/>
      <c r="NXH134" s="129"/>
      <c r="NXI134" s="129"/>
      <c r="NXJ134" s="129"/>
      <c r="NXK134" s="129"/>
      <c r="NXL134" s="129"/>
      <c r="NXM134" s="129"/>
      <c r="NXN134" s="129"/>
      <c r="NXO134" s="129"/>
      <c r="NXP134" s="129"/>
      <c r="NXQ134" s="129"/>
      <c r="NXR134" s="129"/>
      <c r="NXS134" s="129"/>
      <c r="NXT134" s="129"/>
      <c r="NXU134" s="129"/>
      <c r="NXV134" s="129"/>
      <c r="NXW134" s="129"/>
      <c r="NXX134" s="129"/>
      <c r="NXY134" s="129"/>
      <c r="NXZ134" s="129"/>
      <c r="NYA134" s="129"/>
      <c r="NYB134" s="129"/>
      <c r="NYC134" s="129"/>
      <c r="NYD134" s="129"/>
      <c r="NYE134" s="129"/>
      <c r="NYF134" s="129"/>
      <c r="NYG134" s="129"/>
      <c r="NYH134" s="129"/>
      <c r="NYI134" s="129"/>
      <c r="NYJ134" s="129"/>
      <c r="NYK134" s="129"/>
      <c r="NYL134" s="129"/>
      <c r="NYM134" s="129"/>
      <c r="NYN134" s="129"/>
      <c r="NYO134" s="129"/>
      <c r="NYP134" s="129"/>
      <c r="NYQ134" s="129"/>
      <c r="NYR134" s="129"/>
      <c r="NYS134" s="129"/>
      <c r="NYT134" s="129"/>
      <c r="NYU134" s="129"/>
      <c r="NYV134" s="129"/>
      <c r="NYW134" s="129"/>
      <c r="NYX134" s="129"/>
      <c r="NYY134" s="129"/>
      <c r="NYZ134" s="129"/>
      <c r="NZA134" s="129"/>
      <c r="NZB134" s="129"/>
      <c r="NZC134" s="129"/>
      <c r="NZD134" s="129"/>
      <c r="NZE134" s="129"/>
      <c r="NZF134" s="129"/>
      <c r="NZG134" s="129"/>
      <c r="NZH134" s="129"/>
      <c r="NZI134" s="129"/>
      <c r="NZJ134" s="129"/>
      <c r="NZK134" s="129"/>
      <c r="NZL134" s="129"/>
      <c r="NZM134" s="129"/>
      <c r="NZN134" s="129"/>
      <c r="NZO134" s="129"/>
      <c r="NZP134" s="129"/>
      <c r="NZQ134" s="129"/>
      <c r="NZR134" s="129"/>
      <c r="NZS134" s="129"/>
      <c r="NZT134" s="129"/>
      <c r="NZU134" s="129"/>
      <c r="NZV134" s="129"/>
      <c r="NZW134" s="129"/>
      <c r="NZX134" s="129"/>
      <c r="NZY134" s="129"/>
      <c r="NZZ134" s="129"/>
      <c r="OAA134" s="129"/>
      <c r="OAB134" s="129"/>
      <c r="OAC134" s="129"/>
      <c r="OAD134" s="129"/>
      <c r="OAE134" s="129"/>
      <c r="OAF134" s="129"/>
      <c r="OAG134" s="129"/>
      <c r="OAH134" s="129"/>
      <c r="OAI134" s="129"/>
      <c r="OAJ134" s="129"/>
      <c r="OAK134" s="129"/>
      <c r="OAL134" s="129"/>
      <c r="OAM134" s="129"/>
      <c r="OAN134" s="129"/>
      <c r="OAO134" s="129"/>
      <c r="OAP134" s="129"/>
      <c r="OAQ134" s="129"/>
      <c r="OAR134" s="129"/>
      <c r="OAS134" s="129"/>
      <c r="OAT134" s="129"/>
      <c r="OAU134" s="129"/>
      <c r="OAV134" s="129"/>
      <c r="OAW134" s="129"/>
      <c r="OAX134" s="129"/>
      <c r="OAY134" s="129"/>
      <c r="OAZ134" s="129"/>
      <c r="OBA134" s="129"/>
      <c r="OBB134" s="129"/>
      <c r="OBC134" s="129"/>
      <c r="OBD134" s="129"/>
      <c r="OBE134" s="129"/>
      <c r="OBF134" s="129"/>
      <c r="OBG134" s="129"/>
      <c r="OBH134" s="129"/>
      <c r="OBI134" s="129"/>
      <c r="OBJ134" s="129"/>
      <c r="OBK134" s="129"/>
      <c r="OBL134" s="129"/>
      <c r="OBM134" s="129"/>
      <c r="OBN134" s="129"/>
      <c r="OBO134" s="129"/>
      <c r="OBP134" s="129"/>
      <c r="OBQ134" s="129"/>
      <c r="OBR134" s="129"/>
      <c r="OBS134" s="129"/>
      <c r="OBT134" s="129"/>
      <c r="OBU134" s="129"/>
      <c r="OBV134" s="129"/>
      <c r="OBW134" s="129"/>
      <c r="OBX134" s="129"/>
      <c r="OBY134" s="129"/>
      <c r="OBZ134" s="129"/>
      <c r="OCA134" s="129"/>
      <c r="OCB134" s="129"/>
      <c r="OCC134" s="129"/>
      <c r="OCD134" s="129"/>
      <c r="OCE134" s="129"/>
      <c r="OCF134" s="129"/>
      <c r="OCG134" s="129"/>
      <c r="OCH134" s="129"/>
      <c r="OCI134" s="129"/>
      <c r="OCJ134" s="129"/>
      <c r="OCK134" s="129"/>
      <c r="OCL134" s="129"/>
      <c r="OCM134" s="129"/>
      <c r="OCN134" s="129"/>
      <c r="OCO134" s="129"/>
      <c r="OCP134" s="129"/>
      <c r="OCQ134" s="129"/>
      <c r="OCR134" s="129"/>
      <c r="OCS134" s="129"/>
      <c r="OCT134" s="129"/>
      <c r="OCU134" s="129"/>
      <c r="OCV134" s="129"/>
      <c r="OCW134" s="129"/>
      <c r="OCX134" s="129"/>
      <c r="OCY134" s="129"/>
      <c r="OCZ134" s="129"/>
      <c r="ODA134" s="129"/>
      <c r="ODB134" s="129"/>
      <c r="ODC134" s="129"/>
      <c r="ODD134" s="129"/>
      <c r="ODE134" s="129"/>
      <c r="ODF134" s="129"/>
      <c r="ODG134" s="129"/>
      <c r="ODH134" s="129"/>
      <c r="ODI134" s="129"/>
      <c r="ODJ134" s="129"/>
      <c r="ODK134" s="129"/>
      <c r="ODL134" s="129"/>
      <c r="ODM134" s="129"/>
      <c r="ODN134" s="129"/>
      <c r="ODO134" s="129"/>
      <c r="ODP134" s="129"/>
      <c r="ODQ134" s="129"/>
      <c r="ODR134" s="129"/>
      <c r="ODS134" s="129"/>
      <c r="ODT134" s="129"/>
      <c r="ODU134" s="129"/>
      <c r="ODV134" s="129"/>
      <c r="ODW134" s="129"/>
      <c r="ODX134" s="129"/>
      <c r="ODY134" s="129"/>
      <c r="ODZ134" s="129"/>
      <c r="OEA134" s="129"/>
      <c r="OEB134" s="129"/>
      <c r="OEC134" s="129"/>
      <c r="OED134" s="129"/>
      <c r="OEE134" s="129"/>
      <c r="OEF134" s="129"/>
      <c r="OEG134" s="129"/>
      <c r="OEH134" s="129"/>
      <c r="OEI134" s="129"/>
      <c r="OEJ134" s="129"/>
      <c r="OEK134" s="129"/>
      <c r="OEL134" s="129"/>
      <c r="OEM134" s="129"/>
      <c r="OEN134" s="129"/>
      <c r="OEO134" s="129"/>
      <c r="OEP134" s="129"/>
      <c r="OEQ134" s="129"/>
      <c r="OER134" s="129"/>
      <c r="OES134" s="129"/>
      <c r="OET134" s="129"/>
      <c r="OEU134" s="129"/>
      <c r="OEV134" s="129"/>
      <c r="OEW134" s="129"/>
      <c r="OEX134" s="129"/>
      <c r="OEY134" s="129"/>
      <c r="OEZ134" s="129"/>
      <c r="OFA134" s="129"/>
      <c r="OFB134" s="129"/>
      <c r="OFC134" s="129"/>
      <c r="OFD134" s="129"/>
      <c r="OFE134" s="129"/>
      <c r="OFF134" s="129"/>
      <c r="OFG134" s="129"/>
      <c r="OFH134" s="129"/>
      <c r="OFI134" s="129"/>
      <c r="OFJ134" s="129"/>
      <c r="OFK134" s="129"/>
      <c r="OFL134" s="129"/>
      <c r="OFM134" s="129"/>
      <c r="OFN134" s="129"/>
      <c r="OFO134" s="129"/>
      <c r="OFP134" s="129"/>
      <c r="OFQ134" s="129"/>
      <c r="OFR134" s="129"/>
      <c r="OFS134" s="129"/>
      <c r="OFT134" s="129"/>
      <c r="OFU134" s="129"/>
      <c r="OFV134" s="129"/>
      <c r="OFW134" s="129"/>
      <c r="OFX134" s="129"/>
      <c r="OFY134" s="129"/>
      <c r="OFZ134" s="129"/>
      <c r="OGA134" s="129"/>
      <c r="OGB134" s="129"/>
      <c r="OGC134" s="129"/>
      <c r="OGD134" s="129"/>
      <c r="OGE134" s="129"/>
      <c r="OGF134" s="129"/>
      <c r="OGG134" s="129"/>
      <c r="OGH134" s="129"/>
      <c r="OGI134" s="129"/>
      <c r="OGJ134" s="129"/>
      <c r="OGK134" s="129"/>
      <c r="OGL134" s="129"/>
      <c r="OGM134" s="129"/>
      <c r="OGN134" s="129"/>
      <c r="OGO134" s="129"/>
      <c r="OGP134" s="129"/>
      <c r="OGQ134" s="129"/>
      <c r="OGR134" s="129"/>
      <c r="OGS134" s="129"/>
      <c r="OGT134" s="129"/>
      <c r="OGU134" s="129"/>
      <c r="OGV134" s="129"/>
      <c r="OGW134" s="129"/>
      <c r="OGX134" s="129"/>
      <c r="OGY134" s="129"/>
      <c r="OGZ134" s="129"/>
      <c r="OHA134" s="129"/>
      <c r="OHB134" s="129"/>
      <c r="OHC134" s="129"/>
      <c r="OHD134" s="129"/>
      <c r="OHE134" s="129"/>
      <c r="OHF134" s="129"/>
      <c r="OHG134" s="129"/>
      <c r="OHH134" s="129"/>
      <c r="OHI134" s="129"/>
      <c r="OHJ134" s="129"/>
      <c r="OHK134" s="129"/>
      <c r="OHL134" s="129"/>
      <c r="OHM134" s="129"/>
      <c r="OHN134" s="129"/>
      <c r="OHO134" s="129"/>
      <c r="OHP134" s="129"/>
      <c r="OHQ134" s="129"/>
      <c r="OHR134" s="129"/>
      <c r="OHS134" s="129"/>
      <c r="OHT134" s="129"/>
      <c r="OHU134" s="129"/>
      <c r="OHV134" s="129"/>
      <c r="OHW134" s="129"/>
      <c r="OHX134" s="129"/>
      <c r="OHY134" s="129"/>
      <c r="OHZ134" s="129"/>
      <c r="OIA134" s="129"/>
      <c r="OIB134" s="129"/>
      <c r="OIC134" s="129"/>
      <c r="OID134" s="129"/>
      <c r="OIE134" s="129"/>
      <c r="OIF134" s="129"/>
      <c r="OIG134" s="129"/>
      <c r="OIH134" s="129"/>
      <c r="OII134" s="129"/>
      <c r="OIJ134" s="129"/>
      <c r="OIK134" s="129"/>
      <c r="OIL134" s="129"/>
      <c r="OIM134" s="129"/>
      <c r="OIN134" s="129"/>
      <c r="OIO134" s="129"/>
      <c r="OIP134" s="129"/>
      <c r="OIQ134" s="129"/>
      <c r="OIR134" s="129"/>
      <c r="OIS134" s="129"/>
      <c r="OIT134" s="129"/>
      <c r="OIU134" s="129"/>
      <c r="OIV134" s="129"/>
      <c r="OIW134" s="129"/>
      <c r="OIX134" s="129"/>
      <c r="OIY134" s="129"/>
      <c r="OIZ134" s="129"/>
      <c r="OJA134" s="129"/>
      <c r="OJB134" s="129"/>
      <c r="OJC134" s="129"/>
      <c r="OJD134" s="129"/>
      <c r="OJE134" s="129"/>
      <c r="OJF134" s="129"/>
      <c r="OJG134" s="129"/>
      <c r="OJH134" s="129"/>
      <c r="OJI134" s="129"/>
      <c r="OJJ134" s="129"/>
      <c r="OJK134" s="129"/>
      <c r="OJL134" s="129"/>
      <c r="OJM134" s="129"/>
      <c r="OJN134" s="129"/>
      <c r="OJO134" s="129"/>
      <c r="OJP134" s="129"/>
      <c r="OJQ134" s="129"/>
      <c r="OJR134" s="129"/>
      <c r="OJS134" s="129"/>
      <c r="OJT134" s="129"/>
      <c r="OJU134" s="129"/>
      <c r="OJV134" s="129"/>
      <c r="OJW134" s="129"/>
      <c r="OJX134" s="129"/>
      <c r="OJY134" s="129"/>
      <c r="OJZ134" s="129"/>
      <c r="OKA134" s="129"/>
      <c r="OKB134" s="129"/>
      <c r="OKC134" s="129"/>
      <c r="OKD134" s="129"/>
      <c r="OKE134" s="129"/>
      <c r="OKF134" s="129"/>
      <c r="OKG134" s="129"/>
      <c r="OKH134" s="129"/>
      <c r="OKI134" s="129"/>
      <c r="OKJ134" s="129"/>
      <c r="OKK134" s="129"/>
      <c r="OKL134" s="129"/>
      <c r="OKM134" s="129"/>
      <c r="OKN134" s="129"/>
      <c r="OKO134" s="129"/>
      <c r="OKP134" s="129"/>
      <c r="OKQ134" s="129"/>
      <c r="OKR134" s="129"/>
      <c r="OKS134" s="129"/>
      <c r="OKT134" s="129"/>
      <c r="OKU134" s="129"/>
      <c r="OKV134" s="129"/>
      <c r="OKW134" s="129"/>
      <c r="OKX134" s="129"/>
      <c r="OKY134" s="129"/>
      <c r="OKZ134" s="129"/>
      <c r="OLA134" s="129"/>
      <c r="OLB134" s="129"/>
      <c r="OLC134" s="129"/>
      <c r="OLD134" s="129"/>
      <c r="OLE134" s="129"/>
      <c r="OLF134" s="129"/>
      <c r="OLG134" s="129"/>
      <c r="OLH134" s="129"/>
      <c r="OLI134" s="129"/>
      <c r="OLJ134" s="129"/>
      <c r="OLK134" s="129"/>
      <c r="OLL134" s="129"/>
      <c r="OLM134" s="129"/>
      <c r="OLN134" s="129"/>
      <c r="OLO134" s="129"/>
      <c r="OLP134" s="129"/>
      <c r="OLQ134" s="129"/>
      <c r="OLR134" s="129"/>
      <c r="OLS134" s="129"/>
      <c r="OLT134" s="129"/>
      <c r="OLU134" s="129"/>
      <c r="OLV134" s="129"/>
      <c r="OLW134" s="129"/>
      <c r="OLX134" s="129"/>
      <c r="OLY134" s="129"/>
      <c r="OLZ134" s="129"/>
      <c r="OMA134" s="129"/>
      <c r="OMB134" s="129"/>
      <c r="OMC134" s="129"/>
      <c r="OMD134" s="129"/>
      <c r="OME134" s="129"/>
      <c r="OMF134" s="129"/>
      <c r="OMG134" s="129"/>
      <c r="OMH134" s="129"/>
      <c r="OMI134" s="129"/>
      <c r="OMJ134" s="129"/>
      <c r="OMK134" s="129"/>
      <c r="OML134" s="129"/>
      <c r="OMM134" s="129"/>
      <c r="OMN134" s="129"/>
      <c r="OMO134" s="129"/>
      <c r="OMP134" s="129"/>
      <c r="OMQ134" s="129"/>
      <c r="OMR134" s="129"/>
      <c r="OMS134" s="129"/>
      <c r="OMT134" s="129"/>
      <c r="OMU134" s="129"/>
      <c r="OMV134" s="129"/>
      <c r="OMW134" s="129"/>
      <c r="OMX134" s="129"/>
      <c r="OMY134" s="129"/>
      <c r="OMZ134" s="129"/>
      <c r="ONA134" s="129"/>
      <c r="ONB134" s="129"/>
      <c r="ONC134" s="129"/>
      <c r="OND134" s="129"/>
      <c r="ONE134" s="129"/>
      <c r="ONF134" s="129"/>
      <c r="ONG134" s="129"/>
      <c r="ONH134" s="129"/>
      <c r="ONI134" s="129"/>
      <c r="ONJ134" s="129"/>
      <c r="ONK134" s="129"/>
      <c r="ONL134" s="129"/>
      <c r="ONM134" s="129"/>
      <c r="ONN134" s="129"/>
      <c r="ONO134" s="129"/>
      <c r="ONP134" s="129"/>
      <c r="ONQ134" s="129"/>
      <c r="ONR134" s="129"/>
      <c r="ONS134" s="129"/>
      <c r="ONT134" s="129"/>
      <c r="ONU134" s="129"/>
      <c r="ONV134" s="129"/>
      <c r="ONW134" s="129"/>
      <c r="ONX134" s="129"/>
      <c r="ONY134" s="129"/>
      <c r="ONZ134" s="129"/>
      <c r="OOA134" s="129"/>
      <c r="OOB134" s="129"/>
      <c r="OOC134" s="129"/>
      <c r="OOD134" s="129"/>
      <c r="OOE134" s="129"/>
      <c r="OOF134" s="129"/>
      <c r="OOG134" s="129"/>
      <c r="OOH134" s="129"/>
      <c r="OOI134" s="129"/>
      <c r="OOJ134" s="129"/>
      <c r="OOK134" s="129"/>
      <c r="OOL134" s="129"/>
      <c r="OOM134" s="129"/>
      <c r="OON134" s="129"/>
      <c r="OOO134" s="129"/>
      <c r="OOP134" s="129"/>
      <c r="OOQ134" s="129"/>
      <c r="OOR134" s="129"/>
      <c r="OOS134" s="129"/>
      <c r="OOT134" s="129"/>
      <c r="OOU134" s="129"/>
      <c r="OOV134" s="129"/>
      <c r="OOW134" s="129"/>
      <c r="OOX134" s="129"/>
      <c r="OOY134" s="129"/>
      <c r="OOZ134" s="129"/>
      <c r="OPA134" s="129"/>
      <c r="OPB134" s="129"/>
      <c r="OPC134" s="129"/>
      <c r="OPD134" s="129"/>
      <c r="OPE134" s="129"/>
      <c r="OPF134" s="129"/>
      <c r="OPG134" s="129"/>
      <c r="OPH134" s="129"/>
      <c r="OPI134" s="129"/>
      <c r="OPJ134" s="129"/>
      <c r="OPK134" s="129"/>
      <c r="OPL134" s="129"/>
      <c r="OPM134" s="129"/>
      <c r="OPN134" s="129"/>
      <c r="OPO134" s="129"/>
      <c r="OPP134" s="129"/>
      <c r="OPQ134" s="129"/>
      <c r="OPR134" s="129"/>
      <c r="OPS134" s="129"/>
      <c r="OPT134" s="129"/>
      <c r="OPU134" s="129"/>
      <c r="OPV134" s="129"/>
      <c r="OPW134" s="129"/>
      <c r="OPX134" s="129"/>
      <c r="OPY134" s="129"/>
      <c r="OPZ134" s="129"/>
      <c r="OQA134" s="129"/>
      <c r="OQB134" s="129"/>
      <c r="OQC134" s="129"/>
      <c r="OQD134" s="129"/>
      <c r="OQE134" s="129"/>
      <c r="OQF134" s="129"/>
      <c r="OQG134" s="129"/>
      <c r="OQH134" s="129"/>
      <c r="OQI134" s="129"/>
      <c r="OQJ134" s="129"/>
      <c r="OQK134" s="129"/>
      <c r="OQL134" s="129"/>
      <c r="OQM134" s="129"/>
      <c r="OQN134" s="129"/>
      <c r="OQO134" s="129"/>
      <c r="OQP134" s="129"/>
      <c r="OQQ134" s="129"/>
      <c r="OQR134" s="129"/>
      <c r="OQS134" s="129"/>
      <c r="OQT134" s="129"/>
      <c r="OQU134" s="129"/>
      <c r="OQV134" s="129"/>
      <c r="OQW134" s="129"/>
      <c r="OQX134" s="129"/>
      <c r="OQY134" s="129"/>
      <c r="OQZ134" s="129"/>
      <c r="ORA134" s="129"/>
      <c r="ORB134" s="129"/>
      <c r="ORC134" s="129"/>
      <c r="ORD134" s="129"/>
      <c r="ORE134" s="129"/>
      <c r="ORF134" s="129"/>
      <c r="ORG134" s="129"/>
      <c r="ORH134" s="129"/>
      <c r="ORI134" s="129"/>
      <c r="ORJ134" s="129"/>
      <c r="ORK134" s="129"/>
      <c r="ORL134" s="129"/>
      <c r="ORM134" s="129"/>
      <c r="ORN134" s="129"/>
      <c r="ORO134" s="129"/>
      <c r="ORP134" s="129"/>
      <c r="ORQ134" s="129"/>
      <c r="ORR134" s="129"/>
      <c r="ORS134" s="129"/>
      <c r="ORT134" s="129"/>
      <c r="ORU134" s="129"/>
      <c r="ORV134" s="129"/>
      <c r="ORW134" s="129"/>
      <c r="ORX134" s="129"/>
      <c r="ORY134" s="129"/>
      <c r="ORZ134" s="129"/>
      <c r="OSA134" s="129"/>
      <c r="OSB134" s="129"/>
      <c r="OSC134" s="129"/>
      <c r="OSD134" s="129"/>
      <c r="OSE134" s="129"/>
      <c r="OSF134" s="129"/>
      <c r="OSG134" s="129"/>
      <c r="OSH134" s="129"/>
      <c r="OSI134" s="129"/>
      <c r="OSJ134" s="129"/>
      <c r="OSK134" s="129"/>
      <c r="OSL134" s="129"/>
      <c r="OSM134" s="129"/>
      <c r="OSN134" s="129"/>
      <c r="OSO134" s="129"/>
      <c r="OSP134" s="129"/>
      <c r="OSQ134" s="129"/>
      <c r="OSR134" s="129"/>
      <c r="OSS134" s="129"/>
      <c r="OST134" s="129"/>
      <c r="OSU134" s="129"/>
      <c r="OSV134" s="129"/>
      <c r="OSW134" s="129"/>
      <c r="OSX134" s="129"/>
      <c r="OSY134" s="129"/>
      <c r="OSZ134" s="129"/>
      <c r="OTA134" s="129"/>
      <c r="OTB134" s="129"/>
      <c r="OTC134" s="129"/>
      <c r="OTD134" s="129"/>
      <c r="OTE134" s="129"/>
      <c r="OTF134" s="129"/>
      <c r="OTG134" s="129"/>
      <c r="OTH134" s="129"/>
      <c r="OTI134" s="129"/>
      <c r="OTJ134" s="129"/>
      <c r="OTK134" s="129"/>
      <c r="OTL134" s="129"/>
      <c r="OTM134" s="129"/>
      <c r="OTN134" s="129"/>
      <c r="OTO134" s="129"/>
      <c r="OTP134" s="129"/>
      <c r="OTQ134" s="129"/>
      <c r="OTR134" s="129"/>
      <c r="OTS134" s="129"/>
      <c r="OTT134" s="129"/>
      <c r="OTU134" s="129"/>
      <c r="OTV134" s="129"/>
      <c r="OTW134" s="129"/>
      <c r="OTX134" s="129"/>
      <c r="OTY134" s="129"/>
      <c r="OTZ134" s="129"/>
      <c r="OUA134" s="129"/>
      <c r="OUB134" s="129"/>
      <c r="OUC134" s="129"/>
      <c r="OUD134" s="129"/>
      <c r="OUE134" s="129"/>
      <c r="OUF134" s="129"/>
      <c r="OUG134" s="129"/>
      <c r="OUH134" s="129"/>
      <c r="OUI134" s="129"/>
      <c r="OUJ134" s="129"/>
      <c r="OUK134" s="129"/>
      <c r="OUL134" s="129"/>
      <c r="OUM134" s="129"/>
      <c r="OUN134" s="129"/>
      <c r="OUO134" s="129"/>
      <c r="OUP134" s="129"/>
      <c r="OUQ134" s="129"/>
      <c r="OUR134" s="129"/>
      <c r="OUS134" s="129"/>
      <c r="OUT134" s="129"/>
      <c r="OUU134" s="129"/>
      <c r="OUV134" s="129"/>
      <c r="OUW134" s="129"/>
      <c r="OUX134" s="129"/>
      <c r="OUY134" s="129"/>
      <c r="OUZ134" s="129"/>
      <c r="OVA134" s="129"/>
      <c r="OVB134" s="129"/>
      <c r="OVC134" s="129"/>
      <c r="OVD134" s="129"/>
      <c r="OVE134" s="129"/>
      <c r="OVF134" s="129"/>
      <c r="OVG134" s="129"/>
      <c r="OVH134" s="129"/>
      <c r="OVI134" s="129"/>
      <c r="OVJ134" s="129"/>
      <c r="OVK134" s="129"/>
      <c r="OVL134" s="129"/>
      <c r="OVM134" s="129"/>
      <c r="OVN134" s="129"/>
      <c r="OVO134" s="129"/>
      <c r="OVP134" s="129"/>
      <c r="OVQ134" s="129"/>
      <c r="OVR134" s="129"/>
      <c r="OVS134" s="129"/>
      <c r="OVT134" s="129"/>
      <c r="OVU134" s="129"/>
      <c r="OVV134" s="129"/>
      <c r="OVW134" s="129"/>
      <c r="OVX134" s="129"/>
      <c r="OVY134" s="129"/>
      <c r="OVZ134" s="129"/>
      <c r="OWA134" s="129"/>
      <c r="OWB134" s="129"/>
      <c r="OWC134" s="129"/>
      <c r="OWD134" s="129"/>
      <c r="OWE134" s="129"/>
      <c r="OWF134" s="129"/>
      <c r="OWG134" s="129"/>
      <c r="OWH134" s="129"/>
      <c r="OWI134" s="129"/>
      <c r="OWJ134" s="129"/>
      <c r="OWK134" s="129"/>
      <c r="OWL134" s="129"/>
      <c r="OWM134" s="129"/>
      <c r="OWN134" s="129"/>
      <c r="OWO134" s="129"/>
      <c r="OWP134" s="129"/>
      <c r="OWQ134" s="129"/>
      <c r="OWR134" s="129"/>
      <c r="OWS134" s="129"/>
      <c r="OWT134" s="129"/>
      <c r="OWU134" s="129"/>
      <c r="OWV134" s="129"/>
      <c r="OWW134" s="129"/>
      <c r="OWX134" s="129"/>
      <c r="OWY134" s="129"/>
      <c r="OWZ134" s="129"/>
      <c r="OXA134" s="129"/>
      <c r="OXB134" s="129"/>
      <c r="OXC134" s="129"/>
      <c r="OXD134" s="129"/>
      <c r="OXE134" s="129"/>
      <c r="OXF134" s="129"/>
      <c r="OXG134" s="129"/>
      <c r="OXH134" s="129"/>
      <c r="OXI134" s="129"/>
      <c r="OXJ134" s="129"/>
      <c r="OXK134" s="129"/>
      <c r="OXL134" s="129"/>
      <c r="OXM134" s="129"/>
      <c r="OXN134" s="129"/>
      <c r="OXO134" s="129"/>
      <c r="OXP134" s="129"/>
      <c r="OXQ134" s="129"/>
      <c r="OXR134" s="129"/>
      <c r="OXS134" s="129"/>
      <c r="OXT134" s="129"/>
      <c r="OXU134" s="129"/>
      <c r="OXV134" s="129"/>
      <c r="OXW134" s="129"/>
      <c r="OXX134" s="129"/>
      <c r="OXY134" s="129"/>
      <c r="OXZ134" s="129"/>
      <c r="OYA134" s="129"/>
      <c r="OYB134" s="129"/>
      <c r="OYC134" s="129"/>
      <c r="OYD134" s="129"/>
      <c r="OYE134" s="129"/>
      <c r="OYF134" s="129"/>
      <c r="OYG134" s="129"/>
      <c r="OYH134" s="129"/>
      <c r="OYI134" s="129"/>
      <c r="OYJ134" s="129"/>
      <c r="OYK134" s="129"/>
      <c r="OYL134" s="129"/>
      <c r="OYM134" s="129"/>
      <c r="OYN134" s="129"/>
      <c r="OYO134" s="129"/>
      <c r="OYP134" s="129"/>
      <c r="OYQ134" s="129"/>
      <c r="OYR134" s="129"/>
      <c r="OYS134" s="129"/>
      <c r="OYT134" s="129"/>
      <c r="OYU134" s="129"/>
      <c r="OYV134" s="129"/>
      <c r="OYW134" s="129"/>
      <c r="OYX134" s="129"/>
      <c r="OYY134" s="129"/>
      <c r="OYZ134" s="129"/>
      <c r="OZA134" s="129"/>
      <c r="OZB134" s="129"/>
      <c r="OZC134" s="129"/>
      <c r="OZD134" s="129"/>
      <c r="OZE134" s="129"/>
      <c r="OZF134" s="129"/>
      <c r="OZG134" s="129"/>
      <c r="OZH134" s="129"/>
      <c r="OZI134" s="129"/>
      <c r="OZJ134" s="129"/>
      <c r="OZK134" s="129"/>
      <c r="OZL134" s="129"/>
      <c r="OZM134" s="129"/>
      <c r="OZN134" s="129"/>
      <c r="OZO134" s="129"/>
      <c r="OZP134" s="129"/>
      <c r="OZQ134" s="129"/>
      <c r="OZR134" s="129"/>
      <c r="OZS134" s="129"/>
      <c r="OZT134" s="129"/>
      <c r="OZU134" s="129"/>
      <c r="OZV134" s="129"/>
      <c r="OZW134" s="129"/>
      <c r="OZX134" s="129"/>
      <c r="OZY134" s="129"/>
      <c r="OZZ134" s="129"/>
      <c r="PAA134" s="129"/>
      <c r="PAB134" s="129"/>
      <c r="PAC134" s="129"/>
      <c r="PAD134" s="129"/>
      <c r="PAE134" s="129"/>
      <c r="PAF134" s="129"/>
      <c r="PAG134" s="129"/>
      <c r="PAH134" s="129"/>
      <c r="PAI134" s="129"/>
      <c r="PAJ134" s="129"/>
      <c r="PAK134" s="129"/>
      <c r="PAL134" s="129"/>
      <c r="PAM134" s="129"/>
      <c r="PAN134" s="129"/>
      <c r="PAO134" s="129"/>
      <c r="PAP134" s="129"/>
      <c r="PAQ134" s="129"/>
      <c r="PAR134" s="129"/>
      <c r="PAS134" s="129"/>
      <c r="PAT134" s="129"/>
      <c r="PAU134" s="129"/>
      <c r="PAV134" s="129"/>
      <c r="PAW134" s="129"/>
      <c r="PAX134" s="129"/>
      <c r="PAY134" s="129"/>
      <c r="PAZ134" s="129"/>
      <c r="PBA134" s="129"/>
      <c r="PBB134" s="129"/>
      <c r="PBC134" s="129"/>
      <c r="PBD134" s="129"/>
      <c r="PBE134" s="129"/>
      <c r="PBF134" s="129"/>
      <c r="PBG134" s="129"/>
      <c r="PBH134" s="129"/>
      <c r="PBI134" s="129"/>
      <c r="PBJ134" s="129"/>
      <c r="PBK134" s="129"/>
      <c r="PBL134" s="129"/>
      <c r="PBM134" s="129"/>
      <c r="PBN134" s="129"/>
      <c r="PBO134" s="129"/>
      <c r="PBP134" s="129"/>
      <c r="PBQ134" s="129"/>
      <c r="PBR134" s="129"/>
      <c r="PBS134" s="129"/>
      <c r="PBT134" s="129"/>
      <c r="PBU134" s="129"/>
      <c r="PBV134" s="129"/>
      <c r="PBW134" s="129"/>
      <c r="PBX134" s="129"/>
      <c r="PBY134" s="129"/>
      <c r="PBZ134" s="129"/>
      <c r="PCA134" s="129"/>
      <c r="PCB134" s="129"/>
      <c r="PCC134" s="129"/>
      <c r="PCD134" s="129"/>
      <c r="PCE134" s="129"/>
      <c r="PCF134" s="129"/>
      <c r="PCG134" s="129"/>
      <c r="PCH134" s="129"/>
      <c r="PCI134" s="129"/>
      <c r="PCJ134" s="129"/>
      <c r="PCK134" s="129"/>
      <c r="PCL134" s="129"/>
      <c r="PCM134" s="129"/>
      <c r="PCN134" s="129"/>
      <c r="PCO134" s="129"/>
      <c r="PCP134" s="129"/>
      <c r="PCQ134" s="129"/>
      <c r="PCR134" s="129"/>
      <c r="PCS134" s="129"/>
      <c r="PCT134" s="129"/>
      <c r="PCU134" s="129"/>
      <c r="PCV134" s="129"/>
      <c r="PCW134" s="129"/>
      <c r="PCX134" s="129"/>
      <c r="PCY134" s="129"/>
      <c r="PCZ134" s="129"/>
      <c r="PDA134" s="129"/>
      <c r="PDB134" s="129"/>
      <c r="PDC134" s="129"/>
      <c r="PDD134" s="129"/>
      <c r="PDE134" s="129"/>
      <c r="PDF134" s="129"/>
      <c r="PDG134" s="129"/>
      <c r="PDH134" s="129"/>
      <c r="PDI134" s="129"/>
      <c r="PDJ134" s="129"/>
      <c r="PDK134" s="129"/>
      <c r="PDL134" s="129"/>
      <c r="PDM134" s="129"/>
      <c r="PDN134" s="129"/>
      <c r="PDO134" s="129"/>
      <c r="PDP134" s="129"/>
      <c r="PDQ134" s="129"/>
      <c r="PDR134" s="129"/>
      <c r="PDS134" s="129"/>
      <c r="PDT134" s="129"/>
      <c r="PDU134" s="129"/>
      <c r="PDV134" s="129"/>
      <c r="PDW134" s="129"/>
      <c r="PDX134" s="129"/>
      <c r="PDY134" s="129"/>
      <c r="PDZ134" s="129"/>
      <c r="PEA134" s="129"/>
      <c r="PEB134" s="129"/>
      <c r="PEC134" s="129"/>
      <c r="PED134" s="129"/>
      <c r="PEE134" s="129"/>
      <c r="PEF134" s="129"/>
      <c r="PEG134" s="129"/>
      <c r="PEH134" s="129"/>
      <c r="PEI134" s="129"/>
      <c r="PEJ134" s="129"/>
      <c r="PEK134" s="129"/>
      <c r="PEL134" s="129"/>
      <c r="PEM134" s="129"/>
      <c r="PEN134" s="129"/>
      <c r="PEO134" s="129"/>
      <c r="PEP134" s="129"/>
      <c r="PEQ134" s="129"/>
      <c r="PER134" s="129"/>
      <c r="PES134" s="129"/>
      <c r="PET134" s="129"/>
      <c r="PEU134" s="129"/>
      <c r="PEV134" s="129"/>
      <c r="PEW134" s="129"/>
      <c r="PEX134" s="129"/>
      <c r="PEY134" s="129"/>
      <c r="PEZ134" s="129"/>
      <c r="PFA134" s="129"/>
      <c r="PFB134" s="129"/>
      <c r="PFC134" s="129"/>
      <c r="PFD134" s="129"/>
      <c r="PFE134" s="129"/>
      <c r="PFF134" s="129"/>
      <c r="PFG134" s="129"/>
      <c r="PFH134" s="129"/>
      <c r="PFI134" s="129"/>
      <c r="PFJ134" s="129"/>
      <c r="PFK134" s="129"/>
      <c r="PFL134" s="129"/>
      <c r="PFM134" s="129"/>
      <c r="PFN134" s="129"/>
      <c r="PFO134" s="129"/>
      <c r="PFP134" s="129"/>
      <c r="PFQ134" s="129"/>
      <c r="PFR134" s="129"/>
      <c r="PFS134" s="129"/>
      <c r="PFT134" s="129"/>
      <c r="PFU134" s="129"/>
      <c r="PFV134" s="129"/>
      <c r="PFW134" s="129"/>
      <c r="PFX134" s="129"/>
      <c r="PFY134" s="129"/>
      <c r="PFZ134" s="129"/>
      <c r="PGA134" s="129"/>
      <c r="PGB134" s="129"/>
      <c r="PGC134" s="129"/>
      <c r="PGD134" s="129"/>
      <c r="PGE134" s="129"/>
      <c r="PGF134" s="129"/>
      <c r="PGG134" s="129"/>
      <c r="PGH134" s="129"/>
      <c r="PGI134" s="129"/>
      <c r="PGJ134" s="129"/>
      <c r="PGK134" s="129"/>
      <c r="PGL134" s="129"/>
      <c r="PGM134" s="129"/>
      <c r="PGN134" s="129"/>
      <c r="PGO134" s="129"/>
      <c r="PGP134" s="129"/>
      <c r="PGQ134" s="129"/>
      <c r="PGR134" s="129"/>
      <c r="PGS134" s="129"/>
      <c r="PGT134" s="129"/>
      <c r="PGU134" s="129"/>
      <c r="PGV134" s="129"/>
      <c r="PGW134" s="129"/>
      <c r="PGX134" s="129"/>
      <c r="PGY134" s="129"/>
      <c r="PGZ134" s="129"/>
      <c r="PHA134" s="129"/>
      <c r="PHB134" s="129"/>
      <c r="PHC134" s="129"/>
      <c r="PHD134" s="129"/>
      <c r="PHE134" s="129"/>
      <c r="PHF134" s="129"/>
      <c r="PHG134" s="129"/>
      <c r="PHH134" s="129"/>
      <c r="PHI134" s="129"/>
      <c r="PHJ134" s="129"/>
      <c r="PHK134" s="129"/>
      <c r="PHL134" s="129"/>
      <c r="PHM134" s="129"/>
      <c r="PHN134" s="129"/>
      <c r="PHO134" s="129"/>
      <c r="PHP134" s="129"/>
      <c r="PHQ134" s="129"/>
      <c r="PHR134" s="129"/>
      <c r="PHS134" s="129"/>
      <c r="PHT134" s="129"/>
      <c r="PHU134" s="129"/>
      <c r="PHV134" s="129"/>
      <c r="PHW134" s="129"/>
      <c r="PHX134" s="129"/>
      <c r="PHY134" s="129"/>
      <c r="PHZ134" s="129"/>
      <c r="PIA134" s="129"/>
      <c r="PIB134" s="129"/>
      <c r="PIC134" s="129"/>
      <c r="PID134" s="129"/>
      <c r="PIE134" s="129"/>
      <c r="PIF134" s="129"/>
      <c r="PIG134" s="129"/>
      <c r="PIH134" s="129"/>
      <c r="PII134" s="129"/>
      <c r="PIJ134" s="129"/>
      <c r="PIK134" s="129"/>
      <c r="PIL134" s="129"/>
      <c r="PIM134" s="129"/>
      <c r="PIN134" s="129"/>
      <c r="PIO134" s="129"/>
      <c r="PIP134" s="129"/>
      <c r="PIQ134" s="129"/>
      <c r="PIR134" s="129"/>
      <c r="PIS134" s="129"/>
      <c r="PIT134" s="129"/>
      <c r="PIU134" s="129"/>
      <c r="PIV134" s="129"/>
      <c r="PIW134" s="129"/>
      <c r="PIX134" s="129"/>
      <c r="PIY134" s="129"/>
      <c r="PIZ134" s="129"/>
      <c r="PJA134" s="129"/>
      <c r="PJB134" s="129"/>
      <c r="PJC134" s="129"/>
      <c r="PJD134" s="129"/>
      <c r="PJE134" s="129"/>
      <c r="PJF134" s="129"/>
      <c r="PJG134" s="129"/>
      <c r="PJH134" s="129"/>
      <c r="PJI134" s="129"/>
      <c r="PJJ134" s="129"/>
      <c r="PJK134" s="129"/>
      <c r="PJL134" s="129"/>
      <c r="PJM134" s="129"/>
      <c r="PJN134" s="129"/>
      <c r="PJO134" s="129"/>
      <c r="PJP134" s="129"/>
      <c r="PJQ134" s="129"/>
      <c r="PJR134" s="129"/>
      <c r="PJS134" s="129"/>
      <c r="PJT134" s="129"/>
      <c r="PJU134" s="129"/>
      <c r="PJV134" s="129"/>
      <c r="PJW134" s="129"/>
      <c r="PJX134" s="129"/>
      <c r="PJY134" s="129"/>
      <c r="PJZ134" s="129"/>
      <c r="PKA134" s="129"/>
      <c r="PKB134" s="129"/>
      <c r="PKC134" s="129"/>
      <c r="PKD134" s="129"/>
      <c r="PKE134" s="129"/>
      <c r="PKF134" s="129"/>
      <c r="PKG134" s="129"/>
      <c r="PKH134" s="129"/>
      <c r="PKI134" s="129"/>
      <c r="PKJ134" s="129"/>
      <c r="PKK134" s="129"/>
      <c r="PKL134" s="129"/>
      <c r="PKM134" s="129"/>
      <c r="PKN134" s="129"/>
      <c r="PKO134" s="129"/>
      <c r="PKP134" s="129"/>
      <c r="PKQ134" s="129"/>
      <c r="PKR134" s="129"/>
      <c r="PKS134" s="129"/>
      <c r="PKT134" s="129"/>
      <c r="PKU134" s="129"/>
      <c r="PKV134" s="129"/>
      <c r="PKW134" s="129"/>
      <c r="PKX134" s="129"/>
      <c r="PKY134" s="129"/>
      <c r="PKZ134" s="129"/>
      <c r="PLA134" s="129"/>
      <c r="PLB134" s="129"/>
      <c r="PLC134" s="129"/>
      <c r="PLD134" s="129"/>
      <c r="PLE134" s="129"/>
      <c r="PLF134" s="129"/>
      <c r="PLG134" s="129"/>
      <c r="PLH134" s="129"/>
      <c r="PLI134" s="129"/>
      <c r="PLJ134" s="129"/>
      <c r="PLK134" s="129"/>
      <c r="PLL134" s="129"/>
      <c r="PLM134" s="129"/>
      <c r="PLN134" s="129"/>
      <c r="PLO134" s="129"/>
      <c r="PLP134" s="129"/>
      <c r="PLQ134" s="129"/>
      <c r="PLR134" s="129"/>
      <c r="PLS134" s="129"/>
      <c r="PLT134" s="129"/>
      <c r="PLU134" s="129"/>
      <c r="PLV134" s="129"/>
      <c r="PLW134" s="129"/>
      <c r="PLX134" s="129"/>
      <c r="PLY134" s="129"/>
      <c r="PLZ134" s="129"/>
      <c r="PMA134" s="129"/>
      <c r="PMB134" s="129"/>
      <c r="PMC134" s="129"/>
      <c r="PMD134" s="129"/>
      <c r="PME134" s="129"/>
      <c r="PMF134" s="129"/>
      <c r="PMG134" s="129"/>
      <c r="PMH134" s="129"/>
      <c r="PMI134" s="129"/>
      <c r="PMJ134" s="129"/>
      <c r="PMK134" s="129"/>
      <c r="PML134" s="129"/>
      <c r="PMM134" s="129"/>
      <c r="PMN134" s="129"/>
      <c r="PMO134" s="129"/>
      <c r="PMP134" s="129"/>
      <c r="PMQ134" s="129"/>
      <c r="PMR134" s="129"/>
      <c r="PMS134" s="129"/>
      <c r="PMT134" s="129"/>
      <c r="PMU134" s="129"/>
      <c r="PMV134" s="129"/>
      <c r="PMW134" s="129"/>
      <c r="PMX134" s="129"/>
      <c r="PMY134" s="129"/>
      <c r="PMZ134" s="129"/>
      <c r="PNA134" s="129"/>
      <c r="PNB134" s="129"/>
      <c r="PNC134" s="129"/>
      <c r="PND134" s="129"/>
      <c r="PNE134" s="129"/>
      <c r="PNF134" s="129"/>
      <c r="PNG134" s="129"/>
      <c r="PNH134" s="129"/>
      <c r="PNI134" s="129"/>
      <c r="PNJ134" s="129"/>
      <c r="PNK134" s="129"/>
      <c r="PNL134" s="129"/>
      <c r="PNM134" s="129"/>
      <c r="PNN134" s="129"/>
      <c r="PNO134" s="129"/>
      <c r="PNP134" s="129"/>
      <c r="PNQ134" s="129"/>
      <c r="PNR134" s="129"/>
      <c r="PNS134" s="129"/>
      <c r="PNT134" s="129"/>
      <c r="PNU134" s="129"/>
      <c r="PNV134" s="129"/>
      <c r="PNW134" s="129"/>
      <c r="PNX134" s="129"/>
      <c r="PNY134" s="129"/>
      <c r="PNZ134" s="129"/>
      <c r="POA134" s="129"/>
      <c r="POB134" s="129"/>
      <c r="POC134" s="129"/>
      <c r="POD134" s="129"/>
      <c r="POE134" s="129"/>
      <c r="POF134" s="129"/>
      <c r="POG134" s="129"/>
      <c r="POH134" s="129"/>
      <c r="POI134" s="129"/>
      <c r="POJ134" s="129"/>
      <c r="POK134" s="129"/>
      <c r="POL134" s="129"/>
      <c r="POM134" s="129"/>
      <c r="PON134" s="129"/>
      <c r="POO134" s="129"/>
      <c r="POP134" s="129"/>
      <c r="POQ134" s="129"/>
      <c r="POR134" s="129"/>
      <c r="POS134" s="129"/>
      <c r="POT134" s="129"/>
      <c r="POU134" s="129"/>
      <c r="POV134" s="129"/>
      <c r="POW134" s="129"/>
      <c r="POX134" s="129"/>
      <c r="POY134" s="129"/>
      <c r="POZ134" s="129"/>
      <c r="PPA134" s="129"/>
      <c r="PPB134" s="129"/>
      <c r="PPC134" s="129"/>
      <c r="PPD134" s="129"/>
      <c r="PPE134" s="129"/>
      <c r="PPF134" s="129"/>
      <c r="PPG134" s="129"/>
      <c r="PPH134" s="129"/>
      <c r="PPI134" s="129"/>
      <c r="PPJ134" s="129"/>
      <c r="PPK134" s="129"/>
      <c r="PPL134" s="129"/>
      <c r="PPM134" s="129"/>
      <c r="PPN134" s="129"/>
      <c r="PPO134" s="129"/>
      <c r="PPP134" s="129"/>
      <c r="PPQ134" s="129"/>
      <c r="PPR134" s="129"/>
      <c r="PPS134" s="129"/>
      <c r="PPT134" s="129"/>
      <c r="PPU134" s="129"/>
      <c r="PPV134" s="129"/>
      <c r="PPW134" s="129"/>
      <c r="PPX134" s="129"/>
      <c r="PPY134" s="129"/>
      <c r="PPZ134" s="129"/>
      <c r="PQA134" s="129"/>
      <c r="PQB134" s="129"/>
      <c r="PQC134" s="129"/>
      <c r="PQD134" s="129"/>
      <c r="PQE134" s="129"/>
      <c r="PQF134" s="129"/>
      <c r="PQG134" s="129"/>
      <c r="PQH134" s="129"/>
      <c r="PQI134" s="129"/>
      <c r="PQJ134" s="129"/>
      <c r="PQK134" s="129"/>
      <c r="PQL134" s="129"/>
      <c r="PQM134" s="129"/>
      <c r="PQN134" s="129"/>
      <c r="PQO134" s="129"/>
      <c r="PQP134" s="129"/>
      <c r="PQQ134" s="129"/>
      <c r="PQR134" s="129"/>
      <c r="PQS134" s="129"/>
      <c r="PQT134" s="129"/>
      <c r="PQU134" s="129"/>
      <c r="PQV134" s="129"/>
      <c r="PQW134" s="129"/>
      <c r="PQX134" s="129"/>
      <c r="PQY134" s="129"/>
      <c r="PQZ134" s="129"/>
      <c r="PRA134" s="129"/>
      <c r="PRB134" s="129"/>
      <c r="PRC134" s="129"/>
      <c r="PRD134" s="129"/>
      <c r="PRE134" s="129"/>
      <c r="PRF134" s="129"/>
      <c r="PRG134" s="129"/>
      <c r="PRH134" s="129"/>
      <c r="PRI134" s="129"/>
      <c r="PRJ134" s="129"/>
      <c r="PRK134" s="129"/>
      <c r="PRL134" s="129"/>
      <c r="PRM134" s="129"/>
      <c r="PRN134" s="129"/>
      <c r="PRO134" s="129"/>
      <c r="PRP134" s="129"/>
      <c r="PRQ134" s="129"/>
      <c r="PRR134" s="129"/>
      <c r="PRS134" s="129"/>
      <c r="PRT134" s="129"/>
      <c r="PRU134" s="129"/>
      <c r="PRV134" s="129"/>
      <c r="PRW134" s="129"/>
      <c r="PRX134" s="129"/>
      <c r="PRY134" s="129"/>
      <c r="PRZ134" s="129"/>
      <c r="PSA134" s="129"/>
      <c r="PSB134" s="129"/>
      <c r="PSC134" s="129"/>
      <c r="PSD134" s="129"/>
      <c r="PSE134" s="129"/>
      <c r="PSF134" s="129"/>
      <c r="PSG134" s="129"/>
      <c r="PSH134" s="129"/>
      <c r="PSI134" s="129"/>
      <c r="PSJ134" s="129"/>
      <c r="PSK134" s="129"/>
      <c r="PSL134" s="129"/>
      <c r="PSM134" s="129"/>
      <c r="PSN134" s="129"/>
      <c r="PSO134" s="129"/>
      <c r="PSP134" s="129"/>
      <c r="PSQ134" s="129"/>
      <c r="PSR134" s="129"/>
      <c r="PSS134" s="129"/>
      <c r="PST134" s="129"/>
      <c r="PSU134" s="129"/>
      <c r="PSV134" s="129"/>
      <c r="PSW134" s="129"/>
      <c r="PSX134" s="129"/>
      <c r="PSY134" s="129"/>
      <c r="PSZ134" s="129"/>
      <c r="PTA134" s="129"/>
      <c r="PTB134" s="129"/>
      <c r="PTC134" s="129"/>
      <c r="PTD134" s="129"/>
      <c r="PTE134" s="129"/>
      <c r="PTF134" s="129"/>
      <c r="PTG134" s="129"/>
      <c r="PTH134" s="129"/>
      <c r="PTI134" s="129"/>
      <c r="PTJ134" s="129"/>
      <c r="PTK134" s="129"/>
      <c r="PTL134" s="129"/>
      <c r="PTM134" s="129"/>
      <c r="PTN134" s="129"/>
      <c r="PTO134" s="129"/>
      <c r="PTP134" s="129"/>
      <c r="PTQ134" s="129"/>
      <c r="PTR134" s="129"/>
      <c r="PTS134" s="129"/>
      <c r="PTT134" s="129"/>
      <c r="PTU134" s="129"/>
      <c r="PTV134" s="129"/>
      <c r="PTW134" s="129"/>
      <c r="PTX134" s="129"/>
      <c r="PTY134" s="129"/>
      <c r="PTZ134" s="129"/>
      <c r="PUA134" s="129"/>
      <c r="PUB134" s="129"/>
      <c r="PUC134" s="129"/>
      <c r="PUD134" s="129"/>
      <c r="PUE134" s="129"/>
      <c r="PUF134" s="129"/>
      <c r="PUG134" s="129"/>
      <c r="PUH134" s="129"/>
      <c r="PUI134" s="129"/>
      <c r="PUJ134" s="129"/>
      <c r="PUK134" s="129"/>
      <c r="PUL134" s="129"/>
      <c r="PUM134" s="129"/>
      <c r="PUN134" s="129"/>
      <c r="PUO134" s="129"/>
      <c r="PUP134" s="129"/>
      <c r="PUQ134" s="129"/>
      <c r="PUR134" s="129"/>
      <c r="PUS134" s="129"/>
      <c r="PUT134" s="129"/>
      <c r="PUU134" s="129"/>
      <c r="PUV134" s="129"/>
      <c r="PUW134" s="129"/>
      <c r="PUX134" s="129"/>
      <c r="PUY134" s="129"/>
      <c r="PUZ134" s="129"/>
      <c r="PVA134" s="129"/>
      <c r="PVB134" s="129"/>
      <c r="PVC134" s="129"/>
      <c r="PVD134" s="129"/>
      <c r="PVE134" s="129"/>
      <c r="PVF134" s="129"/>
      <c r="PVG134" s="129"/>
      <c r="PVH134" s="129"/>
      <c r="PVI134" s="129"/>
      <c r="PVJ134" s="129"/>
      <c r="PVK134" s="129"/>
      <c r="PVL134" s="129"/>
      <c r="PVM134" s="129"/>
      <c r="PVN134" s="129"/>
      <c r="PVO134" s="129"/>
      <c r="PVP134" s="129"/>
      <c r="PVQ134" s="129"/>
      <c r="PVR134" s="129"/>
      <c r="PVS134" s="129"/>
      <c r="PVT134" s="129"/>
      <c r="PVU134" s="129"/>
      <c r="PVV134" s="129"/>
      <c r="PVW134" s="129"/>
      <c r="PVX134" s="129"/>
      <c r="PVY134" s="129"/>
      <c r="PVZ134" s="129"/>
      <c r="PWA134" s="129"/>
      <c r="PWB134" s="129"/>
      <c r="PWC134" s="129"/>
      <c r="PWD134" s="129"/>
      <c r="PWE134" s="129"/>
      <c r="PWF134" s="129"/>
      <c r="PWG134" s="129"/>
      <c r="PWH134" s="129"/>
      <c r="PWI134" s="129"/>
      <c r="PWJ134" s="129"/>
      <c r="PWK134" s="129"/>
      <c r="PWL134" s="129"/>
      <c r="PWM134" s="129"/>
      <c r="PWN134" s="129"/>
      <c r="PWO134" s="129"/>
      <c r="PWP134" s="129"/>
      <c r="PWQ134" s="129"/>
      <c r="PWR134" s="129"/>
      <c r="PWS134" s="129"/>
      <c r="PWT134" s="129"/>
      <c r="PWU134" s="129"/>
      <c r="PWV134" s="129"/>
      <c r="PWW134" s="129"/>
      <c r="PWX134" s="129"/>
      <c r="PWY134" s="129"/>
      <c r="PWZ134" s="129"/>
      <c r="PXA134" s="129"/>
      <c r="PXB134" s="129"/>
      <c r="PXC134" s="129"/>
      <c r="PXD134" s="129"/>
      <c r="PXE134" s="129"/>
      <c r="PXF134" s="129"/>
      <c r="PXG134" s="129"/>
      <c r="PXH134" s="129"/>
      <c r="PXI134" s="129"/>
      <c r="PXJ134" s="129"/>
      <c r="PXK134" s="129"/>
      <c r="PXL134" s="129"/>
      <c r="PXM134" s="129"/>
      <c r="PXN134" s="129"/>
      <c r="PXO134" s="129"/>
      <c r="PXP134" s="129"/>
      <c r="PXQ134" s="129"/>
      <c r="PXR134" s="129"/>
      <c r="PXS134" s="129"/>
      <c r="PXT134" s="129"/>
      <c r="PXU134" s="129"/>
      <c r="PXV134" s="129"/>
      <c r="PXW134" s="129"/>
      <c r="PXX134" s="129"/>
      <c r="PXY134" s="129"/>
      <c r="PXZ134" s="129"/>
      <c r="PYA134" s="129"/>
      <c r="PYB134" s="129"/>
      <c r="PYC134" s="129"/>
      <c r="PYD134" s="129"/>
      <c r="PYE134" s="129"/>
      <c r="PYF134" s="129"/>
      <c r="PYG134" s="129"/>
      <c r="PYH134" s="129"/>
      <c r="PYI134" s="129"/>
      <c r="PYJ134" s="129"/>
      <c r="PYK134" s="129"/>
      <c r="PYL134" s="129"/>
      <c r="PYM134" s="129"/>
      <c r="PYN134" s="129"/>
      <c r="PYO134" s="129"/>
      <c r="PYP134" s="129"/>
      <c r="PYQ134" s="129"/>
      <c r="PYR134" s="129"/>
      <c r="PYS134" s="129"/>
      <c r="PYT134" s="129"/>
      <c r="PYU134" s="129"/>
      <c r="PYV134" s="129"/>
      <c r="PYW134" s="129"/>
      <c r="PYX134" s="129"/>
      <c r="PYY134" s="129"/>
      <c r="PYZ134" s="129"/>
      <c r="PZA134" s="129"/>
      <c r="PZB134" s="129"/>
      <c r="PZC134" s="129"/>
      <c r="PZD134" s="129"/>
      <c r="PZE134" s="129"/>
      <c r="PZF134" s="129"/>
      <c r="PZG134" s="129"/>
      <c r="PZH134" s="129"/>
      <c r="PZI134" s="129"/>
      <c r="PZJ134" s="129"/>
      <c r="PZK134" s="129"/>
      <c r="PZL134" s="129"/>
      <c r="PZM134" s="129"/>
      <c r="PZN134" s="129"/>
      <c r="PZO134" s="129"/>
      <c r="PZP134" s="129"/>
      <c r="PZQ134" s="129"/>
      <c r="PZR134" s="129"/>
      <c r="PZS134" s="129"/>
      <c r="PZT134" s="129"/>
      <c r="PZU134" s="129"/>
      <c r="PZV134" s="129"/>
      <c r="PZW134" s="129"/>
      <c r="PZX134" s="129"/>
      <c r="PZY134" s="129"/>
      <c r="PZZ134" s="129"/>
      <c r="QAA134" s="129"/>
      <c r="QAB134" s="129"/>
      <c r="QAC134" s="129"/>
      <c r="QAD134" s="129"/>
      <c r="QAE134" s="129"/>
      <c r="QAF134" s="129"/>
      <c r="QAG134" s="129"/>
      <c r="QAH134" s="129"/>
      <c r="QAI134" s="129"/>
      <c r="QAJ134" s="129"/>
      <c r="QAK134" s="129"/>
      <c r="QAL134" s="129"/>
      <c r="QAM134" s="129"/>
      <c r="QAN134" s="129"/>
      <c r="QAO134" s="129"/>
      <c r="QAP134" s="129"/>
      <c r="QAQ134" s="129"/>
      <c r="QAR134" s="129"/>
      <c r="QAS134" s="129"/>
      <c r="QAT134" s="129"/>
      <c r="QAU134" s="129"/>
      <c r="QAV134" s="129"/>
      <c r="QAW134" s="129"/>
      <c r="QAX134" s="129"/>
      <c r="QAY134" s="129"/>
      <c r="QAZ134" s="129"/>
      <c r="QBA134" s="129"/>
      <c r="QBB134" s="129"/>
      <c r="QBC134" s="129"/>
      <c r="QBD134" s="129"/>
      <c r="QBE134" s="129"/>
      <c r="QBF134" s="129"/>
      <c r="QBG134" s="129"/>
      <c r="QBH134" s="129"/>
      <c r="QBI134" s="129"/>
      <c r="QBJ134" s="129"/>
      <c r="QBK134" s="129"/>
      <c r="QBL134" s="129"/>
      <c r="QBM134" s="129"/>
      <c r="QBN134" s="129"/>
      <c r="QBO134" s="129"/>
      <c r="QBP134" s="129"/>
      <c r="QBQ134" s="129"/>
      <c r="QBR134" s="129"/>
      <c r="QBS134" s="129"/>
      <c r="QBT134" s="129"/>
      <c r="QBU134" s="129"/>
      <c r="QBV134" s="129"/>
      <c r="QBW134" s="129"/>
      <c r="QBX134" s="129"/>
      <c r="QBY134" s="129"/>
      <c r="QBZ134" s="129"/>
      <c r="QCA134" s="129"/>
      <c r="QCB134" s="129"/>
      <c r="QCC134" s="129"/>
      <c r="QCD134" s="129"/>
      <c r="QCE134" s="129"/>
      <c r="QCF134" s="129"/>
      <c r="QCG134" s="129"/>
      <c r="QCH134" s="129"/>
      <c r="QCI134" s="129"/>
      <c r="QCJ134" s="129"/>
      <c r="QCK134" s="129"/>
      <c r="QCL134" s="129"/>
      <c r="QCM134" s="129"/>
      <c r="QCN134" s="129"/>
      <c r="QCO134" s="129"/>
      <c r="QCP134" s="129"/>
      <c r="QCQ134" s="129"/>
      <c r="QCR134" s="129"/>
      <c r="QCS134" s="129"/>
      <c r="QCT134" s="129"/>
      <c r="QCU134" s="129"/>
      <c r="QCV134" s="129"/>
      <c r="QCW134" s="129"/>
      <c r="QCX134" s="129"/>
      <c r="QCY134" s="129"/>
      <c r="QCZ134" s="129"/>
      <c r="QDA134" s="129"/>
      <c r="QDB134" s="129"/>
      <c r="QDC134" s="129"/>
      <c r="QDD134" s="129"/>
      <c r="QDE134" s="129"/>
      <c r="QDF134" s="129"/>
      <c r="QDG134" s="129"/>
      <c r="QDH134" s="129"/>
      <c r="QDI134" s="129"/>
      <c r="QDJ134" s="129"/>
      <c r="QDK134" s="129"/>
      <c r="QDL134" s="129"/>
      <c r="QDM134" s="129"/>
      <c r="QDN134" s="129"/>
      <c r="QDO134" s="129"/>
      <c r="QDP134" s="129"/>
      <c r="QDQ134" s="129"/>
      <c r="QDR134" s="129"/>
      <c r="QDS134" s="129"/>
      <c r="QDT134" s="129"/>
      <c r="QDU134" s="129"/>
      <c r="QDV134" s="129"/>
      <c r="QDW134" s="129"/>
      <c r="QDX134" s="129"/>
      <c r="QDY134" s="129"/>
      <c r="QDZ134" s="129"/>
      <c r="QEA134" s="129"/>
      <c r="QEB134" s="129"/>
      <c r="QEC134" s="129"/>
      <c r="QED134" s="129"/>
      <c r="QEE134" s="129"/>
      <c r="QEF134" s="129"/>
      <c r="QEG134" s="129"/>
      <c r="QEH134" s="129"/>
      <c r="QEI134" s="129"/>
      <c r="QEJ134" s="129"/>
      <c r="QEK134" s="129"/>
      <c r="QEL134" s="129"/>
      <c r="QEM134" s="129"/>
      <c r="QEN134" s="129"/>
      <c r="QEO134" s="129"/>
      <c r="QEP134" s="129"/>
      <c r="QEQ134" s="129"/>
      <c r="QER134" s="129"/>
      <c r="QES134" s="129"/>
      <c r="QET134" s="129"/>
      <c r="QEU134" s="129"/>
      <c r="QEV134" s="129"/>
      <c r="QEW134" s="129"/>
      <c r="QEX134" s="129"/>
      <c r="QEY134" s="129"/>
      <c r="QEZ134" s="129"/>
      <c r="QFA134" s="129"/>
      <c r="QFB134" s="129"/>
      <c r="QFC134" s="129"/>
      <c r="QFD134" s="129"/>
      <c r="QFE134" s="129"/>
      <c r="QFF134" s="129"/>
      <c r="QFG134" s="129"/>
      <c r="QFH134" s="129"/>
      <c r="QFI134" s="129"/>
      <c r="QFJ134" s="129"/>
      <c r="QFK134" s="129"/>
      <c r="QFL134" s="129"/>
      <c r="QFM134" s="129"/>
      <c r="QFN134" s="129"/>
      <c r="QFO134" s="129"/>
      <c r="QFP134" s="129"/>
      <c r="QFQ134" s="129"/>
      <c r="QFR134" s="129"/>
      <c r="QFS134" s="129"/>
      <c r="QFT134" s="129"/>
      <c r="QFU134" s="129"/>
      <c r="QFV134" s="129"/>
      <c r="QFW134" s="129"/>
      <c r="QFX134" s="129"/>
      <c r="QFY134" s="129"/>
      <c r="QFZ134" s="129"/>
      <c r="QGA134" s="129"/>
      <c r="QGB134" s="129"/>
      <c r="QGC134" s="129"/>
      <c r="QGD134" s="129"/>
      <c r="QGE134" s="129"/>
      <c r="QGF134" s="129"/>
      <c r="QGG134" s="129"/>
      <c r="QGH134" s="129"/>
      <c r="QGI134" s="129"/>
      <c r="QGJ134" s="129"/>
      <c r="QGK134" s="129"/>
      <c r="QGL134" s="129"/>
      <c r="QGM134" s="129"/>
      <c r="QGN134" s="129"/>
      <c r="QGO134" s="129"/>
      <c r="QGP134" s="129"/>
      <c r="QGQ134" s="129"/>
      <c r="QGR134" s="129"/>
      <c r="QGS134" s="129"/>
      <c r="QGT134" s="129"/>
      <c r="QGU134" s="129"/>
      <c r="QGV134" s="129"/>
      <c r="QGW134" s="129"/>
      <c r="QGX134" s="129"/>
      <c r="QGY134" s="129"/>
      <c r="QGZ134" s="129"/>
      <c r="QHA134" s="129"/>
      <c r="QHB134" s="129"/>
      <c r="QHC134" s="129"/>
      <c r="QHD134" s="129"/>
      <c r="QHE134" s="129"/>
      <c r="QHF134" s="129"/>
      <c r="QHG134" s="129"/>
      <c r="QHH134" s="129"/>
      <c r="QHI134" s="129"/>
      <c r="QHJ134" s="129"/>
      <c r="QHK134" s="129"/>
      <c r="QHL134" s="129"/>
      <c r="QHM134" s="129"/>
      <c r="QHN134" s="129"/>
      <c r="QHO134" s="129"/>
      <c r="QHP134" s="129"/>
      <c r="QHQ134" s="129"/>
      <c r="QHR134" s="129"/>
      <c r="QHS134" s="129"/>
      <c r="QHT134" s="129"/>
      <c r="QHU134" s="129"/>
      <c r="QHV134" s="129"/>
      <c r="QHW134" s="129"/>
      <c r="QHX134" s="129"/>
      <c r="QHY134" s="129"/>
      <c r="QHZ134" s="129"/>
      <c r="QIA134" s="129"/>
      <c r="QIB134" s="129"/>
      <c r="QIC134" s="129"/>
      <c r="QID134" s="129"/>
      <c r="QIE134" s="129"/>
      <c r="QIF134" s="129"/>
      <c r="QIG134" s="129"/>
      <c r="QIH134" s="129"/>
      <c r="QII134" s="129"/>
      <c r="QIJ134" s="129"/>
      <c r="QIK134" s="129"/>
      <c r="QIL134" s="129"/>
      <c r="QIM134" s="129"/>
      <c r="QIN134" s="129"/>
      <c r="QIO134" s="129"/>
      <c r="QIP134" s="129"/>
      <c r="QIQ134" s="129"/>
      <c r="QIR134" s="129"/>
      <c r="QIS134" s="129"/>
      <c r="QIT134" s="129"/>
      <c r="QIU134" s="129"/>
      <c r="QIV134" s="129"/>
      <c r="QIW134" s="129"/>
      <c r="QIX134" s="129"/>
      <c r="QIY134" s="129"/>
      <c r="QIZ134" s="129"/>
      <c r="QJA134" s="129"/>
      <c r="QJB134" s="129"/>
      <c r="QJC134" s="129"/>
      <c r="QJD134" s="129"/>
      <c r="QJE134" s="129"/>
      <c r="QJF134" s="129"/>
      <c r="QJG134" s="129"/>
      <c r="QJH134" s="129"/>
      <c r="QJI134" s="129"/>
      <c r="QJJ134" s="129"/>
      <c r="QJK134" s="129"/>
      <c r="QJL134" s="129"/>
      <c r="QJM134" s="129"/>
      <c r="QJN134" s="129"/>
      <c r="QJO134" s="129"/>
      <c r="QJP134" s="129"/>
      <c r="QJQ134" s="129"/>
      <c r="QJR134" s="129"/>
      <c r="QJS134" s="129"/>
      <c r="QJT134" s="129"/>
      <c r="QJU134" s="129"/>
      <c r="QJV134" s="129"/>
      <c r="QJW134" s="129"/>
      <c r="QJX134" s="129"/>
      <c r="QJY134" s="129"/>
      <c r="QJZ134" s="129"/>
      <c r="QKA134" s="129"/>
      <c r="QKB134" s="129"/>
      <c r="QKC134" s="129"/>
      <c r="QKD134" s="129"/>
      <c r="QKE134" s="129"/>
      <c r="QKF134" s="129"/>
      <c r="QKG134" s="129"/>
      <c r="QKH134" s="129"/>
      <c r="QKI134" s="129"/>
      <c r="QKJ134" s="129"/>
      <c r="QKK134" s="129"/>
      <c r="QKL134" s="129"/>
      <c r="QKM134" s="129"/>
      <c r="QKN134" s="129"/>
      <c r="QKO134" s="129"/>
      <c r="QKP134" s="129"/>
      <c r="QKQ134" s="129"/>
      <c r="QKR134" s="129"/>
      <c r="QKS134" s="129"/>
      <c r="QKT134" s="129"/>
      <c r="QKU134" s="129"/>
      <c r="QKV134" s="129"/>
      <c r="QKW134" s="129"/>
      <c r="QKX134" s="129"/>
      <c r="QKY134" s="129"/>
      <c r="QKZ134" s="129"/>
      <c r="QLA134" s="129"/>
      <c r="QLB134" s="129"/>
      <c r="QLC134" s="129"/>
      <c r="QLD134" s="129"/>
      <c r="QLE134" s="129"/>
      <c r="QLF134" s="129"/>
      <c r="QLG134" s="129"/>
      <c r="QLH134" s="129"/>
      <c r="QLI134" s="129"/>
      <c r="QLJ134" s="129"/>
      <c r="QLK134" s="129"/>
      <c r="QLL134" s="129"/>
      <c r="QLM134" s="129"/>
      <c r="QLN134" s="129"/>
      <c r="QLO134" s="129"/>
      <c r="QLP134" s="129"/>
      <c r="QLQ134" s="129"/>
      <c r="QLR134" s="129"/>
      <c r="QLS134" s="129"/>
      <c r="QLT134" s="129"/>
      <c r="QLU134" s="129"/>
      <c r="QLV134" s="129"/>
      <c r="QLW134" s="129"/>
      <c r="QLX134" s="129"/>
      <c r="QLY134" s="129"/>
      <c r="QLZ134" s="129"/>
      <c r="QMA134" s="129"/>
      <c r="QMB134" s="129"/>
      <c r="QMC134" s="129"/>
      <c r="QMD134" s="129"/>
      <c r="QME134" s="129"/>
      <c r="QMF134" s="129"/>
      <c r="QMG134" s="129"/>
      <c r="QMH134" s="129"/>
      <c r="QMI134" s="129"/>
      <c r="QMJ134" s="129"/>
      <c r="QMK134" s="129"/>
      <c r="QML134" s="129"/>
      <c r="QMM134" s="129"/>
      <c r="QMN134" s="129"/>
      <c r="QMO134" s="129"/>
      <c r="QMP134" s="129"/>
      <c r="QMQ134" s="129"/>
      <c r="QMR134" s="129"/>
      <c r="QMS134" s="129"/>
      <c r="QMT134" s="129"/>
      <c r="QMU134" s="129"/>
      <c r="QMV134" s="129"/>
      <c r="QMW134" s="129"/>
      <c r="QMX134" s="129"/>
      <c r="QMY134" s="129"/>
      <c r="QMZ134" s="129"/>
      <c r="QNA134" s="129"/>
      <c r="QNB134" s="129"/>
      <c r="QNC134" s="129"/>
      <c r="QND134" s="129"/>
      <c r="QNE134" s="129"/>
      <c r="QNF134" s="129"/>
      <c r="QNG134" s="129"/>
      <c r="QNH134" s="129"/>
      <c r="QNI134" s="129"/>
      <c r="QNJ134" s="129"/>
      <c r="QNK134" s="129"/>
      <c r="QNL134" s="129"/>
      <c r="QNM134" s="129"/>
      <c r="QNN134" s="129"/>
      <c r="QNO134" s="129"/>
      <c r="QNP134" s="129"/>
      <c r="QNQ134" s="129"/>
      <c r="QNR134" s="129"/>
      <c r="QNS134" s="129"/>
      <c r="QNT134" s="129"/>
      <c r="QNU134" s="129"/>
      <c r="QNV134" s="129"/>
      <c r="QNW134" s="129"/>
      <c r="QNX134" s="129"/>
      <c r="QNY134" s="129"/>
      <c r="QNZ134" s="129"/>
      <c r="QOA134" s="129"/>
      <c r="QOB134" s="129"/>
      <c r="QOC134" s="129"/>
      <c r="QOD134" s="129"/>
      <c r="QOE134" s="129"/>
      <c r="QOF134" s="129"/>
      <c r="QOG134" s="129"/>
      <c r="QOH134" s="129"/>
      <c r="QOI134" s="129"/>
      <c r="QOJ134" s="129"/>
      <c r="QOK134" s="129"/>
      <c r="QOL134" s="129"/>
      <c r="QOM134" s="129"/>
      <c r="QON134" s="129"/>
      <c r="QOO134" s="129"/>
      <c r="QOP134" s="129"/>
      <c r="QOQ134" s="129"/>
      <c r="QOR134" s="129"/>
      <c r="QOS134" s="129"/>
      <c r="QOT134" s="129"/>
      <c r="QOU134" s="129"/>
      <c r="QOV134" s="129"/>
      <c r="QOW134" s="129"/>
      <c r="QOX134" s="129"/>
      <c r="QOY134" s="129"/>
      <c r="QOZ134" s="129"/>
      <c r="QPA134" s="129"/>
      <c r="QPB134" s="129"/>
      <c r="QPC134" s="129"/>
      <c r="QPD134" s="129"/>
      <c r="QPE134" s="129"/>
      <c r="QPF134" s="129"/>
      <c r="QPG134" s="129"/>
      <c r="QPH134" s="129"/>
      <c r="QPI134" s="129"/>
      <c r="QPJ134" s="129"/>
      <c r="QPK134" s="129"/>
      <c r="QPL134" s="129"/>
      <c r="QPM134" s="129"/>
      <c r="QPN134" s="129"/>
      <c r="QPO134" s="129"/>
      <c r="QPP134" s="129"/>
      <c r="QPQ134" s="129"/>
      <c r="QPR134" s="129"/>
      <c r="QPS134" s="129"/>
      <c r="QPT134" s="129"/>
      <c r="QPU134" s="129"/>
      <c r="QPV134" s="129"/>
      <c r="QPW134" s="129"/>
      <c r="QPX134" s="129"/>
      <c r="QPY134" s="129"/>
      <c r="QPZ134" s="129"/>
      <c r="QQA134" s="129"/>
      <c r="QQB134" s="129"/>
      <c r="QQC134" s="129"/>
      <c r="QQD134" s="129"/>
      <c r="QQE134" s="129"/>
      <c r="QQF134" s="129"/>
      <c r="QQG134" s="129"/>
      <c r="QQH134" s="129"/>
      <c r="QQI134" s="129"/>
      <c r="QQJ134" s="129"/>
      <c r="QQK134" s="129"/>
      <c r="QQL134" s="129"/>
      <c r="QQM134" s="129"/>
      <c r="QQN134" s="129"/>
      <c r="QQO134" s="129"/>
      <c r="QQP134" s="129"/>
      <c r="QQQ134" s="129"/>
      <c r="QQR134" s="129"/>
      <c r="QQS134" s="129"/>
      <c r="QQT134" s="129"/>
      <c r="QQU134" s="129"/>
      <c r="QQV134" s="129"/>
      <c r="QQW134" s="129"/>
      <c r="QQX134" s="129"/>
      <c r="QQY134" s="129"/>
      <c r="QQZ134" s="129"/>
      <c r="QRA134" s="129"/>
      <c r="QRB134" s="129"/>
      <c r="QRC134" s="129"/>
      <c r="QRD134" s="129"/>
      <c r="QRE134" s="129"/>
      <c r="QRF134" s="129"/>
      <c r="QRG134" s="129"/>
      <c r="QRH134" s="129"/>
      <c r="QRI134" s="129"/>
      <c r="QRJ134" s="129"/>
      <c r="QRK134" s="129"/>
      <c r="QRL134" s="129"/>
      <c r="QRM134" s="129"/>
      <c r="QRN134" s="129"/>
      <c r="QRO134" s="129"/>
      <c r="QRP134" s="129"/>
      <c r="QRQ134" s="129"/>
      <c r="QRR134" s="129"/>
      <c r="QRS134" s="129"/>
      <c r="QRT134" s="129"/>
      <c r="QRU134" s="129"/>
      <c r="QRV134" s="129"/>
      <c r="QRW134" s="129"/>
      <c r="QRX134" s="129"/>
      <c r="QRY134" s="129"/>
      <c r="QRZ134" s="129"/>
      <c r="QSA134" s="129"/>
      <c r="QSB134" s="129"/>
      <c r="QSC134" s="129"/>
      <c r="QSD134" s="129"/>
      <c r="QSE134" s="129"/>
      <c r="QSF134" s="129"/>
      <c r="QSG134" s="129"/>
      <c r="QSH134" s="129"/>
      <c r="QSI134" s="129"/>
      <c r="QSJ134" s="129"/>
      <c r="QSK134" s="129"/>
      <c r="QSL134" s="129"/>
      <c r="QSM134" s="129"/>
      <c r="QSN134" s="129"/>
      <c r="QSO134" s="129"/>
      <c r="QSP134" s="129"/>
      <c r="QSQ134" s="129"/>
      <c r="QSR134" s="129"/>
      <c r="QSS134" s="129"/>
      <c r="QST134" s="129"/>
      <c r="QSU134" s="129"/>
      <c r="QSV134" s="129"/>
      <c r="QSW134" s="129"/>
      <c r="QSX134" s="129"/>
      <c r="QSY134" s="129"/>
      <c r="QSZ134" s="129"/>
      <c r="QTA134" s="129"/>
      <c r="QTB134" s="129"/>
      <c r="QTC134" s="129"/>
      <c r="QTD134" s="129"/>
      <c r="QTE134" s="129"/>
      <c r="QTF134" s="129"/>
      <c r="QTG134" s="129"/>
      <c r="QTH134" s="129"/>
      <c r="QTI134" s="129"/>
      <c r="QTJ134" s="129"/>
      <c r="QTK134" s="129"/>
      <c r="QTL134" s="129"/>
      <c r="QTM134" s="129"/>
      <c r="QTN134" s="129"/>
      <c r="QTO134" s="129"/>
      <c r="QTP134" s="129"/>
      <c r="QTQ134" s="129"/>
      <c r="QTR134" s="129"/>
      <c r="QTS134" s="129"/>
      <c r="QTT134" s="129"/>
      <c r="QTU134" s="129"/>
      <c r="QTV134" s="129"/>
      <c r="QTW134" s="129"/>
      <c r="QTX134" s="129"/>
      <c r="QTY134" s="129"/>
      <c r="QTZ134" s="129"/>
      <c r="QUA134" s="129"/>
      <c r="QUB134" s="129"/>
      <c r="QUC134" s="129"/>
      <c r="QUD134" s="129"/>
      <c r="QUE134" s="129"/>
      <c r="QUF134" s="129"/>
      <c r="QUG134" s="129"/>
      <c r="QUH134" s="129"/>
      <c r="QUI134" s="129"/>
      <c r="QUJ134" s="129"/>
      <c r="QUK134" s="129"/>
      <c r="QUL134" s="129"/>
      <c r="QUM134" s="129"/>
      <c r="QUN134" s="129"/>
      <c r="QUO134" s="129"/>
      <c r="QUP134" s="129"/>
      <c r="QUQ134" s="129"/>
      <c r="QUR134" s="129"/>
      <c r="QUS134" s="129"/>
      <c r="QUT134" s="129"/>
      <c r="QUU134" s="129"/>
      <c r="QUV134" s="129"/>
      <c r="QUW134" s="129"/>
      <c r="QUX134" s="129"/>
      <c r="QUY134" s="129"/>
      <c r="QUZ134" s="129"/>
      <c r="QVA134" s="129"/>
      <c r="QVB134" s="129"/>
      <c r="QVC134" s="129"/>
      <c r="QVD134" s="129"/>
      <c r="QVE134" s="129"/>
      <c r="QVF134" s="129"/>
      <c r="QVG134" s="129"/>
      <c r="QVH134" s="129"/>
      <c r="QVI134" s="129"/>
      <c r="QVJ134" s="129"/>
      <c r="QVK134" s="129"/>
      <c r="QVL134" s="129"/>
      <c r="QVM134" s="129"/>
      <c r="QVN134" s="129"/>
      <c r="QVO134" s="129"/>
      <c r="QVP134" s="129"/>
      <c r="QVQ134" s="129"/>
      <c r="QVR134" s="129"/>
      <c r="QVS134" s="129"/>
      <c r="QVT134" s="129"/>
      <c r="QVU134" s="129"/>
      <c r="QVV134" s="129"/>
      <c r="QVW134" s="129"/>
      <c r="QVX134" s="129"/>
      <c r="QVY134" s="129"/>
      <c r="QVZ134" s="129"/>
      <c r="QWA134" s="129"/>
      <c r="QWB134" s="129"/>
      <c r="QWC134" s="129"/>
      <c r="QWD134" s="129"/>
      <c r="QWE134" s="129"/>
      <c r="QWF134" s="129"/>
      <c r="QWG134" s="129"/>
      <c r="QWH134" s="129"/>
      <c r="QWI134" s="129"/>
      <c r="QWJ134" s="129"/>
      <c r="QWK134" s="129"/>
      <c r="QWL134" s="129"/>
      <c r="QWM134" s="129"/>
      <c r="QWN134" s="129"/>
      <c r="QWO134" s="129"/>
      <c r="QWP134" s="129"/>
      <c r="QWQ134" s="129"/>
      <c r="QWR134" s="129"/>
      <c r="QWS134" s="129"/>
      <c r="QWT134" s="129"/>
      <c r="QWU134" s="129"/>
      <c r="QWV134" s="129"/>
      <c r="QWW134" s="129"/>
      <c r="QWX134" s="129"/>
      <c r="QWY134" s="129"/>
      <c r="QWZ134" s="129"/>
      <c r="QXA134" s="129"/>
      <c r="QXB134" s="129"/>
      <c r="QXC134" s="129"/>
      <c r="QXD134" s="129"/>
      <c r="QXE134" s="129"/>
      <c r="QXF134" s="129"/>
      <c r="QXG134" s="129"/>
      <c r="QXH134" s="129"/>
      <c r="QXI134" s="129"/>
      <c r="QXJ134" s="129"/>
      <c r="QXK134" s="129"/>
      <c r="QXL134" s="129"/>
      <c r="QXM134" s="129"/>
      <c r="QXN134" s="129"/>
      <c r="QXO134" s="129"/>
      <c r="QXP134" s="129"/>
      <c r="QXQ134" s="129"/>
      <c r="QXR134" s="129"/>
      <c r="QXS134" s="129"/>
      <c r="QXT134" s="129"/>
      <c r="QXU134" s="129"/>
      <c r="QXV134" s="129"/>
      <c r="QXW134" s="129"/>
      <c r="QXX134" s="129"/>
      <c r="QXY134" s="129"/>
      <c r="QXZ134" s="129"/>
      <c r="QYA134" s="129"/>
      <c r="QYB134" s="129"/>
      <c r="QYC134" s="129"/>
      <c r="QYD134" s="129"/>
      <c r="QYE134" s="129"/>
      <c r="QYF134" s="129"/>
      <c r="QYG134" s="129"/>
      <c r="QYH134" s="129"/>
      <c r="QYI134" s="129"/>
      <c r="QYJ134" s="129"/>
      <c r="QYK134" s="129"/>
      <c r="QYL134" s="129"/>
      <c r="QYM134" s="129"/>
      <c r="QYN134" s="129"/>
      <c r="QYO134" s="129"/>
      <c r="QYP134" s="129"/>
      <c r="QYQ134" s="129"/>
      <c r="QYR134" s="129"/>
      <c r="QYS134" s="129"/>
      <c r="QYT134" s="129"/>
      <c r="QYU134" s="129"/>
      <c r="QYV134" s="129"/>
      <c r="QYW134" s="129"/>
      <c r="QYX134" s="129"/>
      <c r="QYY134" s="129"/>
      <c r="QYZ134" s="129"/>
      <c r="QZA134" s="129"/>
      <c r="QZB134" s="129"/>
      <c r="QZC134" s="129"/>
      <c r="QZD134" s="129"/>
      <c r="QZE134" s="129"/>
      <c r="QZF134" s="129"/>
      <c r="QZG134" s="129"/>
      <c r="QZH134" s="129"/>
      <c r="QZI134" s="129"/>
      <c r="QZJ134" s="129"/>
      <c r="QZK134" s="129"/>
      <c r="QZL134" s="129"/>
      <c r="QZM134" s="129"/>
      <c r="QZN134" s="129"/>
      <c r="QZO134" s="129"/>
      <c r="QZP134" s="129"/>
      <c r="QZQ134" s="129"/>
      <c r="QZR134" s="129"/>
      <c r="QZS134" s="129"/>
      <c r="QZT134" s="129"/>
      <c r="QZU134" s="129"/>
      <c r="QZV134" s="129"/>
      <c r="QZW134" s="129"/>
      <c r="QZX134" s="129"/>
      <c r="QZY134" s="129"/>
      <c r="QZZ134" s="129"/>
      <c r="RAA134" s="129"/>
      <c r="RAB134" s="129"/>
      <c r="RAC134" s="129"/>
      <c r="RAD134" s="129"/>
      <c r="RAE134" s="129"/>
      <c r="RAF134" s="129"/>
      <c r="RAG134" s="129"/>
      <c r="RAH134" s="129"/>
      <c r="RAI134" s="129"/>
      <c r="RAJ134" s="129"/>
      <c r="RAK134" s="129"/>
      <c r="RAL134" s="129"/>
      <c r="RAM134" s="129"/>
      <c r="RAN134" s="129"/>
      <c r="RAO134" s="129"/>
      <c r="RAP134" s="129"/>
      <c r="RAQ134" s="129"/>
      <c r="RAR134" s="129"/>
      <c r="RAS134" s="129"/>
      <c r="RAT134" s="129"/>
      <c r="RAU134" s="129"/>
      <c r="RAV134" s="129"/>
      <c r="RAW134" s="129"/>
      <c r="RAX134" s="129"/>
      <c r="RAY134" s="129"/>
      <c r="RAZ134" s="129"/>
      <c r="RBA134" s="129"/>
      <c r="RBB134" s="129"/>
      <c r="RBC134" s="129"/>
      <c r="RBD134" s="129"/>
      <c r="RBE134" s="129"/>
      <c r="RBF134" s="129"/>
      <c r="RBG134" s="129"/>
      <c r="RBH134" s="129"/>
      <c r="RBI134" s="129"/>
      <c r="RBJ134" s="129"/>
      <c r="RBK134" s="129"/>
      <c r="RBL134" s="129"/>
      <c r="RBM134" s="129"/>
      <c r="RBN134" s="129"/>
      <c r="RBO134" s="129"/>
      <c r="RBP134" s="129"/>
      <c r="RBQ134" s="129"/>
      <c r="RBR134" s="129"/>
      <c r="RBS134" s="129"/>
      <c r="RBT134" s="129"/>
      <c r="RBU134" s="129"/>
      <c r="RBV134" s="129"/>
      <c r="RBW134" s="129"/>
      <c r="RBX134" s="129"/>
      <c r="RBY134" s="129"/>
      <c r="RBZ134" s="129"/>
      <c r="RCA134" s="129"/>
      <c r="RCB134" s="129"/>
      <c r="RCC134" s="129"/>
      <c r="RCD134" s="129"/>
      <c r="RCE134" s="129"/>
      <c r="RCF134" s="129"/>
      <c r="RCG134" s="129"/>
      <c r="RCH134" s="129"/>
      <c r="RCI134" s="129"/>
      <c r="RCJ134" s="129"/>
      <c r="RCK134" s="129"/>
      <c r="RCL134" s="129"/>
      <c r="RCM134" s="129"/>
      <c r="RCN134" s="129"/>
      <c r="RCO134" s="129"/>
      <c r="RCP134" s="129"/>
      <c r="RCQ134" s="129"/>
      <c r="RCR134" s="129"/>
      <c r="RCS134" s="129"/>
      <c r="RCT134" s="129"/>
      <c r="RCU134" s="129"/>
      <c r="RCV134" s="129"/>
      <c r="RCW134" s="129"/>
      <c r="RCX134" s="129"/>
      <c r="RCY134" s="129"/>
      <c r="RCZ134" s="129"/>
      <c r="RDA134" s="129"/>
      <c r="RDB134" s="129"/>
      <c r="RDC134" s="129"/>
      <c r="RDD134" s="129"/>
      <c r="RDE134" s="129"/>
      <c r="RDF134" s="129"/>
      <c r="RDG134" s="129"/>
      <c r="RDH134" s="129"/>
      <c r="RDI134" s="129"/>
      <c r="RDJ134" s="129"/>
      <c r="RDK134" s="129"/>
      <c r="RDL134" s="129"/>
      <c r="RDM134" s="129"/>
      <c r="RDN134" s="129"/>
      <c r="RDO134" s="129"/>
      <c r="RDP134" s="129"/>
      <c r="RDQ134" s="129"/>
      <c r="RDR134" s="129"/>
      <c r="RDS134" s="129"/>
      <c r="RDT134" s="129"/>
      <c r="RDU134" s="129"/>
      <c r="RDV134" s="129"/>
      <c r="RDW134" s="129"/>
      <c r="RDX134" s="129"/>
      <c r="RDY134" s="129"/>
      <c r="RDZ134" s="129"/>
      <c r="REA134" s="129"/>
      <c r="REB134" s="129"/>
      <c r="REC134" s="129"/>
      <c r="RED134" s="129"/>
      <c r="REE134" s="129"/>
      <c r="REF134" s="129"/>
      <c r="REG134" s="129"/>
      <c r="REH134" s="129"/>
      <c r="REI134" s="129"/>
      <c r="REJ134" s="129"/>
      <c r="REK134" s="129"/>
      <c r="REL134" s="129"/>
      <c r="REM134" s="129"/>
      <c r="REN134" s="129"/>
      <c r="REO134" s="129"/>
      <c r="REP134" s="129"/>
      <c r="REQ134" s="129"/>
      <c r="RER134" s="129"/>
      <c r="RES134" s="129"/>
      <c r="RET134" s="129"/>
      <c r="REU134" s="129"/>
      <c r="REV134" s="129"/>
      <c r="REW134" s="129"/>
      <c r="REX134" s="129"/>
      <c r="REY134" s="129"/>
      <c r="REZ134" s="129"/>
      <c r="RFA134" s="129"/>
      <c r="RFB134" s="129"/>
      <c r="RFC134" s="129"/>
      <c r="RFD134" s="129"/>
      <c r="RFE134" s="129"/>
      <c r="RFF134" s="129"/>
      <c r="RFG134" s="129"/>
      <c r="RFH134" s="129"/>
      <c r="RFI134" s="129"/>
      <c r="RFJ134" s="129"/>
      <c r="RFK134" s="129"/>
      <c r="RFL134" s="129"/>
      <c r="RFM134" s="129"/>
      <c r="RFN134" s="129"/>
      <c r="RFO134" s="129"/>
      <c r="RFP134" s="129"/>
      <c r="RFQ134" s="129"/>
      <c r="RFR134" s="129"/>
      <c r="RFS134" s="129"/>
      <c r="RFT134" s="129"/>
      <c r="RFU134" s="129"/>
      <c r="RFV134" s="129"/>
      <c r="RFW134" s="129"/>
      <c r="RFX134" s="129"/>
      <c r="RFY134" s="129"/>
      <c r="RFZ134" s="129"/>
      <c r="RGA134" s="129"/>
      <c r="RGB134" s="129"/>
      <c r="RGC134" s="129"/>
      <c r="RGD134" s="129"/>
      <c r="RGE134" s="129"/>
      <c r="RGF134" s="129"/>
      <c r="RGG134" s="129"/>
      <c r="RGH134" s="129"/>
      <c r="RGI134" s="129"/>
      <c r="RGJ134" s="129"/>
      <c r="RGK134" s="129"/>
      <c r="RGL134" s="129"/>
      <c r="RGM134" s="129"/>
      <c r="RGN134" s="129"/>
      <c r="RGO134" s="129"/>
      <c r="RGP134" s="129"/>
      <c r="RGQ134" s="129"/>
      <c r="RGR134" s="129"/>
      <c r="RGS134" s="129"/>
      <c r="RGT134" s="129"/>
      <c r="RGU134" s="129"/>
      <c r="RGV134" s="129"/>
      <c r="RGW134" s="129"/>
      <c r="RGX134" s="129"/>
      <c r="RGY134" s="129"/>
      <c r="RGZ134" s="129"/>
      <c r="RHA134" s="129"/>
      <c r="RHB134" s="129"/>
      <c r="RHC134" s="129"/>
      <c r="RHD134" s="129"/>
      <c r="RHE134" s="129"/>
      <c r="RHF134" s="129"/>
      <c r="RHG134" s="129"/>
      <c r="RHH134" s="129"/>
      <c r="RHI134" s="129"/>
      <c r="RHJ134" s="129"/>
      <c r="RHK134" s="129"/>
      <c r="RHL134" s="129"/>
      <c r="RHM134" s="129"/>
      <c r="RHN134" s="129"/>
      <c r="RHO134" s="129"/>
      <c r="RHP134" s="129"/>
      <c r="RHQ134" s="129"/>
      <c r="RHR134" s="129"/>
      <c r="RHS134" s="129"/>
      <c r="RHT134" s="129"/>
      <c r="RHU134" s="129"/>
      <c r="RHV134" s="129"/>
      <c r="RHW134" s="129"/>
      <c r="RHX134" s="129"/>
      <c r="RHY134" s="129"/>
      <c r="RHZ134" s="129"/>
      <c r="RIA134" s="129"/>
      <c r="RIB134" s="129"/>
      <c r="RIC134" s="129"/>
      <c r="RID134" s="129"/>
      <c r="RIE134" s="129"/>
      <c r="RIF134" s="129"/>
      <c r="RIG134" s="129"/>
      <c r="RIH134" s="129"/>
      <c r="RII134" s="129"/>
      <c r="RIJ134" s="129"/>
      <c r="RIK134" s="129"/>
      <c r="RIL134" s="129"/>
      <c r="RIM134" s="129"/>
      <c r="RIN134" s="129"/>
      <c r="RIO134" s="129"/>
      <c r="RIP134" s="129"/>
      <c r="RIQ134" s="129"/>
      <c r="RIR134" s="129"/>
      <c r="RIS134" s="129"/>
      <c r="RIT134" s="129"/>
      <c r="RIU134" s="129"/>
      <c r="RIV134" s="129"/>
      <c r="RIW134" s="129"/>
      <c r="RIX134" s="129"/>
      <c r="RIY134" s="129"/>
      <c r="RIZ134" s="129"/>
      <c r="RJA134" s="129"/>
      <c r="RJB134" s="129"/>
      <c r="RJC134" s="129"/>
      <c r="RJD134" s="129"/>
      <c r="RJE134" s="129"/>
      <c r="RJF134" s="129"/>
      <c r="RJG134" s="129"/>
      <c r="RJH134" s="129"/>
      <c r="RJI134" s="129"/>
      <c r="RJJ134" s="129"/>
      <c r="RJK134" s="129"/>
      <c r="RJL134" s="129"/>
      <c r="RJM134" s="129"/>
      <c r="RJN134" s="129"/>
      <c r="RJO134" s="129"/>
      <c r="RJP134" s="129"/>
      <c r="RJQ134" s="129"/>
      <c r="RJR134" s="129"/>
      <c r="RJS134" s="129"/>
      <c r="RJT134" s="129"/>
      <c r="RJU134" s="129"/>
      <c r="RJV134" s="129"/>
      <c r="RJW134" s="129"/>
      <c r="RJX134" s="129"/>
      <c r="RJY134" s="129"/>
      <c r="RJZ134" s="129"/>
      <c r="RKA134" s="129"/>
      <c r="RKB134" s="129"/>
      <c r="RKC134" s="129"/>
      <c r="RKD134" s="129"/>
      <c r="RKE134" s="129"/>
      <c r="RKF134" s="129"/>
      <c r="RKG134" s="129"/>
      <c r="RKH134" s="129"/>
      <c r="RKI134" s="129"/>
      <c r="RKJ134" s="129"/>
      <c r="RKK134" s="129"/>
      <c r="RKL134" s="129"/>
      <c r="RKM134" s="129"/>
      <c r="RKN134" s="129"/>
      <c r="RKO134" s="129"/>
      <c r="RKP134" s="129"/>
      <c r="RKQ134" s="129"/>
      <c r="RKR134" s="129"/>
      <c r="RKS134" s="129"/>
      <c r="RKT134" s="129"/>
      <c r="RKU134" s="129"/>
      <c r="RKV134" s="129"/>
      <c r="RKW134" s="129"/>
      <c r="RKX134" s="129"/>
      <c r="RKY134" s="129"/>
      <c r="RKZ134" s="129"/>
      <c r="RLA134" s="129"/>
      <c r="RLB134" s="129"/>
      <c r="RLC134" s="129"/>
      <c r="RLD134" s="129"/>
      <c r="RLE134" s="129"/>
      <c r="RLF134" s="129"/>
      <c r="RLG134" s="129"/>
      <c r="RLH134" s="129"/>
      <c r="RLI134" s="129"/>
      <c r="RLJ134" s="129"/>
      <c r="RLK134" s="129"/>
      <c r="RLL134" s="129"/>
      <c r="RLM134" s="129"/>
      <c r="RLN134" s="129"/>
      <c r="RLO134" s="129"/>
      <c r="RLP134" s="129"/>
      <c r="RLQ134" s="129"/>
      <c r="RLR134" s="129"/>
      <c r="RLS134" s="129"/>
      <c r="RLT134" s="129"/>
      <c r="RLU134" s="129"/>
      <c r="RLV134" s="129"/>
      <c r="RLW134" s="129"/>
      <c r="RLX134" s="129"/>
      <c r="RLY134" s="129"/>
      <c r="RLZ134" s="129"/>
      <c r="RMA134" s="129"/>
      <c r="RMB134" s="129"/>
      <c r="RMC134" s="129"/>
      <c r="RMD134" s="129"/>
      <c r="RME134" s="129"/>
      <c r="RMF134" s="129"/>
      <c r="RMG134" s="129"/>
      <c r="RMH134" s="129"/>
      <c r="RMI134" s="129"/>
      <c r="RMJ134" s="129"/>
      <c r="RMK134" s="129"/>
      <c r="RML134" s="129"/>
      <c r="RMM134" s="129"/>
      <c r="RMN134" s="129"/>
      <c r="RMO134" s="129"/>
      <c r="RMP134" s="129"/>
      <c r="RMQ134" s="129"/>
      <c r="RMR134" s="129"/>
      <c r="RMS134" s="129"/>
      <c r="RMT134" s="129"/>
      <c r="RMU134" s="129"/>
      <c r="RMV134" s="129"/>
      <c r="RMW134" s="129"/>
      <c r="RMX134" s="129"/>
      <c r="RMY134" s="129"/>
      <c r="RMZ134" s="129"/>
      <c r="RNA134" s="129"/>
      <c r="RNB134" s="129"/>
      <c r="RNC134" s="129"/>
      <c r="RND134" s="129"/>
      <c r="RNE134" s="129"/>
      <c r="RNF134" s="129"/>
      <c r="RNG134" s="129"/>
      <c r="RNH134" s="129"/>
      <c r="RNI134" s="129"/>
      <c r="RNJ134" s="129"/>
      <c r="RNK134" s="129"/>
      <c r="RNL134" s="129"/>
      <c r="RNM134" s="129"/>
      <c r="RNN134" s="129"/>
      <c r="RNO134" s="129"/>
      <c r="RNP134" s="129"/>
      <c r="RNQ134" s="129"/>
      <c r="RNR134" s="129"/>
      <c r="RNS134" s="129"/>
      <c r="RNT134" s="129"/>
      <c r="RNU134" s="129"/>
      <c r="RNV134" s="129"/>
      <c r="RNW134" s="129"/>
      <c r="RNX134" s="129"/>
      <c r="RNY134" s="129"/>
      <c r="RNZ134" s="129"/>
      <c r="ROA134" s="129"/>
      <c r="ROB134" s="129"/>
      <c r="ROC134" s="129"/>
      <c r="ROD134" s="129"/>
      <c r="ROE134" s="129"/>
      <c r="ROF134" s="129"/>
      <c r="ROG134" s="129"/>
      <c r="ROH134" s="129"/>
      <c r="ROI134" s="129"/>
      <c r="ROJ134" s="129"/>
      <c r="ROK134" s="129"/>
      <c r="ROL134" s="129"/>
      <c r="ROM134" s="129"/>
      <c r="RON134" s="129"/>
      <c r="ROO134" s="129"/>
      <c r="ROP134" s="129"/>
      <c r="ROQ134" s="129"/>
      <c r="ROR134" s="129"/>
      <c r="ROS134" s="129"/>
      <c r="ROT134" s="129"/>
      <c r="ROU134" s="129"/>
      <c r="ROV134" s="129"/>
      <c r="ROW134" s="129"/>
      <c r="ROX134" s="129"/>
      <c r="ROY134" s="129"/>
      <c r="ROZ134" s="129"/>
      <c r="RPA134" s="129"/>
      <c r="RPB134" s="129"/>
      <c r="RPC134" s="129"/>
      <c r="RPD134" s="129"/>
      <c r="RPE134" s="129"/>
      <c r="RPF134" s="129"/>
      <c r="RPG134" s="129"/>
      <c r="RPH134" s="129"/>
      <c r="RPI134" s="129"/>
      <c r="RPJ134" s="129"/>
      <c r="RPK134" s="129"/>
      <c r="RPL134" s="129"/>
      <c r="RPM134" s="129"/>
      <c r="RPN134" s="129"/>
      <c r="RPO134" s="129"/>
      <c r="RPP134" s="129"/>
      <c r="RPQ134" s="129"/>
      <c r="RPR134" s="129"/>
      <c r="RPS134" s="129"/>
      <c r="RPT134" s="129"/>
      <c r="RPU134" s="129"/>
      <c r="RPV134" s="129"/>
      <c r="RPW134" s="129"/>
      <c r="RPX134" s="129"/>
      <c r="RPY134" s="129"/>
      <c r="RPZ134" s="129"/>
      <c r="RQA134" s="129"/>
      <c r="RQB134" s="129"/>
      <c r="RQC134" s="129"/>
      <c r="RQD134" s="129"/>
      <c r="RQE134" s="129"/>
      <c r="RQF134" s="129"/>
      <c r="RQG134" s="129"/>
      <c r="RQH134" s="129"/>
      <c r="RQI134" s="129"/>
      <c r="RQJ134" s="129"/>
      <c r="RQK134" s="129"/>
      <c r="RQL134" s="129"/>
      <c r="RQM134" s="129"/>
      <c r="RQN134" s="129"/>
      <c r="RQO134" s="129"/>
      <c r="RQP134" s="129"/>
      <c r="RQQ134" s="129"/>
      <c r="RQR134" s="129"/>
      <c r="RQS134" s="129"/>
      <c r="RQT134" s="129"/>
      <c r="RQU134" s="129"/>
      <c r="RQV134" s="129"/>
      <c r="RQW134" s="129"/>
      <c r="RQX134" s="129"/>
      <c r="RQY134" s="129"/>
      <c r="RQZ134" s="129"/>
      <c r="RRA134" s="129"/>
      <c r="RRB134" s="129"/>
      <c r="RRC134" s="129"/>
      <c r="RRD134" s="129"/>
      <c r="RRE134" s="129"/>
      <c r="RRF134" s="129"/>
      <c r="RRG134" s="129"/>
      <c r="RRH134" s="129"/>
      <c r="RRI134" s="129"/>
      <c r="RRJ134" s="129"/>
      <c r="RRK134" s="129"/>
      <c r="RRL134" s="129"/>
      <c r="RRM134" s="129"/>
      <c r="RRN134" s="129"/>
      <c r="RRO134" s="129"/>
      <c r="RRP134" s="129"/>
      <c r="RRQ134" s="129"/>
      <c r="RRR134" s="129"/>
      <c r="RRS134" s="129"/>
      <c r="RRT134" s="129"/>
      <c r="RRU134" s="129"/>
      <c r="RRV134" s="129"/>
      <c r="RRW134" s="129"/>
      <c r="RRX134" s="129"/>
      <c r="RRY134" s="129"/>
      <c r="RRZ134" s="129"/>
      <c r="RSA134" s="129"/>
      <c r="RSB134" s="129"/>
      <c r="RSC134" s="129"/>
      <c r="RSD134" s="129"/>
      <c r="RSE134" s="129"/>
      <c r="RSF134" s="129"/>
      <c r="RSG134" s="129"/>
      <c r="RSH134" s="129"/>
      <c r="RSI134" s="129"/>
      <c r="RSJ134" s="129"/>
      <c r="RSK134" s="129"/>
      <c r="RSL134" s="129"/>
      <c r="RSM134" s="129"/>
      <c r="RSN134" s="129"/>
      <c r="RSO134" s="129"/>
      <c r="RSP134" s="129"/>
      <c r="RSQ134" s="129"/>
      <c r="RSR134" s="129"/>
      <c r="RSS134" s="129"/>
      <c r="RST134" s="129"/>
      <c r="RSU134" s="129"/>
      <c r="RSV134" s="129"/>
      <c r="RSW134" s="129"/>
      <c r="RSX134" s="129"/>
      <c r="RSY134" s="129"/>
      <c r="RSZ134" s="129"/>
      <c r="RTA134" s="129"/>
      <c r="RTB134" s="129"/>
      <c r="RTC134" s="129"/>
      <c r="RTD134" s="129"/>
      <c r="RTE134" s="129"/>
      <c r="RTF134" s="129"/>
      <c r="RTG134" s="129"/>
      <c r="RTH134" s="129"/>
      <c r="RTI134" s="129"/>
      <c r="RTJ134" s="129"/>
      <c r="RTK134" s="129"/>
      <c r="RTL134" s="129"/>
      <c r="RTM134" s="129"/>
      <c r="RTN134" s="129"/>
      <c r="RTO134" s="129"/>
      <c r="RTP134" s="129"/>
      <c r="RTQ134" s="129"/>
      <c r="RTR134" s="129"/>
      <c r="RTS134" s="129"/>
      <c r="RTT134" s="129"/>
      <c r="RTU134" s="129"/>
      <c r="RTV134" s="129"/>
      <c r="RTW134" s="129"/>
      <c r="RTX134" s="129"/>
      <c r="RTY134" s="129"/>
      <c r="RTZ134" s="129"/>
      <c r="RUA134" s="129"/>
      <c r="RUB134" s="129"/>
      <c r="RUC134" s="129"/>
      <c r="RUD134" s="129"/>
      <c r="RUE134" s="129"/>
      <c r="RUF134" s="129"/>
      <c r="RUG134" s="129"/>
      <c r="RUH134" s="129"/>
      <c r="RUI134" s="129"/>
      <c r="RUJ134" s="129"/>
      <c r="RUK134" s="129"/>
      <c r="RUL134" s="129"/>
      <c r="RUM134" s="129"/>
      <c r="RUN134" s="129"/>
      <c r="RUO134" s="129"/>
      <c r="RUP134" s="129"/>
      <c r="RUQ134" s="129"/>
      <c r="RUR134" s="129"/>
      <c r="RUS134" s="129"/>
      <c r="RUT134" s="129"/>
      <c r="RUU134" s="129"/>
      <c r="RUV134" s="129"/>
      <c r="RUW134" s="129"/>
      <c r="RUX134" s="129"/>
      <c r="RUY134" s="129"/>
      <c r="RUZ134" s="129"/>
      <c r="RVA134" s="129"/>
      <c r="RVB134" s="129"/>
      <c r="RVC134" s="129"/>
      <c r="RVD134" s="129"/>
      <c r="RVE134" s="129"/>
      <c r="RVF134" s="129"/>
      <c r="RVG134" s="129"/>
      <c r="RVH134" s="129"/>
      <c r="RVI134" s="129"/>
      <c r="RVJ134" s="129"/>
      <c r="RVK134" s="129"/>
      <c r="RVL134" s="129"/>
      <c r="RVM134" s="129"/>
      <c r="RVN134" s="129"/>
      <c r="RVO134" s="129"/>
      <c r="RVP134" s="129"/>
      <c r="RVQ134" s="129"/>
      <c r="RVR134" s="129"/>
      <c r="RVS134" s="129"/>
      <c r="RVT134" s="129"/>
      <c r="RVU134" s="129"/>
      <c r="RVV134" s="129"/>
      <c r="RVW134" s="129"/>
      <c r="RVX134" s="129"/>
      <c r="RVY134" s="129"/>
      <c r="RVZ134" s="129"/>
      <c r="RWA134" s="129"/>
      <c r="RWB134" s="129"/>
      <c r="RWC134" s="129"/>
      <c r="RWD134" s="129"/>
      <c r="RWE134" s="129"/>
      <c r="RWF134" s="129"/>
      <c r="RWG134" s="129"/>
      <c r="RWH134" s="129"/>
      <c r="RWI134" s="129"/>
      <c r="RWJ134" s="129"/>
      <c r="RWK134" s="129"/>
      <c r="RWL134" s="129"/>
      <c r="RWM134" s="129"/>
      <c r="RWN134" s="129"/>
      <c r="RWO134" s="129"/>
      <c r="RWP134" s="129"/>
      <c r="RWQ134" s="129"/>
      <c r="RWR134" s="129"/>
      <c r="RWS134" s="129"/>
      <c r="RWT134" s="129"/>
      <c r="RWU134" s="129"/>
      <c r="RWV134" s="129"/>
      <c r="RWW134" s="129"/>
      <c r="RWX134" s="129"/>
      <c r="RWY134" s="129"/>
      <c r="RWZ134" s="129"/>
      <c r="RXA134" s="129"/>
      <c r="RXB134" s="129"/>
      <c r="RXC134" s="129"/>
      <c r="RXD134" s="129"/>
      <c r="RXE134" s="129"/>
      <c r="RXF134" s="129"/>
      <c r="RXG134" s="129"/>
      <c r="RXH134" s="129"/>
      <c r="RXI134" s="129"/>
      <c r="RXJ134" s="129"/>
      <c r="RXK134" s="129"/>
      <c r="RXL134" s="129"/>
      <c r="RXM134" s="129"/>
      <c r="RXN134" s="129"/>
      <c r="RXO134" s="129"/>
      <c r="RXP134" s="129"/>
      <c r="RXQ134" s="129"/>
      <c r="RXR134" s="129"/>
      <c r="RXS134" s="129"/>
      <c r="RXT134" s="129"/>
      <c r="RXU134" s="129"/>
      <c r="RXV134" s="129"/>
      <c r="RXW134" s="129"/>
      <c r="RXX134" s="129"/>
      <c r="RXY134" s="129"/>
      <c r="RXZ134" s="129"/>
      <c r="RYA134" s="129"/>
      <c r="RYB134" s="129"/>
      <c r="RYC134" s="129"/>
      <c r="RYD134" s="129"/>
      <c r="RYE134" s="129"/>
      <c r="RYF134" s="129"/>
      <c r="RYG134" s="129"/>
      <c r="RYH134" s="129"/>
      <c r="RYI134" s="129"/>
      <c r="RYJ134" s="129"/>
      <c r="RYK134" s="129"/>
      <c r="RYL134" s="129"/>
      <c r="RYM134" s="129"/>
      <c r="RYN134" s="129"/>
      <c r="RYO134" s="129"/>
      <c r="RYP134" s="129"/>
      <c r="RYQ134" s="129"/>
      <c r="RYR134" s="129"/>
      <c r="RYS134" s="129"/>
      <c r="RYT134" s="129"/>
      <c r="RYU134" s="129"/>
      <c r="RYV134" s="129"/>
      <c r="RYW134" s="129"/>
      <c r="RYX134" s="129"/>
      <c r="RYY134" s="129"/>
      <c r="RYZ134" s="129"/>
      <c r="RZA134" s="129"/>
      <c r="RZB134" s="129"/>
      <c r="RZC134" s="129"/>
      <c r="RZD134" s="129"/>
      <c r="RZE134" s="129"/>
      <c r="RZF134" s="129"/>
      <c r="RZG134" s="129"/>
      <c r="RZH134" s="129"/>
      <c r="RZI134" s="129"/>
      <c r="RZJ134" s="129"/>
      <c r="RZK134" s="129"/>
      <c r="RZL134" s="129"/>
      <c r="RZM134" s="129"/>
      <c r="RZN134" s="129"/>
      <c r="RZO134" s="129"/>
      <c r="RZP134" s="129"/>
      <c r="RZQ134" s="129"/>
      <c r="RZR134" s="129"/>
      <c r="RZS134" s="129"/>
      <c r="RZT134" s="129"/>
      <c r="RZU134" s="129"/>
      <c r="RZV134" s="129"/>
      <c r="RZW134" s="129"/>
      <c r="RZX134" s="129"/>
      <c r="RZY134" s="129"/>
      <c r="RZZ134" s="129"/>
      <c r="SAA134" s="129"/>
      <c r="SAB134" s="129"/>
      <c r="SAC134" s="129"/>
      <c r="SAD134" s="129"/>
      <c r="SAE134" s="129"/>
      <c r="SAF134" s="129"/>
      <c r="SAG134" s="129"/>
      <c r="SAH134" s="129"/>
      <c r="SAI134" s="129"/>
      <c r="SAJ134" s="129"/>
      <c r="SAK134" s="129"/>
      <c r="SAL134" s="129"/>
      <c r="SAM134" s="129"/>
      <c r="SAN134" s="129"/>
      <c r="SAO134" s="129"/>
      <c r="SAP134" s="129"/>
      <c r="SAQ134" s="129"/>
      <c r="SAR134" s="129"/>
      <c r="SAS134" s="129"/>
      <c r="SAT134" s="129"/>
      <c r="SAU134" s="129"/>
      <c r="SAV134" s="129"/>
      <c r="SAW134" s="129"/>
      <c r="SAX134" s="129"/>
      <c r="SAY134" s="129"/>
      <c r="SAZ134" s="129"/>
      <c r="SBA134" s="129"/>
      <c r="SBB134" s="129"/>
      <c r="SBC134" s="129"/>
      <c r="SBD134" s="129"/>
      <c r="SBE134" s="129"/>
      <c r="SBF134" s="129"/>
      <c r="SBG134" s="129"/>
      <c r="SBH134" s="129"/>
      <c r="SBI134" s="129"/>
      <c r="SBJ134" s="129"/>
      <c r="SBK134" s="129"/>
      <c r="SBL134" s="129"/>
      <c r="SBM134" s="129"/>
      <c r="SBN134" s="129"/>
      <c r="SBO134" s="129"/>
      <c r="SBP134" s="129"/>
      <c r="SBQ134" s="129"/>
      <c r="SBR134" s="129"/>
      <c r="SBS134" s="129"/>
      <c r="SBT134" s="129"/>
      <c r="SBU134" s="129"/>
      <c r="SBV134" s="129"/>
      <c r="SBW134" s="129"/>
      <c r="SBX134" s="129"/>
      <c r="SBY134" s="129"/>
      <c r="SBZ134" s="129"/>
      <c r="SCA134" s="129"/>
      <c r="SCB134" s="129"/>
      <c r="SCC134" s="129"/>
      <c r="SCD134" s="129"/>
      <c r="SCE134" s="129"/>
      <c r="SCF134" s="129"/>
      <c r="SCG134" s="129"/>
      <c r="SCH134" s="129"/>
      <c r="SCI134" s="129"/>
      <c r="SCJ134" s="129"/>
      <c r="SCK134" s="129"/>
      <c r="SCL134" s="129"/>
      <c r="SCM134" s="129"/>
      <c r="SCN134" s="129"/>
      <c r="SCO134" s="129"/>
      <c r="SCP134" s="129"/>
      <c r="SCQ134" s="129"/>
      <c r="SCR134" s="129"/>
      <c r="SCS134" s="129"/>
      <c r="SCT134" s="129"/>
      <c r="SCU134" s="129"/>
      <c r="SCV134" s="129"/>
      <c r="SCW134" s="129"/>
      <c r="SCX134" s="129"/>
      <c r="SCY134" s="129"/>
      <c r="SCZ134" s="129"/>
      <c r="SDA134" s="129"/>
      <c r="SDB134" s="129"/>
      <c r="SDC134" s="129"/>
      <c r="SDD134" s="129"/>
      <c r="SDE134" s="129"/>
      <c r="SDF134" s="129"/>
      <c r="SDG134" s="129"/>
      <c r="SDH134" s="129"/>
      <c r="SDI134" s="129"/>
      <c r="SDJ134" s="129"/>
      <c r="SDK134" s="129"/>
      <c r="SDL134" s="129"/>
      <c r="SDM134" s="129"/>
      <c r="SDN134" s="129"/>
      <c r="SDO134" s="129"/>
      <c r="SDP134" s="129"/>
      <c r="SDQ134" s="129"/>
      <c r="SDR134" s="129"/>
      <c r="SDS134" s="129"/>
      <c r="SDT134" s="129"/>
      <c r="SDU134" s="129"/>
      <c r="SDV134" s="129"/>
      <c r="SDW134" s="129"/>
      <c r="SDX134" s="129"/>
      <c r="SDY134" s="129"/>
      <c r="SDZ134" s="129"/>
      <c r="SEA134" s="129"/>
      <c r="SEB134" s="129"/>
      <c r="SEC134" s="129"/>
      <c r="SED134" s="129"/>
      <c r="SEE134" s="129"/>
      <c r="SEF134" s="129"/>
      <c r="SEG134" s="129"/>
      <c r="SEH134" s="129"/>
      <c r="SEI134" s="129"/>
      <c r="SEJ134" s="129"/>
      <c r="SEK134" s="129"/>
      <c r="SEL134" s="129"/>
      <c r="SEM134" s="129"/>
      <c r="SEN134" s="129"/>
      <c r="SEO134" s="129"/>
      <c r="SEP134" s="129"/>
      <c r="SEQ134" s="129"/>
      <c r="SER134" s="129"/>
      <c r="SES134" s="129"/>
      <c r="SET134" s="129"/>
      <c r="SEU134" s="129"/>
      <c r="SEV134" s="129"/>
      <c r="SEW134" s="129"/>
      <c r="SEX134" s="129"/>
      <c r="SEY134" s="129"/>
      <c r="SEZ134" s="129"/>
      <c r="SFA134" s="129"/>
      <c r="SFB134" s="129"/>
      <c r="SFC134" s="129"/>
      <c r="SFD134" s="129"/>
      <c r="SFE134" s="129"/>
      <c r="SFF134" s="129"/>
      <c r="SFG134" s="129"/>
      <c r="SFH134" s="129"/>
      <c r="SFI134" s="129"/>
      <c r="SFJ134" s="129"/>
      <c r="SFK134" s="129"/>
      <c r="SFL134" s="129"/>
      <c r="SFM134" s="129"/>
      <c r="SFN134" s="129"/>
      <c r="SFO134" s="129"/>
      <c r="SFP134" s="129"/>
      <c r="SFQ134" s="129"/>
      <c r="SFR134" s="129"/>
      <c r="SFS134" s="129"/>
      <c r="SFT134" s="129"/>
      <c r="SFU134" s="129"/>
      <c r="SFV134" s="129"/>
      <c r="SFW134" s="129"/>
      <c r="SFX134" s="129"/>
      <c r="SFY134" s="129"/>
      <c r="SFZ134" s="129"/>
      <c r="SGA134" s="129"/>
      <c r="SGB134" s="129"/>
      <c r="SGC134" s="129"/>
      <c r="SGD134" s="129"/>
      <c r="SGE134" s="129"/>
      <c r="SGF134" s="129"/>
      <c r="SGG134" s="129"/>
      <c r="SGH134" s="129"/>
      <c r="SGI134" s="129"/>
      <c r="SGJ134" s="129"/>
      <c r="SGK134" s="129"/>
      <c r="SGL134" s="129"/>
      <c r="SGM134" s="129"/>
      <c r="SGN134" s="129"/>
      <c r="SGO134" s="129"/>
      <c r="SGP134" s="129"/>
      <c r="SGQ134" s="129"/>
      <c r="SGR134" s="129"/>
      <c r="SGS134" s="129"/>
      <c r="SGT134" s="129"/>
      <c r="SGU134" s="129"/>
      <c r="SGV134" s="129"/>
      <c r="SGW134" s="129"/>
      <c r="SGX134" s="129"/>
      <c r="SGY134" s="129"/>
      <c r="SGZ134" s="129"/>
      <c r="SHA134" s="129"/>
      <c r="SHB134" s="129"/>
      <c r="SHC134" s="129"/>
      <c r="SHD134" s="129"/>
      <c r="SHE134" s="129"/>
      <c r="SHF134" s="129"/>
      <c r="SHG134" s="129"/>
      <c r="SHH134" s="129"/>
      <c r="SHI134" s="129"/>
      <c r="SHJ134" s="129"/>
      <c r="SHK134" s="129"/>
      <c r="SHL134" s="129"/>
      <c r="SHM134" s="129"/>
      <c r="SHN134" s="129"/>
      <c r="SHO134" s="129"/>
      <c r="SHP134" s="129"/>
      <c r="SHQ134" s="129"/>
      <c r="SHR134" s="129"/>
      <c r="SHS134" s="129"/>
      <c r="SHT134" s="129"/>
      <c r="SHU134" s="129"/>
      <c r="SHV134" s="129"/>
      <c r="SHW134" s="129"/>
      <c r="SHX134" s="129"/>
      <c r="SHY134" s="129"/>
      <c r="SHZ134" s="129"/>
      <c r="SIA134" s="129"/>
      <c r="SIB134" s="129"/>
      <c r="SIC134" s="129"/>
      <c r="SID134" s="129"/>
      <c r="SIE134" s="129"/>
      <c r="SIF134" s="129"/>
      <c r="SIG134" s="129"/>
      <c r="SIH134" s="129"/>
      <c r="SII134" s="129"/>
      <c r="SIJ134" s="129"/>
      <c r="SIK134" s="129"/>
      <c r="SIL134" s="129"/>
      <c r="SIM134" s="129"/>
      <c r="SIN134" s="129"/>
      <c r="SIO134" s="129"/>
      <c r="SIP134" s="129"/>
      <c r="SIQ134" s="129"/>
      <c r="SIR134" s="129"/>
      <c r="SIS134" s="129"/>
      <c r="SIT134" s="129"/>
      <c r="SIU134" s="129"/>
      <c r="SIV134" s="129"/>
      <c r="SIW134" s="129"/>
      <c r="SIX134" s="129"/>
      <c r="SIY134" s="129"/>
      <c r="SIZ134" s="129"/>
      <c r="SJA134" s="129"/>
      <c r="SJB134" s="129"/>
      <c r="SJC134" s="129"/>
      <c r="SJD134" s="129"/>
      <c r="SJE134" s="129"/>
      <c r="SJF134" s="129"/>
      <c r="SJG134" s="129"/>
      <c r="SJH134" s="129"/>
      <c r="SJI134" s="129"/>
      <c r="SJJ134" s="129"/>
      <c r="SJK134" s="129"/>
      <c r="SJL134" s="129"/>
      <c r="SJM134" s="129"/>
      <c r="SJN134" s="129"/>
      <c r="SJO134" s="129"/>
      <c r="SJP134" s="129"/>
      <c r="SJQ134" s="129"/>
      <c r="SJR134" s="129"/>
      <c r="SJS134" s="129"/>
      <c r="SJT134" s="129"/>
      <c r="SJU134" s="129"/>
      <c r="SJV134" s="129"/>
      <c r="SJW134" s="129"/>
      <c r="SJX134" s="129"/>
      <c r="SJY134" s="129"/>
      <c r="SJZ134" s="129"/>
      <c r="SKA134" s="129"/>
      <c r="SKB134" s="129"/>
      <c r="SKC134" s="129"/>
      <c r="SKD134" s="129"/>
      <c r="SKE134" s="129"/>
      <c r="SKF134" s="129"/>
      <c r="SKG134" s="129"/>
      <c r="SKH134" s="129"/>
      <c r="SKI134" s="129"/>
      <c r="SKJ134" s="129"/>
      <c r="SKK134" s="129"/>
      <c r="SKL134" s="129"/>
      <c r="SKM134" s="129"/>
      <c r="SKN134" s="129"/>
      <c r="SKO134" s="129"/>
      <c r="SKP134" s="129"/>
      <c r="SKQ134" s="129"/>
      <c r="SKR134" s="129"/>
      <c r="SKS134" s="129"/>
      <c r="SKT134" s="129"/>
      <c r="SKU134" s="129"/>
      <c r="SKV134" s="129"/>
      <c r="SKW134" s="129"/>
      <c r="SKX134" s="129"/>
      <c r="SKY134" s="129"/>
      <c r="SKZ134" s="129"/>
      <c r="SLA134" s="129"/>
      <c r="SLB134" s="129"/>
      <c r="SLC134" s="129"/>
      <c r="SLD134" s="129"/>
      <c r="SLE134" s="129"/>
      <c r="SLF134" s="129"/>
      <c r="SLG134" s="129"/>
      <c r="SLH134" s="129"/>
      <c r="SLI134" s="129"/>
      <c r="SLJ134" s="129"/>
      <c r="SLK134" s="129"/>
      <c r="SLL134" s="129"/>
      <c r="SLM134" s="129"/>
      <c r="SLN134" s="129"/>
      <c r="SLO134" s="129"/>
      <c r="SLP134" s="129"/>
      <c r="SLQ134" s="129"/>
      <c r="SLR134" s="129"/>
      <c r="SLS134" s="129"/>
      <c r="SLT134" s="129"/>
      <c r="SLU134" s="129"/>
      <c r="SLV134" s="129"/>
      <c r="SLW134" s="129"/>
      <c r="SLX134" s="129"/>
      <c r="SLY134" s="129"/>
      <c r="SLZ134" s="129"/>
      <c r="SMA134" s="129"/>
      <c r="SMB134" s="129"/>
      <c r="SMC134" s="129"/>
      <c r="SMD134" s="129"/>
      <c r="SME134" s="129"/>
      <c r="SMF134" s="129"/>
      <c r="SMG134" s="129"/>
      <c r="SMH134" s="129"/>
      <c r="SMI134" s="129"/>
      <c r="SMJ134" s="129"/>
      <c r="SMK134" s="129"/>
      <c r="SML134" s="129"/>
      <c r="SMM134" s="129"/>
      <c r="SMN134" s="129"/>
      <c r="SMO134" s="129"/>
      <c r="SMP134" s="129"/>
      <c r="SMQ134" s="129"/>
      <c r="SMR134" s="129"/>
      <c r="SMS134" s="129"/>
      <c r="SMT134" s="129"/>
      <c r="SMU134" s="129"/>
      <c r="SMV134" s="129"/>
      <c r="SMW134" s="129"/>
      <c r="SMX134" s="129"/>
      <c r="SMY134" s="129"/>
      <c r="SMZ134" s="129"/>
      <c r="SNA134" s="129"/>
      <c r="SNB134" s="129"/>
      <c r="SNC134" s="129"/>
      <c r="SND134" s="129"/>
      <c r="SNE134" s="129"/>
      <c r="SNF134" s="129"/>
      <c r="SNG134" s="129"/>
      <c r="SNH134" s="129"/>
      <c r="SNI134" s="129"/>
      <c r="SNJ134" s="129"/>
      <c r="SNK134" s="129"/>
      <c r="SNL134" s="129"/>
      <c r="SNM134" s="129"/>
      <c r="SNN134" s="129"/>
      <c r="SNO134" s="129"/>
      <c r="SNP134" s="129"/>
      <c r="SNQ134" s="129"/>
      <c r="SNR134" s="129"/>
      <c r="SNS134" s="129"/>
      <c r="SNT134" s="129"/>
      <c r="SNU134" s="129"/>
      <c r="SNV134" s="129"/>
      <c r="SNW134" s="129"/>
      <c r="SNX134" s="129"/>
      <c r="SNY134" s="129"/>
      <c r="SNZ134" s="129"/>
      <c r="SOA134" s="129"/>
      <c r="SOB134" s="129"/>
      <c r="SOC134" s="129"/>
      <c r="SOD134" s="129"/>
      <c r="SOE134" s="129"/>
      <c r="SOF134" s="129"/>
      <c r="SOG134" s="129"/>
      <c r="SOH134" s="129"/>
      <c r="SOI134" s="129"/>
      <c r="SOJ134" s="129"/>
      <c r="SOK134" s="129"/>
      <c r="SOL134" s="129"/>
      <c r="SOM134" s="129"/>
      <c r="SON134" s="129"/>
      <c r="SOO134" s="129"/>
      <c r="SOP134" s="129"/>
      <c r="SOQ134" s="129"/>
      <c r="SOR134" s="129"/>
      <c r="SOS134" s="129"/>
      <c r="SOT134" s="129"/>
      <c r="SOU134" s="129"/>
      <c r="SOV134" s="129"/>
      <c r="SOW134" s="129"/>
      <c r="SOX134" s="129"/>
      <c r="SOY134" s="129"/>
      <c r="SOZ134" s="129"/>
      <c r="SPA134" s="129"/>
      <c r="SPB134" s="129"/>
      <c r="SPC134" s="129"/>
      <c r="SPD134" s="129"/>
      <c r="SPE134" s="129"/>
      <c r="SPF134" s="129"/>
      <c r="SPG134" s="129"/>
      <c r="SPH134" s="129"/>
      <c r="SPI134" s="129"/>
      <c r="SPJ134" s="129"/>
      <c r="SPK134" s="129"/>
      <c r="SPL134" s="129"/>
      <c r="SPM134" s="129"/>
      <c r="SPN134" s="129"/>
      <c r="SPO134" s="129"/>
      <c r="SPP134" s="129"/>
      <c r="SPQ134" s="129"/>
      <c r="SPR134" s="129"/>
      <c r="SPS134" s="129"/>
      <c r="SPT134" s="129"/>
      <c r="SPU134" s="129"/>
      <c r="SPV134" s="129"/>
      <c r="SPW134" s="129"/>
      <c r="SPX134" s="129"/>
      <c r="SPY134" s="129"/>
      <c r="SPZ134" s="129"/>
      <c r="SQA134" s="129"/>
      <c r="SQB134" s="129"/>
      <c r="SQC134" s="129"/>
      <c r="SQD134" s="129"/>
      <c r="SQE134" s="129"/>
      <c r="SQF134" s="129"/>
      <c r="SQG134" s="129"/>
      <c r="SQH134" s="129"/>
      <c r="SQI134" s="129"/>
      <c r="SQJ134" s="129"/>
      <c r="SQK134" s="129"/>
      <c r="SQL134" s="129"/>
      <c r="SQM134" s="129"/>
      <c r="SQN134" s="129"/>
      <c r="SQO134" s="129"/>
      <c r="SQP134" s="129"/>
      <c r="SQQ134" s="129"/>
      <c r="SQR134" s="129"/>
      <c r="SQS134" s="129"/>
      <c r="SQT134" s="129"/>
      <c r="SQU134" s="129"/>
      <c r="SQV134" s="129"/>
      <c r="SQW134" s="129"/>
      <c r="SQX134" s="129"/>
      <c r="SQY134" s="129"/>
      <c r="SQZ134" s="129"/>
      <c r="SRA134" s="129"/>
      <c r="SRB134" s="129"/>
      <c r="SRC134" s="129"/>
      <c r="SRD134" s="129"/>
      <c r="SRE134" s="129"/>
      <c r="SRF134" s="129"/>
      <c r="SRG134" s="129"/>
      <c r="SRH134" s="129"/>
      <c r="SRI134" s="129"/>
      <c r="SRJ134" s="129"/>
      <c r="SRK134" s="129"/>
      <c r="SRL134" s="129"/>
      <c r="SRM134" s="129"/>
      <c r="SRN134" s="129"/>
      <c r="SRO134" s="129"/>
      <c r="SRP134" s="129"/>
      <c r="SRQ134" s="129"/>
      <c r="SRR134" s="129"/>
      <c r="SRS134" s="129"/>
      <c r="SRT134" s="129"/>
      <c r="SRU134" s="129"/>
      <c r="SRV134" s="129"/>
      <c r="SRW134" s="129"/>
      <c r="SRX134" s="129"/>
      <c r="SRY134" s="129"/>
      <c r="SRZ134" s="129"/>
      <c r="SSA134" s="129"/>
      <c r="SSB134" s="129"/>
      <c r="SSC134" s="129"/>
      <c r="SSD134" s="129"/>
      <c r="SSE134" s="129"/>
      <c r="SSF134" s="129"/>
      <c r="SSG134" s="129"/>
      <c r="SSH134" s="129"/>
      <c r="SSI134" s="129"/>
      <c r="SSJ134" s="129"/>
      <c r="SSK134" s="129"/>
      <c r="SSL134" s="129"/>
      <c r="SSM134" s="129"/>
      <c r="SSN134" s="129"/>
      <c r="SSO134" s="129"/>
      <c r="SSP134" s="129"/>
      <c r="SSQ134" s="129"/>
      <c r="SSR134" s="129"/>
      <c r="SSS134" s="129"/>
      <c r="SST134" s="129"/>
      <c r="SSU134" s="129"/>
      <c r="SSV134" s="129"/>
      <c r="SSW134" s="129"/>
      <c r="SSX134" s="129"/>
      <c r="SSY134" s="129"/>
      <c r="SSZ134" s="129"/>
      <c r="STA134" s="129"/>
      <c r="STB134" s="129"/>
      <c r="STC134" s="129"/>
      <c r="STD134" s="129"/>
      <c r="STE134" s="129"/>
      <c r="STF134" s="129"/>
      <c r="STG134" s="129"/>
      <c r="STH134" s="129"/>
      <c r="STI134" s="129"/>
      <c r="STJ134" s="129"/>
      <c r="STK134" s="129"/>
      <c r="STL134" s="129"/>
      <c r="STM134" s="129"/>
      <c r="STN134" s="129"/>
      <c r="STO134" s="129"/>
      <c r="STP134" s="129"/>
      <c r="STQ134" s="129"/>
      <c r="STR134" s="129"/>
      <c r="STS134" s="129"/>
      <c r="STT134" s="129"/>
      <c r="STU134" s="129"/>
      <c r="STV134" s="129"/>
      <c r="STW134" s="129"/>
      <c r="STX134" s="129"/>
      <c r="STY134" s="129"/>
      <c r="STZ134" s="129"/>
      <c r="SUA134" s="129"/>
      <c r="SUB134" s="129"/>
      <c r="SUC134" s="129"/>
      <c r="SUD134" s="129"/>
      <c r="SUE134" s="129"/>
      <c r="SUF134" s="129"/>
      <c r="SUG134" s="129"/>
      <c r="SUH134" s="129"/>
      <c r="SUI134" s="129"/>
      <c r="SUJ134" s="129"/>
      <c r="SUK134" s="129"/>
      <c r="SUL134" s="129"/>
      <c r="SUM134" s="129"/>
      <c r="SUN134" s="129"/>
      <c r="SUO134" s="129"/>
      <c r="SUP134" s="129"/>
      <c r="SUQ134" s="129"/>
      <c r="SUR134" s="129"/>
      <c r="SUS134" s="129"/>
      <c r="SUT134" s="129"/>
      <c r="SUU134" s="129"/>
      <c r="SUV134" s="129"/>
      <c r="SUW134" s="129"/>
      <c r="SUX134" s="129"/>
      <c r="SUY134" s="129"/>
      <c r="SUZ134" s="129"/>
      <c r="SVA134" s="129"/>
      <c r="SVB134" s="129"/>
      <c r="SVC134" s="129"/>
      <c r="SVD134" s="129"/>
      <c r="SVE134" s="129"/>
      <c r="SVF134" s="129"/>
      <c r="SVG134" s="129"/>
      <c r="SVH134" s="129"/>
      <c r="SVI134" s="129"/>
      <c r="SVJ134" s="129"/>
      <c r="SVK134" s="129"/>
      <c r="SVL134" s="129"/>
      <c r="SVM134" s="129"/>
      <c r="SVN134" s="129"/>
      <c r="SVO134" s="129"/>
      <c r="SVP134" s="129"/>
      <c r="SVQ134" s="129"/>
      <c r="SVR134" s="129"/>
      <c r="SVS134" s="129"/>
      <c r="SVT134" s="129"/>
      <c r="SVU134" s="129"/>
      <c r="SVV134" s="129"/>
      <c r="SVW134" s="129"/>
      <c r="SVX134" s="129"/>
      <c r="SVY134" s="129"/>
      <c r="SVZ134" s="129"/>
      <c r="SWA134" s="129"/>
      <c r="SWB134" s="129"/>
      <c r="SWC134" s="129"/>
      <c r="SWD134" s="129"/>
      <c r="SWE134" s="129"/>
      <c r="SWF134" s="129"/>
      <c r="SWG134" s="129"/>
      <c r="SWH134" s="129"/>
      <c r="SWI134" s="129"/>
      <c r="SWJ134" s="129"/>
      <c r="SWK134" s="129"/>
      <c r="SWL134" s="129"/>
      <c r="SWM134" s="129"/>
      <c r="SWN134" s="129"/>
      <c r="SWO134" s="129"/>
      <c r="SWP134" s="129"/>
      <c r="SWQ134" s="129"/>
      <c r="SWR134" s="129"/>
      <c r="SWS134" s="129"/>
      <c r="SWT134" s="129"/>
      <c r="SWU134" s="129"/>
      <c r="SWV134" s="129"/>
      <c r="SWW134" s="129"/>
      <c r="SWX134" s="129"/>
      <c r="SWY134" s="129"/>
      <c r="SWZ134" s="129"/>
      <c r="SXA134" s="129"/>
      <c r="SXB134" s="129"/>
      <c r="SXC134" s="129"/>
      <c r="SXD134" s="129"/>
      <c r="SXE134" s="129"/>
      <c r="SXF134" s="129"/>
      <c r="SXG134" s="129"/>
      <c r="SXH134" s="129"/>
      <c r="SXI134" s="129"/>
      <c r="SXJ134" s="129"/>
      <c r="SXK134" s="129"/>
      <c r="SXL134" s="129"/>
      <c r="SXM134" s="129"/>
      <c r="SXN134" s="129"/>
      <c r="SXO134" s="129"/>
      <c r="SXP134" s="129"/>
      <c r="SXQ134" s="129"/>
      <c r="SXR134" s="129"/>
      <c r="SXS134" s="129"/>
      <c r="SXT134" s="129"/>
      <c r="SXU134" s="129"/>
      <c r="SXV134" s="129"/>
      <c r="SXW134" s="129"/>
      <c r="SXX134" s="129"/>
      <c r="SXY134" s="129"/>
      <c r="SXZ134" s="129"/>
      <c r="SYA134" s="129"/>
      <c r="SYB134" s="129"/>
      <c r="SYC134" s="129"/>
      <c r="SYD134" s="129"/>
      <c r="SYE134" s="129"/>
      <c r="SYF134" s="129"/>
      <c r="SYG134" s="129"/>
      <c r="SYH134" s="129"/>
      <c r="SYI134" s="129"/>
      <c r="SYJ134" s="129"/>
      <c r="SYK134" s="129"/>
      <c r="SYL134" s="129"/>
      <c r="SYM134" s="129"/>
      <c r="SYN134" s="129"/>
      <c r="SYO134" s="129"/>
      <c r="SYP134" s="129"/>
      <c r="SYQ134" s="129"/>
      <c r="SYR134" s="129"/>
      <c r="SYS134" s="129"/>
      <c r="SYT134" s="129"/>
      <c r="SYU134" s="129"/>
      <c r="SYV134" s="129"/>
      <c r="SYW134" s="129"/>
      <c r="SYX134" s="129"/>
      <c r="SYY134" s="129"/>
      <c r="SYZ134" s="129"/>
      <c r="SZA134" s="129"/>
      <c r="SZB134" s="129"/>
      <c r="SZC134" s="129"/>
      <c r="SZD134" s="129"/>
      <c r="SZE134" s="129"/>
      <c r="SZF134" s="129"/>
      <c r="SZG134" s="129"/>
      <c r="SZH134" s="129"/>
      <c r="SZI134" s="129"/>
      <c r="SZJ134" s="129"/>
      <c r="SZK134" s="129"/>
      <c r="SZL134" s="129"/>
      <c r="SZM134" s="129"/>
      <c r="SZN134" s="129"/>
      <c r="SZO134" s="129"/>
      <c r="SZP134" s="129"/>
      <c r="SZQ134" s="129"/>
      <c r="SZR134" s="129"/>
      <c r="SZS134" s="129"/>
      <c r="SZT134" s="129"/>
      <c r="SZU134" s="129"/>
      <c r="SZV134" s="129"/>
      <c r="SZW134" s="129"/>
      <c r="SZX134" s="129"/>
      <c r="SZY134" s="129"/>
      <c r="SZZ134" s="129"/>
      <c r="TAA134" s="129"/>
      <c r="TAB134" s="129"/>
      <c r="TAC134" s="129"/>
      <c r="TAD134" s="129"/>
      <c r="TAE134" s="129"/>
      <c r="TAF134" s="129"/>
      <c r="TAG134" s="129"/>
      <c r="TAH134" s="129"/>
      <c r="TAI134" s="129"/>
      <c r="TAJ134" s="129"/>
      <c r="TAK134" s="129"/>
      <c r="TAL134" s="129"/>
      <c r="TAM134" s="129"/>
      <c r="TAN134" s="129"/>
      <c r="TAO134" s="129"/>
      <c r="TAP134" s="129"/>
      <c r="TAQ134" s="129"/>
      <c r="TAR134" s="129"/>
      <c r="TAS134" s="129"/>
      <c r="TAT134" s="129"/>
      <c r="TAU134" s="129"/>
      <c r="TAV134" s="129"/>
      <c r="TAW134" s="129"/>
      <c r="TAX134" s="129"/>
      <c r="TAY134" s="129"/>
      <c r="TAZ134" s="129"/>
      <c r="TBA134" s="129"/>
      <c r="TBB134" s="129"/>
      <c r="TBC134" s="129"/>
      <c r="TBD134" s="129"/>
      <c r="TBE134" s="129"/>
      <c r="TBF134" s="129"/>
      <c r="TBG134" s="129"/>
      <c r="TBH134" s="129"/>
      <c r="TBI134" s="129"/>
      <c r="TBJ134" s="129"/>
      <c r="TBK134" s="129"/>
      <c r="TBL134" s="129"/>
      <c r="TBM134" s="129"/>
      <c r="TBN134" s="129"/>
      <c r="TBO134" s="129"/>
      <c r="TBP134" s="129"/>
      <c r="TBQ134" s="129"/>
      <c r="TBR134" s="129"/>
      <c r="TBS134" s="129"/>
      <c r="TBT134" s="129"/>
      <c r="TBU134" s="129"/>
      <c r="TBV134" s="129"/>
      <c r="TBW134" s="129"/>
      <c r="TBX134" s="129"/>
      <c r="TBY134" s="129"/>
      <c r="TBZ134" s="129"/>
      <c r="TCA134" s="129"/>
      <c r="TCB134" s="129"/>
      <c r="TCC134" s="129"/>
      <c r="TCD134" s="129"/>
      <c r="TCE134" s="129"/>
      <c r="TCF134" s="129"/>
      <c r="TCG134" s="129"/>
      <c r="TCH134" s="129"/>
      <c r="TCI134" s="129"/>
      <c r="TCJ134" s="129"/>
      <c r="TCK134" s="129"/>
      <c r="TCL134" s="129"/>
      <c r="TCM134" s="129"/>
      <c r="TCN134" s="129"/>
      <c r="TCO134" s="129"/>
      <c r="TCP134" s="129"/>
      <c r="TCQ134" s="129"/>
      <c r="TCR134" s="129"/>
      <c r="TCS134" s="129"/>
      <c r="TCT134" s="129"/>
      <c r="TCU134" s="129"/>
      <c r="TCV134" s="129"/>
      <c r="TCW134" s="129"/>
      <c r="TCX134" s="129"/>
      <c r="TCY134" s="129"/>
      <c r="TCZ134" s="129"/>
      <c r="TDA134" s="129"/>
      <c r="TDB134" s="129"/>
      <c r="TDC134" s="129"/>
      <c r="TDD134" s="129"/>
      <c r="TDE134" s="129"/>
      <c r="TDF134" s="129"/>
      <c r="TDG134" s="129"/>
      <c r="TDH134" s="129"/>
      <c r="TDI134" s="129"/>
      <c r="TDJ134" s="129"/>
      <c r="TDK134" s="129"/>
      <c r="TDL134" s="129"/>
      <c r="TDM134" s="129"/>
      <c r="TDN134" s="129"/>
      <c r="TDO134" s="129"/>
      <c r="TDP134" s="129"/>
      <c r="TDQ134" s="129"/>
      <c r="TDR134" s="129"/>
      <c r="TDS134" s="129"/>
      <c r="TDT134" s="129"/>
      <c r="TDU134" s="129"/>
      <c r="TDV134" s="129"/>
      <c r="TDW134" s="129"/>
      <c r="TDX134" s="129"/>
      <c r="TDY134" s="129"/>
      <c r="TDZ134" s="129"/>
      <c r="TEA134" s="129"/>
      <c r="TEB134" s="129"/>
      <c r="TEC134" s="129"/>
      <c r="TED134" s="129"/>
      <c r="TEE134" s="129"/>
      <c r="TEF134" s="129"/>
      <c r="TEG134" s="129"/>
      <c r="TEH134" s="129"/>
      <c r="TEI134" s="129"/>
      <c r="TEJ134" s="129"/>
      <c r="TEK134" s="129"/>
      <c r="TEL134" s="129"/>
      <c r="TEM134" s="129"/>
      <c r="TEN134" s="129"/>
      <c r="TEO134" s="129"/>
      <c r="TEP134" s="129"/>
      <c r="TEQ134" s="129"/>
      <c r="TER134" s="129"/>
      <c r="TES134" s="129"/>
      <c r="TET134" s="129"/>
      <c r="TEU134" s="129"/>
      <c r="TEV134" s="129"/>
      <c r="TEW134" s="129"/>
      <c r="TEX134" s="129"/>
      <c r="TEY134" s="129"/>
      <c r="TEZ134" s="129"/>
      <c r="TFA134" s="129"/>
      <c r="TFB134" s="129"/>
      <c r="TFC134" s="129"/>
      <c r="TFD134" s="129"/>
      <c r="TFE134" s="129"/>
      <c r="TFF134" s="129"/>
      <c r="TFG134" s="129"/>
      <c r="TFH134" s="129"/>
      <c r="TFI134" s="129"/>
      <c r="TFJ134" s="129"/>
      <c r="TFK134" s="129"/>
      <c r="TFL134" s="129"/>
      <c r="TFM134" s="129"/>
      <c r="TFN134" s="129"/>
      <c r="TFO134" s="129"/>
      <c r="TFP134" s="129"/>
      <c r="TFQ134" s="129"/>
      <c r="TFR134" s="129"/>
      <c r="TFS134" s="129"/>
      <c r="TFT134" s="129"/>
      <c r="TFU134" s="129"/>
      <c r="TFV134" s="129"/>
      <c r="TFW134" s="129"/>
      <c r="TFX134" s="129"/>
      <c r="TFY134" s="129"/>
      <c r="TFZ134" s="129"/>
      <c r="TGA134" s="129"/>
      <c r="TGB134" s="129"/>
      <c r="TGC134" s="129"/>
      <c r="TGD134" s="129"/>
      <c r="TGE134" s="129"/>
      <c r="TGF134" s="129"/>
      <c r="TGG134" s="129"/>
      <c r="TGH134" s="129"/>
      <c r="TGI134" s="129"/>
      <c r="TGJ134" s="129"/>
      <c r="TGK134" s="129"/>
      <c r="TGL134" s="129"/>
      <c r="TGM134" s="129"/>
      <c r="TGN134" s="129"/>
      <c r="TGO134" s="129"/>
      <c r="TGP134" s="129"/>
      <c r="TGQ134" s="129"/>
      <c r="TGR134" s="129"/>
      <c r="TGS134" s="129"/>
      <c r="TGT134" s="129"/>
      <c r="TGU134" s="129"/>
      <c r="TGV134" s="129"/>
      <c r="TGW134" s="129"/>
      <c r="TGX134" s="129"/>
      <c r="TGY134" s="129"/>
      <c r="TGZ134" s="129"/>
      <c r="THA134" s="129"/>
      <c r="THB134" s="129"/>
      <c r="THC134" s="129"/>
      <c r="THD134" s="129"/>
      <c r="THE134" s="129"/>
      <c r="THF134" s="129"/>
      <c r="THG134" s="129"/>
      <c r="THH134" s="129"/>
      <c r="THI134" s="129"/>
      <c r="THJ134" s="129"/>
      <c r="THK134" s="129"/>
      <c r="THL134" s="129"/>
      <c r="THM134" s="129"/>
      <c r="THN134" s="129"/>
      <c r="THO134" s="129"/>
      <c r="THP134" s="129"/>
      <c r="THQ134" s="129"/>
      <c r="THR134" s="129"/>
      <c r="THS134" s="129"/>
      <c r="THT134" s="129"/>
      <c r="THU134" s="129"/>
      <c r="THV134" s="129"/>
      <c r="THW134" s="129"/>
      <c r="THX134" s="129"/>
      <c r="THY134" s="129"/>
      <c r="THZ134" s="129"/>
      <c r="TIA134" s="129"/>
      <c r="TIB134" s="129"/>
      <c r="TIC134" s="129"/>
      <c r="TID134" s="129"/>
      <c r="TIE134" s="129"/>
      <c r="TIF134" s="129"/>
      <c r="TIG134" s="129"/>
      <c r="TIH134" s="129"/>
      <c r="TII134" s="129"/>
      <c r="TIJ134" s="129"/>
      <c r="TIK134" s="129"/>
      <c r="TIL134" s="129"/>
      <c r="TIM134" s="129"/>
      <c r="TIN134" s="129"/>
      <c r="TIO134" s="129"/>
      <c r="TIP134" s="129"/>
      <c r="TIQ134" s="129"/>
      <c r="TIR134" s="129"/>
      <c r="TIS134" s="129"/>
      <c r="TIT134" s="129"/>
      <c r="TIU134" s="129"/>
      <c r="TIV134" s="129"/>
      <c r="TIW134" s="129"/>
      <c r="TIX134" s="129"/>
      <c r="TIY134" s="129"/>
      <c r="TIZ134" s="129"/>
      <c r="TJA134" s="129"/>
      <c r="TJB134" s="129"/>
      <c r="TJC134" s="129"/>
      <c r="TJD134" s="129"/>
      <c r="TJE134" s="129"/>
      <c r="TJF134" s="129"/>
      <c r="TJG134" s="129"/>
      <c r="TJH134" s="129"/>
      <c r="TJI134" s="129"/>
      <c r="TJJ134" s="129"/>
      <c r="TJK134" s="129"/>
      <c r="TJL134" s="129"/>
      <c r="TJM134" s="129"/>
      <c r="TJN134" s="129"/>
      <c r="TJO134" s="129"/>
      <c r="TJP134" s="129"/>
      <c r="TJQ134" s="129"/>
      <c r="TJR134" s="129"/>
      <c r="TJS134" s="129"/>
      <c r="TJT134" s="129"/>
      <c r="TJU134" s="129"/>
      <c r="TJV134" s="129"/>
      <c r="TJW134" s="129"/>
      <c r="TJX134" s="129"/>
      <c r="TJY134" s="129"/>
      <c r="TJZ134" s="129"/>
      <c r="TKA134" s="129"/>
      <c r="TKB134" s="129"/>
      <c r="TKC134" s="129"/>
      <c r="TKD134" s="129"/>
      <c r="TKE134" s="129"/>
      <c r="TKF134" s="129"/>
      <c r="TKG134" s="129"/>
      <c r="TKH134" s="129"/>
      <c r="TKI134" s="129"/>
      <c r="TKJ134" s="129"/>
      <c r="TKK134" s="129"/>
      <c r="TKL134" s="129"/>
      <c r="TKM134" s="129"/>
      <c r="TKN134" s="129"/>
      <c r="TKO134" s="129"/>
      <c r="TKP134" s="129"/>
      <c r="TKQ134" s="129"/>
      <c r="TKR134" s="129"/>
      <c r="TKS134" s="129"/>
      <c r="TKT134" s="129"/>
      <c r="TKU134" s="129"/>
      <c r="TKV134" s="129"/>
      <c r="TKW134" s="129"/>
      <c r="TKX134" s="129"/>
      <c r="TKY134" s="129"/>
      <c r="TKZ134" s="129"/>
      <c r="TLA134" s="129"/>
      <c r="TLB134" s="129"/>
      <c r="TLC134" s="129"/>
      <c r="TLD134" s="129"/>
      <c r="TLE134" s="129"/>
      <c r="TLF134" s="129"/>
      <c r="TLG134" s="129"/>
      <c r="TLH134" s="129"/>
      <c r="TLI134" s="129"/>
      <c r="TLJ134" s="129"/>
      <c r="TLK134" s="129"/>
      <c r="TLL134" s="129"/>
      <c r="TLM134" s="129"/>
      <c r="TLN134" s="129"/>
      <c r="TLO134" s="129"/>
      <c r="TLP134" s="129"/>
      <c r="TLQ134" s="129"/>
      <c r="TLR134" s="129"/>
      <c r="TLS134" s="129"/>
      <c r="TLT134" s="129"/>
      <c r="TLU134" s="129"/>
      <c r="TLV134" s="129"/>
      <c r="TLW134" s="129"/>
      <c r="TLX134" s="129"/>
      <c r="TLY134" s="129"/>
      <c r="TLZ134" s="129"/>
      <c r="TMA134" s="129"/>
      <c r="TMB134" s="129"/>
      <c r="TMC134" s="129"/>
      <c r="TMD134" s="129"/>
      <c r="TME134" s="129"/>
      <c r="TMF134" s="129"/>
      <c r="TMG134" s="129"/>
      <c r="TMH134" s="129"/>
      <c r="TMI134" s="129"/>
      <c r="TMJ134" s="129"/>
      <c r="TMK134" s="129"/>
      <c r="TML134" s="129"/>
      <c r="TMM134" s="129"/>
      <c r="TMN134" s="129"/>
      <c r="TMO134" s="129"/>
      <c r="TMP134" s="129"/>
      <c r="TMQ134" s="129"/>
      <c r="TMR134" s="129"/>
      <c r="TMS134" s="129"/>
      <c r="TMT134" s="129"/>
      <c r="TMU134" s="129"/>
      <c r="TMV134" s="129"/>
      <c r="TMW134" s="129"/>
      <c r="TMX134" s="129"/>
      <c r="TMY134" s="129"/>
      <c r="TMZ134" s="129"/>
      <c r="TNA134" s="129"/>
      <c r="TNB134" s="129"/>
      <c r="TNC134" s="129"/>
      <c r="TND134" s="129"/>
      <c r="TNE134" s="129"/>
      <c r="TNF134" s="129"/>
      <c r="TNG134" s="129"/>
      <c r="TNH134" s="129"/>
      <c r="TNI134" s="129"/>
      <c r="TNJ134" s="129"/>
      <c r="TNK134" s="129"/>
      <c r="TNL134" s="129"/>
      <c r="TNM134" s="129"/>
      <c r="TNN134" s="129"/>
      <c r="TNO134" s="129"/>
      <c r="TNP134" s="129"/>
      <c r="TNQ134" s="129"/>
      <c r="TNR134" s="129"/>
      <c r="TNS134" s="129"/>
      <c r="TNT134" s="129"/>
      <c r="TNU134" s="129"/>
      <c r="TNV134" s="129"/>
      <c r="TNW134" s="129"/>
      <c r="TNX134" s="129"/>
      <c r="TNY134" s="129"/>
      <c r="TNZ134" s="129"/>
      <c r="TOA134" s="129"/>
      <c r="TOB134" s="129"/>
      <c r="TOC134" s="129"/>
      <c r="TOD134" s="129"/>
      <c r="TOE134" s="129"/>
      <c r="TOF134" s="129"/>
      <c r="TOG134" s="129"/>
      <c r="TOH134" s="129"/>
      <c r="TOI134" s="129"/>
      <c r="TOJ134" s="129"/>
      <c r="TOK134" s="129"/>
      <c r="TOL134" s="129"/>
      <c r="TOM134" s="129"/>
      <c r="TON134" s="129"/>
      <c r="TOO134" s="129"/>
      <c r="TOP134" s="129"/>
      <c r="TOQ134" s="129"/>
      <c r="TOR134" s="129"/>
      <c r="TOS134" s="129"/>
      <c r="TOT134" s="129"/>
      <c r="TOU134" s="129"/>
      <c r="TOV134" s="129"/>
      <c r="TOW134" s="129"/>
      <c r="TOX134" s="129"/>
      <c r="TOY134" s="129"/>
      <c r="TOZ134" s="129"/>
      <c r="TPA134" s="129"/>
      <c r="TPB134" s="129"/>
      <c r="TPC134" s="129"/>
      <c r="TPD134" s="129"/>
      <c r="TPE134" s="129"/>
      <c r="TPF134" s="129"/>
      <c r="TPG134" s="129"/>
      <c r="TPH134" s="129"/>
      <c r="TPI134" s="129"/>
      <c r="TPJ134" s="129"/>
      <c r="TPK134" s="129"/>
      <c r="TPL134" s="129"/>
      <c r="TPM134" s="129"/>
      <c r="TPN134" s="129"/>
      <c r="TPO134" s="129"/>
      <c r="TPP134" s="129"/>
      <c r="TPQ134" s="129"/>
      <c r="TPR134" s="129"/>
      <c r="TPS134" s="129"/>
      <c r="TPT134" s="129"/>
      <c r="TPU134" s="129"/>
      <c r="TPV134" s="129"/>
      <c r="TPW134" s="129"/>
      <c r="TPX134" s="129"/>
      <c r="TPY134" s="129"/>
      <c r="TPZ134" s="129"/>
      <c r="TQA134" s="129"/>
      <c r="TQB134" s="129"/>
      <c r="TQC134" s="129"/>
      <c r="TQD134" s="129"/>
      <c r="TQE134" s="129"/>
      <c r="TQF134" s="129"/>
      <c r="TQG134" s="129"/>
      <c r="TQH134" s="129"/>
      <c r="TQI134" s="129"/>
      <c r="TQJ134" s="129"/>
      <c r="TQK134" s="129"/>
      <c r="TQL134" s="129"/>
      <c r="TQM134" s="129"/>
      <c r="TQN134" s="129"/>
      <c r="TQO134" s="129"/>
      <c r="TQP134" s="129"/>
      <c r="TQQ134" s="129"/>
      <c r="TQR134" s="129"/>
      <c r="TQS134" s="129"/>
      <c r="TQT134" s="129"/>
      <c r="TQU134" s="129"/>
      <c r="TQV134" s="129"/>
      <c r="TQW134" s="129"/>
      <c r="TQX134" s="129"/>
      <c r="TQY134" s="129"/>
      <c r="TQZ134" s="129"/>
      <c r="TRA134" s="129"/>
      <c r="TRB134" s="129"/>
      <c r="TRC134" s="129"/>
      <c r="TRD134" s="129"/>
      <c r="TRE134" s="129"/>
      <c r="TRF134" s="129"/>
      <c r="TRG134" s="129"/>
      <c r="TRH134" s="129"/>
      <c r="TRI134" s="129"/>
      <c r="TRJ134" s="129"/>
      <c r="TRK134" s="129"/>
      <c r="TRL134" s="129"/>
      <c r="TRM134" s="129"/>
      <c r="TRN134" s="129"/>
      <c r="TRO134" s="129"/>
      <c r="TRP134" s="129"/>
      <c r="TRQ134" s="129"/>
      <c r="TRR134" s="129"/>
      <c r="TRS134" s="129"/>
      <c r="TRT134" s="129"/>
      <c r="TRU134" s="129"/>
      <c r="TRV134" s="129"/>
      <c r="TRW134" s="129"/>
      <c r="TRX134" s="129"/>
      <c r="TRY134" s="129"/>
      <c r="TRZ134" s="129"/>
      <c r="TSA134" s="129"/>
      <c r="TSB134" s="129"/>
      <c r="TSC134" s="129"/>
      <c r="TSD134" s="129"/>
      <c r="TSE134" s="129"/>
      <c r="TSF134" s="129"/>
      <c r="TSG134" s="129"/>
      <c r="TSH134" s="129"/>
      <c r="TSI134" s="129"/>
      <c r="TSJ134" s="129"/>
      <c r="TSK134" s="129"/>
      <c r="TSL134" s="129"/>
      <c r="TSM134" s="129"/>
      <c r="TSN134" s="129"/>
      <c r="TSO134" s="129"/>
      <c r="TSP134" s="129"/>
      <c r="TSQ134" s="129"/>
      <c r="TSR134" s="129"/>
      <c r="TSS134" s="129"/>
      <c r="TST134" s="129"/>
      <c r="TSU134" s="129"/>
      <c r="TSV134" s="129"/>
      <c r="TSW134" s="129"/>
      <c r="TSX134" s="129"/>
      <c r="TSY134" s="129"/>
      <c r="TSZ134" s="129"/>
      <c r="TTA134" s="129"/>
      <c r="TTB134" s="129"/>
      <c r="TTC134" s="129"/>
      <c r="TTD134" s="129"/>
      <c r="TTE134" s="129"/>
      <c r="TTF134" s="129"/>
      <c r="TTG134" s="129"/>
      <c r="TTH134" s="129"/>
      <c r="TTI134" s="129"/>
      <c r="TTJ134" s="129"/>
      <c r="TTK134" s="129"/>
      <c r="TTL134" s="129"/>
      <c r="TTM134" s="129"/>
      <c r="TTN134" s="129"/>
      <c r="TTO134" s="129"/>
      <c r="TTP134" s="129"/>
      <c r="TTQ134" s="129"/>
      <c r="TTR134" s="129"/>
      <c r="TTS134" s="129"/>
      <c r="TTT134" s="129"/>
      <c r="TTU134" s="129"/>
      <c r="TTV134" s="129"/>
      <c r="TTW134" s="129"/>
      <c r="TTX134" s="129"/>
      <c r="TTY134" s="129"/>
      <c r="TTZ134" s="129"/>
      <c r="TUA134" s="129"/>
      <c r="TUB134" s="129"/>
      <c r="TUC134" s="129"/>
      <c r="TUD134" s="129"/>
      <c r="TUE134" s="129"/>
      <c r="TUF134" s="129"/>
      <c r="TUG134" s="129"/>
      <c r="TUH134" s="129"/>
      <c r="TUI134" s="129"/>
      <c r="TUJ134" s="129"/>
      <c r="TUK134" s="129"/>
      <c r="TUL134" s="129"/>
      <c r="TUM134" s="129"/>
      <c r="TUN134" s="129"/>
      <c r="TUO134" s="129"/>
      <c r="TUP134" s="129"/>
      <c r="TUQ134" s="129"/>
      <c r="TUR134" s="129"/>
      <c r="TUS134" s="129"/>
      <c r="TUT134" s="129"/>
      <c r="TUU134" s="129"/>
      <c r="TUV134" s="129"/>
      <c r="TUW134" s="129"/>
      <c r="TUX134" s="129"/>
      <c r="TUY134" s="129"/>
      <c r="TUZ134" s="129"/>
      <c r="TVA134" s="129"/>
      <c r="TVB134" s="129"/>
      <c r="TVC134" s="129"/>
      <c r="TVD134" s="129"/>
      <c r="TVE134" s="129"/>
      <c r="TVF134" s="129"/>
      <c r="TVG134" s="129"/>
      <c r="TVH134" s="129"/>
      <c r="TVI134" s="129"/>
      <c r="TVJ134" s="129"/>
      <c r="TVK134" s="129"/>
      <c r="TVL134" s="129"/>
      <c r="TVM134" s="129"/>
      <c r="TVN134" s="129"/>
      <c r="TVO134" s="129"/>
      <c r="TVP134" s="129"/>
      <c r="TVQ134" s="129"/>
      <c r="TVR134" s="129"/>
      <c r="TVS134" s="129"/>
      <c r="TVT134" s="129"/>
      <c r="TVU134" s="129"/>
      <c r="TVV134" s="129"/>
      <c r="TVW134" s="129"/>
      <c r="TVX134" s="129"/>
      <c r="TVY134" s="129"/>
      <c r="TVZ134" s="129"/>
      <c r="TWA134" s="129"/>
      <c r="TWB134" s="129"/>
      <c r="TWC134" s="129"/>
      <c r="TWD134" s="129"/>
      <c r="TWE134" s="129"/>
      <c r="TWF134" s="129"/>
      <c r="TWG134" s="129"/>
      <c r="TWH134" s="129"/>
      <c r="TWI134" s="129"/>
      <c r="TWJ134" s="129"/>
      <c r="TWK134" s="129"/>
      <c r="TWL134" s="129"/>
      <c r="TWM134" s="129"/>
      <c r="TWN134" s="129"/>
      <c r="TWO134" s="129"/>
      <c r="TWP134" s="129"/>
      <c r="TWQ134" s="129"/>
      <c r="TWR134" s="129"/>
      <c r="TWS134" s="129"/>
      <c r="TWT134" s="129"/>
      <c r="TWU134" s="129"/>
      <c r="TWV134" s="129"/>
      <c r="TWW134" s="129"/>
      <c r="TWX134" s="129"/>
      <c r="TWY134" s="129"/>
      <c r="TWZ134" s="129"/>
      <c r="TXA134" s="129"/>
      <c r="TXB134" s="129"/>
      <c r="TXC134" s="129"/>
      <c r="TXD134" s="129"/>
      <c r="TXE134" s="129"/>
      <c r="TXF134" s="129"/>
      <c r="TXG134" s="129"/>
      <c r="TXH134" s="129"/>
      <c r="TXI134" s="129"/>
      <c r="TXJ134" s="129"/>
      <c r="TXK134" s="129"/>
      <c r="TXL134" s="129"/>
      <c r="TXM134" s="129"/>
      <c r="TXN134" s="129"/>
      <c r="TXO134" s="129"/>
      <c r="TXP134" s="129"/>
      <c r="TXQ134" s="129"/>
      <c r="TXR134" s="129"/>
      <c r="TXS134" s="129"/>
      <c r="TXT134" s="129"/>
      <c r="TXU134" s="129"/>
      <c r="TXV134" s="129"/>
      <c r="TXW134" s="129"/>
      <c r="TXX134" s="129"/>
      <c r="TXY134" s="129"/>
      <c r="TXZ134" s="129"/>
      <c r="TYA134" s="129"/>
      <c r="TYB134" s="129"/>
      <c r="TYC134" s="129"/>
      <c r="TYD134" s="129"/>
      <c r="TYE134" s="129"/>
      <c r="TYF134" s="129"/>
      <c r="TYG134" s="129"/>
      <c r="TYH134" s="129"/>
      <c r="TYI134" s="129"/>
      <c r="TYJ134" s="129"/>
      <c r="TYK134" s="129"/>
      <c r="TYL134" s="129"/>
      <c r="TYM134" s="129"/>
      <c r="TYN134" s="129"/>
      <c r="TYO134" s="129"/>
      <c r="TYP134" s="129"/>
      <c r="TYQ134" s="129"/>
      <c r="TYR134" s="129"/>
      <c r="TYS134" s="129"/>
      <c r="TYT134" s="129"/>
      <c r="TYU134" s="129"/>
      <c r="TYV134" s="129"/>
      <c r="TYW134" s="129"/>
      <c r="TYX134" s="129"/>
      <c r="TYY134" s="129"/>
      <c r="TYZ134" s="129"/>
      <c r="TZA134" s="129"/>
      <c r="TZB134" s="129"/>
      <c r="TZC134" s="129"/>
      <c r="TZD134" s="129"/>
      <c r="TZE134" s="129"/>
      <c r="TZF134" s="129"/>
      <c r="TZG134" s="129"/>
      <c r="TZH134" s="129"/>
      <c r="TZI134" s="129"/>
      <c r="TZJ134" s="129"/>
      <c r="TZK134" s="129"/>
      <c r="TZL134" s="129"/>
      <c r="TZM134" s="129"/>
      <c r="TZN134" s="129"/>
      <c r="TZO134" s="129"/>
      <c r="TZP134" s="129"/>
      <c r="TZQ134" s="129"/>
      <c r="TZR134" s="129"/>
      <c r="TZS134" s="129"/>
      <c r="TZT134" s="129"/>
      <c r="TZU134" s="129"/>
      <c r="TZV134" s="129"/>
      <c r="TZW134" s="129"/>
      <c r="TZX134" s="129"/>
      <c r="TZY134" s="129"/>
      <c r="TZZ134" s="129"/>
      <c r="UAA134" s="129"/>
      <c r="UAB134" s="129"/>
      <c r="UAC134" s="129"/>
      <c r="UAD134" s="129"/>
      <c r="UAE134" s="129"/>
      <c r="UAF134" s="129"/>
      <c r="UAG134" s="129"/>
      <c r="UAH134" s="129"/>
      <c r="UAI134" s="129"/>
      <c r="UAJ134" s="129"/>
      <c r="UAK134" s="129"/>
      <c r="UAL134" s="129"/>
      <c r="UAM134" s="129"/>
      <c r="UAN134" s="129"/>
      <c r="UAO134" s="129"/>
      <c r="UAP134" s="129"/>
      <c r="UAQ134" s="129"/>
      <c r="UAR134" s="129"/>
      <c r="UAS134" s="129"/>
      <c r="UAT134" s="129"/>
      <c r="UAU134" s="129"/>
      <c r="UAV134" s="129"/>
      <c r="UAW134" s="129"/>
      <c r="UAX134" s="129"/>
      <c r="UAY134" s="129"/>
      <c r="UAZ134" s="129"/>
      <c r="UBA134" s="129"/>
      <c r="UBB134" s="129"/>
      <c r="UBC134" s="129"/>
      <c r="UBD134" s="129"/>
      <c r="UBE134" s="129"/>
      <c r="UBF134" s="129"/>
      <c r="UBG134" s="129"/>
      <c r="UBH134" s="129"/>
      <c r="UBI134" s="129"/>
      <c r="UBJ134" s="129"/>
      <c r="UBK134" s="129"/>
      <c r="UBL134" s="129"/>
      <c r="UBM134" s="129"/>
      <c r="UBN134" s="129"/>
      <c r="UBO134" s="129"/>
      <c r="UBP134" s="129"/>
      <c r="UBQ134" s="129"/>
      <c r="UBR134" s="129"/>
      <c r="UBS134" s="129"/>
      <c r="UBT134" s="129"/>
      <c r="UBU134" s="129"/>
      <c r="UBV134" s="129"/>
      <c r="UBW134" s="129"/>
      <c r="UBX134" s="129"/>
      <c r="UBY134" s="129"/>
      <c r="UBZ134" s="129"/>
      <c r="UCA134" s="129"/>
      <c r="UCB134" s="129"/>
      <c r="UCC134" s="129"/>
      <c r="UCD134" s="129"/>
      <c r="UCE134" s="129"/>
      <c r="UCF134" s="129"/>
      <c r="UCG134" s="129"/>
      <c r="UCH134" s="129"/>
      <c r="UCI134" s="129"/>
      <c r="UCJ134" s="129"/>
      <c r="UCK134" s="129"/>
      <c r="UCL134" s="129"/>
      <c r="UCM134" s="129"/>
      <c r="UCN134" s="129"/>
      <c r="UCO134" s="129"/>
      <c r="UCP134" s="129"/>
      <c r="UCQ134" s="129"/>
      <c r="UCR134" s="129"/>
      <c r="UCS134" s="129"/>
      <c r="UCT134" s="129"/>
      <c r="UCU134" s="129"/>
      <c r="UCV134" s="129"/>
      <c r="UCW134" s="129"/>
      <c r="UCX134" s="129"/>
      <c r="UCY134" s="129"/>
      <c r="UCZ134" s="129"/>
      <c r="UDA134" s="129"/>
      <c r="UDB134" s="129"/>
      <c r="UDC134" s="129"/>
      <c r="UDD134" s="129"/>
      <c r="UDE134" s="129"/>
      <c r="UDF134" s="129"/>
      <c r="UDG134" s="129"/>
      <c r="UDH134" s="129"/>
      <c r="UDI134" s="129"/>
      <c r="UDJ134" s="129"/>
      <c r="UDK134" s="129"/>
      <c r="UDL134" s="129"/>
      <c r="UDM134" s="129"/>
      <c r="UDN134" s="129"/>
      <c r="UDO134" s="129"/>
      <c r="UDP134" s="129"/>
      <c r="UDQ134" s="129"/>
      <c r="UDR134" s="129"/>
      <c r="UDS134" s="129"/>
      <c r="UDT134" s="129"/>
      <c r="UDU134" s="129"/>
      <c r="UDV134" s="129"/>
      <c r="UDW134" s="129"/>
      <c r="UDX134" s="129"/>
      <c r="UDY134" s="129"/>
      <c r="UDZ134" s="129"/>
      <c r="UEA134" s="129"/>
      <c r="UEB134" s="129"/>
      <c r="UEC134" s="129"/>
      <c r="UED134" s="129"/>
      <c r="UEE134" s="129"/>
      <c r="UEF134" s="129"/>
      <c r="UEG134" s="129"/>
      <c r="UEH134" s="129"/>
      <c r="UEI134" s="129"/>
      <c r="UEJ134" s="129"/>
      <c r="UEK134" s="129"/>
      <c r="UEL134" s="129"/>
      <c r="UEM134" s="129"/>
      <c r="UEN134" s="129"/>
      <c r="UEO134" s="129"/>
      <c r="UEP134" s="129"/>
      <c r="UEQ134" s="129"/>
      <c r="UER134" s="129"/>
      <c r="UES134" s="129"/>
      <c r="UET134" s="129"/>
      <c r="UEU134" s="129"/>
      <c r="UEV134" s="129"/>
      <c r="UEW134" s="129"/>
      <c r="UEX134" s="129"/>
      <c r="UEY134" s="129"/>
      <c r="UEZ134" s="129"/>
      <c r="UFA134" s="129"/>
      <c r="UFB134" s="129"/>
      <c r="UFC134" s="129"/>
      <c r="UFD134" s="129"/>
      <c r="UFE134" s="129"/>
      <c r="UFF134" s="129"/>
      <c r="UFG134" s="129"/>
      <c r="UFH134" s="129"/>
      <c r="UFI134" s="129"/>
      <c r="UFJ134" s="129"/>
      <c r="UFK134" s="129"/>
      <c r="UFL134" s="129"/>
      <c r="UFM134" s="129"/>
      <c r="UFN134" s="129"/>
      <c r="UFO134" s="129"/>
      <c r="UFP134" s="129"/>
      <c r="UFQ134" s="129"/>
      <c r="UFR134" s="129"/>
      <c r="UFS134" s="129"/>
      <c r="UFT134" s="129"/>
      <c r="UFU134" s="129"/>
      <c r="UFV134" s="129"/>
      <c r="UFW134" s="129"/>
      <c r="UFX134" s="129"/>
      <c r="UFY134" s="129"/>
      <c r="UFZ134" s="129"/>
      <c r="UGA134" s="129"/>
      <c r="UGB134" s="129"/>
      <c r="UGC134" s="129"/>
      <c r="UGD134" s="129"/>
      <c r="UGE134" s="129"/>
      <c r="UGF134" s="129"/>
      <c r="UGG134" s="129"/>
      <c r="UGH134" s="129"/>
      <c r="UGI134" s="129"/>
      <c r="UGJ134" s="129"/>
      <c r="UGK134" s="129"/>
      <c r="UGL134" s="129"/>
      <c r="UGM134" s="129"/>
      <c r="UGN134" s="129"/>
      <c r="UGO134" s="129"/>
      <c r="UGP134" s="129"/>
      <c r="UGQ134" s="129"/>
      <c r="UGR134" s="129"/>
      <c r="UGS134" s="129"/>
      <c r="UGT134" s="129"/>
      <c r="UGU134" s="129"/>
      <c r="UGV134" s="129"/>
      <c r="UGW134" s="129"/>
      <c r="UGX134" s="129"/>
      <c r="UGY134" s="129"/>
      <c r="UGZ134" s="129"/>
      <c r="UHA134" s="129"/>
      <c r="UHB134" s="129"/>
      <c r="UHC134" s="129"/>
      <c r="UHD134" s="129"/>
      <c r="UHE134" s="129"/>
      <c r="UHF134" s="129"/>
      <c r="UHG134" s="129"/>
      <c r="UHH134" s="129"/>
      <c r="UHI134" s="129"/>
      <c r="UHJ134" s="129"/>
      <c r="UHK134" s="129"/>
      <c r="UHL134" s="129"/>
      <c r="UHM134" s="129"/>
      <c r="UHN134" s="129"/>
      <c r="UHO134" s="129"/>
      <c r="UHP134" s="129"/>
      <c r="UHQ134" s="129"/>
      <c r="UHR134" s="129"/>
      <c r="UHS134" s="129"/>
      <c r="UHT134" s="129"/>
      <c r="UHU134" s="129"/>
      <c r="UHV134" s="129"/>
      <c r="UHW134" s="129"/>
      <c r="UHX134" s="129"/>
      <c r="UHY134" s="129"/>
      <c r="UHZ134" s="129"/>
      <c r="UIA134" s="129"/>
      <c r="UIB134" s="129"/>
      <c r="UIC134" s="129"/>
      <c r="UID134" s="129"/>
      <c r="UIE134" s="129"/>
      <c r="UIF134" s="129"/>
      <c r="UIG134" s="129"/>
      <c r="UIH134" s="129"/>
      <c r="UII134" s="129"/>
      <c r="UIJ134" s="129"/>
      <c r="UIK134" s="129"/>
      <c r="UIL134" s="129"/>
      <c r="UIM134" s="129"/>
      <c r="UIN134" s="129"/>
      <c r="UIO134" s="129"/>
      <c r="UIP134" s="129"/>
      <c r="UIQ134" s="129"/>
      <c r="UIR134" s="129"/>
      <c r="UIS134" s="129"/>
      <c r="UIT134" s="129"/>
      <c r="UIU134" s="129"/>
      <c r="UIV134" s="129"/>
      <c r="UIW134" s="129"/>
      <c r="UIX134" s="129"/>
      <c r="UIY134" s="129"/>
      <c r="UIZ134" s="129"/>
      <c r="UJA134" s="129"/>
      <c r="UJB134" s="129"/>
      <c r="UJC134" s="129"/>
      <c r="UJD134" s="129"/>
      <c r="UJE134" s="129"/>
      <c r="UJF134" s="129"/>
      <c r="UJG134" s="129"/>
      <c r="UJH134" s="129"/>
      <c r="UJI134" s="129"/>
      <c r="UJJ134" s="129"/>
      <c r="UJK134" s="129"/>
      <c r="UJL134" s="129"/>
      <c r="UJM134" s="129"/>
      <c r="UJN134" s="129"/>
      <c r="UJO134" s="129"/>
      <c r="UJP134" s="129"/>
      <c r="UJQ134" s="129"/>
      <c r="UJR134" s="129"/>
      <c r="UJS134" s="129"/>
      <c r="UJT134" s="129"/>
      <c r="UJU134" s="129"/>
      <c r="UJV134" s="129"/>
      <c r="UJW134" s="129"/>
      <c r="UJX134" s="129"/>
      <c r="UJY134" s="129"/>
      <c r="UJZ134" s="129"/>
      <c r="UKA134" s="129"/>
      <c r="UKB134" s="129"/>
      <c r="UKC134" s="129"/>
      <c r="UKD134" s="129"/>
      <c r="UKE134" s="129"/>
      <c r="UKF134" s="129"/>
      <c r="UKG134" s="129"/>
      <c r="UKH134" s="129"/>
      <c r="UKI134" s="129"/>
      <c r="UKJ134" s="129"/>
      <c r="UKK134" s="129"/>
      <c r="UKL134" s="129"/>
      <c r="UKM134" s="129"/>
      <c r="UKN134" s="129"/>
      <c r="UKO134" s="129"/>
      <c r="UKP134" s="129"/>
      <c r="UKQ134" s="129"/>
      <c r="UKR134" s="129"/>
      <c r="UKS134" s="129"/>
      <c r="UKT134" s="129"/>
      <c r="UKU134" s="129"/>
      <c r="UKV134" s="129"/>
      <c r="UKW134" s="129"/>
      <c r="UKX134" s="129"/>
      <c r="UKY134" s="129"/>
      <c r="UKZ134" s="129"/>
      <c r="ULA134" s="129"/>
      <c r="ULB134" s="129"/>
      <c r="ULC134" s="129"/>
      <c r="ULD134" s="129"/>
      <c r="ULE134" s="129"/>
      <c r="ULF134" s="129"/>
      <c r="ULG134" s="129"/>
      <c r="ULH134" s="129"/>
      <c r="ULI134" s="129"/>
      <c r="ULJ134" s="129"/>
      <c r="ULK134" s="129"/>
      <c r="ULL134" s="129"/>
      <c r="ULM134" s="129"/>
      <c r="ULN134" s="129"/>
      <c r="ULO134" s="129"/>
      <c r="ULP134" s="129"/>
      <c r="ULQ134" s="129"/>
      <c r="ULR134" s="129"/>
      <c r="ULS134" s="129"/>
      <c r="ULT134" s="129"/>
      <c r="ULU134" s="129"/>
      <c r="ULV134" s="129"/>
      <c r="ULW134" s="129"/>
      <c r="ULX134" s="129"/>
      <c r="ULY134" s="129"/>
      <c r="ULZ134" s="129"/>
      <c r="UMA134" s="129"/>
      <c r="UMB134" s="129"/>
      <c r="UMC134" s="129"/>
      <c r="UMD134" s="129"/>
      <c r="UME134" s="129"/>
      <c r="UMF134" s="129"/>
      <c r="UMG134" s="129"/>
      <c r="UMH134" s="129"/>
      <c r="UMI134" s="129"/>
      <c r="UMJ134" s="129"/>
      <c r="UMK134" s="129"/>
      <c r="UML134" s="129"/>
      <c r="UMM134" s="129"/>
      <c r="UMN134" s="129"/>
      <c r="UMO134" s="129"/>
      <c r="UMP134" s="129"/>
      <c r="UMQ134" s="129"/>
      <c r="UMR134" s="129"/>
      <c r="UMS134" s="129"/>
      <c r="UMT134" s="129"/>
      <c r="UMU134" s="129"/>
      <c r="UMV134" s="129"/>
      <c r="UMW134" s="129"/>
      <c r="UMX134" s="129"/>
      <c r="UMY134" s="129"/>
      <c r="UMZ134" s="129"/>
      <c r="UNA134" s="129"/>
      <c r="UNB134" s="129"/>
      <c r="UNC134" s="129"/>
      <c r="UND134" s="129"/>
      <c r="UNE134" s="129"/>
      <c r="UNF134" s="129"/>
      <c r="UNG134" s="129"/>
      <c r="UNH134" s="129"/>
      <c r="UNI134" s="129"/>
      <c r="UNJ134" s="129"/>
      <c r="UNK134" s="129"/>
      <c r="UNL134" s="129"/>
      <c r="UNM134" s="129"/>
      <c r="UNN134" s="129"/>
      <c r="UNO134" s="129"/>
      <c r="UNP134" s="129"/>
      <c r="UNQ134" s="129"/>
      <c r="UNR134" s="129"/>
      <c r="UNS134" s="129"/>
      <c r="UNT134" s="129"/>
      <c r="UNU134" s="129"/>
      <c r="UNV134" s="129"/>
      <c r="UNW134" s="129"/>
      <c r="UNX134" s="129"/>
      <c r="UNY134" s="129"/>
      <c r="UNZ134" s="129"/>
      <c r="UOA134" s="129"/>
      <c r="UOB134" s="129"/>
      <c r="UOC134" s="129"/>
      <c r="UOD134" s="129"/>
      <c r="UOE134" s="129"/>
      <c r="UOF134" s="129"/>
      <c r="UOG134" s="129"/>
      <c r="UOH134" s="129"/>
      <c r="UOI134" s="129"/>
      <c r="UOJ134" s="129"/>
      <c r="UOK134" s="129"/>
      <c r="UOL134" s="129"/>
      <c r="UOM134" s="129"/>
      <c r="UON134" s="129"/>
      <c r="UOO134" s="129"/>
      <c r="UOP134" s="129"/>
      <c r="UOQ134" s="129"/>
      <c r="UOR134" s="129"/>
      <c r="UOS134" s="129"/>
      <c r="UOT134" s="129"/>
      <c r="UOU134" s="129"/>
      <c r="UOV134" s="129"/>
      <c r="UOW134" s="129"/>
      <c r="UOX134" s="129"/>
      <c r="UOY134" s="129"/>
      <c r="UOZ134" s="129"/>
      <c r="UPA134" s="129"/>
      <c r="UPB134" s="129"/>
      <c r="UPC134" s="129"/>
      <c r="UPD134" s="129"/>
      <c r="UPE134" s="129"/>
      <c r="UPF134" s="129"/>
      <c r="UPG134" s="129"/>
      <c r="UPH134" s="129"/>
      <c r="UPI134" s="129"/>
      <c r="UPJ134" s="129"/>
      <c r="UPK134" s="129"/>
      <c r="UPL134" s="129"/>
      <c r="UPM134" s="129"/>
      <c r="UPN134" s="129"/>
      <c r="UPO134" s="129"/>
      <c r="UPP134" s="129"/>
      <c r="UPQ134" s="129"/>
      <c r="UPR134" s="129"/>
      <c r="UPS134" s="129"/>
      <c r="UPT134" s="129"/>
      <c r="UPU134" s="129"/>
      <c r="UPV134" s="129"/>
      <c r="UPW134" s="129"/>
      <c r="UPX134" s="129"/>
      <c r="UPY134" s="129"/>
      <c r="UPZ134" s="129"/>
      <c r="UQA134" s="129"/>
      <c r="UQB134" s="129"/>
      <c r="UQC134" s="129"/>
      <c r="UQD134" s="129"/>
      <c r="UQE134" s="129"/>
      <c r="UQF134" s="129"/>
      <c r="UQG134" s="129"/>
      <c r="UQH134" s="129"/>
      <c r="UQI134" s="129"/>
      <c r="UQJ134" s="129"/>
      <c r="UQK134" s="129"/>
      <c r="UQL134" s="129"/>
      <c r="UQM134" s="129"/>
      <c r="UQN134" s="129"/>
      <c r="UQO134" s="129"/>
      <c r="UQP134" s="129"/>
      <c r="UQQ134" s="129"/>
      <c r="UQR134" s="129"/>
      <c r="UQS134" s="129"/>
      <c r="UQT134" s="129"/>
      <c r="UQU134" s="129"/>
      <c r="UQV134" s="129"/>
      <c r="UQW134" s="129"/>
      <c r="UQX134" s="129"/>
      <c r="UQY134" s="129"/>
      <c r="UQZ134" s="129"/>
      <c r="URA134" s="129"/>
      <c r="URB134" s="129"/>
      <c r="URC134" s="129"/>
      <c r="URD134" s="129"/>
      <c r="URE134" s="129"/>
      <c r="URF134" s="129"/>
      <c r="URG134" s="129"/>
      <c r="URH134" s="129"/>
      <c r="URI134" s="129"/>
      <c r="URJ134" s="129"/>
      <c r="URK134" s="129"/>
      <c r="URL134" s="129"/>
      <c r="URM134" s="129"/>
      <c r="URN134" s="129"/>
      <c r="URO134" s="129"/>
      <c r="URP134" s="129"/>
      <c r="URQ134" s="129"/>
      <c r="URR134" s="129"/>
      <c r="URS134" s="129"/>
      <c r="URT134" s="129"/>
      <c r="URU134" s="129"/>
      <c r="URV134" s="129"/>
      <c r="URW134" s="129"/>
      <c r="URX134" s="129"/>
      <c r="URY134" s="129"/>
      <c r="URZ134" s="129"/>
      <c r="USA134" s="129"/>
      <c r="USB134" s="129"/>
      <c r="USC134" s="129"/>
      <c r="USD134" s="129"/>
      <c r="USE134" s="129"/>
      <c r="USF134" s="129"/>
      <c r="USG134" s="129"/>
      <c r="USH134" s="129"/>
      <c r="USI134" s="129"/>
      <c r="USJ134" s="129"/>
      <c r="USK134" s="129"/>
      <c r="USL134" s="129"/>
      <c r="USM134" s="129"/>
      <c r="USN134" s="129"/>
      <c r="USO134" s="129"/>
      <c r="USP134" s="129"/>
      <c r="USQ134" s="129"/>
      <c r="USR134" s="129"/>
      <c r="USS134" s="129"/>
      <c r="UST134" s="129"/>
      <c r="USU134" s="129"/>
      <c r="USV134" s="129"/>
      <c r="USW134" s="129"/>
      <c r="USX134" s="129"/>
      <c r="USY134" s="129"/>
      <c r="USZ134" s="129"/>
      <c r="UTA134" s="129"/>
      <c r="UTB134" s="129"/>
      <c r="UTC134" s="129"/>
      <c r="UTD134" s="129"/>
      <c r="UTE134" s="129"/>
      <c r="UTF134" s="129"/>
      <c r="UTG134" s="129"/>
      <c r="UTH134" s="129"/>
      <c r="UTI134" s="129"/>
      <c r="UTJ134" s="129"/>
      <c r="UTK134" s="129"/>
      <c r="UTL134" s="129"/>
      <c r="UTM134" s="129"/>
      <c r="UTN134" s="129"/>
      <c r="UTO134" s="129"/>
      <c r="UTP134" s="129"/>
      <c r="UTQ134" s="129"/>
      <c r="UTR134" s="129"/>
      <c r="UTS134" s="129"/>
      <c r="UTT134" s="129"/>
      <c r="UTU134" s="129"/>
      <c r="UTV134" s="129"/>
      <c r="UTW134" s="129"/>
      <c r="UTX134" s="129"/>
      <c r="UTY134" s="129"/>
      <c r="UTZ134" s="129"/>
      <c r="UUA134" s="129"/>
      <c r="UUB134" s="129"/>
      <c r="UUC134" s="129"/>
      <c r="UUD134" s="129"/>
      <c r="UUE134" s="129"/>
      <c r="UUF134" s="129"/>
      <c r="UUG134" s="129"/>
      <c r="UUH134" s="129"/>
      <c r="UUI134" s="129"/>
      <c r="UUJ134" s="129"/>
      <c r="UUK134" s="129"/>
      <c r="UUL134" s="129"/>
      <c r="UUM134" s="129"/>
      <c r="UUN134" s="129"/>
      <c r="UUO134" s="129"/>
      <c r="UUP134" s="129"/>
      <c r="UUQ134" s="129"/>
      <c r="UUR134" s="129"/>
      <c r="UUS134" s="129"/>
      <c r="UUT134" s="129"/>
      <c r="UUU134" s="129"/>
      <c r="UUV134" s="129"/>
      <c r="UUW134" s="129"/>
      <c r="UUX134" s="129"/>
      <c r="UUY134" s="129"/>
      <c r="UUZ134" s="129"/>
      <c r="UVA134" s="129"/>
      <c r="UVB134" s="129"/>
      <c r="UVC134" s="129"/>
      <c r="UVD134" s="129"/>
      <c r="UVE134" s="129"/>
      <c r="UVF134" s="129"/>
      <c r="UVG134" s="129"/>
      <c r="UVH134" s="129"/>
      <c r="UVI134" s="129"/>
      <c r="UVJ134" s="129"/>
      <c r="UVK134" s="129"/>
      <c r="UVL134" s="129"/>
      <c r="UVM134" s="129"/>
      <c r="UVN134" s="129"/>
      <c r="UVO134" s="129"/>
      <c r="UVP134" s="129"/>
      <c r="UVQ134" s="129"/>
      <c r="UVR134" s="129"/>
      <c r="UVS134" s="129"/>
      <c r="UVT134" s="129"/>
      <c r="UVU134" s="129"/>
      <c r="UVV134" s="129"/>
      <c r="UVW134" s="129"/>
      <c r="UVX134" s="129"/>
      <c r="UVY134" s="129"/>
      <c r="UVZ134" s="129"/>
      <c r="UWA134" s="129"/>
      <c r="UWB134" s="129"/>
      <c r="UWC134" s="129"/>
      <c r="UWD134" s="129"/>
      <c r="UWE134" s="129"/>
      <c r="UWF134" s="129"/>
      <c r="UWG134" s="129"/>
      <c r="UWH134" s="129"/>
      <c r="UWI134" s="129"/>
      <c r="UWJ134" s="129"/>
      <c r="UWK134" s="129"/>
      <c r="UWL134" s="129"/>
      <c r="UWM134" s="129"/>
      <c r="UWN134" s="129"/>
      <c r="UWO134" s="129"/>
      <c r="UWP134" s="129"/>
      <c r="UWQ134" s="129"/>
      <c r="UWR134" s="129"/>
      <c r="UWS134" s="129"/>
      <c r="UWT134" s="129"/>
      <c r="UWU134" s="129"/>
      <c r="UWV134" s="129"/>
      <c r="UWW134" s="129"/>
      <c r="UWX134" s="129"/>
      <c r="UWY134" s="129"/>
      <c r="UWZ134" s="129"/>
      <c r="UXA134" s="129"/>
      <c r="UXB134" s="129"/>
      <c r="UXC134" s="129"/>
      <c r="UXD134" s="129"/>
      <c r="UXE134" s="129"/>
      <c r="UXF134" s="129"/>
      <c r="UXG134" s="129"/>
      <c r="UXH134" s="129"/>
      <c r="UXI134" s="129"/>
      <c r="UXJ134" s="129"/>
      <c r="UXK134" s="129"/>
      <c r="UXL134" s="129"/>
      <c r="UXM134" s="129"/>
      <c r="UXN134" s="129"/>
      <c r="UXO134" s="129"/>
      <c r="UXP134" s="129"/>
      <c r="UXQ134" s="129"/>
      <c r="UXR134" s="129"/>
      <c r="UXS134" s="129"/>
      <c r="UXT134" s="129"/>
      <c r="UXU134" s="129"/>
      <c r="UXV134" s="129"/>
      <c r="UXW134" s="129"/>
      <c r="UXX134" s="129"/>
      <c r="UXY134" s="129"/>
      <c r="UXZ134" s="129"/>
      <c r="UYA134" s="129"/>
      <c r="UYB134" s="129"/>
      <c r="UYC134" s="129"/>
      <c r="UYD134" s="129"/>
      <c r="UYE134" s="129"/>
      <c r="UYF134" s="129"/>
      <c r="UYG134" s="129"/>
      <c r="UYH134" s="129"/>
      <c r="UYI134" s="129"/>
      <c r="UYJ134" s="129"/>
      <c r="UYK134" s="129"/>
      <c r="UYL134" s="129"/>
      <c r="UYM134" s="129"/>
      <c r="UYN134" s="129"/>
      <c r="UYO134" s="129"/>
      <c r="UYP134" s="129"/>
      <c r="UYQ134" s="129"/>
      <c r="UYR134" s="129"/>
      <c r="UYS134" s="129"/>
      <c r="UYT134" s="129"/>
      <c r="UYU134" s="129"/>
      <c r="UYV134" s="129"/>
      <c r="UYW134" s="129"/>
      <c r="UYX134" s="129"/>
      <c r="UYY134" s="129"/>
      <c r="UYZ134" s="129"/>
      <c r="UZA134" s="129"/>
      <c r="UZB134" s="129"/>
      <c r="UZC134" s="129"/>
      <c r="UZD134" s="129"/>
      <c r="UZE134" s="129"/>
      <c r="UZF134" s="129"/>
      <c r="UZG134" s="129"/>
      <c r="UZH134" s="129"/>
      <c r="UZI134" s="129"/>
      <c r="UZJ134" s="129"/>
      <c r="UZK134" s="129"/>
      <c r="UZL134" s="129"/>
      <c r="UZM134" s="129"/>
      <c r="UZN134" s="129"/>
      <c r="UZO134" s="129"/>
      <c r="UZP134" s="129"/>
      <c r="UZQ134" s="129"/>
      <c r="UZR134" s="129"/>
      <c r="UZS134" s="129"/>
      <c r="UZT134" s="129"/>
      <c r="UZU134" s="129"/>
      <c r="UZV134" s="129"/>
      <c r="UZW134" s="129"/>
      <c r="UZX134" s="129"/>
      <c r="UZY134" s="129"/>
      <c r="UZZ134" s="129"/>
      <c r="VAA134" s="129"/>
      <c r="VAB134" s="129"/>
      <c r="VAC134" s="129"/>
      <c r="VAD134" s="129"/>
      <c r="VAE134" s="129"/>
      <c r="VAF134" s="129"/>
      <c r="VAG134" s="129"/>
      <c r="VAH134" s="129"/>
      <c r="VAI134" s="129"/>
      <c r="VAJ134" s="129"/>
      <c r="VAK134" s="129"/>
      <c r="VAL134" s="129"/>
      <c r="VAM134" s="129"/>
      <c r="VAN134" s="129"/>
      <c r="VAO134" s="129"/>
      <c r="VAP134" s="129"/>
      <c r="VAQ134" s="129"/>
      <c r="VAR134" s="129"/>
      <c r="VAS134" s="129"/>
      <c r="VAT134" s="129"/>
      <c r="VAU134" s="129"/>
      <c r="VAV134" s="129"/>
      <c r="VAW134" s="129"/>
      <c r="VAX134" s="129"/>
      <c r="VAY134" s="129"/>
      <c r="VAZ134" s="129"/>
      <c r="VBA134" s="129"/>
      <c r="VBB134" s="129"/>
      <c r="VBC134" s="129"/>
      <c r="VBD134" s="129"/>
      <c r="VBE134" s="129"/>
      <c r="VBF134" s="129"/>
      <c r="VBG134" s="129"/>
      <c r="VBH134" s="129"/>
      <c r="VBI134" s="129"/>
      <c r="VBJ134" s="129"/>
      <c r="VBK134" s="129"/>
      <c r="VBL134" s="129"/>
      <c r="VBM134" s="129"/>
      <c r="VBN134" s="129"/>
      <c r="VBO134" s="129"/>
      <c r="VBP134" s="129"/>
      <c r="VBQ134" s="129"/>
      <c r="VBR134" s="129"/>
      <c r="VBS134" s="129"/>
      <c r="VBT134" s="129"/>
      <c r="VBU134" s="129"/>
      <c r="VBV134" s="129"/>
      <c r="VBW134" s="129"/>
      <c r="VBX134" s="129"/>
      <c r="VBY134" s="129"/>
      <c r="VBZ134" s="129"/>
      <c r="VCA134" s="129"/>
      <c r="VCB134" s="129"/>
      <c r="VCC134" s="129"/>
      <c r="VCD134" s="129"/>
      <c r="VCE134" s="129"/>
      <c r="VCF134" s="129"/>
      <c r="VCG134" s="129"/>
      <c r="VCH134" s="129"/>
      <c r="VCI134" s="129"/>
      <c r="VCJ134" s="129"/>
      <c r="VCK134" s="129"/>
      <c r="VCL134" s="129"/>
      <c r="VCM134" s="129"/>
      <c r="VCN134" s="129"/>
      <c r="VCO134" s="129"/>
      <c r="VCP134" s="129"/>
      <c r="VCQ134" s="129"/>
      <c r="VCR134" s="129"/>
      <c r="VCS134" s="129"/>
      <c r="VCT134" s="129"/>
      <c r="VCU134" s="129"/>
      <c r="VCV134" s="129"/>
      <c r="VCW134" s="129"/>
      <c r="VCX134" s="129"/>
      <c r="VCY134" s="129"/>
      <c r="VCZ134" s="129"/>
      <c r="VDA134" s="129"/>
      <c r="VDB134" s="129"/>
      <c r="VDC134" s="129"/>
      <c r="VDD134" s="129"/>
      <c r="VDE134" s="129"/>
      <c r="VDF134" s="129"/>
      <c r="VDG134" s="129"/>
      <c r="VDH134" s="129"/>
      <c r="VDI134" s="129"/>
      <c r="VDJ134" s="129"/>
      <c r="VDK134" s="129"/>
      <c r="VDL134" s="129"/>
      <c r="VDM134" s="129"/>
      <c r="VDN134" s="129"/>
      <c r="VDO134" s="129"/>
      <c r="VDP134" s="129"/>
      <c r="VDQ134" s="129"/>
      <c r="VDR134" s="129"/>
      <c r="VDS134" s="129"/>
      <c r="VDT134" s="129"/>
      <c r="VDU134" s="129"/>
      <c r="VDV134" s="129"/>
      <c r="VDW134" s="129"/>
      <c r="VDX134" s="129"/>
      <c r="VDY134" s="129"/>
      <c r="VDZ134" s="129"/>
      <c r="VEA134" s="129"/>
      <c r="VEB134" s="129"/>
      <c r="VEC134" s="129"/>
      <c r="VED134" s="129"/>
      <c r="VEE134" s="129"/>
      <c r="VEF134" s="129"/>
      <c r="VEG134" s="129"/>
      <c r="VEH134" s="129"/>
      <c r="VEI134" s="129"/>
      <c r="VEJ134" s="129"/>
      <c r="VEK134" s="129"/>
      <c r="VEL134" s="129"/>
      <c r="VEM134" s="129"/>
      <c r="VEN134" s="129"/>
      <c r="VEO134" s="129"/>
      <c r="VEP134" s="129"/>
      <c r="VEQ134" s="129"/>
      <c r="VER134" s="129"/>
      <c r="VES134" s="129"/>
      <c r="VET134" s="129"/>
      <c r="VEU134" s="129"/>
      <c r="VEV134" s="129"/>
      <c r="VEW134" s="129"/>
      <c r="VEX134" s="129"/>
      <c r="VEY134" s="129"/>
      <c r="VEZ134" s="129"/>
      <c r="VFA134" s="129"/>
      <c r="VFB134" s="129"/>
      <c r="VFC134" s="129"/>
      <c r="VFD134" s="129"/>
      <c r="VFE134" s="129"/>
      <c r="VFF134" s="129"/>
      <c r="VFG134" s="129"/>
      <c r="VFH134" s="129"/>
      <c r="VFI134" s="129"/>
      <c r="VFJ134" s="129"/>
      <c r="VFK134" s="129"/>
      <c r="VFL134" s="129"/>
      <c r="VFM134" s="129"/>
      <c r="VFN134" s="129"/>
      <c r="VFO134" s="129"/>
      <c r="VFP134" s="129"/>
      <c r="VFQ134" s="129"/>
      <c r="VFR134" s="129"/>
      <c r="VFS134" s="129"/>
      <c r="VFT134" s="129"/>
      <c r="VFU134" s="129"/>
      <c r="VFV134" s="129"/>
      <c r="VFW134" s="129"/>
      <c r="VFX134" s="129"/>
      <c r="VFY134" s="129"/>
      <c r="VFZ134" s="129"/>
      <c r="VGA134" s="129"/>
      <c r="VGB134" s="129"/>
      <c r="VGC134" s="129"/>
      <c r="VGD134" s="129"/>
      <c r="VGE134" s="129"/>
      <c r="VGF134" s="129"/>
      <c r="VGG134" s="129"/>
      <c r="VGH134" s="129"/>
      <c r="VGI134" s="129"/>
      <c r="VGJ134" s="129"/>
      <c r="VGK134" s="129"/>
      <c r="VGL134" s="129"/>
      <c r="VGM134" s="129"/>
      <c r="VGN134" s="129"/>
      <c r="VGO134" s="129"/>
      <c r="VGP134" s="129"/>
      <c r="VGQ134" s="129"/>
      <c r="VGR134" s="129"/>
      <c r="VGS134" s="129"/>
      <c r="VGT134" s="129"/>
      <c r="VGU134" s="129"/>
      <c r="VGV134" s="129"/>
      <c r="VGW134" s="129"/>
      <c r="VGX134" s="129"/>
      <c r="VGY134" s="129"/>
      <c r="VGZ134" s="129"/>
      <c r="VHA134" s="129"/>
      <c r="VHB134" s="129"/>
      <c r="VHC134" s="129"/>
      <c r="VHD134" s="129"/>
      <c r="VHE134" s="129"/>
      <c r="VHF134" s="129"/>
      <c r="VHG134" s="129"/>
      <c r="VHH134" s="129"/>
      <c r="VHI134" s="129"/>
      <c r="VHJ134" s="129"/>
      <c r="VHK134" s="129"/>
      <c r="VHL134" s="129"/>
      <c r="VHM134" s="129"/>
      <c r="VHN134" s="129"/>
      <c r="VHO134" s="129"/>
      <c r="VHP134" s="129"/>
      <c r="VHQ134" s="129"/>
      <c r="VHR134" s="129"/>
      <c r="VHS134" s="129"/>
      <c r="VHT134" s="129"/>
      <c r="VHU134" s="129"/>
      <c r="VHV134" s="129"/>
      <c r="VHW134" s="129"/>
      <c r="VHX134" s="129"/>
      <c r="VHY134" s="129"/>
      <c r="VHZ134" s="129"/>
      <c r="VIA134" s="129"/>
      <c r="VIB134" s="129"/>
      <c r="VIC134" s="129"/>
      <c r="VID134" s="129"/>
      <c r="VIE134" s="129"/>
      <c r="VIF134" s="129"/>
      <c r="VIG134" s="129"/>
      <c r="VIH134" s="129"/>
      <c r="VII134" s="129"/>
      <c r="VIJ134" s="129"/>
      <c r="VIK134" s="129"/>
      <c r="VIL134" s="129"/>
      <c r="VIM134" s="129"/>
      <c r="VIN134" s="129"/>
      <c r="VIO134" s="129"/>
      <c r="VIP134" s="129"/>
      <c r="VIQ134" s="129"/>
      <c r="VIR134" s="129"/>
      <c r="VIS134" s="129"/>
      <c r="VIT134" s="129"/>
      <c r="VIU134" s="129"/>
      <c r="VIV134" s="129"/>
      <c r="VIW134" s="129"/>
      <c r="VIX134" s="129"/>
      <c r="VIY134" s="129"/>
      <c r="VIZ134" s="129"/>
      <c r="VJA134" s="129"/>
      <c r="VJB134" s="129"/>
      <c r="VJC134" s="129"/>
      <c r="VJD134" s="129"/>
      <c r="VJE134" s="129"/>
      <c r="VJF134" s="129"/>
      <c r="VJG134" s="129"/>
      <c r="VJH134" s="129"/>
      <c r="VJI134" s="129"/>
      <c r="VJJ134" s="129"/>
      <c r="VJK134" s="129"/>
      <c r="VJL134" s="129"/>
      <c r="VJM134" s="129"/>
      <c r="VJN134" s="129"/>
      <c r="VJO134" s="129"/>
      <c r="VJP134" s="129"/>
      <c r="VJQ134" s="129"/>
      <c r="VJR134" s="129"/>
      <c r="VJS134" s="129"/>
      <c r="VJT134" s="129"/>
      <c r="VJU134" s="129"/>
      <c r="VJV134" s="129"/>
      <c r="VJW134" s="129"/>
      <c r="VJX134" s="129"/>
      <c r="VJY134" s="129"/>
      <c r="VJZ134" s="129"/>
      <c r="VKA134" s="129"/>
      <c r="VKB134" s="129"/>
      <c r="VKC134" s="129"/>
      <c r="VKD134" s="129"/>
      <c r="VKE134" s="129"/>
      <c r="VKF134" s="129"/>
      <c r="VKG134" s="129"/>
      <c r="VKH134" s="129"/>
      <c r="VKI134" s="129"/>
      <c r="VKJ134" s="129"/>
      <c r="VKK134" s="129"/>
      <c r="VKL134" s="129"/>
      <c r="VKM134" s="129"/>
      <c r="VKN134" s="129"/>
      <c r="VKO134" s="129"/>
      <c r="VKP134" s="129"/>
      <c r="VKQ134" s="129"/>
      <c r="VKR134" s="129"/>
      <c r="VKS134" s="129"/>
      <c r="VKT134" s="129"/>
      <c r="VKU134" s="129"/>
      <c r="VKV134" s="129"/>
      <c r="VKW134" s="129"/>
      <c r="VKX134" s="129"/>
      <c r="VKY134" s="129"/>
      <c r="VKZ134" s="129"/>
      <c r="VLA134" s="129"/>
      <c r="VLB134" s="129"/>
      <c r="VLC134" s="129"/>
      <c r="VLD134" s="129"/>
      <c r="VLE134" s="129"/>
      <c r="VLF134" s="129"/>
      <c r="VLG134" s="129"/>
      <c r="VLH134" s="129"/>
      <c r="VLI134" s="129"/>
      <c r="VLJ134" s="129"/>
      <c r="VLK134" s="129"/>
      <c r="VLL134" s="129"/>
      <c r="VLM134" s="129"/>
      <c r="VLN134" s="129"/>
      <c r="VLO134" s="129"/>
      <c r="VLP134" s="129"/>
      <c r="VLQ134" s="129"/>
      <c r="VLR134" s="129"/>
      <c r="VLS134" s="129"/>
      <c r="VLT134" s="129"/>
      <c r="VLU134" s="129"/>
      <c r="VLV134" s="129"/>
      <c r="VLW134" s="129"/>
      <c r="VLX134" s="129"/>
      <c r="VLY134" s="129"/>
      <c r="VLZ134" s="129"/>
      <c r="VMA134" s="129"/>
      <c r="VMB134" s="129"/>
      <c r="VMC134" s="129"/>
      <c r="VMD134" s="129"/>
      <c r="VME134" s="129"/>
      <c r="VMF134" s="129"/>
      <c r="VMG134" s="129"/>
      <c r="VMH134" s="129"/>
      <c r="VMI134" s="129"/>
      <c r="VMJ134" s="129"/>
      <c r="VMK134" s="129"/>
      <c r="VML134" s="129"/>
      <c r="VMM134" s="129"/>
      <c r="VMN134" s="129"/>
      <c r="VMO134" s="129"/>
      <c r="VMP134" s="129"/>
      <c r="VMQ134" s="129"/>
      <c r="VMR134" s="129"/>
      <c r="VMS134" s="129"/>
      <c r="VMT134" s="129"/>
      <c r="VMU134" s="129"/>
      <c r="VMV134" s="129"/>
      <c r="VMW134" s="129"/>
      <c r="VMX134" s="129"/>
      <c r="VMY134" s="129"/>
      <c r="VMZ134" s="129"/>
      <c r="VNA134" s="129"/>
      <c r="VNB134" s="129"/>
      <c r="VNC134" s="129"/>
      <c r="VND134" s="129"/>
      <c r="VNE134" s="129"/>
      <c r="VNF134" s="129"/>
      <c r="VNG134" s="129"/>
      <c r="VNH134" s="129"/>
      <c r="VNI134" s="129"/>
      <c r="VNJ134" s="129"/>
      <c r="VNK134" s="129"/>
      <c r="VNL134" s="129"/>
      <c r="VNM134" s="129"/>
      <c r="VNN134" s="129"/>
      <c r="VNO134" s="129"/>
      <c r="VNP134" s="129"/>
      <c r="VNQ134" s="129"/>
      <c r="VNR134" s="129"/>
      <c r="VNS134" s="129"/>
      <c r="VNT134" s="129"/>
      <c r="VNU134" s="129"/>
      <c r="VNV134" s="129"/>
      <c r="VNW134" s="129"/>
      <c r="VNX134" s="129"/>
      <c r="VNY134" s="129"/>
      <c r="VNZ134" s="129"/>
      <c r="VOA134" s="129"/>
      <c r="VOB134" s="129"/>
      <c r="VOC134" s="129"/>
      <c r="VOD134" s="129"/>
      <c r="VOE134" s="129"/>
      <c r="VOF134" s="129"/>
      <c r="VOG134" s="129"/>
      <c r="VOH134" s="129"/>
      <c r="VOI134" s="129"/>
      <c r="VOJ134" s="129"/>
      <c r="VOK134" s="129"/>
      <c r="VOL134" s="129"/>
      <c r="VOM134" s="129"/>
      <c r="VON134" s="129"/>
      <c r="VOO134" s="129"/>
      <c r="VOP134" s="129"/>
      <c r="VOQ134" s="129"/>
      <c r="VOR134" s="129"/>
      <c r="VOS134" s="129"/>
      <c r="VOT134" s="129"/>
      <c r="VOU134" s="129"/>
      <c r="VOV134" s="129"/>
      <c r="VOW134" s="129"/>
      <c r="VOX134" s="129"/>
      <c r="VOY134" s="129"/>
      <c r="VOZ134" s="129"/>
      <c r="VPA134" s="129"/>
      <c r="VPB134" s="129"/>
      <c r="VPC134" s="129"/>
      <c r="VPD134" s="129"/>
      <c r="VPE134" s="129"/>
      <c r="VPF134" s="129"/>
      <c r="VPG134" s="129"/>
      <c r="VPH134" s="129"/>
      <c r="VPI134" s="129"/>
      <c r="VPJ134" s="129"/>
      <c r="VPK134" s="129"/>
      <c r="VPL134" s="129"/>
      <c r="VPM134" s="129"/>
      <c r="VPN134" s="129"/>
      <c r="VPO134" s="129"/>
      <c r="VPP134" s="129"/>
      <c r="VPQ134" s="129"/>
      <c r="VPR134" s="129"/>
      <c r="VPS134" s="129"/>
      <c r="VPT134" s="129"/>
      <c r="VPU134" s="129"/>
      <c r="VPV134" s="129"/>
      <c r="VPW134" s="129"/>
      <c r="VPX134" s="129"/>
      <c r="VPY134" s="129"/>
      <c r="VPZ134" s="129"/>
      <c r="VQA134" s="129"/>
      <c r="VQB134" s="129"/>
      <c r="VQC134" s="129"/>
      <c r="VQD134" s="129"/>
      <c r="VQE134" s="129"/>
      <c r="VQF134" s="129"/>
      <c r="VQG134" s="129"/>
      <c r="VQH134" s="129"/>
      <c r="VQI134" s="129"/>
      <c r="VQJ134" s="129"/>
      <c r="VQK134" s="129"/>
      <c r="VQL134" s="129"/>
      <c r="VQM134" s="129"/>
      <c r="VQN134" s="129"/>
      <c r="VQO134" s="129"/>
      <c r="VQP134" s="129"/>
      <c r="VQQ134" s="129"/>
      <c r="VQR134" s="129"/>
      <c r="VQS134" s="129"/>
      <c r="VQT134" s="129"/>
      <c r="VQU134" s="129"/>
      <c r="VQV134" s="129"/>
      <c r="VQW134" s="129"/>
      <c r="VQX134" s="129"/>
      <c r="VQY134" s="129"/>
      <c r="VQZ134" s="129"/>
      <c r="VRA134" s="129"/>
      <c r="VRB134" s="129"/>
      <c r="VRC134" s="129"/>
      <c r="VRD134" s="129"/>
      <c r="VRE134" s="129"/>
      <c r="VRF134" s="129"/>
      <c r="VRG134" s="129"/>
      <c r="VRH134" s="129"/>
      <c r="VRI134" s="129"/>
      <c r="VRJ134" s="129"/>
      <c r="VRK134" s="129"/>
      <c r="VRL134" s="129"/>
      <c r="VRM134" s="129"/>
      <c r="VRN134" s="129"/>
      <c r="VRO134" s="129"/>
      <c r="VRP134" s="129"/>
      <c r="VRQ134" s="129"/>
      <c r="VRR134" s="129"/>
      <c r="VRS134" s="129"/>
      <c r="VRT134" s="129"/>
      <c r="VRU134" s="129"/>
      <c r="VRV134" s="129"/>
      <c r="VRW134" s="129"/>
      <c r="VRX134" s="129"/>
      <c r="VRY134" s="129"/>
      <c r="VRZ134" s="129"/>
      <c r="VSA134" s="129"/>
      <c r="VSB134" s="129"/>
      <c r="VSC134" s="129"/>
      <c r="VSD134" s="129"/>
      <c r="VSE134" s="129"/>
      <c r="VSF134" s="129"/>
      <c r="VSG134" s="129"/>
      <c r="VSH134" s="129"/>
      <c r="VSI134" s="129"/>
      <c r="VSJ134" s="129"/>
      <c r="VSK134" s="129"/>
      <c r="VSL134" s="129"/>
      <c r="VSM134" s="129"/>
      <c r="VSN134" s="129"/>
      <c r="VSO134" s="129"/>
      <c r="VSP134" s="129"/>
      <c r="VSQ134" s="129"/>
      <c r="VSR134" s="129"/>
      <c r="VSS134" s="129"/>
      <c r="VST134" s="129"/>
      <c r="VSU134" s="129"/>
      <c r="VSV134" s="129"/>
      <c r="VSW134" s="129"/>
      <c r="VSX134" s="129"/>
      <c r="VSY134" s="129"/>
      <c r="VSZ134" s="129"/>
      <c r="VTA134" s="129"/>
      <c r="VTB134" s="129"/>
      <c r="VTC134" s="129"/>
      <c r="VTD134" s="129"/>
      <c r="VTE134" s="129"/>
      <c r="VTF134" s="129"/>
      <c r="VTG134" s="129"/>
      <c r="VTH134" s="129"/>
      <c r="VTI134" s="129"/>
      <c r="VTJ134" s="129"/>
      <c r="VTK134" s="129"/>
      <c r="VTL134" s="129"/>
      <c r="VTM134" s="129"/>
      <c r="VTN134" s="129"/>
      <c r="VTO134" s="129"/>
      <c r="VTP134" s="129"/>
      <c r="VTQ134" s="129"/>
      <c r="VTR134" s="129"/>
      <c r="VTS134" s="129"/>
      <c r="VTT134" s="129"/>
      <c r="VTU134" s="129"/>
      <c r="VTV134" s="129"/>
      <c r="VTW134" s="129"/>
      <c r="VTX134" s="129"/>
      <c r="VTY134" s="129"/>
      <c r="VTZ134" s="129"/>
      <c r="VUA134" s="129"/>
      <c r="VUB134" s="129"/>
      <c r="VUC134" s="129"/>
      <c r="VUD134" s="129"/>
      <c r="VUE134" s="129"/>
      <c r="VUF134" s="129"/>
      <c r="VUG134" s="129"/>
      <c r="VUH134" s="129"/>
      <c r="VUI134" s="129"/>
      <c r="VUJ134" s="129"/>
      <c r="VUK134" s="129"/>
      <c r="VUL134" s="129"/>
      <c r="VUM134" s="129"/>
      <c r="VUN134" s="129"/>
      <c r="VUO134" s="129"/>
      <c r="VUP134" s="129"/>
      <c r="VUQ134" s="129"/>
      <c r="VUR134" s="129"/>
      <c r="VUS134" s="129"/>
      <c r="VUT134" s="129"/>
      <c r="VUU134" s="129"/>
      <c r="VUV134" s="129"/>
      <c r="VUW134" s="129"/>
      <c r="VUX134" s="129"/>
      <c r="VUY134" s="129"/>
      <c r="VUZ134" s="129"/>
      <c r="VVA134" s="129"/>
      <c r="VVB134" s="129"/>
      <c r="VVC134" s="129"/>
      <c r="VVD134" s="129"/>
      <c r="VVE134" s="129"/>
      <c r="VVF134" s="129"/>
      <c r="VVG134" s="129"/>
      <c r="VVH134" s="129"/>
      <c r="VVI134" s="129"/>
      <c r="VVJ134" s="129"/>
      <c r="VVK134" s="129"/>
      <c r="VVL134" s="129"/>
      <c r="VVM134" s="129"/>
      <c r="VVN134" s="129"/>
      <c r="VVO134" s="129"/>
      <c r="VVP134" s="129"/>
      <c r="VVQ134" s="129"/>
      <c r="VVR134" s="129"/>
      <c r="VVS134" s="129"/>
      <c r="VVT134" s="129"/>
      <c r="VVU134" s="129"/>
      <c r="VVV134" s="129"/>
      <c r="VVW134" s="129"/>
      <c r="VVX134" s="129"/>
      <c r="VVY134" s="129"/>
      <c r="VVZ134" s="129"/>
      <c r="VWA134" s="129"/>
      <c r="VWB134" s="129"/>
      <c r="VWC134" s="129"/>
      <c r="VWD134" s="129"/>
      <c r="VWE134" s="129"/>
      <c r="VWF134" s="129"/>
      <c r="VWG134" s="129"/>
      <c r="VWH134" s="129"/>
      <c r="VWI134" s="129"/>
      <c r="VWJ134" s="129"/>
      <c r="VWK134" s="129"/>
      <c r="VWL134" s="129"/>
      <c r="VWM134" s="129"/>
      <c r="VWN134" s="129"/>
      <c r="VWO134" s="129"/>
      <c r="VWP134" s="129"/>
      <c r="VWQ134" s="129"/>
      <c r="VWR134" s="129"/>
      <c r="VWS134" s="129"/>
      <c r="VWT134" s="129"/>
      <c r="VWU134" s="129"/>
      <c r="VWV134" s="129"/>
      <c r="VWW134" s="129"/>
      <c r="VWX134" s="129"/>
      <c r="VWY134" s="129"/>
      <c r="VWZ134" s="129"/>
      <c r="VXA134" s="129"/>
      <c r="VXB134" s="129"/>
      <c r="VXC134" s="129"/>
      <c r="VXD134" s="129"/>
      <c r="VXE134" s="129"/>
      <c r="VXF134" s="129"/>
      <c r="VXG134" s="129"/>
      <c r="VXH134" s="129"/>
      <c r="VXI134" s="129"/>
      <c r="VXJ134" s="129"/>
      <c r="VXK134" s="129"/>
      <c r="VXL134" s="129"/>
      <c r="VXM134" s="129"/>
      <c r="VXN134" s="129"/>
      <c r="VXO134" s="129"/>
      <c r="VXP134" s="129"/>
      <c r="VXQ134" s="129"/>
      <c r="VXR134" s="129"/>
      <c r="VXS134" s="129"/>
      <c r="VXT134" s="129"/>
      <c r="VXU134" s="129"/>
      <c r="VXV134" s="129"/>
      <c r="VXW134" s="129"/>
      <c r="VXX134" s="129"/>
      <c r="VXY134" s="129"/>
      <c r="VXZ134" s="129"/>
      <c r="VYA134" s="129"/>
      <c r="VYB134" s="129"/>
      <c r="VYC134" s="129"/>
      <c r="VYD134" s="129"/>
      <c r="VYE134" s="129"/>
      <c r="VYF134" s="129"/>
      <c r="VYG134" s="129"/>
      <c r="VYH134" s="129"/>
      <c r="VYI134" s="129"/>
      <c r="VYJ134" s="129"/>
      <c r="VYK134" s="129"/>
      <c r="VYL134" s="129"/>
      <c r="VYM134" s="129"/>
      <c r="VYN134" s="129"/>
      <c r="VYO134" s="129"/>
      <c r="VYP134" s="129"/>
      <c r="VYQ134" s="129"/>
      <c r="VYR134" s="129"/>
      <c r="VYS134" s="129"/>
      <c r="VYT134" s="129"/>
      <c r="VYU134" s="129"/>
      <c r="VYV134" s="129"/>
      <c r="VYW134" s="129"/>
      <c r="VYX134" s="129"/>
      <c r="VYY134" s="129"/>
      <c r="VYZ134" s="129"/>
      <c r="VZA134" s="129"/>
      <c r="VZB134" s="129"/>
      <c r="VZC134" s="129"/>
      <c r="VZD134" s="129"/>
      <c r="VZE134" s="129"/>
      <c r="VZF134" s="129"/>
      <c r="VZG134" s="129"/>
      <c r="VZH134" s="129"/>
      <c r="VZI134" s="129"/>
      <c r="VZJ134" s="129"/>
      <c r="VZK134" s="129"/>
      <c r="VZL134" s="129"/>
      <c r="VZM134" s="129"/>
      <c r="VZN134" s="129"/>
      <c r="VZO134" s="129"/>
      <c r="VZP134" s="129"/>
      <c r="VZQ134" s="129"/>
      <c r="VZR134" s="129"/>
      <c r="VZS134" s="129"/>
      <c r="VZT134" s="129"/>
      <c r="VZU134" s="129"/>
      <c r="VZV134" s="129"/>
      <c r="VZW134" s="129"/>
      <c r="VZX134" s="129"/>
      <c r="VZY134" s="129"/>
      <c r="VZZ134" s="129"/>
      <c r="WAA134" s="129"/>
      <c r="WAB134" s="129"/>
      <c r="WAC134" s="129"/>
      <c r="WAD134" s="129"/>
      <c r="WAE134" s="129"/>
      <c r="WAF134" s="129"/>
      <c r="WAG134" s="129"/>
      <c r="WAH134" s="129"/>
      <c r="WAI134" s="129"/>
      <c r="WAJ134" s="129"/>
      <c r="WAK134" s="129"/>
      <c r="WAL134" s="129"/>
      <c r="WAM134" s="129"/>
      <c r="WAN134" s="129"/>
      <c r="WAO134" s="129"/>
      <c r="WAP134" s="129"/>
      <c r="WAQ134" s="129"/>
      <c r="WAR134" s="129"/>
      <c r="WAS134" s="129"/>
      <c r="WAT134" s="129"/>
      <c r="WAU134" s="129"/>
      <c r="WAV134" s="129"/>
      <c r="WAW134" s="129"/>
      <c r="WAX134" s="129"/>
      <c r="WAY134" s="129"/>
      <c r="WAZ134" s="129"/>
      <c r="WBA134" s="129"/>
      <c r="WBB134" s="129"/>
      <c r="WBC134" s="129"/>
      <c r="WBD134" s="129"/>
      <c r="WBE134" s="129"/>
      <c r="WBF134" s="129"/>
      <c r="WBG134" s="129"/>
      <c r="WBH134" s="129"/>
      <c r="WBI134" s="129"/>
      <c r="WBJ134" s="129"/>
      <c r="WBK134" s="129"/>
      <c r="WBL134" s="129"/>
      <c r="WBM134" s="129"/>
      <c r="WBN134" s="129"/>
      <c r="WBO134" s="129"/>
      <c r="WBP134" s="129"/>
      <c r="WBQ134" s="129"/>
      <c r="WBR134" s="129"/>
      <c r="WBS134" s="129"/>
      <c r="WBT134" s="129"/>
      <c r="WBU134" s="129"/>
      <c r="WBV134" s="129"/>
      <c r="WBW134" s="129"/>
      <c r="WBX134" s="129"/>
      <c r="WBY134" s="129"/>
      <c r="WBZ134" s="129"/>
      <c r="WCA134" s="129"/>
      <c r="WCB134" s="129"/>
      <c r="WCC134" s="129"/>
      <c r="WCD134" s="129"/>
      <c r="WCE134" s="129"/>
      <c r="WCF134" s="129"/>
      <c r="WCG134" s="129"/>
      <c r="WCH134" s="129"/>
      <c r="WCI134" s="129"/>
      <c r="WCJ134" s="129"/>
      <c r="WCK134" s="129"/>
      <c r="WCL134" s="129"/>
      <c r="WCM134" s="129"/>
      <c r="WCN134" s="129"/>
      <c r="WCO134" s="129"/>
      <c r="WCP134" s="129"/>
      <c r="WCQ134" s="129"/>
      <c r="WCR134" s="129"/>
      <c r="WCS134" s="129"/>
      <c r="WCT134" s="129"/>
      <c r="WCU134" s="129"/>
      <c r="WCV134" s="129"/>
      <c r="WCW134" s="129"/>
      <c r="WCX134" s="129"/>
      <c r="WCY134" s="129"/>
      <c r="WCZ134" s="129"/>
      <c r="WDA134" s="129"/>
      <c r="WDB134" s="129"/>
      <c r="WDC134" s="129"/>
      <c r="WDD134" s="129"/>
      <c r="WDE134" s="129"/>
      <c r="WDF134" s="129"/>
      <c r="WDG134" s="129"/>
      <c r="WDH134" s="129"/>
      <c r="WDI134" s="129"/>
      <c r="WDJ134" s="129"/>
      <c r="WDK134" s="129"/>
      <c r="WDL134" s="129"/>
      <c r="WDM134" s="129"/>
      <c r="WDN134" s="129"/>
      <c r="WDO134" s="129"/>
      <c r="WDP134" s="129"/>
      <c r="WDQ134" s="129"/>
      <c r="WDR134" s="129"/>
      <c r="WDS134" s="129"/>
      <c r="WDT134" s="129"/>
      <c r="WDU134" s="129"/>
      <c r="WDV134" s="129"/>
      <c r="WDW134" s="129"/>
      <c r="WDX134" s="129"/>
      <c r="WDY134" s="129"/>
      <c r="WDZ134" s="129"/>
      <c r="WEA134" s="129"/>
      <c r="WEB134" s="129"/>
      <c r="WEC134" s="129"/>
      <c r="WED134" s="129"/>
      <c r="WEE134" s="129"/>
      <c r="WEF134" s="129"/>
      <c r="WEG134" s="129"/>
      <c r="WEH134" s="129"/>
      <c r="WEI134" s="129"/>
      <c r="WEJ134" s="129"/>
      <c r="WEK134" s="129"/>
      <c r="WEL134" s="129"/>
      <c r="WEM134" s="129"/>
      <c r="WEN134" s="129"/>
      <c r="WEO134" s="129"/>
      <c r="WEP134" s="129"/>
      <c r="WEQ134" s="129"/>
      <c r="WER134" s="129"/>
      <c r="WES134" s="129"/>
      <c r="WET134" s="129"/>
      <c r="WEU134" s="129"/>
      <c r="WEV134" s="129"/>
      <c r="WEW134" s="129"/>
      <c r="WEX134" s="129"/>
      <c r="WEY134" s="129"/>
      <c r="WEZ134" s="129"/>
      <c r="WFA134" s="129"/>
      <c r="WFB134" s="129"/>
      <c r="WFC134" s="129"/>
      <c r="WFD134" s="129"/>
      <c r="WFE134" s="129"/>
      <c r="WFF134" s="129"/>
      <c r="WFG134" s="129"/>
      <c r="WFH134" s="129"/>
      <c r="WFI134" s="129"/>
      <c r="WFJ134" s="129"/>
      <c r="WFK134" s="129"/>
      <c r="WFL134" s="129"/>
      <c r="WFM134" s="129"/>
      <c r="WFN134" s="129"/>
      <c r="WFO134" s="129"/>
      <c r="WFP134" s="129"/>
      <c r="WFQ134" s="129"/>
      <c r="WFR134" s="129"/>
      <c r="WFS134" s="129"/>
      <c r="WFT134" s="129"/>
      <c r="WFU134" s="129"/>
      <c r="WFV134" s="129"/>
      <c r="WFW134" s="129"/>
      <c r="WFX134" s="129"/>
      <c r="WFY134" s="129"/>
      <c r="WFZ134" s="129"/>
      <c r="WGA134" s="129"/>
      <c r="WGB134" s="129"/>
      <c r="WGC134" s="129"/>
      <c r="WGD134" s="129"/>
      <c r="WGE134" s="129"/>
      <c r="WGF134" s="129"/>
      <c r="WGG134" s="129"/>
      <c r="WGH134" s="129"/>
      <c r="WGI134" s="129"/>
      <c r="WGJ134" s="129"/>
      <c r="WGK134" s="129"/>
      <c r="WGL134" s="129"/>
      <c r="WGM134" s="129"/>
      <c r="WGN134" s="129"/>
      <c r="WGO134" s="129"/>
      <c r="WGP134" s="129"/>
      <c r="WGQ134" s="129"/>
      <c r="WGR134" s="129"/>
      <c r="WGS134" s="129"/>
      <c r="WGT134" s="129"/>
      <c r="WGU134" s="129"/>
      <c r="WGV134" s="129"/>
      <c r="WGW134" s="129"/>
      <c r="WGX134" s="129"/>
      <c r="WGY134" s="129"/>
      <c r="WGZ134" s="129"/>
      <c r="WHA134" s="129"/>
      <c r="WHB134" s="129"/>
      <c r="WHC134" s="129"/>
      <c r="WHD134" s="129"/>
      <c r="WHE134" s="129"/>
      <c r="WHF134" s="129"/>
      <c r="WHG134" s="129"/>
      <c r="WHH134" s="129"/>
      <c r="WHI134" s="129"/>
      <c r="WHJ134" s="129"/>
      <c r="WHK134" s="129"/>
      <c r="WHL134" s="129"/>
      <c r="WHM134" s="129"/>
      <c r="WHN134" s="129"/>
      <c r="WHO134" s="129"/>
      <c r="WHP134" s="129"/>
      <c r="WHQ134" s="129"/>
      <c r="WHR134" s="129"/>
      <c r="WHS134" s="129"/>
      <c r="WHT134" s="129"/>
      <c r="WHU134" s="129"/>
      <c r="WHV134" s="129"/>
      <c r="WHW134" s="129"/>
      <c r="WHX134" s="129"/>
      <c r="WHY134" s="129"/>
      <c r="WHZ134" s="129"/>
      <c r="WIA134" s="129"/>
      <c r="WIB134" s="129"/>
      <c r="WIC134" s="129"/>
      <c r="WID134" s="129"/>
      <c r="WIE134" s="129"/>
      <c r="WIF134" s="129"/>
      <c r="WIG134" s="129"/>
      <c r="WIH134" s="129"/>
      <c r="WII134" s="129"/>
      <c r="WIJ134" s="129"/>
      <c r="WIK134" s="129"/>
      <c r="WIL134" s="129"/>
      <c r="WIM134" s="129"/>
      <c r="WIN134" s="129"/>
      <c r="WIO134" s="129"/>
      <c r="WIP134" s="129"/>
      <c r="WIQ134" s="129"/>
      <c r="WIR134" s="129"/>
      <c r="WIS134" s="129"/>
      <c r="WIT134" s="129"/>
      <c r="WIU134" s="129"/>
      <c r="WIV134" s="129"/>
      <c r="WIW134" s="129"/>
      <c r="WIX134" s="129"/>
      <c r="WIY134" s="129"/>
      <c r="WIZ134" s="129"/>
      <c r="WJA134" s="129"/>
      <c r="WJB134" s="129"/>
      <c r="WJC134" s="129"/>
      <c r="WJD134" s="129"/>
      <c r="WJE134" s="129"/>
      <c r="WJF134" s="129"/>
      <c r="WJG134" s="129"/>
      <c r="WJH134" s="129"/>
      <c r="WJI134" s="129"/>
      <c r="WJJ134" s="129"/>
      <c r="WJK134" s="129"/>
      <c r="WJL134" s="129"/>
      <c r="WJM134" s="129"/>
      <c r="WJN134" s="129"/>
      <c r="WJO134" s="129"/>
      <c r="WJP134" s="129"/>
      <c r="WJQ134" s="129"/>
      <c r="WJR134" s="129"/>
      <c r="WJS134" s="129"/>
      <c r="WJT134" s="129"/>
      <c r="WJU134" s="129"/>
      <c r="WJV134" s="129"/>
      <c r="WJW134" s="129"/>
      <c r="WJX134" s="129"/>
      <c r="WJY134" s="129"/>
      <c r="WJZ134" s="129"/>
      <c r="WKA134" s="129"/>
      <c r="WKB134" s="129"/>
      <c r="WKC134" s="129"/>
      <c r="WKD134" s="129"/>
      <c r="WKE134" s="129"/>
      <c r="WKF134" s="129"/>
      <c r="WKG134" s="129"/>
      <c r="WKH134" s="129"/>
      <c r="WKI134" s="129"/>
      <c r="WKJ134" s="129"/>
      <c r="WKK134" s="129"/>
      <c r="WKL134" s="129"/>
      <c r="WKM134" s="129"/>
      <c r="WKN134" s="129"/>
      <c r="WKO134" s="129"/>
      <c r="WKP134" s="129"/>
      <c r="WKQ134" s="129"/>
      <c r="WKR134" s="129"/>
      <c r="WKS134" s="129"/>
      <c r="WKT134" s="129"/>
      <c r="WKU134" s="129"/>
      <c r="WKV134" s="129"/>
      <c r="WKW134" s="129"/>
      <c r="WKX134" s="129"/>
      <c r="WKY134" s="129"/>
      <c r="WKZ134" s="129"/>
      <c r="WLA134" s="129"/>
      <c r="WLB134" s="129"/>
      <c r="WLC134" s="129"/>
      <c r="WLD134" s="129"/>
      <c r="WLE134" s="129"/>
      <c r="WLF134" s="129"/>
      <c r="WLG134" s="129"/>
      <c r="WLH134" s="129"/>
      <c r="WLI134" s="129"/>
      <c r="WLJ134" s="129"/>
      <c r="WLK134" s="129"/>
      <c r="WLL134" s="129"/>
      <c r="WLM134" s="129"/>
      <c r="WLN134" s="129"/>
      <c r="WLO134" s="129"/>
      <c r="WLP134" s="129"/>
      <c r="WLQ134" s="129"/>
      <c r="WLR134" s="129"/>
      <c r="WLS134" s="129"/>
      <c r="WLT134" s="129"/>
      <c r="WLU134" s="129"/>
      <c r="WLV134" s="129"/>
      <c r="WLW134" s="129"/>
      <c r="WLX134" s="129"/>
      <c r="WLY134" s="129"/>
      <c r="WLZ134" s="129"/>
      <c r="WMA134" s="129"/>
      <c r="WMB134" s="129"/>
      <c r="WMC134" s="129"/>
      <c r="WMD134" s="129"/>
      <c r="WME134" s="129"/>
      <c r="WMF134" s="129"/>
      <c r="WMG134" s="129"/>
      <c r="WMH134" s="129"/>
      <c r="WMI134" s="129"/>
      <c r="WMJ134" s="129"/>
      <c r="WMK134" s="129"/>
      <c r="WML134" s="129"/>
      <c r="WMM134" s="129"/>
      <c r="WMN134" s="129"/>
      <c r="WMO134" s="129"/>
      <c r="WMP134" s="129"/>
      <c r="WMQ134" s="129"/>
      <c r="WMR134" s="129"/>
      <c r="WMS134" s="129"/>
      <c r="WMT134" s="129"/>
      <c r="WMU134" s="129"/>
      <c r="WMV134" s="129"/>
      <c r="WMW134" s="129"/>
      <c r="WMX134" s="129"/>
      <c r="WMY134" s="129"/>
      <c r="WMZ134" s="129"/>
      <c r="WNA134" s="129"/>
      <c r="WNB134" s="129"/>
      <c r="WNC134" s="129"/>
      <c r="WND134" s="129"/>
      <c r="WNE134" s="129"/>
      <c r="WNF134" s="129"/>
      <c r="WNG134" s="129"/>
      <c r="WNH134" s="129"/>
      <c r="WNI134" s="129"/>
      <c r="WNJ134" s="129"/>
      <c r="WNK134" s="129"/>
      <c r="WNL134" s="129"/>
      <c r="WNM134" s="129"/>
      <c r="WNN134" s="129"/>
      <c r="WNO134" s="129"/>
      <c r="WNP134" s="129"/>
      <c r="WNQ134" s="129"/>
      <c r="WNR134" s="129"/>
      <c r="WNS134" s="129"/>
      <c r="WNT134" s="129"/>
      <c r="WNU134" s="129"/>
      <c r="WNV134" s="129"/>
      <c r="WNW134" s="129"/>
      <c r="WNX134" s="129"/>
      <c r="WNY134" s="129"/>
      <c r="WNZ134" s="129"/>
      <c r="WOA134" s="129"/>
      <c r="WOB134" s="129"/>
      <c r="WOC134" s="129"/>
      <c r="WOD134" s="129"/>
      <c r="WOE134" s="129"/>
      <c r="WOF134" s="129"/>
      <c r="WOG134" s="129"/>
      <c r="WOH134" s="129"/>
      <c r="WOI134" s="129"/>
      <c r="WOJ134" s="129"/>
      <c r="WOK134" s="129"/>
      <c r="WOL134" s="129"/>
      <c r="WOM134" s="129"/>
      <c r="WON134" s="129"/>
      <c r="WOO134" s="129"/>
      <c r="WOP134" s="129"/>
      <c r="WOQ134" s="129"/>
      <c r="WOR134" s="129"/>
      <c r="WOS134" s="129"/>
      <c r="WOT134" s="129"/>
      <c r="WOU134" s="129"/>
      <c r="WOV134" s="129"/>
      <c r="WOW134" s="129"/>
      <c r="WOX134" s="129"/>
      <c r="WOY134" s="129"/>
      <c r="WOZ134" s="129"/>
      <c r="WPA134" s="129"/>
      <c r="WPB134" s="129"/>
      <c r="WPC134" s="129"/>
      <c r="WPD134" s="129"/>
      <c r="WPE134" s="129"/>
      <c r="WPF134" s="129"/>
      <c r="WPG134" s="129"/>
      <c r="WPH134" s="129"/>
      <c r="WPI134" s="129"/>
      <c r="WPJ134" s="129"/>
      <c r="WPK134" s="129"/>
      <c r="WPL134" s="129"/>
      <c r="WPM134" s="129"/>
      <c r="WPN134" s="129"/>
      <c r="WPO134" s="129"/>
      <c r="WPP134" s="129"/>
      <c r="WPQ134" s="129"/>
      <c r="WPR134" s="129"/>
      <c r="WPS134" s="129"/>
      <c r="WPT134" s="129"/>
      <c r="WPU134" s="129"/>
      <c r="WPV134" s="129"/>
      <c r="WPW134" s="129"/>
      <c r="WPX134" s="129"/>
      <c r="WPY134" s="129"/>
      <c r="WPZ134" s="129"/>
      <c r="WQA134" s="129"/>
      <c r="WQB134" s="129"/>
      <c r="WQC134" s="129"/>
      <c r="WQD134" s="129"/>
      <c r="WQE134" s="129"/>
      <c r="WQF134" s="129"/>
      <c r="WQG134" s="129"/>
      <c r="WQH134" s="129"/>
      <c r="WQI134" s="129"/>
      <c r="WQJ134" s="129"/>
      <c r="WQK134" s="129"/>
      <c r="WQL134" s="129"/>
      <c r="WQM134" s="129"/>
      <c r="WQN134" s="129"/>
      <c r="WQO134" s="129"/>
      <c r="WQP134" s="129"/>
      <c r="WQQ134" s="129"/>
      <c r="WQR134" s="129"/>
      <c r="WQS134" s="129"/>
      <c r="WQT134" s="129"/>
      <c r="WQU134" s="129"/>
      <c r="WQV134" s="129"/>
      <c r="WQW134" s="129"/>
      <c r="WQX134" s="129"/>
      <c r="WQY134" s="129"/>
      <c r="WQZ134" s="129"/>
      <c r="WRA134" s="129"/>
      <c r="WRB134" s="129"/>
      <c r="WRC134" s="129"/>
      <c r="WRD134" s="129"/>
      <c r="WRE134" s="129"/>
      <c r="WRF134" s="129"/>
      <c r="WRG134" s="129"/>
      <c r="WRH134" s="129"/>
      <c r="WRI134" s="129"/>
      <c r="WRJ134" s="129"/>
      <c r="WRK134" s="129"/>
      <c r="WRL134" s="129"/>
      <c r="WRM134" s="129"/>
      <c r="WRN134" s="129"/>
      <c r="WRO134" s="129"/>
      <c r="WRP134" s="129"/>
      <c r="WRQ134" s="129"/>
      <c r="WRR134" s="129"/>
      <c r="WRS134" s="129"/>
      <c r="WRT134" s="129"/>
      <c r="WRU134" s="129"/>
      <c r="WRV134" s="129"/>
      <c r="WRW134" s="129"/>
      <c r="WRX134" s="129"/>
      <c r="WRY134" s="129"/>
      <c r="WRZ134" s="129"/>
      <c r="WSA134" s="129"/>
      <c r="WSB134" s="129"/>
      <c r="WSC134" s="129"/>
      <c r="WSD134" s="129"/>
      <c r="WSE134" s="129"/>
      <c r="WSF134" s="129"/>
      <c r="WSG134" s="129"/>
      <c r="WSH134" s="129"/>
      <c r="WSI134" s="129"/>
      <c r="WSJ134" s="129"/>
      <c r="WSK134" s="129"/>
      <c r="WSL134" s="129"/>
      <c r="WSM134" s="129"/>
      <c r="WSN134" s="129"/>
      <c r="WSO134" s="129"/>
      <c r="WSP134" s="129"/>
      <c r="WSQ134" s="129"/>
      <c r="WSR134" s="129"/>
      <c r="WSS134" s="129"/>
      <c r="WST134" s="129"/>
      <c r="WSU134" s="129"/>
      <c r="WSV134" s="129"/>
      <c r="WSW134" s="129"/>
      <c r="WSX134" s="129"/>
      <c r="WSY134" s="129"/>
      <c r="WSZ134" s="129"/>
      <c r="WTA134" s="129"/>
      <c r="WTB134" s="129"/>
      <c r="WTC134" s="129"/>
      <c r="WTD134" s="129"/>
      <c r="WTE134" s="129"/>
      <c r="WTF134" s="129"/>
      <c r="WTG134" s="129"/>
      <c r="WTH134" s="129"/>
      <c r="WTI134" s="129"/>
      <c r="WTJ134" s="129"/>
      <c r="WTK134" s="129"/>
      <c r="WTL134" s="129"/>
      <c r="WTM134" s="129"/>
      <c r="WTN134" s="129"/>
      <c r="WTO134" s="129"/>
      <c r="WTP134" s="129"/>
      <c r="WTQ134" s="129"/>
      <c r="WTR134" s="129"/>
      <c r="WTS134" s="129"/>
      <c r="WTT134" s="129"/>
      <c r="WTU134" s="129"/>
      <c r="WTV134" s="129"/>
      <c r="WTW134" s="129"/>
      <c r="WTX134" s="129"/>
      <c r="WTY134" s="129"/>
      <c r="WTZ134" s="129"/>
      <c r="WUA134" s="129"/>
      <c r="WUB134" s="129"/>
      <c r="WUC134" s="129"/>
      <c r="WUD134" s="129"/>
      <c r="WUE134" s="129"/>
      <c r="WUF134" s="129"/>
      <c r="WUG134" s="129"/>
      <c r="WUH134" s="129"/>
      <c r="WUI134" s="129"/>
      <c r="WUJ134" s="129"/>
      <c r="WUK134" s="129"/>
      <c r="WUL134" s="129"/>
      <c r="WUM134" s="129"/>
      <c r="WUN134" s="129"/>
      <c r="WUO134" s="129"/>
      <c r="WUP134" s="129"/>
      <c r="WUQ134" s="129"/>
      <c r="WUR134" s="129"/>
      <c r="WUS134" s="129"/>
      <c r="WUT134" s="129"/>
      <c r="WUU134" s="129"/>
      <c r="WUV134" s="129"/>
      <c r="WUW134" s="129"/>
      <c r="WUX134" s="129"/>
      <c r="WUY134" s="129"/>
      <c r="WUZ134" s="129"/>
      <c r="WVA134" s="129"/>
      <c r="WVB134" s="129"/>
      <c r="WVC134" s="129"/>
      <c r="WVD134" s="129"/>
      <c r="WVE134" s="129"/>
      <c r="WVF134" s="129"/>
      <c r="WVG134" s="129"/>
      <c r="WVH134" s="129"/>
      <c r="WVI134" s="129"/>
      <c r="WVJ134" s="129"/>
      <c r="WVK134" s="129"/>
      <c r="WVL134" s="129"/>
      <c r="WVM134" s="129"/>
      <c r="WVN134" s="129"/>
      <c r="WVO134" s="129"/>
      <c r="WVP134" s="129"/>
      <c r="WVQ134" s="129"/>
      <c r="WVR134" s="129"/>
      <c r="WVS134" s="129"/>
      <c r="WVT134" s="129"/>
      <c r="WVU134" s="129"/>
      <c r="WVV134" s="129"/>
      <c r="WVW134" s="129"/>
      <c r="WVX134" s="129"/>
      <c r="WVY134" s="129"/>
      <c r="WVZ134" s="129"/>
      <c r="WWA134" s="129"/>
      <c r="WWB134" s="129"/>
      <c r="WWC134" s="129"/>
      <c r="WWD134" s="129"/>
      <c r="WWE134" s="129"/>
      <c r="WWF134" s="129"/>
      <c r="WWG134" s="129"/>
      <c r="WWH134" s="129"/>
      <c r="WWI134" s="129"/>
      <c r="WWJ134" s="129"/>
      <c r="WWK134" s="129"/>
      <c r="WWL134" s="129"/>
      <c r="WWM134" s="129"/>
      <c r="WWN134" s="129"/>
      <c r="WWO134" s="129"/>
      <c r="WWP134" s="129"/>
      <c r="WWQ134" s="129"/>
      <c r="WWR134" s="129"/>
      <c r="WWS134" s="129"/>
      <c r="WWT134" s="129"/>
      <c r="WWU134" s="129"/>
      <c r="WWV134" s="129"/>
      <c r="WWW134" s="129"/>
      <c r="WWX134" s="129"/>
      <c r="WWY134" s="129"/>
      <c r="WWZ134" s="129"/>
      <c r="WXA134" s="129"/>
      <c r="WXB134" s="129"/>
      <c r="WXC134" s="129"/>
      <c r="WXD134" s="129"/>
      <c r="WXE134" s="129"/>
      <c r="WXF134" s="129"/>
      <c r="WXG134" s="129"/>
      <c r="WXH134" s="129"/>
      <c r="WXI134" s="129"/>
      <c r="WXJ134" s="129"/>
      <c r="WXK134" s="129"/>
      <c r="WXL134" s="129"/>
      <c r="WXM134" s="129"/>
      <c r="WXN134" s="129"/>
      <c r="WXO134" s="129"/>
      <c r="WXP134" s="129"/>
      <c r="WXQ134" s="129"/>
      <c r="WXR134" s="129"/>
      <c r="WXS134" s="129"/>
      <c r="WXT134" s="129"/>
      <c r="WXU134" s="129"/>
      <c r="WXV134" s="129"/>
      <c r="WXW134" s="129"/>
      <c r="WXX134" s="129"/>
      <c r="WXY134" s="129"/>
      <c r="WXZ134" s="129"/>
      <c r="WYA134" s="129"/>
      <c r="WYB134" s="129"/>
      <c r="WYC134" s="129"/>
      <c r="WYD134" s="129"/>
      <c r="WYE134" s="129"/>
      <c r="WYF134" s="129"/>
      <c r="WYG134" s="129"/>
      <c r="WYH134" s="129"/>
      <c r="WYI134" s="129"/>
      <c r="WYJ134" s="129"/>
      <c r="WYK134" s="129"/>
      <c r="WYL134" s="129"/>
      <c r="WYM134" s="129"/>
      <c r="WYN134" s="129"/>
      <c r="WYO134" s="129"/>
      <c r="WYP134" s="129"/>
      <c r="WYQ134" s="129"/>
      <c r="WYR134" s="129"/>
      <c r="WYS134" s="129"/>
      <c r="WYT134" s="129"/>
      <c r="WYU134" s="129"/>
      <c r="WYV134" s="129"/>
      <c r="WYW134" s="129"/>
      <c r="WYX134" s="129"/>
      <c r="WYY134" s="129"/>
      <c r="WYZ134" s="129"/>
      <c r="WZA134" s="129"/>
      <c r="WZB134" s="129"/>
      <c r="WZC134" s="129"/>
      <c r="WZD134" s="129"/>
      <c r="WZE134" s="129"/>
      <c r="WZF134" s="129"/>
      <c r="WZG134" s="129"/>
      <c r="WZH134" s="129"/>
      <c r="WZI134" s="129"/>
      <c r="WZJ134" s="129"/>
      <c r="WZK134" s="129"/>
      <c r="WZL134" s="129"/>
      <c r="WZM134" s="129"/>
      <c r="WZN134" s="129"/>
      <c r="WZO134" s="129"/>
      <c r="WZP134" s="129"/>
      <c r="WZQ134" s="129"/>
      <c r="WZR134" s="129"/>
      <c r="WZS134" s="129"/>
      <c r="WZT134" s="129"/>
      <c r="WZU134" s="129"/>
      <c r="WZV134" s="129"/>
      <c r="WZW134" s="129"/>
      <c r="WZX134" s="129"/>
      <c r="WZY134" s="129"/>
      <c r="WZZ134" s="129"/>
      <c r="XAA134" s="129"/>
      <c r="XAB134" s="129"/>
      <c r="XAC134" s="129"/>
      <c r="XAD134" s="129"/>
      <c r="XAE134" s="129"/>
      <c r="XAF134" s="129"/>
      <c r="XAG134" s="129"/>
      <c r="XAH134" s="129"/>
      <c r="XAI134" s="129"/>
      <c r="XAJ134" s="129"/>
      <c r="XAK134" s="129"/>
      <c r="XAL134" s="129"/>
      <c r="XAM134" s="129"/>
      <c r="XAN134" s="129"/>
      <c r="XAO134" s="129"/>
      <c r="XAP134" s="129"/>
      <c r="XAQ134" s="129"/>
      <c r="XAR134" s="129"/>
      <c r="XAS134" s="129"/>
      <c r="XAT134" s="129"/>
      <c r="XAU134" s="129"/>
      <c r="XAV134" s="129"/>
      <c r="XAW134" s="129"/>
      <c r="XAX134" s="129"/>
      <c r="XAY134" s="129"/>
      <c r="XAZ134" s="129"/>
      <c r="XBA134" s="129"/>
      <c r="XBB134" s="129"/>
      <c r="XBC134" s="129"/>
      <c r="XBD134" s="129"/>
      <c r="XBE134" s="129"/>
      <c r="XBF134" s="129"/>
      <c r="XBG134" s="129"/>
      <c r="XBH134" s="129"/>
      <c r="XBI134" s="129"/>
      <c r="XBJ134" s="129"/>
      <c r="XBK134" s="129"/>
      <c r="XBL134" s="129"/>
      <c r="XBM134" s="129"/>
      <c r="XBN134" s="129"/>
      <c r="XBO134" s="129"/>
      <c r="XBP134" s="129"/>
      <c r="XBQ134" s="129"/>
      <c r="XBR134" s="129"/>
      <c r="XBS134" s="129"/>
      <c r="XBT134" s="129"/>
      <c r="XBU134" s="129"/>
      <c r="XBV134" s="129"/>
      <c r="XBW134" s="129"/>
      <c r="XBX134" s="129"/>
      <c r="XBY134" s="129"/>
      <c r="XBZ134" s="129"/>
      <c r="XCA134" s="129"/>
      <c r="XCB134" s="129"/>
      <c r="XCC134" s="129"/>
      <c r="XCD134" s="129"/>
      <c r="XCE134" s="129"/>
      <c r="XCF134" s="129"/>
      <c r="XCG134" s="129"/>
      <c r="XCH134" s="129"/>
      <c r="XCI134" s="129"/>
      <c r="XCJ134" s="129"/>
      <c r="XCK134" s="129"/>
      <c r="XCL134" s="129"/>
      <c r="XCM134" s="129"/>
      <c r="XCN134" s="129"/>
      <c r="XCO134" s="129"/>
      <c r="XCP134" s="129"/>
      <c r="XCQ134" s="129"/>
      <c r="XCR134" s="129"/>
      <c r="XCS134" s="129"/>
      <c r="XCT134" s="129"/>
      <c r="XCU134" s="129"/>
      <c r="XCV134" s="129"/>
      <c r="XCW134" s="129"/>
      <c r="XCX134" s="129"/>
      <c r="XCY134" s="129"/>
      <c r="XCZ134" s="129"/>
      <c r="XDA134" s="129"/>
      <c r="XDB134" s="129"/>
      <c r="XDC134" s="129"/>
      <c r="XDD134" s="129"/>
      <c r="XDE134" s="129"/>
      <c r="XDF134" s="129"/>
      <c r="XDG134" s="129"/>
      <c r="XDH134" s="129"/>
      <c r="XDI134" s="129"/>
      <c r="XDJ134" s="129"/>
      <c r="XDK134" s="129"/>
      <c r="XDL134" s="129"/>
      <c r="XDM134" s="129"/>
      <c r="XDN134" s="129"/>
      <c r="XDO134" s="129"/>
      <c r="XDP134" s="129"/>
      <c r="XDQ134" s="129"/>
      <c r="XDR134" s="129"/>
      <c r="XDS134" s="129"/>
      <c r="XDT134" s="129"/>
      <c r="XDU134" s="129"/>
      <c r="XDV134" s="129"/>
      <c r="XDW134" s="129"/>
      <c r="XDX134" s="129"/>
      <c r="XDY134" s="129"/>
      <c r="XDZ134" s="129"/>
      <c r="XEA134" s="129"/>
      <c r="XEB134" s="129"/>
      <c r="XEC134" s="129"/>
      <c r="XED134" s="129"/>
      <c r="XEE134" s="129"/>
      <c r="XEF134" s="129"/>
      <c r="XEG134" s="129"/>
      <c r="XEH134" s="129"/>
      <c r="XEI134" s="129"/>
      <c r="XEJ134" s="129"/>
      <c r="XEK134" s="129"/>
      <c r="XEL134" s="129"/>
      <c r="XEM134" s="129"/>
      <c r="XEN134" s="129"/>
      <c r="XEO134" s="129"/>
      <c r="XEP134" s="129"/>
      <c r="XEQ134" s="129"/>
      <c r="XER134" s="129"/>
      <c r="XES134" s="129"/>
      <c r="XET134" s="129"/>
      <c r="XEU134" s="129"/>
      <c r="XEV134" s="129"/>
      <c r="XEW134" s="129"/>
      <c r="XEX134" s="129"/>
      <c r="XEY134" s="129"/>
      <c r="XEZ134" s="129"/>
      <c r="XFA134" s="129"/>
      <c r="XFB134" s="129"/>
      <c r="XFC134" s="129"/>
      <c r="XFD134" s="129"/>
    </row>
    <row r="135">
      <c r="A135" s="77">
        <v>134</v>
      </c>
      <c r="B135" s="156" t="s">
        <v>1107</v>
      </c>
      <c r="C135" s="77" t="str">
        <f>VLOOKUP(B135,'Cấp phát TN'!C1:G1048574,2,FALSE)</f>
        <v>DAC</v>
      </c>
      <c r="D135" s="107" t="str">
        <f>VLOOKUP(B135,'Cấp phát TN'!C1:G1048574,3,FALSE)</f>
        <v>anhvt105</v>
      </c>
      <c r="E135" s="108" t="str">
        <f>VLOOKUP(B135,'Cấp phát TN'!C1:G1048574,4,FALSE)</f>
        <v>vinhtq18</v>
      </c>
      <c r="F135" s="80" t="str">
        <f>VLOOKUP(B135,'Cấp phát TN'!C1:G1048574,5,FALSE)</f>
        <v>SR_VN_20240201_1016847</v>
      </c>
      <c r="G135" s="80" t="s">
        <v>883</v>
      </c>
      <c r="H135" s="80">
        <v>6</v>
      </c>
      <c r="I135" s="80">
        <v>201</v>
      </c>
      <c r="J135" s="80">
        <v>660</v>
      </c>
      <c r="K135" s="80">
        <v>1536</v>
      </c>
      <c r="L135" s="80"/>
      <c r="M135" s="80"/>
      <c r="N135" s="80"/>
      <c r="O135" s="80">
        <v>24000</v>
      </c>
      <c r="P135" s="80">
        <v>6000</v>
      </c>
      <c r="Q135" s="124"/>
      <c r="R135" s="80" t="s">
        <v>1827</v>
      </c>
      <c r="S135" s="124" t="s">
        <v>1834</v>
      </c>
      <c r="T135" s="145" t="s">
        <v>1835</v>
      </c>
      <c r="U135" s="129" t="s">
        <v>1833</v>
      </c>
      <c r="V135" s="129"/>
      <c r="W135" s="129"/>
      <c r="X135" s="129"/>
      <c r="Y135" s="129"/>
      <c r="Z135" s="129"/>
      <c r="AA135" s="129"/>
      <c r="AB135" s="129"/>
      <c r="AC135" s="129"/>
      <c r="AD135" s="129"/>
      <c r="AE135" s="129"/>
      <c r="AF135" s="129"/>
      <c r="AG135" s="129"/>
      <c r="AH135" s="129"/>
      <c r="AI135" s="129"/>
      <c r="AJ135" s="129"/>
      <c r="AK135" s="129"/>
      <c r="AL135" s="129"/>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c r="BI135" s="129"/>
      <c r="BJ135" s="129"/>
      <c r="BK135" s="129"/>
      <c r="BL135" s="129"/>
      <c r="BM135" s="129"/>
      <c r="BN135" s="129"/>
      <c r="BO135" s="129"/>
      <c r="BP135" s="129"/>
      <c r="BQ135" s="129"/>
      <c r="BR135" s="129"/>
      <c r="BS135" s="129"/>
      <c r="BT135" s="129"/>
      <c r="BU135" s="129"/>
      <c r="BV135" s="129"/>
      <c r="BW135" s="129"/>
      <c r="BX135" s="129"/>
      <c r="BY135" s="129"/>
      <c r="BZ135" s="129"/>
      <c r="CA135" s="129"/>
      <c r="CB135" s="129"/>
      <c r="CC135" s="129"/>
      <c r="CD135" s="129"/>
      <c r="CE135" s="129"/>
      <c r="CF135" s="129"/>
      <c r="CG135" s="129"/>
      <c r="CH135" s="129"/>
      <c r="CI135" s="129"/>
      <c r="CJ135" s="129"/>
      <c r="CK135" s="129"/>
      <c r="CL135" s="129"/>
      <c r="CM135" s="129"/>
      <c r="CN135" s="129"/>
      <c r="CO135" s="129"/>
      <c r="CP135" s="129"/>
      <c r="CQ135" s="129"/>
      <c r="CR135" s="129"/>
      <c r="CS135" s="129"/>
      <c r="CT135" s="129"/>
      <c r="CU135" s="129"/>
      <c r="CV135" s="129"/>
      <c r="CW135" s="129"/>
      <c r="CX135" s="129"/>
      <c r="CY135" s="129"/>
      <c r="CZ135" s="129"/>
      <c r="DA135" s="129"/>
      <c r="DB135" s="129"/>
      <c r="DC135" s="129"/>
      <c r="DD135" s="129"/>
      <c r="DE135" s="129"/>
      <c r="DF135" s="129"/>
      <c r="DG135" s="129"/>
      <c r="DH135" s="129"/>
      <c r="DI135" s="129"/>
      <c r="DJ135" s="129"/>
      <c r="DK135" s="129"/>
      <c r="DL135" s="129"/>
      <c r="DM135" s="129"/>
      <c r="DN135" s="129"/>
      <c r="DO135" s="129"/>
      <c r="DP135" s="129"/>
      <c r="DQ135" s="129"/>
      <c r="DR135" s="129"/>
      <c r="DS135" s="129"/>
      <c r="DT135" s="129"/>
      <c r="DU135" s="129"/>
      <c r="DV135" s="129"/>
      <c r="DW135" s="129"/>
      <c r="DX135" s="129"/>
      <c r="DY135" s="129"/>
      <c r="DZ135" s="129"/>
      <c r="EA135" s="129"/>
      <c r="EB135" s="129"/>
      <c r="EC135" s="129"/>
      <c r="ED135" s="129"/>
      <c r="EE135" s="129"/>
      <c r="EF135" s="129"/>
      <c r="EG135" s="129"/>
      <c r="EH135" s="129"/>
      <c r="EI135" s="129"/>
      <c r="EJ135" s="129"/>
      <c r="EK135" s="129"/>
      <c r="EL135" s="129"/>
      <c r="EM135" s="129"/>
      <c r="EN135" s="129"/>
      <c r="EO135" s="129"/>
      <c r="EP135" s="129"/>
      <c r="EQ135" s="129"/>
      <c r="ER135" s="129"/>
      <c r="ES135" s="129"/>
      <c r="ET135" s="129"/>
      <c r="EU135" s="129"/>
      <c r="EV135" s="129"/>
      <c r="EW135" s="129"/>
      <c r="EX135" s="129"/>
      <c r="EY135" s="129"/>
      <c r="EZ135" s="129"/>
      <c r="FA135" s="129"/>
      <c r="FB135" s="129"/>
      <c r="FC135" s="129"/>
      <c r="FD135" s="129"/>
      <c r="FE135" s="129"/>
      <c r="FF135" s="129"/>
      <c r="FG135" s="129"/>
      <c r="FH135" s="129"/>
      <c r="FI135" s="129"/>
      <c r="FJ135" s="129"/>
      <c r="FK135" s="129"/>
      <c r="FL135" s="129"/>
      <c r="FM135" s="129"/>
      <c r="FN135" s="129"/>
      <c r="FO135" s="129"/>
      <c r="FP135" s="129"/>
      <c r="FQ135" s="129"/>
      <c r="FR135" s="129"/>
      <c r="FS135" s="129"/>
      <c r="FT135" s="129"/>
      <c r="FU135" s="129"/>
      <c r="FV135" s="129"/>
      <c r="FW135" s="129"/>
      <c r="FX135" s="129"/>
      <c r="FY135" s="129"/>
      <c r="FZ135" s="129"/>
      <c r="GA135" s="129"/>
      <c r="GB135" s="129"/>
      <c r="GC135" s="129"/>
      <c r="GD135" s="129"/>
      <c r="GE135" s="129"/>
      <c r="GF135" s="129"/>
      <c r="GG135" s="129"/>
      <c r="GH135" s="129"/>
      <c r="GI135" s="129"/>
      <c r="GJ135" s="129"/>
      <c r="GK135" s="129"/>
      <c r="GL135" s="129"/>
      <c r="GM135" s="129"/>
      <c r="GN135" s="129"/>
      <c r="GO135" s="129"/>
      <c r="GP135" s="129"/>
      <c r="GQ135" s="129"/>
      <c r="GR135" s="129"/>
      <c r="GS135" s="129"/>
      <c r="GT135" s="129"/>
      <c r="GU135" s="129"/>
      <c r="GV135" s="129"/>
      <c r="GW135" s="129"/>
      <c r="GX135" s="129"/>
      <c r="GY135" s="129"/>
      <c r="GZ135" s="129"/>
      <c r="HA135" s="129"/>
      <c r="HB135" s="129"/>
      <c r="HC135" s="129"/>
      <c r="HD135" s="129"/>
      <c r="HE135" s="129"/>
      <c r="HF135" s="129"/>
      <c r="HG135" s="129"/>
      <c r="HH135" s="129"/>
      <c r="HI135" s="129"/>
      <c r="HJ135" s="129"/>
      <c r="HK135" s="129"/>
      <c r="HL135" s="129"/>
      <c r="HM135" s="129"/>
      <c r="HN135" s="129"/>
      <c r="HO135" s="129"/>
      <c r="HP135" s="129"/>
      <c r="HQ135" s="129"/>
      <c r="HR135" s="129"/>
      <c r="HS135" s="129"/>
      <c r="HT135" s="129"/>
      <c r="HU135" s="129"/>
      <c r="HV135" s="129"/>
      <c r="HW135" s="129"/>
      <c r="HX135" s="129"/>
      <c r="HY135" s="129"/>
      <c r="HZ135" s="129"/>
      <c r="IA135" s="129"/>
      <c r="IB135" s="129"/>
      <c r="IC135" s="129"/>
      <c r="ID135" s="129"/>
      <c r="IE135" s="129"/>
      <c r="IF135" s="129"/>
      <c r="IG135" s="129"/>
      <c r="IH135" s="129"/>
      <c r="II135" s="129"/>
      <c r="IJ135" s="129"/>
      <c r="IK135" s="129"/>
      <c r="IL135" s="129"/>
      <c r="IM135" s="129"/>
      <c r="IN135" s="129"/>
      <c r="IO135" s="129"/>
      <c r="IP135" s="129"/>
      <c r="IQ135" s="129"/>
      <c r="IR135" s="129"/>
      <c r="IS135" s="129"/>
      <c r="IT135" s="129"/>
      <c r="IU135" s="129"/>
      <c r="IV135" s="129"/>
      <c r="IW135" s="129"/>
      <c r="IX135" s="129"/>
      <c r="IY135" s="129"/>
      <c r="IZ135" s="129"/>
      <c r="JA135" s="129"/>
      <c r="JB135" s="129"/>
      <c r="JC135" s="129"/>
      <c r="JD135" s="129"/>
      <c r="JE135" s="129"/>
      <c r="JF135" s="129"/>
      <c r="JG135" s="129"/>
      <c r="JH135" s="129"/>
      <c r="JI135" s="129"/>
      <c r="JJ135" s="129"/>
      <c r="JK135" s="129"/>
      <c r="JL135" s="129"/>
      <c r="JM135" s="129"/>
      <c r="JN135" s="129"/>
      <c r="JO135" s="129"/>
      <c r="JP135" s="129"/>
      <c r="JQ135" s="129"/>
      <c r="JR135" s="129"/>
      <c r="JS135" s="129"/>
      <c r="JT135" s="129"/>
      <c r="JU135" s="129"/>
      <c r="JV135" s="129"/>
      <c r="JW135" s="129"/>
      <c r="JX135" s="129"/>
      <c r="JY135" s="129"/>
      <c r="JZ135" s="129"/>
      <c r="KA135" s="129"/>
      <c r="KB135" s="129"/>
      <c r="KC135" s="129"/>
      <c r="KD135" s="129"/>
      <c r="KE135" s="129"/>
      <c r="KF135" s="129"/>
      <c r="KG135" s="129"/>
      <c r="KH135" s="129"/>
      <c r="KI135" s="129"/>
      <c r="KJ135" s="129"/>
      <c r="KK135" s="129"/>
      <c r="KL135" s="129"/>
      <c r="KM135" s="129"/>
      <c r="KN135" s="129"/>
      <c r="KO135" s="129"/>
      <c r="KP135" s="129"/>
      <c r="KQ135" s="129"/>
      <c r="KR135" s="129"/>
      <c r="KS135" s="129"/>
      <c r="KT135" s="129"/>
      <c r="KU135" s="129"/>
      <c r="KV135" s="129"/>
      <c r="KW135" s="129"/>
      <c r="KX135" s="129"/>
      <c r="KY135" s="129"/>
      <c r="KZ135" s="129"/>
      <c r="LA135" s="129"/>
      <c r="LB135" s="129"/>
      <c r="LC135" s="129"/>
      <c r="LD135" s="129"/>
      <c r="LE135" s="129"/>
      <c r="LF135" s="129"/>
      <c r="LG135" s="129"/>
      <c r="LH135" s="129"/>
      <c r="LI135" s="129"/>
      <c r="LJ135" s="129"/>
      <c r="LK135" s="129"/>
      <c r="LL135" s="129"/>
      <c r="LM135" s="129"/>
      <c r="LN135" s="129"/>
      <c r="LO135" s="129"/>
      <c r="LP135" s="129"/>
      <c r="LQ135" s="129"/>
      <c r="LR135" s="129"/>
      <c r="LS135" s="129"/>
      <c r="LT135" s="129"/>
      <c r="LU135" s="129"/>
      <c r="LV135" s="129"/>
      <c r="LW135" s="129"/>
      <c r="LX135" s="129"/>
      <c r="LY135" s="129"/>
      <c r="LZ135" s="129"/>
      <c r="MA135" s="129"/>
      <c r="MB135" s="129"/>
      <c r="MC135" s="129"/>
      <c r="MD135" s="129"/>
      <c r="ME135" s="129"/>
      <c r="MF135" s="129"/>
      <c r="MG135" s="129"/>
      <c r="MH135" s="129"/>
      <c r="MI135" s="129"/>
      <c r="MJ135" s="129"/>
      <c r="MK135" s="129"/>
      <c r="ML135" s="129"/>
      <c r="MM135" s="129"/>
      <c r="MN135" s="129"/>
      <c r="MO135" s="129"/>
      <c r="MP135" s="129"/>
      <c r="MQ135" s="129"/>
      <c r="MR135" s="129"/>
      <c r="MS135" s="129"/>
      <c r="MT135" s="129"/>
      <c r="MU135" s="129"/>
      <c r="MV135" s="129"/>
      <c r="MW135" s="129"/>
      <c r="MX135" s="129"/>
      <c r="MY135" s="129"/>
      <c r="MZ135" s="129"/>
      <c r="NA135" s="129"/>
      <c r="NB135" s="129"/>
      <c r="NC135" s="129"/>
      <c r="ND135" s="129"/>
      <c r="NE135" s="129"/>
      <c r="NF135" s="129"/>
      <c r="NG135" s="129"/>
      <c r="NH135" s="129"/>
      <c r="NI135" s="129"/>
      <c r="NJ135" s="129"/>
      <c r="NK135" s="129"/>
      <c r="NL135" s="129"/>
      <c r="NM135" s="129"/>
      <c r="NN135" s="129"/>
      <c r="NO135" s="129"/>
      <c r="NP135" s="129"/>
      <c r="NQ135" s="129"/>
      <c r="NR135" s="129"/>
      <c r="NS135" s="129"/>
      <c r="NT135" s="129"/>
      <c r="NU135" s="129"/>
      <c r="NV135" s="129"/>
      <c r="NW135" s="129"/>
      <c r="NX135" s="129"/>
      <c r="NY135" s="129"/>
      <c r="NZ135" s="129"/>
      <c r="OA135" s="129"/>
      <c r="OB135" s="129"/>
      <c r="OC135" s="129"/>
      <c r="OD135" s="129"/>
      <c r="OE135" s="129"/>
      <c r="OF135" s="129"/>
      <c r="OG135" s="129"/>
      <c r="OH135" s="129"/>
      <c r="OI135" s="129"/>
      <c r="OJ135" s="129"/>
      <c r="OK135" s="129"/>
      <c r="OL135" s="129"/>
      <c r="OM135" s="129"/>
      <c r="ON135" s="129"/>
      <c r="OO135" s="129"/>
      <c r="OP135" s="129"/>
      <c r="OQ135" s="129"/>
      <c r="OR135" s="129"/>
      <c r="OS135" s="129"/>
      <c r="OT135" s="129"/>
      <c r="OU135" s="129"/>
      <c r="OV135" s="129"/>
      <c r="OW135" s="129"/>
      <c r="OX135" s="129"/>
      <c r="OY135" s="129"/>
      <c r="OZ135" s="129"/>
      <c r="PA135" s="129"/>
      <c r="PB135" s="129"/>
      <c r="PC135" s="129"/>
      <c r="PD135" s="129"/>
      <c r="PE135" s="129"/>
      <c r="PF135" s="129"/>
      <c r="PG135" s="129"/>
      <c r="PH135" s="129"/>
      <c r="PI135" s="129"/>
      <c r="PJ135" s="129"/>
      <c r="PK135" s="129"/>
      <c r="PL135" s="129"/>
      <c r="PM135" s="129"/>
      <c r="PN135" s="129"/>
      <c r="PO135" s="129"/>
      <c r="PP135" s="129"/>
      <c r="PQ135" s="129"/>
      <c r="PR135" s="129"/>
      <c r="PS135" s="129"/>
      <c r="PT135" s="129"/>
      <c r="PU135" s="129"/>
      <c r="PV135" s="129"/>
      <c r="PW135" s="129"/>
      <c r="PX135" s="129"/>
      <c r="PY135" s="129"/>
      <c r="PZ135" s="129"/>
      <c r="QA135" s="129"/>
      <c r="QB135" s="129"/>
      <c r="QC135" s="129"/>
      <c r="QD135" s="129"/>
      <c r="QE135" s="129"/>
      <c r="QF135" s="129"/>
      <c r="QG135" s="129"/>
      <c r="QH135" s="129"/>
      <c r="QI135" s="129"/>
      <c r="QJ135" s="129"/>
      <c r="QK135" s="129"/>
      <c r="QL135" s="129"/>
      <c r="QM135" s="129"/>
      <c r="QN135" s="129"/>
      <c r="QO135" s="129"/>
      <c r="QP135" s="129"/>
      <c r="QQ135" s="129"/>
      <c r="QR135" s="129"/>
      <c r="QS135" s="129"/>
      <c r="QT135" s="129"/>
      <c r="QU135" s="129"/>
      <c r="QV135" s="129"/>
      <c r="QW135" s="129"/>
      <c r="QX135" s="129"/>
      <c r="QY135" s="129"/>
      <c r="QZ135" s="129"/>
      <c r="RA135" s="129"/>
      <c r="RB135" s="129"/>
      <c r="RC135" s="129"/>
      <c r="RD135" s="129"/>
      <c r="RE135" s="129"/>
      <c r="RF135" s="129"/>
      <c r="RG135" s="129"/>
      <c r="RH135" s="129"/>
      <c r="RI135" s="129"/>
      <c r="RJ135" s="129"/>
      <c r="RK135" s="129"/>
      <c r="RL135" s="129"/>
      <c r="RM135" s="129"/>
      <c r="RN135" s="129"/>
      <c r="RO135" s="129"/>
      <c r="RP135" s="129"/>
      <c r="RQ135" s="129"/>
      <c r="RR135" s="129"/>
      <c r="RS135" s="129"/>
      <c r="RT135" s="129"/>
      <c r="RU135" s="129"/>
      <c r="RV135" s="129"/>
      <c r="RW135" s="129"/>
      <c r="RX135" s="129"/>
      <c r="RY135" s="129"/>
      <c r="RZ135" s="129"/>
      <c r="SA135" s="129"/>
      <c r="SB135" s="129"/>
      <c r="SC135" s="129"/>
      <c r="SD135" s="129"/>
      <c r="SE135" s="129"/>
      <c r="SF135" s="129"/>
      <c r="SG135" s="129"/>
      <c r="SH135" s="129"/>
      <c r="SI135" s="129"/>
      <c r="SJ135" s="129"/>
      <c r="SK135" s="129"/>
      <c r="SL135" s="129"/>
      <c r="SM135" s="129"/>
      <c r="SN135" s="129"/>
      <c r="SO135" s="129"/>
      <c r="SP135" s="129"/>
      <c r="SQ135" s="129"/>
      <c r="SR135" s="129"/>
      <c r="SS135" s="129"/>
      <c r="ST135" s="129"/>
      <c r="SU135" s="129"/>
      <c r="SV135" s="129"/>
      <c r="SW135" s="129"/>
      <c r="SX135" s="129"/>
      <c r="SY135" s="129"/>
      <c r="SZ135" s="129"/>
      <c r="TA135" s="129"/>
      <c r="TB135" s="129"/>
      <c r="TC135" s="129"/>
      <c r="TD135" s="129"/>
      <c r="TE135" s="129"/>
      <c r="TF135" s="129"/>
      <c r="TG135" s="129"/>
      <c r="TH135" s="129"/>
      <c r="TI135" s="129"/>
      <c r="TJ135" s="129"/>
      <c r="TK135" s="129"/>
      <c r="TL135" s="129"/>
      <c r="TM135" s="129"/>
      <c r="TN135" s="129"/>
      <c r="TO135" s="129"/>
      <c r="TP135" s="129"/>
      <c r="TQ135" s="129"/>
      <c r="TR135" s="129"/>
      <c r="TS135" s="129"/>
      <c r="TT135" s="129"/>
      <c r="TU135" s="129"/>
      <c r="TV135" s="129"/>
      <c r="TW135" s="129"/>
      <c r="TX135" s="129"/>
      <c r="TY135" s="129"/>
      <c r="TZ135" s="129"/>
      <c r="UA135" s="129"/>
      <c r="UB135" s="129"/>
      <c r="UC135" s="129"/>
      <c r="UD135" s="129"/>
      <c r="UE135" s="129"/>
      <c r="UF135" s="129"/>
      <c r="UG135" s="129"/>
      <c r="UH135" s="129"/>
      <c r="UI135" s="129"/>
      <c r="UJ135" s="129"/>
      <c r="UK135" s="129"/>
      <c r="UL135" s="129"/>
      <c r="UM135" s="129"/>
      <c r="UN135" s="129"/>
      <c r="UO135" s="129"/>
      <c r="UP135" s="129"/>
      <c r="UQ135" s="129"/>
      <c r="UR135" s="129"/>
      <c r="US135" s="129"/>
      <c r="UT135" s="129"/>
      <c r="UU135" s="129"/>
      <c r="UV135" s="129"/>
      <c r="UW135" s="129"/>
      <c r="UX135" s="129"/>
      <c r="UY135" s="129"/>
      <c r="UZ135" s="129"/>
      <c r="VA135" s="129"/>
      <c r="VB135" s="129"/>
      <c r="VC135" s="129"/>
      <c r="VD135" s="129"/>
      <c r="VE135" s="129"/>
      <c r="VF135" s="129"/>
      <c r="VG135" s="129"/>
      <c r="VH135" s="129"/>
      <c r="VI135" s="129"/>
      <c r="VJ135" s="129"/>
      <c r="VK135" s="129"/>
      <c r="VL135" s="129"/>
      <c r="VM135" s="129"/>
      <c r="VN135" s="129"/>
      <c r="VO135" s="129"/>
      <c r="VP135" s="129"/>
      <c r="VQ135" s="129"/>
      <c r="VR135" s="129"/>
      <c r="VS135" s="129"/>
      <c r="VT135" s="129"/>
      <c r="VU135" s="129"/>
      <c r="VV135" s="129"/>
      <c r="VW135" s="129"/>
      <c r="VX135" s="129"/>
      <c r="VY135" s="129"/>
      <c r="VZ135" s="129"/>
      <c r="WA135" s="129"/>
      <c r="WB135" s="129"/>
      <c r="WC135" s="129"/>
      <c r="WD135" s="129"/>
      <c r="WE135" s="129"/>
      <c r="WF135" s="129"/>
      <c r="WG135" s="129"/>
      <c r="WH135" s="129"/>
      <c r="WI135" s="129"/>
      <c r="WJ135" s="129"/>
      <c r="WK135" s="129"/>
      <c r="WL135" s="129"/>
      <c r="WM135" s="129"/>
      <c r="WN135" s="129"/>
      <c r="WO135" s="129"/>
      <c r="WP135" s="129"/>
      <c r="WQ135" s="129"/>
      <c r="WR135" s="129"/>
      <c r="WS135" s="129"/>
      <c r="WT135" s="129"/>
      <c r="WU135" s="129"/>
      <c r="WV135" s="129"/>
      <c r="WW135" s="129"/>
      <c r="WX135" s="129"/>
      <c r="WY135" s="129"/>
      <c r="WZ135" s="129"/>
      <c r="XA135" s="129"/>
      <c r="XB135" s="129"/>
      <c r="XC135" s="129"/>
      <c r="XD135" s="129"/>
      <c r="XE135" s="129"/>
      <c r="XF135" s="129"/>
      <c r="XG135" s="129"/>
      <c r="XH135" s="129"/>
      <c r="XI135" s="129"/>
      <c r="XJ135" s="129"/>
      <c r="XK135" s="129"/>
      <c r="XL135" s="129"/>
      <c r="XM135" s="129"/>
      <c r="XN135" s="129"/>
      <c r="XO135" s="129"/>
      <c r="XP135" s="129"/>
      <c r="XQ135" s="129"/>
      <c r="XR135" s="129"/>
      <c r="XS135" s="129"/>
      <c r="XT135" s="129"/>
      <c r="XU135" s="129"/>
      <c r="XV135" s="129"/>
      <c r="XW135" s="129"/>
      <c r="XX135" s="129"/>
      <c r="XY135" s="129"/>
      <c r="XZ135" s="129"/>
      <c r="YA135" s="129"/>
      <c r="YB135" s="129"/>
      <c r="YC135" s="129"/>
      <c r="YD135" s="129"/>
      <c r="YE135" s="129"/>
      <c r="YF135" s="129"/>
      <c r="YG135" s="129"/>
      <c r="YH135" s="129"/>
      <c r="YI135" s="129"/>
      <c r="YJ135" s="129"/>
      <c r="YK135" s="129"/>
      <c r="YL135" s="129"/>
      <c r="YM135" s="129"/>
      <c r="YN135" s="129"/>
      <c r="YO135" s="129"/>
      <c r="YP135" s="129"/>
      <c r="YQ135" s="129"/>
      <c r="YR135" s="129"/>
      <c r="YS135" s="129"/>
      <c r="YT135" s="129"/>
      <c r="YU135" s="129"/>
      <c r="YV135" s="129"/>
      <c r="YW135" s="129"/>
      <c r="YX135" s="129"/>
      <c r="YY135" s="129"/>
      <c r="YZ135" s="129"/>
      <c r="ZA135" s="129"/>
      <c r="ZB135" s="129"/>
      <c r="ZC135" s="129"/>
      <c r="ZD135" s="129"/>
      <c r="ZE135" s="129"/>
      <c r="ZF135" s="129"/>
      <c r="ZG135" s="129"/>
      <c r="ZH135" s="129"/>
      <c r="ZI135" s="129"/>
      <c r="ZJ135" s="129"/>
      <c r="ZK135" s="129"/>
      <c r="ZL135" s="129"/>
      <c r="ZM135" s="129"/>
      <c r="ZN135" s="129"/>
      <c r="ZO135" s="129"/>
      <c r="ZP135" s="129"/>
      <c r="ZQ135" s="129"/>
      <c r="ZR135" s="129"/>
      <c r="ZS135" s="129"/>
      <c r="ZT135" s="129"/>
      <c r="ZU135" s="129"/>
      <c r="ZV135" s="129"/>
      <c r="ZW135" s="129"/>
      <c r="ZX135" s="129"/>
      <c r="ZY135" s="129"/>
      <c r="ZZ135" s="129"/>
      <c r="AAA135" s="129"/>
      <c r="AAB135" s="129"/>
      <c r="AAC135" s="129"/>
      <c r="AAD135" s="129"/>
      <c r="AAE135" s="129"/>
      <c r="AAF135" s="129"/>
      <c r="AAG135" s="129"/>
      <c r="AAH135" s="129"/>
      <c r="AAI135" s="129"/>
      <c r="AAJ135" s="129"/>
      <c r="AAK135" s="129"/>
      <c r="AAL135" s="129"/>
      <c r="AAM135" s="129"/>
      <c r="AAN135" s="129"/>
      <c r="AAO135" s="129"/>
      <c r="AAP135" s="129"/>
      <c r="AAQ135" s="129"/>
      <c r="AAR135" s="129"/>
      <c r="AAS135" s="129"/>
      <c r="AAT135" s="129"/>
      <c r="AAU135" s="129"/>
      <c r="AAV135" s="129"/>
      <c r="AAW135" s="129"/>
      <c r="AAX135" s="129"/>
      <c r="AAY135" s="129"/>
      <c r="AAZ135" s="129"/>
      <c r="ABA135" s="129"/>
      <c r="ABB135" s="129"/>
      <c r="ABC135" s="129"/>
      <c r="ABD135" s="129"/>
      <c r="ABE135" s="129"/>
      <c r="ABF135" s="129"/>
      <c r="ABG135" s="129"/>
      <c r="ABH135" s="129"/>
      <c r="ABI135" s="129"/>
      <c r="ABJ135" s="129"/>
      <c r="ABK135" s="129"/>
      <c r="ABL135" s="129"/>
      <c r="ABM135" s="129"/>
      <c r="ABN135" s="129"/>
      <c r="ABO135" s="129"/>
      <c r="ABP135" s="129"/>
      <c r="ABQ135" s="129"/>
      <c r="ABR135" s="129"/>
      <c r="ABS135" s="129"/>
      <c r="ABT135" s="129"/>
      <c r="ABU135" s="129"/>
      <c r="ABV135" s="129"/>
      <c r="ABW135" s="129"/>
      <c r="ABX135" s="129"/>
      <c r="ABY135" s="129"/>
      <c r="ABZ135" s="129"/>
      <c r="ACA135" s="129"/>
      <c r="ACB135" s="129"/>
      <c r="ACC135" s="129"/>
      <c r="ACD135" s="129"/>
      <c r="ACE135" s="129"/>
      <c r="ACF135" s="129"/>
      <c r="ACG135" s="129"/>
      <c r="ACH135" s="129"/>
      <c r="ACI135" s="129"/>
      <c r="ACJ135" s="129"/>
      <c r="ACK135" s="129"/>
      <c r="ACL135" s="129"/>
      <c r="ACM135" s="129"/>
      <c r="ACN135" s="129"/>
      <c r="ACO135" s="129"/>
      <c r="ACP135" s="129"/>
      <c r="ACQ135" s="129"/>
      <c r="ACR135" s="129"/>
      <c r="ACS135" s="129"/>
      <c r="ACT135" s="129"/>
      <c r="ACU135" s="129"/>
      <c r="ACV135" s="129"/>
      <c r="ACW135" s="129"/>
      <c r="ACX135" s="129"/>
      <c r="ACY135" s="129"/>
      <c r="ACZ135" s="129"/>
      <c r="ADA135" s="129"/>
      <c r="ADB135" s="129"/>
      <c r="ADC135" s="129"/>
      <c r="ADD135" s="129"/>
      <c r="ADE135" s="129"/>
      <c r="ADF135" s="129"/>
      <c r="ADG135" s="129"/>
      <c r="ADH135" s="129"/>
      <c r="ADI135" s="129"/>
      <c r="ADJ135" s="129"/>
      <c r="ADK135" s="129"/>
      <c r="ADL135" s="129"/>
      <c r="ADM135" s="129"/>
      <c r="ADN135" s="129"/>
      <c r="ADO135" s="129"/>
      <c r="ADP135" s="129"/>
      <c r="ADQ135" s="129"/>
      <c r="ADR135" s="129"/>
      <c r="ADS135" s="129"/>
      <c r="ADT135" s="129"/>
      <c r="ADU135" s="129"/>
      <c r="ADV135" s="129"/>
      <c r="ADW135" s="129"/>
      <c r="ADX135" s="129"/>
      <c r="ADY135" s="129"/>
      <c r="ADZ135" s="129"/>
      <c r="AEA135" s="129"/>
      <c r="AEB135" s="129"/>
      <c r="AEC135" s="129"/>
      <c r="AED135" s="129"/>
      <c r="AEE135" s="129"/>
      <c r="AEF135" s="129"/>
      <c r="AEG135" s="129"/>
      <c r="AEH135" s="129"/>
      <c r="AEI135" s="129"/>
      <c r="AEJ135" s="129"/>
      <c r="AEK135" s="129"/>
      <c r="AEL135" s="129"/>
      <c r="AEM135" s="129"/>
      <c r="AEN135" s="129"/>
      <c r="AEO135" s="129"/>
      <c r="AEP135" s="129"/>
      <c r="AEQ135" s="129"/>
      <c r="AER135" s="129"/>
      <c r="AES135" s="129"/>
      <c r="AET135" s="129"/>
      <c r="AEU135" s="129"/>
      <c r="AEV135" s="129"/>
      <c r="AEW135" s="129"/>
      <c r="AEX135" s="129"/>
      <c r="AEY135" s="129"/>
      <c r="AEZ135" s="129"/>
      <c r="AFA135" s="129"/>
      <c r="AFB135" s="129"/>
      <c r="AFC135" s="129"/>
      <c r="AFD135" s="129"/>
      <c r="AFE135" s="129"/>
      <c r="AFF135" s="129"/>
      <c r="AFG135" s="129"/>
      <c r="AFH135" s="129"/>
      <c r="AFI135" s="129"/>
      <c r="AFJ135" s="129"/>
      <c r="AFK135" s="129"/>
      <c r="AFL135" s="129"/>
      <c r="AFM135" s="129"/>
      <c r="AFN135" s="129"/>
      <c r="AFO135" s="129"/>
      <c r="AFP135" s="129"/>
      <c r="AFQ135" s="129"/>
      <c r="AFR135" s="129"/>
      <c r="AFS135" s="129"/>
      <c r="AFT135" s="129"/>
      <c r="AFU135" s="129"/>
      <c r="AFV135" s="129"/>
      <c r="AFW135" s="129"/>
      <c r="AFX135" s="129"/>
      <c r="AFY135" s="129"/>
      <c r="AFZ135" s="129"/>
      <c r="AGA135" s="129"/>
      <c r="AGB135" s="129"/>
      <c r="AGC135" s="129"/>
      <c r="AGD135" s="129"/>
      <c r="AGE135" s="129"/>
      <c r="AGF135" s="129"/>
      <c r="AGG135" s="129"/>
      <c r="AGH135" s="129"/>
      <c r="AGI135" s="129"/>
      <c r="AGJ135" s="129"/>
      <c r="AGK135" s="129"/>
      <c r="AGL135" s="129"/>
      <c r="AGM135" s="129"/>
      <c r="AGN135" s="129"/>
      <c r="AGO135" s="129"/>
      <c r="AGP135" s="129"/>
      <c r="AGQ135" s="129"/>
      <c r="AGR135" s="129"/>
      <c r="AGS135" s="129"/>
      <c r="AGT135" s="129"/>
      <c r="AGU135" s="129"/>
      <c r="AGV135" s="129"/>
      <c r="AGW135" s="129"/>
      <c r="AGX135" s="129"/>
      <c r="AGY135" s="129"/>
      <c r="AGZ135" s="129"/>
      <c r="AHA135" s="129"/>
      <c r="AHB135" s="129"/>
      <c r="AHC135" s="129"/>
      <c r="AHD135" s="129"/>
      <c r="AHE135" s="129"/>
      <c r="AHF135" s="129"/>
      <c r="AHG135" s="129"/>
      <c r="AHH135" s="129"/>
      <c r="AHI135" s="129"/>
      <c r="AHJ135" s="129"/>
      <c r="AHK135" s="129"/>
      <c r="AHL135" s="129"/>
      <c r="AHM135" s="129"/>
      <c r="AHN135" s="129"/>
      <c r="AHO135" s="129"/>
      <c r="AHP135" s="129"/>
      <c r="AHQ135" s="129"/>
      <c r="AHR135" s="129"/>
      <c r="AHS135" s="129"/>
      <c r="AHT135" s="129"/>
      <c r="AHU135" s="129"/>
      <c r="AHV135" s="129"/>
      <c r="AHW135" s="129"/>
      <c r="AHX135" s="129"/>
      <c r="AHY135" s="129"/>
      <c r="AHZ135" s="129"/>
      <c r="AIA135" s="129"/>
      <c r="AIB135" s="129"/>
      <c r="AIC135" s="129"/>
      <c r="AID135" s="129"/>
      <c r="AIE135" s="129"/>
      <c r="AIF135" s="129"/>
      <c r="AIG135" s="129"/>
      <c r="AIH135" s="129"/>
      <c r="AII135" s="129"/>
      <c r="AIJ135" s="129"/>
      <c r="AIK135" s="129"/>
      <c r="AIL135" s="129"/>
      <c r="AIM135" s="129"/>
      <c r="AIN135" s="129"/>
      <c r="AIO135" s="129"/>
      <c r="AIP135" s="129"/>
      <c r="AIQ135" s="129"/>
      <c r="AIR135" s="129"/>
      <c r="AIS135" s="129"/>
      <c r="AIT135" s="129"/>
      <c r="AIU135" s="129"/>
      <c r="AIV135" s="129"/>
      <c r="AIW135" s="129"/>
      <c r="AIX135" s="129"/>
      <c r="AIY135" s="129"/>
      <c r="AIZ135" s="129"/>
      <c r="AJA135" s="129"/>
      <c r="AJB135" s="129"/>
      <c r="AJC135" s="129"/>
      <c r="AJD135" s="129"/>
      <c r="AJE135" s="129"/>
      <c r="AJF135" s="129"/>
      <c r="AJG135" s="129"/>
      <c r="AJH135" s="129"/>
      <c r="AJI135" s="129"/>
      <c r="AJJ135" s="129"/>
      <c r="AJK135" s="129"/>
      <c r="AJL135" s="129"/>
      <c r="AJM135" s="129"/>
      <c r="AJN135" s="129"/>
      <c r="AJO135" s="129"/>
      <c r="AJP135" s="129"/>
      <c r="AJQ135" s="129"/>
      <c r="AJR135" s="129"/>
      <c r="AJS135" s="129"/>
      <c r="AJT135" s="129"/>
      <c r="AJU135" s="129"/>
      <c r="AJV135" s="129"/>
      <c r="AJW135" s="129"/>
      <c r="AJX135" s="129"/>
      <c r="AJY135" s="129"/>
      <c r="AJZ135" s="129"/>
      <c r="AKA135" s="129"/>
      <c r="AKB135" s="129"/>
      <c r="AKC135" s="129"/>
      <c r="AKD135" s="129"/>
      <c r="AKE135" s="129"/>
      <c r="AKF135" s="129"/>
      <c r="AKG135" s="129"/>
      <c r="AKH135" s="129"/>
      <c r="AKI135" s="129"/>
      <c r="AKJ135" s="129"/>
      <c r="AKK135" s="129"/>
      <c r="AKL135" s="129"/>
      <c r="AKM135" s="129"/>
      <c r="AKN135" s="129"/>
      <c r="AKO135" s="129"/>
      <c r="AKP135" s="129"/>
      <c r="AKQ135" s="129"/>
      <c r="AKR135" s="129"/>
      <c r="AKS135" s="129"/>
      <c r="AKT135" s="129"/>
      <c r="AKU135" s="129"/>
      <c r="AKV135" s="129"/>
      <c r="AKW135" s="129"/>
      <c r="AKX135" s="129"/>
      <c r="AKY135" s="129"/>
      <c r="AKZ135" s="129"/>
      <c r="ALA135" s="129"/>
      <c r="ALB135" s="129"/>
      <c r="ALC135" s="129"/>
      <c r="ALD135" s="129"/>
      <c r="ALE135" s="129"/>
      <c r="ALF135" s="129"/>
      <c r="ALG135" s="129"/>
      <c r="ALH135" s="129"/>
      <c r="ALI135" s="129"/>
      <c r="ALJ135" s="129"/>
      <c r="ALK135" s="129"/>
      <c r="ALL135" s="129"/>
      <c r="ALM135" s="129"/>
      <c r="ALN135" s="129"/>
      <c r="ALO135" s="129"/>
      <c r="ALP135" s="129"/>
      <c r="ALQ135" s="129"/>
      <c r="ALR135" s="129"/>
      <c r="ALS135" s="129"/>
      <c r="ALT135" s="129"/>
      <c r="ALU135" s="129"/>
      <c r="ALV135" s="129"/>
      <c r="ALW135" s="129"/>
      <c r="ALX135" s="129"/>
      <c r="ALY135" s="129"/>
      <c r="ALZ135" s="129"/>
      <c r="AMA135" s="129"/>
      <c r="AMB135" s="129"/>
      <c r="AMC135" s="129"/>
      <c r="AMD135" s="129"/>
      <c r="AME135" s="129"/>
      <c r="AMF135" s="129"/>
      <c r="AMG135" s="129"/>
      <c r="AMH135" s="129"/>
      <c r="AMI135" s="129"/>
      <c r="AMJ135" s="129"/>
      <c r="AMK135" s="129"/>
      <c r="AML135" s="129"/>
      <c r="AMM135" s="129"/>
      <c r="AMN135" s="129"/>
      <c r="AMO135" s="129"/>
      <c r="AMP135" s="129"/>
      <c r="AMQ135" s="129"/>
      <c r="AMR135" s="129"/>
      <c r="AMS135" s="129"/>
      <c r="AMT135" s="129"/>
      <c r="AMU135" s="129"/>
      <c r="AMV135" s="129"/>
      <c r="AMW135" s="129"/>
      <c r="AMX135" s="129"/>
      <c r="AMY135" s="129"/>
      <c r="AMZ135" s="129"/>
      <c r="ANA135" s="129"/>
      <c r="ANB135" s="129"/>
      <c r="ANC135" s="129"/>
      <c r="AND135" s="129"/>
      <c r="ANE135" s="129"/>
      <c r="ANF135" s="129"/>
      <c r="ANG135" s="129"/>
      <c r="ANH135" s="129"/>
      <c r="ANI135" s="129"/>
      <c r="ANJ135" s="129"/>
      <c r="ANK135" s="129"/>
      <c r="ANL135" s="129"/>
      <c r="ANM135" s="129"/>
      <c r="ANN135" s="129"/>
      <c r="ANO135" s="129"/>
      <c r="ANP135" s="129"/>
      <c r="ANQ135" s="129"/>
      <c r="ANR135" s="129"/>
      <c r="ANS135" s="129"/>
      <c r="ANT135" s="129"/>
      <c r="ANU135" s="129"/>
      <c r="ANV135" s="129"/>
      <c r="ANW135" s="129"/>
      <c r="ANX135" s="129"/>
      <c r="ANY135" s="129"/>
      <c r="ANZ135" s="129"/>
      <c r="AOA135" s="129"/>
      <c r="AOB135" s="129"/>
      <c r="AOC135" s="129"/>
      <c r="AOD135" s="129"/>
      <c r="AOE135" s="129"/>
      <c r="AOF135" s="129"/>
      <c r="AOG135" s="129"/>
      <c r="AOH135" s="129"/>
      <c r="AOI135" s="129"/>
      <c r="AOJ135" s="129"/>
      <c r="AOK135" s="129"/>
      <c r="AOL135" s="129"/>
      <c r="AOM135" s="129"/>
      <c r="AON135" s="129"/>
      <c r="AOO135" s="129"/>
      <c r="AOP135" s="129"/>
      <c r="AOQ135" s="129"/>
      <c r="AOR135" s="129"/>
      <c r="AOS135" s="129"/>
      <c r="AOT135" s="129"/>
      <c r="AOU135" s="129"/>
      <c r="AOV135" s="129"/>
      <c r="AOW135" s="129"/>
      <c r="AOX135" s="129"/>
      <c r="AOY135" s="129"/>
      <c r="AOZ135" s="129"/>
      <c r="APA135" s="129"/>
      <c r="APB135" s="129"/>
      <c r="APC135" s="129"/>
      <c r="APD135" s="129"/>
      <c r="APE135" s="129"/>
      <c r="APF135" s="129"/>
      <c r="APG135" s="129"/>
      <c r="APH135" s="129"/>
      <c r="API135" s="129"/>
      <c r="APJ135" s="129"/>
      <c r="APK135" s="129"/>
      <c r="APL135" s="129"/>
      <c r="APM135" s="129"/>
      <c r="APN135" s="129"/>
      <c r="APO135" s="129"/>
      <c r="APP135" s="129"/>
      <c r="APQ135" s="129"/>
      <c r="APR135" s="129"/>
      <c r="APS135" s="129"/>
      <c r="APT135" s="129"/>
      <c r="APU135" s="129"/>
      <c r="APV135" s="129"/>
      <c r="APW135" s="129"/>
      <c r="APX135" s="129"/>
      <c r="APY135" s="129"/>
      <c r="APZ135" s="129"/>
      <c r="AQA135" s="129"/>
      <c r="AQB135" s="129"/>
      <c r="AQC135" s="129"/>
      <c r="AQD135" s="129"/>
      <c r="AQE135" s="129"/>
      <c r="AQF135" s="129"/>
      <c r="AQG135" s="129"/>
      <c r="AQH135" s="129"/>
      <c r="AQI135" s="129"/>
      <c r="AQJ135" s="129"/>
      <c r="AQK135" s="129"/>
      <c r="AQL135" s="129"/>
      <c r="AQM135" s="129"/>
      <c r="AQN135" s="129"/>
      <c r="AQO135" s="129"/>
      <c r="AQP135" s="129"/>
      <c r="AQQ135" s="129"/>
      <c r="AQR135" s="129"/>
      <c r="AQS135" s="129"/>
      <c r="AQT135" s="129"/>
      <c r="AQU135" s="129"/>
      <c r="AQV135" s="129"/>
      <c r="AQW135" s="129"/>
      <c r="AQX135" s="129"/>
      <c r="AQY135" s="129"/>
      <c r="AQZ135" s="129"/>
      <c r="ARA135" s="129"/>
      <c r="ARB135" s="129"/>
      <c r="ARC135" s="129"/>
      <c r="ARD135" s="129"/>
      <c r="ARE135" s="129"/>
      <c r="ARF135" s="129"/>
      <c r="ARG135" s="129"/>
      <c r="ARH135" s="129"/>
      <c r="ARI135" s="129"/>
      <c r="ARJ135" s="129"/>
      <c r="ARK135" s="129"/>
      <c r="ARL135" s="129"/>
      <c r="ARM135" s="129"/>
      <c r="ARN135" s="129"/>
      <c r="ARO135" s="129"/>
      <c r="ARP135" s="129"/>
      <c r="ARQ135" s="129"/>
      <c r="ARR135" s="129"/>
      <c r="ARS135" s="129"/>
      <c r="ART135" s="129"/>
      <c r="ARU135" s="129"/>
      <c r="ARV135" s="129"/>
      <c r="ARW135" s="129"/>
      <c r="ARX135" s="129"/>
      <c r="ARY135" s="129"/>
      <c r="ARZ135" s="129"/>
      <c r="ASA135" s="129"/>
      <c r="ASB135" s="129"/>
      <c r="ASC135" s="129"/>
      <c r="ASD135" s="129"/>
      <c r="ASE135" s="129"/>
      <c r="ASF135" s="129"/>
      <c r="ASG135" s="129"/>
      <c r="ASH135" s="129"/>
      <c r="ASI135" s="129"/>
      <c r="ASJ135" s="129"/>
      <c r="ASK135" s="129"/>
      <c r="ASL135" s="129"/>
      <c r="ASM135" s="129"/>
      <c r="ASN135" s="129"/>
      <c r="ASO135" s="129"/>
      <c r="ASP135" s="129"/>
      <c r="ASQ135" s="129"/>
      <c r="ASR135" s="129"/>
      <c r="ASS135" s="129"/>
      <c r="AST135" s="129"/>
      <c r="ASU135" s="129"/>
      <c r="ASV135" s="129"/>
      <c r="ASW135" s="129"/>
      <c r="ASX135" s="129"/>
      <c r="ASY135" s="129"/>
      <c r="ASZ135" s="129"/>
      <c r="ATA135" s="129"/>
      <c r="ATB135" s="129"/>
      <c r="ATC135" s="129"/>
      <c r="ATD135" s="129"/>
      <c r="ATE135" s="129"/>
      <c r="ATF135" s="129"/>
      <c r="ATG135" s="129"/>
      <c r="ATH135" s="129"/>
      <c r="ATI135" s="129"/>
      <c r="ATJ135" s="129"/>
      <c r="ATK135" s="129"/>
      <c r="ATL135" s="129"/>
      <c r="ATM135" s="129"/>
      <c r="ATN135" s="129"/>
      <c r="ATO135" s="129"/>
      <c r="ATP135" s="129"/>
      <c r="ATQ135" s="129"/>
      <c r="ATR135" s="129"/>
      <c r="ATS135" s="129"/>
      <c r="ATT135" s="129"/>
      <c r="ATU135" s="129"/>
      <c r="ATV135" s="129"/>
      <c r="ATW135" s="129"/>
      <c r="ATX135" s="129"/>
      <c r="ATY135" s="129"/>
      <c r="ATZ135" s="129"/>
      <c r="AUA135" s="129"/>
      <c r="AUB135" s="129"/>
      <c r="AUC135" s="129"/>
      <c r="AUD135" s="129"/>
      <c r="AUE135" s="129"/>
      <c r="AUF135" s="129"/>
      <c r="AUG135" s="129"/>
      <c r="AUH135" s="129"/>
      <c r="AUI135" s="129"/>
      <c r="AUJ135" s="129"/>
      <c r="AUK135" s="129"/>
      <c r="AUL135" s="129"/>
      <c r="AUM135" s="129"/>
      <c r="AUN135" s="129"/>
      <c r="AUO135" s="129"/>
      <c r="AUP135" s="129"/>
      <c r="AUQ135" s="129"/>
      <c r="AUR135" s="129"/>
      <c r="AUS135" s="129"/>
      <c r="AUT135" s="129"/>
      <c r="AUU135" s="129"/>
      <c r="AUV135" s="129"/>
      <c r="AUW135" s="129"/>
      <c r="AUX135" s="129"/>
      <c r="AUY135" s="129"/>
      <c r="AUZ135" s="129"/>
      <c r="AVA135" s="129"/>
      <c r="AVB135" s="129"/>
      <c r="AVC135" s="129"/>
      <c r="AVD135" s="129"/>
      <c r="AVE135" s="129"/>
      <c r="AVF135" s="129"/>
      <c r="AVG135" s="129"/>
      <c r="AVH135" s="129"/>
      <c r="AVI135" s="129"/>
      <c r="AVJ135" s="129"/>
      <c r="AVK135" s="129"/>
      <c r="AVL135" s="129"/>
      <c r="AVM135" s="129"/>
      <c r="AVN135" s="129"/>
      <c r="AVO135" s="129"/>
      <c r="AVP135" s="129"/>
      <c r="AVQ135" s="129"/>
      <c r="AVR135" s="129"/>
      <c r="AVS135" s="129"/>
      <c r="AVT135" s="129"/>
      <c r="AVU135" s="129"/>
      <c r="AVV135" s="129"/>
      <c r="AVW135" s="129"/>
      <c r="AVX135" s="129"/>
      <c r="AVY135" s="129"/>
      <c r="AVZ135" s="129"/>
      <c r="AWA135" s="129"/>
      <c r="AWB135" s="129"/>
      <c r="AWC135" s="129"/>
      <c r="AWD135" s="129"/>
      <c r="AWE135" s="129"/>
      <c r="AWF135" s="129"/>
      <c r="AWG135" s="129"/>
      <c r="AWH135" s="129"/>
      <c r="AWI135" s="129"/>
      <c r="AWJ135" s="129"/>
      <c r="AWK135" s="129"/>
      <c r="AWL135" s="129"/>
      <c r="AWM135" s="129"/>
      <c r="AWN135" s="129"/>
      <c r="AWO135" s="129"/>
      <c r="AWP135" s="129"/>
      <c r="AWQ135" s="129"/>
      <c r="AWR135" s="129"/>
      <c r="AWS135" s="129"/>
      <c r="AWT135" s="129"/>
      <c r="AWU135" s="129"/>
      <c r="AWV135" s="129"/>
      <c r="AWW135" s="129"/>
      <c r="AWX135" s="129"/>
      <c r="AWY135" s="129"/>
      <c r="AWZ135" s="129"/>
      <c r="AXA135" s="129"/>
      <c r="AXB135" s="129"/>
      <c r="AXC135" s="129"/>
      <c r="AXD135" s="129"/>
      <c r="AXE135" s="129"/>
      <c r="AXF135" s="129"/>
      <c r="AXG135" s="129"/>
      <c r="AXH135" s="129"/>
      <c r="AXI135" s="129"/>
      <c r="AXJ135" s="129"/>
      <c r="AXK135" s="129"/>
      <c r="AXL135" s="129"/>
      <c r="AXM135" s="129"/>
      <c r="AXN135" s="129"/>
      <c r="AXO135" s="129"/>
      <c r="AXP135" s="129"/>
      <c r="AXQ135" s="129"/>
      <c r="AXR135" s="129"/>
      <c r="AXS135" s="129"/>
      <c r="AXT135" s="129"/>
      <c r="AXU135" s="129"/>
      <c r="AXV135" s="129"/>
      <c r="AXW135" s="129"/>
      <c r="AXX135" s="129"/>
      <c r="AXY135" s="129"/>
      <c r="AXZ135" s="129"/>
      <c r="AYA135" s="129"/>
      <c r="AYB135" s="129"/>
      <c r="AYC135" s="129"/>
      <c r="AYD135" s="129"/>
      <c r="AYE135" s="129"/>
      <c r="AYF135" s="129"/>
      <c r="AYG135" s="129"/>
      <c r="AYH135" s="129"/>
      <c r="AYI135" s="129"/>
      <c r="AYJ135" s="129"/>
      <c r="AYK135" s="129"/>
      <c r="AYL135" s="129"/>
      <c r="AYM135" s="129"/>
      <c r="AYN135" s="129"/>
      <c r="AYO135" s="129"/>
      <c r="AYP135" s="129"/>
      <c r="AYQ135" s="129"/>
      <c r="AYR135" s="129"/>
      <c r="AYS135" s="129"/>
      <c r="AYT135" s="129"/>
      <c r="AYU135" s="129"/>
      <c r="AYV135" s="129"/>
      <c r="AYW135" s="129"/>
      <c r="AYX135" s="129"/>
      <c r="AYY135" s="129"/>
      <c r="AYZ135" s="129"/>
      <c r="AZA135" s="129"/>
      <c r="AZB135" s="129"/>
      <c r="AZC135" s="129"/>
      <c r="AZD135" s="129"/>
      <c r="AZE135" s="129"/>
      <c r="AZF135" s="129"/>
      <c r="AZG135" s="129"/>
      <c r="AZH135" s="129"/>
      <c r="AZI135" s="129"/>
      <c r="AZJ135" s="129"/>
      <c r="AZK135" s="129"/>
      <c r="AZL135" s="129"/>
      <c r="AZM135" s="129"/>
      <c r="AZN135" s="129"/>
      <c r="AZO135" s="129"/>
      <c r="AZP135" s="129"/>
      <c r="AZQ135" s="129"/>
      <c r="AZR135" s="129"/>
      <c r="AZS135" s="129"/>
      <c r="AZT135" s="129"/>
      <c r="AZU135" s="129"/>
      <c r="AZV135" s="129"/>
      <c r="AZW135" s="129"/>
      <c r="AZX135" s="129"/>
      <c r="AZY135" s="129"/>
      <c r="AZZ135" s="129"/>
      <c r="BAA135" s="129"/>
      <c r="BAB135" s="129"/>
      <c r="BAC135" s="129"/>
      <c r="BAD135" s="129"/>
      <c r="BAE135" s="129"/>
      <c r="BAF135" s="129"/>
      <c r="BAG135" s="129"/>
      <c r="BAH135" s="129"/>
      <c r="BAI135" s="129"/>
      <c r="BAJ135" s="129"/>
      <c r="BAK135" s="129"/>
      <c r="BAL135" s="129"/>
      <c r="BAM135" s="129"/>
      <c r="BAN135" s="129"/>
      <c r="BAO135" s="129"/>
      <c r="BAP135" s="129"/>
      <c r="BAQ135" s="129"/>
      <c r="BAR135" s="129"/>
      <c r="BAS135" s="129"/>
      <c r="BAT135" s="129"/>
      <c r="BAU135" s="129"/>
      <c r="BAV135" s="129"/>
      <c r="BAW135" s="129"/>
      <c r="BAX135" s="129"/>
      <c r="BAY135" s="129"/>
      <c r="BAZ135" s="129"/>
      <c r="BBA135" s="129"/>
      <c r="BBB135" s="129"/>
      <c r="BBC135" s="129"/>
      <c r="BBD135" s="129"/>
      <c r="BBE135" s="129"/>
      <c r="BBF135" s="129"/>
      <c r="BBG135" s="129"/>
      <c r="BBH135" s="129"/>
      <c r="BBI135" s="129"/>
      <c r="BBJ135" s="129"/>
      <c r="BBK135" s="129"/>
      <c r="BBL135" s="129"/>
      <c r="BBM135" s="129"/>
      <c r="BBN135" s="129"/>
      <c r="BBO135" s="129"/>
      <c r="BBP135" s="129"/>
      <c r="BBQ135" s="129"/>
      <c r="BBR135" s="129"/>
      <c r="BBS135" s="129"/>
      <c r="BBT135" s="129"/>
      <c r="BBU135" s="129"/>
      <c r="BBV135" s="129"/>
      <c r="BBW135" s="129"/>
      <c r="BBX135" s="129"/>
      <c r="BBY135" s="129"/>
      <c r="BBZ135" s="129"/>
      <c r="BCA135" s="129"/>
      <c r="BCB135" s="129"/>
      <c r="BCC135" s="129"/>
      <c r="BCD135" s="129"/>
      <c r="BCE135" s="129"/>
      <c r="BCF135" s="129"/>
      <c r="BCG135" s="129"/>
      <c r="BCH135" s="129"/>
      <c r="BCI135" s="129"/>
      <c r="BCJ135" s="129"/>
      <c r="BCK135" s="129"/>
      <c r="BCL135" s="129"/>
      <c r="BCM135" s="129"/>
      <c r="BCN135" s="129"/>
      <c r="BCO135" s="129"/>
      <c r="BCP135" s="129"/>
      <c r="BCQ135" s="129"/>
      <c r="BCR135" s="129"/>
      <c r="BCS135" s="129"/>
      <c r="BCT135" s="129"/>
      <c r="BCU135" s="129"/>
      <c r="BCV135" s="129"/>
      <c r="BCW135" s="129"/>
      <c r="BCX135" s="129"/>
      <c r="BCY135" s="129"/>
      <c r="BCZ135" s="129"/>
      <c r="BDA135" s="129"/>
      <c r="BDB135" s="129"/>
      <c r="BDC135" s="129"/>
      <c r="BDD135" s="129"/>
      <c r="BDE135" s="129"/>
      <c r="BDF135" s="129"/>
      <c r="BDG135" s="129"/>
      <c r="BDH135" s="129"/>
      <c r="BDI135" s="129"/>
      <c r="BDJ135" s="129"/>
      <c r="BDK135" s="129"/>
      <c r="BDL135" s="129"/>
      <c r="BDM135" s="129"/>
      <c r="BDN135" s="129"/>
      <c r="BDO135" s="129"/>
      <c r="BDP135" s="129"/>
      <c r="BDQ135" s="129"/>
      <c r="BDR135" s="129"/>
      <c r="BDS135" s="129"/>
      <c r="BDT135" s="129"/>
      <c r="BDU135" s="129"/>
      <c r="BDV135" s="129"/>
      <c r="BDW135" s="129"/>
      <c r="BDX135" s="129"/>
      <c r="BDY135" s="129"/>
      <c r="BDZ135" s="129"/>
      <c r="BEA135" s="129"/>
      <c r="BEB135" s="129"/>
      <c r="BEC135" s="129"/>
      <c r="BED135" s="129"/>
      <c r="BEE135" s="129"/>
      <c r="BEF135" s="129"/>
      <c r="BEG135" s="129"/>
      <c r="BEH135" s="129"/>
      <c r="BEI135" s="129"/>
      <c r="BEJ135" s="129"/>
      <c r="BEK135" s="129"/>
      <c r="BEL135" s="129"/>
      <c r="BEM135" s="129"/>
      <c r="BEN135" s="129"/>
      <c r="BEO135" s="129"/>
      <c r="BEP135" s="129"/>
      <c r="BEQ135" s="129"/>
      <c r="BER135" s="129"/>
      <c r="BES135" s="129"/>
      <c r="BET135" s="129"/>
      <c r="BEU135" s="129"/>
      <c r="BEV135" s="129"/>
      <c r="BEW135" s="129"/>
      <c r="BEX135" s="129"/>
      <c r="BEY135" s="129"/>
      <c r="BEZ135" s="129"/>
      <c r="BFA135" s="129"/>
      <c r="BFB135" s="129"/>
      <c r="BFC135" s="129"/>
      <c r="BFD135" s="129"/>
      <c r="BFE135" s="129"/>
      <c r="BFF135" s="129"/>
      <c r="BFG135" s="129"/>
      <c r="BFH135" s="129"/>
      <c r="BFI135" s="129"/>
      <c r="BFJ135" s="129"/>
      <c r="BFK135" s="129"/>
      <c r="BFL135" s="129"/>
      <c r="BFM135" s="129"/>
      <c r="BFN135" s="129"/>
      <c r="BFO135" s="129"/>
      <c r="BFP135" s="129"/>
      <c r="BFQ135" s="129"/>
      <c r="BFR135" s="129"/>
      <c r="BFS135" s="129"/>
      <c r="BFT135" s="129"/>
      <c r="BFU135" s="129"/>
      <c r="BFV135" s="129"/>
      <c r="BFW135" s="129"/>
      <c r="BFX135" s="129"/>
      <c r="BFY135" s="129"/>
      <c r="BFZ135" s="129"/>
      <c r="BGA135" s="129"/>
      <c r="BGB135" s="129"/>
      <c r="BGC135" s="129"/>
      <c r="BGD135" s="129"/>
      <c r="BGE135" s="129"/>
      <c r="BGF135" s="129"/>
      <c r="BGG135" s="129"/>
      <c r="BGH135" s="129"/>
      <c r="BGI135" s="129"/>
      <c r="BGJ135" s="129"/>
      <c r="BGK135" s="129"/>
      <c r="BGL135" s="129"/>
      <c r="BGM135" s="129"/>
      <c r="BGN135" s="129"/>
      <c r="BGO135" s="129"/>
      <c r="BGP135" s="129"/>
      <c r="BGQ135" s="129"/>
      <c r="BGR135" s="129"/>
      <c r="BGS135" s="129"/>
      <c r="BGT135" s="129"/>
      <c r="BGU135" s="129"/>
      <c r="BGV135" s="129"/>
      <c r="BGW135" s="129"/>
      <c r="BGX135" s="129"/>
      <c r="BGY135" s="129"/>
      <c r="BGZ135" s="129"/>
      <c r="BHA135" s="129"/>
      <c r="BHB135" s="129"/>
      <c r="BHC135" s="129"/>
      <c r="BHD135" s="129"/>
      <c r="BHE135" s="129"/>
      <c r="BHF135" s="129"/>
      <c r="BHG135" s="129"/>
      <c r="BHH135" s="129"/>
      <c r="BHI135" s="129"/>
      <c r="BHJ135" s="129"/>
      <c r="BHK135" s="129"/>
      <c r="BHL135" s="129"/>
      <c r="BHM135" s="129"/>
      <c r="BHN135" s="129"/>
      <c r="BHO135" s="129"/>
      <c r="BHP135" s="129"/>
      <c r="BHQ135" s="129"/>
      <c r="BHR135" s="129"/>
      <c r="BHS135" s="129"/>
      <c r="BHT135" s="129"/>
      <c r="BHU135" s="129"/>
      <c r="BHV135" s="129"/>
      <c r="BHW135" s="129"/>
      <c r="BHX135" s="129"/>
      <c r="BHY135" s="129"/>
      <c r="BHZ135" s="129"/>
      <c r="BIA135" s="129"/>
      <c r="BIB135" s="129"/>
      <c r="BIC135" s="129"/>
      <c r="BID135" s="129"/>
      <c r="BIE135" s="129"/>
      <c r="BIF135" s="129"/>
      <c r="BIG135" s="129"/>
      <c r="BIH135" s="129"/>
      <c r="BII135" s="129"/>
      <c r="BIJ135" s="129"/>
      <c r="BIK135" s="129"/>
      <c r="BIL135" s="129"/>
      <c r="BIM135" s="129"/>
      <c r="BIN135" s="129"/>
      <c r="BIO135" s="129"/>
      <c r="BIP135" s="129"/>
      <c r="BIQ135" s="129"/>
      <c r="BIR135" s="129"/>
      <c r="BIS135" s="129"/>
      <c r="BIT135" s="129"/>
      <c r="BIU135" s="129"/>
      <c r="BIV135" s="129"/>
      <c r="BIW135" s="129"/>
      <c r="BIX135" s="129"/>
      <c r="BIY135" s="129"/>
      <c r="BIZ135" s="129"/>
      <c r="BJA135" s="129"/>
      <c r="BJB135" s="129"/>
      <c r="BJC135" s="129"/>
      <c r="BJD135" s="129"/>
      <c r="BJE135" s="129"/>
      <c r="BJF135" s="129"/>
      <c r="BJG135" s="129"/>
      <c r="BJH135" s="129"/>
      <c r="BJI135" s="129"/>
      <c r="BJJ135" s="129"/>
      <c r="BJK135" s="129"/>
      <c r="BJL135" s="129"/>
      <c r="BJM135" s="129"/>
      <c r="BJN135" s="129"/>
      <c r="BJO135" s="129"/>
      <c r="BJP135" s="129"/>
      <c r="BJQ135" s="129"/>
      <c r="BJR135" s="129"/>
      <c r="BJS135" s="129"/>
      <c r="BJT135" s="129"/>
      <c r="BJU135" s="129"/>
      <c r="BJV135" s="129"/>
      <c r="BJW135" s="129"/>
      <c r="BJX135" s="129"/>
      <c r="BJY135" s="129"/>
      <c r="BJZ135" s="129"/>
      <c r="BKA135" s="129"/>
      <c r="BKB135" s="129"/>
      <c r="BKC135" s="129"/>
      <c r="BKD135" s="129"/>
      <c r="BKE135" s="129"/>
      <c r="BKF135" s="129"/>
      <c r="BKG135" s="129"/>
      <c r="BKH135" s="129"/>
      <c r="BKI135" s="129"/>
      <c r="BKJ135" s="129"/>
      <c r="BKK135" s="129"/>
      <c r="BKL135" s="129"/>
      <c r="BKM135" s="129"/>
      <c r="BKN135" s="129"/>
      <c r="BKO135" s="129"/>
      <c r="BKP135" s="129"/>
      <c r="BKQ135" s="129"/>
      <c r="BKR135" s="129"/>
      <c r="BKS135" s="129"/>
      <c r="BKT135" s="129"/>
      <c r="BKU135" s="129"/>
      <c r="BKV135" s="129"/>
      <c r="BKW135" s="129"/>
      <c r="BKX135" s="129"/>
      <c r="BKY135" s="129"/>
      <c r="BKZ135" s="129"/>
      <c r="BLA135" s="129"/>
      <c r="BLB135" s="129"/>
      <c r="BLC135" s="129"/>
      <c r="BLD135" s="129"/>
      <c r="BLE135" s="129"/>
      <c r="BLF135" s="129"/>
      <c r="BLG135" s="129"/>
      <c r="BLH135" s="129"/>
      <c r="BLI135" s="129"/>
      <c r="BLJ135" s="129"/>
      <c r="BLK135" s="129"/>
      <c r="BLL135" s="129"/>
      <c r="BLM135" s="129"/>
      <c r="BLN135" s="129"/>
      <c r="BLO135" s="129"/>
      <c r="BLP135" s="129"/>
      <c r="BLQ135" s="129"/>
      <c r="BLR135" s="129"/>
      <c r="BLS135" s="129"/>
      <c r="BLT135" s="129"/>
      <c r="BLU135" s="129"/>
      <c r="BLV135" s="129"/>
      <c r="BLW135" s="129"/>
      <c r="BLX135" s="129"/>
      <c r="BLY135" s="129"/>
      <c r="BLZ135" s="129"/>
      <c r="BMA135" s="129"/>
      <c r="BMB135" s="129"/>
      <c r="BMC135" s="129"/>
      <c r="BMD135" s="129"/>
      <c r="BME135" s="129"/>
      <c r="BMF135" s="129"/>
      <c r="BMG135" s="129"/>
      <c r="BMH135" s="129"/>
      <c r="BMI135" s="129"/>
      <c r="BMJ135" s="129"/>
      <c r="BMK135" s="129"/>
      <c r="BML135" s="129"/>
      <c r="BMM135" s="129"/>
      <c r="BMN135" s="129"/>
      <c r="BMO135" s="129"/>
      <c r="BMP135" s="129"/>
      <c r="BMQ135" s="129"/>
      <c r="BMR135" s="129"/>
      <c r="BMS135" s="129"/>
      <c r="BMT135" s="129"/>
      <c r="BMU135" s="129"/>
      <c r="BMV135" s="129"/>
      <c r="BMW135" s="129"/>
      <c r="BMX135" s="129"/>
      <c r="BMY135" s="129"/>
      <c r="BMZ135" s="129"/>
      <c r="BNA135" s="129"/>
      <c r="BNB135" s="129"/>
      <c r="BNC135" s="129"/>
      <c r="BND135" s="129"/>
      <c r="BNE135" s="129"/>
      <c r="BNF135" s="129"/>
      <c r="BNG135" s="129"/>
      <c r="BNH135" s="129"/>
      <c r="BNI135" s="129"/>
      <c r="BNJ135" s="129"/>
      <c r="BNK135" s="129"/>
      <c r="BNL135" s="129"/>
      <c r="BNM135" s="129"/>
      <c r="BNN135" s="129"/>
      <c r="BNO135" s="129"/>
      <c r="BNP135" s="129"/>
      <c r="BNQ135" s="129"/>
      <c r="BNR135" s="129"/>
      <c r="BNS135" s="129"/>
      <c r="BNT135" s="129"/>
      <c r="BNU135" s="129"/>
      <c r="BNV135" s="129"/>
      <c r="BNW135" s="129"/>
      <c r="BNX135" s="129"/>
      <c r="BNY135" s="129"/>
      <c r="BNZ135" s="129"/>
      <c r="BOA135" s="129"/>
      <c r="BOB135" s="129"/>
      <c r="BOC135" s="129"/>
      <c r="BOD135" s="129"/>
      <c r="BOE135" s="129"/>
      <c r="BOF135" s="129"/>
      <c r="BOG135" s="129"/>
      <c r="BOH135" s="129"/>
      <c r="BOI135" s="129"/>
      <c r="BOJ135" s="129"/>
      <c r="BOK135" s="129"/>
      <c r="BOL135" s="129"/>
      <c r="BOM135" s="129"/>
      <c r="BON135" s="129"/>
      <c r="BOO135" s="129"/>
      <c r="BOP135" s="129"/>
      <c r="BOQ135" s="129"/>
      <c r="BOR135" s="129"/>
      <c r="BOS135" s="129"/>
      <c r="BOT135" s="129"/>
      <c r="BOU135" s="129"/>
      <c r="BOV135" s="129"/>
      <c r="BOW135" s="129"/>
      <c r="BOX135" s="129"/>
      <c r="BOY135" s="129"/>
      <c r="BOZ135" s="129"/>
      <c r="BPA135" s="129"/>
      <c r="BPB135" s="129"/>
      <c r="BPC135" s="129"/>
      <c r="BPD135" s="129"/>
      <c r="BPE135" s="129"/>
      <c r="BPF135" s="129"/>
      <c r="BPG135" s="129"/>
      <c r="BPH135" s="129"/>
      <c r="BPI135" s="129"/>
      <c r="BPJ135" s="129"/>
      <c r="BPK135" s="129"/>
      <c r="BPL135" s="129"/>
      <c r="BPM135" s="129"/>
      <c r="BPN135" s="129"/>
      <c r="BPO135" s="129"/>
      <c r="BPP135" s="129"/>
      <c r="BPQ135" s="129"/>
      <c r="BPR135" s="129"/>
      <c r="BPS135" s="129"/>
      <c r="BPT135" s="129"/>
      <c r="BPU135" s="129"/>
      <c r="BPV135" s="129"/>
      <c r="BPW135" s="129"/>
      <c r="BPX135" s="129"/>
      <c r="BPY135" s="129"/>
      <c r="BPZ135" s="129"/>
      <c r="BQA135" s="129"/>
      <c r="BQB135" s="129"/>
      <c r="BQC135" s="129"/>
      <c r="BQD135" s="129"/>
      <c r="BQE135" s="129"/>
      <c r="BQF135" s="129"/>
      <c r="BQG135" s="129"/>
      <c r="BQH135" s="129"/>
      <c r="BQI135" s="129"/>
      <c r="BQJ135" s="129"/>
      <c r="BQK135" s="129"/>
      <c r="BQL135" s="129"/>
      <c r="BQM135" s="129"/>
      <c r="BQN135" s="129"/>
      <c r="BQO135" s="129"/>
      <c r="BQP135" s="129"/>
      <c r="BQQ135" s="129"/>
      <c r="BQR135" s="129"/>
      <c r="BQS135" s="129"/>
      <c r="BQT135" s="129"/>
      <c r="BQU135" s="129"/>
      <c r="BQV135" s="129"/>
      <c r="BQW135" s="129"/>
      <c r="BQX135" s="129"/>
      <c r="BQY135" s="129"/>
      <c r="BQZ135" s="129"/>
      <c r="BRA135" s="129"/>
      <c r="BRB135" s="129"/>
      <c r="BRC135" s="129"/>
      <c r="BRD135" s="129"/>
      <c r="BRE135" s="129"/>
      <c r="BRF135" s="129"/>
      <c r="BRG135" s="129"/>
      <c r="BRH135" s="129"/>
      <c r="BRI135" s="129"/>
      <c r="BRJ135" s="129"/>
      <c r="BRK135" s="129"/>
      <c r="BRL135" s="129"/>
      <c r="BRM135" s="129"/>
      <c r="BRN135" s="129"/>
      <c r="BRO135" s="129"/>
      <c r="BRP135" s="129"/>
      <c r="BRQ135" s="129"/>
      <c r="BRR135" s="129"/>
      <c r="BRS135" s="129"/>
      <c r="BRT135" s="129"/>
      <c r="BRU135" s="129"/>
      <c r="BRV135" s="129"/>
      <c r="BRW135" s="129"/>
      <c r="BRX135" s="129"/>
      <c r="BRY135" s="129"/>
      <c r="BRZ135" s="129"/>
      <c r="BSA135" s="129"/>
      <c r="BSB135" s="129"/>
      <c r="BSC135" s="129"/>
      <c r="BSD135" s="129"/>
      <c r="BSE135" s="129"/>
      <c r="BSF135" s="129"/>
      <c r="BSG135" s="129"/>
      <c r="BSH135" s="129"/>
      <c r="BSI135" s="129"/>
      <c r="BSJ135" s="129"/>
      <c r="BSK135" s="129"/>
      <c r="BSL135" s="129"/>
      <c r="BSM135" s="129"/>
      <c r="BSN135" s="129"/>
      <c r="BSO135" s="129"/>
      <c r="BSP135" s="129"/>
      <c r="BSQ135" s="129"/>
      <c r="BSR135" s="129"/>
      <c r="BSS135" s="129"/>
      <c r="BST135" s="129"/>
      <c r="BSU135" s="129"/>
      <c r="BSV135" s="129"/>
      <c r="BSW135" s="129"/>
      <c r="BSX135" s="129"/>
      <c r="BSY135" s="129"/>
      <c r="BSZ135" s="129"/>
      <c r="BTA135" s="129"/>
      <c r="BTB135" s="129"/>
      <c r="BTC135" s="129"/>
      <c r="BTD135" s="129"/>
      <c r="BTE135" s="129"/>
      <c r="BTF135" s="129"/>
      <c r="BTG135" s="129"/>
      <c r="BTH135" s="129"/>
      <c r="BTI135" s="129"/>
      <c r="BTJ135" s="129"/>
      <c r="BTK135" s="129"/>
      <c r="BTL135" s="129"/>
      <c r="BTM135" s="129"/>
      <c r="BTN135" s="129"/>
      <c r="BTO135" s="129"/>
      <c r="BTP135" s="129"/>
      <c r="BTQ135" s="129"/>
      <c r="BTR135" s="129"/>
      <c r="BTS135" s="129"/>
      <c r="BTT135" s="129"/>
      <c r="BTU135" s="129"/>
      <c r="BTV135" s="129"/>
      <c r="BTW135" s="129"/>
      <c r="BTX135" s="129"/>
      <c r="BTY135" s="129"/>
      <c r="BTZ135" s="129"/>
      <c r="BUA135" s="129"/>
      <c r="BUB135" s="129"/>
      <c r="BUC135" s="129"/>
      <c r="BUD135" s="129"/>
      <c r="BUE135" s="129"/>
      <c r="BUF135" s="129"/>
      <c r="BUG135" s="129"/>
      <c r="BUH135" s="129"/>
      <c r="BUI135" s="129"/>
      <c r="BUJ135" s="129"/>
      <c r="BUK135" s="129"/>
      <c r="BUL135" s="129"/>
      <c r="BUM135" s="129"/>
      <c r="BUN135" s="129"/>
      <c r="BUO135" s="129"/>
      <c r="BUP135" s="129"/>
      <c r="BUQ135" s="129"/>
      <c r="BUR135" s="129"/>
      <c r="BUS135" s="129"/>
      <c r="BUT135" s="129"/>
      <c r="BUU135" s="129"/>
      <c r="BUV135" s="129"/>
      <c r="BUW135" s="129"/>
      <c r="BUX135" s="129"/>
      <c r="BUY135" s="129"/>
      <c r="BUZ135" s="129"/>
      <c r="BVA135" s="129"/>
      <c r="BVB135" s="129"/>
      <c r="BVC135" s="129"/>
      <c r="BVD135" s="129"/>
      <c r="BVE135" s="129"/>
      <c r="BVF135" s="129"/>
      <c r="BVG135" s="129"/>
      <c r="BVH135" s="129"/>
      <c r="BVI135" s="129"/>
      <c r="BVJ135" s="129"/>
      <c r="BVK135" s="129"/>
      <c r="BVL135" s="129"/>
      <c r="BVM135" s="129"/>
      <c r="BVN135" s="129"/>
      <c r="BVO135" s="129"/>
      <c r="BVP135" s="129"/>
      <c r="BVQ135" s="129"/>
      <c r="BVR135" s="129"/>
      <c r="BVS135" s="129"/>
      <c r="BVT135" s="129"/>
      <c r="BVU135" s="129"/>
      <c r="BVV135" s="129"/>
      <c r="BVW135" s="129"/>
      <c r="BVX135" s="129"/>
      <c r="BVY135" s="129"/>
      <c r="BVZ135" s="129"/>
      <c r="BWA135" s="129"/>
      <c r="BWB135" s="129"/>
      <c r="BWC135" s="129"/>
      <c r="BWD135" s="129"/>
      <c r="BWE135" s="129"/>
      <c r="BWF135" s="129"/>
      <c r="BWG135" s="129"/>
      <c r="BWH135" s="129"/>
      <c r="BWI135" s="129"/>
      <c r="BWJ135" s="129"/>
      <c r="BWK135" s="129"/>
      <c r="BWL135" s="129"/>
      <c r="BWM135" s="129"/>
      <c r="BWN135" s="129"/>
      <c r="BWO135" s="129"/>
      <c r="BWP135" s="129"/>
      <c r="BWQ135" s="129"/>
      <c r="BWR135" s="129"/>
      <c r="BWS135" s="129"/>
      <c r="BWT135" s="129"/>
      <c r="BWU135" s="129"/>
      <c r="BWV135" s="129"/>
      <c r="BWW135" s="129"/>
      <c r="BWX135" s="129"/>
      <c r="BWY135" s="129"/>
      <c r="BWZ135" s="129"/>
      <c r="BXA135" s="129"/>
      <c r="BXB135" s="129"/>
      <c r="BXC135" s="129"/>
      <c r="BXD135" s="129"/>
      <c r="BXE135" s="129"/>
      <c r="BXF135" s="129"/>
      <c r="BXG135" s="129"/>
      <c r="BXH135" s="129"/>
      <c r="BXI135" s="129"/>
      <c r="BXJ135" s="129"/>
      <c r="BXK135" s="129"/>
      <c r="BXL135" s="129"/>
      <c r="BXM135" s="129"/>
      <c r="BXN135" s="129"/>
      <c r="BXO135" s="129"/>
      <c r="BXP135" s="129"/>
      <c r="BXQ135" s="129"/>
      <c r="BXR135" s="129"/>
      <c r="BXS135" s="129"/>
      <c r="BXT135" s="129"/>
      <c r="BXU135" s="129"/>
      <c r="BXV135" s="129"/>
      <c r="BXW135" s="129"/>
      <c r="BXX135" s="129"/>
      <c r="BXY135" s="129"/>
      <c r="BXZ135" s="129"/>
      <c r="BYA135" s="129"/>
      <c r="BYB135" s="129"/>
      <c r="BYC135" s="129"/>
      <c r="BYD135" s="129"/>
      <c r="BYE135" s="129"/>
      <c r="BYF135" s="129"/>
      <c r="BYG135" s="129"/>
      <c r="BYH135" s="129"/>
      <c r="BYI135" s="129"/>
      <c r="BYJ135" s="129"/>
      <c r="BYK135" s="129"/>
      <c r="BYL135" s="129"/>
      <c r="BYM135" s="129"/>
      <c r="BYN135" s="129"/>
      <c r="BYO135" s="129"/>
      <c r="BYP135" s="129"/>
      <c r="BYQ135" s="129"/>
      <c r="BYR135" s="129"/>
      <c r="BYS135" s="129"/>
      <c r="BYT135" s="129"/>
      <c r="BYU135" s="129"/>
      <c r="BYV135" s="129"/>
      <c r="BYW135" s="129"/>
      <c r="BYX135" s="129"/>
      <c r="BYY135" s="129"/>
      <c r="BYZ135" s="129"/>
      <c r="BZA135" s="129"/>
      <c r="BZB135" s="129"/>
      <c r="BZC135" s="129"/>
      <c r="BZD135" s="129"/>
      <c r="BZE135" s="129"/>
      <c r="BZF135" s="129"/>
      <c r="BZG135" s="129"/>
      <c r="BZH135" s="129"/>
      <c r="BZI135" s="129"/>
      <c r="BZJ135" s="129"/>
      <c r="BZK135" s="129"/>
      <c r="BZL135" s="129"/>
      <c r="BZM135" s="129"/>
      <c r="BZN135" s="129"/>
      <c r="BZO135" s="129"/>
      <c r="BZP135" s="129"/>
      <c r="BZQ135" s="129"/>
      <c r="BZR135" s="129"/>
      <c r="BZS135" s="129"/>
      <c r="BZT135" s="129"/>
      <c r="BZU135" s="129"/>
      <c r="BZV135" s="129"/>
      <c r="BZW135" s="129"/>
      <c r="BZX135" s="129"/>
      <c r="BZY135" s="129"/>
      <c r="BZZ135" s="129"/>
      <c r="CAA135" s="129"/>
      <c r="CAB135" s="129"/>
      <c r="CAC135" s="129"/>
      <c r="CAD135" s="129"/>
      <c r="CAE135" s="129"/>
      <c r="CAF135" s="129"/>
      <c r="CAG135" s="129"/>
      <c r="CAH135" s="129"/>
      <c r="CAI135" s="129"/>
      <c r="CAJ135" s="129"/>
      <c r="CAK135" s="129"/>
      <c r="CAL135" s="129"/>
      <c r="CAM135" s="129"/>
      <c r="CAN135" s="129"/>
      <c r="CAO135" s="129"/>
      <c r="CAP135" s="129"/>
      <c r="CAQ135" s="129"/>
      <c r="CAR135" s="129"/>
      <c r="CAS135" s="129"/>
      <c r="CAT135" s="129"/>
      <c r="CAU135" s="129"/>
      <c r="CAV135" s="129"/>
      <c r="CAW135" s="129"/>
      <c r="CAX135" s="129"/>
      <c r="CAY135" s="129"/>
      <c r="CAZ135" s="129"/>
      <c r="CBA135" s="129"/>
      <c r="CBB135" s="129"/>
      <c r="CBC135" s="129"/>
      <c r="CBD135" s="129"/>
      <c r="CBE135" s="129"/>
      <c r="CBF135" s="129"/>
      <c r="CBG135" s="129"/>
      <c r="CBH135" s="129"/>
      <c r="CBI135" s="129"/>
      <c r="CBJ135" s="129"/>
      <c r="CBK135" s="129"/>
      <c r="CBL135" s="129"/>
      <c r="CBM135" s="129"/>
      <c r="CBN135" s="129"/>
      <c r="CBO135" s="129"/>
      <c r="CBP135" s="129"/>
      <c r="CBQ135" s="129"/>
      <c r="CBR135" s="129"/>
      <c r="CBS135" s="129"/>
      <c r="CBT135" s="129"/>
      <c r="CBU135" s="129"/>
      <c r="CBV135" s="129"/>
      <c r="CBW135" s="129"/>
      <c r="CBX135" s="129"/>
      <c r="CBY135" s="129"/>
      <c r="CBZ135" s="129"/>
      <c r="CCA135" s="129"/>
      <c r="CCB135" s="129"/>
      <c r="CCC135" s="129"/>
      <c r="CCD135" s="129"/>
      <c r="CCE135" s="129"/>
      <c r="CCF135" s="129"/>
      <c r="CCG135" s="129"/>
      <c r="CCH135" s="129"/>
      <c r="CCI135" s="129"/>
      <c r="CCJ135" s="129"/>
      <c r="CCK135" s="129"/>
      <c r="CCL135" s="129"/>
      <c r="CCM135" s="129"/>
      <c r="CCN135" s="129"/>
      <c r="CCO135" s="129"/>
      <c r="CCP135" s="129"/>
      <c r="CCQ135" s="129"/>
      <c r="CCR135" s="129"/>
      <c r="CCS135" s="129"/>
      <c r="CCT135" s="129"/>
      <c r="CCU135" s="129"/>
      <c r="CCV135" s="129"/>
      <c r="CCW135" s="129"/>
      <c r="CCX135" s="129"/>
      <c r="CCY135" s="129"/>
      <c r="CCZ135" s="129"/>
      <c r="CDA135" s="129"/>
      <c r="CDB135" s="129"/>
      <c r="CDC135" s="129"/>
      <c r="CDD135" s="129"/>
      <c r="CDE135" s="129"/>
      <c r="CDF135" s="129"/>
      <c r="CDG135" s="129"/>
      <c r="CDH135" s="129"/>
      <c r="CDI135" s="129"/>
      <c r="CDJ135" s="129"/>
      <c r="CDK135" s="129"/>
      <c r="CDL135" s="129"/>
      <c r="CDM135" s="129"/>
      <c r="CDN135" s="129"/>
      <c r="CDO135" s="129"/>
      <c r="CDP135" s="129"/>
      <c r="CDQ135" s="129"/>
      <c r="CDR135" s="129"/>
      <c r="CDS135" s="129"/>
      <c r="CDT135" s="129"/>
      <c r="CDU135" s="129"/>
      <c r="CDV135" s="129"/>
      <c r="CDW135" s="129"/>
      <c r="CDX135" s="129"/>
      <c r="CDY135" s="129"/>
      <c r="CDZ135" s="129"/>
      <c r="CEA135" s="129"/>
      <c r="CEB135" s="129"/>
      <c r="CEC135" s="129"/>
      <c r="CED135" s="129"/>
      <c r="CEE135" s="129"/>
      <c r="CEF135" s="129"/>
      <c r="CEG135" s="129"/>
      <c r="CEH135" s="129"/>
      <c r="CEI135" s="129"/>
      <c r="CEJ135" s="129"/>
      <c r="CEK135" s="129"/>
      <c r="CEL135" s="129"/>
      <c r="CEM135" s="129"/>
      <c r="CEN135" s="129"/>
      <c r="CEO135" s="129"/>
      <c r="CEP135" s="129"/>
      <c r="CEQ135" s="129"/>
      <c r="CER135" s="129"/>
      <c r="CES135" s="129"/>
      <c r="CET135" s="129"/>
      <c r="CEU135" s="129"/>
      <c r="CEV135" s="129"/>
      <c r="CEW135" s="129"/>
      <c r="CEX135" s="129"/>
      <c r="CEY135" s="129"/>
      <c r="CEZ135" s="129"/>
      <c r="CFA135" s="129"/>
      <c r="CFB135" s="129"/>
      <c r="CFC135" s="129"/>
      <c r="CFD135" s="129"/>
      <c r="CFE135" s="129"/>
      <c r="CFF135" s="129"/>
      <c r="CFG135" s="129"/>
      <c r="CFH135" s="129"/>
      <c r="CFI135" s="129"/>
      <c r="CFJ135" s="129"/>
      <c r="CFK135" s="129"/>
      <c r="CFL135" s="129"/>
      <c r="CFM135" s="129"/>
      <c r="CFN135" s="129"/>
      <c r="CFO135" s="129"/>
      <c r="CFP135" s="129"/>
      <c r="CFQ135" s="129"/>
      <c r="CFR135" s="129"/>
      <c r="CFS135" s="129"/>
      <c r="CFT135" s="129"/>
      <c r="CFU135" s="129"/>
      <c r="CFV135" s="129"/>
      <c r="CFW135" s="129"/>
      <c r="CFX135" s="129"/>
      <c r="CFY135" s="129"/>
      <c r="CFZ135" s="129"/>
      <c r="CGA135" s="129"/>
      <c r="CGB135" s="129"/>
      <c r="CGC135" s="129"/>
      <c r="CGD135" s="129"/>
      <c r="CGE135" s="129"/>
      <c r="CGF135" s="129"/>
      <c r="CGG135" s="129"/>
      <c r="CGH135" s="129"/>
      <c r="CGI135" s="129"/>
      <c r="CGJ135" s="129"/>
      <c r="CGK135" s="129"/>
      <c r="CGL135" s="129"/>
      <c r="CGM135" s="129"/>
      <c r="CGN135" s="129"/>
      <c r="CGO135" s="129"/>
      <c r="CGP135" s="129"/>
      <c r="CGQ135" s="129"/>
      <c r="CGR135" s="129"/>
      <c r="CGS135" s="129"/>
      <c r="CGT135" s="129"/>
      <c r="CGU135" s="129"/>
      <c r="CGV135" s="129"/>
      <c r="CGW135" s="129"/>
      <c r="CGX135" s="129"/>
      <c r="CGY135" s="129"/>
      <c r="CGZ135" s="129"/>
      <c r="CHA135" s="129"/>
      <c r="CHB135" s="129"/>
      <c r="CHC135" s="129"/>
      <c r="CHD135" s="129"/>
      <c r="CHE135" s="129"/>
      <c r="CHF135" s="129"/>
      <c r="CHG135" s="129"/>
      <c r="CHH135" s="129"/>
      <c r="CHI135" s="129"/>
      <c r="CHJ135" s="129"/>
      <c r="CHK135" s="129"/>
      <c r="CHL135" s="129"/>
      <c r="CHM135" s="129"/>
      <c r="CHN135" s="129"/>
      <c r="CHO135" s="129"/>
      <c r="CHP135" s="129"/>
      <c r="CHQ135" s="129"/>
      <c r="CHR135" s="129"/>
      <c r="CHS135" s="129"/>
      <c r="CHT135" s="129"/>
      <c r="CHU135" s="129"/>
      <c r="CHV135" s="129"/>
      <c r="CHW135" s="129"/>
      <c r="CHX135" s="129"/>
      <c r="CHY135" s="129"/>
      <c r="CHZ135" s="129"/>
      <c r="CIA135" s="129"/>
      <c r="CIB135" s="129"/>
      <c r="CIC135" s="129"/>
      <c r="CID135" s="129"/>
      <c r="CIE135" s="129"/>
      <c r="CIF135" s="129"/>
      <c r="CIG135" s="129"/>
      <c r="CIH135" s="129"/>
      <c r="CII135" s="129"/>
      <c r="CIJ135" s="129"/>
      <c r="CIK135" s="129"/>
      <c r="CIL135" s="129"/>
      <c r="CIM135" s="129"/>
      <c r="CIN135" s="129"/>
      <c r="CIO135" s="129"/>
      <c r="CIP135" s="129"/>
      <c r="CIQ135" s="129"/>
      <c r="CIR135" s="129"/>
      <c r="CIS135" s="129"/>
      <c r="CIT135" s="129"/>
      <c r="CIU135" s="129"/>
      <c r="CIV135" s="129"/>
      <c r="CIW135" s="129"/>
      <c r="CIX135" s="129"/>
      <c r="CIY135" s="129"/>
      <c r="CIZ135" s="129"/>
      <c r="CJA135" s="129"/>
      <c r="CJB135" s="129"/>
      <c r="CJC135" s="129"/>
      <c r="CJD135" s="129"/>
      <c r="CJE135" s="129"/>
      <c r="CJF135" s="129"/>
      <c r="CJG135" s="129"/>
      <c r="CJH135" s="129"/>
      <c r="CJI135" s="129"/>
      <c r="CJJ135" s="129"/>
      <c r="CJK135" s="129"/>
      <c r="CJL135" s="129"/>
      <c r="CJM135" s="129"/>
      <c r="CJN135" s="129"/>
      <c r="CJO135" s="129"/>
      <c r="CJP135" s="129"/>
      <c r="CJQ135" s="129"/>
      <c r="CJR135" s="129"/>
      <c r="CJS135" s="129"/>
      <c r="CJT135" s="129"/>
      <c r="CJU135" s="129"/>
      <c r="CJV135" s="129"/>
      <c r="CJW135" s="129"/>
      <c r="CJX135" s="129"/>
      <c r="CJY135" s="129"/>
      <c r="CJZ135" s="129"/>
      <c r="CKA135" s="129"/>
      <c r="CKB135" s="129"/>
      <c r="CKC135" s="129"/>
      <c r="CKD135" s="129"/>
      <c r="CKE135" s="129"/>
      <c r="CKF135" s="129"/>
      <c r="CKG135" s="129"/>
      <c r="CKH135" s="129"/>
      <c r="CKI135" s="129"/>
      <c r="CKJ135" s="129"/>
      <c r="CKK135" s="129"/>
      <c r="CKL135" s="129"/>
      <c r="CKM135" s="129"/>
      <c r="CKN135" s="129"/>
      <c r="CKO135" s="129"/>
      <c r="CKP135" s="129"/>
      <c r="CKQ135" s="129"/>
      <c r="CKR135" s="129"/>
      <c r="CKS135" s="129"/>
      <c r="CKT135" s="129"/>
      <c r="CKU135" s="129"/>
      <c r="CKV135" s="129"/>
      <c r="CKW135" s="129"/>
      <c r="CKX135" s="129"/>
      <c r="CKY135" s="129"/>
      <c r="CKZ135" s="129"/>
      <c r="CLA135" s="129"/>
      <c r="CLB135" s="129"/>
      <c r="CLC135" s="129"/>
      <c r="CLD135" s="129"/>
      <c r="CLE135" s="129"/>
      <c r="CLF135" s="129"/>
      <c r="CLG135" s="129"/>
      <c r="CLH135" s="129"/>
      <c r="CLI135" s="129"/>
      <c r="CLJ135" s="129"/>
      <c r="CLK135" s="129"/>
      <c r="CLL135" s="129"/>
      <c r="CLM135" s="129"/>
      <c r="CLN135" s="129"/>
      <c r="CLO135" s="129"/>
      <c r="CLP135" s="129"/>
      <c r="CLQ135" s="129"/>
      <c r="CLR135" s="129"/>
      <c r="CLS135" s="129"/>
      <c r="CLT135" s="129"/>
      <c r="CLU135" s="129"/>
      <c r="CLV135" s="129"/>
      <c r="CLW135" s="129"/>
      <c r="CLX135" s="129"/>
      <c r="CLY135" s="129"/>
      <c r="CLZ135" s="129"/>
      <c r="CMA135" s="129"/>
      <c r="CMB135" s="129"/>
      <c r="CMC135" s="129"/>
      <c r="CMD135" s="129"/>
      <c r="CME135" s="129"/>
      <c r="CMF135" s="129"/>
      <c r="CMG135" s="129"/>
      <c r="CMH135" s="129"/>
      <c r="CMI135" s="129"/>
      <c r="CMJ135" s="129"/>
      <c r="CMK135" s="129"/>
      <c r="CML135" s="129"/>
      <c r="CMM135" s="129"/>
      <c r="CMN135" s="129"/>
      <c r="CMO135" s="129"/>
      <c r="CMP135" s="129"/>
      <c r="CMQ135" s="129"/>
      <c r="CMR135" s="129"/>
      <c r="CMS135" s="129"/>
      <c r="CMT135" s="129"/>
      <c r="CMU135" s="129"/>
      <c r="CMV135" s="129"/>
      <c r="CMW135" s="129"/>
      <c r="CMX135" s="129"/>
      <c r="CMY135" s="129"/>
      <c r="CMZ135" s="129"/>
      <c r="CNA135" s="129"/>
      <c r="CNB135" s="129"/>
      <c r="CNC135" s="129"/>
      <c r="CND135" s="129"/>
      <c r="CNE135" s="129"/>
      <c r="CNF135" s="129"/>
      <c r="CNG135" s="129"/>
      <c r="CNH135" s="129"/>
      <c r="CNI135" s="129"/>
      <c r="CNJ135" s="129"/>
      <c r="CNK135" s="129"/>
      <c r="CNL135" s="129"/>
      <c r="CNM135" s="129"/>
      <c r="CNN135" s="129"/>
      <c r="CNO135" s="129"/>
      <c r="CNP135" s="129"/>
      <c r="CNQ135" s="129"/>
      <c r="CNR135" s="129"/>
      <c r="CNS135" s="129"/>
      <c r="CNT135" s="129"/>
      <c r="CNU135" s="129"/>
      <c r="CNV135" s="129"/>
      <c r="CNW135" s="129"/>
      <c r="CNX135" s="129"/>
      <c r="CNY135" s="129"/>
      <c r="CNZ135" s="129"/>
      <c r="COA135" s="129"/>
      <c r="COB135" s="129"/>
      <c r="COC135" s="129"/>
      <c r="COD135" s="129"/>
      <c r="COE135" s="129"/>
      <c r="COF135" s="129"/>
      <c r="COG135" s="129"/>
      <c r="COH135" s="129"/>
      <c r="COI135" s="129"/>
      <c r="COJ135" s="129"/>
      <c r="COK135" s="129"/>
      <c r="COL135" s="129"/>
      <c r="COM135" s="129"/>
      <c r="CON135" s="129"/>
      <c r="COO135" s="129"/>
      <c r="COP135" s="129"/>
      <c r="COQ135" s="129"/>
      <c r="COR135" s="129"/>
      <c r="COS135" s="129"/>
      <c r="COT135" s="129"/>
      <c r="COU135" s="129"/>
      <c r="COV135" s="129"/>
      <c r="COW135" s="129"/>
      <c r="COX135" s="129"/>
      <c r="COY135" s="129"/>
      <c r="COZ135" s="129"/>
      <c r="CPA135" s="129"/>
      <c r="CPB135" s="129"/>
      <c r="CPC135" s="129"/>
      <c r="CPD135" s="129"/>
      <c r="CPE135" s="129"/>
      <c r="CPF135" s="129"/>
      <c r="CPG135" s="129"/>
      <c r="CPH135" s="129"/>
      <c r="CPI135" s="129"/>
      <c r="CPJ135" s="129"/>
      <c r="CPK135" s="129"/>
      <c r="CPL135" s="129"/>
      <c r="CPM135" s="129"/>
      <c r="CPN135" s="129"/>
      <c r="CPO135" s="129"/>
      <c r="CPP135" s="129"/>
      <c r="CPQ135" s="129"/>
      <c r="CPR135" s="129"/>
      <c r="CPS135" s="129"/>
      <c r="CPT135" s="129"/>
      <c r="CPU135" s="129"/>
      <c r="CPV135" s="129"/>
      <c r="CPW135" s="129"/>
      <c r="CPX135" s="129"/>
      <c r="CPY135" s="129"/>
      <c r="CPZ135" s="129"/>
      <c r="CQA135" s="129"/>
      <c r="CQB135" s="129"/>
      <c r="CQC135" s="129"/>
      <c r="CQD135" s="129"/>
      <c r="CQE135" s="129"/>
      <c r="CQF135" s="129"/>
      <c r="CQG135" s="129"/>
      <c r="CQH135" s="129"/>
      <c r="CQI135" s="129"/>
      <c r="CQJ135" s="129"/>
      <c r="CQK135" s="129"/>
      <c r="CQL135" s="129"/>
      <c r="CQM135" s="129"/>
      <c r="CQN135" s="129"/>
      <c r="CQO135" s="129"/>
      <c r="CQP135" s="129"/>
      <c r="CQQ135" s="129"/>
      <c r="CQR135" s="129"/>
      <c r="CQS135" s="129"/>
      <c r="CQT135" s="129"/>
      <c r="CQU135" s="129"/>
      <c r="CQV135" s="129"/>
      <c r="CQW135" s="129"/>
      <c r="CQX135" s="129"/>
      <c r="CQY135" s="129"/>
      <c r="CQZ135" s="129"/>
      <c r="CRA135" s="129"/>
      <c r="CRB135" s="129"/>
      <c r="CRC135" s="129"/>
      <c r="CRD135" s="129"/>
      <c r="CRE135" s="129"/>
      <c r="CRF135" s="129"/>
      <c r="CRG135" s="129"/>
      <c r="CRH135" s="129"/>
      <c r="CRI135" s="129"/>
      <c r="CRJ135" s="129"/>
      <c r="CRK135" s="129"/>
      <c r="CRL135" s="129"/>
      <c r="CRM135" s="129"/>
      <c r="CRN135" s="129"/>
      <c r="CRO135" s="129"/>
      <c r="CRP135" s="129"/>
      <c r="CRQ135" s="129"/>
      <c r="CRR135" s="129"/>
      <c r="CRS135" s="129"/>
      <c r="CRT135" s="129"/>
      <c r="CRU135" s="129"/>
      <c r="CRV135" s="129"/>
      <c r="CRW135" s="129"/>
      <c r="CRX135" s="129"/>
      <c r="CRY135" s="129"/>
      <c r="CRZ135" s="129"/>
      <c r="CSA135" s="129"/>
      <c r="CSB135" s="129"/>
      <c r="CSC135" s="129"/>
      <c r="CSD135" s="129"/>
      <c r="CSE135" s="129"/>
      <c r="CSF135" s="129"/>
      <c r="CSG135" s="129"/>
      <c r="CSH135" s="129"/>
      <c r="CSI135" s="129"/>
      <c r="CSJ135" s="129"/>
      <c r="CSK135" s="129"/>
      <c r="CSL135" s="129"/>
      <c r="CSM135" s="129"/>
      <c r="CSN135" s="129"/>
      <c r="CSO135" s="129"/>
      <c r="CSP135" s="129"/>
      <c r="CSQ135" s="129"/>
      <c r="CSR135" s="129"/>
      <c r="CSS135" s="129"/>
      <c r="CST135" s="129"/>
      <c r="CSU135" s="129"/>
      <c r="CSV135" s="129"/>
      <c r="CSW135" s="129"/>
      <c r="CSX135" s="129"/>
      <c r="CSY135" s="129"/>
      <c r="CSZ135" s="129"/>
      <c r="CTA135" s="129"/>
      <c r="CTB135" s="129"/>
      <c r="CTC135" s="129"/>
      <c r="CTD135" s="129"/>
      <c r="CTE135" s="129"/>
      <c r="CTF135" s="129"/>
      <c r="CTG135" s="129"/>
      <c r="CTH135" s="129"/>
      <c r="CTI135" s="129"/>
      <c r="CTJ135" s="129"/>
      <c r="CTK135" s="129"/>
      <c r="CTL135" s="129"/>
      <c r="CTM135" s="129"/>
      <c r="CTN135" s="129"/>
      <c r="CTO135" s="129"/>
      <c r="CTP135" s="129"/>
      <c r="CTQ135" s="129"/>
      <c r="CTR135" s="129"/>
      <c r="CTS135" s="129"/>
      <c r="CTT135" s="129"/>
      <c r="CTU135" s="129"/>
      <c r="CTV135" s="129"/>
      <c r="CTW135" s="129"/>
      <c r="CTX135" s="129"/>
      <c r="CTY135" s="129"/>
      <c r="CTZ135" s="129"/>
      <c r="CUA135" s="129"/>
      <c r="CUB135" s="129"/>
      <c r="CUC135" s="129"/>
      <c r="CUD135" s="129"/>
      <c r="CUE135" s="129"/>
      <c r="CUF135" s="129"/>
      <c r="CUG135" s="129"/>
      <c r="CUH135" s="129"/>
      <c r="CUI135" s="129"/>
      <c r="CUJ135" s="129"/>
      <c r="CUK135" s="129"/>
      <c r="CUL135" s="129"/>
      <c r="CUM135" s="129"/>
      <c r="CUN135" s="129"/>
      <c r="CUO135" s="129"/>
      <c r="CUP135" s="129"/>
      <c r="CUQ135" s="129"/>
      <c r="CUR135" s="129"/>
      <c r="CUS135" s="129"/>
      <c r="CUT135" s="129"/>
      <c r="CUU135" s="129"/>
      <c r="CUV135" s="129"/>
      <c r="CUW135" s="129"/>
      <c r="CUX135" s="129"/>
      <c r="CUY135" s="129"/>
      <c r="CUZ135" s="129"/>
      <c r="CVA135" s="129"/>
      <c r="CVB135" s="129"/>
      <c r="CVC135" s="129"/>
      <c r="CVD135" s="129"/>
      <c r="CVE135" s="129"/>
      <c r="CVF135" s="129"/>
      <c r="CVG135" s="129"/>
      <c r="CVH135" s="129"/>
      <c r="CVI135" s="129"/>
      <c r="CVJ135" s="129"/>
      <c r="CVK135" s="129"/>
      <c r="CVL135" s="129"/>
      <c r="CVM135" s="129"/>
      <c r="CVN135" s="129"/>
      <c r="CVO135" s="129"/>
      <c r="CVP135" s="129"/>
      <c r="CVQ135" s="129"/>
      <c r="CVR135" s="129"/>
      <c r="CVS135" s="129"/>
      <c r="CVT135" s="129"/>
      <c r="CVU135" s="129"/>
      <c r="CVV135" s="129"/>
      <c r="CVW135" s="129"/>
      <c r="CVX135" s="129"/>
      <c r="CVY135" s="129"/>
      <c r="CVZ135" s="129"/>
      <c r="CWA135" s="129"/>
      <c r="CWB135" s="129"/>
      <c r="CWC135" s="129"/>
      <c r="CWD135" s="129"/>
      <c r="CWE135" s="129"/>
      <c r="CWF135" s="129"/>
      <c r="CWG135" s="129"/>
      <c r="CWH135" s="129"/>
      <c r="CWI135" s="129"/>
      <c r="CWJ135" s="129"/>
      <c r="CWK135" s="129"/>
      <c r="CWL135" s="129"/>
      <c r="CWM135" s="129"/>
      <c r="CWN135" s="129"/>
      <c r="CWO135" s="129"/>
      <c r="CWP135" s="129"/>
      <c r="CWQ135" s="129"/>
      <c r="CWR135" s="129"/>
      <c r="CWS135" s="129"/>
      <c r="CWT135" s="129"/>
      <c r="CWU135" s="129"/>
      <c r="CWV135" s="129"/>
      <c r="CWW135" s="129"/>
      <c r="CWX135" s="129"/>
      <c r="CWY135" s="129"/>
      <c r="CWZ135" s="129"/>
      <c r="CXA135" s="129"/>
      <c r="CXB135" s="129"/>
      <c r="CXC135" s="129"/>
      <c r="CXD135" s="129"/>
      <c r="CXE135" s="129"/>
      <c r="CXF135" s="129"/>
      <c r="CXG135" s="129"/>
      <c r="CXH135" s="129"/>
      <c r="CXI135" s="129"/>
      <c r="CXJ135" s="129"/>
      <c r="CXK135" s="129"/>
      <c r="CXL135" s="129"/>
      <c r="CXM135" s="129"/>
      <c r="CXN135" s="129"/>
      <c r="CXO135" s="129"/>
      <c r="CXP135" s="129"/>
      <c r="CXQ135" s="129"/>
      <c r="CXR135" s="129"/>
      <c r="CXS135" s="129"/>
      <c r="CXT135" s="129"/>
      <c r="CXU135" s="129"/>
      <c r="CXV135" s="129"/>
      <c r="CXW135" s="129"/>
      <c r="CXX135" s="129"/>
      <c r="CXY135" s="129"/>
      <c r="CXZ135" s="129"/>
      <c r="CYA135" s="129"/>
      <c r="CYB135" s="129"/>
      <c r="CYC135" s="129"/>
      <c r="CYD135" s="129"/>
      <c r="CYE135" s="129"/>
      <c r="CYF135" s="129"/>
      <c r="CYG135" s="129"/>
      <c r="CYH135" s="129"/>
      <c r="CYI135" s="129"/>
      <c r="CYJ135" s="129"/>
      <c r="CYK135" s="129"/>
      <c r="CYL135" s="129"/>
      <c r="CYM135" s="129"/>
      <c r="CYN135" s="129"/>
      <c r="CYO135" s="129"/>
      <c r="CYP135" s="129"/>
      <c r="CYQ135" s="129"/>
      <c r="CYR135" s="129"/>
      <c r="CYS135" s="129"/>
      <c r="CYT135" s="129"/>
      <c r="CYU135" s="129"/>
      <c r="CYV135" s="129"/>
      <c r="CYW135" s="129"/>
      <c r="CYX135" s="129"/>
      <c r="CYY135" s="129"/>
      <c r="CYZ135" s="129"/>
      <c r="CZA135" s="129"/>
      <c r="CZB135" s="129"/>
      <c r="CZC135" s="129"/>
      <c r="CZD135" s="129"/>
      <c r="CZE135" s="129"/>
      <c r="CZF135" s="129"/>
      <c r="CZG135" s="129"/>
      <c r="CZH135" s="129"/>
      <c r="CZI135" s="129"/>
      <c r="CZJ135" s="129"/>
      <c r="CZK135" s="129"/>
      <c r="CZL135" s="129"/>
      <c r="CZM135" s="129"/>
      <c r="CZN135" s="129"/>
      <c r="CZO135" s="129"/>
      <c r="CZP135" s="129"/>
      <c r="CZQ135" s="129"/>
      <c r="CZR135" s="129"/>
      <c r="CZS135" s="129"/>
      <c r="CZT135" s="129"/>
      <c r="CZU135" s="129"/>
      <c r="CZV135" s="129"/>
      <c r="CZW135" s="129"/>
      <c r="CZX135" s="129"/>
      <c r="CZY135" s="129"/>
      <c r="CZZ135" s="129"/>
      <c r="DAA135" s="129"/>
      <c r="DAB135" s="129"/>
      <c r="DAC135" s="129"/>
      <c r="DAD135" s="129"/>
      <c r="DAE135" s="129"/>
      <c r="DAF135" s="129"/>
      <c r="DAG135" s="129"/>
      <c r="DAH135" s="129"/>
      <c r="DAI135" s="129"/>
      <c r="DAJ135" s="129"/>
      <c r="DAK135" s="129"/>
      <c r="DAL135" s="129"/>
      <c r="DAM135" s="129"/>
      <c r="DAN135" s="129"/>
      <c r="DAO135" s="129"/>
      <c r="DAP135" s="129"/>
      <c r="DAQ135" s="129"/>
      <c r="DAR135" s="129"/>
      <c r="DAS135" s="129"/>
      <c r="DAT135" s="129"/>
      <c r="DAU135" s="129"/>
      <c r="DAV135" s="129"/>
      <c r="DAW135" s="129"/>
      <c r="DAX135" s="129"/>
      <c r="DAY135" s="129"/>
      <c r="DAZ135" s="129"/>
      <c r="DBA135" s="129"/>
      <c r="DBB135" s="129"/>
      <c r="DBC135" s="129"/>
      <c r="DBD135" s="129"/>
      <c r="DBE135" s="129"/>
      <c r="DBF135" s="129"/>
      <c r="DBG135" s="129"/>
      <c r="DBH135" s="129"/>
      <c r="DBI135" s="129"/>
      <c r="DBJ135" s="129"/>
      <c r="DBK135" s="129"/>
      <c r="DBL135" s="129"/>
      <c r="DBM135" s="129"/>
      <c r="DBN135" s="129"/>
      <c r="DBO135" s="129"/>
      <c r="DBP135" s="129"/>
      <c r="DBQ135" s="129"/>
      <c r="DBR135" s="129"/>
      <c r="DBS135" s="129"/>
      <c r="DBT135" s="129"/>
      <c r="DBU135" s="129"/>
      <c r="DBV135" s="129"/>
      <c r="DBW135" s="129"/>
      <c r="DBX135" s="129"/>
      <c r="DBY135" s="129"/>
      <c r="DBZ135" s="129"/>
      <c r="DCA135" s="129"/>
      <c r="DCB135" s="129"/>
      <c r="DCC135" s="129"/>
      <c r="DCD135" s="129"/>
      <c r="DCE135" s="129"/>
      <c r="DCF135" s="129"/>
      <c r="DCG135" s="129"/>
      <c r="DCH135" s="129"/>
      <c r="DCI135" s="129"/>
      <c r="DCJ135" s="129"/>
      <c r="DCK135" s="129"/>
      <c r="DCL135" s="129"/>
      <c r="DCM135" s="129"/>
      <c r="DCN135" s="129"/>
      <c r="DCO135" s="129"/>
      <c r="DCP135" s="129"/>
      <c r="DCQ135" s="129"/>
      <c r="DCR135" s="129"/>
      <c r="DCS135" s="129"/>
      <c r="DCT135" s="129"/>
      <c r="DCU135" s="129"/>
      <c r="DCV135" s="129"/>
      <c r="DCW135" s="129"/>
      <c r="DCX135" s="129"/>
      <c r="DCY135" s="129"/>
      <c r="DCZ135" s="129"/>
      <c r="DDA135" s="129"/>
      <c r="DDB135" s="129"/>
      <c r="DDC135" s="129"/>
      <c r="DDD135" s="129"/>
      <c r="DDE135" s="129"/>
      <c r="DDF135" s="129"/>
      <c r="DDG135" s="129"/>
      <c r="DDH135" s="129"/>
      <c r="DDI135" s="129"/>
      <c r="DDJ135" s="129"/>
      <c r="DDK135" s="129"/>
      <c r="DDL135" s="129"/>
      <c r="DDM135" s="129"/>
      <c r="DDN135" s="129"/>
      <c r="DDO135" s="129"/>
      <c r="DDP135" s="129"/>
      <c r="DDQ135" s="129"/>
      <c r="DDR135" s="129"/>
      <c r="DDS135" s="129"/>
      <c r="DDT135" s="129"/>
      <c r="DDU135" s="129"/>
      <c r="DDV135" s="129"/>
      <c r="DDW135" s="129"/>
      <c r="DDX135" s="129"/>
      <c r="DDY135" s="129"/>
      <c r="DDZ135" s="129"/>
      <c r="DEA135" s="129"/>
      <c r="DEB135" s="129"/>
      <c r="DEC135" s="129"/>
      <c r="DED135" s="129"/>
      <c r="DEE135" s="129"/>
      <c r="DEF135" s="129"/>
      <c r="DEG135" s="129"/>
      <c r="DEH135" s="129"/>
      <c r="DEI135" s="129"/>
      <c r="DEJ135" s="129"/>
      <c r="DEK135" s="129"/>
      <c r="DEL135" s="129"/>
      <c r="DEM135" s="129"/>
      <c r="DEN135" s="129"/>
      <c r="DEO135" s="129"/>
      <c r="DEP135" s="129"/>
      <c r="DEQ135" s="129"/>
      <c r="DER135" s="129"/>
      <c r="DES135" s="129"/>
      <c r="DET135" s="129"/>
      <c r="DEU135" s="129"/>
      <c r="DEV135" s="129"/>
      <c r="DEW135" s="129"/>
      <c r="DEX135" s="129"/>
      <c r="DEY135" s="129"/>
      <c r="DEZ135" s="129"/>
      <c r="DFA135" s="129"/>
      <c r="DFB135" s="129"/>
      <c r="DFC135" s="129"/>
      <c r="DFD135" s="129"/>
      <c r="DFE135" s="129"/>
      <c r="DFF135" s="129"/>
      <c r="DFG135" s="129"/>
      <c r="DFH135" s="129"/>
      <c r="DFI135" s="129"/>
      <c r="DFJ135" s="129"/>
      <c r="DFK135" s="129"/>
      <c r="DFL135" s="129"/>
      <c r="DFM135" s="129"/>
      <c r="DFN135" s="129"/>
      <c r="DFO135" s="129"/>
      <c r="DFP135" s="129"/>
      <c r="DFQ135" s="129"/>
      <c r="DFR135" s="129"/>
      <c r="DFS135" s="129"/>
      <c r="DFT135" s="129"/>
      <c r="DFU135" s="129"/>
      <c r="DFV135" s="129"/>
      <c r="DFW135" s="129"/>
      <c r="DFX135" s="129"/>
      <c r="DFY135" s="129"/>
      <c r="DFZ135" s="129"/>
      <c r="DGA135" s="129"/>
      <c r="DGB135" s="129"/>
      <c r="DGC135" s="129"/>
      <c r="DGD135" s="129"/>
      <c r="DGE135" s="129"/>
      <c r="DGF135" s="129"/>
      <c r="DGG135" s="129"/>
      <c r="DGH135" s="129"/>
      <c r="DGI135" s="129"/>
      <c r="DGJ135" s="129"/>
      <c r="DGK135" s="129"/>
      <c r="DGL135" s="129"/>
      <c r="DGM135" s="129"/>
      <c r="DGN135" s="129"/>
      <c r="DGO135" s="129"/>
      <c r="DGP135" s="129"/>
      <c r="DGQ135" s="129"/>
      <c r="DGR135" s="129"/>
      <c r="DGS135" s="129"/>
      <c r="DGT135" s="129"/>
      <c r="DGU135" s="129"/>
      <c r="DGV135" s="129"/>
      <c r="DGW135" s="129"/>
      <c r="DGX135" s="129"/>
      <c r="DGY135" s="129"/>
      <c r="DGZ135" s="129"/>
      <c r="DHA135" s="129"/>
      <c r="DHB135" s="129"/>
      <c r="DHC135" s="129"/>
      <c r="DHD135" s="129"/>
      <c r="DHE135" s="129"/>
      <c r="DHF135" s="129"/>
      <c r="DHG135" s="129"/>
      <c r="DHH135" s="129"/>
      <c r="DHI135" s="129"/>
      <c r="DHJ135" s="129"/>
      <c r="DHK135" s="129"/>
      <c r="DHL135" s="129"/>
      <c r="DHM135" s="129"/>
      <c r="DHN135" s="129"/>
      <c r="DHO135" s="129"/>
      <c r="DHP135" s="129"/>
      <c r="DHQ135" s="129"/>
      <c r="DHR135" s="129"/>
      <c r="DHS135" s="129"/>
      <c r="DHT135" s="129"/>
      <c r="DHU135" s="129"/>
      <c r="DHV135" s="129"/>
      <c r="DHW135" s="129"/>
      <c r="DHX135" s="129"/>
      <c r="DHY135" s="129"/>
      <c r="DHZ135" s="129"/>
      <c r="DIA135" s="129"/>
      <c r="DIB135" s="129"/>
      <c r="DIC135" s="129"/>
      <c r="DID135" s="129"/>
      <c r="DIE135" s="129"/>
      <c r="DIF135" s="129"/>
      <c r="DIG135" s="129"/>
      <c r="DIH135" s="129"/>
      <c r="DII135" s="129"/>
      <c r="DIJ135" s="129"/>
      <c r="DIK135" s="129"/>
      <c r="DIL135" s="129"/>
      <c r="DIM135" s="129"/>
      <c r="DIN135" s="129"/>
      <c r="DIO135" s="129"/>
      <c r="DIP135" s="129"/>
      <c r="DIQ135" s="129"/>
      <c r="DIR135" s="129"/>
      <c r="DIS135" s="129"/>
      <c r="DIT135" s="129"/>
      <c r="DIU135" s="129"/>
      <c r="DIV135" s="129"/>
      <c r="DIW135" s="129"/>
      <c r="DIX135" s="129"/>
      <c r="DIY135" s="129"/>
      <c r="DIZ135" s="129"/>
      <c r="DJA135" s="129"/>
      <c r="DJB135" s="129"/>
      <c r="DJC135" s="129"/>
      <c r="DJD135" s="129"/>
      <c r="DJE135" s="129"/>
      <c r="DJF135" s="129"/>
      <c r="DJG135" s="129"/>
      <c r="DJH135" s="129"/>
      <c r="DJI135" s="129"/>
      <c r="DJJ135" s="129"/>
      <c r="DJK135" s="129"/>
      <c r="DJL135" s="129"/>
      <c r="DJM135" s="129"/>
      <c r="DJN135" s="129"/>
      <c r="DJO135" s="129"/>
      <c r="DJP135" s="129"/>
      <c r="DJQ135" s="129"/>
      <c r="DJR135" s="129"/>
      <c r="DJS135" s="129"/>
      <c r="DJT135" s="129"/>
      <c r="DJU135" s="129"/>
      <c r="DJV135" s="129"/>
      <c r="DJW135" s="129"/>
      <c r="DJX135" s="129"/>
      <c r="DJY135" s="129"/>
      <c r="DJZ135" s="129"/>
      <c r="DKA135" s="129"/>
      <c r="DKB135" s="129"/>
      <c r="DKC135" s="129"/>
      <c r="DKD135" s="129"/>
      <c r="DKE135" s="129"/>
      <c r="DKF135" s="129"/>
      <c r="DKG135" s="129"/>
      <c r="DKH135" s="129"/>
      <c r="DKI135" s="129"/>
      <c r="DKJ135" s="129"/>
      <c r="DKK135" s="129"/>
      <c r="DKL135" s="129"/>
      <c r="DKM135" s="129"/>
      <c r="DKN135" s="129"/>
      <c r="DKO135" s="129"/>
      <c r="DKP135" s="129"/>
      <c r="DKQ135" s="129"/>
      <c r="DKR135" s="129"/>
      <c r="DKS135" s="129"/>
      <c r="DKT135" s="129"/>
      <c r="DKU135" s="129"/>
      <c r="DKV135" s="129"/>
      <c r="DKW135" s="129"/>
      <c r="DKX135" s="129"/>
      <c r="DKY135" s="129"/>
      <c r="DKZ135" s="129"/>
      <c r="DLA135" s="129"/>
      <c r="DLB135" s="129"/>
      <c r="DLC135" s="129"/>
      <c r="DLD135" s="129"/>
      <c r="DLE135" s="129"/>
      <c r="DLF135" s="129"/>
      <c r="DLG135" s="129"/>
      <c r="DLH135" s="129"/>
      <c r="DLI135" s="129"/>
      <c r="DLJ135" s="129"/>
      <c r="DLK135" s="129"/>
      <c r="DLL135" s="129"/>
      <c r="DLM135" s="129"/>
      <c r="DLN135" s="129"/>
      <c r="DLO135" s="129"/>
      <c r="DLP135" s="129"/>
      <c r="DLQ135" s="129"/>
      <c r="DLR135" s="129"/>
      <c r="DLS135" s="129"/>
      <c r="DLT135" s="129"/>
      <c r="DLU135" s="129"/>
      <c r="DLV135" s="129"/>
      <c r="DLW135" s="129"/>
      <c r="DLX135" s="129"/>
      <c r="DLY135" s="129"/>
      <c r="DLZ135" s="129"/>
      <c r="DMA135" s="129"/>
      <c r="DMB135" s="129"/>
      <c r="DMC135" s="129"/>
      <c r="DMD135" s="129"/>
      <c r="DME135" s="129"/>
      <c r="DMF135" s="129"/>
      <c r="DMG135" s="129"/>
      <c r="DMH135" s="129"/>
      <c r="DMI135" s="129"/>
      <c r="DMJ135" s="129"/>
      <c r="DMK135" s="129"/>
      <c r="DML135" s="129"/>
      <c r="DMM135" s="129"/>
      <c r="DMN135" s="129"/>
      <c r="DMO135" s="129"/>
      <c r="DMP135" s="129"/>
      <c r="DMQ135" s="129"/>
      <c r="DMR135" s="129"/>
      <c r="DMS135" s="129"/>
      <c r="DMT135" s="129"/>
      <c r="DMU135" s="129"/>
      <c r="DMV135" s="129"/>
      <c r="DMW135" s="129"/>
      <c r="DMX135" s="129"/>
      <c r="DMY135" s="129"/>
      <c r="DMZ135" s="129"/>
      <c r="DNA135" s="129"/>
      <c r="DNB135" s="129"/>
      <c r="DNC135" s="129"/>
      <c r="DND135" s="129"/>
      <c r="DNE135" s="129"/>
      <c r="DNF135" s="129"/>
      <c r="DNG135" s="129"/>
      <c r="DNH135" s="129"/>
      <c r="DNI135" s="129"/>
      <c r="DNJ135" s="129"/>
      <c r="DNK135" s="129"/>
      <c r="DNL135" s="129"/>
      <c r="DNM135" s="129"/>
      <c r="DNN135" s="129"/>
      <c r="DNO135" s="129"/>
      <c r="DNP135" s="129"/>
      <c r="DNQ135" s="129"/>
      <c r="DNR135" s="129"/>
      <c r="DNS135" s="129"/>
      <c r="DNT135" s="129"/>
      <c r="DNU135" s="129"/>
      <c r="DNV135" s="129"/>
      <c r="DNW135" s="129"/>
      <c r="DNX135" s="129"/>
      <c r="DNY135" s="129"/>
      <c r="DNZ135" s="129"/>
      <c r="DOA135" s="129"/>
      <c r="DOB135" s="129"/>
      <c r="DOC135" s="129"/>
      <c r="DOD135" s="129"/>
      <c r="DOE135" s="129"/>
      <c r="DOF135" s="129"/>
      <c r="DOG135" s="129"/>
      <c r="DOH135" s="129"/>
      <c r="DOI135" s="129"/>
      <c r="DOJ135" s="129"/>
      <c r="DOK135" s="129"/>
      <c r="DOL135" s="129"/>
      <c r="DOM135" s="129"/>
      <c r="DON135" s="129"/>
      <c r="DOO135" s="129"/>
      <c r="DOP135" s="129"/>
      <c r="DOQ135" s="129"/>
      <c r="DOR135" s="129"/>
      <c r="DOS135" s="129"/>
      <c r="DOT135" s="129"/>
      <c r="DOU135" s="129"/>
      <c r="DOV135" s="129"/>
      <c r="DOW135" s="129"/>
      <c r="DOX135" s="129"/>
      <c r="DOY135" s="129"/>
      <c r="DOZ135" s="129"/>
      <c r="DPA135" s="129"/>
      <c r="DPB135" s="129"/>
      <c r="DPC135" s="129"/>
      <c r="DPD135" s="129"/>
      <c r="DPE135" s="129"/>
      <c r="DPF135" s="129"/>
      <c r="DPG135" s="129"/>
      <c r="DPH135" s="129"/>
      <c r="DPI135" s="129"/>
      <c r="DPJ135" s="129"/>
      <c r="DPK135" s="129"/>
      <c r="DPL135" s="129"/>
      <c r="DPM135" s="129"/>
      <c r="DPN135" s="129"/>
      <c r="DPO135" s="129"/>
      <c r="DPP135" s="129"/>
      <c r="DPQ135" s="129"/>
      <c r="DPR135" s="129"/>
      <c r="DPS135" s="129"/>
      <c r="DPT135" s="129"/>
      <c r="DPU135" s="129"/>
      <c r="DPV135" s="129"/>
      <c r="DPW135" s="129"/>
      <c r="DPX135" s="129"/>
      <c r="DPY135" s="129"/>
      <c r="DPZ135" s="129"/>
      <c r="DQA135" s="129"/>
      <c r="DQB135" s="129"/>
      <c r="DQC135" s="129"/>
      <c r="DQD135" s="129"/>
      <c r="DQE135" s="129"/>
      <c r="DQF135" s="129"/>
      <c r="DQG135" s="129"/>
      <c r="DQH135" s="129"/>
      <c r="DQI135" s="129"/>
      <c r="DQJ135" s="129"/>
      <c r="DQK135" s="129"/>
      <c r="DQL135" s="129"/>
      <c r="DQM135" s="129"/>
      <c r="DQN135" s="129"/>
      <c r="DQO135" s="129"/>
      <c r="DQP135" s="129"/>
      <c r="DQQ135" s="129"/>
      <c r="DQR135" s="129"/>
      <c r="DQS135" s="129"/>
      <c r="DQT135" s="129"/>
      <c r="DQU135" s="129"/>
      <c r="DQV135" s="129"/>
      <c r="DQW135" s="129"/>
      <c r="DQX135" s="129"/>
      <c r="DQY135" s="129"/>
      <c r="DQZ135" s="129"/>
      <c r="DRA135" s="129"/>
      <c r="DRB135" s="129"/>
      <c r="DRC135" s="129"/>
      <c r="DRD135" s="129"/>
      <c r="DRE135" s="129"/>
      <c r="DRF135" s="129"/>
      <c r="DRG135" s="129"/>
      <c r="DRH135" s="129"/>
      <c r="DRI135" s="129"/>
      <c r="DRJ135" s="129"/>
      <c r="DRK135" s="129"/>
      <c r="DRL135" s="129"/>
      <c r="DRM135" s="129"/>
      <c r="DRN135" s="129"/>
      <c r="DRO135" s="129"/>
      <c r="DRP135" s="129"/>
      <c r="DRQ135" s="129"/>
      <c r="DRR135" s="129"/>
      <c r="DRS135" s="129"/>
      <c r="DRT135" s="129"/>
      <c r="DRU135" s="129"/>
      <c r="DRV135" s="129"/>
      <c r="DRW135" s="129"/>
      <c r="DRX135" s="129"/>
      <c r="DRY135" s="129"/>
      <c r="DRZ135" s="129"/>
      <c r="DSA135" s="129"/>
      <c r="DSB135" s="129"/>
      <c r="DSC135" s="129"/>
      <c r="DSD135" s="129"/>
      <c r="DSE135" s="129"/>
      <c r="DSF135" s="129"/>
      <c r="DSG135" s="129"/>
      <c r="DSH135" s="129"/>
      <c r="DSI135" s="129"/>
      <c r="DSJ135" s="129"/>
      <c r="DSK135" s="129"/>
      <c r="DSL135" s="129"/>
      <c r="DSM135" s="129"/>
      <c r="DSN135" s="129"/>
      <c r="DSO135" s="129"/>
      <c r="DSP135" s="129"/>
      <c r="DSQ135" s="129"/>
      <c r="DSR135" s="129"/>
      <c r="DSS135" s="129"/>
      <c r="DST135" s="129"/>
      <c r="DSU135" s="129"/>
      <c r="DSV135" s="129"/>
      <c r="DSW135" s="129"/>
      <c r="DSX135" s="129"/>
      <c r="DSY135" s="129"/>
      <c r="DSZ135" s="129"/>
      <c r="DTA135" s="129"/>
      <c r="DTB135" s="129"/>
      <c r="DTC135" s="129"/>
      <c r="DTD135" s="129"/>
      <c r="DTE135" s="129"/>
      <c r="DTF135" s="129"/>
      <c r="DTG135" s="129"/>
      <c r="DTH135" s="129"/>
      <c r="DTI135" s="129"/>
      <c r="DTJ135" s="129"/>
      <c r="DTK135" s="129"/>
      <c r="DTL135" s="129"/>
      <c r="DTM135" s="129"/>
      <c r="DTN135" s="129"/>
      <c r="DTO135" s="129"/>
      <c r="DTP135" s="129"/>
      <c r="DTQ135" s="129"/>
      <c r="DTR135" s="129"/>
      <c r="DTS135" s="129"/>
      <c r="DTT135" s="129"/>
      <c r="DTU135" s="129"/>
      <c r="DTV135" s="129"/>
      <c r="DTW135" s="129"/>
      <c r="DTX135" s="129"/>
      <c r="DTY135" s="129"/>
      <c r="DTZ135" s="129"/>
      <c r="DUA135" s="129"/>
      <c r="DUB135" s="129"/>
      <c r="DUC135" s="129"/>
      <c r="DUD135" s="129"/>
      <c r="DUE135" s="129"/>
      <c r="DUF135" s="129"/>
      <c r="DUG135" s="129"/>
      <c r="DUH135" s="129"/>
      <c r="DUI135" s="129"/>
      <c r="DUJ135" s="129"/>
      <c r="DUK135" s="129"/>
      <c r="DUL135" s="129"/>
      <c r="DUM135" s="129"/>
      <c r="DUN135" s="129"/>
      <c r="DUO135" s="129"/>
      <c r="DUP135" s="129"/>
      <c r="DUQ135" s="129"/>
      <c r="DUR135" s="129"/>
      <c r="DUS135" s="129"/>
      <c r="DUT135" s="129"/>
      <c r="DUU135" s="129"/>
      <c r="DUV135" s="129"/>
      <c r="DUW135" s="129"/>
      <c r="DUX135" s="129"/>
      <c r="DUY135" s="129"/>
      <c r="DUZ135" s="129"/>
      <c r="DVA135" s="129"/>
      <c r="DVB135" s="129"/>
      <c r="DVC135" s="129"/>
      <c r="DVD135" s="129"/>
      <c r="DVE135" s="129"/>
      <c r="DVF135" s="129"/>
      <c r="DVG135" s="129"/>
      <c r="DVH135" s="129"/>
      <c r="DVI135" s="129"/>
      <c r="DVJ135" s="129"/>
      <c r="DVK135" s="129"/>
      <c r="DVL135" s="129"/>
      <c r="DVM135" s="129"/>
      <c r="DVN135" s="129"/>
      <c r="DVO135" s="129"/>
      <c r="DVP135" s="129"/>
      <c r="DVQ135" s="129"/>
      <c r="DVR135" s="129"/>
      <c r="DVS135" s="129"/>
      <c r="DVT135" s="129"/>
      <c r="DVU135" s="129"/>
      <c r="DVV135" s="129"/>
      <c r="DVW135" s="129"/>
      <c r="DVX135" s="129"/>
      <c r="DVY135" s="129"/>
      <c r="DVZ135" s="129"/>
      <c r="DWA135" s="129"/>
      <c r="DWB135" s="129"/>
      <c r="DWC135" s="129"/>
      <c r="DWD135" s="129"/>
      <c r="DWE135" s="129"/>
      <c r="DWF135" s="129"/>
      <c r="DWG135" s="129"/>
      <c r="DWH135" s="129"/>
      <c r="DWI135" s="129"/>
      <c r="DWJ135" s="129"/>
      <c r="DWK135" s="129"/>
      <c r="DWL135" s="129"/>
      <c r="DWM135" s="129"/>
      <c r="DWN135" s="129"/>
      <c r="DWO135" s="129"/>
      <c r="DWP135" s="129"/>
      <c r="DWQ135" s="129"/>
      <c r="DWR135" s="129"/>
      <c r="DWS135" s="129"/>
      <c r="DWT135" s="129"/>
      <c r="DWU135" s="129"/>
      <c r="DWV135" s="129"/>
      <c r="DWW135" s="129"/>
      <c r="DWX135" s="129"/>
      <c r="DWY135" s="129"/>
      <c r="DWZ135" s="129"/>
      <c r="DXA135" s="129"/>
      <c r="DXB135" s="129"/>
      <c r="DXC135" s="129"/>
      <c r="DXD135" s="129"/>
      <c r="DXE135" s="129"/>
      <c r="DXF135" s="129"/>
      <c r="DXG135" s="129"/>
      <c r="DXH135" s="129"/>
      <c r="DXI135" s="129"/>
      <c r="DXJ135" s="129"/>
      <c r="DXK135" s="129"/>
      <c r="DXL135" s="129"/>
      <c r="DXM135" s="129"/>
      <c r="DXN135" s="129"/>
      <c r="DXO135" s="129"/>
      <c r="DXP135" s="129"/>
      <c r="DXQ135" s="129"/>
      <c r="DXR135" s="129"/>
      <c r="DXS135" s="129"/>
      <c r="DXT135" s="129"/>
      <c r="DXU135" s="129"/>
      <c r="DXV135" s="129"/>
      <c r="DXW135" s="129"/>
      <c r="DXX135" s="129"/>
      <c r="DXY135" s="129"/>
      <c r="DXZ135" s="129"/>
      <c r="DYA135" s="129"/>
      <c r="DYB135" s="129"/>
      <c r="DYC135" s="129"/>
      <c r="DYD135" s="129"/>
      <c r="DYE135" s="129"/>
      <c r="DYF135" s="129"/>
      <c r="DYG135" s="129"/>
      <c r="DYH135" s="129"/>
      <c r="DYI135" s="129"/>
      <c r="DYJ135" s="129"/>
      <c r="DYK135" s="129"/>
      <c r="DYL135" s="129"/>
      <c r="DYM135" s="129"/>
      <c r="DYN135" s="129"/>
      <c r="DYO135" s="129"/>
      <c r="DYP135" s="129"/>
      <c r="DYQ135" s="129"/>
      <c r="DYR135" s="129"/>
      <c r="DYS135" s="129"/>
      <c r="DYT135" s="129"/>
      <c r="DYU135" s="129"/>
      <c r="DYV135" s="129"/>
      <c r="DYW135" s="129"/>
      <c r="DYX135" s="129"/>
      <c r="DYY135" s="129"/>
      <c r="DYZ135" s="129"/>
      <c r="DZA135" s="129"/>
      <c r="DZB135" s="129"/>
      <c r="DZC135" s="129"/>
      <c r="DZD135" s="129"/>
      <c r="DZE135" s="129"/>
      <c r="DZF135" s="129"/>
      <c r="DZG135" s="129"/>
      <c r="DZH135" s="129"/>
      <c r="DZI135" s="129"/>
      <c r="DZJ135" s="129"/>
      <c r="DZK135" s="129"/>
      <c r="DZL135" s="129"/>
      <c r="DZM135" s="129"/>
      <c r="DZN135" s="129"/>
      <c r="DZO135" s="129"/>
      <c r="DZP135" s="129"/>
      <c r="DZQ135" s="129"/>
      <c r="DZR135" s="129"/>
      <c r="DZS135" s="129"/>
      <c r="DZT135" s="129"/>
      <c r="DZU135" s="129"/>
      <c r="DZV135" s="129"/>
      <c r="DZW135" s="129"/>
      <c r="DZX135" s="129"/>
      <c r="DZY135" s="129"/>
      <c r="DZZ135" s="129"/>
      <c r="EAA135" s="129"/>
      <c r="EAB135" s="129"/>
      <c r="EAC135" s="129"/>
      <c r="EAD135" s="129"/>
      <c r="EAE135" s="129"/>
      <c r="EAF135" s="129"/>
      <c r="EAG135" s="129"/>
      <c r="EAH135" s="129"/>
      <c r="EAI135" s="129"/>
      <c r="EAJ135" s="129"/>
      <c r="EAK135" s="129"/>
      <c r="EAL135" s="129"/>
      <c r="EAM135" s="129"/>
      <c r="EAN135" s="129"/>
      <c r="EAO135" s="129"/>
      <c r="EAP135" s="129"/>
      <c r="EAQ135" s="129"/>
      <c r="EAR135" s="129"/>
      <c r="EAS135" s="129"/>
      <c r="EAT135" s="129"/>
      <c r="EAU135" s="129"/>
      <c r="EAV135" s="129"/>
      <c r="EAW135" s="129"/>
      <c r="EAX135" s="129"/>
      <c r="EAY135" s="129"/>
      <c r="EAZ135" s="129"/>
      <c r="EBA135" s="129"/>
      <c r="EBB135" s="129"/>
      <c r="EBC135" s="129"/>
      <c r="EBD135" s="129"/>
      <c r="EBE135" s="129"/>
      <c r="EBF135" s="129"/>
      <c r="EBG135" s="129"/>
      <c r="EBH135" s="129"/>
      <c r="EBI135" s="129"/>
      <c r="EBJ135" s="129"/>
      <c r="EBK135" s="129"/>
      <c r="EBL135" s="129"/>
      <c r="EBM135" s="129"/>
      <c r="EBN135" s="129"/>
      <c r="EBO135" s="129"/>
      <c r="EBP135" s="129"/>
      <c r="EBQ135" s="129"/>
      <c r="EBR135" s="129"/>
      <c r="EBS135" s="129"/>
      <c r="EBT135" s="129"/>
      <c r="EBU135" s="129"/>
      <c r="EBV135" s="129"/>
      <c r="EBW135" s="129"/>
      <c r="EBX135" s="129"/>
      <c r="EBY135" s="129"/>
      <c r="EBZ135" s="129"/>
      <c r="ECA135" s="129"/>
      <c r="ECB135" s="129"/>
      <c r="ECC135" s="129"/>
      <c r="ECD135" s="129"/>
      <c r="ECE135" s="129"/>
      <c r="ECF135" s="129"/>
      <c r="ECG135" s="129"/>
      <c r="ECH135" s="129"/>
      <c r="ECI135" s="129"/>
      <c r="ECJ135" s="129"/>
      <c r="ECK135" s="129"/>
      <c r="ECL135" s="129"/>
      <c r="ECM135" s="129"/>
      <c r="ECN135" s="129"/>
      <c r="ECO135" s="129"/>
      <c r="ECP135" s="129"/>
      <c r="ECQ135" s="129"/>
      <c r="ECR135" s="129"/>
      <c r="ECS135" s="129"/>
      <c r="ECT135" s="129"/>
      <c r="ECU135" s="129"/>
      <c r="ECV135" s="129"/>
      <c r="ECW135" s="129"/>
      <c r="ECX135" s="129"/>
      <c r="ECY135" s="129"/>
      <c r="ECZ135" s="129"/>
      <c r="EDA135" s="129"/>
      <c r="EDB135" s="129"/>
      <c r="EDC135" s="129"/>
      <c r="EDD135" s="129"/>
      <c r="EDE135" s="129"/>
      <c r="EDF135" s="129"/>
      <c r="EDG135" s="129"/>
      <c r="EDH135" s="129"/>
      <c r="EDI135" s="129"/>
      <c r="EDJ135" s="129"/>
      <c r="EDK135" s="129"/>
      <c r="EDL135" s="129"/>
      <c r="EDM135" s="129"/>
      <c r="EDN135" s="129"/>
      <c r="EDO135" s="129"/>
      <c r="EDP135" s="129"/>
      <c r="EDQ135" s="129"/>
      <c r="EDR135" s="129"/>
      <c r="EDS135" s="129"/>
      <c r="EDT135" s="129"/>
      <c r="EDU135" s="129"/>
      <c r="EDV135" s="129"/>
      <c r="EDW135" s="129"/>
      <c r="EDX135" s="129"/>
      <c r="EDY135" s="129"/>
      <c r="EDZ135" s="129"/>
      <c r="EEA135" s="129"/>
      <c r="EEB135" s="129"/>
      <c r="EEC135" s="129"/>
      <c r="EED135" s="129"/>
      <c r="EEE135" s="129"/>
      <c r="EEF135" s="129"/>
      <c r="EEG135" s="129"/>
      <c r="EEH135" s="129"/>
      <c r="EEI135" s="129"/>
      <c r="EEJ135" s="129"/>
      <c r="EEK135" s="129"/>
      <c r="EEL135" s="129"/>
      <c r="EEM135" s="129"/>
      <c r="EEN135" s="129"/>
      <c r="EEO135" s="129"/>
      <c r="EEP135" s="129"/>
      <c r="EEQ135" s="129"/>
      <c r="EER135" s="129"/>
      <c r="EES135" s="129"/>
      <c r="EET135" s="129"/>
      <c r="EEU135" s="129"/>
      <c r="EEV135" s="129"/>
      <c r="EEW135" s="129"/>
      <c r="EEX135" s="129"/>
      <c r="EEY135" s="129"/>
      <c r="EEZ135" s="129"/>
      <c r="EFA135" s="129"/>
      <c r="EFB135" s="129"/>
      <c r="EFC135" s="129"/>
      <c r="EFD135" s="129"/>
      <c r="EFE135" s="129"/>
      <c r="EFF135" s="129"/>
      <c r="EFG135" s="129"/>
      <c r="EFH135" s="129"/>
      <c r="EFI135" s="129"/>
      <c r="EFJ135" s="129"/>
      <c r="EFK135" s="129"/>
      <c r="EFL135" s="129"/>
      <c r="EFM135" s="129"/>
      <c r="EFN135" s="129"/>
      <c r="EFO135" s="129"/>
      <c r="EFP135" s="129"/>
      <c r="EFQ135" s="129"/>
      <c r="EFR135" s="129"/>
      <c r="EFS135" s="129"/>
      <c r="EFT135" s="129"/>
      <c r="EFU135" s="129"/>
      <c r="EFV135" s="129"/>
      <c r="EFW135" s="129"/>
      <c r="EFX135" s="129"/>
      <c r="EFY135" s="129"/>
      <c r="EFZ135" s="129"/>
      <c r="EGA135" s="129"/>
      <c r="EGB135" s="129"/>
      <c r="EGC135" s="129"/>
      <c r="EGD135" s="129"/>
      <c r="EGE135" s="129"/>
      <c r="EGF135" s="129"/>
      <c r="EGG135" s="129"/>
      <c r="EGH135" s="129"/>
      <c r="EGI135" s="129"/>
      <c r="EGJ135" s="129"/>
      <c r="EGK135" s="129"/>
      <c r="EGL135" s="129"/>
      <c r="EGM135" s="129"/>
      <c r="EGN135" s="129"/>
      <c r="EGO135" s="129"/>
      <c r="EGP135" s="129"/>
      <c r="EGQ135" s="129"/>
      <c r="EGR135" s="129"/>
      <c r="EGS135" s="129"/>
      <c r="EGT135" s="129"/>
      <c r="EGU135" s="129"/>
      <c r="EGV135" s="129"/>
      <c r="EGW135" s="129"/>
      <c r="EGX135" s="129"/>
      <c r="EGY135" s="129"/>
      <c r="EGZ135" s="129"/>
      <c r="EHA135" s="129"/>
      <c r="EHB135" s="129"/>
      <c r="EHC135" s="129"/>
      <c r="EHD135" s="129"/>
      <c r="EHE135" s="129"/>
      <c r="EHF135" s="129"/>
      <c r="EHG135" s="129"/>
      <c r="EHH135" s="129"/>
      <c r="EHI135" s="129"/>
      <c r="EHJ135" s="129"/>
      <c r="EHK135" s="129"/>
      <c r="EHL135" s="129"/>
      <c r="EHM135" s="129"/>
      <c r="EHN135" s="129"/>
      <c r="EHO135" s="129"/>
      <c r="EHP135" s="129"/>
      <c r="EHQ135" s="129"/>
      <c r="EHR135" s="129"/>
      <c r="EHS135" s="129"/>
      <c r="EHT135" s="129"/>
      <c r="EHU135" s="129"/>
      <c r="EHV135" s="129"/>
      <c r="EHW135" s="129"/>
      <c r="EHX135" s="129"/>
      <c r="EHY135" s="129"/>
      <c r="EHZ135" s="129"/>
      <c r="EIA135" s="129"/>
      <c r="EIB135" s="129"/>
      <c r="EIC135" s="129"/>
      <c r="EID135" s="129"/>
      <c r="EIE135" s="129"/>
      <c r="EIF135" s="129"/>
      <c r="EIG135" s="129"/>
      <c r="EIH135" s="129"/>
      <c r="EII135" s="129"/>
      <c r="EIJ135" s="129"/>
      <c r="EIK135" s="129"/>
      <c r="EIL135" s="129"/>
      <c r="EIM135" s="129"/>
      <c r="EIN135" s="129"/>
      <c r="EIO135" s="129"/>
      <c r="EIP135" s="129"/>
      <c r="EIQ135" s="129"/>
      <c r="EIR135" s="129"/>
      <c r="EIS135" s="129"/>
      <c r="EIT135" s="129"/>
      <c r="EIU135" s="129"/>
      <c r="EIV135" s="129"/>
      <c r="EIW135" s="129"/>
      <c r="EIX135" s="129"/>
      <c r="EIY135" s="129"/>
      <c r="EIZ135" s="129"/>
      <c r="EJA135" s="129"/>
      <c r="EJB135" s="129"/>
      <c r="EJC135" s="129"/>
      <c r="EJD135" s="129"/>
      <c r="EJE135" s="129"/>
      <c r="EJF135" s="129"/>
      <c r="EJG135" s="129"/>
      <c r="EJH135" s="129"/>
      <c r="EJI135" s="129"/>
      <c r="EJJ135" s="129"/>
      <c r="EJK135" s="129"/>
      <c r="EJL135" s="129"/>
      <c r="EJM135" s="129"/>
      <c r="EJN135" s="129"/>
      <c r="EJO135" s="129"/>
      <c r="EJP135" s="129"/>
      <c r="EJQ135" s="129"/>
      <c r="EJR135" s="129"/>
      <c r="EJS135" s="129"/>
      <c r="EJT135" s="129"/>
      <c r="EJU135" s="129"/>
      <c r="EJV135" s="129"/>
      <c r="EJW135" s="129"/>
      <c r="EJX135" s="129"/>
      <c r="EJY135" s="129"/>
      <c r="EJZ135" s="129"/>
      <c r="EKA135" s="129"/>
      <c r="EKB135" s="129"/>
      <c r="EKC135" s="129"/>
      <c r="EKD135" s="129"/>
      <c r="EKE135" s="129"/>
      <c r="EKF135" s="129"/>
      <c r="EKG135" s="129"/>
      <c r="EKH135" s="129"/>
      <c r="EKI135" s="129"/>
      <c r="EKJ135" s="129"/>
      <c r="EKK135" s="129"/>
      <c r="EKL135" s="129"/>
      <c r="EKM135" s="129"/>
      <c r="EKN135" s="129"/>
      <c r="EKO135" s="129"/>
      <c r="EKP135" s="129"/>
      <c r="EKQ135" s="129"/>
      <c r="EKR135" s="129"/>
      <c r="EKS135" s="129"/>
      <c r="EKT135" s="129"/>
      <c r="EKU135" s="129"/>
      <c r="EKV135" s="129"/>
      <c r="EKW135" s="129"/>
      <c r="EKX135" s="129"/>
      <c r="EKY135" s="129"/>
      <c r="EKZ135" s="129"/>
      <c r="ELA135" s="129"/>
      <c r="ELB135" s="129"/>
      <c r="ELC135" s="129"/>
      <c r="ELD135" s="129"/>
      <c r="ELE135" s="129"/>
      <c r="ELF135" s="129"/>
      <c r="ELG135" s="129"/>
      <c r="ELH135" s="129"/>
      <c r="ELI135" s="129"/>
      <c r="ELJ135" s="129"/>
      <c r="ELK135" s="129"/>
      <c r="ELL135" s="129"/>
      <c r="ELM135" s="129"/>
      <c r="ELN135" s="129"/>
      <c r="ELO135" s="129"/>
      <c r="ELP135" s="129"/>
      <c r="ELQ135" s="129"/>
      <c r="ELR135" s="129"/>
      <c r="ELS135" s="129"/>
      <c r="ELT135" s="129"/>
      <c r="ELU135" s="129"/>
      <c r="ELV135" s="129"/>
      <c r="ELW135" s="129"/>
      <c r="ELX135" s="129"/>
      <c r="ELY135" s="129"/>
      <c r="ELZ135" s="129"/>
      <c r="EMA135" s="129"/>
      <c r="EMB135" s="129"/>
      <c r="EMC135" s="129"/>
      <c r="EMD135" s="129"/>
      <c r="EME135" s="129"/>
      <c r="EMF135" s="129"/>
      <c r="EMG135" s="129"/>
      <c r="EMH135" s="129"/>
      <c r="EMI135" s="129"/>
      <c r="EMJ135" s="129"/>
      <c r="EMK135" s="129"/>
      <c r="EML135" s="129"/>
      <c r="EMM135" s="129"/>
      <c r="EMN135" s="129"/>
      <c r="EMO135" s="129"/>
      <c r="EMP135" s="129"/>
      <c r="EMQ135" s="129"/>
      <c r="EMR135" s="129"/>
      <c r="EMS135" s="129"/>
      <c r="EMT135" s="129"/>
      <c r="EMU135" s="129"/>
      <c r="EMV135" s="129"/>
      <c r="EMW135" s="129"/>
      <c r="EMX135" s="129"/>
      <c r="EMY135" s="129"/>
      <c r="EMZ135" s="129"/>
      <c r="ENA135" s="129"/>
      <c r="ENB135" s="129"/>
      <c r="ENC135" s="129"/>
      <c r="END135" s="129"/>
      <c r="ENE135" s="129"/>
      <c r="ENF135" s="129"/>
      <c r="ENG135" s="129"/>
      <c r="ENH135" s="129"/>
      <c r="ENI135" s="129"/>
      <c r="ENJ135" s="129"/>
      <c r="ENK135" s="129"/>
      <c r="ENL135" s="129"/>
      <c r="ENM135" s="129"/>
      <c r="ENN135" s="129"/>
      <c r="ENO135" s="129"/>
      <c r="ENP135" s="129"/>
      <c r="ENQ135" s="129"/>
      <c r="ENR135" s="129"/>
      <c r="ENS135" s="129"/>
      <c r="ENT135" s="129"/>
      <c r="ENU135" s="129"/>
      <c r="ENV135" s="129"/>
      <c r="ENW135" s="129"/>
      <c r="ENX135" s="129"/>
      <c r="ENY135" s="129"/>
      <c r="ENZ135" s="129"/>
      <c r="EOA135" s="129"/>
      <c r="EOB135" s="129"/>
      <c r="EOC135" s="129"/>
      <c r="EOD135" s="129"/>
      <c r="EOE135" s="129"/>
      <c r="EOF135" s="129"/>
      <c r="EOG135" s="129"/>
      <c r="EOH135" s="129"/>
      <c r="EOI135" s="129"/>
      <c r="EOJ135" s="129"/>
      <c r="EOK135" s="129"/>
      <c r="EOL135" s="129"/>
      <c r="EOM135" s="129"/>
      <c r="EON135" s="129"/>
      <c r="EOO135" s="129"/>
      <c r="EOP135" s="129"/>
      <c r="EOQ135" s="129"/>
      <c r="EOR135" s="129"/>
      <c r="EOS135" s="129"/>
      <c r="EOT135" s="129"/>
      <c r="EOU135" s="129"/>
      <c r="EOV135" s="129"/>
      <c r="EOW135" s="129"/>
      <c r="EOX135" s="129"/>
      <c r="EOY135" s="129"/>
      <c r="EOZ135" s="129"/>
      <c r="EPA135" s="129"/>
      <c r="EPB135" s="129"/>
      <c r="EPC135" s="129"/>
      <c r="EPD135" s="129"/>
      <c r="EPE135" s="129"/>
      <c r="EPF135" s="129"/>
      <c r="EPG135" s="129"/>
      <c r="EPH135" s="129"/>
      <c r="EPI135" s="129"/>
      <c r="EPJ135" s="129"/>
      <c r="EPK135" s="129"/>
      <c r="EPL135" s="129"/>
      <c r="EPM135" s="129"/>
      <c r="EPN135" s="129"/>
      <c r="EPO135" s="129"/>
      <c r="EPP135" s="129"/>
      <c r="EPQ135" s="129"/>
      <c r="EPR135" s="129"/>
      <c r="EPS135" s="129"/>
      <c r="EPT135" s="129"/>
      <c r="EPU135" s="129"/>
      <c r="EPV135" s="129"/>
      <c r="EPW135" s="129"/>
      <c r="EPX135" s="129"/>
      <c r="EPY135" s="129"/>
      <c r="EPZ135" s="129"/>
      <c r="EQA135" s="129"/>
      <c r="EQB135" s="129"/>
      <c r="EQC135" s="129"/>
      <c r="EQD135" s="129"/>
      <c r="EQE135" s="129"/>
      <c r="EQF135" s="129"/>
      <c r="EQG135" s="129"/>
      <c r="EQH135" s="129"/>
      <c r="EQI135" s="129"/>
      <c r="EQJ135" s="129"/>
      <c r="EQK135" s="129"/>
      <c r="EQL135" s="129"/>
      <c r="EQM135" s="129"/>
      <c r="EQN135" s="129"/>
      <c r="EQO135" s="129"/>
      <c r="EQP135" s="129"/>
      <c r="EQQ135" s="129"/>
      <c r="EQR135" s="129"/>
      <c r="EQS135" s="129"/>
      <c r="EQT135" s="129"/>
      <c r="EQU135" s="129"/>
      <c r="EQV135" s="129"/>
      <c r="EQW135" s="129"/>
      <c r="EQX135" s="129"/>
      <c r="EQY135" s="129"/>
      <c r="EQZ135" s="129"/>
      <c r="ERA135" s="129"/>
      <c r="ERB135" s="129"/>
      <c r="ERC135" s="129"/>
      <c r="ERD135" s="129"/>
      <c r="ERE135" s="129"/>
      <c r="ERF135" s="129"/>
      <c r="ERG135" s="129"/>
      <c r="ERH135" s="129"/>
      <c r="ERI135" s="129"/>
      <c r="ERJ135" s="129"/>
      <c r="ERK135" s="129"/>
      <c r="ERL135" s="129"/>
      <c r="ERM135" s="129"/>
      <c r="ERN135" s="129"/>
      <c r="ERO135" s="129"/>
      <c r="ERP135" s="129"/>
      <c r="ERQ135" s="129"/>
      <c r="ERR135" s="129"/>
      <c r="ERS135" s="129"/>
      <c r="ERT135" s="129"/>
      <c r="ERU135" s="129"/>
      <c r="ERV135" s="129"/>
      <c r="ERW135" s="129"/>
      <c r="ERX135" s="129"/>
      <c r="ERY135" s="129"/>
      <c r="ERZ135" s="129"/>
      <c r="ESA135" s="129"/>
      <c r="ESB135" s="129"/>
      <c r="ESC135" s="129"/>
      <c r="ESD135" s="129"/>
      <c r="ESE135" s="129"/>
      <c r="ESF135" s="129"/>
      <c r="ESG135" s="129"/>
      <c r="ESH135" s="129"/>
      <c r="ESI135" s="129"/>
      <c r="ESJ135" s="129"/>
      <c r="ESK135" s="129"/>
      <c r="ESL135" s="129"/>
      <c r="ESM135" s="129"/>
      <c r="ESN135" s="129"/>
      <c r="ESO135" s="129"/>
      <c r="ESP135" s="129"/>
      <c r="ESQ135" s="129"/>
      <c r="ESR135" s="129"/>
      <c r="ESS135" s="129"/>
      <c r="EST135" s="129"/>
      <c r="ESU135" s="129"/>
      <c r="ESV135" s="129"/>
      <c r="ESW135" s="129"/>
      <c r="ESX135" s="129"/>
      <c r="ESY135" s="129"/>
      <c r="ESZ135" s="129"/>
      <c r="ETA135" s="129"/>
      <c r="ETB135" s="129"/>
      <c r="ETC135" s="129"/>
      <c r="ETD135" s="129"/>
      <c r="ETE135" s="129"/>
      <c r="ETF135" s="129"/>
      <c r="ETG135" s="129"/>
      <c r="ETH135" s="129"/>
      <c r="ETI135" s="129"/>
      <c r="ETJ135" s="129"/>
      <c r="ETK135" s="129"/>
      <c r="ETL135" s="129"/>
      <c r="ETM135" s="129"/>
      <c r="ETN135" s="129"/>
      <c r="ETO135" s="129"/>
      <c r="ETP135" s="129"/>
      <c r="ETQ135" s="129"/>
      <c r="ETR135" s="129"/>
      <c r="ETS135" s="129"/>
      <c r="ETT135" s="129"/>
      <c r="ETU135" s="129"/>
      <c r="ETV135" s="129"/>
      <c r="ETW135" s="129"/>
      <c r="ETX135" s="129"/>
      <c r="ETY135" s="129"/>
      <c r="ETZ135" s="129"/>
      <c r="EUA135" s="129"/>
      <c r="EUB135" s="129"/>
      <c r="EUC135" s="129"/>
      <c r="EUD135" s="129"/>
      <c r="EUE135" s="129"/>
      <c r="EUF135" s="129"/>
      <c r="EUG135" s="129"/>
      <c r="EUH135" s="129"/>
      <c r="EUI135" s="129"/>
      <c r="EUJ135" s="129"/>
      <c r="EUK135" s="129"/>
      <c r="EUL135" s="129"/>
      <c r="EUM135" s="129"/>
      <c r="EUN135" s="129"/>
      <c r="EUO135" s="129"/>
      <c r="EUP135" s="129"/>
      <c r="EUQ135" s="129"/>
      <c r="EUR135" s="129"/>
      <c r="EUS135" s="129"/>
      <c r="EUT135" s="129"/>
      <c r="EUU135" s="129"/>
      <c r="EUV135" s="129"/>
      <c r="EUW135" s="129"/>
      <c r="EUX135" s="129"/>
      <c r="EUY135" s="129"/>
      <c r="EUZ135" s="129"/>
      <c r="EVA135" s="129"/>
      <c r="EVB135" s="129"/>
      <c r="EVC135" s="129"/>
      <c r="EVD135" s="129"/>
      <c r="EVE135" s="129"/>
      <c r="EVF135" s="129"/>
      <c r="EVG135" s="129"/>
      <c r="EVH135" s="129"/>
      <c r="EVI135" s="129"/>
      <c r="EVJ135" s="129"/>
      <c r="EVK135" s="129"/>
      <c r="EVL135" s="129"/>
      <c r="EVM135" s="129"/>
      <c r="EVN135" s="129"/>
      <c r="EVO135" s="129"/>
      <c r="EVP135" s="129"/>
      <c r="EVQ135" s="129"/>
      <c r="EVR135" s="129"/>
      <c r="EVS135" s="129"/>
      <c r="EVT135" s="129"/>
      <c r="EVU135" s="129"/>
      <c r="EVV135" s="129"/>
      <c r="EVW135" s="129"/>
      <c r="EVX135" s="129"/>
      <c r="EVY135" s="129"/>
      <c r="EVZ135" s="129"/>
      <c r="EWA135" s="129"/>
      <c r="EWB135" s="129"/>
      <c r="EWC135" s="129"/>
      <c r="EWD135" s="129"/>
      <c r="EWE135" s="129"/>
      <c r="EWF135" s="129"/>
      <c r="EWG135" s="129"/>
      <c r="EWH135" s="129"/>
      <c r="EWI135" s="129"/>
      <c r="EWJ135" s="129"/>
      <c r="EWK135" s="129"/>
      <c r="EWL135" s="129"/>
      <c r="EWM135" s="129"/>
      <c r="EWN135" s="129"/>
      <c r="EWO135" s="129"/>
      <c r="EWP135" s="129"/>
      <c r="EWQ135" s="129"/>
      <c r="EWR135" s="129"/>
      <c r="EWS135" s="129"/>
      <c r="EWT135" s="129"/>
      <c r="EWU135" s="129"/>
      <c r="EWV135" s="129"/>
      <c r="EWW135" s="129"/>
      <c r="EWX135" s="129"/>
      <c r="EWY135" s="129"/>
      <c r="EWZ135" s="129"/>
      <c r="EXA135" s="129"/>
      <c r="EXB135" s="129"/>
      <c r="EXC135" s="129"/>
      <c r="EXD135" s="129"/>
      <c r="EXE135" s="129"/>
      <c r="EXF135" s="129"/>
      <c r="EXG135" s="129"/>
      <c r="EXH135" s="129"/>
      <c r="EXI135" s="129"/>
      <c r="EXJ135" s="129"/>
      <c r="EXK135" s="129"/>
      <c r="EXL135" s="129"/>
      <c r="EXM135" s="129"/>
      <c r="EXN135" s="129"/>
      <c r="EXO135" s="129"/>
      <c r="EXP135" s="129"/>
      <c r="EXQ135" s="129"/>
      <c r="EXR135" s="129"/>
      <c r="EXS135" s="129"/>
      <c r="EXT135" s="129"/>
      <c r="EXU135" s="129"/>
      <c r="EXV135" s="129"/>
      <c r="EXW135" s="129"/>
      <c r="EXX135" s="129"/>
      <c r="EXY135" s="129"/>
      <c r="EXZ135" s="129"/>
      <c r="EYA135" s="129"/>
      <c r="EYB135" s="129"/>
      <c r="EYC135" s="129"/>
      <c r="EYD135" s="129"/>
      <c r="EYE135" s="129"/>
      <c r="EYF135" s="129"/>
      <c r="EYG135" s="129"/>
      <c r="EYH135" s="129"/>
      <c r="EYI135" s="129"/>
      <c r="EYJ135" s="129"/>
      <c r="EYK135" s="129"/>
      <c r="EYL135" s="129"/>
      <c r="EYM135" s="129"/>
      <c r="EYN135" s="129"/>
      <c r="EYO135" s="129"/>
      <c r="EYP135" s="129"/>
      <c r="EYQ135" s="129"/>
      <c r="EYR135" s="129"/>
      <c r="EYS135" s="129"/>
      <c r="EYT135" s="129"/>
      <c r="EYU135" s="129"/>
      <c r="EYV135" s="129"/>
      <c r="EYW135" s="129"/>
      <c r="EYX135" s="129"/>
      <c r="EYY135" s="129"/>
      <c r="EYZ135" s="129"/>
      <c r="EZA135" s="129"/>
      <c r="EZB135" s="129"/>
      <c r="EZC135" s="129"/>
      <c r="EZD135" s="129"/>
      <c r="EZE135" s="129"/>
      <c r="EZF135" s="129"/>
      <c r="EZG135" s="129"/>
      <c r="EZH135" s="129"/>
      <c r="EZI135" s="129"/>
      <c r="EZJ135" s="129"/>
      <c r="EZK135" s="129"/>
      <c r="EZL135" s="129"/>
      <c r="EZM135" s="129"/>
      <c r="EZN135" s="129"/>
      <c r="EZO135" s="129"/>
      <c r="EZP135" s="129"/>
      <c r="EZQ135" s="129"/>
      <c r="EZR135" s="129"/>
      <c r="EZS135" s="129"/>
      <c r="EZT135" s="129"/>
      <c r="EZU135" s="129"/>
      <c r="EZV135" s="129"/>
      <c r="EZW135" s="129"/>
      <c r="EZX135" s="129"/>
      <c r="EZY135" s="129"/>
      <c r="EZZ135" s="129"/>
      <c r="FAA135" s="129"/>
      <c r="FAB135" s="129"/>
      <c r="FAC135" s="129"/>
      <c r="FAD135" s="129"/>
      <c r="FAE135" s="129"/>
      <c r="FAF135" s="129"/>
      <c r="FAG135" s="129"/>
      <c r="FAH135" s="129"/>
      <c r="FAI135" s="129"/>
      <c r="FAJ135" s="129"/>
      <c r="FAK135" s="129"/>
      <c r="FAL135" s="129"/>
      <c r="FAM135" s="129"/>
      <c r="FAN135" s="129"/>
      <c r="FAO135" s="129"/>
      <c r="FAP135" s="129"/>
      <c r="FAQ135" s="129"/>
      <c r="FAR135" s="129"/>
      <c r="FAS135" s="129"/>
      <c r="FAT135" s="129"/>
      <c r="FAU135" s="129"/>
      <c r="FAV135" s="129"/>
      <c r="FAW135" s="129"/>
      <c r="FAX135" s="129"/>
      <c r="FAY135" s="129"/>
      <c r="FAZ135" s="129"/>
      <c r="FBA135" s="129"/>
      <c r="FBB135" s="129"/>
      <c r="FBC135" s="129"/>
      <c r="FBD135" s="129"/>
      <c r="FBE135" s="129"/>
      <c r="FBF135" s="129"/>
      <c r="FBG135" s="129"/>
      <c r="FBH135" s="129"/>
      <c r="FBI135" s="129"/>
      <c r="FBJ135" s="129"/>
      <c r="FBK135" s="129"/>
      <c r="FBL135" s="129"/>
      <c r="FBM135" s="129"/>
      <c r="FBN135" s="129"/>
      <c r="FBO135" s="129"/>
      <c r="FBP135" s="129"/>
      <c r="FBQ135" s="129"/>
      <c r="FBR135" s="129"/>
      <c r="FBS135" s="129"/>
      <c r="FBT135" s="129"/>
      <c r="FBU135" s="129"/>
      <c r="FBV135" s="129"/>
      <c r="FBW135" s="129"/>
      <c r="FBX135" s="129"/>
      <c r="FBY135" s="129"/>
      <c r="FBZ135" s="129"/>
      <c r="FCA135" s="129"/>
      <c r="FCB135" s="129"/>
      <c r="FCC135" s="129"/>
      <c r="FCD135" s="129"/>
      <c r="FCE135" s="129"/>
      <c r="FCF135" s="129"/>
      <c r="FCG135" s="129"/>
      <c r="FCH135" s="129"/>
      <c r="FCI135" s="129"/>
      <c r="FCJ135" s="129"/>
      <c r="FCK135" s="129"/>
      <c r="FCL135" s="129"/>
      <c r="FCM135" s="129"/>
      <c r="FCN135" s="129"/>
      <c r="FCO135" s="129"/>
      <c r="FCP135" s="129"/>
      <c r="FCQ135" s="129"/>
      <c r="FCR135" s="129"/>
      <c r="FCS135" s="129"/>
      <c r="FCT135" s="129"/>
      <c r="FCU135" s="129"/>
      <c r="FCV135" s="129"/>
      <c r="FCW135" s="129"/>
      <c r="FCX135" s="129"/>
      <c r="FCY135" s="129"/>
      <c r="FCZ135" s="129"/>
      <c r="FDA135" s="129"/>
      <c r="FDB135" s="129"/>
      <c r="FDC135" s="129"/>
      <c r="FDD135" s="129"/>
      <c r="FDE135" s="129"/>
      <c r="FDF135" s="129"/>
      <c r="FDG135" s="129"/>
      <c r="FDH135" s="129"/>
      <c r="FDI135" s="129"/>
      <c r="FDJ135" s="129"/>
      <c r="FDK135" s="129"/>
      <c r="FDL135" s="129"/>
      <c r="FDM135" s="129"/>
      <c r="FDN135" s="129"/>
      <c r="FDO135" s="129"/>
      <c r="FDP135" s="129"/>
      <c r="FDQ135" s="129"/>
      <c r="FDR135" s="129"/>
      <c r="FDS135" s="129"/>
      <c r="FDT135" s="129"/>
      <c r="FDU135" s="129"/>
      <c r="FDV135" s="129"/>
      <c r="FDW135" s="129"/>
      <c r="FDX135" s="129"/>
      <c r="FDY135" s="129"/>
      <c r="FDZ135" s="129"/>
      <c r="FEA135" s="129"/>
      <c r="FEB135" s="129"/>
      <c r="FEC135" s="129"/>
      <c r="FED135" s="129"/>
      <c r="FEE135" s="129"/>
      <c r="FEF135" s="129"/>
      <c r="FEG135" s="129"/>
      <c r="FEH135" s="129"/>
      <c r="FEI135" s="129"/>
      <c r="FEJ135" s="129"/>
      <c r="FEK135" s="129"/>
      <c r="FEL135" s="129"/>
      <c r="FEM135" s="129"/>
      <c r="FEN135" s="129"/>
      <c r="FEO135" s="129"/>
      <c r="FEP135" s="129"/>
      <c r="FEQ135" s="129"/>
      <c r="FER135" s="129"/>
      <c r="FES135" s="129"/>
      <c r="FET135" s="129"/>
      <c r="FEU135" s="129"/>
      <c r="FEV135" s="129"/>
      <c r="FEW135" s="129"/>
      <c r="FEX135" s="129"/>
      <c r="FEY135" s="129"/>
      <c r="FEZ135" s="129"/>
      <c r="FFA135" s="129"/>
      <c r="FFB135" s="129"/>
      <c r="FFC135" s="129"/>
      <c r="FFD135" s="129"/>
      <c r="FFE135" s="129"/>
      <c r="FFF135" s="129"/>
      <c r="FFG135" s="129"/>
      <c r="FFH135" s="129"/>
      <c r="FFI135" s="129"/>
      <c r="FFJ135" s="129"/>
      <c r="FFK135" s="129"/>
      <c r="FFL135" s="129"/>
      <c r="FFM135" s="129"/>
      <c r="FFN135" s="129"/>
      <c r="FFO135" s="129"/>
      <c r="FFP135" s="129"/>
      <c r="FFQ135" s="129"/>
      <c r="FFR135" s="129"/>
      <c r="FFS135" s="129"/>
      <c r="FFT135" s="129"/>
      <c r="FFU135" s="129"/>
      <c r="FFV135" s="129"/>
      <c r="FFW135" s="129"/>
      <c r="FFX135" s="129"/>
      <c r="FFY135" s="129"/>
      <c r="FFZ135" s="129"/>
      <c r="FGA135" s="129"/>
      <c r="FGB135" s="129"/>
      <c r="FGC135" s="129"/>
      <c r="FGD135" s="129"/>
      <c r="FGE135" s="129"/>
      <c r="FGF135" s="129"/>
      <c r="FGG135" s="129"/>
      <c r="FGH135" s="129"/>
      <c r="FGI135" s="129"/>
      <c r="FGJ135" s="129"/>
      <c r="FGK135" s="129"/>
      <c r="FGL135" s="129"/>
      <c r="FGM135" s="129"/>
      <c r="FGN135" s="129"/>
      <c r="FGO135" s="129"/>
      <c r="FGP135" s="129"/>
      <c r="FGQ135" s="129"/>
      <c r="FGR135" s="129"/>
      <c r="FGS135" s="129"/>
      <c r="FGT135" s="129"/>
      <c r="FGU135" s="129"/>
      <c r="FGV135" s="129"/>
      <c r="FGW135" s="129"/>
      <c r="FGX135" s="129"/>
      <c r="FGY135" s="129"/>
      <c r="FGZ135" s="129"/>
      <c r="FHA135" s="129"/>
      <c r="FHB135" s="129"/>
      <c r="FHC135" s="129"/>
      <c r="FHD135" s="129"/>
      <c r="FHE135" s="129"/>
      <c r="FHF135" s="129"/>
      <c r="FHG135" s="129"/>
      <c r="FHH135" s="129"/>
      <c r="FHI135" s="129"/>
      <c r="FHJ135" s="129"/>
      <c r="FHK135" s="129"/>
      <c r="FHL135" s="129"/>
      <c r="FHM135" s="129"/>
      <c r="FHN135" s="129"/>
      <c r="FHO135" s="129"/>
      <c r="FHP135" s="129"/>
      <c r="FHQ135" s="129"/>
      <c r="FHR135" s="129"/>
      <c r="FHS135" s="129"/>
      <c r="FHT135" s="129"/>
      <c r="FHU135" s="129"/>
      <c r="FHV135" s="129"/>
      <c r="FHW135" s="129"/>
      <c r="FHX135" s="129"/>
      <c r="FHY135" s="129"/>
      <c r="FHZ135" s="129"/>
      <c r="FIA135" s="129"/>
      <c r="FIB135" s="129"/>
      <c r="FIC135" s="129"/>
      <c r="FID135" s="129"/>
      <c r="FIE135" s="129"/>
      <c r="FIF135" s="129"/>
      <c r="FIG135" s="129"/>
      <c r="FIH135" s="129"/>
      <c r="FII135" s="129"/>
      <c r="FIJ135" s="129"/>
      <c r="FIK135" s="129"/>
      <c r="FIL135" s="129"/>
      <c r="FIM135" s="129"/>
      <c r="FIN135" s="129"/>
      <c r="FIO135" s="129"/>
      <c r="FIP135" s="129"/>
      <c r="FIQ135" s="129"/>
      <c r="FIR135" s="129"/>
      <c r="FIS135" s="129"/>
      <c r="FIT135" s="129"/>
      <c r="FIU135" s="129"/>
      <c r="FIV135" s="129"/>
      <c r="FIW135" s="129"/>
      <c r="FIX135" s="129"/>
      <c r="FIY135" s="129"/>
      <c r="FIZ135" s="129"/>
      <c r="FJA135" s="129"/>
      <c r="FJB135" s="129"/>
      <c r="FJC135" s="129"/>
      <c r="FJD135" s="129"/>
      <c r="FJE135" s="129"/>
      <c r="FJF135" s="129"/>
      <c r="FJG135" s="129"/>
      <c r="FJH135" s="129"/>
      <c r="FJI135" s="129"/>
      <c r="FJJ135" s="129"/>
      <c r="FJK135" s="129"/>
      <c r="FJL135" s="129"/>
      <c r="FJM135" s="129"/>
      <c r="FJN135" s="129"/>
      <c r="FJO135" s="129"/>
      <c r="FJP135" s="129"/>
      <c r="FJQ135" s="129"/>
      <c r="FJR135" s="129"/>
      <c r="FJS135" s="129"/>
      <c r="FJT135" s="129"/>
      <c r="FJU135" s="129"/>
      <c r="FJV135" s="129"/>
      <c r="FJW135" s="129"/>
      <c r="FJX135" s="129"/>
      <c r="FJY135" s="129"/>
      <c r="FJZ135" s="129"/>
      <c r="FKA135" s="129"/>
      <c r="FKB135" s="129"/>
      <c r="FKC135" s="129"/>
      <c r="FKD135" s="129"/>
      <c r="FKE135" s="129"/>
      <c r="FKF135" s="129"/>
      <c r="FKG135" s="129"/>
      <c r="FKH135" s="129"/>
      <c r="FKI135" s="129"/>
      <c r="FKJ135" s="129"/>
      <c r="FKK135" s="129"/>
      <c r="FKL135" s="129"/>
      <c r="FKM135" s="129"/>
      <c r="FKN135" s="129"/>
      <c r="FKO135" s="129"/>
      <c r="FKP135" s="129"/>
      <c r="FKQ135" s="129"/>
      <c r="FKR135" s="129"/>
      <c r="FKS135" s="129"/>
      <c r="FKT135" s="129"/>
      <c r="FKU135" s="129"/>
      <c r="FKV135" s="129"/>
      <c r="FKW135" s="129"/>
      <c r="FKX135" s="129"/>
      <c r="FKY135" s="129"/>
      <c r="FKZ135" s="129"/>
      <c r="FLA135" s="129"/>
      <c r="FLB135" s="129"/>
      <c r="FLC135" s="129"/>
      <c r="FLD135" s="129"/>
      <c r="FLE135" s="129"/>
      <c r="FLF135" s="129"/>
      <c r="FLG135" s="129"/>
      <c r="FLH135" s="129"/>
      <c r="FLI135" s="129"/>
      <c r="FLJ135" s="129"/>
      <c r="FLK135" s="129"/>
      <c r="FLL135" s="129"/>
      <c r="FLM135" s="129"/>
      <c r="FLN135" s="129"/>
      <c r="FLO135" s="129"/>
      <c r="FLP135" s="129"/>
      <c r="FLQ135" s="129"/>
      <c r="FLR135" s="129"/>
      <c r="FLS135" s="129"/>
      <c r="FLT135" s="129"/>
      <c r="FLU135" s="129"/>
      <c r="FLV135" s="129"/>
      <c r="FLW135" s="129"/>
      <c r="FLX135" s="129"/>
      <c r="FLY135" s="129"/>
      <c r="FLZ135" s="129"/>
      <c r="FMA135" s="129"/>
      <c r="FMB135" s="129"/>
      <c r="FMC135" s="129"/>
      <c r="FMD135" s="129"/>
      <c r="FME135" s="129"/>
      <c r="FMF135" s="129"/>
      <c r="FMG135" s="129"/>
      <c r="FMH135" s="129"/>
      <c r="FMI135" s="129"/>
      <c r="FMJ135" s="129"/>
      <c r="FMK135" s="129"/>
      <c r="FML135" s="129"/>
      <c r="FMM135" s="129"/>
      <c r="FMN135" s="129"/>
      <c r="FMO135" s="129"/>
      <c r="FMP135" s="129"/>
      <c r="FMQ135" s="129"/>
      <c r="FMR135" s="129"/>
      <c r="FMS135" s="129"/>
      <c r="FMT135" s="129"/>
      <c r="FMU135" s="129"/>
      <c r="FMV135" s="129"/>
      <c r="FMW135" s="129"/>
      <c r="FMX135" s="129"/>
      <c r="FMY135" s="129"/>
      <c r="FMZ135" s="129"/>
      <c r="FNA135" s="129"/>
      <c r="FNB135" s="129"/>
      <c r="FNC135" s="129"/>
      <c r="FND135" s="129"/>
      <c r="FNE135" s="129"/>
      <c r="FNF135" s="129"/>
      <c r="FNG135" s="129"/>
      <c r="FNH135" s="129"/>
      <c r="FNI135" s="129"/>
      <c r="FNJ135" s="129"/>
      <c r="FNK135" s="129"/>
      <c r="FNL135" s="129"/>
      <c r="FNM135" s="129"/>
      <c r="FNN135" s="129"/>
      <c r="FNO135" s="129"/>
      <c r="FNP135" s="129"/>
      <c r="FNQ135" s="129"/>
      <c r="FNR135" s="129"/>
      <c r="FNS135" s="129"/>
      <c r="FNT135" s="129"/>
      <c r="FNU135" s="129"/>
      <c r="FNV135" s="129"/>
      <c r="FNW135" s="129"/>
      <c r="FNX135" s="129"/>
      <c r="FNY135" s="129"/>
      <c r="FNZ135" s="129"/>
      <c r="FOA135" s="129"/>
      <c r="FOB135" s="129"/>
      <c r="FOC135" s="129"/>
      <c r="FOD135" s="129"/>
      <c r="FOE135" s="129"/>
      <c r="FOF135" s="129"/>
      <c r="FOG135" s="129"/>
      <c r="FOH135" s="129"/>
      <c r="FOI135" s="129"/>
      <c r="FOJ135" s="129"/>
      <c r="FOK135" s="129"/>
      <c r="FOL135" s="129"/>
      <c r="FOM135" s="129"/>
      <c r="FON135" s="129"/>
      <c r="FOO135" s="129"/>
      <c r="FOP135" s="129"/>
      <c r="FOQ135" s="129"/>
      <c r="FOR135" s="129"/>
      <c r="FOS135" s="129"/>
      <c r="FOT135" s="129"/>
      <c r="FOU135" s="129"/>
      <c r="FOV135" s="129"/>
      <c r="FOW135" s="129"/>
      <c r="FOX135" s="129"/>
      <c r="FOY135" s="129"/>
      <c r="FOZ135" s="129"/>
      <c r="FPA135" s="129"/>
      <c r="FPB135" s="129"/>
      <c r="FPC135" s="129"/>
      <c r="FPD135" s="129"/>
      <c r="FPE135" s="129"/>
      <c r="FPF135" s="129"/>
      <c r="FPG135" s="129"/>
      <c r="FPH135" s="129"/>
      <c r="FPI135" s="129"/>
      <c r="FPJ135" s="129"/>
      <c r="FPK135" s="129"/>
      <c r="FPL135" s="129"/>
      <c r="FPM135" s="129"/>
      <c r="FPN135" s="129"/>
      <c r="FPO135" s="129"/>
      <c r="FPP135" s="129"/>
      <c r="FPQ135" s="129"/>
      <c r="FPR135" s="129"/>
      <c r="FPS135" s="129"/>
      <c r="FPT135" s="129"/>
      <c r="FPU135" s="129"/>
      <c r="FPV135" s="129"/>
      <c r="FPW135" s="129"/>
      <c r="FPX135" s="129"/>
      <c r="FPY135" s="129"/>
      <c r="FPZ135" s="129"/>
      <c r="FQA135" s="129"/>
      <c r="FQB135" s="129"/>
      <c r="FQC135" s="129"/>
      <c r="FQD135" s="129"/>
      <c r="FQE135" s="129"/>
      <c r="FQF135" s="129"/>
      <c r="FQG135" s="129"/>
      <c r="FQH135" s="129"/>
      <c r="FQI135" s="129"/>
      <c r="FQJ135" s="129"/>
      <c r="FQK135" s="129"/>
      <c r="FQL135" s="129"/>
      <c r="FQM135" s="129"/>
      <c r="FQN135" s="129"/>
      <c r="FQO135" s="129"/>
      <c r="FQP135" s="129"/>
      <c r="FQQ135" s="129"/>
      <c r="FQR135" s="129"/>
      <c r="FQS135" s="129"/>
      <c r="FQT135" s="129"/>
      <c r="FQU135" s="129"/>
      <c r="FQV135" s="129"/>
      <c r="FQW135" s="129"/>
      <c r="FQX135" s="129"/>
      <c r="FQY135" s="129"/>
      <c r="FQZ135" s="129"/>
      <c r="FRA135" s="129"/>
      <c r="FRB135" s="129"/>
      <c r="FRC135" s="129"/>
      <c r="FRD135" s="129"/>
      <c r="FRE135" s="129"/>
      <c r="FRF135" s="129"/>
      <c r="FRG135" s="129"/>
      <c r="FRH135" s="129"/>
      <c r="FRI135" s="129"/>
      <c r="FRJ135" s="129"/>
      <c r="FRK135" s="129"/>
      <c r="FRL135" s="129"/>
      <c r="FRM135" s="129"/>
      <c r="FRN135" s="129"/>
      <c r="FRO135" s="129"/>
      <c r="FRP135" s="129"/>
      <c r="FRQ135" s="129"/>
      <c r="FRR135" s="129"/>
      <c r="FRS135" s="129"/>
      <c r="FRT135" s="129"/>
      <c r="FRU135" s="129"/>
      <c r="FRV135" s="129"/>
      <c r="FRW135" s="129"/>
      <c r="FRX135" s="129"/>
      <c r="FRY135" s="129"/>
      <c r="FRZ135" s="129"/>
      <c r="FSA135" s="129"/>
      <c r="FSB135" s="129"/>
      <c r="FSC135" s="129"/>
      <c r="FSD135" s="129"/>
      <c r="FSE135" s="129"/>
      <c r="FSF135" s="129"/>
      <c r="FSG135" s="129"/>
      <c r="FSH135" s="129"/>
      <c r="FSI135" s="129"/>
      <c r="FSJ135" s="129"/>
      <c r="FSK135" s="129"/>
      <c r="FSL135" s="129"/>
      <c r="FSM135" s="129"/>
      <c r="FSN135" s="129"/>
      <c r="FSO135" s="129"/>
      <c r="FSP135" s="129"/>
      <c r="FSQ135" s="129"/>
      <c r="FSR135" s="129"/>
      <c r="FSS135" s="129"/>
      <c r="FST135" s="129"/>
      <c r="FSU135" s="129"/>
      <c r="FSV135" s="129"/>
      <c r="FSW135" s="129"/>
      <c r="FSX135" s="129"/>
      <c r="FSY135" s="129"/>
      <c r="FSZ135" s="129"/>
      <c r="FTA135" s="129"/>
      <c r="FTB135" s="129"/>
      <c r="FTC135" s="129"/>
      <c r="FTD135" s="129"/>
      <c r="FTE135" s="129"/>
      <c r="FTF135" s="129"/>
      <c r="FTG135" s="129"/>
      <c r="FTH135" s="129"/>
      <c r="FTI135" s="129"/>
      <c r="FTJ135" s="129"/>
      <c r="FTK135" s="129"/>
      <c r="FTL135" s="129"/>
      <c r="FTM135" s="129"/>
      <c r="FTN135" s="129"/>
      <c r="FTO135" s="129"/>
      <c r="FTP135" s="129"/>
      <c r="FTQ135" s="129"/>
      <c r="FTR135" s="129"/>
      <c r="FTS135" s="129"/>
      <c r="FTT135" s="129"/>
      <c r="FTU135" s="129"/>
      <c r="FTV135" s="129"/>
      <c r="FTW135" s="129"/>
      <c r="FTX135" s="129"/>
      <c r="FTY135" s="129"/>
      <c r="FTZ135" s="129"/>
      <c r="FUA135" s="129"/>
      <c r="FUB135" s="129"/>
      <c r="FUC135" s="129"/>
      <c r="FUD135" s="129"/>
      <c r="FUE135" s="129"/>
      <c r="FUF135" s="129"/>
      <c r="FUG135" s="129"/>
      <c r="FUH135" s="129"/>
      <c r="FUI135" s="129"/>
      <c r="FUJ135" s="129"/>
      <c r="FUK135" s="129"/>
      <c r="FUL135" s="129"/>
      <c r="FUM135" s="129"/>
      <c r="FUN135" s="129"/>
      <c r="FUO135" s="129"/>
      <c r="FUP135" s="129"/>
      <c r="FUQ135" s="129"/>
      <c r="FUR135" s="129"/>
      <c r="FUS135" s="129"/>
      <c r="FUT135" s="129"/>
      <c r="FUU135" s="129"/>
      <c r="FUV135" s="129"/>
      <c r="FUW135" s="129"/>
      <c r="FUX135" s="129"/>
      <c r="FUY135" s="129"/>
      <c r="FUZ135" s="129"/>
      <c r="FVA135" s="129"/>
      <c r="FVB135" s="129"/>
      <c r="FVC135" s="129"/>
      <c r="FVD135" s="129"/>
      <c r="FVE135" s="129"/>
      <c r="FVF135" s="129"/>
      <c r="FVG135" s="129"/>
      <c r="FVH135" s="129"/>
      <c r="FVI135" s="129"/>
      <c r="FVJ135" s="129"/>
      <c r="FVK135" s="129"/>
      <c r="FVL135" s="129"/>
      <c r="FVM135" s="129"/>
      <c r="FVN135" s="129"/>
      <c r="FVO135" s="129"/>
      <c r="FVP135" s="129"/>
      <c r="FVQ135" s="129"/>
      <c r="FVR135" s="129"/>
      <c r="FVS135" s="129"/>
      <c r="FVT135" s="129"/>
      <c r="FVU135" s="129"/>
      <c r="FVV135" s="129"/>
      <c r="FVW135" s="129"/>
      <c r="FVX135" s="129"/>
      <c r="FVY135" s="129"/>
      <c r="FVZ135" s="129"/>
      <c r="FWA135" s="129"/>
      <c r="FWB135" s="129"/>
      <c r="FWC135" s="129"/>
      <c r="FWD135" s="129"/>
      <c r="FWE135" s="129"/>
      <c r="FWF135" s="129"/>
      <c r="FWG135" s="129"/>
      <c r="FWH135" s="129"/>
      <c r="FWI135" s="129"/>
      <c r="FWJ135" s="129"/>
      <c r="FWK135" s="129"/>
      <c r="FWL135" s="129"/>
      <c r="FWM135" s="129"/>
      <c r="FWN135" s="129"/>
      <c r="FWO135" s="129"/>
      <c r="FWP135" s="129"/>
      <c r="FWQ135" s="129"/>
      <c r="FWR135" s="129"/>
      <c r="FWS135" s="129"/>
      <c r="FWT135" s="129"/>
      <c r="FWU135" s="129"/>
      <c r="FWV135" s="129"/>
      <c r="FWW135" s="129"/>
      <c r="FWX135" s="129"/>
      <c r="FWY135" s="129"/>
      <c r="FWZ135" s="129"/>
      <c r="FXA135" s="129"/>
      <c r="FXB135" s="129"/>
      <c r="FXC135" s="129"/>
      <c r="FXD135" s="129"/>
      <c r="FXE135" s="129"/>
      <c r="FXF135" s="129"/>
      <c r="FXG135" s="129"/>
      <c r="FXH135" s="129"/>
      <c r="FXI135" s="129"/>
      <c r="FXJ135" s="129"/>
      <c r="FXK135" s="129"/>
      <c r="FXL135" s="129"/>
      <c r="FXM135" s="129"/>
      <c r="FXN135" s="129"/>
      <c r="FXO135" s="129"/>
      <c r="FXP135" s="129"/>
      <c r="FXQ135" s="129"/>
      <c r="FXR135" s="129"/>
      <c r="FXS135" s="129"/>
      <c r="FXT135" s="129"/>
      <c r="FXU135" s="129"/>
      <c r="FXV135" s="129"/>
      <c r="FXW135" s="129"/>
      <c r="FXX135" s="129"/>
      <c r="FXY135" s="129"/>
      <c r="FXZ135" s="129"/>
      <c r="FYA135" s="129"/>
      <c r="FYB135" s="129"/>
      <c r="FYC135" s="129"/>
      <c r="FYD135" s="129"/>
      <c r="FYE135" s="129"/>
      <c r="FYF135" s="129"/>
      <c r="FYG135" s="129"/>
      <c r="FYH135" s="129"/>
      <c r="FYI135" s="129"/>
      <c r="FYJ135" s="129"/>
      <c r="FYK135" s="129"/>
      <c r="FYL135" s="129"/>
      <c r="FYM135" s="129"/>
      <c r="FYN135" s="129"/>
      <c r="FYO135" s="129"/>
      <c r="FYP135" s="129"/>
      <c r="FYQ135" s="129"/>
      <c r="FYR135" s="129"/>
      <c r="FYS135" s="129"/>
      <c r="FYT135" s="129"/>
      <c r="FYU135" s="129"/>
      <c r="FYV135" s="129"/>
      <c r="FYW135" s="129"/>
      <c r="FYX135" s="129"/>
      <c r="FYY135" s="129"/>
      <c r="FYZ135" s="129"/>
      <c r="FZA135" s="129"/>
      <c r="FZB135" s="129"/>
      <c r="FZC135" s="129"/>
      <c r="FZD135" s="129"/>
      <c r="FZE135" s="129"/>
      <c r="FZF135" s="129"/>
      <c r="FZG135" s="129"/>
      <c r="FZH135" s="129"/>
      <c r="FZI135" s="129"/>
      <c r="FZJ135" s="129"/>
      <c r="FZK135" s="129"/>
      <c r="FZL135" s="129"/>
      <c r="FZM135" s="129"/>
      <c r="FZN135" s="129"/>
      <c r="FZO135" s="129"/>
      <c r="FZP135" s="129"/>
      <c r="FZQ135" s="129"/>
      <c r="FZR135" s="129"/>
      <c r="FZS135" s="129"/>
      <c r="FZT135" s="129"/>
      <c r="FZU135" s="129"/>
      <c r="FZV135" s="129"/>
      <c r="FZW135" s="129"/>
      <c r="FZX135" s="129"/>
      <c r="FZY135" s="129"/>
      <c r="FZZ135" s="129"/>
      <c r="GAA135" s="129"/>
      <c r="GAB135" s="129"/>
      <c r="GAC135" s="129"/>
      <c r="GAD135" s="129"/>
      <c r="GAE135" s="129"/>
      <c r="GAF135" s="129"/>
      <c r="GAG135" s="129"/>
      <c r="GAH135" s="129"/>
      <c r="GAI135" s="129"/>
      <c r="GAJ135" s="129"/>
      <c r="GAK135" s="129"/>
      <c r="GAL135" s="129"/>
      <c r="GAM135" s="129"/>
      <c r="GAN135" s="129"/>
      <c r="GAO135" s="129"/>
      <c r="GAP135" s="129"/>
      <c r="GAQ135" s="129"/>
      <c r="GAR135" s="129"/>
      <c r="GAS135" s="129"/>
      <c r="GAT135" s="129"/>
      <c r="GAU135" s="129"/>
      <c r="GAV135" s="129"/>
      <c r="GAW135" s="129"/>
      <c r="GAX135" s="129"/>
      <c r="GAY135" s="129"/>
      <c r="GAZ135" s="129"/>
      <c r="GBA135" s="129"/>
      <c r="GBB135" s="129"/>
      <c r="GBC135" s="129"/>
      <c r="GBD135" s="129"/>
      <c r="GBE135" s="129"/>
      <c r="GBF135" s="129"/>
      <c r="GBG135" s="129"/>
      <c r="GBH135" s="129"/>
      <c r="GBI135" s="129"/>
      <c r="GBJ135" s="129"/>
      <c r="GBK135" s="129"/>
      <c r="GBL135" s="129"/>
      <c r="GBM135" s="129"/>
      <c r="GBN135" s="129"/>
      <c r="GBO135" s="129"/>
      <c r="GBP135" s="129"/>
      <c r="GBQ135" s="129"/>
      <c r="GBR135" s="129"/>
      <c r="GBS135" s="129"/>
      <c r="GBT135" s="129"/>
      <c r="GBU135" s="129"/>
      <c r="GBV135" s="129"/>
      <c r="GBW135" s="129"/>
      <c r="GBX135" s="129"/>
      <c r="GBY135" s="129"/>
      <c r="GBZ135" s="129"/>
      <c r="GCA135" s="129"/>
      <c r="GCB135" s="129"/>
      <c r="GCC135" s="129"/>
      <c r="GCD135" s="129"/>
      <c r="GCE135" s="129"/>
      <c r="GCF135" s="129"/>
      <c r="GCG135" s="129"/>
      <c r="GCH135" s="129"/>
      <c r="GCI135" s="129"/>
      <c r="GCJ135" s="129"/>
      <c r="GCK135" s="129"/>
      <c r="GCL135" s="129"/>
      <c r="GCM135" s="129"/>
      <c r="GCN135" s="129"/>
      <c r="GCO135" s="129"/>
      <c r="GCP135" s="129"/>
      <c r="GCQ135" s="129"/>
      <c r="GCR135" s="129"/>
      <c r="GCS135" s="129"/>
      <c r="GCT135" s="129"/>
      <c r="GCU135" s="129"/>
      <c r="GCV135" s="129"/>
      <c r="GCW135" s="129"/>
      <c r="GCX135" s="129"/>
      <c r="GCY135" s="129"/>
      <c r="GCZ135" s="129"/>
      <c r="GDA135" s="129"/>
      <c r="GDB135" s="129"/>
      <c r="GDC135" s="129"/>
      <c r="GDD135" s="129"/>
      <c r="GDE135" s="129"/>
      <c r="GDF135" s="129"/>
      <c r="GDG135" s="129"/>
      <c r="GDH135" s="129"/>
      <c r="GDI135" s="129"/>
      <c r="GDJ135" s="129"/>
      <c r="GDK135" s="129"/>
      <c r="GDL135" s="129"/>
      <c r="GDM135" s="129"/>
      <c r="GDN135" s="129"/>
      <c r="GDO135" s="129"/>
      <c r="GDP135" s="129"/>
      <c r="GDQ135" s="129"/>
      <c r="GDR135" s="129"/>
      <c r="GDS135" s="129"/>
      <c r="GDT135" s="129"/>
      <c r="GDU135" s="129"/>
      <c r="GDV135" s="129"/>
      <c r="GDW135" s="129"/>
      <c r="GDX135" s="129"/>
      <c r="GDY135" s="129"/>
      <c r="GDZ135" s="129"/>
      <c r="GEA135" s="129"/>
      <c r="GEB135" s="129"/>
      <c r="GEC135" s="129"/>
      <c r="GED135" s="129"/>
      <c r="GEE135" s="129"/>
      <c r="GEF135" s="129"/>
      <c r="GEG135" s="129"/>
      <c r="GEH135" s="129"/>
      <c r="GEI135" s="129"/>
      <c r="GEJ135" s="129"/>
      <c r="GEK135" s="129"/>
      <c r="GEL135" s="129"/>
      <c r="GEM135" s="129"/>
      <c r="GEN135" s="129"/>
      <c r="GEO135" s="129"/>
      <c r="GEP135" s="129"/>
      <c r="GEQ135" s="129"/>
      <c r="GER135" s="129"/>
      <c r="GES135" s="129"/>
      <c r="GET135" s="129"/>
      <c r="GEU135" s="129"/>
      <c r="GEV135" s="129"/>
      <c r="GEW135" s="129"/>
      <c r="GEX135" s="129"/>
      <c r="GEY135" s="129"/>
      <c r="GEZ135" s="129"/>
      <c r="GFA135" s="129"/>
      <c r="GFB135" s="129"/>
      <c r="GFC135" s="129"/>
      <c r="GFD135" s="129"/>
      <c r="GFE135" s="129"/>
      <c r="GFF135" s="129"/>
      <c r="GFG135" s="129"/>
      <c r="GFH135" s="129"/>
      <c r="GFI135" s="129"/>
      <c r="GFJ135" s="129"/>
      <c r="GFK135" s="129"/>
      <c r="GFL135" s="129"/>
      <c r="GFM135" s="129"/>
      <c r="GFN135" s="129"/>
      <c r="GFO135" s="129"/>
      <c r="GFP135" s="129"/>
      <c r="GFQ135" s="129"/>
      <c r="GFR135" s="129"/>
      <c r="GFS135" s="129"/>
      <c r="GFT135" s="129"/>
      <c r="GFU135" s="129"/>
      <c r="GFV135" s="129"/>
      <c r="GFW135" s="129"/>
      <c r="GFX135" s="129"/>
      <c r="GFY135" s="129"/>
      <c r="GFZ135" s="129"/>
      <c r="GGA135" s="129"/>
      <c r="GGB135" s="129"/>
      <c r="GGC135" s="129"/>
      <c r="GGD135" s="129"/>
      <c r="GGE135" s="129"/>
      <c r="GGF135" s="129"/>
      <c r="GGG135" s="129"/>
      <c r="GGH135" s="129"/>
      <c r="GGI135" s="129"/>
      <c r="GGJ135" s="129"/>
      <c r="GGK135" s="129"/>
      <c r="GGL135" s="129"/>
      <c r="GGM135" s="129"/>
      <c r="GGN135" s="129"/>
      <c r="GGO135" s="129"/>
      <c r="GGP135" s="129"/>
      <c r="GGQ135" s="129"/>
      <c r="GGR135" s="129"/>
      <c r="GGS135" s="129"/>
      <c r="GGT135" s="129"/>
      <c r="GGU135" s="129"/>
      <c r="GGV135" s="129"/>
      <c r="GGW135" s="129"/>
      <c r="GGX135" s="129"/>
      <c r="GGY135" s="129"/>
      <c r="GGZ135" s="129"/>
      <c r="GHA135" s="129"/>
      <c r="GHB135" s="129"/>
      <c r="GHC135" s="129"/>
      <c r="GHD135" s="129"/>
      <c r="GHE135" s="129"/>
      <c r="GHF135" s="129"/>
      <c r="GHG135" s="129"/>
      <c r="GHH135" s="129"/>
      <c r="GHI135" s="129"/>
      <c r="GHJ135" s="129"/>
      <c r="GHK135" s="129"/>
      <c r="GHL135" s="129"/>
      <c r="GHM135" s="129"/>
      <c r="GHN135" s="129"/>
      <c r="GHO135" s="129"/>
      <c r="GHP135" s="129"/>
      <c r="GHQ135" s="129"/>
      <c r="GHR135" s="129"/>
      <c r="GHS135" s="129"/>
      <c r="GHT135" s="129"/>
      <c r="GHU135" s="129"/>
      <c r="GHV135" s="129"/>
      <c r="GHW135" s="129"/>
      <c r="GHX135" s="129"/>
      <c r="GHY135" s="129"/>
      <c r="GHZ135" s="129"/>
      <c r="GIA135" s="129"/>
      <c r="GIB135" s="129"/>
      <c r="GIC135" s="129"/>
      <c r="GID135" s="129"/>
      <c r="GIE135" s="129"/>
      <c r="GIF135" s="129"/>
      <c r="GIG135" s="129"/>
      <c r="GIH135" s="129"/>
      <c r="GII135" s="129"/>
      <c r="GIJ135" s="129"/>
      <c r="GIK135" s="129"/>
      <c r="GIL135" s="129"/>
      <c r="GIM135" s="129"/>
      <c r="GIN135" s="129"/>
      <c r="GIO135" s="129"/>
      <c r="GIP135" s="129"/>
      <c r="GIQ135" s="129"/>
      <c r="GIR135" s="129"/>
      <c r="GIS135" s="129"/>
      <c r="GIT135" s="129"/>
      <c r="GIU135" s="129"/>
      <c r="GIV135" s="129"/>
      <c r="GIW135" s="129"/>
      <c r="GIX135" s="129"/>
      <c r="GIY135" s="129"/>
      <c r="GIZ135" s="129"/>
      <c r="GJA135" s="129"/>
      <c r="GJB135" s="129"/>
      <c r="GJC135" s="129"/>
      <c r="GJD135" s="129"/>
      <c r="GJE135" s="129"/>
      <c r="GJF135" s="129"/>
      <c r="GJG135" s="129"/>
      <c r="GJH135" s="129"/>
      <c r="GJI135" s="129"/>
      <c r="GJJ135" s="129"/>
      <c r="GJK135" s="129"/>
      <c r="GJL135" s="129"/>
      <c r="GJM135" s="129"/>
      <c r="GJN135" s="129"/>
      <c r="GJO135" s="129"/>
      <c r="GJP135" s="129"/>
      <c r="GJQ135" s="129"/>
      <c r="GJR135" s="129"/>
      <c r="GJS135" s="129"/>
      <c r="GJT135" s="129"/>
      <c r="GJU135" s="129"/>
      <c r="GJV135" s="129"/>
      <c r="GJW135" s="129"/>
      <c r="GJX135" s="129"/>
      <c r="GJY135" s="129"/>
      <c r="GJZ135" s="129"/>
      <c r="GKA135" s="129"/>
      <c r="GKB135" s="129"/>
      <c r="GKC135" s="129"/>
      <c r="GKD135" s="129"/>
      <c r="GKE135" s="129"/>
      <c r="GKF135" s="129"/>
      <c r="GKG135" s="129"/>
      <c r="GKH135" s="129"/>
      <c r="GKI135" s="129"/>
      <c r="GKJ135" s="129"/>
      <c r="GKK135" s="129"/>
      <c r="GKL135" s="129"/>
      <c r="GKM135" s="129"/>
      <c r="GKN135" s="129"/>
      <c r="GKO135" s="129"/>
      <c r="GKP135" s="129"/>
      <c r="GKQ135" s="129"/>
      <c r="GKR135" s="129"/>
      <c r="GKS135" s="129"/>
      <c r="GKT135" s="129"/>
      <c r="GKU135" s="129"/>
      <c r="GKV135" s="129"/>
      <c r="GKW135" s="129"/>
      <c r="GKX135" s="129"/>
      <c r="GKY135" s="129"/>
      <c r="GKZ135" s="129"/>
      <c r="GLA135" s="129"/>
      <c r="GLB135" s="129"/>
      <c r="GLC135" s="129"/>
      <c r="GLD135" s="129"/>
      <c r="GLE135" s="129"/>
      <c r="GLF135" s="129"/>
      <c r="GLG135" s="129"/>
      <c r="GLH135" s="129"/>
      <c r="GLI135" s="129"/>
      <c r="GLJ135" s="129"/>
      <c r="GLK135" s="129"/>
      <c r="GLL135" s="129"/>
      <c r="GLM135" s="129"/>
      <c r="GLN135" s="129"/>
      <c r="GLO135" s="129"/>
      <c r="GLP135" s="129"/>
      <c r="GLQ135" s="129"/>
      <c r="GLR135" s="129"/>
      <c r="GLS135" s="129"/>
      <c r="GLT135" s="129"/>
      <c r="GLU135" s="129"/>
      <c r="GLV135" s="129"/>
      <c r="GLW135" s="129"/>
      <c r="GLX135" s="129"/>
      <c r="GLY135" s="129"/>
      <c r="GLZ135" s="129"/>
      <c r="GMA135" s="129"/>
      <c r="GMB135" s="129"/>
      <c r="GMC135" s="129"/>
      <c r="GMD135" s="129"/>
      <c r="GME135" s="129"/>
      <c r="GMF135" s="129"/>
      <c r="GMG135" s="129"/>
      <c r="GMH135" s="129"/>
      <c r="GMI135" s="129"/>
      <c r="GMJ135" s="129"/>
      <c r="GMK135" s="129"/>
      <c r="GML135" s="129"/>
      <c r="GMM135" s="129"/>
      <c r="GMN135" s="129"/>
      <c r="GMO135" s="129"/>
      <c r="GMP135" s="129"/>
      <c r="GMQ135" s="129"/>
      <c r="GMR135" s="129"/>
      <c r="GMS135" s="129"/>
      <c r="GMT135" s="129"/>
      <c r="GMU135" s="129"/>
      <c r="GMV135" s="129"/>
      <c r="GMW135" s="129"/>
      <c r="GMX135" s="129"/>
      <c r="GMY135" s="129"/>
      <c r="GMZ135" s="129"/>
      <c r="GNA135" s="129"/>
      <c r="GNB135" s="129"/>
      <c r="GNC135" s="129"/>
      <c r="GND135" s="129"/>
      <c r="GNE135" s="129"/>
      <c r="GNF135" s="129"/>
      <c r="GNG135" s="129"/>
      <c r="GNH135" s="129"/>
      <c r="GNI135" s="129"/>
      <c r="GNJ135" s="129"/>
      <c r="GNK135" s="129"/>
      <c r="GNL135" s="129"/>
      <c r="GNM135" s="129"/>
      <c r="GNN135" s="129"/>
      <c r="GNO135" s="129"/>
      <c r="GNP135" s="129"/>
      <c r="GNQ135" s="129"/>
      <c r="GNR135" s="129"/>
      <c r="GNS135" s="129"/>
      <c r="GNT135" s="129"/>
      <c r="GNU135" s="129"/>
      <c r="GNV135" s="129"/>
      <c r="GNW135" s="129"/>
      <c r="GNX135" s="129"/>
      <c r="GNY135" s="129"/>
      <c r="GNZ135" s="129"/>
      <c r="GOA135" s="129"/>
      <c r="GOB135" s="129"/>
      <c r="GOC135" s="129"/>
      <c r="GOD135" s="129"/>
      <c r="GOE135" s="129"/>
      <c r="GOF135" s="129"/>
      <c r="GOG135" s="129"/>
      <c r="GOH135" s="129"/>
      <c r="GOI135" s="129"/>
      <c r="GOJ135" s="129"/>
      <c r="GOK135" s="129"/>
      <c r="GOL135" s="129"/>
      <c r="GOM135" s="129"/>
      <c r="GON135" s="129"/>
      <c r="GOO135" s="129"/>
      <c r="GOP135" s="129"/>
      <c r="GOQ135" s="129"/>
      <c r="GOR135" s="129"/>
      <c r="GOS135" s="129"/>
      <c r="GOT135" s="129"/>
      <c r="GOU135" s="129"/>
      <c r="GOV135" s="129"/>
      <c r="GOW135" s="129"/>
      <c r="GOX135" s="129"/>
      <c r="GOY135" s="129"/>
      <c r="GOZ135" s="129"/>
      <c r="GPA135" s="129"/>
      <c r="GPB135" s="129"/>
      <c r="GPC135" s="129"/>
      <c r="GPD135" s="129"/>
      <c r="GPE135" s="129"/>
      <c r="GPF135" s="129"/>
      <c r="GPG135" s="129"/>
      <c r="GPH135" s="129"/>
      <c r="GPI135" s="129"/>
      <c r="GPJ135" s="129"/>
      <c r="GPK135" s="129"/>
      <c r="GPL135" s="129"/>
      <c r="GPM135" s="129"/>
      <c r="GPN135" s="129"/>
      <c r="GPO135" s="129"/>
      <c r="GPP135" s="129"/>
      <c r="GPQ135" s="129"/>
      <c r="GPR135" s="129"/>
      <c r="GPS135" s="129"/>
      <c r="GPT135" s="129"/>
      <c r="GPU135" s="129"/>
      <c r="GPV135" s="129"/>
      <c r="GPW135" s="129"/>
      <c r="GPX135" s="129"/>
      <c r="GPY135" s="129"/>
      <c r="GPZ135" s="129"/>
      <c r="GQA135" s="129"/>
      <c r="GQB135" s="129"/>
      <c r="GQC135" s="129"/>
      <c r="GQD135" s="129"/>
      <c r="GQE135" s="129"/>
      <c r="GQF135" s="129"/>
      <c r="GQG135" s="129"/>
      <c r="GQH135" s="129"/>
      <c r="GQI135" s="129"/>
      <c r="GQJ135" s="129"/>
      <c r="GQK135" s="129"/>
      <c r="GQL135" s="129"/>
      <c r="GQM135" s="129"/>
      <c r="GQN135" s="129"/>
      <c r="GQO135" s="129"/>
      <c r="GQP135" s="129"/>
      <c r="GQQ135" s="129"/>
      <c r="GQR135" s="129"/>
      <c r="GQS135" s="129"/>
      <c r="GQT135" s="129"/>
      <c r="GQU135" s="129"/>
      <c r="GQV135" s="129"/>
      <c r="GQW135" s="129"/>
      <c r="GQX135" s="129"/>
      <c r="GQY135" s="129"/>
      <c r="GQZ135" s="129"/>
      <c r="GRA135" s="129"/>
      <c r="GRB135" s="129"/>
      <c r="GRC135" s="129"/>
      <c r="GRD135" s="129"/>
      <c r="GRE135" s="129"/>
      <c r="GRF135" s="129"/>
      <c r="GRG135" s="129"/>
      <c r="GRH135" s="129"/>
      <c r="GRI135" s="129"/>
      <c r="GRJ135" s="129"/>
      <c r="GRK135" s="129"/>
      <c r="GRL135" s="129"/>
      <c r="GRM135" s="129"/>
      <c r="GRN135" s="129"/>
      <c r="GRO135" s="129"/>
      <c r="GRP135" s="129"/>
      <c r="GRQ135" s="129"/>
      <c r="GRR135" s="129"/>
      <c r="GRS135" s="129"/>
      <c r="GRT135" s="129"/>
      <c r="GRU135" s="129"/>
      <c r="GRV135" s="129"/>
      <c r="GRW135" s="129"/>
      <c r="GRX135" s="129"/>
      <c r="GRY135" s="129"/>
      <c r="GRZ135" s="129"/>
      <c r="GSA135" s="129"/>
      <c r="GSB135" s="129"/>
      <c r="GSC135" s="129"/>
      <c r="GSD135" s="129"/>
      <c r="GSE135" s="129"/>
      <c r="GSF135" s="129"/>
      <c r="GSG135" s="129"/>
      <c r="GSH135" s="129"/>
      <c r="GSI135" s="129"/>
      <c r="GSJ135" s="129"/>
      <c r="GSK135" s="129"/>
      <c r="GSL135" s="129"/>
      <c r="GSM135" s="129"/>
      <c r="GSN135" s="129"/>
      <c r="GSO135" s="129"/>
      <c r="GSP135" s="129"/>
      <c r="GSQ135" s="129"/>
      <c r="GSR135" s="129"/>
      <c r="GSS135" s="129"/>
      <c r="GST135" s="129"/>
      <c r="GSU135" s="129"/>
      <c r="GSV135" s="129"/>
      <c r="GSW135" s="129"/>
      <c r="GSX135" s="129"/>
      <c r="GSY135" s="129"/>
      <c r="GSZ135" s="129"/>
      <c r="GTA135" s="129"/>
      <c r="GTB135" s="129"/>
      <c r="GTC135" s="129"/>
      <c r="GTD135" s="129"/>
      <c r="GTE135" s="129"/>
      <c r="GTF135" s="129"/>
      <c r="GTG135" s="129"/>
      <c r="GTH135" s="129"/>
      <c r="GTI135" s="129"/>
      <c r="GTJ135" s="129"/>
      <c r="GTK135" s="129"/>
      <c r="GTL135" s="129"/>
      <c r="GTM135" s="129"/>
      <c r="GTN135" s="129"/>
      <c r="GTO135" s="129"/>
      <c r="GTP135" s="129"/>
      <c r="GTQ135" s="129"/>
      <c r="GTR135" s="129"/>
      <c r="GTS135" s="129"/>
      <c r="GTT135" s="129"/>
      <c r="GTU135" s="129"/>
      <c r="GTV135" s="129"/>
      <c r="GTW135" s="129"/>
      <c r="GTX135" s="129"/>
      <c r="GTY135" s="129"/>
      <c r="GTZ135" s="129"/>
      <c r="GUA135" s="129"/>
      <c r="GUB135" s="129"/>
      <c r="GUC135" s="129"/>
      <c r="GUD135" s="129"/>
      <c r="GUE135" s="129"/>
      <c r="GUF135" s="129"/>
      <c r="GUG135" s="129"/>
      <c r="GUH135" s="129"/>
      <c r="GUI135" s="129"/>
      <c r="GUJ135" s="129"/>
      <c r="GUK135" s="129"/>
      <c r="GUL135" s="129"/>
      <c r="GUM135" s="129"/>
      <c r="GUN135" s="129"/>
      <c r="GUO135" s="129"/>
      <c r="GUP135" s="129"/>
      <c r="GUQ135" s="129"/>
      <c r="GUR135" s="129"/>
      <c r="GUS135" s="129"/>
      <c r="GUT135" s="129"/>
      <c r="GUU135" s="129"/>
      <c r="GUV135" s="129"/>
      <c r="GUW135" s="129"/>
      <c r="GUX135" s="129"/>
      <c r="GUY135" s="129"/>
      <c r="GUZ135" s="129"/>
      <c r="GVA135" s="129"/>
      <c r="GVB135" s="129"/>
      <c r="GVC135" s="129"/>
      <c r="GVD135" s="129"/>
      <c r="GVE135" s="129"/>
      <c r="GVF135" s="129"/>
      <c r="GVG135" s="129"/>
      <c r="GVH135" s="129"/>
      <c r="GVI135" s="129"/>
      <c r="GVJ135" s="129"/>
      <c r="GVK135" s="129"/>
      <c r="GVL135" s="129"/>
      <c r="GVM135" s="129"/>
      <c r="GVN135" s="129"/>
      <c r="GVO135" s="129"/>
      <c r="GVP135" s="129"/>
      <c r="GVQ135" s="129"/>
      <c r="GVR135" s="129"/>
      <c r="GVS135" s="129"/>
      <c r="GVT135" s="129"/>
      <c r="GVU135" s="129"/>
      <c r="GVV135" s="129"/>
      <c r="GVW135" s="129"/>
      <c r="GVX135" s="129"/>
      <c r="GVY135" s="129"/>
      <c r="GVZ135" s="129"/>
      <c r="GWA135" s="129"/>
      <c r="GWB135" s="129"/>
      <c r="GWC135" s="129"/>
      <c r="GWD135" s="129"/>
      <c r="GWE135" s="129"/>
      <c r="GWF135" s="129"/>
      <c r="GWG135" s="129"/>
      <c r="GWH135" s="129"/>
      <c r="GWI135" s="129"/>
      <c r="GWJ135" s="129"/>
      <c r="GWK135" s="129"/>
      <c r="GWL135" s="129"/>
      <c r="GWM135" s="129"/>
      <c r="GWN135" s="129"/>
      <c r="GWO135" s="129"/>
      <c r="GWP135" s="129"/>
      <c r="GWQ135" s="129"/>
      <c r="GWR135" s="129"/>
      <c r="GWS135" s="129"/>
      <c r="GWT135" s="129"/>
      <c r="GWU135" s="129"/>
      <c r="GWV135" s="129"/>
      <c r="GWW135" s="129"/>
      <c r="GWX135" s="129"/>
      <c r="GWY135" s="129"/>
      <c r="GWZ135" s="129"/>
      <c r="GXA135" s="129"/>
      <c r="GXB135" s="129"/>
      <c r="GXC135" s="129"/>
      <c r="GXD135" s="129"/>
      <c r="GXE135" s="129"/>
      <c r="GXF135" s="129"/>
      <c r="GXG135" s="129"/>
      <c r="GXH135" s="129"/>
      <c r="GXI135" s="129"/>
      <c r="GXJ135" s="129"/>
      <c r="GXK135" s="129"/>
      <c r="GXL135" s="129"/>
      <c r="GXM135" s="129"/>
      <c r="GXN135" s="129"/>
      <c r="GXO135" s="129"/>
      <c r="GXP135" s="129"/>
      <c r="GXQ135" s="129"/>
      <c r="GXR135" s="129"/>
      <c r="GXS135" s="129"/>
      <c r="GXT135" s="129"/>
      <c r="GXU135" s="129"/>
      <c r="GXV135" s="129"/>
      <c r="GXW135" s="129"/>
      <c r="GXX135" s="129"/>
      <c r="GXY135" s="129"/>
      <c r="GXZ135" s="129"/>
      <c r="GYA135" s="129"/>
      <c r="GYB135" s="129"/>
      <c r="GYC135" s="129"/>
      <c r="GYD135" s="129"/>
      <c r="GYE135" s="129"/>
      <c r="GYF135" s="129"/>
      <c r="GYG135" s="129"/>
      <c r="GYH135" s="129"/>
      <c r="GYI135" s="129"/>
      <c r="GYJ135" s="129"/>
      <c r="GYK135" s="129"/>
      <c r="GYL135" s="129"/>
      <c r="GYM135" s="129"/>
      <c r="GYN135" s="129"/>
      <c r="GYO135" s="129"/>
      <c r="GYP135" s="129"/>
      <c r="GYQ135" s="129"/>
      <c r="GYR135" s="129"/>
      <c r="GYS135" s="129"/>
      <c r="GYT135" s="129"/>
      <c r="GYU135" s="129"/>
      <c r="GYV135" s="129"/>
      <c r="GYW135" s="129"/>
      <c r="GYX135" s="129"/>
      <c r="GYY135" s="129"/>
      <c r="GYZ135" s="129"/>
      <c r="GZA135" s="129"/>
      <c r="GZB135" s="129"/>
      <c r="GZC135" s="129"/>
      <c r="GZD135" s="129"/>
      <c r="GZE135" s="129"/>
      <c r="GZF135" s="129"/>
      <c r="GZG135" s="129"/>
      <c r="GZH135" s="129"/>
      <c r="GZI135" s="129"/>
      <c r="GZJ135" s="129"/>
      <c r="GZK135" s="129"/>
      <c r="GZL135" s="129"/>
      <c r="GZM135" s="129"/>
      <c r="GZN135" s="129"/>
      <c r="GZO135" s="129"/>
      <c r="GZP135" s="129"/>
      <c r="GZQ135" s="129"/>
      <c r="GZR135" s="129"/>
      <c r="GZS135" s="129"/>
      <c r="GZT135" s="129"/>
      <c r="GZU135" s="129"/>
      <c r="GZV135" s="129"/>
      <c r="GZW135" s="129"/>
      <c r="GZX135" s="129"/>
      <c r="GZY135" s="129"/>
      <c r="GZZ135" s="129"/>
      <c r="HAA135" s="129"/>
      <c r="HAB135" s="129"/>
      <c r="HAC135" s="129"/>
      <c r="HAD135" s="129"/>
      <c r="HAE135" s="129"/>
      <c r="HAF135" s="129"/>
      <c r="HAG135" s="129"/>
      <c r="HAH135" s="129"/>
      <c r="HAI135" s="129"/>
      <c r="HAJ135" s="129"/>
      <c r="HAK135" s="129"/>
      <c r="HAL135" s="129"/>
      <c r="HAM135" s="129"/>
      <c r="HAN135" s="129"/>
      <c r="HAO135" s="129"/>
      <c r="HAP135" s="129"/>
      <c r="HAQ135" s="129"/>
      <c r="HAR135" s="129"/>
      <c r="HAS135" s="129"/>
      <c r="HAT135" s="129"/>
      <c r="HAU135" s="129"/>
      <c r="HAV135" s="129"/>
      <c r="HAW135" s="129"/>
      <c r="HAX135" s="129"/>
      <c r="HAY135" s="129"/>
      <c r="HAZ135" s="129"/>
      <c r="HBA135" s="129"/>
      <c r="HBB135" s="129"/>
      <c r="HBC135" s="129"/>
      <c r="HBD135" s="129"/>
      <c r="HBE135" s="129"/>
      <c r="HBF135" s="129"/>
      <c r="HBG135" s="129"/>
      <c r="HBH135" s="129"/>
      <c r="HBI135" s="129"/>
      <c r="HBJ135" s="129"/>
      <c r="HBK135" s="129"/>
      <c r="HBL135" s="129"/>
      <c r="HBM135" s="129"/>
      <c r="HBN135" s="129"/>
      <c r="HBO135" s="129"/>
      <c r="HBP135" s="129"/>
      <c r="HBQ135" s="129"/>
      <c r="HBR135" s="129"/>
      <c r="HBS135" s="129"/>
      <c r="HBT135" s="129"/>
      <c r="HBU135" s="129"/>
      <c r="HBV135" s="129"/>
      <c r="HBW135" s="129"/>
      <c r="HBX135" s="129"/>
      <c r="HBY135" s="129"/>
      <c r="HBZ135" s="129"/>
      <c r="HCA135" s="129"/>
      <c r="HCB135" s="129"/>
      <c r="HCC135" s="129"/>
      <c r="HCD135" s="129"/>
      <c r="HCE135" s="129"/>
      <c r="HCF135" s="129"/>
      <c r="HCG135" s="129"/>
      <c r="HCH135" s="129"/>
      <c r="HCI135" s="129"/>
      <c r="HCJ135" s="129"/>
      <c r="HCK135" s="129"/>
      <c r="HCL135" s="129"/>
      <c r="HCM135" s="129"/>
      <c r="HCN135" s="129"/>
      <c r="HCO135" s="129"/>
      <c r="HCP135" s="129"/>
      <c r="HCQ135" s="129"/>
      <c r="HCR135" s="129"/>
      <c r="HCS135" s="129"/>
      <c r="HCT135" s="129"/>
      <c r="HCU135" s="129"/>
      <c r="HCV135" s="129"/>
      <c r="HCW135" s="129"/>
      <c r="HCX135" s="129"/>
      <c r="HCY135" s="129"/>
      <c r="HCZ135" s="129"/>
      <c r="HDA135" s="129"/>
      <c r="HDB135" s="129"/>
      <c r="HDC135" s="129"/>
      <c r="HDD135" s="129"/>
      <c r="HDE135" s="129"/>
      <c r="HDF135" s="129"/>
      <c r="HDG135" s="129"/>
      <c r="HDH135" s="129"/>
      <c r="HDI135" s="129"/>
      <c r="HDJ135" s="129"/>
      <c r="HDK135" s="129"/>
      <c r="HDL135" s="129"/>
      <c r="HDM135" s="129"/>
      <c r="HDN135" s="129"/>
      <c r="HDO135" s="129"/>
      <c r="HDP135" s="129"/>
      <c r="HDQ135" s="129"/>
      <c r="HDR135" s="129"/>
      <c r="HDS135" s="129"/>
      <c r="HDT135" s="129"/>
      <c r="HDU135" s="129"/>
      <c r="HDV135" s="129"/>
      <c r="HDW135" s="129"/>
      <c r="HDX135" s="129"/>
      <c r="HDY135" s="129"/>
      <c r="HDZ135" s="129"/>
      <c r="HEA135" s="129"/>
      <c r="HEB135" s="129"/>
      <c r="HEC135" s="129"/>
      <c r="HED135" s="129"/>
      <c r="HEE135" s="129"/>
      <c r="HEF135" s="129"/>
      <c r="HEG135" s="129"/>
      <c r="HEH135" s="129"/>
      <c r="HEI135" s="129"/>
      <c r="HEJ135" s="129"/>
      <c r="HEK135" s="129"/>
      <c r="HEL135" s="129"/>
      <c r="HEM135" s="129"/>
      <c r="HEN135" s="129"/>
      <c r="HEO135" s="129"/>
      <c r="HEP135" s="129"/>
      <c r="HEQ135" s="129"/>
      <c r="HER135" s="129"/>
      <c r="HES135" s="129"/>
      <c r="HET135" s="129"/>
      <c r="HEU135" s="129"/>
      <c r="HEV135" s="129"/>
      <c r="HEW135" s="129"/>
      <c r="HEX135" s="129"/>
      <c r="HEY135" s="129"/>
      <c r="HEZ135" s="129"/>
      <c r="HFA135" s="129"/>
      <c r="HFB135" s="129"/>
      <c r="HFC135" s="129"/>
      <c r="HFD135" s="129"/>
      <c r="HFE135" s="129"/>
      <c r="HFF135" s="129"/>
      <c r="HFG135" s="129"/>
      <c r="HFH135" s="129"/>
      <c r="HFI135" s="129"/>
      <c r="HFJ135" s="129"/>
      <c r="HFK135" s="129"/>
      <c r="HFL135" s="129"/>
      <c r="HFM135" s="129"/>
      <c r="HFN135" s="129"/>
      <c r="HFO135" s="129"/>
      <c r="HFP135" s="129"/>
      <c r="HFQ135" s="129"/>
      <c r="HFR135" s="129"/>
      <c r="HFS135" s="129"/>
      <c r="HFT135" s="129"/>
      <c r="HFU135" s="129"/>
      <c r="HFV135" s="129"/>
      <c r="HFW135" s="129"/>
      <c r="HFX135" s="129"/>
      <c r="HFY135" s="129"/>
      <c r="HFZ135" s="129"/>
      <c r="HGA135" s="129"/>
      <c r="HGB135" s="129"/>
      <c r="HGC135" s="129"/>
      <c r="HGD135" s="129"/>
      <c r="HGE135" s="129"/>
      <c r="HGF135" s="129"/>
      <c r="HGG135" s="129"/>
      <c r="HGH135" s="129"/>
      <c r="HGI135" s="129"/>
      <c r="HGJ135" s="129"/>
      <c r="HGK135" s="129"/>
      <c r="HGL135" s="129"/>
      <c r="HGM135" s="129"/>
      <c r="HGN135" s="129"/>
      <c r="HGO135" s="129"/>
      <c r="HGP135" s="129"/>
      <c r="HGQ135" s="129"/>
      <c r="HGR135" s="129"/>
      <c r="HGS135" s="129"/>
      <c r="HGT135" s="129"/>
      <c r="HGU135" s="129"/>
      <c r="HGV135" s="129"/>
      <c r="HGW135" s="129"/>
      <c r="HGX135" s="129"/>
      <c r="HGY135" s="129"/>
      <c r="HGZ135" s="129"/>
      <c r="HHA135" s="129"/>
      <c r="HHB135" s="129"/>
      <c r="HHC135" s="129"/>
      <c r="HHD135" s="129"/>
      <c r="HHE135" s="129"/>
      <c r="HHF135" s="129"/>
      <c r="HHG135" s="129"/>
      <c r="HHH135" s="129"/>
      <c r="HHI135" s="129"/>
      <c r="HHJ135" s="129"/>
      <c r="HHK135" s="129"/>
      <c r="HHL135" s="129"/>
      <c r="HHM135" s="129"/>
      <c r="HHN135" s="129"/>
      <c r="HHO135" s="129"/>
      <c r="HHP135" s="129"/>
      <c r="HHQ135" s="129"/>
      <c r="HHR135" s="129"/>
      <c r="HHS135" s="129"/>
      <c r="HHT135" s="129"/>
      <c r="HHU135" s="129"/>
      <c r="HHV135" s="129"/>
      <c r="HHW135" s="129"/>
      <c r="HHX135" s="129"/>
      <c r="HHY135" s="129"/>
      <c r="HHZ135" s="129"/>
      <c r="HIA135" s="129"/>
      <c r="HIB135" s="129"/>
      <c r="HIC135" s="129"/>
      <c r="HID135" s="129"/>
      <c r="HIE135" s="129"/>
      <c r="HIF135" s="129"/>
      <c r="HIG135" s="129"/>
      <c r="HIH135" s="129"/>
      <c r="HII135" s="129"/>
      <c r="HIJ135" s="129"/>
      <c r="HIK135" s="129"/>
      <c r="HIL135" s="129"/>
      <c r="HIM135" s="129"/>
      <c r="HIN135" s="129"/>
      <c r="HIO135" s="129"/>
      <c r="HIP135" s="129"/>
      <c r="HIQ135" s="129"/>
      <c r="HIR135" s="129"/>
      <c r="HIS135" s="129"/>
      <c r="HIT135" s="129"/>
      <c r="HIU135" s="129"/>
      <c r="HIV135" s="129"/>
      <c r="HIW135" s="129"/>
      <c r="HIX135" s="129"/>
      <c r="HIY135" s="129"/>
      <c r="HIZ135" s="129"/>
      <c r="HJA135" s="129"/>
      <c r="HJB135" s="129"/>
      <c r="HJC135" s="129"/>
      <c r="HJD135" s="129"/>
      <c r="HJE135" s="129"/>
      <c r="HJF135" s="129"/>
      <c r="HJG135" s="129"/>
      <c r="HJH135" s="129"/>
      <c r="HJI135" s="129"/>
      <c r="HJJ135" s="129"/>
      <c r="HJK135" s="129"/>
      <c r="HJL135" s="129"/>
      <c r="HJM135" s="129"/>
      <c r="HJN135" s="129"/>
      <c r="HJO135" s="129"/>
      <c r="HJP135" s="129"/>
      <c r="HJQ135" s="129"/>
      <c r="HJR135" s="129"/>
      <c r="HJS135" s="129"/>
      <c r="HJT135" s="129"/>
      <c r="HJU135" s="129"/>
      <c r="HJV135" s="129"/>
      <c r="HJW135" s="129"/>
      <c r="HJX135" s="129"/>
      <c r="HJY135" s="129"/>
      <c r="HJZ135" s="129"/>
      <c r="HKA135" s="129"/>
      <c r="HKB135" s="129"/>
      <c r="HKC135" s="129"/>
      <c r="HKD135" s="129"/>
      <c r="HKE135" s="129"/>
      <c r="HKF135" s="129"/>
      <c r="HKG135" s="129"/>
      <c r="HKH135" s="129"/>
      <c r="HKI135" s="129"/>
      <c r="HKJ135" s="129"/>
      <c r="HKK135" s="129"/>
      <c r="HKL135" s="129"/>
      <c r="HKM135" s="129"/>
      <c r="HKN135" s="129"/>
      <c r="HKO135" s="129"/>
      <c r="HKP135" s="129"/>
      <c r="HKQ135" s="129"/>
      <c r="HKR135" s="129"/>
      <c r="HKS135" s="129"/>
      <c r="HKT135" s="129"/>
      <c r="HKU135" s="129"/>
      <c r="HKV135" s="129"/>
      <c r="HKW135" s="129"/>
      <c r="HKX135" s="129"/>
      <c r="HKY135" s="129"/>
      <c r="HKZ135" s="129"/>
      <c r="HLA135" s="129"/>
      <c r="HLB135" s="129"/>
      <c r="HLC135" s="129"/>
      <c r="HLD135" s="129"/>
      <c r="HLE135" s="129"/>
      <c r="HLF135" s="129"/>
      <c r="HLG135" s="129"/>
      <c r="HLH135" s="129"/>
      <c r="HLI135" s="129"/>
      <c r="HLJ135" s="129"/>
      <c r="HLK135" s="129"/>
      <c r="HLL135" s="129"/>
      <c r="HLM135" s="129"/>
      <c r="HLN135" s="129"/>
      <c r="HLO135" s="129"/>
      <c r="HLP135" s="129"/>
      <c r="HLQ135" s="129"/>
      <c r="HLR135" s="129"/>
      <c r="HLS135" s="129"/>
      <c r="HLT135" s="129"/>
      <c r="HLU135" s="129"/>
      <c r="HLV135" s="129"/>
      <c r="HLW135" s="129"/>
      <c r="HLX135" s="129"/>
      <c r="HLY135" s="129"/>
      <c r="HLZ135" s="129"/>
      <c r="HMA135" s="129"/>
      <c r="HMB135" s="129"/>
      <c r="HMC135" s="129"/>
      <c r="HMD135" s="129"/>
      <c r="HME135" s="129"/>
      <c r="HMF135" s="129"/>
      <c r="HMG135" s="129"/>
      <c r="HMH135" s="129"/>
      <c r="HMI135" s="129"/>
      <c r="HMJ135" s="129"/>
      <c r="HMK135" s="129"/>
      <c r="HML135" s="129"/>
      <c r="HMM135" s="129"/>
      <c r="HMN135" s="129"/>
      <c r="HMO135" s="129"/>
      <c r="HMP135" s="129"/>
      <c r="HMQ135" s="129"/>
      <c r="HMR135" s="129"/>
      <c r="HMS135" s="129"/>
      <c r="HMT135" s="129"/>
      <c r="HMU135" s="129"/>
      <c r="HMV135" s="129"/>
      <c r="HMW135" s="129"/>
      <c r="HMX135" s="129"/>
      <c r="HMY135" s="129"/>
      <c r="HMZ135" s="129"/>
      <c r="HNA135" s="129"/>
      <c r="HNB135" s="129"/>
      <c r="HNC135" s="129"/>
      <c r="HND135" s="129"/>
      <c r="HNE135" s="129"/>
      <c r="HNF135" s="129"/>
      <c r="HNG135" s="129"/>
      <c r="HNH135" s="129"/>
      <c r="HNI135" s="129"/>
      <c r="HNJ135" s="129"/>
      <c r="HNK135" s="129"/>
      <c r="HNL135" s="129"/>
      <c r="HNM135" s="129"/>
      <c r="HNN135" s="129"/>
      <c r="HNO135" s="129"/>
      <c r="HNP135" s="129"/>
      <c r="HNQ135" s="129"/>
      <c r="HNR135" s="129"/>
      <c r="HNS135" s="129"/>
      <c r="HNT135" s="129"/>
      <c r="HNU135" s="129"/>
      <c r="HNV135" s="129"/>
      <c r="HNW135" s="129"/>
      <c r="HNX135" s="129"/>
      <c r="HNY135" s="129"/>
      <c r="HNZ135" s="129"/>
      <c r="HOA135" s="129"/>
      <c r="HOB135" s="129"/>
      <c r="HOC135" s="129"/>
      <c r="HOD135" s="129"/>
      <c r="HOE135" s="129"/>
      <c r="HOF135" s="129"/>
      <c r="HOG135" s="129"/>
      <c r="HOH135" s="129"/>
      <c r="HOI135" s="129"/>
      <c r="HOJ135" s="129"/>
      <c r="HOK135" s="129"/>
      <c r="HOL135" s="129"/>
      <c r="HOM135" s="129"/>
      <c r="HON135" s="129"/>
      <c r="HOO135" s="129"/>
      <c r="HOP135" s="129"/>
      <c r="HOQ135" s="129"/>
      <c r="HOR135" s="129"/>
      <c r="HOS135" s="129"/>
      <c r="HOT135" s="129"/>
      <c r="HOU135" s="129"/>
      <c r="HOV135" s="129"/>
      <c r="HOW135" s="129"/>
      <c r="HOX135" s="129"/>
      <c r="HOY135" s="129"/>
      <c r="HOZ135" s="129"/>
      <c r="HPA135" s="129"/>
      <c r="HPB135" s="129"/>
      <c r="HPC135" s="129"/>
      <c r="HPD135" s="129"/>
      <c r="HPE135" s="129"/>
      <c r="HPF135" s="129"/>
      <c r="HPG135" s="129"/>
      <c r="HPH135" s="129"/>
      <c r="HPI135" s="129"/>
      <c r="HPJ135" s="129"/>
      <c r="HPK135" s="129"/>
      <c r="HPL135" s="129"/>
      <c r="HPM135" s="129"/>
      <c r="HPN135" s="129"/>
      <c r="HPO135" s="129"/>
      <c r="HPP135" s="129"/>
      <c r="HPQ135" s="129"/>
      <c r="HPR135" s="129"/>
      <c r="HPS135" s="129"/>
      <c r="HPT135" s="129"/>
      <c r="HPU135" s="129"/>
      <c r="HPV135" s="129"/>
      <c r="HPW135" s="129"/>
      <c r="HPX135" s="129"/>
      <c r="HPY135" s="129"/>
      <c r="HPZ135" s="129"/>
      <c r="HQA135" s="129"/>
      <c r="HQB135" s="129"/>
      <c r="HQC135" s="129"/>
      <c r="HQD135" s="129"/>
      <c r="HQE135" s="129"/>
      <c r="HQF135" s="129"/>
      <c r="HQG135" s="129"/>
      <c r="HQH135" s="129"/>
      <c r="HQI135" s="129"/>
      <c r="HQJ135" s="129"/>
      <c r="HQK135" s="129"/>
      <c r="HQL135" s="129"/>
      <c r="HQM135" s="129"/>
      <c r="HQN135" s="129"/>
      <c r="HQO135" s="129"/>
      <c r="HQP135" s="129"/>
      <c r="HQQ135" s="129"/>
      <c r="HQR135" s="129"/>
      <c r="HQS135" s="129"/>
      <c r="HQT135" s="129"/>
      <c r="HQU135" s="129"/>
      <c r="HQV135" s="129"/>
      <c r="HQW135" s="129"/>
      <c r="HQX135" s="129"/>
      <c r="HQY135" s="129"/>
      <c r="HQZ135" s="129"/>
      <c r="HRA135" s="129"/>
      <c r="HRB135" s="129"/>
      <c r="HRC135" s="129"/>
      <c r="HRD135" s="129"/>
      <c r="HRE135" s="129"/>
      <c r="HRF135" s="129"/>
      <c r="HRG135" s="129"/>
      <c r="HRH135" s="129"/>
      <c r="HRI135" s="129"/>
      <c r="HRJ135" s="129"/>
      <c r="HRK135" s="129"/>
      <c r="HRL135" s="129"/>
      <c r="HRM135" s="129"/>
      <c r="HRN135" s="129"/>
      <c r="HRO135" s="129"/>
      <c r="HRP135" s="129"/>
      <c r="HRQ135" s="129"/>
      <c r="HRR135" s="129"/>
      <c r="HRS135" s="129"/>
      <c r="HRT135" s="129"/>
      <c r="HRU135" s="129"/>
      <c r="HRV135" s="129"/>
      <c r="HRW135" s="129"/>
      <c r="HRX135" s="129"/>
      <c r="HRY135" s="129"/>
      <c r="HRZ135" s="129"/>
      <c r="HSA135" s="129"/>
      <c r="HSB135" s="129"/>
      <c r="HSC135" s="129"/>
      <c r="HSD135" s="129"/>
      <c r="HSE135" s="129"/>
      <c r="HSF135" s="129"/>
      <c r="HSG135" s="129"/>
      <c r="HSH135" s="129"/>
      <c r="HSI135" s="129"/>
      <c r="HSJ135" s="129"/>
      <c r="HSK135" s="129"/>
      <c r="HSL135" s="129"/>
      <c r="HSM135" s="129"/>
      <c r="HSN135" s="129"/>
      <c r="HSO135" s="129"/>
      <c r="HSP135" s="129"/>
      <c r="HSQ135" s="129"/>
      <c r="HSR135" s="129"/>
      <c r="HSS135" s="129"/>
      <c r="HST135" s="129"/>
      <c r="HSU135" s="129"/>
      <c r="HSV135" s="129"/>
      <c r="HSW135" s="129"/>
      <c r="HSX135" s="129"/>
      <c r="HSY135" s="129"/>
      <c r="HSZ135" s="129"/>
      <c r="HTA135" s="129"/>
      <c r="HTB135" s="129"/>
      <c r="HTC135" s="129"/>
      <c r="HTD135" s="129"/>
      <c r="HTE135" s="129"/>
      <c r="HTF135" s="129"/>
      <c r="HTG135" s="129"/>
      <c r="HTH135" s="129"/>
      <c r="HTI135" s="129"/>
      <c r="HTJ135" s="129"/>
      <c r="HTK135" s="129"/>
      <c r="HTL135" s="129"/>
      <c r="HTM135" s="129"/>
      <c r="HTN135" s="129"/>
      <c r="HTO135" s="129"/>
      <c r="HTP135" s="129"/>
      <c r="HTQ135" s="129"/>
      <c r="HTR135" s="129"/>
      <c r="HTS135" s="129"/>
      <c r="HTT135" s="129"/>
      <c r="HTU135" s="129"/>
      <c r="HTV135" s="129"/>
      <c r="HTW135" s="129"/>
      <c r="HTX135" s="129"/>
      <c r="HTY135" s="129"/>
      <c r="HTZ135" s="129"/>
      <c r="HUA135" s="129"/>
      <c r="HUB135" s="129"/>
      <c r="HUC135" s="129"/>
      <c r="HUD135" s="129"/>
      <c r="HUE135" s="129"/>
      <c r="HUF135" s="129"/>
      <c r="HUG135" s="129"/>
      <c r="HUH135" s="129"/>
      <c r="HUI135" s="129"/>
      <c r="HUJ135" s="129"/>
      <c r="HUK135" s="129"/>
      <c r="HUL135" s="129"/>
      <c r="HUM135" s="129"/>
      <c r="HUN135" s="129"/>
      <c r="HUO135" s="129"/>
      <c r="HUP135" s="129"/>
      <c r="HUQ135" s="129"/>
      <c r="HUR135" s="129"/>
      <c r="HUS135" s="129"/>
      <c r="HUT135" s="129"/>
      <c r="HUU135" s="129"/>
      <c r="HUV135" s="129"/>
      <c r="HUW135" s="129"/>
      <c r="HUX135" s="129"/>
      <c r="HUY135" s="129"/>
      <c r="HUZ135" s="129"/>
      <c r="HVA135" s="129"/>
      <c r="HVB135" s="129"/>
      <c r="HVC135" s="129"/>
      <c r="HVD135" s="129"/>
      <c r="HVE135" s="129"/>
      <c r="HVF135" s="129"/>
      <c r="HVG135" s="129"/>
      <c r="HVH135" s="129"/>
      <c r="HVI135" s="129"/>
      <c r="HVJ135" s="129"/>
      <c r="HVK135" s="129"/>
      <c r="HVL135" s="129"/>
      <c r="HVM135" s="129"/>
      <c r="HVN135" s="129"/>
      <c r="HVO135" s="129"/>
      <c r="HVP135" s="129"/>
      <c r="HVQ135" s="129"/>
      <c r="HVR135" s="129"/>
      <c r="HVS135" s="129"/>
      <c r="HVT135" s="129"/>
      <c r="HVU135" s="129"/>
      <c r="HVV135" s="129"/>
      <c r="HVW135" s="129"/>
      <c r="HVX135" s="129"/>
      <c r="HVY135" s="129"/>
      <c r="HVZ135" s="129"/>
      <c r="HWA135" s="129"/>
      <c r="HWB135" s="129"/>
      <c r="HWC135" s="129"/>
      <c r="HWD135" s="129"/>
      <c r="HWE135" s="129"/>
      <c r="HWF135" s="129"/>
      <c r="HWG135" s="129"/>
      <c r="HWH135" s="129"/>
      <c r="HWI135" s="129"/>
      <c r="HWJ135" s="129"/>
      <c r="HWK135" s="129"/>
      <c r="HWL135" s="129"/>
      <c r="HWM135" s="129"/>
      <c r="HWN135" s="129"/>
      <c r="HWO135" s="129"/>
      <c r="HWP135" s="129"/>
      <c r="HWQ135" s="129"/>
      <c r="HWR135" s="129"/>
      <c r="HWS135" s="129"/>
      <c r="HWT135" s="129"/>
      <c r="HWU135" s="129"/>
      <c r="HWV135" s="129"/>
      <c r="HWW135" s="129"/>
      <c r="HWX135" s="129"/>
      <c r="HWY135" s="129"/>
      <c r="HWZ135" s="129"/>
      <c r="HXA135" s="129"/>
      <c r="HXB135" s="129"/>
      <c r="HXC135" s="129"/>
      <c r="HXD135" s="129"/>
      <c r="HXE135" s="129"/>
      <c r="HXF135" s="129"/>
      <c r="HXG135" s="129"/>
      <c r="HXH135" s="129"/>
      <c r="HXI135" s="129"/>
      <c r="HXJ135" s="129"/>
      <c r="HXK135" s="129"/>
      <c r="HXL135" s="129"/>
      <c r="HXM135" s="129"/>
      <c r="HXN135" s="129"/>
      <c r="HXO135" s="129"/>
      <c r="HXP135" s="129"/>
      <c r="HXQ135" s="129"/>
      <c r="HXR135" s="129"/>
      <c r="HXS135" s="129"/>
      <c r="HXT135" s="129"/>
      <c r="HXU135" s="129"/>
      <c r="HXV135" s="129"/>
      <c r="HXW135" s="129"/>
      <c r="HXX135" s="129"/>
      <c r="HXY135" s="129"/>
      <c r="HXZ135" s="129"/>
      <c r="HYA135" s="129"/>
      <c r="HYB135" s="129"/>
      <c r="HYC135" s="129"/>
      <c r="HYD135" s="129"/>
      <c r="HYE135" s="129"/>
      <c r="HYF135" s="129"/>
      <c r="HYG135" s="129"/>
      <c r="HYH135" s="129"/>
      <c r="HYI135" s="129"/>
      <c r="HYJ135" s="129"/>
      <c r="HYK135" s="129"/>
      <c r="HYL135" s="129"/>
      <c r="HYM135" s="129"/>
      <c r="HYN135" s="129"/>
      <c r="HYO135" s="129"/>
      <c r="HYP135" s="129"/>
      <c r="HYQ135" s="129"/>
      <c r="HYR135" s="129"/>
      <c r="HYS135" s="129"/>
      <c r="HYT135" s="129"/>
      <c r="HYU135" s="129"/>
      <c r="HYV135" s="129"/>
      <c r="HYW135" s="129"/>
      <c r="HYX135" s="129"/>
      <c r="HYY135" s="129"/>
      <c r="HYZ135" s="129"/>
      <c r="HZA135" s="129"/>
      <c r="HZB135" s="129"/>
      <c r="HZC135" s="129"/>
      <c r="HZD135" s="129"/>
      <c r="HZE135" s="129"/>
      <c r="HZF135" s="129"/>
      <c r="HZG135" s="129"/>
      <c r="HZH135" s="129"/>
      <c r="HZI135" s="129"/>
      <c r="HZJ135" s="129"/>
      <c r="HZK135" s="129"/>
      <c r="HZL135" s="129"/>
      <c r="HZM135" s="129"/>
      <c r="HZN135" s="129"/>
      <c r="HZO135" s="129"/>
      <c r="HZP135" s="129"/>
      <c r="HZQ135" s="129"/>
      <c r="HZR135" s="129"/>
      <c r="HZS135" s="129"/>
      <c r="HZT135" s="129"/>
      <c r="HZU135" s="129"/>
      <c r="HZV135" s="129"/>
      <c r="HZW135" s="129"/>
      <c r="HZX135" s="129"/>
      <c r="HZY135" s="129"/>
      <c r="HZZ135" s="129"/>
      <c r="IAA135" s="129"/>
      <c r="IAB135" s="129"/>
      <c r="IAC135" s="129"/>
      <c r="IAD135" s="129"/>
      <c r="IAE135" s="129"/>
      <c r="IAF135" s="129"/>
      <c r="IAG135" s="129"/>
      <c r="IAH135" s="129"/>
      <c r="IAI135" s="129"/>
      <c r="IAJ135" s="129"/>
      <c r="IAK135" s="129"/>
      <c r="IAL135" s="129"/>
      <c r="IAM135" s="129"/>
      <c r="IAN135" s="129"/>
      <c r="IAO135" s="129"/>
      <c r="IAP135" s="129"/>
      <c r="IAQ135" s="129"/>
      <c r="IAR135" s="129"/>
      <c r="IAS135" s="129"/>
      <c r="IAT135" s="129"/>
      <c r="IAU135" s="129"/>
      <c r="IAV135" s="129"/>
      <c r="IAW135" s="129"/>
      <c r="IAX135" s="129"/>
      <c r="IAY135" s="129"/>
      <c r="IAZ135" s="129"/>
      <c r="IBA135" s="129"/>
      <c r="IBB135" s="129"/>
      <c r="IBC135" s="129"/>
      <c r="IBD135" s="129"/>
      <c r="IBE135" s="129"/>
      <c r="IBF135" s="129"/>
      <c r="IBG135" s="129"/>
      <c r="IBH135" s="129"/>
      <c r="IBI135" s="129"/>
      <c r="IBJ135" s="129"/>
      <c r="IBK135" s="129"/>
      <c r="IBL135" s="129"/>
      <c r="IBM135" s="129"/>
      <c r="IBN135" s="129"/>
      <c r="IBO135" s="129"/>
      <c r="IBP135" s="129"/>
      <c r="IBQ135" s="129"/>
      <c r="IBR135" s="129"/>
      <c r="IBS135" s="129"/>
      <c r="IBT135" s="129"/>
      <c r="IBU135" s="129"/>
      <c r="IBV135" s="129"/>
      <c r="IBW135" s="129"/>
      <c r="IBX135" s="129"/>
      <c r="IBY135" s="129"/>
      <c r="IBZ135" s="129"/>
      <c r="ICA135" s="129"/>
      <c r="ICB135" s="129"/>
      <c r="ICC135" s="129"/>
      <c r="ICD135" s="129"/>
      <c r="ICE135" s="129"/>
      <c r="ICF135" s="129"/>
      <c r="ICG135" s="129"/>
      <c r="ICH135" s="129"/>
      <c r="ICI135" s="129"/>
      <c r="ICJ135" s="129"/>
      <c r="ICK135" s="129"/>
      <c r="ICL135" s="129"/>
      <c r="ICM135" s="129"/>
      <c r="ICN135" s="129"/>
      <c r="ICO135" s="129"/>
      <c r="ICP135" s="129"/>
      <c r="ICQ135" s="129"/>
      <c r="ICR135" s="129"/>
      <c r="ICS135" s="129"/>
      <c r="ICT135" s="129"/>
      <c r="ICU135" s="129"/>
      <c r="ICV135" s="129"/>
      <c r="ICW135" s="129"/>
      <c r="ICX135" s="129"/>
      <c r="ICY135" s="129"/>
      <c r="ICZ135" s="129"/>
      <c r="IDA135" s="129"/>
      <c r="IDB135" s="129"/>
      <c r="IDC135" s="129"/>
      <c r="IDD135" s="129"/>
      <c r="IDE135" s="129"/>
      <c r="IDF135" s="129"/>
      <c r="IDG135" s="129"/>
      <c r="IDH135" s="129"/>
      <c r="IDI135" s="129"/>
      <c r="IDJ135" s="129"/>
      <c r="IDK135" s="129"/>
      <c r="IDL135" s="129"/>
      <c r="IDM135" s="129"/>
      <c r="IDN135" s="129"/>
      <c r="IDO135" s="129"/>
      <c r="IDP135" s="129"/>
      <c r="IDQ135" s="129"/>
      <c r="IDR135" s="129"/>
      <c r="IDS135" s="129"/>
      <c r="IDT135" s="129"/>
      <c r="IDU135" s="129"/>
      <c r="IDV135" s="129"/>
      <c r="IDW135" s="129"/>
      <c r="IDX135" s="129"/>
      <c r="IDY135" s="129"/>
      <c r="IDZ135" s="129"/>
      <c r="IEA135" s="129"/>
      <c r="IEB135" s="129"/>
      <c r="IEC135" s="129"/>
      <c r="IED135" s="129"/>
      <c r="IEE135" s="129"/>
      <c r="IEF135" s="129"/>
      <c r="IEG135" s="129"/>
      <c r="IEH135" s="129"/>
      <c r="IEI135" s="129"/>
      <c r="IEJ135" s="129"/>
      <c r="IEK135" s="129"/>
      <c r="IEL135" s="129"/>
      <c r="IEM135" s="129"/>
      <c r="IEN135" s="129"/>
      <c r="IEO135" s="129"/>
      <c r="IEP135" s="129"/>
      <c r="IEQ135" s="129"/>
      <c r="IER135" s="129"/>
      <c r="IES135" s="129"/>
      <c r="IET135" s="129"/>
      <c r="IEU135" s="129"/>
      <c r="IEV135" s="129"/>
      <c r="IEW135" s="129"/>
      <c r="IEX135" s="129"/>
      <c r="IEY135" s="129"/>
      <c r="IEZ135" s="129"/>
      <c r="IFA135" s="129"/>
      <c r="IFB135" s="129"/>
      <c r="IFC135" s="129"/>
      <c r="IFD135" s="129"/>
      <c r="IFE135" s="129"/>
      <c r="IFF135" s="129"/>
      <c r="IFG135" s="129"/>
      <c r="IFH135" s="129"/>
      <c r="IFI135" s="129"/>
      <c r="IFJ135" s="129"/>
      <c r="IFK135" s="129"/>
      <c r="IFL135" s="129"/>
      <c r="IFM135" s="129"/>
      <c r="IFN135" s="129"/>
      <c r="IFO135" s="129"/>
      <c r="IFP135" s="129"/>
      <c r="IFQ135" s="129"/>
      <c r="IFR135" s="129"/>
      <c r="IFS135" s="129"/>
      <c r="IFT135" s="129"/>
      <c r="IFU135" s="129"/>
      <c r="IFV135" s="129"/>
      <c r="IFW135" s="129"/>
      <c r="IFX135" s="129"/>
      <c r="IFY135" s="129"/>
      <c r="IFZ135" s="129"/>
      <c r="IGA135" s="129"/>
      <c r="IGB135" s="129"/>
      <c r="IGC135" s="129"/>
      <c r="IGD135" s="129"/>
      <c r="IGE135" s="129"/>
      <c r="IGF135" s="129"/>
      <c r="IGG135" s="129"/>
      <c r="IGH135" s="129"/>
      <c r="IGI135" s="129"/>
      <c r="IGJ135" s="129"/>
      <c r="IGK135" s="129"/>
      <c r="IGL135" s="129"/>
      <c r="IGM135" s="129"/>
      <c r="IGN135" s="129"/>
      <c r="IGO135" s="129"/>
      <c r="IGP135" s="129"/>
      <c r="IGQ135" s="129"/>
      <c r="IGR135" s="129"/>
      <c r="IGS135" s="129"/>
      <c r="IGT135" s="129"/>
      <c r="IGU135" s="129"/>
      <c r="IGV135" s="129"/>
      <c r="IGW135" s="129"/>
      <c r="IGX135" s="129"/>
      <c r="IGY135" s="129"/>
      <c r="IGZ135" s="129"/>
      <c r="IHA135" s="129"/>
      <c r="IHB135" s="129"/>
      <c r="IHC135" s="129"/>
      <c r="IHD135" s="129"/>
      <c r="IHE135" s="129"/>
      <c r="IHF135" s="129"/>
      <c r="IHG135" s="129"/>
      <c r="IHH135" s="129"/>
      <c r="IHI135" s="129"/>
      <c r="IHJ135" s="129"/>
      <c r="IHK135" s="129"/>
      <c r="IHL135" s="129"/>
      <c r="IHM135" s="129"/>
      <c r="IHN135" s="129"/>
      <c r="IHO135" s="129"/>
      <c r="IHP135" s="129"/>
      <c r="IHQ135" s="129"/>
      <c r="IHR135" s="129"/>
      <c r="IHS135" s="129"/>
      <c r="IHT135" s="129"/>
      <c r="IHU135" s="129"/>
      <c r="IHV135" s="129"/>
      <c r="IHW135" s="129"/>
      <c r="IHX135" s="129"/>
      <c r="IHY135" s="129"/>
      <c r="IHZ135" s="129"/>
      <c r="IIA135" s="129"/>
      <c r="IIB135" s="129"/>
      <c r="IIC135" s="129"/>
      <c r="IID135" s="129"/>
      <c r="IIE135" s="129"/>
      <c r="IIF135" s="129"/>
      <c r="IIG135" s="129"/>
      <c r="IIH135" s="129"/>
      <c r="III135" s="129"/>
      <c r="IIJ135" s="129"/>
      <c r="IIK135" s="129"/>
      <c r="IIL135" s="129"/>
      <c r="IIM135" s="129"/>
      <c r="IIN135" s="129"/>
      <c r="IIO135" s="129"/>
      <c r="IIP135" s="129"/>
      <c r="IIQ135" s="129"/>
      <c r="IIR135" s="129"/>
      <c r="IIS135" s="129"/>
      <c r="IIT135" s="129"/>
      <c r="IIU135" s="129"/>
      <c r="IIV135" s="129"/>
      <c r="IIW135" s="129"/>
      <c r="IIX135" s="129"/>
      <c r="IIY135" s="129"/>
      <c r="IIZ135" s="129"/>
      <c r="IJA135" s="129"/>
      <c r="IJB135" s="129"/>
      <c r="IJC135" s="129"/>
      <c r="IJD135" s="129"/>
      <c r="IJE135" s="129"/>
      <c r="IJF135" s="129"/>
      <c r="IJG135" s="129"/>
      <c r="IJH135" s="129"/>
      <c r="IJI135" s="129"/>
      <c r="IJJ135" s="129"/>
      <c r="IJK135" s="129"/>
      <c r="IJL135" s="129"/>
      <c r="IJM135" s="129"/>
      <c r="IJN135" s="129"/>
      <c r="IJO135" s="129"/>
      <c r="IJP135" s="129"/>
      <c r="IJQ135" s="129"/>
      <c r="IJR135" s="129"/>
      <c r="IJS135" s="129"/>
      <c r="IJT135" s="129"/>
      <c r="IJU135" s="129"/>
      <c r="IJV135" s="129"/>
      <c r="IJW135" s="129"/>
      <c r="IJX135" s="129"/>
      <c r="IJY135" s="129"/>
      <c r="IJZ135" s="129"/>
      <c r="IKA135" s="129"/>
      <c r="IKB135" s="129"/>
      <c r="IKC135" s="129"/>
      <c r="IKD135" s="129"/>
      <c r="IKE135" s="129"/>
      <c r="IKF135" s="129"/>
      <c r="IKG135" s="129"/>
      <c r="IKH135" s="129"/>
      <c r="IKI135" s="129"/>
      <c r="IKJ135" s="129"/>
      <c r="IKK135" s="129"/>
      <c r="IKL135" s="129"/>
      <c r="IKM135" s="129"/>
      <c r="IKN135" s="129"/>
      <c r="IKO135" s="129"/>
      <c r="IKP135" s="129"/>
      <c r="IKQ135" s="129"/>
      <c r="IKR135" s="129"/>
      <c r="IKS135" s="129"/>
      <c r="IKT135" s="129"/>
      <c r="IKU135" s="129"/>
      <c r="IKV135" s="129"/>
      <c r="IKW135" s="129"/>
      <c r="IKX135" s="129"/>
      <c r="IKY135" s="129"/>
      <c r="IKZ135" s="129"/>
      <c r="ILA135" s="129"/>
      <c r="ILB135" s="129"/>
      <c r="ILC135" s="129"/>
      <c r="ILD135" s="129"/>
      <c r="ILE135" s="129"/>
      <c r="ILF135" s="129"/>
      <c r="ILG135" s="129"/>
      <c r="ILH135" s="129"/>
      <c r="ILI135" s="129"/>
      <c r="ILJ135" s="129"/>
      <c r="ILK135" s="129"/>
      <c r="ILL135" s="129"/>
      <c r="ILM135" s="129"/>
      <c r="ILN135" s="129"/>
      <c r="ILO135" s="129"/>
      <c r="ILP135" s="129"/>
      <c r="ILQ135" s="129"/>
      <c r="ILR135" s="129"/>
      <c r="ILS135" s="129"/>
      <c r="ILT135" s="129"/>
      <c r="ILU135" s="129"/>
      <c r="ILV135" s="129"/>
      <c r="ILW135" s="129"/>
      <c r="ILX135" s="129"/>
      <c r="ILY135" s="129"/>
      <c r="ILZ135" s="129"/>
      <c r="IMA135" s="129"/>
      <c r="IMB135" s="129"/>
      <c r="IMC135" s="129"/>
      <c r="IMD135" s="129"/>
      <c r="IME135" s="129"/>
      <c r="IMF135" s="129"/>
      <c r="IMG135" s="129"/>
      <c r="IMH135" s="129"/>
      <c r="IMI135" s="129"/>
      <c r="IMJ135" s="129"/>
      <c r="IMK135" s="129"/>
      <c r="IML135" s="129"/>
      <c r="IMM135" s="129"/>
      <c r="IMN135" s="129"/>
      <c r="IMO135" s="129"/>
      <c r="IMP135" s="129"/>
      <c r="IMQ135" s="129"/>
      <c r="IMR135" s="129"/>
      <c r="IMS135" s="129"/>
      <c r="IMT135" s="129"/>
      <c r="IMU135" s="129"/>
      <c r="IMV135" s="129"/>
      <c r="IMW135" s="129"/>
      <c r="IMX135" s="129"/>
      <c r="IMY135" s="129"/>
      <c r="IMZ135" s="129"/>
      <c r="INA135" s="129"/>
      <c r="INB135" s="129"/>
      <c r="INC135" s="129"/>
      <c r="IND135" s="129"/>
      <c r="INE135" s="129"/>
      <c r="INF135" s="129"/>
      <c r="ING135" s="129"/>
      <c r="INH135" s="129"/>
      <c r="INI135" s="129"/>
      <c r="INJ135" s="129"/>
      <c r="INK135" s="129"/>
      <c r="INL135" s="129"/>
      <c r="INM135" s="129"/>
      <c r="INN135" s="129"/>
      <c r="INO135" s="129"/>
      <c r="INP135" s="129"/>
      <c r="INQ135" s="129"/>
      <c r="INR135" s="129"/>
      <c r="INS135" s="129"/>
      <c r="INT135" s="129"/>
      <c r="INU135" s="129"/>
      <c r="INV135" s="129"/>
      <c r="INW135" s="129"/>
      <c r="INX135" s="129"/>
      <c r="INY135" s="129"/>
      <c r="INZ135" s="129"/>
      <c r="IOA135" s="129"/>
      <c r="IOB135" s="129"/>
      <c r="IOC135" s="129"/>
      <c r="IOD135" s="129"/>
      <c r="IOE135" s="129"/>
      <c r="IOF135" s="129"/>
      <c r="IOG135" s="129"/>
      <c r="IOH135" s="129"/>
      <c r="IOI135" s="129"/>
      <c r="IOJ135" s="129"/>
      <c r="IOK135" s="129"/>
      <c r="IOL135" s="129"/>
      <c r="IOM135" s="129"/>
      <c r="ION135" s="129"/>
      <c r="IOO135" s="129"/>
      <c r="IOP135" s="129"/>
      <c r="IOQ135" s="129"/>
      <c r="IOR135" s="129"/>
      <c r="IOS135" s="129"/>
      <c r="IOT135" s="129"/>
      <c r="IOU135" s="129"/>
      <c r="IOV135" s="129"/>
      <c r="IOW135" s="129"/>
      <c r="IOX135" s="129"/>
      <c r="IOY135" s="129"/>
      <c r="IOZ135" s="129"/>
      <c r="IPA135" s="129"/>
      <c r="IPB135" s="129"/>
      <c r="IPC135" s="129"/>
      <c r="IPD135" s="129"/>
      <c r="IPE135" s="129"/>
      <c r="IPF135" s="129"/>
      <c r="IPG135" s="129"/>
      <c r="IPH135" s="129"/>
      <c r="IPI135" s="129"/>
      <c r="IPJ135" s="129"/>
      <c r="IPK135" s="129"/>
      <c r="IPL135" s="129"/>
      <c r="IPM135" s="129"/>
      <c r="IPN135" s="129"/>
      <c r="IPO135" s="129"/>
      <c r="IPP135" s="129"/>
      <c r="IPQ135" s="129"/>
      <c r="IPR135" s="129"/>
      <c r="IPS135" s="129"/>
      <c r="IPT135" s="129"/>
      <c r="IPU135" s="129"/>
      <c r="IPV135" s="129"/>
      <c r="IPW135" s="129"/>
      <c r="IPX135" s="129"/>
      <c r="IPY135" s="129"/>
      <c r="IPZ135" s="129"/>
      <c r="IQA135" s="129"/>
      <c r="IQB135" s="129"/>
      <c r="IQC135" s="129"/>
      <c r="IQD135" s="129"/>
      <c r="IQE135" s="129"/>
      <c r="IQF135" s="129"/>
      <c r="IQG135" s="129"/>
      <c r="IQH135" s="129"/>
      <c r="IQI135" s="129"/>
      <c r="IQJ135" s="129"/>
      <c r="IQK135" s="129"/>
      <c r="IQL135" s="129"/>
      <c r="IQM135" s="129"/>
      <c r="IQN135" s="129"/>
      <c r="IQO135" s="129"/>
      <c r="IQP135" s="129"/>
      <c r="IQQ135" s="129"/>
      <c r="IQR135" s="129"/>
      <c r="IQS135" s="129"/>
      <c r="IQT135" s="129"/>
      <c r="IQU135" s="129"/>
      <c r="IQV135" s="129"/>
      <c r="IQW135" s="129"/>
      <c r="IQX135" s="129"/>
      <c r="IQY135" s="129"/>
      <c r="IQZ135" s="129"/>
      <c r="IRA135" s="129"/>
      <c r="IRB135" s="129"/>
      <c r="IRC135" s="129"/>
      <c r="IRD135" s="129"/>
      <c r="IRE135" s="129"/>
      <c r="IRF135" s="129"/>
      <c r="IRG135" s="129"/>
      <c r="IRH135" s="129"/>
      <c r="IRI135" s="129"/>
      <c r="IRJ135" s="129"/>
      <c r="IRK135" s="129"/>
      <c r="IRL135" s="129"/>
      <c r="IRM135" s="129"/>
      <c r="IRN135" s="129"/>
      <c r="IRO135" s="129"/>
      <c r="IRP135" s="129"/>
      <c r="IRQ135" s="129"/>
      <c r="IRR135" s="129"/>
      <c r="IRS135" s="129"/>
      <c r="IRT135" s="129"/>
      <c r="IRU135" s="129"/>
      <c r="IRV135" s="129"/>
      <c r="IRW135" s="129"/>
      <c r="IRX135" s="129"/>
      <c r="IRY135" s="129"/>
      <c r="IRZ135" s="129"/>
      <c r="ISA135" s="129"/>
      <c r="ISB135" s="129"/>
      <c r="ISC135" s="129"/>
      <c r="ISD135" s="129"/>
      <c r="ISE135" s="129"/>
      <c r="ISF135" s="129"/>
      <c r="ISG135" s="129"/>
      <c r="ISH135" s="129"/>
      <c r="ISI135" s="129"/>
      <c r="ISJ135" s="129"/>
      <c r="ISK135" s="129"/>
      <c r="ISL135" s="129"/>
      <c r="ISM135" s="129"/>
      <c r="ISN135" s="129"/>
      <c r="ISO135" s="129"/>
      <c r="ISP135" s="129"/>
      <c r="ISQ135" s="129"/>
      <c r="ISR135" s="129"/>
      <c r="ISS135" s="129"/>
      <c r="IST135" s="129"/>
      <c r="ISU135" s="129"/>
      <c r="ISV135" s="129"/>
      <c r="ISW135" s="129"/>
      <c r="ISX135" s="129"/>
      <c r="ISY135" s="129"/>
      <c r="ISZ135" s="129"/>
      <c r="ITA135" s="129"/>
      <c r="ITB135" s="129"/>
      <c r="ITC135" s="129"/>
      <c r="ITD135" s="129"/>
      <c r="ITE135" s="129"/>
      <c r="ITF135" s="129"/>
      <c r="ITG135" s="129"/>
      <c r="ITH135" s="129"/>
      <c r="ITI135" s="129"/>
      <c r="ITJ135" s="129"/>
      <c r="ITK135" s="129"/>
      <c r="ITL135" s="129"/>
      <c r="ITM135" s="129"/>
      <c r="ITN135" s="129"/>
      <c r="ITO135" s="129"/>
      <c r="ITP135" s="129"/>
      <c r="ITQ135" s="129"/>
      <c r="ITR135" s="129"/>
      <c r="ITS135" s="129"/>
      <c r="ITT135" s="129"/>
      <c r="ITU135" s="129"/>
      <c r="ITV135" s="129"/>
      <c r="ITW135" s="129"/>
      <c r="ITX135" s="129"/>
      <c r="ITY135" s="129"/>
      <c r="ITZ135" s="129"/>
      <c r="IUA135" s="129"/>
      <c r="IUB135" s="129"/>
      <c r="IUC135" s="129"/>
      <c r="IUD135" s="129"/>
      <c r="IUE135" s="129"/>
      <c r="IUF135" s="129"/>
      <c r="IUG135" s="129"/>
      <c r="IUH135" s="129"/>
      <c r="IUI135" s="129"/>
      <c r="IUJ135" s="129"/>
      <c r="IUK135" s="129"/>
      <c r="IUL135" s="129"/>
      <c r="IUM135" s="129"/>
      <c r="IUN135" s="129"/>
      <c r="IUO135" s="129"/>
      <c r="IUP135" s="129"/>
      <c r="IUQ135" s="129"/>
      <c r="IUR135" s="129"/>
      <c r="IUS135" s="129"/>
      <c r="IUT135" s="129"/>
      <c r="IUU135" s="129"/>
      <c r="IUV135" s="129"/>
      <c r="IUW135" s="129"/>
      <c r="IUX135" s="129"/>
      <c r="IUY135" s="129"/>
      <c r="IUZ135" s="129"/>
      <c r="IVA135" s="129"/>
      <c r="IVB135" s="129"/>
      <c r="IVC135" s="129"/>
      <c r="IVD135" s="129"/>
      <c r="IVE135" s="129"/>
      <c r="IVF135" s="129"/>
      <c r="IVG135" s="129"/>
      <c r="IVH135" s="129"/>
      <c r="IVI135" s="129"/>
      <c r="IVJ135" s="129"/>
      <c r="IVK135" s="129"/>
      <c r="IVL135" s="129"/>
      <c r="IVM135" s="129"/>
      <c r="IVN135" s="129"/>
      <c r="IVO135" s="129"/>
      <c r="IVP135" s="129"/>
      <c r="IVQ135" s="129"/>
      <c r="IVR135" s="129"/>
      <c r="IVS135" s="129"/>
      <c r="IVT135" s="129"/>
      <c r="IVU135" s="129"/>
      <c r="IVV135" s="129"/>
      <c r="IVW135" s="129"/>
      <c r="IVX135" s="129"/>
      <c r="IVY135" s="129"/>
      <c r="IVZ135" s="129"/>
      <c r="IWA135" s="129"/>
      <c r="IWB135" s="129"/>
      <c r="IWC135" s="129"/>
      <c r="IWD135" s="129"/>
      <c r="IWE135" s="129"/>
      <c r="IWF135" s="129"/>
      <c r="IWG135" s="129"/>
      <c r="IWH135" s="129"/>
      <c r="IWI135" s="129"/>
      <c r="IWJ135" s="129"/>
      <c r="IWK135" s="129"/>
      <c r="IWL135" s="129"/>
      <c r="IWM135" s="129"/>
      <c r="IWN135" s="129"/>
      <c r="IWO135" s="129"/>
      <c r="IWP135" s="129"/>
      <c r="IWQ135" s="129"/>
      <c r="IWR135" s="129"/>
      <c r="IWS135" s="129"/>
      <c r="IWT135" s="129"/>
      <c r="IWU135" s="129"/>
      <c r="IWV135" s="129"/>
      <c r="IWW135" s="129"/>
      <c r="IWX135" s="129"/>
      <c r="IWY135" s="129"/>
      <c r="IWZ135" s="129"/>
      <c r="IXA135" s="129"/>
      <c r="IXB135" s="129"/>
      <c r="IXC135" s="129"/>
      <c r="IXD135" s="129"/>
      <c r="IXE135" s="129"/>
      <c r="IXF135" s="129"/>
      <c r="IXG135" s="129"/>
      <c r="IXH135" s="129"/>
      <c r="IXI135" s="129"/>
      <c r="IXJ135" s="129"/>
      <c r="IXK135" s="129"/>
      <c r="IXL135" s="129"/>
      <c r="IXM135" s="129"/>
      <c r="IXN135" s="129"/>
      <c r="IXO135" s="129"/>
      <c r="IXP135" s="129"/>
      <c r="IXQ135" s="129"/>
      <c r="IXR135" s="129"/>
      <c r="IXS135" s="129"/>
      <c r="IXT135" s="129"/>
      <c r="IXU135" s="129"/>
      <c r="IXV135" s="129"/>
      <c r="IXW135" s="129"/>
      <c r="IXX135" s="129"/>
      <c r="IXY135" s="129"/>
      <c r="IXZ135" s="129"/>
      <c r="IYA135" s="129"/>
      <c r="IYB135" s="129"/>
      <c r="IYC135" s="129"/>
      <c r="IYD135" s="129"/>
      <c r="IYE135" s="129"/>
      <c r="IYF135" s="129"/>
      <c r="IYG135" s="129"/>
      <c r="IYH135" s="129"/>
      <c r="IYI135" s="129"/>
      <c r="IYJ135" s="129"/>
      <c r="IYK135" s="129"/>
      <c r="IYL135" s="129"/>
      <c r="IYM135" s="129"/>
      <c r="IYN135" s="129"/>
      <c r="IYO135" s="129"/>
      <c r="IYP135" s="129"/>
      <c r="IYQ135" s="129"/>
      <c r="IYR135" s="129"/>
      <c r="IYS135" s="129"/>
      <c r="IYT135" s="129"/>
      <c r="IYU135" s="129"/>
      <c r="IYV135" s="129"/>
      <c r="IYW135" s="129"/>
      <c r="IYX135" s="129"/>
      <c r="IYY135" s="129"/>
      <c r="IYZ135" s="129"/>
      <c r="IZA135" s="129"/>
      <c r="IZB135" s="129"/>
      <c r="IZC135" s="129"/>
      <c r="IZD135" s="129"/>
      <c r="IZE135" s="129"/>
      <c r="IZF135" s="129"/>
      <c r="IZG135" s="129"/>
      <c r="IZH135" s="129"/>
      <c r="IZI135" s="129"/>
      <c r="IZJ135" s="129"/>
      <c r="IZK135" s="129"/>
      <c r="IZL135" s="129"/>
      <c r="IZM135" s="129"/>
      <c r="IZN135" s="129"/>
      <c r="IZO135" s="129"/>
      <c r="IZP135" s="129"/>
      <c r="IZQ135" s="129"/>
      <c r="IZR135" s="129"/>
      <c r="IZS135" s="129"/>
      <c r="IZT135" s="129"/>
      <c r="IZU135" s="129"/>
      <c r="IZV135" s="129"/>
      <c r="IZW135" s="129"/>
      <c r="IZX135" s="129"/>
      <c r="IZY135" s="129"/>
      <c r="IZZ135" s="129"/>
      <c r="JAA135" s="129"/>
      <c r="JAB135" s="129"/>
      <c r="JAC135" s="129"/>
      <c r="JAD135" s="129"/>
      <c r="JAE135" s="129"/>
      <c r="JAF135" s="129"/>
      <c r="JAG135" s="129"/>
      <c r="JAH135" s="129"/>
      <c r="JAI135" s="129"/>
      <c r="JAJ135" s="129"/>
      <c r="JAK135" s="129"/>
      <c r="JAL135" s="129"/>
      <c r="JAM135" s="129"/>
      <c r="JAN135" s="129"/>
      <c r="JAO135" s="129"/>
      <c r="JAP135" s="129"/>
      <c r="JAQ135" s="129"/>
      <c r="JAR135" s="129"/>
      <c r="JAS135" s="129"/>
      <c r="JAT135" s="129"/>
      <c r="JAU135" s="129"/>
      <c r="JAV135" s="129"/>
      <c r="JAW135" s="129"/>
      <c r="JAX135" s="129"/>
      <c r="JAY135" s="129"/>
      <c r="JAZ135" s="129"/>
      <c r="JBA135" s="129"/>
      <c r="JBB135" s="129"/>
      <c r="JBC135" s="129"/>
      <c r="JBD135" s="129"/>
      <c r="JBE135" s="129"/>
      <c r="JBF135" s="129"/>
      <c r="JBG135" s="129"/>
      <c r="JBH135" s="129"/>
      <c r="JBI135" s="129"/>
      <c r="JBJ135" s="129"/>
      <c r="JBK135" s="129"/>
      <c r="JBL135" s="129"/>
      <c r="JBM135" s="129"/>
      <c r="JBN135" s="129"/>
      <c r="JBO135" s="129"/>
      <c r="JBP135" s="129"/>
      <c r="JBQ135" s="129"/>
      <c r="JBR135" s="129"/>
      <c r="JBS135" s="129"/>
      <c r="JBT135" s="129"/>
      <c r="JBU135" s="129"/>
      <c r="JBV135" s="129"/>
      <c r="JBW135" s="129"/>
      <c r="JBX135" s="129"/>
      <c r="JBY135" s="129"/>
      <c r="JBZ135" s="129"/>
      <c r="JCA135" s="129"/>
      <c r="JCB135" s="129"/>
      <c r="JCC135" s="129"/>
      <c r="JCD135" s="129"/>
      <c r="JCE135" s="129"/>
      <c r="JCF135" s="129"/>
      <c r="JCG135" s="129"/>
      <c r="JCH135" s="129"/>
      <c r="JCI135" s="129"/>
      <c r="JCJ135" s="129"/>
      <c r="JCK135" s="129"/>
      <c r="JCL135" s="129"/>
      <c r="JCM135" s="129"/>
      <c r="JCN135" s="129"/>
      <c r="JCO135" s="129"/>
      <c r="JCP135" s="129"/>
      <c r="JCQ135" s="129"/>
      <c r="JCR135" s="129"/>
      <c r="JCS135" s="129"/>
      <c r="JCT135" s="129"/>
      <c r="JCU135" s="129"/>
      <c r="JCV135" s="129"/>
      <c r="JCW135" s="129"/>
      <c r="JCX135" s="129"/>
      <c r="JCY135" s="129"/>
      <c r="JCZ135" s="129"/>
      <c r="JDA135" s="129"/>
      <c r="JDB135" s="129"/>
      <c r="JDC135" s="129"/>
      <c r="JDD135" s="129"/>
      <c r="JDE135" s="129"/>
      <c r="JDF135" s="129"/>
      <c r="JDG135" s="129"/>
      <c r="JDH135" s="129"/>
      <c r="JDI135" s="129"/>
      <c r="JDJ135" s="129"/>
      <c r="JDK135" s="129"/>
      <c r="JDL135" s="129"/>
      <c r="JDM135" s="129"/>
      <c r="JDN135" s="129"/>
      <c r="JDO135" s="129"/>
      <c r="JDP135" s="129"/>
      <c r="JDQ135" s="129"/>
      <c r="JDR135" s="129"/>
      <c r="JDS135" s="129"/>
      <c r="JDT135" s="129"/>
      <c r="JDU135" s="129"/>
      <c r="JDV135" s="129"/>
      <c r="JDW135" s="129"/>
      <c r="JDX135" s="129"/>
      <c r="JDY135" s="129"/>
      <c r="JDZ135" s="129"/>
      <c r="JEA135" s="129"/>
      <c r="JEB135" s="129"/>
      <c r="JEC135" s="129"/>
      <c r="JED135" s="129"/>
      <c r="JEE135" s="129"/>
      <c r="JEF135" s="129"/>
      <c r="JEG135" s="129"/>
      <c r="JEH135" s="129"/>
      <c r="JEI135" s="129"/>
      <c r="JEJ135" s="129"/>
      <c r="JEK135" s="129"/>
      <c r="JEL135" s="129"/>
      <c r="JEM135" s="129"/>
      <c r="JEN135" s="129"/>
      <c r="JEO135" s="129"/>
      <c r="JEP135" s="129"/>
      <c r="JEQ135" s="129"/>
      <c r="JER135" s="129"/>
      <c r="JES135" s="129"/>
      <c r="JET135" s="129"/>
      <c r="JEU135" s="129"/>
      <c r="JEV135" s="129"/>
      <c r="JEW135" s="129"/>
      <c r="JEX135" s="129"/>
      <c r="JEY135" s="129"/>
      <c r="JEZ135" s="129"/>
      <c r="JFA135" s="129"/>
      <c r="JFB135" s="129"/>
      <c r="JFC135" s="129"/>
      <c r="JFD135" s="129"/>
      <c r="JFE135" s="129"/>
      <c r="JFF135" s="129"/>
      <c r="JFG135" s="129"/>
      <c r="JFH135" s="129"/>
      <c r="JFI135" s="129"/>
      <c r="JFJ135" s="129"/>
      <c r="JFK135" s="129"/>
      <c r="JFL135" s="129"/>
      <c r="JFM135" s="129"/>
      <c r="JFN135" s="129"/>
      <c r="JFO135" s="129"/>
      <c r="JFP135" s="129"/>
      <c r="JFQ135" s="129"/>
      <c r="JFR135" s="129"/>
      <c r="JFS135" s="129"/>
      <c r="JFT135" s="129"/>
      <c r="JFU135" s="129"/>
      <c r="JFV135" s="129"/>
      <c r="JFW135" s="129"/>
      <c r="JFX135" s="129"/>
      <c r="JFY135" s="129"/>
      <c r="JFZ135" s="129"/>
      <c r="JGA135" s="129"/>
      <c r="JGB135" s="129"/>
      <c r="JGC135" s="129"/>
      <c r="JGD135" s="129"/>
      <c r="JGE135" s="129"/>
      <c r="JGF135" s="129"/>
      <c r="JGG135" s="129"/>
      <c r="JGH135" s="129"/>
      <c r="JGI135" s="129"/>
      <c r="JGJ135" s="129"/>
      <c r="JGK135" s="129"/>
      <c r="JGL135" s="129"/>
      <c r="JGM135" s="129"/>
      <c r="JGN135" s="129"/>
      <c r="JGO135" s="129"/>
      <c r="JGP135" s="129"/>
      <c r="JGQ135" s="129"/>
      <c r="JGR135" s="129"/>
      <c r="JGS135" s="129"/>
      <c r="JGT135" s="129"/>
      <c r="JGU135" s="129"/>
      <c r="JGV135" s="129"/>
      <c r="JGW135" s="129"/>
      <c r="JGX135" s="129"/>
      <c r="JGY135" s="129"/>
      <c r="JGZ135" s="129"/>
      <c r="JHA135" s="129"/>
      <c r="JHB135" s="129"/>
      <c r="JHC135" s="129"/>
      <c r="JHD135" s="129"/>
      <c r="JHE135" s="129"/>
      <c r="JHF135" s="129"/>
      <c r="JHG135" s="129"/>
      <c r="JHH135" s="129"/>
      <c r="JHI135" s="129"/>
      <c r="JHJ135" s="129"/>
      <c r="JHK135" s="129"/>
      <c r="JHL135" s="129"/>
      <c r="JHM135" s="129"/>
      <c r="JHN135" s="129"/>
      <c r="JHO135" s="129"/>
      <c r="JHP135" s="129"/>
      <c r="JHQ135" s="129"/>
      <c r="JHR135" s="129"/>
      <c r="JHS135" s="129"/>
      <c r="JHT135" s="129"/>
      <c r="JHU135" s="129"/>
      <c r="JHV135" s="129"/>
      <c r="JHW135" s="129"/>
      <c r="JHX135" s="129"/>
      <c r="JHY135" s="129"/>
      <c r="JHZ135" s="129"/>
      <c r="JIA135" s="129"/>
      <c r="JIB135" s="129"/>
      <c r="JIC135" s="129"/>
      <c r="JID135" s="129"/>
      <c r="JIE135" s="129"/>
      <c r="JIF135" s="129"/>
      <c r="JIG135" s="129"/>
      <c r="JIH135" s="129"/>
      <c r="JII135" s="129"/>
      <c r="JIJ135" s="129"/>
      <c r="JIK135" s="129"/>
      <c r="JIL135" s="129"/>
      <c r="JIM135" s="129"/>
      <c r="JIN135" s="129"/>
      <c r="JIO135" s="129"/>
      <c r="JIP135" s="129"/>
      <c r="JIQ135" s="129"/>
      <c r="JIR135" s="129"/>
      <c r="JIS135" s="129"/>
      <c r="JIT135" s="129"/>
      <c r="JIU135" s="129"/>
      <c r="JIV135" s="129"/>
      <c r="JIW135" s="129"/>
      <c r="JIX135" s="129"/>
      <c r="JIY135" s="129"/>
      <c r="JIZ135" s="129"/>
      <c r="JJA135" s="129"/>
      <c r="JJB135" s="129"/>
      <c r="JJC135" s="129"/>
      <c r="JJD135" s="129"/>
      <c r="JJE135" s="129"/>
      <c r="JJF135" s="129"/>
      <c r="JJG135" s="129"/>
      <c r="JJH135" s="129"/>
      <c r="JJI135" s="129"/>
      <c r="JJJ135" s="129"/>
      <c r="JJK135" s="129"/>
      <c r="JJL135" s="129"/>
      <c r="JJM135" s="129"/>
      <c r="JJN135" s="129"/>
      <c r="JJO135" s="129"/>
      <c r="JJP135" s="129"/>
      <c r="JJQ135" s="129"/>
      <c r="JJR135" s="129"/>
      <c r="JJS135" s="129"/>
      <c r="JJT135" s="129"/>
      <c r="JJU135" s="129"/>
      <c r="JJV135" s="129"/>
      <c r="JJW135" s="129"/>
      <c r="JJX135" s="129"/>
      <c r="JJY135" s="129"/>
      <c r="JJZ135" s="129"/>
      <c r="JKA135" s="129"/>
      <c r="JKB135" s="129"/>
      <c r="JKC135" s="129"/>
      <c r="JKD135" s="129"/>
      <c r="JKE135" s="129"/>
      <c r="JKF135" s="129"/>
      <c r="JKG135" s="129"/>
      <c r="JKH135" s="129"/>
      <c r="JKI135" s="129"/>
      <c r="JKJ135" s="129"/>
      <c r="JKK135" s="129"/>
      <c r="JKL135" s="129"/>
      <c r="JKM135" s="129"/>
      <c r="JKN135" s="129"/>
      <c r="JKO135" s="129"/>
      <c r="JKP135" s="129"/>
      <c r="JKQ135" s="129"/>
      <c r="JKR135" s="129"/>
      <c r="JKS135" s="129"/>
      <c r="JKT135" s="129"/>
      <c r="JKU135" s="129"/>
      <c r="JKV135" s="129"/>
      <c r="JKW135" s="129"/>
      <c r="JKX135" s="129"/>
      <c r="JKY135" s="129"/>
      <c r="JKZ135" s="129"/>
      <c r="JLA135" s="129"/>
      <c r="JLB135" s="129"/>
      <c r="JLC135" s="129"/>
      <c r="JLD135" s="129"/>
      <c r="JLE135" s="129"/>
      <c r="JLF135" s="129"/>
      <c r="JLG135" s="129"/>
      <c r="JLH135" s="129"/>
      <c r="JLI135" s="129"/>
      <c r="JLJ135" s="129"/>
      <c r="JLK135" s="129"/>
      <c r="JLL135" s="129"/>
      <c r="JLM135" s="129"/>
      <c r="JLN135" s="129"/>
      <c r="JLO135" s="129"/>
      <c r="JLP135" s="129"/>
      <c r="JLQ135" s="129"/>
      <c r="JLR135" s="129"/>
      <c r="JLS135" s="129"/>
      <c r="JLT135" s="129"/>
      <c r="JLU135" s="129"/>
      <c r="JLV135" s="129"/>
      <c r="JLW135" s="129"/>
      <c r="JLX135" s="129"/>
      <c r="JLY135" s="129"/>
      <c r="JLZ135" s="129"/>
      <c r="JMA135" s="129"/>
      <c r="JMB135" s="129"/>
      <c r="JMC135" s="129"/>
      <c r="JMD135" s="129"/>
      <c r="JME135" s="129"/>
      <c r="JMF135" s="129"/>
      <c r="JMG135" s="129"/>
      <c r="JMH135" s="129"/>
      <c r="JMI135" s="129"/>
      <c r="JMJ135" s="129"/>
      <c r="JMK135" s="129"/>
      <c r="JML135" s="129"/>
      <c r="JMM135" s="129"/>
      <c r="JMN135" s="129"/>
      <c r="JMO135" s="129"/>
      <c r="JMP135" s="129"/>
      <c r="JMQ135" s="129"/>
      <c r="JMR135" s="129"/>
      <c r="JMS135" s="129"/>
      <c r="JMT135" s="129"/>
      <c r="JMU135" s="129"/>
      <c r="JMV135" s="129"/>
      <c r="JMW135" s="129"/>
      <c r="JMX135" s="129"/>
      <c r="JMY135" s="129"/>
      <c r="JMZ135" s="129"/>
      <c r="JNA135" s="129"/>
      <c r="JNB135" s="129"/>
      <c r="JNC135" s="129"/>
      <c r="JND135" s="129"/>
      <c r="JNE135" s="129"/>
      <c r="JNF135" s="129"/>
      <c r="JNG135" s="129"/>
      <c r="JNH135" s="129"/>
      <c r="JNI135" s="129"/>
      <c r="JNJ135" s="129"/>
      <c r="JNK135" s="129"/>
      <c r="JNL135" s="129"/>
      <c r="JNM135" s="129"/>
      <c r="JNN135" s="129"/>
      <c r="JNO135" s="129"/>
      <c r="JNP135" s="129"/>
      <c r="JNQ135" s="129"/>
      <c r="JNR135" s="129"/>
      <c r="JNS135" s="129"/>
      <c r="JNT135" s="129"/>
      <c r="JNU135" s="129"/>
      <c r="JNV135" s="129"/>
      <c r="JNW135" s="129"/>
      <c r="JNX135" s="129"/>
      <c r="JNY135" s="129"/>
      <c r="JNZ135" s="129"/>
      <c r="JOA135" s="129"/>
      <c r="JOB135" s="129"/>
      <c r="JOC135" s="129"/>
      <c r="JOD135" s="129"/>
      <c r="JOE135" s="129"/>
      <c r="JOF135" s="129"/>
      <c r="JOG135" s="129"/>
      <c r="JOH135" s="129"/>
      <c r="JOI135" s="129"/>
      <c r="JOJ135" s="129"/>
      <c r="JOK135" s="129"/>
      <c r="JOL135" s="129"/>
      <c r="JOM135" s="129"/>
      <c r="JON135" s="129"/>
      <c r="JOO135" s="129"/>
      <c r="JOP135" s="129"/>
      <c r="JOQ135" s="129"/>
      <c r="JOR135" s="129"/>
      <c r="JOS135" s="129"/>
      <c r="JOT135" s="129"/>
      <c r="JOU135" s="129"/>
      <c r="JOV135" s="129"/>
      <c r="JOW135" s="129"/>
      <c r="JOX135" s="129"/>
      <c r="JOY135" s="129"/>
      <c r="JOZ135" s="129"/>
      <c r="JPA135" s="129"/>
      <c r="JPB135" s="129"/>
      <c r="JPC135" s="129"/>
      <c r="JPD135" s="129"/>
      <c r="JPE135" s="129"/>
      <c r="JPF135" s="129"/>
      <c r="JPG135" s="129"/>
      <c r="JPH135" s="129"/>
      <c r="JPI135" s="129"/>
      <c r="JPJ135" s="129"/>
      <c r="JPK135" s="129"/>
      <c r="JPL135" s="129"/>
      <c r="JPM135" s="129"/>
      <c r="JPN135" s="129"/>
      <c r="JPO135" s="129"/>
      <c r="JPP135" s="129"/>
      <c r="JPQ135" s="129"/>
      <c r="JPR135" s="129"/>
      <c r="JPS135" s="129"/>
      <c r="JPT135" s="129"/>
      <c r="JPU135" s="129"/>
      <c r="JPV135" s="129"/>
      <c r="JPW135" s="129"/>
      <c r="JPX135" s="129"/>
      <c r="JPY135" s="129"/>
      <c r="JPZ135" s="129"/>
      <c r="JQA135" s="129"/>
      <c r="JQB135" s="129"/>
      <c r="JQC135" s="129"/>
      <c r="JQD135" s="129"/>
      <c r="JQE135" s="129"/>
      <c r="JQF135" s="129"/>
      <c r="JQG135" s="129"/>
      <c r="JQH135" s="129"/>
      <c r="JQI135" s="129"/>
      <c r="JQJ135" s="129"/>
      <c r="JQK135" s="129"/>
      <c r="JQL135" s="129"/>
      <c r="JQM135" s="129"/>
      <c r="JQN135" s="129"/>
      <c r="JQO135" s="129"/>
      <c r="JQP135" s="129"/>
      <c r="JQQ135" s="129"/>
      <c r="JQR135" s="129"/>
      <c r="JQS135" s="129"/>
      <c r="JQT135" s="129"/>
      <c r="JQU135" s="129"/>
      <c r="JQV135" s="129"/>
      <c r="JQW135" s="129"/>
      <c r="JQX135" s="129"/>
      <c r="JQY135" s="129"/>
      <c r="JQZ135" s="129"/>
      <c r="JRA135" s="129"/>
      <c r="JRB135" s="129"/>
      <c r="JRC135" s="129"/>
      <c r="JRD135" s="129"/>
      <c r="JRE135" s="129"/>
      <c r="JRF135" s="129"/>
      <c r="JRG135" s="129"/>
      <c r="JRH135" s="129"/>
      <c r="JRI135" s="129"/>
      <c r="JRJ135" s="129"/>
      <c r="JRK135" s="129"/>
      <c r="JRL135" s="129"/>
      <c r="JRM135" s="129"/>
      <c r="JRN135" s="129"/>
      <c r="JRO135" s="129"/>
      <c r="JRP135" s="129"/>
      <c r="JRQ135" s="129"/>
      <c r="JRR135" s="129"/>
      <c r="JRS135" s="129"/>
      <c r="JRT135" s="129"/>
      <c r="JRU135" s="129"/>
      <c r="JRV135" s="129"/>
      <c r="JRW135" s="129"/>
      <c r="JRX135" s="129"/>
      <c r="JRY135" s="129"/>
      <c r="JRZ135" s="129"/>
      <c r="JSA135" s="129"/>
      <c r="JSB135" s="129"/>
      <c r="JSC135" s="129"/>
      <c r="JSD135" s="129"/>
      <c r="JSE135" s="129"/>
      <c r="JSF135" s="129"/>
      <c r="JSG135" s="129"/>
      <c r="JSH135" s="129"/>
      <c r="JSI135" s="129"/>
      <c r="JSJ135" s="129"/>
      <c r="JSK135" s="129"/>
      <c r="JSL135" s="129"/>
      <c r="JSM135" s="129"/>
      <c r="JSN135" s="129"/>
      <c r="JSO135" s="129"/>
      <c r="JSP135" s="129"/>
      <c r="JSQ135" s="129"/>
      <c r="JSR135" s="129"/>
      <c r="JSS135" s="129"/>
      <c r="JST135" s="129"/>
      <c r="JSU135" s="129"/>
      <c r="JSV135" s="129"/>
      <c r="JSW135" s="129"/>
      <c r="JSX135" s="129"/>
      <c r="JSY135" s="129"/>
      <c r="JSZ135" s="129"/>
      <c r="JTA135" s="129"/>
      <c r="JTB135" s="129"/>
      <c r="JTC135" s="129"/>
      <c r="JTD135" s="129"/>
      <c r="JTE135" s="129"/>
      <c r="JTF135" s="129"/>
      <c r="JTG135" s="129"/>
      <c r="JTH135" s="129"/>
      <c r="JTI135" s="129"/>
      <c r="JTJ135" s="129"/>
      <c r="JTK135" s="129"/>
      <c r="JTL135" s="129"/>
      <c r="JTM135" s="129"/>
      <c r="JTN135" s="129"/>
      <c r="JTO135" s="129"/>
      <c r="JTP135" s="129"/>
      <c r="JTQ135" s="129"/>
      <c r="JTR135" s="129"/>
      <c r="JTS135" s="129"/>
      <c r="JTT135" s="129"/>
      <c r="JTU135" s="129"/>
      <c r="JTV135" s="129"/>
      <c r="JTW135" s="129"/>
      <c r="JTX135" s="129"/>
      <c r="JTY135" s="129"/>
      <c r="JTZ135" s="129"/>
      <c r="JUA135" s="129"/>
      <c r="JUB135" s="129"/>
      <c r="JUC135" s="129"/>
      <c r="JUD135" s="129"/>
      <c r="JUE135" s="129"/>
      <c r="JUF135" s="129"/>
      <c r="JUG135" s="129"/>
      <c r="JUH135" s="129"/>
      <c r="JUI135" s="129"/>
      <c r="JUJ135" s="129"/>
      <c r="JUK135" s="129"/>
      <c r="JUL135" s="129"/>
      <c r="JUM135" s="129"/>
      <c r="JUN135" s="129"/>
      <c r="JUO135" s="129"/>
      <c r="JUP135" s="129"/>
      <c r="JUQ135" s="129"/>
      <c r="JUR135" s="129"/>
      <c r="JUS135" s="129"/>
      <c r="JUT135" s="129"/>
      <c r="JUU135" s="129"/>
      <c r="JUV135" s="129"/>
      <c r="JUW135" s="129"/>
      <c r="JUX135" s="129"/>
      <c r="JUY135" s="129"/>
      <c r="JUZ135" s="129"/>
      <c r="JVA135" s="129"/>
      <c r="JVB135" s="129"/>
      <c r="JVC135" s="129"/>
      <c r="JVD135" s="129"/>
      <c r="JVE135" s="129"/>
      <c r="JVF135" s="129"/>
      <c r="JVG135" s="129"/>
      <c r="JVH135" s="129"/>
      <c r="JVI135" s="129"/>
      <c r="JVJ135" s="129"/>
      <c r="JVK135" s="129"/>
      <c r="JVL135" s="129"/>
      <c r="JVM135" s="129"/>
      <c r="JVN135" s="129"/>
      <c r="JVO135" s="129"/>
      <c r="JVP135" s="129"/>
      <c r="JVQ135" s="129"/>
      <c r="JVR135" s="129"/>
      <c r="JVS135" s="129"/>
      <c r="JVT135" s="129"/>
      <c r="JVU135" s="129"/>
      <c r="JVV135" s="129"/>
      <c r="JVW135" s="129"/>
      <c r="JVX135" s="129"/>
      <c r="JVY135" s="129"/>
      <c r="JVZ135" s="129"/>
      <c r="JWA135" s="129"/>
      <c r="JWB135" s="129"/>
      <c r="JWC135" s="129"/>
      <c r="JWD135" s="129"/>
      <c r="JWE135" s="129"/>
      <c r="JWF135" s="129"/>
      <c r="JWG135" s="129"/>
      <c r="JWH135" s="129"/>
      <c r="JWI135" s="129"/>
      <c r="JWJ135" s="129"/>
      <c r="JWK135" s="129"/>
      <c r="JWL135" s="129"/>
      <c r="JWM135" s="129"/>
      <c r="JWN135" s="129"/>
      <c r="JWO135" s="129"/>
      <c r="JWP135" s="129"/>
      <c r="JWQ135" s="129"/>
      <c r="JWR135" s="129"/>
      <c r="JWS135" s="129"/>
      <c r="JWT135" s="129"/>
      <c r="JWU135" s="129"/>
      <c r="JWV135" s="129"/>
      <c r="JWW135" s="129"/>
      <c r="JWX135" s="129"/>
      <c r="JWY135" s="129"/>
      <c r="JWZ135" s="129"/>
      <c r="JXA135" s="129"/>
      <c r="JXB135" s="129"/>
      <c r="JXC135" s="129"/>
      <c r="JXD135" s="129"/>
      <c r="JXE135" s="129"/>
      <c r="JXF135" s="129"/>
      <c r="JXG135" s="129"/>
      <c r="JXH135" s="129"/>
      <c r="JXI135" s="129"/>
      <c r="JXJ135" s="129"/>
      <c r="JXK135" s="129"/>
      <c r="JXL135" s="129"/>
      <c r="JXM135" s="129"/>
      <c r="JXN135" s="129"/>
      <c r="JXO135" s="129"/>
      <c r="JXP135" s="129"/>
      <c r="JXQ135" s="129"/>
      <c r="JXR135" s="129"/>
      <c r="JXS135" s="129"/>
      <c r="JXT135" s="129"/>
      <c r="JXU135" s="129"/>
      <c r="JXV135" s="129"/>
      <c r="JXW135" s="129"/>
      <c r="JXX135" s="129"/>
      <c r="JXY135" s="129"/>
      <c r="JXZ135" s="129"/>
      <c r="JYA135" s="129"/>
      <c r="JYB135" s="129"/>
      <c r="JYC135" s="129"/>
      <c r="JYD135" s="129"/>
      <c r="JYE135" s="129"/>
      <c r="JYF135" s="129"/>
      <c r="JYG135" s="129"/>
      <c r="JYH135" s="129"/>
      <c r="JYI135" s="129"/>
      <c r="JYJ135" s="129"/>
      <c r="JYK135" s="129"/>
      <c r="JYL135" s="129"/>
      <c r="JYM135" s="129"/>
      <c r="JYN135" s="129"/>
      <c r="JYO135" s="129"/>
      <c r="JYP135" s="129"/>
      <c r="JYQ135" s="129"/>
      <c r="JYR135" s="129"/>
      <c r="JYS135" s="129"/>
      <c r="JYT135" s="129"/>
      <c r="JYU135" s="129"/>
      <c r="JYV135" s="129"/>
      <c r="JYW135" s="129"/>
      <c r="JYX135" s="129"/>
      <c r="JYY135" s="129"/>
      <c r="JYZ135" s="129"/>
      <c r="JZA135" s="129"/>
      <c r="JZB135" s="129"/>
      <c r="JZC135" s="129"/>
      <c r="JZD135" s="129"/>
      <c r="JZE135" s="129"/>
      <c r="JZF135" s="129"/>
      <c r="JZG135" s="129"/>
      <c r="JZH135" s="129"/>
      <c r="JZI135" s="129"/>
      <c r="JZJ135" s="129"/>
      <c r="JZK135" s="129"/>
      <c r="JZL135" s="129"/>
      <c r="JZM135" s="129"/>
      <c r="JZN135" s="129"/>
      <c r="JZO135" s="129"/>
      <c r="JZP135" s="129"/>
      <c r="JZQ135" s="129"/>
      <c r="JZR135" s="129"/>
      <c r="JZS135" s="129"/>
      <c r="JZT135" s="129"/>
      <c r="JZU135" s="129"/>
      <c r="JZV135" s="129"/>
      <c r="JZW135" s="129"/>
      <c r="JZX135" s="129"/>
      <c r="JZY135" s="129"/>
      <c r="JZZ135" s="129"/>
      <c r="KAA135" s="129"/>
      <c r="KAB135" s="129"/>
      <c r="KAC135" s="129"/>
      <c r="KAD135" s="129"/>
      <c r="KAE135" s="129"/>
      <c r="KAF135" s="129"/>
      <c r="KAG135" s="129"/>
      <c r="KAH135" s="129"/>
      <c r="KAI135" s="129"/>
      <c r="KAJ135" s="129"/>
      <c r="KAK135" s="129"/>
      <c r="KAL135" s="129"/>
      <c r="KAM135" s="129"/>
      <c r="KAN135" s="129"/>
      <c r="KAO135" s="129"/>
      <c r="KAP135" s="129"/>
      <c r="KAQ135" s="129"/>
      <c r="KAR135" s="129"/>
      <c r="KAS135" s="129"/>
      <c r="KAT135" s="129"/>
      <c r="KAU135" s="129"/>
      <c r="KAV135" s="129"/>
      <c r="KAW135" s="129"/>
      <c r="KAX135" s="129"/>
      <c r="KAY135" s="129"/>
      <c r="KAZ135" s="129"/>
      <c r="KBA135" s="129"/>
      <c r="KBB135" s="129"/>
      <c r="KBC135" s="129"/>
      <c r="KBD135" s="129"/>
      <c r="KBE135" s="129"/>
      <c r="KBF135" s="129"/>
      <c r="KBG135" s="129"/>
      <c r="KBH135" s="129"/>
      <c r="KBI135" s="129"/>
      <c r="KBJ135" s="129"/>
      <c r="KBK135" s="129"/>
      <c r="KBL135" s="129"/>
      <c r="KBM135" s="129"/>
      <c r="KBN135" s="129"/>
      <c r="KBO135" s="129"/>
      <c r="KBP135" s="129"/>
      <c r="KBQ135" s="129"/>
      <c r="KBR135" s="129"/>
      <c r="KBS135" s="129"/>
      <c r="KBT135" s="129"/>
      <c r="KBU135" s="129"/>
      <c r="KBV135" s="129"/>
      <c r="KBW135" s="129"/>
      <c r="KBX135" s="129"/>
      <c r="KBY135" s="129"/>
      <c r="KBZ135" s="129"/>
      <c r="KCA135" s="129"/>
      <c r="KCB135" s="129"/>
      <c r="KCC135" s="129"/>
      <c r="KCD135" s="129"/>
      <c r="KCE135" s="129"/>
      <c r="KCF135" s="129"/>
      <c r="KCG135" s="129"/>
      <c r="KCH135" s="129"/>
      <c r="KCI135" s="129"/>
      <c r="KCJ135" s="129"/>
      <c r="KCK135" s="129"/>
      <c r="KCL135" s="129"/>
      <c r="KCM135" s="129"/>
      <c r="KCN135" s="129"/>
      <c r="KCO135" s="129"/>
      <c r="KCP135" s="129"/>
      <c r="KCQ135" s="129"/>
      <c r="KCR135" s="129"/>
      <c r="KCS135" s="129"/>
      <c r="KCT135" s="129"/>
      <c r="KCU135" s="129"/>
      <c r="KCV135" s="129"/>
      <c r="KCW135" s="129"/>
      <c r="KCX135" s="129"/>
      <c r="KCY135" s="129"/>
      <c r="KCZ135" s="129"/>
      <c r="KDA135" s="129"/>
      <c r="KDB135" s="129"/>
      <c r="KDC135" s="129"/>
      <c r="KDD135" s="129"/>
      <c r="KDE135" s="129"/>
      <c r="KDF135" s="129"/>
      <c r="KDG135" s="129"/>
      <c r="KDH135" s="129"/>
      <c r="KDI135" s="129"/>
      <c r="KDJ135" s="129"/>
      <c r="KDK135" s="129"/>
      <c r="KDL135" s="129"/>
      <c r="KDM135" s="129"/>
      <c r="KDN135" s="129"/>
      <c r="KDO135" s="129"/>
      <c r="KDP135" s="129"/>
      <c r="KDQ135" s="129"/>
      <c r="KDR135" s="129"/>
      <c r="KDS135" s="129"/>
      <c r="KDT135" s="129"/>
      <c r="KDU135" s="129"/>
      <c r="KDV135" s="129"/>
      <c r="KDW135" s="129"/>
      <c r="KDX135" s="129"/>
      <c r="KDY135" s="129"/>
      <c r="KDZ135" s="129"/>
      <c r="KEA135" s="129"/>
      <c r="KEB135" s="129"/>
      <c r="KEC135" s="129"/>
      <c r="KED135" s="129"/>
      <c r="KEE135" s="129"/>
      <c r="KEF135" s="129"/>
      <c r="KEG135" s="129"/>
      <c r="KEH135" s="129"/>
      <c r="KEI135" s="129"/>
      <c r="KEJ135" s="129"/>
      <c r="KEK135" s="129"/>
      <c r="KEL135" s="129"/>
      <c r="KEM135" s="129"/>
      <c r="KEN135" s="129"/>
      <c r="KEO135" s="129"/>
      <c r="KEP135" s="129"/>
      <c r="KEQ135" s="129"/>
      <c r="KER135" s="129"/>
      <c r="KES135" s="129"/>
      <c r="KET135" s="129"/>
      <c r="KEU135" s="129"/>
      <c r="KEV135" s="129"/>
      <c r="KEW135" s="129"/>
      <c r="KEX135" s="129"/>
      <c r="KEY135" s="129"/>
      <c r="KEZ135" s="129"/>
      <c r="KFA135" s="129"/>
      <c r="KFB135" s="129"/>
      <c r="KFC135" s="129"/>
      <c r="KFD135" s="129"/>
      <c r="KFE135" s="129"/>
      <c r="KFF135" s="129"/>
      <c r="KFG135" s="129"/>
      <c r="KFH135" s="129"/>
      <c r="KFI135" s="129"/>
      <c r="KFJ135" s="129"/>
      <c r="KFK135" s="129"/>
      <c r="KFL135" s="129"/>
      <c r="KFM135" s="129"/>
      <c r="KFN135" s="129"/>
      <c r="KFO135" s="129"/>
      <c r="KFP135" s="129"/>
      <c r="KFQ135" s="129"/>
      <c r="KFR135" s="129"/>
      <c r="KFS135" s="129"/>
      <c r="KFT135" s="129"/>
      <c r="KFU135" s="129"/>
      <c r="KFV135" s="129"/>
      <c r="KFW135" s="129"/>
      <c r="KFX135" s="129"/>
      <c r="KFY135" s="129"/>
      <c r="KFZ135" s="129"/>
      <c r="KGA135" s="129"/>
      <c r="KGB135" s="129"/>
      <c r="KGC135" s="129"/>
      <c r="KGD135" s="129"/>
      <c r="KGE135" s="129"/>
      <c r="KGF135" s="129"/>
      <c r="KGG135" s="129"/>
      <c r="KGH135" s="129"/>
      <c r="KGI135" s="129"/>
      <c r="KGJ135" s="129"/>
      <c r="KGK135" s="129"/>
      <c r="KGL135" s="129"/>
      <c r="KGM135" s="129"/>
      <c r="KGN135" s="129"/>
      <c r="KGO135" s="129"/>
      <c r="KGP135" s="129"/>
      <c r="KGQ135" s="129"/>
      <c r="KGR135" s="129"/>
      <c r="KGS135" s="129"/>
      <c r="KGT135" s="129"/>
      <c r="KGU135" s="129"/>
      <c r="KGV135" s="129"/>
      <c r="KGW135" s="129"/>
      <c r="KGX135" s="129"/>
      <c r="KGY135" s="129"/>
      <c r="KGZ135" s="129"/>
      <c r="KHA135" s="129"/>
      <c r="KHB135" s="129"/>
      <c r="KHC135" s="129"/>
      <c r="KHD135" s="129"/>
      <c r="KHE135" s="129"/>
      <c r="KHF135" s="129"/>
      <c r="KHG135" s="129"/>
      <c r="KHH135" s="129"/>
      <c r="KHI135" s="129"/>
      <c r="KHJ135" s="129"/>
      <c r="KHK135" s="129"/>
      <c r="KHL135" s="129"/>
      <c r="KHM135" s="129"/>
      <c r="KHN135" s="129"/>
      <c r="KHO135" s="129"/>
      <c r="KHP135" s="129"/>
      <c r="KHQ135" s="129"/>
      <c r="KHR135" s="129"/>
      <c r="KHS135" s="129"/>
      <c r="KHT135" s="129"/>
      <c r="KHU135" s="129"/>
      <c r="KHV135" s="129"/>
      <c r="KHW135" s="129"/>
      <c r="KHX135" s="129"/>
      <c r="KHY135" s="129"/>
      <c r="KHZ135" s="129"/>
      <c r="KIA135" s="129"/>
      <c r="KIB135" s="129"/>
      <c r="KIC135" s="129"/>
      <c r="KID135" s="129"/>
      <c r="KIE135" s="129"/>
      <c r="KIF135" s="129"/>
      <c r="KIG135" s="129"/>
      <c r="KIH135" s="129"/>
      <c r="KII135" s="129"/>
      <c r="KIJ135" s="129"/>
      <c r="KIK135" s="129"/>
      <c r="KIL135" s="129"/>
      <c r="KIM135" s="129"/>
      <c r="KIN135" s="129"/>
      <c r="KIO135" s="129"/>
      <c r="KIP135" s="129"/>
      <c r="KIQ135" s="129"/>
      <c r="KIR135" s="129"/>
      <c r="KIS135" s="129"/>
      <c r="KIT135" s="129"/>
      <c r="KIU135" s="129"/>
      <c r="KIV135" s="129"/>
      <c r="KIW135" s="129"/>
      <c r="KIX135" s="129"/>
      <c r="KIY135" s="129"/>
      <c r="KIZ135" s="129"/>
      <c r="KJA135" s="129"/>
      <c r="KJB135" s="129"/>
      <c r="KJC135" s="129"/>
      <c r="KJD135" s="129"/>
      <c r="KJE135" s="129"/>
      <c r="KJF135" s="129"/>
      <c r="KJG135" s="129"/>
      <c r="KJH135" s="129"/>
      <c r="KJI135" s="129"/>
      <c r="KJJ135" s="129"/>
      <c r="KJK135" s="129"/>
      <c r="KJL135" s="129"/>
      <c r="KJM135" s="129"/>
      <c r="KJN135" s="129"/>
      <c r="KJO135" s="129"/>
      <c r="KJP135" s="129"/>
      <c r="KJQ135" s="129"/>
      <c r="KJR135" s="129"/>
      <c r="KJS135" s="129"/>
      <c r="KJT135" s="129"/>
      <c r="KJU135" s="129"/>
      <c r="KJV135" s="129"/>
      <c r="KJW135" s="129"/>
      <c r="KJX135" s="129"/>
      <c r="KJY135" s="129"/>
      <c r="KJZ135" s="129"/>
      <c r="KKA135" s="129"/>
      <c r="KKB135" s="129"/>
      <c r="KKC135" s="129"/>
      <c r="KKD135" s="129"/>
      <c r="KKE135" s="129"/>
      <c r="KKF135" s="129"/>
      <c r="KKG135" s="129"/>
      <c r="KKH135" s="129"/>
      <c r="KKI135" s="129"/>
      <c r="KKJ135" s="129"/>
      <c r="KKK135" s="129"/>
      <c r="KKL135" s="129"/>
      <c r="KKM135" s="129"/>
      <c r="KKN135" s="129"/>
      <c r="KKO135" s="129"/>
      <c r="KKP135" s="129"/>
      <c r="KKQ135" s="129"/>
      <c r="KKR135" s="129"/>
      <c r="KKS135" s="129"/>
      <c r="KKT135" s="129"/>
      <c r="KKU135" s="129"/>
      <c r="KKV135" s="129"/>
      <c r="KKW135" s="129"/>
      <c r="KKX135" s="129"/>
      <c r="KKY135" s="129"/>
      <c r="KKZ135" s="129"/>
      <c r="KLA135" s="129"/>
      <c r="KLB135" s="129"/>
      <c r="KLC135" s="129"/>
      <c r="KLD135" s="129"/>
      <c r="KLE135" s="129"/>
      <c r="KLF135" s="129"/>
      <c r="KLG135" s="129"/>
      <c r="KLH135" s="129"/>
      <c r="KLI135" s="129"/>
      <c r="KLJ135" s="129"/>
      <c r="KLK135" s="129"/>
      <c r="KLL135" s="129"/>
      <c r="KLM135" s="129"/>
      <c r="KLN135" s="129"/>
      <c r="KLO135" s="129"/>
      <c r="KLP135" s="129"/>
      <c r="KLQ135" s="129"/>
      <c r="KLR135" s="129"/>
      <c r="KLS135" s="129"/>
      <c r="KLT135" s="129"/>
      <c r="KLU135" s="129"/>
      <c r="KLV135" s="129"/>
      <c r="KLW135" s="129"/>
      <c r="KLX135" s="129"/>
      <c r="KLY135" s="129"/>
      <c r="KLZ135" s="129"/>
      <c r="KMA135" s="129"/>
      <c r="KMB135" s="129"/>
      <c r="KMC135" s="129"/>
      <c r="KMD135" s="129"/>
      <c r="KME135" s="129"/>
      <c r="KMF135" s="129"/>
      <c r="KMG135" s="129"/>
      <c r="KMH135" s="129"/>
      <c r="KMI135" s="129"/>
      <c r="KMJ135" s="129"/>
      <c r="KMK135" s="129"/>
      <c r="KML135" s="129"/>
      <c r="KMM135" s="129"/>
      <c r="KMN135" s="129"/>
      <c r="KMO135" s="129"/>
      <c r="KMP135" s="129"/>
      <c r="KMQ135" s="129"/>
      <c r="KMR135" s="129"/>
      <c r="KMS135" s="129"/>
      <c r="KMT135" s="129"/>
      <c r="KMU135" s="129"/>
      <c r="KMV135" s="129"/>
      <c r="KMW135" s="129"/>
      <c r="KMX135" s="129"/>
      <c r="KMY135" s="129"/>
      <c r="KMZ135" s="129"/>
      <c r="KNA135" s="129"/>
      <c r="KNB135" s="129"/>
      <c r="KNC135" s="129"/>
      <c r="KND135" s="129"/>
      <c r="KNE135" s="129"/>
      <c r="KNF135" s="129"/>
      <c r="KNG135" s="129"/>
      <c r="KNH135" s="129"/>
      <c r="KNI135" s="129"/>
      <c r="KNJ135" s="129"/>
      <c r="KNK135" s="129"/>
      <c r="KNL135" s="129"/>
      <c r="KNM135" s="129"/>
      <c r="KNN135" s="129"/>
      <c r="KNO135" s="129"/>
      <c r="KNP135" s="129"/>
      <c r="KNQ135" s="129"/>
      <c r="KNR135" s="129"/>
      <c r="KNS135" s="129"/>
      <c r="KNT135" s="129"/>
      <c r="KNU135" s="129"/>
      <c r="KNV135" s="129"/>
      <c r="KNW135" s="129"/>
      <c r="KNX135" s="129"/>
      <c r="KNY135" s="129"/>
      <c r="KNZ135" s="129"/>
      <c r="KOA135" s="129"/>
      <c r="KOB135" s="129"/>
      <c r="KOC135" s="129"/>
      <c r="KOD135" s="129"/>
      <c r="KOE135" s="129"/>
      <c r="KOF135" s="129"/>
      <c r="KOG135" s="129"/>
      <c r="KOH135" s="129"/>
      <c r="KOI135" s="129"/>
      <c r="KOJ135" s="129"/>
      <c r="KOK135" s="129"/>
      <c r="KOL135" s="129"/>
      <c r="KOM135" s="129"/>
      <c r="KON135" s="129"/>
      <c r="KOO135" s="129"/>
      <c r="KOP135" s="129"/>
      <c r="KOQ135" s="129"/>
      <c r="KOR135" s="129"/>
      <c r="KOS135" s="129"/>
      <c r="KOT135" s="129"/>
      <c r="KOU135" s="129"/>
      <c r="KOV135" s="129"/>
      <c r="KOW135" s="129"/>
      <c r="KOX135" s="129"/>
      <c r="KOY135" s="129"/>
      <c r="KOZ135" s="129"/>
      <c r="KPA135" s="129"/>
      <c r="KPB135" s="129"/>
      <c r="KPC135" s="129"/>
      <c r="KPD135" s="129"/>
      <c r="KPE135" s="129"/>
      <c r="KPF135" s="129"/>
      <c r="KPG135" s="129"/>
      <c r="KPH135" s="129"/>
      <c r="KPI135" s="129"/>
      <c r="KPJ135" s="129"/>
      <c r="KPK135" s="129"/>
      <c r="KPL135" s="129"/>
      <c r="KPM135" s="129"/>
      <c r="KPN135" s="129"/>
      <c r="KPO135" s="129"/>
      <c r="KPP135" s="129"/>
      <c r="KPQ135" s="129"/>
      <c r="KPR135" s="129"/>
      <c r="KPS135" s="129"/>
      <c r="KPT135" s="129"/>
      <c r="KPU135" s="129"/>
      <c r="KPV135" s="129"/>
      <c r="KPW135" s="129"/>
      <c r="KPX135" s="129"/>
      <c r="KPY135" s="129"/>
      <c r="KPZ135" s="129"/>
      <c r="KQA135" s="129"/>
      <c r="KQB135" s="129"/>
      <c r="KQC135" s="129"/>
      <c r="KQD135" s="129"/>
      <c r="KQE135" s="129"/>
      <c r="KQF135" s="129"/>
      <c r="KQG135" s="129"/>
      <c r="KQH135" s="129"/>
      <c r="KQI135" s="129"/>
      <c r="KQJ135" s="129"/>
      <c r="KQK135" s="129"/>
      <c r="KQL135" s="129"/>
      <c r="KQM135" s="129"/>
      <c r="KQN135" s="129"/>
      <c r="KQO135" s="129"/>
      <c r="KQP135" s="129"/>
      <c r="KQQ135" s="129"/>
      <c r="KQR135" s="129"/>
      <c r="KQS135" s="129"/>
      <c r="KQT135" s="129"/>
      <c r="KQU135" s="129"/>
      <c r="KQV135" s="129"/>
      <c r="KQW135" s="129"/>
      <c r="KQX135" s="129"/>
      <c r="KQY135" s="129"/>
      <c r="KQZ135" s="129"/>
      <c r="KRA135" s="129"/>
      <c r="KRB135" s="129"/>
      <c r="KRC135" s="129"/>
      <c r="KRD135" s="129"/>
      <c r="KRE135" s="129"/>
      <c r="KRF135" s="129"/>
      <c r="KRG135" s="129"/>
      <c r="KRH135" s="129"/>
      <c r="KRI135" s="129"/>
      <c r="KRJ135" s="129"/>
      <c r="KRK135" s="129"/>
      <c r="KRL135" s="129"/>
      <c r="KRM135" s="129"/>
      <c r="KRN135" s="129"/>
      <c r="KRO135" s="129"/>
      <c r="KRP135" s="129"/>
      <c r="KRQ135" s="129"/>
      <c r="KRR135" s="129"/>
      <c r="KRS135" s="129"/>
      <c r="KRT135" s="129"/>
      <c r="KRU135" s="129"/>
      <c r="KRV135" s="129"/>
      <c r="KRW135" s="129"/>
      <c r="KRX135" s="129"/>
      <c r="KRY135" s="129"/>
      <c r="KRZ135" s="129"/>
      <c r="KSA135" s="129"/>
      <c r="KSB135" s="129"/>
      <c r="KSC135" s="129"/>
      <c r="KSD135" s="129"/>
      <c r="KSE135" s="129"/>
      <c r="KSF135" s="129"/>
      <c r="KSG135" s="129"/>
      <c r="KSH135" s="129"/>
      <c r="KSI135" s="129"/>
      <c r="KSJ135" s="129"/>
      <c r="KSK135" s="129"/>
      <c r="KSL135" s="129"/>
      <c r="KSM135" s="129"/>
      <c r="KSN135" s="129"/>
      <c r="KSO135" s="129"/>
      <c r="KSP135" s="129"/>
      <c r="KSQ135" s="129"/>
      <c r="KSR135" s="129"/>
      <c r="KSS135" s="129"/>
      <c r="KST135" s="129"/>
      <c r="KSU135" s="129"/>
      <c r="KSV135" s="129"/>
      <c r="KSW135" s="129"/>
      <c r="KSX135" s="129"/>
      <c r="KSY135" s="129"/>
      <c r="KSZ135" s="129"/>
      <c r="KTA135" s="129"/>
      <c r="KTB135" s="129"/>
      <c r="KTC135" s="129"/>
      <c r="KTD135" s="129"/>
      <c r="KTE135" s="129"/>
      <c r="KTF135" s="129"/>
      <c r="KTG135" s="129"/>
      <c r="KTH135" s="129"/>
      <c r="KTI135" s="129"/>
      <c r="KTJ135" s="129"/>
      <c r="KTK135" s="129"/>
      <c r="KTL135" s="129"/>
      <c r="KTM135" s="129"/>
      <c r="KTN135" s="129"/>
      <c r="KTO135" s="129"/>
      <c r="KTP135" s="129"/>
      <c r="KTQ135" s="129"/>
      <c r="KTR135" s="129"/>
      <c r="KTS135" s="129"/>
      <c r="KTT135" s="129"/>
      <c r="KTU135" s="129"/>
      <c r="KTV135" s="129"/>
      <c r="KTW135" s="129"/>
      <c r="KTX135" s="129"/>
      <c r="KTY135" s="129"/>
      <c r="KTZ135" s="129"/>
      <c r="KUA135" s="129"/>
      <c r="KUB135" s="129"/>
      <c r="KUC135" s="129"/>
      <c r="KUD135" s="129"/>
      <c r="KUE135" s="129"/>
      <c r="KUF135" s="129"/>
      <c r="KUG135" s="129"/>
      <c r="KUH135" s="129"/>
      <c r="KUI135" s="129"/>
      <c r="KUJ135" s="129"/>
      <c r="KUK135" s="129"/>
      <c r="KUL135" s="129"/>
      <c r="KUM135" s="129"/>
      <c r="KUN135" s="129"/>
      <c r="KUO135" s="129"/>
      <c r="KUP135" s="129"/>
      <c r="KUQ135" s="129"/>
      <c r="KUR135" s="129"/>
      <c r="KUS135" s="129"/>
      <c r="KUT135" s="129"/>
      <c r="KUU135" s="129"/>
      <c r="KUV135" s="129"/>
      <c r="KUW135" s="129"/>
      <c r="KUX135" s="129"/>
      <c r="KUY135" s="129"/>
      <c r="KUZ135" s="129"/>
      <c r="KVA135" s="129"/>
      <c r="KVB135" s="129"/>
      <c r="KVC135" s="129"/>
      <c r="KVD135" s="129"/>
      <c r="KVE135" s="129"/>
      <c r="KVF135" s="129"/>
      <c r="KVG135" s="129"/>
      <c r="KVH135" s="129"/>
      <c r="KVI135" s="129"/>
      <c r="KVJ135" s="129"/>
      <c r="KVK135" s="129"/>
      <c r="KVL135" s="129"/>
      <c r="KVM135" s="129"/>
      <c r="KVN135" s="129"/>
      <c r="KVO135" s="129"/>
      <c r="KVP135" s="129"/>
      <c r="KVQ135" s="129"/>
      <c r="KVR135" s="129"/>
      <c r="KVS135" s="129"/>
      <c r="KVT135" s="129"/>
      <c r="KVU135" s="129"/>
      <c r="KVV135" s="129"/>
      <c r="KVW135" s="129"/>
      <c r="KVX135" s="129"/>
      <c r="KVY135" s="129"/>
      <c r="KVZ135" s="129"/>
      <c r="KWA135" s="129"/>
      <c r="KWB135" s="129"/>
      <c r="KWC135" s="129"/>
      <c r="KWD135" s="129"/>
      <c r="KWE135" s="129"/>
      <c r="KWF135" s="129"/>
      <c r="KWG135" s="129"/>
      <c r="KWH135" s="129"/>
      <c r="KWI135" s="129"/>
      <c r="KWJ135" s="129"/>
      <c r="KWK135" s="129"/>
      <c r="KWL135" s="129"/>
      <c r="KWM135" s="129"/>
      <c r="KWN135" s="129"/>
      <c r="KWO135" s="129"/>
      <c r="KWP135" s="129"/>
      <c r="KWQ135" s="129"/>
      <c r="KWR135" s="129"/>
      <c r="KWS135" s="129"/>
      <c r="KWT135" s="129"/>
      <c r="KWU135" s="129"/>
      <c r="KWV135" s="129"/>
      <c r="KWW135" s="129"/>
      <c r="KWX135" s="129"/>
      <c r="KWY135" s="129"/>
      <c r="KWZ135" s="129"/>
      <c r="KXA135" s="129"/>
      <c r="KXB135" s="129"/>
      <c r="KXC135" s="129"/>
      <c r="KXD135" s="129"/>
      <c r="KXE135" s="129"/>
      <c r="KXF135" s="129"/>
      <c r="KXG135" s="129"/>
      <c r="KXH135" s="129"/>
      <c r="KXI135" s="129"/>
      <c r="KXJ135" s="129"/>
      <c r="KXK135" s="129"/>
      <c r="KXL135" s="129"/>
      <c r="KXM135" s="129"/>
      <c r="KXN135" s="129"/>
      <c r="KXO135" s="129"/>
      <c r="KXP135" s="129"/>
      <c r="KXQ135" s="129"/>
      <c r="KXR135" s="129"/>
      <c r="KXS135" s="129"/>
      <c r="KXT135" s="129"/>
      <c r="KXU135" s="129"/>
      <c r="KXV135" s="129"/>
      <c r="KXW135" s="129"/>
      <c r="KXX135" s="129"/>
      <c r="KXY135" s="129"/>
      <c r="KXZ135" s="129"/>
      <c r="KYA135" s="129"/>
      <c r="KYB135" s="129"/>
      <c r="KYC135" s="129"/>
      <c r="KYD135" s="129"/>
      <c r="KYE135" s="129"/>
      <c r="KYF135" s="129"/>
      <c r="KYG135" s="129"/>
      <c r="KYH135" s="129"/>
      <c r="KYI135" s="129"/>
      <c r="KYJ135" s="129"/>
      <c r="KYK135" s="129"/>
      <c r="KYL135" s="129"/>
      <c r="KYM135" s="129"/>
      <c r="KYN135" s="129"/>
      <c r="KYO135" s="129"/>
      <c r="KYP135" s="129"/>
      <c r="KYQ135" s="129"/>
      <c r="KYR135" s="129"/>
      <c r="KYS135" s="129"/>
      <c r="KYT135" s="129"/>
      <c r="KYU135" s="129"/>
      <c r="KYV135" s="129"/>
      <c r="KYW135" s="129"/>
      <c r="KYX135" s="129"/>
      <c r="KYY135" s="129"/>
      <c r="KYZ135" s="129"/>
      <c r="KZA135" s="129"/>
      <c r="KZB135" s="129"/>
      <c r="KZC135" s="129"/>
      <c r="KZD135" s="129"/>
      <c r="KZE135" s="129"/>
      <c r="KZF135" s="129"/>
      <c r="KZG135" s="129"/>
      <c r="KZH135" s="129"/>
      <c r="KZI135" s="129"/>
      <c r="KZJ135" s="129"/>
      <c r="KZK135" s="129"/>
      <c r="KZL135" s="129"/>
      <c r="KZM135" s="129"/>
      <c r="KZN135" s="129"/>
      <c r="KZO135" s="129"/>
      <c r="KZP135" s="129"/>
      <c r="KZQ135" s="129"/>
      <c r="KZR135" s="129"/>
      <c r="KZS135" s="129"/>
      <c r="KZT135" s="129"/>
      <c r="KZU135" s="129"/>
      <c r="KZV135" s="129"/>
      <c r="KZW135" s="129"/>
      <c r="KZX135" s="129"/>
      <c r="KZY135" s="129"/>
      <c r="KZZ135" s="129"/>
      <c r="LAA135" s="129"/>
      <c r="LAB135" s="129"/>
      <c r="LAC135" s="129"/>
      <c r="LAD135" s="129"/>
      <c r="LAE135" s="129"/>
      <c r="LAF135" s="129"/>
      <c r="LAG135" s="129"/>
      <c r="LAH135" s="129"/>
      <c r="LAI135" s="129"/>
      <c r="LAJ135" s="129"/>
      <c r="LAK135" s="129"/>
      <c r="LAL135" s="129"/>
      <c r="LAM135" s="129"/>
      <c r="LAN135" s="129"/>
      <c r="LAO135" s="129"/>
      <c r="LAP135" s="129"/>
      <c r="LAQ135" s="129"/>
      <c r="LAR135" s="129"/>
      <c r="LAS135" s="129"/>
      <c r="LAT135" s="129"/>
      <c r="LAU135" s="129"/>
      <c r="LAV135" s="129"/>
      <c r="LAW135" s="129"/>
      <c r="LAX135" s="129"/>
      <c r="LAY135" s="129"/>
      <c r="LAZ135" s="129"/>
      <c r="LBA135" s="129"/>
      <c r="LBB135" s="129"/>
      <c r="LBC135" s="129"/>
      <c r="LBD135" s="129"/>
      <c r="LBE135" s="129"/>
      <c r="LBF135" s="129"/>
      <c r="LBG135" s="129"/>
      <c r="LBH135" s="129"/>
      <c r="LBI135" s="129"/>
      <c r="LBJ135" s="129"/>
      <c r="LBK135" s="129"/>
      <c r="LBL135" s="129"/>
      <c r="LBM135" s="129"/>
      <c r="LBN135" s="129"/>
      <c r="LBO135" s="129"/>
      <c r="LBP135" s="129"/>
      <c r="LBQ135" s="129"/>
      <c r="LBR135" s="129"/>
      <c r="LBS135" s="129"/>
      <c r="LBT135" s="129"/>
      <c r="LBU135" s="129"/>
      <c r="LBV135" s="129"/>
      <c r="LBW135" s="129"/>
      <c r="LBX135" s="129"/>
      <c r="LBY135" s="129"/>
      <c r="LBZ135" s="129"/>
      <c r="LCA135" s="129"/>
      <c r="LCB135" s="129"/>
      <c r="LCC135" s="129"/>
      <c r="LCD135" s="129"/>
      <c r="LCE135" s="129"/>
      <c r="LCF135" s="129"/>
      <c r="LCG135" s="129"/>
      <c r="LCH135" s="129"/>
      <c r="LCI135" s="129"/>
      <c r="LCJ135" s="129"/>
      <c r="LCK135" s="129"/>
      <c r="LCL135" s="129"/>
      <c r="LCM135" s="129"/>
      <c r="LCN135" s="129"/>
      <c r="LCO135" s="129"/>
      <c r="LCP135" s="129"/>
      <c r="LCQ135" s="129"/>
      <c r="LCR135" s="129"/>
      <c r="LCS135" s="129"/>
      <c r="LCT135" s="129"/>
      <c r="LCU135" s="129"/>
      <c r="LCV135" s="129"/>
      <c r="LCW135" s="129"/>
      <c r="LCX135" s="129"/>
      <c r="LCY135" s="129"/>
      <c r="LCZ135" s="129"/>
      <c r="LDA135" s="129"/>
      <c r="LDB135" s="129"/>
      <c r="LDC135" s="129"/>
      <c r="LDD135" s="129"/>
      <c r="LDE135" s="129"/>
      <c r="LDF135" s="129"/>
      <c r="LDG135" s="129"/>
      <c r="LDH135" s="129"/>
      <c r="LDI135" s="129"/>
      <c r="LDJ135" s="129"/>
      <c r="LDK135" s="129"/>
      <c r="LDL135" s="129"/>
      <c r="LDM135" s="129"/>
      <c r="LDN135" s="129"/>
      <c r="LDO135" s="129"/>
      <c r="LDP135" s="129"/>
      <c r="LDQ135" s="129"/>
      <c r="LDR135" s="129"/>
      <c r="LDS135" s="129"/>
      <c r="LDT135" s="129"/>
      <c r="LDU135" s="129"/>
      <c r="LDV135" s="129"/>
      <c r="LDW135" s="129"/>
      <c r="LDX135" s="129"/>
      <c r="LDY135" s="129"/>
      <c r="LDZ135" s="129"/>
      <c r="LEA135" s="129"/>
      <c r="LEB135" s="129"/>
      <c r="LEC135" s="129"/>
      <c r="LED135" s="129"/>
      <c r="LEE135" s="129"/>
      <c r="LEF135" s="129"/>
      <c r="LEG135" s="129"/>
      <c r="LEH135" s="129"/>
      <c r="LEI135" s="129"/>
      <c r="LEJ135" s="129"/>
      <c r="LEK135" s="129"/>
      <c r="LEL135" s="129"/>
      <c r="LEM135" s="129"/>
      <c r="LEN135" s="129"/>
      <c r="LEO135" s="129"/>
      <c r="LEP135" s="129"/>
      <c r="LEQ135" s="129"/>
      <c r="LER135" s="129"/>
      <c r="LES135" s="129"/>
      <c r="LET135" s="129"/>
      <c r="LEU135" s="129"/>
      <c r="LEV135" s="129"/>
      <c r="LEW135" s="129"/>
      <c r="LEX135" s="129"/>
      <c r="LEY135" s="129"/>
      <c r="LEZ135" s="129"/>
      <c r="LFA135" s="129"/>
      <c r="LFB135" s="129"/>
      <c r="LFC135" s="129"/>
      <c r="LFD135" s="129"/>
      <c r="LFE135" s="129"/>
      <c r="LFF135" s="129"/>
      <c r="LFG135" s="129"/>
      <c r="LFH135" s="129"/>
      <c r="LFI135" s="129"/>
      <c r="LFJ135" s="129"/>
      <c r="LFK135" s="129"/>
      <c r="LFL135" s="129"/>
      <c r="LFM135" s="129"/>
      <c r="LFN135" s="129"/>
      <c r="LFO135" s="129"/>
      <c r="LFP135" s="129"/>
      <c r="LFQ135" s="129"/>
      <c r="LFR135" s="129"/>
      <c r="LFS135" s="129"/>
      <c r="LFT135" s="129"/>
      <c r="LFU135" s="129"/>
      <c r="LFV135" s="129"/>
      <c r="LFW135" s="129"/>
      <c r="LFX135" s="129"/>
      <c r="LFY135" s="129"/>
      <c r="LFZ135" s="129"/>
      <c r="LGA135" s="129"/>
      <c r="LGB135" s="129"/>
      <c r="LGC135" s="129"/>
      <c r="LGD135" s="129"/>
      <c r="LGE135" s="129"/>
      <c r="LGF135" s="129"/>
      <c r="LGG135" s="129"/>
      <c r="LGH135" s="129"/>
      <c r="LGI135" s="129"/>
      <c r="LGJ135" s="129"/>
      <c r="LGK135" s="129"/>
      <c r="LGL135" s="129"/>
      <c r="LGM135" s="129"/>
      <c r="LGN135" s="129"/>
      <c r="LGO135" s="129"/>
      <c r="LGP135" s="129"/>
      <c r="LGQ135" s="129"/>
      <c r="LGR135" s="129"/>
      <c r="LGS135" s="129"/>
      <c r="LGT135" s="129"/>
      <c r="LGU135" s="129"/>
      <c r="LGV135" s="129"/>
      <c r="LGW135" s="129"/>
      <c r="LGX135" s="129"/>
      <c r="LGY135" s="129"/>
      <c r="LGZ135" s="129"/>
      <c r="LHA135" s="129"/>
      <c r="LHB135" s="129"/>
      <c r="LHC135" s="129"/>
      <c r="LHD135" s="129"/>
      <c r="LHE135" s="129"/>
      <c r="LHF135" s="129"/>
      <c r="LHG135" s="129"/>
      <c r="LHH135" s="129"/>
      <c r="LHI135" s="129"/>
      <c r="LHJ135" s="129"/>
      <c r="LHK135" s="129"/>
      <c r="LHL135" s="129"/>
      <c r="LHM135" s="129"/>
      <c r="LHN135" s="129"/>
      <c r="LHO135" s="129"/>
      <c r="LHP135" s="129"/>
      <c r="LHQ135" s="129"/>
      <c r="LHR135" s="129"/>
      <c r="LHS135" s="129"/>
      <c r="LHT135" s="129"/>
      <c r="LHU135" s="129"/>
      <c r="LHV135" s="129"/>
      <c r="LHW135" s="129"/>
      <c r="LHX135" s="129"/>
      <c r="LHY135" s="129"/>
      <c r="LHZ135" s="129"/>
      <c r="LIA135" s="129"/>
      <c r="LIB135" s="129"/>
      <c r="LIC135" s="129"/>
      <c r="LID135" s="129"/>
      <c r="LIE135" s="129"/>
      <c r="LIF135" s="129"/>
      <c r="LIG135" s="129"/>
      <c r="LIH135" s="129"/>
      <c r="LII135" s="129"/>
      <c r="LIJ135" s="129"/>
      <c r="LIK135" s="129"/>
      <c r="LIL135" s="129"/>
      <c r="LIM135" s="129"/>
      <c r="LIN135" s="129"/>
      <c r="LIO135" s="129"/>
      <c r="LIP135" s="129"/>
      <c r="LIQ135" s="129"/>
      <c r="LIR135" s="129"/>
      <c r="LIS135" s="129"/>
      <c r="LIT135" s="129"/>
      <c r="LIU135" s="129"/>
      <c r="LIV135" s="129"/>
      <c r="LIW135" s="129"/>
      <c r="LIX135" s="129"/>
      <c r="LIY135" s="129"/>
      <c r="LIZ135" s="129"/>
      <c r="LJA135" s="129"/>
      <c r="LJB135" s="129"/>
      <c r="LJC135" s="129"/>
      <c r="LJD135" s="129"/>
      <c r="LJE135" s="129"/>
      <c r="LJF135" s="129"/>
      <c r="LJG135" s="129"/>
      <c r="LJH135" s="129"/>
      <c r="LJI135" s="129"/>
      <c r="LJJ135" s="129"/>
      <c r="LJK135" s="129"/>
      <c r="LJL135" s="129"/>
      <c r="LJM135" s="129"/>
      <c r="LJN135" s="129"/>
      <c r="LJO135" s="129"/>
      <c r="LJP135" s="129"/>
      <c r="LJQ135" s="129"/>
      <c r="LJR135" s="129"/>
      <c r="LJS135" s="129"/>
      <c r="LJT135" s="129"/>
      <c r="LJU135" s="129"/>
      <c r="LJV135" s="129"/>
      <c r="LJW135" s="129"/>
      <c r="LJX135" s="129"/>
      <c r="LJY135" s="129"/>
      <c r="LJZ135" s="129"/>
      <c r="LKA135" s="129"/>
      <c r="LKB135" s="129"/>
      <c r="LKC135" s="129"/>
      <c r="LKD135" s="129"/>
      <c r="LKE135" s="129"/>
      <c r="LKF135" s="129"/>
      <c r="LKG135" s="129"/>
      <c r="LKH135" s="129"/>
      <c r="LKI135" s="129"/>
      <c r="LKJ135" s="129"/>
      <c r="LKK135" s="129"/>
      <c r="LKL135" s="129"/>
      <c r="LKM135" s="129"/>
      <c r="LKN135" s="129"/>
      <c r="LKO135" s="129"/>
      <c r="LKP135" s="129"/>
      <c r="LKQ135" s="129"/>
      <c r="LKR135" s="129"/>
      <c r="LKS135" s="129"/>
      <c r="LKT135" s="129"/>
      <c r="LKU135" s="129"/>
      <c r="LKV135" s="129"/>
      <c r="LKW135" s="129"/>
      <c r="LKX135" s="129"/>
      <c r="LKY135" s="129"/>
      <c r="LKZ135" s="129"/>
      <c r="LLA135" s="129"/>
      <c r="LLB135" s="129"/>
      <c r="LLC135" s="129"/>
      <c r="LLD135" s="129"/>
      <c r="LLE135" s="129"/>
      <c r="LLF135" s="129"/>
      <c r="LLG135" s="129"/>
      <c r="LLH135" s="129"/>
      <c r="LLI135" s="129"/>
      <c r="LLJ135" s="129"/>
      <c r="LLK135" s="129"/>
      <c r="LLL135" s="129"/>
      <c r="LLM135" s="129"/>
      <c r="LLN135" s="129"/>
      <c r="LLO135" s="129"/>
      <c r="LLP135" s="129"/>
      <c r="LLQ135" s="129"/>
      <c r="LLR135" s="129"/>
      <c r="LLS135" s="129"/>
      <c r="LLT135" s="129"/>
      <c r="LLU135" s="129"/>
      <c r="LLV135" s="129"/>
      <c r="LLW135" s="129"/>
      <c r="LLX135" s="129"/>
      <c r="LLY135" s="129"/>
      <c r="LLZ135" s="129"/>
      <c r="LMA135" s="129"/>
      <c r="LMB135" s="129"/>
      <c r="LMC135" s="129"/>
      <c r="LMD135" s="129"/>
      <c r="LME135" s="129"/>
      <c r="LMF135" s="129"/>
      <c r="LMG135" s="129"/>
      <c r="LMH135" s="129"/>
      <c r="LMI135" s="129"/>
      <c r="LMJ135" s="129"/>
      <c r="LMK135" s="129"/>
      <c r="LML135" s="129"/>
      <c r="LMM135" s="129"/>
      <c r="LMN135" s="129"/>
      <c r="LMO135" s="129"/>
      <c r="LMP135" s="129"/>
      <c r="LMQ135" s="129"/>
      <c r="LMR135" s="129"/>
      <c r="LMS135" s="129"/>
      <c r="LMT135" s="129"/>
      <c r="LMU135" s="129"/>
      <c r="LMV135" s="129"/>
      <c r="LMW135" s="129"/>
      <c r="LMX135" s="129"/>
      <c r="LMY135" s="129"/>
      <c r="LMZ135" s="129"/>
      <c r="LNA135" s="129"/>
      <c r="LNB135" s="129"/>
      <c r="LNC135" s="129"/>
      <c r="LND135" s="129"/>
      <c r="LNE135" s="129"/>
      <c r="LNF135" s="129"/>
      <c r="LNG135" s="129"/>
      <c r="LNH135" s="129"/>
      <c r="LNI135" s="129"/>
      <c r="LNJ135" s="129"/>
      <c r="LNK135" s="129"/>
      <c r="LNL135" s="129"/>
      <c r="LNM135" s="129"/>
      <c r="LNN135" s="129"/>
      <c r="LNO135" s="129"/>
      <c r="LNP135" s="129"/>
      <c r="LNQ135" s="129"/>
      <c r="LNR135" s="129"/>
      <c r="LNS135" s="129"/>
      <c r="LNT135" s="129"/>
      <c r="LNU135" s="129"/>
      <c r="LNV135" s="129"/>
      <c r="LNW135" s="129"/>
      <c r="LNX135" s="129"/>
      <c r="LNY135" s="129"/>
      <c r="LNZ135" s="129"/>
      <c r="LOA135" s="129"/>
      <c r="LOB135" s="129"/>
      <c r="LOC135" s="129"/>
      <c r="LOD135" s="129"/>
      <c r="LOE135" s="129"/>
      <c r="LOF135" s="129"/>
      <c r="LOG135" s="129"/>
      <c r="LOH135" s="129"/>
      <c r="LOI135" s="129"/>
      <c r="LOJ135" s="129"/>
      <c r="LOK135" s="129"/>
      <c r="LOL135" s="129"/>
      <c r="LOM135" s="129"/>
      <c r="LON135" s="129"/>
      <c r="LOO135" s="129"/>
      <c r="LOP135" s="129"/>
      <c r="LOQ135" s="129"/>
      <c r="LOR135" s="129"/>
      <c r="LOS135" s="129"/>
      <c r="LOT135" s="129"/>
      <c r="LOU135" s="129"/>
      <c r="LOV135" s="129"/>
      <c r="LOW135" s="129"/>
      <c r="LOX135" s="129"/>
      <c r="LOY135" s="129"/>
      <c r="LOZ135" s="129"/>
      <c r="LPA135" s="129"/>
      <c r="LPB135" s="129"/>
      <c r="LPC135" s="129"/>
      <c r="LPD135" s="129"/>
      <c r="LPE135" s="129"/>
      <c r="LPF135" s="129"/>
      <c r="LPG135" s="129"/>
      <c r="LPH135" s="129"/>
      <c r="LPI135" s="129"/>
      <c r="LPJ135" s="129"/>
      <c r="LPK135" s="129"/>
      <c r="LPL135" s="129"/>
      <c r="LPM135" s="129"/>
      <c r="LPN135" s="129"/>
      <c r="LPO135" s="129"/>
      <c r="LPP135" s="129"/>
      <c r="LPQ135" s="129"/>
      <c r="LPR135" s="129"/>
      <c r="LPS135" s="129"/>
      <c r="LPT135" s="129"/>
      <c r="LPU135" s="129"/>
      <c r="LPV135" s="129"/>
      <c r="LPW135" s="129"/>
      <c r="LPX135" s="129"/>
      <c r="LPY135" s="129"/>
      <c r="LPZ135" s="129"/>
      <c r="LQA135" s="129"/>
      <c r="LQB135" s="129"/>
      <c r="LQC135" s="129"/>
      <c r="LQD135" s="129"/>
      <c r="LQE135" s="129"/>
      <c r="LQF135" s="129"/>
      <c r="LQG135" s="129"/>
      <c r="LQH135" s="129"/>
      <c r="LQI135" s="129"/>
      <c r="LQJ135" s="129"/>
      <c r="LQK135" s="129"/>
      <c r="LQL135" s="129"/>
      <c r="LQM135" s="129"/>
      <c r="LQN135" s="129"/>
      <c r="LQO135" s="129"/>
      <c r="LQP135" s="129"/>
      <c r="LQQ135" s="129"/>
      <c r="LQR135" s="129"/>
      <c r="LQS135" s="129"/>
      <c r="LQT135" s="129"/>
      <c r="LQU135" s="129"/>
      <c r="LQV135" s="129"/>
      <c r="LQW135" s="129"/>
      <c r="LQX135" s="129"/>
      <c r="LQY135" s="129"/>
      <c r="LQZ135" s="129"/>
      <c r="LRA135" s="129"/>
      <c r="LRB135" s="129"/>
      <c r="LRC135" s="129"/>
      <c r="LRD135" s="129"/>
      <c r="LRE135" s="129"/>
      <c r="LRF135" s="129"/>
      <c r="LRG135" s="129"/>
      <c r="LRH135" s="129"/>
      <c r="LRI135" s="129"/>
      <c r="LRJ135" s="129"/>
      <c r="LRK135" s="129"/>
      <c r="LRL135" s="129"/>
      <c r="LRM135" s="129"/>
      <c r="LRN135" s="129"/>
      <c r="LRO135" s="129"/>
      <c r="LRP135" s="129"/>
      <c r="LRQ135" s="129"/>
      <c r="LRR135" s="129"/>
      <c r="LRS135" s="129"/>
      <c r="LRT135" s="129"/>
      <c r="LRU135" s="129"/>
      <c r="LRV135" s="129"/>
      <c r="LRW135" s="129"/>
      <c r="LRX135" s="129"/>
      <c r="LRY135" s="129"/>
      <c r="LRZ135" s="129"/>
      <c r="LSA135" s="129"/>
      <c r="LSB135" s="129"/>
      <c r="LSC135" s="129"/>
      <c r="LSD135" s="129"/>
      <c r="LSE135" s="129"/>
      <c r="LSF135" s="129"/>
      <c r="LSG135" s="129"/>
      <c r="LSH135" s="129"/>
      <c r="LSI135" s="129"/>
      <c r="LSJ135" s="129"/>
      <c r="LSK135" s="129"/>
      <c r="LSL135" s="129"/>
      <c r="LSM135" s="129"/>
      <c r="LSN135" s="129"/>
      <c r="LSO135" s="129"/>
      <c r="LSP135" s="129"/>
      <c r="LSQ135" s="129"/>
      <c r="LSR135" s="129"/>
      <c r="LSS135" s="129"/>
      <c r="LST135" s="129"/>
      <c r="LSU135" s="129"/>
      <c r="LSV135" s="129"/>
      <c r="LSW135" s="129"/>
      <c r="LSX135" s="129"/>
      <c r="LSY135" s="129"/>
      <c r="LSZ135" s="129"/>
      <c r="LTA135" s="129"/>
      <c r="LTB135" s="129"/>
      <c r="LTC135" s="129"/>
      <c r="LTD135" s="129"/>
      <c r="LTE135" s="129"/>
      <c r="LTF135" s="129"/>
      <c r="LTG135" s="129"/>
      <c r="LTH135" s="129"/>
      <c r="LTI135" s="129"/>
      <c r="LTJ135" s="129"/>
      <c r="LTK135" s="129"/>
      <c r="LTL135" s="129"/>
      <c r="LTM135" s="129"/>
      <c r="LTN135" s="129"/>
      <c r="LTO135" s="129"/>
      <c r="LTP135" s="129"/>
      <c r="LTQ135" s="129"/>
      <c r="LTR135" s="129"/>
      <c r="LTS135" s="129"/>
      <c r="LTT135" s="129"/>
      <c r="LTU135" s="129"/>
      <c r="LTV135" s="129"/>
      <c r="LTW135" s="129"/>
      <c r="LTX135" s="129"/>
      <c r="LTY135" s="129"/>
      <c r="LTZ135" s="129"/>
      <c r="LUA135" s="129"/>
      <c r="LUB135" s="129"/>
      <c r="LUC135" s="129"/>
      <c r="LUD135" s="129"/>
      <c r="LUE135" s="129"/>
      <c r="LUF135" s="129"/>
      <c r="LUG135" s="129"/>
      <c r="LUH135" s="129"/>
      <c r="LUI135" s="129"/>
      <c r="LUJ135" s="129"/>
      <c r="LUK135" s="129"/>
      <c r="LUL135" s="129"/>
      <c r="LUM135" s="129"/>
      <c r="LUN135" s="129"/>
      <c r="LUO135" s="129"/>
      <c r="LUP135" s="129"/>
      <c r="LUQ135" s="129"/>
      <c r="LUR135" s="129"/>
      <c r="LUS135" s="129"/>
      <c r="LUT135" s="129"/>
      <c r="LUU135" s="129"/>
      <c r="LUV135" s="129"/>
      <c r="LUW135" s="129"/>
      <c r="LUX135" s="129"/>
      <c r="LUY135" s="129"/>
      <c r="LUZ135" s="129"/>
      <c r="LVA135" s="129"/>
      <c r="LVB135" s="129"/>
      <c r="LVC135" s="129"/>
      <c r="LVD135" s="129"/>
      <c r="LVE135" s="129"/>
      <c r="LVF135" s="129"/>
      <c r="LVG135" s="129"/>
      <c r="LVH135" s="129"/>
      <c r="LVI135" s="129"/>
      <c r="LVJ135" s="129"/>
      <c r="LVK135" s="129"/>
      <c r="LVL135" s="129"/>
      <c r="LVM135" s="129"/>
      <c r="LVN135" s="129"/>
      <c r="LVO135" s="129"/>
      <c r="LVP135" s="129"/>
      <c r="LVQ135" s="129"/>
      <c r="LVR135" s="129"/>
      <c r="LVS135" s="129"/>
      <c r="LVT135" s="129"/>
      <c r="LVU135" s="129"/>
      <c r="LVV135" s="129"/>
      <c r="LVW135" s="129"/>
      <c r="LVX135" s="129"/>
      <c r="LVY135" s="129"/>
      <c r="LVZ135" s="129"/>
      <c r="LWA135" s="129"/>
      <c r="LWB135" s="129"/>
      <c r="LWC135" s="129"/>
      <c r="LWD135" s="129"/>
      <c r="LWE135" s="129"/>
      <c r="LWF135" s="129"/>
      <c r="LWG135" s="129"/>
      <c r="LWH135" s="129"/>
      <c r="LWI135" s="129"/>
      <c r="LWJ135" s="129"/>
      <c r="LWK135" s="129"/>
      <c r="LWL135" s="129"/>
      <c r="LWM135" s="129"/>
      <c r="LWN135" s="129"/>
      <c r="LWO135" s="129"/>
      <c r="LWP135" s="129"/>
      <c r="LWQ135" s="129"/>
      <c r="LWR135" s="129"/>
      <c r="LWS135" s="129"/>
      <c r="LWT135" s="129"/>
      <c r="LWU135" s="129"/>
      <c r="LWV135" s="129"/>
      <c r="LWW135" s="129"/>
      <c r="LWX135" s="129"/>
      <c r="LWY135" s="129"/>
      <c r="LWZ135" s="129"/>
      <c r="LXA135" s="129"/>
      <c r="LXB135" s="129"/>
      <c r="LXC135" s="129"/>
      <c r="LXD135" s="129"/>
      <c r="LXE135" s="129"/>
      <c r="LXF135" s="129"/>
      <c r="LXG135" s="129"/>
      <c r="LXH135" s="129"/>
      <c r="LXI135" s="129"/>
      <c r="LXJ135" s="129"/>
      <c r="LXK135" s="129"/>
      <c r="LXL135" s="129"/>
      <c r="LXM135" s="129"/>
      <c r="LXN135" s="129"/>
      <c r="LXO135" s="129"/>
      <c r="LXP135" s="129"/>
      <c r="LXQ135" s="129"/>
      <c r="LXR135" s="129"/>
      <c r="LXS135" s="129"/>
      <c r="LXT135" s="129"/>
      <c r="LXU135" s="129"/>
      <c r="LXV135" s="129"/>
      <c r="LXW135" s="129"/>
      <c r="LXX135" s="129"/>
      <c r="LXY135" s="129"/>
      <c r="LXZ135" s="129"/>
      <c r="LYA135" s="129"/>
      <c r="LYB135" s="129"/>
      <c r="LYC135" s="129"/>
      <c r="LYD135" s="129"/>
      <c r="LYE135" s="129"/>
      <c r="LYF135" s="129"/>
      <c r="LYG135" s="129"/>
      <c r="LYH135" s="129"/>
      <c r="LYI135" s="129"/>
      <c r="LYJ135" s="129"/>
      <c r="LYK135" s="129"/>
      <c r="LYL135" s="129"/>
      <c r="LYM135" s="129"/>
      <c r="LYN135" s="129"/>
      <c r="LYO135" s="129"/>
      <c r="LYP135" s="129"/>
      <c r="LYQ135" s="129"/>
      <c r="LYR135" s="129"/>
      <c r="LYS135" s="129"/>
      <c r="LYT135" s="129"/>
      <c r="LYU135" s="129"/>
      <c r="LYV135" s="129"/>
      <c r="LYW135" s="129"/>
      <c r="LYX135" s="129"/>
      <c r="LYY135" s="129"/>
      <c r="LYZ135" s="129"/>
      <c r="LZA135" s="129"/>
      <c r="LZB135" s="129"/>
      <c r="LZC135" s="129"/>
      <c r="LZD135" s="129"/>
      <c r="LZE135" s="129"/>
      <c r="LZF135" s="129"/>
      <c r="LZG135" s="129"/>
      <c r="LZH135" s="129"/>
      <c r="LZI135" s="129"/>
      <c r="LZJ135" s="129"/>
      <c r="LZK135" s="129"/>
      <c r="LZL135" s="129"/>
      <c r="LZM135" s="129"/>
      <c r="LZN135" s="129"/>
      <c r="LZO135" s="129"/>
      <c r="LZP135" s="129"/>
      <c r="LZQ135" s="129"/>
      <c r="LZR135" s="129"/>
      <c r="LZS135" s="129"/>
      <c r="LZT135" s="129"/>
      <c r="LZU135" s="129"/>
      <c r="LZV135" s="129"/>
      <c r="LZW135" s="129"/>
      <c r="LZX135" s="129"/>
      <c r="LZY135" s="129"/>
      <c r="LZZ135" s="129"/>
      <c r="MAA135" s="129"/>
      <c r="MAB135" s="129"/>
      <c r="MAC135" s="129"/>
      <c r="MAD135" s="129"/>
      <c r="MAE135" s="129"/>
      <c r="MAF135" s="129"/>
      <c r="MAG135" s="129"/>
      <c r="MAH135" s="129"/>
      <c r="MAI135" s="129"/>
      <c r="MAJ135" s="129"/>
      <c r="MAK135" s="129"/>
      <c r="MAL135" s="129"/>
      <c r="MAM135" s="129"/>
      <c r="MAN135" s="129"/>
      <c r="MAO135" s="129"/>
      <c r="MAP135" s="129"/>
      <c r="MAQ135" s="129"/>
      <c r="MAR135" s="129"/>
      <c r="MAS135" s="129"/>
      <c r="MAT135" s="129"/>
      <c r="MAU135" s="129"/>
      <c r="MAV135" s="129"/>
      <c r="MAW135" s="129"/>
      <c r="MAX135" s="129"/>
      <c r="MAY135" s="129"/>
      <c r="MAZ135" s="129"/>
      <c r="MBA135" s="129"/>
      <c r="MBB135" s="129"/>
      <c r="MBC135" s="129"/>
      <c r="MBD135" s="129"/>
      <c r="MBE135" s="129"/>
      <c r="MBF135" s="129"/>
      <c r="MBG135" s="129"/>
      <c r="MBH135" s="129"/>
      <c r="MBI135" s="129"/>
      <c r="MBJ135" s="129"/>
      <c r="MBK135" s="129"/>
      <c r="MBL135" s="129"/>
      <c r="MBM135" s="129"/>
      <c r="MBN135" s="129"/>
      <c r="MBO135" s="129"/>
      <c r="MBP135" s="129"/>
      <c r="MBQ135" s="129"/>
      <c r="MBR135" s="129"/>
      <c r="MBS135" s="129"/>
      <c r="MBT135" s="129"/>
      <c r="MBU135" s="129"/>
      <c r="MBV135" s="129"/>
      <c r="MBW135" s="129"/>
      <c r="MBX135" s="129"/>
      <c r="MBY135" s="129"/>
      <c r="MBZ135" s="129"/>
      <c r="MCA135" s="129"/>
      <c r="MCB135" s="129"/>
      <c r="MCC135" s="129"/>
      <c r="MCD135" s="129"/>
      <c r="MCE135" s="129"/>
      <c r="MCF135" s="129"/>
      <c r="MCG135" s="129"/>
      <c r="MCH135" s="129"/>
      <c r="MCI135" s="129"/>
      <c r="MCJ135" s="129"/>
      <c r="MCK135" s="129"/>
      <c r="MCL135" s="129"/>
      <c r="MCM135" s="129"/>
      <c r="MCN135" s="129"/>
      <c r="MCO135" s="129"/>
      <c r="MCP135" s="129"/>
      <c r="MCQ135" s="129"/>
      <c r="MCR135" s="129"/>
      <c r="MCS135" s="129"/>
      <c r="MCT135" s="129"/>
      <c r="MCU135" s="129"/>
      <c r="MCV135" s="129"/>
      <c r="MCW135" s="129"/>
      <c r="MCX135" s="129"/>
      <c r="MCY135" s="129"/>
      <c r="MCZ135" s="129"/>
      <c r="MDA135" s="129"/>
      <c r="MDB135" s="129"/>
      <c r="MDC135" s="129"/>
      <c r="MDD135" s="129"/>
      <c r="MDE135" s="129"/>
      <c r="MDF135" s="129"/>
      <c r="MDG135" s="129"/>
      <c r="MDH135" s="129"/>
      <c r="MDI135" s="129"/>
      <c r="MDJ135" s="129"/>
      <c r="MDK135" s="129"/>
      <c r="MDL135" s="129"/>
      <c r="MDM135" s="129"/>
      <c r="MDN135" s="129"/>
      <c r="MDO135" s="129"/>
      <c r="MDP135" s="129"/>
      <c r="MDQ135" s="129"/>
      <c r="MDR135" s="129"/>
      <c r="MDS135" s="129"/>
      <c r="MDT135" s="129"/>
      <c r="MDU135" s="129"/>
      <c r="MDV135" s="129"/>
      <c r="MDW135" s="129"/>
      <c r="MDX135" s="129"/>
      <c r="MDY135" s="129"/>
      <c r="MDZ135" s="129"/>
      <c r="MEA135" s="129"/>
      <c r="MEB135" s="129"/>
      <c r="MEC135" s="129"/>
      <c r="MED135" s="129"/>
      <c r="MEE135" s="129"/>
      <c r="MEF135" s="129"/>
      <c r="MEG135" s="129"/>
      <c r="MEH135" s="129"/>
      <c r="MEI135" s="129"/>
      <c r="MEJ135" s="129"/>
      <c r="MEK135" s="129"/>
      <c r="MEL135" s="129"/>
      <c r="MEM135" s="129"/>
      <c r="MEN135" s="129"/>
      <c r="MEO135" s="129"/>
      <c r="MEP135" s="129"/>
      <c r="MEQ135" s="129"/>
      <c r="MER135" s="129"/>
      <c r="MES135" s="129"/>
      <c r="MET135" s="129"/>
      <c r="MEU135" s="129"/>
      <c r="MEV135" s="129"/>
      <c r="MEW135" s="129"/>
      <c r="MEX135" s="129"/>
      <c r="MEY135" s="129"/>
      <c r="MEZ135" s="129"/>
      <c r="MFA135" s="129"/>
      <c r="MFB135" s="129"/>
      <c r="MFC135" s="129"/>
      <c r="MFD135" s="129"/>
      <c r="MFE135" s="129"/>
      <c r="MFF135" s="129"/>
      <c r="MFG135" s="129"/>
      <c r="MFH135" s="129"/>
      <c r="MFI135" s="129"/>
      <c r="MFJ135" s="129"/>
      <c r="MFK135" s="129"/>
      <c r="MFL135" s="129"/>
      <c r="MFM135" s="129"/>
      <c r="MFN135" s="129"/>
      <c r="MFO135" s="129"/>
      <c r="MFP135" s="129"/>
      <c r="MFQ135" s="129"/>
      <c r="MFR135" s="129"/>
      <c r="MFS135" s="129"/>
      <c r="MFT135" s="129"/>
      <c r="MFU135" s="129"/>
      <c r="MFV135" s="129"/>
      <c r="MFW135" s="129"/>
      <c r="MFX135" s="129"/>
      <c r="MFY135" s="129"/>
      <c r="MFZ135" s="129"/>
      <c r="MGA135" s="129"/>
      <c r="MGB135" s="129"/>
      <c r="MGC135" s="129"/>
      <c r="MGD135" s="129"/>
      <c r="MGE135" s="129"/>
      <c r="MGF135" s="129"/>
      <c r="MGG135" s="129"/>
      <c r="MGH135" s="129"/>
      <c r="MGI135" s="129"/>
      <c r="MGJ135" s="129"/>
      <c r="MGK135" s="129"/>
      <c r="MGL135" s="129"/>
      <c r="MGM135" s="129"/>
      <c r="MGN135" s="129"/>
      <c r="MGO135" s="129"/>
      <c r="MGP135" s="129"/>
      <c r="MGQ135" s="129"/>
      <c r="MGR135" s="129"/>
      <c r="MGS135" s="129"/>
      <c r="MGT135" s="129"/>
      <c r="MGU135" s="129"/>
      <c r="MGV135" s="129"/>
      <c r="MGW135" s="129"/>
      <c r="MGX135" s="129"/>
      <c r="MGY135" s="129"/>
      <c r="MGZ135" s="129"/>
      <c r="MHA135" s="129"/>
      <c r="MHB135" s="129"/>
      <c r="MHC135" s="129"/>
      <c r="MHD135" s="129"/>
      <c r="MHE135" s="129"/>
      <c r="MHF135" s="129"/>
      <c r="MHG135" s="129"/>
      <c r="MHH135" s="129"/>
      <c r="MHI135" s="129"/>
      <c r="MHJ135" s="129"/>
      <c r="MHK135" s="129"/>
      <c r="MHL135" s="129"/>
      <c r="MHM135" s="129"/>
      <c r="MHN135" s="129"/>
      <c r="MHO135" s="129"/>
      <c r="MHP135" s="129"/>
      <c r="MHQ135" s="129"/>
      <c r="MHR135" s="129"/>
      <c r="MHS135" s="129"/>
      <c r="MHT135" s="129"/>
      <c r="MHU135" s="129"/>
      <c r="MHV135" s="129"/>
      <c r="MHW135" s="129"/>
      <c r="MHX135" s="129"/>
      <c r="MHY135" s="129"/>
      <c r="MHZ135" s="129"/>
      <c r="MIA135" s="129"/>
      <c r="MIB135" s="129"/>
      <c r="MIC135" s="129"/>
      <c r="MID135" s="129"/>
      <c r="MIE135" s="129"/>
      <c r="MIF135" s="129"/>
      <c r="MIG135" s="129"/>
      <c r="MIH135" s="129"/>
      <c r="MII135" s="129"/>
      <c r="MIJ135" s="129"/>
      <c r="MIK135" s="129"/>
      <c r="MIL135" s="129"/>
      <c r="MIM135" s="129"/>
      <c r="MIN135" s="129"/>
      <c r="MIO135" s="129"/>
      <c r="MIP135" s="129"/>
      <c r="MIQ135" s="129"/>
      <c r="MIR135" s="129"/>
      <c r="MIS135" s="129"/>
      <c r="MIT135" s="129"/>
      <c r="MIU135" s="129"/>
      <c r="MIV135" s="129"/>
      <c r="MIW135" s="129"/>
      <c r="MIX135" s="129"/>
      <c r="MIY135" s="129"/>
      <c r="MIZ135" s="129"/>
      <c r="MJA135" s="129"/>
      <c r="MJB135" s="129"/>
      <c r="MJC135" s="129"/>
      <c r="MJD135" s="129"/>
      <c r="MJE135" s="129"/>
      <c r="MJF135" s="129"/>
      <c r="MJG135" s="129"/>
      <c r="MJH135" s="129"/>
      <c r="MJI135" s="129"/>
      <c r="MJJ135" s="129"/>
      <c r="MJK135" s="129"/>
      <c r="MJL135" s="129"/>
      <c r="MJM135" s="129"/>
      <c r="MJN135" s="129"/>
      <c r="MJO135" s="129"/>
      <c r="MJP135" s="129"/>
      <c r="MJQ135" s="129"/>
      <c r="MJR135" s="129"/>
      <c r="MJS135" s="129"/>
      <c r="MJT135" s="129"/>
      <c r="MJU135" s="129"/>
      <c r="MJV135" s="129"/>
      <c r="MJW135" s="129"/>
      <c r="MJX135" s="129"/>
      <c r="MJY135" s="129"/>
      <c r="MJZ135" s="129"/>
      <c r="MKA135" s="129"/>
      <c r="MKB135" s="129"/>
      <c r="MKC135" s="129"/>
      <c r="MKD135" s="129"/>
      <c r="MKE135" s="129"/>
      <c r="MKF135" s="129"/>
      <c r="MKG135" s="129"/>
      <c r="MKH135" s="129"/>
      <c r="MKI135" s="129"/>
      <c r="MKJ135" s="129"/>
      <c r="MKK135" s="129"/>
      <c r="MKL135" s="129"/>
      <c r="MKM135" s="129"/>
      <c r="MKN135" s="129"/>
      <c r="MKO135" s="129"/>
      <c r="MKP135" s="129"/>
      <c r="MKQ135" s="129"/>
      <c r="MKR135" s="129"/>
      <c r="MKS135" s="129"/>
      <c r="MKT135" s="129"/>
      <c r="MKU135" s="129"/>
      <c r="MKV135" s="129"/>
      <c r="MKW135" s="129"/>
      <c r="MKX135" s="129"/>
      <c r="MKY135" s="129"/>
      <c r="MKZ135" s="129"/>
      <c r="MLA135" s="129"/>
      <c r="MLB135" s="129"/>
      <c r="MLC135" s="129"/>
      <c r="MLD135" s="129"/>
      <c r="MLE135" s="129"/>
      <c r="MLF135" s="129"/>
      <c r="MLG135" s="129"/>
      <c r="MLH135" s="129"/>
      <c r="MLI135" s="129"/>
      <c r="MLJ135" s="129"/>
      <c r="MLK135" s="129"/>
      <c r="MLL135" s="129"/>
      <c r="MLM135" s="129"/>
      <c r="MLN135" s="129"/>
      <c r="MLO135" s="129"/>
      <c r="MLP135" s="129"/>
      <c r="MLQ135" s="129"/>
      <c r="MLR135" s="129"/>
      <c r="MLS135" s="129"/>
      <c r="MLT135" s="129"/>
      <c r="MLU135" s="129"/>
      <c r="MLV135" s="129"/>
      <c r="MLW135" s="129"/>
      <c r="MLX135" s="129"/>
      <c r="MLY135" s="129"/>
      <c r="MLZ135" s="129"/>
      <c r="MMA135" s="129"/>
      <c r="MMB135" s="129"/>
      <c r="MMC135" s="129"/>
      <c r="MMD135" s="129"/>
      <c r="MME135" s="129"/>
      <c r="MMF135" s="129"/>
      <c r="MMG135" s="129"/>
      <c r="MMH135" s="129"/>
      <c r="MMI135" s="129"/>
      <c r="MMJ135" s="129"/>
      <c r="MMK135" s="129"/>
      <c r="MML135" s="129"/>
      <c r="MMM135" s="129"/>
      <c r="MMN135" s="129"/>
      <c r="MMO135" s="129"/>
      <c r="MMP135" s="129"/>
      <c r="MMQ135" s="129"/>
      <c r="MMR135" s="129"/>
      <c r="MMS135" s="129"/>
      <c r="MMT135" s="129"/>
      <c r="MMU135" s="129"/>
      <c r="MMV135" s="129"/>
      <c r="MMW135" s="129"/>
      <c r="MMX135" s="129"/>
      <c r="MMY135" s="129"/>
      <c r="MMZ135" s="129"/>
      <c r="MNA135" s="129"/>
      <c r="MNB135" s="129"/>
      <c r="MNC135" s="129"/>
      <c r="MND135" s="129"/>
      <c r="MNE135" s="129"/>
      <c r="MNF135" s="129"/>
      <c r="MNG135" s="129"/>
      <c r="MNH135" s="129"/>
      <c r="MNI135" s="129"/>
      <c r="MNJ135" s="129"/>
      <c r="MNK135" s="129"/>
      <c r="MNL135" s="129"/>
      <c r="MNM135" s="129"/>
      <c r="MNN135" s="129"/>
      <c r="MNO135" s="129"/>
      <c r="MNP135" s="129"/>
      <c r="MNQ135" s="129"/>
      <c r="MNR135" s="129"/>
      <c r="MNS135" s="129"/>
      <c r="MNT135" s="129"/>
      <c r="MNU135" s="129"/>
      <c r="MNV135" s="129"/>
      <c r="MNW135" s="129"/>
      <c r="MNX135" s="129"/>
      <c r="MNY135" s="129"/>
      <c r="MNZ135" s="129"/>
      <c r="MOA135" s="129"/>
      <c r="MOB135" s="129"/>
      <c r="MOC135" s="129"/>
      <c r="MOD135" s="129"/>
      <c r="MOE135" s="129"/>
      <c r="MOF135" s="129"/>
      <c r="MOG135" s="129"/>
      <c r="MOH135" s="129"/>
      <c r="MOI135" s="129"/>
      <c r="MOJ135" s="129"/>
      <c r="MOK135" s="129"/>
      <c r="MOL135" s="129"/>
      <c r="MOM135" s="129"/>
      <c r="MON135" s="129"/>
      <c r="MOO135" s="129"/>
      <c r="MOP135" s="129"/>
      <c r="MOQ135" s="129"/>
      <c r="MOR135" s="129"/>
      <c r="MOS135" s="129"/>
      <c r="MOT135" s="129"/>
      <c r="MOU135" s="129"/>
      <c r="MOV135" s="129"/>
      <c r="MOW135" s="129"/>
      <c r="MOX135" s="129"/>
      <c r="MOY135" s="129"/>
      <c r="MOZ135" s="129"/>
      <c r="MPA135" s="129"/>
      <c r="MPB135" s="129"/>
      <c r="MPC135" s="129"/>
      <c r="MPD135" s="129"/>
      <c r="MPE135" s="129"/>
      <c r="MPF135" s="129"/>
      <c r="MPG135" s="129"/>
      <c r="MPH135" s="129"/>
      <c r="MPI135" s="129"/>
      <c r="MPJ135" s="129"/>
      <c r="MPK135" s="129"/>
      <c r="MPL135" s="129"/>
      <c r="MPM135" s="129"/>
      <c r="MPN135" s="129"/>
      <c r="MPO135" s="129"/>
      <c r="MPP135" s="129"/>
      <c r="MPQ135" s="129"/>
      <c r="MPR135" s="129"/>
      <c r="MPS135" s="129"/>
      <c r="MPT135" s="129"/>
      <c r="MPU135" s="129"/>
      <c r="MPV135" s="129"/>
      <c r="MPW135" s="129"/>
      <c r="MPX135" s="129"/>
      <c r="MPY135" s="129"/>
      <c r="MPZ135" s="129"/>
      <c r="MQA135" s="129"/>
      <c r="MQB135" s="129"/>
      <c r="MQC135" s="129"/>
      <c r="MQD135" s="129"/>
      <c r="MQE135" s="129"/>
      <c r="MQF135" s="129"/>
      <c r="MQG135" s="129"/>
      <c r="MQH135" s="129"/>
      <c r="MQI135" s="129"/>
      <c r="MQJ135" s="129"/>
      <c r="MQK135" s="129"/>
      <c r="MQL135" s="129"/>
      <c r="MQM135" s="129"/>
      <c r="MQN135" s="129"/>
      <c r="MQO135" s="129"/>
      <c r="MQP135" s="129"/>
      <c r="MQQ135" s="129"/>
      <c r="MQR135" s="129"/>
      <c r="MQS135" s="129"/>
      <c r="MQT135" s="129"/>
      <c r="MQU135" s="129"/>
      <c r="MQV135" s="129"/>
      <c r="MQW135" s="129"/>
      <c r="MQX135" s="129"/>
      <c r="MQY135" s="129"/>
      <c r="MQZ135" s="129"/>
      <c r="MRA135" s="129"/>
      <c r="MRB135" s="129"/>
      <c r="MRC135" s="129"/>
      <c r="MRD135" s="129"/>
      <c r="MRE135" s="129"/>
      <c r="MRF135" s="129"/>
      <c r="MRG135" s="129"/>
      <c r="MRH135" s="129"/>
      <c r="MRI135" s="129"/>
      <c r="MRJ135" s="129"/>
      <c r="MRK135" s="129"/>
      <c r="MRL135" s="129"/>
      <c r="MRM135" s="129"/>
      <c r="MRN135" s="129"/>
      <c r="MRO135" s="129"/>
      <c r="MRP135" s="129"/>
      <c r="MRQ135" s="129"/>
      <c r="MRR135" s="129"/>
      <c r="MRS135" s="129"/>
      <c r="MRT135" s="129"/>
      <c r="MRU135" s="129"/>
      <c r="MRV135" s="129"/>
      <c r="MRW135" s="129"/>
      <c r="MRX135" s="129"/>
      <c r="MRY135" s="129"/>
      <c r="MRZ135" s="129"/>
      <c r="MSA135" s="129"/>
      <c r="MSB135" s="129"/>
      <c r="MSC135" s="129"/>
      <c r="MSD135" s="129"/>
      <c r="MSE135" s="129"/>
      <c r="MSF135" s="129"/>
      <c r="MSG135" s="129"/>
      <c r="MSH135" s="129"/>
      <c r="MSI135" s="129"/>
      <c r="MSJ135" s="129"/>
      <c r="MSK135" s="129"/>
      <c r="MSL135" s="129"/>
      <c r="MSM135" s="129"/>
      <c r="MSN135" s="129"/>
      <c r="MSO135" s="129"/>
      <c r="MSP135" s="129"/>
      <c r="MSQ135" s="129"/>
      <c r="MSR135" s="129"/>
      <c r="MSS135" s="129"/>
      <c r="MST135" s="129"/>
      <c r="MSU135" s="129"/>
      <c r="MSV135" s="129"/>
      <c r="MSW135" s="129"/>
      <c r="MSX135" s="129"/>
      <c r="MSY135" s="129"/>
      <c r="MSZ135" s="129"/>
      <c r="MTA135" s="129"/>
      <c r="MTB135" s="129"/>
      <c r="MTC135" s="129"/>
      <c r="MTD135" s="129"/>
      <c r="MTE135" s="129"/>
      <c r="MTF135" s="129"/>
      <c r="MTG135" s="129"/>
      <c r="MTH135" s="129"/>
      <c r="MTI135" s="129"/>
      <c r="MTJ135" s="129"/>
      <c r="MTK135" s="129"/>
      <c r="MTL135" s="129"/>
      <c r="MTM135" s="129"/>
      <c r="MTN135" s="129"/>
      <c r="MTO135" s="129"/>
      <c r="MTP135" s="129"/>
      <c r="MTQ135" s="129"/>
      <c r="MTR135" s="129"/>
      <c r="MTS135" s="129"/>
      <c r="MTT135" s="129"/>
      <c r="MTU135" s="129"/>
      <c r="MTV135" s="129"/>
      <c r="MTW135" s="129"/>
      <c r="MTX135" s="129"/>
      <c r="MTY135" s="129"/>
      <c r="MTZ135" s="129"/>
      <c r="MUA135" s="129"/>
      <c r="MUB135" s="129"/>
      <c r="MUC135" s="129"/>
      <c r="MUD135" s="129"/>
      <c r="MUE135" s="129"/>
      <c r="MUF135" s="129"/>
      <c r="MUG135" s="129"/>
      <c r="MUH135" s="129"/>
      <c r="MUI135" s="129"/>
      <c r="MUJ135" s="129"/>
      <c r="MUK135" s="129"/>
      <c r="MUL135" s="129"/>
      <c r="MUM135" s="129"/>
      <c r="MUN135" s="129"/>
      <c r="MUO135" s="129"/>
      <c r="MUP135" s="129"/>
      <c r="MUQ135" s="129"/>
      <c r="MUR135" s="129"/>
      <c r="MUS135" s="129"/>
      <c r="MUT135" s="129"/>
      <c r="MUU135" s="129"/>
      <c r="MUV135" s="129"/>
      <c r="MUW135" s="129"/>
      <c r="MUX135" s="129"/>
      <c r="MUY135" s="129"/>
      <c r="MUZ135" s="129"/>
      <c r="MVA135" s="129"/>
      <c r="MVB135" s="129"/>
      <c r="MVC135" s="129"/>
      <c r="MVD135" s="129"/>
      <c r="MVE135" s="129"/>
      <c r="MVF135" s="129"/>
      <c r="MVG135" s="129"/>
      <c r="MVH135" s="129"/>
      <c r="MVI135" s="129"/>
      <c r="MVJ135" s="129"/>
      <c r="MVK135" s="129"/>
      <c r="MVL135" s="129"/>
      <c r="MVM135" s="129"/>
      <c r="MVN135" s="129"/>
      <c r="MVO135" s="129"/>
      <c r="MVP135" s="129"/>
      <c r="MVQ135" s="129"/>
      <c r="MVR135" s="129"/>
      <c r="MVS135" s="129"/>
      <c r="MVT135" s="129"/>
      <c r="MVU135" s="129"/>
      <c r="MVV135" s="129"/>
      <c r="MVW135" s="129"/>
      <c r="MVX135" s="129"/>
      <c r="MVY135" s="129"/>
      <c r="MVZ135" s="129"/>
      <c r="MWA135" s="129"/>
      <c r="MWB135" s="129"/>
      <c r="MWC135" s="129"/>
      <c r="MWD135" s="129"/>
      <c r="MWE135" s="129"/>
      <c r="MWF135" s="129"/>
      <c r="MWG135" s="129"/>
      <c r="MWH135" s="129"/>
      <c r="MWI135" s="129"/>
      <c r="MWJ135" s="129"/>
      <c r="MWK135" s="129"/>
      <c r="MWL135" s="129"/>
      <c r="MWM135" s="129"/>
      <c r="MWN135" s="129"/>
      <c r="MWO135" s="129"/>
      <c r="MWP135" s="129"/>
      <c r="MWQ135" s="129"/>
      <c r="MWR135" s="129"/>
      <c r="MWS135" s="129"/>
      <c r="MWT135" s="129"/>
      <c r="MWU135" s="129"/>
      <c r="MWV135" s="129"/>
      <c r="MWW135" s="129"/>
      <c r="MWX135" s="129"/>
      <c r="MWY135" s="129"/>
      <c r="MWZ135" s="129"/>
      <c r="MXA135" s="129"/>
      <c r="MXB135" s="129"/>
      <c r="MXC135" s="129"/>
      <c r="MXD135" s="129"/>
      <c r="MXE135" s="129"/>
      <c r="MXF135" s="129"/>
      <c r="MXG135" s="129"/>
      <c r="MXH135" s="129"/>
      <c r="MXI135" s="129"/>
      <c r="MXJ135" s="129"/>
      <c r="MXK135" s="129"/>
      <c r="MXL135" s="129"/>
      <c r="MXM135" s="129"/>
      <c r="MXN135" s="129"/>
      <c r="MXO135" s="129"/>
      <c r="MXP135" s="129"/>
      <c r="MXQ135" s="129"/>
      <c r="MXR135" s="129"/>
      <c r="MXS135" s="129"/>
      <c r="MXT135" s="129"/>
      <c r="MXU135" s="129"/>
      <c r="MXV135" s="129"/>
      <c r="MXW135" s="129"/>
      <c r="MXX135" s="129"/>
      <c r="MXY135" s="129"/>
      <c r="MXZ135" s="129"/>
      <c r="MYA135" s="129"/>
      <c r="MYB135" s="129"/>
      <c r="MYC135" s="129"/>
      <c r="MYD135" s="129"/>
      <c r="MYE135" s="129"/>
      <c r="MYF135" s="129"/>
      <c r="MYG135" s="129"/>
      <c r="MYH135" s="129"/>
      <c r="MYI135" s="129"/>
      <c r="MYJ135" s="129"/>
      <c r="MYK135" s="129"/>
      <c r="MYL135" s="129"/>
      <c r="MYM135" s="129"/>
      <c r="MYN135" s="129"/>
      <c r="MYO135" s="129"/>
      <c r="MYP135" s="129"/>
      <c r="MYQ135" s="129"/>
      <c r="MYR135" s="129"/>
      <c r="MYS135" s="129"/>
      <c r="MYT135" s="129"/>
      <c r="MYU135" s="129"/>
      <c r="MYV135" s="129"/>
      <c r="MYW135" s="129"/>
      <c r="MYX135" s="129"/>
      <c r="MYY135" s="129"/>
      <c r="MYZ135" s="129"/>
      <c r="MZA135" s="129"/>
      <c r="MZB135" s="129"/>
      <c r="MZC135" s="129"/>
      <c r="MZD135" s="129"/>
      <c r="MZE135" s="129"/>
      <c r="MZF135" s="129"/>
      <c r="MZG135" s="129"/>
      <c r="MZH135" s="129"/>
      <c r="MZI135" s="129"/>
      <c r="MZJ135" s="129"/>
      <c r="MZK135" s="129"/>
      <c r="MZL135" s="129"/>
      <c r="MZM135" s="129"/>
      <c r="MZN135" s="129"/>
      <c r="MZO135" s="129"/>
      <c r="MZP135" s="129"/>
      <c r="MZQ135" s="129"/>
      <c r="MZR135" s="129"/>
      <c r="MZS135" s="129"/>
      <c r="MZT135" s="129"/>
      <c r="MZU135" s="129"/>
      <c r="MZV135" s="129"/>
      <c r="MZW135" s="129"/>
      <c r="MZX135" s="129"/>
      <c r="MZY135" s="129"/>
      <c r="MZZ135" s="129"/>
      <c r="NAA135" s="129"/>
      <c r="NAB135" s="129"/>
      <c r="NAC135" s="129"/>
      <c r="NAD135" s="129"/>
      <c r="NAE135" s="129"/>
      <c r="NAF135" s="129"/>
      <c r="NAG135" s="129"/>
      <c r="NAH135" s="129"/>
      <c r="NAI135" s="129"/>
      <c r="NAJ135" s="129"/>
      <c r="NAK135" s="129"/>
      <c r="NAL135" s="129"/>
      <c r="NAM135" s="129"/>
      <c r="NAN135" s="129"/>
      <c r="NAO135" s="129"/>
      <c r="NAP135" s="129"/>
      <c r="NAQ135" s="129"/>
      <c r="NAR135" s="129"/>
      <c r="NAS135" s="129"/>
      <c r="NAT135" s="129"/>
      <c r="NAU135" s="129"/>
      <c r="NAV135" s="129"/>
      <c r="NAW135" s="129"/>
      <c r="NAX135" s="129"/>
      <c r="NAY135" s="129"/>
      <c r="NAZ135" s="129"/>
      <c r="NBA135" s="129"/>
      <c r="NBB135" s="129"/>
      <c r="NBC135" s="129"/>
      <c r="NBD135" s="129"/>
      <c r="NBE135" s="129"/>
      <c r="NBF135" s="129"/>
      <c r="NBG135" s="129"/>
      <c r="NBH135" s="129"/>
      <c r="NBI135" s="129"/>
      <c r="NBJ135" s="129"/>
      <c r="NBK135" s="129"/>
      <c r="NBL135" s="129"/>
      <c r="NBM135" s="129"/>
      <c r="NBN135" s="129"/>
      <c r="NBO135" s="129"/>
      <c r="NBP135" s="129"/>
      <c r="NBQ135" s="129"/>
      <c r="NBR135" s="129"/>
      <c r="NBS135" s="129"/>
      <c r="NBT135" s="129"/>
      <c r="NBU135" s="129"/>
      <c r="NBV135" s="129"/>
      <c r="NBW135" s="129"/>
      <c r="NBX135" s="129"/>
      <c r="NBY135" s="129"/>
      <c r="NBZ135" s="129"/>
      <c r="NCA135" s="129"/>
      <c r="NCB135" s="129"/>
      <c r="NCC135" s="129"/>
      <c r="NCD135" s="129"/>
      <c r="NCE135" s="129"/>
      <c r="NCF135" s="129"/>
      <c r="NCG135" s="129"/>
      <c r="NCH135" s="129"/>
      <c r="NCI135" s="129"/>
      <c r="NCJ135" s="129"/>
      <c r="NCK135" s="129"/>
      <c r="NCL135" s="129"/>
      <c r="NCM135" s="129"/>
      <c r="NCN135" s="129"/>
      <c r="NCO135" s="129"/>
      <c r="NCP135" s="129"/>
      <c r="NCQ135" s="129"/>
      <c r="NCR135" s="129"/>
      <c r="NCS135" s="129"/>
      <c r="NCT135" s="129"/>
      <c r="NCU135" s="129"/>
      <c r="NCV135" s="129"/>
      <c r="NCW135" s="129"/>
      <c r="NCX135" s="129"/>
      <c r="NCY135" s="129"/>
      <c r="NCZ135" s="129"/>
      <c r="NDA135" s="129"/>
      <c r="NDB135" s="129"/>
      <c r="NDC135" s="129"/>
      <c r="NDD135" s="129"/>
      <c r="NDE135" s="129"/>
      <c r="NDF135" s="129"/>
      <c r="NDG135" s="129"/>
      <c r="NDH135" s="129"/>
      <c r="NDI135" s="129"/>
      <c r="NDJ135" s="129"/>
      <c r="NDK135" s="129"/>
      <c r="NDL135" s="129"/>
      <c r="NDM135" s="129"/>
      <c r="NDN135" s="129"/>
      <c r="NDO135" s="129"/>
      <c r="NDP135" s="129"/>
      <c r="NDQ135" s="129"/>
      <c r="NDR135" s="129"/>
      <c r="NDS135" s="129"/>
      <c r="NDT135" s="129"/>
      <c r="NDU135" s="129"/>
      <c r="NDV135" s="129"/>
      <c r="NDW135" s="129"/>
      <c r="NDX135" s="129"/>
      <c r="NDY135" s="129"/>
      <c r="NDZ135" s="129"/>
      <c r="NEA135" s="129"/>
      <c r="NEB135" s="129"/>
      <c r="NEC135" s="129"/>
      <c r="NED135" s="129"/>
      <c r="NEE135" s="129"/>
      <c r="NEF135" s="129"/>
      <c r="NEG135" s="129"/>
      <c r="NEH135" s="129"/>
      <c r="NEI135" s="129"/>
      <c r="NEJ135" s="129"/>
      <c r="NEK135" s="129"/>
      <c r="NEL135" s="129"/>
      <c r="NEM135" s="129"/>
      <c r="NEN135" s="129"/>
      <c r="NEO135" s="129"/>
      <c r="NEP135" s="129"/>
      <c r="NEQ135" s="129"/>
      <c r="NER135" s="129"/>
      <c r="NES135" s="129"/>
      <c r="NET135" s="129"/>
      <c r="NEU135" s="129"/>
      <c r="NEV135" s="129"/>
      <c r="NEW135" s="129"/>
      <c r="NEX135" s="129"/>
      <c r="NEY135" s="129"/>
      <c r="NEZ135" s="129"/>
      <c r="NFA135" s="129"/>
      <c r="NFB135" s="129"/>
      <c r="NFC135" s="129"/>
      <c r="NFD135" s="129"/>
      <c r="NFE135" s="129"/>
      <c r="NFF135" s="129"/>
      <c r="NFG135" s="129"/>
      <c r="NFH135" s="129"/>
      <c r="NFI135" s="129"/>
      <c r="NFJ135" s="129"/>
      <c r="NFK135" s="129"/>
      <c r="NFL135" s="129"/>
      <c r="NFM135" s="129"/>
      <c r="NFN135" s="129"/>
      <c r="NFO135" s="129"/>
      <c r="NFP135" s="129"/>
      <c r="NFQ135" s="129"/>
      <c r="NFR135" s="129"/>
      <c r="NFS135" s="129"/>
      <c r="NFT135" s="129"/>
      <c r="NFU135" s="129"/>
      <c r="NFV135" s="129"/>
      <c r="NFW135" s="129"/>
      <c r="NFX135" s="129"/>
      <c r="NFY135" s="129"/>
      <c r="NFZ135" s="129"/>
      <c r="NGA135" s="129"/>
      <c r="NGB135" s="129"/>
      <c r="NGC135" s="129"/>
      <c r="NGD135" s="129"/>
      <c r="NGE135" s="129"/>
      <c r="NGF135" s="129"/>
      <c r="NGG135" s="129"/>
      <c r="NGH135" s="129"/>
      <c r="NGI135" s="129"/>
      <c r="NGJ135" s="129"/>
      <c r="NGK135" s="129"/>
      <c r="NGL135" s="129"/>
      <c r="NGM135" s="129"/>
      <c r="NGN135" s="129"/>
      <c r="NGO135" s="129"/>
      <c r="NGP135" s="129"/>
      <c r="NGQ135" s="129"/>
      <c r="NGR135" s="129"/>
      <c r="NGS135" s="129"/>
      <c r="NGT135" s="129"/>
      <c r="NGU135" s="129"/>
      <c r="NGV135" s="129"/>
      <c r="NGW135" s="129"/>
      <c r="NGX135" s="129"/>
      <c r="NGY135" s="129"/>
      <c r="NGZ135" s="129"/>
      <c r="NHA135" s="129"/>
      <c r="NHB135" s="129"/>
      <c r="NHC135" s="129"/>
      <c r="NHD135" s="129"/>
      <c r="NHE135" s="129"/>
      <c r="NHF135" s="129"/>
      <c r="NHG135" s="129"/>
      <c r="NHH135" s="129"/>
      <c r="NHI135" s="129"/>
      <c r="NHJ135" s="129"/>
      <c r="NHK135" s="129"/>
      <c r="NHL135" s="129"/>
      <c r="NHM135" s="129"/>
      <c r="NHN135" s="129"/>
      <c r="NHO135" s="129"/>
      <c r="NHP135" s="129"/>
      <c r="NHQ135" s="129"/>
      <c r="NHR135" s="129"/>
      <c r="NHS135" s="129"/>
      <c r="NHT135" s="129"/>
      <c r="NHU135" s="129"/>
      <c r="NHV135" s="129"/>
      <c r="NHW135" s="129"/>
      <c r="NHX135" s="129"/>
      <c r="NHY135" s="129"/>
      <c r="NHZ135" s="129"/>
      <c r="NIA135" s="129"/>
      <c r="NIB135" s="129"/>
      <c r="NIC135" s="129"/>
      <c r="NID135" s="129"/>
      <c r="NIE135" s="129"/>
      <c r="NIF135" s="129"/>
      <c r="NIG135" s="129"/>
      <c r="NIH135" s="129"/>
      <c r="NII135" s="129"/>
      <c r="NIJ135" s="129"/>
      <c r="NIK135" s="129"/>
      <c r="NIL135" s="129"/>
      <c r="NIM135" s="129"/>
      <c r="NIN135" s="129"/>
      <c r="NIO135" s="129"/>
      <c r="NIP135" s="129"/>
      <c r="NIQ135" s="129"/>
      <c r="NIR135" s="129"/>
      <c r="NIS135" s="129"/>
      <c r="NIT135" s="129"/>
      <c r="NIU135" s="129"/>
      <c r="NIV135" s="129"/>
      <c r="NIW135" s="129"/>
      <c r="NIX135" s="129"/>
      <c r="NIY135" s="129"/>
      <c r="NIZ135" s="129"/>
      <c r="NJA135" s="129"/>
      <c r="NJB135" s="129"/>
      <c r="NJC135" s="129"/>
      <c r="NJD135" s="129"/>
      <c r="NJE135" s="129"/>
      <c r="NJF135" s="129"/>
      <c r="NJG135" s="129"/>
      <c r="NJH135" s="129"/>
      <c r="NJI135" s="129"/>
      <c r="NJJ135" s="129"/>
      <c r="NJK135" s="129"/>
      <c r="NJL135" s="129"/>
      <c r="NJM135" s="129"/>
      <c r="NJN135" s="129"/>
      <c r="NJO135" s="129"/>
      <c r="NJP135" s="129"/>
      <c r="NJQ135" s="129"/>
      <c r="NJR135" s="129"/>
      <c r="NJS135" s="129"/>
      <c r="NJT135" s="129"/>
      <c r="NJU135" s="129"/>
      <c r="NJV135" s="129"/>
      <c r="NJW135" s="129"/>
      <c r="NJX135" s="129"/>
      <c r="NJY135" s="129"/>
      <c r="NJZ135" s="129"/>
      <c r="NKA135" s="129"/>
      <c r="NKB135" s="129"/>
      <c r="NKC135" s="129"/>
      <c r="NKD135" s="129"/>
      <c r="NKE135" s="129"/>
      <c r="NKF135" s="129"/>
      <c r="NKG135" s="129"/>
      <c r="NKH135" s="129"/>
      <c r="NKI135" s="129"/>
      <c r="NKJ135" s="129"/>
      <c r="NKK135" s="129"/>
      <c r="NKL135" s="129"/>
      <c r="NKM135" s="129"/>
      <c r="NKN135" s="129"/>
      <c r="NKO135" s="129"/>
      <c r="NKP135" s="129"/>
      <c r="NKQ135" s="129"/>
      <c r="NKR135" s="129"/>
      <c r="NKS135" s="129"/>
      <c r="NKT135" s="129"/>
      <c r="NKU135" s="129"/>
      <c r="NKV135" s="129"/>
      <c r="NKW135" s="129"/>
      <c r="NKX135" s="129"/>
      <c r="NKY135" s="129"/>
      <c r="NKZ135" s="129"/>
      <c r="NLA135" s="129"/>
      <c r="NLB135" s="129"/>
      <c r="NLC135" s="129"/>
      <c r="NLD135" s="129"/>
      <c r="NLE135" s="129"/>
      <c r="NLF135" s="129"/>
      <c r="NLG135" s="129"/>
      <c r="NLH135" s="129"/>
      <c r="NLI135" s="129"/>
      <c r="NLJ135" s="129"/>
      <c r="NLK135" s="129"/>
      <c r="NLL135" s="129"/>
      <c r="NLM135" s="129"/>
      <c r="NLN135" s="129"/>
      <c r="NLO135" s="129"/>
      <c r="NLP135" s="129"/>
      <c r="NLQ135" s="129"/>
      <c r="NLR135" s="129"/>
      <c r="NLS135" s="129"/>
      <c r="NLT135" s="129"/>
      <c r="NLU135" s="129"/>
      <c r="NLV135" s="129"/>
      <c r="NLW135" s="129"/>
      <c r="NLX135" s="129"/>
      <c r="NLY135" s="129"/>
      <c r="NLZ135" s="129"/>
      <c r="NMA135" s="129"/>
      <c r="NMB135" s="129"/>
      <c r="NMC135" s="129"/>
      <c r="NMD135" s="129"/>
      <c r="NME135" s="129"/>
      <c r="NMF135" s="129"/>
      <c r="NMG135" s="129"/>
      <c r="NMH135" s="129"/>
      <c r="NMI135" s="129"/>
      <c r="NMJ135" s="129"/>
      <c r="NMK135" s="129"/>
      <c r="NML135" s="129"/>
      <c r="NMM135" s="129"/>
      <c r="NMN135" s="129"/>
      <c r="NMO135" s="129"/>
      <c r="NMP135" s="129"/>
      <c r="NMQ135" s="129"/>
      <c r="NMR135" s="129"/>
      <c r="NMS135" s="129"/>
      <c r="NMT135" s="129"/>
      <c r="NMU135" s="129"/>
      <c r="NMV135" s="129"/>
      <c r="NMW135" s="129"/>
      <c r="NMX135" s="129"/>
      <c r="NMY135" s="129"/>
      <c r="NMZ135" s="129"/>
      <c r="NNA135" s="129"/>
      <c r="NNB135" s="129"/>
      <c r="NNC135" s="129"/>
      <c r="NND135" s="129"/>
      <c r="NNE135" s="129"/>
      <c r="NNF135" s="129"/>
      <c r="NNG135" s="129"/>
      <c r="NNH135" s="129"/>
      <c r="NNI135" s="129"/>
      <c r="NNJ135" s="129"/>
      <c r="NNK135" s="129"/>
      <c r="NNL135" s="129"/>
      <c r="NNM135" s="129"/>
      <c r="NNN135" s="129"/>
      <c r="NNO135" s="129"/>
      <c r="NNP135" s="129"/>
      <c r="NNQ135" s="129"/>
      <c r="NNR135" s="129"/>
      <c r="NNS135" s="129"/>
      <c r="NNT135" s="129"/>
      <c r="NNU135" s="129"/>
      <c r="NNV135" s="129"/>
      <c r="NNW135" s="129"/>
      <c r="NNX135" s="129"/>
      <c r="NNY135" s="129"/>
      <c r="NNZ135" s="129"/>
      <c r="NOA135" s="129"/>
      <c r="NOB135" s="129"/>
      <c r="NOC135" s="129"/>
      <c r="NOD135" s="129"/>
      <c r="NOE135" s="129"/>
      <c r="NOF135" s="129"/>
      <c r="NOG135" s="129"/>
      <c r="NOH135" s="129"/>
      <c r="NOI135" s="129"/>
      <c r="NOJ135" s="129"/>
      <c r="NOK135" s="129"/>
      <c r="NOL135" s="129"/>
      <c r="NOM135" s="129"/>
      <c r="NON135" s="129"/>
      <c r="NOO135" s="129"/>
      <c r="NOP135" s="129"/>
      <c r="NOQ135" s="129"/>
      <c r="NOR135" s="129"/>
      <c r="NOS135" s="129"/>
      <c r="NOT135" s="129"/>
      <c r="NOU135" s="129"/>
      <c r="NOV135" s="129"/>
      <c r="NOW135" s="129"/>
      <c r="NOX135" s="129"/>
      <c r="NOY135" s="129"/>
      <c r="NOZ135" s="129"/>
      <c r="NPA135" s="129"/>
      <c r="NPB135" s="129"/>
      <c r="NPC135" s="129"/>
      <c r="NPD135" s="129"/>
      <c r="NPE135" s="129"/>
      <c r="NPF135" s="129"/>
      <c r="NPG135" s="129"/>
      <c r="NPH135" s="129"/>
      <c r="NPI135" s="129"/>
      <c r="NPJ135" s="129"/>
      <c r="NPK135" s="129"/>
      <c r="NPL135" s="129"/>
      <c r="NPM135" s="129"/>
      <c r="NPN135" s="129"/>
      <c r="NPO135" s="129"/>
      <c r="NPP135" s="129"/>
      <c r="NPQ135" s="129"/>
      <c r="NPR135" s="129"/>
      <c r="NPS135" s="129"/>
      <c r="NPT135" s="129"/>
      <c r="NPU135" s="129"/>
      <c r="NPV135" s="129"/>
      <c r="NPW135" s="129"/>
      <c r="NPX135" s="129"/>
      <c r="NPY135" s="129"/>
      <c r="NPZ135" s="129"/>
      <c r="NQA135" s="129"/>
      <c r="NQB135" s="129"/>
      <c r="NQC135" s="129"/>
      <c r="NQD135" s="129"/>
      <c r="NQE135" s="129"/>
      <c r="NQF135" s="129"/>
      <c r="NQG135" s="129"/>
      <c r="NQH135" s="129"/>
      <c r="NQI135" s="129"/>
      <c r="NQJ135" s="129"/>
      <c r="NQK135" s="129"/>
      <c r="NQL135" s="129"/>
      <c r="NQM135" s="129"/>
      <c r="NQN135" s="129"/>
      <c r="NQO135" s="129"/>
      <c r="NQP135" s="129"/>
      <c r="NQQ135" s="129"/>
      <c r="NQR135" s="129"/>
      <c r="NQS135" s="129"/>
      <c r="NQT135" s="129"/>
      <c r="NQU135" s="129"/>
      <c r="NQV135" s="129"/>
      <c r="NQW135" s="129"/>
      <c r="NQX135" s="129"/>
      <c r="NQY135" s="129"/>
      <c r="NQZ135" s="129"/>
      <c r="NRA135" s="129"/>
      <c r="NRB135" s="129"/>
      <c r="NRC135" s="129"/>
      <c r="NRD135" s="129"/>
      <c r="NRE135" s="129"/>
      <c r="NRF135" s="129"/>
      <c r="NRG135" s="129"/>
      <c r="NRH135" s="129"/>
      <c r="NRI135" s="129"/>
      <c r="NRJ135" s="129"/>
      <c r="NRK135" s="129"/>
      <c r="NRL135" s="129"/>
      <c r="NRM135" s="129"/>
      <c r="NRN135" s="129"/>
      <c r="NRO135" s="129"/>
      <c r="NRP135" s="129"/>
      <c r="NRQ135" s="129"/>
      <c r="NRR135" s="129"/>
      <c r="NRS135" s="129"/>
      <c r="NRT135" s="129"/>
      <c r="NRU135" s="129"/>
      <c r="NRV135" s="129"/>
      <c r="NRW135" s="129"/>
      <c r="NRX135" s="129"/>
      <c r="NRY135" s="129"/>
      <c r="NRZ135" s="129"/>
      <c r="NSA135" s="129"/>
      <c r="NSB135" s="129"/>
      <c r="NSC135" s="129"/>
      <c r="NSD135" s="129"/>
      <c r="NSE135" s="129"/>
      <c r="NSF135" s="129"/>
      <c r="NSG135" s="129"/>
      <c r="NSH135" s="129"/>
      <c r="NSI135" s="129"/>
      <c r="NSJ135" s="129"/>
      <c r="NSK135" s="129"/>
      <c r="NSL135" s="129"/>
      <c r="NSM135" s="129"/>
      <c r="NSN135" s="129"/>
      <c r="NSO135" s="129"/>
      <c r="NSP135" s="129"/>
      <c r="NSQ135" s="129"/>
      <c r="NSR135" s="129"/>
      <c r="NSS135" s="129"/>
      <c r="NST135" s="129"/>
      <c r="NSU135" s="129"/>
      <c r="NSV135" s="129"/>
      <c r="NSW135" s="129"/>
      <c r="NSX135" s="129"/>
      <c r="NSY135" s="129"/>
      <c r="NSZ135" s="129"/>
      <c r="NTA135" s="129"/>
      <c r="NTB135" s="129"/>
      <c r="NTC135" s="129"/>
      <c r="NTD135" s="129"/>
      <c r="NTE135" s="129"/>
      <c r="NTF135" s="129"/>
      <c r="NTG135" s="129"/>
      <c r="NTH135" s="129"/>
      <c r="NTI135" s="129"/>
      <c r="NTJ135" s="129"/>
      <c r="NTK135" s="129"/>
      <c r="NTL135" s="129"/>
      <c r="NTM135" s="129"/>
      <c r="NTN135" s="129"/>
      <c r="NTO135" s="129"/>
      <c r="NTP135" s="129"/>
      <c r="NTQ135" s="129"/>
      <c r="NTR135" s="129"/>
      <c r="NTS135" s="129"/>
      <c r="NTT135" s="129"/>
      <c r="NTU135" s="129"/>
      <c r="NTV135" s="129"/>
      <c r="NTW135" s="129"/>
      <c r="NTX135" s="129"/>
      <c r="NTY135" s="129"/>
      <c r="NTZ135" s="129"/>
      <c r="NUA135" s="129"/>
      <c r="NUB135" s="129"/>
      <c r="NUC135" s="129"/>
      <c r="NUD135" s="129"/>
      <c r="NUE135" s="129"/>
      <c r="NUF135" s="129"/>
      <c r="NUG135" s="129"/>
      <c r="NUH135" s="129"/>
      <c r="NUI135" s="129"/>
      <c r="NUJ135" s="129"/>
      <c r="NUK135" s="129"/>
      <c r="NUL135" s="129"/>
      <c r="NUM135" s="129"/>
      <c r="NUN135" s="129"/>
      <c r="NUO135" s="129"/>
      <c r="NUP135" s="129"/>
      <c r="NUQ135" s="129"/>
      <c r="NUR135" s="129"/>
      <c r="NUS135" s="129"/>
      <c r="NUT135" s="129"/>
      <c r="NUU135" s="129"/>
      <c r="NUV135" s="129"/>
      <c r="NUW135" s="129"/>
      <c r="NUX135" s="129"/>
      <c r="NUY135" s="129"/>
      <c r="NUZ135" s="129"/>
      <c r="NVA135" s="129"/>
      <c r="NVB135" s="129"/>
      <c r="NVC135" s="129"/>
      <c r="NVD135" s="129"/>
      <c r="NVE135" s="129"/>
      <c r="NVF135" s="129"/>
      <c r="NVG135" s="129"/>
      <c r="NVH135" s="129"/>
      <c r="NVI135" s="129"/>
      <c r="NVJ135" s="129"/>
      <c r="NVK135" s="129"/>
      <c r="NVL135" s="129"/>
      <c r="NVM135" s="129"/>
      <c r="NVN135" s="129"/>
      <c r="NVO135" s="129"/>
      <c r="NVP135" s="129"/>
      <c r="NVQ135" s="129"/>
      <c r="NVR135" s="129"/>
      <c r="NVS135" s="129"/>
      <c r="NVT135" s="129"/>
      <c r="NVU135" s="129"/>
      <c r="NVV135" s="129"/>
      <c r="NVW135" s="129"/>
      <c r="NVX135" s="129"/>
      <c r="NVY135" s="129"/>
      <c r="NVZ135" s="129"/>
      <c r="NWA135" s="129"/>
      <c r="NWB135" s="129"/>
      <c r="NWC135" s="129"/>
      <c r="NWD135" s="129"/>
      <c r="NWE135" s="129"/>
      <c r="NWF135" s="129"/>
      <c r="NWG135" s="129"/>
      <c r="NWH135" s="129"/>
      <c r="NWI135" s="129"/>
      <c r="NWJ135" s="129"/>
      <c r="NWK135" s="129"/>
      <c r="NWL135" s="129"/>
      <c r="NWM135" s="129"/>
      <c r="NWN135" s="129"/>
      <c r="NWO135" s="129"/>
      <c r="NWP135" s="129"/>
      <c r="NWQ135" s="129"/>
      <c r="NWR135" s="129"/>
      <c r="NWS135" s="129"/>
      <c r="NWT135" s="129"/>
      <c r="NWU135" s="129"/>
      <c r="NWV135" s="129"/>
      <c r="NWW135" s="129"/>
      <c r="NWX135" s="129"/>
      <c r="NWY135" s="129"/>
      <c r="NWZ135" s="129"/>
      <c r="NXA135" s="129"/>
      <c r="NXB135" s="129"/>
      <c r="NXC135" s="129"/>
      <c r="NXD135" s="129"/>
      <c r="NXE135" s="129"/>
      <c r="NXF135" s="129"/>
      <c r="NXG135" s="129"/>
      <c r="NXH135" s="129"/>
      <c r="NXI135" s="129"/>
      <c r="NXJ135" s="129"/>
      <c r="NXK135" s="129"/>
      <c r="NXL135" s="129"/>
      <c r="NXM135" s="129"/>
      <c r="NXN135" s="129"/>
      <c r="NXO135" s="129"/>
      <c r="NXP135" s="129"/>
      <c r="NXQ135" s="129"/>
      <c r="NXR135" s="129"/>
      <c r="NXS135" s="129"/>
      <c r="NXT135" s="129"/>
      <c r="NXU135" s="129"/>
      <c r="NXV135" s="129"/>
      <c r="NXW135" s="129"/>
      <c r="NXX135" s="129"/>
      <c r="NXY135" s="129"/>
      <c r="NXZ135" s="129"/>
      <c r="NYA135" s="129"/>
      <c r="NYB135" s="129"/>
      <c r="NYC135" s="129"/>
      <c r="NYD135" s="129"/>
      <c r="NYE135" s="129"/>
      <c r="NYF135" s="129"/>
      <c r="NYG135" s="129"/>
      <c r="NYH135" s="129"/>
      <c r="NYI135" s="129"/>
      <c r="NYJ135" s="129"/>
      <c r="NYK135" s="129"/>
      <c r="NYL135" s="129"/>
      <c r="NYM135" s="129"/>
      <c r="NYN135" s="129"/>
      <c r="NYO135" s="129"/>
      <c r="NYP135" s="129"/>
      <c r="NYQ135" s="129"/>
      <c r="NYR135" s="129"/>
      <c r="NYS135" s="129"/>
      <c r="NYT135" s="129"/>
      <c r="NYU135" s="129"/>
      <c r="NYV135" s="129"/>
      <c r="NYW135" s="129"/>
      <c r="NYX135" s="129"/>
      <c r="NYY135" s="129"/>
      <c r="NYZ135" s="129"/>
      <c r="NZA135" s="129"/>
      <c r="NZB135" s="129"/>
      <c r="NZC135" s="129"/>
      <c r="NZD135" s="129"/>
      <c r="NZE135" s="129"/>
      <c r="NZF135" s="129"/>
      <c r="NZG135" s="129"/>
      <c r="NZH135" s="129"/>
      <c r="NZI135" s="129"/>
      <c r="NZJ135" s="129"/>
      <c r="NZK135" s="129"/>
      <c r="NZL135" s="129"/>
      <c r="NZM135" s="129"/>
      <c r="NZN135" s="129"/>
      <c r="NZO135" s="129"/>
      <c r="NZP135" s="129"/>
      <c r="NZQ135" s="129"/>
      <c r="NZR135" s="129"/>
      <c r="NZS135" s="129"/>
      <c r="NZT135" s="129"/>
      <c r="NZU135" s="129"/>
      <c r="NZV135" s="129"/>
      <c r="NZW135" s="129"/>
      <c r="NZX135" s="129"/>
      <c r="NZY135" s="129"/>
      <c r="NZZ135" s="129"/>
      <c r="OAA135" s="129"/>
      <c r="OAB135" s="129"/>
      <c r="OAC135" s="129"/>
      <c r="OAD135" s="129"/>
      <c r="OAE135" s="129"/>
      <c r="OAF135" s="129"/>
      <c r="OAG135" s="129"/>
      <c r="OAH135" s="129"/>
      <c r="OAI135" s="129"/>
      <c r="OAJ135" s="129"/>
      <c r="OAK135" s="129"/>
      <c r="OAL135" s="129"/>
      <c r="OAM135" s="129"/>
      <c r="OAN135" s="129"/>
      <c r="OAO135" s="129"/>
      <c r="OAP135" s="129"/>
      <c r="OAQ135" s="129"/>
      <c r="OAR135" s="129"/>
      <c r="OAS135" s="129"/>
      <c r="OAT135" s="129"/>
      <c r="OAU135" s="129"/>
      <c r="OAV135" s="129"/>
      <c r="OAW135" s="129"/>
      <c r="OAX135" s="129"/>
      <c r="OAY135" s="129"/>
      <c r="OAZ135" s="129"/>
      <c r="OBA135" s="129"/>
      <c r="OBB135" s="129"/>
      <c r="OBC135" s="129"/>
      <c r="OBD135" s="129"/>
      <c r="OBE135" s="129"/>
      <c r="OBF135" s="129"/>
      <c r="OBG135" s="129"/>
      <c r="OBH135" s="129"/>
      <c r="OBI135" s="129"/>
      <c r="OBJ135" s="129"/>
      <c r="OBK135" s="129"/>
      <c r="OBL135" s="129"/>
      <c r="OBM135" s="129"/>
      <c r="OBN135" s="129"/>
      <c r="OBO135" s="129"/>
      <c r="OBP135" s="129"/>
      <c r="OBQ135" s="129"/>
      <c r="OBR135" s="129"/>
      <c r="OBS135" s="129"/>
      <c r="OBT135" s="129"/>
      <c r="OBU135" s="129"/>
      <c r="OBV135" s="129"/>
      <c r="OBW135" s="129"/>
      <c r="OBX135" s="129"/>
      <c r="OBY135" s="129"/>
      <c r="OBZ135" s="129"/>
      <c r="OCA135" s="129"/>
      <c r="OCB135" s="129"/>
      <c r="OCC135" s="129"/>
      <c r="OCD135" s="129"/>
      <c r="OCE135" s="129"/>
      <c r="OCF135" s="129"/>
      <c r="OCG135" s="129"/>
      <c r="OCH135" s="129"/>
      <c r="OCI135" s="129"/>
      <c r="OCJ135" s="129"/>
      <c r="OCK135" s="129"/>
      <c r="OCL135" s="129"/>
      <c r="OCM135" s="129"/>
      <c r="OCN135" s="129"/>
      <c r="OCO135" s="129"/>
      <c r="OCP135" s="129"/>
      <c r="OCQ135" s="129"/>
      <c r="OCR135" s="129"/>
      <c r="OCS135" s="129"/>
      <c r="OCT135" s="129"/>
      <c r="OCU135" s="129"/>
      <c r="OCV135" s="129"/>
      <c r="OCW135" s="129"/>
      <c r="OCX135" s="129"/>
      <c r="OCY135" s="129"/>
      <c r="OCZ135" s="129"/>
      <c r="ODA135" s="129"/>
      <c r="ODB135" s="129"/>
      <c r="ODC135" s="129"/>
      <c r="ODD135" s="129"/>
      <c r="ODE135" s="129"/>
      <c r="ODF135" s="129"/>
      <c r="ODG135" s="129"/>
      <c r="ODH135" s="129"/>
      <c r="ODI135" s="129"/>
      <c r="ODJ135" s="129"/>
      <c r="ODK135" s="129"/>
      <c r="ODL135" s="129"/>
      <c r="ODM135" s="129"/>
      <c r="ODN135" s="129"/>
      <c r="ODO135" s="129"/>
      <c r="ODP135" s="129"/>
      <c r="ODQ135" s="129"/>
      <c r="ODR135" s="129"/>
      <c r="ODS135" s="129"/>
      <c r="ODT135" s="129"/>
      <c r="ODU135" s="129"/>
      <c r="ODV135" s="129"/>
      <c r="ODW135" s="129"/>
      <c r="ODX135" s="129"/>
      <c r="ODY135" s="129"/>
      <c r="ODZ135" s="129"/>
      <c r="OEA135" s="129"/>
      <c r="OEB135" s="129"/>
      <c r="OEC135" s="129"/>
      <c r="OED135" s="129"/>
      <c r="OEE135" s="129"/>
      <c r="OEF135" s="129"/>
      <c r="OEG135" s="129"/>
      <c r="OEH135" s="129"/>
      <c r="OEI135" s="129"/>
      <c r="OEJ135" s="129"/>
      <c r="OEK135" s="129"/>
      <c r="OEL135" s="129"/>
      <c r="OEM135" s="129"/>
      <c r="OEN135" s="129"/>
      <c r="OEO135" s="129"/>
      <c r="OEP135" s="129"/>
      <c r="OEQ135" s="129"/>
      <c r="OER135" s="129"/>
      <c r="OES135" s="129"/>
      <c r="OET135" s="129"/>
      <c r="OEU135" s="129"/>
      <c r="OEV135" s="129"/>
      <c r="OEW135" s="129"/>
      <c r="OEX135" s="129"/>
      <c r="OEY135" s="129"/>
      <c r="OEZ135" s="129"/>
      <c r="OFA135" s="129"/>
      <c r="OFB135" s="129"/>
      <c r="OFC135" s="129"/>
      <c r="OFD135" s="129"/>
      <c r="OFE135" s="129"/>
      <c r="OFF135" s="129"/>
      <c r="OFG135" s="129"/>
      <c r="OFH135" s="129"/>
      <c r="OFI135" s="129"/>
      <c r="OFJ135" s="129"/>
      <c r="OFK135" s="129"/>
      <c r="OFL135" s="129"/>
      <c r="OFM135" s="129"/>
      <c r="OFN135" s="129"/>
      <c r="OFO135" s="129"/>
      <c r="OFP135" s="129"/>
      <c r="OFQ135" s="129"/>
      <c r="OFR135" s="129"/>
      <c r="OFS135" s="129"/>
      <c r="OFT135" s="129"/>
      <c r="OFU135" s="129"/>
      <c r="OFV135" s="129"/>
      <c r="OFW135" s="129"/>
      <c r="OFX135" s="129"/>
      <c r="OFY135" s="129"/>
      <c r="OFZ135" s="129"/>
      <c r="OGA135" s="129"/>
      <c r="OGB135" s="129"/>
      <c r="OGC135" s="129"/>
      <c r="OGD135" s="129"/>
      <c r="OGE135" s="129"/>
      <c r="OGF135" s="129"/>
      <c r="OGG135" s="129"/>
      <c r="OGH135" s="129"/>
      <c r="OGI135" s="129"/>
      <c r="OGJ135" s="129"/>
      <c r="OGK135" s="129"/>
      <c r="OGL135" s="129"/>
      <c r="OGM135" s="129"/>
      <c r="OGN135" s="129"/>
      <c r="OGO135" s="129"/>
      <c r="OGP135" s="129"/>
      <c r="OGQ135" s="129"/>
      <c r="OGR135" s="129"/>
      <c r="OGS135" s="129"/>
      <c r="OGT135" s="129"/>
      <c r="OGU135" s="129"/>
      <c r="OGV135" s="129"/>
      <c r="OGW135" s="129"/>
      <c r="OGX135" s="129"/>
      <c r="OGY135" s="129"/>
      <c r="OGZ135" s="129"/>
      <c r="OHA135" s="129"/>
      <c r="OHB135" s="129"/>
      <c r="OHC135" s="129"/>
      <c r="OHD135" s="129"/>
      <c r="OHE135" s="129"/>
      <c r="OHF135" s="129"/>
      <c r="OHG135" s="129"/>
      <c r="OHH135" s="129"/>
      <c r="OHI135" s="129"/>
      <c r="OHJ135" s="129"/>
      <c r="OHK135" s="129"/>
      <c r="OHL135" s="129"/>
      <c r="OHM135" s="129"/>
      <c r="OHN135" s="129"/>
      <c r="OHO135" s="129"/>
      <c r="OHP135" s="129"/>
      <c r="OHQ135" s="129"/>
      <c r="OHR135" s="129"/>
      <c r="OHS135" s="129"/>
      <c r="OHT135" s="129"/>
      <c r="OHU135" s="129"/>
      <c r="OHV135" s="129"/>
      <c r="OHW135" s="129"/>
      <c r="OHX135" s="129"/>
      <c r="OHY135" s="129"/>
      <c r="OHZ135" s="129"/>
      <c r="OIA135" s="129"/>
      <c r="OIB135" s="129"/>
      <c r="OIC135" s="129"/>
      <c r="OID135" s="129"/>
      <c r="OIE135" s="129"/>
      <c r="OIF135" s="129"/>
      <c r="OIG135" s="129"/>
      <c r="OIH135" s="129"/>
      <c r="OII135" s="129"/>
      <c r="OIJ135" s="129"/>
      <c r="OIK135" s="129"/>
      <c r="OIL135" s="129"/>
      <c r="OIM135" s="129"/>
      <c r="OIN135" s="129"/>
      <c r="OIO135" s="129"/>
      <c r="OIP135" s="129"/>
      <c r="OIQ135" s="129"/>
      <c r="OIR135" s="129"/>
      <c r="OIS135" s="129"/>
      <c r="OIT135" s="129"/>
      <c r="OIU135" s="129"/>
      <c r="OIV135" s="129"/>
      <c r="OIW135" s="129"/>
      <c r="OIX135" s="129"/>
      <c r="OIY135" s="129"/>
      <c r="OIZ135" s="129"/>
      <c r="OJA135" s="129"/>
      <c r="OJB135" s="129"/>
      <c r="OJC135" s="129"/>
      <c r="OJD135" s="129"/>
      <c r="OJE135" s="129"/>
      <c r="OJF135" s="129"/>
      <c r="OJG135" s="129"/>
      <c r="OJH135" s="129"/>
      <c r="OJI135" s="129"/>
      <c r="OJJ135" s="129"/>
      <c r="OJK135" s="129"/>
      <c r="OJL135" s="129"/>
      <c r="OJM135" s="129"/>
      <c r="OJN135" s="129"/>
      <c r="OJO135" s="129"/>
      <c r="OJP135" s="129"/>
      <c r="OJQ135" s="129"/>
      <c r="OJR135" s="129"/>
      <c r="OJS135" s="129"/>
      <c r="OJT135" s="129"/>
      <c r="OJU135" s="129"/>
      <c r="OJV135" s="129"/>
      <c r="OJW135" s="129"/>
      <c r="OJX135" s="129"/>
      <c r="OJY135" s="129"/>
      <c r="OJZ135" s="129"/>
      <c r="OKA135" s="129"/>
      <c r="OKB135" s="129"/>
      <c r="OKC135" s="129"/>
      <c r="OKD135" s="129"/>
      <c r="OKE135" s="129"/>
      <c r="OKF135" s="129"/>
      <c r="OKG135" s="129"/>
      <c r="OKH135" s="129"/>
      <c r="OKI135" s="129"/>
      <c r="OKJ135" s="129"/>
      <c r="OKK135" s="129"/>
      <c r="OKL135" s="129"/>
      <c r="OKM135" s="129"/>
      <c r="OKN135" s="129"/>
      <c r="OKO135" s="129"/>
      <c r="OKP135" s="129"/>
      <c r="OKQ135" s="129"/>
      <c r="OKR135" s="129"/>
      <c r="OKS135" s="129"/>
      <c r="OKT135" s="129"/>
      <c r="OKU135" s="129"/>
      <c r="OKV135" s="129"/>
      <c r="OKW135" s="129"/>
      <c r="OKX135" s="129"/>
      <c r="OKY135" s="129"/>
      <c r="OKZ135" s="129"/>
      <c r="OLA135" s="129"/>
      <c r="OLB135" s="129"/>
      <c r="OLC135" s="129"/>
      <c r="OLD135" s="129"/>
      <c r="OLE135" s="129"/>
      <c r="OLF135" s="129"/>
      <c r="OLG135" s="129"/>
      <c r="OLH135" s="129"/>
      <c r="OLI135" s="129"/>
      <c r="OLJ135" s="129"/>
      <c r="OLK135" s="129"/>
      <c r="OLL135" s="129"/>
      <c r="OLM135" s="129"/>
      <c r="OLN135" s="129"/>
      <c r="OLO135" s="129"/>
      <c r="OLP135" s="129"/>
      <c r="OLQ135" s="129"/>
      <c r="OLR135" s="129"/>
      <c r="OLS135" s="129"/>
      <c r="OLT135" s="129"/>
      <c r="OLU135" s="129"/>
      <c r="OLV135" s="129"/>
      <c r="OLW135" s="129"/>
      <c r="OLX135" s="129"/>
      <c r="OLY135" s="129"/>
      <c r="OLZ135" s="129"/>
      <c r="OMA135" s="129"/>
      <c r="OMB135" s="129"/>
      <c r="OMC135" s="129"/>
      <c r="OMD135" s="129"/>
      <c r="OME135" s="129"/>
      <c r="OMF135" s="129"/>
      <c r="OMG135" s="129"/>
      <c r="OMH135" s="129"/>
      <c r="OMI135" s="129"/>
      <c r="OMJ135" s="129"/>
      <c r="OMK135" s="129"/>
      <c r="OML135" s="129"/>
      <c r="OMM135" s="129"/>
      <c r="OMN135" s="129"/>
      <c r="OMO135" s="129"/>
      <c r="OMP135" s="129"/>
      <c r="OMQ135" s="129"/>
      <c r="OMR135" s="129"/>
      <c r="OMS135" s="129"/>
      <c r="OMT135" s="129"/>
      <c r="OMU135" s="129"/>
      <c r="OMV135" s="129"/>
      <c r="OMW135" s="129"/>
      <c r="OMX135" s="129"/>
      <c r="OMY135" s="129"/>
      <c r="OMZ135" s="129"/>
      <c r="ONA135" s="129"/>
      <c r="ONB135" s="129"/>
      <c r="ONC135" s="129"/>
      <c r="OND135" s="129"/>
      <c r="ONE135" s="129"/>
      <c r="ONF135" s="129"/>
      <c r="ONG135" s="129"/>
      <c r="ONH135" s="129"/>
      <c r="ONI135" s="129"/>
      <c r="ONJ135" s="129"/>
      <c r="ONK135" s="129"/>
      <c r="ONL135" s="129"/>
      <c r="ONM135" s="129"/>
      <c r="ONN135" s="129"/>
      <c r="ONO135" s="129"/>
      <c r="ONP135" s="129"/>
      <c r="ONQ135" s="129"/>
      <c r="ONR135" s="129"/>
      <c r="ONS135" s="129"/>
      <c r="ONT135" s="129"/>
      <c r="ONU135" s="129"/>
      <c r="ONV135" s="129"/>
      <c r="ONW135" s="129"/>
      <c r="ONX135" s="129"/>
      <c r="ONY135" s="129"/>
      <c r="ONZ135" s="129"/>
      <c r="OOA135" s="129"/>
      <c r="OOB135" s="129"/>
      <c r="OOC135" s="129"/>
      <c r="OOD135" s="129"/>
      <c r="OOE135" s="129"/>
      <c r="OOF135" s="129"/>
      <c r="OOG135" s="129"/>
      <c r="OOH135" s="129"/>
      <c r="OOI135" s="129"/>
      <c r="OOJ135" s="129"/>
      <c r="OOK135" s="129"/>
      <c r="OOL135" s="129"/>
      <c r="OOM135" s="129"/>
      <c r="OON135" s="129"/>
      <c r="OOO135" s="129"/>
      <c r="OOP135" s="129"/>
      <c r="OOQ135" s="129"/>
      <c r="OOR135" s="129"/>
      <c r="OOS135" s="129"/>
      <c r="OOT135" s="129"/>
      <c r="OOU135" s="129"/>
      <c r="OOV135" s="129"/>
      <c r="OOW135" s="129"/>
      <c r="OOX135" s="129"/>
      <c r="OOY135" s="129"/>
      <c r="OOZ135" s="129"/>
      <c r="OPA135" s="129"/>
      <c r="OPB135" s="129"/>
      <c r="OPC135" s="129"/>
      <c r="OPD135" s="129"/>
      <c r="OPE135" s="129"/>
      <c r="OPF135" s="129"/>
      <c r="OPG135" s="129"/>
      <c r="OPH135" s="129"/>
      <c r="OPI135" s="129"/>
      <c r="OPJ135" s="129"/>
      <c r="OPK135" s="129"/>
      <c r="OPL135" s="129"/>
      <c r="OPM135" s="129"/>
      <c r="OPN135" s="129"/>
      <c r="OPO135" s="129"/>
      <c r="OPP135" s="129"/>
      <c r="OPQ135" s="129"/>
      <c r="OPR135" s="129"/>
      <c r="OPS135" s="129"/>
      <c r="OPT135" s="129"/>
      <c r="OPU135" s="129"/>
      <c r="OPV135" s="129"/>
      <c r="OPW135" s="129"/>
      <c r="OPX135" s="129"/>
      <c r="OPY135" s="129"/>
      <c r="OPZ135" s="129"/>
      <c r="OQA135" s="129"/>
      <c r="OQB135" s="129"/>
      <c r="OQC135" s="129"/>
      <c r="OQD135" s="129"/>
      <c r="OQE135" s="129"/>
      <c r="OQF135" s="129"/>
      <c r="OQG135" s="129"/>
      <c r="OQH135" s="129"/>
      <c r="OQI135" s="129"/>
      <c r="OQJ135" s="129"/>
      <c r="OQK135" s="129"/>
      <c r="OQL135" s="129"/>
      <c r="OQM135" s="129"/>
      <c r="OQN135" s="129"/>
      <c r="OQO135" s="129"/>
      <c r="OQP135" s="129"/>
      <c r="OQQ135" s="129"/>
      <c r="OQR135" s="129"/>
      <c r="OQS135" s="129"/>
      <c r="OQT135" s="129"/>
      <c r="OQU135" s="129"/>
      <c r="OQV135" s="129"/>
      <c r="OQW135" s="129"/>
      <c r="OQX135" s="129"/>
      <c r="OQY135" s="129"/>
      <c r="OQZ135" s="129"/>
      <c r="ORA135" s="129"/>
      <c r="ORB135" s="129"/>
      <c r="ORC135" s="129"/>
      <c r="ORD135" s="129"/>
      <c r="ORE135" s="129"/>
      <c r="ORF135" s="129"/>
      <c r="ORG135" s="129"/>
      <c r="ORH135" s="129"/>
      <c r="ORI135" s="129"/>
      <c r="ORJ135" s="129"/>
      <c r="ORK135" s="129"/>
      <c r="ORL135" s="129"/>
      <c r="ORM135" s="129"/>
      <c r="ORN135" s="129"/>
      <c r="ORO135" s="129"/>
      <c r="ORP135" s="129"/>
      <c r="ORQ135" s="129"/>
      <c r="ORR135" s="129"/>
      <c r="ORS135" s="129"/>
      <c r="ORT135" s="129"/>
      <c r="ORU135" s="129"/>
      <c r="ORV135" s="129"/>
      <c r="ORW135" s="129"/>
      <c r="ORX135" s="129"/>
      <c r="ORY135" s="129"/>
      <c r="ORZ135" s="129"/>
      <c r="OSA135" s="129"/>
      <c r="OSB135" s="129"/>
      <c r="OSC135" s="129"/>
      <c r="OSD135" s="129"/>
      <c r="OSE135" s="129"/>
      <c r="OSF135" s="129"/>
      <c r="OSG135" s="129"/>
      <c r="OSH135" s="129"/>
      <c r="OSI135" s="129"/>
      <c r="OSJ135" s="129"/>
      <c r="OSK135" s="129"/>
      <c r="OSL135" s="129"/>
      <c r="OSM135" s="129"/>
      <c r="OSN135" s="129"/>
      <c r="OSO135" s="129"/>
      <c r="OSP135" s="129"/>
      <c r="OSQ135" s="129"/>
      <c r="OSR135" s="129"/>
      <c r="OSS135" s="129"/>
      <c r="OST135" s="129"/>
      <c r="OSU135" s="129"/>
      <c r="OSV135" s="129"/>
      <c r="OSW135" s="129"/>
      <c r="OSX135" s="129"/>
      <c r="OSY135" s="129"/>
      <c r="OSZ135" s="129"/>
      <c r="OTA135" s="129"/>
      <c r="OTB135" s="129"/>
      <c r="OTC135" s="129"/>
      <c r="OTD135" s="129"/>
      <c r="OTE135" s="129"/>
      <c r="OTF135" s="129"/>
      <c r="OTG135" s="129"/>
      <c r="OTH135" s="129"/>
      <c r="OTI135" s="129"/>
      <c r="OTJ135" s="129"/>
      <c r="OTK135" s="129"/>
      <c r="OTL135" s="129"/>
      <c r="OTM135" s="129"/>
      <c r="OTN135" s="129"/>
      <c r="OTO135" s="129"/>
      <c r="OTP135" s="129"/>
      <c r="OTQ135" s="129"/>
      <c r="OTR135" s="129"/>
      <c r="OTS135" s="129"/>
      <c r="OTT135" s="129"/>
      <c r="OTU135" s="129"/>
      <c r="OTV135" s="129"/>
      <c r="OTW135" s="129"/>
      <c r="OTX135" s="129"/>
      <c r="OTY135" s="129"/>
      <c r="OTZ135" s="129"/>
      <c r="OUA135" s="129"/>
      <c r="OUB135" s="129"/>
      <c r="OUC135" s="129"/>
      <c r="OUD135" s="129"/>
      <c r="OUE135" s="129"/>
      <c r="OUF135" s="129"/>
      <c r="OUG135" s="129"/>
      <c r="OUH135" s="129"/>
      <c r="OUI135" s="129"/>
      <c r="OUJ135" s="129"/>
      <c r="OUK135" s="129"/>
      <c r="OUL135" s="129"/>
      <c r="OUM135" s="129"/>
      <c r="OUN135" s="129"/>
      <c r="OUO135" s="129"/>
      <c r="OUP135" s="129"/>
      <c r="OUQ135" s="129"/>
      <c r="OUR135" s="129"/>
      <c r="OUS135" s="129"/>
      <c r="OUT135" s="129"/>
      <c r="OUU135" s="129"/>
      <c r="OUV135" s="129"/>
      <c r="OUW135" s="129"/>
      <c r="OUX135" s="129"/>
      <c r="OUY135" s="129"/>
      <c r="OUZ135" s="129"/>
      <c r="OVA135" s="129"/>
      <c r="OVB135" s="129"/>
      <c r="OVC135" s="129"/>
      <c r="OVD135" s="129"/>
      <c r="OVE135" s="129"/>
      <c r="OVF135" s="129"/>
      <c r="OVG135" s="129"/>
      <c r="OVH135" s="129"/>
      <c r="OVI135" s="129"/>
      <c r="OVJ135" s="129"/>
      <c r="OVK135" s="129"/>
      <c r="OVL135" s="129"/>
      <c r="OVM135" s="129"/>
      <c r="OVN135" s="129"/>
      <c r="OVO135" s="129"/>
      <c r="OVP135" s="129"/>
      <c r="OVQ135" s="129"/>
      <c r="OVR135" s="129"/>
      <c r="OVS135" s="129"/>
      <c r="OVT135" s="129"/>
      <c r="OVU135" s="129"/>
      <c r="OVV135" s="129"/>
      <c r="OVW135" s="129"/>
      <c r="OVX135" s="129"/>
      <c r="OVY135" s="129"/>
      <c r="OVZ135" s="129"/>
      <c r="OWA135" s="129"/>
      <c r="OWB135" s="129"/>
      <c r="OWC135" s="129"/>
      <c r="OWD135" s="129"/>
      <c r="OWE135" s="129"/>
      <c r="OWF135" s="129"/>
      <c r="OWG135" s="129"/>
      <c r="OWH135" s="129"/>
      <c r="OWI135" s="129"/>
      <c r="OWJ135" s="129"/>
      <c r="OWK135" s="129"/>
      <c r="OWL135" s="129"/>
      <c r="OWM135" s="129"/>
      <c r="OWN135" s="129"/>
      <c r="OWO135" s="129"/>
      <c r="OWP135" s="129"/>
      <c r="OWQ135" s="129"/>
      <c r="OWR135" s="129"/>
      <c r="OWS135" s="129"/>
      <c r="OWT135" s="129"/>
      <c r="OWU135" s="129"/>
      <c r="OWV135" s="129"/>
      <c r="OWW135" s="129"/>
      <c r="OWX135" s="129"/>
      <c r="OWY135" s="129"/>
      <c r="OWZ135" s="129"/>
      <c r="OXA135" s="129"/>
      <c r="OXB135" s="129"/>
      <c r="OXC135" s="129"/>
      <c r="OXD135" s="129"/>
      <c r="OXE135" s="129"/>
      <c r="OXF135" s="129"/>
      <c r="OXG135" s="129"/>
      <c r="OXH135" s="129"/>
      <c r="OXI135" s="129"/>
      <c r="OXJ135" s="129"/>
      <c r="OXK135" s="129"/>
      <c r="OXL135" s="129"/>
      <c r="OXM135" s="129"/>
      <c r="OXN135" s="129"/>
      <c r="OXO135" s="129"/>
      <c r="OXP135" s="129"/>
      <c r="OXQ135" s="129"/>
      <c r="OXR135" s="129"/>
      <c r="OXS135" s="129"/>
      <c r="OXT135" s="129"/>
      <c r="OXU135" s="129"/>
      <c r="OXV135" s="129"/>
      <c r="OXW135" s="129"/>
      <c r="OXX135" s="129"/>
      <c r="OXY135" s="129"/>
      <c r="OXZ135" s="129"/>
      <c r="OYA135" s="129"/>
      <c r="OYB135" s="129"/>
      <c r="OYC135" s="129"/>
      <c r="OYD135" s="129"/>
      <c r="OYE135" s="129"/>
      <c r="OYF135" s="129"/>
      <c r="OYG135" s="129"/>
      <c r="OYH135" s="129"/>
      <c r="OYI135" s="129"/>
      <c r="OYJ135" s="129"/>
      <c r="OYK135" s="129"/>
      <c r="OYL135" s="129"/>
      <c r="OYM135" s="129"/>
      <c r="OYN135" s="129"/>
      <c r="OYO135" s="129"/>
      <c r="OYP135" s="129"/>
      <c r="OYQ135" s="129"/>
      <c r="OYR135" s="129"/>
      <c r="OYS135" s="129"/>
      <c r="OYT135" s="129"/>
      <c r="OYU135" s="129"/>
      <c r="OYV135" s="129"/>
      <c r="OYW135" s="129"/>
      <c r="OYX135" s="129"/>
      <c r="OYY135" s="129"/>
      <c r="OYZ135" s="129"/>
      <c r="OZA135" s="129"/>
      <c r="OZB135" s="129"/>
      <c r="OZC135" s="129"/>
      <c r="OZD135" s="129"/>
      <c r="OZE135" s="129"/>
      <c r="OZF135" s="129"/>
      <c r="OZG135" s="129"/>
      <c r="OZH135" s="129"/>
      <c r="OZI135" s="129"/>
      <c r="OZJ135" s="129"/>
      <c r="OZK135" s="129"/>
      <c r="OZL135" s="129"/>
      <c r="OZM135" s="129"/>
      <c r="OZN135" s="129"/>
      <c r="OZO135" s="129"/>
      <c r="OZP135" s="129"/>
      <c r="OZQ135" s="129"/>
      <c r="OZR135" s="129"/>
      <c r="OZS135" s="129"/>
      <c r="OZT135" s="129"/>
      <c r="OZU135" s="129"/>
      <c r="OZV135" s="129"/>
      <c r="OZW135" s="129"/>
      <c r="OZX135" s="129"/>
      <c r="OZY135" s="129"/>
      <c r="OZZ135" s="129"/>
      <c r="PAA135" s="129"/>
      <c r="PAB135" s="129"/>
      <c r="PAC135" s="129"/>
      <c r="PAD135" s="129"/>
      <c r="PAE135" s="129"/>
      <c r="PAF135" s="129"/>
      <c r="PAG135" s="129"/>
      <c r="PAH135" s="129"/>
      <c r="PAI135" s="129"/>
      <c r="PAJ135" s="129"/>
      <c r="PAK135" s="129"/>
      <c r="PAL135" s="129"/>
      <c r="PAM135" s="129"/>
      <c r="PAN135" s="129"/>
      <c r="PAO135" s="129"/>
      <c r="PAP135" s="129"/>
      <c r="PAQ135" s="129"/>
      <c r="PAR135" s="129"/>
      <c r="PAS135" s="129"/>
      <c r="PAT135" s="129"/>
      <c r="PAU135" s="129"/>
      <c r="PAV135" s="129"/>
      <c r="PAW135" s="129"/>
      <c r="PAX135" s="129"/>
      <c r="PAY135" s="129"/>
      <c r="PAZ135" s="129"/>
      <c r="PBA135" s="129"/>
      <c r="PBB135" s="129"/>
      <c r="PBC135" s="129"/>
      <c r="PBD135" s="129"/>
      <c r="PBE135" s="129"/>
      <c r="PBF135" s="129"/>
      <c r="PBG135" s="129"/>
      <c r="PBH135" s="129"/>
      <c r="PBI135" s="129"/>
      <c r="PBJ135" s="129"/>
      <c r="PBK135" s="129"/>
      <c r="PBL135" s="129"/>
      <c r="PBM135" s="129"/>
      <c r="PBN135" s="129"/>
      <c r="PBO135" s="129"/>
      <c r="PBP135" s="129"/>
      <c r="PBQ135" s="129"/>
      <c r="PBR135" s="129"/>
      <c r="PBS135" s="129"/>
      <c r="PBT135" s="129"/>
      <c r="PBU135" s="129"/>
      <c r="PBV135" s="129"/>
      <c r="PBW135" s="129"/>
      <c r="PBX135" s="129"/>
      <c r="PBY135" s="129"/>
      <c r="PBZ135" s="129"/>
      <c r="PCA135" s="129"/>
      <c r="PCB135" s="129"/>
      <c r="PCC135" s="129"/>
      <c r="PCD135" s="129"/>
      <c r="PCE135" s="129"/>
      <c r="PCF135" s="129"/>
      <c r="PCG135" s="129"/>
      <c r="PCH135" s="129"/>
      <c r="PCI135" s="129"/>
      <c r="PCJ135" s="129"/>
      <c r="PCK135" s="129"/>
      <c r="PCL135" s="129"/>
      <c r="PCM135" s="129"/>
      <c r="PCN135" s="129"/>
      <c r="PCO135" s="129"/>
      <c r="PCP135" s="129"/>
      <c r="PCQ135" s="129"/>
      <c r="PCR135" s="129"/>
      <c r="PCS135" s="129"/>
      <c r="PCT135" s="129"/>
      <c r="PCU135" s="129"/>
      <c r="PCV135" s="129"/>
      <c r="PCW135" s="129"/>
      <c r="PCX135" s="129"/>
      <c r="PCY135" s="129"/>
      <c r="PCZ135" s="129"/>
      <c r="PDA135" s="129"/>
      <c r="PDB135" s="129"/>
      <c r="PDC135" s="129"/>
      <c r="PDD135" s="129"/>
      <c r="PDE135" s="129"/>
      <c r="PDF135" s="129"/>
      <c r="PDG135" s="129"/>
      <c r="PDH135" s="129"/>
      <c r="PDI135" s="129"/>
      <c r="PDJ135" s="129"/>
      <c r="PDK135" s="129"/>
      <c r="PDL135" s="129"/>
      <c r="PDM135" s="129"/>
      <c r="PDN135" s="129"/>
      <c r="PDO135" s="129"/>
      <c r="PDP135" s="129"/>
      <c r="PDQ135" s="129"/>
      <c r="PDR135" s="129"/>
      <c r="PDS135" s="129"/>
      <c r="PDT135" s="129"/>
      <c r="PDU135" s="129"/>
      <c r="PDV135" s="129"/>
      <c r="PDW135" s="129"/>
      <c r="PDX135" s="129"/>
      <c r="PDY135" s="129"/>
      <c r="PDZ135" s="129"/>
      <c r="PEA135" s="129"/>
      <c r="PEB135" s="129"/>
      <c r="PEC135" s="129"/>
      <c r="PED135" s="129"/>
      <c r="PEE135" s="129"/>
      <c r="PEF135" s="129"/>
      <c r="PEG135" s="129"/>
      <c r="PEH135" s="129"/>
      <c r="PEI135" s="129"/>
      <c r="PEJ135" s="129"/>
      <c r="PEK135" s="129"/>
      <c r="PEL135" s="129"/>
      <c r="PEM135" s="129"/>
      <c r="PEN135" s="129"/>
      <c r="PEO135" s="129"/>
      <c r="PEP135" s="129"/>
      <c r="PEQ135" s="129"/>
      <c r="PER135" s="129"/>
      <c r="PES135" s="129"/>
      <c r="PET135" s="129"/>
      <c r="PEU135" s="129"/>
      <c r="PEV135" s="129"/>
      <c r="PEW135" s="129"/>
      <c r="PEX135" s="129"/>
      <c r="PEY135" s="129"/>
      <c r="PEZ135" s="129"/>
      <c r="PFA135" s="129"/>
      <c r="PFB135" s="129"/>
      <c r="PFC135" s="129"/>
      <c r="PFD135" s="129"/>
      <c r="PFE135" s="129"/>
      <c r="PFF135" s="129"/>
      <c r="PFG135" s="129"/>
      <c r="PFH135" s="129"/>
      <c r="PFI135" s="129"/>
      <c r="PFJ135" s="129"/>
      <c r="PFK135" s="129"/>
      <c r="PFL135" s="129"/>
      <c r="PFM135" s="129"/>
      <c r="PFN135" s="129"/>
      <c r="PFO135" s="129"/>
      <c r="PFP135" s="129"/>
      <c r="PFQ135" s="129"/>
      <c r="PFR135" s="129"/>
      <c r="PFS135" s="129"/>
      <c r="PFT135" s="129"/>
      <c r="PFU135" s="129"/>
      <c r="PFV135" s="129"/>
      <c r="PFW135" s="129"/>
      <c r="PFX135" s="129"/>
      <c r="PFY135" s="129"/>
      <c r="PFZ135" s="129"/>
      <c r="PGA135" s="129"/>
      <c r="PGB135" s="129"/>
      <c r="PGC135" s="129"/>
      <c r="PGD135" s="129"/>
      <c r="PGE135" s="129"/>
      <c r="PGF135" s="129"/>
      <c r="PGG135" s="129"/>
      <c r="PGH135" s="129"/>
      <c r="PGI135" s="129"/>
      <c r="PGJ135" s="129"/>
      <c r="PGK135" s="129"/>
      <c r="PGL135" s="129"/>
      <c r="PGM135" s="129"/>
      <c r="PGN135" s="129"/>
      <c r="PGO135" s="129"/>
      <c r="PGP135" s="129"/>
      <c r="PGQ135" s="129"/>
      <c r="PGR135" s="129"/>
      <c r="PGS135" s="129"/>
      <c r="PGT135" s="129"/>
      <c r="PGU135" s="129"/>
      <c r="PGV135" s="129"/>
      <c r="PGW135" s="129"/>
      <c r="PGX135" s="129"/>
      <c r="PGY135" s="129"/>
      <c r="PGZ135" s="129"/>
      <c r="PHA135" s="129"/>
      <c r="PHB135" s="129"/>
      <c r="PHC135" s="129"/>
      <c r="PHD135" s="129"/>
      <c r="PHE135" s="129"/>
      <c r="PHF135" s="129"/>
      <c r="PHG135" s="129"/>
      <c r="PHH135" s="129"/>
      <c r="PHI135" s="129"/>
      <c r="PHJ135" s="129"/>
      <c r="PHK135" s="129"/>
      <c r="PHL135" s="129"/>
      <c r="PHM135" s="129"/>
      <c r="PHN135" s="129"/>
      <c r="PHO135" s="129"/>
      <c r="PHP135" s="129"/>
      <c r="PHQ135" s="129"/>
      <c r="PHR135" s="129"/>
      <c r="PHS135" s="129"/>
      <c r="PHT135" s="129"/>
      <c r="PHU135" s="129"/>
      <c r="PHV135" s="129"/>
      <c r="PHW135" s="129"/>
      <c r="PHX135" s="129"/>
      <c r="PHY135" s="129"/>
      <c r="PHZ135" s="129"/>
      <c r="PIA135" s="129"/>
      <c r="PIB135" s="129"/>
      <c r="PIC135" s="129"/>
      <c r="PID135" s="129"/>
      <c r="PIE135" s="129"/>
      <c r="PIF135" s="129"/>
      <c r="PIG135" s="129"/>
      <c r="PIH135" s="129"/>
      <c r="PII135" s="129"/>
      <c r="PIJ135" s="129"/>
      <c r="PIK135" s="129"/>
      <c r="PIL135" s="129"/>
      <c r="PIM135" s="129"/>
      <c r="PIN135" s="129"/>
      <c r="PIO135" s="129"/>
      <c r="PIP135" s="129"/>
      <c r="PIQ135" s="129"/>
      <c r="PIR135" s="129"/>
      <c r="PIS135" s="129"/>
      <c r="PIT135" s="129"/>
      <c r="PIU135" s="129"/>
      <c r="PIV135" s="129"/>
      <c r="PIW135" s="129"/>
      <c r="PIX135" s="129"/>
      <c r="PIY135" s="129"/>
      <c r="PIZ135" s="129"/>
      <c r="PJA135" s="129"/>
      <c r="PJB135" s="129"/>
      <c r="PJC135" s="129"/>
      <c r="PJD135" s="129"/>
      <c r="PJE135" s="129"/>
      <c r="PJF135" s="129"/>
      <c r="PJG135" s="129"/>
      <c r="PJH135" s="129"/>
      <c r="PJI135" s="129"/>
      <c r="PJJ135" s="129"/>
      <c r="PJK135" s="129"/>
      <c r="PJL135" s="129"/>
      <c r="PJM135" s="129"/>
      <c r="PJN135" s="129"/>
      <c r="PJO135" s="129"/>
      <c r="PJP135" s="129"/>
      <c r="PJQ135" s="129"/>
      <c r="PJR135" s="129"/>
      <c r="PJS135" s="129"/>
      <c r="PJT135" s="129"/>
      <c r="PJU135" s="129"/>
      <c r="PJV135" s="129"/>
      <c r="PJW135" s="129"/>
      <c r="PJX135" s="129"/>
      <c r="PJY135" s="129"/>
      <c r="PJZ135" s="129"/>
      <c r="PKA135" s="129"/>
      <c r="PKB135" s="129"/>
      <c r="PKC135" s="129"/>
      <c r="PKD135" s="129"/>
      <c r="PKE135" s="129"/>
      <c r="PKF135" s="129"/>
      <c r="PKG135" s="129"/>
      <c r="PKH135" s="129"/>
      <c r="PKI135" s="129"/>
      <c r="PKJ135" s="129"/>
      <c r="PKK135" s="129"/>
      <c r="PKL135" s="129"/>
      <c r="PKM135" s="129"/>
      <c r="PKN135" s="129"/>
      <c r="PKO135" s="129"/>
      <c r="PKP135" s="129"/>
      <c r="PKQ135" s="129"/>
      <c r="PKR135" s="129"/>
      <c r="PKS135" s="129"/>
      <c r="PKT135" s="129"/>
      <c r="PKU135" s="129"/>
      <c r="PKV135" s="129"/>
      <c r="PKW135" s="129"/>
      <c r="PKX135" s="129"/>
      <c r="PKY135" s="129"/>
      <c r="PKZ135" s="129"/>
      <c r="PLA135" s="129"/>
      <c r="PLB135" s="129"/>
      <c r="PLC135" s="129"/>
      <c r="PLD135" s="129"/>
      <c r="PLE135" s="129"/>
      <c r="PLF135" s="129"/>
      <c r="PLG135" s="129"/>
      <c r="PLH135" s="129"/>
      <c r="PLI135" s="129"/>
      <c r="PLJ135" s="129"/>
      <c r="PLK135" s="129"/>
      <c r="PLL135" s="129"/>
      <c r="PLM135" s="129"/>
      <c r="PLN135" s="129"/>
      <c r="PLO135" s="129"/>
      <c r="PLP135" s="129"/>
      <c r="PLQ135" s="129"/>
      <c r="PLR135" s="129"/>
      <c r="PLS135" s="129"/>
      <c r="PLT135" s="129"/>
      <c r="PLU135" s="129"/>
      <c r="PLV135" s="129"/>
      <c r="PLW135" s="129"/>
      <c r="PLX135" s="129"/>
      <c r="PLY135" s="129"/>
      <c r="PLZ135" s="129"/>
      <c r="PMA135" s="129"/>
      <c r="PMB135" s="129"/>
      <c r="PMC135" s="129"/>
      <c r="PMD135" s="129"/>
      <c r="PME135" s="129"/>
      <c r="PMF135" s="129"/>
      <c r="PMG135" s="129"/>
      <c r="PMH135" s="129"/>
      <c r="PMI135" s="129"/>
      <c r="PMJ135" s="129"/>
      <c r="PMK135" s="129"/>
      <c r="PML135" s="129"/>
      <c r="PMM135" s="129"/>
      <c r="PMN135" s="129"/>
      <c r="PMO135" s="129"/>
      <c r="PMP135" s="129"/>
      <c r="PMQ135" s="129"/>
      <c r="PMR135" s="129"/>
      <c r="PMS135" s="129"/>
      <c r="PMT135" s="129"/>
      <c r="PMU135" s="129"/>
      <c r="PMV135" s="129"/>
      <c r="PMW135" s="129"/>
      <c r="PMX135" s="129"/>
      <c r="PMY135" s="129"/>
      <c r="PMZ135" s="129"/>
      <c r="PNA135" s="129"/>
      <c r="PNB135" s="129"/>
      <c r="PNC135" s="129"/>
      <c r="PND135" s="129"/>
      <c r="PNE135" s="129"/>
      <c r="PNF135" s="129"/>
      <c r="PNG135" s="129"/>
      <c r="PNH135" s="129"/>
      <c r="PNI135" s="129"/>
      <c r="PNJ135" s="129"/>
      <c r="PNK135" s="129"/>
      <c r="PNL135" s="129"/>
      <c r="PNM135" s="129"/>
      <c r="PNN135" s="129"/>
      <c r="PNO135" s="129"/>
      <c r="PNP135" s="129"/>
      <c r="PNQ135" s="129"/>
      <c r="PNR135" s="129"/>
      <c r="PNS135" s="129"/>
      <c r="PNT135" s="129"/>
      <c r="PNU135" s="129"/>
      <c r="PNV135" s="129"/>
      <c r="PNW135" s="129"/>
      <c r="PNX135" s="129"/>
      <c r="PNY135" s="129"/>
      <c r="PNZ135" s="129"/>
      <c r="POA135" s="129"/>
      <c r="POB135" s="129"/>
      <c r="POC135" s="129"/>
      <c r="POD135" s="129"/>
      <c r="POE135" s="129"/>
      <c r="POF135" s="129"/>
      <c r="POG135" s="129"/>
      <c r="POH135" s="129"/>
      <c r="POI135" s="129"/>
      <c r="POJ135" s="129"/>
      <c r="POK135" s="129"/>
      <c r="POL135" s="129"/>
      <c r="POM135" s="129"/>
      <c r="PON135" s="129"/>
      <c r="POO135" s="129"/>
      <c r="POP135" s="129"/>
      <c r="POQ135" s="129"/>
      <c r="POR135" s="129"/>
      <c r="POS135" s="129"/>
      <c r="POT135" s="129"/>
      <c r="POU135" s="129"/>
      <c r="POV135" s="129"/>
      <c r="POW135" s="129"/>
      <c r="POX135" s="129"/>
      <c r="POY135" s="129"/>
      <c r="POZ135" s="129"/>
      <c r="PPA135" s="129"/>
      <c r="PPB135" s="129"/>
      <c r="PPC135" s="129"/>
      <c r="PPD135" s="129"/>
      <c r="PPE135" s="129"/>
      <c r="PPF135" s="129"/>
      <c r="PPG135" s="129"/>
      <c r="PPH135" s="129"/>
      <c r="PPI135" s="129"/>
      <c r="PPJ135" s="129"/>
      <c r="PPK135" s="129"/>
      <c r="PPL135" s="129"/>
      <c r="PPM135" s="129"/>
      <c r="PPN135" s="129"/>
      <c r="PPO135" s="129"/>
      <c r="PPP135" s="129"/>
      <c r="PPQ135" s="129"/>
      <c r="PPR135" s="129"/>
      <c r="PPS135" s="129"/>
      <c r="PPT135" s="129"/>
      <c r="PPU135" s="129"/>
      <c r="PPV135" s="129"/>
      <c r="PPW135" s="129"/>
      <c r="PPX135" s="129"/>
      <c r="PPY135" s="129"/>
      <c r="PPZ135" s="129"/>
      <c r="PQA135" s="129"/>
      <c r="PQB135" s="129"/>
      <c r="PQC135" s="129"/>
      <c r="PQD135" s="129"/>
      <c r="PQE135" s="129"/>
      <c r="PQF135" s="129"/>
      <c r="PQG135" s="129"/>
      <c r="PQH135" s="129"/>
      <c r="PQI135" s="129"/>
      <c r="PQJ135" s="129"/>
      <c r="PQK135" s="129"/>
      <c r="PQL135" s="129"/>
      <c r="PQM135" s="129"/>
      <c r="PQN135" s="129"/>
      <c r="PQO135" s="129"/>
      <c r="PQP135" s="129"/>
      <c r="PQQ135" s="129"/>
      <c r="PQR135" s="129"/>
      <c r="PQS135" s="129"/>
      <c r="PQT135" s="129"/>
      <c r="PQU135" s="129"/>
      <c r="PQV135" s="129"/>
      <c r="PQW135" s="129"/>
      <c r="PQX135" s="129"/>
      <c r="PQY135" s="129"/>
      <c r="PQZ135" s="129"/>
      <c r="PRA135" s="129"/>
      <c r="PRB135" s="129"/>
      <c r="PRC135" s="129"/>
      <c r="PRD135" s="129"/>
      <c r="PRE135" s="129"/>
      <c r="PRF135" s="129"/>
      <c r="PRG135" s="129"/>
      <c r="PRH135" s="129"/>
      <c r="PRI135" s="129"/>
      <c r="PRJ135" s="129"/>
      <c r="PRK135" s="129"/>
      <c r="PRL135" s="129"/>
      <c r="PRM135" s="129"/>
      <c r="PRN135" s="129"/>
      <c r="PRO135" s="129"/>
      <c r="PRP135" s="129"/>
      <c r="PRQ135" s="129"/>
      <c r="PRR135" s="129"/>
      <c r="PRS135" s="129"/>
      <c r="PRT135" s="129"/>
      <c r="PRU135" s="129"/>
      <c r="PRV135" s="129"/>
      <c r="PRW135" s="129"/>
      <c r="PRX135" s="129"/>
      <c r="PRY135" s="129"/>
      <c r="PRZ135" s="129"/>
      <c r="PSA135" s="129"/>
      <c r="PSB135" s="129"/>
      <c r="PSC135" s="129"/>
      <c r="PSD135" s="129"/>
      <c r="PSE135" s="129"/>
      <c r="PSF135" s="129"/>
      <c r="PSG135" s="129"/>
      <c r="PSH135" s="129"/>
      <c r="PSI135" s="129"/>
      <c r="PSJ135" s="129"/>
      <c r="PSK135" s="129"/>
      <c r="PSL135" s="129"/>
      <c r="PSM135" s="129"/>
      <c r="PSN135" s="129"/>
      <c r="PSO135" s="129"/>
      <c r="PSP135" s="129"/>
      <c r="PSQ135" s="129"/>
      <c r="PSR135" s="129"/>
      <c r="PSS135" s="129"/>
      <c r="PST135" s="129"/>
      <c r="PSU135" s="129"/>
      <c r="PSV135" s="129"/>
      <c r="PSW135" s="129"/>
      <c r="PSX135" s="129"/>
      <c r="PSY135" s="129"/>
      <c r="PSZ135" s="129"/>
      <c r="PTA135" s="129"/>
      <c r="PTB135" s="129"/>
      <c r="PTC135" s="129"/>
      <c r="PTD135" s="129"/>
      <c r="PTE135" s="129"/>
      <c r="PTF135" s="129"/>
      <c r="PTG135" s="129"/>
      <c r="PTH135" s="129"/>
      <c r="PTI135" s="129"/>
      <c r="PTJ135" s="129"/>
      <c r="PTK135" s="129"/>
      <c r="PTL135" s="129"/>
      <c r="PTM135" s="129"/>
      <c r="PTN135" s="129"/>
      <c r="PTO135" s="129"/>
      <c r="PTP135" s="129"/>
      <c r="PTQ135" s="129"/>
      <c r="PTR135" s="129"/>
      <c r="PTS135" s="129"/>
      <c r="PTT135" s="129"/>
      <c r="PTU135" s="129"/>
      <c r="PTV135" s="129"/>
      <c r="PTW135" s="129"/>
      <c r="PTX135" s="129"/>
      <c r="PTY135" s="129"/>
      <c r="PTZ135" s="129"/>
      <c r="PUA135" s="129"/>
      <c r="PUB135" s="129"/>
      <c r="PUC135" s="129"/>
      <c r="PUD135" s="129"/>
      <c r="PUE135" s="129"/>
      <c r="PUF135" s="129"/>
      <c r="PUG135" s="129"/>
      <c r="PUH135" s="129"/>
      <c r="PUI135" s="129"/>
      <c r="PUJ135" s="129"/>
      <c r="PUK135" s="129"/>
      <c r="PUL135" s="129"/>
      <c r="PUM135" s="129"/>
      <c r="PUN135" s="129"/>
      <c r="PUO135" s="129"/>
      <c r="PUP135" s="129"/>
      <c r="PUQ135" s="129"/>
      <c r="PUR135" s="129"/>
      <c r="PUS135" s="129"/>
      <c r="PUT135" s="129"/>
      <c r="PUU135" s="129"/>
      <c r="PUV135" s="129"/>
      <c r="PUW135" s="129"/>
      <c r="PUX135" s="129"/>
      <c r="PUY135" s="129"/>
      <c r="PUZ135" s="129"/>
      <c r="PVA135" s="129"/>
      <c r="PVB135" s="129"/>
      <c r="PVC135" s="129"/>
      <c r="PVD135" s="129"/>
      <c r="PVE135" s="129"/>
      <c r="PVF135" s="129"/>
      <c r="PVG135" s="129"/>
      <c r="PVH135" s="129"/>
      <c r="PVI135" s="129"/>
      <c r="PVJ135" s="129"/>
      <c r="PVK135" s="129"/>
      <c r="PVL135" s="129"/>
      <c r="PVM135" s="129"/>
      <c r="PVN135" s="129"/>
      <c r="PVO135" s="129"/>
      <c r="PVP135" s="129"/>
      <c r="PVQ135" s="129"/>
      <c r="PVR135" s="129"/>
      <c r="PVS135" s="129"/>
      <c r="PVT135" s="129"/>
      <c r="PVU135" s="129"/>
      <c r="PVV135" s="129"/>
      <c r="PVW135" s="129"/>
      <c r="PVX135" s="129"/>
      <c r="PVY135" s="129"/>
      <c r="PVZ135" s="129"/>
      <c r="PWA135" s="129"/>
      <c r="PWB135" s="129"/>
      <c r="PWC135" s="129"/>
      <c r="PWD135" s="129"/>
      <c r="PWE135" s="129"/>
      <c r="PWF135" s="129"/>
      <c r="PWG135" s="129"/>
      <c r="PWH135" s="129"/>
      <c r="PWI135" s="129"/>
      <c r="PWJ135" s="129"/>
      <c r="PWK135" s="129"/>
      <c r="PWL135" s="129"/>
      <c r="PWM135" s="129"/>
      <c r="PWN135" s="129"/>
      <c r="PWO135" s="129"/>
      <c r="PWP135" s="129"/>
      <c r="PWQ135" s="129"/>
      <c r="PWR135" s="129"/>
      <c r="PWS135" s="129"/>
      <c r="PWT135" s="129"/>
      <c r="PWU135" s="129"/>
      <c r="PWV135" s="129"/>
      <c r="PWW135" s="129"/>
      <c r="PWX135" s="129"/>
      <c r="PWY135" s="129"/>
      <c r="PWZ135" s="129"/>
      <c r="PXA135" s="129"/>
      <c r="PXB135" s="129"/>
      <c r="PXC135" s="129"/>
      <c r="PXD135" s="129"/>
      <c r="PXE135" s="129"/>
      <c r="PXF135" s="129"/>
      <c r="PXG135" s="129"/>
      <c r="PXH135" s="129"/>
      <c r="PXI135" s="129"/>
      <c r="PXJ135" s="129"/>
      <c r="PXK135" s="129"/>
      <c r="PXL135" s="129"/>
      <c r="PXM135" s="129"/>
      <c r="PXN135" s="129"/>
      <c r="PXO135" s="129"/>
      <c r="PXP135" s="129"/>
      <c r="PXQ135" s="129"/>
      <c r="PXR135" s="129"/>
      <c r="PXS135" s="129"/>
      <c r="PXT135" s="129"/>
      <c r="PXU135" s="129"/>
      <c r="PXV135" s="129"/>
      <c r="PXW135" s="129"/>
      <c r="PXX135" s="129"/>
      <c r="PXY135" s="129"/>
      <c r="PXZ135" s="129"/>
      <c r="PYA135" s="129"/>
      <c r="PYB135" s="129"/>
      <c r="PYC135" s="129"/>
      <c r="PYD135" s="129"/>
      <c r="PYE135" s="129"/>
      <c r="PYF135" s="129"/>
      <c r="PYG135" s="129"/>
      <c r="PYH135" s="129"/>
      <c r="PYI135" s="129"/>
      <c r="PYJ135" s="129"/>
      <c r="PYK135" s="129"/>
      <c r="PYL135" s="129"/>
      <c r="PYM135" s="129"/>
      <c r="PYN135" s="129"/>
      <c r="PYO135" s="129"/>
      <c r="PYP135" s="129"/>
      <c r="PYQ135" s="129"/>
      <c r="PYR135" s="129"/>
      <c r="PYS135" s="129"/>
      <c r="PYT135" s="129"/>
      <c r="PYU135" s="129"/>
      <c r="PYV135" s="129"/>
      <c r="PYW135" s="129"/>
      <c r="PYX135" s="129"/>
      <c r="PYY135" s="129"/>
      <c r="PYZ135" s="129"/>
      <c r="PZA135" s="129"/>
      <c r="PZB135" s="129"/>
      <c r="PZC135" s="129"/>
      <c r="PZD135" s="129"/>
      <c r="PZE135" s="129"/>
      <c r="PZF135" s="129"/>
      <c r="PZG135" s="129"/>
      <c r="PZH135" s="129"/>
      <c r="PZI135" s="129"/>
      <c r="PZJ135" s="129"/>
      <c r="PZK135" s="129"/>
      <c r="PZL135" s="129"/>
      <c r="PZM135" s="129"/>
      <c r="PZN135" s="129"/>
      <c r="PZO135" s="129"/>
      <c r="PZP135" s="129"/>
      <c r="PZQ135" s="129"/>
      <c r="PZR135" s="129"/>
      <c r="PZS135" s="129"/>
      <c r="PZT135" s="129"/>
      <c r="PZU135" s="129"/>
      <c r="PZV135" s="129"/>
      <c r="PZW135" s="129"/>
      <c r="PZX135" s="129"/>
      <c r="PZY135" s="129"/>
      <c r="PZZ135" s="129"/>
      <c r="QAA135" s="129"/>
      <c r="QAB135" s="129"/>
      <c r="QAC135" s="129"/>
      <c r="QAD135" s="129"/>
      <c r="QAE135" s="129"/>
      <c r="QAF135" s="129"/>
      <c r="QAG135" s="129"/>
      <c r="QAH135" s="129"/>
      <c r="QAI135" s="129"/>
      <c r="QAJ135" s="129"/>
      <c r="QAK135" s="129"/>
      <c r="QAL135" s="129"/>
      <c r="QAM135" s="129"/>
      <c r="QAN135" s="129"/>
      <c r="QAO135" s="129"/>
      <c r="QAP135" s="129"/>
      <c r="QAQ135" s="129"/>
      <c r="QAR135" s="129"/>
      <c r="QAS135" s="129"/>
      <c r="QAT135" s="129"/>
      <c r="QAU135" s="129"/>
      <c r="QAV135" s="129"/>
      <c r="QAW135" s="129"/>
      <c r="QAX135" s="129"/>
      <c r="QAY135" s="129"/>
      <c r="QAZ135" s="129"/>
      <c r="QBA135" s="129"/>
      <c r="QBB135" s="129"/>
      <c r="QBC135" s="129"/>
      <c r="QBD135" s="129"/>
      <c r="QBE135" s="129"/>
      <c r="QBF135" s="129"/>
      <c r="QBG135" s="129"/>
      <c r="QBH135" s="129"/>
      <c r="QBI135" s="129"/>
      <c r="QBJ135" s="129"/>
      <c r="QBK135" s="129"/>
      <c r="QBL135" s="129"/>
      <c r="QBM135" s="129"/>
      <c r="QBN135" s="129"/>
      <c r="QBO135" s="129"/>
      <c r="QBP135" s="129"/>
      <c r="QBQ135" s="129"/>
      <c r="QBR135" s="129"/>
      <c r="QBS135" s="129"/>
      <c r="QBT135" s="129"/>
      <c r="QBU135" s="129"/>
      <c r="QBV135" s="129"/>
      <c r="QBW135" s="129"/>
      <c r="QBX135" s="129"/>
      <c r="QBY135" s="129"/>
      <c r="QBZ135" s="129"/>
      <c r="QCA135" s="129"/>
      <c r="QCB135" s="129"/>
      <c r="QCC135" s="129"/>
      <c r="QCD135" s="129"/>
      <c r="QCE135" s="129"/>
      <c r="QCF135" s="129"/>
      <c r="QCG135" s="129"/>
      <c r="QCH135" s="129"/>
      <c r="QCI135" s="129"/>
      <c r="QCJ135" s="129"/>
      <c r="QCK135" s="129"/>
      <c r="QCL135" s="129"/>
      <c r="QCM135" s="129"/>
      <c r="QCN135" s="129"/>
      <c r="QCO135" s="129"/>
      <c r="QCP135" s="129"/>
      <c r="QCQ135" s="129"/>
      <c r="QCR135" s="129"/>
      <c r="QCS135" s="129"/>
      <c r="QCT135" s="129"/>
      <c r="QCU135" s="129"/>
      <c r="QCV135" s="129"/>
      <c r="QCW135" s="129"/>
      <c r="QCX135" s="129"/>
      <c r="QCY135" s="129"/>
      <c r="QCZ135" s="129"/>
      <c r="QDA135" s="129"/>
      <c r="QDB135" s="129"/>
      <c r="QDC135" s="129"/>
      <c r="QDD135" s="129"/>
      <c r="QDE135" s="129"/>
      <c r="QDF135" s="129"/>
      <c r="QDG135" s="129"/>
      <c r="QDH135" s="129"/>
      <c r="QDI135" s="129"/>
      <c r="QDJ135" s="129"/>
      <c r="QDK135" s="129"/>
      <c r="QDL135" s="129"/>
      <c r="QDM135" s="129"/>
      <c r="QDN135" s="129"/>
      <c r="QDO135" s="129"/>
      <c r="QDP135" s="129"/>
      <c r="QDQ135" s="129"/>
      <c r="QDR135" s="129"/>
      <c r="QDS135" s="129"/>
      <c r="QDT135" s="129"/>
      <c r="QDU135" s="129"/>
      <c r="QDV135" s="129"/>
      <c r="QDW135" s="129"/>
      <c r="QDX135" s="129"/>
      <c r="QDY135" s="129"/>
      <c r="QDZ135" s="129"/>
      <c r="QEA135" s="129"/>
      <c r="QEB135" s="129"/>
      <c r="QEC135" s="129"/>
      <c r="QED135" s="129"/>
      <c r="QEE135" s="129"/>
      <c r="QEF135" s="129"/>
      <c r="QEG135" s="129"/>
      <c r="QEH135" s="129"/>
      <c r="QEI135" s="129"/>
      <c r="QEJ135" s="129"/>
      <c r="QEK135" s="129"/>
      <c r="QEL135" s="129"/>
      <c r="QEM135" s="129"/>
      <c r="QEN135" s="129"/>
      <c r="QEO135" s="129"/>
      <c r="QEP135" s="129"/>
      <c r="QEQ135" s="129"/>
      <c r="QER135" s="129"/>
      <c r="QES135" s="129"/>
      <c r="QET135" s="129"/>
      <c r="QEU135" s="129"/>
      <c r="QEV135" s="129"/>
      <c r="QEW135" s="129"/>
      <c r="QEX135" s="129"/>
      <c r="QEY135" s="129"/>
      <c r="QEZ135" s="129"/>
      <c r="QFA135" s="129"/>
      <c r="QFB135" s="129"/>
      <c r="QFC135" s="129"/>
      <c r="QFD135" s="129"/>
      <c r="QFE135" s="129"/>
      <c r="QFF135" s="129"/>
      <c r="QFG135" s="129"/>
      <c r="QFH135" s="129"/>
      <c r="QFI135" s="129"/>
      <c r="QFJ135" s="129"/>
      <c r="QFK135" s="129"/>
      <c r="QFL135" s="129"/>
      <c r="QFM135" s="129"/>
      <c r="QFN135" s="129"/>
      <c r="QFO135" s="129"/>
      <c r="QFP135" s="129"/>
      <c r="QFQ135" s="129"/>
      <c r="QFR135" s="129"/>
      <c r="QFS135" s="129"/>
      <c r="QFT135" s="129"/>
      <c r="QFU135" s="129"/>
      <c r="QFV135" s="129"/>
      <c r="QFW135" s="129"/>
      <c r="QFX135" s="129"/>
      <c r="QFY135" s="129"/>
      <c r="QFZ135" s="129"/>
      <c r="QGA135" s="129"/>
      <c r="QGB135" s="129"/>
      <c r="QGC135" s="129"/>
      <c r="QGD135" s="129"/>
      <c r="QGE135" s="129"/>
      <c r="QGF135" s="129"/>
      <c r="QGG135" s="129"/>
      <c r="QGH135" s="129"/>
      <c r="QGI135" s="129"/>
      <c r="QGJ135" s="129"/>
      <c r="QGK135" s="129"/>
      <c r="QGL135" s="129"/>
      <c r="QGM135" s="129"/>
      <c r="QGN135" s="129"/>
      <c r="QGO135" s="129"/>
      <c r="QGP135" s="129"/>
      <c r="QGQ135" s="129"/>
      <c r="QGR135" s="129"/>
      <c r="QGS135" s="129"/>
      <c r="QGT135" s="129"/>
      <c r="QGU135" s="129"/>
      <c r="QGV135" s="129"/>
      <c r="QGW135" s="129"/>
      <c r="QGX135" s="129"/>
      <c r="QGY135" s="129"/>
      <c r="QGZ135" s="129"/>
      <c r="QHA135" s="129"/>
      <c r="QHB135" s="129"/>
      <c r="QHC135" s="129"/>
      <c r="QHD135" s="129"/>
      <c r="QHE135" s="129"/>
      <c r="QHF135" s="129"/>
      <c r="QHG135" s="129"/>
      <c r="QHH135" s="129"/>
      <c r="QHI135" s="129"/>
      <c r="QHJ135" s="129"/>
      <c r="QHK135" s="129"/>
      <c r="QHL135" s="129"/>
      <c r="QHM135" s="129"/>
      <c r="QHN135" s="129"/>
      <c r="QHO135" s="129"/>
      <c r="QHP135" s="129"/>
      <c r="QHQ135" s="129"/>
      <c r="QHR135" s="129"/>
      <c r="QHS135" s="129"/>
      <c r="QHT135" s="129"/>
      <c r="QHU135" s="129"/>
      <c r="QHV135" s="129"/>
      <c r="QHW135" s="129"/>
      <c r="QHX135" s="129"/>
      <c r="QHY135" s="129"/>
      <c r="QHZ135" s="129"/>
      <c r="QIA135" s="129"/>
      <c r="QIB135" s="129"/>
      <c r="QIC135" s="129"/>
      <c r="QID135" s="129"/>
      <c r="QIE135" s="129"/>
      <c r="QIF135" s="129"/>
      <c r="QIG135" s="129"/>
      <c r="QIH135" s="129"/>
      <c r="QII135" s="129"/>
      <c r="QIJ135" s="129"/>
      <c r="QIK135" s="129"/>
      <c r="QIL135" s="129"/>
      <c r="QIM135" s="129"/>
      <c r="QIN135" s="129"/>
      <c r="QIO135" s="129"/>
      <c r="QIP135" s="129"/>
      <c r="QIQ135" s="129"/>
      <c r="QIR135" s="129"/>
      <c r="QIS135" s="129"/>
      <c r="QIT135" s="129"/>
      <c r="QIU135" s="129"/>
      <c r="QIV135" s="129"/>
      <c r="QIW135" s="129"/>
      <c r="QIX135" s="129"/>
      <c r="QIY135" s="129"/>
      <c r="QIZ135" s="129"/>
      <c r="QJA135" s="129"/>
      <c r="QJB135" s="129"/>
      <c r="QJC135" s="129"/>
      <c r="QJD135" s="129"/>
      <c r="QJE135" s="129"/>
      <c r="QJF135" s="129"/>
      <c r="QJG135" s="129"/>
      <c r="QJH135" s="129"/>
      <c r="QJI135" s="129"/>
      <c r="QJJ135" s="129"/>
      <c r="QJK135" s="129"/>
      <c r="QJL135" s="129"/>
      <c r="QJM135" s="129"/>
      <c r="QJN135" s="129"/>
      <c r="QJO135" s="129"/>
      <c r="QJP135" s="129"/>
      <c r="QJQ135" s="129"/>
      <c r="QJR135" s="129"/>
      <c r="QJS135" s="129"/>
      <c r="QJT135" s="129"/>
      <c r="QJU135" s="129"/>
      <c r="QJV135" s="129"/>
      <c r="QJW135" s="129"/>
      <c r="QJX135" s="129"/>
      <c r="QJY135" s="129"/>
      <c r="QJZ135" s="129"/>
      <c r="QKA135" s="129"/>
      <c r="QKB135" s="129"/>
      <c r="QKC135" s="129"/>
      <c r="QKD135" s="129"/>
      <c r="QKE135" s="129"/>
      <c r="QKF135" s="129"/>
      <c r="QKG135" s="129"/>
      <c r="QKH135" s="129"/>
      <c r="QKI135" s="129"/>
      <c r="QKJ135" s="129"/>
      <c r="QKK135" s="129"/>
      <c r="QKL135" s="129"/>
      <c r="QKM135" s="129"/>
      <c r="QKN135" s="129"/>
      <c r="QKO135" s="129"/>
      <c r="QKP135" s="129"/>
      <c r="QKQ135" s="129"/>
      <c r="QKR135" s="129"/>
      <c r="QKS135" s="129"/>
      <c r="QKT135" s="129"/>
      <c r="QKU135" s="129"/>
      <c r="QKV135" s="129"/>
      <c r="QKW135" s="129"/>
      <c r="QKX135" s="129"/>
      <c r="QKY135" s="129"/>
      <c r="QKZ135" s="129"/>
      <c r="QLA135" s="129"/>
      <c r="QLB135" s="129"/>
      <c r="QLC135" s="129"/>
      <c r="QLD135" s="129"/>
      <c r="QLE135" s="129"/>
      <c r="QLF135" s="129"/>
      <c r="QLG135" s="129"/>
      <c r="QLH135" s="129"/>
      <c r="QLI135" s="129"/>
      <c r="QLJ135" s="129"/>
      <c r="QLK135" s="129"/>
      <c r="QLL135" s="129"/>
      <c r="QLM135" s="129"/>
      <c r="QLN135" s="129"/>
      <c r="QLO135" s="129"/>
      <c r="QLP135" s="129"/>
      <c r="QLQ135" s="129"/>
      <c r="QLR135" s="129"/>
      <c r="QLS135" s="129"/>
      <c r="QLT135" s="129"/>
      <c r="QLU135" s="129"/>
      <c r="QLV135" s="129"/>
      <c r="QLW135" s="129"/>
      <c r="QLX135" s="129"/>
      <c r="QLY135" s="129"/>
      <c r="QLZ135" s="129"/>
      <c r="QMA135" s="129"/>
      <c r="QMB135" s="129"/>
      <c r="QMC135" s="129"/>
      <c r="QMD135" s="129"/>
      <c r="QME135" s="129"/>
      <c r="QMF135" s="129"/>
      <c r="QMG135" s="129"/>
      <c r="QMH135" s="129"/>
      <c r="QMI135" s="129"/>
      <c r="QMJ135" s="129"/>
      <c r="QMK135" s="129"/>
      <c r="QML135" s="129"/>
      <c r="QMM135" s="129"/>
      <c r="QMN135" s="129"/>
      <c r="QMO135" s="129"/>
      <c r="QMP135" s="129"/>
      <c r="QMQ135" s="129"/>
      <c r="QMR135" s="129"/>
      <c r="QMS135" s="129"/>
      <c r="QMT135" s="129"/>
      <c r="QMU135" s="129"/>
      <c r="QMV135" s="129"/>
      <c r="QMW135" s="129"/>
      <c r="QMX135" s="129"/>
      <c r="QMY135" s="129"/>
      <c r="QMZ135" s="129"/>
      <c r="QNA135" s="129"/>
      <c r="QNB135" s="129"/>
      <c r="QNC135" s="129"/>
      <c r="QND135" s="129"/>
      <c r="QNE135" s="129"/>
      <c r="QNF135" s="129"/>
      <c r="QNG135" s="129"/>
      <c r="QNH135" s="129"/>
      <c r="QNI135" s="129"/>
      <c r="QNJ135" s="129"/>
      <c r="QNK135" s="129"/>
      <c r="QNL135" s="129"/>
      <c r="QNM135" s="129"/>
      <c r="QNN135" s="129"/>
      <c r="QNO135" s="129"/>
      <c r="QNP135" s="129"/>
      <c r="QNQ135" s="129"/>
      <c r="QNR135" s="129"/>
      <c r="QNS135" s="129"/>
      <c r="QNT135" s="129"/>
      <c r="QNU135" s="129"/>
      <c r="QNV135" s="129"/>
      <c r="QNW135" s="129"/>
      <c r="QNX135" s="129"/>
      <c r="QNY135" s="129"/>
      <c r="QNZ135" s="129"/>
      <c r="QOA135" s="129"/>
      <c r="QOB135" s="129"/>
      <c r="QOC135" s="129"/>
      <c r="QOD135" s="129"/>
      <c r="QOE135" s="129"/>
      <c r="QOF135" s="129"/>
      <c r="QOG135" s="129"/>
      <c r="QOH135" s="129"/>
      <c r="QOI135" s="129"/>
      <c r="QOJ135" s="129"/>
      <c r="QOK135" s="129"/>
      <c r="QOL135" s="129"/>
      <c r="QOM135" s="129"/>
      <c r="QON135" s="129"/>
      <c r="QOO135" s="129"/>
      <c r="QOP135" s="129"/>
      <c r="QOQ135" s="129"/>
      <c r="QOR135" s="129"/>
      <c r="QOS135" s="129"/>
      <c r="QOT135" s="129"/>
      <c r="QOU135" s="129"/>
      <c r="QOV135" s="129"/>
      <c r="QOW135" s="129"/>
      <c r="QOX135" s="129"/>
      <c r="QOY135" s="129"/>
      <c r="QOZ135" s="129"/>
      <c r="QPA135" s="129"/>
      <c r="QPB135" s="129"/>
      <c r="QPC135" s="129"/>
      <c r="QPD135" s="129"/>
      <c r="QPE135" s="129"/>
      <c r="QPF135" s="129"/>
      <c r="QPG135" s="129"/>
      <c r="QPH135" s="129"/>
      <c r="QPI135" s="129"/>
      <c r="QPJ135" s="129"/>
      <c r="QPK135" s="129"/>
      <c r="QPL135" s="129"/>
      <c r="QPM135" s="129"/>
      <c r="QPN135" s="129"/>
      <c r="QPO135" s="129"/>
      <c r="QPP135" s="129"/>
      <c r="QPQ135" s="129"/>
      <c r="QPR135" s="129"/>
      <c r="QPS135" s="129"/>
      <c r="QPT135" s="129"/>
      <c r="QPU135" s="129"/>
      <c r="QPV135" s="129"/>
      <c r="QPW135" s="129"/>
      <c r="QPX135" s="129"/>
      <c r="QPY135" s="129"/>
      <c r="QPZ135" s="129"/>
      <c r="QQA135" s="129"/>
      <c r="QQB135" s="129"/>
      <c r="QQC135" s="129"/>
      <c r="QQD135" s="129"/>
      <c r="QQE135" s="129"/>
      <c r="QQF135" s="129"/>
      <c r="QQG135" s="129"/>
      <c r="QQH135" s="129"/>
      <c r="QQI135" s="129"/>
      <c r="QQJ135" s="129"/>
      <c r="QQK135" s="129"/>
      <c r="QQL135" s="129"/>
      <c r="QQM135" s="129"/>
      <c r="QQN135" s="129"/>
      <c r="QQO135" s="129"/>
      <c r="QQP135" s="129"/>
      <c r="QQQ135" s="129"/>
      <c r="QQR135" s="129"/>
      <c r="QQS135" s="129"/>
      <c r="QQT135" s="129"/>
      <c r="QQU135" s="129"/>
      <c r="QQV135" s="129"/>
      <c r="QQW135" s="129"/>
      <c r="QQX135" s="129"/>
      <c r="QQY135" s="129"/>
      <c r="QQZ135" s="129"/>
      <c r="QRA135" s="129"/>
      <c r="QRB135" s="129"/>
      <c r="QRC135" s="129"/>
      <c r="QRD135" s="129"/>
      <c r="QRE135" s="129"/>
      <c r="QRF135" s="129"/>
      <c r="QRG135" s="129"/>
      <c r="QRH135" s="129"/>
      <c r="QRI135" s="129"/>
      <c r="QRJ135" s="129"/>
      <c r="QRK135" s="129"/>
      <c r="QRL135" s="129"/>
      <c r="QRM135" s="129"/>
      <c r="QRN135" s="129"/>
      <c r="QRO135" s="129"/>
      <c r="QRP135" s="129"/>
      <c r="QRQ135" s="129"/>
      <c r="QRR135" s="129"/>
      <c r="QRS135" s="129"/>
      <c r="QRT135" s="129"/>
      <c r="QRU135" s="129"/>
      <c r="QRV135" s="129"/>
      <c r="QRW135" s="129"/>
      <c r="QRX135" s="129"/>
      <c r="QRY135" s="129"/>
      <c r="QRZ135" s="129"/>
      <c r="QSA135" s="129"/>
      <c r="QSB135" s="129"/>
      <c r="QSC135" s="129"/>
      <c r="QSD135" s="129"/>
      <c r="QSE135" s="129"/>
      <c r="QSF135" s="129"/>
      <c r="QSG135" s="129"/>
      <c r="QSH135" s="129"/>
      <c r="QSI135" s="129"/>
      <c r="QSJ135" s="129"/>
      <c r="QSK135" s="129"/>
      <c r="QSL135" s="129"/>
      <c r="QSM135" s="129"/>
      <c r="QSN135" s="129"/>
      <c r="QSO135" s="129"/>
      <c r="QSP135" s="129"/>
      <c r="QSQ135" s="129"/>
      <c r="QSR135" s="129"/>
      <c r="QSS135" s="129"/>
      <c r="QST135" s="129"/>
      <c r="QSU135" s="129"/>
      <c r="QSV135" s="129"/>
      <c r="QSW135" s="129"/>
      <c r="QSX135" s="129"/>
      <c r="QSY135" s="129"/>
      <c r="QSZ135" s="129"/>
      <c r="QTA135" s="129"/>
      <c r="QTB135" s="129"/>
      <c r="QTC135" s="129"/>
      <c r="QTD135" s="129"/>
      <c r="QTE135" s="129"/>
      <c r="QTF135" s="129"/>
      <c r="QTG135" s="129"/>
      <c r="QTH135" s="129"/>
      <c r="QTI135" s="129"/>
      <c r="QTJ135" s="129"/>
      <c r="QTK135" s="129"/>
      <c r="QTL135" s="129"/>
      <c r="QTM135" s="129"/>
      <c r="QTN135" s="129"/>
      <c r="QTO135" s="129"/>
      <c r="QTP135" s="129"/>
      <c r="QTQ135" s="129"/>
      <c r="QTR135" s="129"/>
      <c r="QTS135" s="129"/>
      <c r="QTT135" s="129"/>
      <c r="QTU135" s="129"/>
      <c r="QTV135" s="129"/>
      <c r="QTW135" s="129"/>
      <c r="QTX135" s="129"/>
      <c r="QTY135" s="129"/>
      <c r="QTZ135" s="129"/>
      <c r="QUA135" s="129"/>
      <c r="QUB135" s="129"/>
      <c r="QUC135" s="129"/>
      <c r="QUD135" s="129"/>
      <c r="QUE135" s="129"/>
      <c r="QUF135" s="129"/>
      <c r="QUG135" s="129"/>
      <c r="QUH135" s="129"/>
      <c r="QUI135" s="129"/>
      <c r="QUJ135" s="129"/>
      <c r="QUK135" s="129"/>
      <c r="QUL135" s="129"/>
      <c r="QUM135" s="129"/>
      <c r="QUN135" s="129"/>
      <c r="QUO135" s="129"/>
      <c r="QUP135" s="129"/>
      <c r="QUQ135" s="129"/>
      <c r="QUR135" s="129"/>
      <c r="QUS135" s="129"/>
      <c r="QUT135" s="129"/>
      <c r="QUU135" s="129"/>
      <c r="QUV135" s="129"/>
      <c r="QUW135" s="129"/>
      <c r="QUX135" s="129"/>
      <c r="QUY135" s="129"/>
      <c r="QUZ135" s="129"/>
      <c r="QVA135" s="129"/>
      <c r="QVB135" s="129"/>
      <c r="QVC135" s="129"/>
      <c r="QVD135" s="129"/>
      <c r="QVE135" s="129"/>
      <c r="QVF135" s="129"/>
      <c r="QVG135" s="129"/>
      <c r="QVH135" s="129"/>
      <c r="QVI135" s="129"/>
      <c r="QVJ135" s="129"/>
      <c r="QVK135" s="129"/>
      <c r="QVL135" s="129"/>
      <c r="QVM135" s="129"/>
      <c r="QVN135" s="129"/>
      <c r="QVO135" s="129"/>
      <c r="QVP135" s="129"/>
      <c r="QVQ135" s="129"/>
      <c r="QVR135" s="129"/>
      <c r="QVS135" s="129"/>
      <c r="QVT135" s="129"/>
      <c r="QVU135" s="129"/>
      <c r="QVV135" s="129"/>
      <c r="QVW135" s="129"/>
      <c r="QVX135" s="129"/>
      <c r="QVY135" s="129"/>
      <c r="QVZ135" s="129"/>
      <c r="QWA135" s="129"/>
      <c r="QWB135" s="129"/>
      <c r="QWC135" s="129"/>
      <c r="QWD135" s="129"/>
      <c r="QWE135" s="129"/>
      <c r="QWF135" s="129"/>
      <c r="QWG135" s="129"/>
      <c r="QWH135" s="129"/>
      <c r="QWI135" s="129"/>
      <c r="QWJ135" s="129"/>
      <c r="QWK135" s="129"/>
      <c r="QWL135" s="129"/>
      <c r="QWM135" s="129"/>
      <c r="QWN135" s="129"/>
      <c r="QWO135" s="129"/>
      <c r="QWP135" s="129"/>
      <c r="QWQ135" s="129"/>
      <c r="QWR135" s="129"/>
      <c r="QWS135" s="129"/>
      <c r="QWT135" s="129"/>
      <c r="QWU135" s="129"/>
      <c r="QWV135" s="129"/>
      <c r="QWW135" s="129"/>
      <c r="QWX135" s="129"/>
      <c r="QWY135" s="129"/>
      <c r="QWZ135" s="129"/>
      <c r="QXA135" s="129"/>
      <c r="QXB135" s="129"/>
      <c r="QXC135" s="129"/>
      <c r="QXD135" s="129"/>
      <c r="QXE135" s="129"/>
      <c r="QXF135" s="129"/>
      <c r="QXG135" s="129"/>
      <c r="QXH135" s="129"/>
      <c r="QXI135" s="129"/>
      <c r="QXJ135" s="129"/>
      <c r="QXK135" s="129"/>
      <c r="QXL135" s="129"/>
      <c r="QXM135" s="129"/>
      <c r="QXN135" s="129"/>
      <c r="QXO135" s="129"/>
      <c r="QXP135" s="129"/>
      <c r="QXQ135" s="129"/>
      <c r="QXR135" s="129"/>
      <c r="QXS135" s="129"/>
      <c r="QXT135" s="129"/>
      <c r="QXU135" s="129"/>
      <c r="QXV135" s="129"/>
      <c r="QXW135" s="129"/>
      <c r="QXX135" s="129"/>
      <c r="QXY135" s="129"/>
      <c r="QXZ135" s="129"/>
      <c r="QYA135" s="129"/>
      <c r="QYB135" s="129"/>
      <c r="QYC135" s="129"/>
      <c r="QYD135" s="129"/>
      <c r="QYE135" s="129"/>
      <c r="QYF135" s="129"/>
      <c r="QYG135" s="129"/>
      <c r="QYH135" s="129"/>
      <c r="QYI135" s="129"/>
      <c r="QYJ135" s="129"/>
      <c r="QYK135" s="129"/>
      <c r="QYL135" s="129"/>
      <c r="QYM135" s="129"/>
      <c r="QYN135" s="129"/>
      <c r="QYO135" s="129"/>
      <c r="QYP135" s="129"/>
      <c r="QYQ135" s="129"/>
      <c r="QYR135" s="129"/>
      <c r="QYS135" s="129"/>
      <c r="QYT135" s="129"/>
      <c r="QYU135" s="129"/>
      <c r="QYV135" s="129"/>
      <c r="QYW135" s="129"/>
      <c r="QYX135" s="129"/>
      <c r="QYY135" s="129"/>
      <c r="QYZ135" s="129"/>
      <c r="QZA135" s="129"/>
      <c r="QZB135" s="129"/>
      <c r="QZC135" s="129"/>
      <c r="QZD135" s="129"/>
      <c r="QZE135" s="129"/>
      <c r="QZF135" s="129"/>
      <c r="QZG135" s="129"/>
      <c r="QZH135" s="129"/>
      <c r="QZI135" s="129"/>
      <c r="QZJ135" s="129"/>
      <c r="QZK135" s="129"/>
      <c r="QZL135" s="129"/>
      <c r="QZM135" s="129"/>
      <c r="QZN135" s="129"/>
      <c r="QZO135" s="129"/>
      <c r="QZP135" s="129"/>
      <c r="QZQ135" s="129"/>
      <c r="QZR135" s="129"/>
      <c r="QZS135" s="129"/>
      <c r="QZT135" s="129"/>
      <c r="QZU135" s="129"/>
      <c r="QZV135" s="129"/>
      <c r="QZW135" s="129"/>
      <c r="QZX135" s="129"/>
      <c r="QZY135" s="129"/>
      <c r="QZZ135" s="129"/>
      <c r="RAA135" s="129"/>
      <c r="RAB135" s="129"/>
      <c r="RAC135" s="129"/>
      <c r="RAD135" s="129"/>
      <c r="RAE135" s="129"/>
      <c r="RAF135" s="129"/>
      <c r="RAG135" s="129"/>
      <c r="RAH135" s="129"/>
      <c r="RAI135" s="129"/>
      <c r="RAJ135" s="129"/>
      <c r="RAK135" s="129"/>
      <c r="RAL135" s="129"/>
      <c r="RAM135" s="129"/>
      <c r="RAN135" s="129"/>
      <c r="RAO135" s="129"/>
      <c r="RAP135" s="129"/>
      <c r="RAQ135" s="129"/>
      <c r="RAR135" s="129"/>
      <c r="RAS135" s="129"/>
      <c r="RAT135" s="129"/>
      <c r="RAU135" s="129"/>
      <c r="RAV135" s="129"/>
      <c r="RAW135" s="129"/>
      <c r="RAX135" s="129"/>
      <c r="RAY135" s="129"/>
      <c r="RAZ135" s="129"/>
      <c r="RBA135" s="129"/>
      <c r="RBB135" s="129"/>
      <c r="RBC135" s="129"/>
      <c r="RBD135" s="129"/>
      <c r="RBE135" s="129"/>
      <c r="RBF135" s="129"/>
      <c r="RBG135" s="129"/>
      <c r="RBH135" s="129"/>
      <c r="RBI135" s="129"/>
      <c r="RBJ135" s="129"/>
      <c r="RBK135" s="129"/>
      <c r="RBL135" s="129"/>
      <c r="RBM135" s="129"/>
      <c r="RBN135" s="129"/>
      <c r="RBO135" s="129"/>
      <c r="RBP135" s="129"/>
      <c r="RBQ135" s="129"/>
      <c r="RBR135" s="129"/>
      <c r="RBS135" s="129"/>
      <c r="RBT135" s="129"/>
      <c r="RBU135" s="129"/>
      <c r="RBV135" s="129"/>
      <c r="RBW135" s="129"/>
      <c r="RBX135" s="129"/>
      <c r="RBY135" s="129"/>
      <c r="RBZ135" s="129"/>
      <c r="RCA135" s="129"/>
      <c r="RCB135" s="129"/>
      <c r="RCC135" s="129"/>
      <c r="RCD135" s="129"/>
      <c r="RCE135" s="129"/>
      <c r="RCF135" s="129"/>
      <c r="RCG135" s="129"/>
      <c r="RCH135" s="129"/>
      <c r="RCI135" s="129"/>
      <c r="RCJ135" s="129"/>
      <c r="RCK135" s="129"/>
      <c r="RCL135" s="129"/>
      <c r="RCM135" s="129"/>
      <c r="RCN135" s="129"/>
      <c r="RCO135" s="129"/>
      <c r="RCP135" s="129"/>
      <c r="RCQ135" s="129"/>
      <c r="RCR135" s="129"/>
      <c r="RCS135" s="129"/>
      <c r="RCT135" s="129"/>
      <c r="RCU135" s="129"/>
      <c r="RCV135" s="129"/>
      <c r="RCW135" s="129"/>
      <c r="RCX135" s="129"/>
      <c r="RCY135" s="129"/>
      <c r="RCZ135" s="129"/>
      <c r="RDA135" s="129"/>
      <c r="RDB135" s="129"/>
      <c r="RDC135" s="129"/>
      <c r="RDD135" s="129"/>
      <c r="RDE135" s="129"/>
      <c r="RDF135" s="129"/>
      <c r="RDG135" s="129"/>
      <c r="RDH135" s="129"/>
      <c r="RDI135" s="129"/>
      <c r="RDJ135" s="129"/>
      <c r="RDK135" s="129"/>
      <c r="RDL135" s="129"/>
      <c r="RDM135" s="129"/>
      <c r="RDN135" s="129"/>
      <c r="RDO135" s="129"/>
      <c r="RDP135" s="129"/>
      <c r="RDQ135" s="129"/>
      <c r="RDR135" s="129"/>
      <c r="RDS135" s="129"/>
      <c r="RDT135" s="129"/>
      <c r="RDU135" s="129"/>
      <c r="RDV135" s="129"/>
      <c r="RDW135" s="129"/>
      <c r="RDX135" s="129"/>
      <c r="RDY135" s="129"/>
      <c r="RDZ135" s="129"/>
      <c r="REA135" s="129"/>
      <c r="REB135" s="129"/>
      <c r="REC135" s="129"/>
      <c r="RED135" s="129"/>
      <c r="REE135" s="129"/>
      <c r="REF135" s="129"/>
      <c r="REG135" s="129"/>
      <c r="REH135" s="129"/>
      <c r="REI135" s="129"/>
      <c r="REJ135" s="129"/>
      <c r="REK135" s="129"/>
      <c r="REL135" s="129"/>
      <c r="REM135" s="129"/>
      <c r="REN135" s="129"/>
      <c r="REO135" s="129"/>
      <c r="REP135" s="129"/>
      <c r="REQ135" s="129"/>
      <c r="RER135" s="129"/>
      <c r="RES135" s="129"/>
      <c r="RET135" s="129"/>
      <c r="REU135" s="129"/>
      <c r="REV135" s="129"/>
      <c r="REW135" s="129"/>
      <c r="REX135" s="129"/>
      <c r="REY135" s="129"/>
      <c r="REZ135" s="129"/>
      <c r="RFA135" s="129"/>
      <c r="RFB135" s="129"/>
      <c r="RFC135" s="129"/>
      <c r="RFD135" s="129"/>
      <c r="RFE135" s="129"/>
      <c r="RFF135" s="129"/>
      <c r="RFG135" s="129"/>
      <c r="RFH135" s="129"/>
      <c r="RFI135" s="129"/>
      <c r="RFJ135" s="129"/>
      <c r="RFK135" s="129"/>
      <c r="RFL135" s="129"/>
      <c r="RFM135" s="129"/>
      <c r="RFN135" s="129"/>
      <c r="RFO135" s="129"/>
      <c r="RFP135" s="129"/>
      <c r="RFQ135" s="129"/>
      <c r="RFR135" s="129"/>
      <c r="RFS135" s="129"/>
      <c r="RFT135" s="129"/>
      <c r="RFU135" s="129"/>
      <c r="RFV135" s="129"/>
      <c r="RFW135" s="129"/>
      <c r="RFX135" s="129"/>
      <c r="RFY135" s="129"/>
      <c r="RFZ135" s="129"/>
      <c r="RGA135" s="129"/>
      <c r="RGB135" s="129"/>
      <c r="RGC135" s="129"/>
      <c r="RGD135" s="129"/>
      <c r="RGE135" s="129"/>
      <c r="RGF135" s="129"/>
      <c r="RGG135" s="129"/>
      <c r="RGH135" s="129"/>
      <c r="RGI135" s="129"/>
      <c r="RGJ135" s="129"/>
      <c r="RGK135" s="129"/>
      <c r="RGL135" s="129"/>
      <c r="RGM135" s="129"/>
      <c r="RGN135" s="129"/>
      <c r="RGO135" s="129"/>
      <c r="RGP135" s="129"/>
      <c r="RGQ135" s="129"/>
      <c r="RGR135" s="129"/>
      <c r="RGS135" s="129"/>
      <c r="RGT135" s="129"/>
      <c r="RGU135" s="129"/>
      <c r="RGV135" s="129"/>
      <c r="RGW135" s="129"/>
      <c r="RGX135" s="129"/>
      <c r="RGY135" s="129"/>
      <c r="RGZ135" s="129"/>
      <c r="RHA135" s="129"/>
      <c r="RHB135" s="129"/>
      <c r="RHC135" s="129"/>
      <c r="RHD135" s="129"/>
      <c r="RHE135" s="129"/>
      <c r="RHF135" s="129"/>
      <c r="RHG135" s="129"/>
      <c r="RHH135" s="129"/>
      <c r="RHI135" s="129"/>
      <c r="RHJ135" s="129"/>
      <c r="RHK135" s="129"/>
      <c r="RHL135" s="129"/>
      <c r="RHM135" s="129"/>
      <c r="RHN135" s="129"/>
      <c r="RHO135" s="129"/>
      <c r="RHP135" s="129"/>
      <c r="RHQ135" s="129"/>
      <c r="RHR135" s="129"/>
      <c r="RHS135" s="129"/>
      <c r="RHT135" s="129"/>
      <c r="RHU135" s="129"/>
      <c r="RHV135" s="129"/>
      <c r="RHW135" s="129"/>
      <c r="RHX135" s="129"/>
      <c r="RHY135" s="129"/>
      <c r="RHZ135" s="129"/>
      <c r="RIA135" s="129"/>
      <c r="RIB135" s="129"/>
      <c r="RIC135" s="129"/>
      <c r="RID135" s="129"/>
      <c r="RIE135" s="129"/>
      <c r="RIF135" s="129"/>
      <c r="RIG135" s="129"/>
      <c r="RIH135" s="129"/>
      <c r="RII135" s="129"/>
      <c r="RIJ135" s="129"/>
      <c r="RIK135" s="129"/>
      <c r="RIL135" s="129"/>
      <c r="RIM135" s="129"/>
      <c r="RIN135" s="129"/>
      <c r="RIO135" s="129"/>
      <c r="RIP135" s="129"/>
      <c r="RIQ135" s="129"/>
      <c r="RIR135" s="129"/>
      <c r="RIS135" s="129"/>
      <c r="RIT135" s="129"/>
      <c r="RIU135" s="129"/>
      <c r="RIV135" s="129"/>
      <c r="RIW135" s="129"/>
      <c r="RIX135" s="129"/>
      <c r="RIY135" s="129"/>
      <c r="RIZ135" s="129"/>
      <c r="RJA135" s="129"/>
      <c r="RJB135" s="129"/>
      <c r="RJC135" s="129"/>
      <c r="RJD135" s="129"/>
      <c r="RJE135" s="129"/>
      <c r="RJF135" s="129"/>
      <c r="RJG135" s="129"/>
      <c r="RJH135" s="129"/>
      <c r="RJI135" s="129"/>
      <c r="RJJ135" s="129"/>
      <c r="RJK135" s="129"/>
      <c r="RJL135" s="129"/>
      <c r="RJM135" s="129"/>
      <c r="RJN135" s="129"/>
      <c r="RJO135" s="129"/>
      <c r="RJP135" s="129"/>
      <c r="RJQ135" s="129"/>
      <c r="RJR135" s="129"/>
      <c r="RJS135" s="129"/>
      <c r="RJT135" s="129"/>
      <c r="RJU135" s="129"/>
      <c r="RJV135" s="129"/>
      <c r="RJW135" s="129"/>
      <c r="RJX135" s="129"/>
      <c r="RJY135" s="129"/>
      <c r="RJZ135" s="129"/>
      <c r="RKA135" s="129"/>
      <c r="RKB135" s="129"/>
      <c r="RKC135" s="129"/>
      <c r="RKD135" s="129"/>
      <c r="RKE135" s="129"/>
      <c r="RKF135" s="129"/>
      <c r="RKG135" s="129"/>
      <c r="RKH135" s="129"/>
      <c r="RKI135" s="129"/>
      <c r="RKJ135" s="129"/>
      <c r="RKK135" s="129"/>
      <c r="RKL135" s="129"/>
      <c r="RKM135" s="129"/>
      <c r="RKN135" s="129"/>
      <c r="RKO135" s="129"/>
      <c r="RKP135" s="129"/>
      <c r="RKQ135" s="129"/>
      <c r="RKR135" s="129"/>
      <c r="RKS135" s="129"/>
      <c r="RKT135" s="129"/>
      <c r="RKU135" s="129"/>
      <c r="RKV135" s="129"/>
      <c r="RKW135" s="129"/>
      <c r="RKX135" s="129"/>
      <c r="RKY135" s="129"/>
      <c r="RKZ135" s="129"/>
      <c r="RLA135" s="129"/>
      <c r="RLB135" s="129"/>
      <c r="RLC135" s="129"/>
      <c r="RLD135" s="129"/>
      <c r="RLE135" s="129"/>
      <c r="RLF135" s="129"/>
      <c r="RLG135" s="129"/>
      <c r="RLH135" s="129"/>
      <c r="RLI135" s="129"/>
      <c r="RLJ135" s="129"/>
      <c r="RLK135" s="129"/>
      <c r="RLL135" s="129"/>
      <c r="RLM135" s="129"/>
      <c r="RLN135" s="129"/>
      <c r="RLO135" s="129"/>
      <c r="RLP135" s="129"/>
      <c r="RLQ135" s="129"/>
      <c r="RLR135" s="129"/>
      <c r="RLS135" s="129"/>
      <c r="RLT135" s="129"/>
      <c r="RLU135" s="129"/>
      <c r="RLV135" s="129"/>
      <c r="RLW135" s="129"/>
      <c r="RLX135" s="129"/>
      <c r="RLY135" s="129"/>
      <c r="RLZ135" s="129"/>
      <c r="RMA135" s="129"/>
      <c r="RMB135" s="129"/>
      <c r="RMC135" s="129"/>
      <c r="RMD135" s="129"/>
      <c r="RME135" s="129"/>
      <c r="RMF135" s="129"/>
      <c r="RMG135" s="129"/>
      <c r="RMH135" s="129"/>
      <c r="RMI135" s="129"/>
      <c r="RMJ135" s="129"/>
      <c r="RMK135" s="129"/>
      <c r="RML135" s="129"/>
      <c r="RMM135" s="129"/>
      <c r="RMN135" s="129"/>
      <c r="RMO135" s="129"/>
      <c r="RMP135" s="129"/>
      <c r="RMQ135" s="129"/>
      <c r="RMR135" s="129"/>
      <c r="RMS135" s="129"/>
      <c r="RMT135" s="129"/>
      <c r="RMU135" s="129"/>
      <c r="RMV135" s="129"/>
      <c r="RMW135" s="129"/>
      <c r="RMX135" s="129"/>
      <c r="RMY135" s="129"/>
      <c r="RMZ135" s="129"/>
      <c r="RNA135" s="129"/>
      <c r="RNB135" s="129"/>
      <c r="RNC135" s="129"/>
      <c r="RND135" s="129"/>
      <c r="RNE135" s="129"/>
      <c r="RNF135" s="129"/>
      <c r="RNG135" s="129"/>
      <c r="RNH135" s="129"/>
      <c r="RNI135" s="129"/>
      <c r="RNJ135" s="129"/>
      <c r="RNK135" s="129"/>
      <c r="RNL135" s="129"/>
      <c r="RNM135" s="129"/>
      <c r="RNN135" s="129"/>
      <c r="RNO135" s="129"/>
      <c r="RNP135" s="129"/>
      <c r="RNQ135" s="129"/>
      <c r="RNR135" s="129"/>
      <c r="RNS135" s="129"/>
      <c r="RNT135" s="129"/>
      <c r="RNU135" s="129"/>
      <c r="RNV135" s="129"/>
      <c r="RNW135" s="129"/>
      <c r="RNX135" s="129"/>
      <c r="RNY135" s="129"/>
      <c r="RNZ135" s="129"/>
      <c r="ROA135" s="129"/>
      <c r="ROB135" s="129"/>
      <c r="ROC135" s="129"/>
      <c r="ROD135" s="129"/>
      <c r="ROE135" s="129"/>
      <c r="ROF135" s="129"/>
      <c r="ROG135" s="129"/>
      <c r="ROH135" s="129"/>
      <c r="ROI135" s="129"/>
      <c r="ROJ135" s="129"/>
      <c r="ROK135" s="129"/>
      <c r="ROL135" s="129"/>
      <c r="ROM135" s="129"/>
      <c r="RON135" s="129"/>
      <c r="ROO135" s="129"/>
      <c r="ROP135" s="129"/>
      <c r="ROQ135" s="129"/>
      <c r="ROR135" s="129"/>
      <c r="ROS135" s="129"/>
      <c r="ROT135" s="129"/>
      <c r="ROU135" s="129"/>
      <c r="ROV135" s="129"/>
      <c r="ROW135" s="129"/>
      <c r="ROX135" s="129"/>
      <c r="ROY135" s="129"/>
      <c r="ROZ135" s="129"/>
      <c r="RPA135" s="129"/>
      <c r="RPB135" s="129"/>
      <c r="RPC135" s="129"/>
      <c r="RPD135" s="129"/>
      <c r="RPE135" s="129"/>
      <c r="RPF135" s="129"/>
      <c r="RPG135" s="129"/>
      <c r="RPH135" s="129"/>
      <c r="RPI135" s="129"/>
      <c r="RPJ135" s="129"/>
      <c r="RPK135" s="129"/>
      <c r="RPL135" s="129"/>
      <c r="RPM135" s="129"/>
      <c r="RPN135" s="129"/>
      <c r="RPO135" s="129"/>
      <c r="RPP135" s="129"/>
      <c r="RPQ135" s="129"/>
      <c r="RPR135" s="129"/>
      <c r="RPS135" s="129"/>
      <c r="RPT135" s="129"/>
      <c r="RPU135" s="129"/>
      <c r="RPV135" s="129"/>
      <c r="RPW135" s="129"/>
      <c r="RPX135" s="129"/>
      <c r="RPY135" s="129"/>
      <c r="RPZ135" s="129"/>
      <c r="RQA135" s="129"/>
      <c r="RQB135" s="129"/>
      <c r="RQC135" s="129"/>
      <c r="RQD135" s="129"/>
      <c r="RQE135" s="129"/>
      <c r="RQF135" s="129"/>
      <c r="RQG135" s="129"/>
      <c r="RQH135" s="129"/>
      <c r="RQI135" s="129"/>
      <c r="RQJ135" s="129"/>
      <c r="RQK135" s="129"/>
      <c r="RQL135" s="129"/>
      <c r="RQM135" s="129"/>
      <c r="RQN135" s="129"/>
      <c r="RQO135" s="129"/>
      <c r="RQP135" s="129"/>
      <c r="RQQ135" s="129"/>
      <c r="RQR135" s="129"/>
      <c r="RQS135" s="129"/>
      <c r="RQT135" s="129"/>
      <c r="RQU135" s="129"/>
      <c r="RQV135" s="129"/>
      <c r="RQW135" s="129"/>
      <c r="RQX135" s="129"/>
      <c r="RQY135" s="129"/>
      <c r="RQZ135" s="129"/>
      <c r="RRA135" s="129"/>
      <c r="RRB135" s="129"/>
      <c r="RRC135" s="129"/>
      <c r="RRD135" s="129"/>
      <c r="RRE135" s="129"/>
      <c r="RRF135" s="129"/>
      <c r="RRG135" s="129"/>
      <c r="RRH135" s="129"/>
      <c r="RRI135" s="129"/>
      <c r="RRJ135" s="129"/>
      <c r="RRK135" s="129"/>
      <c r="RRL135" s="129"/>
      <c r="RRM135" s="129"/>
      <c r="RRN135" s="129"/>
      <c r="RRO135" s="129"/>
      <c r="RRP135" s="129"/>
      <c r="RRQ135" s="129"/>
      <c r="RRR135" s="129"/>
      <c r="RRS135" s="129"/>
      <c r="RRT135" s="129"/>
      <c r="RRU135" s="129"/>
      <c r="RRV135" s="129"/>
      <c r="RRW135" s="129"/>
      <c r="RRX135" s="129"/>
      <c r="RRY135" s="129"/>
      <c r="RRZ135" s="129"/>
      <c r="RSA135" s="129"/>
      <c r="RSB135" s="129"/>
      <c r="RSC135" s="129"/>
      <c r="RSD135" s="129"/>
      <c r="RSE135" s="129"/>
      <c r="RSF135" s="129"/>
      <c r="RSG135" s="129"/>
      <c r="RSH135" s="129"/>
      <c r="RSI135" s="129"/>
      <c r="RSJ135" s="129"/>
      <c r="RSK135" s="129"/>
      <c r="RSL135" s="129"/>
      <c r="RSM135" s="129"/>
      <c r="RSN135" s="129"/>
      <c r="RSO135" s="129"/>
      <c r="RSP135" s="129"/>
      <c r="RSQ135" s="129"/>
      <c r="RSR135" s="129"/>
      <c r="RSS135" s="129"/>
      <c r="RST135" s="129"/>
      <c r="RSU135" s="129"/>
      <c r="RSV135" s="129"/>
      <c r="RSW135" s="129"/>
      <c r="RSX135" s="129"/>
      <c r="RSY135" s="129"/>
      <c r="RSZ135" s="129"/>
      <c r="RTA135" s="129"/>
      <c r="RTB135" s="129"/>
      <c r="RTC135" s="129"/>
      <c r="RTD135" s="129"/>
      <c r="RTE135" s="129"/>
      <c r="RTF135" s="129"/>
      <c r="RTG135" s="129"/>
      <c r="RTH135" s="129"/>
      <c r="RTI135" s="129"/>
      <c r="RTJ135" s="129"/>
      <c r="RTK135" s="129"/>
      <c r="RTL135" s="129"/>
      <c r="RTM135" s="129"/>
      <c r="RTN135" s="129"/>
      <c r="RTO135" s="129"/>
      <c r="RTP135" s="129"/>
      <c r="RTQ135" s="129"/>
      <c r="RTR135" s="129"/>
      <c r="RTS135" s="129"/>
      <c r="RTT135" s="129"/>
      <c r="RTU135" s="129"/>
      <c r="RTV135" s="129"/>
      <c r="RTW135" s="129"/>
      <c r="RTX135" s="129"/>
      <c r="RTY135" s="129"/>
      <c r="RTZ135" s="129"/>
      <c r="RUA135" s="129"/>
      <c r="RUB135" s="129"/>
      <c r="RUC135" s="129"/>
      <c r="RUD135" s="129"/>
      <c r="RUE135" s="129"/>
      <c r="RUF135" s="129"/>
      <c r="RUG135" s="129"/>
      <c r="RUH135" s="129"/>
      <c r="RUI135" s="129"/>
      <c r="RUJ135" s="129"/>
      <c r="RUK135" s="129"/>
      <c r="RUL135" s="129"/>
      <c r="RUM135" s="129"/>
      <c r="RUN135" s="129"/>
      <c r="RUO135" s="129"/>
      <c r="RUP135" s="129"/>
      <c r="RUQ135" s="129"/>
      <c r="RUR135" s="129"/>
      <c r="RUS135" s="129"/>
      <c r="RUT135" s="129"/>
      <c r="RUU135" s="129"/>
      <c r="RUV135" s="129"/>
      <c r="RUW135" s="129"/>
      <c r="RUX135" s="129"/>
      <c r="RUY135" s="129"/>
      <c r="RUZ135" s="129"/>
      <c r="RVA135" s="129"/>
      <c r="RVB135" s="129"/>
      <c r="RVC135" s="129"/>
      <c r="RVD135" s="129"/>
      <c r="RVE135" s="129"/>
      <c r="RVF135" s="129"/>
      <c r="RVG135" s="129"/>
      <c r="RVH135" s="129"/>
      <c r="RVI135" s="129"/>
      <c r="RVJ135" s="129"/>
      <c r="RVK135" s="129"/>
      <c r="RVL135" s="129"/>
      <c r="RVM135" s="129"/>
      <c r="RVN135" s="129"/>
      <c r="RVO135" s="129"/>
      <c r="RVP135" s="129"/>
      <c r="RVQ135" s="129"/>
      <c r="RVR135" s="129"/>
      <c r="RVS135" s="129"/>
      <c r="RVT135" s="129"/>
      <c r="RVU135" s="129"/>
      <c r="RVV135" s="129"/>
      <c r="RVW135" s="129"/>
      <c r="RVX135" s="129"/>
      <c r="RVY135" s="129"/>
      <c r="RVZ135" s="129"/>
      <c r="RWA135" s="129"/>
      <c r="RWB135" s="129"/>
      <c r="RWC135" s="129"/>
      <c r="RWD135" s="129"/>
      <c r="RWE135" s="129"/>
      <c r="RWF135" s="129"/>
      <c r="RWG135" s="129"/>
      <c r="RWH135" s="129"/>
      <c r="RWI135" s="129"/>
      <c r="RWJ135" s="129"/>
      <c r="RWK135" s="129"/>
      <c r="RWL135" s="129"/>
      <c r="RWM135" s="129"/>
      <c r="RWN135" s="129"/>
      <c r="RWO135" s="129"/>
      <c r="RWP135" s="129"/>
      <c r="RWQ135" s="129"/>
      <c r="RWR135" s="129"/>
      <c r="RWS135" s="129"/>
      <c r="RWT135" s="129"/>
      <c r="RWU135" s="129"/>
      <c r="RWV135" s="129"/>
      <c r="RWW135" s="129"/>
      <c r="RWX135" s="129"/>
      <c r="RWY135" s="129"/>
      <c r="RWZ135" s="129"/>
      <c r="RXA135" s="129"/>
      <c r="RXB135" s="129"/>
      <c r="RXC135" s="129"/>
      <c r="RXD135" s="129"/>
      <c r="RXE135" s="129"/>
      <c r="RXF135" s="129"/>
      <c r="RXG135" s="129"/>
      <c r="RXH135" s="129"/>
      <c r="RXI135" s="129"/>
      <c r="RXJ135" s="129"/>
      <c r="RXK135" s="129"/>
      <c r="RXL135" s="129"/>
      <c r="RXM135" s="129"/>
      <c r="RXN135" s="129"/>
      <c r="RXO135" s="129"/>
      <c r="RXP135" s="129"/>
      <c r="RXQ135" s="129"/>
      <c r="RXR135" s="129"/>
      <c r="RXS135" s="129"/>
      <c r="RXT135" s="129"/>
      <c r="RXU135" s="129"/>
      <c r="RXV135" s="129"/>
      <c r="RXW135" s="129"/>
      <c r="RXX135" s="129"/>
      <c r="RXY135" s="129"/>
      <c r="RXZ135" s="129"/>
      <c r="RYA135" s="129"/>
      <c r="RYB135" s="129"/>
      <c r="RYC135" s="129"/>
      <c r="RYD135" s="129"/>
      <c r="RYE135" s="129"/>
      <c r="RYF135" s="129"/>
      <c r="RYG135" s="129"/>
      <c r="RYH135" s="129"/>
      <c r="RYI135" s="129"/>
      <c r="RYJ135" s="129"/>
      <c r="RYK135" s="129"/>
      <c r="RYL135" s="129"/>
      <c r="RYM135" s="129"/>
      <c r="RYN135" s="129"/>
      <c r="RYO135" s="129"/>
      <c r="RYP135" s="129"/>
      <c r="RYQ135" s="129"/>
      <c r="RYR135" s="129"/>
      <c r="RYS135" s="129"/>
      <c r="RYT135" s="129"/>
      <c r="RYU135" s="129"/>
      <c r="RYV135" s="129"/>
      <c r="RYW135" s="129"/>
      <c r="RYX135" s="129"/>
      <c r="RYY135" s="129"/>
      <c r="RYZ135" s="129"/>
      <c r="RZA135" s="129"/>
      <c r="RZB135" s="129"/>
      <c r="RZC135" s="129"/>
      <c r="RZD135" s="129"/>
      <c r="RZE135" s="129"/>
      <c r="RZF135" s="129"/>
      <c r="RZG135" s="129"/>
      <c r="RZH135" s="129"/>
      <c r="RZI135" s="129"/>
      <c r="RZJ135" s="129"/>
      <c r="RZK135" s="129"/>
      <c r="RZL135" s="129"/>
      <c r="RZM135" s="129"/>
      <c r="RZN135" s="129"/>
      <c r="RZO135" s="129"/>
      <c r="RZP135" s="129"/>
      <c r="RZQ135" s="129"/>
      <c r="RZR135" s="129"/>
      <c r="RZS135" s="129"/>
      <c r="RZT135" s="129"/>
      <c r="RZU135" s="129"/>
      <c r="RZV135" s="129"/>
      <c r="RZW135" s="129"/>
      <c r="RZX135" s="129"/>
      <c r="RZY135" s="129"/>
      <c r="RZZ135" s="129"/>
      <c r="SAA135" s="129"/>
      <c r="SAB135" s="129"/>
      <c r="SAC135" s="129"/>
      <c r="SAD135" s="129"/>
      <c r="SAE135" s="129"/>
      <c r="SAF135" s="129"/>
      <c r="SAG135" s="129"/>
      <c r="SAH135" s="129"/>
      <c r="SAI135" s="129"/>
      <c r="SAJ135" s="129"/>
      <c r="SAK135" s="129"/>
      <c r="SAL135" s="129"/>
      <c r="SAM135" s="129"/>
      <c r="SAN135" s="129"/>
      <c r="SAO135" s="129"/>
      <c r="SAP135" s="129"/>
      <c r="SAQ135" s="129"/>
      <c r="SAR135" s="129"/>
      <c r="SAS135" s="129"/>
      <c r="SAT135" s="129"/>
      <c r="SAU135" s="129"/>
      <c r="SAV135" s="129"/>
      <c r="SAW135" s="129"/>
      <c r="SAX135" s="129"/>
      <c r="SAY135" s="129"/>
      <c r="SAZ135" s="129"/>
      <c r="SBA135" s="129"/>
      <c r="SBB135" s="129"/>
      <c r="SBC135" s="129"/>
      <c r="SBD135" s="129"/>
      <c r="SBE135" s="129"/>
      <c r="SBF135" s="129"/>
      <c r="SBG135" s="129"/>
      <c r="SBH135" s="129"/>
      <c r="SBI135" s="129"/>
      <c r="SBJ135" s="129"/>
      <c r="SBK135" s="129"/>
      <c r="SBL135" s="129"/>
      <c r="SBM135" s="129"/>
      <c r="SBN135" s="129"/>
      <c r="SBO135" s="129"/>
      <c r="SBP135" s="129"/>
      <c r="SBQ135" s="129"/>
      <c r="SBR135" s="129"/>
      <c r="SBS135" s="129"/>
      <c r="SBT135" s="129"/>
      <c r="SBU135" s="129"/>
      <c r="SBV135" s="129"/>
      <c r="SBW135" s="129"/>
      <c r="SBX135" s="129"/>
      <c r="SBY135" s="129"/>
      <c r="SBZ135" s="129"/>
      <c r="SCA135" s="129"/>
      <c r="SCB135" s="129"/>
      <c r="SCC135" s="129"/>
      <c r="SCD135" s="129"/>
      <c r="SCE135" s="129"/>
      <c r="SCF135" s="129"/>
      <c r="SCG135" s="129"/>
      <c r="SCH135" s="129"/>
      <c r="SCI135" s="129"/>
      <c r="SCJ135" s="129"/>
      <c r="SCK135" s="129"/>
      <c r="SCL135" s="129"/>
      <c r="SCM135" s="129"/>
      <c r="SCN135" s="129"/>
      <c r="SCO135" s="129"/>
      <c r="SCP135" s="129"/>
      <c r="SCQ135" s="129"/>
      <c r="SCR135" s="129"/>
      <c r="SCS135" s="129"/>
      <c r="SCT135" s="129"/>
      <c r="SCU135" s="129"/>
      <c r="SCV135" s="129"/>
      <c r="SCW135" s="129"/>
      <c r="SCX135" s="129"/>
      <c r="SCY135" s="129"/>
      <c r="SCZ135" s="129"/>
      <c r="SDA135" s="129"/>
      <c r="SDB135" s="129"/>
      <c r="SDC135" s="129"/>
      <c r="SDD135" s="129"/>
      <c r="SDE135" s="129"/>
      <c r="SDF135" s="129"/>
      <c r="SDG135" s="129"/>
      <c r="SDH135" s="129"/>
      <c r="SDI135" s="129"/>
      <c r="SDJ135" s="129"/>
      <c r="SDK135" s="129"/>
      <c r="SDL135" s="129"/>
      <c r="SDM135" s="129"/>
      <c r="SDN135" s="129"/>
      <c r="SDO135" s="129"/>
      <c r="SDP135" s="129"/>
      <c r="SDQ135" s="129"/>
      <c r="SDR135" s="129"/>
      <c r="SDS135" s="129"/>
      <c r="SDT135" s="129"/>
      <c r="SDU135" s="129"/>
      <c r="SDV135" s="129"/>
      <c r="SDW135" s="129"/>
      <c r="SDX135" s="129"/>
      <c r="SDY135" s="129"/>
      <c r="SDZ135" s="129"/>
      <c r="SEA135" s="129"/>
      <c r="SEB135" s="129"/>
      <c r="SEC135" s="129"/>
      <c r="SED135" s="129"/>
      <c r="SEE135" s="129"/>
      <c r="SEF135" s="129"/>
      <c r="SEG135" s="129"/>
      <c r="SEH135" s="129"/>
      <c r="SEI135" s="129"/>
      <c r="SEJ135" s="129"/>
      <c r="SEK135" s="129"/>
      <c r="SEL135" s="129"/>
      <c r="SEM135" s="129"/>
      <c r="SEN135" s="129"/>
      <c r="SEO135" s="129"/>
      <c r="SEP135" s="129"/>
      <c r="SEQ135" s="129"/>
      <c r="SER135" s="129"/>
      <c r="SES135" s="129"/>
      <c r="SET135" s="129"/>
      <c r="SEU135" s="129"/>
      <c r="SEV135" s="129"/>
      <c r="SEW135" s="129"/>
      <c r="SEX135" s="129"/>
      <c r="SEY135" s="129"/>
      <c r="SEZ135" s="129"/>
      <c r="SFA135" s="129"/>
      <c r="SFB135" s="129"/>
      <c r="SFC135" s="129"/>
      <c r="SFD135" s="129"/>
      <c r="SFE135" s="129"/>
      <c r="SFF135" s="129"/>
      <c r="SFG135" s="129"/>
      <c r="SFH135" s="129"/>
      <c r="SFI135" s="129"/>
      <c r="SFJ135" s="129"/>
      <c r="SFK135" s="129"/>
      <c r="SFL135" s="129"/>
      <c r="SFM135" s="129"/>
      <c r="SFN135" s="129"/>
      <c r="SFO135" s="129"/>
      <c r="SFP135" s="129"/>
      <c r="SFQ135" s="129"/>
      <c r="SFR135" s="129"/>
      <c r="SFS135" s="129"/>
      <c r="SFT135" s="129"/>
      <c r="SFU135" s="129"/>
      <c r="SFV135" s="129"/>
      <c r="SFW135" s="129"/>
      <c r="SFX135" s="129"/>
      <c r="SFY135" s="129"/>
      <c r="SFZ135" s="129"/>
      <c r="SGA135" s="129"/>
      <c r="SGB135" s="129"/>
      <c r="SGC135" s="129"/>
      <c r="SGD135" s="129"/>
      <c r="SGE135" s="129"/>
      <c r="SGF135" s="129"/>
      <c r="SGG135" s="129"/>
      <c r="SGH135" s="129"/>
      <c r="SGI135" s="129"/>
      <c r="SGJ135" s="129"/>
      <c r="SGK135" s="129"/>
      <c r="SGL135" s="129"/>
      <c r="SGM135" s="129"/>
      <c r="SGN135" s="129"/>
      <c r="SGO135" s="129"/>
      <c r="SGP135" s="129"/>
      <c r="SGQ135" s="129"/>
      <c r="SGR135" s="129"/>
      <c r="SGS135" s="129"/>
      <c r="SGT135" s="129"/>
      <c r="SGU135" s="129"/>
      <c r="SGV135" s="129"/>
      <c r="SGW135" s="129"/>
      <c r="SGX135" s="129"/>
      <c r="SGY135" s="129"/>
      <c r="SGZ135" s="129"/>
      <c r="SHA135" s="129"/>
      <c r="SHB135" s="129"/>
      <c r="SHC135" s="129"/>
      <c r="SHD135" s="129"/>
      <c r="SHE135" s="129"/>
      <c r="SHF135" s="129"/>
      <c r="SHG135" s="129"/>
      <c r="SHH135" s="129"/>
      <c r="SHI135" s="129"/>
      <c r="SHJ135" s="129"/>
      <c r="SHK135" s="129"/>
      <c r="SHL135" s="129"/>
      <c r="SHM135" s="129"/>
      <c r="SHN135" s="129"/>
      <c r="SHO135" s="129"/>
      <c r="SHP135" s="129"/>
      <c r="SHQ135" s="129"/>
      <c r="SHR135" s="129"/>
      <c r="SHS135" s="129"/>
      <c r="SHT135" s="129"/>
      <c r="SHU135" s="129"/>
      <c r="SHV135" s="129"/>
      <c r="SHW135" s="129"/>
      <c r="SHX135" s="129"/>
      <c r="SHY135" s="129"/>
      <c r="SHZ135" s="129"/>
      <c r="SIA135" s="129"/>
      <c r="SIB135" s="129"/>
      <c r="SIC135" s="129"/>
      <c r="SID135" s="129"/>
      <c r="SIE135" s="129"/>
      <c r="SIF135" s="129"/>
      <c r="SIG135" s="129"/>
      <c r="SIH135" s="129"/>
      <c r="SII135" s="129"/>
      <c r="SIJ135" s="129"/>
      <c r="SIK135" s="129"/>
      <c r="SIL135" s="129"/>
      <c r="SIM135" s="129"/>
      <c r="SIN135" s="129"/>
      <c r="SIO135" s="129"/>
      <c r="SIP135" s="129"/>
      <c r="SIQ135" s="129"/>
      <c r="SIR135" s="129"/>
      <c r="SIS135" s="129"/>
      <c r="SIT135" s="129"/>
      <c r="SIU135" s="129"/>
      <c r="SIV135" s="129"/>
      <c r="SIW135" s="129"/>
      <c r="SIX135" s="129"/>
      <c r="SIY135" s="129"/>
      <c r="SIZ135" s="129"/>
      <c r="SJA135" s="129"/>
      <c r="SJB135" s="129"/>
      <c r="SJC135" s="129"/>
      <c r="SJD135" s="129"/>
      <c r="SJE135" s="129"/>
      <c r="SJF135" s="129"/>
      <c r="SJG135" s="129"/>
      <c r="SJH135" s="129"/>
      <c r="SJI135" s="129"/>
      <c r="SJJ135" s="129"/>
      <c r="SJK135" s="129"/>
      <c r="SJL135" s="129"/>
      <c r="SJM135" s="129"/>
      <c r="SJN135" s="129"/>
      <c r="SJO135" s="129"/>
      <c r="SJP135" s="129"/>
      <c r="SJQ135" s="129"/>
      <c r="SJR135" s="129"/>
      <c r="SJS135" s="129"/>
      <c r="SJT135" s="129"/>
      <c r="SJU135" s="129"/>
      <c r="SJV135" s="129"/>
      <c r="SJW135" s="129"/>
      <c r="SJX135" s="129"/>
      <c r="SJY135" s="129"/>
      <c r="SJZ135" s="129"/>
      <c r="SKA135" s="129"/>
      <c r="SKB135" s="129"/>
      <c r="SKC135" s="129"/>
      <c r="SKD135" s="129"/>
      <c r="SKE135" s="129"/>
      <c r="SKF135" s="129"/>
      <c r="SKG135" s="129"/>
      <c r="SKH135" s="129"/>
      <c r="SKI135" s="129"/>
      <c r="SKJ135" s="129"/>
      <c r="SKK135" s="129"/>
      <c r="SKL135" s="129"/>
      <c r="SKM135" s="129"/>
      <c r="SKN135" s="129"/>
      <c r="SKO135" s="129"/>
      <c r="SKP135" s="129"/>
      <c r="SKQ135" s="129"/>
      <c r="SKR135" s="129"/>
      <c r="SKS135" s="129"/>
      <c r="SKT135" s="129"/>
      <c r="SKU135" s="129"/>
      <c r="SKV135" s="129"/>
      <c r="SKW135" s="129"/>
      <c r="SKX135" s="129"/>
      <c r="SKY135" s="129"/>
      <c r="SKZ135" s="129"/>
      <c r="SLA135" s="129"/>
      <c r="SLB135" s="129"/>
      <c r="SLC135" s="129"/>
      <c r="SLD135" s="129"/>
      <c r="SLE135" s="129"/>
      <c r="SLF135" s="129"/>
      <c r="SLG135" s="129"/>
      <c r="SLH135" s="129"/>
      <c r="SLI135" s="129"/>
      <c r="SLJ135" s="129"/>
      <c r="SLK135" s="129"/>
      <c r="SLL135" s="129"/>
      <c r="SLM135" s="129"/>
      <c r="SLN135" s="129"/>
      <c r="SLO135" s="129"/>
      <c r="SLP135" s="129"/>
      <c r="SLQ135" s="129"/>
      <c r="SLR135" s="129"/>
      <c r="SLS135" s="129"/>
      <c r="SLT135" s="129"/>
      <c r="SLU135" s="129"/>
      <c r="SLV135" s="129"/>
      <c r="SLW135" s="129"/>
      <c r="SLX135" s="129"/>
      <c r="SLY135" s="129"/>
      <c r="SLZ135" s="129"/>
      <c r="SMA135" s="129"/>
      <c r="SMB135" s="129"/>
      <c r="SMC135" s="129"/>
      <c r="SMD135" s="129"/>
      <c r="SME135" s="129"/>
      <c r="SMF135" s="129"/>
      <c r="SMG135" s="129"/>
      <c r="SMH135" s="129"/>
      <c r="SMI135" s="129"/>
      <c r="SMJ135" s="129"/>
      <c r="SMK135" s="129"/>
      <c r="SML135" s="129"/>
      <c r="SMM135" s="129"/>
      <c r="SMN135" s="129"/>
      <c r="SMO135" s="129"/>
      <c r="SMP135" s="129"/>
      <c r="SMQ135" s="129"/>
      <c r="SMR135" s="129"/>
      <c r="SMS135" s="129"/>
      <c r="SMT135" s="129"/>
      <c r="SMU135" s="129"/>
      <c r="SMV135" s="129"/>
      <c r="SMW135" s="129"/>
      <c r="SMX135" s="129"/>
      <c r="SMY135" s="129"/>
      <c r="SMZ135" s="129"/>
      <c r="SNA135" s="129"/>
      <c r="SNB135" s="129"/>
      <c r="SNC135" s="129"/>
      <c r="SND135" s="129"/>
      <c r="SNE135" s="129"/>
      <c r="SNF135" s="129"/>
      <c r="SNG135" s="129"/>
      <c r="SNH135" s="129"/>
      <c r="SNI135" s="129"/>
      <c r="SNJ135" s="129"/>
      <c r="SNK135" s="129"/>
      <c r="SNL135" s="129"/>
      <c r="SNM135" s="129"/>
      <c r="SNN135" s="129"/>
      <c r="SNO135" s="129"/>
      <c r="SNP135" s="129"/>
      <c r="SNQ135" s="129"/>
      <c r="SNR135" s="129"/>
      <c r="SNS135" s="129"/>
      <c r="SNT135" s="129"/>
      <c r="SNU135" s="129"/>
      <c r="SNV135" s="129"/>
      <c r="SNW135" s="129"/>
      <c r="SNX135" s="129"/>
      <c r="SNY135" s="129"/>
      <c r="SNZ135" s="129"/>
      <c r="SOA135" s="129"/>
      <c r="SOB135" s="129"/>
      <c r="SOC135" s="129"/>
      <c r="SOD135" s="129"/>
      <c r="SOE135" s="129"/>
      <c r="SOF135" s="129"/>
      <c r="SOG135" s="129"/>
      <c r="SOH135" s="129"/>
      <c r="SOI135" s="129"/>
      <c r="SOJ135" s="129"/>
      <c r="SOK135" s="129"/>
      <c r="SOL135" s="129"/>
      <c r="SOM135" s="129"/>
      <c r="SON135" s="129"/>
      <c r="SOO135" s="129"/>
      <c r="SOP135" s="129"/>
      <c r="SOQ135" s="129"/>
      <c r="SOR135" s="129"/>
      <c r="SOS135" s="129"/>
      <c r="SOT135" s="129"/>
      <c r="SOU135" s="129"/>
      <c r="SOV135" s="129"/>
      <c r="SOW135" s="129"/>
      <c r="SOX135" s="129"/>
      <c r="SOY135" s="129"/>
      <c r="SOZ135" s="129"/>
      <c r="SPA135" s="129"/>
      <c r="SPB135" s="129"/>
      <c r="SPC135" s="129"/>
      <c r="SPD135" s="129"/>
      <c r="SPE135" s="129"/>
      <c r="SPF135" s="129"/>
      <c r="SPG135" s="129"/>
      <c r="SPH135" s="129"/>
      <c r="SPI135" s="129"/>
      <c r="SPJ135" s="129"/>
      <c r="SPK135" s="129"/>
      <c r="SPL135" s="129"/>
      <c r="SPM135" s="129"/>
      <c r="SPN135" s="129"/>
      <c r="SPO135" s="129"/>
      <c r="SPP135" s="129"/>
      <c r="SPQ135" s="129"/>
      <c r="SPR135" s="129"/>
      <c r="SPS135" s="129"/>
      <c r="SPT135" s="129"/>
      <c r="SPU135" s="129"/>
      <c r="SPV135" s="129"/>
      <c r="SPW135" s="129"/>
      <c r="SPX135" s="129"/>
      <c r="SPY135" s="129"/>
      <c r="SPZ135" s="129"/>
      <c r="SQA135" s="129"/>
      <c r="SQB135" s="129"/>
      <c r="SQC135" s="129"/>
      <c r="SQD135" s="129"/>
      <c r="SQE135" s="129"/>
      <c r="SQF135" s="129"/>
      <c r="SQG135" s="129"/>
      <c r="SQH135" s="129"/>
      <c r="SQI135" s="129"/>
      <c r="SQJ135" s="129"/>
      <c r="SQK135" s="129"/>
      <c r="SQL135" s="129"/>
      <c r="SQM135" s="129"/>
      <c r="SQN135" s="129"/>
      <c r="SQO135" s="129"/>
      <c r="SQP135" s="129"/>
      <c r="SQQ135" s="129"/>
      <c r="SQR135" s="129"/>
      <c r="SQS135" s="129"/>
      <c r="SQT135" s="129"/>
      <c r="SQU135" s="129"/>
      <c r="SQV135" s="129"/>
      <c r="SQW135" s="129"/>
      <c r="SQX135" s="129"/>
      <c r="SQY135" s="129"/>
      <c r="SQZ135" s="129"/>
      <c r="SRA135" s="129"/>
      <c r="SRB135" s="129"/>
      <c r="SRC135" s="129"/>
      <c r="SRD135" s="129"/>
      <c r="SRE135" s="129"/>
      <c r="SRF135" s="129"/>
      <c r="SRG135" s="129"/>
      <c r="SRH135" s="129"/>
      <c r="SRI135" s="129"/>
      <c r="SRJ135" s="129"/>
      <c r="SRK135" s="129"/>
      <c r="SRL135" s="129"/>
      <c r="SRM135" s="129"/>
      <c r="SRN135" s="129"/>
      <c r="SRO135" s="129"/>
      <c r="SRP135" s="129"/>
      <c r="SRQ135" s="129"/>
      <c r="SRR135" s="129"/>
      <c r="SRS135" s="129"/>
      <c r="SRT135" s="129"/>
      <c r="SRU135" s="129"/>
      <c r="SRV135" s="129"/>
      <c r="SRW135" s="129"/>
      <c r="SRX135" s="129"/>
      <c r="SRY135" s="129"/>
      <c r="SRZ135" s="129"/>
      <c r="SSA135" s="129"/>
      <c r="SSB135" s="129"/>
      <c r="SSC135" s="129"/>
      <c r="SSD135" s="129"/>
      <c r="SSE135" s="129"/>
      <c r="SSF135" s="129"/>
      <c r="SSG135" s="129"/>
      <c r="SSH135" s="129"/>
      <c r="SSI135" s="129"/>
      <c r="SSJ135" s="129"/>
      <c r="SSK135" s="129"/>
      <c r="SSL135" s="129"/>
      <c r="SSM135" s="129"/>
      <c r="SSN135" s="129"/>
      <c r="SSO135" s="129"/>
      <c r="SSP135" s="129"/>
      <c r="SSQ135" s="129"/>
      <c r="SSR135" s="129"/>
      <c r="SSS135" s="129"/>
      <c r="SST135" s="129"/>
      <c r="SSU135" s="129"/>
      <c r="SSV135" s="129"/>
      <c r="SSW135" s="129"/>
      <c r="SSX135" s="129"/>
      <c r="SSY135" s="129"/>
      <c r="SSZ135" s="129"/>
      <c r="STA135" s="129"/>
      <c r="STB135" s="129"/>
      <c r="STC135" s="129"/>
      <c r="STD135" s="129"/>
      <c r="STE135" s="129"/>
      <c r="STF135" s="129"/>
      <c r="STG135" s="129"/>
      <c r="STH135" s="129"/>
      <c r="STI135" s="129"/>
      <c r="STJ135" s="129"/>
      <c r="STK135" s="129"/>
      <c r="STL135" s="129"/>
      <c r="STM135" s="129"/>
      <c r="STN135" s="129"/>
      <c r="STO135" s="129"/>
      <c r="STP135" s="129"/>
      <c r="STQ135" s="129"/>
      <c r="STR135" s="129"/>
      <c r="STS135" s="129"/>
      <c r="STT135" s="129"/>
      <c r="STU135" s="129"/>
      <c r="STV135" s="129"/>
      <c r="STW135" s="129"/>
      <c r="STX135" s="129"/>
      <c r="STY135" s="129"/>
      <c r="STZ135" s="129"/>
      <c r="SUA135" s="129"/>
      <c r="SUB135" s="129"/>
      <c r="SUC135" s="129"/>
      <c r="SUD135" s="129"/>
      <c r="SUE135" s="129"/>
      <c r="SUF135" s="129"/>
      <c r="SUG135" s="129"/>
      <c r="SUH135" s="129"/>
      <c r="SUI135" s="129"/>
      <c r="SUJ135" s="129"/>
      <c r="SUK135" s="129"/>
      <c r="SUL135" s="129"/>
      <c r="SUM135" s="129"/>
      <c r="SUN135" s="129"/>
      <c r="SUO135" s="129"/>
      <c r="SUP135" s="129"/>
      <c r="SUQ135" s="129"/>
      <c r="SUR135" s="129"/>
      <c r="SUS135" s="129"/>
      <c r="SUT135" s="129"/>
      <c r="SUU135" s="129"/>
      <c r="SUV135" s="129"/>
      <c r="SUW135" s="129"/>
      <c r="SUX135" s="129"/>
      <c r="SUY135" s="129"/>
      <c r="SUZ135" s="129"/>
      <c r="SVA135" s="129"/>
      <c r="SVB135" s="129"/>
      <c r="SVC135" s="129"/>
      <c r="SVD135" s="129"/>
      <c r="SVE135" s="129"/>
      <c r="SVF135" s="129"/>
      <c r="SVG135" s="129"/>
      <c r="SVH135" s="129"/>
      <c r="SVI135" s="129"/>
      <c r="SVJ135" s="129"/>
      <c r="SVK135" s="129"/>
      <c r="SVL135" s="129"/>
      <c r="SVM135" s="129"/>
      <c r="SVN135" s="129"/>
      <c r="SVO135" s="129"/>
      <c r="SVP135" s="129"/>
      <c r="SVQ135" s="129"/>
      <c r="SVR135" s="129"/>
      <c r="SVS135" s="129"/>
      <c r="SVT135" s="129"/>
      <c r="SVU135" s="129"/>
      <c r="SVV135" s="129"/>
      <c r="SVW135" s="129"/>
      <c r="SVX135" s="129"/>
      <c r="SVY135" s="129"/>
      <c r="SVZ135" s="129"/>
      <c r="SWA135" s="129"/>
      <c r="SWB135" s="129"/>
      <c r="SWC135" s="129"/>
      <c r="SWD135" s="129"/>
      <c r="SWE135" s="129"/>
      <c r="SWF135" s="129"/>
      <c r="SWG135" s="129"/>
      <c r="SWH135" s="129"/>
      <c r="SWI135" s="129"/>
      <c r="SWJ135" s="129"/>
      <c r="SWK135" s="129"/>
      <c r="SWL135" s="129"/>
      <c r="SWM135" s="129"/>
      <c r="SWN135" s="129"/>
      <c r="SWO135" s="129"/>
      <c r="SWP135" s="129"/>
      <c r="SWQ135" s="129"/>
      <c r="SWR135" s="129"/>
      <c r="SWS135" s="129"/>
      <c r="SWT135" s="129"/>
      <c r="SWU135" s="129"/>
      <c r="SWV135" s="129"/>
      <c r="SWW135" s="129"/>
      <c r="SWX135" s="129"/>
      <c r="SWY135" s="129"/>
      <c r="SWZ135" s="129"/>
      <c r="SXA135" s="129"/>
      <c r="SXB135" s="129"/>
      <c r="SXC135" s="129"/>
      <c r="SXD135" s="129"/>
      <c r="SXE135" s="129"/>
      <c r="SXF135" s="129"/>
      <c r="SXG135" s="129"/>
      <c r="SXH135" s="129"/>
      <c r="SXI135" s="129"/>
      <c r="SXJ135" s="129"/>
      <c r="SXK135" s="129"/>
      <c r="SXL135" s="129"/>
      <c r="SXM135" s="129"/>
      <c r="SXN135" s="129"/>
      <c r="SXO135" s="129"/>
      <c r="SXP135" s="129"/>
      <c r="SXQ135" s="129"/>
      <c r="SXR135" s="129"/>
      <c r="SXS135" s="129"/>
      <c r="SXT135" s="129"/>
      <c r="SXU135" s="129"/>
      <c r="SXV135" s="129"/>
      <c r="SXW135" s="129"/>
      <c r="SXX135" s="129"/>
      <c r="SXY135" s="129"/>
      <c r="SXZ135" s="129"/>
      <c r="SYA135" s="129"/>
      <c r="SYB135" s="129"/>
      <c r="SYC135" s="129"/>
      <c r="SYD135" s="129"/>
      <c r="SYE135" s="129"/>
      <c r="SYF135" s="129"/>
      <c r="SYG135" s="129"/>
      <c r="SYH135" s="129"/>
      <c r="SYI135" s="129"/>
      <c r="SYJ135" s="129"/>
      <c r="SYK135" s="129"/>
      <c r="SYL135" s="129"/>
      <c r="SYM135" s="129"/>
      <c r="SYN135" s="129"/>
      <c r="SYO135" s="129"/>
      <c r="SYP135" s="129"/>
      <c r="SYQ135" s="129"/>
      <c r="SYR135" s="129"/>
      <c r="SYS135" s="129"/>
      <c r="SYT135" s="129"/>
      <c r="SYU135" s="129"/>
      <c r="SYV135" s="129"/>
      <c r="SYW135" s="129"/>
      <c r="SYX135" s="129"/>
      <c r="SYY135" s="129"/>
      <c r="SYZ135" s="129"/>
      <c r="SZA135" s="129"/>
      <c r="SZB135" s="129"/>
      <c r="SZC135" s="129"/>
      <c r="SZD135" s="129"/>
      <c r="SZE135" s="129"/>
      <c r="SZF135" s="129"/>
      <c r="SZG135" s="129"/>
      <c r="SZH135" s="129"/>
      <c r="SZI135" s="129"/>
      <c r="SZJ135" s="129"/>
      <c r="SZK135" s="129"/>
      <c r="SZL135" s="129"/>
      <c r="SZM135" s="129"/>
      <c r="SZN135" s="129"/>
      <c r="SZO135" s="129"/>
      <c r="SZP135" s="129"/>
      <c r="SZQ135" s="129"/>
      <c r="SZR135" s="129"/>
      <c r="SZS135" s="129"/>
      <c r="SZT135" s="129"/>
      <c r="SZU135" s="129"/>
      <c r="SZV135" s="129"/>
      <c r="SZW135" s="129"/>
      <c r="SZX135" s="129"/>
      <c r="SZY135" s="129"/>
      <c r="SZZ135" s="129"/>
      <c r="TAA135" s="129"/>
      <c r="TAB135" s="129"/>
      <c r="TAC135" s="129"/>
      <c r="TAD135" s="129"/>
      <c r="TAE135" s="129"/>
      <c r="TAF135" s="129"/>
      <c r="TAG135" s="129"/>
      <c r="TAH135" s="129"/>
      <c r="TAI135" s="129"/>
      <c r="TAJ135" s="129"/>
      <c r="TAK135" s="129"/>
      <c r="TAL135" s="129"/>
      <c r="TAM135" s="129"/>
      <c r="TAN135" s="129"/>
      <c r="TAO135" s="129"/>
      <c r="TAP135" s="129"/>
      <c r="TAQ135" s="129"/>
      <c r="TAR135" s="129"/>
      <c r="TAS135" s="129"/>
      <c r="TAT135" s="129"/>
      <c r="TAU135" s="129"/>
      <c r="TAV135" s="129"/>
      <c r="TAW135" s="129"/>
      <c r="TAX135" s="129"/>
      <c r="TAY135" s="129"/>
      <c r="TAZ135" s="129"/>
      <c r="TBA135" s="129"/>
      <c r="TBB135" s="129"/>
      <c r="TBC135" s="129"/>
      <c r="TBD135" s="129"/>
      <c r="TBE135" s="129"/>
      <c r="TBF135" s="129"/>
      <c r="TBG135" s="129"/>
      <c r="TBH135" s="129"/>
      <c r="TBI135" s="129"/>
      <c r="TBJ135" s="129"/>
      <c r="TBK135" s="129"/>
      <c r="TBL135" s="129"/>
      <c r="TBM135" s="129"/>
      <c r="TBN135" s="129"/>
      <c r="TBO135" s="129"/>
      <c r="TBP135" s="129"/>
      <c r="TBQ135" s="129"/>
      <c r="TBR135" s="129"/>
      <c r="TBS135" s="129"/>
      <c r="TBT135" s="129"/>
      <c r="TBU135" s="129"/>
      <c r="TBV135" s="129"/>
      <c r="TBW135" s="129"/>
      <c r="TBX135" s="129"/>
      <c r="TBY135" s="129"/>
      <c r="TBZ135" s="129"/>
      <c r="TCA135" s="129"/>
      <c r="TCB135" s="129"/>
      <c r="TCC135" s="129"/>
      <c r="TCD135" s="129"/>
      <c r="TCE135" s="129"/>
      <c r="TCF135" s="129"/>
      <c r="TCG135" s="129"/>
      <c r="TCH135" s="129"/>
      <c r="TCI135" s="129"/>
      <c r="TCJ135" s="129"/>
      <c r="TCK135" s="129"/>
      <c r="TCL135" s="129"/>
      <c r="TCM135" s="129"/>
      <c r="TCN135" s="129"/>
      <c r="TCO135" s="129"/>
      <c r="TCP135" s="129"/>
      <c r="TCQ135" s="129"/>
      <c r="TCR135" s="129"/>
      <c r="TCS135" s="129"/>
      <c r="TCT135" s="129"/>
      <c r="TCU135" s="129"/>
      <c r="TCV135" s="129"/>
      <c r="TCW135" s="129"/>
      <c r="TCX135" s="129"/>
      <c r="TCY135" s="129"/>
      <c r="TCZ135" s="129"/>
      <c r="TDA135" s="129"/>
      <c r="TDB135" s="129"/>
      <c r="TDC135" s="129"/>
      <c r="TDD135" s="129"/>
      <c r="TDE135" s="129"/>
      <c r="TDF135" s="129"/>
      <c r="TDG135" s="129"/>
      <c r="TDH135" s="129"/>
      <c r="TDI135" s="129"/>
      <c r="TDJ135" s="129"/>
      <c r="TDK135" s="129"/>
      <c r="TDL135" s="129"/>
      <c r="TDM135" s="129"/>
      <c r="TDN135" s="129"/>
      <c r="TDO135" s="129"/>
      <c r="TDP135" s="129"/>
      <c r="TDQ135" s="129"/>
      <c r="TDR135" s="129"/>
      <c r="TDS135" s="129"/>
      <c r="TDT135" s="129"/>
      <c r="TDU135" s="129"/>
      <c r="TDV135" s="129"/>
      <c r="TDW135" s="129"/>
      <c r="TDX135" s="129"/>
      <c r="TDY135" s="129"/>
      <c r="TDZ135" s="129"/>
      <c r="TEA135" s="129"/>
      <c r="TEB135" s="129"/>
      <c r="TEC135" s="129"/>
      <c r="TED135" s="129"/>
      <c r="TEE135" s="129"/>
      <c r="TEF135" s="129"/>
      <c r="TEG135" s="129"/>
      <c r="TEH135" s="129"/>
      <c r="TEI135" s="129"/>
      <c r="TEJ135" s="129"/>
      <c r="TEK135" s="129"/>
      <c r="TEL135" s="129"/>
      <c r="TEM135" s="129"/>
      <c r="TEN135" s="129"/>
      <c r="TEO135" s="129"/>
      <c r="TEP135" s="129"/>
      <c r="TEQ135" s="129"/>
      <c r="TER135" s="129"/>
      <c r="TES135" s="129"/>
      <c r="TET135" s="129"/>
      <c r="TEU135" s="129"/>
      <c r="TEV135" s="129"/>
      <c r="TEW135" s="129"/>
      <c r="TEX135" s="129"/>
      <c r="TEY135" s="129"/>
      <c r="TEZ135" s="129"/>
      <c r="TFA135" s="129"/>
      <c r="TFB135" s="129"/>
      <c r="TFC135" s="129"/>
      <c r="TFD135" s="129"/>
      <c r="TFE135" s="129"/>
      <c r="TFF135" s="129"/>
      <c r="TFG135" s="129"/>
      <c r="TFH135" s="129"/>
      <c r="TFI135" s="129"/>
      <c r="TFJ135" s="129"/>
      <c r="TFK135" s="129"/>
      <c r="TFL135" s="129"/>
      <c r="TFM135" s="129"/>
      <c r="TFN135" s="129"/>
      <c r="TFO135" s="129"/>
      <c r="TFP135" s="129"/>
      <c r="TFQ135" s="129"/>
      <c r="TFR135" s="129"/>
      <c r="TFS135" s="129"/>
      <c r="TFT135" s="129"/>
      <c r="TFU135" s="129"/>
      <c r="TFV135" s="129"/>
      <c r="TFW135" s="129"/>
      <c r="TFX135" s="129"/>
      <c r="TFY135" s="129"/>
      <c r="TFZ135" s="129"/>
      <c r="TGA135" s="129"/>
      <c r="TGB135" s="129"/>
      <c r="TGC135" s="129"/>
      <c r="TGD135" s="129"/>
      <c r="TGE135" s="129"/>
      <c r="TGF135" s="129"/>
      <c r="TGG135" s="129"/>
      <c r="TGH135" s="129"/>
      <c r="TGI135" s="129"/>
      <c r="TGJ135" s="129"/>
      <c r="TGK135" s="129"/>
      <c r="TGL135" s="129"/>
      <c r="TGM135" s="129"/>
      <c r="TGN135" s="129"/>
      <c r="TGO135" s="129"/>
      <c r="TGP135" s="129"/>
      <c r="TGQ135" s="129"/>
      <c r="TGR135" s="129"/>
      <c r="TGS135" s="129"/>
      <c r="TGT135" s="129"/>
      <c r="TGU135" s="129"/>
      <c r="TGV135" s="129"/>
      <c r="TGW135" s="129"/>
      <c r="TGX135" s="129"/>
      <c r="TGY135" s="129"/>
      <c r="TGZ135" s="129"/>
      <c r="THA135" s="129"/>
      <c r="THB135" s="129"/>
      <c r="THC135" s="129"/>
      <c r="THD135" s="129"/>
      <c r="THE135" s="129"/>
      <c r="THF135" s="129"/>
      <c r="THG135" s="129"/>
      <c r="THH135" s="129"/>
      <c r="THI135" s="129"/>
      <c r="THJ135" s="129"/>
      <c r="THK135" s="129"/>
      <c r="THL135" s="129"/>
      <c r="THM135" s="129"/>
      <c r="THN135" s="129"/>
      <c r="THO135" s="129"/>
      <c r="THP135" s="129"/>
      <c r="THQ135" s="129"/>
      <c r="THR135" s="129"/>
      <c r="THS135" s="129"/>
      <c r="THT135" s="129"/>
      <c r="THU135" s="129"/>
      <c r="THV135" s="129"/>
      <c r="THW135" s="129"/>
      <c r="THX135" s="129"/>
      <c r="THY135" s="129"/>
      <c r="THZ135" s="129"/>
      <c r="TIA135" s="129"/>
      <c r="TIB135" s="129"/>
      <c r="TIC135" s="129"/>
      <c r="TID135" s="129"/>
      <c r="TIE135" s="129"/>
      <c r="TIF135" s="129"/>
      <c r="TIG135" s="129"/>
      <c r="TIH135" s="129"/>
      <c r="TII135" s="129"/>
      <c r="TIJ135" s="129"/>
      <c r="TIK135" s="129"/>
      <c r="TIL135" s="129"/>
      <c r="TIM135" s="129"/>
      <c r="TIN135" s="129"/>
      <c r="TIO135" s="129"/>
      <c r="TIP135" s="129"/>
      <c r="TIQ135" s="129"/>
      <c r="TIR135" s="129"/>
      <c r="TIS135" s="129"/>
      <c r="TIT135" s="129"/>
      <c r="TIU135" s="129"/>
      <c r="TIV135" s="129"/>
      <c r="TIW135" s="129"/>
      <c r="TIX135" s="129"/>
      <c r="TIY135" s="129"/>
      <c r="TIZ135" s="129"/>
      <c r="TJA135" s="129"/>
      <c r="TJB135" s="129"/>
      <c r="TJC135" s="129"/>
      <c r="TJD135" s="129"/>
      <c r="TJE135" s="129"/>
      <c r="TJF135" s="129"/>
      <c r="TJG135" s="129"/>
      <c r="TJH135" s="129"/>
      <c r="TJI135" s="129"/>
      <c r="TJJ135" s="129"/>
      <c r="TJK135" s="129"/>
      <c r="TJL135" s="129"/>
      <c r="TJM135" s="129"/>
      <c r="TJN135" s="129"/>
      <c r="TJO135" s="129"/>
      <c r="TJP135" s="129"/>
      <c r="TJQ135" s="129"/>
      <c r="TJR135" s="129"/>
      <c r="TJS135" s="129"/>
      <c r="TJT135" s="129"/>
      <c r="TJU135" s="129"/>
      <c r="TJV135" s="129"/>
      <c r="TJW135" s="129"/>
      <c r="TJX135" s="129"/>
      <c r="TJY135" s="129"/>
      <c r="TJZ135" s="129"/>
      <c r="TKA135" s="129"/>
      <c r="TKB135" s="129"/>
      <c r="TKC135" s="129"/>
      <c r="TKD135" s="129"/>
      <c r="TKE135" s="129"/>
      <c r="TKF135" s="129"/>
      <c r="TKG135" s="129"/>
      <c r="TKH135" s="129"/>
      <c r="TKI135" s="129"/>
      <c r="TKJ135" s="129"/>
      <c r="TKK135" s="129"/>
      <c r="TKL135" s="129"/>
      <c r="TKM135" s="129"/>
      <c r="TKN135" s="129"/>
      <c r="TKO135" s="129"/>
      <c r="TKP135" s="129"/>
      <c r="TKQ135" s="129"/>
      <c r="TKR135" s="129"/>
      <c r="TKS135" s="129"/>
      <c r="TKT135" s="129"/>
      <c r="TKU135" s="129"/>
      <c r="TKV135" s="129"/>
      <c r="TKW135" s="129"/>
      <c r="TKX135" s="129"/>
      <c r="TKY135" s="129"/>
      <c r="TKZ135" s="129"/>
      <c r="TLA135" s="129"/>
      <c r="TLB135" s="129"/>
      <c r="TLC135" s="129"/>
      <c r="TLD135" s="129"/>
      <c r="TLE135" s="129"/>
      <c r="TLF135" s="129"/>
      <c r="TLG135" s="129"/>
      <c r="TLH135" s="129"/>
      <c r="TLI135" s="129"/>
      <c r="TLJ135" s="129"/>
      <c r="TLK135" s="129"/>
      <c r="TLL135" s="129"/>
      <c r="TLM135" s="129"/>
      <c r="TLN135" s="129"/>
      <c r="TLO135" s="129"/>
      <c r="TLP135" s="129"/>
      <c r="TLQ135" s="129"/>
      <c r="TLR135" s="129"/>
      <c r="TLS135" s="129"/>
      <c r="TLT135" s="129"/>
      <c r="TLU135" s="129"/>
      <c r="TLV135" s="129"/>
      <c r="TLW135" s="129"/>
      <c r="TLX135" s="129"/>
      <c r="TLY135" s="129"/>
      <c r="TLZ135" s="129"/>
      <c r="TMA135" s="129"/>
      <c r="TMB135" s="129"/>
      <c r="TMC135" s="129"/>
      <c r="TMD135" s="129"/>
      <c r="TME135" s="129"/>
      <c r="TMF135" s="129"/>
      <c r="TMG135" s="129"/>
      <c r="TMH135" s="129"/>
      <c r="TMI135" s="129"/>
      <c r="TMJ135" s="129"/>
      <c r="TMK135" s="129"/>
      <c r="TML135" s="129"/>
      <c r="TMM135" s="129"/>
      <c r="TMN135" s="129"/>
      <c r="TMO135" s="129"/>
      <c r="TMP135" s="129"/>
      <c r="TMQ135" s="129"/>
      <c r="TMR135" s="129"/>
      <c r="TMS135" s="129"/>
      <c r="TMT135" s="129"/>
      <c r="TMU135" s="129"/>
      <c r="TMV135" s="129"/>
      <c r="TMW135" s="129"/>
      <c r="TMX135" s="129"/>
      <c r="TMY135" s="129"/>
      <c r="TMZ135" s="129"/>
      <c r="TNA135" s="129"/>
      <c r="TNB135" s="129"/>
      <c r="TNC135" s="129"/>
      <c r="TND135" s="129"/>
      <c r="TNE135" s="129"/>
      <c r="TNF135" s="129"/>
      <c r="TNG135" s="129"/>
      <c r="TNH135" s="129"/>
      <c r="TNI135" s="129"/>
      <c r="TNJ135" s="129"/>
      <c r="TNK135" s="129"/>
      <c r="TNL135" s="129"/>
      <c r="TNM135" s="129"/>
      <c r="TNN135" s="129"/>
      <c r="TNO135" s="129"/>
      <c r="TNP135" s="129"/>
      <c r="TNQ135" s="129"/>
      <c r="TNR135" s="129"/>
      <c r="TNS135" s="129"/>
      <c r="TNT135" s="129"/>
      <c r="TNU135" s="129"/>
      <c r="TNV135" s="129"/>
      <c r="TNW135" s="129"/>
      <c r="TNX135" s="129"/>
      <c r="TNY135" s="129"/>
      <c r="TNZ135" s="129"/>
      <c r="TOA135" s="129"/>
      <c r="TOB135" s="129"/>
      <c r="TOC135" s="129"/>
      <c r="TOD135" s="129"/>
      <c r="TOE135" s="129"/>
      <c r="TOF135" s="129"/>
      <c r="TOG135" s="129"/>
      <c r="TOH135" s="129"/>
      <c r="TOI135" s="129"/>
      <c r="TOJ135" s="129"/>
      <c r="TOK135" s="129"/>
      <c r="TOL135" s="129"/>
      <c r="TOM135" s="129"/>
      <c r="TON135" s="129"/>
      <c r="TOO135" s="129"/>
      <c r="TOP135" s="129"/>
      <c r="TOQ135" s="129"/>
      <c r="TOR135" s="129"/>
      <c r="TOS135" s="129"/>
      <c r="TOT135" s="129"/>
      <c r="TOU135" s="129"/>
      <c r="TOV135" s="129"/>
      <c r="TOW135" s="129"/>
      <c r="TOX135" s="129"/>
      <c r="TOY135" s="129"/>
      <c r="TOZ135" s="129"/>
      <c r="TPA135" s="129"/>
      <c r="TPB135" s="129"/>
      <c r="TPC135" s="129"/>
      <c r="TPD135" s="129"/>
      <c r="TPE135" s="129"/>
      <c r="TPF135" s="129"/>
      <c r="TPG135" s="129"/>
      <c r="TPH135" s="129"/>
      <c r="TPI135" s="129"/>
      <c r="TPJ135" s="129"/>
      <c r="TPK135" s="129"/>
      <c r="TPL135" s="129"/>
      <c r="TPM135" s="129"/>
      <c r="TPN135" s="129"/>
      <c r="TPO135" s="129"/>
      <c r="TPP135" s="129"/>
      <c r="TPQ135" s="129"/>
      <c r="TPR135" s="129"/>
      <c r="TPS135" s="129"/>
      <c r="TPT135" s="129"/>
      <c r="TPU135" s="129"/>
      <c r="TPV135" s="129"/>
      <c r="TPW135" s="129"/>
      <c r="TPX135" s="129"/>
      <c r="TPY135" s="129"/>
      <c r="TPZ135" s="129"/>
      <c r="TQA135" s="129"/>
      <c r="TQB135" s="129"/>
      <c r="TQC135" s="129"/>
      <c r="TQD135" s="129"/>
      <c r="TQE135" s="129"/>
      <c r="TQF135" s="129"/>
      <c r="TQG135" s="129"/>
      <c r="TQH135" s="129"/>
      <c r="TQI135" s="129"/>
      <c r="TQJ135" s="129"/>
      <c r="TQK135" s="129"/>
      <c r="TQL135" s="129"/>
      <c r="TQM135" s="129"/>
      <c r="TQN135" s="129"/>
      <c r="TQO135" s="129"/>
      <c r="TQP135" s="129"/>
      <c r="TQQ135" s="129"/>
      <c r="TQR135" s="129"/>
      <c r="TQS135" s="129"/>
      <c r="TQT135" s="129"/>
      <c r="TQU135" s="129"/>
      <c r="TQV135" s="129"/>
      <c r="TQW135" s="129"/>
      <c r="TQX135" s="129"/>
      <c r="TQY135" s="129"/>
      <c r="TQZ135" s="129"/>
      <c r="TRA135" s="129"/>
      <c r="TRB135" s="129"/>
      <c r="TRC135" s="129"/>
      <c r="TRD135" s="129"/>
      <c r="TRE135" s="129"/>
      <c r="TRF135" s="129"/>
      <c r="TRG135" s="129"/>
      <c r="TRH135" s="129"/>
      <c r="TRI135" s="129"/>
      <c r="TRJ135" s="129"/>
      <c r="TRK135" s="129"/>
      <c r="TRL135" s="129"/>
      <c r="TRM135" s="129"/>
      <c r="TRN135" s="129"/>
      <c r="TRO135" s="129"/>
      <c r="TRP135" s="129"/>
      <c r="TRQ135" s="129"/>
      <c r="TRR135" s="129"/>
      <c r="TRS135" s="129"/>
      <c r="TRT135" s="129"/>
      <c r="TRU135" s="129"/>
      <c r="TRV135" s="129"/>
      <c r="TRW135" s="129"/>
      <c r="TRX135" s="129"/>
      <c r="TRY135" s="129"/>
      <c r="TRZ135" s="129"/>
      <c r="TSA135" s="129"/>
      <c r="TSB135" s="129"/>
      <c r="TSC135" s="129"/>
      <c r="TSD135" s="129"/>
      <c r="TSE135" s="129"/>
      <c r="TSF135" s="129"/>
      <c r="TSG135" s="129"/>
      <c r="TSH135" s="129"/>
      <c r="TSI135" s="129"/>
      <c r="TSJ135" s="129"/>
      <c r="TSK135" s="129"/>
      <c r="TSL135" s="129"/>
      <c r="TSM135" s="129"/>
      <c r="TSN135" s="129"/>
      <c r="TSO135" s="129"/>
      <c r="TSP135" s="129"/>
      <c r="TSQ135" s="129"/>
      <c r="TSR135" s="129"/>
      <c r="TSS135" s="129"/>
      <c r="TST135" s="129"/>
      <c r="TSU135" s="129"/>
      <c r="TSV135" s="129"/>
      <c r="TSW135" s="129"/>
      <c r="TSX135" s="129"/>
      <c r="TSY135" s="129"/>
      <c r="TSZ135" s="129"/>
      <c r="TTA135" s="129"/>
      <c r="TTB135" s="129"/>
      <c r="TTC135" s="129"/>
      <c r="TTD135" s="129"/>
      <c r="TTE135" s="129"/>
      <c r="TTF135" s="129"/>
      <c r="TTG135" s="129"/>
      <c r="TTH135" s="129"/>
      <c r="TTI135" s="129"/>
      <c r="TTJ135" s="129"/>
      <c r="TTK135" s="129"/>
      <c r="TTL135" s="129"/>
      <c r="TTM135" s="129"/>
      <c r="TTN135" s="129"/>
      <c r="TTO135" s="129"/>
      <c r="TTP135" s="129"/>
      <c r="TTQ135" s="129"/>
      <c r="TTR135" s="129"/>
      <c r="TTS135" s="129"/>
      <c r="TTT135" s="129"/>
      <c r="TTU135" s="129"/>
      <c r="TTV135" s="129"/>
      <c r="TTW135" s="129"/>
      <c r="TTX135" s="129"/>
      <c r="TTY135" s="129"/>
      <c r="TTZ135" s="129"/>
      <c r="TUA135" s="129"/>
      <c r="TUB135" s="129"/>
      <c r="TUC135" s="129"/>
      <c r="TUD135" s="129"/>
      <c r="TUE135" s="129"/>
      <c r="TUF135" s="129"/>
      <c r="TUG135" s="129"/>
      <c r="TUH135" s="129"/>
      <c r="TUI135" s="129"/>
      <c r="TUJ135" s="129"/>
      <c r="TUK135" s="129"/>
      <c r="TUL135" s="129"/>
      <c r="TUM135" s="129"/>
      <c r="TUN135" s="129"/>
      <c r="TUO135" s="129"/>
      <c r="TUP135" s="129"/>
      <c r="TUQ135" s="129"/>
      <c r="TUR135" s="129"/>
      <c r="TUS135" s="129"/>
      <c r="TUT135" s="129"/>
      <c r="TUU135" s="129"/>
      <c r="TUV135" s="129"/>
      <c r="TUW135" s="129"/>
      <c r="TUX135" s="129"/>
      <c r="TUY135" s="129"/>
      <c r="TUZ135" s="129"/>
      <c r="TVA135" s="129"/>
      <c r="TVB135" s="129"/>
      <c r="TVC135" s="129"/>
      <c r="TVD135" s="129"/>
      <c r="TVE135" s="129"/>
      <c r="TVF135" s="129"/>
      <c r="TVG135" s="129"/>
      <c r="TVH135" s="129"/>
      <c r="TVI135" s="129"/>
      <c r="TVJ135" s="129"/>
      <c r="TVK135" s="129"/>
      <c r="TVL135" s="129"/>
      <c r="TVM135" s="129"/>
      <c r="TVN135" s="129"/>
      <c r="TVO135" s="129"/>
      <c r="TVP135" s="129"/>
      <c r="TVQ135" s="129"/>
      <c r="TVR135" s="129"/>
      <c r="TVS135" s="129"/>
      <c r="TVT135" s="129"/>
      <c r="TVU135" s="129"/>
      <c r="TVV135" s="129"/>
      <c r="TVW135" s="129"/>
      <c r="TVX135" s="129"/>
      <c r="TVY135" s="129"/>
      <c r="TVZ135" s="129"/>
      <c r="TWA135" s="129"/>
      <c r="TWB135" s="129"/>
      <c r="TWC135" s="129"/>
      <c r="TWD135" s="129"/>
      <c r="TWE135" s="129"/>
      <c r="TWF135" s="129"/>
      <c r="TWG135" s="129"/>
      <c r="TWH135" s="129"/>
      <c r="TWI135" s="129"/>
      <c r="TWJ135" s="129"/>
      <c r="TWK135" s="129"/>
      <c r="TWL135" s="129"/>
      <c r="TWM135" s="129"/>
      <c r="TWN135" s="129"/>
      <c r="TWO135" s="129"/>
      <c r="TWP135" s="129"/>
      <c r="TWQ135" s="129"/>
      <c r="TWR135" s="129"/>
      <c r="TWS135" s="129"/>
      <c r="TWT135" s="129"/>
      <c r="TWU135" s="129"/>
      <c r="TWV135" s="129"/>
      <c r="TWW135" s="129"/>
      <c r="TWX135" s="129"/>
      <c r="TWY135" s="129"/>
      <c r="TWZ135" s="129"/>
      <c r="TXA135" s="129"/>
      <c r="TXB135" s="129"/>
      <c r="TXC135" s="129"/>
      <c r="TXD135" s="129"/>
      <c r="TXE135" s="129"/>
      <c r="TXF135" s="129"/>
      <c r="TXG135" s="129"/>
      <c r="TXH135" s="129"/>
      <c r="TXI135" s="129"/>
      <c r="TXJ135" s="129"/>
      <c r="TXK135" s="129"/>
      <c r="TXL135" s="129"/>
      <c r="TXM135" s="129"/>
      <c r="TXN135" s="129"/>
      <c r="TXO135" s="129"/>
      <c r="TXP135" s="129"/>
      <c r="TXQ135" s="129"/>
      <c r="TXR135" s="129"/>
      <c r="TXS135" s="129"/>
      <c r="TXT135" s="129"/>
      <c r="TXU135" s="129"/>
      <c r="TXV135" s="129"/>
      <c r="TXW135" s="129"/>
      <c r="TXX135" s="129"/>
      <c r="TXY135" s="129"/>
      <c r="TXZ135" s="129"/>
      <c r="TYA135" s="129"/>
      <c r="TYB135" s="129"/>
      <c r="TYC135" s="129"/>
      <c r="TYD135" s="129"/>
      <c r="TYE135" s="129"/>
      <c r="TYF135" s="129"/>
      <c r="TYG135" s="129"/>
      <c r="TYH135" s="129"/>
      <c r="TYI135" s="129"/>
      <c r="TYJ135" s="129"/>
      <c r="TYK135" s="129"/>
      <c r="TYL135" s="129"/>
      <c r="TYM135" s="129"/>
      <c r="TYN135" s="129"/>
      <c r="TYO135" s="129"/>
      <c r="TYP135" s="129"/>
      <c r="TYQ135" s="129"/>
      <c r="TYR135" s="129"/>
      <c r="TYS135" s="129"/>
      <c r="TYT135" s="129"/>
      <c r="TYU135" s="129"/>
      <c r="TYV135" s="129"/>
      <c r="TYW135" s="129"/>
      <c r="TYX135" s="129"/>
      <c r="TYY135" s="129"/>
      <c r="TYZ135" s="129"/>
      <c r="TZA135" s="129"/>
      <c r="TZB135" s="129"/>
      <c r="TZC135" s="129"/>
      <c r="TZD135" s="129"/>
      <c r="TZE135" s="129"/>
      <c r="TZF135" s="129"/>
      <c r="TZG135" s="129"/>
      <c r="TZH135" s="129"/>
      <c r="TZI135" s="129"/>
      <c r="TZJ135" s="129"/>
      <c r="TZK135" s="129"/>
      <c r="TZL135" s="129"/>
      <c r="TZM135" s="129"/>
      <c r="TZN135" s="129"/>
      <c r="TZO135" s="129"/>
      <c r="TZP135" s="129"/>
      <c r="TZQ135" s="129"/>
      <c r="TZR135" s="129"/>
      <c r="TZS135" s="129"/>
      <c r="TZT135" s="129"/>
      <c r="TZU135" s="129"/>
      <c r="TZV135" s="129"/>
      <c r="TZW135" s="129"/>
      <c r="TZX135" s="129"/>
      <c r="TZY135" s="129"/>
      <c r="TZZ135" s="129"/>
      <c r="UAA135" s="129"/>
      <c r="UAB135" s="129"/>
      <c r="UAC135" s="129"/>
      <c r="UAD135" s="129"/>
      <c r="UAE135" s="129"/>
      <c r="UAF135" s="129"/>
      <c r="UAG135" s="129"/>
      <c r="UAH135" s="129"/>
      <c r="UAI135" s="129"/>
      <c r="UAJ135" s="129"/>
      <c r="UAK135" s="129"/>
      <c r="UAL135" s="129"/>
      <c r="UAM135" s="129"/>
      <c r="UAN135" s="129"/>
      <c r="UAO135" s="129"/>
      <c r="UAP135" s="129"/>
      <c r="UAQ135" s="129"/>
      <c r="UAR135" s="129"/>
      <c r="UAS135" s="129"/>
      <c r="UAT135" s="129"/>
      <c r="UAU135" s="129"/>
      <c r="UAV135" s="129"/>
      <c r="UAW135" s="129"/>
      <c r="UAX135" s="129"/>
      <c r="UAY135" s="129"/>
      <c r="UAZ135" s="129"/>
      <c r="UBA135" s="129"/>
      <c r="UBB135" s="129"/>
      <c r="UBC135" s="129"/>
      <c r="UBD135" s="129"/>
      <c r="UBE135" s="129"/>
      <c r="UBF135" s="129"/>
      <c r="UBG135" s="129"/>
      <c r="UBH135" s="129"/>
      <c r="UBI135" s="129"/>
      <c r="UBJ135" s="129"/>
      <c r="UBK135" s="129"/>
      <c r="UBL135" s="129"/>
      <c r="UBM135" s="129"/>
      <c r="UBN135" s="129"/>
      <c r="UBO135" s="129"/>
      <c r="UBP135" s="129"/>
      <c r="UBQ135" s="129"/>
      <c r="UBR135" s="129"/>
      <c r="UBS135" s="129"/>
      <c r="UBT135" s="129"/>
      <c r="UBU135" s="129"/>
      <c r="UBV135" s="129"/>
      <c r="UBW135" s="129"/>
      <c r="UBX135" s="129"/>
      <c r="UBY135" s="129"/>
      <c r="UBZ135" s="129"/>
      <c r="UCA135" s="129"/>
      <c r="UCB135" s="129"/>
      <c r="UCC135" s="129"/>
      <c r="UCD135" s="129"/>
      <c r="UCE135" s="129"/>
      <c r="UCF135" s="129"/>
      <c r="UCG135" s="129"/>
      <c r="UCH135" s="129"/>
      <c r="UCI135" s="129"/>
      <c r="UCJ135" s="129"/>
      <c r="UCK135" s="129"/>
      <c r="UCL135" s="129"/>
      <c r="UCM135" s="129"/>
      <c r="UCN135" s="129"/>
      <c r="UCO135" s="129"/>
      <c r="UCP135" s="129"/>
      <c r="UCQ135" s="129"/>
      <c r="UCR135" s="129"/>
      <c r="UCS135" s="129"/>
      <c r="UCT135" s="129"/>
      <c r="UCU135" s="129"/>
      <c r="UCV135" s="129"/>
      <c r="UCW135" s="129"/>
      <c r="UCX135" s="129"/>
      <c r="UCY135" s="129"/>
      <c r="UCZ135" s="129"/>
      <c r="UDA135" s="129"/>
      <c r="UDB135" s="129"/>
      <c r="UDC135" s="129"/>
      <c r="UDD135" s="129"/>
      <c r="UDE135" s="129"/>
      <c r="UDF135" s="129"/>
      <c r="UDG135" s="129"/>
      <c r="UDH135" s="129"/>
      <c r="UDI135" s="129"/>
      <c r="UDJ135" s="129"/>
      <c r="UDK135" s="129"/>
      <c r="UDL135" s="129"/>
      <c r="UDM135" s="129"/>
      <c r="UDN135" s="129"/>
      <c r="UDO135" s="129"/>
      <c r="UDP135" s="129"/>
      <c r="UDQ135" s="129"/>
      <c r="UDR135" s="129"/>
      <c r="UDS135" s="129"/>
      <c r="UDT135" s="129"/>
      <c r="UDU135" s="129"/>
      <c r="UDV135" s="129"/>
      <c r="UDW135" s="129"/>
      <c r="UDX135" s="129"/>
      <c r="UDY135" s="129"/>
      <c r="UDZ135" s="129"/>
      <c r="UEA135" s="129"/>
      <c r="UEB135" s="129"/>
      <c r="UEC135" s="129"/>
      <c r="UED135" s="129"/>
      <c r="UEE135" s="129"/>
      <c r="UEF135" s="129"/>
      <c r="UEG135" s="129"/>
      <c r="UEH135" s="129"/>
      <c r="UEI135" s="129"/>
      <c r="UEJ135" s="129"/>
      <c r="UEK135" s="129"/>
      <c r="UEL135" s="129"/>
      <c r="UEM135" s="129"/>
      <c r="UEN135" s="129"/>
      <c r="UEO135" s="129"/>
      <c r="UEP135" s="129"/>
      <c r="UEQ135" s="129"/>
      <c r="UER135" s="129"/>
      <c r="UES135" s="129"/>
      <c r="UET135" s="129"/>
      <c r="UEU135" s="129"/>
      <c r="UEV135" s="129"/>
      <c r="UEW135" s="129"/>
      <c r="UEX135" s="129"/>
      <c r="UEY135" s="129"/>
      <c r="UEZ135" s="129"/>
      <c r="UFA135" s="129"/>
      <c r="UFB135" s="129"/>
      <c r="UFC135" s="129"/>
      <c r="UFD135" s="129"/>
      <c r="UFE135" s="129"/>
      <c r="UFF135" s="129"/>
      <c r="UFG135" s="129"/>
      <c r="UFH135" s="129"/>
      <c r="UFI135" s="129"/>
      <c r="UFJ135" s="129"/>
      <c r="UFK135" s="129"/>
      <c r="UFL135" s="129"/>
      <c r="UFM135" s="129"/>
      <c r="UFN135" s="129"/>
      <c r="UFO135" s="129"/>
      <c r="UFP135" s="129"/>
      <c r="UFQ135" s="129"/>
      <c r="UFR135" s="129"/>
      <c r="UFS135" s="129"/>
      <c r="UFT135" s="129"/>
      <c r="UFU135" s="129"/>
      <c r="UFV135" s="129"/>
      <c r="UFW135" s="129"/>
      <c r="UFX135" s="129"/>
      <c r="UFY135" s="129"/>
      <c r="UFZ135" s="129"/>
      <c r="UGA135" s="129"/>
      <c r="UGB135" s="129"/>
      <c r="UGC135" s="129"/>
      <c r="UGD135" s="129"/>
      <c r="UGE135" s="129"/>
      <c r="UGF135" s="129"/>
      <c r="UGG135" s="129"/>
      <c r="UGH135" s="129"/>
      <c r="UGI135" s="129"/>
      <c r="UGJ135" s="129"/>
      <c r="UGK135" s="129"/>
      <c r="UGL135" s="129"/>
      <c r="UGM135" s="129"/>
      <c r="UGN135" s="129"/>
      <c r="UGO135" s="129"/>
      <c r="UGP135" s="129"/>
      <c r="UGQ135" s="129"/>
      <c r="UGR135" s="129"/>
      <c r="UGS135" s="129"/>
      <c r="UGT135" s="129"/>
      <c r="UGU135" s="129"/>
      <c r="UGV135" s="129"/>
      <c r="UGW135" s="129"/>
      <c r="UGX135" s="129"/>
      <c r="UGY135" s="129"/>
      <c r="UGZ135" s="129"/>
      <c r="UHA135" s="129"/>
      <c r="UHB135" s="129"/>
      <c r="UHC135" s="129"/>
      <c r="UHD135" s="129"/>
      <c r="UHE135" s="129"/>
      <c r="UHF135" s="129"/>
      <c r="UHG135" s="129"/>
      <c r="UHH135" s="129"/>
      <c r="UHI135" s="129"/>
      <c r="UHJ135" s="129"/>
      <c r="UHK135" s="129"/>
      <c r="UHL135" s="129"/>
      <c r="UHM135" s="129"/>
      <c r="UHN135" s="129"/>
      <c r="UHO135" s="129"/>
      <c r="UHP135" s="129"/>
      <c r="UHQ135" s="129"/>
      <c r="UHR135" s="129"/>
      <c r="UHS135" s="129"/>
      <c r="UHT135" s="129"/>
      <c r="UHU135" s="129"/>
      <c r="UHV135" s="129"/>
      <c r="UHW135" s="129"/>
      <c r="UHX135" s="129"/>
      <c r="UHY135" s="129"/>
      <c r="UHZ135" s="129"/>
      <c r="UIA135" s="129"/>
      <c r="UIB135" s="129"/>
      <c r="UIC135" s="129"/>
      <c r="UID135" s="129"/>
      <c r="UIE135" s="129"/>
      <c r="UIF135" s="129"/>
      <c r="UIG135" s="129"/>
      <c r="UIH135" s="129"/>
      <c r="UII135" s="129"/>
      <c r="UIJ135" s="129"/>
      <c r="UIK135" s="129"/>
      <c r="UIL135" s="129"/>
      <c r="UIM135" s="129"/>
      <c r="UIN135" s="129"/>
      <c r="UIO135" s="129"/>
      <c r="UIP135" s="129"/>
      <c r="UIQ135" s="129"/>
      <c r="UIR135" s="129"/>
      <c r="UIS135" s="129"/>
      <c r="UIT135" s="129"/>
      <c r="UIU135" s="129"/>
      <c r="UIV135" s="129"/>
      <c r="UIW135" s="129"/>
      <c r="UIX135" s="129"/>
      <c r="UIY135" s="129"/>
      <c r="UIZ135" s="129"/>
      <c r="UJA135" s="129"/>
      <c r="UJB135" s="129"/>
      <c r="UJC135" s="129"/>
      <c r="UJD135" s="129"/>
      <c r="UJE135" s="129"/>
      <c r="UJF135" s="129"/>
      <c r="UJG135" s="129"/>
      <c r="UJH135" s="129"/>
      <c r="UJI135" s="129"/>
      <c r="UJJ135" s="129"/>
      <c r="UJK135" s="129"/>
      <c r="UJL135" s="129"/>
      <c r="UJM135" s="129"/>
      <c r="UJN135" s="129"/>
      <c r="UJO135" s="129"/>
      <c r="UJP135" s="129"/>
      <c r="UJQ135" s="129"/>
      <c r="UJR135" s="129"/>
      <c r="UJS135" s="129"/>
      <c r="UJT135" s="129"/>
      <c r="UJU135" s="129"/>
      <c r="UJV135" s="129"/>
      <c r="UJW135" s="129"/>
      <c r="UJX135" s="129"/>
      <c r="UJY135" s="129"/>
      <c r="UJZ135" s="129"/>
      <c r="UKA135" s="129"/>
      <c r="UKB135" s="129"/>
      <c r="UKC135" s="129"/>
      <c r="UKD135" s="129"/>
      <c r="UKE135" s="129"/>
      <c r="UKF135" s="129"/>
      <c r="UKG135" s="129"/>
      <c r="UKH135" s="129"/>
      <c r="UKI135" s="129"/>
      <c r="UKJ135" s="129"/>
      <c r="UKK135" s="129"/>
      <c r="UKL135" s="129"/>
      <c r="UKM135" s="129"/>
      <c r="UKN135" s="129"/>
      <c r="UKO135" s="129"/>
      <c r="UKP135" s="129"/>
      <c r="UKQ135" s="129"/>
      <c r="UKR135" s="129"/>
      <c r="UKS135" s="129"/>
      <c r="UKT135" s="129"/>
      <c r="UKU135" s="129"/>
      <c r="UKV135" s="129"/>
      <c r="UKW135" s="129"/>
      <c r="UKX135" s="129"/>
      <c r="UKY135" s="129"/>
      <c r="UKZ135" s="129"/>
      <c r="ULA135" s="129"/>
      <c r="ULB135" s="129"/>
      <c r="ULC135" s="129"/>
      <c r="ULD135" s="129"/>
      <c r="ULE135" s="129"/>
      <c r="ULF135" s="129"/>
      <c r="ULG135" s="129"/>
      <c r="ULH135" s="129"/>
      <c r="ULI135" s="129"/>
      <c r="ULJ135" s="129"/>
      <c r="ULK135" s="129"/>
      <c r="ULL135" s="129"/>
      <c r="ULM135" s="129"/>
      <c r="ULN135" s="129"/>
      <c r="ULO135" s="129"/>
      <c r="ULP135" s="129"/>
      <c r="ULQ135" s="129"/>
      <c r="ULR135" s="129"/>
      <c r="ULS135" s="129"/>
      <c r="ULT135" s="129"/>
      <c r="ULU135" s="129"/>
      <c r="ULV135" s="129"/>
      <c r="ULW135" s="129"/>
      <c r="ULX135" s="129"/>
      <c r="ULY135" s="129"/>
      <c r="ULZ135" s="129"/>
      <c r="UMA135" s="129"/>
      <c r="UMB135" s="129"/>
      <c r="UMC135" s="129"/>
      <c r="UMD135" s="129"/>
      <c r="UME135" s="129"/>
      <c r="UMF135" s="129"/>
      <c r="UMG135" s="129"/>
      <c r="UMH135" s="129"/>
      <c r="UMI135" s="129"/>
      <c r="UMJ135" s="129"/>
      <c r="UMK135" s="129"/>
      <c r="UML135" s="129"/>
      <c r="UMM135" s="129"/>
      <c r="UMN135" s="129"/>
      <c r="UMO135" s="129"/>
      <c r="UMP135" s="129"/>
      <c r="UMQ135" s="129"/>
      <c r="UMR135" s="129"/>
      <c r="UMS135" s="129"/>
      <c r="UMT135" s="129"/>
      <c r="UMU135" s="129"/>
      <c r="UMV135" s="129"/>
      <c r="UMW135" s="129"/>
      <c r="UMX135" s="129"/>
      <c r="UMY135" s="129"/>
      <c r="UMZ135" s="129"/>
      <c r="UNA135" s="129"/>
      <c r="UNB135" s="129"/>
      <c r="UNC135" s="129"/>
      <c r="UND135" s="129"/>
      <c r="UNE135" s="129"/>
      <c r="UNF135" s="129"/>
      <c r="UNG135" s="129"/>
      <c r="UNH135" s="129"/>
      <c r="UNI135" s="129"/>
      <c r="UNJ135" s="129"/>
      <c r="UNK135" s="129"/>
      <c r="UNL135" s="129"/>
      <c r="UNM135" s="129"/>
      <c r="UNN135" s="129"/>
      <c r="UNO135" s="129"/>
      <c r="UNP135" s="129"/>
      <c r="UNQ135" s="129"/>
      <c r="UNR135" s="129"/>
      <c r="UNS135" s="129"/>
      <c r="UNT135" s="129"/>
      <c r="UNU135" s="129"/>
      <c r="UNV135" s="129"/>
      <c r="UNW135" s="129"/>
      <c r="UNX135" s="129"/>
      <c r="UNY135" s="129"/>
      <c r="UNZ135" s="129"/>
      <c r="UOA135" s="129"/>
      <c r="UOB135" s="129"/>
      <c r="UOC135" s="129"/>
      <c r="UOD135" s="129"/>
      <c r="UOE135" s="129"/>
      <c r="UOF135" s="129"/>
      <c r="UOG135" s="129"/>
      <c r="UOH135" s="129"/>
      <c r="UOI135" s="129"/>
      <c r="UOJ135" s="129"/>
      <c r="UOK135" s="129"/>
      <c r="UOL135" s="129"/>
      <c r="UOM135" s="129"/>
      <c r="UON135" s="129"/>
      <c r="UOO135" s="129"/>
      <c r="UOP135" s="129"/>
      <c r="UOQ135" s="129"/>
      <c r="UOR135" s="129"/>
      <c r="UOS135" s="129"/>
      <c r="UOT135" s="129"/>
      <c r="UOU135" s="129"/>
      <c r="UOV135" s="129"/>
      <c r="UOW135" s="129"/>
      <c r="UOX135" s="129"/>
      <c r="UOY135" s="129"/>
      <c r="UOZ135" s="129"/>
      <c r="UPA135" s="129"/>
      <c r="UPB135" s="129"/>
      <c r="UPC135" s="129"/>
      <c r="UPD135" s="129"/>
      <c r="UPE135" s="129"/>
      <c r="UPF135" s="129"/>
      <c r="UPG135" s="129"/>
      <c r="UPH135" s="129"/>
      <c r="UPI135" s="129"/>
      <c r="UPJ135" s="129"/>
      <c r="UPK135" s="129"/>
      <c r="UPL135" s="129"/>
      <c r="UPM135" s="129"/>
      <c r="UPN135" s="129"/>
      <c r="UPO135" s="129"/>
      <c r="UPP135" s="129"/>
      <c r="UPQ135" s="129"/>
      <c r="UPR135" s="129"/>
      <c r="UPS135" s="129"/>
      <c r="UPT135" s="129"/>
      <c r="UPU135" s="129"/>
      <c r="UPV135" s="129"/>
      <c r="UPW135" s="129"/>
      <c r="UPX135" s="129"/>
      <c r="UPY135" s="129"/>
      <c r="UPZ135" s="129"/>
      <c r="UQA135" s="129"/>
      <c r="UQB135" s="129"/>
      <c r="UQC135" s="129"/>
      <c r="UQD135" s="129"/>
      <c r="UQE135" s="129"/>
      <c r="UQF135" s="129"/>
      <c r="UQG135" s="129"/>
      <c r="UQH135" s="129"/>
      <c r="UQI135" s="129"/>
      <c r="UQJ135" s="129"/>
      <c r="UQK135" s="129"/>
      <c r="UQL135" s="129"/>
      <c r="UQM135" s="129"/>
      <c r="UQN135" s="129"/>
      <c r="UQO135" s="129"/>
      <c r="UQP135" s="129"/>
      <c r="UQQ135" s="129"/>
      <c r="UQR135" s="129"/>
      <c r="UQS135" s="129"/>
      <c r="UQT135" s="129"/>
      <c r="UQU135" s="129"/>
      <c r="UQV135" s="129"/>
      <c r="UQW135" s="129"/>
      <c r="UQX135" s="129"/>
      <c r="UQY135" s="129"/>
      <c r="UQZ135" s="129"/>
      <c r="URA135" s="129"/>
      <c r="URB135" s="129"/>
      <c r="URC135" s="129"/>
      <c r="URD135" s="129"/>
      <c r="URE135" s="129"/>
      <c r="URF135" s="129"/>
      <c r="URG135" s="129"/>
      <c r="URH135" s="129"/>
      <c r="URI135" s="129"/>
      <c r="URJ135" s="129"/>
      <c r="URK135" s="129"/>
      <c r="URL135" s="129"/>
      <c r="URM135" s="129"/>
      <c r="URN135" s="129"/>
      <c r="URO135" s="129"/>
      <c r="URP135" s="129"/>
      <c r="URQ135" s="129"/>
      <c r="URR135" s="129"/>
      <c r="URS135" s="129"/>
      <c r="URT135" s="129"/>
      <c r="URU135" s="129"/>
      <c r="URV135" s="129"/>
      <c r="URW135" s="129"/>
      <c r="URX135" s="129"/>
      <c r="URY135" s="129"/>
      <c r="URZ135" s="129"/>
      <c r="USA135" s="129"/>
      <c r="USB135" s="129"/>
      <c r="USC135" s="129"/>
      <c r="USD135" s="129"/>
      <c r="USE135" s="129"/>
      <c r="USF135" s="129"/>
      <c r="USG135" s="129"/>
      <c r="USH135" s="129"/>
      <c r="USI135" s="129"/>
      <c r="USJ135" s="129"/>
      <c r="USK135" s="129"/>
      <c r="USL135" s="129"/>
      <c r="USM135" s="129"/>
      <c r="USN135" s="129"/>
      <c r="USO135" s="129"/>
      <c r="USP135" s="129"/>
      <c r="USQ135" s="129"/>
      <c r="USR135" s="129"/>
      <c r="USS135" s="129"/>
      <c r="UST135" s="129"/>
      <c r="USU135" s="129"/>
      <c r="USV135" s="129"/>
      <c r="USW135" s="129"/>
      <c r="USX135" s="129"/>
      <c r="USY135" s="129"/>
      <c r="USZ135" s="129"/>
      <c r="UTA135" s="129"/>
      <c r="UTB135" s="129"/>
      <c r="UTC135" s="129"/>
      <c r="UTD135" s="129"/>
      <c r="UTE135" s="129"/>
      <c r="UTF135" s="129"/>
      <c r="UTG135" s="129"/>
      <c r="UTH135" s="129"/>
      <c r="UTI135" s="129"/>
      <c r="UTJ135" s="129"/>
      <c r="UTK135" s="129"/>
      <c r="UTL135" s="129"/>
      <c r="UTM135" s="129"/>
      <c r="UTN135" s="129"/>
      <c r="UTO135" s="129"/>
      <c r="UTP135" s="129"/>
      <c r="UTQ135" s="129"/>
      <c r="UTR135" s="129"/>
      <c r="UTS135" s="129"/>
      <c r="UTT135" s="129"/>
      <c r="UTU135" s="129"/>
      <c r="UTV135" s="129"/>
      <c r="UTW135" s="129"/>
      <c r="UTX135" s="129"/>
      <c r="UTY135" s="129"/>
      <c r="UTZ135" s="129"/>
      <c r="UUA135" s="129"/>
      <c r="UUB135" s="129"/>
      <c r="UUC135" s="129"/>
      <c r="UUD135" s="129"/>
      <c r="UUE135" s="129"/>
      <c r="UUF135" s="129"/>
      <c r="UUG135" s="129"/>
      <c r="UUH135" s="129"/>
      <c r="UUI135" s="129"/>
      <c r="UUJ135" s="129"/>
      <c r="UUK135" s="129"/>
      <c r="UUL135" s="129"/>
      <c r="UUM135" s="129"/>
      <c r="UUN135" s="129"/>
      <c r="UUO135" s="129"/>
      <c r="UUP135" s="129"/>
      <c r="UUQ135" s="129"/>
      <c r="UUR135" s="129"/>
      <c r="UUS135" s="129"/>
      <c r="UUT135" s="129"/>
      <c r="UUU135" s="129"/>
      <c r="UUV135" s="129"/>
      <c r="UUW135" s="129"/>
      <c r="UUX135" s="129"/>
      <c r="UUY135" s="129"/>
      <c r="UUZ135" s="129"/>
      <c r="UVA135" s="129"/>
      <c r="UVB135" s="129"/>
      <c r="UVC135" s="129"/>
      <c r="UVD135" s="129"/>
      <c r="UVE135" s="129"/>
      <c r="UVF135" s="129"/>
      <c r="UVG135" s="129"/>
      <c r="UVH135" s="129"/>
      <c r="UVI135" s="129"/>
      <c r="UVJ135" s="129"/>
      <c r="UVK135" s="129"/>
      <c r="UVL135" s="129"/>
      <c r="UVM135" s="129"/>
      <c r="UVN135" s="129"/>
      <c r="UVO135" s="129"/>
      <c r="UVP135" s="129"/>
      <c r="UVQ135" s="129"/>
      <c r="UVR135" s="129"/>
      <c r="UVS135" s="129"/>
      <c r="UVT135" s="129"/>
      <c r="UVU135" s="129"/>
      <c r="UVV135" s="129"/>
      <c r="UVW135" s="129"/>
      <c r="UVX135" s="129"/>
      <c r="UVY135" s="129"/>
      <c r="UVZ135" s="129"/>
      <c r="UWA135" s="129"/>
      <c r="UWB135" s="129"/>
      <c r="UWC135" s="129"/>
      <c r="UWD135" s="129"/>
      <c r="UWE135" s="129"/>
      <c r="UWF135" s="129"/>
      <c r="UWG135" s="129"/>
      <c r="UWH135" s="129"/>
      <c r="UWI135" s="129"/>
      <c r="UWJ135" s="129"/>
      <c r="UWK135" s="129"/>
      <c r="UWL135" s="129"/>
      <c r="UWM135" s="129"/>
      <c r="UWN135" s="129"/>
      <c r="UWO135" s="129"/>
      <c r="UWP135" s="129"/>
      <c r="UWQ135" s="129"/>
      <c r="UWR135" s="129"/>
      <c r="UWS135" s="129"/>
      <c r="UWT135" s="129"/>
      <c r="UWU135" s="129"/>
      <c r="UWV135" s="129"/>
      <c r="UWW135" s="129"/>
      <c r="UWX135" s="129"/>
      <c r="UWY135" s="129"/>
      <c r="UWZ135" s="129"/>
      <c r="UXA135" s="129"/>
      <c r="UXB135" s="129"/>
      <c r="UXC135" s="129"/>
      <c r="UXD135" s="129"/>
      <c r="UXE135" s="129"/>
      <c r="UXF135" s="129"/>
      <c r="UXG135" s="129"/>
      <c r="UXH135" s="129"/>
      <c r="UXI135" s="129"/>
      <c r="UXJ135" s="129"/>
      <c r="UXK135" s="129"/>
      <c r="UXL135" s="129"/>
      <c r="UXM135" s="129"/>
      <c r="UXN135" s="129"/>
      <c r="UXO135" s="129"/>
      <c r="UXP135" s="129"/>
      <c r="UXQ135" s="129"/>
      <c r="UXR135" s="129"/>
      <c r="UXS135" s="129"/>
      <c r="UXT135" s="129"/>
      <c r="UXU135" s="129"/>
      <c r="UXV135" s="129"/>
      <c r="UXW135" s="129"/>
      <c r="UXX135" s="129"/>
      <c r="UXY135" s="129"/>
      <c r="UXZ135" s="129"/>
      <c r="UYA135" s="129"/>
      <c r="UYB135" s="129"/>
      <c r="UYC135" s="129"/>
      <c r="UYD135" s="129"/>
      <c r="UYE135" s="129"/>
      <c r="UYF135" s="129"/>
      <c r="UYG135" s="129"/>
      <c r="UYH135" s="129"/>
      <c r="UYI135" s="129"/>
      <c r="UYJ135" s="129"/>
      <c r="UYK135" s="129"/>
      <c r="UYL135" s="129"/>
      <c r="UYM135" s="129"/>
      <c r="UYN135" s="129"/>
      <c r="UYO135" s="129"/>
      <c r="UYP135" s="129"/>
      <c r="UYQ135" s="129"/>
      <c r="UYR135" s="129"/>
      <c r="UYS135" s="129"/>
      <c r="UYT135" s="129"/>
      <c r="UYU135" s="129"/>
      <c r="UYV135" s="129"/>
      <c r="UYW135" s="129"/>
      <c r="UYX135" s="129"/>
      <c r="UYY135" s="129"/>
      <c r="UYZ135" s="129"/>
      <c r="UZA135" s="129"/>
      <c r="UZB135" s="129"/>
      <c r="UZC135" s="129"/>
      <c r="UZD135" s="129"/>
      <c r="UZE135" s="129"/>
      <c r="UZF135" s="129"/>
      <c r="UZG135" s="129"/>
      <c r="UZH135" s="129"/>
      <c r="UZI135" s="129"/>
      <c r="UZJ135" s="129"/>
      <c r="UZK135" s="129"/>
      <c r="UZL135" s="129"/>
      <c r="UZM135" s="129"/>
      <c r="UZN135" s="129"/>
      <c r="UZO135" s="129"/>
      <c r="UZP135" s="129"/>
      <c r="UZQ135" s="129"/>
      <c r="UZR135" s="129"/>
      <c r="UZS135" s="129"/>
      <c r="UZT135" s="129"/>
      <c r="UZU135" s="129"/>
      <c r="UZV135" s="129"/>
      <c r="UZW135" s="129"/>
      <c r="UZX135" s="129"/>
      <c r="UZY135" s="129"/>
      <c r="UZZ135" s="129"/>
      <c r="VAA135" s="129"/>
      <c r="VAB135" s="129"/>
      <c r="VAC135" s="129"/>
      <c r="VAD135" s="129"/>
      <c r="VAE135" s="129"/>
      <c r="VAF135" s="129"/>
      <c r="VAG135" s="129"/>
      <c r="VAH135" s="129"/>
      <c r="VAI135" s="129"/>
      <c r="VAJ135" s="129"/>
      <c r="VAK135" s="129"/>
      <c r="VAL135" s="129"/>
      <c r="VAM135" s="129"/>
      <c r="VAN135" s="129"/>
      <c r="VAO135" s="129"/>
      <c r="VAP135" s="129"/>
      <c r="VAQ135" s="129"/>
      <c r="VAR135" s="129"/>
      <c r="VAS135" s="129"/>
      <c r="VAT135" s="129"/>
      <c r="VAU135" s="129"/>
      <c r="VAV135" s="129"/>
      <c r="VAW135" s="129"/>
      <c r="VAX135" s="129"/>
      <c r="VAY135" s="129"/>
      <c r="VAZ135" s="129"/>
      <c r="VBA135" s="129"/>
      <c r="VBB135" s="129"/>
      <c r="VBC135" s="129"/>
      <c r="VBD135" s="129"/>
      <c r="VBE135" s="129"/>
      <c r="VBF135" s="129"/>
      <c r="VBG135" s="129"/>
      <c r="VBH135" s="129"/>
      <c r="VBI135" s="129"/>
      <c r="VBJ135" s="129"/>
      <c r="VBK135" s="129"/>
      <c r="VBL135" s="129"/>
      <c r="VBM135" s="129"/>
      <c r="VBN135" s="129"/>
      <c r="VBO135" s="129"/>
      <c r="VBP135" s="129"/>
      <c r="VBQ135" s="129"/>
      <c r="VBR135" s="129"/>
      <c r="VBS135" s="129"/>
      <c r="VBT135" s="129"/>
      <c r="VBU135" s="129"/>
      <c r="VBV135" s="129"/>
      <c r="VBW135" s="129"/>
      <c r="VBX135" s="129"/>
      <c r="VBY135" s="129"/>
      <c r="VBZ135" s="129"/>
      <c r="VCA135" s="129"/>
      <c r="VCB135" s="129"/>
      <c r="VCC135" s="129"/>
      <c r="VCD135" s="129"/>
      <c r="VCE135" s="129"/>
      <c r="VCF135" s="129"/>
      <c r="VCG135" s="129"/>
      <c r="VCH135" s="129"/>
      <c r="VCI135" s="129"/>
      <c r="VCJ135" s="129"/>
      <c r="VCK135" s="129"/>
      <c r="VCL135" s="129"/>
      <c r="VCM135" s="129"/>
      <c r="VCN135" s="129"/>
      <c r="VCO135" s="129"/>
      <c r="VCP135" s="129"/>
      <c r="VCQ135" s="129"/>
      <c r="VCR135" s="129"/>
      <c r="VCS135" s="129"/>
      <c r="VCT135" s="129"/>
      <c r="VCU135" s="129"/>
      <c r="VCV135" s="129"/>
      <c r="VCW135" s="129"/>
      <c r="VCX135" s="129"/>
      <c r="VCY135" s="129"/>
      <c r="VCZ135" s="129"/>
      <c r="VDA135" s="129"/>
      <c r="VDB135" s="129"/>
      <c r="VDC135" s="129"/>
      <c r="VDD135" s="129"/>
      <c r="VDE135" s="129"/>
      <c r="VDF135" s="129"/>
      <c r="VDG135" s="129"/>
      <c r="VDH135" s="129"/>
      <c r="VDI135" s="129"/>
      <c r="VDJ135" s="129"/>
      <c r="VDK135" s="129"/>
      <c r="VDL135" s="129"/>
      <c r="VDM135" s="129"/>
      <c r="VDN135" s="129"/>
      <c r="VDO135" s="129"/>
      <c r="VDP135" s="129"/>
      <c r="VDQ135" s="129"/>
      <c r="VDR135" s="129"/>
      <c r="VDS135" s="129"/>
      <c r="VDT135" s="129"/>
      <c r="VDU135" s="129"/>
      <c r="VDV135" s="129"/>
      <c r="VDW135" s="129"/>
      <c r="VDX135" s="129"/>
      <c r="VDY135" s="129"/>
      <c r="VDZ135" s="129"/>
      <c r="VEA135" s="129"/>
      <c r="VEB135" s="129"/>
      <c r="VEC135" s="129"/>
      <c r="VED135" s="129"/>
      <c r="VEE135" s="129"/>
      <c r="VEF135" s="129"/>
      <c r="VEG135" s="129"/>
      <c r="VEH135" s="129"/>
      <c r="VEI135" s="129"/>
      <c r="VEJ135" s="129"/>
      <c r="VEK135" s="129"/>
      <c r="VEL135" s="129"/>
      <c r="VEM135" s="129"/>
      <c r="VEN135" s="129"/>
      <c r="VEO135" s="129"/>
      <c r="VEP135" s="129"/>
      <c r="VEQ135" s="129"/>
      <c r="VER135" s="129"/>
      <c r="VES135" s="129"/>
      <c r="VET135" s="129"/>
      <c r="VEU135" s="129"/>
      <c r="VEV135" s="129"/>
      <c r="VEW135" s="129"/>
      <c r="VEX135" s="129"/>
      <c r="VEY135" s="129"/>
      <c r="VEZ135" s="129"/>
      <c r="VFA135" s="129"/>
      <c r="VFB135" s="129"/>
      <c r="VFC135" s="129"/>
      <c r="VFD135" s="129"/>
      <c r="VFE135" s="129"/>
      <c r="VFF135" s="129"/>
      <c r="VFG135" s="129"/>
      <c r="VFH135" s="129"/>
      <c r="VFI135" s="129"/>
      <c r="VFJ135" s="129"/>
      <c r="VFK135" s="129"/>
      <c r="VFL135" s="129"/>
      <c r="VFM135" s="129"/>
      <c r="VFN135" s="129"/>
      <c r="VFO135" s="129"/>
      <c r="VFP135" s="129"/>
      <c r="VFQ135" s="129"/>
      <c r="VFR135" s="129"/>
      <c r="VFS135" s="129"/>
      <c r="VFT135" s="129"/>
      <c r="VFU135" s="129"/>
      <c r="VFV135" s="129"/>
      <c r="VFW135" s="129"/>
      <c r="VFX135" s="129"/>
      <c r="VFY135" s="129"/>
      <c r="VFZ135" s="129"/>
      <c r="VGA135" s="129"/>
      <c r="VGB135" s="129"/>
      <c r="VGC135" s="129"/>
      <c r="VGD135" s="129"/>
      <c r="VGE135" s="129"/>
      <c r="VGF135" s="129"/>
      <c r="VGG135" s="129"/>
      <c r="VGH135" s="129"/>
      <c r="VGI135" s="129"/>
      <c r="VGJ135" s="129"/>
      <c r="VGK135" s="129"/>
      <c r="VGL135" s="129"/>
      <c r="VGM135" s="129"/>
      <c r="VGN135" s="129"/>
      <c r="VGO135" s="129"/>
      <c r="VGP135" s="129"/>
      <c r="VGQ135" s="129"/>
      <c r="VGR135" s="129"/>
      <c r="VGS135" s="129"/>
      <c r="VGT135" s="129"/>
      <c r="VGU135" s="129"/>
      <c r="VGV135" s="129"/>
      <c r="VGW135" s="129"/>
      <c r="VGX135" s="129"/>
      <c r="VGY135" s="129"/>
      <c r="VGZ135" s="129"/>
      <c r="VHA135" s="129"/>
      <c r="VHB135" s="129"/>
      <c r="VHC135" s="129"/>
      <c r="VHD135" s="129"/>
      <c r="VHE135" s="129"/>
      <c r="VHF135" s="129"/>
      <c r="VHG135" s="129"/>
      <c r="VHH135" s="129"/>
      <c r="VHI135" s="129"/>
      <c r="VHJ135" s="129"/>
      <c r="VHK135" s="129"/>
      <c r="VHL135" s="129"/>
      <c r="VHM135" s="129"/>
      <c r="VHN135" s="129"/>
      <c r="VHO135" s="129"/>
      <c r="VHP135" s="129"/>
      <c r="VHQ135" s="129"/>
      <c r="VHR135" s="129"/>
      <c r="VHS135" s="129"/>
      <c r="VHT135" s="129"/>
      <c r="VHU135" s="129"/>
      <c r="VHV135" s="129"/>
      <c r="VHW135" s="129"/>
      <c r="VHX135" s="129"/>
      <c r="VHY135" s="129"/>
      <c r="VHZ135" s="129"/>
      <c r="VIA135" s="129"/>
      <c r="VIB135" s="129"/>
      <c r="VIC135" s="129"/>
      <c r="VID135" s="129"/>
      <c r="VIE135" s="129"/>
      <c r="VIF135" s="129"/>
      <c r="VIG135" s="129"/>
      <c r="VIH135" s="129"/>
      <c r="VII135" s="129"/>
      <c r="VIJ135" s="129"/>
      <c r="VIK135" s="129"/>
      <c r="VIL135" s="129"/>
      <c r="VIM135" s="129"/>
      <c r="VIN135" s="129"/>
      <c r="VIO135" s="129"/>
      <c r="VIP135" s="129"/>
      <c r="VIQ135" s="129"/>
      <c r="VIR135" s="129"/>
      <c r="VIS135" s="129"/>
      <c r="VIT135" s="129"/>
      <c r="VIU135" s="129"/>
      <c r="VIV135" s="129"/>
      <c r="VIW135" s="129"/>
      <c r="VIX135" s="129"/>
      <c r="VIY135" s="129"/>
      <c r="VIZ135" s="129"/>
      <c r="VJA135" s="129"/>
      <c r="VJB135" s="129"/>
      <c r="VJC135" s="129"/>
      <c r="VJD135" s="129"/>
      <c r="VJE135" s="129"/>
      <c r="VJF135" s="129"/>
      <c r="VJG135" s="129"/>
      <c r="VJH135" s="129"/>
      <c r="VJI135" s="129"/>
      <c r="VJJ135" s="129"/>
      <c r="VJK135" s="129"/>
      <c r="VJL135" s="129"/>
      <c r="VJM135" s="129"/>
      <c r="VJN135" s="129"/>
      <c r="VJO135" s="129"/>
      <c r="VJP135" s="129"/>
      <c r="VJQ135" s="129"/>
      <c r="VJR135" s="129"/>
      <c r="VJS135" s="129"/>
      <c r="VJT135" s="129"/>
      <c r="VJU135" s="129"/>
      <c r="VJV135" s="129"/>
      <c r="VJW135" s="129"/>
      <c r="VJX135" s="129"/>
      <c r="VJY135" s="129"/>
      <c r="VJZ135" s="129"/>
      <c r="VKA135" s="129"/>
      <c r="VKB135" s="129"/>
      <c r="VKC135" s="129"/>
      <c r="VKD135" s="129"/>
      <c r="VKE135" s="129"/>
      <c r="VKF135" s="129"/>
      <c r="VKG135" s="129"/>
      <c r="VKH135" s="129"/>
      <c r="VKI135" s="129"/>
      <c r="VKJ135" s="129"/>
      <c r="VKK135" s="129"/>
      <c r="VKL135" s="129"/>
      <c r="VKM135" s="129"/>
      <c r="VKN135" s="129"/>
      <c r="VKO135" s="129"/>
      <c r="VKP135" s="129"/>
      <c r="VKQ135" s="129"/>
      <c r="VKR135" s="129"/>
      <c r="VKS135" s="129"/>
      <c r="VKT135" s="129"/>
      <c r="VKU135" s="129"/>
      <c r="VKV135" s="129"/>
      <c r="VKW135" s="129"/>
      <c r="VKX135" s="129"/>
      <c r="VKY135" s="129"/>
      <c r="VKZ135" s="129"/>
      <c r="VLA135" s="129"/>
      <c r="VLB135" s="129"/>
      <c r="VLC135" s="129"/>
      <c r="VLD135" s="129"/>
      <c r="VLE135" s="129"/>
      <c r="VLF135" s="129"/>
      <c r="VLG135" s="129"/>
      <c r="VLH135" s="129"/>
      <c r="VLI135" s="129"/>
      <c r="VLJ135" s="129"/>
      <c r="VLK135" s="129"/>
      <c r="VLL135" s="129"/>
      <c r="VLM135" s="129"/>
      <c r="VLN135" s="129"/>
      <c r="VLO135" s="129"/>
      <c r="VLP135" s="129"/>
      <c r="VLQ135" s="129"/>
      <c r="VLR135" s="129"/>
      <c r="VLS135" s="129"/>
      <c r="VLT135" s="129"/>
      <c r="VLU135" s="129"/>
      <c r="VLV135" s="129"/>
      <c r="VLW135" s="129"/>
      <c r="VLX135" s="129"/>
      <c r="VLY135" s="129"/>
      <c r="VLZ135" s="129"/>
      <c r="VMA135" s="129"/>
      <c r="VMB135" s="129"/>
      <c r="VMC135" s="129"/>
      <c r="VMD135" s="129"/>
      <c r="VME135" s="129"/>
      <c r="VMF135" s="129"/>
      <c r="VMG135" s="129"/>
      <c r="VMH135" s="129"/>
      <c r="VMI135" s="129"/>
      <c r="VMJ135" s="129"/>
      <c r="VMK135" s="129"/>
      <c r="VML135" s="129"/>
      <c r="VMM135" s="129"/>
      <c r="VMN135" s="129"/>
      <c r="VMO135" s="129"/>
      <c r="VMP135" s="129"/>
      <c r="VMQ135" s="129"/>
      <c r="VMR135" s="129"/>
      <c r="VMS135" s="129"/>
      <c r="VMT135" s="129"/>
      <c r="VMU135" s="129"/>
      <c r="VMV135" s="129"/>
      <c r="VMW135" s="129"/>
      <c r="VMX135" s="129"/>
      <c r="VMY135" s="129"/>
      <c r="VMZ135" s="129"/>
      <c r="VNA135" s="129"/>
      <c r="VNB135" s="129"/>
      <c r="VNC135" s="129"/>
      <c r="VND135" s="129"/>
      <c r="VNE135" s="129"/>
      <c r="VNF135" s="129"/>
      <c r="VNG135" s="129"/>
      <c r="VNH135" s="129"/>
      <c r="VNI135" s="129"/>
      <c r="VNJ135" s="129"/>
      <c r="VNK135" s="129"/>
      <c r="VNL135" s="129"/>
      <c r="VNM135" s="129"/>
      <c r="VNN135" s="129"/>
      <c r="VNO135" s="129"/>
      <c r="VNP135" s="129"/>
      <c r="VNQ135" s="129"/>
      <c r="VNR135" s="129"/>
      <c r="VNS135" s="129"/>
      <c r="VNT135" s="129"/>
      <c r="VNU135" s="129"/>
      <c r="VNV135" s="129"/>
      <c r="VNW135" s="129"/>
      <c r="VNX135" s="129"/>
      <c r="VNY135" s="129"/>
      <c r="VNZ135" s="129"/>
      <c r="VOA135" s="129"/>
      <c r="VOB135" s="129"/>
      <c r="VOC135" s="129"/>
      <c r="VOD135" s="129"/>
      <c r="VOE135" s="129"/>
      <c r="VOF135" s="129"/>
      <c r="VOG135" s="129"/>
      <c r="VOH135" s="129"/>
      <c r="VOI135" s="129"/>
      <c r="VOJ135" s="129"/>
      <c r="VOK135" s="129"/>
      <c r="VOL135" s="129"/>
      <c r="VOM135" s="129"/>
      <c r="VON135" s="129"/>
      <c r="VOO135" s="129"/>
      <c r="VOP135" s="129"/>
      <c r="VOQ135" s="129"/>
      <c r="VOR135" s="129"/>
      <c r="VOS135" s="129"/>
      <c r="VOT135" s="129"/>
      <c r="VOU135" s="129"/>
      <c r="VOV135" s="129"/>
      <c r="VOW135" s="129"/>
      <c r="VOX135" s="129"/>
      <c r="VOY135" s="129"/>
      <c r="VOZ135" s="129"/>
      <c r="VPA135" s="129"/>
      <c r="VPB135" s="129"/>
      <c r="VPC135" s="129"/>
      <c r="VPD135" s="129"/>
      <c r="VPE135" s="129"/>
      <c r="VPF135" s="129"/>
      <c r="VPG135" s="129"/>
      <c r="VPH135" s="129"/>
      <c r="VPI135" s="129"/>
      <c r="VPJ135" s="129"/>
      <c r="VPK135" s="129"/>
      <c r="VPL135" s="129"/>
      <c r="VPM135" s="129"/>
      <c r="VPN135" s="129"/>
      <c r="VPO135" s="129"/>
      <c r="VPP135" s="129"/>
      <c r="VPQ135" s="129"/>
      <c r="VPR135" s="129"/>
      <c r="VPS135" s="129"/>
      <c r="VPT135" s="129"/>
      <c r="VPU135" s="129"/>
      <c r="VPV135" s="129"/>
      <c r="VPW135" s="129"/>
      <c r="VPX135" s="129"/>
      <c r="VPY135" s="129"/>
      <c r="VPZ135" s="129"/>
      <c r="VQA135" s="129"/>
      <c r="VQB135" s="129"/>
      <c r="VQC135" s="129"/>
      <c r="VQD135" s="129"/>
      <c r="VQE135" s="129"/>
      <c r="VQF135" s="129"/>
      <c r="VQG135" s="129"/>
      <c r="VQH135" s="129"/>
      <c r="VQI135" s="129"/>
      <c r="VQJ135" s="129"/>
      <c r="VQK135" s="129"/>
      <c r="VQL135" s="129"/>
      <c r="VQM135" s="129"/>
      <c r="VQN135" s="129"/>
      <c r="VQO135" s="129"/>
      <c r="VQP135" s="129"/>
      <c r="VQQ135" s="129"/>
      <c r="VQR135" s="129"/>
      <c r="VQS135" s="129"/>
      <c r="VQT135" s="129"/>
      <c r="VQU135" s="129"/>
      <c r="VQV135" s="129"/>
      <c r="VQW135" s="129"/>
      <c r="VQX135" s="129"/>
      <c r="VQY135" s="129"/>
      <c r="VQZ135" s="129"/>
      <c r="VRA135" s="129"/>
      <c r="VRB135" s="129"/>
      <c r="VRC135" s="129"/>
      <c r="VRD135" s="129"/>
      <c r="VRE135" s="129"/>
      <c r="VRF135" s="129"/>
      <c r="VRG135" s="129"/>
      <c r="VRH135" s="129"/>
      <c r="VRI135" s="129"/>
      <c r="VRJ135" s="129"/>
      <c r="VRK135" s="129"/>
      <c r="VRL135" s="129"/>
      <c r="VRM135" s="129"/>
      <c r="VRN135" s="129"/>
      <c r="VRO135" s="129"/>
      <c r="VRP135" s="129"/>
      <c r="VRQ135" s="129"/>
      <c r="VRR135" s="129"/>
      <c r="VRS135" s="129"/>
      <c r="VRT135" s="129"/>
      <c r="VRU135" s="129"/>
      <c r="VRV135" s="129"/>
      <c r="VRW135" s="129"/>
      <c r="VRX135" s="129"/>
      <c r="VRY135" s="129"/>
      <c r="VRZ135" s="129"/>
      <c r="VSA135" s="129"/>
      <c r="VSB135" s="129"/>
      <c r="VSC135" s="129"/>
      <c r="VSD135" s="129"/>
      <c r="VSE135" s="129"/>
      <c r="VSF135" s="129"/>
      <c r="VSG135" s="129"/>
      <c r="VSH135" s="129"/>
      <c r="VSI135" s="129"/>
      <c r="VSJ135" s="129"/>
      <c r="VSK135" s="129"/>
      <c r="VSL135" s="129"/>
      <c r="VSM135" s="129"/>
      <c r="VSN135" s="129"/>
      <c r="VSO135" s="129"/>
      <c r="VSP135" s="129"/>
      <c r="VSQ135" s="129"/>
      <c r="VSR135" s="129"/>
      <c r="VSS135" s="129"/>
      <c r="VST135" s="129"/>
      <c r="VSU135" s="129"/>
      <c r="VSV135" s="129"/>
      <c r="VSW135" s="129"/>
      <c r="VSX135" s="129"/>
      <c r="VSY135" s="129"/>
      <c r="VSZ135" s="129"/>
      <c r="VTA135" s="129"/>
      <c r="VTB135" s="129"/>
      <c r="VTC135" s="129"/>
      <c r="VTD135" s="129"/>
      <c r="VTE135" s="129"/>
      <c r="VTF135" s="129"/>
      <c r="VTG135" s="129"/>
      <c r="VTH135" s="129"/>
      <c r="VTI135" s="129"/>
      <c r="VTJ135" s="129"/>
      <c r="VTK135" s="129"/>
      <c r="VTL135" s="129"/>
      <c r="VTM135" s="129"/>
      <c r="VTN135" s="129"/>
      <c r="VTO135" s="129"/>
      <c r="VTP135" s="129"/>
      <c r="VTQ135" s="129"/>
      <c r="VTR135" s="129"/>
      <c r="VTS135" s="129"/>
      <c r="VTT135" s="129"/>
      <c r="VTU135" s="129"/>
      <c r="VTV135" s="129"/>
      <c r="VTW135" s="129"/>
      <c r="VTX135" s="129"/>
      <c r="VTY135" s="129"/>
      <c r="VTZ135" s="129"/>
      <c r="VUA135" s="129"/>
      <c r="VUB135" s="129"/>
      <c r="VUC135" s="129"/>
      <c r="VUD135" s="129"/>
      <c r="VUE135" s="129"/>
      <c r="VUF135" s="129"/>
      <c r="VUG135" s="129"/>
      <c r="VUH135" s="129"/>
      <c r="VUI135" s="129"/>
      <c r="VUJ135" s="129"/>
      <c r="VUK135" s="129"/>
      <c r="VUL135" s="129"/>
      <c r="VUM135" s="129"/>
      <c r="VUN135" s="129"/>
      <c r="VUO135" s="129"/>
      <c r="VUP135" s="129"/>
      <c r="VUQ135" s="129"/>
      <c r="VUR135" s="129"/>
      <c r="VUS135" s="129"/>
      <c r="VUT135" s="129"/>
      <c r="VUU135" s="129"/>
      <c r="VUV135" s="129"/>
      <c r="VUW135" s="129"/>
      <c r="VUX135" s="129"/>
      <c r="VUY135" s="129"/>
      <c r="VUZ135" s="129"/>
      <c r="VVA135" s="129"/>
      <c r="VVB135" s="129"/>
      <c r="VVC135" s="129"/>
      <c r="VVD135" s="129"/>
      <c r="VVE135" s="129"/>
      <c r="VVF135" s="129"/>
      <c r="VVG135" s="129"/>
      <c r="VVH135" s="129"/>
      <c r="VVI135" s="129"/>
      <c r="VVJ135" s="129"/>
      <c r="VVK135" s="129"/>
      <c r="VVL135" s="129"/>
      <c r="VVM135" s="129"/>
      <c r="VVN135" s="129"/>
      <c r="VVO135" s="129"/>
      <c r="VVP135" s="129"/>
      <c r="VVQ135" s="129"/>
      <c r="VVR135" s="129"/>
      <c r="VVS135" s="129"/>
      <c r="VVT135" s="129"/>
      <c r="VVU135" s="129"/>
      <c r="VVV135" s="129"/>
      <c r="VVW135" s="129"/>
      <c r="VVX135" s="129"/>
      <c r="VVY135" s="129"/>
      <c r="VVZ135" s="129"/>
      <c r="VWA135" s="129"/>
      <c r="VWB135" s="129"/>
      <c r="VWC135" s="129"/>
      <c r="VWD135" s="129"/>
      <c r="VWE135" s="129"/>
      <c r="VWF135" s="129"/>
      <c r="VWG135" s="129"/>
      <c r="VWH135" s="129"/>
      <c r="VWI135" s="129"/>
      <c r="VWJ135" s="129"/>
      <c r="VWK135" s="129"/>
      <c r="VWL135" s="129"/>
      <c r="VWM135" s="129"/>
      <c r="VWN135" s="129"/>
      <c r="VWO135" s="129"/>
      <c r="VWP135" s="129"/>
      <c r="VWQ135" s="129"/>
      <c r="VWR135" s="129"/>
      <c r="VWS135" s="129"/>
      <c r="VWT135" s="129"/>
      <c r="VWU135" s="129"/>
      <c r="VWV135" s="129"/>
      <c r="VWW135" s="129"/>
      <c r="VWX135" s="129"/>
      <c r="VWY135" s="129"/>
      <c r="VWZ135" s="129"/>
      <c r="VXA135" s="129"/>
      <c r="VXB135" s="129"/>
      <c r="VXC135" s="129"/>
      <c r="VXD135" s="129"/>
      <c r="VXE135" s="129"/>
      <c r="VXF135" s="129"/>
      <c r="VXG135" s="129"/>
      <c r="VXH135" s="129"/>
      <c r="VXI135" s="129"/>
      <c r="VXJ135" s="129"/>
      <c r="VXK135" s="129"/>
      <c r="VXL135" s="129"/>
      <c r="VXM135" s="129"/>
      <c r="VXN135" s="129"/>
      <c r="VXO135" s="129"/>
      <c r="VXP135" s="129"/>
      <c r="VXQ135" s="129"/>
      <c r="VXR135" s="129"/>
      <c r="VXS135" s="129"/>
      <c r="VXT135" s="129"/>
      <c r="VXU135" s="129"/>
      <c r="VXV135" s="129"/>
      <c r="VXW135" s="129"/>
      <c r="VXX135" s="129"/>
      <c r="VXY135" s="129"/>
      <c r="VXZ135" s="129"/>
      <c r="VYA135" s="129"/>
      <c r="VYB135" s="129"/>
      <c r="VYC135" s="129"/>
      <c r="VYD135" s="129"/>
      <c r="VYE135" s="129"/>
      <c r="VYF135" s="129"/>
      <c r="VYG135" s="129"/>
      <c r="VYH135" s="129"/>
      <c r="VYI135" s="129"/>
      <c r="VYJ135" s="129"/>
      <c r="VYK135" s="129"/>
      <c r="VYL135" s="129"/>
      <c r="VYM135" s="129"/>
      <c r="VYN135" s="129"/>
      <c r="VYO135" s="129"/>
      <c r="VYP135" s="129"/>
      <c r="VYQ135" s="129"/>
      <c r="VYR135" s="129"/>
      <c r="VYS135" s="129"/>
      <c r="VYT135" s="129"/>
      <c r="VYU135" s="129"/>
      <c r="VYV135" s="129"/>
      <c r="VYW135" s="129"/>
      <c r="VYX135" s="129"/>
      <c r="VYY135" s="129"/>
      <c r="VYZ135" s="129"/>
      <c r="VZA135" s="129"/>
      <c r="VZB135" s="129"/>
      <c r="VZC135" s="129"/>
      <c r="VZD135" s="129"/>
      <c r="VZE135" s="129"/>
      <c r="VZF135" s="129"/>
      <c r="VZG135" s="129"/>
      <c r="VZH135" s="129"/>
      <c r="VZI135" s="129"/>
      <c r="VZJ135" s="129"/>
      <c r="VZK135" s="129"/>
      <c r="VZL135" s="129"/>
      <c r="VZM135" s="129"/>
      <c r="VZN135" s="129"/>
      <c r="VZO135" s="129"/>
      <c r="VZP135" s="129"/>
      <c r="VZQ135" s="129"/>
      <c r="VZR135" s="129"/>
      <c r="VZS135" s="129"/>
      <c r="VZT135" s="129"/>
      <c r="VZU135" s="129"/>
      <c r="VZV135" s="129"/>
      <c r="VZW135" s="129"/>
      <c r="VZX135" s="129"/>
      <c r="VZY135" s="129"/>
      <c r="VZZ135" s="129"/>
      <c r="WAA135" s="129"/>
      <c r="WAB135" s="129"/>
      <c r="WAC135" s="129"/>
      <c r="WAD135" s="129"/>
      <c r="WAE135" s="129"/>
      <c r="WAF135" s="129"/>
      <c r="WAG135" s="129"/>
      <c r="WAH135" s="129"/>
      <c r="WAI135" s="129"/>
      <c r="WAJ135" s="129"/>
      <c r="WAK135" s="129"/>
      <c r="WAL135" s="129"/>
      <c r="WAM135" s="129"/>
      <c r="WAN135" s="129"/>
      <c r="WAO135" s="129"/>
      <c r="WAP135" s="129"/>
      <c r="WAQ135" s="129"/>
      <c r="WAR135" s="129"/>
      <c r="WAS135" s="129"/>
      <c r="WAT135" s="129"/>
      <c r="WAU135" s="129"/>
      <c r="WAV135" s="129"/>
      <c r="WAW135" s="129"/>
      <c r="WAX135" s="129"/>
      <c r="WAY135" s="129"/>
      <c r="WAZ135" s="129"/>
      <c r="WBA135" s="129"/>
      <c r="WBB135" s="129"/>
      <c r="WBC135" s="129"/>
      <c r="WBD135" s="129"/>
      <c r="WBE135" s="129"/>
      <c r="WBF135" s="129"/>
      <c r="WBG135" s="129"/>
      <c r="WBH135" s="129"/>
      <c r="WBI135" s="129"/>
      <c r="WBJ135" s="129"/>
      <c r="WBK135" s="129"/>
      <c r="WBL135" s="129"/>
      <c r="WBM135" s="129"/>
      <c r="WBN135" s="129"/>
      <c r="WBO135" s="129"/>
      <c r="WBP135" s="129"/>
      <c r="WBQ135" s="129"/>
      <c r="WBR135" s="129"/>
      <c r="WBS135" s="129"/>
      <c r="WBT135" s="129"/>
      <c r="WBU135" s="129"/>
      <c r="WBV135" s="129"/>
      <c r="WBW135" s="129"/>
      <c r="WBX135" s="129"/>
      <c r="WBY135" s="129"/>
      <c r="WBZ135" s="129"/>
      <c r="WCA135" s="129"/>
      <c r="WCB135" s="129"/>
      <c r="WCC135" s="129"/>
      <c r="WCD135" s="129"/>
      <c r="WCE135" s="129"/>
      <c r="WCF135" s="129"/>
      <c r="WCG135" s="129"/>
      <c r="WCH135" s="129"/>
      <c r="WCI135" s="129"/>
      <c r="WCJ135" s="129"/>
      <c r="WCK135" s="129"/>
      <c r="WCL135" s="129"/>
      <c r="WCM135" s="129"/>
      <c r="WCN135" s="129"/>
      <c r="WCO135" s="129"/>
      <c r="WCP135" s="129"/>
      <c r="WCQ135" s="129"/>
      <c r="WCR135" s="129"/>
      <c r="WCS135" s="129"/>
      <c r="WCT135" s="129"/>
      <c r="WCU135" s="129"/>
      <c r="WCV135" s="129"/>
      <c r="WCW135" s="129"/>
      <c r="WCX135" s="129"/>
      <c r="WCY135" s="129"/>
      <c r="WCZ135" s="129"/>
      <c r="WDA135" s="129"/>
      <c r="WDB135" s="129"/>
      <c r="WDC135" s="129"/>
      <c r="WDD135" s="129"/>
      <c r="WDE135" s="129"/>
      <c r="WDF135" s="129"/>
      <c r="WDG135" s="129"/>
      <c r="WDH135" s="129"/>
      <c r="WDI135" s="129"/>
      <c r="WDJ135" s="129"/>
      <c r="WDK135" s="129"/>
      <c r="WDL135" s="129"/>
      <c r="WDM135" s="129"/>
      <c r="WDN135" s="129"/>
      <c r="WDO135" s="129"/>
      <c r="WDP135" s="129"/>
      <c r="WDQ135" s="129"/>
      <c r="WDR135" s="129"/>
      <c r="WDS135" s="129"/>
      <c r="WDT135" s="129"/>
      <c r="WDU135" s="129"/>
      <c r="WDV135" s="129"/>
      <c r="WDW135" s="129"/>
      <c r="WDX135" s="129"/>
      <c r="WDY135" s="129"/>
      <c r="WDZ135" s="129"/>
      <c r="WEA135" s="129"/>
      <c r="WEB135" s="129"/>
      <c r="WEC135" s="129"/>
      <c r="WED135" s="129"/>
      <c r="WEE135" s="129"/>
      <c r="WEF135" s="129"/>
      <c r="WEG135" s="129"/>
      <c r="WEH135" s="129"/>
      <c r="WEI135" s="129"/>
      <c r="WEJ135" s="129"/>
      <c r="WEK135" s="129"/>
      <c r="WEL135" s="129"/>
      <c r="WEM135" s="129"/>
      <c r="WEN135" s="129"/>
      <c r="WEO135" s="129"/>
      <c r="WEP135" s="129"/>
      <c r="WEQ135" s="129"/>
      <c r="WER135" s="129"/>
      <c r="WES135" s="129"/>
      <c r="WET135" s="129"/>
      <c r="WEU135" s="129"/>
      <c r="WEV135" s="129"/>
      <c r="WEW135" s="129"/>
      <c r="WEX135" s="129"/>
      <c r="WEY135" s="129"/>
      <c r="WEZ135" s="129"/>
      <c r="WFA135" s="129"/>
      <c r="WFB135" s="129"/>
      <c r="WFC135" s="129"/>
      <c r="WFD135" s="129"/>
      <c r="WFE135" s="129"/>
      <c r="WFF135" s="129"/>
      <c r="WFG135" s="129"/>
      <c r="WFH135" s="129"/>
      <c r="WFI135" s="129"/>
      <c r="WFJ135" s="129"/>
      <c r="WFK135" s="129"/>
      <c r="WFL135" s="129"/>
      <c r="WFM135" s="129"/>
      <c r="WFN135" s="129"/>
      <c r="WFO135" s="129"/>
      <c r="WFP135" s="129"/>
      <c r="WFQ135" s="129"/>
      <c r="WFR135" s="129"/>
      <c r="WFS135" s="129"/>
      <c r="WFT135" s="129"/>
      <c r="WFU135" s="129"/>
      <c r="WFV135" s="129"/>
      <c r="WFW135" s="129"/>
      <c r="WFX135" s="129"/>
      <c r="WFY135" s="129"/>
      <c r="WFZ135" s="129"/>
      <c r="WGA135" s="129"/>
      <c r="WGB135" s="129"/>
      <c r="WGC135" s="129"/>
      <c r="WGD135" s="129"/>
      <c r="WGE135" s="129"/>
      <c r="WGF135" s="129"/>
      <c r="WGG135" s="129"/>
      <c r="WGH135" s="129"/>
      <c r="WGI135" s="129"/>
      <c r="WGJ135" s="129"/>
      <c r="WGK135" s="129"/>
      <c r="WGL135" s="129"/>
      <c r="WGM135" s="129"/>
      <c r="WGN135" s="129"/>
      <c r="WGO135" s="129"/>
      <c r="WGP135" s="129"/>
      <c r="WGQ135" s="129"/>
      <c r="WGR135" s="129"/>
      <c r="WGS135" s="129"/>
      <c r="WGT135" s="129"/>
      <c r="WGU135" s="129"/>
      <c r="WGV135" s="129"/>
      <c r="WGW135" s="129"/>
      <c r="WGX135" s="129"/>
      <c r="WGY135" s="129"/>
      <c r="WGZ135" s="129"/>
      <c r="WHA135" s="129"/>
      <c r="WHB135" s="129"/>
      <c r="WHC135" s="129"/>
      <c r="WHD135" s="129"/>
      <c r="WHE135" s="129"/>
      <c r="WHF135" s="129"/>
      <c r="WHG135" s="129"/>
      <c r="WHH135" s="129"/>
      <c r="WHI135" s="129"/>
      <c r="WHJ135" s="129"/>
      <c r="WHK135" s="129"/>
      <c r="WHL135" s="129"/>
      <c r="WHM135" s="129"/>
      <c r="WHN135" s="129"/>
      <c r="WHO135" s="129"/>
      <c r="WHP135" s="129"/>
      <c r="WHQ135" s="129"/>
      <c r="WHR135" s="129"/>
      <c r="WHS135" s="129"/>
      <c r="WHT135" s="129"/>
      <c r="WHU135" s="129"/>
      <c r="WHV135" s="129"/>
      <c r="WHW135" s="129"/>
      <c r="WHX135" s="129"/>
      <c r="WHY135" s="129"/>
      <c r="WHZ135" s="129"/>
      <c r="WIA135" s="129"/>
      <c r="WIB135" s="129"/>
      <c r="WIC135" s="129"/>
      <c r="WID135" s="129"/>
      <c r="WIE135" s="129"/>
      <c r="WIF135" s="129"/>
      <c r="WIG135" s="129"/>
      <c r="WIH135" s="129"/>
      <c r="WII135" s="129"/>
      <c r="WIJ135" s="129"/>
      <c r="WIK135" s="129"/>
      <c r="WIL135" s="129"/>
      <c r="WIM135" s="129"/>
      <c r="WIN135" s="129"/>
      <c r="WIO135" s="129"/>
      <c r="WIP135" s="129"/>
      <c r="WIQ135" s="129"/>
      <c r="WIR135" s="129"/>
      <c r="WIS135" s="129"/>
      <c r="WIT135" s="129"/>
      <c r="WIU135" s="129"/>
      <c r="WIV135" s="129"/>
      <c r="WIW135" s="129"/>
      <c r="WIX135" s="129"/>
      <c r="WIY135" s="129"/>
      <c r="WIZ135" s="129"/>
      <c r="WJA135" s="129"/>
      <c r="WJB135" s="129"/>
      <c r="WJC135" s="129"/>
      <c r="WJD135" s="129"/>
      <c r="WJE135" s="129"/>
      <c r="WJF135" s="129"/>
      <c r="WJG135" s="129"/>
      <c r="WJH135" s="129"/>
      <c r="WJI135" s="129"/>
      <c r="WJJ135" s="129"/>
      <c r="WJK135" s="129"/>
      <c r="WJL135" s="129"/>
      <c r="WJM135" s="129"/>
      <c r="WJN135" s="129"/>
      <c r="WJO135" s="129"/>
      <c r="WJP135" s="129"/>
      <c r="WJQ135" s="129"/>
      <c r="WJR135" s="129"/>
      <c r="WJS135" s="129"/>
      <c r="WJT135" s="129"/>
      <c r="WJU135" s="129"/>
      <c r="WJV135" s="129"/>
      <c r="WJW135" s="129"/>
      <c r="WJX135" s="129"/>
      <c r="WJY135" s="129"/>
      <c r="WJZ135" s="129"/>
      <c r="WKA135" s="129"/>
      <c r="WKB135" s="129"/>
      <c r="WKC135" s="129"/>
      <c r="WKD135" s="129"/>
      <c r="WKE135" s="129"/>
      <c r="WKF135" s="129"/>
      <c r="WKG135" s="129"/>
      <c r="WKH135" s="129"/>
      <c r="WKI135" s="129"/>
      <c r="WKJ135" s="129"/>
      <c r="WKK135" s="129"/>
      <c r="WKL135" s="129"/>
      <c r="WKM135" s="129"/>
      <c r="WKN135" s="129"/>
      <c r="WKO135" s="129"/>
      <c r="WKP135" s="129"/>
      <c r="WKQ135" s="129"/>
      <c r="WKR135" s="129"/>
      <c r="WKS135" s="129"/>
      <c r="WKT135" s="129"/>
      <c r="WKU135" s="129"/>
      <c r="WKV135" s="129"/>
      <c r="WKW135" s="129"/>
      <c r="WKX135" s="129"/>
      <c r="WKY135" s="129"/>
      <c r="WKZ135" s="129"/>
      <c r="WLA135" s="129"/>
      <c r="WLB135" s="129"/>
      <c r="WLC135" s="129"/>
      <c r="WLD135" s="129"/>
      <c r="WLE135" s="129"/>
      <c r="WLF135" s="129"/>
      <c r="WLG135" s="129"/>
      <c r="WLH135" s="129"/>
      <c r="WLI135" s="129"/>
      <c r="WLJ135" s="129"/>
      <c r="WLK135" s="129"/>
      <c r="WLL135" s="129"/>
      <c r="WLM135" s="129"/>
      <c r="WLN135" s="129"/>
      <c r="WLO135" s="129"/>
      <c r="WLP135" s="129"/>
      <c r="WLQ135" s="129"/>
      <c r="WLR135" s="129"/>
      <c r="WLS135" s="129"/>
      <c r="WLT135" s="129"/>
      <c r="WLU135" s="129"/>
      <c r="WLV135" s="129"/>
      <c r="WLW135" s="129"/>
      <c r="WLX135" s="129"/>
      <c r="WLY135" s="129"/>
      <c r="WLZ135" s="129"/>
      <c r="WMA135" s="129"/>
      <c r="WMB135" s="129"/>
      <c r="WMC135" s="129"/>
      <c r="WMD135" s="129"/>
      <c r="WME135" s="129"/>
      <c r="WMF135" s="129"/>
      <c r="WMG135" s="129"/>
      <c r="WMH135" s="129"/>
      <c r="WMI135" s="129"/>
      <c r="WMJ135" s="129"/>
      <c r="WMK135" s="129"/>
      <c r="WML135" s="129"/>
      <c r="WMM135" s="129"/>
      <c r="WMN135" s="129"/>
      <c r="WMO135" s="129"/>
      <c r="WMP135" s="129"/>
      <c r="WMQ135" s="129"/>
      <c r="WMR135" s="129"/>
      <c r="WMS135" s="129"/>
      <c r="WMT135" s="129"/>
      <c r="WMU135" s="129"/>
      <c r="WMV135" s="129"/>
      <c r="WMW135" s="129"/>
      <c r="WMX135" s="129"/>
      <c r="WMY135" s="129"/>
      <c r="WMZ135" s="129"/>
      <c r="WNA135" s="129"/>
      <c r="WNB135" s="129"/>
      <c r="WNC135" s="129"/>
      <c r="WND135" s="129"/>
      <c r="WNE135" s="129"/>
      <c r="WNF135" s="129"/>
      <c r="WNG135" s="129"/>
      <c r="WNH135" s="129"/>
      <c r="WNI135" s="129"/>
      <c r="WNJ135" s="129"/>
      <c r="WNK135" s="129"/>
      <c r="WNL135" s="129"/>
      <c r="WNM135" s="129"/>
      <c r="WNN135" s="129"/>
      <c r="WNO135" s="129"/>
      <c r="WNP135" s="129"/>
      <c r="WNQ135" s="129"/>
      <c r="WNR135" s="129"/>
      <c r="WNS135" s="129"/>
      <c r="WNT135" s="129"/>
      <c r="WNU135" s="129"/>
      <c r="WNV135" s="129"/>
      <c r="WNW135" s="129"/>
      <c r="WNX135" s="129"/>
      <c r="WNY135" s="129"/>
      <c r="WNZ135" s="129"/>
      <c r="WOA135" s="129"/>
      <c r="WOB135" s="129"/>
      <c r="WOC135" s="129"/>
      <c r="WOD135" s="129"/>
      <c r="WOE135" s="129"/>
      <c r="WOF135" s="129"/>
      <c r="WOG135" s="129"/>
      <c r="WOH135" s="129"/>
      <c r="WOI135" s="129"/>
      <c r="WOJ135" s="129"/>
      <c r="WOK135" s="129"/>
      <c r="WOL135" s="129"/>
      <c r="WOM135" s="129"/>
      <c r="WON135" s="129"/>
      <c r="WOO135" s="129"/>
      <c r="WOP135" s="129"/>
      <c r="WOQ135" s="129"/>
      <c r="WOR135" s="129"/>
      <c r="WOS135" s="129"/>
      <c r="WOT135" s="129"/>
      <c r="WOU135" s="129"/>
      <c r="WOV135" s="129"/>
      <c r="WOW135" s="129"/>
      <c r="WOX135" s="129"/>
      <c r="WOY135" s="129"/>
      <c r="WOZ135" s="129"/>
      <c r="WPA135" s="129"/>
      <c r="WPB135" s="129"/>
      <c r="WPC135" s="129"/>
      <c r="WPD135" s="129"/>
      <c r="WPE135" s="129"/>
      <c r="WPF135" s="129"/>
      <c r="WPG135" s="129"/>
      <c r="WPH135" s="129"/>
      <c r="WPI135" s="129"/>
      <c r="WPJ135" s="129"/>
      <c r="WPK135" s="129"/>
      <c r="WPL135" s="129"/>
      <c r="WPM135" s="129"/>
      <c r="WPN135" s="129"/>
      <c r="WPO135" s="129"/>
      <c r="WPP135" s="129"/>
      <c r="WPQ135" s="129"/>
      <c r="WPR135" s="129"/>
      <c r="WPS135" s="129"/>
      <c r="WPT135" s="129"/>
      <c r="WPU135" s="129"/>
      <c r="WPV135" s="129"/>
      <c r="WPW135" s="129"/>
      <c r="WPX135" s="129"/>
      <c r="WPY135" s="129"/>
      <c r="WPZ135" s="129"/>
      <c r="WQA135" s="129"/>
      <c r="WQB135" s="129"/>
      <c r="WQC135" s="129"/>
      <c r="WQD135" s="129"/>
      <c r="WQE135" s="129"/>
      <c r="WQF135" s="129"/>
      <c r="WQG135" s="129"/>
      <c r="WQH135" s="129"/>
      <c r="WQI135" s="129"/>
      <c r="WQJ135" s="129"/>
      <c r="WQK135" s="129"/>
      <c r="WQL135" s="129"/>
      <c r="WQM135" s="129"/>
      <c r="WQN135" s="129"/>
      <c r="WQO135" s="129"/>
      <c r="WQP135" s="129"/>
      <c r="WQQ135" s="129"/>
      <c r="WQR135" s="129"/>
      <c r="WQS135" s="129"/>
      <c r="WQT135" s="129"/>
      <c r="WQU135" s="129"/>
      <c r="WQV135" s="129"/>
      <c r="WQW135" s="129"/>
      <c r="WQX135" s="129"/>
      <c r="WQY135" s="129"/>
      <c r="WQZ135" s="129"/>
      <c r="WRA135" s="129"/>
      <c r="WRB135" s="129"/>
      <c r="WRC135" s="129"/>
      <c r="WRD135" s="129"/>
      <c r="WRE135" s="129"/>
      <c r="WRF135" s="129"/>
      <c r="WRG135" s="129"/>
      <c r="WRH135" s="129"/>
      <c r="WRI135" s="129"/>
      <c r="WRJ135" s="129"/>
      <c r="WRK135" s="129"/>
      <c r="WRL135" s="129"/>
      <c r="WRM135" s="129"/>
      <c r="WRN135" s="129"/>
      <c r="WRO135" s="129"/>
      <c r="WRP135" s="129"/>
      <c r="WRQ135" s="129"/>
      <c r="WRR135" s="129"/>
      <c r="WRS135" s="129"/>
      <c r="WRT135" s="129"/>
      <c r="WRU135" s="129"/>
      <c r="WRV135" s="129"/>
      <c r="WRW135" s="129"/>
      <c r="WRX135" s="129"/>
      <c r="WRY135" s="129"/>
      <c r="WRZ135" s="129"/>
      <c r="WSA135" s="129"/>
      <c r="WSB135" s="129"/>
      <c r="WSC135" s="129"/>
      <c r="WSD135" s="129"/>
      <c r="WSE135" s="129"/>
      <c r="WSF135" s="129"/>
      <c r="WSG135" s="129"/>
      <c r="WSH135" s="129"/>
      <c r="WSI135" s="129"/>
      <c r="WSJ135" s="129"/>
      <c r="WSK135" s="129"/>
      <c r="WSL135" s="129"/>
      <c r="WSM135" s="129"/>
      <c r="WSN135" s="129"/>
      <c r="WSO135" s="129"/>
      <c r="WSP135" s="129"/>
      <c r="WSQ135" s="129"/>
      <c r="WSR135" s="129"/>
      <c r="WSS135" s="129"/>
      <c r="WST135" s="129"/>
      <c r="WSU135" s="129"/>
      <c r="WSV135" s="129"/>
      <c r="WSW135" s="129"/>
      <c r="WSX135" s="129"/>
      <c r="WSY135" s="129"/>
      <c r="WSZ135" s="129"/>
      <c r="WTA135" s="129"/>
      <c r="WTB135" s="129"/>
      <c r="WTC135" s="129"/>
      <c r="WTD135" s="129"/>
      <c r="WTE135" s="129"/>
      <c r="WTF135" s="129"/>
      <c r="WTG135" s="129"/>
      <c r="WTH135" s="129"/>
      <c r="WTI135" s="129"/>
      <c r="WTJ135" s="129"/>
      <c r="WTK135" s="129"/>
      <c r="WTL135" s="129"/>
      <c r="WTM135" s="129"/>
      <c r="WTN135" s="129"/>
      <c r="WTO135" s="129"/>
      <c r="WTP135" s="129"/>
      <c r="WTQ135" s="129"/>
      <c r="WTR135" s="129"/>
      <c r="WTS135" s="129"/>
      <c r="WTT135" s="129"/>
      <c r="WTU135" s="129"/>
      <c r="WTV135" s="129"/>
      <c r="WTW135" s="129"/>
      <c r="WTX135" s="129"/>
      <c r="WTY135" s="129"/>
      <c r="WTZ135" s="129"/>
      <c r="WUA135" s="129"/>
      <c r="WUB135" s="129"/>
      <c r="WUC135" s="129"/>
      <c r="WUD135" s="129"/>
      <c r="WUE135" s="129"/>
      <c r="WUF135" s="129"/>
      <c r="WUG135" s="129"/>
      <c r="WUH135" s="129"/>
      <c r="WUI135" s="129"/>
      <c r="WUJ135" s="129"/>
      <c r="WUK135" s="129"/>
      <c r="WUL135" s="129"/>
      <c r="WUM135" s="129"/>
      <c r="WUN135" s="129"/>
      <c r="WUO135" s="129"/>
      <c r="WUP135" s="129"/>
      <c r="WUQ135" s="129"/>
      <c r="WUR135" s="129"/>
      <c r="WUS135" s="129"/>
      <c r="WUT135" s="129"/>
      <c r="WUU135" s="129"/>
      <c r="WUV135" s="129"/>
      <c r="WUW135" s="129"/>
      <c r="WUX135" s="129"/>
      <c r="WUY135" s="129"/>
      <c r="WUZ135" s="129"/>
      <c r="WVA135" s="129"/>
      <c r="WVB135" s="129"/>
      <c r="WVC135" s="129"/>
      <c r="WVD135" s="129"/>
      <c r="WVE135" s="129"/>
      <c r="WVF135" s="129"/>
      <c r="WVG135" s="129"/>
      <c r="WVH135" s="129"/>
      <c r="WVI135" s="129"/>
      <c r="WVJ135" s="129"/>
      <c r="WVK135" s="129"/>
      <c r="WVL135" s="129"/>
      <c r="WVM135" s="129"/>
      <c r="WVN135" s="129"/>
      <c r="WVO135" s="129"/>
      <c r="WVP135" s="129"/>
      <c r="WVQ135" s="129"/>
      <c r="WVR135" s="129"/>
      <c r="WVS135" s="129"/>
      <c r="WVT135" s="129"/>
      <c r="WVU135" s="129"/>
      <c r="WVV135" s="129"/>
      <c r="WVW135" s="129"/>
      <c r="WVX135" s="129"/>
      <c r="WVY135" s="129"/>
      <c r="WVZ135" s="129"/>
      <c r="WWA135" s="129"/>
      <c r="WWB135" s="129"/>
      <c r="WWC135" s="129"/>
      <c r="WWD135" s="129"/>
      <c r="WWE135" s="129"/>
      <c r="WWF135" s="129"/>
      <c r="WWG135" s="129"/>
      <c r="WWH135" s="129"/>
      <c r="WWI135" s="129"/>
      <c r="WWJ135" s="129"/>
      <c r="WWK135" s="129"/>
      <c r="WWL135" s="129"/>
      <c r="WWM135" s="129"/>
      <c r="WWN135" s="129"/>
      <c r="WWO135" s="129"/>
      <c r="WWP135" s="129"/>
      <c r="WWQ135" s="129"/>
      <c r="WWR135" s="129"/>
      <c r="WWS135" s="129"/>
      <c r="WWT135" s="129"/>
      <c r="WWU135" s="129"/>
      <c r="WWV135" s="129"/>
      <c r="WWW135" s="129"/>
      <c r="WWX135" s="129"/>
      <c r="WWY135" s="129"/>
      <c r="WWZ135" s="129"/>
      <c r="WXA135" s="129"/>
      <c r="WXB135" s="129"/>
      <c r="WXC135" s="129"/>
      <c r="WXD135" s="129"/>
      <c r="WXE135" s="129"/>
      <c r="WXF135" s="129"/>
      <c r="WXG135" s="129"/>
      <c r="WXH135" s="129"/>
      <c r="WXI135" s="129"/>
      <c r="WXJ135" s="129"/>
      <c r="WXK135" s="129"/>
      <c r="WXL135" s="129"/>
      <c r="WXM135" s="129"/>
      <c r="WXN135" s="129"/>
      <c r="WXO135" s="129"/>
      <c r="WXP135" s="129"/>
      <c r="WXQ135" s="129"/>
      <c r="WXR135" s="129"/>
      <c r="WXS135" s="129"/>
      <c r="WXT135" s="129"/>
      <c r="WXU135" s="129"/>
      <c r="WXV135" s="129"/>
      <c r="WXW135" s="129"/>
      <c r="WXX135" s="129"/>
      <c r="WXY135" s="129"/>
      <c r="WXZ135" s="129"/>
      <c r="WYA135" s="129"/>
      <c r="WYB135" s="129"/>
      <c r="WYC135" s="129"/>
      <c r="WYD135" s="129"/>
      <c r="WYE135" s="129"/>
      <c r="WYF135" s="129"/>
      <c r="WYG135" s="129"/>
      <c r="WYH135" s="129"/>
      <c r="WYI135" s="129"/>
      <c r="WYJ135" s="129"/>
      <c r="WYK135" s="129"/>
      <c r="WYL135" s="129"/>
      <c r="WYM135" s="129"/>
      <c r="WYN135" s="129"/>
      <c r="WYO135" s="129"/>
      <c r="WYP135" s="129"/>
      <c r="WYQ135" s="129"/>
      <c r="WYR135" s="129"/>
      <c r="WYS135" s="129"/>
      <c r="WYT135" s="129"/>
      <c r="WYU135" s="129"/>
      <c r="WYV135" s="129"/>
      <c r="WYW135" s="129"/>
      <c r="WYX135" s="129"/>
      <c r="WYY135" s="129"/>
      <c r="WYZ135" s="129"/>
      <c r="WZA135" s="129"/>
      <c r="WZB135" s="129"/>
      <c r="WZC135" s="129"/>
      <c r="WZD135" s="129"/>
      <c r="WZE135" s="129"/>
      <c r="WZF135" s="129"/>
      <c r="WZG135" s="129"/>
      <c r="WZH135" s="129"/>
      <c r="WZI135" s="129"/>
      <c r="WZJ135" s="129"/>
      <c r="WZK135" s="129"/>
      <c r="WZL135" s="129"/>
      <c r="WZM135" s="129"/>
      <c r="WZN135" s="129"/>
      <c r="WZO135" s="129"/>
      <c r="WZP135" s="129"/>
      <c r="WZQ135" s="129"/>
      <c r="WZR135" s="129"/>
      <c r="WZS135" s="129"/>
      <c r="WZT135" s="129"/>
      <c r="WZU135" s="129"/>
      <c r="WZV135" s="129"/>
      <c r="WZW135" s="129"/>
      <c r="WZX135" s="129"/>
      <c r="WZY135" s="129"/>
      <c r="WZZ135" s="129"/>
      <c r="XAA135" s="129"/>
      <c r="XAB135" s="129"/>
      <c r="XAC135" s="129"/>
      <c r="XAD135" s="129"/>
      <c r="XAE135" s="129"/>
      <c r="XAF135" s="129"/>
      <c r="XAG135" s="129"/>
      <c r="XAH135" s="129"/>
      <c r="XAI135" s="129"/>
      <c r="XAJ135" s="129"/>
      <c r="XAK135" s="129"/>
      <c r="XAL135" s="129"/>
      <c r="XAM135" s="129"/>
      <c r="XAN135" s="129"/>
      <c r="XAO135" s="129"/>
      <c r="XAP135" s="129"/>
      <c r="XAQ135" s="129"/>
      <c r="XAR135" s="129"/>
      <c r="XAS135" s="129"/>
      <c r="XAT135" s="129"/>
      <c r="XAU135" s="129"/>
      <c r="XAV135" s="129"/>
      <c r="XAW135" s="129"/>
      <c r="XAX135" s="129"/>
      <c r="XAY135" s="129"/>
      <c r="XAZ135" s="129"/>
      <c r="XBA135" s="129"/>
      <c r="XBB135" s="129"/>
      <c r="XBC135" s="129"/>
      <c r="XBD135" s="129"/>
      <c r="XBE135" s="129"/>
      <c r="XBF135" s="129"/>
      <c r="XBG135" s="129"/>
      <c r="XBH135" s="129"/>
      <c r="XBI135" s="129"/>
      <c r="XBJ135" s="129"/>
      <c r="XBK135" s="129"/>
      <c r="XBL135" s="129"/>
      <c r="XBM135" s="129"/>
      <c r="XBN135" s="129"/>
      <c r="XBO135" s="129"/>
      <c r="XBP135" s="129"/>
      <c r="XBQ135" s="129"/>
      <c r="XBR135" s="129"/>
      <c r="XBS135" s="129"/>
      <c r="XBT135" s="129"/>
      <c r="XBU135" s="129"/>
      <c r="XBV135" s="129"/>
      <c r="XBW135" s="129"/>
      <c r="XBX135" s="129"/>
      <c r="XBY135" s="129"/>
      <c r="XBZ135" s="129"/>
      <c r="XCA135" s="129"/>
      <c r="XCB135" s="129"/>
      <c r="XCC135" s="129"/>
      <c r="XCD135" s="129"/>
      <c r="XCE135" s="129"/>
      <c r="XCF135" s="129"/>
      <c r="XCG135" s="129"/>
      <c r="XCH135" s="129"/>
      <c r="XCI135" s="129"/>
      <c r="XCJ135" s="129"/>
      <c r="XCK135" s="129"/>
      <c r="XCL135" s="129"/>
      <c r="XCM135" s="129"/>
      <c r="XCN135" s="129"/>
      <c r="XCO135" s="129"/>
      <c r="XCP135" s="129"/>
      <c r="XCQ135" s="129"/>
      <c r="XCR135" s="129"/>
      <c r="XCS135" s="129"/>
      <c r="XCT135" s="129"/>
      <c r="XCU135" s="129"/>
      <c r="XCV135" s="129"/>
      <c r="XCW135" s="129"/>
      <c r="XCX135" s="129"/>
      <c r="XCY135" s="129"/>
      <c r="XCZ135" s="129"/>
      <c r="XDA135" s="129"/>
      <c r="XDB135" s="129"/>
      <c r="XDC135" s="129"/>
      <c r="XDD135" s="129"/>
      <c r="XDE135" s="129"/>
      <c r="XDF135" s="129"/>
      <c r="XDG135" s="129"/>
      <c r="XDH135" s="129"/>
      <c r="XDI135" s="129"/>
      <c r="XDJ135" s="129"/>
      <c r="XDK135" s="129"/>
      <c r="XDL135" s="129"/>
      <c r="XDM135" s="129"/>
      <c r="XDN135" s="129"/>
      <c r="XDO135" s="129"/>
      <c r="XDP135" s="129"/>
      <c r="XDQ135" s="129"/>
      <c r="XDR135" s="129"/>
      <c r="XDS135" s="129"/>
      <c r="XDT135" s="129"/>
      <c r="XDU135" s="129"/>
      <c r="XDV135" s="129"/>
      <c r="XDW135" s="129"/>
      <c r="XDX135" s="129"/>
      <c r="XDY135" s="129"/>
      <c r="XDZ135" s="129"/>
      <c r="XEA135" s="129"/>
      <c r="XEB135" s="129"/>
      <c r="XEC135" s="129"/>
      <c r="XED135" s="129"/>
      <c r="XEE135" s="129"/>
      <c r="XEF135" s="129"/>
      <c r="XEG135" s="129"/>
      <c r="XEH135" s="129"/>
      <c r="XEI135" s="129"/>
      <c r="XEJ135" s="129"/>
      <c r="XEK135" s="129"/>
      <c r="XEL135" s="129"/>
      <c r="XEM135" s="129"/>
      <c r="XEN135" s="129"/>
      <c r="XEO135" s="129"/>
      <c r="XEP135" s="129"/>
      <c r="XEQ135" s="129"/>
      <c r="XER135" s="129"/>
      <c r="XES135" s="129"/>
      <c r="XET135" s="129"/>
      <c r="XEU135" s="129"/>
      <c r="XEV135" s="129"/>
      <c r="XEW135" s="129"/>
      <c r="XEX135" s="129"/>
      <c r="XEY135" s="129"/>
      <c r="XEZ135" s="129"/>
      <c r="XFA135" s="129"/>
      <c r="XFB135" s="129"/>
      <c r="XFC135" s="129"/>
      <c r="XFD135" s="129"/>
    </row>
    <row r="136">
      <c r="A136" s="76">
        <v>135</v>
      </c>
      <c r="B136" s="76" t="s">
        <v>1112</v>
      </c>
      <c r="C136" s="77" t="str">
        <f>VLOOKUP(B136,'Cấp phát TN'!C1:G1048574,2,FALSE)</f>
        <v>BSS</v>
      </c>
      <c r="D136" s="107" t="str">
        <f>VLOOKUP(B136,'Cấp phát TN'!C1:G1048574,3,FALSE)</f>
        <v>hoangnt14</v>
      </c>
      <c r="E136" s="108" t="str">
        <f>VLOOKUP(B136,'Cấp phát TN'!C1:G1048574,4,FALSE)</f>
        <v>vinhtq18</v>
      </c>
      <c r="F136" s="80" t="str">
        <f>VLOOKUP(B136,'Cấp phát TN'!C1:G1048574,5,FALSE)</f>
        <v>SR_VN_20240119_992661</v>
      </c>
      <c r="G136" s="80" t="s">
        <v>883</v>
      </c>
      <c r="H136" s="80">
        <v>4</v>
      </c>
      <c r="I136" s="80"/>
      <c r="J136" s="80"/>
      <c r="K136" s="80">
        <v>80</v>
      </c>
      <c r="L136" s="124"/>
      <c r="M136" s="80">
        <v>40000</v>
      </c>
      <c r="N136" s="80"/>
      <c r="O136" s="80"/>
      <c r="P136" s="80"/>
      <c r="Q136" s="124"/>
      <c r="R136" s="80" t="s">
        <v>1827</v>
      </c>
      <c r="S136" s="124" t="s">
        <v>1663</v>
      </c>
      <c r="T136" s="157" t="s">
        <v>1836</v>
      </c>
      <c r="U136" s="129" t="s">
        <v>1830</v>
      </c>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29"/>
      <c r="BQ136" s="129"/>
      <c r="BR136" s="129"/>
      <c r="BS136" s="129"/>
      <c r="BT136" s="129"/>
      <c r="BU136" s="129"/>
      <c r="BV136" s="129"/>
      <c r="BW136" s="129"/>
      <c r="BX136" s="129"/>
      <c r="BY136" s="129"/>
      <c r="BZ136" s="129"/>
      <c r="CA136" s="129"/>
      <c r="CB136" s="129"/>
      <c r="CC136" s="129"/>
      <c r="CD136" s="129"/>
      <c r="CE136" s="129"/>
      <c r="CF136" s="129"/>
      <c r="CG136" s="129"/>
      <c r="CH136" s="129"/>
      <c r="CI136" s="129"/>
      <c r="CJ136" s="129"/>
      <c r="CK136" s="129"/>
      <c r="CL136" s="129"/>
      <c r="CM136" s="129"/>
      <c r="CN136" s="129"/>
      <c r="CO136" s="129"/>
      <c r="CP136" s="129"/>
      <c r="CQ136" s="129"/>
      <c r="CR136" s="129"/>
      <c r="CS136" s="129"/>
      <c r="CT136" s="129"/>
      <c r="CU136" s="129"/>
      <c r="CV136" s="129"/>
      <c r="CW136" s="129"/>
      <c r="CX136" s="129"/>
      <c r="CY136" s="129"/>
      <c r="CZ136" s="129"/>
      <c r="DA136" s="129"/>
      <c r="DB136" s="129"/>
      <c r="DC136" s="129"/>
      <c r="DD136" s="129"/>
      <c r="DE136" s="129"/>
      <c r="DF136" s="129"/>
      <c r="DG136" s="129"/>
      <c r="DH136" s="129"/>
      <c r="DI136" s="129"/>
      <c r="DJ136" s="129"/>
      <c r="DK136" s="129"/>
      <c r="DL136" s="129"/>
      <c r="DM136" s="129"/>
      <c r="DN136" s="129"/>
      <c r="DO136" s="129"/>
      <c r="DP136" s="129"/>
      <c r="DQ136" s="129"/>
      <c r="DR136" s="129"/>
      <c r="DS136" s="129"/>
      <c r="DT136" s="129"/>
      <c r="DU136" s="129"/>
      <c r="DV136" s="129"/>
      <c r="DW136" s="129"/>
      <c r="DX136" s="129"/>
      <c r="DY136" s="129"/>
      <c r="DZ136" s="129"/>
      <c r="EA136" s="129"/>
      <c r="EB136" s="129"/>
      <c r="EC136" s="129"/>
      <c r="ED136" s="129"/>
      <c r="EE136" s="129"/>
      <c r="EF136" s="129"/>
      <c r="EG136" s="129"/>
      <c r="EH136" s="129"/>
      <c r="EI136" s="129"/>
      <c r="EJ136" s="129"/>
      <c r="EK136" s="129"/>
      <c r="EL136" s="129"/>
      <c r="EM136" s="129"/>
      <c r="EN136" s="129"/>
      <c r="EO136" s="129"/>
      <c r="EP136" s="129"/>
      <c r="EQ136" s="129"/>
      <c r="ER136" s="129"/>
      <c r="ES136" s="129"/>
      <c r="ET136" s="129"/>
      <c r="EU136" s="129"/>
      <c r="EV136" s="129"/>
      <c r="EW136" s="129"/>
      <c r="EX136" s="129"/>
      <c r="EY136" s="129"/>
      <c r="EZ136" s="129"/>
      <c r="FA136" s="129"/>
      <c r="FB136" s="129"/>
      <c r="FC136" s="129"/>
      <c r="FD136" s="129"/>
      <c r="FE136" s="129"/>
      <c r="FF136" s="129"/>
      <c r="FG136" s="129"/>
      <c r="FH136" s="129"/>
      <c r="FI136" s="129"/>
      <c r="FJ136" s="129"/>
      <c r="FK136" s="129"/>
      <c r="FL136" s="129"/>
      <c r="FM136" s="129"/>
      <c r="FN136" s="129"/>
      <c r="FO136" s="129"/>
      <c r="FP136" s="129"/>
      <c r="FQ136" s="129"/>
      <c r="FR136" s="129"/>
      <c r="FS136" s="129"/>
      <c r="FT136" s="129"/>
      <c r="FU136" s="129"/>
      <c r="FV136" s="129"/>
      <c r="FW136" s="129"/>
      <c r="FX136" s="129"/>
      <c r="FY136" s="129"/>
      <c r="FZ136" s="129"/>
      <c r="GA136" s="129"/>
      <c r="GB136" s="129"/>
      <c r="GC136" s="129"/>
      <c r="GD136" s="129"/>
      <c r="GE136" s="129"/>
      <c r="GF136" s="129"/>
      <c r="GG136" s="129"/>
      <c r="GH136" s="129"/>
      <c r="GI136" s="129"/>
      <c r="GJ136" s="129"/>
      <c r="GK136" s="129"/>
      <c r="GL136" s="129"/>
      <c r="GM136" s="129"/>
      <c r="GN136" s="129"/>
      <c r="GO136" s="129"/>
      <c r="GP136" s="129"/>
      <c r="GQ136" s="129"/>
      <c r="GR136" s="129"/>
      <c r="GS136" s="129"/>
      <c r="GT136" s="129"/>
      <c r="GU136" s="129"/>
      <c r="GV136" s="129"/>
      <c r="GW136" s="129"/>
      <c r="GX136" s="129"/>
      <c r="GY136" s="129"/>
      <c r="GZ136" s="129"/>
      <c r="HA136" s="129"/>
      <c r="HB136" s="129"/>
      <c r="HC136" s="129"/>
      <c r="HD136" s="129"/>
      <c r="HE136" s="129"/>
      <c r="HF136" s="129"/>
      <c r="HG136" s="129"/>
      <c r="HH136" s="129"/>
      <c r="HI136" s="129"/>
      <c r="HJ136" s="129"/>
      <c r="HK136" s="129"/>
      <c r="HL136" s="129"/>
      <c r="HM136" s="129"/>
      <c r="HN136" s="129"/>
      <c r="HO136" s="129"/>
      <c r="HP136" s="129"/>
      <c r="HQ136" s="129"/>
      <c r="HR136" s="129"/>
      <c r="HS136" s="129"/>
      <c r="HT136" s="129"/>
      <c r="HU136" s="129"/>
      <c r="HV136" s="129"/>
      <c r="HW136" s="129"/>
      <c r="HX136" s="129"/>
      <c r="HY136" s="129"/>
      <c r="HZ136" s="129"/>
      <c r="IA136" s="129"/>
      <c r="IB136" s="129"/>
      <c r="IC136" s="129"/>
      <c r="ID136" s="129"/>
      <c r="IE136" s="129"/>
      <c r="IF136" s="129"/>
      <c r="IG136" s="129"/>
      <c r="IH136" s="129"/>
      <c r="II136" s="129"/>
      <c r="IJ136" s="129"/>
      <c r="IK136" s="129"/>
      <c r="IL136" s="129"/>
      <c r="IM136" s="129"/>
      <c r="IN136" s="129"/>
      <c r="IO136" s="129"/>
      <c r="IP136" s="129"/>
      <c r="IQ136" s="129"/>
      <c r="IR136" s="129"/>
      <c r="IS136" s="129"/>
      <c r="IT136" s="129"/>
      <c r="IU136" s="129"/>
      <c r="IV136" s="129"/>
      <c r="IW136" s="129"/>
      <c r="IX136" s="129"/>
      <c r="IY136" s="129"/>
      <c r="IZ136" s="129"/>
      <c r="JA136" s="129"/>
      <c r="JB136" s="129"/>
      <c r="JC136" s="129"/>
      <c r="JD136" s="129"/>
      <c r="JE136" s="129"/>
      <c r="JF136" s="129"/>
      <c r="JG136" s="129"/>
      <c r="JH136" s="129"/>
      <c r="JI136" s="129"/>
      <c r="JJ136" s="129"/>
      <c r="JK136" s="129"/>
      <c r="JL136" s="129"/>
      <c r="JM136" s="129"/>
      <c r="JN136" s="129"/>
      <c r="JO136" s="129"/>
      <c r="JP136" s="129"/>
      <c r="JQ136" s="129"/>
      <c r="JR136" s="129"/>
      <c r="JS136" s="129"/>
      <c r="JT136" s="129"/>
      <c r="JU136" s="129"/>
      <c r="JV136" s="129"/>
      <c r="JW136" s="129"/>
      <c r="JX136" s="129"/>
      <c r="JY136" s="129"/>
      <c r="JZ136" s="129"/>
      <c r="KA136" s="129"/>
      <c r="KB136" s="129"/>
      <c r="KC136" s="129"/>
      <c r="KD136" s="129"/>
      <c r="KE136" s="129"/>
      <c r="KF136" s="129"/>
      <c r="KG136" s="129"/>
      <c r="KH136" s="129"/>
      <c r="KI136" s="129"/>
      <c r="KJ136" s="129"/>
      <c r="KK136" s="129"/>
      <c r="KL136" s="129"/>
      <c r="KM136" s="129"/>
      <c r="KN136" s="129"/>
      <c r="KO136" s="129"/>
      <c r="KP136" s="129"/>
      <c r="KQ136" s="129"/>
      <c r="KR136" s="129"/>
      <c r="KS136" s="129"/>
      <c r="KT136" s="129"/>
      <c r="KU136" s="129"/>
      <c r="KV136" s="129"/>
      <c r="KW136" s="129"/>
      <c r="KX136" s="129"/>
      <c r="KY136" s="129"/>
      <c r="KZ136" s="129"/>
      <c r="LA136" s="129"/>
      <c r="LB136" s="129"/>
      <c r="LC136" s="129"/>
      <c r="LD136" s="129"/>
      <c r="LE136" s="129"/>
      <c r="LF136" s="129"/>
      <c r="LG136" s="129"/>
      <c r="LH136" s="129"/>
      <c r="LI136" s="129"/>
      <c r="LJ136" s="129"/>
      <c r="LK136" s="129"/>
      <c r="LL136" s="129"/>
      <c r="LM136" s="129"/>
      <c r="LN136" s="129"/>
      <c r="LO136" s="129"/>
      <c r="LP136" s="129"/>
      <c r="LQ136" s="129"/>
      <c r="LR136" s="129"/>
      <c r="LS136" s="129"/>
      <c r="LT136" s="129"/>
      <c r="LU136" s="129"/>
      <c r="LV136" s="129"/>
      <c r="LW136" s="129"/>
      <c r="LX136" s="129"/>
      <c r="LY136" s="129"/>
      <c r="LZ136" s="129"/>
      <c r="MA136" s="129"/>
      <c r="MB136" s="129"/>
      <c r="MC136" s="129"/>
      <c r="MD136" s="129"/>
      <c r="ME136" s="129"/>
      <c r="MF136" s="129"/>
      <c r="MG136" s="129"/>
      <c r="MH136" s="129"/>
      <c r="MI136" s="129"/>
      <c r="MJ136" s="129"/>
      <c r="MK136" s="129"/>
      <c r="ML136" s="129"/>
      <c r="MM136" s="129"/>
      <c r="MN136" s="129"/>
      <c r="MO136" s="129"/>
      <c r="MP136" s="129"/>
      <c r="MQ136" s="129"/>
      <c r="MR136" s="129"/>
      <c r="MS136" s="129"/>
      <c r="MT136" s="129"/>
      <c r="MU136" s="129"/>
      <c r="MV136" s="129"/>
      <c r="MW136" s="129"/>
      <c r="MX136" s="129"/>
      <c r="MY136" s="129"/>
      <c r="MZ136" s="129"/>
      <c r="NA136" s="129"/>
      <c r="NB136" s="129"/>
      <c r="NC136" s="129"/>
      <c r="ND136" s="129"/>
      <c r="NE136" s="129"/>
      <c r="NF136" s="129"/>
      <c r="NG136" s="129"/>
      <c r="NH136" s="129"/>
      <c r="NI136" s="129"/>
      <c r="NJ136" s="129"/>
      <c r="NK136" s="129"/>
      <c r="NL136" s="129"/>
      <c r="NM136" s="129"/>
      <c r="NN136" s="129"/>
      <c r="NO136" s="129"/>
      <c r="NP136" s="129"/>
      <c r="NQ136" s="129"/>
      <c r="NR136" s="129"/>
      <c r="NS136" s="129"/>
      <c r="NT136" s="129"/>
      <c r="NU136" s="129"/>
      <c r="NV136" s="129"/>
      <c r="NW136" s="129"/>
      <c r="NX136" s="129"/>
      <c r="NY136" s="129"/>
      <c r="NZ136" s="129"/>
      <c r="OA136" s="129"/>
      <c r="OB136" s="129"/>
      <c r="OC136" s="129"/>
      <c r="OD136" s="129"/>
      <c r="OE136" s="129"/>
      <c r="OF136" s="129"/>
      <c r="OG136" s="129"/>
      <c r="OH136" s="129"/>
      <c r="OI136" s="129"/>
      <c r="OJ136" s="129"/>
      <c r="OK136" s="129"/>
      <c r="OL136" s="129"/>
      <c r="OM136" s="129"/>
      <c r="ON136" s="129"/>
      <c r="OO136" s="129"/>
      <c r="OP136" s="129"/>
      <c r="OQ136" s="129"/>
      <c r="OR136" s="129"/>
      <c r="OS136" s="129"/>
      <c r="OT136" s="129"/>
      <c r="OU136" s="129"/>
      <c r="OV136" s="129"/>
      <c r="OW136" s="129"/>
      <c r="OX136" s="129"/>
      <c r="OY136" s="129"/>
      <c r="OZ136" s="129"/>
      <c r="PA136" s="129"/>
      <c r="PB136" s="129"/>
      <c r="PC136" s="129"/>
      <c r="PD136" s="129"/>
      <c r="PE136" s="129"/>
      <c r="PF136" s="129"/>
      <c r="PG136" s="129"/>
      <c r="PH136" s="129"/>
      <c r="PI136" s="129"/>
      <c r="PJ136" s="129"/>
      <c r="PK136" s="129"/>
      <c r="PL136" s="129"/>
      <c r="PM136" s="129"/>
      <c r="PN136" s="129"/>
      <c r="PO136" s="129"/>
      <c r="PP136" s="129"/>
      <c r="PQ136" s="129"/>
      <c r="PR136" s="129"/>
      <c r="PS136" s="129"/>
      <c r="PT136" s="129"/>
      <c r="PU136" s="129"/>
      <c r="PV136" s="129"/>
      <c r="PW136" s="129"/>
      <c r="PX136" s="129"/>
      <c r="PY136" s="129"/>
      <c r="PZ136" s="129"/>
      <c r="QA136" s="129"/>
      <c r="QB136" s="129"/>
      <c r="QC136" s="129"/>
      <c r="QD136" s="129"/>
      <c r="QE136" s="129"/>
      <c r="QF136" s="129"/>
      <c r="QG136" s="129"/>
      <c r="QH136" s="129"/>
      <c r="QI136" s="129"/>
      <c r="QJ136" s="129"/>
      <c r="QK136" s="129"/>
      <c r="QL136" s="129"/>
      <c r="QM136" s="129"/>
      <c r="QN136" s="129"/>
      <c r="QO136" s="129"/>
      <c r="QP136" s="129"/>
      <c r="QQ136" s="129"/>
      <c r="QR136" s="129"/>
      <c r="QS136" s="129"/>
      <c r="QT136" s="129"/>
      <c r="QU136" s="129"/>
      <c r="QV136" s="129"/>
      <c r="QW136" s="129"/>
      <c r="QX136" s="129"/>
      <c r="QY136" s="129"/>
      <c r="QZ136" s="129"/>
      <c r="RA136" s="129"/>
      <c r="RB136" s="129"/>
      <c r="RC136" s="129"/>
      <c r="RD136" s="129"/>
      <c r="RE136" s="129"/>
      <c r="RF136" s="129"/>
      <c r="RG136" s="129"/>
      <c r="RH136" s="129"/>
      <c r="RI136" s="129"/>
      <c r="RJ136" s="129"/>
      <c r="RK136" s="129"/>
      <c r="RL136" s="129"/>
      <c r="RM136" s="129"/>
      <c r="RN136" s="129"/>
      <c r="RO136" s="129"/>
      <c r="RP136" s="129"/>
      <c r="RQ136" s="129"/>
      <c r="RR136" s="129"/>
      <c r="RS136" s="129"/>
      <c r="RT136" s="129"/>
      <c r="RU136" s="129"/>
      <c r="RV136" s="129"/>
      <c r="RW136" s="129"/>
      <c r="RX136" s="129"/>
      <c r="RY136" s="129"/>
      <c r="RZ136" s="129"/>
      <c r="SA136" s="129"/>
      <c r="SB136" s="129"/>
      <c r="SC136" s="129"/>
      <c r="SD136" s="129"/>
      <c r="SE136" s="129"/>
      <c r="SF136" s="129"/>
      <c r="SG136" s="129"/>
      <c r="SH136" s="129"/>
      <c r="SI136" s="129"/>
      <c r="SJ136" s="129"/>
      <c r="SK136" s="129"/>
      <c r="SL136" s="129"/>
      <c r="SM136" s="129"/>
      <c r="SN136" s="129"/>
      <c r="SO136" s="129"/>
      <c r="SP136" s="129"/>
      <c r="SQ136" s="129"/>
      <c r="SR136" s="129"/>
      <c r="SS136" s="129"/>
      <c r="ST136" s="129"/>
      <c r="SU136" s="129"/>
      <c r="SV136" s="129"/>
      <c r="SW136" s="129"/>
      <c r="SX136" s="129"/>
      <c r="SY136" s="129"/>
      <c r="SZ136" s="129"/>
      <c r="TA136" s="129"/>
      <c r="TB136" s="129"/>
      <c r="TC136" s="129"/>
      <c r="TD136" s="129"/>
      <c r="TE136" s="129"/>
      <c r="TF136" s="129"/>
      <c r="TG136" s="129"/>
      <c r="TH136" s="129"/>
      <c r="TI136" s="129"/>
      <c r="TJ136" s="129"/>
      <c r="TK136" s="129"/>
      <c r="TL136" s="129"/>
      <c r="TM136" s="129"/>
      <c r="TN136" s="129"/>
      <c r="TO136" s="129"/>
      <c r="TP136" s="129"/>
      <c r="TQ136" s="129"/>
      <c r="TR136" s="129"/>
      <c r="TS136" s="129"/>
      <c r="TT136" s="129"/>
      <c r="TU136" s="129"/>
      <c r="TV136" s="129"/>
      <c r="TW136" s="129"/>
      <c r="TX136" s="129"/>
      <c r="TY136" s="129"/>
      <c r="TZ136" s="129"/>
      <c r="UA136" s="129"/>
      <c r="UB136" s="129"/>
      <c r="UC136" s="129"/>
      <c r="UD136" s="129"/>
      <c r="UE136" s="129"/>
      <c r="UF136" s="129"/>
      <c r="UG136" s="129"/>
      <c r="UH136" s="129"/>
      <c r="UI136" s="129"/>
      <c r="UJ136" s="129"/>
      <c r="UK136" s="129"/>
      <c r="UL136" s="129"/>
      <c r="UM136" s="129"/>
      <c r="UN136" s="129"/>
      <c r="UO136" s="129"/>
      <c r="UP136" s="129"/>
      <c r="UQ136" s="129"/>
      <c r="UR136" s="129"/>
      <c r="US136" s="129"/>
      <c r="UT136" s="129"/>
      <c r="UU136" s="129"/>
      <c r="UV136" s="129"/>
      <c r="UW136" s="129"/>
      <c r="UX136" s="129"/>
      <c r="UY136" s="129"/>
      <c r="UZ136" s="129"/>
      <c r="VA136" s="129"/>
      <c r="VB136" s="129"/>
      <c r="VC136" s="129"/>
      <c r="VD136" s="129"/>
      <c r="VE136" s="129"/>
      <c r="VF136" s="129"/>
      <c r="VG136" s="129"/>
      <c r="VH136" s="129"/>
      <c r="VI136" s="129"/>
      <c r="VJ136" s="129"/>
      <c r="VK136" s="129"/>
      <c r="VL136" s="129"/>
      <c r="VM136" s="129"/>
      <c r="VN136" s="129"/>
      <c r="VO136" s="129"/>
      <c r="VP136" s="129"/>
      <c r="VQ136" s="129"/>
      <c r="VR136" s="129"/>
      <c r="VS136" s="129"/>
      <c r="VT136" s="129"/>
      <c r="VU136" s="129"/>
      <c r="VV136" s="129"/>
      <c r="VW136" s="129"/>
      <c r="VX136" s="129"/>
      <c r="VY136" s="129"/>
      <c r="VZ136" s="129"/>
      <c r="WA136" s="129"/>
      <c r="WB136" s="129"/>
      <c r="WC136" s="129"/>
      <c r="WD136" s="129"/>
      <c r="WE136" s="129"/>
      <c r="WF136" s="129"/>
      <c r="WG136" s="129"/>
      <c r="WH136" s="129"/>
      <c r="WI136" s="129"/>
      <c r="WJ136" s="129"/>
      <c r="WK136" s="129"/>
      <c r="WL136" s="129"/>
      <c r="WM136" s="129"/>
      <c r="WN136" s="129"/>
      <c r="WO136" s="129"/>
      <c r="WP136" s="129"/>
      <c r="WQ136" s="129"/>
      <c r="WR136" s="129"/>
      <c r="WS136" s="129"/>
      <c r="WT136" s="129"/>
      <c r="WU136" s="129"/>
      <c r="WV136" s="129"/>
      <c r="WW136" s="129"/>
      <c r="WX136" s="129"/>
      <c r="WY136" s="129"/>
      <c r="WZ136" s="129"/>
      <c r="XA136" s="129"/>
      <c r="XB136" s="129"/>
      <c r="XC136" s="129"/>
      <c r="XD136" s="129"/>
      <c r="XE136" s="129"/>
      <c r="XF136" s="129"/>
      <c r="XG136" s="129"/>
      <c r="XH136" s="129"/>
      <c r="XI136" s="129"/>
      <c r="XJ136" s="129"/>
      <c r="XK136" s="129"/>
      <c r="XL136" s="129"/>
      <c r="XM136" s="129"/>
      <c r="XN136" s="129"/>
      <c r="XO136" s="129"/>
      <c r="XP136" s="129"/>
      <c r="XQ136" s="129"/>
      <c r="XR136" s="129"/>
      <c r="XS136" s="129"/>
      <c r="XT136" s="129"/>
      <c r="XU136" s="129"/>
      <c r="XV136" s="129"/>
      <c r="XW136" s="129"/>
      <c r="XX136" s="129"/>
      <c r="XY136" s="129"/>
      <c r="XZ136" s="129"/>
      <c r="YA136" s="129"/>
      <c r="YB136" s="129"/>
      <c r="YC136" s="129"/>
      <c r="YD136" s="129"/>
      <c r="YE136" s="129"/>
      <c r="YF136" s="129"/>
      <c r="YG136" s="129"/>
      <c r="YH136" s="129"/>
      <c r="YI136" s="129"/>
      <c r="YJ136" s="129"/>
      <c r="YK136" s="129"/>
      <c r="YL136" s="129"/>
      <c r="YM136" s="129"/>
      <c r="YN136" s="129"/>
      <c r="YO136" s="129"/>
      <c r="YP136" s="129"/>
      <c r="YQ136" s="129"/>
      <c r="YR136" s="129"/>
      <c r="YS136" s="129"/>
      <c r="YT136" s="129"/>
      <c r="YU136" s="129"/>
      <c r="YV136" s="129"/>
      <c r="YW136" s="129"/>
      <c r="YX136" s="129"/>
      <c r="YY136" s="129"/>
      <c r="YZ136" s="129"/>
      <c r="ZA136" s="129"/>
      <c r="ZB136" s="129"/>
      <c r="ZC136" s="129"/>
      <c r="ZD136" s="129"/>
      <c r="ZE136" s="129"/>
      <c r="ZF136" s="129"/>
      <c r="ZG136" s="129"/>
      <c r="ZH136" s="129"/>
      <c r="ZI136" s="129"/>
      <c r="ZJ136" s="129"/>
      <c r="ZK136" s="129"/>
      <c r="ZL136" s="129"/>
      <c r="ZM136" s="129"/>
      <c r="ZN136" s="129"/>
      <c r="ZO136" s="129"/>
      <c r="ZP136" s="129"/>
      <c r="ZQ136" s="129"/>
      <c r="ZR136" s="129"/>
      <c r="ZS136" s="129"/>
      <c r="ZT136" s="129"/>
      <c r="ZU136" s="129"/>
      <c r="ZV136" s="129"/>
      <c r="ZW136" s="129"/>
      <c r="ZX136" s="129"/>
      <c r="ZY136" s="129"/>
      <c r="ZZ136" s="129"/>
      <c r="AAA136" s="129"/>
      <c r="AAB136" s="129"/>
      <c r="AAC136" s="129"/>
      <c r="AAD136" s="129"/>
      <c r="AAE136" s="129"/>
      <c r="AAF136" s="129"/>
      <c r="AAG136" s="129"/>
      <c r="AAH136" s="129"/>
      <c r="AAI136" s="129"/>
      <c r="AAJ136" s="129"/>
      <c r="AAK136" s="129"/>
      <c r="AAL136" s="129"/>
      <c r="AAM136" s="129"/>
      <c r="AAN136" s="129"/>
      <c r="AAO136" s="129"/>
      <c r="AAP136" s="129"/>
      <c r="AAQ136" s="129"/>
      <c r="AAR136" s="129"/>
      <c r="AAS136" s="129"/>
      <c r="AAT136" s="129"/>
      <c r="AAU136" s="129"/>
      <c r="AAV136" s="129"/>
      <c r="AAW136" s="129"/>
      <c r="AAX136" s="129"/>
      <c r="AAY136" s="129"/>
      <c r="AAZ136" s="129"/>
      <c r="ABA136" s="129"/>
      <c r="ABB136" s="129"/>
      <c r="ABC136" s="129"/>
      <c r="ABD136" s="129"/>
      <c r="ABE136" s="129"/>
      <c r="ABF136" s="129"/>
      <c r="ABG136" s="129"/>
      <c r="ABH136" s="129"/>
      <c r="ABI136" s="129"/>
      <c r="ABJ136" s="129"/>
      <c r="ABK136" s="129"/>
      <c r="ABL136" s="129"/>
      <c r="ABM136" s="129"/>
      <c r="ABN136" s="129"/>
      <c r="ABO136" s="129"/>
      <c r="ABP136" s="129"/>
      <c r="ABQ136" s="129"/>
      <c r="ABR136" s="129"/>
      <c r="ABS136" s="129"/>
      <c r="ABT136" s="129"/>
      <c r="ABU136" s="129"/>
      <c r="ABV136" s="129"/>
      <c r="ABW136" s="129"/>
      <c r="ABX136" s="129"/>
      <c r="ABY136" s="129"/>
      <c r="ABZ136" s="129"/>
      <c r="ACA136" s="129"/>
      <c r="ACB136" s="129"/>
      <c r="ACC136" s="129"/>
      <c r="ACD136" s="129"/>
      <c r="ACE136" s="129"/>
      <c r="ACF136" s="129"/>
      <c r="ACG136" s="129"/>
      <c r="ACH136" s="129"/>
      <c r="ACI136" s="129"/>
      <c r="ACJ136" s="129"/>
      <c r="ACK136" s="129"/>
      <c r="ACL136" s="129"/>
      <c r="ACM136" s="129"/>
      <c r="ACN136" s="129"/>
      <c r="ACO136" s="129"/>
      <c r="ACP136" s="129"/>
      <c r="ACQ136" s="129"/>
      <c r="ACR136" s="129"/>
      <c r="ACS136" s="129"/>
      <c r="ACT136" s="129"/>
      <c r="ACU136" s="129"/>
      <c r="ACV136" s="129"/>
      <c r="ACW136" s="129"/>
      <c r="ACX136" s="129"/>
      <c r="ACY136" s="129"/>
      <c r="ACZ136" s="129"/>
      <c r="ADA136" s="129"/>
      <c r="ADB136" s="129"/>
      <c r="ADC136" s="129"/>
      <c r="ADD136" s="129"/>
      <c r="ADE136" s="129"/>
      <c r="ADF136" s="129"/>
      <c r="ADG136" s="129"/>
      <c r="ADH136" s="129"/>
      <c r="ADI136" s="129"/>
      <c r="ADJ136" s="129"/>
      <c r="ADK136" s="129"/>
      <c r="ADL136" s="129"/>
      <c r="ADM136" s="129"/>
      <c r="ADN136" s="129"/>
      <c r="ADO136" s="129"/>
      <c r="ADP136" s="129"/>
      <c r="ADQ136" s="129"/>
      <c r="ADR136" s="129"/>
      <c r="ADS136" s="129"/>
      <c r="ADT136" s="129"/>
      <c r="ADU136" s="129"/>
      <c r="ADV136" s="129"/>
      <c r="ADW136" s="129"/>
      <c r="ADX136" s="129"/>
      <c r="ADY136" s="129"/>
      <c r="ADZ136" s="129"/>
      <c r="AEA136" s="129"/>
      <c r="AEB136" s="129"/>
      <c r="AEC136" s="129"/>
      <c r="AED136" s="129"/>
      <c r="AEE136" s="129"/>
      <c r="AEF136" s="129"/>
      <c r="AEG136" s="129"/>
      <c r="AEH136" s="129"/>
      <c r="AEI136" s="129"/>
      <c r="AEJ136" s="129"/>
      <c r="AEK136" s="129"/>
      <c r="AEL136" s="129"/>
      <c r="AEM136" s="129"/>
      <c r="AEN136" s="129"/>
      <c r="AEO136" s="129"/>
      <c r="AEP136" s="129"/>
      <c r="AEQ136" s="129"/>
      <c r="AER136" s="129"/>
      <c r="AES136" s="129"/>
      <c r="AET136" s="129"/>
      <c r="AEU136" s="129"/>
      <c r="AEV136" s="129"/>
      <c r="AEW136" s="129"/>
      <c r="AEX136" s="129"/>
      <c r="AEY136" s="129"/>
      <c r="AEZ136" s="129"/>
      <c r="AFA136" s="129"/>
      <c r="AFB136" s="129"/>
      <c r="AFC136" s="129"/>
      <c r="AFD136" s="129"/>
      <c r="AFE136" s="129"/>
      <c r="AFF136" s="129"/>
      <c r="AFG136" s="129"/>
      <c r="AFH136" s="129"/>
      <c r="AFI136" s="129"/>
      <c r="AFJ136" s="129"/>
      <c r="AFK136" s="129"/>
      <c r="AFL136" s="129"/>
      <c r="AFM136" s="129"/>
      <c r="AFN136" s="129"/>
      <c r="AFO136" s="129"/>
      <c r="AFP136" s="129"/>
      <c r="AFQ136" s="129"/>
      <c r="AFR136" s="129"/>
      <c r="AFS136" s="129"/>
      <c r="AFT136" s="129"/>
      <c r="AFU136" s="129"/>
      <c r="AFV136" s="129"/>
      <c r="AFW136" s="129"/>
      <c r="AFX136" s="129"/>
      <c r="AFY136" s="129"/>
      <c r="AFZ136" s="129"/>
      <c r="AGA136" s="129"/>
      <c r="AGB136" s="129"/>
      <c r="AGC136" s="129"/>
      <c r="AGD136" s="129"/>
      <c r="AGE136" s="129"/>
      <c r="AGF136" s="129"/>
      <c r="AGG136" s="129"/>
      <c r="AGH136" s="129"/>
      <c r="AGI136" s="129"/>
      <c r="AGJ136" s="129"/>
      <c r="AGK136" s="129"/>
      <c r="AGL136" s="129"/>
      <c r="AGM136" s="129"/>
      <c r="AGN136" s="129"/>
      <c r="AGO136" s="129"/>
      <c r="AGP136" s="129"/>
      <c r="AGQ136" s="129"/>
      <c r="AGR136" s="129"/>
      <c r="AGS136" s="129"/>
      <c r="AGT136" s="129"/>
      <c r="AGU136" s="129"/>
      <c r="AGV136" s="129"/>
      <c r="AGW136" s="129"/>
      <c r="AGX136" s="129"/>
      <c r="AGY136" s="129"/>
      <c r="AGZ136" s="129"/>
      <c r="AHA136" s="129"/>
      <c r="AHB136" s="129"/>
      <c r="AHC136" s="129"/>
      <c r="AHD136" s="129"/>
      <c r="AHE136" s="129"/>
      <c r="AHF136" s="129"/>
      <c r="AHG136" s="129"/>
      <c r="AHH136" s="129"/>
      <c r="AHI136" s="129"/>
      <c r="AHJ136" s="129"/>
      <c r="AHK136" s="129"/>
      <c r="AHL136" s="129"/>
      <c r="AHM136" s="129"/>
      <c r="AHN136" s="129"/>
      <c r="AHO136" s="129"/>
      <c r="AHP136" s="129"/>
      <c r="AHQ136" s="129"/>
      <c r="AHR136" s="129"/>
      <c r="AHS136" s="129"/>
      <c r="AHT136" s="129"/>
      <c r="AHU136" s="129"/>
      <c r="AHV136" s="129"/>
      <c r="AHW136" s="129"/>
      <c r="AHX136" s="129"/>
      <c r="AHY136" s="129"/>
      <c r="AHZ136" s="129"/>
      <c r="AIA136" s="129"/>
      <c r="AIB136" s="129"/>
      <c r="AIC136" s="129"/>
      <c r="AID136" s="129"/>
      <c r="AIE136" s="129"/>
      <c r="AIF136" s="129"/>
      <c r="AIG136" s="129"/>
      <c r="AIH136" s="129"/>
      <c r="AII136" s="129"/>
      <c r="AIJ136" s="129"/>
      <c r="AIK136" s="129"/>
      <c r="AIL136" s="129"/>
      <c r="AIM136" s="129"/>
      <c r="AIN136" s="129"/>
      <c r="AIO136" s="129"/>
      <c r="AIP136" s="129"/>
      <c r="AIQ136" s="129"/>
      <c r="AIR136" s="129"/>
      <c r="AIS136" s="129"/>
      <c r="AIT136" s="129"/>
      <c r="AIU136" s="129"/>
      <c r="AIV136" s="129"/>
      <c r="AIW136" s="129"/>
      <c r="AIX136" s="129"/>
      <c r="AIY136" s="129"/>
      <c r="AIZ136" s="129"/>
      <c r="AJA136" s="129"/>
      <c r="AJB136" s="129"/>
      <c r="AJC136" s="129"/>
      <c r="AJD136" s="129"/>
      <c r="AJE136" s="129"/>
      <c r="AJF136" s="129"/>
      <c r="AJG136" s="129"/>
      <c r="AJH136" s="129"/>
      <c r="AJI136" s="129"/>
      <c r="AJJ136" s="129"/>
      <c r="AJK136" s="129"/>
      <c r="AJL136" s="129"/>
      <c r="AJM136" s="129"/>
      <c r="AJN136" s="129"/>
      <c r="AJO136" s="129"/>
      <c r="AJP136" s="129"/>
      <c r="AJQ136" s="129"/>
      <c r="AJR136" s="129"/>
      <c r="AJS136" s="129"/>
      <c r="AJT136" s="129"/>
      <c r="AJU136" s="129"/>
      <c r="AJV136" s="129"/>
      <c r="AJW136" s="129"/>
      <c r="AJX136" s="129"/>
      <c r="AJY136" s="129"/>
      <c r="AJZ136" s="129"/>
      <c r="AKA136" s="129"/>
      <c r="AKB136" s="129"/>
      <c r="AKC136" s="129"/>
      <c r="AKD136" s="129"/>
      <c r="AKE136" s="129"/>
      <c r="AKF136" s="129"/>
      <c r="AKG136" s="129"/>
      <c r="AKH136" s="129"/>
      <c r="AKI136" s="129"/>
      <c r="AKJ136" s="129"/>
      <c r="AKK136" s="129"/>
      <c r="AKL136" s="129"/>
      <c r="AKM136" s="129"/>
      <c r="AKN136" s="129"/>
      <c r="AKO136" s="129"/>
      <c r="AKP136" s="129"/>
      <c r="AKQ136" s="129"/>
      <c r="AKR136" s="129"/>
      <c r="AKS136" s="129"/>
      <c r="AKT136" s="129"/>
      <c r="AKU136" s="129"/>
      <c r="AKV136" s="129"/>
      <c r="AKW136" s="129"/>
      <c r="AKX136" s="129"/>
      <c r="AKY136" s="129"/>
      <c r="AKZ136" s="129"/>
      <c r="ALA136" s="129"/>
      <c r="ALB136" s="129"/>
      <c r="ALC136" s="129"/>
      <c r="ALD136" s="129"/>
      <c r="ALE136" s="129"/>
      <c r="ALF136" s="129"/>
      <c r="ALG136" s="129"/>
      <c r="ALH136" s="129"/>
      <c r="ALI136" s="129"/>
      <c r="ALJ136" s="129"/>
      <c r="ALK136" s="129"/>
      <c r="ALL136" s="129"/>
      <c r="ALM136" s="129"/>
      <c r="ALN136" s="129"/>
      <c r="ALO136" s="129"/>
      <c r="ALP136" s="129"/>
      <c r="ALQ136" s="129"/>
      <c r="ALR136" s="129"/>
      <c r="ALS136" s="129"/>
      <c r="ALT136" s="129"/>
      <c r="ALU136" s="129"/>
      <c r="ALV136" s="129"/>
      <c r="ALW136" s="129"/>
      <c r="ALX136" s="129"/>
      <c r="ALY136" s="129"/>
      <c r="ALZ136" s="129"/>
      <c r="AMA136" s="129"/>
      <c r="AMB136" s="129"/>
      <c r="AMC136" s="129"/>
      <c r="AMD136" s="129"/>
      <c r="AME136" s="129"/>
      <c r="AMF136" s="129"/>
      <c r="AMG136" s="129"/>
      <c r="AMH136" s="129"/>
      <c r="AMI136" s="129"/>
      <c r="AMJ136" s="129"/>
      <c r="AMK136" s="129"/>
      <c r="AML136" s="129"/>
      <c r="AMM136" s="129"/>
      <c r="AMN136" s="129"/>
      <c r="AMO136" s="129"/>
      <c r="AMP136" s="129"/>
      <c r="AMQ136" s="129"/>
      <c r="AMR136" s="129"/>
      <c r="AMS136" s="129"/>
      <c r="AMT136" s="129"/>
      <c r="AMU136" s="129"/>
      <c r="AMV136" s="129"/>
      <c r="AMW136" s="129"/>
      <c r="AMX136" s="129"/>
      <c r="AMY136" s="129"/>
      <c r="AMZ136" s="129"/>
      <c r="ANA136" s="129"/>
      <c r="ANB136" s="129"/>
      <c r="ANC136" s="129"/>
      <c r="AND136" s="129"/>
      <c r="ANE136" s="129"/>
      <c r="ANF136" s="129"/>
      <c r="ANG136" s="129"/>
      <c r="ANH136" s="129"/>
      <c r="ANI136" s="129"/>
      <c r="ANJ136" s="129"/>
      <c r="ANK136" s="129"/>
      <c r="ANL136" s="129"/>
      <c r="ANM136" s="129"/>
      <c r="ANN136" s="129"/>
      <c r="ANO136" s="129"/>
      <c r="ANP136" s="129"/>
      <c r="ANQ136" s="129"/>
      <c r="ANR136" s="129"/>
      <c r="ANS136" s="129"/>
      <c r="ANT136" s="129"/>
      <c r="ANU136" s="129"/>
      <c r="ANV136" s="129"/>
      <c r="ANW136" s="129"/>
      <c r="ANX136" s="129"/>
      <c r="ANY136" s="129"/>
      <c r="ANZ136" s="129"/>
      <c r="AOA136" s="129"/>
      <c r="AOB136" s="129"/>
      <c r="AOC136" s="129"/>
      <c r="AOD136" s="129"/>
      <c r="AOE136" s="129"/>
      <c r="AOF136" s="129"/>
      <c r="AOG136" s="129"/>
      <c r="AOH136" s="129"/>
      <c r="AOI136" s="129"/>
      <c r="AOJ136" s="129"/>
      <c r="AOK136" s="129"/>
      <c r="AOL136" s="129"/>
      <c r="AOM136" s="129"/>
      <c r="AON136" s="129"/>
      <c r="AOO136" s="129"/>
      <c r="AOP136" s="129"/>
      <c r="AOQ136" s="129"/>
      <c r="AOR136" s="129"/>
      <c r="AOS136" s="129"/>
      <c r="AOT136" s="129"/>
      <c r="AOU136" s="129"/>
      <c r="AOV136" s="129"/>
      <c r="AOW136" s="129"/>
      <c r="AOX136" s="129"/>
      <c r="AOY136" s="129"/>
      <c r="AOZ136" s="129"/>
      <c r="APA136" s="129"/>
      <c r="APB136" s="129"/>
      <c r="APC136" s="129"/>
      <c r="APD136" s="129"/>
      <c r="APE136" s="129"/>
      <c r="APF136" s="129"/>
      <c r="APG136" s="129"/>
      <c r="APH136" s="129"/>
      <c r="API136" s="129"/>
      <c r="APJ136" s="129"/>
      <c r="APK136" s="129"/>
      <c r="APL136" s="129"/>
      <c r="APM136" s="129"/>
      <c r="APN136" s="129"/>
      <c r="APO136" s="129"/>
      <c r="APP136" s="129"/>
      <c r="APQ136" s="129"/>
      <c r="APR136" s="129"/>
      <c r="APS136" s="129"/>
      <c r="APT136" s="129"/>
      <c r="APU136" s="129"/>
      <c r="APV136" s="129"/>
      <c r="APW136" s="129"/>
      <c r="APX136" s="129"/>
      <c r="APY136" s="129"/>
      <c r="APZ136" s="129"/>
      <c r="AQA136" s="129"/>
      <c r="AQB136" s="129"/>
      <c r="AQC136" s="129"/>
      <c r="AQD136" s="129"/>
      <c r="AQE136" s="129"/>
      <c r="AQF136" s="129"/>
      <c r="AQG136" s="129"/>
      <c r="AQH136" s="129"/>
      <c r="AQI136" s="129"/>
      <c r="AQJ136" s="129"/>
      <c r="AQK136" s="129"/>
      <c r="AQL136" s="129"/>
      <c r="AQM136" s="129"/>
      <c r="AQN136" s="129"/>
      <c r="AQO136" s="129"/>
      <c r="AQP136" s="129"/>
      <c r="AQQ136" s="129"/>
      <c r="AQR136" s="129"/>
      <c r="AQS136" s="129"/>
      <c r="AQT136" s="129"/>
      <c r="AQU136" s="129"/>
      <c r="AQV136" s="129"/>
      <c r="AQW136" s="129"/>
      <c r="AQX136" s="129"/>
      <c r="AQY136" s="129"/>
      <c r="AQZ136" s="129"/>
      <c r="ARA136" s="129"/>
      <c r="ARB136" s="129"/>
      <c r="ARC136" s="129"/>
      <c r="ARD136" s="129"/>
      <c r="ARE136" s="129"/>
      <c r="ARF136" s="129"/>
      <c r="ARG136" s="129"/>
      <c r="ARH136" s="129"/>
      <c r="ARI136" s="129"/>
      <c r="ARJ136" s="129"/>
      <c r="ARK136" s="129"/>
      <c r="ARL136" s="129"/>
      <c r="ARM136" s="129"/>
      <c r="ARN136" s="129"/>
      <c r="ARO136" s="129"/>
      <c r="ARP136" s="129"/>
      <c r="ARQ136" s="129"/>
      <c r="ARR136" s="129"/>
      <c r="ARS136" s="129"/>
      <c r="ART136" s="129"/>
      <c r="ARU136" s="129"/>
      <c r="ARV136" s="129"/>
      <c r="ARW136" s="129"/>
      <c r="ARX136" s="129"/>
      <c r="ARY136" s="129"/>
      <c r="ARZ136" s="129"/>
      <c r="ASA136" s="129"/>
      <c r="ASB136" s="129"/>
      <c r="ASC136" s="129"/>
      <c r="ASD136" s="129"/>
      <c r="ASE136" s="129"/>
      <c r="ASF136" s="129"/>
      <c r="ASG136" s="129"/>
      <c r="ASH136" s="129"/>
      <c r="ASI136" s="129"/>
      <c r="ASJ136" s="129"/>
      <c r="ASK136" s="129"/>
      <c r="ASL136" s="129"/>
      <c r="ASM136" s="129"/>
      <c r="ASN136" s="129"/>
      <c r="ASO136" s="129"/>
      <c r="ASP136" s="129"/>
      <c r="ASQ136" s="129"/>
      <c r="ASR136" s="129"/>
      <c r="ASS136" s="129"/>
      <c r="AST136" s="129"/>
      <c r="ASU136" s="129"/>
      <c r="ASV136" s="129"/>
      <c r="ASW136" s="129"/>
      <c r="ASX136" s="129"/>
      <c r="ASY136" s="129"/>
      <c r="ASZ136" s="129"/>
      <c r="ATA136" s="129"/>
      <c r="ATB136" s="129"/>
      <c r="ATC136" s="129"/>
      <c r="ATD136" s="129"/>
      <c r="ATE136" s="129"/>
      <c r="ATF136" s="129"/>
      <c r="ATG136" s="129"/>
      <c r="ATH136" s="129"/>
      <c r="ATI136" s="129"/>
      <c r="ATJ136" s="129"/>
      <c r="ATK136" s="129"/>
      <c r="ATL136" s="129"/>
      <c r="ATM136" s="129"/>
      <c r="ATN136" s="129"/>
      <c r="ATO136" s="129"/>
      <c r="ATP136" s="129"/>
      <c r="ATQ136" s="129"/>
      <c r="ATR136" s="129"/>
      <c r="ATS136" s="129"/>
      <c r="ATT136" s="129"/>
      <c r="ATU136" s="129"/>
      <c r="ATV136" s="129"/>
      <c r="ATW136" s="129"/>
      <c r="ATX136" s="129"/>
      <c r="ATY136" s="129"/>
      <c r="ATZ136" s="129"/>
      <c r="AUA136" s="129"/>
      <c r="AUB136" s="129"/>
      <c r="AUC136" s="129"/>
      <c r="AUD136" s="129"/>
      <c r="AUE136" s="129"/>
      <c r="AUF136" s="129"/>
      <c r="AUG136" s="129"/>
      <c r="AUH136" s="129"/>
      <c r="AUI136" s="129"/>
      <c r="AUJ136" s="129"/>
      <c r="AUK136" s="129"/>
      <c r="AUL136" s="129"/>
      <c r="AUM136" s="129"/>
      <c r="AUN136" s="129"/>
      <c r="AUO136" s="129"/>
      <c r="AUP136" s="129"/>
      <c r="AUQ136" s="129"/>
      <c r="AUR136" s="129"/>
      <c r="AUS136" s="129"/>
      <c r="AUT136" s="129"/>
      <c r="AUU136" s="129"/>
      <c r="AUV136" s="129"/>
      <c r="AUW136" s="129"/>
      <c r="AUX136" s="129"/>
      <c r="AUY136" s="129"/>
      <c r="AUZ136" s="129"/>
      <c r="AVA136" s="129"/>
      <c r="AVB136" s="129"/>
      <c r="AVC136" s="129"/>
      <c r="AVD136" s="129"/>
      <c r="AVE136" s="129"/>
      <c r="AVF136" s="129"/>
      <c r="AVG136" s="129"/>
      <c r="AVH136" s="129"/>
      <c r="AVI136" s="129"/>
      <c r="AVJ136" s="129"/>
      <c r="AVK136" s="129"/>
      <c r="AVL136" s="129"/>
      <c r="AVM136" s="129"/>
      <c r="AVN136" s="129"/>
      <c r="AVO136" s="129"/>
      <c r="AVP136" s="129"/>
      <c r="AVQ136" s="129"/>
      <c r="AVR136" s="129"/>
      <c r="AVS136" s="129"/>
      <c r="AVT136" s="129"/>
      <c r="AVU136" s="129"/>
      <c r="AVV136" s="129"/>
      <c r="AVW136" s="129"/>
      <c r="AVX136" s="129"/>
      <c r="AVY136" s="129"/>
      <c r="AVZ136" s="129"/>
      <c r="AWA136" s="129"/>
      <c r="AWB136" s="129"/>
      <c r="AWC136" s="129"/>
      <c r="AWD136" s="129"/>
      <c r="AWE136" s="129"/>
      <c r="AWF136" s="129"/>
      <c r="AWG136" s="129"/>
      <c r="AWH136" s="129"/>
      <c r="AWI136" s="129"/>
      <c r="AWJ136" s="129"/>
      <c r="AWK136" s="129"/>
      <c r="AWL136" s="129"/>
      <c r="AWM136" s="129"/>
      <c r="AWN136" s="129"/>
      <c r="AWO136" s="129"/>
      <c r="AWP136" s="129"/>
      <c r="AWQ136" s="129"/>
      <c r="AWR136" s="129"/>
      <c r="AWS136" s="129"/>
      <c r="AWT136" s="129"/>
      <c r="AWU136" s="129"/>
      <c r="AWV136" s="129"/>
      <c r="AWW136" s="129"/>
      <c r="AWX136" s="129"/>
      <c r="AWY136" s="129"/>
      <c r="AWZ136" s="129"/>
      <c r="AXA136" s="129"/>
      <c r="AXB136" s="129"/>
      <c r="AXC136" s="129"/>
      <c r="AXD136" s="129"/>
      <c r="AXE136" s="129"/>
      <c r="AXF136" s="129"/>
      <c r="AXG136" s="129"/>
      <c r="AXH136" s="129"/>
      <c r="AXI136" s="129"/>
      <c r="AXJ136" s="129"/>
      <c r="AXK136" s="129"/>
      <c r="AXL136" s="129"/>
      <c r="AXM136" s="129"/>
      <c r="AXN136" s="129"/>
      <c r="AXO136" s="129"/>
      <c r="AXP136" s="129"/>
      <c r="AXQ136" s="129"/>
      <c r="AXR136" s="129"/>
      <c r="AXS136" s="129"/>
      <c r="AXT136" s="129"/>
      <c r="AXU136" s="129"/>
      <c r="AXV136" s="129"/>
      <c r="AXW136" s="129"/>
      <c r="AXX136" s="129"/>
      <c r="AXY136" s="129"/>
      <c r="AXZ136" s="129"/>
      <c r="AYA136" s="129"/>
      <c r="AYB136" s="129"/>
      <c r="AYC136" s="129"/>
      <c r="AYD136" s="129"/>
      <c r="AYE136" s="129"/>
      <c r="AYF136" s="129"/>
      <c r="AYG136" s="129"/>
      <c r="AYH136" s="129"/>
      <c r="AYI136" s="129"/>
      <c r="AYJ136" s="129"/>
      <c r="AYK136" s="129"/>
      <c r="AYL136" s="129"/>
      <c r="AYM136" s="129"/>
      <c r="AYN136" s="129"/>
      <c r="AYO136" s="129"/>
      <c r="AYP136" s="129"/>
      <c r="AYQ136" s="129"/>
      <c r="AYR136" s="129"/>
      <c r="AYS136" s="129"/>
      <c r="AYT136" s="129"/>
      <c r="AYU136" s="129"/>
      <c r="AYV136" s="129"/>
      <c r="AYW136" s="129"/>
      <c r="AYX136" s="129"/>
      <c r="AYY136" s="129"/>
      <c r="AYZ136" s="129"/>
      <c r="AZA136" s="129"/>
      <c r="AZB136" s="129"/>
      <c r="AZC136" s="129"/>
      <c r="AZD136" s="129"/>
      <c r="AZE136" s="129"/>
      <c r="AZF136" s="129"/>
      <c r="AZG136" s="129"/>
      <c r="AZH136" s="129"/>
      <c r="AZI136" s="129"/>
      <c r="AZJ136" s="129"/>
      <c r="AZK136" s="129"/>
      <c r="AZL136" s="129"/>
      <c r="AZM136" s="129"/>
      <c r="AZN136" s="129"/>
      <c r="AZO136" s="129"/>
      <c r="AZP136" s="129"/>
      <c r="AZQ136" s="129"/>
      <c r="AZR136" s="129"/>
      <c r="AZS136" s="129"/>
      <c r="AZT136" s="129"/>
      <c r="AZU136" s="129"/>
      <c r="AZV136" s="129"/>
      <c r="AZW136" s="129"/>
      <c r="AZX136" s="129"/>
      <c r="AZY136" s="129"/>
      <c r="AZZ136" s="129"/>
      <c r="BAA136" s="129"/>
      <c r="BAB136" s="129"/>
      <c r="BAC136" s="129"/>
      <c r="BAD136" s="129"/>
      <c r="BAE136" s="129"/>
      <c r="BAF136" s="129"/>
      <c r="BAG136" s="129"/>
      <c r="BAH136" s="129"/>
      <c r="BAI136" s="129"/>
      <c r="BAJ136" s="129"/>
      <c r="BAK136" s="129"/>
      <c r="BAL136" s="129"/>
      <c r="BAM136" s="129"/>
      <c r="BAN136" s="129"/>
      <c r="BAO136" s="129"/>
      <c r="BAP136" s="129"/>
      <c r="BAQ136" s="129"/>
      <c r="BAR136" s="129"/>
      <c r="BAS136" s="129"/>
      <c r="BAT136" s="129"/>
      <c r="BAU136" s="129"/>
      <c r="BAV136" s="129"/>
      <c r="BAW136" s="129"/>
      <c r="BAX136" s="129"/>
      <c r="BAY136" s="129"/>
      <c r="BAZ136" s="129"/>
      <c r="BBA136" s="129"/>
      <c r="BBB136" s="129"/>
      <c r="BBC136" s="129"/>
      <c r="BBD136" s="129"/>
      <c r="BBE136" s="129"/>
      <c r="BBF136" s="129"/>
      <c r="BBG136" s="129"/>
      <c r="BBH136" s="129"/>
      <c r="BBI136" s="129"/>
      <c r="BBJ136" s="129"/>
      <c r="BBK136" s="129"/>
      <c r="BBL136" s="129"/>
      <c r="BBM136" s="129"/>
      <c r="BBN136" s="129"/>
      <c r="BBO136" s="129"/>
      <c r="BBP136" s="129"/>
      <c r="BBQ136" s="129"/>
      <c r="BBR136" s="129"/>
      <c r="BBS136" s="129"/>
      <c r="BBT136" s="129"/>
      <c r="BBU136" s="129"/>
      <c r="BBV136" s="129"/>
      <c r="BBW136" s="129"/>
      <c r="BBX136" s="129"/>
      <c r="BBY136" s="129"/>
      <c r="BBZ136" s="129"/>
      <c r="BCA136" s="129"/>
      <c r="BCB136" s="129"/>
      <c r="BCC136" s="129"/>
      <c r="BCD136" s="129"/>
      <c r="BCE136" s="129"/>
      <c r="BCF136" s="129"/>
      <c r="BCG136" s="129"/>
      <c r="BCH136" s="129"/>
      <c r="BCI136" s="129"/>
      <c r="BCJ136" s="129"/>
      <c r="BCK136" s="129"/>
      <c r="BCL136" s="129"/>
      <c r="BCM136" s="129"/>
      <c r="BCN136" s="129"/>
      <c r="BCO136" s="129"/>
      <c r="BCP136" s="129"/>
      <c r="BCQ136" s="129"/>
      <c r="BCR136" s="129"/>
      <c r="BCS136" s="129"/>
      <c r="BCT136" s="129"/>
      <c r="BCU136" s="129"/>
      <c r="BCV136" s="129"/>
      <c r="BCW136" s="129"/>
      <c r="BCX136" s="129"/>
      <c r="BCY136" s="129"/>
      <c r="BCZ136" s="129"/>
      <c r="BDA136" s="129"/>
      <c r="BDB136" s="129"/>
      <c r="BDC136" s="129"/>
      <c r="BDD136" s="129"/>
      <c r="BDE136" s="129"/>
      <c r="BDF136" s="129"/>
      <c r="BDG136" s="129"/>
      <c r="BDH136" s="129"/>
      <c r="BDI136" s="129"/>
      <c r="BDJ136" s="129"/>
      <c r="BDK136" s="129"/>
      <c r="BDL136" s="129"/>
      <c r="BDM136" s="129"/>
      <c r="BDN136" s="129"/>
      <c r="BDO136" s="129"/>
      <c r="BDP136" s="129"/>
      <c r="BDQ136" s="129"/>
      <c r="BDR136" s="129"/>
      <c r="BDS136" s="129"/>
      <c r="BDT136" s="129"/>
      <c r="BDU136" s="129"/>
      <c r="BDV136" s="129"/>
      <c r="BDW136" s="129"/>
      <c r="BDX136" s="129"/>
      <c r="BDY136" s="129"/>
      <c r="BDZ136" s="129"/>
      <c r="BEA136" s="129"/>
      <c r="BEB136" s="129"/>
      <c r="BEC136" s="129"/>
      <c r="BED136" s="129"/>
      <c r="BEE136" s="129"/>
      <c r="BEF136" s="129"/>
      <c r="BEG136" s="129"/>
      <c r="BEH136" s="129"/>
      <c r="BEI136" s="129"/>
      <c r="BEJ136" s="129"/>
      <c r="BEK136" s="129"/>
      <c r="BEL136" s="129"/>
      <c r="BEM136" s="129"/>
      <c r="BEN136" s="129"/>
      <c r="BEO136" s="129"/>
      <c r="BEP136" s="129"/>
      <c r="BEQ136" s="129"/>
      <c r="BER136" s="129"/>
      <c r="BES136" s="129"/>
      <c r="BET136" s="129"/>
      <c r="BEU136" s="129"/>
      <c r="BEV136" s="129"/>
      <c r="BEW136" s="129"/>
      <c r="BEX136" s="129"/>
      <c r="BEY136" s="129"/>
      <c r="BEZ136" s="129"/>
      <c r="BFA136" s="129"/>
      <c r="BFB136" s="129"/>
      <c r="BFC136" s="129"/>
      <c r="BFD136" s="129"/>
      <c r="BFE136" s="129"/>
      <c r="BFF136" s="129"/>
      <c r="BFG136" s="129"/>
      <c r="BFH136" s="129"/>
      <c r="BFI136" s="129"/>
      <c r="BFJ136" s="129"/>
      <c r="BFK136" s="129"/>
      <c r="BFL136" s="129"/>
      <c r="BFM136" s="129"/>
      <c r="BFN136" s="129"/>
      <c r="BFO136" s="129"/>
      <c r="BFP136" s="129"/>
      <c r="BFQ136" s="129"/>
      <c r="BFR136" s="129"/>
      <c r="BFS136" s="129"/>
      <c r="BFT136" s="129"/>
      <c r="BFU136" s="129"/>
      <c r="BFV136" s="129"/>
      <c r="BFW136" s="129"/>
      <c r="BFX136" s="129"/>
      <c r="BFY136" s="129"/>
      <c r="BFZ136" s="129"/>
      <c r="BGA136" s="129"/>
      <c r="BGB136" s="129"/>
      <c r="BGC136" s="129"/>
      <c r="BGD136" s="129"/>
      <c r="BGE136" s="129"/>
      <c r="BGF136" s="129"/>
      <c r="BGG136" s="129"/>
      <c r="BGH136" s="129"/>
      <c r="BGI136" s="129"/>
      <c r="BGJ136" s="129"/>
      <c r="BGK136" s="129"/>
      <c r="BGL136" s="129"/>
      <c r="BGM136" s="129"/>
      <c r="BGN136" s="129"/>
      <c r="BGO136" s="129"/>
      <c r="BGP136" s="129"/>
      <c r="BGQ136" s="129"/>
      <c r="BGR136" s="129"/>
      <c r="BGS136" s="129"/>
      <c r="BGT136" s="129"/>
      <c r="BGU136" s="129"/>
      <c r="BGV136" s="129"/>
      <c r="BGW136" s="129"/>
      <c r="BGX136" s="129"/>
      <c r="BGY136" s="129"/>
      <c r="BGZ136" s="129"/>
      <c r="BHA136" s="129"/>
      <c r="BHB136" s="129"/>
      <c r="BHC136" s="129"/>
      <c r="BHD136" s="129"/>
      <c r="BHE136" s="129"/>
      <c r="BHF136" s="129"/>
      <c r="BHG136" s="129"/>
      <c r="BHH136" s="129"/>
      <c r="BHI136" s="129"/>
      <c r="BHJ136" s="129"/>
      <c r="BHK136" s="129"/>
      <c r="BHL136" s="129"/>
      <c r="BHM136" s="129"/>
      <c r="BHN136" s="129"/>
      <c r="BHO136" s="129"/>
      <c r="BHP136" s="129"/>
      <c r="BHQ136" s="129"/>
      <c r="BHR136" s="129"/>
      <c r="BHS136" s="129"/>
      <c r="BHT136" s="129"/>
      <c r="BHU136" s="129"/>
      <c r="BHV136" s="129"/>
      <c r="BHW136" s="129"/>
      <c r="BHX136" s="129"/>
      <c r="BHY136" s="129"/>
      <c r="BHZ136" s="129"/>
      <c r="BIA136" s="129"/>
      <c r="BIB136" s="129"/>
      <c r="BIC136" s="129"/>
      <c r="BID136" s="129"/>
      <c r="BIE136" s="129"/>
      <c r="BIF136" s="129"/>
      <c r="BIG136" s="129"/>
      <c r="BIH136" s="129"/>
      <c r="BII136" s="129"/>
      <c r="BIJ136" s="129"/>
      <c r="BIK136" s="129"/>
      <c r="BIL136" s="129"/>
      <c r="BIM136" s="129"/>
      <c r="BIN136" s="129"/>
      <c r="BIO136" s="129"/>
      <c r="BIP136" s="129"/>
      <c r="BIQ136" s="129"/>
      <c r="BIR136" s="129"/>
      <c r="BIS136" s="129"/>
      <c r="BIT136" s="129"/>
      <c r="BIU136" s="129"/>
      <c r="BIV136" s="129"/>
      <c r="BIW136" s="129"/>
      <c r="BIX136" s="129"/>
      <c r="BIY136" s="129"/>
      <c r="BIZ136" s="129"/>
      <c r="BJA136" s="129"/>
      <c r="BJB136" s="129"/>
      <c r="BJC136" s="129"/>
      <c r="BJD136" s="129"/>
      <c r="BJE136" s="129"/>
      <c r="BJF136" s="129"/>
      <c r="BJG136" s="129"/>
      <c r="BJH136" s="129"/>
      <c r="BJI136" s="129"/>
      <c r="BJJ136" s="129"/>
      <c r="BJK136" s="129"/>
      <c r="BJL136" s="129"/>
      <c r="BJM136" s="129"/>
      <c r="BJN136" s="129"/>
      <c r="BJO136" s="129"/>
      <c r="BJP136" s="129"/>
      <c r="BJQ136" s="129"/>
      <c r="BJR136" s="129"/>
      <c r="BJS136" s="129"/>
      <c r="BJT136" s="129"/>
      <c r="BJU136" s="129"/>
      <c r="BJV136" s="129"/>
      <c r="BJW136" s="129"/>
      <c r="BJX136" s="129"/>
      <c r="BJY136" s="129"/>
      <c r="BJZ136" s="129"/>
      <c r="BKA136" s="129"/>
      <c r="BKB136" s="129"/>
      <c r="BKC136" s="129"/>
      <c r="BKD136" s="129"/>
      <c r="BKE136" s="129"/>
      <c r="BKF136" s="129"/>
      <c r="BKG136" s="129"/>
      <c r="BKH136" s="129"/>
      <c r="BKI136" s="129"/>
      <c r="BKJ136" s="129"/>
      <c r="BKK136" s="129"/>
      <c r="BKL136" s="129"/>
      <c r="BKM136" s="129"/>
      <c r="BKN136" s="129"/>
      <c r="BKO136" s="129"/>
      <c r="BKP136" s="129"/>
      <c r="BKQ136" s="129"/>
      <c r="BKR136" s="129"/>
      <c r="BKS136" s="129"/>
      <c r="BKT136" s="129"/>
      <c r="BKU136" s="129"/>
      <c r="BKV136" s="129"/>
      <c r="BKW136" s="129"/>
      <c r="BKX136" s="129"/>
      <c r="BKY136" s="129"/>
      <c r="BKZ136" s="129"/>
      <c r="BLA136" s="129"/>
      <c r="BLB136" s="129"/>
      <c r="BLC136" s="129"/>
      <c r="BLD136" s="129"/>
      <c r="BLE136" s="129"/>
      <c r="BLF136" s="129"/>
      <c r="BLG136" s="129"/>
      <c r="BLH136" s="129"/>
      <c r="BLI136" s="129"/>
      <c r="BLJ136" s="129"/>
      <c r="BLK136" s="129"/>
      <c r="BLL136" s="129"/>
      <c r="BLM136" s="129"/>
      <c r="BLN136" s="129"/>
      <c r="BLO136" s="129"/>
      <c r="BLP136" s="129"/>
      <c r="BLQ136" s="129"/>
      <c r="BLR136" s="129"/>
      <c r="BLS136" s="129"/>
      <c r="BLT136" s="129"/>
      <c r="BLU136" s="129"/>
      <c r="BLV136" s="129"/>
      <c r="BLW136" s="129"/>
      <c r="BLX136" s="129"/>
      <c r="BLY136" s="129"/>
      <c r="BLZ136" s="129"/>
      <c r="BMA136" s="129"/>
      <c r="BMB136" s="129"/>
      <c r="BMC136" s="129"/>
      <c r="BMD136" s="129"/>
      <c r="BME136" s="129"/>
      <c r="BMF136" s="129"/>
      <c r="BMG136" s="129"/>
      <c r="BMH136" s="129"/>
      <c r="BMI136" s="129"/>
      <c r="BMJ136" s="129"/>
      <c r="BMK136" s="129"/>
      <c r="BML136" s="129"/>
      <c r="BMM136" s="129"/>
      <c r="BMN136" s="129"/>
      <c r="BMO136" s="129"/>
      <c r="BMP136" s="129"/>
      <c r="BMQ136" s="129"/>
      <c r="BMR136" s="129"/>
      <c r="BMS136" s="129"/>
      <c r="BMT136" s="129"/>
      <c r="BMU136" s="129"/>
      <c r="BMV136" s="129"/>
      <c r="BMW136" s="129"/>
      <c r="BMX136" s="129"/>
      <c r="BMY136" s="129"/>
      <c r="BMZ136" s="129"/>
      <c r="BNA136" s="129"/>
      <c r="BNB136" s="129"/>
      <c r="BNC136" s="129"/>
      <c r="BND136" s="129"/>
      <c r="BNE136" s="129"/>
      <c r="BNF136" s="129"/>
      <c r="BNG136" s="129"/>
      <c r="BNH136" s="129"/>
      <c r="BNI136" s="129"/>
      <c r="BNJ136" s="129"/>
      <c r="BNK136" s="129"/>
      <c r="BNL136" s="129"/>
      <c r="BNM136" s="129"/>
      <c r="BNN136" s="129"/>
      <c r="BNO136" s="129"/>
      <c r="BNP136" s="129"/>
      <c r="BNQ136" s="129"/>
      <c r="BNR136" s="129"/>
      <c r="BNS136" s="129"/>
      <c r="BNT136" s="129"/>
      <c r="BNU136" s="129"/>
      <c r="BNV136" s="129"/>
      <c r="BNW136" s="129"/>
      <c r="BNX136" s="129"/>
      <c r="BNY136" s="129"/>
      <c r="BNZ136" s="129"/>
      <c r="BOA136" s="129"/>
      <c r="BOB136" s="129"/>
      <c r="BOC136" s="129"/>
      <c r="BOD136" s="129"/>
      <c r="BOE136" s="129"/>
      <c r="BOF136" s="129"/>
      <c r="BOG136" s="129"/>
      <c r="BOH136" s="129"/>
      <c r="BOI136" s="129"/>
      <c r="BOJ136" s="129"/>
      <c r="BOK136" s="129"/>
      <c r="BOL136" s="129"/>
      <c r="BOM136" s="129"/>
      <c r="BON136" s="129"/>
      <c r="BOO136" s="129"/>
      <c r="BOP136" s="129"/>
      <c r="BOQ136" s="129"/>
      <c r="BOR136" s="129"/>
      <c r="BOS136" s="129"/>
      <c r="BOT136" s="129"/>
      <c r="BOU136" s="129"/>
      <c r="BOV136" s="129"/>
      <c r="BOW136" s="129"/>
      <c r="BOX136" s="129"/>
      <c r="BOY136" s="129"/>
      <c r="BOZ136" s="129"/>
      <c r="BPA136" s="129"/>
      <c r="BPB136" s="129"/>
      <c r="BPC136" s="129"/>
      <c r="BPD136" s="129"/>
      <c r="BPE136" s="129"/>
      <c r="BPF136" s="129"/>
      <c r="BPG136" s="129"/>
      <c r="BPH136" s="129"/>
      <c r="BPI136" s="129"/>
      <c r="BPJ136" s="129"/>
      <c r="BPK136" s="129"/>
      <c r="BPL136" s="129"/>
      <c r="BPM136" s="129"/>
      <c r="BPN136" s="129"/>
      <c r="BPO136" s="129"/>
      <c r="BPP136" s="129"/>
      <c r="BPQ136" s="129"/>
      <c r="BPR136" s="129"/>
      <c r="BPS136" s="129"/>
      <c r="BPT136" s="129"/>
      <c r="BPU136" s="129"/>
      <c r="BPV136" s="129"/>
      <c r="BPW136" s="129"/>
      <c r="BPX136" s="129"/>
      <c r="BPY136" s="129"/>
      <c r="BPZ136" s="129"/>
      <c r="BQA136" s="129"/>
      <c r="BQB136" s="129"/>
      <c r="BQC136" s="129"/>
      <c r="BQD136" s="129"/>
      <c r="BQE136" s="129"/>
      <c r="BQF136" s="129"/>
      <c r="BQG136" s="129"/>
      <c r="BQH136" s="129"/>
      <c r="BQI136" s="129"/>
      <c r="BQJ136" s="129"/>
      <c r="BQK136" s="129"/>
      <c r="BQL136" s="129"/>
      <c r="BQM136" s="129"/>
      <c r="BQN136" s="129"/>
      <c r="BQO136" s="129"/>
      <c r="BQP136" s="129"/>
      <c r="BQQ136" s="129"/>
      <c r="BQR136" s="129"/>
      <c r="BQS136" s="129"/>
      <c r="BQT136" s="129"/>
      <c r="BQU136" s="129"/>
      <c r="BQV136" s="129"/>
      <c r="BQW136" s="129"/>
      <c r="BQX136" s="129"/>
      <c r="BQY136" s="129"/>
      <c r="BQZ136" s="129"/>
      <c r="BRA136" s="129"/>
      <c r="BRB136" s="129"/>
      <c r="BRC136" s="129"/>
      <c r="BRD136" s="129"/>
      <c r="BRE136" s="129"/>
      <c r="BRF136" s="129"/>
      <c r="BRG136" s="129"/>
      <c r="BRH136" s="129"/>
      <c r="BRI136" s="129"/>
      <c r="BRJ136" s="129"/>
      <c r="BRK136" s="129"/>
      <c r="BRL136" s="129"/>
      <c r="BRM136" s="129"/>
      <c r="BRN136" s="129"/>
      <c r="BRO136" s="129"/>
      <c r="BRP136" s="129"/>
      <c r="BRQ136" s="129"/>
      <c r="BRR136" s="129"/>
      <c r="BRS136" s="129"/>
      <c r="BRT136" s="129"/>
      <c r="BRU136" s="129"/>
      <c r="BRV136" s="129"/>
      <c r="BRW136" s="129"/>
      <c r="BRX136" s="129"/>
      <c r="BRY136" s="129"/>
      <c r="BRZ136" s="129"/>
      <c r="BSA136" s="129"/>
      <c r="BSB136" s="129"/>
      <c r="BSC136" s="129"/>
      <c r="BSD136" s="129"/>
      <c r="BSE136" s="129"/>
      <c r="BSF136" s="129"/>
      <c r="BSG136" s="129"/>
      <c r="BSH136" s="129"/>
      <c r="BSI136" s="129"/>
      <c r="BSJ136" s="129"/>
      <c r="BSK136" s="129"/>
      <c r="BSL136" s="129"/>
      <c r="BSM136" s="129"/>
      <c r="BSN136" s="129"/>
      <c r="BSO136" s="129"/>
      <c r="BSP136" s="129"/>
      <c r="BSQ136" s="129"/>
      <c r="BSR136" s="129"/>
      <c r="BSS136" s="129"/>
      <c r="BST136" s="129"/>
      <c r="BSU136" s="129"/>
      <c r="BSV136" s="129"/>
      <c r="BSW136" s="129"/>
      <c r="BSX136" s="129"/>
      <c r="BSY136" s="129"/>
      <c r="BSZ136" s="129"/>
      <c r="BTA136" s="129"/>
      <c r="BTB136" s="129"/>
      <c r="BTC136" s="129"/>
      <c r="BTD136" s="129"/>
      <c r="BTE136" s="129"/>
      <c r="BTF136" s="129"/>
      <c r="BTG136" s="129"/>
      <c r="BTH136" s="129"/>
      <c r="BTI136" s="129"/>
      <c r="BTJ136" s="129"/>
      <c r="BTK136" s="129"/>
      <c r="BTL136" s="129"/>
      <c r="BTM136" s="129"/>
      <c r="BTN136" s="129"/>
      <c r="BTO136" s="129"/>
      <c r="BTP136" s="129"/>
      <c r="BTQ136" s="129"/>
      <c r="BTR136" s="129"/>
      <c r="BTS136" s="129"/>
      <c r="BTT136" s="129"/>
      <c r="BTU136" s="129"/>
      <c r="BTV136" s="129"/>
      <c r="BTW136" s="129"/>
      <c r="BTX136" s="129"/>
      <c r="BTY136" s="129"/>
      <c r="BTZ136" s="129"/>
      <c r="BUA136" s="129"/>
      <c r="BUB136" s="129"/>
      <c r="BUC136" s="129"/>
      <c r="BUD136" s="129"/>
      <c r="BUE136" s="129"/>
      <c r="BUF136" s="129"/>
      <c r="BUG136" s="129"/>
      <c r="BUH136" s="129"/>
      <c r="BUI136" s="129"/>
      <c r="BUJ136" s="129"/>
      <c r="BUK136" s="129"/>
      <c r="BUL136" s="129"/>
      <c r="BUM136" s="129"/>
      <c r="BUN136" s="129"/>
      <c r="BUO136" s="129"/>
      <c r="BUP136" s="129"/>
      <c r="BUQ136" s="129"/>
      <c r="BUR136" s="129"/>
      <c r="BUS136" s="129"/>
      <c r="BUT136" s="129"/>
      <c r="BUU136" s="129"/>
      <c r="BUV136" s="129"/>
      <c r="BUW136" s="129"/>
      <c r="BUX136" s="129"/>
      <c r="BUY136" s="129"/>
      <c r="BUZ136" s="129"/>
      <c r="BVA136" s="129"/>
      <c r="BVB136" s="129"/>
      <c r="BVC136" s="129"/>
      <c r="BVD136" s="129"/>
      <c r="BVE136" s="129"/>
      <c r="BVF136" s="129"/>
      <c r="BVG136" s="129"/>
      <c r="BVH136" s="129"/>
      <c r="BVI136" s="129"/>
      <c r="BVJ136" s="129"/>
      <c r="BVK136" s="129"/>
      <c r="BVL136" s="129"/>
      <c r="BVM136" s="129"/>
      <c r="BVN136" s="129"/>
      <c r="BVO136" s="129"/>
      <c r="BVP136" s="129"/>
      <c r="BVQ136" s="129"/>
      <c r="BVR136" s="129"/>
      <c r="BVS136" s="129"/>
      <c r="BVT136" s="129"/>
      <c r="BVU136" s="129"/>
      <c r="BVV136" s="129"/>
      <c r="BVW136" s="129"/>
      <c r="BVX136" s="129"/>
      <c r="BVY136" s="129"/>
      <c r="BVZ136" s="129"/>
      <c r="BWA136" s="129"/>
      <c r="BWB136" s="129"/>
      <c r="BWC136" s="129"/>
      <c r="BWD136" s="129"/>
      <c r="BWE136" s="129"/>
      <c r="BWF136" s="129"/>
      <c r="BWG136" s="129"/>
      <c r="BWH136" s="129"/>
      <c r="BWI136" s="129"/>
      <c r="BWJ136" s="129"/>
      <c r="BWK136" s="129"/>
      <c r="BWL136" s="129"/>
      <c r="BWM136" s="129"/>
      <c r="BWN136" s="129"/>
      <c r="BWO136" s="129"/>
      <c r="BWP136" s="129"/>
      <c r="BWQ136" s="129"/>
      <c r="BWR136" s="129"/>
      <c r="BWS136" s="129"/>
      <c r="BWT136" s="129"/>
      <c r="BWU136" s="129"/>
      <c r="BWV136" s="129"/>
      <c r="BWW136" s="129"/>
      <c r="BWX136" s="129"/>
      <c r="BWY136" s="129"/>
      <c r="BWZ136" s="129"/>
      <c r="BXA136" s="129"/>
      <c r="BXB136" s="129"/>
      <c r="BXC136" s="129"/>
      <c r="BXD136" s="129"/>
      <c r="BXE136" s="129"/>
      <c r="BXF136" s="129"/>
      <c r="BXG136" s="129"/>
      <c r="BXH136" s="129"/>
      <c r="BXI136" s="129"/>
      <c r="BXJ136" s="129"/>
      <c r="BXK136" s="129"/>
      <c r="BXL136" s="129"/>
      <c r="BXM136" s="129"/>
      <c r="BXN136" s="129"/>
      <c r="BXO136" s="129"/>
      <c r="BXP136" s="129"/>
      <c r="BXQ136" s="129"/>
      <c r="BXR136" s="129"/>
      <c r="BXS136" s="129"/>
      <c r="BXT136" s="129"/>
      <c r="BXU136" s="129"/>
      <c r="BXV136" s="129"/>
      <c r="BXW136" s="129"/>
      <c r="BXX136" s="129"/>
      <c r="BXY136" s="129"/>
      <c r="BXZ136" s="129"/>
      <c r="BYA136" s="129"/>
      <c r="BYB136" s="129"/>
      <c r="BYC136" s="129"/>
      <c r="BYD136" s="129"/>
      <c r="BYE136" s="129"/>
      <c r="BYF136" s="129"/>
      <c r="BYG136" s="129"/>
      <c r="BYH136" s="129"/>
      <c r="BYI136" s="129"/>
      <c r="BYJ136" s="129"/>
      <c r="BYK136" s="129"/>
      <c r="BYL136" s="129"/>
      <c r="BYM136" s="129"/>
      <c r="BYN136" s="129"/>
      <c r="BYO136" s="129"/>
      <c r="BYP136" s="129"/>
      <c r="BYQ136" s="129"/>
      <c r="BYR136" s="129"/>
      <c r="BYS136" s="129"/>
      <c r="BYT136" s="129"/>
      <c r="BYU136" s="129"/>
      <c r="BYV136" s="129"/>
      <c r="BYW136" s="129"/>
      <c r="BYX136" s="129"/>
      <c r="BYY136" s="129"/>
      <c r="BYZ136" s="129"/>
      <c r="BZA136" s="129"/>
      <c r="BZB136" s="129"/>
      <c r="BZC136" s="129"/>
      <c r="BZD136" s="129"/>
      <c r="BZE136" s="129"/>
      <c r="BZF136" s="129"/>
      <c r="BZG136" s="129"/>
      <c r="BZH136" s="129"/>
      <c r="BZI136" s="129"/>
      <c r="BZJ136" s="129"/>
      <c r="BZK136" s="129"/>
      <c r="BZL136" s="129"/>
      <c r="BZM136" s="129"/>
      <c r="BZN136" s="129"/>
      <c r="BZO136" s="129"/>
      <c r="BZP136" s="129"/>
      <c r="BZQ136" s="129"/>
      <c r="BZR136" s="129"/>
      <c r="BZS136" s="129"/>
      <c r="BZT136" s="129"/>
      <c r="BZU136" s="129"/>
      <c r="BZV136" s="129"/>
      <c r="BZW136" s="129"/>
      <c r="BZX136" s="129"/>
      <c r="BZY136" s="129"/>
      <c r="BZZ136" s="129"/>
      <c r="CAA136" s="129"/>
      <c r="CAB136" s="129"/>
      <c r="CAC136" s="129"/>
      <c r="CAD136" s="129"/>
      <c r="CAE136" s="129"/>
      <c r="CAF136" s="129"/>
      <c r="CAG136" s="129"/>
      <c r="CAH136" s="129"/>
      <c r="CAI136" s="129"/>
      <c r="CAJ136" s="129"/>
      <c r="CAK136" s="129"/>
      <c r="CAL136" s="129"/>
      <c r="CAM136" s="129"/>
      <c r="CAN136" s="129"/>
      <c r="CAO136" s="129"/>
      <c r="CAP136" s="129"/>
      <c r="CAQ136" s="129"/>
      <c r="CAR136" s="129"/>
      <c r="CAS136" s="129"/>
      <c r="CAT136" s="129"/>
      <c r="CAU136" s="129"/>
      <c r="CAV136" s="129"/>
      <c r="CAW136" s="129"/>
      <c r="CAX136" s="129"/>
      <c r="CAY136" s="129"/>
      <c r="CAZ136" s="129"/>
      <c r="CBA136" s="129"/>
      <c r="CBB136" s="129"/>
      <c r="CBC136" s="129"/>
      <c r="CBD136" s="129"/>
      <c r="CBE136" s="129"/>
      <c r="CBF136" s="129"/>
      <c r="CBG136" s="129"/>
      <c r="CBH136" s="129"/>
      <c r="CBI136" s="129"/>
      <c r="CBJ136" s="129"/>
      <c r="CBK136" s="129"/>
      <c r="CBL136" s="129"/>
      <c r="CBM136" s="129"/>
      <c r="CBN136" s="129"/>
      <c r="CBO136" s="129"/>
      <c r="CBP136" s="129"/>
      <c r="CBQ136" s="129"/>
      <c r="CBR136" s="129"/>
      <c r="CBS136" s="129"/>
      <c r="CBT136" s="129"/>
      <c r="CBU136" s="129"/>
      <c r="CBV136" s="129"/>
      <c r="CBW136" s="129"/>
      <c r="CBX136" s="129"/>
      <c r="CBY136" s="129"/>
      <c r="CBZ136" s="129"/>
      <c r="CCA136" s="129"/>
      <c r="CCB136" s="129"/>
      <c r="CCC136" s="129"/>
      <c r="CCD136" s="129"/>
      <c r="CCE136" s="129"/>
      <c r="CCF136" s="129"/>
      <c r="CCG136" s="129"/>
      <c r="CCH136" s="129"/>
      <c r="CCI136" s="129"/>
      <c r="CCJ136" s="129"/>
      <c r="CCK136" s="129"/>
      <c r="CCL136" s="129"/>
      <c r="CCM136" s="129"/>
      <c r="CCN136" s="129"/>
      <c r="CCO136" s="129"/>
      <c r="CCP136" s="129"/>
      <c r="CCQ136" s="129"/>
      <c r="CCR136" s="129"/>
      <c r="CCS136" s="129"/>
      <c r="CCT136" s="129"/>
      <c r="CCU136" s="129"/>
      <c r="CCV136" s="129"/>
      <c r="CCW136" s="129"/>
      <c r="CCX136" s="129"/>
      <c r="CCY136" s="129"/>
      <c r="CCZ136" s="129"/>
      <c r="CDA136" s="129"/>
      <c r="CDB136" s="129"/>
      <c r="CDC136" s="129"/>
      <c r="CDD136" s="129"/>
      <c r="CDE136" s="129"/>
      <c r="CDF136" s="129"/>
      <c r="CDG136" s="129"/>
      <c r="CDH136" s="129"/>
      <c r="CDI136" s="129"/>
      <c r="CDJ136" s="129"/>
      <c r="CDK136" s="129"/>
      <c r="CDL136" s="129"/>
      <c r="CDM136" s="129"/>
      <c r="CDN136" s="129"/>
      <c r="CDO136" s="129"/>
      <c r="CDP136" s="129"/>
      <c r="CDQ136" s="129"/>
      <c r="CDR136" s="129"/>
      <c r="CDS136" s="129"/>
      <c r="CDT136" s="129"/>
      <c r="CDU136" s="129"/>
      <c r="CDV136" s="129"/>
      <c r="CDW136" s="129"/>
      <c r="CDX136" s="129"/>
      <c r="CDY136" s="129"/>
      <c r="CDZ136" s="129"/>
      <c r="CEA136" s="129"/>
      <c r="CEB136" s="129"/>
      <c r="CEC136" s="129"/>
      <c r="CED136" s="129"/>
      <c r="CEE136" s="129"/>
      <c r="CEF136" s="129"/>
      <c r="CEG136" s="129"/>
      <c r="CEH136" s="129"/>
      <c r="CEI136" s="129"/>
      <c r="CEJ136" s="129"/>
      <c r="CEK136" s="129"/>
      <c r="CEL136" s="129"/>
      <c r="CEM136" s="129"/>
      <c r="CEN136" s="129"/>
      <c r="CEO136" s="129"/>
      <c r="CEP136" s="129"/>
      <c r="CEQ136" s="129"/>
      <c r="CER136" s="129"/>
      <c r="CES136" s="129"/>
      <c r="CET136" s="129"/>
      <c r="CEU136" s="129"/>
      <c r="CEV136" s="129"/>
      <c r="CEW136" s="129"/>
      <c r="CEX136" s="129"/>
      <c r="CEY136" s="129"/>
      <c r="CEZ136" s="129"/>
      <c r="CFA136" s="129"/>
      <c r="CFB136" s="129"/>
      <c r="CFC136" s="129"/>
      <c r="CFD136" s="129"/>
      <c r="CFE136" s="129"/>
      <c r="CFF136" s="129"/>
      <c r="CFG136" s="129"/>
      <c r="CFH136" s="129"/>
      <c r="CFI136" s="129"/>
      <c r="CFJ136" s="129"/>
      <c r="CFK136" s="129"/>
      <c r="CFL136" s="129"/>
      <c r="CFM136" s="129"/>
      <c r="CFN136" s="129"/>
      <c r="CFO136" s="129"/>
      <c r="CFP136" s="129"/>
      <c r="CFQ136" s="129"/>
      <c r="CFR136" s="129"/>
      <c r="CFS136" s="129"/>
      <c r="CFT136" s="129"/>
      <c r="CFU136" s="129"/>
      <c r="CFV136" s="129"/>
      <c r="CFW136" s="129"/>
      <c r="CFX136" s="129"/>
      <c r="CFY136" s="129"/>
      <c r="CFZ136" s="129"/>
      <c r="CGA136" s="129"/>
      <c r="CGB136" s="129"/>
      <c r="CGC136" s="129"/>
      <c r="CGD136" s="129"/>
      <c r="CGE136" s="129"/>
      <c r="CGF136" s="129"/>
      <c r="CGG136" s="129"/>
      <c r="CGH136" s="129"/>
      <c r="CGI136" s="129"/>
      <c r="CGJ136" s="129"/>
      <c r="CGK136" s="129"/>
      <c r="CGL136" s="129"/>
      <c r="CGM136" s="129"/>
      <c r="CGN136" s="129"/>
      <c r="CGO136" s="129"/>
      <c r="CGP136" s="129"/>
      <c r="CGQ136" s="129"/>
      <c r="CGR136" s="129"/>
      <c r="CGS136" s="129"/>
      <c r="CGT136" s="129"/>
      <c r="CGU136" s="129"/>
      <c r="CGV136" s="129"/>
      <c r="CGW136" s="129"/>
      <c r="CGX136" s="129"/>
      <c r="CGY136" s="129"/>
      <c r="CGZ136" s="129"/>
      <c r="CHA136" s="129"/>
      <c r="CHB136" s="129"/>
      <c r="CHC136" s="129"/>
      <c r="CHD136" s="129"/>
      <c r="CHE136" s="129"/>
      <c r="CHF136" s="129"/>
      <c r="CHG136" s="129"/>
      <c r="CHH136" s="129"/>
      <c r="CHI136" s="129"/>
      <c r="CHJ136" s="129"/>
      <c r="CHK136" s="129"/>
      <c r="CHL136" s="129"/>
      <c r="CHM136" s="129"/>
      <c r="CHN136" s="129"/>
      <c r="CHO136" s="129"/>
      <c r="CHP136" s="129"/>
      <c r="CHQ136" s="129"/>
      <c r="CHR136" s="129"/>
      <c r="CHS136" s="129"/>
      <c r="CHT136" s="129"/>
      <c r="CHU136" s="129"/>
      <c r="CHV136" s="129"/>
      <c r="CHW136" s="129"/>
      <c r="CHX136" s="129"/>
      <c r="CHY136" s="129"/>
      <c r="CHZ136" s="129"/>
      <c r="CIA136" s="129"/>
      <c r="CIB136" s="129"/>
      <c r="CIC136" s="129"/>
      <c r="CID136" s="129"/>
      <c r="CIE136" s="129"/>
      <c r="CIF136" s="129"/>
      <c r="CIG136" s="129"/>
      <c r="CIH136" s="129"/>
      <c r="CII136" s="129"/>
      <c r="CIJ136" s="129"/>
      <c r="CIK136" s="129"/>
      <c r="CIL136" s="129"/>
      <c r="CIM136" s="129"/>
      <c r="CIN136" s="129"/>
      <c r="CIO136" s="129"/>
      <c r="CIP136" s="129"/>
      <c r="CIQ136" s="129"/>
      <c r="CIR136" s="129"/>
      <c r="CIS136" s="129"/>
      <c r="CIT136" s="129"/>
      <c r="CIU136" s="129"/>
      <c r="CIV136" s="129"/>
      <c r="CIW136" s="129"/>
      <c r="CIX136" s="129"/>
      <c r="CIY136" s="129"/>
      <c r="CIZ136" s="129"/>
      <c r="CJA136" s="129"/>
      <c r="CJB136" s="129"/>
      <c r="CJC136" s="129"/>
      <c r="CJD136" s="129"/>
      <c r="CJE136" s="129"/>
      <c r="CJF136" s="129"/>
      <c r="CJG136" s="129"/>
      <c r="CJH136" s="129"/>
      <c r="CJI136" s="129"/>
      <c r="CJJ136" s="129"/>
      <c r="CJK136" s="129"/>
      <c r="CJL136" s="129"/>
      <c r="CJM136" s="129"/>
      <c r="CJN136" s="129"/>
      <c r="CJO136" s="129"/>
      <c r="CJP136" s="129"/>
      <c r="CJQ136" s="129"/>
      <c r="CJR136" s="129"/>
      <c r="CJS136" s="129"/>
      <c r="CJT136" s="129"/>
      <c r="CJU136" s="129"/>
      <c r="CJV136" s="129"/>
      <c r="CJW136" s="129"/>
      <c r="CJX136" s="129"/>
      <c r="CJY136" s="129"/>
      <c r="CJZ136" s="129"/>
      <c r="CKA136" s="129"/>
      <c r="CKB136" s="129"/>
      <c r="CKC136" s="129"/>
      <c r="CKD136" s="129"/>
      <c r="CKE136" s="129"/>
      <c r="CKF136" s="129"/>
      <c r="CKG136" s="129"/>
      <c r="CKH136" s="129"/>
      <c r="CKI136" s="129"/>
      <c r="CKJ136" s="129"/>
      <c r="CKK136" s="129"/>
      <c r="CKL136" s="129"/>
      <c r="CKM136" s="129"/>
      <c r="CKN136" s="129"/>
      <c r="CKO136" s="129"/>
      <c r="CKP136" s="129"/>
      <c r="CKQ136" s="129"/>
      <c r="CKR136" s="129"/>
      <c r="CKS136" s="129"/>
      <c r="CKT136" s="129"/>
      <c r="CKU136" s="129"/>
      <c r="CKV136" s="129"/>
      <c r="CKW136" s="129"/>
      <c r="CKX136" s="129"/>
      <c r="CKY136" s="129"/>
      <c r="CKZ136" s="129"/>
      <c r="CLA136" s="129"/>
      <c r="CLB136" s="129"/>
      <c r="CLC136" s="129"/>
      <c r="CLD136" s="129"/>
      <c r="CLE136" s="129"/>
      <c r="CLF136" s="129"/>
      <c r="CLG136" s="129"/>
      <c r="CLH136" s="129"/>
      <c r="CLI136" s="129"/>
      <c r="CLJ136" s="129"/>
      <c r="CLK136" s="129"/>
      <c r="CLL136" s="129"/>
      <c r="CLM136" s="129"/>
      <c r="CLN136" s="129"/>
      <c r="CLO136" s="129"/>
      <c r="CLP136" s="129"/>
      <c r="CLQ136" s="129"/>
      <c r="CLR136" s="129"/>
      <c r="CLS136" s="129"/>
      <c r="CLT136" s="129"/>
      <c r="CLU136" s="129"/>
      <c r="CLV136" s="129"/>
      <c r="CLW136" s="129"/>
      <c r="CLX136" s="129"/>
      <c r="CLY136" s="129"/>
      <c r="CLZ136" s="129"/>
      <c r="CMA136" s="129"/>
      <c r="CMB136" s="129"/>
      <c r="CMC136" s="129"/>
      <c r="CMD136" s="129"/>
      <c r="CME136" s="129"/>
      <c r="CMF136" s="129"/>
      <c r="CMG136" s="129"/>
      <c r="CMH136" s="129"/>
      <c r="CMI136" s="129"/>
      <c r="CMJ136" s="129"/>
      <c r="CMK136" s="129"/>
      <c r="CML136" s="129"/>
      <c r="CMM136" s="129"/>
      <c r="CMN136" s="129"/>
      <c r="CMO136" s="129"/>
      <c r="CMP136" s="129"/>
      <c r="CMQ136" s="129"/>
      <c r="CMR136" s="129"/>
      <c r="CMS136" s="129"/>
      <c r="CMT136" s="129"/>
      <c r="CMU136" s="129"/>
      <c r="CMV136" s="129"/>
      <c r="CMW136" s="129"/>
      <c r="CMX136" s="129"/>
      <c r="CMY136" s="129"/>
      <c r="CMZ136" s="129"/>
      <c r="CNA136" s="129"/>
      <c r="CNB136" s="129"/>
      <c r="CNC136" s="129"/>
      <c r="CND136" s="129"/>
      <c r="CNE136" s="129"/>
      <c r="CNF136" s="129"/>
      <c r="CNG136" s="129"/>
      <c r="CNH136" s="129"/>
      <c r="CNI136" s="129"/>
      <c r="CNJ136" s="129"/>
      <c r="CNK136" s="129"/>
      <c r="CNL136" s="129"/>
      <c r="CNM136" s="129"/>
      <c r="CNN136" s="129"/>
      <c r="CNO136" s="129"/>
      <c r="CNP136" s="129"/>
      <c r="CNQ136" s="129"/>
      <c r="CNR136" s="129"/>
      <c r="CNS136" s="129"/>
      <c r="CNT136" s="129"/>
      <c r="CNU136" s="129"/>
      <c r="CNV136" s="129"/>
      <c r="CNW136" s="129"/>
      <c r="CNX136" s="129"/>
      <c r="CNY136" s="129"/>
      <c r="CNZ136" s="129"/>
      <c r="COA136" s="129"/>
      <c r="COB136" s="129"/>
      <c r="COC136" s="129"/>
      <c r="COD136" s="129"/>
      <c r="COE136" s="129"/>
      <c r="COF136" s="129"/>
      <c r="COG136" s="129"/>
      <c r="COH136" s="129"/>
      <c r="COI136" s="129"/>
      <c r="COJ136" s="129"/>
      <c r="COK136" s="129"/>
      <c r="COL136" s="129"/>
      <c r="COM136" s="129"/>
      <c r="CON136" s="129"/>
      <c r="COO136" s="129"/>
      <c r="COP136" s="129"/>
      <c r="COQ136" s="129"/>
      <c r="COR136" s="129"/>
      <c r="COS136" s="129"/>
      <c r="COT136" s="129"/>
      <c r="COU136" s="129"/>
      <c r="COV136" s="129"/>
      <c r="COW136" s="129"/>
      <c r="COX136" s="129"/>
      <c r="COY136" s="129"/>
      <c r="COZ136" s="129"/>
      <c r="CPA136" s="129"/>
      <c r="CPB136" s="129"/>
      <c r="CPC136" s="129"/>
      <c r="CPD136" s="129"/>
      <c r="CPE136" s="129"/>
      <c r="CPF136" s="129"/>
      <c r="CPG136" s="129"/>
      <c r="CPH136" s="129"/>
      <c r="CPI136" s="129"/>
      <c r="CPJ136" s="129"/>
      <c r="CPK136" s="129"/>
      <c r="CPL136" s="129"/>
      <c r="CPM136" s="129"/>
      <c r="CPN136" s="129"/>
      <c r="CPO136" s="129"/>
      <c r="CPP136" s="129"/>
      <c r="CPQ136" s="129"/>
      <c r="CPR136" s="129"/>
      <c r="CPS136" s="129"/>
      <c r="CPT136" s="129"/>
      <c r="CPU136" s="129"/>
      <c r="CPV136" s="129"/>
      <c r="CPW136" s="129"/>
      <c r="CPX136" s="129"/>
      <c r="CPY136" s="129"/>
      <c r="CPZ136" s="129"/>
      <c r="CQA136" s="129"/>
      <c r="CQB136" s="129"/>
      <c r="CQC136" s="129"/>
      <c r="CQD136" s="129"/>
      <c r="CQE136" s="129"/>
      <c r="CQF136" s="129"/>
      <c r="CQG136" s="129"/>
      <c r="CQH136" s="129"/>
      <c r="CQI136" s="129"/>
      <c r="CQJ136" s="129"/>
      <c r="CQK136" s="129"/>
      <c r="CQL136" s="129"/>
      <c r="CQM136" s="129"/>
      <c r="CQN136" s="129"/>
      <c r="CQO136" s="129"/>
      <c r="CQP136" s="129"/>
      <c r="CQQ136" s="129"/>
      <c r="CQR136" s="129"/>
      <c r="CQS136" s="129"/>
      <c r="CQT136" s="129"/>
      <c r="CQU136" s="129"/>
      <c r="CQV136" s="129"/>
      <c r="CQW136" s="129"/>
      <c r="CQX136" s="129"/>
      <c r="CQY136" s="129"/>
      <c r="CQZ136" s="129"/>
      <c r="CRA136" s="129"/>
      <c r="CRB136" s="129"/>
      <c r="CRC136" s="129"/>
      <c r="CRD136" s="129"/>
      <c r="CRE136" s="129"/>
      <c r="CRF136" s="129"/>
      <c r="CRG136" s="129"/>
      <c r="CRH136" s="129"/>
      <c r="CRI136" s="129"/>
      <c r="CRJ136" s="129"/>
      <c r="CRK136" s="129"/>
      <c r="CRL136" s="129"/>
      <c r="CRM136" s="129"/>
      <c r="CRN136" s="129"/>
      <c r="CRO136" s="129"/>
      <c r="CRP136" s="129"/>
      <c r="CRQ136" s="129"/>
      <c r="CRR136" s="129"/>
      <c r="CRS136" s="129"/>
      <c r="CRT136" s="129"/>
      <c r="CRU136" s="129"/>
      <c r="CRV136" s="129"/>
      <c r="CRW136" s="129"/>
      <c r="CRX136" s="129"/>
      <c r="CRY136" s="129"/>
      <c r="CRZ136" s="129"/>
      <c r="CSA136" s="129"/>
      <c r="CSB136" s="129"/>
      <c r="CSC136" s="129"/>
      <c r="CSD136" s="129"/>
      <c r="CSE136" s="129"/>
      <c r="CSF136" s="129"/>
      <c r="CSG136" s="129"/>
      <c r="CSH136" s="129"/>
      <c r="CSI136" s="129"/>
      <c r="CSJ136" s="129"/>
      <c r="CSK136" s="129"/>
      <c r="CSL136" s="129"/>
      <c r="CSM136" s="129"/>
      <c r="CSN136" s="129"/>
      <c r="CSO136" s="129"/>
      <c r="CSP136" s="129"/>
      <c r="CSQ136" s="129"/>
      <c r="CSR136" s="129"/>
      <c r="CSS136" s="129"/>
      <c r="CST136" s="129"/>
      <c r="CSU136" s="129"/>
      <c r="CSV136" s="129"/>
      <c r="CSW136" s="129"/>
      <c r="CSX136" s="129"/>
      <c r="CSY136" s="129"/>
      <c r="CSZ136" s="129"/>
      <c r="CTA136" s="129"/>
      <c r="CTB136" s="129"/>
      <c r="CTC136" s="129"/>
      <c r="CTD136" s="129"/>
      <c r="CTE136" s="129"/>
      <c r="CTF136" s="129"/>
      <c r="CTG136" s="129"/>
      <c r="CTH136" s="129"/>
      <c r="CTI136" s="129"/>
      <c r="CTJ136" s="129"/>
      <c r="CTK136" s="129"/>
      <c r="CTL136" s="129"/>
      <c r="CTM136" s="129"/>
      <c r="CTN136" s="129"/>
      <c r="CTO136" s="129"/>
      <c r="CTP136" s="129"/>
      <c r="CTQ136" s="129"/>
      <c r="CTR136" s="129"/>
      <c r="CTS136" s="129"/>
      <c r="CTT136" s="129"/>
      <c r="CTU136" s="129"/>
      <c r="CTV136" s="129"/>
      <c r="CTW136" s="129"/>
      <c r="CTX136" s="129"/>
      <c r="CTY136" s="129"/>
      <c r="CTZ136" s="129"/>
      <c r="CUA136" s="129"/>
      <c r="CUB136" s="129"/>
      <c r="CUC136" s="129"/>
      <c r="CUD136" s="129"/>
      <c r="CUE136" s="129"/>
      <c r="CUF136" s="129"/>
      <c r="CUG136" s="129"/>
      <c r="CUH136" s="129"/>
      <c r="CUI136" s="129"/>
      <c r="CUJ136" s="129"/>
      <c r="CUK136" s="129"/>
      <c r="CUL136" s="129"/>
      <c r="CUM136" s="129"/>
      <c r="CUN136" s="129"/>
      <c r="CUO136" s="129"/>
      <c r="CUP136" s="129"/>
      <c r="CUQ136" s="129"/>
      <c r="CUR136" s="129"/>
      <c r="CUS136" s="129"/>
      <c r="CUT136" s="129"/>
      <c r="CUU136" s="129"/>
      <c r="CUV136" s="129"/>
      <c r="CUW136" s="129"/>
      <c r="CUX136" s="129"/>
      <c r="CUY136" s="129"/>
      <c r="CUZ136" s="129"/>
      <c r="CVA136" s="129"/>
      <c r="CVB136" s="129"/>
      <c r="CVC136" s="129"/>
      <c r="CVD136" s="129"/>
      <c r="CVE136" s="129"/>
      <c r="CVF136" s="129"/>
      <c r="CVG136" s="129"/>
      <c r="CVH136" s="129"/>
      <c r="CVI136" s="129"/>
      <c r="CVJ136" s="129"/>
      <c r="CVK136" s="129"/>
      <c r="CVL136" s="129"/>
      <c r="CVM136" s="129"/>
      <c r="CVN136" s="129"/>
      <c r="CVO136" s="129"/>
      <c r="CVP136" s="129"/>
      <c r="CVQ136" s="129"/>
      <c r="CVR136" s="129"/>
      <c r="CVS136" s="129"/>
      <c r="CVT136" s="129"/>
      <c r="CVU136" s="129"/>
      <c r="CVV136" s="129"/>
      <c r="CVW136" s="129"/>
      <c r="CVX136" s="129"/>
      <c r="CVY136" s="129"/>
      <c r="CVZ136" s="129"/>
      <c r="CWA136" s="129"/>
      <c r="CWB136" s="129"/>
      <c r="CWC136" s="129"/>
      <c r="CWD136" s="129"/>
      <c r="CWE136" s="129"/>
      <c r="CWF136" s="129"/>
      <c r="CWG136" s="129"/>
      <c r="CWH136" s="129"/>
      <c r="CWI136" s="129"/>
      <c r="CWJ136" s="129"/>
      <c r="CWK136" s="129"/>
      <c r="CWL136" s="129"/>
      <c r="CWM136" s="129"/>
      <c r="CWN136" s="129"/>
      <c r="CWO136" s="129"/>
      <c r="CWP136" s="129"/>
      <c r="CWQ136" s="129"/>
      <c r="CWR136" s="129"/>
      <c r="CWS136" s="129"/>
      <c r="CWT136" s="129"/>
      <c r="CWU136" s="129"/>
      <c r="CWV136" s="129"/>
      <c r="CWW136" s="129"/>
      <c r="CWX136" s="129"/>
      <c r="CWY136" s="129"/>
      <c r="CWZ136" s="129"/>
      <c r="CXA136" s="129"/>
      <c r="CXB136" s="129"/>
      <c r="CXC136" s="129"/>
      <c r="CXD136" s="129"/>
      <c r="CXE136" s="129"/>
      <c r="CXF136" s="129"/>
      <c r="CXG136" s="129"/>
      <c r="CXH136" s="129"/>
      <c r="CXI136" s="129"/>
      <c r="CXJ136" s="129"/>
      <c r="CXK136" s="129"/>
      <c r="CXL136" s="129"/>
      <c r="CXM136" s="129"/>
      <c r="CXN136" s="129"/>
      <c r="CXO136" s="129"/>
      <c r="CXP136" s="129"/>
      <c r="CXQ136" s="129"/>
      <c r="CXR136" s="129"/>
      <c r="CXS136" s="129"/>
      <c r="CXT136" s="129"/>
      <c r="CXU136" s="129"/>
      <c r="CXV136" s="129"/>
      <c r="CXW136" s="129"/>
      <c r="CXX136" s="129"/>
      <c r="CXY136" s="129"/>
      <c r="CXZ136" s="129"/>
      <c r="CYA136" s="129"/>
      <c r="CYB136" s="129"/>
      <c r="CYC136" s="129"/>
      <c r="CYD136" s="129"/>
      <c r="CYE136" s="129"/>
      <c r="CYF136" s="129"/>
      <c r="CYG136" s="129"/>
      <c r="CYH136" s="129"/>
      <c r="CYI136" s="129"/>
      <c r="CYJ136" s="129"/>
      <c r="CYK136" s="129"/>
      <c r="CYL136" s="129"/>
      <c r="CYM136" s="129"/>
      <c r="CYN136" s="129"/>
      <c r="CYO136" s="129"/>
      <c r="CYP136" s="129"/>
      <c r="CYQ136" s="129"/>
      <c r="CYR136" s="129"/>
      <c r="CYS136" s="129"/>
      <c r="CYT136" s="129"/>
      <c r="CYU136" s="129"/>
      <c r="CYV136" s="129"/>
      <c r="CYW136" s="129"/>
      <c r="CYX136" s="129"/>
      <c r="CYY136" s="129"/>
      <c r="CYZ136" s="129"/>
      <c r="CZA136" s="129"/>
      <c r="CZB136" s="129"/>
      <c r="CZC136" s="129"/>
      <c r="CZD136" s="129"/>
      <c r="CZE136" s="129"/>
      <c r="CZF136" s="129"/>
      <c r="CZG136" s="129"/>
      <c r="CZH136" s="129"/>
      <c r="CZI136" s="129"/>
      <c r="CZJ136" s="129"/>
      <c r="CZK136" s="129"/>
      <c r="CZL136" s="129"/>
      <c r="CZM136" s="129"/>
      <c r="CZN136" s="129"/>
      <c r="CZO136" s="129"/>
      <c r="CZP136" s="129"/>
      <c r="CZQ136" s="129"/>
      <c r="CZR136" s="129"/>
      <c r="CZS136" s="129"/>
      <c r="CZT136" s="129"/>
      <c r="CZU136" s="129"/>
      <c r="CZV136" s="129"/>
      <c r="CZW136" s="129"/>
      <c r="CZX136" s="129"/>
      <c r="CZY136" s="129"/>
      <c r="CZZ136" s="129"/>
      <c r="DAA136" s="129"/>
      <c r="DAB136" s="129"/>
      <c r="DAC136" s="129"/>
      <c r="DAD136" s="129"/>
      <c r="DAE136" s="129"/>
      <c r="DAF136" s="129"/>
      <c r="DAG136" s="129"/>
      <c r="DAH136" s="129"/>
      <c r="DAI136" s="129"/>
      <c r="DAJ136" s="129"/>
      <c r="DAK136" s="129"/>
      <c r="DAL136" s="129"/>
      <c r="DAM136" s="129"/>
      <c r="DAN136" s="129"/>
      <c r="DAO136" s="129"/>
      <c r="DAP136" s="129"/>
      <c r="DAQ136" s="129"/>
      <c r="DAR136" s="129"/>
      <c r="DAS136" s="129"/>
      <c r="DAT136" s="129"/>
      <c r="DAU136" s="129"/>
      <c r="DAV136" s="129"/>
      <c r="DAW136" s="129"/>
      <c r="DAX136" s="129"/>
      <c r="DAY136" s="129"/>
      <c r="DAZ136" s="129"/>
      <c r="DBA136" s="129"/>
      <c r="DBB136" s="129"/>
      <c r="DBC136" s="129"/>
      <c r="DBD136" s="129"/>
      <c r="DBE136" s="129"/>
      <c r="DBF136" s="129"/>
      <c r="DBG136" s="129"/>
      <c r="DBH136" s="129"/>
      <c r="DBI136" s="129"/>
      <c r="DBJ136" s="129"/>
      <c r="DBK136" s="129"/>
      <c r="DBL136" s="129"/>
      <c r="DBM136" s="129"/>
      <c r="DBN136" s="129"/>
      <c r="DBO136" s="129"/>
      <c r="DBP136" s="129"/>
      <c r="DBQ136" s="129"/>
      <c r="DBR136" s="129"/>
      <c r="DBS136" s="129"/>
      <c r="DBT136" s="129"/>
      <c r="DBU136" s="129"/>
      <c r="DBV136" s="129"/>
      <c r="DBW136" s="129"/>
      <c r="DBX136" s="129"/>
      <c r="DBY136" s="129"/>
      <c r="DBZ136" s="129"/>
      <c r="DCA136" s="129"/>
      <c r="DCB136" s="129"/>
      <c r="DCC136" s="129"/>
      <c r="DCD136" s="129"/>
      <c r="DCE136" s="129"/>
      <c r="DCF136" s="129"/>
      <c r="DCG136" s="129"/>
      <c r="DCH136" s="129"/>
      <c r="DCI136" s="129"/>
      <c r="DCJ136" s="129"/>
      <c r="DCK136" s="129"/>
      <c r="DCL136" s="129"/>
      <c r="DCM136" s="129"/>
      <c r="DCN136" s="129"/>
      <c r="DCO136" s="129"/>
      <c r="DCP136" s="129"/>
      <c r="DCQ136" s="129"/>
      <c r="DCR136" s="129"/>
      <c r="DCS136" s="129"/>
      <c r="DCT136" s="129"/>
      <c r="DCU136" s="129"/>
      <c r="DCV136" s="129"/>
      <c r="DCW136" s="129"/>
      <c r="DCX136" s="129"/>
      <c r="DCY136" s="129"/>
      <c r="DCZ136" s="129"/>
      <c r="DDA136" s="129"/>
      <c r="DDB136" s="129"/>
      <c r="DDC136" s="129"/>
      <c r="DDD136" s="129"/>
      <c r="DDE136" s="129"/>
      <c r="DDF136" s="129"/>
      <c r="DDG136" s="129"/>
      <c r="DDH136" s="129"/>
      <c r="DDI136" s="129"/>
      <c r="DDJ136" s="129"/>
      <c r="DDK136" s="129"/>
      <c r="DDL136" s="129"/>
      <c r="DDM136" s="129"/>
      <c r="DDN136" s="129"/>
      <c r="DDO136" s="129"/>
      <c r="DDP136" s="129"/>
      <c r="DDQ136" s="129"/>
      <c r="DDR136" s="129"/>
      <c r="DDS136" s="129"/>
      <c r="DDT136" s="129"/>
      <c r="DDU136" s="129"/>
      <c r="DDV136" s="129"/>
      <c r="DDW136" s="129"/>
      <c r="DDX136" s="129"/>
      <c r="DDY136" s="129"/>
      <c r="DDZ136" s="129"/>
      <c r="DEA136" s="129"/>
      <c r="DEB136" s="129"/>
      <c r="DEC136" s="129"/>
      <c r="DED136" s="129"/>
      <c r="DEE136" s="129"/>
      <c r="DEF136" s="129"/>
      <c r="DEG136" s="129"/>
      <c r="DEH136" s="129"/>
      <c r="DEI136" s="129"/>
      <c r="DEJ136" s="129"/>
      <c r="DEK136" s="129"/>
      <c r="DEL136" s="129"/>
      <c r="DEM136" s="129"/>
      <c r="DEN136" s="129"/>
      <c r="DEO136" s="129"/>
      <c r="DEP136" s="129"/>
      <c r="DEQ136" s="129"/>
      <c r="DER136" s="129"/>
      <c r="DES136" s="129"/>
      <c r="DET136" s="129"/>
      <c r="DEU136" s="129"/>
      <c r="DEV136" s="129"/>
      <c r="DEW136" s="129"/>
      <c r="DEX136" s="129"/>
      <c r="DEY136" s="129"/>
      <c r="DEZ136" s="129"/>
      <c r="DFA136" s="129"/>
      <c r="DFB136" s="129"/>
      <c r="DFC136" s="129"/>
      <c r="DFD136" s="129"/>
      <c r="DFE136" s="129"/>
      <c r="DFF136" s="129"/>
      <c r="DFG136" s="129"/>
      <c r="DFH136" s="129"/>
      <c r="DFI136" s="129"/>
      <c r="DFJ136" s="129"/>
      <c r="DFK136" s="129"/>
      <c r="DFL136" s="129"/>
      <c r="DFM136" s="129"/>
      <c r="DFN136" s="129"/>
      <c r="DFO136" s="129"/>
      <c r="DFP136" s="129"/>
      <c r="DFQ136" s="129"/>
      <c r="DFR136" s="129"/>
      <c r="DFS136" s="129"/>
      <c r="DFT136" s="129"/>
      <c r="DFU136" s="129"/>
      <c r="DFV136" s="129"/>
      <c r="DFW136" s="129"/>
      <c r="DFX136" s="129"/>
      <c r="DFY136" s="129"/>
      <c r="DFZ136" s="129"/>
      <c r="DGA136" s="129"/>
      <c r="DGB136" s="129"/>
      <c r="DGC136" s="129"/>
      <c r="DGD136" s="129"/>
      <c r="DGE136" s="129"/>
      <c r="DGF136" s="129"/>
      <c r="DGG136" s="129"/>
      <c r="DGH136" s="129"/>
      <c r="DGI136" s="129"/>
      <c r="DGJ136" s="129"/>
      <c r="DGK136" s="129"/>
      <c r="DGL136" s="129"/>
      <c r="DGM136" s="129"/>
      <c r="DGN136" s="129"/>
      <c r="DGO136" s="129"/>
      <c r="DGP136" s="129"/>
      <c r="DGQ136" s="129"/>
      <c r="DGR136" s="129"/>
      <c r="DGS136" s="129"/>
      <c r="DGT136" s="129"/>
      <c r="DGU136" s="129"/>
      <c r="DGV136" s="129"/>
      <c r="DGW136" s="129"/>
      <c r="DGX136" s="129"/>
      <c r="DGY136" s="129"/>
      <c r="DGZ136" s="129"/>
      <c r="DHA136" s="129"/>
      <c r="DHB136" s="129"/>
      <c r="DHC136" s="129"/>
      <c r="DHD136" s="129"/>
      <c r="DHE136" s="129"/>
      <c r="DHF136" s="129"/>
      <c r="DHG136" s="129"/>
      <c r="DHH136" s="129"/>
      <c r="DHI136" s="129"/>
      <c r="DHJ136" s="129"/>
      <c r="DHK136" s="129"/>
      <c r="DHL136" s="129"/>
      <c r="DHM136" s="129"/>
      <c r="DHN136" s="129"/>
      <c r="DHO136" s="129"/>
      <c r="DHP136" s="129"/>
      <c r="DHQ136" s="129"/>
      <c r="DHR136" s="129"/>
      <c r="DHS136" s="129"/>
      <c r="DHT136" s="129"/>
      <c r="DHU136" s="129"/>
      <c r="DHV136" s="129"/>
      <c r="DHW136" s="129"/>
      <c r="DHX136" s="129"/>
      <c r="DHY136" s="129"/>
      <c r="DHZ136" s="129"/>
      <c r="DIA136" s="129"/>
      <c r="DIB136" s="129"/>
      <c r="DIC136" s="129"/>
      <c r="DID136" s="129"/>
      <c r="DIE136" s="129"/>
      <c r="DIF136" s="129"/>
      <c r="DIG136" s="129"/>
      <c r="DIH136" s="129"/>
      <c r="DII136" s="129"/>
      <c r="DIJ136" s="129"/>
      <c r="DIK136" s="129"/>
      <c r="DIL136" s="129"/>
      <c r="DIM136" s="129"/>
      <c r="DIN136" s="129"/>
      <c r="DIO136" s="129"/>
      <c r="DIP136" s="129"/>
      <c r="DIQ136" s="129"/>
      <c r="DIR136" s="129"/>
      <c r="DIS136" s="129"/>
      <c r="DIT136" s="129"/>
      <c r="DIU136" s="129"/>
      <c r="DIV136" s="129"/>
      <c r="DIW136" s="129"/>
      <c r="DIX136" s="129"/>
      <c r="DIY136" s="129"/>
      <c r="DIZ136" s="129"/>
      <c r="DJA136" s="129"/>
      <c r="DJB136" s="129"/>
      <c r="DJC136" s="129"/>
      <c r="DJD136" s="129"/>
      <c r="DJE136" s="129"/>
      <c r="DJF136" s="129"/>
      <c r="DJG136" s="129"/>
      <c r="DJH136" s="129"/>
      <c r="DJI136" s="129"/>
      <c r="DJJ136" s="129"/>
      <c r="DJK136" s="129"/>
      <c r="DJL136" s="129"/>
      <c r="DJM136" s="129"/>
      <c r="DJN136" s="129"/>
      <c r="DJO136" s="129"/>
      <c r="DJP136" s="129"/>
      <c r="DJQ136" s="129"/>
      <c r="DJR136" s="129"/>
      <c r="DJS136" s="129"/>
      <c r="DJT136" s="129"/>
      <c r="DJU136" s="129"/>
      <c r="DJV136" s="129"/>
      <c r="DJW136" s="129"/>
      <c r="DJX136" s="129"/>
      <c r="DJY136" s="129"/>
      <c r="DJZ136" s="129"/>
      <c r="DKA136" s="129"/>
      <c r="DKB136" s="129"/>
      <c r="DKC136" s="129"/>
      <c r="DKD136" s="129"/>
      <c r="DKE136" s="129"/>
      <c r="DKF136" s="129"/>
      <c r="DKG136" s="129"/>
      <c r="DKH136" s="129"/>
      <c r="DKI136" s="129"/>
      <c r="DKJ136" s="129"/>
      <c r="DKK136" s="129"/>
      <c r="DKL136" s="129"/>
      <c r="DKM136" s="129"/>
      <c r="DKN136" s="129"/>
      <c r="DKO136" s="129"/>
      <c r="DKP136" s="129"/>
      <c r="DKQ136" s="129"/>
      <c r="DKR136" s="129"/>
      <c r="DKS136" s="129"/>
      <c r="DKT136" s="129"/>
      <c r="DKU136" s="129"/>
      <c r="DKV136" s="129"/>
      <c r="DKW136" s="129"/>
      <c r="DKX136" s="129"/>
      <c r="DKY136" s="129"/>
      <c r="DKZ136" s="129"/>
      <c r="DLA136" s="129"/>
      <c r="DLB136" s="129"/>
      <c r="DLC136" s="129"/>
      <c r="DLD136" s="129"/>
      <c r="DLE136" s="129"/>
      <c r="DLF136" s="129"/>
      <c r="DLG136" s="129"/>
      <c r="DLH136" s="129"/>
      <c r="DLI136" s="129"/>
      <c r="DLJ136" s="129"/>
      <c r="DLK136" s="129"/>
      <c r="DLL136" s="129"/>
      <c r="DLM136" s="129"/>
      <c r="DLN136" s="129"/>
      <c r="DLO136" s="129"/>
      <c r="DLP136" s="129"/>
      <c r="DLQ136" s="129"/>
      <c r="DLR136" s="129"/>
      <c r="DLS136" s="129"/>
      <c r="DLT136" s="129"/>
      <c r="DLU136" s="129"/>
      <c r="DLV136" s="129"/>
      <c r="DLW136" s="129"/>
      <c r="DLX136" s="129"/>
      <c r="DLY136" s="129"/>
      <c r="DLZ136" s="129"/>
      <c r="DMA136" s="129"/>
      <c r="DMB136" s="129"/>
      <c r="DMC136" s="129"/>
      <c r="DMD136" s="129"/>
      <c r="DME136" s="129"/>
      <c r="DMF136" s="129"/>
      <c r="DMG136" s="129"/>
      <c r="DMH136" s="129"/>
      <c r="DMI136" s="129"/>
      <c r="DMJ136" s="129"/>
      <c r="DMK136" s="129"/>
      <c r="DML136" s="129"/>
      <c r="DMM136" s="129"/>
      <c r="DMN136" s="129"/>
      <c r="DMO136" s="129"/>
      <c r="DMP136" s="129"/>
      <c r="DMQ136" s="129"/>
      <c r="DMR136" s="129"/>
      <c r="DMS136" s="129"/>
      <c r="DMT136" s="129"/>
      <c r="DMU136" s="129"/>
      <c r="DMV136" s="129"/>
      <c r="DMW136" s="129"/>
      <c r="DMX136" s="129"/>
      <c r="DMY136" s="129"/>
      <c r="DMZ136" s="129"/>
      <c r="DNA136" s="129"/>
      <c r="DNB136" s="129"/>
      <c r="DNC136" s="129"/>
      <c r="DND136" s="129"/>
      <c r="DNE136" s="129"/>
      <c r="DNF136" s="129"/>
      <c r="DNG136" s="129"/>
      <c r="DNH136" s="129"/>
      <c r="DNI136" s="129"/>
      <c r="DNJ136" s="129"/>
      <c r="DNK136" s="129"/>
      <c r="DNL136" s="129"/>
      <c r="DNM136" s="129"/>
      <c r="DNN136" s="129"/>
      <c r="DNO136" s="129"/>
      <c r="DNP136" s="129"/>
      <c r="DNQ136" s="129"/>
      <c r="DNR136" s="129"/>
      <c r="DNS136" s="129"/>
      <c r="DNT136" s="129"/>
      <c r="DNU136" s="129"/>
      <c r="DNV136" s="129"/>
      <c r="DNW136" s="129"/>
      <c r="DNX136" s="129"/>
      <c r="DNY136" s="129"/>
      <c r="DNZ136" s="129"/>
      <c r="DOA136" s="129"/>
      <c r="DOB136" s="129"/>
      <c r="DOC136" s="129"/>
      <c r="DOD136" s="129"/>
      <c r="DOE136" s="129"/>
      <c r="DOF136" s="129"/>
      <c r="DOG136" s="129"/>
      <c r="DOH136" s="129"/>
      <c r="DOI136" s="129"/>
      <c r="DOJ136" s="129"/>
      <c r="DOK136" s="129"/>
      <c r="DOL136" s="129"/>
      <c r="DOM136" s="129"/>
      <c r="DON136" s="129"/>
      <c r="DOO136" s="129"/>
      <c r="DOP136" s="129"/>
      <c r="DOQ136" s="129"/>
      <c r="DOR136" s="129"/>
      <c r="DOS136" s="129"/>
      <c r="DOT136" s="129"/>
      <c r="DOU136" s="129"/>
      <c r="DOV136" s="129"/>
      <c r="DOW136" s="129"/>
      <c r="DOX136" s="129"/>
      <c r="DOY136" s="129"/>
      <c r="DOZ136" s="129"/>
      <c r="DPA136" s="129"/>
      <c r="DPB136" s="129"/>
      <c r="DPC136" s="129"/>
      <c r="DPD136" s="129"/>
      <c r="DPE136" s="129"/>
      <c r="DPF136" s="129"/>
      <c r="DPG136" s="129"/>
      <c r="DPH136" s="129"/>
      <c r="DPI136" s="129"/>
      <c r="DPJ136" s="129"/>
      <c r="DPK136" s="129"/>
      <c r="DPL136" s="129"/>
      <c r="DPM136" s="129"/>
      <c r="DPN136" s="129"/>
      <c r="DPO136" s="129"/>
      <c r="DPP136" s="129"/>
      <c r="DPQ136" s="129"/>
      <c r="DPR136" s="129"/>
      <c r="DPS136" s="129"/>
      <c r="DPT136" s="129"/>
      <c r="DPU136" s="129"/>
      <c r="DPV136" s="129"/>
      <c r="DPW136" s="129"/>
      <c r="DPX136" s="129"/>
      <c r="DPY136" s="129"/>
      <c r="DPZ136" s="129"/>
      <c r="DQA136" s="129"/>
      <c r="DQB136" s="129"/>
      <c r="DQC136" s="129"/>
      <c r="DQD136" s="129"/>
      <c r="DQE136" s="129"/>
      <c r="DQF136" s="129"/>
      <c r="DQG136" s="129"/>
      <c r="DQH136" s="129"/>
      <c r="DQI136" s="129"/>
      <c r="DQJ136" s="129"/>
      <c r="DQK136" s="129"/>
      <c r="DQL136" s="129"/>
      <c r="DQM136" s="129"/>
      <c r="DQN136" s="129"/>
      <c r="DQO136" s="129"/>
      <c r="DQP136" s="129"/>
      <c r="DQQ136" s="129"/>
      <c r="DQR136" s="129"/>
      <c r="DQS136" s="129"/>
      <c r="DQT136" s="129"/>
      <c r="DQU136" s="129"/>
      <c r="DQV136" s="129"/>
      <c r="DQW136" s="129"/>
      <c r="DQX136" s="129"/>
      <c r="DQY136" s="129"/>
      <c r="DQZ136" s="129"/>
      <c r="DRA136" s="129"/>
      <c r="DRB136" s="129"/>
      <c r="DRC136" s="129"/>
      <c r="DRD136" s="129"/>
      <c r="DRE136" s="129"/>
      <c r="DRF136" s="129"/>
      <c r="DRG136" s="129"/>
      <c r="DRH136" s="129"/>
      <c r="DRI136" s="129"/>
      <c r="DRJ136" s="129"/>
      <c r="DRK136" s="129"/>
      <c r="DRL136" s="129"/>
      <c r="DRM136" s="129"/>
      <c r="DRN136" s="129"/>
      <c r="DRO136" s="129"/>
      <c r="DRP136" s="129"/>
      <c r="DRQ136" s="129"/>
      <c r="DRR136" s="129"/>
      <c r="DRS136" s="129"/>
      <c r="DRT136" s="129"/>
      <c r="DRU136" s="129"/>
      <c r="DRV136" s="129"/>
      <c r="DRW136" s="129"/>
      <c r="DRX136" s="129"/>
      <c r="DRY136" s="129"/>
      <c r="DRZ136" s="129"/>
      <c r="DSA136" s="129"/>
      <c r="DSB136" s="129"/>
      <c r="DSC136" s="129"/>
      <c r="DSD136" s="129"/>
      <c r="DSE136" s="129"/>
      <c r="DSF136" s="129"/>
      <c r="DSG136" s="129"/>
      <c r="DSH136" s="129"/>
      <c r="DSI136" s="129"/>
      <c r="DSJ136" s="129"/>
      <c r="DSK136" s="129"/>
      <c r="DSL136" s="129"/>
      <c r="DSM136" s="129"/>
      <c r="DSN136" s="129"/>
      <c r="DSO136" s="129"/>
      <c r="DSP136" s="129"/>
      <c r="DSQ136" s="129"/>
      <c r="DSR136" s="129"/>
      <c r="DSS136" s="129"/>
      <c r="DST136" s="129"/>
      <c r="DSU136" s="129"/>
      <c r="DSV136" s="129"/>
      <c r="DSW136" s="129"/>
      <c r="DSX136" s="129"/>
      <c r="DSY136" s="129"/>
      <c r="DSZ136" s="129"/>
      <c r="DTA136" s="129"/>
      <c r="DTB136" s="129"/>
      <c r="DTC136" s="129"/>
      <c r="DTD136" s="129"/>
      <c r="DTE136" s="129"/>
      <c r="DTF136" s="129"/>
      <c r="DTG136" s="129"/>
      <c r="DTH136" s="129"/>
      <c r="DTI136" s="129"/>
      <c r="DTJ136" s="129"/>
      <c r="DTK136" s="129"/>
      <c r="DTL136" s="129"/>
      <c r="DTM136" s="129"/>
      <c r="DTN136" s="129"/>
      <c r="DTO136" s="129"/>
      <c r="DTP136" s="129"/>
      <c r="DTQ136" s="129"/>
      <c r="DTR136" s="129"/>
      <c r="DTS136" s="129"/>
      <c r="DTT136" s="129"/>
      <c r="DTU136" s="129"/>
      <c r="DTV136" s="129"/>
      <c r="DTW136" s="129"/>
      <c r="DTX136" s="129"/>
      <c r="DTY136" s="129"/>
      <c r="DTZ136" s="129"/>
      <c r="DUA136" s="129"/>
      <c r="DUB136" s="129"/>
      <c r="DUC136" s="129"/>
      <c r="DUD136" s="129"/>
      <c r="DUE136" s="129"/>
      <c r="DUF136" s="129"/>
      <c r="DUG136" s="129"/>
      <c r="DUH136" s="129"/>
      <c r="DUI136" s="129"/>
      <c r="DUJ136" s="129"/>
      <c r="DUK136" s="129"/>
      <c r="DUL136" s="129"/>
      <c r="DUM136" s="129"/>
      <c r="DUN136" s="129"/>
      <c r="DUO136" s="129"/>
      <c r="DUP136" s="129"/>
      <c r="DUQ136" s="129"/>
      <c r="DUR136" s="129"/>
      <c r="DUS136" s="129"/>
      <c r="DUT136" s="129"/>
      <c r="DUU136" s="129"/>
      <c r="DUV136" s="129"/>
      <c r="DUW136" s="129"/>
      <c r="DUX136" s="129"/>
      <c r="DUY136" s="129"/>
      <c r="DUZ136" s="129"/>
      <c r="DVA136" s="129"/>
      <c r="DVB136" s="129"/>
      <c r="DVC136" s="129"/>
      <c r="DVD136" s="129"/>
      <c r="DVE136" s="129"/>
      <c r="DVF136" s="129"/>
      <c r="DVG136" s="129"/>
      <c r="DVH136" s="129"/>
      <c r="DVI136" s="129"/>
      <c r="DVJ136" s="129"/>
      <c r="DVK136" s="129"/>
      <c r="DVL136" s="129"/>
      <c r="DVM136" s="129"/>
      <c r="DVN136" s="129"/>
      <c r="DVO136" s="129"/>
      <c r="DVP136" s="129"/>
      <c r="DVQ136" s="129"/>
      <c r="DVR136" s="129"/>
      <c r="DVS136" s="129"/>
      <c r="DVT136" s="129"/>
      <c r="DVU136" s="129"/>
      <c r="DVV136" s="129"/>
      <c r="DVW136" s="129"/>
      <c r="DVX136" s="129"/>
      <c r="DVY136" s="129"/>
      <c r="DVZ136" s="129"/>
      <c r="DWA136" s="129"/>
      <c r="DWB136" s="129"/>
      <c r="DWC136" s="129"/>
      <c r="DWD136" s="129"/>
      <c r="DWE136" s="129"/>
      <c r="DWF136" s="129"/>
      <c r="DWG136" s="129"/>
      <c r="DWH136" s="129"/>
      <c r="DWI136" s="129"/>
      <c r="DWJ136" s="129"/>
      <c r="DWK136" s="129"/>
      <c r="DWL136" s="129"/>
      <c r="DWM136" s="129"/>
      <c r="DWN136" s="129"/>
      <c r="DWO136" s="129"/>
      <c r="DWP136" s="129"/>
      <c r="DWQ136" s="129"/>
      <c r="DWR136" s="129"/>
      <c r="DWS136" s="129"/>
      <c r="DWT136" s="129"/>
      <c r="DWU136" s="129"/>
      <c r="DWV136" s="129"/>
      <c r="DWW136" s="129"/>
      <c r="DWX136" s="129"/>
      <c r="DWY136" s="129"/>
      <c r="DWZ136" s="129"/>
      <c r="DXA136" s="129"/>
      <c r="DXB136" s="129"/>
      <c r="DXC136" s="129"/>
      <c r="DXD136" s="129"/>
      <c r="DXE136" s="129"/>
      <c r="DXF136" s="129"/>
      <c r="DXG136" s="129"/>
      <c r="DXH136" s="129"/>
      <c r="DXI136" s="129"/>
      <c r="DXJ136" s="129"/>
      <c r="DXK136" s="129"/>
      <c r="DXL136" s="129"/>
      <c r="DXM136" s="129"/>
      <c r="DXN136" s="129"/>
      <c r="DXO136" s="129"/>
      <c r="DXP136" s="129"/>
      <c r="DXQ136" s="129"/>
      <c r="DXR136" s="129"/>
      <c r="DXS136" s="129"/>
      <c r="DXT136" s="129"/>
      <c r="DXU136" s="129"/>
      <c r="DXV136" s="129"/>
      <c r="DXW136" s="129"/>
      <c r="DXX136" s="129"/>
      <c r="DXY136" s="129"/>
      <c r="DXZ136" s="129"/>
      <c r="DYA136" s="129"/>
      <c r="DYB136" s="129"/>
      <c r="DYC136" s="129"/>
      <c r="DYD136" s="129"/>
      <c r="DYE136" s="129"/>
      <c r="DYF136" s="129"/>
      <c r="DYG136" s="129"/>
      <c r="DYH136" s="129"/>
      <c r="DYI136" s="129"/>
      <c r="DYJ136" s="129"/>
      <c r="DYK136" s="129"/>
      <c r="DYL136" s="129"/>
      <c r="DYM136" s="129"/>
      <c r="DYN136" s="129"/>
      <c r="DYO136" s="129"/>
      <c r="DYP136" s="129"/>
      <c r="DYQ136" s="129"/>
      <c r="DYR136" s="129"/>
      <c r="DYS136" s="129"/>
      <c r="DYT136" s="129"/>
      <c r="DYU136" s="129"/>
      <c r="DYV136" s="129"/>
      <c r="DYW136" s="129"/>
      <c r="DYX136" s="129"/>
      <c r="DYY136" s="129"/>
      <c r="DYZ136" s="129"/>
      <c r="DZA136" s="129"/>
      <c r="DZB136" s="129"/>
      <c r="DZC136" s="129"/>
      <c r="DZD136" s="129"/>
      <c r="DZE136" s="129"/>
      <c r="DZF136" s="129"/>
      <c r="DZG136" s="129"/>
      <c r="DZH136" s="129"/>
      <c r="DZI136" s="129"/>
      <c r="DZJ136" s="129"/>
      <c r="DZK136" s="129"/>
      <c r="DZL136" s="129"/>
      <c r="DZM136" s="129"/>
      <c r="DZN136" s="129"/>
      <c r="DZO136" s="129"/>
      <c r="DZP136" s="129"/>
      <c r="DZQ136" s="129"/>
      <c r="DZR136" s="129"/>
      <c r="DZS136" s="129"/>
      <c r="DZT136" s="129"/>
      <c r="DZU136" s="129"/>
      <c r="DZV136" s="129"/>
      <c r="DZW136" s="129"/>
      <c r="DZX136" s="129"/>
      <c r="DZY136" s="129"/>
      <c r="DZZ136" s="129"/>
      <c r="EAA136" s="129"/>
      <c r="EAB136" s="129"/>
      <c r="EAC136" s="129"/>
      <c r="EAD136" s="129"/>
      <c r="EAE136" s="129"/>
      <c r="EAF136" s="129"/>
      <c r="EAG136" s="129"/>
      <c r="EAH136" s="129"/>
      <c r="EAI136" s="129"/>
      <c r="EAJ136" s="129"/>
      <c r="EAK136" s="129"/>
      <c r="EAL136" s="129"/>
      <c r="EAM136" s="129"/>
      <c r="EAN136" s="129"/>
      <c r="EAO136" s="129"/>
      <c r="EAP136" s="129"/>
      <c r="EAQ136" s="129"/>
      <c r="EAR136" s="129"/>
      <c r="EAS136" s="129"/>
      <c r="EAT136" s="129"/>
      <c r="EAU136" s="129"/>
      <c r="EAV136" s="129"/>
      <c r="EAW136" s="129"/>
      <c r="EAX136" s="129"/>
      <c r="EAY136" s="129"/>
      <c r="EAZ136" s="129"/>
      <c r="EBA136" s="129"/>
      <c r="EBB136" s="129"/>
      <c r="EBC136" s="129"/>
      <c r="EBD136" s="129"/>
      <c r="EBE136" s="129"/>
      <c r="EBF136" s="129"/>
      <c r="EBG136" s="129"/>
      <c r="EBH136" s="129"/>
      <c r="EBI136" s="129"/>
      <c r="EBJ136" s="129"/>
      <c r="EBK136" s="129"/>
      <c r="EBL136" s="129"/>
      <c r="EBM136" s="129"/>
      <c r="EBN136" s="129"/>
      <c r="EBO136" s="129"/>
      <c r="EBP136" s="129"/>
      <c r="EBQ136" s="129"/>
      <c r="EBR136" s="129"/>
      <c r="EBS136" s="129"/>
      <c r="EBT136" s="129"/>
      <c r="EBU136" s="129"/>
      <c r="EBV136" s="129"/>
      <c r="EBW136" s="129"/>
      <c r="EBX136" s="129"/>
      <c r="EBY136" s="129"/>
      <c r="EBZ136" s="129"/>
      <c r="ECA136" s="129"/>
      <c r="ECB136" s="129"/>
      <c r="ECC136" s="129"/>
      <c r="ECD136" s="129"/>
      <c r="ECE136" s="129"/>
      <c r="ECF136" s="129"/>
      <c r="ECG136" s="129"/>
      <c r="ECH136" s="129"/>
      <c r="ECI136" s="129"/>
      <c r="ECJ136" s="129"/>
      <c r="ECK136" s="129"/>
      <c r="ECL136" s="129"/>
      <c r="ECM136" s="129"/>
      <c r="ECN136" s="129"/>
      <c r="ECO136" s="129"/>
      <c r="ECP136" s="129"/>
      <c r="ECQ136" s="129"/>
      <c r="ECR136" s="129"/>
      <c r="ECS136" s="129"/>
      <c r="ECT136" s="129"/>
      <c r="ECU136" s="129"/>
      <c r="ECV136" s="129"/>
      <c r="ECW136" s="129"/>
      <c r="ECX136" s="129"/>
      <c r="ECY136" s="129"/>
      <c r="ECZ136" s="129"/>
      <c r="EDA136" s="129"/>
      <c r="EDB136" s="129"/>
      <c r="EDC136" s="129"/>
      <c r="EDD136" s="129"/>
      <c r="EDE136" s="129"/>
      <c r="EDF136" s="129"/>
      <c r="EDG136" s="129"/>
      <c r="EDH136" s="129"/>
      <c r="EDI136" s="129"/>
      <c r="EDJ136" s="129"/>
      <c r="EDK136" s="129"/>
      <c r="EDL136" s="129"/>
      <c r="EDM136" s="129"/>
      <c r="EDN136" s="129"/>
      <c r="EDO136" s="129"/>
      <c r="EDP136" s="129"/>
      <c r="EDQ136" s="129"/>
      <c r="EDR136" s="129"/>
      <c r="EDS136" s="129"/>
      <c r="EDT136" s="129"/>
      <c r="EDU136" s="129"/>
      <c r="EDV136" s="129"/>
      <c r="EDW136" s="129"/>
      <c r="EDX136" s="129"/>
      <c r="EDY136" s="129"/>
      <c r="EDZ136" s="129"/>
      <c r="EEA136" s="129"/>
      <c r="EEB136" s="129"/>
      <c r="EEC136" s="129"/>
      <c r="EED136" s="129"/>
      <c r="EEE136" s="129"/>
      <c r="EEF136" s="129"/>
      <c r="EEG136" s="129"/>
      <c r="EEH136" s="129"/>
      <c r="EEI136" s="129"/>
      <c r="EEJ136" s="129"/>
      <c r="EEK136" s="129"/>
      <c r="EEL136" s="129"/>
      <c r="EEM136" s="129"/>
      <c r="EEN136" s="129"/>
      <c r="EEO136" s="129"/>
      <c r="EEP136" s="129"/>
      <c r="EEQ136" s="129"/>
      <c r="EER136" s="129"/>
      <c r="EES136" s="129"/>
      <c r="EET136" s="129"/>
      <c r="EEU136" s="129"/>
      <c r="EEV136" s="129"/>
      <c r="EEW136" s="129"/>
      <c r="EEX136" s="129"/>
      <c r="EEY136" s="129"/>
      <c r="EEZ136" s="129"/>
      <c r="EFA136" s="129"/>
      <c r="EFB136" s="129"/>
      <c r="EFC136" s="129"/>
      <c r="EFD136" s="129"/>
      <c r="EFE136" s="129"/>
      <c r="EFF136" s="129"/>
      <c r="EFG136" s="129"/>
      <c r="EFH136" s="129"/>
      <c r="EFI136" s="129"/>
      <c r="EFJ136" s="129"/>
      <c r="EFK136" s="129"/>
      <c r="EFL136" s="129"/>
      <c r="EFM136" s="129"/>
      <c r="EFN136" s="129"/>
      <c r="EFO136" s="129"/>
      <c r="EFP136" s="129"/>
      <c r="EFQ136" s="129"/>
      <c r="EFR136" s="129"/>
      <c r="EFS136" s="129"/>
      <c r="EFT136" s="129"/>
      <c r="EFU136" s="129"/>
      <c r="EFV136" s="129"/>
      <c r="EFW136" s="129"/>
      <c r="EFX136" s="129"/>
      <c r="EFY136" s="129"/>
      <c r="EFZ136" s="129"/>
      <c r="EGA136" s="129"/>
      <c r="EGB136" s="129"/>
      <c r="EGC136" s="129"/>
      <c r="EGD136" s="129"/>
      <c r="EGE136" s="129"/>
      <c r="EGF136" s="129"/>
      <c r="EGG136" s="129"/>
      <c r="EGH136" s="129"/>
      <c r="EGI136" s="129"/>
      <c r="EGJ136" s="129"/>
      <c r="EGK136" s="129"/>
      <c r="EGL136" s="129"/>
      <c r="EGM136" s="129"/>
      <c r="EGN136" s="129"/>
      <c r="EGO136" s="129"/>
      <c r="EGP136" s="129"/>
      <c r="EGQ136" s="129"/>
      <c r="EGR136" s="129"/>
      <c r="EGS136" s="129"/>
      <c r="EGT136" s="129"/>
      <c r="EGU136" s="129"/>
      <c r="EGV136" s="129"/>
      <c r="EGW136" s="129"/>
      <c r="EGX136" s="129"/>
      <c r="EGY136" s="129"/>
      <c r="EGZ136" s="129"/>
      <c r="EHA136" s="129"/>
      <c r="EHB136" s="129"/>
      <c r="EHC136" s="129"/>
      <c r="EHD136" s="129"/>
      <c r="EHE136" s="129"/>
      <c r="EHF136" s="129"/>
      <c r="EHG136" s="129"/>
      <c r="EHH136" s="129"/>
      <c r="EHI136" s="129"/>
      <c r="EHJ136" s="129"/>
      <c r="EHK136" s="129"/>
      <c r="EHL136" s="129"/>
      <c r="EHM136" s="129"/>
      <c r="EHN136" s="129"/>
      <c r="EHO136" s="129"/>
      <c r="EHP136" s="129"/>
      <c r="EHQ136" s="129"/>
      <c r="EHR136" s="129"/>
      <c r="EHS136" s="129"/>
      <c r="EHT136" s="129"/>
      <c r="EHU136" s="129"/>
      <c r="EHV136" s="129"/>
      <c r="EHW136" s="129"/>
      <c r="EHX136" s="129"/>
      <c r="EHY136" s="129"/>
      <c r="EHZ136" s="129"/>
      <c r="EIA136" s="129"/>
      <c r="EIB136" s="129"/>
      <c r="EIC136" s="129"/>
      <c r="EID136" s="129"/>
      <c r="EIE136" s="129"/>
      <c r="EIF136" s="129"/>
      <c r="EIG136" s="129"/>
      <c r="EIH136" s="129"/>
      <c r="EII136" s="129"/>
      <c r="EIJ136" s="129"/>
      <c r="EIK136" s="129"/>
      <c r="EIL136" s="129"/>
      <c r="EIM136" s="129"/>
      <c r="EIN136" s="129"/>
      <c r="EIO136" s="129"/>
      <c r="EIP136" s="129"/>
      <c r="EIQ136" s="129"/>
      <c r="EIR136" s="129"/>
      <c r="EIS136" s="129"/>
      <c r="EIT136" s="129"/>
      <c r="EIU136" s="129"/>
      <c r="EIV136" s="129"/>
      <c r="EIW136" s="129"/>
      <c r="EIX136" s="129"/>
      <c r="EIY136" s="129"/>
      <c r="EIZ136" s="129"/>
      <c r="EJA136" s="129"/>
      <c r="EJB136" s="129"/>
      <c r="EJC136" s="129"/>
      <c r="EJD136" s="129"/>
      <c r="EJE136" s="129"/>
      <c r="EJF136" s="129"/>
      <c r="EJG136" s="129"/>
      <c r="EJH136" s="129"/>
      <c r="EJI136" s="129"/>
      <c r="EJJ136" s="129"/>
      <c r="EJK136" s="129"/>
      <c r="EJL136" s="129"/>
      <c r="EJM136" s="129"/>
      <c r="EJN136" s="129"/>
      <c r="EJO136" s="129"/>
      <c r="EJP136" s="129"/>
      <c r="EJQ136" s="129"/>
      <c r="EJR136" s="129"/>
      <c r="EJS136" s="129"/>
      <c r="EJT136" s="129"/>
      <c r="EJU136" s="129"/>
      <c r="EJV136" s="129"/>
      <c r="EJW136" s="129"/>
      <c r="EJX136" s="129"/>
      <c r="EJY136" s="129"/>
      <c r="EJZ136" s="129"/>
      <c r="EKA136" s="129"/>
      <c r="EKB136" s="129"/>
      <c r="EKC136" s="129"/>
      <c r="EKD136" s="129"/>
      <c r="EKE136" s="129"/>
      <c r="EKF136" s="129"/>
      <c r="EKG136" s="129"/>
      <c r="EKH136" s="129"/>
      <c r="EKI136" s="129"/>
      <c r="EKJ136" s="129"/>
      <c r="EKK136" s="129"/>
      <c r="EKL136" s="129"/>
      <c r="EKM136" s="129"/>
      <c r="EKN136" s="129"/>
      <c r="EKO136" s="129"/>
      <c r="EKP136" s="129"/>
      <c r="EKQ136" s="129"/>
      <c r="EKR136" s="129"/>
      <c r="EKS136" s="129"/>
      <c r="EKT136" s="129"/>
      <c r="EKU136" s="129"/>
      <c r="EKV136" s="129"/>
      <c r="EKW136" s="129"/>
      <c r="EKX136" s="129"/>
      <c r="EKY136" s="129"/>
      <c r="EKZ136" s="129"/>
      <c r="ELA136" s="129"/>
      <c r="ELB136" s="129"/>
      <c r="ELC136" s="129"/>
      <c r="ELD136" s="129"/>
      <c r="ELE136" s="129"/>
      <c r="ELF136" s="129"/>
      <c r="ELG136" s="129"/>
      <c r="ELH136" s="129"/>
      <c r="ELI136" s="129"/>
      <c r="ELJ136" s="129"/>
      <c r="ELK136" s="129"/>
      <c r="ELL136" s="129"/>
      <c r="ELM136" s="129"/>
      <c r="ELN136" s="129"/>
      <c r="ELO136" s="129"/>
      <c r="ELP136" s="129"/>
      <c r="ELQ136" s="129"/>
      <c r="ELR136" s="129"/>
      <c r="ELS136" s="129"/>
      <c r="ELT136" s="129"/>
      <c r="ELU136" s="129"/>
      <c r="ELV136" s="129"/>
      <c r="ELW136" s="129"/>
      <c r="ELX136" s="129"/>
      <c r="ELY136" s="129"/>
      <c r="ELZ136" s="129"/>
      <c r="EMA136" s="129"/>
      <c r="EMB136" s="129"/>
      <c r="EMC136" s="129"/>
      <c r="EMD136" s="129"/>
      <c r="EME136" s="129"/>
      <c r="EMF136" s="129"/>
      <c r="EMG136" s="129"/>
      <c r="EMH136" s="129"/>
      <c r="EMI136" s="129"/>
      <c r="EMJ136" s="129"/>
      <c r="EMK136" s="129"/>
      <c r="EML136" s="129"/>
      <c r="EMM136" s="129"/>
      <c r="EMN136" s="129"/>
      <c r="EMO136" s="129"/>
      <c r="EMP136" s="129"/>
      <c r="EMQ136" s="129"/>
      <c r="EMR136" s="129"/>
      <c r="EMS136" s="129"/>
      <c r="EMT136" s="129"/>
      <c r="EMU136" s="129"/>
      <c r="EMV136" s="129"/>
      <c r="EMW136" s="129"/>
      <c r="EMX136" s="129"/>
      <c r="EMY136" s="129"/>
      <c r="EMZ136" s="129"/>
      <c r="ENA136" s="129"/>
      <c r="ENB136" s="129"/>
      <c r="ENC136" s="129"/>
      <c r="END136" s="129"/>
      <c r="ENE136" s="129"/>
      <c r="ENF136" s="129"/>
      <c r="ENG136" s="129"/>
      <c r="ENH136" s="129"/>
      <c r="ENI136" s="129"/>
      <c r="ENJ136" s="129"/>
      <c r="ENK136" s="129"/>
      <c r="ENL136" s="129"/>
      <c r="ENM136" s="129"/>
      <c r="ENN136" s="129"/>
      <c r="ENO136" s="129"/>
      <c r="ENP136" s="129"/>
      <c r="ENQ136" s="129"/>
      <c r="ENR136" s="129"/>
      <c r="ENS136" s="129"/>
      <c r="ENT136" s="129"/>
      <c r="ENU136" s="129"/>
      <c r="ENV136" s="129"/>
      <c r="ENW136" s="129"/>
      <c r="ENX136" s="129"/>
      <c r="ENY136" s="129"/>
      <c r="ENZ136" s="129"/>
      <c r="EOA136" s="129"/>
      <c r="EOB136" s="129"/>
      <c r="EOC136" s="129"/>
      <c r="EOD136" s="129"/>
      <c r="EOE136" s="129"/>
      <c r="EOF136" s="129"/>
      <c r="EOG136" s="129"/>
      <c r="EOH136" s="129"/>
      <c r="EOI136" s="129"/>
      <c r="EOJ136" s="129"/>
      <c r="EOK136" s="129"/>
      <c r="EOL136" s="129"/>
      <c r="EOM136" s="129"/>
      <c r="EON136" s="129"/>
      <c r="EOO136" s="129"/>
      <c r="EOP136" s="129"/>
      <c r="EOQ136" s="129"/>
      <c r="EOR136" s="129"/>
      <c r="EOS136" s="129"/>
      <c r="EOT136" s="129"/>
      <c r="EOU136" s="129"/>
      <c r="EOV136" s="129"/>
      <c r="EOW136" s="129"/>
      <c r="EOX136" s="129"/>
      <c r="EOY136" s="129"/>
      <c r="EOZ136" s="129"/>
      <c r="EPA136" s="129"/>
      <c r="EPB136" s="129"/>
      <c r="EPC136" s="129"/>
      <c r="EPD136" s="129"/>
      <c r="EPE136" s="129"/>
      <c r="EPF136" s="129"/>
      <c r="EPG136" s="129"/>
      <c r="EPH136" s="129"/>
      <c r="EPI136" s="129"/>
      <c r="EPJ136" s="129"/>
      <c r="EPK136" s="129"/>
      <c r="EPL136" s="129"/>
      <c r="EPM136" s="129"/>
      <c r="EPN136" s="129"/>
      <c r="EPO136" s="129"/>
      <c r="EPP136" s="129"/>
      <c r="EPQ136" s="129"/>
      <c r="EPR136" s="129"/>
      <c r="EPS136" s="129"/>
      <c r="EPT136" s="129"/>
      <c r="EPU136" s="129"/>
      <c r="EPV136" s="129"/>
      <c r="EPW136" s="129"/>
      <c r="EPX136" s="129"/>
      <c r="EPY136" s="129"/>
      <c r="EPZ136" s="129"/>
      <c r="EQA136" s="129"/>
      <c r="EQB136" s="129"/>
      <c r="EQC136" s="129"/>
      <c r="EQD136" s="129"/>
      <c r="EQE136" s="129"/>
      <c r="EQF136" s="129"/>
      <c r="EQG136" s="129"/>
      <c r="EQH136" s="129"/>
      <c r="EQI136" s="129"/>
      <c r="EQJ136" s="129"/>
      <c r="EQK136" s="129"/>
      <c r="EQL136" s="129"/>
      <c r="EQM136" s="129"/>
      <c r="EQN136" s="129"/>
      <c r="EQO136" s="129"/>
      <c r="EQP136" s="129"/>
      <c r="EQQ136" s="129"/>
      <c r="EQR136" s="129"/>
      <c r="EQS136" s="129"/>
      <c r="EQT136" s="129"/>
      <c r="EQU136" s="129"/>
      <c r="EQV136" s="129"/>
      <c r="EQW136" s="129"/>
      <c r="EQX136" s="129"/>
      <c r="EQY136" s="129"/>
      <c r="EQZ136" s="129"/>
      <c r="ERA136" s="129"/>
      <c r="ERB136" s="129"/>
      <c r="ERC136" s="129"/>
      <c r="ERD136" s="129"/>
      <c r="ERE136" s="129"/>
      <c r="ERF136" s="129"/>
      <c r="ERG136" s="129"/>
      <c r="ERH136" s="129"/>
      <c r="ERI136" s="129"/>
      <c r="ERJ136" s="129"/>
      <c r="ERK136" s="129"/>
      <c r="ERL136" s="129"/>
      <c r="ERM136" s="129"/>
      <c r="ERN136" s="129"/>
      <c r="ERO136" s="129"/>
      <c r="ERP136" s="129"/>
      <c r="ERQ136" s="129"/>
      <c r="ERR136" s="129"/>
      <c r="ERS136" s="129"/>
      <c r="ERT136" s="129"/>
      <c r="ERU136" s="129"/>
      <c r="ERV136" s="129"/>
      <c r="ERW136" s="129"/>
      <c r="ERX136" s="129"/>
      <c r="ERY136" s="129"/>
      <c r="ERZ136" s="129"/>
      <c r="ESA136" s="129"/>
      <c r="ESB136" s="129"/>
      <c r="ESC136" s="129"/>
      <c r="ESD136" s="129"/>
      <c r="ESE136" s="129"/>
      <c r="ESF136" s="129"/>
      <c r="ESG136" s="129"/>
      <c r="ESH136" s="129"/>
      <c r="ESI136" s="129"/>
      <c r="ESJ136" s="129"/>
      <c r="ESK136" s="129"/>
      <c r="ESL136" s="129"/>
      <c r="ESM136" s="129"/>
      <c r="ESN136" s="129"/>
      <c r="ESO136" s="129"/>
      <c r="ESP136" s="129"/>
      <c r="ESQ136" s="129"/>
      <c r="ESR136" s="129"/>
      <c r="ESS136" s="129"/>
      <c r="EST136" s="129"/>
      <c r="ESU136" s="129"/>
      <c r="ESV136" s="129"/>
      <c r="ESW136" s="129"/>
      <c r="ESX136" s="129"/>
      <c r="ESY136" s="129"/>
      <c r="ESZ136" s="129"/>
      <c r="ETA136" s="129"/>
      <c r="ETB136" s="129"/>
      <c r="ETC136" s="129"/>
      <c r="ETD136" s="129"/>
      <c r="ETE136" s="129"/>
      <c r="ETF136" s="129"/>
      <c r="ETG136" s="129"/>
      <c r="ETH136" s="129"/>
      <c r="ETI136" s="129"/>
      <c r="ETJ136" s="129"/>
      <c r="ETK136" s="129"/>
      <c r="ETL136" s="129"/>
      <c r="ETM136" s="129"/>
      <c r="ETN136" s="129"/>
      <c r="ETO136" s="129"/>
      <c r="ETP136" s="129"/>
      <c r="ETQ136" s="129"/>
      <c r="ETR136" s="129"/>
      <c r="ETS136" s="129"/>
      <c r="ETT136" s="129"/>
      <c r="ETU136" s="129"/>
      <c r="ETV136" s="129"/>
      <c r="ETW136" s="129"/>
      <c r="ETX136" s="129"/>
      <c r="ETY136" s="129"/>
      <c r="ETZ136" s="129"/>
      <c r="EUA136" s="129"/>
      <c r="EUB136" s="129"/>
      <c r="EUC136" s="129"/>
      <c r="EUD136" s="129"/>
      <c r="EUE136" s="129"/>
      <c r="EUF136" s="129"/>
      <c r="EUG136" s="129"/>
      <c r="EUH136" s="129"/>
      <c r="EUI136" s="129"/>
      <c r="EUJ136" s="129"/>
      <c r="EUK136" s="129"/>
      <c r="EUL136" s="129"/>
      <c r="EUM136" s="129"/>
      <c r="EUN136" s="129"/>
      <c r="EUO136" s="129"/>
      <c r="EUP136" s="129"/>
      <c r="EUQ136" s="129"/>
      <c r="EUR136" s="129"/>
      <c r="EUS136" s="129"/>
      <c r="EUT136" s="129"/>
      <c r="EUU136" s="129"/>
      <c r="EUV136" s="129"/>
      <c r="EUW136" s="129"/>
      <c r="EUX136" s="129"/>
      <c r="EUY136" s="129"/>
      <c r="EUZ136" s="129"/>
      <c r="EVA136" s="129"/>
      <c r="EVB136" s="129"/>
      <c r="EVC136" s="129"/>
      <c r="EVD136" s="129"/>
      <c r="EVE136" s="129"/>
      <c r="EVF136" s="129"/>
      <c r="EVG136" s="129"/>
      <c r="EVH136" s="129"/>
      <c r="EVI136" s="129"/>
      <c r="EVJ136" s="129"/>
      <c r="EVK136" s="129"/>
      <c r="EVL136" s="129"/>
      <c r="EVM136" s="129"/>
      <c r="EVN136" s="129"/>
      <c r="EVO136" s="129"/>
      <c r="EVP136" s="129"/>
      <c r="EVQ136" s="129"/>
      <c r="EVR136" s="129"/>
      <c r="EVS136" s="129"/>
      <c r="EVT136" s="129"/>
      <c r="EVU136" s="129"/>
      <c r="EVV136" s="129"/>
      <c r="EVW136" s="129"/>
      <c r="EVX136" s="129"/>
      <c r="EVY136" s="129"/>
      <c r="EVZ136" s="129"/>
      <c r="EWA136" s="129"/>
      <c r="EWB136" s="129"/>
      <c r="EWC136" s="129"/>
      <c r="EWD136" s="129"/>
      <c r="EWE136" s="129"/>
      <c r="EWF136" s="129"/>
      <c r="EWG136" s="129"/>
      <c r="EWH136" s="129"/>
      <c r="EWI136" s="129"/>
      <c r="EWJ136" s="129"/>
      <c r="EWK136" s="129"/>
      <c r="EWL136" s="129"/>
      <c r="EWM136" s="129"/>
      <c r="EWN136" s="129"/>
      <c r="EWO136" s="129"/>
      <c r="EWP136" s="129"/>
      <c r="EWQ136" s="129"/>
      <c r="EWR136" s="129"/>
      <c r="EWS136" s="129"/>
      <c r="EWT136" s="129"/>
      <c r="EWU136" s="129"/>
      <c r="EWV136" s="129"/>
      <c r="EWW136" s="129"/>
      <c r="EWX136" s="129"/>
      <c r="EWY136" s="129"/>
      <c r="EWZ136" s="129"/>
      <c r="EXA136" s="129"/>
      <c r="EXB136" s="129"/>
      <c r="EXC136" s="129"/>
      <c r="EXD136" s="129"/>
      <c r="EXE136" s="129"/>
      <c r="EXF136" s="129"/>
      <c r="EXG136" s="129"/>
      <c r="EXH136" s="129"/>
      <c r="EXI136" s="129"/>
      <c r="EXJ136" s="129"/>
      <c r="EXK136" s="129"/>
      <c r="EXL136" s="129"/>
      <c r="EXM136" s="129"/>
      <c r="EXN136" s="129"/>
      <c r="EXO136" s="129"/>
      <c r="EXP136" s="129"/>
      <c r="EXQ136" s="129"/>
      <c r="EXR136" s="129"/>
      <c r="EXS136" s="129"/>
      <c r="EXT136" s="129"/>
      <c r="EXU136" s="129"/>
      <c r="EXV136" s="129"/>
      <c r="EXW136" s="129"/>
      <c r="EXX136" s="129"/>
      <c r="EXY136" s="129"/>
      <c r="EXZ136" s="129"/>
      <c r="EYA136" s="129"/>
      <c r="EYB136" s="129"/>
      <c r="EYC136" s="129"/>
      <c r="EYD136" s="129"/>
      <c r="EYE136" s="129"/>
      <c r="EYF136" s="129"/>
      <c r="EYG136" s="129"/>
      <c r="EYH136" s="129"/>
      <c r="EYI136" s="129"/>
      <c r="EYJ136" s="129"/>
      <c r="EYK136" s="129"/>
      <c r="EYL136" s="129"/>
      <c r="EYM136" s="129"/>
      <c r="EYN136" s="129"/>
      <c r="EYO136" s="129"/>
      <c r="EYP136" s="129"/>
      <c r="EYQ136" s="129"/>
      <c r="EYR136" s="129"/>
      <c r="EYS136" s="129"/>
      <c r="EYT136" s="129"/>
      <c r="EYU136" s="129"/>
      <c r="EYV136" s="129"/>
      <c r="EYW136" s="129"/>
      <c r="EYX136" s="129"/>
      <c r="EYY136" s="129"/>
      <c r="EYZ136" s="129"/>
      <c r="EZA136" s="129"/>
      <c r="EZB136" s="129"/>
      <c r="EZC136" s="129"/>
      <c r="EZD136" s="129"/>
      <c r="EZE136" s="129"/>
      <c r="EZF136" s="129"/>
      <c r="EZG136" s="129"/>
      <c r="EZH136" s="129"/>
      <c r="EZI136" s="129"/>
      <c r="EZJ136" s="129"/>
      <c r="EZK136" s="129"/>
      <c r="EZL136" s="129"/>
      <c r="EZM136" s="129"/>
      <c r="EZN136" s="129"/>
      <c r="EZO136" s="129"/>
      <c r="EZP136" s="129"/>
      <c r="EZQ136" s="129"/>
      <c r="EZR136" s="129"/>
      <c r="EZS136" s="129"/>
      <c r="EZT136" s="129"/>
      <c r="EZU136" s="129"/>
      <c r="EZV136" s="129"/>
      <c r="EZW136" s="129"/>
      <c r="EZX136" s="129"/>
      <c r="EZY136" s="129"/>
      <c r="EZZ136" s="129"/>
      <c r="FAA136" s="129"/>
      <c r="FAB136" s="129"/>
      <c r="FAC136" s="129"/>
      <c r="FAD136" s="129"/>
      <c r="FAE136" s="129"/>
      <c r="FAF136" s="129"/>
      <c r="FAG136" s="129"/>
      <c r="FAH136" s="129"/>
      <c r="FAI136" s="129"/>
      <c r="FAJ136" s="129"/>
      <c r="FAK136" s="129"/>
      <c r="FAL136" s="129"/>
      <c r="FAM136" s="129"/>
      <c r="FAN136" s="129"/>
      <c r="FAO136" s="129"/>
      <c r="FAP136" s="129"/>
      <c r="FAQ136" s="129"/>
      <c r="FAR136" s="129"/>
      <c r="FAS136" s="129"/>
      <c r="FAT136" s="129"/>
      <c r="FAU136" s="129"/>
      <c r="FAV136" s="129"/>
      <c r="FAW136" s="129"/>
      <c r="FAX136" s="129"/>
      <c r="FAY136" s="129"/>
      <c r="FAZ136" s="129"/>
      <c r="FBA136" s="129"/>
      <c r="FBB136" s="129"/>
      <c r="FBC136" s="129"/>
      <c r="FBD136" s="129"/>
      <c r="FBE136" s="129"/>
      <c r="FBF136" s="129"/>
      <c r="FBG136" s="129"/>
      <c r="FBH136" s="129"/>
      <c r="FBI136" s="129"/>
      <c r="FBJ136" s="129"/>
      <c r="FBK136" s="129"/>
      <c r="FBL136" s="129"/>
      <c r="FBM136" s="129"/>
      <c r="FBN136" s="129"/>
      <c r="FBO136" s="129"/>
      <c r="FBP136" s="129"/>
      <c r="FBQ136" s="129"/>
      <c r="FBR136" s="129"/>
      <c r="FBS136" s="129"/>
      <c r="FBT136" s="129"/>
      <c r="FBU136" s="129"/>
      <c r="FBV136" s="129"/>
      <c r="FBW136" s="129"/>
      <c r="FBX136" s="129"/>
      <c r="FBY136" s="129"/>
      <c r="FBZ136" s="129"/>
      <c r="FCA136" s="129"/>
      <c r="FCB136" s="129"/>
      <c r="FCC136" s="129"/>
      <c r="FCD136" s="129"/>
      <c r="FCE136" s="129"/>
      <c r="FCF136" s="129"/>
      <c r="FCG136" s="129"/>
      <c r="FCH136" s="129"/>
      <c r="FCI136" s="129"/>
      <c r="FCJ136" s="129"/>
      <c r="FCK136" s="129"/>
      <c r="FCL136" s="129"/>
      <c r="FCM136" s="129"/>
      <c r="FCN136" s="129"/>
      <c r="FCO136" s="129"/>
      <c r="FCP136" s="129"/>
      <c r="FCQ136" s="129"/>
      <c r="FCR136" s="129"/>
      <c r="FCS136" s="129"/>
      <c r="FCT136" s="129"/>
      <c r="FCU136" s="129"/>
      <c r="FCV136" s="129"/>
      <c r="FCW136" s="129"/>
      <c r="FCX136" s="129"/>
      <c r="FCY136" s="129"/>
      <c r="FCZ136" s="129"/>
      <c r="FDA136" s="129"/>
      <c r="FDB136" s="129"/>
      <c r="FDC136" s="129"/>
      <c r="FDD136" s="129"/>
      <c r="FDE136" s="129"/>
      <c r="FDF136" s="129"/>
      <c r="FDG136" s="129"/>
      <c r="FDH136" s="129"/>
      <c r="FDI136" s="129"/>
      <c r="FDJ136" s="129"/>
      <c r="FDK136" s="129"/>
      <c r="FDL136" s="129"/>
      <c r="FDM136" s="129"/>
      <c r="FDN136" s="129"/>
      <c r="FDO136" s="129"/>
      <c r="FDP136" s="129"/>
      <c r="FDQ136" s="129"/>
      <c r="FDR136" s="129"/>
      <c r="FDS136" s="129"/>
      <c r="FDT136" s="129"/>
      <c r="FDU136" s="129"/>
      <c r="FDV136" s="129"/>
      <c r="FDW136" s="129"/>
      <c r="FDX136" s="129"/>
      <c r="FDY136" s="129"/>
      <c r="FDZ136" s="129"/>
      <c r="FEA136" s="129"/>
      <c r="FEB136" s="129"/>
      <c r="FEC136" s="129"/>
      <c r="FED136" s="129"/>
      <c r="FEE136" s="129"/>
      <c r="FEF136" s="129"/>
      <c r="FEG136" s="129"/>
      <c r="FEH136" s="129"/>
      <c r="FEI136" s="129"/>
      <c r="FEJ136" s="129"/>
      <c r="FEK136" s="129"/>
      <c r="FEL136" s="129"/>
      <c r="FEM136" s="129"/>
      <c r="FEN136" s="129"/>
      <c r="FEO136" s="129"/>
      <c r="FEP136" s="129"/>
      <c r="FEQ136" s="129"/>
      <c r="FER136" s="129"/>
      <c r="FES136" s="129"/>
      <c r="FET136" s="129"/>
      <c r="FEU136" s="129"/>
      <c r="FEV136" s="129"/>
      <c r="FEW136" s="129"/>
      <c r="FEX136" s="129"/>
      <c r="FEY136" s="129"/>
      <c r="FEZ136" s="129"/>
      <c r="FFA136" s="129"/>
      <c r="FFB136" s="129"/>
      <c r="FFC136" s="129"/>
      <c r="FFD136" s="129"/>
      <c r="FFE136" s="129"/>
      <c r="FFF136" s="129"/>
      <c r="FFG136" s="129"/>
      <c r="FFH136" s="129"/>
      <c r="FFI136" s="129"/>
      <c r="FFJ136" s="129"/>
      <c r="FFK136" s="129"/>
      <c r="FFL136" s="129"/>
      <c r="FFM136" s="129"/>
      <c r="FFN136" s="129"/>
      <c r="FFO136" s="129"/>
      <c r="FFP136" s="129"/>
      <c r="FFQ136" s="129"/>
      <c r="FFR136" s="129"/>
      <c r="FFS136" s="129"/>
      <c r="FFT136" s="129"/>
      <c r="FFU136" s="129"/>
      <c r="FFV136" s="129"/>
      <c r="FFW136" s="129"/>
      <c r="FFX136" s="129"/>
      <c r="FFY136" s="129"/>
      <c r="FFZ136" s="129"/>
      <c r="FGA136" s="129"/>
      <c r="FGB136" s="129"/>
      <c r="FGC136" s="129"/>
      <c r="FGD136" s="129"/>
      <c r="FGE136" s="129"/>
      <c r="FGF136" s="129"/>
      <c r="FGG136" s="129"/>
      <c r="FGH136" s="129"/>
      <c r="FGI136" s="129"/>
      <c r="FGJ136" s="129"/>
      <c r="FGK136" s="129"/>
      <c r="FGL136" s="129"/>
      <c r="FGM136" s="129"/>
      <c r="FGN136" s="129"/>
      <c r="FGO136" s="129"/>
      <c r="FGP136" s="129"/>
      <c r="FGQ136" s="129"/>
      <c r="FGR136" s="129"/>
      <c r="FGS136" s="129"/>
      <c r="FGT136" s="129"/>
      <c r="FGU136" s="129"/>
      <c r="FGV136" s="129"/>
      <c r="FGW136" s="129"/>
      <c r="FGX136" s="129"/>
      <c r="FGY136" s="129"/>
      <c r="FGZ136" s="129"/>
      <c r="FHA136" s="129"/>
      <c r="FHB136" s="129"/>
      <c r="FHC136" s="129"/>
      <c r="FHD136" s="129"/>
      <c r="FHE136" s="129"/>
      <c r="FHF136" s="129"/>
      <c r="FHG136" s="129"/>
      <c r="FHH136" s="129"/>
      <c r="FHI136" s="129"/>
      <c r="FHJ136" s="129"/>
      <c r="FHK136" s="129"/>
      <c r="FHL136" s="129"/>
      <c r="FHM136" s="129"/>
      <c r="FHN136" s="129"/>
      <c r="FHO136" s="129"/>
      <c r="FHP136" s="129"/>
      <c r="FHQ136" s="129"/>
      <c r="FHR136" s="129"/>
      <c r="FHS136" s="129"/>
      <c r="FHT136" s="129"/>
      <c r="FHU136" s="129"/>
      <c r="FHV136" s="129"/>
      <c r="FHW136" s="129"/>
      <c r="FHX136" s="129"/>
      <c r="FHY136" s="129"/>
      <c r="FHZ136" s="129"/>
      <c r="FIA136" s="129"/>
      <c r="FIB136" s="129"/>
      <c r="FIC136" s="129"/>
      <c r="FID136" s="129"/>
      <c r="FIE136" s="129"/>
      <c r="FIF136" s="129"/>
      <c r="FIG136" s="129"/>
      <c r="FIH136" s="129"/>
      <c r="FII136" s="129"/>
      <c r="FIJ136" s="129"/>
      <c r="FIK136" s="129"/>
      <c r="FIL136" s="129"/>
      <c r="FIM136" s="129"/>
      <c r="FIN136" s="129"/>
      <c r="FIO136" s="129"/>
      <c r="FIP136" s="129"/>
      <c r="FIQ136" s="129"/>
      <c r="FIR136" s="129"/>
      <c r="FIS136" s="129"/>
      <c r="FIT136" s="129"/>
      <c r="FIU136" s="129"/>
      <c r="FIV136" s="129"/>
      <c r="FIW136" s="129"/>
      <c r="FIX136" s="129"/>
      <c r="FIY136" s="129"/>
      <c r="FIZ136" s="129"/>
      <c r="FJA136" s="129"/>
      <c r="FJB136" s="129"/>
      <c r="FJC136" s="129"/>
      <c r="FJD136" s="129"/>
      <c r="FJE136" s="129"/>
      <c r="FJF136" s="129"/>
      <c r="FJG136" s="129"/>
      <c r="FJH136" s="129"/>
      <c r="FJI136" s="129"/>
      <c r="FJJ136" s="129"/>
      <c r="FJK136" s="129"/>
      <c r="FJL136" s="129"/>
      <c r="FJM136" s="129"/>
      <c r="FJN136" s="129"/>
      <c r="FJO136" s="129"/>
      <c r="FJP136" s="129"/>
      <c r="FJQ136" s="129"/>
      <c r="FJR136" s="129"/>
      <c r="FJS136" s="129"/>
      <c r="FJT136" s="129"/>
      <c r="FJU136" s="129"/>
      <c r="FJV136" s="129"/>
      <c r="FJW136" s="129"/>
      <c r="FJX136" s="129"/>
      <c r="FJY136" s="129"/>
      <c r="FJZ136" s="129"/>
      <c r="FKA136" s="129"/>
      <c r="FKB136" s="129"/>
      <c r="FKC136" s="129"/>
      <c r="FKD136" s="129"/>
      <c r="FKE136" s="129"/>
      <c r="FKF136" s="129"/>
      <c r="FKG136" s="129"/>
      <c r="FKH136" s="129"/>
      <c r="FKI136" s="129"/>
      <c r="FKJ136" s="129"/>
      <c r="FKK136" s="129"/>
      <c r="FKL136" s="129"/>
      <c r="FKM136" s="129"/>
      <c r="FKN136" s="129"/>
      <c r="FKO136" s="129"/>
      <c r="FKP136" s="129"/>
      <c r="FKQ136" s="129"/>
      <c r="FKR136" s="129"/>
      <c r="FKS136" s="129"/>
      <c r="FKT136" s="129"/>
      <c r="FKU136" s="129"/>
      <c r="FKV136" s="129"/>
      <c r="FKW136" s="129"/>
      <c r="FKX136" s="129"/>
      <c r="FKY136" s="129"/>
      <c r="FKZ136" s="129"/>
      <c r="FLA136" s="129"/>
      <c r="FLB136" s="129"/>
      <c r="FLC136" s="129"/>
      <c r="FLD136" s="129"/>
      <c r="FLE136" s="129"/>
      <c r="FLF136" s="129"/>
      <c r="FLG136" s="129"/>
      <c r="FLH136" s="129"/>
      <c r="FLI136" s="129"/>
      <c r="FLJ136" s="129"/>
      <c r="FLK136" s="129"/>
      <c r="FLL136" s="129"/>
      <c r="FLM136" s="129"/>
      <c r="FLN136" s="129"/>
      <c r="FLO136" s="129"/>
      <c r="FLP136" s="129"/>
      <c r="FLQ136" s="129"/>
      <c r="FLR136" s="129"/>
      <c r="FLS136" s="129"/>
      <c r="FLT136" s="129"/>
      <c r="FLU136" s="129"/>
      <c r="FLV136" s="129"/>
      <c r="FLW136" s="129"/>
      <c r="FLX136" s="129"/>
      <c r="FLY136" s="129"/>
      <c r="FLZ136" s="129"/>
      <c r="FMA136" s="129"/>
      <c r="FMB136" s="129"/>
      <c r="FMC136" s="129"/>
      <c r="FMD136" s="129"/>
      <c r="FME136" s="129"/>
      <c r="FMF136" s="129"/>
      <c r="FMG136" s="129"/>
      <c r="FMH136" s="129"/>
      <c r="FMI136" s="129"/>
      <c r="FMJ136" s="129"/>
      <c r="FMK136" s="129"/>
      <c r="FML136" s="129"/>
      <c r="FMM136" s="129"/>
      <c r="FMN136" s="129"/>
      <c r="FMO136" s="129"/>
      <c r="FMP136" s="129"/>
      <c r="FMQ136" s="129"/>
      <c r="FMR136" s="129"/>
      <c r="FMS136" s="129"/>
      <c r="FMT136" s="129"/>
      <c r="FMU136" s="129"/>
      <c r="FMV136" s="129"/>
      <c r="FMW136" s="129"/>
      <c r="FMX136" s="129"/>
      <c r="FMY136" s="129"/>
      <c r="FMZ136" s="129"/>
      <c r="FNA136" s="129"/>
      <c r="FNB136" s="129"/>
      <c r="FNC136" s="129"/>
      <c r="FND136" s="129"/>
      <c r="FNE136" s="129"/>
      <c r="FNF136" s="129"/>
      <c r="FNG136" s="129"/>
      <c r="FNH136" s="129"/>
      <c r="FNI136" s="129"/>
      <c r="FNJ136" s="129"/>
      <c r="FNK136" s="129"/>
      <c r="FNL136" s="129"/>
      <c r="FNM136" s="129"/>
      <c r="FNN136" s="129"/>
      <c r="FNO136" s="129"/>
      <c r="FNP136" s="129"/>
      <c r="FNQ136" s="129"/>
      <c r="FNR136" s="129"/>
      <c r="FNS136" s="129"/>
      <c r="FNT136" s="129"/>
      <c r="FNU136" s="129"/>
      <c r="FNV136" s="129"/>
      <c r="FNW136" s="129"/>
      <c r="FNX136" s="129"/>
      <c r="FNY136" s="129"/>
      <c r="FNZ136" s="129"/>
      <c r="FOA136" s="129"/>
      <c r="FOB136" s="129"/>
      <c r="FOC136" s="129"/>
      <c r="FOD136" s="129"/>
      <c r="FOE136" s="129"/>
      <c r="FOF136" s="129"/>
      <c r="FOG136" s="129"/>
      <c r="FOH136" s="129"/>
      <c r="FOI136" s="129"/>
      <c r="FOJ136" s="129"/>
      <c r="FOK136" s="129"/>
      <c r="FOL136" s="129"/>
      <c r="FOM136" s="129"/>
      <c r="FON136" s="129"/>
      <c r="FOO136" s="129"/>
      <c r="FOP136" s="129"/>
      <c r="FOQ136" s="129"/>
      <c r="FOR136" s="129"/>
      <c r="FOS136" s="129"/>
      <c r="FOT136" s="129"/>
      <c r="FOU136" s="129"/>
      <c r="FOV136" s="129"/>
      <c r="FOW136" s="129"/>
      <c r="FOX136" s="129"/>
      <c r="FOY136" s="129"/>
      <c r="FOZ136" s="129"/>
      <c r="FPA136" s="129"/>
      <c r="FPB136" s="129"/>
      <c r="FPC136" s="129"/>
      <c r="FPD136" s="129"/>
      <c r="FPE136" s="129"/>
      <c r="FPF136" s="129"/>
      <c r="FPG136" s="129"/>
      <c r="FPH136" s="129"/>
      <c r="FPI136" s="129"/>
      <c r="FPJ136" s="129"/>
      <c r="FPK136" s="129"/>
      <c r="FPL136" s="129"/>
      <c r="FPM136" s="129"/>
      <c r="FPN136" s="129"/>
      <c r="FPO136" s="129"/>
      <c r="FPP136" s="129"/>
      <c r="FPQ136" s="129"/>
      <c r="FPR136" s="129"/>
      <c r="FPS136" s="129"/>
      <c r="FPT136" s="129"/>
      <c r="FPU136" s="129"/>
      <c r="FPV136" s="129"/>
      <c r="FPW136" s="129"/>
      <c r="FPX136" s="129"/>
      <c r="FPY136" s="129"/>
      <c r="FPZ136" s="129"/>
      <c r="FQA136" s="129"/>
      <c r="FQB136" s="129"/>
      <c r="FQC136" s="129"/>
      <c r="FQD136" s="129"/>
      <c r="FQE136" s="129"/>
      <c r="FQF136" s="129"/>
      <c r="FQG136" s="129"/>
      <c r="FQH136" s="129"/>
      <c r="FQI136" s="129"/>
      <c r="FQJ136" s="129"/>
      <c r="FQK136" s="129"/>
      <c r="FQL136" s="129"/>
      <c r="FQM136" s="129"/>
      <c r="FQN136" s="129"/>
      <c r="FQO136" s="129"/>
      <c r="FQP136" s="129"/>
      <c r="FQQ136" s="129"/>
      <c r="FQR136" s="129"/>
      <c r="FQS136" s="129"/>
      <c r="FQT136" s="129"/>
      <c r="FQU136" s="129"/>
      <c r="FQV136" s="129"/>
      <c r="FQW136" s="129"/>
      <c r="FQX136" s="129"/>
      <c r="FQY136" s="129"/>
      <c r="FQZ136" s="129"/>
      <c r="FRA136" s="129"/>
      <c r="FRB136" s="129"/>
      <c r="FRC136" s="129"/>
      <c r="FRD136" s="129"/>
      <c r="FRE136" s="129"/>
      <c r="FRF136" s="129"/>
      <c r="FRG136" s="129"/>
      <c r="FRH136" s="129"/>
      <c r="FRI136" s="129"/>
      <c r="FRJ136" s="129"/>
      <c r="FRK136" s="129"/>
      <c r="FRL136" s="129"/>
      <c r="FRM136" s="129"/>
      <c r="FRN136" s="129"/>
      <c r="FRO136" s="129"/>
      <c r="FRP136" s="129"/>
      <c r="FRQ136" s="129"/>
      <c r="FRR136" s="129"/>
      <c r="FRS136" s="129"/>
      <c r="FRT136" s="129"/>
      <c r="FRU136" s="129"/>
      <c r="FRV136" s="129"/>
      <c r="FRW136" s="129"/>
      <c r="FRX136" s="129"/>
      <c r="FRY136" s="129"/>
      <c r="FRZ136" s="129"/>
      <c r="FSA136" s="129"/>
      <c r="FSB136" s="129"/>
      <c r="FSC136" s="129"/>
      <c r="FSD136" s="129"/>
      <c r="FSE136" s="129"/>
      <c r="FSF136" s="129"/>
      <c r="FSG136" s="129"/>
      <c r="FSH136" s="129"/>
      <c r="FSI136" s="129"/>
      <c r="FSJ136" s="129"/>
      <c r="FSK136" s="129"/>
      <c r="FSL136" s="129"/>
      <c r="FSM136" s="129"/>
      <c r="FSN136" s="129"/>
      <c r="FSO136" s="129"/>
      <c r="FSP136" s="129"/>
      <c r="FSQ136" s="129"/>
      <c r="FSR136" s="129"/>
      <c r="FSS136" s="129"/>
      <c r="FST136" s="129"/>
      <c r="FSU136" s="129"/>
      <c r="FSV136" s="129"/>
      <c r="FSW136" s="129"/>
      <c r="FSX136" s="129"/>
      <c r="FSY136" s="129"/>
      <c r="FSZ136" s="129"/>
      <c r="FTA136" s="129"/>
      <c r="FTB136" s="129"/>
      <c r="FTC136" s="129"/>
      <c r="FTD136" s="129"/>
      <c r="FTE136" s="129"/>
      <c r="FTF136" s="129"/>
      <c r="FTG136" s="129"/>
      <c r="FTH136" s="129"/>
      <c r="FTI136" s="129"/>
      <c r="FTJ136" s="129"/>
      <c r="FTK136" s="129"/>
      <c r="FTL136" s="129"/>
      <c r="FTM136" s="129"/>
      <c r="FTN136" s="129"/>
      <c r="FTO136" s="129"/>
      <c r="FTP136" s="129"/>
      <c r="FTQ136" s="129"/>
      <c r="FTR136" s="129"/>
      <c r="FTS136" s="129"/>
      <c r="FTT136" s="129"/>
      <c r="FTU136" s="129"/>
      <c r="FTV136" s="129"/>
      <c r="FTW136" s="129"/>
      <c r="FTX136" s="129"/>
      <c r="FTY136" s="129"/>
      <c r="FTZ136" s="129"/>
      <c r="FUA136" s="129"/>
      <c r="FUB136" s="129"/>
      <c r="FUC136" s="129"/>
      <c r="FUD136" s="129"/>
      <c r="FUE136" s="129"/>
      <c r="FUF136" s="129"/>
      <c r="FUG136" s="129"/>
      <c r="FUH136" s="129"/>
      <c r="FUI136" s="129"/>
      <c r="FUJ136" s="129"/>
      <c r="FUK136" s="129"/>
      <c r="FUL136" s="129"/>
      <c r="FUM136" s="129"/>
      <c r="FUN136" s="129"/>
      <c r="FUO136" s="129"/>
      <c r="FUP136" s="129"/>
      <c r="FUQ136" s="129"/>
      <c r="FUR136" s="129"/>
      <c r="FUS136" s="129"/>
      <c r="FUT136" s="129"/>
      <c r="FUU136" s="129"/>
      <c r="FUV136" s="129"/>
      <c r="FUW136" s="129"/>
      <c r="FUX136" s="129"/>
      <c r="FUY136" s="129"/>
      <c r="FUZ136" s="129"/>
      <c r="FVA136" s="129"/>
      <c r="FVB136" s="129"/>
      <c r="FVC136" s="129"/>
      <c r="FVD136" s="129"/>
      <c r="FVE136" s="129"/>
      <c r="FVF136" s="129"/>
      <c r="FVG136" s="129"/>
      <c r="FVH136" s="129"/>
      <c r="FVI136" s="129"/>
      <c r="FVJ136" s="129"/>
      <c r="FVK136" s="129"/>
      <c r="FVL136" s="129"/>
      <c r="FVM136" s="129"/>
      <c r="FVN136" s="129"/>
      <c r="FVO136" s="129"/>
      <c r="FVP136" s="129"/>
      <c r="FVQ136" s="129"/>
      <c r="FVR136" s="129"/>
      <c r="FVS136" s="129"/>
      <c r="FVT136" s="129"/>
      <c r="FVU136" s="129"/>
      <c r="FVV136" s="129"/>
      <c r="FVW136" s="129"/>
      <c r="FVX136" s="129"/>
      <c r="FVY136" s="129"/>
      <c r="FVZ136" s="129"/>
      <c r="FWA136" s="129"/>
      <c r="FWB136" s="129"/>
      <c r="FWC136" s="129"/>
      <c r="FWD136" s="129"/>
      <c r="FWE136" s="129"/>
      <c r="FWF136" s="129"/>
      <c r="FWG136" s="129"/>
      <c r="FWH136" s="129"/>
      <c r="FWI136" s="129"/>
      <c r="FWJ136" s="129"/>
      <c r="FWK136" s="129"/>
      <c r="FWL136" s="129"/>
      <c r="FWM136" s="129"/>
      <c r="FWN136" s="129"/>
      <c r="FWO136" s="129"/>
      <c r="FWP136" s="129"/>
      <c r="FWQ136" s="129"/>
      <c r="FWR136" s="129"/>
      <c r="FWS136" s="129"/>
      <c r="FWT136" s="129"/>
      <c r="FWU136" s="129"/>
      <c r="FWV136" s="129"/>
      <c r="FWW136" s="129"/>
      <c r="FWX136" s="129"/>
      <c r="FWY136" s="129"/>
      <c r="FWZ136" s="129"/>
      <c r="FXA136" s="129"/>
      <c r="FXB136" s="129"/>
      <c r="FXC136" s="129"/>
      <c r="FXD136" s="129"/>
      <c r="FXE136" s="129"/>
      <c r="FXF136" s="129"/>
      <c r="FXG136" s="129"/>
      <c r="FXH136" s="129"/>
      <c r="FXI136" s="129"/>
      <c r="FXJ136" s="129"/>
      <c r="FXK136" s="129"/>
      <c r="FXL136" s="129"/>
      <c r="FXM136" s="129"/>
      <c r="FXN136" s="129"/>
      <c r="FXO136" s="129"/>
      <c r="FXP136" s="129"/>
      <c r="FXQ136" s="129"/>
      <c r="FXR136" s="129"/>
      <c r="FXS136" s="129"/>
      <c r="FXT136" s="129"/>
      <c r="FXU136" s="129"/>
      <c r="FXV136" s="129"/>
      <c r="FXW136" s="129"/>
      <c r="FXX136" s="129"/>
      <c r="FXY136" s="129"/>
      <c r="FXZ136" s="129"/>
      <c r="FYA136" s="129"/>
      <c r="FYB136" s="129"/>
      <c r="FYC136" s="129"/>
      <c r="FYD136" s="129"/>
      <c r="FYE136" s="129"/>
      <c r="FYF136" s="129"/>
      <c r="FYG136" s="129"/>
      <c r="FYH136" s="129"/>
      <c r="FYI136" s="129"/>
      <c r="FYJ136" s="129"/>
      <c r="FYK136" s="129"/>
      <c r="FYL136" s="129"/>
      <c r="FYM136" s="129"/>
      <c r="FYN136" s="129"/>
      <c r="FYO136" s="129"/>
      <c r="FYP136" s="129"/>
      <c r="FYQ136" s="129"/>
      <c r="FYR136" s="129"/>
      <c r="FYS136" s="129"/>
      <c r="FYT136" s="129"/>
      <c r="FYU136" s="129"/>
      <c r="FYV136" s="129"/>
      <c r="FYW136" s="129"/>
      <c r="FYX136" s="129"/>
      <c r="FYY136" s="129"/>
      <c r="FYZ136" s="129"/>
      <c r="FZA136" s="129"/>
      <c r="FZB136" s="129"/>
      <c r="FZC136" s="129"/>
      <c r="FZD136" s="129"/>
      <c r="FZE136" s="129"/>
      <c r="FZF136" s="129"/>
      <c r="FZG136" s="129"/>
      <c r="FZH136" s="129"/>
      <c r="FZI136" s="129"/>
      <c r="FZJ136" s="129"/>
      <c r="FZK136" s="129"/>
      <c r="FZL136" s="129"/>
      <c r="FZM136" s="129"/>
      <c r="FZN136" s="129"/>
      <c r="FZO136" s="129"/>
      <c r="FZP136" s="129"/>
      <c r="FZQ136" s="129"/>
      <c r="FZR136" s="129"/>
      <c r="FZS136" s="129"/>
      <c r="FZT136" s="129"/>
      <c r="FZU136" s="129"/>
      <c r="FZV136" s="129"/>
      <c r="FZW136" s="129"/>
      <c r="FZX136" s="129"/>
      <c r="FZY136" s="129"/>
      <c r="FZZ136" s="129"/>
      <c r="GAA136" s="129"/>
      <c r="GAB136" s="129"/>
      <c r="GAC136" s="129"/>
      <c r="GAD136" s="129"/>
      <c r="GAE136" s="129"/>
      <c r="GAF136" s="129"/>
      <c r="GAG136" s="129"/>
      <c r="GAH136" s="129"/>
      <c r="GAI136" s="129"/>
      <c r="GAJ136" s="129"/>
      <c r="GAK136" s="129"/>
      <c r="GAL136" s="129"/>
      <c r="GAM136" s="129"/>
      <c r="GAN136" s="129"/>
      <c r="GAO136" s="129"/>
      <c r="GAP136" s="129"/>
      <c r="GAQ136" s="129"/>
      <c r="GAR136" s="129"/>
      <c r="GAS136" s="129"/>
      <c r="GAT136" s="129"/>
      <c r="GAU136" s="129"/>
      <c r="GAV136" s="129"/>
      <c r="GAW136" s="129"/>
      <c r="GAX136" s="129"/>
      <c r="GAY136" s="129"/>
      <c r="GAZ136" s="129"/>
      <c r="GBA136" s="129"/>
      <c r="GBB136" s="129"/>
      <c r="GBC136" s="129"/>
      <c r="GBD136" s="129"/>
      <c r="GBE136" s="129"/>
      <c r="GBF136" s="129"/>
      <c r="GBG136" s="129"/>
      <c r="GBH136" s="129"/>
      <c r="GBI136" s="129"/>
      <c r="GBJ136" s="129"/>
      <c r="GBK136" s="129"/>
      <c r="GBL136" s="129"/>
      <c r="GBM136" s="129"/>
      <c r="GBN136" s="129"/>
      <c r="GBO136" s="129"/>
      <c r="GBP136" s="129"/>
      <c r="GBQ136" s="129"/>
      <c r="GBR136" s="129"/>
      <c r="GBS136" s="129"/>
      <c r="GBT136" s="129"/>
      <c r="GBU136" s="129"/>
      <c r="GBV136" s="129"/>
      <c r="GBW136" s="129"/>
      <c r="GBX136" s="129"/>
      <c r="GBY136" s="129"/>
      <c r="GBZ136" s="129"/>
      <c r="GCA136" s="129"/>
      <c r="GCB136" s="129"/>
      <c r="GCC136" s="129"/>
      <c r="GCD136" s="129"/>
      <c r="GCE136" s="129"/>
      <c r="GCF136" s="129"/>
      <c r="GCG136" s="129"/>
      <c r="GCH136" s="129"/>
      <c r="GCI136" s="129"/>
      <c r="GCJ136" s="129"/>
      <c r="GCK136" s="129"/>
      <c r="GCL136" s="129"/>
      <c r="GCM136" s="129"/>
      <c r="GCN136" s="129"/>
      <c r="GCO136" s="129"/>
      <c r="GCP136" s="129"/>
      <c r="GCQ136" s="129"/>
      <c r="GCR136" s="129"/>
      <c r="GCS136" s="129"/>
      <c r="GCT136" s="129"/>
      <c r="GCU136" s="129"/>
      <c r="GCV136" s="129"/>
      <c r="GCW136" s="129"/>
      <c r="GCX136" s="129"/>
      <c r="GCY136" s="129"/>
      <c r="GCZ136" s="129"/>
      <c r="GDA136" s="129"/>
      <c r="GDB136" s="129"/>
      <c r="GDC136" s="129"/>
      <c r="GDD136" s="129"/>
      <c r="GDE136" s="129"/>
      <c r="GDF136" s="129"/>
      <c r="GDG136" s="129"/>
      <c r="GDH136" s="129"/>
      <c r="GDI136" s="129"/>
      <c r="GDJ136" s="129"/>
      <c r="GDK136" s="129"/>
      <c r="GDL136" s="129"/>
      <c r="GDM136" s="129"/>
      <c r="GDN136" s="129"/>
      <c r="GDO136" s="129"/>
      <c r="GDP136" s="129"/>
      <c r="GDQ136" s="129"/>
      <c r="GDR136" s="129"/>
      <c r="GDS136" s="129"/>
      <c r="GDT136" s="129"/>
      <c r="GDU136" s="129"/>
      <c r="GDV136" s="129"/>
      <c r="GDW136" s="129"/>
      <c r="GDX136" s="129"/>
      <c r="GDY136" s="129"/>
      <c r="GDZ136" s="129"/>
      <c r="GEA136" s="129"/>
      <c r="GEB136" s="129"/>
      <c r="GEC136" s="129"/>
      <c r="GED136" s="129"/>
      <c r="GEE136" s="129"/>
      <c r="GEF136" s="129"/>
      <c r="GEG136" s="129"/>
      <c r="GEH136" s="129"/>
      <c r="GEI136" s="129"/>
      <c r="GEJ136" s="129"/>
      <c r="GEK136" s="129"/>
      <c r="GEL136" s="129"/>
      <c r="GEM136" s="129"/>
      <c r="GEN136" s="129"/>
      <c r="GEO136" s="129"/>
      <c r="GEP136" s="129"/>
      <c r="GEQ136" s="129"/>
      <c r="GER136" s="129"/>
      <c r="GES136" s="129"/>
      <c r="GET136" s="129"/>
      <c r="GEU136" s="129"/>
      <c r="GEV136" s="129"/>
      <c r="GEW136" s="129"/>
      <c r="GEX136" s="129"/>
      <c r="GEY136" s="129"/>
      <c r="GEZ136" s="129"/>
      <c r="GFA136" s="129"/>
      <c r="GFB136" s="129"/>
      <c r="GFC136" s="129"/>
      <c r="GFD136" s="129"/>
      <c r="GFE136" s="129"/>
      <c r="GFF136" s="129"/>
      <c r="GFG136" s="129"/>
      <c r="GFH136" s="129"/>
      <c r="GFI136" s="129"/>
      <c r="GFJ136" s="129"/>
      <c r="GFK136" s="129"/>
      <c r="GFL136" s="129"/>
      <c r="GFM136" s="129"/>
      <c r="GFN136" s="129"/>
      <c r="GFO136" s="129"/>
      <c r="GFP136" s="129"/>
      <c r="GFQ136" s="129"/>
      <c r="GFR136" s="129"/>
      <c r="GFS136" s="129"/>
      <c r="GFT136" s="129"/>
      <c r="GFU136" s="129"/>
      <c r="GFV136" s="129"/>
      <c r="GFW136" s="129"/>
      <c r="GFX136" s="129"/>
      <c r="GFY136" s="129"/>
      <c r="GFZ136" s="129"/>
      <c r="GGA136" s="129"/>
      <c r="GGB136" s="129"/>
      <c r="GGC136" s="129"/>
      <c r="GGD136" s="129"/>
      <c r="GGE136" s="129"/>
      <c r="GGF136" s="129"/>
      <c r="GGG136" s="129"/>
      <c r="GGH136" s="129"/>
      <c r="GGI136" s="129"/>
      <c r="GGJ136" s="129"/>
      <c r="GGK136" s="129"/>
      <c r="GGL136" s="129"/>
      <c r="GGM136" s="129"/>
      <c r="GGN136" s="129"/>
      <c r="GGO136" s="129"/>
      <c r="GGP136" s="129"/>
      <c r="GGQ136" s="129"/>
      <c r="GGR136" s="129"/>
      <c r="GGS136" s="129"/>
      <c r="GGT136" s="129"/>
      <c r="GGU136" s="129"/>
      <c r="GGV136" s="129"/>
      <c r="GGW136" s="129"/>
      <c r="GGX136" s="129"/>
      <c r="GGY136" s="129"/>
      <c r="GGZ136" s="129"/>
      <c r="GHA136" s="129"/>
      <c r="GHB136" s="129"/>
      <c r="GHC136" s="129"/>
      <c r="GHD136" s="129"/>
      <c r="GHE136" s="129"/>
      <c r="GHF136" s="129"/>
      <c r="GHG136" s="129"/>
      <c r="GHH136" s="129"/>
      <c r="GHI136" s="129"/>
      <c r="GHJ136" s="129"/>
      <c r="GHK136" s="129"/>
      <c r="GHL136" s="129"/>
      <c r="GHM136" s="129"/>
      <c r="GHN136" s="129"/>
      <c r="GHO136" s="129"/>
      <c r="GHP136" s="129"/>
      <c r="GHQ136" s="129"/>
      <c r="GHR136" s="129"/>
      <c r="GHS136" s="129"/>
      <c r="GHT136" s="129"/>
      <c r="GHU136" s="129"/>
      <c r="GHV136" s="129"/>
      <c r="GHW136" s="129"/>
      <c r="GHX136" s="129"/>
      <c r="GHY136" s="129"/>
      <c r="GHZ136" s="129"/>
      <c r="GIA136" s="129"/>
      <c r="GIB136" s="129"/>
      <c r="GIC136" s="129"/>
      <c r="GID136" s="129"/>
      <c r="GIE136" s="129"/>
      <c r="GIF136" s="129"/>
      <c r="GIG136" s="129"/>
      <c r="GIH136" s="129"/>
      <c r="GII136" s="129"/>
      <c r="GIJ136" s="129"/>
      <c r="GIK136" s="129"/>
      <c r="GIL136" s="129"/>
      <c r="GIM136" s="129"/>
      <c r="GIN136" s="129"/>
      <c r="GIO136" s="129"/>
      <c r="GIP136" s="129"/>
      <c r="GIQ136" s="129"/>
      <c r="GIR136" s="129"/>
      <c r="GIS136" s="129"/>
      <c r="GIT136" s="129"/>
      <c r="GIU136" s="129"/>
      <c r="GIV136" s="129"/>
      <c r="GIW136" s="129"/>
      <c r="GIX136" s="129"/>
      <c r="GIY136" s="129"/>
      <c r="GIZ136" s="129"/>
      <c r="GJA136" s="129"/>
      <c r="GJB136" s="129"/>
      <c r="GJC136" s="129"/>
      <c r="GJD136" s="129"/>
      <c r="GJE136" s="129"/>
      <c r="GJF136" s="129"/>
      <c r="GJG136" s="129"/>
      <c r="GJH136" s="129"/>
      <c r="GJI136" s="129"/>
      <c r="GJJ136" s="129"/>
      <c r="GJK136" s="129"/>
      <c r="GJL136" s="129"/>
      <c r="GJM136" s="129"/>
      <c r="GJN136" s="129"/>
      <c r="GJO136" s="129"/>
      <c r="GJP136" s="129"/>
      <c r="GJQ136" s="129"/>
      <c r="GJR136" s="129"/>
      <c r="GJS136" s="129"/>
      <c r="GJT136" s="129"/>
      <c r="GJU136" s="129"/>
      <c r="GJV136" s="129"/>
      <c r="GJW136" s="129"/>
      <c r="GJX136" s="129"/>
      <c r="GJY136" s="129"/>
      <c r="GJZ136" s="129"/>
      <c r="GKA136" s="129"/>
      <c r="GKB136" s="129"/>
      <c r="GKC136" s="129"/>
      <c r="GKD136" s="129"/>
      <c r="GKE136" s="129"/>
      <c r="GKF136" s="129"/>
      <c r="GKG136" s="129"/>
      <c r="GKH136" s="129"/>
      <c r="GKI136" s="129"/>
      <c r="GKJ136" s="129"/>
      <c r="GKK136" s="129"/>
      <c r="GKL136" s="129"/>
      <c r="GKM136" s="129"/>
      <c r="GKN136" s="129"/>
      <c r="GKO136" s="129"/>
      <c r="GKP136" s="129"/>
      <c r="GKQ136" s="129"/>
      <c r="GKR136" s="129"/>
      <c r="GKS136" s="129"/>
      <c r="GKT136" s="129"/>
      <c r="GKU136" s="129"/>
      <c r="GKV136" s="129"/>
      <c r="GKW136" s="129"/>
      <c r="GKX136" s="129"/>
      <c r="GKY136" s="129"/>
      <c r="GKZ136" s="129"/>
      <c r="GLA136" s="129"/>
      <c r="GLB136" s="129"/>
      <c r="GLC136" s="129"/>
      <c r="GLD136" s="129"/>
      <c r="GLE136" s="129"/>
      <c r="GLF136" s="129"/>
      <c r="GLG136" s="129"/>
      <c r="GLH136" s="129"/>
      <c r="GLI136" s="129"/>
      <c r="GLJ136" s="129"/>
      <c r="GLK136" s="129"/>
      <c r="GLL136" s="129"/>
      <c r="GLM136" s="129"/>
      <c r="GLN136" s="129"/>
      <c r="GLO136" s="129"/>
      <c r="GLP136" s="129"/>
      <c r="GLQ136" s="129"/>
      <c r="GLR136" s="129"/>
      <c r="GLS136" s="129"/>
      <c r="GLT136" s="129"/>
      <c r="GLU136" s="129"/>
      <c r="GLV136" s="129"/>
      <c r="GLW136" s="129"/>
      <c r="GLX136" s="129"/>
      <c r="GLY136" s="129"/>
      <c r="GLZ136" s="129"/>
      <c r="GMA136" s="129"/>
      <c r="GMB136" s="129"/>
      <c r="GMC136" s="129"/>
      <c r="GMD136" s="129"/>
      <c r="GME136" s="129"/>
      <c r="GMF136" s="129"/>
      <c r="GMG136" s="129"/>
      <c r="GMH136" s="129"/>
      <c r="GMI136" s="129"/>
      <c r="GMJ136" s="129"/>
      <c r="GMK136" s="129"/>
      <c r="GML136" s="129"/>
      <c r="GMM136" s="129"/>
      <c r="GMN136" s="129"/>
      <c r="GMO136" s="129"/>
      <c r="GMP136" s="129"/>
      <c r="GMQ136" s="129"/>
      <c r="GMR136" s="129"/>
      <c r="GMS136" s="129"/>
      <c r="GMT136" s="129"/>
      <c r="GMU136" s="129"/>
      <c r="GMV136" s="129"/>
      <c r="GMW136" s="129"/>
      <c r="GMX136" s="129"/>
      <c r="GMY136" s="129"/>
      <c r="GMZ136" s="129"/>
      <c r="GNA136" s="129"/>
      <c r="GNB136" s="129"/>
      <c r="GNC136" s="129"/>
      <c r="GND136" s="129"/>
      <c r="GNE136" s="129"/>
      <c r="GNF136" s="129"/>
      <c r="GNG136" s="129"/>
      <c r="GNH136" s="129"/>
      <c r="GNI136" s="129"/>
      <c r="GNJ136" s="129"/>
      <c r="GNK136" s="129"/>
      <c r="GNL136" s="129"/>
      <c r="GNM136" s="129"/>
      <c r="GNN136" s="129"/>
      <c r="GNO136" s="129"/>
      <c r="GNP136" s="129"/>
      <c r="GNQ136" s="129"/>
      <c r="GNR136" s="129"/>
      <c r="GNS136" s="129"/>
      <c r="GNT136" s="129"/>
      <c r="GNU136" s="129"/>
      <c r="GNV136" s="129"/>
      <c r="GNW136" s="129"/>
      <c r="GNX136" s="129"/>
      <c r="GNY136" s="129"/>
      <c r="GNZ136" s="129"/>
      <c r="GOA136" s="129"/>
      <c r="GOB136" s="129"/>
      <c r="GOC136" s="129"/>
      <c r="GOD136" s="129"/>
      <c r="GOE136" s="129"/>
      <c r="GOF136" s="129"/>
      <c r="GOG136" s="129"/>
      <c r="GOH136" s="129"/>
      <c r="GOI136" s="129"/>
      <c r="GOJ136" s="129"/>
      <c r="GOK136" s="129"/>
      <c r="GOL136" s="129"/>
      <c r="GOM136" s="129"/>
      <c r="GON136" s="129"/>
      <c r="GOO136" s="129"/>
      <c r="GOP136" s="129"/>
      <c r="GOQ136" s="129"/>
      <c r="GOR136" s="129"/>
      <c r="GOS136" s="129"/>
      <c r="GOT136" s="129"/>
      <c r="GOU136" s="129"/>
      <c r="GOV136" s="129"/>
      <c r="GOW136" s="129"/>
      <c r="GOX136" s="129"/>
      <c r="GOY136" s="129"/>
      <c r="GOZ136" s="129"/>
      <c r="GPA136" s="129"/>
      <c r="GPB136" s="129"/>
      <c r="GPC136" s="129"/>
      <c r="GPD136" s="129"/>
      <c r="GPE136" s="129"/>
      <c r="GPF136" s="129"/>
      <c r="GPG136" s="129"/>
      <c r="GPH136" s="129"/>
      <c r="GPI136" s="129"/>
      <c r="GPJ136" s="129"/>
      <c r="GPK136" s="129"/>
      <c r="GPL136" s="129"/>
      <c r="GPM136" s="129"/>
      <c r="GPN136" s="129"/>
      <c r="GPO136" s="129"/>
      <c r="GPP136" s="129"/>
      <c r="GPQ136" s="129"/>
      <c r="GPR136" s="129"/>
      <c r="GPS136" s="129"/>
      <c r="GPT136" s="129"/>
      <c r="GPU136" s="129"/>
      <c r="GPV136" s="129"/>
      <c r="GPW136" s="129"/>
      <c r="GPX136" s="129"/>
      <c r="GPY136" s="129"/>
      <c r="GPZ136" s="129"/>
      <c r="GQA136" s="129"/>
      <c r="GQB136" s="129"/>
      <c r="GQC136" s="129"/>
      <c r="GQD136" s="129"/>
      <c r="GQE136" s="129"/>
      <c r="GQF136" s="129"/>
      <c r="GQG136" s="129"/>
      <c r="GQH136" s="129"/>
      <c r="GQI136" s="129"/>
      <c r="GQJ136" s="129"/>
      <c r="GQK136" s="129"/>
      <c r="GQL136" s="129"/>
      <c r="GQM136" s="129"/>
      <c r="GQN136" s="129"/>
      <c r="GQO136" s="129"/>
      <c r="GQP136" s="129"/>
      <c r="GQQ136" s="129"/>
      <c r="GQR136" s="129"/>
      <c r="GQS136" s="129"/>
      <c r="GQT136" s="129"/>
      <c r="GQU136" s="129"/>
      <c r="GQV136" s="129"/>
      <c r="GQW136" s="129"/>
      <c r="GQX136" s="129"/>
      <c r="GQY136" s="129"/>
      <c r="GQZ136" s="129"/>
      <c r="GRA136" s="129"/>
      <c r="GRB136" s="129"/>
      <c r="GRC136" s="129"/>
      <c r="GRD136" s="129"/>
      <c r="GRE136" s="129"/>
      <c r="GRF136" s="129"/>
      <c r="GRG136" s="129"/>
      <c r="GRH136" s="129"/>
      <c r="GRI136" s="129"/>
      <c r="GRJ136" s="129"/>
      <c r="GRK136" s="129"/>
      <c r="GRL136" s="129"/>
      <c r="GRM136" s="129"/>
      <c r="GRN136" s="129"/>
      <c r="GRO136" s="129"/>
      <c r="GRP136" s="129"/>
      <c r="GRQ136" s="129"/>
      <c r="GRR136" s="129"/>
      <c r="GRS136" s="129"/>
      <c r="GRT136" s="129"/>
      <c r="GRU136" s="129"/>
      <c r="GRV136" s="129"/>
      <c r="GRW136" s="129"/>
      <c r="GRX136" s="129"/>
      <c r="GRY136" s="129"/>
      <c r="GRZ136" s="129"/>
      <c r="GSA136" s="129"/>
      <c r="GSB136" s="129"/>
      <c r="GSC136" s="129"/>
      <c r="GSD136" s="129"/>
      <c r="GSE136" s="129"/>
      <c r="GSF136" s="129"/>
      <c r="GSG136" s="129"/>
      <c r="GSH136" s="129"/>
      <c r="GSI136" s="129"/>
      <c r="GSJ136" s="129"/>
      <c r="GSK136" s="129"/>
      <c r="GSL136" s="129"/>
      <c r="GSM136" s="129"/>
      <c r="GSN136" s="129"/>
      <c r="GSO136" s="129"/>
      <c r="GSP136" s="129"/>
      <c r="GSQ136" s="129"/>
      <c r="GSR136" s="129"/>
      <c r="GSS136" s="129"/>
      <c r="GST136" s="129"/>
      <c r="GSU136" s="129"/>
      <c r="GSV136" s="129"/>
      <c r="GSW136" s="129"/>
      <c r="GSX136" s="129"/>
      <c r="GSY136" s="129"/>
      <c r="GSZ136" s="129"/>
      <c r="GTA136" s="129"/>
      <c r="GTB136" s="129"/>
      <c r="GTC136" s="129"/>
      <c r="GTD136" s="129"/>
      <c r="GTE136" s="129"/>
      <c r="GTF136" s="129"/>
      <c r="GTG136" s="129"/>
      <c r="GTH136" s="129"/>
      <c r="GTI136" s="129"/>
      <c r="GTJ136" s="129"/>
      <c r="GTK136" s="129"/>
      <c r="GTL136" s="129"/>
      <c r="GTM136" s="129"/>
      <c r="GTN136" s="129"/>
      <c r="GTO136" s="129"/>
      <c r="GTP136" s="129"/>
      <c r="GTQ136" s="129"/>
      <c r="GTR136" s="129"/>
      <c r="GTS136" s="129"/>
      <c r="GTT136" s="129"/>
      <c r="GTU136" s="129"/>
      <c r="GTV136" s="129"/>
      <c r="GTW136" s="129"/>
      <c r="GTX136" s="129"/>
      <c r="GTY136" s="129"/>
      <c r="GTZ136" s="129"/>
      <c r="GUA136" s="129"/>
      <c r="GUB136" s="129"/>
      <c r="GUC136" s="129"/>
      <c r="GUD136" s="129"/>
      <c r="GUE136" s="129"/>
      <c r="GUF136" s="129"/>
      <c r="GUG136" s="129"/>
      <c r="GUH136" s="129"/>
      <c r="GUI136" s="129"/>
      <c r="GUJ136" s="129"/>
      <c r="GUK136" s="129"/>
      <c r="GUL136" s="129"/>
      <c r="GUM136" s="129"/>
      <c r="GUN136" s="129"/>
      <c r="GUO136" s="129"/>
      <c r="GUP136" s="129"/>
      <c r="GUQ136" s="129"/>
      <c r="GUR136" s="129"/>
      <c r="GUS136" s="129"/>
      <c r="GUT136" s="129"/>
      <c r="GUU136" s="129"/>
      <c r="GUV136" s="129"/>
      <c r="GUW136" s="129"/>
      <c r="GUX136" s="129"/>
      <c r="GUY136" s="129"/>
      <c r="GUZ136" s="129"/>
      <c r="GVA136" s="129"/>
      <c r="GVB136" s="129"/>
      <c r="GVC136" s="129"/>
      <c r="GVD136" s="129"/>
      <c r="GVE136" s="129"/>
      <c r="GVF136" s="129"/>
      <c r="GVG136" s="129"/>
      <c r="GVH136" s="129"/>
      <c r="GVI136" s="129"/>
      <c r="GVJ136" s="129"/>
      <c r="GVK136" s="129"/>
      <c r="GVL136" s="129"/>
      <c r="GVM136" s="129"/>
      <c r="GVN136" s="129"/>
      <c r="GVO136" s="129"/>
      <c r="GVP136" s="129"/>
      <c r="GVQ136" s="129"/>
      <c r="GVR136" s="129"/>
      <c r="GVS136" s="129"/>
      <c r="GVT136" s="129"/>
      <c r="GVU136" s="129"/>
      <c r="GVV136" s="129"/>
      <c r="GVW136" s="129"/>
      <c r="GVX136" s="129"/>
      <c r="GVY136" s="129"/>
      <c r="GVZ136" s="129"/>
      <c r="GWA136" s="129"/>
      <c r="GWB136" s="129"/>
      <c r="GWC136" s="129"/>
      <c r="GWD136" s="129"/>
      <c r="GWE136" s="129"/>
      <c r="GWF136" s="129"/>
      <c r="GWG136" s="129"/>
      <c r="GWH136" s="129"/>
      <c r="GWI136" s="129"/>
      <c r="GWJ136" s="129"/>
      <c r="GWK136" s="129"/>
      <c r="GWL136" s="129"/>
      <c r="GWM136" s="129"/>
      <c r="GWN136" s="129"/>
      <c r="GWO136" s="129"/>
      <c r="GWP136" s="129"/>
      <c r="GWQ136" s="129"/>
      <c r="GWR136" s="129"/>
      <c r="GWS136" s="129"/>
      <c r="GWT136" s="129"/>
      <c r="GWU136" s="129"/>
      <c r="GWV136" s="129"/>
      <c r="GWW136" s="129"/>
      <c r="GWX136" s="129"/>
      <c r="GWY136" s="129"/>
      <c r="GWZ136" s="129"/>
      <c r="GXA136" s="129"/>
      <c r="GXB136" s="129"/>
      <c r="GXC136" s="129"/>
      <c r="GXD136" s="129"/>
      <c r="GXE136" s="129"/>
      <c r="GXF136" s="129"/>
      <c r="GXG136" s="129"/>
      <c r="GXH136" s="129"/>
      <c r="GXI136" s="129"/>
      <c r="GXJ136" s="129"/>
      <c r="GXK136" s="129"/>
      <c r="GXL136" s="129"/>
      <c r="GXM136" s="129"/>
      <c r="GXN136" s="129"/>
      <c r="GXO136" s="129"/>
      <c r="GXP136" s="129"/>
      <c r="GXQ136" s="129"/>
      <c r="GXR136" s="129"/>
      <c r="GXS136" s="129"/>
      <c r="GXT136" s="129"/>
      <c r="GXU136" s="129"/>
      <c r="GXV136" s="129"/>
      <c r="GXW136" s="129"/>
      <c r="GXX136" s="129"/>
      <c r="GXY136" s="129"/>
      <c r="GXZ136" s="129"/>
      <c r="GYA136" s="129"/>
      <c r="GYB136" s="129"/>
      <c r="GYC136" s="129"/>
      <c r="GYD136" s="129"/>
      <c r="GYE136" s="129"/>
      <c r="GYF136" s="129"/>
      <c r="GYG136" s="129"/>
      <c r="GYH136" s="129"/>
      <c r="GYI136" s="129"/>
      <c r="GYJ136" s="129"/>
      <c r="GYK136" s="129"/>
      <c r="GYL136" s="129"/>
      <c r="GYM136" s="129"/>
      <c r="GYN136" s="129"/>
      <c r="GYO136" s="129"/>
      <c r="GYP136" s="129"/>
      <c r="GYQ136" s="129"/>
      <c r="GYR136" s="129"/>
      <c r="GYS136" s="129"/>
      <c r="GYT136" s="129"/>
      <c r="GYU136" s="129"/>
      <c r="GYV136" s="129"/>
      <c r="GYW136" s="129"/>
      <c r="GYX136" s="129"/>
      <c r="GYY136" s="129"/>
      <c r="GYZ136" s="129"/>
      <c r="GZA136" s="129"/>
      <c r="GZB136" s="129"/>
      <c r="GZC136" s="129"/>
      <c r="GZD136" s="129"/>
      <c r="GZE136" s="129"/>
      <c r="GZF136" s="129"/>
      <c r="GZG136" s="129"/>
      <c r="GZH136" s="129"/>
      <c r="GZI136" s="129"/>
      <c r="GZJ136" s="129"/>
      <c r="GZK136" s="129"/>
      <c r="GZL136" s="129"/>
      <c r="GZM136" s="129"/>
      <c r="GZN136" s="129"/>
      <c r="GZO136" s="129"/>
      <c r="GZP136" s="129"/>
      <c r="GZQ136" s="129"/>
      <c r="GZR136" s="129"/>
      <c r="GZS136" s="129"/>
      <c r="GZT136" s="129"/>
      <c r="GZU136" s="129"/>
      <c r="GZV136" s="129"/>
      <c r="GZW136" s="129"/>
      <c r="GZX136" s="129"/>
      <c r="GZY136" s="129"/>
      <c r="GZZ136" s="129"/>
      <c r="HAA136" s="129"/>
      <c r="HAB136" s="129"/>
      <c r="HAC136" s="129"/>
      <c r="HAD136" s="129"/>
      <c r="HAE136" s="129"/>
      <c r="HAF136" s="129"/>
      <c r="HAG136" s="129"/>
      <c r="HAH136" s="129"/>
      <c r="HAI136" s="129"/>
      <c r="HAJ136" s="129"/>
      <c r="HAK136" s="129"/>
      <c r="HAL136" s="129"/>
      <c r="HAM136" s="129"/>
      <c r="HAN136" s="129"/>
      <c r="HAO136" s="129"/>
      <c r="HAP136" s="129"/>
      <c r="HAQ136" s="129"/>
      <c r="HAR136" s="129"/>
      <c r="HAS136" s="129"/>
      <c r="HAT136" s="129"/>
      <c r="HAU136" s="129"/>
      <c r="HAV136" s="129"/>
      <c r="HAW136" s="129"/>
      <c r="HAX136" s="129"/>
      <c r="HAY136" s="129"/>
      <c r="HAZ136" s="129"/>
      <c r="HBA136" s="129"/>
      <c r="HBB136" s="129"/>
      <c r="HBC136" s="129"/>
      <c r="HBD136" s="129"/>
      <c r="HBE136" s="129"/>
      <c r="HBF136" s="129"/>
      <c r="HBG136" s="129"/>
      <c r="HBH136" s="129"/>
      <c r="HBI136" s="129"/>
      <c r="HBJ136" s="129"/>
      <c r="HBK136" s="129"/>
      <c r="HBL136" s="129"/>
      <c r="HBM136" s="129"/>
      <c r="HBN136" s="129"/>
      <c r="HBO136" s="129"/>
      <c r="HBP136" s="129"/>
      <c r="HBQ136" s="129"/>
      <c r="HBR136" s="129"/>
      <c r="HBS136" s="129"/>
      <c r="HBT136" s="129"/>
      <c r="HBU136" s="129"/>
      <c r="HBV136" s="129"/>
      <c r="HBW136" s="129"/>
      <c r="HBX136" s="129"/>
      <c r="HBY136" s="129"/>
      <c r="HBZ136" s="129"/>
      <c r="HCA136" s="129"/>
      <c r="HCB136" s="129"/>
      <c r="HCC136" s="129"/>
      <c r="HCD136" s="129"/>
      <c r="HCE136" s="129"/>
      <c r="HCF136" s="129"/>
      <c r="HCG136" s="129"/>
      <c r="HCH136" s="129"/>
      <c r="HCI136" s="129"/>
      <c r="HCJ136" s="129"/>
      <c r="HCK136" s="129"/>
      <c r="HCL136" s="129"/>
      <c r="HCM136" s="129"/>
      <c r="HCN136" s="129"/>
      <c r="HCO136" s="129"/>
      <c r="HCP136" s="129"/>
      <c r="HCQ136" s="129"/>
      <c r="HCR136" s="129"/>
      <c r="HCS136" s="129"/>
      <c r="HCT136" s="129"/>
      <c r="HCU136" s="129"/>
      <c r="HCV136" s="129"/>
      <c r="HCW136" s="129"/>
      <c r="HCX136" s="129"/>
      <c r="HCY136" s="129"/>
      <c r="HCZ136" s="129"/>
      <c r="HDA136" s="129"/>
      <c r="HDB136" s="129"/>
      <c r="HDC136" s="129"/>
      <c r="HDD136" s="129"/>
      <c r="HDE136" s="129"/>
      <c r="HDF136" s="129"/>
      <c r="HDG136" s="129"/>
      <c r="HDH136" s="129"/>
      <c r="HDI136" s="129"/>
      <c r="HDJ136" s="129"/>
      <c r="HDK136" s="129"/>
      <c r="HDL136" s="129"/>
      <c r="HDM136" s="129"/>
      <c r="HDN136" s="129"/>
      <c r="HDO136" s="129"/>
      <c r="HDP136" s="129"/>
      <c r="HDQ136" s="129"/>
      <c r="HDR136" s="129"/>
      <c r="HDS136" s="129"/>
      <c r="HDT136" s="129"/>
      <c r="HDU136" s="129"/>
      <c r="HDV136" s="129"/>
      <c r="HDW136" s="129"/>
      <c r="HDX136" s="129"/>
      <c r="HDY136" s="129"/>
      <c r="HDZ136" s="129"/>
      <c r="HEA136" s="129"/>
      <c r="HEB136" s="129"/>
      <c r="HEC136" s="129"/>
      <c r="HED136" s="129"/>
      <c r="HEE136" s="129"/>
      <c r="HEF136" s="129"/>
      <c r="HEG136" s="129"/>
      <c r="HEH136" s="129"/>
      <c r="HEI136" s="129"/>
      <c r="HEJ136" s="129"/>
      <c r="HEK136" s="129"/>
      <c r="HEL136" s="129"/>
      <c r="HEM136" s="129"/>
      <c r="HEN136" s="129"/>
      <c r="HEO136" s="129"/>
      <c r="HEP136" s="129"/>
      <c r="HEQ136" s="129"/>
      <c r="HER136" s="129"/>
      <c r="HES136" s="129"/>
      <c r="HET136" s="129"/>
      <c r="HEU136" s="129"/>
      <c r="HEV136" s="129"/>
      <c r="HEW136" s="129"/>
      <c r="HEX136" s="129"/>
      <c r="HEY136" s="129"/>
      <c r="HEZ136" s="129"/>
      <c r="HFA136" s="129"/>
      <c r="HFB136" s="129"/>
      <c r="HFC136" s="129"/>
      <c r="HFD136" s="129"/>
      <c r="HFE136" s="129"/>
      <c r="HFF136" s="129"/>
      <c r="HFG136" s="129"/>
      <c r="HFH136" s="129"/>
      <c r="HFI136" s="129"/>
      <c r="HFJ136" s="129"/>
      <c r="HFK136" s="129"/>
      <c r="HFL136" s="129"/>
      <c r="HFM136" s="129"/>
      <c r="HFN136" s="129"/>
      <c r="HFO136" s="129"/>
      <c r="HFP136" s="129"/>
      <c r="HFQ136" s="129"/>
      <c r="HFR136" s="129"/>
      <c r="HFS136" s="129"/>
      <c r="HFT136" s="129"/>
      <c r="HFU136" s="129"/>
      <c r="HFV136" s="129"/>
      <c r="HFW136" s="129"/>
      <c r="HFX136" s="129"/>
      <c r="HFY136" s="129"/>
      <c r="HFZ136" s="129"/>
      <c r="HGA136" s="129"/>
      <c r="HGB136" s="129"/>
      <c r="HGC136" s="129"/>
      <c r="HGD136" s="129"/>
      <c r="HGE136" s="129"/>
      <c r="HGF136" s="129"/>
      <c r="HGG136" s="129"/>
      <c r="HGH136" s="129"/>
      <c r="HGI136" s="129"/>
      <c r="HGJ136" s="129"/>
      <c r="HGK136" s="129"/>
      <c r="HGL136" s="129"/>
      <c r="HGM136" s="129"/>
      <c r="HGN136" s="129"/>
      <c r="HGO136" s="129"/>
      <c r="HGP136" s="129"/>
      <c r="HGQ136" s="129"/>
      <c r="HGR136" s="129"/>
      <c r="HGS136" s="129"/>
      <c r="HGT136" s="129"/>
      <c r="HGU136" s="129"/>
      <c r="HGV136" s="129"/>
      <c r="HGW136" s="129"/>
      <c r="HGX136" s="129"/>
      <c r="HGY136" s="129"/>
      <c r="HGZ136" s="129"/>
      <c r="HHA136" s="129"/>
      <c r="HHB136" s="129"/>
      <c r="HHC136" s="129"/>
      <c r="HHD136" s="129"/>
      <c r="HHE136" s="129"/>
      <c r="HHF136" s="129"/>
      <c r="HHG136" s="129"/>
      <c r="HHH136" s="129"/>
      <c r="HHI136" s="129"/>
      <c r="HHJ136" s="129"/>
      <c r="HHK136" s="129"/>
      <c r="HHL136" s="129"/>
      <c r="HHM136" s="129"/>
      <c r="HHN136" s="129"/>
      <c r="HHO136" s="129"/>
      <c r="HHP136" s="129"/>
      <c r="HHQ136" s="129"/>
      <c r="HHR136" s="129"/>
      <c r="HHS136" s="129"/>
      <c r="HHT136" s="129"/>
      <c r="HHU136" s="129"/>
      <c r="HHV136" s="129"/>
      <c r="HHW136" s="129"/>
      <c r="HHX136" s="129"/>
      <c r="HHY136" s="129"/>
      <c r="HHZ136" s="129"/>
      <c r="HIA136" s="129"/>
      <c r="HIB136" s="129"/>
      <c r="HIC136" s="129"/>
      <c r="HID136" s="129"/>
      <c r="HIE136" s="129"/>
      <c r="HIF136" s="129"/>
      <c r="HIG136" s="129"/>
      <c r="HIH136" s="129"/>
      <c r="HII136" s="129"/>
      <c r="HIJ136" s="129"/>
      <c r="HIK136" s="129"/>
      <c r="HIL136" s="129"/>
      <c r="HIM136" s="129"/>
      <c r="HIN136" s="129"/>
      <c r="HIO136" s="129"/>
      <c r="HIP136" s="129"/>
      <c r="HIQ136" s="129"/>
      <c r="HIR136" s="129"/>
      <c r="HIS136" s="129"/>
      <c r="HIT136" s="129"/>
      <c r="HIU136" s="129"/>
      <c r="HIV136" s="129"/>
      <c r="HIW136" s="129"/>
      <c r="HIX136" s="129"/>
      <c r="HIY136" s="129"/>
      <c r="HIZ136" s="129"/>
      <c r="HJA136" s="129"/>
      <c r="HJB136" s="129"/>
      <c r="HJC136" s="129"/>
      <c r="HJD136" s="129"/>
      <c r="HJE136" s="129"/>
      <c r="HJF136" s="129"/>
      <c r="HJG136" s="129"/>
      <c r="HJH136" s="129"/>
      <c r="HJI136" s="129"/>
      <c r="HJJ136" s="129"/>
      <c r="HJK136" s="129"/>
      <c r="HJL136" s="129"/>
      <c r="HJM136" s="129"/>
      <c r="HJN136" s="129"/>
      <c r="HJO136" s="129"/>
      <c r="HJP136" s="129"/>
      <c r="HJQ136" s="129"/>
      <c r="HJR136" s="129"/>
      <c r="HJS136" s="129"/>
      <c r="HJT136" s="129"/>
      <c r="HJU136" s="129"/>
      <c r="HJV136" s="129"/>
      <c r="HJW136" s="129"/>
      <c r="HJX136" s="129"/>
      <c r="HJY136" s="129"/>
      <c r="HJZ136" s="129"/>
      <c r="HKA136" s="129"/>
      <c r="HKB136" s="129"/>
      <c r="HKC136" s="129"/>
      <c r="HKD136" s="129"/>
      <c r="HKE136" s="129"/>
      <c r="HKF136" s="129"/>
      <c r="HKG136" s="129"/>
      <c r="HKH136" s="129"/>
      <c r="HKI136" s="129"/>
      <c r="HKJ136" s="129"/>
      <c r="HKK136" s="129"/>
      <c r="HKL136" s="129"/>
      <c r="HKM136" s="129"/>
      <c r="HKN136" s="129"/>
      <c r="HKO136" s="129"/>
      <c r="HKP136" s="129"/>
      <c r="HKQ136" s="129"/>
      <c r="HKR136" s="129"/>
      <c r="HKS136" s="129"/>
      <c r="HKT136" s="129"/>
      <c r="HKU136" s="129"/>
      <c r="HKV136" s="129"/>
      <c r="HKW136" s="129"/>
      <c r="HKX136" s="129"/>
      <c r="HKY136" s="129"/>
      <c r="HKZ136" s="129"/>
      <c r="HLA136" s="129"/>
      <c r="HLB136" s="129"/>
      <c r="HLC136" s="129"/>
      <c r="HLD136" s="129"/>
      <c r="HLE136" s="129"/>
      <c r="HLF136" s="129"/>
      <c r="HLG136" s="129"/>
      <c r="HLH136" s="129"/>
      <c r="HLI136" s="129"/>
      <c r="HLJ136" s="129"/>
      <c r="HLK136" s="129"/>
      <c r="HLL136" s="129"/>
      <c r="HLM136" s="129"/>
      <c r="HLN136" s="129"/>
      <c r="HLO136" s="129"/>
      <c r="HLP136" s="129"/>
      <c r="HLQ136" s="129"/>
      <c r="HLR136" s="129"/>
      <c r="HLS136" s="129"/>
      <c r="HLT136" s="129"/>
      <c r="HLU136" s="129"/>
      <c r="HLV136" s="129"/>
      <c r="HLW136" s="129"/>
      <c r="HLX136" s="129"/>
      <c r="HLY136" s="129"/>
      <c r="HLZ136" s="129"/>
      <c r="HMA136" s="129"/>
      <c r="HMB136" s="129"/>
      <c r="HMC136" s="129"/>
      <c r="HMD136" s="129"/>
      <c r="HME136" s="129"/>
      <c r="HMF136" s="129"/>
      <c r="HMG136" s="129"/>
      <c r="HMH136" s="129"/>
      <c r="HMI136" s="129"/>
      <c r="HMJ136" s="129"/>
      <c r="HMK136" s="129"/>
      <c r="HML136" s="129"/>
      <c r="HMM136" s="129"/>
      <c r="HMN136" s="129"/>
      <c r="HMO136" s="129"/>
      <c r="HMP136" s="129"/>
      <c r="HMQ136" s="129"/>
      <c r="HMR136" s="129"/>
      <c r="HMS136" s="129"/>
      <c r="HMT136" s="129"/>
      <c r="HMU136" s="129"/>
      <c r="HMV136" s="129"/>
      <c r="HMW136" s="129"/>
      <c r="HMX136" s="129"/>
      <c r="HMY136" s="129"/>
      <c r="HMZ136" s="129"/>
      <c r="HNA136" s="129"/>
      <c r="HNB136" s="129"/>
      <c r="HNC136" s="129"/>
      <c r="HND136" s="129"/>
      <c r="HNE136" s="129"/>
      <c r="HNF136" s="129"/>
      <c r="HNG136" s="129"/>
      <c r="HNH136" s="129"/>
      <c r="HNI136" s="129"/>
      <c r="HNJ136" s="129"/>
      <c r="HNK136" s="129"/>
      <c r="HNL136" s="129"/>
      <c r="HNM136" s="129"/>
      <c r="HNN136" s="129"/>
      <c r="HNO136" s="129"/>
      <c r="HNP136" s="129"/>
      <c r="HNQ136" s="129"/>
      <c r="HNR136" s="129"/>
      <c r="HNS136" s="129"/>
      <c r="HNT136" s="129"/>
      <c r="HNU136" s="129"/>
      <c r="HNV136" s="129"/>
      <c r="HNW136" s="129"/>
      <c r="HNX136" s="129"/>
      <c r="HNY136" s="129"/>
      <c r="HNZ136" s="129"/>
      <c r="HOA136" s="129"/>
      <c r="HOB136" s="129"/>
      <c r="HOC136" s="129"/>
      <c r="HOD136" s="129"/>
      <c r="HOE136" s="129"/>
      <c r="HOF136" s="129"/>
      <c r="HOG136" s="129"/>
      <c r="HOH136" s="129"/>
      <c r="HOI136" s="129"/>
      <c r="HOJ136" s="129"/>
      <c r="HOK136" s="129"/>
      <c r="HOL136" s="129"/>
      <c r="HOM136" s="129"/>
      <c r="HON136" s="129"/>
      <c r="HOO136" s="129"/>
      <c r="HOP136" s="129"/>
      <c r="HOQ136" s="129"/>
      <c r="HOR136" s="129"/>
      <c r="HOS136" s="129"/>
      <c r="HOT136" s="129"/>
      <c r="HOU136" s="129"/>
      <c r="HOV136" s="129"/>
      <c r="HOW136" s="129"/>
      <c r="HOX136" s="129"/>
      <c r="HOY136" s="129"/>
      <c r="HOZ136" s="129"/>
      <c r="HPA136" s="129"/>
      <c r="HPB136" s="129"/>
      <c r="HPC136" s="129"/>
      <c r="HPD136" s="129"/>
      <c r="HPE136" s="129"/>
      <c r="HPF136" s="129"/>
      <c r="HPG136" s="129"/>
      <c r="HPH136" s="129"/>
      <c r="HPI136" s="129"/>
      <c r="HPJ136" s="129"/>
      <c r="HPK136" s="129"/>
      <c r="HPL136" s="129"/>
      <c r="HPM136" s="129"/>
      <c r="HPN136" s="129"/>
      <c r="HPO136" s="129"/>
      <c r="HPP136" s="129"/>
      <c r="HPQ136" s="129"/>
      <c r="HPR136" s="129"/>
      <c r="HPS136" s="129"/>
      <c r="HPT136" s="129"/>
      <c r="HPU136" s="129"/>
      <c r="HPV136" s="129"/>
      <c r="HPW136" s="129"/>
      <c r="HPX136" s="129"/>
      <c r="HPY136" s="129"/>
      <c r="HPZ136" s="129"/>
      <c r="HQA136" s="129"/>
      <c r="HQB136" s="129"/>
      <c r="HQC136" s="129"/>
      <c r="HQD136" s="129"/>
      <c r="HQE136" s="129"/>
      <c r="HQF136" s="129"/>
      <c r="HQG136" s="129"/>
      <c r="HQH136" s="129"/>
      <c r="HQI136" s="129"/>
      <c r="HQJ136" s="129"/>
      <c r="HQK136" s="129"/>
      <c r="HQL136" s="129"/>
      <c r="HQM136" s="129"/>
      <c r="HQN136" s="129"/>
      <c r="HQO136" s="129"/>
      <c r="HQP136" s="129"/>
      <c r="HQQ136" s="129"/>
      <c r="HQR136" s="129"/>
      <c r="HQS136" s="129"/>
      <c r="HQT136" s="129"/>
      <c r="HQU136" s="129"/>
      <c r="HQV136" s="129"/>
      <c r="HQW136" s="129"/>
      <c r="HQX136" s="129"/>
      <c r="HQY136" s="129"/>
      <c r="HQZ136" s="129"/>
      <c r="HRA136" s="129"/>
      <c r="HRB136" s="129"/>
      <c r="HRC136" s="129"/>
      <c r="HRD136" s="129"/>
      <c r="HRE136" s="129"/>
      <c r="HRF136" s="129"/>
      <c r="HRG136" s="129"/>
      <c r="HRH136" s="129"/>
      <c r="HRI136" s="129"/>
      <c r="HRJ136" s="129"/>
      <c r="HRK136" s="129"/>
      <c r="HRL136" s="129"/>
      <c r="HRM136" s="129"/>
      <c r="HRN136" s="129"/>
      <c r="HRO136" s="129"/>
      <c r="HRP136" s="129"/>
      <c r="HRQ136" s="129"/>
      <c r="HRR136" s="129"/>
      <c r="HRS136" s="129"/>
      <c r="HRT136" s="129"/>
      <c r="HRU136" s="129"/>
      <c r="HRV136" s="129"/>
      <c r="HRW136" s="129"/>
      <c r="HRX136" s="129"/>
      <c r="HRY136" s="129"/>
      <c r="HRZ136" s="129"/>
      <c r="HSA136" s="129"/>
      <c r="HSB136" s="129"/>
      <c r="HSC136" s="129"/>
      <c r="HSD136" s="129"/>
      <c r="HSE136" s="129"/>
      <c r="HSF136" s="129"/>
      <c r="HSG136" s="129"/>
      <c r="HSH136" s="129"/>
      <c r="HSI136" s="129"/>
      <c r="HSJ136" s="129"/>
      <c r="HSK136" s="129"/>
      <c r="HSL136" s="129"/>
      <c r="HSM136" s="129"/>
      <c r="HSN136" s="129"/>
      <c r="HSO136" s="129"/>
      <c r="HSP136" s="129"/>
      <c r="HSQ136" s="129"/>
      <c r="HSR136" s="129"/>
      <c r="HSS136" s="129"/>
      <c r="HST136" s="129"/>
      <c r="HSU136" s="129"/>
      <c r="HSV136" s="129"/>
      <c r="HSW136" s="129"/>
      <c r="HSX136" s="129"/>
      <c r="HSY136" s="129"/>
      <c r="HSZ136" s="129"/>
      <c r="HTA136" s="129"/>
      <c r="HTB136" s="129"/>
      <c r="HTC136" s="129"/>
      <c r="HTD136" s="129"/>
      <c r="HTE136" s="129"/>
      <c r="HTF136" s="129"/>
      <c r="HTG136" s="129"/>
      <c r="HTH136" s="129"/>
      <c r="HTI136" s="129"/>
      <c r="HTJ136" s="129"/>
      <c r="HTK136" s="129"/>
      <c r="HTL136" s="129"/>
      <c r="HTM136" s="129"/>
      <c r="HTN136" s="129"/>
      <c r="HTO136" s="129"/>
      <c r="HTP136" s="129"/>
      <c r="HTQ136" s="129"/>
      <c r="HTR136" s="129"/>
      <c r="HTS136" s="129"/>
      <c r="HTT136" s="129"/>
      <c r="HTU136" s="129"/>
      <c r="HTV136" s="129"/>
      <c r="HTW136" s="129"/>
      <c r="HTX136" s="129"/>
      <c r="HTY136" s="129"/>
      <c r="HTZ136" s="129"/>
      <c r="HUA136" s="129"/>
      <c r="HUB136" s="129"/>
      <c r="HUC136" s="129"/>
      <c r="HUD136" s="129"/>
      <c r="HUE136" s="129"/>
      <c r="HUF136" s="129"/>
      <c r="HUG136" s="129"/>
      <c r="HUH136" s="129"/>
      <c r="HUI136" s="129"/>
      <c r="HUJ136" s="129"/>
      <c r="HUK136" s="129"/>
      <c r="HUL136" s="129"/>
      <c r="HUM136" s="129"/>
      <c r="HUN136" s="129"/>
      <c r="HUO136" s="129"/>
      <c r="HUP136" s="129"/>
      <c r="HUQ136" s="129"/>
      <c r="HUR136" s="129"/>
      <c r="HUS136" s="129"/>
      <c r="HUT136" s="129"/>
      <c r="HUU136" s="129"/>
      <c r="HUV136" s="129"/>
      <c r="HUW136" s="129"/>
      <c r="HUX136" s="129"/>
      <c r="HUY136" s="129"/>
      <c r="HUZ136" s="129"/>
      <c r="HVA136" s="129"/>
      <c r="HVB136" s="129"/>
      <c r="HVC136" s="129"/>
      <c r="HVD136" s="129"/>
      <c r="HVE136" s="129"/>
      <c r="HVF136" s="129"/>
      <c r="HVG136" s="129"/>
      <c r="HVH136" s="129"/>
      <c r="HVI136" s="129"/>
      <c r="HVJ136" s="129"/>
      <c r="HVK136" s="129"/>
      <c r="HVL136" s="129"/>
      <c r="HVM136" s="129"/>
      <c r="HVN136" s="129"/>
      <c r="HVO136" s="129"/>
      <c r="HVP136" s="129"/>
      <c r="HVQ136" s="129"/>
      <c r="HVR136" s="129"/>
      <c r="HVS136" s="129"/>
      <c r="HVT136" s="129"/>
      <c r="HVU136" s="129"/>
      <c r="HVV136" s="129"/>
      <c r="HVW136" s="129"/>
      <c r="HVX136" s="129"/>
      <c r="HVY136" s="129"/>
      <c r="HVZ136" s="129"/>
      <c r="HWA136" s="129"/>
      <c r="HWB136" s="129"/>
      <c r="HWC136" s="129"/>
      <c r="HWD136" s="129"/>
      <c r="HWE136" s="129"/>
      <c r="HWF136" s="129"/>
      <c r="HWG136" s="129"/>
      <c r="HWH136" s="129"/>
      <c r="HWI136" s="129"/>
      <c r="HWJ136" s="129"/>
      <c r="HWK136" s="129"/>
      <c r="HWL136" s="129"/>
      <c r="HWM136" s="129"/>
      <c r="HWN136" s="129"/>
      <c r="HWO136" s="129"/>
      <c r="HWP136" s="129"/>
      <c r="HWQ136" s="129"/>
      <c r="HWR136" s="129"/>
      <c r="HWS136" s="129"/>
      <c r="HWT136" s="129"/>
      <c r="HWU136" s="129"/>
      <c r="HWV136" s="129"/>
      <c r="HWW136" s="129"/>
      <c r="HWX136" s="129"/>
      <c r="HWY136" s="129"/>
      <c r="HWZ136" s="129"/>
      <c r="HXA136" s="129"/>
      <c r="HXB136" s="129"/>
      <c r="HXC136" s="129"/>
      <c r="HXD136" s="129"/>
      <c r="HXE136" s="129"/>
      <c r="HXF136" s="129"/>
      <c r="HXG136" s="129"/>
      <c r="HXH136" s="129"/>
      <c r="HXI136" s="129"/>
      <c r="HXJ136" s="129"/>
      <c r="HXK136" s="129"/>
      <c r="HXL136" s="129"/>
      <c r="HXM136" s="129"/>
      <c r="HXN136" s="129"/>
      <c r="HXO136" s="129"/>
      <c r="HXP136" s="129"/>
      <c r="HXQ136" s="129"/>
      <c r="HXR136" s="129"/>
      <c r="HXS136" s="129"/>
      <c r="HXT136" s="129"/>
      <c r="HXU136" s="129"/>
      <c r="HXV136" s="129"/>
      <c r="HXW136" s="129"/>
      <c r="HXX136" s="129"/>
      <c r="HXY136" s="129"/>
      <c r="HXZ136" s="129"/>
      <c r="HYA136" s="129"/>
      <c r="HYB136" s="129"/>
      <c r="HYC136" s="129"/>
      <c r="HYD136" s="129"/>
      <c r="HYE136" s="129"/>
      <c r="HYF136" s="129"/>
      <c r="HYG136" s="129"/>
      <c r="HYH136" s="129"/>
      <c r="HYI136" s="129"/>
      <c r="HYJ136" s="129"/>
      <c r="HYK136" s="129"/>
      <c r="HYL136" s="129"/>
      <c r="HYM136" s="129"/>
      <c r="HYN136" s="129"/>
      <c r="HYO136" s="129"/>
      <c r="HYP136" s="129"/>
      <c r="HYQ136" s="129"/>
      <c r="HYR136" s="129"/>
      <c r="HYS136" s="129"/>
      <c r="HYT136" s="129"/>
      <c r="HYU136" s="129"/>
      <c r="HYV136" s="129"/>
      <c r="HYW136" s="129"/>
      <c r="HYX136" s="129"/>
      <c r="HYY136" s="129"/>
      <c r="HYZ136" s="129"/>
      <c r="HZA136" s="129"/>
      <c r="HZB136" s="129"/>
      <c r="HZC136" s="129"/>
      <c r="HZD136" s="129"/>
      <c r="HZE136" s="129"/>
      <c r="HZF136" s="129"/>
      <c r="HZG136" s="129"/>
      <c r="HZH136" s="129"/>
      <c r="HZI136" s="129"/>
      <c r="HZJ136" s="129"/>
      <c r="HZK136" s="129"/>
      <c r="HZL136" s="129"/>
      <c r="HZM136" s="129"/>
      <c r="HZN136" s="129"/>
      <c r="HZO136" s="129"/>
      <c r="HZP136" s="129"/>
      <c r="HZQ136" s="129"/>
      <c r="HZR136" s="129"/>
      <c r="HZS136" s="129"/>
      <c r="HZT136" s="129"/>
      <c r="HZU136" s="129"/>
      <c r="HZV136" s="129"/>
      <c r="HZW136" s="129"/>
      <c r="HZX136" s="129"/>
      <c r="HZY136" s="129"/>
      <c r="HZZ136" s="129"/>
      <c r="IAA136" s="129"/>
      <c r="IAB136" s="129"/>
      <c r="IAC136" s="129"/>
      <c r="IAD136" s="129"/>
      <c r="IAE136" s="129"/>
      <c r="IAF136" s="129"/>
      <c r="IAG136" s="129"/>
      <c r="IAH136" s="129"/>
      <c r="IAI136" s="129"/>
      <c r="IAJ136" s="129"/>
      <c r="IAK136" s="129"/>
      <c r="IAL136" s="129"/>
      <c r="IAM136" s="129"/>
      <c r="IAN136" s="129"/>
      <c r="IAO136" s="129"/>
      <c r="IAP136" s="129"/>
      <c r="IAQ136" s="129"/>
      <c r="IAR136" s="129"/>
      <c r="IAS136" s="129"/>
      <c r="IAT136" s="129"/>
      <c r="IAU136" s="129"/>
      <c r="IAV136" s="129"/>
      <c r="IAW136" s="129"/>
      <c r="IAX136" s="129"/>
      <c r="IAY136" s="129"/>
      <c r="IAZ136" s="129"/>
      <c r="IBA136" s="129"/>
      <c r="IBB136" s="129"/>
      <c r="IBC136" s="129"/>
      <c r="IBD136" s="129"/>
      <c r="IBE136" s="129"/>
      <c r="IBF136" s="129"/>
      <c r="IBG136" s="129"/>
      <c r="IBH136" s="129"/>
      <c r="IBI136" s="129"/>
      <c r="IBJ136" s="129"/>
      <c r="IBK136" s="129"/>
      <c r="IBL136" s="129"/>
      <c r="IBM136" s="129"/>
      <c r="IBN136" s="129"/>
      <c r="IBO136" s="129"/>
      <c r="IBP136" s="129"/>
      <c r="IBQ136" s="129"/>
      <c r="IBR136" s="129"/>
      <c r="IBS136" s="129"/>
      <c r="IBT136" s="129"/>
      <c r="IBU136" s="129"/>
      <c r="IBV136" s="129"/>
      <c r="IBW136" s="129"/>
      <c r="IBX136" s="129"/>
      <c r="IBY136" s="129"/>
      <c r="IBZ136" s="129"/>
      <c r="ICA136" s="129"/>
      <c r="ICB136" s="129"/>
      <c r="ICC136" s="129"/>
      <c r="ICD136" s="129"/>
      <c r="ICE136" s="129"/>
      <c r="ICF136" s="129"/>
      <c r="ICG136" s="129"/>
      <c r="ICH136" s="129"/>
      <c r="ICI136" s="129"/>
      <c r="ICJ136" s="129"/>
      <c r="ICK136" s="129"/>
      <c r="ICL136" s="129"/>
      <c r="ICM136" s="129"/>
      <c r="ICN136" s="129"/>
      <c r="ICO136" s="129"/>
      <c r="ICP136" s="129"/>
      <c r="ICQ136" s="129"/>
      <c r="ICR136" s="129"/>
      <c r="ICS136" s="129"/>
      <c r="ICT136" s="129"/>
      <c r="ICU136" s="129"/>
      <c r="ICV136" s="129"/>
      <c r="ICW136" s="129"/>
      <c r="ICX136" s="129"/>
      <c r="ICY136" s="129"/>
      <c r="ICZ136" s="129"/>
      <c r="IDA136" s="129"/>
      <c r="IDB136" s="129"/>
      <c r="IDC136" s="129"/>
      <c r="IDD136" s="129"/>
      <c r="IDE136" s="129"/>
      <c r="IDF136" s="129"/>
      <c r="IDG136" s="129"/>
      <c r="IDH136" s="129"/>
      <c r="IDI136" s="129"/>
      <c r="IDJ136" s="129"/>
      <c r="IDK136" s="129"/>
      <c r="IDL136" s="129"/>
      <c r="IDM136" s="129"/>
      <c r="IDN136" s="129"/>
      <c r="IDO136" s="129"/>
      <c r="IDP136" s="129"/>
      <c r="IDQ136" s="129"/>
      <c r="IDR136" s="129"/>
      <c r="IDS136" s="129"/>
      <c r="IDT136" s="129"/>
      <c r="IDU136" s="129"/>
      <c r="IDV136" s="129"/>
      <c r="IDW136" s="129"/>
      <c r="IDX136" s="129"/>
      <c r="IDY136" s="129"/>
      <c r="IDZ136" s="129"/>
      <c r="IEA136" s="129"/>
      <c r="IEB136" s="129"/>
      <c r="IEC136" s="129"/>
      <c r="IED136" s="129"/>
      <c r="IEE136" s="129"/>
      <c r="IEF136" s="129"/>
      <c r="IEG136" s="129"/>
      <c r="IEH136" s="129"/>
      <c r="IEI136" s="129"/>
      <c r="IEJ136" s="129"/>
      <c r="IEK136" s="129"/>
      <c r="IEL136" s="129"/>
      <c r="IEM136" s="129"/>
      <c r="IEN136" s="129"/>
      <c r="IEO136" s="129"/>
      <c r="IEP136" s="129"/>
      <c r="IEQ136" s="129"/>
      <c r="IER136" s="129"/>
      <c r="IES136" s="129"/>
      <c r="IET136" s="129"/>
      <c r="IEU136" s="129"/>
      <c r="IEV136" s="129"/>
      <c r="IEW136" s="129"/>
      <c r="IEX136" s="129"/>
      <c r="IEY136" s="129"/>
      <c r="IEZ136" s="129"/>
      <c r="IFA136" s="129"/>
      <c r="IFB136" s="129"/>
      <c r="IFC136" s="129"/>
      <c r="IFD136" s="129"/>
      <c r="IFE136" s="129"/>
      <c r="IFF136" s="129"/>
      <c r="IFG136" s="129"/>
      <c r="IFH136" s="129"/>
      <c r="IFI136" s="129"/>
      <c r="IFJ136" s="129"/>
      <c r="IFK136" s="129"/>
      <c r="IFL136" s="129"/>
      <c r="IFM136" s="129"/>
      <c r="IFN136" s="129"/>
      <c r="IFO136" s="129"/>
      <c r="IFP136" s="129"/>
      <c r="IFQ136" s="129"/>
      <c r="IFR136" s="129"/>
      <c r="IFS136" s="129"/>
      <c r="IFT136" s="129"/>
      <c r="IFU136" s="129"/>
      <c r="IFV136" s="129"/>
      <c r="IFW136" s="129"/>
      <c r="IFX136" s="129"/>
      <c r="IFY136" s="129"/>
      <c r="IFZ136" s="129"/>
      <c r="IGA136" s="129"/>
      <c r="IGB136" s="129"/>
      <c r="IGC136" s="129"/>
      <c r="IGD136" s="129"/>
      <c r="IGE136" s="129"/>
      <c r="IGF136" s="129"/>
      <c r="IGG136" s="129"/>
      <c r="IGH136" s="129"/>
      <c r="IGI136" s="129"/>
      <c r="IGJ136" s="129"/>
      <c r="IGK136" s="129"/>
      <c r="IGL136" s="129"/>
      <c r="IGM136" s="129"/>
      <c r="IGN136" s="129"/>
      <c r="IGO136" s="129"/>
      <c r="IGP136" s="129"/>
      <c r="IGQ136" s="129"/>
      <c r="IGR136" s="129"/>
      <c r="IGS136" s="129"/>
      <c r="IGT136" s="129"/>
      <c r="IGU136" s="129"/>
      <c r="IGV136" s="129"/>
      <c r="IGW136" s="129"/>
      <c r="IGX136" s="129"/>
      <c r="IGY136" s="129"/>
      <c r="IGZ136" s="129"/>
      <c r="IHA136" s="129"/>
      <c r="IHB136" s="129"/>
      <c r="IHC136" s="129"/>
      <c r="IHD136" s="129"/>
      <c r="IHE136" s="129"/>
      <c r="IHF136" s="129"/>
      <c r="IHG136" s="129"/>
      <c r="IHH136" s="129"/>
      <c r="IHI136" s="129"/>
      <c r="IHJ136" s="129"/>
      <c r="IHK136" s="129"/>
      <c r="IHL136" s="129"/>
      <c r="IHM136" s="129"/>
      <c r="IHN136" s="129"/>
      <c r="IHO136" s="129"/>
      <c r="IHP136" s="129"/>
      <c r="IHQ136" s="129"/>
      <c r="IHR136" s="129"/>
      <c r="IHS136" s="129"/>
      <c r="IHT136" s="129"/>
      <c r="IHU136" s="129"/>
      <c r="IHV136" s="129"/>
      <c r="IHW136" s="129"/>
      <c r="IHX136" s="129"/>
      <c r="IHY136" s="129"/>
      <c r="IHZ136" s="129"/>
      <c r="IIA136" s="129"/>
      <c r="IIB136" s="129"/>
      <c r="IIC136" s="129"/>
      <c r="IID136" s="129"/>
      <c r="IIE136" s="129"/>
      <c r="IIF136" s="129"/>
      <c r="IIG136" s="129"/>
      <c r="IIH136" s="129"/>
      <c r="III136" s="129"/>
      <c r="IIJ136" s="129"/>
      <c r="IIK136" s="129"/>
      <c r="IIL136" s="129"/>
      <c r="IIM136" s="129"/>
      <c r="IIN136" s="129"/>
      <c r="IIO136" s="129"/>
      <c r="IIP136" s="129"/>
      <c r="IIQ136" s="129"/>
      <c r="IIR136" s="129"/>
      <c r="IIS136" s="129"/>
      <c r="IIT136" s="129"/>
      <c r="IIU136" s="129"/>
      <c r="IIV136" s="129"/>
      <c r="IIW136" s="129"/>
      <c r="IIX136" s="129"/>
      <c r="IIY136" s="129"/>
      <c r="IIZ136" s="129"/>
      <c r="IJA136" s="129"/>
      <c r="IJB136" s="129"/>
      <c r="IJC136" s="129"/>
      <c r="IJD136" s="129"/>
      <c r="IJE136" s="129"/>
      <c r="IJF136" s="129"/>
      <c r="IJG136" s="129"/>
      <c r="IJH136" s="129"/>
      <c r="IJI136" s="129"/>
      <c r="IJJ136" s="129"/>
      <c r="IJK136" s="129"/>
      <c r="IJL136" s="129"/>
      <c r="IJM136" s="129"/>
      <c r="IJN136" s="129"/>
      <c r="IJO136" s="129"/>
      <c r="IJP136" s="129"/>
      <c r="IJQ136" s="129"/>
      <c r="IJR136" s="129"/>
      <c r="IJS136" s="129"/>
      <c r="IJT136" s="129"/>
      <c r="IJU136" s="129"/>
      <c r="IJV136" s="129"/>
      <c r="IJW136" s="129"/>
      <c r="IJX136" s="129"/>
      <c r="IJY136" s="129"/>
      <c r="IJZ136" s="129"/>
      <c r="IKA136" s="129"/>
      <c r="IKB136" s="129"/>
      <c r="IKC136" s="129"/>
      <c r="IKD136" s="129"/>
      <c r="IKE136" s="129"/>
      <c r="IKF136" s="129"/>
      <c r="IKG136" s="129"/>
      <c r="IKH136" s="129"/>
      <c r="IKI136" s="129"/>
      <c r="IKJ136" s="129"/>
      <c r="IKK136" s="129"/>
      <c r="IKL136" s="129"/>
      <c r="IKM136" s="129"/>
      <c r="IKN136" s="129"/>
      <c r="IKO136" s="129"/>
      <c r="IKP136" s="129"/>
      <c r="IKQ136" s="129"/>
      <c r="IKR136" s="129"/>
      <c r="IKS136" s="129"/>
      <c r="IKT136" s="129"/>
      <c r="IKU136" s="129"/>
      <c r="IKV136" s="129"/>
      <c r="IKW136" s="129"/>
      <c r="IKX136" s="129"/>
      <c r="IKY136" s="129"/>
      <c r="IKZ136" s="129"/>
      <c r="ILA136" s="129"/>
      <c r="ILB136" s="129"/>
      <c r="ILC136" s="129"/>
      <c r="ILD136" s="129"/>
      <c r="ILE136" s="129"/>
      <c r="ILF136" s="129"/>
      <c r="ILG136" s="129"/>
      <c r="ILH136" s="129"/>
      <c r="ILI136" s="129"/>
      <c r="ILJ136" s="129"/>
      <c r="ILK136" s="129"/>
      <c r="ILL136" s="129"/>
      <c r="ILM136" s="129"/>
      <c r="ILN136" s="129"/>
      <c r="ILO136" s="129"/>
      <c r="ILP136" s="129"/>
      <c r="ILQ136" s="129"/>
      <c r="ILR136" s="129"/>
      <c r="ILS136" s="129"/>
      <c r="ILT136" s="129"/>
      <c r="ILU136" s="129"/>
      <c r="ILV136" s="129"/>
      <c r="ILW136" s="129"/>
      <c r="ILX136" s="129"/>
      <c r="ILY136" s="129"/>
      <c r="ILZ136" s="129"/>
      <c r="IMA136" s="129"/>
      <c r="IMB136" s="129"/>
      <c r="IMC136" s="129"/>
      <c r="IMD136" s="129"/>
      <c r="IME136" s="129"/>
      <c r="IMF136" s="129"/>
      <c r="IMG136" s="129"/>
      <c r="IMH136" s="129"/>
      <c r="IMI136" s="129"/>
      <c r="IMJ136" s="129"/>
      <c r="IMK136" s="129"/>
      <c r="IML136" s="129"/>
      <c r="IMM136" s="129"/>
      <c r="IMN136" s="129"/>
      <c r="IMO136" s="129"/>
      <c r="IMP136" s="129"/>
      <c r="IMQ136" s="129"/>
      <c r="IMR136" s="129"/>
      <c r="IMS136" s="129"/>
      <c r="IMT136" s="129"/>
      <c r="IMU136" s="129"/>
      <c r="IMV136" s="129"/>
      <c r="IMW136" s="129"/>
      <c r="IMX136" s="129"/>
      <c r="IMY136" s="129"/>
      <c r="IMZ136" s="129"/>
      <c r="INA136" s="129"/>
      <c r="INB136" s="129"/>
      <c r="INC136" s="129"/>
      <c r="IND136" s="129"/>
      <c r="INE136" s="129"/>
      <c r="INF136" s="129"/>
      <c r="ING136" s="129"/>
      <c r="INH136" s="129"/>
      <c r="INI136" s="129"/>
      <c r="INJ136" s="129"/>
      <c r="INK136" s="129"/>
      <c r="INL136" s="129"/>
      <c r="INM136" s="129"/>
      <c r="INN136" s="129"/>
      <c r="INO136" s="129"/>
      <c r="INP136" s="129"/>
      <c r="INQ136" s="129"/>
      <c r="INR136" s="129"/>
      <c r="INS136" s="129"/>
      <c r="INT136" s="129"/>
      <c r="INU136" s="129"/>
      <c r="INV136" s="129"/>
      <c r="INW136" s="129"/>
      <c r="INX136" s="129"/>
      <c r="INY136" s="129"/>
      <c r="INZ136" s="129"/>
      <c r="IOA136" s="129"/>
      <c r="IOB136" s="129"/>
      <c r="IOC136" s="129"/>
      <c r="IOD136" s="129"/>
      <c r="IOE136" s="129"/>
      <c r="IOF136" s="129"/>
      <c r="IOG136" s="129"/>
      <c r="IOH136" s="129"/>
      <c r="IOI136" s="129"/>
      <c r="IOJ136" s="129"/>
      <c r="IOK136" s="129"/>
      <c r="IOL136" s="129"/>
      <c r="IOM136" s="129"/>
      <c r="ION136" s="129"/>
      <c r="IOO136" s="129"/>
      <c r="IOP136" s="129"/>
      <c r="IOQ136" s="129"/>
      <c r="IOR136" s="129"/>
      <c r="IOS136" s="129"/>
      <c r="IOT136" s="129"/>
      <c r="IOU136" s="129"/>
      <c r="IOV136" s="129"/>
      <c r="IOW136" s="129"/>
      <c r="IOX136" s="129"/>
      <c r="IOY136" s="129"/>
      <c r="IOZ136" s="129"/>
      <c r="IPA136" s="129"/>
      <c r="IPB136" s="129"/>
      <c r="IPC136" s="129"/>
      <c r="IPD136" s="129"/>
      <c r="IPE136" s="129"/>
      <c r="IPF136" s="129"/>
      <c r="IPG136" s="129"/>
      <c r="IPH136" s="129"/>
      <c r="IPI136" s="129"/>
      <c r="IPJ136" s="129"/>
      <c r="IPK136" s="129"/>
      <c r="IPL136" s="129"/>
      <c r="IPM136" s="129"/>
      <c r="IPN136" s="129"/>
      <c r="IPO136" s="129"/>
      <c r="IPP136" s="129"/>
      <c r="IPQ136" s="129"/>
      <c r="IPR136" s="129"/>
      <c r="IPS136" s="129"/>
      <c r="IPT136" s="129"/>
      <c r="IPU136" s="129"/>
      <c r="IPV136" s="129"/>
      <c r="IPW136" s="129"/>
      <c r="IPX136" s="129"/>
      <c r="IPY136" s="129"/>
      <c r="IPZ136" s="129"/>
      <c r="IQA136" s="129"/>
      <c r="IQB136" s="129"/>
      <c r="IQC136" s="129"/>
      <c r="IQD136" s="129"/>
      <c r="IQE136" s="129"/>
      <c r="IQF136" s="129"/>
      <c r="IQG136" s="129"/>
      <c r="IQH136" s="129"/>
      <c r="IQI136" s="129"/>
      <c r="IQJ136" s="129"/>
      <c r="IQK136" s="129"/>
      <c r="IQL136" s="129"/>
      <c r="IQM136" s="129"/>
      <c r="IQN136" s="129"/>
      <c r="IQO136" s="129"/>
      <c r="IQP136" s="129"/>
      <c r="IQQ136" s="129"/>
      <c r="IQR136" s="129"/>
      <c r="IQS136" s="129"/>
      <c r="IQT136" s="129"/>
      <c r="IQU136" s="129"/>
      <c r="IQV136" s="129"/>
      <c r="IQW136" s="129"/>
      <c r="IQX136" s="129"/>
      <c r="IQY136" s="129"/>
      <c r="IQZ136" s="129"/>
      <c r="IRA136" s="129"/>
      <c r="IRB136" s="129"/>
      <c r="IRC136" s="129"/>
      <c r="IRD136" s="129"/>
      <c r="IRE136" s="129"/>
      <c r="IRF136" s="129"/>
      <c r="IRG136" s="129"/>
      <c r="IRH136" s="129"/>
      <c r="IRI136" s="129"/>
      <c r="IRJ136" s="129"/>
      <c r="IRK136" s="129"/>
      <c r="IRL136" s="129"/>
      <c r="IRM136" s="129"/>
      <c r="IRN136" s="129"/>
      <c r="IRO136" s="129"/>
      <c r="IRP136" s="129"/>
      <c r="IRQ136" s="129"/>
      <c r="IRR136" s="129"/>
      <c r="IRS136" s="129"/>
      <c r="IRT136" s="129"/>
      <c r="IRU136" s="129"/>
      <c r="IRV136" s="129"/>
      <c r="IRW136" s="129"/>
      <c r="IRX136" s="129"/>
      <c r="IRY136" s="129"/>
      <c r="IRZ136" s="129"/>
      <c r="ISA136" s="129"/>
      <c r="ISB136" s="129"/>
      <c r="ISC136" s="129"/>
      <c r="ISD136" s="129"/>
      <c r="ISE136" s="129"/>
      <c r="ISF136" s="129"/>
      <c r="ISG136" s="129"/>
      <c r="ISH136" s="129"/>
      <c r="ISI136" s="129"/>
      <c r="ISJ136" s="129"/>
      <c r="ISK136" s="129"/>
      <c r="ISL136" s="129"/>
      <c r="ISM136" s="129"/>
      <c r="ISN136" s="129"/>
      <c r="ISO136" s="129"/>
      <c r="ISP136" s="129"/>
      <c r="ISQ136" s="129"/>
      <c r="ISR136" s="129"/>
      <c r="ISS136" s="129"/>
      <c r="IST136" s="129"/>
      <c r="ISU136" s="129"/>
      <c r="ISV136" s="129"/>
      <c r="ISW136" s="129"/>
      <c r="ISX136" s="129"/>
      <c r="ISY136" s="129"/>
      <c r="ISZ136" s="129"/>
      <c r="ITA136" s="129"/>
      <c r="ITB136" s="129"/>
      <c r="ITC136" s="129"/>
      <c r="ITD136" s="129"/>
      <c r="ITE136" s="129"/>
      <c r="ITF136" s="129"/>
      <c r="ITG136" s="129"/>
      <c r="ITH136" s="129"/>
      <c r="ITI136" s="129"/>
      <c r="ITJ136" s="129"/>
      <c r="ITK136" s="129"/>
      <c r="ITL136" s="129"/>
      <c r="ITM136" s="129"/>
      <c r="ITN136" s="129"/>
      <c r="ITO136" s="129"/>
      <c r="ITP136" s="129"/>
      <c r="ITQ136" s="129"/>
      <c r="ITR136" s="129"/>
      <c r="ITS136" s="129"/>
      <c r="ITT136" s="129"/>
      <c r="ITU136" s="129"/>
      <c r="ITV136" s="129"/>
      <c r="ITW136" s="129"/>
      <c r="ITX136" s="129"/>
      <c r="ITY136" s="129"/>
      <c r="ITZ136" s="129"/>
      <c r="IUA136" s="129"/>
      <c r="IUB136" s="129"/>
      <c r="IUC136" s="129"/>
      <c r="IUD136" s="129"/>
      <c r="IUE136" s="129"/>
      <c r="IUF136" s="129"/>
      <c r="IUG136" s="129"/>
      <c r="IUH136" s="129"/>
      <c r="IUI136" s="129"/>
      <c r="IUJ136" s="129"/>
      <c r="IUK136" s="129"/>
      <c r="IUL136" s="129"/>
      <c r="IUM136" s="129"/>
      <c r="IUN136" s="129"/>
      <c r="IUO136" s="129"/>
      <c r="IUP136" s="129"/>
      <c r="IUQ136" s="129"/>
      <c r="IUR136" s="129"/>
      <c r="IUS136" s="129"/>
      <c r="IUT136" s="129"/>
      <c r="IUU136" s="129"/>
      <c r="IUV136" s="129"/>
      <c r="IUW136" s="129"/>
      <c r="IUX136" s="129"/>
      <c r="IUY136" s="129"/>
      <c r="IUZ136" s="129"/>
      <c r="IVA136" s="129"/>
      <c r="IVB136" s="129"/>
      <c r="IVC136" s="129"/>
      <c r="IVD136" s="129"/>
      <c r="IVE136" s="129"/>
      <c r="IVF136" s="129"/>
      <c r="IVG136" s="129"/>
      <c r="IVH136" s="129"/>
      <c r="IVI136" s="129"/>
      <c r="IVJ136" s="129"/>
      <c r="IVK136" s="129"/>
      <c r="IVL136" s="129"/>
      <c r="IVM136" s="129"/>
      <c r="IVN136" s="129"/>
      <c r="IVO136" s="129"/>
      <c r="IVP136" s="129"/>
      <c r="IVQ136" s="129"/>
      <c r="IVR136" s="129"/>
      <c r="IVS136" s="129"/>
      <c r="IVT136" s="129"/>
      <c r="IVU136" s="129"/>
      <c r="IVV136" s="129"/>
      <c r="IVW136" s="129"/>
      <c r="IVX136" s="129"/>
      <c r="IVY136" s="129"/>
      <c r="IVZ136" s="129"/>
      <c r="IWA136" s="129"/>
      <c r="IWB136" s="129"/>
      <c r="IWC136" s="129"/>
      <c r="IWD136" s="129"/>
      <c r="IWE136" s="129"/>
      <c r="IWF136" s="129"/>
      <c r="IWG136" s="129"/>
      <c r="IWH136" s="129"/>
      <c r="IWI136" s="129"/>
      <c r="IWJ136" s="129"/>
      <c r="IWK136" s="129"/>
      <c r="IWL136" s="129"/>
      <c r="IWM136" s="129"/>
      <c r="IWN136" s="129"/>
      <c r="IWO136" s="129"/>
      <c r="IWP136" s="129"/>
      <c r="IWQ136" s="129"/>
      <c r="IWR136" s="129"/>
      <c r="IWS136" s="129"/>
      <c r="IWT136" s="129"/>
      <c r="IWU136" s="129"/>
      <c r="IWV136" s="129"/>
      <c r="IWW136" s="129"/>
      <c r="IWX136" s="129"/>
      <c r="IWY136" s="129"/>
      <c r="IWZ136" s="129"/>
      <c r="IXA136" s="129"/>
      <c r="IXB136" s="129"/>
      <c r="IXC136" s="129"/>
      <c r="IXD136" s="129"/>
      <c r="IXE136" s="129"/>
      <c r="IXF136" s="129"/>
      <c r="IXG136" s="129"/>
      <c r="IXH136" s="129"/>
      <c r="IXI136" s="129"/>
      <c r="IXJ136" s="129"/>
      <c r="IXK136" s="129"/>
      <c r="IXL136" s="129"/>
      <c r="IXM136" s="129"/>
      <c r="IXN136" s="129"/>
      <c r="IXO136" s="129"/>
      <c r="IXP136" s="129"/>
      <c r="IXQ136" s="129"/>
      <c r="IXR136" s="129"/>
      <c r="IXS136" s="129"/>
      <c r="IXT136" s="129"/>
      <c r="IXU136" s="129"/>
      <c r="IXV136" s="129"/>
      <c r="IXW136" s="129"/>
      <c r="IXX136" s="129"/>
      <c r="IXY136" s="129"/>
      <c r="IXZ136" s="129"/>
      <c r="IYA136" s="129"/>
      <c r="IYB136" s="129"/>
      <c r="IYC136" s="129"/>
      <c r="IYD136" s="129"/>
      <c r="IYE136" s="129"/>
      <c r="IYF136" s="129"/>
      <c r="IYG136" s="129"/>
      <c r="IYH136" s="129"/>
      <c r="IYI136" s="129"/>
      <c r="IYJ136" s="129"/>
      <c r="IYK136" s="129"/>
      <c r="IYL136" s="129"/>
      <c r="IYM136" s="129"/>
      <c r="IYN136" s="129"/>
      <c r="IYO136" s="129"/>
      <c r="IYP136" s="129"/>
      <c r="IYQ136" s="129"/>
      <c r="IYR136" s="129"/>
      <c r="IYS136" s="129"/>
      <c r="IYT136" s="129"/>
      <c r="IYU136" s="129"/>
      <c r="IYV136" s="129"/>
      <c r="IYW136" s="129"/>
      <c r="IYX136" s="129"/>
      <c r="IYY136" s="129"/>
      <c r="IYZ136" s="129"/>
      <c r="IZA136" s="129"/>
      <c r="IZB136" s="129"/>
      <c r="IZC136" s="129"/>
      <c r="IZD136" s="129"/>
      <c r="IZE136" s="129"/>
      <c r="IZF136" s="129"/>
      <c r="IZG136" s="129"/>
      <c r="IZH136" s="129"/>
      <c r="IZI136" s="129"/>
      <c r="IZJ136" s="129"/>
      <c r="IZK136" s="129"/>
      <c r="IZL136" s="129"/>
      <c r="IZM136" s="129"/>
      <c r="IZN136" s="129"/>
      <c r="IZO136" s="129"/>
      <c r="IZP136" s="129"/>
      <c r="IZQ136" s="129"/>
      <c r="IZR136" s="129"/>
      <c r="IZS136" s="129"/>
      <c r="IZT136" s="129"/>
      <c r="IZU136" s="129"/>
      <c r="IZV136" s="129"/>
      <c r="IZW136" s="129"/>
      <c r="IZX136" s="129"/>
      <c r="IZY136" s="129"/>
      <c r="IZZ136" s="129"/>
      <c r="JAA136" s="129"/>
      <c r="JAB136" s="129"/>
      <c r="JAC136" s="129"/>
      <c r="JAD136" s="129"/>
      <c r="JAE136" s="129"/>
      <c r="JAF136" s="129"/>
      <c r="JAG136" s="129"/>
      <c r="JAH136" s="129"/>
      <c r="JAI136" s="129"/>
      <c r="JAJ136" s="129"/>
      <c r="JAK136" s="129"/>
      <c r="JAL136" s="129"/>
      <c r="JAM136" s="129"/>
      <c r="JAN136" s="129"/>
      <c r="JAO136" s="129"/>
      <c r="JAP136" s="129"/>
      <c r="JAQ136" s="129"/>
      <c r="JAR136" s="129"/>
      <c r="JAS136" s="129"/>
      <c r="JAT136" s="129"/>
      <c r="JAU136" s="129"/>
      <c r="JAV136" s="129"/>
      <c r="JAW136" s="129"/>
      <c r="JAX136" s="129"/>
      <c r="JAY136" s="129"/>
      <c r="JAZ136" s="129"/>
      <c r="JBA136" s="129"/>
      <c r="JBB136" s="129"/>
      <c r="JBC136" s="129"/>
      <c r="JBD136" s="129"/>
      <c r="JBE136" s="129"/>
      <c r="JBF136" s="129"/>
      <c r="JBG136" s="129"/>
      <c r="JBH136" s="129"/>
      <c r="JBI136" s="129"/>
      <c r="JBJ136" s="129"/>
      <c r="JBK136" s="129"/>
      <c r="JBL136" s="129"/>
      <c r="JBM136" s="129"/>
      <c r="JBN136" s="129"/>
      <c r="JBO136" s="129"/>
      <c r="JBP136" s="129"/>
      <c r="JBQ136" s="129"/>
      <c r="JBR136" s="129"/>
      <c r="JBS136" s="129"/>
      <c r="JBT136" s="129"/>
      <c r="JBU136" s="129"/>
      <c r="JBV136" s="129"/>
      <c r="JBW136" s="129"/>
      <c r="JBX136" s="129"/>
      <c r="JBY136" s="129"/>
      <c r="JBZ136" s="129"/>
      <c r="JCA136" s="129"/>
      <c r="JCB136" s="129"/>
      <c r="JCC136" s="129"/>
      <c r="JCD136" s="129"/>
      <c r="JCE136" s="129"/>
      <c r="JCF136" s="129"/>
      <c r="JCG136" s="129"/>
      <c r="JCH136" s="129"/>
      <c r="JCI136" s="129"/>
      <c r="JCJ136" s="129"/>
      <c r="JCK136" s="129"/>
      <c r="JCL136" s="129"/>
      <c r="JCM136" s="129"/>
      <c r="JCN136" s="129"/>
      <c r="JCO136" s="129"/>
      <c r="JCP136" s="129"/>
      <c r="JCQ136" s="129"/>
      <c r="JCR136" s="129"/>
      <c r="JCS136" s="129"/>
      <c r="JCT136" s="129"/>
      <c r="JCU136" s="129"/>
      <c r="JCV136" s="129"/>
      <c r="JCW136" s="129"/>
      <c r="JCX136" s="129"/>
      <c r="JCY136" s="129"/>
      <c r="JCZ136" s="129"/>
      <c r="JDA136" s="129"/>
      <c r="JDB136" s="129"/>
      <c r="JDC136" s="129"/>
      <c r="JDD136" s="129"/>
      <c r="JDE136" s="129"/>
      <c r="JDF136" s="129"/>
      <c r="JDG136" s="129"/>
      <c r="JDH136" s="129"/>
      <c r="JDI136" s="129"/>
      <c r="JDJ136" s="129"/>
      <c r="JDK136" s="129"/>
      <c r="JDL136" s="129"/>
      <c r="JDM136" s="129"/>
      <c r="JDN136" s="129"/>
      <c r="JDO136" s="129"/>
      <c r="JDP136" s="129"/>
      <c r="JDQ136" s="129"/>
      <c r="JDR136" s="129"/>
      <c r="JDS136" s="129"/>
      <c r="JDT136" s="129"/>
      <c r="JDU136" s="129"/>
      <c r="JDV136" s="129"/>
      <c r="JDW136" s="129"/>
      <c r="JDX136" s="129"/>
      <c r="JDY136" s="129"/>
      <c r="JDZ136" s="129"/>
      <c r="JEA136" s="129"/>
      <c r="JEB136" s="129"/>
      <c r="JEC136" s="129"/>
      <c r="JED136" s="129"/>
      <c r="JEE136" s="129"/>
      <c r="JEF136" s="129"/>
      <c r="JEG136" s="129"/>
      <c r="JEH136" s="129"/>
      <c r="JEI136" s="129"/>
      <c r="JEJ136" s="129"/>
      <c r="JEK136" s="129"/>
      <c r="JEL136" s="129"/>
      <c r="JEM136" s="129"/>
      <c r="JEN136" s="129"/>
      <c r="JEO136" s="129"/>
      <c r="JEP136" s="129"/>
      <c r="JEQ136" s="129"/>
      <c r="JER136" s="129"/>
      <c r="JES136" s="129"/>
      <c r="JET136" s="129"/>
      <c r="JEU136" s="129"/>
      <c r="JEV136" s="129"/>
      <c r="JEW136" s="129"/>
      <c r="JEX136" s="129"/>
      <c r="JEY136" s="129"/>
      <c r="JEZ136" s="129"/>
      <c r="JFA136" s="129"/>
      <c r="JFB136" s="129"/>
      <c r="JFC136" s="129"/>
      <c r="JFD136" s="129"/>
      <c r="JFE136" s="129"/>
      <c r="JFF136" s="129"/>
      <c r="JFG136" s="129"/>
      <c r="JFH136" s="129"/>
      <c r="JFI136" s="129"/>
      <c r="JFJ136" s="129"/>
      <c r="JFK136" s="129"/>
      <c r="JFL136" s="129"/>
      <c r="JFM136" s="129"/>
      <c r="JFN136" s="129"/>
      <c r="JFO136" s="129"/>
      <c r="JFP136" s="129"/>
      <c r="JFQ136" s="129"/>
      <c r="JFR136" s="129"/>
      <c r="JFS136" s="129"/>
      <c r="JFT136" s="129"/>
      <c r="JFU136" s="129"/>
      <c r="JFV136" s="129"/>
      <c r="JFW136" s="129"/>
      <c r="JFX136" s="129"/>
      <c r="JFY136" s="129"/>
      <c r="JFZ136" s="129"/>
      <c r="JGA136" s="129"/>
      <c r="JGB136" s="129"/>
      <c r="JGC136" s="129"/>
      <c r="JGD136" s="129"/>
      <c r="JGE136" s="129"/>
      <c r="JGF136" s="129"/>
      <c r="JGG136" s="129"/>
      <c r="JGH136" s="129"/>
      <c r="JGI136" s="129"/>
      <c r="JGJ136" s="129"/>
      <c r="JGK136" s="129"/>
      <c r="JGL136" s="129"/>
      <c r="JGM136" s="129"/>
      <c r="JGN136" s="129"/>
      <c r="JGO136" s="129"/>
      <c r="JGP136" s="129"/>
      <c r="JGQ136" s="129"/>
      <c r="JGR136" s="129"/>
      <c r="JGS136" s="129"/>
      <c r="JGT136" s="129"/>
      <c r="JGU136" s="129"/>
      <c r="JGV136" s="129"/>
      <c r="JGW136" s="129"/>
      <c r="JGX136" s="129"/>
      <c r="JGY136" s="129"/>
      <c r="JGZ136" s="129"/>
      <c r="JHA136" s="129"/>
      <c r="JHB136" s="129"/>
      <c r="JHC136" s="129"/>
      <c r="JHD136" s="129"/>
      <c r="JHE136" s="129"/>
      <c r="JHF136" s="129"/>
      <c r="JHG136" s="129"/>
      <c r="JHH136" s="129"/>
      <c r="JHI136" s="129"/>
      <c r="JHJ136" s="129"/>
      <c r="JHK136" s="129"/>
      <c r="JHL136" s="129"/>
      <c r="JHM136" s="129"/>
      <c r="JHN136" s="129"/>
      <c r="JHO136" s="129"/>
      <c r="JHP136" s="129"/>
      <c r="JHQ136" s="129"/>
      <c r="JHR136" s="129"/>
      <c r="JHS136" s="129"/>
      <c r="JHT136" s="129"/>
      <c r="JHU136" s="129"/>
      <c r="JHV136" s="129"/>
      <c r="JHW136" s="129"/>
      <c r="JHX136" s="129"/>
      <c r="JHY136" s="129"/>
      <c r="JHZ136" s="129"/>
      <c r="JIA136" s="129"/>
      <c r="JIB136" s="129"/>
      <c r="JIC136" s="129"/>
      <c r="JID136" s="129"/>
      <c r="JIE136" s="129"/>
      <c r="JIF136" s="129"/>
      <c r="JIG136" s="129"/>
      <c r="JIH136" s="129"/>
      <c r="JII136" s="129"/>
      <c r="JIJ136" s="129"/>
      <c r="JIK136" s="129"/>
      <c r="JIL136" s="129"/>
      <c r="JIM136" s="129"/>
      <c r="JIN136" s="129"/>
      <c r="JIO136" s="129"/>
      <c r="JIP136" s="129"/>
      <c r="JIQ136" s="129"/>
      <c r="JIR136" s="129"/>
      <c r="JIS136" s="129"/>
      <c r="JIT136" s="129"/>
      <c r="JIU136" s="129"/>
      <c r="JIV136" s="129"/>
      <c r="JIW136" s="129"/>
      <c r="JIX136" s="129"/>
      <c r="JIY136" s="129"/>
      <c r="JIZ136" s="129"/>
      <c r="JJA136" s="129"/>
      <c r="JJB136" s="129"/>
      <c r="JJC136" s="129"/>
      <c r="JJD136" s="129"/>
      <c r="JJE136" s="129"/>
      <c r="JJF136" s="129"/>
      <c r="JJG136" s="129"/>
      <c r="JJH136" s="129"/>
      <c r="JJI136" s="129"/>
      <c r="JJJ136" s="129"/>
      <c r="JJK136" s="129"/>
      <c r="JJL136" s="129"/>
      <c r="JJM136" s="129"/>
      <c r="JJN136" s="129"/>
      <c r="JJO136" s="129"/>
      <c r="JJP136" s="129"/>
      <c r="JJQ136" s="129"/>
      <c r="JJR136" s="129"/>
      <c r="JJS136" s="129"/>
      <c r="JJT136" s="129"/>
      <c r="JJU136" s="129"/>
      <c r="JJV136" s="129"/>
      <c r="JJW136" s="129"/>
      <c r="JJX136" s="129"/>
      <c r="JJY136" s="129"/>
      <c r="JJZ136" s="129"/>
      <c r="JKA136" s="129"/>
      <c r="JKB136" s="129"/>
      <c r="JKC136" s="129"/>
      <c r="JKD136" s="129"/>
      <c r="JKE136" s="129"/>
      <c r="JKF136" s="129"/>
      <c r="JKG136" s="129"/>
      <c r="JKH136" s="129"/>
      <c r="JKI136" s="129"/>
      <c r="JKJ136" s="129"/>
      <c r="JKK136" s="129"/>
      <c r="JKL136" s="129"/>
      <c r="JKM136" s="129"/>
      <c r="JKN136" s="129"/>
      <c r="JKO136" s="129"/>
      <c r="JKP136" s="129"/>
      <c r="JKQ136" s="129"/>
      <c r="JKR136" s="129"/>
      <c r="JKS136" s="129"/>
      <c r="JKT136" s="129"/>
      <c r="JKU136" s="129"/>
      <c r="JKV136" s="129"/>
      <c r="JKW136" s="129"/>
      <c r="JKX136" s="129"/>
      <c r="JKY136" s="129"/>
      <c r="JKZ136" s="129"/>
      <c r="JLA136" s="129"/>
      <c r="JLB136" s="129"/>
      <c r="JLC136" s="129"/>
      <c r="JLD136" s="129"/>
      <c r="JLE136" s="129"/>
      <c r="JLF136" s="129"/>
      <c r="JLG136" s="129"/>
      <c r="JLH136" s="129"/>
      <c r="JLI136" s="129"/>
      <c r="JLJ136" s="129"/>
      <c r="JLK136" s="129"/>
      <c r="JLL136" s="129"/>
      <c r="JLM136" s="129"/>
      <c r="JLN136" s="129"/>
      <c r="JLO136" s="129"/>
      <c r="JLP136" s="129"/>
      <c r="JLQ136" s="129"/>
      <c r="JLR136" s="129"/>
      <c r="JLS136" s="129"/>
      <c r="JLT136" s="129"/>
      <c r="JLU136" s="129"/>
      <c r="JLV136" s="129"/>
      <c r="JLW136" s="129"/>
      <c r="JLX136" s="129"/>
      <c r="JLY136" s="129"/>
      <c r="JLZ136" s="129"/>
      <c r="JMA136" s="129"/>
      <c r="JMB136" s="129"/>
      <c r="JMC136" s="129"/>
      <c r="JMD136" s="129"/>
      <c r="JME136" s="129"/>
      <c r="JMF136" s="129"/>
      <c r="JMG136" s="129"/>
      <c r="JMH136" s="129"/>
      <c r="JMI136" s="129"/>
      <c r="JMJ136" s="129"/>
      <c r="JMK136" s="129"/>
      <c r="JML136" s="129"/>
      <c r="JMM136" s="129"/>
      <c r="JMN136" s="129"/>
      <c r="JMO136" s="129"/>
      <c r="JMP136" s="129"/>
      <c r="JMQ136" s="129"/>
      <c r="JMR136" s="129"/>
      <c r="JMS136" s="129"/>
      <c r="JMT136" s="129"/>
      <c r="JMU136" s="129"/>
      <c r="JMV136" s="129"/>
      <c r="JMW136" s="129"/>
      <c r="JMX136" s="129"/>
      <c r="JMY136" s="129"/>
      <c r="JMZ136" s="129"/>
      <c r="JNA136" s="129"/>
      <c r="JNB136" s="129"/>
      <c r="JNC136" s="129"/>
      <c r="JND136" s="129"/>
      <c r="JNE136" s="129"/>
      <c r="JNF136" s="129"/>
      <c r="JNG136" s="129"/>
      <c r="JNH136" s="129"/>
      <c r="JNI136" s="129"/>
      <c r="JNJ136" s="129"/>
      <c r="JNK136" s="129"/>
      <c r="JNL136" s="129"/>
      <c r="JNM136" s="129"/>
      <c r="JNN136" s="129"/>
      <c r="JNO136" s="129"/>
      <c r="JNP136" s="129"/>
      <c r="JNQ136" s="129"/>
      <c r="JNR136" s="129"/>
      <c r="JNS136" s="129"/>
      <c r="JNT136" s="129"/>
      <c r="JNU136" s="129"/>
      <c r="JNV136" s="129"/>
      <c r="JNW136" s="129"/>
      <c r="JNX136" s="129"/>
      <c r="JNY136" s="129"/>
      <c r="JNZ136" s="129"/>
      <c r="JOA136" s="129"/>
      <c r="JOB136" s="129"/>
      <c r="JOC136" s="129"/>
      <c r="JOD136" s="129"/>
      <c r="JOE136" s="129"/>
      <c r="JOF136" s="129"/>
      <c r="JOG136" s="129"/>
      <c r="JOH136" s="129"/>
      <c r="JOI136" s="129"/>
      <c r="JOJ136" s="129"/>
      <c r="JOK136" s="129"/>
      <c r="JOL136" s="129"/>
      <c r="JOM136" s="129"/>
      <c r="JON136" s="129"/>
      <c r="JOO136" s="129"/>
      <c r="JOP136" s="129"/>
      <c r="JOQ136" s="129"/>
      <c r="JOR136" s="129"/>
      <c r="JOS136" s="129"/>
      <c r="JOT136" s="129"/>
      <c r="JOU136" s="129"/>
      <c r="JOV136" s="129"/>
      <c r="JOW136" s="129"/>
      <c r="JOX136" s="129"/>
      <c r="JOY136" s="129"/>
      <c r="JOZ136" s="129"/>
      <c r="JPA136" s="129"/>
      <c r="JPB136" s="129"/>
      <c r="JPC136" s="129"/>
      <c r="JPD136" s="129"/>
      <c r="JPE136" s="129"/>
      <c r="JPF136" s="129"/>
      <c r="JPG136" s="129"/>
      <c r="JPH136" s="129"/>
      <c r="JPI136" s="129"/>
      <c r="JPJ136" s="129"/>
      <c r="JPK136" s="129"/>
      <c r="JPL136" s="129"/>
      <c r="JPM136" s="129"/>
      <c r="JPN136" s="129"/>
      <c r="JPO136" s="129"/>
      <c r="JPP136" s="129"/>
      <c r="JPQ136" s="129"/>
      <c r="JPR136" s="129"/>
      <c r="JPS136" s="129"/>
      <c r="JPT136" s="129"/>
      <c r="JPU136" s="129"/>
      <c r="JPV136" s="129"/>
      <c r="JPW136" s="129"/>
      <c r="JPX136" s="129"/>
      <c r="JPY136" s="129"/>
      <c r="JPZ136" s="129"/>
      <c r="JQA136" s="129"/>
      <c r="JQB136" s="129"/>
      <c r="JQC136" s="129"/>
      <c r="JQD136" s="129"/>
      <c r="JQE136" s="129"/>
      <c r="JQF136" s="129"/>
      <c r="JQG136" s="129"/>
      <c r="JQH136" s="129"/>
      <c r="JQI136" s="129"/>
      <c r="JQJ136" s="129"/>
      <c r="JQK136" s="129"/>
      <c r="JQL136" s="129"/>
      <c r="JQM136" s="129"/>
      <c r="JQN136" s="129"/>
      <c r="JQO136" s="129"/>
      <c r="JQP136" s="129"/>
      <c r="JQQ136" s="129"/>
      <c r="JQR136" s="129"/>
      <c r="JQS136" s="129"/>
      <c r="JQT136" s="129"/>
      <c r="JQU136" s="129"/>
      <c r="JQV136" s="129"/>
      <c r="JQW136" s="129"/>
      <c r="JQX136" s="129"/>
      <c r="JQY136" s="129"/>
      <c r="JQZ136" s="129"/>
      <c r="JRA136" s="129"/>
      <c r="JRB136" s="129"/>
      <c r="JRC136" s="129"/>
      <c r="JRD136" s="129"/>
      <c r="JRE136" s="129"/>
      <c r="JRF136" s="129"/>
      <c r="JRG136" s="129"/>
      <c r="JRH136" s="129"/>
      <c r="JRI136" s="129"/>
      <c r="JRJ136" s="129"/>
      <c r="JRK136" s="129"/>
      <c r="JRL136" s="129"/>
      <c r="JRM136" s="129"/>
      <c r="JRN136" s="129"/>
      <c r="JRO136" s="129"/>
      <c r="JRP136" s="129"/>
      <c r="JRQ136" s="129"/>
      <c r="JRR136" s="129"/>
      <c r="JRS136" s="129"/>
      <c r="JRT136" s="129"/>
      <c r="JRU136" s="129"/>
      <c r="JRV136" s="129"/>
      <c r="JRW136" s="129"/>
      <c r="JRX136" s="129"/>
      <c r="JRY136" s="129"/>
      <c r="JRZ136" s="129"/>
      <c r="JSA136" s="129"/>
      <c r="JSB136" s="129"/>
      <c r="JSC136" s="129"/>
      <c r="JSD136" s="129"/>
      <c r="JSE136" s="129"/>
      <c r="JSF136" s="129"/>
      <c r="JSG136" s="129"/>
      <c r="JSH136" s="129"/>
      <c r="JSI136" s="129"/>
      <c r="JSJ136" s="129"/>
      <c r="JSK136" s="129"/>
      <c r="JSL136" s="129"/>
      <c r="JSM136" s="129"/>
      <c r="JSN136" s="129"/>
      <c r="JSO136" s="129"/>
      <c r="JSP136" s="129"/>
      <c r="JSQ136" s="129"/>
      <c r="JSR136" s="129"/>
      <c r="JSS136" s="129"/>
      <c r="JST136" s="129"/>
      <c r="JSU136" s="129"/>
      <c r="JSV136" s="129"/>
      <c r="JSW136" s="129"/>
      <c r="JSX136" s="129"/>
      <c r="JSY136" s="129"/>
      <c r="JSZ136" s="129"/>
      <c r="JTA136" s="129"/>
      <c r="JTB136" s="129"/>
      <c r="JTC136" s="129"/>
      <c r="JTD136" s="129"/>
      <c r="JTE136" s="129"/>
      <c r="JTF136" s="129"/>
      <c r="JTG136" s="129"/>
      <c r="JTH136" s="129"/>
      <c r="JTI136" s="129"/>
      <c r="JTJ136" s="129"/>
      <c r="JTK136" s="129"/>
      <c r="JTL136" s="129"/>
      <c r="JTM136" s="129"/>
      <c r="JTN136" s="129"/>
      <c r="JTO136" s="129"/>
      <c r="JTP136" s="129"/>
      <c r="JTQ136" s="129"/>
      <c r="JTR136" s="129"/>
      <c r="JTS136" s="129"/>
      <c r="JTT136" s="129"/>
      <c r="JTU136" s="129"/>
      <c r="JTV136" s="129"/>
      <c r="JTW136" s="129"/>
      <c r="JTX136" s="129"/>
      <c r="JTY136" s="129"/>
      <c r="JTZ136" s="129"/>
      <c r="JUA136" s="129"/>
      <c r="JUB136" s="129"/>
      <c r="JUC136" s="129"/>
      <c r="JUD136" s="129"/>
      <c r="JUE136" s="129"/>
      <c r="JUF136" s="129"/>
      <c r="JUG136" s="129"/>
      <c r="JUH136" s="129"/>
      <c r="JUI136" s="129"/>
      <c r="JUJ136" s="129"/>
      <c r="JUK136" s="129"/>
      <c r="JUL136" s="129"/>
      <c r="JUM136" s="129"/>
      <c r="JUN136" s="129"/>
      <c r="JUO136" s="129"/>
      <c r="JUP136" s="129"/>
      <c r="JUQ136" s="129"/>
      <c r="JUR136" s="129"/>
      <c r="JUS136" s="129"/>
      <c r="JUT136" s="129"/>
      <c r="JUU136" s="129"/>
      <c r="JUV136" s="129"/>
      <c r="JUW136" s="129"/>
      <c r="JUX136" s="129"/>
      <c r="JUY136" s="129"/>
      <c r="JUZ136" s="129"/>
      <c r="JVA136" s="129"/>
      <c r="JVB136" s="129"/>
      <c r="JVC136" s="129"/>
      <c r="JVD136" s="129"/>
      <c r="JVE136" s="129"/>
      <c r="JVF136" s="129"/>
      <c r="JVG136" s="129"/>
      <c r="JVH136" s="129"/>
      <c r="JVI136" s="129"/>
      <c r="JVJ136" s="129"/>
      <c r="JVK136" s="129"/>
      <c r="JVL136" s="129"/>
      <c r="JVM136" s="129"/>
      <c r="JVN136" s="129"/>
      <c r="JVO136" s="129"/>
      <c r="JVP136" s="129"/>
      <c r="JVQ136" s="129"/>
      <c r="JVR136" s="129"/>
      <c r="JVS136" s="129"/>
      <c r="JVT136" s="129"/>
      <c r="JVU136" s="129"/>
      <c r="JVV136" s="129"/>
      <c r="JVW136" s="129"/>
      <c r="JVX136" s="129"/>
      <c r="JVY136" s="129"/>
      <c r="JVZ136" s="129"/>
      <c r="JWA136" s="129"/>
      <c r="JWB136" s="129"/>
      <c r="JWC136" s="129"/>
      <c r="JWD136" s="129"/>
      <c r="JWE136" s="129"/>
      <c r="JWF136" s="129"/>
      <c r="JWG136" s="129"/>
      <c r="JWH136" s="129"/>
      <c r="JWI136" s="129"/>
      <c r="JWJ136" s="129"/>
      <c r="JWK136" s="129"/>
      <c r="JWL136" s="129"/>
      <c r="JWM136" s="129"/>
      <c r="JWN136" s="129"/>
      <c r="JWO136" s="129"/>
      <c r="JWP136" s="129"/>
      <c r="JWQ136" s="129"/>
      <c r="JWR136" s="129"/>
      <c r="JWS136" s="129"/>
      <c r="JWT136" s="129"/>
      <c r="JWU136" s="129"/>
      <c r="JWV136" s="129"/>
      <c r="JWW136" s="129"/>
      <c r="JWX136" s="129"/>
      <c r="JWY136" s="129"/>
      <c r="JWZ136" s="129"/>
      <c r="JXA136" s="129"/>
      <c r="JXB136" s="129"/>
      <c r="JXC136" s="129"/>
      <c r="JXD136" s="129"/>
      <c r="JXE136" s="129"/>
      <c r="JXF136" s="129"/>
      <c r="JXG136" s="129"/>
      <c r="JXH136" s="129"/>
      <c r="JXI136" s="129"/>
      <c r="JXJ136" s="129"/>
      <c r="JXK136" s="129"/>
      <c r="JXL136" s="129"/>
      <c r="JXM136" s="129"/>
      <c r="JXN136" s="129"/>
      <c r="JXO136" s="129"/>
      <c r="JXP136" s="129"/>
      <c r="JXQ136" s="129"/>
      <c r="JXR136" s="129"/>
      <c r="JXS136" s="129"/>
      <c r="JXT136" s="129"/>
      <c r="JXU136" s="129"/>
      <c r="JXV136" s="129"/>
      <c r="JXW136" s="129"/>
      <c r="JXX136" s="129"/>
      <c r="JXY136" s="129"/>
      <c r="JXZ136" s="129"/>
      <c r="JYA136" s="129"/>
      <c r="JYB136" s="129"/>
      <c r="JYC136" s="129"/>
      <c r="JYD136" s="129"/>
      <c r="JYE136" s="129"/>
      <c r="JYF136" s="129"/>
      <c r="JYG136" s="129"/>
      <c r="JYH136" s="129"/>
      <c r="JYI136" s="129"/>
      <c r="JYJ136" s="129"/>
      <c r="JYK136" s="129"/>
      <c r="JYL136" s="129"/>
      <c r="JYM136" s="129"/>
      <c r="JYN136" s="129"/>
      <c r="JYO136" s="129"/>
      <c r="JYP136" s="129"/>
      <c r="JYQ136" s="129"/>
      <c r="JYR136" s="129"/>
      <c r="JYS136" s="129"/>
      <c r="JYT136" s="129"/>
      <c r="JYU136" s="129"/>
      <c r="JYV136" s="129"/>
      <c r="JYW136" s="129"/>
      <c r="JYX136" s="129"/>
      <c r="JYY136" s="129"/>
      <c r="JYZ136" s="129"/>
      <c r="JZA136" s="129"/>
      <c r="JZB136" s="129"/>
      <c r="JZC136" s="129"/>
      <c r="JZD136" s="129"/>
      <c r="JZE136" s="129"/>
      <c r="JZF136" s="129"/>
      <c r="JZG136" s="129"/>
      <c r="JZH136" s="129"/>
      <c r="JZI136" s="129"/>
      <c r="JZJ136" s="129"/>
      <c r="JZK136" s="129"/>
      <c r="JZL136" s="129"/>
      <c r="JZM136" s="129"/>
      <c r="JZN136" s="129"/>
      <c r="JZO136" s="129"/>
      <c r="JZP136" s="129"/>
      <c r="JZQ136" s="129"/>
      <c r="JZR136" s="129"/>
      <c r="JZS136" s="129"/>
      <c r="JZT136" s="129"/>
      <c r="JZU136" s="129"/>
      <c r="JZV136" s="129"/>
      <c r="JZW136" s="129"/>
      <c r="JZX136" s="129"/>
      <c r="JZY136" s="129"/>
      <c r="JZZ136" s="129"/>
      <c r="KAA136" s="129"/>
      <c r="KAB136" s="129"/>
      <c r="KAC136" s="129"/>
      <c r="KAD136" s="129"/>
      <c r="KAE136" s="129"/>
      <c r="KAF136" s="129"/>
      <c r="KAG136" s="129"/>
      <c r="KAH136" s="129"/>
      <c r="KAI136" s="129"/>
      <c r="KAJ136" s="129"/>
      <c r="KAK136" s="129"/>
      <c r="KAL136" s="129"/>
      <c r="KAM136" s="129"/>
      <c r="KAN136" s="129"/>
      <c r="KAO136" s="129"/>
      <c r="KAP136" s="129"/>
      <c r="KAQ136" s="129"/>
      <c r="KAR136" s="129"/>
      <c r="KAS136" s="129"/>
      <c r="KAT136" s="129"/>
      <c r="KAU136" s="129"/>
      <c r="KAV136" s="129"/>
      <c r="KAW136" s="129"/>
      <c r="KAX136" s="129"/>
      <c r="KAY136" s="129"/>
      <c r="KAZ136" s="129"/>
      <c r="KBA136" s="129"/>
      <c r="KBB136" s="129"/>
      <c r="KBC136" s="129"/>
      <c r="KBD136" s="129"/>
      <c r="KBE136" s="129"/>
      <c r="KBF136" s="129"/>
      <c r="KBG136" s="129"/>
      <c r="KBH136" s="129"/>
      <c r="KBI136" s="129"/>
      <c r="KBJ136" s="129"/>
      <c r="KBK136" s="129"/>
      <c r="KBL136" s="129"/>
      <c r="KBM136" s="129"/>
      <c r="KBN136" s="129"/>
      <c r="KBO136" s="129"/>
      <c r="KBP136" s="129"/>
      <c r="KBQ136" s="129"/>
      <c r="KBR136" s="129"/>
      <c r="KBS136" s="129"/>
      <c r="KBT136" s="129"/>
      <c r="KBU136" s="129"/>
      <c r="KBV136" s="129"/>
      <c r="KBW136" s="129"/>
      <c r="KBX136" s="129"/>
      <c r="KBY136" s="129"/>
      <c r="KBZ136" s="129"/>
      <c r="KCA136" s="129"/>
      <c r="KCB136" s="129"/>
      <c r="KCC136" s="129"/>
      <c r="KCD136" s="129"/>
      <c r="KCE136" s="129"/>
      <c r="KCF136" s="129"/>
      <c r="KCG136" s="129"/>
      <c r="KCH136" s="129"/>
      <c r="KCI136" s="129"/>
      <c r="KCJ136" s="129"/>
      <c r="KCK136" s="129"/>
      <c r="KCL136" s="129"/>
      <c r="KCM136" s="129"/>
      <c r="KCN136" s="129"/>
      <c r="KCO136" s="129"/>
      <c r="KCP136" s="129"/>
      <c r="KCQ136" s="129"/>
      <c r="KCR136" s="129"/>
      <c r="KCS136" s="129"/>
      <c r="KCT136" s="129"/>
      <c r="KCU136" s="129"/>
      <c r="KCV136" s="129"/>
      <c r="KCW136" s="129"/>
      <c r="KCX136" s="129"/>
      <c r="KCY136" s="129"/>
      <c r="KCZ136" s="129"/>
      <c r="KDA136" s="129"/>
      <c r="KDB136" s="129"/>
      <c r="KDC136" s="129"/>
      <c r="KDD136" s="129"/>
      <c r="KDE136" s="129"/>
      <c r="KDF136" s="129"/>
      <c r="KDG136" s="129"/>
      <c r="KDH136" s="129"/>
      <c r="KDI136" s="129"/>
      <c r="KDJ136" s="129"/>
      <c r="KDK136" s="129"/>
      <c r="KDL136" s="129"/>
      <c r="KDM136" s="129"/>
      <c r="KDN136" s="129"/>
      <c r="KDO136" s="129"/>
      <c r="KDP136" s="129"/>
      <c r="KDQ136" s="129"/>
      <c r="KDR136" s="129"/>
      <c r="KDS136" s="129"/>
      <c r="KDT136" s="129"/>
      <c r="KDU136" s="129"/>
      <c r="KDV136" s="129"/>
      <c r="KDW136" s="129"/>
      <c r="KDX136" s="129"/>
      <c r="KDY136" s="129"/>
      <c r="KDZ136" s="129"/>
      <c r="KEA136" s="129"/>
      <c r="KEB136" s="129"/>
      <c r="KEC136" s="129"/>
      <c r="KED136" s="129"/>
      <c r="KEE136" s="129"/>
      <c r="KEF136" s="129"/>
      <c r="KEG136" s="129"/>
      <c r="KEH136" s="129"/>
      <c r="KEI136" s="129"/>
      <c r="KEJ136" s="129"/>
      <c r="KEK136" s="129"/>
      <c r="KEL136" s="129"/>
      <c r="KEM136" s="129"/>
      <c r="KEN136" s="129"/>
      <c r="KEO136" s="129"/>
      <c r="KEP136" s="129"/>
      <c r="KEQ136" s="129"/>
      <c r="KER136" s="129"/>
      <c r="KES136" s="129"/>
      <c r="KET136" s="129"/>
      <c r="KEU136" s="129"/>
      <c r="KEV136" s="129"/>
      <c r="KEW136" s="129"/>
      <c r="KEX136" s="129"/>
      <c r="KEY136" s="129"/>
      <c r="KEZ136" s="129"/>
      <c r="KFA136" s="129"/>
      <c r="KFB136" s="129"/>
      <c r="KFC136" s="129"/>
      <c r="KFD136" s="129"/>
      <c r="KFE136" s="129"/>
      <c r="KFF136" s="129"/>
      <c r="KFG136" s="129"/>
      <c r="KFH136" s="129"/>
      <c r="KFI136" s="129"/>
      <c r="KFJ136" s="129"/>
      <c r="KFK136" s="129"/>
      <c r="KFL136" s="129"/>
      <c r="KFM136" s="129"/>
      <c r="KFN136" s="129"/>
      <c r="KFO136" s="129"/>
      <c r="KFP136" s="129"/>
      <c r="KFQ136" s="129"/>
      <c r="KFR136" s="129"/>
      <c r="KFS136" s="129"/>
      <c r="KFT136" s="129"/>
      <c r="KFU136" s="129"/>
      <c r="KFV136" s="129"/>
      <c r="KFW136" s="129"/>
      <c r="KFX136" s="129"/>
      <c r="KFY136" s="129"/>
      <c r="KFZ136" s="129"/>
      <c r="KGA136" s="129"/>
      <c r="KGB136" s="129"/>
      <c r="KGC136" s="129"/>
      <c r="KGD136" s="129"/>
      <c r="KGE136" s="129"/>
      <c r="KGF136" s="129"/>
      <c r="KGG136" s="129"/>
      <c r="KGH136" s="129"/>
      <c r="KGI136" s="129"/>
      <c r="KGJ136" s="129"/>
      <c r="KGK136" s="129"/>
      <c r="KGL136" s="129"/>
      <c r="KGM136" s="129"/>
      <c r="KGN136" s="129"/>
      <c r="KGO136" s="129"/>
      <c r="KGP136" s="129"/>
      <c r="KGQ136" s="129"/>
      <c r="KGR136" s="129"/>
      <c r="KGS136" s="129"/>
      <c r="KGT136" s="129"/>
      <c r="KGU136" s="129"/>
      <c r="KGV136" s="129"/>
      <c r="KGW136" s="129"/>
      <c r="KGX136" s="129"/>
      <c r="KGY136" s="129"/>
      <c r="KGZ136" s="129"/>
      <c r="KHA136" s="129"/>
      <c r="KHB136" s="129"/>
      <c r="KHC136" s="129"/>
      <c r="KHD136" s="129"/>
      <c r="KHE136" s="129"/>
      <c r="KHF136" s="129"/>
      <c r="KHG136" s="129"/>
      <c r="KHH136" s="129"/>
      <c r="KHI136" s="129"/>
      <c r="KHJ136" s="129"/>
      <c r="KHK136" s="129"/>
      <c r="KHL136" s="129"/>
      <c r="KHM136" s="129"/>
      <c r="KHN136" s="129"/>
      <c r="KHO136" s="129"/>
      <c r="KHP136" s="129"/>
      <c r="KHQ136" s="129"/>
      <c r="KHR136" s="129"/>
      <c r="KHS136" s="129"/>
      <c r="KHT136" s="129"/>
      <c r="KHU136" s="129"/>
      <c r="KHV136" s="129"/>
      <c r="KHW136" s="129"/>
      <c r="KHX136" s="129"/>
      <c r="KHY136" s="129"/>
      <c r="KHZ136" s="129"/>
      <c r="KIA136" s="129"/>
      <c r="KIB136" s="129"/>
      <c r="KIC136" s="129"/>
      <c r="KID136" s="129"/>
      <c r="KIE136" s="129"/>
      <c r="KIF136" s="129"/>
      <c r="KIG136" s="129"/>
      <c r="KIH136" s="129"/>
      <c r="KII136" s="129"/>
      <c r="KIJ136" s="129"/>
      <c r="KIK136" s="129"/>
      <c r="KIL136" s="129"/>
      <c r="KIM136" s="129"/>
      <c r="KIN136" s="129"/>
      <c r="KIO136" s="129"/>
      <c r="KIP136" s="129"/>
      <c r="KIQ136" s="129"/>
      <c r="KIR136" s="129"/>
      <c r="KIS136" s="129"/>
      <c r="KIT136" s="129"/>
      <c r="KIU136" s="129"/>
      <c r="KIV136" s="129"/>
      <c r="KIW136" s="129"/>
      <c r="KIX136" s="129"/>
      <c r="KIY136" s="129"/>
      <c r="KIZ136" s="129"/>
      <c r="KJA136" s="129"/>
      <c r="KJB136" s="129"/>
      <c r="KJC136" s="129"/>
      <c r="KJD136" s="129"/>
      <c r="KJE136" s="129"/>
      <c r="KJF136" s="129"/>
      <c r="KJG136" s="129"/>
      <c r="KJH136" s="129"/>
      <c r="KJI136" s="129"/>
      <c r="KJJ136" s="129"/>
      <c r="KJK136" s="129"/>
      <c r="KJL136" s="129"/>
      <c r="KJM136" s="129"/>
      <c r="KJN136" s="129"/>
      <c r="KJO136" s="129"/>
      <c r="KJP136" s="129"/>
      <c r="KJQ136" s="129"/>
      <c r="KJR136" s="129"/>
      <c r="KJS136" s="129"/>
      <c r="KJT136" s="129"/>
      <c r="KJU136" s="129"/>
      <c r="KJV136" s="129"/>
      <c r="KJW136" s="129"/>
      <c r="KJX136" s="129"/>
      <c r="KJY136" s="129"/>
      <c r="KJZ136" s="129"/>
      <c r="KKA136" s="129"/>
      <c r="KKB136" s="129"/>
      <c r="KKC136" s="129"/>
      <c r="KKD136" s="129"/>
      <c r="KKE136" s="129"/>
      <c r="KKF136" s="129"/>
      <c r="KKG136" s="129"/>
      <c r="KKH136" s="129"/>
      <c r="KKI136" s="129"/>
      <c r="KKJ136" s="129"/>
      <c r="KKK136" s="129"/>
      <c r="KKL136" s="129"/>
      <c r="KKM136" s="129"/>
      <c r="KKN136" s="129"/>
      <c r="KKO136" s="129"/>
      <c r="KKP136" s="129"/>
      <c r="KKQ136" s="129"/>
      <c r="KKR136" s="129"/>
      <c r="KKS136" s="129"/>
      <c r="KKT136" s="129"/>
      <c r="KKU136" s="129"/>
      <c r="KKV136" s="129"/>
      <c r="KKW136" s="129"/>
      <c r="KKX136" s="129"/>
      <c r="KKY136" s="129"/>
      <c r="KKZ136" s="129"/>
      <c r="KLA136" s="129"/>
      <c r="KLB136" s="129"/>
      <c r="KLC136" s="129"/>
      <c r="KLD136" s="129"/>
      <c r="KLE136" s="129"/>
      <c r="KLF136" s="129"/>
      <c r="KLG136" s="129"/>
      <c r="KLH136" s="129"/>
      <c r="KLI136" s="129"/>
      <c r="KLJ136" s="129"/>
      <c r="KLK136" s="129"/>
      <c r="KLL136" s="129"/>
      <c r="KLM136" s="129"/>
      <c r="KLN136" s="129"/>
      <c r="KLO136" s="129"/>
      <c r="KLP136" s="129"/>
      <c r="KLQ136" s="129"/>
      <c r="KLR136" s="129"/>
      <c r="KLS136" s="129"/>
      <c r="KLT136" s="129"/>
      <c r="KLU136" s="129"/>
      <c r="KLV136" s="129"/>
      <c r="KLW136" s="129"/>
      <c r="KLX136" s="129"/>
      <c r="KLY136" s="129"/>
      <c r="KLZ136" s="129"/>
      <c r="KMA136" s="129"/>
      <c r="KMB136" s="129"/>
      <c r="KMC136" s="129"/>
      <c r="KMD136" s="129"/>
      <c r="KME136" s="129"/>
      <c r="KMF136" s="129"/>
      <c r="KMG136" s="129"/>
      <c r="KMH136" s="129"/>
      <c r="KMI136" s="129"/>
      <c r="KMJ136" s="129"/>
      <c r="KMK136" s="129"/>
      <c r="KML136" s="129"/>
      <c r="KMM136" s="129"/>
      <c r="KMN136" s="129"/>
      <c r="KMO136" s="129"/>
      <c r="KMP136" s="129"/>
      <c r="KMQ136" s="129"/>
      <c r="KMR136" s="129"/>
      <c r="KMS136" s="129"/>
      <c r="KMT136" s="129"/>
      <c r="KMU136" s="129"/>
      <c r="KMV136" s="129"/>
      <c r="KMW136" s="129"/>
      <c r="KMX136" s="129"/>
      <c r="KMY136" s="129"/>
      <c r="KMZ136" s="129"/>
      <c r="KNA136" s="129"/>
      <c r="KNB136" s="129"/>
      <c r="KNC136" s="129"/>
      <c r="KND136" s="129"/>
      <c r="KNE136" s="129"/>
      <c r="KNF136" s="129"/>
      <c r="KNG136" s="129"/>
      <c r="KNH136" s="129"/>
      <c r="KNI136" s="129"/>
      <c r="KNJ136" s="129"/>
      <c r="KNK136" s="129"/>
      <c r="KNL136" s="129"/>
      <c r="KNM136" s="129"/>
      <c r="KNN136" s="129"/>
      <c r="KNO136" s="129"/>
      <c r="KNP136" s="129"/>
      <c r="KNQ136" s="129"/>
      <c r="KNR136" s="129"/>
      <c r="KNS136" s="129"/>
      <c r="KNT136" s="129"/>
      <c r="KNU136" s="129"/>
      <c r="KNV136" s="129"/>
      <c r="KNW136" s="129"/>
      <c r="KNX136" s="129"/>
      <c r="KNY136" s="129"/>
      <c r="KNZ136" s="129"/>
      <c r="KOA136" s="129"/>
      <c r="KOB136" s="129"/>
      <c r="KOC136" s="129"/>
      <c r="KOD136" s="129"/>
      <c r="KOE136" s="129"/>
      <c r="KOF136" s="129"/>
      <c r="KOG136" s="129"/>
      <c r="KOH136" s="129"/>
      <c r="KOI136" s="129"/>
      <c r="KOJ136" s="129"/>
      <c r="KOK136" s="129"/>
      <c r="KOL136" s="129"/>
      <c r="KOM136" s="129"/>
      <c r="KON136" s="129"/>
      <c r="KOO136" s="129"/>
      <c r="KOP136" s="129"/>
      <c r="KOQ136" s="129"/>
      <c r="KOR136" s="129"/>
      <c r="KOS136" s="129"/>
      <c r="KOT136" s="129"/>
      <c r="KOU136" s="129"/>
      <c r="KOV136" s="129"/>
      <c r="KOW136" s="129"/>
      <c r="KOX136" s="129"/>
      <c r="KOY136" s="129"/>
      <c r="KOZ136" s="129"/>
      <c r="KPA136" s="129"/>
      <c r="KPB136" s="129"/>
      <c r="KPC136" s="129"/>
      <c r="KPD136" s="129"/>
      <c r="KPE136" s="129"/>
      <c r="KPF136" s="129"/>
      <c r="KPG136" s="129"/>
      <c r="KPH136" s="129"/>
      <c r="KPI136" s="129"/>
      <c r="KPJ136" s="129"/>
      <c r="KPK136" s="129"/>
      <c r="KPL136" s="129"/>
      <c r="KPM136" s="129"/>
      <c r="KPN136" s="129"/>
      <c r="KPO136" s="129"/>
      <c r="KPP136" s="129"/>
      <c r="KPQ136" s="129"/>
      <c r="KPR136" s="129"/>
      <c r="KPS136" s="129"/>
      <c r="KPT136" s="129"/>
      <c r="KPU136" s="129"/>
      <c r="KPV136" s="129"/>
      <c r="KPW136" s="129"/>
      <c r="KPX136" s="129"/>
      <c r="KPY136" s="129"/>
      <c r="KPZ136" s="129"/>
      <c r="KQA136" s="129"/>
      <c r="KQB136" s="129"/>
      <c r="KQC136" s="129"/>
      <c r="KQD136" s="129"/>
      <c r="KQE136" s="129"/>
      <c r="KQF136" s="129"/>
      <c r="KQG136" s="129"/>
      <c r="KQH136" s="129"/>
      <c r="KQI136" s="129"/>
      <c r="KQJ136" s="129"/>
      <c r="KQK136" s="129"/>
      <c r="KQL136" s="129"/>
      <c r="KQM136" s="129"/>
      <c r="KQN136" s="129"/>
      <c r="KQO136" s="129"/>
      <c r="KQP136" s="129"/>
      <c r="KQQ136" s="129"/>
      <c r="KQR136" s="129"/>
      <c r="KQS136" s="129"/>
      <c r="KQT136" s="129"/>
      <c r="KQU136" s="129"/>
      <c r="KQV136" s="129"/>
      <c r="KQW136" s="129"/>
      <c r="KQX136" s="129"/>
      <c r="KQY136" s="129"/>
      <c r="KQZ136" s="129"/>
      <c r="KRA136" s="129"/>
      <c r="KRB136" s="129"/>
      <c r="KRC136" s="129"/>
      <c r="KRD136" s="129"/>
      <c r="KRE136" s="129"/>
      <c r="KRF136" s="129"/>
      <c r="KRG136" s="129"/>
      <c r="KRH136" s="129"/>
      <c r="KRI136" s="129"/>
      <c r="KRJ136" s="129"/>
      <c r="KRK136" s="129"/>
      <c r="KRL136" s="129"/>
      <c r="KRM136" s="129"/>
      <c r="KRN136" s="129"/>
      <c r="KRO136" s="129"/>
      <c r="KRP136" s="129"/>
      <c r="KRQ136" s="129"/>
      <c r="KRR136" s="129"/>
      <c r="KRS136" s="129"/>
      <c r="KRT136" s="129"/>
      <c r="KRU136" s="129"/>
      <c r="KRV136" s="129"/>
      <c r="KRW136" s="129"/>
      <c r="KRX136" s="129"/>
      <c r="KRY136" s="129"/>
      <c r="KRZ136" s="129"/>
      <c r="KSA136" s="129"/>
      <c r="KSB136" s="129"/>
      <c r="KSC136" s="129"/>
      <c r="KSD136" s="129"/>
      <c r="KSE136" s="129"/>
      <c r="KSF136" s="129"/>
      <c r="KSG136" s="129"/>
      <c r="KSH136" s="129"/>
      <c r="KSI136" s="129"/>
      <c r="KSJ136" s="129"/>
      <c r="KSK136" s="129"/>
      <c r="KSL136" s="129"/>
      <c r="KSM136" s="129"/>
      <c r="KSN136" s="129"/>
      <c r="KSO136" s="129"/>
      <c r="KSP136" s="129"/>
      <c r="KSQ136" s="129"/>
      <c r="KSR136" s="129"/>
      <c r="KSS136" s="129"/>
      <c r="KST136" s="129"/>
      <c r="KSU136" s="129"/>
      <c r="KSV136" s="129"/>
      <c r="KSW136" s="129"/>
      <c r="KSX136" s="129"/>
      <c r="KSY136" s="129"/>
      <c r="KSZ136" s="129"/>
      <c r="KTA136" s="129"/>
      <c r="KTB136" s="129"/>
      <c r="KTC136" s="129"/>
      <c r="KTD136" s="129"/>
      <c r="KTE136" s="129"/>
      <c r="KTF136" s="129"/>
      <c r="KTG136" s="129"/>
      <c r="KTH136" s="129"/>
      <c r="KTI136" s="129"/>
      <c r="KTJ136" s="129"/>
      <c r="KTK136" s="129"/>
      <c r="KTL136" s="129"/>
      <c r="KTM136" s="129"/>
      <c r="KTN136" s="129"/>
      <c r="KTO136" s="129"/>
      <c r="KTP136" s="129"/>
      <c r="KTQ136" s="129"/>
      <c r="KTR136" s="129"/>
      <c r="KTS136" s="129"/>
      <c r="KTT136" s="129"/>
      <c r="KTU136" s="129"/>
      <c r="KTV136" s="129"/>
      <c r="KTW136" s="129"/>
      <c r="KTX136" s="129"/>
      <c r="KTY136" s="129"/>
      <c r="KTZ136" s="129"/>
      <c r="KUA136" s="129"/>
      <c r="KUB136" s="129"/>
      <c r="KUC136" s="129"/>
      <c r="KUD136" s="129"/>
      <c r="KUE136" s="129"/>
      <c r="KUF136" s="129"/>
      <c r="KUG136" s="129"/>
      <c r="KUH136" s="129"/>
      <c r="KUI136" s="129"/>
      <c r="KUJ136" s="129"/>
      <c r="KUK136" s="129"/>
      <c r="KUL136" s="129"/>
      <c r="KUM136" s="129"/>
      <c r="KUN136" s="129"/>
      <c r="KUO136" s="129"/>
      <c r="KUP136" s="129"/>
      <c r="KUQ136" s="129"/>
      <c r="KUR136" s="129"/>
      <c r="KUS136" s="129"/>
      <c r="KUT136" s="129"/>
      <c r="KUU136" s="129"/>
      <c r="KUV136" s="129"/>
      <c r="KUW136" s="129"/>
      <c r="KUX136" s="129"/>
      <c r="KUY136" s="129"/>
      <c r="KUZ136" s="129"/>
      <c r="KVA136" s="129"/>
      <c r="KVB136" s="129"/>
      <c r="KVC136" s="129"/>
      <c r="KVD136" s="129"/>
      <c r="KVE136" s="129"/>
      <c r="KVF136" s="129"/>
      <c r="KVG136" s="129"/>
      <c r="KVH136" s="129"/>
      <c r="KVI136" s="129"/>
      <c r="KVJ136" s="129"/>
      <c r="KVK136" s="129"/>
      <c r="KVL136" s="129"/>
      <c r="KVM136" s="129"/>
      <c r="KVN136" s="129"/>
      <c r="KVO136" s="129"/>
      <c r="KVP136" s="129"/>
      <c r="KVQ136" s="129"/>
      <c r="KVR136" s="129"/>
      <c r="KVS136" s="129"/>
      <c r="KVT136" s="129"/>
      <c r="KVU136" s="129"/>
      <c r="KVV136" s="129"/>
      <c r="KVW136" s="129"/>
      <c r="KVX136" s="129"/>
      <c r="KVY136" s="129"/>
      <c r="KVZ136" s="129"/>
      <c r="KWA136" s="129"/>
      <c r="KWB136" s="129"/>
      <c r="KWC136" s="129"/>
      <c r="KWD136" s="129"/>
      <c r="KWE136" s="129"/>
      <c r="KWF136" s="129"/>
      <c r="KWG136" s="129"/>
      <c r="KWH136" s="129"/>
      <c r="KWI136" s="129"/>
      <c r="KWJ136" s="129"/>
      <c r="KWK136" s="129"/>
      <c r="KWL136" s="129"/>
      <c r="KWM136" s="129"/>
      <c r="KWN136" s="129"/>
      <c r="KWO136" s="129"/>
      <c r="KWP136" s="129"/>
      <c r="KWQ136" s="129"/>
      <c r="KWR136" s="129"/>
      <c r="KWS136" s="129"/>
      <c r="KWT136" s="129"/>
      <c r="KWU136" s="129"/>
      <c r="KWV136" s="129"/>
      <c r="KWW136" s="129"/>
      <c r="KWX136" s="129"/>
      <c r="KWY136" s="129"/>
      <c r="KWZ136" s="129"/>
      <c r="KXA136" s="129"/>
      <c r="KXB136" s="129"/>
      <c r="KXC136" s="129"/>
      <c r="KXD136" s="129"/>
      <c r="KXE136" s="129"/>
      <c r="KXF136" s="129"/>
      <c r="KXG136" s="129"/>
      <c r="KXH136" s="129"/>
      <c r="KXI136" s="129"/>
      <c r="KXJ136" s="129"/>
      <c r="KXK136" s="129"/>
      <c r="KXL136" s="129"/>
      <c r="KXM136" s="129"/>
      <c r="KXN136" s="129"/>
      <c r="KXO136" s="129"/>
      <c r="KXP136" s="129"/>
      <c r="KXQ136" s="129"/>
      <c r="KXR136" s="129"/>
      <c r="KXS136" s="129"/>
      <c r="KXT136" s="129"/>
      <c r="KXU136" s="129"/>
      <c r="KXV136" s="129"/>
      <c r="KXW136" s="129"/>
      <c r="KXX136" s="129"/>
      <c r="KXY136" s="129"/>
      <c r="KXZ136" s="129"/>
      <c r="KYA136" s="129"/>
      <c r="KYB136" s="129"/>
      <c r="KYC136" s="129"/>
      <c r="KYD136" s="129"/>
      <c r="KYE136" s="129"/>
      <c r="KYF136" s="129"/>
      <c r="KYG136" s="129"/>
      <c r="KYH136" s="129"/>
      <c r="KYI136" s="129"/>
      <c r="KYJ136" s="129"/>
      <c r="KYK136" s="129"/>
      <c r="KYL136" s="129"/>
      <c r="KYM136" s="129"/>
      <c r="KYN136" s="129"/>
      <c r="KYO136" s="129"/>
      <c r="KYP136" s="129"/>
      <c r="KYQ136" s="129"/>
      <c r="KYR136" s="129"/>
      <c r="KYS136" s="129"/>
      <c r="KYT136" s="129"/>
      <c r="KYU136" s="129"/>
      <c r="KYV136" s="129"/>
      <c r="KYW136" s="129"/>
      <c r="KYX136" s="129"/>
      <c r="KYY136" s="129"/>
      <c r="KYZ136" s="129"/>
      <c r="KZA136" s="129"/>
      <c r="KZB136" s="129"/>
      <c r="KZC136" s="129"/>
      <c r="KZD136" s="129"/>
      <c r="KZE136" s="129"/>
      <c r="KZF136" s="129"/>
      <c r="KZG136" s="129"/>
      <c r="KZH136" s="129"/>
      <c r="KZI136" s="129"/>
      <c r="KZJ136" s="129"/>
      <c r="KZK136" s="129"/>
      <c r="KZL136" s="129"/>
      <c r="KZM136" s="129"/>
      <c r="KZN136" s="129"/>
      <c r="KZO136" s="129"/>
      <c r="KZP136" s="129"/>
      <c r="KZQ136" s="129"/>
      <c r="KZR136" s="129"/>
      <c r="KZS136" s="129"/>
      <c r="KZT136" s="129"/>
      <c r="KZU136" s="129"/>
      <c r="KZV136" s="129"/>
      <c r="KZW136" s="129"/>
      <c r="KZX136" s="129"/>
      <c r="KZY136" s="129"/>
      <c r="KZZ136" s="129"/>
      <c r="LAA136" s="129"/>
      <c r="LAB136" s="129"/>
      <c r="LAC136" s="129"/>
      <c r="LAD136" s="129"/>
      <c r="LAE136" s="129"/>
      <c r="LAF136" s="129"/>
      <c r="LAG136" s="129"/>
      <c r="LAH136" s="129"/>
      <c r="LAI136" s="129"/>
      <c r="LAJ136" s="129"/>
      <c r="LAK136" s="129"/>
      <c r="LAL136" s="129"/>
      <c r="LAM136" s="129"/>
      <c r="LAN136" s="129"/>
      <c r="LAO136" s="129"/>
      <c r="LAP136" s="129"/>
      <c r="LAQ136" s="129"/>
      <c r="LAR136" s="129"/>
      <c r="LAS136" s="129"/>
      <c r="LAT136" s="129"/>
      <c r="LAU136" s="129"/>
      <c r="LAV136" s="129"/>
      <c r="LAW136" s="129"/>
      <c r="LAX136" s="129"/>
      <c r="LAY136" s="129"/>
      <c r="LAZ136" s="129"/>
      <c r="LBA136" s="129"/>
      <c r="LBB136" s="129"/>
      <c r="LBC136" s="129"/>
      <c r="LBD136" s="129"/>
      <c r="LBE136" s="129"/>
      <c r="LBF136" s="129"/>
      <c r="LBG136" s="129"/>
      <c r="LBH136" s="129"/>
      <c r="LBI136" s="129"/>
      <c r="LBJ136" s="129"/>
      <c r="LBK136" s="129"/>
      <c r="LBL136" s="129"/>
      <c r="LBM136" s="129"/>
      <c r="LBN136" s="129"/>
      <c r="LBO136" s="129"/>
      <c r="LBP136" s="129"/>
      <c r="LBQ136" s="129"/>
      <c r="LBR136" s="129"/>
      <c r="LBS136" s="129"/>
      <c r="LBT136" s="129"/>
      <c r="LBU136" s="129"/>
      <c r="LBV136" s="129"/>
      <c r="LBW136" s="129"/>
      <c r="LBX136" s="129"/>
      <c r="LBY136" s="129"/>
      <c r="LBZ136" s="129"/>
      <c r="LCA136" s="129"/>
      <c r="LCB136" s="129"/>
      <c r="LCC136" s="129"/>
      <c r="LCD136" s="129"/>
      <c r="LCE136" s="129"/>
      <c r="LCF136" s="129"/>
      <c r="LCG136" s="129"/>
      <c r="LCH136" s="129"/>
      <c r="LCI136" s="129"/>
      <c r="LCJ136" s="129"/>
      <c r="LCK136" s="129"/>
      <c r="LCL136" s="129"/>
      <c r="LCM136" s="129"/>
      <c r="LCN136" s="129"/>
      <c r="LCO136" s="129"/>
      <c r="LCP136" s="129"/>
      <c r="LCQ136" s="129"/>
      <c r="LCR136" s="129"/>
      <c r="LCS136" s="129"/>
      <c r="LCT136" s="129"/>
      <c r="LCU136" s="129"/>
      <c r="LCV136" s="129"/>
      <c r="LCW136" s="129"/>
      <c r="LCX136" s="129"/>
      <c r="LCY136" s="129"/>
      <c r="LCZ136" s="129"/>
      <c r="LDA136" s="129"/>
      <c r="LDB136" s="129"/>
      <c r="LDC136" s="129"/>
      <c r="LDD136" s="129"/>
      <c r="LDE136" s="129"/>
      <c r="LDF136" s="129"/>
      <c r="LDG136" s="129"/>
      <c r="LDH136" s="129"/>
      <c r="LDI136" s="129"/>
      <c r="LDJ136" s="129"/>
      <c r="LDK136" s="129"/>
      <c r="LDL136" s="129"/>
      <c r="LDM136" s="129"/>
      <c r="LDN136" s="129"/>
      <c r="LDO136" s="129"/>
      <c r="LDP136" s="129"/>
      <c r="LDQ136" s="129"/>
      <c r="LDR136" s="129"/>
      <c r="LDS136" s="129"/>
      <c r="LDT136" s="129"/>
      <c r="LDU136" s="129"/>
      <c r="LDV136" s="129"/>
      <c r="LDW136" s="129"/>
      <c r="LDX136" s="129"/>
      <c r="LDY136" s="129"/>
      <c r="LDZ136" s="129"/>
      <c r="LEA136" s="129"/>
      <c r="LEB136" s="129"/>
      <c r="LEC136" s="129"/>
      <c r="LED136" s="129"/>
      <c r="LEE136" s="129"/>
      <c r="LEF136" s="129"/>
      <c r="LEG136" s="129"/>
      <c r="LEH136" s="129"/>
      <c r="LEI136" s="129"/>
      <c r="LEJ136" s="129"/>
      <c r="LEK136" s="129"/>
      <c r="LEL136" s="129"/>
      <c r="LEM136" s="129"/>
      <c r="LEN136" s="129"/>
      <c r="LEO136" s="129"/>
      <c r="LEP136" s="129"/>
      <c r="LEQ136" s="129"/>
      <c r="LER136" s="129"/>
      <c r="LES136" s="129"/>
      <c r="LET136" s="129"/>
      <c r="LEU136" s="129"/>
      <c r="LEV136" s="129"/>
      <c r="LEW136" s="129"/>
      <c r="LEX136" s="129"/>
      <c r="LEY136" s="129"/>
      <c r="LEZ136" s="129"/>
      <c r="LFA136" s="129"/>
      <c r="LFB136" s="129"/>
      <c r="LFC136" s="129"/>
      <c r="LFD136" s="129"/>
      <c r="LFE136" s="129"/>
      <c r="LFF136" s="129"/>
      <c r="LFG136" s="129"/>
      <c r="LFH136" s="129"/>
      <c r="LFI136" s="129"/>
      <c r="LFJ136" s="129"/>
      <c r="LFK136" s="129"/>
      <c r="LFL136" s="129"/>
      <c r="LFM136" s="129"/>
      <c r="LFN136" s="129"/>
      <c r="LFO136" s="129"/>
      <c r="LFP136" s="129"/>
      <c r="LFQ136" s="129"/>
      <c r="LFR136" s="129"/>
      <c r="LFS136" s="129"/>
      <c r="LFT136" s="129"/>
      <c r="LFU136" s="129"/>
      <c r="LFV136" s="129"/>
      <c r="LFW136" s="129"/>
      <c r="LFX136" s="129"/>
      <c r="LFY136" s="129"/>
      <c r="LFZ136" s="129"/>
      <c r="LGA136" s="129"/>
      <c r="LGB136" s="129"/>
      <c r="LGC136" s="129"/>
      <c r="LGD136" s="129"/>
      <c r="LGE136" s="129"/>
      <c r="LGF136" s="129"/>
      <c r="LGG136" s="129"/>
      <c r="LGH136" s="129"/>
      <c r="LGI136" s="129"/>
      <c r="LGJ136" s="129"/>
      <c r="LGK136" s="129"/>
      <c r="LGL136" s="129"/>
      <c r="LGM136" s="129"/>
      <c r="LGN136" s="129"/>
      <c r="LGO136" s="129"/>
      <c r="LGP136" s="129"/>
      <c r="LGQ136" s="129"/>
      <c r="LGR136" s="129"/>
      <c r="LGS136" s="129"/>
      <c r="LGT136" s="129"/>
      <c r="LGU136" s="129"/>
      <c r="LGV136" s="129"/>
      <c r="LGW136" s="129"/>
      <c r="LGX136" s="129"/>
      <c r="LGY136" s="129"/>
      <c r="LGZ136" s="129"/>
      <c r="LHA136" s="129"/>
      <c r="LHB136" s="129"/>
      <c r="LHC136" s="129"/>
      <c r="LHD136" s="129"/>
      <c r="LHE136" s="129"/>
      <c r="LHF136" s="129"/>
      <c r="LHG136" s="129"/>
      <c r="LHH136" s="129"/>
      <c r="LHI136" s="129"/>
      <c r="LHJ136" s="129"/>
      <c r="LHK136" s="129"/>
      <c r="LHL136" s="129"/>
      <c r="LHM136" s="129"/>
      <c r="LHN136" s="129"/>
      <c r="LHO136" s="129"/>
      <c r="LHP136" s="129"/>
      <c r="LHQ136" s="129"/>
      <c r="LHR136" s="129"/>
      <c r="LHS136" s="129"/>
      <c r="LHT136" s="129"/>
      <c r="LHU136" s="129"/>
      <c r="LHV136" s="129"/>
      <c r="LHW136" s="129"/>
      <c r="LHX136" s="129"/>
      <c r="LHY136" s="129"/>
      <c r="LHZ136" s="129"/>
      <c r="LIA136" s="129"/>
      <c r="LIB136" s="129"/>
      <c r="LIC136" s="129"/>
      <c r="LID136" s="129"/>
      <c r="LIE136" s="129"/>
      <c r="LIF136" s="129"/>
      <c r="LIG136" s="129"/>
      <c r="LIH136" s="129"/>
      <c r="LII136" s="129"/>
      <c r="LIJ136" s="129"/>
      <c r="LIK136" s="129"/>
      <c r="LIL136" s="129"/>
      <c r="LIM136" s="129"/>
      <c r="LIN136" s="129"/>
      <c r="LIO136" s="129"/>
      <c r="LIP136" s="129"/>
      <c r="LIQ136" s="129"/>
      <c r="LIR136" s="129"/>
      <c r="LIS136" s="129"/>
      <c r="LIT136" s="129"/>
      <c r="LIU136" s="129"/>
      <c r="LIV136" s="129"/>
      <c r="LIW136" s="129"/>
      <c r="LIX136" s="129"/>
      <c r="LIY136" s="129"/>
      <c r="LIZ136" s="129"/>
      <c r="LJA136" s="129"/>
      <c r="LJB136" s="129"/>
      <c r="LJC136" s="129"/>
      <c r="LJD136" s="129"/>
      <c r="LJE136" s="129"/>
      <c r="LJF136" s="129"/>
      <c r="LJG136" s="129"/>
      <c r="LJH136" s="129"/>
      <c r="LJI136" s="129"/>
      <c r="LJJ136" s="129"/>
      <c r="LJK136" s="129"/>
      <c r="LJL136" s="129"/>
      <c r="LJM136" s="129"/>
      <c r="LJN136" s="129"/>
      <c r="LJO136" s="129"/>
      <c r="LJP136" s="129"/>
      <c r="LJQ136" s="129"/>
      <c r="LJR136" s="129"/>
      <c r="LJS136" s="129"/>
      <c r="LJT136" s="129"/>
      <c r="LJU136" s="129"/>
      <c r="LJV136" s="129"/>
      <c r="LJW136" s="129"/>
      <c r="LJX136" s="129"/>
      <c r="LJY136" s="129"/>
      <c r="LJZ136" s="129"/>
      <c r="LKA136" s="129"/>
      <c r="LKB136" s="129"/>
      <c r="LKC136" s="129"/>
      <c r="LKD136" s="129"/>
      <c r="LKE136" s="129"/>
      <c r="LKF136" s="129"/>
      <c r="LKG136" s="129"/>
      <c r="LKH136" s="129"/>
      <c r="LKI136" s="129"/>
      <c r="LKJ136" s="129"/>
      <c r="LKK136" s="129"/>
      <c r="LKL136" s="129"/>
      <c r="LKM136" s="129"/>
      <c r="LKN136" s="129"/>
      <c r="LKO136" s="129"/>
      <c r="LKP136" s="129"/>
      <c r="LKQ136" s="129"/>
      <c r="LKR136" s="129"/>
      <c r="LKS136" s="129"/>
      <c r="LKT136" s="129"/>
      <c r="LKU136" s="129"/>
      <c r="LKV136" s="129"/>
      <c r="LKW136" s="129"/>
      <c r="LKX136" s="129"/>
      <c r="LKY136" s="129"/>
      <c r="LKZ136" s="129"/>
      <c r="LLA136" s="129"/>
      <c r="LLB136" s="129"/>
      <c r="LLC136" s="129"/>
      <c r="LLD136" s="129"/>
      <c r="LLE136" s="129"/>
      <c r="LLF136" s="129"/>
      <c r="LLG136" s="129"/>
      <c r="LLH136" s="129"/>
      <c r="LLI136" s="129"/>
      <c r="LLJ136" s="129"/>
      <c r="LLK136" s="129"/>
      <c r="LLL136" s="129"/>
      <c r="LLM136" s="129"/>
      <c r="LLN136" s="129"/>
      <c r="LLO136" s="129"/>
      <c r="LLP136" s="129"/>
      <c r="LLQ136" s="129"/>
      <c r="LLR136" s="129"/>
      <c r="LLS136" s="129"/>
      <c r="LLT136" s="129"/>
      <c r="LLU136" s="129"/>
      <c r="LLV136" s="129"/>
      <c r="LLW136" s="129"/>
      <c r="LLX136" s="129"/>
      <c r="LLY136" s="129"/>
      <c r="LLZ136" s="129"/>
      <c r="LMA136" s="129"/>
      <c r="LMB136" s="129"/>
      <c r="LMC136" s="129"/>
      <c r="LMD136" s="129"/>
      <c r="LME136" s="129"/>
      <c r="LMF136" s="129"/>
      <c r="LMG136" s="129"/>
      <c r="LMH136" s="129"/>
      <c r="LMI136" s="129"/>
      <c r="LMJ136" s="129"/>
      <c r="LMK136" s="129"/>
      <c r="LML136" s="129"/>
      <c r="LMM136" s="129"/>
      <c r="LMN136" s="129"/>
      <c r="LMO136" s="129"/>
      <c r="LMP136" s="129"/>
      <c r="LMQ136" s="129"/>
      <c r="LMR136" s="129"/>
      <c r="LMS136" s="129"/>
      <c r="LMT136" s="129"/>
      <c r="LMU136" s="129"/>
      <c r="LMV136" s="129"/>
      <c r="LMW136" s="129"/>
      <c r="LMX136" s="129"/>
      <c r="LMY136" s="129"/>
      <c r="LMZ136" s="129"/>
      <c r="LNA136" s="129"/>
      <c r="LNB136" s="129"/>
      <c r="LNC136" s="129"/>
      <c r="LND136" s="129"/>
      <c r="LNE136" s="129"/>
      <c r="LNF136" s="129"/>
      <c r="LNG136" s="129"/>
      <c r="LNH136" s="129"/>
      <c r="LNI136" s="129"/>
      <c r="LNJ136" s="129"/>
      <c r="LNK136" s="129"/>
      <c r="LNL136" s="129"/>
      <c r="LNM136" s="129"/>
      <c r="LNN136" s="129"/>
      <c r="LNO136" s="129"/>
      <c r="LNP136" s="129"/>
      <c r="LNQ136" s="129"/>
      <c r="LNR136" s="129"/>
      <c r="LNS136" s="129"/>
      <c r="LNT136" s="129"/>
      <c r="LNU136" s="129"/>
      <c r="LNV136" s="129"/>
      <c r="LNW136" s="129"/>
      <c r="LNX136" s="129"/>
      <c r="LNY136" s="129"/>
      <c r="LNZ136" s="129"/>
      <c r="LOA136" s="129"/>
      <c r="LOB136" s="129"/>
      <c r="LOC136" s="129"/>
      <c r="LOD136" s="129"/>
      <c r="LOE136" s="129"/>
      <c r="LOF136" s="129"/>
      <c r="LOG136" s="129"/>
      <c r="LOH136" s="129"/>
      <c r="LOI136" s="129"/>
      <c r="LOJ136" s="129"/>
      <c r="LOK136" s="129"/>
      <c r="LOL136" s="129"/>
      <c r="LOM136" s="129"/>
      <c r="LON136" s="129"/>
      <c r="LOO136" s="129"/>
      <c r="LOP136" s="129"/>
      <c r="LOQ136" s="129"/>
      <c r="LOR136" s="129"/>
      <c r="LOS136" s="129"/>
      <c r="LOT136" s="129"/>
      <c r="LOU136" s="129"/>
      <c r="LOV136" s="129"/>
      <c r="LOW136" s="129"/>
      <c r="LOX136" s="129"/>
      <c r="LOY136" s="129"/>
      <c r="LOZ136" s="129"/>
      <c r="LPA136" s="129"/>
      <c r="LPB136" s="129"/>
      <c r="LPC136" s="129"/>
      <c r="LPD136" s="129"/>
      <c r="LPE136" s="129"/>
      <c r="LPF136" s="129"/>
      <c r="LPG136" s="129"/>
      <c r="LPH136" s="129"/>
      <c r="LPI136" s="129"/>
      <c r="LPJ136" s="129"/>
      <c r="LPK136" s="129"/>
      <c r="LPL136" s="129"/>
      <c r="LPM136" s="129"/>
      <c r="LPN136" s="129"/>
      <c r="LPO136" s="129"/>
      <c r="LPP136" s="129"/>
      <c r="LPQ136" s="129"/>
      <c r="LPR136" s="129"/>
      <c r="LPS136" s="129"/>
      <c r="LPT136" s="129"/>
      <c r="LPU136" s="129"/>
      <c r="LPV136" s="129"/>
      <c r="LPW136" s="129"/>
      <c r="LPX136" s="129"/>
      <c r="LPY136" s="129"/>
      <c r="LPZ136" s="129"/>
      <c r="LQA136" s="129"/>
      <c r="LQB136" s="129"/>
      <c r="LQC136" s="129"/>
      <c r="LQD136" s="129"/>
      <c r="LQE136" s="129"/>
      <c r="LQF136" s="129"/>
      <c r="LQG136" s="129"/>
      <c r="LQH136" s="129"/>
      <c r="LQI136" s="129"/>
      <c r="LQJ136" s="129"/>
      <c r="LQK136" s="129"/>
      <c r="LQL136" s="129"/>
      <c r="LQM136" s="129"/>
      <c r="LQN136" s="129"/>
      <c r="LQO136" s="129"/>
      <c r="LQP136" s="129"/>
      <c r="LQQ136" s="129"/>
      <c r="LQR136" s="129"/>
      <c r="LQS136" s="129"/>
      <c r="LQT136" s="129"/>
      <c r="LQU136" s="129"/>
      <c r="LQV136" s="129"/>
      <c r="LQW136" s="129"/>
      <c r="LQX136" s="129"/>
      <c r="LQY136" s="129"/>
      <c r="LQZ136" s="129"/>
      <c r="LRA136" s="129"/>
      <c r="LRB136" s="129"/>
      <c r="LRC136" s="129"/>
      <c r="LRD136" s="129"/>
      <c r="LRE136" s="129"/>
      <c r="LRF136" s="129"/>
      <c r="LRG136" s="129"/>
      <c r="LRH136" s="129"/>
      <c r="LRI136" s="129"/>
      <c r="LRJ136" s="129"/>
      <c r="LRK136" s="129"/>
      <c r="LRL136" s="129"/>
      <c r="LRM136" s="129"/>
      <c r="LRN136" s="129"/>
      <c r="LRO136" s="129"/>
      <c r="LRP136" s="129"/>
      <c r="LRQ136" s="129"/>
      <c r="LRR136" s="129"/>
      <c r="LRS136" s="129"/>
      <c r="LRT136" s="129"/>
      <c r="LRU136" s="129"/>
      <c r="LRV136" s="129"/>
      <c r="LRW136" s="129"/>
      <c r="LRX136" s="129"/>
      <c r="LRY136" s="129"/>
      <c r="LRZ136" s="129"/>
      <c r="LSA136" s="129"/>
      <c r="LSB136" s="129"/>
      <c r="LSC136" s="129"/>
      <c r="LSD136" s="129"/>
      <c r="LSE136" s="129"/>
      <c r="LSF136" s="129"/>
      <c r="LSG136" s="129"/>
      <c r="LSH136" s="129"/>
      <c r="LSI136" s="129"/>
      <c r="LSJ136" s="129"/>
      <c r="LSK136" s="129"/>
      <c r="LSL136" s="129"/>
      <c r="LSM136" s="129"/>
      <c r="LSN136" s="129"/>
      <c r="LSO136" s="129"/>
      <c r="LSP136" s="129"/>
      <c r="LSQ136" s="129"/>
      <c r="LSR136" s="129"/>
      <c r="LSS136" s="129"/>
      <c r="LST136" s="129"/>
      <c r="LSU136" s="129"/>
      <c r="LSV136" s="129"/>
      <c r="LSW136" s="129"/>
      <c r="LSX136" s="129"/>
      <c r="LSY136" s="129"/>
      <c r="LSZ136" s="129"/>
      <c r="LTA136" s="129"/>
      <c r="LTB136" s="129"/>
      <c r="LTC136" s="129"/>
      <c r="LTD136" s="129"/>
      <c r="LTE136" s="129"/>
      <c r="LTF136" s="129"/>
      <c r="LTG136" s="129"/>
      <c r="LTH136" s="129"/>
      <c r="LTI136" s="129"/>
      <c r="LTJ136" s="129"/>
      <c r="LTK136" s="129"/>
      <c r="LTL136" s="129"/>
      <c r="LTM136" s="129"/>
      <c r="LTN136" s="129"/>
      <c r="LTO136" s="129"/>
      <c r="LTP136" s="129"/>
      <c r="LTQ136" s="129"/>
      <c r="LTR136" s="129"/>
      <c r="LTS136" s="129"/>
      <c r="LTT136" s="129"/>
      <c r="LTU136" s="129"/>
      <c r="LTV136" s="129"/>
      <c r="LTW136" s="129"/>
      <c r="LTX136" s="129"/>
      <c r="LTY136" s="129"/>
      <c r="LTZ136" s="129"/>
      <c r="LUA136" s="129"/>
      <c r="LUB136" s="129"/>
      <c r="LUC136" s="129"/>
      <c r="LUD136" s="129"/>
      <c r="LUE136" s="129"/>
      <c r="LUF136" s="129"/>
      <c r="LUG136" s="129"/>
      <c r="LUH136" s="129"/>
      <c r="LUI136" s="129"/>
      <c r="LUJ136" s="129"/>
      <c r="LUK136" s="129"/>
      <c r="LUL136" s="129"/>
      <c r="LUM136" s="129"/>
      <c r="LUN136" s="129"/>
      <c r="LUO136" s="129"/>
      <c r="LUP136" s="129"/>
      <c r="LUQ136" s="129"/>
      <c r="LUR136" s="129"/>
      <c r="LUS136" s="129"/>
      <c r="LUT136" s="129"/>
      <c r="LUU136" s="129"/>
      <c r="LUV136" s="129"/>
      <c r="LUW136" s="129"/>
      <c r="LUX136" s="129"/>
      <c r="LUY136" s="129"/>
      <c r="LUZ136" s="129"/>
      <c r="LVA136" s="129"/>
      <c r="LVB136" s="129"/>
      <c r="LVC136" s="129"/>
      <c r="LVD136" s="129"/>
      <c r="LVE136" s="129"/>
      <c r="LVF136" s="129"/>
      <c r="LVG136" s="129"/>
      <c r="LVH136" s="129"/>
      <c r="LVI136" s="129"/>
      <c r="LVJ136" s="129"/>
      <c r="LVK136" s="129"/>
      <c r="LVL136" s="129"/>
      <c r="LVM136" s="129"/>
      <c r="LVN136" s="129"/>
      <c r="LVO136" s="129"/>
      <c r="LVP136" s="129"/>
      <c r="LVQ136" s="129"/>
      <c r="LVR136" s="129"/>
      <c r="LVS136" s="129"/>
      <c r="LVT136" s="129"/>
      <c r="LVU136" s="129"/>
      <c r="LVV136" s="129"/>
      <c r="LVW136" s="129"/>
      <c r="LVX136" s="129"/>
      <c r="LVY136" s="129"/>
      <c r="LVZ136" s="129"/>
      <c r="LWA136" s="129"/>
      <c r="LWB136" s="129"/>
      <c r="LWC136" s="129"/>
      <c r="LWD136" s="129"/>
      <c r="LWE136" s="129"/>
      <c r="LWF136" s="129"/>
      <c r="LWG136" s="129"/>
      <c r="LWH136" s="129"/>
      <c r="LWI136" s="129"/>
      <c r="LWJ136" s="129"/>
      <c r="LWK136" s="129"/>
      <c r="LWL136" s="129"/>
      <c r="LWM136" s="129"/>
      <c r="LWN136" s="129"/>
      <c r="LWO136" s="129"/>
      <c r="LWP136" s="129"/>
      <c r="LWQ136" s="129"/>
      <c r="LWR136" s="129"/>
      <c r="LWS136" s="129"/>
      <c r="LWT136" s="129"/>
      <c r="LWU136" s="129"/>
      <c r="LWV136" s="129"/>
      <c r="LWW136" s="129"/>
      <c r="LWX136" s="129"/>
      <c r="LWY136" s="129"/>
      <c r="LWZ136" s="129"/>
      <c r="LXA136" s="129"/>
      <c r="LXB136" s="129"/>
      <c r="LXC136" s="129"/>
      <c r="LXD136" s="129"/>
      <c r="LXE136" s="129"/>
      <c r="LXF136" s="129"/>
      <c r="LXG136" s="129"/>
      <c r="LXH136" s="129"/>
      <c r="LXI136" s="129"/>
      <c r="LXJ136" s="129"/>
      <c r="LXK136" s="129"/>
      <c r="LXL136" s="129"/>
      <c r="LXM136" s="129"/>
      <c r="LXN136" s="129"/>
      <c r="LXO136" s="129"/>
      <c r="LXP136" s="129"/>
      <c r="LXQ136" s="129"/>
      <c r="LXR136" s="129"/>
      <c r="LXS136" s="129"/>
      <c r="LXT136" s="129"/>
      <c r="LXU136" s="129"/>
      <c r="LXV136" s="129"/>
      <c r="LXW136" s="129"/>
      <c r="LXX136" s="129"/>
      <c r="LXY136" s="129"/>
      <c r="LXZ136" s="129"/>
      <c r="LYA136" s="129"/>
      <c r="LYB136" s="129"/>
      <c r="LYC136" s="129"/>
      <c r="LYD136" s="129"/>
      <c r="LYE136" s="129"/>
      <c r="LYF136" s="129"/>
      <c r="LYG136" s="129"/>
      <c r="LYH136" s="129"/>
      <c r="LYI136" s="129"/>
      <c r="LYJ136" s="129"/>
      <c r="LYK136" s="129"/>
      <c r="LYL136" s="129"/>
      <c r="LYM136" s="129"/>
      <c r="LYN136" s="129"/>
      <c r="LYO136" s="129"/>
      <c r="LYP136" s="129"/>
      <c r="LYQ136" s="129"/>
      <c r="LYR136" s="129"/>
      <c r="LYS136" s="129"/>
      <c r="LYT136" s="129"/>
      <c r="LYU136" s="129"/>
      <c r="LYV136" s="129"/>
      <c r="LYW136" s="129"/>
      <c r="LYX136" s="129"/>
      <c r="LYY136" s="129"/>
      <c r="LYZ136" s="129"/>
      <c r="LZA136" s="129"/>
      <c r="LZB136" s="129"/>
      <c r="LZC136" s="129"/>
      <c r="LZD136" s="129"/>
      <c r="LZE136" s="129"/>
      <c r="LZF136" s="129"/>
      <c r="LZG136" s="129"/>
      <c r="LZH136" s="129"/>
      <c r="LZI136" s="129"/>
      <c r="LZJ136" s="129"/>
      <c r="LZK136" s="129"/>
      <c r="LZL136" s="129"/>
      <c r="LZM136" s="129"/>
      <c r="LZN136" s="129"/>
      <c r="LZO136" s="129"/>
      <c r="LZP136" s="129"/>
      <c r="LZQ136" s="129"/>
      <c r="LZR136" s="129"/>
      <c r="LZS136" s="129"/>
      <c r="LZT136" s="129"/>
      <c r="LZU136" s="129"/>
      <c r="LZV136" s="129"/>
      <c r="LZW136" s="129"/>
      <c r="LZX136" s="129"/>
      <c r="LZY136" s="129"/>
      <c r="LZZ136" s="129"/>
      <c r="MAA136" s="129"/>
      <c r="MAB136" s="129"/>
      <c r="MAC136" s="129"/>
      <c r="MAD136" s="129"/>
      <c r="MAE136" s="129"/>
      <c r="MAF136" s="129"/>
      <c r="MAG136" s="129"/>
      <c r="MAH136" s="129"/>
      <c r="MAI136" s="129"/>
      <c r="MAJ136" s="129"/>
      <c r="MAK136" s="129"/>
      <c r="MAL136" s="129"/>
      <c r="MAM136" s="129"/>
      <c r="MAN136" s="129"/>
      <c r="MAO136" s="129"/>
      <c r="MAP136" s="129"/>
      <c r="MAQ136" s="129"/>
      <c r="MAR136" s="129"/>
      <c r="MAS136" s="129"/>
      <c r="MAT136" s="129"/>
      <c r="MAU136" s="129"/>
      <c r="MAV136" s="129"/>
      <c r="MAW136" s="129"/>
      <c r="MAX136" s="129"/>
      <c r="MAY136" s="129"/>
      <c r="MAZ136" s="129"/>
      <c r="MBA136" s="129"/>
      <c r="MBB136" s="129"/>
      <c r="MBC136" s="129"/>
      <c r="MBD136" s="129"/>
      <c r="MBE136" s="129"/>
      <c r="MBF136" s="129"/>
      <c r="MBG136" s="129"/>
      <c r="MBH136" s="129"/>
      <c r="MBI136" s="129"/>
      <c r="MBJ136" s="129"/>
      <c r="MBK136" s="129"/>
      <c r="MBL136" s="129"/>
      <c r="MBM136" s="129"/>
      <c r="MBN136" s="129"/>
      <c r="MBO136" s="129"/>
      <c r="MBP136" s="129"/>
      <c r="MBQ136" s="129"/>
      <c r="MBR136" s="129"/>
      <c r="MBS136" s="129"/>
      <c r="MBT136" s="129"/>
      <c r="MBU136" s="129"/>
      <c r="MBV136" s="129"/>
      <c r="MBW136" s="129"/>
      <c r="MBX136" s="129"/>
      <c r="MBY136" s="129"/>
      <c r="MBZ136" s="129"/>
      <c r="MCA136" s="129"/>
      <c r="MCB136" s="129"/>
      <c r="MCC136" s="129"/>
      <c r="MCD136" s="129"/>
      <c r="MCE136" s="129"/>
      <c r="MCF136" s="129"/>
      <c r="MCG136" s="129"/>
      <c r="MCH136" s="129"/>
      <c r="MCI136" s="129"/>
      <c r="MCJ136" s="129"/>
      <c r="MCK136" s="129"/>
      <c r="MCL136" s="129"/>
      <c r="MCM136" s="129"/>
      <c r="MCN136" s="129"/>
      <c r="MCO136" s="129"/>
      <c r="MCP136" s="129"/>
      <c r="MCQ136" s="129"/>
      <c r="MCR136" s="129"/>
      <c r="MCS136" s="129"/>
      <c r="MCT136" s="129"/>
      <c r="MCU136" s="129"/>
      <c r="MCV136" s="129"/>
      <c r="MCW136" s="129"/>
      <c r="MCX136" s="129"/>
      <c r="MCY136" s="129"/>
      <c r="MCZ136" s="129"/>
      <c r="MDA136" s="129"/>
      <c r="MDB136" s="129"/>
      <c r="MDC136" s="129"/>
      <c r="MDD136" s="129"/>
      <c r="MDE136" s="129"/>
      <c r="MDF136" s="129"/>
      <c r="MDG136" s="129"/>
      <c r="MDH136" s="129"/>
      <c r="MDI136" s="129"/>
      <c r="MDJ136" s="129"/>
      <c r="MDK136" s="129"/>
      <c r="MDL136" s="129"/>
      <c r="MDM136" s="129"/>
      <c r="MDN136" s="129"/>
      <c r="MDO136" s="129"/>
      <c r="MDP136" s="129"/>
      <c r="MDQ136" s="129"/>
      <c r="MDR136" s="129"/>
      <c r="MDS136" s="129"/>
      <c r="MDT136" s="129"/>
      <c r="MDU136" s="129"/>
      <c r="MDV136" s="129"/>
      <c r="MDW136" s="129"/>
      <c r="MDX136" s="129"/>
      <c r="MDY136" s="129"/>
      <c r="MDZ136" s="129"/>
      <c r="MEA136" s="129"/>
      <c r="MEB136" s="129"/>
      <c r="MEC136" s="129"/>
      <c r="MED136" s="129"/>
      <c r="MEE136" s="129"/>
      <c r="MEF136" s="129"/>
      <c r="MEG136" s="129"/>
      <c r="MEH136" s="129"/>
      <c r="MEI136" s="129"/>
      <c r="MEJ136" s="129"/>
      <c r="MEK136" s="129"/>
      <c r="MEL136" s="129"/>
      <c r="MEM136" s="129"/>
      <c r="MEN136" s="129"/>
      <c r="MEO136" s="129"/>
      <c r="MEP136" s="129"/>
      <c r="MEQ136" s="129"/>
      <c r="MER136" s="129"/>
      <c r="MES136" s="129"/>
      <c r="MET136" s="129"/>
      <c r="MEU136" s="129"/>
      <c r="MEV136" s="129"/>
      <c r="MEW136" s="129"/>
      <c r="MEX136" s="129"/>
      <c r="MEY136" s="129"/>
      <c r="MEZ136" s="129"/>
      <c r="MFA136" s="129"/>
      <c r="MFB136" s="129"/>
      <c r="MFC136" s="129"/>
      <c r="MFD136" s="129"/>
      <c r="MFE136" s="129"/>
      <c r="MFF136" s="129"/>
      <c r="MFG136" s="129"/>
      <c r="MFH136" s="129"/>
      <c r="MFI136" s="129"/>
      <c r="MFJ136" s="129"/>
      <c r="MFK136" s="129"/>
      <c r="MFL136" s="129"/>
      <c r="MFM136" s="129"/>
      <c r="MFN136" s="129"/>
      <c r="MFO136" s="129"/>
      <c r="MFP136" s="129"/>
      <c r="MFQ136" s="129"/>
      <c r="MFR136" s="129"/>
      <c r="MFS136" s="129"/>
      <c r="MFT136" s="129"/>
      <c r="MFU136" s="129"/>
      <c r="MFV136" s="129"/>
      <c r="MFW136" s="129"/>
      <c r="MFX136" s="129"/>
      <c r="MFY136" s="129"/>
      <c r="MFZ136" s="129"/>
      <c r="MGA136" s="129"/>
      <c r="MGB136" s="129"/>
      <c r="MGC136" s="129"/>
      <c r="MGD136" s="129"/>
      <c r="MGE136" s="129"/>
      <c r="MGF136" s="129"/>
      <c r="MGG136" s="129"/>
      <c r="MGH136" s="129"/>
      <c r="MGI136" s="129"/>
      <c r="MGJ136" s="129"/>
      <c r="MGK136" s="129"/>
      <c r="MGL136" s="129"/>
      <c r="MGM136" s="129"/>
      <c r="MGN136" s="129"/>
      <c r="MGO136" s="129"/>
      <c r="MGP136" s="129"/>
      <c r="MGQ136" s="129"/>
      <c r="MGR136" s="129"/>
      <c r="MGS136" s="129"/>
      <c r="MGT136" s="129"/>
      <c r="MGU136" s="129"/>
      <c r="MGV136" s="129"/>
      <c r="MGW136" s="129"/>
      <c r="MGX136" s="129"/>
      <c r="MGY136" s="129"/>
      <c r="MGZ136" s="129"/>
      <c r="MHA136" s="129"/>
      <c r="MHB136" s="129"/>
      <c r="MHC136" s="129"/>
      <c r="MHD136" s="129"/>
      <c r="MHE136" s="129"/>
      <c r="MHF136" s="129"/>
      <c r="MHG136" s="129"/>
      <c r="MHH136" s="129"/>
      <c r="MHI136" s="129"/>
      <c r="MHJ136" s="129"/>
      <c r="MHK136" s="129"/>
      <c r="MHL136" s="129"/>
      <c r="MHM136" s="129"/>
      <c r="MHN136" s="129"/>
      <c r="MHO136" s="129"/>
      <c r="MHP136" s="129"/>
      <c r="MHQ136" s="129"/>
      <c r="MHR136" s="129"/>
      <c r="MHS136" s="129"/>
      <c r="MHT136" s="129"/>
      <c r="MHU136" s="129"/>
      <c r="MHV136" s="129"/>
      <c r="MHW136" s="129"/>
      <c r="MHX136" s="129"/>
      <c r="MHY136" s="129"/>
      <c r="MHZ136" s="129"/>
      <c r="MIA136" s="129"/>
      <c r="MIB136" s="129"/>
      <c r="MIC136" s="129"/>
      <c r="MID136" s="129"/>
      <c r="MIE136" s="129"/>
      <c r="MIF136" s="129"/>
      <c r="MIG136" s="129"/>
      <c r="MIH136" s="129"/>
      <c r="MII136" s="129"/>
      <c r="MIJ136" s="129"/>
      <c r="MIK136" s="129"/>
      <c r="MIL136" s="129"/>
      <c r="MIM136" s="129"/>
      <c r="MIN136" s="129"/>
      <c r="MIO136" s="129"/>
      <c r="MIP136" s="129"/>
      <c r="MIQ136" s="129"/>
      <c r="MIR136" s="129"/>
      <c r="MIS136" s="129"/>
      <c r="MIT136" s="129"/>
      <c r="MIU136" s="129"/>
      <c r="MIV136" s="129"/>
      <c r="MIW136" s="129"/>
      <c r="MIX136" s="129"/>
      <c r="MIY136" s="129"/>
      <c r="MIZ136" s="129"/>
      <c r="MJA136" s="129"/>
      <c r="MJB136" s="129"/>
      <c r="MJC136" s="129"/>
      <c r="MJD136" s="129"/>
      <c r="MJE136" s="129"/>
      <c r="MJF136" s="129"/>
      <c r="MJG136" s="129"/>
      <c r="MJH136" s="129"/>
      <c r="MJI136" s="129"/>
      <c r="MJJ136" s="129"/>
      <c r="MJK136" s="129"/>
      <c r="MJL136" s="129"/>
      <c r="MJM136" s="129"/>
      <c r="MJN136" s="129"/>
      <c r="MJO136" s="129"/>
      <c r="MJP136" s="129"/>
      <c r="MJQ136" s="129"/>
      <c r="MJR136" s="129"/>
      <c r="MJS136" s="129"/>
      <c r="MJT136" s="129"/>
      <c r="MJU136" s="129"/>
      <c r="MJV136" s="129"/>
      <c r="MJW136" s="129"/>
      <c r="MJX136" s="129"/>
      <c r="MJY136" s="129"/>
      <c r="MJZ136" s="129"/>
      <c r="MKA136" s="129"/>
      <c r="MKB136" s="129"/>
      <c r="MKC136" s="129"/>
      <c r="MKD136" s="129"/>
      <c r="MKE136" s="129"/>
      <c r="MKF136" s="129"/>
      <c r="MKG136" s="129"/>
      <c r="MKH136" s="129"/>
      <c r="MKI136" s="129"/>
      <c r="MKJ136" s="129"/>
      <c r="MKK136" s="129"/>
      <c r="MKL136" s="129"/>
      <c r="MKM136" s="129"/>
      <c r="MKN136" s="129"/>
      <c r="MKO136" s="129"/>
      <c r="MKP136" s="129"/>
      <c r="MKQ136" s="129"/>
      <c r="MKR136" s="129"/>
      <c r="MKS136" s="129"/>
      <c r="MKT136" s="129"/>
      <c r="MKU136" s="129"/>
      <c r="MKV136" s="129"/>
      <c r="MKW136" s="129"/>
      <c r="MKX136" s="129"/>
      <c r="MKY136" s="129"/>
      <c r="MKZ136" s="129"/>
      <c r="MLA136" s="129"/>
      <c r="MLB136" s="129"/>
      <c r="MLC136" s="129"/>
      <c r="MLD136" s="129"/>
      <c r="MLE136" s="129"/>
      <c r="MLF136" s="129"/>
      <c r="MLG136" s="129"/>
      <c r="MLH136" s="129"/>
      <c r="MLI136" s="129"/>
      <c r="MLJ136" s="129"/>
      <c r="MLK136" s="129"/>
      <c r="MLL136" s="129"/>
      <c r="MLM136" s="129"/>
      <c r="MLN136" s="129"/>
      <c r="MLO136" s="129"/>
      <c r="MLP136" s="129"/>
      <c r="MLQ136" s="129"/>
      <c r="MLR136" s="129"/>
      <c r="MLS136" s="129"/>
      <c r="MLT136" s="129"/>
      <c r="MLU136" s="129"/>
      <c r="MLV136" s="129"/>
      <c r="MLW136" s="129"/>
      <c r="MLX136" s="129"/>
      <c r="MLY136" s="129"/>
      <c r="MLZ136" s="129"/>
      <c r="MMA136" s="129"/>
      <c r="MMB136" s="129"/>
      <c r="MMC136" s="129"/>
      <c r="MMD136" s="129"/>
      <c r="MME136" s="129"/>
      <c r="MMF136" s="129"/>
      <c r="MMG136" s="129"/>
      <c r="MMH136" s="129"/>
      <c r="MMI136" s="129"/>
      <c r="MMJ136" s="129"/>
      <c r="MMK136" s="129"/>
      <c r="MML136" s="129"/>
      <c r="MMM136" s="129"/>
      <c r="MMN136" s="129"/>
      <c r="MMO136" s="129"/>
      <c r="MMP136" s="129"/>
      <c r="MMQ136" s="129"/>
      <c r="MMR136" s="129"/>
      <c r="MMS136" s="129"/>
      <c r="MMT136" s="129"/>
      <c r="MMU136" s="129"/>
      <c r="MMV136" s="129"/>
      <c r="MMW136" s="129"/>
      <c r="MMX136" s="129"/>
      <c r="MMY136" s="129"/>
      <c r="MMZ136" s="129"/>
      <c r="MNA136" s="129"/>
      <c r="MNB136" s="129"/>
      <c r="MNC136" s="129"/>
      <c r="MND136" s="129"/>
      <c r="MNE136" s="129"/>
      <c r="MNF136" s="129"/>
      <c r="MNG136" s="129"/>
      <c r="MNH136" s="129"/>
      <c r="MNI136" s="129"/>
      <c r="MNJ136" s="129"/>
      <c r="MNK136" s="129"/>
      <c r="MNL136" s="129"/>
      <c r="MNM136" s="129"/>
      <c r="MNN136" s="129"/>
      <c r="MNO136" s="129"/>
      <c r="MNP136" s="129"/>
      <c r="MNQ136" s="129"/>
      <c r="MNR136" s="129"/>
      <c r="MNS136" s="129"/>
      <c r="MNT136" s="129"/>
      <c r="MNU136" s="129"/>
      <c r="MNV136" s="129"/>
      <c r="MNW136" s="129"/>
      <c r="MNX136" s="129"/>
      <c r="MNY136" s="129"/>
      <c r="MNZ136" s="129"/>
      <c r="MOA136" s="129"/>
      <c r="MOB136" s="129"/>
      <c r="MOC136" s="129"/>
      <c r="MOD136" s="129"/>
      <c r="MOE136" s="129"/>
      <c r="MOF136" s="129"/>
      <c r="MOG136" s="129"/>
      <c r="MOH136" s="129"/>
      <c r="MOI136" s="129"/>
      <c r="MOJ136" s="129"/>
      <c r="MOK136" s="129"/>
      <c r="MOL136" s="129"/>
      <c r="MOM136" s="129"/>
      <c r="MON136" s="129"/>
      <c r="MOO136" s="129"/>
      <c r="MOP136" s="129"/>
      <c r="MOQ136" s="129"/>
      <c r="MOR136" s="129"/>
      <c r="MOS136" s="129"/>
      <c r="MOT136" s="129"/>
      <c r="MOU136" s="129"/>
      <c r="MOV136" s="129"/>
      <c r="MOW136" s="129"/>
      <c r="MOX136" s="129"/>
      <c r="MOY136" s="129"/>
      <c r="MOZ136" s="129"/>
      <c r="MPA136" s="129"/>
      <c r="MPB136" s="129"/>
      <c r="MPC136" s="129"/>
      <c r="MPD136" s="129"/>
      <c r="MPE136" s="129"/>
      <c r="MPF136" s="129"/>
      <c r="MPG136" s="129"/>
      <c r="MPH136" s="129"/>
      <c r="MPI136" s="129"/>
      <c r="MPJ136" s="129"/>
      <c r="MPK136" s="129"/>
      <c r="MPL136" s="129"/>
      <c r="MPM136" s="129"/>
      <c r="MPN136" s="129"/>
      <c r="MPO136" s="129"/>
      <c r="MPP136" s="129"/>
      <c r="MPQ136" s="129"/>
      <c r="MPR136" s="129"/>
      <c r="MPS136" s="129"/>
      <c r="MPT136" s="129"/>
      <c r="MPU136" s="129"/>
      <c r="MPV136" s="129"/>
      <c r="MPW136" s="129"/>
      <c r="MPX136" s="129"/>
      <c r="MPY136" s="129"/>
      <c r="MPZ136" s="129"/>
      <c r="MQA136" s="129"/>
      <c r="MQB136" s="129"/>
      <c r="MQC136" s="129"/>
      <c r="MQD136" s="129"/>
      <c r="MQE136" s="129"/>
      <c r="MQF136" s="129"/>
      <c r="MQG136" s="129"/>
      <c r="MQH136" s="129"/>
      <c r="MQI136" s="129"/>
      <c r="MQJ136" s="129"/>
      <c r="MQK136" s="129"/>
      <c r="MQL136" s="129"/>
      <c r="MQM136" s="129"/>
      <c r="MQN136" s="129"/>
      <c r="MQO136" s="129"/>
      <c r="MQP136" s="129"/>
      <c r="MQQ136" s="129"/>
      <c r="MQR136" s="129"/>
      <c r="MQS136" s="129"/>
      <c r="MQT136" s="129"/>
      <c r="MQU136" s="129"/>
      <c r="MQV136" s="129"/>
      <c r="MQW136" s="129"/>
      <c r="MQX136" s="129"/>
      <c r="MQY136" s="129"/>
      <c r="MQZ136" s="129"/>
      <c r="MRA136" s="129"/>
      <c r="MRB136" s="129"/>
      <c r="MRC136" s="129"/>
      <c r="MRD136" s="129"/>
      <c r="MRE136" s="129"/>
      <c r="MRF136" s="129"/>
      <c r="MRG136" s="129"/>
      <c r="MRH136" s="129"/>
      <c r="MRI136" s="129"/>
      <c r="MRJ136" s="129"/>
      <c r="MRK136" s="129"/>
      <c r="MRL136" s="129"/>
      <c r="MRM136" s="129"/>
      <c r="MRN136" s="129"/>
      <c r="MRO136" s="129"/>
      <c r="MRP136" s="129"/>
      <c r="MRQ136" s="129"/>
      <c r="MRR136" s="129"/>
      <c r="MRS136" s="129"/>
      <c r="MRT136" s="129"/>
      <c r="MRU136" s="129"/>
      <c r="MRV136" s="129"/>
      <c r="MRW136" s="129"/>
      <c r="MRX136" s="129"/>
      <c r="MRY136" s="129"/>
      <c r="MRZ136" s="129"/>
      <c r="MSA136" s="129"/>
      <c r="MSB136" s="129"/>
      <c r="MSC136" s="129"/>
      <c r="MSD136" s="129"/>
      <c r="MSE136" s="129"/>
      <c r="MSF136" s="129"/>
      <c r="MSG136" s="129"/>
      <c r="MSH136" s="129"/>
      <c r="MSI136" s="129"/>
      <c r="MSJ136" s="129"/>
      <c r="MSK136" s="129"/>
      <c r="MSL136" s="129"/>
      <c r="MSM136" s="129"/>
      <c r="MSN136" s="129"/>
      <c r="MSO136" s="129"/>
      <c r="MSP136" s="129"/>
      <c r="MSQ136" s="129"/>
      <c r="MSR136" s="129"/>
      <c r="MSS136" s="129"/>
      <c r="MST136" s="129"/>
      <c r="MSU136" s="129"/>
      <c r="MSV136" s="129"/>
      <c r="MSW136" s="129"/>
      <c r="MSX136" s="129"/>
      <c r="MSY136" s="129"/>
      <c r="MSZ136" s="129"/>
      <c r="MTA136" s="129"/>
      <c r="MTB136" s="129"/>
      <c r="MTC136" s="129"/>
      <c r="MTD136" s="129"/>
      <c r="MTE136" s="129"/>
      <c r="MTF136" s="129"/>
      <c r="MTG136" s="129"/>
      <c r="MTH136" s="129"/>
      <c r="MTI136" s="129"/>
      <c r="MTJ136" s="129"/>
      <c r="MTK136" s="129"/>
      <c r="MTL136" s="129"/>
      <c r="MTM136" s="129"/>
      <c r="MTN136" s="129"/>
      <c r="MTO136" s="129"/>
      <c r="MTP136" s="129"/>
      <c r="MTQ136" s="129"/>
      <c r="MTR136" s="129"/>
      <c r="MTS136" s="129"/>
      <c r="MTT136" s="129"/>
      <c r="MTU136" s="129"/>
      <c r="MTV136" s="129"/>
      <c r="MTW136" s="129"/>
      <c r="MTX136" s="129"/>
      <c r="MTY136" s="129"/>
      <c r="MTZ136" s="129"/>
      <c r="MUA136" s="129"/>
      <c r="MUB136" s="129"/>
      <c r="MUC136" s="129"/>
      <c r="MUD136" s="129"/>
      <c r="MUE136" s="129"/>
      <c r="MUF136" s="129"/>
      <c r="MUG136" s="129"/>
      <c r="MUH136" s="129"/>
      <c r="MUI136" s="129"/>
      <c r="MUJ136" s="129"/>
      <c r="MUK136" s="129"/>
      <c r="MUL136" s="129"/>
      <c r="MUM136" s="129"/>
      <c r="MUN136" s="129"/>
      <c r="MUO136" s="129"/>
      <c r="MUP136" s="129"/>
      <c r="MUQ136" s="129"/>
      <c r="MUR136" s="129"/>
      <c r="MUS136" s="129"/>
      <c r="MUT136" s="129"/>
      <c r="MUU136" s="129"/>
      <c r="MUV136" s="129"/>
      <c r="MUW136" s="129"/>
      <c r="MUX136" s="129"/>
      <c r="MUY136" s="129"/>
      <c r="MUZ136" s="129"/>
      <c r="MVA136" s="129"/>
      <c r="MVB136" s="129"/>
      <c r="MVC136" s="129"/>
      <c r="MVD136" s="129"/>
      <c r="MVE136" s="129"/>
      <c r="MVF136" s="129"/>
      <c r="MVG136" s="129"/>
      <c r="MVH136" s="129"/>
      <c r="MVI136" s="129"/>
      <c r="MVJ136" s="129"/>
      <c r="MVK136" s="129"/>
      <c r="MVL136" s="129"/>
      <c r="MVM136" s="129"/>
      <c r="MVN136" s="129"/>
      <c r="MVO136" s="129"/>
      <c r="MVP136" s="129"/>
      <c r="MVQ136" s="129"/>
      <c r="MVR136" s="129"/>
      <c r="MVS136" s="129"/>
      <c r="MVT136" s="129"/>
      <c r="MVU136" s="129"/>
      <c r="MVV136" s="129"/>
      <c r="MVW136" s="129"/>
      <c r="MVX136" s="129"/>
      <c r="MVY136" s="129"/>
      <c r="MVZ136" s="129"/>
      <c r="MWA136" s="129"/>
      <c r="MWB136" s="129"/>
      <c r="MWC136" s="129"/>
      <c r="MWD136" s="129"/>
      <c r="MWE136" s="129"/>
      <c r="MWF136" s="129"/>
      <c r="MWG136" s="129"/>
      <c r="MWH136" s="129"/>
      <c r="MWI136" s="129"/>
      <c r="MWJ136" s="129"/>
      <c r="MWK136" s="129"/>
      <c r="MWL136" s="129"/>
      <c r="MWM136" s="129"/>
      <c r="MWN136" s="129"/>
      <c r="MWO136" s="129"/>
      <c r="MWP136" s="129"/>
      <c r="MWQ136" s="129"/>
      <c r="MWR136" s="129"/>
      <c r="MWS136" s="129"/>
      <c r="MWT136" s="129"/>
      <c r="MWU136" s="129"/>
      <c r="MWV136" s="129"/>
      <c r="MWW136" s="129"/>
      <c r="MWX136" s="129"/>
      <c r="MWY136" s="129"/>
      <c r="MWZ136" s="129"/>
      <c r="MXA136" s="129"/>
      <c r="MXB136" s="129"/>
      <c r="MXC136" s="129"/>
      <c r="MXD136" s="129"/>
      <c r="MXE136" s="129"/>
      <c r="MXF136" s="129"/>
      <c r="MXG136" s="129"/>
      <c r="MXH136" s="129"/>
      <c r="MXI136" s="129"/>
      <c r="MXJ136" s="129"/>
      <c r="MXK136" s="129"/>
      <c r="MXL136" s="129"/>
      <c r="MXM136" s="129"/>
      <c r="MXN136" s="129"/>
      <c r="MXO136" s="129"/>
      <c r="MXP136" s="129"/>
      <c r="MXQ136" s="129"/>
      <c r="MXR136" s="129"/>
      <c r="MXS136" s="129"/>
      <c r="MXT136" s="129"/>
      <c r="MXU136" s="129"/>
      <c r="MXV136" s="129"/>
      <c r="MXW136" s="129"/>
      <c r="MXX136" s="129"/>
      <c r="MXY136" s="129"/>
      <c r="MXZ136" s="129"/>
      <c r="MYA136" s="129"/>
      <c r="MYB136" s="129"/>
      <c r="MYC136" s="129"/>
      <c r="MYD136" s="129"/>
      <c r="MYE136" s="129"/>
      <c r="MYF136" s="129"/>
      <c r="MYG136" s="129"/>
      <c r="MYH136" s="129"/>
      <c r="MYI136" s="129"/>
      <c r="MYJ136" s="129"/>
      <c r="MYK136" s="129"/>
      <c r="MYL136" s="129"/>
      <c r="MYM136" s="129"/>
      <c r="MYN136" s="129"/>
      <c r="MYO136" s="129"/>
      <c r="MYP136" s="129"/>
      <c r="MYQ136" s="129"/>
      <c r="MYR136" s="129"/>
      <c r="MYS136" s="129"/>
      <c r="MYT136" s="129"/>
      <c r="MYU136" s="129"/>
      <c r="MYV136" s="129"/>
      <c r="MYW136" s="129"/>
      <c r="MYX136" s="129"/>
      <c r="MYY136" s="129"/>
      <c r="MYZ136" s="129"/>
      <c r="MZA136" s="129"/>
      <c r="MZB136" s="129"/>
      <c r="MZC136" s="129"/>
      <c r="MZD136" s="129"/>
      <c r="MZE136" s="129"/>
      <c r="MZF136" s="129"/>
      <c r="MZG136" s="129"/>
      <c r="MZH136" s="129"/>
      <c r="MZI136" s="129"/>
      <c r="MZJ136" s="129"/>
      <c r="MZK136" s="129"/>
      <c r="MZL136" s="129"/>
      <c r="MZM136" s="129"/>
      <c r="MZN136" s="129"/>
      <c r="MZO136" s="129"/>
      <c r="MZP136" s="129"/>
      <c r="MZQ136" s="129"/>
      <c r="MZR136" s="129"/>
      <c r="MZS136" s="129"/>
      <c r="MZT136" s="129"/>
      <c r="MZU136" s="129"/>
      <c r="MZV136" s="129"/>
      <c r="MZW136" s="129"/>
      <c r="MZX136" s="129"/>
      <c r="MZY136" s="129"/>
      <c r="MZZ136" s="129"/>
      <c r="NAA136" s="129"/>
      <c r="NAB136" s="129"/>
      <c r="NAC136" s="129"/>
      <c r="NAD136" s="129"/>
      <c r="NAE136" s="129"/>
      <c r="NAF136" s="129"/>
      <c r="NAG136" s="129"/>
      <c r="NAH136" s="129"/>
      <c r="NAI136" s="129"/>
      <c r="NAJ136" s="129"/>
      <c r="NAK136" s="129"/>
      <c r="NAL136" s="129"/>
      <c r="NAM136" s="129"/>
      <c r="NAN136" s="129"/>
      <c r="NAO136" s="129"/>
      <c r="NAP136" s="129"/>
      <c r="NAQ136" s="129"/>
      <c r="NAR136" s="129"/>
      <c r="NAS136" s="129"/>
      <c r="NAT136" s="129"/>
      <c r="NAU136" s="129"/>
      <c r="NAV136" s="129"/>
      <c r="NAW136" s="129"/>
      <c r="NAX136" s="129"/>
      <c r="NAY136" s="129"/>
      <c r="NAZ136" s="129"/>
      <c r="NBA136" s="129"/>
      <c r="NBB136" s="129"/>
      <c r="NBC136" s="129"/>
      <c r="NBD136" s="129"/>
      <c r="NBE136" s="129"/>
      <c r="NBF136" s="129"/>
      <c r="NBG136" s="129"/>
      <c r="NBH136" s="129"/>
      <c r="NBI136" s="129"/>
      <c r="NBJ136" s="129"/>
      <c r="NBK136" s="129"/>
      <c r="NBL136" s="129"/>
      <c r="NBM136" s="129"/>
      <c r="NBN136" s="129"/>
      <c r="NBO136" s="129"/>
      <c r="NBP136" s="129"/>
      <c r="NBQ136" s="129"/>
      <c r="NBR136" s="129"/>
      <c r="NBS136" s="129"/>
      <c r="NBT136" s="129"/>
      <c r="NBU136" s="129"/>
      <c r="NBV136" s="129"/>
      <c r="NBW136" s="129"/>
      <c r="NBX136" s="129"/>
      <c r="NBY136" s="129"/>
      <c r="NBZ136" s="129"/>
      <c r="NCA136" s="129"/>
      <c r="NCB136" s="129"/>
      <c r="NCC136" s="129"/>
      <c r="NCD136" s="129"/>
      <c r="NCE136" s="129"/>
      <c r="NCF136" s="129"/>
      <c r="NCG136" s="129"/>
      <c r="NCH136" s="129"/>
      <c r="NCI136" s="129"/>
      <c r="NCJ136" s="129"/>
      <c r="NCK136" s="129"/>
      <c r="NCL136" s="129"/>
      <c r="NCM136" s="129"/>
      <c r="NCN136" s="129"/>
      <c r="NCO136" s="129"/>
      <c r="NCP136" s="129"/>
      <c r="NCQ136" s="129"/>
      <c r="NCR136" s="129"/>
      <c r="NCS136" s="129"/>
      <c r="NCT136" s="129"/>
      <c r="NCU136" s="129"/>
      <c r="NCV136" s="129"/>
      <c r="NCW136" s="129"/>
      <c r="NCX136" s="129"/>
      <c r="NCY136" s="129"/>
      <c r="NCZ136" s="129"/>
      <c r="NDA136" s="129"/>
      <c r="NDB136" s="129"/>
      <c r="NDC136" s="129"/>
      <c r="NDD136" s="129"/>
      <c r="NDE136" s="129"/>
      <c r="NDF136" s="129"/>
      <c r="NDG136" s="129"/>
      <c r="NDH136" s="129"/>
      <c r="NDI136" s="129"/>
      <c r="NDJ136" s="129"/>
      <c r="NDK136" s="129"/>
      <c r="NDL136" s="129"/>
      <c r="NDM136" s="129"/>
      <c r="NDN136" s="129"/>
      <c r="NDO136" s="129"/>
      <c r="NDP136" s="129"/>
      <c r="NDQ136" s="129"/>
      <c r="NDR136" s="129"/>
      <c r="NDS136" s="129"/>
      <c r="NDT136" s="129"/>
      <c r="NDU136" s="129"/>
      <c r="NDV136" s="129"/>
      <c r="NDW136" s="129"/>
      <c r="NDX136" s="129"/>
      <c r="NDY136" s="129"/>
      <c r="NDZ136" s="129"/>
      <c r="NEA136" s="129"/>
      <c r="NEB136" s="129"/>
      <c r="NEC136" s="129"/>
      <c r="NED136" s="129"/>
      <c r="NEE136" s="129"/>
      <c r="NEF136" s="129"/>
      <c r="NEG136" s="129"/>
      <c r="NEH136" s="129"/>
      <c r="NEI136" s="129"/>
      <c r="NEJ136" s="129"/>
      <c r="NEK136" s="129"/>
      <c r="NEL136" s="129"/>
      <c r="NEM136" s="129"/>
      <c r="NEN136" s="129"/>
      <c r="NEO136" s="129"/>
      <c r="NEP136" s="129"/>
      <c r="NEQ136" s="129"/>
      <c r="NER136" s="129"/>
      <c r="NES136" s="129"/>
      <c r="NET136" s="129"/>
      <c r="NEU136" s="129"/>
      <c r="NEV136" s="129"/>
      <c r="NEW136" s="129"/>
      <c r="NEX136" s="129"/>
      <c r="NEY136" s="129"/>
      <c r="NEZ136" s="129"/>
      <c r="NFA136" s="129"/>
      <c r="NFB136" s="129"/>
      <c r="NFC136" s="129"/>
      <c r="NFD136" s="129"/>
      <c r="NFE136" s="129"/>
      <c r="NFF136" s="129"/>
      <c r="NFG136" s="129"/>
      <c r="NFH136" s="129"/>
      <c r="NFI136" s="129"/>
      <c r="NFJ136" s="129"/>
      <c r="NFK136" s="129"/>
      <c r="NFL136" s="129"/>
      <c r="NFM136" s="129"/>
      <c r="NFN136" s="129"/>
      <c r="NFO136" s="129"/>
      <c r="NFP136" s="129"/>
      <c r="NFQ136" s="129"/>
      <c r="NFR136" s="129"/>
      <c r="NFS136" s="129"/>
      <c r="NFT136" s="129"/>
      <c r="NFU136" s="129"/>
      <c r="NFV136" s="129"/>
      <c r="NFW136" s="129"/>
      <c r="NFX136" s="129"/>
      <c r="NFY136" s="129"/>
      <c r="NFZ136" s="129"/>
      <c r="NGA136" s="129"/>
      <c r="NGB136" s="129"/>
      <c r="NGC136" s="129"/>
      <c r="NGD136" s="129"/>
      <c r="NGE136" s="129"/>
      <c r="NGF136" s="129"/>
      <c r="NGG136" s="129"/>
      <c r="NGH136" s="129"/>
      <c r="NGI136" s="129"/>
      <c r="NGJ136" s="129"/>
      <c r="NGK136" s="129"/>
      <c r="NGL136" s="129"/>
      <c r="NGM136" s="129"/>
      <c r="NGN136" s="129"/>
      <c r="NGO136" s="129"/>
      <c r="NGP136" s="129"/>
      <c r="NGQ136" s="129"/>
      <c r="NGR136" s="129"/>
      <c r="NGS136" s="129"/>
      <c r="NGT136" s="129"/>
      <c r="NGU136" s="129"/>
      <c r="NGV136" s="129"/>
      <c r="NGW136" s="129"/>
      <c r="NGX136" s="129"/>
      <c r="NGY136" s="129"/>
      <c r="NGZ136" s="129"/>
      <c r="NHA136" s="129"/>
      <c r="NHB136" s="129"/>
      <c r="NHC136" s="129"/>
      <c r="NHD136" s="129"/>
      <c r="NHE136" s="129"/>
      <c r="NHF136" s="129"/>
      <c r="NHG136" s="129"/>
      <c r="NHH136" s="129"/>
      <c r="NHI136" s="129"/>
      <c r="NHJ136" s="129"/>
      <c r="NHK136" s="129"/>
      <c r="NHL136" s="129"/>
      <c r="NHM136" s="129"/>
      <c r="NHN136" s="129"/>
      <c r="NHO136" s="129"/>
      <c r="NHP136" s="129"/>
      <c r="NHQ136" s="129"/>
      <c r="NHR136" s="129"/>
      <c r="NHS136" s="129"/>
      <c r="NHT136" s="129"/>
      <c r="NHU136" s="129"/>
      <c r="NHV136" s="129"/>
      <c r="NHW136" s="129"/>
      <c r="NHX136" s="129"/>
      <c r="NHY136" s="129"/>
      <c r="NHZ136" s="129"/>
      <c r="NIA136" s="129"/>
      <c r="NIB136" s="129"/>
      <c r="NIC136" s="129"/>
      <c r="NID136" s="129"/>
      <c r="NIE136" s="129"/>
      <c r="NIF136" s="129"/>
      <c r="NIG136" s="129"/>
      <c r="NIH136" s="129"/>
      <c r="NII136" s="129"/>
      <c r="NIJ136" s="129"/>
      <c r="NIK136" s="129"/>
      <c r="NIL136" s="129"/>
      <c r="NIM136" s="129"/>
      <c r="NIN136" s="129"/>
      <c r="NIO136" s="129"/>
      <c r="NIP136" s="129"/>
      <c r="NIQ136" s="129"/>
      <c r="NIR136" s="129"/>
      <c r="NIS136" s="129"/>
      <c r="NIT136" s="129"/>
      <c r="NIU136" s="129"/>
      <c r="NIV136" s="129"/>
      <c r="NIW136" s="129"/>
      <c r="NIX136" s="129"/>
      <c r="NIY136" s="129"/>
      <c r="NIZ136" s="129"/>
      <c r="NJA136" s="129"/>
      <c r="NJB136" s="129"/>
      <c r="NJC136" s="129"/>
      <c r="NJD136" s="129"/>
      <c r="NJE136" s="129"/>
      <c r="NJF136" s="129"/>
      <c r="NJG136" s="129"/>
      <c r="NJH136" s="129"/>
      <c r="NJI136" s="129"/>
      <c r="NJJ136" s="129"/>
      <c r="NJK136" s="129"/>
      <c r="NJL136" s="129"/>
      <c r="NJM136" s="129"/>
      <c r="NJN136" s="129"/>
      <c r="NJO136" s="129"/>
      <c r="NJP136" s="129"/>
      <c r="NJQ136" s="129"/>
      <c r="NJR136" s="129"/>
      <c r="NJS136" s="129"/>
      <c r="NJT136" s="129"/>
      <c r="NJU136" s="129"/>
      <c r="NJV136" s="129"/>
      <c r="NJW136" s="129"/>
      <c r="NJX136" s="129"/>
      <c r="NJY136" s="129"/>
      <c r="NJZ136" s="129"/>
      <c r="NKA136" s="129"/>
      <c r="NKB136" s="129"/>
      <c r="NKC136" s="129"/>
      <c r="NKD136" s="129"/>
      <c r="NKE136" s="129"/>
      <c r="NKF136" s="129"/>
      <c r="NKG136" s="129"/>
      <c r="NKH136" s="129"/>
      <c r="NKI136" s="129"/>
      <c r="NKJ136" s="129"/>
      <c r="NKK136" s="129"/>
      <c r="NKL136" s="129"/>
      <c r="NKM136" s="129"/>
      <c r="NKN136" s="129"/>
      <c r="NKO136" s="129"/>
      <c r="NKP136" s="129"/>
      <c r="NKQ136" s="129"/>
      <c r="NKR136" s="129"/>
      <c r="NKS136" s="129"/>
      <c r="NKT136" s="129"/>
      <c r="NKU136" s="129"/>
      <c r="NKV136" s="129"/>
      <c r="NKW136" s="129"/>
      <c r="NKX136" s="129"/>
      <c r="NKY136" s="129"/>
      <c r="NKZ136" s="129"/>
      <c r="NLA136" s="129"/>
      <c r="NLB136" s="129"/>
      <c r="NLC136" s="129"/>
      <c r="NLD136" s="129"/>
      <c r="NLE136" s="129"/>
      <c r="NLF136" s="129"/>
      <c r="NLG136" s="129"/>
      <c r="NLH136" s="129"/>
      <c r="NLI136" s="129"/>
      <c r="NLJ136" s="129"/>
      <c r="NLK136" s="129"/>
      <c r="NLL136" s="129"/>
      <c r="NLM136" s="129"/>
      <c r="NLN136" s="129"/>
      <c r="NLO136" s="129"/>
      <c r="NLP136" s="129"/>
      <c r="NLQ136" s="129"/>
      <c r="NLR136" s="129"/>
      <c r="NLS136" s="129"/>
      <c r="NLT136" s="129"/>
      <c r="NLU136" s="129"/>
      <c r="NLV136" s="129"/>
      <c r="NLW136" s="129"/>
      <c r="NLX136" s="129"/>
      <c r="NLY136" s="129"/>
      <c r="NLZ136" s="129"/>
      <c r="NMA136" s="129"/>
      <c r="NMB136" s="129"/>
      <c r="NMC136" s="129"/>
      <c r="NMD136" s="129"/>
      <c r="NME136" s="129"/>
      <c r="NMF136" s="129"/>
      <c r="NMG136" s="129"/>
      <c r="NMH136" s="129"/>
      <c r="NMI136" s="129"/>
      <c r="NMJ136" s="129"/>
      <c r="NMK136" s="129"/>
      <c r="NML136" s="129"/>
      <c r="NMM136" s="129"/>
      <c r="NMN136" s="129"/>
      <c r="NMO136" s="129"/>
      <c r="NMP136" s="129"/>
      <c r="NMQ136" s="129"/>
      <c r="NMR136" s="129"/>
      <c r="NMS136" s="129"/>
      <c r="NMT136" s="129"/>
      <c r="NMU136" s="129"/>
      <c r="NMV136" s="129"/>
      <c r="NMW136" s="129"/>
      <c r="NMX136" s="129"/>
      <c r="NMY136" s="129"/>
      <c r="NMZ136" s="129"/>
      <c r="NNA136" s="129"/>
      <c r="NNB136" s="129"/>
      <c r="NNC136" s="129"/>
      <c r="NND136" s="129"/>
      <c r="NNE136" s="129"/>
      <c r="NNF136" s="129"/>
      <c r="NNG136" s="129"/>
      <c r="NNH136" s="129"/>
      <c r="NNI136" s="129"/>
      <c r="NNJ136" s="129"/>
      <c r="NNK136" s="129"/>
      <c r="NNL136" s="129"/>
      <c r="NNM136" s="129"/>
      <c r="NNN136" s="129"/>
      <c r="NNO136" s="129"/>
      <c r="NNP136" s="129"/>
      <c r="NNQ136" s="129"/>
      <c r="NNR136" s="129"/>
      <c r="NNS136" s="129"/>
      <c r="NNT136" s="129"/>
      <c r="NNU136" s="129"/>
      <c r="NNV136" s="129"/>
      <c r="NNW136" s="129"/>
      <c r="NNX136" s="129"/>
      <c r="NNY136" s="129"/>
      <c r="NNZ136" s="129"/>
      <c r="NOA136" s="129"/>
      <c r="NOB136" s="129"/>
      <c r="NOC136" s="129"/>
      <c r="NOD136" s="129"/>
      <c r="NOE136" s="129"/>
      <c r="NOF136" s="129"/>
      <c r="NOG136" s="129"/>
      <c r="NOH136" s="129"/>
      <c r="NOI136" s="129"/>
      <c r="NOJ136" s="129"/>
      <c r="NOK136" s="129"/>
      <c r="NOL136" s="129"/>
      <c r="NOM136" s="129"/>
      <c r="NON136" s="129"/>
      <c r="NOO136" s="129"/>
      <c r="NOP136" s="129"/>
      <c r="NOQ136" s="129"/>
      <c r="NOR136" s="129"/>
      <c r="NOS136" s="129"/>
      <c r="NOT136" s="129"/>
      <c r="NOU136" s="129"/>
      <c r="NOV136" s="129"/>
      <c r="NOW136" s="129"/>
      <c r="NOX136" s="129"/>
      <c r="NOY136" s="129"/>
      <c r="NOZ136" s="129"/>
      <c r="NPA136" s="129"/>
      <c r="NPB136" s="129"/>
      <c r="NPC136" s="129"/>
      <c r="NPD136" s="129"/>
      <c r="NPE136" s="129"/>
      <c r="NPF136" s="129"/>
      <c r="NPG136" s="129"/>
      <c r="NPH136" s="129"/>
      <c r="NPI136" s="129"/>
      <c r="NPJ136" s="129"/>
      <c r="NPK136" s="129"/>
      <c r="NPL136" s="129"/>
      <c r="NPM136" s="129"/>
      <c r="NPN136" s="129"/>
      <c r="NPO136" s="129"/>
      <c r="NPP136" s="129"/>
      <c r="NPQ136" s="129"/>
      <c r="NPR136" s="129"/>
      <c r="NPS136" s="129"/>
      <c r="NPT136" s="129"/>
      <c r="NPU136" s="129"/>
      <c r="NPV136" s="129"/>
      <c r="NPW136" s="129"/>
      <c r="NPX136" s="129"/>
      <c r="NPY136" s="129"/>
      <c r="NPZ136" s="129"/>
      <c r="NQA136" s="129"/>
      <c r="NQB136" s="129"/>
      <c r="NQC136" s="129"/>
      <c r="NQD136" s="129"/>
      <c r="NQE136" s="129"/>
      <c r="NQF136" s="129"/>
      <c r="NQG136" s="129"/>
      <c r="NQH136" s="129"/>
      <c r="NQI136" s="129"/>
      <c r="NQJ136" s="129"/>
      <c r="NQK136" s="129"/>
      <c r="NQL136" s="129"/>
      <c r="NQM136" s="129"/>
      <c r="NQN136" s="129"/>
      <c r="NQO136" s="129"/>
      <c r="NQP136" s="129"/>
      <c r="NQQ136" s="129"/>
      <c r="NQR136" s="129"/>
      <c r="NQS136" s="129"/>
      <c r="NQT136" s="129"/>
      <c r="NQU136" s="129"/>
      <c r="NQV136" s="129"/>
      <c r="NQW136" s="129"/>
      <c r="NQX136" s="129"/>
      <c r="NQY136" s="129"/>
      <c r="NQZ136" s="129"/>
      <c r="NRA136" s="129"/>
      <c r="NRB136" s="129"/>
      <c r="NRC136" s="129"/>
      <c r="NRD136" s="129"/>
      <c r="NRE136" s="129"/>
      <c r="NRF136" s="129"/>
      <c r="NRG136" s="129"/>
      <c r="NRH136" s="129"/>
      <c r="NRI136" s="129"/>
      <c r="NRJ136" s="129"/>
      <c r="NRK136" s="129"/>
      <c r="NRL136" s="129"/>
      <c r="NRM136" s="129"/>
      <c r="NRN136" s="129"/>
      <c r="NRO136" s="129"/>
      <c r="NRP136" s="129"/>
      <c r="NRQ136" s="129"/>
      <c r="NRR136" s="129"/>
      <c r="NRS136" s="129"/>
      <c r="NRT136" s="129"/>
      <c r="NRU136" s="129"/>
      <c r="NRV136" s="129"/>
      <c r="NRW136" s="129"/>
      <c r="NRX136" s="129"/>
      <c r="NRY136" s="129"/>
      <c r="NRZ136" s="129"/>
      <c r="NSA136" s="129"/>
      <c r="NSB136" s="129"/>
      <c r="NSC136" s="129"/>
      <c r="NSD136" s="129"/>
      <c r="NSE136" s="129"/>
      <c r="NSF136" s="129"/>
      <c r="NSG136" s="129"/>
      <c r="NSH136" s="129"/>
      <c r="NSI136" s="129"/>
      <c r="NSJ136" s="129"/>
      <c r="NSK136" s="129"/>
      <c r="NSL136" s="129"/>
      <c r="NSM136" s="129"/>
      <c r="NSN136" s="129"/>
      <c r="NSO136" s="129"/>
      <c r="NSP136" s="129"/>
      <c r="NSQ136" s="129"/>
      <c r="NSR136" s="129"/>
      <c r="NSS136" s="129"/>
      <c r="NST136" s="129"/>
      <c r="NSU136" s="129"/>
      <c r="NSV136" s="129"/>
      <c r="NSW136" s="129"/>
      <c r="NSX136" s="129"/>
      <c r="NSY136" s="129"/>
      <c r="NSZ136" s="129"/>
      <c r="NTA136" s="129"/>
      <c r="NTB136" s="129"/>
      <c r="NTC136" s="129"/>
      <c r="NTD136" s="129"/>
      <c r="NTE136" s="129"/>
      <c r="NTF136" s="129"/>
      <c r="NTG136" s="129"/>
      <c r="NTH136" s="129"/>
      <c r="NTI136" s="129"/>
      <c r="NTJ136" s="129"/>
      <c r="NTK136" s="129"/>
      <c r="NTL136" s="129"/>
      <c r="NTM136" s="129"/>
      <c r="NTN136" s="129"/>
      <c r="NTO136" s="129"/>
      <c r="NTP136" s="129"/>
      <c r="NTQ136" s="129"/>
      <c r="NTR136" s="129"/>
      <c r="NTS136" s="129"/>
      <c r="NTT136" s="129"/>
      <c r="NTU136" s="129"/>
      <c r="NTV136" s="129"/>
      <c r="NTW136" s="129"/>
      <c r="NTX136" s="129"/>
      <c r="NTY136" s="129"/>
      <c r="NTZ136" s="129"/>
      <c r="NUA136" s="129"/>
      <c r="NUB136" s="129"/>
      <c r="NUC136" s="129"/>
      <c r="NUD136" s="129"/>
      <c r="NUE136" s="129"/>
      <c r="NUF136" s="129"/>
      <c r="NUG136" s="129"/>
      <c r="NUH136" s="129"/>
      <c r="NUI136" s="129"/>
      <c r="NUJ136" s="129"/>
      <c r="NUK136" s="129"/>
      <c r="NUL136" s="129"/>
      <c r="NUM136" s="129"/>
      <c r="NUN136" s="129"/>
      <c r="NUO136" s="129"/>
      <c r="NUP136" s="129"/>
      <c r="NUQ136" s="129"/>
      <c r="NUR136" s="129"/>
      <c r="NUS136" s="129"/>
      <c r="NUT136" s="129"/>
      <c r="NUU136" s="129"/>
      <c r="NUV136" s="129"/>
      <c r="NUW136" s="129"/>
      <c r="NUX136" s="129"/>
      <c r="NUY136" s="129"/>
      <c r="NUZ136" s="129"/>
      <c r="NVA136" s="129"/>
      <c r="NVB136" s="129"/>
      <c r="NVC136" s="129"/>
      <c r="NVD136" s="129"/>
      <c r="NVE136" s="129"/>
      <c r="NVF136" s="129"/>
      <c r="NVG136" s="129"/>
      <c r="NVH136" s="129"/>
      <c r="NVI136" s="129"/>
      <c r="NVJ136" s="129"/>
      <c r="NVK136" s="129"/>
      <c r="NVL136" s="129"/>
      <c r="NVM136" s="129"/>
      <c r="NVN136" s="129"/>
      <c r="NVO136" s="129"/>
      <c r="NVP136" s="129"/>
      <c r="NVQ136" s="129"/>
      <c r="NVR136" s="129"/>
      <c r="NVS136" s="129"/>
      <c r="NVT136" s="129"/>
      <c r="NVU136" s="129"/>
      <c r="NVV136" s="129"/>
      <c r="NVW136" s="129"/>
      <c r="NVX136" s="129"/>
      <c r="NVY136" s="129"/>
      <c r="NVZ136" s="129"/>
      <c r="NWA136" s="129"/>
      <c r="NWB136" s="129"/>
      <c r="NWC136" s="129"/>
      <c r="NWD136" s="129"/>
      <c r="NWE136" s="129"/>
      <c r="NWF136" s="129"/>
      <c r="NWG136" s="129"/>
      <c r="NWH136" s="129"/>
      <c r="NWI136" s="129"/>
      <c r="NWJ136" s="129"/>
      <c r="NWK136" s="129"/>
      <c r="NWL136" s="129"/>
      <c r="NWM136" s="129"/>
      <c r="NWN136" s="129"/>
      <c r="NWO136" s="129"/>
      <c r="NWP136" s="129"/>
      <c r="NWQ136" s="129"/>
      <c r="NWR136" s="129"/>
      <c r="NWS136" s="129"/>
      <c r="NWT136" s="129"/>
      <c r="NWU136" s="129"/>
      <c r="NWV136" s="129"/>
      <c r="NWW136" s="129"/>
      <c r="NWX136" s="129"/>
      <c r="NWY136" s="129"/>
      <c r="NWZ136" s="129"/>
      <c r="NXA136" s="129"/>
      <c r="NXB136" s="129"/>
      <c r="NXC136" s="129"/>
      <c r="NXD136" s="129"/>
      <c r="NXE136" s="129"/>
      <c r="NXF136" s="129"/>
      <c r="NXG136" s="129"/>
      <c r="NXH136" s="129"/>
      <c r="NXI136" s="129"/>
      <c r="NXJ136" s="129"/>
      <c r="NXK136" s="129"/>
      <c r="NXL136" s="129"/>
      <c r="NXM136" s="129"/>
      <c r="NXN136" s="129"/>
      <c r="NXO136" s="129"/>
      <c r="NXP136" s="129"/>
      <c r="NXQ136" s="129"/>
      <c r="NXR136" s="129"/>
      <c r="NXS136" s="129"/>
      <c r="NXT136" s="129"/>
      <c r="NXU136" s="129"/>
      <c r="NXV136" s="129"/>
      <c r="NXW136" s="129"/>
      <c r="NXX136" s="129"/>
      <c r="NXY136" s="129"/>
      <c r="NXZ136" s="129"/>
      <c r="NYA136" s="129"/>
      <c r="NYB136" s="129"/>
      <c r="NYC136" s="129"/>
      <c r="NYD136" s="129"/>
      <c r="NYE136" s="129"/>
      <c r="NYF136" s="129"/>
      <c r="NYG136" s="129"/>
      <c r="NYH136" s="129"/>
      <c r="NYI136" s="129"/>
      <c r="NYJ136" s="129"/>
      <c r="NYK136" s="129"/>
      <c r="NYL136" s="129"/>
      <c r="NYM136" s="129"/>
      <c r="NYN136" s="129"/>
      <c r="NYO136" s="129"/>
      <c r="NYP136" s="129"/>
      <c r="NYQ136" s="129"/>
      <c r="NYR136" s="129"/>
      <c r="NYS136" s="129"/>
      <c r="NYT136" s="129"/>
      <c r="NYU136" s="129"/>
      <c r="NYV136" s="129"/>
      <c r="NYW136" s="129"/>
      <c r="NYX136" s="129"/>
      <c r="NYY136" s="129"/>
      <c r="NYZ136" s="129"/>
      <c r="NZA136" s="129"/>
      <c r="NZB136" s="129"/>
      <c r="NZC136" s="129"/>
      <c r="NZD136" s="129"/>
      <c r="NZE136" s="129"/>
      <c r="NZF136" s="129"/>
      <c r="NZG136" s="129"/>
      <c r="NZH136" s="129"/>
      <c r="NZI136" s="129"/>
      <c r="NZJ136" s="129"/>
      <c r="NZK136" s="129"/>
      <c r="NZL136" s="129"/>
      <c r="NZM136" s="129"/>
      <c r="NZN136" s="129"/>
      <c r="NZO136" s="129"/>
      <c r="NZP136" s="129"/>
      <c r="NZQ136" s="129"/>
      <c r="NZR136" s="129"/>
      <c r="NZS136" s="129"/>
      <c r="NZT136" s="129"/>
      <c r="NZU136" s="129"/>
      <c r="NZV136" s="129"/>
      <c r="NZW136" s="129"/>
      <c r="NZX136" s="129"/>
      <c r="NZY136" s="129"/>
      <c r="NZZ136" s="129"/>
      <c r="OAA136" s="129"/>
      <c r="OAB136" s="129"/>
      <c r="OAC136" s="129"/>
      <c r="OAD136" s="129"/>
      <c r="OAE136" s="129"/>
      <c r="OAF136" s="129"/>
      <c r="OAG136" s="129"/>
      <c r="OAH136" s="129"/>
      <c r="OAI136" s="129"/>
      <c r="OAJ136" s="129"/>
      <c r="OAK136" s="129"/>
      <c r="OAL136" s="129"/>
      <c r="OAM136" s="129"/>
      <c r="OAN136" s="129"/>
      <c r="OAO136" s="129"/>
      <c r="OAP136" s="129"/>
      <c r="OAQ136" s="129"/>
      <c r="OAR136" s="129"/>
      <c r="OAS136" s="129"/>
      <c r="OAT136" s="129"/>
      <c r="OAU136" s="129"/>
      <c r="OAV136" s="129"/>
      <c r="OAW136" s="129"/>
      <c r="OAX136" s="129"/>
      <c r="OAY136" s="129"/>
      <c r="OAZ136" s="129"/>
      <c r="OBA136" s="129"/>
      <c r="OBB136" s="129"/>
      <c r="OBC136" s="129"/>
      <c r="OBD136" s="129"/>
      <c r="OBE136" s="129"/>
      <c r="OBF136" s="129"/>
      <c r="OBG136" s="129"/>
      <c r="OBH136" s="129"/>
      <c r="OBI136" s="129"/>
      <c r="OBJ136" s="129"/>
      <c r="OBK136" s="129"/>
      <c r="OBL136" s="129"/>
      <c r="OBM136" s="129"/>
      <c r="OBN136" s="129"/>
      <c r="OBO136" s="129"/>
      <c r="OBP136" s="129"/>
      <c r="OBQ136" s="129"/>
      <c r="OBR136" s="129"/>
      <c r="OBS136" s="129"/>
      <c r="OBT136" s="129"/>
      <c r="OBU136" s="129"/>
      <c r="OBV136" s="129"/>
      <c r="OBW136" s="129"/>
      <c r="OBX136" s="129"/>
      <c r="OBY136" s="129"/>
      <c r="OBZ136" s="129"/>
      <c r="OCA136" s="129"/>
      <c r="OCB136" s="129"/>
      <c r="OCC136" s="129"/>
      <c r="OCD136" s="129"/>
      <c r="OCE136" s="129"/>
      <c r="OCF136" s="129"/>
      <c r="OCG136" s="129"/>
      <c r="OCH136" s="129"/>
      <c r="OCI136" s="129"/>
      <c r="OCJ136" s="129"/>
      <c r="OCK136" s="129"/>
      <c r="OCL136" s="129"/>
      <c r="OCM136" s="129"/>
      <c r="OCN136" s="129"/>
      <c r="OCO136" s="129"/>
      <c r="OCP136" s="129"/>
      <c r="OCQ136" s="129"/>
      <c r="OCR136" s="129"/>
      <c r="OCS136" s="129"/>
      <c r="OCT136" s="129"/>
      <c r="OCU136" s="129"/>
      <c r="OCV136" s="129"/>
      <c r="OCW136" s="129"/>
      <c r="OCX136" s="129"/>
      <c r="OCY136" s="129"/>
      <c r="OCZ136" s="129"/>
      <c r="ODA136" s="129"/>
      <c r="ODB136" s="129"/>
      <c r="ODC136" s="129"/>
      <c r="ODD136" s="129"/>
      <c r="ODE136" s="129"/>
      <c r="ODF136" s="129"/>
      <c r="ODG136" s="129"/>
      <c r="ODH136" s="129"/>
      <c r="ODI136" s="129"/>
      <c r="ODJ136" s="129"/>
      <c r="ODK136" s="129"/>
      <c r="ODL136" s="129"/>
      <c r="ODM136" s="129"/>
      <c r="ODN136" s="129"/>
      <c r="ODO136" s="129"/>
      <c r="ODP136" s="129"/>
      <c r="ODQ136" s="129"/>
      <c r="ODR136" s="129"/>
      <c r="ODS136" s="129"/>
      <c r="ODT136" s="129"/>
      <c r="ODU136" s="129"/>
      <c r="ODV136" s="129"/>
      <c r="ODW136" s="129"/>
      <c r="ODX136" s="129"/>
      <c r="ODY136" s="129"/>
      <c r="ODZ136" s="129"/>
      <c r="OEA136" s="129"/>
      <c r="OEB136" s="129"/>
      <c r="OEC136" s="129"/>
      <c r="OED136" s="129"/>
      <c r="OEE136" s="129"/>
      <c r="OEF136" s="129"/>
      <c r="OEG136" s="129"/>
      <c r="OEH136" s="129"/>
      <c r="OEI136" s="129"/>
      <c r="OEJ136" s="129"/>
      <c r="OEK136" s="129"/>
      <c r="OEL136" s="129"/>
      <c r="OEM136" s="129"/>
      <c r="OEN136" s="129"/>
      <c r="OEO136" s="129"/>
      <c r="OEP136" s="129"/>
      <c r="OEQ136" s="129"/>
      <c r="OER136" s="129"/>
      <c r="OES136" s="129"/>
      <c r="OET136" s="129"/>
      <c r="OEU136" s="129"/>
      <c r="OEV136" s="129"/>
      <c r="OEW136" s="129"/>
      <c r="OEX136" s="129"/>
      <c r="OEY136" s="129"/>
      <c r="OEZ136" s="129"/>
      <c r="OFA136" s="129"/>
      <c r="OFB136" s="129"/>
      <c r="OFC136" s="129"/>
      <c r="OFD136" s="129"/>
      <c r="OFE136" s="129"/>
      <c r="OFF136" s="129"/>
      <c r="OFG136" s="129"/>
      <c r="OFH136" s="129"/>
      <c r="OFI136" s="129"/>
      <c r="OFJ136" s="129"/>
      <c r="OFK136" s="129"/>
      <c r="OFL136" s="129"/>
      <c r="OFM136" s="129"/>
      <c r="OFN136" s="129"/>
      <c r="OFO136" s="129"/>
      <c r="OFP136" s="129"/>
      <c r="OFQ136" s="129"/>
      <c r="OFR136" s="129"/>
      <c r="OFS136" s="129"/>
      <c r="OFT136" s="129"/>
      <c r="OFU136" s="129"/>
      <c r="OFV136" s="129"/>
      <c r="OFW136" s="129"/>
      <c r="OFX136" s="129"/>
      <c r="OFY136" s="129"/>
      <c r="OFZ136" s="129"/>
      <c r="OGA136" s="129"/>
      <c r="OGB136" s="129"/>
      <c r="OGC136" s="129"/>
      <c r="OGD136" s="129"/>
      <c r="OGE136" s="129"/>
      <c r="OGF136" s="129"/>
      <c r="OGG136" s="129"/>
      <c r="OGH136" s="129"/>
      <c r="OGI136" s="129"/>
      <c r="OGJ136" s="129"/>
      <c r="OGK136" s="129"/>
      <c r="OGL136" s="129"/>
      <c r="OGM136" s="129"/>
      <c r="OGN136" s="129"/>
      <c r="OGO136" s="129"/>
      <c r="OGP136" s="129"/>
      <c r="OGQ136" s="129"/>
      <c r="OGR136" s="129"/>
      <c r="OGS136" s="129"/>
      <c r="OGT136" s="129"/>
      <c r="OGU136" s="129"/>
      <c r="OGV136" s="129"/>
      <c r="OGW136" s="129"/>
      <c r="OGX136" s="129"/>
      <c r="OGY136" s="129"/>
      <c r="OGZ136" s="129"/>
      <c r="OHA136" s="129"/>
      <c r="OHB136" s="129"/>
      <c r="OHC136" s="129"/>
      <c r="OHD136" s="129"/>
      <c r="OHE136" s="129"/>
      <c r="OHF136" s="129"/>
      <c r="OHG136" s="129"/>
      <c r="OHH136" s="129"/>
      <c r="OHI136" s="129"/>
      <c r="OHJ136" s="129"/>
      <c r="OHK136" s="129"/>
      <c r="OHL136" s="129"/>
      <c r="OHM136" s="129"/>
      <c r="OHN136" s="129"/>
      <c r="OHO136" s="129"/>
      <c r="OHP136" s="129"/>
      <c r="OHQ136" s="129"/>
      <c r="OHR136" s="129"/>
      <c r="OHS136" s="129"/>
      <c r="OHT136" s="129"/>
      <c r="OHU136" s="129"/>
      <c r="OHV136" s="129"/>
      <c r="OHW136" s="129"/>
      <c r="OHX136" s="129"/>
      <c r="OHY136" s="129"/>
      <c r="OHZ136" s="129"/>
      <c r="OIA136" s="129"/>
      <c r="OIB136" s="129"/>
      <c r="OIC136" s="129"/>
      <c r="OID136" s="129"/>
      <c r="OIE136" s="129"/>
      <c r="OIF136" s="129"/>
      <c r="OIG136" s="129"/>
      <c r="OIH136" s="129"/>
      <c r="OII136" s="129"/>
      <c r="OIJ136" s="129"/>
      <c r="OIK136" s="129"/>
      <c r="OIL136" s="129"/>
      <c r="OIM136" s="129"/>
      <c r="OIN136" s="129"/>
      <c r="OIO136" s="129"/>
      <c r="OIP136" s="129"/>
      <c r="OIQ136" s="129"/>
      <c r="OIR136" s="129"/>
      <c r="OIS136" s="129"/>
      <c r="OIT136" s="129"/>
      <c r="OIU136" s="129"/>
      <c r="OIV136" s="129"/>
      <c r="OIW136" s="129"/>
      <c r="OIX136" s="129"/>
      <c r="OIY136" s="129"/>
      <c r="OIZ136" s="129"/>
      <c r="OJA136" s="129"/>
      <c r="OJB136" s="129"/>
      <c r="OJC136" s="129"/>
      <c r="OJD136" s="129"/>
      <c r="OJE136" s="129"/>
      <c r="OJF136" s="129"/>
      <c r="OJG136" s="129"/>
      <c r="OJH136" s="129"/>
      <c r="OJI136" s="129"/>
      <c r="OJJ136" s="129"/>
      <c r="OJK136" s="129"/>
      <c r="OJL136" s="129"/>
      <c r="OJM136" s="129"/>
      <c r="OJN136" s="129"/>
      <c r="OJO136" s="129"/>
      <c r="OJP136" s="129"/>
      <c r="OJQ136" s="129"/>
      <c r="OJR136" s="129"/>
      <c r="OJS136" s="129"/>
      <c r="OJT136" s="129"/>
      <c r="OJU136" s="129"/>
      <c r="OJV136" s="129"/>
      <c r="OJW136" s="129"/>
      <c r="OJX136" s="129"/>
      <c r="OJY136" s="129"/>
      <c r="OJZ136" s="129"/>
      <c r="OKA136" s="129"/>
      <c r="OKB136" s="129"/>
      <c r="OKC136" s="129"/>
      <c r="OKD136" s="129"/>
      <c r="OKE136" s="129"/>
      <c r="OKF136" s="129"/>
      <c r="OKG136" s="129"/>
      <c r="OKH136" s="129"/>
      <c r="OKI136" s="129"/>
      <c r="OKJ136" s="129"/>
      <c r="OKK136" s="129"/>
      <c r="OKL136" s="129"/>
      <c r="OKM136" s="129"/>
      <c r="OKN136" s="129"/>
      <c r="OKO136" s="129"/>
      <c r="OKP136" s="129"/>
      <c r="OKQ136" s="129"/>
      <c r="OKR136" s="129"/>
      <c r="OKS136" s="129"/>
      <c r="OKT136" s="129"/>
      <c r="OKU136" s="129"/>
      <c r="OKV136" s="129"/>
      <c r="OKW136" s="129"/>
      <c r="OKX136" s="129"/>
      <c r="OKY136" s="129"/>
      <c r="OKZ136" s="129"/>
      <c r="OLA136" s="129"/>
      <c r="OLB136" s="129"/>
      <c r="OLC136" s="129"/>
      <c r="OLD136" s="129"/>
      <c r="OLE136" s="129"/>
      <c r="OLF136" s="129"/>
      <c r="OLG136" s="129"/>
      <c r="OLH136" s="129"/>
      <c r="OLI136" s="129"/>
      <c r="OLJ136" s="129"/>
      <c r="OLK136" s="129"/>
      <c r="OLL136" s="129"/>
      <c r="OLM136" s="129"/>
      <c r="OLN136" s="129"/>
      <c r="OLO136" s="129"/>
      <c r="OLP136" s="129"/>
      <c r="OLQ136" s="129"/>
      <c r="OLR136" s="129"/>
      <c r="OLS136" s="129"/>
      <c r="OLT136" s="129"/>
      <c r="OLU136" s="129"/>
      <c r="OLV136" s="129"/>
      <c r="OLW136" s="129"/>
      <c r="OLX136" s="129"/>
      <c r="OLY136" s="129"/>
      <c r="OLZ136" s="129"/>
      <c r="OMA136" s="129"/>
      <c r="OMB136" s="129"/>
      <c r="OMC136" s="129"/>
      <c r="OMD136" s="129"/>
      <c r="OME136" s="129"/>
      <c r="OMF136" s="129"/>
      <c r="OMG136" s="129"/>
      <c r="OMH136" s="129"/>
      <c r="OMI136" s="129"/>
      <c r="OMJ136" s="129"/>
      <c r="OMK136" s="129"/>
      <c r="OML136" s="129"/>
      <c r="OMM136" s="129"/>
      <c r="OMN136" s="129"/>
      <c r="OMO136" s="129"/>
      <c r="OMP136" s="129"/>
      <c r="OMQ136" s="129"/>
      <c r="OMR136" s="129"/>
      <c r="OMS136" s="129"/>
      <c r="OMT136" s="129"/>
      <c r="OMU136" s="129"/>
      <c r="OMV136" s="129"/>
      <c r="OMW136" s="129"/>
      <c r="OMX136" s="129"/>
      <c r="OMY136" s="129"/>
      <c r="OMZ136" s="129"/>
      <c r="ONA136" s="129"/>
      <c r="ONB136" s="129"/>
      <c r="ONC136" s="129"/>
      <c r="OND136" s="129"/>
      <c r="ONE136" s="129"/>
      <c r="ONF136" s="129"/>
      <c r="ONG136" s="129"/>
      <c r="ONH136" s="129"/>
      <c r="ONI136" s="129"/>
      <c r="ONJ136" s="129"/>
      <c r="ONK136" s="129"/>
      <c r="ONL136" s="129"/>
      <c r="ONM136" s="129"/>
      <c r="ONN136" s="129"/>
      <c r="ONO136" s="129"/>
      <c r="ONP136" s="129"/>
      <c r="ONQ136" s="129"/>
      <c r="ONR136" s="129"/>
      <c r="ONS136" s="129"/>
      <c r="ONT136" s="129"/>
      <c r="ONU136" s="129"/>
      <c r="ONV136" s="129"/>
      <c r="ONW136" s="129"/>
      <c r="ONX136" s="129"/>
      <c r="ONY136" s="129"/>
      <c r="ONZ136" s="129"/>
      <c r="OOA136" s="129"/>
      <c r="OOB136" s="129"/>
      <c r="OOC136" s="129"/>
      <c r="OOD136" s="129"/>
      <c r="OOE136" s="129"/>
      <c r="OOF136" s="129"/>
      <c r="OOG136" s="129"/>
      <c r="OOH136" s="129"/>
      <c r="OOI136" s="129"/>
      <c r="OOJ136" s="129"/>
      <c r="OOK136" s="129"/>
      <c r="OOL136" s="129"/>
      <c r="OOM136" s="129"/>
      <c r="OON136" s="129"/>
      <c r="OOO136" s="129"/>
      <c r="OOP136" s="129"/>
      <c r="OOQ136" s="129"/>
      <c r="OOR136" s="129"/>
      <c r="OOS136" s="129"/>
      <c r="OOT136" s="129"/>
      <c r="OOU136" s="129"/>
      <c r="OOV136" s="129"/>
      <c r="OOW136" s="129"/>
      <c r="OOX136" s="129"/>
      <c r="OOY136" s="129"/>
      <c r="OOZ136" s="129"/>
      <c r="OPA136" s="129"/>
      <c r="OPB136" s="129"/>
      <c r="OPC136" s="129"/>
      <c r="OPD136" s="129"/>
      <c r="OPE136" s="129"/>
      <c r="OPF136" s="129"/>
      <c r="OPG136" s="129"/>
      <c r="OPH136" s="129"/>
      <c r="OPI136" s="129"/>
      <c r="OPJ136" s="129"/>
      <c r="OPK136" s="129"/>
      <c r="OPL136" s="129"/>
      <c r="OPM136" s="129"/>
      <c r="OPN136" s="129"/>
      <c r="OPO136" s="129"/>
      <c r="OPP136" s="129"/>
      <c r="OPQ136" s="129"/>
      <c r="OPR136" s="129"/>
      <c r="OPS136" s="129"/>
      <c r="OPT136" s="129"/>
      <c r="OPU136" s="129"/>
      <c r="OPV136" s="129"/>
      <c r="OPW136" s="129"/>
      <c r="OPX136" s="129"/>
      <c r="OPY136" s="129"/>
      <c r="OPZ136" s="129"/>
      <c r="OQA136" s="129"/>
      <c r="OQB136" s="129"/>
      <c r="OQC136" s="129"/>
      <c r="OQD136" s="129"/>
      <c r="OQE136" s="129"/>
      <c r="OQF136" s="129"/>
      <c r="OQG136" s="129"/>
      <c r="OQH136" s="129"/>
      <c r="OQI136" s="129"/>
      <c r="OQJ136" s="129"/>
      <c r="OQK136" s="129"/>
      <c r="OQL136" s="129"/>
      <c r="OQM136" s="129"/>
      <c r="OQN136" s="129"/>
      <c r="OQO136" s="129"/>
      <c r="OQP136" s="129"/>
      <c r="OQQ136" s="129"/>
      <c r="OQR136" s="129"/>
      <c r="OQS136" s="129"/>
      <c r="OQT136" s="129"/>
      <c r="OQU136" s="129"/>
      <c r="OQV136" s="129"/>
      <c r="OQW136" s="129"/>
      <c r="OQX136" s="129"/>
      <c r="OQY136" s="129"/>
      <c r="OQZ136" s="129"/>
      <c r="ORA136" s="129"/>
      <c r="ORB136" s="129"/>
      <c r="ORC136" s="129"/>
      <c r="ORD136" s="129"/>
      <c r="ORE136" s="129"/>
      <c r="ORF136" s="129"/>
      <c r="ORG136" s="129"/>
      <c r="ORH136" s="129"/>
      <c r="ORI136" s="129"/>
      <c r="ORJ136" s="129"/>
      <c r="ORK136" s="129"/>
      <c r="ORL136" s="129"/>
      <c r="ORM136" s="129"/>
      <c r="ORN136" s="129"/>
      <c r="ORO136" s="129"/>
      <c r="ORP136" s="129"/>
      <c r="ORQ136" s="129"/>
      <c r="ORR136" s="129"/>
      <c r="ORS136" s="129"/>
      <c r="ORT136" s="129"/>
      <c r="ORU136" s="129"/>
      <c r="ORV136" s="129"/>
      <c r="ORW136" s="129"/>
      <c r="ORX136" s="129"/>
      <c r="ORY136" s="129"/>
      <c r="ORZ136" s="129"/>
      <c r="OSA136" s="129"/>
      <c r="OSB136" s="129"/>
      <c r="OSC136" s="129"/>
      <c r="OSD136" s="129"/>
      <c r="OSE136" s="129"/>
      <c r="OSF136" s="129"/>
      <c r="OSG136" s="129"/>
      <c r="OSH136" s="129"/>
      <c r="OSI136" s="129"/>
      <c r="OSJ136" s="129"/>
      <c r="OSK136" s="129"/>
      <c r="OSL136" s="129"/>
      <c r="OSM136" s="129"/>
      <c r="OSN136" s="129"/>
      <c r="OSO136" s="129"/>
      <c r="OSP136" s="129"/>
      <c r="OSQ136" s="129"/>
      <c r="OSR136" s="129"/>
      <c r="OSS136" s="129"/>
      <c r="OST136" s="129"/>
      <c r="OSU136" s="129"/>
      <c r="OSV136" s="129"/>
      <c r="OSW136" s="129"/>
      <c r="OSX136" s="129"/>
      <c r="OSY136" s="129"/>
      <c r="OSZ136" s="129"/>
      <c r="OTA136" s="129"/>
      <c r="OTB136" s="129"/>
      <c r="OTC136" s="129"/>
      <c r="OTD136" s="129"/>
      <c r="OTE136" s="129"/>
      <c r="OTF136" s="129"/>
      <c r="OTG136" s="129"/>
      <c r="OTH136" s="129"/>
      <c r="OTI136" s="129"/>
      <c r="OTJ136" s="129"/>
      <c r="OTK136" s="129"/>
      <c r="OTL136" s="129"/>
      <c r="OTM136" s="129"/>
      <c r="OTN136" s="129"/>
      <c r="OTO136" s="129"/>
      <c r="OTP136" s="129"/>
      <c r="OTQ136" s="129"/>
      <c r="OTR136" s="129"/>
      <c r="OTS136" s="129"/>
      <c r="OTT136" s="129"/>
      <c r="OTU136" s="129"/>
      <c r="OTV136" s="129"/>
      <c r="OTW136" s="129"/>
      <c r="OTX136" s="129"/>
      <c r="OTY136" s="129"/>
      <c r="OTZ136" s="129"/>
      <c r="OUA136" s="129"/>
      <c r="OUB136" s="129"/>
      <c r="OUC136" s="129"/>
      <c r="OUD136" s="129"/>
      <c r="OUE136" s="129"/>
      <c r="OUF136" s="129"/>
      <c r="OUG136" s="129"/>
      <c r="OUH136" s="129"/>
      <c r="OUI136" s="129"/>
      <c r="OUJ136" s="129"/>
      <c r="OUK136" s="129"/>
      <c r="OUL136" s="129"/>
      <c r="OUM136" s="129"/>
      <c r="OUN136" s="129"/>
      <c r="OUO136" s="129"/>
      <c r="OUP136" s="129"/>
      <c r="OUQ136" s="129"/>
      <c r="OUR136" s="129"/>
      <c r="OUS136" s="129"/>
      <c r="OUT136" s="129"/>
      <c r="OUU136" s="129"/>
      <c r="OUV136" s="129"/>
      <c r="OUW136" s="129"/>
      <c r="OUX136" s="129"/>
      <c r="OUY136" s="129"/>
      <c r="OUZ136" s="129"/>
      <c r="OVA136" s="129"/>
      <c r="OVB136" s="129"/>
      <c r="OVC136" s="129"/>
      <c r="OVD136" s="129"/>
      <c r="OVE136" s="129"/>
      <c r="OVF136" s="129"/>
      <c r="OVG136" s="129"/>
      <c r="OVH136" s="129"/>
      <c r="OVI136" s="129"/>
      <c r="OVJ136" s="129"/>
      <c r="OVK136" s="129"/>
      <c r="OVL136" s="129"/>
      <c r="OVM136" s="129"/>
      <c r="OVN136" s="129"/>
      <c r="OVO136" s="129"/>
      <c r="OVP136" s="129"/>
      <c r="OVQ136" s="129"/>
      <c r="OVR136" s="129"/>
      <c r="OVS136" s="129"/>
      <c r="OVT136" s="129"/>
      <c r="OVU136" s="129"/>
      <c r="OVV136" s="129"/>
      <c r="OVW136" s="129"/>
      <c r="OVX136" s="129"/>
      <c r="OVY136" s="129"/>
      <c r="OVZ136" s="129"/>
      <c r="OWA136" s="129"/>
      <c r="OWB136" s="129"/>
      <c r="OWC136" s="129"/>
      <c r="OWD136" s="129"/>
      <c r="OWE136" s="129"/>
      <c r="OWF136" s="129"/>
      <c r="OWG136" s="129"/>
      <c r="OWH136" s="129"/>
      <c r="OWI136" s="129"/>
      <c r="OWJ136" s="129"/>
      <c r="OWK136" s="129"/>
      <c r="OWL136" s="129"/>
      <c r="OWM136" s="129"/>
      <c r="OWN136" s="129"/>
      <c r="OWO136" s="129"/>
      <c r="OWP136" s="129"/>
      <c r="OWQ136" s="129"/>
      <c r="OWR136" s="129"/>
      <c r="OWS136" s="129"/>
      <c r="OWT136" s="129"/>
      <c r="OWU136" s="129"/>
      <c r="OWV136" s="129"/>
      <c r="OWW136" s="129"/>
      <c r="OWX136" s="129"/>
      <c r="OWY136" s="129"/>
      <c r="OWZ136" s="129"/>
      <c r="OXA136" s="129"/>
      <c r="OXB136" s="129"/>
      <c r="OXC136" s="129"/>
      <c r="OXD136" s="129"/>
      <c r="OXE136" s="129"/>
      <c r="OXF136" s="129"/>
      <c r="OXG136" s="129"/>
      <c r="OXH136" s="129"/>
      <c r="OXI136" s="129"/>
      <c r="OXJ136" s="129"/>
      <c r="OXK136" s="129"/>
      <c r="OXL136" s="129"/>
      <c r="OXM136" s="129"/>
      <c r="OXN136" s="129"/>
      <c r="OXO136" s="129"/>
      <c r="OXP136" s="129"/>
      <c r="OXQ136" s="129"/>
      <c r="OXR136" s="129"/>
      <c r="OXS136" s="129"/>
      <c r="OXT136" s="129"/>
      <c r="OXU136" s="129"/>
      <c r="OXV136" s="129"/>
      <c r="OXW136" s="129"/>
      <c r="OXX136" s="129"/>
      <c r="OXY136" s="129"/>
      <c r="OXZ136" s="129"/>
      <c r="OYA136" s="129"/>
      <c r="OYB136" s="129"/>
      <c r="OYC136" s="129"/>
      <c r="OYD136" s="129"/>
      <c r="OYE136" s="129"/>
      <c r="OYF136" s="129"/>
      <c r="OYG136" s="129"/>
      <c r="OYH136" s="129"/>
      <c r="OYI136" s="129"/>
      <c r="OYJ136" s="129"/>
      <c r="OYK136" s="129"/>
      <c r="OYL136" s="129"/>
      <c r="OYM136" s="129"/>
      <c r="OYN136" s="129"/>
      <c r="OYO136" s="129"/>
      <c r="OYP136" s="129"/>
      <c r="OYQ136" s="129"/>
      <c r="OYR136" s="129"/>
      <c r="OYS136" s="129"/>
      <c r="OYT136" s="129"/>
      <c r="OYU136" s="129"/>
      <c r="OYV136" s="129"/>
      <c r="OYW136" s="129"/>
      <c r="OYX136" s="129"/>
      <c r="OYY136" s="129"/>
      <c r="OYZ136" s="129"/>
      <c r="OZA136" s="129"/>
      <c r="OZB136" s="129"/>
      <c r="OZC136" s="129"/>
      <c r="OZD136" s="129"/>
      <c r="OZE136" s="129"/>
      <c r="OZF136" s="129"/>
      <c r="OZG136" s="129"/>
      <c r="OZH136" s="129"/>
      <c r="OZI136" s="129"/>
      <c r="OZJ136" s="129"/>
      <c r="OZK136" s="129"/>
      <c r="OZL136" s="129"/>
      <c r="OZM136" s="129"/>
      <c r="OZN136" s="129"/>
      <c r="OZO136" s="129"/>
      <c r="OZP136" s="129"/>
      <c r="OZQ136" s="129"/>
      <c r="OZR136" s="129"/>
      <c r="OZS136" s="129"/>
      <c r="OZT136" s="129"/>
      <c r="OZU136" s="129"/>
      <c r="OZV136" s="129"/>
      <c r="OZW136" s="129"/>
      <c r="OZX136" s="129"/>
      <c r="OZY136" s="129"/>
      <c r="OZZ136" s="129"/>
      <c r="PAA136" s="129"/>
      <c r="PAB136" s="129"/>
      <c r="PAC136" s="129"/>
      <c r="PAD136" s="129"/>
      <c r="PAE136" s="129"/>
      <c r="PAF136" s="129"/>
      <c r="PAG136" s="129"/>
      <c r="PAH136" s="129"/>
      <c r="PAI136" s="129"/>
      <c r="PAJ136" s="129"/>
      <c r="PAK136" s="129"/>
      <c r="PAL136" s="129"/>
      <c r="PAM136" s="129"/>
      <c r="PAN136" s="129"/>
      <c r="PAO136" s="129"/>
      <c r="PAP136" s="129"/>
      <c r="PAQ136" s="129"/>
      <c r="PAR136" s="129"/>
      <c r="PAS136" s="129"/>
      <c r="PAT136" s="129"/>
      <c r="PAU136" s="129"/>
      <c r="PAV136" s="129"/>
      <c r="PAW136" s="129"/>
      <c r="PAX136" s="129"/>
      <c r="PAY136" s="129"/>
      <c r="PAZ136" s="129"/>
      <c r="PBA136" s="129"/>
      <c r="PBB136" s="129"/>
      <c r="PBC136" s="129"/>
      <c r="PBD136" s="129"/>
      <c r="PBE136" s="129"/>
      <c r="PBF136" s="129"/>
      <c r="PBG136" s="129"/>
      <c r="PBH136" s="129"/>
      <c r="PBI136" s="129"/>
      <c r="PBJ136" s="129"/>
      <c r="PBK136" s="129"/>
      <c r="PBL136" s="129"/>
      <c r="PBM136" s="129"/>
      <c r="PBN136" s="129"/>
      <c r="PBO136" s="129"/>
      <c r="PBP136" s="129"/>
      <c r="PBQ136" s="129"/>
      <c r="PBR136" s="129"/>
      <c r="PBS136" s="129"/>
      <c r="PBT136" s="129"/>
      <c r="PBU136" s="129"/>
      <c r="PBV136" s="129"/>
      <c r="PBW136" s="129"/>
      <c r="PBX136" s="129"/>
      <c r="PBY136" s="129"/>
      <c r="PBZ136" s="129"/>
      <c r="PCA136" s="129"/>
      <c r="PCB136" s="129"/>
      <c r="PCC136" s="129"/>
      <c r="PCD136" s="129"/>
      <c r="PCE136" s="129"/>
      <c r="PCF136" s="129"/>
      <c r="PCG136" s="129"/>
      <c r="PCH136" s="129"/>
      <c r="PCI136" s="129"/>
      <c r="PCJ136" s="129"/>
      <c r="PCK136" s="129"/>
      <c r="PCL136" s="129"/>
      <c r="PCM136" s="129"/>
      <c r="PCN136" s="129"/>
      <c r="PCO136" s="129"/>
      <c r="PCP136" s="129"/>
      <c r="PCQ136" s="129"/>
      <c r="PCR136" s="129"/>
      <c r="PCS136" s="129"/>
      <c r="PCT136" s="129"/>
      <c r="PCU136" s="129"/>
      <c r="PCV136" s="129"/>
      <c r="PCW136" s="129"/>
      <c r="PCX136" s="129"/>
      <c r="PCY136" s="129"/>
      <c r="PCZ136" s="129"/>
      <c r="PDA136" s="129"/>
      <c r="PDB136" s="129"/>
      <c r="PDC136" s="129"/>
      <c r="PDD136" s="129"/>
      <c r="PDE136" s="129"/>
      <c r="PDF136" s="129"/>
      <c r="PDG136" s="129"/>
      <c r="PDH136" s="129"/>
      <c r="PDI136" s="129"/>
      <c r="PDJ136" s="129"/>
      <c r="PDK136" s="129"/>
      <c r="PDL136" s="129"/>
      <c r="PDM136" s="129"/>
      <c r="PDN136" s="129"/>
      <c r="PDO136" s="129"/>
      <c r="PDP136" s="129"/>
      <c r="PDQ136" s="129"/>
      <c r="PDR136" s="129"/>
      <c r="PDS136" s="129"/>
      <c r="PDT136" s="129"/>
      <c r="PDU136" s="129"/>
      <c r="PDV136" s="129"/>
      <c r="PDW136" s="129"/>
      <c r="PDX136" s="129"/>
      <c r="PDY136" s="129"/>
      <c r="PDZ136" s="129"/>
      <c r="PEA136" s="129"/>
      <c r="PEB136" s="129"/>
      <c r="PEC136" s="129"/>
      <c r="PED136" s="129"/>
      <c r="PEE136" s="129"/>
      <c r="PEF136" s="129"/>
      <c r="PEG136" s="129"/>
      <c r="PEH136" s="129"/>
      <c r="PEI136" s="129"/>
      <c r="PEJ136" s="129"/>
      <c r="PEK136" s="129"/>
      <c r="PEL136" s="129"/>
      <c r="PEM136" s="129"/>
      <c r="PEN136" s="129"/>
      <c r="PEO136" s="129"/>
      <c r="PEP136" s="129"/>
      <c r="PEQ136" s="129"/>
      <c r="PER136" s="129"/>
      <c r="PES136" s="129"/>
      <c r="PET136" s="129"/>
      <c r="PEU136" s="129"/>
      <c r="PEV136" s="129"/>
      <c r="PEW136" s="129"/>
      <c r="PEX136" s="129"/>
      <c r="PEY136" s="129"/>
      <c r="PEZ136" s="129"/>
      <c r="PFA136" s="129"/>
      <c r="PFB136" s="129"/>
      <c r="PFC136" s="129"/>
      <c r="PFD136" s="129"/>
      <c r="PFE136" s="129"/>
      <c r="PFF136" s="129"/>
      <c r="PFG136" s="129"/>
      <c r="PFH136" s="129"/>
      <c r="PFI136" s="129"/>
      <c r="PFJ136" s="129"/>
      <c r="PFK136" s="129"/>
      <c r="PFL136" s="129"/>
      <c r="PFM136" s="129"/>
      <c r="PFN136" s="129"/>
      <c r="PFO136" s="129"/>
      <c r="PFP136" s="129"/>
      <c r="PFQ136" s="129"/>
      <c r="PFR136" s="129"/>
      <c r="PFS136" s="129"/>
      <c r="PFT136" s="129"/>
      <c r="PFU136" s="129"/>
      <c r="PFV136" s="129"/>
      <c r="PFW136" s="129"/>
      <c r="PFX136" s="129"/>
      <c r="PFY136" s="129"/>
      <c r="PFZ136" s="129"/>
      <c r="PGA136" s="129"/>
      <c r="PGB136" s="129"/>
      <c r="PGC136" s="129"/>
      <c r="PGD136" s="129"/>
      <c r="PGE136" s="129"/>
      <c r="PGF136" s="129"/>
      <c r="PGG136" s="129"/>
      <c r="PGH136" s="129"/>
      <c r="PGI136" s="129"/>
      <c r="PGJ136" s="129"/>
      <c r="PGK136" s="129"/>
      <c r="PGL136" s="129"/>
      <c r="PGM136" s="129"/>
      <c r="PGN136" s="129"/>
      <c r="PGO136" s="129"/>
      <c r="PGP136" s="129"/>
      <c r="PGQ136" s="129"/>
      <c r="PGR136" s="129"/>
      <c r="PGS136" s="129"/>
      <c r="PGT136" s="129"/>
      <c r="PGU136" s="129"/>
      <c r="PGV136" s="129"/>
      <c r="PGW136" s="129"/>
      <c r="PGX136" s="129"/>
      <c r="PGY136" s="129"/>
      <c r="PGZ136" s="129"/>
      <c r="PHA136" s="129"/>
      <c r="PHB136" s="129"/>
      <c r="PHC136" s="129"/>
      <c r="PHD136" s="129"/>
      <c r="PHE136" s="129"/>
      <c r="PHF136" s="129"/>
      <c r="PHG136" s="129"/>
      <c r="PHH136" s="129"/>
      <c r="PHI136" s="129"/>
      <c r="PHJ136" s="129"/>
      <c r="PHK136" s="129"/>
      <c r="PHL136" s="129"/>
      <c r="PHM136" s="129"/>
      <c r="PHN136" s="129"/>
      <c r="PHO136" s="129"/>
      <c r="PHP136" s="129"/>
      <c r="PHQ136" s="129"/>
      <c r="PHR136" s="129"/>
      <c r="PHS136" s="129"/>
      <c r="PHT136" s="129"/>
      <c r="PHU136" s="129"/>
      <c r="PHV136" s="129"/>
      <c r="PHW136" s="129"/>
      <c r="PHX136" s="129"/>
      <c r="PHY136" s="129"/>
      <c r="PHZ136" s="129"/>
      <c r="PIA136" s="129"/>
      <c r="PIB136" s="129"/>
      <c r="PIC136" s="129"/>
      <c r="PID136" s="129"/>
      <c r="PIE136" s="129"/>
      <c r="PIF136" s="129"/>
      <c r="PIG136" s="129"/>
      <c r="PIH136" s="129"/>
      <c r="PII136" s="129"/>
      <c r="PIJ136" s="129"/>
      <c r="PIK136" s="129"/>
      <c r="PIL136" s="129"/>
      <c r="PIM136" s="129"/>
      <c r="PIN136" s="129"/>
      <c r="PIO136" s="129"/>
      <c r="PIP136" s="129"/>
      <c r="PIQ136" s="129"/>
      <c r="PIR136" s="129"/>
      <c r="PIS136" s="129"/>
      <c r="PIT136" s="129"/>
      <c r="PIU136" s="129"/>
      <c r="PIV136" s="129"/>
      <c r="PIW136" s="129"/>
      <c r="PIX136" s="129"/>
      <c r="PIY136" s="129"/>
      <c r="PIZ136" s="129"/>
      <c r="PJA136" s="129"/>
      <c r="PJB136" s="129"/>
      <c r="PJC136" s="129"/>
      <c r="PJD136" s="129"/>
      <c r="PJE136" s="129"/>
      <c r="PJF136" s="129"/>
      <c r="PJG136" s="129"/>
      <c r="PJH136" s="129"/>
      <c r="PJI136" s="129"/>
      <c r="PJJ136" s="129"/>
      <c r="PJK136" s="129"/>
      <c r="PJL136" s="129"/>
      <c r="PJM136" s="129"/>
      <c r="PJN136" s="129"/>
      <c r="PJO136" s="129"/>
      <c r="PJP136" s="129"/>
      <c r="PJQ136" s="129"/>
      <c r="PJR136" s="129"/>
      <c r="PJS136" s="129"/>
      <c r="PJT136" s="129"/>
      <c r="PJU136" s="129"/>
      <c r="PJV136" s="129"/>
      <c r="PJW136" s="129"/>
      <c r="PJX136" s="129"/>
      <c r="PJY136" s="129"/>
      <c r="PJZ136" s="129"/>
      <c r="PKA136" s="129"/>
      <c r="PKB136" s="129"/>
      <c r="PKC136" s="129"/>
      <c r="PKD136" s="129"/>
      <c r="PKE136" s="129"/>
      <c r="PKF136" s="129"/>
      <c r="PKG136" s="129"/>
      <c r="PKH136" s="129"/>
      <c r="PKI136" s="129"/>
      <c r="PKJ136" s="129"/>
      <c r="PKK136" s="129"/>
      <c r="PKL136" s="129"/>
      <c r="PKM136" s="129"/>
      <c r="PKN136" s="129"/>
      <c r="PKO136" s="129"/>
      <c r="PKP136" s="129"/>
      <c r="PKQ136" s="129"/>
      <c r="PKR136" s="129"/>
      <c r="PKS136" s="129"/>
      <c r="PKT136" s="129"/>
      <c r="PKU136" s="129"/>
      <c r="PKV136" s="129"/>
      <c r="PKW136" s="129"/>
      <c r="PKX136" s="129"/>
      <c r="PKY136" s="129"/>
      <c r="PKZ136" s="129"/>
      <c r="PLA136" s="129"/>
      <c r="PLB136" s="129"/>
      <c r="PLC136" s="129"/>
      <c r="PLD136" s="129"/>
      <c r="PLE136" s="129"/>
      <c r="PLF136" s="129"/>
      <c r="PLG136" s="129"/>
      <c r="PLH136" s="129"/>
      <c r="PLI136" s="129"/>
      <c r="PLJ136" s="129"/>
      <c r="PLK136" s="129"/>
      <c r="PLL136" s="129"/>
      <c r="PLM136" s="129"/>
      <c r="PLN136" s="129"/>
      <c r="PLO136" s="129"/>
      <c r="PLP136" s="129"/>
      <c r="PLQ136" s="129"/>
      <c r="PLR136" s="129"/>
      <c r="PLS136" s="129"/>
      <c r="PLT136" s="129"/>
      <c r="PLU136" s="129"/>
      <c r="PLV136" s="129"/>
      <c r="PLW136" s="129"/>
      <c r="PLX136" s="129"/>
      <c r="PLY136" s="129"/>
      <c r="PLZ136" s="129"/>
      <c r="PMA136" s="129"/>
      <c r="PMB136" s="129"/>
      <c r="PMC136" s="129"/>
      <c r="PMD136" s="129"/>
      <c r="PME136" s="129"/>
      <c r="PMF136" s="129"/>
      <c r="PMG136" s="129"/>
      <c r="PMH136" s="129"/>
      <c r="PMI136" s="129"/>
      <c r="PMJ136" s="129"/>
      <c r="PMK136" s="129"/>
      <c r="PML136" s="129"/>
      <c r="PMM136" s="129"/>
      <c r="PMN136" s="129"/>
      <c r="PMO136" s="129"/>
      <c r="PMP136" s="129"/>
      <c r="PMQ136" s="129"/>
      <c r="PMR136" s="129"/>
      <c r="PMS136" s="129"/>
      <c r="PMT136" s="129"/>
      <c r="PMU136" s="129"/>
      <c r="PMV136" s="129"/>
      <c r="PMW136" s="129"/>
      <c r="PMX136" s="129"/>
      <c r="PMY136" s="129"/>
      <c r="PMZ136" s="129"/>
      <c r="PNA136" s="129"/>
      <c r="PNB136" s="129"/>
      <c r="PNC136" s="129"/>
      <c r="PND136" s="129"/>
      <c r="PNE136" s="129"/>
      <c r="PNF136" s="129"/>
      <c r="PNG136" s="129"/>
      <c r="PNH136" s="129"/>
      <c r="PNI136" s="129"/>
      <c r="PNJ136" s="129"/>
      <c r="PNK136" s="129"/>
      <c r="PNL136" s="129"/>
      <c r="PNM136" s="129"/>
      <c r="PNN136" s="129"/>
      <c r="PNO136" s="129"/>
      <c r="PNP136" s="129"/>
      <c r="PNQ136" s="129"/>
      <c r="PNR136" s="129"/>
      <c r="PNS136" s="129"/>
      <c r="PNT136" s="129"/>
      <c r="PNU136" s="129"/>
      <c r="PNV136" s="129"/>
      <c r="PNW136" s="129"/>
      <c r="PNX136" s="129"/>
      <c r="PNY136" s="129"/>
      <c r="PNZ136" s="129"/>
      <c r="POA136" s="129"/>
      <c r="POB136" s="129"/>
      <c r="POC136" s="129"/>
      <c r="POD136" s="129"/>
      <c r="POE136" s="129"/>
      <c r="POF136" s="129"/>
      <c r="POG136" s="129"/>
      <c r="POH136" s="129"/>
      <c r="POI136" s="129"/>
      <c r="POJ136" s="129"/>
      <c r="POK136" s="129"/>
      <c r="POL136" s="129"/>
      <c r="POM136" s="129"/>
      <c r="PON136" s="129"/>
      <c r="POO136" s="129"/>
      <c r="POP136" s="129"/>
      <c r="POQ136" s="129"/>
      <c r="POR136" s="129"/>
      <c r="POS136" s="129"/>
      <c r="POT136" s="129"/>
      <c r="POU136" s="129"/>
      <c r="POV136" s="129"/>
      <c r="POW136" s="129"/>
      <c r="POX136" s="129"/>
      <c r="POY136" s="129"/>
      <c r="POZ136" s="129"/>
      <c r="PPA136" s="129"/>
      <c r="PPB136" s="129"/>
      <c r="PPC136" s="129"/>
      <c r="PPD136" s="129"/>
      <c r="PPE136" s="129"/>
      <c r="PPF136" s="129"/>
      <c r="PPG136" s="129"/>
      <c r="PPH136" s="129"/>
      <c r="PPI136" s="129"/>
      <c r="PPJ136" s="129"/>
      <c r="PPK136" s="129"/>
      <c r="PPL136" s="129"/>
      <c r="PPM136" s="129"/>
      <c r="PPN136" s="129"/>
      <c r="PPO136" s="129"/>
      <c r="PPP136" s="129"/>
      <c r="PPQ136" s="129"/>
      <c r="PPR136" s="129"/>
      <c r="PPS136" s="129"/>
      <c r="PPT136" s="129"/>
      <c r="PPU136" s="129"/>
      <c r="PPV136" s="129"/>
      <c r="PPW136" s="129"/>
      <c r="PPX136" s="129"/>
      <c r="PPY136" s="129"/>
      <c r="PPZ136" s="129"/>
      <c r="PQA136" s="129"/>
      <c r="PQB136" s="129"/>
      <c r="PQC136" s="129"/>
      <c r="PQD136" s="129"/>
      <c r="PQE136" s="129"/>
      <c r="PQF136" s="129"/>
      <c r="PQG136" s="129"/>
      <c r="PQH136" s="129"/>
      <c r="PQI136" s="129"/>
      <c r="PQJ136" s="129"/>
      <c r="PQK136" s="129"/>
      <c r="PQL136" s="129"/>
      <c r="PQM136" s="129"/>
      <c r="PQN136" s="129"/>
      <c r="PQO136" s="129"/>
      <c r="PQP136" s="129"/>
      <c r="PQQ136" s="129"/>
      <c r="PQR136" s="129"/>
      <c r="PQS136" s="129"/>
      <c r="PQT136" s="129"/>
      <c r="PQU136" s="129"/>
      <c r="PQV136" s="129"/>
      <c r="PQW136" s="129"/>
      <c r="PQX136" s="129"/>
      <c r="PQY136" s="129"/>
      <c r="PQZ136" s="129"/>
      <c r="PRA136" s="129"/>
      <c r="PRB136" s="129"/>
      <c r="PRC136" s="129"/>
      <c r="PRD136" s="129"/>
      <c r="PRE136" s="129"/>
      <c r="PRF136" s="129"/>
      <c r="PRG136" s="129"/>
      <c r="PRH136" s="129"/>
      <c r="PRI136" s="129"/>
      <c r="PRJ136" s="129"/>
      <c r="PRK136" s="129"/>
      <c r="PRL136" s="129"/>
      <c r="PRM136" s="129"/>
      <c r="PRN136" s="129"/>
      <c r="PRO136" s="129"/>
      <c r="PRP136" s="129"/>
      <c r="PRQ136" s="129"/>
      <c r="PRR136" s="129"/>
      <c r="PRS136" s="129"/>
      <c r="PRT136" s="129"/>
      <c r="PRU136" s="129"/>
      <c r="PRV136" s="129"/>
      <c r="PRW136" s="129"/>
      <c r="PRX136" s="129"/>
      <c r="PRY136" s="129"/>
      <c r="PRZ136" s="129"/>
      <c r="PSA136" s="129"/>
      <c r="PSB136" s="129"/>
      <c r="PSC136" s="129"/>
      <c r="PSD136" s="129"/>
      <c r="PSE136" s="129"/>
      <c r="PSF136" s="129"/>
      <c r="PSG136" s="129"/>
      <c r="PSH136" s="129"/>
      <c r="PSI136" s="129"/>
      <c r="PSJ136" s="129"/>
      <c r="PSK136" s="129"/>
      <c r="PSL136" s="129"/>
      <c r="PSM136" s="129"/>
      <c r="PSN136" s="129"/>
      <c r="PSO136" s="129"/>
      <c r="PSP136" s="129"/>
      <c r="PSQ136" s="129"/>
      <c r="PSR136" s="129"/>
      <c r="PSS136" s="129"/>
      <c r="PST136" s="129"/>
      <c r="PSU136" s="129"/>
      <c r="PSV136" s="129"/>
      <c r="PSW136" s="129"/>
      <c r="PSX136" s="129"/>
      <c r="PSY136" s="129"/>
      <c r="PSZ136" s="129"/>
      <c r="PTA136" s="129"/>
      <c r="PTB136" s="129"/>
      <c r="PTC136" s="129"/>
      <c r="PTD136" s="129"/>
      <c r="PTE136" s="129"/>
      <c r="PTF136" s="129"/>
      <c r="PTG136" s="129"/>
      <c r="PTH136" s="129"/>
      <c r="PTI136" s="129"/>
      <c r="PTJ136" s="129"/>
      <c r="PTK136" s="129"/>
      <c r="PTL136" s="129"/>
      <c r="PTM136" s="129"/>
      <c r="PTN136" s="129"/>
      <c r="PTO136" s="129"/>
      <c r="PTP136" s="129"/>
      <c r="PTQ136" s="129"/>
      <c r="PTR136" s="129"/>
      <c r="PTS136" s="129"/>
      <c r="PTT136" s="129"/>
      <c r="PTU136" s="129"/>
      <c r="PTV136" s="129"/>
      <c r="PTW136" s="129"/>
      <c r="PTX136" s="129"/>
      <c r="PTY136" s="129"/>
      <c r="PTZ136" s="129"/>
      <c r="PUA136" s="129"/>
      <c r="PUB136" s="129"/>
      <c r="PUC136" s="129"/>
      <c r="PUD136" s="129"/>
      <c r="PUE136" s="129"/>
      <c r="PUF136" s="129"/>
      <c r="PUG136" s="129"/>
      <c r="PUH136" s="129"/>
      <c r="PUI136" s="129"/>
      <c r="PUJ136" s="129"/>
      <c r="PUK136" s="129"/>
      <c r="PUL136" s="129"/>
      <c r="PUM136" s="129"/>
      <c r="PUN136" s="129"/>
      <c r="PUO136" s="129"/>
      <c r="PUP136" s="129"/>
      <c r="PUQ136" s="129"/>
      <c r="PUR136" s="129"/>
      <c r="PUS136" s="129"/>
      <c r="PUT136" s="129"/>
      <c r="PUU136" s="129"/>
      <c r="PUV136" s="129"/>
      <c r="PUW136" s="129"/>
      <c r="PUX136" s="129"/>
      <c r="PUY136" s="129"/>
      <c r="PUZ136" s="129"/>
      <c r="PVA136" s="129"/>
      <c r="PVB136" s="129"/>
      <c r="PVC136" s="129"/>
      <c r="PVD136" s="129"/>
      <c r="PVE136" s="129"/>
      <c r="PVF136" s="129"/>
      <c r="PVG136" s="129"/>
      <c r="PVH136" s="129"/>
      <c r="PVI136" s="129"/>
      <c r="PVJ136" s="129"/>
      <c r="PVK136" s="129"/>
      <c r="PVL136" s="129"/>
      <c r="PVM136" s="129"/>
      <c r="PVN136" s="129"/>
      <c r="PVO136" s="129"/>
      <c r="PVP136" s="129"/>
      <c r="PVQ136" s="129"/>
      <c r="PVR136" s="129"/>
      <c r="PVS136" s="129"/>
      <c r="PVT136" s="129"/>
      <c r="PVU136" s="129"/>
      <c r="PVV136" s="129"/>
      <c r="PVW136" s="129"/>
      <c r="PVX136" s="129"/>
      <c r="PVY136" s="129"/>
      <c r="PVZ136" s="129"/>
      <c r="PWA136" s="129"/>
      <c r="PWB136" s="129"/>
      <c r="PWC136" s="129"/>
      <c r="PWD136" s="129"/>
      <c r="PWE136" s="129"/>
      <c r="PWF136" s="129"/>
      <c r="PWG136" s="129"/>
      <c r="PWH136" s="129"/>
      <c r="PWI136" s="129"/>
      <c r="PWJ136" s="129"/>
      <c r="PWK136" s="129"/>
      <c r="PWL136" s="129"/>
      <c r="PWM136" s="129"/>
      <c r="PWN136" s="129"/>
      <c r="PWO136" s="129"/>
      <c r="PWP136" s="129"/>
      <c r="PWQ136" s="129"/>
      <c r="PWR136" s="129"/>
      <c r="PWS136" s="129"/>
      <c r="PWT136" s="129"/>
      <c r="PWU136" s="129"/>
      <c r="PWV136" s="129"/>
      <c r="PWW136" s="129"/>
      <c r="PWX136" s="129"/>
      <c r="PWY136" s="129"/>
      <c r="PWZ136" s="129"/>
      <c r="PXA136" s="129"/>
      <c r="PXB136" s="129"/>
      <c r="PXC136" s="129"/>
      <c r="PXD136" s="129"/>
      <c r="PXE136" s="129"/>
      <c r="PXF136" s="129"/>
      <c r="PXG136" s="129"/>
      <c r="PXH136" s="129"/>
      <c r="PXI136" s="129"/>
      <c r="PXJ136" s="129"/>
      <c r="PXK136" s="129"/>
      <c r="PXL136" s="129"/>
      <c r="PXM136" s="129"/>
      <c r="PXN136" s="129"/>
      <c r="PXO136" s="129"/>
      <c r="PXP136" s="129"/>
      <c r="PXQ136" s="129"/>
      <c r="PXR136" s="129"/>
      <c r="PXS136" s="129"/>
      <c r="PXT136" s="129"/>
      <c r="PXU136" s="129"/>
      <c r="PXV136" s="129"/>
      <c r="PXW136" s="129"/>
      <c r="PXX136" s="129"/>
      <c r="PXY136" s="129"/>
      <c r="PXZ136" s="129"/>
      <c r="PYA136" s="129"/>
      <c r="PYB136" s="129"/>
      <c r="PYC136" s="129"/>
      <c r="PYD136" s="129"/>
      <c r="PYE136" s="129"/>
      <c r="PYF136" s="129"/>
      <c r="PYG136" s="129"/>
      <c r="PYH136" s="129"/>
      <c r="PYI136" s="129"/>
      <c r="PYJ136" s="129"/>
      <c r="PYK136" s="129"/>
      <c r="PYL136" s="129"/>
      <c r="PYM136" s="129"/>
      <c r="PYN136" s="129"/>
      <c r="PYO136" s="129"/>
      <c r="PYP136" s="129"/>
      <c r="PYQ136" s="129"/>
      <c r="PYR136" s="129"/>
      <c r="PYS136" s="129"/>
      <c r="PYT136" s="129"/>
      <c r="PYU136" s="129"/>
      <c r="PYV136" s="129"/>
      <c r="PYW136" s="129"/>
      <c r="PYX136" s="129"/>
      <c r="PYY136" s="129"/>
      <c r="PYZ136" s="129"/>
      <c r="PZA136" s="129"/>
      <c r="PZB136" s="129"/>
      <c r="PZC136" s="129"/>
      <c r="PZD136" s="129"/>
      <c r="PZE136" s="129"/>
      <c r="PZF136" s="129"/>
      <c r="PZG136" s="129"/>
      <c r="PZH136" s="129"/>
      <c r="PZI136" s="129"/>
      <c r="PZJ136" s="129"/>
      <c r="PZK136" s="129"/>
      <c r="PZL136" s="129"/>
      <c r="PZM136" s="129"/>
      <c r="PZN136" s="129"/>
      <c r="PZO136" s="129"/>
      <c r="PZP136" s="129"/>
      <c r="PZQ136" s="129"/>
      <c r="PZR136" s="129"/>
      <c r="PZS136" s="129"/>
      <c r="PZT136" s="129"/>
      <c r="PZU136" s="129"/>
      <c r="PZV136" s="129"/>
      <c r="PZW136" s="129"/>
      <c r="PZX136" s="129"/>
      <c r="PZY136" s="129"/>
      <c r="PZZ136" s="129"/>
      <c r="QAA136" s="129"/>
      <c r="QAB136" s="129"/>
      <c r="QAC136" s="129"/>
      <c r="QAD136" s="129"/>
      <c r="QAE136" s="129"/>
      <c r="QAF136" s="129"/>
      <c r="QAG136" s="129"/>
      <c r="QAH136" s="129"/>
      <c r="QAI136" s="129"/>
      <c r="QAJ136" s="129"/>
      <c r="QAK136" s="129"/>
      <c r="QAL136" s="129"/>
      <c r="QAM136" s="129"/>
      <c r="QAN136" s="129"/>
      <c r="QAO136" s="129"/>
      <c r="QAP136" s="129"/>
      <c r="QAQ136" s="129"/>
      <c r="QAR136" s="129"/>
      <c r="QAS136" s="129"/>
      <c r="QAT136" s="129"/>
      <c r="QAU136" s="129"/>
      <c r="QAV136" s="129"/>
      <c r="QAW136" s="129"/>
      <c r="QAX136" s="129"/>
      <c r="QAY136" s="129"/>
      <c r="QAZ136" s="129"/>
      <c r="QBA136" s="129"/>
      <c r="QBB136" s="129"/>
      <c r="QBC136" s="129"/>
      <c r="QBD136" s="129"/>
      <c r="QBE136" s="129"/>
      <c r="QBF136" s="129"/>
      <c r="QBG136" s="129"/>
      <c r="QBH136" s="129"/>
      <c r="QBI136" s="129"/>
      <c r="QBJ136" s="129"/>
      <c r="QBK136" s="129"/>
      <c r="QBL136" s="129"/>
      <c r="QBM136" s="129"/>
      <c r="QBN136" s="129"/>
      <c r="QBO136" s="129"/>
      <c r="QBP136" s="129"/>
      <c r="QBQ136" s="129"/>
      <c r="QBR136" s="129"/>
      <c r="QBS136" s="129"/>
      <c r="QBT136" s="129"/>
      <c r="QBU136" s="129"/>
      <c r="QBV136" s="129"/>
      <c r="QBW136" s="129"/>
      <c r="QBX136" s="129"/>
      <c r="QBY136" s="129"/>
      <c r="QBZ136" s="129"/>
      <c r="QCA136" s="129"/>
      <c r="QCB136" s="129"/>
      <c r="QCC136" s="129"/>
      <c r="QCD136" s="129"/>
      <c r="QCE136" s="129"/>
      <c r="QCF136" s="129"/>
      <c r="QCG136" s="129"/>
      <c r="QCH136" s="129"/>
      <c r="QCI136" s="129"/>
      <c r="QCJ136" s="129"/>
      <c r="QCK136" s="129"/>
      <c r="QCL136" s="129"/>
      <c r="QCM136" s="129"/>
      <c r="QCN136" s="129"/>
      <c r="QCO136" s="129"/>
      <c r="QCP136" s="129"/>
      <c r="QCQ136" s="129"/>
      <c r="QCR136" s="129"/>
      <c r="QCS136" s="129"/>
      <c r="QCT136" s="129"/>
      <c r="QCU136" s="129"/>
      <c r="QCV136" s="129"/>
      <c r="QCW136" s="129"/>
      <c r="QCX136" s="129"/>
      <c r="QCY136" s="129"/>
      <c r="QCZ136" s="129"/>
      <c r="QDA136" s="129"/>
      <c r="QDB136" s="129"/>
      <c r="QDC136" s="129"/>
      <c r="QDD136" s="129"/>
      <c r="QDE136" s="129"/>
      <c r="QDF136" s="129"/>
      <c r="QDG136" s="129"/>
      <c r="QDH136" s="129"/>
      <c r="QDI136" s="129"/>
      <c r="QDJ136" s="129"/>
      <c r="QDK136" s="129"/>
      <c r="QDL136" s="129"/>
      <c r="QDM136" s="129"/>
      <c r="QDN136" s="129"/>
      <c r="QDO136" s="129"/>
      <c r="QDP136" s="129"/>
      <c r="QDQ136" s="129"/>
      <c r="QDR136" s="129"/>
      <c r="QDS136" s="129"/>
      <c r="QDT136" s="129"/>
      <c r="QDU136" s="129"/>
      <c r="QDV136" s="129"/>
      <c r="QDW136" s="129"/>
      <c r="QDX136" s="129"/>
      <c r="QDY136" s="129"/>
      <c r="QDZ136" s="129"/>
      <c r="QEA136" s="129"/>
      <c r="QEB136" s="129"/>
      <c r="QEC136" s="129"/>
      <c r="QED136" s="129"/>
      <c r="QEE136" s="129"/>
      <c r="QEF136" s="129"/>
      <c r="QEG136" s="129"/>
      <c r="QEH136" s="129"/>
      <c r="QEI136" s="129"/>
      <c r="QEJ136" s="129"/>
      <c r="QEK136" s="129"/>
      <c r="QEL136" s="129"/>
      <c r="QEM136" s="129"/>
      <c r="QEN136" s="129"/>
      <c r="QEO136" s="129"/>
      <c r="QEP136" s="129"/>
      <c r="QEQ136" s="129"/>
      <c r="QER136" s="129"/>
      <c r="QES136" s="129"/>
      <c r="QET136" s="129"/>
      <c r="QEU136" s="129"/>
      <c r="QEV136" s="129"/>
      <c r="QEW136" s="129"/>
      <c r="QEX136" s="129"/>
      <c r="QEY136" s="129"/>
      <c r="QEZ136" s="129"/>
      <c r="QFA136" s="129"/>
      <c r="QFB136" s="129"/>
      <c r="QFC136" s="129"/>
      <c r="QFD136" s="129"/>
      <c r="QFE136" s="129"/>
      <c r="QFF136" s="129"/>
      <c r="QFG136" s="129"/>
      <c r="QFH136" s="129"/>
      <c r="QFI136" s="129"/>
      <c r="QFJ136" s="129"/>
      <c r="QFK136" s="129"/>
      <c r="QFL136" s="129"/>
      <c r="QFM136" s="129"/>
      <c r="QFN136" s="129"/>
      <c r="QFO136" s="129"/>
      <c r="QFP136" s="129"/>
      <c r="QFQ136" s="129"/>
      <c r="QFR136" s="129"/>
      <c r="QFS136" s="129"/>
      <c r="QFT136" s="129"/>
      <c r="QFU136" s="129"/>
      <c r="QFV136" s="129"/>
      <c r="QFW136" s="129"/>
      <c r="QFX136" s="129"/>
      <c r="QFY136" s="129"/>
      <c r="QFZ136" s="129"/>
      <c r="QGA136" s="129"/>
      <c r="QGB136" s="129"/>
      <c r="QGC136" s="129"/>
      <c r="QGD136" s="129"/>
      <c r="QGE136" s="129"/>
      <c r="QGF136" s="129"/>
      <c r="QGG136" s="129"/>
      <c r="QGH136" s="129"/>
      <c r="QGI136" s="129"/>
      <c r="QGJ136" s="129"/>
      <c r="QGK136" s="129"/>
      <c r="QGL136" s="129"/>
      <c r="QGM136" s="129"/>
      <c r="QGN136" s="129"/>
      <c r="QGO136" s="129"/>
      <c r="QGP136" s="129"/>
      <c r="QGQ136" s="129"/>
      <c r="QGR136" s="129"/>
      <c r="QGS136" s="129"/>
      <c r="QGT136" s="129"/>
      <c r="QGU136" s="129"/>
      <c r="QGV136" s="129"/>
      <c r="QGW136" s="129"/>
      <c r="QGX136" s="129"/>
      <c r="QGY136" s="129"/>
      <c r="QGZ136" s="129"/>
      <c r="QHA136" s="129"/>
      <c r="QHB136" s="129"/>
      <c r="QHC136" s="129"/>
      <c r="QHD136" s="129"/>
      <c r="QHE136" s="129"/>
      <c r="QHF136" s="129"/>
      <c r="QHG136" s="129"/>
      <c r="QHH136" s="129"/>
      <c r="QHI136" s="129"/>
      <c r="QHJ136" s="129"/>
      <c r="QHK136" s="129"/>
      <c r="QHL136" s="129"/>
      <c r="QHM136" s="129"/>
      <c r="QHN136" s="129"/>
      <c r="QHO136" s="129"/>
      <c r="QHP136" s="129"/>
      <c r="QHQ136" s="129"/>
      <c r="QHR136" s="129"/>
      <c r="QHS136" s="129"/>
      <c r="QHT136" s="129"/>
      <c r="QHU136" s="129"/>
      <c r="QHV136" s="129"/>
      <c r="QHW136" s="129"/>
      <c r="QHX136" s="129"/>
      <c r="QHY136" s="129"/>
      <c r="QHZ136" s="129"/>
      <c r="QIA136" s="129"/>
      <c r="QIB136" s="129"/>
      <c r="QIC136" s="129"/>
      <c r="QID136" s="129"/>
      <c r="QIE136" s="129"/>
      <c r="QIF136" s="129"/>
      <c r="QIG136" s="129"/>
      <c r="QIH136" s="129"/>
      <c r="QII136" s="129"/>
      <c r="QIJ136" s="129"/>
      <c r="QIK136" s="129"/>
      <c r="QIL136" s="129"/>
      <c r="QIM136" s="129"/>
      <c r="QIN136" s="129"/>
      <c r="QIO136" s="129"/>
      <c r="QIP136" s="129"/>
      <c r="QIQ136" s="129"/>
      <c r="QIR136" s="129"/>
      <c r="QIS136" s="129"/>
      <c r="QIT136" s="129"/>
      <c r="QIU136" s="129"/>
      <c r="QIV136" s="129"/>
      <c r="QIW136" s="129"/>
      <c r="QIX136" s="129"/>
      <c r="QIY136" s="129"/>
      <c r="QIZ136" s="129"/>
      <c r="QJA136" s="129"/>
      <c r="QJB136" s="129"/>
      <c r="QJC136" s="129"/>
      <c r="QJD136" s="129"/>
      <c r="QJE136" s="129"/>
      <c r="QJF136" s="129"/>
      <c r="QJG136" s="129"/>
      <c r="QJH136" s="129"/>
      <c r="QJI136" s="129"/>
      <c r="QJJ136" s="129"/>
      <c r="QJK136" s="129"/>
      <c r="QJL136" s="129"/>
      <c r="QJM136" s="129"/>
      <c r="QJN136" s="129"/>
      <c r="QJO136" s="129"/>
      <c r="QJP136" s="129"/>
      <c r="QJQ136" s="129"/>
      <c r="QJR136" s="129"/>
      <c r="QJS136" s="129"/>
      <c r="QJT136" s="129"/>
      <c r="QJU136" s="129"/>
      <c r="QJV136" s="129"/>
      <c r="QJW136" s="129"/>
      <c r="QJX136" s="129"/>
      <c r="QJY136" s="129"/>
      <c r="QJZ136" s="129"/>
      <c r="QKA136" s="129"/>
      <c r="QKB136" s="129"/>
      <c r="QKC136" s="129"/>
      <c r="QKD136" s="129"/>
      <c r="QKE136" s="129"/>
      <c r="QKF136" s="129"/>
      <c r="QKG136" s="129"/>
      <c r="QKH136" s="129"/>
      <c r="QKI136" s="129"/>
      <c r="QKJ136" s="129"/>
      <c r="QKK136" s="129"/>
      <c r="QKL136" s="129"/>
      <c r="QKM136" s="129"/>
      <c r="QKN136" s="129"/>
      <c r="QKO136" s="129"/>
      <c r="QKP136" s="129"/>
      <c r="QKQ136" s="129"/>
      <c r="QKR136" s="129"/>
      <c r="QKS136" s="129"/>
      <c r="QKT136" s="129"/>
      <c r="QKU136" s="129"/>
      <c r="QKV136" s="129"/>
      <c r="QKW136" s="129"/>
      <c r="QKX136" s="129"/>
      <c r="QKY136" s="129"/>
      <c r="QKZ136" s="129"/>
      <c r="QLA136" s="129"/>
      <c r="QLB136" s="129"/>
      <c r="QLC136" s="129"/>
      <c r="QLD136" s="129"/>
      <c r="QLE136" s="129"/>
      <c r="QLF136" s="129"/>
      <c r="QLG136" s="129"/>
      <c r="QLH136" s="129"/>
      <c r="QLI136" s="129"/>
      <c r="QLJ136" s="129"/>
      <c r="QLK136" s="129"/>
      <c r="QLL136" s="129"/>
      <c r="QLM136" s="129"/>
      <c r="QLN136" s="129"/>
      <c r="QLO136" s="129"/>
      <c r="QLP136" s="129"/>
      <c r="QLQ136" s="129"/>
      <c r="QLR136" s="129"/>
      <c r="QLS136" s="129"/>
      <c r="QLT136" s="129"/>
      <c r="QLU136" s="129"/>
      <c r="QLV136" s="129"/>
      <c r="QLW136" s="129"/>
      <c r="QLX136" s="129"/>
      <c r="QLY136" s="129"/>
      <c r="QLZ136" s="129"/>
      <c r="QMA136" s="129"/>
      <c r="QMB136" s="129"/>
      <c r="QMC136" s="129"/>
      <c r="QMD136" s="129"/>
      <c r="QME136" s="129"/>
      <c r="QMF136" s="129"/>
      <c r="QMG136" s="129"/>
      <c r="QMH136" s="129"/>
      <c r="QMI136" s="129"/>
      <c r="QMJ136" s="129"/>
      <c r="QMK136" s="129"/>
      <c r="QML136" s="129"/>
      <c r="QMM136" s="129"/>
      <c r="QMN136" s="129"/>
      <c r="QMO136" s="129"/>
      <c r="QMP136" s="129"/>
      <c r="QMQ136" s="129"/>
      <c r="QMR136" s="129"/>
      <c r="QMS136" s="129"/>
      <c r="QMT136" s="129"/>
      <c r="QMU136" s="129"/>
      <c r="QMV136" s="129"/>
      <c r="QMW136" s="129"/>
      <c r="QMX136" s="129"/>
      <c r="QMY136" s="129"/>
      <c r="QMZ136" s="129"/>
      <c r="QNA136" s="129"/>
      <c r="QNB136" s="129"/>
      <c r="QNC136" s="129"/>
      <c r="QND136" s="129"/>
      <c r="QNE136" s="129"/>
      <c r="QNF136" s="129"/>
      <c r="QNG136" s="129"/>
      <c r="QNH136" s="129"/>
      <c r="QNI136" s="129"/>
      <c r="QNJ136" s="129"/>
      <c r="QNK136" s="129"/>
      <c r="QNL136" s="129"/>
      <c r="QNM136" s="129"/>
      <c r="QNN136" s="129"/>
      <c r="QNO136" s="129"/>
      <c r="QNP136" s="129"/>
      <c r="QNQ136" s="129"/>
      <c r="QNR136" s="129"/>
      <c r="QNS136" s="129"/>
      <c r="QNT136" s="129"/>
      <c r="QNU136" s="129"/>
      <c r="QNV136" s="129"/>
      <c r="QNW136" s="129"/>
      <c r="QNX136" s="129"/>
      <c r="QNY136" s="129"/>
      <c r="QNZ136" s="129"/>
      <c r="QOA136" s="129"/>
      <c r="QOB136" s="129"/>
      <c r="QOC136" s="129"/>
      <c r="QOD136" s="129"/>
      <c r="QOE136" s="129"/>
      <c r="QOF136" s="129"/>
      <c r="QOG136" s="129"/>
      <c r="QOH136" s="129"/>
      <c r="QOI136" s="129"/>
      <c r="QOJ136" s="129"/>
      <c r="QOK136" s="129"/>
      <c r="QOL136" s="129"/>
      <c r="QOM136" s="129"/>
      <c r="QON136" s="129"/>
      <c r="QOO136" s="129"/>
      <c r="QOP136" s="129"/>
      <c r="QOQ136" s="129"/>
      <c r="QOR136" s="129"/>
      <c r="QOS136" s="129"/>
      <c r="QOT136" s="129"/>
      <c r="QOU136" s="129"/>
      <c r="QOV136" s="129"/>
      <c r="QOW136" s="129"/>
      <c r="QOX136" s="129"/>
      <c r="QOY136" s="129"/>
      <c r="QOZ136" s="129"/>
      <c r="QPA136" s="129"/>
      <c r="QPB136" s="129"/>
      <c r="QPC136" s="129"/>
      <c r="QPD136" s="129"/>
      <c r="QPE136" s="129"/>
      <c r="QPF136" s="129"/>
      <c r="QPG136" s="129"/>
      <c r="QPH136" s="129"/>
      <c r="QPI136" s="129"/>
      <c r="QPJ136" s="129"/>
      <c r="QPK136" s="129"/>
      <c r="QPL136" s="129"/>
      <c r="QPM136" s="129"/>
      <c r="QPN136" s="129"/>
      <c r="QPO136" s="129"/>
      <c r="QPP136" s="129"/>
      <c r="QPQ136" s="129"/>
      <c r="QPR136" s="129"/>
      <c r="QPS136" s="129"/>
      <c r="QPT136" s="129"/>
      <c r="QPU136" s="129"/>
      <c r="QPV136" s="129"/>
      <c r="QPW136" s="129"/>
      <c r="QPX136" s="129"/>
      <c r="QPY136" s="129"/>
      <c r="QPZ136" s="129"/>
      <c r="QQA136" s="129"/>
      <c r="QQB136" s="129"/>
      <c r="QQC136" s="129"/>
      <c r="QQD136" s="129"/>
      <c r="QQE136" s="129"/>
      <c r="QQF136" s="129"/>
      <c r="QQG136" s="129"/>
      <c r="QQH136" s="129"/>
      <c r="QQI136" s="129"/>
      <c r="QQJ136" s="129"/>
      <c r="QQK136" s="129"/>
      <c r="QQL136" s="129"/>
      <c r="QQM136" s="129"/>
      <c r="QQN136" s="129"/>
      <c r="QQO136" s="129"/>
      <c r="QQP136" s="129"/>
      <c r="QQQ136" s="129"/>
      <c r="QQR136" s="129"/>
      <c r="QQS136" s="129"/>
      <c r="QQT136" s="129"/>
      <c r="QQU136" s="129"/>
      <c r="QQV136" s="129"/>
      <c r="QQW136" s="129"/>
      <c r="QQX136" s="129"/>
      <c r="QQY136" s="129"/>
      <c r="QQZ136" s="129"/>
      <c r="QRA136" s="129"/>
      <c r="QRB136" s="129"/>
      <c r="QRC136" s="129"/>
      <c r="QRD136" s="129"/>
      <c r="QRE136" s="129"/>
      <c r="QRF136" s="129"/>
      <c r="QRG136" s="129"/>
      <c r="QRH136" s="129"/>
      <c r="QRI136" s="129"/>
      <c r="QRJ136" s="129"/>
      <c r="QRK136" s="129"/>
      <c r="QRL136" s="129"/>
      <c r="QRM136" s="129"/>
      <c r="QRN136" s="129"/>
      <c r="QRO136" s="129"/>
      <c r="QRP136" s="129"/>
      <c r="QRQ136" s="129"/>
      <c r="QRR136" s="129"/>
      <c r="QRS136" s="129"/>
      <c r="QRT136" s="129"/>
      <c r="QRU136" s="129"/>
      <c r="QRV136" s="129"/>
      <c r="QRW136" s="129"/>
      <c r="QRX136" s="129"/>
      <c r="QRY136" s="129"/>
      <c r="QRZ136" s="129"/>
      <c r="QSA136" s="129"/>
      <c r="QSB136" s="129"/>
      <c r="QSC136" s="129"/>
      <c r="QSD136" s="129"/>
      <c r="QSE136" s="129"/>
      <c r="QSF136" s="129"/>
      <c r="QSG136" s="129"/>
      <c r="QSH136" s="129"/>
      <c r="QSI136" s="129"/>
      <c r="QSJ136" s="129"/>
      <c r="QSK136" s="129"/>
      <c r="QSL136" s="129"/>
      <c r="QSM136" s="129"/>
      <c r="QSN136" s="129"/>
      <c r="QSO136" s="129"/>
      <c r="QSP136" s="129"/>
      <c r="QSQ136" s="129"/>
      <c r="QSR136" s="129"/>
      <c r="QSS136" s="129"/>
      <c r="QST136" s="129"/>
      <c r="QSU136" s="129"/>
      <c r="QSV136" s="129"/>
      <c r="QSW136" s="129"/>
      <c r="QSX136" s="129"/>
      <c r="QSY136" s="129"/>
      <c r="QSZ136" s="129"/>
      <c r="QTA136" s="129"/>
      <c r="QTB136" s="129"/>
      <c r="QTC136" s="129"/>
      <c r="QTD136" s="129"/>
      <c r="QTE136" s="129"/>
      <c r="QTF136" s="129"/>
      <c r="QTG136" s="129"/>
      <c r="QTH136" s="129"/>
      <c r="QTI136" s="129"/>
      <c r="QTJ136" s="129"/>
      <c r="QTK136" s="129"/>
      <c r="QTL136" s="129"/>
      <c r="QTM136" s="129"/>
      <c r="QTN136" s="129"/>
      <c r="QTO136" s="129"/>
      <c r="QTP136" s="129"/>
      <c r="QTQ136" s="129"/>
      <c r="QTR136" s="129"/>
      <c r="QTS136" s="129"/>
      <c r="QTT136" s="129"/>
      <c r="QTU136" s="129"/>
      <c r="QTV136" s="129"/>
      <c r="QTW136" s="129"/>
      <c r="QTX136" s="129"/>
      <c r="QTY136" s="129"/>
      <c r="QTZ136" s="129"/>
      <c r="QUA136" s="129"/>
      <c r="QUB136" s="129"/>
      <c r="QUC136" s="129"/>
      <c r="QUD136" s="129"/>
      <c r="QUE136" s="129"/>
      <c r="QUF136" s="129"/>
      <c r="QUG136" s="129"/>
      <c r="QUH136" s="129"/>
      <c r="QUI136" s="129"/>
      <c r="QUJ136" s="129"/>
      <c r="QUK136" s="129"/>
      <c r="QUL136" s="129"/>
      <c r="QUM136" s="129"/>
      <c r="QUN136" s="129"/>
      <c r="QUO136" s="129"/>
      <c r="QUP136" s="129"/>
      <c r="QUQ136" s="129"/>
      <c r="QUR136" s="129"/>
      <c r="QUS136" s="129"/>
      <c r="QUT136" s="129"/>
      <c r="QUU136" s="129"/>
      <c r="QUV136" s="129"/>
      <c r="QUW136" s="129"/>
      <c r="QUX136" s="129"/>
      <c r="QUY136" s="129"/>
      <c r="QUZ136" s="129"/>
      <c r="QVA136" s="129"/>
      <c r="QVB136" s="129"/>
      <c r="QVC136" s="129"/>
      <c r="QVD136" s="129"/>
      <c r="QVE136" s="129"/>
      <c r="QVF136" s="129"/>
      <c r="QVG136" s="129"/>
      <c r="QVH136" s="129"/>
      <c r="QVI136" s="129"/>
      <c r="QVJ136" s="129"/>
      <c r="QVK136" s="129"/>
      <c r="QVL136" s="129"/>
      <c r="QVM136" s="129"/>
      <c r="QVN136" s="129"/>
      <c r="QVO136" s="129"/>
      <c r="QVP136" s="129"/>
      <c r="QVQ136" s="129"/>
      <c r="QVR136" s="129"/>
      <c r="QVS136" s="129"/>
      <c r="QVT136" s="129"/>
      <c r="QVU136" s="129"/>
      <c r="QVV136" s="129"/>
      <c r="QVW136" s="129"/>
      <c r="QVX136" s="129"/>
      <c r="QVY136" s="129"/>
      <c r="QVZ136" s="129"/>
      <c r="QWA136" s="129"/>
      <c r="QWB136" s="129"/>
      <c r="QWC136" s="129"/>
      <c r="QWD136" s="129"/>
      <c r="QWE136" s="129"/>
      <c r="QWF136" s="129"/>
      <c r="QWG136" s="129"/>
      <c r="QWH136" s="129"/>
      <c r="QWI136" s="129"/>
      <c r="QWJ136" s="129"/>
      <c r="QWK136" s="129"/>
      <c r="QWL136" s="129"/>
      <c r="QWM136" s="129"/>
      <c r="QWN136" s="129"/>
      <c r="QWO136" s="129"/>
      <c r="QWP136" s="129"/>
      <c r="QWQ136" s="129"/>
      <c r="QWR136" s="129"/>
      <c r="QWS136" s="129"/>
      <c r="QWT136" s="129"/>
      <c r="QWU136" s="129"/>
      <c r="QWV136" s="129"/>
      <c r="QWW136" s="129"/>
      <c r="QWX136" s="129"/>
      <c r="QWY136" s="129"/>
      <c r="QWZ136" s="129"/>
      <c r="QXA136" s="129"/>
      <c r="QXB136" s="129"/>
      <c r="QXC136" s="129"/>
      <c r="QXD136" s="129"/>
      <c r="QXE136" s="129"/>
      <c r="QXF136" s="129"/>
      <c r="QXG136" s="129"/>
      <c r="QXH136" s="129"/>
      <c r="QXI136" s="129"/>
      <c r="QXJ136" s="129"/>
      <c r="QXK136" s="129"/>
      <c r="QXL136" s="129"/>
      <c r="QXM136" s="129"/>
      <c r="QXN136" s="129"/>
      <c r="QXO136" s="129"/>
      <c r="QXP136" s="129"/>
      <c r="QXQ136" s="129"/>
      <c r="QXR136" s="129"/>
      <c r="QXS136" s="129"/>
      <c r="QXT136" s="129"/>
      <c r="QXU136" s="129"/>
      <c r="QXV136" s="129"/>
      <c r="QXW136" s="129"/>
      <c r="QXX136" s="129"/>
      <c r="QXY136" s="129"/>
      <c r="QXZ136" s="129"/>
      <c r="QYA136" s="129"/>
      <c r="QYB136" s="129"/>
      <c r="QYC136" s="129"/>
      <c r="QYD136" s="129"/>
      <c r="QYE136" s="129"/>
      <c r="QYF136" s="129"/>
      <c r="QYG136" s="129"/>
      <c r="QYH136" s="129"/>
      <c r="QYI136" s="129"/>
      <c r="QYJ136" s="129"/>
      <c r="QYK136" s="129"/>
      <c r="QYL136" s="129"/>
      <c r="QYM136" s="129"/>
      <c r="QYN136" s="129"/>
      <c r="QYO136" s="129"/>
      <c r="QYP136" s="129"/>
      <c r="QYQ136" s="129"/>
      <c r="QYR136" s="129"/>
      <c r="QYS136" s="129"/>
      <c r="QYT136" s="129"/>
      <c r="QYU136" s="129"/>
      <c r="QYV136" s="129"/>
      <c r="QYW136" s="129"/>
      <c r="QYX136" s="129"/>
      <c r="QYY136" s="129"/>
      <c r="QYZ136" s="129"/>
      <c r="QZA136" s="129"/>
      <c r="QZB136" s="129"/>
      <c r="QZC136" s="129"/>
      <c r="QZD136" s="129"/>
      <c r="QZE136" s="129"/>
      <c r="QZF136" s="129"/>
      <c r="QZG136" s="129"/>
      <c r="QZH136" s="129"/>
      <c r="QZI136" s="129"/>
      <c r="QZJ136" s="129"/>
      <c r="QZK136" s="129"/>
      <c r="QZL136" s="129"/>
      <c r="QZM136" s="129"/>
      <c r="QZN136" s="129"/>
      <c r="QZO136" s="129"/>
      <c r="QZP136" s="129"/>
      <c r="QZQ136" s="129"/>
      <c r="QZR136" s="129"/>
      <c r="QZS136" s="129"/>
      <c r="QZT136" s="129"/>
      <c r="QZU136" s="129"/>
      <c r="QZV136" s="129"/>
      <c r="QZW136" s="129"/>
      <c r="QZX136" s="129"/>
      <c r="QZY136" s="129"/>
      <c r="QZZ136" s="129"/>
      <c r="RAA136" s="129"/>
      <c r="RAB136" s="129"/>
      <c r="RAC136" s="129"/>
      <c r="RAD136" s="129"/>
      <c r="RAE136" s="129"/>
      <c r="RAF136" s="129"/>
      <c r="RAG136" s="129"/>
      <c r="RAH136" s="129"/>
      <c r="RAI136" s="129"/>
      <c r="RAJ136" s="129"/>
      <c r="RAK136" s="129"/>
      <c r="RAL136" s="129"/>
      <c r="RAM136" s="129"/>
      <c r="RAN136" s="129"/>
      <c r="RAO136" s="129"/>
      <c r="RAP136" s="129"/>
      <c r="RAQ136" s="129"/>
      <c r="RAR136" s="129"/>
      <c r="RAS136" s="129"/>
      <c r="RAT136" s="129"/>
      <c r="RAU136" s="129"/>
      <c r="RAV136" s="129"/>
      <c r="RAW136" s="129"/>
      <c r="RAX136" s="129"/>
      <c r="RAY136" s="129"/>
      <c r="RAZ136" s="129"/>
      <c r="RBA136" s="129"/>
      <c r="RBB136" s="129"/>
      <c r="RBC136" s="129"/>
      <c r="RBD136" s="129"/>
      <c r="RBE136" s="129"/>
      <c r="RBF136" s="129"/>
      <c r="RBG136" s="129"/>
      <c r="RBH136" s="129"/>
      <c r="RBI136" s="129"/>
      <c r="RBJ136" s="129"/>
      <c r="RBK136" s="129"/>
      <c r="RBL136" s="129"/>
      <c r="RBM136" s="129"/>
      <c r="RBN136" s="129"/>
      <c r="RBO136" s="129"/>
      <c r="RBP136" s="129"/>
      <c r="RBQ136" s="129"/>
      <c r="RBR136" s="129"/>
      <c r="RBS136" s="129"/>
      <c r="RBT136" s="129"/>
      <c r="RBU136" s="129"/>
      <c r="RBV136" s="129"/>
      <c r="RBW136" s="129"/>
      <c r="RBX136" s="129"/>
      <c r="RBY136" s="129"/>
      <c r="RBZ136" s="129"/>
      <c r="RCA136" s="129"/>
      <c r="RCB136" s="129"/>
      <c r="RCC136" s="129"/>
      <c r="RCD136" s="129"/>
      <c r="RCE136" s="129"/>
      <c r="RCF136" s="129"/>
      <c r="RCG136" s="129"/>
      <c r="RCH136" s="129"/>
      <c r="RCI136" s="129"/>
      <c r="RCJ136" s="129"/>
      <c r="RCK136" s="129"/>
      <c r="RCL136" s="129"/>
      <c r="RCM136" s="129"/>
      <c r="RCN136" s="129"/>
      <c r="RCO136" s="129"/>
      <c r="RCP136" s="129"/>
      <c r="RCQ136" s="129"/>
      <c r="RCR136" s="129"/>
      <c r="RCS136" s="129"/>
      <c r="RCT136" s="129"/>
      <c r="RCU136" s="129"/>
      <c r="RCV136" s="129"/>
      <c r="RCW136" s="129"/>
      <c r="RCX136" s="129"/>
      <c r="RCY136" s="129"/>
      <c r="RCZ136" s="129"/>
      <c r="RDA136" s="129"/>
      <c r="RDB136" s="129"/>
      <c r="RDC136" s="129"/>
      <c r="RDD136" s="129"/>
      <c r="RDE136" s="129"/>
      <c r="RDF136" s="129"/>
      <c r="RDG136" s="129"/>
      <c r="RDH136" s="129"/>
      <c r="RDI136" s="129"/>
      <c r="RDJ136" s="129"/>
      <c r="RDK136" s="129"/>
      <c r="RDL136" s="129"/>
      <c r="RDM136" s="129"/>
      <c r="RDN136" s="129"/>
      <c r="RDO136" s="129"/>
      <c r="RDP136" s="129"/>
      <c r="RDQ136" s="129"/>
      <c r="RDR136" s="129"/>
      <c r="RDS136" s="129"/>
      <c r="RDT136" s="129"/>
      <c r="RDU136" s="129"/>
      <c r="RDV136" s="129"/>
      <c r="RDW136" s="129"/>
      <c r="RDX136" s="129"/>
      <c r="RDY136" s="129"/>
      <c r="RDZ136" s="129"/>
      <c r="REA136" s="129"/>
      <c r="REB136" s="129"/>
      <c r="REC136" s="129"/>
      <c r="RED136" s="129"/>
      <c r="REE136" s="129"/>
      <c r="REF136" s="129"/>
      <c r="REG136" s="129"/>
      <c r="REH136" s="129"/>
      <c r="REI136" s="129"/>
      <c r="REJ136" s="129"/>
      <c r="REK136" s="129"/>
      <c r="REL136" s="129"/>
      <c r="REM136" s="129"/>
      <c r="REN136" s="129"/>
      <c r="REO136" s="129"/>
      <c r="REP136" s="129"/>
      <c r="REQ136" s="129"/>
      <c r="RER136" s="129"/>
      <c r="RES136" s="129"/>
      <c r="RET136" s="129"/>
      <c r="REU136" s="129"/>
      <c r="REV136" s="129"/>
      <c r="REW136" s="129"/>
      <c r="REX136" s="129"/>
      <c r="REY136" s="129"/>
      <c r="REZ136" s="129"/>
      <c r="RFA136" s="129"/>
      <c r="RFB136" s="129"/>
      <c r="RFC136" s="129"/>
      <c r="RFD136" s="129"/>
      <c r="RFE136" s="129"/>
      <c r="RFF136" s="129"/>
      <c r="RFG136" s="129"/>
      <c r="RFH136" s="129"/>
      <c r="RFI136" s="129"/>
      <c r="RFJ136" s="129"/>
      <c r="RFK136" s="129"/>
      <c r="RFL136" s="129"/>
      <c r="RFM136" s="129"/>
      <c r="RFN136" s="129"/>
      <c r="RFO136" s="129"/>
      <c r="RFP136" s="129"/>
      <c r="RFQ136" s="129"/>
      <c r="RFR136" s="129"/>
      <c r="RFS136" s="129"/>
      <c r="RFT136" s="129"/>
      <c r="RFU136" s="129"/>
      <c r="RFV136" s="129"/>
      <c r="RFW136" s="129"/>
      <c r="RFX136" s="129"/>
      <c r="RFY136" s="129"/>
      <c r="RFZ136" s="129"/>
      <c r="RGA136" s="129"/>
      <c r="RGB136" s="129"/>
      <c r="RGC136" s="129"/>
      <c r="RGD136" s="129"/>
      <c r="RGE136" s="129"/>
      <c r="RGF136" s="129"/>
      <c r="RGG136" s="129"/>
      <c r="RGH136" s="129"/>
      <c r="RGI136" s="129"/>
      <c r="RGJ136" s="129"/>
      <c r="RGK136" s="129"/>
      <c r="RGL136" s="129"/>
      <c r="RGM136" s="129"/>
      <c r="RGN136" s="129"/>
      <c r="RGO136" s="129"/>
      <c r="RGP136" s="129"/>
      <c r="RGQ136" s="129"/>
      <c r="RGR136" s="129"/>
      <c r="RGS136" s="129"/>
      <c r="RGT136" s="129"/>
      <c r="RGU136" s="129"/>
      <c r="RGV136" s="129"/>
      <c r="RGW136" s="129"/>
      <c r="RGX136" s="129"/>
      <c r="RGY136" s="129"/>
      <c r="RGZ136" s="129"/>
      <c r="RHA136" s="129"/>
      <c r="RHB136" s="129"/>
      <c r="RHC136" s="129"/>
      <c r="RHD136" s="129"/>
      <c r="RHE136" s="129"/>
      <c r="RHF136" s="129"/>
      <c r="RHG136" s="129"/>
      <c r="RHH136" s="129"/>
      <c r="RHI136" s="129"/>
      <c r="RHJ136" s="129"/>
      <c r="RHK136" s="129"/>
      <c r="RHL136" s="129"/>
      <c r="RHM136" s="129"/>
      <c r="RHN136" s="129"/>
      <c r="RHO136" s="129"/>
      <c r="RHP136" s="129"/>
      <c r="RHQ136" s="129"/>
      <c r="RHR136" s="129"/>
      <c r="RHS136" s="129"/>
      <c r="RHT136" s="129"/>
      <c r="RHU136" s="129"/>
      <c r="RHV136" s="129"/>
      <c r="RHW136" s="129"/>
      <c r="RHX136" s="129"/>
      <c r="RHY136" s="129"/>
      <c r="RHZ136" s="129"/>
      <c r="RIA136" s="129"/>
      <c r="RIB136" s="129"/>
      <c r="RIC136" s="129"/>
      <c r="RID136" s="129"/>
      <c r="RIE136" s="129"/>
      <c r="RIF136" s="129"/>
      <c r="RIG136" s="129"/>
      <c r="RIH136" s="129"/>
      <c r="RII136" s="129"/>
      <c r="RIJ136" s="129"/>
      <c r="RIK136" s="129"/>
      <c r="RIL136" s="129"/>
      <c r="RIM136" s="129"/>
      <c r="RIN136" s="129"/>
      <c r="RIO136" s="129"/>
      <c r="RIP136" s="129"/>
      <c r="RIQ136" s="129"/>
      <c r="RIR136" s="129"/>
      <c r="RIS136" s="129"/>
      <c r="RIT136" s="129"/>
      <c r="RIU136" s="129"/>
      <c r="RIV136" s="129"/>
      <c r="RIW136" s="129"/>
      <c r="RIX136" s="129"/>
      <c r="RIY136" s="129"/>
      <c r="RIZ136" s="129"/>
      <c r="RJA136" s="129"/>
      <c r="RJB136" s="129"/>
      <c r="RJC136" s="129"/>
      <c r="RJD136" s="129"/>
      <c r="RJE136" s="129"/>
      <c r="RJF136" s="129"/>
      <c r="RJG136" s="129"/>
      <c r="RJH136" s="129"/>
      <c r="RJI136" s="129"/>
      <c r="RJJ136" s="129"/>
      <c r="RJK136" s="129"/>
      <c r="RJL136" s="129"/>
      <c r="RJM136" s="129"/>
      <c r="RJN136" s="129"/>
      <c r="RJO136" s="129"/>
      <c r="RJP136" s="129"/>
      <c r="RJQ136" s="129"/>
      <c r="RJR136" s="129"/>
      <c r="RJS136" s="129"/>
      <c r="RJT136" s="129"/>
      <c r="RJU136" s="129"/>
      <c r="RJV136" s="129"/>
      <c r="RJW136" s="129"/>
      <c r="RJX136" s="129"/>
      <c r="RJY136" s="129"/>
      <c r="RJZ136" s="129"/>
      <c r="RKA136" s="129"/>
      <c r="RKB136" s="129"/>
      <c r="RKC136" s="129"/>
      <c r="RKD136" s="129"/>
      <c r="RKE136" s="129"/>
      <c r="RKF136" s="129"/>
      <c r="RKG136" s="129"/>
      <c r="RKH136" s="129"/>
      <c r="RKI136" s="129"/>
      <c r="RKJ136" s="129"/>
      <c r="RKK136" s="129"/>
      <c r="RKL136" s="129"/>
      <c r="RKM136" s="129"/>
      <c r="RKN136" s="129"/>
      <c r="RKO136" s="129"/>
      <c r="RKP136" s="129"/>
      <c r="RKQ136" s="129"/>
      <c r="RKR136" s="129"/>
      <c r="RKS136" s="129"/>
      <c r="RKT136" s="129"/>
      <c r="RKU136" s="129"/>
      <c r="RKV136" s="129"/>
      <c r="RKW136" s="129"/>
      <c r="RKX136" s="129"/>
      <c r="RKY136" s="129"/>
      <c r="RKZ136" s="129"/>
      <c r="RLA136" s="129"/>
      <c r="RLB136" s="129"/>
      <c r="RLC136" s="129"/>
      <c r="RLD136" s="129"/>
      <c r="RLE136" s="129"/>
      <c r="RLF136" s="129"/>
      <c r="RLG136" s="129"/>
      <c r="RLH136" s="129"/>
      <c r="RLI136" s="129"/>
      <c r="RLJ136" s="129"/>
      <c r="RLK136" s="129"/>
      <c r="RLL136" s="129"/>
      <c r="RLM136" s="129"/>
      <c r="RLN136" s="129"/>
      <c r="RLO136" s="129"/>
      <c r="RLP136" s="129"/>
      <c r="RLQ136" s="129"/>
      <c r="RLR136" s="129"/>
      <c r="RLS136" s="129"/>
      <c r="RLT136" s="129"/>
      <c r="RLU136" s="129"/>
      <c r="RLV136" s="129"/>
      <c r="RLW136" s="129"/>
      <c r="RLX136" s="129"/>
      <c r="RLY136" s="129"/>
      <c r="RLZ136" s="129"/>
      <c r="RMA136" s="129"/>
      <c r="RMB136" s="129"/>
      <c r="RMC136" s="129"/>
      <c r="RMD136" s="129"/>
      <c r="RME136" s="129"/>
      <c r="RMF136" s="129"/>
      <c r="RMG136" s="129"/>
      <c r="RMH136" s="129"/>
      <c r="RMI136" s="129"/>
      <c r="RMJ136" s="129"/>
      <c r="RMK136" s="129"/>
      <c r="RML136" s="129"/>
      <c r="RMM136" s="129"/>
      <c r="RMN136" s="129"/>
      <c r="RMO136" s="129"/>
      <c r="RMP136" s="129"/>
      <c r="RMQ136" s="129"/>
      <c r="RMR136" s="129"/>
      <c r="RMS136" s="129"/>
      <c r="RMT136" s="129"/>
      <c r="RMU136" s="129"/>
      <c r="RMV136" s="129"/>
      <c r="RMW136" s="129"/>
      <c r="RMX136" s="129"/>
      <c r="RMY136" s="129"/>
      <c r="RMZ136" s="129"/>
      <c r="RNA136" s="129"/>
      <c r="RNB136" s="129"/>
      <c r="RNC136" s="129"/>
      <c r="RND136" s="129"/>
      <c r="RNE136" s="129"/>
      <c r="RNF136" s="129"/>
      <c r="RNG136" s="129"/>
      <c r="RNH136" s="129"/>
      <c r="RNI136" s="129"/>
      <c r="RNJ136" s="129"/>
      <c r="RNK136" s="129"/>
      <c r="RNL136" s="129"/>
      <c r="RNM136" s="129"/>
      <c r="RNN136" s="129"/>
      <c r="RNO136" s="129"/>
      <c r="RNP136" s="129"/>
      <c r="RNQ136" s="129"/>
      <c r="RNR136" s="129"/>
      <c r="RNS136" s="129"/>
      <c r="RNT136" s="129"/>
      <c r="RNU136" s="129"/>
      <c r="RNV136" s="129"/>
      <c r="RNW136" s="129"/>
      <c r="RNX136" s="129"/>
      <c r="RNY136" s="129"/>
      <c r="RNZ136" s="129"/>
      <c r="ROA136" s="129"/>
      <c r="ROB136" s="129"/>
      <c r="ROC136" s="129"/>
      <c r="ROD136" s="129"/>
      <c r="ROE136" s="129"/>
      <c r="ROF136" s="129"/>
      <c r="ROG136" s="129"/>
      <c r="ROH136" s="129"/>
      <c r="ROI136" s="129"/>
      <c r="ROJ136" s="129"/>
      <c r="ROK136" s="129"/>
      <c r="ROL136" s="129"/>
      <c r="ROM136" s="129"/>
      <c r="RON136" s="129"/>
      <c r="ROO136" s="129"/>
      <c r="ROP136" s="129"/>
      <c r="ROQ136" s="129"/>
      <c r="ROR136" s="129"/>
      <c r="ROS136" s="129"/>
      <c r="ROT136" s="129"/>
      <c r="ROU136" s="129"/>
      <c r="ROV136" s="129"/>
      <c r="ROW136" s="129"/>
      <c r="ROX136" s="129"/>
      <c r="ROY136" s="129"/>
      <c r="ROZ136" s="129"/>
      <c r="RPA136" s="129"/>
      <c r="RPB136" s="129"/>
      <c r="RPC136" s="129"/>
      <c r="RPD136" s="129"/>
      <c r="RPE136" s="129"/>
      <c r="RPF136" s="129"/>
      <c r="RPG136" s="129"/>
      <c r="RPH136" s="129"/>
      <c r="RPI136" s="129"/>
      <c r="RPJ136" s="129"/>
      <c r="RPK136" s="129"/>
      <c r="RPL136" s="129"/>
      <c r="RPM136" s="129"/>
      <c r="RPN136" s="129"/>
      <c r="RPO136" s="129"/>
      <c r="RPP136" s="129"/>
      <c r="RPQ136" s="129"/>
      <c r="RPR136" s="129"/>
      <c r="RPS136" s="129"/>
      <c r="RPT136" s="129"/>
      <c r="RPU136" s="129"/>
      <c r="RPV136" s="129"/>
      <c r="RPW136" s="129"/>
      <c r="RPX136" s="129"/>
      <c r="RPY136" s="129"/>
      <c r="RPZ136" s="129"/>
      <c r="RQA136" s="129"/>
      <c r="RQB136" s="129"/>
      <c r="RQC136" s="129"/>
      <c r="RQD136" s="129"/>
      <c r="RQE136" s="129"/>
      <c r="RQF136" s="129"/>
      <c r="RQG136" s="129"/>
      <c r="RQH136" s="129"/>
      <c r="RQI136" s="129"/>
      <c r="RQJ136" s="129"/>
      <c r="RQK136" s="129"/>
      <c r="RQL136" s="129"/>
      <c r="RQM136" s="129"/>
      <c r="RQN136" s="129"/>
      <c r="RQO136" s="129"/>
      <c r="RQP136" s="129"/>
      <c r="RQQ136" s="129"/>
      <c r="RQR136" s="129"/>
      <c r="RQS136" s="129"/>
      <c r="RQT136" s="129"/>
      <c r="RQU136" s="129"/>
      <c r="RQV136" s="129"/>
      <c r="RQW136" s="129"/>
      <c r="RQX136" s="129"/>
      <c r="RQY136" s="129"/>
      <c r="RQZ136" s="129"/>
      <c r="RRA136" s="129"/>
      <c r="RRB136" s="129"/>
      <c r="RRC136" s="129"/>
      <c r="RRD136" s="129"/>
      <c r="RRE136" s="129"/>
      <c r="RRF136" s="129"/>
      <c r="RRG136" s="129"/>
      <c r="RRH136" s="129"/>
      <c r="RRI136" s="129"/>
      <c r="RRJ136" s="129"/>
      <c r="RRK136" s="129"/>
      <c r="RRL136" s="129"/>
      <c r="RRM136" s="129"/>
      <c r="RRN136" s="129"/>
      <c r="RRO136" s="129"/>
      <c r="RRP136" s="129"/>
      <c r="RRQ136" s="129"/>
      <c r="RRR136" s="129"/>
      <c r="RRS136" s="129"/>
      <c r="RRT136" s="129"/>
      <c r="RRU136" s="129"/>
      <c r="RRV136" s="129"/>
      <c r="RRW136" s="129"/>
      <c r="RRX136" s="129"/>
      <c r="RRY136" s="129"/>
      <c r="RRZ136" s="129"/>
      <c r="RSA136" s="129"/>
      <c r="RSB136" s="129"/>
      <c r="RSC136" s="129"/>
      <c r="RSD136" s="129"/>
      <c r="RSE136" s="129"/>
      <c r="RSF136" s="129"/>
      <c r="RSG136" s="129"/>
      <c r="RSH136" s="129"/>
      <c r="RSI136" s="129"/>
      <c r="RSJ136" s="129"/>
      <c r="RSK136" s="129"/>
      <c r="RSL136" s="129"/>
      <c r="RSM136" s="129"/>
      <c r="RSN136" s="129"/>
      <c r="RSO136" s="129"/>
      <c r="RSP136" s="129"/>
      <c r="RSQ136" s="129"/>
      <c r="RSR136" s="129"/>
      <c r="RSS136" s="129"/>
      <c r="RST136" s="129"/>
      <c r="RSU136" s="129"/>
      <c r="RSV136" s="129"/>
      <c r="RSW136" s="129"/>
      <c r="RSX136" s="129"/>
      <c r="RSY136" s="129"/>
      <c r="RSZ136" s="129"/>
      <c r="RTA136" s="129"/>
      <c r="RTB136" s="129"/>
      <c r="RTC136" s="129"/>
      <c r="RTD136" s="129"/>
      <c r="RTE136" s="129"/>
      <c r="RTF136" s="129"/>
      <c r="RTG136" s="129"/>
      <c r="RTH136" s="129"/>
      <c r="RTI136" s="129"/>
      <c r="RTJ136" s="129"/>
      <c r="RTK136" s="129"/>
      <c r="RTL136" s="129"/>
      <c r="RTM136" s="129"/>
      <c r="RTN136" s="129"/>
      <c r="RTO136" s="129"/>
      <c r="RTP136" s="129"/>
      <c r="RTQ136" s="129"/>
      <c r="RTR136" s="129"/>
      <c r="RTS136" s="129"/>
      <c r="RTT136" s="129"/>
      <c r="RTU136" s="129"/>
      <c r="RTV136" s="129"/>
      <c r="RTW136" s="129"/>
      <c r="RTX136" s="129"/>
      <c r="RTY136" s="129"/>
      <c r="RTZ136" s="129"/>
      <c r="RUA136" s="129"/>
      <c r="RUB136" s="129"/>
      <c r="RUC136" s="129"/>
      <c r="RUD136" s="129"/>
      <c r="RUE136" s="129"/>
      <c r="RUF136" s="129"/>
      <c r="RUG136" s="129"/>
      <c r="RUH136" s="129"/>
      <c r="RUI136" s="129"/>
      <c r="RUJ136" s="129"/>
      <c r="RUK136" s="129"/>
      <c r="RUL136" s="129"/>
      <c r="RUM136" s="129"/>
      <c r="RUN136" s="129"/>
      <c r="RUO136" s="129"/>
      <c r="RUP136" s="129"/>
      <c r="RUQ136" s="129"/>
      <c r="RUR136" s="129"/>
      <c r="RUS136" s="129"/>
      <c r="RUT136" s="129"/>
      <c r="RUU136" s="129"/>
      <c r="RUV136" s="129"/>
      <c r="RUW136" s="129"/>
      <c r="RUX136" s="129"/>
      <c r="RUY136" s="129"/>
      <c r="RUZ136" s="129"/>
      <c r="RVA136" s="129"/>
      <c r="RVB136" s="129"/>
      <c r="RVC136" s="129"/>
      <c r="RVD136" s="129"/>
      <c r="RVE136" s="129"/>
      <c r="RVF136" s="129"/>
      <c r="RVG136" s="129"/>
      <c r="RVH136" s="129"/>
      <c r="RVI136" s="129"/>
      <c r="RVJ136" s="129"/>
      <c r="RVK136" s="129"/>
      <c r="RVL136" s="129"/>
      <c r="RVM136" s="129"/>
      <c r="RVN136" s="129"/>
      <c r="RVO136" s="129"/>
      <c r="RVP136" s="129"/>
      <c r="RVQ136" s="129"/>
      <c r="RVR136" s="129"/>
      <c r="RVS136" s="129"/>
      <c r="RVT136" s="129"/>
      <c r="RVU136" s="129"/>
      <c r="RVV136" s="129"/>
      <c r="RVW136" s="129"/>
      <c r="RVX136" s="129"/>
      <c r="RVY136" s="129"/>
      <c r="RVZ136" s="129"/>
      <c r="RWA136" s="129"/>
      <c r="RWB136" s="129"/>
      <c r="RWC136" s="129"/>
      <c r="RWD136" s="129"/>
      <c r="RWE136" s="129"/>
      <c r="RWF136" s="129"/>
      <c r="RWG136" s="129"/>
      <c r="RWH136" s="129"/>
      <c r="RWI136" s="129"/>
      <c r="RWJ136" s="129"/>
      <c r="RWK136" s="129"/>
      <c r="RWL136" s="129"/>
      <c r="RWM136" s="129"/>
      <c r="RWN136" s="129"/>
      <c r="RWO136" s="129"/>
      <c r="RWP136" s="129"/>
      <c r="RWQ136" s="129"/>
      <c r="RWR136" s="129"/>
      <c r="RWS136" s="129"/>
      <c r="RWT136" s="129"/>
      <c r="RWU136" s="129"/>
      <c r="RWV136" s="129"/>
      <c r="RWW136" s="129"/>
      <c r="RWX136" s="129"/>
      <c r="RWY136" s="129"/>
      <c r="RWZ136" s="129"/>
      <c r="RXA136" s="129"/>
      <c r="RXB136" s="129"/>
      <c r="RXC136" s="129"/>
      <c r="RXD136" s="129"/>
      <c r="RXE136" s="129"/>
      <c r="RXF136" s="129"/>
      <c r="RXG136" s="129"/>
      <c r="RXH136" s="129"/>
      <c r="RXI136" s="129"/>
      <c r="RXJ136" s="129"/>
      <c r="RXK136" s="129"/>
      <c r="RXL136" s="129"/>
      <c r="RXM136" s="129"/>
      <c r="RXN136" s="129"/>
      <c r="RXO136" s="129"/>
      <c r="RXP136" s="129"/>
      <c r="RXQ136" s="129"/>
      <c r="RXR136" s="129"/>
      <c r="RXS136" s="129"/>
      <c r="RXT136" s="129"/>
      <c r="RXU136" s="129"/>
      <c r="RXV136" s="129"/>
      <c r="RXW136" s="129"/>
      <c r="RXX136" s="129"/>
      <c r="RXY136" s="129"/>
      <c r="RXZ136" s="129"/>
      <c r="RYA136" s="129"/>
      <c r="RYB136" s="129"/>
      <c r="RYC136" s="129"/>
      <c r="RYD136" s="129"/>
      <c r="RYE136" s="129"/>
      <c r="RYF136" s="129"/>
      <c r="RYG136" s="129"/>
      <c r="RYH136" s="129"/>
      <c r="RYI136" s="129"/>
      <c r="RYJ136" s="129"/>
      <c r="RYK136" s="129"/>
      <c r="RYL136" s="129"/>
      <c r="RYM136" s="129"/>
      <c r="RYN136" s="129"/>
      <c r="RYO136" s="129"/>
      <c r="RYP136" s="129"/>
      <c r="RYQ136" s="129"/>
      <c r="RYR136" s="129"/>
      <c r="RYS136" s="129"/>
      <c r="RYT136" s="129"/>
      <c r="RYU136" s="129"/>
      <c r="RYV136" s="129"/>
      <c r="RYW136" s="129"/>
      <c r="RYX136" s="129"/>
      <c r="RYY136" s="129"/>
      <c r="RYZ136" s="129"/>
      <c r="RZA136" s="129"/>
      <c r="RZB136" s="129"/>
      <c r="RZC136" s="129"/>
      <c r="RZD136" s="129"/>
      <c r="RZE136" s="129"/>
      <c r="RZF136" s="129"/>
      <c r="RZG136" s="129"/>
      <c r="RZH136" s="129"/>
      <c r="RZI136" s="129"/>
      <c r="RZJ136" s="129"/>
      <c r="RZK136" s="129"/>
      <c r="RZL136" s="129"/>
      <c r="RZM136" s="129"/>
      <c r="RZN136" s="129"/>
      <c r="RZO136" s="129"/>
      <c r="RZP136" s="129"/>
      <c r="RZQ136" s="129"/>
      <c r="RZR136" s="129"/>
      <c r="RZS136" s="129"/>
      <c r="RZT136" s="129"/>
      <c r="RZU136" s="129"/>
      <c r="RZV136" s="129"/>
      <c r="RZW136" s="129"/>
      <c r="RZX136" s="129"/>
      <c r="RZY136" s="129"/>
      <c r="RZZ136" s="129"/>
      <c r="SAA136" s="129"/>
      <c r="SAB136" s="129"/>
      <c r="SAC136" s="129"/>
      <c r="SAD136" s="129"/>
      <c r="SAE136" s="129"/>
      <c r="SAF136" s="129"/>
      <c r="SAG136" s="129"/>
      <c r="SAH136" s="129"/>
      <c r="SAI136" s="129"/>
      <c r="SAJ136" s="129"/>
      <c r="SAK136" s="129"/>
      <c r="SAL136" s="129"/>
      <c r="SAM136" s="129"/>
      <c r="SAN136" s="129"/>
      <c r="SAO136" s="129"/>
      <c r="SAP136" s="129"/>
      <c r="SAQ136" s="129"/>
      <c r="SAR136" s="129"/>
      <c r="SAS136" s="129"/>
      <c r="SAT136" s="129"/>
      <c r="SAU136" s="129"/>
      <c r="SAV136" s="129"/>
      <c r="SAW136" s="129"/>
      <c r="SAX136" s="129"/>
      <c r="SAY136" s="129"/>
      <c r="SAZ136" s="129"/>
      <c r="SBA136" s="129"/>
      <c r="SBB136" s="129"/>
      <c r="SBC136" s="129"/>
      <c r="SBD136" s="129"/>
      <c r="SBE136" s="129"/>
      <c r="SBF136" s="129"/>
      <c r="SBG136" s="129"/>
      <c r="SBH136" s="129"/>
      <c r="SBI136" s="129"/>
      <c r="SBJ136" s="129"/>
      <c r="SBK136" s="129"/>
      <c r="SBL136" s="129"/>
      <c r="SBM136" s="129"/>
      <c r="SBN136" s="129"/>
      <c r="SBO136" s="129"/>
      <c r="SBP136" s="129"/>
      <c r="SBQ136" s="129"/>
      <c r="SBR136" s="129"/>
      <c r="SBS136" s="129"/>
      <c r="SBT136" s="129"/>
      <c r="SBU136" s="129"/>
      <c r="SBV136" s="129"/>
      <c r="SBW136" s="129"/>
      <c r="SBX136" s="129"/>
      <c r="SBY136" s="129"/>
      <c r="SBZ136" s="129"/>
      <c r="SCA136" s="129"/>
      <c r="SCB136" s="129"/>
      <c r="SCC136" s="129"/>
      <c r="SCD136" s="129"/>
      <c r="SCE136" s="129"/>
      <c r="SCF136" s="129"/>
      <c r="SCG136" s="129"/>
      <c r="SCH136" s="129"/>
      <c r="SCI136" s="129"/>
      <c r="SCJ136" s="129"/>
      <c r="SCK136" s="129"/>
      <c r="SCL136" s="129"/>
      <c r="SCM136" s="129"/>
      <c r="SCN136" s="129"/>
      <c r="SCO136" s="129"/>
      <c r="SCP136" s="129"/>
      <c r="SCQ136" s="129"/>
      <c r="SCR136" s="129"/>
      <c r="SCS136" s="129"/>
      <c r="SCT136" s="129"/>
      <c r="SCU136" s="129"/>
      <c r="SCV136" s="129"/>
      <c r="SCW136" s="129"/>
      <c r="SCX136" s="129"/>
      <c r="SCY136" s="129"/>
      <c r="SCZ136" s="129"/>
      <c r="SDA136" s="129"/>
      <c r="SDB136" s="129"/>
      <c r="SDC136" s="129"/>
      <c r="SDD136" s="129"/>
      <c r="SDE136" s="129"/>
      <c r="SDF136" s="129"/>
      <c r="SDG136" s="129"/>
      <c r="SDH136" s="129"/>
      <c r="SDI136" s="129"/>
      <c r="SDJ136" s="129"/>
      <c r="SDK136" s="129"/>
      <c r="SDL136" s="129"/>
      <c r="SDM136" s="129"/>
      <c r="SDN136" s="129"/>
      <c r="SDO136" s="129"/>
      <c r="SDP136" s="129"/>
      <c r="SDQ136" s="129"/>
      <c r="SDR136" s="129"/>
      <c r="SDS136" s="129"/>
      <c r="SDT136" s="129"/>
      <c r="SDU136" s="129"/>
      <c r="SDV136" s="129"/>
      <c r="SDW136" s="129"/>
      <c r="SDX136" s="129"/>
      <c r="SDY136" s="129"/>
      <c r="SDZ136" s="129"/>
      <c r="SEA136" s="129"/>
      <c r="SEB136" s="129"/>
      <c r="SEC136" s="129"/>
      <c r="SED136" s="129"/>
      <c r="SEE136" s="129"/>
      <c r="SEF136" s="129"/>
      <c r="SEG136" s="129"/>
      <c r="SEH136" s="129"/>
      <c r="SEI136" s="129"/>
      <c r="SEJ136" s="129"/>
      <c r="SEK136" s="129"/>
      <c r="SEL136" s="129"/>
      <c r="SEM136" s="129"/>
      <c r="SEN136" s="129"/>
      <c r="SEO136" s="129"/>
      <c r="SEP136" s="129"/>
      <c r="SEQ136" s="129"/>
      <c r="SER136" s="129"/>
      <c r="SES136" s="129"/>
      <c r="SET136" s="129"/>
      <c r="SEU136" s="129"/>
      <c r="SEV136" s="129"/>
      <c r="SEW136" s="129"/>
      <c r="SEX136" s="129"/>
      <c r="SEY136" s="129"/>
      <c r="SEZ136" s="129"/>
      <c r="SFA136" s="129"/>
      <c r="SFB136" s="129"/>
      <c r="SFC136" s="129"/>
      <c r="SFD136" s="129"/>
      <c r="SFE136" s="129"/>
      <c r="SFF136" s="129"/>
      <c r="SFG136" s="129"/>
      <c r="SFH136" s="129"/>
      <c r="SFI136" s="129"/>
      <c r="SFJ136" s="129"/>
      <c r="SFK136" s="129"/>
      <c r="SFL136" s="129"/>
      <c r="SFM136" s="129"/>
      <c r="SFN136" s="129"/>
      <c r="SFO136" s="129"/>
      <c r="SFP136" s="129"/>
      <c r="SFQ136" s="129"/>
      <c r="SFR136" s="129"/>
      <c r="SFS136" s="129"/>
      <c r="SFT136" s="129"/>
      <c r="SFU136" s="129"/>
      <c r="SFV136" s="129"/>
      <c r="SFW136" s="129"/>
      <c r="SFX136" s="129"/>
      <c r="SFY136" s="129"/>
      <c r="SFZ136" s="129"/>
      <c r="SGA136" s="129"/>
      <c r="SGB136" s="129"/>
      <c r="SGC136" s="129"/>
      <c r="SGD136" s="129"/>
      <c r="SGE136" s="129"/>
      <c r="SGF136" s="129"/>
      <c r="SGG136" s="129"/>
      <c r="SGH136" s="129"/>
      <c r="SGI136" s="129"/>
      <c r="SGJ136" s="129"/>
      <c r="SGK136" s="129"/>
      <c r="SGL136" s="129"/>
      <c r="SGM136" s="129"/>
      <c r="SGN136" s="129"/>
      <c r="SGO136" s="129"/>
      <c r="SGP136" s="129"/>
      <c r="SGQ136" s="129"/>
      <c r="SGR136" s="129"/>
      <c r="SGS136" s="129"/>
      <c r="SGT136" s="129"/>
      <c r="SGU136" s="129"/>
      <c r="SGV136" s="129"/>
      <c r="SGW136" s="129"/>
      <c r="SGX136" s="129"/>
      <c r="SGY136" s="129"/>
      <c r="SGZ136" s="129"/>
      <c r="SHA136" s="129"/>
      <c r="SHB136" s="129"/>
      <c r="SHC136" s="129"/>
      <c r="SHD136" s="129"/>
      <c r="SHE136" s="129"/>
      <c r="SHF136" s="129"/>
      <c r="SHG136" s="129"/>
      <c r="SHH136" s="129"/>
      <c r="SHI136" s="129"/>
      <c r="SHJ136" s="129"/>
      <c r="SHK136" s="129"/>
      <c r="SHL136" s="129"/>
      <c r="SHM136" s="129"/>
      <c r="SHN136" s="129"/>
      <c r="SHO136" s="129"/>
      <c r="SHP136" s="129"/>
      <c r="SHQ136" s="129"/>
      <c r="SHR136" s="129"/>
      <c r="SHS136" s="129"/>
      <c r="SHT136" s="129"/>
      <c r="SHU136" s="129"/>
      <c r="SHV136" s="129"/>
      <c r="SHW136" s="129"/>
      <c r="SHX136" s="129"/>
      <c r="SHY136" s="129"/>
      <c r="SHZ136" s="129"/>
      <c r="SIA136" s="129"/>
      <c r="SIB136" s="129"/>
      <c r="SIC136" s="129"/>
      <c r="SID136" s="129"/>
      <c r="SIE136" s="129"/>
      <c r="SIF136" s="129"/>
      <c r="SIG136" s="129"/>
      <c r="SIH136" s="129"/>
      <c r="SII136" s="129"/>
      <c r="SIJ136" s="129"/>
      <c r="SIK136" s="129"/>
      <c r="SIL136" s="129"/>
      <c r="SIM136" s="129"/>
      <c r="SIN136" s="129"/>
      <c r="SIO136" s="129"/>
      <c r="SIP136" s="129"/>
      <c r="SIQ136" s="129"/>
      <c r="SIR136" s="129"/>
      <c r="SIS136" s="129"/>
      <c r="SIT136" s="129"/>
      <c r="SIU136" s="129"/>
      <c r="SIV136" s="129"/>
      <c r="SIW136" s="129"/>
      <c r="SIX136" s="129"/>
      <c r="SIY136" s="129"/>
      <c r="SIZ136" s="129"/>
      <c r="SJA136" s="129"/>
      <c r="SJB136" s="129"/>
      <c r="SJC136" s="129"/>
      <c r="SJD136" s="129"/>
      <c r="SJE136" s="129"/>
      <c r="SJF136" s="129"/>
      <c r="SJG136" s="129"/>
      <c r="SJH136" s="129"/>
      <c r="SJI136" s="129"/>
      <c r="SJJ136" s="129"/>
      <c r="SJK136" s="129"/>
      <c r="SJL136" s="129"/>
      <c r="SJM136" s="129"/>
      <c r="SJN136" s="129"/>
      <c r="SJO136" s="129"/>
      <c r="SJP136" s="129"/>
      <c r="SJQ136" s="129"/>
      <c r="SJR136" s="129"/>
      <c r="SJS136" s="129"/>
      <c r="SJT136" s="129"/>
      <c r="SJU136" s="129"/>
      <c r="SJV136" s="129"/>
      <c r="SJW136" s="129"/>
      <c r="SJX136" s="129"/>
      <c r="SJY136" s="129"/>
      <c r="SJZ136" s="129"/>
      <c r="SKA136" s="129"/>
      <c r="SKB136" s="129"/>
      <c r="SKC136" s="129"/>
      <c r="SKD136" s="129"/>
      <c r="SKE136" s="129"/>
      <c r="SKF136" s="129"/>
      <c r="SKG136" s="129"/>
      <c r="SKH136" s="129"/>
      <c r="SKI136" s="129"/>
      <c r="SKJ136" s="129"/>
      <c r="SKK136" s="129"/>
      <c r="SKL136" s="129"/>
      <c r="SKM136" s="129"/>
      <c r="SKN136" s="129"/>
      <c r="SKO136" s="129"/>
      <c r="SKP136" s="129"/>
      <c r="SKQ136" s="129"/>
      <c r="SKR136" s="129"/>
      <c r="SKS136" s="129"/>
      <c r="SKT136" s="129"/>
      <c r="SKU136" s="129"/>
      <c r="SKV136" s="129"/>
      <c r="SKW136" s="129"/>
      <c r="SKX136" s="129"/>
      <c r="SKY136" s="129"/>
      <c r="SKZ136" s="129"/>
      <c r="SLA136" s="129"/>
      <c r="SLB136" s="129"/>
      <c r="SLC136" s="129"/>
      <c r="SLD136" s="129"/>
      <c r="SLE136" s="129"/>
      <c r="SLF136" s="129"/>
      <c r="SLG136" s="129"/>
      <c r="SLH136" s="129"/>
      <c r="SLI136" s="129"/>
      <c r="SLJ136" s="129"/>
      <c r="SLK136" s="129"/>
      <c r="SLL136" s="129"/>
      <c r="SLM136" s="129"/>
      <c r="SLN136" s="129"/>
      <c r="SLO136" s="129"/>
      <c r="SLP136" s="129"/>
      <c r="SLQ136" s="129"/>
      <c r="SLR136" s="129"/>
      <c r="SLS136" s="129"/>
      <c r="SLT136" s="129"/>
      <c r="SLU136" s="129"/>
      <c r="SLV136" s="129"/>
      <c r="SLW136" s="129"/>
      <c r="SLX136" s="129"/>
      <c r="SLY136" s="129"/>
      <c r="SLZ136" s="129"/>
      <c r="SMA136" s="129"/>
      <c r="SMB136" s="129"/>
      <c r="SMC136" s="129"/>
      <c r="SMD136" s="129"/>
      <c r="SME136" s="129"/>
      <c r="SMF136" s="129"/>
      <c r="SMG136" s="129"/>
      <c r="SMH136" s="129"/>
      <c r="SMI136" s="129"/>
      <c r="SMJ136" s="129"/>
      <c r="SMK136" s="129"/>
      <c r="SML136" s="129"/>
      <c r="SMM136" s="129"/>
      <c r="SMN136" s="129"/>
      <c r="SMO136" s="129"/>
      <c r="SMP136" s="129"/>
      <c r="SMQ136" s="129"/>
      <c r="SMR136" s="129"/>
      <c r="SMS136" s="129"/>
      <c r="SMT136" s="129"/>
      <c r="SMU136" s="129"/>
      <c r="SMV136" s="129"/>
      <c r="SMW136" s="129"/>
      <c r="SMX136" s="129"/>
      <c r="SMY136" s="129"/>
      <c r="SMZ136" s="129"/>
      <c r="SNA136" s="129"/>
      <c r="SNB136" s="129"/>
      <c r="SNC136" s="129"/>
      <c r="SND136" s="129"/>
      <c r="SNE136" s="129"/>
      <c r="SNF136" s="129"/>
      <c r="SNG136" s="129"/>
      <c r="SNH136" s="129"/>
      <c r="SNI136" s="129"/>
      <c r="SNJ136" s="129"/>
      <c r="SNK136" s="129"/>
      <c r="SNL136" s="129"/>
      <c r="SNM136" s="129"/>
      <c r="SNN136" s="129"/>
      <c r="SNO136" s="129"/>
      <c r="SNP136" s="129"/>
      <c r="SNQ136" s="129"/>
      <c r="SNR136" s="129"/>
      <c r="SNS136" s="129"/>
      <c r="SNT136" s="129"/>
      <c r="SNU136" s="129"/>
      <c r="SNV136" s="129"/>
      <c r="SNW136" s="129"/>
      <c r="SNX136" s="129"/>
      <c r="SNY136" s="129"/>
      <c r="SNZ136" s="129"/>
      <c r="SOA136" s="129"/>
      <c r="SOB136" s="129"/>
      <c r="SOC136" s="129"/>
      <c r="SOD136" s="129"/>
      <c r="SOE136" s="129"/>
      <c r="SOF136" s="129"/>
      <c r="SOG136" s="129"/>
      <c r="SOH136" s="129"/>
      <c r="SOI136" s="129"/>
      <c r="SOJ136" s="129"/>
      <c r="SOK136" s="129"/>
      <c r="SOL136" s="129"/>
      <c r="SOM136" s="129"/>
      <c r="SON136" s="129"/>
      <c r="SOO136" s="129"/>
      <c r="SOP136" s="129"/>
      <c r="SOQ136" s="129"/>
      <c r="SOR136" s="129"/>
      <c r="SOS136" s="129"/>
      <c r="SOT136" s="129"/>
      <c r="SOU136" s="129"/>
      <c r="SOV136" s="129"/>
      <c r="SOW136" s="129"/>
      <c r="SOX136" s="129"/>
      <c r="SOY136" s="129"/>
      <c r="SOZ136" s="129"/>
      <c r="SPA136" s="129"/>
      <c r="SPB136" s="129"/>
      <c r="SPC136" s="129"/>
      <c r="SPD136" s="129"/>
      <c r="SPE136" s="129"/>
      <c r="SPF136" s="129"/>
      <c r="SPG136" s="129"/>
      <c r="SPH136" s="129"/>
      <c r="SPI136" s="129"/>
      <c r="SPJ136" s="129"/>
      <c r="SPK136" s="129"/>
      <c r="SPL136" s="129"/>
      <c r="SPM136" s="129"/>
      <c r="SPN136" s="129"/>
      <c r="SPO136" s="129"/>
      <c r="SPP136" s="129"/>
      <c r="SPQ136" s="129"/>
      <c r="SPR136" s="129"/>
      <c r="SPS136" s="129"/>
      <c r="SPT136" s="129"/>
      <c r="SPU136" s="129"/>
      <c r="SPV136" s="129"/>
      <c r="SPW136" s="129"/>
      <c r="SPX136" s="129"/>
      <c r="SPY136" s="129"/>
      <c r="SPZ136" s="129"/>
      <c r="SQA136" s="129"/>
      <c r="SQB136" s="129"/>
      <c r="SQC136" s="129"/>
      <c r="SQD136" s="129"/>
      <c r="SQE136" s="129"/>
      <c r="SQF136" s="129"/>
      <c r="SQG136" s="129"/>
      <c r="SQH136" s="129"/>
      <c r="SQI136" s="129"/>
      <c r="SQJ136" s="129"/>
      <c r="SQK136" s="129"/>
      <c r="SQL136" s="129"/>
      <c r="SQM136" s="129"/>
      <c r="SQN136" s="129"/>
      <c r="SQO136" s="129"/>
      <c r="SQP136" s="129"/>
      <c r="SQQ136" s="129"/>
      <c r="SQR136" s="129"/>
      <c r="SQS136" s="129"/>
      <c r="SQT136" s="129"/>
      <c r="SQU136" s="129"/>
      <c r="SQV136" s="129"/>
      <c r="SQW136" s="129"/>
      <c r="SQX136" s="129"/>
      <c r="SQY136" s="129"/>
      <c r="SQZ136" s="129"/>
      <c r="SRA136" s="129"/>
      <c r="SRB136" s="129"/>
      <c r="SRC136" s="129"/>
      <c r="SRD136" s="129"/>
      <c r="SRE136" s="129"/>
      <c r="SRF136" s="129"/>
      <c r="SRG136" s="129"/>
      <c r="SRH136" s="129"/>
      <c r="SRI136" s="129"/>
      <c r="SRJ136" s="129"/>
      <c r="SRK136" s="129"/>
      <c r="SRL136" s="129"/>
      <c r="SRM136" s="129"/>
      <c r="SRN136" s="129"/>
      <c r="SRO136" s="129"/>
      <c r="SRP136" s="129"/>
      <c r="SRQ136" s="129"/>
      <c r="SRR136" s="129"/>
      <c r="SRS136" s="129"/>
      <c r="SRT136" s="129"/>
      <c r="SRU136" s="129"/>
      <c r="SRV136" s="129"/>
      <c r="SRW136" s="129"/>
      <c r="SRX136" s="129"/>
      <c r="SRY136" s="129"/>
      <c r="SRZ136" s="129"/>
      <c r="SSA136" s="129"/>
      <c r="SSB136" s="129"/>
      <c r="SSC136" s="129"/>
      <c r="SSD136" s="129"/>
      <c r="SSE136" s="129"/>
      <c r="SSF136" s="129"/>
      <c r="SSG136" s="129"/>
      <c r="SSH136" s="129"/>
      <c r="SSI136" s="129"/>
      <c r="SSJ136" s="129"/>
      <c r="SSK136" s="129"/>
      <c r="SSL136" s="129"/>
      <c r="SSM136" s="129"/>
      <c r="SSN136" s="129"/>
      <c r="SSO136" s="129"/>
      <c r="SSP136" s="129"/>
      <c r="SSQ136" s="129"/>
      <c r="SSR136" s="129"/>
      <c r="SSS136" s="129"/>
      <c r="SST136" s="129"/>
      <c r="SSU136" s="129"/>
      <c r="SSV136" s="129"/>
      <c r="SSW136" s="129"/>
      <c r="SSX136" s="129"/>
      <c r="SSY136" s="129"/>
      <c r="SSZ136" s="129"/>
      <c r="STA136" s="129"/>
      <c r="STB136" s="129"/>
      <c r="STC136" s="129"/>
      <c r="STD136" s="129"/>
      <c r="STE136" s="129"/>
      <c r="STF136" s="129"/>
      <c r="STG136" s="129"/>
      <c r="STH136" s="129"/>
      <c r="STI136" s="129"/>
      <c r="STJ136" s="129"/>
      <c r="STK136" s="129"/>
      <c r="STL136" s="129"/>
      <c r="STM136" s="129"/>
      <c r="STN136" s="129"/>
      <c r="STO136" s="129"/>
      <c r="STP136" s="129"/>
      <c r="STQ136" s="129"/>
      <c r="STR136" s="129"/>
      <c r="STS136" s="129"/>
      <c r="STT136" s="129"/>
      <c r="STU136" s="129"/>
      <c r="STV136" s="129"/>
      <c r="STW136" s="129"/>
      <c r="STX136" s="129"/>
      <c r="STY136" s="129"/>
      <c r="STZ136" s="129"/>
      <c r="SUA136" s="129"/>
      <c r="SUB136" s="129"/>
      <c r="SUC136" s="129"/>
      <c r="SUD136" s="129"/>
      <c r="SUE136" s="129"/>
      <c r="SUF136" s="129"/>
      <c r="SUG136" s="129"/>
      <c r="SUH136" s="129"/>
      <c r="SUI136" s="129"/>
      <c r="SUJ136" s="129"/>
      <c r="SUK136" s="129"/>
      <c r="SUL136" s="129"/>
      <c r="SUM136" s="129"/>
      <c r="SUN136" s="129"/>
      <c r="SUO136" s="129"/>
      <c r="SUP136" s="129"/>
      <c r="SUQ136" s="129"/>
      <c r="SUR136" s="129"/>
      <c r="SUS136" s="129"/>
      <c r="SUT136" s="129"/>
      <c r="SUU136" s="129"/>
      <c r="SUV136" s="129"/>
      <c r="SUW136" s="129"/>
      <c r="SUX136" s="129"/>
      <c r="SUY136" s="129"/>
      <c r="SUZ136" s="129"/>
      <c r="SVA136" s="129"/>
      <c r="SVB136" s="129"/>
      <c r="SVC136" s="129"/>
      <c r="SVD136" s="129"/>
      <c r="SVE136" s="129"/>
      <c r="SVF136" s="129"/>
      <c r="SVG136" s="129"/>
      <c r="SVH136" s="129"/>
      <c r="SVI136" s="129"/>
      <c r="SVJ136" s="129"/>
      <c r="SVK136" s="129"/>
      <c r="SVL136" s="129"/>
      <c r="SVM136" s="129"/>
      <c r="SVN136" s="129"/>
      <c r="SVO136" s="129"/>
      <c r="SVP136" s="129"/>
      <c r="SVQ136" s="129"/>
      <c r="SVR136" s="129"/>
      <c r="SVS136" s="129"/>
      <c r="SVT136" s="129"/>
      <c r="SVU136" s="129"/>
      <c r="SVV136" s="129"/>
      <c r="SVW136" s="129"/>
      <c r="SVX136" s="129"/>
      <c r="SVY136" s="129"/>
      <c r="SVZ136" s="129"/>
      <c r="SWA136" s="129"/>
      <c r="SWB136" s="129"/>
      <c r="SWC136" s="129"/>
      <c r="SWD136" s="129"/>
      <c r="SWE136" s="129"/>
      <c r="SWF136" s="129"/>
      <c r="SWG136" s="129"/>
      <c r="SWH136" s="129"/>
      <c r="SWI136" s="129"/>
      <c r="SWJ136" s="129"/>
      <c r="SWK136" s="129"/>
      <c r="SWL136" s="129"/>
      <c r="SWM136" s="129"/>
      <c r="SWN136" s="129"/>
      <c r="SWO136" s="129"/>
      <c r="SWP136" s="129"/>
      <c r="SWQ136" s="129"/>
      <c r="SWR136" s="129"/>
      <c r="SWS136" s="129"/>
      <c r="SWT136" s="129"/>
      <c r="SWU136" s="129"/>
      <c r="SWV136" s="129"/>
      <c r="SWW136" s="129"/>
      <c r="SWX136" s="129"/>
      <c r="SWY136" s="129"/>
      <c r="SWZ136" s="129"/>
      <c r="SXA136" s="129"/>
      <c r="SXB136" s="129"/>
      <c r="SXC136" s="129"/>
      <c r="SXD136" s="129"/>
      <c r="SXE136" s="129"/>
      <c r="SXF136" s="129"/>
      <c r="SXG136" s="129"/>
      <c r="SXH136" s="129"/>
      <c r="SXI136" s="129"/>
      <c r="SXJ136" s="129"/>
      <c r="SXK136" s="129"/>
      <c r="SXL136" s="129"/>
      <c r="SXM136" s="129"/>
      <c r="SXN136" s="129"/>
      <c r="SXO136" s="129"/>
      <c r="SXP136" s="129"/>
      <c r="SXQ136" s="129"/>
      <c r="SXR136" s="129"/>
      <c r="SXS136" s="129"/>
      <c r="SXT136" s="129"/>
      <c r="SXU136" s="129"/>
      <c r="SXV136" s="129"/>
      <c r="SXW136" s="129"/>
      <c r="SXX136" s="129"/>
      <c r="SXY136" s="129"/>
      <c r="SXZ136" s="129"/>
      <c r="SYA136" s="129"/>
      <c r="SYB136" s="129"/>
      <c r="SYC136" s="129"/>
      <c r="SYD136" s="129"/>
      <c r="SYE136" s="129"/>
      <c r="SYF136" s="129"/>
      <c r="SYG136" s="129"/>
      <c r="SYH136" s="129"/>
      <c r="SYI136" s="129"/>
      <c r="SYJ136" s="129"/>
      <c r="SYK136" s="129"/>
      <c r="SYL136" s="129"/>
      <c r="SYM136" s="129"/>
      <c r="SYN136" s="129"/>
      <c r="SYO136" s="129"/>
      <c r="SYP136" s="129"/>
      <c r="SYQ136" s="129"/>
      <c r="SYR136" s="129"/>
      <c r="SYS136" s="129"/>
      <c r="SYT136" s="129"/>
      <c r="SYU136" s="129"/>
      <c r="SYV136" s="129"/>
      <c r="SYW136" s="129"/>
      <c r="SYX136" s="129"/>
      <c r="SYY136" s="129"/>
      <c r="SYZ136" s="129"/>
      <c r="SZA136" s="129"/>
      <c r="SZB136" s="129"/>
      <c r="SZC136" s="129"/>
      <c r="SZD136" s="129"/>
      <c r="SZE136" s="129"/>
      <c r="SZF136" s="129"/>
      <c r="SZG136" s="129"/>
      <c r="SZH136" s="129"/>
      <c r="SZI136" s="129"/>
      <c r="SZJ136" s="129"/>
      <c r="SZK136" s="129"/>
      <c r="SZL136" s="129"/>
      <c r="SZM136" s="129"/>
      <c r="SZN136" s="129"/>
      <c r="SZO136" s="129"/>
      <c r="SZP136" s="129"/>
      <c r="SZQ136" s="129"/>
      <c r="SZR136" s="129"/>
      <c r="SZS136" s="129"/>
      <c r="SZT136" s="129"/>
      <c r="SZU136" s="129"/>
      <c r="SZV136" s="129"/>
      <c r="SZW136" s="129"/>
      <c r="SZX136" s="129"/>
      <c r="SZY136" s="129"/>
      <c r="SZZ136" s="129"/>
      <c r="TAA136" s="129"/>
      <c r="TAB136" s="129"/>
      <c r="TAC136" s="129"/>
      <c r="TAD136" s="129"/>
      <c r="TAE136" s="129"/>
      <c r="TAF136" s="129"/>
      <c r="TAG136" s="129"/>
      <c r="TAH136" s="129"/>
      <c r="TAI136" s="129"/>
      <c r="TAJ136" s="129"/>
      <c r="TAK136" s="129"/>
      <c r="TAL136" s="129"/>
      <c r="TAM136" s="129"/>
      <c r="TAN136" s="129"/>
      <c r="TAO136" s="129"/>
      <c r="TAP136" s="129"/>
      <c r="TAQ136" s="129"/>
      <c r="TAR136" s="129"/>
      <c r="TAS136" s="129"/>
      <c r="TAT136" s="129"/>
      <c r="TAU136" s="129"/>
      <c r="TAV136" s="129"/>
      <c r="TAW136" s="129"/>
      <c r="TAX136" s="129"/>
      <c r="TAY136" s="129"/>
      <c r="TAZ136" s="129"/>
      <c r="TBA136" s="129"/>
      <c r="TBB136" s="129"/>
      <c r="TBC136" s="129"/>
      <c r="TBD136" s="129"/>
      <c r="TBE136" s="129"/>
      <c r="TBF136" s="129"/>
      <c r="TBG136" s="129"/>
      <c r="TBH136" s="129"/>
      <c r="TBI136" s="129"/>
      <c r="TBJ136" s="129"/>
      <c r="TBK136" s="129"/>
      <c r="TBL136" s="129"/>
      <c r="TBM136" s="129"/>
      <c r="TBN136" s="129"/>
      <c r="TBO136" s="129"/>
      <c r="TBP136" s="129"/>
      <c r="TBQ136" s="129"/>
      <c r="TBR136" s="129"/>
      <c r="TBS136" s="129"/>
      <c r="TBT136" s="129"/>
      <c r="TBU136" s="129"/>
      <c r="TBV136" s="129"/>
      <c r="TBW136" s="129"/>
      <c r="TBX136" s="129"/>
      <c r="TBY136" s="129"/>
      <c r="TBZ136" s="129"/>
      <c r="TCA136" s="129"/>
      <c r="TCB136" s="129"/>
      <c r="TCC136" s="129"/>
      <c r="TCD136" s="129"/>
      <c r="TCE136" s="129"/>
      <c r="TCF136" s="129"/>
      <c r="TCG136" s="129"/>
      <c r="TCH136" s="129"/>
      <c r="TCI136" s="129"/>
      <c r="TCJ136" s="129"/>
      <c r="TCK136" s="129"/>
      <c r="TCL136" s="129"/>
      <c r="TCM136" s="129"/>
      <c r="TCN136" s="129"/>
      <c r="TCO136" s="129"/>
      <c r="TCP136" s="129"/>
      <c r="TCQ136" s="129"/>
      <c r="TCR136" s="129"/>
      <c r="TCS136" s="129"/>
      <c r="TCT136" s="129"/>
      <c r="TCU136" s="129"/>
      <c r="TCV136" s="129"/>
      <c r="TCW136" s="129"/>
      <c r="TCX136" s="129"/>
      <c r="TCY136" s="129"/>
      <c r="TCZ136" s="129"/>
      <c r="TDA136" s="129"/>
      <c r="TDB136" s="129"/>
      <c r="TDC136" s="129"/>
      <c r="TDD136" s="129"/>
      <c r="TDE136" s="129"/>
      <c r="TDF136" s="129"/>
      <c r="TDG136" s="129"/>
      <c r="TDH136" s="129"/>
      <c r="TDI136" s="129"/>
      <c r="TDJ136" s="129"/>
      <c r="TDK136" s="129"/>
      <c r="TDL136" s="129"/>
      <c r="TDM136" s="129"/>
      <c r="TDN136" s="129"/>
      <c r="TDO136" s="129"/>
      <c r="TDP136" s="129"/>
      <c r="TDQ136" s="129"/>
      <c r="TDR136" s="129"/>
      <c r="TDS136" s="129"/>
      <c r="TDT136" s="129"/>
      <c r="TDU136" s="129"/>
      <c r="TDV136" s="129"/>
      <c r="TDW136" s="129"/>
      <c r="TDX136" s="129"/>
      <c r="TDY136" s="129"/>
      <c r="TDZ136" s="129"/>
      <c r="TEA136" s="129"/>
      <c r="TEB136" s="129"/>
      <c r="TEC136" s="129"/>
      <c r="TED136" s="129"/>
      <c r="TEE136" s="129"/>
      <c r="TEF136" s="129"/>
      <c r="TEG136" s="129"/>
      <c r="TEH136" s="129"/>
      <c r="TEI136" s="129"/>
      <c r="TEJ136" s="129"/>
      <c r="TEK136" s="129"/>
      <c r="TEL136" s="129"/>
      <c r="TEM136" s="129"/>
      <c r="TEN136" s="129"/>
      <c r="TEO136" s="129"/>
      <c r="TEP136" s="129"/>
      <c r="TEQ136" s="129"/>
      <c r="TER136" s="129"/>
      <c r="TES136" s="129"/>
      <c r="TET136" s="129"/>
      <c r="TEU136" s="129"/>
      <c r="TEV136" s="129"/>
      <c r="TEW136" s="129"/>
      <c r="TEX136" s="129"/>
      <c r="TEY136" s="129"/>
      <c r="TEZ136" s="129"/>
      <c r="TFA136" s="129"/>
      <c r="TFB136" s="129"/>
      <c r="TFC136" s="129"/>
      <c r="TFD136" s="129"/>
      <c r="TFE136" s="129"/>
      <c r="TFF136" s="129"/>
      <c r="TFG136" s="129"/>
      <c r="TFH136" s="129"/>
      <c r="TFI136" s="129"/>
      <c r="TFJ136" s="129"/>
      <c r="TFK136" s="129"/>
      <c r="TFL136" s="129"/>
      <c r="TFM136" s="129"/>
      <c r="TFN136" s="129"/>
      <c r="TFO136" s="129"/>
      <c r="TFP136" s="129"/>
      <c r="TFQ136" s="129"/>
      <c r="TFR136" s="129"/>
      <c r="TFS136" s="129"/>
      <c r="TFT136" s="129"/>
      <c r="TFU136" s="129"/>
      <c r="TFV136" s="129"/>
      <c r="TFW136" s="129"/>
      <c r="TFX136" s="129"/>
      <c r="TFY136" s="129"/>
      <c r="TFZ136" s="129"/>
      <c r="TGA136" s="129"/>
      <c r="TGB136" s="129"/>
      <c r="TGC136" s="129"/>
      <c r="TGD136" s="129"/>
      <c r="TGE136" s="129"/>
      <c r="TGF136" s="129"/>
      <c r="TGG136" s="129"/>
      <c r="TGH136" s="129"/>
      <c r="TGI136" s="129"/>
      <c r="TGJ136" s="129"/>
      <c r="TGK136" s="129"/>
      <c r="TGL136" s="129"/>
      <c r="TGM136" s="129"/>
      <c r="TGN136" s="129"/>
      <c r="TGO136" s="129"/>
      <c r="TGP136" s="129"/>
      <c r="TGQ136" s="129"/>
      <c r="TGR136" s="129"/>
      <c r="TGS136" s="129"/>
      <c r="TGT136" s="129"/>
      <c r="TGU136" s="129"/>
      <c r="TGV136" s="129"/>
      <c r="TGW136" s="129"/>
      <c r="TGX136" s="129"/>
      <c r="TGY136" s="129"/>
      <c r="TGZ136" s="129"/>
      <c r="THA136" s="129"/>
      <c r="THB136" s="129"/>
      <c r="THC136" s="129"/>
      <c r="THD136" s="129"/>
      <c r="THE136" s="129"/>
      <c r="THF136" s="129"/>
      <c r="THG136" s="129"/>
      <c r="THH136" s="129"/>
      <c r="THI136" s="129"/>
      <c r="THJ136" s="129"/>
      <c r="THK136" s="129"/>
      <c r="THL136" s="129"/>
      <c r="THM136" s="129"/>
      <c r="THN136" s="129"/>
      <c r="THO136" s="129"/>
      <c r="THP136" s="129"/>
      <c r="THQ136" s="129"/>
      <c r="THR136" s="129"/>
      <c r="THS136" s="129"/>
      <c r="THT136" s="129"/>
      <c r="THU136" s="129"/>
      <c r="THV136" s="129"/>
      <c r="THW136" s="129"/>
      <c r="THX136" s="129"/>
      <c r="THY136" s="129"/>
      <c r="THZ136" s="129"/>
      <c r="TIA136" s="129"/>
      <c r="TIB136" s="129"/>
      <c r="TIC136" s="129"/>
      <c r="TID136" s="129"/>
      <c r="TIE136" s="129"/>
      <c r="TIF136" s="129"/>
      <c r="TIG136" s="129"/>
      <c r="TIH136" s="129"/>
      <c r="TII136" s="129"/>
      <c r="TIJ136" s="129"/>
      <c r="TIK136" s="129"/>
      <c r="TIL136" s="129"/>
      <c r="TIM136" s="129"/>
      <c r="TIN136" s="129"/>
      <c r="TIO136" s="129"/>
      <c r="TIP136" s="129"/>
      <c r="TIQ136" s="129"/>
      <c r="TIR136" s="129"/>
      <c r="TIS136" s="129"/>
      <c r="TIT136" s="129"/>
      <c r="TIU136" s="129"/>
      <c r="TIV136" s="129"/>
      <c r="TIW136" s="129"/>
      <c r="TIX136" s="129"/>
      <c r="TIY136" s="129"/>
      <c r="TIZ136" s="129"/>
      <c r="TJA136" s="129"/>
      <c r="TJB136" s="129"/>
      <c r="TJC136" s="129"/>
      <c r="TJD136" s="129"/>
      <c r="TJE136" s="129"/>
      <c r="TJF136" s="129"/>
      <c r="TJG136" s="129"/>
      <c r="TJH136" s="129"/>
      <c r="TJI136" s="129"/>
      <c r="TJJ136" s="129"/>
      <c r="TJK136" s="129"/>
      <c r="TJL136" s="129"/>
      <c r="TJM136" s="129"/>
      <c r="TJN136" s="129"/>
      <c r="TJO136" s="129"/>
      <c r="TJP136" s="129"/>
      <c r="TJQ136" s="129"/>
      <c r="TJR136" s="129"/>
      <c r="TJS136" s="129"/>
      <c r="TJT136" s="129"/>
      <c r="TJU136" s="129"/>
      <c r="TJV136" s="129"/>
      <c r="TJW136" s="129"/>
      <c r="TJX136" s="129"/>
      <c r="TJY136" s="129"/>
      <c r="TJZ136" s="129"/>
      <c r="TKA136" s="129"/>
      <c r="TKB136" s="129"/>
      <c r="TKC136" s="129"/>
      <c r="TKD136" s="129"/>
      <c r="TKE136" s="129"/>
      <c r="TKF136" s="129"/>
      <c r="TKG136" s="129"/>
      <c r="TKH136" s="129"/>
      <c r="TKI136" s="129"/>
      <c r="TKJ136" s="129"/>
      <c r="TKK136" s="129"/>
      <c r="TKL136" s="129"/>
      <c r="TKM136" s="129"/>
      <c r="TKN136" s="129"/>
      <c r="TKO136" s="129"/>
      <c r="TKP136" s="129"/>
      <c r="TKQ136" s="129"/>
      <c r="TKR136" s="129"/>
      <c r="TKS136" s="129"/>
      <c r="TKT136" s="129"/>
      <c r="TKU136" s="129"/>
      <c r="TKV136" s="129"/>
      <c r="TKW136" s="129"/>
      <c r="TKX136" s="129"/>
      <c r="TKY136" s="129"/>
      <c r="TKZ136" s="129"/>
      <c r="TLA136" s="129"/>
      <c r="TLB136" s="129"/>
      <c r="TLC136" s="129"/>
      <c r="TLD136" s="129"/>
      <c r="TLE136" s="129"/>
      <c r="TLF136" s="129"/>
      <c r="TLG136" s="129"/>
      <c r="TLH136" s="129"/>
      <c r="TLI136" s="129"/>
      <c r="TLJ136" s="129"/>
      <c r="TLK136" s="129"/>
      <c r="TLL136" s="129"/>
      <c r="TLM136" s="129"/>
      <c r="TLN136" s="129"/>
      <c r="TLO136" s="129"/>
      <c r="TLP136" s="129"/>
      <c r="TLQ136" s="129"/>
      <c r="TLR136" s="129"/>
      <c r="TLS136" s="129"/>
      <c r="TLT136" s="129"/>
      <c r="TLU136" s="129"/>
      <c r="TLV136" s="129"/>
      <c r="TLW136" s="129"/>
      <c r="TLX136" s="129"/>
      <c r="TLY136" s="129"/>
      <c r="TLZ136" s="129"/>
      <c r="TMA136" s="129"/>
      <c r="TMB136" s="129"/>
      <c r="TMC136" s="129"/>
      <c r="TMD136" s="129"/>
      <c r="TME136" s="129"/>
      <c r="TMF136" s="129"/>
      <c r="TMG136" s="129"/>
      <c r="TMH136" s="129"/>
      <c r="TMI136" s="129"/>
      <c r="TMJ136" s="129"/>
      <c r="TMK136" s="129"/>
      <c r="TML136" s="129"/>
      <c r="TMM136" s="129"/>
      <c r="TMN136" s="129"/>
      <c r="TMO136" s="129"/>
      <c r="TMP136" s="129"/>
      <c r="TMQ136" s="129"/>
      <c r="TMR136" s="129"/>
      <c r="TMS136" s="129"/>
      <c r="TMT136" s="129"/>
      <c r="TMU136" s="129"/>
      <c r="TMV136" s="129"/>
      <c r="TMW136" s="129"/>
      <c r="TMX136" s="129"/>
      <c r="TMY136" s="129"/>
      <c r="TMZ136" s="129"/>
      <c r="TNA136" s="129"/>
      <c r="TNB136" s="129"/>
      <c r="TNC136" s="129"/>
      <c r="TND136" s="129"/>
      <c r="TNE136" s="129"/>
      <c r="TNF136" s="129"/>
      <c r="TNG136" s="129"/>
      <c r="TNH136" s="129"/>
      <c r="TNI136" s="129"/>
      <c r="TNJ136" s="129"/>
      <c r="TNK136" s="129"/>
      <c r="TNL136" s="129"/>
      <c r="TNM136" s="129"/>
      <c r="TNN136" s="129"/>
      <c r="TNO136" s="129"/>
      <c r="TNP136" s="129"/>
      <c r="TNQ136" s="129"/>
      <c r="TNR136" s="129"/>
      <c r="TNS136" s="129"/>
      <c r="TNT136" s="129"/>
      <c r="TNU136" s="129"/>
      <c r="TNV136" s="129"/>
      <c r="TNW136" s="129"/>
      <c r="TNX136" s="129"/>
      <c r="TNY136" s="129"/>
      <c r="TNZ136" s="129"/>
      <c r="TOA136" s="129"/>
      <c r="TOB136" s="129"/>
      <c r="TOC136" s="129"/>
      <c r="TOD136" s="129"/>
      <c r="TOE136" s="129"/>
      <c r="TOF136" s="129"/>
      <c r="TOG136" s="129"/>
      <c r="TOH136" s="129"/>
      <c r="TOI136" s="129"/>
      <c r="TOJ136" s="129"/>
      <c r="TOK136" s="129"/>
      <c r="TOL136" s="129"/>
      <c r="TOM136" s="129"/>
      <c r="TON136" s="129"/>
      <c r="TOO136" s="129"/>
      <c r="TOP136" s="129"/>
      <c r="TOQ136" s="129"/>
      <c r="TOR136" s="129"/>
      <c r="TOS136" s="129"/>
      <c r="TOT136" s="129"/>
      <c r="TOU136" s="129"/>
      <c r="TOV136" s="129"/>
      <c r="TOW136" s="129"/>
      <c r="TOX136" s="129"/>
      <c r="TOY136" s="129"/>
      <c r="TOZ136" s="129"/>
      <c r="TPA136" s="129"/>
      <c r="TPB136" s="129"/>
      <c r="TPC136" s="129"/>
      <c r="TPD136" s="129"/>
      <c r="TPE136" s="129"/>
      <c r="TPF136" s="129"/>
      <c r="TPG136" s="129"/>
      <c r="TPH136" s="129"/>
      <c r="TPI136" s="129"/>
      <c r="TPJ136" s="129"/>
      <c r="TPK136" s="129"/>
      <c r="TPL136" s="129"/>
      <c r="TPM136" s="129"/>
      <c r="TPN136" s="129"/>
      <c r="TPO136" s="129"/>
      <c r="TPP136" s="129"/>
      <c r="TPQ136" s="129"/>
      <c r="TPR136" s="129"/>
      <c r="TPS136" s="129"/>
      <c r="TPT136" s="129"/>
      <c r="TPU136" s="129"/>
      <c r="TPV136" s="129"/>
      <c r="TPW136" s="129"/>
      <c r="TPX136" s="129"/>
      <c r="TPY136" s="129"/>
      <c r="TPZ136" s="129"/>
      <c r="TQA136" s="129"/>
      <c r="TQB136" s="129"/>
      <c r="TQC136" s="129"/>
      <c r="TQD136" s="129"/>
      <c r="TQE136" s="129"/>
      <c r="TQF136" s="129"/>
      <c r="TQG136" s="129"/>
      <c r="TQH136" s="129"/>
      <c r="TQI136" s="129"/>
      <c r="TQJ136" s="129"/>
      <c r="TQK136" s="129"/>
      <c r="TQL136" s="129"/>
      <c r="TQM136" s="129"/>
      <c r="TQN136" s="129"/>
      <c r="TQO136" s="129"/>
      <c r="TQP136" s="129"/>
      <c r="TQQ136" s="129"/>
      <c r="TQR136" s="129"/>
      <c r="TQS136" s="129"/>
      <c r="TQT136" s="129"/>
      <c r="TQU136" s="129"/>
      <c r="TQV136" s="129"/>
      <c r="TQW136" s="129"/>
      <c r="TQX136" s="129"/>
      <c r="TQY136" s="129"/>
      <c r="TQZ136" s="129"/>
      <c r="TRA136" s="129"/>
      <c r="TRB136" s="129"/>
      <c r="TRC136" s="129"/>
      <c r="TRD136" s="129"/>
      <c r="TRE136" s="129"/>
      <c r="TRF136" s="129"/>
      <c r="TRG136" s="129"/>
      <c r="TRH136" s="129"/>
      <c r="TRI136" s="129"/>
      <c r="TRJ136" s="129"/>
      <c r="TRK136" s="129"/>
      <c r="TRL136" s="129"/>
      <c r="TRM136" s="129"/>
      <c r="TRN136" s="129"/>
      <c r="TRO136" s="129"/>
      <c r="TRP136" s="129"/>
      <c r="TRQ136" s="129"/>
      <c r="TRR136" s="129"/>
      <c r="TRS136" s="129"/>
      <c r="TRT136" s="129"/>
      <c r="TRU136" s="129"/>
      <c r="TRV136" s="129"/>
      <c r="TRW136" s="129"/>
      <c r="TRX136" s="129"/>
      <c r="TRY136" s="129"/>
      <c r="TRZ136" s="129"/>
      <c r="TSA136" s="129"/>
      <c r="TSB136" s="129"/>
      <c r="TSC136" s="129"/>
      <c r="TSD136" s="129"/>
      <c r="TSE136" s="129"/>
      <c r="TSF136" s="129"/>
      <c r="TSG136" s="129"/>
      <c r="TSH136" s="129"/>
      <c r="TSI136" s="129"/>
      <c r="TSJ136" s="129"/>
      <c r="TSK136" s="129"/>
      <c r="TSL136" s="129"/>
      <c r="TSM136" s="129"/>
      <c r="TSN136" s="129"/>
      <c r="TSO136" s="129"/>
      <c r="TSP136" s="129"/>
      <c r="TSQ136" s="129"/>
      <c r="TSR136" s="129"/>
      <c r="TSS136" s="129"/>
      <c r="TST136" s="129"/>
      <c r="TSU136" s="129"/>
      <c r="TSV136" s="129"/>
      <c r="TSW136" s="129"/>
      <c r="TSX136" s="129"/>
      <c r="TSY136" s="129"/>
      <c r="TSZ136" s="129"/>
      <c r="TTA136" s="129"/>
      <c r="TTB136" s="129"/>
      <c r="TTC136" s="129"/>
      <c r="TTD136" s="129"/>
      <c r="TTE136" s="129"/>
      <c r="TTF136" s="129"/>
      <c r="TTG136" s="129"/>
      <c r="TTH136" s="129"/>
      <c r="TTI136" s="129"/>
      <c r="TTJ136" s="129"/>
      <c r="TTK136" s="129"/>
      <c r="TTL136" s="129"/>
      <c r="TTM136" s="129"/>
      <c r="TTN136" s="129"/>
      <c r="TTO136" s="129"/>
      <c r="TTP136" s="129"/>
      <c r="TTQ136" s="129"/>
      <c r="TTR136" s="129"/>
      <c r="TTS136" s="129"/>
      <c r="TTT136" s="129"/>
      <c r="TTU136" s="129"/>
      <c r="TTV136" s="129"/>
      <c r="TTW136" s="129"/>
      <c r="TTX136" s="129"/>
      <c r="TTY136" s="129"/>
      <c r="TTZ136" s="129"/>
      <c r="TUA136" s="129"/>
      <c r="TUB136" s="129"/>
      <c r="TUC136" s="129"/>
      <c r="TUD136" s="129"/>
      <c r="TUE136" s="129"/>
      <c r="TUF136" s="129"/>
      <c r="TUG136" s="129"/>
      <c r="TUH136" s="129"/>
      <c r="TUI136" s="129"/>
      <c r="TUJ136" s="129"/>
      <c r="TUK136" s="129"/>
      <c r="TUL136" s="129"/>
      <c r="TUM136" s="129"/>
      <c r="TUN136" s="129"/>
      <c r="TUO136" s="129"/>
      <c r="TUP136" s="129"/>
      <c r="TUQ136" s="129"/>
      <c r="TUR136" s="129"/>
      <c r="TUS136" s="129"/>
      <c r="TUT136" s="129"/>
      <c r="TUU136" s="129"/>
      <c r="TUV136" s="129"/>
      <c r="TUW136" s="129"/>
      <c r="TUX136" s="129"/>
      <c r="TUY136" s="129"/>
      <c r="TUZ136" s="129"/>
      <c r="TVA136" s="129"/>
      <c r="TVB136" s="129"/>
      <c r="TVC136" s="129"/>
      <c r="TVD136" s="129"/>
      <c r="TVE136" s="129"/>
      <c r="TVF136" s="129"/>
      <c r="TVG136" s="129"/>
      <c r="TVH136" s="129"/>
      <c r="TVI136" s="129"/>
      <c r="TVJ136" s="129"/>
      <c r="TVK136" s="129"/>
      <c r="TVL136" s="129"/>
      <c r="TVM136" s="129"/>
      <c r="TVN136" s="129"/>
      <c r="TVO136" s="129"/>
      <c r="TVP136" s="129"/>
      <c r="TVQ136" s="129"/>
      <c r="TVR136" s="129"/>
      <c r="TVS136" s="129"/>
      <c r="TVT136" s="129"/>
      <c r="TVU136" s="129"/>
      <c r="TVV136" s="129"/>
      <c r="TVW136" s="129"/>
      <c r="TVX136" s="129"/>
      <c r="TVY136" s="129"/>
      <c r="TVZ136" s="129"/>
      <c r="TWA136" s="129"/>
      <c r="TWB136" s="129"/>
      <c r="TWC136" s="129"/>
      <c r="TWD136" s="129"/>
      <c r="TWE136" s="129"/>
      <c r="TWF136" s="129"/>
      <c r="TWG136" s="129"/>
      <c r="TWH136" s="129"/>
      <c r="TWI136" s="129"/>
      <c r="TWJ136" s="129"/>
      <c r="TWK136" s="129"/>
      <c r="TWL136" s="129"/>
      <c r="TWM136" s="129"/>
      <c r="TWN136" s="129"/>
      <c r="TWO136" s="129"/>
      <c r="TWP136" s="129"/>
      <c r="TWQ136" s="129"/>
      <c r="TWR136" s="129"/>
      <c r="TWS136" s="129"/>
      <c r="TWT136" s="129"/>
      <c r="TWU136" s="129"/>
      <c r="TWV136" s="129"/>
      <c r="TWW136" s="129"/>
      <c r="TWX136" s="129"/>
      <c r="TWY136" s="129"/>
      <c r="TWZ136" s="129"/>
      <c r="TXA136" s="129"/>
      <c r="TXB136" s="129"/>
      <c r="TXC136" s="129"/>
      <c r="TXD136" s="129"/>
      <c r="TXE136" s="129"/>
      <c r="TXF136" s="129"/>
      <c r="TXG136" s="129"/>
      <c r="TXH136" s="129"/>
      <c r="TXI136" s="129"/>
      <c r="TXJ136" s="129"/>
      <c r="TXK136" s="129"/>
      <c r="TXL136" s="129"/>
      <c r="TXM136" s="129"/>
      <c r="TXN136" s="129"/>
      <c r="TXO136" s="129"/>
      <c r="TXP136" s="129"/>
      <c r="TXQ136" s="129"/>
      <c r="TXR136" s="129"/>
      <c r="TXS136" s="129"/>
      <c r="TXT136" s="129"/>
      <c r="TXU136" s="129"/>
      <c r="TXV136" s="129"/>
      <c r="TXW136" s="129"/>
      <c r="TXX136" s="129"/>
      <c r="TXY136" s="129"/>
      <c r="TXZ136" s="129"/>
      <c r="TYA136" s="129"/>
      <c r="TYB136" s="129"/>
      <c r="TYC136" s="129"/>
      <c r="TYD136" s="129"/>
      <c r="TYE136" s="129"/>
      <c r="TYF136" s="129"/>
      <c r="TYG136" s="129"/>
      <c r="TYH136" s="129"/>
      <c r="TYI136" s="129"/>
      <c r="TYJ136" s="129"/>
      <c r="TYK136" s="129"/>
      <c r="TYL136" s="129"/>
      <c r="TYM136" s="129"/>
      <c r="TYN136" s="129"/>
      <c r="TYO136" s="129"/>
      <c r="TYP136" s="129"/>
      <c r="TYQ136" s="129"/>
      <c r="TYR136" s="129"/>
      <c r="TYS136" s="129"/>
      <c r="TYT136" s="129"/>
      <c r="TYU136" s="129"/>
      <c r="TYV136" s="129"/>
      <c r="TYW136" s="129"/>
      <c r="TYX136" s="129"/>
      <c r="TYY136" s="129"/>
      <c r="TYZ136" s="129"/>
      <c r="TZA136" s="129"/>
      <c r="TZB136" s="129"/>
      <c r="TZC136" s="129"/>
      <c r="TZD136" s="129"/>
      <c r="TZE136" s="129"/>
      <c r="TZF136" s="129"/>
      <c r="TZG136" s="129"/>
      <c r="TZH136" s="129"/>
      <c r="TZI136" s="129"/>
      <c r="TZJ136" s="129"/>
      <c r="TZK136" s="129"/>
      <c r="TZL136" s="129"/>
      <c r="TZM136" s="129"/>
      <c r="TZN136" s="129"/>
      <c r="TZO136" s="129"/>
      <c r="TZP136" s="129"/>
      <c r="TZQ136" s="129"/>
      <c r="TZR136" s="129"/>
      <c r="TZS136" s="129"/>
      <c r="TZT136" s="129"/>
      <c r="TZU136" s="129"/>
      <c r="TZV136" s="129"/>
      <c r="TZW136" s="129"/>
      <c r="TZX136" s="129"/>
      <c r="TZY136" s="129"/>
      <c r="TZZ136" s="129"/>
      <c r="UAA136" s="129"/>
      <c r="UAB136" s="129"/>
      <c r="UAC136" s="129"/>
      <c r="UAD136" s="129"/>
      <c r="UAE136" s="129"/>
      <c r="UAF136" s="129"/>
      <c r="UAG136" s="129"/>
      <c r="UAH136" s="129"/>
      <c r="UAI136" s="129"/>
      <c r="UAJ136" s="129"/>
      <c r="UAK136" s="129"/>
      <c r="UAL136" s="129"/>
      <c r="UAM136" s="129"/>
      <c r="UAN136" s="129"/>
      <c r="UAO136" s="129"/>
      <c r="UAP136" s="129"/>
      <c r="UAQ136" s="129"/>
      <c r="UAR136" s="129"/>
      <c r="UAS136" s="129"/>
      <c r="UAT136" s="129"/>
      <c r="UAU136" s="129"/>
      <c r="UAV136" s="129"/>
      <c r="UAW136" s="129"/>
      <c r="UAX136" s="129"/>
      <c r="UAY136" s="129"/>
      <c r="UAZ136" s="129"/>
      <c r="UBA136" s="129"/>
      <c r="UBB136" s="129"/>
      <c r="UBC136" s="129"/>
      <c r="UBD136" s="129"/>
      <c r="UBE136" s="129"/>
      <c r="UBF136" s="129"/>
      <c r="UBG136" s="129"/>
      <c r="UBH136" s="129"/>
      <c r="UBI136" s="129"/>
      <c r="UBJ136" s="129"/>
      <c r="UBK136" s="129"/>
      <c r="UBL136" s="129"/>
      <c r="UBM136" s="129"/>
      <c r="UBN136" s="129"/>
      <c r="UBO136" s="129"/>
      <c r="UBP136" s="129"/>
      <c r="UBQ136" s="129"/>
      <c r="UBR136" s="129"/>
      <c r="UBS136" s="129"/>
      <c r="UBT136" s="129"/>
      <c r="UBU136" s="129"/>
      <c r="UBV136" s="129"/>
      <c r="UBW136" s="129"/>
      <c r="UBX136" s="129"/>
      <c r="UBY136" s="129"/>
      <c r="UBZ136" s="129"/>
      <c r="UCA136" s="129"/>
      <c r="UCB136" s="129"/>
      <c r="UCC136" s="129"/>
      <c r="UCD136" s="129"/>
      <c r="UCE136" s="129"/>
      <c r="UCF136" s="129"/>
      <c r="UCG136" s="129"/>
      <c r="UCH136" s="129"/>
      <c r="UCI136" s="129"/>
      <c r="UCJ136" s="129"/>
      <c r="UCK136" s="129"/>
      <c r="UCL136" s="129"/>
      <c r="UCM136" s="129"/>
      <c r="UCN136" s="129"/>
      <c r="UCO136" s="129"/>
      <c r="UCP136" s="129"/>
      <c r="UCQ136" s="129"/>
      <c r="UCR136" s="129"/>
      <c r="UCS136" s="129"/>
      <c r="UCT136" s="129"/>
      <c r="UCU136" s="129"/>
      <c r="UCV136" s="129"/>
      <c r="UCW136" s="129"/>
      <c r="UCX136" s="129"/>
      <c r="UCY136" s="129"/>
      <c r="UCZ136" s="129"/>
      <c r="UDA136" s="129"/>
      <c r="UDB136" s="129"/>
      <c r="UDC136" s="129"/>
      <c r="UDD136" s="129"/>
      <c r="UDE136" s="129"/>
      <c r="UDF136" s="129"/>
      <c r="UDG136" s="129"/>
      <c r="UDH136" s="129"/>
      <c r="UDI136" s="129"/>
      <c r="UDJ136" s="129"/>
      <c r="UDK136" s="129"/>
      <c r="UDL136" s="129"/>
      <c r="UDM136" s="129"/>
      <c r="UDN136" s="129"/>
      <c r="UDO136" s="129"/>
      <c r="UDP136" s="129"/>
      <c r="UDQ136" s="129"/>
      <c r="UDR136" s="129"/>
      <c r="UDS136" s="129"/>
      <c r="UDT136" s="129"/>
      <c r="UDU136" s="129"/>
      <c r="UDV136" s="129"/>
      <c r="UDW136" s="129"/>
      <c r="UDX136" s="129"/>
      <c r="UDY136" s="129"/>
      <c r="UDZ136" s="129"/>
      <c r="UEA136" s="129"/>
      <c r="UEB136" s="129"/>
      <c r="UEC136" s="129"/>
      <c r="UED136" s="129"/>
      <c r="UEE136" s="129"/>
      <c r="UEF136" s="129"/>
      <c r="UEG136" s="129"/>
      <c r="UEH136" s="129"/>
      <c r="UEI136" s="129"/>
      <c r="UEJ136" s="129"/>
      <c r="UEK136" s="129"/>
      <c r="UEL136" s="129"/>
      <c r="UEM136" s="129"/>
      <c r="UEN136" s="129"/>
      <c r="UEO136" s="129"/>
      <c r="UEP136" s="129"/>
      <c r="UEQ136" s="129"/>
      <c r="UER136" s="129"/>
      <c r="UES136" s="129"/>
      <c r="UET136" s="129"/>
      <c r="UEU136" s="129"/>
      <c r="UEV136" s="129"/>
      <c r="UEW136" s="129"/>
      <c r="UEX136" s="129"/>
      <c r="UEY136" s="129"/>
      <c r="UEZ136" s="129"/>
      <c r="UFA136" s="129"/>
      <c r="UFB136" s="129"/>
      <c r="UFC136" s="129"/>
      <c r="UFD136" s="129"/>
      <c r="UFE136" s="129"/>
      <c r="UFF136" s="129"/>
      <c r="UFG136" s="129"/>
      <c r="UFH136" s="129"/>
      <c r="UFI136" s="129"/>
      <c r="UFJ136" s="129"/>
      <c r="UFK136" s="129"/>
      <c r="UFL136" s="129"/>
      <c r="UFM136" s="129"/>
      <c r="UFN136" s="129"/>
      <c r="UFO136" s="129"/>
      <c r="UFP136" s="129"/>
      <c r="UFQ136" s="129"/>
      <c r="UFR136" s="129"/>
      <c r="UFS136" s="129"/>
      <c r="UFT136" s="129"/>
      <c r="UFU136" s="129"/>
      <c r="UFV136" s="129"/>
      <c r="UFW136" s="129"/>
      <c r="UFX136" s="129"/>
      <c r="UFY136" s="129"/>
      <c r="UFZ136" s="129"/>
      <c r="UGA136" s="129"/>
      <c r="UGB136" s="129"/>
      <c r="UGC136" s="129"/>
      <c r="UGD136" s="129"/>
      <c r="UGE136" s="129"/>
      <c r="UGF136" s="129"/>
      <c r="UGG136" s="129"/>
      <c r="UGH136" s="129"/>
      <c r="UGI136" s="129"/>
      <c r="UGJ136" s="129"/>
      <c r="UGK136" s="129"/>
      <c r="UGL136" s="129"/>
      <c r="UGM136" s="129"/>
      <c r="UGN136" s="129"/>
      <c r="UGO136" s="129"/>
      <c r="UGP136" s="129"/>
      <c r="UGQ136" s="129"/>
      <c r="UGR136" s="129"/>
      <c r="UGS136" s="129"/>
      <c r="UGT136" s="129"/>
      <c r="UGU136" s="129"/>
      <c r="UGV136" s="129"/>
      <c r="UGW136" s="129"/>
      <c r="UGX136" s="129"/>
      <c r="UGY136" s="129"/>
      <c r="UGZ136" s="129"/>
      <c r="UHA136" s="129"/>
      <c r="UHB136" s="129"/>
      <c r="UHC136" s="129"/>
      <c r="UHD136" s="129"/>
      <c r="UHE136" s="129"/>
      <c r="UHF136" s="129"/>
      <c r="UHG136" s="129"/>
      <c r="UHH136" s="129"/>
      <c r="UHI136" s="129"/>
      <c r="UHJ136" s="129"/>
      <c r="UHK136" s="129"/>
      <c r="UHL136" s="129"/>
      <c r="UHM136" s="129"/>
      <c r="UHN136" s="129"/>
      <c r="UHO136" s="129"/>
      <c r="UHP136" s="129"/>
      <c r="UHQ136" s="129"/>
      <c r="UHR136" s="129"/>
      <c r="UHS136" s="129"/>
      <c r="UHT136" s="129"/>
      <c r="UHU136" s="129"/>
      <c r="UHV136" s="129"/>
      <c r="UHW136" s="129"/>
      <c r="UHX136" s="129"/>
      <c r="UHY136" s="129"/>
      <c r="UHZ136" s="129"/>
      <c r="UIA136" s="129"/>
      <c r="UIB136" s="129"/>
      <c r="UIC136" s="129"/>
      <c r="UID136" s="129"/>
      <c r="UIE136" s="129"/>
      <c r="UIF136" s="129"/>
      <c r="UIG136" s="129"/>
      <c r="UIH136" s="129"/>
      <c r="UII136" s="129"/>
      <c r="UIJ136" s="129"/>
      <c r="UIK136" s="129"/>
      <c r="UIL136" s="129"/>
      <c r="UIM136" s="129"/>
      <c r="UIN136" s="129"/>
      <c r="UIO136" s="129"/>
      <c r="UIP136" s="129"/>
      <c r="UIQ136" s="129"/>
      <c r="UIR136" s="129"/>
      <c r="UIS136" s="129"/>
      <c r="UIT136" s="129"/>
      <c r="UIU136" s="129"/>
      <c r="UIV136" s="129"/>
      <c r="UIW136" s="129"/>
      <c r="UIX136" s="129"/>
      <c r="UIY136" s="129"/>
      <c r="UIZ136" s="129"/>
      <c r="UJA136" s="129"/>
      <c r="UJB136" s="129"/>
      <c r="UJC136" s="129"/>
      <c r="UJD136" s="129"/>
      <c r="UJE136" s="129"/>
      <c r="UJF136" s="129"/>
      <c r="UJG136" s="129"/>
      <c r="UJH136" s="129"/>
      <c r="UJI136" s="129"/>
      <c r="UJJ136" s="129"/>
      <c r="UJK136" s="129"/>
      <c r="UJL136" s="129"/>
      <c r="UJM136" s="129"/>
      <c r="UJN136" s="129"/>
      <c r="UJO136" s="129"/>
      <c r="UJP136" s="129"/>
      <c r="UJQ136" s="129"/>
      <c r="UJR136" s="129"/>
      <c r="UJS136" s="129"/>
      <c r="UJT136" s="129"/>
      <c r="UJU136" s="129"/>
      <c r="UJV136" s="129"/>
      <c r="UJW136" s="129"/>
      <c r="UJX136" s="129"/>
      <c r="UJY136" s="129"/>
      <c r="UJZ136" s="129"/>
      <c r="UKA136" s="129"/>
      <c r="UKB136" s="129"/>
      <c r="UKC136" s="129"/>
      <c r="UKD136" s="129"/>
      <c r="UKE136" s="129"/>
      <c r="UKF136" s="129"/>
      <c r="UKG136" s="129"/>
      <c r="UKH136" s="129"/>
      <c r="UKI136" s="129"/>
      <c r="UKJ136" s="129"/>
      <c r="UKK136" s="129"/>
      <c r="UKL136" s="129"/>
      <c r="UKM136" s="129"/>
      <c r="UKN136" s="129"/>
      <c r="UKO136" s="129"/>
      <c r="UKP136" s="129"/>
      <c r="UKQ136" s="129"/>
      <c r="UKR136" s="129"/>
      <c r="UKS136" s="129"/>
      <c r="UKT136" s="129"/>
      <c r="UKU136" s="129"/>
      <c r="UKV136" s="129"/>
      <c r="UKW136" s="129"/>
      <c r="UKX136" s="129"/>
      <c r="UKY136" s="129"/>
      <c r="UKZ136" s="129"/>
      <c r="ULA136" s="129"/>
      <c r="ULB136" s="129"/>
      <c r="ULC136" s="129"/>
      <c r="ULD136" s="129"/>
      <c r="ULE136" s="129"/>
      <c r="ULF136" s="129"/>
      <c r="ULG136" s="129"/>
      <c r="ULH136" s="129"/>
      <c r="ULI136" s="129"/>
      <c r="ULJ136" s="129"/>
      <c r="ULK136" s="129"/>
      <c r="ULL136" s="129"/>
      <c r="ULM136" s="129"/>
      <c r="ULN136" s="129"/>
      <c r="ULO136" s="129"/>
      <c r="ULP136" s="129"/>
      <c r="ULQ136" s="129"/>
      <c r="ULR136" s="129"/>
      <c r="ULS136" s="129"/>
      <c r="ULT136" s="129"/>
      <c r="ULU136" s="129"/>
      <c r="ULV136" s="129"/>
      <c r="ULW136" s="129"/>
      <c r="ULX136" s="129"/>
      <c r="ULY136" s="129"/>
      <c r="ULZ136" s="129"/>
      <c r="UMA136" s="129"/>
      <c r="UMB136" s="129"/>
      <c r="UMC136" s="129"/>
      <c r="UMD136" s="129"/>
      <c r="UME136" s="129"/>
      <c r="UMF136" s="129"/>
      <c r="UMG136" s="129"/>
      <c r="UMH136" s="129"/>
      <c r="UMI136" s="129"/>
      <c r="UMJ136" s="129"/>
      <c r="UMK136" s="129"/>
      <c r="UML136" s="129"/>
      <c r="UMM136" s="129"/>
      <c r="UMN136" s="129"/>
      <c r="UMO136" s="129"/>
      <c r="UMP136" s="129"/>
      <c r="UMQ136" s="129"/>
      <c r="UMR136" s="129"/>
      <c r="UMS136" s="129"/>
      <c r="UMT136" s="129"/>
      <c r="UMU136" s="129"/>
      <c r="UMV136" s="129"/>
      <c r="UMW136" s="129"/>
      <c r="UMX136" s="129"/>
      <c r="UMY136" s="129"/>
      <c r="UMZ136" s="129"/>
      <c r="UNA136" s="129"/>
      <c r="UNB136" s="129"/>
      <c r="UNC136" s="129"/>
      <c r="UND136" s="129"/>
      <c r="UNE136" s="129"/>
      <c r="UNF136" s="129"/>
      <c r="UNG136" s="129"/>
      <c r="UNH136" s="129"/>
      <c r="UNI136" s="129"/>
      <c r="UNJ136" s="129"/>
      <c r="UNK136" s="129"/>
      <c r="UNL136" s="129"/>
      <c r="UNM136" s="129"/>
      <c r="UNN136" s="129"/>
      <c r="UNO136" s="129"/>
      <c r="UNP136" s="129"/>
      <c r="UNQ136" s="129"/>
      <c r="UNR136" s="129"/>
      <c r="UNS136" s="129"/>
      <c r="UNT136" s="129"/>
      <c r="UNU136" s="129"/>
      <c r="UNV136" s="129"/>
      <c r="UNW136" s="129"/>
      <c r="UNX136" s="129"/>
      <c r="UNY136" s="129"/>
      <c r="UNZ136" s="129"/>
      <c r="UOA136" s="129"/>
      <c r="UOB136" s="129"/>
      <c r="UOC136" s="129"/>
      <c r="UOD136" s="129"/>
      <c r="UOE136" s="129"/>
      <c r="UOF136" s="129"/>
      <c r="UOG136" s="129"/>
      <c r="UOH136" s="129"/>
      <c r="UOI136" s="129"/>
      <c r="UOJ136" s="129"/>
      <c r="UOK136" s="129"/>
      <c r="UOL136" s="129"/>
      <c r="UOM136" s="129"/>
      <c r="UON136" s="129"/>
      <c r="UOO136" s="129"/>
      <c r="UOP136" s="129"/>
      <c r="UOQ136" s="129"/>
      <c r="UOR136" s="129"/>
      <c r="UOS136" s="129"/>
      <c r="UOT136" s="129"/>
      <c r="UOU136" s="129"/>
      <c r="UOV136" s="129"/>
      <c r="UOW136" s="129"/>
      <c r="UOX136" s="129"/>
      <c r="UOY136" s="129"/>
      <c r="UOZ136" s="129"/>
      <c r="UPA136" s="129"/>
      <c r="UPB136" s="129"/>
      <c r="UPC136" s="129"/>
      <c r="UPD136" s="129"/>
      <c r="UPE136" s="129"/>
      <c r="UPF136" s="129"/>
      <c r="UPG136" s="129"/>
      <c r="UPH136" s="129"/>
      <c r="UPI136" s="129"/>
      <c r="UPJ136" s="129"/>
      <c r="UPK136" s="129"/>
      <c r="UPL136" s="129"/>
      <c r="UPM136" s="129"/>
      <c r="UPN136" s="129"/>
      <c r="UPO136" s="129"/>
      <c r="UPP136" s="129"/>
      <c r="UPQ136" s="129"/>
      <c r="UPR136" s="129"/>
      <c r="UPS136" s="129"/>
      <c r="UPT136" s="129"/>
      <c r="UPU136" s="129"/>
      <c r="UPV136" s="129"/>
      <c r="UPW136" s="129"/>
      <c r="UPX136" s="129"/>
      <c r="UPY136" s="129"/>
      <c r="UPZ136" s="129"/>
      <c r="UQA136" s="129"/>
      <c r="UQB136" s="129"/>
      <c r="UQC136" s="129"/>
      <c r="UQD136" s="129"/>
      <c r="UQE136" s="129"/>
      <c r="UQF136" s="129"/>
      <c r="UQG136" s="129"/>
      <c r="UQH136" s="129"/>
      <c r="UQI136" s="129"/>
      <c r="UQJ136" s="129"/>
      <c r="UQK136" s="129"/>
      <c r="UQL136" s="129"/>
      <c r="UQM136" s="129"/>
      <c r="UQN136" s="129"/>
      <c r="UQO136" s="129"/>
      <c r="UQP136" s="129"/>
      <c r="UQQ136" s="129"/>
      <c r="UQR136" s="129"/>
      <c r="UQS136" s="129"/>
      <c r="UQT136" s="129"/>
      <c r="UQU136" s="129"/>
      <c r="UQV136" s="129"/>
      <c r="UQW136" s="129"/>
      <c r="UQX136" s="129"/>
      <c r="UQY136" s="129"/>
      <c r="UQZ136" s="129"/>
      <c r="URA136" s="129"/>
      <c r="URB136" s="129"/>
      <c r="URC136" s="129"/>
      <c r="URD136" s="129"/>
      <c r="URE136" s="129"/>
      <c r="URF136" s="129"/>
      <c r="URG136" s="129"/>
      <c r="URH136" s="129"/>
      <c r="URI136" s="129"/>
      <c r="URJ136" s="129"/>
      <c r="URK136" s="129"/>
      <c r="URL136" s="129"/>
      <c r="URM136" s="129"/>
      <c r="URN136" s="129"/>
      <c r="URO136" s="129"/>
      <c r="URP136" s="129"/>
      <c r="URQ136" s="129"/>
      <c r="URR136" s="129"/>
      <c r="URS136" s="129"/>
      <c r="URT136" s="129"/>
      <c r="URU136" s="129"/>
      <c r="URV136" s="129"/>
      <c r="URW136" s="129"/>
      <c r="URX136" s="129"/>
      <c r="URY136" s="129"/>
      <c r="URZ136" s="129"/>
      <c r="USA136" s="129"/>
      <c r="USB136" s="129"/>
      <c r="USC136" s="129"/>
      <c r="USD136" s="129"/>
      <c r="USE136" s="129"/>
      <c r="USF136" s="129"/>
      <c r="USG136" s="129"/>
      <c r="USH136" s="129"/>
      <c r="USI136" s="129"/>
      <c r="USJ136" s="129"/>
      <c r="USK136" s="129"/>
      <c r="USL136" s="129"/>
      <c r="USM136" s="129"/>
      <c r="USN136" s="129"/>
      <c r="USO136" s="129"/>
      <c r="USP136" s="129"/>
      <c r="USQ136" s="129"/>
      <c r="USR136" s="129"/>
      <c r="USS136" s="129"/>
      <c r="UST136" s="129"/>
      <c r="USU136" s="129"/>
      <c r="USV136" s="129"/>
      <c r="USW136" s="129"/>
      <c r="USX136" s="129"/>
      <c r="USY136" s="129"/>
      <c r="USZ136" s="129"/>
      <c r="UTA136" s="129"/>
      <c r="UTB136" s="129"/>
      <c r="UTC136" s="129"/>
      <c r="UTD136" s="129"/>
      <c r="UTE136" s="129"/>
      <c r="UTF136" s="129"/>
      <c r="UTG136" s="129"/>
      <c r="UTH136" s="129"/>
      <c r="UTI136" s="129"/>
      <c r="UTJ136" s="129"/>
      <c r="UTK136" s="129"/>
      <c r="UTL136" s="129"/>
      <c r="UTM136" s="129"/>
      <c r="UTN136" s="129"/>
      <c r="UTO136" s="129"/>
      <c r="UTP136" s="129"/>
      <c r="UTQ136" s="129"/>
      <c r="UTR136" s="129"/>
      <c r="UTS136" s="129"/>
      <c r="UTT136" s="129"/>
      <c r="UTU136" s="129"/>
      <c r="UTV136" s="129"/>
      <c r="UTW136" s="129"/>
      <c r="UTX136" s="129"/>
      <c r="UTY136" s="129"/>
      <c r="UTZ136" s="129"/>
      <c r="UUA136" s="129"/>
      <c r="UUB136" s="129"/>
      <c r="UUC136" s="129"/>
      <c r="UUD136" s="129"/>
      <c r="UUE136" s="129"/>
      <c r="UUF136" s="129"/>
      <c r="UUG136" s="129"/>
      <c r="UUH136" s="129"/>
      <c r="UUI136" s="129"/>
      <c r="UUJ136" s="129"/>
      <c r="UUK136" s="129"/>
      <c r="UUL136" s="129"/>
      <c r="UUM136" s="129"/>
      <c r="UUN136" s="129"/>
      <c r="UUO136" s="129"/>
      <c r="UUP136" s="129"/>
      <c r="UUQ136" s="129"/>
      <c r="UUR136" s="129"/>
      <c r="UUS136" s="129"/>
      <c r="UUT136" s="129"/>
      <c r="UUU136" s="129"/>
      <c r="UUV136" s="129"/>
      <c r="UUW136" s="129"/>
      <c r="UUX136" s="129"/>
      <c r="UUY136" s="129"/>
      <c r="UUZ136" s="129"/>
      <c r="UVA136" s="129"/>
      <c r="UVB136" s="129"/>
      <c r="UVC136" s="129"/>
      <c r="UVD136" s="129"/>
      <c r="UVE136" s="129"/>
      <c r="UVF136" s="129"/>
      <c r="UVG136" s="129"/>
      <c r="UVH136" s="129"/>
      <c r="UVI136" s="129"/>
      <c r="UVJ136" s="129"/>
      <c r="UVK136" s="129"/>
      <c r="UVL136" s="129"/>
      <c r="UVM136" s="129"/>
      <c r="UVN136" s="129"/>
      <c r="UVO136" s="129"/>
      <c r="UVP136" s="129"/>
      <c r="UVQ136" s="129"/>
      <c r="UVR136" s="129"/>
      <c r="UVS136" s="129"/>
      <c r="UVT136" s="129"/>
      <c r="UVU136" s="129"/>
      <c r="UVV136" s="129"/>
      <c r="UVW136" s="129"/>
      <c r="UVX136" s="129"/>
      <c r="UVY136" s="129"/>
      <c r="UVZ136" s="129"/>
      <c r="UWA136" s="129"/>
      <c r="UWB136" s="129"/>
      <c r="UWC136" s="129"/>
      <c r="UWD136" s="129"/>
      <c r="UWE136" s="129"/>
      <c r="UWF136" s="129"/>
      <c r="UWG136" s="129"/>
      <c r="UWH136" s="129"/>
      <c r="UWI136" s="129"/>
      <c r="UWJ136" s="129"/>
      <c r="UWK136" s="129"/>
      <c r="UWL136" s="129"/>
      <c r="UWM136" s="129"/>
      <c r="UWN136" s="129"/>
      <c r="UWO136" s="129"/>
      <c r="UWP136" s="129"/>
      <c r="UWQ136" s="129"/>
      <c r="UWR136" s="129"/>
      <c r="UWS136" s="129"/>
      <c r="UWT136" s="129"/>
      <c r="UWU136" s="129"/>
      <c r="UWV136" s="129"/>
      <c r="UWW136" s="129"/>
      <c r="UWX136" s="129"/>
      <c r="UWY136" s="129"/>
      <c r="UWZ136" s="129"/>
      <c r="UXA136" s="129"/>
      <c r="UXB136" s="129"/>
      <c r="UXC136" s="129"/>
      <c r="UXD136" s="129"/>
      <c r="UXE136" s="129"/>
      <c r="UXF136" s="129"/>
      <c r="UXG136" s="129"/>
      <c r="UXH136" s="129"/>
      <c r="UXI136" s="129"/>
      <c r="UXJ136" s="129"/>
      <c r="UXK136" s="129"/>
      <c r="UXL136" s="129"/>
      <c r="UXM136" s="129"/>
      <c r="UXN136" s="129"/>
      <c r="UXO136" s="129"/>
      <c r="UXP136" s="129"/>
      <c r="UXQ136" s="129"/>
      <c r="UXR136" s="129"/>
      <c r="UXS136" s="129"/>
      <c r="UXT136" s="129"/>
      <c r="UXU136" s="129"/>
      <c r="UXV136" s="129"/>
      <c r="UXW136" s="129"/>
      <c r="UXX136" s="129"/>
      <c r="UXY136" s="129"/>
      <c r="UXZ136" s="129"/>
      <c r="UYA136" s="129"/>
      <c r="UYB136" s="129"/>
      <c r="UYC136" s="129"/>
      <c r="UYD136" s="129"/>
      <c r="UYE136" s="129"/>
      <c r="UYF136" s="129"/>
      <c r="UYG136" s="129"/>
      <c r="UYH136" s="129"/>
      <c r="UYI136" s="129"/>
      <c r="UYJ136" s="129"/>
      <c r="UYK136" s="129"/>
      <c r="UYL136" s="129"/>
      <c r="UYM136" s="129"/>
      <c r="UYN136" s="129"/>
      <c r="UYO136" s="129"/>
      <c r="UYP136" s="129"/>
      <c r="UYQ136" s="129"/>
      <c r="UYR136" s="129"/>
      <c r="UYS136" s="129"/>
      <c r="UYT136" s="129"/>
      <c r="UYU136" s="129"/>
      <c r="UYV136" s="129"/>
      <c r="UYW136" s="129"/>
      <c r="UYX136" s="129"/>
      <c r="UYY136" s="129"/>
      <c r="UYZ136" s="129"/>
      <c r="UZA136" s="129"/>
      <c r="UZB136" s="129"/>
      <c r="UZC136" s="129"/>
      <c r="UZD136" s="129"/>
      <c r="UZE136" s="129"/>
      <c r="UZF136" s="129"/>
      <c r="UZG136" s="129"/>
      <c r="UZH136" s="129"/>
      <c r="UZI136" s="129"/>
      <c r="UZJ136" s="129"/>
      <c r="UZK136" s="129"/>
      <c r="UZL136" s="129"/>
      <c r="UZM136" s="129"/>
      <c r="UZN136" s="129"/>
      <c r="UZO136" s="129"/>
      <c r="UZP136" s="129"/>
      <c r="UZQ136" s="129"/>
      <c r="UZR136" s="129"/>
      <c r="UZS136" s="129"/>
      <c r="UZT136" s="129"/>
      <c r="UZU136" s="129"/>
      <c r="UZV136" s="129"/>
      <c r="UZW136" s="129"/>
      <c r="UZX136" s="129"/>
      <c r="UZY136" s="129"/>
      <c r="UZZ136" s="129"/>
      <c r="VAA136" s="129"/>
      <c r="VAB136" s="129"/>
      <c r="VAC136" s="129"/>
      <c r="VAD136" s="129"/>
      <c r="VAE136" s="129"/>
      <c r="VAF136" s="129"/>
      <c r="VAG136" s="129"/>
      <c r="VAH136" s="129"/>
      <c r="VAI136" s="129"/>
      <c r="VAJ136" s="129"/>
      <c r="VAK136" s="129"/>
      <c r="VAL136" s="129"/>
      <c r="VAM136" s="129"/>
      <c r="VAN136" s="129"/>
      <c r="VAO136" s="129"/>
      <c r="VAP136" s="129"/>
      <c r="VAQ136" s="129"/>
      <c r="VAR136" s="129"/>
      <c r="VAS136" s="129"/>
      <c r="VAT136" s="129"/>
      <c r="VAU136" s="129"/>
      <c r="VAV136" s="129"/>
      <c r="VAW136" s="129"/>
      <c r="VAX136" s="129"/>
      <c r="VAY136" s="129"/>
      <c r="VAZ136" s="129"/>
      <c r="VBA136" s="129"/>
      <c r="VBB136" s="129"/>
      <c r="VBC136" s="129"/>
      <c r="VBD136" s="129"/>
      <c r="VBE136" s="129"/>
      <c r="VBF136" s="129"/>
      <c r="VBG136" s="129"/>
      <c r="VBH136" s="129"/>
      <c r="VBI136" s="129"/>
      <c r="VBJ136" s="129"/>
      <c r="VBK136" s="129"/>
      <c r="VBL136" s="129"/>
      <c r="VBM136" s="129"/>
      <c r="VBN136" s="129"/>
      <c r="VBO136" s="129"/>
      <c r="VBP136" s="129"/>
      <c r="VBQ136" s="129"/>
      <c r="VBR136" s="129"/>
      <c r="VBS136" s="129"/>
      <c r="VBT136" s="129"/>
      <c r="VBU136" s="129"/>
      <c r="VBV136" s="129"/>
      <c r="VBW136" s="129"/>
      <c r="VBX136" s="129"/>
      <c r="VBY136" s="129"/>
      <c r="VBZ136" s="129"/>
      <c r="VCA136" s="129"/>
      <c r="VCB136" s="129"/>
      <c r="VCC136" s="129"/>
      <c r="VCD136" s="129"/>
      <c r="VCE136" s="129"/>
      <c r="VCF136" s="129"/>
      <c r="VCG136" s="129"/>
      <c r="VCH136" s="129"/>
      <c r="VCI136" s="129"/>
      <c r="VCJ136" s="129"/>
      <c r="VCK136" s="129"/>
      <c r="VCL136" s="129"/>
      <c r="VCM136" s="129"/>
      <c r="VCN136" s="129"/>
      <c r="VCO136" s="129"/>
      <c r="VCP136" s="129"/>
      <c r="VCQ136" s="129"/>
      <c r="VCR136" s="129"/>
      <c r="VCS136" s="129"/>
      <c r="VCT136" s="129"/>
      <c r="VCU136" s="129"/>
      <c r="VCV136" s="129"/>
      <c r="VCW136" s="129"/>
      <c r="VCX136" s="129"/>
      <c r="VCY136" s="129"/>
      <c r="VCZ136" s="129"/>
      <c r="VDA136" s="129"/>
      <c r="VDB136" s="129"/>
      <c r="VDC136" s="129"/>
      <c r="VDD136" s="129"/>
      <c r="VDE136" s="129"/>
      <c r="VDF136" s="129"/>
      <c r="VDG136" s="129"/>
      <c r="VDH136" s="129"/>
      <c r="VDI136" s="129"/>
      <c r="VDJ136" s="129"/>
      <c r="VDK136" s="129"/>
      <c r="VDL136" s="129"/>
      <c r="VDM136" s="129"/>
      <c r="VDN136" s="129"/>
      <c r="VDO136" s="129"/>
      <c r="VDP136" s="129"/>
      <c r="VDQ136" s="129"/>
      <c r="VDR136" s="129"/>
      <c r="VDS136" s="129"/>
      <c r="VDT136" s="129"/>
      <c r="VDU136" s="129"/>
      <c r="VDV136" s="129"/>
      <c r="VDW136" s="129"/>
      <c r="VDX136" s="129"/>
      <c r="VDY136" s="129"/>
      <c r="VDZ136" s="129"/>
      <c r="VEA136" s="129"/>
      <c r="VEB136" s="129"/>
      <c r="VEC136" s="129"/>
      <c r="VED136" s="129"/>
      <c r="VEE136" s="129"/>
      <c r="VEF136" s="129"/>
      <c r="VEG136" s="129"/>
      <c r="VEH136" s="129"/>
      <c r="VEI136" s="129"/>
      <c r="VEJ136" s="129"/>
      <c r="VEK136" s="129"/>
      <c r="VEL136" s="129"/>
      <c r="VEM136" s="129"/>
      <c r="VEN136" s="129"/>
      <c r="VEO136" s="129"/>
      <c r="VEP136" s="129"/>
      <c r="VEQ136" s="129"/>
      <c r="VER136" s="129"/>
      <c r="VES136" s="129"/>
      <c r="VET136" s="129"/>
      <c r="VEU136" s="129"/>
      <c r="VEV136" s="129"/>
      <c r="VEW136" s="129"/>
      <c r="VEX136" s="129"/>
      <c r="VEY136" s="129"/>
      <c r="VEZ136" s="129"/>
      <c r="VFA136" s="129"/>
      <c r="VFB136" s="129"/>
      <c r="VFC136" s="129"/>
      <c r="VFD136" s="129"/>
      <c r="VFE136" s="129"/>
      <c r="VFF136" s="129"/>
      <c r="VFG136" s="129"/>
      <c r="VFH136" s="129"/>
      <c r="VFI136" s="129"/>
      <c r="VFJ136" s="129"/>
      <c r="VFK136" s="129"/>
      <c r="VFL136" s="129"/>
      <c r="VFM136" s="129"/>
      <c r="VFN136" s="129"/>
      <c r="VFO136" s="129"/>
      <c r="VFP136" s="129"/>
      <c r="VFQ136" s="129"/>
      <c r="VFR136" s="129"/>
      <c r="VFS136" s="129"/>
      <c r="VFT136" s="129"/>
      <c r="VFU136" s="129"/>
      <c r="VFV136" s="129"/>
      <c r="VFW136" s="129"/>
      <c r="VFX136" s="129"/>
      <c r="VFY136" s="129"/>
      <c r="VFZ136" s="129"/>
      <c r="VGA136" s="129"/>
      <c r="VGB136" s="129"/>
      <c r="VGC136" s="129"/>
      <c r="VGD136" s="129"/>
      <c r="VGE136" s="129"/>
      <c r="VGF136" s="129"/>
      <c r="VGG136" s="129"/>
      <c r="VGH136" s="129"/>
      <c r="VGI136" s="129"/>
      <c r="VGJ136" s="129"/>
      <c r="VGK136" s="129"/>
      <c r="VGL136" s="129"/>
      <c r="VGM136" s="129"/>
      <c r="VGN136" s="129"/>
      <c r="VGO136" s="129"/>
      <c r="VGP136" s="129"/>
      <c r="VGQ136" s="129"/>
      <c r="VGR136" s="129"/>
      <c r="VGS136" s="129"/>
      <c r="VGT136" s="129"/>
      <c r="VGU136" s="129"/>
      <c r="VGV136" s="129"/>
      <c r="VGW136" s="129"/>
      <c r="VGX136" s="129"/>
      <c r="VGY136" s="129"/>
      <c r="VGZ136" s="129"/>
      <c r="VHA136" s="129"/>
      <c r="VHB136" s="129"/>
      <c r="VHC136" s="129"/>
      <c r="VHD136" s="129"/>
      <c r="VHE136" s="129"/>
      <c r="VHF136" s="129"/>
      <c r="VHG136" s="129"/>
      <c r="VHH136" s="129"/>
      <c r="VHI136" s="129"/>
      <c r="VHJ136" s="129"/>
      <c r="VHK136" s="129"/>
      <c r="VHL136" s="129"/>
      <c r="VHM136" s="129"/>
      <c r="VHN136" s="129"/>
      <c r="VHO136" s="129"/>
      <c r="VHP136" s="129"/>
      <c r="VHQ136" s="129"/>
      <c r="VHR136" s="129"/>
      <c r="VHS136" s="129"/>
      <c r="VHT136" s="129"/>
      <c r="VHU136" s="129"/>
      <c r="VHV136" s="129"/>
      <c r="VHW136" s="129"/>
      <c r="VHX136" s="129"/>
      <c r="VHY136" s="129"/>
      <c r="VHZ136" s="129"/>
      <c r="VIA136" s="129"/>
      <c r="VIB136" s="129"/>
      <c r="VIC136" s="129"/>
      <c r="VID136" s="129"/>
      <c r="VIE136" s="129"/>
      <c r="VIF136" s="129"/>
      <c r="VIG136" s="129"/>
      <c r="VIH136" s="129"/>
      <c r="VII136" s="129"/>
      <c r="VIJ136" s="129"/>
      <c r="VIK136" s="129"/>
      <c r="VIL136" s="129"/>
      <c r="VIM136" s="129"/>
      <c r="VIN136" s="129"/>
      <c r="VIO136" s="129"/>
      <c r="VIP136" s="129"/>
      <c r="VIQ136" s="129"/>
      <c r="VIR136" s="129"/>
      <c r="VIS136" s="129"/>
      <c r="VIT136" s="129"/>
      <c r="VIU136" s="129"/>
      <c r="VIV136" s="129"/>
      <c r="VIW136" s="129"/>
      <c r="VIX136" s="129"/>
      <c r="VIY136" s="129"/>
      <c r="VIZ136" s="129"/>
      <c r="VJA136" s="129"/>
      <c r="VJB136" s="129"/>
      <c r="VJC136" s="129"/>
      <c r="VJD136" s="129"/>
      <c r="VJE136" s="129"/>
      <c r="VJF136" s="129"/>
      <c r="VJG136" s="129"/>
      <c r="VJH136" s="129"/>
      <c r="VJI136" s="129"/>
      <c r="VJJ136" s="129"/>
      <c r="VJK136" s="129"/>
      <c r="VJL136" s="129"/>
      <c r="VJM136" s="129"/>
      <c r="VJN136" s="129"/>
      <c r="VJO136" s="129"/>
      <c r="VJP136" s="129"/>
      <c r="VJQ136" s="129"/>
      <c r="VJR136" s="129"/>
      <c r="VJS136" s="129"/>
      <c r="VJT136" s="129"/>
      <c r="VJU136" s="129"/>
      <c r="VJV136" s="129"/>
      <c r="VJW136" s="129"/>
      <c r="VJX136" s="129"/>
      <c r="VJY136" s="129"/>
      <c r="VJZ136" s="129"/>
      <c r="VKA136" s="129"/>
      <c r="VKB136" s="129"/>
      <c r="VKC136" s="129"/>
      <c r="VKD136" s="129"/>
      <c r="VKE136" s="129"/>
      <c r="VKF136" s="129"/>
      <c r="VKG136" s="129"/>
      <c r="VKH136" s="129"/>
      <c r="VKI136" s="129"/>
      <c r="VKJ136" s="129"/>
      <c r="VKK136" s="129"/>
      <c r="VKL136" s="129"/>
      <c r="VKM136" s="129"/>
      <c r="VKN136" s="129"/>
      <c r="VKO136" s="129"/>
      <c r="VKP136" s="129"/>
      <c r="VKQ136" s="129"/>
      <c r="VKR136" s="129"/>
      <c r="VKS136" s="129"/>
      <c r="VKT136" s="129"/>
      <c r="VKU136" s="129"/>
      <c r="VKV136" s="129"/>
      <c r="VKW136" s="129"/>
      <c r="VKX136" s="129"/>
      <c r="VKY136" s="129"/>
      <c r="VKZ136" s="129"/>
      <c r="VLA136" s="129"/>
      <c r="VLB136" s="129"/>
      <c r="VLC136" s="129"/>
      <c r="VLD136" s="129"/>
      <c r="VLE136" s="129"/>
      <c r="VLF136" s="129"/>
      <c r="VLG136" s="129"/>
      <c r="VLH136" s="129"/>
      <c r="VLI136" s="129"/>
      <c r="VLJ136" s="129"/>
      <c r="VLK136" s="129"/>
      <c r="VLL136" s="129"/>
      <c r="VLM136" s="129"/>
      <c r="VLN136" s="129"/>
      <c r="VLO136" s="129"/>
      <c r="VLP136" s="129"/>
      <c r="VLQ136" s="129"/>
      <c r="VLR136" s="129"/>
      <c r="VLS136" s="129"/>
      <c r="VLT136" s="129"/>
      <c r="VLU136" s="129"/>
      <c r="VLV136" s="129"/>
      <c r="VLW136" s="129"/>
      <c r="VLX136" s="129"/>
      <c r="VLY136" s="129"/>
      <c r="VLZ136" s="129"/>
      <c r="VMA136" s="129"/>
      <c r="VMB136" s="129"/>
      <c r="VMC136" s="129"/>
      <c r="VMD136" s="129"/>
      <c r="VME136" s="129"/>
      <c r="VMF136" s="129"/>
      <c r="VMG136" s="129"/>
      <c r="VMH136" s="129"/>
      <c r="VMI136" s="129"/>
      <c r="VMJ136" s="129"/>
      <c r="VMK136" s="129"/>
      <c r="VML136" s="129"/>
      <c r="VMM136" s="129"/>
      <c r="VMN136" s="129"/>
      <c r="VMO136" s="129"/>
      <c r="VMP136" s="129"/>
      <c r="VMQ136" s="129"/>
      <c r="VMR136" s="129"/>
      <c r="VMS136" s="129"/>
      <c r="VMT136" s="129"/>
      <c r="VMU136" s="129"/>
      <c r="VMV136" s="129"/>
      <c r="VMW136" s="129"/>
      <c r="VMX136" s="129"/>
      <c r="VMY136" s="129"/>
      <c r="VMZ136" s="129"/>
      <c r="VNA136" s="129"/>
      <c r="VNB136" s="129"/>
      <c r="VNC136" s="129"/>
      <c r="VND136" s="129"/>
      <c r="VNE136" s="129"/>
      <c r="VNF136" s="129"/>
      <c r="VNG136" s="129"/>
      <c r="VNH136" s="129"/>
      <c r="VNI136" s="129"/>
      <c r="VNJ136" s="129"/>
      <c r="VNK136" s="129"/>
      <c r="VNL136" s="129"/>
      <c r="VNM136" s="129"/>
      <c r="VNN136" s="129"/>
      <c r="VNO136" s="129"/>
      <c r="VNP136" s="129"/>
      <c r="VNQ136" s="129"/>
      <c r="VNR136" s="129"/>
      <c r="VNS136" s="129"/>
      <c r="VNT136" s="129"/>
      <c r="VNU136" s="129"/>
      <c r="VNV136" s="129"/>
      <c r="VNW136" s="129"/>
      <c r="VNX136" s="129"/>
      <c r="VNY136" s="129"/>
      <c r="VNZ136" s="129"/>
      <c r="VOA136" s="129"/>
      <c r="VOB136" s="129"/>
      <c r="VOC136" s="129"/>
      <c r="VOD136" s="129"/>
      <c r="VOE136" s="129"/>
      <c r="VOF136" s="129"/>
      <c r="VOG136" s="129"/>
      <c r="VOH136" s="129"/>
      <c r="VOI136" s="129"/>
      <c r="VOJ136" s="129"/>
      <c r="VOK136" s="129"/>
      <c r="VOL136" s="129"/>
      <c r="VOM136" s="129"/>
      <c r="VON136" s="129"/>
      <c r="VOO136" s="129"/>
      <c r="VOP136" s="129"/>
      <c r="VOQ136" s="129"/>
      <c r="VOR136" s="129"/>
      <c r="VOS136" s="129"/>
      <c r="VOT136" s="129"/>
      <c r="VOU136" s="129"/>
      <c r="VOV136" s="129"/>
      <c r="VOW136" s="129"/>
      <c r="VOX136" s="129"/>
      <c r="VOY136" s="129"/>
      <c r="VOZ136" s="129"/>
      <c r="VPA136" s="129"/>
      <c r="VPB136" s="129"/>
      <c r="VPC136" s="129"/>
      <c r="VPD136" s="129"/>
      <c r="VPE136" s="129"/>
      <c r="VPF136" s="129"/>
      <c r="VPG136" s="129"/>
      <c r="VPH136" s="129"/>
      <c r="VPI136" s="129"/>
      <c r="VPJ136" s="129"/>
      <c r="VPK136" s="129"/>
      <c r="VPL136" s="129"/>
      <c r="VPM136" s="129"/>
      <c r="VPN136" s="129"/>
      <c r="VPO136" s="129"/>
      <c r="VPP136" s="129"/>
      <c r="VPQ136" s="129"/>
      <c r="VPR136" s="129"/>
      <c r="VPS136" s="129"/>
      <c r="VPT136" s="129"/>
      <c r="VPU136" s="129"/>
      <c r="VPV136" s="129"/>
      <c r="VPW136" s="129"/>
      <c r="VPX136" s="129"/>
      <c r="VPY136" s="129"/>
      <c r="VPZ136" s="129"/>
      <c r="VQA136" s="129"/>
      <c r="VQB136" s="129"/>
      <c r="VQC136" s="129"/>
      <c r="VQD136" s="129"/>
      <c r="VQE136" s="129"/>
      <c r="VQF136" s="129"/>
      <c r="VQG136" s="129"/>
      <c r="VQH136" s="129"/>
      <c r="VQI136" s="129"/>
      <c r="VQJ136" s="129"/>
      <c r="VQK136" s="129"/>
      <c r="VQL136" s="129"/>
      <c r="VQM136" s="129"/>
      <c r="VQN136" s="129"/>
      <c r="VQO136" s="129"/>
      <c r="VQP136" s="129"/>
      <c r="VQQ136" s="129"/>
      <c r="VQR136" s="129"/>
      <c r="VQS136" s="129"/>
      <c r="VQT136" s="129"/>
      <c r="VQU136" s="129"/>
      <c r="VQV136" s="129"/>
      <c r="VQW136" s="129"/>
      <c r="VQX136" s="129"/>
      <c r="VQY136" s="129"/>
      <c r="VQZ136" s="129"/>
      <c r="VRA136" s="129"/>
      <c r="VRB136" s="129"/>
      <c r="VRC136" s="129"/>
      <c r="VRD136" s="129"/>
      <c r="VRE136" s="129"/>
      <c r="VRF136" s="129"/>
      <c r="VRG136" s="129"/>
      <c r="VRH136" s="129"/>
      <c r="VRI136" s="129"/>
      <c r="VRJ136" s="129"/>
      <c r="VRK136" s="129"/>
      <c r="VRL136" s="129"/>
      <c r="VRM136" s="129"/>
      <c r="VRN136" s="129"/>
      <c r="VRO136" s="129"/>
      <c r="VRP136" s="129"/>
      <c r="VRQ136" s="129"/>
      <c r="VRR136" s="129"/>
      <c r="VRS136" s="129"/>
      <c r="VRT136" s="129"/>
      <c r="VRU136" s="129"/>
      <c r="VRV136" s="129"/>
      <c r="VRW136" s="129"/>
      <c r="VRX136" s="129"/>
      <c r="VRY136" s="129"/>
      <c r="VRZ136" s="129"/>
      <c r="VSA136" s="129"/>
      <c r="VSB136" s="129"/>
      <c r="VSC136" s="129"/>
      <c r="VSD136" s="129"/>
      <c r="VSE136" s="129"/>
      <c r="VSF136" s="129"/>
      <c r="VSG136" s="129"/>
      <c r="VSH136" s="129"/>
      <c r="VSI136" s="129"/>
      <c r="VSJ136" s="129"/>
      <c r="VSK136" s="129"/>
      <c r="VSL136" s="129"/>
      <c r="VSM136" s="129"/>
      <c r="VSN136" s="129"/>
      <c r="VSO136" s="129"/>
      <c r="VSP136" s="129"/>
      <c r="VSQ136" s="129"/>
      <c r="VSR136" s="129"/>
      <c r="VSS136" s="129"/>
      <c r="VST136" s="129"/>
      <c r="VSU136" s="129"/>
      <c r="VSV136" s="129"/>
      <c r="VSW136" s="129"/>
      <c r="VSX136" s="129"/>
      <c r="VSY136" s="129"/>
      <c r="VSZ136" s="129"/>
      <c r="VTA136" s="129"/>
      <c r="VTB136" s="129"/>
      <c r="VTC136" s="129"/>
      <c r="VTD136" s="129"/>
      <c r="VTE136" s="129"/>
      <c r="VTF136" s="129"/>
      <c r="VTG136" s="129"/>
      <c r="VTH136" s="129"/>
      <c r="VTI136" s="129"/>
      <c r="VTJ136" s="129"/>
      <c r="VTK136" s="129"/>
      <c r="VTL136" s="129"/>
      <c r="VTM136" s="129"/>
      <c r="VTN136" s="129"/>
      <c r="VTO136" s="129"/>
      <c r="VTP136" s="129"/>
      <c r="VTQ136" s="129"/>
      <c r="VTR136" s="129"/>
      <c r="VTS136" s="129"/>
      <c r="VTT136" s="129"/>
      <c r="VTU136" s="129"/>
      <c r="VTV136" s="129"/>
      <c r="VTW136" s="129"/>
      <c r="VTX136" s="129"/>
      <c r="VTY136" s="129"/>
      <c r="VTZ136" s="129"/>
      <c r="VUA136" s="129"/>
      <c r="VUB136" s="129"/>
      <c r="VUC136" s="129"/>
      <c r="VUD136" s="129"/>
      <c r="VUE136" s="129"/>
      <c r="VUF136" s="129"/>
      <c r="VUG136" s="129"/>
      <c r="VUH136" s="129"/>
      <c r="VUI136" s="129"/>
      <c r="VUJ136" s="129"/>
      <c r="VUK136" s="129"/>
      <c r="VUL136" s="129"/>
      <c r="VUM136" s="129"/>
      <c r="VUN136" s="129"/>
      <c r="VUO136" s="129"/>
      <c r="VUP136" s="129"/>
      <c r="VUQ136" s="129"/>
      <c r="VUR136" s="129"/>
      <c r="VUS136" s="129"/>
      <c r="VUT136" s="129"/>
      <c r="VUU136" s="129"/>
      <c r="VUV136" s="129"/>
      <c r="VUW136" s="129"/>
      <c r="VUX136" s="129"/>
      <c r="VUY136" s="129"/>
      <c r="VUZ136" s="129"/>
      <c r="VVA136" s="129"/>
      <c r="VVB136" s="129"/>
      <c r="VVC136" s="129"/>
      <c r="VVD136" s="129"/>
      <c r="VVE136" s="129"/>
      <c r="VVF136" s="129"/>
      <c r="VVG136" s="129"/>
      <c r="VVH136" s="129"/>
      <c r="VVI136" s="129"/>
      <c r="VVJ136" s="129"/>
      <c r="VVK136" s="129"/>
      <c r="VVL136" s="129"/>
      <c r="VVM136" s="129"/>
      <c r="VVN136" s="129"/>
      <c r="VVO136" s="129"/>
      <c r="VVP136" s="129"/>
      <c r="VVQ136" s="129"/>
      <c r="VVR136" s="129"/>
      <c r="VVS136" s="129"/>
      <c r="VVT136" s="129"/>
      <c r="VVU136" s="129"/>
      <c r="VVV136" s="129"/>
      <c r="VVW136" s="129"/>
      <c r="VVX136" s="129"/>
      <c r="VVY136" s="129"/>
      <c r="VVZ136" s="129"/>
      <c r="VWA136" s="129"/>
      <c r="VWB136" s="129"/>
      <c r="VWC136" s="129"/>
      <c r="VWD136" s="129"/>
      <c r="VWE136" s="129"/>
      <c r="VWF136" s="129"/>
      <c r="VWG136" s="129"/>
      <c r="VWH136" s="129"/>
      <c r="VWI136" s="129"/>
      <c r="VWJ136" s="129"/>
      <c r="VWK136" s="129"/>
      <c r="VWL136" s="129"/>
      <c r="VWM136" s="129"/>
      <c r="VWN136" s="129"/>
      <c r="VWO136" s="129"/>
      <c r="VWP136" s="129"/>
      <c r="VWQ136" s="129"/>
      <c r="VWR136" s="129"/>
      <c r="VWS136" s="129"/>
      <c r="VWT136" s="129"/>
      <c r="VWU136" s="129"/>
      <c r="VWV136" s="129"/>
      <c r="VWW136" s="129"/>
      <c r="VWX136" s="129"/>
      <c r="VWY136" s="129"/>
      <c r="VWZ136" s="129"/>
      <c r="VXA136" s="129"/>
      <c r="VXB136" s="129"/>
      <c r="VXC136" s="129"/>
      <c r="VXD136" s="129"/>
      <c r="VXE136" s="129"/>
      <c r="VXF136" s="129"/>
      <c r="VXG136" s="129"/>
      <c r="VXH136" s="129"/>
      <c r="VXI136" s="129"/>
      <c r="VXJ136" s="129"/>
      <c r="VXK136" s="129"/>
      <c r="VXL136" s="129"/>
      <c r="VXM136" s="129"/>
      <c r="VXN136" s="129"/>
      <c r="VXO136" s="129"/>
      <c r="VXP136" s="129"/>
      <c r="VXQ136" s="129"/>
      <c r="VXR136" s="129"/>
      <c r="VXS136" s="129"/>
      <c r="VXT136" s="129"/>
      <c r="VXU136" s="129"/>
      <c r="VXV136" s="129"/>
      <c r="VXW136" s="129"/>
      <c r="VXX136" s="129"/>
      <c r="VXY136" s="129"/>
      <c r="VXZ136" s="129"/>
      <c r="VYA136" s="129"/>
      <c r="VYB136" s="129"/>
      <c r="VYC136" s="129"/>
      <c r="VYD136" s="129"/>
      <c r="VYE136" s="129"/>
      <c r="VYF136" s="129"/>
      <c r="VYG136" s="129"/>
      <c r="VYH136" s="129"/>
      <c r="VYI136" s="129"/>
      <c r="VYJ136" s="129"/>
      <c r="VYK136" s="129"/>
      <c r="VYL136" s="129"/>
      <c r="VYM136" s="129"/>
      <c r="VYN136" s="129"/>
      <c r="VYO136" s="129"/>
      <c r="VYP136" s="129"/>
      <c r="VYQ136" s="129"/>
      <c r="VYR136" s="129"/>
      <c r="VYS136" s="129"/>
      <c r="VYT136" s="129"/>
      <c r="VYU136" s="129"/>
      <c r="VYV136" s="129"/>
      <c r="VYW136" s="129"/>
      <c r="VYX136" s="129"/>
      <c r="VYY136" s="129"/>
      <c r="VYZ136" s="129"/>
      <c r="VZA136" s="129"/>
      <c r="VZB136" s="129"/>
      <c r="VZC136" s="129"/>
      <c r="VZD136" s="129"/>
      <c r="VZE136" s="129"/>
      <c r="VZF136" s="129"/>
      <c r="VZG136" s="129"/>
      <c r="VZH136" s="129"/>
      <c r="VZI136" s="129"/>
      <c r="VZJ136" s="129"/>
      <c r="VZK136" s="129"/>
      <c r="VZL136" s="129"/>
      <c r="VZM136" s="129"/>
      <c r="VZN136" s="129"/>
      <c r="VZO136" s="129"/>
      <c r="VZP136" s="129"/>
      <c r="VZQ136" s="129"/>
      <c r="VZR136" s="129"/>
      <c r="VZS136" s="129"/>
      <c r="VZT136" s="129"/>
      <c r="VZU136" s="129"/>
      <c r="VZV136" s="129"/>
      <c r="VZW136" s="129"/>
      <c r="VZX136" s="129"/>
      <c r="VZY136" s="129"/>
      <c r="VZZ136" s="129"/>
      <c r="WAA136" s="129"/>
      <c r="WAB136" s="129"/>
      <c r="WAC136" s="129"/>
      <c r="WAD136" s="129"/>
      <c r="WAE136" s="129"/>
      <c r="WAF136" s="129"/>
      <c r="WAG136" s="129"/>
      <c r="WAH136" s="129"/>
      <c r="WAI136" s="129"/>
      <c r="WAJ136" s="129"/>
      <c r="WAK136" s="129"/>
      <c r="WAL136" s="129"/>
      <c r="WAM136" s="129"/>
      <c r="WAN136" s="129"/>
      <c r="WAO136" s="129"/>
      <c r="WAP136" s="129"/>
      <c r="WAQ136" s="129"/>
      <c r="WAR136" s="129"/>
      <c r="WAS136" s="129"/>
      <c r="WAT136" s="129"/>
      <c r="WAU136" s="129"/>
      <c r="WAV136" s="129"/>
      <c r="WAW136" s="129"/>
      <c r="WAX136" s="129"/>
      <c r="WAY136" s="129"/>
      <c r="WAZ136" s="129"/>
      <c r="WBA136" s="129"/>
      <c r="WBB136" s="129"/>
      <c r="WBC136" s="129"/>
      <c r="WBD136" s="129"/>
      <c r="WBE136" s="129"/>
      <c r="WBF136" s="129"/>
      <c r="WBG136" s="129"/>
      <c r="WBH136" s="129"/>
      <c r="WBI136" s="129"/>
      <c r="WBJ136" s="129"/>
      <c r="WBK136" s="129"/>
      <c r="WBL136" s="129"/>
      <c r="WBM136" s="129"/>
      <c r="WBN136" s="129"/>
      <c r="WBO136" s="129"/>
      <c r="WBP136" s="129"/>
      <c r="WBQ136" s="129"/>
      <c r="WBR136" s="129"/>
      <c r="WBS136" s="129"/>
      <c r="WBT136" s="129"/>
      <c r="WBU136" s="129"/>
      <c r="WBV136" s="129"/>
      <c r="WBW136" s="129"/>
      <c r="WBX136" s="129"/>
      <c r="WBY136" s="129"/>
      <c r="WBZ136" s="129"/>
      <c r="WCA136" s="129"/>
      <c r="WCB136" s="129"/>
      <c r="WCC136" s="129"/>
      <c r="WCD136" s="129"/>
      <c r="WCE136" s="129"/>
      <c r="WCF136" s="129"/>
      <c r="WCG136" s="129"/>
      <c r="WCH136" s="129"/>
      <c r="WCI136" s="129"/>
      <c r="WCJ136" s="129"/>
      <c r="WCK136" s="129"/>
      <c r="WCL136" s="129"/>
      <c r="WCM136" s="129"/>
      <c r="WCN136" s="129"/>
      <c r="WCO136" s="129"/>
      <c r="WCP136" s="129"/>
      <c r="WCQ136" s="129"/>
      <c r="WCR136" s="129"/>
      <c r="WCS136" s="129"/>
      <c r="WCT136" s="129"/>
      <c r="WCU136" s="129"/>
      <c r="WCV136" s="129"/>
      <c r="WCW136" s="129"/>
      <c r="WCX136" s="129"/>
      <c r="WCY136" s="129"/>
      <c r="WCZ136" s="129"/>
      <c r="WDA136" s="129"/>
      <c r="WDB136" s="129"/>
      <c r="WDC136" s="129"/>
      <c r="WDD136" s="129"/>
      <c r="WDE136" s="129"/>
      <c r="WDF136" s="129"/>
      <c r="WDG136" s="129"/>
      <c r="WDH136" s="129"/>
      <c r="WDI136" s="129"/>
      <c r="WDJ136" s="129"/>
      <c r="WDK136" s="129"/>
      <c r="WDL136" s="129"/>
      <c r="WDM136" s="129"/>
      <c r="WDN136" s="129"/>
      <c r="WDO136" s="129"/>
      <c r="WDP136" s="129"/>
      <c r="WDQ136" s="129"/>
      <c r="WDR136" s="129"/>
      <c r="WDS136" s="129"/>
      <c r="WDT136" s="129"/>
      <c r="WDU136" s="129"/>
      <c r="WDV136" s="129"/>
      <c r="WDW136" s="129"/>
      <c r="WDX136" s="129"/>
      <c r="WDY136" s="129"/>
      <c r="WDZ136" s="129"/>
      <c r="WEA136" s="129"/>
      <c r="WEB136" s="129"/>
      <c r="WEC136" s="129"/>
      <c r="WED136" s="129"/>
      <c r="WEE136" s="129"/>
      <c r="WEF136" s="129"/>
      <c r="WEG136" s="129"/>
      <c r="WEH136" s="129"/>
      <c r="WEI136" s="129"/>
      <c r="WEJ136" s="129"/>
      <c r="WEK136" s="129"/>
      <c r="WEL136" s="129"/>
      <c r="WEM136" s="129"/>
      <c r="WEN136" s="129"/>
      <c r="WEO136" s="129"/>
      <c r="WEP136" s="129"/>
      <c r="WEQ136" s="129"/>
      <c r="WER136" s="129"/>
      <c r="WES136" s="129"/>
      <c r="WET136" s="129"/>
      <c r="WEU136" s="129"/>
      <c r="WEV136" s="129"/>
      <c r="WEW136" s="129"/>
      <c r="WEX136" s="129"/>
      <c r="WEY136" s="129"/>
      <c r="WEZ136" s="129"/>
      <c r="WFA136" s="129"/>
      <c r="WFB136" s="129"/>
      <c r="WFC136" s="129"/>
      <c r="WFD136" s="129"/>
      <c r="WFE136" s="129"/>
      <c r="WFF136" s="129"/>
      <c r="WFG136" s="129"/>
      <c r="WFH136" s="129"/>
      <c r="WFI136" s="129"/>
      <c r="WFJ136" s="129"/>
      <c r="WFK136" s="129"/>
      <c r="WFL136" s="129"/>
      <c r="WFM136" s="129"/>
      <c r="WFN136" s="129"/>
      <c r="WFO136" s="129"/>
      <c r="WFP136" s="129"/>
      <c r="WFQ136" s="129"/>
      <c r="WFR136" s="129"/>
      <c r="WFS136" s="129"/>
      <c r="WFT136" s="129"/>
      <c r="WFU136" s="129"/>
      <c r="WFV136" s="129"/>
      <c r="WFW136" s="129"/>
      <c r="WFX136" s="129"/>
      <c r="WFY136" s="129"/>
      <c r="WFZ136" s="129"/>
      <c r="WGA136" s="129"/>
      <c r="WGB136" s="129"/>
      <c r="WGC136" s="129"/>
      <c r="WGD136" s="129"/>
      <c r="WGE136" s="129"/>
      <c r="WGF136" s="129"/>
      <c r="WGG136" s="129"/>
      <c r="WGH136" s="129"/>
      <c r="WGI136" s="129"/>
      <c r="WGJ136" s="129"/>
      <c r="WGK136" s="129"/>
      <c r="WGL136" s="129"/>
      <c r="WGM136" s="129"/>
      <c r="WGN136" s="129"/>
      <c r="WGO136" s="129"/>
      <c r="WGP136" s="129"/>
      <c r="WGQ136" s="129"/>
      <c r="WGR136" s="129"/>
      <c r="WGS136" s="129"/>
      <c r="WGT136" s="129"/>
      <c r="WGU136" s="129"/>
      <c r="WGV136" s="129"/>
      <c r="WGW136" s="129"/>
      <c r="WGX136" s="129"/>
      <c r="WGY136" s="129"/>
      <c r="WGZ136" s="129"/>
      <c r="WHA136" s="129"/>
      <c r="WHB136" s="129"/>
      <c r="WHC136" s="129"/>
      <c r="WHD136" s="129"/>
      <c r="WHE136" s="129"/>
      <c r="WHF136" s="129"/>
      <c r="WHG136" s="129"/>
      <c r="WHH136" s="129"/>
      <c r="WHI136" s="129"/>
      <c r="WHJ136" s="129"/>
      <c r="WHK136" s="129"/>
      <c r="WHL136" s="129"/>
      <c r="WHM136" s="129"/>
      <c r="WHN136" s="129"/>
      <c r="WHO136" s="129"/>
      <c r="WHP136" s="129"/>
      <c r="WHQ136" s="129"/>
      <c r="WHR136" s="129"/>
      <c r="WHS136" s="129"/>
      <c r="WHT136" s="129"/>
      <c r="WHU136" s="129"/>
      <c r="WHV136" s="129"/>
      <c r="WHW136" s="129"/>
      <c r="WHX136" s="129"/>
      <c r="WHY136" s="129"/>
      <c r="WHZ136" s="129"/>
      <c r="WIA136" s="129"/>
      <c r="WIB136" s="129"/>
      <c r="WIC136" s="129"/>
      <c r="WID136" s="129"/>
      <c r="WIE136" s="129"/>
      <c r="WIF136" s="129"/>
      <c r="WIG136" s="129"/>
      <c r="WIH136" s="129"/>
      <c r="WII136" s="129"/>
      <c r="WIJ136" s="129"/>
      <c r="WIK136" s="129"/>
      <c r="WIL136" s="129"/>
      <c r="WIM136" s="129"/>
      <c r="WIN136" s="129"/>
      <c r="WIO136" s="129"/>
      <c r="WIP136" s="129"/>
      <c r="WIQ136" s="129"/>
      <c r="WIR136" s="129"/>
      <c r="WIS136" s="129"/>
      <c r="WIT136" s="129"/>
      <c r="WIU136" s="129"/>
      <c r="WIV136" s="129"/>
      <c r="WIW136" s="129"/>
      <c r="WIX136" s="129"/>
      <c r="WIY136" s="129"/>
      <c r="WIZ136" s="129"/>
      <c r="WJA136" s="129"/>
      <c r="WJB136" s="129"/>
      <c r="WJC136" s="129"/>
      <c r="WJD136" s="129"/>
      <c r="WJE136" s="129"/>
      <c r="WJF136" s="129"/>
      <c r="WJG136" s="129"/>
      <c r="WJH136" s="129"/>
      <c r="WJI136" s="129"/>
      <c r="WJJ136" s="129"/>
      <c r="WJK136" s="129"/>
      <c r="WJL136" s="129"/>
      <c r="WJM136" s="129"/>
      <c r="WJN136" s="129"/>
      <c r="WJO136" s="129"/>
      <c r="WJP136" s="129"/>
      <c r="WJQ136" s="129"/>
      <c r="WJR136" s="129"/>
      <c r="WJS136" s="129"/>
      <c r="WJT136" s="129"/>
      <c r="WJU136" s="129"/>
      <c r="WJV136" s="129"/>
      <c r="WJW136" s="129"/>
      <c r="WJX136" s="129"/>
      <c r="WJY136" s="129"/>
      <c r="WJZ136" s="129"/>
      <c r="WKA136" s="129"/>
      <c r="WKB136" s="129"/>
      <c r="WKC136" s="129"/>
      <c r="WKD136" s="129"/>
      <c r="WKE136" s="129"/>
      <c r="WKF136" s="129"/>
      <c r="WKG136" s="129"/>
      <c r="WKH136" s="129"/>
      <c r="WKI136" s="129"/>
      <c r="WKJ136" s="129"/>
      <c r="WKK136" s="129"/>
      <c r="WKL136" s="129"/>
      <c r="WKM136" s="129"/>
      <c r="WKN136" s="129"/>
      <c r="WKO136" s="129"/>
      <c r="WKP136" s="129"/>
      <c r="WKQ136" s="129"/>
      <c r="WKR136" s="129"/>
      <c r="WKS136" s="129"/>
      <c r="WKT136" s="129"/>
      <c r="WKU136" s="129"/>
      <c r="WKV136" s="129"/>
      <c r="WKW136" s="129"/>
      <c r="WKX136" s="129"/>
      <c r="WKY136" s="129"/>
      <c r="WKZ136" s="129"/>
      <c r="WLA136" s="129"/>
      <c r="WLB136" s="129"/>
      <c r="WLC136" s="129"/>
      <c r="WLD136" s="129"/>
      <c r="WLE136" s="129"/>
      <c r="WLF136" s="129"/>
      <c r="WLG136" s="129"/>
      <c r="WLH136" s="129"/>
      <c r="WLI136" s="129"/>
      <c r="WLJ136" s="129"/>
      <c r="WLK136" s="129"/>
      <c r="WLL136" s="129"/>
      <c r="WLM136" s="129"/>
      <c r="WLN136" s="129"/>
      <c r="WLO136" s="129"/>
      <c r="WLP136" s="129"/>
      <c r="WLQ136" s="129"/>
      <c r="WLR136" s="129"/>
      <c r="WLS136" s="129"/>
      <c r="WLT136" s="129"/>
      <c r="WLU136" s="129"/>
      <c r="WLV136" s="129"/>
      <c r="WLW136" s="129"/>
      <c r="WLX136" s="129"/>
      <c r="WLY136" s="129"/>
      <c r="WLZ136" s="129"/>
      <c r="WMA136" s="129"/>
      <c r="WMB136" s="129"/>
      <c r="WMC136" s="129"/>
      <c r="WMD136" s="129"/>
      <c r="WME136" s="129"/>
      <c r="WMF136" s="129"/>
      <c r="WMG136" s="129"/>
      <c r="WMH136" s="129"/>
      <c r="WMI136" s="129"/>
      <c r="WMJ136" s="129"/>
      <c r="WMK136" s="129"/>
      <c r="WML136" s="129"/>
      <c r="WMM136" s="129"/>
      <c r="WMN136" s="129"/>
      <c r="WMO136" s="129"/>
      <c r="WMP136" s="129"/>
      <c r="WMQ136" s="129"/>
      <c r="WMR136" s="129"/>
      <c r="WMS136" s="129"/>
      <c r="WMT136" s="129"/>
      <c r="WMU136" s="129"/>
      <c r="WMV136" s="129"/>
      <c r="WMW136" s="129"/>
      <c r="WMX136" s="129"/>
      <c r="WMY136" s="129"/>
      <c r="WMZ136" s="129"/>
      <c r="WNA136" s="129"/>
      <c r="WNB136" s="129"/>
      <c r="WNC136" s="129"/>
      <c r="WND136" s="129"/>
      <c r="WNE136" s="129"/>
      <c r="WNF136" s="129"/>
      <c r="WNG136" s="129"/>
      <c r="WNH136" s="129"/>
      <c r="WNI136" s="129"/>
      <c r="WNJ136" s="129"/>
      <c r="WNK136" s="129"/>
      <c r="WNL136" s="129"/>
      <c r="WNM136" s="129"/>
      <c r="WNN136" s="129"/>
      <c r="WNO136" s="129"/>
      <c r="WNP136" s="129"/>
      <c r="WNQ136" s="129"/>
      <c r="WNR136" s="129"/>
      <c r="WNS136" s="129"/>
      <c r="WNT136" s="129"/>
      <c r="WNU136" s="129"/>
      <c r="WNV136" s="129"/>
      <c r="WNW136" s="129"/>
      <c r="WNX136" s="129"/>
      <c r="WNY136" s="129"/>
      <c r="WNZ136" s="129"/>
      <c r="WOA136" s="129"/>
      <c r="WOB136" s="129"/>
      <c r="WOC136" s="129"/>
      <c r="WOD136" s="129"/>
      <c r="WOE136" s="129"/>
      <c r="WOF136" s="129"/>
      <c r="WOG136" s="129"/>
      <c r="WOH136" s="129"/>
      <c r="WOI136" s="129"/>
      <c r="WOJ136" s="129"/>
      <c r="WOK136" s="129"/>
      <c r="WOL136" s="129"/>
      <c r="WOM136" s="129"/>
      <c r="WON136" s="129"/>
      <c r="WOO136" s="129"/>
      <c r="WOP136" s="129"/>
      <c r="WOQ136" s="129"/>
      <c r="WOR136" s="129"/>
      <c r="WOS136" s="129"/>
      <c r="WOT136" s="129"/>
      <c r="WOU136" s="129"/>
      <c r="WOV136" s="129"/>
      <c r="WOW136" s="129"/>
      <c r="WOX136" s="129"/>
      <c r="WOY136" s="129"/>
      <c r="WOZ136" s="129"/>
      <c r="WPA136" s="129"/>
      <c r="WPB136" s="129"/>
      <c r="WPC136" s="129"/>
      <c r="WPD136" s="129"/>
      <c r="WPE136" s="129"/>
      <c r="WPF136" s="129"/>
      <c r="WPG136" s="129"/>
      <c r="WPH136" s="129"/>
      <c r="WPI136" s="129"/>
      <c r="WPJ136" s="129"/>
      <c r="WPK136" s="129"/>
      <c r="WPL136" s="129"/>
      <c r="WPM136" s="129"/>
      <c r="WPN136" s="129"/>
      <c r="WPO136" s="129"/>
      <c r="WPP136" s="129"/>
      <c r="WPQ136" s="129"/>
      <c r="WPR136" s="129"/>
      <c r="WPS136" s="129"/>
      <c r="WPT136" s="129"/>
      <c r="WPU136" s="129"/>
      <c r="WPV136" s="129"/>
      <c r="WPW136" s="129"/>
      <c r="WPX136" s="129"/>
      <c r="WPY136" s="129"/>
      <c r="WPZ136" s="129"/>
      <c r="WQA136" s="129"/>
      <c r="WQB136" s="129"/>
      <c r="WQC136" s="129"/>
      <c r="WQD136" s="129"/>
      <c r="WQE136" s="129"/>
      <c r="WQF136" s="129"/>
      <c r="WQG136" s="129"/>
      <c r="WQH136" s="129"/>
      <c r="WQI136" s="129"/>
      <c r="WQJ136" s="129"/>
      <c r="WQK136" s="129"/>
      <c r="WQL136" s="129"/>
      <c r="WQM136" s="129"/>
      <c r="WQN136" s="129"/>
      <c r="WQO136" s="129"/>
      <c r="WQP136" s="129"/>
      <c r="WQQ136" s="129"/>
      <c r="WQR136" s="129"/>
      <c r="WQS136" s="129"/>
      <c r="WQT136" s="129"/>
      <c r="WQU136" s="129"/>
      <c r="WQV136" s="129"/>
      <c r="WQW136" s="129"/>
      <c r="WQX136" s="129"/>
      <c r="WQY136" s="129"/>
      <c r="WQZ136" s="129"/>
      <c r="WRA136" s="129"/>
      <c r="WRB136" s="129"/>
      <c r="WRC136" s="129"/>
      <c r="WRD136" s="129"/>
      <c r="WRE136" s="129"/>
      <c r="WRF136" s="129"/>
      <c r="WRG136" s="129"/>
      <c r="WRH136" s="129"/>
      <c r="WRI136" s="129"/>
      <c r="WRJ136" s="129"/>
      <c r="WRK136" s="129"/>
      <c r="WRL136" s="129"/>
      <c r="WRM136" s="129"/>
      <c r="WRN136" s="129"/>
      <c r="WRO136" s="129"/>
      <c r="WRP136" s="129"/>
      <c r="WRQ136" s="129"/>
      <c r="WRR136" s="129"/>
      <c r="WRS136" s="129"/>
      <c r="WRT136" s="129"/>
      <c r="WRU136" s="129"/>
      <c r="WRV136" s="129"/>
      <c r="WRW136" s="129"/>
      <c r="WRX136" s="129"/>
      <c r="WRY136" s="129"/>
      <c r="WRZ136" s="129"/>
      <c r="WSA136" s="129"/>
      <c r="WSB136" s="129"/>
      <c r="WSC136" s="129"/>
      <c r="WSD136" s="129"/>
      <c r="WSE136" s="129"/>
      <c r="WSF136" s="129"/>
      <c r="WSG136" s="129"/>
      <c r="WSH136" s="129"/>
      <c r="WSI136" s="129"/>
      <c r="WSJ136" s="129"/>
      <c r="WSK136" s="129"/>
      <c r="WSL136" s="129"/>
      <c r="WSM136" s="129"/>
      <c r="WSN136" s="129"/>
      <c r="WSO136" s="129"/>
      <c r="WSP136" s="129"/>
      <c r="WSQ136" s="129"/>
      <c r="WSR136" s="129"/>
      <c r="WSS136" s="129"/>
      <c r="WST136" s="129"/>
      <c r="WSU136" s="129"/>
      <c r="WSV136" s="129"/>
      <c r="WSW136" s="129"/>
      <c r="WSX136" s="129"/>
      <c r="WSY136" s="129"/>
      <c r="WSZ136" s="129"/>
      <c r="WTA136" s="129"/>
      <c r="WTB136" s="129"/>
      <c r="WTC136" s="129"/>
      <c r="WTD136" s="129"/>
      <c r="WTE136" s="129"/>
      <c r="WTF136" s="129"/>
      <c r="WTG136" s="129"/>
      <c r="WTH136" s="129"/>
      <c r="WTI136" s="129"/>
      <c r="WTJ136" s="129"/>
      <c r="WTK136" s="129"/>
      <c r="WTL136" s="129"/>
      <c r="WTM136" s="129"/>
      <c r="WTN136" s="129"/>
      <c r="WTO136" s="129"/>
      <c r="WTP136" s="129"/>
      <c r="WTQ136" s="129"/>
      <c r="WTR136" s="129"/>
      <c r="WTS136" s="129"/>
      <c r="WTT136" s="129"/>
      <c r="WTU136" s="129"/>
      <c r="WTV136" s="129"/>
      <c r="WTW136" s="129"/>
      <c r="WTX136" s="129"/>
      <c r="WTY136" s="129"/>
      <c r="WTZ136" s="129"/>
      <c r="WUA136" s="129"/>
      <c r="WUB136" s="129"/>
      <c r="WUC136" s="129"/>
      <c r="WUD136" s="129"/>
      <c r="WUE136" s="129"/>
      <c r="WUF136" s="129"/>
      <c r="WUG136" s="129"/>
      <c r="WUH136" s="129"/>
      <c r="WUI136" s="129"/>
      <c r="WUJ136" s="129"/>
      <c r="WUK136" s="129"/>
      <c r="WUL136" s="129"/>
      <c r="WUM136" s="129"/>
      <c r="WUN136" s="129"/>
      <c r="WUO136" s="129"/>
      <c r="WUP136" s="129"/>
      <c r="WUQ136" s="129"/>
      <c r="WUR136" s="129"/>
      <c r="WUS136" s="129"/>
      <c r="WUT136" s="129"/>
      <c r="WUU136" s="129"/>
      <c r="WUV136" s="129"/>
      <c r="WUW136" s="129"/>
      <c r="WUX136" s="129"/>
      <c r="WUY136" s="129"/>
      <c r="WUZ136" s="129"/>
      <c r="WVA136" s="129"/>
      <c r="WVB136" s="129"/>
      <c r="WVC136" s="129"/>
      <c r="WVD136" s="129"/>
      <c r="WVE136" s="129"/>
      <c r="WVF136" s="129"/>
      <c r="WVG136" s="129"/>
      <c r="WVH136" s="129"/>
      <c r="WVI136" s="129"/>
      <c r="WVJ136" s="129"/>
      <c r="WVK136" s="129"/>
      <c r="WVL136" s="129"/>
      <c r="WVM136" s="129"/>
      <c r="WVN136" s="129"/>
      <c r="WVO136" s="129"/>
      <c r="WVP136" s="129"/>
      <c r="WVQ136" s="129"/>
      <c r="WVR136" s="129"/>
      <c r="WVS136" s="129"/>
      <c r="WVT136" s="129"/>
      <c r="WVU136" s="129"/>
      <c r="WVV136" s="129"/>
      <c r="WVW136" s="129"/>
      <c r="WVX136" s="129"/>
      <c r="WVY136" s="129"/>
      <c r="WVZ136" s="129"/>
      <c r="WWA136" s="129"/>
      <c r="WWB136" s="129"/>
      <c r="WWC136" s="129"/>
      <c r="WWD136" s="129"/>
      <c r="WWE136" s="129"/>
      <c r="WWF136" s="129"/>
      <c r="WWG136" s="129"/>
      <c r="WWH136" s="129"/>
      <c r="WWI136" s="129"/>
      <c r="WWJ136" s="129"/>
      <c r="WWK136" s="129"/>
      <c r="WWL136" s="129"/>
      <c r="WWM136" s="129"/>
      <c r="WWN136" s="129"/>
      <c r="WWO136" s="129"/>
      <c r="WWP136" s="129"/>
      <c r="WWQ136" s="129"/>
      <c r="WWR136" s="129"/>
      <c r="WWS136" s="129"/>
      <c r="WWT136" s="129"/>
      <c r="WWU136" s="129"/>
      <c r="WWV136" s="129"/>
      <c r="WWW136" s="129"/>
      <c r="WWX136" s="129"/>
      <c r="WWY136" s="129"/>
      <c r="WWZ136" s="129"/>
      <c r="WXA136" s="129"/>
      <c r="WXB136" s="129"/>
      <c r="WXC136" s="129"/>
      <c r="WXD136" s="129"/>
      <c r="WXE136" s="129"/>
      <c r="WXF136" s="129"/>
      <c r="WXG136" s="129"/>
      <c r="WXH136" s="129"/>
      <c r="WXI136" s="129"/>
      <c r="WXJ136" s="129"/>
      <c r="WXK136" s="129"/>
      <c r="WXL136" s="129"/>
      <c r="WXM136" s="129"/>
      <c r="WXN136" s="129"/>
      <c r="WXO136" s="129"/>
      <c r="WXP136" s="129"/>
      <c r="WXQ136" s="129"/>
      <c r="WXR136" s="129"/>
      <c r="WXS136" s="129"/>
      <c r="WXT136" s="129"/>
      <c r="WXU136" s="129"/>
      <c r="WXV136" s="129"/>
      <c r="WXW136" s="129"/>
      <c r="WXX136" s="129"/>
      <c r="WXY136" s="129"/>
      <c r="WXZ136" s="129"/>
      <c r="WYA136" s="129"/>
      <c r="WYB136" s="129"/>
      <c r="WYC136" s="129"/>
      <c r="WYD136" s="129"/>
      <c r="WYE136" s="129"/>
      <c r="WYF136" s="129"/>
      <c r="WYG136" s="129"/>
      <c r="WYH136" s="129"/>
      <c r="WYI136" s="129"/>
      <c r="WYJ136" s="129"/>
      <c r="WYK136" s="129"/>
      <c r="WYL136" s="129"/>
      <c r="WYM136" s="129"/>
      <c r="WYN136" s="129"/>
      <c r="WYO136" s="129"/>
      <c r="WYP136" s="129"/>
      <c r="WYQ136" s="129"/>
      <c r="WYR136" s="129"/>
      <c r="WYS136" s="129"/>
      <c r="WYT136" s="129"/>
      <c r="WYU136" s="129"/>
      <c r="WYV136" s="129"/>
      <c r="WYW136" s="129"/>
      <c r="WYX136" s="129"/>
      <c r="WYY136" s="129"/>
      <c r="WYZ136" s="129"/>
      <c r="WZA136" s="129"/>
      <c r="WZB136" s="129"/>
      <c r="WZC136" s="129"/>
      <c r="WZD136" s="129"/>
      <c r="WZE136" s="129"/>
      <c r="WZF136" s="129"/>
      <c r="WZG136" s="129"/>
      <c r="WZH136" s="129"/>
      <c r="WZI136" s="129"/>
      <c r="WZJ136" s="129"/>
      <c r="WZK136" s="129"/>
      <c r="WZL136" s="129"/>
      <c r="WZM136" s="129"/>
      <c r="WZN136" s="129"/>
      <c r="WZO136" s="129"/>
      <c r="WZP136" s="129"/>
      <c r="WZQ136" s="129"/>
      <c r="WZR136" s="129"/>
      <c r="WZS136" s="129"/>
      <c r="WZT136" s="129"/>
      <c r="WZU136" s="129"/>
      <c r="WZV136" s="129"/>
      <c r="WZW136" s="129"/>
      <c r="WZX136" s="129"/>
      <c r="WZY136" s="129"/>
      <c r="WZZ136" s="129"/>
      <c r="XAA136" s="129"/>
      <c r="XAB136" s="129"/>
      <c r="XAC136" s="129"/>
      <c r="XAD136" s="129"/>
      <c r="XAE136" s="129"/>
      <c r="XAF136" s="129"/>
      <c r="XAG136" s="129"/>
      <c r="XAH136" s="129"/>
      <c r="XAI136" s="129"/>
      <c r="XAJ136" s="129"/>
      <c r="XAK136" s="129"/>
      <c r="XAL136" s="129"/>
      <c r="XAM136" s="129"/>
      <c r="XAN136" s="129"/>
      <c r="XAO136" s="129"/>
      <c r="XAP136" s="129"/>
      <c r="XAQ136" s="129"/>
      <c r="XAR136" s="129"/>
      <c r="XAS136" s="129"/>
      <c r="XAT136" s="129"/>
      <c r="XAU136" s="129"/>
      <c r="XAV136" s="129"/>
      <c r="XAW136" s="129"/>
      <c r="XAX136" s="129"/>
      <c r="XAY136" s="129"/>
      <c r="XAZ136" s="129"/>
      <c r="XBA136" s="129"/>
      <c r="XBB136" s="129"/>
      <c r="XBC136" s="129"/>
      <c r="XBD136" s="129"/>
      <c r="XBE136" s="129"/>
      <c r="XBF136" s="129"/>
      <c r="XBG136" s="129"/>
      <c r="XBH136" s="129"/>
      <c r="XBI136" s="129"/>
      <c r="XBJ136" s="129"/>
      <c r="XBK136" s="129"/>
      <c r="XBL136" s="129"/>
      <c r="XBM136" s="129"/>
      <c r="XBN136" s="129"/>
      <c r="XBO136" s="129"/>
      <c r="XBP136" s="129"/>
      <c r="XBQ136" s="129"/>
      <c r="XBR136" s="129"/>
      <c r="XBS136" s="129"/>
      <c r="XBT136" s="129"/>
      <c r="XBU136" s="129"/>
      <c r="XBV136" s="129"/>
      <c r="XBW136" s="129"/>
      <c r="XBX136" s="129"/>
      <c r="XBY136" s="129"/>
      <c r="XBZ136" s="129"/>
      <c r="XCA136" s="129"/>
      <c r="XCB136" s="129"/>
      <c r="XCC136" s="129"/>
      <c r="XCD136" s="129"/>
      <c r="XCE136" s="129"/>
      <c r="XCF136" s="129"/>
      <c r="XCG136" s="129"/>
      <c r="XCH136" s="129"/>
      <c r="XCI136" s="129"/>
      <c r="XCJ136" s="129"/>
      <c r="XCK136" s="129"/>
      <c r="XCL136" s="129"/>
      <c r="XCM136" s="129"/>
      <c r="XCN136" s="129"/>
      <c r="XCO136" s="129"/>
      <c r="XCP136" s="129"/>
      <c r="XCQ136" s="129"/>
      <c r="XCR136" s="129"/>
      <c r="XCS136" s="129"/>
      <c r="XCT136" s="129"/>
      <c r="XCU136" s="129"/>
      <c r="XCV136" s="129"/>
      <c r="XCW136" s="129"/>
      <c r="XCX136" s="129"/>
      <c r="XCY136" s="129"/>
      <c r="XCZ136" s="129"/>
      <c r="XDA136" s="129"/>
      <c r="XDB136" s="129"/>
      <c r="XDC136" s="129"/>
      <c r="XDD136" s="129"/>
      <c r="XDE136" s="129"/>
      <c r="XDF136" s="129"/>
      <c r="XDG136" s="129"/>
      <c r="XDH136" s="129"/>
      <c r="XDI136" s="129"/>
      <c r="XDJ136" s="129"/>
      <c r="XDK136" s="129"/>
      <c r="XDL136" s="129"/>
      <c r="XDM136" s="129"/>
      <c r="XDN136" s="129"/>
      <c r="XDO136" s="129"/>
      <c r="XDP136" s="129"/>
      <c r="XDQ136" s="129"/>
      <c r="XDR136" s="129"/>
      <c r="XDS136" s="129"/>
      <c r="XDT136" s="129"/>
      <c r="XDU136" s="129"/>
      <c r="XDV136" s="129"/>
      <c r="XDW136" s="129"/>
      <c r="XDX136" s="129"/>
      <c r="XDY136" s="129"/>
      <c r="XDZ136" s="129"/>
      <c r="XEA136" s="129"/>
      <c r="XEB136" s="129"/>
      <c r="XEC136" s="129"/>
      <c r="XED136" s="129"/>
      <c r="XEE136" s="129"/>
      <c r="XEF136" s="129"/>
      <c r="XEG136" s="129"/>
      <c r="XEH136" s="129"/>
      <c r="XEI136" s="129"/>
      <c r="XEJ136" s="129"/>
      <c r="XEK136" s="129"/>
      <c r="XEL136" s="129"/>
      <c r="XEM136" s="129"/>
      <c r="XEN136" s="129"/>
      <c r="XEO136" s="129"/>
      <c r="XEP136" s="129"/>
      <c r="XEQ136" s="129"/>
      <c r="XER136" s="129"/>
      <c r="XES136" s="129"/>
      <c r="XET136" s="129"/>
      <c r="XEU136" s="129"/>
      <c r="XEV136" s="129"/>
      <c r="XEW136" s="129"/>
      <c r="XEX136" s="129"/>
      <c r="XEY136" s="129"/>
      <c r="XEZ136" s="129"/>
      <c r="XFA136" s="129"/>
      <c r="XFB136" s="129"/>
      <c r="XFC136" s="129"/>
      <c r="XFD136" s="129"/>
    </row>
    <row r="137">
      <c r="A137" s="77">
        <v>136</v>
      </c>
      <c r="B137" s="80" t="s">
        <v>1115</v>
      </c>
      <c r="C137" s="77" t="str">
        <f>VLOOKUP(B137,'Cấp phát TN'!C1:G1048574,2,FALSE)</f>
        <v>GPCNTT</v>
      </c>
      <c r="D137" s="107" t="str">
        <f>VLOOKUP(B137,'Cấp phát TN'!C1:G1048574,3,FALSE)</f>
        <v>anhtt229</v>
      </c>
      <c r="E137" s="108" t="str">
        <f>VLOOKUP(B137,'Cấp phát TN'!C1:G1048574,4,FALSE)</f>
        <v>vinhtq18</v>
      </c>
      <c r="F137" s="80" t="str">
        <f>VLOOKUP(B137,'Cấp phát TN'!C1:G1048574,5,FALSE)</f>
        <v>SR_VN_20240131_1003698</v>
      </c>
      <c r="G137" s="80" t="s">
        <v>883</v>
      </c>
      <c r="H137" s="80">
        <v>1</v>
      </c>
      <c r="I137" s="80">
        <v>32</v>
      </c>
      <c r="J137" s="80">
        <v>93</v>
      </c>
      <c r="K137" s="80">
        <v>16</v>
      </c>
      <c r="L137" s="80">
        <v>1060</v>
      </c>
      <c r="M137" s="80">
        <v>1000</v>
      </c>
      <c r="N137" s="80"/>
      <c r="O137" s="80"/>
      <c r="P137" s="80"/>
      <c r="Q137" s="124"/>
      <c r="R137" s="80"/>
      <c r="S137" s="124" t="s">
        <v>1643</v>
      </c>
      <c r="T137" s="145" t="s">
        <v>1837</v>
      </c>
      <c r="U137" s="129" t="s">
        <v>1830</v>
      </c>
      <c r="V137" s="129"/>
      <c r="W137" s="129"/>
      <c r="X137" s="129"/>
      <c r="Y137" s="129"/>
      <c r="Z137" s="129"/>
      <c r="AA137" s="129"/>
      <c r="AB137" s="129"/>
      <c r="AC137" s="129"/>
      <c r="AD137" s="129"/>
      <c r="AE137" s="129"/>
      <c r="AF137" s="129"/>
      <c r="AG137" s="129"/>
      <c r="AH137" s="129"/>
      <c r="AI137" s="129"/>
      <c r="AJ137" s="129"/>
      <c r="AK137" s="129"/>
      <c r="AL137" s="129"/>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29"/>
      <c r="BQ137" s="129"/>
      <c r="BR137" s="129"/>
      <c r="BS137" s="129"/>
      <c r="BT137" s="129"/>
      <c r="BU137" s="129"/>
      <c r="BV137" s="129"/>
      <c r="BW137" s="129"/>
      <c r="BX137" s="129"/>
      <c r="BY137" s="129"/>
      <c r="BZ137" s="129"/>
      <c r="CA137" s="129"/>
      <c r="CB137" s="129"/>
      <c r="CC137" s="129"/>
      <c r="CD137" s="129"/>
      <c r="CE137" s="129"/>
      <c r="CF137" s="129"/>
      <c r="CG137" s="129"/>
      <c r="CH137" s="129"/>
      <c r="CI137" s="129"/>
      <c r="CJ137" s="129"/>
      <c r="CK137" s="129"/>
      <c r="CL137" s="129"/>
      <c r="CM137" s="129"/>
      <c r="CN137" s="129"/>
      <c r="CO137" s="129"/>
      <c r="CP137" s="129"/>
      <c r="CQ137" s="129"/>
      <c r="CR137" s="129"/>
      <c r="CS137" s="129"/>
      <c r="CT137" s="129"/>
      <c r="CU137" s="129"/>
      <c r="CV137" s="129"/>
      <c r="CW137" s="129"/>
      <c r="CX137" s="129"/>
      <c r="CY137" s="129"/>
      <c r="CZ137" s="129"/>
      <c r="DA137" s="129"/>
      <c r="DB137" s="129"/>
      <c r="DC137" s="129"/>
      <c r="DD137" s="129"/>
      <c r="DE137" s="129"/>
      <c r="DF137" s="129"/>
      <c r="DG137" s="129"/>
      <c r="DH137" s="129"/>
      <c r="DI137" s="129"/>
      <c r="DJ137" s="129"/>
      <c r="DK137" s="129"/>
      <c r="DL137" s="129"/>
      <c r="DM137" s="129"/>
      <c r="DN137" s="129"/>
      <c r="DO137" s="129"/>
      <c r="DP137" s="129"/>
      <c r="DQ137" s="129"/>
      <c r="DR137" s="129"/>
      <c r="DS137" s="129"/>
      <c r="DT137" s="129"/>
      <c r="DU137" s="129"/>
      <c r="DV137" s="129"/>
      <c r="DW137" s="129"/>
      <c r="DX137" s="129"/>
      <c r="DY137" s="129"/>
      <c r="DZ137" s="129"/>
      <c r="EA137" s="129"/>
      <c r="EB137" s="129"/>
      <c r="EC137" s="129"/>
      <c r="ED137" s="129"/>
      <c r="EE137" s="129"/>
      <c r="EF137" s="129"/>
      <c r="EG137" s="129"/>
      <c r="EH137" s="129"/>
      <c r="EI137" s="129"/>
      <c r="EJ137" s="129"/>
      <c r="EK137" s="129"/>
      <c r="EL137" s="129"/>
      <c r="EM137" s="129"/>
      <c r="EN137" s="129"/>
      <c r="EO137" s="129"/>
      <c r="EP137" s="129"/>
      <c r="EQ137" s="129"/>
      <c r="ER137" s="129"/>
      <c r="ES137" s="129"/>
      <c r="ET137" s="129"/>
      <c r="EU137" s="129"/>
      <c r="EV137" s="129"/>
      <c r="EW137" s="129"/>
      <c r="EX137" s="129"/>
      <c r="EY137" s="129"/>
      <c r="EZ137" s="129"/>
      <c r="FA137" s="129"/>
      <c r="FB137" s="129"/>
      <c r="FC137" s="129"/>
      <c r="FD137" s="129"/>
      <c r="FE137" s="129"/>
      <c r="FF137" s="129"/>
      <c r="FG137" s="129"/>
      <c r="FH137" s="129"/>
      <c r="FI137" s="129"/>
      <c r="FJ137" s="129"/>
      <c r="FK137" s="129"/>
      <c r="FL137" s="129"/>
      <c r="FM137" s="129"/>
      <c r="FN137" s="129"/>
      <c r="FO137" s="129"/>
      <c r="FP137" s="129"/>
      <c r="FQ137" s="129"/>
      <c r="FR137" s="129"/>
      <c r="FS137" s="129"/>
      <c r="FT137" s="129"/>
      <c r="FU137" s="129"/>
      <c r="FV137" s="129"/>
      <c r="FW137" s="129"/>
      <c r="FX137" s="129"/>
      <c r="FY137" s="129"/>
      <c r="FZ137" s="129"/>
      <c r="GA137" s="129"/>
      <c r="GB137" s="129"/>
      <c r="GC137" s="129"/>
      <c r="GD137" s="129"/>
      <c r="GE137" s="129"/>
      <c r="GF137" s="129"/>
      <c r="GG137" s="129"/>
      <c r="GH137" s="129"/>
      <c r="GI137" s="129"/>
      <c r="GJ137" s="129"/>
      <c r="GK137" s="129"/>
      <c r="GL137" s="129"/>
      <c r="GM137" s="129"/>
      <c r="GN137" s="129"/>
      <c r="GO137" s="129"/>
      <c r="GP137" s="129"/>
      <c r="GQ137" s="129"/>
      <c r="GR137" s="129"/>
      <c r="GS137" s="129"/>
      <c r="GT137" s="129"/>
      <c r="GU137" s="129"/>
      <c r="GV137" s="129"/>
      <c r="GW137" s="129"/>
      <c r="GX137" s="129"/>
      <c r="GY137" s="129"/>
      <c r="GZ137" s="129"/>
      <c r="HA137" s="129"/>
      <c r="HB137" s="129"/>
      <c r="HC137" s="129"/>
      <c r="HD137" s="129"/>
      <c r="HE137" s="129"/>
      <c r="HF137" s="129"/>
      <c r="HG137" s="129"/>
      <c r="HH137" s="129"/>
      <c r="HI137" s="129"/>
      <c r="HJ137" s="129"/>
      <c r="HK137" s="129"/>
      <c r="HL137" s="129"/>
      <c r="HM137" s="129"/>
      <c r="HN137" s="129"/>
      <c r="HO137" s="129"/>
      <c r="HP137" s="129"/>
      <c r="HQ137" s="129"/>
      <c r="HR137" s="129"/>
      <c r="HS137" s="129"/>
      <c r="HT137" s="129"/>
      <c r="HU137" s="129"/>
      <c r="HV137" s="129"/>
      <c r="HW137" s="129"/>
      <c r="HX137" s="129"/>
      <c r="HY137" s="129"/>
      <c r="HZ137" s="129"/>
      <c r="IA137" s="129"/>
      <c r="IB137" s="129"/>
      <c r="IC137" s="129"/>
      <c r="ID137" s="129"/>
      <c r="IE137" s="129"/>
      <c r="IF137" s="129"/>
      <c r="IG137" s="129"/>
      <c r="IH137" s="129"/>
      <c r="II137" s="129"/>
      <c r="IJ137" s="129"/>
      <c r="IK137" s="129"/>
      <c r="IL137" s="129"/>
      <c r="IM137" s="129"/>
      <c r="IN137" s="129"/>
      <c r="IO137" s="129"/>
      <c r="IP137" s="129"/>
      <c r="IQ137" s="129"/>
      <c r="IR137" s="129"/>
      <c r="IS137" s="129"/>
      <c r="IT137" s="129"/>
      <c r="IU137" s="129"/>
      <c r="IV137" s="129"/>
      <c r="IW137" s="129"/>
      <c r="IX137" s="129"/>
      <c r="IY137" s="129"/>
      <c r="IZ137" s="129"/>
      <c r="JA137" s="129"/>
      <c r="JB137" s="129"/>
      <c r="JC137" s="129"/>
      <c r="JD137" s="129"/>
      <c r="JE137" s="129"/>
      <c r="JF137" s="129"/>
      <c r="JG137" s="129"/>
      <c r="JH137" s="129"/>
      <c r="JI137" s="129"/>
      <c r="JJ137" s="129"/>
      <c r="JK137" s="129"/>
      <c r="JL137" s="129"/>
      <c r="JM137" s="129"/>
      <c r="JN137" s="129"/>
      <c r="JO137" s="129"/>
      <c r="JP137" s="129"/>
      <c r="JQ137" s="129"/>
      <c r="JR137" s="129"/>
      <c r="JS137" s="129"/>
      <c r="JT137" s="129"/>
      <c r="JU137" s="129"/>
      <c r="JV137" s="129"/>
      <c r="JW137" s="129"/>
      <c r="JX137" s="129"/>
      <c r="JY137" s="129"/>
      <c r="JZ137" s="129"/>
      <c r="KA137" s="129"/>
      <c r="KB137" s="129"/>
      <c r="KC137" s="129"/>
      <c r="KD137" s="129"/>
      <c r="KE137" s="129"/>
      <c r="KF137" s="129"/>
      <c r="KG137" s="129"/>
      <c r="KH137" s="129"/>
      <c r="KI137" s="129"/>
      <c r="KJ137" s="129"/>
      <c r="KK137" s="129"/>
      <c r="KL137" s="129"/>
      <c r="KM137" s="129"/>
      <c r="KN137" s="129"/>
      <c r="KO137" s="129"/>
      <c r="KP137" s="129"/>
      <c r="KQ137" s="129"/>
      <c r="KR137" s="129"/>
      <c r="KS137" s="129"/>
      <c r="KT137" s="129"/>
      <c r="KU137" s="129"/>
      <c r="KV137" s="129"/>
      <c r="KW137" s="129"/>
      <c r="KX137" s="129"/>
      <c r="KY137" s="129"/>
      <c r="KZ137" s="129"/>
      <c r="LA137" s="129"/>
      <c r="LB137" s="129"/>
      <c r="LC137" s="129"/>
      <c r="LD137" s="129"/>
      <c r="LE137" s="129"/>
      <c r="LF137" s="129"/>
      <c r="LG137" s="129"/>
      <c r="LH137" s="129"/>
      <c r="LI137" s="129"/>
      <c r="LJ137" s="129"/>
      <c r="LK137" s="129"/>
      <c r="LL137" s="129"/>
      <c r="LM137" s="129"/>
      <c r="LN137" s="129"/>
      <c r="LO137" s="129"/>
      <c r="LP137" s="129"/>
      <c r="LQ137" s="129"/>
      <c r="LR137" s="129"/>
      <c r="LS137" s="129"/>
      <c r="LT137" s="129"/>
      <c r="LU137" s="129"/>
      <c r="LV137" s="129"/>
      <c r="LW137" s="129"/>
      <c r="LX137" s="129"/>
      <c r="LY137" s="129"/>
      <c r="LZ137" s="129"/>
      <c r="MA137" s="129"/>
      <c r="MB137" s="129"/>
      <c r="MC137" s="129"/>
      <c r="MD137" s="129"/>
      <c r="ME137" s="129"/>
      <c r="MF137" s="129"/>
      <c r="MG137" s="129"/>
      <c r="MH137" s="129"/>
      <c r="MI137" s="129"/>
      <c r="MJ137" s="129"/>
      <c r="MK137" s="129"/>
      <c r="ML137" s="129"/>
      <c r="MM137" s="129"/>
      <c r="MN137" s="129"/>
      <c r="MO137" s="129"/>
      <c r="MP137" s="129"/>
      <c r="MQ137" s="129"/>
      <c r="MR137" s="129"/>
      <c r="MS137" s="129"/>
      <c r="MT137" s="129"/>
      <c r="MU137" s="129"/>
      <c r="MV137" s="129"/>
      <c r="MW137" s="129"/>
      <c r="MX137" s="129"/>
      <c r="MY137" s="129"/>
      <c r="MZ137" s="129"/>
      <c r="NA137" s="129"/>
      <c r="NB137" s="129"/>
      <c r="NC137" s="129"/>
      <c r="ND137" s="129"/>
      <c r="NE137" s="129"/>
      <c r="NF137" s="129"/>
      <c r="NG137" s="129"/>
      <c r="NH137" s="129"/>
      <c r="NI137" s="129"/>
      <c r="NJ137" s="129"/>
      <c r="NK137" s="129"/>
      <c r="NL137" s="129"/>
      <c r="NM137" s="129"/>
      <c r="NN137" s="129"/>
      <c r="NO137" s="129"/>
      <c r="NP137" s="129"/>
      <c r="NQ137" s="129"/>
      <c r="NR137" s="129"/>
      <c r="NS137" s="129"/>
      <c r="NT137" s="129"/>
      <c r="NU137" s="129"/>
      <c r="NV137" s="129"/>
      <c r="NW137" s="129"/>
      <c r="NX137" s="129"/>
      <c r="NY137" s="129"/>
      <c r="NZ137" s="129"/>
      <c r="OA137" s="129"/>
      <c r="OB137" s="129"/>
      <c r="OC137" s="129"/>
      <c r="OD137" s="129"/>
      <c r="OE137" s="129"/>
      <c r="OF137" s="129"/>
      <c r="OG137" s="129"/>
      <c r="OH137" s="129"/>
      <c r="OI137" s="129"/>
      <c r="OJ137" s="129"/>
      <c r="OK137" s="129"/>
      <c r="OL137" s="129"/>
      <c r="OM137" s="129"/>
      <c r="ON137" s="129"/>
      <c r="OO137" s="129"/>
      <c r="OP137" s="129"/>
      <c r="OQ137" s="129"/>
      <c r="OR137" s="129"/>
      <c r="OS137" s="129"/>
      <c r="OT137" s="129"/>
      <c r="OU137" s="129"/>
      <c r="OV137" s="129"/>
      <c r="OW137" s="129"/>
      <c r="OX137" s="129"/>
      <c r="OY137" s="129"/>
      <c r="OZ137" s="129"/>
      <c r="PA137" s="129"/>
      <c r="PB137" s="129"/>
      <c r="PC137" s="129"/>
      <c r="PD137" s="129"/>
      <c r="PE137" s="129"/>
      <c r="PF137" s="129"/>
      <c r="PG137" s="129"/>
      <c r="PH137" s="129"/>
      <c r="PI137" s="129"/>
      <c r="PJ137" s="129"/>
      <c r="PK137" s="129"/>
      <c r="PL137" s="129"/>
      <c r="PM137" s="129"/>
      <c r="PN137" s="129"/>
      <c r="PO137" s="129"/>
      <c r="PP137" s="129"/>
      <c r="PQ137" s="129"/>
      <c r="PR137" s="129"/>
      <c r="PS137" s="129"/>
      <c r="PT137" s="129"/>
      <c r="PU137" s="129"/>
      <c r="PV137" s="129"/>
      <c r="PW137" s="129"/>
      <c r="PX137" s="129"/>
      <c r="PY137" s="129"/>
      <c r="PZ137" s="129"/>
      <c r="QA137" s="129"/>
      <c r="QB137" s="129"/>
      <c r="QC137" s="129"/>
      <c r="QD137" s="129"/>
      <c r="QE137" s="129"/>
      <c r="QF137" s="129"/>
      <c r="QG137" s="129"/>
      <c r="QH137" s="129"/>
      <c r="QI137" s="129"/>
      <c r="QJ137" s="129"/>
      <c r="QK137" s="129"/>
      <c r="QL137" s="129"/>
      <c r="QM137" s="129"/>
      <c r="QN137" s="129"/>
      <c r="QO137" s="129"/>
      <c r="QP137" s="129"/>
      <c r="QQ137" s="129"/>
      <c r="QR137" s="129"/>
      <c r="QS137" s="129"/>
      <c r="QT137" s="129"/>
      <c r="QU137" s="129"/>
      <c r="QV137" s="129"/>
      <c r="QW137" s="129"/>
      <c r="QX137" s="129"/>
      <c r="QY137" s="129"/>
      <c r="QZ137" s="129"/>
      <c r="RA137" s="129"/>
      <c r="RB137" s="129"/>
      <c r="RC137" s="129"/>
      <c r="RD137" s="129"/>
      <c r="RE137" s="129"/>
      <c r="RF137" s="129"/>
      <c r="RG137" s="129"/>
      <c r="RH137" s="129"/>
      <c r="RI137" s="129"/>
      <c r="RJ137" s="129"/>
      <c r="RK137" s="129"/>
      <c r="RL137" s="129"/>
      <c r="RM137" s="129"/>
      <c r="RN137" s="129"/>
      <c r="RO137" s="129"/>
      <c r="RP137" s="129"/>
      <c r="RQ137" s="129"/>
      <c r="RR137" s="129"/>
      <c r="RS137" s="129"/>
      <c r="RT137" s="129"/>
      <c r="RU137" s="129"/>
      <c r="RV137" s="129"/>
      <c r="RW137" s="129"/>
      <c r="RX137" s="129"/>
      <c r="RY137" s="129"/>
      <c r="RZ137" s="129"/>
      <c r="SA137" s="129"/>
      <c r="SB137" s="129"/>
      <c r="SC137" s="129"/>
      <c r="SD137" s="129"/>
      <c r="SE137" s="129"/>
      <c r="SF137" s="129"/>
      <c r="SG137" s="129"/>
      <c r="SH137" s="129"/>
      <c r="SI137" s="129"/>
      <c r="SJ137" s="129"/>
      <c r="SK137" s="129"/>
      <c r="SL137" s="129"/>
      <c r="SM137" s="129"/>
      <c r="SN137" s="129"/>
      <c r="SO137" s="129"/>
      <c r="SP137" s="129"/>
      <c r="SQ137" s="129"/>
      <c r="SR137" s="129"/>
      <c r="SS137" s="129"/>
      <c r="ST137" s="129"/>
      <c r="SU137" s="129"/>
      <c r="SV137" s="129"/>
      <c r="SW137" s="129"/>
      <c r="SX137" s="129"/>
      <c r="SY137" s="129"/>
      <c r="SZ137" s="129"/>
      <c r="TA137" s="129"/>
      <c r="TB137" s="129"/>
      <c r="TC137" s="129"/>
      <c r="TD137" s="129"/>
      <c r="TE137" s="129"/>
      <c r="TF137" s="129"/>
      <c r="TG137" s="129"/>
      <c r="TH137" s="129"/>
      <c r="TI137" s="129"/>
      <c r="TJ137" s="129"/>
      <c r="TK137" s="129"/>
      <c r="TL137" s="129"/>
      <c r="TM137" s="129"/>
      <c r="TN137" s="129"/>
      <c r="TO137" s="129"/>
      <c r="TP137" s="129"/>
      <c r="TQ137" s="129"/>
      <c r="TR137" s="129"/>
      <c r="TS137" s="129"/>
      <c r="TT137" s="129"/>
      <c r="TU137" s="129"/>
      <c r="TV137" s="129"/>
      <c r="TW137" s="129"/>
      <c r="TX137" s="129"/>
      <c r="TY137" s="129"/>
      <c r="TZ137" s="129"/>
      <c r="UA137" s="129"/>
      <c r="UB137" s="129"/>
      <c r="UC137" s="129"/>
      <c r="UD137" s="129"/>
      <c r="UE137" s="129"/>
      <c r="UF137" s="129"/>
      <c r="UG137" s="129"/>
      <c r="UH137" s="129"/>
      <c r="UI137" s="129"/>
      <c r="UJ137" s="129"/>
      <c r="UK137" s="129"/>
      <c r="UL137" s="129"/>
      <c r="UM137" s="129"/>
      <c r="UN137" s="129"/>
      <c r="UO137" s="129"/>
      <c r="UP137" s="129"/>
      <c r="UQ137" s="129"/>
      <c r="UR137" s="129"/>
      <c r="US137" s="129"/>
      <c r="UT137" s="129"/>
      <c r="UU137" s="129"/>
      <c r="UV137" s="129"/>
      <c r="UW137" s="129"/>
      <c r="UX137" s="129"/>
      <c r="UY137" s="129"/>
      <c r="UZ137" s="129"/>
      <c r="VA137" s="129"/>
      <c r="VB137" s="129"/>
      <c r="VC137" s="129"/>
      <c r="VD137" s="129"/>
      <c r="VE137" s="129"/>
      <c r="VF137" s="129"/>
      <c r="VG137" s="129"/>
      <c r="VH137" s="129"/>
      <c r="VI137" s="129"/>
      <c r="VJ137" s="129"/>
      <c r="VK137" s="129"/>
      <c r="VL137" s="129"/>
      <c r="VM137" s="129"/>
      <c r="VN137" s="129"/>
      <c r="VO137" s="129"/>
      <c r="VP137" s="129"/>
      <c r="VQ137" s="129"/>
      <c r="VR137" s="129"/>
      <c r="VS137" s="129"/>
      <c r="VT137" s="129"/>
      <c r="VU137" s="129"/>
      <c r="VV137" s="129"/>
      <c r="VW137" s="129"/>
      <c r="VX137" s="129"/>
      <c r="VY137" s="129"/>
      <c r="VZ137" s="129"/>
      <c r="WA137" s="129"/>
      <c r="WB137" s="129"/>
      <c r="WC137" s="129"/>
      <c r="WD137" s="129"/>
      <c r="WE137" s="129"/>
      <c r="WF137" s="129"/>
      <c r="WG137" s="129"/>
      <c r="WH137" s="129"/>
      <c r="WI137" s="129"/>
      <c r="WJ137" s="129"/>
      <c r="WK137" s="129"/>
      <c r="WL137" s="129"/>
      <c r="WM137" s="129"/>
      <c r="WN137" s="129"/>
      <c r="WO137" s="129"/>
      <c r="WP137" s="129"/>
      <c r="WQ137" s="129"/>
      <c r="WR137" s="129"/>
      <c r="WS137" s="129"/>
      <c r="WT137" s="129"/>
      <c r="WU137" s="129"/>
      <c r="WV137" s="129"/>
      <c r="WW137" s="129"/>
      <c r="WX137" s="129"/>
      <c r="WY137" s="129"/>
      <c r="WZ137" s="129"/>
      <c r="XA137" s="129"/>
      <c r="XB137" s="129"/>
      <c r="XC137" s="129"/>
      <c r="XD137" s="129"/>
      <c r="XE137" s="129"/>
      <c r="XF137" s="129"/>
      <c r="XG137" s="129"/>
      <c r="XH137" s="129"/>
      <c r="XI137" s="129"/>
      <c r="XJ137" s="129"/>
      <c r="XK137" s="129"/>
      <c r="XL137" s="129"/>
      <c r="XM137" s="129"/>
      <c r="XN137" s="129"/>
      <c r="XO137" s="129"/>
      <c r="XP137" s="129"/>
      <c r="XQ137" s="129"/>
      <c r="XR137" s="129"/>
      <c r="XS137" s="129"/>
      <c r="XT137" s="129"/>
      <c r="XU137" s="129"/>
      <c r="XV137" s="129"/>
      <c r="XW137" s="129"/>
      <c r="XX137" s="129"/>
      <c r="XY137" s="129"/>
      <c r="XZ137" s="129"/>
      <c r="YA137" s="129"/>
      <c r="YB137" s="129"/>
      <c r="YC137" s="129"/>
      <c r="YD137" s="129"/>
      <c r="YE137" s="129"/>
      <c r="YF137" s="129"/>
      <c r="YG137" s="129"/>
      <c r="YH137" s="129"/>
      <c r="YI137" s="129"/>
      <c r="YJ137" s="129"/>
      <c r="YK137" s="129"/>
      <c r="YL137" s="129"/>
      <c r="YM137" s="129"/>
      <c r="YN137" s="129"/>
      <c r="YO137" s="129"/>
      <c r="YP137" s="129"/>
      <c r="YQ137" s="129"/>
      <c r="YR137" s="129"/>
      <c r="YS137" s="129"/>
      <c r="YT137" s="129"/>
      <c r="YU137" s="129"/>
      <c r="YV137" s="129"/>
      <c r="YW137" s="129"/>
      <c r="YX137" s="129"/>
      <c r="YY137" s="129"/>
      <c r="YZ137" s="129"/>
      <c r="ZA137" s="129"/>
      <c r="ZB137" s="129"/>
      <c r="ZC137" s="129"/>
      <c r="ZD137" s="129"/>
      <c r="ZE137" s="129"/>
      <c r="ZF137" s="129"/>
      <c r="ZG137" s="129"/>
      <c r="ZH137" s="129"/>
      <c r="ZI137" s="129"/>
      <c r="ZJ137" s="129"/>
      <c r="ZK137" s="129"/>
      <c r="ZL137" s="129"/>
      <c r="ZM137" s="129"/>
      <c r="ZN137" s="129"/>
      <c r="ZO137" s="129"/>
      <c r="ZP137" s="129"/>
      <c r="ZQ137" s="129"/>
      <c r="ZR137" s="129"/>
      <c r="ZS137" s="129"/>
      <c r="ZT137" s="129"/>
      <c r="ZU137" s="129"/>
      <c r="ZV137" s="129"/>
      <c r="ZW137" s="129"/>
      <c r="ZX137" s="129"/>
      <c r="ZY137" s="129"/>
      <c r="ZZ137" s="129"/>
      <c r="AAA137" s="129"/>
      <c r="AAB137" s="129"/>
      <c r="AAC137" s="129"/>
      <c r="AAD137" s="129"/>
      <c r="AAE137" s="129"/>
      <c r="AAF137" s="129"/>
      <c r="AAG137" s="129"/>
      <c r="AAH137" s="129"/>
      <c r="AAI137" s="129"/>
      <c r="AAJ137" s="129"/>
      <c r="AAK137" s="129"/>
      <c r="AAL137" s="129"/>
      <c r="AAM137" s="129"/>
      <c r="AAN137" s="129"/>
      <c r="AAO137" s="129"/>
      <c r="AAP137" s="129"/>
      <c r="AAQ137" s="129"/>
      <c r="AAR137" s="129"/>
      <c r="AAS137" s="129"/>
      <c r="AAT137" s="129"/>
      <c r="AAU137" s="129"/>
      <c r="AAV137" s="129"/>
      <c r="AAW137" s="129"/>
      <c r="AAX137" s="129"/>
      <c r="AAY137" s="129"/>
      <c r="AAZ137" s="129"/>
      <c r="ABA137" s="129"/>
      <c r="ABB137" s="129"/>
      <c r="ABC137" s="129"/>
      <c r="ABD137" s="129"/>
      <c r="ABE137" s="129"/>
      <c r="ABF137" s="129"/>
      <c r="ABG137" s="129"/>
      <c r="ABH137" s="129"/>
      <c r="ABI137" s="129"/>
      <c r="ABJ137" s="129"/>
      <c r="ABK137" s="129"/>
      <c r="ABL137" s="129"/>
      <c r="ABM137" s="129"/>
      <c r="ABN137" s="129"/>
      <c r="ABO137" s="129"/>
      <c r="ABP137" s="129"/>
      <c r="ABQ137" s="129"/>
      <c r="ABR137" s="129"/>
      <c r="ABS137" s="129"/>
      <c r="ABT137" s="129"/>
      <c r="ABU137" s="129"/>
      <c r="ABV137" s="129"/>
      <c r="ABW137" s="129"/>
      <c r="ABX137" s="129"/>
      <c r="ABY137" s="129"/>
      <c r="ABZ137" s="129"/>
      <c r="ACA137" s="129"/>
      <c r="ACB137" s="129"/>
      <c r="ACC137" s="129"/>
      <c r="ACD137" s="129"/>
      <c r="ACE137" s="129"/>
      <c r="ACF137" s="129"/>
      <c r="ACG137" s="129"/>
      <c r="ACH137" s="129"/>
      <c r="ACI137" s="129"/>
      <c r="ACJ137" s="129"/>
      <c r="ACK137" s="129"/>
      <c r="ACL137" s="129"/>
      <c r="ACM137" s="129"/>
      <c r="ACN137" s="129"/>
      <c r="ACO137" s="129"/>
      <c r="ACP137" s="129"/>
      <c r="ACQ137" s="129"/>
      <c r="ACR137" s="129"/>
      <c r="ACS137" s="129"/>
      <c r="ACT137" s="129"/>
      <c r="ACU137" s="129"/>
      <c r="ACV137" s="129"/>
      <c r="ACW137" s="129"/>
      <c r="ACX137" s="129"/>
      <c r="ACY137" s="129"/>
      <c r="ACZ137" s="129"/>
      <c r="ADA137" s="129"/>
      <c r="ADB137" s="129"/>
      <c r="ADC137" s="129"/>
      <c r="ADD137" s="129"/>
      <c r="ADE137" s="129"/>
      <c r="ADF137" s="129"/>
      <c r="ADG137" s="129"/>
      <c r="ADH137" s="129"/>
      <c r="ADI137" s="129"/>
      <c r="ADJ137" s="129"/>
      <c r="ADK137" s="129"/>
      <c r="ADL137" s="129"/>
      <c r="ADM137" s="129"/>
      <c r="ADN137" s="129"/>
      <c r="ADO137" s="129"/>
      <c r="ADP137" s="129"/>
      <c r="ADQ137" s="129"/>
      <c r="ADR137" s="129"/>
      <c r="ADS137" s="129"/>
      <c r="ADT137" s="129"/>
      <c r="ADU137" s="129"/>
      <c r="ADV137" s="129"/>
      <c r="ADW137" s="129"/>
      <c r="ADX137" s="129"/>
      <c r="ADY137" s="129"/>
      <c r="ADZ137" s="129"/>
      <c r="AEA137" s="129"/>
      <c r="AEB137" s="129"/>
      <c r="AEC137" s="129"/>
      <c r="AED137" s="129"/>
      <c r="AEE137" s="129"/>
      <c r="AEF137" s="129"/>
      <c r="AEG137" s="129"/>
      <c r="AEH137" s="129"/>
      <c r="AEI137" s="129"/>
      <c r="AEJ137" s="129"/>
      <c r="AEK137" s="129"/>
      <c r="AEL137" s="129"/>
      <c r="AEM137" s="129"/>
      <c r="AEN137" s="129"/>
      <c r="AEO137" s="129"/>
      <c r="AEP137" s="129"/>
      <c r="AEQ137" s="129"/>
      <c r="AER137" s="129"/>
      <c r="AES137" s="129"/>
      <c r="AET137" s="129"/>
      <c r="AEU137" s="129"/>
      <c r="AEV137" s="129"/>
      <c r="AEW137" s="129"/>
      <c r="AEX137" s="129"/>
      <c r="AEY137" s="129"/>
      <c r="AEZ137" s="129"/>
      <c r="AFA137" s="129"/>
      <c r="AFB137" s="129"/>
      <c r="AFC137" s="129"/>
      <c r="AFD137" s="129"/>
      <c r="AFE137" s="129"/>
      <c r="AFF137" s="129"/>
      <c r="AFG137" s="129"/>
      <c r="AFH137" s="129"/>
      <c r="AFI137" s="129"/>
      <c r="AFJ137" s="129"/>
      <c r="AFK137" s="129"/>
      <c r="AFL137" s="129"/>
      <c r="AFM137" s="129"/>
      <c r="AFN137" s="129"/>
      <c r="AFO137" s="129"/>
      <c r="AFP137" s="129"/>
      <c r="AFQ137" s="129"/>
      <c r="AFR137" s="129"/>
      <c r="AFS137" s="129"/>
      <c r="AFT137" s="129"/>
      <c r="AFU137" s="129"/>
      <c r="AFV137" s="129"/>
      <c r="AFW137" s="129"/>
      <c r="AFX137" s="129"/>
      <c r="AFY137" s="129"/>
      <c r="AFZ137" s="129"/>
      <c r="AGA137" s="129"/>
      <c r="AGB137" s="129"/>
      <c r="AGC137" s="129"/>
      <c r="AGD137" s="129"/>
      <c r="AGE137" s="129"/>
      <c r="AGF137" s="129"/>
      <c r="AGG137" s="129"/>
      <c r="AGH137" s="129"/>
      <c r="AGI137" s="129"/>
      <c r="AGJ137" s="129"/>
      <c r="AGK137" s="129"/>
      <c r="AGL137" s="129"/>
      <c r="AGM137" s="129"/>
      <c r="AGN137" s="129"/>
      <c r="AGO137" s="129"/>
      <c r="AGP137" s="129"/>
      <c r="AGQ137" s="129"/>
      <c r="AGR137" s="129"/>
      <c r="AGS137" s="129"/>
      <c r="AGT137" s="129"/>
      <c r="AGU137" s="129"/>
      <c r="AGV137" s="129"/>
      <c r="AGW137" s="129"/>
      <c r="AGX137" s="129"/>
      <c r="AGY137" s="129"/>
      <c r="AGZ137" s="129"/>
      <c r="AHA137" s="129"/>
      <c r="AHB137" s="129"/>
      <c r="AHC137" s="129"/>
      <c r="AHD137" s="129"/>
      <c r="AHE137" s="129"/>
      <c r="AHF137" s="129"/>
      <c r="AHG137" s="129"/>
      <c r="AHH137" s="129"/>
      <c r="AHI137" s="129"/>
      <c r="AHJ137" s="129"/>
      <c r="AHK137" s="129"/>
      <c r="AHL137" s="129"/>
      <c r="AHM137" s="129"/>
      <c r="AHN137" s="129"/>
      <c r="AHO137" s="129"/>
      <c r="AHP137" s="129"/>
      <c r="AHQ137" s="129"/>
      <c r="AHR137" s="129"/>
      <c r="AHS137" s="129"/>
      <c r="AHT137" s="129"/>
      <c r="AHU137" s="129"/>
      <c r="AHV137" s="129"/>
      <c r="AHW137" s="129"/>
      <c r="AHX137" s="129"/>
      <c r="AHY137" s="129"/>
      <c r="AHZ137" s="129"/>
      <c r="AIA137" s="129"/>
      <c r="AIB137" s="129"/>
      <c r="AIC137" s="129"/>
      <c r="AID137" s="129"/>
      <c r="AIE137" s="129"/>
      <c r="AIF137" s="129"/>
      <c r="AIG137" s="129"/>
      <c r="AIH137" s="129"/>
      <c r="AII137" s="129"/>
      <c r="AIJ137" s="129"/>
      <c r="AIK137" s="129"/>
      <c r="AIL137" s="129"/>
      <c r="AIM137" s="129"/>
      <c r="AIN137" s="129"/>
      <c r="AIO137" s="129"/>
      <c r="AIP137" s="129"/>
      <c r="AIQ137" s="129"/>
      <c r="AIR137" s="129"/>
      <c r="AIS137" s="129"/>
      <c r="AIT137" s="129"/>
      <c r="AIU137" s="129"/>
      <c r="AIV137" s="129"/>
      <c r="AIW137" s="129"/>
      <c r="AIX137" s="129"/>
      <c r="AIY137" s="129"/>
      <c r="AIZ137" s="129"/>
      <c r="AJA137" s="129"/>
      <c r="AJB137" s="129"/>
      <c r="AJC137" s="129"/>
      <c r="AJD137" s="129"/>
      <c r="AJE137" s="129"/>
      <c r="AJF137" s="129"/>
      <c r="AJG137" s="129"/>
      <c r="AJH137" s="129"/>
      <c r="AJI137" s="129"/>
      <c r="AJJ137" s="129"/>
      <c r="AJK137" s="129"/>
      <c r="AJL137" s="129"/>
      <c r="AJM137" s="129"/>
      <c r="AJN137" s="129"/>
      <c r="AJO137" s="129"/>
      <c r="AJP137" s="129"/>
      <c r="AJQ137" s="129"/>
      <c r="AJR137" s="129"/>
      <c r="AJS137" s="129"/>
      <c r="AJT137" s="129"/>
      <c r="AJU137" s="129"/>
      <c r="AJV137" s="129"/>
      <c r="AJW137" s="129"/>
      <c r="AJX137" s="129"/>
      <c r="AJY137" s="129"/>
      <c r="AJZ137" s="129"/>
      <c r="AKA137" s="129"/>
      <c r="AKB137" s="129"/>
      <c r="AKC137" s="129"/>
      <c r="AKD137" s="129"/>
      <c r="AKE137" s="129"/>
      <c r="AKF137" s="129"/>
      <c r="AKG137" s="129"/>
      <c r="AKH137" s="129"/>
      <c r="AKI137" s="129"/>
      <c r="AKJ137" s="129"/>
      <c r="AKK137" s="129"/>
      <c r="AKL137" s="129"/>
      <c r="AKM137" s="129"/>
      <c r="AKN137" s="129"/>
      <c r="AKO137" s="129"/>
      <c r="AKP137" s="129"/>
      <c r="AKQ137" s="129"/>
      <c r="AKR137" s="129"/>
      <c r="AKS137" s="129"/>
      <c r="AKT137" s="129"/>
      <c r="AKU137" s="129"/>
      <c r="AKV137" s="129"/>
      <c r="AKW137" s="129"/>
      <c r="AKX137" s="129"/>
      <c r="AKY137" s="129"/>
      <c r="AKZ137" s="129"/>
      <c r="ALA137" s="129"/>
      <c r="ALB137" s="129"/>
      <c r="ALC137" s="129"/>
      <c r="ALD137" s="129"/>
      <c r="ALE137" s="129"/>
      <c r="ALF137" s="129"/>
      <c r="ALG137" s="129"/>
      <c r="ALH137" s="129"/>
      <c r="ALI137" s="129"/>
      <c r="ALJ137" s="129"/>
      <c r="ALK137" s="129"/>
      <c r="ALL137" s="129"/>
      <c r="ALM137" s="129"/>
      <c r="ALN137" s="129"/>
      <c r="ALO137" s="129"/>
      <c r="ALP137" s="129"/>
      <c r="ALQ137" s="129"/>
      <c r="ALR137" s="129"/>
      <c r="ALS137" s="129"/>
      <c r="ALT137" s="129"/>
      <c r="ALU137" s="129"/>
      <c r="ALV137" s="129"/>
      <c r="ALW137" s="129"/>
      <c r="ALX137" s="129"/>
      <c r="ALY137" s="129"/>
      <c r="ALZ137" s="129"/>
      <c r="AMA137" s="129"/>
      <c r="AMB137" s="129"/>
      <c r="AMC137" s="129"/>
      <c r="AMD137" s="129"/>
      <c r="AME137" s="129"/>
      <c r="AMF137" s="129"/>
      <c r="AMG137" s="129"/>
      <c r="AMH137" s="129"/>
      <c r="AMI137" s="129"/>
      <c r="AMJ137" s="129"/>
      <c r="AMK137" s="129"/>
      <c r="AML137" s="129"/>
      <c r="AMM137" s="129"/>
      <c r="AMN137" s="129"/>
      <c r="AMO137" s="129"/>
      <c r="AMP137" s="129"/>
      <c r="AMQ137" s="129"/>
      <c r="AMR137" s="129"/>
      <c r="AMS137" s="129"/>
      <c r="AMT137" s="129"/>
      <c r="AMU137" s="129"/>
      <c r="AMV137" s="129"/>
      <c r="AMW137" s="129"/>
      <c r="AMX137" s="129"/>
      <c r="AMY137" s="129"/>
      <c r="AMZ137" s="129"/>
      <c r="ANA137" s="129"/>
      <c r="ANB137" s="129"/>
      <c r="ANC137" s="129"/>
      <c r="AND137" s="129"/>
      <c r="ANE137" s="129"/>
      <c r="ANF137" s="129"/>
      <c r="ANG137" s="129"/>
      <c r="ANH137" s="129"/>
      <c r="ANI137" s="129"/>
      <c r="ANJ137" s="129"/>
      <c r="ANK137" s="129"/>
      <c r="ANL137" s="129"/>
      <c r="ANM137" s="129"/>
      <c r="ANN137" s="129"/>
      <c r="ANO137" s="129"/>
      <c r="ANP137" s="129"/>
      <c r="ANQ137" s="129"/>
      <c r="ANR137" s="129"/>
      <c r="ANS137" s="129"/>
      <c r="ANT137" s="129"/>
      <c r="ANU137" s="129"/>
      <c r="ANV137" s="129"/>
      <c r="ANW137" s="129"/>
      <c r="ANX137" s="129"/>
      <c r="ANY137" s="129"/>
      <c r="ANZ137" s="129"/>
      <c r="AOA137" s="129"/>
      <c r="AOB137" s="129"/>
      <c r="AOC137" s="129"/>
      <c r="AOD137" s="129"/>
      <c r="AOE137" s="129"/>
      <c r="AOF137" s="129"/>
      <c r="AOG137" s="129"/>
      <c r="AOH137" s="129"/>
      <c r="AOI137" s="129"/>
      <c r="AOJ137" s="129"/>
      <c r="AOK137" s="129"/>
      <c r="AOL137" s="129"/>
      <c r="AOM137" s="129"/>
      <c r="AON137" s="129"/>
      <c r="AOO137" s="129"/>
      <c r="AOP137" s="129"/>
      <c r="AOQ137" s="129"/>
      <c r="AOR137" s="129"/>
      <c r="AOS137" s="129"/>
      <c r="AOT137" s="129"/>
      <c r="AOU137" s="129"/>
      <c r="AOV137" s="129"/>
      <c r="AOW137" s="129"/>
      <c r="AOX137" s="129"/>
      <c r="AOY137" s="129"/>
      <c r="AOZ137" s="129"/>
      <c r="APA137" s="129"/>
      <c r="APB137" s="129"/>
      <c r="APC137" s="129"/>
      <c r="APD137" s="129"/>
      <c r="APE137" s="129"/>
      <c r="APF137" s="129"/>
      <c r="APG137" s="129"/>
      <c r="APH137" s="129"/>
      <c r="API137" s="129"/>
      <c r="APJ137" s="129"/>
      <c r="APK137" s="129"/>
      <c r="APL137" s="129"/>
      <c r="APM137" s="129"/>
      <c r="APN137" s="129"/>
      <c r="APO137" s="129"/>
      <c r="APP137" s="129"/>
      <c r="APQ137" s="129"/>
      <c r="APR137" s="129"/>
      <c r="APS137" s="129"/>
      <c r="APT137" s="129"/>
      <c r="APU137" s="129"/>
      <c r="APV137" s="129"/>
      <c r="APW137" s="129"/>
      <c r="APX137" s="129"/>
      <c r="APY137" s="129"/>
      <c r="APZ137" s="129"/>
      <c r="AQA137" s="129"/>
      <c r="AQB137" s="129"/>
      <c r="AQC137" s="129"/>
      <c r="AQD137" s="129"/>
      <c r="AQE137" s="129"/>
      <c r="AQF137" s="129"/>
      <c r="AQG137" s="129"/>
      <c r="AQH137" s="129"/>
      <c r="AQI137" s="129"/>
      <c r="AQJ137" s="129"/>
      <c r="AQK137" s="129"/>
      <c r="AQL137" s="129"/>
      <c r="AQM137" s="129"/>
      <c r="AQN137" s="129"/>
      <c r="AQO137" s="129"/>
      <c r="AQP137" s="129"/>
      <c r="AQQ137" s="129"/>
      <c r="AQR137" s="129"/>
      <c r="AQS137" s="129"/>
      <c r="AQT137" s="129"/>
      <c r="AQU137" s="129"/>
      <c r="AQV137" s="129"/>
      <c r="AQW137" s="129"/>
      <c r="AQX137" s="129"/>
      <c r="AQY137" s="129"/>
      <c r="AQZ137" s="129"/>
      <c r="ARA137" s="129"/>
      <c r="ARB137" s="129"/>
      <c r="ARC137" s="129"/>
      <c r="ARD137" s="129"/>
      <c r="ARE137" s="129"/>
      <c r="ARF137" s="129"/>
      <c r="ARG137" s="129"/>
      <c r="ARH137" s="129"/>
      <c r="ARI137" s="129"/>
      <c r="ARJ137" s="129"/>
      <c r="ARK137" s="129"/>
      <c r="ARL137" s="129"/>
      <c r="ARM137" s="129"/>
      <c r="ARN137" s="129"/>
      <c r="ARO137" s="129"/>
      <c r="ARP137" s="129"/>
      <c r="ARQ137" s="129"/>
      <c r="ARR137" s="129"/>
      <c r="ARS137" s="129"/>
      <c r="ART137" s="129"/>
      <c r="ARU137" s="129"/>
      <c r="ARV137" s="129"/>
      <c r="ARW137" s="129"/>
      <c r="ARX137" s="129"/>
      <c r="ARY137" s="129"/>
      <c r="ARZ137" s="129"/>
      <c r="ASA137" s="129"/>
      <c r="ASB137" s="129"/>
      <c r="ASC137" s="129"/>
      <c r="ASD137" s="129"/>
      <c r="ASE137" s="129"/>
      <c r="ASF137" s="129"/>
      <c r="ASG137" s="129"/>
      <c r="ASH137" s="129"/>
      <c r="ASI137" s="129"/>
      <c r="ASJ137" s="129"/>
      <c r="ASK137" s="129"/>
      <c r="ASL137" s="129"/>
      <c r="ASM137" s="129"/>
      <c r="ASN137" s="129"/>
      <c r="ASO137" s="129"/>
      <c r="ASP137" s="129"/>
      <c r="ASQ137" s="129"/>
      <c r="ASR137" s="129"/>
      <c r="ASS137" s="129"/>
      <c r="AST137" s="129"/>
      <c r="ASU137" s="129"/>
      <c r="ASV137" s="129"/>
      <c r="ASW137" s="129"/>
      <c r="ASX137" s="129"/>
      <c r="ASY137" s="129"/>
      <c r="ASZ137" s="129"/>
      <c r="ATA137" s="129"/>
      <c r="ATB137" s="129"/>
      <c r="ATC137" s="129"/>
      <c r="ATD137" s="129"/>
      <c r="ATE137" s="129"/>
      <c r="ATF137" s="129"/>
      <c r="ATG137" s="129"/>
      <c r="ATH137" s="129"/>
      <c r="ATI137" s="129"/>
      <c r="ATJ137" s="129"/>
      <c r="ATK137" s="129"/>
      <c r="ATL137" s="129"/>
      <c r="ATM137" s="129"/>
      <c r="ATN137" s="129"/>
      <c r="ATO137" s="129"/>
      <c r="ATP137" s="129"/>
      <c r="ATQ137" s="129"/>
      <c r="ATR137" s="129"/>
      <c r="ATS137" s="129"/>
      <c r="ATT137" s="129"/>
      <c r="ATU137" s="129"/>
      <c r="ATV137" s="129"/>
      <c r="ATW137" s="129"/>
      <c r="ATX137" s="129"/>
      <c r="ATY137" s="129"/>
      <c r="ATZ137" s="129"/>
      <c r="AUA137" s="129"/>
      <c r="AUB137" s="129"/>
      <c r="AUC137" s="129"/>
      <c r="AUD137" s="129"/>
      <c r="AUE137" s="129"/>
      <c r="AUF137" s="129"/>
      <c r="AUG137" s="129"/>
      <c r="AUH137" s="129"/>
      <c r="AUI137" s="129"/>
      <c r="AUJ137" s="129"/>
      <c r="AUK137" s="129"/>
      <c r="AUL137" s="129"/>
      <c r="AUM137" s="129"/>
      <c r="AUN137" s="129"/>
      <c r="AUO137" s="129"/>
      <c r="AUP137" s="129"/>
      <c r="AUQ137" s="129"/>
      <c r="AUR137" s="129"/>
      <c r="AUS137" s="129"/>
      <c r="AUT137" s="129"/>
      <c r="AUU137" s="129"/>
      <c r="AUV137" s="129"/>
      <c r="AUW137" s="129"/>
      <c r="AUX137" s="129"/>
      <c r="AUY137" s="129"/>
      <c r="AUZ137" s="129"/>
      <c r="AVA137" s="129"/>
      <c r="AVB137" s="129"/>
      <c r="AVC137" s="129"/>
      <c r="AVD137" s="129"/>
      <c r="AVE137" s="129"/>
      <c r="AVF137" s="129"/>
      <c r="AVG137" s="129"/>
      <c r="AVH137" s="129"/>
      <c r="AVI137" s="129"/>
      <c r="AVJ137" s="129"/>
      <c r="AVK137" s="129"/>
      <c r="AVL137" s="129"/>
      <c r="AVM137" s="129"/>
      <c r="AVN137" s="129"/>
      <c r="AVO137" s="129"/>
      <c r="AVP137" s="129"/>
      <c r="AVQ137" s="129"/>
      <c r="AVR137" s="129"/>
      <c r="AVS137" s="129"/>
      <c r="AVT137" s="129"/>
      <c r="AVU137" s="129"/>
      <c r="AVV137" s="129"/>
      <c r="AVW137" s="129"/>
      <c r="AVX137" s="129"/>
      <c r="AVY137" s="129"/>
      <c r="AVZ137" s="129"/>
      <c r="AWA137" s="129"/>
      <c r="AWB137" s="129"/>
      <c r="AWC137" s="129"/>
      <c r="AWD137" s="129"/>
      <c r="AWE137" s="129"/>
      <c r="AWF137" s="129"/>
      <c r="AWG137" s="129"/>
      <c r="AWH137" s="129"/>
      <c r="AWI137" s="129"/>
      <c r="AWJ137" s="129"/>
      <c r="AWK137" s="129"/>
      <c r="AWL137" s="129"/>
      <c r="AWM137" s="129"/>
      <c r="AWN137" s="129"/>
      <c r="AWO137" s="129"/>
      <c r="AWP137" s="129"/>
      <c r="AWQ137" s="129"/>
      <c r="AWR137" s="129"/>
      <c r="AWS137" s="129"/>
      <c r="AWT137" s="129"/>
      <c r="AWU137" s="129"/>
      <c r="AWV137" s="129"/>
      <c r="AWW137" s="129"/>
      <c r="AWX137" s="129"/>
      <c r="AWY137" s="129"/>
      <c r="AWZ137" s="129"/>
      <c r="AXA137" s="129"/>
      <c r="AXB137" s="129"/>
      <c r="AXC137" s="129"/>
      <c r="AXD137" s="129"/>
      <c r="AXE137" s="129"/>
      <c r="AXF137" s="129"/>
      <c r="AXG137" s="129"/>
      <c r="AXH137" s="129"/>
      <c r="AXI137" s="129"/>
      <c r="AXJ137" s="129"/>
      <c r="AXK137" s="129"/>
      <c r="AXL137" s="129"/>
      <c r="AXM137" s="129"/>
      <c r="AXN137" s="129"/>
      <c r="AXO137" s="129"/>
      <c r="AXP137" s="129"/>
      <c r="AXQ137" s="129"/>
      <c r="AXR137" s="129"/>
      <c r="AXS137" s="129"/>
      <c r="AXT137" s="129"/>
      <c r="AXU137" s="129"/>
      <c r="AXV137" s="129"/>
      <c r="AXW137" s="129"/>
      <c r="AXX137" s="129"/>
      <c r="AXY137" s="129"/>
      <c r="AXZ137" s="129"/>
      <c r="AYA137" s="129"/>
      <c r="AYB137" s="129"/>
      <c r="AYC137" s="129"/>
      <c r="AYD137" s="129"/>
      <c r="AYE137" s="129"/>
      <c r="AYF137" s="129"/>
      <c r="AYG137" s="129"/>
      <c r="AYH137" s="129"/>
      <c r="AYI137" s="129"/>
      <c r="AYJ137" s="129"/>
      <c r="AYK137" s="129"/>
      <c r="AYL137" s="129"/>
      <c r="AYM137" s="129"/>
      <c r="AYN137" s="129"/>
      <c r="AYO137" s="129"/>
      <c r="AYP137" s="129"/>
      <c r="AYQ137" s="129"/>
      <c r="AYR137" s="129"/>
      <c r="AYS137" s="129"/>
      <c r="AYT137" s="129"/>
      <c r="AYU137" s="129"/>
      <c r="AYV137" s="129"/>
      <c r="AYW137" s="129"/>
      <c r="AYX137" s="129"/>
      <c r="AYY137" s="129"/>
      <c r="AYZ137" s="129"/>
      <c r="AZA137" s="129"/>
      <c r="AZB137" s="129"/>
      <c r="AZC137" s="129"/>
      <c r="AZD137" s="129"/>
      <c r="AZE137" s="129"/>
      <c r="AZF137" s="129"/>
      <c r="AZG137" s="129"/>
      <c r="AZH137" s="129"/>
      <c r="AZI137" s="129"/>
      <c r="AZJ137" s="129"/>
      <c r="AZK137" s="129"/>
      <c r="AZL137" s="129"/>
      <c r="AZM137" s="129"/>
      <c r="AZN137" s="129"/>
      <c r="AZO137" s="129"/>
      <c r="AZP137" s="129"/>
      <c r="AZQ137" s="129"/>
      <c r="AZR137" s="129"/>
      <c r="AZS137" s="129"/>
      <c r="AZT137" s="129"/>
      <c r="AZU137" s="129"/>
      <c r="AZV137" s="129"/>
      <c r="AZW137" s="129"/>
      <c r="AZX137" s="129"/>
      <c r="AZY137" s="129"/>
      <c r="AZZ137" s="129"/>
      <c r="BAA137" s="129"/>
      <c r="BAB137" s="129"/>
      <c r="BAC137" s="129"/>
      <c r="BAD137" s="129"/>
      <c r="BAE137" s="129"/>
      <c r="BAF137" s="129"/>
      <c r="BAG137" s="129"/>
      <c r="BAH137" s="129"/>
      <c r="BAI137" s="129"/>
      <c r="BAJ137" s="129"/>
      <c r="BAK137" s="129"/>
      <c r="BAL137" s="129"/>
      <c r="BAM137" s="129"/>
      <c r="BAN137" s="129"/>
      <c r="BAO137" s="129"/>
      <c r="BAP137" s="129"/>
      <c r="BAQ137" s="129"/>
      <c r="BAR137" s="129"/>
      <c r="BAS137" s="129"/>
      <c r="BAT137" s="129"/>
      <c r="BAU137" s="129"/>
      <c r="BAV137" s="129"/>
      <c r="BAW137" s="129"/>
      <c r="BAX137" s="129"/>
      <c r="BAY137" s="129"/>
      <c r="BAZ137" s="129"/>
      <c r="BBA137" s="129"/>
      <c r="BBB137" s="129"/>
      <c r="BBC137" s="129"/>
      <c r="BBD137" s="129"/>
      <c r="BBE137" s="129"/>
      <c r="BBF137" s="129"/>
      <c r="BBG137" s="129"/>
      <c r="BBH137" s="129"/>
      <c r="BBI137" s="129"/>
      <c r="BBJ137" s="129"/>
      <c r="BBK137" s="129"/>
      <c r="BBL137" s="129"/>
      <c r="BBM137" s="129"/>
      <c r="BBN137" s="129"/>
      <c r="BBO137" s="129"/>
      <c r="BBP137" s="129"/>
      <c r="BBQ137" s="129"/>
      <c r="BBR137" s="129"/>
      <c r="BBS137" s="129"/>
      <c r="BBT137" s="129"/>
      <c r="BBU137" s="129"/>
      <c r="BBV137" s="129"/>
      <c r="BBW137" s="129"/>
      <c r="BBX137" s="129"/>
      <c r="BBY137" s="129"/>
      <c r="BBZ137" s="129"/>
      <c r="BCA137" s="129"/>
      <c r="BCB137" s="129"/>
      <c r="BCC137" s="129"/>
      <c r="BCD137" s="129"/>
      <c r="BCE137" s="129"/>
      <c r="BCF137" s="129"/>
      <c r="BCG137" s="129"/>
      <c r="BCH137" s="129"/>
      <c r="BCI137" s="129"/>
      <c r="BCJ137" s="129"/>
      <c r="BCK137" s="129"/>
      <c r="BCL137" s="129"/>
      <c r="BCM137" s="129"/>
      <c r="BCN137" s="129"/>
      <c r="BCO137" s="129"/>
      <c r="BCP137" s="129"/>
      <c r="BCQ137" s="129"/>
      <c r="BCR137" s="129"/>
      <c r="BCS137" s="129"/>
      <c r="BCT137" s="129"/>
      <c r="BCU137" s="129"/>
      <c r="BCV137" s="129"/>
      <c r="BCW137" s="129"/>
      <c r="BCX137" s="129"/>
      <c r="BCY137" s="129"/>
      <c r="BCZ137" s="129"/>
      <c r="BDA137" s="129"/>
      <c r="BDB137" s="129"/>
      <c r="BDC137" s="129"/>
      <c r="BDD137" s="129"/>
      <c r="BDE137" s="129"/>
      <c r="BDF137" s="129"/>
      <c r="BDG137" s="129"/>
      <c r="BDH137" s="129"/>
      <c r="BDI137" s="129"/>
      <c r="BDJ137" s="129"/>
      <c r="BDK137" s="129"/>
      <c r="BDL137" s="129"/>
      <c r="BDM137" s="129"/>
      <c r="BDN137" s="129"/>
      <c r="BDO137" s="129"/>
      <c r="BDP137" s="129"/>
      <c r="BDQ137" s="129"/>
      <c r="BDR137" s="129"/>
      <c r="BDS137" s="129"/>
      <c r="BDT137" s="129"/>
      <c r="BDU137" s="129"/>
      <c r="BDV137" s="129"/>
      <c r="BDW137" s="129"/>
      <c r="BDX137" s="129"/>
      <c r="BDY137" s="129"/>
      <c r="BDZ137" s="129"/>
      <c r="BEA137" s="129"/>
      <c r="BEB137" s="129"/>
      <c r="BEC137" s="129"/>
      <c r="BED137" s="129"/>
      <c r="BEE137" s="129"/>
      <c r="BEF137" s="129"/>
      <c r="BEG137" s="129"/>
      <c r="BEH137" s="129"/>
      <c r="BEI137" s="129"/>
      <c r="BEJ137" s="129"/>
      <c r="BEK137" s="129"/>
      <c r="BEL137" s="129"/>
      <c r="BEM137" s="129"/>
      <c r="BEN137" s="129"/>
      <c r="BEO137" s="129"/>
      <c r="BEP137" s="129"/>
      <c r="BEQ137" s="129"/>
      <c r="BER137" s="129"/>
      <c r="BES137" s="129"/>
      <c r="BET137" s="129"/>
      <c r="BEU137" s="129"/>
      <c r="BEV137" s="129"/>
      <c r="BEW137" s="129"/>
      <c r="BEX137" s="129"/>
      <c r="BEY137" s="129"/>
      <c r="BEZ137" s="129"/>
      <c r="BFA137" s="129"/>
      <c r="BFB137" s="129"/>
      <c r="BFC137" s="129"/>
      <c r="BFD137" s="129"/>
      <c r="BFE137" s="129"/>
      <c r="BFF137" s="129"/>
      <c r="BFG137" s="129"/>
      <c r="BFH137" s="129"/>
      <c r="BFI137" s="129"/>
      <c r="BFJ137" s="129"/>
      <c r="BFK137" s="129"/>
      <c r="BFL137" s="129"/>
      <c r="BFM137" s="129"/>
      <c r="BFN137" s="129"/>
      <c r="BFO137" s="129"/>
      <c r="BFP137" s="129"/>
      <c r="BFQ137" s="129"/>
      <c r="BFR137" s="129"/>
      <c r="BFS137" s="129"/>
      <c r="BFT137" s="129"/>
      <c r="BFU137" s="129"/>
      <c r="BFV137" s="129"/>
      <c r="BFW137" s="129"/>
      <c r="BFX137" s="129"/>
      <c r="BFY137" s="129"/>
      <c r="BFZ137" s="129"/>
      <c r="BGA137" s="129"/>
      <c r="BGB137" s="129"/>
      <c r="BGC137" s="129"/>
      <c r="BGD137" s="129"/>
      <c r="BGE137" s="129"/>
      <c r="BGF137" s="129"/>
      <c r="BGG137" s="129"/>
      <c r="BGH137" s="129"/>
      <c r="BGI137" s="129"/>
      <c r="BGJ137" s="129"/>
      <c r="BGK137" s="129"/>
      <c r="BGL137" s="129"/>
      <c r="BGM137" s="129"/>
      <c r="BGN137" s="129"/>
      <c r="BGO137" s="129"/>
      <c r="BGP137" s="129"/>
      <c r="BGQ137" s="129"/>
      <c r="BGR137" s="129"/>
      <c r="BGS137" s="129"/>
      <c r="BGT137" s="129"/>
      <c r="BGU137" s="129"/>
      <c r="BGV137" s="129"/>
      <c r="BGW137" s="129"/>
      <c r="BGX137" s="129"/>
      <c r="BGY137" s="129"/>
      <c r="BGZ137" s="129"/>
      <c r="BHA137" s="129"/>
      <c r="BHB137" s="129"/>
      <c r="BHC137" s="129"/>
      <c r="BHD137" s="129"/>
      <c r="BHE137" s="129"/>
      <c r="BHF137" s="129"/>
      <c r="BHG137" s="129"/>
      <c r="BHH137" s="129"/>
      <c r="BHI137" s="129"/>
      <c r="BHJ137" s="129"/>
      <c r="BHK137" s="129"/>
      <c r="BHL137" s="129"/>
      <c r="BHM137" s="129"/>
      <c r="BHN137" s="129"/>
      <c r="BHO137" s="129"/>
      <c r="BHP137" s="129"/>
      <c r="BHQ137" s="129"/>
      <c r="BHR137" s="129"/>
      <c r="BHS137" s="129"/>
      <c r="BHT137" s="129"/>
      <c r="BHU137" s="129"/>
      <c r="BHV137" s="129"/>
      <c r="BHW137" s="129"/>
      <c r="BHX137" s="129"/>
      <c r="BHY137" s="129"/>
      <c r="BHZ137" s="129"/>
      <c r="BIA137" s="129"/>
      <c r="BIB137" s="129"/>
      <c r="BIC137" s="129"/>
      <c r="BID137" s="129"/>
      <c r="BIE137" s="129"/>
      <c r="BIF137" s="129"/>
      <c r="BIG137" s="129"/>
      <c r="BIH137" s="129"/>
      <c r="BII137" s="129"/>
      <c r="BIJ137" s="129"/>
      <c r="BIK137" s="129"/>
      <c r="BIL137" s="129"/>
      <c r="BIM137" s="129"/>
      <c r="BIN137" s="129"/>
      <c r="BIO137" s="129"/>
      <c r="BIP137" s="129"/>
      <c r="BIQ137" s="129"/>
      <c r="BIR137" s="129"/>
      <c r="BIS137" s="129"/>
      <c r="BIT137" s="129"/>
      <c r="BIU137" s="129"/>
      <c r="BIV137" s="129"/>
      <c r="BIW137" s="129"/>
      <c r="BIX137" s="129"/>
      <c r="BIY137" s="129"/>
      <c r="BIZ137" s="129"/>
      <c r="BJA137" s="129"/>
      <c r="BJB137" s="129"/>
      <c r="BJC137" s="129"/>
      <c r="BJD137" s="129"/>
      <c r="BJE137" s="129"/>
      <c r="BJF137" s="129"/>
      <c r="BJG137" s="129"/>
      <c r="BJH137" s="129"/>
      <c r="BJI137" s="129"/>
      <c r="BJJ137" s="129"/>
      <c r="BJK137" s="129"/>
      <c r="BJL137" s="129"/>
      <c r="BJM137" s="129"/>
      <c r="BJN137" s="129"/>
      <c r="BJO137" s="129"/>
      <c r="BJP137" s="129"/>
      <c r="BJQ137" s="129"/>
      <c r="BJR137" s="129"/>
      <c r="BJS137" s="129"/>
      <c r="BJT137" s="129"/>
      <c r="BJU137" s="129"/>
      <c r="BJV137" s="129"/>
      <c r="BJW137" s="129"/>
      <c r="BJX137" s="129"/>
      <c r="BJY137" s="129"/>
      <c r="BJZ137" s="129"/>
      <c r="BKA137" s="129"/>
      <c r="BKB137" s="129"/>
      <c r="BKC137" s="129"/>
      <c r="BKD137" s="129"/>
      <c r="BKE137" s="129"/>
      <c r="BKF137" s="129"/>
      <c r="BKG137" s="129"/>
      <c r="BKH137" s="129"/>
      <c r="BKI137" s="129"/>
      <c r="BKJ137" s="129"/>
      <c r="BKK137" s="129"/>
      <c r="BKL137" s="129"/>
      <c r="BKM137" s="129"/>
      <c r="BKN137" s="129"/>
      <c r="BKO137" s="129"/>
      <c r="BKP137" s="129"/>
      <c r="BKQ137" s="129"/>
      <c r="BKR137" s="129"/>
      <c r="BKS137" s="129"/>
      <c r="BKT137" s="129"/>
      <c r="BKU137" s="129"/>
      <c r="BKV137" s="129"/>
      <c r="BKW137" s="129"/>
      <c r="BKX137" s="129"/>
      <c r="BKY137" s="129"/>
      <c r="BKZ137" s="129"/>
      <c r="BLA137" s="129"/>
      <c r="BLB137" s="129"/>
      <c r="BLC137" s="129"/>
      <c r="BLD137" s="129"/>
      <c r="BLE137" s="129"/>
      <c r="BLF137" s="129"/>
      <c r="BLG137" s="129"/>
      <c r="BLH137" s="129"/>
      <c r="BLI137" s="129"/>
      <c r="BLJ137" s="129"/>
      <c r="BLK137" s="129"/>
      <c r="BLL137" s="129"/>
      <c r="BLM137" s="129"/>
      <c r="BLN137" s="129"/>
      <c r="BLO137" s="129"/>
      <c r="BLP137" s="129"/>
      <c r="BLQ137" s="129"/>
      <c r="BLR137" s="129"/>
      <c r="BLS137" s="129"/>
      <c r="BLT137" s="129"/>
      <c r="BLU137" s="129"/>
      <c r="BLV137" s="129"/>
      <c r="BLW137" s="129"/>
      <c r="BLX137" s="129"/>
      <c r="BLY137" s="129"/>
      <c r="BLZ137" s="129"/>
      <c r="BMA137" s="129"/>
      <c r="BMB137" s="129"/>
      <c r="BMC137" s="129"/>
      <c r="BMD137" s="129"/>
      <c r="BME137" s="129"/>
      <c r="BMF137" s="129"/>
      <c r="BMG137" s="129"/>
      <c r="BMH137" s="129"/>
      <c r="BMI137" s="129"/>
      <c r="BMJ137" s="129"/>
      <c r="BMK137" s="129"/>
      <c r="BML137" s="129"/>
      <c r="BMM137" s="129"/>
      <c r="BMN137" s="129"/>
      <c r="BMO137" s="129"/>
      <c r="BMP137" s="129"/>
      <c r="BMQ137" s="129"/>
      <c r="BMR137" s="129"/>
      <c r="BMS137" s="129"/>
      <c r="BMT137" s="129"/>
      <c r="BMU137" s="129"/>
      <c r="BMV137" s="129"/>
      <c r="BMW137" s="129"/>
      <c r="BMX137" s="129"/>
      <c r="BMY137" s="129"/>
      <c r="BMZ137" s="129"/>
      <c r="BNA137" s="129"/>
      <c r="BNB137" s="129"/>
      <c r="BNC137" s="129"/>
      <c r="BND137" s="129"/>
      <c r="BNE137" s="129"/>
      <c r="BNF137" s="129"/>
      <c r="BNG137" s="129"/>
      <c r="BNH137" s="129"/>
      <c r="BNI137" s="129"/>
      <c r="BNJ137" s="129"/>
      <c r="BNK137" s="129"/>
      <c r="BNL137" s="129"/>
      <c r="BNM137" s="129"/>
      <c r="BNN137" s="129"/>
      <c r="BNO137" s="129"/>
      <c r="BNP137" s="129"/>
      <c r="BNQ137" s="129"/>
      <c r="BNR137" s="129"/>
      <c r="BNS137" s="129"/>
      <c r="BNT137" s="129"/>
      <c r="BNU137" s="129"/>
      <c r="BNV137" s="129"/>
      <c r="BNW137" s="129"/>
      <c r="BNX137" s="129"/>
      <c r="BNY137" s="129"/>
      <c r="BNZ137" s="129"/>
      <c r="BOA137" s="129"/>
      <c r="BOB137" s="129"/>
      <c r="BOC137" s="129"/>
      <c r="BOD137" s="129"/>
      <c r="BOE137" s="129"/>
      <c r="BOF137" s="129"/>
      <c r="BOG137" s="129"/>
      <c r="BOH137" s="129"/>
      <c r="BOI137" s="129"/>
      <c r="BOJ137" s="129"/>
      <c r="BOK137" s="129"/>
      <c r="BOL137" s="129"/>
      <c r="BOM137" s="129"/>
      <c r="BON137" s="129"/>
      <c r="BOO137" s="129"/>
      <c r="BOP137" s="129"/>
      <c r="BOQ137" s="129"/>
      <c r="BOR137" s="129"/>
      <c r="BOS137" s="129"/>
      <c r="BOT137" s="129"/>
      <c r="BOU137" s="129"/>
      <c r="BOV137" s="129"/>
      <c r="BOW137" s="129"/>
      <c r="BOX137" s="129"/>
      <c r="BOY137" s="129"/>
      <c r="BOZ137" s="129"/>
      <c r="BPA137" s="129"/>
      <c r="BPB137" s="129"/>
      <c r="BPC137" s="129"/>
      <c r="BPD137" s="129"/>
      <c r="BPE137" s="129"/>
      <c r="BPF137" s="129"/>
      <c r="BPG137" s="129"/>
      <c r="BPH137" s="129"/>
      <c r="BPI137" s="129"/>
      <c r="BPJ137" s="129"/>
      <c r="BPK137" s="129"/>
      <c r="BPL137" s="129"/>
      <c r="BPM137" s="129"/>
      <c r="BPN137" s="129"/>
      <c r="BPO137" s="129"/>
      <c r="BPP137" s="129"/>
      <c r="BPQ137" s="129"/>
      <c r="BPR137" s="129"/>
      <c r="BPS137" s="129"/>
      <c r="BPT137" s="129"/>
      <c r="BPU137" s="129"/>
      <c r="BPV137" s="129"/>
      <c r="BPW137" s="129"/>
      <c r="BPX137" s="129"/>
      <c r="BPY137" s="129"/>
      <c r="BPZ137" s="129"/>
      <c r="BQA137" s="129"/>
      <c r="BQB137" s="129"/>
      <c r="BQC137" s="129"/>
      <c r="BQD137" s="129"/>
      <c r="BQE137" s="129"/>
      <c r="BQF137" s="129"/>
      <c r="BQG137" s="129"/>
      <c r="BQH137" s="129"/>
      <c r="BQI137" s="129"/>
      <c r="BQJ137" s="129"/>
      <c r="BQK137" s="129"/>
      <c r="BQL137" s="129"/>
      <c r="BQM137" s="129"/>
      <c r="BQN137" s="129"/>
      <c r="BQO137" s="129"/>
      <c r="BQP137" s="129"/>
      <c r="BQQ137" s="129"/>
      <c r="BQR137" s="129"/>
      <c r="BQS137" s="129"/>
      <c r="BQT137" s="129"/>
      <c r="BQU137" s="129"/>
      <c r="BQV137" s="129"/>
      <c r="BQW137" s="129"/>
      <c r="BQX137" s="129"/>
      <c r="BQY137" s="129"/>
      <c r="BQZ137" s="129"/>
      <c r="BRA137" s="129"/>
      <c r="BRB137" s="129"/>
      <c r="BRC137" s="129"/>
      <c r="BRD137" s="129"/>
      <c r="BRE137" s="129"/>
      <c r="BRF137" s="129"/>
      <c r="BRG137" s="129"/>
      <c r="BRH137" s="129"/>
      <c r="BRI137" s="129"/>
      <c r="BRJ137" s="129"/>
      <c r="BRK137" s="129"/>
      <c r="BRL137" s="129"/>
      <c r="BRM137" s="129"/>
      <c r="BRN137" s="129"/>
      <c r="BRO137" s="129"/>
      <c r="BRP137" s="129"/>
      <c r="BRQ137" s="129"/>
      <c r="BRR137" s="129"/>
      <c r="BRS137" s="129"/>
      <c r="BRT137" s="129"/>
      <c r="BRU137" s="129"/>
      <c r="BRV137" s="129"/>
      <c r="BRW137" s="129"/>
      <c r="BRX137" s="129"/>
      <c r="BRY137" s="129"/>
      <c r="BRZ137" s="129"/>
      <c r="BSA137" s="129"/>
      <c r="BSB137" s="129"/>
      <c r="BSC137" s="129"/>
      <c r="BSD137" s="129"/>
      <c r="BSE137" s="129"/>
      <c r="BSF137" s="129"/>
      <c r="BSG137" s="129"/>
      <c r="BSH137" s="129"/>
      <c r="BSI137" s="129"/>
      <c r="BSJ137" s="129"/>
      <c r="BSK137" s="129"/>
      <c r="BSL137" s="129"/>
      <c r="BSM137" s="129"/>
      <c r="BSN137" s="129"/>
      <c r="BSO137" s="129"/>
      <c r="BSP137" s="129"/>
      <c r="BSQ137" s="129"/>
      <c r="BSR137" s="129"/>
      <c r="BSS137" s="129"/>
      <c r="BST137" s="129"/>
      <c r="BSU137" s="129"/>
      <c r="BSV137" s="129"/>
      <c r="BSW137" s="129"/>
      <c r="BSX137" s="129"/>
      <c r="BSY137" s="129"/>
      <c r="BSZ137" s="129"/>
      <c r="BTA137" s="129"/>
      <c r="BTB137" s="129"/>
      <c r="BTC137" s="129"/>
      <c r="BTD137" s="129"/>
      <c r="BTE137" s="129"/>
      <c r="BTF137" s="129"/>
      <c r="BTG137" s="129"/>
      <c r="BTH137" s="129"/>
      <c r="BTI137" s="129"/>
      <c r="BTJ137" s="129"/>
      <c r="BTK137" s="129"/>
      <c r="BTL137" s="129"/>
      <c r="BTM137" s="129"/>
      <c r="BTN137" s="129"/>
      <c r="BTO137" s="129"/>
      <c r="BTP137" s="129"/>
      <c r="BTQ137" s="129"/>
      <c r="BTR137" s="129"/>
      <c r="BTS137" s="129"/>
      <c r="BTT137" s="129"/>
      <c r="BTU137" s="129"/>
      <c r="BTV137" s="129"/>
      <c r="BTW137" s="129"/>
      <c r="BTX137" s="129"/>
      <c r="BTY137" s="129"/>
      <c r="BTZ137" s="129"/>
      <c r="BUA137" s="129"/>
      <c r="BUB137" s="129"/>
      <c r="BUC137" s="129"/>
      <c r="BUD137" s="129"/>
      <c r="BUE137" s="129"/>
      <c r="BUF137" s="129"/>
      <c r="BUG137" s="129"/>
      <c r="BUH137" s="129"/>
      <c r="BUI137" s="129"/>
      <c r="BUJ137" s="129"/>
      <c r="BUK137" s="129"/>
      <c r="BUL137" s="129"/>
      <c r="BUM137" s="129"/>
      <c r="BUN137" s="129"/>
      <c r="BUO137" s="129"/>
      <c r="BUP137" s="129"/>
      <c r="BUQ137" s="129"/>
      <c r="BUR137" s="129"/>
      <c r="BUS137" s="129"/>
      <c r="BUT137" s="129"/>
      <c r="BUU137" s="129"/>
      <c r="BUV137" s="129"/>
      <c r="BUW137" s="129"/>
      <c r="BUX137" s="129"/>
      <c r="BUY137" s="129"/>
      <c r="BUZ137" s="129"/>
      <c r="BVA137" s="129"/>
      <c r="BVB137" s="129"/>
      <c r="BVC137" s="129"/>
      <c r="BVD137" s="129"/>
      <c r="BVE137" s="129"/>
      <c r="BVF137" s="129"/>
      <c r="BVG137" s="129"/>
      <c r="BVH137" s="129"/>
      <c r="BVI137" s="129"/>
      <c r="BVJ137" s="129"/>
      <c r="BVK137" s="129"/>
      <c r="BVL137" s="129"/>
      <c r="BVM137" s="129"/>
      <c r="BVN137" s="129"/>
      <c r="BVO137" s="129"/>
      <c r="BVP137" s="129"/>
      <c r="BVQ137" s="129"/>
      <c r="BVR137" s="129"/>
      <c r="BVS137" s="129"/>
      <c r="BVT137" s="129"/>
      <c r="BVU137" s="129"/>
      <c r="BVV137" s="129"/>
      <c r="BVW137" s="129"/>
      <c r="BVX137" s="129"/>
      <c r="BVY137" s="129"/>
      <c r="BVZ137" s="129"/>
      <c r="BWA137" s="129"/>
      <c r="BWB137" s="129"/>
      <c r="BWC137" s="129"/>
      <c r="BWD137" s="129"/>
      <c r="BWE137" s="129"/>
      <c r="BWF137" s="129"/>
      <c r="BWG137" s="129"/>
      <c r="BWH137" s="129"/>
      <c r="BWI137" s="129"/>
      <c r="BWJ137" s="129"/>
      <c r="BWK137" s="129"/>
      <c r="BWL137" s="129"/>
      <c r="BWM137" s="129"/>
      <c r="BWN137" s="129"/>
      <c r="BWO137" s="129"/>
      <c r="BWP137" s="129"/>
      <c r="BWQ137" s="129"/>
      <c r="BWR137" s="129"/>
      <c r="BWS137" s="129"/>
      <c r="BWT137" s="129"/>
      <c r="BWU137" s="129"/>
      <c r="BWV137" s="129"/>
      <c r="BWW137" s="129"/>
      <c r="BWX137" s="129"/>
      <c r="BWY137" s="129"/>
      <c r="BWZ137" s="129"/>
      <c r="BXA137" s="129"/>
      <c r="BXB137" s="129"/>
      <c r="BXC137" s="129"/>
      <c r="BXD137" s="129"/>
      <c r="BXE137" s="129"/>
      <c r="BXF137" s="129"/>
      <c r="BXG137" s="129"/>
      <c r="BXH137" s="129"/>
      <c r="BXI137" s="129"/>
      <c r="BXJ137" s="129"/>
      <c r="BXK137" s="129"/>
      <c r="BXL137" s="129"/>
      <c r="BXM137" s="129"/>
      <c r="BXN137" s="129"/>
      <c r="BXO137" s="129"/>
      <c r="BXP137" s="129"/>
      <c r="BXQ137" s="129"/>
      <c r="BXR137" s="129"/>
      <c r="BXS137" s="129"/>
      <c r="BXT137" s="129"/>
      <c r="BXU137" s="129"/>
      <c r="BXV137" s="129"/>
      <c r="BXW137" s="129"/>
      <c r="BXX137" s="129"/>
      <c r="BXY137" s="129"/>
      <c r="BXZ137" s="129"/>
      <c r="BYA137" s="129"/>
      <c r="BYB137" s="129"/>
      <c r="BYC137" s="129"/>
      <c r="BYD137" s="129"/>
      <c r="BYE137" s="129"/>
      <c r="BYF137" s="129"/>
      <c r="BYG137" s="129"/>
      <c r="BYH137" s="129"/>
      <c r="BYI137" s="129"/>
      <c r="BYJ137" s="129"/>
      <c r="BYK137" s="129"/>
      <c r="BYL137" s="129"/>
      <c r="BYM137" s="129"/>
      <c r="BYN137" s="129"/>
      <c r="BYO137" s="129"/>
      <c r="BYP137" s="129"/>
      <c r="BYQ137" s="129"/>
      <c r="BYR137" s="129"/>
      <c r="BYS137" s="129"/>
      <c r="BYT137" s="129"/>
      <c r="BYU137" s="129"/>
      <c r="BYV137" s="129"/>
      <c r="BYW137" s="129"/>
      <c r="BYX137" s="129"/>
      <c r="BYY137" s="129"/>
      <c r="BYZ137" s="129"/>
      <c r="BZA137" s="129"/>
      <c r="BZB137" s="129"/>
      <c r="BZC137" s="129"/>
      <c r="BZD137" s="129"/>
      <c r="BZE137" s="129"/>
      <c r="BZF137" s="129"/>
      <c r="BZG137" s="129"/>
      <c r="BZH137" s="129"/>
      <c r="BZI137" s="129"/>
      <c r="BZJ137" s="129"/>
      <c r="BZK137" s="129"/>
      <c r="BZL137" s="129"/>
      <c r="BZM137" s="129"/>
      <c r="BZN137" s="129"/>
      <c r="BZO137" s="129"/>
      <c r="BZP137" s="129"/>
      <c r="BZQ137" s="129"/>
      <c r="BZR137" s="129"/>
      <c r="BZS137" s="129"/>
      <c r="BZT137" s="129"/>
      <c r="BZU137" s="129"/>
      <c r="BZV137" s="129"/>
      <c r="BZW137" s="129"/>
      <c r="BZX137" s="129"/>
      <c r="BZY137" s="129"/>
      <c r="BZZ137" s="129"/>
      <c r="CAA137" s="129"/>
      <c r="CAB137" s="129"/>
      <c r="CAC137" s="129"/>
      <c r="CAD137" s="129"/>
      <c r="CAE137" s="129"/>
      <c r="CAF137" s="129"/>
      <c r="CAG137" s="129"/>
      <c r="CAH137" s="129"/>
      <c r="CAI137" s="129"/>
      <c r="CAJ137" s="129"/>
      <c r="CAK137" s="129"/>
      <c r="CAL137" s="129"/>
      <c r="CAM137" s="129"/>
      <c r="CAN137" s="129"/>
      <c r="CAO137" s="129"/>
      <c r="CAP137" s="129"/>
      <c r="CAQ137" s="129"/>
      <c r="CAR137" s="129"/>
      <c r="CAS137" s="129"/>
      <c r="CAT137" s="129"/>
      <c r="CAU137" s="129"/>
      <c r="CAV137" s="129"/>
      <c r="CAW137" s="129"/>
      <c r="CAX137" s="129"/>
      <c r="CAY137" s="129"/>
      <c r="CAZ137" s="129"/>
      <c r="CBA137" s="129"/>
      <c r="CBB137" s="129"/>
      <c r="CBC137" s="129"/>
      <c r="CBD137" s="129"/>
      <c r="CBE137" s="129"/>
      <c r="CBF137" s="129"/>
      <c r="CBG137" s="129"/>
      <c r="CBH137" s="129"/>
      <c r="CBI137" s="129"/>
      <c r="CBJ137" s="129"/>
      <c r="CBK137" s="129"/>
      <c r="CBL137" s="129"/>
      <c r="CBM137" s="129"/>
      <c r="CBN137" s="129"/>
      <c r="CBO137" s="129"/>
      <c r="CBP137" s="129"/>
      <c r="CBQ137" s="129"/>
      <c r="CBR137" s="129"/>
      <c r="CBS137" s="129"/>
      <c r="CBT137" s="129"/>
      <c r="CBU137" s="129"/>
      <c r="CBV137" s="129"/>
      <c r="CBW137" s="129"/>
      <c r="CBX137" s="129"/>
      <c r="CBY137" s="129"/>
      <c r="CBZ137" s="129"/>
      <c r="CCA137" s="129"/>
      <c r="CCB137" s="129"/>
      <c r="CCC137" s="129"/>
      <c r="CCD137" s="129"/>
      <c r="CCE137" s="129"/>
      <c r="CCF137" s="129"/>
      <c r="CCG137" s="129"/>
      <c r="CCH137" s="129"/>
      <c r="CCI137" s="129"/>
      <c r="CCJ137" s="129"/>
      <c r="CCK137" s="129"/>
      <c r="CCL137" s="129"/>
      <c r="CCM137" s="129"/>
      <c r="CCN137" s="129"/>
      <c r="CCO137" s="129"/>
      <c r="CCP137" s="129"/>
      <c r="CCQ137" s="129"/>
      <c r="CCR137" s="129"/>
      <c r="CCS137" s="129"/>
      <c r="CCT137" s="129"/>
      <c r="CCU137" s="129"/>
      <c r="CCV137" s="129"/>
      <c r="CCW137" s="129"/>
      <c r="CCX137" s="129"/>
      <c r="CCY137" s="129"/>
      <c r="CCZ137" s="129"/>
      <c r="CDA137" s="129"/>
      <c r="CDB137" s="129"/>
      <c r="CDC137" s="129"/>
      <c r="CDD137" s="129"/>
      <c r="CDE137" s="129"/>
      <c r="CDF137" s="129"/>
      <c r="CDG137" s="129"/>
      <c r="CDH137" s="129"/>
      <c r="CDI137" s="129"/>
      <c r="CDJ137" s="129"/>
      <c r="CDK137" s="129"/>
      <c r="CDL137" s="129"/>
      <c r="CDM137" s="129"/>
      <c r="CDN137" s="129"/>
      <c r="CDO137" s="129"/>
      <c r="CDP137" s="129"/>
      <c r="CDQ137" s="129"/>
      <c r="CDR137" s="129"/>
      <c r="CDS137" s="129"/>
      <c r="CDT137" s="129"/>
      <c r="CDU137" s="129"/>
      <c r="CDV137" s="129"/>
      <c r="CDW137" s="129"/>
      <c r="CDX137" s="129"/>
      <c r="CDY137" s="129"/>
      <c r="CDZ137" s="129"/>
      <c r="CEA137" s="129"/>
      <c r="CEB137" s="129"/>
      <c r="CEC137" s="129"/>
      <c r="CED137" s="129"/>
      <c r="CEE137" s="129"/>
      <c r="CEF137" s="129"/>
      <c r="CEG137" s="129"/>
      <c r="CEH137" s="129"/>
      <c r="CEI137" s="129"/>
      <c r="CEJ137" s="129"/>
      <c r="CEK137" s="129"/>
      <c r="CEL137" s="129"/>
      <c r="CEM137" s="129"/>
      <c r="CEN137" s="129"/>
      <c r="CEO137" s="129"/>
      <c r="CEP137" s="129"/>
      <c r="CEQ137" s="129"/>
      <c r="CER137" s="129"/>
      <c r="CES137" s="129"/>
      <c r="CET137" s="129"/>
      <c r="CEU137" s="129"/>
      <c r="CEV137" s="129"/>
      <c r="CEW137" s="129"/>
      <c r="CEX137" s="129"/>
      <c r="CEY137" s="129"/>
      <c r="CEZ137" s="129"/>
      <c r="CFA137" s="129"/>
      <c r="CFB137" s="129"/>
      <c r="CFC137" s="129"/>
      <c r="CFD137" s="129"/>
      <c r="CFE137" s="129"/>
      <c r="CFF137" s="129"/>
      <c r="CFG137" s="129"/>
      <c r="CFH137" s="129"/>
      <c r="CFI137" s="129"/>
      <c r="CFJ137" s="129"/>
      <c r="CFK137" s="129"/>
      <c r="CFL137" s="129"/>
      <c r="CFM137" s="129"/>
      <c r="CFN137" s="129"/>
      <c r="CFO137" s="129"/>
      <c r="CFP137" s="129"/>
      <c r="CFQ137" s="129"/>
      <c r="CFR137" s="129"/>
      <c r="CFS137" s="129"/>
      <c r="CFT137" s="129"/>
      <c r="CFU137" s="129"/>
      <c r="CFV137" s="129"/>
      <c r="CFW137" s="129"/>
      <c r="CFX137" s="129"/>
      <c r="CFY137" s="129"/>
      <c r="CFZ137" s="129"/>
      <c r="CGA137" s="129"/>
      <c r="CGB137" s="129"/>
      <c r="CGC137" s="129"/>
      <c r="CGD137" s="129"/>
      <c r="CGE137" s="129"/>
      <c r="CGF137" s="129"/>
      <c r="CGG137" s="129"/>
      <c r="CGH137" s="129"/>
      <c r="CGI137" s="129"/>
      <c r="CGJ137" s="129"/>
      <c r="CGK137" s="129"/>
      <c r="CGL137" s="129"/>
      <c r="CGM137" s="129"/>
      <c r="CGN137" s="129"/>
      <c r="CGO137" s="129"/>
      <c r="CGP137" s="129"/>
      <c r="CGQ137" s="129"/>
      <c r="CGR137" s="129"/>
      <c r="CGS137" s="129"/>
      <c r="CGT137" s="129"/>
      <c r="CGU137" s="129"/>
      <c r="CGV137" s="129"/>
      <c r="CGW137" s="129"/>
      <c r="CGX137" s="129"/>
      <c r="CGY137" s="129"/>
      <c r="CGZ137" s="129"/>
      <c r="CHA137" s="129"/>
      <c r="CHB137" s="129"/>
      <c r="CHC137" s="129"/>
      <c r="CHD137" s="129"/>
      <c r="CHE137" s="129"/>
      <c r="CHF137" s="129"/>
      <c r="CHG137" s="129"/>
      <c r="CHH137" s="129"/>
      <c r="CHI137" s="129"/>
      <c r="CHJ137" s="129"/>
      <c r="CHK137" s="129"/>
      <c r="CHL137" s="129"/>
      <c r="CHM137" s="129"/>
      <c r="CHN137" s="129"/>
      <c r="CHO137" s="129"/>
      <c r="CHP137" s="129"/>
      <c r="CHQ137" s="129"/>
      <c r="CHR137" s="129"/>
      <c r="CHS137" s="129"/>
      <c r="CHT137" s="129"/>
      <c r="CHU137" s="129"/>
      <c r="CHV137" s="129"/>
      <c r="CHW137" s="129"/>
      <c r="CHX137" s="129"/>
      <c r="CHY137" s="129"/>
      <c r="CHZ137" s="129"/>
      <c r="CIA137" s="129"/>
      <c r="CIB137" s="129"/>
      <c r="CIC137" s="129"/>
      <c r="CID137" s="129"/>
      <c r="CIE137" s="129"/>
      <c r="CIF137" s="129"/>
      <c r="CIG137" s="129"/>
      <c r="CIH137" s="129"/>
      <c r="CII137" s="129"/>
      <c r="CIJ137" s="129"/>
      <c r="CIK137" s="129"/>
      <c r="CIL137" s="129"/>
      <c r="CIM137" s="129"/>
      <c r="CIN137" s="129"/>
      <c r="CIO137" s="129"/>
      <c r="CIP137" s="129"/>
      <c r="CIQ137" s="129"/>
      <c r="CIR137" s="129"/>
      <c r="CIS137" s="129"/>
      <c r="CIT137" s="129"/>
      <c r="CIU137" s="129"/>
      <c r="CIV137" s="129"/>
      <c r="CIW137" s="129"/>
      <c r="CIX137" s="129"/>
      <c r="CIY137" s="129"/>
      <c r="CIZ137" s="129"/>
      <c r="CJA137" s="129"/>
      <c r="CJB137" s="129"/>
      <c r="CJC137" s="129"/>
      <c r="CJD137" s="129"/>
      <c r="CJE137" s="129"/>
      <c r="CJF137" s="129"/>
      <c r="CJG137" s="129"/>
      <c r="CJH137" s="129"/>
      <c r="CJI137" s="129"/>
      <c r="CJJ137" s="129"/>
      <c r="CJK137" s="129"/>
      <c r="CJL137" s="129"/>
      <c r="CJM137" s="129"/>
      <c r="CJN137" s="129"/>
      <c r="CJO137" s="129"/>
      <c r="CJP137" s="129"/>
      <c r="CJQ137" s="129"/>
      <c r="CJR137" s="129"/>
      <c r="CJS137" s="129"/>
      <c r="CJT137" s="129"/>
      <c r="CJU137" s="129"/>
      <c r="CJV137" s="129"/>
      <c r="CJW137" s="129"/>
      <c r="CJX137" s="129"/>
      <c r="CJY137" s="129"/>
      <c r="CJZ137" s="129"/>
      <c r="CKA137" s="129"/>
      <c r="CKB137" s="129"/>
      <c r="CKC137" s="129"/>
      <c r="CKD137" s="129"/>
      <c r="CKE137" s="129"/>
      <c r="CKF137" s="129"/>
      <c r="CKG137" s="129"/>
      <c r="CKH137" s="129"/>
      <c r="CKI137" s="129"/>
      <c r="CKJ137" s="129"/>
      <c r="CKK137" s="129"/>
      <c r="CKL137" s="129"/>
      <c r="CKM137" s="129"/>
      <c r="CKN137" s="129"/>
      <c r="CKO137" s="129"/>
      <c r="CKP137" s="129"/>
      <c r="CKQ137" s="129"/>
      <c r="CKR137" s="129"/>
      <c r="CKS137" s="129"/>
      <c r="CKT137" s="129"/>
      <c r="CKU137" s="129"/>
      <c r="CKV137" s="129"/>
      <c r="CKW137" s="129"/>
      <c r="CKX137" s="129"/>
      <c r="CKY137" s="129"/>
      <c r="CKZ137" s="129"/>
      <c r="CLA137" s="129"/>
      <c r="CLB137" s="129"/>
      <c r="CLC137" s="129"/>
      <c r="CLD137" s="129"/>
      <c r="CLE137" s="129"/>
      <c r="CLF137" s="129"/>
      <c r="CLG137" s="129"/>
      <c r="CLH137" s="129"/>
      <c r="CLI137" s="129"/>
      <c r="CLJ137" s="129"/>
      <c r="CLK137" s="129"/>
      <c r="CLL137" s="129"/>
      <c r="CLM137" s="129"/>
      <c r="CLN137" s="129"/>
      <c r="CLO137" s="129"/>
      <c r="CLP137" s="129"/>
      <c r="CLQ137" s="129"/>
      <c r="CLR137" s="129"/>
      <c r="CLS137" s="129"/>
      <c r="CLT137" s="129"/>
      <c r="CLU137" s="129"/>
      <c r="CLV137" s="129"/>
      <c r="CLW137" s="129"/>
      <c r="CLX137" s="129"/>
      <c r="CLY137" s="129"/>
      <c r="CLZ137" s="129"/>
      <c r="CMA137" s="129"/>
      <c r="CMB137" s="129"/>
      <c r="CMC137" s="129"/>
      <c r="CMD137" s="129"/>
      <c r="CME137" s="129"/>
      <c r="CMF137" s="129"/>
      <c r="CMG137" s="129"/>
      <c r="CMH137" s="129"/>
      <c r="CMI137" s="129"/>
      <c r="CMJ137" s="129"/>
      <c r="CMK137" s="129"/>
      <c r="CML137" s="129"/>
      <c r="CMM137" s="129"/>
      <c r="CMN137" s="129"/>
      <c r="CMO137" s="129"/>
      <c r="CMP137" s="129"/>
      <c r="CMQ137" s="129"/>
      <c r="CMR137" s="129"/>
      <c r="CMS137" s="129"/>
      <c r="CMT137" s="129"/>
      <c r="CMU137" s="129"/>
      <c r="CMV137" s="129"/>
      <c r="CMW137" s="129"/>
      <c r="CMX137" s="129"/>
      <c r="CMY137" s="129"/>
      <c r="CMZ137" s="129"/>
      <c r="CNA137" s="129"/>
      <c r="CNB137" s="129"/>
      <c r="CNC137" s="129"/>
      <c r="CND137" s="129"/>
      <c r="CNE137" s="129"/>
      <c r="CNF137" s="129"/>
      <c r="CNG137" s="129"/>
      <c r="CNH137" s="129"/>
      <c r="CNI137" s="129"/>
      <c r="CNJ137" s="129"/>
      <c r="CNK137" s="129"/>
      <c r="CNL137" s="129"/>
      <c r="CNM137" s="129"/>
      <c r="CNN137" s="129"/>
      <c r="CNO137" s="129"/>
      <c r="CNP137" s="129"/>
      <c r="CNQ137" s="129"/>
      <c r="CNR137" s="129"/>
      <c r="CNS137" s="129"/>
      <c r="CNT137" s="129"/>
      <c r="CNU137" s="129"/>
      <c r="CNV137" s="129"/>
      <c r="CNW137" s="129"/>
      <c r="CNX137" s="129"/>
      <c r="CNY137" s="129"/>
      <c r="CNZ137" s="129"/>
      <c r="COA137" s="129"/>
      <c r="COB137" s="129"/>
      <c r="COC137" s="129"/>
      <c r="COD137" s="129"/>
      <c r="COE137" s="129"/>
      <c r="COF137" s="129"/>
      <c r="COG137" s="129"/>
      <c r="COH137" s="129"/>
      <c r="COI137" s="129"/>
      <c r="COJ137" s="129"/>
      <c r="COK137" s="129"/>
      <c r="COL137" s="129"/>
      <c r="COM137" s="129"/>
      <c r="CON137" s="129"/>
      <c r="COO137" s="129"/>
      <c r="COP137" s="129"/>
      <c r="COQ137" s="129"/>
      <c r="COR137" s="129"/>
      <c r="COS137" s="129"/>
      <c r="COT137" s="129"/>
      <c r="COU137" s="129"/>
      <c r="COV137" s="129"/>
      <c r="COW137" s="129"/>
      <c r="COX137" s="129"/>
      <c r="COY137" s="129"/>
      <c r="COZ137" s="129"/>
      <c r="CPA137" s="129"/>
      <c r="CPB137" s="129"/>
      <c r="CPC137" s="129"/>
      <c r="CPD137" s="129"/>
      <c r="CPE137" s="129"/>
      <c r="CPF137" s="129"/>
      <c r="CPG137" s="129"/>
      <c r="CPH137" s="129"/>
      <c r="CPI137" s="129"/>
      <c r="CPJ137" s="129"/>
      <c r="CPK137" s="129"/>
      <c r="CPL137" s="129"/>
      <c r="CPM137" s="129"/>
      <c r="CPN137" s="129"/>
      <c r="CPO137" s="129"/>
      <c r="CPP137" s="129"/>
      <c r="CPQ137" s="129"/>
      <c r="CPR137" s="129"/>
      <c r="CPS137" s="129"/>
      <c r="CPT137" s="129"/>
      <c r="CPU137" s="129"/>
      <c r="CPV137" s="129"/>
      <c r="CPW137" s="129"/>
      <c r="CPX137" s="129"/>
      <c r="CPY137" s="129"/>
      <c r="CPZ137" s="129"/>
      <c r="CQA137" s="129"/>
      <c r="CQB137" s="129"/>
      <c r="CQC137" s="129"/>
      <c r="CQD137" s="129"/>
      <c r="CQE137" s="129"/>
      <c r="CQF137" s="129"/>
      <c r="CQG137" s="129"/>
      <c r="CQH137" s="129"/>
      <c r="CQI137" s="129"/>
      <c r="CQJ137" s="129"/>
      <c r="CQK137" s="129"/>
      <c r="CQL137" s="129"/>
      <c r="CQM137" s="129"/>
      <c r="CQN137" s="129"/>
      <c r="CQO137" s="129"/>
      <c r="CQP137" s="129"/>
      <c r="CQQ137" s="129"/>
      <c r="CQR137" s="129"/>
      <c r="CQS137" s="129"/>
      <c r="CQT137" s="129"/>
      <c r="CQU137" s="129"/>
      <c r="CQV137" s="129"/>
      <c r="CQW137" s="129"/>
      <c r="CQX137" s="129"/>
      <c r="CQY137" s="129"/>
      <c r="CQZ137" s="129"/>
      <c r="CRA137" s="129"/>
      <c r="CRB137" s="129"/>
      <c r="CRC137" s="129"/>
      <c r="CRD137" s="129"/>
      <c r="CRE137" s="129"/>
      <c r="CRF137" s="129"/>
      <c r="CRG137" s="129"/>
      <c r="CRH137" s="129"/>
      <c r="CRI137" s="129"/>
      <c r="CRJ137" s="129"/>
      <c r="CRK137" s="129"/>
      <c r="CRL137" s="129"/>
      <c r="CRM137" s="129"/>
      <c r="CRN137" s="129"/>
      <c r="CRO137" s="129"/>
      <c r="CRP137" s="129"/>
      <c r="CRQ137" s="129"/>
      <c r="CRR137" s="129"/>
      <c r="CRS137" s="129"/>
      <c r="CRT137" s="129"/>
      <c r="CRU137" s="129"/>
      <c r="CRV137" s="129"/>
      <c r="CRW137" s="129"/>
      <c r="CRX137" s="129"/>
      <c r="CRY137" s="129"/>
      <c r="CRZ137" s="129"/>
      <c r="CSA137" s="129"/>
      <c r="CSB137" s="129"/>
      <c r="CSC137" s="129"/>
      <c r="CSD137" s="129"/>
      <c r="CSE137" s="129"/>
      <c r="CSF137" s="129"/>
      <c r="CSG137" s="129"/>
      <c r="CSH137" s="129"/>
      <c r="CSI137" s="129"/>
      <c r="CSJ137" s="129"/>
      <c r="CSK137" s="129"/>
      <c r="CSL137" s="129"/>
      <c r="CSM137" s="129"/>
      <c r="CSN137" s="129"/>
      <c r="CSO137" s="129"/>
      <c r="CSP137" s="129"/>
      <c r="CSQ137" s="129"/>
      <c r="CSR137" s="129"/>
      <c r="CSS137" s="129"/>
      <c r="CST137" s="129"/>
      <c r="CSU137" s="129"/>
      <c r="CSV137" s="129"/>
      <c r="CSW137" s="129"/>
      <c r="CSX137" s="129"/>
      <c r="CSY137" s="129"/>
      <c r="CSZ137" s="129"/>
      <c r="CTA137" s="129"/>
      <c r="CTB137" s="129"/>
      <c r="CTC137" s="129"/>
      <c r="CTD137" s="129"/>
      <c r="CTE137" s="129"/>
      <c r="CTF137" s="129"/>
      <c r="CTG137" s="129"/>
      <c r="CTH137" s="129"/>
      <c r="CTI137" s="129"/>
      <c r="CTJ137" s="129"/>
      <c r="CTK137" s="129"/>
      <c r="CTL137" s="129"/>
      <c r="CTM137" s="129"/>
      <c r="CTN137" s="129"/>
      <c r="CTO137" s="129"/>
      <c r="CTP137" s="129"/>
      <c r="CTQ137" s="129"/>
      <c r="CTR137" s="129"/>
      <c r="CTS137" s="129"/>
      <c r="CTT137" s="129"/>
      <c r="CTU137" s="129"/>
      <c r="CTV137" s="129"/>
      <c r="CTW137" s="129"/>
      <c r="CTX137" s="129"/>
      <c r="CTY137" s="129"/>
      <c r="CTZ137" s="129"/>
      <c r="CUA137" s="129"/>
      <c r="CUB137" s="129"/>
      <c r="CUC137" s="129"/>
      <c r="CUD137" s="129"/>
      <c r="CUE137" s="129"/>
      <c r="CUF137" s="129"/>
      <c r="CUG137" s="129"/>
      <c r="CUH137" s="129"/>
      <c r="CUI137" s="129"/>
      <c r="CUJ137" s="129"/>
      <c r="CUK137" s="129"/>
      <c r="CUL137" s="129"/>
      <c r="CUM137" s="129"/>
      <c r="CUN137" s="129"/>
      <c r="CUO137" s="129"/>
      <c r="CUP137" s="129"/>
      <c r="CUQ137" s="129"/>
      <c r="CUR137" s="129"/>
      <c r="CUS137" s="129"/>
      <c r="CUT137" s="129"/>
      <c r="CUU137" s="129"/>
      <c r="CUV137" s="129"/>
      <c r="CUW137" s="129"/>
      <c r="CUX137" s="129"/>
      <c r="CUY137" s="129"/>
      <c r="CUZ137" s="129"/>
      <c r="CVA137" s="129"/>
      <c r="CVB137" s="129"/>
      <c r="CVC137" s="129"/>
      <c r="CVD137" s="129"/>
      <c r="CVE137" s="129"/>
      <c r="CVF137" s="129"/>
      <c r="CVG137" s="129"/>
      <c r="CVH137" s="129"/>
      <c r="CVI137" s="129"/>
      <c r="CVJ137" s="129"/>
      <c r="CVK137" s="129"/>
      <c r="CVL137" s="129"/>
      <c r="CVM137" s="129"/>
      <c r="CVN137" s="129"/>
      <c r="CVO137" s="129"/>
      <c r="CVP137" s="129"/>
      <c r="CVQ137" s="129"/>
      <c r="CVR137" s="129"/>
      <c r="CVS137" s="129"/>
      <c r="CVT137" s="129"/>
      <c r="CVU137" s="129"/>
      <c r="CVV137" s="129"/>
      <c r="CVW137" s="129"/>
      <c r="CVX137" s="129"/>
      <c r="CVY137" s="129"/>
      <c r="CVZ137" s="129"/>
      <c r="CWA137" s="129"/>
      <c r="CWB137" s="129"/>
      <c r="CWC137" s="129"/>
      <c r="CWD137" s="129"/>
      <c r="CWE137" s="129"/>
      <c r="CWF137" s="129"/>
      <c r="CWG137" s="129"/>
      <c r="CWH137" s="129"/>
      <c r="CWI137" s="129"/>
      <c r="CWJ137" s="129"/>
      <c r="CWK137" s="129"/>
      <c r="CWL137" s="129"/>
      <c r="CWM137" s="129"/>
      <c r="CWN137" s="129"/>
      <c r="CWO137" s="129"/>
      <c r="CWP137" s="129"/>
      <c r="CWQ137" s="129"/>
      <c r="CWR137" s="129"/>
      <c r="CWS137" s="129"/>
      <c r="CWT137" s="129"/>
      <c r="CWU137" s="129"/>
      <c r="CWV137" s="129"/>
      <c r="CWW137" s="129"/>
      <c r="CWX137" s="129"/>
      <c r="CWY137" s="129"/>
      <c r="CWZ137" s="129"/>
      <c r="CXA137" s="129"/>
      <c r="CXB137" s="129"/>
      <c r="CXC137" s="129"/>
      <c r="CXD137" s="129"/>
      <c r="CXE137" s="129"/>
      <c r="CXF137" s="129"/>
      <c r="CXG137" s="129"/>
      <c r="CXH137" s="129"/>
      <c r="CXI137" s="129"/>
      <c r="CXJ137" s="129"/>
      <c r="CXK137" s="129"/>
      <c r="CXL137" s="129"/>
      <c r="CXM137" s="129"/>
      <c r="CXN137" s="129"/>
      <c r="CXO137" s="129"/>
      <c r="CXP137" s="129"/>
      <c r="CXQ137" s="129"/>
      <c r="CXR137" s="129"/>
      <c r="CXS137" s="129"/>
      <c r="CXT137" s="129"/>
      <c r="CXU137" s="129"/>
      <c r="CXV137" s="129"/>
      <c r="CXW137" s="129"/>
      <c r="CXX137" s="129"/>
      <c r="CXY137" s="129"/>
      <c r="CXZ137" s="129"/>
      <c r="CYA137" s="129"/>
      <c r="CYB137" s="129"/>
      <c r="CYC137" s="129"/>
      <c r="CYD137" s="129"/>
      <c r="CYE137" s="129"/>
      <c r="CYF137" s="129"/>
      <c r="CYG137" s="129"/>
      <c r="CYH137" s="129"/>
      <c r="CYI137" s="129"/>
      <c r="CYJ137" s="129"/>
      <c r="CYK137" s="129"/>
      <c r="CYL137" s="129"/>
      <c r="CYM137" s="129"/>
      <c r="CYN137" s="129"/>
      <c r="CYO137" s="129"/>
      <c r="CYP137" s="129"/>
      <c r="CYQ137" s="129"/>
      <c r="CYR137" s="129"/>
      <c r="CYS137" s="129"/>
      <c r="CYT137" s="129"/>
      <c r="CYU137" s="129"/>
      <c r="CYV137" s="129"/>
      <c r="CYW137" s="129"/>
      <c r="CYX137" s="129"/>
      <c r="CYY137" s="129"/>
      <c r="CYZ137" s="129"/>
      <c r="CZA137" s="129"/>
      <c r="CZB137" s="129"/>
      <c r="CZC137" s="129"/>
      <c r="CZD137" s="129"/>
      <c r="CZE137" s="129"/>
      <c r="CZF137" s="129"/>
      <c r="CZG137" s="129"/>
      <c r="CZH137" s="129"/>
      <c r="CZI137" s="129"/>
      <c r="CZJ137" s="129"/>
      <c r="CZK137" s="129"/>
      <c r="CZL137" s="129"/>
      <c r="CZM137" s="129"/>
      <c r="CZN137" s="129"/>
      <c r="CZO137" s="129"/>
      <c r="CZP137" s="129"/>
      <c r="CZQ137" s="129"/>
      <c r="CZR137" s="129"/>
      <c r="CZS137" s="129"/>
      <c r="CZT137" s="129"/>
      <c r="CZU137" s="129"/>
      <c r="CZV137" s="129"/>
      <c r="CZW137" s="129"/>
      <c r="CZX137" s="129"/>
      <c r="CZY137" s="129"/>
      <c r="CZZ137" s="129"/>
      <c r="DAA137" s="129"/>
      <c r="DAB137" s="129"/>
      <c r="DAC137" s="129"/>
      <c r="DAD137" s="129"/>
      <c r="DAE137" s="129"/>
      <c r="DAF137" s="129"/>
      <c r="DAG137" s="129"/>
      <c r="DAH137" s="129"/>
      <c r="DAI137" s="129"/>
      <c r="DAJ137" s="129"/>
      <c r="DAK137" s="129"/>
      <c r="DAL137" s="129"/>
      <c r="DAM137" s="129"/>
      <c r="DAN137" s="129"/>
      <c r="DAO137" s="129"/>
      <c r="DAP137" s="129"/>
      <c r="DAQ137" s="129"/>
      <c r="DAR137" s="129"/>
      <c r="DAS137" s="129"/>
      <c r="DAT137" s="129"/>
      <c r="DAU137" s="129"/>
      <c r="DAV137" s="129"/>
      <c r="DAW137" s="129"/>
      <c r="DAX137" s="129"/>
      <c r="DAY137" s="129"/>
      <c r="DAZ137" s="129"/>
      <c r="DBA137" s="129"/>
      <c r="DBB137" s="129"/>
      <c r="DBC137" s="129"/>
      <c r="DBD137" s="129"/>
      <c r="DBE137" s="129"/>
      <c r="DBF137" s="129"/>
      <c r="DBG137" s="129"/>
      <c r="DBH137" s="129"/>
      <c r="DBI137" s="129"/>
      <c r="DBJ137" s="129"/>
      <c r="DBK137" s="129"/>
      <c r="DBL137" s="129"/>
      <c r="DBM137" s="129"/>
      <c r="DBN137" s="129"/>
      <c r="DBO137" s="129"/>
      <c r="DBP137" s="129"/>
      <c r="DBQ137" s="129"/>
      <c r="DBR137" s="129"/>
      <c r="DBS137" s="129"/>
      <c r="DBT137" s="129"/>
      <c r="DBU137" s="129"/>
      <c r="DBV137" s="129"/>
      <c r="DBW137" s="129"/>
      <c r="DBX137" s="129"/>
      <c r="DBY137" s="129"/>
      <c r="DBZ137" s="129"/>
      <c r="DCA137" s="129"/>
      <c r="DCB137" s="129"/>
      <c r="DCC137" s="129"/>
      <c r="DCD137" s="129"/>
      <c r="DCE137" s="129"/>
      <c r="DCF137" s="129"/>
      <c r="DCG137" s="129"/>
      <c r="DCH137" s="129"/>
      <c r="DCI137" s="129"/>
      <c r="DCJ137" s="129"/>
      <c r="DCK137" s="129"/>
      <c r="DCL137" s="129"/>
      <c r="DCM137" s="129"/>
      <c r="DCN137" s="129"/>
      <c r="DCO137" s="129"/>
      <c r="DCP137" s="129"/>
      <c r="DCQ137" s="129"/>
      <c r="DCR137" s="129"/>
      <c r="DCS137" s="129"/>
      <c r="DCT137" s="129"/>
      <c r="DCU137" s="129"/>
      <c r="DCV137" s="129"/>
      <c r="DCW137" s="129"/>
      <c r="DCX137" s="129"/>
      <c r="DCY137" s="129"/>
      <c r="DCZ137" s="129"/>
      <c r="DDA137" s="129"/>
      <c r="DDB137" s="129"/>
      <c r="DDC137" s="129"/>
      <c r="DDD137" s="129"/>
      <c r="DDE137" s="129"/>
      <c r="DDF137" s="129"/>
      <c r="DDG137" s="129"/>
      <c r="DDH137" s="129"/>
      <c r="DDI137" s="129"/>
      <c r="DDJ137" s="129"/>
      <c r="DDK137" s="129"/>
      <c r="DDL137" s="129"/>
      <c r="DDM137" s="129"/>
      <c r="DDN137" s="129"/>
      <c r="DDO137" s="129"/>
      <c r="DDP137" s="129"/>
      <c r="DDQ137" s="129"/>
      <c r="DDR137" s="129"/>
      <c r="DDS137" s="129"/>
      <c r="DDT137" s="129"/>
      <c r="DDU137" s="129"/>
      <c r="DDV137" s="129"/>
      <c r="DDW137" s="129"/>
      <c r="DDX137" s="129"/>
      <c r="DDY137" s="129"/>
      <c r="DDZ137" s="129"/>
      <c r="DEA137" s="129"/>
      <c r="DEB137" s="129"/>
      <c r="DEC137" s="129"/>
      <c r="DED137" s="129"/>
      <c r="DEE137" s="129"/>
      <c r="DEF137" s="129"/>
      <c r="DEG137" s="129"/>
      <c r="DEH137" s="129"/>
      <c r="DEI137" s="129"/>
      <c r="DEJ137" s="129"/>
      <c r="DEK137" s="129"/>
      <c r="DEL137" s="129"/>
      <c r="DEM137" s="129"/>
      <c r="DEN137" s="129"/>
      <c r="DEO137" s="129"/>
      <c r="DEP137" s="129"/>
      <c r="DEQ137" s="129"/>
      <c r="DER137" s="129"/>
      <c r="DES137" s="129"/>
      <c r="DET137" s="129"/>
      <c r="DEU137" s="129"/>
      <c r="DEV137" s="129"/>
      <c r="DEW137" s="129"/>
      <c r="DEX137" s="129"/>
      <c r="DEY137" s="129"/>
      <c r="DEZ137" s="129"/>
      <c r="DFA137" s="129"/>
      <c r="DFB137" s="129"/>
      <c r="DFC137" s="129"/>
      <c r="DFD137" s="129"/>
      <c r="DFE137" s="129"/>
      <c r="DFF137" s="129"/>
      <c r="DFG137" s="129"/>
      <c r="DFH137" s="129"/>
      <c r="DFI137" s="129"/>
      <c r="DFJ137" s="129"/>
      <c r="DFK137" s="129"/>
      <c r="DFL137" s="129"/>
      <c r="DFM137" s="129"/>
      <c r="DFN137" s="129"/>
      <c r="DFO137" s="129"/>
      <c r="DFP137" s="129"/>
      <c r="DFQ137" s="129"/>
      <c r="DFR137" s="129"/>
      <c r="DFS137" s="129"/>
      <c r="DFT137" s="129"/>
      <c r="DFU137" s="129"/>
      <c r="DFV137" s="129"/>
      <c r="DFW137" s="129"/>
      <c r="DFX137" s="129"/>
      <c r="DFY137" s="129"/>
      <c r="DFZ137" s="129"/>
      <c r="DGA137" s="129"/>
      <c r="DGB137" s="129"/>
      <c r="DGC137" s="129"/>
      <c r="DGD137" s="129"/>
      <c r="DGE137" s="129"/>
      <c r="DGF137" s="129"/>
      <c r="DGG137" s="129"/>
      <c r="DGH137" s="129"/>
      <c r="DGI137" s="129"/>
      <c r="DGJ137" s="129"/>
      <c r="DGK137" s="129"/>
      <c r="DGL137" s="129"/>
      <c r="DGM137" s="129"/>
      <c r="DGN137" s="129"/>
      <c r="DGO137" s="129"/>
      <c r="DGP137" s="129"/>
      <c r="DGQ137" s="129"/>
      <c r="DGR137" s="129"/>
      <c r="DGS137" s="129"/>
      <c r="DGT137" s="129"/>
      <c r="DGU137" s="129"/>
      <c r="DGV137" s="129"/>
      <c r="DGW137" s="129"/>
      <c r="DGX137" s="129"/>
      <c r="DGY137" s="129"/>
      <c r="DGZ137" s="129"/>
      <c r="DHA137" s="129"/>
      <c r="DHB137" s="129"/>
      <c r="DHC137" s="129"/>
      <c r="DHD137" s="129"/>
      <c r="DHE137" s="129"/>
      <c r="DHF137" s="129"/>
      <c r="DHG137" s="129"/>
      <c r="DHH137" s="129"/>
      <c r="DHI137" s="129"/>
      <c r="DHJ137" s="129"/>
      <c r="DHK137" s="129"/>
      <c r="DHL137" s="129"/>
      <c r="DHM137" s="129"/>
      <c r="DHN137" s="129"/>
      <c r="DHO137" s="129"/>
      <c r="DHP137" s="129"/>
      <c r="DHQ137" s="129"/>
      <c r="DHR137" s="129"/>
      <c r="DHS137" s="129"/>
      <c r="DHT137" s="129"/>
      <c r="DHU137" s="129"/>
      <c r="DHV137" s="129"/>
      <c r="DHW137" s="129"/>
      <c r="DHX137" s="129"/>
      <c r="DHY137" s="129"/>
      <c r="DHZ137" s="129"/>
      <c r="DIA137" s="129"/>
      <c r="DIB137" s="129"/>
      <c r="DIC137" s="129"/>
      <c r="DID137" s="129"/>
      <c r="DIE137" s="129"/>
      <c r="DIF137" s="129"/>
      <c r="DIG137" s="129"/>
      <c r="DIH137" s="129"/>
      <c r="DII137" s="129"/>
      <c r="DIJ137" s="129"/>
      <c r="DIK137" s="129"/>
      <c r="DIL137" s="129"/>
      <c r="DIM137" s="129"/>
      <c r="DIN137" s="129"/>
      <c r="DIO137" s="129"/>
      <c r="DIP137" s="129"/>
      <c r="DIQ137" s="129"/>
      <c r="DIR137" s="129"/>
      <c r="DIS137" s="129"/>
      <c r="DIT137" s="129"/>
      <c r="DIU137" s="129"/>
      <c r="DIV137" s="129"/>
      <c r="DIW137" s="129"/>
      <c r="DIX137" s="129"/>
      <c r="DIY137" s="129"/>
      <c r="DIZ137" s="129"/>
      <c r="DJA137" s="129"/>
      <c r="DJB137" s="129"/>
      <c r="DJC137" s="129"/>
      <c r="DJD137" s="129"/>
      <c r="DJE137" s="129"/>
      <c r="DJF137" s="129"/>
      <c r="DJG137" s="129"/>
      <c r="DJH137" s="129"/>
      <c r="DJI137" s="129"/>
      <c r="DJJ137" s="129"/>
      <c r="DJK137" s="129"/>
      <c r="DJL137" s="129"/>
      <c r="DJM137" s="129"/>
      <c r="DJN137" s="129"/>
      <c r="DJO137" s="129"/>
      <c r="DJP137" s="129"/>
      <c r="DJQ137" s="129"/>
      <c r="DJR137" s="129"/>
      <c r="DJS137" s="129"/>
      <c r="DJT137" s="129"/>
      <c r="DJU137" s="129"/>
      <c r="DJV137" s="129"/>
      <c r="DJW137" s="129"/>
      <c r="DJX137" s="129"/>
      <c r="DJY137" s="129"/>
      <c r="DJZ137" s="129"/>
      <c r="DKA137" s="129"/>
      <c r="DKB137" s="129"/>
      <c r="DKC137" s="129"/>
      <c r="DKD137" s="129"/>
      <c r="DKE137" s="129"/>
      <c r="DKF137" s="129"/>
      <c r="DKG137" s="129"/>
      <c r="DKH137" s="129"/>
      <c r="DKI137" s="129"/>
      <c r="DKJ137" s="129"/>
      <c r="DKK137" s="129"/>
      <c r="DKL137" s="129"/>
      <c r="DKM137" s="129"/>
      <c r="DKN137" s="129"/>
      <c r="DKO137" s="129"/>
      <c r="DKP137" s="129"/>
      <c r="DKQ137" s="129"/>
      <c r="DKR137" s="129"/>
      <c r="DKS137" s="129"/>
      <c r="DKT137" s="129"/>
      <c r="DKU137" s="129"/>
      <c r="DKV137" s="129"/>
      <c r="DKW137" s="129"/>
      <c r="DKX137" s="129"/>
      <c r="DKY137" s="129"/>
      <c r="DKZ137" s="129"/>
      <c r="DLA137" s="129"/>
      <c r="DLB137" s="129"/>
      <c r="DLC137" s="129"/>
      <c r="DLD137" s="129"/>
      <c r="DLE137" s="129"/>
      <c r="DLF137" s="129"/>
      <c r="DLG137" s="129"/>
      <c r="DLH137" s="129"/>
      <c r="DLI137" s="129"/>
      <c r="DLJ137" s="129"/>
      <c r="DLK137" s="129"/>
      <c r="DLL137" s="129"/>
      <c r="DLM137" s="129"/>
      <c r="DLN137" s="129"/>
      <c r="DLO137" s="129"/>
      <c r="DLP137" s="129"/>
      <c r="DLQ137" s="129"/>
      <c r="DLR137" s="129"/>
      <c r="DLS137" s="129"/>
      <c r="DLT137" s="129"/>
      <c r="DLU137" s="129"/>
      <c r="DLV137" s="129"/>
      <c r="DLW137" s="129"/>
      <c r="DLX137" s="129"/>
      <c r="DLY137" s="129"/>
      <c r="DLZ137" s="129"/>
      <c r="DMA137" s="129"/>
      <c r="DMB137" s="129"/>
      <c r="DMC137" s="129"/>
      <c r="DMD137" s="129"/>
      <c r="DME137" s="129"/>
      <c r="DMF137" s="129"/>
      <c r="DMG137" s="129"/>
      <c r="DMH137" s="129"/>
      <c r="DMI137" s="129"/>
      <c r="DMJ137" s="129"/>
      <c r="DMK137" s="129"/>
      <c r="DML137" s="129"/>
      <c r="DMM137" s="129"/>
      <c r="DMN137" s="129"/>
      <c r="DMO137" s="129"/>
      <c r="DMP137" s="129"/>
      <c r="DMQ137" s="129"/>
      <c r="DMR137" s="129"/>
      <c r="DMS137" s="129"/>
      <c r="DMT137" s="129"/>
      <c r="DMU137" s="129"/>
      <c r="DMV137" s="129"/>
      <c r="DMW137" s="129"/>
      <c r="DMX137" s="129"/>
      <c r="DMY137" s="129"/>
      <c r="DMZ137" s="129"/>
      <c r="DNA137" s="129"/>
      <c r="DNB137" s="129"/>
      <c r="DNC137" s="129"/>
      <c r="DND137" s="129"/>
      <c r="DNE137" s="129"/>
      <c r="DNF137" s="129"/>
      <c r="DNG137" s="129"/>
      <c r="DNH137" s="129"/>
      <c r="DNI137" s="129"/>
      <c r="DNJ137" s="129"/>
      <c r="DNK137" s="129"/>
      <c r="DNL137" s="129"/>
      <c r="DNM137" s="129"/>
      <c r="DNN137" s="129"/>
      <c r="DNO137" s="129"/>
      <c r="DNP137" s="129"/>
      <c r="DNQ137" s="129"/>
      <c r="DNR137" s="129"/>
      <c r="DNS137" s="129"/>
      <c r="DNT137" s="129"/>
      <c r="DNU137" s="129"/>
      <c r="DNV137" s="129"/>
      <c r="DNW137" s="129"/>
      <c r="DNX137" s="129"/>
      <c r="DNY137" s="129"/>
      <c r="DNZ137" s="129"/>
      <c r="DOA137" s="129"/>
      <c r="DOB137" s="129"/>
      <c r="DOC137" s="129"/>
      <c r="DOD137" s="129"/>
      <c r="DOE137" s="129"/>
      <c r="DOF137" s="129"/>
      <c r="DOG137" s="129"/>
      <c r="DOH137" s="129"/>
      <c r="DOI137" s="129"/>
      <c r="DOJ137" s="129"/>
      <c r="DOK137" s="129"/>
      <c r="DOL137" s="129"/>
      <c r="DOM137" s="129"/>
      <c r="DON137" s="129"/>
      <c r="DOO137" s="129"/>
      <c r="DOP137" s="129"/>
      <c r="DOQ137" s="129"/>
      <c r="DOR137" s="129"/>
      <c r="DOS137" s="129"/>
      <c r="DOT137" s="129"/>
      <c r="DOU137" s="129"/>
      <c r="DOV137" s="129"/>
      <c r="DOW137" s="129"/>
      <c r="DOX137" s="129"/>
      <c r="DOY137" s="129"/>
      <c r="DOZ137" s="129"/>
      <c r="DPA137" s="129"/>
      <c r="DPB137" s="129"/>
      <c r="DPC137" s="129"/>
      <c r="DPD137" s="129"/>
      <c r="DPE137" s="129"/>
      <c r="DPF137" s="129"/>
      <c r="DPG137" s="129"/>
      <c r="DPH137" s="129"/>
      <c r="DPI137" s="129"/>
      <c r="DPJ137" s="129"/>
      <c r="DPK137" s="129"/>
      <c r="DPL137" s="129"/>
      <c r="DPM137" s="129"/>
      <c r="DPN137" s="129"/>
      <c r="DPO137" s="129"/>
      <c r="DPP137" s="129"/>
      <c r="DPQ137" s="129"/>
      <c r="DPR137" s="129"/>
      <c r="DPS137" s="129"/>
      <c r="DPT137" s="129"/>
      <c r="DPU137" s="129"/>
      <c r="DPV137" s="129"/>
      <c r="DPW137" s="129"/>
      <c r="DPX137" s="129"/>
      <c r="DPY137" s="129"/>
      <c r="DPZ137" s="129"/>
      <c r="DQA137" s="129"/>
      <c r="DQB137" s="129"/>
      <c r="DQC137" s="129"/>
      <c r="DQD137" s="129"/>
      <c r="DQE137" s="129"/>
      <c r="DQF137" s="129"/>
      <c r="DQG137" s="129"/>
      <c r="DQH137" s="129"/>
      <c r="DQI137" s="129"/>
      <c r="DQJ137" s="129"/>
      <c r="DQK137" s="129"/>
      <c r="DQL137" s="129"/>
      <c r="DQM137" s="129"/>
      <c r="DQN137" s="129"/>
      <c r="DQO137" s="129"/>
      <c r="DQP137" s="129"/>
      <c r="DQQ137" s="129"/>
      <c r="DQR137" s="129"/>
      <c r="DQS137" s="129"/>
      <c r="DQT137" s="129"/>
      <c r="DQU137" s="129"/>
      <c r="DQV137" s="129"/>
      <c r="DQW137" s="129"/>
      <c r="DQX137" s="129"/>
      <c r="DQY137" s="129"/>
      <c r="DQZ137" s="129"/>
      <c r="DRA137" s="129"/>
      <c r="DRB137" s="129"/>
      <c r="DRC137" s="129"/>
      <c r="DRD137" s="129"/>
      <c r="DRE137" s="129"/>
      <c r="DRF137" s="129"/>
      <c r="DRG137" s="129"/>
      <c r="DRH137" s="129"/>
      <c r="DRI137" s="129"/>
      <c r="DRJ137" s="129"/>
      <c r="DRK137" s="129"/>
      <c r="DRL137" s="129"/>
      <c r="DRM137" s="129"/>
      <c r="DRN137" s="129"/>
      <c r="DRO137" s="129"/>
      <c r="DRP137" s="129"/>
      <c r="DRQ137" s="129"/>
      <c r="DRR137" s="129"/>
      <c r="DRS137" s="129"/>
      <c r="DRT137" s="129"/>
      <c r="DRU137" s="129"/>
      <c r="DRV137" s="129"/>
      <c r="DRW137" s="129"/>
      <c r="DRX137" s="129"/>
      <c r="DRY137" s="129"/>
      <c r="DRZ137" s="129"/>
      <c r="DSA137" s="129"/>
      <c r="DSB137" s="129"/>
      <c r="DSC137" s="129"/>
      <c r="DSD137" s="129"/>
      <c r="DSE137" s="129"/>
      <c r="DSF137" s="129"/>
      <c r="DSG137" s="129"/>
      <c r="DSH137" s="129"/>
      <c r="DSI137" s="129"/>
      <c r="DSJ137" s="129"/>
      <c r="DSK137" s="129"/>
      <c r="DSL137" s="129"/>
      <c r="DSM137" s="129"/>
      <c r="DSN137" s="129"/>
      <c r="DSO137" s="129"/>
      <c r="DSP137" s="129"/>
      <c r="DSQ137" s="129"/>
      <c r="DSR137" s="129"/>
      <c r="DSS137" s="129"/>
      <c r="DST137" s="129"/>
      <c r="DSU137" s="129"/>
      <c r="DSV137" s="129"/>
      <c r="DSW137" s="129"/>
      <c r="DSX137" s="129"/>
      <c r="DSY137" s="129"/>
      <c r="DSZ137" s="129"/>
      <c r="DTA137" s="129"/>
      <c r="DTB137" s="129"/>
      <c r="DTC137" s="129"/>
      <c r="DTD137" s="129"/>
      <c r="DTE137" s="129"/>
      <c r="DTF137" s="129"/>
      <c r="DTG137" s="129"/>
      <c r="DTH137" s="129"/>
      <c r="DTI137" s="129"/>
      <c r="DTJ137" s="129"/>
      <c r="DTK137" s="129"/>
      <c r="DTL137" s="129"/>
      <c r="DTM137" s="129"/>
      <c r="DTN137" s="129"/>
      <c r="DTO137" s="129"/>
      <c r="DTP137" s="129"/>
      <c r="DTQ137" s="129"/>
      <c r="DTR137" s="129"/>
      <c r="DTS137" s="129"/>
      <c r="DTT137" s="129"/>
      <c r="DTU137" s="129"/>
      <c r="DTV137" s="129"/>
      <c r="DTW137" s="129"/>
      <c r="DTX137" s="129"/>
      <c r="DTY137" s="129"/>
      <c r="DTZ137" s="129"/>
      <c r="DUA137" s="129"/>
      <c r="DUB137" s="129"/>
      <c r="DUC137" s="129"/>
      <c r="DUD137" s="129"/>
      <c r="DUE137" s="129"/>
      <c r="DUF137" s="129"/>
      <c r="DUG137" s="129"/>
      <c r="DUH137" s="129"/>
      <c r="DUI137" s="129"/>
      <c r="DUJ137" s="129"/>
      <c r="DUK137" s="129"/>
      <c r="DUL137" s="129"/>
      <c r="DUM137" s="129"/>
      <c r="DUN137" s="129"/>
      <c r="DUO137" s="129"/>
      <c r="DUP137" s="129"/>
      <c r="DUQ137" s="129"/>
      <c r="DUR137" s="129"/>
      <c r="DUS137" s="129"/>
      <c r="DUT137" s="129"/>
      <c r="DUU137" s="129"/>
      <c r="DUV137" s="129"/>
      <c r="DUW137" s="129"/>
      <c r="DUX137" s="129"/>
      <c r="DUY137" s="129"/>
      <c r="DUZ137" s="129"/>
      <c r="DVA137" s="129"/>
      <c r="DVB137" s="129"/>
      <c r="DVC137" s="129"/>
      <c r="DVD137" s="129"/>
      <c r="DVE137" s="129"/>
      <c r="DVF137" s="129"/>
      <c r="DVG137" s="129"/>
      <c r="DVH137" s="129"/>
      <c r="DVI137" s="129"/>
      <c r="DVJ137" s="129"/>
      <c r="DVK137" s="129"/>
      <c r="DVL137" s="129"/>
      <c r="DVM137" s="129"/>
      <c r="DVN137" s="129"/>
      <c r="DVO137" s="129"/>
      <c r="DVP137" s="129"/>
      <c r="DVQ137" s="129"/>
      <c r="DVR137" s="129"/>
      <c r="DVS137" s="129"/>
      <c r="DVT137" s="129"/>
      <c r="DVU137" s="129"/>
      <c r="DVV137" s="129"/>
      <c r="DVW137" s="129"/>
      <c r="DVX137" s="129"/>
      <c r="DVY137" s="129"/>
      <c r="DVZ137" s="129"/>
      <c r="DWA137" s="129"/>
      <c r="DWB137" s="129"/>
      <c r="DWC137" s="129"/>
      <c r="DWD137" s="129"/>
      <c r="DWE137" s="129"/>
      <c r="DWF137" s="129"/>
      <c r="DWG137" s="129"/>
      <c r="DWH137" s="129"/>
      <c r="DWI137" s="129"/>
      <c r="DWJ137" s="129"/>
      <c r="DWK137" s="129"/>
      <c r="DWL137" s="129"/>
      <c r="DWM137" s="129"/>
      <c r="DWN137" s="129"/>
      <c r="DWO137" s="129"/>
      <c r="DWP137" s="129"/>
      <c r="DWQ137" s="129"/>
      <c r="DWR137" s="129"/>
      <c r="DWS137" s="129"/>
      <c r="DWT137" s="129"/>
      <c r="DWU137" s="129"/>
      <c r="DWV137" s="129"/>
      <c r="DWW137" s="129"/>
      <c r="DWX137" s="129"/>
      <c r="DWY137" s="129"/>
      <c r="DWZ137" s="129"/>
      <c r="DXA137" s="129"/>
      <c r="DXB137" s="129"/>
      <c r="DXC137" s="129"/>
      <c r="DXD137" s="129"/>
      <c r="DXE137" s="129"/>
      <c r="DXF137" s="129"/>
      <c r="DXG137" s="129"/>
      <c r="DXH137" s="129"/>
      <c r="DXI137" s="129"/>
      <c r="DXJ137" s="129"/>
      <c r="DXK137" s="129"/>
      <c r="DXL137" s="129"/>
      <c r="DXM137" s="129"/>
      <c r="DXN137" s="129"/>
      <c r="DXO137" s="129"/>
      <c r="DXP137" s="129"/>
      <c r="DXQ137" s="129"/>
      <c r="DXR137" s="129"/>
      <c r="DXS137" s="129"/>
      <c r="DXT137" s="129"/>
      <c r="DXU137" s="129"/>
      <c r="DXV137" s="129"/>
      <c r="DXW137" s="129"/>
      <c r="DXX137" s="129"/>
      <c r="DXY137" s="129"/>
      <c r="DXZ137" s="129"/>
      <c r="DYA137" s="129"/>
      <c r="DYB137" s="129"/>
      <c r="DYC137" s="129"/>
      <c r="DYD137" s="129"/>
      <c r="DYE137" s="129"/>
      <c r="DYF137" s="129"/>
      <c r="DYG137" s="129"/>
      <c r="DYH137" s="129"/>
      <c r="DYI137" s="129"/>
      <c r="DYJ137" s="129"/>
      <c r="DYK137" s="129"/>
      <c r="DYL137" s="129"/>
      <c r="DYM137" s="129"/>
      <c r="DYN137" s="129"/>
      <c r="DYO137" s="129"/>
      <c r="DYP137" s="129"/>
      <c r="DYQ137" s="129"/>
      <c r="DYR137" s="129"/>
      <c r="DYS137" s="129"/>
      <c r="DYT137" s="129"/>
      <c r="DYU137" s="129"/>
      <c r="DYV137" s="129"/>
      <c r="DYW137" s="129"/>
      <c r="DYX137" s="129"/>
      <c r="DYY137" s="129"/>
      <c r="DYZ137" s="129"/>
      <c r="DZA137" s="129"/>
      <c r="DZB137" s="129"/>
      <c r="DZC137" s="129"/>
      <c r="DZD137" s="129"/>
      <c r="DZE137" s="129"/>
      <c r="DZF137" s="129"/>
      <c r="DZG137" s="129"/>
      <c r="DZH137" s="129"/>
      <c r="DZI137" s="129"/>
      <c r="DZJ137" s="129"/>
      <c r="DZK137" s="129"/>
      <c r="DZL137" s="129"/>
      <c r="DZM137" s="129"/>
      <c r="DZN137" s="129"/>
      <c r="DZO137" s="129"/>
      <c r="DZP137" s="129"/>
      <c r="DZQ137" s="129"/>
      <c r="DZR137" s="129"/>
      <c r="DZS137" s="129"/>
      <c r="DZT137" s="129"/>
      <c r="DZU137" s="129"/>
      <c r="DZV137" s="129"/>
      <c r="DZW137" s="129"/>
      <c r="DZX137" s="129"/>
      <c r="DZY137" s="129"/>
      <c r="DZZ137" s="129"/>
      <c r="EAA137" s="129"/>
      <c r="EAB137" s="129"/>
      <c r="EAC137" s="129"/>
      <c r="EAD137" s="129"/>
      <c r="EAE137" s="129"/>
      <c r="EAF137" s="129"/>
      <c r="EAG137" s="129"/>
      <c r="EAH137" s="129"/>
      <c r="EAI137" s="129"/>
      <c r="EAJ137" s="129"/>
      <c r="EAK137" s="129"/>
      <c r="EAL137" s="129"/>
      <c r="EAM137" s="129"/>
      <c r="EAN137" s="129"/>
      <c r="EAO137" s="129"/>
      <c r="EAP137" s="129"/>
      <c r="EAQ137" s="129"/>
      <c r="EAR137" s="129"/>
      <c r="EAS137" s="129"/>
      <c r="EAT137" s="129"/>
      <c r="EAU137" s="129"/>
      <c r="EAV137" s="129"/>
      <c r="EAW137" s="129"/>
      <c r="EAX137" s="129"/>
      <c r="EAY137" s="129"/>
      <c r="EAZ137" s="129"/>
      <c r="EBA137" s="129"/>
      <c r="EBB137" s="129"/>
      <c r="EBC137" s="129"/>
      <c r="EBD137" s="129"/>
      <c r="EBE137" s="129"/>
      <c r="EBF137" s="129"/>
      <c r="EBG137" s="129"/>
      <c r="EBH137" s="129"/>
      <c r="EBI137" s="129"/>
      <c r="EBJ137" s="129"/>
      <c r="EBK137" s="129"/>
      <c r="EBL137" s="129"/>
      <c r="EBM137" s="129"/>
      <c r="EBN137" s="129"/>
      <c r="EBO137" s="129"/>
      <c r="EBP137" s="129"/>
      <c r="EBQ137" s="129"/>
      <c r="EBR137" s="129"/>
      <c r="EBS137" s="129"/>
      <c r="EBT137" s="129"/>
      <c r="EBU137" s="129"/>
      <c r="EBV137" s="129"/>
      <c r="EBW137" s="129"/>
      <c r="EBX137" s="129"/>
      <c r="EBY137" s="129"/>
      <c r="EBZ137" s="129"/>
      <c r="ECA137" s="129"/>
      <c r="ECB137" s="129"/>
      <c r="ECC137" s="129"/>
      <c r="ECD137" s="129"/>
      <c r="ECE137" s="129"/>
      <c r="ECF137" s="129"/>
      <c r="ECG137" s="129"/>
      <c r="ECH137" s="129"/>
      <c r="ECI137" s="129"/>
      <c r="ECJ137" s="129"/>
      <c r="ECK137" s="129"/>
      <c r="ECL137" s="129"/>
      <c r="ECM137" s="129"/>
      <c r="ECN137" s="129"/>
      <c r="ECO137" s="129"/>
      <c r="ECP137" s="129"/>
      <c r="ECQ137" s="129"/>
      <c r="ECR137" s="129"/>
      <c r="ECS137" s="129"/>
      <c r="ECT137" s="129"/>
      <c r="ECU137" s="129"/>
      <c r="ECV137" s="129"/>
      <c r="ECW137" s="129"/>
      <c r="ECX137" s="129"/>
      <c r="ECY137" s="129"/>
      <c r="ECZ137" s="129"/>
      <c r="EDA137" s="129"/>
      <c r="EDB137" s="129"/>
      <c r="EDC137" s="129"/>
      <c r="EDD137" s="129"/>
      <c r="EDE137" s="129"/>
      <c r="EDF137" s="129"/>
      <c r="EDG137" s="129"/>
      <c r="EDH137" s="129"/>
      <c r="EDI137" s="129"/>
      <c r="EDJ137" s="129"/>
      <c r="EDK137" s="129"/>
      <c r="EDL137" s="129"/>
      <c r="EDM137" s="129"/>
      <c r="EDN137" s="129"/>
      <c r="EDO137" s="129"/>
      <c r="EDP137" s="129"/>
      <c r="EDQ137" s="129"/>
      <c r="EDR137" s="129"/>
      <c r="EDS137" s="129"/>
      <c r="EDT137" s="129"/>
      <c r="EDU137" s="129"/>
      <c r="EDV137" s="129"/>
      <c r="EDW137" s="129"/>
      <c r="EDX137" s="129"/>
      <c r="EDY137" s="129"/>
      <c r="EDZ137" s="129"/>
      <c r="EEA137" s="129"/>
      <c r="EEB137" s="129"/>
      <c r="EEC137" s="129"/>
      <c r="EED137" s="129"/>
      <c r="EEE137" s="129"/>
      <c r="EEF137" s="129"/>
      <c r="EEG137" s="129"/>
      <c r="EEH137" s="129"/>
      <c r="EEI137" s="129"/>
      <c r="EEJ137" s="129"/>
      <c r="EEK137" s="129"/>
      <c r="EEL137" s="129"/>
      <c r="EEM137" s="129"/>
      <c r="EEN137" s="129"/>
      <c r="EEO137" s="129"/>
      <c r="EEP137" s="129"/>
      <c r="EEQ137" s="129"/>
      <c r="EER137" s="129"/>
      <c r="EES137" s="129"/>
      <c r="EET137" s="129"/>
      <c r="EEU137" s="129"/>
      <c r="EEV137" s="129"/>
      <c r="EEW137" s="129"/>
      <c r="EEX137" s="129"/>
      <c r="EEY137" s="129"/>
      <c r="EEZ137" s="129"/>
      <c r="EFA137" s="129"/>
      <c r="EFB137" s="129"/>
      <c r="EFC137" s="129"/>
      <c r="EFD137" s="129"/>
      <c r="EFE137" s="129"/>
      <c r="EFF137" s="129"/>
      <c r="EFG137" s="129"/>
      <c r="EFH137" s="129"/>
      <c r="EFI137" s="129"/>
      <c r="EFJ137" s="129"/>
      <c r="EFK137" s="129"/>
      <c r="EFL137" s="129"/>
      <c r="EFM137" s="129"/>
      <c r="EFN137" s="129"/>
      <c r="EFO137" s="129"/>
      <c r="EFP137" s="129"/>
      <c r="EFQ137" s="129"/>
      <c r="EFR137" s="129"/>
      <c r="EFS137" s="129"/>
      <c r="EFT137" s="129"/>
      <c r="EFU137" s="129"/>
      <c r="EFV137" s="129"/>
      <c r="EFW137" s="129"/>
      <c r="EFX137" s="129"/>
      <c r="EFY137" s="129"/>
      <c r="EFZ137" s="129"/>
      <c r="EGA137" s="129"/>
      <c r="EGB137" s="129"/>
      <c r="EGC137" s="129"/>
      <c r="EGD137" s="129"/>
      <c r="EGE137" s="129"/>
      <c r="EGF137" s="129"/>
      <c r="EGG137" s="129"/>
      <c r="EGH137" s="129"/>
      <c r="EGI137" s="129"/>
      <c r="EGJ137" s="129"/>
      <c r="EGK137" s="129"/>
      <c r="EGL137" s="129"/>
      <c r="EGM137" s="129"/>
      <c r="EGN137" s="129"/>
      <c r="EGO137" s="129"/>
      <c r="EGP137" s="129"/>
      <c r="EGQ137" s="129"/>
      <c r="EGR137" s="129"/>
      <c r="EGS137" s="129"/>
      <c r="EGT137" s="129"/>
      <c r="EGU137" s="129"/>
      <c r="EGV137" s="129"/>
      <c r="EGW137" s="129"/>
      <c r="EGX137" s="129"/>
      <c r="EGY137" s="129"/>
      <c r="EGZ137" s="129"/>
      <c r="EHA137" s="129"/>
      <c r="EHB137" s="129"/>
      <c r="EHC137" s="129"/>
      <c r="EHD137" s="129"/>
      <c r="EHE137" s="129"/>
      <c r="EHF137" s="129"/>
      <c r="EHG137" s="129"/>
      <c r="EHH137" s="129"/>
      <c r="EHI137" s="129"/>
      <c r="EHJ137" s="129"/>
      <c r="EHK137" s="129"/>
      <c r="EHL137" s="129"/>
      <c r="EHM137" s="129"/>
      <c r="EHN137" s="129"/>
      <c r="EHO137" s="129"/>
      <c r="EHP137" s="129"/>
      <c r="EHQ137" s="129"/>
      <c r="EHR137" s="129"/>
      <c r="EHS137" s="129"/>
      <c r="EHT137" s="129"/>
      <c r="EHU137" s="129"/>
      <c r="EHV137" s="129"/>
      <c r="EHW137" s="129"/>
      <c r="EHX137" s="129"/>
      <c r="EHY137" s="129"/>
      <c r="EHZ137" s="129"/>
      <c r="EIA137" s="129"/>
      <c r="EIB137" s="129"/>
      <c r="EIC137" s="129"/>
      <c r="EID137" s="129"/>
      <c r="EIE137" s="129"/>
      <c r="EIF137" s="129"/>
      <c r="EIG137" s="129"/>
      <c r="EIH137" s="129"/>
      <c r="EII137" s="129"/>
      <c r="EIJ137" s="129"/>
      <c r="EIK137" s="129"/>
      <c r="EIL137" s="129"/>
      <c r="EIM137" s="129"/>
      <c r="EIN137" s="129"/>
      <c r="EIO137" s="129"/>
      <c r="EIP137" s="129"/>
      <c r="EIQ137" s="129"/>
      <c r="EIR137" s="129"/>
      <c r="EIS137" s="129"/>
      <c r="EIT137" s="129"/>
      <c r="EIU137" s="129"/>
      <c r="EIV137" s="129"/>
      <c r="EIW137" s="129"/>
      <c r="EIX137" s="129"/>
      <c r="EIY137" s="129"/>
      <c r="EIZ137" s="129"/>
      <c r="EJA137" s="129"/>
      <c r="EJB137" s="129"/>
      <c r="EJC137" s="129"/>
      <c r="EJD137" s="129"/>
      <c r="EJE137" s="129"/>
      <c r="EJF137" s="129"/>
      <c r="EJG137" s="129"/>
      <c r="EJH137" s="129"/>
      <c r="EJI137" s="129"/>
      <c r="EJJ137" s="129"/>
      <c r="EJK137" s="129"/>
      <c r="EJL137" s="129"/>
      <c r="EJM137" s="129"/>
      <c r="EJN137" s="129"/>
      <c r="EJO137" s="129"/>
      <c r="EJP137" s="129"/>
      <c r="EJQ137" s="129"/>
      <c r="EJR137" s="129"/>
      <c r="EJS137" s="129"/>
      <c r="EJT137" s="129"/>
      <c r="EJU137" s="129"/>
      <c r="EJV137" s="129"/>
      <c r="EJW137" s="129"/>
      <c r="EJX137" s="129"/>
      <c r="EJY137" s="129"/>
      <c r="EJZ137" s="129"/>
      <c r="EKA137" s="129"/>
      <c r="EKB137" s="129"/>
      <c r="EKC137" s="129"/>
      <c r="EKD137" s="129"/>
      <c r="EKE137" s="129"/>
      <c r="EKF137" s="129"/>
      <c r="EKG137" s="129"/>
      <c r="EKH137" s="129"/>
      <c r="EKI137" s="129"/>
      <c r="EKJ137" s="129"/>
      <c r="EKK137" s="129"/>
      <c r="EKL137" s="129"/>
      <c r="EKM137" s="129"/>
      <c r="EKN137" s="129"/>
      <c r="EKO137" s="129"/>
      <c r="EKP137" s="129"/>
      <c r="EKQ137" s="129"/>
      <c r="EKR137" s="129"/>
      <c r="EKS137" s="129"/>
      <c r="EKT137" s="129"/>
      <c r="EKU137" s="129"/>
      <c r="EKV137" s="129"/>
      <c r="EKW137" s="129"/>
      <c r="EKX137" s="129"/>
      <c r="EKY137" s="129"/>
      <c r="EKZ137" s="129"/>
      <c r="ELA137" s="129"/>
      <c r="ELB137" s="129"/>
      <c r="ELC137" s="129"/>
      <c r="ELD137" s="129"/>
      <c r="ELE137" s="129"/>
      <c r="ELF137" s="129"/>
      <c r="ELG137" s="129"/>
      <c r="ELH137" s="129"/>
      <c r="ELI137" s="129"/>
      <c r="ELJ137" s="129"/>
      <c r="ELK137" s="129"/>
      <c r="ELL137" s="129"/>
      <c r="ELM137" s="129"/>
      <c r="ELN137" s="129"/>
      <c r="ELO137" s="129"/>
      <c r="ELP137" s="129"/>
      <c r="ELQ137" s="129"/>
      <c r="ELR137" s="129"/>
      <c r="ELS137" s="129"/>
      <c r="ELT137" s="129"/>
      <c r="ELU137" s="129"/>
      <c r="ELV137" s="129"/>
      <c r="ELW137" s="129"/>
      <c r="ELX137" s="129"/>
      <c r="ELY137" s="129"/>
      <c r="ELZ137" s="129"/>
      <c r="EMA137" s="129"/>
      <c r="EMB137" s="129"/>
      <c r="EMC137" s="129"/>
      <c r="EMD137" s="129"/>
      <c r="EME137" s="129"/>
      <c r="EMF137" s="129"/>
      <c r="EMG137" s="129"/>
      <c r="EMH137" s="129"/>
      <c r="EMI137" s="129"/>
      <c r="EMJ137" s="129"/>
      <c r="EMK137" s="129"/>
      <c r="EML137" s="129"/>
      <c r="EMM137" s="129"/>
      <c r="EMN137" s="129"/>
      <c r="EMO137" s="129"/>
      <c r="EMP137" s="129"/>
      <c r="EMQ137" s="129"/>
      <c r="EMR137" s="129"/>
      <c r="EMS137" s="129"/>
      <c r="EMT137" s="129"/>
      <c r="EMU137" s="129"/>
      <c r="EMV137" s="129"/>
      <c r="EMW137" s="129"/>
      <c r="EMX137" s="129"/>
      <c r="EMY137" s="129"/>
      <c r="EMZ137" s="129"/>
      <c r="ENA137" s="129"/>
      <c r="ENB137" s="129"/>
      <c r="ENC137" s="129"/>
      <c r="END137" s="129"/>
      <c r="ENE137" s="129"/>
      <c r="ENF137" s="129"/>
      <c r="ENG137" s="129"/>
      <c r="ENH137" s="129"/>
      <c r="ENI137" s="129"/>
      <c r="ENJ137" s="129"/>
      <c r="ENK137" s="129"/>
      <c r="ENL137" s="129"/>
      <c r="ENM137" s="129"/>
      <c r="ENN137" s="129"/>
      <c r="ENO137" s="129"/>
      <c r="ENP137" s="129"/>
      <c r="ENQ137" s="129"/>
      <c r="ENR137" s="129"/>
      <c r="ENS137" s="129"/>
      <c r="ENT137" s="129"/>
      <c r="ENU137" s="129"/>
      <c r="ENV137" s="129"/>
      <c r="ENW137" s="129"/>
      <c r="ENX137" s="129"/>
      <c r="ENY137" s="129"/>
      <c r="ENZ137" s="129"/>
      <c r="EOA137" s="129"/>
      <c r="EOB137" s="129"/>
      <c r="EOC137" s="129"/>
      <c r="EOD137" s="129"/>
      <c r="EOE137" s="129"/>
      <c r="EOF137" s="129"/>
      <c r="EOG137" s="129"/>
      <c r="EOH137" s="129"/>
      <c r="EOI137" s="129"/>
      <c r="EOJ137" s="129"/>
      <c r="EOK137" s="129"/>
      <c r="EOL137" s="129"/>
      <c r="EOM137" s="129"/>
      <c r="EON137" s="129"/>
      <c r="EOO137" s="129"/>
      <c r="EOP137" s="129"/>
      <c r="EOQ137" s="129"/>
      <c r="EOR137" s="129"/>
      <c r="EOS137" s="129"/>
      <c r="EOT137" s="129"/>
      <c r="EOU137" s="129"/>
      <c r="EOV137" s="129"/>
      <c r="EOW137" s="129"/>
      <c r="EOX137" s="129"/>
      <c r="EOY137" s="129"/>
      <c r="EOZ137" s="129"/>
      <c r="EPA137" s="129"/>
      <c r="EPB137" s="129"/>
      <c r="EPC137" s="129"/>
      <c r="EPD137" s="129"/>
      <c r="EPE137" s="129"/>
      <c r="EPF137" s="129"/>
      <c r="EPG137" s="129"/>
      <c r="EPH137" s="129"/>
      <c r="EPI137" s="129"/>
      <c r="EPJ137" s="129"/>
      <c r="EPK137" s="129"/>
      <c r="EPL137" s="129"/>
      <c r="EPM137" s="129"/>
      <c r="EPN137" s="129"/>
      <c r="EPO137" s="129"/>
      <c r="EPP137" s="129"/>
      <c r="EPQ137" s="129"/>
      <c r="EPR137" s="129"/>
      <c r="EPS137" s="129"/>
      <c r="EPT137" s="129"/>
      <c r="EPU137" s="129"/>
      <c r="EPV137" s="129"/>
      <c r="EPW137" s="129"/>
      <c r="EPX137" s="129"/>
      <c r="EPY137" s="129"/>
      <c r="EPZ137" s="129"/>
      <c r="EQA137" s="129"/>
      <c r="EQB137" s="129"/>
      <c r="EQC137" s="129"/>
      <c r="EQD137" s="129"/>
      <c r="EQE137" s="129"/>
      <c r="EQF137" s="129"/>
      <c r="EQG137" s="129"/>
      <c r="EQH137" s="129"/>
      <c r="EQI137" s="129"/>
      <c r="EQJ137" s="129"/>
      <c r="EQK137" s="129"/>
      <c r="EQL137" s="129"/>
      <c r="EQM137" s="129"/>
      <c r="EQN137" s="129"/>
      <c r="EQO137" s="129"/>
      <c r="EQP137" s="129"/>
      <c r="EQQ137" s="129"/>
      <c r="EQR137" s="129"/>
      <c r="EQS137" s="129"/>
      <c r="EQT137" s="129"/>
      <c r="EQU137" s="129"/>
      <c r="EQV137" s="129"/>
      <c r="EQW137" s="129"/>
      <c r="EQX137" s="129"/>
      <c r="EQY137" s="129"/>
      <c r="EQZ137" s="129"/>
      <c r="ERA137" s="129"/>
      <c r="ERB137" s="129"/>
      <c r="ERC137" s="129"/>
      <c r="ERD137" s="129"/>
      <c r="ERE137" s="129"/>
      <c r="ERF137" s="129"/>
      <c r="ERG137" s="129"/>
      <c r="ERH137" s="129"/>
      <c r="ERI137" s="129"/>
      <c r="ERJ137" s="129"/>
      <c r="ERK137" s="129"/>
      <c r="ERL137" s="129"/>
      <c r="ERM137" s="129"/>
      <c r="ERN137" s="129"/>
      <c r="ERO137" s="129"/>
      <c r="ERP137" s="129"/>
      <c r="ERQ137" s="129"/>
      <c r="ERR137" s="129"/>
      <c r="ERS137" s="129"/>
      <c r="ERT137" s="129"/>
      <c r="ERU137" s="129"/>
      <c r="ERV137" s="129"/>
      <c r="ERW137" s="129"/>
      <c r="ERX137" s="129"/>
      <c r="ERY137" s="129"/>
      <c r="ERZ137" s="129"/>
      <c r="ESA137" s="129"/>
      <c r="ESB137" s="129"/>
      <c r="ESC137" s="129"/>
      <c r="ESD137" s="129"/>
      <c r="ESE137" s="129"/>
      <c r="ESF137" s="129"/>
      <c r="ESG137" s="129"/>
      <c r="ESH137" s="129"/>
      <c r="ESI137" s="129"/>
      <c r="ESJ137" s="129"/>
      <c r="ESK137" s="129"/>
      <c r="ESL137" s="129"/>
      <c r="ESM137" s="129"/>
      <c r="ESN137" s="129"/>
      <c r="ESO137" s="129"/>
      <c r="ESP137" s="129"/>
      <c r="ESQ137" s="129"/>
      <c r="ESR137" s="129"/>
      <c r="ESS137" s="129"/>
      <c r="EST137" s="129"/>
      <c r="ESU137" s="129"/>
      <c r="ESV137" s="129"/>
      <c r="ESW137" s="129"/>
      <c r="ESX137" s="129"/>
      <c r="ESY137" s="129"/>
      <c r="ESZ137" s="129"/>
      <c r="ETA137" s="129"/>
      <c r="ETB137" s="129"/>
      <c r="ETC137" s="129"/>
      <c r="ETD137" s="129"/>
      <c r="ETE137" s="129"/>
      <c r="ETF137" s="129"/>
      <c r="ETG137" s="129"/>
      <c r="ETH137" s="129"/>
      <c r="ETI137" s="129"/>
      <c r="ETJ137" s="129"/>
      <c r="ETK137" s="129"/>
      <c r="ETL137" s="129"/>
      <c r="ETM137" s="129"/>
      <c r="ETN137" s="129"/>
      <c r="ETO137" s="129"/>
      <c r="ETP137" s="129"/>
      <c r="ETQ137" s="129"/>
      <c r="ETR137" s="129"/>
      <c r="ETS137" s="129"/>
      <c r="ETT137" s="129"/>
      <c r="ETU137" s="129"/>
      <c r="ETV137" s="129"/>
      <c r="ETW137" s="129"/>
      <c r="ETX137" s="129"/>
      <c r="ETY137" s="129"/>
      <c r="ETZ137" s="129"/>
      <c r="EUA137" s="129"/>
      <c r="EUB137" s="129"/>
      <c r="EUC137" s="129"/>
      <c r="EUD137" s="129"/>
      <c r="EUE137" s="129"/>
      <c r="EUF137" s="129"/>
      <c r="EUG137" s="129"/>
      <c r="EUH137" s="129"/>
      <c r="EUI137" s="129"/>
      <c r="EUJ137" s="129"/>
      <c r="EUK137" s="129"/>
      <c r="EUL137" s="129"/>
      <c r="EUM137" s="129"/>
      <c r="EUN137" s="129"/>
      <c r="EUO137" s="129"/>
      <c r="EUP137" s="129"/>
      <c r="EUQ137" s="129"/>
      <c r="EUR137" s="129"/>
      <c r="EUS137" s="129"/>
      <c r="EUT137" s="129"/>
      <c r="EUU137" s="129"/>
      <c r="EUV137" s="129"/>
      <c r="EUW137" s="129"/>
      <c r="EUX137" s="129"/>
      <c r="EUY137" s="129"/>
      <c r="EUZ137" s="129"/>
      <c r="EVA137" s="129"/>
      <c r="EVB137" s="129"/>
      <c r="EVC137" s="129"/>
      <c r="EVD137" s="129"/>
      <c r="EVE137" s="129"/>
      <c r="EVF137" s="129"/>
      <c r="EVG137" s="129"/>
      <c r="EVH137" s="129"/>
      <c r="EVI137" s="129"/>
      <c r="EVJ137" s="129"/>
      <c r="EVK137" s="129"/>
      <c r="EVL137" s="129"/>
      <c r="EVM137" s="129"/>
      <c r="EVN137" s="129"/>
      <c r="EVO137" s="129"/>
      <c r="EVP137" s="129"/>
      <c r="EVQ137" s="129"/>
      <c r="EVR137" s="129"/>
      <c r="EVS137" s="129"/>
      <c r="EVT137" s="129"/>
      <c r="EVU137" s="129"/>
      <c r="EVV137" s="129"/>
      <c r="EVW137" s="129"/>
      <c r="EVX137" s="129"/>
      <c r="EVY137" s="129"/>
      <c r="EVZ137" s="129"/>
      <c r="EWA137" s="129"/>
      <c r="EWB137" s="129"/>
      <c r="EWC137" s="129"/>
      <c r="EWD137" s="129"/>
      <c r="EWE137" s="129"/>
      <c r="EWF137" s="129"/>
      <c r="EWG137" s="129"/>
      <c r="EWH137" s="129"/>
      <c r="EWI137" s="129"/>
      <c r="EWJ137" s="129"/>
      <c r="EWK137" s="129"/>
      <c r="EWL137" s="129"/>
      <c r="EWM137" s="129"/>
      <c r="EWN137" s="129"/>
      <c r="EWO137" s="129"/>
      <c r="EWP137" s="129"/>
      <c r="EWQ137" s="129"/>
      <c r="EWR137" s="129"/>
      <c r="EWS137" s="129"/>
      <c r="EWT137" s="129"/>
      <c r="EWU137" s="129"/>
      <c r="EWV137" s="129"/>
      <c r="EWW137" s="129"/>
      <c r="EWX137" s="129"/>
      <c r="EWY137" s="129"/>
      <c r="EWZ137" s="129"/>
      <c r="EXA137" s="129"/>
      <c r="EXB137" s="129"/>
      <c r="EXC137" s="129"/>
      <c r="EXD137" s="129"/>
      <c r="EXE137" s="129"/>
      <c r="EXF137" s="129"/>
      <c r="EXG137" s="129"/>
      <c r="EXH137" s="129"/>
      <c r="EXI137" s="129"/>
      <c r="EXJ137" s="129"/>
      <c r="EXK137" s="129"/>
      <c r="EXL137" s="129"/>
      <c r="EXM137" s="129"/>
      <c r="EXN137" s="129"/>
      <c r="EXO137" s="129"/>
      <c r="EXP137" s="129"/>
      <c r="EXQ137" s="129"/>
      <c r="EXR137" s="129"/>
      <c r="EXS137" s="129"/>
      <c r="EXT137" s="129"/>
      <c r="EXU137" s="129"/>
      <c r="EXV137" s="129"/>
      <c r="EXW137" s="129"/>
      <c r="EXX137" s="129"/>
      <c r="EXY137" s="129"/>
      <c r="EXZ137" s="129"/>
      <c r="EYA137" s="129"/>
      <c r="EYB137" s="129"/>
      <c r="EYC137" s="129"/>
      <c r="EYD137" s="129"/>
      <c r="EYE137" s="129"/>
      <c r="EYF137" s="129"/>
      <c r="EYG137" s="129"/>
      <c r="EYH137" s="129"/>
      <c r="EYI137" s="129"/>
      <c r="EYJ137" s="129"/>
      <c r="EYK137" s="129"/>
      <c r="EYL137" s="129"/>
      <c r="EYM137" s="129"/>
      <c r="EYN137" s="129"/>
      <c r="EYO137" s="129"/>
      <c r="EYP137" s="129"/>
      <c r="EYQ137" s="129"/>
      <c r="EYR137" s="129"/>
      <c r="EYS137" s="129"/>
      <c r="EYT137" s="129"/>
      <c r="EYU137" s="129"/>
      <c r="EYV137" s="129"/>
      <c r="EYW137" s="129"/>
      <c r="EYX137" s="129"/>
      <c r="EYY137" s="129"/>
      <c r="EYZ137" s="129"/>
      <c r="EZA137" s="129"/>
      <c r="EZB137" s="129"/>
      <c r="EZC137" s="129"/>
      <c r="EZD137" s="129"/>
      <c r="EZE137" s="129"/>
      <c r="EZF137" s="129"/>
      <c r="EZG137" s="129"/>
      <c r="EZH137" s="129"/>
      <c r="EZI137" s="129"/>
      <c r="EZJ137" s="129"/>
      <c r="EZK137" s="129"/>
      <c r="EZL137" s="129"/>
      <c r="EZM137" s="129"/>
      <c r="EZN137" s="129"/>
      <c r="EZO137" s="129"/>
      <c r="EZP137" s="129"/>
      <c r="EZQ137" s="129"/>
      <c r="EZR137" s="129"/>
      <c r="EZS137" s="129"/>
      <c r="EZT137" s="129"/>
      <c r="EZU137" s="129"/>
      <c r="EZV137" s="129"/>
      <c r="EZW137" s="129"/>
      <c r="EZX137" s="129"/>
      <c r="EZY137" s="129"/>
      <c r="EZZ137" s="129"/>
      <c r="FAA137" s="129"/>
      <c r="FAB137" s="129"/>
      <c r="FAC137" s="129"/>
      <c r="FAD137" s="129"/>
      <c r="FAE137" s="129"/>
      <c r="FAF137" s="129"/>
      <c r="FAG137" s="129"/>
      <c r="FAH137" s="129"/>
      <c r="FAI137" s="129"/>
      <c r="FAJ137" s="129"/>
      <c r="FAK137" s="129"/>
      <c r="FAL137" s="129"/>
      <c r="FAM137" s="129"/>
      <c r="FAN137" s="129"/>
      <c r="FAO137" s="129"/>
      <c r="FAP137" s="129"/>
      <c r="FAQ137" s="129"/>
      <c r="FAR137" s="129"/>
      <c r="FAS137" s="129"/>
      <c r="FAT137" s="129"/>
      <c r="FAU137" s="129"/>
      <c r="FAV137" s="129"/>
      <c r="FAW137" s="129"/>
      <c r="FAX137" s="129"/>
      <c r="FAY137" s="129"/>
      <c r="FAZ137" s="129"/>
      <c r="FBA137" s="129"/>
      <c r="FBB137" s="129"/>
      <c r="FBC137" s="129"/>
      <c r="FBD137" s="129"/>
      <c r="FBE137" s="129"/>
      <c r="FBF137" s="129"/>
      <c r="FBG137" s="129"/>
      <c r="FBH137" s="129"/>
      <c r="FBI137" s="129"/>
      <c r="FBJ137" s="129"/>
      <c r="FBK137" s="129"/>
      <c r="FBL137" s="129"/>
      <c r="FBM137" s="129"/>
      <c r="FBN137" s="129"/>
      <c r="FBO137" s="129"/>
      <c r="FBP137" s="129"/>
      <c r="FBQ137" s="129"/>
      <c r="FBR137" s="129"/>
      <c r="FBS137" s="129"/>
      <c r="FBT137" s="129"/>
      <c r="FBU137" s="129"/>
      <c r="FBV137" s="129"/>
      <c r="FBW137" s="129"/>
      <c r="FBX137" s="129"/>
      <c r="FBY137" s="129"/>
      <c r="FBZ137" s="129"/>
      <c r="FCA137" s="129"/>
      <c r="FCB137" s="129"/>
      <c r="FCC137" s="129"/>
      <c r="FCD137" s="129"/>
      <c r="FCE137" s="129"/>
      <c r="FCF137" s="129"/>
      <c r="FCG137" s="129"/>
      <c r="FCH137" s="129"/>
      <c r="FCI137" s="129"/>
      <c r="FCJ137" s="129"/>
      <c r="FCK137" s="129"/>
      <c r="FCL137" s="129"/>
      <c r="FCM137" s="129"/>
      <c r="FCN137" s="129"/>
      <c r="FCO137" s="129"/>
      <c r="FCP137" s="129"/>
      <c r="FCQ137" s="129"/>
      <c r="FCR137" s="129"/>
      <c r="FCS137" s="129"/>
      <c r="FCT137" s="129"/>
      <c r="FCU137" s="129"/>
      <c r="FCV137" s="129"/>
      <c r="FCW137" s="129"/>
      <c r="FCX137" s="129"/>
      <c r="FCY137" s="129"/>
      <c r="FCZ137" s="129"/>
      <c r="FDA137" s="129"/>
      <c r="FDB137" s="129"/>
      <c r="FDC137" s="129"/>
      <c r="FDD137" s="129"/>
      <c r="FDE137" s="129"/>
      <c r="FDF137" s="129"/>
      <c r="FDG137" s="129"/>
      <c r="FDH137" s="129"/>
      <c r="FDI137" s="129"/>
      <c r="FDJ137" s="129"/>
      <c r="FDK137" s="129"/>
      <c r="FDL137" s="129"/>
      <c r="FDM137" s="129"/>
      <c r="FDN137" s="129"/>
      <c r="FDO137" s="129"/>
      <c r="FDP137" s="129"/>
      <c r="FDQ137" s="129"/>
      <c r="FDR137" s="129"/>
      <c r="FDS137" s="129"/>
      <c r="FDT137" s="129"/>
      <c r="FDU137" s="129"/>
      <c r="FDV137" s="129"/>
      <c r="FDW137" s="129"/>
      <c r="FDX137" s="129"/>
      <c r="FDY137" s="129"/>
      <c r="FDZ137" s="129"/>
      <c r="FEA137" s="129"/>
      <c r="FEB137" s="129"/>
      <c r="FEC137" s="129"/>
      <c r="FED137" s="129"/>
      <c r="FEE137" s="129"/>
      <c r="FEF137" s="129"/>
      <c r="FEG137" s="129"/>
      <c r="FEH137" s="129"/>
      <c r="FEI137" s="129"/>
      <c r="FEJ137" s="129"/>
      <c r="FEK137" s="129"/>
      <c r="FEL137" s="129"/>
      <c r="FEM137" s="129"/>
      <c r="FEN137" s="129"/>
      <c r="FEO137" s="129"/>
      <c r="FEP137" s="129"/>
      <c r="FEQ137" s="129"/>
      <c r="FER137" s="129"/>
      <c r="FES137" s="129"/>
      <c r="FET137" s="129"/>
      <c r="FEU137" s="129"/>
      <c r="FEV137" s="129"/>
      <c r="FEW137" s="129"/>
      <c r="FEX137" s="129"/>
      <c r="FEY137" s="129"/>
      <c r="FEZ137" s="129"/>
      <c r="FFA137" s="129"/>
      <c r="FFB137" s="129"/>
      <c r="FFC137" s="129"/>
      <c r="FFD137" s="129"/>
      <c r="FFE137" s="129"/>
      <c r="FFF137" s="129"/>
      <c r="FFG137" s="129"/>
      <c r="FFH137" s="129"/>
      <c r="FFI137" s="129"/>
      <c r="FFJ137" s="129"/>
      <c r="FFK137" s="129"/>
      <c r="FFL137" s="129"/>
      <c r="FFM137" s="129"/>
      <c r="FFN137" s="129"/>
      <c r="FFO137" s="129"/>
      <c r="FFP137" s="129"/>
      <c r="FFQ137" s="129"/>
      <c r="FFR137" s="129"/>
      <c r="FFS137" s="129"/>
      <c r="FFT137" s="129"/>
      <c r="FFU137" s="129"/>
      <c r="FFV137" s="129"/>
      <c r="FFW137" s="129"/>
      <c r="FFX137" s="129"/>
      <c r="FFY137" s="129"/>
      <c r="FFZ137" s="129"/>
      <c r="FGA137" s="129"/>
      <c r="FGB137" s="129"/>
      <c r="FGC137" s="129"/>
      <c r="FGD137" s="129"/>
      <c r="FGE137" s="129"/>
      <c r="FGF137" s="129"/>
      <c r="FGG137" s="129"/>
      <c r="FGH137" s="129"/>
      <c r="FGI137" s="129"/>
      <c r="FGJ137" s="129"/>
      <c r="FGK137" s="129"/>
      <c r="FGL137" s="129"/>
      <c r="FGM137" s="129"/>
      <c r="FGN137" s="129"/>
      <c r="FGO137" s="129"/>
      <c r="FGP137" s="129"/>
      <c r="FGQ137" s="129"/>
      <c r="FGR137" s="129"/>
      <c r="FGS137" s="129"/>
      <c r="FGT137" s="129"/>
      <c r="FGU137" s="129"/>
      <c r="FGV137" s="129"/>
      <c r="FGW137" s="129"/>
      <c r="FGX137" s="129"/>
      <c r="FGY137" s="129"/>
      <c r="FGZ137" s="129"/>
      <c r="FHA137" s="129"/>
      <c r="FHB137" s="129"/>
      <c r="FHC137" s="129"/>
      <c r="FHD137" s="129"/>
      <c r="FHE137" s="129"/>
      <c r="FHF137" s="129"/>
      <c r="FHG137" s="129"/>
      <c r="FHH137" s="129"/>
      <c r="FHI137" s="129"/>
      <c r="FHJ137" s="129"/>
      <c r="FHK137" s="129"/>
      <c r="FHL137" s="129"/>
      <c r="FHM137" s="129"/>
      <c r="FHN137" s="129"/>
      <c r="FHO137" s="129"/>
      <c r="FHP137" s="129"/>
      <c r="FHQ137" s="129"/>
      <c r="FHR137" s="129"/>
      <c r="FHS137" s="129"/>
      <c r="FHT137" s="129"/>
      <c r="FHU137" s="129"/>
      <c r="FHV137" s="129"/>
      <c r="FHW137" s="129"/>
      <c r="FHX137" s="129"/>
      <c r="FHY137" s="129"/>
      <c r="FHZ137" s="129"/>
      <c r="FIA137" s="129"/>
      <c r="FIB137" s="129"/>
      <c r="FIC137" s="129"/>
      <c r="FID137" s="129"/>
      <c r="FIE137" s="129"/>
      <c r="FIF137" s="129"/>
      <c r="FIG137" s="129"/>
      <c r="FIH137" s="129"/>
      <c r="FII137" s="129"/>
      <c r="FIJ137" s="129"/>
      <c r="FIK137" s="129"/>
      <c r="FIL137" s="129"/>
      <c r="FIM137" s="129"/>
      <c r="FIN137" s="129"/>
      <c r="FIO137" s="129"/>
      <c r="FIP137" s="129"/>
      <c r="FIQ137" s="129"/>
      <c r="FIR137" s="129"/>
      <c r="FIS137" s="129"/>
      <c r="FIT137" s="129"/>
      <c r="FIU137" s="129"/>
      <c r="FIV137" s="129"/>
      <c r="FIW137" s="129"/>
      <c r="FIX137" s="129"/>
      <c r="FIY137" s="129"/>
      <c r="FIZ137" s="129"/>
      <c r="FJA137" s="129"/>
      <c r="FJB137" s="129"/>
      <c r="FJC137" s="129"/>
      <c r="FJD137" s="129"/>
      <c r="FJE137" s="129"/>
      <c r="FJF137" s="129"/>
      <c r="FJG137" s="129"/>
      <c r="FJH137" s="129"/>
      <c r="FJI137" s="129"/>
      <c r="FJJ137" s="129"/>
      <c r="FJK137" s="129"/>
      <c r="FJL137" s="129"/>
      <c r="FJM137" s="129"/>
      <c r="FJN137" s="129"/>
      <c r="FJO137" s="129"/>
      <c r="FJP137" s="129"/>
      <c r="FJQ137" s="129"/>
      <c r="FJR137" s="129"/>
      <c r="FJS137" s="129"/>
      <c r="FJT137" s="129"/>
      <c r="FJU137" s="129"/>
      <c r="FJV137" s="129"/>
      <c r="FJW137" s="129"/>
      <c r="FJX137" s="129"/>
      <c r="FJY137" s="129"/>
      <c r="FJZ137" s="129"/>
      <c r="FKA137" s="129"/>
      <c r="FKB137" s="129"/>
      <c r="FKC137" s="129"/>
      <c r="FKD137" s="129"/>
      <c r="FKE137" s="129"/>
      <c r="FKF137" s="129"/>
      <c r="FKG137" s="129"/>
      <c r="FKH137" s="129"/>
      <c r="FKI137" s="129"/>
      <c r="FKJ137" s="129"/>
      <c r="FKK137" s="129"/>
      <c r="FKL137" s="129"/>
      <c r="FKM137" s="129"/>
      <c r="FKN137" s="129"/>
      <c r="FKO137" s="129"/>
      <c r="FKP137" s="129"/>
      <c r="FKQ137" s="129"/>
      <c r="FKR137" s="129"/>
      <c r="FKS137" s="129"/>
      <c r="FKT137" s="129"/>
      <c r="FKU137" s="129"/>
      <c r="FKV137" s="129"/>
      <c r="FKW137" s="129"/>
      <c r="FKX137" s="129"/>
      <c r="FKY137" s="129"/>
      <c r="FKZ137" s="129"/>
      <c r="FLA137" s="129"/>
      <c r="FLB137" s="129"/>
      <c r="FLC137" s="129"/>
      <c r="FLD137" s="129"/>
      <c r="FLE137" s="129"/>
      <c r="FLF137" s="129"/>
      <c r="FLG137" s="129"/>
      <c r="FLH137" s="129"/>
      <c r="FLI137" s="129"/>
      <c r="FLJ137" s="129"/>
      <c r="FLK137" s="129"/>
      <c r="FLL137" s="129"/>
      <c r="FLM137" s="129"/>
      <c r="FLN137" s="129"/>
      <c r="FLO137" s="129"/>
      <c r="FLP137" s="129"/>
      <c r="FLQ137" s="129"/>
      <c r="FLR137" s="129"/>
      <c r="FLS137" s="129"/>
      <c r="FLT137" s="129"/>
      <c r="FLU137" s="129"/>
      <c r="FLV137" s="129"/>
      <c r="FLW137" s="129"/>
      <c r="FLX137" s="129"/>
      <c r="FLY137" s="129"/>
      <c r="FLZ137" s="129"/>
      <c r="FMA137" s="129"/>
      <c r="FMB137" s="129"/>
      <c r="FMC137" s="129"/>
      <c r="FMD137" s="129"/>
      <c r="FME137" s="129"/>
      <c r="FMF137" s="129"/>
      <c r="FMG137" s="129"/>
      <c r="FMH137" s="129"/>
      <c r="FMI137" s="129"/>
      <c r="FMJ137" s="129"/>
      <c r="FMK137" s="129"/>
      <c r="FML137" s="129"/>
      <c r="FMM137" s="129"/>
      <c r="FMN137" s="129"/>
      <c r="FMO137" s="129"/>
      <c r="FMP137" s="129"/>
      <c r="FMQ137" s="129"/>
      <c r="FMR137" s="129"/>
      <c r="FMS137" s="129"/>
      <c r="FMT137" s="129"/>
      <c r="FMU137" s="129"/>
      <c r="FMV137" s="129"/>
      <c r="FMW137" s="129"/>
      <c r="FMX137" s="129"/>
      <c r="FMY137" s="129"/>
      <c r="FMZ137" s="129"/>
      <c r="FNA137" s="129"/>
      <c r="FNB137" s="129"/>
      <c r="FNC137" s="129"/>
      <c r="FND137" s="129"/>
      <c r="FNE137" s="129"/>
      <c r="FNF137" s="129"/>
      <c r="FNG137" s="129"/>
      <c r="FNH137" s="129"/>
      <c r="FNI137" s="129"/>
      <c r="FNJ137" s="129"/>
      <c r="FNK137" s="129"/>
      <c r="FNL137" s="129"/>
      <c r="FNM137" s="129"/>
      <c r="FNN137" s="129"/>
      <c r="FNO137" s="129"/>
      <c r="FNP137" s="129"/>
      <c r="FNQ137" s="129"/>
      <c r="FNR137" s="129"/>
      <c r="FNS137" s="129"/>
      <c r="FNT137" s="129"/>
      <c r="FNU137" s="129"/>
      <c r="FNV137" s="129"/>
      <c r="FNW137" s="129"/>
      <c r="FNX137" s="129"/>
      <c r="FNY137" s="129"/>
      <c r="FNZ137" s="129"/>
      <c r="FOA137" s="129"/>
      <c r="FOB137" s="129"/>
      <c r="FOC137" s="129"/>
      <c r="FOD137" s="129"/>
      <c r="FOE137" s="129"/>
      <c r="FOF137" s="129"/>
      <c r="FOG137" s="129"/>
      <c r="FOH137" s="129"/>
      <c r="FOI137" s="129"/>
      <c r="FOJ137" s="129"/>
      <c r="FOK137" s="129"/>
      <c r="FOL137" s="129"/>
      <c r="FOM137" s="129"/>
      <c r="FON137" s="129"/>
      <c r="FOO137" s="129"/>
      <c r="FOP137" s="129"/>
      <c r="FOQ137" s="129"/>
      <c r="FOR137" s="129"/>
      <c r="FOS137" s="129"/>
      <c r="FOT137" s="129"/>
      <c r="FOU137" s="129"/>
      <c r="FOV137" s="129"/>
      <c r="FOW137" s="129"/>
      <c r="FOX137" s="129"/>
      <c r="FOY137" s="129"/>
      <c r="FOZ137" s="129"/>
      <c r="FPA137" s="129"/>
      <c r="FPB137" s="129"/>
      <c r="FPC137" s="129"/>
      <c r="FPD137" s="129"/>
      <c r="FPE137" s="129"/>
      <c r="FPF137" s="129"/>
      <c r="FPG137" s="129"/>
      <c r="FPH137" s="129"/>
      <c r="FPI137" s="129"/>
      <c r="FPJ137" s="129"/>
      <c r="FPK137" s="129"/>
      <c r="FPL137" s="129"/>
      <c r="FPM137" s="129"/>
      <c r="FPN137" s="129"/>
      <c r="FPO137" s="129"/>
      <c r="FPP137" s="129"/>
      <c r="FPQ137" s="129"/>
      <c r="FPR137" s="129"/>
      <c r="FPS137" s="129"/>
      <c r="FPT137" s="129"/>
      <c r="FPU137" s="129"/>
      <c r="FPV137" s="129"/>
      <c r="FPW137" s="129"/>
      <c r="FPX137" s="129"/>
      <c r="FPY137" s="129"/>
      <c r="FPZ137" s="129"/>
      <c r="FQA137" s="129"/>
      <c r="FQB137" s="129"/>
      <c r="FQC137" s="129"/>
      <c r="FQD137" s="129"/>
      <c r="FQE137" s="129"/>
      <c r="FQF137" s="129"/>
      <c r="FQG137" s="129"/>
      <c r="FQH137" s="129"/>
      <c r="FQI137" s="129"/>
      <c r="FQJ137" s="129"/>
      <c r="FQK137" s="129"/>
      <c r="FQL137" s="129"/>
      <c r="FQM137" s="129"/>
      <c r="FQN137" s="129"/>
      <c r="FQO137" s="129"/>
      <c r="FQP137" s="129"/>
      <c r="FQQ137" s="129"/>
      <c r="FQR137" s="129"/>
      <c r="FQS137" s="129"/>
      <c r="FQT137" s="129"/>
      <c r="FQU137" s="129"/>
      <c r="FQV137" s="129"/>
      <c r="FQW137" s="129"/>
      <c r="FQX137" s="129"/>
      <c r="FQY137" s="129"/>
      <c r="FQZ137" s="129"/>
      <c r="FRA137" s="129"/>
      <c r="FRB137" s="129"/>
      <c r="FRC137" s="129"/>
      <c r="FRD137" s="129"/>
      <c r="FRE137" s="129"/>
      <c r="FRF137" s="129"/>
      <c r="FRG137" s="129"/>
      <c r="FRH137" s="129"/>
      <c r="FRI137" s="129"/>
      <c r="FRJ137" s="129"/>
      <c r="FRK137" s="129"/>
      <c r="FRL137" s="129"/>
      <c r="FRM137" s="129"/>
      <c r="FRN137" s="129"/>
      <c r="FRO137" s="129"/>
      <c r="FRP137" s="129"/>
      <c r="FRQ137" s="129"/>
      <c r="FRR137" s="129"/>
      <c r="FRS137" s="129"/>
      <c r="FRT137" s="129"/>
      <c r="FRU137" s="129"/>
      <c r="FRV137" s="129"/>
      <c r="FRW137" s="129"/>
      <c r="FRX137" s="129"/>
      <c r="FRY137" s="129"/>
      <c r="FRZ137" s="129"/>
      <c r="FSA137" s="129"/>
      <c r="FSB137" s="129"/>
      <c r="FSC137" s="129"/>
      <c r="FSD137" s="129"/>
      <c r="FSE137" s="129"/>
      <c r="FSF137" s="129"/>
      <c r="FSG137" s="129"/>
      <c r="FSH137" s="129"/>
      <c r="FSI137" s="129"/>
      <c r="FSJ137" s="129"/>
      <c r="FSK137" s="129"/>
      <c r="FSL137" s="129"/>
      <c r="FSM137" s="129"/>
      <c r="FSN137" s="129"/>
      <c r="FSO137" s="129"/>
      <c r="FSP137" s="129"/>
      <c r="FSQ137" s="129"/>
      <c r="FSR137" s="129"/>
      <c r="FSS137" s="129"/>
      <c r="FST137" s="129"/>
      <c r="FSU137" s="129"/>
      <c r="FSV137" s="129"/>
      <c r="FSW137" s="129"/>
      <c r="FSX137" s="129"/>
      <c r="FSY137" s="129"/>
      <c r="FSZ137" s="129"/>
      <c r="FTA137" s="129"/>
      <c r="FTB137" s="129"/>
      <c r="FTC137" s="129"/>
      <c r="FTD137" s="129"/>
      <c r="FTE137" s="129"/>
      <c r="FTF137" s="129"/>
      <c r="FTG137" s="129"/>
      <c r="FTH137" s="129"/>
      <c r="FTI137" s="129"/>
      <c r="FTJ137" s="129"/>
      <c r="FTK137" s="129"/>
      <c r="FTL137" s="129"/>
      <c r="FTM137" s="129"/>
      <c r="FTN137" s="129"/>
      <c r="FTO137" s="129"/>
      <c r="FTP137" s="129"/>
      <c r="FTQ137" s="129"/>
      <c r="FTR137" s="129"/>
      <c r="FTS137" s="129"/>
      <c r="FTT137" s="129"/>
      <c r="FTU137" s="129"/>
      <c r="FTV137" s="129"/>
      <c r="FTW137" s="129"/>
      <c r="FTX137" s="129"/>
      <c r="FTY137" s="129"/>
      <c r="FTZ137" s="129"/>
      <c r="FUA137" s="129"/>
      <c r="FUB137" s="129"/>
      <c r="FUC137" s="129"/>
      <c r="FUD137" s="129"/>
      <c r="FUE137" s="129"/>
      <c r="FUF137" s="129"/>
      <c r="FUG137" s="129"/>
      <c r="FUH137" s="129"/>
      <c r="FUI137" s="129"/>
      <c r="FUJ137" s="129"/>
      <c r="FUK137" s="129"/>
      <c r="FUL137" s="129"/>
      <c r="FUM137" s="129"/>
      <c r="FUN137" s="129"/>
      <c r="FUO137" s="129"/>
      <c r="FUP137" s="129"/>
      <c r="FUQ137" s="129"/>
      <c r="FUR137" s="129"/>
      <c r="FUS137" s="129"/>
      <c r="FUT137" s="129"/>
      <c r="FUU137" s="129"/>
      <c r="FUV137" s="129"/>
      <c r="FUW137" s="129"/>
      <c r="FUX137" s="129"/>
      <c r="FUY137" s="129"/>
      <c r="FUZ137" s="129"/>
      <c r="FVA137" s="129"/>
      <c r="FVB137" s="129"/>
      <c r="FVC137" s="129"/>
      <c r="FVD137" s="129"/>
      <c r="FVE137" s="129"/>
      <c r="FVF137" s="129"/>
      <c r="FVG137" s="129"/>
      <c r="FVH137" s="129"/>
      <c r="FVI137" s="129"/>
      <c r="FVJ137" s="129"/>
      <c r="FVK137" s="129"/>
      <c r="FVL137" s="129"/>
      <c r="FVM137" s="129"/>
      <c r="FVN137" s="129"/>
      <c r="FVO137" s="129"/>
      <c r="FVP137" s="129"/>
      <c r="FVQ137" s="129"/>
      <c r="FVR137" s="129"/>
      <c r="FVS137" s="129"/>
      <c r="FVT137" s="129"/>
      <c r="FVU137" s="129"/>
      <c r="FVV137" s="129"/>
      <c r="FVW137" s="129"/>
      <c r="FVX137" s="129"/>
      <c r="FVY137" s="129"/>
      <c r="FVZ137" s="129"/>
      <c r="FWA137" s="129"/>
      <c r="FWB137" s="129"/>
      <c r="FWC137" s="129"/>
      <c r="FWD137" s="129"/>
      <c r="FWE137" s="129"/>
      <c r="FWF137" s="129"/>
      <c r="FWG137" s="129"/>
      <c r="FWH137" s="129"/>
      <c r="FWI137" s="129"/>
      <c r="FWJ137" s="129"/>
      <c r="FWK137" s="129"/>
      <c r="FWL137" s="129"/>
      <c r="FWM137" s="129"/>
      <c r="FWN137" s="129"/>
      <c r="FWO137" s="129"/>
      <c r="FWP137" s="129"/>
      <c r="FWQ137" s="129"/>
      <c r="FWR137" s="129"/>
      <c r="FWS137" s="129"/>
      <c r="FWT137" s="129"/>
      <c r="FWU137" s="129"/>
      <c r="FWV137" s="129"/>
      <c r="FWW137" s="129"/>
      <c r="FWX137" s="129"/>
      <c r="FWY137" s="129"/>
      <c r="FWZ137" s="129"/>
      <c r="FXA137" s="129"/>
      <c r="FXB137" s="129"/>
      <c r="FXC137" s="129"/>
      <c r="FXD137" s="129"/>
      <c r="FXE137" s="129"/>
      <c r="FXF137" s="129"/>
      <c r="FXG137" s="129"/>
      <c r="FXH137" s="129"/>
      <c r="FXI137" s="129"/>
      <c r="FXJ137" s="129"/>
      <c r="FXK137" s="129"/>
      <c r="FXL137" s="129"/>
      <c r="FXM137" s="129"/>
      <c r="FXN137" s="129"/>
      <c r="FXO137" s="129"/>
      <c r="FXP137" s="129"/>
      <c r="FXQ137" s="129"/>
      <c r="FXR137" s="129"/>
      <c r="FXS137" s="129"/>
      <c r="FXT137" s="129"/>
      <c r="FXU137" s="129"/>
      <c r="FXV137" s="129"/>
      <c r="FXW137" s="129"/>
      <c r="FXX137" s="129"/>
      <c r="FXY137" s="129"/>
      <c r="FXZ137" s="129"/>
      <c r="FYA137" s="129"/>
      <c r="FYB137" s="129"/>
      <c r="FYC137" s="129"/>
      <c r="FYD137" s="129"/>
      <c r="FYE137" s="129"/>
      <c r="FYF137" s="129"/>
      <c r="FYG137" s="129"/>
      <c r="FYH137" s="129"/>
      <c r="FYI137" s="129"/>
      <c r="FYJ137" s="129"/>
      <c r="FYK137" s="129"/>
      <c r="FYL137" s="129"/>
      <c r="FYM137" s="129"/>
      <c r="FYN137" s="129"/>
      <c r="FYO137" s="129"/>
      <c r="FYP137" s="129"/>
      <c r="FYQ137" s="129"/>
      <c r="FYR137" s="129"/>
      <c r="FYS137" s="129"/>
      <c r="FYT137" s="129"/>
      <c r="FYU137" s="129"/>
      <c r="FYV137" s="129"/>
      <c r="FYW137" s="129"/>
      <c r="FYX137" s="129"/>
      <c r="FYY137" s="129"/>
      <c r="FYZ137" s="129"/>
      <c r="FZA137" s="129"/>
      <c r="FZB137" s="129"/>
      <c r="FZC137" s="129"/>
      <c r="FZD137" s="129"/>
      <c r="FZE137" s="129"/>
      <c r="FZF137" s="129"/>
      <c r="FZG137" s="129"/>
      <c r="FZH137" s="129"/>
      <c r="FZI137" s="129"/>
      <c r="FZJ137" s="129"/>
      <c r="FZK137" s="129"/>
      <c r="FZL137" s="129"/>
      <c r="FZM137" s="129"/>
      <c r="FZN137" s="129"/>
      <c r="FZO137" s="129"/>
      <c r="FZP137" s="129"/>
      <c r="FZQ137" s="129"/>
      <c r="FZR137" s="129"/>
      <c r="FZS137" s="129"/>
      <c r="FZT137" s="129"/>
      <c r="FZU137" s="129"/>
      <c r="FZV137" s="129"/>
      <c r="FZW137" s="129"/>
      <c r="FZX137" s="129"/>
      <c r="FZY137" s="129"/>
      <c r="FZZ137" s="129"/>
      <c r="GAA137" s="129"/>
      <c r="GAB137" s="129"/>
      <c r="GAC137" s="129"/>
      <c r="GAD137" s="129"/>
      <c r="GAE137" s="129"/>
      <c r="GAF137" s="129"/>
      <c r="GAG137" s="129"/>
      <c r="GAH137" s="129"/>
      <c r="GAI137" s="129"/>
      <c r="GAJ137" s="129"/>
      <c r="GAK137" s="129"/>
      <c r="GAL137" s="129"/>
      <c r="GAM137" s="129"/>
      <c r="GAN137" s="129"/>
      <c r="GAO137" s="129"/>
      <c r="GAP137" s="129"/>
      <c r="GAQ137" s="129"/>
      <c r="GAR137" s="129"/>
      <c r="GAS137" s="129"/>
      <c r="GAT137" s="129"/>
      <c r="GAU137" s="129"/>
      <c r="GAV137" s="129"/>
      <c r="GAW137" s="129"/>
      <c r="GAX137" s="129"/>
      <c r="GAY137" s="129"/>
      <c r="GAZ137" s="129"/>
      <c r="GBA137" s="129"/>
      <c r="GBB137" s="129"/>
      <c r="GBC137" s="129"/>
      <c r="GBD137" s="129"/>
      <c r="GBE137" s="129"/>
      <c r="GBF137" s="129"/>
      <c r="GBG137" s="129"/>
      <c r="GBH137" s="129"/>
      <c r="GBI137" s="129"/>
      <c r="GBJ137" s="129"/>
      <c r="GBK137" s="129"/>
      <c r="GBL137" s="129"/>
      <c r="GBM137" s="129"/>
      <c r="GBN137" s="129"/>
      <c r="GBO137" s="129"/>
      <c r="GBP137" s="129"/>
      <c r="GBQ137" s="129"/>
      <c r="GBR137" s="129"/>
      <c r="GBS137" s="129"/>
      <c r="GBT137" s="129"/>
      <c r="GBU137" s="129"/>
      <c r="GBV137" s="129"/>
      <c r="GBW137" s="129"/>
      <c r="GBX137" s="129"/>
      <c r="GBY137" s="129"/>
      <c r="GBZ137" s="129"/>
      <c r="GCA137" s="129"/>
      <c r="GCB137" s="129"/>
      <c r="GCC137" s="129"/>
      <c r="GCD137" s="129"/>
      <c r="GCE137" s="129"/>
      <c r="GCF137" s="129"/>
      <c r="GCG137" s="129"/>
      <c r="GCH137" s="129"/>
      <c r="GCI137" s="129"/>
      <c r="GCJ137" s="129"/>
      <c r="GCK137" s="129"/>
      <c r="GCL137" s="129"/>
      <c r="GCM137" s="129"/>
      <c r="GCN137" s="129"/>
      <c r="GCO137" s="129"/>
      <c r="GCP137" s="129"/>
      <c r="GCQ137" s="129"/>
      <c r="GCR137" s="129"/>
      <c r="GCS137" s="129"/>
      <c r="GCT137" s="129"/>
      <c r="GCU137" s="129"/>
      <c r="GCV137" s="129"/>
      <c r="GCW137" s="129"/>
      <c r="GCX137" s="129"/>
      <c r="GCY137" s="129"/>
      <c r="GCZ137" s="129"/>
      <c r="GDA137" s="129"/>
      <c r="GDB137" s="129"/>
      <c r="GDC137" s="129"/>
      <c r="GDD137" s="129"/>
      <c r="GDE137" s="129"/>
      <c r="GDF137" s="129"/>
      <c r="GDG137" s="129"/>
      <c r="GDH137" s="129"/>
      <c r="GDI137" s="129"/>
      <c r="GDJ137" s="129"/>
      <c r="GDK137" s="129"/>
      <c r="GDL137" s="129"/>
      <c r="GDM137" s="129"/>
      <c r="GDN137" s="129"/>
      <c r="GDO137" s="129"/>
      <c r="GDP137" s="129"/>
      <c r="GDQ137" s="129"/>
      <c r="GDR137" s="129"/>
      <c r="GDS137" s="129"/>
      <c r="GDT137" s="129"/>
      <c r="GDU137" s="129"/>
      <c r="GDV137" s="129"/>
      <c r="GDW137" s="129"/>
      <c r="GDX137" s="129"/>
      <c r="GDY137" s="129"/>
      <c r="GDZ137" s="129"/>
      <c r="GEA137" s="129"/>
      <c r="GEB137" s="129"/>
      <c r="GEC137" s="129"/>
      <c r="GED137" s="129"/>
      <c r="GEE137" s="129"/>
      <c r="GEF137" s="129"/>
      <c r="GEG137" s="129"/>
      <c r="GEH137" s="129"/>
      <c r="GEI137" s="129"/>
      <c r="GEJ137" s="129"/>
      <c r="GEK137" s="129"/>
      <c r="GEL137" s="129"/>
      <c r="GEM137" s="129"/>
      <c r="GEN137" s="129"/>
      <c r="GEO137" s="129"/>
      <c r="GEP137" s="129"/>
      <c r="GEQ137" s="129"/>
      <c r="GER137" s="129"/>
      <c r="GES137" s="129"/>
      <c r="GET137" s="129"/>
      <c r="GEU137" s="129"/>
      <c r="GEV137" s="129"/>
      <c r="GEW137" s="129"/>
      <c r="GEX137" s="129"/>
      <c r="GEY137" s="129"/>
      <c r="GEZ137" s="129"/>
      <c r="GFA137" s="129"/>
      <c r="GFB137" s="129"/>
      <c r="GFC137" s="129"/>
      <c r="GFD137" s="129"/>
      <c r="GFE137" s="129"/>
      <c r="GFF137" s="129"/>
      <c r="GFG137" s="129"/>
      <c r="GFH137" s="129"/>
      <c r="GFI137" s="129"/>
      <c r="GFJ137" s="129"/>
      <c r="GFK137" s="129"/>
      <c r="GFL137" s="129"/>
      <c r="GFM137" s="129"/>
      <c r="GFN137" s="129"/>
      <c r="GFO137" s="129"/>
      <c r="GFP137" s="129"/>
      <c r="GFQ137" s="129"/>
      <c r="GFR137" s="129"/>
      <c r="GFS137" s="129"/>
      <c r="GFT137" s="129"/>
      <c r="GFU137" s="129"/>
      <c r="GFV137" s="129"/>
      <c r="GFW137" s="129"/>
      <c r="GFX137" s="129"/>
      <c r="GFY137" s="129"/>
      <c r="GFZ137" s="129"/>
      <c r="GGA137" s="129"/>
      <c r="GGB137" s="129"/>
      <c r="GGC137" s="129"/>
      <c r="GGD137" s="129"/>
      <c r="GGE137" s="129"/>
      <c r="GGF137" s="129"/>
      <c r="GGG137" s="129"/>
      <c r="GGH137" s="129"/>
      <c r="GGI137" s="129"/>
      <c r="GGJ137" s="129"/>
      <c r="GGK137" s="129"/>
      <c r="GGL137" s="129"/>
      <c r="GGM137" s="129"/>
      <c r="GGN137" s="129"/>
      <c r="GGO137" s="129"/>
      <c r="GGP137" s="129"/>
      <c r="GGQ137" s="129"/>
      <c r="GGR137" s="129"/>
      <c r="GGS137" s="129"/>
      <c r="GGT137" s="129"/>
      <c r="GGU137" s="129"/>
      <c r="GGV137" s="129"/>
      <c r="GGW137" s="129"/>
      <c r="GGX137" s="129"/>
      <c r="GGY137" s="129"/>
      <c r="GGZ137" s="129"/>
      <c r="GHA137" s="129"/>
      <c r="GHB137" s="129"/>
      <c r="GHC137" s="129"/>
      <c r="GHD137" s="129"/>
      <c r="GHE137" s="129"/>
      <c r="GHF137" s="129"/>
      <c r="GHG137" s="129"/>
      <c r="GHH137" s="129"/>
      <c r="GHI137" s="129"/>
      <c r="GHJ137" s="129"/>
      <c r="GHK137" s="129"/>
      <c r="GHL137" s="129"/>
      <c r="GHM137" s="129"/>
      <c r="GHN137" s="129"/>
      <c r="GHO137" s="129"/>
      <c r="GHP137" s="129"/>
      <c r="GHQ137" s="129"/>
      <c r="GHR137" s="129"/>
      <c r="GHS137" s="129"/>
      <c r="GHT137" s="129"/>
      <c r="GHU137" s="129"/>
      <c r="GHV137" s="129"/>
      <c r="GHW137" s="129"/>
      <c r="GHX137" s="129"/>
      <c r="GHY137" s="129"/>
      <c r="GHZ137" s="129"/>
      <c r="GIA137" s="129"/>
      <c r="GIB137" s="129"/>
      <c r="GIC137" s="129"/>
      <c r="GID137" s="129"/>
      <c r="GIE137" s="129"/>
      <c r="GIF137" s="129"/>
      <c r="GIG137" s="129"/>
      <c r="GIH137" s="129"/>
      <c r="GII137" s="129"/>
      <c r="GIJ137" s="129"/>
      <c r="GIK137" s="129"/>
      <c r="GIL137" s="129"/>
      <c r="GIM137" s="129"/>
      <c r="GIN137" s="129"/>
      <c r="GIO137" s="129"/>
      <c r="GIP137" s="129"/>
      <c r="GIQ137" s="129"/>
      <c r="GIR137" s="129"/>
      <c r="GIS137" s="129"/>
      <c r="GIT137" s="129"/>
      <c r="GIU137" s="129"/>
      <c r="GIV137" s="129"/>
      <c r="GIW137" s="129"/>
      <c r="GIX137" s="129"/>
      <c r="GIY137" s="129"/>
      <c r="GIZ137" s="129"/>
      <c r="GJA137" s="129"/>
      <c r="GJB137" s="129"/>
      <c r="GJC137" s="129"/>
      <c r="GJD137" s="129"/>
      <c r="GJE137" s="129"/>
      <c r="GJF137" s="129"/>
      <c r="GJG137" s="129"/>
      <c r="GJH137" s="129"/>
      <c r="GJI137" s="129"/>
      <c r="GJJ137" s="129"/>
      <c r="GJK137" s="129"/>
      <c r="GJL137" s="129"/>
      <c r="GJM137" s="129"/>
      <c r="GJN137" s="129"/>
      <c r="GJO137" s="129"/>
      <c r="GJP137" s="129"/>
      <c r="GJQ137" s="129"/>
      <c r="GJR137" s="129"/>
      <c r="GJS137" s="129"/>
      <c r="GJT137" s="129"/>
      <c r="GJU137" s="129"/>
      <c r="GJV137" s="129"/>
      <c r="GJW137" s="129"/>
      <c r="GJX137" s="129"/>
      <c r="GJY137" s="129"/>
      <c r="GJZ137" s="129"/>
      <c r="GKA137" s="129"/>
      <c r="GKB137" s="129"/>
      <c r="GKC137" s="129"/>
      <c r="GKD137" s="129"/>
      <c r="GKE137" s="129"/>
      <c r="GKF137" s="129"/>
      <c r="GKG137" s="129"/>
      <c r="GKH137" s="129"/>
      <c r="GKI137" s="129"/>
      <c r="GKJ137" s="129"/>
      <c r="GKK137" s="129"/>
      <c r="GKL137" s="129"/>
      <c r="GKM137" s="129"/>
      <c r="GKN137" s="129"/>
      <c r="GKO137" s="129"/>
      <c r="GKP137" s="129"/>
      <c r="GKQ137" s="129"/>
      <c r="GKR137" s="129"/>
      <c r="GKS137" s="129"/>
      <c r="GKT137" s="129"/>
      <c r="GKU137" s="129"/>
      <c r="GKV137" s="129"/>
      <c r="GKW137" s="129"/>
      <c r="GKX137" s="129"/>
      <c r="GKY137" s="129"/>
      <c r="GKZ137" s="129"/>
      <c r="GLA137" s="129"/>
      <c r="GLB137" s="129"/>
      <c r="GLC137" s="129"/>
      <c r="GLD137" s="129"/>
      <c r="GLE137" s="129"/>
      <c r="GLF137" s="129"/>
      <c r="GLG137" s="129"/>
      <c r="GLH137" s="129"/>
      <c r="GLI137" s="129"/>
      <c r="GLJ137" s="129"/>
      <c r="GLK137" s="129"/>
      <c r="GLL137" s="129"/>
      <c r="GLM137" s="129"/>
      <c r="GLN137" s="129"/>
      <c r="GLO137" s="129"/>
      <c r="GLP137" s="129"/>
      <c r="GLQ137" s="129"/>
      <c r="GLR137" s="129"/>
      <c r="GLS137" s="129"/>
      <c r="GLT137" s="129"/>
      <c r="GLU137" s="129"/>
      <c r="GLV137" s="129"/>
      <c r="GLW137" s="129"/>
      <c r="GLX137" s="129"/>
      <c r="GLY137" s="129"/>
      <c r="GLZ137" s="129"/>
      <c r="GMA137" s="129"/>
      <c r="GMB137" s="129"/>
      <c r="GMC137" s="129"/>
      <c r="GMD137" s="129"/>
      <c r="GME137" s="129"/>
      <c r="GMF137" s="129"/>
      <c r="GMG137" s="129"/>
      <c r="GMH137" s="129"/>
      <c r="GMI137" s="129"/>
      <c r="GMJ137" s="129"/>
      <c r="GMK137" s="129"/>
      <c r="GML137" s="129"/>
      <c r="GMM137" s="129"/>
      <c r="GMN137" s="129"/>
      <c r="GMO137" s="129"/>
      <c r="GMP137" s="129"/>
      <c r="GMQ137" s="129"/>
      <c r="GMR137" s="129"/>
      <c r="GMS137" s="129"/>
      <c r="GMT137" s="129"/>
      <c r="GMU137" s="129"/>
      <c r="GMV137" s="129"/>
      <c r="GMW137" s="129"/>
      <c r="GMX137" s="129"/>
      <c r="GMY137" s="129"/>
      <c r="GMZ137" s="129"/>
      <c r="GNA137" s="129"/>
      <c r="GNB137" s="129"/>
      <c r="GNC137" s="129"/>
      <c r="GND137" s="129"/>
      <c r="GNE137" s="129"/>
      <c r="GNF137" s="129"/>
      <c r="GNG137" s="129"/>
      <c r="GNH137" s="129"/>
      <c r="GNI137" s="129"/>
      <c r="GNJ137" s="129"/>
      <c r="GNK137" s="129"/>
      <c r="GNL137" s="129"/>
      <c r="GNM137" s="129"/>
      <c r="GNN137" s="129"/>
      <c r="GNO137" s="129"/>
      <c r="GNP137" s="129"/>
      <c r="GNQ137" s="129"/>
      <c r="GNR137" s="129"/>
      <c r="GNS137" s="129"/>
      <c r="GNT137" s="129"/>
      <c r="GNU137" s="129"/>
      <c r="GNV137" s="129"/>
      <c r="GNW137" s="129"/>
      <c r="GNX137" s="129"/>
      <c r="GNY137" s="129"/>
      <c r="GNZ137" s="129"/>
      <c r="GOA137" s="129"/>
      <c r="GOB137" s="129"/>
      <c r="GOC137" s="129"/>
      <c r="GOD137" s="129"/>
      <c r="GOE137" s="129"/>
      <c r="GOF137" s="129"/>
      <c r="GOG137" s="129"/>
      <c r="GOH137" s="129"/>
      <c r="GOI137" s="129"/>
      <c r="GOJ137" s="129"/>
      <c r="GOK137" s="129"/>
      <c r="GOL137" s="129"/>
      <c r="GOM137" s="129"/>
      <c r="GON137" s="129"/>
      <c r="GOO137" s="129"/>
      <c r="GOP137" s="129"/>
      <c r="GOQ137" s="129"/>
      <c r="GOR137" s="129"/>
      <c r="GOS137" s="129"/>
      <c r="GOT137" s="129"/>
      <c r="GOU137" s="129"/>
      <c r="GOV137" s="129"/>
      <c r="GOW137" s="129"/>
      <c r="GOX137" s="129"/>
      <c r="GOY137" s="129"/>
      <c r="GOZ137" s="129"/>
      <c r="GPA137" s="129"/>
      <c r="GPB137" s="129"/>
      <c r="GPC137" s="129"/>
      <c r="GPD137" s="129"/>
      <c r="GPE137" s="129"/>
      <c r="GPF137" s="129"/>
      <c r="GPG137" s="129"/>
      <c r="GPH137" s="129"/>
      <c r="GPI137" s="129"/>
      <c r="GPJ137" s="129"/>
      <c r="GPK137" s="129"/>
      <c r="GPL137" s="129"/>
      <c r="GPM137" s="129"/>
      <c r="GPN137" s="129"/>
      <c r="GPO137" s="129"/>
      <c r="GPP137" s="129"/>
      <c r="GPQ137" s="129"/>
      <c r="GPR137" s="129"/>
      <c r="GPS137" s="129"/>
      <c r="GPT137" s="129"/>
      <c r="GPU137" s="129"/>
      <c r="GPV137" s="129"/>
      <c r="GPW137" s="129"/>
      <c r="GPX137" s="129"/>
      <c r="GPY137" s="129"/>
      <c r="GPZ137" s="129"/>
      <c r="GQA137" s="129"/>
      <c r="GQB137" s="129"/>
      <c r="GQC137" s="129"/>
      <c r="GQD137" s="129"/>
      <c r="GQE137" s="129"/>
      <c r="GQF137" s="129"/>
      <c r="GQG137" s="129"/>
      <c r="GQH137" s="129"/>
      <c r="GQI137" s="129"/>
      <c r="GQJ137" s="129"/>
      <c r="GQK137" s="129"/>
      <c r="GQL137" s="129"/>
      <c r="GQM137" s="129"/>
      <c r="GQN137" s="129"/>
      <c r="GQO137" s="129"/>
      <c r="GQP137" s="129"/>
      <c r="GQQ137" s="129"/>
      <c r="GQR137" s="129"/>
      <c r="GQS137" s="129"/>
      <c r="GQT137" s="129"/>
      <c r="GQU137" s="129"/>
      <c r="GQV137" s="129"/>
      <c r="GQW137" s="129"/>
      <c r="GQX137" s="129"/>
      <c r="GQY137" s="129"/>
      <c r="GQZ137" s="129"/>
      <c r="GRA137" s="129"/>
      <c r="GRB137" s="129"/>
      <c r="GRC137" s="129"/>
      <c r="GRD137" s="129"/>
      <c r="GRE137" s="129"/>
      <c r="GRF137" s="129"/>
      <c r="GRG137" s="129"/>
      <c r="GRH137" s="129"/>
      <c r="GRI137" s="129"/>
      <c r="GRJ137" s="129"/>
      <c r="GRK137" s="129"/>
      <c r="GRL137" s="129"/>
      <c r="GRM137" s="129"/>
      <c r="GRN137" s="129"/>
      <c r="GRO137" s="129"/>
      <c r="GRP137" s="129"/>
      <c r="GRQ137" s="129"/>
      <c r="GRR137" s="129"/>
      <c r="GRS137" s="129"/>
      <c r="GRT137" s="129"/>
      <c r="GRU137" s="129"/>
      <c r="GRV137" s="129"/>
      <c r="GRW137" s="129"/>
      <c r="GRX137" s="129"/>
      <c r="GRY137" s="129"/>
      <c r="GRZ137" s="129"/>
      <c r="GSA137" s="129"/>
      <c r="GSB137" s="129"/>
      <c r="GSC137" s="129"/>
      <c r="GSD137" s="129"/>
      <c r="GSE137" s="129"/>
      <c r="GSF137" s="129"/>
      <c r="GSG137" s="129"/>
      <c r="GSH137" s="129"/>
      <c r="GSI137" s="129"/>
      <c r="GSJ137" s="129"/>
      <c r="GSK137" s="129"/>
      <c r="GSL137" s="129"/>
      <c r="GSM137" s="129"/>
      <c r="GSN137" s="129"/>
      <c r="GSO137" s="129"/>
      <c r="GSP137" s="129"/>
      <c r="GSQ137" s="129"/>
      <c r="GSR137" s="129"/>
      <c r="GSS137" s="129"/>
      <c r="GST137" s="129"/>
      <c r="GSU137" s="129"/>
      <c r="GSV137" s="129"/>
      <c r="GSW137" s="129"/>
      <c r="GSX137" s="129"/>
      <c r="GSY137" s="129"/>
      <c r="GSZ137" s="129"/>
      <c r="GTA137" s="129"/>
      <c r="GTB137" s="129"/>
      <c r="GTC137" s="129"/>
      <c r="GTD137" s="129"/>
      <c r="GTE137" s="129"/>
      <c r="GTF137" s="129"/>
      <c r="GTG137" s="129"/>
      <c r="GTH137" s="129"/>
      <c r="GTI137" s="129"/>
      <c r="GTJ137" s="129"/>
      <c r="GTK137" s="129"/>
      <c r="GTL137" s="129"/>
      <c r="GTM137" s="129"/>
      <c r="GTN137" s="129"/>
      <c r="GTO137" s="129"/>
      <c r="GTP137" s="129"/>
      <c r="GTQ137" s="129"/>
      <c r="GTR137" s="129"/>
      <c r="GTS137" s="129"/>
      <c r="GTT137" s="129"/>
      <c r="GTU137" s="129"/>
      <c r="GTV137" s="129"/>
      <c r="GTW137" s="129"/>
      <c r="GTX137" s="129"/>
      <c r="GTY137" s="129"/>
      <c r="GTZ137" s="129"/>
      <c r="GUA137" s="129"/>
      <c r="GUB137" s="129"/>
      <c r="GUC137" s="129"/>
      <c r="GUD137" s="129"/>
      <c r="GUE137" s="129"/>
      <c r="GUF137" s="129"/>
      <c r="GUG137" s="129"/>
      <c r="GUH137" s="129"/>
      <c r="GUI137" s="129"/>
      <c r="GUJ137" s="129"/>
      <c r="GUK137" s="129"/>
      <c r="GUL137" s="129"/>
      <c r="GUM137" s="129"/>
      <c r="GUN137" s="129"/>
      <c r="GUO137" s="129"/>
      <c r="GUP137" s="129"/>
      <c r="GUQ137" s="129"/>
      <c r="GUR137" s="129"/>
      <c r="GUS137" s="129"/>
      <c r="GUT137" s="129"/>
      <c r="GUU137" s="129"/>
      <c r="GUV137" s="129"/>
      <c r="GUW137" s="129"/>
      <c r="GUX137" s="129"/>
      <c r="GUY137" s="129"/>
      <c r="GUZ137" s="129"/>
      <c r="GVA137" s="129"/>
      <c r="GVB137" s="129"/>
      <c r="GVC137" s="129"/>
      <c r="GVD137" s="129"/>
      <c r="GVE137" s="129"/>
      <c r="GVF137" s="129"/>
      <c r="GVG137" s="129"/>
      <c r="GVH137" s="129"/>
      <c r="GVI137" s="129"/>
      <c r="GVJ137" s="129"/>
      <c r="GVK137" s="129"/>
      <c r="GVL137" s="129"/>
      <c r="GVM137" s="129"/>
      <c r="GVN137" s="129"/>
      <c r="GVO137" s="129"/>
      <c r="GVP137" s="129"/>
      <c r="GVQ137" s="129"/>
      <c r="GVR137" s="129"/>
      <c r="GVS137" s="129"/>
      <c r="GVT137" s="129"/>
      <c r="GVU137" s="129"/>
      <c r="GVV137" s="129"/>
      <c r="GVW137" s="129"/>
      <c r="GVX137" s="129"/>
      <c r="GVY137" s="129"/>
      <c r="GVZ137" s="129"/>
      <c r="GWA137" s="129"/>
      <c r="GWB137" s="129"/>
      <c r="GWC137" s="129"/>
      <c r="GWD137" s="129"/>
      <c r="GWE137" s="129"/>
      <c r="GWF137" s="129"/>
      <c r="GWG137" s="129"/>
      <c r="GWH137" s="129"/>
      <c r="GWI137" s="129"/>
      <c r="GWJ137" s="129"/>
      <c r="GWK137" s="129"/>
      <c r="GWL137" s="129"/>
      <c r="GWM137" s="129"/>
      <c r="GWN137" s="129"/>
      <c r="GWO137" s="129"/>
      <c r="GWP137" s="129"/>
      <c r="GWQ137" s="129"/>
      <c r="GWR137" s="129"/>
      <c r="GWS137" s="129"/>
      <c r="GWT137" s="129"/>
      <c r="GWU137" s="129"/>
      <c r="GWV137" s="129"/>
      <c r="GWW137" s="129"/>
      <c r="GWX137" s="129"/>
      <c r="GWY137" s="129"/>
      <c r="GWZ137" s="129"/>
      <c r="GXA137" s="129"/>
      <c r="GXB137" s="129"/>
      <c r="GXC137" s="129"/>
      <c r="GXD137" s="129"/>
      <c r="GXE137" s="129"/>
      <c r="GXF137" s="129"/>
      <c r="GXG137" s="129"/>
      <c r="GXH137" s="129"/>
      <c r="GXI137" s="129"/>
      <c r="GXJ137" s="129"/>
      <c r="GXK137" s="129"/>
      <c r="GXL137" s="129"/>
      <c r="GXM137" s="129"/>
      <c r="GXN137" s="129"/>
      <c r="GXO137" s="129"/>
      <c r="GXP137" s="129"/>
      <c r="GXQ137" s="129"/>
      <c r="GXR137" s="129"/>
      <c r="GXS137" s="129"/>
      <c r="GXT137" s="129"/>
      <c r="GXU137" s="129"/>
      <c r="GXV137" s="129"/>
      <c r="GXW137" s="129"/>
      <c r="GXX137" s="129"/>
      <c r="GXY137" s="129"/>
      <c r="GXZ137" s="129"/>
      <c r="GYA137" s="129"/>
      <c r="GYB137" s="129"/>
      <c r="GYC137" s="129"/>
      <c r="GYD137" s="129"/>
      <c r="GYE137" s="129"/>
      <c r="GYF137" s="129"/>
      <c r="GYG137" s="129"/>
      <c r="GYH137" s="129"/>
      <c r="GYI137" s="129"/>
      <c r="GYJ137" s="129"/>
      <c r="GYK137" s="129"/>
      <c r="GYL137" s="129"/>
      <c r="GYM137" s="129"/>
      <c r="GYN137" s="129"/>
      <c r="GYO137" s="129"/>
      <c r="GYP137" s="129"/>
      <c r="GYQ137" s="129"/>
      <c r="GYR137" s="129"/>
      <c r="GYS137" s="129"/>
      <c r="GYT137" s="129"/>
      <c r="GYU137" s="129"/>
      <c r="GYV137" s="129"/>
      <c r="GYW137" s="129"/>
      <c r="GYX137" s="129"/>
      <c r="GYY137" s="129"/>
      <c r="GYZ137" s="129"/>
      <c r="GZA137" s="129"/>
      <c r="GZB137" s="129"/>
      <c r="GZC137" s="129"/>
      <c r="GZD137" s="129"/>
      <c r="GZE137" s="129"/>
      <c r="GZF137" s="129"/>
      <c r="GZG137" s="129"/>
      <c r="GZH137" s="129"/>
      <c r="GZI137" s="129"/>
      <c r="GZJ137" s="129"/>
      <c r="GZK137" s="129"/>
      <c r="GZL137" s="129"/>
      <c r="GZM137" s="129"/>
      <c r="GZN137" s="129"/>
      <c r="GZO137" s="129"/>
      <c r="GZP137" s="129"/>
      <c r="GZQ137" s="129"/>
      <c r="GZR137" s="129"/>
      <c r="GZS137" s="129"/>
      <c r="GZT137" s="129"/>
      <c r="GZU137" s="129"/>
      <c r="GZV137" s="129"/>
      <c r="GZW137" s="129"/>
      <c r="GZX137" s="129"/>
      <c r="GZY137" s="129"/>
      <c r="GZZ137" s="129"/>
      <c r="HAA137" s="129"/>
      <c r="HAB137" s="129"/>
      <c r="HAC137" s="129"/>
      <c r="HAD137" s="129"/>
      <c r="HAE137" s="129"/>
      <c r="HAF137" s="129"/>
      <c r="HAG137" s="129"/>
      <c r="HAH137" s="129"/>
      <c r="HAI137" s="129"/>
      <c r="HAJ137" s="129"/>
      <c r="HAK137" s="129"/>
      <c r="HAL137" s="129"/>
      <c r="HAM137" s="129"/>
      <c r="HAN137" s="129"/>
      <c r="HAO137" s="129"/>
      <c r="HAP137" s="129"/>
      <c r="HAQ137" s="129"/>
      <c r="HAR137" s="129"/>
      <c r="HAS137" s="129"/>
      <c r="HAT137" s="129"/>
      <c r="HAU137" s="129"/>
      <c r="HAV137" s="129"/>
      <c r="HAW137" s="129"/>
      <c r="HAX137" s="129"/>
      <c r="HAY137" s="129"/>
      <c r="HAZ137" s="129"/>
      <c r="HBA137" s="129"/>
      <c r="HBB137" s="129"/>
      <c r="HBC137" s="129"/>
      <c r="HBD137" s="129"/>
      <c r="HBE137" s="129"/>
      <c r="HBF137" s="129"/>
      <c r="HBG137" s="129"/>
      <c r="HBH137" s="129"/>
      <c r="HBI137" s="129"/>
      <c r="HBJ137" s="129"/>
      <c r="HBK137" s="129"/>
      <c r="HBL137" s="129"/>
      <c r="HBM137" s="129"/>
      <c r="HBN137" s="129"/>
      <c r="HBO137" s="129"/>
      <c r="HBP137" s="129"/>
      <c r="HBQ137" s="129"/>
      <c r="HBR137" s="129"/>
      <c r="HBS137" s="129"/>
      <c r="HBT137" s="129"/>
      <c r="HBU137" s="129"/>
      <c r="HBV137" s="129"/>
      <c r="HBW137" s="129"/>
      <c r="HBX137" s="129"/>
      <c r="HBY137" s="129"/>
      <c r="HBZ137" s="129"/>
      <c r="HCA137" s="129"/>
      <c r="HCB137" s="129"/>
      <c r="HCC137" s="129"/>
      <c r="HCD137" s="129"/>
      <c r="HCE137" s="129"/>
      <c r="HCF137" s="129"/>
      <c r="HCG137" s="129"/>
      <c r="HCH137" s="129"/>
      <c r="HCI137" s="129"/>
      <c r="HCJ137" s="129"/>
      <c r="HCK137" s="129"/>
      <c r="HCL137" s="129"/>
      <c r="HCM137" s="129"/>
      <c r="HCN137" s="129"/>
      <c r="HCO137" s="129"/>
      <c r="HCP137" s="129"/>
      <c r="HCQ137" s="129"/>
      <c r="HCR137" s="129"/>
      <c r="HCS137" s="129"/>
      <c r="HCT137" s="129"/>
      <c r="HCU137" s="129"/>
      <c r="HCV137" s="129"/>
      <c r="HCW137" s="129"/>
      <c r="HCX137" s="129"/>
      <c r="HCY137" s="129"/>
      <c r="HCZ137" s="129"/>
      <c r="HDA137" s="129"/>
      <c r="HDB137" s="129"/>
      <c r="HDC137" s="129"/>
      <c r="HDD137" s="129"/>
      <c r="HDE137" s="129"/>
      <c r="HDF137" s="129"/>
      <c r="HDG137" s="129"/>
      <c r="HDH137" s="129"/>
      <c r="HDI137" s="129"/>
      <c r="HDJ137" s="129"/>
      <c r="HDK137" s="129"/>
      <c r="HDL137" s="129"/>
      <c r="HDM137" s="129"/>
      <c r="HDN137" s="129"/>
      <c r="HDO137" s="129"/>
      <c r="HDP137" s="129"/>
      <c r="HDQ137" s="129"/>
      <c r="HDR137" s="129"/>
      <c r="HDS137" s="129"/>
      <c r="HDT137" s="129"/>
      <c r="HDU137" s="129"/>
      <c r="HDV137" s="129"/>
      <c r="HDW137" s="129"/>
      <c r="HDX137" s="129"/>
      <c r="HDY137" s="129"/>
      <c r="HDZ137" s="129"/>
      <c r="HEA137" s="129"/>
      <c r="HEB137" s="129"/>
      <c r="HEC137" s="129"/>
      <c r="HED137" s="129"/>
      <c r="HEE137" s="129"/>
      <c r="HEF137" s="129"/>
      <c r="HEG137" s="129"/>
      <c r="HEH137" s="129"/>
      <c r="HEI137" s="129"/>
      <c r="HEJ137" s="129"/>
      <c r="HEK137" s="129"/>
      <c r="HEL137" s="129"/>
      <c r="HEM137" s="129"/>
      <c r="HEN137" s="129"/>
      <c r="HEO137" s="129"/>
      <c r="HEP137" s="129"/>
      <c r="HEQ137" s="129"/>
      <c r="HER137" s="129"/>
      <c r="HES137" s="129"/>
      <c r="HET137" s="129"/>
      <c r="HEU137" s="129"/>
      <c r="HEV137" s="129"/>
      <c r="HEW137" s="129"/>
      <c r="HEX137" s="129"/>
      <c r="HEY137" s="129"/>
      <c r="HEZ137" s="129"/>
      <c r="HFA137" s="129"/>
      <c r="HFB137" s="129"/>
      <c r="HFC137" s="129"/>
      <c r="HFD137" s="129"/>
      <c r="HFE137" s="129"/>
      <c r="HFF137" s="129"/>
      <c r="HFG137" s="129"/>
      <c r="HFH137" s="129"/>
      <c r="HFI137" s="129"/>
      <c r="HFJ137" s="129"/>
      <c r="HFK137" s="129"/>
      <c r="HFL137" s="129"/>
      <c r="HFM137" s="129"/>
      <c r="HFN137" s="129"/>
      <c r="HFO137" s="129"/>
      <c r="HFP137" s="129"/>
      <c r="HFQ137" s="129"/>
      <c r="HFR137" s="129"/>
      <c r="HFS137" s="129"/>
      <c r="HFT137" s="129"/>
      <c r="HFU137" s="129"/>
      <c r="HFV137" s="129"/>
      <c r="HFW137" s="129"/>
      <c r="HFX137" s="129"/>
      <c r="HFY137" s="129"/>
      <c r="HFZ137" s="129"/>
      <c r="HGA137" s="129"/>
      <c r="HGB137" s="129"/>
      <c r="HGC137" s="129"/>
      <c r="HGD137" s="129"/>
      <c r="HGE137" s="129"/>
      <c r="HGF137" s="129"/>
      <c r="HGG137" s="129"/>
      <c r="HGH137" s="129"/>
      <c r="HGI137" s="129"/>
      <c r="HGJ137" s="129"/>
      <c r="HGK137" s="129"/>
      <c r="HGL137" s="129"/>
      <c r="HGM137" s="129"/>
      <c r="HGN137" s="129"/>
      <c r="HGO137" s="129"/>
      <c r="HGP137" s="129"/>
      <c r="HGQ137" s="129"/>
      <c r="HGR137" s="129"/>
      <c r="HGS137" s="129"/>
      <c r="HGT137" s="129"/>
      <c r="HGU137" s="129"/>
      <c r="HGV137" s="129"/>
      <c r="HGW137" s="129"/>
      <c r="HGX137" s="129"/>
      <c r="HGY137" s="129"/>
      <c r="HGZ137" s="129"/>
      <c r="HHA137" s="129"/>
      <c r="HHB137" s="129"/>
      <c r="HHC137" s="129"/>
      <c r="HHD137" s="129"/>
      <c r="HHE137" s="129"/>
      <c r="HHF137" s="129"/>
      <c r="HHG137" s="129"/>
      <c r="HHH137" s="129"/>
      <c r="HHI137" s="129"/>
      <c r="HHJ137" s="129"/>
      <c r="HHK137" s="129"/>
      <c r="HHL137" s="129"/>
      <c r="HHM137" s="129"/>
      <c r="HHN137" s="129"/>
      <c r="HHO137" s="129"/>
      <c r="HHP137" s="129"/>
      <c r="HHQ137" s="129"/>
      <c r="HHR137" s="129"/>
      <c r="HHS137" s="129"/>
      <c r="HHT137" s="129"/>
      <c r="HHU137" s="129"/>
      <c r="HHV137" s="129"/>
      <c r="HHW137" s="129"/>
      <c r="HHX137" s="129"/>
      <c r="HHY137" s="129"/>
      <c r="HHZ137" s="129"/>
      <c r="HIA137" s="129"/>
      <c r="HIB137" s="129"/>
      <c r="HIC137" s="129"/>
      <c r="HID137" s="129"/>
      <c r="HIE137" s="129"/>
      <c r="HIF137" s="129"/>
      <c r="HIG137" s="129"/>
      <c r="HIH137" s="129"/>
      <c r="HII137" s="129"/>
      <c r="HIJ137" s="129"/>
      <c r="HIK137" s="129"/>
      <c r="HIL137" s="129"/>
      <c r="HIM137" s="129"/>
      <c r="HIN137" s="129"/>
      <c r="HIO137" s="129"/>
      <c r="HIP137" s="129"/>
      <c r="HIQ137" s="129"/>
      <c r="HIR137" s="129"/>
      <c r="HIS137" s="129"/>
      <c r="HIT137" s="129"/>
      <c r="HIU137" s="129"/>
      <c r="HIV137" s="129"/>
      <c r="HIW137" s="129"/>
      <c r="HIX137" s="129"/>
      <c r="HIY137" s="129"/>
      <c r="HIZ137" s="129"/>
      <c r="HJA137" s="129"/>
      <c r="HJB137" s="129"/>
      <c r="HJC137" s="129"/>
      <c r="HJD137" s="129"/>
      <c r="HJE137" s="129"/>
      <c r="HJF137" s="129"/>
      <c r="HJG137" s="129"/>
      <c r="HJH137" s="129"/>
      <c r="HJI137" s="129"/>
      <c r="HJJ137" s="129"/>
      <c r="HJK137" s="129"/>
      <c r="HJL137" s="129"/>
      <c r="HJM137" s="129"/>
      <c r="HJN137" s="129"/>
      <c r="HJO137" s="129"/>
      <c r="HJP137" s="129"/>
      <c r="HJQ137" s="129"/>
      <c r="HJR137" s="129"/>
      <c r="HJS137" s="129"/>
      <c r="HJT137" s="129"/>
      <c r="HJU137" s="129"/>
      <c r="HJV137" s="129"/>
      <c r="HJW137" s="129"/>
      <c r="HJX137" s="129"/>
      <c r="HJY137" s="129"/>
      <c r="HJZ137" s="129"/>
      <c r="HKA137" s="129"/>
      <c r="HKB137" s="129"/>
      <c r="HKC137" s="129"/>
      <c r="HKD137" s="129"/>
      <c r="HKE137" s="129"/>
      <c r="HKF137" s="129"/>
      <c r="HKG137" s="129"/>
      <c r="HKH137" s="129"/>
      <c r="HKI137" s="129"/>
      <c r="HKJ137" s="129"/>
      <c r="HKK137" s="129"/>
      <c r="HKL137" s="129"/>
      <c r="HKM137" s="129"/>
      <c r="HKN137" s="129"/>
      <c r="HKO137" s="129"/>
      <c r="HKP137" s="129"/>
      <c r="HKQ137" s="129"/>
      <c r="HKR137" s="129"/>
      <c r="HKS137" s="129"/>
      <c r="HKT137" s="129"/>
      <c r="HKU137" s="129"/>
      <c r="HKV137" s="129"/>
      <c r="HKW137" s="129"/>
      <c r="HKX137" s="129"/>
      <c r="HKY137" s="129"/>
      <c r="HKZ137" s="129"/>
      <c r="HLA137" s="129"/>
      <c r="HLB137" s="129"/>
      <c r="HLC137" s="129"/>
      <c r="HLD137" s="129"/>
      <c r="HLE137" s="129"/>
      <c r="HLF137" s="129"/>
      <c r="HLG137" s="129"/>
      <c r="HLH137" s="129"/>
      <c r="HLI137" s="129"/>
      <c r="HLJ137" s="129"/>
      <c r="HLK137" s="129"/>
      <c r="HLL137" s="129"/>
      <c r="HLM137" s="129"/>
      <c r="HLN137" s="129"/>
      <c r="HLO137" s="129"/>
      <c r="HLP137" s="129"/>
      <c r="HLQ137" s="129"/>
      <c r="HLR137" s="129"/>
      <c r="HLS137" s="129"/>
      <c r="HLT137" s="129"/>
      <c r="HLU137" s="129"/>
      <c r="HLV137" s="129"/>
      <c r="HLW137" s="129"/>
      <c r="HLX137" s="129"/>
      <c r="HLY137" s="129"/>
      <c r="HLZ137" s="129"/>
      <c r="HMA137" s="129"/>
      <c r="HMB137" s="129"/>
      <c r="HMC137" s="129"/>
      <c r="HMD137" s="129"/>
      <c r="HME137" s="129"/>
      <c r="HMF137" s="129"/>
      <c r="HMG137" s="129"/>
      <c r="HMH137" s="129"/>
      <c r="HMI137" s="129"/>
      <c r="HMJ137" s="129"/>
      <c r="HMK137" s="129"/>
      <c r="HML137" s="129"/>
      <c r="HMM137" s="129"/>
      <c r="HMN137" s="129"/>
      <c r="HMO137" s="129"/>
      <c r="HMP137" s="129"/>
      <c r="HMQ137" s="129"/>
      <c r="HMR137" s="129"/>
      <c r="HMS137" s="129"/>
      <c r="HMT137" s="129"/>
      <c r="HMU137" s="129"/>
      <c r="HMV137" s="129"/>
      <c r="HMW137" s="129"/>
      <c r="HMX137" s="129"/>
      <c r="HMY137" s="129"/>
      <c r="HMZ137" s="129"/>
      <c r="HNA137" s="129"/>
      <c r="HNB137" s="129"/>
      <c r="HNC137" s="129"/>
      <c r="HND137" s="129"/>
      <c r="HNE137" s="129"/>
      <c r="HNF137" s="129"/>
      <c r="HNG137" s="129"/>
      <c r="HNH137" s="129"/>
      <c r="HNI137" s="129"/>
      <c r="HNJ137" s="129"/>
      <c r="HNK137" s="129"/>
      <c r="HNL137" s="129"/>
      <c r="HNM137" s="129"/>
      <c r="HNN137" s="129"/>
      <c r="HNO137" s="129"/>
      <c r="HNP137" s="129"/>
      <c r="HNQ137" s="129"/>
      <c r="HNR137" s="129"/>
      <c r="HNS137" s="129"/>
      <c r="HNT137" s="129"/>
      <c r="HNU137" s="129"/>
      <c r="HNV137" s="129"/>
      <c r="HNW137" s="129"/>
      <c r="HNX137" s="129"/>
      <c r="HNY137" s="129"/>
      <c r="HNZ137" s="129"/>
      <c r="HOA137" s="129"/>
      <c r="HOB137" s="129"/>
      <c r="HOC137" s="129"/>
      <c r="HOD137" s="129"/>
      <c r="HOE137" s="129"/>
      <c r="HOF137" s="129"/>
      <c r="HOG137" s="129"/>
      <c r="HOH137" s="129"/>
      <c r="HOI137" s="129"/>
      <c r="HOJ137" s="129"/>
      <c r="HOK137" s="129"/>
      <c r="HOL137" s="129"/>
      <c r="HOM137" s="129"/>
      <c r="HON137" s="129"/>
      <c r="HOO137" s="129"/>
      <c r="HOP137" s="129"/>
      <c r="HOQ137" s="129"/>
      <c r="HOR137" s="129"/>
      <c r="HOS137" s="129"/>
      <c r="HOT137" s="129"/>
      <c r="HOU137" s="129"/>
      <c r="HOV137" s="129"/>
      <c r="HOW137" s="129"/>
      <c r="HOX137" s="129"/>
      <c r="HOY137" s="129"/>
      <c r="HOZ137" s="129"/>
      <c r="HPA137" s="129"/>
      <c r="HPB137" s="129"/>
      <c r="HPC137" s="129"/>
      <c r="HPD137" s="129"/>
      <c r="HPE137" s="129"/>
      <c r="HPF137" s="129"/>
      <c r="HPG137" s="129"/>
      <c r="HPH137" s="129"/>
      <c r="HPI137" s="129"/>
      <c r="HPJ137" s="129"/>
      <c r="HPK137" s="129"/>
      <c r="HPL137" s="129"/>
      <c r="HPM137" s="129"/>
      <c r="HPN137" s="129"/>
      <c r="HPO137" s="129"/>
      <c r="HPP137" s="129"/>
      <c r="HPQ137" s="129"/>
      <c r="HPR137" s="129"/>
      <c r="HPS137" s="129"/>
      <c r="HPT137" s="129"/>
      <c r="HPU137" s="129"/>
      <c r="HPV137" s="129"/>
      <c r="HPW137" s="129"/>
      <c r="HPX137" s="129"/>
      <c r="HPY137" s="129"/>
      <c r="HPZ137" s="129"/>
      <c r="HQA137" s="129"/>
      <c r="HQB137" s="129"/>
      <c r="HQC137" s="129"/>
      <c r="HQD137" s="129"/>
      <c r="HQE137" s="129"/>
      <c r="HQF137" s="129"/>
      <c r="HQG137" s="129"/>
      <c r="HQH137" s="129"/>
      <c r="HQI137" s="129"/>
      <c r="HQJ137" s="129"/>
      <c r="HQK137" s="129"/>
      <c r="HQL137" s="129"/>
      <c r="HQM137" s="129"/>
      <c r="HQN137" s="129"/>
      <c r="HQO137" s="129"/>
      <c r="HQP137" s="129"/>
      <c r="HQQ137" s="129"/>
      <c r="HQR137" s="129"/>
      <c r="HQS137" s="129"/>
      <c r="HQT137" s="129"/>
      <c r="HQU137" s="129"/>
      <c r="HQV137" s="129"/>
      <c r="HQW137" s="129"/>
      <c r="HQX137" s="129"/>
      <c r="HQY137" s="129"/>
      <c r="HQZ137" s="129"/>
      <c r="HRA137" s="129"/>
      <c r="HRB137" s="129"/>
      <c r="HRC137" s="129"/>
      <c r="HRD137" s="129"/>
      <c r="HRE137" s="129"/>
      <c r="HRF137" s="129"/>
      <c r="HRG137" s="129"/>
      <c r="HRH137" s="129"/>
      <c r="HRI137" s="129"/>
      <c r="HRJ137" s="129"/>
      <c r="HRK137" s="129"/>
      <c r="HRL137" s="129"/>
      <c r="HRM137" s="129"/>
      <c r="HRN137" s="129"/>
      <c r="HRO137" s="129"/>
      <c r="HRP137" s="129"/>
      <c r="HRQ137" s="129"/>
      <c r="HRR137" s="129"/>
      <c r="HRS137" s="129"/>
      <c r="HRT137" s="129"/>
      <c r="HRU137" s="129"/>
      <c r="HRV137" s="129"/>
      <c r="HRW137" s="129"/>
      <c r="HRX137" s="129"/>
      <c r="HRY137" s="129"/>
      <c r="HRZ137" s="129"/>
      <c r="HSA137" s="129"/>
      <c r="HSB137" s="129"/>
      <c r="HSC137" s="129"/>
      <c r="HSD137" s="129"/>
      <c r="HSE137" s="129"/>
      <c r="HSF137" s="129"/>
      <c r="HSG137" s="129"/>
      <c r="HSH137" s="129"/>
      <c r="HSI137" s="129"/>
      <c r="HSJ137" s="129"/>
      <c r="HSK137" s="129"/>
      <c r="HSL137" s="129"/>
      <c r="HSM137" s="129"/>
      <c r="HSN137" s="129"/>
      <c r="HSO137" s="129"/>
      <c r="HSP137" s="129"/>
      <c r="HSQ137" s="129"/>
      <c r="HSR137" s="129"/>
      <c r="HSS137" s="129"/>
      <c r="HST137" s="129"/>
      <c r="HSU137" s="129"/>
      <c r="HSV137" s="129"/>
      <c r="HSW137" s="129"/>
      <c r="HSX137" s="129"/>
      <c r="HSY137" s="129"/>
      <c r="HSZ137" s="129"/>
      <c r="HTA137" s="129"/>
      <c r="HTB137" s="129"/>
      <c r="HTC137" s="129"/>
      <c r="HTD137" s="129"/>
      <c r="HTE137" s="129"/>
      <c r="HTF137" s="129"/>
      <c r="HTG137" s="129"/>
      <c r="HTH137" s="129"/>
      <c r="HTI137" s="129"/>
      <c r="HTJ137" s="129"/>
      <c r="HTK137" s="129"/>
      <c r="HTL137" s="129"/>
      <c r="HTM137" s="129"/>
      <c r="HTN137" s="129"/>
      <c r="HTO137" s="129"/>
      <c r="HTP137" s="129"/>
      <c r="HTQ137" s="129"/>
      <c r="HTR137" s="129"/>
      <c r="HTS137" s="129"/>
      <c r="HTT137" s="129"/>
      <c r="HTU137" s="129"/>
      <c r="HTV137" s="129"/>
      <c r="HTW137" s="129"/>
      <c r="HTX137" s="129"/>
      <c r="HTY137" s="129"/>
      <c r="HTZ137" s="129"/>
      <c r="HUA137" s="129"/>
      <c r="HUB137" s="129"/>
      <c r="HUC137" s="129"/>
      <c r="HUD137" s="129"/>
      <c r="HUE137" s="129"/>
      <c r="HUF137" s="129"/>
      <c r="HUG137" s="129"/>
      <c r="HUH137" s="129"/>
      <c r="HUI137" s="129"/>
      <c r="HUJ137" s="129"/>
      <c r="HUK137" s="129"/>
      <c r="HUL137" s="129"/>
      <c r="HUM137" s="129"/>
      <c r="HUN137" s="129"/>
      <c r="HUO137" s="129"/>
      <c r="HUP137" s="129"/>
      <c r="HUQ137" s="129"/>
      <c r="HUR137" s="129"/>
      <c r="HUS137" s="129"/>
      <c r="HUT137" s="129"/>
      <c r="HUU137" s="129"/>
      <c r="HUV137" s="129"/>
      <c r="HUW137" s="129"/>
      <c r="HUX137" s="129"/>
      <c r="HUY137" s="129"/>
      <c r="HUZ137" s="129"/>
      <c r="HVA137" s="129"/>
      <c r="HVB137" s="129"/>
      <c r="HVC137" s="129"/>
      <c r="HVD137" s="129"/>
      <c r="HVE137" s="129"/>
      <c r="HVF137" s="129"/>
      <c r="HVG137" s="129"/>
      <c r="HVH137" s="129"/>
      <c r="HVI137" s="129"/>
      <c r="HVJ137" s="129"/>
      <c r="HVK137" s="129"/>
      <c r="HVL137" s="129"/>
      <c r="HVM137" s="129"/>
      <c r="HVN137" s="129"/>
      <c r="HVO137" s="129"/>
      <c r="HVP137" s="129"/>
      <c r="HVQ137" s="129"/>
      <c r="HVR137" s="129"/>
      <c r="HVS137" s="129"/>
      <c r="HVT137" s="129"/>
      <c r="HVU137" s="129"/>
      <c r="HVV137" s="129"/>
      <c r="HVW137" s="129"/>
      <c r="HVX137" s="129"/>
      <c r="HVY137" s="129"/>
      <c r="HVZ137" s="129"/>
      <c r="HWA137" s="129"/>
      <c r="HWB137" s="129"/>
      <c r="HWC137" s="129"/>
      <c r="HWD137" s="129"/>
      <c r="HWE137" s="129"/>
      <c r="HWF137" s="129"/>
      <c r="HWG137" s="129"/>
      <c r="HWH137" s="129"/>
      <c r="HWI137" s="129"/>
      <c r="HWJ137" s="129"/>
      <c r="HWK137" s="129"/>
      <c r="HWL137" s="129"/>
      <c r="HWM137" s="129"/>
      <c r="HWN137" s="129"/>
      <c r="HWO137" s="129"/>
      <c r="HWP137" s="129"/>
      <c r="HWQ137" s="129"/>
      <c r="HWR137" s="129"/>
      <c r="HWS137" s="129"/>
      <c r="HWT137" s="129"/>
      <c r="HWU137" s="129"/>
      <c r="HWV137" s="129"/>
      <c r="HWW137" s="129"/>
      <c r="HWX137" s="129"/>
      <c r="HWY137" s="129"/>
      <c r="HWZ137" s="129"/>
      <c r="HXA137" s="129"/>
      <c r="HXB137" s="129"/>
      <c r="HXC137" s="129"/>
      <c r="HXD137" s="129"/>
      <c r="HXE137" s="129"/>
      <c r="HXF137" s="129"/>
      <c r="HXG137" s="129"/>
      <c r="HXH137" s="129"/>
      <c r="HXI137" s="129"/>
      <c r="HXJ137" s="129"/>
      <c r="HXK137" s="129"/>
      <c r="HXL137" s="129"/>
      <c r="HXM137" s="129"/>
      <c r="HXN137" s="129"/>
      <c r="HXO137" s="129"/>
      <c r="HXP137" s="129"/>
      <c r="HXQ137" s="129"/>
      <c r="HXR137" s="129"/>
      <c r="HXS137" s="129"/>
      <c r="HXT137" s="129"/>
      <c r="HXU137" s="129"/>
      <c r="HXV137" s="129"/>
      <c r="HXW137" s="129"/>
      <c r="HXX137" s="129"/>
      <c r="HXY137" s="129"/>
      <c r="HXZ137" s="129"/>
      <c r="HYA137" s="129"/>
      <c r="HYB137" s="129"/>
      <c r="HYC137" s="129"/>
      <c r="HYD137" s="129"/>
      <c r="HYE137" s="129"/>
      <c r="HYF137" s="129"/>
      <c r="HYG137" s="129"/>
      <c r="HYH137" s="129"/>
      <c r="HYI137" s="129"/>
      <c r="HYJ137" s="129"/>
      <c r="HYK137" s="129"/>
      <c r="HYL137" s="129"/>
      <c r="HYM137" s="129"/>
      <c r="HYN137" s="129"/>
      <c r="HYO137" s="129"/>
      <c r="HYP137" s="129"/>
      <c r="HYQ137" s="129"/>
      <c r="HYR137" s="129"/>
      <c r="HYS137" s="129"/>
      <c r="HYT137" s="129"/>
      <c r="HYU137" s="129"/>
      <c r="HYV137" s="129"/>
      <c r="HYW137" s="129"/>
      <c r="HYX137" s="129"/>
      <c r="HYY137" s="129"/>
      <c r="HYZ137" s="129"/>
      <c r="HZA137" s="129"/>
      <c r="HZB137" s="129"/>
      <c r="HZC137" s="129"/>
      <c r="HZD137" s="129"/>
      <c r="HZE137" s="129"/>
      <c r="HZF137" s="129"/>
      <c r="HZG137" s="129"/>
      <c r="HZH137" s="129"/>
      <c r="HZI137" s="129"/>
      <c r="HZJ137" s="129"/>
      <c r="HZK137" s="129"/>
      <c r="HZL137" s="129"/>
      <c r="HZM137" s="129"/>
      <c r="HZN137" s="129"/>
      <c r="HZO137" s="129"/>
      <c r="HZP137" s="129"/>
      <c r="HZQ137" s="129"/>
      <c r="HZR137" s="129"/>
      <c r="HZS137" s="129"/>
      <c r="HZT137" s="129"/>
      <c r="HZU137" s="129"/>
      <c r="HZV137" s="129"/>
      <c r="HZW137" s="129"/>
      <c r="HZX137" s="129"/>
      <c r="HZY137" s="129"/>
      <c r="HZZ137" s="129"/>
      <c r="IAA137" s="129"/>
      <c r="IAB137" s="129"/>
      <c r="IAC137" s="129"/>
      <c r="IAD137" s="129"/>
      <c r="IAE137" s="129"/>
      <c r="IAF137" s="129"/>
      <c r="IAG137" s="129"/>
      <c r="IAH137" s="129"/>
      <c r="IAI137" s="129"/>
      <c r="IAJ137" s="129"/>
      <c r="IAK137" s="129"/>
      <c r="IAL137" s="129"/>
      <c r="IAM137" s="129"/>
      <c r="IAN137" s="129"/>
      <c r="IAO137" s="129"/>
      <c r="IAP137" s="129"/>
      <c r="IAQ137" s="129"/>
      <c r="IAR137" s="129"/>
      <c r="IAS137" s="129"/>
      <c r="IAT137" s="129"/>
      <c r="IAU137" s="129"/>
      <c r="IAV137" s="129"/>
      <c r="IAW137" s="129"/>
      <c r="IAX137" s="129"/>
      <c r="IAY137" s="129"/>
      <c r="IAZ137" s="129"/>
      <c r="IBA137" s="129"/>
      <c r="IBB137" s="129"/>
      <c r="IBC137" s="129"/>
      <c r="IBD137" s="129"/>
      <c r="IBE137" s="129"/>
      <c r="IBF137" s="129"/>
      <c r="IBG137" s="129"/>
      <c r="IBH137" s="129"/>
      <c r="IBI137" s="129"/>
      <c r="IBJ137" s="129"/>
      <c r="IBK137" s="129"/>
      <c r="IBL137" s="129"/>
      <c r="IBM137" s="129"/>
      <c r="IBN137" s="129"/>
      <c r="IBO137" s="129"/>
      <c r="IBP137" s="129"/>
      <c r="IBQ137" s="129"/>
      <c r="IBR137" s="129"/>
      <c r="IBS137" s="129"/>
      <c r="IBT137" s="129"/>
      <c r="IBU137" s="129"/>
      <c r="IBV137" s="129"/>
      <c r="IBW137" s="129"/>
      <c r="IBX137" s="129"/>
      <c r="IBY137" s="129"/>
      <c r="IBZ137" s="129"/>
      <c r="ICA137" s="129"/>
      <c r="ICB137" s="129"/>
      <c r="ICC137" s="129"/>
      <c r="ICD137" s="129"/>
      <c r="ICE137" s="129"/>
      <c r="ICF137" s="129"/>
      <c r="ICG137" s="129"/>
      <c r="ICH137" s="129"/>
      <c r="ICI137" s="129"/>
      <c r="ICJ137" s="129"/>
      <c r="ICK137" s="129"/>
      <c r="ICL137" s="129"/>
      <c r="ICM137" s="129"/>
      <c r="ICN137" s="129"/>
      <c r="ICO137" s="129"/>
      <c r="ICP137" s="129"/>
      <c r="ICQ137" s="129"/>
      <c r="ICR137" s="129"/>
      <c r="ICS137" s="129"/>
      <c r="ICT137" s="129"/>
      <c r="ICU137" s="129"/>
      <c r="ICV137" s="129"/>
      <c r="ICW137" s="129"/>
      <c r="ICX137" s="129"/>
      <c r="ICY137" s="129"/>
      <c r="ICZ137" s="129"/>
      <c r="IDA137" s="129"/>
      <c r="IDB137" s="129"/>
      <c r="IDC137" s="129"/>
      <c r="IDD137" s="129"/>
      <c r="IDE137" s="129"/>
      <c r="IDF137" s="129"/>
      <c r="IDG137" s="129"/>
      <c r="IDH137" s="129"/>
      <c r="IDI137" s="129"/>
      <c r="IDJ137" s="129"/>
      <c r="IDK137" s="129"/>
      <c r="IDL137" s="129"/>
      <c r="IDM137" s="129"/>
      <c r="IDN137" s="129"/>
      <c r="IDO137" s="129"/>
      <c r="IDP137" s="129"/>
      <c r="IDQ137" s="129"/>
      <c r="IDR137" s="129"/>
      <c r="IDS137" s="129"/>
      <c r="IDT137" s="129"/>
      <c r="IDU137" s="129"/>
      <c r="IDV137" s="129"/>
      <c r="IDW137" s="129"/>
      <c r="IDX137" s="129"/>
      <c r="IDY137" s="129"/>
      <c r="IDZ137" s="129"/>
      <c r="IEA137" s="129"/>
      <c r="IEB137" s="129"/>
      <c r="IEC137" s="129"/>
      <c r="IED137" s="129"/>
      <c r="IEE137" s="129"/>
      <c r="IEF137" s="129"/>
      <c r="IEG137" s="129"/>
      <c r="IEH137" s="129"/>
      <c r="IEI137" s="129"/>
      <c r="IEJ137" s="129"/>
      <c r="IEK137" s="129"/>
      <c r="IEL137" s="129"/>
      <c r="IEM137" s="129"/>
      <c r="IEN137" s="129"/>
      <c r="IEO137" s="129"/>
      <c r="IEP137" s="129"/>
      <c r="IEQ137" s="129"/>
      <c r="IER137" s="129"/>
      <c r="IES137" s="129"/>
      <c r="IET137" s="129"/>
      <c r="IEU137" s="129"/>
      <c r="IEV137" s="129"/>
      <c r="IEW137" s="129"/>
      <c r="IEX137" s="129"/>
      <c r="IEY137" s="129"/>
      <c r="IEZ137" s="129"/>
      <c r="IFA137" s="129"/>
      <c r="IFB137" s="129"/>
      <c r="IFC137" s="129"/>
      <c r="IFD137" s="129"/>
      <c r="IFE137" s="129"/>
      <c r="IFF137" s="129"/>
      <c r="IFG137" s="129"/>
      <c r="IFH137" s="129"/>
      <c r="IFI137" s="129"/>
      <c r="IFJ137" s="129"/>
      <c r="IFK137" s="129"/>
      <c r="IFL137" s="129"/>
      <c r="IFM137" s="129"/>
      <c r="IFN137" s="129"/>
      <c r="IFO137" s="129"/>
      <c r="IFP137" s="129"/>
      <c r="IFQ137" s="129"/>
      <c r="IFR137" s="129"/>
      <c r="IFS137" s="129"/>
      <c r="IFT137" s="129"/>
      <c r="IFU137" s="129"/>
      <c r="IFV137" s="129"/>
      <c r="IFW137" s="129"/>
      <c r="IFX137" s="129"/>
      <c r="IFY137" s="129"/>
      <c r="IFZ137" s="129"/>
      <c r="IGA137" s="129"/>
      <c r="IGB137" s="129"/>
      <c r="IGC137" s="129"/>
      <c r="IGD137" s="129"/>
      <c r="IGE137" s="129"/>
      <c r="IGF137" s="129"/>
      <c r="IGG137" s="129"/>
      <c r="IGH137" s="129"/>
      <c r="IGI137" s="129"/>
      <c r="IGJ137" s="129"/>
      <c r="IGK137" s="129"/>
      <c r="IGL137" s="129"/>
      <c r="IGM137" s="129"/>
      <c r="IGN137" s="129"/>
      <c r="IGO137" s="129"/>
      <c r="IGP137" s="129"/>
      <c r="IGQ137" s="129"/>
      <c r="IGR137" s="129"/>
      <c r="IGS137" s="129"/>
      <c r="IGT137" s="129"/>
      <c r="IGU137" s="129"/>
      <c r="IGV137" s="129"/>
      <c r="IGW137" s="129"/>
      <c r="IGX137" s="129"/>
      <c r="IGY137" s="129"/>
      <c r="IGZ137" s="129"/>
      <c r="IHA137" s="129"/>
      <c r="IHB137" s="129"/>
      <c r="IHC137" s="129"/>
      <c r="IHD137" s="129"/>
      <c r="IHE137" s="129"/>
      <c r="IHF137" s="129"/>
      <c r="IHG137" s="129"/>
      <c r="IHH137" s="129"/>
      <c r="IHI137" s="129"/>
      <c r="IHJ137" s="129"/>
      <c r="IHK137" s="129"/>
      <c r="IHL137" s="129"/>
      <c r="IHM137" s="129"/>
      <c r="IHN137" s="129"/>
      <c r="IHO137" s="129"/>
      <c r="IHP137" s="129"/>
      <c r="IHQ137" s="129"/>
      <c r="IHR137" s="129"/>
      <c r="IHS137" s="129"/>
      <c r="IHT137" s="129"/>
      <c r="IHU137" s="129"/>
      <c r="IHV137" s="129"/>
      <c r="IHW137" s="129"/>
      <c r="IHX137" s="129"/>
      <c r="IHY137" s="129"/>
      <c r="IHZ137" s="129"/>
      <c r="IIA137" s="129"/>
      <c r="IIB137" s="129"/>
      <c r="IIC137" s="129"/>
      <c r="IID137" s="129"/>
      <c r="IIE137" s="129"/>
      <c r="IIF137" s="129"/>
      <c r="IIG137" s="129"/>
      <c r="IIH137" s="129"/>
      <c r="III137" s="129"/>
      <c r="IIJ137" s="129"/>
      <c r="IIK137" s="129"/>
      <c r="IIL137" s="129"/>
      <c r="IIM137" s="129"/>
      <c r="IIN137" s="129"/>
      <c r="IIO137" s="129"/>
      <c r="IIP137" s="129"/>
      <c r="IIQ137" s="129"/>
      <c r="IIR137" s="129"/>
      <c r="IIS137" s="129"/>
      <c r="IIT137" s="129"/>
      <c r="IIU137" s="129"/>
      <c r="IIV137" s="129"/>
      <c r="IIW137" s="129"/>
      <c r="IIX137" s="129"/>
      <c r="IIY137" s="129"/>
      <c r="IIZ137" s="129"/>
      <c r="IJA137" s="129"/>
      <c r="IJB137" s="129"/>
      <c r="IJC137" s="129"/>
      <c r="IJD137" s="129"/>
      <c r="IJE137" s="129"/>
      <c r="IJF137" s="129"/>
      <c r="IJG137" s="129"/>
      <c r="IJH137" s="129"/>
      <c r="IJI137" s="129"/>
      <c r="IJJ137" s="129"/>
      <c r="IJK137" s="129"/>
      <c r="IJL137" s="129"/>
      <c r="IJM137" s="129"/>
      <c r="IJN137" s="129"/>
      <c r="IJO137" s="129"/>
      <c r="IJP137" s="129"/>
      <c r="IJQ137" s="129"/>
      <c r="IJR137" s="129"/>
      <c r="IJS137" s="129"/>
      <c r="IJT137" s="129"/>
      <c r="IJU137" s="129"/>
      <c r="IJV137" s="129"/>
      <c r="IJW137" s="129"/>
      <c r="IJX137" s="129"/>
      <c r="IJY137" s="129"/>
      <c r="IJZ137" s="129"/>
      <c r="IKA137" s="129"/>
      <c r="IKB137" s="129"/>
      <c r="IKC137" s="129"/>
      <c r="IKD137" s="129"/>
      <c r="IKE137" s="129"/>
      <c r="IKF137" s="129"/>
      <c r="IKG137" s="129"/>
      <c r="IKH137" s="129"/>
      <c r="IKI137" s="129"/>
      <c r="IKJ137" s="129"/>
      <c r="IKK137" s="129"/>
      <c r="IKL137" s="129"/>
      <c r="IKM137" s="129"/>
      <c r="IKN137" s="129"/>
      <c r="IKO137" s="129"/>
      <c r="IKP137" s="129"/>
      <c r="IKQ137" s="129"/>
      <c r="IKR137" s="129"/>
      <c r="IKS137" s="129"/>
      <c r="IKT137" s="129"/>
      <c r="IKU137" s="129"/>
      <c r="IKV137" s="129"/>
      <c r="IKW137" s="129"/>
      <c r="IKX137" s="129"/>
      <c r="IKY137" s="129"/>
      <c r="IKZ137" s="129"/>
      <c r="ILA137" s="129"/>
      <c r="ILB137" s="129"/>
      <c r="ILC137" s="129"/>
      <c r="ILD137" s="129"/>
      <c r="ILE137" s="129"/>
      <c r="ILF137" s="129"/>
      <c r="ILG137" s="129"/>
      <c r="ILH137" s="129"/>
      <c r="ILI137" s="129"/>
      <c r="ILJ137" s="129"/>
      <c r="ILK137" s="129"/>
      <c r="ILL137" s="129"/>
      <c r="ILM137" s="129"/>
      <c r="ILN137" s="129"/>
      <c r="ILO137" s="129"/>
      <c r="ILP137" s="129"/>
      <c r="ILQ137" s="129"/>
      <c r="ILR137" s="129"/>
      <c r="ILS137" s="129"/>
      <c r="ILT137" s="129"/>
      <c r="ILU137" s="129"/>
      <c r="ILV137" s="129"/>
      <c r="ILW137" s="129"/>
      <c r="ILX137" s="129"/>
      <c r="ILY137" s="129"/>
      <c r="ILZ137" s="129"/>
      <c r="IMA137" s="129"/>
      <c r="IMB137" s="129"/>
      <c r="IMC137" s="129"/>
      <c r="IMD137" s="129"/>
      <c r="IME137" s="129"/>
      <c r="IMF137" s="129"/>
      <c r="IMG137" s="129"/>
      <c r="IMH137" s="129"/>
      <c r="IMI137" s="129"/>
      <c r="IMJ137" s="129"/>
      <c r="IMK137" s="129"/>
      <c r="IML137" s="129"/>
      <c r="IMM137" s="129"/>
      <c r="IMN137" s="129"/>
      <c r="IMO137" s="129"/>
      <c r="IMP137" s="129"/>
      <c r="IMQ137" s="129"/>
      <c r="IMR137" s="129"/>
      <c r="IMS137" s="129"/>
      <c r="IMT137" s="129"/>
      <c r="IMU137" s="129"/>
      <c r="IMV137" s="129"/>
      <c r="IMW137" s="129"/>
      <c r="IMX137" s="129"/>
      <c r="IMY137" s="129"/>
      <c r="IMZ137" s="129"/>
      <c r="INA137" s="129"/>
      <c r="INB137" s="129"/>
      <c r="INC137" s="129"/>
      <c r="IND137" s="129"/>
      <c r="INE137" s="129"/>
      <c r="INF137" s="129"/>
      <c r="ING137" s="129"/>
      <c r="INH137" s="129"/>
      <c r="INI137" s="129"/>
      <c r="INJ137" s="129"/>
      <c r="INK137" s="129"/>
      <c r="INL137" s="129"/>
      <c r="INM137" s="129"/>
      <c r="INN137" s="129"/>
      <c r="INO137" s="129"/>
      <c r="INP137" s="129"/>
      <c r="INQ137" s="129"/>
      <c r="INR137" s="129"/>
      <c r="INS137" s="129"/>
      <c r="INT137" s="129"/>
      <c r="INU137" s="129"/>
      <c r="INV137" s="129"/>
      <c r="INW137" s="129"/>
      <c r="INX137" s="129"/>
      <c r="INY137" s="129"/>
      <c r="INZ137" s="129"/>
      <c r="IOA137" s="129"/>
      <c r="IOB137" s="129"/>
      <c r="IOC137" s="129"/>
      <c r="IOD137" s="129"/>
      <c r="IOE137" s="129"/>
      <c r="IOF137" s="129"/>
      <c r="IOG137" s="129"/>
      <c r="IOH137" s="129"/>
      <c r="IOI137" s="129"/>
      <c r="IOJ137" s="129"/>
      <c r="IOK137" s="129"/>
      <c r="IOL137" s="129"/>
      <c r="IOM137" s="129"/>
      <c r="ION137" s="129"/>
      <c r="IOO137" s="129"/>
      <c r="IOP137" s="129"/>
      <c r="IOQ137" s="129"/>
      <c r="IOR137" s="129"/>
      <c r="IOS137" s="129"/>
      <c r="IOT137" s="129"/>
      <c r="IOU137" s="129"/>
      <c r="IOV137" s="129"/>
      <c r="IOW137" s="129"/>
      <c r="IOX137" s="129"/>
      <c r="IOY137" s="129"/>
      <c r="IOZ137" s="129"/>
      <c r="IPA137" s="129"/>
      <c r="IPB137" s="129"/>
      <c r="IPC137" s="129"/>
      <c r="IPD137" s="129"/>
      <c r="IPE137" s="129"/>
      <c r="IPF137" s="129"/>
      <c r="IPG137" s="129"/>
      <c r="IPH137" s="129"/>
      <c r="IPI137" s="129"/>
      <c r="IPJ137" s="129"/>
      <c r="IPK137" s="129"/>
      <c r="IPL137" s="129"/>
      <c r="IPM137" s="129"/>
      <c r="IPN137" s="129"/>
      <c r="IPO137" s="129"/>
      <c r="IPP137" s="129"/>
      <c r="IPQ137" s="129"/>
      <c r="IPR137" s="129"/>
      <c r="IPS137" s="129"/>
      <c r="IPT137" s="129"/>
      <c r="IPU137" s="129"/>
      <c r="IPV137" s="129"/>
      <c r="IPW137" s="129"/>
      <c r="IPX137" s="129"/>
      <c r="IPY137" s="129"/>
      <c r="IPZ137" s="129"/>
      <c r="IQA137" s="129"/>
      <c r="IQB137" s="129"/>
      <c r="IQC137" s="129"/>
      <c r="IQD137" s="129"/>
      <c r="IQE137" s="129"/>
      <c r="IQF137" s="129"/>
      <c r="IQG137" s="129"/>
      <c r="IQH137" s="129"/>
      <c r="IQI137" s="129"/>
      <c r="IQJ137" s="129"/>
      <c r="IQK137" s="129"/>
      <c r="IQL137" s="129"/>
      <c r="IQM137" s="129"/>
      <c r="IQN137" s="129"/>
      <c r="IQO137" s="129"/>
      <c r="IQP137" s="129"/>
      <c r="IQQ137" s="129"/>
      <c r="IQR137" s="129"/>
      <c r="IQS137" s="129"/>
      <c r="IQT137" s="129"/>
      <c r="IQU137" s="129"/>
      <c r="IQV137" s="129"/>
      <c r="IQW137" s="129"/>
      <c r="IQX137" s="129"/>
      <c r="IQY137" s="129"/>
      <c r="IQZ137" s="129"/>
      <c r="IRA137" s="129"/>
      <c r="IRB137" s="129"/>
      <c r="IRC137" s="129"/>
      <c r="IRD137" s="129"/>
      <c r="IRE137" s="129"/>
      <c r="IRF137" s="129"/>
      <c r="IRG137" s="129"/>
      <c r="IRH137" s="129"/>
      <c r="IRI137" s="129"/>
      <c r="IRJ137" s="129"/>
      <c r="IRK137" s="129"/>
      <c r="IRL137" s="129"/>
      <c r="IRM137" s="129"/>
      <c r="IRN137" s="129"/>
      <c r="IRO137" s="129"/>
      <c r="IRP137" s="129"/>
      <c r="IRQ137" s="129"/>
      <c r="IRR137" s="129"/>
      <c r="IRS137" s="129"/>
      <c r="IRT137" s="129"/>
      <c r="IRU137" s="129"/>
      <c r="IRV137" s="129"/>
      <c r="IRW137" s="129"/>
      <c r="IRX137" s="129"/>
      <c r="IRY137" s="129"/>
      <c r="IRZ137" s="129"/>
      <c r="ISA137" s="129"/>
      <c r="ISB137" s="129"/>
      <c r="ISC137" s="129"/>
      <c r="ISD137" s="129"/>
      <c r="ISE137" s="129"/>
      <c r="ISF137" s="129"/>
      <c r="ISG137" s="129"/>
      <c r="ISH137" s="129"/>
      <c r="ISI137" s="129"/>
      <c r="ISJ137" s="129"/>
      <c r="ISK137" s="129"/>
      <c r="ISL137" s="129"/>
      <c r="ISM137" s="129"/>
      <c r="ISN137" s="129"/>
      <c r="ISO137" s="129"/>
      <c r="ISP137" s="129"/>
      <c r="ISQ137" s="129"/>
      <c r="ISR137" s="129"/>
      <c r="ISS137" s="129"/>
      <c r="IST137" s="129"/>
      <c r="ISU137" s="129"/>
      <c r="ISV137" s="129"/>
      <c r="ISW137" s="129"/>
      <c r="ISX137" s="129"/>
      <c r="ISY137" s="129"/>
      <c r="ISZ137" s="129"/>
      <c r="ITA137" s="129"/>
      <c r="ITB137" s="129"/>
      <c r="ITC137" s="129"/>
      <c r="ITD137" s="129"/>
      <c r="ITE137" s="129"/>
      <c r="ITF137" s="129"/>
      <c r="ITG137" s="129"/>
      <c r="ITH137" s="129"/>
      <c r="ITI137" s="129"/>
      <c r="ITJ137" s="129"/>
      <c r="ITK137" s="129"/>
      <c r="ITL137" s="129"/>
      <c r="ITM137" s="129"/>
      <c r="ITN137" s="129"/>
      <c r="ITO137" s="129"/>
      <c r="ITP137" s="129"/>
      <c r="ITQ137" s="129"/>
      <c r="ITR137" s="129"/>
      <c r="ITS137" s="129"/>
      <c r="ITT137" s="129"/>
      <c r="ITU137" s="129"/>
      <c r="ITV137" s="129"/>
      <c r="ITW137" s="129"/>
      <c r="ITX137" s="129"/>
      <c r="ITY137" s="129"/>
      <c r="ITZ137" s="129"/>
      <c r="IUA137" s="129"/>
      <c r="IUB137" s="129"/>
      <c r="IUC137" s="129"/>
      <c r="IUD137" s="129"/>
      <c r="IUE137" s="129"/>
      <c r="IUF137" s="129"/>
      <c r="IUG137" s="129"/>
      <c r="IUH137" s="129"/>
      <c r="IUI137" s="129"/>
      <c r="IUJ137" s="129"/>
      <c r="IUK137" s="129"/>
      <c r="IUL137" s="129"/>
      <c r="IUM137" s="129"/>
      <c r="IUN137" s="129"/>
      <c r="IUO137" s="129"/>
      <c r="IUP137" s="129"/>
      <c r="IUQ137" s="129"/>
      <c r="IUR137" s="129"/>
      <c r="IUS137" s="129"/>
      <c r="IUT137" s="129"/>
      <c r="IUU137" s="129"/>
      <c r="IUV137" s="129"/>
      <c r="IUW137" s="129"/>
      <c r="IUX137" s="129"/>
      <c r="IUY137" s="129"/>
      <c r="IUZ137" s="129"/>
      <c r="IVA137" s="129"/>
      <c r="IVB137" s="129"/>
      <c r="IVC137" s="129"/>
      <c r="IVD137" s="129"/>
      <c r="IVE137" s="129"/>
      <c r="IVF137" s="129"/>
      <c r="IVG137" s="129"/>
      <c r="IVH137" s="129"/>
      <c r="IVI137" s="129"/>
      <c r="IVJ137" s="129"/>
      <c r="IVK137" s="129"/>
      <c r="IVL137" s="129"/>
      <c r="IVM137" s="129"/>
      <c r="IVN137" s="129"/>
      <c r="IVO137" s="129"/>
      <c r="IVP137" s="129"/>
      <c r="IVQ137" s="129"/>
      <c r="IVR137" s="129"/>
      <c r="IVS137" s="129"/>
      <c r="IVT137" s="129"/>
      <c r="IVU137" s="129"/>
      <c r="IVV137" s="129"/>
      <c r="IVW137" s="129"/>
      <c r="IVX137" s="129"/>
      <c r="IVY137" s="129"/>
      <c r="IVZ137" s="129"/>
      <c r="IWA137" s="129"/>
      <c r="IWB137" s="129"/>
      <c r="IWC137" s="129"/>
      <c r="IWD137" s="129"/>
      <c r="IWE137" s="129"/>
      <c r="IWF137" s="129"/>
      <c r="IWG137" s="129"/>
      <c r="IWH137" s="129"/>
      <c r="IWI137" s="129"/>
      <c r="IWJ137" s="129"/>
      <c r="IWK137" s="129"/>
      <c r="IWL137" s="129"/>
      <c r="IWM137" s="129"/>
      <c r="IWN137" s="129"/>
      <c r="IWO137" s="129"/>
      <c r="IWP137" s="129"/>
      <c r="IWQ137" s="129"/>
      <c r="IWR137" s="129"/>
      <c r="IWS137" s="129"/>
      <c r="IWT137" s="129"/>
      <c r="IWU137" s="129"/>
      <c r="IWV137" s="129"/>
      <c r="IWW137" s="129"/>
      <c r="IWX137" s="129"/>
      <c r="IWY137" s="129"/>
      <c r="IWZ137" s="129"/>
      <c r="IXA137" s="129"/>
      <c r="IXB137" s="129"/>
      <c r="IXC137" s="129"/>
      <c r="IXD137" s="129"/>
      <c r="IXE137" s="129"/>
      <c r="IXF137" s="129"/>
      <c r="IXG137" s="129"/>
      <c r="IXH137" s="129"/>
      <c r="IXI137" s="129"/>
      <c r="IXJ137" s="129"/>
      <c r="IXK137" s="129"/>
      <c r="IXL137" s="129"/>
      <c r="IXM137" s="129"/>
      <c r="IXN137" s="129"/>
      <c r="IXO137" s="129"/>
      <c r="IXP137" s="129"/>
      <c r="IXQ137" s="129"/>
      <c r="IXR137" s="129"/>
      <c r="IXS137" s="129"/>
      <c r="IXT137" s="129"/>
      <c r="IXU137" s="129"/>
      <c r="IXV137" s="129"/>
      <c r="IXW137" s="129"/>
      <c r="IXX137" s="129"/>
      <c r="IXY137" s="129"/>
      <c r="IXZ137" s="129"/>
      <c r="IYA137" s="129"/>
      <c r="IYB137" s="129"/>
      <c r="IYC137" s="129"/>
      <c r="IYD137" s="129"/>
      <c r="IYE137" s="129"/>
      <c r="IYF137" s="129"/>
      <c r="IYG137" s="129"/>
      <c r="IYH137" s="129"/>
      <c r="IYI137" s="129"/>
      <c r="IYJ137" s="129"/>
      <c r="IYK137" s="129"/>
      <c r="IYL137" s="129"/>
      <c r="IYM137" s="129"/>
      <c r="IYN137" s="129"/>
      <c r="IYO137" s="129"/>
      <c r="IYP137" s="129"/>
      <c r="IYQ137" s="129"/>
      <c r="IYR137" s="129"/>
      <c r="IYS137" s="129"/>
      <c r="IYT137" s="129"/>
      <c r="IYU137" s="129"/>
      <c r="IYV137" s="129"/>
      <c r="IYW137" s="129"/>
      <c r="IYX137" s="129"/>
      <c r="IYY137" s="129"/>
      <c r="IYZ137" s="129"/>
      <c r="IZA137" s="129"/>
      <c r="IZB137" s="129"/>
      <c r="IZC137" s="129"/>
      <c r="IZD137" s="129"/>
      <c r="IZE137" s="129"/>
      <c r="IZF137" s="129"/>
      <c r="IZG137" s="129"/>
      <c r="IZH137" s="129"/>
      <c r="IZI137" s="129"/>
      <c r="IZJ137" s="129"/>
      <c r="IZK137" s="129"/>
      <c r="IZL137" s="129"/>
      <c r="IZM137" s="129"/>
      <c r="IZN137" s="129"/>
      <c r="IZO137" s="129"/>
      <c r="IZP137" s="129"/>
      <c r="IZQ137" s="129"/>
      <c r="IZR137" s="129"/>
      <c r="IZS137" s="129"/>
      <c r="IZT137" s="129"/>
      <c r="IZU137" s="129"/>
      <c r="IZV137" s="129"/>
      <c r="IZW137" s="129"/>
      <c r="IZX137" s="129"/>
      <c r="IZY137" s="129"/>
      <c r="IZZ137" s="129"/>
      <c r="JAA137" s="129"/>
      <c r="JAB137" s="129"/>
      <c r="JAC137" s="129"/>
      <c r="JAD137" s="129"/>
      <c r="JAE137" s="129"/>
      <c r="JAF137" s="129"/>
      <c r="JAG137" s="129"/>
      <c r="JAH137" s="129"/>
      <c r="JAI137" s="129"/>
      <c r="JAJ137" s="129"/>
      <c r="JAK137" s="129"/>
      <c r="JAL137" s="129"/>
      <c r="JAM137" s="129"/>
      <c r="JAN137" s="129"/>
      <c r="JAO137" s="129"/>
      <c r="JAP137" s="129"/>
      <c r="JAQ137" s="129"/>
      <c r="JAR137" s="129"/>
      <c r="JAS137" s="129"/>
      <c r="JAT137" s="129"/>
      <c r="JAU137" s="129"/>
      <c r="JAV137" s="129"/>
      <c r="JAW137" s="129"/>
      <c r="JAX137" s="129"/>
      <c r="JAY137" s="129"/>
      <c r="JAZ137" s="129"/>
      <c r="JBA137" s="129"/>
      <c r="JBB137" s="129"/>
      <c r="JBC137" s="129"/>
      <c r="JBD137" s="129"/>
      <c r="JBE137" s="129"/>
      <c r="JBF137" s="129"/>
      <c r="JBG137" s="129"/>
      <c r="JBH137" s="129"/>
      <c r="JBI137" s="129"/>
      <c r="JBJ137" s="129"/>
      <c r="JBK137" s="129"/>
      <c r="JBL137" s="129"/>
      <c r="JBM137" s="129"/>
      <c r="JBN137" s="129"/>
      <c r="JBO137" s="129"/>
      <c r="JBP137" s="129"/>
      <c r="JBQ137" s="129"/>
      <c r="JBR137" s="129"/>
      <c r="JBS137" s="129"/>
      <c r="JBT137" s="129"/>
      <c r="JBU137" s="129"/>
      <c r="JBV137" s="129"/>
      <c r="JBW137" s="129"/>
      <c r="JBX137" s="129"/>
      <c r="JBY137" s="129"/>
      <c r="JBZ137" s="129"/>
      <c r="JCA137" s="129"/>
      <c r="JCB137" s="129"/>
      <c r="JCC137" s="129"/>
      <c r="JCD137" s="129"/>
      <c r="JCE137" s="129"/>
      <c r="JCF137" s="129"/>
      <c r="JCG137" s="129"/>
      <c r="JCH137" s="129"/>
      <c r="JCI137" s="129"/>
      <c r="JCJ137" s="129"/>
      <c r="JCK137" s="129"/>
      <c r="JCL137" s="129"/>
      <c r="JCM137" s="129"/>
      <c r="JCN137" s="129"/>
      <c r="JCO137" s="129"/>
      <c r="JCP137" s="129"/>
      <c r="JCQ137" s="129"/>
      <c r="JCR137" s="129"/>
      <c r="JCS137" s="129"/>
      <c r="JCT137" s="129"/>
      <c r="JCU137" s="129"/>
      <c r="JCV137" s="129"/>
      <c r="JCW137" s="129"/>
      <c r="JCX137" s="129"/>
      <c r="JCY137" s="129"/>
      <c r="JCZ137" s="129"/>
      <c r="JDA137" s="129"/>
      <c r="JDB137" s="129"/>
      <c r="JDC137" s="129"/>
      <c r="JDD137" s="129"/>
      <c r="JDE137" s="129"/>
      <c r="JDF137" s="129"/>
      <c r="JDG137" s="129"/>
      <c r="JDH137" s="129"/>
      <c r="JDI137" s="129"/>
      <c r="JDJ137" s="129"/>
      <c r="JDK137" s="129"/>
      <c r="JDL137" s="129"/>
      <c r="JDM137" s="129"/>
      <c r="JDN137" s="129"/>
      <c r="JDO137" s="129"/>
      <c r="JDP137" s="129"/>
      <c r="JDQ137" s="129"/>
      <c r="JDR137" s="129"/>
      <c r="JDS137" s="129"/>
      <c r="JDT137" s="129"/>
      <c r="JDU137" s="129"/>
      <c r="JDV137" s="129"/>
      <c r="JDW137" s="129"/>
      <c r="JDX137" s="129"/>
      <c r="JDY137" s="129"/>
      <c r="JDZ137" s="129"/>
      <c r="JEA137" s="129"/>
      <c r="JEB137" s="129"/>
      <c r="JEC137" s="129"/>
      <c r="JED137" s="129"/>
      <c r="JEE137" s="129"/>
      <c r="JEF137" s="129"/>
      <c r="JEG137" s="129"/>
      <c r="JEH137" s="129"/>
      <c r="JEI137" s="129"/>
      <c r="JEJ137" s="129"/>
      <c r="JEK137" s="129"/>
      <c r="JEL137" s="129"/>
      <c r="JEM137" s="129"/>
      <c r="JEN137" s="129"/>
      <c r="JEO137" s="129"/>
      <c r="JEP137" s="129"/>
      <c r="JEQ137" s="129"/>
      <c r="JER137" s="129"/>
      <c r="JES137" s="129"/>
      <c r="JET137" s="129"/>
      <c r="JEU137" s="129"/>
      <c r="JEV137" s="129"/>
      <c r="JEW137" s="129"/>
      <c r="JEX137" s="129"/>
      <c r="JEY137" s="129"/>
      <c r="JEZ137" s="129"/>
      <c r="JFA137" s="129"/>
      <c r="JFB137" s="129"/>
      <c r="JFC137" s="129"/>
      <c r="JFD137" s="129"/>
      <c r="JFE137" s="129"/>
      <c r="JFF137" s="129"/>
      <c r="JFG137" s="129"/>
      <c r="JFH137" s="129"/>
      <c r="JFI137" s="129"/>
      <c r="JFJ137" s="129"/>
      <c r="JFK137" s="129"/>
      <c r="JFL137" s="129"/>
      <c r="JFM137" s="129"/>
      <c r="JFN137" s="129"/>
      <c r="JFO137" s="129"/>
      <c r="JFP137" s="129"/>
      <c r="JFQ137" s="129"/>
      <c r="JFR137" s="129"/>
      <c r="JFS137" s="129"/>
      <c r="JFT137" s="129"/>
      <c r="JFU137" s="129"/>
      <c r="JFV137" s="129"/>
      <c r="JFW137" s="129"/>
      <c r="JFX137" s="129"/>
      <c r="JFY137" s="129"/>
      <c r="JFZ137" s="129"/>
      <c r="JGA137" s="129"/>
      <c r="JGB137" s="129"/>
      <c r="JGC137" s="129"/>
      <c r="JGD137" s="129"/>
      <c r="JGE137" s="129"/>
      <c r="JGF137" s="129"/>
      <c r="JGG137" s="129"/>
      <c r="JGH137" s="129"/>
      <c r="JGI137" s="129"/>
      <c r="JGJ137" s="129"/>
      <c r="JGK137" s="129"/>
      <c r="JGL137" s="129"/>
      <c r="JGM137" s="129"/>
      <c r="JGN137" s="129"/>
      <c r="JGO137" s="129"/>
      <c r="JGP137" s="129"/>
      <c r="JGQ137" s="129"/>
      <c r="JGR137" s="129"/>
      <c r="JGS137" s="129"/>
      <c r="JGT137" s="129"/>
      <c r="JGU137" s="129"/>
      <c r="JGV137" s="129"/>
      <c r="JGW137" s="129"/>
      <c r="JGX137" s="129"/>
      <c r="JGY137" s="129"/>
      <c r="JGZ137" s="129"/>
      <c r="JHA137" s="129"/>
      <c r="JHB137" s="129"/>
      <c r="JHC137" s="129"/>
      <c r="JHD137" s="129"/>
      <c r="JHE137" s="129"/>
      <c r="JHF137" s="129"/>
      <c r="JHG137" s="129"/>
      <c r="JHH137" s="129"/>
      <c r="JHI137" s="129"/>
      <c r="JHJ137" s="129"/>
      <c r="JHK137" s="129"/>
      <c r="JHL137" s="129"/>
      <c r="JHM137" s="129"/>
      <c r="JHN137" s="129"/>
      <c r="JHO137" s="129"/>
      <c r="JHP137" s="129"/>
      <c r="JHQ137" s="129"/>
      <c r="JHR137" s="129"/>
      <c r="JHS137" s="129"/>
      <c r="JHT137" s="129"/>
      <c r="JHU137" s="129"/>
      <c r="JHV137" s="129"/>
      <c r="JHW137" s="129"/>
      <c r="JHX137" s="129"/>
      <c r="JHY137" s="129"/>
      <c r="JHZ137" s="129"/>
      <c r="JIA137" s="129"/>
      <c r="JIB137" s="129"/>
      <c r="JIC137" s="129"/>
      <c r="JID137" s="129"/>
      <c r="JIE137" s="129"/>
      <c r="JIF137" s="129"/>
      <c r="JIG137" s="129"/>
      <c r="JIH137" s="129"/>
      <c r="JII137" s="129"/>
      <c r="JIJ137" s="129"/>
      <c r="JIK137" s="129"/>
      <c r="JIL137" s="129"/>
      <c r="JIM137" s="129"/>
      <c r="JIN137" s="129"/>
      <c r="JIO137" s="129"/>
      <c r="JIP137" s="129"/>
      <c r="JIQ137" s="129"/>
      <c r="JIR137" s="129"/>
      <c r="JIS137" s="129"/>
      <c r="JIT137" s="129"/>
      <c r="JIU137" s="129"/>
      <c r="JIV137" s="129"/>
      <c r="JIW137" s="129"/>
      <c r="JIX137" s="129"/>
      <c r="JIY137" s="129"/>
      <c r="JIZ137" s="129"/>
      <c r="JJA137" s="129"/>
      <c r="JJB137" s="129"/>
      <c r="JJC137" s="129"/>
      <c r="JJD137" s="129"/>
      <c r="JJE137" s="129"/>
      <c r="JJF137" s="129"/>
      <c r="JJG137" s="129"/>
      <c r="JJH137" s="129"/>
      <c r="JJI137" s="129"/>
      <c r="JJJ137" s="129"/>
      <c r="JJK137" s="129"/>
      <c r="JJL137" s="129"/>
      <c r="JJM137" s="129"/>
      <c r="JJN137" s="129"/>
      <c r="JJO137" s="129"/>
      <c r="JJP137" s="129"/>
      <c r="JJQ137" s="129"/>
      <c r="JJR137" s="129"/>
      <c r="JJS137" s="129"/>
      <c r="JJT137" s="129"/>
      <c r="JJU137" s="129"/>
      <c r="JJV137" s="129"/>
      <c r="JJW137" s="129"/>
      <c r="JJX137" s="129"/>
      <c r="JJY137" s="129"/>
      <c r="JJZ137" s="129"/>
      <c r="JKA137" s="129"/>
      <c r="JKB137" s="129"/>
      <c r="JKC137" s="129"/>
      <c r="JKD137" s="129"/>
      <c r="JKE137" s="129"/>
      <c r="JKF137" s="129"/>
      <c r="JKG137" s="129"/>
      <c r="JKH137" s="129"/>
      <c r="JKI137" s="129"/>
      <c r="JKJ137" s="129"/>
      <c r="JKK137" s="129"/>
      <c r="JKL137" s="129"/>
      <c r="JKM137" s="129"/>
      <c r="JKN137" s="129"/>
      <c r="JKO137" s="129"/>
      <c r="JKP137" s="129"/>
      <c r="JKQ137" s="129"/>
      <c r="JKR137" s="129"/>
      <c r="JKS137" s="129"/>
      <c r="JKT137" s="129"/>
      <c r="JKU137" s="129"/>
      <c r="JKV137" s="129"/>
      <c r="JKW137" s="129"/>
      <c r="JKX137" s="129"/>
      <c r="JKY137" s="129"/>
      <c r="JKZ137" s="129"/>
      <c r="JLA137" s="129"/>
      <c r="JLB137" s="129"/>
      <c r="JLC137" s="129"/>
      <c r="JLD137" s="129"/>
      <c r="JLE137" s="129"/>
      <c r="JLF137" s="129"/>
      <c r="JLG137" s="129"/>
      <c r="JLH137" s="129"/>
      <c r="JLI137" s="129"/>
      <c r="JLJ137" s="129"/>
      <c r="JLK137" s="129"/>
      <c r="JLL137" s="129"/>
      <c r="JLM137" s="129"/>
      <c r="JLN137" s="129"/>
      <c r="JLO137" s="129"/>
      <c r="JLP137" s="129"/>
      <c r="JLQ137" s="129"/>
      <c r="JLR137" s="129"/>
      <c r="JLS137" s="129"/>
      <c r="JLT137" s="129"/>
      <c r="JLU137" s="129"/>
      <c r="JLV137" s="129"/>
      <c r="JLW137" s="129"/>
      <c r="JLX137" s="129"/>
      <c r="JLY137" s="129"/>
      <c r="JLZ137" s="129"/>
      <c r="JMA137" s="129"/>
      <c r="JMB137" s="129"/>
      <c r="JMC137" s="129"/>
      <c r="JMD137" s="129"/>
      <c r="JME137" s="129"/>
      <c r="JMF137" s="129"/>
      <c r="JMG137" s="129"/>
      <c r="JMH137" s="129"/>
      <c r="JMI137" s="129"/>
      <c r="JMJ137" s="129"/>
      <c r="JMK137" s="129"/>
      <c r="JML137" s="129"/>
      <c r="JMM137" s="129"/>
      <c r="JMN137" s="129"/>
      <c r="JMO137" s="129"/>
      <c r="JMP137" s="129"/>
      <c r="JMQ137" s="129"/>
      <c r="JMR137" s="129"/>
      <c r="JMS137" s="129"/>
      <c r="JMT137" s="129"/>
      <c r="JMU137" s="129"/>
      <c r="JMV137" s="129"/>
      <c r="JMW137" s="129"/>
      <c r="JMX137" s="129"/>
      <c r="JMY137" s="129"/>
      <c r="JMZ137" s="129"/>
      <c r="JNA137" s="129"/>
      <c r="JNB137" s="129"/>
      <c r="JNC137" s="129"/>
      <c r="JND137" s="129"/>
      <c r="JNE137" s="129"/>
      <c r="JNF137" s="129"/>
      <c r="JNG137" s="129"/>
      <c r="JNH137" s="129"/>
      <c r="JNI137" s="129"/>
      <c r="JNJ137" s="129"/>
      <c r="JNK137" s="129"/>
      <c r="JNL137" s="129"/>
      <c r="JNM137" s="129"/>
      <c r="JNN137" s="129"/>
      <c r="JNO137" s="129"/>
      <c r="JNP137" s="129"/>
      <c r="JNQ137" s="129"/>
      <c r="JNR137" s="129"/>
      <c r="JNS137" s="129"/>
      <c r="JNT137" s="129"/>
      <c r="JNU137" s="129"/>
      <c r="JNV137" s="129"/>
      <c r="JNW137" s="129"/>
      <c r="JNX137" s="129"/>
      <c r="JNY137" s="129"/>
      <c r="JNZ137" s="129"/>
      <c r="JOA137" s="129"/>
      <c r="JOB137" s="129"/>
      <c r="JOC137" s="129"/>
      <c r="JOD137" s="129"/>
      <c r="JOE137" s="129"/>
      <c r="JOF137" s="129"/>
      <c r="JOG137" s="129"/>
      <c r="JOH137" s="129"/>
      <c r="JOI137" s="129"/>
      <c r="JOJ137" s="129"/>
      <c r="JOK137" s="129"/>
      <c r="JOL137" s="129"/>
      <c r="JOM137" s="129"/>
      <c r="JON137" s="129"/>
      <c r="JOO137" s="129"/>
      <c r="JOP137" s="129"/>
      <c r="JOQ137" s="129"/>
      <c r="JOR137" s="129"/>
      <c r="JOS137" s="129"/>
      <c r="JOT137" s="129"/>
      <c r="JOU137" s="129"/>
      <c r="JOV137" s="129"/>
      <c r="JOW137" s="129"/>
      <c r="JOX137" s="129"/>
      <c r="JOY137" s="129"/>
      <c r="JOZ137" s="129"/>
      <c r="JPA137" s="129"/>
      <c r="JPB137" s="129"/>
      <c r="JPC137" s="129"/>
      <c r="JPD137" s="129"/>
      <c r="JPE137" s="129"/>
      <c r="JPF137" s="129"/>
      <c r="JPG137" s="129"/>
      <c r="JPH137" s="129"/>
      <c r="JPI137" s="129"/>
      <c r="JPJ137" s="129"/>
      <c r="JPK137" s="129"/>
      <c r="JPL137" s="129"/>
      <c r="JPM137" s="129"/>
      <c r="JPN137" s="129"/>
      <c r="JPO137" s="129"/>
      <c r="JPP137" s="129"/>
      <c r="JPQ137" s="129"/>
      <c r="JPR137" s="129"/>
      <c r="JPS137" s="129"/>
      <c r="JPT137" s="129"/>
      <c r="JPU137" s="129"/>
      <c r="JPV137" s="129"/>
      <c r="JPW137" s="129"/>
      <c r="JPX137" s="129"/>
      <c r="JPY137" s="129"/>
      <c r="JPZ137" s="129"/>
      <c r="JQA137" s="129"/>
      <c r="JQB137" s="129"/>
      <c r="JQC137" s="129"/>
      <c r="JQD137" s="129"/>
      <c r="JQE137" s="129"/>
      <c r="JQF137" s="129"/>
      <c r="JQG137" s="129"/>
      <c r="JQH137" s="129"/>
      <c r="JQI137" s="129"/>
      <c r="JQJ137" s="129"/>
      <c r="JQK137" s="129"/>
      <c r="JQL137" s="129"/>
      <c r="JQM137" s="129"/>
      <c r="JQN137" s="129"/>
      <c r="JQO137" s="129"/>
      <c r="JQP137" s="129"/>
      <c r="JQQ137" s="129"/>
      <c r="JQR137" s="129"/>
      <c r="JQS137" s="129"/>
      <c r="JQT137" s="129"/>
      <c r="JQU137" s="129"/>
      <c r="JQV137" s="129"/>
      <c r="JQW137" s="129"/>
      <c r="JQX137" s="129"/>
      <c r="JQY137" s="129"/>
      <c r="JQZ137" s="129"/>
      <c r="JRA137" s="129"/>
      <c r="JRB137" s="129"/>
      <c r="JRC137" s="129"/>
      <c r="JRD137" s="129"/>
      <c r="JRE137" s="129"/>
      <c r="JRF137" s="129"/>
      <c r="JRG137" s="129"/>
      <c r="JRH137" s="129"/>
      <c r="JRI137" s="129"/>
      <c r="JRJ137" s="129"/>
      <c r="JRK137" s="129"/>
      <c r="JRL137" s="129"/>
      <c r="JRM137" s="129"/>
      <c r="JRN137" s="129"/>
      <c r="JRO137" s="129"/>
      <c r="JRP137" s="129"/>
      <c r="JRQ137" s="129"/>
      <c r="JRR137" s="129"/>
      <c r="JRS137" s="129"/>
      <c r="JRT137" s="129"/>
      <c r="JRU137" s="129"/>
      <c r="JRV137" s="129"/>
      <c r="JRW137" s="129"/>
      <c r="JRX137" s="129"/>
      <c r="JRY137" s="129"/>
      <c r="JRZ137" s="129"/>
      <c r="JSA137" s="129"/>
      <c r="JSB137" s="129"/>
      <c r="JSC137" s="129"/>
      <c r="JSD137" s="129"/>
      <c r="JSE137" s="129"/>
      <c r="JSF137" s="129"/>
      <c r="JSG137" s="129"/>
      <c r="JSH137" s="129"/>
      <c r="JSI137" s="129"/>
      <c r="JSJ137" s="129"/>
      <c r="JSK137" s="129"/>
      <c r="JSL137" s="129"/>
      <c r="JSM137" s="129"/>
      <c r="JSN137" s="129"/>
      <c r="JSO137" s="129"/>
      <c r="JSP137" s="129"/>
      <c r="JSQ137" s="129"/>
      <c r="JSR137" s="129"/>
      <c r="JSS137" s="129"/>
      <c r="JST137" s="129"/>
      <c r="JSU137" s="129"/>
      <c r="JSV137" s="129"/>
      <c r="JSW137" s="129"/>
      <c r="JSX137" s="129"/>
      <c r="JSY137" s="129"/>
      <c r="JSZ137" s="129"/>
      <c r="JTA137" s="129"/>
      <c r="JTB137" s="129"/>
      <c r="JTC137" s="129"/>
      <c r="JTD137" s="129"/>
      <c r="JTE137" s="129"/>
      <c r="JTF137" s="129"/>
      <c r="JTG137" s="129"/>
      <c r="JTH137" s="129"/>
      <c r="JTI137" s="129"/>
      <c r="JTJ137" s="129"/>
      <c r="JTK137" s="129"/>
      <c r="JTL137" s="129"/>
      <c r="JTM137" s="129"/>
      <c r="JTN137" s="129"/>
      <c r="JTO137" s="129"/>
      <c r="JTP137" s="129"/>
      <c r="JTQ137" s="129"/>
      <c r="JTR137" s="129"/>
      <c r="JTS137" s="129"/>
      <c r="JTT137" s="129"/>
      <c r="JTU137" s="129"/>
      <c r="JTV137" s="129"/>
      <c r="JTW137" s="129"/>
      <c r="JTX137" s="129"/>
      <c r="JTY137" s="129"/>
      <c r="JTZ137" s="129"/>
      <c r="JUA137" s="129"/>
      <c r="JUB137" s="129"/>
      <c r="JUC137" s="129"/>
      <c r="JUD137" s="129"/>
      <c r="JUE137" s="129"/>
      <c r="JUF137" s="129"/>
      <c r="JUG137" s="129"/>
      <c r="JUH137" s="129"/>
      <c r="JUI137" s="129"/>
      <c r="JUJ137" s="129"/>
      <c r="JUK137" s="129"/>
      <c r="JUL137" s="129"/>
      <c r="JUM137" s="129"/>
      <c r="JUN137" s="129"/>
      <c r="JUO137" s="129"/>
      <c r="JUP137" s="129"/>
      <c r="JUQ137" s="129"/>
      <c r="JUR137" s="129"/>
      <c r="JUS137" s="129"/>
      <c r="JUT137" s="129"/>
      <c r="JUU137" s="129"/>
      <c r="JUV137" s="129"/>
      <c r="JUW137" s="129"/>
      <c r="JUX137" s="129"/>
      <c r="JUY137" s="129"/>
      <c r="JUZ137" s="129"/>
      <c r="JVA137" s="129"/>
      <c r="JVB137" s="129"/>
      <c r="JVC137" s="129"/>
      <c r="JVD137" s="129"/>
      <c r="JVE137" s="129"/>
      <c r="JVF137" s="129"/>
      <c r="JVG137" s="129"/>
      <c r="JVH137" s="129"/>
      <c r="JVI137" s="129"/>
      <c r="JVJ137" s="129"/>
      <c r="JVK137" s="129"/>
      <c r="JVL137" s="129"/>
      <c r="JVM137" s="129"/>
      <c r="JVN137" s="129"/>
      <c r="JVO137" s="129"/>
      <c r="JVP137" s="129"/>
      <c r="JVQ137" s="129"/>
      <c r="JVR137" s="129"/>
      <c r="JVS137" s="129"/>
      <c r="JVT137" s="129"/>
      <c r="JVU137" s="129"/>
      <c r="JVV137" s="129"/>
      <c r="JVW137" s="129"/>
      <c r="JVX137" s="129"/>
      <c r="JVY137" s="129"/>
      <c r="JVZ137" s="129"/>
      <c r="JWA137" s="129"/>
      <c r="JWB137" s="129"/>
      <c r="JWC137" s="129"/>
      <c r="JWD137" s="129"/>
      <c r="JWE137" s="129"/>
      <c r="JWF137" s="129"/>
      <c r="JWG137" s="129"/>
      <c r="JWH137" s="129"/>
      <c r="JWI137" s="129"/>
      <c r="JWJ137" s="129"/>
      <c r="JWK137" s="129"/>
      <c r="JWL137" s="129"/>
      <c r="JWM137" s="129"/>
      <c r="JWN137" s="129"/>
      <c r="JWO137" s="129"/>
      <c r="JWP137" s="129"/>
      <c r="JWQ137" s="129"/>
      <c r="JWR137" s="129"/>
      <c r="JWS137" s="129"/>
      <c r="JWT137" s="129"/>
      <c r="JWU137" s="129"/>
      <c r="JWV137" s="129"/>
      <c r="JWW137" s="129"/>
      <c r="JWX137" s="129"/>
      <c r="JWY137" s="129"/>
      <c r="JWZ137" s="129"/>
      <c r="JXA137" s="129"/>
      <c r="JXB137" s="129"/>
      <c r="JXC137" s="129"/>
      <c r="JXD137" s="129"/>
      <c r="JXE137" s="129"/>
      <c r="JXF137" s="129"/>
      <c r="JXG137" s="129"/>
      <c r="JXH137" s="129"/>
      <c r="JXI137" s="129"/>
      <c r="JXJ137" s="129"/>
      <c r="JXK137" s="129"/>
      <c r="JXL137" s="129"/>
      <c r="JXM137" s="129"/>
      <c r="JXN137" s="129"/>
      <c r="JXO137" s="129"/>
      <c r="JXP137" s="129"/>
      <c r="JXQ137" s="129"/>
      <c r="JXR137" s="129"/>
      <c r="JXS137" s="129"/>
      <c r="JXT137" s="129"/>
      <c r="JXU137" s="129"/>
      <c r="JXV137" s="129"/>
      <c r="JXW137" s="129"/>
      <c r="JXX137" s="129"/>
      <c r="JXY137" s="129"/>
      <c r="JXZ137" s="129"/>
      <c r="JYA137" s="129"/>
      <c r="JYB137" s="129"/>
      <c r="JYC137" s="129"/>
      <c r="JYD137" s="129"/>
      <c r="JYE137" s="129"/>
      <c r="JYF137" s="129"/>
      <c r="JYG137" s="129"/>
      <c r="JYH137" s="129"/>
      <c r="JYI137" s="129"/>
      <c r="JYJ137" s="129"/>
      <c r="JYK137" s="129"/>
      <c r="JYL137" s="129"/>
      <c r="JYM137" s="129"/>
      <c r="JYN137" s="129"/>
      <c r="JYO137" s="129"/>
      <c r="JYP137" s="129"/>
      <c r="JYQ137" s="129"/>
      <c r="JYR137" s="129"/>
      <c r="JYS137" s="129"/>
      <c r="JYT137" s="129"/>
      <c r="JYU137" s="129"/>
      <c r="JYV137" s="129"/>
      <c r="JYW137" s="129"/>
      <c r="JYX137" s="129"/>
      <c r="JYY137" s="129"/>
      <c r="JYZ137" s="129"/>
      <c r="JZA137" s="129"/>
      <c r="JZB137" s="129"/>
      <c r="JZC137" s="129"/>
      <c r="JZD137" s="129"/>
      <c r="JZE137" s="129"/>
      <c r="JZF137" s="129"/>
      <c r="JZG137" s="129"/>
      <c r="JZH137" s="129"/>
      <c r="JZI137" s="129"/>
      <c r="JZJ137" s="129"/>
      <c r="JZK137" s="129"/>
      <c r="JZL137" s="129"/>
      <c r="JZM137" s="129"/>
      <c r="JZN137" s="129"/>
      <c r="JZO137" s="129"/>
      <c r="JZP137" s="129"/>
      <c r="JZQ137" s="129"/>
      <c r="JZR137" s="129"/>
      <c r="JZS137" s="129"/>
      <c r="JZT137" s="129"/>
      <c r="JZU137" s="129"/>
      <c r="JZV137" s="129"/>
      <c r="JZW137" s="129"/>
      <c r="JZX137" s="129"/>
      <c r="JZY137" s="129"/>
      <c r="JZZ137" s="129"/>
      <c r="KAA137" s="129"/>
      <c r="KAB137" s="129"/>
      <c r="KAC137" s="129"/>
      <c r="KAD137" s="129"/>
      <c r="KAE137" s="129"/>
      <c r="KAF137" s="129"/>
      <c r="KAG137" s="129"/>
      <c r="KAH137" s="129"/>
      <c r="KAI137" s="129"/>
      <c r="KAJ137" s="129"/>
      <c r="KAK137" s="129"/>
      <c r="KAL137" s="129"/>
      <c r="KAM137" s="129"/>
      <c r="KAN137" s="129"/>
      <c r="KAO137" s="129"/>
      <c r="KAP137" s="129"/>
      <c r="KAQ137" s="129"/>
      <c r="KAR137" s="129"/>
      <c r="KAS137" s="129"/>
      <c r="KAT137" s="129"/>
      <c r="KAU137" s="129"/>
      <c r="KAV137" s="129"/>
      <c r="KAW137" s="129"/>
      <c r="KAX137" s="129"/>
      <c r="KAY137" s="129"/>
      <c r="KAZ137" s="129"/>
      <c r="KBA137" s="129"/>
      <c r="KBB137" s="129"/>
      <c r="KBC137" s="129"/>
      <c r="KBD137" s="129"/>
      <c r="KBE137" s="129"/>
      <c r="KBF137" s="129"/>
      <c r="KBG137" s="129"/>
      <c r="KBH137" s="129"/>
      <c r="KBI137" s="129"/>
      <c r="KBJ137" s="129"/>
      <c r="KBK137" s="129"/>
      <c r="KBL137" s="129"/>
      <c r="KBM137" s="129"/>
      <c r="KBN137" s="129"/>
      <c r="KBO137" s="129"/>
      <c r="KBP137" s="129"/>
      <c r="KBQ137" s="129"/>
      <c r="KBR137" s="129"/>
      <c r="KBS137" s="129"/>
      <c r="KBT137" s="129"/>
      <c r="KBU137" s="129"/>
      <c r="KBV137" s="129"/>
      <c r="KBW137" s="129"/>
      <c r="KBX137" s="129"/>
      <c r="KBY137" s="129"/>
      <c r="KBZ137" s="129"/>
      <c r="KCA137" s="129"/>
      <c r="KCB137" s="129"/>
      <c r="KCC137" s="129"/>
      <c r="KCD137" s="129"/>
      <c r="KCE137" s="129"/>
      <c r="KCF137" s="129"/>
      <c r="KCG137" s="129"/>
      <c r="KCH137" s="129"/>
      <c r="KCI137" s="129"/>
      <c r="KCJ137" s="129"/>
      <c r="KCK137" s="129"/>
      <c r="KCL137" s="129"/>
      <c r="KCM137" s="129"/>
      <c r="KCN137" s="129"/>
      <c r="KCO137" s="129"/>
      <c r="KCP137" s="129"/>
      <c r="KCQ137" s="129"/>
      <c r="KCR137" s="129"/>
      <c r="KCS137" s="129"/>
      <c r="KCT137" s="129"/>
      <c r="KCU137" s="129"/>
      <c r="KCV137" s="129"/>
      <c r="KCW137" s="129"/>
      <c r="KCX137" s="129"/>
      <c r="KCY137" s="129"/>
      <c r="KCZ137" s="129"/>
      <c r="KDA137" s="129"/>
      <c r="KDB137" s="129"/>
      <c r="KDC137" s="129"/>
      <c r="KDD137" s="129"/>
      <c r="KDE137" s="129"/>
      <c r="KDF137" s="129"/>
      <c r="KDG137" s="129"/>
      <c r="KDH137" s="129"/>
      <c r="KDI137" s="129"/>
      <c r="KDJ137" s="129"/>
      <c r="KDK137" s="129"/>
      <c r="KDL137" s="129"/>
      <c r="KDM137" s="129"/>
      <c r="KDN137" s="129"/>
      <c r="KDO137" s="129"/>
      <c r="KDP137" s="129"/>
      <c r="KDQ137" s="129"/>
      <c r="KDR137" s="129"/>
      <c r="KDS137" s="129"/>
      <c r="KDT137" s="129"/>
      <c r="KDU137" s="129"/>
      <c r="KDV137" s="129"/>
      <c r="KDW137" s="129"/>
      <c r="KDX137" s="129"/>
      <c r="KDY137" s="129"/>
      <c r="KDZ137" s="129"/>
      <c r="KEA137" s="129"/>
      <c r="KEB137" s="129"/>
      <c r="KEC137" s="129"/>
      <c r="KED137" s="129"/>
      <c r="KEE137" s="129"/>
      <c r="KEF137" s="129"/>
      <c r="KEG137" s="129"/>
      <c r="KEH137" s="129"/>
      <c r="KEI137" s="129"/>
      <c r="KEJ137" s="129"/>
      <c r="KEK137" s="129"/>
      <c r="KEL137" s="129"/>
      <c r="KEM137" s="129"/>
      <c r="KEN137" s="129"/>
      <c r="KEO137" s="129"/>
      <c r="KEP137" s="129"/>
      <c r="KEQ137" s="129"/>
      <c r="KER137" s="129"/>
      <c r="KES137" s="129"/>
      <c r="KET137" s="129"/>
      <c r="KEU137" s="129"/>
      <c r="KEV137" s="129"/>
      <c r="KEW137" s="129"/>
      <c r="KEX137" s="129"/>
      <c r="KEY137" s="129"/>
      <c r="KEZ137" s="129"/>
      <c r="KFA137" s="129"/>
      <c r="KFB137" s="129"/>
      <c r="KFC137" s="129"/>
      <c r="KFD137" s="129"/>
      <c r="KFE137" s="129"/>
      <c r="KFF137" s="129"/>
      <c r="KFG137" s="129"/>
      <c r="KFH137" s="129"/>
      <c r="KFI137" s="129"/>
      <c r="KFJ137" s="129"/>
      <c r="KFK137" s="129"/>
      <c r="KFL137" s="129"/>
      <c r="KFM137" s="129"/>
      <c r="KFN137" s="129"/>
      <c r="KFO137" s="129"/>
      <c r="KFP137" s="129"/>
      <c r="KFQ137" s="129"/>
      <c r="KFR137" s="129"/>
      <c r="KFS137" s="129"/>
      <c r="KFT137" s="129"/>
      <c r="KFU137" s="129"/>
      <c r="KFV137" s="129"/>
      <c r="KFW137" s="129"/>
      <c r="KFX137" s="129"/>
      <c r="KFY137" s="129"/>
      <c r="KFZ137" s="129"/>
      <c r="KGA137" s="129"/>
      <c r="KGB137" s="129"/>
      <c r="KGC137" s="129"/>
      <c r="KGD137" s="129"/>
      <c r="KGE137" s="129"/>
      <c r="KGF137" s="129"/>
      <c r="KGG137" s="129"/>
      <c r="KGH137" s="129"/>
      <c r="KGI137" s="129"/>
      <c r="KGJ137" s="129"/>
      <c r="KGK137" s="129"/>
      <c r="KGL137" s="129"/>
      <c r="KGM137" s="129"/>
      <c r="KGN137" s="129"/>
      <c r="KGO137" s="129"/>
      <c r="KGP137" s="129"/>
      <c r="KGQ137" s="129"/>
      <c r="KGR137" s="129"/>
      <c r="KGS137" s="129"/>
      <c r="KGT137" s="129"/>
      <c r="KGU137" s="129"/>
      <c r="KGV137" s="129"/>
      <c r="KGW137" s="129"/>
      <c r="KGX137" s="129"/>
      <c r="KGY137" s="129"/>
      <c r="KGZ137" s="129"/>
      <c r="KHA137" s="129"/>
      <c r="KHB137" s="129"/>
      <c r="KHC137" s="129"/>
      <c r="KHD137" s="129"/>
      <c r="KHE137" s="129"/>
      <c r="KHF137" s="129"/>
      <c r="KHG137" s="129"/>
      <c r="KHH137" s="129"/>
      <c r="KHI137" s="129"/>
      <c r="KHJ137" s="129"/>
      <c r="KHK137" s="129"/>
      <c r="KHL137" s="129"/>
      <c r="KHM137" s="129"/>
      <c r="KHN137" s="129"/>
      <c r="KHO137" s="129"/>
      <c r="KHP137" s="129"/>
      <c r="KHQ137" s="129"/>
      <c r="KHR137" s="129"/>
      <c r="KHS137" s="129"/>
      <c r="KHT137" s="129"/>
      <c r="KHU137" s="129"/>
      <c r="KHV137" s="129"/>
      <c r="KHW137" s="129"/>
      <c r="KHX137" s="129"/>
      <c r="KHY137" s="129"/>
      <c r="KHZ137" s="129"/>
      <c r="KIA137" s="129"/>
      <c r="KIB137" s="129"/>
      <c r="KIC137" s="129"/>
      <c r="KID137" s="129"/>
      <c r="KIE137" s="129"/>
      <c r="KIF137" s="129"/>
      <c r="KIG137" s="129"/>
      <c r="KIH137" s="129"/>
      <c r="KII137" s="129"/>
      <c r="KIJ137" s="129"/>
      <c r="KIK137" s="129"/>
      <c r="KIL137" s="129"/>
      <c r="KIM137" s="129"/>
      <c r="KIN137" s="129"/>
      <c r="KIO137" s="129"/>
      <c r="KIP137" s="129"/>
      <c r="KIQ137" s="129"/>
      <c r="KIR137" s="129"/>
      <c r="KIS137" s="129"/>
      <c r="KIT137" s="129"/>
      <c r="KIU137" s="129"/>
      <c r="KIV137" s="129"/>
      <c r="KIW137" s="129"/>
      <c r="KIX137" s="129"/>
      <c r="KIY137" s="129"/>
      <c r="KIZ137" s="129"/>
      <c r="KJA137" s="129"/>
      <c r="KJB137" s="129"/>
      <c r="KJC137" s="129"/>
      <c r="KJD137" s="129"/>
      <c r="KJE137" s="129"/>
      <c r="KJF137" s="129"/>
      <c r="KJG137" s="129"/>
      <c r="KJH137" s="129"/>
      <c r="KJI137" s="129"/>
      <c r="KJJ137" s="129"/>
      <c r="KJK137" s="129"/>
      <c r="KJL137" s="129"/>
      <c r="KJM137" s="129"/>
      <c r="KJN137" s="129"/>
      <c r="KJO137" s="129"/>
      <c r="KJP137" s="129"/>
      <c r="KJQ137" s="129"/>
      <c r="KJR137" s="129"/>
      <c r="KJS137" s="129"/>
      <c r="KJT137" s="129"/>
      <c r="KJU137" s="129"/>
      <c r="KJV137" s="129"/>
      <c r="KJW137" s="129"/>
      <c r="KJX137" s="129"/>
      <c r="KJY137" s="129"/>
      <c r="KJZ137" s="129"/>
      <c r="KKA137" s="129"/>
      <c r="KKB137" s="129"/>
      <c r="KKC137" s="129"/>
      <c r="KKD137" s="129"/>
      <c r="KKE137" s="129"/>
      <c r="KKF137" s="129"/>
      <c r="KKG137" s="129"/>
      <c r="KKH137" s="129"/>
      <c r="KKI137" s="129"/>
      <c r="KKJ137" s="129"/>
      <c r="KKK137" s="129"/>
      <c r="KKL137" s="129"/>
      <c r="KKM137" s="129"/>
      <c r="KKN137" s="129"/>
      <c r="KKO137" s="129"/>
      <c r="KKP137" s="129"/>
      <c r="KKQ137" s="129"/>
      <c r="KKR137" s="129"/>
      <c r="KKS137" s="129"/>
      <c r="KKT137" s="129"/>
      <c r="KKU137" s="129"/>
      <c r="KKV137" s="129"/>
      <c r="KKW137" s="129"/>
      <c r="KKX137" s="129"/>
      <c r="KKY137" s="129"/>
      <c r="KKZ137" s="129"/>
      <c r="KLA137" s="129"/>
      <c r="KLB137" s="129"/>
      <c r="KLC137" s="129"/>
      <c r="KLD137" s="129"/>
      <c r="KLE137" s="129"/>
      <c r="KLF137" s="129"/>
      <c r="KLG137" s="129"/>
      <c r="KLH137" s="129"/>
      <c r="KLI137" s="129"/>
      <c r="KLJ137" s="129"/>
      <c r="KLK137" s="129"/>
      <c r="KLL137" s="129"/>
      <c r="KLM137" s="129"/>
      <c r="KLN137" s="129"/>
      <c r="KLO137" s="129"/>
      <c r="KLP137" s="129"/>
      <c r="KLQ137" s="129"/>
      <c r="KLR137" s="129"/>
      <c r="KLS137" s="129"/>
      <c r="KLT137" s="129"/>
      <c r="KLU137" s="129"/>
      <c r="KLV137" s="129"/>
      <c r="KLW137" s="129"/>
      <c r="KLX137" s="129"/>
      <c r="KLY137" s="129"/>
      <c r="KLZ137" s="129"/>
      <c r="KMA137" s="129"/>
      <c r="KMB137" s="129"/>
      <c r="KMC137" s="129"/>
      <c r="KMD137" s="129"/>
      <c r="KME137" s="129"/>
      <c r="KMF137" s="129"/>
      <c r="KMG137" s="129"/>
      <c r="KMH137" s="129"/>
      <c r="KMI137" s="129"/>
      <c r="KMJ137" s="129"/>
      <c r="KMK137" s="129"/>
      <c r="KML137" s="129"/>
      <c r="KMM137" s="129"/>
      <c r="KMN137" s="129"/>
      <c r="KMO137" s="129"/>
      <c r="KMP137" s="129"/>
      <c r="KMQ137" s="129"/>
      <c r="KMR137" s="129"/>
      <c r="KMS137" s="129"/>
      <c r="KMT137" s="129"/>
      <c r="KMU137" s="129"/>
      <c r="KMV137" s="129"/>
      <c r="KMW137" s="129"/>
      <c r="KMX137" s="129"/>
      <c r="KMY137" s="129"/>
      <c r="KMZ137" s="129"/>
      <c r="KNA137" s="129"/>
      <c r="KNB137" s="129"/>
      <c r="KNC137" s="129"/>
      <c r="KND137" s="129"/>
      <c r="KNE137" s="129"/>
      <c r="KNF137" s="129"/>
      <c r="KNG137" s="129"/>
      <c r="KNH137" s="129"/>
      <c r="KNI137" s="129"/>
      <c r="KNJ137" s="129"/>
      <c r="KNK137" s="129"/>
      <c r="KNL137" s="129"/>
      <c r="KNM137" s="129"/>
      <c r="KNN137" s="129"/>
      <c r="KNO137" s="129"/>
      <c r="KNP137" s="129"/>
      <c r="KNQ137" s="129"/>
      <c r="KNR137" s="129"/>
      <c r="KNS137" s="129"/>
      <c r="KNT137" s="129"/>
      <c r="KNU137" s="129"/>
      <c r="KNV137" s="129"/>
      <c r="KNW137" s="129"/>
      <c r="KNX137" s="129"/>
      <c r="KNY137" s="129"/>
      <c r="KNZ137" s="129"/>
      <c r="KOA137" s="129"/>
      <c r="KOB137" s="129"/>
      <c r="KOC137" s="129"/>
      <c r="KOD137" s="129"/>
      <c r="KOE137" s="129"/>
      <c r="KOF137" s="129"/>
      <c r="KOG137" s="129"/>
      <c r="KOH137" s="129"/>
      <c r="KOI137" s="129"/>
      <c r="KOJ137" s="129"/>
      <c r="KOK137" s="129"/>
      <c r="KOL137" s="129"/>
      <c r="KOM137" s="129"/>
      <c r="KON137" s="129"/>
      <c r="KOO137" s="129"/>
      <c r="KOP137" s="129"/>
      <c r="KOQ137" s="129"/>
      <c r="KOR137" s="129"/>
      <c r="KOS137" s="129"/>
      <c r="KOT137" s="129"/>
      <c r="KOU137" s="129"/>
      <c r="KOV137" s="129"/>
      <c r="KOW137" s="129"/>
      <c r="KOX137" s="129"/>
      <c r="KOY137" s="129"/>
      <c r="KOZ137" s="129"/>
      <c r="KPA137" s="129"/>
      <c r="KPB137" s="129"/>
      <c r="KPC137" s="129"/>
      <c r="KPD137" s="129"/>
      <c r="KPE137" s="129"/>
      <c r="KPF137" s="129"/>
      <c r="KPG137" s="129"/>
      <c r="KPH137" s="129"/>
      <c r="KPI137" s="129"/>
      <c r="KPJ137" s="129"/>
      <c r="KPK137" s="129"/>
      <c r="KPL137" s="129"/>
      <c r="KPM137" s="129"/>
      <c r="KPN137" s="129"/>
      <c r="KPO137" s="129"/>
      <c r="KPP137" s="129"/>
      <c r="KPQ137" s="129"/>
      <c r="KPR137" s="129"/>
      <c r="KPS137" s="129"/>
      <c r="KPT137" s="129"/>
      <c r="KPU137" s="129"/>
      <c r="KPV137" s="129"/>
      <c r="KPW137" s="129"/>
      <c r="KPX137" s="129"/>
      <c r="KPY137" s="129"/>
      <c r="KPZ137" s="129"/>
      <c r="KQA137" s="129"/>
      <c r="KQB137" s="129"/>
      <c r="KQC137" s="129"/>
      <c r="KQD137" s="129"/>
      <c r="KQE137" s="129"/>
      <c r="KQF137" s="129"/>
      <c r="KQG137" s="129"/>
      <c r="KQH137" s="129"/>
      <c r="KQI137" s="129"/>
      <c r="KQJ137" s="129"/>
      <c r="KQK137" s="129"/>
      <c r="KQL137" s="129"/>
      <c r="KQM137" s="129"/>
      <c r="KQN137" s="129"/>
      <c r="KQO137" s="129"/>
      <c r="KQP137" s="129"/>
      <c r="KQQ137" s="129"/>
      <c r="KQR137" s="129"/>
      <c r="KQS137" s="129"/>
      <c r="KQT137" s="129"/>
      <c r="KQU137" s="129"/>
      <c r="KQV137" s="129"/>
      <c r="KQW137" s="129"/>
      <c r="KQX137" s="129"/>
      <c r="KQY137" s="129"/>
      <c r="KQZ137" s="129"/>
      <c r="KRA137" s="129"/>
      <c r="KRB137" s="129"/>
      <c r="KRC137" s="129"/>
      <c r="KRD137" s="129"/>
      <c r="KRE137" s="129"/>
      <c r="KRF137" s="129"/>
      <c r="KRG137" s="129"/>
      <c r="KRH137" s="129"/>
      <c r="KRI137" s="129"/>
      <c r="KRJ137" s="129"/>
      <c r="KRK137" s="129"/>
      <c r="KRL137" s="129"/>
      <c r="KRM137" s="129"/>
      <c r="KRN137" s="129"/>
      <c r="KRO137" s="129"/>
      <c r="KRP137" s="129"/>
      <c r="KRQ137" s="129"/>
      <c r="KRR137" s="129"/>
      <c r="KRS137" s="129"/>
      <c r="KRT137" s="129"/>
      <c r="KRU137" s="129"/>
      <c r="KRV137" s="129"/>
      <c r="KRW137" s="129"/>
      <c r="KRX137" s="129"/>
      <c r="KRY137" s="129"/>
      <c r="KRZ137" s="129"/>
      <c r="KSA137" s="129"/>
      <c r="KSB137" s="129"/>
      <c r="KSC137" s="129"/>
      <c r="KSD137" s="129"/>
      <c r="KSE137" s="129"/>
      <c r="KSF137" s="129"/>
      <c r="KSG137" s="129"/>
      <c r="KSH137" s="129"/>
      <c r="KSI137" s="129"/>
      <c r="KSJ137" s="129"/>
      <c r="KSK137" s="129"/>
      <c r="KSL137" s="129"/>
      <c r="KSM137" s="129"/>
      <c r="KSN137" s="129"/>
      <c r="KSO137" s="129"/>
      <c r="KSP137" s="129"/>
      <c r="KSQ137" s="129"/>
      <c r="KSR137" s="129"/>
      <c r="KSS137" s="129"/>
      <c r="KST137" s="129"/>
      <c r="KSU137" s="129"/>
      <c r="KSV137" s="129"/>
      <c r="KSW137" s="129"/>
      <c r="KSX137" s="129"/>
      <c r="KSY137" s="129"/>
      <c r="KSZ137" s="129"/>
      <c r="KTA137" s="129"/>
      <c r="KTB137" s="129"/>
      <c r="KTC137" s="129"/>
      <c r="KTD137" s="129"/>
      <c r="KTE137" s="129"/>
      <c r="KTF137" s="129"/>
      <c r="KTG137" s="129"/>
      <c r="KTH137" s="129"/>
      <c r="KTI137" s="129"/>
      <c r="KTJ137" s="129"/>
      <c r="KTK137" s="129"/>
      <c r="KTL137" s="129"/>
      <c r="KTM137" s="129"/>
      <c r="KTN137" s="129"/>
      <c r="KTO137" s="129"/>
      <c r="KTP137" s="129"/>
      <c r="KTQ137" s="129"/>
      <c r="KTR137" s="129"/>
      <c r="KTS137" s="129"/>
      <c r="KTT137" s="129"/>
      <c r="KTU137" s="129"/>
      <c r="KTV137" s="129"/>
      <c r="KTW137" s="129"/>
      <c r="KTX137" s="129"/>
      <c r="KTY137" s="129"/>
      <c r="KTZ137" s="129"/>
      <c r="KUA137" s="129"/>
      <c r="KUB137" s="129"/>
      <c r="KUC137" s="129"/>
      <c r="KUD137" s="129"/>
      <c r="KUE137" s="129"/>
      <c r="KUF137" s="129"/>
      <c r="KUG137" s="129"/>
      <c r="KUH137" s="129"/>
      <c r="KUI137" s="129"/>
      <c r="KUJ137" s="129"/>
      <c r="KUK137" s="129"/>
      <c r="KUL137" s="129"/>
      <c r="KUM137" s="129"/>
      <c r="KUN137" s="129"/>
      <c r="KUO137" s="129"/>
      <c r="KUP137" s="129"/>
      <c r="KUQ137" s="129"/>
      <c r="KUR137" s="129"/>
      <c r="KUS137" s="129"/>
      <c r="KUT137" s="129"/>
      <c r="KUU137" s="129"/>
      <c r="KUV137" s="129"/>
      <c r="KUW137" s="129"/>
      <c r="KUX137" s="129"/>
      <c r="KUY137" s="129"/>
      <c r="KUZ137" s="129"/>
      <c r="KVA137" s="129"/>
      <c r="KVB137" s="129"/>
      <c r="KVC137" s="129"/>
      <c r="KVD137" s="129"/>
      <c r="KVE137" s="129"/>
      <c r="KVF137" s="129"/>
      <c r="KVG137" s="129"/>
      <c r="KVH137" s="129"/>
      <c r="KVI137" s="129"/>
      <c r="KVJ137" s="129"/>
      <c r="KVK137" s="129"/>
      <c r="KVL137" s="129"/>
      <c r="KVM137" s="129"/>
      <c r="KVN137" s="129"/>
      <c r="KVO137" s="129"/>
      <c r="KVP137" s="129"/>
      <c r="KVQ137" s="129"/>
      <c r="KVR137" s="129"/>
      <c r="KVS137" s="129"/>
      <c r="KVT137" s="129"/>
      <c r="KVU137" s="129"/>
      <c r="KVV137" s="129"/>
      <c r="KVW137" s="129"/>
      <c r="KVX137" s="129"/>
      <c r="KVY137" s="129"/>
      <c r="KVZ137" s="129"/>
      <c r="KWA137" s="129"/>
      <c r="KWB137" s="129"/>
      <c r="KWC137" s="129"/>
      <c r="KWD137" s="129"/>
      <c r="KWE137" s="129"/>
      <c r="KWF137" s="129"/>
      <c r="KWG137" s="129"/>
      <c r="KWH137" s="129"/>
      <c r="KWI137" s="129"/>
      <c r="KWJ137" s="129"/>
      <c r="KWK137" s="129"/>
      <c r="KWL137" s="129"/>
      <c r="KWM137" s="129"/>
      <c r="KWN137" s="129"/>
      <c r="KWO137" s="129"/>
      <c r="KWP137" s="129"/>
      <c r="KWQ137" s="129"/>
      <c r="KWR137" s="129"/>
      <c r="KWS137" s="129"/>
      <c r="KWT137" s="129"/>
      <c r="KWU137" s="129"/>
      <c r="KWV137" s="129"/>
      <c r="KWW137" s="129"/>
      <c r="KWX137" s="129"/>
      <c r="KWY137" s="129"/>
      <c r="KWZ137" s="129"/>
      <c r="KXA137" s="129"/>
      <c r="KXB137" s="129"/>
      <c r="KXC137" s="129"/>
      <c r="KXD137" s="129"/>
      <c r="KXE137" s="129"/>
      <c r="KXF137" s="129"/>
      <c r="KXG137" s="129"/>
      <c r="KXH137" s="129"/>
      <c r="KXI137" s="129"/>
      <c r="KXJ137" s="129"/>
      <c r="KXK137" s="129"/>
      <c r="KXL137" s="129"/>
      <c r="KXM137" s="129"/>
      <c r="KXN137" s="129"/>
      <c r="KXO137" s="129"/>
      <c r="KXP137" s="129"/>
      <c r="KXQ137" s="129"/>
      <c r="KXR137" s="129"/>
      <c r="KXS137" s="129"/>
      <c r="KXT137" s="129"/>
      <c r="KXU137" s="129"/>
      <c r="KXV137" s="129"/>
      <c r="KXW137" s="129"/>
      <c r="KXX137" s="129"/>
      <c r="KXY137" s="129"/>
      <c r="KXZ137" s="129"/>
      <c r="KYA137" s="129"/>
      <c r="KYB137" s="129"/>
      <c r="KYC137" s="129"/>
      <c r="KYD137" s="129"/>
      <c r="KYE137" s="129"/>
      <c r="KYF137" s="129"/>
      <c r="KYG137" s="129"/>
      <c r="KYH137" s="129"/>
      <c r="KYI137" s="129"/>
      <c r="KYJ137" s="129"/>
      <c r="KYK137" s="129"/>
      <c r="KYL137" s="129"/>
      <c r="KYM137" s="129"/>
      <c r="KYN137" s="129"/>
      <c r="KYO137" s="129"/>
      <c r="KYP137" s="129"/>
      <c r="KYQ137" s="129"/>
      <c r="KYR137" s="129"/>
      <c r="KYS137" s="129"/>
      <c r="KYT137" s="129"/>
      <c r="KYU137" s="129"/>
      <c r="KYV137" s="129"/>
      <c r="KYW137" s="129"/>
      <c r="KYX137" s="129"/>
      <c r="KYY137" s="129"/>
      <c r="KYZ137" s="129"/>
      <c r="KZA137" s="129"/>
      <c r="KZB137" s="129"/>
      <c r="KZC137" s="129"/>
      <c r="KZD137" s="129"/>
      <c r="KZE137" s="129"/>
      <c r="KZF137" s="129"/>
      <c r="KZG137" s="129"/>
      <c r="KZH137" s="129"/>
      <c r="KZI137" s="129"/>
      <c r="KZJ137" s="129"/>
      <c r="KZK137" s="129"/>
      <c r="KZL137" s="129"/>
      <c r="KZM137" s="129"/>
      <c r="KZN137" s="129"/>
      <c r="KZO137" s="129"/>
      <c r="KZP137" s="129"/>
      <c r="KZQ137" s="129"/>
      <c r="KZR137" s="129"/>
      <c r="KZS137" s="129"/>
      <c r="KZT137" s="129"/>
      <c r="KZU137" s="129"/>
      <c r="KZV137" s="129"/>
      <c r="KZW137" s="129"/>
      <c r="KZX137" s="129"/>
      <c r="KZY137" s="129"/>
      <c r="KZZ137" s="129"/>
      <c r="LAA137" s="129"/>
      <c r="LAB137" s="129"/>
      <c r="LAC137" s="129"/>
      <c r="LAD137" s="129"/>
      <c r="LAE137" s="129"/>
      <c r="LAF137" s="129"/>
      <c r="LAG137" s="129"/>
      <c r="LAH137" s="129"/>
      <c r="LAI137" s="129"/>
      <c r="LAJ137" s="129"/>
      <c r="LAK137" s="129"/>
      <c r="LAL137" s="129"/>
      <c r="LAM137" s="129"/>
      <c r="LAN137" s="129"/>
      <c r="LAO137" s="129"/>
      <c r="LAP137" s="129"/>
      <c r="LAQ137" s="129"/>
      <c r="LAR137" s="129"/>
      <c r="LAS137" s="129"/>
      <c r="LAT137" s="129"/>
      <c r="LAU137" s="129"/>
      <c r="LAV137" s="129"/>
      <c r="LAW137" s="129"/>
      <c r="LAX137" s="129"/>
      <c r="LAY137" s="129"/>
      <c r="LAZ137" s="129"/>
      <c r="LBA137" s="129"/>
      <c r="LBB137" s="129"/>
      <c r="LBC137" s="129"/>
      <c r="LBD137" s="129"/>
      <c r="LBE137" s="129"/>
      <c r="LBF137" s="129"/>
      <c r="LBG137" s="129"/>
      <c r="LBH137" s="129"/>
      <c r="LBI137" s="129"/>
      <c r="LBJ137" s="129"/>
      <c r="LBK137" s="129"/>
      <c r="LBL137" s="129"/>
      <c r="LBM137" s="129"/>
      <c r="LBN137" s="129"/>
      <c r="LBO137" s="129"/>
      <c r="LBP137" s="129"/>
      <c r="LBQ137" s="129"/>
      <c r="LBR137" s="129"/>
      <c r="LBS137" s="129"/>
      <c r="LBT137" s="129"/>
      <c r="LBU137" s="129"/>
      <c r="LBV137" s="129"/>
      <c r="LBW137" s="129"/>
      <c r="LBX137" s="129"/>
      <c r="LBY137" s="129"/>
      <c r="LBZ137" s="129"/>
      <c r="LCA137" s="129"/>
      <c r="LCB137" s="129"/>
      <c r="LCC137" s="129"/>
      <c r="LCD137" s="129"/>
      <c r="LCE137" s="129"/>
      <c r="LCF137" s="129"/>
      <c r="LCG137" s="129"/>
      <c r="LCH137" s="129"/>
      <c r="LCI137" s="129"/>
      <c r="LCJ137" s="129"/>
      <c r="LCK137" s="129"/>
      <c r="LCL137" s="129"/>
      <c r="LCM137" s="129"/>
      <c r="LCN137" s="129"/>
      <c r="LCO137" s="129"/>
      <c r="LCP137" s="129"/>
      <c r="LCQ137" s="129"/>
      <c r="LCR137" s="129"/>
      <c r="LCS137" s="129"/>
      <c r="LCT137" s="129"/>
      <c r="LCU137" s="129"/>
      <c r="LCV137" s="129"/>
      <c r="LCW137" s="129"/>
      <c r="LCX137" s="129"/>
      <c r="LCY137" s="129"/>
      <c r="LCZ137" s="129"/>
      <c r="LDA137" s="129"/>
      <c r="LDB137" s="129"/>
      <c r="LDC137" s="129"/>
      <c r="LDD137" s="129"/>
      <c r="LDE137" s="129"/>
      <c r="LDF137" s="129"/>
      <c r="LDG137" s="129"/>
      <c r="LDH137" s="129"/>
      <c r="LDI137" s="129"/>
      <c r="LDJ137" s="129"/>
      <c r="LDK137" s="129"/>
      <c r="LDL137" s="129"/>
      <c r="LDM137" s="129"/>
      <c r="LDN137" s="129"/>
      <c r="LDO137" s="129"/>
      <c r="LDP137" s="129"/>
      <c r="LDQ137" s="129"/>
      <c r="LDR137" s="129"/>
      <c r="LDS137" s="129"/>
      <c r="LDT137" s="129"/>
      <c r="LDU137" s="129"/>
      <c r="LDV137" s="129"/>
      <c r="LDW137" s="129"/>
      <c r="LDX137" s="129"/>
      <c r="LDY137" s="129"/>
      <c r="LDZ137" s="129"/>
      <c r="LEA137" s="129"/>
      <c r="LEB137" s="129"/>
      <c r="LEC137" s="129"/>
      <c r="LED137" s="129"/>
      <c r="LEE137" s="129"/>
      <c r="LEF137" s="129"/>
      <c r="LEG137" s="129"/>
      <c r="LEH137" s="129"/>
      <c r="LEI137" s="129"/>
      <c r="LEJ137" s="129"/>
      <c r="LEK137" s="129"/>
      <c r="LEL137" s="129"/>
      <c r="LEM137" s="129"/>
      <c r="LEN137" s="129"/>
      <c r="LEO137" s="129"/>
      <c r="LEP137" s="129"/>
      <c r="LEQ137" s="129"/>
      <c r="LER137" s="129"/>
      <c r="LES137" s="129"/>
      <c r="LET137" s="129"/>
      <c r="LEU137" s="129"/>
      <c r="LEV137" s="129"/>
      <c r="LEW137" s="129"/>
      <c r="LEX137" s="129"/>
      <c r="LEY137" s="129"/>
      <c r="LEZ137" s="129"/>
      <c r="LFA137" s="129"/>
      <c r="LFB137" s="129"/>
      <c r="LFC137" s="129"/>
      <c r="LFD137" s="129"/>
      <c r="LFE137" s="129"/>
      <c r="LFF137" s="129"/>
      <c r="LFG137" s="129"/>
      <c r="LFH137" s="129"/>
      <c r="LFI137" s="129"/>
      <c r="LFJ137" s="129"/>
      <c r="LFK137" s="129"/>
      <c r="LFL137" s="129"/>
      <c r="LFM137" s="129"/>
      <c r="LFN137" s="129"/>
      <c r="LFO137" s="129"/>
      <c r="LFP137" s="129"/>
      <c r="LFQ137" s="129"/>
      <c r="LFR137" s="129"/>
      <c r="LFS137" s="129"/>
      <c r="LFT137" s="129"/>
      <c r="LFU137" s="129"/>
      <c r="LFV137" s="129"/>
      <c r="LFW137" s="129"/>
      <c r="LFX137" s="129"/>
      <c r="LFY137" s="129"/>
      <c r="LFZ137" s="129"/>
      <c r="LGA137" s="129"/>
      <c r="LGB137" s="129"/>
      <c r="LGC137" s="129"/>
      <c r="LGD137" s="129"/>
      <c r="LGE137" s="129"/>
      <c r="LGF137" s="129"/>
      <c r="LGG137" s="129"/>
      <c r="LGH137" s="129"/>
      <c r="LGI137" s="129"/>
      <c r="LGJ137" s="129"/>
      <c r="LGK137" s="129"/>
      <c r="LGL137" s="129"/>
      <c r="LGM137" s="129"/>
      <c r="LGN137" s="129"/>
      <c r="LGO137" s="129"/>
      <c r="LGP137" s="129"/>
      <c r="LGQ137" s="129"/>
      <c r="LGR137" s="129"/>
      <c r="LGS137" s="129"/>
      <c r="LGT137" s="129"/>
      <c r="LGU137" s="129"/>
      <c r="LGV137" s="129"/>
      <c r="LGW137" s="129"/>
      <c r="LGX137" s="129"/>
      <c r="LGY137" s="129"/>
      <c r="LGZ137" s="129"/>
      <c r="LHA137" s="129"/>
      <c r="LHB137" s="129"/>
      <c r="LHC137" s="129"/>
      <c r="LHD137" s="129"/>
      <c r="LHE137" s="129"/>
      <c r="LHF137" s="129"/>
      <c r="LHG137" s="129"/>
      <c r="LHH137" s="129"/>
      <c r="LHI137" s="129"/>
      <c r="LHJ137" s="129"/>
      <c r="LHK137" s="129"/>
      <c r="LHL137" s="129"/>
      <c r="LHM137" s="129"/>
      <c r="LHN137" s="129"/>
      <c r="LHO137" s="129"/>
      <c r="LHP137" s="129"/>
      <c r="LHQ137" s="129"/>
      <c r="LHR137" s="129"/>
      <c r="LHS137" s="129"/>
      <c r="LHT137" s="129"/>
      <c r="LHU137" s="129"/>
      <c r="LHV137" s="129"/>
      <c r="LHW137" s="129"/>
      <c r="LHX137" s="129"/>
      <c r="LHY137" s="129"/>
      <c r="LHZ137" s="129"/>
      <c r="LIA137" s="129"/>
      <c r="LIB137" s="129"/>
      <c r="LIC137" s="129"/>
      <c r="LID137" s="129"/>
      <c r="LIE137" s="129"/>
      <c r="LIF137" s="129"/>
      <c r="LIG137" s="129"/>
      <c r="LIH137" s="129"/>
      <c r="LII137" s="129"/>
      <c r="LIJ137" s="129"/>
      <c r="LIK137" s="129"/>
      <c r="LIL137" s="129"/>
      <c r="LIM137" s="129"/>
      <c r="LIN137" s="129"/>
      <c r="LIO137" s="129"/>
      <c r="LIP137" s="129"/>
      <c r="LIQ137" s="129"/>
      <c r="LIR137" s="129"/>
      <c r="LIS137" s="129"/>
      <c r="LIT137" s="129"/>
      <c r="LIU137" s="129"/>
      <c r="LIV137" s="129"/>
      <c r="LIW137" s="129"/>
      <c r="LIX137" s="129"/>
      <c r="LIY137" s="129"/>
      <c r="LIZ137" s="129"/>
      <c r="LJA137" s="129"/>
      <c r="LJB137" s="129"/>
      <c r="LJC137" s="129"/>
      <c r="LJD137" s="129"/>
      <c r="LJE137" s="129"/>
      <c r="LJF137" s="129"/>
      <c r="LJG137" s="129"/>
      <c r="LJH137" s="129"/>
      <c r="LJI137" s="129"/>
      <c r="LJJ137" s="129"/>
      <c r="LJK137" s="129"/>
      <c r="LJL137" s="129"/>
      <c r="LJM137" s="129"/>
      <c r="LJN137" s="129"/>
      <c r="LJO137" s="129"/>
      <c r="LJP137" s="129"/>
      <c r="LJQ137" s="129"/>
      <c r="LJR137" s="129"/>
      <c r="LJS137" s="129"/>
      <c r="LJT137" s="129"/>
      <c r="LJU137" s="129"/>
      <c r="LJV137" s="129"/>
      <c r="LJW137" s="129"/>
      <c r="LJX137" s="129"/>
      <c r="LJY137" s="129"/>
      <c r="LJZ137" s="129"/>
      <c r="LKA137" s="129"/>
      <c r="LKB137" s="129"/>
      <c r="LKC137" s="129"/>
      <c r="LKD137" s="129"/>
      <c r="LKE137" s="129"/>
      <c r="LKF137" s="129"/>
      <c r="LKG137" s="129"/>
      <c r="LKH137" s="129"/>
      <c r="LKI137" s="129"/>
      <c r="LKJ137" s="129"/>
      <c r="LKK137" s="129"/>
      <c r="LKL137" s="129"/>
      <c r="LKM137" s="129"/>
      <c r="LKN137" s="129"/>
      <c r="LKO137" s="129"/>
      <c r="LKP137" s="129"/>
      <c r="LKQ137" s="129"/>
      <c r="LKR137" s="129"/>
      <c r="LKS137" s="129"/>
      <c r="LKT137" s="129"/>
      <c r="LKU137" s="129"/>
      <c r="LKV137" s="129"/>
      <c r="LKW137" s="129"/>
      <c r="LKX137" s="129"/>
      <c r="LKY137" s="129"/>
      <c r="LKZ137" s="129"/>
      <c r="LLA137" s="129"/>
      <c r="LLB137" s="129"/>
      <c r="LLC137" s="129"/>
      <c r="LLD137" s="129"/>
      <c r="LLE137" s="129"/>
      <c r="LLF137" s="129"/>
      <c r="LLG137" s="129"/>
      <c r="LLH137" s="129"/>
      <c r="LLI137" s="129"/>
      <c r="LLJ137" s="129"/>
      <c r="LLK137" s="129"/>
      <c r="LLL137" s="129"/>
      <c r="LLM137" s="129"/>
      <c r="LLN137" s="129"/>
      <c r="LLO137" s="129"/>
      <c r="LLP137" s="129"/>
      <c r="LLQ137" s="129"/>
      <c r="LLR137" s="129"/>
      <c r="LLS137" s="129"/>
      <c r="LLT137" s="129"/>
      <c r="LLU137" s="129"/>
      <c r="LLV137" s="129"/>
      <c r="LLW137" s="129"/>
      <c r="LLX137" s="129"/>
      <c r="LLY137" s="129"/>
      <c r="LLZ137" s="129"/>
      <c r="LMA137" s="129"/>
      <c r="LMB137" s="129"/>
      <c r="LMC137" s="129"/>
      <c r="LMD137" s="129"/>
      <c r="LME137" s="129"/>
      <c r="LMF137" s="129"/>
      <c r="LMG137" s="129"/>
      <c r="LMH137" s="129"/>
      <c r="LMI137" s="129"/>
      <c r="LMJ137" s="129"/>
      <c r="LMK137" s="129"/>
      <c r="LML137" s="129"/>
      <c r="LMM137" s="129"/>
      <c r="LMN137" s="129"/>
      <c r="LMO137" s="129"/>
      <c r="LMP137" s="129"/>
      <c r="LMQ137" s="129"/>
      <c r="LMR137" s="129"/>
      <c r="LMS137" s="129"/>
      <c r="LMT137" s="129"/>
      <c r="LMU137" s="129"/>
      <c r="LMV137" s="129"/>
      <c r="LMW137" s="129"/>
      <c r="LMX137" s="129"/>
      <c r="LMY137" s="129"/>
      <c r="LMZ137" s="129"/>
      <c r="LNA137" s="129"/>
      <c r="LNB137" s="129"/>
      <c r="LNC137" s="129"/>
      <c r="LND137" s="129"/>
      <c r="LNE137" s="129"/>
      <c r="LNF137" s="129"/>
      <c r="LNG137" s="129"/>
      <c r="LNH137" s="129"/>
      <c r="LNI137" s="129"/>
      <c r="LNJ137" s="129"/>
      <c r="LNK137" s="129"/>
      <c r="LNL137" s="129"/>
      <c r="LNM137" s="129"/>
      <c r="LNN137" s="129"/>
      <c r="LNO137" s="129"/>
      <c r="LNP137" s="129"/>
      <c r="LNQ137" s="129"/>
      <c r="LNR137" s="129"/>
      <c r="LNS137" s="129"/>
      <c r="LNT137" s="129"/>
      <c r="LNU137" s="129"/>
      <c r="LNV137" s="129"/>
      <c r="LNW137" s="129"/>
      <c r="LNX137" s="129"/>
      <c r="LNY137" s="129"/>
      <c r="LNZ137" s="129"/>
      <c r="LOA137" s="129"/>
      <c r="LOB137" s="129"/>
      <c r="LOC137" s="129"/>
      <c r="LOD137" s="129"/>
      <c r="LOE137" s="129"/>
      <c r="LOF137" s="129"/>
      <c r="LOG137" s="129"/>
      <c r="LOH137" s="129"/>
      <c r="LOI137" s="129"/>
      <c r="LOJ137" s="129"/>
      <c r="LOK137" s="129"/>
      <c r="LOL137" s="129"/>
      <c r="LOM137" s="129"/>
      <c r="LON137" s="129"/>
      <c r="LOO137" s="129"/>
      <c r="LOP137" s="129"/>
      <c r="LOQ137" s="129"/>
      <c r="LOR137" s="129"/>
      <c r="LOS137" s="129"/>
      <c r="LOT137" s="129"/>
      <c r="LOU137" s="129"/>
      <c r="LOV137" s="129"/>
      <c r="LOW137" s="129"/>
      <c r="LOX137" s="129"/>
      <c r="LOY137" s="129"/>
      <c r="LOZ137" s="129"/>
      <c r="LPA137" s="129"/>
      <c r="LPB137" s="129"/>
      <c r="LPC137" s="129"/>
      <c r="LPD137" s="129"/>
      <c r="LPE137" s="129"/>
      <c r="LPF137" s="129"/>
      <c r="LPG137" s="129"/>
      <c r="LPH137" s="129"/>
      <c r="LPI137" s="129"/>
      <c r="LPJ137" s="129"/>
      <c r="LPK137" s="129"/>
      <c r="LPL137" s="129"/>
      <c r="LPM137" s="129"/>
      <c r="LPN137" s="129"/>
      <c r="LPO137" s="129"/>
      <c r="LPP137" s="129"/>
      <c r="LPQ137" s="129"/>
      <c r="LPR137" s="129"/>
      <c r="LPS137" s="129"/>
      <c r="LPT137" s="129"/>
      <c r="LPU137" s="129"/>
      <c r="LPV137" s="129"/>
      <c r="LPW137" s="129"/>
      <c r="LPX137" s="129"/>
      <c r="LPY137" s="129"/>
      <c r="LPZ137" s="129"/>
      <c r="LQA137" s="129"/>
      <c r="LQB137" s="129"/>
      <c r="LQC137" s="129"/>
      <c r="LQD137" s="129"/>
      <c r="LQE137" s="129"/>
      <c r="LQF137" s="129"/>
      <c r="LQG137" s="129"/>
      <c r="LQH137" s="129"/>
      <c r="LQI137" s="129"/>
      <c r="LQJ137" s="129"/>
      <c r="LQK137" s="129"/>
      <c r="LQL137" s="129"/>
      <c r="LQM137" s="129"/>
      <c r="LQN137" s="129"/>
      <c r="LQO137" s="129"/>
      <c r="LQP137" s="129"/>
      <c r="LQQ137" s="129"/>
      <c r="LQR137" s="129"/>
      <c r="LQS137" s="129"/>
      <c r="LQT137" s="129"/>
      <c r="LQU137" s="129"/>
      <c r="LQV137" s="129"/>
      <c r="LQW137" s="129"/>
      <c r="LQX137" s="129"/>
      <c r="LQY137" s="129"/>
      <c r="LQZ137" s="129"/>
      <c r="LRA137" s="129"/>
      <c r="LRB137" s="129"/>
      <c r="LRC137" s="129"/>
      <c r="LRD137" s="129"/>
      <c r="LRE137" s="129"/>
      <c r="LRF137" s="129"/>
      <c r="LRG137" s="129"/>
      <c r="LRH137" s="129"/>
      <c r="LRI137" s="129"/>
      <c r="LRJ137" s="129"/>
      <c r="LRK137" s="129"/>
      <c r="LRL137" s="129"/>
      <c r="LRM137" s="129"/>
      <c r="LRN137" s="129"/>
      <c r="LRO137" s="129"/>
      <c r="LRP137" s="129"/>
      <c r="LRQ137" s="129"/>
      <c r="LRR137" s="129"/>
      <c r="LRS137" s="129"/>
      <c r="LRT137" s="129"/>
      <c r="LRU137" s="129"/>
      <c r="LRV137" s="129"/>
      <c r="LRW137" s="129"/>
      <c r="LRX137" s="129"/>
      <c r="LRY137" s="129"/>
      <c r="LRZ137" s="129"/>
      <c r="LSA137" s="129"/>
      <c r="LSB137" s="129"/>
      <c r="LSC137" s="129"/>
      <c r="LSD137" s="129"/>
      <c r="LSE137" s="129"/>
      <c r="LSF137" s="129"/>
      <c r="LSG137" s="129"/>
      <c r="LSH137" s="129"/>
      <c r="LSI137" s="129"/>
      <c r="LSJ137" s="129"/>
      <c r="LSK137" s="129"/>
      <c r="LSL137" s="129"/>
      <c r="LSM137" s="129"/>
      <c r="LSN137" s="129"/>
      <c r="LSO137" s="129"/>
      <c r="LSP137" s="129"/>
      <c r="LSQ137" s="129"/>
      <c r="LSR137" s="129"/>
      <c r="LSS137" s="129"/>
      <c r="LST137" s="129"/>
      <c r="LSU137" s="129"/>
      <c r="LSV137" s="129"/>
      <c r="LSW137" s="129"/>
      <c r="LSX137" s="129"/>
      <c r="LSY137" s="129"/>
      <c r="LSZ137" s="129"/>
      <c r="LTA137" s="129"/>
      <c r="LTB137" s="129"/>
      <c r="LTC137" s="129"/>
      <c r="LTD137" s="129"/>
      <c r="LTE137" s="129"/>
      <c r="LTF137" s="129"/>
      <c r="LTG137" s="129"/>
      <c r="LTH137" s="129"/>
      <c r="LTI137" s="129"/>
      <c r="LTJ137" s="129"/>
      <c r="LTK137" s="129"/>
      <c r="LTL137" s="129"/>
      <c r="LTM137" s="129"/>
      <c r="LTN137" s="129"/>
      <c r="LTO137" s="129"/>
      <c r="LTP137" s="129"/>
      <c r="LTQ137" s="129"/>
      <c r="LTR137" s="129"/>
      <c r="LTS137" s="129"/>
      <c r="LTT137" s="129"/>
      <c r="LTU137" s="129"/>
      <c r="LTV137" s="129"/>
      <c r="LTW137" s="129"/>
      <c r="LTX137" s="129"/>
      <c r="LTY137" s="129"/>
      <c r="LTZ137" s="129"/>
      <c r="LUA137" s="129"/>
      <c r="LUB137" s="129"/>
      <c r="LUC137" s="129"/>
      <c r="LUD137" s="129"/>
      <c r="LUE137" s="129"/>
      <c r="LUF137" s="129"/>
      <c r="LUG137" s="129"/>
      <c r="LUH137" s="129"/>
      <c r="LUI137" s="129"/>
      <c r="LUJ137" s="129"/>
      <c r="LUK137" s="129"/>
      <c r="LUL137" s="129"/>
      <c r="LUM137" s="129"/>
      <c r="LUN137" s="129"/>
      <c r="LUO137" s="129"/>
      <c r="LUP137" s="129"/>
      <c r="LUQ137" s="129"/>
      <c r="LUR137" s="129"/>
      <c r="LUS137" s="129"/>
      <c r="LUT137" s="129"/>
      <c r="LUU137" s="129"/>
      <c r="LUV137" s="129"/>
      <c r="LUW137" s="129"/>
      <c r="LUX137" s="129"/>
      <c r="LUY137" s="129"/>
      <c r="LUZ137" s="129"/>
      <c r="LVA137" s="129"/>
      <c r="LVB137" s="129"/>
      <c r="LVC137" s="129"/>
      <c r="LVD137" s="129"/>
      <c r="LVE137" s="129"/>
      <c r="LVF137" s="129"/>
      <c r="LVG137" s="129"/>
      <c r="LVH137" s="129"/>
      <c r="LVI137" s="129"/>
      <c r="LVJ137" s="129"/>
      <c r="LVK137" s="129"/>
      <c r="LVL137" s="129"/>
      <c r="LVM137" s="129"/>
      <c r="LVN137" s="129"/>
      <c r="LVO137" s="129"/>
      <c r="LVP137" s="129"/>
      <c r="LVQ137" s="129"/>
      <c r="LVR137" s="129"/>
      <c r="LVS137" s="129"/>
      <c r="LVT137" s="129"/>
      <c r="LVU137" s="129"/>
      <c r="LVV137" s="129"/>
      <c r="LVW137" s="129"/>
      <c r="LVX137" s="129"/>
      <c r="LVY137" s="129"/>
      <c r="LVZ137" s="129"/>
      <c r="LWA137" s="129"/>
      <c r="LWB137" s="129"/>
      <c r="LWC137" s="129"/>
      <c r="LWD137" s="129"/>
      <c r="LWE137" s="129"/>
      <c r="LWF137" s="129"/>
      <c r="LWG137" s="129"/>
      <c r="LWH137" s="129"/>
      <c r="LWI137" s="129"/>
      <c r="LWJ137" s="129"/>
      <c r="LWK137" s="129"/>
      <c r="LWL137" s="129"/>
      <c r="LWM137" s="129"/>
      <c r="LWN137" s="129"/>
      <c r="LWO137" s="129"/>
      <c r="LWP137" s="129"/>
      <c r="LWQ137" s="129"/>
      <c r="LWR137" s="129"/>
      <c r="LWS137" s="129"/>
      <c r="LWT137" s="129"/>
      <c r="LWU137" s="129"/>
      <c r="LWV137" s="129"/>
      <c r="LWW137" s="129"/>
      <c r="LWX137" s="129"/>
      <c r="LWY137" s="129"/>
      <c r="LWZ137" s="129"/>
      <c r="LXA137" s="129"/>
      <c r="LXB137" s="129"/>
      <c r="LXC137" s="129"/>
      <c r="LXD137" s="129"/>
      <c r="LXE137" s="129"/>
      <c r="LXF137" s="129"/>
      <c r="LXG137" s="129"/>
      <c r="LXH137" s="129"/>
      <c r="LXI137" s="129"/>
      <c r="LXJ137" s="129"/>
      <c r="LXK137" s="129"/>
      <c r="LXL137" s="129"/>
      <c r="LXM137" s="129"/>
      <c r="LXN137" s="129"/>
      <c r="LXO137" s="129"/>
      <c r="LXP137" s="129"/>
      <c r="LXQ137" s="129"/>
      <c r="LXR137" s="129"/>
      <c r="LXS137" s="129"/>
      <c r="LXT137" s="129"/>
      <c r="LXU137" s="129"/>
      <c r="LXV137" s="129"/>
      <c r="LXW137" s="129"/>
      <c r="LXX137" s="129"/>
      <c r="LXY137" s="129"/>
      <c r="LXZ137" s="129"/>
      <c r="LYA137" s="129"/>
      <c r="LYB137" s="129"/>
      <c r="LYC137" s="129"/>
      <c r="LYD137" s="129"/>
      <c r="LYE137" s="129"/>
      <c r="LYF137" s="129"/>
      <c r="LYG137" s="129"/>
      <c r="LYH137" s="129"/>
      <c r="LYI137" s="129"/>
      <c r="LYJ137" s="129"/>
      <c r="LYK137" s="129"/>
      <c r="LYL137" s="129"/>
      <c r="LYM137" s="129"/>
      <c r="LYN137" s="129"/>
      <c r="LYO137" s="129"/>
      <c r="LYP137" s="129"/>
      <c r="LYQ137" s="129"/>
      <c r="LYR137" s="129"/>
      <c r="LYS137" s="129"/>
      <c r="LYT137" s="129"/>
      <c r="LYU137" s="129"/>
      <c r="LYV137" s="129"/>
      <c r="LYW137" s="129"/>
      <c r="LYX137" s="129"/>
      <c r="LYY137" s="129"/>
      <c r="LYZ137" s="129"/>
      <c r="LZA137" s="129"/>
      <c r="LZB137" s="129"/>
      <c r="LZC137" s="129"/>
      <c r="LZD137" s="129"/>
      <c r="LZE137" s="129"/>
      <c r="LZF137" s="129"/>
      <c r="LZG137" s="129"/>
      <c r="LZH137" s="129"/>
      <c r="LZI137" s="129"/>
      <c r="LZJ137" s="129"/>
      <c r="LZK137" s="129"/>
      <c r="LZL137" s="129"/>
      <c r="LZM137" s="129"/>
      <c r="LZN137" s="129"/>
      <c r="LZO137" s="129"/>
      <c r="LZP137" s="129"/>
      <c r="LZQ137" s="129"/>
      <c r="LZR137" s="129"/>
      <c r="LZS137" s="129"/>
      <c r="LZT137" s="129"/>
      <c r="LZU137" s="129"/>
      <c r="LZV137" s="129"/>
      <c r="LZW137" s="129"/>
      <c r="LZX137" s="129"/>
      <c r="LZY137" s="129"/>
      <c r="LZZ137" s="129"/>
      <c r="MAA137" s="129"/>
      <c r="MAB137" s="129"/>
      <c r="MAC137" s="129"/>
      <c r="MAD137" s="129"/>
      <c r="MAE137" s="129"/>
      <c r="MAF137" s="129"/>
      <c r="MAG137" s="129"/>
      <c r="MAH137" s="129"/>
      <c r="MAI137" s="129"/>
      <c r="MAJ137" s="129"/>
      <c r="MAK137" s="129"/>
      <c r="MAL137" s="129"/>
      <c r="MAM137" s="129"/>
      <c r="MAN137" s="129"/>
      <c r="MAO137" s="129"/>
      <c r="MAP137" s="129"/>
      <c r="MAQ137" s="129"/>
      <c r="MAR137" s="129"/>
      <c r="MAS137" s="129"/>
      <c r="MAT137" s="129"/>
      <c r="MAU137" s="129"/>
      <c r="MAV137" s="129"/>
      <c r="MAW137" s="129"/>
      <c r="MAX137" s="129"/>
      <c r="MAY137" s="129"/>
      <c r="MAZ137" s="129"/>
      <c r="MBA137" s="129"/>
      <c r="MBB137" s="129"/>
      <c r="MBC137" s="129"/>
      <c r="MBD137" s="129"/>
      <c r="MBE137" s="129"/>
      <c r="MBF137" s="129"/>
      <c r="MBG137" s="129"/>
      <c r="MBH137" s="129"/>
      <c r="MBI137" s="129"/>
      <c r="MBJ137" s="129"/>
      <c r="MBK137" s="129"/>
      <c r="MBL137" s="129"/>
      <c r="MBM137" s="129"/>
      <c r="MBN137" s="129"/>
      <c r="MBO137" s="129"/>
      <c r="MBP137" s="129"/>
      <c r="MBQ137" s="129"/>
      <c r="MBR137" s="129"/>
      <c r="MBS137" s="129"/>
      <c r="MBT137" s="129"/>
      <c r="MBU137" s="129"/>
      <c r="MBV137" s="129"/>
      <c r="MBW137" s="129"/>
      <c r="MBX137" s="129"/>
      <c r="MBY137" s="129"/>
      <c r="MBZ137" s="129"/>
      <c r="MCA137" s="129"/>
      <c r="MCB137" s="129"/>
      <c r="MCC137" s="129"/>
      <c r="MCD137" s="129"/>
      <c r="MCE137" s="129"/>
      <c r="MCF137" s="129"/>
      <c r="MCG137" s="129"/>
      <c r="MCH137" s="129"/>
      <c r="MCI137" s="129"/>
      <c r="MCJ137" s="129"/>
      <c r="MCK137" s="129"/>
      <c r="MCL137" s="129"/>
      <c r="MCM137" s="129"/>
      <c r="MCN137" s="129"/>
      <c r="MCO137" s="129"/>
      <c r="MCP137" s="129"/>
      <c r="MCQ137" s="129"/>
      <c r="MCR137" s="129"/>
      <c r="MCS137" s="129"/>
      <c r="MCT137" s="129"/>
      <c r="MCU137" s="129"/>
      <c r="MCV137" s="129"/>
      <c r="MCW137" s="129"/>
      <c r="MCX137" s="129"/>
      <c r="MCY137" s="129"/>
      <c r="MCZ137" s="129"/>
      <c r="MDA137" s="129"/>
      <c r="MDB137" s="129"/>
      <c r="MDC137" s="129"/>
      <c r="MDD137" s="129"/>
      <c r="MDE137" s="129"/>
      <c r="MDF137" s="129"/>
      <c r="MDG137" s="129"/>
      <c r="MDH137" s="129"/>
      <c r="MDI137" s="129"/>
      <c r="MDJ137" s="129"/>
      <c r="MDK137" s="129"/>
      <c r="MDL137" s="129"/>
      <c r="MDM137" s="129"/>
      <c r="MDN137" s="129"/>
      <c r="MDO137" s="129"/>
      <c r="MDP137" s="129"/>
      <c r="MDQ137" s="129"/>
      <c r="MDR137" s="129"/>
      <c r="MDS137" s="129"/>
      <c r="MDT137" s="129"/>
      <c r="MDU137" s="129"/>
      <c r="MDV137" s="129"/>
      <c r="MDW137" s="129"/>
      <c r="MDX137" s="129"/>
      <c r="MDY137" s="129"/>
      <c r="MDZ137" s="129"/>
      <c r="MEA137" s="129"/>
      <c r="MEB137" s="129"/>
      <c r="MEC137" s="129"/>
      <c r="MED137" s="129"/>
      <c r="MEE137" s="129"/>
      <c r="MEF137" s="129"/>
      <c r="MEG137" s="129"/>
      <c r="MEH137" s="129"/>
      <c r="MEI137" s="129"/>
      <c r="MEJ137" s="129"/>
      <c r="MEK137" s="129"/>
      <c r="MEL137" s="129"/>
      <c r="MEM137" s="129"/>
      <c r="MEN137" s="129"/>
      <c r="MEO137" s="129"/>
      <c r="MEP137" s="129"/>
      <c r="MEQ137" s="129"/>
      <c r="MER137" s="129"/>
      <c r="MES137" s="129"/>
      <c r="MET137" s="129"/>
      <c r="MEU137" s="129"/>
      <c r="MEV137" s="129"/>
      <c r="MEW137" s="129"/>
      <c r="MEX137" s="129"/>
      <c r="MEY137" s="129"/>
      <c r="MEZ137" s="129"/>
      <c r="MFA137" s="129"/>
      <c r="MFB137" s="129"/>
      <c r="MFC137" s="129"/>
      <c r="MFD137" s="129"/>
      <c r="MFE137" s="129"/>
      <c r="MFF137" s="129"/>
      <c r="MFG137" s="129"/>
      <c r="MFH137" s="129"/>
      <c r="MFI137" s="129"/>
      <c r="MFJ137" s="129"/>
      <c r="MFK137" s="129"/>
      <c r="MFL137" s="129"/>
      <c r="MFM137" s="129"/>
      <c r="MFN137" s="129"/>
      <c r="MFO137" s="129"/>
      <c r="MFP137" s="129"/>
      <c r="MFQ137" s="129"/>
      <c r="MFR137" s="129"/>
      <c r="MFS137" s="129"/>
      <c r="MFT137" s="129"/>
      <c r="MFU137" s="129"/>
      <c r="MFV137" s="129"/>
      <c r="MFW137" s="129"/>
      <c r="MFX137" s="129"/>
      <c r="MFY137" s="129"/>
      <c r="MFZ137" s="129"/>
      <c r="MGA137" s="129"/>
      <c r="MGB137" s="129"/>
      <c r="MGC137" s="129"/>
      <c r="MGD137" s="129"/>
      <c r="MGE137" s="129"/>
      <c r="MGF137" s="129"/>
      <c r="MGG137" s="129"/>
      <c r="MGH137" s="129"/>
      <c r="MGI137" s="129"/>
      <c r="MGJ137" s="129"/>
      <c r="MGK137" s="129"/>
      <c r="MGL137" s="129"/>
      <c r="MGM137" s="129"/>
      <c r="MGN137" s="129"/>
      <c r="MGO137" s="129"/>
      <c r="MGP137" s="129"/>
      <c r="MGQ137" s="129"/>
      <c r="MGR137" s="129"/>
      <c r="MGS137" s="129"/>
      <c r="MGT137" s="129"/>
      <c r="MGU137" s="129"/>
      <c r="MGV137" s="129"/>
      <c r="MGW137" s="129"/>
      <c r="MGX137" s="129"/>
      <c r="MGY137" s="129"/>
      <c r="MGZ137" s="129"/>
      <c r="MHA137" s="129"/>
      <c r="MHB137" s="129"/>
      <c r="MHC137" s="129"/>
      <c r="MHD137" s="129"/>
      <c r="MHE137" s="129"/>
      <c r="MHF137" s="129"/>
      <c r="MHG137" s="129"/>
      <c r="MHH137" s="129"/>
      <c r="MHI137" s="129"/>
      <c r="MHJ137" s="129"/>
      <c r="MHK137" s="129"/>
      <c r="MHL137" s="129"/>
      <c r="MHM137" s="129"/>
      <c r="MHN137" s="129"/>
      <c r="MHO137" s="129"/>
      <c r="MHP137" s="129"/>
      <c r="MHQ137" s="129"/>
      <c r="MHR137" s="129"/>
      <c r="MHS137" s="129"/>
      <c r="MHT137" s="129"/>
      <c r="MHU137" s="129"/>
      <c r="MHV137" s="129"/>
      <c r="MHW137" s="129"/>
      <c r="MHX137" s="129"/>
      <c r="MHY137" s="129"/>
      <c r="MHZ137" s="129"/>
      <c r="MIA137" s="129"/>
      <c r="MIB137" s="129"/>
      <c r="MIC137" s="129"/>
      <c r="MID137" s="129"/>
      <c r="MIE137" s="129"/>
      <c r="MIF137" s="129"/>
      <c r="MIG137" s="129"/>
      <c r="MIH137" s="129"/>
      <c r="MII137" s="129"/>
      <c r="MIJ137" s="129"/>
      <c r="MIK137" s="129"/>
      <c r="MIL137" s="129"/>
      <c r="MIM137" s="129"/>
      <c r="MIN137" s="129"/>
      <c r="MIO137" s="129"/>
      <c r="MIP137" s="129"/>
      <c r="MIQ137" s="129"/>
      <c r="MIR137" s="129"/>
      <c r="MIS137" s="129"/>
      <c r="MIT137" s="129"/>
      <c r="MIU137" s="129"/>
      <c r="MIV137" s="129"/>
      <c r="MIW137" s="129"/>
      <c r="MIX137" s="129"/>
      <c r="MIY137" s="129"/>
      <c r="MIZ137" s="129"/>
      <c r="MJA137" s="129"/>
      <c r="MJB137" s="129"/>
      <c r="MJC137" s="129"/>
      <c r="MJD137" s="129"/>
      <c r="MJE137" s="129"/>
      <c r="MJF137" s="129"/>
      <c r="MJG137" s="129"/>
      <c r="MJH137" s="129"/>
      <c r="MJI137" s="129"/>
      <c r="MJJ137" s="129"/>
      <c r="MJK137" s="129"/>
      <c r="MJL137" s="129"/>
      <c r="MJM137" s="129"/>
      <c r="MJN137" s="129"/>
      <c r="MJO137" s="129"/>
      <c r="MJP137" s="129"/>
      <c r="MJQ137" s="129"/>
      <c r="MJR137" s="129"/>
      <c r="MJS137" s="129"/>
      <c r="MJT137" s="129"/>
      <c r="MJU137" s="129"/>
      <c r="MJV137" s="129"/>
      <c r="MJW137" s="129"/>
      <c r="MJX137" s="129"/>
      <c r="MJY137" s="129"/>
      <c r="MJZ137" s="129"/>
      <c r="MKA137" s="129"/>
      <c r="MKB137" s="129"/>
      <c r="MKC137" s="129"/>
      <c r="MKD137" s="129"/>
      <c r="MKE137" s="129"/>
      <c r="MKF137" s="129"/>
      <c r="MKG137" s="129"/>
      <c r="MKH137" s="129"/>
      <c r="MKI137" s="129"/>
      <c r="MKJ137" s="129"/>
      <c r="MKK137" s="129"/>
      <c r="MKL137" s="129"/>
      <c r="MKM137" s="129"/>
      <c r="MKN137" s="129"/>
      <c r="MKO137" s="129"/>
      <c r="MKP137" s="129"/>
      <c r="MKQ137" s="129"/>
      <c r="MKR137" s="129"/>
      <c r="MKS137" s="129"/>
      <c r="MKT137" s="129"/>
      <c r="MKU137" s="129"/>
      <c r="MKV137" s="129"/>
      <c r="MKW137" s="129"/>
      <c r="MKX137" s="129"/>
      <c r="MKY137" s="129"/>
      <c r="MKZ137" s="129"/>
      <c r="MLA137" s="129"/>
      <c r="MLB137" s="129"/>
      <c r="MLC137" s="129"/>
      <c r="MLD137" s="129"/>
      <c r="MLE137" s="129"/>
      <c r="MLF137" s="129"/>
      <c r="MLG137" s="129"/>
      <c r="MLH137" s="129"/>
      <c r="MLI137" s="129"/>
      <c r="MLJ137" s="129"/>
      <c r="MLK137" s="129"/>
      <c r="MLL137" s="129"/>
      <c r="MLM137" s="129"/>
      <c r="MLN137" s="129"/>
      <c r="MLO137" s="129"/>
      <c r="MLP137" s="129"/>
      <c r="MLQ137" s="129"/>
      <c r="MLR137" s="129"/>
      <c r="MLS137" s="129"/>
      <c r="MLT137" s="129"/>
      <c r="MLU137" s="129"/>
      <c r="MLV137" s="129"/>
      <c r="MLW137" s="129"/>
      <c r="MLX137" s="129"/>
      <c r="MLY137" s="129"/>
      <c r="MLZ137" s="129"/>
      <c r="MMA137" s="129"/>
      <c r="MMB137" s="129"/>
      <c r="MMC137" s="129"/>
      <c r="MMD137" s="129"/>
      <c r="MME137" s="129"/>
      <c r="MMF137" s="129"/>
      <c r="MMG137" s="129"/>
      <c r="MMH137" s="129"/>
      <c r="MMI137" s="129"/>
      <c r="MMJ137" s="129"/>
      <c r="MMK137" s="129"/>
      <c r="MML137" s="129"/>
      <c r="MMM137" s="129"/>
      <c r="MMN137" s="129"/>
      <c r="MMO137" s="129"/>
      <c r="MMP137" s="129"/>
      <c r="MMQ137" s="129"/>
      <c r="MMR137" s="129"/>
      <c r="MMS137" s="129"/>
      <c r="MMT137" s="129"/>
      <c r="MMU137" s="129"/>
      <c r="MMV137" s="129"/>
      <c r="MMW137" s="129"/>
      <c r="MMX137" s="129"/>
      <c r="MMY137" s="129"/>
      <c r="MMZ137" s="129"/>
      <c r="MNA137" s="129"/>
      <c r="MNB137" s="129"/>
      <c r="MNC137" s="129"/>
      <c r="MND137" s="129"/>
      <c r="MNE137" s="129"/>
      <c r="MNF137" s="129"/>
      <c r="MNG137" s="129"/>
      <c r="MNH137" s="129"/>
      <c r="MNI137" s="129"/>
      <c r="MNJ137" s="129"/>
      <c r="MNK137" s="129"/>
      <c r="MNL137" s="129"/>
      <c r="MNM137" s="129"/>
      <c r="MNN137" s="129"/>
      <c r="MNO137" s="129"/>
      <c r="MNP137" s="129"/>
      <c r="MNQ137" s="129"/>
      <c r="MNR137" s="129"/>
      <c r="MNS137" s="129"/>
      <c r="MNT137" s="129"/>
      <c r="MNU137" s="129"/>
      <c r="MNV137" s="129"/>
      <c r="MNW137" s="129"/>
      <c r="MNX137" s="129"/>
      <c r="MNY137" s="129"/>
      <c r="MNZ137" s="129"/>
      <c r="MOA137" s="129"/>
      <c r="MOB137" s="129"/>
      <c r="MOC137" s="129"/>
      <c r="MOD137" s="129"/>
      <c r="MOE137" s="129"/>
      <c r="MOF137" s="129"/>
      <c r="MOG137" s="129"/>
      <c r="MOH137" s="129"/>
      <c r="MOI137" s="129"/>
      <c r="MOJ137" s="129"/>
      <c r="MOK137" s="129"/>
      <c r="MOL137" s="129"/>
      <c r="MOM137" s="129"/>
      <c r="MON137" s="129"/>
      <c r="MOO137" s="129"/>
      <c r="MOP137" s="129"/>
      <c r="MOQ137" s="129"/>
      <c r="MOR137" s="129"/>
      <c r="MOS137" s="129"/>
      <c r="MOT137" s="129"/>
      <c r="MOU137" s="129"/>
      <c r="MOV137" s="129"/>
      <c r="MOW137" s="129"/>
      <c r="MOX137" s="129"/>
      <c r="MOY137" s="129"/>
      <c r="MOZ137" s="129"/>
      <c r="MPA137" s="129"/>
      <c r="MPB137" s="129"/>
      <c r="MPC137" s="129"/>
      <c r="MPD137" s="129"/>
      <c r="MPE137" s="129"/>
      <c r="MPF137" s="129"/>
      <c r="MPG137" s="129"/>
      <c r="MPH137" s="129"/>
      <c r="MPI137" s="129"/>
      <c r="MPJ137" s="129"/>
      <c r="MPK137" s="129"/>
      <c r="MPL137" s="129"/>
      <c r="MPM137" s="129"/>
      <c r="MPN137" s="129"/>
      <c r="MPO137" s="129"/>
      <c r="MPP137" s="129"/>
      <c r="MPQ137" s="129"/>
      <c r="MPR137" s="129"/>
      <c r="MPS137" s="129"/>
      <c r="MPT137" s="129"/>
      <c r="MPU137" s="129"/>
      <c r="MPV137" s="129"/>
      <c r="MPW137" s="129"/>
      <c r="MPX137" s="129"/>
      <c r="MPY137" s="129"/>
      <c r="MPZ137" s="129"/>
      <c r="MQA137" s="129"/>
      <c r="MQB137" s="129"/>
      <c r="MQC137" s="129"/>
      <c r="MQD137" s="129"/>
      <c r="MQE137" s="129"/>
      <c r="MQF137" s="129"/>
      <c r="MQG137" s="129"/>
      <c r="MQH137" s="129"/>
      <c r="MQI137" s="129"/>
      <c r="MQJ137" s="129"/>
      <c r="MQK137" s="129"/>
      <c r="MQL137" s="129"/>
      <c r="MQM137" s="129"/>
      <c r="MQN137" s="129"/>
      <c r="MQO137" s="129"/>
      <c r="MQP137" s="129"/>
      <c r="MQQ137" s="129"/>
      <c r="MQR137" s="129"/>
      <c r="MQS137" s="129"/>
      <c r="MQT137" s="129"/>
      <c r="MQU137" s="129"/>
      <c r="MQV137" s="129"/>
      <c r="MQW137" s="129"/>
      <c r="MQX137" s="129"/>
      <c r="MQY137" s="129"/>
      <c r="MQZ137" s="129"/>
      <c r="MRA137" s="129"/>
      <c r="MRB137" s="129"/>
      <c r="MRC137" s="129"/>
      <c r="MRD137" s="129"/>
      <c r="MRE137" s="129"/>
      <c r="MRF137" s="129"/>
      <c r="MRG137" s="129"/>
      <c r="MRH137" s="129"/>
      <c r="MRI137" s="129"/>
      <c r="MRJ137" s="129"/>
      <c r="MRK137" s="129"/>
      <c r="MRL137" s="129"/>
      <c r="MRM137" s="129"/>
      <c r="MRN137" s="129"/>
      <c r="MRO137" s="129"/>
      <c r="MRP137" s="129"/>
      <c r="MRQ137" s="129"/>
      <c r="MRR137" s="129"/>
      <c r="MRS137" s="129"/>
      <c r="MRT137" s="129"/>
      <c r="MRU137" s="129"/>
      <c r="MRV137" s="129"/>
      <c r="MRW137" s="129"/>
      <c r="MRX137" s="129"/>
      <c r="MRY137" s="129"/>
      <c r="MRZ137" s="129"/>
      <c r="MSA137" s="129"/>
      <c r="MSB137" s="129"/>
      <c r="MSC137" s="129"/>
      <c r="MSD137" s="129"/>
      <c r="MSE137" s="129"/>
      <c r="MSF137" s="129"/>
      <c r="MSG137" s="129"/>
      <c r="MSH137" s="129"/>
      <c r="MSI137" s="129"/>
      <c r="MSJ137" s="129"/>
      <c r="MSK137" s="129"/>
      <c r="MSL137" s="129"/>
      <c r="MSM137" s="129"/>
      <c r="MSN137" s="129"/>
      <c r="MSO137" s="129"/>
      <c r="MSP137" s="129"/>
      <c r="MSQ137" s="129"/>
      <c r="MSR137" s="129"/>
      <c r="MSS137" s="129"/>
      <c r="MST137" s="129"/>
      <c r="MSU137" s="129"/>
      <c r="MSV137" s="129"/>
      <c r="MSW137" s="129"/>
      <c r="MSX137" s="129"/>
      <c r="MSY137" s="129"/>
      <c r="MSZ137" s="129"/>
      <c r="MTA137" s="129"/>
      <c r="MTB137" s="129"/>
      <c r="MTC137" s="129"/>
      <c r="MTD137" s="129"/>
      <c r="MTE137" s="129"/>
      <c r="MTF137" s="129"/>
      <c r="MTG137" s="129"/>
      <c r="MTH137" s="129"/>
      <c r="MTI137" s="129"/>
      <c r="MTJ137" s="129"/>
      <c r="MTK137" s="129"/>
      <c r="MTL137" s="129"/>
      <c r="MTM137" s="129"/>
      <c r="MTN137" s="129"/>
      <c r="MTO137" s="129"/>
      <c r="MTP137" s="129"/>
      <c r="MTQ137" s="129"/>
      <c r="MTR137" s="129"/>
      <c r="MTS137" s="129"/>
      <c r="MTT137" s="129"/>
      <c r="MTU137" s="129"/>
      <c r="MTV137" s="129"/>
      <c r="MTW137" s="129"/>
      <c r="MTX137" s="129"/>
      <c r="MTY137" s="129"/>
      <c r="MTZ137" s="129"/>
      <c r="MUA137" s="129"/>
      <c r="MUB137" s="129"/>
      <c r="MUC137" s="129"/>
      <c r="MUD137" s="129"/>
      <c r="MUE137" s="129"/>
      <c r="MUF137" s="129"/>
      <c r="MUG137" s="129"/>
      <c r="MUH137" s="129"/>
      <c r="MUI137" s="129"/>
      <c r="MUJ137" s="129"/>
      <c r="MUK137" s="129"/>
      <c r="MUL137" s="129"/>
      <c r="MUM137" s="129"/>
      <c r="MUN137" s="129"/>
      <c r="MUO137" s="129"/>
      <c r="MUP137" s="129"/>
      <c r="MUQ137" s="129"/>
      <c r="MUR137" s="129"/>
      <c r="MUS137" s="129"/>
      <c r="MUT137" s="129"/>
      <c r="MUU137" s="129"/>
      <c r="MUV137" s="129"/>
      <c r="MUW137" s="129"/>
      <c r="MUX137" s="129"/>
      <c r="MUY137" s="129"/>
      <c r="MUZ137" s="129"/>
      <c r="MVA137" s="129"/>
      <c r="MVB137" s="129"/>
      <c r="MVC137" s="129"/>
      <c r="MVD137" s="129"/>
      <c r="MVE137" s="129"/>
      <c r="MVF137" s="129"/>
      <c r="MVG137" s="129"/>
      <c r="MVH137" s="129"/>
      <c r="MVI137" s="129"/>
      <c r="MVJ137" s="129"/>
      <c r="MVK137" s="129"/>
      <c r="MVL137" s="129"/>
      <c r="MVM137" s="129"/>
      <c r="MVN137" s="129"/>
      <c r="MVO137" s="129"/>
      <c r="MVP137" s="129"/>
      <c r="MVQ137" s="129"/>
      <c r="MVR137" s="129"/>
      <c r="MVS137" s="129"/>
      <c r="MVT137" s="129"/>
      <c r="MVU137" s="129"/>
      <c r="MVV137" s="129"/>
      <c r="MVW137" s="129"/>
      <c r="MVX137" s="129"/>
      <c r="MVY137" s="129"/>
      <c r="MVZ137" s="129"/>
      <c r="MWA137" s="129"/>
      <c r="MWB137" s="129"/>
      <c r="MWC137" s="129"/>
      <c r="MWD137" s="129"/>
      <c r="MWE137" s="129"/>
      <c r="MWF137" s="129"/>
      <c r="MWG137" s="129"/>
      <c r="MWH137" s="129"/>
      <c r="MWI137" s="129"/>
      <c r="MWJ137" s="129"/>
      <c r="MWK137" s="129"/>
      <c r="MWL137" s="129"/>
      <c r="MWM137" s="129"/>
      <c r="MWN137" s="129"/>
      <c r="MWO137" s="129"/>
      <c r="MWP137" s="129"/>
      <c r="MWQ137" s="129"/>
      <c r="MWR137" s="129"/>
      <c r="MWS137" s="129"/>
      <c r="MWT137" s="129"/>
      <c r="MWU137" s="129"/>
      <c r="MWV137" s="129"/>
      <c r="MWW137" s="129"/>
      <c r="MWX137" s="129"/>
      <c r="MWY137" s="129"/>
      <c r="MWZ137" s="129"/>
      <c r="MXA137" s="129"/>
      <c r="MXB137" s="129"/>
      <c r="MXC137" s="129"/>
      <c r="MXD137" s="129"/>
      <c r="MXE137" s="129"/>
      <c r="MXF137" s="129"/>
      <c r="MXG137" s="129"/>
      <c r="MXH137" s="129"/>
      <c r="MXI137" s="129"/>
      <c r="MXJ137" s="129"/>
      <c r="MXK137" s="129"/>
      <c r="MXL137" s="129"/>
      <c r="MXM137" s="129"/>
      <c r="MXN137" s="129"/>
      <c r="MXO137" s="129"/>
      <c r="MXP137" s="129"/>
      <c r="MXQ137" s="129"/>
      <c r="MXR137" s="129"/>
      <c r="MXS137" s="129"/>
      <c r="MXT137" s="129"/>
      <c r="MXU137" s="129"/>
      <c r="MXV137" s="129"/>
      <c r="MXW137" s="129"/>
      <c r="MXX137" s="129"/>
      <c r="MXY137" s="129"/>
      <c r="MXZ137" s="129"/>
      <c r="MYA137" s="129"/>
      <c r="MYB137" s="129"/>
      <c r="MYC137" s="129"/>
      <c r="MYD137" s="129"/>
      <c r="MYE137" s="129"/>
      <c r="MYF137" s="129"/>
      <c r="MYG137" s="129"/>
      <c r="MYH137" s="129"/>
      <c r="MYI137" s="129"/>
      <c r="MYJ137" s="129"/>
      <c r="MYK137" s="129"/>
      <c r="MYL137" s="129"/>
      <c r="MYM137" s="129"/>
      <c r="MYN137" s="129"/>
      <c r="MYO137" s="129"/>
      <c r="MYP137" s="129"/>
      <c r="MYQ137" s="129"/>
      <c r="MYR137" s="129"/>
      <c r="MYS137" s="129"/>
      <c r="MYT137" s="129"/>
      <c r="MYU137" s="129"/>
      <c r="MYV137" s="129"/>
      <c r="MYW137" s="129"/>
      <c r="MYX137" s="129"/>
      <c r="MYY137" s="129"/>
      <c r="MYZ137" s="129"/>
      <c r="MZA137" s="129"/>
      <c r="MZB137" s="129"/>
      <c r="MZC137" s="129"/>
      <c r="MZD137" s="129"/>
      <c r="MZE137" s="129"/>
      <c r="MZF137" s="129"/>
      <c r="MZG137" s="129"/>
      <c r="MZH137" s="129"/>
      <c r="MZI137" s="129"/>
      <c r="MZJ137" s="129"/>
      <c r="MZK137" s="129"/>
      <c r="MZL137" s="129"/>
      <c r="MZM137" s="129"/>
      <c r="MZN137" s="129"/>
      <c r="MZO137" s="129"/>
      <c r="MZP137" s="129"/>
      <c r="MZQ137" s="129"/>
      <c r="MZR137" s="129"/>
      <c r="MZS137" s="129"/>
      <c r="MZT137" s="129"/>
      <c r="MZU137" s="129"/>
      <c r="MZV137" s="129"/>
      <c r="MZW137" s="129"/>
      <c r="MZX137" s="129"/>
      <c r="MZY137" s="129"/>
      <c r="MZZ137" s="129"/>
      <c r="NAA137" s="129"/>
      <c r="NAB137" s="129"/>
      <c r="NAC137" s="129"/>
      <c r="NAD137" s="129"/>
      <c r="NAE137" s="129"/>
      <c r="NAF137" s="129"/>
      <c r="NAG137" s="129"/>
      <c r="NAH137" s="129"/>
      <c r="NAI137" s="129"/>
      <c r="NAJ137" s="129"/>
      <c r="NAK137" s="129"/>
      <c r="NAL137" s="129"/>
      <c r="NAM137" s="129"/>
      <c r="NAN137" s="129"/>
      <c r="NAO137" s="129"/>
      <c r="NAP137" s="129"/>
      <c r="NAQ137" s="129"/>
      <c r="NAR137" s="129"/>
      <c r="NAS137" s="129"/>
      <c r="NAT137" s="129"/>
      <c r="NAU137" s="129"/>
      <c r="NAV137" s="129"/>
      <c r="NAW137" s="129"/>
      <c r="NAX137" s="129"/>
      <c r="NAY137" s="129"/>
      <c r="NAZ137" s="129"/>
      <c r="NBA137" s="129"/>
      <c r="NBB137" s="129"/>
      <c r="NBC137" s="129"/>
      <c r="NBD137" s="129"/>
      <c r="NBE137" s="129"/>
      <c r="NBF137" s="129"/>
      <c r="NBG137" s="129"/>
      <c r="NBH137" s="129"/>
      <c r="NBI137" s="129"/>
      <c r="NBJ137" s="129"/>
      <c r="NBK137" s="129"/>
      <c r="NBL137" s="129"/>
      <c r="NBM137" s="129"/>
      <c r="NBN137" s="129"/>
      <c r="NBO137" s="129"/>
      <c r="NBP137" s="129"/>
      <c r="NBQ137" s="129"/>
      <c r="NBR137" s="129"/>
      <c r="NBS137" s="129"/>
      <c r="NBT137" s="129"/>
      <c r="NBU137" s="129"/>
      <c r="NBV137" s="129"/>
      <c r="NBW137" s="129"/>
      <c r="NBX137" s="129"/>
      <c r="NBY137" s="129"/>
      <c r="NBZ137" s="129"/>
      <c r="NCA137" s="129"/>
      <c r="NCB137" s="129"/>
      <c r="NCC137" s="129"/>
      <c r="NCD137" s="129"/>
      <c r="NCE137" s="129"/>
      <c r="NCF137" s="129"/>
      <c r="NCG137" s="129"/>
      <c r="NCH137" s="129"/>
      <c r="NCI137" s="129"/>
      <c r="NCJ137" s="129"/>
      <c r="NCK137" s="129"/>
      <c r="NCL137" s="129"/>
      <c r="NCM137" s="129"/>
      <c r="NCN137" s="129"/>
      <c r="NCO137" s="129"/>
      <c r="NCP137" s="129"/>
      <c r="NCQ137" s="129"/>
      <c r="NCR137" s="129"/>
      <c r="NCS137" s="129"/>
      <c r="NCT137" s="129"/>
      <c r="NCU137" s="129"/>
      <c r="NCV137" s="129"/>
      <c r="NCW137" s="129"/>
      <c r="NCX137" s="129"/>
      <c r="NCY137" s="129"/>
      <c r="NCZ137" s="129"/>
      <c r="NDA137" s="129"/>
      <c r="NDB137" s="129"/>
      <c r="NDC137" s="129"/>
      <c r="NDD137" s="129"/>
      <c r="NDE137" s="129"/>
      <c r="NDF137" s="129"/>
      <c r="NDG137" s="129"/>
      <c r="NDH137" s="129"/>
      <c r="NDI137" s="129"/>
      <c r="NDJ137" s="129"/>
      <c r="NDK137" s="129"/>
      <c r="NDL137" s="129"/>
      <c r="NDM137" s="129"/>
      <c r="NDN137" s="129"/>
      <c r="NDO137" s="129"/>
      <c r="NDP137" s="129"/>
      <c r="NDQ137" s="129"/>
      <c r="NDR137" s="129"/>
      <c r="NDS137" s="129"/>
      <c r="NDT137" s="129"/>
      <c r="NDU137" s="129"/>
      <c r="NDV137" s="129"/>
      <c r="NDW137" s="129"/>
      <c r="NDX137" s="129"/>
      <c r="NDY137" s="129"/>
      <c r="NDZ137" s="129"/>
      <c r="NEA137" s="129"/>
      <c r="NEB137" s="129"/>
      <c r="NEC137" s="129"/>
      <c r="NED137" s="129"/>
      <c r="NEE137" s="129"/>
      <c r="NEF137" s="129"/>
      <c r="NEG137" s="129"/>
      <c r="NEH137" s="129"/>
      <c r="NEI137" s="129"/>
      <c r="NEJ137" s="129"/>
      <c r="NEK137" s="129"/>
      <c r="NEL137" s="129"/>
      <c r="NEM137" s="129"/>
      <c r="NEN137" s="129"/>
      <c r="NEO137" s="129"/>
      <c r="NEP137" s="129"/>
      <c r="NEQ137" s="129"/>
      <c r="NER137" s="129"/>
      <c r="NES137" s="129"/>
      <c r="NET137" s="129"/>
      <c r="NEU137" s="129"/>
      <c r="NEV137" s="129"/>
      <c r="NEW137" s="129"/>
      <c r="NEX137" s="129"/>
      <c r="NEY137" s="129"/>
      <c r="NEZ137" s="129"/>
      <c r="NFA137" s="129"/>
      <c r="NFB137" s="129"/>
      <c r="NFC137" s="129"/>
      <c r="NFD137" s="129"/>
      <c r="NFE137" s="129"/>
      <c r="NFF137" s="129"/>
      <c r="NFG137" s="129"/>
      <c r="NFH137" s="129"/>
      <c r="NFI137" s="129"/>
      <c r="NFJ137" s="129"/>
      <c r="NFK137" s="129"/>
      <c r="NFL137" s="129"/>
      <c r="NFM137" s="129"/>
      <c r="NFN137" s="129"/>
      <c r="NFO137" s="129"/>
      <c r="NFP137" s="129"/>
      <c r="NFQ137" s="129"/>
      <c r="NFR137" s="129"/>
      <c r="NFS137" s="129"/>
      <c r="NFT137" s="129"/>
      <c r="NFU137" s="129"/>
      <c r="NFV137" s="129"/>
      <c r="NFW137" s="129"/>
      <c r="NFX137" s="129"/>
      <c r="NFY137" s="129"/>
      <c r="NFZ137" s="129"/>
      <c r="NGA137" s="129"/>
      <c r="NGB137" s="129"/>
      <c r="NGC137" s="129"/>
      <c r="NGD137" s="129"/>
      <c r="NGE137" s="129"/>
      <c r="NGF137" s="129"/>
      <c r="NGG137" s="129"/>
      <c r="NGH137" s="129"/>
      <c r="NGI137" s="129"/>
      <c r="NGJ137" s="129"/>
      <c r="NGK137" s="129"/>
      <c r="NGL137" s="129"/>
      <c r="NGM137" s="129"/>
      <c r="NGN137" s="129"/>
      <c r="NGO137" s="129"/>
      <c r="NGP137" s="129"/>
      <c r="NGQ137" s="129"/>
      <c r="NGR137" s="129"/>
      <c r="NGS137" s="129"/>
      <c r="NGT137" s="129"/>
      <c r="NGU137" s="129"/>
      <c r="NGV137" s="129"/>
      <c r="NGW137" s="129"/>
      <c r="NGX137" s="129"/>
      <c r="NGY137" s="129"/>
      <c r="NGZ137" s="129"/>
      <c r="NHA137" s="129"/>
      <c r="NHB137" s="129"/>
      <c r="NHC137" s="129"/>
      <c r="NHD137" s="129"/>
      <c r="NHE137" s="129"/>
      <c r="NHF137" s="129"/>
      <c r="NHG137" s="129"/>
      <c r="NHH137" s="129"/>
      <c r="NHI137" s="129"/>
      <c r="NHJ137" s="129"/>
      <c r="NHK137" s="129"/>
      <c r="NHL137" s="129"/>
      <c r="NHM137" s="129"/>
      <c r="NHN137" s="129"/>
      <c r="NHO137" s="129"/>
      <c r="NHP137" s="129"/>
      <c r="NHQ137" s="129"/>
      <c r="NHR137" s="129"/>
      <c r="NHS137" s="129"/>
      <c r="NHT137" s="129"/>
      <c r="NHU137" s="129"/>
      <c r="NHV137" s="129"/>
      <c r="NHW137" s="129"/>
      <c r="NHX137" s="129"/>
      <c r="NHY137" s="129"/>
      <c r="NHZ137" s="129"/>
      <c r="NIA137" s="129"/>
      <c r="NIB137" s="129"/>
      <c r="NIC137" s="129"/>
      <c r="NID137" s="129"/>
      <c r="NIE137" s="129"/>
      <c r="NIF137" s="129"/>
      <c r="NIG137" s="129"/>
      <c r="NIH137" s="129"/>
      <c r="NII137" s="129"/>
      <c r="NIJ137" s="129"/>
      <c r="NIK137" s="129"/>
      <c r="NIL137" s="129"/>
      <c r="NIM137" s="129"/>
      <c r="NIN137" s="129"/>
      <c r="NIO137" s="129"/>
      <c r="NIP137" s="129"/>
      <c r="NIQ137" s="129"/>
      <c r="NIR137" s="129"/>
      <c r="NIS137" s="129"/>
      <c r="NIT137" s="129"/>
      <c r="NIU137" s="129"/>
      <c r="NIV137" s="129"/>
      <c r="NIW137" s="129"/>
      <c r="NIX137" s="129"/>
      <c r="NIY137" s="129"/>
      <c r="NIZ137" s="129"/>
      <c r="NJA137" s="129"/>
      <c r="NJB137" s="129"/>
      <c r="NJC137" s="129"/>
      <c r="NJD137" s="129"/>
      <c r="NJE137" s="129"/>
      <c r="NJF137" s="129"/>
      <c r="NJG137" s="129"/>
      <c r="NJH137" s="129"/>
      <c r="NJI137" s="129"/>
      <c r="NJJ137" s="129"/>
      <c r="NJK137" s="129"/>
      <c r="NJL137" s="129"/>
      <c r="NJM137" s="129"/>
      <c r="NJN137" s="129"/>
      <c r="NJO137" s="129"/>
      <c r="NJP137" s="129"/>
      <c r="NJQ137" s="129"/>
      <c r="NJR137" s="129"/>
      <c r="NJS137" s="129"/>
      <c r="NJT137" s="129"/>
      <c r="NJU137" s="129"/>
      <c r="NJV137" s="129"/>
      <c r="NJW137" s="129"/>
      <c r="NJX137" s="129"/>
      <c r="NJY137" s="129"/>
      <c r="NJZ137" s="129"/>
      <c r="NKA137" s="129"/>
      <c r="NKB137" s="129"/>
      <c r="NKC137" s="129"/>
      <c r="NKD137" s="129"/>
      <c r="NKE137" s="129"/>
      <c r="NKF137" s="129"/>
      <c r="NKG137" s="129"/>
      <c r="NKH137" s="129"/>
      <c r="NKI137" s="129"/>
      <c r="NKJ137" s="129"/>
      <c r="NKK137" s="129"/>
      <c r="NKL137" s="129"/>
      <c r="NKM137" s="129"/>
      <c r="NKN137" s="129"/>
      <c r="NKO137" s="129"/>
      <c r="NKP137" s="129"/>
      <c r="NKQ137" s="129"/>
      <c r="NKR137" s="129"/>
      <c r="NKS137" s="129"/>
      <c r="NKT137" s="129"/>
      <c r="NKU137" s="129"/>
      <c r="NKV137" s="129"/>
      <c r="NKW137" s="129"/>
      <c r="NKX137" s="129"/>
      <c r="NKY137" s="129"/>
      <c r="NKZ137" s="129"/>
      <c r="NLA137" s="129"/>
      <c r="NLB137" s="129"/>
      <c r="NLC137" s="129"/>
      <c r="NLD137" s="129"/>
      <c r="NLE137" s="129"/>
      <c r="NLF137" s="129"/>
      <c r="NLG137" s="129"/>
      <c r="NLH137" s="129"/>
      <c r="NLI137" s="129"/>
      <c r="NLJ137" s="129"/>
      <c r="NLK137" s="129"/>
      <c r="NLL137" s="129"/>
      <c r="NLM137" s="129"/>
      <c r="NLN137" s="129"/>
      <c r="NLO137" s="129"/>
      <c r="NLP137" s="129"/>
      <c r="NLQ137" s="129"/>
      <c r="NLR137" s="129"/>
      <c r="NLS137" s="129"/>
      <c r="NLT137" s="129"/>
      <c r="NLU137" s="129"/>
      <c r="NLV137" s="129"/>
      <c r="NLW137" s="129"/>
      <c r="NLX137" s="129"/>
      <c r="NLY137" s="129"/>
      <c r="NLZ137" s="129"/>
      <c r="NMA137" s="129"/>
      <c r="NMB137" s="129"/>
      <c r="NMC137" s="129"/>
      <c r="NMD137" s="129"/>
      <c r="NME137" s="129"/>
      <c r="NMF137" s="129"/>
      <c r="NMG137" s="129"/>
      <c r="NMH137" s="129"/>
      <c r="NMI137" s="129"/>
      <c r="NMJ137" s="129"/>
      <c r="NMK137" s="129"/>
      <c r="NML137" s="129"/>
      <c r="NMM137" s="129"/>
      <c r="NMN137" s="129"/>
      <c r="NMO137" s="129"/>
      <c r="NMP137" s="129"/>
      <c r="NMQ137" s="129"/>
      <c r="NMR137" s="129"/>
      <c r="NMS137" s="129"/>
      <c r="NMT137" s="129"/>
      <c r="NMU137" s="129"/>
      <c r="NMV137" s="129"/>
      <c r="NMW137" s="129"/>
      <c r="NMX137" s="129"/>
      <c r="NMY137" s="129"/>
      <c r="NMZ137" s="129"/>
      <c r="NNA137" s="129"/>
      <c r="NNB137" s="129"/>
      <c r="NNC137" s="129"/>
      <c r="NND137" s="129"/>
      <c r="NNE137" s="129"/>
      <c r="NNF137" s="129"/>
      <c r="NNG137" s="129"/>
      <c r="NNH137" s="129"/>
      <c r="NNI137" s="129"/>
      <c r="NNJ137" s="129"/>
      <c r="NNK137" s="129"/>
      <c r="NNL137" s="129"/>
      <c r="NNM137" s="129"/>
      <c r="NNN137" s="129"/>
      <c r="NNO137" s="129"/>
      <c r="NNP137" s="129"/>
      <c r="NNQ137" s="129"/>
      <c r="NNR137" s="129"/>
      <c r="NNS137" s="129"/>
      <c r="NNT137" s="129"/>
      <c r="NNU137" s="129"/>
      <c r="NNV137" s="129"/>
      <c r="NNW137" s="129"/>
      <c r="NNX137" s="129"/>
      <c r="NNY137" s="129"/>
      <c r="NNZ137" s="129"/>
      <c r="NOA137" s="129"/>
      <c r="NOB137" s="129"/>
      <c r="NOC137" s="129"/>
      <c r="NOD137" s="129"/>
      <c r="NOE137" s="129"/>
      <c r="NOF137" s="129"/>
      <c r="NOG137" s="129"/>
      <c r="NOH137" s="129"/>
      <c r="NOI137" s="129"/>
      <c r="NOJ137" s="129"/>
      <c r="NOK137" s="129"/>
      <c r="NOL137" s="129"/>
      <c r="NOM137" s="129"/>
      <c r="NON137" s="129"/>
      <c r="NOO137" s="129"/>
      <c r="NOP137" s="129"/>
      <c r="NOQ137" s="129"/>
      <c r="NOR137" s="129"/>
      <c r="NOS137" s="129"/>
      <c r="NOT137" s="129"/>
      <c r="NOU137" s="129"/>
      <c r="NOV137" s="129"/>
      <c r="NOW137" s="129"/>
      <c r="NOX137" s="129"/>
      <c r="NOY137" s="129"/>
      <c r="NOZ137" s="129"/>
      <c r="NPA137" s="129"/>
      <c r="NPB137" s="129"/>
      <c r="NPC137" s="129"/>
      <c r="NPD137" s="129"/>
      <c r="NPE137" s="129"/>
      <c r="NPF137" s="129"/>
      <c r="NPG137" s="129"/>
      <c r="NPH137" s="129"/>
      <c r="NPI137" s="129"/>
      <c r="NPJ137" s="129"/>
      <c r="NPK137" s="129"/>
      <c r="NPL137" s="129"/>
      <c r="NPM137" s="129"/>
      <c r="NPN137" s="129"/>
      <c r="NPO137" s="129"/>
      <c r="NPP137" s="129"/>
      <c r="NPQ137" s="129"/>
      <c r="NPR137" s="129"/>
      <c r="NPS137" s="129"/>
      <c r="NPT137" s="129"/>
      <c r="NPU137" s="129"/>
      <c r="NPV137" s="129"/>
      <c r="NPW137" s="129"/>
      <c r="NPX137" s="129"/>
      <c r="NPY137" s="129"/>
      <c r="NPZ137" s="129"/>
      <c r="NQA137" s="129"/>
      <c r="NQB137" s="129"/>
      <c r="NQC137" s="129"/>
      <c r="NQD137" s="129"/>
      <c r="NQE137" s="129"/>
      <c r="NQF137" s="129"/>
      <c r="NQG137" s="129"/>
      <c r="NQH137" s="129"/>
      <c r="NQI137" s="129"/>
      <c r="NQJ137" s="129"/>
      <c r="NQK137" s="129"/>
      <c r="NQL137" s="129"/>
      <c r="NQM137" s="129"/>
      <c r="NQN137" s="129"/>
      <c r="NQO137" s="129"/>
      <c r="NQP137" s="129"/>
      <c r="NQQ137" s="129"/>
      <c r="NQR137" s="129"/>
      <c r="NQS137" s="129"/>
      <c r="NQT137" s="129"/>
      <c r="NQU137" s="129"/>
      <c r="NQV137" s="129"/>
      <c r="NQW137" s="129"/>
      <c r="NQX137" s="129"/>
      <c r="NQY137" s="129"/>
      <c r="NQZ137" s="129"/>
      <c r="NRA137" s="129"/>
      <c r="NRB137" s="129"/>
      <c r="NRC137" s="129"/>
      <c r="NRD137" s="129"/>
      <c r="NRE137" s="129"/>
      <c r="NRF137" s="129"/>
      <c r="NRG137" s="129"/>
      <c r="NRH137" s="129"/>
      <c r="NRI137" s="129"/>
      <c r="NRJ137" s="129"/>
      <c r="NRK137" s="129"/>
      <c r="NRL137" s="129"/>
      <c r="NRM137" s="129"/>
      <c r="NRN137" s="129"/>
      <c r="NRO137" s="129"/>
      <c r="NRP137" s="129"/>
      <c r="NRQ137" s="129"/>
      <c r="NRR137" s="129"/>
      <c r="NRS137" s="129"/>
      <c r="NRT137" s="129"/>
      <c r="NRU137" s="129"/>
      <c r="NRV137" s="129"/>
      <c r="NRW137" s="129"/>
      <c r="NRX137" s="129"/>
      <c r="NRY137" s="129"/>
      <c r="NRZ137" s="129"/>
      <c r="NSA137" s="129"/>
      <c r="NSB137" s="129"/>
      <c r="NSC137" s="129"/>
      <c r="NSD137" s="129"/>
      <c r="NSE137" s="129"/>
      <c r="NSF137" s="129"/>
      <c r="NSG137" s="129"/>
      <c r="NSH137" s="129"/>
      <c r="NSI137" s="129"/>
      <c r="NSJ137" s="129"/>
      <c r="NSK137" s="129"/>
      <c r="NSL137" s="129"/>
      <c r="NSM137" s="129"/>
      <c r="NSN137" s="129"/>
      <c r="NSO137" s="129"/>
      <c r="NSP137" s="129"/>
      <c r="NSQ137" s="129"/>
      <c r="NSR137" s="129"/>
      <c r="NSS137" s="129"/>
      <c r="NST137" s="129"/>
      <c r="NSU137" s="129"/>
      <c r="NSV137" s="129"/>
      <c r="NSW137" s="129"/>
      <c r="NSX137" s="129"/>
      <c r="NSY137" s="129"/>
      <c r="NSZ137" s="129"/>
      <c r="NTA137" s="129"/>
      <c r="NTB137" s="129"/>
      <c r="NTC137" s="129"/>
      <c r="NTD137" s="129"/>
      <c r="NTE137" s="129"/>
      <c r="NTF137" s="129"/>
      <c r="NTG137" s="129"/>
      <c r="NTH137" s="129"/>
      <c r="NTI137" s="129"/>
      <c r="NTJ137" s="129"/>
      <c r="NTK137" s="129"/>
      <c r="NTL137" s="129"/>
      <c r="NTM137" s="129"/>
      <c r="NTN137" s="129"/>
      <c r="NTO137" s="129"/>
      <c r="NTP137" s="129"/>
      <c r="NTQ137" s="129"/>
      <c r="NTR137" s="129"/>
      <c r="NTS137" s="129"/>
      <c r="NTT137" s="129"/>
      <c r="NTU137" s="129"/>
      <c r="NTV137" s="129"/>
      <c r="NTW137" s="129"/>
      <c r="NTX137" s="129"/>
      <c r="NTY137" s="129"/>
      <c r="NTZ137" s="129"/>
      <c r="NUA137" s="129"/>
      <c r="NUB137" s="129"/>
      <c r="NUC137" s="129"/>
      <c r="NUD137" s="129"/>
      <c r="NUE137" s="129"/>
      <c r="NUF137" s="129"/>
      <c r="NUG137" s="129"/>
      <c r="NUH137" s="129"/>
      <c r="NUI137" s="129"/>
      <c r="NUJ137" s="129"/>
      <c r="NUK137" s="129"/>
      <c r="NUL137" s="129"/>
      <c r="NUM137" s="129"/>
      <c r="NUN137" s="129"/>
      <c r="NUO137" s="129"/>
      <c r="NUP137" s="129"/>
      <c r="NUQ137" s="129"/>
      <c r="NUR137" s="129"/>
      <c r="NUS137" s="129"/>
      <c r="NUT137" s="129"/>
      <c r="NUU137" s="129"/>
      <c r="NUV137" s="129"/>
      <c r="NUW137" s="129"/>
      <c r="NUX137" s="129"/>
      <c r="NUY137" s="129"/>
      <c r="NUZ137" s="129"/>
      <c r="NVA137" s="129"/>
      <c r="NVB137" s="129"/>
      <c r="NVC137" s="129"/>
      <c r="NVD137" s="129"/>
      <c r="NVE137" s="129"/>
      <c r="NVF137" s="129"/>
      <c r="NVG137" s="129"/>
      <c r="NVH137" s="129"/>
      <c r="NVI137" s="129"/>
      <c r="NVJ137" s="129"/>
      <c r="NVK137" s="129"/>
      <c r="NVL137" s="129"/>
      <c r="NVM137" s="129"/>
      <c r="NVN137" s="129"/>
      <c r="NVO137" s="129"/>
      <c r="NVP137" s="129"/>
      <c r="NVQ137" s="129"/>
      <c r="NVR137" s="129"/>
      <c r="NVS137" s="129"/>
      <c r="NVT137" s="129"/>
      <c r="NVU137" s="129"/>
      <c r="NVV137" s="129"/>
      <c r="NVW137" s="129"/>
      <c r="NVX137" s="129"/>
      <c r="NVY137" s="129"/>
      <c r="NVZ137" s="129"/>
      <c r="NWA137" s="129"/>
      <c r="NWB137" s="129"/>
      <c r="NWC137" s="129"/>
      <c r="NWD137" s="129"/>
      <c r="NWE137" s="129"/>
      <c r="NWF137" s="129"/>
      <c r="NWG137" s="129"/>
      <c r="NWH137" s="129"/>
      <c r="NWI137" s="129"/>
      <c r="NWJ137" s="129"/>
      <c r="NWK137" s="129"/>
      <c r="NWL137" s="129"/>
      <c r="NWM137" s="129"/>
      <c r="NWN137" s="129"/>
      <c r="NWO137" s="129"/>
      <c r="NWP137" s="129"/>
      <c r="NWQ137" s="129"/>
      <c r="NWR137" s="129"/>
      <c r="NWS137" s="129"/>
      <c r="NWT137" s="129"/>
      <c r="NWU137" s="129"/>
      <c r="NWV137" s="129"/>
      <c r="NWW137" s="129"/>
      <c r="NWX137" s="129"/>
      <c r="NWY137" s="129"/>
      <c r="NWZ137" s="129"/>
      <c r="NXA137" s="129"/>
      <c r="NXB137" s="129"/>
      <c r="NXC137" s="129"/>
      <c r="NXD137" s="129"/>
      <c r="NXE137" s="129"/>
      <c r="NXF137" s="129"/>
      <c r="NXG137" s="129"/>
      <c r="NXH137" s="129"/>
      <c r="NXI137" s="129"/>
      <c r="NXJ137" s="129"/>
      <c r="NXK137" s="129"/>
      <c r="NXL137" s="129"/>
      <c r="NXM137" s="129"/>
      <c r="NXN137" s="129"/>
      <c r="NXO137" s="129"/>
      <c r="NXP137" s="129"/>
      <c r="NXQ137" s="129"/>
      <c r="NXR137" s="129"/>
      <c r="NXS137" s="129"/>
      <c r="NXT137" s="129"/>
      <c r="NXU137" s="129"/>
      <c r="NXV137" s="129"/>
      <c r="NXW137" s="129"/>
      <c r="NXX137" s="129"/>
      <c r="NXY137" s="129"/>
      <c r="NXZ137" s="129"/>
      <c r="NYA137" s="129"/>
      <c r="NYB137" s="129"/>
      <c r="NYC137" s="129"/>
      <c r="NYD137" s="129"/>
      <c r="NYE137" s="129"/>
      <c r="NYF137" s="129"/>
      <c r="NYG137" s="129"/>
      <c r="NYH137" s="129"/>
      <c r="NYI137" s="129"/>
      <c r="NYJ137" s="129"/>
      <c r="NYK137" s="129"/>
      <c r="NYL137" s="129"/>
      <c r="NYM137" s="129"/>
      <c r="NYN137" s="129"/>
      <c r="NYO137" s="129"/>
      <c r="NYP137" s="129"/>
      <c r="NYQ137" s="129"/>
      <c r="NYR137" s="129"/>
      <c r="NYS137" s="129"/>
      <c r="NYT137" s="129"/>
      <c r="NYU137" s="129"/>
      <c r="NYV137" s="129"/>
      <c r="NYW137" s="129"/>
      <c r="NYX137" s="129"/>
      <c r="NYY137" s="129"/>
      <c r="NYZ137" s="129"/>
      <c r="NZA137" s="129"/>
      <c r="NZB137" s="129"/>
      <c r="NZC137" s="129"/>
      <c r="NZD137" s="129"/>
      <c r="NZE137" s="129"/>
      <c r="NZF137" s="129"/>
      <c r="NZG137" s="129"/>
      <c r="NZH137" s="129"/>
      <c r="NZI137" s="129"/>
      <c r="NZJ137" s="129"/>
      <c r="NZK137" s="129"/>
      <c r="NZL137" s="129"/>
      <c r="NZM137" s="129"/>
      <c r="NZN137" s="129"/>
      <c r="NZO137" s="129"/>
      <c r="NZP137" s="129"/>
      <c r="NZQ137" s="129"/>
      <c r="NZR137" s="129"/>
      <c r="NZS137" s="129"/>
      <c r="NZT137" s="129"/>
      <c r="NZU137" s="129"/>
      <c r="NZV137" s="129"/>
      <c r="NZW137" s="129"/>
      <c r="NZX137" s="129"/>
      <c r="NZY137" s="129"/>
      <c r="NZZ137" s="129"/>
      <c r="OAA137" s="129"/>
      <c r="OAB137" s="129"/>
      <c r="OAC137" s="129"/>
      <c r="OAD137" s="129"/>
      <c r="OAE137" s="129"/>
      <c r="OAF137" s="129"/>
      <c r="OAG137" s="129"/>
      <c r="OAH137" s="129"/>
      <c r="OAI137" s="129"/>
      <c r="OAJ137" s="129"/>
      <c r="OAK137" s="129"/>
      <c r="OAL137" s="129"/>
      <c r="OAM137" s="129"/>
      <c r="OAN137" s="129"/>
      <c r="OAO137" s="129"/>
      <c r="OAP137" s="129"/>
      <c r="OAQ137" s="129"/>
      <c r="OAR137" s="129"/>
      <c r="OAS137" s="129"/>
      <c r="OAT137" s="129"/>
      <c r="OAU137" s="129"/>
      <c r="OAV137" s="129"/>
      <c r="OAW137" s="129"/>
      <c r="OAX137" s="129"/>
      <c r="OAY137" s="129"/>
      <c r="OAZ137" s="129"/>
      <c r="OBA137" s="129"/>
      <c r="OBB137" s="129"/>
      <c r="OBC137" s="129"/>
      <c r="OBD137" s="129"/>
      <c r="OBE137" s="129"/>
      <c r="OBF137" s="129"/>
      <c r="OBG137" s="129"/>
      <c r="OBH137" s="129"/>
      <c r="OBI137" s="129"/>
      <c r="OBJ137" s="129"/>
      <c r="OBK137" s="129"/>
      <c r="OBL137" s="129"/>
      <c r="OBM137" s="129"/>
      <c r="OBN137" s="129"/>
      <c r="OBO137" s="129"/>
      <c r="OBP137" s="129"/>
      <c r="OBQ137" s="129"/>
      <c r="OBR137" s="129"/>
      <c r="OBS137" s="129"/>
      <c r="OBT137" s="129"/>
      <c r="OBU137" s="129"/>
      <c r="OBV137" s="129"/>
      <c r="OBW137" s="129"/>
      <c r="OBX137" s="129"/>
      <c r="OBY137" s="129"/>
      <c r="OBZ137" s="129"/>
      <c r="OCA137" s="129"/>
      <c r="OCB137" s="129"/>
      <c r="OCC137" s="129"/>
      <c r="OCD137" s="129"/>
      <c r="OCE137" s="129"/>
      <c r="OCF137" s="129"/>
      <c r="OCG137" s="129"/>
      <c r="OCH137" s="129"/>
      <c r="OCI137" s="129"/>
      <c r="OCJ137" s="129"/>
      <c r="OCK137" s="129"/>
      <c r="OCL137" s="129"/>
      <c r="OCM137" s="129"/>
      <c r="OCN137" s="129"/>
      <c r="OCO137" s="129"/>
      <c r="OCP137" s="129"/>
      <c r="OCQ137" s="129"/>
      <c r="OCR137" s="129"/>
      <c r="OCS137" s="129"/>
      <c r="OCT137" s="129"/>
      <c r="OCU137" s="129"/>
      <c r="OCV137" s="129"/>
      <c r="OCW137" s="129"/>
      <c r="OCX137" s="129"/>
      <c r="OCY137" s="129"/>
      <c r="OCZ137" s="129"/>
      <c r="ODA137" s="129"/>
      <c r="ODB137" s="129"/>
      <c r="ODC137" s="129"/>
      <c r="ODD137" s="129"/>
      <c r="ODE137" s="129"/>
      <c r="ODF137" s="129"/>
      <c r="ODG137" s="129"/>
      <c r="ODH137" s="129"/>
      <c r="ODI137" s="129"/>
      <c r="ODJ137" s="129"/>
      <c r="ODK137" s="129"/>
      <c r="ODL137" s="129"/>
      <c r="ODM137" s="129"/>
      <c r="ODN137" s="129"/>
      <c r="ODO137" s="129"/>
      <c r="ODP137" s="129"/>
      <c r="ODQ137" s="129"/>
      <c r="ODR137" s="129"/>
      <c r="ODS137" s="129"/>
      <c r="ODT137" s="129"/>
      <c r="ODU137" s="129"/>
      <c r="ODV137" s="129"/>
      <c r="ODW137" s="129"/>
      <c r="ODX137" s="129"/>
      <c r="ODY137" s="129"/>
      <c r="ODZ137" s="129"/>
      <c r="OEA137" s="129"/>
      <c r="OEB137" s="129"/>
      <c r="OEC137" s="129"/>
      <c r="OED137" s="129"/>
      <c r="OEE137" s="129"/>
      <c r="OEF137" s="129"/>
      <c r="OEG137" s="129"/>
      <c r="OEH137" s="129"/>
      <c r="OEI137" s="129"/>
      <c r="OEJ137" s="129"/>
      <c r="OEK137" s="129"/>
      <c r="OEL137" s="129"/>
      <c r="OEM137" s="129"/>
      <c r="OEN137" s="129"/>
      <c r="OEO137" s="129"/>
      <c r="OEP137" s="129"/>
      <c r="OEQ137" s="129"/>
      <c r="OER137" s="129"/>
      <c r="OES137" s="129"/>
      <c r="OET137" s="129"/>
      <c r="OEU137" s="129"/>
      <c r="OEV137" s="129"/>
      <c r="OEW137" s="129"/>
      <c r="OEX137" s="129"/>
      <c r="OEY137" s="129"/>
      <c r="OEZ137" s="129"/>
      <c r="OFA137" s="129"/>
      <c r="OFB137" s="129"/>
      <c r="OFC137" s="129"/>
      <c r="OFD137" s="129"/>
      <c r="OFE137" s="129"/>
      <c r="OFF137" s="129"/>
      <c r="OFG137" s="129"/>
      <c r="OFH137" s="129"/>
      <c r="OFI137" s="129"/>
      <c r="OFJ137" s="129"/>
      <c r="OFK137" s="129"/>
      <c r="OFL137" s="129"/>
      <c r="OFM137" s="129"/>
      <c r="OFN137" s="129"/>
      <c r="OFO137" s="129"/>
      <c r="OFP137" s="129"/>
      <c r="OFQ137" s="129"/>
      <c r="OFR137" s="129"/>
      <c r="OFS137" s="129"/>
      <c r="OFT137" s="129"/>
      <c r="OFU137" s="129"/>
      <c r="OFV137" s="129"/>
      <c r="OFW137" s="129"/>
      <c r="OFX137" s="129"/>
      <c r="OFY137" s="129"/>
      <c r="OFZ137" s="129"/>
      <c r="OGA137" s="129"/>
      <c r="OGB137" s="129"/>
      <c r="OGC137" s="129"/>
      <c r="OGD137" s="129"/>
      <c r="OGE137" s="129"/>
      <c r="OGF137" s="129"/>
      <c r="OGG137" s="129"/>
      <c r="OGH137" s="129"/>
      <c r="OGI137" s="129"/>
      <c r="OGJ137" s="129"/>
      <c r="OGK137" s="129"/>
      <c r="OGL137" s="129"/>
      <c r="OGM137" s="129"/>
      <c r="OGN137" s="129"/>
      <c r="OGO137" s="129"/>
      <c r="OGP137" s="129"/>
      <c r="OGQ137" s="129"/>
      <c r="OGR137" s="129"/>
      <c r="OGS137" s="129"/>
      <c r="OGT137" s="129"/>
      <c r="OGU137" s="129"/>
      <c r="OGV137" s="129"/>
      <c r="OGW137" s="129"/>
      <c r="OGX137" s="129"/>
      <c r="OGY137" s="129"/>
      <c r="OGZ137" s="129"/>
      <c r="OHA137" s="129"/>
      <c r="OHB137" s="129"/>
      <c r="OHC137" s="129"/>
      <c r="OHD137" s="129"/>
      <c r="OHE137" s="129"/>
      <c r="OHF137" s="129"/>
      <c r="OHG137" s="129"/>
      <c r="OHH137" s="129"/>
      <c r="OHI137" s="129"/>
      <c r="OHJ137" s="129"/>
      <c r="OHK137" s="129"/>
      <c r="OHL137" s="129"/>
      <c r="OHM137" s="129"/>
      <c r="OHN137" s="129"/>
      <c r="OHO137" s="129"/>
      <c r="OHP137" s="129"/>
      <c r="OHQ137" s="129"/>
      <c r="OHR137" s="129"/>
      <c r="OHS137" s="129"/>
      <c r="OHT137" s="129"/>
      <c r="OHU137" s="129"/>
      <c r="OHV137" s="129"/>
      <c r="OHW137" s="129"/>
      <c r="OHX137" s="129"/>
      <c r="OHY137" s="129"/>
      <c r="OHZ137" s="129"/>
      <c r="OIA137" s="129"/>
      <c r="OIB137" s="129"/>
      <c r="OIC137" s="129"/>
      <c r="OID137" s="129"/>
      <c r="OIE137" s="129"/>
      <c r="OIF137" s="129"/>
      <c r="OIG137" s="129"/>
      <c r="OIH137" s="129"/>
      <c r="OII137" s="129"/>
      <c r="OIJ137" s="129"/>
      <c r="OIK137" s="129"/>
      <c r="OIL137" s="129"/>
      <c r="OIM137" s="129"/>
      <c r="OIN137" s="129"/>
      <c r="OIO137" s="129"/>
      <c r="OIP137" s="129"/>
      <c r="OIQ137" s="129"/>
      <c r="OIR137" s="129"/>
      <c r="OIS137" s="129"/>
      <c r="OIT137" s="129"/>
      <c r="OIU137" s="129"/>
      <c r="OIV137" s="129"/>
      <c r="OIW137" s="129"/>
      <c r="OIX137" s="129"/>
      <c r="OIY137" s="129"/>
      <c r="OIZ137" s="129"/>
      <c r="OJA137" s="129"/>
      <c r="OJB137" s="129"/>
      <c r="OJC137" s="129"/>
      <c r="OJD137" s="129"/>
      <c r="OJE137" s="129"/>
      <c r="OJF137" s="129"/>
      <c r="OJG137" s="129"/>
      <c r="OJH137" s="129"/>
      <c r="OJI137" s="129"/>
      <c r="OJJ137" s="129"/>
      <c r="OJK137" s="129"/>
      <c r="OJL137" s="129"/>
      <c r="OJM137" s="129"/>
      <c r="OJN137" s="129"/>
      <c r="OJO137" s="129"/>
      <c r="OJP137" s="129"/>
      <c r="OJQ137" s="129"/>
      <c r="OJR137" s="129"/>
      <c r="OJS137" s="129"/>
      <c r="OJT137" s="129"/>
      <c r="OJU137" s="129"/>
      <c r="OJV137" s="129"/>
      <c r="OJW137" s="129"/>
      <c r="OJX137" s="129"/>
      <c r="OJY137" s="129"/>
      <c r="OJZ137" s="129"/>
      <c r="OKA137" s="129"/>
      <c r="OKB137" s="129"/>
      <c r="OKC137" s="129"/>
      <c r="OKD137" s="129"/>
      <c r="OKE137" s="129"/>
      <c r="OKF137" s="129"/>
      <c r="OKG137" s="129"/>
      <c r="OKH137" s="129"/>
      <c r="OKI137" s="129"/>
      <c r="OKJ137" s="129"/>
      <c r="OKK137" s="129"/>
      <c r="OKL137" s="129"/>
      <c r="OKM137" s="129"/>
      <c r="OKN137" s="129"/>
      <c r="OKO137" s="129"/>
      <c r="OKP137" s="129"/>
      <c r="OKQ137" s="129"/>
      <c r="OKR137" s="129"/>
      <c r="OKS137" s="129"/>
      <c r="OKT137" s="129"/>
      <c r="OKU137" s="129"/>
      <c r="OKV137" s="129"/>
      <c r="OKW137" s="129"/>
      <c r="OKX137" s="129"/>
      <c r="OKY137" s="129"/>
      <c r="OKZ137" s="129"/>
      <c r="OLA137" s="129"/>
      <c r="OLB137" s="129"/>
      <c r="OLC137" s="129"/>
      <c r="OLD137" s="129"/>
      <c r="OLE137" s="129"/>
      <c r="OLF137" s="129"/>
      <c r="OLG137" s="129"/>
      <c r="OLH137" s="129"/>
      <c r="OLI137" s="129"/>
      <c r="OLJ137" s="129"/>
      <c r="OLK137" s="129"/>
      <c r="OLL137" s="129"/>
      <c r="OLM137" s="129"/>
      <c r="OLN137" s="129"/>
      <c r="OLO137" s="129"/>
      <c r="OLP137" s="129"/>
      <c r="OLQ137" s="129"/>
      <c r="OLR137" s="129"/>
      <c r="OLS137" s="129"/>
      <c r="OLT137" s="129"/>
      <c r="OLU137" s="129"/>
      <c r="OLV137" s="129"/>
      <c r="OLW137" s="129"/>
      <c r="OLX137" s="129"/>
      <c r="OLY137" s="129"/>
      <c r="OLZ137" s="129"/>
      <c r="OMA137" s="129"/>
      <c r="OMB137" s="129"/>
      <c r="OMC137" s="129"/>
      <c r="OMD137" s="129"/>
      <c r="OME137" s="129"/>
      <c r="OMF137" s="129"/>
      <c r="OMG137" s="129"/>
      <c r="OMH137" s="129"/>
      <c r="OMI137" s="129"/>
      <c r="OMJ137" s="129"/>
      <c r="OMK137" s="129"/>
      <c r="OML137" s="129"/>
      <c r="OMM137" s="129"/>
      <c r="OMN137" s="129"/>
      <c r="OMO137" s="129"/>
      <c r="OMP137" s="129"/>
      <c r="OMQ137" s="129"/>
      <c r="OMR137" s="129"/>
      <c r="OMS137" s="129"/>
      <c r="OMT137" s="129"/>
      <c r="OMU137" s="129"/>
      <c r="OMV137" s="129"/>
      <c r="OMW137" s="129"/>
      <c r="OMX137" s="129"/>
      <c r="OMY137" s="129"/>
      <c r="OMZ137" s="129"/>
      <c r="ONA137" s="129"/>
      <c r="ONB137" s="129"/>
      <c r="ONC137" s="129"/>
      <c r="OND137" s="129"/>
      <c r="ONE137" s="129"/>
      <c r="ONF137" s="129"/>
      <c r="ONG137" s="129"/>
      <c r="ONH137" s="129"/>
      <c r="ONI137" s="129"/>
      <c r="ONJ137" s="129"/>
      <c r="ONK137" s="129"/>
      <c r="ONL137" s="129"/>
      <c r="ONM137" s="129"/>
      <c r="ONN137" s="129"/>
      <c r="ONO137" s="129"/>
      <c r="ONP137" s="129"/>
      <c r="ONQ137" s="129"/>
      <c r="ONR137" s="129"/>
      <c r="ONS137" s="129"/>
      <c r="ONT137" s="129"/>
      <c r="ONU137" s="129"/>
      <c r="ONV137" s="129"/>
      <c r="ONW137" s="129"/>
      <c r="ONX137" s="129"/>
      <c r="ONY137" s="129"/>
      <c r="ONZ137" s="129"/>
      <c r="OOA137" s="129"/>
      <c r="OOB137" s="129"/>
      <c r="OOC137" s="129"/>
      <c r="OOD137" s="129"/>
      <c r="OOE137" s="129"/>
      <c r="OOF137" s="129"/>
      <c r="OOG137" s="129"/>
      <c r="OOH137" s="129"/>
      <c r="OOI137" s="129"/>
      <c r="OOJ137" s="129"/>
      <c r="OOK137" s="129"/>
      <c r="OOL137" s="129"/>
      <c r="OOM137" s="129"/>
      <c r="OON137" s="129"/>
      <c r="OOO137" s="129"/>
      <c r="OOP137" s="129"/>
      <c r="OOQ137" s="129"/>
      <c r="OOR137" s="129"/>
      <c r="OOS137" s="129"/>
      <c r="OOT137" s="129"/>
      <c r="OOU137" s="129"/>
      <c r="OOV137" s="129"/>
      <c r="OOW137" s="129"/>
      <c r="OOX137" s="129"/>
      <c r="OOY137" s="129"/>
      <c r="OOZ137" s="129"/>
      <c r="OPA137" s="129"/>
      <c r="OPB137" s="129"/>
      <c r="OPC137" s="129"/>
      <c r="OPD137" s="129"/>
      <c r="OPE137" s="129"/>
      <c r="OPF137" s="129"/>
      <c r="OPG137" s="129"/>
      <c r="OPH137" s="129"/>
      <c r="OPI137" s="129"/>
      <c r="OPJ137" s="129"/>
      <c r="OPK137" s="129"/>
      <c r="OPL137" s="129"/>
      <c r="OPM137" s="129"/>
      <c r="OPN137" s="129"/>
      <c r="OPO137" s="129"/>
      <c r="OPP137" s="129"/>
      <c r="OPQ137" s="129"/>
      <c r="OPR137" s="129"/>
      <c r="OPS137" s="129"/>
      <c r="OPT137" s="129"/>
      <c r="OPU137" s="129"/>
      <c r="OPV137" s="129"/>
      <c r="OPW137" s="129"/>
      <c r="OPX137" s="129"/>
      <c r="OPY137" s="129"/>
      <c r="OPZ137" s="129"/>
      <c r="OQA137" s="129"/>
      <c r="OQB137" s="129"/>
      <c r="OQC137" s="129"/>
      <c r="OQD137" s="129"/>
      <c r="OQE137" s="129"/>
      <c r="OQF137" s="129"/>
      <c r="OQG137" s="129"/>
      <c r="OQH137" s="129"/>
      <c r="OQI137" s="129"/>
      <c r="OQJ137" s="129"/>
      <c r="OQK137" s="129"/>
      <c r="OQL137" s="129"/>
      <c r="OQM137" s="129"/>
      <c r="OQN137" s="129"/>
      <c r="OQO137" s="129"/>
      <c r="OQP137" s="129"/>
      <c r="OQQ137" s="129"/>
      <c r="OQR137" s="129"/>
      <c r="OQS137" s="129"/>
      <c r="OQT137" s="129"/>
      <c r="OQU137" s="129"/>
      <c r="OQV137" s="129"/>
      <c r="OQW137" s="129"/>
      <c r="OQX137" s="129"/>
      <c r="OQY137" s="129"/>
      <c r="OQZ137" s="129"/>
      <c r="ORA137" s="129"/>
      <c r="ORB137" s="129"/>
      <c r="ORC137" s="129"/>
      <c r="ORD137" s="129"/>
      <c r="ORE137" s="129"/>
      <c r="ORF137" s="129"/>
      <c r="ORG137" s="129"/>
      <c r="ORH137" s="129"/>
      <c r="ORI137" s="129"/>
      <c r="ORJ137" s="129"/>
      <c r="ORK137" s="129"/>
      <c r="ORL137" s="129"/>
      <c r="ORM137" s="129"/>
      <c r="ORN137" s="129"/>
      <c r="ORO137" s="129"/>
      <c r="ORP137" s="129"/>
      <c r="ORQ137" s="129"/>
      <c r="ORR137" s="129"/>
      <c r="ORS137" s="129"/>
      <c r="ORT137" s="129"/>
      <c r="ORU137" s="129"/>
      <c r="ORV137" s="129"/>
      <c r="ORW137" s="129"/>
      <c r="ORX137" s="129"/>
      <c r="ORY137" s="129"/>
      <c r="ORZ137" s="129"/>
      <c r="OSA137" s="129"/>
      <c r="OSB137" s="129"/>
      <c r="OSC137" s="129"/>
      <c r="OSD137" s="129"/>
      <c r="OSE137" s="129"/>
      <c r="OSF137" s="129"/>
      <c r="OSG137" s="129"/>
      <c r="OSH137" s="129"/>
      <c r="OSI137" s="129"/>
      <c r="OSJ137" s="129"/>
      <c r="OSK137" s="129"/>
      <c r="OSL137" s="129"/>
      <c r="OSM137" s="129"/>
      <c r="OSN137" s="129"/>
      <c r="OSO137" s="129"/>
      <c r="OSP137" s="129"/>
      <c r="OSQ137" s="129"/>
      <c r="OSR137" s="129"/>
      <c r="OSS137" s="129"/>
      <c r="OST137" s="129"/>
      <c r="OSU137" s="129"/>
      <c r="OSV137" s="129"/>
      <c r="OSW137" s="129"/>
      <c r="OSX137" s="129"/>
      <c r="OSY137" s="129"/>
      <c r="OSZ137" s="129"/>
      <c r="OTA137" s="129"/>
      <c r="OTB137" s="129"/>
      <c r="OTC137" s="129"/>
      <c r="OTD137" s="129"/>
      <c r="OTE137" s="129"/>
      <c r="OTF137" s="129"/>
      <c r="OTG137" s="129"/>
      <c r="OTH137" s="129"/>
      <c r="OTI137" s="129"/>
      <c r="OTJ137" s="129"/>
      <c r="OTK137" s="129"/>
      <c r="OTL137" s="129"/>
      <c r="OTM137" s="129"/>
      <c r="OTN137" s="129"/>
      <c r="OTO137" s="129"/>
      <c r="OTP137" s="129"/>
      <c r="OTQ137" s="129"/>
      <c r="OTR137" s="129"/>
      <c r="OTS137" s="129"/>
      <c r="OTT137" s="129"/>
      <c r="OTU137" s="129"/>
      <c r="OTV137" s="129"/>
      <c r="OTW137" s="129"/>
      <c r="OTX137" s="129"/>
      <c r="OTY137" s="129"/>
      <c r="OTZ137" s="129"/>
      <c r="OUA137" s="129"/>
      <c r="OUB137" s="129"/>
      <c r="OUC137" s="129"/>
      <c r="OUD137" s="129"/>
      <c r="OUE137" s="129"/>
      <c r="OUF137" s="129"/>
      <c r="OUG137" s="129"/>
      <c r="OUH137" s="129"/>
      <c r="OUI137" s="129"/>
      <c r="OUJ137" s="129"/>
      <c r="OUK137" s="129"/>
      <c r="OUL137" s="129"/>
      <c r="OUM137" s="129"/>
      <c r="OUN137" s="129"/>
      <c r="OUO137" s="129"/>
      <c r="OUP137" s="129"/>
      <c r="OUQ137" s="129"/>
      <c r="OUR137" s="129"/>
      <c r="OUS137" s="129"/>
      <c r="OUT137" s="129"/>
      <c r="OUU137" s="129"/>
      <c r="OUV137" s="129"/>
      <c r="OUW137" s="129"/>
      <c r="OUX137" s="129"/>
      <c r="OUY137" s="129"/>
      <c r="OUZ137" s="129"/>
      <c r="OVA137" s="129"/>
      <c r="OVB137" s="129"/>
      <c r="OVC137" s="129"/>
      <c r="OVD137" s="129"/>
      <c r="OVE137" s="129"/>
      <c r="OVF137" s="129"/>
      <c r="OVG137" s="129"/>
      <c r="OVH137" s="129"/>
      <c r="OVI137" s="129"/>
      <c r="OVJ137" s="129"/>
      <c r="OVK137" s="129"/>
      <c r="OVL137" s="129"/>
      <c r="OVM137" s="129"/>
      <c r="OVN137" s="129"/>
      <c r="OVO137" s="129"/>
      <c r="OVP137" s="129"/>
      <c r="OVQ137" s="129"/>
      <c r="OVR137" s="129"/>
      <c r="OVS137" s="129"/>
      <c r="OVT137" s="129"/>
      <c r="OVU137" s="129"/>
      <c r="OVV137" s="129"/>
      <c r="OVW137" s="129"/>
      <c r="OVX137" s="129"/>
      <c r="OVY137" s="129"/>
      <c r="OVZ137" s="129"/>
      <c r="OWA137" s="129"/>
      <c r="OWB137" s="129"/>
      <c r="OWC137" s="129"/>
      <c r="OWD137" s="129"/>
      <c r="OWE137" s="129"/>
      <c r="OWF137" s="129"/>
      <c r="OWG137" s="129"/>
      <c r="OWH137" s="129"/>
      <c r="OWI137" s="129"/>
      <c r="OWJ137" s="129"/>
      <c r="OWK137" s="129"/>
      <c r="OWL137" s="129"/>
      <c r="OWM137" s="129"/>
      <c r="OWN137" s="129"/>
      <c r="OWO137" s="129"/>
      <c r="OWP137" s="129"/>
      <c r="OWQ137" s="129"/>
      <c r="OWR137" s="129"/>
      <c r="OWS137" s="129"/>
      <c r="OWT137" s="129"/>
      <c r="OWU137" s="129"/>
      <c r="OWV137" s="129"/>
      <c r="OWW137" s="129"/>
      <c r="OWX137" s="129"/>
      <c r="OWY137" s="129"/>
      <c r="OWZ137" s="129"/>
      <c r="OXA137" s="129"/>
      <c r="OXB137" s="129"/>
      <c r="OXC137" s="129"/>
      <c r="OXD137" s="129"/>
      <c r="OXE137" s="129"/>
      <c r="OXF137" s="129"/>
      <c r="OXG137" s="129"/>
      <c r="OXH137" s="129"/>
      <c r="OXI137" s="129"/>
      <c r="OXJ137" s="129"/>
      <c r="OXK137" s="129"/>
      <c r="OXL137" s="129"/>
      <c r="OXM137" s="129"/>
      <c r="OXN137" s="129"/>
      <c r="OXO137" s="129"/>
      <c r="OXP137" s="129"/>
      <c r="OXQ137" s="129"/>
      <c r="OXR137" s="129"/>
      <c r="OXS137" s="129"/>
      <c r="OXT137" s="129"/>
      <c r="OXU137" s="129"/>
      <c r="OXV137" s="129"/>
      <c r="OXW137" s="129"/>
      <c r="OXX137" s="129"/>
      <c r="OXY137" s="129"/>
      <c r="OXZ137" s="129"/>
      <c r="OYA137" s="129"/>
      <c r="OYB137" s="129"/>
      <c r="OYC137" s="129"/>
      <c r="OYD137" s="129"/>
      <c r="OYE137" s="129"/>
      <c r="OYF137" s="129"/>
      <c r="OYG137" s="129"/>
      <c r="OYH137" s="129"/>
      <c r="OYI137" s="129"/>
      <c r="OYJ137" s="129"/>
      <c r="OYK137" s="129"/>
      <c r="OYL137" s="129"/>
      <c r="OYM137" s="129"/>
      <c r="OYN137" s="129"/>
      <c r="OYO137" s="129"/>
      <c r="OYP137" s="129"/>
      <c r="OYQ137" s="129"/>
      <c r="OYR137" s="129"/>
      <c r="OYS137" s="129"/>
      <c r="OYT137" s="129"/>
      <c r="OYU137" s="129"/>
      <c r="OYV137" s="129"/>
      <c r="OYW137" s="129"/>
      <c r="OYX137" s="129"/>
      <c r="OYY137" s="129"/>
      <c r="OYZ137" s="129"/>
      <c r="OZA137" s="129"/>
      <c r="OZB137" s="129"/>
      <c r="OZC137" s="129"/>
      <c r="OZD137" s="129"/>
      <c r="OZE137" s="129"/>
      <c r="OZF137" s="129"/>
      <c r="OZG137" s="129"/>
      <c r="OZH137" s="129"/>
      <c r="OZI137" s="129"/>
      <c r="OZJ137" s="129"/>
      <c r="OZK137" s="129"/>
      <c r="OZL137" s="129"/>
      <c r="OZM137" s="129"/>
      <c r="OZN137" s="129"/>
      <c r="OZO137" s="129"/>
      <c r="OZP137" s="129"/>
      <c r="OZQ137" s="129"/>
      <c r="OZR137" s="129"/>
      <c r="OZS137" s="129"/>
      <c r="OZT137" s="129"/>
      <c r="OZU137" s="129"/>
      <c r="OZV137" s="129"/>
      <c r="OZW137" s="129"/>
      <c r="OZX137" s="129"/>
      <c r="OZY137" s="129"/>
      <c r="OZZ137" s="129"/>
      <c r="PAA137" s="129"/>
      <c r="PAB137" s="129"/>
      <c r="PAC137" s="129"/>
      <c r="PAD137" s="129"/>
      <c r="PAE137" s="129"/>
      <c r="PAF137" s="129"/>
      <c r="PAG137" s="129"/>
      <c r="PAH137" s="129"/>
      <c r="PAI137" s="129"/>
      <c r="PAJ137" s="129"/>
      <c r="PAK137" s="129"/>
      <c r="PAL137" s="129"/>
      <c r="PAM137" s="129"/>
      <c r="PAN137" s="129"/>
      <c r="PAO137" s="129"/>
      <c r="PAP137" s="129"/>
      <c r="PAQ137" s="129"/>
      <c r="PAR137" s="129"/>
      <c r="PAS137" s="129"/>
      <c r="PAT137" s="129"/>
      <c r="PAU137" s="129"/>
      <c r="PAV137" s="129"/>
      <c r="PAW137" s="129"/>
      <c r="PAX137" s="129"/>
      <c r="PAY137" s="129"/>
      <c r="PAZ137" s="129"/>
      <c r="PBA137" s="129"/>
      <c r="PBB137" s="129"/>
      <c r="PBC137" s="129"/>
      <c r="PBD137" s="129"/>
      <c r="PBE137" s="129"/>
      <c r="PBF137" s="129"/>
      <c r="PBG137" s="129"/>
      <c r="PBH137" s="129"/>
      <c r="PBI137" s="129"/>
      <c r="PBJ137" s="129"/>
      <c r="PBK137" s="129"/>
      <c r="PBL137" s="129"/>
      <c r="PBM137" s="129"/>
      <c r="PBN137" s="129"/>
      <c r="PBO137" s="129"/>
      <c r="PBP137" s="129"/>
      <c r="PBQ137" s="129"/>
      <c r="PBR137" s="129"/>
      <c r="PBS137" s="129"/>
      <c r="PBT137" s="129"/>
      <c r="PBU137" s="129"/>
      <c r="PBV137" s="129"/>
      <c r="PBW137" s="129"/>
      <c r="PBX137" s="129"/>
      <c r="PBY137" s="129"/>
      <c r="PBZ137" s="129"/>
      <c r="PCA137" s="129"/>
      <c r="PCB137" s="129"/>
      <c r="PCC137" s="129"/>
      <c r="PCD137" s="129"/>
      <c r="PCE137" s="129"/>
      <c r="PCF137" s="129"/>
      <c r="PCG137" s="129"/>
      <c r="PCH137" s="129"/>
      <c r="PCI137" s="129"/>
      <c r="PCJ137" s="129"/>
      <c r="PCK137" s="129"/>
      <c r="PCL137" s="129"/>
      <c r="PCM137" s="129"/>
      <c r="PCN137" s="129"/>
      <c r="PCO137" s="129"/>
      <c r="PCP137" s="129"/>
      <c r="PCQ137" s="129"/>
      <c r="PCR137" s="129"/>
      <c r="PCS137" s="129"/>
      <c r="PCT137" s="129"/>
      <c r="PCU137" s="129"/>
      <c r="PCV137" s="129"/>
      <c r="PCW137" s="129"/>
      <c r="PCX137" s="129"/>
      <c r="PCY137" s="129"/>
      <c r="PCZ137" s="129"/>
      <c r="PDA137" s="129"/>
      <c r="PDB137" s="129"/>
      <c r="PDC137" s="129"/>
      <c r="PDD137" s="129"/>
      <c r="PDE137" s="129"/>
      <c r="PDF137" s="129"/>
      <c r="PDG137" s="129"/>
      <c r="PDH137" s="129"/>
      <c r="PDI137" s="129"/>
      <c r="PDJ137" s="129"/>
      <c r="PDK137" s="129"/>
      <c r="PDL137" s="129"/>
      <c r="PDM137" s="129"/>
      <c r="PDN137" s="129"/>
      <c r="PDO137" s="129"/>
      <c r="PDP137" s="129"/>
      <c r="PDQ137" s="129"/>
      <c r="PDR137" s="129"/>
      <c r="PDS137" s="129"/>
      <c r="PDT137" s="129"/>
      <c r="PDU137" s="129"/>
      <c r="PDV137" s="129"/>
      <c r="PDW137" s="129"/>
      <c r="PDX137" s="129"/>
      <c r="PDY137" s="129"/>
      <c r="PDZ137" s="129"/>
      <c r="PEA137" s="129"/>
      <c r="PEB137" s="129"/>
      <c r="PEC137" s="129"/>
      <c r="PED137" s="129"/>
      <c r="PEE137" s="129"/>
      <c r="PEF137" s="129"/>
      <c r="PEG137" s="129"/>
      <c r="PEH137" s="129"/>
      <c r="PEI137" s="129"/>
      <c r="PEJ137" s="129"/>
      <c r="PEK137" s="129"/>
      <c r="PEL137" s="129"/>
      <c r="PEM137" s="129"/>
      <c r="PEN137" s="129"/>
      <c r="PEO137" s="129"/>
      <c r="PEP137" s="129"/>
      <c r="PEQ137" s="129"/>
      <c r="PER137" s="129"/>
      <c r="PES137" s="129"/>
      <c r="PET137" s="129"/>
      <c r="PEU137" s="129"/>
      <c r="PEV137" s="129"/>
      <c r="PEW137" s="129"/>
      <c r="PEX137" s="129"/>
      <c r="PEY137" s="129"/>
      <c r="PEZ137" s="129"/>
      <c r="PFA137" s="129"/>
      <c r="PFB137" s="129"/>
      <c r="PFC137" s="129"/>
      <c r="PFD137" s="129"/>
      <c r="PFE137" s="129"/>
      <c r="PFF137" s="129"/>
      <c r="PFG137" s="129"/>
      <c r="PFH137" s="129"/>
      <c r="PFI137" s="129"/>
      <c r="PFJ137" s="129"/>
      <c r="PFK137" s="129"/>
      <c r="PFL137" s="129"/>
      <c r="PFM137" s="129"/>
      <c r="PFN137" s="129"/>
      <c r="PFO137" s="129"/>
      <c r="PFP137" s="129"/>
      <c r="PFQ137" s="129"/>
      <c r="PFR137" s="129"/>
      <c r="PFS137" s="129"/>
      <c r="PFT137" s="129"/>
      <c r="PFU137" s="129"/>
      <c r="PFV137" s="129"/>
      <c r="PFW137" s="129"/>
      <c r="PFX137" s="129"/>
      <c r="PFY137" s="129"/>
      <c r="PFZ137" s="129"/>
      <c r="PGA137" s="129"/>
      <c r="PGB137" s="129"/>
      <c r="PGC137" s="129"/>
      <c r="PGD137" s="129"/>
      <c r="PGE137" s="129"/>
      <c r="PGF137" s="129"/>
      <c r="PGG137" s="129"/>
      <c r="PGH137" s="129"/>
      <c r="PGI137" s="129"/>
      <c r="PGJ137" s="129"/>
      <c r="PGK137" s="129"/>
      <c r="PGL137" s="129"/>
      <c r="PGM137" s="129"/>
      <c r="PGN137" s="129"/>
      <c r="PGO137" s="129"/>
      <c r="PGP137" s="129"/>
      <c r="PGQ137" s="129"/>
      <c r="PGR137" s="129"/>
      <c r="PGS137" s="129"/>
      <c r="PGT137" s="129"/>
      <c r="PGU137" s="129"/>
      <c r="PGV137" s="129"/>
      <c r="PGW137" s="129"/>
      <c r="PGX137" s="129"/>
      <c r="PGY137" s="129"/>
      <c r="PGZ137" s="129"/>
      <c r="PHA137" s="129"/>
      <c r="PHB137" s="129"/>
      <c r="PHC137" s="129"/>
      <c r="PHD137" s="129"/>
      <c r="PHE137" s="129"/>
      <c r="PHF137" s="129"/>
      <c r="PHG137" s="129"/>
      <c r="PHH137" s="129"/>
      <c r="PHI137" s="129"/>
      <c r="PHJ137" s="129"/>
      <c r="PHK137" s="129"/>
      <c r="PHL137" s="129"/>
      <c r="PHM137" s="129"/>
      <c r="PHN137" s="129"/>
      <c r="PHO137" s="129"/>
      <c r="PHP137" s="129"/>
      <c r="PHQ137" s="129"/>
      <c r="PHR137" s="129"/>
      <c r="PHS137" s="129"/>
      <c r="PHT137" s="129"/>
      <c r="PHU137" s="129"/>
      <c r="PHV137" s="129"/>
      <c r="PHW137" s="129"/>
      <c r="PHX137" s="129"/>
      <c r="PHY137" s="129"/>
      <c r="PHZ137" s="129"/>
      <c r="PIA137" s="129"/>
      <c r="PIB137" s="129"/>
      <c r="PIC137" s="129"/>
      <c r="PID137" s="129"/>
      <c r="PIE137" s="129"/>
      <c r="PIF137" s="129"/>
      <c r="PIG137" s="129"/>
      <c r="PIH137" s="129"/>
      <c r="PII137" s="129"/>
      <c r="PIJ137" s="129"/>
      <c r="PIK137" s="129"/>
      <c r="PIL137" s="129"/>
      <c r="PIM137" s="129"/>
      <c r="PIN137" s="129"/>
      <c r="PIO137" s="129"/>
      <c r="PIP137" s="129"/>
      <c r="PIQ137" s="129"/>
      <c r="PIR137" s="129"/>
      <c r="PIS137" s="129"/>
      <c r="PIT137" s="129"/>
      <c r="PIU137" s="129"/>
      <c r="PIV137" s="129"/>
      <c r="PIW137" s="129"/>
      <c r="PIX137" s="129"/>
      <c r="PIY137" s="129"/>
      <c r="PIZ137" s="129"/>
      <c r="PJA137" s="129"/>
      <c r="PJB137" s="129"/>
      <c r="PJC137" s="129"/>
      <c r="PJD137" s="129"/>
      <c r="PJE137" s="129"/>
      <c r="PJF137" s="129"/>
      <c r="PJG137" s="129"/>
      <c r="PJH137" s="129"/>
      <c r="PJI137" s="129"/>
      <c r="PJJ137" s="129"/>
      <c r="PJK137" s="129"/>
      <c r="PJL137" s="129"/>
      <c r="PJM137" s="129"/>
      <c r="PJN137" s="129"/>
      <c r="PJO137" s="129"/>
      <c r="PJP137" s="129"/>
      <c r="PJQ137" s="129"/>
      <c r="PJR137" s="129"/>
      <c r="PJS137" s="129"/>
      <c r="PJT137" s="129"/>
      <c r="PJU137" s="129"/>
      <c r="PJV137" s="129"/>
      <c r="PJW137" s="129"/>
      <c r="PJX137" s="129"/>
      <c r="PJY137" s="129"/>
      <c r="PJZ137" s="129"/>
      <c r="PKA137" s="129"/>
      <c r="PKB137" s="129"/>
      <c r="PKC137" s="129"/>
      <c r="PKD137" s="129"/>
      <c r="PKE137" s="129"/>
      <c r="PKF137" s="129"/>
      <c r="PKG137" s="129"/>
      <c r="PKH137" s="129"/>
      <c r="PKI137" s="129"/>
      <c r="PKJ137" s="129"/>
      <c r="PKK137" s="129"/>
      <c r="PKL137" s="129"/>
      <c r="PKM137" s="129"/>
      <c r="PKN137" s="129"/>
      <c r="PKO137" s="129"/>
      <c r="PKP137" s="129"/>
      <c r="PKQ137" s="129"/>
      <c r="PKR137" s="129"/>
      <c r="PKS137" s="129"/>
      <c r="PKT137" s="129"/>
      <c r="PKU137" s="129"/>
      <c r="PKV137" s="129"/>
      <c r="PKW137" s="129"/>
      <c r="PKX137" s="129"/>
      <c r="PKY137" s="129"/>
      <c r="PKZ137" s="129"/>
      <c r="PLA137" s="129"/>
      <c r="PLB137" s="129"/>
      <c r="PLC137" s="129"/>
      <c r="PLD137" s="129"/>
      <c r="PLE137" s="129"/>
      <c r="PLF137" s="129"/>
      <c r="PLG137" s="129"/>
      <c r="PLH137" s="129"/>
      <c r="PLI137" s="129"/>
      <c r="PLJ137" s="129"/>
      <c r="PLK137" s="129"/>
      <c r="PLL137" s="129"/>
      <c r="PLM137" s="129"/>
      <c r="PLN137" s="129"/>
      <c r="PLO137" s="129"/>
      <c r="PLP137" s="129"/>
      <c r="PLQ137" s="129"/>
      <c r="PLR137" s="129"/>
      <c r="PLS137" s="129"/>
      <c r="PLT137" s="129"/>
      <c r="PLU137" s="129"/>
      <c r="PLV137" s="129"/>
      <c r="PLW137" s="129"/>
      <c r="PLX137" s="129"/>
      <c r="PLY137" s="129"/>
      <c r="PLZ137" s="129"/>
      <c r="PMA137" s="129"/>
      <c r="PMB137" s="129"/>
      <c r="PMC137" s="129"/>
      <c r="PMD137" s="129"/>
      <c r="PME137" s="129"/>
      <c r="PMF137" s="129"/>
      <c r="PMG137" s="129"/>
      <c r="PMH137" s="129"/>
      <c r="PMI137" s="129"/>
      <c r="PMJ137" s="129"/>
      <c r="PMK137" s="129"/>
      <c r="PML137" s="129"/>
      <c r="PMM137" s="129"/>
      <c r="PMN137" s="129"/>
      <c r="PMO137" s="129"/>
      <c r="PMP137" s="129"/>
      <c r="PMQ137" s="129"/>
      <c r="PMR137" s="129"/>
      <c r="PMS137" s="129"/>
      <c r="PMT137" s="129"/>
      <c r="PMU137" s="129"/>
      <c r="PMV137" s="129"/>
      <c r="PMW137" s="129"/>
      <c r="PMX137" s="129"/>
      <c r="PMY137" s="129"/>
      <c r="PMZ137" s="129"/>
      <c r="PNA137" s="129"/>
      <c r="PNB137" s="129"/>
      <c r="PNC137" s="129"/>
      <c r="PND137" s="129"/>
      <c r="PNE137" s="129"/>
      <c r="PNF137" s="129"/>
      <c r="PNG137" s="129"/>
      <c r="PNH137" s="129"/>
      <c r="PNI137" s="129"/>
      <c r="PNJ137" s="129"/>
      <c r="PNK137" s="129"/>
      <c r="PNL137" s="129"/>
      <c r="PNM137" s="129"/>
      <c r="PNN137" s="129"/>
      <c r="PNO137" s="129"/>
      <c r="PNP137" s="129"/>
      <c r="PNQ137" s="129"/>
      <c r="PNR137" s="129"/>
      <c r="PNS137" s="129"/>
      <c r="PNT137" s="129"/>
      <c r="PNU137" s="129"/>
      <c r="PNV137" s="129"/>
      <c r="PNW137" s="129"/>
      <c r="PNX137" s="129"/>
      <c r="PNY137" s="129"/>
      <c r="PNZ137" s="129"/>
      <c r="POA137" s="129"/>
      <c r="POB137" s="129"/>
      <c r="POC137" s="129"/>
      <c r="POD137" s="129"/>
      <c r="POE137" s="129"/>
      <c r="POF137" s="129"/>
      <c r="POG137" s="129"/>
      <c r="POH137" s="129"/>
      <c r="POI137" s="129"/>
      <c r="POJ137" s="129"/>
      <c r="POK137" s="129"/>
      <c r="POL137" s="129"/>
      <c r="POM137" s="129"/>
      <c r="PON137" s="129"/>
      <c r="POO137" s="129"/>
      <c r="POP137" s="129"/>
      <c r="POQ137" s="129"/>
      <c r="POR137" s="129"/>
      <c r="POS137" s="129"/>
      <c r="POT137" s="129"/>
      <c r="POU137" s="129"/>
      <c r="POV137" s="129"/>
      <c r="POW137" s="129"/>
      <c r="POX137" s="129"/>
      <c r="POY137" s="129"/>
      <c r="POZ137" s="129"/>
      <c r="PPA137" s="129"/>
      <c r="PPB137" s="129"/>
      <c r="PPC137" s="129"/>
      <c r="PPD137" s="129"/>
      <c r="PPE137" s="129"/>
      <c r="PPF137" s="129"/>
      <c r="PPG137" s="129"/>
      <c r="PPH137" s="129"/>
      <c r="PPI137" s="129"/>
      <c r="PPJ137" s="129"/>
      <c r="PPK137" s="129"/>
      <c r="PPL137" s="129"/>
      <c r="PPM137" s="129"/>
      <c r="PPN137" s="129"/>
      <c r="PPO137" s="129"/>
      <c r="PPP137" s="129"/>
      <c r="PPQ137" s="129"/>
      <c r="PPR137" s="129"/>
      <c r="PPS137" s="129"/>
      <c r="PPT137" s="129"/>
      <c r="PPU137" s="129"/>
      <c r="PPV137" s="129"/>
      <c r="PPW137" s="129"/>
      <c r="PPX137" s="129"/>
      <c r="PPY137" s="129"/>
      <c r="PPZ137" s="129"/>
      <c r="PQA137" s="129"/>
      <c r="PQB137" s="129"/>
      <c r="PQC137" s="129"/>
      <c r="PQD137" s="129"/>
      <c r="PQE137" s="129"/>
      <c r="PQF137" s="129"/>
      <c r="PQG137" s="129"/>
      <c r="PQH137" s="129"/>
      <c r="PQI137" s="129"/>
      <c r="PQJ137" s="129"/>
      <c r="PQK137" s="129"/>
      <c r="PQL137" s="129"/>
      <c r="PQM137" s="129"/>
      <c r="PQN137" s="129"/>
      <c r="PQO137" s="129"/>
      <c r="PQP137" s="129"/>
      <c r="PQQ137" s="129"/>
      <c r="PQR137" s="129"/>
      <c r="PQS137" s="129"/>
      <c r="PQT137" s="129"/>
      <c r="PQU137" s="129"/>
      <c r="PQV137" s="129"/>
      <c r="PQW137" s="129"/>
      <c r="PQX137" s="129"/>
      <c r="PQY137" s="129"/>
      <c r="PQZ137" s="129"/>
      <c r="PRA137" s="129"/>
      <c r="PRB137" s="129"/>
      <c r="PRC137" s="129"/>
      <c r="PRD137" s="129"/>
      <c r="PRE137" s="129"/>
      <c r="PRF137" s="129"/>
      <c r="PRG137" s="129"/>
      <c r="PRH137" s="129"/>
      <c r="PRI137" s="129"/>
      <c r="PRJ137" s="129"/>
      <c r="PRK137" s="129"/>
      <c r="PRL137" s="129"/>
      <c r="PRM137" s="129"/>
      <c r="PRN137" s="129"/>
      <c r="PRO137" s="129"/>
      <c r="PRP137" s="129"/>
      <c r="PRQ137" s="129"/>
      <c r="PRR137" s="129"/>
      <c r="PRS137" s="129"/>
      <c r="PRT137" s="129"/>
      <c r="PRU137" s="129"/>
      <c r="PRV137" s="129"/>
      <c r="PRW137" s="129"/>
      <c r="PRX137" s="129"/>
      <c r="PRY137" s="129"/>
      <c r="PRZ137" s="129"/>
      <c r="PSA137" s="129"/>
      <c r="PSB137" s="129"/>
      <c r="PSC137" s="129"/>
      <c r="PSD137" s="129"/>
      <c r="PSE137" s="129"/>
      <c r="PSF137" s="129"/>
      <c r="PSG137" s="129"/>
      <c r="PSH137" s="129"/>
      <c r="PSI137" s="129"/>
      <c r="PSJ137" s="129"/>
      <c r="PSK137" s="129"/>
      <c r="PSL137" s="129"/>
      <c r="PSM137" s="129"/>
      <c r="PSN137" s="129"/>
      <c r="PSO137" s="129"/>
      <c r="PSP137" s="129"/>
      <c r="PSQ137" s="129"/>
      <c r="PSR137" s="129"/>
      <c r="PSS137" s="129"/>
      <c r="PST137" s="129"/>
      <c r="PSU137" s="129"/>
      <c r="PSV137" s="129"/>
      <c r="PSW137" s="129"/>
      <c r="PSX137" s="129"/>
      <c r="PSY137" s="129"/>
      <c r="PSZ137" s="129"/>
      <c r="PTA137" s="129"/>
      <c r="PTB137" s="129"/>
      <c r="PTC137" s="129"/>
      <c r="PTD137" s="129"/>
      <c r="PTE137" s="129"/>
      <c r="PTF137" s="129"/>
      <c r="PTG137" s="129"/>
      <c r="PTH137" s="129"/>
      <c r="PTI137" s="129"/>
      <c r="PTJ137" s="129"/>
      <c r="PTK137" s="129"/>
      <c r="PTL137" s="129"/>
      <c r="PTM137" s="129"/>
      <c r="PTN137" s="129"/>
      <c r="PTO137" s="129"/>
      <c r="PTP137" s="129"/>
      <c r="PTQ137" s="129"/>
      <c r="PTR137" s="129"/>
      <c r="PTS137" s="129"/>
      <c r="PTT137" s="129"/>
      <c r="PTU137" s="129"/>
      <c r="PTV137" s="129"/>
      <c r="PTW137" s="129"/>
      <c r="PTX137" s="129"/>
      <c r="PTY137" s="129"/>
      <c r="PTZ137" s="129"/>
      <c r="PUA137" s="129"/>
      <c r="PUB137" s="129"/>
      <c r="PUC137" s="129"/>
      <c r="PUD137" s="129"/>
      <c r="PUE137" s="129"/>
      <c r="PUF137" s="129"/>
      <c r="PUG137" s="129"/>
      <c r="PUH137" s="129"/>
      <c r="PUI137" s="129"/>
      <c r="PUJ137" s="129"/>
      <c r="PUK137" s="129"/>
      <c r="PUL137" s="129"/>
      <c r="PUM137" s="129"/>
      <c r="PUN137" s="129"/>
      <c r="PUO137" s="129"/>
      <c r="PUP137" s="129"/>
      <c r="PUQ137" s="129"/>
      <c r="PUR137" s="129"/>
      <c r="PUS137" s="129"/>
      <c r="PUT137" s="129"/>
      <c r="PUU137" s="129"/>
      <c r="PUV137" s="129"/>
      <c r="PUW137" s="129"/>
      <c r="PUX137" s="129"/>
      <c r="PUY137" s="129"/>
      <c r="PUZ137" s="129"/>
      <c r="PVA137" s="129"/>
      <c r="PVB137" s="129"/>
      <c r="PVC137" s="129"/>
      <c r="PVD137" s="129"/>
      <c r="PVE137" s="129"/>
      <c r="PVF137" s="129"/>
      <c r="PVG137" s="129"/>
      <c r="PVH137" s="129"/>
      <c r="PVI137" s="129"/>
      <c r="PVJ137" s="129"/>
      <c r="PVK137" s="129"/>
      <c r="PVL137" s="129"/>
      <c r="PVM137" s="129"/>
      <c r="PVN137" s="129"/>
      <c r="PVO137" s="129"/>
      <c r="PVP137" s="129"/>
      <c r="PVQ137" s="129"/>
      <c r="PVR137" s="129"/>
      <c r="PVS137" s="129"/>
      <c r="PVT137" s="129"/>
      <c r="PVU137" s="129"/>
      <c r="PVV137" s="129"/>
      <c r="PVW137" s="129"/>
      <c r="PVX137" s="129"/>
      <c r="PVY137" s="129"/>
      <c r="PVZ137" s="129"/>
      <c r="PWA137" s="129"/>
      <c r="PWB137" s="129"/>
      <c r="PWC137" s="129"/>
      <c r="PWD137" s="129"/>
      <c r="PWE137" s="129"/>
      <c r="PWF137" s="129"/>
      <c r="PWG137" s="129"/>
      <c r="PWH137" s="129"/>
      <c r="PWI137" s="129"/>
      <c r="PWJ137" s="129"/>
      <c r="PWK137" s="129"/>
      <c r="PWL137" s="129"/>
      <c r="PWM137" s="129"/>
      <c r="PWN137" s="129"/>
      <c r="PWO137" s="129"/>
      <c r="PWP137" s="129"/>
      <c r="PWQ137" s="129"/>
      <c r="PWR137" s="129"/>
      <c r="PWS137" s="129"/>
      <c r="PWT137" s="129"/>
      <c r="PWU137" s="129"/>
      <c r="PWV137" s="129"/>
      <c r="PWW137" s="129"/>
      <c r="PWX137" s="129"/>
      <c r="PWY137" s="129"/>
      <c r="PWZ137" s="129"/>
      <c r="PXA137" s="129"/>
      <c r="PXB137" s="129"/>
      <c r="PXC137" s="129"/>
      <c r="PXD137" s="129"/>
      <c r="PXE137" s="129"/>
      <c r="PXF137" s="129"/>
      <c r="PXG137" s="129"/>
      <c r="PXH137" s="129"/>
      <c r="PXI137" s="129"/>
      <c r="PXJ137" s="129"/>
      <c r="PXK137" s="129"/>
      <c r="PXL137" s="129"/>
      <c r="PXM137" s="129"/>
      <c r="PXN137" s="129"/>
      <c r="PXO137" s="129"/>
      <c r="PXP137" s="129"/>
      <c r="PXQ137" s="129"/>
      <c r="PXR137" s="129"/>
      <c r="PXS137" s="129"/>
      <c r="PXT137" s="129"/>
      <c r="PXU137" s="129"/>
      <c r="PXV137" s="129"/>
      <c r="PXW137" s="129"/>
      <c r="PXX137" s="129"/>
      <c r="PXY137" s="129"/>
      <c r="PXZ137" s="129"/>
      <c r="PYA137" s="129"/>
      <c r="PYB137" s="129"/>
      <c r="PYC137" s="129"/>
      <c r="PYD137" s="129"/>
      <c r="PYE137" s="129"/>
      <c r="PYF137" s="129"/>
      <c r="PYG137" s="129"/>
      <c r="PYH137" s="129"/>
      <c r="PYI137" s="129"/>
      <c r="PYJ137" s="129"/>
      <c r="PYK137" s="129"/>
      <c r="PYL137" s="129"/>
      <c r="PYM137" s="129"/>
      <c r="PYN137" s="129"/>
      <c r="PYO137" s="129"/>
      <c r="PYP137" s="129"/>
      <c r="PYQ137" s="129"/>
      <c r="PYR137" s="129"/>
      <c r="PYS137" s="129"/>
      <c r="PYT137" s="129"/>
      <c r="PYU137" s="129"/>
      <c r="PYV137" s="129"/>
      <c r="PYW137" s="129"/>
      <c r="PYX137" s="129"/>
      <c r="PYY137" s="129"/>
      <c r="PYZ137" s="129"/>
      <c r="PZA137" s="129"/>
      <c r="PZB137" s="129"/>
      <c r="PZC137" s="129"/>
      <c r="PZD137" s="129"/>
      <c r="PZE137" s="129"/>
      <c r="PZF137" s="129"/>
      <c r="PZG137" s="129"/>
      <c r="PZH137" s="129"/>
      <c r="PZI137" s="129"/>
      <c r="PZJ137" s="129"/>
      <c r="PZK137" s="129"/>
      <c r="PZL137" s="129"/>
      <c r="PZM137" s="129"/>
      <c r="PZN137" s="129"/>
      <c r="PZO137" s="129"/>
      <c r="PZP137" s="129"/>
      <c r="PZQ137" s="129"/>
      <c r="PZR137" s="129"/>
      <c r="PZS137" s="129"/>
      <c r="PZT137" s="129"/>
      <c r="PZU137" s="129"/>
      <c r="PZV137" s="129"/>
      <c r="PZW137" s="129"/>
      <c r="PZX137" s="129"/>
      <c r="PZY137" s="129"/>
      <c r="PZZ137" s="129"/>
      <c r="QAA137" s="129"/>
      <c r="QAB137" s="129"/>
      <c r="QAC137" s="129"/>
      <c r="QAD137" s="129"/>
      <c r="QAE137" s="129"/>
      <c r="QAF137" s="129"/>
      <c r="QAG137" s="129"/>
      <c r="QAH137" s="129"/>
      <c r="QAI137" s="129"/>
      <c r="QAJ137" s="129"/>
      <c r="QAK137" s="129"/>
      <c r="QAL137" s="129"/>
      <c r="QAM137" s="129"/>
      <c r="QAN137" s="129"/>
      <c r="QAO137" s="129"/>
      <c r="QAP137" s="129"/>
      <c r="QAQ137" s="129"/>
      <c r="QAR137" s="129"/>
      <c r="QAS137" s="129"/>
      <c r="QAT137" s="129"/>
      <c r="QAU137" s="129"/>
      <c r="QAV137" s="129"/>
      <c r="QAW137" s="129"/>
      <c r="QAX137" s="129"/>
      <c r="QAY137" s="129"/>
      <c r="QAZ137" s="129"/>
      <c r="QBA137" s="129"/>
      <c r="QBB137" s="129"/>
      <c r="QBC137" s="129"/>
      <c r="QBD137" s="129"/>
      <c r="QBE137" s="129"/>
      <c r="QBF137" s="129"/>
      <c r="QBG137" s="129"/>
      <c r="QBH137" s="129"/>
      <c r="QBI137" s="129"/>
      <c r="QBJ137" s="129"/>
      <c r="QBK137" s="129"/>
      <c r="QBL137" s="129"/>
      <c r="QBM137" s="129"/>
      <c r="QBN137" s="129"/>
      <c r="QBO137" s="129"/>
      <c r="QBP137" s="129"/>
      <c r="QBQ137" s="129"/>
      <c r="QBR137" s="129"/>
      <c r="QBS137" s="129"/>
      <c r="QBT137" s="129"/>
      <c r="QBU137" s="129"/>
      <c r="QBV137" s="129"/>
      <c r="QBW137" s="129"/>
      <c r="QBX137" s="129"/>
      <c r="QBY137" s="129"/>
      <c r="QBZ137" s="129"/>
      <c r="QCA137" s="129"/>
      <c r="QCB137" s="129"/>
      <c r="QCC137" s="129"/>
      <c r="QCD137" s="129"/>
      <c r="QCE137" s="129"/>
      <c r="QCF137" s="129"/>
      <c r="QCG137" s="129"/>
      <c r="QCH137" s="129"/>
      <c r="QCI137" s="129"/>
      <c r="QCJ137" s="129"/>
      <c r="QCK137" s="129"/>
      <c r="QCL137" s="129"/>
      <c r="QCM137" s="129"/>
      <c r="QCN137" s="129"/>
      <c r="QCO137" s="129"/>
      <c r="QCP137" s="129"/>
      <c r="QCQ137" s="129"/>
      <c r="QCR137" s="129"/>
      <c r="QCS137" s="129"/>
      <c r="QCT137" s="129"/>
      <c r="QCU137" s="129"/>
      <c r="QCV137" s="129"/>
      <c r="QCW137" s="129"/>
      <c r="QCX137" s="129"/>
      <c r="QCY137" s="129"/>
      <c r="QCZ137" s="129"/>
      <c r="QDA137" s="129"/>
      <c r="QDB137" s="129"/>
      <c r="QDC137" s="129"/>
      <c r="QDD137" s="129"/>
      <c r="QDE137" s="129"/>
      <c r="QDF137" s="129"/>
      <c r="QDG137" s="129"/>
      <c r="QDH137" s="129"/>
      <c r="QDI137" s="129"/>
      <c r="QDJ137" s="129"/>
      <c r="QDK137" s="129"/>
      <c r="QDL137" s="129"/>
      <c r="QDM137" s="129"/>
      <c r="QDN137" s="129"/>
      <c r="QDO137" s="129"/>
      <c r="QDP137" s="129"/>
      <c r="QDQ137" s="129"/>
      <c r="QDR137" s="129"/>
      <c r="QDS137" s="129"/>
      <c r="QDT137" s="129"/>
      <c r="QDU137" s="129"/>
      <c r="QDV137" s="129"/>
      <c r="QDW137" s="129"/>
      <c r="QDX137" s="129"/>
      <c r="QDY137" s="129"/>
      <c r="QDZ137" s="129"/>
      <c r="QEA137" s="129"/>
      <c r="QEB137" s="129"/>
      <c r="QEC137" s="129"/>
      <c r="QED137" s="129"/>
      <c r="QEE137" s="129"/>
      <c r="QEF137" s="129"/>
      <c r="QEG137" s="129"/>
      <c r="QEH137" s="129"/>
      <c r="QEI137" s="129"/>
      <c r="QEJ137" s="129"/>
      <c r="QEK137" s="129"/>
      <c r="QEL137" s="129"/>
      <c r="QEM137" s="129"/>
      <c r="QEN137" s="129"/>
      <c r="QEO137" s="129"/>
      <c r="QEP137" s="129"/>
      <c r="QEQ137" s="129"/>
      <c r="QER137" s="129"/>
      <c r="QES137" s="129"/>
      <c r="QET137" s="129"/>
      <c r="QEU137" s="129"/>
      <c r="QEV137" s="129"/>
      <c r="QEW137" s="129"/>
      <c r="QEX137" s="129"/>
      <c r="QEY137" s="129"/>
      <c r="QEZ137" s="129"/>
      <c r="QFA137" s="129"/>
      <c r="QFB137" s="129"/>
      <c r="QFC137" s="129"/>
      <c r="QFD137" s="129"/>
      <c r="QFE137" s="129"/>
      <c r="QFF137" s="129"/>
      <c r="QFG137" s="129"/>
      <c r="QFH137" s="129"/>
      <c r="QFI137" s="129"/>
      <c r="QFJ137" s="129"/>
      <c r="QFK137" s="129"/>
      <c r="QFL137" s="129"/>
      <c r="QFM137" s="129"/>
      <c r="QFN137" s="129"/>
      <c r="QFO137" s="129"/>
      <c r="QFP137" s="129"/>
      <c r="QFQ137" s="129"/>
      <c r="QFR137" s="129"/>
      <c r="QFS137" s="129"/>
      <c r="QFT137" s="129"/>
      <c r="QFU137" s="129"/>
      <c r="QFV137" s="129"/>
      <c r="QFW137" s="129"/>
      <c r="QFX137" s="129"/>
      <c r="QFY137" s="129"/>
      <c r="QFZ137" s="129"/>
      <c r="QGA137" s="129"/>
      <c r="QGB137" s="129"/>
      <c r="QGC137" s="129"/>
      <c r="QGD137" s="129"/>
      <c r="QGE137" s="129"/>
      <c r="QGF137" s="129"/>
      <c r="QGG137" s="129"/>
      <c r="QGH137" s="129"/>
      <c r="QGI137" s="129"/>
      <c r="QGJ137" s="129"/>
      <c r="QGK137" s="129"/>
      <c r="QGL137" s="129"/>
      <c r="QGM137" s="129"/>
      <c r="QGN137" s="129"/>
      <c r="QGO137" s="129"/>
      <c r="QGP137" s="129"/>
      <c r="QGQ137" s="129"/>
      <c r="QGR137" s="129"/>
      <c r="QGS137" s="129"/>
      <c r="QGT137" s="129"/>
      <c r="QGU137" s="129"/>
      <c r="QGV137" s="129"/>
      <c r="QGW137" s="129"/>
      <c r="QGX137" s="129"/>
      <c r="QGY137" s="129"/>
      <c r="QGZ137" s="129"/>
      <c r="QHA137" s="129"/>
      <c r="QHB137" s="129"/>
      <c r="QHC137" s="129"/>
      <c r="QHD137" s="129"/>
      <c r="QHE137" s="129"/>
      <c r="QHF137" s="129"/>
      <c r="QHG137" s="129"/>
      <c r="QHH137" s="129"/>
      <c r="QHI137" s="129"/>
      <c r="QHJ137" s="129"/>
      <c r="QHK137" s="129"/>
      <c r="QHL137" s="129"/>
      <c r="QHM137" s="129"/>
      <c r="QHN137" s="129"/>
      <c r="QHO137" s="129"/>
      <c r="QHP137" s="129"/>
      <c r="QHQ137" s="129"/>
      <c r="QHR137" s="129"/>
      <c r="QHS137" s="129"/>
      <c r="QHT137" s="129"/>
      <c r="QHU137" s="129"/>
      <c r="QHV137" s="129"/>
      <c r="QHW137" s="129"/>
      <c r="QHX137" s="129"/>
      <c r="QHY137" s="129"/>
      <c r="QHZ137" s="129"/>
      <c r="QIA137" s="129"/>
      <c r="QIB137" s="129"/>
      <c r="QIC137" s="129"/>
      <c r="QID137" s="129"/>
      <c r="QIE137" s="129"/>
      <c r="QIF137" s="129"/>
      <c r="QIG137" s="129"/>
      <c r="QIH137" s="129"/>
      <c r="QII137" s="129"/>
      <c r="QIJ137" s="129"/>
      <c r="QIK137" s="129"/>
      <c r="QIL137" s="129"/>
      <c r="QIM137" s="129"/>
      <c r="QIN137" s="129"/>
      <c r="QIO137" s="129"/>
      <c r="QIP137" s="129"/>
      <c r="QIQ137" s="129"/>
      <c r="QIR137" s="129"/>
      <c r="QIS137" s="129"/>
      <c r="QIT137" s="129"/>
      <c r="QIU137" s="129"/>
      <c r="QIV137" s="129"/>
      <c r="QIW137" s="129"/>
      <c r="QIX137" s="129"/>
      <c r="QIY137" s="129"/>
      <c r="QIZ137" s="129"/>
      <c r="QJA137" s="129"/>
      <c r="QJB137" s="129"/>
      <c r="QJC137" s="129"/>
      <c r="QJD137" s="129"/>
      <c r="QJE137" s="129"/>
      <c r="QJF137" s="129"/>
      <c r="QJG137" s="129"/>
      <c r="QJH137" s="129"/>
      <c r="QJI137" s="129"/>
      <c r="QJJ137" s="129"/>
      <c r="QJK137" s="129"/>
      <c r="QJL137" s="129"/>
      <c r="QJM137" s="129"/>
      <c r="QJN137" s="129"/>
      <c r="QJO137" s="129"/>
      <c r="QJP137" s="129"/>
      <c r="QJQ137" s="129"/>
      <c r="QJR137" s="129"/>
      <c r="QJS137" s="129"/>
      <c r="QJT137" s="129"/>
      <c r="QJU137" s="129"/>
      <c r="QJV137" s="129"/>
      <c r="QJW137" s="129"/>
      <c r="QJX137" s="129"/>
      <c r="QJY137" s="129"/>
      <c r="QJZ137" s="129"/>
      <c r="QKA137" s="129"/>
      <c r="QKB137" s="129"/>
      <c r="QKC137" s="129"/>
      <c r="QKD137" s="129"/>
      <c r="QKE137" s="129"/>
      <c r="QKF137" s="129"/>
      <c r="QKG137" s="129"/>
      <c r="QKH137" s="129"/>
      <c r="QKI137" s="129"/>
      <c r="QKJ137" s="129"/>
      <c r="QKK137" s="129"/>
      <c r="QKL137" s="129"/>
      <c r="QKM137" s="129"/>
      <c r="QKN137" s="129"/>
      <c r="QKO137" s="129"/>
      <c r="QKP137" s="129"/>
      <c r="QKQ137" s="129"/>
      <c r="QKR137" s="129"/>
      <c r="QKS137" s="129"/>
      <c r="QKT137" s="129"/>
      <c r="QKU137" s="129"/>
      <c r="QKV137" s="129"/>
      <c r="QKW137" s="129"/>
      <c r="QKX137" s="129"/>
      <c r="QKY137" s="129"/>
      <c r="QKZ137" s="129"/>
      <c r="QLA137" s="129"/>
      <c r="QLB137" s="129"/>
      <c r="QLC137" s="129"/>
      <c r="QLD137" s="129"/>
      <c r="QLE137" s="129"/>
      <c r="QLF137" s="129"/>
      <c r="QLG137" s="129"/>
      <c r="QLH137" s="129"/>
      <c r="QLI137" s="129"/>
      <c r="QLJ137" s="129"/>
      <c r="QLK137" s="129"/>
      <c r="QLL137" s="129"/>
      <c r="QLM137" s="129"/>
      <c r="QLN137" s="129"/>
      <c r="QLO137" s="129"/>
      <c r="QLP137" s="129"/>
      <c r="QLQ137" s="129"/>
      <c r="QLR137" s="129"/>
      <c r="QLS137" s="129"/>
      <c r="QLT137" s="129"/>
      <c r="QLU137" s="129"/>
      <c r="QLV137" s="129"/>
      <c r="QLW137" s="129"/>
      <c r="QLX137" s="129"/>
      <c r="QLY137" s="129"/>
      <c r="QLZ137" s="129"/>
      <c r="QMA137" s="129"/>
      <c r="QMB137" s="129"/>
      <c r="QMC137" s="129"/>
      <c r="QMD137" s="129"/>
      <c r="QME137" s="129"/>
      <c r="QMF137" s="129"/>
      <c r="QMG137" s="129"/>
      <c r="QMH137" s="129"/>
      <c r="QMI137" s="129"/>
      <c r="QMJ137" s="129"/>
      <c r="QMK137" s="129"/>
      <c r="QML137" s="129"/>
      <c r="QMM137" s="129"/>
      <c r="QMN137" s="129"/>
      <c r="QMO137" s="129"/>
      <c r="QMP137" s="129"/>
      <c r="QMQ137" s="129"/>
      <c r="QMR137" s="129"/>
      <c r="QMS137" s="129"/>
      <c r="QMT137" s="129"/>
      <c r="QMU137" s="129"/>
      <c r="QMV137" s="129"/>
      <c r="QMW137" s="129"/>
      <c r="QMX137" s="129"/>
      <c r="QMY137" s="129"/>
      <c r="QMZ137" s="129"/>
      <c r="QNA137" s="129"/>
      <c r="QNB137" s="129"/>
      <c r="QNC137" s="129"/>
      <c r="QND137" s="129"/>
      <c r="QNE137" s="129"/>
      <c r="QNF137" s="129"/>
      <c r="QNG137" s="129"/>
      <c r="QNH137" s="129"/>
      <c r="QNI137" s="129"/>
      <c r="QNJ137" s="129"/>
      <c r="QNK137" s="129"/>
      <c r="QNL137" s="129"/>
      <c r="QNM137" s="129"/>
      <c r="QNN137" s="129"/>
      <c r="QNO137" s="129"/>
      <c r="QNP137" s="129"/>
      <c r="QNQ137" s="129"/>
      <c r="QNR137" s="129"/>
      <c r="QNS137" s="129"/>
      <c r="QNT137" s="129"/>
      <c r="QNU137" s="129"/>
      <c r="QNV137" s="129"/>
      <c r="QNW137" s="129"/>
      <c r="QNX137" s="129"/>
      <c r="QNY137" s="129"/>
      <c r="QNZ137" s="129"/>
      <c r="QOA137" s="129"/>
      <c r="QOB137" s="129"/>
      <c r="QOC137" s="129"/>
      <c r="QOD137" s="129"/>
      <c r="QOE137" s="129"/>
      <c r="QOF137" s="129"/>
      <c r="QOG137" s="129"/>
      <c r="QOH137" s="129"/>
      <c r="QOI137" s="129"/>
      <c r="QOJ137" s="129"/>
      <c r="QOK137" s="129"/>
      <c r="QOL137" s="129"/>
      <c r="QOM137" s="129"/>
      <c r="QON137" s="129"/>
      <c r="QOO137" s="129"/>
      <c r="QOP137" s="129"/>
      <c r="QOQ137" s="129"/>
      <c r="QOR137" s="129"/>
      <c r="QOS137" s="129"/>
      <c r="QOT137" s="129"/>
      <c r="QOU137" s="129"/>
      <c r="QOV137" s="129"/>
      <c r="QOW137" s="129"/>
      <c r="QOX137" s="129"/>
      <c r="QOY137" s="129"/>
      <c r="QOZ137" s="129"/>
      <c r="QPA137" s="129"/>
      <c r="QPB137" s="129"/>
      <c r="QPC137" s="129"/>
      <c r="QPD137" s="129"/>
      <c r="QPE137" s="129"/>
      <c r="QPF137" s="129"/>
      <c r="QPG137" s="129"/>
      <c r="QPH137" s="129"/>
      <c r="QPI137" s="129"/>
      <c r="QPJ137" s="129"/>
      <c r="QPK137" s="129"/>
      <c r="QPL137" s="129"/>
      <c r="QPM137" s="129"/>
      <c r="QPN137" s="129"/>
      <c r="QPO137" s="129"/>
      <c r="QPP137" s="129"/>
      <c r="QPQ137" s="129"/>
      <c r="QPR137" s="129"/>
      <c r="QPS137" s="129"/>
      <c r="QPT137" s="129"/>
      <c r="QPU137" s="129"/>
      <c r="QPV137" s="129"/>
      <c r="QPW137" s="129"/>
      <c r="QPX137" s="129"/>
      <c r="QPY137" s="129"/>
      <c r="QPZ137" s="129"/>
      <c r="QQA137" s="129"/>
      <c r="QQB137" s="129"/>
      <c r="QQC137" s="129"/>
      <c r="QQD137" s="129"/>
      <c r="QQE137" s="129"/>
      <c r="QQF137" s="129"/>
      <c r="QQG137" s="129"/>
      <c r="QQH137" s="129"/>
      <c r="QQI137" s="129"/>
      <c r="QQJ137" s="129"/>
      <c r="QQK137" s="129"/>
      <c r="QQL137" s="129"/>
      <c r="QQM137" s="129"/>
      <c r="QQN137" s="129"/>
      <c r="QQO137" s="129"/>
      <c r="QQP137" s="129"/>
      <c r="QQQ137" s="129"/>
      <c r="QQR137" s="129"/>
      <c r="QQS137" s="129"/>
      <c r="QQT137" s="129"/>
      <c r="QQU137" s="129"/>
      <c r="QQV137" s="129"/>
      <c r="QQW137" s="129"/>
      <c r="QQX137" s="129"/>
      <c r="QQY137" s="129"/>
      <c r="QQZ137" s="129"/>
      <c r="QRA137" s="129"/>
      <c r="QRB137" s="129"/>
      <c r="QRC137" s="129"/>
      <c r="QRD137" s="129"/>
      <c r="QRE137" s="129"/>
      <c r="QRF137" s="129"/>
      <c r="QRG137" s="129"/>
      <c r="QRH137" s="129"/>
      <c r="QRI137" s="129"/>
      <c r="QRJ137" s="129"/>
      <c r="QRK137" s="129"/>
      <c r="QRL137" s="129"/>
      <c r="QRM137" s="129"/>
      <c r="QRN137" s="129"/>
      <c r="QRO137" s="129"/>
      <c r="QRP137" s="129"/>
      <c r="QRQ137" s="129"/>
      <c r="QRR137" s="129"/>
      <c r="QRS137" s="129"/>
      <c r="QRT137" s="129"/>
      <c r="QRU137" s="129"/>
      <c r="QRV137" s="129"/>
      <c r="QRW137" s="129"/>
      <c r="QRX137" s="129"/>
      <c r="QRY137" s="129"/>
      <c r="QRZ137" s="129"/>
      <c r="QSA137" s="129"/>
      <c r="QSB137" s="129"/>
      <c r="QSC137" s="129"/>
      <c r="QSD137" s="129"/>
      <c r="QSE137" s="129"/>
      <c r="QSF137" s="129"/>
      <c r="QSG137" s="129"/>
      <c r="QSH137" s="129"/>
      <c r="QSI137" s="129"/>
      <c r="QSJ137" s="129"/>
      <c r="QSK137" s="129"/>
      <c r="QSL137" s="129"/>
      <c r="QSM137" s="129"/>
      <c r="QSN137" s="129"/>
      <c r="QSO137" s="129"/>
      <c r="QSP137" s="129"/>
      <c r="QSQ137" s="129"/>
      <c r="QSR137" s="129"/>
      <c r="QSS137" s="129"/>
      <c r="QST137" s="129"/>
      <c r="QSU137" s="129"/>
      <c r="QSV137" s="129"/>
      <c r="QSW137" s="129"/>
      <c r="QSX137" s="129"/>
      <c r="QSY137" s="129"/>
      <c r="QSZ137" s="129"/>
      <c r="QTA137" s="129"/>
      <c r="QTB137" s="129"/>
      <c r="QTC137" s="129"/>
      <c r="QTD137" s="129"/>
      <c r="QTE137" s="129"/>
      <c r="QTF137" s="129"/>
      <c r="QTG137" s="129"/>
      <c r="QTH137" s="129"/>
      <c r="QTI137" s="129"/>
      <c r="QTJ137" s="129"/>
      <c r="QTK137" s="129"/>
      <c r="QTL137" s="129"/>
      <c r="QTM137" s="129"/>
      <c r="QTN137" s="129"/>
      <c r="QTO137" s="129"/>
      <c r="QTP137" s="129"/>
      <c r="QTQ137" s="129"/>
      <c r="QTR137" s="129"/>
      <c r="QTS137" s="129"/>
      <c r="QTT137" s="129"/>
      <c r="QTU137" s="129"/>
      <c r="QTV137" s="129"/>
      <c r="QTW137" s="129"/>
      <c r="QTX137" s="129"/>
      <c r="QTY137" s="129"/>
      <c r="QTZ137" s="129"/>
      <c r="QUA137" s="129"/>
      <c r="QUB137" s="129"/>
      <c r="QUC137" s="129"/>
      <c r="QUD137" s="129"/>
      <c r="QUE137" s="129"/>
      <c r="QUF137" s="129"/>
      <c r="QUG137" s="129"/>
      <c r="QUH137" s="129"/>
      <c r="QUI137" s="129"/>
      <c r="QUJ137" s="129"/>
      <c r="QUK137" s="129"/>
      <c r="QUL137" s="129"/>
      <c r="QUM137" s="129"/>
      <c r="QUN137" s="129"/>
      <c r="QUO137" s="129"/>
      <c r="QUP137" s="129"/>
      <c r="QUQ137" s="129"/>
      <c r="QUR137" s="129"/>
      <c r="QUS137" s="129"/>
      <c r="QUT137" s="129"/>
      <c r="QUU137" s="129"/>
      <c r="QUV137" s="129"/>
      <c r="QUW137" s="129"/>
      <c r="QUX137" s="129"/>
      <c r="QUY137" s="129"/>
      <c r="QUZ137" s="129"/>
      <c r="QVA137" s="129"/>
      <c r="QVB137" s="129"/>
      <c r="QVC137" s="129"/>
      <c r="QVD137" s="129"/>
      <c r="QVE137" s="129"/>
      <c r="QVF137" s="129"/>
      <c r="QVG137" s="129"/>
      <c r="QVH137" s="129"/>
      <c r="QVI137" s="129"/>
      <c r="QVJ137" s="129"/>
      <c r="QVK137" s="129"/>
      <c r="QVL137" s="129"/>
      <c r="QVM137" s="129"/>
      <c r="QVN137" s="129"/>
      <c r="QVO137" s="129"/>
      <c r="QVP137" s="129"/>
      <c r="QVQ137" s="129"/>
      <c r="QVR137" s="129"/>
      <c r="QVS137" s="129"/>
      <c r="QVT137" s="129"/>
      <c r="QVU137" s="129"/>
      <c r="QVV137" s="129"/>
      <c r="QVW137" s="129"/>
      <c r="QVX137" s="129"/>
      <c r="QVY137" s="129"/>
      <c r="QVZ137" s="129"/>
      <c r="QWA137" s="129"/>
      <c r="QWB137" s="129"/>
      <c r="QWC137" s="129"/>
      <c r="QWD137" s="129"/>
      <c r="QWE137" s="129"/>
      <c r="QWF137" s="129"/>
      <c r="QWG137" s="129"/>
      <c r="QWH137" s="129"/>
      <c r="QWI137" s="129"/>
      <c r="QWJ137" s="129"/>
      <c r="QWK137" s="129"/>
      <c r="QWL137" s="129"/>
      <c r="QWM137" s="129"/>
      <c r="QWN137" s="129"/>
      <c r="QWO137" s="129"/>
      <c r="QWP137" s="129"/>
      <c r="QWQ137" s="129"/>
      <c r="QWR137" s="129"/>
      <c r="QWS137" s="129"/>
      <c r="QWT137" s="129"/>
      <c r="QWU137" s="129"/>
      <c r="QWV137" s="129"/>
      <c r="QWW137" s="129"/>
      <c r="QWX137" s="129"/>
      <c r="QWY137" s="129"/>
      <c r="QWZ137" s="129"/>
      <c r="QXA137" s="129"/>
      <c r="QXB137" s="129"/>
      <c r="QXC137" s="129"/>
      <c r="QXD137" s="129"/>
      <c r="QXE137" s="129"/>
      <c r="QXF137" s="129"/>
      <c r="QXG137" s="129"/>
      <c r="QXH137" s="129"/>
      <c r="QXI137" s="129"/>
      <c r="QXJ137" s="129"/>
      <c r="QXK137" s="129"/>
      <c r="QXL137" s="129"/>
      <c r="QXM137" s="129"/>
      <c r="QXN137" s="129"/>
      <c r="QXO137" s="129"/>
      <c r="QXP137" s="129"/>
      <c r="QXQ137" s="129"/>
      <c r="QXR137" s="129"/>
      <c r="QXS137" s="129"/>
      <c r="QXT137" s="129"/>
      <c r="QXU137" s="129"/>
      <c r="QXV137" s="129"/>
      <c r="QXW137" s="129"/>
      <c r="QXX137" s="129"/>
      <c r="QXY137" s="129"/>
      <c r="QXZ137" s="129"/>
      <c r="QYA137" s="129"/>
      <c r="QYB137" s="129"/>
      <c r="QYC137" s="129"/>
      <c r="QYD137" s="129"/>
      <c r="QYE137" s="129"/>
      <c r="QYF137" s="129"/>
      <c r="QYG137" s="129"/>
      <c r="QYH137" s="129"/>
      <c r="QYI137" s="129"/>
      <c r="QYJ137" s="129"/>
      <c r="QYK137" s="129"/>
      <c r="QYL137" s="129"/>
      <c r="QYM137" s="129"/>
      <c r="QYN137" s="129"/>
      <c r="QYO137" s="129"/>
      <c r="QYP137" s="129"/>
      <c r="QYQ137" s="129"/>
      <c r="QYR137" s="129"/>
      <c r="QYS137" s="129"/>
      <c r="QYT137" s="129"/>
      <c r="QYU137" s="129"/>
      <c r="QYV137" s="129"/>
      <c r="QYW137" s="129"/>
      <c r="QYX137" s="129"/>
      <c r="QYY137" s="129"/>
      <c r="QYZ137" s="129"/>
      <c r="QZA137" s="129"/>
      <c r="QZB137" s="129"/>
      <c r="QZC137" s="129"/>
      <c r="QZD137" s="129"/>
      <c r="QZE137" s="129"/>
      <c r="QZF137" s="129"/>
      <c r="QZG137" s="129"/>
      <c r="QZH137" s="129"/>
      <c r="QZI137" s="129"/>
      <c r="QZJ137" s="129"/>
      <c r="QZK137" s="129"/>
      <c r="QZL137" s="129"/>
      <c r="QZM137" s="129"/>
      <c r="QZN137" s="129"/>
      <c r="QZO137" s="129"/>
      <c r="QZP137" s="129"/>
      <c r="QZQ137" s="129"/>
      <c r="QZR137" s="129"/>
      <c r="QZS137" s="129"/>
      <c r="QZT137" s="129"/>
      <c r="QZU137" s="129"/>
      <c r="QZV137" s="129"/>
      <c r="QZW137" s="129"/>
      <c r="QZX137" s="129"/>
      <c r="QZY137" s="129"/>
      <c r="QZZ137" s="129"/>
      <c r="RAA137" s="129"/>
      <c r="RAB137" s="129"/>
      <c r="RAC137" s="129"/>
      <c r="RAD137" s="129"/>
      <c r="RAE137" s="129"/>
      <c r="RAF137" s="129"/>
      <c r="RAG137" s="129"/>
      <c r="RAH137" s="129"/>
      <c r="RAI137" s="129"/>
      <c r="RAJ137" s="129"/>
      <c r="RAK137" s="129"/>
      <c r="RAL137" s="129"/>
      <c r="RAM137" s="129"/>
      <c r="RAN137" s="129"/>
      <c r="RAO137" s="129"/>
      <c r="RAP137" s="129"/>
      <c r="RAQ137" s="129"/>
      <c r="RAR137" s="129"/>
      <c r="RAS137" s="129"/>
      <c r="RAT137" s="129"/>
      <c r="RAU137" s="129"/>
      <c r="RAV137" s="129"/>
      <c r="RAW137" s="129"/>
      <c r="RAX137" s="129"/>
      <c r="RAY137" s="129"/>
      <c r="RAZ137" s="129"/>
      <c r="RBA137" s="129"/>
      <c r="RBB137" s="129"/>
      <c r="RBC137" s="129"/>
      <c r="RBD137" s="129"/>
      <c r="RBE137" s="129"/>
      <c r="RBF137" s="129"/>
      <c r="RBG137" s="129"/>
      <c r="RBH137" s="129"/>
      <c r="RBI137" s="129"/>
      <c r="RBJ137" s="129"/>
      <c r="RBK137" s="129"/>
      <c r="RBL137" s="129"/>
      <c r="RBM137" s="129"/>
      <c r="RBN137" s="129"/>
      <c r="RBO137" s="129"/>
      <c r="RBP137" s="129"/>
      <c r="RBQ137" s="129"/>
      <c r="RBR137" s="129"/>
      <c r="RBS137" s="129"/>
      <c r="RBT137" s="129"/>
      <c r="RBU137" s="129"/>
      <c r="RBV137" s="129"/>
      <c r="RBW137" s="129"/>
      <c r="RBX137" s="129"/>
      <c r="RBY137" s="129"/>
      <c r="RBZ137" s="129"/>
      <c r="RCA137" s="129"/>
      <c r="RCB137" s="129"/>
      <c r="RCC137" s="129"/>
      <c r="RCD137" s="129"/>
      <c r="RCE137" s="129"/>
      <c r="RCF137" s="129"/>
      <c r="RCG137" s="129"/>
      <c r="RCH137" s="129"/>
      <c r="RCI137" s="129"/>
      <c r="RCJ137" s="129"/>
      <c r="RCK137" s="129"/>
      <c r="RCL137" s="129"/>
      <c r="RCM137" s="129"/>
      <c r="RCN137" s="129"/>
      <c r="RCO137" s="129"/>
      <c r="RCP137" s="129"/>
      <c r="RCQ137" s="129"/>
      <c r="RCR137" s="129"/>
      <c r="RCS137" s="129"/>
      <c r="RCT137" s="129"/>
      <c r="RCU137" s="129"/>
      <c r="RCV137" s="129"/>
      <c r="RCW137" s="129"/>
      <c r="RCX137" s="129"/>
      <c r="RCY137" s="129"/>
      <c r="RCZ137" s="129"/>
      <c r="RDA137" s="129"/>
      <c r="RDB137" s="129"/>
      <c r="RDC137" s="129"/>
      <c r="RDD137" s="129"/>
      <c r="RDE137" s="129"/>
      <c r="RDF137" s="129"/>
      <c r="RDG137" s="129"/>
      <c r="RDH137" s="129"/>
      <c r="RDI137" s="129"/>
      <c r="RDJ137" s="129"/>
      <c r="RDK137" s="129"/>
      <c r="RDL137" s="129"/>
      <c r="RDM137" s="129"/>
      <c r="RDN137" s="129"/>
      <c r="RDO137" s="129"/>
      <c r="RDP137" s="129"/>
      <c r="RDQ137" s="129"/>
      <c r="RDR137" s="129"/>
      <c r="RDS137" s="129"/>
      <c r="RDT137" s="129"/>
      <c r="RDU137" s="129"/>
      <c r="RDV137" s="129"/>
      <c r="RDW137" s="129"/>
      <c r="RDX137" s="129"/>
      <c r="RDY137" s="129"/>
      <c r="RDZ137" s="129"/>
      <c r="REA137" s="129"/>
      <c r="REB137" s="129"/>
      <c r="REC137" s="129"/>
      <c r="RED137" s="129"/>
      <c r="REE137" s="129"/>
      <c r="REF137" s="129"/>
      <c r="REG137" s="129"/>
      <c r="REH137" s="129"/>
      <c r="REI137" s="129"/>
      <c r="REJ137" s="129"/>
      <c r="REK137" s="129"/>
      <c r="REL137" s="129"/>
      <c r="REM137" s="129"/>
      <c r="REN137" s="129"/>
      <c r="REO137" s="129"/>
      <c r="REP137" s="129"/>
      <c r="REQ137" s="129"/>
      <c r="RER137" s="129"/>
      <c r="RES137" s="129"/>
      <c r="RET137" s="129"/>
      <c r="REU137" s="129"/>
      <c r="REV137" s="129"/>
      <c r="REW137" s="129"/>
      <c r="REX137" s="129"/>
      <c r="REY137" s="129"/>
      <c r="REZ137" s="129"/>
      <c r="RFA137" s="129"/>
      <c r="RFB137" s="129"/>
      <c r="RFC137" s="129"/>
      <c r="RFD137" s="129"/>
      <c r="RFE137" s="129"/>
      <c r="RFF137" s="129"/>
      <c r="RFG137" s="129"/>
      <c r="RFH137" s="129"/>
      <c r="RFI137" s="129"/>
      <c r="RFJ137" s="129"/>
      <c r="RFK137" s="129"/>
      <c r="RFL137" s="129"/>
      <c r="RFM137" s="129"/>
      <c r="RFN137" s="129"/>
      <c r="RFO137" s="129"/>
      <c r="RFP137" s="129"/>
      <c r="RFQ137" s="129"/>
      <c r="RFR137" s="129"/>
      <c r="RFS137" s="129"/>
      <c r="RFT137" s="129"/>
      <c r="RFU137" s="129"/>
      <c r="RFV137" s="129"/>
      <c r="RFW137" s="129"/>
      <c r="RFX137" s="129"/>
      <c r="RFY137" s="129"/>
      <c r="RFZ137" s="129"/>
      <c r="RGA137" s="129"/>
      <c r="RGB137" s="129"/>
      <c r="RGC137" s="129"/>
      <c r="RGD137" s="129"/>
      <c r="RGE137" s="129"/>
      <c r="RGF137" s="129"/>
      <c r="RGG137" s="129"/>
      <c r="RGH137" s="129"/>
      <c r="RGI137" s="129"/>
      <c r="RGJ137" s="129"/>
      <c r="RGK137" s="129"/>
      <c r="RGL137" s="129"/>
      <c r="RGM137" s="129"/>
      <c r="RGN137" s="129"/>
      <c r="RGO137" s="129"/>
      <c r="RGP137" s="129"/>
      <c r="RGQ137" s="129"/>
      <c r="RGR137" s="129"/>
      <c r="RGS137" s="129"/>
      <c r="RGT137" s="129"/>
      <c r="RGU137" s="129"/>
      <c r="RGV137" s="129"/>
      <c r="RGW137" s="129"/>
      <c r="RGX137" s="129"/>
      <c r="RGY137" s="129"/>
      <c r="RGZ137" s="129"/>
      <c r="RHA137" s="129"/>
      <c r="RHB137" s="129"/>
      <c r="RHC137" s="129"/>
      <c r="RHD137" s="129"/>
      <c r="RHE137" s="129"/>
      <c r="RHF137" s="129"/>
      <c r="RHG137" s="129"/>
      <c r="RHH137" s="129"/>
      <c r="RHI137" s="129"/>
      <c r="RHJ137" s="129"/>
      <c r="RHK137" s="129"/>
      <c r="RHL137" s="129"/>
      <c r="RHM137" s="129"/>
      <c r="RHN137" s="129"/>
      <c r="RHO137" s="129"/>
      <c r="RHP137" s="129"/>
      <c r="RHQ137" s="129"/>
      <c r="RHR137" s="129"/>
      <c r="RHS137" s="129"/>
      <c r="RHT137" s="129"/>
      <c r="RHU137" s="129"/>
      <c r="RHV137" s="129"/>
      <c r="RHW137" s="129"/>
      <c r="RHX137" s="129"/>
      <c r="RHY137" s="129"/>
      <c r="RHZ137" s="129"/>
      <c r="RIA137" s="129"/>
      <c r="RIB137" s="129"/>
      <c r="RIC137" s="129"/>
      <c r="RID137" s="129"/>
      <c r="RIE137" s="129"/>
      <c r="RIF137" s="129"/>
      <c r="RIG137" s="129"/>
      <c r="RIH137" s="129"/>
      <c r="RII137" s="129"/>
      <c r="RIJ137" s="129"/>
      <c r="RIK137" s="129"/>
      <c r="RIL137" s="129"/>
      <c r="RIM137" s="129"/>
      <c r="RIN137" s="129"/>
      <c r="RIO137" s="129"/>
      <c r="RIP137" s="129"/>
      <c r="RIQ137" s="129"/>
      <c r="RIR137" s="129"/>
      <c r="RIS137" s="129"/>
      <c r="RIT137" s="129"/>
      <c r="RIU137" s="129"/>
      <c r="RIV137" s="129"/>
      <c r="RIW137" s="129"/>
      <c r="RIX137" s="129"/>
      <c r="RIY137" s="129"/>
      <c r="RIZ137" s="129"/>
      <c r="RJA137" s="129"/>
      <c r="RJB137" s="129"/>
      <c r="RJC137" s="129"/>
      <c r="RJD137" s="129"/>
      <c r="RJE137" s="129"/>
      <c r="RJF137" s="129"/>
      <c r="RJG137" s="129"/>
      <c r="RJH137" s="129"/>
      <c r="RJI137" s="129"/>
      <c r="RJJ137" s="129"/>
      <c r="RJK137" s="129"/>
      <c r="RJL137" s="129"/>
      <c r="RJM137" s="129"/>
      <c r="RJN137" s="129"/>
      <c r="RJO137" s="129"/>
      <c r="RJP137" s="129"/>
      <c r="RJQ137" s="129"/>
      <c r="RJR137" s="129"/>
      <c r="RJS137" s="129"/>
      <c r="RJT137" s="129"/>
      <c r="RJU137" s="129"/>
      <c r="RJV137" s="129"/>
      <c r="RJW137" s="129"/>
      <c r="RJX137" s="129"/>
      <c r="RJY137" s="129"/>
      <c r="RJZ137" s="129"/>
      <c r="RKA137" s="129"/>
      <c r="RKB137" s="129"/>
      <c r="RKC137" s="129"/>
      <c r="RKD137" s="129"/>
      <c r="RKE137" s="129"/>
      <c r="RKF137" s="129"/>
      <c r="RKG137" s="129"/>
      <c r="RKH137" s="129"/>
      <c r="RKI137" s="129"/>
      <c r="RKJ137" s="129"/>
      <c r="RKK137" s="129"/>
      <c r="RKL137" s="129"/>
      <c r="RKM137" s="129"/>
      <c r="RKN137" s="129"/>
      <c r="RKO137" s="129"/>
      <c r="RKP137" s="129"/>
      <c r="RKQ137" s="129"/>
      <c r="RKR137" s="129"/>
      <c r="RKS137" s="129"/>
      <c r="RKT137" s="129"/>
      <c r="RKU137" s="129"/>
      <c r="RKV137" s="129"/>
      <c r="RKW137" s="129"/>
      <c r="RKX137" s="129"/>
      <c r="RKY137" s="129"/>
      <c r="RKZ137" s="129"/>
      <c r="RLA137" s="129"/>
      <c r="RLB137" s="129"/>
      <c r="RLC137" s="129"/>
      <c r="RLD137" s="129"/>
      <c r="RLE137" s="129"/>
      <c r="RLF137" s="129"/>
      <c r="RLG137" s="129"/>
      <c r="RLH137" s="129"/>
      <c r="RLI137" s="129"/>
      <c r="RLJ137" s="129"/>
      <c r="RLK137" s="129"/>
      <c r="RLL137" s="129"/>
      <c r="RLM137" s="129"/>
      <c r="RLN137" s="129"/>
      <c r="RLO137" s="129"/>
      <c r="RLP137" s="129"/>
      <c r="RLQ137" s="129"/>
      <c r="RLR137" s="129"/>
      <c r="RLS137" s="129"/>
      <c r="RLT137" s="129"/>
      <c r="RLU137" s="129"/>
      <c r="RLV137" s="129"/>
      <c r="RLW137" s="129"/>
      <c r="RLX137" s="129"/>
      <c r="RLY137" s="129"/>
      <c r="RLZ137" s="129"/>
      <c r="RMA137" s="129"/>
      <c r="RMB137" s="129"/>
      <c r="RMC137" s="129"/>
      <c r="RMD137" s="129"/>
      <c r="RME137" s="129"/>
      <c r="RMF137" s="129"/>
      <c r="RMG137" s="129"/>
      <c r="RMH137" s="129"/>
      <c r="RMI137" s="129"/>
      <c r="RMJ137" s="129"/>
      <c r="RMK137" s="129"/>
      <c r="RML137" s="129"/>
      <c r="RMM137" s="129"/>
      <c r="RMN137" s="129"/>
      <c r="RMO137" s="129"/>
      <c r="RMP137" s="129"/>
      <c r="RMQ137" s="129"/>
      <c r="RMR137" s="129"/>
      <c r="RMS137" s="129"/>
      <c r="RMT137" s="129"/>
      <c r="RMU137" s="129"/>
      <c r="RMV137" s="129"/>
      <c r="RMW137" s="129"/>
      <c r="RMX137" s="129"/>
      <c r="RMY137" s="129"/>
      <c r="RMZ137" s="129"/>
      <c r="RNA137" s="129"/>
      <c r="RNB137" s="129"/>
      <c r="RNC137" s="129"/>
      <c r="RND137" s="129"/>
      <c r="RNE137" s="129"/>
      <c r="RNF137" s="129"/>
      <c r="RNG137" s="129"/>
      <c r="RNH137" s="129"/>
      <c r="RNI137" s="129"/>
      <c r="RNJ137" s="129"/>
      <c r="RNK137" s="129"/>
      <c r="RNL137" s="129"/>
      <c r="RNM137" s="129"/>
      <c r="RNN137" s="129"/>
      <c r="RNO137" s="129"/>
      <c r="RNP137" s="129"/>
      <c r="RNQ137" s="129"/>
      <c r="RNR137" s="129"/>
      <c r="RNS137" s="129"/>
      <c r="RNT137" s="129"/>
      <c r="RNU137" s="129"/>
      <c r="RNV137" s="129"/>
      <c r="RNW137" s="129"/>
      <c r="RNX137" s="129"/>
      <c r="RNY137" s="129"/>
      <c r="RNZ137" s="129"/>
      <c r="ROA137" s="129"/>
      <c r="ROB137" s="129"/>
      <c r="ROC137" s="129"/>
      <c r="ROD137" s="129"/>
      <c r="ROE137" s="129"/>
      <c r="ROF137" s="129"/>
      <c r="ROG137" s="129"/>
      <c r="ROH137" s="129"/>
      <c r="ROI137" s="129"/>
      <c r="ROJ137" s="129"/>
      <c r="ROK137" s="129"/>
      <c r="ROL137" s="129"/>
      <c r="ROM137" s="129"/>
      <c r="RON137" s="129"/>
      <c r="ROO137" s="129"/>
      <c r="ROP137" s="129"/>
      <c r="ROQ137" s="129"/>
      <c r="ROR137" s="129"/>
      <c r="ROS137" s="129"/>
      <c r="ROT137" s="129"/>
      <c r="ROU137" s="129"/>
      <c r="ROV137" s="129"/>
      <c r="ROW137" s="129"/>
      <c r="ROX137" s="129"/>
      <c r="ROY137" s="129"/>
      <c r="ROZ137" s="129"/>
      <c r="RPA137" s="129"/>
      <c r="RPB137" s="129"/>
      <c r="RPC137" s="129"/>
      <c r="RPD137" s="129"/>
      <c r="RPE137" s="129"/>
      <c r="RPF137" s="129"/>
      <c r="RPG137" s="129"/>
      <c r="RPH137" s="129"/>
      <c r="RPI137" s="129"/>
      <c r="RPJ137" s="129"/>
      <c r="RPK137" s="129"/>
      <c r="RPL137" s="129"/>
      <c r="RPM137" s="129"/>
      <c r="RPN137" s="129"/>
      <c r="RPO137" s="129"/>
      <c r="RPP137" s="129"/>
      <c r="RPQ137" s="129"/>
      <c r="RPR137" s="129"/>
      <c r="RPS137" s="129"/>
      <c r="RPT137" s="129"/>
      <c r="RPU137" s="129"/>
      <c r="RPV137" s="129"/>
      <c r="RPW137" s="129"/>
      <c r="RPX137" s="129"/>
      <c r="RPY137" s="129"/>
      <c r="RPZ137" s="129"/>
      <c r="RQA137" s="129"/>
      <c r="RQB137" s="129"/>
      <c r="RQC137" s="129"/>
      <c r="RQD137" s="129"/>
      <c r="RQE137" s="129"/>
      <c r="RQF137" s="129"/>
      <c r="RQG137" s="129"/>
      <c r="RQH137" s="129"/>
      <c r="RQI137" s="129"/>
      <c r="RQJ137" s="129"/>
      <c r="RQK137" s="129"/>
      <c r="RQL137" s="129"/>
      <c r="RQM137" s="129"/>
      <c r="RQN137" s="129"/>
      <c r="RQO137" s="129"/>
      <c r="RQP137" s="129"/>
      <c r="RQQ137" s="129"/>
      <c r="RQR137" s="129"/>
      <c r="RQS137" s="129"/>
      <c r="RQT137" s="129"/>
      <c r="RQU137" s="129"/>
      <c r="RQV137" s="129"/>
      <c r="RQW137" s="129"/>
      <c r="RQX137" s="129"/>
      <c r="RQY137" s="129"/>
      <c r="RQZ137" s="129"/>
      <c r="RRA137" s="129"/>
      <c r="RRB137" s="129"/>
      <c r="RRC137" s="129"/>
      <c r="RRD137" s="129"/>
      <c r="RRE137" s="129"/>
      <c r="RRF137" s="129"/>
      <c r="RRG137" s="129"/>
      <c r="RRH137" s="129"/>
      <c r="RRI137" s="129"/>
      <c r="RRJ137" s="129"/>
      <c r="RRK137" s="129"/>
      <c r="RRL137" s="129"/>
      <c r="RRM137" s="129"/>
      <c r="RRN137" s="129"/>
      <c r="RRO137" s="129"/>
      <c r="RRP137" s="129"/>
      <c r="RRQ137" s="129"/>
      <c r="RRR137" s="129"/>
      <c r="RRS137" s="129"/>
      <c r="RRT137" s="129"/>
      <c r="RRU137" s="129"/>
      <c r="RRV137" s="129"/>
      <c r="RRW137" s="129"/>
      <c r="RRX137" s="129"/>
      <c r="RRY137" s="129"/>
      <c r="RRZ137" s="129"/>
      <c r="RSA137" s="129"/>
      <c r="RSB137" s="129"/>
      <c r="RSC137" s="129"/>
      <c r="RSD137" s="129"/>
      <c r="RSE137" s="129"/>
      <c r="RSF137" s="129"/>
      <c r="RSG137" s="129"/>
      <c r="RSH137" s="129"/>
      <c r="RSI137" s="129"/>
      <c r="RSJ137" s="129"/>
      <c r="RSK137" s="129"/>
      <c r="RSL137" s="129"/>
      <c r="RSM137" s="129"/>
      <c r="RSN137" s="129"/>
      <c r="RSO137" s="129"/>
      <c r="RSP137" s="129"/>
      <c r="RSQ137" s="129"/>
      <c r="RSR137" s="129"/>
      <c r="RSS137" s="129"/>
      <c r="RST137" s="129"/>
      <c r="RSU137" s="129"/>
      <c r="RSV137" s="129"/>
      <c r="RSW137" s="129"/>
      <c r="RSX137" s="129"/>
      <c r="RSY137" s="129"/>
      <c r="RSZ137" s="129"/>
      <c r="RTA137" s="129"/>
      <c r="RTB137" s="129"/>
      <c r="RTC137" s="129"/>
      <c r="RTD137" s="129"/>
      <c r="RTE137" s="129"/>
      <c r="RTF137" s="129"/>
      <c r="RTG137" s="129"/>
      <c r="RTH137" s="129"/>
      <c r="RTI137" s="129"/>
      <c r="RTJ137" s="129"/>
      <c r="RTK137" s="129"/>
      <c r="RTL137" s="129"/>
      <c r="RTM137" s="129"/>
      <c r="RTN137" s="129"/>
      <c r="RTO137" s="129"/>
      <c r="RTP137" s="129"/>
      <c r="RTQ137" s="129"/>
      <c r="RTR137" s="129"/>
      <c r="RTS137" s="129"/>
      <c r="RTT137" s="129"/>
      <c r="RTU137" s="129"/>
      <c r="RTV137" s="129"/>
      <c r="RTW137" s="129"/>
      <c r="RTX137" s="129"/>
      <c r="RTY137" s="129"/>
      <c r="RTZ137" s="129"/>
      <c r="RUA137" s="129"/>
      <c r="RUB137" s="129"/>
      <c r="RUC137" s="129"/>
      <c r="RUD137" s="129"/>
      <c r="RUE137" s="129"/>
      <c r="RUF137" s="129"/>
      <c r="RUG137" s="129"/>
      <c r="RUH137" s="129"/>
      <c r="RUI137" s="129"/>
      <c r="RUJ137" s="129"/>
      <c r="RUK137" s="129"/>
      <c r="RUL137" s="129"/>
      <c r="RUM137" s="129"/>
      <c r="RUN137" s="129"/>
      <c r="RUO137" s="129"/>
      <c r="RUP137" s="129"/>
      <c r="RUQ137" s="129"/>
      <c r="RUR137" s="129"/>
      <c r="RUS137" s="129"/>
      <c r="RUT137" s="129"/>
      <c r="RUU137" s="129"/>
      <c r="RUV137" s="129"/>
      <c r="RUW137" s="129"/>
      <c r="RUX137" s="129"/>
      <c r="RUY137" s="129"/>
      <c r="RUZ137" s="129"/>
      <c r="RVA137" s="129"/>
      <c r="RVB137" s="129"/>
      <c r="RVC137" s="129"/>
      <c r="RVD137" s="129"/>
      <c r="RVE137" s="129"/>
      <c r="RVF137" s="129"/>
      <c r="RVG137" s="129"/>
      <c r="RVH137" s="129"/>
      <c r="RVI137" s="129"/>
      <c r="RVJ137" s="129"/>
      <c r="RVK137" s="129"/>
      <c r="RVL137" s="129"/>
      <c r="RVM137" s="129"/>
      <c r="RVN137" s="129"/>
      <c r="RVO137" s="129"/>
      <c r="RVP137" s="129"/>
      <c r="RVQ137" s="129"/>
      <c r="RVR137" s="129"/>
      <c r="RVS137" s="129"/>
      <c r="RVT137" s="129"/>
      <c r="RVU137" s="129"/>
      <c r="RVV137" s="129"/>
      <c r="RVW137" s="129"/>
      <c r="RVX137" s="129"/>
      <c r="RVY137" s="129"/>
      <c r="RVZ137" s="129"/>
      <c r="RWA137" s="129"/>
      <c r="RWB137" s="129"/>
      <c r="RWC137" s="129"/>
      <c r="RWD137" s="129"/>
      <c r="RWE137" s="129"/>
      <c r="RWF137" s="129"/>
      <c r="RWG137" s="129"/>
      <c r="RWH137" s="129"/>
      <c r="RWI137" s="129"/>
      <c r="RWJ137" s="129"/>
      <c r="RWK137" s="129"/>
      <c r="RWL137" s="129"/>
      <c r="RWM137" s="129"/>
      <c r="RWN137" s="129"/>
      <c r="RWO137" s="129"/>
      <c r="RWP137" s="129"/>
      <c r="RWQ137" s="129"/>
      <c r="RWR137" s="129"/>
      <c r="RWS137" s="129"/>
      <c r="RWT137" s="129"/>
      <c r="RWU137" s="129"/>
      <c r="RWV137" s="129"/>
      <c r="RWW137" s="129"/>
      <c r="RWX137" s="129"/>
      <c r="RWY137" s="129"/>
      <c r="RWZ137" s="129"/>
      <c r="RXA137" s="129"/>
      <c r="RXB137" s="129"/>
      <c r="RXC137" s="129"/>
      <c r="RXD137" s="129"/>
      <c r="RXE137" s="129"/>
      <c r="RXF137" s="129"/>
      <c r="RXG137" s="129"/>
      <c r="RXH137" s="129"/>
      <c r="RXI137" s="129"/>
      <c r="RXJ137" s="129"/>
      <c r="RXK137" s="129"/>
      <c r="RXL137" s="129"/>
      <c r="RXM137" s="129"/>
      <c r="RXN137" s="129"/>
      <c r="RXO137" s="129"/>
      <c r="RXP137" s="129"/>
      <c r="RXQ137" s="129"/>
      <c r="RXR137" s="129"/>
      <c r="RXS137" s="129"/>
      <c r="RXT137" s="129"/>
      <c r="RXU137" s="129"/>
      <c r="RXV137" s="129"/>
      <c r="RXW137" s="129"/>
      <c r="RXX137" s="129"/>
      <c r="RXY137" s="129"/>
      <c r="RXZ137" s="129"/>
      <c r="RYA137" s="129"/>
      <c r="RYB137" s="129"/>
      <c r="RYC137" s="129"/>
      <c r="RYD137" s="129"/>
      <c r="RYE137" s="129"/>
      <c r="RYF137" s="129"/>
      <c r="RYG137" s="129"/>
      <c r="RYH137" s="129"/>
      <c r="RYI137" s="129"/>
      <c r="RYJ137" s="129"/>
      <c r="RYK137" s="129"/>
      <c r="RYL137" s="129"/>
      <c r="RYM137" s="129"/>
      <c r="RYN137" s="129"/>
      <c r="RYO137" s="129"/>
      <c r="RYP137" s="129"/>
      <c r="RYQ137" s="129"/>
      <c r="RYR137" s="129"/>
      <c r="RYS137" s="129"/>
      <c r="RYT137" s="129"/>
      <c r="RYU137" s="129"/>
      <c r="RYV137" s="129"/>
      <c r="RYW137" s="129"/>
      <c r="RYX137" s="129"/>
      <c r="RYY137" s="129"/>
      <c r="RYZ137" s="129"/>
      <c r="RZA137" s="129"/>
      <c r="RZB137" s="129"/>
      <c r="RZC137" s="129"/>
      <c r="RZD137" s="129"/>
      <c r="RZE137" s="129"/>
      <c r="RZF137" s="129"/>
      <c r="RZG137" s="129"/>
      <c r="RZH137" s="129"/>
      <c r="RZI137" s="129"/>
      <c r="RZJ137" s="129"/>
      <c r="RZK137" s="129"/>
      <c r="RZL137" s="129"/>
      <c r="RZM137" s="129"/>
      <c r="RZN137" s="129"/>
      <c r="RZO137" s="129"/>
      <c r="RZP137" s="129"/>
      <c r="RZQ137" s="129"/>
      <c r="RZR137" s="129"/>
      <c r="RZS137" s="129"/>
      <c r="RZT137" s="129"/>
      <c r="RZU137" s="129"/>
      <c r="RZV137" s="129"/>
      <c r="RZW137" s="129"/>
      <c r="RZX137" s="129"/>
      <c r="RZY137" s="129"/>
      <c r="RZZ137" s="129"/>
      <c r="SAA137" s="129"/>
      <c r="SAB137" s="129"/>
      <c r="SAC137" s="129"/>
      <c r="SAD137" s="129"/>
      <c r="SAE137" s="129"/>
      <c r="SAF137" s="129"/>
      <c r="SAG137" s="129"/>
      <c r="SAH137" s="129"/>
      <c r="SAI137" s="129"/>
      <c r="SAJ137" s="129"/>
      <c r="SAK137" s="129"/>
      <c r="SAL137" s="129"/>
      <c r="SAM137" s="129"/>
      <c r="SAN137" s="129"/>
      <c r="SAO137" s="129"/>
      <c r="SAP137" s="129"/>
      <c r="SAQ137" s="129"/>
      <c r="SAR137" s="129"/>
      <c r="SAS137" s="129"/>
      <c r="SAT137" s="129"/>
      <c r="SAU137" s="129"/>
      <c r="SAV137" s="129"/>
      <c r="SAW137" s="129"/>
      <c r="SAX137" s="129"/>
      <c r="SAY137" s="129"/>
      <c r="SAZ137" s="129"/>
      <c r="SBA137" s="129"/>
      <c r="SBB137" s="129"/>
      <c r="SBC137" s="129"/>
      <c r="SBD137" s="129"/>
      <c r="SBE137" s="129"/>
      <c r="SBF137" s="129"/>
      <c r="SBG137" s="129"/>
      <c r="SBH137" s="129"/>
      <c r="SBI137" s="129"/>
      <c r="SBJ137" s="129"/>
      <c r="SBK137" s="129"/>
      <c r="SBL137" s="129"/>
      <c r="SBM137" s="129"/>
      <c r="SBN137" s="129"/>
      <c r="SBO137" s="129"/>
      <c r="SBP137" s="129"/>
      <c r="SBQ137" s="129"/>
      <c r="SBR137" s="129"/>
      <c r="SBS137" s="129"/>
      <c r="SBT137" s="129"/>
      <c r="SBU137" s="129"/>
      <c r="SBV137" s="129"/>
      <c r="SBW137" s="129"/>
      <c r="SBX137" s="129"/>
      <c r="SBY137" s="129"/>
      <c r="SBZ137" s="129"/>
      <c r="SCA137" s="129"/>
      <c r="SCB137" s="129"/>
      <c r="SCC137" s="129"/>
      <c r="SCD137" s="129"/>
      <c r="SCE137" s="129"/>
      <c r="SCF137" s="129"/>
      <c r="SCG137" s="129"/>
      <c r="SCH137" s="129"/>
      <c r="SCI137" s="129"/>
      <c r="SCJ137" s="129"/>
      <c r="SCK137" s="129"/>
      <c r="SCL137" s="129"/>
      <c r="SCM137" s="129"/>
      <c r="SCN137" s="129"/>
      <c r="SCO137" s="129"/>
      <c r="SCP137" s="129"/>
      <c r="SCQ137" s="129"/>
      <c r="SCR137" s="129"/>
      <c r="SCS137" s="129"/>
      <c r="SCT137" s="129"/>
      <c r="SCU137" s="129"/>
      <c r="SCV137" s="129"/>
      <c r="SCW137" s="129"/>
      <c r="SCX137" s="129"/>
      <c r="SCY137" s="129"/>
      <c r="SCZ137" s="129"/>
      <c r="SDA137" s="129"/>
      <c r="SDB137" s="129"/>
      <c r="SDC137" s="129"/>
      <c r="SDD137" s="129"/>
      <c r="SDE137" s="129"/>
      <c r="SDF137" s="129"/>
      <c r="SDG137" s="129"/>
      <c r="SDH137" s="129"/>
      <c r="SDI137" s="129"/>
      <c r="SDJ137" s="129"/>
      <c r="SDK137" s="129"/>
      <c r="SDL137" s="129"/>
      <c r="SDM137" s="129"/>
      <c r="SDN137" s="129"/>
      <c r="SDO137" s="129"/>
      <c r="SDP137" s="129"/>
      <c r="SDQ137" s="129"/>
      <c r="SDR137" s="129"/>
      <c r="SDS137" s="129"/>
      <c r="SDT137" s="129"/>
      <c r="SDU137" s="129"/>
      <c r="SDV137" s="129"/>
      <c r="SDW137" s="129"/>
      <c r="SDX137" s="129"/>
      <c r="SDY137" s="129"/>
      <c r="SDZ137" s="129"/>
      <c r="SEA137" s="129"/>
      <c r="SEB137" s="129"/>
      <c r="SEC137" s="129"/>
      <c r="SED137" s="129"/>
      <c r="SEE137" s="129"/>
      <c r="SEF137" s="129"/>
      <c r="SEG137" s="129"/>
      <c r="SEH137" s="129"/>
      <c r="SEI137" s="129"/>
      <c r="SEJ137" s="129"/>
      <c r="SEK137" s="129"/>
      <c r="SEL137" s="129"/>
      <c r="SEM137" s="129"/>
      <c r="SEN137" s="129"/>
      <c r="SEO137" s="129"/>
      <c r="SEP137" s="129"/>
      <c r="SEQ137" s="129"/>
      <c r="SER137" s="129"/>
      <c r="SES137" s="129"/>
      <c r="SET137" s="129"/>
      <c r="SEU137" s="129"/>
      <c r="SEV137" s="129"/>
      <c r="SEW137" s="129"/>
      <c r="SEX137" s="129"/>
      <c r="SEY137" s="129"/>
      <c r="SEZ137" s="129"/>
      <c r="SFA137" s="129"/>
      <c r="SFB137" s="129"/>
      <c r="SFC137" s="129"/>
      <c r="SFD137" s="129"/>
      <c r="SFE137" s="129"/>
      <c r="SFF137" s="129"/>
      <c r="SFG137" s="129"/>
      <c r="SFH137" s="129"/>
      <c r="SFI137" s="129"/>
      <c r="SFJ137" s="129"/>
      <c r="SFK137" s="129"/>
      <c r="SFL137" s="129"/>
      <c r="SFM137" s="129"/>
      <c r="SFN137" s="129"/>
      <c r="SFO137" s="129"/>
      <c r="SFP137" s="129"/>
      <c r="SFQ137" s="129"/>
      <c r="SFR137" s="129"/>
      <c r="SFS137" s="129"/>
      <c r="SFT137" s="129"/>
      <c r="SFU137" s="129"/>
      <c r="SFV137" s="129"/>
      <c r="SFW137" s="129"/>
      <c r="SFX137" s="129"/>
      <c r="SFY137" s="129"/>
      <c r="SFZ137" s="129"/>
      <c r="SGA137" s="129"/>
      <c r="SGB137" s="129"/>
      <c r="SGC137" s="129"/>
      <c r="SGD137" s="129"/>
      <c r="SGE137" s="129"/>
      <c r="SGF137" s="129"/>
      <c r="SGG137" s="129"/>
      <c r="SGH137" s="129"/>
      <c r="SGI137" s="129"/>
      <c r="SGJ137" s="129"/>
      <c r="SGK137" s="129"/>
      <c r="SGL137" s="129"/>
      <c r="SGM137" s="129"/>
      <c r="SGN137" s="129"/>
      <c r="SGO137" s="129"/>
      <c r="SGP137" s="129"/>
      <c r="SGQ137" s="129"/>
      <c r="SGR137" s="129"/>
      <c r="SGS137" s="129"/>
      <c r="SGT137" s="129"/>
      <c r="SGU137" s="129"/>
      <c r="SGV137" s="129"/>
      <c r="SGW137" s="129"/>
      <c r="SGX137" s="129"/>
      <c r="SGY137" s="129"/>
      <c r="SGZ137" s="129"/>
      <c r="SHA137" s="129"/>
      <c r="SHB137" s="129"/>
      <c r="SHC137" s="129"/>
      <c r="SHD137" s="129"/>
      <c r="SHE137" s="129"/>
      <c r="SHF137" s="129"/>
      <c r="SHG137" s="129"/>
      <c r="SHH137" s="129"/>
      <c r="SHI137" s="129"/>
      <c r="SHJ137" s="129"/>
      <c r="SHK137" s="129"/>
      <c r="SHL137" s="129"/>
      <c r="SHM137" s="129"/>
      <c r="SHN137" s="129"/>
      <c r="SHO137" s="129"/>
      <c r="SHP137" s="129"/>
      <c r="SHQ137" s="129"/>
      <c r="SHR137" s="129"/>
      <c r="SHS137" s="129"/>
      <c r="SHT137" s="129"/>
      <c r="SHU137" s="129"/>
      <c r="SHV137" s="129"/>
      <c r="SHW137" s="129"/>
      <c r="SHX137" s="129"/>
      <c r="SHY137" s="129"/>
      <c r="SHZ137" s="129"/>
      <c r="SIA137" s="129"/>
      <c r="SIB137" s="129"/>
      <c r="SIC137" s="129"/>
      <c r="SID137" s="129"/>
      <c r="SIE137" s="129"/>
      <c r="SIF137" s="129"/>
      <c r="SIG137" s="129"/>
      <c r="SIH137" s="129"/>
      <c r="SII137" s="129"/>
      <c r="SIJ137" s="129"/>
      <c r="SIK137" s="129"/>
      <c r="SIL137" s="129"/>
      <c r="SIM137" s="129"/>
      <c r="SIN137" s="129"/>
      <c r="SIO137" s="129"/>
      <c r="SIP137" s="129"/>
      <c r="SIQ137" s="129"/>
      <c r="SIR137" s="129"/>
      <c r="SIS137" s="129"/>
      <c r="SIT137" s="129"/>
      <c r="SIU137" s="129"/>
      <c r="SIV137" s="129"/>
      <c r="SIW137" s="129"/>
      <c r="SIX137" s="129"/>
      <c r="SIY137" s="129"/>
      <c r="SIZ137" s="129"/>
      <c r="SJA137" s="129"/>
      <c r="SJB137" s="129"/>
      <c r="SJC137" s="129"/>
      <c r="SJD137" s="129"/>
      <c r="SJE137" s="129"/>
      <c r="SJF137" s="129"/>
      <c r="SJG137" s="129"/>
      <c r="SJH137" s="129"/>
      <c r="SJI137" s="129"/>
      <c r="SJJ137" s="129"/>
      <c r="SJK137" s="129"/>
      <c r="SJL137" s="129"/>
      <c r="SJM137" s="129"/>
      <c r="SJN137" s="129"/>
      <c r="SJO137" s="129"/>
      <c r="SJP137" s="129"/>
      <c r="SJQ137" s="129"/>
      <c r="SJR137" s="129"/>
      <c r="SJS137" s="129"/>
      <c r="SJT137" s="129"/>
      <c r="SJU137" s="129"/>
      <c r="SJV137" s="129"/>
      <c r="SJW137" s="129"/>
      <c r="SJX137" s="129"/>
      <c r="SJY137" s="129"/>
      <c r="SJZ137" s="129"/>
      <c r="SKA137" s="129"/>
      <c r="SKB137" s="129"/>
      <c r="SKC137" s="129"/>
      <c r="SKD137" s="129"/>
      <c r="SKE137" s="129"/>
      <c r="SKF137" s="129"/>
      <c r="SKG137" s="129"/>
      <c r="SKH137" s="129"/>
      <c r="SKI137" s="129"/>
      <c r="SKJ137" s="129"/>
      <c r="SKK137" s="129"/>
      <c r="SKL137" s="129"/>
      <c r="SKM137" s="129"/>
      <c r="SKN137" s="129"/>
      <c r="SKO137" s="129"/>
      <c r="SKP137" s="129"/>
      <c r="SKQ137" s="129"/>
      <c r="SKR137" s="129"/>
      <c r="SKS137" s="129"/>
      <c r="SKT137" s="129"/>
      <c r="SKU137" s="129"/>
      <c r="SKV137" s="129"/>
      <c r="SKW137" s="129"/>
      <c r="SKX137" s="129"/>
      <c r="SKY137" s="129"/>
      <c r="SKZ137" s="129"/>
      <c r="SLA137" s="129"/>
      <c r="SLB137" s="129"/>
      <c r="SLC137" s="129"/>
      <c r="SLD137" s="129"/>
      <c r="SLE137" s="129"/>
      <c r="SLF137" s="129"/>
      <c r="SLG137" s="129"/>
      <c r="SLH137" s="129"/>
      <c r="SLI137" s="129"/>
      <c r="SLJ137" s="129"/>
      <c r="SLK137" s="129"/>
      <c r="SLL137" s="129"/>
      <c r="SLM137" s="129"/>
      <c r="SLN137" s="129"/>
      <c r="SLO137" s="129"/>
      <c r="SLP137" s="129"/>
      <c r="SLQ137" s="129"/>
      <c r="SLR137" s="129"/>
      <c r="SLS137" s="129"/>
      <c r="SLT137" s="129"/>
      <c r="SLU137" s="129"/>
      <c r="SLV137" s="129"/>
      <c r="SLW137" s="129"/>
      <c r="SLX137" s="129"/>
      <c r="SLY137" s="129"/>
      <c r="SLZ137" s="129"/>
      <c r="SMA137" s="129"/>
      <c r="SMB137" s="129"/>
      <c r="SMC137" s="129"/>
      <c r="SMD137" s="129"/>
      <c r="SME137" s="129"/>
      <c r="SMF137" s="129"/>
      <c r="SMG137" s="129"/>
      <c r="SMH137" s="129"/>
      <c r="SMI137" s="129"/>
      <c r="SMJ137" s="129"/>
      <c r="SMK137" s="129"/>
      <c r="SML137" s="129"/>
      <c r="SMM137" s="129"/>
      <c r="SMN137" s="129"/>
      <c r="SMO137" s="129"/>
      <c r="SMP137" s="129"/>
      <c r="SMQ137" s="129"/>
      <c r="SMR137" s="129"/>
      <c r="SMS137" s="129"/>
      <c r="SMT137" s="129"/>
      <c r="SMU137" s="129"/>
      <c r="SMV137" s="129"/>
      <c r="SMW137" s="129"/>
      <c r="SMX137" s="129"/>
      <c r="SMY137" s="129"/>
      <c r="SMZ137" s="129"/>
      <c r="SNA137" s="129"/>
      <c r="SNB137" s="129"/>
      <c r="SNC137" s="129"/>
      <c r="SND137" s="129"/>
      <c r="SNE137" s="129"/>
      <c r="SNF137" s="129"/>
      <c r="SNG137" s="129"/>
      <c r="SNH137" s="129"/>
      <c r="SNI137" s="129"/>
      <c r="SNJ137" s="129"/>
      <c r="SNK137" s="129"/>
      <c r="SNL137" s="129"/>
      <c r="SNM137" s="129"/>
      <c r="SNN137" s="129"/>
      <c r="SNO137" s="129"/>
      <c r="SNP137" s="129"/>
      <c r="SNQ137" s="129"/>
      <c r="SNR137" s="129"/>
      <c r="SNS137" s="129"/>
      <c r="SNT137" s="129"/>
      <c r="SNU137" s="129"/>
      <c r="SNV137" s="129"/>
      <c r="SNW137" s="129"/>
      <c r="SNX137" s="129"/>
      <c r="SNY137" s="129"/>
      <c r="SNZ137" s="129"/>
      <c r="SOA137" s="129"/>
      <c r="SOB137" s="129"/>
      <c r="SOC137" s="129"/>
      <c r="SOD137" s="129"/>
      <c r="SOE137" s="129"/>
      <c r="SOF137" s="129"/>
      <c r="SOG137" s="129"/>
      <c r="SOH137" s="129"/>
      <c r="SOI137" s="129"/>
      <c r="SOJ137" s="129"/>
      <c r="SOK137" s="129"/>
      <c r="SOL137" s="129"/>
      <c r="SOM137" s="129"/>
      <c r="SON137" s="129"/>
      <c r="SOO137" s="129"/>
      <c r="SOP137" s="129"/>
      <c r="SOQ137" s="129"/>
      <c r="SOR137" s="129"/>
      <c r="SOS137" s="129"/>
      <c r="SOT137" s="129"/>
      <c r="SOU137" s="129"/>
      <c r="SOV137" s="129"/>
      <c r="SOW137" s="129"/>
      <c r="SOX137" s="129"/>
      <c r="SOY137" s="129"/>
      <c r="SOZ137" s="129"/>
      <c r="SPA137" s="129"/>
      <c r="SPB137" s="129"/>
      <c r="SPC137" s="129"/>
      <c r="SPD137" s="129"/>
      <c r="SPE137" s="129"/>
      <c r="SPF137" s="129"/>
      <c r="SPG137" s="129"/>
      <c r="SPH137" s="129"/>
      <c r="SPI137" s="129"/>
      <c r="SPJ137" s="129"/>
      <c r="SPK137" s="129"/>
      <c r="SPL137" s="129"/>
      <c r="SPM137" s="129"/>
      <c r="SPN137" s="129"/>
      <c r="SPO137" s="129"/>
      <c r="SPP137" s="129"/>
      <c r="SPQ137" s="129"/>
      <c r="SPR137" s="129"/>
      <c r="SPS137" s="129"/>
      <c r="SPT137" s="129"/>
      <c r="SPU137" s="129"/>
      <c r="SPV137" s="129"/>
      <c r="SPW137" s="129"/>
      <c r="SPX137" s="129"/>
      <c r="SPY137" s="129"/>
      <c r="SPZ137" s="129"/>
      <c r="SQA137" s="129"/>
      <c r="SQB137" s="129"/>
      <c r="SQC137" s="129"/>
      <c r="SQD137" s="129"/>
      <c r="SQE137" s="129"/>
      <c r="SQF137" s="129"/>
      <c r="SQG137" s="129"/>
      <c r="SQH137" s="129"/>
      <c r="SQI137" s="129"/>
      <c r="SQJ137" s="129"/>
      <c r="SQK137" s="129"/>
      <c r="SQL137" s="129"/>
      <c r="SQM137" s="129"/>
      <c r="SQN137" s="129"/>
      <c r="SQO137" s="129"/>
      <c r="SQP137" s="129"/>
      <c r="SQQ137" s="129"/>
      <c r="SQR137" s="129"/>
      <c r="SQS137" s="129"/>
      <c r="SQT137" s="129"/>
      <c r="SQU137" s="129"/>
      <c r="SQV137" s="129"/>
      <c r="SQW137" s="129"/>
      <c r="SQX137" s="129"/>
      <c r="SQY137" s="129"/>
      <c r="SQZ137" s="129"/>
      <c r="SRA137" s="129"/>
      <c r="SRB137" s="129"/>
      <c r="SRC137" s="129"/>
      <c r="SRD137" s="129"/>
      <c r="SRE137" s="129"/>
      <c r="SRF137" s="129"/>
      <c r="SRG137" s="129"/>
      <c r="SRH137" s="129"/>
      <c r="SRI137" s="129"/>
      <c r="SRJ137" s="129"/>
      <c r="SRK137" s="129"/>
      <c r="SRL137" s="129"/>
      <c r="SRM137" s="129"/>
      <c r="SRN137" s="129"/>
      <c r="SRO137" s="129"/>
      <c r="SRP137" s="129"/>
      <c r="SRQ137" s="129"/>
      <c r="SRR137" s="129"/>
      <c r="SRS137" s="129"/>
      <c r="SRT137" s="129"/>
      <c r="SRU137" s="129"/>
      <c r="SRV137" s="129"/>
      <c r="SRW137" s="129"/>
      <c r="SRX137" s="129"/>
      <c r="SRY137" s="129"/>
      <c r="SRZ137" s="129"/>
      <c r="SSA137" s="129"/>
      <c r="SSB137" s="129"/>
      <c r="SSC137" s="129"/>
      <c r="SSD137" s="129"/>
      <c r="SSE137" s="129"/>
      <c r="SSF137" s="129"/>
      <c r="SSG137" s="129"/>
      <c r="SSH137" s="129"/>
      <c r="SSI137" s="129"/>
      <c r="SSJ137" s="129"/>
      <c r="SSK137" s="129"/>
      <c r="SSL137" s="129"/>
      <c r="SSM137" s="129"/>
      <c r="SSN137" s="129"/>
      <c r="SSO137" s="129"/>
      <c r="SSP137" s="129"/>
      <c r="SSQ137" s="129"/>
      <c r="SSR137" s="129"/>
      <c r="SSS137" s="129"/>
      <c r="SST137" s="129"/>
      <c r="SSU137" s="129"/>
      <c r="SSV137" s="129"/>
      <c r="SSW137" s="129"/>
      <c r="SSX137" s="129"/>
      <c r="SSY137" s="129"/>
      <c r="SSZ137" s="129"/>
      <c r="STA137" s="129"/>
      <c r="STB137" s="129"/>
      <c r="STC137" s="129"/>
      <c r="STD137" s="129"/>
      <c r="STE137" s="129"/>
      <c r="STF137" s="129"/>
      <c r="STG137" s="129"/>
      <c r="STH137" s="129"/>
      <c r="STI137" s="129"/>
      <c r="STJ137" s="129"/>
      <c r="STK137" s="129"/>
      <c r="STL137" s="129"/>
      <c r="STM137" s="129"/>
      <c r="STN137" s="129"/>
      <c r="STO137" s="129"/>
      <c r="STP137" s="129"/>
      <c r="STQ137" s="129"/>
      <c r="STR137" s="129"/>
      <c r="STS137" s="129"/>
      <c r="STT137" s="129"/>
      <c r="STU137" s="129"/>
      <c r="STV137" s="129"/>
      <c r="STW137" s="129"/>
      <c r="STX137" s="129"/>
      <c r="STY137" s="129"/>
      <c r="STZ137" s="129"/>
      <c r="SUA137" s="129"/>
      <c r="SUB137" s="129"/>
      <c r="SUC137" s="129"/>
      <c r="SUD137" s="129"/>
      <c r="SUE137" s="129"/>
      <c r="SUF137" s="129"/>
      <c r="SUG137" s="129"/>
      <c r="SUH137" s="129"/>
      <c r="SUI137" s="129"/>
      <c r="SUJ137" s="129"/>
      <c r="SUK137" s="129"/>
      <c r="SUL137" s="129"/>
      <c r="SUM137" s="129"/>
      <c r="SUN137" s="129"/>
      <c r="SUO137" s="129"/>
      <c r="SUP137" s="129"/>
      <c r="SUQ137" s="129"/>
      <c r="SUR137" s="129"/>
      <c r="SUS137" s="129"/>
      <c r="SUT137" s="129"/>
      <c r="SUU137" s="129"/>
      <c r="SUV137" s="129"/>
      <c r="SUW137" s="129"/>
      <c r="SUX137" s="129"/>
      <c r="SUY137" s="129"/>
      <c r="SUZ137" s="129"/>
      <c r="SVA137" s="129"/>
      <c r="SVB137" s="129"/>
      <c r="SVC137" s="129"/>
      <c r="SVD137" s="129"/>
      <c r="SVE137" s="129"/>
      <c r="SVF137" s="129"/>
      <c r="SVG137" s="129"/>
      <c r="SVH137" s="129"/>
      <c r="SVI137" s="129"/>
      <c r="SVJ137" s="129"/>
      <c r="SVK137" s="129"/>
      <c r="SVL137" s="129"/>
      <c r="SVM137" s="129"/>
      <c r="SVN137" s="129"/>
      <c r="SVO137" s="129"/>
      <c r="SVP137" s="129"/>
      <c r="SVQ137" s="129"/>
      <c r="SVR137" s="129"/>
      <c r="SVS137" s="129"/>
      <c r="SVT137" s="129"/>
      <c r="SVU137" s="129"/>
      <c r="SVV137" s="129"/>
      <c r="SVW137" s="129"/>
      <c r="SVX137" s="129"/>
      <c r="SVY137" s="129"/>
      <c r="SVZ137" s="129"/>
      <c r="SWA137" s="129"/>
      <c r="SWB137" s="129"/>
      <c r="SWC137" s="129"/>
      <c r="SWD137" s="129"/>
      <c r="SWE137" s="129"/>
      <c r="SWF137" s="129"/>
      <c r="SWG137" s="129"/>
      <c r="SWH137" s="129"/>
      <c r="SWI137" s="129"/>
      <c r="SWJ137" s="129"/>
      <c r="SWK137" s="129"/>
      <c r="SWL137" s="129"/>
      <c r="SWM137" s="129"/>
      <c r="SWN137" s="129"/>
      <c r="SWO137" s="129"/>
      <c r="SWP137" s="129"/>
      <c r="SWQ137" s="129"/>
      <c r="SWR137" s="129"/>
      <c r="SWS137" s="129"/>
      <c r="SWT137" s="129"/>
      <c r="SWU137" s="129"/>
      <c r="SWV137" s="129"/>
      <c r="SWW137" s="129"/>
      <c r="SWX137" s="129"/>
      <c r="SWY137" s="129"/>
      <c r="SWZ137" s="129"/>
      <c r="SXA137" s="129"/>
      <c r="SXB137" s="129"/>
      <c r="SXC137" s="129"/>
      <c r="SXD137" s="129"/>
      <c r="SXE137" s="129"/>
      <c r="SXF137" s="129"/>
      <c r="SXG137" s="129"/>
      <c r="SXH137" s="129"/>
      <c r="SXI137" s="129"/>
      <c r="SXJ137" s="129"/>
      <c r="SXK137" s="129"/>
      <c r="SXL137" s="129"/>
      <c r="SXM137" s="129"/>
      <c r="SXN137" s="129"/>
      <c r="SXO137" s="129"/>
      <c r="SXP137" s="129"/>
      <c r="SXQ137" s="129"/>
      <c r="SXR137" s="129"/>
      <c r="SXS137" s="129"/>
      <c r="SXT137" s="129"/>
      <c r="SXU137" s="129"/>
      <c r="SXV137" s="129"/>
      <c r="SXW137" s="129"/>
      <c r="SXX137" s="129"/>
      <c r="SXY137" s="129"/>
      <c r="SXZ137" s="129"/>
      <c r="SYA137" s="129"/>
      <c r="SYB137" s="129"/>
      <c r="SYC137" s="129"/>
      <c r="SYD137" s="129"/>
      <c r="SYE137" s="129"/>
      <c r="SYF137" s="129"/>
      <c r="SYG137" s="129"/>
      <c r="SYH137" s="129"/>
      <c r="SYI137" s="129"/>
      <c r="SYJ137" s="129"/>
      <c r="SYK137" s="129"/>
      <c r="SYL137" s="129"/>
      <c r="SYM137" s="129"/>
      <c r="SYN137" s="129"/>
      <c r="SYO137" s="129"/>
      <c r="SYP137" s="129"/>
      <c r="SYQ137" s="129"/>
      <c r="SYR137" s="129"/>
      <c r="SYS137" s="129"/>
      <c r="SYT137" s="129"/>
      <c r="SYU137" s="129"/>
      <c r="SYV137" s="129"/>
      <c r="SYW137" s="129"/>
      <c r="SYX137" s="129"/>
      <c r="SYY137" s="129"/>
      <c r="SYZ137" s="129"/>
      <c r="SZA137" s="129"/>
      <c r="SZB137" s="129"/>
      <c r="SZC137" s="129"/>
      <c r="SZD137" s="129"/>
      <c r="SZE137" s="129"/>
      <c r="SZF137" s="129"/>
      <c r="SZG137" s="129"/>
      <c r="SZH137" s="129"/>
      <c r="SZI137" s="129"/>
      <c r="SZJ137" s="129"/>
      <c r="SZK137" s="129"/>
      <c r="SZL137" s="129"/>
      <c r="SZM137" s="129"/>
      <c r="SZN137" s="129"/>
      <c r="SZO137" s="129"/>
      <c r="SZP137" s="129"/>
      <c r="SZQ137" s="129"/>
      <c r="SZR137" s="129"/>
      <c r="SZS137" s="129"/>
      <c r="SZT137" s="129"/>
      <c r="SZU137" s="129"/>
      <c r="SZV137" s="129"/>
      <c r="SZW137" s="129"/>
      <c r="SZX137" s="129"/>
      <c r="SZY137" s="129"/>
      <c r="SZZ137" s="129"/>
      <c r="TAA137" s="129"/>
      <c r="TAB137" s="129"/>
      <c r="TAC137" s="129"/>
      <c r="TAD137" s="129"/>
      <c r="TAE137" s="129"/>
      <c r="TAF137" s="129"/>
      <c r="TAG137" s="129"/>
      <c r="TAH137" s="129"/>
      <c r="TAI137" s="129"/>
      <c r="TAJ137" s="129"/>
      <c r="TAK137" s="129"/>
      <c r="TAL137" s="129"/>
      <c r="TAM137" s="129"/>
      <c r="TAN137" s="129"/>
      <c r="TAO137" s="129"/>
      <c r="TAP137" s="129"/>
      <c r="TAQ137" s="129"/>
      <c r="TAR137" s="129"/>
      <c r="TAS137" s="129"/>
      <c r="TAT137" s="129"/>
      <c r="TAU137" s="129"/>
      <c r="TAV137" s="129"/>
      <c r="TAW137" s="129"/>
      <c r="TAX137" s="129"/>
      <c r="TAY137" s="129"/>
      <c r="TAZ137" s="129"/>
      <c r="TBA137" s="129"/>
      <c r="TBB137" s="129"/>
      <c r="TBC137" s="129"/>
      <c r="TBD137" s="129"/>
      <c r="TBE137" s="129"/>
      <c r="TBF137" s="129"/>
      <c r="TBG137" s="129"/>
      <c r="TBH137" s="129"/>
      <c r="TBI137" s="129"/>
      <c r="TBJ137" s="129"/>
      <c r="TBK137" s="129"/>
      <c r="TBL137" s="129"/>
      <c r="TBM137" s="129"/>
      <c r="TBN137" s="129"/>
      <c r="TBO137" s="129"/>
      <c r="TBP137" s="129"/>
      <c r="TBQ137" s="129"/>
      <c r="TBR137" s="129"/>
      <c r="TBS137" s="129"/>
      <c r="TBT137" s="129"/>
      <c r="TBU137" s="129"/>
      <c r="TBV137" s="129"/>
      <c r="TBW137" s="129"/>
      <c r="TBX137" s="129"/>
      <c r="TBY137" s="129"/>
      <c r="TBZ137" s="129"/>
      <c r="TCA137" s="129"/>
      <c r="TCB137" s="129"/>
      <c r="TCC137" s="129"/>
      <c r="TCD137" s="129"/>
      <c r="TCE137" s="129"/>
      <c r="TCF137" s="129"/>
      <c r="TCG137" s="129"/>
      <c r="TCH137" s="129"/>
      <c r="TCI137" s="129"/>
      <c r="TCJ137" s="129"/>
      <c r="TCK137" s="129"/>
      <c r="TCL137" s="129"/>
      <c r="TCM137" s="129"/>
      <c r="TCN137" s="129"/>
      <c r="TCO137" s="129"/>
      <c r="TCP137" s="129"/>
      <c r="TCQ137" s="129"/>
      <c r="TCR137" s="129"/>
      <c r="TCS137" s="129"/>
      <c r="TCT137" s="129"/>
      <c r="TCU137" s="129"/>
      <c r="TCV137" s="129"/>
      <c r="TCW137" s="129"/>
      <c r="TCX137" s="129"/>
      <c r="TCY137" s="129"/>
      <c r="TCZ137" s="129"/>
      <c r="TDA137" s="129"/>
      <c r="TDB137" s="129"/>
      <c r="TDC137" s="129"/>
      <c r="TDD137" s="129"/>
      <c r="TDE137" s="129"/>
      <c r="TDF137" s="129"/>
      <c r="TDG137" s="129"/>
      <c r="TDH137" s="129"/>
      <c r="TDI137" s="129"/>
      <c r="TDJ137" s="129"/>
      <c r="TDK137" s="129"/>
      <c r="TDL137" s="129"/>
      <c r="TDM137" s="129"/>
      <c r="TDN137" s="129"/>
      <c r="TDO137" s="129"/>
      <c r="TDP137" s="129"/>
      <c r="TDQ137" s="129"/>
      <c r="TDR137" s="129"/>
      <c r="TDS137" s="129"/>
      <c r="TDT137" s="129"/>
      <c r="TDU137" s="129"/>
      <c r="TDV137" s="129"/>
      <c r="TDW137" s="129"/>
      <c r="TDX137" s="129"/>
      <c r="TDY137" s="129"/>
      <c r="TDZ137" s="129"/>
      <c r="TEA137" s="129"/>
      <c r="TEB137" s="129"/>
      <c r="TEC137" s="129"/>
      <c r="TED137" s="129"/>
      <c r="TEE137" s="129"/>
      <c r="TEF137" s="129"/>
      <c r="TEG137" s="129"/>
      <c r="TEH137" s="129"/>
      <c r="TEI137" s="129"/>
      <c r="TEJ137" s="129"/>
      <c r="TEK137" s="129"/>
      <c r="TEL137" s="129"/>
      <c r="TEM137" s="129"/>
      <c r="TEN137" s="129"/>
      <c r="TEO137" s="129"/>
      <c r="TEP137" s="129"/>
      <c r="TEQ137" s="129"/>
      <c r="TER137" s="129"/>
      <c r="TES137" s="129"/>
      <c r="TET137" s="129"/>
      <c r="TEU137" s="129"/>
      <c r="TEV137" s="129"/>
      <c r="TEW137" s="129"/>
      <c r="TEX137" s="129"/>
      <c r="TEY137" s="129"/>
      <c r="TEZ137" s="129"/>
      <c r="TFA137" s="129"/>
      <c r="TFB137" s="129"/>
      <c r="TFC137" s="129"/>
      <c r="TFD137" s="129"/>
      <c r="TFE137" s="129"/>
      <c r="TFF137" s="129"/>
      <c r="TFG137" s="129"/>
      <c r="TFH137" s="129"/>
      <c r="TFI137" s="129"/>
      <c r="TFJ137" s="129"/>
      <c r="TFK137" s="129"/>
      <c r="TFL137" s="129"/>
      <c r="TFM137" s="129"/>
      <c r="TFN137" s="129"/>
      <c r="TFO137" s="129"/>
      <c r="TFP137" s="129"/>
      <c r="TFQ137" s="129"/>
      <c r="TFR137" s="129"/>
      <c r="TFS137" s="129"/>
      <c r="TFT137" s="129"/>
      <c r="TFU137" s="129"/>
      <c r="TFV137" s="129"/>
      <c r="TFW137" s="129"/>
      <c r="TFX137" s="129"/>
      <c r="TFY137" s="129"/>
      <c r="TFZ137" s="129"/>
      <c r="TGA137" s="129"/>
      <c r="TGB137" s="129"/>
      <c r="TGC137" s="129"/>
      <c r="TGD137" s="129"/>
      <c r="TGE137" s="129"/>
      <c r="TGF137" s="129"/>
      <c r="TGG137" s="129"/>
      <c r="TGH137" s="129"/>
      <c r="TGI137" s="129"/>
      <c r="TGJ137" s="129"/>
      <c r="TGK137" s="129"/>
      <c r="TGL137" s="129"/>
      <c r="TGM137" s="129"/>
      <c r="TGN137" s="129"/>
      <c r="TGO137" s="129"/>
      <c r="TGP137" s="129"/>
      <c r="TGQ137" s="129"/>
      <c r="TGR137" s="129"/>
      <c r="TGS137" s="129"/>
      <c r="TGT137" s="129"/>
      <c r="TGU137" s="129"/>
      <c r="TGV137" s="129"/>
      <c r="TGW137" s="129"/>
      <c r="TGX137" s="129"/>
      <c r="TGY137" s="129"/>
      <c r="TGZ137" s="129"/>
      <c r="THA137" s="129"/>
      <c r="THB137" s="129"/>
      <c r="THC137" s="129"/>
      <c r="THD137" s="129"/>
      <c r="THE137" s="129"/>
      <c r="THF137" s="129"/>
      <c r="THG137" s="129"/>
      <c r="THH137" s="129"/>
      <c r="THI137" s="129"/>
      <c r="THJ137" s="129"/>
      <c r="THK137" s="129"/>
      <c r="THL137" s="129"/>
      <c r="THM137" s="129"/>
      <c r="THN137" s="129"/>
      <c r="THO137" s="129"/>
      <c r="THP137" s="129"/>
      <c r="THQ137" s="129"/>
      <c r="THR137" s="129"/>
      <c r="THS137" s="129"/>
      <c r="THT137" s="129"/>
      <c r="THU137" s="129"/>
      <c r="THV137" s="129"/>
      <c r="THW137" s="129"/>
      <c r="THX137" s="129"/>
      <c r="THY137" s="129"/>
      <c r="THZ137" s="129"/>
      <c r="TIA137" s="129"/>
      <c r="TIB137" s="129"/>
      <c r="TIC137" s="129"/>
      <c r="TID137" s="129"/>
      <c r="TIE137" s="129"/>
      <c r="TIF137" s="129"/>
      <c r="TIG137" s="129"/>
      <c r="TIH137" s="129"/>
      <c r="TII137" s="129"/>
      <c r="TIJ137" s="129"/>
      <c r="TIK137" s="129"/>
      <c r="TIL137" s="129"/>
      <c r="TIM137" s="129"/>
      <c r="TIN137" s="129"/>
      <c r="TIO137" s="129"/>
      <c r="TIP137" s="129"/>
      <c r="TIQ137" s="129"/>
      <c r="TIR137" s="129"/>
      <c r="TIS137" s="129"/>
      <c r="TIT137" s="129"/>
      <c r="TIU137" s="129"/>
      <c r="TIV137" s="129"/>
      <c r="TIW137" s="129"/>
      <c r="TIX137" s="129"/>
      <c r="TIY137" s="129"/>
      <c r="TIZ137" s="129"/>
      <c r="TJA137" s="129"/>
      <c r="TJB137" s="129"/>
      <c r="TJC137" s="129"/>
      <c r="TJD137" s="129"/>
      <c r="TJE137" s="129"/>
      <c r="TJF137" s="129"/>
      <c r="TJG137" s="129"/>
      <c r="TJH137" s="129"/>
      <c r="TJI137" s="129"/>
      <c r="TJJ137" s="129"/>
      <c r="TJK137" s="129"/>
      <c r="TJL137" s="129"/>
      <c r="TJM137" s="129"/>
      <c r="TJN137" s="129"/>
      <c r="TJO137" s="129"/>
      <c r="TJP137" s="129"/>
      <c r="TJQ137" s="129"/>
      <c r="TJR137" s="129"/>
      <c r="TJS137" s="129"/>
      <c r="TJT137" s="129"/>
      <c r="TJU137" s="129"/>
      <c r="TJV137" s="129"/>
      <c r="TJW137" s="129"/>
      <c r="TJX137" s="129"/>
      <c r="TJY137" s="129"/>
      <c r="TJZ137" s="129"/>
      <c r="TKA137" s="129"/>
      <c r="TKB137" s="129"/>
      <c r="TKC137" s="129"/>
      <c r="TKD137" s="129"/>
      <c r="TKE137" s="129"/>
      <c r="TKF137" s="129"/>
      <c r="TKG137" s="129"/>
      <c r="TKH137" s="129"/>
      <c r="TKI137" s="129"/>
      <c r="TKJ137" s="129"/>
      <c r="TKK137" s="129"/>
      <c r="TKL137" s="129"/>
      <c r="TKM137" s="129"/>
      <c r="TKN137" s="129"/>
      <c r="TKO137" s="129"/>
      <c r="TKP137" s="129"/>
      <c r="TKQ137" s="129"/>
      <c r="TKR137" s="129"/>
      <c r="TKS137" s="129"/>
      <c r="TKT137" s="129"/>
      <c r="TKU137" s="129"/>
      <c r="TKV137" s="129"/>
      <c r="TKW137" s="129"/>
      <c r="TKX137" s="129"/>
      <c r="TKY137" s="129"/>
      <c r="TKZ137" s="129"/>
      <c r="TLA137" s="129"/>
      <c r="TLB137" s="129"/>
      <c r="TLC137" s="129"/>
      <c r="TLD137" s="129"/>
      <c r="TLE137" s="129"/>
      <c r="TLF137" s="129"/>
      <c r="TLG137" s="129"/>
      <c r="TLH137" s="129"/>
      <c r="TLI137" s="129"/>
      <c r="TLJ137" s="129"/>
      <c r="TLK137" s="129"/>
      <c r="TLL137" s="129"/>
      <c r="TLM137" s="129"/>
      <c r="TLN137" s="129"/>
      <c r="TLO137" s="129"/>
      <c r="TLP137" s="129"/>
      <c r="TLQ137" s="129"/>
      <c r="TLR137" s="129"/>
      <c r="TLS137" s="129"/>
      <c r="TLT137" s="129"/>
      <c r="TLU137" s="129"/>
      <c r="TLV137" s="129"/>
      <c r="TLW137" s="129"/>
      <c r="TLX137" s="129"/>
      <c r="TLY137" s="129"/>
      <c r="TLZ137" s="129"/>
      <c r="TMA137" s="129"/>
      <c r="TMB137" s="129"/>
      <c r="TMC137" s="129"/>
      <c r="TMD137" s="129"/>
      <c r="TME137" s="129"/>
      <c r="TMF137" s="129"/>
      <c r="TMG137" s="129"/>
      <c r="TMH137" s="129"/>
      <c r="TMI137" s="129"/>
      <c r="TMJ137" s="129"/>
      <c r="TMK137" s="129"/>
      <c r="TML137" s="129"/>
      <c r="TMM137" s="129"/>
      <c r="TMN137" s="129"/>
      <c r="TMO137" s="129"/>
      <c r="TMP137" s="129"/>
      <c r="TMQ137" s="129"/>
      <c r="TMR137" s="129"/>
      <c r="TMS137" s="129"/>
      <c r="TMT137" s="129"/>
      <c r="TMU137" s="129"/>
      <c r="TMV137" s="129"/>
      <c r="TMW137" s="129"/>
      <c r="TMX137" s="129"/>
      <c r="TMY137" s="129"/>
      <c r="TMZ137" s="129"/>
      <c r="TNA137" s="129"/>
      <c r="TNB137" s="129"/>
      <c r="TNC137" s="129"/>
      <c r="TND137" s="129"/>
      <c r="TNE137" s="129"/>
      <c r="TNF137" s="129"/>
      <c r="TNG137" s="129"/>
      <c r="TNH137" s="129"/>
      <c r="TNI137" s="129"/>
      <c r="TNJ137" s="129"/>
      <c r="TNK137" s="129"/>
      <c r="TNL137" s="129"/>
      <c r="TNM137" s="129"/>
      <c r="TNN137" s="129"/>
      <c r="TNO137" s="129"/>
      <c r="TNP137" s="129"/>
      <c r="TNQ137" s="129"/>
      <c r="TNR137" s="129"/>
      <c r="TNS137" s="129"/>
      <c r="TNT137" s="129"/>
      <c r="TNU137" s="129"/>
      <c r="TNV137" s="129"/>
      <c r="TNW137" s="129"/>
      <c r="TNX137" s="129"/>
      <c r="TNY137" s="129"/>
      <c r="TNZ137" s="129"/>
      <c r="TOA137" s="129"/>
      <c r="TOB137" s="129"/>
      <c r="TOC137" s="129"/>
      <c r="TOD137" s="129"/>
      <c r="TOE137" s="129"/>
      <c r="TOF137" s="129"/>
      <c r="TOG137" s="129"/>
      <c r="TOH137" s="129"/>
      <c r="TOI137" s="129"/>
      <c r="TOJ137" s="129"/>
      <c r="TOK137" s="129"/>
      <c r="TOL137" s="129"/>
      <c r="TOM137" s="129"/>
      <c r="TON137" s="129"/>
      <c r="TOO137" s="129"/>
      <c r="TOP137" s="129"/>
      <c r="TOQ137" s="129"/>
      <c r="TOR137" s="129"/>
      <c r="TOS137" s="129"/>
      <c r="TOT137" s="129"/>
      <c r="TOU137" s="129"/>
      <c r="TOV137" s="129"/>
      <c r="TOW137" s="129"/>
      <c r="TOX137" s="129"/>
      <c r="TOY137" s="129"/>
      <c r="TOZ137" s="129"/>
      <c r="TPA137" s="129"/>
      <c r="TPB137" s="129"/>
      <c r="TPC137" s="129"/>
      <c r="TPD137" s="129"/>
      <c r="TPE137" s="129"/>
      <c r="TPF137" s="129"/>
      <c r="TPG137" s="129"/>
      <c r="TPH137" s="129"/>
      <c r="TPI137" s="129"/>
      <c r="TPJ137" s="129"/>
      <c r="TPK137" s="129"/>
      <c r="TPL137" s="129"/>
      <c r="TPM137" s="129"/>
      <c r="TPN137" s="129"/>
      <c r="TPO137" s="129"/>
      <c r="TPP137" s="129"/>
      <c r="TPQ137" s="129"/>
      <c r="TPR137" s="129"/>
      <c r="TPS137" s="129"/>
      <c r="TPT137" s="129"/>
      <c r="TPU137" s="129"/>
      <c r="TPV137" s="129"/>
      <c r="TPW137" s="129"/>
      <c r="TPX137" s="129"/>
      <c r="TPY137" s="129"/>
      <c r="TPZ137" s="129"/>
      <c r="TQA137" s="129"/>
      <c r="TQB137" s="129"/>
      <c r="TQC137" s="129"/>
      <c r="TQD137" s="129"/>
      <c r="TQE137" s="129"/>
      <c r="TQF137" s="129"/>
      <c r="TQG137" s="129"/>
      <c r="TQH137" s="129"/>
      <c r="TQI137" s="129"/>
      <c r="TQJ137" s="129"/>
      <c r="TQK137" s="129"/>
      <c r="TQL137" s="129"/>
      <c r="TQM137" s="129"/>
      <c r="TQN137" s="129"/>
      <c r="TQO137" s="129"/>
      <c r="TQP137" s="129"/>
      <c r="TQQ137" s="129"/>
      <c r="TQR137" s="129"/>
      <c r="TQS137" s="129"/>
      <c r="TQT137" s="129"/>
      <c r="TQU137" s="129"/>
      <c r="TQV137" s="129"/>
      <c r="TQW137" s="129"/>
      <c r="TQX137" s="129"/>
      <c r="TQY137" s="129"/>
      <c r="TQZ137" s="129"/>
      <c r="TRA137" s="129"/>
      <c r="TRB137" s="129"/>
      <c r="TRC137" s="129"/>
      <c r="TRD137" s="129"/>
      <c r="TRE137" s="129"/>
      <c r="TRF137" s="129"/>
      <c r="TRG137" s="129"/>
      <c r="TRH137" s="129"/>
      <c r="TRI137" s="129"/>
      <c r="TRJ137" s="129"/>
      <c r="TRK137" s="129"/>
      <c r="TRL137" s="129"/>
      <c r="TRM137" s="129"/>
      <c r="TRN137" s="129"/>
      <c r="TRO137" s="129"/>
      <c r="TRP137" s="129"/>
      <c r="TRQ137" s="129"/>
      <c r="TRR137" s="129"/>
      <c r="TRS137" s="129"/>
      <c r="TRT137" s="129"/>
      <c r="TRU137" s="129"/>
      <c r="TRV137" s="129"/>
      <c r="TRW137" s="129"/>
      <c r="TRX137" s="129"/>
      <c r="TRY137" s="129"/>
      <c r="TRZ137" s="129"/>
      <c r="TSA137" s="129"/>
      <c r="TSB137" s="129"/>
      <c r="TSC137" s="129"/>
      <c r="TSD137" s="129"/>
      <c r="TSE137" s="129"/>
      <c r="TSF137" s="129"/>
      <c r="TSG137" s="129"/>
      <c r="TSH137" s="129"/>
      <c r="TSI137" s="129"/>
      <c r="TSJ137" s="129"/>
      <c r="TSK137" s="129"/>
      <c r="TSL137" s="129"/>
      <c r="TSM137" s="129"/>
      <c r="TSN137" s="129"/>
      <c r="TSO137" s="129"/>
      <c r="TSP137" s="129"/>
      <c r="TSQ137" s="129"/>
      <c r="TSR137" s="129"/>
      <c r="TSS137" s="129"/>
      <c r="TST137" s="129"/>
      <c r="TSU137" s="129"/>
      <c r="TSV137" s="129"/>
      <c r="TSW137" s="129"/>
      <c r="TSX137" s="129"/>
      <c r="TSY137" s="129"/>
      <c r="TSZ137" s="129"/>
      <c r="TTA137" s="129"/>
      <c r="TTB137" s="129"/>
      <c r="TTC137" s="129"/>
      <c r="TTD137" s="129"/>
      <c r="TTE137" s="129"/>
      <c r="TTF137" s="129"/>
      <c r="TTG137" s="129"/>
      <c r="TTH137" s="129"/>
      <c r="TTI137" s="129"/>
      <c r="TTJ137" s="129"/>
      <c r="TTK137" s="129"/>
      <c r="TTL137" s="129"/>
      <c r="TTM137" s="129"/>
      <c r="TTN137" s="129"/>
      <c r="TTO137" s="129"/>
      <c r="TTP137" s="129"/>
      <c r="TTQ137" s="129"/>
      <c r="TTR137" s="129"/>
      <c r="TTS137" s="129"/>
      <c r="TTT137" s="129"/>
      <c r="TTU137" s="129"/>
      <c r="TTV137" s="129"/>
      <c r="TTW137" s="129"/>
      <c r="TTX137" s="129"/>
      <c r="TTY137" s="129"/>
      <c r="TTZ137" s="129"/>
      <c r="TUA137" s="129"/>
      <c r="TUB137" s="129"/>
      <c r="TUC137" s="129"/>
      <c r="TUD137" s="129"/>
      <c r="TUE137" s="129"/>
      <c r="TUF137" s="129"/>
      <c r="TUG137" s="129"/>
      <c r="TUH137" s="129"/>
      <c r="TUI137" s="129"/>
      <c r="TUJ137" s="129"/>
      <c r="TUK137" s="129"/>
      <c r="TUL137" s="129"/>
      <c r="TUM137" s="129"/>
      <c r="TUN137" s="129"/>
      <c r="TUO137" s="129"/>
      <c r="TUP137" s="129"/>
      <c r="TUQ137" s="129"/>
      <c r="TUR137" s="129"/>
      <c r="TUS137" s="129"/>
      <c r="TUT137" s="129"/>
      <c r="TUU137" s="129"/>
      <c r="TUV137" s="129"/>
      <c r="TUW137" s="129"/>
      <c r="TUX137" s="129"/>
      <c r="TUY137" s="129"/>
      <c r="TUZ137" s="129"/>
      <c r="TVA137" s="129"/>
      <c r="TVB137" s="129"/>
      <c r="TVC137" s="129"/>
      <c r="TVD137" s="129"/>
      <c r="TVE137" s="129"/>
      <c r="TVF137" s="129"/>
      <c r="TVG137" s="129"/>
      <c r="TVH137" s="129"/>
      <c r="TVI137" s="129"/>
      <c r="TVJ137" s="129"/>
      <c r="TVK137" s="129"/>
      <c r="TVL137" s="129"/>
      <c r="TVM137" s="129"/>
      <c r="TVN137" s="129"/>
      <c r="TVO137" s="129"/>
      <c r="TVP137" s="129"/>
      <c r="TVQ137" s="129"/>
      <c r="TVR137" s="129"/>
      <c r="TVS137" s="129"/>
      <c r="TVT137" s="129"/>
      <c r="TVU137" s="129"/>
      <c r="TVV137" s="129"/>
      <c r="TVW137" s="129"/>
      <c r="TVX137" s="129"/>
      <c r="TVY137" s="129"/>
      <c r="TVZ137" s="129"/>
      <c r="TWA137" s="129"/>
      <c r="TWB137" s="129"/>
      <c r="TWC137" s="129"/>
      <c r="TWD137" s="129"/>
      <c r="TWE137" s="129"/>
      <c r="TWF137" s="129"/>
      <c r="TWG137" s="129"/>
      <c r="TWH137" s="129"/>
      <c r="TWI137" s="129"/>
      <c r="TWJ137" s="129"/>
      <c r="TWK137" s="129"/>
      <c r="TWL137" s="129"/>
      <c r="TWM137" s="129"/>
      <c r="TWN137" s="129"/>
      <c r="TWO137" s="129"/>
      <c r="TWP137" s="129"/>
      <c r="TWQ137" s="129"/>
      <c r="TWR137" s="129"/>
      <c r="TWS137" s="129"/>
      <c r="TWT137" s="129"/>
      <c r="TWU137" s="129"/>
      <c r="TWV137" s="129"/>
      <c r="TWW137" s="129"/>
      <c r="TWX137" s="129"/>
      <c r="TWY137" s="129"/>
      <c r="TWZ137" s="129"/>
      <c r="TXA137" s="129"/>
      <c r="TXB137" s="129"/>
      <c r="TXC137" s="129"/>
      <c r="TXD137" s="129"/>
      <c r="TXE137" s="129"/>
      <c r="TXF137" s="129"/>
      <c r="TXG137" s="129"/>
      <c r="TXH137" s="129"/>
      <c r="TXI137" s="129"/>
      <c r="TXJ137" s="129"/>
      <c r="TXK137" s="129"/>
      <c r="TXL137" s="129"/>
      <c r="TXM137" s="129"/>
      <c r="TXN137" s="129"/>
      <c r="TXO137" s="129"/>
      <c r="TXP137" s="129"/>
      <c r="TXQ137" s="129"/>
      <c r="TXR137" s="129"/>
      <c r="TXS137" s="129"/>
      <c r="TXT137" s="129"/>
      <c r="TXU137" s="129"/>
      <c r="TXV137" s="129"/>
      <c r="TXW137" s="129"/>
      <c r="TXX137" s="129"/>
      <c r="TXY137" s="129"/>
      <c r="TXZ137" s="129"/>
      <c r="TYA137" s="129"/>
      <c r="TYB137" s="129"/>
      <c r="TYC137" s="129"/>
      <c r="TYD137" s="129"/>
      <c r="TYE137" s="129"/>
      <c r="TYF137" s="129"/>
      <c r="TYG137" s="129"/>
      <c r="TYH137" s="129"/>
      <c r="TYI137" s="129"/>
      <c r="TYJ137" s="129"/>
      <c r="TYK137" s="129"/>
      <c r="TYL137" s="129"/>
      <c r="TYM137" s="129"/>
      <c r="TYN137" s="129"/>
      <c r="TYO137" s="129"/>
      <c r="TYP137" s="129"/>
      <c r="TYQ137" s="129"/>
      <c r="TYR137" s="129"/>
      <c r="TYS137" s="129"/>
      <c r="TYT137" s="129"/>
      <c r="TYU137" s="129"/>
      <c r="TYV137" s="129"/>
      <c r="TYW137" s="129"/>
      <c r="TYX137" s="129"/>
      <c r="TYY137" s="129"/>
      <c r="TYZ137" s="129"/>
      <c r="TZA137" s="129"/>
      <c r="TZB137" s="129"/>
      <c r="TZC137" s="129"/>
      <c r="TZD137" s="129"/>
      <c r="TZE137" s="129"/>
      <c r="TZF137" s="129"/>
      <c r="TZG137" s="129"/>
      <c r="TZH137" s="129"/>
      <c r="TZI137" s="129"/>
      <c r="TZJ137" s="129"/>
      <c r="TZK137" s="129"/>
      <c r="TZL137" s="129"/>
      <c r="TZM137" s="129"/>
      <c r="TZN137" s="129"/>
      <c r="TZO137" s="129"/>
      <c r="TZP137" s="129"/>
      <c r="TZQ137" s="129"/>
      <c r="TZR137" s="129"/>
      <c r="TZS137" s="129"/>
      <c r="TZT137" s="129"/>
      <c r="TZU137" s="129"/>
      <c r="TZV137" s="129"/>
      <c r="TZW137" s="129"/>
      <c r="TZX137" s="129"/>
      <c r="TZY137" s="129"/>
      <c r="TZZ137" s="129"/>
      <c r="UAA137" s="129"/>
      <c r="UAB137" s="129"/>
      <c r="UAC137" s="129"/>
      <c r="UAD137" s="129"/>
      <c r="UAE137" s="129"/>
      <c r="UAF137" s="129"/>
      <c r="UAG137" s="129"/>
      <c r="UAH137" s="129"/>
      <c r="UAI137" s="129"/>
      <c r="UAJ137" s="129"/>
      <c r="UAK137" s="129"/>
      <c r="UAL137" s="129"/>
      <c r="UAM137" s="129"/>
      <c r="UAN137" s="129"/>
      <c r="UAO137" s="129"/>
      <c r="UAP137" s="129"/>
      <c r="UAQ137" s="129"/>
      <c r="UAR137" s="129"/>
      <c r="UAS137" s="129"/>
      <c r="UAT137" s="129"/>
      <c r="UAU137" s="129"/>
      <c r="UAV137" s="129"/>
      <c r="UAW137" s="129"/>
      <c r="UAX137" s="129"/>
      <c r="UAY137" s="129"/>
      <c r="UAZ137" s="129"/>
      <c r="UBA137" s="129"/>
      <c r="UBB137" s="129"/>
      <c r="UBC137" s="129"/>
      <c r="UBD137" s="129"/>
      <c r="UBE137" s="129"/>
      <c r="UBF137" s="129"/>
      <c r="UBG137" s="129"/>
      <c r="UBH137" s="129"/>
      <c r="UBI137" s="129"/>
      <c r="UBJ137" s="129"/>
      <c r="UBK137" s="129"/>
      <c r="UBL137" s="129"/>
      <c r="UBM137" s="129"/>
      <c r="UBN137" s="129"/>
      <c r="UBO137" s="129"/>
      <c r="UBP137" s="129"/>
      <c r="UBQ137" s="129"/>
      <c r="UBR137" s="129"/>
      <c r="UBS137" s="129"/>
      <c r="UBT137" s="129"/>
      <c r="UBU137" s="129"/>
      <c r="UBV137" s="129"/>
      <c r="UBW137" s="129"/>
      <c r="UBX137" s="129"/>
      <c r="UBY137" s="129"/>
      <c r="UBZ137" s="129"/>
      <c r="UCA137" s="129"/>
      <c r="UCB137" s="129"/>
      <c r="UCC137" s="129"/>
      <c r="UCD137" s="129"/>
      <c r="UCE137" s="129"/>
      <c r="UCF137" s="129"/>
      <c r="UCG137" s="129"/>
      <c r="UCH137" s="129"/>
      <c r="UCI137" s="129"/>
      <c r="UCJ137" s="129"/>
      <c r="UCK137" s="129"/>
      <c r="UCL137" s="129"/>
      <c r="UCM137" s="129"/>
      <c r="UCN137" s="129"/>
      <c r="UCO137" s="129"/>
      <c r="UCP137" s="129"/>
      <c r="UCQ137" s="129"/>
      <c r="UCR137" s="129"/>
      <c r="UCS137" s="129"/>
      <c r="UCT137" s="129"/>
      <c r="UCU137" s="129"/>
      <c r="UCV137" s="129"/>
      <c r="UCW137" s="129"/>
      <c r="UCX137" s="129"/>
      <c r="UCY137" s="129"/>
      <c r="UCZ137" s="129"/>
      <c r="UDA137" s="129"/>
      <c r="UDB137" s="129"/>
      <c r="UDC137" s="129"/>
      <c r="UDD137" s="129"/>
      <c r="UDE137" s="129"/>
      <c r="UDF137" s="129"/>
      <c r="UDG137" s="129"/>
      <c r="UDH137" s="129"/>
      <c r="UDI137" s="129"/>
      <c r="UDJ137" s="129"/>
      <c r="UDK137" s="129"/>
      <c r="UDL137" s="129"/>
      <c r="UDM137" s="129"/>
      <c r="UDN137" s="129"/>
      <c r="UDO137" s="129"/>
      <c r="UDP137" s="129"/>
      <c r="UDQ137" s="129"/>
      <c r="UDR137" s="129"/>
      <c r="UDS137" s="129"/>
      <c r="UDT137" s="129"/>
      <c r="UDU137" s="129"/>
      <c r="UDV137" s="129"/>
      <c r="UDW137" s="129"/>
      <c r="UDX137" s="129"/>
      <c r="UDY137" s="129"/>
      <c r="UDZ137" s="129"/>
      <c r="UEA137" s="129"/>
      <c r="UEB137" s="129"/>
      <c r="UEC137" s="129"/>
      <c r="UED137" s="129"/>
      <c r="UEE137" s="129"/>
      <c r="UEF137" s="129"/>
      <c r="UEG137" s="129"/>
      <c r="UEH137" s="129"/>
      <c r="UEI137" s="129"/>
      <c r="UEJ137" s="129"/>
      <c r="UEK137" s="129"/>
      <c r="UEL137" s="129"/>
      <c r="UEM137" s="129"/>
      <c r="UEN137" s="129"/>
      <c r="UEO137" s="129"/>
      <c r="UEP137" s="129"/>
      <c r="UEQ137" s="129"/>
      <c r="UER137" s="129"/>
      <c r="UES137" s="129"/>
      <c r="UET137" s="129"/>
      <c r="UEU137" s="129"/>
      <c r="UEV137" s="129"/>
      <c r="UEW137" s="129"/>
      <c r="UEX137" s="129"/>
      <c r="UEY137" s="129"/>
      <c r="UEZ137" s="129"/>
      <c r="UFA137" s="129"/>
      <c r="UFB137" s="129"/>
      <c r="UFC137" s="129"/>
      <c r="UFD137" s="129"/>
      <c r="UFE137" s="129"/>
      <c r="UFF137" s="129"/>
      <c r="UFG137" s="129"/>
      <c r="UFH137" s="129"/>
      <c r="UFI137" s="129"/>
      <c r="UFJ137" s="129"/>
      <c r="UFK137" s="129"/>
      <c r="UFL137" s="129"/>
      <c r="UFM137" s="129"/>
      <c r="UFN137" s="129"/>
      <c r="UFO137" s="129"/>
      <c r="UFP137" s="129"/>
      <c r="UFQ137" s="129"/>
      <c r="UFR137" s="129"/>
      <c r="UFS137" s="129"/>
      <c r="UFT137" s="129"/>
      <c r="UFU137" s="129"/>
      <c r="UFV137" s="129"/>
      <c r="UFW137" s="129"/>
      <c r="UFX137" s="129"/>
      <c r="UFY137" s="129"/>
      <c r="UFZ137" s="129"/>
      <c r="UGA137" s="129"/>
      <c r="UGB137" s="129"/>
      <c r="UGC137" s="129"/>
      <c r="UGD137" s="129"/>
      <c r="UGE137" s="129"/>
      <c r="UGF137" s="129"/>
      <c r="UGG137" s="129"/>
      <c r="UGH137" s="129"/>
      <c r="UGI137" s="129"/>
      <c r="UGJ137" s="129"/>
      <c r="UGK137" s="129"/>
      <c r="UGL137" s="129"/>
      <c r="UGM137" s="129"/>
      <c r="UGN137" s="129"/>
      <c r="UGO137" s="129"/>
      <c r="UGP137" s="129"/>
      <c r="UGQ137" s="129"/>
      <c r="UGR137" s="129"/>
      <c r="UGS137" s="129"/>
      <c r="UGT137" s="129"/>
      <c r="UGU137" s="129"/>
      <c r="UGV137" s="129"/>
      <c r="UGW137" s="129"/>
      <c r="UGX137" s="129"/>
      <c r="UGY137" s="129"/>
      <c r="UGZ137" s="129"/>
      <c r="UHA137" s="129"/>
      <c r="UHB137" s="129"/>
      <c r="UHC137" s="129"/>
      <c r="UHD137" s="129"/>
      <c r="UHE137" s="129"/>
      <c r="UHF137" s="129"/>
      <c r="UHG137" s="129"/>
      <c r="UHH137" s="129"/>
      <c r="UHI137" s="129"/>
      <c r="UHJ137" s="129"/>
      <c r="UHK137" s="129"/>
      <c r="UHL137" s="129"/>
      <c r="UHM137" s="129"/>
      <c r="UHN137" s="129"/>
      <c r="UHO137" s="129"/>
      <c r="UHP137" s="129"/>
      <c r="UHQ137" s="129"/>
      <c r="UHR137" s="129"/>
      <c r="UHS137" s="129"/>
      <c r="UHT137" s="129"/>
      <c r="UHU137" s="129"/>
      <c r="UHV137" s="129"/>
      <c r="UHW137" s="129"/>
      <c r="UHX137" s="129"/>
      <c r="UHY137" s="129"/>
      <c r="UHZ137" s="129"/>
      <c r="UIA137" s="129"/>
      <c r="UIB137" s="129"/>
      <c r="UIC137" s="129"/>
      <c r="UID137" s="129"/>
      <c r="UIE137" s="129"/>
      <c r="UIF137" s="129"/>
      <c r="UIG137" s="129"/>
      <c r="UIH137" s="129"/>
      <c r="UII137" s="129"/>
      <c r="UIJ137" s="129"/>
      <c r="UIK137" s="129"/>
      <c r="UIL137" s="129"/>
      <c r="UIM137" s="129"/>
      <c r="UIN137" s="129"/>
      <c r="UIO137" s="129"/>
      <c r="UIP137" s="129"/>
      <c r="UIQ137" s="129"/>
      <c r="UIR137" s="129"/>
      <c r="UIS137" s="129"/>
      <c r="UIT137" s="129"/>
      <c r="UIU137" s="129"/>
      <c r="UIV137" s="129"/>
      <c r="UIW137" s="129"/>
      <c r="UIX137" s="129"/>
      <c r="UIY137" s="129"/>
      <c r="UIZ137" s="129"/>
      <c r="UJA137" s="129"/>
      <c r="UJB137" s="129"/>
      <c r="UJC137" s="129"/>
      <c r="UJD137" s="129"/>
      <c r="UJE137" s="129"/>
      <c r="UJF137" s="129"/>
      <c r="UJG137" s="129"/>
      <c r="UJH137" s="129"/>
      <c r="UJI137" s="129"/>
      <c r="UJJ137" s="129"/>
      <c r="UJK137" s="129"/>
      <c r="UJL137" s="129"/>
      <c r="UJM137" s="129"/>
      <c r="UJN137" s="129"/>
      <c r="UJO137" s="129"/>
      <c r="UJP137" s="129"/>
      <c r="UJQ137" s="129"/>
      <c r="UJR137" s="129"/>
      <c r="UJS137" s="129"/>
      <c r="UJT137" s="129"/>
      <c r="UJU137" s="129"/>
      <c r="UJV137" s="129"/>
      <c r="UJW137" s="129"/>
      <c r="UJX137" s="129"/>
      <c r="UJY137" s="129"/>
      <c r="UJZ137" s="129"/>
      <c r="UKA137" s="129"/>
      <c r="UKB137" s="129"/>
      <c r="UKC137" s="129"/>
      <c r="UKD137" s="129"/>
      <c r="UKE137" s="129"/>
      <c r="UKF137" s="129"/>
      <c r="UKG137" s="129"/>
      <c r="UKH137" s="129"/>
      <c r="UKI137" s="129"/>
      <c r="UKJ137" s="129"/>
      <c r="UKK137" s="129"/>
      <c r="UKL137" s="129"/>
      <c r="UKM137" s="129"/>
      <c r="UKN137" s="129"/>
      <c r="UKO137" s="129"/>
      <c r="UKP137" s="129"/>
      <c r="UKQ137" s="129"/>
      <c r="UKR137" s="129"/>
      <c r="UKS137" s="129"/>
      <c r="UKT137" s="129"/>
      <c r="UKU137" s="129"/>
      <c r="UKV137" s="129"/>
      <c r="UKW137" s="129"/>
      <c r="UKX137" s="129"/>
      <c r="UKY137" s="129"/>
      <c r="UKZ137" s="129"/>
      <c r="ULA137" s="129"/>
      <c r="ULB137" s="129"/>
      <c r="ULC137" s="129"/>
      <c r="ULD137" s="129"/>
      <c r="ULE137" s="129"/>
      <c r="ULF137" s="129"/>
      <c r="ULG137" s="129"/>
      <c r="ULH137" s="129"/>
      <c r="ULI137" s="129"/>
      <c r="ULJ137" s="129"/>
      <c r="ULK137" s="129"/>
      <c r="ULL137" s="129"/>
      <c r="ULM137" s="129"/>
      <c r="ULN137" s="129"/>
      <c r="ULO137" s="129"/>
      <c r="ULP137" s="129"/>
      <c r="ULQ137" s="129"/>
      <c r="ULR137" s="129"/>
      <c r="ULS137" s="129"/>
      <c r="ULT137" s="129"/>
      <c r="ULU137" s="129"/>
      <c r="ULV137" s="129"/>
      <c r="ULW137" s="129"/>
      <c r="ULX137" s="129"/>
      <c r="ULY137" s="129"/>
      <c r="ULZ137" s="129"/>
      <c r="UMA137" s="129"/>
      <c r="UMB137" s="129"/>
      <c r="UMC137" s="129"/>
      <c r="UMD137" s="129"/>
      <c r="UME137" s="129"/>
      <c r="UMF137" s="129"/>
      <c r="UMG137" s="129"/>
      <c r="UMH137" s="129"/>
      <c r="UMI137" s="129"/>
      <c r="UMJ137" s="129"/>
      <c r="UMK137" s="129"/>
      <c r="UML137" s="129"/>
      <c r="UMM137" s="129"/>
      <c r="UMN137" s="129"/>
      <c r="UMO137" s="129"/>
      <c r="UMP137" s="129"/>
      <c r="UMQ137" s="129"/>
      <c r="UMR137" s="129"/>
      <c r="UMS137" s="129"/>
      <c r="UMT137" s="129"/>
      <c r="UMU137" s="129"/>
      <c r="UMV137" s="129"/>
      <c r="UMW137" s="129"/>
      <c r="UMX137" s="129"/>
      <c r="UMY137" s="129"/>
      <c r="UMZ137" s="129"/>
      <c r="UNA137" s="129"/>
      <c r="UNB137" s="129"/>
      <c r="UNC137" s="129"/>
      <c r="UND137" s="129"/>
      <c r="UNE137" s="129"/>
      <c r="UNF137" s="129"/>
      <c r="UNG137" s="129"/>
      <c r="UNH137" s="129"/>
      <c r="UNI137" s="129"/>
      <c r="UNJ137" s="129"/>
      <c r="UNK137" s="129"/>
      <c r="UNL137" s="129"/>
      <c r="UNM137" s="129"/>
      <c r="UNN137" s="129"/>
      <c r="UNO137" s="129"/>
      <c r="UNP137" s="129"/>
      <c r="UNQ137" s="129"/>
      <c r="UNR137" s="129"/>
      <c r="UNS137" s="129"/>
      <c r="UNT137" s="129"/>
      <c r="UNU137" s="129"/>
      <c r="UNV137" s="129"/>
      <c r="UNW137" s="129"/>
      <c r="UNX137" s="129"/>
      <c r="UNY137" s="129"/>
      <c r="UNZ137" s="129"/>
      <c r="UOA137" s="129"/>
      <c r="UOB137" s="129"/>
      <c r="UOC137" s="129"/>
      <c r="UOD137" s="129"/>
      <c r="UOE137" s="129"/>
      <c r="UOF137" s="129"/>
      <c r="UOG137" s="129"/>
      <c r="UOH137" s="129"/>
      <c r="UOI137" s="129"/>
      <c r="UOJ137" s="129"/>
      <c r="UOK137" s="129"/>
      <c r="UOL137" s="129"/>
      <c r="UOM137" s="129"/>
      <c r="UON137" s="129"/>
      <c r="UOO137" s="129"/>
      <c r="UOP137" s="129"/>
      <c r="UOQ137" s="129"/>
      <c r="UOR137" s="129"/>
      <c r="UOS137" s="129"/>
      <c r="UOT137" s="129"/>
      <c r="UOU137" s="129"/>
      <c r="UOV137" s="129"/>
      <c r="UOW137" s="129"/>
      <c r="UOX137" s="129"/>
      <c r="UOY137" s="129"/>
      <c r="UOZ137" s="129"/>
      <c r="UPA137" s="129"/>
      <c r="UPB137" s="129"/>
      <c r="UPC137" s="129"/>
      <c r="UPD137" s="129"/>
      <c r="UPE137" s="129"/>
      <c r="UPF137" s="129"/>
      <c r="UPG137" s="129"/>
      <c r="UPH137" s="129"/>
      <c r="UPI137" s="129"/>
      <c r="UPJ137" s="129"/>
      <c r="UPK137" s="129"/>
      <c r="UPL137" s="129"/>
      <c r="UPM137" s="129"/>
      <c r="UPN137" s="129"/>
      <c r="UPO137" s="129"/>
      <c r="UPP137" s="129"/>
      <c r="UPQ137" s="129"/>
      <c r="UPR137" s="129"/>
      <c r="UPS137" s="129"/>
      <c r="UPT137" s="129"/>
      <c r="UPU137" s="129"/>
      <c r="UPV137" s="129"/>
      <c r="UPW137" s="129"/>
      <c r="UPX137" s="129"/>
      <c r="UPY137" s="129"/>
      <c r="UPZ137" s="129"/>
      <c r="UQA137" s="129"/>
      <c r="UQB137" s="129"/>
      <c r="UQC137" s="129"/>
      <c r="UQD137" s="129"/>
      <c r="UQE137" s="129"/>
      <c r="UQF137" s="129"/>
      <c r="UQG137" s="129"/>
      <c r="UQH137" s="129"/>
      <c r="UQI137" s="129"/>
      <c r="UQJ137" s="129"/>
      <c r="UQK137" s="129"/>
      <c r="UQL137" s="129"/>
      <c r="UQM137" s="129"/>
      <c r="UQN137" s="129"/>
      <c r="UQO137" s="129"/>
      <c r="UQP137" s="129"/>
      <c r="UQQ137" s="129"/>
      <c r="UQR137" s="129"/>
      <c r="UQS137" s="129"/>
      <c r="UQT137" s="129"/>
      <c r="UQU137" s="129"/>
      <c r="UQV137" s="129"/>
      <c r="UQW137" s="129"/>
      <c r="UQX137" s="129"/>
      <c r="UQY137" s="129"/>
      <c r="UQZ137" s="129"/>
      <c r="URA137" s="129"/>
      <c r="URB137" s="129"/>
      <c r="URC137" s="129"/>
      <c r="URD137" s="129"/>
      <c r="URE137" s="129"/>
      <c r="URF137" s="129"/>
      <c r="URG137" s="129"/>
      <c r="URH137" s="129"/>
      <c r="URI137" s="129"/>
      <c r="URJ137" s="129"/>
      <c r="URK137" s="129"/>
      <c r="URL137" s="129"/>
      <c r="URM137" s="129"/>
      <c r="URN137" s="129"/>
      <c r="URO137" s="129"/>
      <c r="URP137" s="129"/>
      <c r="URQ137" s="129"/>
      <c r="URR137" s="129"/>
      <c r="URS137" s="129"/>
      <c r="URT137" s="129"/>
      <c r="URU137" s="129"/>
      <c r="URV137" s="129"/>
      <c r="URW137" s="129"/>
      <c r="URX137" s="129"/>
      <c r="URY137" s="129"/>
      <c r="URZ137" s="129"/>
      <c r="USA137" s="129"/>
      <c r="USB137" s="129"/>
      <c r="USC137" s="129"/>
      <c r="USD137" s="129"/>
      <c r="USE137" s="129"/>
      <c r="USF137" s="129"/>
      <c r="USG137" s="129"/>
      <c r="USH137" s="129"/>
      <c r="USI137" s="129"/>
      <c r="USJ137" s="129"/>
      <c r="USK137" s="129"/>
      <c r="USL137" s="129"/>
      <c r="USM137" s="129"/>
      <c r="USN137" s="129"/>
      <c r="USO137" s="129"/>
      <c r="USP137" s="129"/>
      <c r="USQ137" s="129"/>
      <c r="USR137" s="129"/>
      <c r="USS137" s="129"/>
      <c r="UST137" s="129"/>
      <c r="USU137" s="129"/>
      <c r="USV137" s="129"/>
      <c r="USW137" s="129"/>
      <c r="USX137" s="129"/>
      <c r="USY137" s="129"/>
      <c r="USZ137" s="129"/>
      <c r="UTA137" s="129"/>
      <c r="UTB137" s="129"/>
      <c r="UTC137" s="129"/>
      <c r="UTD137" s="129"/>
      <c r="UTE137" s="129"/>
      <c r="UTF137" s="129"/>
      <c r="UTG137" s="129"/>
      <c r="UTH137" s="129"/>
      <c r="UTI137" s="129"/>
      <c r="UTJ137" s="129"/>
      <c r="UTK137" s="129"/>
      <c r="UTL137" s="129"/>
      <c r="UTM137" s="129"/>
      <c r="UTN137" s="129"/>
      <c r="UTO137" s="129"/>
      <c r="UTP137" s="129"/>
      <c r="UTQ137" s="129"/>
      <c r="UTR137" s="129"/>
      <c r="UTS137" s="129"/>
      <c r="UTT137" s="129"/>
      <c r="UTU137" s="129"/>
      <c r="UTV137" s="129"/>
      <c r="UTW137" s="129"/>
      <c r="UTX137" s="129"/>
      <c r="UTY137" s="129"/>
      <c r="UTZ137" s="129"/>
      <c r="UUA137" s="129"/>
      <c r="UUB137" s="129"/>
      <c r="UUC137" s="129"/>
      <c r="UUD137" s="129"/>
      <c r="UUE137" s="129"/>
      <c r="UUF137" s="129"/>
      <c r="UUG137" s="129"/>
      <c r="UUH137" s="129"/>
      <c r="UUI137" s="129"/>
      <c r="UUJ137" s="129"/>
      <c r="UUK137" s="129"/>
      <c r="UUL137" s="129"/>
      <c r="UUM137" s="129"/>
      <c r="UUN137" s="129"/>
      <c r="UUO137" s="129"/>
      <c r="UUP137" s="129"/>
      <c r="UUQ137" s="129"/>
      <c r="UUR137" s="129"/>
      <c r="UUS137" s="129"/>
      <c r="UUT137" s="129"/>
      <c r="UUU137" s="129"/>
      <c r="UUV137" s="129"/>
      <c r="UUW137" s="129"/>
      <c r="UUX137" s="129"/>
      <c r="UUY137" s="129"/>
      <c r="UUZ137" s="129"/>
      <c r="UVA137" s="129"/>
      <c r="UVB137" s="129"/>
      <c r="UVC137" s="129"/>
      <c r="UVD137" s="129"/>
      <c r="UVE137" s="129"/>
      <c r="UVF137" s="129"/>
      <c r="UVG137" s="129"/>
      <c r="UVH137" s="129"/>
      <c r="UVI137" s="129"/>
      <c r="UVJ137" s="129"/>
      <c r="UVK137" s="129"/>
      <c r="UVL137" s="129"/>
      <c r="UVM137" s="129"/>
      <c r="UVN137" s="129"/>
      <c r="UVO137" s="129"/>
      <c r="UVP137" s="129"/>
      <c r="UVQ137" s="129"/>
      <c r="UVR137" s="129"/>
      <c r="UVS137" s="129"/>
      <c r="UVT137" s="129"/>
      <c r="UVU137" s="129"/>
      <c r="UVV137" s="129"/>
      <c r="UVW137" s="129"/>
      <c r="UVX137" s="129"/>
      <c r="UVY137" s="129"/>
      <c r="UVZ137" s="129"/>
      <c r="UWA137" s="129"/>
      <c r="UWB137" s="129"/>
      <c r="UWC137" s="129"/>
      <c r="UWD137" s="129"/>
      <c r="UWE137" s="129"/>
      <c r="UWF137" s="129"/>
      <c r="UWG137" s="129"/>
      <c r="UWH137" s="129"/>
      <c r="UWI137" s="129"/>
      <c r="UWJ137" s="129"/>
      <c r="UWK137" s="129"/>
      <c r="UWL137" s="129"/>
      <c r="UWM137" s="129"/>
      <c r="UWN137" s="129"/>
      <c r="UWO137" s="129"/>
      <c r="UWP137" s="129"/>
      <c r="UWQ137" s="129"/>
      <c r="UWR137" s="129"/>
      <c r="UWS137" s="129"/>
      <c r="UWT137" s="129"/>
      <c r="UWU137" s="129"/>
      <c r="UWV137" s="129"/>
      <c r="UWW137" s="129"/>
      <c r="UWX137" s="129"/>
      <c r="UWY137" s="129"/>
      <c r="UWZ137" s="129"/>
      <c r="UXA137" s="129"/>
      <c r="UXB137" s="129"/>
      <c r="UXC137" s="129"/>
      <c r="UXD137" s="129"/>
      <c r="UXE137" s="129"/>
      <c r="UXF137" s="129"/>
      <c r="UXG137" s="129"/>
      <c r="UXH137" s="129"/>
      <c r="UXI137" s="129"/>
      <c r="UXJ137" s="129"/>
      <c r="UXK137" s="129"/>
      <c r="UXL137" s="129"/>
      <c r="UXM137" s="129"/>
      <c r="UXN137" s="129"/>
      <c r="UXO137" s="129"/>
      <c r="UXP137" s="129"/>
      <c r="UXQ137" s="129"/>
      <c r="UXR137" s="129"/>
      <c r="UXS137" s="129"/>
      <c r="UXT137" s="129"/>
      <c r="UXU137" s="129"/>
      <c r="UXV137" s="129"/>
      <c r="UXW137" s="129"/>
      <c r="UXX137" s="129"/>
      <c r="UXY137" s="129"/>
      <c r="UXZ137" s="129"/>
      <c r="UYA137" s="129"/>
      <c r="UYB137" s="129"/>
      <c r="UYC137" s="129"/>
      <c r="UYD137" s="129"/>
      <c r="UYE137" s="129"/>
      <c r="UYF137" s="129"/>
      <c r="UYG137" s="129"/>
      <c r="UYH137" s="129"/>
      <c r="UYI137" s="129"/>
      <c r="UYJ137" s="129"/>
      <c r="UYK137" s="129"/>
      <c r="UYL137" s="129"/>
      <c r="UYM137" s="129"/>
      <c r="UYN137" s="129"/>
      <c r="UYO137" s="129"/>
      <c r="UYP137" s="129"/>
      <c r="UYQ137" s="129"/>
      <c r="UYR137" s="129"/>
      <c r="UYS137" s="129"/>
      <c r="UYT137" s="129"/>
      <c r="UYU137" s="129"/>
      <c r="UYV137" s="129"/>
      <c r="UYW137" s="129"/>
      <c r="UYX137" s="129"/>
      <c r="UYY137" s="129"/>
      <c r="UYZ137" s="129"/>
      <c r="UZA137" s="129"/>
      <c r="UZB137" s="129"/>
      <c r="UZC137" s="129"/>
      <c r="UZD137" s="129"/>
      <c r="UZE137" s="129"/>
      <c r="UZF137" s="129"/>
      <c r="UZG137" s="129"/>
      <c r="UZH137" s="129"/>
      <c r="UZI137" s="129"/>
      <c r="UZJ137" s="129"/>
      <c r="UZK137" s="129"/>
      <c r="UZL137" s="129"/>
      <c r="UZM137" s="129"/>
      <c r="UZN137" s="129"/>
      <c r="UZO137" s="129"/>
      <c r="UZP137" s="129"/>
      <c r="UZQ137" s="129"/>
      <c r="UZR137" s="129"/>
      <c r="UZS137" s="129"/>
      <c r="UZT137" s="129"/>
      <c r="UZU137" s="129"/>
      <c r="UZV137" s="129"/>
      <c r="UZW137" s="129"/>
      <c r="UZX137" s="129"/>
      <c r="UZY137" s="129"/>
      <c r="UZZ137" s="129"/>
      <c r="VAA137" s="129"/>
      <c r="VAB137" s="129"/>
      <c r="VAC137" s="129"/>
      <c r="VAD137" s="129"/>
      <c r="VAE137" s="129"/>
      <c r="VAF137" s="129"/>
      <c r="VAG137" s="129"/>
      <c r="VAH137" s="129"/>
      <c r="VAI137" s="129"/>
      <c r="VAJ137" s="129"/>
      <c r="VAK137" s="129"/>
      <c r="VAL137" s="129"/>
      <c r="VAM137" s="129"/>
      <c r="VAN137" s="129"/>
      <c r="VAO137" s="129"/>
      <c r="VAP137" s="129"/>
      <c r="VAQ137" s="129"/>
      <c r="VAR137" s="129"/>
      <c r="VAS137" s="129"/>
      <c r="VAT137" s="129"/>
      <c r="VAU137" s="129"/>
      <c r="VAV137" s="129"/>
      <c r="VAW137" s="129"/>
      <c r="VAX137" s="129"/>
      <c r="VAY137" s="129"/>
      <c r="VAZ137" s="129"/>
      <c r="VBA137" s="129"/>
      <c r="VBB137" s="129"/>
      <c r="VBC137" s="129"/>
      <c r="VBD137" s="129"/>
      <c r="VBE137" s="129"/>
      <c r="VBF137" s="129"/>
      <c r="VBG137" s="129"/>
      <c r="VBH137" s="129"/>
      <c r="VBI137" s="129"/>
      <c r="VBJ137" s="129"/>
      <c r="VBK137" s="129"/>
      <c r="VBL137" s="129"/>
      <c r="VBM137" s="129"/>
      <c r="VBN137" s="129"/>
      <c r="VBO137" s="129"/>
      <c r="VBP137" s="129"/>
      <c r="VBQ137" s="129"/>
      <c r="VBR137" s="129"/>
      <c r="VBS137" s="129"/>
      <c r="VBT137" s="129"/>
      <c r="VBU137" s="129"/>
      <c r="VBV137" s="129"/>
      <c r="VBW137" s="129"/>
      <c r="VBX137" s="129"/>
      <c r="VBY137" s="129"/>
      <c r="VBZ137" s="129"/>
      <c r="VCA137" s="129"/>
      <c r="VCB137" s="129"/>
      <c r="VCC137" s="129"/>
      <c r="VCD137" s="129"/>
      <c r="VCE137" s="129"/>
      <c r="VCF137" s="129"/>
      <c r="VCG137" s="129"/>
      <c r="VCH137" s="129"/>
      <c r="VCI137" s="129"/>
      <c r="VCJ137" s="129"/>
      <c r="VCK137" s="129"/>
      <c r="VCL137" s="129"/>
      <c r="VCM137" s="129"/>
      <c r="VCN137" s="129"/>
      <c r="VCO137" s="129"/>
      <c r="VCP137" s="129"/>
      <c r="VCQ137" s="129"/>
      <c r="VCR137" s="129"/>
      <c r="VCS137" s="129"/>
      <c r="VCT137" s="129"/>
      <c r="VCU137" s="129"/>
      <c r="VCV137" s="129"/>
      <c r="VCW137" s="129"/>
      <c r="VCX137" s="129"/>
      <c r="VCY137" s="129"/>
      <c r="VCZ137" s="129"/>
      <c r="VDA137" s="129"/>
      <c r="VDB137" s="129"/>
      <c r="VDC137" s="129"/>
      <c r="VDD137" s="129"/>
      <c r="VDE137" s="129"/>
      <c r="VDF137" s="129"/>
      <c r="VDG137" s="129"/>
      <c r="VDH137" s="129"/>
      <c r="VDI137" s="129"/>
      <c r="VDJ137" s="129"/>
      <c r="VDK137" s="129"/>
      <c r="VDL137" s="129"/>
      <c r="VDM137" s="129"/>
      <c r="VDN137" s="129"/>
      <c r="VDO137" s="129"/>
      <c r="VDP137" s="129"/>
      <c r="VDQ137" s="129"/>
      <c r="VDR137" s="129"/>
      <c r="VDS137" s="129"/>
      <c r="VDT137" s="129"/>
      <c r="VDU137" s="129"/>
      <c r="VDV137" s="129"/>
      <c r="VDW137" s="129"/>
      <c r="VDX137" s="129"/>
      <c r="VDY137" s="129"/>
      <c r="VDZ137" s="129"/>
      <c r="VEA137" s="129"/>
      <c r="VEB137" s="129"/>
      <c r="VEC137" s="129"/>
      <c r="VED137" s="129"/>
      <c r="VEE137" s="129"/>
      <c r="VEF137" s="129"/>
      <c r="VEG137" s="129"/>
      <c r="VEH137" s="129"/>
      <c r="VEI137" s="129"/>
      <c r="VEJ137" s="129"/>
      <c r="VEK137" s="129"/>
      <c r="VEL137" s="129"/>
      <c r="VEM137" s="129"/>
      <c r="VEN137" s="129"/>
      <c r="VEO137" s="129"/>
      <c r="VEP137" s="129"/>
      <c r="VEQ137" s="129"/>
      <c r="VER137" s="129"/>
      <c r="VES137" s="129"/>
      <c r="VET137" s="129"/>
      <c r="VEU137" s="129"/>
      <c r="VEV137" s="129"/>
      <c r="VEW137" s="129"/>
      <c r="VEX137" s="129"/>
      <c r="VEY137" s="129"/>
      <c r="VEZ137" s="129"/>
      <c r="VFA137" s="129"/>
      <c r="VFB137" s="129"/>
      <c r="VFC137" s="129"/>
      <c r="VFD137" s="129"/>
      <c r="VFE137" s="129"/>
      <c r="VFF137" s="129"/>
      <c r="VFG137" s="129"/>
      <c r="VFH137" s="129"/>
      <c r="VFI137" s="129"/>
      <c r="VFJ137" s="129"/>
      <c r="VFK137" s="129"/>
      <c r="VFL137" s="129"/>
      <c r="VFM137" s="129"/>
      <c r="VFN137" s="129"/>
      <c r="VFO137" s="129"/>
      <c r="VFP137" s="129"/>
      <c r="VFQ137" s="129"/>
      <c r="VFR137" s="129"/>
      <c r="VFS137" s="129"/>
      <c r="VFT137" s="129"/>
      <c r="VFU137" s="129"/>
      <c r="VFV137" s="129"/>
      <c r="VFW137" s="129"/>
      <c r="VFX137" s="129"/>
      <c r="VFY137" s="129"/>
      <c r="VFZ137" s="129"/>
      <c r="VGA137" s="129"/>
      <c r="VGB137" s="129"/>
      <c r="VGC137" s="129"/>
      <c r="VGD137" s="129"/>
      <c r="VGE137" s="129"/>
      <c r="VGF137" s="129"/>
      <c r="VGG137" s="129"/>
      <c r="VGH137" s="129"/>
      <c r="VGI137" s="129"/>
      <c r="VGJ137" s="129"/>
      <c r="VGK137" s="129"/>
      <c r="VGL137" s="129"/>
      <c r="VGM137" s="129"/>
      <c r="VGN137" s="129"/>
      <c r="VGO137" s="129"/>
      <c r="VGP137" s="129"/>
      <c r="VGQ137" s="129"/>
      <c r="VGR137" s="129"/>
      <c r="VGS137" s="129"/>
      <c r="VGT137" s="129"/>
      <c r="VGU137" s="129"/>
      <c r="VGV137" s="129"/>
      <c r="VGW137" s="129"/>
      <c r="VGX137" s="129"/>
      <c r="VGY137" s="129"/>
      <c r="VGZ137" s="129"/>
      <c r="VHA137" s="129"/>
      <c r="VHB137" s="129"/>
      <c r="VHC137" s="129"/>
      <c r="VHD137" s="129"/>
      <c r="VHE137" s="129"/>
      <c r="VHF137" s="129"/>
      <c r="VHG137" s="129"/>
      <c r="VHH137" s="129"/>
      <c r="VHI137" s="129"/>
      <c r="VHJ137" s="129"/>
      <c r="VHK137" s="129"/>
      <c r="VHL137" s="129"/>
      <c r="VHM137" s="129"/>
      <c r="VHN137" s="129"/>
      <c r="VHO137" s="129"/>
      <c r="VHP137" s="129"/>
      <c r="VHQ137" s="129"/>
      <c r="VHR137" s="129"/>
      <c r="VHS137" s="129"/>
      <c r="VHT137" s="129"/>
      <c r="VHU137" s="129"/>
      <c r="VHV137" s="129"/>
      <c r="VHW137" s="129"/>
      <c r="VHX137" s="129"/>
      <c r="VHY137" s="129"/>
      <c r="VHZ137" s="129"/>
      <c r="VIA137" s="129"/>
      <c r="VIB137" s="129"/>
      <c r="VIC137" s="129"/>
      <c r="VID137" s="129"/>
      <c r="VIE137" s="129"/>
      <c r="VIF137" s="129"/>
      <c r="VIG137" s="129"/>
      <c r="VIH137" s="129"/>
      <c r="VII137" s="129"/>
      <c r="VIJ137" s="129"/>
      <c r="VIK137" s="129"/>
      <c r="VIL137" s="129"/>
      <c r="VIM137" s="129"/>
      <c r="VIN137" s="129"/>
      <c r="VIO137" s="129"/>
      <c r="VIP137" s="129"/>
      <c r="VIQ137" s="129"/>
      <c r="VIR137" s="129"/>
      <c r="VIS137" s="129"/>
      <c r="VIT137" s="129"/>
      <c r="VIU137" s="129"/>
      <c r="VIV137" s="129"/>
      <c r="VIW137" s="129"/>
      <c r="VIX137" s="129"/>
      <c r="VIY137" s="129"/>
      <c r="VIZ137" s="129"/>
      <c r="VJA137" s="129"/>
      <c r="VJB137" s="129"/>
      <c r="VJC137" s="129"/>
      <c r="VJD137" s="129"/>
      <c r="VJE137" s="129"/>
      <c r="VJF137" s="129"/>
      <c r="VJG137" s="129"/>
      <c r="VJH137" s="129"/>
      <c r="VJI137" s="129"/>
      <c r="VJJ137" s="129"/>
      <c r="VJK137" s="129"/>
      <c r="VJL137" s="129"/>
      <c r="VJM137" s="129"/>
      <c r="VJN137" s="129"/>
      <c r="VJO137" s="129"/>
      <c r="VJP137" s="129"/>
      <c r="VJQ137" s="129"/>
      <c r="VJR137" s="129"/>
      <c r="VJS137" s="129"/>
      <c r="VJT137" s="129"/>
      <c r="VJU137" s="129"/>
      <c r="VJV137" s="129"/>
      <c r="VJW137" s="129"/>
      <c r="VJX137" s="129"/>
      <c r="VJY137" s="129"/>
      <c r="VJZ137" s="129"/>
      <c r="VKA137" s="129"/>
      <c r="VKB137" s="129"/>
      <c r="VKC137" s="129"/>
      <c r="VKD137" s="129"/>
      <c r="VKE137" s="129"/>
      <c r="VKF137" s="129"/>
      <c r="VKG137" s="129"/>
      <c r="VKH137" s="129"/>
      <c r="VKI137" s="129"/>
      <c r="VKJ137" s="129"/>
      <c r="VKK137" s="129"/>
      <c r="VKL137" s="129"/>
      <c r="VKM137" s="129"/>
      <c r="VKN137" s="129"/>
      <c r="VKO137" s="129"/>
      <c r="VKP137" s="129"/>
      <c r="VKQ137" s="129"/>
      <c r="VKR137" s="129"/>
      <c r="VKS137" s="129"/>
      <c r="VKT137" s="129"/>
      <c r="VKU137" s="129"/>
      <c r="VKV137" s="129"/>
      <c r="VKW137" s="129"/>
      <c r="VKX137" s="129"/>
      <c r="VKY137" s="129"/>
      <c r="VKZ137" s="129"/>
      <c r="VLA137" s="129"/>
      <c r="VLB137" s="129"/>
      <c r="VLC137" s="129"/>
      <c r="VLD137" s="129"/>
      <c r="VLE137" s="129"/>
      <c r="VLF137" s="129"/>
      <c r="VLG137" s="129"/>
      <c r="VLH137" s="129"/>
      <c r="VLI137" s="129"/>
      <c r="VLJ137" s="129"/>
      <c r="VLK137" s="129"/>
      <c r="VLL137" s="129"/>
      <c r="VLM137" s="129"/>
      <c r="VLN137" s="129"/>
      <c r="VLO137" s="129"/>
      <c r="VLP137" s="129"/>
      <c r="VLQ137" s="129"/>
      <c r="VLR137" s="129"/>
      <c r="VLS137" s="129"/>
      <c r="VLT137" s="129"/>
      <c r="VLU137" s="129"/>
      <c r="VLV137" s="129"/>
      <c r="VLW137" s="129"/>
      <c r="VLX137" s="129"/>
      <c r="VLY137" s="129"/>
      <c r="VLZ137" s="129"/>
      <c r="VMA137" s="129"/>
      <c r="VMB137" s="129"/>
      <c r="VMC137" s="129"/>
      <c r="VMD137" s="129"/>
      <c r="VME137" s="129"/>
      <c r="VMF137" s="129"/>
      <c r="VMG137" s="129"/>
      <c r="VMH137" s="129"/>
      <c r="VMI137" s="129"/>
      <c r="VMJ137" s="129"/>
      <c r="VMK137" s="129"/>
      <c r="VML137" s="129"/>
      <c r="VMM137" s="129"/>
      <c r="VMN137" s="129"/>
      <c r="VMO137" s="129"/>
      <c r="VMP137" s="129"/>
      <c r="VMQ137" s="129"/>
      <c r="VMR137" s="129"/>
      <c r="VMS137" s="129"/>
      <c r="VMT137" s="129"/>
      <c r="VMU137" s="129"/>
      <c r="VMV137" s="129"/>
      <c r="VMW137" s="129"/>
      <c r="VMX137" s="129"/>
      <c r="VMY137" s="129"/>
      <c r="VMZ137" s="129"/>
      <c r="VNA137" s="129"/>
      <c r="VNB137" s="129"/>
      <c r="VNC137" s="129"/>
      <c r="VND137" s="129"/>
      <c r="VNE137" s="129"/>
      <c r="VNF137" s="129"/>
      <c r="VNG137" s="129"/>
      <c r="VNH137" s="129"/>
      <c r="VNI137" s="129"/>
      <c r="VNJ137" s="129"/>
      <c r="VNK137" s="129"/>
      <c r="VNL137" s="129"/>
      <c r="VNM137" s="129"/>
      <c r="VNN137" s="129"/>
      <c r="VNO137" s="129"/>
      <c r="VNP137" s="129"/>
      <c r="VNQ137" s="129"/>
      <c r="VNR137" s="129"/>
      <c r="VNS137" s="129"/>
      <c r="VNT137" s="129"/>
      <c r="VNU137" s="129"/>
      <c r="VNV137" s="129"/>
      <c r="VNW137" s="129"/>
      <c r="VNX137" s="129"/>
      <c r="VNY137" s="129"/>
      <c r="VNZ137" s="129"/>
      <c r="VOA137" s="129"/>
      <c r="VOB137" s="129"/>
      <c r="VOC137" s="129"/>
      <c r="VOD137" s="129"/>
      <c r="VOE137" s="129"/>
      <c r="VOF137" s="129"/>
      <c r="VOG137" s="129"/>
      <c r="VOH137" s="129"/>
      <c r="VOI137" s="129"/>
      <c r="VOJ137" s="129"/>
      <c r="VOK137" s="129"/>
      <c r="VOL137" s="129"/>
      <c r="VOM137" s="129"/>
      <c r="VON137" s="129"/>
      <c r="VOO137" s="129"/>
      <c r="VOP137" s="129"/>
      <c r="VOQ137" s="129"/>
      <c r="VOR137" s="129"/>
      <c r="VOS137" s="129"/>
      <c r="VOT137" s="129"/>
      <c r="VOU137" s="129"/>
      <c r="VOV137" s="129"/>
      <c r="VOW137" s="129"/>
      <c r="VOX137" s="129"/>
      <c r="VOY137" s="129"/>
      <c r="VOZ137" s="129"/>
      <c r="VPA137" s="129"/>
      <c r="VPB137" s="129"/>
      <c r="VPC137" s="129"/>
      <c r="VPD137" s="129"/>
      <c r="VPE137" s="129"/>
      <c r="VPF137" s="129"/>
      <c r="VPG137" s="129"/>
      <c r="VPH137" s="129"/>
      <c r="VPI137" s="129"/>
      <c r="VPJ137" s="129"/>
      <c r="VPK137" s="129"/>
      <c r="VPL137" s="129"/>
      <c r="VPM137" s="129"/>
      <c r="VPN137" s="129"/>
      <c r="VPO137" s="129"/>
      <c r="VPP137" s="129"/>
      <c r="VPQ137" s="129"/>
      <c r="VPR137" s="129"/>
      <c r="VPS137" s="129"/>
      <c r="VPT137" s="129"/>
      <c r="VPU137" s="129"/>
      <c r="VPV137" s="129"/>
      <c r="VPW137" s="129"/>
      <c r="VPX137" s="129"/>
      <c r="VPY137" s="129"/>
      <c r="VPZ137" s="129"/>
      <c r="VQA137" s="129"/>
      <c r="VQB137" s="129"/>
      <c r="VQC137" s="129"/>
      <c r="VQD137" s="129"/>
      <c r="VQE137" s="129"/>
      <c r="VQF137" s="129"/>
      <c r="VQG137" s="129"/>
      <c r="VQH137" s="129"/>
      <c r="VQI137" s="129"/>
      <c r="VQJ137" s="129"/>
      <c r="VQK137" s="129"/>
      <c r="VQL137" s="129"/>
      <c r="VQM137" s="129"/>
      <c r="VQN137" s="129"/>
      <c r="VQO137" s="129"/>
      <c r="VQP137" s="129"/>
      <c r="VQQ137" s="129"/>
      <c r="VQR137" s="129"/>
      <c r="VQS137" s="129"/>
      <c r="VQT137" s="129"/>
      <c r="VQU137" s="129"/>
      <c r="VQV137" s="129"/>
      <c r="VQW137" s="129"/>
      <c r="VQX137" s="129"/>
      <c r="VQY137" s="129"/>
      <c r="VQZ137" s="129"/>
      <c r="VRA137" s="129"/>
      <c r="VRB137" s="129"/>
      <c r="VRC137" s="129"/>
      <c r="VRD137" s="129"/>
      <c r="VRE137" s="129"/>
      <c r="VRF137" s="129"/>
      <c r="VRG137" s="129"/>
      <c r="VRH137" s="129"/>
      <c r="VRI137" s="129"/>
      <c r="VRJ137" s="129"/>
      <c r="VRK137" s="129"/>
      <c r="VRL137" s="129"/>
      <c r="VRM137" s="129"/>
      <c r="VRN137" s="129"/>
      <c r="VRO137" s="129"/>
      <c r="VRP137" s="129"/>
      <c r="VRQ137" s="129"/>
      <c r="VRR137" s="129"/>
      <c r="VRS137" s="129"/>
      <c r="VRT137" s="129"/>
      <c r="VRU137" s="129"/>
      <c r="VRV137" s="129"/>
      <c r="VRW137" s="129"/>
      <c r="VRX137" s="129"/>
      <c r="VRY137" s="129"/>
      <c r="VRZ137" s="129"/>
      <c r="VSA137" s="129"/>
      <c r="VSB137" s="129"/>
      <c r="VSC137" s="129"/>
      <c r="VSD137" s="129"/>
      <c r="VSE137" s="129"/>
      <c r="VSF137" s="129"/>
      <c r="VSG137" s="129"/>
      <c r="VSH137" s="129"/>
      <c r="VSI137" s="129"/>
      <c r="VSJ137" s="129"/>
      <c r="VSK137" s="129"/>
      <c r="VSL137" s="129"/>
      <c r="VSM137" s="129"/>
      <c r="VSN137" s="129"/>
      <c r="VSO137" s="129"/>
      <c r="VSP137" s="129"/>
      <c r="VSQ137" s="129"/>
      <c r="VSR137" s="129"/>
      <c r="VSS137" s="129"/>
      <c r="VST137" s="129"/>
      <c r="VSU137" s="129"/>
      <c r="VSV137" s="129"/>
      <c r="VSW137" s="129"/>
      <c r="VSX137" s="129"/>
      <c r="VSY137" s="129"/>
      <c r="VSZ137" s="129"/>
      <c r="VTA137" s="129"/>
      <c r="VTB137" s="129"/>
      <c r="VTC137" s="129"/>
      <c r="VTD137" s="129"/>
      <c r="VTE137" s="129"/>
      <c r="VTF137" s="129"/>
      <c r="VTG137" s="129"/>
      <c r="VTH137" s="129"/>
      <c r="VTI137" s="129"/>
      <c r="VTJ137" s="129"/>
      <c r="VTK137" s="129"/>
      <c r="VTL137" s="129"/>
      <c r="VTM137" s="129"/>
      <c r="VTN137" s="129"/>
      <c r="VTO137" s="129"/>
      <c r="VTP137" s="129"/>
      <c r="VTQ137" s="129"/>
      <c r="VTR137" s="129"/>
      <c r="VTS137" s="129"/>
      <c r="VTT137" s="129"/>
      <c r="VTU137" s="129"/>
      <c r="VTV137" s="129"/>
      <c r="VTW137" s="129"/>
      <c r="VTX137" s="129"/>
      <c r="VTY137" s="129"/>
      <c r="VTZ137" s="129"/>
      <c r="VUA137" s="129"/>
      <c r="VUB137" s="129"/>
      <c r="VUC137" s="129"/>
      <c r="VUD137" s="129"/>
      <c r="VUE137" s="129"/>
      <c r="VUF137" s="129"/>
      <c r="VUG137" s="129"/>
      <c r="VUH137" s="129"/>
      <c r="VUI137" s="129"/>
      <c r="VUJ137" s="129"/>
      <c r="VUK137" s="129"/>
      <c r="VUL137" s="129"/>
      <c r="VUM137" s="129"/>
      <c r="VUN137" s="129"/>
      <c r="VUO137" s="129"/>
      <c r="VUP137" s="129"/>
      <c r="VUQ137" s="129"/>
      <c r="VUR137" s="129"/>
      <c r="VUS137" s="129"/>
      <c r="VUT137" s="129"/>
      <c r="VUU137" s="129"/>
      <c r="VUV137" s="129"/>
      <c r="VUW137" s="129"/>
      <c r="VUX137" s="129"/>
      <c r="VUY137" s="129"/>
      <c r="VUZ137" s="129"/>
      <c r="VVA137" s="129"/>
      <c r="VVB137" s="129"/>
      <c r="VVC137" s="129"/>
      <c r="VVD137" s="129"/>
      <c r="VVE137" s="129"/>
      <c r="VVF137" s="129"/>
      <c r="VVG137" s="129"/>
      <c r="VVH137" s="129"/>
      <c r="VVI137" s="129"/>
      <c r="VVJ137" s="129"/>
      <c r="VVK137" s="129"/>
      <c r="VVL137" s="129"/>
      <c r="VVM137" s="129"/>
      <c r="VVN137" s="129"/>
      <c r="VVO137" s="129"/>
      <c r="VVP137" s="129"/>
      <c r="VVQ137" s="129"/>
      <c r="VVR137" s="129"/>
      <c r="VVS137" s="129"/>
      <c r="VVT137" s="129"/>
      <c r="VVU137" s="129"/>
      <c r="VVV137" s="129"/>
      <c r="VVW137" s="129"/>
      <c r="VVX137" s="129"/>
      <c r="VVY137" s="129"/>
      <c r="VVZ137" s="129"/>
      <c r="VWA137" s="129"/>
      <c r="VWB137" s="129"/>
      <c r="VWC137" s="129"/>
      <c r="VWD137" s="129"/>
      <c r="VWE137" s="129"/>
      <c r="VWF137" s="129"/>
      <c r="VWG137" s="129"/>
      <c r="VWH137" s="129"/>
      <c r="VWI137" s="129"/>
      <c r="VWJ137" s="129"/>
      <c r="VWK137" s="129"/>
      <c r="VWL137" s="129"/>
      <c r="VWM137" s="129"/>
      <c r="VWN137" s="129"/>
      <c r="VWO137" s="129"/>
      <c r="VWP137" s="129"/>
      <c r="VWQ137" s="129"/>
      <c r="VWR137" s="129"/>
      <c r="VWS137" s="129"/>
      <c r="VWT137" s="129"/>
      <c r="VWU137" s="129"/>
      <c r="VWV137" s="129"/>
      <c r="VWW137" s="129"/>
      <c r="VWX137" s="129"/>
      <c r="VWY137" s="129"/>
      <c r="VWZ137" s="129"/>
      <c r="VXA137" s="129"/>
      <c r="VXB137" s="129"/>
      <c r="VXC137" s="129"/>
      <c r="VXD137" s="129"/>
      <c r="VXE137" s="129"/>
      <c r="VXF137" s="129"/>
      <c r="VXG137" s="129"/>
      <c r="VXH137" s="129"/>
      <c r="VXI137" s="129"/>
      <c r="VXJ137" s="129"/>
      <c r="VXK137" s="129"/>
      <c r="VXL137" s="129"/>
      <c r="VXM137" s="129"/>
      <c r="VXN137" s="129"/>
      <c r="VXO137" s="129"/>
      <c r="VXP137" s="129"/>
      <c r="VXQ137" s="129"/>
      <c r="VXR137" s="129"/>
      <c r="VXS137" s="129"/>
      <c r="VXT137" s="129"/>
      <c r="VXU137" s="129"/>
      <c r="VXV137" s="129"/>
      <c r="VXW137" s="129"/>
      <c r="VXX137" s="129"/>
      <c r="VXY137" s="129"/>
      <c r="VXZ137" s="129"/>
      <c r="VYA137" s="129"/>
      <c r="VYB137" s="129"/>
      <c r="VYC137" s="129"/>
      <c r="VYD137" s="129"/>
      <c r="VYE137" s="129"/>
      <c r="VYF137" s="129"/>
      <c r="VYG137" s="129"/>
      <c r="VYH137" s="129"/>
      <c r="VYI137" s="129"/>
      <c r="VYJ137" s="129"/>
      <c r="VYK137" s="129"/>
      <c r="VYL137" s="129"/>
      <c r="VYM137" s="129"/>
      <c r="VYN137" s="129"/>
      <c r="VYO137" s="129"/>
      <c r="VYP137" s="129"/>
      <c r="VYQ137" s="129"/>
      <c r="VYR137" s="129"/>
      <c r="VYS137" s="129"/>
      <c r="VYT137" s="129"/>
      <c r="VYU137" s="129"/>
      <c r="VYV137" s="129"/>
      <c r="VYW137" s="129"/>
      <c r="VYX137" s="129"/>
      <c r="VYY137" s="129"/>
      <c r="VYZ137" s="129"/>
      <c r="VZA137" s="129"/>
      <c r="VZB137" s="129"/>
      <c r="VZC137" s="129"/>
      <c r="VZD137" s="129"/>
      <c r="VZE137" s="129"/>
      <c r="VZF137" s="129"/>
      <c r="VZG137" s="129"/>
      <c r="VZH137" s="129"/>
      <c r="VZI137" s="129"/>
      <c r="VZJ137" s="129"/>
      <c r="VZK137" s="129"/>
      <c r="VZL137" s="129"/>
      <c r="VZM137" s="129"/>
      <c r="VZN137" s="129"/>
      <c r="VZO137" s="129"/>
      <c r="VZP137" s="129"/>
      <c r="VZQ137" s="129"/>
      <c r="VZR137" s="129"/>
      <c r="VZS137" s="129"/>
      <c r="VZT137" s="129"/>
      <c r="VZU137" s="129"/>
      <c r="VZV137" s="129"/>
      <c r="VZW137" s="129"/>
      <c r="VZX137" s="129"/>
      <c r="VZY137" s="129"/>
      <c r="VZZ137" s="129"/>
      <c r="WAA137" s="129"/>
      <c r="WAB137" s="129"/>
      <c r="WAC137" s="129"/>
      <c r="WAD137" s="129"/>
      <c r="WAE137" s="129"/>
      <c r="WAF137" s="129"/>
      <c r="WAG137" s="129"/>
      <c r="WAH137" s="129"/>
      <c r="WAI137" s="129"/>
      <c r="WAJ137" s="129"/>
      <c r="WAK137" s="129"/>
      <c r="WAL137" s="129"/>
      <c r="WAM137" s="129"/>
      <c r="WAN137" s="129"/>
      <c r="WAO137" s="129"/>
      <c r="WAP137" s="129"/>
      <c r="WAQ137" s="129"/>
      <c r="WAR137" s="129"/>
      <c r="WAS137" s="129"/>
      <c r="WAT137" s="129"/>
      <c r="WAU137" s="129"/>
      <c r="WAV137" s="129"/>
      <c r="WAW137" s="129"/>
      <c r="WAX137" s="129"/>
      <c r="WAY137" s="129"/>
      <c r="WAZ137" s="129"/>
      <c r="WBA137" s="129"/>
      <c r="WBB137" s="129"/>
      <c r="WBC137" s="129"/>
      <c r="WBD137" s="129"/>
      <c r="WBE137" s="129"/>
      <c r="WBF137" s="129"/>
      <c r="WBG137" s="129"/>
      <c r="WBH137" s="129"/>
      <c r="WBI137" s="129"/>
      <c r="WBJ137" s="129"/>
      <c r="WBK137" s="129"/>
      <c r="WBL137" s="129"/>
      <c r="WBM137" s="129"/>
      <c r="WBN137" s="129"/>
      <c r="WBO137" s="129"/>
      <c r="WBP137" s="129"/>
      <c r="WBQ137" s="129"/>
      <c r="WBR137" s="129"/>
      <c r="WBS137" s="129"/>
      <c r="WBT137" s="129"/>
      <c r="WBU137" s="129"/>
      <c r="WBV137" s="129"/>
      <c r="WBW137" s="129"/>
      <c r="WBX137" s="129"/>
      <c r="WBY137" s="129"/>
      <c r="WBZ137" s="129"/>
      <c r="WCA137" s="129"/>
      <c r="WCB137" s="129"/>
      <c r="WCC137" s="129"/>
      <c r="WCD137" s="129"/>
      <c r="WCE137" s="129"/>
      <c r="WCF137" s="129"/>
      <c r="WCG137" s="129"/>
      <c r="WCH137" s="129"/>
      <c r="WCI137" s="129"/>
      <c r="WCJ137" s="129"/>
      <c r="WCK137" s="129"/>
      <c r="WCL137" s="129"/>
      <c r="WCM137" s="129"/>
      <c r="WCN137" s="129"/>
      <c r="WCO137" s="129"/>
      <c r="WCP137" s="129"/>
      <c r="WCQ137" s="129"/>
      <c r="WCR137" s="129"/>
      <c r="WCS137" s="129"/>
      <c r="WCT137" s="129"/>
      <c r="WCU137" s="129"/>
      <c r="WCV137" s="129"/>
      <c r="WCW137" s="129"/>
      <c r="WCX137" s="129"/>
      <c r="WCY137" s="129"/>
      <c r="WCZ137" s="129"/>
      <c r="WDA137" s="129"/>
      <c r="WDB137" s="129"/>
      <c r="WDC137" s="129"/>
      <c r="WDD137" s="129"/>
      <c r="WDE137" s="129"/>
      <c r="WDF137" s="129"/>
      <c r="WDG137" s="129"/>
      <c r="WDH137" s="129"/>
      <c r="WDI137" s="129"/>
      <c r="WDJ137" s="129"/>
      <c r="WDK137" s="129"/>
      <c r="WDL137" s="129"/>
      <c r="WDM137" s="129"/>
      <c r="WDN137" s="129"/>
      <c r="WDO137" s="129"/>
      <c r="WDP137" s="129"/>
      <c r="WDQ137" s="129"/>
      <c r="WDR137" s="129"/>
      <c r="WDS137" s="129"/>
      <c r="WDT137" s="129"/>
      <c r="WDU137" s="129"/>
      <c r="WDV137" s="129"/>
      <c r="WDW137" s="129"/>
      <c r="WDX137" s="129"/>
      <c r="WDY137" s="129"/>
      <c r="WDZ137" s="129"/>
      <c r="WEA137" s="129"/>
      <c r="WEB137" s="129"/>
      <c r="WEC137" s="129"/>
      <c r="WED137" s="129"/>
      <c r="WEE137" s="129"/>
      <c r="WEF137" s="129"/>
      <c r="WEG137" s="129"/>
      <c r="WEH137" s="129"/>
      <c r="WEI137" s="129"/>
      <c r="WEJ137" s="129"/>
      <c r="WEK137" s="129"/>
      <c r="WEL137" s="129"/>
      <c r="WEM137" s="129"/>
      <c r="WEN137" s="129"/>
      <c r="WEO137" s="129"/>
      <c r="WEP137" s="129"/>
      <c r="WEQ137" s="129"/>
      <c r="WER137" s="129"/>
      <c r="WES137" s="129"/>
      <c r="WET137" s="129"/>
      <c r="WEU137" s="129"/>
      <c r="WEV137" s="129"/>
      <c r="WEW137" s="129"/>
      <c r="WEX137" s="129"/>
      <c r="WEY137" s="129"/>
      <c r="WEZ137" s="129"/>
      <c r="WFA137" s="129"/>
      <c r="WFB137" s="129"/>
      <c r="WFC137" s="129"/>
      <c r="WFD137" s="129"/>
      <c r="WFE137" s="129"/>
      <c r="WFF137" s="129"/>
      <c r="WFG137" s="129"/>
      <c r="WFH137" s="129"/>
      <c r="WFI137" s="129"/>
      <c r="WFJ137" s="129"/>
      <c r="WFK137" s="129"/>
      <c r="WFL137" s="129"/>
      <c r="WFM137" s="129"/>
      <c r="WFN137" s="129"/>
      <c r="WFO137" s="129"/>
      <c r="WFP137" s="129"/>
      <c r="WFQ137" s="129"/>
      <c r="WFR137" s="129"/>
      <c r="WFS137" s="129"/>
      <c r="WFT137" s="129"/>
      <c r="WFU137" s="129"/>
      <c r="WFV137" s="129"/>
      <c r="WFW137" s="129"/>
      <c r="WFX137" s="129"/>
      <c r="WFY137" s="129"/>
      <c r="WFZ137" s="129"/>
      <c r="WGA137" s="129"/>
      <c r="WGB137" s="129"/>
      <c r="WGC137" s="129"/>
      <c r="WGD137" s="129"/>
      <c r="WGE137" s="129"/>
      <c r="WGF137" s="129"/>
      <c r="WGG137" s="129"/>
      <c r="WGH137" s="129"/>
      <c r="WGI137" s="129"/>
      <c r="WGJ137" s="129"/>
      <c r="WGK137" s="129"/>
      <c r="WGL137" s="129"/>
      <c r="WGM137" s="129"/>
      <c r="WGN137" s="129"/>
      <c r="WGO137" s="129"/>
      <c r="WGP137" s="129"/>
      <c r="WGQ137" s="129"/>
      <c r="WGR137" s="129"/>
      <c r="WGS137" s="129"/>
      <c r="WGT137" s="129"/>
      <c r="WGU137" s="129"/>
      <c r="WGV137" s="129"/>
      <c r="WGW137" s="129"/>
      <c r="WGX137" s="129"/>
      <c r="WGY137" s="129"/>
      <c r="WGZ137" s="129"/>
      <c r="WHA137" s="129"/>
      <c r="WHB137" s="129"/>
      <c r="WHC137" s="129"/>
      <c r="WHD137" s="129"/>
      <c r="WHE137" s="129"/>
      <c r="WHF137" s="129"/>
      <c r="WHG137" s="129"/>
      <c r="WHH137" s="129"/>
      <c r="WHI137" s="129"/>
      <c r="WHJ137" s="129"/>
      <c r="WHK137" s="129"/>
      <c r="WHL137" s="129"/>
      <c r="WHM137" s="129"/>
      <c r="WHN137" s="129"/>
      <c r="WHO137" s="129"/>
      <c r="WHP137" s="129"/>
      <c r="WHQ137" s="129"/>
      <c r="WHR137" s="129"/>
      <c r="WHS137" s="129"/>
      <c r="WHT137" s="129"/>
      <c r="WHU137" s="129"/>
      <c r="WHV137" s="129"/>
      <c r="WHW137" s="129"/>
      <c r="WHX137" s="129"/>
      <c r="WHY137" s="129"/>
      <c r="WHZ137" s="129"/>
      <c r="WIA137" s="129"/>
      <c r="WIB137" s="129"/>
      <c r="WIC137" s="129"/>
      <c r="WID137" s="129"/>
      <c r="WIE137" s="129"/>
      <c r="WIF137" s="129"/>
      <c r="WIG137" s="129"/>
      <c r="WIH137" s="129"/>
      <c r="WII137" s="129"/>
      <c r="WIJ137" s="129"/>
      <c r="WIK137" s="129"/>
      <c r="WIL137" s="129"/>
      <c r="WIM137" s="129"/>
      <c r="WIN137" s="129"/>
      <c r="WIO137" s="129"/>
      <c r="WIP137" s="129"/>
      <c r="WIQ137" s="129"/>
      <c r="WIR137" s="129"/>
      <c r="WIS137" s="129"/>
      <c r="WIT137" s="129"/>
      <c r="WIU137" s="129"/>
      <c r="WIV137" s="129"/>
      <c r="WIW137" s="129"/>
      <c r="WIX137" s="129"/>
      <c r="WIY137" s="129"/>
      <c r="WIZ137" s="129"/>
      <c r="WJA137" s="129"/>
      <c r="WJB137" s="129"/>
      <c r="WJC137" s="129"/>
      <c r="WJD137" s="129"/>
      <c r="WJE137" s="129"/>
      <c r="WJF137" s="129"/>
      <c r="WJG137" s="129"/>
      <c r="WJH137" s="129"/>
      <c r="WJI137" s="129"/>
      <c r="WJJ137" s="129"/>
      <c r="WJK137" s="129"/>
      <c r="WJL137" s="129"/>
      <c r="WJM137" s="129"/>
      <c r="WJN137" s="129"/>
      <c r="WJO137" s="129"/>
      <c r="WJP137" s="129"/>
      <c r="WJQ137" s="129"/>
      <c r="WJR137" s="129"/>
      <c r="WJS137" s="129"/>
      <c r="WJT137" s="129"/>
      <c r="WJU137" s="129"/>
      <c r="WJV137" s="129"/>
      <c r="WJW137" s="129"/>
      <c r="WJX137" s="129"/>
      <c r="WJY137" s="129"/>
      <c r="WJZ137" s="129"/>
      <c r="WKA137" s="129"/>
      <c r="WKB137" s="129"/>
      <c r="WKC137" s="129"/>
      <c r="WKD137" s="129"/>
      <c r="WKE137" s="129"/>
      <c r="WKF137" s="129"/>
      <c r="WKG137" s="129"/>
      <c r="WKH137" s="129"/>
      <c r="WKI137" s="129"/>
      <c r="WKJ137" s="129"/>
      <c r="WKK137" s="129"/>
      <c r="WKL137" s="129"/>
      <c r="WKM137" s="129"/>
      <c r="WKN137" s="129"/>
      <c r="WKO137" s="129"/>
      <c r="WKP137" s="129"/>
      <c r="WKQ137" s="129"/>
      <c r="WKR137" s="129"/>
      <c r="WKS137" s="129"/>
      <c r="WKT137" s="129"/>
      <c r="WKU137" s="129"/>
      <c r="WKV137" s="129"/>
      <c r="WKW137" s="129"/>
      <c r="WKX137" s="129"/>
      <c r="WKY137" s="129"/>
      <c r="WKZ137" s="129"/>
      <c r="WLA137" s="129"/>
      <c r="WLB137" s="129"/>
      <c r="WLC137" s="129"/>
      <c r="WLD137" s="129"/>
      <c r="WLE137" s="129"/>
      <c r="WLF137" s="129"/>
      <c r="WLG137" s="129"/>
      <c r="WLH137" s="129"/>
      <c r="WLI137" s="129"/>
      <c r="WLJ137" s="129"/>
      <c r="WLK137" s="129"/>
      <c r="WLL137" s="129"/>
      <c r="WLM137" s="129"/>
      <c r="WLN137" s="129"/>
      <c r="WLO137" s="129"/>
      <c r="WLP137" s="129"/>
      <c r="WLQ137" s="129"/>
      <c r="WLR137" s="129"/>
      <c r="WLS137" s="129"/>
      <c r="WLT137" s="129"/>
      <c r="WLU137" s="129"/>
      <c r="WLV137" s="129"/>
      <c r="WLW137" s="129"/>
      <c r="WLX137" s="129"/>
      <c r="WLY137" s="129"/>
      <c r="WLZ137" s="129"/>
      <c r="WMA137" s="129"/>
      <c r="WMB137" s="129"/>
      <c r="WMC137" s="129"/>
      <c r="WMD137" s="129"/>
      <c r="WME137" s="129"/>
      <c r="WMF137" s="129"/>
      <c r="WMG137" s="129"/>
      <c r="WMH137" s="129"/>
      <c r="WMI137" s="129"/>
      <c r="WMJ137" s="129"/>
      <c r="WMK137" s="129"/>
      <c r="WML137" s="129"/>
      <c r="WMM137" s="129"/>
      <c r="WMN137" s="129"/>
      <c r="WMO137" s="129"/>
      <c r="WMP137" s="129"/>
      <c r="WMQ137" s="129"/>
      <c r="WMR137" s="129"/>
      <c r="WMS137" s="129"/>
      <c r="WMT137" s="129"/>
      <c r="WMU137" s="129"/>
      <c r="WMV137" s="129"/>
      <c r="WMW137" s="129"/>
      <c r="WMX137" s="129"/>
      <c r="WMY137" s="129"/>
      <c r="WMZ137" s="129"/>
      <c r="WNA137" s="129"/>
      <c r="WNB137" s="129"/>
      <c r="WNC137" s="129"/>
      <c r="WND137" s="129"/>
      <c r="WNE137" s="129"/>
      <c r="WNF137" s="129"/>
      <c r="WNG137" s="129"/>
      <c r="WNH137" s="129"/>
      <c r="WNI137" s="129"/>
      <c r="WNJ137" s="129"/>
      <c r="WNK137" s="129"/>
      <c r="WNL137" s="129"/>
      <c r="WNM137" s="129"/>
      <c r="WNN137" s="129"/>
      <c r="WNO137" s="129"/>
      <c r="WNP137" s="129"/>
      <c r="WNQ137" s="129"/>
      <c r="WNR137" s="129"/>
      <c r="WNS137" s="129"/>
      <c r="WNT137" s="129"/>
      <c r="WNU137" s="129"/>
      <c r="WNV137" s="129"/>
      <c r="WNW137" s="129"/>
      <c r="WNX137" s="129"/>
      <c r="WNY137" s="129"/>
      <c r="WNZ137" s="129"/>
      <c r="WOA137" s="129"/>
      <c r="WOB137" s="129"/>
      <c r="WOC137" s="129"/>
      <c r="WOD137" s="129"/>
      <c r="WOE137" s="129"/>
      <c r="WOF137" s="129"/>
      <c r="WOG137" s="129"/>
      <c r="WOH137" s="129"/>
      <c r="WOI137" s="129"/>
      <c r="WOJ137" s="129"/>
      <c r="WOK137" s="129"/>
      <c r="WOL137" s="129"/>
      <c r="WOM137" s="129"/>
      <c r="WON137" s="129"/>
      <c r="WOO137" s="129"/>
      <c r="WOP137" s="129"/>
      <c r="WOQ137" s="129"/>
      <c r="WOR137" s="129"/>
      <c r="WOS137" s="129"/>
      <c r="WOT137" s="129"/>
      <c r="WOU137" s="129"/>
      <c r="WOV137" s="129"/>
      <c r="WOW137" s="129"/>
      <c r="WOX137" s="129"/>
      <c r="WOY137" s="129"/>
      <c r="WOZ137" s="129"/>
      <c r="WPA137" s="129"/>
      <c r="WPB137" s="129"/>
      <c r="WPC137" s="129"/>
      <c r="WPD137" s="129"/>
      <c r="WPE137" s="129"/>
      <c r="WPF137" s="129"/>
      <c r="WPG137" s="129"/>
      <c r="WPH137" s="129"/>
      <c r="WPI137" s="129"/>
      <c r="WPJ137" s="129"/>
      <c r="WPK137" s="129"/>
      <c r="WPL137" s="129"/>
      <c r="WPM137" s="129"/>
      <c r="WPN137" s="129"/>
      <c r="WPO137" s="129"/>
      <c r="WPP137" s="129"/>
      <c r="WPQ137" s="129"/>
      <c r="WPR137" s="129"/>
      <c r="WPS137" s="129"/>
      <c r="WPT137" s="129"/>
      <c r="WPU137" s="129"/>
      <c r="WPV137" s="129"/>
      <c r="WPW137" s="129"/>
      <c r="WPX137" s="129"/>
      <c r="WPY137" s="129"/>
      <c r="WPZ137" s="129"/>
      <c r="WQA137" s="129"/>
      <c r="WQB137" s="129"/>
      <c r="WQC137" s="129"/>
      <c r="WQD137" s="129"/>
      <c r="WQE137" s="129"/>
      <c r="WQF137" s="129"/>
      <c r="WQG137" s="129"/>
      <c r="WQH137" s="129"/>
      <c r="WQI137" s="129"/>
      <c r="WQJ137" s="129"/>
      <c r="WQK137" s="129"/>
      <c r="WQL137" s="129"/>
      <c r="WQM137" s="129"/>
      <c r="WQN137" s="129"/>
      <c r="WQO137" s="129"/>
      <c r="WQP137" s="129"/>
      <c r="WQQ137" s="129"/>
      <c r="WQR137" s="129"/>
      <c r="WQS137" s="129"/>
      <c r="WQT137" s="129"/>
      <c r="WQU137" s="129"/>
      <c r="WQV137" s="129"/>
      <c r="WQW137" s="129"/>
      <c r="WQX137" s="129"/>
      <c r="WQY137" s="129"/>
      <c r="WQZ137" s="129"/>
      <c r="WRA137" s="129"/>
      <c r="WRB137" s="129"/>
      <c r="WRC137" s="129"/>
      <c r="WRD137" s="129"/>
      <c r="WRE137" s="129"/>
      <c r="WRF137" s="129"/>
      <c r="WRG137" s="129"/>
      <c r="WRH137" s="129"/>
      <c r="WRI137" s="129"/>
      <c r="WRJ137" s="129"/>
      <c r="WRK137" s="129"/>
      <c r="WRL137" s="129"/>
      <c r="WRM137" s="129"/>
      <c r="WRN137" s="129"/>
      <c r="WRO137" s="129"/>
      <c r="WRP137" s="129"/>
      <c r="WRQ137" s="129"/>
      <c r="WRR137" s="129"/>
      <c r="WRS137" s="129"/>
      <c r="WRT137" s="129"/>
      <c r="WRU137" s="129"/>
      <c r="WRV137" s="129"/>
      <c r="WRW137" s="129"/>
      <c r="WRX137" s="129"/>
      <c r="WRY137" s="129"/>
      <c r="WRZ137" s="129"/>
      <c r="WSA137" s="129"/>
      <c r="WSB137" s="129"/>
      <c r="WSC137" s="129"/>
      <c r="WSD137" s="129"/>
      <c r="WSE137" s="129"/>
      <c r="WSF137" s="129"/>
      <c r="WSG137" s="129"/>
      <c r="WSH137" s="129"/>
      <c r="WSI137" s="129"/>
      <c r="WSJ137" s="129"/>
      <c r="WSK137" s="129"/>
      <c r="WSL137" s="129"/>
      <c r="WSM137" s="129"/>
      <c r="WSN137" s="129"/>
      <c r="WSO137" s="129"/>
      <c r="WSP137" s="129"/>
      <c r="WSQ137" s="129"/>
      <c r="WSR137" s="129"/>
      <c r="WSS137" s="129"/>
      <c r="WST137" s="129"/>
      <c r="WSU137" s="129"/>
      <c r="WSV137" s="129"/>
      <c r="WSW137" s="129"/>
      <c r="WSX137" s="129"/>
      <c r="WSY137" s="129"/>
      <c r="WSZ137" s="129"/>
      <c r="WTA137" s="129"/>
      <c r="WTB137" s="129"/>
      <c r="WTC137" s="129"/>
      <c r="WTD137" s="129"/>
      <c r="WTE137" s="129"/>
      <c r="WTF137" s="129"/>
      <c r="WTG137" s="129"/>
      <c r="WTH137" s="129"/>
      <c r="WTI137" s="129"/>
      <c r="WTJ137" s="129"/>
      <c r="WTK137" s="129"/>
      <c r="WTL137" s="129"/>
      <c r="WTM137" s="129"/>
      <c r="WTN137" s="129"/>
      <c r="WTO137" s="129"/>
      <c r="WTP137" s="129"/>
      <c r="WTQ137" s="129"/>
      <c r="WTR137" s="129"/>
      <c r="WTS137" s="129"/>
      <c r="WTT137" s="129"/>
      <c r="WTU137" s="129"/>
      <c r="WTV137" s="129"/>
      <c r="WTW137" s="129"/>
      <c r="WTX137" s="129"/>
      <c r="WTY137" s="129"/>
      <c r="WTZ137" s="129"/>
      <c r="WUA137" s="129"/>
      <c r="WUB137" s="129"/>
      <c r="WUC137" s="129"/>
      <c r="WUD137" s="129"/>
      <c r="WUE137" s="129"/>
      <c r="WUF137" s="129"/>
      <c r="WUG137" s="129"/>
      <c r="WUH137" s="129"/>
      <c r="WUI137" s="129"/>
      <c r="WUJ137" s="129"/>
      <c r="WUK137" s="129"/>
      <c r="WUL137" s="129"/>
      <c r="WUM137" s="129"/>
      <c r="WUN137" s="129"/>
      <c r="WUO137" s="129"/>
      <c r="WUP137" s="129"/>
      <c r="WUQ137" s="129"/>
      <c r="WUR137" s="129"/>
      <c r="WUS137" s="129"/>
      <c r="WUT137" s="129"/>
      <c r="WUU137" s="129"/>
      <c r="WUV137" s="129"/>
      <c r="WUW137" s="129"/>
      <c r="WUX137" s="129"/>
      <c r="WUY137" s="129"/>
      <c r="WUZ137" s="129"/>
      <c r="WVA137" s="129"/>
      <c r="WVB137" s="129"/>
      <c r="WVC137" s="129"/>
      <c r="WVD137" s="129"/>
      <c r="WVE137" s="129"/>
      <c r="WVF137" s="129"/>
      <c r="WVG137" s="129"/>
      <c r="WVH137" s="129"/>
      <c r="WVI137" s="129"/>
      <c r="WVJ137" s="129"/>
      <c r="WVK137" s="129"/>
      <c r="WVL137" s="129"/>
      <c r="WVM137" s="129"/>
      <c r="WVN137" s="129"/>
      <c r="WVO137" s="129"/>
      <c r="WVP137" s="129"/>
      <c r="WVQ137" s="129"/>
      <c r="WVR137" s="129"/>
      <c r="WVS137" s="129"/>
      <c r="WVT137" s="129"/>
      <c r="WVU137" s="129"/>
      <c r="WVV137" s="129"/>
      <c r="WVW137" s="129"/>
      <c r="WVX137" s="129"/>
      <c r="WVY137" s="129"/>
      <c r="WVZ137" s="129"/>
      <c r="WWA137" s="129"/>
      <c r="WWB137" s="129"/>
      <c r="WWC137" s="129"/>
      <c r="WWD137" s="129"/>
      <c r="WWE137" s="129"/>
      <c r="WWF137" s="129"/>
      <c r="WWG137" s="129"/>
      <c r="WWH137" s="129"/>
      <c r="WWI137" s="129"/>
      <c r="WWJ137" s="129"/>
      <c r="WWK137" s="129"/>
      <c r="WWL137" s="129"/>
      <c r="WWM137" s="129"/>
      <c r="WWN137" s="129"/>
      <c r="WWO137" s="129"/>
      <c r="WWP137" s="129"/>
      <c r="WWQ137" s="129"/>
      <c r="WWR137" s="129"/>
      <c r="WWS137" s="129"/>
      <c r="WWT137" s="129"/>
      <c r="WWU137" s="129"/>
      <c r="WWV137" s="129"/>
      <c r="WWW137" s="129"/>
      <c r="WWX137" s="129"/>
      <c r="WWY137" s="129"/>
      <c r="WWZ137" s="129"/>
      <c r="WXA137" s="129"/>
      <c r="WXB137" s="129"/>
      <c r="WXC137" s="129"/>
      <c r="WXD137" s="129"/>
      <c r="WXE137" s="129"/>
      <c r="WXF137" s="129"/>
      <c r="WXG137" s="129"/>
      <c r="WXH137" s="129"/>
      <c r="WXI137" s="129"/>
      <c r="WXJ137" s="129"/>
      <c r="WXK137" s="129"/>
      <c r="WXL137" s="129"/>
      <c r="WXM137" s="129"/>
      <c r="WXN137" s="129"/>
      <c r="WXO137" s="129"/>
      <c r="WXP137" s="129"/>
      <c r="WXQ137" s="129"/>
      <c r="WXR137" s="129"/>
      <c r="WXS137" s="129"/>
      <c r="WXT137" s="129"/>
      <c r="WXU137" s="129"/>
      <c r="WXV137" s="129"/>
      <c r="WXW137" s="129"/>
      <c r="WXX137" s="129"/>
      <c r="WXY137" s="129"/>
      <c r="WXZ137" s="129"/>
      <c r="WYA137" s="129"/>
      <c r="WYB137" s="129"/>
      <c r="WYC137" s="129"/>
      <c r="WYD137" s="129"/>
      <c r="WYE137" s="129"/>
      <c r="WYF137" s="129"/>
      <c r="WYG137" s="129"/>
      <c r="WYH137" s="129"/>
      <c r="WYI137" s="129"/>
      <c r="WYJ137" s="129"/>
      <c r="WYK137" s="129"/>
      <c r="WYL137" s="129"/>
      <c r="WYM137" s="129"/>
      <c r="WYN137" s="129"/>
      <c r="WYO137" s="129"/>
      <c r="WYP137" s="129"/>
      <c r="WYQ137" s="129"/>
      <c r="WYR137" s="129"/>
      <c r="WYS137" s="129"/>
      <c r="WYT137" s="129"/>
      <c r="WYU137" s="129"/>
      <c r="WYV137" s="129"/>
      <c r="WYW137" s="129"/>
      <c r="WYX137" s="129"/>
      <c r="WYY137" s="129"/>
      <c r="WYZ137" s="129"/>
      <c r="WZA137" s="129"/>
      <c r="WZB137" s="129"/>
      <c r="WZC137" s="129"/>
      <c r="WZD137" s="129"/>
      <c r="WZE137" s="129"/>
      <c r="WZF137" s="129"/>
      <c r="WZG137" s="129"/>
      <c r="WZH137" s="129"/>
      <c r="WZI137" s="129"/>
      <c r="WZJ137" s="129"/>
      <c r="WZK137" s="129"/>
      <c r="WZL137" s="129"/>
      <c r="WZM137" s="129"/>
      <c r="WZN137" s="129"/>
      <c r="WZO137" s="129"/>
      <c r="WZP137" s="129"/>
      <c r="WZQ137" s="129"/>
      <c r="WZR137" s="129"/>
      <c r="WZS137" s="129"/>
      <c r="WZT137" s="129"/>
      <c r="WZU137" s="129"/>
      <c r="WZV137" s="129"/>
      <c r="WZW137" s="129"/>
      <c r="WZX137" s="129"/>
      <c r="WZY137" s="129"/>
      <c r="WZZ137" s="129"/>
      <c r="XAA137" s="129"/>
      <c r="XAB137" s="129"/>
      <c r="XAC137" s="129"/>
      <c r="XAD137" s="129"/>
      <c r="XAE137" s="129"/>
      <c r="XAF137" s="129"/>
      <c r="XAG137" s="129"/>
      <c r="XAH137" s="129"/>
      <c r="XAI137" s="129"/>
      <c r="XAJ137" s="129"/>
      <c r="XAK137" s="129"/>
      <c r="XAL137" s="129"/>
      <c r="XAM137" s="129"/>
      <c r="XAN137" s="129"/>
      <c r="XAO137" s="129"/>
      <c r="XAP137" s="129"/>
      <c r="XAQ137" s="129"/>
      <c r="XAR137" s="129"/>
      <c r="XAS137" s="129"/>
      <c r="XAT137" s="129"/>
      <c r="XAU137" s="129"/>
      <c r="XAV137" s="129"/>
      <c r="XAW137" s="129"/>
      <c r="XAX137" s="129"/>
      <c r="XAY137" s="129"/>
      <c r="XAZ137" s="129"/>
      <c r="XBA137" s="129"/>
      <c r="XBB137" s="129"/>
      <c r="XBC137" s="129"/>
      <c r="XBD137" s="129"/>
      <c r="XBE137" s="129"/>
      <c r="XBF137" s="129"/>
      <c r="XBG137" s="129"/>
      <c r="XBH137" s="129"/>
      <c r="XBI137" s="129"/>
      <c r="XBJ137" s="129"/>
      <c r="XBK137" s="129"/>
      <c r="XBL137" s="129"/>
      <c r="XBM137" s="129"/>
      <c r="XBN137" s="129"/>
      <c r="XBO137" s="129"/>
      <c r="XBP137" s="129"/>
      <c r="XBQ137" s="129"/>
      <c r="XBR137" s="129"/>
      <c r="XBS137" s="129"/>
      <c r="XBT137" s="129"/>
      <c r="XBU137" s="129"/>
      <c r="XBV137" s="129"/>
      <c r="XBW137" s="129"/>
      <c r="XBX137" s="129"/>
      <c r="XBY137" s="129"/>
      <c r="XBZ137" s="129"/>
      <c r="XCA137" s="129"/>
      <c r="XCB137" s="129"/>
      <c r="XCC137" s="129"/>
      <c r="XCD137" s="129"/>
      <c r="XCE137" s="129"/>
      <c r="XCF137" s="129"/>
      <c r="XCG137" s="129"/>
      <c r="XCH137" s="129"/>
      <c r="XCI137" s="129"/>
      <c r="XCJ137" s="129"/>
      <c r="XCK137" s="129"/>
      <c r="XCL137" s="129"/>
      <c r="XCM137" s="129"/>
      <c r="XCN137" s="129"/>
      <c r="XCO137" s="129"/>
      <c r="XCP137" s="129"/>
      <c r="XCQ137" s="129"/>
      <c r="XCR137" s="129"/>
      <c r="XCS137" s="129"/>
      <c r="XCT137" s="129"/>
      <c r="XCU137" s="129"/>
      <c r="XCV137" s="129"/>
      <c r="XCW137" s="129"/>
      <c r="XCX137" s="129"/>
      <c r="XCY137" s="129"/>
      <c r="XCZ137" s="129"/>
      <c r="XDA137" s="129"/>
      <c r="XDB137" s="129"/>
      <c r="XDC137" s="129"/>
      <c r="XDD137" s="129"/>
      <c r="XDE137" s="129"/>
      <c r="XDF137" s="129"/>
      <c r="XDG137" s="129"/>
      <c r="XDH137" s="129"/>
      <c r="XDI137" s="129"/>
      <c r="XDJ137" s="129"/>
      <c r="XDK137" s="129"/>
      <c r="XDL137" s="129"/>
      <c r="XDM137" s="129"/>
      <c r="XDN137" s="129"/>
      <c r="XDO137" s="129"/>
      <c r="XDP137" s="129"/>
      <c r="XDQ137" s="129"/>
      <c r="XDR137" s="129"/>
      <c r="XDS137" s="129"/>
      <c r="XDT137" s="129"/>
      <c r="XDU137" s="129"/>
      <c r="XDV137" s="129"/>
      <c r="XDW137" s="129"/>
      <c r="XDX137" s="129"/>
      <c r="XDY137" s="129"/>
      <c r="XDZ137" s="129"/>
      <c r="XEA137" s="129"/>
      <c r="XEB137" s="129"/>
      <c r="XEC137" s="129"/>
      <c r="XED137" s="129"/>
      <c r="XEE137" s="129"/>
      <c r="XEF137" s="129"/>
      <c r="XEG137" s="129"/>
      <c r="XEH137" s="129"/>
      <c r="XEI137" s="129"/>
      <c r="XEJ137" s="129"/>
      <c r="XEK137" s="129"/>
      <c r="XEL137" s="129"/>
      <c r="XEM137" s="129"/>
      <c r="XEN137" s="129"/>
      <c r="XEO137" s="129"/>
      <c r="XEP137" s="129"/>
      <c r="XEQ137" s="129"/>
      <c r="XER137" s="129"/>
      <c r="XES137" s="129"/>
      <c r="XET137" s="129"/>
      <c r="XEU137" s="129"/>
      <c r="XEV137" s="129"/>
      <c r="XEW137" s="129"/>
      <c r="XEX137" s="129"/>
      <c r="XEY137" s="129"/>
      <c r="XEZ137" s="129"/>
      <c r="XFA137" s="129"/>
      <c r="XFB137" s="129"/>
      <c r="XFC137" s="129"/>
      <c r="XFD137" s="129"/>
    </row>
    <row ht="15" r="138">
      <c r="A138" s="76">
        <v>137</v>
      </c>
      <c r="B138" s="76" t="s">
        <v>1838</v>
      </c>
      <c r="C138" s="77" t="s">
        <v>1049</v>
      </c>
      <c r="D138" s="123" t="s">
        <v>1839</v>
      </c>
      <c r="E138" s="124" t="s">
        <v>44</v>
      </c>
      <c r="F138" s="80" t="s">
        <v>1840</v>
      </c>
      <c r="G138" s="80" t="s">
        <v>883</v>
      </c>
      <c r="H138" s="80">
        <v>11</v>
      </c>
      <c r="I138" s="80">
        <v>-154</v>
      </c>
      <c r="J138" s="80">
        <v>-463</v>
      </c>
      <c r="K138" s="80">
        <v>-352</v>
      </c>
      <c r="L138" s="80">
        <v>-3300</v>
      </c>
      <c r="M138" s="80"/>
      <c r="N138" s="80"/>
      <c r="O138" s="80"/>
      <c r="P138" s="80"/>
      <c r="Q138" s="124"/>
      <c r="R138" s="80" t="s">
        <v>1674</v>
      </c>
      <c r="S138" s="124" t="s">
        <v>1663</v>
      </c>
      <c r="T138" s="145" t="s">
        <v>1841</v>
      </c>
      <c r="U138" s="129" t="s">
        <v>1830</v>
      </c>
    </row>
    <row r="139">
      <c r="A139" s="77">
        <v>138</v>
      </c>
      <c r="B139" s="156" t="s">
        <v>1118</v>
      </c>
      <c r="C139" s="77" t="str">
        <f>VLOOKUP(B139,'Cấp phát TN'!C1:G1048574,2,FALSE)</f>
        <v>BSS</v>
      </c>
      <c r="D139" s="107" t="str">
        <f>VLOOKUP(B139,'Cấp phát TN'!C1:G1048574,3,FALSE)</f>
        <v>giangnt109</v>
      </c>
      <c r="E139" s="108" t="str">
        <f>VLOOKUP(B139,'Cấp phát TN'!C1:G1048574,4,FALSE)</f>
        <v>khanhnd23</v>
      </c>
      <c r="F139" s="80" t="str">
        <f>VLOOKUP(B139,'Cấp phát TN'!C1:G1048574,5,FALSE)</f>
        <v>SR_VN_20240229_1028368</v>
      </c>
      <c r="G139" s="80" t="s">
        <v>883</v>
      </c>
      <c r="H139" s="80">
        <v>31</v>
      </c>
      <c r="I139" s="80">
        <v>903</v>
      </c>
      <c r="J139" s="80">
        <v>2710</v>
      </c>
      <c r="K139" s="80">
        <v>7936</v>
      </c>
      <c r="L139" s="80"/>
      <c r="M139" s="80"/>
      <c r="N139" s="80"/>
      <c r="O139" s="80">
        <v>372736</v>
      </c>
      <c r="P139" s="80"/>
      <c r="Q139" s="124"/>
      <c r="R139" s="80" t="s">
        <v>1827</v>
      </c>
      <c r="S139" s="124" t="s">
        <v>1834</v>
      </c>
      <c r="T139" s="145" t="s">
        <v>1842</v>
      </c>
      <c r="U139" s="129" t="s">
        <v>1833</v>
      </c>
      <c r="V139" s="129"/>
      <c r="W139" s="129"/>
      <c r="X139" s="129"/>
      <c r="Y139" s="129"/>
      <c r="Z139" s="129"/>
      <c r="AA139" s="129"/>
      <c r="AB139" s="129"/>
      <c r="AC139" s="129"/>
      <c r="AD139" s="129"/>
      <c r="AE139" s="129"/>
      <c r="AF139" s="129"/>
      <c r="AG139" s="129"/>
      <c r="AH139" s="129"/>
      <c r="AI139" s="129"/>
      <c r="AJ139" s="129"/>
      <c r="AK139" s="129"/>
      <c r="AL139" s="129"/>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29"/>
      <c r="BQ139" s="129"/>
      <c r="BR139" s="129"/>
      <c r="BS139" s="129"/>
      <c r="BT139" s="129"/>
      <c r="BU139" s="129"/>
      <c r="BV139" s="129"/>
      <c r="BW139" s="129"/>
      <c r="BX139" s="129"/>
      <c r="BY139" s="129"/>
      <c r="BZ139" s="129"/>
      <c r="CA139" s="129"/>
      <c r="CB139" s="129"/>
      <c r="CC139" s="129"/>
      <c r="CD139" s="129"/>
      <c r="CE139" s="129"/>
      <c r="CF139" s="129"/>
      <c r="CG139" s="129"/>
      <c r="CH139" s="129"/>
      <c r="CI139" s="129"/>
      <c r="CJ139" s="129"/>
      <c r="CK139" s="129"/>
      <c r="CL139" s="129"/>
      <c r="CM139" s="129"/>
      <c r="CN139" s="129"/>
      <c r="CO139" s="129"/>
      <c r="CP139" s="129"/>
      <c r="CQ139" s="129"/>
      <c r="CR139" s="129"/>
      <c r="CS139" s="129"/>
      <c r="CT139" s="129"/>
      <c r="CU139" s="129"/>
      <c r="CV139" s="129"/>
      <c r="CW139" s="129"/>
      <c r="CX139" s="129"/>
      <c r="CY139" s="129"/>
      <c r="CZ139" s="129"/>
      <c r="DA139" s="129"/>
      <c r="DB139" s="129"/>
      <c r="DC139" s="129"/>
      <c r="DD139" s="129"/>
      <c r="DE139" s="129"/>
      <c r="DF139" s="129"/>
      <c r="DG139" s="129"/>
      <c r="DH139" s="129"/>
      <c r="DI139" s="129"/>
      <c r="DJ139" s="129"/>
      <c r="DK139" s="129"/>
      <c r="DL139" s="129"/>
      <c r="DM139" s="129"/>
      <c r="DN139" s="129"/>
      <c r="DO139" s="129"/>
      <c r="DP139" s="129"/>
      <c r="DQ139" s="129"/>
      <c r="DR139" s="129"/>
      <c r="DS139" s="129"/>
      <c r="DT139" s="129"/>
      <c r="DU139" s="129"/>
      <c r="DV139" s="129"/>
      <c r="DW139" s="129"/>
      <c r="DX139" s="129"/>
      <c r="DY139" s="129"/>
      <c r="DZ139" s="129"/>
      <c r="EA139" s="129"/>
      <c r="EB139" s="129"/>
      <c r="EC139" s="129"/>
      <c r="ED139" s="129"/>
      <c r="EE139" s="129"/>
      <c r="EF139" s="129"/>
      <c r="EG139" s="129"/>
      <c r="EH139" s="129"/>
      <c r="EI139" s="129"/>
      <c r="EJ139" s="129"/>
      <c r="EK139" s="129"/>
      <c r="EL139" s="129"/>
      <c r="EM139" s="129"/>
      <c r="EN139" s="129"/>
      <c r="EO139" s="129"/>
      <c r="EP139" s="129"/>
      <c r="EQ139" s="129"/>
      <c r="ER139" s="129"/>
      <c r="ES139" s="129"/>
      <c r="ET139" s="129"/>
      <c r="EU139" s="129"/>
      <c r="EV139" s="129"/>
      <c r="EW139" s="129"/>
      <c r="EX139" s="129"/>
      <c r="EY139" s="129"/>
      <c r="EZ139" s="129"/>
      <c r="FA139" s="129"/>
      <c r="FB139" s="129"/>
      <c r="FC139" s="129"/>
      <c r="FD139" s="129"/>
      <c r="FE139" s="129"/>
      <c r="FF139" s="129"/>
      <c r="FG139" s="129"/>
      <c r="FH139" s="129"/>
      <c r="FI139" s="129"/>
      <c r="FJ139" s="129"/>
      <c r="FK139" s="129"/>
      <c r="FL139" s="129"/>
      <c r="FM139" s="129"/>
      <c r="FN139" s="129"/>
      <c r="FO139" s="129"/>
      <c r="FP139" s="129"/>
      <c r="FQ139" s="129"/>
      <c r="FR139" s="129"/>
      <c r="FS139" s="129"/>
      <c r="FT139" s="129"/>
      <c r="FU139" s="129"/>
      <c r="FV139" s="129"/>
      <c r="FW139" s="129"/>
      <c r="FX139" s="129"/>
      <c r="FY139" s="129"/>
      <c r="FZ139" s="129"/>
      <c r="GA139" s="129"/>
      <c r="GB139" s="129"/>
      <c r="GC139" s="129"/>
      <c r="GD139" s="129"/>
      <c r="GE139" s="129"/>
      <c r="GF139" s="129"/>
      <c r="GG139" s="129"/>
      <c r="GH139" s="129"/>
      <c r="GI139" s="129"/>
      <c r="GJ139" s="129"/>
      <c r="GK139" s="129"/>
      <c r="GL139" s="129"/>
      <c r="GM139" s="129"/>
      <c r="GN139" s="129"/>
      <c r="GO139" s="129"/>
      <c r="GP139" s="129"/>
      <c r="GQ139" s="129"/>
      <c r="GR139" s="129"/>
      <c r="GS139" s="129"/>
      <c r="GT139" s="129"/>
      <c r="GU139" s="129"/>
      <c r="GV139" s="129"/>
      <c r="GW139" s="129"/>
      <c r="GX139" s="129"/>
      <c r="GY139" s="129"/>
      <c r="GZ139" s="129"/>
      <c r="HA139" s="129"/>
      <c r="HB139" s="129"/>
      <c r="HC139" s="129"/>
      <c r="HD139" s="129"/>
      <c r="HE139" s="129"/>
      <c r="HF139" s="129"/>
      <c r="HG139" s="129"/>
      <c r="HH139" s="129"/>
      <c r="HI139" s="129"/>
      <c r="HJ139" s="129"/>
      <c r="HK139" s="129"/>
      <c r="HL139" s="129"/>
      <c r="HM139" s="129"/>
      <c r="HN139" s="129"/>
      <c r="HO139" s="129"/>
      <c r="HP139" s="129"/>
      <c r="HQ139" s="129"/>
      <c r="HR139" s="129"/>
      <c r="HS139" s="129"/>
      <c r="HT139" s="129"/>
      <c r="HU139" s="129"/>
      <c r="HV139" s="129"/>
      <c r="HW139" s="129"/>
      <c r="HX139" s="129"/>
      <c r="HY139" s="129"/>
      <c r="HZ139" s="129"/>
      <c r="IA139" s="129"/>
      <c r="IB139" s="129"/>
      <c r="IC139" s="129"/>
      <c r="ID139" s="129"/>
      <c r="IE139" s="129"/>
      <c r="IF139" s="129"/>
      <c r="IG139" s="129"/>
      <c r="IH139" s="129"/>
      <c r="II139" s="129"/>
      <c r="IJ139" s="129"/>
      <c r="IK139" s="129"/>
      <c r="IL139" s="129"/>
      <c r="IM139" s="129"/>
      <c r="IN139" s="129"/>
      <c r="IO139" s="129"/>
      <c r="IP139" s="129"/>
      <c r="IQ139" s="129"/>
      <c r="IR139" s="129"/>
      <c r="IS139" s="129"/>
      <c r="IT139" s="129"/>
      <c r="IU139" s="129"/>
      <c r="IV139" s="129"/>
      <c r="IW139" s="129"/>
      <c r="IX139" s="129"/>
      <c r="IY139" s="129"/>
      <c r="IZ139" s="129"/>
      <c r="JA139" s="129"/>
      <c r="JB139" s="129"/>
      <c r="JC139" s="129"/>
      <c r="JD139" s="129"/>
      <c r="JE139" s="129"/>
      <c r="JF139" s="129"/>
      <c r="JG139" s="129"/>
      <c r="JH139" s="129"/>
      <c r="JI139" s="129"/>
      <c r="JJ139" s="129"/>
      <c r="JK139" s="129"/>
      <c r="JL139" s="129"/>
      <c r="JM139" s="129"/>
      <c r="JN139" s="129"/>
      <c r="JO139" s="129"/>
      <c r="JP139" s="129"/>
      <c r="JQ139" s="129"/>
      <c r="JR139" s="129"/>
      <c r="JS139" s="129"/>
      <c r="JT139" s="129"/>
      <c r="JU139" s="129"/>
      <c r="JV139" s="129"/>
      <c r="JW139" s="129"/>
      <c r="JX139" s="129"/>
      <c r="JY139" s="129"/>
      <c r="JZ139" s="129"/>
      <c r="KA139" s="129"/>
      <c r="KB139" s="129"/>
      <c r="KC139" s="129"/>
      <c r="KD139" s="129"/>
      <c r="KE139" s="129"/>
      <c r="KF139" s="129"/>
      <c r="KG139" s="129"/>
      <c r="KH139" s="129"/>
      <c r="KI139" s="129"/>
      <c r="KJ139" s="129"/>
      <c r="KK139" s="129"/>
      <c r="KL139" s="129"/>
      <c r="KM139" s="129"/>
      <c r="KN139" s="129"/>
      <c r="KO139" s="129"/>
      <c r="KP139" s="129"/>
      <c r="KQ139" s="129"/>
      <c r="KR139" s="129"/>
      <c r="KS139" s="129"/>
      <c r="KT139" s="129"/>
      <c r="KU139" s="129"/>
      <c r="KV139" s="129"/>
      <c r="KW139" s="129"/>
      <c r="KX139" s="129"/>
      <c r="KY139" s="129"/>
      <c r="KZ139" s="129"/>
      <c r="LA139" s="129"/>
      <c r="LB139" s="129"/>
      <c r="LC139" s="129"/>
      <c r="LD139" s="129"/>
      <c r="LE139" s="129"/>
      <c r="LF139" s="129"/>
      <c r="LG139" s="129"/>
      <c r="LH139" s="129"/>
      <c r="LI139" s="129"/>
      <c r="LJ139" s="129"/>
      <c r="LK139" s="129"/>
      <c r="LL139" s="129"/>
      <c r="LM139" s="129"/>
      <c r="LN139" s="129"/>
      <c r="LO139" s="129"/>
      <c r="LP139" s="129"/>
      <c r="LQ139" s="129"/>
      <c r="LR139" s="129"/>
      <c r="LS139" s="129"/>
      <c r="LT139" s="129"/>
      <c r="LU139" s="129"/>
      <c r="LV139" s="129"/>
      <c r="LW139" s="129"/>
      <c r="LX139" s="129"/>
      <c r="LY139" s="129"/>
      <c r="LZ139" s="129"/>
      <c r="MA139" s="129"/>
      <c r="MB139" s="129"/>
      <c r="MC139" s="129"/>
      <c r="MD139" s="129"/>
      <c r="ME139" s="129"/>
      <c r="MF139" s="129"/>
      <c r="MG139" s="129"/>
      <c r="MH139" s="129"/>
      <c r="MI139" s="129"/>
      <c r="MJ139" s="129"/>
      <c r="MK139" s="129"/>
      <c r="ML139" s="129"/>
      <c r="MM139" s="129"/>
      <c r="MN139" s="129"/>
      <c r="MO139" s="129"/>
      <c r="MP139" s="129"/>
      <c r="MQ139" s="129"/>
      <c r="MR139" s="129"/>
      <c r="MS139" s="129"/>
      <c r="MT139" s="129"/>
      <c r="MU139" s="129"/>
      <c r="MV139" s="129"/>
      <c r="MW139" s="129"/>
      <c r="MX139" s="129"/>
      <c r="MY139" s="129"/>
      <c r="MZ139" s="129"/>
      <c r="NA139" s="129"/>
      <c r="NB139" s="129"/>
      <c r="NC139" s="129"/>
      <c r="ND139" s="129"/>
      <c r="NE139" s="129"/>
      <c r="NF139" s="129"/>
      <c r="NG139" s="129"/>
      <c r="NH139" s="129"/>
      <c r="NI139" s="129"/>
      <c r="NJ139" s="129"/>
      <c r="NK139" s="129"/>
      <c r="NL139" s="129"/>
      <c r="NM139" s="129"/>
      <c r="NN139" s="129"/>
      <c r="NO139" s="129"/>
      <c r="NP139" s="129"/>
      <c r="NQ139" s="129"/>
      <c r="NR139" s="129"/>
      <c r="NS139" s="129"/>
      <c r="NT139" s="129"/>
      <c r="NU139" s="129"/>
      <c r="NV139" s="129"/>
      <c r="NW139" s="129"/>
      <c r="NX139" s="129"/>
      <c r="NY139" s="129"/>
      <c r="NZ139" s="129"/>
      <c r="OA139" s="129"/>
      <c r="OB139" s="129"/>
      <c r="OC139" s="129"/>
      <c r="OD139" s="129"/>
      <c r="OE139" s="129"/>
      <c r="OF139" s="129"/>
      <c r="OG139" s="129"/>
      <c r="OH139" s="129"/>
      <c r="OI139" s="129"/>
      <c r="OJ139" s="129"/>
      <c r="OK139" s="129"/>
      <c r="OL139" s="129"/>
      <c r="OM139" s="129"/>
      <c r="ON139" s="129"/>
      <c r="OO139" s="129"/>
      <c r="OP139" s="129"/>
      <c r="OQ139" s="129"/>
      <c r="OR139" s="129"/>
      <c r="OS139" s="129"/>
      <c r="OT139" s="129"/>
      <c r="OU139" s="129"/>
      <c r="OV139" s="129"/>
      <c r="OW139" s="129"/>
      <c r="OX139" s="129"/>
      <c r="OY139" s="129"/>
      <c r="OZ139" s="129"/>
      <c r="PA139" s="129"/>
      <c r="PB139" s="129"/>
      <c r="PC139" s="129"/>
      <c r="PD139" s="129"/>
      <c r="PE139" s="129"/>
      <c r="PF139" s="129"/>
      <c r="PG139" s="129"/>
      <c r="PH139" s="129"/>
      <c r="PI139" s="129"/>
      <c r="PJ139" s="129"/>
      <c r="PK139" s="129"/>
      <c r="PL139" s="129"/>
      <c r="PM139" s="129"/>
      <c r="PN139" s="129"/>
      <c r="PO139" s="129"/>
      <c r="PP139" s="129"/>
      <c r="PQ139" s="129"/>
      <c r="PR139" s="129"/>
      <c r="PS139" s="129"/>
      <c r="PT139" s="129"/>
      <c r="PU139" s="129"/>
      <c r="PV139" s="129"/>
      <c r="PW139" s="129"/>
      <c r="PX139" s="129"/>
      <c r="PY139" s="129"/>
      <c r="PZ139" s="129"/>
      <c r="QA139" s="129"/>
      <c r="QB139" s="129"/>
      <c r="QC139" s="129"/>
      <c r="QD139" s="129"/>
      <c r="QE139" s="129"/>
      <c r="QF139" s="129"/>
      <c r="QG139" s="129"/>
      <c r="QH139" s="129"/>
      <c r="QI139" s="129"/>
      <c r="QJ139" s="129"/>
      <c r="QK139" s="129"/>
      <c r="QL139" s="129"/>
      <c r="QM139" s="129"/>
      <c r="QN139" s="129"/>
      <c r="QO139" s="129"/>
      <c r="QP139" s="129"/>
      <c r="QQ139" s="129"/>
      <c r="QR139" s="129"/>
      <c r="QS139" s="129"/>
      <c r="QT139" s="129"/>
      <c r="QU139" s="129"/>
      <c r="QV139" s="129"/>
      <c r="QW139" s="129"/>
      <c r="QX139" s="129"/>
      <c r="QY139" s="129"/>
      <c r="QZ139" s="129"/>
      <c r="RA139" s="129"/>
      <c r="RB139" s="129"/>
      <c r="RC139" s="129"/>
      <c r="RD139" s="129"/>
      <c r="RE139" s="129"/>
      <c r="RF139" s="129"/>
      <c r="RG139" s="129"/>
      <c r="RH139" s="129"/>
      <c r="RI139" s="129"/>
      <c r="RJ139" s="129"/>
      <c r="RK139" s="129"/>
      <c r="RL139" s="129"/>
      <c r="RM139" s="129"/>
      <c r="RN139" s="129"/>
      <c r="RO139" s="129"/>
      <c r="RP139" s="129"/>
      <c r="RQ139" s="129"/>
      <c r="RR139" s="129"/>
      <c r="RS139" s="129"/>
      <c r="RT139" s="129"/>
      <c r="RU139" s="129"/>
      <c r="RV139" s="129"/>
      <c r="RW139" s="129"/>
      <c r="RX139" s="129"/>
      <c r="RY139" s="129"/>
      <c r="RZ139" s="129"/>
      <c r="SA139" s="129"/>
      <c r="SB139" s="129"/>
      <c r="SC139" s="129"/>
      <c r="SD139" s="129"/>
      <c r="SE139" s="129"/>
      <c r="SF139" s="129"/>
      <c r="SG139" s="129"/>
      <c r="SH139" s="129"/>
      <c r="SI139" s="129"/>
      <c r="SJ139" s="129"/>
      <c r="SK139" s="129"/>
      <c r="SL139" s="129"/>
      <c r="SM139" s="129"/>
      <c r="SN139" s="129"/>
      <c r="SO139" s="129"/>
      <c r="SP139" s="129"/>
      <c r="SQ139" s="129"/>
      <c r="SR139" s="129"/>
      <c r="SS139" s="129"/>
      <c r="ST139" s="129"/>
      <c r="SU139" s="129"/>
      <c r="SV139" s="129"/>
      <c r="SW139" s="129"/>
      <c r="SX139" s="129"/>
      <c r="SY139" s="129"/>
      <c r="SZ139" s="129"/>
      <c r="TA139" s="129"/>
      <c r="TB139" s="129"/>
      <c r="TC139" s="129"/>
      <c r="TD139" s="129"/>
      <c r="TE139" s="129"/>
      <c r="TF139" s="129"/>
      <c r="TG139" s="129"/>
      <c r="TH139" s="129"/>
      <c r="TI139" s="129"/>
      <c r="TJ139" s="129"/>
      <c r="TK139" s="129"/>
      <c r="TL139" s="129"/>
      <c r="TM139" s="129"/>
      <c r="TN139" s="129"/>
      <c r="TO139" s="129"/>
      <c r="TP139" s="129"/>
      <c r="TQ139" s="129"/>
      <c r="TR139" s="129"/>
      <c r="TS139" s="129"/>
      <c r="TT139" s="129"/>
      <c r="TU139" s="129"/>
      <c r="TV139" s="129"/>
      <c r="TW139" s="129"/>
      <c r="TX139" s="129"/>
      <c r="TY139" s="129"/>
      <c r="TZ139" s="129"/>
      <c r="UA139" s="129"/>
      <c r="UB139" s="129"/>
      <c r="UC139" s="129"/>
      <c r="UD139" s="129"/>
      <c r="UE139" s="129"/>
      <c r="UF139" s="129"/>
      <c r="UG139" s="129"/>
      <c r="UH139" s="129"/>
      <c r="UI139" s="129"/>
      <c r="UJ139" s="129"/>
      <c r="UK139" s="129"/>
      <c r="UL139" s="129"/>
      <c r="UM139" s="129"/>
      <c r="UN139" s="129"/>
      <c r="UO139" s="129"/>
      <c r="UP139" s="129"/>
      <c r="UQ139" s="129"/>
      <c r="UR139" s="129"/>
      <c r="US139" s="129"/>
      <c r="UT139" s="129"/>
      <c r="UU139" s="129"/>
      <c r="UV139" s="129"/>
      <c r="UW139" s="129"/>
      <c r="UX139" s="129"/>
      <c r="UY139" s="129"/>
      <c r="UZ139" s="129"/>
      <c r="VA139" s="129"/>
      <c r="VB139" s="129"/>
      <c r="VC139" s="129"/>
      <c r="VD139" s="129"/>
      <c r="VE139" s="129"/>
      <c r="VF139" s="129"/>
      <c r="VG139" s="129"/>
      <c r="VH139" s="129"/>
      <c r="VI139" s="129"/>
      <c r="VJ139" s="129"/>
      <c r="VK139" s="129"/>
      <c r="VL139" s="129"/>
      <c r="VM139" s="129"/>
      <c r="VN139" s="129"/>
      <c r="VO139" s="129"/>
      <c r="VP139" s="129"/>
      <c r="VQ139" s="129"/>
      <c r="VR139" s="129"/>
      <c r="VS139" s="129"/>
      <c r="VT139" s="129"/>
      <c r="VU139" s="129"/>
      <c r="VV139" s="129"/>
      <c r="VW139" s="129"/>
      <c r="VX139" s="129"/>
      <c r="VY139" s="129"/>
      <c r="VZ139" s="129"/>
      <c r="WA139" s="129"/>
      <c r="WB139" s="129"/>
      <c r="WC139" s="129"/>
      <c r="WD139" s="129"/>
      <c r="WE139" s="129"/>
      <c r="WF139" s="129"/>
      <c r="WG139" s="129"/>
      <c r="WH139" s="129"/>
      <c r="WI139" s="129"/>
      <c r="WJ139" s="129"/>
      <c r="WK139" s="129"/>
      <c r="WL139" s="129"/>
      <c r="WM139" s="129"/>
      <c r="WN139" s="129"/>
      <c r="WO139" s="129"/>
      <c r="WP139" s="129"/>
      <c r="WQ139" s="129"/>
      <c r="WR139" s="129"/>
      <c r="WS139" s="129"/>
      <c r="WT139" s="129"/>
      <c r="WU139" s="129"/>
      <c r="WV139" s="129"/>
      <c r="WW139" s="129"/>
      <c r="WX139" s="129"/>
      <c r="WY139" s="129"/>
      <c r="WZ139" s="129"/>
      <c r="XA139" s="129"/>
      <c r="XB139" s="129"/>
      <c r="XC139" s="129"/>
      <c r="XD139" s="129"/>
      <c r="XE139" s="129"/>
      <c r="XF139" s="129"/>
      <c r="XG139" s="129"/>
      <c r="XH139" s="129"/>
      <c r="XI139" s="129"/>
      <c r="XJ139" s="129"/>
      <c r="XK139" s="129"/>
      <c r="XL139" s="129"/>
      <c r="XM139" s="129"/>
      <c r="XN139" s="129"/>
      <c r="XO139" s="129"/>
      <c r="XP139" s="129"/>
      <c r="XQ139" s="129"/>
      <c r="XR139" s="129"/>
      <c r="XS139" s="129"/>
      <c r="XT139" s="129"/>
      <c r="XU139" s="129"/>
      <c r="XV139" s="129"/>
      <c r="XW139" s="129"/>
      <c r="XX139" s="129"/>
      <c r="XY139" s="129"/>
      <c r="XZ139" s="129"/>
      <c r="YA139" s="129"/>
      <c r="YB139" s="129"/>
      <c r="YC139" s="129"/>
      <c r="YD139" s="129"/>
      <c r="YE139" s="129"/>
      <c r="YF139" s="129"/>
      <c r="YG139" s="129"/>
      <c r="YH139" s="129"/>
      <c r="YI139" s="129"/>
      <c r="YJ139" s="129"/>
      <c r="YK139" s="129"/>
      <c r="YL139" s="129"/>
      <c r="YM139" s="129"/>
      <c r="YN139" s="129"/>
      <c r="YO139" s="129"/>
      <c r="YP139" s="129"/>
      <c r="YQ139" s="129"/>
      <c r="YR139" s="129"/>
      <c r="YS139" s="129"/>
      <c r="YT139" s="129"/>
      <c r="YU139" s="129"/>
      <c r="YV139" s="129"/>
      <c r="YW139" s="129"/>
      <c r="YX139" s="129"/>
      <c r="YY139" s="129"/>
      <c r="YZ139" s="129"/>
      <c r="ZA139" s="129"/>
      <c r="ZB139" s="129"/>
      <c r="ZC139" s="129"/>
      <c r="ZD139" s="129"/>
      <c r="ZE139" s="129"/>
      <c r="ZF139" s="129"/>
      <c r="ZG139" s="129"/>
      <c r="ZH139" s="129"/>
      <c r="ZI139" s="129"/>
      <c r="ZJ139" s="129"/>
      <c r="ZK139" s="129"/>
      <c r="ZL139" s="129"/>
      <c r="ZM139" s="129"/>
      <c r="ZN139" s="129"/>
      <c r="ZO139" s="129"/>
      <c r="ZP139" s="129"/>
      <c r="ZQ139" s="129"/>
      <c r="ZR139" s="129"/>
      <c r="ZS139" s="129"/>
      <c r="ZT139" s="129"/>
      <c r="ZU139" s="129"/>
      <c r="ZV139" s="129"/>
      <c r="ZW139" s="129"/>
      <c r="ZX139" s="129"/>
      <c r="ZY139" s="129"/>
      <c r="ZZ139" s="129"/>
      <c r="AAA139" s="129"/>
      <c r="AAB139" s="129"/>
      <c r="AAC139" s="129"/>
      <c r="AAD139" s="129"/>
      <c r="AAE139" s="129"/>
      <c r="AAF139" s="129"/>
      <c r="AAG139" s="129"/>
      <c r="AAH139" s="129"/>
      <c r="AAI139" s="129"/>
      <c r="AAJ139" s="129"/>
      <c r="AAK139" s="129"/>
      <c r="AAL139" s="129"/>
      <c r="AAM139" s="129"/>
      <c r="AAN139" s="129"/>
      <c r="AAO139" s="129"/>
      <c r="AAP139" s="129"/>
      <c r="AAQ139" s="129"/>
      <c r="AAR139" s="129"/>
      <c r="AAS139" s="129"/>
      <c r="AAT139" s="129"/>
      <c r="AAU139" s="129"/>
      <c r="AAV139" s="129"/>
      <c r="AAW139" s="129"/>
      <c r="AAX139" s="129"/>
      <c r="AAY139" s="129"/>
      <c r="AAZ139" s="129"/>
      <c r="ABA139" s="129"/>
      <c r="ABB139" s="129"/>
      <c r="ABC139" s="129"/>
      <c r="ABD139" s="129"/>
      <c r="ABE139" s="129"/>
      <c r="ABF139" s="129"/>
      <c r="ABG139" s="129"/>
      <c r="ABH139" s="129"/>
      <c r="ABI139" s="129"/>
      <c r="ABJ139" s="129"/>
      <c r="ABK139" s="129"/>
      <c r="ABL139" s="129"/>
      <c r="ABM139" s="129"/>
      <c r="ABN139" s="129"/>
      <c r="ABO139" s="129"/>
      <c r="ABP139" s="129"/>
      <c r="ABQ139" s="129"/>
      <c r="ABR139" s="129"/>
      <c r="ABS139" s="129"/>
      <c r="ABT139" s="129"/>
      <c r="ABU139" s="129"/>
      <c r="ABV139" s="129"/>
      <c r="ABW139" s="129"/>
      <c r="ABX139" s="129"/>
      <c r="ABY139" s="129"/>
      <c r="ABZ139" s="129"/>
      <c r="ACA139" s="129"/>
      <c r="ACB139" s="129"/>
      <c r="ACC139" s="129"/>
      <c r="ACD139" s="129"/>
      <c r="ACE139" s="129"/>
      <c r="ACF139" s="129"/>
      <c r="ACG139" s="129"/>
      <c r="ACH139" s="129"/>
      <c r="ACI139" s="129"/>
      <c r="ACJ139" s="129"/>
      <c r="ACK139" s="129"/>
      <c r="ACL139" s="129"/>
      <c r="ACM139" s="129"/>
      <c r="ACN139" s="129"/>
      <c r="ACO139" s="129"/>
      <c r="ACP139" s="129"/>
      <c r="ACQ139" s="129"/>
      <c r="ACR139" s="129"/>
      <c r="ACS139" s="129"/>
      <c r="ACT139" s="129"/>
      <c r="ACU139" s="129"/>
      <c r="ACV139" s="129"/>
      <c r="ACW139" s="129"/>
      <c r="ACX139" s="129"/>
      <c r="ACY139" s="129"/>
      <c r="ACZ139" s="129"/>
      <c r="ADA139" s="129"/>
      <c r="ADB139" s="129"/>
      <c r="ADC139" s="129"/>
      <c r="ADD139" s="129"/>
      <c r="ADE139" s="129"/>
      <c r="ADF139" s="129"/>
      <c r="ADG139" s="129"/>
      <c r="ADH139" s="129"/>
      <c r="ADI139" s="129"/>
      <c r="ADJ139" s="129"/>
      <c r="ADK139" s="129"/>
      <c r="ADL139" s="129"/>
      <c r="ADM139" s="129"/>
      <c r="ADN139" s="129"/>
      <c r="ADO139" s="129"/>
      <c r="ADP139" s="129"/>
      <c r="ADQ139" s="129"/>
      <c r="ADR139" s="129"/>
      <c r="ADS139" s="129"/>
      <c r="ADT139" s="129"/>
      <c r="ADU139" s="129"/>
      <c r="ADV139" s="129"/>
      <c r="ADW139" s="129"/>
      <c r="ADX139" s="129"/>
      <c r="ADY139" s="129"/>
      <c r="ADZ139" s="129"/>
      <c r="AEA139" s="129"/>
      <c r="AEB139" s="129"/>
      <c r="AEC139" s="129"/>
      <c r="AED139" s="129"/>
      <c r="AEE139" s="129"/>
      <c r="AEF139" s="129"/>
      <c r="AEG139" s="129"/>
      <c r="AEH139" s="129"/>
      <c r="AEI139" s="129"/>
      <c r="AEJ139" s="129"/>
      <c r="AEK139" s="129"/>
      <c r="AEL139" s="129"/>
      <c r="AEM139" s="129"/>
      <c r="AEN139" s="129"/>
      <c r="AEO139" s="129"/>
      <c r="AEP139" s="129"/>
      <c r="AEQ139" s="129"/>
      <c r="AER139" s="129"/>
      <c r="AES139" s="129"/>
      <c r="AET139" s="129"/>
      <c r="AEU139" s="129"/>
      <c r="AEV139" s="129"/>
      <c r="AEW139" s="129"/>
      <c r="AEX139" s="129"/>
      <c r="AEY139" s="129"/>
      <c r="AEZ139" s="129"/>
      <c r="AFA139" s="129"/>
      <c r="AFB139" s="129"/>
      <c r="AFC139" s="129"/>
      <c r="AFD139" s="129"/>
      <c r="AFE139" s="129"/>
      <c r="AFF139" s="129"/>
      <c r="AFG139" s="129"/>
      <c r="AFH139" s="129"/>
      <c r="AFI139" s="129"/>
      <c r="AFJ139" s="129"/>
      <c r="AFK139" s="129"/>
      <c r="AFL139" s="129"/>
      <c r="AFM139" s="129"/>
      <c r="AFN139" s="129"/>
      <c r="AFO139" s="129"/>
      <c r="AFP139" s="129"/>
      <c r="AFQ139" s="129"/>
      <c r="AFR139" s="129"/>
      <c r="AFS139" s="129"/>
      <c r="AFT139" s="129"/>
      <c r="AFU139" s="129"/>
      <c r="AFV139" s="129"/>
      <c r="AFW139" s="129"/>
      <c r="AFX139" s="129"/>
      <c r="AFY139" s="129"/>
      <c r="AFZ139" s="129"/>
      <c r="AGA139" s="129"/>
      <c r="AGB139" s="129"/>
      <c r="AGC139" s="129"/>
      <c r="AGD139" s="129"/>
      <c r="AGE139" s="129"/>
      <c r="AGF139" s="129"/>
      <c r="AGG139" s="129"/>
      <c r="AGH139" s="129"/>
      <c r="AGI139" s="129"/>
      <c r="AGJ139" s="129"/>
      <c r="AGK139" s="129"/>
      <c r="AGL139" s="129"/>
      <c r="AGM139" s="129"/>
      <c r="AGN139" s="129"/>
      <c r="AGO139" s="129"/>
      <c r="AGP139" s="129"/>
      <c r="AGQ139" s="129"/>
      <c r="AGR139" s="129"/>
      <c r="AGS139" s="129"/>
      <c r="AGT139" s="129"/>
      <c r="AGU139" s="129"/>
      <c r="AGV139" s="129"/>
      <c r="AGW139" s="129"/>
      <c r="AGX139" s="129"/>
      <c r="AGY139" s="129"/>
      <c r="AGZ139" s="129"/>
      <c r="AHA139" s="129"/>
      <c r="AHB139" s="129"/>
      <c r="AHC139" s="129"/>
      <c r="AHD139" s="129"/>
      <c r="AHE139" s="129"/>
      <c r="AHF139" s="129"/>
      <c r="AHG139" s="129"/>
      <c r="AHH139" s="129"/>
      <c r="AHI139" s="129"/>
      <c r="AHJ139" s="129"/>
      <c r="AHK139" s="129"/>
      <c r="AHL139" s="129"/>
      <c r="AHM139" s="129"/>
      <c r="AHN139" s="129"/>
      <c r="AHO139" s="129"/>
      <c r="AHP139" s="129"/>
      <c r="AHQ139" s="129"/>
      <c r="AHR139" s="129"/>
      <c r="AHS139" s="129"/>
      <c r="AHT139" s="129"/>
      <c r="AHU139" s="129"/>
      <c r="AHV139" s="129"/>
      <c r="AHW139" s="129"/>
      <c r="AHX139" s="129"/>
      <c r="AHY139" s="129"/>
      <c r="AHZ139" s="129"/>
      <c r="AIA139" s="129"/>
      <c r="AIB139" s="129"/>
      <c r="AIC139" s="129"/>
      <c r="AID139" s="129"/>
      <c r="AIE139" s="129"/>
      <c r="AIF139" s="129"/>
      <c r="AIG139" s="129"/>
      <c r="AIH139" s="129"/>
      <c r="AII139" s="129"/>
      <c r="AIJ139" s="129"/>
      <c r="AIK139" s="129"/>
      <c r="AIL139" s="129"/>
      <c r="AIM139" s="129"/>
      <c r="AIN139" s="129"/>
      <c r="AIO139" s="129"/>
      <c r="AIP139" s="129"/>
      <c r="AIQ139" s="129"/>
      <c r="AIR139" s="129"/>
      <c r="AIS139" s="129"/>
      <c r="AIT139" s="129"/>
      <c r="AIU139" s="129"/>
      <c r="AIV139" s="129"/>
      <c r="AIW139" s="129"/>
      <c r="AIX139" s="129"/>
      <c r="AIY139" s="129"/>
      <c r="AIZ139" s="129"/>
      <c r="AJA139" s="129"/>
      <c r="AJB139" s="129"/>
      <c r="AJC139" s="129"/>
      <c r="AJD139" s="129"/>
      <c r="AJE139" s="129"/>
      <c r="AJF139" s="129"/>
      <c r="AJG139" s="129"/>
      <c r="AJH139" s="129"/>
      <c r="AJI139" s="129"/>
      <c r="AJJ139" s="129"/>
      <c r="AJK139" s="129"/>
      <c r="AJL139" s="129"/>
      <c r="AJM139" s="129"/>
      <c r="AJN139" s="129"/>
      <c r="AJO139" s="129"/>
      <c r="AJP139" s="129"/>
      <c r="AJQ139" s="129"/>
      <c r="AJR139" s="129"/>
      <c r="AJS139" s="129"/>
      <c r="AJT139" s="129"/>
      <c r="AJU139" s="129"/>
      <c r="AJV139" s="129"/>
      <c r="AJW139" s="129"/>
      <c r="AJX139" s="129"/>
      <c r="AJY139" s="129"/>
      <c r="AJZ139" s="129"/>
      <c r="AKA139" s="129"/>
      <c r="AKB139" s="129"/>
      <c r="AKC139" s="129"/>
      <c r="AKD139" s="129"/>
      <c r="AKE139" s="129"/>
      <c r="AKF139" s="129"/>
      <c r="AKG139" s="129"/>
      <c r="AKH139" s="129"/>
      <c r="AKI139" s="129"/>
      <c r="AKJ139" s="129"/>
      <c r="AKK139" s="129"/>
      <c r="AKL139" s="129"/>
      <c r="AKM139" s="129"/>
      <c r="AKN139" s="129"/>
      <c r="AKO139" s="129"/>
      <c r="AKP139" s="129"/>
      <c r="AKQ139" s="129"/>
      <c r="AKR139" s="129"/>
      <c r="AKS139" s="129"/>
      <c r="AKT139" s="129"/>
      <c r="AKU139" s="129"/>
      <c r="AKV139" s="129"/>
      <c r="AKW139" s="129"/>
      <c r="AKX139" s="129"/>
      <c r="AKY139" s="129"/>
      <c r="AKZ139" s="129"/>
      <c r="ALA139" s="129"/>
      <c r="ALB139" s="129"/>
      <c r="ALC139" s="129"/>
      <c r="ALD139" s="129"/>
      <c r="ALE139" s="129"/>
      <c r="ALF139" s="129"/>
      <c r="ALG139" s="129"/>
      <c r="ALH139" s="129"/>
      <c r="ALI139" s="129"/>
      <c r="ALJ139" s="129"/>
      <c r="ALK139" s="129"/>
      <c r="ALL139" s="129"/>
      <c r="ALM139" s="129"/>
      <c r="ALN139" s="129"/>
      <c r="ALO139" s="129"/>
      <c r="ALP139" s="129"/>
      <c r="ALQ139" s="129"/>
      <c r="ALR139" s="129"/>
      <c r="ALS139" s="129"/>
      <c r="ALT139" s="129"/>
      <c r="ALU139" s="129"/>
      <c r="ALV139" s="129"/>
      <c r="ALW139" s="129"/>
      <c r="ALX139" s="129"/>
      <c r="ALY139" s="129"/>
      <c r="ALZ139" s="129"/>
      <c r="AMA139" s="129"/>
      <c r="AMB139" s="129"/>
      <c r="AMC139" s="129"/>
      <c r="AMD139" s="129"/>
      <c r="AME139" s="129"/>
      <c r="AMF139" s="129"/>
      <c r="AMG139" s="129"/>
      <c r="AMH139" s="129"/>
      <c r="AMI139" s="129"/>
      <c r="AMJ139" s="129"/>
      <c r="AMK139" s="129"/>
      <c r="AML139" s="129"/>
      <c r="AMM139" s="129"/>
      <c r="AMN139" s="129"/>
      <c r="AMO139" s="129"/>
      <c r="AMP139" s="129"/>
      <c r="AMQ139" s="129"/>
      <c r="AMR139" s="129"/>
      <c r="AMS139" s="129"/>
      <c r="AMT139" s="129"/>
      <c r="AMU139" s="129"/>
      <c r="AMV139" s="129"/>
      <c r="AMW139" s="129"/>
      <c r="AMX139" s="129"/>
      <c r="AMY139" s="129"/>
      <c r="AMZ139" s="129"/>
      <c r="ANA139" s="129"/>
      <c r="ANB139" s="129"/>
      <c r="ANC139" s="129"/>
      <c r="AND139" s="129"/>
      <c r="ANE139" s="129"/>
      <c r="ANF139" s="129"/>
      <c r="ANG139" s="129"/>
      <c r="ANH139" s="129"/>
      <c r="ANI139" s="129"/>
      <c r="ANJ139" s="129"/>
      <c r="ANK139" s="129"/>
      <c r="ANL139" s="129"/>
      <c r="ANM139" s="129"/>
      <c r="ANN139" s="129"/>
      <c r="ANO139" s="129"/>
      <c r="ANP139" s="129"/>
      <c r="ANQ139" s="129"/>
      <c r="ANR139" s="129"/>
      <c r="ANS139" s="129"/>
      <c r="ANT139" s="129"/>
      <c r="ANU139" s="129"/>
      <c r="ANV139" s="129"/>
      <c r="ANW139" s="129"/>
      <c r="ANX139" s="129"/>
      <c r="ANY139" s="129"/>
      <c r="ANZ139" s="129"/>
      <c r="AOA139" s="129"/>
      <c r="AOB139" s="129"/>
      <c r="AOC139" s="129"/>
      <c r="AOD139" s="129"/>
      <c r="AOE139" s="129"/>
      <c r="AOF139" s="129"/>
      <c r="AOG139" s="129"/>
      <c r="AOH139" s="129"/>
      <c r="AOI139" s="129"/>
      <c r="AOJ139" s="129"/>
      <c r="AOK139" s="129"/>
      <c r="AOL139" s="129"/>
      <c r="AOM139" s="129"/>
      <c r="AON139" s="129"/>
      <c r="AOO139" s="129"/>
      <c r="AOP139" s="129"/>
      <c r="AOQ139" s="129"/>
      <c r="AOR139" s="129"/>
      <c r="AOS139" s="129"/>
      <c r="AOT139" s="129"/>
      <c r="AOU139" s="129"/>
      <c r="AOV139" s="129"/>
      <c r="AOW139" s="129"/>
      <c r="AOX139" s="129"/>
      <c r="AOY139" s="129"/>
      <c r="AOZ139" s="129"/>
      <c r="APA139" s="129"/>
      <c r="APB139" s="129"/>
      <c r="APC139" s="129"/>
      <c r="APD139" s="129"/>
      <c r="APE139" s="129"/>
      <c r="APF139" s="129"/>
      <c r="APG139" s="129"/>
      <c r="APH139" s="129"/>
      <c r="API139" s="129"/>
      <c r="APJ139" s="129"/>
      <c r="APK139" s="129"/>
      <c r="APL139" s="129"/>
      <c r="APM139" s="129"/>
      <c r="APN139" s="129"/>
      <c r="APO139" s="129"/>
      <c r="APP139" s="129"/>
      <c r="APQ139" s="129"/>
      <c r="APR139" s="129"/>
      <c r="APS139" s="129"/>
      <c r="APT139" s="129"/>
      <c r="APU139" s="129"/>
      <c r="APV139" s="129"/>
      <c r="APW139" s="129"/>
      <c r="APX139" s="129"/>
      <c r="APY139" s="129"/>
      <c r="APZ139" s="129"/>
      <c r="AQA139" s="129"/>
      <c r="AQB139" s="129"/>
      <c r="AQC139" s="129"/>
      <c r="AQD139" s="129"/>
      <c r="AQE139" s="129"/>
      <c r="AQF139" s="129"/>
      <c r="AQG139" s="129"/>
      <c r="AQH139" s="129"/>
      <c r="AQI139" s="129"/>
      <c r="AQJ139" s="129"/>
      <c r="AQK139" s="129"/>
      <c r="AQL139" s="129"/>
      <c r="AQM139" s="129"/>
      <c r="AQN139" s="129"/>
      <c r="AQO139" s="129"/>
      <c r="AQP139" s="129"/>
      <c r="AQQ139" s="129"/>
      <c r="AQR139" s="129"/>
      <c r="AQS139" s="129"/>
      <c r="AQT139" s="129"/>
      <c r="AQU139" s="129"/>
      <c r="AQV139" s="129"/>
      <c r="AQW139" s="129"/>
      <c r="AQX139" s="129"/>
      <c r="AQY139" s="129"/>
      <c r="AQZ139" s="129"/>
      <c r="ARA139" s="129"/>
      <c r="ARB139" s="129"/>
      <c r="ARC139" s="129"/>
      <c r="ARD139" s="129"/>
      <c r="ARE139" s="129"/>
      <c r="ARF139" s="129"/>
      <c r="ARG139" s="129"/>
      <c r="ARH139" s="129"/>
      <c r="ARI139" s="129"/>
      <c r="ARJ139" s="129"/>
      <c r="ARK139" s="129"/>
      <c r="ARL139" s="129"/>
      <c r="ARM139" s="129"/>
      <c r="ARN139" s="129"/>
      <c r="ARO139" s="129"/>
      <c r="ARP139" s="129"/>
      <c r="ARQ139" s="129"/>
      <c r="ARR139" s="129"/>
      <c r="ARS139" s="129"/>
      <c r="ART139" s="129"/>
      <c r="ARU139" s="129"/>
      <c r="ARV139" s="129"/>
      <c r="ARW139" s="129"/>
      <c r="ARX139" s="129"/>
      <c r="ARY139" s="129"/>
      <c r="ARZ139" s="129"/>
      <c r="ASA139" s="129"/>
      <c r="ASB139" s="129"/>
      <c r="ASC139" s="129"/>
      <c r="ASD139" s="129"/>
      <c r="ASE139" s="129"/>
      <c r="ASF139" s="129"/>
      <c r="ASG139" s="129"/>
      <c r="ASH139" s="129"/>
      <c r="ASI139" s="129"/>
      <c r="ASJ139" s="129"/>
      <c r="ASK139" s="129"/>
      <c r="ASL139" s="129"/>
      <c r="ASM139" s="129"/>
      <c r="ASN139" s="129"/>
      <c r="ASO139" s="129"/>
      <c r="ASP139" s="129"/>
      <c r="ASQ139" s="129"/>
      <c r="ASR139" s="129"/>
      <c r="ASS139" s="129"/>
      <c r="AST139" s="129"/>
      <c r="ASU139" s="129"/>
      <c r="ASV139" s="129"/>
      <c r="ASW139" s="129"/>
      <c r="ASX139" s="129"/>
      <c r="ASY139" s="129"/>
      <c r="ASZ139" s="129"/>
      <c r="ATA139" s="129"/>
      <c r="ATB139" s="129"/>
      <c r="ATC139" s="129"/>
      <c r="ATD139" s="129"/>
      <c r="ATE139" s="129"/>
      <c r="ATF139" s="129"/>
      <c r="ATG139" s="129"/>
      <c r="ATH139" s="129"/>
      <c r="ATI139" s="129"/>
      <c r="ATJ139" s="129"/>
      <c r="ATK139" s="129"/>
      <c r="ATL139" s="129"/>
      <c r="ATM139" s="129"/>
      <c r="ATN139" s="129"/>
      <c r="ATO139" s="129"/>
      <c r="ATP139" s="129"/>
      <c r="ATQ139" s="129"/>
      <c r="ATR139" s="129"/>
      <c r="ATS139" s="129"/>
      <c r="ATT139" s="129"/>
      <c r="ATU139" s="129"/>
      <c r="ATV139" s="129"/>
      <c r="ATW139" s="129"/>
      <c r="ATX139" s="129"/>
      <c r="ATY139" s="129"/>
      <c r="ATZ139" s="129"/>
      <c r="AUA139" s="129"/>
      <c r="AUB139" s="129"/>
      <c r="AUC139" s="129"/>
      <c r="AUD139" s="129"/>
      <c r="AUE139" s="129"/>
      <c r="AUF139" s="129"/>
      <c r="AUG139" s="129"/>
      <c r="AUH139" s="129"/>
      <c r="AUI139" s="129"/>
      <c r="AUJ139" s="129"/>
      <c r="AUK139" s="129"/>
      <c r="AUL139" s="129"/>
      <c r="AUM139" s="129"/>
      <c r="AUN139" s="129"/>
      <c r="AUO139" s="129"/>
      <c r="AUP139" s="129"/>
      <c r="AUQ139" s="129"/>
      <c r="AUR139" s="129"/>
      <c r="AUS139" s="129"/>
      <c r="AUT139" s="129"/>
      <c r="AUU139" s="129"/>
      <c r="AUV139" s="129"/>
      <c r="AUW139" s="129"/>
      <c r="AUX139" s="129"/>
      <c r="AUY139" s="129"/>
      <c r="AUZ139" s="129"/>
      <c r="AVA139" s="129"/>
      <c r="AVB139" s="129"/>
      <c r="AVC139" s="129"/>
      <c r="AVD139" s="129"/>
      <c r="AVE139" s="129"/>
      <c r="AVF139" s="129"/>
      <c r="AVG139" s="129"/>
      <c r="AVH139" s="129"/>
      <c r="AVI139" s="129"/>
      <c r="AVJ139" s="129"/>
      <c r="AVK139" s="129"/>
      <c r="AVL139" s="129"/>
      <c r="AVM139" s="129"/>
      <c r="AVN139" s="129"/>
      <c r="AVO139" s="129"/>
      <c r="AVP139" s="129"/>
      <c r="AVQ139" s="129"/>
      <c r="AVR139" s="129"/>
      <c r="AVS139" s="129"/>
      <c r="AVT139" s="129"/>
      <c r="AVU139" s="129"/>
      <c r="AVV139" s="129"/>
      <c r="AVW139" s="129"/>
      <c r="AVX139" s="129"/>
      <c r="AVY139" s="129"/>
      <c r="AVZ139" s="129"/>
      <c r="AWA139" s="129"/>
      <c r="AWB139" s="129"/>
      <c r="AWC139" s="129"/>
      <c r="AWD139" s="129"/>
      <c r="AWE139" s="129"/>
      <c r="AWF139" s="129"/>
      <c r="AWG139" s="129"/>
      <c r="AWH139" s="129"/>
      <c r="AWI139" s="129"/>
      <c r="AWJ139" s="129"/>
      <c r="AWK139" s="129"/>
      <c r="AWL139" s="129"/>
      <c r="AWM139" s="129"/>
      <c r="AWN139" s="129"/>
      <c r="AWO139" s="129"/>
      <c r="AWP139" s="129"/>
      <c r="AWQ139" s="129"/>
      <c r="AWR139" s="129"/>
      <c r="AWS139" s="129"/>
      <c r="AWT139" s="129"/>
      <c r="AWU139" s="129"/>
      <c r="AWV139" s="129"/>
      <c r="AWW139" s="129"/>
      <c r="AWX139" s="129"/>
      <c r="AWY139" s="129"/>
      <c r="AWZ139" s="129"/>
      <c r="AXA139" s="129"/>
      <c r="AXB139" s="129"/>
      <c r="AXC139" s="129"/>
      <c r="AXD139" s="129"/>
      <c r="AXE139" s="129"/>
      <c r="AXF139" s="129"/>
      <c r="AXG139" s="129"/>
      <c r="AXH139" s="129"/>
      <c r="AXI139" s="129"/>
      <c r="AXJ139" s="129"/>
      <c r="AXK139" s="129"/>
      <c r="AXL139" s="129"/>
      <c r="AXM139" s="129"/>
      <c r="AXN139" s="129"/>
      <c r="AXO139" s="129"/>
      <c r="AXP139" s="129"/>
      <c r="AXQ139" s="129"/>
      <c r="AXR139" s="129"/>
      <c r="AXS139" s="129"/>
      <c r="AXT139" s="129"/>
      <c r="AXU139" s="129"/>
      <c r="AXV139" s="129"/>
      <c r="AXW139" s="129"/>
      <c r="AXX139" s="129"/>
      <c r="AXY139" s="129"/>
      <c r="AXZ139" s="129"/>
      <c r="AYA139" s="129"/>
      <c r="AYB139" s="129"/>
      <c r="AYC139" s="129"/>
      <c r="AYD139" s="129"/>
      <c r="AYE139" s="129"/>
      <c r="AYF139" s="129"/>
      <c r="AYG139" s="129"/>
      <c r="AYH139" s="129"/>
      <c r="AYI139" s="129"/>
      <c r="AYJ139" s="129"/>
      <c r="AYK139" s="129"/>
      <c r="AYL139" s="129"/>
      <c r="AYM139" s="129"/>
      <c r="AYN139" s="129"/>
      <c r="AYO139" s="129"/>
      <c r="AYP139" s="129"/>
      <c r="AYQ139" s="129"/>
      <c r="AYR139" s="129"/>
      <c r="AYS139" s="129"/>
      <c r="AYT139" s="129"/>
      <c r="AYU139" s="129"/>
      <c r="AYV139" s="129"/>
      <c r="AYW139" s="129"/>
      <c r="AYX139" s="129"/>
      <c r="AYY139" s="129"/>
      <c r="AYZ139" s="129"/>
      <c r="AZA139" s="129"/>
      <c r="AZB139" s="129"/>
      <c r="AZC139" s="129"/>
      <c r="AZD139" s="129"/>
      <c r="AZE139" s="129"/>
      <c r="AZF139" s="129"/>
      <c r="AZG139" s="129"/>
      <c r="AZH139" s="129"/>
      <c r="AZI139" s="129"/>
      <c r="AZJ139" s="129"/>
      <c r="AZK139" s="129"/>
      <c r="AZL139" s="129"/>
      <c r="AZM139" s="129"/>
      <c r="AZN139" s="129"/>
      <c r="AZO139" s="129"/>
      <c r="AZP139" s="129"/>
      <c r="AZQ139" s="129"/>
      <c r="AZR139" s="129"/>
      <c r="AZS139" s="129"/>
      <c r="AZT139" s="129"/>
      <c r="AZU139" s="129"/>
      <c r="AZV139" s="129"/>
      <c r="AZW139" s="129"/>
      <c r="AZX139" s="129"/>
      <c r="AZY139" s="129"/>
      <c r="AZZ139" s="129"/>
      <c r="BAA139" s="129"/>
      <c r="BAB139" s="129"/>
      <c r="BAC139" s="129"/>
      <c r="BAD139" s="129"/>
      <c r="BAE139" s="129"/>
      <c r="BAF139" s="129"/>
      <c r="BAG139" s="129"/>
      <c r="BAH139" s="129"/>
      <c r="BAI139" s="129"/>
      <c r="BAJ139" s="129"/>
      <c r="BAK139" s="129"/>
      <c r="BAL139" s="129"/>
      <c r="BAM139" s="129"/>
      <c r="BAN139" s="129"/>
      <c r="BAO139" s="129"/>
      <c r="BAP139" s="129"/>
      <c r="BAQ139" s="129"/>
      <c r="BAR139" s="129"/>
      <c r="BAS139" s="129"/>
      <c r="BAT139" s="129"/>
      <c r="BAU139" s="129"/>
      <c r="BAV139" s="129"/>
      <c r="BAW139" s="129"/>
      <c r="BAX139" s="129"/>
      <c r="BAY139" s="129"/>
      <c r="BAZ139" s="129"/>
      <c r="BBA139" s="129"/>
      <c r="BBB139" s="129"/>
      <c r="BBC139" s="129"/>
      <c r="BBD139" s="129"/>
      <c r="BBE139" s="129"/>
      <c r="BBF139" s="129"/>
      <c r="BBG139" s="129"/>
      <c r="BBH139" s="129"/>
      <c r="BBI139" s="129"/>
      <c r="BBJ139" s="129"/>
      <c r="BBK139" s="129"/>
      <c r="BBL139" s="129"/>
      <c r="BBM139" s="129"/>
      <c r="BBN139" s="129"/>
      <c r="BBO139" s="129"/>
      <c r="BBP139" s="129"/>
      <c r="BBQ139" s="129"/>
      <c r="BBR139" s="129"/>
      <c r="BBS139" s="129"/>
      <c r="BBT139" s="129"/>
      <c r="BBU139" s="129"/>
      <c r="BBV139" s="129"/>
      <c r="BBW139" s="129"/>
      <c r="BBX139" s="129"/>
      <c r="BBY139" s="129"/>
      <c r="BBZ139" s="129"/>
      <c r="BCA139" s="129"/>
      <c r="BCB139" s="129"/>
      <c r="BCC139" s="129"/>
      <c r="BCD139" s="129"/>
      <c r="BCE139" s="129"/>
      <c r="BCF139" s="129"/>
      <c r="BCG139" s="129"/>
      <c r="BCH139" s="129"/>
      <c r="BCI139" s="129"/>
      <c r="BCJ139" s="129"/>
      <c r="BCK139" s="129"/>
      <c r="BCL139" s="129"/>
      <c r="BCM139" s="129"/>
      <c r="BCN139" s="129"/>
      <c r="BCO139" s="129"/>
      <c r="BCP139" s="129"/>
      <c r="BCQ139" s="129"/>
      <c r="BCR139" s="129"/>
      <c r="BCS139" s="129"/>
      <c r="BCT139" s="129"/>
      <c r="BCU139" s="129"/>
      <c r="BCV139" s="129"/>
      <c r="BCW139" s="129"/>
      <c r="BCX139" s="129"/>
      <c r="BCY139" s="129"/>
      <c r="BCZ139" s="129"/>
      <c r="BDA139" s="129"/>
      <c r="BDB139" s="129"/>
      <c r="BDC139" s="129"/>
      <c r="BDD139" s="129"/>
      <c r="BDE139" s="129"/>
      <c r="BDF139" s="129"/>
      <c r="BDG139" s="129"/>
      <c r="BDH139" s="129"/>
      <c r="BDI139" s="129"/>
      <c r="BDJ139" s="129"/>
      <c r="BDK139" s="129"/>
      <c r="BDL139" s="129"/>
      <c r="BDM139" s="129"/>
      <c r="BDN139" s="129"/>
      <c r="BDO139" s="129"/>
      <c r="BDP139" s="129"/>
      <c r="BDQ139" s="129"/>
      <c r="BDR139" s="129"/>
      <c r="BDS139" s="129"/>
      <c r="BDT139" s="129"/>
      <c r="BDU139" s="129"/>
      <c r="BDV139" s="129"/>
      <c r="BDW139" s="129"/>
      <c r="BDX139" s="129"/>
      <c r="BDY139" s="129"/>
      <c r="BDZ139" s="129"/>
      <c r="BEA139" s="129"/>
      <c r="BEB139" s="129"/>
      <c r="BEC139" s="129"/>
      <c r="BED139" s="129"/>
      <c r="BEE139" s="129"/>
      <c r="BEF139" s="129"/>
      <c r="BEG139" s="129"/>
      <c r="BEH139" s="129"/>
      <c r="BEI139" s="129"/>
      <c r="BEJ139" s="129"/>
      <c r="BEK139" s="129"/>
      <c r="BEL139" s="129"/>
      <c r="BEM139" s="129"/>
      <c r="BEN139" s="129"/>
      <c r="BEO139" s="129"/>
      <c r="BEP139" s="129"/>
      <c r="BEQ139" s="129"/>
      <c r="BER139" s="129"/>
      <c r="BES139" s="129"/>
      <c r="BET139" s="129"/>
      <c r="BEU139" s="129"/>
      <c r="BEV139" s="129"/>
      <c r="BEW139" s="129"/>
      <c r="BEX139" s="129"/>
      <c r="BEY139" s="129"/>
      <c r="BEZ139" s="129"/>
      <c r="BFA139" s="129"/>
      <c r="BFB139" s="129"/>
      <c r="BFC139" s="129"/>
      <c r="BFD139" s="129"/>
      <c r="BFE139" s="129"/>
      <c r="BFF139" s="129"/>
      <c r="BFG139" s="129"/>
      <c r="BFH139" s="129"/>
      <c r="BFI139" s="129"/>
      <c r="BFJ139" s="129"/>
      <c r="BFK139" s="129"/>
      <c r="BFL139" s="129"/>
      <c r="BFM139" s="129"/>
      <c r="BFN139" s="129"/>
      <c r="BFO139" s="129"/>
      <c r="BFP139" s="129"/>
      <c r="BFQ139" s="129"/>
      <c r="BFR139" s="129"/>
      <c r="BFS139" s="129"/>
      <c r="BFT139" s="129"/>
      <c r="BFU139" s="129"/>
      <c r="BFV139" s="129"/>
      <c r="BFW139" s="129"/>
      <c r="BFX139" s="129"/>
      <c r="BFY139" s="129"/>
      <c r="BFZ139" s="129"/>
      <c r="BGA139" s="129"/>
      <c r="BGB139" s="129"/>
      <c r="BGC139" s="129"/>
      <c r="BGD139" s="129"/>
      <c r="BGE139" s="129"/>
      <c r="BGF139" s="129"/>
      <c r="BGG139" s="129"/>
      <c r="BGH139" s="129"/>
      <c r="BGI139" s="129"/>
      <c r="BGJ139" s="129"/>
      <c r="BGK139" s="129"/>
      <c r="BGL139" s="129"/>
      <c r="BGM139" s="129"/>
      <c r="BGN139" s="129"/>
      <c r="BGO139" s="129"/>
      <c r="BGP139" s="129"/>
      <c r="BGQ139" s="129"/>
      <c r="BGR139" s="129"/>
      <c r="BGS139" s="129"/>
      <c r="BGT139" s="129"/>
      <c r="BGU139" s="129"/>
      <c r="BGV139" s="129"/>
      <c r="BGW139" s="129"/>
      <c r="BGX139" s="129"/>
      <c r="BGY139" s="129"/>
      <c r="BGZ139" s="129"/>
      <c r="BHA139" s="129"/>
      <c r="BHB139" s="129"/>
      <c r="BHC139" s="129"/>
      <c r="BHD139" s="129"/>
      <c r="BHE139" s="129"/>
      <c r="BHF139" s="129"/>
      <c r="BHG139" s="129"/>
      <c r="BHH139" s="129"/>
      <c r="BHI139" s="129"/>
      <c r="BHJ139" s="129"/>
      <c r="BHK139" s="129"/>
      <c r="BHL139" s="129"/>
      <c r="BHM139" s="129"/>
      <c r="BHN139" s="129"/>
      <c r="BHO139" s="129"/>
      <c r="BHP139" s="129"/>
      <c r="BHQ139" s="129"/>
      <c r="BHR139" s="129"/>
      <c r="BHS139" s="129"/>
      <c r="BHT139" s="129"/>
      <c r="BHU139" s="129"/>
      <c r="BHV139" s="129"/>
      <c r="BHW139" s="129"/>
      <c r="BHX139" s="129"/>
      <c r="BHY139" s="129"/>
      <c r="BHZ139" s="129"/>
      <c r="BIA139" s="129"/>
      <c r="BIB139" s="129"/>
      <c r="BIC139" s="129"/>
      <c r="BID139" s="129"/>
      <c r="BIE139" s="129"/>
      <c r="BIF139" s="129"/>
      <c r="BIG139" s="129"/>
      <c r="BIH139" s="129"/>
      <c r="BII139" s="129"/>
      <c r="BIJ139" s="129"/>
      <c r="BIK139" s="129"/>
      <c r="BIL139" s="129"/>
      <c r="BIM139" s="129"/>
      <c r="BIN139" s="129"/>
      <c r="BIO139" s="129"/>
      <c r="BIP139" s="129"/>
      <c r="BIQ139" s="129"/>
      <c r="BIR139" s="129"/>
      <c r="BIS139" s="129"/>
      <c r="BIT139" s="129"/>
      <c r="BIU139" s="129"/>
      <c r="BIV139" s="129"/>
      <c r="BIW139" s="129"/>
      <c r="BIX139" s="129"/>
      <c r="BIY139" s="129"/>
      <c r="BIZ139" s="129"/>
      <c r="BJA139" s="129"/>
      <c r="BJB139" s="129"/>
      <c r="BJC139" s="129"/>
      <c r="BJD139" s="129"/>
      <c r="BJE139" s="129"/>
      <c r="BJF139" s="129"/>
      <c r="BJG139" s="129"/>
      <c r="BJH139" s="129"/>
      <c r="BJI139" s="129"/>
      <c r="BJJ139" s="129"/>
      <c r="BJK139" s="129"/>
      <c r="BJL139" s="129"/>
      <c r="BJM139" s="129"/>
      <c r="BJN139" s="129"/>
      <c r="BJO139" s="129"/>
      <c r="BJP139" s="129"/>
      <c r="BJQ139" s="129"/>
      <c r="BJR139" s="129"/>
      <c r="BJS139" s="129"/>
      <c r="BJT139" s="129"/>
      <c r="BJU139" s="129"/>
      <c r="BJV139" s="129"/>
      <c r="BJW139" s="129"/>
      <c r="BJX139" s="129"/>
      <c r="BJY139" s="129"/>
      <c r="BJZ139" s="129"/>
      <c r="BKA139" s="129"/>
      <c r="BKB139" s="129"/>
      <c r="BKC139" s="129"/>
      <c r="BKD139" s="129"/>
      <c r="BKE139" s="129"/>
      <c r="BKF139" s="129"/>
      <c r="BKG139" s="129"/>
      <c r="BKH139" s="129"/>
      <c r="BKI139" s="129"/>
      <c r="BKJ139" s="129"/>
      <c r="BKK139" s="129"/>
      <c r="BKL139" s="129"/>
      <c r="BKM139" s="129"/>
      <c r="BKN139" s="129"/>
      <c r="BKO139" s="129"/>
      <c r="BKP139" s="129"/>
      <c r="BKQ139" s="129"/>
      <c r="BKR139" s="129"/>
      <c r="BKS139" s="129"/>
      <c r="BKT139" s="129"/>
      <c r="BKU139" s="129"/>
      <c r="BKV139" s="129"/>
      <c r="BKW139" s="129"/>
      <c r="BKX139" s="129"/>
      <c r="BKY139" s="129"/>
      <c r="BKZ139" s="129"/>
      <c r="BLA139" s="129"/>
      <c r="BLB139" s="129"/>
      <c r="BLC139" s="129"/>
      <c r="BLD139" s="129"/>
      <c r="BLE139" s="129"/>
      <c r="BLF139" s="129"/>
      <c r="BLG139" s="129"/>
      <c r="BLH139" s="129"/>
      <c r="BLI139" s="129"/>
      <c r="BLJ139" s="129"/>
      <c r="BLK139" s="129"/>
      <c r="BLL139" s="129"/>
      <c r="BLM139" s="129"/>
      <c r="BLN139" s="129"/>
      <c r="BLO139" s="129"/>
      <c r="BLP139" s="129"/>
      <c r="BLQ139" s="129"/>
      <c r="BLR139" s="129"/>
      <c r="BLS139" s="129"/>
      <c r="BLT139" s="129"/>
      <c r="BLU139" s="129"/>
      <c r="BLV139" s="129"/>
      <c r="BLW139" s="129"/>
      <c r="BLX139" s="129"/>
      <c r="BLY139" s="129"/>
      <c r="BLZ139" s="129"/>
      <c r="BMA139" s="129"/>
      <c r="BMB139" s="129"/>
      <c r="BMC139" s="129"/>
      <c r="BMD139" s="129"/>
      <c r="BME139" s="129"/>
      <c r="BMF139" s="129"/>
      <c r="BMG139" s="129"/>
      <c r="BMH139" s="129"/>
      <c r="BMI139" s="129"/>
      <c r="BMJ139" s="129"/>
      <c r="BMK139" s="129"/>
      <c r="BML139" s="129"/>
      <c r="BMM139" s="129"/>
      <c r="BMN139" s="129"/>
      <c r="BMO139" s="129"/>
      <c r="BMP139" s="129"/>
      <c r="BMQ139" s="129"/>
      <c r="BMR139" s="129"/>
      <c r="BMS139" s="129"/>
      <c r="BMT139" s="129"/>
      <c r="BMU139" s="129"/>
      <c r="BMV139" s="129"/>
      <c r="BMW139" s="129"/>
      <c r="BMX139" s="129"/>
      <c r="BMY139" s="129"/>
      <c r="BMZ139" s="129"/>
      <c r="BNA139" s="129"/>
      <c r="BNB139" s="129"/>
      <c r="BNC139" s="129"/>
      <c r="BND139" s="129"/>
      <c r="BNE139" s="129"/>
      <c r="BNF139" s="129"/>
      <c r="BNG139" s="129"/>
      <c r="BNH139" s="129"/>
      <c r="BNI139" s="129"/>
      <c r="BNJ139" s="129"/>
      <c r="BNK139" s="129"/>
      <c r="BNL139" s="129"/>
      <c r="BNM139" s="129"/>
      <c r="BNN139" s="129"/>
      <c r="BNO139" s="129"/>
      <c r="BNP139" s="129"/>
      <c r="BNQ139" s="129"/>
      <c r="BNR139" s="129"/>
      <c r="BNS139" s="129"/>
      <c r="BNT139" s="129"/>
      <c r="BNU139" s="129"/>
      <c r="BNV139" s="129"/>
      <c r="BNW139" s="129"/>
      <c r="BNX139" s="129"/>
      <c r="BNY139" s="129"/>
      <c r="BNZ139" s="129"/>
      <c r="BOA139" s="129"/>
      <c r="BOB139" s="129"/>
      <c r="BOC139" s="129"/>
      <c r="BOD139" s="129"/>
      <c r="BOE139" s="129"/>
      <c r="BOF139" s="129"/>
      <c r="BOG139" s="129"/>
      <c r="BOH139" s="129"/>
      <c r="BOI139" s="129"/>
      <c r="BOJ139" s="129"/>
      <c r="BOK139" s="129"/>
      <c r="BOL139" s="129"/>
      <c r="BOM139" s="129"/>
      <c r="BON139" s="129"/>
      <c r="BOO139" s="129"/>
      <c r="BOP139" s="129"/>
      <c r="BOQ139" s="129"/>
      <c r="BOR139" s="129"/>
      <c r="BOS139" s="129"/>
      <c r="BOT139" s="129"/>
      <c r="BOU139" s="129"/>
      <c r="BOV139" s="129"/>
      <c r="BOW139" s="129"/>
      <c r="BOX139" s="129"/>
      <c r="BOY139" s="129"/>
      <c r="BOZ139" s="129"/>
      <c r="BPA139" s="129"/>
      <c r="BPB139" s="129"/>
      <c r="BPC139" s="129"/>
      <c r="BPD139" s="129"/>
      <c r="BPE139" s="129"/>
      <c r="BPF139" s="129"/>
      <c r="BPG139" s="129"/>
      <c r="BPH139" s="129"/>
      <c r="BPI139" s="129"/>
      <c r="BPJ139" s="129"/>
      <c r="BPK139" s="129"/>
      <c r="BPL139" s="129"/>
      <c r="BPM139" s="129"/>
      <c r="BPN139" s="129"/>
      <c r="BPO139" s="129"/>
      <c r="BPP139" s="129"/>
      <c r="BPQ139" s="129"/>
      <c r="BPR139" s="129"/>
      <c r="BPS139" s="129"/>
      <c r="BPT139" s="129"/>
      <c r="BPU139" s="129"/>
      <c r="BPV139" s="129"/>
      <c r="BPW139" s="129"/>
      <c r="BPX139" s="129"/>
      <c r="BPY139" s="129"/>
      <c r="BPZ139" s="129"/>
      <c r="BQA139" s="129"/>
      <c r="BQB139" s="129"/>
      <c r="BQC139" s="129"/>
      <c r="BQD139" s="129"/>
      <c r="BQE139" s="129"/>
      <c r="BQF139" s="129"/>
      <c r="BQG139" s="129"/>
      <c r="BQH139" s="129"/>
      <c r="BQI139" s="129"/>
      <c r="BQJ139" s="129"/>
      <c r="BQK139" s="129"/>
      <c r="BQL139" s="129"/>
      <c r="BQM139" s="129"/>
      <c r="BQN139" s="129"/>
      <c r="BQO139" s="129"/>
      <c r="BQP139" s="129"/>
      <c r="BQQ139" s="129"/>
      <c r="BQR139" s="129"/>
      <c r="BQS139" s="129"/>
      <c r="BQT139" s="129"/>
      <c r="BQU139" s="129"/>
      <c r="BQV139" s="129"/>
      <c r="BQW139" s="129"/>
      <c r="BQX139" s="129"/>
      <c r="BQY139" s="129"/>
      <c r="BQZ139" s="129"/>
      <c r="BRA139" s="129"/>
      <c r="BRB139" s="129"/>
      <c r="BRC139" s="129"/>
      <c r="BRD139" s="129"/>
      <c r="BRE139" s="129"/>
      <c r="BRF139" s="129"/>
      <c r="BRG139" s="129"/>
      <c r="BRH139" s="129"/>
      <c r="BRI139" s="129"/>
      <c r="BRJ139" s="129"/>
      <c r="BRK139" s="129"/>
      <c r="BRL139" s="129"/>
      <c r="BRM139" s="129"/>
      <c r="BRN139" s="129"/>
      <c r="BRO139" s="129"/>
      <c r="BRP139" s="129"/>
      <c r="BRQ139" s="129"/>
      <c r="BRR139" s="129"/>
      <c r="BRS139" s="129"/>
      <c r="BRT139" s="129"/>
      <c r="BRU139" s="129"/>
      <c r="BRV139" s="129"/>
      <c r="BRW139" s="129"/>
      <c r="BRX139" s="129"/>
      <c r="BRY139" s="129"/>
      <c r="BRZ139" s="129"/>
      <c r="BSA139" s="129"/>
      <c r="BSB139" s="129"/>
      <c r="BSC139" s="129"/>
      <c r="BSD139" s="129"/>
      <c r="BSE139" s="129"/>
      <c r="BSF139" s="129"/>
      <c r="BSG139" s="129"/>
      <c r="BSH139" s="129"/>
      <c r="BSI139" s="129"/>
      <c r="BSJ139" s="129"/>
      <c r="BSK139" s="129"/>
      <c r="BSL139" s="129"/>
      <c r="BSM139" s="129"/>
      <c r="BSN139" s="129"/>
      <c r="BSO139" s="129"/>
      <c r="BSP139" s="129"/>
      <c r="BSQ139" s="129"/>
      <c r="BSR139" s="129"/>
      <c r="BSS139" s="129"/>
      <c r="BST139" s="129"/>
      <c r="BSU139" s="129"/>
      <c r="BSV139" s="129"/>
      <c r="BSW139" s="129"/>
      <c r="BSX139" s="129"/>
      <c r="BSY139" s="129"/>
      <c r="BSZ139" s="129"/>
      <c r="BTA139" s="129"/>
      <c r="BTB139" s="129"/>
      <c r="BTC139" s="129"/>
      <c r="BTD139" s="129"/>
      <c r="BTE139" s="129"/>
      <c r="BTF139" s="129"/>
      <c r="BTG139" s="129"/>
      <c r="BTH139" s="129"/>
      <c r="BTI139" s="129"/>
      <c r="BTJ139" s="129"/>
      <c r="BTK139" s="129"/>
      <c r="BTL139" s="129"/>
      <c r="BTM139" s="129"/>
      <c r="BTN139" s="129"/>
      <c r="BTO139" s="129"/>
      <c r="BTP139" s="129"/>
      <c r="BTQ139" s="129"/>
      <c r="BTR139" s="129"/>
      <c r="BTS139" s="129"/>
      <c r="BTT139" s="129"/>
      <c r="BTU139" s="129"/>
      <c r="BTV139" s="129"/>
      <c r="BTW139" s="129"/>
      <c r="BTX139" s="129"/>
      <c r="BTY139" s="129"/>
      <c r="BTZ139" s="129"/>
      <c r="BUA139" s="129"/>
      <c r="BUB139" s="129"/>
      <c r="BUC139" s="129"/>
      <c r="BUD139" s="129"/>
      <c r="BUE139" s="129"/>
      <c r="BUF139" s="129"/>
      <c r="BUG139" s="129"/>
      <c r="BUH139" s="129"/>
      <c r="BUI139" s="129"/>
      <c r="BUJ139" s="129"/>
      <c r="BUK139" s="129"/>
      <c r="BUL139" s="129"/>
      <c r="BUM139" s="129"/>
      <c r="BUN139" s="129"/>
      <c r="BUO139" s="129"/>
      <c r="BUP139" s="129"/>
      <c r="BUQ139" s="129"/>
      <c r="BUR139" s="129"/>
      <c r="BUS139" s="129"/>
      <c r="BUT139" s="129"/>
      <c r="BUU139" s="129"/>
      <c r="BUV139" s="129"/>
      <c r="BUW139" s="129"/>
      <c r="BUX139" s="129"/>
      <c r="BUY139" s="129"/>
      <c r="BUZ139" s="129"/>
      <c r="BVA139" s="129"/>
      <c r="BVB139" s="129"/>
      <c r="BVC139" s="129"/>
      <c r="BVD139" s="129"/>
      <c r="BVE139" s="129"/>
      <c r="BVF139" s="129"/>
      <c r="BVG139" s="129"/>
      <c r="BVH139" s="129"/>
      <c r="BVI139" s="129"/>
      <c r="BVJ139" s="129"/>
      <c r="BVK139" s="129"/>
      <c r="BVL139" s="129"/>
      <c r="BVM139" s="129"/>
      <c r="BVN139" s="129"/>
      <c r="BVO139" s="129"/>
      <c r="BVP139" s="129"/>
      <c r="BVQ139" s="129"/>
      <c r="BVR139" s="129"/>
      <c r="BVS139" s="129"/>
      <c r="BVT139" s="129"/>
      <c r="BVU139" s="129"/>
      <c r="BVV139" s="129"/>
      <c r="BVW139" s="129"/>
      <c r="BVX139" s="129"/>
      <c r="BVY139" s="129"/>
      <c r="BVZ139" s="129"/>
      <c r="BWA139" s="129"/>
      <c r="BWB139" s="129"/>
      <c r="BWC139" s="129"/>
      <c r="BWD139" s="129"/>
      <c r="BWE139" s="129"/>
      <c r="BWF139" s="129"/>
      <c r="BWG139" s="129"/>
      <c r="BWH139" s="129"/>
      <c r="BWI139" s="129"/>
      <c r="BWJ139" s="129"/>
      <c r="BWK139" s="129"/>
      <c r="BWL139" s="129"/>
      <c r="BWM139" s="129"/>
      <c r="BWN139" s="129"/>
      <c r="BWO139" s="129"/>
      <c r="BWP139" s="129"/>
      <c r="BWQ139" s="129"/>
      <c r="BWR139" s="129"/>
      <c r="BWS139" s="129"/>
      <c r="BWT139" s="129"/>
      <c r="BWU139" s="129"/>
      <c r="BWV139" s="129"/>
      <c r="BWW139" s="129"/>
      <c r="BWX139" s="129"/>
      <c r="BWY139" s="129"/>
      <c r="BWZ139" s="129"/>
      <c r="BXA139" s="129"/>
      <c r="BXB139" s="129"/>
      <c r="BXC139" s="129"/>
      <c r="BXD139" s="129"/>
      <c r="BXE139" s="129"/>
      <c r="BXF139" s="129"/>
      <c r="BXG139" s="129"/>
      <c r="BXH139" s="129"/>
      <c r="BXI139" s="129"/>
      <c r="BXJ139" s="129"/>
      <c r="BXK139" s="129"/>
      <c r="BXL139" s="129"/>
      <c r="BXM139" s="129"/>
      <c r="BXN139" s="129"/>
      <c r="BXO139" s="129"/>
      <c r="BXP139" s="129"/>
      <c r="BXQ139" s="129"/>
      <c r="BXR139" s="129"/>
      <c r="BXS139" s="129"/>
      <c r="BXT139" s="129"/>
      <c r="BXU139" s="129"/>
      <c r="BXV139" s="129"/>
      <c r="BXW139" s="129"/>
      <c r="BXX139" s="129"/>
      <c r="BXY139" s="129"/>
      <c r="BXZ139" s="129"/>
      <c r="BYA139" s="129"/>
      <c r="BYB139" s="129"/>
      <c r="BYC139" s="129"/>
      <c r="BYD139" s="129"/>
      <c r="BYE139" s="129"/>
      <c r="BYF139" s="129"/>
      <c r="BYG139" s="129"/>
      <c r="BYH139" s="129"/>
      <c r="BYI139" s="129"/>
      <c r="BYJ139" s="129"/>
      <c r="BYK139" s="129"/>
      <c r="BYL139" s="129"/>
      <c r="BYM139" s="129"/>
      <c r="BYN139" s="129"/>
      <c r="BYO139" s="129"/>
      <c r="BYP139" s="129"/>
      <c r="BYQ139" s="129"/>
      <c r="BYR139" s="129"/>
      <c r="BYS139" s="129"/>
      <c r="BYT139" s="129"/>
      <c r="BYU139" s="129"/>
      <c r="BYV139" s="129"/>
      <c r="BYW139" s="129"/>
      <c r="BYX139" s="129"/>
      <c r="BYY139" s="129"/>
      <c r="BYZ139" s="129"/>
      <c r="BZA139" s="129"/>
      <c r="BZB139" s="129"/>
      <c r="BZC139" s="129"/>
      <c r="BZD139" s="129"/>
      <c r="BZE139" s="129"/>
      <c r="BZF139" s="129"/>
      <c r="BZG139" s="129"/>
      <c r="BZH139" s="129"/>
      <c r="BZI139" s="129"/>
      <c r="BZJ139" s="129"/>
      <c r="BZK139" s="129"/>
      <c r="BZL139" s="129"/>
      <c r="BZM139" s="129"/>
      <c r="BZN139" s="129"/>
      <c r="BZO139" s="129"/>
      <c r="BZP139" s="129"/>
      <c r="BZQ139" s="129"/>
      <c r="BZR139" s="129"/>
      <c r="BZS139" s="129"/>
      <c r="BZT139" s="129"/>
      <c r="BZU139" s="129"/>
      <c r="BZV139" s="129"/>
      <c r="BZW139" s="129"/>
      <c r="BZX139" s="129"/>
      <c r="BZY139" s="129"/>
      <c r="BZZ139" s="129"/>
      <c r="CAA139" s="129"/>
      <c r="CAB139" s="129"/>
      <c r="CAC139" s="129"/>
      <c r="CAD139" s="129"/>
      <c r="CAE139" s="129"/>
      <c r="CAF139" s="129"/>
      <c r="CAG139" s="129"/>
      <c r="CAH139" s="129"/>
      <c r="CAI139" s="129"/>
      <c r="CAJ139" s="129"/>
      <c r="CAK139" s="129"/>
      <c r="CAL139" s="129"/>
      <c r="CAM139" s="129"/>
      <c r="CAN139" s="129"/>
      <c r="CAO139" s="129"/>
      <c r="CAP139" s="129"/>
      <c r="CAQ139" s="129"/>
      <c r="CAR139" s="129"/>
      <c r="CAS139" s="129"/>
      <c r="CAT139" s="129"/>
      <c r="CAU139" s="129"/>
      <c r="CAV139" s="129"/>
      <c r="CAW139" s="129"/>
      <c r="CAX139" s="129"/>
      <c r="CAY139" s="129"/>
      <c r="CAZ139" s="129"/>
      <c r="CBA139" s="129"/>
      <c r="CBB139" s="129"/>
      <c r="CBC139" s="129"/>
      <c r="CBD139" s="129"/>
      <c r="CBE139" s="129"/>
      <c r="CBF139" s="129"/>
      <c r="CBG139" s="129"/>
      <c r="CBH139" s="129"/>
      <c r="CBI139" s="129"/>
      <c r="CBJ139" s="129"/>
      <c r="CBK139" s="129"/>
      <c r="CBL139" s="129"/>
      <c r="CBM139" s="129"/>
      <c r="CBN139" s="129"/>
      <c r="CBO139" s="129"/>
      <c r="CBP139" s="129"/>
      <c r="CBQ139" s="129"/>
      <c r="CBR139" s="129"/>
      <c r="CBS139" s="129"/>
      <c r="CBT139" s="129"/>
      <c r="CBU139" s="129"/>
      <c r="CBV139" s="129"/>
      <c r="CBW139" s="129"/>
      <c r="CBX139" s="129"/>
      <c r="CBY139" s="129"/>
      <c r="CBZ139" s="129"/>
      <c r="CCA139" s="129"/>
      <c r="CCB139" s="129"/>
      <c r="CCC139" s="129"/>
      <c r="CCD139" s="129"/>
      <c r="CCE139" s="129"/>
      <c r="CCF139" s="129"/>
      <c r="CCG139" s="129"/>
      <c r="CCH139" s="129"/>
      <c r="CCI139" s="129"/>
      <c r="CCJ139" s="129"/>
      <c r="CCK139" s="129"/>
      <c r="CCL139" s="129"/>
      <c r="CCM139" s="129"/>
      <c r="CCN139" s="129"/>
      <c r="CCO139" s="129"/>
      <c r="CCP139" s="129"/>
      <c r="CCQ139" s="129"/>
      <c r="CCR139" s="129"/>
      <c r="CCS139" s="129"/>
      <c r="CCT139" s="129"/>
      <c r="CCU139" s="129"/>
      <c r="CCV139" s="129"/>
      <c r="CCW139" s="129"/>
      <c r="CCX139" s="129"/>
      <c r="CCY139" s="129"/>
      <c r="CCZ139" s="129"/>
      <c r="CDA139" s="129"/>
      <c r="CDB139" s="129"/>
      <c r="CDC139" s="129"/>
      <c r="CDD139" s="129"/>
      <c r="CDE139" s="129"/>
      <c r="CDF139" s="129"/>
      <c r="CDG139" s="129"/>
      <c r="CDH139" s="129"/>
      <c r="CDI139" s="129"/>
      <c r="CDJ139" s="129"/>
      <c r="CDK139" s="129"/>
      <c r="CDL139" s="129"/>
      <c r="CDM139" s="129"/>
      <c r="CDN139" s="129"/>
      <c r="CDO139" s="129"/>
      <c r="CDP139" s="129"/>
      <c r="CDQ139" s="129"/>
      <c r="CDR139" s="129"/>
      <c r="CDS139" s="129"/>
      <c r="CDT139" s="129"/>
      <c r="CDU139" s="129"/>
      <c r="CDV139" s="129"/>
      <c r="CDW139" s="129"/>
      <c r="CDX139" s="129"/>
      <c r="CDY139" s="129"/>
      <c r="CDZ139" s="129"/>
      <c r="CEA139" s="129"/>
      <c r="CEB139" s="129"/>
      <c r="CEC139" s="129"/>
      <c r="CED139" s="129"/>
      <c r="CEE139" s="129"/>
      <c r="CEF139" s="129"/>
      <c r="CEG139" s="129"/>
      <c r="CEH139" s="129"/>
      <c r="CEI139" s="129"/>
      <c r="CEJ139" s="129"/>
      <c r="CEK139" s="129"/>
      <c r="CEL139" s="129"/>
      <c r="CEM139" s="129"/>
      <c r="CEN139" s="129"/>
      <c r="CEO139" s="129"/>
      <c r="CEP139" s="129"/>
      <c r="CEQ139" s="129"/>
      <c r="CER139" s="129"/>
      <c r="CES139" s="129"/>
      <c r="CET139" s="129"/>
      <c r="CEU139" s="129"/>
      <c r="CEV139" s="129"/>
      <c r="CEW139" s="129"/>
      <c r="CEX139" s="129"/>
      <c r="CEY139" s="129"/>
      <c r="CEZ139" s="129"/>
      <c r="CFA139" s="129"/>
      <c r="CFB139" s="129"/>
      <c r="CFC139" s="129"/>
      <c r="CFD139" s="129"/>
      <c r="CFE139" s="129"/>
      <c r="CFF139" s="129"/>
      <c r="CFG139" s="129"/>
      <c r="CFH139" s="129"/>
      <c r="CFI139" s="129"/>
      <c r="CFJ139" s="129"/>
      <c r="CFK139" s="129"/>
      <c r="CFL139" s="129"/>
      <c r="CFM139" s="129"/>
      <c r="CFN139" s="129"/>
      <c r="CFO139" s="129"/>
      <c r="CFP139" s="129"/>
      <c r="CFQ139" s="129"/>
      <c r="CFR139" s="129"/>
      <c r="CFS139" s="129"/>
      <c r="CFT139" s="129"/>
      <c r="CFU139" s="129"/>
      <c r="CFV139" s="129"/>
      <c r="CFW139" s="129"/>
      <c r="CFX139" s="129"/>
      <c r="CFY139" s="129"/>
      <c r="CFZ139" s="129"/>
      <c r="CGA139" s="129"/>
      <c r="CGB139" s="129"/>
      <c r="CGC139" s="129"/>
      <c r="CGD139" s="129"/>
      <c r="CGE139" s="129"/>
      <c r="CGF139" s="129"/>
      <c r="CGG139" s="129"/>
      <c r="CGH139" s="129"/>
      <c r="CGI139" s="129"/>
      <c r="CGJ139" s="129"/>
      <c r="CGK139" s="129"/>
      <c r="CGL139" s="129"/>
      <c r="CGM139" s="129"/>
      <c r="CGN139" s="129"/>
      <c r="CGO139" s="129"/>
      <c r="CGP139" s="129"/>
      <c r="CGQ139" s="129"/>
      <c r="CGR139" s="129"/>
      <c r="CGS139" s="129"/>
      <c r="CGT139" s="129"/>
      <c r="CGU139" s="129"/>
      <c r="CGV139" s="129"/>
      <c r="CGW139" s="129"/>
      <c r="CGX139" s="129"/>
      <c r="CGY139" s="129"/>
      <c r="CGZ139" s="129"/>
      <c r="CHA139" s="129"/>
      <c r="CHB139" s="129"/>
      <c r="CHC139" s="129"/>
      <c r="CHD139" s="129"/>
      <c r="CHE139" s="129"/>
      <c r="CHF139" s="129"/>
      <c r="CHG139" s="129"/>
      <c r="CHH139" s="129"/>
      <c r="CHI139" s="129"/>
      <c r="CHJ139" s="129"/>
      <c r="CHK139" s="129"/>
      <c r="CHL139" s="129"/>
      <c r="CHM139" s="129"/>
      <c r="CHN139" s="129"/>
      <c r="CHO139" s="129"/>
      <c r="CHP139" s="129"/>
      <c r="CHQ139" s="129"/>
      <c r="CHR139" s="129"/>
      <c r="CHS139" s="129"/>
      <c r="CHT139" s="129"/>
      <c r="CHU139" s="129"/>
      <c r="CHV139" s="129"/>
      <c r="CHW139" s="129"/>
      <c r="CHX139" s="129"/>
      <c r="CHY139" s="129"/>
      <c r="CHZ139" s="129"/>
      <c r="CIA139" s="129"/>
      <c r="CIB139" s="129"/>
      <c r="CIC139" s="129"/>
      <c r="CID139" s="129"/>
      <c r="CIE139" s="129"/>
      <c r="CIF139" s="129"/>
      <c r="CIG139" s="129"/>
      <c r="CIH139" s="129"/>
      <c r="CII139" s="129"/>
      <c r="CIJ139" s="129"/>
      <c r="CIK139" s="129"/>
      <c r="CIL139" s="129"/>
      <c r="CIM139" s="129"/>
      <c r="CIN139" s="129"/>
      <c r="CIO139" s="129"/>
      <c r="CIP139" s="129"/>
      <c r="CIQ139" s="129"/>
      <c r="CIR139" s="129"/>
      <c r="CIS139" s="129"/>
      <c r="CIT139" s="129"/>
      <c r="CIU139" s="129"/>
      <c r="CIV139" s="129"/>
      <c r="CIW139" s="129"/>
      <c r="CIX139" s="129"/>
      <c r="CIY139" s="129"/>
      <c r="CIZ139" s="129"/>
      <c r="CJA139" s="129"/>
      <c r="CJB139" s="129"/>
      <c r="CJC139" s="129"/>
      <c r="CJD139" s="129"/>
      <c r="CJE139" s="129"/>
      <c r="CJF139" s="129"/>
      <c r="CJG139" s="129"/>
      <c r="CJH139" s="129"/>
      <c r="CJI139" s="129"/>
      <c r="CJJ139" s="129"/>
      <c r="CJK139" s="129"/>
      <c r="CJL139" s="129"/>
      <c r="CJM139" s="129"/>
      <c r="CJN139" s="129"/>
      <c r="CJO139" s="129"/>
      <c r="CJP139" s="129"/>
      <c r="CJQ139" s="129"/>
      <c r="CJR139" s="129"/>
      <c r="CJS139" s="129"/>
      <c r="CJT139" s="129"/>
      <c r="CJU139" s="129"/>
      <c r="CJV139" s="129"/>
      <c r="CJW139" s="129"/>
      <c r="CJX139" s="129"/>
      <c r="CJY139" s="129"/>
      <c r="CJZ139" s="129"/>
      <c r="CKA139" s="129"/>
      <c r="CKB139" s="129"/>
      <c r="CKC139" s="129"/>
      <c r="CKD139" s="129"/>
      <c r="CKE139" s="129"/>
      <c r="CKF139" s="129"/>
      <c r="CKG139" s="129"/>
      <c r="CKH139" s="129"/>
      <c r="CKI139" s="129"/>
      <c r="CKJ139" s="129"/>
      <c r="CKK139" s="129"/>
      <c r="CKL139" s="129"/>
      <c r="CKM139" s="129"/>
      <c r="CKN139" s="129"/>
      <c r="CKO139" s="129"/>
      <c r="CKP139" s="129"/>
      <c r="CKQ139" s="129"/>
      <c r="CKR139" s="129"/>
      <c r="CKS139" s="129"/>
      <c r="CKT139" s="129"/>
      <c r="CKU139" s="129"/>
      <c r="CKV139" s="129"/>
      <c r="CKW139" s="129"/>
      <c r="CKX139" s="129"/>
      <c r="CKY139" s="129"/>
      <c r="CKZ139" s="129"/>
      <c r="CLA139" s="129"/>
      <c r="CLB139" s="129"/>
      <c r="CLC139" s="129"/>
      <c r="CLD139" s="129"/>
      <c r="CLE139" s="129"/>
      <c r="CLF139" s="129"/>
      <c r="CLG139" s="129"/>
      <c r="CLH139" s="129"/>
      <c r="CLI139" s="129"/>
      <c r="CLJ139" s="129"/>
      <c r="CLK139" s="129"/>
      <c r="CLL139" s="129"/>
      <c r="CLM139" s="129"/>
      <c r="CLN139" s="129"/>
      <c r="CLO139" s="129"/>
      <c r="CLP139" s="129"/>
      <c r="CLQ139" s="129"/>
      <c r="CLR139" s="129"/>
      <c r="CLS139" s="129"/>
      <c r="CLT139" s="129"/>
      <c r="CLU139" s="129"/>
      <c r="CLV139" s="129"/>
      <c r="CLW139" s="129"/>
      <c r="CLX139" s="129"/>
      <c r="CLY139" s="129"/>
      <c r="CLZ139" s="129"/>
      <c r="CMA139" s="129"/>
      <c r="CMB139" s="129"/>
      <c r="CMC139" s="129"/>
      <c r="CMD139" s="129"/>
      <c r="CME139" s="129"/>
      <c r="CMF139" s="129"/>
      <c r="CMG139" s="129"/>
      <c r="CMH139" s="129"/>
      <c r="CMI139" s="129"/>
      <c r="CMJ139" s="129"/>
      <c r="CMK139" s="129"/>
      <c r="CML139" s="129"/>
      <c r="CMM139" s="129"/>
      <c r="CMN139" s="129"/>
      <c r="CMO139" s="129"/>
      <c r="CMP139" s="129"/>
      <c r="CMQ139" s="129"/>
      <c r="CMR139" s="129"/>
      <c r="CMS139" s="129"/>
      <c r="CMT139" s="129"/>
      <c r="CMU139" s="129"/>
      <c r="CMV139" s="129"/>
      <c r="CMW139" s="129"/>
      <c r="CMX139" s="129"/>
      <c r="CMY139" s="129"/>
      <c r="CMZ139" s="129"/>
      <c r="CNA139" s="129"/>
      <c r="CNB139" s="129"/>
      <c r="CNC139" s="129"/>
      <c r="CND139" s="129"/>
      <c r="CNE139" s="129"/>
      <c r="CNF139" s="129"/>
      <c r="CNG139" s="129"/>
      <c r="CNH139" s="129"/>
      <c r="CNI139" s="129"/>
      <c r="CNJ139" s="129"/>
      <c r="CNK139" s="129"/>
      <c r="CNL139" s="129"/>
      <c r="CNM139" s="129"/>
      <c r="CNN139" s="129"/>
      <c r="CNO139" s="129"/>
      <c r="CNP139" s="129"/>
      <c r="CNQ139" s="129"/>
      <c r="CNR139" s="129"/>
      <c r="CNS139" s="129"/>
      <c r="CNT139" s="129"/>
      <c r="CNU139" s="129"/>
      <c r="CNV139" s="129"/>
      <c r="CNW139" s="129"/>
      <c r="CNX139" s="129"/>
      <c r="CNY139" s="129"/>
      <c r="CNZ139" s="129"/>
      <c r="COA139" s="129"/>
      <c r="COB139" s="129"/>
      <c r="COC139" s="129"/>
      <c r="COD139" s="129"/>
      <c r="COE139" s="129"/>
      <c r="COF139" s="129"/>
      <c r="COG139" s="129"/>
      <c r="COH139" s="129"/>
      <c r="COI139" s="129"/>
      <c r="COJ139" s="129"/>
      <c r="COK139" s="129"/>
      <c r="COL139" s="129"/>
      <c r="COM139" s="129"/>
      <c r="CON139" s="129"/>
      <c r="COO139" s="129"/>
      <c r="COP139" s="129"/>
      <c r="COQ139" s="129"/>
      <c r="COR139" s="129"/>
      <c r="COS139" s="129"/>
      <c r="COT139" s="129"/>
      <c r="COU139" s="129"/>
      <c r="COV139" s="129"/>
      <c r="COW139" s="129"/>
      <c r="COX139" s="129"/>
      <c r="COY139" s="129"/>
      <c r="COZ139" s="129"/>
      <c r="CPA139" s="129"/>
      <c r="CPB139" s="129"/>
      <c r="CPC139" s="129"/>
      <c r="CPD139" s="129"/>
      <c r="CPE139" s="129"/>
      <c r="CPF139" s="129"/>
      <c r="CPG139" s="129"/>
      <c r="CPH139" s="129"/>
      <c r="CPI139" s="129"/>
      <c r="CPJ139" s="129"/>
      <c r="CPK139" s="129"/>
      <c r="CPL139" s="129"/>
      <c r="CPM139" s="129"/>
      <c r="CPN139" s="129"/>
      <c r="CPO139" s="129"/>
      <c r="CPP139" s="129"/>
      <c r="CPQ139" s="129"/>
      <c r="CPR139" s="129"/>
      <c r="CPS139" s="129"/>
      <c r="CPT139" s="129"/>
      <c r="CPU139" s="129"/>
      <c r="CPV139" s="129"/>
      <c r="CPW139" s="129"/>
      <c r="CPX139" s="129"/>
      <c r="CPY139" s="129"/>
      <c r="CPZ139" s="129"/>
      <c r="CQA139" s="129"/>
      <c r="CQB139" s="129"/>
      <c r="CQC139" s="129"/>
      <c r="CQD139" s="129"/>
      <c r="CQE139" s="129"/>
      <c r="CQF139" s="129"/>
      <c r="CQG139" s="129"/>
      <c r="CQH139" s="129"/>
      <c r="CQI139" s="129"/>
      <c r="CQJ139" s="129"/>
      <c r="CQK139" s="129"/>
      <c r="CQL139" s="129"/>
      <c r="CQM139" s="129"/>
      <c r="CQN139" s="129"/>
      <c r="CQO139" s="129"/>
      <c r="CQP139" s="129"/>
      <c r="CQQ139" s="129"/>
      <c r="CQR139" s="129"/>
      <c r="CQS139" s="129"/>
      <c r="CQT139" s="129"/>
      <c r="CQU139" s="129"/>
      <c r="CQV139" s="129"/>
      <c r="CQW139" s="129"/>
      <c r="CQX139" s="129"/>
      <c r="CQY139" s="129"/>
      <c r="CQZ139" s="129"/>
      <c r="CRA139" s="129"/>
      <c r="CRB139" s="129"/>
      <c r="CRC139" s="129"/>
      <c r="CRD139" s="129"/>
      <c r="CRE139" s="129"/>
      <c r="CRF139" s="129"/>
      <c r="CRG139" s="129"/>
      <c r="CRH139" s="129"/>
      <c r="CRI139" s="129"/>
      <c r="CRJ139" s="129"/>
      <c r="CRK139" s="129"/>
      <c r="CRL139" s="129"/>
      <c r="CRM139" s="129"/>
      <c r="CRN139" s="129"/>
      <c r="CRO139" s="129"/>
      <c r="CRP139" s="129"/>
      <c r="CRQ139" s="129"/>
      <c r="CRR139" s="129"/>
      <c r="CRS139" s="129"/>
      <c r="CRT139" s="129"/>
      <c r="CRU139" s="129"/>
      <c r="CRV139" s="129"/>
      <c r="CRW139" s="129"/>
      <c r="CRX139" s="129"/>
      <c r="CRY139" s="129"/>
      <c r="CRZ139" s="129"/>
      <c r="CSA139" s="129"/>
      <c r="CSB139" s="129"/>
      <c r="CSC139" s="129"/>
      <c r="CSD139" s="129"/>
      <c r="CSE139" s="129"/>
      <c r="CSF139" s="129"/>
      <c r="CSG139" s="129"/>
      <c r="CSH139" s="129"/>
      <c r="CSI139" s="129"/>
      <c r="CSJ139" s="129"/>
      <c r="CSK139" s="129"/>
      <c r="CSL139" s="129"/>
      <c r="CSM139" s="129"/>
      <c r="CSN139" s="129"/>
      <c r="CSO139" s="129"/>
      <c r="CSP139" s="129"/>
      <c r="CSQ139" s="129"/>
      <c r="CSR139" s="129"/>
      <c r="CSS139" s="129"/>
      <c r="CST139" s="129"/>
      <c r="CSU139" s="129"/>
      <c r="CSV139" s="129"/>
      <c r="CSW139" s="129"/>
      <c r="CSX139" s="129"/>
      <c r="CSY139" s="129"/>
      <c r="CSZ139" s="129"/>
      <c r="CTA139" s="129"/>
      <c r="CTB139" s="129"/>
      <c r="CTC139" s="129"/>
      <c r="CTD139" s="129"/>
      <c r="CTE139" s="129"/>
      <c r="CTF139" s="129"/>
      <c r="CTG139" s="129"/>
      <c r="CTH139" s="129"/>
      <c r="CTI139" s="129"/>
      <c r="CTJ139" s="129"/>
      <c r="CTK139" s="129"/>
      <c r="CTL139" s="129"/>
      <c r="CTM139" s="129"/>
      <c r="CTN139" s="129"/>
      <c r="CTO139" s="129"/>
      <c r="CTP139" s="129"/>
      <c r="CTQ139" s="129"/>
      <c r="CTR139" s="129"/>
      <c r="CTS139" s="129"/>
      <c r="CTT139" s="129"/>
      <c r="CTU139" s="129"/>
      <c r="CTV139" s="129"/>
      <c r="CTW139" s="129"/>
      <c r="CTX139" s="129"/>
      <c r="CTY139" s="129"/>
      <c r="CTZ139" s="129"/>
      <c r="CUA139" s="129"/>
      <c r="CUB139" s="129"/>
      <c r="CUC139" s="129"/>
      <c r="CUD139" s="129"/>
      <c r="CUE139" s="129"/>
      <c r="CUF139" s="129"/>
      <c r="CUG139" s="129"/>
      <c r="CUH139" s="129"/>
      <c r="CUI139" s="129"/>
      <c r="CUJ139" s="129"/>
      <c r="CUK139" s="129"/>
      <c r="CUL139" s="129"/>
      <c r="CUM139" s="129"/>
      <c r="CUN139" s="129"/>
      <c r="CUO139" s="129"/>
      <c r="CUP139" s="129"/>
      <c r="CUQ139" s="129"/>
      <c r="CUR139" s="129"/>
      <c r="CUS139" s="129"/>
      <c r="CUT139" s="129"/>
      <c r="CUU139" s="129"/>
      <c r="CUV139" s="129"/>
      <c r="CUW139" s="129"/>
      <c r="CUX139" s="129"/>
      <c r="CUY139" s="129"/>
      <c r="CUZ139" s="129"/>
      <c r="CVA139" s="129"/>
      <c r="CVB139" s="129"/>
      <c r="CVC139" s="129"/>
      <c r="CVD139" s="129"/>
      <c r="CVE139" s="129"/>
      <c r="CVF139" s="129"/>
      <c r="CVG139" s="129"/>
      <c r="CVH139" s="129"/>
      <c r="CVI139" s="129"/>
      <c r="CVJ139" s="129"/>
      <c r="CVK139" s="129"/>
      <c r="CVL139" s="129"/>
      <c r="CVM139" s="129"/>
      <c r="CVN139" s="129"/>
      <c r="CVO139" s="129"/>
      <c r="CVP139" s="129"/>
      <c r="CVQ139" s="129"/>
      <c r="CVR139" s="129"/>
      <c r="CVS139" s="129"/>
      <c r="CVT139" s="129"/>
      <c r="CVU139" s="129"/>
      <c r="CVV139" s="129"/>
      <c r="CVW139" s="129"/>
      <c r="CVX139" s="129"/>
      <c r="CVY139" s="129"/>
      <c r="CVZ139" s="129"/>
      <c r="CWA139" s="129"/>
      <c r="CWB139" s="129"/>
      <c r="CWC139" s="129"/>
      <c r="CWD139" s="129"/>
      <c r="CWE139" s="129"/>
      <c r="CWF139" s="129"/>
      <c r="CWG139" s="129"/>
      <c r="CWH139" s="129"/>
      <c r="CWI139" s="129"/>
      <c r="CWJ139" s="129"/>
      <c r="CWK139" s="129"/>
      <c r="CWL139" s="129"/>
      <c r="CWM139" s="129"/>
      <c r="CWN139" s="129"/>
      <c r="CWO139" s="129"/>
      <c r="CWP139" s="129"/>
      <c r="CWQ139" s="129"/>
      <c r="CWR139" s="129"/>
      <c r="CWS139" s="129"/>
      <c r="CWT139" s="129"/>
      <c r="CWU139" s="129"/>
      <c r="CWV139" s="129"/>
      <c r="CWW139" s="129"/>
      <c r="CWX139" s="129"/>
      <c r="CWY139" s="129"/>
      <c r="CWZ139" s="129"/>
      <c r="CXA139" s="129"/>
      <c r="CXB139" s="129"/>
      <c r="CXC139" s="129"/>
      <c r="CXD139" s="129"/>
      <c r="CXE139" s="129"/>
      <c r="CXF139" s="129"/>
      <c r="CXG139" s="129"/>
      <c r="CXH139" s="129"/>
      <c r="CXI139" s="129"/>
      <c r="CXJ139" s="129"/>
      <c r="CXK139" s="129"/>
      <c r="CXL139" s="129"/>
      <c r="CXM139" s="129"/>
      <c r="CXN139" s="129"/>
      <c r="CXO139" s="129"/>
      <c r="CXP139" s="129"/>
      <c r="CXQ139" s="129"/>
      <c r="CXR139" s="129"/>
      <c r="CXS139" s="129"/>
      <c r="CXT139" s="129"/>
      <c r="CXU139" s="129"/>
      <c r="CXV139" s="129"/>
      <c r="CXW139" s="129"/>
      <c r="CXX139" s="129"/>
      <c r="CXY139" s="129"/>
      <c r="CXZ139" s="129"/>
      <c r="CYA139" s="129"/>
      <c r="CYB139" s="129"/>
      <c r="CYC139" s="129"/>
      <c r="CYD139" s="129"/>
      <c r="CYE139" s="129"/>
      <c r="CYF139" s="129"/>
      <c r="CYG139" s="129"/>
      <c r="CYH139" s="129"/>
      <c r="CYI139" s="129"/>
      <c r="CYJ139" s="129"/>
      <c r="CYK139" s="129"/>
      <c r="CYL139" s="129"/>
      <c r="CYM139" s="129"/>
      <c r="CYN139" s="129"/>
      <c r="CYO139" s="129"/>
      <c r="CYP139" s="129"/>
      <c r="CYQ139" s="129"/>
      <c r="CYR139" s="129"/>
      <c r="CYS139" s="129"/>
      <c r="CYT139" s="129"/>
      <c r="CYU139" s="129"/>
      <c r="CYV139" s="129"/>
      <c r="CYW139" s="129"/>
      <c r="CYX139" s="129"/>
      <c r="CYY139" s="129"/>
      <c r="CYZ139" s="129"/>
      <c r="CZA139" s="129"/>
      <c r="CZB139" s="129"/>
      <c r="CZC139" s="129"/>
      <c r="CZD139" s="129"/>
      <c r="CZE139" s="129"/>
      <c r="CZF139" s="129"/>
      <c r="CZG139" s="129"/>
      <c r="CZH139" s="129"/>
      <c r="CZI139" s="129"/>
      <c r="CZJ139" s="129"/>
      <c r="CZK139" s="129"/>
      <c r="CZL139" s="129"/>
      <c r="CZM139" s="129"/>
      <c r="CZN139" s="129"/>
      <c r="CZO139" s="129"/>
      <c r="CZP139" s="129"/>
      <c r="CZQ139" s="129"/>
      <c r="CZR139" s="129"/>
      <c r="CZS139" s="129"/>
      <c r="CZT139" s="129"/>
      <c r="CZU139" s="129"/>
      <c r="CZV139" s="129"/>
      <c r="CZW139" s="129"/>
      <c r="CZX139" s="129"/>
      <c r="CZY139" s="129"/>
      <c r="CZZ139" s="129"/>
      <c r="DAA139" s="129"/>
      <c r="DAB139" s="129"/>
      <c r="DAC139" s="129"/>
      <c r="DAD139" s="129"/>
      <c r="DAE139" s="129"/>
      <c r="DAF139" s="129"/>
      <c r="DAG139" s="129"/>
      <c r="DAH139" s="129"/>
      <c r="DAI139" s="129"/>
      <c r="DAJ139" s="129"/>
      <c r="DAK139" s="129"/>
      <c r="DAL139" s="129"/>
      <c r="DAM139" s="129"/>
      <c r="DAN139" s="129"/>
      <c r="DAO139" s="129"/>
      <c r="DAP139" s="129"/>
      <c r="DAQ139" s="129"/>
      <c r="DAR139" s="129"/>
      <c r="DAS139" s="129"/>
      <c r="DAT139" s="129"/>
      <c r="DAU139" s="129"/>
      <c r="DAV139" s="129"/>
      <c r="DAW139" s="129"/>
      <c r="DAX139" s="129"/>
      <c r="DAY139" s="129"/>
      <c r="DAZ139" s="129"/>
      <c r="DBA139" s="129"/>
      <c r="DBB139" s="129"/>
      <c r="DBC139" s="129"/>
      <c r="DBD139" s="129"/>
      <c r="DBE139" s="129"/>
      <c r="DBF139" s="129"/>
      <c r="DBG139" s="129"/>
      <c r="DBH139" s="129"/>
      <c r="DBI139" s="129"/>
      <c r="DBJ139" s="129"/>
      <c r="DBK139" s="129"/>
      <c r="DBL139" s="129"/>
      <c r="DBM139" s="129"/>
      <c r="DBN139" s="129"/>
      <c r="DBO139" s="129"/>
      <c r="DBP139" s="129"/>
      <c r="DBQ139" s="129"/>
      <c r="DBR139" s="129"/>
      <c r="DBS139" s="129"/>
      <c r="DBT139" s="129"/>
      <c r="DBU139" s="129"/>
      <c r="DBV139" s="129"/>
      <c r="DBW139" s="129"/>
      <c r="DBX139" s="129"/>
      <c r="DBY139" s="129"/>
      <c r="DBZ139" s="129"/>
      <c r="DCA139" s="129"/>
      <c r="DCB139" s="129"/>
      <c r="DCC139" s="129"/>
      <c r="DCD139" s="129"/>
      <c r="DCE139" s="129"/>
      <c r="DCF139" s="129"/>
      <c r="DCG139" s="129"/>
      <c r="DCH139" s="129"/>
      <c r="DCI139" s="129"/>
      <c r="DCJ139" s="129"/>
      <c r="DCK139" s="129"/>
      <c r="DCL139" s="129"/>
      <c r="DCM139" s="129"/>
      <c r="DCN139" s="129"/>
      <c r="DCO139" s="129"/>
      <c r="DCP139" s="129"/>
      <c r="DCQ139" s="129"/>
      <c r="DCR139" s="129"/>
      <c r="DCS139" s="129"/>
      <c r="DCT139" s="129"/>
      <c r="DCU139" s="129"/>
      <c r="DCV139" s="129"/>
      <c r="DCW139" s="129"/>
      <c r="DCX139" s="129"/>
      <c r="DCY139" s="129"/>
      <c r="DCZ139" s="129"/>
      <c r="DDA139" s="129"/>
      <c r="DDB139" s="129"/>
      <c r="DDC139" s="129"/>
      <c r="DDD139" s="129"/>
      <c r="DDE139" s="129"/>
      <c r="DDF139" s="129"/>
      <c r="DDG139" s="129"/>
      <c r="DDH139" s="129"/>
      <c r="DDI139" s="129"/>
      <c r="DDJ139" s="129"/>
      <c r="DDK139" s="129"/>
      <c r="DDL139" s="129"/>
      <c r="DDM139" s="129"/>
      <c r="DDN139" s="129"/>
      <c r="DDO139" s="129"/>
      <c r="DDP139" s="129"/>
      <c r="DDQ139" s="129"/>
      <c r="DDR139" s="129"/>
      <c r="DDS139" s="129"/>
      <c r="DDT139" s="129"/>
      <c r="DDU139" s="129"/>
      <c r="DDV139" s="129"/>
      <c r="DDW139" s="129"/>
      <c r="DDX139" s="129"/>
      <c r="DDY139" s="129"/>
      <c r="DDZ139" s="129"/>
      <c r="DEA139" s="129"/>
      <c r="DEB139" s="129"/>
      <c r="DEC139" s="129"/>
      <c r="DED139" s="129"/>
      <c r="DEE139" s="129"/>
      <c r="DEF139" s="129"/>
      <c r="DEG139" s="129"/>
      <c r="DEH139" s="129"/>
      <c r="DEI139" s="129"/>
      <c r="DEJ139" s="129"/>
      <c r="DEK139" s="129"/>
      <c r="DEL139" s="129"/>
      <c r="DEM139" s="129"/>
      <c r="DEN139" s="129"/>
      <c r="DEO139" s="129"/>
      <c r="DEP139" s="129"/>
      <c r="DEQ139" s="129"/>
      <c r="DER139" s="129"/>
      <c r="DES139" s="129"/>
      <c r="DET139" s="129"/>
      <c r="DEU139" s="129"/>
      <c r="DEV139" s="129"/>
      <c r="DEW139" s="129"/>
      <c r="DEX139" s="129"/>
      <c r="DEY139" s="129"/>
      <c r="DEZ139" s="129"/>
      <c r="DFA139" s="129"/>
      <c r="DFB139" s="129"/>
      <c r="DFC139" s="129"/>
      <c r="DFD139" s="129"/>
      <c r="DFE139" s="129"/>
      <c r="DFF139" s="129"/>
      <c r="DFG139" s="129"/>
      <c r="DFH139" s="129"/>
      <c r="DFI139" s="129"/>
      <c r="DFJ139" s="129"/>
      <c r="DFK139" s="129"/>
      <c r="DFL139" s="129"/>
      <c r="DFM139" s="129"/>
      <c r="DFN139" s="129"/>
      <c r="DFO139" s="129"/>
      <c r="DFP139" s="129"/>
      <c r="DFQ139" s="129"/>
      <c r="DFR139" s="129"/>
      <c r="DFS139" s="129"/>
      <c r="DFT139" s="129"/>
      <c r="DFU139" s="129"/>
      <c r="DFV139" s="129"/>
      <c r="DFW139" s="129"/>
      <c r="DFX139" s="129"/>
      <c r="DFY139" s="129"/>
      <c r="DFZ139" s="129"/>
      <c r="DGA139" s="129"/>
      <c r="DGB139" s="129"/>
      <c r="DGC139" s="129"/>
      <c r="DGD139" s="129"/>
      <c r="DGE139" s="129"/>
      <c r="DGF139" s="129"/>
      <c r="DGG139" s="129"/>
      <c r="DGH139" s="129"/>
      <c r="DGI139" s="129"/>
      <c r="DGJ139" s="129"/>
      <c r="DGK139" s="129"/>
      <c r="DGL139" s="129"/>
      <c r="DGM139" s="129"/>
      <c r="DGN139" s="129"/>
      <c r="DGO139" s="129"/>
      <c r="DGP139" s="129"/>
      <c r="DGQ139" s="129"/>
      <c r="DGR139" s="129"/>
      <c r="DGS139" s="129"/>
      <c r="DGT139" s="129"/>
      <c r="DGU139" s="129"/>
      <c r="DGV139" s="129"/>
      <c r="DGW139" s="129"/>
      <c r="DGX139" s="129"/>
      <c r="DGY139" s="129"/>
      <c r="DGZ139" s="129"/>
      <c r="DHA139" s="129"/>
      <c r="DHB139" s="129"/>
      <c r="DHC139" s="129"/>
      <c r="DHD139" s="129"/>
      <c r="DHE139" s="129"/>
      <c r="DHF139" s="129"/>
      <c r="DHG139" s="129"/>
      <c r="DHH139" s="129"/>
      <c r="DHI139" s="129"/>
      <c r="DHJ139" s="129"/>
      <c r="DHK139" s="129"/>
      <c r="DHL139" s="129"/>
      <c r="DHM139" s="129"/>
      <c r="DHN139" s="129"/>
      <c r="DHO139" s="129"/>
      <c r="DHP139" s="129"/>
      <c r="DHQ139" s="129"/>
      <c r="DHR139" s="129"/>
      <c r="DHS139" s="129"/>
      <c r="DHT139" s="129"/>
      <c r="DHU139" s="129"/>
      <c r="DHV139" s="129"/>
      <c r="DHW139" s="129"/>
      <c r="DHX139" s="129"/>
      <c r="DHY139" s="129"/>
      <c r="DHZ139" s="129"/>
      <c r="DIA139" s="129"/>
      <c r="DIB139" s="129"/>
      <c r="DIC139" s="129"/>
      <c r="DID139" s="129"/>
      <c r="DIE139" s="129"/>
      <c r="DIF139" s="129"/>
      <c r="DIG139" s="129"/>
      <c r="DIH139" s="129"/>
      <c r="DII139" s="129"/>
      <c r="DIJ139" s="129"/>
      <c r="DIK139" s="129"/>
      <c r="DIL139" s="129"/>
      <c r="DIM139" s="129"/>
      <c r="DIN139" s="129"/>
      <c r="DIO139" s="129"/>
      <c r="DIP139" s="129"/>
      <c r="DIQ139" s="129"/>
      <c r="DIR139" s="129"/>
      <c r="DIS139" s="129"/>
      <c r="DIT139" s="129"/>
      <c r="DIU139" s="129"/>
      <c r="DIV139" s="129"/>
      <c r="DIW139" s="129"/>
      <c r="DIX139" s="129"/>
      <c r="DIY139" s="129"/>
      <c r="DIZ139" s="129"/>
      <c r="DJA139" s="129"/>
      <c r="DJB139" s="129"/>
      <c r="DJC139" s="129"/>
      <c r="DJD139" s="129"/>
      <c r="DJE139" s="129"/>
      <c r="DJF139" s="129"/>
      <c r="DJG139" s="129"/>
      <c r="DJH139" s="129"/>
      <c r="DJI139" s="129"/>
      <c r="DJJ139" s="129"/>
      <c r="DJK139" s="129"/>
      <c r="DJL139" s="129"/>
      <c r="DJM139" s="129"/>
      <c r="DJN139" s="129"/>
      <c r="DJO139" s="129"/>
      <c r="DJP139" s="129"/>
      <c r="DJQ139" s="129"/>
      <c r="DJR139" s="129"/>
      <c r="DJS139" s="129"/>
      <c r="DJT139" s="129"/>
      <c r="DJU139" s="129"/>
      <c r="DJV139" s="129"/>
      <c r="DJW139" s="129"/>
      <c r="DJX139" s="129"/>
      <c r="DJY139" s="129"/>
      <c r="DJZ139" s="129"/>
      <c r="DKA139" s="129"/>
      <c r="DKB139" s="129"/>
      <c r="DKC139" s="129"/>
      <c r="DKD139" s="129"/>
      <c r="DKE139" s="129"/>
      <c r="DKF139" s="129"/>
      <c r="DKG139" s="129"/>
      <c r="DKH139" s="129"/>
      <c r="DKI139" s="129"/>
      <c r="DKJ139" s="129"/>
      <c r="DKK139" s="129"/>
      <c r="DKL139" s="129"/>
      <c r="DKM139" s="129"/>
      <c r="DKN139" s="129"/>
      <c r="DKO139" s="129"/>
      <c r="DKP139" s="129"/>
      <c r="DKQ139" s="129"/>
      <c r="DKR139" s="129"/>
      <c r="DKS139" s="129"/>
      <c r="DKT139" s="129"/>
      <c r="DKU139" s="129"/>
      <c r="DKV139" s="129"/>
      <c r="DKW139" s="129"/>
      <c r="DKX139" s="129"/>
      <c r="DKY139" s="129"/>
      <c r="DKZ139" s="129"/>
      <c r="DLA139" s="129"/>
      <c r="DLB139" s="129"/>
      <c r="DLC139" s="129"/>
      <c r="DLD139" s="129"/>
      <c r="DLE139" s="129"/>
      <c r="DLF139" s="129"/>
      <c r="DLG139" s="129"/>
      <c r="DLH139" s="129"/>
      <c r="DLI139" s="129"/>
      <c r="DLJ139" s="129"/>
      <c r="DLK139" s="129"/>
      <c r="DLL139" s="129"/>
      <c r="DLM139" s="129"/>
      <c r="DLN139" s="129"/>
      <c r="DLO139" s="129"/>
      <c r="DLP139" s="129"/>
      <c r="DLQ139" s="129"/>
      <c r="DLR139" s="129"/>
      <c r="DLS139" s="129"/>
      <c r="DLT139" s="129"/>
      <c r="DLU139" s="129"/>
      <c r="DLV139" s="129"/>
      <c r="DLW139" s="129"/>
      <c r="DLX139" s="129"/>
      <c r="DLY139" s="129"/>
      <c r="DLZ139" s="129"/>
      <c r="DMA139" s="129"/>
      <c r="DMB139" s="129"/>
      <c r="DMC139" s="129"/>
      <c r="DMD139" s="129"/>
      <c r="DME139" s="129"/>
      <c r="DMF139" s="129"/>
      <c r="DMG139" s="129"/>
      <c r="DMH139" s="129"/>
      <c r="DMI139" s="129"/>
      <c r="DMJ139" s="129"/>
      <c r="DMK139" s="129"/>
      <c r="DML139" s="129"/>
      <c r="DMM139" s="129"/>
      <c r="DMN139" s="129"/>
      <c r="DMO139" s="129"/>
      <c r="DMP139" s="129"/>
      <c r="DMQ139" s="129"/>
      <c r="DMR139" s="129"/>
      <c r="DMS139" s="129"/>
      <c r="DMT139" s="129"/>
      <c r="DMU139" s="129"/>
      <c r="DMV139" s="129"/>
      <c r="DMW139" s="129"/>
      <c r="DMX139" s="129"/>
      <c r="DMY139" s="129"/>
      <c r="DMZ139" s="129"/>
      <c r="DNA139" s="129"/>
      <c r="DNB139" s="129"/>
      <c r="DNC139" s="129"/>
      <c r="DND139" s="129"/>
      <c r="DNE139" s="129"/>
      <c r="DNF139" s="129"/>
      <c r="DNG139" s="129"/>
      <c r="DNH139" s="129"/>
      <c r="DNI139" s="129"/>
      <c r="DNJ139" s="129"/>
      <c r="DNK139" s="129"/>
      <c r="DNL139" s="129"/>
      <c r="DNM139" s="129"/>
      <c r="DNN139" s="129"/>
      <c r="DNO139" s="129"/>
      <c r="DNP139" s="129"/>
      <c r="DNQ139" s="129"/>
      <c r="DNR139" s="129"/>
      <c r="DNS139" s="129"/>
      <c r="DNT139" s="129"/>
      <c r="DNU139" s="129"/>
      <c r="DNV139" s="129"/>
      <c r="DNW139" s="129"/>
      <c r="DNX139" s="129"/>
      <c r="DNY139" s="129"/>
      <c r="DNZ139" s="129"/>
      <c r="DOA139" s="129"/>
      <c r="DOB139" s="129"/>
      <c r="DOC139" s="129"/>
      <c r="DOD139" s="129"/>
      <c r="DOE139" s="129"/>
      <c r="DOF139" s="129"/>
      <c r="DOG139" s="129"/>
      <c r="DOH139" s="129"/>
      <c r="DOI139" s="129"/>
      <c r="DOJ139" s="129"/>
      <c r="DOK139" s="129"/>
      <c r="DOL139" s="129"/>
      <c r="DOM139" s="129"/>
      <c r="DON139" s="129"/>
      <c r="DOO139" s="129"/>
      <c r="DOP139" s="129"/>
      <c r="DOQ139" s="129"/>
      <c r="DOR139" s="129"/>
      <c r="DOS139" s="129"/>
      <c r="DOT139" s="129"/>
      <c r="DOU139" s="129"/>
      <c r="DOV139" s="129"/>
      <c r="DOW139" s="129"/>
      <c r="DOX139" s="129"/>
      <c r="DOY139" s="129"/>
      <c r="DOZ139" s="129"/>
      <c r="DPA139" s="129"/>
      <c r="DPB139" s="129"/>
      <c r="DPC139" s="129"/>
      <c r="DPD139" s="129"/>
      <c r="DPE139" s="129"/>
      <c r="DPF139" s="129"/>
      <c r="DPG139" s="129"/>
      <c r="DPH139" s="129"/>
      <c r="DPI139" s="129"/>
      <c r="DPJ139" s="129"/>
      <c r="DPK139" s="129"/>
      <c r="DPL139" s="129"/>
      <c r="DPM139" s="129"/>
      <c r="DPN139" s="129"/>
      <c r="DPO139" s="129"/>
      <c r="DPP139" s="129"/>
      <c r="DPQ139" s="129"/>
      <c r="DPR139" s="129"/>
      <c r="DPS139" s="129"/>
      <c r="DPT139" s="129"/>
      <c r="DPU139" s="129"/>
      <c r="DPV139" s="129"/>
      <c r="DPW139" s="129"/>
      <c r="DPX139" s="129"/>
      <c r="DPY139" s="129"/>
      <c r="DPZ139" s="129"/>
      <c r="DQA139" s="129"/>
      <c r="DQB139" s="129"/>
      <c r="DQC139" s="129"/>
      <c r="DQD139" s="129"/>
      <c r="DQE139" s="129"/>
      <c r="DQF139" s="129"/>
      <c r="DQG139" s="129"/>
      <c r="DQH139" s="129"/>
      <c r="DQI139" s="129"/>
      <c r="DQJ139" s="129"/>
      <c r="DQK139" s="129"/>
      <c r="DQL139" s="129"/>
      <c r="DQM139" s="129"/>
      <c r="DQN139" s="129"/>
      <c r="DQO139" s="129"/>
      <c r="DQP139" s="129"/>
      <c r="DQQ139" s="129"/>
      <c r="DQR139" s="129"/>
      <c r="DQS139" s="129"/>
      <c r="DQT139" s="129"/>
      <c r="DQU139" s="129"/>
      <c r="DQV139" s="129"/>
      <c r="DQW139" s="129"/>
      <c r="DQX139" s="129"/>
      <c r="DQY139" s="129"/>
      <c r="DQZ139" s="129"/>
      <c r="DRA139" s="129"/>
      <c r="DRB139" s="129"/>
      <c r="DRC139" s="129"/>
      <c r="DRD139" s="129"/>
      <c r="DRE139" s="129"/>
      <c r="DRF139" s="129"/>
      <c r="DRG139" s="129"/>
      <c r="DRH139" s="129"/>
      <c r="DRI139" s="129"/>
      <c r="DRJ139" s="129"/>
      <c r="DRK139" s="129"/>
      <c r="DRL139" s="129"/>
      <c r="DRM139" s="129"/>
      <c r="DRN139" s="129"/>
      <c r="DRO139" s="129"/>
      <c r="DRP139" s="129"/>
      <c r="DRQ139" s="129"/>
      <c r="DRR139" s="129"/>
      <c r="DRS139" s="129"/>
      <c r="DRT139" s="129"/>
      <c r="DRU139" s="129"/>
      <c r="DRV139" s="129"/>
      <c r="DRW139" s="129"/>
      <c r="DRX139" s="129"/>
      <c r="DRY139" s="129"/>
      <c r="DRZ139" s="129"/>
      <c r="DSA139" s="129"/>
      <c r="DSB139" s="129"/>
      <c r="DSC139" s="129"/>
      <c r="DSD139" s="129"/>
      <c r="DSE139" s="129"/>
      <c r="DSF139" s="129"/>
      <c r="DSG139" s="129"/>
      <c r="DSH139" s="129"/>
      <c r="DSI139" s="129"/>
      <c r="DSJ139" s="129"/>
      <c r="DSK139" s="129"/>
      <c r="DSL139" s="129"/>
      <c r="DSM139" s="129"/>
      <c r="DSN139" s="129"/>
      <c r="DSO139" s="129"/>
      <c r="DSP139" s="129"/>
      <c r="DSQ139" s="129"/>
      <c r="DSR139" s="129"/>
      <c r="DSS139" s="129"/>
      <c r="DST139" s="129"/>
      <c r="DSU139" s="129"/>
      <c r="DSV139" s="129"/>
      <c r="DSW139" s="129"/>
      <c r="DSX139" s="129"/>
      <c r="DSY139" s="129"/>
      <c r="DSZ139" s="129"/>
      <c r="DTA139" s="129"/>
      <c r="DTB139" s="129"/>
      <c r="DTC139" s="129"/>
      <c r="DTD139" s="129"/>
      <c r="DTE139" s="129"/>
      <c r="DTF139" s="129"/>
      <c r="DTG139" s="129"/>
      <c r="DTH139" s="129"/>
      <c r="DTI139" s="129"/>
      <c r="DTJ139" s="129"/>
      <c r="DTK139" s="129"/>
      <c r="DTL139" s="129"/>
      <c r="DTM139" s="129"/>
      <c r="DTN139" s="129"/>
      <c r="DTO139" s="129"/>
      <c r="DTP139" s="129"/>
      <c r="DTQ139" s="129"/>
      <c r="DTR139" s="129"/>
      <c r="DTS139" s="129"/>
      <c r="DTT139" s="129"/>
      <c r="DTU139" s="129"/>
      <c r="DTV139" s="129"/>
      <c r="DTW139" s="129"/>
      <c r="DTX139" s="129"/>
      <c r="DTY139" s="129"/>
      <c r="DTZ139" s="129"/>
      <c r="DUA139" s="129"/>
      <c r="DUB139" s="129"/>
      <c r="DUC139" s="129"/>
      <c r="DUD139" s="129"/>
      <c r="DUE139" s="129"/>
      <c r="DUF139" s="129"/>
      <c r="DUG139" s="129"/>
      <c r="DUH139" s="129"/>
      <c r="DUI139" s="129"/>
      <c r="DUJ139" s="129"/>
      <c r="DUK139" s="129"/>
      <c r="DUL139" s="129"/>
      <c r="DUM139" s="129"/>
      <c r="DUN139" s="129"/>
      <c r="DUO139" s="129"/>
      <c r="DUP139" s="129"/>
      <c r="DUQ139" s="129"/>
      <c r="DUR139" s="129"/>
      <c r="DUS139" s="129"/>
      <c r="DUT139" s="129"/>
      <c r="DUU139" s="129"/>
      <c r="DUV139" s="129"/>
      <c r="DUW139" s="129"/>
      <c r="DUX139" s="129"/>
      <c r="DUY139" s="129"/>
      <c r="DUZ139" s="129"/>
      <c r="DVA139" s="129"/>
      <c r="DVB139" s="129"/>
      <c r="DVC139" s="129"/>
      <c r="DVD139" s="129"/>
      <c r="DVE139" s="129"/>
      <c r="DVF139" s="129"/>
      <c r="DVG139" s="129"/>
      <c r="DVH139" s="129"/>
      <c r="DVI139" s="129"/>
      <c r="DVJ139" s="129"/>
      <c r="DVK139" s="129"/>
      <c r="DVL139" s="129"/>
      <c r="DVM139" s="129"/>
      <c r="DVN139" s="129"/>
      <c r="DVO139" s="129"/>
      <c r="DVP139" s="129"/>
      <c r="DVQ139" s="129"/>
      <c r="DVR139" s="129"/>
      <c r="DVS139" s="129"/>
      <c r="DVT139" s="129"/>
      <c r="DVU139" s="129"/>
      <c r="DVV139" s="129"/>
      <c r="DVW139" s="129"/>
      <c r="DVX139" s="129"/>
      <c r="DVY139" s="129"/>
      <c r="DVZ139" s="129"/>
      <c r="DWA139" s="129"/>
      <c r="DWB139" s="129"/>
      <c r="DWC139" s="129"/>
      <c r="DWD139" s="129"/>
      <c r="DWE139" s="129"/>
      <c r="DWF139" s="129"/>
      <c r="DWG139" s="129"/>
      <c r="DWH139" s="129"/>
      <c r="DWI139" s="129"/>
      <c r="DWJ139" s="129"/>
      <c r="DWK139" s="129"/>
      <c r="DWL139" s="129"/>
      <c r="DWM139" s="129"/>
      <c r="DWN139" s="129"/>
      <c r="DWO139" s="129"/>
      <c r="DWP139" s="129"/>
      <c r="DWQ139" s="129"/>
      <c r="DWR139" s="129"/>
      <c r="DWS139" s="129"/>
      <c r="DWT139" s="129"/>
      <c r="DWU139" s="129"/>
      <c r="DWV139" s="129"/>
      <c r="DWW139" s="129"/>
      <c r="DWX139" s="129"/>
      <c r="DWY139" s="129"/>
      <c r="DWZ139" s="129"/>
      <c r="DXA139" s="129"/>
      <c r="DXB139" s="129"/>
      <c r="DXC139" s="129"/>
      <c r="DXD139" s="129"/>
      <c r="DXE139" s="129"/>
      <c r="DXF139" s="129"/>
      <c r="DXG139" s="129"/>
      <c r="DXH139" s="129"/>
      <c r="DXI139" s="129"/>
      <c r="DXJ139" s="129"/>
      <c r="DXK139" s="129"/>
      <c r="DXL139" s="129"/>
      <c r="DXM139" s="129"/>
      <c r="DXN139" s="129"/>
      <c r="DXO139" s="129"/>
      <c r="DXP139" s="129"/>
      <c r="DXQ139" s="129"/>
      <c r="DXR139" s="129"/>
      <c r="DXS139" s="129"/>
      <c r="DXT139" s="129"/>
      <c r="DXU139" s="129"/>
      <c r="DXV139" s="129"/>
      <c r="DXW139" s="129"/>
      <c r="DXX139" s="129"/>
      <c r="DXY139" s="129"/>
      <c r="DXZ139" s="129"/>
      <c r="DYA139" s="129"/>
      <c r="DYB139" s="129"/>
      <c r="DYC139" s="129"/>
      <c r="DYD139" s="129"/>
      <c r="DYE139" s="129"/>
      <c r="DYF139" s="129"/>
      <c r="DYG139" s="129"/>
      <c r="DYH139" s="129"/>
      <c r="DYI139" s="129"/>
      <c r="DYJ139" s="129"/>
      <c r="DYK139" s="129"/>
      <c r="DYL139" s="129"/>
      <c r="DYM139" s="129"/>
      <c r="DYN139" s="129"/>
      <c r="DYO139" s="129"/>
      <c r="DYP139" s="129"/>
      <c r="DYQ139" s="129"/>
      <c r="DYR139" s="129"/>
      <c r="DYS139" s="129"/>
      <c r="DYT139" s="129"/>
      <c r="DYU139" s="129"/>
      <c r="DYV139" s="129"/>
      <c r="DYW139" s="129"/>
      <c r="DYX139" s="129"/>
      <c r="DYY139" s="129"/>
      <c r="DYZ139" s="129"/>
      <c r="DZA139" s="129"/>
      <c r="DZB139" s="129"/>
      <c r="DZC139" s="129"/>
      <c r="DZD139" s="129"/>
      <c r="DZE139" s="129"/>
      <c r="DZF139" s="129"/>
      <c r="DZG139" s="129"/>
      <c r="DZH139" s="129"/>
      <c r="DZI139" s="129"/>
      <c r="DZJ139" s="129"/>
      <c r="DZK139" s="129"/>
      <c r="DZL139" s="129"/>
      <c r="DZM139" s="129"/>
      <c r="DZN139" s="129"/>
      <c r="DZO139" s="129"/>
      <c r="DZP139" s="129"/>
      <c r="DZQ139" s="129"/>
      <c r="DZR139" s="129"/>
      <c r="DZS139" s="129"/>
      <c r="DZT139" s="129"/>
      <c r="DZU139" s="129"/>
      <c r="DZV139" s="129"/>
      <c r="DZW139" s="129"/>
      <c r="DZX139" s="129"/>
      <c r="DZY139" s="129"/>
      <c r="DZZ139" s="129"/>
      <c r="EAA139" s="129"/>
      <c r="EAB139" s="129"/>
      <c r="EAC139" s="129"/>
      <c r="EAD139" s="129"/>
      <c r="EAE139" s="129"/>
      <c r="EAF139" s="129"/>
      <c r="EAG139" s="129"/>
      <c r="EAH139" s="129"/>
      <c r="EAI139" s="129"/>
      <c r="EAJ139" s="129"/>
      <c r="EAK139" s="129"/>
      <c r="EAL139" s="129"/>
      <c r="EAM139" s="129"/>
      <c r="EAN139" s="129"/>
      <c r="EAO139" s="129"/>
      <c r="EAP139" s="129"/>
      <c r="EAQ139" s="129"/>
      <c r="EAR139" s="129"/>
      <c r="EAS139" s="129"/>
      <c r="EAT139" s="129"/>
      <c r="EAU139" s="129"/>
      <c r="EAV139" s="129"/>
      <c r="EAW139" s="129"/>
      <c r="EAX139" s="129"/>
      <c r="EAY139" s="129"/>
      <c r="EAZ139" s="129"/>
      <c r="EBA139" s="129"/>
      <c r="EBB139" s="129"/>
      <c r="EBC139" s="129"/>
      <c r="EBD139" s="129"/>
      <c r="EBE139" s="129"/>
      <c r="EBF139" s="129"/>
      <c r="EBG139" s="129"/>
      <c r="EBH139" s="129"/>
      <c r="EBI139" s="129"/>
      <c r="EBJ139" s="129"/>
      <c r="EBK139" s="129"/>
      <c r="EBL139" s="129"/>
      <c r="EBM139" s="129"/>
      <c r="EBN139" s="129"/>
      <c r="EBO139" s="129"/>
      <c r="EBP139" s="129"/>
      <c r="EBQ139" s="129"/>
      <c r="EBR139" s="129"/>
      <c r="EBS139" s="129"/>
      <c r="EBT139" s="129"/>
      <c r="EBU139" s="129"/>
      <c r="EBV139" s="129"/>
      <c r="EBW139" s="129"/>
      <c r="EBX139" s="129"/>
      <c r="EBY139" s="129"/>
      <c r="EBZ139" s="129"/>
      <c r="ECA139" s="129"/>
      <c r="ECB139" s="129"/>
      <c r="ECC139" s="129"/>
      <c r="ECD139" s="129"/>
      <c r="ECE139" s="129"/>
      <c r="ECF139" s="129"/>
      <c r="ECG139" s="129"/>
      <c r="ECH139" s="129"/>
      <c r="ECI139" s="129"/>
      <c r="ECJ139" s="129"/>
      <c r="ECK139" s="129"/>
      <c r="ECL139" s="129"/>
      <c r="ECM139" s="129"/>
      <c r="ECN139" s="129"/>
      <c r="ECO139" s="129"/>
      <c r="ECP139" s="129"/>
      <c r="ECQ139" s="129"/>
      <c r="ECR139" s="129"/>
      <c r="ECS139" s="129"/>
      <c r="ECT139" s="129"/>
      <c r="ECU139" s="129"/>
      <c r="ECV139" s="129"/>
      <c r="ECW139" s="129"/>
      <c r="ECX139" s="129"/>
      <c r="ECY139" s="129"/>
      <c r="ECZ139" s="129"/>
      <c r="EDA139" s="129"/>
      <c r="EDB139" s="129"/>
      <c r="EDC139" s="129"/>
      <c r="EDD139" s="129"/>
      <c r="EDE139" s="129"/>
      <c r="EDF139" s="129"/>
      <c r="EDG139" s="129"/>
      <c r="EDH139" s="129"/>
      <c r="EDI139" s="129"/>
      <c r="EDJ139" s="129"/>
      <c r="EDK139" s="129"/>
      <c r="EDL139" s="129"/>
      <c r="EDM139" s="129"/>
      <c r="EDN139" s="129"/>
      <c r="EDO139" s="129"/>
      <c r="EDP139" s="129"/>
      <c r="EDQ139" s="129"/>
      <c r="EDR139" s="129"/>
      <c r="EDS139" s="129"/>
      <c r="EDT139" s="129"/>
      <c r="EDU139" s="129"/>
      <c r="EDV139" s="129"/>
      <c r="EDW139" s="129"/>
      <c r="EDX139" s="129"/>
      <c r="EDY139" s="129"/>
      <c r="EDZ139" s="129"/>
      <c r="EEA139" s="129"/>
      <c r="EEB139" s="129"/>
      <c r="EEC139" s="129"/>
      <c r="EED139" s="129"/>
      <c r="EEE139" s="129"/>
      <c r="EEF139" s="129"/>
      <c r="EEG139" s="129"/>
      <c r="EEH139" s="129"/>
      <c r="EEI139" s="129"/>
      <c r="EEJ139" s="129"/>
      <c r="EEK139" s="129"/>
      <c r="EEL139" s="129"/>
      <c r="EEM139" s="129"/>
      <c r="EEN139" s="129"/>
      <c r="EEO139" s="129"/>
      <c r="EEP139" s="129"/>
      <c r="EEQ139" s="129"/>
      <c r="EER139" s="129"/>
      <c r="EES139" s="129"/>
      <c r="EET139" s="129"/>
      <c r="EEU139" s="129"/>
      <c r="EEV139" s="129"/>
      <c r="EEW139" s="129"/>
      <c r="EEX139" s="129"/>
      <c r="EEY139" s="129"/>
      <c r="EEZ139" s="129"/>
      <c r="EFA139" s="129"/>
      <c r="EFB139" s="129"/>
      <c r="EFC139" s="129"/>
      <c r="EFD139" s="129"/>
      <c r="EFE139" s="129"/>
      <c r="EFF139" s="129"/>
      <c r="EFG139" s="129"/>
      <c r="EFH139" s="129"/>
      <c r="EFI139" s="129"/>
      <c r="EFJ139" s="129"/>
      <c r="EFK139" s="129"/>
      <c r="EFL139" s="129"/>
      <c r="EFM139" s="129"/>
      <c r="EFN139" s="129"/>
      <c r="EFO139" s="129"/>
      <c r="EFP139" s="129"/>
      <c r="EFQ139" s="129"/>
      <c r="EFR139" s="129"/>
      <c r="EFS139" s="129"/>
      <c r="EFT139" s="129"/>
      <c r="EFU139" s="129"/>
      <c r="EFV139" s="129"/>
      <c r="EFW139" s="129"/>
      <c r="EFX139" s="129"/>
      <c r="EFY139" s="129"/>
      <c r="EFZ139" s="129"/>
      <c r="EGA139" s="129"/>
      <c r="EGB139" s="129"/>
      <c r="EGC139" s="129"/>
      <c r="EGD139" s="129"/>
      <c r="EGE139" s="129"/>
      <c r="EGF139" s="129"/>
      <c r="EGG139" s="129"/>
      <c r="EGH139" s="129"/>
      <c r="EGI139" s="129"/>
      <c r="EGJ139" s="129"/>
      <c r="EGK139" s="129"/>
      <c r="EGL139" s="129"/>
      <c r="EGM139" s="129"/>
      <c r="EGN139" s="129"/>
      <c r="EGO139" s="129"/>
      <c r="EGP139" s="129"/>
      <c r="EGQ139" s="129"/>
      <c r="EGR139" s="129"/>
      <c r="EGS139" s="129"/>
      <c r="EGT139" s="129"/>
      <c r="EGU139" s="129"/>
      <c r="EGV139" s="129"/>
      <c r="EGW139" s="129"/>
      <c r="EGX139" s="129"/>
      <c r="EGY139" s="129"/>
      <c r="EGZ139" s="129"/>
      <c r="EHA139" s="129"/>
      <c r="EHB139" s="129"/>
      <c r="EHC139" s="129"/>
      <c r="EHD139" s="129"/>
      <c r="EHE139" s="129"/>
      <c r="EHF139" s="129"/>
      <c r="EHG139" s="129"/>
      <c r="EHH139" s="129"/>
      <c r="EHI139" s="129"/>
      <c r="EHJ139" s="129"/>
      <c r="EHK139" s="129"/>
      <c r="EHL139" s="129"/>
      <c r="EHM139" s="129"/>
      <c r="EHN139" s="129"/>
      <c r="EHO139" s="129"/>
      <c r="EHP139" s="129"/>
      <c r="EHQ139" s="129"/>
      <c r="EHR139" s="129"/>
      <c r="EHS139" s="129"/>
      <c r="EHT139" s="129"/>
      <c r="EHU139" s="129"/>
      <c r="EHV139" s="129"/>
      <c r="EHW139" s="129"/>
      <c r="EHX139" s="129"/>
      <c r="EHY139" s="129"/>
      <c r="EHZ139" s="129"/>
      <c r="EIA139" s="129"/>
      <c r="EIB139" s="129"/>
      <c r="EIC139" s="129"/>
      <c r="EID139" s="129"/>
      <c r="EIE139" s="129"/>
      <c r="EIF139" s="129"/>
      <c r="EIG139" s="129"/>
      <c r="EIH139" s="129"/>
      <c r="EII139" s="129"/>
      <c r="EIJ139" s="129"/>
      <c r="EIK139" s="129"/>
      <c r="EIL139" s="129"/>
      <c r="EIM139" s="129"/>
      <c r="EIN139" s="129"/>
      <c r="EIO139" s="129"/>
      <c r="EIP139" s="129"/>
      <c r="EIQ139" s="129"/>
      <c r="EIR139" s="129"/>
      <c r="EIS139" s="129"/>
      <c r="EIT139" s="129"/>
      <c r="EIU139" s="129"/>
      <c r="EIV139" s="129"/>
      <c r="EIW139" s="129"/>
      <c r="EIX139" s="129"/>
      <c r="EIY139" s="129"/>
      <c r="EIZ139" s="129"/>
      <c r="EJA139" s="129"/>
      <c r="EJB139" s="129"/>
      <c r="EJC139" s="129"/>
      <c r="EJD139" s="129"/>
      <c r="EJE139" s="129"/>
      <c r="EJF139" s="129"/>
      <c r="EJG139" s="129"/>
      <c r="EJH139" s="129"/>
      <c r="EJI139" s="129"/>
      <c r="EJJ139" s="129"/>
      <c r="EJK139" s="129"/>
      <c r="EJL139" s="129"/>
      <c r="EJM139" s="129"/>
      <c r="EJN139" s="129"/>
      <c r="EJO139" s="129"/>
      <c r="EJP139" s="129"/>
      <c r="EJQ139" s="129"/>
      <c r="EJR139" s="129"/>
      <c r="EJS139" s="129"/>
      <c r="EJT139" s="129"/>
      <c r="EJU139" s="129"/>
      <c r="EJV139" s="129"/>
      <c r="EJW139" s="129"/>
      <c r="EJX139" s="129"/>
      <c r="EJY139" s="129"/>
      <c r="EJZ139" s="129"/>
      <c r="EKA139" s="129"/>
      <c r="EKB139" s="129"/>
      <c r="EKC139" s="129"/>
      <c r="EKD139" s="129"/>
      <c r="EKE139" s="129"/>
      <c r="EKF139" s="129"/>
      <c r="EKG139" s="129"/>
      <c r="EKH139" s="129"/>
      <c r="EKI139" s="129"/>
      <c r="EKJ139" s="129"/>
      <c r="EKK139" s="129"/>
      <c r="EKL139" s="129"/>
      <c r="EKM139" s="129"/>
      <c r="EKN139" s="129"/>
      <c r="EKO139" s="129"/>
      <c r="EKP139" s="129"/>
      <c r="EKQ139" s="129"/>
      <c r="EKR139" s="129"/>
      <c r="EKS139" s="129"/>
      <c r="EKT139" s="129"/>
      <c r="EKU139" s="129"/>
      <c r="EKV139" s="129"/>
      <c r="EKW139" s="129"/>
      <c r="EKX139" s="129"/>
      <c r="EKY139" s="129"/>
      <c r="EKZ139" s="129"/>
      <c r="ELA139" s="129"/>
      <c r="ELB139" s="129"/>
      <c r="ELC139" s="129"/>
      <c r="ELD139" s="129"/>
      <c r="ELE139" s="129"/>
      <c r="ELF139" s="129"/>
      <c r="ELG139" s="129"/>
      <c r="ELH139" s="129"/>
      <c r="ELI139" s="129"/>
      <c r="ELJ139" s="129"/>
      <c r="ELK139" s="129"/>
      <c r="ELL139" s="129"/>
      <c r="ELM139" s="129"/>
      <c r="ELN139" s="129"/>
      <c r="ELO139" s="129"/>
      <c r="ELP139" s="129"/>
      <c r="ELQ139" s="129"/>
      <c r="ELR139" s="129"/>
      <c r="ELS139" s="129"/>
      <c r="ELT139" s="129"/>
      <c r="ELU139" s="129"/>
      <c r="ELV139" s="129"/>
      <c r="ELW139" s="129"/>
      <c r="ELX139" s="129"/>
      <c r="ELY139" s="129"/>
      <c r="ELZ139" s="129"/>
      <c r="EMA139" s="129"/>
      <c r="EMB139" s="129"/>
      <c r="EMC139" s="129"/>
      <c r="EMD139" s="129"/>
      <c r="EME139" s="129"/>
      <c r="EMF139" s="129"/>
      <c r="EMG139" s="129"/>
      <c r="EMH139" s="129"/>
      <c r="EMI139" s="129"/>
      <c r="EMJ139" s="129"/>
      <c r="EMK139" s="129"/>
      <c r="EML139" s="129"/>
      <c r="EMM139" s="129"/>
      <c r="EMN139" s="129"/>
      <c r="EMO139" s="129"/>
      <c r="EMP139" s="129"/>
      <c r="EMQ139" s="129"/>
      <c r="EMR139" s="129"/>
      <c r="EMS139" s="129"/>
      <c r="EMT139" s="129"/>
      <c r="EMU139" s="129"/>
      <c r="EMV139" s="129"/>
      <c r="EMW139" s="129"/>
      <c r="EMX139" s="129"/>
      <c r="EMY139" s="129"/>
      <c r="EMZ139" s="129"/>
      <c r="ENA139" s="129"/>
      <c r="ENB139" s="129"/>
      <c r="ENC139" s="129"/>
      <c r="END139" s="129"/>
      <c r="ENE139" s="129"/>
      <c r="ENF139" s="129"/>
      <c r="ENG139" s="129"/>
      <c r="ENH139" s="129"/>
      <c r="ENI139" s="129"/>
      <c r="ENJ139" s="129"/>
      <c r="ENK139" s="129"/>
      <c r="ENL139" s="129"/>
      <c r="ENM139" s="129"/>
      <c r="ENN139" s="129"/>
      <c r="ENO139" s="129"/>
      <c r="ENP139" s="129"/>
      <c r="ENQ139" s="129"/>
      <c r="ENR139" s="129"/>
      <c r="ENS139" s="129"/>
      <c r="ENT139" s="129"/>
      <c r="ENU139" s="129"/>
      <c r="ENV139" s="129"/>
      <c r="ENW139" s="129"/>
      <c r="ENX139" s="129"/>
      <c r="ENY139" s="129"/>
      <c r="ENZ139" s="129"/>
      <c r="EOA139" s="129"/>
      <c r="EOB139" s="129"/>
      <c r="EOC139" s="129"/>
      <c r="EOD139" s="129"/>
      <c r="EOE139" s="129"/>
      <c r="EOF139" s="129"/>
      <c r="EOG139" s="129"/>
      <c r="EOH139" s="129"/>
      <c r="EOI139" s="129"/>
      <c r="EOJ139" s="129"/>
      <c r="EOK139" s="129"/>
      <c r="EOL139" s="129"/>
      <c r="EOM139" s="129"/>
      <c r="EON139" s="129"/>
      <c r="EOO139" s="129"/>
      <c r="EOP139" s="129"/>
      <c r="EOQ139" s="129"/>
      <c r="EOR139" s="129"/>
      <c r="EOS139" s="129"/>
      <c r="EOT139" s="129"/>
      <c r="EOU139" s="129"/>
      <c r="EOV139" s="129"/>
      <c r="EOW139" s="129"/>
      <c r="EOX139" s="129"/>
      <c r="EOY139" s="129"/>
      <c r="EOZ139" s="129"/>
      <c r="EPA139" s="129"/>
      <c r="EPB139" s="129"/>
      <c r="EPC139" s="129"/>
      <c r="EPD139" s="129"/>
      <c r="EPE139" s="129"/>
      <c r="EPF139" s="129"/>
      <c r="EPG139" s="129"/>
      <c r="EPH139" s="129"/>
      <c r="EPI139" s="129"/>
      <c r="EPJ139" s="129"/>
      <c r="EPK139" s="129"/>
      <c r="EPL139" s="129"/>
      <c r="EPM139" s="129"/>
      <c r="EPN139" s="129"/>
      <c r="EPO139" s="129"/>
      <c r="EPP139" s="129"/>
      <c r="EPQ139" s="129"/>
      <c r="EPR139" s="129"/>
      <c r="EPS139" s="129"/>
      <c r="EPT139" s="129"/>
      <c r="EPU139" s="129"/>
      <c r="EPV139" s="129"/>
      <c r="EPW139" s="129"/>
      <c r="EPX139" s="129"/>
      <c r="EPY139" s="129"/>
      <c r="EPZ139" s="129"/>
      <c r="EQA139" s="129"/>
      <c r="EQB139" s="129"/>
      <c r="EQC139" s="129"/>
      <c r="EQD139" s="129"/>
      <c r="EQE139" s="129"/>
      <c r="EQF139" s="129"/>
      <c r="EQG139" s="129"/>
      <c r="EQH139" s="129"/>
      <c r="EQI139" s="129"/>
      <c r="EQJ139" s="129"/>
      <c r="EQK139" s="129"/>
      <c r="EQL139" s="129"/>
      <c r="EQM139" s="129"/>
      <c r="EQN139" s="129"/>
      <c r="EQO139" s="129"/>
      <c r="EQP139" s="129"/>
      <c r="EQQ139" s="129"/>
      <c r="EQR139" s="129"/>
      <c r="EQS139" s="129"/>
      <c r="EQT139" s="129"/>
      <c r="EQU139" s="129"/>
      <c r="EQV139" s="129"/>
      <c r="EQW139" s="129"/>
      <c r="EQX139" s="129"/>
      <c r="EQY139" s="129"/>
      <c r="EQZ139" s="129"/>
      <c r="ERA139" s="129"/>
      <c r="ERB139" s="129"/>
      <c r="ERC139" s="129"/>
      <c r="ERD139" s="129"/>
      <c r="ERE139" s="129"/>
      <c r="ERF139" s="129"/>
      <c r="ERG139" s="129"/>
      <c r="ERH139" s="129"/>
      <c r="ERI139" s="129"/>
      <c r="ERJ139" s="129"/>
      <c r="ERK139" s="129"/>
      <c r="ERL139" s="129"/>
      <c r="ERM139" s="129"/>
      <c r="ERN139" s="129"/>
      <c r="ERO139" s="129"/>
      <c r="ERP139" s="129"/>
      <c r="ERQ139" s="129"/>
      <c r="ERR139" s="129"/>
      <c r="ERS139" s="129"/>
      <c r="ERT139" s="129"/>
      <c r="ERU139" s="129"/>
      <c r="ERV139" s="129"/>
      <c r="ERW139" s="129"/>
      <c r="ERX139" s="129"/>
      <c r="ERY139" s="129"/>
      <c r="ERZ139" s="129"/>
      <c r="ESA139" s="129"/>
      <c r="ESB139" s="129"/>
      <c r="ESC139" s="129"/>
      <c r="ESD139" s="129"/>
      <c r="ESE139" s="129"/>
      <c r="ESF139" s="129"/>
      <c r="ESG139" s="129"/>
      <c r="ESH139" s="129"/>
      <c r="ESI139" s="129"/>
      <c r="ESJ139" s="129"/>
      <c r="ESK139" s="129"/>
      <c r="ESL139" s="129"/>
      <c r="ESM139" s="129"/>
      <c r="ESN139" s="129"/>
      <c r="ESO139" s="129"/>
      <c r="ESP139" s="129"/>
      <c r="ESQ139" s="129"/>
      <c r="ESR139" s="129"/>
      <c r="ESS139" s="129"/>
      <c r="EST139" s="129"/>
      <c r="ESU139" s="129"/>
      <c r="ESV139" s="129"/>
      <c r="ESW139" s="129"/>
      <c r="ESX139" s="129"/>
      <c r="ESY139" s="129"/>
      <c r="ESZ139" s="129"/>
      <c r="ETA139" s="129"/>
      <c r="ETB139" s="129"/>
      <c r="ETC139" s="129"/>
      <c r="ETD139" s="129"/>
      <c r="ETE139" s="129"/>
      <c r="ETF139" s="129"/>
      <c r="ETG139" s="129"/>
      <c r="ETH139" s="129"/>
      <c r="ETI139" s="129"/>
      <c r="ETJ139" s="129"/>
      <c r="ETK139" s="129"/>
      <c r="ETL139" s="129"/>
      <c r="ETM139" s="129"/>
      <c r="ETN139" s="129"/>
      <c r="ETO139" s="129"/>
      <c r="ETP139" s="129"/>
      <c r="ETQ139" s="129"/>
      <c r="ETR139" s="129"/>
      <c r="ETS139" s="129"/>
      <c r="ETT139" s="129"/>
      <c r="ETU139" s="129"/>
      <c r="ETV139" s="129"/>
      <c r="ETW139" s="129"/>
      <c r="ETX139" s="129"/>
      <c r="ETY139" s="129"/>
      <c r="ETZ139" s="129"/>
      <c r="EUA139" s="129"/>
      <c r="EUB139" s="129"/>
      <c r="EUC139" s="129"/>
      <c r="EUD139" s="129"/>
      <c r="EUE139" s="129"/>
      <c r="EUF139" s="129"/>
      <c r="EUG139" s="129"/>
      <c r="EUH139" s="129"/>
      <c r="EUI139" s="129"/>
      <c r="EUJ139" s="129"/>
      <c r="EUK139" s="129"/>
      <c r="EUL139" s="129"/>
      <c r="EUM139" s="129"/>
      <c r="EUN139" s="129"/>
      <c r="EUO139" s="129"/>
      <c r="EUP139" s="129"/>
      <c r="EUQ139" s="129"/>
      <c r="EUR139" s="129"/>
      <c r="EUS139" s="129"/>
      <c r="EUT139" s="129"/>
      <c r="EUU139" s="129"/>
      <c r="EUV139" s="129"/>
      <c r="EUW139" s="129"/>
      <c r="EUX139" s="129"/>
      <c r="EUY139" s="129"/>
      <c r="EUZ139" s="129"/>
      <c r="EVA139" s="129"/>
      <c r="EVB139" s="129"/>
      <c r="EVC139" s="129"/>
      <c r="EVD139" s="129"/>
      <c r="EVE139" s="129"/>
      <c r="EVF139" s="129"/>
      <c r="EVG139" s="129"/>
      <c r="EVH139" s="129"/>
      <c r="EVI139" s="129"/>
      <c r="EVJ139" s="129"/>
      <c r="EVK139" s="129"/>
      <c r="EVL139" s="129"/>
      <c r="EVM139" s="129"/>
      <c r="EVN139" s="129"/>
      <c r="EVO139" s="129"/>
      <c r="EVP139" s="129"/>
      <c r="EVQ139" s="129"/>
      <c r="EVR139" s="129"/>
      <c r="EVS139" s="129"/>
      <c r="EVT139" s="129"/>
      <c r="EVU139" s="129"/>
      <c r="EVV139" s="129"/>
      <c r="EVW139" s="129"/>
      <c r="EVX139" s="129"/>
      <c r="EVY139" s="129"/>
      <c r="EVZ139" s="129"/>
      <c r="EWA139" s="129"/>
      <c r="EWB139" s="129"/>
      <c r="EWC139" s="129"/>
      <c r="EWD139" s="129"/>
      <c r="EWE139" s="129"/>
      <c r="EWF139" s="129"/>
      <c r="EWG139" s="129"/>
      <c r="EWH139" s="129"/>
      <c r="EWI139" s="129"/>
      <c r="EWJ139" s="129"/>
      <c r="EWK139" s="129"/>
      <c r="EWL139" s="129"/>
      <c r="EWM139" s="129"/>
      <c r="EWN139" s="129"/>
      <c r="EWO139" s="129"/>
      <c r="EWP139" s="129"/>
      <c r="EWQ139" s="129"/>
      <c r="EWR139" s="129"/>
      <c r="EWS139" s="129"/>
      <c r="EWT139" s="129"/>
      <c r="EWU139" s="129"/>
      <c r="EWV139" s="129"/>
      <c r="EWW139" s="129"/>
      <c r="EWX139" s="129"/>
      <c r="EWY139" s="129"/>
      <c r="EWZ139" s="129"/>
      <c r="EXA139" s="129"/>
      <c r="EXB139" s="129"/>
      <c r="EXC139" s="129"/>
      <c r="EXD139" s="129"/>
      <c r="EXE139" s="129"/>
      <c r="EXF139" s="129"/>
      <c r="EXG139" s="129"/>
      <c r="EXH139" s="129"/>
      <c r="EXI139" s="129"/>
      <c r="EXJ139" s="129"/>
      <c r="EXK139" s="129"/>
      <c r="EXL139" s="129"/>
      <c r="EXM139" s="129"/>
      <c r="EXN139" s="129"/>
      <c r="EXO139" s="129"/>
      <c r="EXP139" s="129"/>
      <c r="EXQ139" s="129"/>
      <c r="EXR139" s="129"/>
      <c r="EXS139" s="129"/>
      <c r="EXT139" s="129"/>
      <c r="EXU139" s="129"/>
      <c r="EXV139" s="129"/>
      <c r="EXW139" s="129"/>
      <c r="EXX139" s="129"/>
      <c r="EXY139" s="129"/>
      <c r="EXZ139" s="129"/>
      <c r="EYA139" s="129"/>
      <c r="EYB139" s="129"/>
      <c r="EYC139" s="129"/>
      <c r="EYD139" s="129"/>
      <c r="EYE139" s="129"/>
      <c r="EYF139" s="129"/>
      <c r="EYG139" s="129"/>
      <c r="EYH139" s="129"/>
      <c r="EYI139" s="129"/>
      <c r="EYJ139" s="129"/>
      <c r="EYK139" s="129"/>
      <c r="EYL139" s="129"/>
      <c r="EYM139" s="129"/>
      <c r="EYN139" s="129"/>
      <c r="EYO139" s="129"/>
      <c r="EYP139" s="129"/>
      <c r="EYQ139" s="129"/>
      <c r="EYR139" s="129"/>
      <c r="EYS139" s="129"/>
      <c r="EYT139" s="129"/>
      <c r="EYU139" s="129"/>
      <c r="EYV139" s="129"/>
      <c r="EYW139" s="129"/>
      <c r="EYX139" s="129"/>
      <c r="EYY139" s="129"/>
      <c r="EYZ139" s="129"/>
      <c r="EZA139" s="129"/>
      <c r="EZB139" s="129"/>
      <c r="EZC139" s="129"/>
      <c r="EZD139" s="129"/>
      <c r="EZE139" s="129"/>
      <c r="EZF139" s="129"/>
      <c r="EZG139" s="129"/>
      <c r="EZH139" s="129"/>
      <c r="EZI139" s="129"/>
      <c r="EZJ139" s="129"/>
      <c r="EZK139" s="129"/>
      <c r="EZL139" s="129"/>
      <c r="EZM139" s="129"/>
      <c r="EZN139" s="129"/>
      <c r="EZO139" s="129"/>
      <c r="EZP139" s="129"/>
      <c r="EZQ139" s="129"/>
      <c r="EZR139" s="129"/>
      <c r="EZS139" s="129"/>
      <c r="EZT139" s="129"/>
      <c r="EZU139" s="129"/>
      <c r="EZV139" s="129"/>
      <c r="EZW139" s="129"/>
      <c r="EZX139" s="129"/>
      <c r="EZY139" s="129"/>
      <c r="EZZ139" s="129"/>
      <c r="FAA139" s="129"/>
      <c r="FAB139" s="129"/>
      <c r="FAC139" s="129"/>
      <c r="FAD139" s="129"/>
      <c r="FAE139" s="129"/>
      <c r="FAF139" s="129"/>
      <c r="FAG139" s="129"/>
      <c r="FAH139" s="129"/>
      <c r="FAI139" s="129"/>
      <c r="FAJ139" s="129"/>
      <c r="FAK139" s="129"/>
      <c r="FAL139" s="129"/>
      <c r="FAM139" s="129"/>
      <c r="FAN139" s="129"/>
      <c r="FAO139" s="129"/>
      <c r="FAP139" s="129"/>
      <c r="FAQ139" s="129"/>
      <c r="FAR139" s="129"/>
      <c r="FAS139" s="129"/>
      <c r="FAT139" s="129"/>
      <c r="FAU139" s="129"/>
      <c r="FAV139" s="129"/>
      <c r="FAW139" s="129"/>
      <c r="FAX139" s="129"/>
      <c r="FAY139" s="129"/>
      <c r="FAZ139" s="129"/>
      <c r="FBA139" s="129"/>
      <c r="FBB139" s="129"/>
      <c r="FBC139" s="129"/>
      <c r="FBD139" s="129"/>
      <c r="FBE139" s="129"/>
      <c r="FBF139" s="129"/>
      <c r="FBG139" s="129"/>
      <c r="FBH139" s="129"/>
      <c r="FBI139" s="129"/>
      <c r="FBJ139" s="129"/>
      <c r="FBK139" s="129"/>
      <c r="FBL139" s="129"/>
      <c r="FBM139" s="129"/>
      <c r="FBN139" s="129"/>
      <c r="FBO139" s="129"/>
      <c r="FBP139" s="129"/>
      <c r="FBQ139" s="129"/>
      <c r="FBR139" s="129"/>
      <c r="FBS139" s="129"/>
      <c r="FBT139" s="129"/>
      <c r="FBU139" s="129"/>
      <c r="FBV139" s="129"/>
      <c r="FBW139" s="129"/>
      <c r="FBX139" s="129"/>
      <c r="FBY139" s="129"/>
      <c r="FBZ139" s="129"/>
      <c r="FCA139" s="129"/>
      <c r="FCB139" s="129"/>
      <c r="FCC139" s="129"/>
      <c r="FCD139" s="129"/>
      <c r="FCE139" s="129"/>
      <c r="FCF139" s="129"/>
      <c r="FCG139" s="129"/>
      <c r="FCH139" s="129"/>
      <c r="FCI139" s="129"/>
      <c r="FCJ139" s="129"/>
      <c r="FCK139" s="129"/>
      <c r="FCL139" s="129"/>
      <c r="FCM139" s="129"/>
      <c r="FCN139" s="129"/>
      <c r="FCO139" s="129"/>
      <c r="FCP139" s="129"/>
      <c r="FCQ139" s="129"/>
      <c r="FCR139" s="129"/>
      <c r="FCS139" s="129"/>
      <c r="FCT139" s="129"/>
      <c r="FCU139" s="129"/>
      <c r="FCV139" s="129"/>
      <c r="FCW139" s="129"/>
      <c r="FCX139" s="129"/>
      <c r="FCY139" s="129"/>
      <c r="FCZ139" s="129"/>
      <c r="FDA139" s="129"/>
      <c r="FDB139" s="129"/>
      <c r="FDC139" s="129"/>
      <c r="FDD139" s="129"/>
      <c r="FDE139" s="129"/>
      <c r="FDF139" s="129"/>
      <c r="FDG139" s="129"/>
      <c r="FDH139" s="129"/>
      <c r="FDI139" s="129"/>
      <c r="FDJ139" s="129"/>
      <c r="FDK139" s="129"/>
      <c r="FDL139" s="129"/>
      <c r="FDM139" s="129"/>
      <c r="FDN139" s="129"/>
      <c r="FDO139" s="129"/>
      <c r="FDP139" s="129"/>
      <c r="FDQ139" s="129"/>
      <c r="FDR139" s="129"/>
      <c r="FDS139" s="129"/>
      <c r="FDT139" s="129"/>
      <c r="FDU139" s="129"/>
      <c r="FDV139" s="129"/>
      <c r="FDW139" s="129"/>
      <c r="FDX139" s="129"/>
      <c r="FDY139" s="129"/>
      <c r="FDZ139" s="129"/>
      <c r="FEA139" s="129"/>
      <c r="FEB139" s="129"/>
      <c r="FEC139" s="129"/>
      <c r="FED139" s="129"/>
      <c r="FEE139" s="129"/>
      <c r="FEF139" s="129"/>
      <c r="FEG139" s="129"/>
      <c r="FEH139" s="129"/>
      <c r="FEI139" s="129"/>
      <c r="FEJ139" s="129"/>
      <c r="FEK139" s="129"/>
      <c r="FEL139" s="129"/>
      <c r="FEM139" s="129"/>
      <c r="FEN139" s="129"/>
      <c r="FEO139" s="129"/>
      <c r="FEP139" s="129"/>
      <c r="FEQ139" s="129"/>
      <c r="FER139" s="129"/>
      <c r="FES139" s="129"/>
      <c r="FET139" s="129"/>
      <c r="FEU139" s="129"/>
      <c r="FEV139" s="129"/>
      <c r="FEW139" s="129"/>
      <c r="FEX139" s="129"/>
      <c r="FEY139" s="129"/>
      <c r="FEZ139" s="129"/>
      <c r="FFA139" s="129"/>
      <c r="FFB139" s="129"/>
      <c r="FFC139" s="129"/>
      <c r="FFD139" s="129"/>
      <c r="FFE139" s="129"/>
      <c r="FFF139" s="129"/>
      <c r="FFG139" s="129"/>
      <c r="FFH139" s="129"/>
      <c r="FFI139" s="129"/>
      <c r="FFJ139" s="129"/>
      <c r="FFK139" s="129"/>
      <c r="FFL139" s="129"/>
      <c r="FFM139" s="129"/>
      <c r="FFN139" s="129"/>
      <c r="FFO139" s="129"/>
      <c r="FFP139" s="129"/>
      <c r="FFQ139" s="129"/>
      <c r="FFR139" s="129"/>
      <c r="FFS139" s="129"/>
      <c r="FFT139" s="129"/>
      <c r="FFU139" s="129"/>
      <c r="FFV139" s="129"/>
      <c r="FFW139" s="129"/>
      <c r="FFX139" s="129"/>
      <c r="FFY139" s="129"/>
      <c r="FFZ139" s="129"/>
      <c r="FGA139" s="129"/>
      <c r="FGB139" s="129"/>
      <c r="FGC139" s="129"/>
      <c r="FGD139" s="129"/>
      <c r="FGE139" s="129"/>
      <c r="FGF139" s="129"/>
      <c r="FGG139" s="129"/>
      <c r="FGH139" s="129"/>
      <c r="FGI139" s="129"/>
      <c r="FGJ139" s="129"/>
      <c r="FGK139" s="129"/>
      <c r="FGL139" s="129"/>
      <c r="FGM139" s="129"/>
      <c r="FGN139" s="129"/>
      <c r="FGO139" s="129"/>
      <c r="FGP139" s="129"/>
      <c r="FGQ139" s="129"/>
      <c r="FGR139" s="129"/>
      <c r="FGS139" s="129"/>
      <c r="FGT139" s="129"/>
      <c r="FGU139" s="129"/>
      <c r="FGV139" s="129"/>
      <c r="FGW139" s="129"/>
      <c r="FGX139" s="129"/>
      <c r="FGY139" s="129"/>
      <c r="FGZ139" s="129"/>
      <c r="FHA139" s="129"/>
      <c r="FHB139" s="129"/>
      <c r="FHC139" s="129"/>
      <c r="FHD139" s="129"/>
      <c r="FHE139" s="129"/>
      <c r="FHF139" s="129"/>
      <c r="FHG139" s="129"/>
      <c r="FHH139" s="129"/>
      <c r="FHI139" s="129"/>
      <c r="FHJ139" s="129"/>
      <c r="FHK139" s="129"/>
      <c r="FHL139" s="129"/>
      <c r="FHM139" s="129"/>
      <c r="FHN139" s="129"/>
      <c r="FHO139" s="129"/>
      <c r="FHP139" s="129"/>
      <c r="FHQ139" s="129"/>
      <c r="FHR139" s="129"/>
      <c r="FHS139" s="129"/>
      <c r="FHT139" s="129"/>
      <c r="FHU139" s="129"/>
      <c r="FHV139" s="129"/>
      <c r="FHW139" s="129"/>
      <c r="FHX139" s="129"/>
      <c r="FHY139" s="129"/>
      <c r="FHZ139" s="129"/>
      <c r="FIA139" s="129"/>
      <c r="FIB139" s="129"/>
      <c r="FIC139" s="129"/>
      <c r="FID139" s="129"/>
      <c r="FIE139" s="129"/>
      <c r="FIF139" s="129"/>
      <c r="FIG139" s="129"/>
      <c r="FIH139" s="129"/>
      <c r="FII139" s="129"/>
      <c r="FIJ139" s="129"/>
      <c r="FIK139" s="129"/>
      <c r="FIL139" s="129"/>
      <c r="FIM139" s="129"/>
      <c r="FIN139" s="129"/>
      <c r="FIO139" s="129"/>
      <c r="FIP139" s="129"/>
      <c r="FIQ139" s="129"/>
      <c r="FIR139" s="129"/>
      <c r="FIS139" s="129"/>
      <c r="FIT139" s="129"/>
      <c r="FIU139" s="129"/>
      <c r="FIV139" s="129"/>
      <c r="FIW139" s="129"/>
      <c r="FIX139" s="129"/>
      <c r="FIY139" s="129"/>
      <c r="FIZ139" s="129"/>
      <c r="FJA139" s="129"/>
      <c r="FJB139" s="129"/>
      <c r="FJC139" s="129"/>
      <c r="FJD139" s="129"/>
      <c r="FJE139" s="129"/>
      <c r="FJF139" s="129"/>
      <c r="FJG139" s="129"/>
      <c r="FJH139" s="129"/>
      <c r="FJI139" s="129"/>
      <c r="FJJ139" s="129"/>
      <c r="FJK139" s="129"/>
      <c r="FJL139" s="129"/>
      <c r="FJM139" s="129"/>
      <c r="FJN139" s="129"/>
      <c r="FJO139" s="129"/>
      <c r="FJP139" s="129"/>
      <c r="FJQ139" s="129"/>
      <c r="FJR139" s="129"/>
      <c r="FJS139" s="129"/>
      <c r="FJT139" s="129"/>
      <c r="FJU139" s="129"/>
      <c r="FJV139" s="129"/>
      <c r="FJW139" s="129"/>
      <c r="FJX139" s="129"/>
      <c r="FJY139" s="129"/>
      <c r="FJZ139" s="129"/>
      <c r="FKA139" s="129"/>
      <c r="FKB139" s="129"/>
      <c r="FKC139" s="129"/>
      <c r="FKD139" s="129"/>
      <c r="FKE139" s="129"/>
      <c r="FKF139" s="129"/>
      <c r="FKG139" s="129"/>
      <c r="FKH139" s="129"/>
      <c r="FKI139" s="129"/>
      <c r="FKJ139" s="129"/>
      <c r="FKK139" s="129"/>
      <c r="FKL139" s="129"/>
      <c r="FKM139" s="129"/>
      <c r="FKN139" s="129"/>
      <c r="FKO139" s="129"/>
      <c r="FKP139" s="129"/>
      <c r="FKQ139" s="129"/>
      <c r="FKR139" s="129"/>
      <c r="FKS139" s="129"/>
      <c r="FKT139" s="129"/>
      <c r="FKU139" s="129"/>
      <c r="FKV139" s="129"/>
      <c r="FKW139" s="129"/>
      <c r="FKX139" s="129"/>
      <c r="FKY139" s="129"/>
      <c r="FKZ139" s="129"/>
      <c r="FLA139" s="129"/>
      <c r="FLB139" s="129"/>
      <c r="FLC139" s="129"/>
      <c r="FLD139" s="129"/>
      <c r="FLE139" s="129"/>
      <c r="FLF139" s="129"/>
      <c r="FLG139" s="129"/>
      <c r="FLH139" s="129"/>
      <c r="FLI139" s="129"/>
      <c r="FLJ139" s="129"/>
      <c r="FLK139" s="129"/>
      <c r="FLL139" s="129"/>
      <c r="FLM139" s="129"/>
      <c r="FLN139" s="129"/>
      <c r="FLO139" s="129"/>
      <c r="FLP139" s="129"/>
      <c r="FLQ139" s="129"/>
      <c r="FLR139" s="129"/>
      <c r="FLS139" s="129"/>
      <c r="FLT139" s="129"/>
      <c r="FLU139" s="129"/>
      <c r="FLV139" s="129"/>
      <c r="FLW139" s="129"/>
      <c r="FLX139" s="129"/>
      <c r="FLY139" s="129"/>
      <c r="FLZ139" s="129"/>
      <c r="FMA139" s="129"/>
      <c r="FMB139" s="129"/>
      <c r="FMC139" s="129"/>
      <c r="FMD139" s="129"/>
      <c r="FME139" s="129"/>
      <c r="FMF139" s="129"/>
      <c r="FMG139" s="129"/>
      <c r="FMH139" s="129"/>
      <c r="FMI139" s="129"/>
      <c r="FMJ139" s="129"/>
      <c r="FMK139" s="129"/>
      <c r="FML139" s="129"/>
      <c r="FMM139" s="129"/>
      <c r="FMN139" s="129"/>
      <c r="FMO139" s="129"/>
      <c r="FMP139" s="129"/>
      <c r="FMQ139" s="129"/>
      <c r="FMR139" s="129"/>
      <c r="FMS139" s="129"/>
      <c r="FMT139" s="129"/>
      <c r="FMU139" s="129"/>
      <c r="FMV139" s="129"/>
      <c r="FMW139" s="129"/>
      <c r="FMX139" s="129"/>
      <c r="FMY139" s="129"/>
      <c r="FMZ139" s="129"/>
      <c r="FNA139" s="129"/>
      <c r="FNB139" s="129"/>
      <c r="FNC139" s="129"/>
      <c r="FND139" s="129"/>
      <c r="FNE139" s="129"/>
      <c r="FNF139" s="129"/>
      <c r="FNG139" s="129"/>
      <c r="FNH139" s="129"/>
      <c r="FNI139" s="129"/>
      <c r="FNJ139" s="129"/>
      <c r="FNK139" s="129"/>
      <c r="FNL139" s="129"/>
      <c r="FNM139" s="129"/>
      <c r="FNN139" s="129"/>
      <c r="FNO139" s="129"/>
      <c r="FNP139" s="129"/>
      <c r="FNQ139" s="129"/>
      <c r="FNR139" s="129"/>
      <c r="FNS139" s="129"/>
      <c r="FNT139" s="129"/>
      <c r="FNU139" s="129"/>
      <c r="FNV139" s="129"/>
      <c r="FNW139" s="129"/>
      <c r="FNX139" s="129"/>
      <c r="FNY139" s="129"/>
      <c r="FNZ139" s="129"/>
      <c r="FOA139" s="129"/>
      <c r="FOB139" s="129"/>
      <c r="FOC139" s="129"/>
      <c r="FOD139" s="129"/>
      <c r="FOE139" s="129"/>
      <c r="FOF139" s="129"/>
      <c r="FOG139" s="129"/>
      <c r="FOH139" s="129"/>
      <c r="FOI139" s="129"/>
      <c r="FOJ139" s="129"/>
      <c r="FOK139" s="129"/>
      <c r="FOL139" s="129"/>
      <c r="FOM139" s="129"/>
      <c r="FON139" s="129"/>
      <c r="FOO139" s="129"/>
      <c r="FOP139" s="129"/>
      <c r="FOQ139" s="129"/>
      <c r="FOR139" s="129"/>
      <c r="FOS139" s="129"/>
      <c r="FOT139" s="129"/>
      <c r="FOU139" s="129"/>
      <c r="FOV139" s="129"/>
      <c r="FOW139" s="129"/>
      <c r="FOX139" s="129"/>
      <c r="FOY139" s="129"/>
      <c r="FOZ139" s="129"/>
      <c r="FPA139" s="129"/>
      <c r="FPB139" s="129"/>
      <c r="FPC139" s="129"/>
      <c r="FPD139" s="129"/>
      <c r="FPE139" s="129"/>
      <c r="FPF139" s="129"/>
      <c r="FPG139" s="129"/>
      <c r="FPH139" s="129"/>
      <c r="FPI139" s="129"/>
      <c r="FPJ139" s="129"/>
      <c r="FPK139" s="129"/>
      <c r="FPL139" s="129"/>
      <c r="FPM139" s="129"/>
      <c r="FPN139" s="129"/>
      <c r="FPO139" s="129"/>
      <c r="FPP139" s="129"/>
      <c r="FPQ139" s="129"/>
      <c r="FPR139" s="129"/>
      <c r="FPS139" s="129"/>
      <c r="FPT139" s="129"/>
      <c r="FPU139" s="129"/>
      <c r="FPV139" s="129"/>
      <c r="FPW139" s="129"/>
      <c r="FPX139" s="129"/>
      <c r="FPY139" s="129"/>
      <c r="FPZ139" s="129"/>
      <c r="FQA139" s="129"/>
      <c r="FQB139" s="129"/>
      <c r="FQC139" s="129"/>
      <c r="FQD139" s="129"/>
      <c r="FQE139" s="129"/>
      <c r="FQF139" s="129"/>
      <c r="FQG139" s="129"/>
      <c r="FQH139" s="129"/>
      <c r="FQI139" s="129"/>
      <c r="FQJ139" s="129"/>
      <c r="FQK139" s="129"/>
      <c r="FQL139" s="129"/>
      <c r="FQM139" s="129"/>
      <c r="FQN139" s="129"/>
      <c r="FQO139" s="129"/>
      <c r="FQP139" s="129"/>
      <c r="FQQ139" s="129"/>
      <c r="FQR139" s="129"/>
      <c r="FQS139" s="129"/>
      <c r="FQT139" s="129"/>
      <c r="FQU139" s="129"/>
      <c r="FQV139" s="129"/>
      <c r="FQW139" s="129"/>
      <c r="FQX139" s="129"/>
      <c r="FQY139" s="129"/>
      <c r="FQZ139" s="129"/>
      <c r="FRA139" s="129"/>
      <c r="FRB139" s="129"/>
      <c r="FRC139" s="129"/>
      <c r="FRD139" s="129"/>
      <c r="FRE139" s="129"/>
      <c r="FRF139" s="129"/>
      <c r="FRG139" s="129"/>
      <c r="FRH139" s="129"/>
      <c r="FRI139" s="129"/>
      <c r="FRJ139" s="129"/>
      <c r="FRK139" s="129"/>
      <c r="FRL139" s="129"/>
      <c r="FRM139" s="129"/>
      <c r="FRN139" s="129"/>
      <c r="FRO139" s="129"/>
      <c r="FRP139" s="129"/>
      <c r="FRQ139" s="129"/>
      <c r="FRR139" s="129"/>
      <c r="FRS139" s="129"/>
      <c r="FRT139" s="129"/>
      <c r="FRU139" s="129"/>
      <c r="FRV139" s="129"/>
      <c r="FRW139" s="129"/>
      <c r="FRX139" s="129"/>
      <c r="FRY139" s="129"/>
      <c r="FRZ139" s="129"/>
      <c r="FSA139" s="129"/>
      <c r="FSB139" s="129"/>
      <c r="FSC139" s="129"/>
      <c r="FSD139" s="129"/>
      <c r="FSE139" s="129"/>
      <c r="FSF139" s="129"/>
      <c r="FSG139" s="129"/>
      <c r="FSH139" s="129"/>
      <c r="FSI139" s="129"/>
      <c r="FSJ139" s="129"/>
      <c r="FSK139" s="129"/>
      <c r="FSL139" s="129"/>
      <c r="FSM139" s="129"/>
      <c r="FSN139" s="129"/>
      <c r="FSO139" s="129"/>
      <c r="FSP139" s="129"/>
      <c r="FSQ139" s="129"/>
      <c r="FSR139" s="129"/>
      <c r="FSS139" s="129"/>
      <c r="FST139" s="129"/>
      <c r="FSU139" s="129"/>
      <c r="FSV139" s="129"/>
      <c r="FSW139" s="129"/>
      <c r="FSX139" s="129"/>
      <c r="FSY139" s="129"/>
      <c r="FSZ139" s="129"/>
      <c r="FTA139" s="129"/>
      <c r="FTB139" s="129"/>
      <c r="FTC139" s="129"/>
      <c r="FTD139" s="129"/>
      <c r="FTE139" s="129"/>
      <c r="FTF139" s="129"/>
      <c r="FTG139" s="129"/>
      <c r="FTH139" s="129"/>
      <c r="FTI139" s="129"/>
      <c r="FTJ139" s="129"/>
      <c r="FTK139" s="129"/>
      <c r="FTL139" s="129"/>
      <c r="FTM139" s="129"/>
      <c r="FTN139" s="129"/>
      <c r="FTO139" s="129"/>
      <c r="FTP139" s="129"/>
      <c r="FTQ139" s="129"/>
      <c r="FTR139" s="129"/>
      <c r="FTS139" s="129"/>
      <c r="FTT139" s="129"/>
      <c r="FTU139" s="129"/>
      <c r="FTV139" s="129"/>
      <c r="FTW139" s="129"/>
      <c r="FTX139" s="129"/>
      <c r="FTY139" s="129"/>
      <c r="FTZ139" s="129"/>
      <c r="FUA139" s="129"/>
      <c r="FUB139" s="129"/>
      <c r="FUC139" s="129"/>
      <c r="FUD139" s="129"/>
      <c r="FUE139" s="129"/>
      <c r="FUF139" s="129"/>
      <c r="FUG139" s="129"/>
      <c r="FUH139" s="129"/>
      <c r="FUI139" s="129"/>
      <c r="FUJ139" s="129"/>
      <c r="FUK139" s="129"/>
      <c r="FUL139" s="129"/>
      <c r="FUM139" s="129"/>
      <c r="FUN139" s="129"/>
      <c r="FUO139" s="129"/>
      <c r="FUP139" s="129"/>
      <c r="FUQ139" s="129"/>
      <c r="FUR139" s="129"/>
      <c r="FUS139" s="129"/>
      <c r="FUT139" s="129"/>
      <c r="FUU139" s="129"/>
      <c r="FUV139" s="129"/>
      <c r="FUW139" s="129"/>
      <c r="FUX139" s="129"/>
      <c r="FUY139" s="129"/>
      <c r="FUZ139" s="129"/>
      <c r="FVA139" s="129"/>
      <c r="FVB139" s="129"/>
      <c r="FVC139" s="129"/>
      <c r="FVD139" s="129"/>
      <c r="FVE139" s="129"/>
      <c r="FVF139" s="129"/>
      <c r="FVG139" s="129"/>
      <c r="FVH139" s="129"/>
      <c r="FVI139" s="129"/>
      <c r="FVJ139" s="129"/>
      <c r="FVK139" s="129"/>
      <c r="FVL139" s="129"/>
      <c r="FVM139" s="129"/>
      <c r="FVN139" s="129"/>
      <c r="FVO139" s="129"/>
      <c r="FVP139" s="129"/>
      <c r="FVQ139" s="129"/>
      <c r="FVR139" s="129"/>
      <c r="FVS139" s="129"/>
      <c r="FVT139" s="129"/>
      <c r="FVU139" s="129"/>
      <c r="FVV139" s="129"/>
      <c r="FVW139" s="129"/>
      <c r="FVX139" s="129"/>
      <c r="FVY139" s="129"/>
      <c r="FVZ139" s="129"/>
      <c r="FWA139" s="129"/>
      <c r="FWB139" s="129"/>
      <c r="FWC139" s="129"/>
      <c r="FWD139" s="129"/>
      <c r="FWE139" s="129"/>
      <c r="FWF139" s="129"/>
      <c r="FWG139" s="129"/>
      <c r="FWH139" s="129"/>
      <c r="FWI139" s="129"/>
      <c r="FWJ139" s="129"/>
      <c r="FWK139" s="129"/>
      <c r="FWL139" s="129"/>
      <c r="FWM139" s="129"/>
      <c r="FWN139" s="129"/>
      <c r="FWO139" s="129"/>
      <c r="FWP139" s="129"/>
      <c r="FWQ139" s="129"/>
      <c r="FWR139" s="129"/>
      <c r="FWS139" s="129"/>
      <c r="FWT139" s="129"/>
      <c r="FWU139" s="129"/>
      <c r="FWV139" s="129"/>
      <c r="FWW139" s="129"/>
      <c r="FWX139" s="129"/>
      <c r="FWY139" s="129"/>
      <c r="FWZ139" s="129"/>
      <c r="FXA139" s="129"/>
      <c r="FXB139" s="129"/>
      <c r="FXC139" s="129"/>
      <c r="FXD139" s="129"/>
      <c r="FXE139" s="129"/>
      <c r="FXF139" s="129"/>
      <c r="FXG139" s="129"/>
      <c r="FXH139" s="129"/>
      <c r="FXI139" s="129"/>
      <c r="FXJ139" s="129"/>
      <c r="FXK139" s="129"/>
      <c r="FXL139" s="129"/>
      <c r="FXM139" s="129"/>
      <c r="FXN139" s="129"/>
      <c r="FXO139" s="129"/>
      <c r="FXP139" s="129"/>
      <c r="FXQ139" s="129"/>
      <c r="FXR139" s="129"/>
      <c r="FXS139" s="129"/>
      <c r="FXT139" s="129"/>
      <c r="FXU139" s="129"/>
      <c r="FXV139" s="129"/>
      <c r="FXW139" s="129"/>
      <c r="FXX139" s="129"/>
      <c r="FXY139" s="129"/>
      <c r="FXZ139" s="129"/>
      <c r="FYA139" s="129"/>
      <c r="FYB139" s="129"/>
      <c r="FYC139" s="129"/>
      <c r="FYD139" s="129"/>
      <c r="FYE139" s="129"/>
      <c r="FYF139" s="129"/>
      <c r="FYG139" s="129"/>
      <c r="FYH139" s="129"/>
      <c r="FYI139" s="129"/>
      <c r="FYJ139" s="129"/>
      <c r="FYK139" s="129"/>
      <c r="FYL139" s="129"/>
      <c r="FYM139" s="129"/>
      <c r="FYN139" s="129"/>
      <c r="FYO139" s="129"/>
      <c r="FYP139" s="129"/>
      <c r="FYQ139" s="129"/>
      <c r="FYR139" s="129"/>
      <c r="FYS139" s="129"/>
      <c r="FYT139" s="129"/>
      <c r="FYU139" s="129"/>
      <c r="FYV139" s="129"/>
      <c r="FYW139" s="129"/>
      <c r="FYX139" s="129"/>
      <c r="FYY139" s="129"/>
      <c r="FYZ139" s="129"/>
      <c r="FZA139" s="129"/>
      <c r="FZB139" s="129"/>
      <c r="FZC139" s="129"/>
      <c r="FZD139" s="129"/>
      <c r="FZE139" s="129"/>
      <c r="FZF139" s="129"/>
      <c r="FZG139" s="129"/>
      <c r="FZH139" s="129"/>
      <c r="FZI139" s="129"/>
      <c r="FZJ139" s="129"/>
      <c r="FZK139" s="129"/>
      <c r="FZL139" s="129"/>
      <c r="FZM139" s="129"/>
      <c r="FZN139" s="129"/>
      <c r="FZO139" s="129"/>
      <c r="FZP139" s="129"/>
      <c r="FZQ139" s="129"/>
      <c r="FZR139" s="129"/>
      <c r="FZS139" s="129"/>
      <c r="FZT139" s="129"/>
      <c r="FZU139" s="129"/>
      <c r="FZV139" s="129"/>
      <c r="FZW139" s="129"/>
      <c r="FZX139" s="129"/>
      <c r="FZY139" s="129"/>
      <c r="FZZ139" s="129"/>
      <c r="GAA139" s="129"/>
      <c r="GAB139" s="129"/>
      <c r="GAC139" s="129"/>
      <c r="GAD139" s="129"/>
      <c r="GAE139" s="129"/>
      <c r="GAF139" s="129"/>
      <c r="GAG139" s="129"/>
      <c r="GAH139" s="129"/>
      <c r="GAI139" s="129"/>
      <c r="GAJ139" s="129"/>
      <c r="GAK139" s="129"/>
      <c r="GAL139" s="129"/>
      <c r="GAM139" s="129"/>
      <c r="GAN139" s="129"/>
      <c r="GAO139" s="129"/>
      <c r="GAP139" s="129"/>
      <c r="GAQ139" s="129"/>
      <c r="GAR139" s="129"/>
      <c r="GAS139" s="129"/>
      <c r="GAT139" s="129"/>
      <c r="GAU139" s="129"/>
      <c r="GAV139" s="129"/>
      <c r="GAW139" s="129"/>
      <c r="GAX139" s="129"/>
      <c r="GAY139" s="129"/>
      <c r="GAZ139" s="129"/>
      <c r="GBA139" s="129"/>
      <c r="GBB139" s="129"/>
      <c r="GBC139" s="129"/>
      <c r="GBD139" s="129"/>
      <c r="GBE139" s="129"/>
      <c r="GBF139" s="129"/>
      <c r="GBG139" s="129"/>
      <c r="GBH139" s="129"/>
      <c r="GBI139" s="129"/>
      <c r="GBJ139" s="129"/>
      <c r="GBK139" s="129"/>
      <c r="GBL139" s="129"/>
      <c r="GBM139" s="129"/>
      <c r="GBN139" s="129"/>
      <c r="GBO139" s="129"/>
      <c r="GBP139" s="129"/>
      <c r="GBQ139" s="129"/>
      <c r="GBR139" s="129"/>
      <c r="GBS139" s="129"/>
      <c r="GBT139" s="129"/>
      <c r="GBU139" s="129"/>
      <c r="GBV139" s="129"/>
      <c r="GBW139" s="129"/>
      <c r="GBX139" s="129"/>
      <c r="GBY139" s="129"/>
      <c r="GBZ139" s="129"/>
      <c r="GCA139" s="129"/>
      <c r="GCB139" s="129"/>
      <c r="GCC139" s="129"/>
      <c r="GCD139" s="129"/>
      <c r="GCE139" s="129"/>
      <c r="GCF139" s="129"/>
      <c r="GCG139" s="129"/>
      <c r="GCH139" s="129"/>
      <c r="GCI139" s="129"/>
      <c r="GCJ139" s="129"/>
      <c r="GCK139" s="129"/>
      <c r="GCL139" s="129"/>
      <c r="GCM139" s="129"/>
      <c r="GCN139" s="129"/>
      <c r="GCO139" s="129"/>
      <c r="GCP139" s="129"/>
      <c r="GCQ139" s="129"/>
      <c r="GCR139" s="129"/>
      <c r="GCS139" s="129"/>
      <c r="GCT139" s="129"/>
      <c r="GCU139" s="129"/>
      <c r="GCV139" s="129"/>
      <c r="GCW139" s="129"/>
      <c r="GCX139" s="129"/>
      <c r="GCY139" s="129"/>
      <c r="GCZ139" s="129"/>
      <c r="GDA139" s="129"/>
      <c r="GDB139" s="129"/>
      <c r="GDC139" s="129"/>
      <c r="GDD139" s="129"/>
      <c r="GDE139" s="129"/>
      <c r="GDF139" s="129"/>
      <c r="GDG139" s="129"/>
      <c r="GDH139" s="129"/>
      <c r="GDI139" s="129"/>
      <c r="GDJ139" s="129"/>
      <c r="GDK139" s="129"/>
      <c r="GDL139" s="129"/>
      <c r="GDM139" s="129"/>
      <c r="GDN139" s="129"/>
      <c r="GDO139" s="129"/>
      <c r="GDP139" s="129"/>
      <c r="GDQ139" s="129"/>
      <c r="GDR139" s="129"/>
      <c r="GDS139" s="129"/>
      <c r="GDT139" s="129"/>
      <c r="GDU139" s="129"/>
      <c r="GDV139" s="129"/>
      <c r="GDW139" s="129"/>
      <c r="GDX139" s="129"/>
      <c r="GDY139" s="129"/>
      <c r="GDZ139" s="129"/>
      <c r="GEA139" s="129"/>
      <c r="GEB139" s="129"/>
      <c r="GEC139" s="129"/>
      <c r="GED139" s="129"/>
      <c r="GEE139" s="129"/>
      <c r="GEF139" s="129"/>
      <c r="GEG139" s="129"/>
      <c r="GEH139" s="129"/>
      <c r="GEI139" s="129"/>
      <c r="GEJ139" s="129"/>
      <c r="GEK139" s="129"/>
      <c r="GEL139" s="129"/>
      <c r="GEM139" s="129"/>
      <c r="GEN139" s="129"/>
      <c r="GEO139" s="129"/>
      <c r="GEP139" s="129"/>
      <c r="GEQ139" s="129"/>
      <c r="GER139" s="129"/>
      <c r="GES139" s="129"/>
      <c r="GET139" s="129"/>
      <c r="GEU139" s="129"/>
      <c r="GEV139" s="129"/>
      <c r="GEW139" s="129"/>
      <c r="GEX139" s="129"/>
      <c r="GEY139" s="129"/>
      <c r="GEZ139" s="129"/>
      <c r="GFA139" s="129"/>
      <c r="GFB139" s="129"/>
      <c r="GFC139" s="129"/>
      <c r="GFD139" s="129"/>
      <c r="GFE139" s="129"/>
      <c r="GFF139" s="129"/>
      <c r="GFG139" s="129"/>
      <c r="GFH139" s="129"/>
      <c r="GFI139" s="129"/>
      <c r="GFJ139" s="129"/>
      <c r="GFK139" s="129"/>
      <c r="GFL139" s="129"/>
      <c r="GFM139" s="129"/>
      <c r="GFN139" s="129"/>
      <c r="GFO139" s="129"/>
      <c r="GFP139" s="129"/>
      <c r="GFQ139" s="129"/>
      <c r="GFR139" s="129"/>
      <c r="GFS139" s="129"/>
      <c r="GFT139" s="129"/>
      <c r="GFU139" s="129"/>
      <c r="GFV139" s="129"/>
      <c r="GFW139" s="129"/>
      <c r="GFX139" s="129"/>
      <c r="GFY139" s="129"/>
      <c r="GFZ139" s="129"/>
      <c r="GGA139" s="129"/>
      <c r="GGB139" s="129"/>
      <c r="GGC139" s="129"/>
      <c r="GGD139" s="129"/>
      <c r="GGE139" s="129"/>
      <c r="GGF139" s="129"/>
      <c r="GGG139" s="129"/>
      <c r="GGH139" s="129"/>
      <c r="GGI139" s="129"/>
      <c r="GGJ139" s="129"/>
      <c r="GGK139" s="129"/>
      <c r="GGL139" s="129"/>
      <c r="GGM139" s="129"/>
      <c r="GGN139" s="129"/>
      <c r="GGO139" s="129"/>
      <c r="GGP139" s="129"/>
      <c r="GGQ139" s="129"/>
      <c r="GGR139" s="129"/>
      <c r="GGS139" s="129"/>
      <c r="GGT139" s="129"/>
      <c r="GGU139" s="129"/>
      <c r="GGV139" s="129"/>
      <c r="GGW139" s="129"/>
      <c r="GGX139" s="129"/>
      <c r="GGY139" s="129"/>
      <c r="GGZ139" s="129"/>
      <c r="GHA139" s="129"/>
      <c r="GHB139" s="129"/>
      <c r="GHC139" s="129"/>
      <c r="GHD139" s="129"/>
      <c r="GHE139" s="129"/>
      <c r="GHF139" s="129"/>
      <c r="GHG139" s="129"/>
      <c r="GHH139" s="129"/>
      <c r="GHI139" s="129"/>
      <c r="GHJ139" s="129"/>
      <c r="GHK139" s="129"/>
      <c r="GHL139" s="129"/>
      <c r="GHM139" s="129"/>
      <c r="GHN139" s="129"/>
      <c r="GHO139" s="129"/>
      <c r="GHP139" s="129"/>
      <c r="GHQ139" s="129"/>
      <c r="GHR139" s="129"/>
      <c r="GHS139" s="129"/>
      <c r="GHT139" s="129"/>
      <c r="GHU139" s="129"/>
      <c r="GHV139" s="129"/>
      <c r="GHW139" s="129"/>
      <c r="GHX139" s="129"/>
      <c r="GHY139" s="129"/>
      <c r="GHZ139" s="129"/>
      <c r="GIA139" s="129"/>
      <c r="GIB139" s="129"/>
      <c r="GIC139" s="129"/>
      <c r="GID139" s="129"/>
      <c r="GIE139" s="129"/>
      <c r="GIF139" s="129"/>
      <c r="GIG139" s="129"/>
      <c r="GIH139" s="129"/>
      <c r="GII139" s="129"/>
      <c r="GIJ139" s="129"/>
      <c r="GIK139" s="129"/>
      <c r="GIL139" s="129"/>
      <c r="GIM139" s="129"/>
      <c r="GIN139" s="129"/>
      <c r="GIO139" s="129"/>
      <c r="GIP139" s="129"/>
      <c r="GIQ139" s="129"/>
      <c r="GIR139" s="129"/>
      <c r="GIS139" s="129"/>
      <c r="GIT139" s="129"/>
      <c r="GIU139" s="129"/>
      <c r="GIV139" s="129"/>
      <c r="GIW139" s="129"/>
      <c r="GIX139" s="129"/>
      <c r="GIY139" s="129"/>
      <c r="GIZ139" s="129"/>
      <c r="GJA139" s="129"/>
      <c r="GJB139" s="129"/>
      <c r="GJC139" s="129"/>
      <c r="GJD139" s="129"/>
      <c r="GJE139" s="129"/>
      <c r="GJF139" s="129"/>
      <c r="GJG139" s="129"/>
      <c r="GJH139" s="129"/>
      <c r="GJI139" s="129"/>
      <c r="GJJ139" s="129"/>
      <c r="GJK139" s="129"/>
      <c r="GJL139" s="129"/>
      <c r="GJM139" s="129"/>
      <c r="GJN139" s="129"/>
      <c r="GJO139" s="129"/>
      <c r="GJP139" s="129"/>
      <c r="GJQ139" s="129"/>
      <c r="GJR139" s="129"/>
      <c r="GJS139" s="129"/>
      <c r="GJT139" s="129"/>
      <c r="GJU139" s="129"/>
      <c r="GJV139" s="129"/>
      <c r="GJW139" s="129"/>
      <c r="GJX139" s="129"/>
      <c r="GJY139" s="129"/>
      <c r="GJZ139" s="129"/>
      <c r="GKA139" s="129"/>
      <c r="GKB139" s="129"/>
      <c r="GKC139" s="129"/>
      <c r="GKD139" s="129"/>
      <c r="GKE139" s="129"/>
      <c r="GKF139" s="129"/>
      <c r="GKG139" s="129"/>
      <c r="GKH139" s="129"/>
      <c r="GKI139" s="129"/>
      <c r="GKJ139" s="129"/>
      <c r="GKK139" s="129"/>
      <c r="GKL139" s="129"/>
      <c r="GKM139" s="129"/>
      <c r="GKN139" s="129"/>
      <c r="GKO139" s="129"/>
      <c r="GKP139" s="129"/>
      <c r="GKQ139" s="129"/>
      <c r="GKR139" s="129"/>
      <c r="GKS139" s="129"/>
      <c r="GKT139" s="129"/>
      <c r="GKU139" s="129"/>
      <c r="GKV139" s="129"/>
      <c r="GKW139" s="129"/>
      <c r="GKX139" s="129"/>
      <c r="GKY139" s="129"/>
      <c r="GKZ139" s="129"/>
      <c r="GLA139" s="129"/>
      <c r="GLB139" s="129"/>
      <c r="GLC139" s="129"/>
      <c r="GLD139" s="129"/>
      <c r="GLE139" s="129"/>
      <c r="GLF139" s="129"/>
      <c r="GLG139" s="129"/>
      <c r="GLH139" s="129"/>
      <c r="GLI139" s="129"/>
      <c r="GLJ139" s="129"/>
      <c r="GLK139" s="129"/>
      <c r="GLL139" s="129"/>
      <c r="GLM139" s="129"/>
      <c r="GLN139" s="129"/>
      <c r="GLO139" s="129"/>
      <c r="GLP139" s="129"/>
      <c r="GLQ139" s="129"/>
      <c r="GLR139" s="129"/>
      <c r="GLS139" s="129"/>
      <c r="GLT139" s="129"/>
      <c r="GLU139" s="129"/>
      <c r="GLV139" s="129"/>
      <c r="GLW139" s="129"/>
      <c r="GLX139" s="129"/>
      <c r="GLY139" s="129"/>
      <c r="GLZ139" s="129"/>
      <c r="GMA139" s="129"/>
      <c r="GMB139" s="129"/>
      <c r="GMC139" s="129"/>
      <c r="GMD139" s="129"/>
      <c r="GME139" s="129"/>
      <c r="GMF139" s="129"/>
      <c r="GMG139" s="129"/>
      <c r="GMH139" s="129"/>
      <c r="GMI139" s="129"/>
      <c r="GMJ139" s="129"/>
      <c r="GMK139" s="129"/>
      <c r="GML139" s="129"/>
      <c r="GMM139" s="129"/>
      <c r="GMN139" s="129"/>
      <c r="GMO139" s="129"/>
      <c r="GMP139" s="129"/>
      <c r="GMQ139" s="129"/>
      <c r="GMR139" s="129"/>
      <c r="GMS139" s="129"/>
      <c r="GMT139" s="129"/>
      <c r="GMU139" s="129"/>
      <c r="GMV139" s="129"/>
      <c r="GMW139" s="129"/>
      <c r="GMX139" s="129"/>
      <c r="GMY139" s="129"/>
      <c r="GMZ139" s="129"/>
      <c r="GNA139" s="129"/>
      <c r="GNB139" s="129"/>
      <c r="GNC139" s="129"/>
      <c r="GND139" s="129"/>
      <c r="GNE139" s="129"/>
      <c r="GNF139" s="129"/>
      <c r="GNG139" s="129"/>
      <c r="GNH139" s="129"/>
      <c r="GNI139" s="129"/>
      <c r="GNJ139" s="129"/>
      <c r="GNK139" s="129"/>
      <c r="GNL139" s="129"/>
      <c r="GNM139" s="129"/>
      <c r="GNN139" s="129"/>
      <c r="GNO139" s="129"/>
      <c r="GNP139" s="129"/>
      <c r="GNQ139" s="129"/>
      <c r="GNR139" s="129"/>
      <c r="GNS139" s="129"/>
      <c r="GNT139" s="129"/>
      <c r="GNU139" s="129"/>
      <c r="GNV139" s="129"/>
      <c r="GNW139" s="129"/>
      <c r="GNX139" s="129"/>
      <c r="GNY139" s="129"/>
      <c r="GNZ139" s="129"/>
      <c r="GOA139" s="129"/>
      <c r="GOB139" s="129"/>
      <c r="GOC139" s="129"/>
      <c r="GOD139" s="129"/>
      <c r="GOE139" s="129"/>
      <c r="GOF139" s="129"/>
      <c r="GOG139" s="129"/>
      <c r="GOH139" s="129"/>
      <c r="GOI139" s="129"/>
      <c r="GOJ139" s="129"/>
      <c r="GOK139" s="129"/>
      <c r="GOL139" s="129"/>
      <c r="GOM139" s="129"/>
      <c r="GON139" s="129"/>
      <c r="GOO139" s="129"/>
      <c r="GOP139" s="129"/>
      <c r="GOQ139" s="129"/>
      <c r="GOR139" s="129"/>
      <c r="GOS139" s="129"/>
      <c r="GOT139" s="129"/>
      <c r="GOU139" s="129"/>
      <c r="GOV139" s="129"/>
      <c r="GOW139" s="129"/>
      <c r="GOX139" s="129"/>
      <c r="GOY139" s="129"/>
      <c r="GOZ139" s="129"/>
      <c r="GPA139" s="129"/>
      <c r="GPB139" s="129"/>
      <c r="GPC139" s="129"/>
      <c r="GPD139" s="129"/>
      <c r="GPE139" s="129"/>
      <c r="GPF139" s="129"/>
      <c r="GPG139" s="129"/>
      <c r="GPH139" s="129"/>
      <c r="GPI139" s="129"/>
      <c r="GPJ139" s="129"/>
      <c r="GPK139" s="129"/>
      <c r="GPL139" s="129"/>
      <c r="GPM139" s="129"/>
      <c r="GPN139" s="129"/>
      <c r="GPO139" s="129"/>
      <c r="GPP139" s="129"/>
      <c r="GPQ139" s="129"/>
      <c r="GPR139" s="129"/>
      <c r="GPS139" s="129"/>
      <c r="GPT139" s="129"/>
      <c r="GPU139" s="129"/>
      <c r="GPV139" s="129"/>
      <c r="GPW139" s="129"/>
      <c r="GPX139" s="129"/>
      <c r="GPY139" s="129"/>
      <c r="GPZ139" s="129"/>
      <c r="GQA139" s="129"/>
      <c r="GQB139" s="129"/>
      <c r="GQC139" s="129"/>
      <c r="GQD139" s="129"/>
      <c r="GQE139" s="129"/>
      <c r="GQF139" s="129"/>
      <c r="GQG139" s="129"/>
      <c r="GQH139" s="129"/>
      <c r="GQI139" s="129"/>
      <c r="GQJ139" s="129"/>
      <c r="GQK139" s="129"/>
      <c r="GQL139" s="129"/>
      <c r="GQM139" s="129"/>
      <c r="GQN139" s="129"/>
      <c r="GQO139" s="129"/>
      <c r="GQP139" s="129"/>
      <c r="GQQ139" s="129"/>
      <c r="GQR139" s="129"/>
      <c r="GQS139" s="129"/>
      <c r="GQT139" s="129"/>
      <c r="GQU139" s="129"/>
      <c r="GQV139" s="129"/>
      <c r="GQW139" s="129"/>
      <c r="GQX139" s="129"/>
      <c r="GQY139" s="129"/>
      <c r="GQZ139" s="129"/>
      <c r="GRA139" s="129"/>
      <c r="GRB139" s="129"/>
      <c r="GRC139" s="129"/>
      <c r="GRD139" s="129"/>
      <c r="GRE139" s="129"/>
      <c r="GRF139" s="129"/>
      <c r="GRG139" s="129"/>
      <c r="GRH139" s="129"/>
      <c r="GRI139" s="129"/>
      <c r="GRJ139" s="129"/>
      <c r="GRK139" s="129"/>
      <c r="GRL139" s="129"/>
      <c r="GRM139" s="129"/>
      <c r="GRN139" s="129"/>
      <c r="GRO139" s="129"/>
      <c r="GRP139" s="129"/>
      <c r="GRQ139" s="129"/>
      <c r="GRR139" s="129"/>
      <c r="GRS139" s="129"/>
      <c r="GRT139" s="129"/>
      <c r="GRU139" s="129"/>
      <c r="GRV139" s="129"/>
      <c r="GRW139" s="129"/>
      <c r="GRX139" s="129"/>
      <c r="GRY139" s="129"/>
      <c r="GRZ139" s="129"/>
      <c r="GSA139" s="129"/>
      <c r="GSB139" s="129"/>
      <c r="GSC139" s="129"/>
      <c r="GSD139" s="129"/>
      <c r="GSE139" s="129"/>
      <c r="GSF139" s="129"/>
      <c r="GSG139" s="129"/>
      <c r="GSH139" s="129"/>
      <c r="GSI139" s="129"/>
      <c r="GSJ139" s="129"/>
      <c r="GSK139" s="129"/>
      <c r="GSL139" s="129"/>
      <c r="GSM139" s="129"/>
      <c r="GSN139" s="129"/>
      <c r="GSO139" s="129"/>
      <c r="GSP139" s="129"/>
      <c r="GSQ139" s="129"/>
      <c r="GSR139" s="129"/>
      <c r="GSS139" s="129"/>
      <c r="GST139" s="129"/>
      <c r="GSU139" s="129"/>
      <c r="GSV139" s="129"/>
      <c r="GSW139" s="129"/>
      <c r="GSX139" s="129"/>
      <c r="GSY139" s="129"/>
      <c r="GSZ139" s="129"/>
      <c r="GTA139" s="129"/>
      <c r="GTB139" s="129"/>
      <c r="GTC139" s="129"/>
      <c r="GTD139" s="129"/>
      <c r="GTE139" s="129"/>
      <c r="GTF139" s="129"/>
      <c r="GTG139" s="129"/>
      <c r="GTH139" s="129"/>
      <c r="GTI139" s="129"/>
      <c r="GTJ139" s="129"/>
      <c r="GTK139" s="129"/>
      <c r="GTL139" s="129"/>
      <c r="GTM139" s="129"/>
      <c r="GTN139" s="129"/>
      <c r="GTO139" s="129"/>
      <c r="GTP139" s="129"/>
      <c r="GTQ139" s="129"/>
      <c r="GTR139" s="129"/>
      <c r="GTS139" s="129"/>
      <c r="GTT139" s="129"/>
      <c r="GTU139" s="129"/>
      <c r="GTV139" s="129"/>
      <c r="GTW139" s="129"/>
      <c r="GTX139" s="129"/>
      <c r="GTY139" s="129"/>
      <c r="GTZ139" s="129"/>
      <c r="GUA139" s="129"/>
      <c r="GUB139" s="129"/>
      <c r="GUC139" s="129"/>
      <c r="GUD139" s="129"/>
      <c r="GUE139" s="129"/>
      <c r="GUF139" s="129"/>
      <c r="GUG139" s="129"/>
      <c r="GUH139" s="129"/>
      <c r="GUI139" s="129"/>
      <c r="GUJ139" s="129"/>
      <c r="GUK139" s="129"/>
      <c r="GUL139" s="129"/>
      <c r="GUM139" s="129"/>
      <c r="GUN139" s="129"/>
      <c r="GUO139" s="129"/>
      <c r="GUP139" s="129"/>
      <c r="GUQ139" s="129"/>
      <c r="GUR139" s="129"/>
      <c r="GUS139" s="129"/>
      <c r="GUT139" s="129"/>
      <c r="GUU139" s="129"/>
      <c r="GUV139" s="129"/>
      <c r="GUW139" s="129"/>
      <c r="GUX139" s="129"/>
      <c r="GUY139" s="129"/>
      <c r="GUZ139" s="129"/>
      <c r="GVA139" s="129"/>
      <c r="GVB139" s="129"/>
      <c r="GVC139" s="129"/>
      <c r="GVD139" s="129"/>
      <c r="GVE139" s="129"/>
      <c r="GVF139" s="129"/>
      <c r="GVG139" s="129"/>
      <c r="GVH139" s="129"/>
      <c r="GVI139" s="129"/>
      <c r="GVJ139" s="129"/>
      <c r="GVK139" s="129"/>
      <c r="GVL139" s="129"/>
      <c r="GVM139" s="129"/>
      <c r="GVN139" s="129"/>
      <c r="GVO139" s="129"/>
      <c r="GVP139" s="129"/>
      <c r="GVQ139" s="129"/>
      <c r="GVR139" s="129"/>
      <c r="GVS139" s="129"/>
      <c r="GVT139" s="129"/>
      <c r="GVU139" s="129"/>
      <c r="GVV139" s="129"/>
      <c r="GVW139" s="129"/>
      <c r="GVX139" s="129"/>
      <c r="GVY139" s="129"/>
      <c r="GVZ139" s="129"/>
      <c r="GWA139" s="129"/>
      <c r="GWB139" s="129"/>
      <c r="GWC139" s="129"/>
      <c r="GWD139" s="129"/>
      <c r="GWE139" s="129"/>
      <c r="GWF139" s="129"/>
      <c r="GWG139" s="129"/>
      <c r="GWH139" s="129"/>
      <c r="GWI139" s="129"/>
      <c r="GWJ139" s="129"/>
      <c r="GWK139" s="129"/>
      <c r="GWL139" s="129"/>
      <c r="GWM139" s="129"/>
      <c r="GWN139" s="129"/>
      <c r="GWO139" s="129"/>
      <c r="GWP139" s="129"/>
      <c r="GWQ139" s="129"/>
      <c r="GWR139" s="129"/>
      <c r="GWS139" s="129"/>
      <c r="GWT139" s="129"/>
      <c r="GWU139" s="129"/>
      <c r="GWV139" s="129"/>
      <c r="GWW139" s="129"/>
      <c r="GWX139" s="129"/>
      <c r="GWY139" s="129"/>
      <c r="GWZ139" s="129"/>
      <c r="GXA139" s="129"/>
      <c r="GXB139" s="129"/>
      <c r="GXC139" s="129"/>
      <c r="GXD139" s="129"/>
      <c r="GXE139" s="129"/>
      <c r="GXF139" s="129"/>
      <c r="GXG139" s="129"/>
      <c r="GXH139" s="129"/>
      <c r="GXI139" s="129"/>
      <c r="GXJ139" s="129"/>
      <c r="GXK139" s="129"/>
      <c r="GXL139" s="129"/>
      <c r="GXM139" s="129"/>
      <c r="GXN139" s="129"/>
      <c r="GXO139" s="129"/>
      <c r="GXP139" s="129"/>
      <c r="GXQ139" s="129"/>
      <c r="GXR139" s="129"/>
      <c r="GXS139" s="129"/>
      <c r="GXT139" s="129"/>
      <c r="GXU139" s="129"/>
      <c r="GXV139" s="129"/>
      <c r="GXW139" s="129"/>
      <c r="GXX139" s="129"/>
      <c r="GXY139" s="129"/>
      <c r="GXZ139" s="129"/>
      <c r="GYA139" s="129"/>
      <c r="GYB139" s="129"/>
      <c r="GYC139" s="129"/>
      <c r="GYD139" s="129"/>
      <c r="GYE139" s="129"/>
      <c r="GYF139" s="129"/>
      <c r="GYG139" s="129"/>
      <c r="GYH139" s="129"/>
      <c r="GYI139" s="129"/>
      <c r="GYJ139" s="129"/>
      <c r="GYK139" s="129"/>
      <c r="GYL139" s="129"/>
      <c r="GYM139" s="129"/>
      <c r="GYN139" s="129"/>
      <c r="GYO139" s="129"/>
      <c r="GYP139" s="129"/>
      <c r="GYQ139" s="129"/>
      <c r="GYR139" s="129"/>
      <c r="GYS139" s="129"/>
      <c r="GYT139" s="129"/>
      <c r="GYU139" s="129"/>
      <c r="GYV139" s="129"/>
      <c r="GYW139" s="129"/>
      <c r="GYX139" s="129"/>
      <c r="GYY139" s="129"/>
      <c r="GYZ139" s="129"/>
      <c r="GZA139" s="129"/>
      <c r="GZB139" s="129"/>
      <c r="GZC139" s="129"/>
      <c r="GZD139" s="129"/>
      <c r="GZE139" s="129"/>
      <c r="GZF139" s="129"/>
      <c r="GZG139" s="129"/>
      <c r="GZH139" s="129"/>
      <c r="GZI139" s="129"/>
      <c r="GZJ139" s="129"/>
      <c r="GZK139" s="129"/>
      <c r="GZL139" s="129"/>
      <c r="GZM139" s="129"/>
      <c r="GZN139" s="129"/>
      <c r="GZO139" s="129"/>
      <c r="GZP139" s="129"/>
      <c r="GZQ139" s="129"/>
      <c r="GZR139" s="129"/>
      <c r="GZS139" s="129"/>
      <c r="GZT139" s="129"/>
      <c r="GZU139" s="129"/>
      <c r="GZV139" s="129"/>
      <c r="GZW139" s="129"/>
      <c r="GZX139" s="129"/>
      <c r="GZY139" s="129"/>
      <c r="GZZ139" s="129"/>
      <c r="HAA139" s="129"/>
      <c r="HAB139" s="129"/>
      <c r="HAC139" s="129"/>
      <c r="HAD139" s="129"/>
      <c r="HAE139" s="129"/>
      <c r="HAF139" s="129"/>
      <c r="HAG139" s="129"/>
      <c r="HAH139" s="129"/>
      <c r="HAI139" s="129"/>
      <c r="HAJ139" s="129"/>
      <c r="HAK139" s="129"/>
      <c r="HAL139" s="129"/>
      <c r="HAM139" s="129"/>
      <c r="HAN139" s="129"/>
      <c r="HAO139" s="129"/>
      <c r="HAP139" s="129"/>
      <c r="HAQ139" s="129"/>
      <c r="HAR139" s="129"/>
      <c r="HAS139" s="129"/>
      <c r="HAT139" s="129"/>
      <c r="HAU139" s="129"/>
      <c r="HAV139" s="129"/>
      <c r="HAW139" s="129"/>
      <c r="HAX139" s="129"/>
      <c r="HAY139" s="129"/>
      <c r="HAZ139" s="129"/>
      <c r="HBA139" s="129"/>
      <c r="HBB139" s="129"/>
      <c r="HBC139" s="129"/>
      <c r="HBD139" s="129"/>
      <c r="HBE139" s="129"/>
      <c r="HBF139" s="129"/>
      <c r="HBG139" s="129"/>
      <c r="HBH139" s="129"/>
      <c r="HBI139" s="129"/>
      <c r="HBJ139" s="129"/>
      <c r="HBK139" s="129"/>
      <c r="HBL139" s="129"/>
      <c r="HBM139" s="129"/>
      <c r="HBN139" s="129"/>
      <c r="HBO139" s="129"/>
      <c r="HBP139" s="129"/>
      <c r="HBQ139" s="129"/>
      <c r="HBR139" s="129"/>
      <c r="HBS139" s="129"/>
      <c r="HBT139" s="129"/>
      <c r="HBU139" s="129"/>
      <c r="HBV139" s="129"/>
      <c r="HBW139" s="129"/>
      <c r="HBX139" s="129"/>
      <c r="HBY139" s="129"/>
      <c r="HBZ139" s="129"/>
      <c r="HCA139" s="129"/>
      <c r="HCB139" s="129"/>
      <c r="HCC139" s="129"/>
      <c r="HCD139" s="129"/>
      <c r="HCE139" s="129"/>
      <c r="HCF139" s="129"/>
      <c r="HCG139" s="129"/>
      <c r="HCH139" s="129"/>
      <c r="HCI139" s="129"/>
      <c r="HCJ139" s="129"/>
      <c r="HCK139" s="129"/>
      <c r="HCL139" s="129"/>
      <c r="HCM139" s="129"/>
      <c r="HCN139" s="129"/>
      <c r="HCO139" s="129"/>
      <c r="HCP139" s="129"/>
      <c r="HCQ139" s="129"/>
      <c r="HCR139" s="129"/>
      <c r="HCS139" s="129"/>
      <c r="HCT139" s="129"/>
      <c r="HCU139" s="129"/>
      <c r="HCV139" s="129"/>
      <c r="HCW139" s="129"/>
      <c r="HCX139" s="129"/>
      <c r="HCY139" s="129"/>
      <c r="HCZ139" s="129"/>
      <c r="HDA139" s="129"/>
      <c r="HDB139" s="129"/>
      <c r="HDC139" s="129"/>
      <c r="HDD139" s="129"/>
      <c r="HDE139" s="129"/>
      <c r="HDF139" s="129"/>
      <c r="HDG139" s="129"/>
      <c r="HDH139" s="129"/>
      <c r="HDI139" s="129"/>
      <c r="HDJ139" s="129"/>
      <c r="HDK139" s="129"/>
      <c r="HDL139" s="129"/>
      <c r="HDM139" s="129"/>
      <c r="HDN139" s="129"/>
      <c r="HDO139" s="129"/>
      <c r="HDP139" s="129"/>
      <c r="HDQ139" s="129"/>
      <c r="HDR139" s="129"/>
      <c r="HDS139" s="129"/>
      <c r="HDT139" s="129"/>
      <c r="HDU139" s="129"/>
      <c r="HDV139" s="129"/>
      <c r="HDW139" s="129"/>
      <c r="HDX139" s="129"/>
      <c r="HDY139" s="129"/>
      <c r="HDZ139" s="129"/>
      <c r="HEA139" s="129"/>
      <c r="HEB139" s="129"/>
      <c r="HEC139" s="129"/>
      <c r="HED139" s="129"/>
      <c r="HEE139" s="129"/>
      <c r="HEF139" s="129"/>
      <c r="HEG139" s="129"/>
      <c r="HEH139" s="129"/>
      <c r="HEI139" s="129"/>
      <c r="HEJ139" s="129"/>
      <c r="HEK139" s="129"/>
      <c r="HEL139" s="129"/>
      <c r="HEM139" s="129"/>
      <c r="HEN139" s="129"/>
      <c r="HEO139" s="129"/>
      <c r="HEP139" s="129"/>
      <c r="HEQ139" s="129"/>
      <c r="HER139" s="129"/>
      <c r="HES139" s="129"/>
      <c r="HET139" s="129"/>
      <c r="HEU139" s="129"/>
      <c r="HEV139" s="129"/>
      <c r="HEW139" s="129"/>
      <c r="HEX139" s="129"/>
      <c r="HEY139" s="129"/>
      <c r="HEZ139" s="129"/>
      <c r="HFA139" s="129"/>
      <c r="HFB139" s="129"/>
      <c r="HFC139" s="129"/>
      <c r="HFD139" s="129"/>
      <c r="HFE139" s="129"/>
      <c r="HFF139" s="129"/>
      <c r="HFG139" s="129"/>
      <c r="HFH139" s="129"/>
      <c r="HFI139" s="129"/>
      <c r="HFJ139" s="129"/>
      <c r="HFK139" s="129"/>
      <c r="HFL139" s="129"/>
      <c r="HFM139" s="129"/>
      <c r="HFN139" s="129"/>
      <c r="HFO139" s="129"/>
      <c r="HFP139" s="129"/>
      <c r="HFQ139" s="129"/>
      <c r="HFR139" s="129"/>
      <c r="HFS139" s="129"/>
      <c r="HFT139" s="129"/>
      <c r="HFU139" s="129"/>
      <c r="HFV139" s="129"/>
      <c r="HFW139" s="129"/>
      <c r="HFX139" s="129"/>
      <c r="HFY139" s="129"/>
      <c r="HFZ139" s="129"/>
      <c r="HGA139" s="129"/>
      <c r="HGB139" s="129"/>
      <c r="HGC139" s="129"/>
      <c r="HGD139" s="129"/>
      <c r="HGE139" s="129"/>
      <c r="HGF139" s="129"/>
      <c r="HGG139" s="129"/>
      <c r="HGH139" s="129"/>
      <c r="HGI139" s="129"/>
      <c r="HGJ139" s="129"/>
      <c r="HGK139" s="129"/>
      <c r="HGL139" s="129"/>
      <c r="HGM139" s="129"/>
      <c r="HGN139" s="129"/>
      <c r="HGO139" s="129"/>
      <c r="HGP139" s="129"/>
      <c r="HGQ139" s="129"/>
      <c r="HGR139" s="129"/>
      <c r="HGS139" s="129"/>
      <c r="HGT139" s="129"/>
      <c r="HGU139" s="129"/>
      <c r="HGV139" s="129"/>
      <c r="HGW139" s="129"/>
      <c r="HGX139" s="129"/>
      <c r="HGY139" s="129"/>
      <c r="HGZ139" s="129"/>
      <c r="HHA139" s="129"/>
      <c r="HHB139" s="129"/>
      <c r="HHC139" s="129"/>
      <c r="HHD139" s="129"/>
      <c r="HHE139" s="129"/>
      <c r="HHF139" s="129"/>
      <c r="HHG139" s="129"/>
      <c r="HHH139" s="129"/>
      <c r="HHI139" s="129"/>
      <c r="HHJ139" s="129"/>
      <c r="HHK139" s="129"/>
      <c r="HHL139" s="129"/>
      <c r="HHM139" s="129"/>
      <c r="HHN139" s="129"/>
      <c r="HHO139" s="129"/>
      <c r="HHP139" s="129"/>
      <c r="HHQ139" s="129"/>
      <c r="HHR139" s="129"/>
      <c r="HHS139" s="129"/>
      <c r="HHT139" s="129"/>
      <c r="HHU139" s="129"/>
      <c r="HHV139" s="129"/>
      <c r="HHW139" s="129"/>
      <c r="HHX139" s="129"/>
      <c r="HHY139" s="129"/>
      <c r="HHZ139" s="129"/>
      <c r="HIA139" s="129"/>
      <c r="HIB139" s="129"/>
      <c r="HIC139" s="129"/>
      <c r="HID139" s="129"/>
      <c r="HIE139" s="129"/>
      <c r="HIF139" s="129"/>
      <c r="HIG139" s="129"/>
      <c r="HIH139" s="129"/>
      <c r="HII139" s="129"/>
      <c r="HIJ139" s="129"/>
      <c r="HIK139" s="129"/>
      <c r="HIL139" s="129"/>
      <c r="HIM139" s="129"/>
      <c r="HIN139" s="129"/>
      <c r="HIO139" s="129"/>
      <c r="HIP139" s="129"/>
      <c r="HIQ139" s="129"/>
      <c r="HIR139" s="129"/>
      <c r="HIS139" s="129"/>
      <c r="HIT139" s="129"/>
      <c r="HIU139" s="129"/>
      <c r="HIV139" s="129"/>
      <c r="HIW139" s="129"/>
      <c r="HIX139" s="129"/>
      <c r="HIY139" s="129"/>
      <c r="HIZ139" s="129"/>
      <c r="HJA139" s="129"/>
      <c r="HJB139" s="129"/>
      <c r="HJC139" s="129"/>
      <c r="HJD139" s="129"/>
      <c r="HJE139" s="129"/>
      <c r="HJF139" s="129"/>
      <c r="HJG139" s="129"/>
      <c r="HJH139" s="129"/>
      <c r="HJI139" s="129"/>
      <c r="HJJ139" s="129"/>
      <c r="HJK139" s="129"/>
      <c r="HJL139" s="129"/>
      <c r="HJM139" s="129"/>
      <c r="HJN139" s="129"/>
      <c r="HJO139" s="129"/>
      <c r="HJP139" s="129"/>
      <c r="HJQ139" s="129"/>
      <c r="HJR139" s="129"/>
      <c r="HJS139" s="129"/>
      <c r="HJT139" s="129"/>
      <c r="HJU139" s="129"/>
      <c r="HJV139" s="129"/>
      <c r="HJW139" s="129"/>
      <c r="HJX139" s="129"/>
      <c r="HJY139" s="129"/>
      <c r="HJZ139" s="129"/>
      <c r="HKA139" s="129"/>
      <c r="HKB139" s="129"/>
      <c r="HKC139" s="129"/>
      <c r="HKD139" s="129"/>
      <c r="HKE139" s="129"/>
      <c r="HKF139" s="129"/>
      <c r="HKG139" s="129"/>
      <c r="HKH139" s="129"/>
      <c r="HKI139" s="129"/>
      <c r="HKJ139" s="129"/>
      <c r="HKK139" s="129"/>
      <c r="HKL139" s="129"/>
      <c r="HKM139" s="129"/>
      <c r="HKN139" s="129"/>
      <c r="HKO139" s="129"/>
      <c r="HKP139" s="129"/>
      <c r="HKQ139" s="129"/>
      <c r="HKR139" s="129"/>
      <c r="HKS139" s="129"/>
      <c r="HKT139" s="129"/>
      <c r="HKU139" s="129"/>
      <c r="HKV139" s="129"/>
      <c r="HKW139" s="129"/>
      <c r="HKX139" s="129"/>
      <c r="HKY139" s="129"/>
      <c r="HKZ139" s="129"/>
      <c r="HLA139" s="129"/>
      <c r="HLB139" s="129"/>
      <c r="HLC139" s="129"/>
      <c r="HLD139" s="129"/>
      <c r="HLE139" s="129"/>
      <c r="HLF139" s="129"/>
      <c r="HLG139" s="129"/>
      <c r="HLH139" s="129"/>
      <c r="HLI139" s="129"/>
      <c r="HLJ139" s="129"/>
      <c r="HLK139" s="129"/>
      <c r="HLL139" s="129"/>
      <c r="HLM139" s="129"/>
      <c r="HLN139" s="129"/>
      <c r="HLO139" s="129"/>
      <c r="HLP139" s="129"/>
      <c r="HLQ139" s="129"/>
      <c r="HLR139" s="129"/>
      <c r="HLS139" s="129"/>
      <c r="HLT139" s="129"/>
      <c r="HLU139" s="129"/>
      <c r="HLV139" s="129"/>
      <c r="HLW139" s="129"/>
      <c r="HLX139" s="129"/>
      <c r="HLY139" s="129"/>
      <c r="HLZ139" s="129"/>
      <c r="HMA139" s="129"/>
      <c r="HMB139" s="129"/>
      <c r="HMC139" s="129"/>
      <c r="HMD139" s="129"/>
      <c r="HME139" s="129"/>
      <c r="HMF139" s="129"/>
      <c r="HMG139" s="129"/>
      <c r="HMH139" s="129"/>
      <c r="HMI139" s="129"/>
      <c r="HMJ139" s="129"/>
      <c r="HMK139" s="129"/>
      <c r="HML139" s="129"/>
      <c r="HMM139" s="129"/>
      <c r="HMN139" s="129"/>
      <c r="HMO139" s="129"/>
      <c r="HMP139" s="129"/>
      <c r="HMQ139" s="129"/>
      <c r="HMR139" s="129"/>
      <c r="HMS139" s="129"/>
      <c r="HMT139" s="129"/>
      <c r="HMU139" s="129"/>
      <c r="HMV139" s="129"/>
      <c r="HMW139" s="129"/>
      <c r="HMX139" s="129"/>
      <c r="HMY139" s="129"/>
      <c r="HMZ139" s="129"/>
      <c r="HNA139" s="129"/>
      <c r="HNB139" s="129"/>
      <c r="HNC139" s="129"/>
      <c r="HND139" s="129"/>
      <c r="HNE139" s="129"/>
      <c r="HNF139" s="129"/>
      <c r="HNG139" s="129"/>
      <c r="HNH139" s="129"/>
      <c r="HNI139" s="129"/>
      <c r="HNJ139" s="129"/>
      <c r="HNK139" s="129"/>
      <c r="HNL139" s="129"/>
      <c r="HNM139" s="129"/>
      <c r="HNN139" s="129"/>
      <c r="HNO139" s="129"/>
      <c r="HNP139" s="129"/>
      <c r="HNQ139" s="129"/>
      <c r="HNR139" s="129"/>
      <c r="HNS139" s="129"/>
      <c r="HNT139" s="129"/>
      <c r="HNU139" s="129"/>
      <c r="HNV139" s="129"/>
      <c r="HNW139" s="129"/>
      <c r="HNX139" s="129"/>
      <c r="HNY139" s="129"/>
      <c r="HNZ139" s="129"/>
      <c r="HOA139" s="129"/>
      <c r="HOB139" s="129"/>
      <c r="HOC139" s="129"/>
      <c r="HOD139" s="129"/>
      <c r="HOE139" s="129"/>
      <c r="HOF139" s="129"/>
      <c r="HOG139" s="129"/>
      <c r="HOH139" s="129"/>
      <c r="HOI139" s="129"/>
      <c r="HOJ139" s="129"/>
      <c r="HOK139" s="129"/>
      <c r="HOL139" s="129"/>
      <c r="HOM139" s="129"/>
      <c r="HON139" s="129"/>
      <c r="HOO139" s="129"/>
      <c r="HOP139" s="129"/>
      <c r="HOQ139" s="129"/>
      <c r="HOR139" s="129"/>
      <c r="HOS139" s="129"/>
      <c r="HOT139" s="129"/>
      <c r="HOU139" s="129"/>
      <c r="HOV139" s="129"/>
      <c r="HOW139" s="129"/>
      <c r="HOX139" s="129"/>
      <c r="HOY139" s="129"/>
      <c r="HOZ139" s="129"/>
      <c r="HPA139" s="129"/>
      <c r="HPB139" s="129"/>
      <c r="HPC139" s="129"/>
      <c r="HPD139" s="129"/>
      <c r="HPE139" s="129"/>
      <c r="HPF139" s="129"/>
      <c r="HPG139" s="129"/>
      <c r="HPH139" s="129"/>
      <c r="HPI139" s="129"/>
      <c r="HPJ139" s="129"/>
      <c r="HPK139" s="129"/>
      <c r="HPL139" s="129"/>
      <c r="HPM139" s="129"/>
      <c r="HPN139" s="129"/>
      <c r="HPO139" s="129"/>
      <c r="HPP139" s="129"/>
      <c r="HPQ139" s="129"/>
      <c r="HPR139" s="129"/>
      <c r="HPS139" s="129"/>
      <c r="HPT139" s="129"/>
      <c r="HPU139" s="129"/>
      <c r="HPV139" s="129"/>
      <c r="HPW139" s="129"/>
      <c r="HPX139" s="129"/>
      <c r="HPY139" s="129"/>
      <c r="HPZ139" s="129"/>
      <c r="HQA139" s="129"/>
      <c r="HQB139" s="129"/>
      <c r="HQC139" s="129"/>
      <c r="HQD139" s="129"/>
      <c r="HQE139" s="129"/>
      <c r="HQF139" s="129"/>
      <c r="HQG139" s="129"/>
      <c r="HQH139" s="129"/>
      <c r="HQI139" s="129"/>
      <c r="HQJ139" s="129"/>
      <c r="HQK139" s="129"/>
      <c r="HQL139" s="129"/>
      <c r="HQM139" s="129"/>
      <c r="HQN139" s="129"/>
      <c r="HQO139" s="129"/>
      <c r="HQP139" s="129"/>
      <c r="HQQ139" s="129"/>
      <c r="HQR139" s="129"/>
      <c r="HQS139" s="129"/>
      <c r="HQT139" s="129"/>
      <c r="HQU139" s="129"/>
      <c r="HQV139" s="129"/>
      <c r="HQW139" s="129"/>
      <c r="HQX139" s="129"/>
      <c r="HQY139" s="129"/>
      <c r="HQZ139" s="129"/>
      <c r="HRA139" s="129"/>
      <c r="HRB139" s="129"/>
      <c r="HRC139" s="129"/>
      <c r="HRD139" s="129"/>
      <c r="HRE139" s="129"/>
      <c r="HRF139" s="129"/>
      <c r="HRG139" s="129"/>
      <c r="HRH139" s="129"/>
      <c r="HRI139" s="129"/>
      <c r="HRJ139" s="129"/>
      <c r="HRK139" s="129"/>
      <c r="HRL139" s="129"/>
      <c r="HRM139" s="129"/>
      <c r="HRN139" s="129"/>
      <c r="HRO139" s="129"/>
      <c r="HRP139" s="129"/>
      <c r="HRQ139" s="129"/>
      <c r="HRR139" s="129"/>
      <c r="HRS139" s="129"/>
      <c r="HRT139" s="129"/>
      <c r="HRU139" s="129"/>
      <c r="HRV139" s="129"/>
      <c r="HRW139" s="129"/>
      <c r="HRX139" s="129"/>
      <c r="HRY139" s="129"/>
      <c r="HRZ139" s="129"/>
      <c r="HSA139" s="129"/>
      <c r="HSB139" s="129"/>
      <c r="HSC139" s="129"/>
      <c r="HSD139" s="129"/>
      <c r="HSE139" s="129"/>
      <c r="HSF139" s="129"/>
      <c r="HSG139" s="129"/>
      <c r="HSH139" s="129"/>
      <c r="HSI139" s="129"/>
      <c r="HSJ139" s="129"/>
      <c r="HSK139" s="129"/>
      <c r="HSL139" s="129"/>
      <c r="HSM139" s="129"/>
      <c r="HSN139" s="129"/>
      <c r="HSO139" s="129"/>
      <c r="HSP139" s="129"/>
      <c r="HSQ139" s="129"/>
      <c r="HSR139" s="129"/>
      <c r="HSS139" s="129"/>
      <c r="HST139" s="129"/>
      <c r="HSU139" s="129"/>
      <c r="HSV139" s="129"/>
      <c r="HSW139" s="129"/>
      <c r="HSX139" s="129"/>
      <c r="HSY139" s="129"/>
      <c r="HSZ139" s="129"/>
      <c r="HTA139" s="129"/>
      <c r="HTB139" s="129"/>
      <c r="HTC139" s="129"/>
      <c r="HTD139" s="129"/>
      <c r="HTE139" s="129"/>
      <c r="HTF139" s="129"/>
      <c r="HTG139" s="129"/>
      <c r="HTH139" s="129"/>
      <c r="HTI139" s="129"/>
      <c r="HTJ139" s="129"/>
      <c r="HTK139" s="129"/>
      <c r="HTL139" s="129"/>
      <c r="HTM139" s="129"/>
      <c r="HTN139" s="129"/>
      <c r="HTO139" s="129"/>
      <c r="HTP139" s="129"/>
      <c r="HTQ139" s="129"/>
      <c r="HTR139" s="129"/>
      <c r="HTS139" s="129"/>
      <c r="HTT139" s="129"/>
      <c r="HTU139" s="129"/>
      <c r="HTV139" s="129"/>
      <c r="HTW139" s="129"/>
      <c r="HTX139" s="129"/>
      <c r="HTY139" s="129"/>
      <c r="HTZ139" s="129"/>
      <c r="HUA139" s="129"/>
      <c r="HUB139" s="129"/>
      <c r="HUC139" s="129"/>
      <c r="HUD139" s="129"/>
      <c r="HUE139" s="129"/>
      <c r="HUF139" s="129"/>
      <c r="HUG139" s="129"/>
      <c r="HUH139" s="129"/>
      <c r="HUI139" s="129"/>
      <c r="HUJ139" s="129"/>
      <c r="HUK139" s="129"/>
      <c r="HUL139" s="129"/>
      <c r="HUM139" s="129"/>
      <c r="HUN139" s="129"/>
      <c r="HUO139" s="129"/>
      <c r="HUP139" s="129"/>
      <c r="HUQ139" s="129"/>
      <c r="HUR139" s="129"/>
      <c r="HUS139" s="129"/>
      <c r="HUT139" s="129"/>
      <c r="HUU139" s="129"/>
      <c r="HUV139" s="129"/>
      <c r="HUW139" s="129"/>
      <c r="HUX139" s="129"/>
      <c r="HUY139" s="129"/>
      <c r="HUZ139" s="129"/>
      <c r="HVA139" s="129"/>
      <c r="HVB139" s="129"/>
      <c r="HVC139" s="129"/>
      <c r="HVD139" s="129"/>
      <c r="HVE139" s="129"/>
      <c r="HVF139" s="129"/>
      <c r="HVG139" s="129"/>
      <c r="HVH139" s="129"/>
      <c r="HVI139" s="129"/>
      <c r="HVJ139" s="129"/>
      <c r="HVK139" s="129"/>
      <c r="HVL139" s="129"/>
      <c r="HVM139" s="129"/>
      <c r="HVN139" s="129"/>
      <c r="HVO139" s="129"/>
      <c r="HVP139" s="129"/>
      <c r="HVQ139" s="129"/>
      <c r="HVR139" s="129"/>
      <c r="HVS139" s="129"/>
      <c r="HVT139" s="129"/>
      <c r="HVU139" s="129"/>
      <c r="HVV139" s="129"/>
      <c r="HVW139" s="129"/>
      <c r="HVX139" s="129"/>
      <c r="HVY139" s="129"/>
      <c r="HVZ139" s="129"/>
      <c r="HWA139" s="129"/>
      <c r="HWB139" s="129"/>
      <c r="HWC139" s="129"/>
      <c r="HWD139" s="129"/>
      <c r="HWE139" s="129"/>
      <c r="HWF139" s="129"/>
      <c r="HWG139" s="129"/>
      <c r="HWH139" s="129"/>
      <c r="HWI139" s="129"/>
      <c r="HWJ139" s="129"/>
      <c r="HWK139" s="129"/>
      <c r="HWL139" s="129"/>
      <c r="HWM139" s="129"/>
      <c r="HWN139" s="129"/>
      <c r="HWO139" s="129"/>
      <c r="HWP139" s="129"/>
      <c r="HWQ139" s="129"/>
      <c r="HWR139" s="129"/>
      <c r="HWS139" s="129"/>
      <c r="HWT139" s="129"/>
      <c r="HWU139" s="129"/>
      <c r="HWV139" s="129"/>
      <c r="HWW139" s="129"/>
      <c r="HWX139" s="129"/>
      <c r="HWY139" s="129"/>
      <c r="HWZ139" s="129"/>
      <c r="HXA139" s="129"/>
      <c r="HXB139" s="129"/>
      <c r="HXC139" s="129"/>
      <c r="HXD139" s="129"/>
      <c r="HXE139" s="129"/>
      <c r="HXF139" s="129"/>
      <c r="HXG139" s="129"/>
      <c r="HXH139" s="129"/>
      <c r="HXI139" s="129"/>
      <c r="HXJ139" s="129"/>
      <c r="HXK139" s="129"/>
      <c r="HXL139" s="129"/>
      <c r="HXM139" s="129"/>
      <c r="HXN139" s="129"/>
      <c r="HXO139" s="129"/>
      <c r="HXP139" s="129"/>
      <c r="HXQ139" s="129"/>
      <c r="HXR139" s="129"/>
      <c r="HXS139" s="129"/>
      <c r="HXT139" s="129"/>
      <c r="HXU139" s="129"/>
      <c r="HXV139" s="129"/>
      <c r="HXW139" s="129"/>
      <c r="HXX139" s="129"/>
      <c r="HXY139" s="129"/>
      <c r="HXZ139" s="129"/>
      <c r="HYA139" s="129"/>
      <c r="HYB139" s="129"/>
      <c r="HYC139" s="129"/>
      <c r="HYD139" s="129"/>
      <c r="HYE139" s="129"/>
      <c r="HYF139" s="129"/>
      <c r="HYG139" s="129"/>
      <c r="HYH139" s="129"/>
      <c r="HYI139" s="129"/>
      <c r="HYJ139" s="129"/>
      <c r="HYK139" s="129"/>
      <c r="HYL139" s="129"/>
      <c r="HYM139" s="129"/>
      <c r="HYN139" s="129"/>
      <c r="HYO139" s="129"/>
      <c r="HYP139" s="129"/>
      <c r="HYQ139" s="129"/>
      <c r="HYR139" s="129"/>
      <c r="HYS139" s="129"/>
      <c r="HYT139" s="129"/>
      <c r="HYU139" s="129"/>
      <c r="HYV139" s="129"/>
      <c r="HYW139" s="129"/>
      <c r="HYX139" s="129"/>
      <c r="HYY139" s="129"/>
      <c r="HYZ139" s="129"/>
      <c r="HZA139" s="129"/>
      <c r="HZB139" s="129"/>
      <c r="HZC139" s="129"/>
      <c r="HZD139" s="129"/>
      <c r="HZE139" s="129"/>
      <c r="HZF139" s="129"/>
      <c r="HZG139" s="129"/>
      <c r="HZH139" s="129"/>
      <c r="HZI139" s="129"/>
      <c r="HZJ139" s="129"/>
      <c r="HZK139" s="129"/>
      <c r="HZL139" s="129"/>
      <c r="HZM139" s="129"/>
      <c r="HZN139" s="129"/>
      <c r="HZO139" s="129"/>
      <c r="HZP139" s="129"/>
      <c r="HZQ139" s="129"/>
      <c r="HZR139" s="129"/>
      <c r="HZS139" s="129"/>
      <c r="HZT139" s="129"/>
      <c r="HZU139" s="129"/>
      <c r="HZV139" s="129"/>
      <c r="HZW139" s="129"/>
      <c r="HZX139" s="129"/>
      <c r="HZY139" s="129"/>
      <c r="HZZ139" s="129"/>
      <c r="IAA139" s="129"/>
      <c r="IAB139" s="129"/>
      <c r="IAC139" s="129"/>
      <c r="IAD139" s="129"/>
      <c r="IAE139" s="129"/>
      <c r="IAF139" s="129"/>
      <c r="IAG139" s="129"/>
      <c r="IAH139" s="129"/>
      <c r="IAI139" s="129"/>
      <c r="IAJ139" s="129"/>
      <c r="IAK139" s="129"/>
      <c r="IAL139" s="129"/>
      <c r="IAM139" s="129"/>
      <c r="IAN139" s="129"/>
      <c r="IAO139" s="129"/>
      <c r="IAP139" s="129"/>
      <c r="IAQ139" s="129"/>
      <c r="IAR139" s="129"/>
      <c r="IAS139" s="129"/>
      <c r="IAT139" s="129"/>
      <c r="IAU139" s="129"/>
      <c r="IAV139" s="129"/>
      <c r="IAW139" s="129"/>
      <c r="IAX139" s="129"/>
      <c r="IAY139" s="129"/>
      <c r="IAZ139" s="129"/>
      <c r="IBA139" s="129"/>
      <c r="IBB139" s="129"/>
      <c r="IBC139" s="129"/>
      <c r="IBD139" s="129"/>
      <c r="IBE139" s="129"/>
      <c r="IBF139" s="129"/>
      <c r="IBG139" s="129"/>
      <c r="IBH139" s="129"/>
      <c r="IBI139" s="129"/>
      <c r="IBJ139" s="129"/>
      <c r="IBK139" s="129"/>
      <c r="IBL139" s="129"/>
      <c r="IBM139" s="129"/>
      <c r="IBN139" s="129"/>
      <c r="IBO139" s="129"/>
      <c r="IBP139" s="129"/>
      <c r="IBQ139" s="129"/>
      <c r="IBR139" s="129"/>
      <c r="IBS139" s="129"/>
      <c r="IBT139" s="129"/>
      <c r="IBU139" s="129"/>
      <c r="IBV139" s="129"/>
      <c r="IBW139" s="129"/>
      <c r="IBX139" s="129"/>
      <c r="IBY139" s="129"/>
      <c r="IBZ139" s="129"/>
      <c r="ICA139" s="129"/>
      <c r="ICB139" s="129"/>
      <c r="ICC139" s="129"/>
      <c r="ICD139" s="129"/>
      <c r="ICE139" s="129"/>
      <c r="ICF139" s="129"/>
      <c r="ICG139" s="129"/>
      <c r="ICH139" s="129"/>
      <c r="ICI139" s="129"/>
      <c r="ICJ139" s="129"/>
      <c r="ICK139" s="129"/>
      <c r="ICL139" s="129"/>
      <c r="ICM139" s="129"/>
      <c r="ICN139" s="129"/>
      <c r="ICO139" s="129"/>
      <c r="ICP139" s="129"/>
      <c r="ICQ139" s="129"/>
      <c r="ICR139" s="129"/>
      <c r="ICS139" s="129"/>
      <c r="ICT139" s="129"/>
      <c r="ICU139" s="129"/>
      <c r="ICV139" s="129"/>
      <c r="ICW139" s="129"/>
      <c r="ICX139" s="129"/>
      <c r="ICY139" s="129"/>
      <c r="ICZ139" s="129"/>
      <c r="IDA139" s="129"/>
      <c r="IDB139" s="129"/>
      <c r="IDC139" s="129"/>
      <c r="IDD139" s="129"/>
      <c r="IDE139" s="129"/>
      <c r="IDF139" s="129"/>
      <c r="IDG139" s="129"/>
      <c r="IDH139" s="129"/>
      <c r="IDI139" s="129"/>
      <c r="IDJ139" s="129"/>
      <c r="IDK139" s="129"/>
      <c r="IDL139" s="129"/>
      <c r="IDM139" s="129"/>
      <c r="IDN139" s="129"/>
      <c r="IDO139" s="129"/>
      <c r="IDP139" s="129"/>
      <c r="IDQ139" s="129"/>
      <c r="IDR139" s="129"/>
      <c r="IDS139" s="129"/>
      <c r="IDT139" s="129"/>
      <c r="IDU139" s="129"/>
      <c r="IDV139" s="129"/>
      <c r="IDW139" s="129"/>
      <c r="IDX139" s="129"/>
      <c r="IDY139" s="129"/>
      <c r="IDZ139" s="129"/>
      <c r="IEA139" s="129"/>
      <c r="IEB139" s="129"/>
      <c r="IEC139" s="129"/>
      <c r="IED139" s="129"/>
      <c r="IEE139" s="129"/>
      <c r="IEF139" s="129"/>
      <c r="IEG139" s="129"/>
      <c r="IEH139" s="129"/>
      <c r="IEI139" s="129"/>
      <c r="IEJ139" s="129"/>
      <c r="IEK139" s="129"/>
      <c r="IEL139" s="129"/>
      <c r="IEM139" s="129"/>
      <c r="IEN139" s="129"/>
      <c r="IEO139" s="129"/>
      <c r="IEP139" s="129"/>
      <c r="IEQ139" s="129"/>
      <c r="IER139" s="129"/>
      <c r="IES139" s="129"/>
      <c r="IET139" s="129"/>
      <c r="IEU139" s="129"/>
      <c r="IEV139" s="129"/>
      <c r="IEW139" s="129"/>
      <c r="IEX139" s="129"/>
      <c r="IEY139" s="129"/>
      <c r="IEZ139" s="129"/>
      <c r="IFA139" s="129"/>
      <c r="IFB139" s="129"/>
      <c r="IFC139" s="129"/>
      <c r="IFD139" s="129"/>
      <c r="IFE139" s="129"/>
      <c r="IFF139" s="129"/>
      <c r="IFG139" s="129"/>
      <c r="IFH139" s="129"/>
      <c r="IFI139" s="129"/>
      <c r="IFJ139" s="129"/>
      <c r="IFK139" s="129"/>
      <c r="IFL139" s="129"/>
      <c r="IFM139" s="129"/>
      <c r="IFN139" s="129"/>
      <c r="IFO139" s="129"/>
      <c r="IFP139" s="129"/>
      <c r="IFQ139" s="129"/>
      <c r="IFR139" s="129"/>
      <c r="IFS139" s="129"/>
      <c r="IFT139" s="129"/>
      <c r="IFU139" s="129"/>
      <c r="IFV139" s="129"/>
      <c r="IFW139" s="129"/>
      <c r="IFX139" s="129"/>
      <c r="IFY139" s="129"/>
      <c r="IFZ139" s="129"/>
      <c r="IGA139" s="129"/>
      <c r="IGB139" s="129"/>
      <c r="IGC139" s="129"/>
      <c r="IGD139" s="129"/>
      <c r="IGE139" s="129"/>
      <c r="IGF139" s="129"/>
      <c r="IGG139" s="129"/>
      <c r="IGH139" s="129"/>
      <c r="IGI139" s="129"/>
      <c r="IGJ139" s="129"/>
      <c r="IGK139" s="129"/>
      <c r="IGL139" s="129"/>
      <c r="IGM139" s="129"/>
      <c r="IGN139" s="129"/>
      <c r="IGO139" s="129"/>
      <c r="IGP139" s="129"/>
      <c r="IGQ139" s="129"/>
      <c r="IGR139" s="129"/>
      <c r="IGS139" s="129"/>
      <c r="IGT139" s="129"/>
      <c r="IGU139" s="129"/>
      <c r="IGV139" s="129"/>
      <c r="IGW139" s="129"/>
      <c r="IGX139" s="129"/>
      <c r="IGY139" s="129"/>
      <c r="IGZ139" s="129"/>
      <c r="IHA139" s="129"/>
      <c r="IHB139" s="129"/>
      <c r="IHC139" s="129"/>
      <c r="IHD139" s="129"/>
      <c r="IHE139" s="129"/>
      <c r="IHF139" s="129"/>
      <c r="IHG139" s="129"/>
      <c r="IHH139" s="129"/>
      <c r="IHI139" s="129"/>
      <c r="IHJ139" s="129"/>
      <c r="IHK139" s="129"/>
      <c r="IHL139" s="129"/>
      <c r="IHM139" s="129"/>
      <c r="IHN139" s="129"/>
      <c r="IHO139" s="129"/>
      <c r="IHP139" s="129"/>
      <c r="IHQ139" s="129"/>
      <c r="IHR139" s="129"/>
      <c r="IHS139" s="129"/>
      <c r="IHT139" s="129"/>
      <c r="IHU139" s="129"/>
      <c r="IHV139" s="129"/>
      <c r="IHW139" s="129"/>
      <c r="IHX139" s="129"/>
      <c r="IHY139" s="129"/>
      <c r="IHZ139" s="129"/>
      <c r="IIA139" s="129"/>
      <c r="IIB139" s="129"/>
      <c r="IIC139" s="129"/>
      <c r="IID139" s="129"/>
      <c r="IIE139" s="129"/>
      <c r="IIF139" s="129"/>
      <c r="IIG139" s="129"/>
      <c r="IIH139" s="129"/>
      <c r="III139" s="129"/>
      <c r="IIJ139" s="129"/>
      <c r="IIK139" s="129"/>
      <c r="IIL139" s="129"/>
      <c r="IIM139" s="129"/>
      <c r="IIN139" s="129"/>
      <c r="IIO139" s="129"/>
      <c r="IIP139" s="129"/>
      <c r="IIQ139" s="129"/>
      <c r="IIR139" s="129"/>
      <c r="IIS139" s="129"/>
      <c r="IIT139" s="129"/>
      <c r="IIU139" s="129"/>
      <c r="IIV139" s="129"/>
      <c r="IIW139" s="129"/>
      <c r="IIX139" s="129"/>
      <c r="IIY139" s="129"/>
      <c r="IIZ139" s="129"/>
      <c r="IJA139" s="129"/>
      <c r="IJB139" s="129"/>
      <c r="IJC139" s="129"/>
      <c r="IJD139" s="129"/>
      <c r="IJE139" s="129"/>
      <c r="IJF139" s="129"/>
      <c r="IJG139" s="129"/>
      <c r="IJH139" s="129"/>
      <c r="IJI139" s="129"/>
      <c r="IJJ139" s="129"/>
      <c r="IJK139" s="129"/>
      <c r="IJL139" s="129"/>
      <c r="IJM139" s="129"/>
      <c r="IJN139" s="129"/>
      <c r="IJO139" s="129"/>
      <c r="IJP139" s="129"/>
      <c r="IJQ139" s="129"/>
      <c r="IJR139" s="129"/>
      <c r="IJS139" s="129"/>
      <c r="IJT139" s="129"/>
      <c r="IJU139" s="129"/>
      <c r="IJV139" s="129"/>
      <c r="IJW139" s="129"/>
      <c r="IJX139" s="129"/>
      <c r="IJY139" s="129"/>
      <c r="IJZ139" s="129"/>
      <c r="IKA139" s="129"/>
      <c r="IKB139" s="129"/>
      <c r="IKC139" s="129"/>
      <c r="IKD139" s="129"/>
      <c r="IKE139" s="129"/>
      <c r="IKF139" s="129"/>
      <c r="IKG139" s="129"/>
      <c r="IKH139" s="129"/>
      <c r="IKI139" s="129"/>
      <c r="IKJ139" s="129"/>
      <c r="IKK139" s="129"/>
      <c r="IKL139" s="129"/>
      <c r="IKM139" s="129"/>
      <c r="IKN139" s="129"/>
      <c r="IKO139" s="129"/>
      <c r="IKP139" s="129"/>
      <c r="IKQ139" s="129"/>
      <c r="IKR139" s="129"/>
      <c r="IKS139" s="129"/>
      <c r="IKT139" s="129"/>
      <c r="IKU139" s="129"/>
      <c r="IKV139" s="129"/>
      <c r="IKW139" s="129"/>
      <c r="IKX139" s="129"/>
      <c r="IKY139" s="129"/>
      <c r="IKZ139" s="129"/>
      <c r="ILA139" s="129"/>
      <c r="ILB139" s="129"/>
      <c r="ILC139" s="129"/>
      <c r="ILD139" s="129"/>
      <c r="ILE139" s="129"/>
      <c r="ILF139" s="129"/>
      <c r="ILG139" s="129"/>
      <c r="ILH139" s="129"/>
      <c r="ILI139" s="129"/>
      <c r="ILJ139" s="129"/>
      <c r="ILK139" s="129"/>
      <c r="ILL139" s="129"/>
      <c r="ILM139" s="129"/>
      <c r="ILN139" s="129"/>
      <c r="ILO139" s="129"/>
      <c r="ILP139" s="129"/>
      <c r="ILQ139" s="129"/>
      <c r="ILR139" s="129"/>
      <c r="ILS139" s="129"/>
      <c r="ILT139" s="129"/>
      <c r="ILU139" s="129"/>
      <c r="ILV139" s="129"/>
      <c r="ILW139" s="129"/>
      <c r="ILX139" s="129"/>
      <c r="ILY139" s="129"/>
      <c r="ILZ139" s="129"/>
      <c r="IMA139" s="129"/>
      <c r="IMB139" s="129"/>
      <c r="IMC139" s="129"/>
      <c r="IMD139" s="129"/>
      <c r="IME139" s="129"/>
      <c r="IMF139" s="129"/>
      <c r="IMG139" s="129"/>
      <c r="IMH139" s="129"/>
      <c r="IMI139" s="129"/>
      <c r="IMJ139" s="129"/>
      <c r="IMK139" s="129"/>
      <c r="IML139" s="129"/>
      <c r="IMM139" s="129"/>
      <c r="IMN139" s="129"/>
      <c r="IMO139" s="129"/>
      <c r="IMP139" s="129"/>
      <c r="IMQ139" s="129"/>
      <c r="IMR139" s="129"/>
      <c r="IMS139" s="129"/>
      <c r="IMT139" s="129"/>
      <c r="IMU139" s="129"/>
      <c r="IMV139" s="129"/>
      <c r="IMW139" s="129"/>
      <c r="IMX139" s="129"/>
      <c r="IMY139" s="129"/>
      <c r="IMZ139" s="129"/>
      <c r="INA139" s="129"/>
      <c r="INB139" s="129"/>
      <c r="INC139" s="129"/>
      <c r="IND139" s="129"/>
      <c r="INE139" s="129"/>
      <c r="INF139" s="129"/>
      <c r="ING139" s="129"/>
      <c r="INH139" s="129"/>
      <c r="INI139" s="129"/>
      <c r="INJ139" s="129"/>
      <c r="INK139" s="129"/>
      <c r="INL139" s="129"/>
      <c r="INM139" s="129"/>
      <c r="INN139" s="129"/>
      <c r="INO139" s="129"/>
      <c r="INP139" s="129"/>
      <c r="INQ139" s="129"/>
      <c r="INR139" s="129"/>
      <c r="INS139" s="129"/>
      <c r="INT139" s="129"/>
      <c r="INU139" s="129"/>
      <c r="INV139" s="129"/>
      <c r="INW139" s="129"/>
      <c r="INX139" s="129"/>
      <c r="INY139" s="129"/>
      <c r="INZ139" s="129"/>
      <c r="IOA139" s="129"/>
      <c r="IOB139" s="129"/>
      <c r="IOC139" s="129"/>
      <c r="IOD139" s="129"/>
      <c r="IOE139" s="129"/>
      <c r="IOF139" s="129"/>
      <c r="IOG139" s="129"/>
      <c r="IOH139" s="129"/>
      <c r="IOI139" s="129"/>
      <c r="IOJ139" s="129"/>
      <c r="IOK139" s="129"/>
      <c r="IOL139" s="129"/>
      <c r="IOM139" s="129"/>
      <c r="ION139" s="129"/>
      <c r="IOO139" s="129"/>
      <c r="IOP139" s="129"/>
      <c r="IOQ139" s="129"/>
      <c r="IOR139" s="129"/>
      <c r="IOS139" s="129"/>
      <c r="IOT139" s="129"/>
      <c r="IOU139" s="129"/>
      <c r="IOV139" s="129"/>
      <c r="IOW139" s="129"/>
      <c r="IOX139" s="129"/>
      <c r="IOY139" s="129"/>
      <c r="IOZ139" s="129"/>
      <c r="IPA139" s="129"/>
      <c r="IPB139" s="129"/>
      <c r="IPC139" s="129"/>
      <c r="IPD139" s="129"/>
      <c r="IPE139" s="129"/>
      <c r="IPF139" s="129"/>
      <c r="IPG139" s="129"/>
      <c r="IPH139" s="129"/>
      <c r="IPI139" s="129"/>
      <c r="IPJ139" s="129"/>
      <c r="IPK139" s="129"/>
      <c r="IPL139" s="129"/>
      <c r="IPM139" s="129"/>
      <c r="IPN139" s="129"/>
      <c r="IPO139" s="129"/>
      <c r="IPP139" s="129"/>
      <c r="IPQ139" s="129"/>
      <c r="IPR139" s="129"/>
      <c r="IPS139" s="129"/>
      <c r="IPT139" s="129"/>
      <c r="IPU139" s="129"/>
      <c r="IPV139" s="129"/>
      <c r="IPW139" s="129"/>
      <c r="IPX139" s="129"/>
      <c r="IPY139" s="129"/>
      <c r="IPZ139" s="129"/>
      <c r="IQA139" s="129"/>
      <c r="IQB139" s="129"/>
      <c r="IQC139" s="129"/>
      <c r="IQD139" s="129"/>
      <c r="IQE139" s="129"/>
      <c r="IQF139" s="129"/>
      <c r="IQG139" s="129"/>
      <c r="IQH139" s="129"/>
      <c r="IQI139" s="129"/>
      <c r="IQJ139" s="129"/>
      <c r="IQK139" s="129"/>
      <c r="IQL139" s="129"/>
      <c r="IQM139" s="129"/>
      <c r="IQN139" s="129"/>
      <c r="IQO139" s="129"/>
      <c r="IQP139" s="129"/>
      <c r="IQQ139" s="129"/>
      <c r="IQR139" s="129"/>
      <c r="IQS139" s="129"/>
      <c r="IQT139" s="129"/>
      <c r="IQU139" s="129"/>
      <c r="IQV139" s="129"/>
      <c r="IQW139" s="129"/>
      <c r="IQX139" s="129"/>
      <c r="IQY139" s="129"/>
      <c r="IQZ139" s="129"/>
      <c r="IRA139" s="129"/>
      <c r="IRB139" s="129"/>
      <c r="IRC139" s="129"/>
      <c r="IRD139" s="129"/>
      <c r="IRE139" s="129"/>
      <c r="IRF139" s="129"/>
      <c r="IRG139" s="129"/>
      <c r="IRH139" s="129"/>
      <c r="IRI139" s="129"/>
      <c r="IRJ139" s="129"/>
      <c r="IRK139" s="129"/>
      <c r="IRL139" s="129"/>
      <c r="IRM139" s="129"/>
      <c r="IRN139" s="129"/>
      <c r="IRO139" s="129"/>
      <c r="IRP139" s="129"/>
      <c r="IRQ139" s="129"/>
      <c r="IRR139" s="129"/>
      <c r="IRS139" s="129"/>
      <c r="IRT139" s="129"/>
      <c r="IRU139" s="129"/>
      <c r="IRV139" s="129"/>
      <c r="IRW139" s="129"/>
      <c r="IRX139" s="129"/>
      <c r="IRY139" s="129"/>
      <c r="IRZ139" s="129"/>
      <c r="ISA139" s="129"/>
      <c r="ISB139" s="129"/>
      <c r="ISC139" s="129"/>
      <c r="ISD139" s="129"/>
      <c r="ISE139" s="129"/>
      <c r="ISF139" s="129"/>
      <c r="ISG139" s="129"/>
      <c r="ISH139" s="129"/>
      <c r="ISI139" s="129"/>
      <c r="ISJ139" s="129"/>
      <c r="ISK139" s="129"/>
      <c r="ISL139" s="129"/>
      <c r="ISM139" s="129"/>
      <c r="ISN139" s="129"/>
      <c r="ISO139" s="129"/>
      <c r="ISP139" s="129"/>
      <c r="ISQ139" s="129"/>
      <c r="ISR139" s="129"/>
      <c r="ISS139" s="129"/>
      <c r="IST139" s="129"/>
      <c r="ISU139" s="129"/>
      <c r="ISV139" s="129"/>
      <c r="ISW139" s="129"/>
      <c r="ISX139" s="129"/>
      <c r="ISY139" s="129"/>
      <c r="ISZ139" s="129"/>
      <c r="ITA139" s="129"/>
      <c r="ITB139" s="129"/>
      <c r="ITC139" s="129"/>
      <c r="ITD139" s="129"/>
      <c r="ITE139" s="129"/>
      <c r="ITF139" s="129"/>
      <c r="ITG139" s="129"/>
      <c r="ITH139" s="129"/>
      <c r="ITI139" s="129"/>
      <c r="ITJ139" s="129"/>
      <c r="ITK139" s="129"/>
      <c r="ITL139" s="129"/>
      <c r="ITM139" s="129"/>
      <c r="ITN139" s="129"/>
      <c r="ITO139" s="129"/>
      <c r="ITP139" s="129"/>
      <c r="ITQ139" s="129"/>
      <c r="ITR139" s="129"/>
      <c r="ITS139" s="129"/>
      <c r="ITT139" s="129"/>
      <c r="ITU139" s="129"/>
      <c r="ITV139" s="129"/>
      <c r="ITW139" s="129"/>
      <c r="ITX139" s="129"/>
      <c r="ITY139" s="129"/>
      <c r="ITZ139" s="129"/>
      <c r="IUA139" s="129"/>
      <c r="IUB139" s="129"/>
      <c r="IUC139" s="129"/>
      <c r="IUD139" s="129"/>
      <c r="IUE139" s="129"/>
      <c r="IUF139" s="129"/>
      <c r="IUG139" s="129"/>
      <c r="IUH139" s="129"/>
      <c r="IUI139" s="129"/>
      <c r="IUJ139" s="129"/>
      <c r="IUK139" s="129"/>
      <c r="IUL139" s="129"/>
      <c r="IUM139" s="129"/>
      <c r="IUN139" s="129"/>
      <c r="IUO139" s="129"/>
      <c r="IUP139" s="129"/>
      <c r="IUQ139" s="129"/>
      <c r="IUR139" s="129"/>
      <c r="IUS139" s="129"/>
      <c r="IUT139" s="129"/>
      <c r="IUU139" s="129"/>
      <c r="IUV139" s="129"/>
      <c r="IUW139" s="129"/>
      <c r="IUX139" s="129"/>
      <c r="IUY139" s="129"/>
      <c r="IUZ139" s="129"/>
      <c r="IVA139" s="129"/>
      <c r="IVB139" s="129"/>
      <c r="IVC139" s="129"/>
      <c r="IVD139" s="129"/>
      <c r="IVE139" s="129"/>
      <c r="IVF139" s="129"/>
      <c r="IVG139" s="129"/>
      <c r="IVH139" s="129"/>
      <c r="IVI139" s="129"/>
      <c r="IVJ139" s="129"/>
      <c r="IVK139" s="129"/>
      <c r="IVL139" s="129"/>
      <c r="IVM139" s="129"/>
      <c r="IVN139" s="129"/>
      <c r="IVO139" s="129"/>
      <c r="IVP139" s="129"/>
      <c r="IVQ139" s="129"/>
      <c r="IVR139" s="129"/>
      <c r="IVS139" s="129"/>
      <c r="IVT139" s="129"/>
      <c r="IVU139" s="129"/>
      <c r="IVV139" s="129"/>
      <c r="IVW139" s="129"/>
      <c r="IVX139" s="129"/>
      <c r="IVY139" s="129"/>
      <c r="IVZ139" s="129"/>
      <c r="IWA139" s="129"/>
      <c r="IWB139" s="129"/>
      <c r="IWC139" s="129"/>
      <c r="IWD139" s="129"/>
      <c r="IWE139" s="129"/>
      <c r="IWF139" s="129"/>
      <c r="IWG139" s="129"/>
      <c r="IWH139" s="129"/>
      <c r="IWI139" s="129"/>
      <c r="IWJ139" s="129"/>
      <c r="IWK139" s="129"/>
      <c r="IWL139" s="129"/>
      <c r="IWM139" s="129"/>
      <c r="IWN139" s="129"/>
      <c r="IWO139" s="129"/>
      <c r="IWP139" s="129"/>
      <c r="IWQ139" s="129"/>
      <c r="IWR139" s="129"/>
      <c r="IWS139" s="129"/>
      <c r="IWT139" s="129"/>
      <c r="IWU139" s="129"/>
      <c r="IWV139" s="129"/>
      <c r="IWW139" s="129"/>
      <c r="IWX139" s="129"/>
      <c r="IWY139" s="129"/>
      <c r="IWZ139" s="129"/>
      <c r="IXA139" s="129"/>
      <c r="IXB139" s="129"/>
      <c r="IXC139" s="129"/>
      <c r="IXD139" s="129"/>
      <c r="IXE139" s="129"/>
      <c r="IXF139" s="129"/>
      <c r="IXG139" s="129"/>
      <c r="IXH139" s="129"/>
      <c r="IXI139" s="129"/>
      <c r="IXJ139" s="129"/>
      <c r="IXK139" s="129"/>
      <c r="IXL139" s="129"/>
      <c r="IXM139" s="129"/>
      <c r="IXN139" s="129"/>
      <c r="IXO139" s="129"/>
      <c r="IXP139" s="129"/>
      <c r="IXQ139" s="129"/>
      <c r="IXR139" s="129"/>
      <c r="IXS139" s="129"/>
      <c r="IXT139" s="129"/>
      <c r="IXU139" s="129"/>
      <c r="IXV139" s="129"/>
      <c r="IXW139" s="129"/>
      <c r="IXX139" s="129"/>
      <c r="IXY139" s="129"/>
      <c r="IXZ139" s="129"/>
      <c r="IYA139" s="129"/>
      <c r="IYB139" s="129"/>
      <c r="IYC139" s="129"/>
      <c r="IYD139" s="129"/>
      <c r="IYE139" s="129"/>
      <c r="IYF139" s="129"/>
      <c r="IYG139" s="129"/>
      <c r="IYH139" s="129"/>
      <c r="IYI139" s="129"/>
      <c r="IYJ139" s="129"/>
      <c r="IYK139" s="129"/>
      <c r="IYL139" s="129"/>
      <c r="IYM139" s="129"/>
      <c r="IYN139" s="129"/>
      <c r="IYO139" s="129"/>
      <c r="IYP139" s="129"/>
      <c r="IYQ139" s="129"/>
      <c r="IYR139" s="129"/>
      <c r="IYS139" s="129"/>
      <c r="IYT139" s="129"/>
      <c r="IYU139" s="129"/>
      <c r="IYV139" s="129"/>
      <c r="IYW139" s="129"/>
      <c r="IYX139" s="129"/>
      <c r="IYY139" s="129"/>
      <c r="IYZ139" s="129"/>
      <c r="IZA139" s="129"/>
      <c r="IZB139" s="129"/>
      <c r="IZC139" s="129"/>
      <c r="IZD139" s="129"/>
      <c r="IZE139" s="129"/>
      <c r="IZF139" s="129"/>
      <c r="IZG139" s="129"/>
      <c r="IZH139" s="129"/>
      <c r="IZI139" s="129"/>
      <c r="IZJ139" s="129"/>
      <c r="IZK139" s="129"/>
      <c r="IZL139" s="129"/>
      <c r="IZM139" s="129"/>
      <c r="IZN139" s="129"/>
      <c r="IZO139" s="129"/>
      <c r="IZP139" s="129"/>
      <c r="IZQ139" s="129"/>
      <c r="IZR139" s="129"/>
      <c r="IZS139" s="129"/>
      <c r="IZT139" s="129"/>
      <c r="IZU139" s="129"/>
      <c r="IZV139" s="129"/>
      <c r="IZW139" s="129"/>
      <c r="IZX139" s="129"/>
      <c r="IZY139" s="129"/>
      <c r="IZZ139" s="129"/>
      <c r="JAA139" s="129"/>
      <c r="JAB139" s="129"/>
      <c r="JAC139" s="129"/>
      <c r="JAD139" s="129"/>
      <c r="JAE139" s="129"/>
      <c r="JAF139" s="129"/>
      <c r="JAG139" s="129"/>
      <c r="JAH139" s="129"/>
      <c r="JAI139" s="129"/>
      <c r="JAJ139" s="129"/>
      <c r="JAK139" s="129"/>
      <c r="JAL139" s="129"/>
      <c r="JAM139" s="129"/>
      <c r="JAN139" s="129"/>
      <c r="JAO139" s="129"/>
      <c r="JAP139" s="129"/>
      <c r="JAQ139" s="129"/>
      <c r="JAR139" s="129"/>
      <c r="JAS139" s="129"/>
      <c r="JAT139" s="129"/>
      <c r="JAU139" s="129"/>
      <c r="JAV139" s="129"/>
      <c r="JAW139" s="129"/>
      <c r="JAX139" s="129"/>
      <c r="JAY139" s="129"/>
      <c r="JAZ139" s="129"/>
      <c r="JBA139" s="129"/>
      <c r="JBB139" s="129"/>
      <c r="JBC139" s="129"/>
      <c r="JBD139" s="129"/>
      <c r="JBE139" s="129"/>
      <c r="JBF139" s="129"/>
      <c r="JBG139" s="129"/>
      <c r="JBH139" s="129"/>
      <c r="JBI139" s="129"/>
      <c r="JBJ139" s="129"/>
      <c r="JBK139" s="129"/>
      <c r="JBL139" s="129"/>
      <c r="JBM139" s="129"/>
      <c r="JBN139" s="129"/>
      <c r="JBO139" s="129"/>
      <c r="JBP139" s="129"/>
      <c r="JBQ139" s="129"/>
      <c r="JBR139" s="129"/>
      <c r="JBS139" s="129"/>
      <c r="JBT139" s="129"/>
      <c r="JBU139" s="129"/>
      <c r="JBV139" s="129"/>
      <c r="JBW139" s="129"/>
      <c r="JBX139" s="129"/>
      <c r="JBY139" s="129"/>
      <c r="JBZ139" s="129"/>
      <c r="JCA139" s="129"/>
      <c r="JCB139" s="129"/>
      <c r="JCC139" s="129"/>
      <c r="JCD139" s="129"/>
      <c r="JCE139" s="129"/>
      <c r="JCF139" s="129"/>
      <c r="JCG139" s="129"/>
      <c r="JCH139" s="129"/>
      <c r="JCI139" s="129"/>
      <c r="JCJ139" s="129"/>
      <c r="JCK139" s="129"/>
      <c r="JCL139" s="129"/>
      <c r="JCM139" s="129"/>
      <c r="JCN139" s="129"/>
      <c r="JCO139" s="129"/>
      <c r="JCP139" s="129"/>
      <c r="JCQ139" s="129"/>
      <c r="JCR139" s="129"/>
      <c r="JCS139" s="129"/>
      <c r="JCT139" s="129"/>
      <c r="JCU139" s="129"/>
      <c r="JCV139" s="129"/>
      <c r="JCW139" s="129"/>
      <c r="JCX139" s="129"/>
      <c r="JCY139" s="129"/>
      <c r="JCZ139" s="129"/>
      <c r="JDA139" s="129"/>
      <c r="JDB139" s="129"/>
      <c r="JDC139" s="129"/>
      <c r="JDD139" s="129"/>
      <c r="JDE139" s="129"/>
      <c r="JDF139" s="129"/>
      <c r="JDG139" s="129"/>
      <c r="JDH139" s="129"/>
      <c r="JDI139" s="129"/>
      <c r="JDJ139" s="129"/>
      <c r="JDK139" s="129"/>
      <c r="JDL139" s="129"/>
      <c r="JDM139" s="129"/>
      <c r="JDN139" s="129"/>
      <c r="JDO139" s="129"/>
      <c r="JDP139" s="129"/>
      <c r="JDQ139" s="129"/>
      <c r="JDR139" s="129"/>
      <c r="JDS139" s="129"/>
      <c r="JDT139" s="129"/>
      <c r="JDU139" s="129"/>
      <c r="JDV139" s="129"/>
      <c r="JDW139" s="129"/>
      <c r="JDX139" s="129"/>
      <c r="JDY139" s="129"/>
      <c r="JDZ139" s="129"/>
      <c r="JEA139" s="129"/>
      <c r="JEB139" s="129"/>
      <c r="JEC139" s="129"/>
      <c r="JED139" s="129"/>
      <c r="JEE139" s="129"/>
      <c r="JEF139" s="129"/>
      <c r="JEG139" s="129"/>
      <c r="JEH139" s="129"/>
      <c r="JEI139" s="129"/>
      <c r="JEJ139" s="129"/>
      <c r="JEK139" s="129"/>
      <c r="JEL139" s="129"/>
      <c r="JEM139" s="129"/>
      <c r="JEN139" s="129"/>
      <c r="JEO139" s="129"/>
      <c r="JEP139" s="129"/>
      <c r="JEQ139" s="129"/>
      <c r="JER139" s="129"/>
      <c r="JES139" s="129"/>
      <c r="JET139" s="129"/>
      <c r="JEU139" s="129"/>
      <c r="JEV139" s="129"/>
      <c r="JEW139" s="129"/>
      <c r="JEX139" s="129"/>
      <c r="JEY139" s="129"/>
      <c r="JEZ139" s="129"/>
      <c r="JFA139" s="129"/>
      <c r="JFB139" s="129"/>
      <c r="JFC139" s="129"/>
      <c r="JFD139" s="129"/>
      <c r="JFE139" s="129"/>
      <c r="JFF139" s="129"/>
      <c r="JFG139" s="129"/>
      <c r="JFH139" s="129"/>
      <c r="JFI139" s="129"/>
      <c r="JFJ139" s="129"/>
      <c r="JFK139" s="129"/>
      <c r="JFL139" s="129"/>
      <c r="JFM139" s="129"/>
      <c r="JFN139" s="129"/>
      <c r="JFO139" s="129"/>
      <c r="JFP139" s="129"/>
      <c r="JFQ139" s="129"/>
      <c r="JFR139" s="129"/>
      <c r="JFS139" s="129"/>
      <c r="JFT139" s="129"/>
      <c r="JFU139" s="129"/>
      <c r="JFV139" s="129"/>
      <c r="JFW139" s="129"/>
      <c r="JFX139" s="129"/>
      <c r="JFY139" s="129"/>
      <c r="JFZ139" s="129"/>
      <c r="JGA139" s="129"/>
      <c r="JGB139" s="129"/>
      <c r="JGC139" s="129"/>
      <c r="JGD139" s="129"/>
      <c r="JGE139" s="129"/>
      <c r="JGF139" s="129"/>
      <c r="JGG139" s="129"/>
      <c r="JGH139" s="129"/>
      <c r="JGI139" s="129"/>
      <c r="JGJ139" s="129"/>
      <c r="JGK139" s="129"/>
      <c r="JGL139" s="129"/>
      <c r="JGM139" s="129"/>
      <c r="JGN139" s="129"/>
      <c r="JGO139" s="129"/>
      <c r="JGP139" s="129"/>
      <c r="JGQ139" s="129"/>
      <c r="JGR139" s="129"/>
      <c r="JGS139" s="129"/>
      <c r="JGT139" s="129"/>
      <c r="JGU139" s="129"/>
      <c r="JGV139" s="129"/>
      <c r="JGW139" s="129"/>
      <c r="JGX139" s="129"/>
      <c r="JGY139" s="129"/>
      <c r="JGZ139" s="129"/>
      <c r="JHA139" s="129"/>
      <c r="JHB139" s="129"/>
      <c r="JHC139" s="129"/>
      <c r="JHD139" s="129"/>
      <c r="JHE139" s="129"/>
      <c r="JHF139" s="129"/>
      <c r="JHG139" s="129"/>
      <c r="JHH139" s="129"/>
      <c r="JHI139" s="129"/>
      <c r="JHJ139" s="129"/>
      <c r="JHK139" s="129"/>
      <c r="JHL139" s="129"/>
      <c r="JHM139" s="129"/>
      <c r="JHN139" s="129"/>
      <c r="JHO139" s="129"/>
      <c r="JHP139" s="129"/>
      <c r="JHQ139" s="129"/>
      <c r="JHR139" s="129"/>
      <c r="JHS139" s="129"/>
      <c r="JHT139" s="129"/>
      <c r="JHU139" s="129"/>
      <c r="JHV139" s="129"/>
      <c r="JHW139" s="129"/>
      <c r="JHX139" s="129"/>
      <c r="JHY139" s="129"/>
      <c r="JHZ139" s="129"/>
      <c r="JIA139" s="129"/>
      <c r="JIB139" s="129"/>
      <c r="JIC139" s="129"/>
      <c r="JID139" s="129"/>
      <c r="JIE139" s="129"/>
      <c r="JIF139" s="129"/>
      <c r="JIG139" s="129"/>
      <c r="JIH139" s="129"/>
      <c r="JII139" s="129"/>
      <c r="JIJ139" s="129"/>
      <c r="JIK139" s="129"/>
      <c r="JIL139" s="129"/>
      <c r="JIM139" s="129"/>
      <c r="JIN139" s="129"/>
      <c r="JIO139" s="129"/>
      <c r="JIP139" s="129"/>
      <c r="JIQ139" s="129"/>
      <c r="JIR139" s="129"/>
      <c r="JIS139" s="129"/>
      <c r="JIT139" s="129"/>
      <c r="JIU139" s="129"/>
      <c r="JIV139" s="129"/>
      <c r="JIW139" s="129"/>
      <c r="JIX139" s="129"/>
      <c r="JIY139" s="129"/>
      <c r="JIZ139" s="129"/>
      <c r="JJA139" s="129"/>
      <c r="JJB139" s="129"/>
      <c r="JJC139" s="129"/>
      <c r="JJD139" s="129"/>
      <c r="JJE139" s="129"/>
      <c r="JJF139" s="129"/>
      <c r="JJG139" s="129"/>
      <c r="JJH139" s="129"/>
      <c r="JJI139" s="129"/>
      <c r="JJJ139" s="129"/>
      <c r="JJK139" s="129"/>
      <c r="JJL139" s="129"/>
      <c r="JJM139" s="129"/>
      <c r="JJN139" s="129"/>
      <c r="JJO139" s="129"/>
      <c r="JJP139" s="129"/>
      <c r="JJQ139" s="129"/>
      <c r="JJR139" s="129"/>
      <c r="JJS139" s="129"/>
      <c r="JJT139" s="129"/>
      <c r="JJU139" s="129"/>
      <c r="JJV139" s="129"/>
      <c r="JJW139" s="129"/>
      <c r="JJX139" s="129"/>
      <c r="JJY139" s="129"/>
      <c r="JJZ139" s="129"/>
      <c r="JKA139" s="129"/>
      <c r="JKB139" s="129"/>
      <c r="JKC139" s="129"/>
      <c r="JKD139" s="129"/>
      <c r="JKE139" s="129"/>
      <c r="JKF139" s="129"/>
      <c r="JKG139" s="129"/>
      <c r="JKH139" s="129"/>
      <c r="JKI139" s="129"/>
      <c r="JKJ139" s="129"/>
      <c r="JKK139" s="129"/>
      <c r="JKL139" s="129"/>
      <c r="JKM139" s="129"/>
      <c r="JKN139" s="129"/>
      <c r="JKO139" s="129"/>
      <c r="JKP139" s="129"/>
      <c r="JKQ139" s="129"/>
      <c r="JKR139" s="129"/>
      <c r="JKS139" s="129"/>
      <c r="JKT139" s="129"/>
      <c r="JKU139" s="129"/>
      <c r="JKV139" s="129"/>
      <c r="JKW139" s="129"/>
      <c r="JKX139" s="129"/>
      <c r="JKY139" s="129"/>
      <c r="JKZ139" s="129"/>
      <c r="JLA139" s="129"/>
      <c r="JLB139" s="129"/>
      <c r="JLC139" s="129"/>
      <c r="JLD139" s="129"/>
      <c r="JLE139" s="129"/>
      <c r="JLF139" s="129"/>
      <c r="JLG139" s="129"/>
      <c r="JLH139" s="129"/>
      <c r="JLI139" s="129"/>
      <c r="JLJ139" s="129"/>
      <c r="JLK139" s="129"/>
      <c r="JLL139" s="129"/>
      <c r="JLM139" s="129"/>
      <c r="JLN139" s="129"/>
      <c r="JLO139" s="129"/>
      <c r="JLP139" s="129"/>
      <c r="JLQ139" s="129"/>
      <c r="JLR139" s="129"/>
      <c r="JLS139" s="129"/>
      <c r="JLT139" s="129"/>
      <c r="JLU139" s="129"/>
      <c r="JLV139" s="129"/>
      <c r="JLW139" s="129"/>
      <c r="JLX139" s="129"/>
      <c r="JLY139" s="129"/>
      <c r="JLZ139" s="129"/>
      <c r="JMA139" s="129"/>
      <c r="JMB139" s="129"/>
      <c r="JMC139" s="129"/>
      <c r="JMD139" s="129"/>
      <c r="JME139" s="129"/>
      <c r="JMF139" s="129"/>
      <c r="JMG139" s="129"/>
      <c r="JMH139" s="129"/>
      <c r="JMI139" s="129"/>
      <c r="JMJ139" s="129"/>
      <c r="JMK139" s="129"/>
      <c r="JML139" s="129"/>
      <c r="JMM139" s="129"/>
      <c r="JMN139" s="129"/>
      <c r="JMO139" s="129"/>
      <c r="JMP139" s="129"/>
      <c r="JMQ139" s="129"/>
      <c r="JMR139" s="129"/>
      <c r="JMS139" s="129"/>
      <c r="JMT139" s="129"/>
      <c r="JMU139" s="129"/>
      <c r="JMV139" s="129"/>
      <c r="JMW139" s="129"/>
      <c r="JMX139" s="129"/>
      <c r="JMY139" s="129"/>
      <c r="JMZ139" s="129"/>
      <c r="JNA139" s="129"/>
      <c r="JNB139" s="129"/>
      <c r="JNC139" s="129"/>
      <c r="JND139" s="129"/>
      <c r="JNE139" s="129"/>
      <c r="JNF139" s="129"/>
      <c r="JNG139" s="129"/>
      <c r="JNH139" s="129"/>
      <c r="JNI139" s="129"/>
      <c r="JNJ139" s="129"/>
      <c r="JNK139" s="129"/>
      <c r="JNL139" s="129"/>
      <c r="JNM139" s="129"/>
      <c r="JNN139" s="129"/>
      <c r="JNO139" s="129"/>
      <c r="JNP139" s="129"/>
      <c r="JNQ139" s="129"/>
      <c r="JNR139" s="129"/>
      <c r="JNS139" s="129"/>
      <c r="JNT139" s="129"/>
      <c r="JNU139" s="129"/>
      <c r="JNV139" s="129"/>
      <c r="JNW139" s="129"/>
      <c r="JNX139" s="129"/>
      <c r="JNY139" s="129"/>
      <c r="JNZ139" s="129"/>
      <c r="JOA139" s="129"/>
      <c r="JOB139" s="129"/>
      <c r="JOC139" s="129"/>
      <c r="JOD139" s="129"/>
      <c r="JOE139" s="129"/>
      <c r="JOF139" s="129"/>
      <c r="JOG139" s="129"/>
      <c r="JOH139" s="129"/>
      <c r="JOI139" s="129"/>
      <c r="JOJ139" s="129"/>
      <c r="JOK139" s="129"/>
      <c r="JOL139" s="129"/>
      <c r="JOM139" s="129"/>
      <c r="JON139" s="129"/>
      <c r="JOO139" s="129"/>
      <c r="JOP139" s="129"/>
      <c r="JOQ139" s="129"/>
      <c r="JOR139" s="129"/>
      <c r="JOS139" s="129"/>
      <c r="JOT139" s="129"/>
      <c r="JOU139" s="129"/>
      <c r="JOV139" s="129"/>
      <c r="JOW139" s="129"/>
      <c r="JOX139" s="129"/>
      <c r="JOY139" s="129"/>
      <c r="JOZ139" s="129"/>
      <c r="JPA139" s="129"/>
      <c r="JPB139" s="129"/>
      <c r="JPC139" s="129"/>
      <c r="JPD139" s="129"/>
      <c r="JPE139" s="129"/>
      <c r="JPF139" s="129"/>
      <c r="JPG139" s="129"/>
      <c r="JPH139" s="129"/>
      <c r="JPI139" s="129"/>
      <c r="JPJ139" s="129"/>
      <c r="JPK139" s="129"/>
      <c r="JPL139" s="129"/>
      <c r="JPM139" s="129"/>
      <c r="JPN139" s="129"/>
      <c r="JPO139" s="129"/>
      <c r="JPP139" s="129"/>
      <c r="JPQ139" s="129"/>
      <c r="JPR139" s="129"/>
      <c r="JPS139" s="129"/>
      <c r="JPT139" s="129"/>
      <c r="JPU139" s="129"/>
      <c r="JPV139" s="129"/>
      <c r="JPW139" s="129"/>
      <c r="JPX139" s="129"/>
      <c r="JPY139" s="129"/>
      <c r="JPZ139" s="129"/>
      <c r="JQA139" s="129"/>
      <c r="JQB139" s="129"/>
      <c r="JQC139" s="129"/>
      <c r="JQD139" s="129"/>
      <c r="JQE139" s="129"/>
      <c r="JQF139" s="129"/>
      <c r="JQG139" s="129"/>
      <c r="JQH139" s="129"/>
      <c r="JQI139" s="129"/>
      <c r="JQJ139" s="129"/>
      <c r="JQK139" s="129"/>
      <c r="JQL139" s="129"/>
      <c r="JQM139" s="129"/>
      <c r="JQN139" s="129"/>
      <c r="JQO139" s="129"/>
      <c r="JQP139" s="129"/>
      <c r="JQQ139" s="129"/>
      <c r="JQR139" s="129"/>
      <c r="JQS139" s="129"/>
      <c r="JQT139" s="129"/>
      <c r="JQU139" s="129"/>
      <c r="JQV139" s="129"/>
      <c r="JQW139" s="129"/>
      <c r="JQX139" s="129"/>
      <c r="JQY139" s="129"/>
      <c r="JQZ139" s="129"/>
      <c r="JRA139" s="129"/>
      <c r="JRB139" s="129"/>
      <c r="JRC139" s="129"/>
      <c r="JRD139" s="129"/>
      <c r="JRE139" s="129"/>
      <c r="JRF139" s="129"/>
      <c r="JRG139" s="129"/>
      <c r="JRH139" s="129"/>
      <c r="JRI139" s="129"/>
      <c r="JRJ139" s="129"/>
      <c r="JRK139" s="129"/>
      <c r="JRL139" s="129"/>
      <c r="JRM139" s="129"/>
      <c r="JRN139" s="129"/>
      <c r="JRO139" s="129"/>
      <c r="JRP139" s="129"/>
      <c r="JRQ139" s="129"/>
      <c r="JRR139" s="129"/>
      <c r="JRS139" s="129"/>
      <c r="JRT139" s="129"/>
      <c r="JRU139" s="129"/>
      <c r="JRV139" s="129"/>
      <c r="JRW139" s="129"/>
      <c r="JRX139" s="129"/>
      <c r="JRY139" s="129"/>
      <c r="JRZ139" s="129"/>
      <c r="JSA139" s="129"/>
      <c r="JSB139" s="129"/>
      <c r="JSC139" s="129"/>
      <c r="JSD139" s="129"/>
      <c r="JSE139" s="129"/>
      <c r="JSF139" s="129"/>
      <c r="JSG139" s="129"/>
      <c r="JSH139" s="129"/>
      <c r="JSI139" s="129"/>
      <c r="JSJ139" s="129"/>
      <c r="JSK139" s="129"/>
      <c r="JSL139" s="129"/>
      <c r="JSM139" s="129"/>
      <c r="JSN139" s="129"/>
      <c r="JSO139" s="129"/>
      <c r="JSP139" s="129"/>
      <c r="JSQ139" s="129"/>
      <c r="JSR139" s="129"/>
      <c r="JSS139" s="129"/>
      <c r="JST139" s="129"/>
      <c r="JSU139" s="129"/>
      <c r="JSV139" s="129"/>
      <c r="JSW139" s="129"/>
      <c r="JSX139" s="129"/>
      <c r="JSY139" s="129"/>
      <c r="JSZ139" s="129"/>
      <c r="JTA139" s="129"/>
      <c r="JTB139" s="129"/>
      <c r="JTC139" s="129"/>
      <c r="JTD139" s="129"/>
      <c r="JTE139" s="129"/>
      <c r="JTF139" s="129"/>
      <c r="JTG139" s="129"/>
      <c r="JTH139" s="129"/>
      <c r="JTI139" s="129"/>
      <c r="JTJ139" s="129"/>
      <c r="JTK139" s="129"/>
      <c r="JTL139" s="129"/>
      <c r="JTM139" s="129"/>
      <c r="JTN139" s="129"/>
      <c r="JTO139" s="129"/>
      <c r="JTP139" s="129"/>
      <c r="JTQ139" s="129"/>
      <c r="JTR139" s="129"/>
      <c r="JTS139" s="129"/>
      <c r="JTT139" s="129"/>
      <c r="JTU139" s="129"/>
      <c r="JTV139" s="129"/>
      <c r="JTW139" s="129"/>
      <c r="JTX139" s="129"/>
      <c r="JTY139" s="129"/>
      <c r="JTZ139" s="129"/>
      <c r="JUA139" s="129"/>
      <c r="JUB139" s="129"/>
      <c r="JUC139" s="129"/>
      <c r="JUD139" s="129"/>
      <c r="JUE139" s="129"/>
      <c r="JUF139" s="129"/>
      <c r="JUG139" s="129"/>
      <c r="JUH139" s="129"/>
      <c r="JUI139" s="129"/>
      <c r="JUJ139" s="129"/>
      <c r="JUK139" s="129"/>
      <c r="JUL139" s="129"/>
      <c r="JUM139" s="129"/>
      <c r="JUN139" s="129"/>
      <c r="JUO139" s="129"/>
      <c r="JUP139" s="129"/>
      <c r="JUQ139" s="129"/>
      <c r="JUR139" s="129"/>
      <c r="JUS139" s="129"/>
      <c r="JUT139" s="129"/>
      <c r="JUU139" s="129"/>
      <c r="JUV139" s="129"/>
      <c r="JUW139" s="129"/>
      <c r="JUX139" s="129"/>
      <c r="JUY139" s="129"/>
      <c r="JUZ139" s="129"/>
      <c r="JVA139" s="129"/>
      <c r="JVB139" s="129"/>
      <c r="JVC139" s="129"/>
      <c r="JVD139" s="129"/>
      <c r="JVE139" s="129"/>
      <c r="JVF139" s="129"/>
      <c r="JVG139" s="129"/>
      <c r="JVH139" s="129"/>
      <c r="JVI139" s="129"/>
      <c r="JVJ139" s="129"/>
      <c r="JVK139" s="129"/>
      <c r="JVL139" s="129"/>
      <c r="JVM139" s="129"/>
      <c r="JVN139" s="129"/>
      <c r="JVO139" s="129"/>
      <c r="JVP139" s="129"/>
      <c r="JVQ139" s="129"/>
      <c r="JVR139" s="129"/>
      <c r="JVS139" s="129"/>
      <c r="JVT139" s="129"/>
      <c r="JVU139" s="129"/>
      <c r="JVV139" s="129"/>
      <c r="JVW139" s="129"/>
      <c r="JVX139" s="129"/>
      <c r="JVY139" s="129"/>
      <c r="JVZ139" s="129"/>
      <c r="JWA139" s="129"/>
      <c r="JWB139" s="129"/>
      <c r="JWC139" s="129"/>
      <c r="JWD139" s="129"/>
      <c r="JWE139" s="129"/>
      <c r="JWF139" s="129"/>
      <c r="JWG139" s="129"/>
      <c r="JWH139" s="129"/>
      <c r="JWI139" s="129"/>
      <c r="JWJ139" s="129"/>
      <c r="JWK139" s="129"/>
      <c r="JWL139" s="129"/>
      <c r="JWM139" s="129"/>
      <c r="JWN139" s="129"/>
      <c r="JWO139" s="129"/>
      <c r="JWP139" s="129"/>
      <c r="JWQ139" s="129"/>
      <c r="JWR139" s="129"/>
      <c r="JWS139" s="129"/>
      <c r="JWT139" s="129"/>
      <c r="JWU139" s="129"/>
      <c r="JWV139" s="129"/>
      <c r="JWW139" s="129"/>
      <c r="JWX139" s="129"/>
      <c r="JWY139" s="129"/>
      <c r="JWZ139" s="129"/>
      <c r="JXA139" s="129"/>
      <c r="JXB139" s="129"/>
      <c r="JXC139" s="129"/>
      <c r="JXD139" s="129"/>
      <c r="JXE139" s="129"/>
      <c r="JXF139" s="129"/>
      <c r="JXG139" s="129"/>
      <c r="JXH139" s="129"/>
      <c r="JXI139" s="129"/>
      <c r="JXJ139" s="129"/>
      <c r="JXK139" s="129"/>
      <c r="JXL139" s="129"/>
      <c r="JXM139" s="129"/>
      <c r="JXN139" s="129"/>
      <c r="JXO139" s="129"/>
      <c r="JXP139" s="129"/>
      <c r="JXQ139" s="129"/>
      <c r="JXR139" s="129"/>
      <c r="JXS139" s="129"/>
      <c r="JXT139" s="129"/>
      <c r="JXU139" s="129"/>
      <c r="JXV139" s="129"/>
      <c r="JXW139" s="129"/>
      <c r="JXX139" s="129"/>
      <c r="JXY139" s="129"/>
      <c r="JXZ139" s="129"/>
      <c r="JYA139" s="129"/>
      <c r="JYB139" s="129"/>
      <c r="JYC139" s="129"/>
      <c r="JYD139" s="129"/>
      <c r="JYE139" s="129"/>
      <c r="JYF139" s="129"/>
      <c r="JYG139" s="129"/>
      <c r="JYH139" s="129"/>
      <c r="JYI139" s="129"/>
      <c r="JYJ139" s="129"/>
      <c r="JYK139" s="129"/>
      <c r="JYL139" s="129"/>
      <c r="JYM139" s="129"/>
      <c r="JYN139" s="129"/>
      <c r="JYO139" s="129"/>
      <c r="JYP139" s="129"/>
      <c r="JYQ139" s="129"/>
      <c r="JYR139" s="129"/>
      <c r="JYS139" s="129"/>
      <c r="JYT139" s="129"/>
      <c r="JYU139" s="129"/>
      <c r="JYV139" s="129"/>
      <c r="JYW139" s="129"/>
      <c r="JYX139" s="129"/>
      <c r="JYY139" s="129"/>
      <c r="JYZ139" s="129"/>
      <c r="JZA139" s="129"/>
      <c r="JZB139" s="129"/>
      <c r="JZC139" s="129"/>
      <c r="JZD139" s="129"/>
      <c r="JZE139" s="129"/>
      <c r="JZF139" s="129"/>
      <c r="JZG139" s="129"/>
      <c r="JZH139" s="129"/>
      <c r="JZI139" s="129"/>
      <c r="JZJ139" s="129"/>
      <c r="JZK139" s="129"/>
      <c r="JZL139" s="129"/>
      <c r="JZM139" s="129"/>
      <c r="JZN139" s="129"/>
      <c r="JZO139" s="129"/>
      <c r="JZP139" s="129"/>
      <c r="JZQ139" s="129"/>
      <c r="JZR139" s="129"/>
      <c r="JZS139" s="129"/>
      <c r="JZT139" s="129"/>
      <c r="JZU139" s="129"/>
      <c r="JZV139" s="129"/>
      <c r="JZW139" s="129"/>
      <c r="JZX139" s="129"/>
      <c r="JZY139" s="129"/>
      <c r="JZZ139" s="129"/>
      <c r="KAA139" s="129"/>
      <c r="KAB139" s="129"/>
      <c r="KAC139" s="129"/>
      <c r="KAD139" s="129"/>
      <c r="KAE139" s="129"/>
      <c r="KAF139" s="129"/>
      <c r="KAG139" s="129"/>
      <c r="KAH139" s="129"/>
      <c r="KAI139" s="129"/>
      <c r="KAJ139" s="129"/>
      <c r="KAK139" s="129"/>
      <c r="KAL139" s="129"/>
      <c r="KAM139" s="129"/>
      <c r="KAN139" s="129"/>
      <c r="KAO139" s="129"/>
      <c r="KAP139" s="129"/>
      <c r="KAQ139" s="129"/>
      <c r="KAR139" s="129"/>
      <c r="KAS139" s="129"/>
      <c r="KAT139" s="129"/>
      <c r="KAU139" s="129"/>
      <c r="KAV139" s="129"/>
      <c r="KAW139" s="129"/>
      <c r="KAX139" s="129"/>
      <c r="KAY139" s="129"/>
      <c r="KAZ139" s="129"/>
      <c r="KBA139" s="129"/>
      <c r="KBB139" s="129"/>
      <c r="KBC139" s="129"/>
      <c r="KBD139" s="129"/>
      <c r="KBE139" s="129"/>
      <c r="KBF139" s="129"/>
      <c r="KBG139" s="129"/>
      <c r="KBH139" s="129"/>
      <c r="KBI139" s="129"/>
      <c r="KBJ139" s="129"/>
      <c r="KBK139" s="129"/>
      <c r="KBL139" s="129"/>
      <c r="KBM139" s="129"/>
      <c r="KBN139" s="129"/>
      <c r="KBO139" s="129"/>
      <c r="KBP139" s="129"/>
      <c r="KBQ139" s="129"/>
      <c r="KBR139" s="129"/>
      <c r="KBS139" s="129"/>
      <c r="KBT139" s="129"/>
      <c r="KBU139" s="129"/>
      <c r="KBV139" s="129"/>
      <c r="KBW139" s="129"/>
      <c r="KBX139" s="129"/>
      <c r="KBY139" s="129"/>
      <c r="KBZ139" s="129"/>
      <c r="KCA139" s="129"/>
      <c r="KCB139" s="129"/>
      <c r="KCC139" s="129"/>
      <c r="KCD139" s="129"/>
      <c r="KCE139" s="129"/>
      <c r="KCF139" s="129"/>
      <c r="KCG139" s="129"/>
      <c r="KCH139" s="129"/>
      <c r="KCI139" s="129"/>
      <c r="KCJ139" s="129"/>
      <c r="KCK139" s="129"/>
      <c r="KCL139" s="129"/>
      <c r="KCM139" s="129"/>
      <c r="KCN139" s="129"/>
      <c r="KCO139" s="129"/>
      <c r="KCP139" s="129"/>
      <c r="KCQ139" s="129"/>
      <c r="KCR139" s="129"/>
      <c r="KCS139" s="129"/>
      <c r="KCT139" s="129"/>
      <c r="KCU139" s="129"/>
      <c r="KCV139" s="129"/>
      <c r="KCW139" s="129"/>
      <c r="KCX139" s="129"/>
      <c r="KCY139" s="129"/>
      <c r="KCZ139" s="129"/>
      <c r="KDA139" s="129"/>
      <c r="KDB139" s="129"/>
      <c r="KDC139" s="129"/>
      <c r="KDD139" s="129"/>
      <c r="KDE139" s="129"/>
      <c r="KDF139" s="129"/>
      <c r="KDG139" s="129"/>
      <c r="KDH139" s="129"/>
      <c r="KDI139" s="129"/>
      <c r="KDJ139" s="129"/>
      <c r="KDK139" s="129"/>
      <c r="KDL139" s="129"/>
      <c r="KDM139" s="129"/>
      <c r="KDN139" s="129"/>
      <c r="KDO139" s="129"/>
      <c r="KDP139" s="129"/>
      <c r="KDQ139" s="129"/>
      <c r="KDR139" s="129"/>
      <c r="KDS139" s="129"/>
      <c r="KDT139" s="129"/>
      <c r="KDU139" s="129"/>
      <c r="KDV139" s="129"/>
      <c r="KDW139" s="129"/>
      <c r="KDX139" s="129"/>
      <c r="KDY139" s="129"/>
      <c r="KDZ139" s="129"/>
      <c r="KEA139" s="129"/>
      <c r="KEB139" s="129"/>
      <c r="KEC139" s="129"/>
      <c r="KED139" s="129"/>
      <c r="KEE139" s="129"/>
      <c r="KEF139" s="129"/>
      <c r="KEG139" s="129"/>
      <c r="KEH139" s="129"/>
      <c r="KEI139" s="129"/>
      <c r="KEJ139" s="129"/>
      <c r="KEK139" s="129"/>
      <c r="KEL139" s="129"/>
      <c r="KEM139" s="129"/>
      <c r="KEN139" s="129"/>
      <c r="KEO139" s="129"/>
      <c r="KEP139" s="129"/>
      <c r="KEQ139" s="129"/>
      <c r="KER139" s="129"/>
      <c r="KES139" s="129"/>
      <c r="KET139" s="129"/>
      <c r="KEU139" s="129"/>
      <c r="KEV139" s="129"/>
      <c r="KEW139" s="129"/>
      <c r="KEX139" s="129"/>
      <c r="KEY139" s="129"/>
      <c r="KEZ139" s="129"/>
      <c r="KFA139" s="129"/>
      <c r="KFB139" s="129"/>
      <c r="KFC139" s="129"/>
      <c r="KFD139" s="129"/>
      <c r="KFE139" s="129"/>
      <c r="KFF139" s="129"/>
      <c r="KFG139" s="129"/>
      <c r="KFH139" s="129"/>
      <c r="KFI139" s="129"/>
      <c r="KFJ139" s="129"/>
      <c r="KFK139" s="129"/>
      <c r="KFL139" s="129"/>
      <c r="KFM139" s="129"/>
      <c r="KFN139" s="129"/>
      <c r="KFO139" s="129"/>
      <c r="KFP139" s="129"/>
      <c r="KFQ139" s="129"/>
      <c r="KFR139" s="129"/>
      <c r="KFS139" s="129"/>
      <c r="KFT139" s="129"/>
      <c r="KFU139" s="129"/>
      <c r="KFV139" s="129"/>
      <c r="KFW139" s="129"/>
      <c r="KFX139" s="129"/>
      <c r="KFY139" s="129"/>
      <c r="KFZ139" s="129"/>
      <c r="KGA139" s="129"/>
      <c r="KGB139" s="129"/>
      <c r="KGC139" s="129"/>
      <c r="KGD139" s="129"/>
      <c r="KGE139" s="129"/>
      <c r="KGF139" s="129"/>
      <c r="KGG139" s="129"/>
      <c r="KGH139" s="129"/>
      <c r="KGI139" s="129"/>
      <c r="KGJ139" s="129"/>
      <c r="KGK139" s="129"/>
      <c r="KGL139" s="129"/>
      <c r="KGM139" s="129"/>
      <c r="KGN139" s="129"/>
      <c r="KGO139" s="129"/>
      <c r="KGP139" s="129"/>
      <c r="KGQ139" s="129"/>
      <c r="KGR139" s="129"/>
      <c r="KGS139" s="129"/>
      <c r="KGT139" s="129"/>
      <c r="KGU139" s="129"/>
      <c r="KGV139" s="129"/>
      <c r="KGW139" s="129"/>
      <c r="KGX139" s="129"/>
      <c r="KGY139" s="129"/>
      <c r="KGZ139" s="129"/>
      <c r="KHA139" s="129"/>
      <c r="KHB139" s="129"/>
      <c r="KHC139" s="129"/>
      <c r="KHD139" s="129"/>
      <c r="KHE139" s="129"/>
      <c r="KHF139" s="129"/>
      <c r="KHG139" s="129"/>
      <c r="KHH139" s="129"/>
      <c r="KHI139" s="129"/>
      <c r="KHJ139" s="129"/>
      <c r="KHK139" s="129"/>
      <c r="KHL139" s="129"/>
      <c r="KHM139" s="129"/>
      <c r="KHN139" s="129"/>
      <c r="KHO139" s="129"/>
      <c r="KHP139" s="129"/>
      <c r="KHQ139" s="129"/>
      <c r="KHR139" s="129"/>
      <c r="KHS139" s="129"/>
      <c r="KHT139" s="129"/>
      <c r="KHU139" s="129"/>
      <c r="KHV139" s="129"/>
      <c r="KHW139" s="129"/>
      <c r="KHX139" s="129"/>
      <c r="KHY139" s="129"/>
      <c r="KHZ139" s="129"/>
      <c r="KIA139" s="129"/>
      <c r="KIB139" s="129"/>
      <c r="KIC139" s="129"/>
      <c r="KID139" s="129"/>
      <c r="KIE139" s="129"/>
      <c r="KIF139" s="129"/>
      <c r="KIG139" s="129"/>
      <c r="KIH139" s="129"/>
      <c r="KII139" s="129"/>
      <c r="KIJ139" s="129"/>
      <c r="KIK139" s="129"/>
      <c r="KIL139" s="129"/>
      <c r="KIM139" s="129"/>
      <c r="KIN139" s="129"/>
      <c r="KIO139" s="129"/>
      <c r="KIP139" s="129"/>
      <c r="KIQ139" s="129"/>
      <c r="KIR139" s="129"/>
      <c r="KIS139" s="129"/>
      <c r="KIT139" s="129"/>
      <c r="KIU139" s="129"/>
      <c r="KIV139" s="129"/>
      <c r="KIW139" s="129"/>
      <c r="KIX139" s="129"/>
      <c r="KIY139" s="129"/>
      <c r="KIZ139" s="129"/>
      <c r="KJA139" s="129"/>
      <c r="KJB139" s="129"/>
      <c r="KJC139" s="129"/>
      <c r="KJD139" s="129"/>
      <c r="KJE139" s="129"/>
      <c r="KJF139" s="129"/>
      <c r="KJG139" s="129"/>
      <c r="KJH139" s="129"/>
      <c r="KJI139" s="129"/>
      <c r="KJJ139" s="129"/>
      <c r="KJK139" s="129"/>
      <c r="KJL139" s="129"/>
      <c r="KJM139" s="129"/>
      <c r="KJN139" s="129"/>
      <c r="KJO139" s="129"/>
      <c r="KJP139" s="129"/>
      <c r="KJQ139" s="129"/>
      <c r="KJR139" s="129"/>
      <c r="KJS139" s="129"/>
      <c r="KJT139" s="129"/>
      <c r="KJU139" s="129"/>
      <c r="KJV139" s="129"/>
      <c r="KJW139" s="129"/>
      <c r="KJX139" s="129"/>
      <c r="KJY139" s="129"/>
      <c r="KJZ139" s="129"/>
      <c r="KKA139" s="129"/>
      <c r="KKB139" s="129"/>
      <c r="KKC139" s="129"/>
      <c r="KKD139" s="129"/>
      <c r="KKE139" s="129"/>
      <c r="KKF139" s="129"/>
      <c r="KKG139" s="129"/>
      <c r="KKH139" s="129"/>
      <c r="KKI139" s="129"/>
      <c r="KKJ139" s="129"/>
      <c r="KKK139" s="129"/>
      <c r="KKL139" s="129"/>
      <c r="KKM139" s="129"/>
      <c r="KKN139" s="129"/>
      <c r="KKO139" s="129"/>
      <c r="KKP139" s="129"/>
      <c r="KKQ139" s="129"/>
      <c r="KKR139" s="129"/>
      <c r="KKS139" s="129"/>
      <c r="KKT139" s="129"/>
      <c r="KKU139" s="129"/>
      <c r="KKV139" s="129"/>
      <c r="KKW139" s="129"/>
      <c r="KKX139" s="129"/>
      <c r="KKY139" s="129"/>
      <c r="KKZ139" s="129"/>
      <c r="KLA139" s="129"/>
      <c r="KLB139" s="129"/>
      <c r="KLC139" s="129"/>
      <c r="KLD139" s="129"/>
      <c r="KLE139" s="129"/>
      <c r="KLF139" s="129"/>
      <c r="KLG139" s="129"/>
      <c r="KLH139" s="129"/>
      <c r="KLI139" s="129"/>
      <c r="KLJ139" s="129"/>
      <c r="KLK139" s="129"/>
      <c r="KLL139" s="129"/>
      <c r="KLM139" s="129"/>
      <c r="KLN139" s="129"/>
      <c r="KLO139" s="129"/>
      <c r="KLP139" s="129"/>
      <c r="KLQ139" s="129"/>
      <c r="KLR139" s="129"/>
      <c r="KLS139" s="129"/>
      <c r="KLT139" s="129"/>
      <c r="KLU139" s="129"/>
      <c r="KLV139" s="129"/>
      <c r="KLW139" s="129"/>
      <c r="KLX139" s="129"/>
      <c r="KLY139" s="129"/>
      <c r="KLZ139" s="129"/>
      <c r="KMA139" s="129"/>
      <c r="KMB139" s="129"/>
      <c r="KMC139" s="129"/>
      <c r="KMD139" s="129"/>
      <c r="KME139" s="129"/>
      <c r="KMF139" s="129"/>
      <c r="KMG139" s="129"/>
      <c r="KMH139" s="129"/>
      <c r="KMI139" s="129"/>
      <c r="KMJ139" s="129"/>
      <c r="KMK139" s="129"/>
      <c r="KML139" s="129"/>
      <c r="KMM139" s="129"/>
      <c r="KMN139" s="129"/>
      <c r="KMO139" s="129"/>
      <c r="KMP139" s="129"/>
      <c r="KMQ139" s="129"/>
      <c r="KMR139" s="129"/>
      <c r="KMS139" s="129"/>
      <c r="KMT139" s="129"/>
      <c r="KMU139" s="129"/>
      <c r="KMV139" s="129"/>
      <c r="KMW139" s="129"/>
      <c r="KMX139" s="129"/>
      <c r="KMY139" s="129"/>
      <c r="KMZ139" s="129"/>
      <c r="KNA139" s="129"/>
      <c r="KNB139" s="129"/>
      <c r="KNC139" s="129"/>
      <c r="KND139" s="129"/>
      <c r="KNE139" s="129"/>
      <c r="KNF139" s="129"/>
      <c r="KNG139" s="129"/>
      <c r="KNH139" s="129"/>
      <c r="KNI139" s="129"/>
      <c r="KNJ139" s="129"/>
      <c r="KNK139" s="129"/>
      <c r="KNL139" s="129"/>
      <c r="KNM139" s="129"/>
      <c r="KNN139" s="129"/>
      <c r="KNO139" s="129"/>
      <c r="KNP139" s="129"/>
      <c r="KNQ139" s="129"/>
      <c r="KNR139" s="129"/>
      <c r="KNS139" s="129"/>
      <c r="KNT139" s="129"/>
      <c r="KNU139" s="129"/>
      <c r="KNV139" s="129"/>
      <c r="KNW139" s="129"/>
      <c r="KNX139" s="129"/>
      <c r="KNY139" s="129"/>
      <c r="KNZ139" s="129"/>
      <c r="KOA139" s="129"/>
      <c r="KOB139" s="129"/>
      <c r="KOC139" s="129"/>
      <c r="KOD139" s="129"/>
      <c r="KOE139" s="129"/>
      <c r="KOF139" s="129"/>
      <c r="KOG139" s="129"/>
      <c r="KOH139" s="129"/>
      <c r="KOI139" s="129"/>
      <c r="KOJ139" s="129"/>
      <c r="KOK139" s="129"/>
      <c r="KOL139" s="129"/>
      <c r="KOM139" s="129"/>
      <c r="KON139" s="129"/>
      <c r="KOO139" s="129"/>
      <c r="KOP139" s="129"/>
      <c r="KOQ139" s="129"/>
      <c r="KOR139" s="129"/>
      <c r="KOS139" s="129"/>
      <c r="KOT139" s="129"/>
      <c r="KOU139" s="129"/>
      <c r="KOV139" s="129"/>
      <c r="KOW139" s="129"/>
      <c r="KOX139" s="129"/>
      <c r="KOY139" s="129"/>
      <c r="KOZ139" s="129"/>
      <c r="KPA139" s="129"/>
      <c r="KPB139" s="129"/>
      <c r="KPC139" s="129"/>
      <c r="KPD139" s="129"/>
      <c r="KPE139" s="129"/>
      <c r="KPF139" s="129"/>
      <c r="KPG139" s="129"/>
      <c r="KPH139" s="129"/>
      <c r="KPI139" s="129"/>
      <c r="KPJ139" s="129"/>
      <c r="KPK139" s="129"/>
      <c r="KPL139" s="129"/>
      <c r="KPM139" s="129"/>
      <c r="KPN139" s="129"/>
      <c r="KPO139" s="129"/>
      <c r="KPP139" s="129"/>
      <c r="KPQ139" s="129"/>
      <c r="KPR139" s="129"/>
      <c r="KPS139" s="129"/>
      <c r="KPT139" s="129"/>
      <c r="KPU139" s="129"/>
      <c r="KPV139" s="129"/>
      <c r="KPW139" s="129"/>
      <c r="KPX139" s="129"/>
      <c r="KPY139" s="129"/>
      <c r="KPZ139" s="129"/>
      <c r="KQA139" s="129"/>
      <c r="KQB139" s="129"/>
      <c r="KQC139" s="129"/>
      <c r="KQD139" s="129"/>
      <c r="KQE139" s="129"/>
      <c r="KQF139" s="129"/>
      <c r="KQG139" s="129"/>
      <c r="KQH139" s="129"/>
      <c r="KQI139" s="129"/>
      <c r="KQJ139" s="129"/>
      <c r="KQK139" s="129"/>
      <c r="KQL139" s="129"/>
      <c r="KQM139" s="129"/>
      <c r="KQN139" s="129"/>
      <c r="KQO139" s="129"/>
      <c r="KQP139" s="129"/>
      <c r="KQQ139" s="129"/>
      <c r="KQR139" s="129"/>
      <c r="KQS139" s="129"/>
      <c r="KQT139" s="129"/>
      <c r="KQU139" s="129"/>
      <c r="KQV139" s="129"/>
      <c r="KQW139" s="129"/>
      <c r="KQX139" s="129"/>
      <c r="KQY139" s="129"/>
      <c r="KQZ139" s="129"/>
      <c r="KRA139" s="129"/>
      <c r="KRB139" s="129"/>
      <c r="KRC139" s="129"/>
      <c r="KRD139" s="129"/>
      <c r="KRE139" s="129"/>
      <c r="KRF139" s="129"/>
      <c r="KRG139" s="129"/>
      <c r="KRH139" s="129"/>
      <c r="KRI139" s="129"/>
      <c r="KRJ139" s="129"/>
      <c r="KRK139" s="129"/>
      <c r="KRL139" s="129"/>
      <c r="KRM139" s="129"/>
      <c r="KRN139" s="129"/>
      <c r="KRO139" s="129"/>
      <c r="KRP139" s="129"/>
      <c r="KRQ139" s="129"/>
      <c r="KRR139" s="129"/>
      <c r="KRS139" s="129"/>
      <c r="KRT139" s="129"/>
      <c r="KRU139" s="129"/>
      <c r="KRV139" s="129"/>
      <c r="KRW139" s="129"/>
      <c r="KRX139" s="129"/>
      <c r="KRY139" s="129"/>
      <c r="KRZ139" s="129"/>
      <c r="KSA139" s="129"/>
      <c r="KSB139" s="129"/>
      <c r="KSC139" s="129"/>
      <c r="KSD139" s="129"/>
      <c r="KSE139" s="129"/>
      <c r="KSF139" s="129"/>
      <c r="KSG139" s="129"/>
      <c r="KSH139" s="129"/>
      <c r="KSI139" s="129"/>
      <c r="KSJ139" s="129"/>
      <c r="KSK139" s="129"/>
      <c r="KSL139" s="129"/>
      <c r="KSM139" s="129"/>
      <c r="KSN139" s="129"/>
      <c r="KSO139" s="129"/>
      <c r="KSP139" s="129"/>
      <c r="KSQ139" s="129"/>
      <c r="KSR139" s="129"/>
      <c r="KSS139" s="129"/>
      <c r="KST139" s="129"/>
      <c r="KSU139" s="129"/>
      <c r="KSV139" s="129"/>
      <c r="KSW139" s="129"/>
      <c r="KSX139" s="129"/>
      <c r="KSY139" s="129"/>
      <c r="KSZ139" s="129"/>
      <c r="KTA139" s="129"/>
      <c r="KTB139" s="129"/>
      <c r="KTC139" s="129"/>
      <c r="KTD139" s="129"/>
      <c r="KTE139" s="129"/>
      <c r="KTF139" s="129"/>
      <c r="KTG139" s="129"/>
      <c r="KTH139" s="129"/>
      <c r="KTI139" s="129"/>
      <c r="KTJ139" s="129"/>
      <c r="KTK139" s="129"/>
      <c r="KTL139" s="129"/>
      <c r="KTM139" s="129"/>
      <c r="KTN139" s="129"/>
      <c r="KTO139" s="129"/>
      <c r="KTP139" s="129"/>
      <c r="KTQ139" s="129"/>
      <c r="KTR139" s="129"/>
      <c r="KTS139" s="129"/>
      <c r="KTT139" s="129"/>
      <c r="KTU139" s="129"/>
      <c r="KTV139" s="129"/>
      <c r="KTW139" s="129"/>
      <c r="KTX139" s="129"/>
      <c r="KTY139" s="129"/>
      <c r="KTZ139" s="129"/>
      <c r="KUA139" s="129"/>
      <c r="KUB139" s="129"/>
      <c r="KUC139" s="129"/>
      <c r="KUD139" s="129"/>
      <c r="KUE139" s="129"/>
      <c r="KUF139" s="129"/>
      <c r="KUG139" s="129"/>
      <c r="KUH139" s="129"/>
      <c r="KUI139" s="129"/>
      <c r="KUJ139" s="129"/>
      <c r="KUK139" s="129"/>
      <c r="KUL139" s="129"/>
      <c r="KUM139" s="129"/>
      <c r="KUN139" s="129"/>
      <c r="KUO139" s="129"/>
      <c r="KUP139" s="129"/>
      <c r="KUQ139" s="129"/>
      <c r="KUR139" s="129"/>
      <c r="KUS139" s="129"/>
      <c r="KUT139" s="129"/>
      <c r="KUU139" s="129"/>
      <c r="KUV139" s="129"/>
      <c r="KUW139" s="129"/>
      <c r="KUX139" s="129"/>
      <c r="KUY139" s="129"/>
      <c r="KUZ139" s="129"/>
      <c r="KVA139" s="129"/>
      <c r="KVB139" s="129"/>
      <c r="KVC139" s="129"/>
      <c r="KVD139" s="129"/>
      <c r="KVE139" s="129"/>
      <c r="KVF139" s="129"/>
      <c r="KVG139" s="129"/>
      <c r="KVH139" s="129"/>
      <c r="KVI139" s="129"/>
      <c r="KVJ139" s="129"/>
      <c r="KVK139" s="129"/>
      <c r="KVL139" s="129"/>
      <c r="KVM139" s="129"/>
      <c r="KVN139" s="129"/>
      <c r="KVO139" s="129"/>
      <c r="KVP139" s="129"/>
      <c r="KVQ139" s="129"/>
      <c r="KVR139" s="129"/>
      <c r="KVS139" s="129"/>
      <c r="KVT139" s="129"/>
      <c r="KVU139" s="129"/>
      <c r="KVV139" s="129"/>
      <c r="KVW139" s="129"/>
      <c r="KVX139" s="129"/>
      <c r="KVY139" s="129"/>
      <c r="KVZ139" s="129"/>
      <c r="KWA139" s="129"/>
      <c r="KWB139" s="129"/>
      <c r="KWC139" s="129"/>
      <c r="KWD139" s="129"/>
      <c r="KWE139" s="129"/>
      <c r="KWF139" s="129"/>
      <c r="KWG139" s="129"/>
      <c r="KWH139" s="129"/>
      <c r="KWI139" s="129"/>
      <c r="KWJ139" s="129"/>
      <c r="KWK139" s="129"/>
      <c r="KWL139" s="129"/>
      <c r="KWM139" s="129"/>
      <c r="KWN139" s="129"/>
      <c r="KWO139" s="129"/>
      <c r="KWP139" s="129"/>
      <c r="KWQ139" s="129"/>
      <c r="KWR139" s="129"/>
      <c r="KWS139" s="129"/>
      <c r="KWT139" s="129"/>
      <c r="KWU139" s="129"/>
      <c r="KWV139" s="129"/>
      <c r="KWW139" s="129"/>
      <c r="KWX139" s="129"/>
      <c r="KWY139" s="129"/>
      <c r="KWZ139" s="129"/>
      <c r="KXA139" s="129"/>
      <c r="KXB139" s="129"/>
      <c r="KXC139" s="129"/>
      <c r="KXD139" s="129"/>
      <c r="KXE139" s="129"/>
      <c r="KXF139" s="129"/>
      <c r="KXG139" s="129"/>
      <c r="KXH139" s="129"/>
      <c r="KXI139" s="129"/>
      <c r="KXJ139" s="129"/>
      <c r="KXK139" s="129"/>
      <c r="KXL139" s="129"/>
      <c r="KXM139" s="129"/>
      <c r="KXN139" s="129"/>
      <c r="KXO139" s="129"/>
      <c r="KXP139" s="129"/>
      <c r="KXQ139" s="129"/>
      <c r="KXR139" s="129"/>
      <c r="KXS139" s="129"/>
      <c r="KXT139" s="129"/>
      <c r="KXU139" s="129"/>
      <c r="KXV139" s="129"/>
      <c r="KXW139" s="129"/>
      <c r="KXX139" s="129"/>
      <c r="KXY139" s="129"/>
      <c r="KXZ139" s="129"/>
      <c r="KYA139" s="129"/>
      <c r="KYB139" s="129"/>
      <c r="KYC139" s="129"/>
      <c r="KYD139" s="129"/>
      <c r="KYE139" s="129"/>
      <c r="KYF139" s="129"/>
      <c r="KYG139" s="129"/>
      <c r="KYH139" s="129"/>
      <c r="KYI139" s="129"/>
      <c r="KYJ139" s="129"/>
      <c r="KYK139" s="129"/>
      <c r="KYL139" s="129"/>
      <c r="KYM139" s="129"/>
      <c r="KYN139" s="129"/>
      <c r="KYO139" s="129"/>
      <c r="KYP139" s="129"/>
      <c r="KYQ139" s="129"/>
      <c r="KYR139" s="129"/>
      <c r="KYS139" s="129"/>
      <c r="KYT139" s="129"/>
      <c r="KYU139" s="129"/>
      <c r="KYV139" s="129"/>
      <c r="KYW139" s="129"/>
      <c r="KYX139" s="129"/>
      <c r="KYY139" s="129"/>
      <c r="KYZ139" s="129"/>
      <c r="KZA139" s="129"/>
      <c r="KZB139" s="129"/>
      <c r="KZC139" s="129"/>
      <c r="KZD139" s="129"/>
      <c r="KZE139" s="129"/>
      <c r="KZF139" s="129"/>
      <c r="KZG139" s="129"/>
      <c r="KZH139" s="129"/>
      <c r="KZI139" s="129"/>
      <c r="KZJ139" s="129"/>
      <c r="KZK139" s="129"/>
      <c r="KZL139" s="129"/>
      <c r="KZM139" s="129"/>
      <c r="KZN139" s="129"/>
      <c r="KZO139" s="129"/>
      <c r="KZP139" s="129"/>
      <c r="KZQ139" s="129"/>
      <c r="KZR139" s="129"/>
      <c r="KZS139" s="129"/>
      <c r="KZT139" s="129"/>
      <c r="KZU139" s="129"/>
      <c r="KZV139" s="129"/>
      <c r="KZW139" s="129"/>
      <c r="KZX139" s="129"/>
      <c r="KZY139" s="129"/>
      <c r="KZZ139" s="129"/>
      <c r="LAA139" s="129"/>
      <c r="LAB139" s="129"/>
      <c r="LAC139" s="129"/>
      <c r="LAD139" s="129"/>
      <c r="LAE139" s="129"/>
      <c r="LAF139" s="129"/>
      <c r="LAG139" s="129"/>
      <c r="LAH139" s="129"/>
      <c r="LAI139" s="129"/>
      <c r="LAJ139" s="129"/>
      <c r="LAK139" s="129"/>
      <c r="LAL139" s="129"/>
      <c r="LAM139" s="129"/>
      <c r="LAN139" s="129"/>
      <c r="LAO139" s="129"/>
      <c r="LAP139" s="129"/>
      <c r="LAQ139" s="129"/>
      <c r="LAR139" s="129"/>
      <c r="LAS139" s="129"/>
      <c r="LAT139" s="129"/>
      <c r="LAU139" s="129"/>
      <c r="LAV139" s="129"/>
      <c r="LAW139" s="129"/>
      <c r="LAX139" s="129"/>
      <c r="LAY139" s="129"/>
      <c r="LAZ139" s="129"/>
      <c r="LBA139" s="129"/>
      <c r="LBB139" s="129"/>
      <c r="LBC139" s="129"/>
      <c r="LBD139" s="129"/>
      <c r="LBE139" s="129"/>
      <c r="LBF139" s="129"/>
      <c r="LBG139" s="129"/>
      <c r="LBH139" s="129"/>
      <c r="LBI139" s="129"/>
      <c r="LBJ139" s="129"/>
      <c r="LBK139" s="129"/>
      <c r="LBL139" s="129"/>
      <c r="LBM139" s="129"/>
      <c r="LBN139" s="129"/>
      <c r="LBO139" s="129"/>
      <c r="LBP139" s="129"/>
      <c r="LBQ139" s="129"/>
      <c r="LBR139" s="129"/>
      <c r="LBS139" s="129"/>
      <c r="LBT139" s="129"/>
      <c r="LBU139" s="129"/>
      <c r="LBV139" s="129"/>
      <c r="LBW139" s="129"/>
      <c r="LBX139" s="129"/>
      <c r="LBY139" s="129"/>
      <c r="LBZ139" s="129"/>
      <c r="LCA139" s="129"/>
      <c r="LCB139" s="129"/>
      <c r="LCC139" s="129"/>
      <c r="LCD139" s="129"/>
      <c r="LCE139" s="129"/>
      <c r="LCF139" s="129"/>
      <c r="LCG139" s="129"/>
      <c r="LCH139" s="129"/>
      <c r="LCI139" s="129"/>
      <c r="LCJ139" s="129"/>
      <c r="LCK139" s="129"/>
      <c r="LCL139" s="129"/>
      <c r="LCM139" s="129"/>
      <c r="LCN139" s="129"/>
      <c r="LCO139" s="129"/>
      <c r="LCP139" s="129"/>
      <c r="LCQ139" s="129"/>
      <c r="LCR139" s="129"/>
      <c r="LCS139" s="129"/>
      <c r="LCT139" s="129"/>
      <c r="LCU139" s="129"/>
      <c r="LCV139" s="129"/>
      <c r="LCW139" s="129"/>
      <c r="LCX139" s="129"/>
      <c r="LCY139" s="129"/>
      <c r="LCZ139" s="129"/>
      <c r="LDA139" s="129"/>
      <c r="LDB139" s="129"/>
      <c r="LDC139" s="129"/>
      <c r="LDD139" s="129"/>
      <c r="LDE139" s="129"/>
      <c r="LDF139" s="129"/>
      <c r="LDG139" s="129"/>
      <c r="LDH139" s="129"/>
      <c r="LDI139" s="129"/>
      <c r="LDJ139" s="129"/>
      <c r="LDK139" s="129"/>
      <c r="LDL139" s="129"/>
      <c r="LDM139" s="129"/>
      <c r="LDN139" s="129"/>
      <c r="LDO139" s="129"/>
      <c r="LDP139" s="129"/>
      <c r="LDQ139" s="129"/>
      <c r="LDR139" s="129"/>
      <c r="LDS139" s="129"/>
      <c r="LDT139" s="129"/>
      <c r="LDU139" s="129"/>
      <c r="LDV139" s="129"/>
      <c r="LDW139" s="129"/>
      <c r="LDX139" s="129"/>
      <c r="LDY139" s="129"/>
      <c r="LDZ139" s="129"/>
      <c r="LEA139" s="129"/>
      <c r="LEB139" s="129"/>
      <c r="LEC139" s="129"/>
      <c r="LED139" s="129"/>
      <c r="LEE139" s="129"/>
      <c r="LEF139" s="129"/>
      <c r="LEG139" s="129"/>
      <c r="LEH139" s="129"/>
      <c r="LEI139" s="129"/>
      <c r="LEJ139" s="129"/>
      <c r="LEK139" s="129"/>
      <c r="LEL139" s="129"/>
      <c r="LEM139" s="129"/>
      <c r="LEN139" s="129"/>
      <c r="LEO139" s="129"/>
      <c r="LEP139" s="129"/>
      <c r="LEQ139" s="129"/>
      <c r="LER139" s="129"/>
      <c r="LES139" s="129"/>
      <c r="LET139" s="129"/>
      <c r="LEU139" s="129"/>
      <c r="LEV139" s="129"/>
      <c r="LEW139" s="129"/>
      <c r="LEX139" s="129"/>
      <c r="LEY139" s="129"/>
      <c r="LEZ139" s="129"/>
      <c r="LFA139" s="129"/>
      <c r="LFB139" s="129"/>
      <c r="LFC139" s="129"/>
      <c r="LFD139" s="129"/>
      <c r="LFE139" s="129"/>
      <c r="LFF139" s="129"/>
      <c r="LFG139" s="129"/>
      <c r="LFH139" s="129"/>
      <c r="LFI139" s="129"/>
      <c r="LFJ139" s="129"/>
      <c r="LFK139" s="129"/>
      <c r="LFL139" s="129"/>
      <c r="LFM139" s="129"/>
      <c r="LFN139" s="129"/>
      <c r="LFO139" s="129"/>
      <c r="LFP139" s="129"/>
      <c r="LFQ139" s="129"/>
      <c r="LFR139" s="129"/>
      <c r="LFS139" s="129"/>
      <c r="LFT139" s="129"/>
      <c r="LFU139" s="129"/>
      <c r="LFV139" s="129"/>
      <c r="LFW139" s="129"/>
      <c r="LFX139" s="129"/>
      <c r="LFY139" s="129"/>
      <c r="LFZ139" s="129"/>
      <c r="LGA139" s="129"/>
      <c r="LGB139" s="129"/>
      <c r="LGC139" s="129"/>
      <c r="LGD139" s="129"/>
      <c r="LGE139" s="129"/>
      <c r="LGF139" s="129"/>
      <c r="LGG139" s="129"/>
      <c r="LGH139" s="129"/>
      <c r="LGI139" s="129"/>
      <c r="LGJ139" s="129"/>
      <c r="LGK139" s="129"/>
      <c r="LGL139" s="129"/>
      <c r="LGM139" s="129"/>
      <c r="LGN139" s="129"/>
      <c r="LGO139" s="129"/>
      <c r="LGP139" s="129"/>
      <c r="LGQ139" s="129"/>
      <c r="LGR139" s="129"/>
      <c r="LGS139" s="129"/>
      <c r="LGT139" s="129"/>
      <c r="LGU139" s="129"/>
      <c r="LGV139" s="129"/>
      <c r="LGW139" s="129"/>
      <c r="LGX139" s="129"/>
      <c r="LGY139" s="129"/>
      <c r="LGZ139" s="129"/>
      <c r="LHA139" s="129"/>
      <c r="LHB139" s="129"/>
      <c r="LHC139" s="129"/>
      <c r="LHD139" s="129"/>
      <c r="LHE139" s="129"/>
      <c r="LHF139" s="129"/>
      <c r="LHG139" s="129"/>
      <c r="LHH139" s="129"/>
      <c r="LHI139" s="129"/>
      <c r="LHJ139" s="129"/>
      <c r="LHK139" s="129"/>
      <c r="LHL139" s="129"/>
      <c r="LHM139" s="129"/>
      <c r="LHN139" s="129"/>
      <c r="LHO139" s="129"/>
      <c r="LHP139" s="129"/>
      <c r="LHQ139" s="129"/>
      <c r="LHR139" s="129"/>
      <c r="LHS139" s="129"/>
      <c r="LHT139" s="129"/>
      <c r="LHU139" s="129"/>
      <c r="LHV139" s="129"/>
      <c r="LHW139" s="129"/>
      <c r="LHX139" s="129"/>
      <c r="LHY139" s="129"/>
      <c r="LHZ139" s="129"/>
      <c r="LIA139" s="129"/>
      <c r="LIB139" s="129"/>
      <c r="LIC139" s="129"/>
      <c r="LID139" s="129"/>
      <c r="LIE139" s="129"/>
      <c r="LIF139" s="129"/>
      <c r="LIG139" s="129"/>
      <c r="LIH139" s="129"/>
      <c r="LII139" s="129"/>
      <c r="LIJ139" s="129"/>
      <c r="LIK139" s="129"/>
      <c r="LIL139" s="129"/>
      <c r="LIM139" s="129"/>
      <c r="LIN139" s="129"/>
      <c r="LIO139" s="129"/>
      <c r="LIP139" s="129"/>
      <c r="LIQ139" s="129"/>
      <c r="LIR139" s="129"/>
      <c r="LIS139" s="129"/>
      <c r="LIT139" s="129"/>
      <c r="LIU139" s="129"/>
      <c r="LIV139" s="129"/>
      <c r="LIW139" s="129"/>
      <c r="LIX139" s="129"/>
      <c r="LIY139" s="129"/>
      <c r="LIZ139" s="129"/>
      <c r="LJA139" s="129"/>
      <c r="LJB139" s="129"/>
      <c r="LJC139" s="129"/>
      <c r="LJD139" s="129"/>
      <c r="LJE139" s="129"/>
      <c r="LJF139" s="129"/>
      <c r="LJG139" s="129"/>
      <c r="LJH139" s="129"/>
      <c r="LJI139" s="129"/>
      <c r="LJJ139" s="129"/>
      <c r="LJK139" s="129"/>
      <c r="LJL139" s="129"/>
      <c r="LJM139" s="129"/>
      <c r="LJN139" s="129"/>
      <c r="LJO139" s="129"/>
      <c r="LJP139" s="129"/>
      <c r="LJQ139" s="129"/>
      <c r="LJR139" s="129"/>
      <c r="LJS139" s="129"/>
      <c r="LJT139" s="129"/>
      <c r="LJU139" s="129"/>
      <c r="LJV139" s="129"/>
      <c r="LJW139" s="129"/>
      <c r="LJX139" s="129"/>
      <c r="LJY139" s="129"/>
      <c r="LJZ139" s="129"/>
      <c r="LKA139" s="129"/>
      <c r="LKB139" s="129"/>
      <c r="LKC139" s="129"/>
      <c r="LKD139" s="129"/>
      <c r="LKE139" s="129"/>
      <c r="LKF139" s="129"/>
      <c r="LKG139" s="129"/>
      <c r="LKH139" s="129"/>
      <c r="LKI139" s="129"/>
      <c r="LKJ139" s="129"/>
      <c r="LKK139" s="129"/>
      <c r="LKL139" s="129"/>
      <c r="LKM139" s="129"/>
      <c r="LKN139" s="129"/>
      <c r="LKO139" s="129"/>
      <c r="LKP139" s="129"/>
      <c r="LKQ139" s="129"/>
      <c r="LKR139" s="129"/>
      <c r="LKS139" s="129"/>
      <c r="LKT139" s="129"/>
      <c r="LKU139" s="129"/>
      <c r="LKV139" s="129"/>
      <c r="LKW139" s="129"/>
      <c r="LKX139" s="129"/>
      <c r="LKY139" s="129"/>
      <c r="LKZ139" s="129"/>
      <c r="LLA139" s="129"/>
      <c r="LLB139" s="129"/>
      <c r="LLC139" s="129"/>
      <c r="LLD139" s="129"/>
      <c r="LLE139" s="129"/>
      <c r="LLF139" s="129"/>
      <c r="LLG139" s="129"/>
      <c r="LLH139" s="129"/>
      <c r="LLI139" s="129"/>
      <c r="LLJ139" s="129"/>
      <c r="LLK139" s="129"/>
      <c r="LLL139" s="129"/>
      <c r="LLM139" s="129"/>
      <c r="LLN139" s="129"/>
      <c r="LLO139" s="129"/>
      <c r="LLP139" s="129"/>
      <c r="LLQ139" s="129"/>
      <c r="LLR139" s="129"/>
      <c r="LLS139" s="129"/>
      <c r="LLT139" s="129"/>
      <c r="LLU139" s="129"/>
      <c r="LLV139" s="129"/>
      <c r="LLW139" s="129"/>
      <c r="LLX139" s="129"/>
      <c r="LLY139" s="129"/>
      <c r="LLZ139" s="129"/>
      <c r="LMA139" s="129"/>
      <c r="LMB139" s="129"/>
      <c r="LMC139" s="129"/>
      <c r="LMD139" s="129"/>
      <c r="LME139" s="129"/>
      <c r="LMF139" s="129"/>
      <c r="LMG139" s="129"/>
      <c r="LMH139" s="129"/>
      <c r="LMI139" s="129"/>
      <c r="LMJ139" s="129"/>
      <c r="LMK139" s="129"/>
      <c r="LML139" s="129"/>
      <c r="LMM139" s="129"/>
      <c r="LMN139" s="129"/>
      <c r="LMO139" s="129"/>
      <c r="LMP139" s="129"/>
      <c r="LMQ139" s="129"/>
      <c r="LMR139" s="129"/>
      <c r="LMS139" s="129"/>
      <c r="LMT139" s="129"/>
      <c r="LMU139" s="129"/>
      <c r="LMV139" s="129"/>
      <c r="LMW139" s="129"/>
      <c r="LMX139" s="129"/>
      <c r="LMY139" s="129"/>
      <c r="LMZ139" s="129"/>
      <c r="LNA139" s="129"/>
      <c r="LNB139" s="129"/>
      <c r="LNC139" s="129"/>
      <c r="LND139" s="129"/>
      <c r="LNE139" s="129"/>
      <c r="LNF139" s="129"/>
      <c r="LNG139" s="129"/>
      <c r="LNH139" s="129"/>
      <c r="LNI139" s="129"/>
      <c r="LNJ139" s="129"/>
      <c r="LNK139" s="129"/>
      <c r="LNL139" s="129"/>
      <c r="LNM139" s="129"/>
      <c r="LNN139" s="129"/>
      <c r="LNO139" s="129"/>
      <c r="LNP139" s="129"/>
      <c r="LNQ139" s="129"/>
      <c r="LNR139" s="129"/>
      <c r="LNS139" s="129"/>
      <c r="LNT139" s="129"/>
      <c r="LNU139" s="129"/>
      <c r="LNV139" s="129"/>
      <c r="LNW139" s="129"/>
      <c r="LNX139" s="129"/>
      <c r="LNY139" s="129"/>
      <c r="LNZ139" s="129"/>
      <c r="LOA139" s="129"/>
      <c r="LOB139" s="129"/>
      <c r="LOC139" s="129"/>
      <c r="LOD139" s="129"/>
      <c r="LOE139" s="129"/>
      <c r="LOF139" s="129"/>
      <c r="LOG139" s="129"/>
      <c r="LOH139" s="129"/>
      <c r="LOI139" s="129"/>
      <c r="LOJ139" s="129"/>
      <c r="LOK139" s="129"/>
      <c r="LOL139" s="129"/>
      <c r="LOM139" s="129"/>
      <c r="LON139" s="129"/>
      <c r="LOO139" s="129"/>
      <c r="LOP139" s="129"/>
      <c r="LOQ139" s="129"/>
      <c r="LOR139" s="129"/>
      <c r="LOS139" s="129"/>
      <c r="LOT139" s="129"/>
      <c r="LOU139" s="129"/>
      <c r="LOV139" s="129"/>
      <c r="LOW139" s="129"/>
      <c r="LOX139" s="129"/>
      <c r="LOY139" s="129"/>
      <c r="LOZ139" s="129"/>
      <c r="LPA139" s="129"/>
      <c r="LPB139" s="129"/>
      <c r="LPC139" s="129"/>
      <c r="LPD139" s="129"/>
      <c r="LPE139" s="129"/>
      <c r="LPF139" s="129"/>
      <c r="LPG139" s="129"/>
      <c r="LPH139" s="129"/>
      <c r="LPI139" s="129"/>
      <c r="LPJ139" s="129"/>
      <c r="LPK139" s="129"/>
      <c r="LPL139" s="129"/>
      <c r="LPM139" s="129"/>
      <c r="LPN139" s="129"/>
      <c r="LPO139" s="129"/>
      <c r="LPP139" s="129"/>
      <c r="LPQ139" s="129"/>
      <c r="LPR139" s="129"/>
      <c r="LPS139" s="129"/>
      <c r="LPT139" s="129"/>
      <c r="LPU139" s="129"/>
      <c r="LPV139" s="129"/>
      <c r="LPW139" s="129"/>
      <c r="LPX139" s="129"/>
      <c r="LPY139" s="129"/>
      <c r="LPZ139" s="129"/>
      <c r="LQA139" s="129"/>
      <c r="LQB139" s="129"/>
      <c r="LQC139" s="129"/>
      <c r="LQD139" s="129"/>
      <c r="LQE139" s="129"/>
      <c r="LQF139" s="129"/>
      <c r="LQG139" s="129"/>
      <c r="LQH139" s="129"/>
      <c r="LQI139" s="129"/>
      <c r="LQJ139" s="129"/>
      <c r="LQK139" s="129"/>
      <c r="LQL139" s="129"/>
      <c r="LQM139" s="129"/>
      <c r="LQN139" s="129"/>
      <c r="LQO139" s="129"/>
      <c r="LQP139" s="129"/>
      <c r="LQQ139" s="129"/>
      <c r="LQR139" s="129"/>
      <c r="LQS139" s="129"/>
      <c r="LQT139" s="129"/>
      <c r="LQU139" s="129"/>
      <c r="LQV139" s="129"/>
      <c r="LQW139" s="129"/>
      <c r="LQX139" s="129"/>
      <c r="LQY139" s="129"/>
      <c r="LQZ139" s="129"/>
      <c r="LRA139" s="129"/>
      <c r="LRB139" s="129"/>
      <c r="LRC139" s="129"/>
      <c r="LRD139" s="129"/>
      <c r="LRE139" s="129"/>
      <c r="LRF139" s="129"/>
      <c r="LRG139" s="129"/>
      <c r="LRH139" s="129"/>
      <c r="LRI139" s="129"/>
      <c r="LRJ139" s="129"/>
      <c r="LRK139" s="129"/>
      <c r="LRL139" s="129"/>
      <c r="LRM139" s="129"/>
      <c r="LRN139" s="129"/>
      <c r="LRO139" s="129"/>
      <c r="LRP139" s="129"/>
      <c r="LRQ139" s="129"/>
      <c r="LRR139" s="129"/>
      <c r="LRS139" s="129"/>
      <c r="LRT139" s="129"/>
      <c r="LRU139" s="129"/>
      <c r="LRV139" s="129"/>
      <c r="LRW139" s="129"/>
      <c r="LRX139" s="129"/>
      <c r="LRY139" s="129"/>
      <c r="LRZ139" s="129"/>
      <c r="LSA139" s="129"/>
      <c r="LSB139" s="129"/>
      <c r="LSC139" s="129"/>
      <c r="LSD139" s="129"/>
      <c r="LSE139" s="129"/>
      <c r="LSF139" s="129"/>
      <c r="LSG139" s="129"/>
      <c r="LSH139" s="129"/>
      <c r="LSI139" s="129"/>
      <c r="LSJ139" s="129"/>
      <c r="LSK139" s="129"/>
      <c r="LSL139" s="129"/>
      <c r="LSM139" s="129"/>
      <c r="LSN139" s="129"/>
      <c r="LSO139" s="129"/>
      <c r="LSP139" s="129"/>
      <c r="LSQ139" s="129"/>
      <c r="LSR139" s="129"/>
      <c r="LSS139" s="129"/>
      <c r="LST139" s="129"/>
      <c r="LSU139" s="129"/>
      <c r="LSV139" s="129"/>
      <c r="LSW139" s="129"/>
      <c r="LSX139" s="129"/>
      <c r="LSY139" s="129"/>
      <c r="LSZ139" s="129"/>
      <c r="LTA139" s="129"/>
      <c r="LTB139" s="129"/>
      <c r="LTC139" s="129"/>
      <c r="LTD139" s="129"/>
      <c r="LTE139" s="129"/>
      <c r="LTF139" s="129"/>
      <c r="LTG139" s="129"/>
      <c r="LTH139" s="129"/>
      <c r="LTI139" s="129"/>
      <c r="LTJ139" s="129"/>
      <c r="LTK139" s="129"/>
      <c r="LTL139" s="129"/>
      <c r="LTM139" s="129"/>
      <c r="LTN139" s="129"/>
      <c r="LTO139" s="129"/>
      <c r="LTP139" s="129"/>
      <c r="LTQ139" s="129"/>
      <c r="LTR139" s="129"/>
      <c r="LTS139" s="129"/>
      <c r="LTT139" s="129"/>
      <c r="LTU139" s="129"/>
      <c r="LTV139" s="129"/>
      <c r="LTW139" s="129"/>
      <c r="LTX139" s="129"/>
      <c r="LTY139" s="129"/>
      <c r="LTZ139" s="129"/>
      <c r="LUA139" s="129"/>
      <c r="LUB139" s="129"/>
      <c r="LUC139" s="129"/>
      <c r="LUD139" s="129"/>
      <c r="LUE139" s="129"/>
      <c r="LUF139" s="129"/>
      <c r="LUG139" s="129"/>
      <c r="LUH139" s="129"/>
      <c r="LUI139" s="129"/>
      <c r="LUJ139" s="129"/>
      <c r="LUK139" s="129"/>
      <c r="LUL139" s="129"/>
      <c r="LUM139" s="129"/>
      <c r="LUN139" s="129"/>
      <c r="LUO139" s="129"/>
      <c r="LUP139" s="129"/>
      <c r="LUQ139" s="129"/>
      <c r="LUR139" s="129"/>
      <c r="LUS139" s="129"/>
      <c r="LUT139" s="129"/>
      <c r="LUU139" s="129"/>
      <c r="LUV139" s="129"/>
      <c r="LUW139" s="129"/>
      <c r="LUX139" s="129"/>
      <c r="LUY139" s="129"/>
      <c r="LUZ139" s="129"/>
      <c r="LVA139" s="129"/>
      <c r="LVB139" s="129"/>
      <c r="LVC139" s="129"/>
      <c r="LVD139" s="129"/>
      <c r="LVE139" s="129"/>
      <c r="LVF139" s="129"/>
      <c r="LVG139" s="129"/>
      <c r="LVH139" s="129"/>
      <c r="LVI139" s="129"/>
      <c r="LVJ139" s="129"/>
      <c r="LVK139" s="129"/>
      <c r="LVL139" s="129"/>
      <c r="LVM139" s="129"/>
      <c r="LVN139" s="129"/>
      <c r="LVO139" s="129"/>
      <c r="LVP139" s="129"/>
      <c r="LVQ139" s="129"/>
      <c r="LVR139" s="129"/>
      <c r="LVS139" s="129"/>
      <c r="LVT139" s="129"/>
      <c r="LVU139" s="129"/>
      <c r="LVV139" s="129"/>
      <c r="LVW139" s="129"/>
      <c r="LVX139" s="129"/>
      <c r="LVY139" s="129"/>
      <c r="LVZ139" s="129"/>
      <c r="LWA139" s="129"/>
      <c r="LWB139" s="129"/>
      <c r="LWC139" s="129"/>
      <c r="LWD139" s="129"/>
      <c r="LWE139" s="129"/>
      <c r="LWF139" s="129"/>
      <c r="LWG139" s="129"/>
      <c r="LWH139" s="129"/>
      <c r="LWI139" s="129"/>
      <c r="LWJ139" s="129"/>
      <c r="LWK139" s="129"/>
      <c r="LWL139" s="129"/>
      <c r="LWM139" s="129"/>
      <c r="LWN139" s="129"/>
      <c r="LWO139" s="129"/>
      <c r="LWP139" s="129"/>
      <c r="LWQ139" s="129"/>
      <c r="LWR139" s="129"/>
      <c r="LWS139" s="129"/>
      <c r="LWT139" s="129"/>
      <c r="LWU139" s="129"/>
      <c r="LWV139" s="129"/>
      <c r="LWW139" s="129"/>
      <c r="LWX139" s="129"/>
      <c r="LWY139" s="129"/>
      <c r="LWZ139" s="129"/>
      <c r="LXA139" s="129"/>
      <c r="LXB139" s="129"/>
      <c r="LXC139" s="129"/>
      <c r="LXD139" s="129"/>
      <c r="LXE139" s="129"/>
      <c r="LXF139" s="129"/>
      <c r="LXG139" s="129"/>
      <c r="LXH139" s="129"/>
      <c r="LXI139" s="129"/>
      <c r="LXJ139" s="129"/>
      <c r="LXK139" s="129"/>
      <c r="LXL139" s="129"/>
      <c r="LXM139" s="129"/>
      <c r="LXN139" s="129"/>
      <c r="LXO139" s="129"/>
      <c r="LXP139" s="129"/>
      <c r="LXQ139" s="129"/>
      <c r="LXR139" s="129"/>
      <c r="LXS139" s="129"/>
      <c r="LXT139" s="129"/>
      <c r="LXU139" s="129"/>
      <c r="LXV139" s="129"/>
      <c r="LXW139" s="129"/>
      <c r="LXX139" s="129"/>
      <c r="LXY139" s="129"/>
      <c r="LXZ139" s="129"/>
      <c r="LYA139" s="129"/>
      <c r="LYB139" s="129"/>
      <c r="LYC139" s="129"/>
      <c r="LYD139" s="129"/>
      <c r="LYE139" s="129"/>
      <c r="LYF139" s="129"/>
      <c r="LYG139" s="129"/>
      <c r="LYH139" s="129"/>
      <c r="LYI139" s="129"/>
      <c r="LYJ139" s="129"/>
      <c r="LYK139" s="129"/>
      <c r="LYL139" s="129"/>
      <c r="LYM139" s="129"/>
      <c r="LYN139" s="129"/>
      <c r="LYO139" s="129"/>
      <c r="LYP139" s="129"/>
      <c r="LYQ139" s="129"/>
      <c r="LYR139" s="129"/>
      <c r="LYS139" s="129"/>
      <c r="LYT139" s="129"/>
      <c r="LYU139" s="129"/>
      <c r="LYV139" s="129"/>
      <c r="LYW139" s="129"/>
      <c r="LYX139" s="129"/>
      <c r="LYY139" s="129"/>
      <c r="LYZ139" s="129"/>
      <c r="LZA139" s="129"/>
      <c r="LZB139" s="129"/>
      <c r="LZC139" s="129"/>
      <c r="LZD139" s="129"/>
      <c r="LZE139" s="129"/>
      <c r="LZF139" s="129"/>
      <c r="LZG139" s="129"/>
      <c r="LZH139" s="129"/>
      <c r="LZI139" s="129"/>
      <c r="LZJ139" s="129"/>
      <c r="LZK139" s="129"/>
      <c r="LZL139" s="129"/>
      <c r="LZM139" s="129"/>
      <c r="LZN139" s="129"/>
      <c r="LZO139" s="129"/>
      <c r="LZP139" s="129"/>
      <c r="LZQ139" s="129"/>
      <c r="LZR139" s="129"/>
      <c r="LZS139" s="129"/>
      <c r="LZT139" s="129"/>
      <c r="LZU139" s="129"/>
      <c r="LZV139" s="129"/>
      <c r="LZW139" s="129"/>
      <c r="LZX139" s="129"/>
      <c r="LZY139" s="129"/>
      <c r="LZZ139" s="129"/>
      <c r="MAA139" s="129"/>
      <c r="MAB139" s="129"/>
      <c r="MAC139" s="129"/>
      <c r="MAD139" s="129"/>
      <c r="MAE139" s="129"/>
      <c r="MAF139" s="129"/>
      <c r="MAG139" s="129"/>
      <c r="MAH139" s="129"/>
      <c r="MAI139" s="129"/>
      <c r="MAJ139" s="129"/>
      <c r="MAK139" s="129"/>
      <c r="MAL139" s="129"/>
      <c r="MAM139" s="129"/>
      <c r="MAN139" s="129"/>
      <c r="MAO139" s="129"/>
      <c r="MAP139" s="129"/>
      <c r="MAQ139" s="129"/>
      <c r="MAR139" s="129"/>
      <c r="MAS139" s="129"/>
      <c r="MAT139" s="129"/>
      <c r="MAU139" s="129"/>
      <c r="MAV139" s="129"/>
      <c r="MAW139" s="129"/>
      <c r="MAX139" s="129"/>
      <c r="MAY139" s="129"/>
      <c r="MAZ139" s="129"/>
      <c r="MBA139" s="129"/>
      <c r="MBB139" s="129"/>
      <c r="MBC139" s="129"/>
      <c r="MBD139" s="129"/>
      <c r="MBE139" s="129"/>
      <c r="MBF139" s="129"/>
      <c r="MBG139" s="129"/>
      <c r="MBH139" s="129"/>
      <c r="MBI139" s="129"/>
      <c r="MBJ139" s="129"/>
      <c r="MBK139" s="129"/>
      <c r="MBL139" s="129"/>
      <c r="MBM139" s="129"/>
      <c r="MBN139" s="129"/>
      <c r="MBO139" s="129"/>
      <c r="MBP139" s="129"/>
      <c r="MBQ139" s="129"/>
      <c r="MBR139" s="129"/>
      <c r="MBS139" s="129"/>
      <c r="MBT139" s="129"/>
      <c r="MBU139" s="129"/>
      <c r="MBV139" s="129"/>
      <c r="MBW139" s="129"/>
      <c r="MBX139" s="129"/>
      <c r="MBY139" s="129"/>
      <c r="MBZ139" s="129"/>
      <c r="MCA139" s="129"/>
      <c r="MCB139" s="129"/>
      <c r="MCC139" s="129"/>
      <c r="MCD139" s="129"/>
      <c r="MCE139" s="129"/>
      <c r="MCF139" s="129"/>
      <c r="MCG139" s="129"/>
      <c r="MCH139" s="129"/>
      <c r="MCI139" s="129"/>
      <c r="MCJ139" s="129"/>
      <c r="MCK139" s="129"/>
      <c r="MCL139" s="129"/>
      <c r="MCM139" s="129"/>
      <c r="MCN139" s="129"/>
      <c r="MCO139" s="129"/>
      <c r="MCP139" s="129"/>
      <c r="MCQ139" s="129"/>
      <c r="MCR139" s="129"/>
      <c r="MCS139" s="129"/>
      <c r="MCT139" s="129"/>
      <c r="MCU139" s="129"/>
      <c r="MCV139" s="129"/>
      <c r="MCW139" s="129"/>
      <c r="MCX139" s="129"/>
      <c r="MCY139" s="129"/>
      <c r="MCZ139" s="129"/>
      <c r="MDA139" s="129"/>
      <c r="MDB139" s="129"/>
      <c r="MDC139" s="129"/>
      <c r="MDD139" s="129"/>
      <c r="MDE139" s="129"/>
      <c r="MDF139" s="129"/>
      <c r="MDG139" s="129"/>
      <c r="MDH139" s="129"/>
      <c r="MDI139" s="129"/>
      <c r="MDJ139" s="129"/>
      <c r="MDK139" s="129"/>
      <c r="MDL139" s="129"/>
      <c r="MDM139" s="129"/>
      <c r="MDN139" s="129"/>
      <c r="MDO139" s="129"/>
      <c r="MDP139" s="129"/>
      <c r="MDQ139" s="129"/>
      <c r="MDR139" s="129"/>
      <c r="MDS139" s="129"/>
      <c r="MDT139" s="129"/>
      <c r="MDU139" s="129"/>
      <c r="MDV139" s="129"/>
      <c r="MDW139" s="129"/>
      <c r="MDX139" s="129"/>
      <c r="MDY139" s="129"/>
      <c r="MDZ139" s="129"/>
      <c r="MEA139" s="129"/>
      <c r="MEB139" s="129"/>
      <c r="MEC139" s="129"/>
      <c r="MED139" s="129"/>
      <c r="MEE139" s="129"/>
      <c r="MEF139" s="129"/>
      <c r="MEG139" s="129"/>
      <c r="MEH139" s="129"/>
      <c r="MEI139" s="129"/>
      <c r="MEJ139" s="129"/>
      <c r="MEK139" s="129"/>
      <c r="MEL139" s="129"/>
      <c r="MEM139" s="129"/>
      <c r="MEN139" s="129"/>
      <c r="MEO139" s="129"/>
      <c r="MEP139" s="129"/>
      <c r="MEQ139" s="129"/>
      <c r="MER139" s="129"/>
      <c r="MES139" s="129"/>
      <c r="MET139" s="129"/>
      <c r="MEU139" s="129"/>
      <c r="MEV139" s="129"/>
      <c r="MEW139" s="129"/>
      <c r="MEX139" s="129"/>
      <c r="MEY139" s="129"/>
      <c r="MEZ139" s="129"/>
      <c r="MFA139" s="129"/>
      <c r="MFB139" s="129"/>
      <c r="MFC139" s="129"/>
      <c r="MFD139" s="129"/>
      <c r="MFE139" s="129"/>
      <c r="MFF139" s="129"/>
      <c r="MFG139" s="129"/>
      <c r="MFH139" s="129"/>
      <c r="MFI139" s="129"/>
      <c r="MFJ139" s="129"/>
      <c r="MFK139" s="129"/>
      <c r="MFL139" s="129"/>
      <c r="MFM139" s="129"/>
      <c r="MFN139" s="129"/>
      <c r="MFO139" s="129"/>
      <c r="MFP139" s="129"/>
      <c r="MFQ139" s="129"/>
      <c r="MFR139" s="129"/>
      <c r="MFS139" s="129"/>
      <c r="MFT139" s="129"/>
      <c r="MFU139" s="129"/>
      <c r="MFV139" s="129"/>
      <c r="MFW139" s="129"/>
      <c r="MFX139" s="129"/>
      <c r="MFY139" s="129"/>
      <c r="MFZ139" s="129"/>
      <c r="MGA139" s="129"/>
      <c r="MGB139" s="129"/>
      <c r="MGC139" s="129"/>
      <c r="MGD139" s="129"/>
      <c r="MGE139" s="129"/>
      <c r="MGF139" s="129"/>
      <c r="MGG139" s="129"/>
      <c r="MGH139" s="129"/>
      <c r="MGI139" s="129"/>
      <c r="MGJ139" s="129"/>
      <c r="MGK139" s="129"/>
      <c r="MGL139" s="129"/>
      <c r="MGM139" s="129"/>
      <c r="MGN139" s="129"/>
      <c r="MGO139" s="129"/>
      <c r="MGP139" s="129"/>
      <c r="MGQ139" s="129"/>
      <c r="MGR139" s="129"/>
      <c r="MGS139" s="129"/>
      <c r="MGT139" s="129"/>
      <c r="MGU139" s="129"/>
      <c r="MGV139" s="129"/>
      <c r="MGW139" s="129"/>
      <c r="MGX139" s="129"/>
      <c r="MGY139" s="129"/>
      <c r="MGZ139" s="129"/>
      <c r="MHA139" s="129"/>
      <c r="MHB139" s="129"/>
      <c r="MHC139" s="129"/>
      <c r="MHD139" s="129"/>
      <c r="MHE139" s="129"/>
      <c r="MHF139" s="129"/>
      <c r="MHG139" s="129"/>
      <c r="MHH139" s="129"/>
      <c r="MHI139" s="129"/>
      <c r="MHJ139" s="129"/>
      <c r="MHK139" s="129"/>
      <c r="MHL139" s="129"/>
      <c r="MHM139" s="129"/>
      <c r="MHN139" s="129"/>
      <c r="MHO139" s="129"/>
      <c r="MHP139" s="129"/>
      <c r="MHQ139" s="129"/>
      <c r="MHR139" s="129"/>
      <c r="MHS139" s="129"/>
      <c r="MHT139" s="129"/>
      <c r="MHU139" s="129"/>
      <c r="MHV139" s="129"/>
      <c r="MHW139" s="129"/>
      <c r="MHX139" s="129"/>
      <c r="MHY139" s="129"/>
      <c r="MHZ139" s="129"/>
      <c r="MIA139" s="129"/>
      <c r="MIB139" s="129"/>
      <c r="MIC139" s="129"/>
      <c r="MID139" s="129"/>
      <c r="MIE139" s="129"/>
      <c r="MIF139" s="129"/>
      <c r="MIG139" s="129"/>
      <c r="MIH139" s="129"/>
      <c r="MII139" s="129"/>
      <c r="MIJ139" s="129"/>
      <c r="MIK139" s="129"/>
      <c r="MIL139" s="129"/>
      <c r="MIM139" s="129"/>
      <c r="MIN139" s="129"/>
      <c r="MIO139" s="129"/>
      <c r="MIP139" s="129"/>
      <c r="MIQ139" s="129"/>
      <c r="MIR139" s="129"/>
      <c r="MIS139" s="129"/>
      <c r="MIT139" s="129"/>
      <c r="MIU139" s="129"/>
      <c r="MIV139" s="129"/>
      <c r="MIW139" s="129"/>
      <c r="MIX139" s="129"/>
      <c r="MIY139" s="129"/>
      <c r="MIZ139" s="129"/>
      <c r="MJA139" s="129"/>
      <c r="MJB139" s="129"/>
      <c r="MJC139" s="129"/>
      <c r="MJD139" s="129"/>
      <c r="MJE139" s="129"/>
      <c r="MJF139" s="129"/>
      <c r="MJG139" s="129"/>
      <c r="MJH139" s="129"/>
      <c r="MJI139" s="129"/>
      <c r="MJJ139" s="129"/>
      <c r="MJK139" s="129"/>
      <c r="MJL139" s="129"/>
      <c r="MJM139" s="129"/>
      <c r="MJN139" s="129"/>
      <c r="MJO139" s="129"/>
      <c r="MJP139" s="129"/>
      <c r="MJQ139" s="129"/>
      <c r="MJR139" s="129"/>
      <c r="MJS139" s="129"/>
      <c r="MJT139" s="129"/>
      <c r="MJU139" s="129"/>
      <c r="MJV139" s="129"/>
      <c r="MJW139" s="129"/>
      <c r="MJX139" s="129"/>
      <c r="MJY139" s="129"/>
      <c r="MJZ139" s="129"/>
      <c r="MKA139" s="129"/>
      <c r="MKB139" s="129"/>
      <c r="MKC139" s="129"/>
      <c r="MKD139" s="129"/>
      <c r="MKE139" s="129"/>
      <c r="MKF139" s="129"/>
      <c r="MKG139" s="129"/>
      <c r="MKH139" s="129"/>
      <c r="MKI139" s="129"/>
      <c r="MKJ139" s="129"/>
      <c r="MKK139" s="129"/>
      <c r="MKL139" s="129"/>
      <c r="MKM139" s="129"/>
      <c r="MKN139" s="129"/>
      <c r="MKO139" s="129"/>
      <c r="MKP139" s="129"/>
      <c r="MKQ139" s="129"/>
      <c r="MKR139" s="129"/>
      <c r="MKS139" s="129"/>
      <c r="MKT139" s="129"/>
      <c r="MKU139" s="129"/>
      <c r="MKV139" s="129"/>
      <c r="MKW139" s="129"/>
      <c r="MKX139" s="129"/>
      <c r="MKY139" s="129"/>
      <c r="MKZ139" s="129"/>
      <c r="MLA139" s="129"/>
      <c r="MLB139" s="129"/>
      <c r="MLC139" s="129"/>
      <c r="MLD139" s="129"/>
      <c r="MLE139" s="129"/>
      <c r="MLF139" s="129"/>
      <c r="MLG139" s="129"/>
      <c r="MLH139" s="129"/>
      <c r="MLI139" s="129"/>
      <c r="MLJ139" s="129"/>
      <c r="MLK139" s="129"/>
      <c r="MLL139" s="129"/>
      <c r="MLM139" s="129"/>
      <c r="MLN139" s="129"/>
      <c r="MLO139" s="129"/>
      <c r="MLP139" s="129"/>
      <c r="MLQ139" s="129"/>
      <c r="MLR139" s="129"/>
      <c r="MLS139" s="129"/>
      <c r="MLT139" s="129"/>
      <c r="MLU139" s="129"/>
      <c r="MLV139" s="129"/>
      <c r="MLW139" s="129"/>
      <c r="MLX139" s="129"/>
      <c r="MLY139" s="129"/>
      <c r="MLZ139" s="129"/>
      <c r="MMA139" s="129"/>
      <c r="MMB139" s="129"/>
      <c r="MMC139" s="129"/>
      <c r="MMD139" s="129"/>
      <c r="MME139" s="129"/>
      <c r="MMF139" s="129"/>
      <c r="MMG139" s="129"/>
      <c r="MMH139" s="129"/>
      <c r="MMI139" s="129"/>
      <c r="MMJ139" s="129"/>
      <c r="MMK139" s="129"/>
      <c r="MML139" s="129"/>
      <c r="MMM139" s="129"/>
      <c r="MMN139" s="129"/>
      <c r="MMO139" s="129"/>
      <c r="MMP139" s="129"/>
      <c r="MMQ139" s="129"/>
      <c r="MMR139" s="129"/>
      <c r="MMS139" s="129"/>
      <c r="MMT139" s="129"/>
      <c r="MMU139" s="129"/>
      <c r="MMV139" s="129"/>
      <c r="MMW139" s="129"/>
      <c r="MMX139" s="129"/>
      <c r="MMY139" s="129"/>
      <c r="MMZ139" s="129"/>
      <c r="MNA139" s="129"/>
      <c r="MNB139" s="129"/>
      <c r="MNC139" s="129"/>
      <c r="MND139" s="129"/>
      <c r="MNE139" s="129"/>
      <c r="MNF139" s="129"/>
      <c r="MNG139" s="129"/>
      <c r="MNH139" s="129"/>
      <c r="MNI139" s="129"/>
      <c r="MNJ139" s="129"/>
      <c r="MNK139" s="129"/>
      <c r="MNL139" s="129"/>
      <c r="MNM139" s="129"/>
      <c r="MNN139" s="129"/>
      <c r="MNO139" s="129"/>
      <c r="MNP139" s="129"/>
      <c r="MNQ139" s="129"/>
      <c r="MNR139" s="129"/>
      <c r="MNS139" s="129"/>
      <c r="MNT139" s="129"/>
      <c r="MNU139" s="129"/>
      <c r="MNV139" s="129"/>
      <c r="MNW139" s="129"/>
      <c r="MNX139" s="129"/>
      <c r="MNY139" s="129"/>
      <c r="MNZ139" s="129"/>
      <c r="MOA139" s="129"/>
      <c r="MOB139" s="129"/>
      <c r="MOC139" s="129"/>
      <c r="MOD139" s="129"/>
      <c r="MOE139" s="129"/>
      <c r="MOF139" s="129"/>
      <c r="MOG139" s="129"/>
      <c r="MOH139" s="129"/>
      <c r="MOI139" s="129"/>
      <c r="MOJ139" s="129"/>
      <c r="MOK139" s="129"/>
      <c r="MOL139" s="129"/>
      <c r="MOM139" s="129"/>
      <c r="MON139" s="129"/>
      <c r="MOO139" s="129"/>
      <c r="MOP139" s="129"/>
      <c r="MOQ139" s="129"/>
      <c r="MOR139" s="129"/>
      <c r="MOS139" s="129"/>
      <c r="MOT139" s="129"/>
      <c r="MOU139" s="129"/>
      <c r="MOV139" s="129"/>
      <c r="MOW139" s="129"/>
      <c r="MOX139" s="129"/>
      <c r="MOY139" s="129"/>
      <c r="MOZ139" s="129"/>
      <c r="MPA139" s="129"/>
      <c r="MPB139" s="129"/>
      <c r="MPC139" s="129"/>
      <c r="MPD139" s="129"/>
      <c r="MPE139" s="129"/>
      <c r="MPF139" s="129"/>
      <c r="MPG139" s="129"/>
      <c r="MPH139" s="129"/>
      <c r="MPI139" s="129"/>
      <c r="MPJ139" s="129"/>
      <c r="MPK139" s="129"/>
      <c r="MPL139" s="129"/>
      <c r="MPM139" s="129"/>
      <c r="MPN139" s="129"/>
      <c r="MPO139" s="129"/>
      <c r="MPP139" s="129"/>
      <c r="MPQ139" s="129"/>
      <c r="MPR139" s="129"/>
      <c r="MPS139" s="129"/>
      <c r="MPT139" s="129"/>
      <c r="MPU139" s="129"/>
      <c r="MPV139" s="129"/>
      <c r="MPW139" s="129"/>
      <c r="MPX139" s="129"/>
      <c r="MPY139" s="129"/>
      <c r="MPZ139" s="129"/>
      <c r="MQA139" s="129"/>
      <c r="MQB139" s="129"/>
      <c r="MQC139" s="129"/>
      <c r="MQD139" s="129"/>
      <c r="MQE139" s="129"/>
      <c r="MQF139" s="129"/>
      <c r="MQG139" s="129"/>
      <c r="MQH139" s="129"/>
      <c r="MQI139" s="129"/>
      <c r="MQJ139" s="129"/>
      <c r="MQK139" s="129"/>
      <c r="MQL139" s="129"/>
      <c r="MQM139" s="129"/>
      <c r="MQN139" s="129"/>
      <c r="MQO139" s="129"/>
      <c r="MQP139" s="129"/>
      <c r="MQQ139" s="129"/>
      <c r="MQR139" s="129"/>
      <c r="MQS139" s="129"/>
      <c r="MQT139" s="129"/>
      <c r="MQU139" s="129"/>
      <c r="MQV139" s="129"/>
      <c r="MQW139" s="129"/>
      <c r="MQX139" s="129"/>
      <c r="MQY139" s="129"/>
      <c r="MQZ139" s="129"/>
      <c r="MRA139" s="129"/>
      <c r="MRB139" s="129"/>
      <c r="MRC139" s="129"/>
      <c r="MRD139" s="129"/>
      <c r="MRE139" s="129"/>
      <c r="MRF139" s="129"/>
      <c r="MRG139" s="129"/>
      <c r="MRH139" s="129"/>
      <c r="MRI139" s="129"/>
      <c r="MRJ139" s="129"/>
      <c r="MRK139" s="129"/>
      <c r="MRL139" s="129"/>
      <c r="MRM139" s="129"/>
      <c r="MRN139" s="129"/>
      <c r="MRO139" s="129"/>
      <c r="MRP139" s="129"/>
      <c r="MRQ139" s="129"/>
      <c r="MRR139" s="129"/>
      <c r="MRS139" s="129"/>
      <c r="MRT139" s="129"/>
      <c r="MRU139" s="129"/>
      <c r="MRV139" s="129"/>
      <c r="MRW139" s="129"/>
      <c r="MRX139" s="129"/>
      <c r="MRY139" s="129"/>
      <c r="MRZ139" s="129"/>
      <c r="MSA139" s="129"/>
      <c r="MSB139" s="129"/>
      <c r="MSC139" s="129"/>
      <c r="MSD139" s="129"/>
      <c r="MSE139" s="129"/>
      <c r="MSF139" s="129"/>
      <c r="MSG139" s="129"/>
      <c r="MSH139" s="129"/>
      <c r="MSI139" s="129"/>
      <c r="MSJ139" s="129"/>
      <c r="MSK139" s="129"/>
      <c r="MSL139" s="129"/>
      <c r="MSM139" s="129"/>
      <c r="MSN139" s="129"/>
      <c r="MSO139" s="129"/>
      <c r="MSP139" s="129"/>
      <c r="MSQ139" s="129"/>
      <c r="MSR139" s="129"/>
      <c r="MSS139" s="129"/>
      <c r="MST139" s="129"/>
      <c r="MSU139" s="129"/>
      <c r="MSV139" s="129"/>
      <c r="MSW139" s="129"/>
      <c r="MSX139" s="129"/>
      <c r="MSY139" s="129"/>
      <c r="MSZ139" s="129"/>
      <c r="MTA139" s="129"/>
      <c r="MTB139" s="129"/>
      <c r="MTC139" s="129"/>
      <c r="MTD139" s="129"/>
      <c r="MTE139" s="129"/>
      <c r="MTF139" s="129"/>
      <c r="MTG139" s="129"/>
      <c r="MTH139" s="129"/>
      <c r="MTI139" s="129"/>
      <c r="MTJ139" s="129"/>
      <c r="MTK139" s="129"/>
      <c r="MTL139" s="129"/>
      <c r="MTM139" s="129"/>
      <c r="MTN139" s="129"/>
      <c r="MTO139" s="129"/>
      <c r="MTP139" s="129"/>
      <c r="MTQ139" s="129"/>
      <c r="MTR139" s="129"/>
      <c r="MTS139" s="129"/>
      <c r="MTT139" s="129"/>
      <c r="MTU139" s="129"/>
      <c r="MTV139" s="129"/>
      <c r="MTW139" s="129"/>
      <c r="MTX139" s="129"/>
      <c r="MTY139" s="129"/>
      <c r="MTZ139" s="129"/>
      <c r="MUA139" s="129"/>
      <c r="MUB139" s="129"/>
      <c r="MUC139" s="129"/>
      <c r="MUD139" s="129"/>
      <c r="MUE139" s="129"/>
      <c r="MUF139" s="129"/>
      <c r="MUG139" s="129"/>
      <c r="MUH139" s="129"/>
      <c r="MUI139" s="129"/>
      <c r="MUJ139" s="129"/>
      <c r="MUK139" s="129"/>
      <c r="MUL139" s="129"/>
      <c r="MUM139" s="129"/>
      <c r="MUN139" s="129"/>
      <c r="MUO139" s="129"/>
      <c r="MUP139" s="129"/>
      <c r="MUQ139" s="129"/>
      <c r="MUR139" s="129"/>
      <c r="MUS139" s="129"/>
      <c r="MUT139" s="129"/>
      <c r="MUU139" s="129"/>
      <c r="MUV139" s="129"/>
      <c r="MUW139" s="129"/>
      <c r="MUX139" s="129"/>
      <c r="MUY139" s="129"/>
      <c r="MUZ139" s="129"/>
      <c r="MVA139" s="129"/>
      <c r="MVB139" s="129"/>
      <c r="MVC139" s="129"/>
      <c r="MVD139" s="129"/>
      <c r="MVE139" s="129"/>
      <c r="MVF139" s="129"/>
      <c r="MVG139" s="129"/>
      <c r="MVH139" s="129"/>
      <c r="MVI139" s="129"/>
      <c r="MVJ139" s="129"/>
      <c r="MVK139" s="129"/>
      <c r="MVL139" s="129"/>
      <c r="MVM139" s="129"/>
      <c r="MVN139" s="129"/>
      <c r="MVO139" s="129"/>
      <c r="MVP139" s="129"/>
      <c r="MVQ139" s="129"/>
      <c r="MVR139" s="129"/>
      <c r="MVS139" s="129"/>
      <c r="MVT139" s="129"/>
      <c r="MVU139" s="129"/>
      <c r="MVV139" s="129"/>
      <c r="MVW139" s="129"/>
      <c r="MVX139" s="129"/>
      <c r="MVY139" s="129"/>
      <c r="MVZ139" s="129"/>
      <c r="MWA139" s="129"/>
      <c r="MWB139" s="129"/>
      <c r="MWC139" s="129"/>
      <c r="MWD139" s="129"/>
      <c r="MWE139" s="129"/>
      <c r="MWF139" s="129"/>
      <c r="MWG139" s="129"/>
      <c r="MWH139" s="129"/>
      <c r="MWI139" s="129"/>
      <c r="MWJ139" s="129"/>
      <c r="MWK139" s="129"/>
      <c r="MWL139" s="129"/>
      <c r="MWM139" s="129"/>
      <c r="MWN139" s="129"/>
      <c r="MWO139" s="129"/>
      <c r="MWP139" s="129"/>
      <c r="MWQ139" s="129"/>
      <c r="MWR139" s="129"/>
      <c r="MWS139" s="129"/>
      <c r="MWT139" s="129"/>
      <c r="MWU139" s="129"/>
      <c r="MWV139" s="129"/>
      <c r="MWW139" s="129"/>
      <c r="MWX139" s="129"/>
      <c r="MWY139" s="129"/>
      <c r="MWZ139" s="129"/>
      <c r="MXA139" s="129"/>
      <c r="MXB139" s="129"/>
      <c r="MXC139" s="129"/>
      <c r="MXD139" s="129"/>
      <c r="MXE139" s="129"/>
      <c r="MXF139" s="129"/>
      <c r="MXG139" s="129"/>
      <c r="MXH139" s="129"/>
      <c r="MXI139" s="129"/>
      <c r="MXJ139" s="129"/>
      <c r="MXK139" s="129"/>
      <c r="MXL139" s="129"/>
      <c r="MXM139" s="129"/>
      <c r="MXN139" s="129"/>
      <c r="MXO139" s="129"/>
      <c r="MXP139" s="129"/>
      <c r="MXQ139" s="129"/>
      <c r="MXR139" s="129"/>
      <c r="MXS139" s="129"/>
      <c r="MXT139" s="129"/>
      <c r="MXU139" s="129"/>
      <c r="MXV139" s="129"/>
      <c r="MXW139" s="129"/>
      <c r="MXX139" s="129"/>
      <c r="MXY139" s="129"/>
      <c r="MXZ139" s="129"/>
      <c r="MYA139" s="129"/>
      <c r="MYB139" s="129"/>
      <c r="MYC139" s="129"/>
      <c r="MYD139" s="129"/>
      <c r="MYE139" s="129"/>
      <c r="MYF139" s="129"/>
      <c r="MYG139" s="129"/>
      <c r="MYH139" s="129"/>
      <c r="MYI139" s="129"/>
      <c r="MYJ139" s="129"/>
      <c r="MYK139" s="129"/>
      <c r="MYL139" s="129"/>
      <c r="MYM139" s="129"/>
      <c r="MYN139" s="129"/>
      <c r="MYO139" s="129"/>
      <c r="MYP139" s="129"/>
      <c r="MYQ139" s="129"/>
      <c r="MYR139" s="129"/>
      <c r="MYS139" s="129"/>
      <c r="MYT139" s="129"/>
      <c r="MYU139" s="129"/>
      <c r="MYV139" s="129"/>
      <c r="MYW139" s="129"/>
      <c r="MYX139" s="129"/>
      <c r="MYY139" s="129"/>
      <c r="MYZ139" s="129"/>
      <c r="MZA139" s="129"/>
      <c r="MZB139" s="129"/>
      <c r="MZC139" s="129"/>
      <c r="MZD139" s="129"/>
      <c r="MZE139" s="129"/>
      <c r="MZF139" s="129"/>
      <c r="MZG139" s="129"/>
      <c r="MZH139" s="129"/>
      <c r="MZI139" s="129"/>
      <c r="MZJ139" s="129"/>
      <c r="MZK139" s="129"/>
      <c r="MZL139" s="129"/>
      <c r="MZM139" s="129"/>
      <c r="MZN139" s="129"/>
      <c r="MZO139" s="129"/>
      <c r="MZP139" s="129"/>
      <c r="MZQ139" s="129"/>
      <c r="MZR139" s="129"/>
      <c r="MZS139" s="129"/>
      <c r="MZT139" s="129"/>
      <c r="MZU139" s="129"/>
      <c r="MZV139" s="129"/>
      <c r="MZW139" s="129"/>
      <c r="MZX139" s="129"/>
      <c r="MZY139" s="129"/>
      <c r="MZZ139" s="129"/>
      <c r="NAA139" s="129"/>
      <c r="NAB139" s="129"/>
      <c r="NAC139" s="129"/>
      <c r="NAD139" s="129"/>
      <c r="NAE139" s="129"/>
      <c r="NAF139" s="129"/>
      <c r="NAG139" s="129"/>
      <c r="NAH139" s="129"/>
      <c r="NAI139" s="129"/>
      <c r="NAJ139" s="129"/>
      <c r="NAK139" s="129"/>
      <c r="NAL139" s="129"/>
      <c r="NAM139" s="129"/>
      <c r="NAN139" s="129"/>
      <c r="NAO139" s="129"/>
      <c r="NAP139" s="129"/>
      <c r="NAQ139" s="129"/>
      <c r="NAR139" s="129"/>
      <c r="NAS139" s="129"/>
      <c r="NAT139" s="129"/>
      <c r="NAU139" s="129"/>
      <c r="NAV139" s="129"/>
      <c r="NAW139" s="129"/>
      <c r="NAX139" s="129"/>
      <c r="NAY139" s="129"/>
      <c r="NAZ139" s="129"/>
      <c r="NBA139" s="129"/>
      <c r="NBB139" s="129"/>
      <c r="NBC139" s="129"/>
      <c r="NBD139" s="129"/>
      <c r="NBE139" s="129"/>
      <c r="NBF139" s="129"/>
      <c r="NBG139" s="129"/>
      <c r="NBH139" s="129"/>
      <c r="NBI139" s="129"/>
      <c r="NBJ139" s="129"/>
      <c r="NBK139" s="129"/>
      <c r="NBL139" s="129"/>
      <c r="NBM139" s="129"/>
      <c r="NBN139" s="129"/>
      <c r="NBO139" s="129"/>
      <c r="NBP139" s="129"/>
      <c r="NBQ139" s="129"/>
      <c r="NBR139" s="129"/>
      <c r="NBS139" s="129"/>
      <c r="NBT139" s="129"/>
      <c r="NBU139" s="129"/>
      <c r="NBV139" s="129"/>
      <c r="NBW139" s="129"/>
      <c r="NBX139" s="129"/>
      <c r="NBY139" s="129"/>
      <c r="NBZ139" s="129"/>
      <c r="NCA139" s="129"/>
      <c r="NCB139" s="129"/>
      <c r="NCC139" s="129"/>
      <c r="NCD139" s="129"/>
      <c r="NCE139" s="129"/>
      <c r="NCF139" s="129"/>
      <c r="NCG139" s="129"/>
      <c r="NCH139" s="129"/>
      <c r="NCI139" s="129"/>
      <c r="NCJ139" s="129"/>
      <c r="NCK139" s="129"/>
      <c r="NCL139" s="129"/>
      <c r="NCM139" s="129"/>
      <c r="NCN139" s="129"/>
      <c r="NCO139" s="129"/>
      <c r="NCP139" s="129"/>
      <c r="NCQ139" s="129"/>
      <c r="NCR139" s="129"/>
      <c r="NCS139" s="129"/>
      <c r="NCT139" s="129"/>
      <c r="NCU139" s="129"/>
      <c r="NCV139" s="129"/>
      <c r="NCW139" s="129"/>
      <c r="NCX139" s="129"/>
      <c r="NCY139" s="129"/>
      <c r="NCZ139" s="129"/>
      <c r="NDA139" s="129"/>
      <c r="NDB139" s="129"/>
      <c r="NDC139" s="129"/>
      <c r="NDD139" s="129"/>
      <c r="NDE139" s="129"/>
      <c r="NDF139" s="129"/>
      <c r="NDG139" s="129"/>
      <c r="NDH139" s="129"/>
      <c r="NDI139" s="129"/>
      <c r="NDJ139" s="129"/>
      <c r="NDK139" s="129"/>
      <c r="NDL139" s="129"/>
      <c r="NDM139" s="129"/>
      <c r="NDN139" s="129"/>
      <c r="NDO139" s="129"/>
      <c r="NDP139" s="129"/>
      <c r="NDQ139" s="129"/>
      <c r="NDR139" s="129"/>
      <c r="NDS139" s="129"/>
      <c r="NDT139" s="129"/>
      <c r="NDU139" s="129"/>
      <c r="NDV139" s="129"/>
      <c r="NDW139" s="129"/>
      <c r="NDX139" s="129"/>
      <c r="NDY139" s="129"/>
      <c r="NDZ139" s="129"/>
      <c r="NEA139" s="129"/>
      <c r="NEB139" s="129"/>
      <c r="NEC139" s="129"/>
      <c r="NED139" s="129"/>
      <c r="NEE139" s="129"/>
      <c r="NEF139" s="129"/>
      <c r="NEG139" s="129"/>
      <c r="NEH139" s="129"/>
      <c r="NEI139" s="129"/>
      <c r="NEJ139" s="129"/>
      <c r="NEK139" s="129"/>
      <c r="NEL139" s="129"/>
      <c r="NEM139" s="129"/>
      <c r="NEN139" s="129"/>
      <c r="NEO139" s="129"/>
      <c r="NEP139" s="129"/>
      <c r="NEQ139" s="129"/>
      <c r="NER139" s="129"/>
      <c r="NES139" s="129"/>
      <c r="NET139" s="129"/>
      <c r="NEU139" s="129"/>
      <c r="NEV139" s="129"/>
      <c r="NEW139" s="129"/>
      <c r="NEX139" s="129"/>
      <c r="NEY139" s="129"/>
      <c r="NEZ139" s="129"/>
      <c r="NFA139" s="129"/>
      <c r="NFB139" s="129"/>
      <c r="NFC139" s="129"/>
      <c r="NFD139" s="129"/>
      <c r="NFE139" s="129"/>
      <c r="NFF139" s="129"/>
      <c r="NFG139" s="129"/>
      <c r="NFH139" s="129"/>
      <c r="NFI139" s="129"/>
      <c r="NFJ139" s="129"/>
      <c r="NFK139" s="129"/>
      <c r="NFL139" s="129"/>
      <c r="NFM139" s="129"/>
      <c r="NFN139" s="129"/>
      <c r="NFO139" s="129"/>
      <c r="NFP139" s="129"/>
      <c r="NFQ139" s="129"/>
      <c r="NFR139" s="129"/>
      <c r="NFS139" s="129"/>
      <c r="NFT139" s="129"/>
      <c r="NFU139" s="129"/>
      <c r="NFV139" s="129"/>
      <c r="NFW139" s="129"/>
      <c r="NFX139" s="129"/>
      <c r="NFY139" s="129"/>
      <c r="NFZ139" s="129"/>
      <c r="NGA139" s="129"/>
      <c r="NGB139" s="129"/>
      <c r="NGC139" s="129"/>
      <c r="NGD139" s="129"/>
      <c r="NGE139" s="129"/>
      <c r="NGF139" s="129"/>
      <c r="NGG139" s="129"/>
      <c r="NGH139" s="129"/>
      <c r="NGI139" s="129"/>
      <c r="NGJ139" s="129"/>
      <c r="NGK139" s="129"/>
      <c r="NGL139" s="129"/>
      <c r="NGM139" s="129"/>
      <c r="NGN139" s="129"/>
      <c r="NGO139" s="129"/>
      <c r="NGP139" s="129"/>
      <c r="NGQ139" s="129"/>
      <c r="NGR139" s="129"/>
      <c r="NGS139" s="129"/>
      <c r="NGT139" s="129"/>
      <c r="NGU139" s="129"/>
      <c r="NGV139" s="129"/>
      <c r="NGW139" s="129"/>
      <c r="NGX139" s="129"/>
      <c r="NGY139" s="129"/>
      <c r="NGZ139" s="129"/>
      <c r="NHA139" s="129"/>
      <c r="NHB139" s="129"/>
      <c r="NHC139" s="129"/>
      <c r="NHD139" s="129"/>
      <c r="NHE139" s="129"/>
      <c r="NHF139" s="129"/>
      <c r="NHG139" s="129"/>
      <c r="NHH139" s="129"/>
      <c r="NHI139" s="129"/>
      <c r="NHJ139" s="129"/>
      <c r="NHK139" s="129"/>
      <c r="NHL139" s="129"/>
      <c r="NHM139" s="129"/>
      <c r="NHN139" s="129"/>
      <c r="NHO139" s="129"/>
      <c r="NHP139" s="129"/>
      <c r="NHQ139" s="129"/>
      <c r="NHR139" s="129"/>
      <c r="NHS139" s="129"/>
      <c r="NHT139" s="129"/>
      <c r="NHU139" s="129"/>
      <c r="NHV139" s="129"/>
      <c r="NHW139" s="129"/>
      <c r="NHX139" s="129"/>
      <c r="NHY139" s="129"/>
      <c r="NHZ139" s="129"/>
      <c r="NIA139" s="129"/>
      <c r="NIB139" s="129"/>
      <c r="NIC139" s="129"/>
      <c r="NID139" s="129"/>
      <c r="NIE139" s="129"/>
      <c r="NIF139" s="129"/>
      <c r="NIG139" s="129"/>
      <c r="NIH139" s="129"/>
      <c r="NII139" s="129"/>
      <c r="NIJ139" s="129"/>
      <c r="NIK139" s="129"/>
      <c r="NIL139" s="129"/>
      <c r="NIM139" s="129"/>
      <c r="NIN139" s="129"/>
      <c r="NIO139" s="129"/>
      <c r="NIP139" s="129"/>
      <c r="NIQ139" s="129"/>
      <c r="NIR139" s="129"/>
      <c r="NIS139" s="129"/>
      <c r="NIT139" s="129"/>
      <c r="NIU139" s="129"/>
      <c r="NIV139" s="129"/>
      <c r="NIW139" s="129"/>
      <c r="NIX139" s="129"/>
      <c r="NIY139" s="129"/>
      <c r="NIZ139" s="129"/>
      <c r="NJA139" s="129"/>
      <c r="NJB139" s="129"/>
      <c r="NJC139" s="129"/>
      <c r="NJD139" s="129"/>
      <c r="NJE139" s="129"/>
      <c r="NJF139" s="129"/>
      <c r="NJG139" s="129"/>
      <c r="NJH139" s="129"/>
      <c r="NJI139" s="129"/>
      <c r="NJJ139" s="129"/>
      <c r="NJK139" s="129"/>
      <c r="NJL139" s="129"/>
      <c r="NJM139" s="129"/>
      <c r="NJN139" s="129"/>
      <c r="NJO139" s="129"/>
      <c r="NJP139" s="129"/>
      <c r="NJQ139" s="129"/>
      <c r="NJR139" s="129"/>
      <c r="NJS139" s="129"/>
      <c r="NJT139" s="129"/>
      <c r="NJU139" s="129"/>
      <c r="NJV139" s="129"/>
      <c r="NJW139" s="129"/>
      <c r="NJX139" s="129"/>
      <c r="NJY139" s="129"/>
      <c r="NJZ139" s="129"/>
      <c r="NKA139" s="129"/>
      <c r="NKB139" s="129"/>
      <c r="NKC139" s="129"/>
      <c r="NKD139" s="129"/>
      <c r="NKE139" s="129"/>
      <c r="NKF139" s="129"/>
      <c r="NKG139" s="129"/>
      <c r="NKH139" s="129"/>
      <c r="NKI139" s="129"/>
      <c r="NKJ139" s="129"/>
      <c r="NKK139" s="129"/>
      <c r="NKL139" s="129"/>
      <c r="NKM139" s="129"/>
      <c r="NKN139" s="129"/>
      <c r="NKO139" s="129"/>
      <c r="NKP139" s="129"/>
      <c r="NKQ139" s="129"/>
      <c r="NKR139" s="129"/>
      <c r="NKS139" s="129"/>
      <c r="NKT139" s="129"/>
      <c r="NKU139" s="129"/>
      <c r="NKV139" s="129"/>
      <c r="NKW139" s="129"/>
      <c r="NKX139" s="129"/>
      <c r="NKY139" s="129"/>
      <c r="NKZ139" s="129"/>
      <c r="NLA139" s="129"/>
      <c r="NLB139" s="129"/>
      <c r="NLC139" s="129"/>
      <c r="NLD139" s="129"/>
      <c r="NLE139" s="129"/>
      <c r="NLF139" s="129"/>
      <c r="NLG139" s="129"/>
      <c r="NLH139" s="129"/>
      <c r="NLI139" s="129"/>
      <c r="NLJ139" s="129"/>
      <c r="NLK139" s="129"/>
      <c r="NLL139" s="129"/>
      <c r="NLM139" s="129"/>
      <c r="NLN139" s="129"/>
      <c r="NLO139" s="129"/>
      <c r="NLP139" s="129"/>
      <c r="NLQ139" s="129"/>
      <c r="NLR139" s="129"/>
      <c r="NLS139" s="129"/>
      <c r="NLT139" s="129"/>
      <c r="NLU139" s="129"/>
      <c r="NLV139" s="129"/>
      <c r="NLW139" s="129"/>
      <c r="NLX139" s="129"/>
      <c r="NLY139" s="129"/>
      <c r="NLZ139" s="129"/>
      <c r="NMA139" s="129"/>
      <c r="NMB139" s="129"/>
      <c r="NMC139" s="129"/>
      <c r="NMD139" s="129"/>
      <c r="NME139" s="129"/>
      <c r="NMF139" s="129"/>
      <c r="NMG139" s="129"/>
      <c r="NMH139" s="129"/>
      <c r="NMI139" s="129"/>
      <c r="NMJ139" s="129"/>
      <c r="NMK139" s="129"/>
      <c r="NML139" s="129"/>
      <c r="NMM139" s="129"/>
      <c r="NMN139" s="129"/>
      <c r="NMO139" s="129"/>
      <c r="NMP139" s="129"/>
      <c r="NMQ139" s="129"/>
      <c r="NMR139" s="129"/>
      <c r="NMS139" s="129"/>
      <c r="NMT139" s="129"/>
      <c r="NMU139" s="129"/>
      <c r="NMV139" s="129"/>
      <c r="NMW139" s="129"/>
      <c r="NMX139" s="129"/>
      <c r="NMY139" s="129"/>
      <c r="NMZ139" s="129"/>
      <c r="NNA139" s="129"/>
      <c r="NNB139" s="129"/>
      <c r="NNC139" s="129"/>
      <c r="NND139" s="129"/>
      <c r="NNE139" s="129"/>
      <c r="NNF139" s="129"/>
      <c r="NNG139" s="129"/>
      <c r="NNH139" s="129"/>
      <c r="NNI139" s="129"/>
      <c r="NNJ139" s="129"/>
      <c r="NNK139" s="129"/>
      <c r="NNL139" s="129"/>
      <c r="NNM139" s="129"/>
      <c r="NNN139" s="129"/>
      <c r="NNO139" s="129"/>
      <c r="NNP139" s="129"/>
      <c r="NNQ139" s="129"/>
      <c r="NNR139" s="129"/>
      <c r="NNS139" s="129"/>
      <c r="NNT139" s="129"/>
      <c r="NNU139" s="129"/>
      <c r="NNV139" s="129"/>
      <c r="NNW139" s="129"/>
      <c r="NNX139" s="129"/>
      <c r="NNY139" s="129"/>
      <c r="NNZ139" s="129"/>
      <c r="NOA139" s="129"/>
      <c r="NOB139" s="129"/>
      <c r="NOC139" s="129"/>
      <c r="NOD139" s="129"/>
      <c r="NOE139" s="129"/>
      <c r="NOF139" s="129"/>
      <c r="NOG139" s="129"/>
      <c r="NOH139" s="129"/>
      <c r="NOI139" s="129"/>
      <c r="NOJ139" s="129"/>
      <c r="NOK139" s="129"/>
      <c r="NOL139" s="129"/>
      <c r="NOM139" s="129"/>
      <c r="NON139" s="129"/>
      <c r="NOO139" s="129"/>
      <c r="NOP139" s="129"/>
      <c r="NOQ139" s="129"/>
      <c r="NOR139" s="129"/>
      <c r="NOS139" s="129"/>
      <c r="NOT139" s="129"/>
      <c r="NOU139" s="129"/>
      <c r="NOV139" s="129"/>
      <c r="NOW139" s="129"/>
      <c r="NOX139" s="129"/>
      <c r="NOY139" s="129"/>
      <c r="NOZ139" s="129"/>
      <c r="NPA139" s="129"/>
      <c r="NPB139" s="129"/>
      <c r="NPC139" s="129"/>
      <c r="NPD139" s="129"/>
      <c r="NPE139" s="129"/>
      <c r="NPF139" s="129"/>
      <c r="NPG139" s="129"/>
      <c r="NPH139" s="129"/>
      <c r="NPI139" s="129"/>
      <c r="NPJ139" s="129"/>
      <c r="NPK139" s="129"/>
      <c r="NPL139" s="129"/>
      <c r="NPM139" s="129"/>
      <c r="NPN139" s="129"/>
      <c r="NPO139" s="129"/>
      <c r="NPP139" s="129"/>
      <c r="NPQ139" s="129"/>
      <c r="NPR139" s="129"/>
      <c r="NPS139" s="129"/>
      <c r="NPT139" s="129"/>
      <c r="NPU139" s="129"/>
      <c r="NPV139" s="129"/>
      <c r="NPW139" s="129"/>
      <c r="NPX139" s="129"/>
      <c r="NPY139" s="129"/>
      <c r="NPZ139" s="129"/>
      <c r="NQA139" s="129"/>
      <c r="NQB139" s="129"/>
      <c r="NQC139" s="129"/>
      <c r="NQD139" s="129"/>
      <c r="NQE139" s="129"/>
      <c r="NQF139" s="129"/>
      <c r="NQG139" s="129"/>
      <c r="NQH139" s="129"/>
      <c r="NQI139" s="129"/>
      <c r="NQJ139" s="129"/>
      <c r="NQK139" s="129"/>
      <c r="NQL139" s="129"/>
      <c r="NQM139" s="129"/>
      <c r="NQN139" s="129"/>
      <c r="NQO139" s="129"/>
      <c r="NQP139" s="129"/>
      <c r="NQQ139" s="129"/>
      <c r="NQR139" s="129"/>
      <c r="NQS139" s="129"/>
      <c r="NQT139" s="129"/>
      <c r="NQU139" s="129"/>
      <c r="NQV139" s="129"/>
      <c r="NQW139" s="129"/>
      <c r="NQX139" s="129"/>
      <c r="NQY139" s="129"/>
      <c r="NQZ139" s="129"/>
      <c r="NRA139" s="129"/>
      <c r="NRB139" s="129"/>
      <c r="NRC139" s="129"/>
      <c r="NRD139" s="129"/>
      <c r="NRE139" s="129"/>
      <c r="NRF139" s="129"/>
      <c r="NRG139" s="129"/>
      <c r="NRH139" s="129"/>
      <c r="NRI139" s="129"/>
      <c r="NRJ139" s="129"/>
      <c r="NRK139" s="129"/>
      <c r="NRL139" s="129"/>
      <c r="NRM139" s="129"/>
      <c r="NRN139" s="129"/>
      <c r="NRO139" s="129"/>
      <c r="NRP139" s="129"/>
      <c r="NRQ139" s="129"/>
      <c r="NRR139" s="129"/>
      <c r="NRS139" s="129"/>
      <c r="NRT139" s="129"/>
      <c r="NRU139" s="129"/>
      <c r="NRV139" s="129"/>
      <c r="NRW139" s="129"/>
      <c r="NRX139" s="129"/>
      <c r="NRY139" s="129"/>
      <c r="NRZ139" s="129"/>
      <c r="NSA139" s="129"/>
      <c r="NSB139" s="129"/>
      <c r="NSC139" s="129"/>
      <c r="NSD139" s="129"/>
      <c r="NSE139" s="129"/>
      <c r="NSF139" s="129"/>
      <c r="NSG139" s="129"/>
      <c r="NSH139" s="129"/>
      <c r="NSI139" s="129"/>
      <c r="NSJ139" s="129"/>
      <c r="NSK139" s="129"/>
      <c r="NSL139" s="129"/>
      <c r="NSM139" s="129"/>
      <c r="NSN139" s="129"/>
      <c r="NSO139" s="129"/>
      <c r="NSP139" s="129"/>
      <c r="NSQ139" s="129"/>
      <c r="NSR139" s="129"/>
      <c r="NSS139" s="129"/>
      <c r="NST139" s="129"/>
      <c r="NSU139" s="129"/>
      <c r="NSV139" s="129"/>
      <c r="NSW139" s="129"/>
      <c r="NSX139" s="129"/>
      <c r="NSY139" s="129"/>
      <c r="NSZ139" s="129"/>
      <c r="NTA139" s="129"/>
      <c r="NTB139" s="129"/>
      <c r="NTC139" s="129"/>
      <c r="NTD139" s="129"/>
      <c r="NTE139" s="129"/>
      <c r="NTF139" s="129"/>
      <c r="NTG139" s="129"/>
      <c r="NTH139" s="129"/>
      <c r="NTI139" s="129"/>
      <c r="NTJ139" s="129"/>
      <c r="NTK139" s="129"/>
      <c r="NTL139" s="129"/>
      <c r="NTM139" s="129"/>
      <c r="NTN139" s="129"/>
      <c r="NTO139" s="129"/>
      <c r="NTP139" s="129"/>
      <c r="NTQ139" s="129"/>
      <c r="NTR139" s="129"/>
      <c r="NTS139" s="129"/>
      <c r="NTT139" s="129"/>
      <c r="NTU139" s="129"/>
      <c r="NTV139" s="129"/>
      <c r="NTW139" s="129"/>
      <c r="NTX139" s="129"/>
      <c r="NTY139" s="129"/>
      <c r="NTZ139" s="129"/>
      <c r="NUA139" s="129"/>
      <c r="NUB139" s="129"/>
      <c r="NUC139" s="129"/>
      <c r="NUD139" s="129"/>
      <c r="NUE139" s="129"/>
      <c r="NUF139" s="129"/>
      <c r="NUG139" s="129"/>
      <c r="NUH139" s="129"/>
      <c r="NUI139" s="129"/>
      <c r="NUJ139" s="129"/>
      <c r="NUK139" s="129"/>
      <c r="NUL139" s="129"/>
      <c r="NUM139" s="129"/>
      <c r="NUN139" s="129"/>
      <c r="NUO139" s="129"/>
      <c r="NUP139" s="129"/>
      <c r="NUQ139" s="129"/>
      <c r="NUR139" s="129"/>
      <c r="NUS139" s="129"/>
      <c r="NUT139" s="129"/>
      <c r="NUU139" s="129"/>
      <c r="NUV139" s="129"/>
      <c r="NUW139" s="129"/>
      <c r="NUX139" s="129"/>
      <c r="NUY139" s="129"/>
      <c r="NUZ139" s="129"/>
      <c r="NVA139" s="129"/>
      <c r="NVB139" s="129"/>
      <c r="NVC139" s="129"/>
      <c r="NVD139" s="129"/>
      <c r="NVE139" s="129"/>
      <c r="NVF139" s="129"/>
      <c r="NVG139" s="129"/>
      <c r="NVH139" s="129"/>
      <c r="NVI139" s="129"/>
      <c r="NVJ139" s="129"/>
      <c r="NVK139" s="129"/>
      <c r="NVL139" s="129"/>
      <c r="NVM139" s="129"/>
      <c r="NVN139" s="129"/>
      <c r="NVO139" s="129"/>
      <c r="NVP139" s="129"/>
      <c r="NVQ139" s="129"/>
      <c r="NVR139" s="129"/>
      <c r="NVS139" s="129"/>
      <c r="NVT139" s="129"/>
      <c r="NVU139" s="129"/>
      <c r="NVV139" s="129"/>
      <c r="NVW139" s="129"/>
      <c r="NVX139" s="129"/>
      <c r="NVY139" s="129"/>
      <c r="NVZ139" s="129"/>
      <c r="NWA139" s="129"/>
      <c r="NWB139" s="129"/>
      <c r="NWC139" s="129"/>
      <c r="NWD139" s="129"/>
      <c r="NWE139" s="129"/>
      <c r="NWF139" s="129"/>
      <c r="NWG139" s="129"/>
      <c r="NWH139" s="129"/>
      <c r="NWI139" s="129"/>
      <c r="NWJ139" s="129"/>
      <c r="NWK139" s="129"/>
      <c r="NWL139" s="129"/>
      <c r="NWM139" s="129"/>
      <c r="NWN139" s="129"/>
      <c r="NWO139" s="129"/>
      <c r="NWP139" s="129"/>
      <c r="NWQ139" s="129"/>
      <c r="NWR139" s="129"/>
      <c r="NWS139" s="129"/>
      <c r="NWT139" s="129"/>
      <c r="NWU139" s="129"/>
      <c r="NWV139" s="129"/>
      <c r="NWW139" s="129"/>
      <c r="NWX139" s="129"/>
      <c r="NWY139" s="129"/>
      <c r="NWZ139" s="129"/>
      <c r="NXA139" s="129"/>
      <c r="NXB139" s="129"/>
      <c r="NXC139" s="129"/>
      <c r="NXD139" s="129"/>
      <c r="NXE139" s="129"/>
      <c r="NXF139" s="129"/>
      <c r="NXG139" s="129"/>
      <c r="NXH139" s="129"/>
      <c r="NXI139" s="129"/>
      <c r="NXJ139" s="129"/>
      <c r="NXK139" s="129"/>
      <c r="NXL139" s="129"/>
      <c r="NXM139" s="129"/>
      <c r="NXN139" s="129"/>
      <c r="NXO139" s="129"/>
      <c r="NXP139" s="129"/>
      <c r="NXQ139" s="129"/>
      <c r="NXR139" s="129"/>
      <c r="NXS139" s="129"/>
      <c r="NXT139" s="129"/>
      <c r="NXU139" s="129"/>
      <c r="NXV139" s="129"/>
      <c r="NXW139" s="129"/>
      <c r="NXX139" s="129"/>
      <c r="NXY139" s="129"/>
      <c r="NXZ139" s="129"/>
      <c r="NYA139" s="129"/>
      <c r="NYB139" s="129"/>
      <c r="NYC139" s="129"/>
      <c r="NYD139" s="129"/>
      <c r="NYE139" s="129"/>
      <c r="NYF139" s="129"/>
      <c r="NYG139" s="129"/>
      <c r="NYH139" s="129"/>
      <c r="NYI139" s="129"/>
      <c r="NYJ139" s="129"/>
      <c r="NYK139" s="129"/>
      <c r="NYL139" s="129"/>
      <c r="NYM139" s="129"/>
      <c r="NYN139" s="129"/>
      <c r="NYO139" s="129"/>
      <c r="NYP139" s="129"/>
      <c r="NYQ139" s="129"/>
      <c r="NYR139" s="129"/>
      <c r="NYS139" s="129"/>
      <c r="NYT139" s="129"/>
      <c r="NYU139" s="129"/>
      <c r="NYV139" s="129"/>
      <c r="NYW139" s="129"/>
      <c r="NYX139" s="129"/>
      <c r="NYY139" s="129"/>
      <c r="NYZ139" s="129"/>
      <c r="NZA139" s="129"/>
      <c r="NZB139" s="129"/>
      <c r="NZC139" s="129"/>
      <c r="NZD139" s="129"/>
      <c r="NZE139" s="129"/>
      <c r="NZF139" s="129"/>
      <c r="NZG139" s="129"/>
      <c r="NZH139" s="129"/>
      <c r="NZI139" s="129"/>
      <c r="NZJ139" s="129"/>
      <c r="NZK139" s="129"/>
      <c r="NZL139" s="129"/>
      <c r="NZM139" s="129"/>
      <c r="NZN139" s="129"/>
      <c r="NZO139" s="129"/>
      <c r="NZP139" s="129"/>
      <c r="NZQ139" s="129"/>
      <c r="NZR139" s="129"/>
      <c r="NZS139" s="129"/>
      <c r="NZT139" s="129"/>
      <c r="NZU139" s="129"/>
      <c r="NZV139" s="129"/>
      <c r="NZW139" s="129"/>
      <c r="NZX139" s="129"/>
      <c r="NZY139" s="129"/>
      <c r="NZZ139" s="129"/>
      <c r="OAA139" s="129"/>
      <c r="OAB139" s="129"/>
      <c r="OAC139" s="129"/>
      <c r="OAD139" s="129"/>
      <c r="OAE139" s="129"/>
      <c r="OAF139" s="129"/>
      <c r="OAG139" s="129"/>
      <c r="OAH139" s="129"/>
      <c r="OAI139" s="129"/>
      <c r="OAJ139" s="129"/>
      <c r="OAK139" s="129"/>
      <c r="OAL139" s="129"/>
      <c r="OAM139" s="129"/>
      <c r="OAN139" s="129"/>
      <c r="OAO139" s="129"/>
      <c r="OAP139" s="129"/>
      <c r="OAQ139" s="129"/>
      <c r="OAR139" s="129"/>
      <c r="OAS139" s="129"/>
      <c r="OAT139" s="129"/>
      <c r="OAU139" s="129"/>
      <c r="OAV139" s="129"/>
      <c r="OAW139" s="129"/>
      <c r="OAX139" s="129"/>
      <c r="OAY139" s="129"/>
      <c r="OAZ139" s="129"/>
      <c r="OBA139" s="129"/>
      <c r="OBB139" s="129"/>
      <c r="OBC139" s="129"/>
      <c r="OBD139" s="129"/>
      <c r="OBE139" s="129"/>
      <c r="OBF139" s="129"/>
      <c r="OBG139" s="129"/>
      <c r="OBH139" s="129"/>
      <c r="OBI139" s="129"/>
      <c r="OBJ139" s="129"/>
      <c r="OBK139" s="129"/>
      <c r="OBL139" s="129"/>
      <c r="OBM139" s="129"/>
      <c r="OBN139" s="129"/>
      <c r="OBO139" s="129"/>
      <c r="OBP139" s="129"/>
      <c r="OBQ139" s="129"/>
      <c r="OBR139" s="129"/>
      <c r="OBS139" s="129"/>
      <c r="OBT139" s="129"/>
      <c r="OBU139" s="129"/>
      <c r="OBV139" s="129"/>
      <c r="OBW139" s="129"/>
      <c r="OBX139" s="129"/>
      <c r="OBY139" s="129"/>
      <c r="OBZ139" s="129"/>
      <c r="OCA139" s="129"/>
      <c r="OCB139" s="129"/>
      <c r="OCC139" s="129"/>
      <c r="OCD139" s="129"/>
      <c r="OCE139" s="129"/>
      <c r="OCF139" s="129"/>
      <c r="OCG139" s="129"/>
      <c r="OCH139" s="129"/>
      <c r="OCI139" s="129"/>
      <c r="OCJ139" s="129"/>
      <c r="OCK139" s="129"/>
      <c r="OCL139" s="129"/>
      <c r="OCM139" s="129"/>
      <c r="OCN139" s="129"/>
      <c r="OCO139" s="129"/>
      <c r="OCP139" s="129"/>
      <c r="OCQ139" s="129"/>
      <c r="OCR139" s="129"/>
      <c r="OCS139" s="129"/>
      <c r="OCT139" s="129"/>
      <c r="OCU139" s="129"/>
      <c r="OCV139" s="129"/>
      <c r="OCW139" s="129"/>
      <c r="OCX139" s="129"/>
      <c r="OCY139" s="129"/>
      <c r="OCZ139" s="129"/>
      <c r="ODA139" s="129"/>
      <c r="ODB139" s="129"/>
      <c r="ODC139" s="129"/>
      <c r="ODD139" s="129"/>
      <c r="ODE139" s="129"/>
      <c r="ODF139" s="129"/>
      <c r="ODG139" s="129"/>
      <c r="ODH139" s="129"/>
      <c r="ODI139" s="129"/>
      <c r="ODJ139" s="129"/>
      <c r="ODK139" s="129"/>
      <c r="ODL139" s="129"/>
      <c r="ODM139" s="129"/>
      <c r="ODN139" s="129"/>
      <c r="ODO139" s="129"/>
      <c r="ODP139" s="129"/>
      <c r="ODQ139" s="129"/>
      <c r="ODR139" s="129"/>
      <c r="ODS139" s="129"/>
      <c r="ODT139" s="129"/>
      <c r="ODU139" s="129"/>
      <c r="ODV139" s="129"/>
      <c r="ODW139" s="129"/>
      <c r="ODX139" s="129"/>
      <c r="ODY139" s="129"/>
      <c r="ODZ139" s="129"/>
      <c r="OEA139" s="129"/>
      <c r="OEB139" s="129"/>
      <c r="OEC139" s="129"/>
      <c r="OED139" s="129"/>
      <c r="OEE139" s="129"/>
      <c r="OEF139" s="129"/>
      <c r="OEG139" s="129"/>
      <c r="OEH139" s="129"/>
      <c r="OEI139" s="129"/>
      <c r="OEJ139" s="129"/>
      <c r="OEK139" s="129"/>
      <c r="OEL139" s="129"/>
      <c r="OEM139" s="129"/>
      <c r="OEN139" s="129"/>
      <c r="OEO139" s="129"/>
      <c r="OEP139" s="129"/>
      <c r="OEQ139" s="129"/>
      <c r="OER139" s="129"/>
      <c r="OES139" s="129"/>
      <c r="OET139" s="129"/>
      <c r="OEU139" s="129"/>
      <c r="OEV139" s="129"/>
      <c r="OEW139" s="129"/>
      <c r="OEX139" s="129"/>
      <c r="OEY139" s="129"/>
      <c r="OEZ139" s="129"/>
      <c r="OFA139" s="129"/>
      <c r="OFB139" s="129"/>
      <c r="OFC139" s="129"/>
      <c r="OFD139" s="129"/>
      <c r="OFE139" s="129"/>
      <c r="OFF139" s="129"/>
      <c r="OFG139" s="129"/>
      <c r="OFH139" s="129"/>
      <c r="OFI139" s="129"/>
      <c r="OFJ139" s="129"/>
      <c r="OFK139" s="129"/>
      <c r="OFL139" s="129"/>
      <c r="OFM139" s="129"/>
      <c r="OFN139" s="129"/>
      <c r="OFO139" s="129"/>
      <c r="OFP139" s="129"/>
      <c r="OFQ139" s="129"/>
      <c r="OFR139" s="129"/>
      <c r="OFS139" s="129"/>
      <c r="OFT139" s="129"/>
      <c r="OFU139" s="129"/>
      <c r="OFV139" s="129"/>
      <c r="OFW139" s="129"/>
      <c r="OFX139" s="129"/>
      <c r="OFY139" s="129"/>
      <c r="OFZ139" s="129"/>
      <c r="OGA139" s="129"/>
      <c r="OGB139" s="129"/>
      <c r="OGC139" s="129"/>
      <c r="OGD139" s="129"/>
      <c r="OGE139" s="129"/>
      <c r="OGF139" s="129"/>
      <c r="OGG139" s="129"/>
      <c r="OGH139" s="129"/>
      <c r="OGI139" s="129"/>
      <c r="OGJ139" s="129"/>
      <c r="OGK139" s="129"/>
      <c r="OGL139" s="129"/>
      <c r="OGM139" s="129"/>
      <c r="OGN139" s="129"/>
      <c r="OGO139" s="129"/>
      <c r="OGP139" s="129"/>
      <c r="OGQ139" s="129"/>
      <c r="OGR139" s="129"/>
      <c r="OGS139" s="129"/>
      <c r="OGT139" s="129"/>
      <c r="OGU139" s="129"/>
      <c r="OGV139" s="129"/>
      <c r="OGW139" s="129"/>
      <c r="OGX139" s="129"/>
      <c r="OGY139" s="129"/>
      <c r="OGZ139" s="129"/>
      <c r="OHA139" s="129"/>
      <c r="OHB139" s="129"/>
      <c r="OHC139" s="129"/>
      <c r="OHD139" s="129"/>
      <c r="OHE139" s="129"/>
      <c r="OHF139" s="129"/>
      <c r="OHG139" s="129"/>
      <c r="OHH139" s="129"/>
      <c r="OHI139" s="129"/>
      <c r="OHJ139" s="129"/>
      <c r="OHK139" s="129"/>
      <c r="OHL139" s="129"/>
      <c r="OHM139" s="129"/>
      <c r="OHN139" s="129"/>
      <c r="OHO139" s="129"/>
      <c r="OHP139" s="129"/>
      <c r="OHQ139" s="129"/>
      <c r="OHR139" s="129"/>
      <c r="OHS139" s="129"/>
      <c r="OHT139" s="129"/>
      <c r="OHU139" s="129"/>
      <c r="OHV139" s="129"/>
      <c r="OHW139" s="129"/>
      <c r="OHX139" s="129"/>
      <c r="OHY139" s="129"/>
      <c r="OHZ139" s="129"/>
      <c r="OIA139" s="129"/>
      <c r="OIB139" s="129"/>
      <c r="OIC139" s="129"/>
      <c r="OID139" s="129"/>
      <c r="OIE139" s="129"/>
      <c r="OIF139" s="129"/>
      <c r="OIG139" s="129"/>
      <c r="OIH139" s="129"/>
      <c r="OII139" s="129"/>
      <c r="OIJ139" s="129"/>
      <c r="OIK139" s="129"/>
      <c r="OIL139" s="129"/>
      <c r="OIM139" s="129"/>
      <c r="OIN139" s="129"/>
      <c r="OIO139" s="129"/>
      <c r="OIP139" s="129"/>
      <c r="OIQ139" s="129"/>
      <c r="OIR139" s="129"/>
      <c r="OIS139" s="129"/>
      <c r="OIT139" s="129"/>
      <c r="OIU139" s="129"/>
      <c r="OIV139" s="129"/>
      <c r="OIW139" s="129"/>
      <c r="OIX139" s="129"/>
      <c r="OIY139" s="129"/>
      <c r="OIZ139" s="129"/>
      <c r="OJA139" s="129"/>
      <c r="OJB139" s="129"/>
      <c r="OJC139" s="129"/>
      <c r="OJD139" s="129"/>
      <c r="OJE139" s="129"/>
      <c r="OJF139" s="129"/>
      <c r="OJG139" s="129"/>
      <c r="OJH139" s="129"/>
      <c r="OJI139" s="129"/>
      <c r="OJJ139" s="129"/>
      <c r="OJK139" s="129"/>
      <c r="OJL139" s="129"/>
      <c r="OJM139" s="129"/>
      <c r="OJN139" s="129"/>
      <c r="OJO139" s="129"/>
      <c r="OJP139" s="129"/>
      <c r="OJQ139" s="129"/>
      <c r="OJR139" s="129"/>
      <c r="OJS139" s="129"/>
      <c r="OJT139" s="129"/>
      <c r="OJU139" s="129"/>
      <c r="OJV139" s="129"/>
      <c r="OJW139" s="129"/>
      <c r="OJX139" s="129"/>
      <c r="OJY139" s="129"/>
      <c r="OJZ139" s="129"/>
      <c r="OKA139" s="129"/>
      <c r="OKB139" s="129"/>
      <c r="OKC139" s="129"/>
      <c r="OKD139" s="129"/>
      <c r="OKE139" s="129"/>
      <c r="OKF139" s="129"/>
      <c r="OKG139" s="129"/>
      <c r="OKH139" s="129"/>
      <c r="OKI139" s="129"/>
      <c r="OKJ139" s="129"/>
      <c r="OKK139" s="129"/>
      <c r="OKL139" s="129"/>
      <c r="OKM139" s="129"/>
      <c r="OKN139" s="129"/>
      <c r="OKO139" s="129"/>
      <c r="OKP139" s="129"/>
      <c r="OKQ139" s="129"/>
      <c r="OKR139" s="129"/>
      <c r="OKS139" s="129"/>
      <c r="OKT139" s="129"/>
      <c r="OKU139" s="129"/>
      <c r="OKV139" s="129"/>
      <c r="OKW139" s="129"/>
      <c r="OKX139" s="129"/>
      <c r="OKY139" s="129"/>
      <c r="OKZ139" s="129"/>
      <c r="OLA139" s="129"/>
      <c r="OLB139" s="129"/>
      <c r="OLC139" s="129"/>
      <c r="OLD139" s="129"/>
      <c r="OLE139" s="129"/>
      <c r="OLF139" s="129"/>
      <c r="OLG139" s="129"/>
      <c r="OLH139" s="129"/>
      <c r="OLI139" s="129"/>
      <c r="OLJ139" s="129"/>
      <c r="OLK139" s="129"/>
      <c r="OLL139" s="129"/>
      <c r="OLM139" s="129"/>
      <c r="OLN139" s="129"/>
      <c r="OLO139" s="129"/>
      <c r="OLP139" s="129"/>
      <c r="OLQ139" s="129"/>
      <c r="OLR139" s="129"/>
      <c r="OLS139" s="129"/>
      <c r="OLT139" s="129"/>
      <c r="OLU139" s="129"/>
      <c r="OLV139" s="129"/>
      <c r="OLW139" s="129"/>
      <c r="OLX139" s="129"/>
      <c r="OLY139" s="129"/>
      <c r="OLZ139" s="129"/>
      <c r="OMA139" s="129"/>
      <c r="OMB139" s="129"/>
      <c r="OMC139" s="129"/>
      <c r="OMD139" s="129"/>
      <c r="OME139" s="129"/>
      <c r="OMF139" s="129"/>
      <c r="OMG139" s="129"/>
      <c r="OMH139" s="129"/>
      <c r="OMI139" s="129"/>
      <c r="OMJ139" s="129"/>
      <c r="OMK139" s="129"/>
      <c r="OML139" s="129"/>
      <c r="OMM139" s="129"/>
      <c r="OMN139" s="129"/>
      <c r="OMO139" s="129"/>
      <c r="OMP139" s="129"/>
      <c r="OMQ139" s="129"/>
      <c r="OMR139" s="129"/>
      <c r="OMS139" s="129"/>
      <c r="OMT139" s="129"/>
      <c r="OMU139" s="129"/>
      <c r="OMV139" s="129"/>
      <c r="OMW139" s="129"/>
      <c r="OMX139" s="129"/>
      <c r="OMY139" s="129"/>
      <c r="OMZ139" s="129"/>
      <c r="ONA139" s="129"/>
      <c r="ONB139" s="129"/>
      <c r="ONC139" s="129"/>
      <c r="OND139" s="129"/>
      <c r="ONE139" s="129"/>
      <c r="ONF139" s="129"/>
      <c r="ONG139" s="129"/>
      <c r="ONH139" s="129"/>
      <c r="ONI139" s="129"/>
      <c r="ONJ139" s="129"/>
      <c r="ONK139" s="129"/>
      <c r="ONL139" s="129"/>
      <c r="ONM139" s="129"/>
      <c r="ONN139" s="129"/>
      <c r="ONO139" s="129"/>
      <c r="ONP139" s="129"/>
      <c r="ONQ139" s="129"/>
      <c r="ONR139" s="129"/>
      <c r="ONS139" s="129"/>
      <c r="ONT139" s="129"/>
      <c r="ONU139" s="129"/>
      <c r="ONV139" s="129"/>
      <c r="ONW139" s="129"/>
      <c r="ONX139" s="129"/>
      <c r="ONY139" s="129"/>
      <c r="ONZ139" s="129"/>
      <c r="OOA139" s="129"/>
      <c r="OOB139" s="129"/>
      <c r="OOC139" s="129"/>
      <c r="OOD139" s="129"/>
      <c r="OOE139" s="129"/>
      <c r="OOF139" s="129"/>
      <c r="OOG139" s="129"/>
      <c r="OOH139" s="129"/>
      <c r="OOI139" s="129"/>
      <c r="OOJ139" s="129"/>
      <c r="OOK139" s="129"/>
      <c r="OOL139" s="129"/>
      <c r="OOM139" s="129"/>
      <c r="OON139" s="129"/>
      <c r="OOO139" s="129"/>
      <c r="OOP139" s="129"/>
      <c r="OOQ139" s="129"/>
      <c r="OOR139" s="129"/>
      <c r="OOS139" s="129"/>
      <c r="OOT139" s="129"/>
      <c r="OOU139" s="129"/>
      <c r="OOV139" s="129"/>
      <c r="OOW139" s="129"/>
      <c r="OOX139" s="129"/>
      <c r="OOY139" s="129"/>
      <c r="OOZ139" s="129"/>
      <c r="OPA139" s="129"/>
      <c r="OPB139" s="129"/>
      <c r="OPC139" s="129"/>
      <c r="OPD139" s="129"/>
      <c r="OPE139" s="129"/>
      <c r="OPF139" s="129"/>
      <c r="OPG139" s="129"/>
      <c r="OPH139" s="129"/>
      <c r="OPI139" s="129"/>
      <c r="OPJ139" s="129"/>
      <c r="OPK139" s="129"/>
      <c r="OPL139" s="129"/>
      <c r="OPM139" s="129"/>
      <c r="OPN139" s="129"/>
      <c r="OPO139" s="129"/>
      <c r="OPP139" s="129"/>
      <c r="OPQ139" s="129"/>
      <c r="OPR139" s="129"/>
      <c r="OPS139" s="129"/>
      <c r="OPT139" s="129"/>
      <c r="OPU139" s="129"/>
      <c r="OPV139" s="129"/>
      <c r="OPW139" s="129"/>
      <c r="OPX139" s="129"/>
      <c r="OPY139" s="129"/>
      <c r="OPZ139" s="129"/>
      <c r="OQA139" s="129"/>
      <c r="OQB139" s="129"/>
      <c r="OQC139" s="129"/>
      <c r="OQD139" s="129"/>
      <c r="OQE139" s="129"/>
      <c r="OQF139" s="129"/>
      <c r="OQG139" s="129"/>
      <c r="OQH139" s="129"/>
      <c r="OQI139" s="129"/>
      <c r="OQJ139" s="129"/>
      <c r="OQK139" s="129"/>
      <c r="OQL139" s="129"/>
      <c r="OQM139" s="129"/>
      <c r="OQN139" s="129"/>
      <c r="OQO139" s="129"/>
      <c r="OQP139" s="129"/>
      <c r="OQQ139" s="129"/>
      <c r="OQR139" s="129"/>
      <c r="OQS139" s="129"/>
      <c r="OQT139" s="129"/>
      <c r="OQU139" s="129"/>
      <c r="OQV139" s="129"/>
      <c r="OQW139" s="129"/>
      <c r="OQX139" s="129"/>
      <c r="OQY139" s="129"/>
      <c r="OQZ139" s="129"/>
      <c r="ORA139" s="129"/>
      <c r="ORB139" s="129"/>
      <c r="ORC139" s="129"/>
      <c r="ORD139" s="129"/>
      <c r="ORE139" s="129"/>
      <c r="ORF139" s="129"/>
      <c r="ORG139" s="129"/>
      <c r="ORH139" s="129"/>
      <c r="ORI139" s="129"/>
      <c r="ORJ139" s="129"/>
      <c r="ORK139" s="129"/>
      <c r="ORL139" s="129"/>
      <c r="ORM139" s="129"/>
      <c r="ORN139" s="129"/>
      <c r="ORO139" s="129"/>
      <c r="ORP139" s="129"/>
      <c r="ORQ139" s="129"/>
      <c r="ORR139" s="129"/>
      <c r="ORS139" s="129"/>
      <c r="ORT139" s="129"/>
      <c r="ORU139" s="129"/>
      <c r="ORV139" s="129"/>
      <c r="ORW139" s="129"/>
      <c r="ORX139" s="129"/>
      <c r="ORY139" s="129"/>
      <c r="ORZ139" s="129"/>
      <c r="OSA139" s="129"/>
      <c r="OSB139" s="129"/>
      <c r="OSC139" s="129"/>
      <c r="OSD139" s="129"/>
      <c r="OSE139" s="129"/>
      <c r="OSF139" s="129"/>
      <c r="OSG139" s="129"/>
      <c r="OSH139" s="129"/>
      <c r="OSI139" s="129"/>
      <c r="OSJ139" s="129"/>
      <c r="OSK139" s="129"/>
      <c r="OSL139" s="129"/>
      <c r="OSM139" s="129"/>
      <c r="OSN139" s="129"/>
      <c r="OSO139" s="129"/>
      <c r="OSP139" s="129"/>
      <c r="OSQ139" s="129"/>
      <c r="OSR139" s="129"/>
      <c r="OSS139" s="129"/>
      <c r="OST139" s="129"/>
      <c r="OSU139" s="129"/>
      <c r="OSV139" s="129"/>
      <c r="OSW139" s="129"/>
      <c r="OSX139" s="129"/>
      <c r="OSY139" s="129"/>
      <c r="OSZ139" s="129"/>
      <c r="OTA139" s="129"/>
      <c r="OTB139" s="129"/>
      <c r="OTC139" s="129"/>
      <c r="OTD139" s="129"/>
      <c r="OTE139" s="129"/>
      <c r="OTF139" s="129"/>
      <c r="OTG139" s="129"/>
      <c r="OTH139" s="129"/>
      <c r="OTI139" s="129"/>
      <c r="OTJ139" s="129"/>
      <c r="OTK139" s="129"/>
      <c r="OTL139" s="129"/>
      <c r="OTM139" s="129"/>
      <c r="OTN139" s="129"/>
      <c r="OTO139" s="129"/>
      <c r="OTP139" s="129"/>
      <c r="OTQ139" s="129"/>
      <c r="OTR139" s="129"/>
      <c r="OTS139" s="129"/>
      <c r="OTT139" s="129"/>
      <c r="OTU139" s="129"/>
      <c r="OTV139" s="129"/>
      <c r="OTW139" s="129"/>
      <c r="OTX139" s="129"/>
      <c r="OTY139" s="129"/>
      <c r="OTZ139" s="129"/>
      <c r="OUA139" s="129"/>
      <c r="OUB139" s="129"/>
      <c r="OUC139" s="129"/>
      <c r="OUD139" s="129"/>
      <c r="OUE139" s="129"/>
      <c r="OUF139" s="129"/>
      <c r="OUG139" s="129"/>
      <c r="OUH139" s="129"/>
      <c r="OUI139" s="129"/>
      <c r="OUJ139" s="129"/>
      <c r="OUK139" s="129"/>
      <c r="OUL139" s="129"/>
      <c r="OUM139" s="129"/>
      <c r="OUN139" s="129"/>
      <c r="OUO139" s="129"/>
      <c r="OUP139" s="129"/>
      <c r="OUQ139" s="129"/>
      <c r="OUR139" s="129"/>
      <c r="OUS139" s="129"/>
      <c r="OUT139" s="129"/>
      <c r="OUU139" s="129"/>
      <c r="OUV139" s="129"/>
      <c r="OUW139" s="129"/>
      <c r="OUX139" s="129"/>
      <c r="OUY139" s="129"/>
      <c r="OUZ139" s="129"/>
      <c r="OVA139" s="129"/>
      <c r="OVB139" s="129"/>
      <c r="OVC139" s="129"/>
      <c r="OVD139" s="129"/>
      <c r="OVE139" s="129"/>
      <c r="OVF139" s="129"/>
      <c r="OVG139" s="129"/>
      <c r="OVH139" s="129"/>
      <c r="OVI139" s="129"/>
      <c r="OVJ139" s="129"/>
      <c r="OVK139" s="129"/>
      <c r="OVL139" s="129"/>
      <c r="OVM139" s="129"/>
      <c r="OVN139" s="129"/>
      <c r="OVO139" s="129"/>
      <c r="OVP139" s="129"/>
      <c r="OVQ139" s="129"/>
      <c r="OVR139" s="129"/>
      <c r="OVS139" s="129"/>
      <c r="OVT139" s="129"/>
      <c r="OVU139" s="129"/>
      <c r="OVV139" s="129"/>
      <c r="OVW139" s="129"/>
      <c r="OVX139" s="129"/>
      <c r="OVY139" s="129"/>
      <c r="OVZ139" s="129"/>
      <c r="OWA139" s="129"/>
      <c r="OWB139" s="129"/>
      <c r="OWC139" s="129"/>
      <c r="OWD139" s="129"/>
      <c r="OWE139" s="129"/>
      <c r="OWF139" s="129"/>
      <c r="OWG139" s="129"/>
      <c r="OWH139" s="129"/>
      <c r="OWI139" s="129"/>
      <c r="OWJ139" s="129"/>
      <c r="OWK139" s="129"/>
      <c r="OWL139" s="129"/>
      <c r="OWM139" s="129"/>
      <c r="OWN139" s="129"/>
      <c r="OWO139" s="129"/>
      <c r="OWP139" s="129"/>
      <c r="OWQ139" s="129"/>
      <c r="OWR139" s="129"/>
      <c r="OWS139" s="129"/>
      <c r="OWT139" s="129"/>
      <c r="OWU139" s="129"/>
      <c r="OWV139" s="129"/>
      <c r="OWW139" s="129"/>
      <c r="OWX139" s="129"/>
      <c r="OWY139" s="129"/>
      <c r="OWZ139" s="129"/>
      <c r="OXA139" s="129"/>
      <c r="OXB139" s="129"/>
      <c r="OXC139" s="129"/>
      <c r="OXD139" s="129"/>
      <c r="OXE139" s="129"/>
      <c r="OXF139" s="129"/>
      <c r="OXG139" s="129"/>
      <c r="OXH139" s="129"/>
      <c r="OXI139" s="129"/>
      <c r="OXJ139" s="129"/>
      <c r="OXK139" s="129"/>
      <c r="OXL139" s="129"/>
      <c r="OXM139" s="129"/>
      <c r="OXN139" s="129"/>
      <c r="OXO139" s="129"/>
      <c r="OXP139" s="129"/>
      <c r="OXQ139" s="129"/>
      <c r="OXR139" s="129"/>
      <c r="OXS139" s="129"/>
      <c r="OXT139" s="129"/>
      <c r="OXU139" s="129"/>
      <c r="OXV139" s="129"/>
      <c r="OXW139" s="129"/>
      <c r="OXX139" s="129"/>
      <c r="OXY139" s="129"/>
      <c r="OXZ139" s="129"/>
      <c r="OYA139" s="129"/>
      <c r="OYB139" s="129"/>
      <c r="OYC139" s="129"/>
      <c r="OYD139" s="129"/>
      <c r="OYE139" s="129"/>
      <c r="OYF139" s="129"/>
      <c r="OYG139" s="129"/>
      <c r="OYH139" s="129"/>
      <c r="OYI139" s="129"/>
      <c r="OYJ139" s="129"/>
      <c r="OYK139" s="129"/>
      <c r="OYL139" s="129"/>
      <c r="OYM139" s="129"/>
      <c r="OYN139" s="129"/>
      <c r="OYO139" s="129"/>
      <c r="OYP139" s="129"/>
      <c r="OYQ139" s="129"/>
      <c r="OYR139" s="129"/>
      <c r="OYS139" s="129"/>
      <c r="OYT139" s="129"/>
      <c r="OYU139" s="129"/>
      <c r="OYV139" s="129"/>
      <c r="OYW139" s="129"/>
      <c r="OYX139" s="129"/>
      <c r="OYY139" s="129"/>
      <c r="OYZ139" s="129"/>
      <c r="OZA139" s="129"/>
      <c r="OZB139" s="129"/>
      <c r="OZC139" s="129"/>
      <c r="OZD139" s="129"/>
      <c r="OZE139" s="129"/>
      <c r="OZF139" s="129"/>
      <c r="OZG139" s="129"/>
      <c r="OZH139" s="129"/>
      <c r="OZI139" s="129"/>
      <c r="OZJ139" s="129"/>
      <c r="OZK139" s="129"/>
      <c r="OZL139" s="129"/>
      <c r="OZM139" s="129"/>
      <c r="OZN139" s="129"/>
      <c r="OZO139" s="129"/>
      <c r="OZP139" s="129"/>
      <c r="OZQ139" s="129"/>
      <c r="OZR139" s="129"/>
      <c r="OZS139" s="129"/>
      <c r="OZT139" s="129"/>
      <c r="OZU139" s="129"/>
      <c r="OZV139" s="129"/>
      <c r="OZW139" s="129"/>
      <c r="OZX139" s="129"/>
      <c r="OZY139" s="129"/>
      <c r="OZZ139" s="129"/>
      <c r="PAA139" s="129"/>
      <c r="PAB139" s="129"/>
      <c r="PAC139" s="129"/>
      <c r="PAD139" s="129"/>
      <c r="PAE139" s="129"/>
      <c r="PAF139" s="129"/>
      <c r="PAG139" s="129"/>
      <c r="PAH139" s="129"/>
      <c r="PAI139" s="129"/>
      <c r="PAJ139" s="129"/>
      <c r="PAK139" s="129"/>
      <c r="PAL139" s="129"/>
      <c r="PAM139" s="129"/>
      <c r="PAN139" s="129"/>
      <c r="PAO139" s="129"/>
      <c r="PAP139" s="129"/>
      <c r="PAQ139" s="129"/>
      <c r="PAR139" s="129"/>
      <c r="PAS139" s="129"/>
      <c r="PAT139" s="129"/>
      <c r="PAU139" s="129"/>
      <c r="PAV139" s="129"/>
      <c r="PAW139" s="129"/>
      <c r="PAX139" s="129"/>
      <c r="PAY139" s="129"/>
      <c r="PAZ139" s="129"/>
      <c r="PBA139" s="129"/>
      <c r="PBB139" s="129"/>
      <c r="PBC139" s="129"/>
      <c r="PBD139" s="129"/>
      <c r="PBE139" s="129"/>
      <c r="PBF139" s="129"/>
      <c r="PBG139" s="129"/>
      <c r="PBH139" s="129"/>
      <c r="PBI139" s="129"/>
      <c r="PBJ139" s="129"/>
      <c r="PBK139" s="129"/>
      <c r="PBL139" s="129"/>
      <c r="PBM139" s="129"/>
      <c r="PBN139" s="129"/>
      <c r="PBO139" s="129"/>
      <c r="PBP139" s="129"/>
      <c r="PBQ139" s="129"/>
      <c r="PBR139" s="129"/>
      <c r="PBS139" s="129"/>
      <c r="PBT139" s="129"/>
      <c r="PBU139" s="129"/>
      <c r="PBV139" s="129"/>
      <c r="PBW139" s="129"/>
      <c r="PBX139" s="129"/>
      <c r="PBY139" s="129"/>
      <c r="PBZ139" s="129"/>
      <c r="PCA139" s="129"/>
      <c r="PCB139" s="129"/>
      <c r="PCC139" s="129"/>
      <c r="PCD139" s="129"/>
      <c r="PCE139" s="129"/>
      <c r="PCF139" s="129"/>
      <c r="PCG139" s="129"/>
      <c r="PCH139" s="129"/>
      <c r="PCI139" s="129"/>
      <c r="PCJ139" s="129"/>
      <c r="PCK139" s="129"/>
      <c r="PCL139" s="129"/>
      <c r="PCM139" s="129"/>
      <c r="PCN139" s="129"/>
      <c r="PCO139" s="129"/>
      <c r="PCP139" s="129"/>
      <c r="PCQ139" s="129"/>
      <c r="PCR139" s="129"/>
      <c r="PCS139" s="129"/>
      <c r="PCT139" s="129"/>
      <c r="PCU139" s="129"/>
      <c r="PCV139" s="129"/>
      <c r="PCW139" s="129"/>
      <c r="PCX139" s="129"/>
      <c r="PCY139" s="129"/>
      <c r="PCZ139" s="129"/>
      <c r="PDA139" s="129"/>
      <c r="PDB139" s="129"/>
      <c r="PDC139" s="129"/>
      <c r="PDD139" s="129"/>
      <c r="PDE139" s="129"/>
      <c r="PDF139" s="129"/>
      <c r="PDG139" s="129"/>
      <c r="PDH139" s="129"/>
      <c r="PDI139" s="129"/>
      <c r="PDJ139" s="129"/>
      <c r="PDK139" s="129"/>
      <c r="PDL139" s="129"/>
      <c r="PDM139" s="129"/>
      <c r="PDN139" s="129"/>
      <c r="PDO139" s="129"/>
      <c r="PDP139" s="129"/>
      <c r="PDQ139" s="129"/>
      <c r="PDR139" s="129"/>
      <c r="PDS139" s="129"/>
      <c r="PDT139" s="129"/>
      <c r="PDU139" s="129"/>
      <c r="PDV139" s="129"/>
      <c r="PDW139" s="129"/>
      <c r="PDX139" s="129"/>
      <c r="PDY139" s="129"/>
      <c r="PDZ139" s="129"/>
      <c r="PEA139" s="129"/>
      <c r="PEB139" s="129"/>
      <c r="PEC139" s="129"/>
      <c r="PED139" s="129"/>
      <c r="PEE139" s="129"/>
      <c r="PEF139" s="129"/>
      <c r="PEG139" s="129"/>
      <c r="PEH139" s="129"/>
      <c r="PEI139" s="129"/>
      <c r="PEJ139" s="129"/>
      <c r="PEK139" s="129"/>
      <c r="PEL139" s="129"/>
      <c r="PEM139" s="129"/>
      <c r="PEN139" s="129"/>
      <c r="PEO139" s="129"/>
      <c r="PEP139" s="129"/>
      <c r="PEQ139" s="129"/>
      <c r="PER139" s="129"/>
      <c r="PES139" s="129"/>
      <c r="PET139" s="129"/>
      <c r="PEU139" s="129"/>
      <c r="PEV139" s="129"/>
      <c r="PEW139" s="129"/>
      <c r="PEX139" s="129"/>
      <c r="PEY139" s="129"/>
      <c r="PEZ139" s="129"/>
      <c r="PFA139" s="129"/>
      <c r="PFB139" s="129"/>
      <c r="PFC139" s="129"/>
      <c r="PFD139" s="129"/>
      <c r="PFE139" s="129"/>
      <c r="PFF139" s="129"/>
      <c r="PFG139" s="129"/>
      <c r="PFH139" s="129"/>
      <c r="PFI139" s="129"/>
      <c r="PFJ139" s="129"/>
      <c r="PFK139" s="129"/>
      <c r="PFL139" s="129"/>
      <c r="PFM139" s="129"/>
      <c r="PFN139" s="129"/>
      <c r="PFO139" s="129"/>
      <c r="PFP139" s="129"/>
      <c r="PFQ139" s="129"/>
      <c r="PFR139" s="129"/>
      <c r="PFS139" s="129"/>
      <c r="PFT139" s="129"/>
      <c r="PFU139" s="129"/>
      <c r="PFV139" s="129"/>
      <c r="PFW139" s="129"/>
      <c r="PFX139" s="129"/>
      <c r="PFY139" s="129"/>
      <c r="PFZ139" s="129"/>
      <c r="PGA139" s="129"/>
      <c r="PGB139" s="129"/>
      <c r="PGC139" s="129"/>
      <c r="PGD139" s="129"/>
      <c r="PGE139" s="129"/>
      <c r="PGF139" s="129"/>
      <c r="PGG139" s="129"/>
      <c r="PGH139" s="129"/>
      <c r="PGI139" s="129"/>
      <c r="PGJ139" s="129"/>
      <c r="PGK139" s="129"/>
      <c r="PGL139" s="129"/>
      <c r="PGM139" s="129"/>
      <c r="PGN139" s="129"/>
      <c r="PGO139" s="129"/>
      <c r="PGP139" s="129"/>
      <c r="PGQ139" s="129"/>
      <c r="PGR139" s="129"/>
      <c r="PGS139" s="129"/>
      <c r="PGT139" s="129"/>
      <c r="PGU139" s="129"/>
      <c r="PGV139" s="129"/>
      <c r="PGW139" s="129"/>
      <c r="PGX139" s="129"/>
      <c r="PGY139" s="129"/>
      <c r="PGZ139" s="129"/>
      <c r="PHA139" s="129"/>
      <c r="PHB139" s="129"/>
      <c r="PHC139" s="129"/>
      <c r="PHD139" s="129"/>
      <c r="PHE139" s="129"/>
      <c r="PHF139" s="129"/>
      <c r="PHG139" s="129"/>
      <c r="PHH139" s="129"/>
      <c r="PHI139" s="129"/>
      <c r="PHJ139" s="129"/>
      <c r="PHK139" s="129"/>
      <c r="PHL139" s="129"/>
      <c r="PHM139" s="129"/>
      <c r="PHN139" s="129"/>
      <c r="PHO139" s="129"/>
      <c r="PHP139" s="129"/>
      <c r="PHQ139" s="129"/>
      <c r="PHR139" s="129"/>
      <c r="PHS139" s="129"/>
      <c r="PHT139" s="129"/>
      <c r="PHU139" s="129"/>
      <c r="PHV139" s="129"/>
      <c r="PHW139" s="129"/>
      <c r="PHX139" s="129"/>
      <c r="PHY139" s="129"/>
      <c r="PHZ139" s="129"/>
      <c r="PIA139" s="129"/>
      <c r="PIB139" s="129"/>
      <c r="PIC139" s="129"/>
      <c r="PID139" s="129"/>
      <c r="PIE139" s="129"/>
      <c r="PIF139" s="129"/>
      <c r="PIG139" s="129"/>
      <c r="PIH139" s="129"/>
      <c r="PII139" s="129"/>
      <c r="PIJ139" s="129"/>
      <c r="PIK139" s="129"/>
      <c r="PIL139" s="129"/>
      <c r="PIM139" s="129"/>
      <c r="PIN139" s="129"/>
      <c r="PIO139" s="129"/>
      <c r="PIP139" s="129"/>
      <c r="PIQ139" s="129"/>
      <c r="PIR139" s="129"/>
      <c r="PIS139" s="129"/>
      <c r="PIT139" s="129"/>
      <c r="PIU139" s="129"/>
      <c r="PIV139" s="129"/>
      <c r="PIW139" s="129"/>
      <c r="PIX139" s="129"/>
      <c r="PIY139" s="129"/>
      <c r="PIZ139" s="129"/>
      <c r="PJA139" s="129"/>
      <c r="PJB139" s="129"/>
      <c r="PJC139" s="129"/>
      <c r="PJD139" s="129"/>
      <c r="PJE139" s="129"/>
      <c r="PJF139" s="129"/>
      <c r="PJG139" s="129"/>
      <c r="PJH139" s="129"/>
      <c r="PJI139" s="129"/>
      <c r="PJJ139" s="129"/>
      <c r="PJK139" s="129"/>
      <c r="PJL139" s="129"/>
      <c r="PJM139" s="129"/>
      <c r="PJN139" s="129"/>
      <c r="PJO139" s="129"/>
      <c r="PJP139" s="129"/>
      <c r="PJQ139" s="129"/>
      <c r="PJR139" s="129"/>
      <c r="PJS139" s="129"/>
      <c r="PJT139" s="129"/>
      <c r="PJU139" s="129"/>
      <c r="PJV139" s="129"/>
      <c r="PJW139" s="129"/>
      <c r="PJX139" s="129"/>
      <c r="PJY139" s="129"/>
      <c r="PJZ139" s="129"/>
      <c r="PKA139" s="129"/>
      <c r="PKB139" s="129"/>
      <c r="PKC139" s="129"/>
      <c r="PKD139" s="129"/>
      <c r="PKE139" s="129"/>
      <c r="PKF139" s="129"/>
      <c r="PKG139" s="129"/>
      <c r="PKH139" s="129"/>
      <c r="PKI139" s="129"/>
      <c r="PKJ139" s="129"/>
      <c r="PKK139" s="129"/>
      <c r="PKL139" s="129"/>
      <c r="PKM139" s="129"/>
      <c r="PKN139" s="129"/>
      <c r="PKO139" s="129"/>
      <c r="PKP139" s="129"/>
      <c r="PKQ139" s="129"/>
      <c r="PKR139" s="129"/>
      <c r="PKS139" s="129"/>
      <c r="PKT139" s="129"/>
      <c r="PKU139" s="129"/>
      <c r="PKV139" s="129"/>
      <c r="PKW139" s="129"/>
      <c r="PKX139" s="129"/>
      <c r="PKY139" s="129"/>
      <c r="PKZ139" s="129"/>
      <c r="PLA139" s="129"/>
      <c r="PLB139" s="129"/>
      <c r="PLC139" s="129"/>
      <c r="PLD139" s="129"/>
      <c r="PLE139" s="129"/>
      <c r="PLF139" s="129"/>
      <c r="PLG139" s="129"/>
      <c r="PLH139" s="129"/>
      <c r="PLI139" s="129"/>
      <c r="PLJ139" s="129"/>
      <c r="PLK139" s="129"/>
      <c r="PLL139" s="129"/>
      <c r="PLM139" s="129"/>
      <c r="PLN139" s="129"/>
      <c r="PLO139" s="129"/>
      <c r="PLP139" s="129"/>
      <c r="PLQ139" s="129"/>
      <c r="PLR139" s="129"/>
      <c r="PLS139" s="129"/>
      <c r="PLT139" s="129"/>
      <c r="PLU139" s="129"/>
      <c r="PLV139" s="129"/>
      <c r="PLW139" s="129"/>
      <c r="PLX139" s="129"/>
      <c r="PLY139" s="129"/>
      <c r="PLZ139" s="129"/>
      <c r="PMA139" s="129"/>
      <c r="PMB139" s="129"/>
      <c r="PMC139" s="129"/>
      <c r="PMD139" s="129"/>
      <c r="PME139" s="129"/>
      <c r="PMF139" s="129"/>
      <c r="PMG139" s="129"/>
      <c r="PMH139" s="129"/>
      <c r="PMI139" s="129"/>
      <c r="PMJ139" s="129"/>
      <c r="PMK139" s="129"/>
      <c r="PML139" s="129"/>
      <c r="PMM139" s="129"/>
      <c r="PMN139" s="129"/>
      <c r="PMO139" s="129"/>
      <c r="PMP139" s="129"/>
      <c r="PMQ139" s="129"/>
      <c r="PMR139" s="129"/>
      <c r="PMS139" s="129"/>
      <c r="PMT139" s="129"/>
      <c r="PMU139" s="129"/>
      <c r="PMV139" s="129"/>
      <c r="PMW139" s="129"/>
      <c r="PMX139" s="129"/>
      <c r="PMY139" s="129"/>
      <c r="PMZ139" s="129"/>
      <c r="PNA139" s="129"/>
      <c r="PNB139" s="129"/>
      <c r="PNC139" s="129"/>
      <c r="PND139" s="129"/>
      <c r="PNE139" s="129"/>
      <c r="PNF139" s="129"/>
      <c r="PNG139" s="129"/>
      <c r="PNH139" s="129"/>
      <c r="PNI139" s="129"/>
      <c r="PNJ139" s="129"/>
      <c r="PNK139" s="129"/>
      <c r="PNL139" s="129"/>
      <c r="PNM139" s="129"/>
      <c r="PNN139" s="129"/>
      <c r="PNO139" s="129"/>
      <c r="PNP139" s="129"/>
      <c r="PNQ139" s="129"/>
      <c r="PNR139" s="129"/>
      <c r="PNS139" s="129"/>
      <c r="PNT139" s="129"/>
      <c r="PNU139" s="129"/>
      <c r="PNV139" s="129"/>
      <c r="PNW139" s="129"/>
      <c r="PNX139" s="129"/>
      <c r="PNY139" s="129"/>
      <c r="PNZ139" s="129"/>
      <c r="POA139" s="129"/>
      <c r="POB139" s="129"/>
      <c r="POC139" s="129"/>
      <c r="POD139" s="129"/>
      <c r="POE139" s="129"/>
      <c r="POF139" s="129"/>
      <c r="POG139" s="129"/>
      <c r="POH139" s="129"/>
      <c r="POI139" s="129"/>
      <c r="POJ139" s="129"/>
      <c r="POK139" s="129"/>
      <c r="POL139" s="129"/>
      <c r="POM139" s="129"/>
      <c r="PON139" s="129"/>
      <c r="POO139" s="129"/>
      <c r="POP139" s="129"/>
      <c r="POQ139" s="129"/>
      <c r="POR139" s="129"/>
      <c r="POS139" s="129"/>
      <c r="POT139" s="129"/>
      <c r="POU139" s="129"/>
      <c r="POV139" s="129"/>
      <c r="POW139" s="129"/>
      <c r="POX139" s="129"/>
      <c r="POY139" s="129"/>
      <c r="POZ139" s="129"/>
      <c r="PPA139" s="129"/>
      <c r="PPB139" s="129"/>
      <c r="PPC139" s="129"/>
      <c r="PPD139" s="129"/>
      <c r="PPE139" s="129"/>
      <c r="PPF139" s="129"/>
      <c r="PPG139" s="129"/>
      <c r="PPH139" s="129"/>
      <c r="PPI139" s="129"/>
      <c r="PPJ139" s="129"/>
      <c r="PPK139" s="129"/>
      <c r="PPL139" s="129"/>
      <c r="PPM139" s="129"/>
      <c r="PPN139" s="129"/>
      <c r="PPO139" s="129"/>
      <c r="PPP139" s="129"/>
      <c r="PPQ139" s="129"/>
      <c r="PPR139" s="129"/>
      <c r="PPS139" s="129"/>
      <c r="PPT139" s="129"/>
      <c r="PPU139" s="129"/>
      <c r="PPV139" s="129"/>
      <c r="PPW139" s="129"/>
      <c r="PPX139" s="129"/>
      <c r="PPY139" s="129"/>
      <c r="PPZ139" s="129"/>
      <c r="PQA139" s="129"/>
      <c r="PQB139" s="129"/>
      <c r="PQC139" s="129"/>
      <c r="PQD139" s="129"/>
      <c r="PQE139" s="129"/>
      <c r="PQF139" s="129"/>
      <c r="PQG139" s="129"/>
      <c r="PQH139" s="129"/>
      <c r="PQI139" s="129"/>
      <c r="PQJ139" s="129"/>
      <c r="PQK139" s="129"/>
      <c r="PQL139" s="129"/>
      <c r="PQM139" s="129"/>
      <c r="PQN139" s="129"/>
      <c r="PQO139" s="129"/>
      <c r="PQP139" s="129"/>
      <c r="PQQ139" s="129"/>
      <c r="PQR139" s="129"/>
      <c r="PQS139" s="129"/>
      <c r="PQT139" s="129"/>
      <c r="PQU139" s="129"/>
      <c r="PQV139" s="129"/>
      <c r="PQW139" s="129"/>
      <c r="PQX139" s="129"/>
      <c r="PQY139" s="129"/>
      <c r="PQZ139" s="129"/>
      <c r="PRA139" s="129"/>
      <c r="PRB139" s="129"/>
      <c r="PRC139" s="129"/>
      <c r="PRD139" s="129"/>
      <c r="PRE139" s="129"/>
      <c r="PRF139" s="129"/>
      <c r="PRG139" s="129"/>
      <c r="PRH139" s="129"/>
      <c r="PRI139" s="129"/>
      <c r="PRJ139" s="129"/>
      <c r="PRK139" s="129"/>
      <c r="PRL139" s="129"/>
      <c r="PRM139" s="129"/>
      <c r="PRN139" s="129"/>
      <c r="PRO139" s="129"/>
      <c r="PRP139" s="129"/>
      <c r="PRQ139" s="129"/>
      <c r="PRR139" s="129"/>
      <c r="PRS139" s="129"/>
      <c r="PRT139" s="129"/>
      <c r="PRU139" s="129"/>
      <c r="PRV139" s="129"/>
      <c r="PRW139" s="129"/>
      <c r="PRX139" s="129"/>
      <c r="PRY139" s="129"/>
      <c r="PRZ139" s="129"/>
      <c r="PSA139" s="129"/>
      <c r="PSB139" s="129"/>
      <c r="PSC139" s="129"/>
      <c r="PSD139" s="129"/>
      <c r="PSE139" s="129"/>
      <c r="PSF139" s="129"/>
      <c r="PSG139" s="129"/>
      <c r="PSH139" s="129"/>
      <c r="PSI139" s="129"/>
      <c r="PSJ139" s="129"/>
      <c r="PSK139" s="129"/>
      <c r="PSL139" s="129"/>
      <c r="PSM139" s="129"/>
      <c r="PSN139" s="129"/>
      <c r="PSO139" s="129"/>
      <c r="PSP139" s="129"/>
      <c r="PSQ139" s="129"/>
      <c r="PSR139" s="129"/>
      <c r="PSS139" s="129"/>
      <c r="PST139" s="129"/>
      <c r="PSU139" s="129"/>
      <c r="PSV139" s="129"/>
      <c r="PSW139" s="129"/>
      <c r="PSX139" s="129"/>
      <c r="PSY139" s="129"/>
      <c r="PSZ139" s="129"/>
      <c r="PTA139" s="129"/>
      <c r="PTB139" s="129"/>
      <c r="PTC139" s="129"/>
      <c r="PTD139" s="129"/>
      <c r="PTE139" s="129"/>
      <c r="PTF139" s="129"/>
      <c r="PTG139" s="129"/>
      <c r="PTH139" s="129"/>
      <c r="PTI139" s="129"/>
      <c r="PTJ139" s="129"/>
      <c r="PTK139" s="129"/>
      <c r="PTL139" s="129"/>
      <c r="PTM139" s="129"/>
      <c r="PTN139" s="129"/>
      <c r="PTO139" s="129"/>
      <c r="PTP139" s="129"/>
      <c r="PTQ139" s="129"/>
      <c r="PTR139" s="129"/>
      <c r="PTS139" s="129"/>
      <c r="PTT139" s="129"/>
      <c r="PTU139" s="129"/>
      <c r="PTV139" s="129"/>
      <c r="PTW139" s="129"/>
      <c r="PTX139" s="129"/>
      <c r="PTY139" s="129"/>
      <c r="PTZ139" s="129"/>
      <c r="PUA139" s="129"/>
      <c r="PUB139" s="129"/>
      <c r="PUC139" s="129"/>
      <c r="PUD139" s="129"/>
      <c r="PUE139" s="129"/>
      <c r="PUF139" s="129"/>
      <c r="PUG139" s="129"/>
      <c r="PUH139" s="129"/>
      <c r="PUI139" s="129"/>
      <c r="PUJ139" s="129"/>
      <c r="PUK139" s="129"/>
      <c r="PUL139" s="129"/>
      <c r="PUM139" s="129"/>
      <c r="PUN139" s="129"/>
      <c r="PUO139" s="129"/>
      <c r="PUP139" s="129"/>
      <c r="PUQ139" s="129"/>
      <c r="PUR139" s="129"/>
      <c r="PUS139" s="129"/>
      <c r="PUT139" s="129"/>
      <c r="PUU139" s="129"/>
      <c r="PUV139" s="129"/>
      <c r="PUW139" s="129"/>
      <c r="PUX139" s="129"/>
      <c r="PUY139" s="129"/>
      <c r="PUZ139" s="129"/>
      <c r="PVA139" s="129"/>
      <c r="PVB139" s="129"/>
      <c r="PVC139" s="129"/>
      <c r="PVD139" s="129"/>
      <c r="PVE139" s="129"/>
      <c r="PVF139" s="129"/>
      <c r="PVG139" s="129"/>
      <c r="PVH139" s="129"/>
      <c r="PVI139" s="129"/>
      <c r="PVJ139" s="129"/>
      <c r="PVK139" s="129"/>
      <c r="PVL139" s="129"/>
      <c r="PVM139" s="129"/>
      <c r="PVN139" s="129"/>
      <c r="PVO139" s="129"/>
      <c r="PVP139" s="129"/>
      <c r="PVQ139" s="129"/>
      <c r="PVR139" s="129"/>
      <c r="PVS139" s="129"/>
      <c r="PVT139" s="129"/>
      <c r="PVU139" s="129"/>
      <c r="PVV139" s="129"/>
      <c r="PVW139" s="129"/>
      <c r="PVX139" s="129"/>
      <c r="PVY139" s="129"/>
      <c r="PVZ139" s="129"/>
      <c r="PWA139" s="129"/>
      <c r="PWB139" s="129"/>
      <c r="PWC139" s="129"/>
      <c r="PWD139" s="129"/>
      <c r="PWE139" s="129"/>
      <c r="PWF139" s="129"/>
      <c r="PWG139" s="129"/>
      <c r="PWH139" s="129"/>
      <c r="PWI139" s="129"/>
      <c r="PWJ139" s="129"/>
      <c r="PWK139" s="129"/>
      <c r="PWL139" s="129"/>
      <c r="PWM139" s="129"/>
      <c r="PWN139" s="129"/>
      <c r="PWO139" s="129"/>
      <c r="PWP139" s="129"/>
      <c r="PWQ139" s="129"/>
      <c r="PWR139" s="129"/>
      <c r="PWS139" s="129"/>
      <c r="PWT139" s="129"/>
      <c r="PWU139" s="129"/>
      <c r="PWV139" s="129"/>
      <c r="PWW139" s="129"/>
      <c r="PWX139" s="129"/>
      <c r="PWY139" s="129"/>
      <c r="PWZ139" s="129"/>
      <c r="PXA139" s="129"/>
      <c r="PXB139" s="129"/>
      <c r="PXC139" s="129"/>
      <c r="PXD139" s="129"/>
      <c r="PXE139" s="129"/>
      <c r="PXF139" s="129"/>
      <c r="PXG139" s="129"/>
      <c r="PXH139" s="129"/>
      <c r="PXI139" s="129"/>
      <c r="PXJ139" s="129"/>
      <c r="PXK139" s="129"/>
      <c r="PXL139" s="129"/>
      <c r="PXM139" s="129"/>
      <c r="PXN139" s="129"/>
      <c r="PXO139" s="129"/>
      <c r="PXP139" s="129"/>
      <c r="PXQ139" s="129"/>
      <c r="PXR139" s="129"/>
      <c r="PXS139" s="129"/>
      <c r="PXT139" s="129"/>
      <c r="PXU139" s="129"/>
      <c r="PXV139" s="129"/>
      <c r="PXW139" s="129"/>
      <c r="PXX139" s="129"/>
      <c r="PXY139" s="129"/>
      <c r="PXZ139" s="129"/>
      <c r="PYA139" s="129"/>
      <c r="PYB139" s="129"/>
      <c r="PYC139" s="129"/>
      <c r="PYD139" s="129"/>
      <c r="PYE139" s="129"/>
      <c r="PYF139" s="129"/>
      <c r="PYG139" s="129"/>
      <c r="PYH139" s="129"/>
      <c r="PYI139" s="129"/>
      <c r="PYJ139" s="129"/>
      <c r="PYK139" s="129"/>
      <c r="PYL139" s="129"/>
      <c r="PYM139" s="129"/>
      <c r="PYN139" s="129"/>
      <c r="PYO139" s="129"/>
      <c r="PYP139" s="129"/>
      <c r="PYQ139" s="129"/>
      <c r="PYR139" s="129"/>
      <c r="PYS139" s="129"/>
      <c r="PYT139" s="129"/>
      <c r="PYU139" s="129"/>
      <c r="PYV139" s="129"/>
      <c r="PYW139" s="129"/>
      <c r="PYX139" s="129"/>
      <c r="PYY139" s="129"/>
      <c r="PYZ139" s="129"/>
      <c r="PZA139" s="129"/>
      <c r="PZB139" s="129"/>
      <c r="PZC139" s="129"/>
      <c r="PZD139" s="129"/>
      <c r="PZE139" s="129"/>
      <c r="PZF139" s="129"/>
      <c r="PZG139" s="129"/>
      <c r="PZH139" s="129"/>
      <c r="PZI139" s="129"/>
      <c r="PZJ139" s="129"/>
      <c r="PZK139" s="129"/>
      <c r="PZL139" s="129"/>
      <c r="PZM139" s="129"/>
      <c r="PZN139" s="129"/>
      <c r="PZO139" s="129"/>
      <c r="PZP139" s="129"/>
      <c r="PZQ139" s="129"/>
      <c r="PZR139" s="129"/>
      <c r="PZS139" s="129"/>
      <c r="PZT139" s="129"/>
      <c r="PZU139" s="129"/>
      <c r="PZV139" s="129"/>
      <c r="PZW139" s="129"/>
      <c r="PZX139" s="129"/>
      <c r="PZY139" s="129"/>
      <c r="PZZ139" s="129"/>
      <c r="QAA139" s="129"/>
      <c r="QAB139" s="129"/>
      <c r="QAC139" s="129"/>
      <c r="QAD139" s="129"/>
      <c r="QAE139" s="129"/>
      <c r="QAF139" s="129"/>
      <c r="QAG139" s="129"/>
      <c r="QAH139" s="129"/>
      <c r="QAI139" s="129"/>
      <c r="QAJ139" s="129"/>
      <c r="QAK139" s="129"/>
      <c r="QAL139" s="129"/>
      <c r="QAM139" s="129"/>
      <c r="QAN139" s="129"/>
      <c r="QAO139" s="129"/>
      <c r="QAP139" s="129"/>
      <c r="QAQ139" s="129"/>
      <c r="QAR139" s="129"/>
      <c r="QAS139" s="129"/>
      <c r="QAT139" s="129"/>
      <c r="QAU139" s="129"/>
      <c r="QAV139" s="129"/>
      <c r="QAW139" s="129"/>
      <c r="QAX139" s="129"/>
      <c r="QAY139" s="129"/>
      <c r="QAZ139" s="129"/>
      <c r="QBA139" s="129"/>
      <c r="QBB139" s="129"/>
      <c r="QBC139" s="129"/>
      <c r="QBD139" s="129"/>
      <c r="QBE139" s="129"/>
      <c r="QBF139" s="129"/>
      <c r="QBG139" s="129"/>
      <c r="QBH139" s="129"/>
      <c r="QBI139" s="129"/>
      <c r="QBJ139" s="129"/>
      <c r="QBK139" s="129"/>
      <c r="QBL139" s="129"/>
      <c r="QBM139" s="129"/>
      <c r="QBN139" s="129"/>
      <c r="QBO139" s="129"/>
      <c r="QBP139" s="129"/>
      <c r="QBQ139" s="129"/>
      <c r="QBR139" s="129"/>
      <c r="QBS139" s="129"/>
      <c r="QBT139" s="129"/>
      <c r="QBU139" s="129"/>
      <c r="QBV139" s="129"/>
      <c r="QBW139" s="129"/>
      <c r="QBX139" s="129"/>
      <c r="QBY139" s="129"/>
      <c r="QBZ139" s="129"/>
      <c r="QCA139" s="129"/>
      <c r="QCB139" s="129"/>
      <c r="QCC139" s="129"/>
      <c r="QCD139" s="129"/>
      <c r="QCE139" s="129"/>
      <c r="QCF139" s="129"/>
      <c r="QCG139" s="129"/>
      <c r="QCH139" s="129"/>
      <c r="QCI139" s="129"/>
      <c r="QCJ139" s="129"/>
      <c r="QCK139" s="129"/>
      <c r="QCL139" s="129"/>
      <c r="QCM139" s="129"/>
      <c r="QCN139" s="129"/>
      <c r="QCO139" s="129"/>
      <c r="QCP139" s="129"/>
      <c r="QCQ139" s="129"/>
      <c r="QCR139" s="129"/>
      <c r="QCS139" s="129"/>
      <c r="QCT139" s="129"/>
      <c r="QCU139" s="129"/>
      <c r="QCV139" s="129"/>
      <c r="QCW139" s="129"/>
      <c r="QCX139" s="129"/>
      <c r="QCY139" s="129"/>
      <c r="QCZ139" s="129"/>
      <c r="QDA139" s="129"/>
      <c r="QDB139" s="129"/>
      <c r="QDC139" s="129"/>
      <c r="QDD139" s="129"/>
      <c r="QDE139" s="129"/>
      <c r="QDF139" s="129"/>
      <c r="QDG139" s="129"/>
      <c r="QDH139" s="129"/>
      <c r="QDI139" s="129"/>
      <c r="QDJ139" s="129"/>
      <c r="QDK139" s="129"/>
      <c r="QDL139" s="129"/>
      <c r="QDM139" s="129"/>
      <c r="QDN139" s="129"/>
      <c r="QDO139" s="129"/>
      <c r="QDP139" s="129"/>
      <c r="QDQ139" s="129"/>
      <c r="QDR139" s="129"/>
      <c r="QDS139" s="129"/>
      <c r="QDT139" s="129"/>
      <c r="QDU139" s="129"/>
      <c r="QDV139" s="129"/>
      <c r="QDW139" s="129"/>
      <c r="QDX139" s="129"/>
      <c r="QDY139" s="129"/>
      <c r="QDZ139" s="129"/>
      <c r="QEA139" s="129"/>
      <c r="QEB139" s="129"/>
      <c r="QEC139" s="129"/>
      <c r="QED139" s="129"/>
      <c r="QEE139" s="129"/>
      <c r="QEF139" s="129"/>
      <c r="QEG139" s="129"/>
      <c r="QEH139" s="129"/>
      <c r="QEI139" s="129"/>
      <c r="QEJ139" s="129"/>
      <c r="QEK139" s="129"/>
      <c r="QEL139" s="129"/>
      <c r="QEM139" s="129"/>
      <c r="QEN139" s="129"/>
      <c r="QEO139" s="129"/>
      <c r="QEP139" s="129"/>
      <c r="QEQ139" s="129"/>
      <c r="QER139" s="129"/>
      <c r="QES139" s="129"/>
      <c r="QET139" s="129"/>
      <c r="QEU139" s="129"/>
      <c r="QEV139" s="129"/>
      <c r="QEW139" s="129"/>
      <c r="QEX139" s="129"/>
      <c r="QEY139" s="129"/>
      <c r="QEZ139" s="129"/>
      <c r="QFA139" s="129"/>
      <c r="QFB139" s="129"/>
      <c r="QFC139" s="129"/>
      <c r="QFD139" s="129"/>
      <c r="QFE139" s="129"/>
      <c r="QFF139" s="129"/>
      <c r="QFG139" s="129"/>
      <c r="QFH139" s="129"/>
      <c r="QFI139" s="129"/>
      <c r="QFJ139" s="129"/>
      <c r="QFK139" s="129"/>
      <c r="QFL139" s="129"/>
      <c r="QFM139" s="129"/>
      <c r="QFN139" s="129"/>
      <c r="QFO139" s="129"/>
      <c r="QFP139" s="129"/>
      <c r="QFQ139" s="129"/>
      <c r="QFR139" s="129"/>
      <c r="QFS139" s="129"/>
      <c r="QFT139" s="129"/>
      <c r="QFU139" s="129"/>
      <c r="QFV139" s="129"/>
      <c r="QFW139" s="129"/>
      <c r="QFX139" s="129"/>
      <c r="QFY139" s="129"/>
      <c r="QFZ139" s="129"/>
      <c r="QGA139" s="129"/>
      <c r="QGB139" s="129"/>
      <c r="QGC139" s="129"/>
      <c r="QGD139" s="129"/>
      <c r="QGE139" s="129"/>
      <c r="QGF139" s="129"/>
      <c r="QGG139" s="129"/>
      <c r="QGH139" s="129"/>
      <c r="QGI139" s="129"/>
      <c r="QGJ139" s="129"/>
      <c r="QGK139" s="129"/>
      <c r="QGL139" s="129"/>
      <c r="QGM139" s="129"/>
      <c r="QGN139" s="129"/>
      <c r="QGO139" s="129"/>
      <c r="QGP139" s="129"/>
      <c r="QGQ139" s="129"/>
      <c r="QGR139" s="129"/>
      <c r="QGS139" s="129"/>
      <c r="QGT139" s="129"/>
      <c r="QGU139" s="129"/>
      <c r="QGV139" s="129"/>
      <c r="QGW139" s="129"/>
      <c r="QGX139" s="129"/>
      <c r="QGY139" s="129"/>
      <c r="QGZ139" s="129"/>
      <c r="QHA139" s="129"/>
      <c r="QHB139" s="129"/>
      <c r="QHC139" s="129"/>
      <c r="QHD139" s="129"/>
      <c r="QHE139" s="129"/>
      <c r="QHF139" s="129"/>
      <c r="QHG139" s="129"/>
      <c r="QHH139" s="129"/>
      <c r="QHI139" s="129"/>
      <c r="QHJ139" s="129"/>
      <c r="QHK139" s="129"/>
      <c r="QHL139" s="129"/>
      <c r="QHM139" s="129"/>
      <c r="QHN139" s="129"/>
      <c r="QHO139" s="129"/>
      <c r="QHP139" s="129"/>
      <c r="QHQ139" s="129"/>
      <c r="QHR139" s="129"/>
      <c r="QHS139" s="129"/>
      <c r="QHT139" s="129"/>
      <c r="QHU139" s="129"/>
      <c r="QHV139" s="129"/>
      <c r="QHW139" s="129"/>
      <c r="QHX139" s="129"/>
      <c r="QHY139" s="129"/>
      <c r="QHZ139" s="129"/>
      <c r="QIA139" s="129"/>
      <c r="QIB139" s="129"/>
      <c r="QIC139" s="129"/>
      <c r="QID139" s="129"/>
      <c r="QIE139" s="129"/>
      <c r="QIF139" s="129"/>
      <c r="QIG139" s="129"/>
      <c r="QIH139" s="129"/>
      <c r="QII139" s="129"/>
      <c r="QIJ139" s="129"/>
      <c r="QIK139" s="129"/>
      <c r="QIL139" s="129"/>
      <c r="QIM139" s="129"/>
      <c r="QIN139" s="129"/>
      <c r="QIO139" s="129"/>
      <c r="QIP139" s="129"/>
      <c r="QIQ139" s="129"/>
      <c r="QIR139" s="129"/>
      <c r="QIS139" s="129"/>
      <c r="QIT139" s="129"/>
      <c r="QIU139" s="129"/>
      <c r="QIV139" s="129"/>
      <c r="QIW139" s="129"/>
      <c r="QIX139" s="129"/>
      <c r="QIY139" s="129"/>
      <c r="QIZ139" s="129"/>
      <c r="QJA139" s="129"/>
      <c r="QJB139" s="129"/>
      <c r="QJC139" s="129"/>
      <c r="QJD139" s="129"/>
      <c r="QJE139" s="129"/>
      <c r="QJF139" s="129"/>
      <c r="QJG139" s="129"/>
      <c r="QJH139" s="129"/>
      <c r="QJI139" s="129"/>
      <c r="QJJ139" s="129"/>
      <c r="QJK139" s="129"/>
      <c r="QJL139" s="129"/>
      <c r="QJM139" s="129"/>
      <c r="QJN139" s="129"/>
      <c r="QJO139" s="129"/>
      <c r="QJP139" s="129"/>
      <c r="QJQ139" s="129"/>
      <c r="QJR139" s="129"/>
      <c r="QJS139" s="129"/>
      <c r="QJT139" s="129"/>
      <c r="QJU139" s="129"/>
      <c r="QJV139" s="129"/>
      <c r="QJW139" s="129"/>
      <c r="QJX139" s="129"/>
      <c r="QJY139" s="129"/>
      <c r="QJZ139" s="129"/>
      <c r="QKA139" s="129"/>
      <c r="QKB139" s="129"/>
      <c r="QKC139" s="129"/>
      <c r="QKD139" s="129"/>
      <c r="QKE139" s="129"/>
      <c r="QKF139" s="129"/>
      <c r="QKG139" s="129"/>
      <c r="QKH139" s="129"/>
      <c r="QKI139" s="129"/>
      <c r="QKJ139" s="129"/>
      <c r="QKK139" s="129"/>
      <c r="QKL139" s="129"/>
      <c r="QKM139" s="129"/>
      <c r="QKN139" s="129"/>
      <c r="QKO139" s="129"/>
      <c r="QKP139" s="129"/>
      <c r="QKQ139" s="129"/>
      <c r="QKR139" s="129"/>
      <c r="QKS139" s="129"/>
      <c r="QKT139" s="129"/>
      <c r="QKU139" s="129"/>
      <c r="QKV139" s="129"/>
      <c r="QKW139" s="129"/>
      <c r="QKX139" s="129"/>
      <c r="QKY139" s="129"/>
      <c r="QKZ139" s="129"/>
      <c r="QLA139" s="129"/>
      <c r="QLB139" s="129"/>
      <c r="QLC139" s="129"/>
      <c r="QLD139" s="129"/>
      <c r="QLE139" s="129"/>
      <c r="QLF139" s="129"/>
      <c r="QLG139" s="129"/>
      <c r="QLH139" s="129"/>
      <c r="QLI139" s="129"/>
      <c r="QLJ139" s="129"/>
      <c r="QLK139" s="129"/>
      <c r="QLL139" s="129"/>
      <c r="QLM139" s="129"/>
      <c r="QLN139" s="129"/>
      <c r="QLO139" s="129"/>
      <c r="QLP139" s="129"/>
      <c r="QLQ139" s="129"/>
      <c r="QLR139" s="129"/>
      <c r="QLS139" s="129"/>
      <c r="QLT139" s="129"/>
      <c r="QLU139" s="129"/>
      <c r="QLV139" s="129"/>
      <c r="QLW139" s="129"/>
      <c r="QLX139" s="129"/>
      <c r="QLY139" s="129"/>
      <c r="QLZ139" s="129"/>
      <c r="QMA139" s="129"/>
      <c r="QMB139" s="129"/>
      <c r="QMC139" s="129"/>
      <c r="QMD139" s="129"/>
      <c r="QME139" s="129"/>
      <c r="QMF139" s="129"/>
      <c r="QMG139" s="129"/>
      <c r="QMH139" s="129"/>
      <c r="QMI139" s="129"/>
      <c r="QMJ139" s="129"/>
      <c r="QMK139" s="129"/>
      <c r="QML139" s="129"/>
      <c r="QMM139" s="129"/>
      <c r="QMN139" s="129"/>
      <c r="QMO139" s="129"/>
      <c r="QMP139" s="129"/>
      <c r="QMQ139" s="129"/>
      <c r="QMR139" s="129"/>
      <c r="QMS139" s="129"/>
      <c r="QMT139" s="129"/>
      <c r="QMU139" s="129"/>
      <c r="QMV139" s="129"/>
      <c r="QMW139" s="129"/>
      <c r="QMX139" s="129"/>
      <c r="QMY139" s="129"/>
      <c r="QMZ139" s="129"/>
      <c r="QNA139" s="129"/>
      <c r="QNB139" s="129"/>
      <c r="QNC139" s="129"/>
      <c r="QND139" s="129"/>
      <c r="QNE139" s="129"/>
      <c r="QNF139" s="129"/>
      <c r="QNG139" s="129"/>
      <c r="QNH139" s="129"/>
      <c r="QNI139" s="129"/>
      <c r="QNJ139" s="129"/>
      <c r="QNK139" s="129"/>
      <c r="QNL139" s="129"/>
      <c r="QNM139" s="129"/>
      <c r="QNN139" s="129"/>
      <c r="QNO139" s="129"/>
      <c r="QNP139" s="129"/>
      <c r="QNQ139" s="129"/>
      <c r="QNR139" s="129"/>
      <c r="QNS139" s="129"/>
      <c r="QNT139" s="129"/>
      <c r="QNU139" s="129"/>
      <c r="QNV139" s="129"/>
      <c r="QNW139" s="129"/>
      <c r="QNX139" s="129"/>
      <c r="QNY139" s="129"/>
      <c r="QNZ139" s="129"/>
      <c r="QOA139" s="129"/>
      <c r="QOB139" s="129"/>
      <c r="QOC139" s="129"/>
      <c r="QOD139" s="129"/>
      <c r="QOE139" s="129"/>
      <c r="QOF139" s="129"/>
      <c r="QOG139" s="129"/>
      <c r="QOH139" s="129"/>
      <c r="QOI139" s="129"/>
      <c r="QOJ139" s="129"/>
      <c r="QOK139" s="129"/>
      <c r="QOL139" s="129"/>
      <c r="QOM139" s="129"/>
      <c r="QON139" s="129"/>
      <c r="QOO139" s="129"/>
      <c r="QOP139" s="129"/>
      <c r="QOQ139" s="129"/>
      <c r="QOR139" s="129"/>
      <c r="QOS139" s="129"/>
      <c r="QOT139" s="129"/>
      <c r="QOU139" s="129"/>
      <c r="QOV139" s="129"/>
      <c r="QOW139" s="129"/>
      <c r="QOX139" s="129"/>
      <c r="QOY139" s="129"/>
      <c r="QOZ139" s="129"/>
      <c r="QPA139" s="129"/>
      <c r="QPB139" s="129"/>
      <c r="QPC139" s="129"/>
      <c r="QPD139" s="129"/>
      <c r="QPE139" s="129"/>
      <c r="QPF139" s="129"/>
      <c r="QPG139" s="129"/>
      <c r="QPH139" s="129"/>
      <c r="QPI139" s="129"/>
      <c r="QPJ139" s="129"/>
      <c r="QPK139" s="129"/>
      <c r="QPL139" s="129"/>
      <c r="QPM139" s="129"/>
      <c r="QPN139" s="129"/>
      <c r="QPO139" s="129"/>
      <c r="QPP139" s="129"/>
      <c r="QPQ139" s="129"/>
      <c r="QPR139" s="129"/>
      <c r="QPS139" s="129"/>
      <c r="QPT139" s="129"/>
      <c r="QPU139" s="129"/>
      <c r="QPV139" s="129"/>
      <c r="QPW139" s="129"/>
      <c r="QPX139" s="129"/>
      <c r="QPY139" s="129"/>
      <c r="QPZ139" s="129"/>
      <c r="QQA139" s="129"/>
      <c r="QQB139" s="129"/>
      <c r="QQC139" s="129"/>
      <c r="QQD139" s="129"/>
      <c r="QQE139" s="129"/>
      <c r="QQF139" s="129"/>
      <c r="QQG139" s="129"/>
      <c r="QQH139" s="129"/>
      <c r="QQI139" s="129"/>
      <c r="QQJ139" s="129"/>
      <c r="QQK139" s="129"/>
      <c r="QQL139" s="129"/>
      <c r="QQM139" s="129"/>
      <c r="QQN139" s="129"/>
      <c r="QQO139" s="129"/>
      <c r="QQP139" s="129"/>
      <c r="QQQ139" s="129"/>
      <c r="QQR139" s="129"/>
      <c r="QQS139" s="129"/>
      <c r="QQT139" s="129"/>
      <c r="QQU139" s="129"/>
      <c r="QQV139" s="129"/>
      <c r="QQW139" s="129"/>
      <c r="QQX139" s="129"/>
      <c r="QQY139" s="129"/>
      <c r="QQZ139" s="129"/>
      <c r="QRA139" s="129"/>
      <c r="QRB139" s="129"/>
      <c r="QRC139" s="129"/>
      <c r="QRD139" s="129"/>
      <c r="QRE139" s="129"/>
      <c r="QRF139" s="129"/>
      <c r="QRG139" s="129"/>
      <c r="QRH139" s="129"/>
      <c r="QRI139" s="129"/>
      <c r="QRJ139" s="129"/>
      <c r="QRK139" s="129"/>
      <c r="QRL139" s="129"/>
      <c r="QRM139" s="129"/>
      <c r="QRN139" s="129"/>
      <c r="QRO139" s="129"/>
      <c r="QRP139" s="129"/>
      <c r="QRQ139" s="129"/>
      <c r="QRR139" s="129"/>
      <c r="QRS139" s="129"/>
      <c r="QRT139" s="129"/>
      <c r="QRU139" s="129"/>
      <c r="QRV139" s="129"/>
      <c r="QRW139" s="129"/>
      <c r="QRX139" s="129"/>
      <c r="QRY139" s="129"/>
      <c r="QRZ139" s="129"/>
      <c r="QSA139" s="129"/>
      <c r="QSB139" s="129"/>
      <c r="QSC139" s="129"/>
      <c r="QSD139" s="129"/>
      <c r="QSE139" s="129"/>
      <c r="QSF139" s="129"/>
      <c r="QSG139" s="129"/>
      <c r="QSH139" s="129"/>
      <c r="QSI139" s="129"/>
      <c r="QSJ139" s="129"/>
      <c r="QSK139" s="129"/>
      <c r="QSL139" s="129"/>
      <c r="QSM139" s="129"/>
      <c r="QSN139" s="129"/>
      <c r="QSO139" s="129"/>
      <c r="QSP139" s="129"/>
      <c r="QSQ139" s="129"/>
      <c r="QSR139" s="129"/>
      <c r="QSS139" s="129"/>
      <c r="QST139" s="129"/>
      <c r="QSU139" s="129"/>
      <c r="QSV139" s="129"/>
      <c r="QSW139" s="129"/>
      <c r="QSX139" s="129"/>
      <c r="QSY139" s="129"/>
      <c r="QSZ139" s="129"/>
      <c r="QTA139" s="129"/>
      <c r="QTB139" s="129"/>
      <c r="QTC139" s="129"/>
      <c r="QTD139" s="129"/>
      <c r="QTE139" s="129"/>
      <c r="QTF139" s="129"/>
      <c r="QTG139" s="129"/>
      <c r="QTH139" s="129"/>
      <c r="QTI139" s="129"/>
      <c r="QTJ139" s="129"/>
      <c r="QTK139" s="129"/>
      <c r="QTL139" s="129"/>
      <c r="QTM139" s="129"/>
      <c r="QTN139" s="129"/>
      <c r="QTO139" s="129"/>
      <c r="QTP139" s="129"/>
      <c r="QTQ139" s="129"/>
      <c r="QTR139" s="129"/>
      <c r="QTS139" s="129"/>
      <c r="QTT139" s="129"/>
      <c r="QTU139" s="129"/>
      <c r="QTV139" s="129"/>
      <c r="QTW139" s="129"/>
      <c r="QTX139" s="129"/>
      <c r="QTY139" s="129"/>
      <c r="QTZ139" s="129"/>
      <c r="QUA139" s="129"/>
      <c r="QUB139" s="129"/>
      <c r="QUC139" s="129"/>
      <c r="QUD139" s="129"/>
      <c r="QUE139" s="129"/>
      <c r="QUF139" s="129"/>
      <c r="QUG139" s="129"/>
      <c r="QUH139" s="129"/>
      <c r="QUI139" s="129"/>
      <c r="QUJ139" s="129"/>
      <c r="QUK139" s="129"/>
      <c r="QUL139" s="129"/>
      <c r="QUM139" s="129"/>
      <c r="QUN139" s="129"/>
      <c r="QUO139" s="129"/>
      <c r="QUP139" s="129"/>
      <c r="QUQ139" s="129"/>
      <c r="QUR139" s="129"/>
      <c r="QUS139" s="129"/>
      <c r="QUT139" s="129"/>
      <c r="QUU139" s="129"/>
      <c r="QUV139" s="129"/>
      <c r="QUW139" s="129"/>
      <c r="QUX139" s="129"/>
      <c r="QUY139" s="129"/>
      <c r="QUZ139" s="129"/>
      <c r="QVA139" s="129"/>
      <c r="QVB139" s="129"/>
      <c r="QVC139" s="129"/>
      <c r="QVD139" s="129"/>
      <c r="QVE139" s="129"/>
      <c r="QVF139" s="129"/>
      <c r="QVG139" s="129"/>
      <c r="QVH139" s="129"/>
      <c r="QVI139" s="129"/>
      <c r="QVJ139" s="129"/>
      <c r="QVK139" s="129"/>
      <c r="QVL139" s="129"/>
      <c r="QVM139" s="129"/>
      <c r="QVN139" s="129"/>
      <c r="QVO139" s="129"/>
      <c r="QVP139" s="129"/>
      <c r="QVQ139" s="129"/>
      <c r="QVR139" s="129"/>
      <c r="QVS139" s="129"/>
      <c r="QVT139" s="129"/>
      <c r="QVU139" s="129"/>
      <c r="QVV139" s="129"/>
      <c r="QVW139" s="129"/>
      <c r="QVX139" s="129"/>
      <c r="QVY139" s="129"/>
      <c r="QVZ139" s="129"/>
      <c r="QWA139" s="129"/>
      <c r="QWB139" s="129"/>
      <c r="QWC139" s="129"/>
      <c r="QWD139" s="129"/>
      <c r="QWE139" s="129"/>
      <c r="QWF139" s="129"/>
      <c r="QWG139" s="129"/>
      <c r="QWH139" s="129"/>
      <c r="QWI139" s="129"/>
      <c r="QWJ139" s="129"/>
      <c r="QWK139" s="129"/>
      <c r="QWL139" s="129"/>
      <c r="QWM139" s="129"/>
      <c r="QWN139" s="129"/>
      <c r="QWO139" s="129"/>
      <c r="QWP139" s="129"/>
      <c r="QWQ139" s="129"/>
      <c r="QWR139" s="129"/>
      <c r="QWS139" s="129"/>
      <c r="QWT139" s="129"/>
      <c r="QWU139" s="129"/>
      <c r="QWV139" s="129"/>
      <c r="QWW139" s="129"/>
      <c r="QWX139" s="129"/>
      <c r="QWY139" s="129"/>
      <c r="QWZ139" s="129"/>
      <c r="QXA139" s="129"/>
      <c r="QXB139" s="129"/>
      <c r="QXC139" s="129"/>
      <c r="QXD139" s="129"/>
      <c r="QXE139" s="129"/>
      <c r="QXF139" s="129"/>
      <c r="QXG139" s="129"/>
      <c r="QXH139" s="129"/>
      <c r="QXI139" s="129"/>
      <c r="QXJ139" s="129"/>
      <c r="QXK139" s="129"/>
      <c r="QXL139" s="129"/>
      <c r="QXM139" s="129"/>
      <c r="QXN139" s="129"/>
      <c r="QXO139" s="129"/>
      <c r="QXP139" s="129"/>
      <c r="QXQ139" s="129"/>
      <c r="QXR139" s="129"/>
      <c r="QXS139" s="129"/>
      <c r="QXT139" s="129"/>
      <c r="QXU139" s="129"/>
      <c r="QXV139" s="129"/>
      <c r="QXW139" s="129"/>
      <c r="QXX139" s="129"/>
      <c r="QXY139" s="129"/>
      <c r="QXZ139" s="129"/>
      <c r="QYA139" s="129"/>
      <c r="QYB139" s="129"/>
      <c r="QYC139" s="129"/>
      <c r="QYD139" s="129"/>
      <c r="QYE139" s="129"/>
      <c r="QYF139" s="129"/>
      <c r="QYG139" s="129"/>
      <c r="QYH139" s="129"/>
      <c r="QYI139" s="129"/>
      <c r="QYJ139" s="129"/>
      <c r="QYK139" s="129"/>
      <c r="QYL139" s="129"/>
      <c r="QYM139" s="129"/>
      <c r="QYN139" s="129"/>
      <c r="QYO139" s="129"/>
      <c r="QYP139" s="129"/>
      <c r="QYQ139" s="129"/>
      <c r="QYR139" s="129"/>
      <c r="QYS139" s="129"/>
      <c r="QYT139" s="129"/>
      <c r="QYU139" s="129"/>
      <c r="QYV139" s="129"/>
      <c r="QYW139" s="129"/>
      <c r="QYX139" s="129"/>
      <c r="QYY139" s="129"/>
      <c r="QYZ139" s="129"/>
      <c r="QZA139" s="129"/>
      <c r="QZB139" s="129"/>
      <c r="QZC139" s="129"/>
      <c r="QZD139" s="129"/>
      <c r="QZE139" s="129"/>
      <c r="QZF139" s="129"/>
      <c r="QZG139" s="129"/>
      <c r="QZH139" s="129"/>
      <c r="QZI139" s="129"/>
      <c r="QZJ139" s="129"/>
      <c r="QZK139" s="129"/>
      <c r="QZL139" s="129"/>
      <c r="QZM139" s="129"/>
      <c r="QZN139" s="129"/>
      <c r="QZO139" s="129"/>
      <c r="QZP139" s="129"/>
      <c r="QZQ139" s="129"/>
      <c r="QZR139" s="129"/>
      <c r="QZS139" s="129"/>
      <c r="QZT139" s="129"/>
      <c r="QZU139" s="129"/>
      <c r="QZV139" s="129"/>
      <c r="QZW139" s="129"/>
      <c r="QZX139" s="129"/>
      <c r="QZY139" s="129"/>
      <c r="QZZ139" s="129"/>
      <c r="RAA139" s="129"/>
      <c r="RAB139" s="129"/>
      <c r="RAC139" s="129"/>
      <c r="RAD139" s="129"/>
      <c r="RAE139" s="129"/>
      <c r="RAF139" s="129"/>
      <c r="RAG139" s="129"/>
      <c r="RAH139" s="129"/>
      <c r="RAI139" s="129"/>
      <c r="RAJ139" s="129"/>
      <c r="RAK139" s="129"/>
      <c r="RAL139" s="129"/>
      <c r="RAM139" s="129"/>
      <c r="RAN139" s="129"/>
      <c r="RAO139" s="129"/>
      <c r="RAP139" s="129"/>
      <c r="RAQ139" s="129"/>
      <c r="RAR139" s="129"/>
      <c r="RAS139" s="129"/>
      <c r="RAT139" s="129"/>
      <c r="RAU139" s="129"/>
      <c r="RAV139" s="129"/>
      <c r="RAW139" s="129"/>
      <c r="RAX139" s="129"/>
      <c r="RAY139" s="129"/>
      <c r="RAZ139" s="129"/>
      <c r="RBA139" s="129"/>
      <c r="RBB139" s="129"/>
      <c r="RBC139" s="129"/>
      <c r="RBD139" s="129"/>
      <c r="RBE139" s="129"/>
      <c r="RBF139" s="129"/>
      <c r="RBG139" s="129"/>
      <c r="RBH139" s="129"/>
      <c r="RBI139" s="129"/>
      <c r="RBJ139" s="129"/>
      <c r="RBK139" s="129"/>
      <c r="RBL139" s="129"/>
      <c r="RBM139" s="129"/>
      <c r="RBN139" s="129"/>
      <c r="RBO139" s="129"/>
      <c r="RBP139" s="129"/>
      <c r="RBQ139" s="129"/>
      <c r="RBR139" s="129"/>
      <c r="RBS139" s="129"/>
      <c r="RBT139" s="129"/>
      <c r="RBU139" s="129"/>
      <c r="RBV139" s="129"/>
      <c r="RBW139" s="129"/>
      <c r="RBX139" s="129"/>
      <c r="RBY139" s="129"/>
      <c r="RBZ139" s="129"/>
      <c r="RCA139" s="129"/>
      <c r="RCB139" s="129"/>
      <c r="RCC139" s="129"/>
      <c r="RCD139" s="129"/>
      <c r="RCE139" s="129"/>
      <c r="RCF139" s="129"/>
      <c r="RCG139" s="129"/>
      <c r="RCH139" s="129"/>
      <c r="RCI139" s="129"/>
      <c r="RCJ139" s="129"/>
      <c r="RCK139" s="129"/>
      <c r="RCL139" s="129"/>
      <c r="RCM139" s="129"/>
      <c r="RCN139" s="129"/>
      <c r="RCO139" s="129"/>
      <c r="RCP139" s="129"/>
      <c r="RCQ139" s="129"/>
      <c r="RCR139" s="129"/>
      <c r="RCS139" s="129"/>
      <c r="RCT139" s="129"/>
      <c r="RCU139" s="129"/>
      <c r="RCV139" s="129"/>
      <c r="RCW139" s="129"/>
      <c r="RCX139" s="129"/>
      <c r="RCY139" s="129"/>
      <c r="RCZ139" s="129"/>
      <c r="RDA139" s="129"/>
      <c r="RDB139" s="129"/>
      <c r="RDC139" s="129"/>
      <c r="RDD139" s="129"/>
      <c r="RDE139" s="129"/>
      <c r="RDF139" s="129"/>
      <c r="RDG139" s="129"/>
      <c r="RDH139" s="129"/>
      <c r="RDI139" s="129"/>
      <c r="RDJ139" s="129"/>
      <c r="RDK139" s="129"/>
      <c r="RDL139" s="129"/>
      <c r="RDM139" s="129"/>
      <c r="RDN139" s="129"/>
      <c r="RDO139" s="129"/>
      <c r="RDP139" s="129"/>
      <c r="RDQ139" s="129"/>
      <c r="RDR139" s="129"/>
      <c r="RDS139" s="129"/>
      <c r="RDT139" s="129"/>
      <c r="RDU139" s="129"/>
      <c r="RDV139" s="129"/>
      <c r="RDW139" s="129"/>
      <c r="RDX139" s="129"/>
      <c r="RDY139" s="129"/>
      <c r="RDZ139" s="129"/>
      <c r="REA139" s="129"/>
      <c r="REB139" s="129"/>
      <c r="REC139" s="129"/>
      <c r="RED139" s="129"/>
      <c r="REE139" s="129"/>
      <c r="REF139" s="129"/>
      <c r="REG139" s="129"/>
      <c r="REH139" s="129"/>
      <c r="REI139" s="129"/>
      <c r="REJ139" s="129"/>
      <c r="REK139" s="129"/>
      <c r="REL139" s="129"/>
      <c r="REM139" s="129"/>
      <c r="REN139" s="129"/>
      <c r="REO139" s="129"/>
      <c r="REP139" s="129"/>
      <c r="REQ139" s="129"/>
      <c r="RER139" s="129"/>
      <c r="RES139" s="129"/>
      <c r="RET139" s="129"/>
      <c r="REU139" s="129"/>
      <c r="REV139" s="129"/>
      <c r="REW139" s="129"/>
      <c r="REX139" s="129"/>
      <c r="REY139" s="129"/>
      <c r="REZ139" s="129"/>
      <c r="RFA139" s="129"/>
      <c r="RFB139" s="129"/>
      <c r="RFC139" s="129"/>
      <c r="RFD139" s="129"/>
      <c r="RFE139" s="129"/>
      <c r="RFF139" s="129"/>
      <c r="RFG139" s="129"/>
      <c r="RFH139" s="129"/>
      <c r="RFI139" s="129"/>
      <c r="RFJ139" s="129"/>
      <c r="RFK139" s="129"/>
      <c r="RFL139" s="129"/>
      <c r="RFM139" s="129"/>
      <c r="RFN139" s="129"/>
      <c r="RFO139" s="129"/>
      <c r="RFP139" s="129"/>
      <c r="RFQ139" s="129"/>
      <c r="RFR139" s="129"/>
      <c r="RFS139" s="129"/>
      <c r="RFT139" s="129"/>
      <c r="RFU139" s="129"/>
      <c r="RFV139" s="129"/>
      <c r="RFW139" s="129"/>
      <c r="RFX139" s="129"/>
      <c r="RFY139" s="129"/>
      <c r="RFZ139" s="129"/>
      <c r="RGA139" s="129"/>
      <c r="RGB139" s="129"/>
      <c r="RGC139" s="129"/>
      <c r="RGD139" s="129"/>
      <c r="RGE139" s="129"/>
      <c r="RGF139" s="129"/>
      <c r="RGG139" s="129"/>
      <c r="RGH139" s="129"/>
      <c r="RGI139" s="129"/>
      <c r="RGJ139" s="129"/>
      <c r="RGK139" s="129"/>
      <c r="RGL139" s="129"/>
      <c r="RGM139" s="129"/>
      <c r="RGN139" s="129"/>
      <c r="RGO139" s="129"/>
      <c r="RGP139" s="129"/>
      <c r="RGQ139" s="129"/>
      <c r="RGR139" s="129"/>
      <c r="RGS139" s="129"/>
      <c r="RGT139" s="129"/>
      <c r="RGU139" s="129"/>
      <c r="RGV139" s="129"/>
      <c r="RGW139" s="129"/>
      <c r="RGX139" s="129"/>
      <c r="RGY139" s="129"/>
      <c r="RGZ139" s="129"/>
      <c r="RHA139" s="129"/>
      <c r="RHB139" s="129"/>
      <c r="RHC139" s="129"/>
      <c r="RHD139" s="129"/>
      <c r="RHE139" s="129"/>
      <c r="RHF139" s="129"/>
      <c r="RHG139" s="129"/>
      <c r="RHH139" s="129"/>
      <c r="RHI139" s="129"/>
      <c r="RHJ139" s="129"/>
      <c r="RHK139" s="129"/>
      <c r="RHL139" s="129"/>
      <c r="RHM139" s="129"/>
      <c r="RHN139" s="129"/>
      <c r="RHO139" s="129"/>
      <c r="RHP139" s="129"/>
      <c r="RHQ139" s="129"/>
      <c r="RHR139" s="129"/>
      <c r="RHS139" s="129"/>
      <c r="RHT139" s="129"/>
      <c r="RHU139" s="129"/>
      <c r="RHV139" s="129"/>
      <c r="RHW139" s="129"/>
      <c r="RHX139" s="129"/>
      <c r="RHY139" s="129"/>
      <c r="RHZ139" s="129"/>
      <c r="RIA139" s="129"/>
      <c r="RIB139" s="129"/>
      <c r="RIC139" s="129"/>
      <c r="RID139" s="129"/>
      <c r="RIE139" s="129"/>
      <c r="RIF139" s="129"/>
      <c r="RIG139" s="129"/>
      <c r="RIH139" s="129"/>
      <c r="RII139" s="129"/>
      <c r="RIJ139" s="129"/>
      <c r="RIK139" s="129"/>
      <c r="RIL139" s="129"/>
      <c r="RIM139" s="129"/>
      <c r="RIN139" s="129"/>
      <c r="RIO139" s="129"/>
      <c r="RIP139" s="129"/>
      <c r="RIQ139" s="129"/>
      <c r="RIR139" s="129"/>
      <c r="RIS139" s="129"/>
      <c r="RIT139" s="129"/>
      <c r="RIU139" s="129"/>
      <c r="RIV139" s="129"/>
      <c r="RIW139" s="129"/>
      <c r="RIX139" s="129"/>
      <c r="RIY139" s="129"/>
      <c r="RIZ139" s="129"/>
      <c r="RJA139" s="129"/>
      <c r="RJB139" s="129"/>
      <c r="RJC139" s="129"/>
      <c r="RJD139" s="129"/>
      <c r="RJE139" s="129"/>
      <c r="RJF139" s="129"/>
      <c r="RJG139" s="129"/>
      <c r="RJH139" s="129"/>
      <c r="RJI139" s="129"/>
      <c r="RJJ139" s="129"/>
      <c r="RJK139" s="129"/>
      <c r="RJL139" s="129"/>
      <c r="RJM139" s="129"/>
      <c r="RJN139" s="129"/>
      <c r="RJO139" s="129"/>
      <c r="RJP139" s="129"/>
      <c r="RJQ139" s="129"/>
      <c r="RJR139" s="129"/>
      <c r="RJS139" s="129"/>
      <c r="RJT139" s="129"/>
      <c r="RJU139" s="129"/>
      <c r="RJV139" s="129"/>
      <c r="RJW139" s="129"/>
      <c r="RJX139" s="129"/>
      <c r="RJY139" s="129"/>
      <c r="RJZ139" s="129"/>
      <c r="RKA139" s="129"/>
      <c r="RKB139" s="129"/>
      <c r="RKC139" s="129"/>
      <c r="RKD139" s="129"/>
      <c r="RKE139" s="129"/>
      <c r="RKF139" s="129"/>
      <c r="RKG139" s="129"/>
      <c r="RKH139" s="129"/>
      <c r="RKI139" s="129"/>
      <c r="RKJ139" s="129"/>
      <c r="RKK139" s="129"/>
      <c r="RKL139" s="129"/>
      <c r="RKM139" s="129"/>
      <c r="RKN139" s="129"/>
      <c r="RKO139" s="129"/>
      <c r="RKP139" s="129"/>
      <c r="RKQ139" s="129"/>
      <c r="RKR139" s="129"/>
      <c r="RKS139" s="129"/>
      <c r="RKT139" s="129"/>
      <c r="RKU139" s="129"/>
      <c r="RKV139" s="129"/>
      <c r="RKW139" s="129"/>
      <c r="RKX139" s="129"/>
      <c r="RKY139" s="129"/>
      <c r="RKZ139" s="129"/>
      <c r="RLA139" s="129"/>
      <c r="RLB139" s="129"/>
      <c r="RLC139" s="129"/>
      <c r="RLD139" s="129"/>
      <c r="RLE139" s="129"/>
      <c r="RLF139" s="129"/>
      <c r="RLG139" s="129"/>
      <c r="RLH139" s="129"/>
      <c r="RLI139" s="129"/>
      <c r="RLJ139" s="129"/>
      <c r="RLK139" s="129"/>
      <c r="RLL139" s="129"/>
      <c r="RLM139" s="129"/>
      <c r="RLN139" s="129"/>
      <c r="RLO139" s="129"/>
      <c r="RLP139" s="129"/>
      <c r="RLQ139" s="129"/>
      <c r="RLR139" s="129"/>
      <c r="RLS139" s="129"/>
      <c r="RLT139" s="129"/>
      <c r="RLU139" s="129"/>
      <c r="RLV139" s="129"/>
      <c r="RLW139" s="129"/>
      <c r="RLX139" s="129"/>
      <c r="RLY139" s="129"/>
      <c r="RLZ139" s="129"/>
      <c r="RMA139" s="129"/>
      <c r="RMB139" s="129"/>
      <c r="RMC139" s="129"/>
      <c r="RMD139" s="129"/>
      <c r="RME139" s="129"/>
      <c r="RMF139" s="129"/>
      <c r="RMG139" s="129"/>
      <c r="RMH139" s="129"/>
      <c r="RMI139" s="129"/>
      <c r="RMJ139" s="129"/>
      <c r="RMK139" s="129"/>
      <c r="RML139" s="129"/>
      <c r="RMM139" s="129"/>
      <c r="RMN139" s="129"/>
      <c r="RMO139" s="129"/>
      <c r="RMP139" s="129"/>
      <c r="RMQ139" s="129"/>
      <c r="RMR139" s="129"/>
      <c r="RMS139" s="129"/>
      <c r="RMT139" s="129"/>
      <c r="RMU139" s="129"/>
      <c r="RMV139" s="129"/>
      <c r="RMW139" s="129"/>
      <c r="RMX139" s="129"/>
      <c r="RMY139" s="129"/>
      <c r="RMZ139" s="129"/>
      <c r="RNA139" s="129"/>
      <c r="RNB139" s="129"/>
      <c r="RNC139" s="129"/>
      <c r="RND139" s="129"/>
      <c r="RNE139" s="129"/>
      <c r="RNF139" s="129"/>
      <c r="RNG139" s="129"/>
      <c r="RNH139" s="129"/>
      <c r="RNI139" s="129"/>
      <c r="RNJ139" s="129"/>
      <c r="RNK139" s="129"/>
      <c r="RNL139" s="129"/>
      <c r="RNM139" s="129"/>
      <c r="RNN139" s="129"/>
      <c r="RNO139" s="129"/>
      <c r="RNP139" s="129"/>
      <c r="RNQ139" s="129"/>
      <c r="RNR139" s="129"/>
      <c r="RNS139" s="129"/>
      <c r="RNT139" s="129"/>
      <c r="RNU139" s="129"/>
      <c r="RNV139" s="129"/>
      <c r="RNW139" s="129"/>
      <c r="RNX139" s="129"/>
      <c r="RNY139" s="129"/>
      <c r="RNZ139" s="129"/>
      <c r="ROA139" s="129"/>
      <c r="ROB139" s="129"/>
      <c r="ROC139" s="129"/>
      <c r="ROD139" s="129"/>
      <c r="ROE139" s="129"/>
      <c r="ROF139" s="129"/>
      <c r="ROG139" s="129"/>
      <c r="ROH139" s="129"/>
      <c r="ROI139" s="129"/>
      <c r="ROJ139" s="129"/>
      <c r="ROK139" s="129"/>
      <c r="ROL139" s="129"/>
      <c r="ROM139" s="129"/>
      <c r="RON139" s="129"/>
      <c r="ROO139" s="129"/>
      <c r="ROP139" s="129"/>
      <c r="ROQ139" s="129"/>
      <c r="ROR139" s="129"/>
      <c r="ROS139" s="129"/>
      <c r="ROT139" s="129"/>
      <c r="ROU139" s="129"/>
      <c r="ROV139" s="129"/>
      <c r="ROW139" s="129"/>
      <c r="ROX139" s="129"/>
      <c r="ROY139" s="129"/>
      <c r="ROZ139" s="129"/>
      <c r="RPA139" s="129"/>
      <c r="RPB139" s="129"/>
      <c r="RPC139" s="129"/>
      <c r="RPD139" s="129"/>
      <c r="RPE139" s="129"/>
      <c r="RPF139" s="129"/>
      <c r="RPG139" s="129"/>
      <c r="RPH139" s="129"/>
      <c r="RPI139" s="129"/>
      <c r="RPJ139" s="129"/>
      <c r="RPK139" s="129"/>
      <c r="RPL139" s="129"/>
      <c r="RPM139" s="129"/>
      <c r="RPN139" s="129"/>
      <c r="RPO139" s="129"/>
      <c r="RPP139" s="129"/>
      <c r="RPQ139" s="129"/>
      <c r="RPR139" s="129"/>
      <c r="RPS139" s="129"/>
      <c r="RPT139" s="129"/>
      <c r="RPU139" s="129"/>
      <c r="RPV139" s="129"/>
      <c r="RPW139" s="129"/>
      <c r="RPX139" s="129"/>
      <c r="RPY139" s="129"/>
      <c r="RPZ139" s="129"/>
      <c r="RQA139" s="129"/>
      <c r="RQB139" s="129"/>
      <c r="RQC139" s="129"/>
      <c r="RQD139" s="129"/>
      <c r="RQE139" s="129"/>
      <c r="RQF139" s="129"/>
      <c r="RQG139" s="129"/>
      <c r="RQH139" s="129"/>
      <c r="RQI139" s="129"/>
      <c r="RQJ139" s="129"/>
      <c r="RQK139" s="129"/>
      <c r="RQL139" s="129"/>
      <c r="RQM139" s="129"/>
      <c r="RQN139" s="129"/>
      <c r="RQO139" s="129"/>
      <c r="RQP139" s="129"/>
      <c r="RQQ139" s="129"/>
      <c r="RQR139" s="129"/>
      <c r="RQS139" s="129"/>
      <c r="RQT139" s="129"/>
      <c r="RQU139" s="129"/>
      <c r="RQV139" s="129"/>
      <c r="RQW139" s="129"/>
      <c r="RQX139" s="129"/>
      <c r="RQY139" s="129"/>
      <c r="RQZ139" s="129"/>
      <c r="RRA139" s="129"/>
      <c r="RRB139" s="129"/>
      <c r="RRC139" s="129"/>
      <c r="RRD139" s="129"/>
      <c r="RRE139" s="129"/>
      <c r="RRF139" s="129"/>
      <c r="RRG139" s="129"/>
      <c r="RRH139" s="129"/>
      <c r="RRI139" s="129"/>
      <c r="RRJ139" s="129"/>
      <c r="RRK139" s="129"/>
      <c r="RRL139" s="129"/>
      <c r="RRM139" s="129"/>
      <c r="RRN139" s="129"/>
      <c r="RRO139" s="129"/>
      <c r="RRP139" s="129"/>
      <c r="RRQ139" s="129"/>
      <c r="RRR139" s="129"/>
      <c r="RRS139" s="129"/>
      <c r="RRT139" s="129"/>
      <c r="RRU139" s="129"/>
      <c r="RRV139" s="129"/>
      <c r="RRW139" s="129"/>
      <c r="RRX139" s="129"/>
      <c r="RRY139" s="129"/>
      <c r="RRZ139" s="129"/>
      <c r="RSA139" s="129"/>
      <c r="RSB139" s="129"/>
      <c r="RSC139" s="129"/>
      <c r="RSD139" s="129"/>
      <c r="RSE139" s="129"/>
      <c r="RSF139" s="129"/>
      <c r="RSG139" s="129"/>
      <c r="RSH139" s="129"/>
      <c r="RSI139" s="129"/>
      <c r="RSJ139" s="129"/>
      <c r="RSK139" s="129"/>
      <c r="RSL139" s="129"/>
      <c r="RSM139" s="129"/>
      <c r="RSN139" s="129"/>
      <c r="RSO139" s="129"/>
      <c r="RSP139" s="129"/>
      <c r="RSQ139" s="129"/>
      <c r="RSR139" s="129"/>
      <c r="RSS139" s="129"/>
      <c r="RST139" s="129"/>
      <c r="RSU139" s="129"/>
      <c r="RSV139" s="129"/>
      <c r="RSW139" s="129"/>
      <c r="RSX139" s="129"/>
      <c r="RSY139" s="129"/>
      <c r="RSZ139" s="129"/>
      <c r="RTA139" s="129"/>
      <c r="RTB139" s="129"/>
      <c r="RTC139" s="129"/>
      <c r="RTD139" s="129"/>
      <c r="RTE139" s="129"/>
      <c r="RTF139" s="129"/>
      <c r="RTG139" s="129"/>
      <c r="RTH139" s="129"/>
      <c r="RTI139" s="129"/>
      <c r="RTJ139" s="129"/>
      <c r="RTK139" s="129"/>
      <c r="RTL139" s="129"/>
      <c r="RTM139" s="129"/>
      <c r="RTN139" s="129"/>
      <c r="RTO139" s="129"/>
      <c r="RTP139" s="129"/>
      <c r="RTQ139" s="129"/>
      <c r="RTR139" s="129"/>
      <c r="RTS139" s="129"/>
      <c r="RTT139" s="129"/>
      <c r="RTU139" s="129"/>
      <c r="RTV139" s="129"/>
      <c r="RTW139" s="129"/>
      <c r="RTX139" s="129"/>
      <c r="RTY139" s="129"/>
      <c r="RTZ139" s="129"/>
      <c r="RUA139" s="129"/>
      <c r="RUB139" s="129"/>
      <c r="RUC139" s="129"/>
      <c r="RUD139" s="129"/>
      <c r="RUE139" s="129"/>
      <c r="RUF139" s="129"/>
      <c r="RUG139" s="129"/>
      <c r="RUH139" s="129"/>
      <c r="RUI139" s="129"/>
      <c r="RUJ139" s="129"/>
      <c r="RUK139" s="129"/>
      <c r="RUL139" s="129"/>
      <c r="RUM139" s="129"/>
      <c r="RUN139" s="129"/>
      <c r="RUO139" s="129"/>
      <c r="RUP139" s="129"/>
      <c r="RUQ139" s="129"/>
      <c r="RUR139" s="129"/>
      <c r="RUS139" s="129"/>
      <c r="RUT139" s="129"/>
      <c r="RUU139" s="129"/>
      <c r="RUV139" s="129"/>
      <c r="RUW139" s="129"/>
      <c r="RUX139" s="129"/>
      <c r="RUY139" s="129"/>
      <c r="RUZ139" s="129"/>
      <c r="RVA139" s="129"/>
      <c r="RVB139" s="129"/>
      <c r="RVC139" s="129"/>
      <c r="RVD139" s="129"/>
      <c r="RVE139" s="129"/>
      <c r="RVF139" s="129"/>
      <c r="RVG139" s="129"/>
      <c r="RVH139" s="129"/>
      <c r="RVI139" s="129"/>
      <c r="RVJ139" s="129"/>
      <c r="RVK139" s="129"/>
      <c r="RVL139" s="129"/>
      <c r="RVM139" s="129"/>
      <c r="RVN139" s="129"/>
      <c r="RVO139" s="129"/>
      <c r="RVP139" s="129"/>
      <c r="RVQ139" s="129"/>
      <c r="RVR139" s="129"/>
      <c r="RVS139" s="129"/>
      <c r="RVT139" s="129"/>
      <c r="RVU139" s="129"/>
      <c r="RVV139" s="129"/>
      <c r="RVW139" s="129"/>
      <c r="RVX139" s="129"/>
      <c r="RVY139" s="129"/>
      <c r="RVZ139" s="129"/>
      <c r="RWA139" s="129"/>
      <c r="RWB139" s="129"/>
      <c r="RWC139" s="129"/>
      <c r="RWD139" s="129"/>
      <c r="RWE139" s="129"/>
      <c r="RWF139" s="129"/>
      <c r="RWG139" s="129"/>
      <c r="RWH139" s="129"/>
      <c r="RWI139" s="129"/>
      <c r="RWJ139" s="129"/>
      <c r="RWK139" s="129"/>
      <c r="RWL139" s="129"/>
      <c r="RWM139" s="129"/>
      <c r="RWN139" s="129"/>
      <c r="RWO139" s="129"/>
      <c r="RWP139" s="129"/>
      <c r="RWQ139" s="129"/>
      <c r="RWR139" s="129"/>
      <c r="RWS139" s="129"/>
      <c r="RWT139" s="129"/>
      <c r="RWU139" s="129"/>
      <c r="RWV139" s="129"/>
      <c r="RWW139" s="129"/>
      <c r="RWX139" s="129"/>
      <c r="RWY139" s="129"/>
      <c r="RWZ139" s="129"/>
      <c r="RXA139" s="129"/>
      <c r="RXB139" s="129"/>
      <c r="RXC139" s="129"/>
      <c r="RXD139" s="129"/>
      <c r="RXE139" s="129"/>
      <c r="RXF139" s="129"/>
      <c r="RXG139" s="129"/>
      <c r="RXH139" s="129"/>
      <c r="RXI139" s="129"/>
      <c r="RXJ139" s="129"/>
      <c r="RXK139" s="129"/>
      <c r="RXL139" s="129"/>
      <c r="RXM139" s="129"/>
      <c r="RXN139" s="129"/>
      <c r="RXO139" s="129"/>
      <c r="RXP139" s="129"/>
      <c r="RXQ139" s="129"/>
      <c r="RXR139" s="129"/>
      <c r="RXS139" s="129"/>
      <c r="RXT139" s="129"/>
      <c r="RXU139" s="129"/>
      <c r="RXV139" s="129"/>
      <c r="RXW139" s="129"/>
      <c r="RXX139" s="129"/>
      <c r="RXY139" s="129"/>
      <c r="RXZ139" s="129"/>
      <c r="RYA139" s="129"/>
      <c r="RYB139" s="129"/>
      <c r="RYC139" s="129"/>
      <c r="RYD139" s="129"/>
      <c r="RYE139" s="129"/>
      <c r="RYF139" s="129"/>
      <c r="RYG139" s="129"/>
      <c r="RYH139" s="129"/>
      <c r="RYI139" s="129"/>
      <c r="RYJ139" s="129"/>
      <c r="RYK139" s="129"/>
      <c r="RYL139" s="129"/>
      <c r="RYM139" s="129"/>
      <c r="RYN139" s="129"/>
      <c r="RYO139" s="129"/>
      <c r="RYP139" s="129"/>
      <c r="RYQ139" s="129"/>
      <c r="RYR139" s="129"/>
      <c r="RYS139" s="129"/>
      <c r="RYT139" s="129"/>
      <c r="RYU139" s="129"/>
      <c r="RYV139" s="129"/>
      <c r="RYW139" s="129"/>
      <c r="RYX139" s="129"/>
      <c r="RYY139" s="129"/>
      <c r="RYZ139" s="129"/>
      <c r="RZA139" s="129"/>
      <c r="RZB139" s="129"/>
      <c r="RZC139" s="129"/>
      <c r="RZD139" s="129"/>
      <c r="RZE139" s="129"/>
      <c r="RZF139" s="129"/>
      <c r="RZG139" s="129"/>
      <c r="RZH139" s="129"/>
      <c r="RZI139" s="129"/>
      <c r="RZJ139" s="129"/>
      <c r="RZK139" s="129"/>
      <c r="RZL139" s="129"/>
      <c r="RZM139" s="129"/>
      <c r="RZN139" s="129"/>
      <c r="RZO139" s="129"/>
      <c r="RZP139" s="129"/>
      <c r="RZQ139" s="129"/>
      <c r="RZR139" s="129"/>
      <c r="RZS139" s="129"/>
      <c r="RZT139" s="129"/>
      <c r="RZU139" s="129"/>
      <c r="RZV139" s="129"/>
      <c r="RZW139" s="129"/>
      <c r="RZX139" s="129"/>
      <c r="RZY139" s="129"/>
      <c r="RZZ139" s="129"/>
      <c r="SAA139" s="129"/>
      <c r="SAB139" s="129"/>
      <c r="SAC139" s="129"/>
      <c r="SAD139" s="129"/>
      <c r="SAE139" s="129"/>
      <c r="SAF139" s="129"/>
      <c r="SAG139" s="129"/>
      <c r="SAH139" s="129"/>
      <c r="SAI139" s="129"/>
      <c r="SAJ139" s="129"/>
      <c r="SAK139" s="129"/>
      <c r="SAL139" s="129"/>
      <c r="SAM139" s="129"/>
      <c r="SAN139" s="129"/>
      <c r="SAO139" s="129"/>
      <c r="SAP139" s="129"/>
      <c r="SAQ139" s="129"/>
      <c r="SAR139" s="129"/>
      <c r="SAS139" s="129"/>
      <c r="SAT139" s="129"/>
      <c r="SAU139" s="129"/>
      <c r="SAV139" s="129"/>
      <c r="SAW139" s="129"/>
      <c r="SAX139" s="129"/>
      <c r="SAY139" s="129"/>
      <c r="SAZ139" s="129"/>
      <c r="SBA139" s="129"/>
      <c r="SBB139" s="129"/>
      <c r="SBC139" s="129"/>
      <c r="SBD139" s="129"/>
      <c r="SBE139" s="129"/>
      <c r="SBF139" s="129"/>
      <c r="SBG139" s="129"/>
      <c r="SBH139" s="129"/>
      <c r="SBI139" s="129"/>
      <c r="SBJ139" s="129"/>
      <c r="SBK139" s="129"/>
      <c r="SBL139" s="129"/>
      <c r="SBM139" s="129"/>
      <c r="SBN139" s="129"/>
      <c r="SBO139" s="129"/>
      <c r="SBP139" s="129"/>
      <c r="SBQ139" s="129"/>
      <c r="SBR139" s="129"/>
      <c r="SBS139" s="129"/>
      <c r="SBT139" s="129"/>
      <c r="SBU139" s="129"/>
      <c r="SBV139" s="129"/>
      <c r="SBW139" s="129"/>
      <c r="SBX139" s="129"/>
      <c r="SBY139" s="129"/>
      <c r="SBZ139" s="129"/>
      <c r="SCA139" s="129"/>
      <c r="SCB139" s="129"/>
      <c r="SCC139" s="129"/>
      <c r="SCD139" s="129"/>
      <c r="SCE139" s="129"/>
      <c r="SCF139" s="129"/>
      <c r="SCG139" s="129"/>
      <c r="SCH139" s="129"/>
      <c r="SCI139" s="129"/>
      <c r="SCJ139" s="129"/>
      <c r="SCK139" s="129"/>
      <c r="SCL139" s="129"/>
      <c r="SCM139" s="129"/>
      <c r="SCN139" s="129"/>
      <c r="SCO139" s="129"/>
      <c r="SCP139" s="129"/>
      <c r="SCQ139" s="129"/>
      <c r="SCR139" s="129"/>
      <c r="SCS139" s="129"/>
      <c r="SCT139" s="129"/>
      <c r="SCU139" s="129"/>
      <c r="SCV139" s="129"/>
      <c r="SCW139" s="129"/>
      <c r="SCX139" s="129"/>
      <c r="SCY139" s="129"/>
      <c r="SCZ139" s="129"/>
      <c r="SDA139" s="129"/>
      <c r="SDB139" s="129"/>
      <c r="SDC139" s="129"/>
      <c r="SDD139" s="129"/>
      <c r="SDE139" s="129"/>
      <c r="SDF139" s="129"/>
      <c r="SDG139" s="129"/>
      <c r="SDH139" s="129"/>
      <c r="SDI139" s="129"/>
      <c r="SDJ139" s="129"/>
      <c r="SDK139" s="129"/>
      <c r="SDL139" s="129"/>
      <c r="SDM139" s="129"/>
      <c r="SDN139" s="129"/>
      <c r="SDO139" s="129"/>
      <c r="SDP139" s="129"/>
      <c r="SDQ139" s="129"/>
      <c r="SDR139" s="129"/>
      <c r="SDS139" s="129"/>
      <c r="SDT139" s="129"/>
      <c r="SDU139" s="129"/>
      <c r="SDV139" s="129"/>
      <c r="SDW139" s="129"/>
      <c r="SDX139" s="129"/>
      <c r="SDY139" s="129"/>
      <c r="SDZ139" s="129"/>
      <c r="SEA139" s="129"/>
      <c r="SEB139" s="129"/>
      <c r="SEC139" s="129"/>
      <c r="SED139" s="129"/>
      <c r="SEE139" s="129"/>
      <c r="SEF139" s="129"/>
      <c r="SEG139" s="129"/>
      <c r="SEH139" s="129"/>
      <c r="SEI139" s="129"/>
      <c r="SEJ139" s="129"/>
      <c r="SEK139" s="129"/>
      <c r="SEL139" s="129"/>
      <c r="SEM139" s="129"/>
      <c r="SEN139" s="129"/>
      <c r="SEO139" s="129"/>
      <c r="SEP139" s="129"/>
      <c r="SEQ139" s="129"/>
      <c r="SER139" s="129"/>
      <c r="SES139" s="129"/>
      <c r="SET139" s="129"/>
      <c r="SEU139" s="129"/>
      <c r="SEV139" s="129"/>
      <c r="SEW139" s="129"/>
      <c r="SEX139" s="129"/>
      <c r="SEY139" s="129"/>
      <c r="SEZ139" s="129"/>
      <c r="SFA139" s="129"/>
      <c r="SFB139" s="129"/>
      <c r="SFC139" s="129"/>
      <c r="SFD139" s="129"/>
      <c r="SFE139" s="129"/>
      <c r="SFF139" s="129"/>
      <c r="SFG139" s="129"/>
      <c r="SFH139" s="129"/>
      <c r="SFI139" s="129"/>
      <c r="SFJ139" s="129"/>
      <c r="SFK139" s="129"/>
      <c r="SFL139" s="129"/>
      <c r="SFM139" s="129"/>
      <c r="SFN139" s="129"/>
      <c r="SFO139" s="129"/>
      <c r="SFP139" s="129"/>
      <c r="SFQ139" s="129"/>
      <c r="SFR139" s="129"/>
      <c r="SFS139" s="129"/>
      <c r="SFT139" s="129"/>
      <c r="SFU139" s="129"/>
      <c r="SFV139" s="129"/>
      <c r="SFW139" s="129"/>
      <c r="SFX139" s="129"/>
      <c r="SFY139" s="129"/>
      <c r="SFZ139" s="129"/>
      <c r="SGA139" s="129"/>
      <c r="SGB139" s="129"/>
      <c r="SGC139" s="129"/>
      <c r="SGD139" s="129"/>
      <c r="SGE139" s="129"/>
      <c r="SGF139" s="129"/>
      <c r="SGG139" s="129"/>
      <c r="SGH139" s="129"/>
      <c r="SGI139" s="129"/>
      <c r="SGJ139" s="129"/>
      <c r="SGK139" s="129"/>
      <c r="SGL139" s="129"/>
      <c r="SGM139" s="129"/>
      <c r="SGN139" s="129"/>
      <c r="SGO139" s="129"/>
      <c r="SGP139" s="129"/>
      <c r="SGQ139" s="129"/>
      <c r="SGR139" s="129"/>
      <c r="SGS139" s="129"/>
      <c r="SGT139" s="129"/>
      <c r="SGU139" s="129"/>
      <c r="SGV139" s="129"/>
      <c r="SGW139" s="129"/>
      <c r="SGX139" s="129"/>
      <c r="SGY139" s="129"/>
      <c r="SGZ139" s="129"/>
      <c r="SHA139" s="129"/>
      <c r="SHB139" s="129"/>
      <c r="SHC139" s="129"/>
      <c r="SHD139" s="129"/>
      <c r="SHE139" s="129"/>
      <c r="SHF139" s="129"/>
      <c r="SHG139" s="129"/>
      <c r="SHH139" s="129"/>
      <c r="SHI139" s="129"/>
      <c r="SHJ139" s="129"/>
      <c r="SHK139" s="129"/>
      <c r="SHL139" s="129"/>
      <c r="SHM139" s="129"/>
      <c r="SHN139" s="129"/>
      <c r="SHO139" s="129"/>
      <c r="SHP139" s="129"/>
      <c r="SHQ139" s="129"/>
      <c r="SHR139" s="129"/>
      <c r="SHS139" s="129"/>
      <c r="SHT139" s="129"/>
      <c r="SHU139" s="129"/>
      <c r="SHV139" s="129"/>
      <c r="SHW139" s="129"/>
      <c r="SHX139" s="129"/>
      <c r="SHY139" s="129"/>
      <c r="SHZ139" s="129"/>
      <c r="SIA139" s="129"/>
      <c r="SIB139" s="129"/>
      <c r="SIC139" s="129"/>
      <c r="SID139" s="129"/>
      <c r="SIE139" s="129"/>
      <c r="SIF139" s="129"/>
      <c r="SIG139" s="129"/>
      <c r="SIH139" s="129"/>
      <c r="SII139" s="129"/>
      <c r="SIJ139" s="129"/>
      <c r="SIK139" s="129"/>
      <c r="SIL139" s="129"/>
      <c r="SIM139" s="129"/>
      <c r="SIN139" s="129"/>
      <c r="SIO139" s="129"/>
      <c r="SIP139" s="129"/>
      <c r="SIQ139" s="129"/>
      <c r="SIR139" s="129"/>
      <c r="SIS139" s="129"/>
      <c r="SIT139" s="129"/>
      <c r="SIU139" s="129"/>
      <c r="SIV139" s="129"/>
      <c r="SIW139" s="129"/>
      <c r="SIX139" s="129"/>
      <c r="SIY139" s="129"/>
      <c r="SIZ139" s="129"/>
      <c r="SJA139" s="129"/>
      <c r="SJB139" s="129"/>
      <c r="SJC139" s="129"/>
      <c r="SJD139" s="129"/>
      <c r="SJE139" s="129"/>
      <c r="SJF139" s="129"/>
      <c r="SJG139" s="129"/>
      <c r="SJH139" s="129"/>
      <c r="SJI139" s="129"/>
      <c r="SJJ139" s="129"/>
      <c r="SJK139" s="129"/>
      <c r="SJL139" s="129"/>
      <c r="SJM139" s="129"/>
      <c r="SJN139" s="129"/>
      <c r="SJO139" s="129"/>
      <c r="SJP139" s="129"/>
      <c r="SJQ139" s="129"/>
      <c r="SJR139" s="129"/>
      <c r="SJS139" s="129"/>
      <c r="SJT139" s="129"/>
      <c r="SJU139" s="129"/>
      <c r="SJV139" s="129"/>
      <c r="SJW139" s="129"/>
      <c r="SJX139" s="129"/>
      <c r="SJY139" s="129"/>
      <c r="SJZ139" s="129"/>
      <c r="SKA139" s="129"/>
      <c r="SKB139" s="129"/>
      <c r="SKC139" s="129"/>
      <c r="SKD139" s="129"/>
      <c r="SKE139" s="129"/>
      <c r="SKF139" s="129"/>
      <c r="SKG139" s="129"/>
      <c r="SKH139" s="129"/>
      <c r="SKI139" s="129"/>
      <c r="SKJ139" s="129"/>
      <c r="SKK139" s="129"/>
      <c r="SKL139" s="129"/>
      <c r="SKM139" s="129"/>
      <c r="SKN139" s="129"/>
      <c r="SKO139" s="129"/>
      <c r="SKP139" s="129"/>
      <c r="SKQ139" s="129"/>
      <c r="SKR139" s="129"/>
      <c r="SKS139" s="129"/>
      <c r="SKT139" s="129"/>
      <c r="SKU139" s="129"/>
      <c r="SKV139" s="129"/>
      <c r="SKW139" s="129"/>
      <c r="SKX139" s="129"/>
      <c r="SKY139" s="129"/>
      <c r="SKZ139" s="129"/>
      <c r="SLA139" s="129"/>
      <c r="SLB139" s="129"/>
      <c r="SLC139" s="129"/>
      <c r="SLD139" s="129"/>
      <c r="SLE139" s="129"/>
      <c r="SLF139" s="129"/>
      <c r="SLG139" s="129"/>
      <c r="SLH139" s="129"/>
      <c r="SLI139" s="129"/>
      <c r="SLJ139" s="129"/>
      <c r="SLK139" s="129"/>
      <c r="SLL139" s="129"/>
      <c r="SLM139" s="129"/>
      <c r="SLN139" s="129"/>
      <c r="SLO139" s="129"/>
      <c r="SLP139" s="129"/>
      <c r="SLQ139" s="129"/>
      <c r="SLR139" s="129"/>
      <c r="SLS139" s="129"/>
      <c r="SLT139" s="129"/>
      <c r="SLU139" s="129"/>
      <c r="SLV139" s="129"/>
      <c r="SLW139" s="129"/>
      <c r="SLX139" s="129"/>
      <c r="SLY139" s="129"/>
      <c r="SLZ139" s="129"/>
      <c r="SMA139" s="129"/>
      <c r="SMB139" s="129"/>
      <c r="SMC139" s="129"/>
      <c r="SMD139" s="129"/>
      <c r="SME139" s="129"/>
      <c r="SMF139" s="129"/>
      <c r="SMG139" s="129"/>
      <c r="SMH139" s="129"/>
      <c r="SMI139" s="129"/>
      <c r="SMJ139" s="129"/>
      <c r="SMK139" s="129"/>
      <c r="SML139" s="129"/>
      <c r="SMM139" s="129"/>
      <c r="SMN139" s="129"/>
      <c r="SMO139" s="129"/>
      <c r="SMP139" s="129"/>
      <c r="SMQ139" s="129"/>
      <c r="SMR139" s="129"/>
      <c r="SMS139" s="129"/>
      <c r="SMT139" s="129"/>
      <c r="SMU139" s="129"/>
      <c r="SMV139" s="129"/>
      <c r="SMW139" s="129"/>
      <c r="SMX139" s="129"/>
      <c r="SMY139" s="129"/>
      <c r="SMZ139" s="129"/>
      <c r="SNA139" s="129"/>
      <c r="SNB139" s="129"/>
      <c r="SNC139" s="129"/>
      <c r="SND139" s="129"/>
      <c r="SNE139" s="129"/>
      <c r="SNF139" s="129"/>
      <c r="SNG139" s="129"/>
      <c r="SNH139" s="129"/>
      <c r="SNI139" s="129"/>
      <c r="SNJ139" s="129"/>
      <c r="SNK139" s="129"/>
      <c r="SNL139" s="129"/>
      <c r="SNM139" s="129"/>
      <c r="SNN139" s="129"/>
      <c r="SNO139" s="129"/>
      <c r="SNP139" s="129"/>
      <c r="SNQ139" s="129"/>
      <c r="SNR139" s="129"/>
      <c r="SNS139" s="129"/>
      <c r="SNT139" s="129"/>
      <c r="SNU139" s="129"/>
      <c r="SNV139" s="129"/>
      <c r="SNW139" s="129"/>
      <c r="SNX139" s="129"/>
      <c r="SNY139" s="129"/>
      <c r="SNZ139" s="129"/>
      <c r="SOA139" s="129"/>
      <c r="SOB139" s="129"/>
      <c r="SOC139" s="129"/>
      <c r="SOD139" s="129"/>
      <c r="SOE139" s="129"/>
      <c r="SOF139" s="129"/>
      <c r="SOG139" s="129"/>
      <c r="SOH139" s="129"/>
      <c r="SOI139" s="129"/>
      <c r="SOJ139" s="129"/>
      <c r="SOK139" s="129"/>
      <c r="SOL139" s="129"/>
      <c r="SOM139" s="129"/>
      <c r="SON139" s="129"/>
      <c r="SOO139" s="129"/>
      <c r="SOP139" s="129"/>
      <c r="SOQ139" s="129"/>
      <c r="SOR139" s="129"/>
      <c r="SOS139" s="129"/>
      <c r="SOT139" s="129"/>
      <c r="SOU139" s="129"/>
      <c r="SOV139" s="129"/>
      <c r="SOW139" s="129"/>
      <c r="SOX139" s="129"/>
      <c r="SOY139" s="129"/>
      <c r="SOZ139" s="129"/>
      <c r="SPA139" s="129"/>
      <c r="SPB139" s="129"/>
      <c r="SPC139" s="129"/>
      <c r="SPD139" s="129"/>
      <c r="SPE139" s="129"/>
      <c r="SPF139" s="129"/>
      <c r="SPG139" s="129"/>
      <c r="SPH139" s="129"/>
      <c r="SPI139" s="129"/>
      <c r="SPJ139" s="129"/>
      <c r="SPK139" s="129"/>
      <c r="SPL139" s="129"/>
      <c r="SPM139" s="129"/>
      <c r="SPN139" s="129"/>
      <c r="SPO139" s="129"/>
      <c r="SPP139" s="129"/>
      <c r="SPQ139" s="129"/>
      <c r="SPR139" s="129"/>
      <c r="SPS139" s="129"/>
      <c r="SPT139" s="129"/>
      <c r="SPU139" s="129"/>
      <c r="SPV139" s="129"/>
      <c r="SPW139" s="129"/>
      <c r="SPX139" s="129"/>
      <c r="SPY139" s="129"/>
      <c r="SPZ139" s="129"/>
      <c r="SQA139" s="129"/>
      <c r="SQB139" s="129"/>
      <c r="SQC139" s="129"/>
      <c r="SQD139" s="129"/>
      <c r="SQE139" s="129"/>
      <c r="SQF139" s="129"/>
      <c r="SQG139" s="129"/>
      <c r="SQH139" s="129"/>
      <c r="SQI139" s="129"/>
      <c r="SQJ139" s="129"/>
      <c r="SQK139" s="129"/>
      <c r="SQL139" s="129"/>
      <c r="SQM139" s="129"/>
      <c r="SQN139" s="129"/>
      <c r="SQO139" s="129"/>
      <c r="SQP139" s="129"/>
      <c r="SQQ139" s="129"/>
      <c r="SQR139" s="129"/>
      <c r="SQS139" s="129"/>
      <c r="SQT139" s="129"/>
      <c r="SQU139" s="129"/>
      <c r="SQV139" s="129"/>
      <c r="SQW139" s="129"/>
      <c r="SQX139" s="129"/>
      <c r="SQY139" s="129"/>
      <c r="SQZ139" s="129"/>
      <c r="SRA139" s="129"/>
      <c r="SRB139" s="129"/>
      <c r="SRC139" s="129"/>
      <c r="SRD139" s="129"/>
      <c r="SRE139" s="129"/>
      <c r="SRF139" s="129"/>
      <c r="SRG139" s="129"/>
      <c r="SRH139" s="129"/>
      <c r="SRI139" s="129"/>
      <c r="SRJ139" s="129"/>
      <c r="SRK139" s="129"/>
      <c r="SRL139" s="129"/>
      <c r="SRM139" s="129"/>
      <c r="SRN139" s="129"/>
      <c r="SRO139" s="129"/>
      <c r="SRP139" s="129"/>
      <c r="SRQ139" s="129"/>
      <c r="SRR139" s="129"/>
      <c r="SRS139" s="129"/>
      <c r="SRT139" s="129"/>
      <c r="SRU139" s="129"/>
      <c r="SRV139" s="129"/>
      <c r="SRW139" s="129"/>
      <c r="SRX139" s="129"/>
      <c r="SRY139" s="129"/>
      <c r="SRZ139" s="129"/>
      <c r="SSA139" s="129"/>
      <c r="SSB139" s="129"/>
      <c r="SSC139" s="129"/>
      <c r="SSD139" s="129"/>
      <c r="SSE139" s="129"/>
      <c r="SSF139" s="129"/>
      <c r="SSG139" s="129"/>
      <c r="SSH139" s="129"/>
      <c r="SSI139" s="129"/>
      <c r="SSJ139" s="129"/>
      <c r="SSK139" s="129"/>
      <c r="SSL139" s="129"/>
      <c r="SSM139" s="129"/>
      <c r="SSN139" s="129"/>
      <c r="SSO139" s="129"/>
      <c r="SSP139" s="129"/>
      <c r="SSQ139" s="129"/>
      <c r="SSR139" s="129"/>
      <c r="SSS139" s="129"/>
      <c r="SST139" s="129"/>
      <c r="SSU139" s="129"/>
      <c r="SSV139" s="129"/>
      <c r="SSW139" s="129"/>
      <c r="SSX139" s="129"/>
      <c r="SSY139" s="129"/>
      <c r="SSZ139" s="129"/>
      <c r="STA139" s="129"/>
      <c r="STB139" s="129"/>
      <c r="STC139" s="129"/>
      <c r="STD139" s="129"/>
      <c r="STE139" s="129"/>
      <c r="STF139" s="129"/>
      <c r="STG139" s="129"/>
      <c r="STH139" s="129"/>
      <c r="STI139" s="129"/>
      <c r="STJ139" s="129"/>
      <c r="STK139" s="129"/>
      <c r="STL139" s="129"/>
      <c r="STM139" s="129"/>
      <c r="STN139" s="129"/>
      <c r="STO139" s="129"/>
      <c r="STP139" s="129"/>
      <c r="STQ139" s="129"/>
      <c r="STR139" s="129"/>
      <c r="STS139" s="129"/>
      <c r="STT139" s="129"/>
      <c r="STU139" s="129"/>
      <c r="STV139" s="129"/>
      <c r="STW139" s="129"/>
      <c r="STX139" s="129"/>
      <c r="STY139" s="129"/>
      <c r="STZ139" s="129"/>
      <c r="SUA139" s="129"/>
      <c r="SUB139" s="129"/>
      <c r="SUC139" s="129"/>
      <c r="SUD139" s="129"/>
      <c r="SUE139" s="129"/>
      <c r="SUF139" s="129"/>
      <c r="SUG139" s="129"/>
      <c r="SUH139" s="129"/>
      <c r="SUI139" s="129"/>
      <c r="SUJ139" s="129"/>
      <c r="SUK139" s="129"/>
      <c r="SUL139" s="129"/>
      <c r="SUM139" s="129"/>
      <c r="SUN139" s="129"/>
      <c r="SUO139" s="129"/>
      <c r="SUP139" s="129"/>
      <c r="SUQ139" s="129"/>
      <c r="SUR139" s="129"/>
      <c r="SUS139" s="129"/>
      <c r="SUT139" s="129"/>
      <c r="SUU139" s="129"/>
      <c r="SUV139" s="129"/>
      <c r="SUW139" s="129"/>
      <c r="SUX139" s="129"/>
      <c r="SUY139" s="129"/>
      <c r="SUZ139" s="129"/>
      <c r="SVA139" s="129"/>
      <c r="SVB139" s="129"/>
      <c r="SVC139" s="129"/>
      <c r="SVD139" s="129"/>
      <c r="SVE139" s="129"/>
      <c r="SVF139" s="129"/>
      <c r="SVG139" s="129"/>
      <c r="SVH139" s="129"/>
      <c r="SVI139" s="129"/>
      <c r="SVJ139" s="129"/>
      <c r="SVK139" s="129"/>
      <c r="SVL139" s="129"/>
      <c r="SVM139" s="129"/>
      <c r="SVN139" s="129"/>
      <c r="SVO139" s="129"/>
      <c r="SVP139" s="129"/>
      <c r="SVQ139" s="129"/>
      <c r="SVR139" s="129"/>
      <c r="SVS139" s="129"/>
      <c r="SVT139" s="129"/>
      <c r="SVU139" s="129"/>
      <c r="SVV139" s="129"/>
      <c r="SVW139" s="129"/>
      <c r="SVX139" s="129"/>
      <c r="SVY139" s="129"/>
      <c r="SVZ139" s="129"/>
      <c r="SWA139" s="129"/>
      <c r="SWB139" s="129"/>
      <c r="SWC139" s="129"/>
      <c r="SWD139" s="129"/>
      <c r="SWE139" s="129"/>
      <c r="SWF139" s="129"/>
      <c r="SWG139" s="129"/>
      <c r="SWH139" s="129"/>
      <c r="SWI139" s="129"/>
      <c r="SWJ139" s="129"/>
      <c r="SWK139" s="129"/>
      <c r="SWL139" s="129"/>
      <c r="SWM139" s="129"/>
      <c r="SWN139" s="129"/>
      <c r="SWO139" s="129"/>
      <c r="SWP139" s="129"/>
      <c r="SWQ139" s="129"/>
      <c r="SWR139" s="129"/>
      <c r="SWS139" s="129"/>
      <c r="SWT139" s="129"/>
      <c r="SWU139" s="129"/>
      <c r="SWV139" s="129"/>
      <c r="SWW139" s="129"/>
      <c r="SWX139" s="129"/>
      <c r="SWY139" s="129"/>
      <c r="SWZ139" s="129"/>
      <c r="SXA139" s="129"/>
      <c r="SXB139" s="129"/>
      <c r="SXC139" s="129"/>
      <c r="SXD139" s="129"/>
      <c r="SXE139" s="129"/>
      <c r="SXF139" s="129"/>
      <c r="SXG139" s="129"/>
      <c r="SXH139" s="129"/>
      <c r="SXI139" s="129"/>
      <c r="SXJ139" s="129"/>
      <c r="SXK139" s="129"/>
      <c r="SXL139" s="129"/>
      <c r="SXM139" s="129"/>
      <c r="SXN139" s="129"/>
      <c r="SXO139" s="129"/>
      <c r="SXP139" s="129"/>
      <c r="SXQ139" s="129"/>
      <c r="SXR139" s="129"/>
      <c r="SXS139" s="129"/>
      <c r="SXT139" s="129"/>
      <c r="SXU139" s="129"/>
      <c r="SXV139" s="129"/>
      <c r="SXW139" s="129"/>
      <c r="SXX139" s="129"/>
      <c r="SXY139" s="129"/>
      <c r="SXZ139" s="129"/>
      <c r="SYA139" s="129"/>
      <c r="SYB139" s="129"/>
      <c r="SYC139" s="129"/>
      <c r="SYD139" s="129"/>
      <c r="SYE139" s="129"/>
      <c r="SYF139" s="129"/>
      <c r="SYG139" s="129"/>
      <c r="SYH139" s="129"/>
      <c r="SYI139" s="129"/>
      <c r="SYJ139" s="129"/>
      <c r="SYK139" s="129"/>
      <c r="SYL139" s="129"/>
      <c r="SYM139" s="129"/>
      <c r="SYN139" s="129"/>
      <c r="SYO139" s="129"/>
      <c r="SYP139" s="129"/>
      <c r="SYQ139" s="129"/>
      <c r="SYR139" s="129"/>
      <c r="SYS139" s="129"/>
      <c r="SYT139" s="129"/>
      <c r="SYU139" s="129"/>
      <c r="SYV139" s="129"/>
      <c r="SYW139" s="129"/>
      <c r="SYX139" s="129"/>
      <c r="SYY139" s="129"/>
      <c r="SYZ139" s="129"/>
      <c r="SZA139" s="129"/>
      <c r="SZB139" s="129"/>
      <c r="SZC139" s="129"/>
      <c r="SZD139" s="129"/>
      <c r="SZE139" s="129"/>
      <c r="SZF139" s="129"/>
      <c r="SZG139" s="129"/>
      <c r="SZH139" s="129"/>
      <c r="SZI139" s="129"/>
      <c r="SZJ139" s="129"/>
      <c r="SZK139" s="129"/>
      <c r="SZL139" s="129"/>
      <c r="SZM139" s="129"/>
      <c r="SZN139" s="129"/>
      <c r="SZO139" s="129"/>
      <c r="SZP139" s="129"/>
      <c r="SZQ139" s="129"/>
      <c r="SZR139" s="129"/>
      <c r="SZS139" s="129"/>
      <c r="SZT139" s="129"/>
      <c r="SZU139" s="129"/>
      <c r="SZV139" s="129"/>
      <c r="SZW139" s="129"/>
      <c r="SZX139" s="129"/>
      <c r="SZY139" s="129"/>
      <c r="SZZ139" s="129"/>
      <c r="TAA139" s="129"/>
      <c r="TAB139" s="129"/>
      <c r="TAC139" s="129"/>
      <c r="TAD139" s="129"/>
      <c r="TAE139" s="129"/>
      <c r="TAF139" s="129"/>
      <c r="TAG139" s="129"/>
      <c r="TAH139" s="129"/>
      <c r="TAI139" s="129"/>
      <c r="TAJ139" s="129"/>
      <c r="TAK139" s="129"/>
      <c r="TAL139" s="129"/>
      <c r="TAM139" s="129"/>
      <c r="TAN139" s="129"/>
      <c r="TAO139" s="129"/>
      <c r="TAP139" s="129"/>
      <c r="TAQ139" s="129"/>
      <c r="TAR139" s="129"/>
      <c r="TAS139" s="129"/>
      <c r="TAT139" s="129"/>
      <c r="TAU139" s="129"/>
      <c r="TAV139" s="129"/>
      <c r="TAW139" s="129"/>
      <c r="TAX139" s="129"/>
      <c r="TAY139" s="129"/>
      <c r="TAZ139" s="129"/>
      <c r="TBA139" s="129"/>
      <c r="TBB139" s="129"/>
      <c r="TBC139" s="129"/>
      <c r="TBD139" s="129"/>
      <c r="TBE139" s="129"/>
      <c r="TBF139" s="129"/>
      <c r="TBG139" s="129"/>
      <c r="TBH139" s="129"/>
      <c r="TBI139" s="129"/>
      <c r="TBJ139" s="129"/>
      <c r="TBK139" s="129"/>
      <c r="TBL139" s="129"/>
      <c r="TBM139" s="129"/>
      <c r="TBN139" s="129"/>
      <c r="TBO139" s="129"/>
      <c r="TBP139" s="129"/>
      <c r="TBQ139" s="129"/>
      <c r="TBR139" s="129"/>
      <c r="TBS139" s="129"/>
      <c r="TBT139" s="129"/>
      <c r="TBU139" s="129"/>
      <c r="TBV139" s="129"/>
      <c r="TBW139" s="129"/>
      <c r="TBX139" s="129"/>
      <c r="TBY139" s="129"/>
      <c r="TBZ139" s="129"/>
      <c r="TCA139" s="129"/>
      <c r="TCB139" s="129"/>
      <c r="TCC139" s="129"/>
      <c r="TCD139" s="129"/>
      <c r="TCE139" s="129"/>
      <c r="TCF139" s="129"/>
      <c r="TCG139" s="129"/>
      <c r="TCH139" s="129"/>
      <c r="TCI139" s="129"/>
      <c r="TCJ139" s="129"/>
      <c r="TCK139" s="129"/>
      <c r="TCL139" s="129"/>
      <c r="TCM139" s="129"/>
      <c r="TCN139" s="129"/>
      <c r="TCO139" s="129"/>
      <c r="TCP139" s="129"/>
      <c r="TCQ139" s="129"/>
      <c r="TCR139" s="129"/>
      <c r="TCS139" s="129"/>
      <c r="TCT139" s="129"/>
      <c r="TCU139" s="129"/>
      <c r="TCV139" s="129"/>
      <c r="TCW139" s="129"/>
      <c r="TCX139" s="129"/>
      <c r="TCY139" s="129"/>
      <c r="TCZ139" s="129"/>
      <c r="TDA139" s="129"/>
      <c r="TDB139" s="129"/>
      <c r="TDC139" s="129"/>
      <c r="TDD139" s="129"/>
      <c r="TDE139" s="129"/>
      <c r="TDF139" s="129"/>
      <c r="TDG139" s="129"/>
      <c r="TDH139" s="129"/>
      <c r="TDI139" s="129"/>
      <c r="TDJ139" s="129"/>
      <c r="TDK139" s="129"/>
      <c r="TDL139" s="129"/>
      <c r="TDM139" s="129"/>
      <c r="TDN139" s="129"/>
      <c r="TDO139" s="129"/>
      <c r="TDP139" s="129"/>
      <c r="TDQ139" s="129"/>
      <c r="TDR139" s="129"/>
      <c r="TDS139" s="129"/>
      <c r="TDT139" s="129"/>
      <c r="TDU139" s="129"/>
      <c r="TDV139" s="129"/>
      <c r="TDW139" s="129"/>
      <c r="TDX139" s="129"/>
      <c r="TDY139" s="129"/>
      <c r="TDZ139" s="129"/>
      <c r="TEA139" s="129"/>
      <c r="TEB139" s="129"/>
      <c r="TEC139" s="129"/>
      <c r="TED139" s="129"/>
      <c r="TEE139" s="129"/>
      <c r="TEF139" s="129"/>
      <c r="TEG139" s="129"/>
      <c r="TEH139" s="129"/>
      <c r="TEI139" s="129"/>
      <c r="TEJ139" s="129"/>
      <c r="TEK139" s="129"/>
      <c r="TEL139" s="129"/>
      <c r="TEM139" s="129"/>
      <c r="TEN139" s="129"/>
      <c r="TEO139" s="129"/>
      <c r="TEP139" s="129"/>
      <c r="TEQ139" s="129"/>
      <c r="TER139" s="129"/>
      <c r="TES139" s="129"/>
      <c r="TET139" s="129"/>
      <c r="TEU139" s="129"/>
      <c r="TEV139" s="129"/>
      <c r="TEW139" s="129"/>
      <c r="TEX139" s="129"/>
      <c r="TEY139" s="129"/>
      <c r="TEZ139" s="129"/>
      <c r="TFA139" s="129"/>
      <c r="TFB139" s="129"/>
      <c r="TFC139" s="129"/>
      <c r="TFD139" s="129"/>
      <c r="TFE139" s="129"/>
      <c r="TFF139" s="129"/>
      <c r="TFG139" s="129"/>
      <c r="TFH139" s="129"/>
      <c r="TFI139" s="129"/>
      <c r="TFJ139" s="129"/>
      <c r="TFK139" s="129"/>
      <c r="TFL139" s="129"/>
      <c r="TFM139" s="129"/>
      <c r="TFN139" s="129"/>
      <c r="TFO139" s="129"/>
      <c r="TFP139" s="129"/>
      <c r="TFQ139" s="129"/>
      <c r="TFR139" s="129"/>
      <c r="TFS139" s="129"/>
      <c r="TFT139" s="129"/>
      <c r="TFU139" s="129"/>
      <c r="TFV139" s="129"/>
      <c r="TFW139" s="129"/>
      <c r="TFX139" s="129"/>
      <c r="TFY139" s="129"/>
      <c r="TFZ139" s="129"/>
      <c r="TGA139" s="129"/>
      <c r="TGB139" s="129"/>
      <c r="TGC139" s="129"/>
      <c r="TGD139" s="129"/>
      <c r="TGE139" s="129"/>
      <c r="TGF139" s="129"/>
      <c r="TGG139" s="129"/>
      <c r="TGH139" s="129"/>
      <c r="TGI139" s="129"/>
      <c r="TGJ139" s="129"/>
      <c r="TGK139" s="129"/>
      <c r="TGL139" s="129"/>
      <c r="TGM139" s="129"/>
      <c r="TGN139" s="129"/>
      <c r="TGO139" s="129"/>
      <c r="TGP139" s="129"/>
      <c r="TGQ139" s="129"/>
      <c r="TGR139" s="129"/>
      <c r="TGS139" s="129"/>
      <c r="TGT139" s="129"/>
      <c r="TGU139" s="129"/>
      <c r="TGV139" s="129"/>
      <c r="TGW139" s="129"/>
      <c r="TGX139" s="129"/>
      <c r="TGY139" s="129"/>
      <c r="TGZ139" s="129"/>
      <c r="THA139" s="129"/>
      <c r="THB139" s="129"/>
      <c r="THC139" s="129"/>
      <c r="THD139" s="129"/>
      <c r="THE139" s="129"/>
      <c r="THF139" s="129"/>
      <c r="THG139" s="129"/>
      <c r="THH139" s="129"/>
      <c r="THI139" s="129"/>
      <c r="THJ139" s="129"/>
      <c r="THK139" s="129"/>
      <c r="THL139" s="129"/>
      <c r="THM139" s="129"/>
      <c r="THN139" s="129"/>
      <c r="THO139" s="129"/>
      <c r="THP139" s="129"/>
      <c r="THQ139" s="129"/>
      <c r="THR139" s="129"/>
      <c r="THS139" s="129"/>
      <c r="THT139" s="129"/>
      <c r="THU139" s="129"/>
      <c r="THV139" s="129"/>
      <c r="THW139" s="129"/>
      <c r="THX139" s="129"/>
      <c r="THY139" s="129"/>
      <c r="THZ139" s="129"/>
      <c r="TIA139" s="129"/>
      <c r="TIB139" s="129"/>
      <c r="TIC139" s="129"/>
      <c r="TID139" s="129"/>
      <c r="TIE139" s="129"/>
      <c r="TIF139" s="129"/>
      <c r="TIG139" s="129"/>
      <c r="TIH139" s="129"/>
      <c r="TII139" s="129"/>
      <c r="TIJ139" s="129"/>
      <c r="TIK139" s="129"/>
      <c r="TIL139" s="129"/>
      <c r="TIM139" s="129"/>
      <c r="TIN139" s="129"/>
      <c r="TIO139" s="129"/>
      <c r="TIP139" s="129"/>
      <c r="TIQ139" s="129"/>
      <c r="TIR139" s="129"/>
      <c r="TIS139" s="129"/>
      <c r="TIT139" s="129"/>
      <c r="TIU139" s="129"/>
      <c r="TIV139" s="129"/>
      <c r="TIW139" s="129"/>
      <c r="TIX139" s="129"/>
      <c r="TIY139" s="129"/>
      <c r="TIZ139" s="129"/>
      <c r="TJA139" s="129"/>
      <c r="TJB139" s="129"/>
      <c r="TJC139" s="129"/>
      <c r="TJD139" s="129"/>
      <c r="TJE139" s="129"/>
      <c r="TJF139" s="129"/>
      <c r="TJG139" s="129"/>
      <c r="TJH139" s="129"/>
      <c r="TJI139" s="129"/>
      <c r="TJJ139" s="129"/>
      <c r="TJK139" s="129"/>
      <c r="TJL139" s="129"/>
      <c r="TJM139" s="129"/>
      <c r="TJN139" s="129"/>
      <c r="TJO139" s="129"/>
      <c r="TJP139" s="129"/>
      <c r="TJQ139" s="129"/>
      <c r="TJR139" s="129"/>
      <c r="TJS139" s="129"/>
      <c r="TJT139" s="129"/>
      <c r="TJU139" s="129"/>
      <c r="TJV139" s="129"/>
      <c r="TJW139" s="129"/>
      <c r="TJX139" s="129"/>
      <c r="TJY139" s="129"/>
      <c r="TJZ139" s="129"/>
      <c r="TKA139" s="129"/>
      <c r="TKB139" s="129"/>
      <c r="TKC139" s="129"/>
      <c r="TKD139" s="129"/>
      <c r="TKE139" s="129"/>
      <c r="TKF139" s="129"/>
      <c r="TKG139" s="129"/>
      <c r="TKH139" s="129"/>
      <c r="TKI139" s="129"/>
      <c r="TKJ139" s="129"/>
      <c r="TKK139" s="129"/>
      <c r="TKL139" s="129"/>
      <c r="TKM139" s="129"/>
      <c r="TKN139" s="129"/>
      <c r="TKO139" s="129"/>
      <c r="TKP139" s="129"/>
      <c r="TKQ139" s="129"/>
      <c r="TKR139" s="129"/>
      <c r="TKS139" s="129"/>
      <c r="TKT139" s="129"/>
      <c r="TKU139" s="129"/>
      <c r="TKV139" s="129"/>
      <c r="TKW139" s="129"/>
      <c r="TKX139" s="129"/>
      <c r="TKY139" s="129"/>
      <c r="TKZ139" s="129"/>
      <c r="TLA139" s="129"/>
      <c r="TLB139" s="129"/>
      <c r="TLC139" s="129"/>
      <c r="TLD139" s="129"/>
      <c r="TLE139" s="129"/>
      <c r="TLF139" s="129"/>
      <c r="TLG139" s="129"/>
      <c r="TLH139" s="129"/>
      <c r="TLI139" s="129"/>
      <c r="TLJ139" s="129"/>
      <c r="TLK139" s="129"/>
      <c r="TLL139" s="129"/>
      <c r="TLM139" s="129"/>
      <c r="TLN139" s="129"/>
      <c r="TLO139" s="129"/>
      <c r="TLP139" s="129"/>
      <c r="TLQ139" s="129"/>
      <c r="TLR139" s="129"/>
      <c r="TLS139" s="129"/>
      <c r="TLT139" s="129"/>
      <c r="TLU139" s="129"/>
      <c r="TLV139" s="129"/>
      <c r="TLW139" s="129"/>
      <c r="TLX139" s="129"/>
      <c r="TLY139" s="129"/>
      <c r="TLZ139" s="129"/>
      <c r="TMA139" s="129"/>
      <c r="TMB139" s="129"/>
      <c r="TMC139" s="129"/>
      <c r="TMD139" s="129"/>
      <c r="TME139" s="129"/>
      <c r="TMF139" s="129"/>
      <c r="TMG139" s="129"/>
      <c r="TMH139" s="129"/>
      <c r="TMI139" s="129"/>
      <c r="TMJ139" s="129"/>
      <c r="TMK139" s="129"/>
      <c r="TML139" s="129"/>
      <c r="TMM139" s="129"/>
      <c r="TMN139" s="129"/>
      <c r="TMO139" s="129"/>
      <c r="TMP139" s="129"/>
      <c r="TMQ139" s="129"/>
      <c r="TMR139" s="129"/>
      <c r="TMS139" s="129"/>
      <c r="TMT139" s="129"/>
      <c r="TMU139" s="129"/>
      <c r="TMV139" s="129"/>
      <c r="TMW139" s="129"/>
      <c r="TMX139" s="129"/>
      <c r="TMY139" s="129"/>
      <c r="TMZ139" s="129"/>
      <c r="TNA139" s="129"/>
      <c r="TNB139" s="129"/>
      <c r="TNC139" s="129"/>
      <c r="TND139" s="129"/>
      <c r="TNE139" s="129"/>
      <c r="TNF139" s="129"/>
      <c r="TNG139" s="129"/>
      <c r="TNH139" s="129"/>
      <c r="TNI139" s="129"/>
      <c r="TNJ139" s="129"/>
      <c r="TNK139" s="129"/>
      <c r="TNL139" s="129"/>
      <c r="TNM139" s="129"/>
      <c r="TNN139" s="129"/>
      <c r="TNO139" s="129"/>
      <c r="TNP139" s="129"/>
      <c r="TNQ139" s="129"/>
      <c r="TNR139" s="129"/>
      <c r="TNS139" s="129"/>
      <c r="TNT139" s="129"/>
      <c r="TNU139" s="129"/>
      <c r="TNV139" s="129"/>
      <c r="TNW139" s="129"/>
      <c r="TNX139" s="129"/>
      <c r="TNY139" s="129"/>
      <c r="TNZ139" s="129"/>
      <c r="TOA139" s="129"/>
      <c r="TOB139" s="129"/>
      <c r="TOC139" s="129"/>
      <c r="TOD139" s="129"/>
      <c r="TOE139" s="129"/>
      <c r="TOF139" s="129"/>
      <c r="TOG139" s="129"/>
      <c r="TOH139" s="129"/>
      <c r="TOI139" s="129"/>
      <c r="TOJ139" s="129"/>
      <c r="TOK139" s="129"/>
      <c r="TOL139" s="129"/>
      <c r="TOM139" s="129"/>
      <c r="TON139" s="129"/>
      <c r="TOO139" s="129"/>
      <c r="TOP139" s="129"/>
      <c r="TOQ139" s="129"/>
      <c r="TOR139" s="129"/>
      <c r="TOS139" s="129"/>
      <c r="TOT139" s="129"/>
      <c r="TOU139" s="129"/>
      <c r="TOV139" s="129"/>
      <c r="TOW139" s="129"/>
      <c r="TOX139" s="129"/>
      <c r="TOY139" s="129"/>
      <c r="TOZ139" s="129"/>
      <c r="TPA139" s="129"/>
      <c r="TPB139" s="129"/>
      <c r="TPC139" s="129"/>
      <c r="TPD139" s="129"/>
      <c r="TPE139" s="129"/>
      <c r="TPF139" s="129"/>
      <c r="TPG139" s="129"/>
      <c r="TPH139" s="129"/>
      <c r="TPI139" s="129"/>
      <c r="TPJ139" s="129"/>
      <c r="TPK139" s="129"/>
      <c r="TPL139" s="129"/>
      <c r="TPM139" s="129"/>
      <c r="TPN139" s="129"/>
      <c r="TPO139" s="129"/>
      <c r="TPP139" s="129"/>
      <c r="TPQ139" s="129"/>
      <c r="TPR139" s="129"/>
      <c r="TPS139" s="129"/>
      <c r="TPT139" s="129"/>
      <c r="TPU139" s="129"/>
      <c r="TPV139" s="129"/>
      <c r="TPW139" s="129"/>
      <c r="TPX139" s="129"/>
      <c r="TPY139" s="129"/>
      <c r="TPZ139" s="129"/>
      <c r="TQA139" s="129"/>
      <c r="TQB139" s="129"/>
      <c r="TQC139" s="129"/>
      <c r="TQD139" s="129"/>
      <c r="TQE139" s="129"/>
      <c r="TQF139" s="129"/>
      <c r="TQG139" s="129"/>
      <c r="TQH139" s="129"/>
      <c r="TQI139" s="129"/>
      <c r="TQJ139" s="129"/>
      <c r="TQK139" s="129"/>
      <c r="TQL139" s="129"/>
      <c r="TQM139" s="129"/>
      <c r="TQN139" s="129"/>
      <c r="TQO139" s="129"/>
      <c r="TQP139" s="129"/>
      <c r="TQQ139" s="129"/>
      <c r="TQR139" s="129"/>
      <c r="TQS139" s="129"/>
      <c r="TQT139" s="129"/>
      <c r="TQU139" s="129"/>
      <c r="TQV139" s="129"/>
      <c r="TQW139" s="129"/>
      <c r="TQX139" s="129"/>
      <c r="TQY139" s="129"/>
      <c r="TQZ139" s="129"/>
      <c r="TRA139" s="129"/>
      <c r="TRB139" s="129"/>
      <c r="TRC139" s="129"/>
      <c r="TRD139" s="129"/>
      <c r="TRE139" s="129"/>
      <c r="TRF139" s="129"/>
      <c r="TRG139" s="129"/>
      <c r="TRH139" s="129"/>
      <c r="TRI139" s="129"/>
      <c r="TRJ139" s="129"/>
      <c r="TRK139" s="129"/>
      <c r="TRL139" s="129"/>
      <c r="TRM139" s="129"/>
      <c r="TRN139" s="129"/>
      <c r="TRO139" s="129"/>
      <c r="TRP139" s="129"/>
      <c r="TRQ139" s="129"/>
      <c r="TRR139" s="129"/>
      <c r="TRS139" s="129"/>
      <c r="TRT139" s="129"/>
      <c r="TRU139" s="129"/>
      <c r="TRV139" s="129"/>
      <c r="TRW139" s="129"/>
      <c r="TRX139" s="129"/>
      <c r="TRY139" s="129"/>
      <c r="TRZ139" s="129"/>
      <c r="TSA139" s="129"/>
      <c r="TSB139" s="129"/>
      <c r="TSC139" s="129"/>
      <c r="TSD139" s="129"/>
      <c r="TSE139" s="129"/>
      <c r="TSF139" s="129"/>
      <c r="TSG139" s="129"/>
      <c r="TSH139" s="129"/>
      <c r="TSI139" s="129"/>
      <c r="TSJ139" s="129"/>
      <c r="TSK139" s="129"/>
      <c r="TSL139" s="129"/>
      <c r="TSM139" s="129"/>
      <c r="TSN139" s="129"/>
      <c r="TSO139" s="129"/>
      <c r="TSP139" s="129"/>
      <c r="TSQ139" s="129"/>
      <c r="TSR139" s="129"/>
      <c r="TSS139" s="129"/>
      <c r="TST139" s="129"/>
      <c r="TSU139" s="129"/>
      <c r="TSV139" s="129"/>
      <c r="TSW139" s="129"/>
      <c r="TSX139" s="129"/>
      <c r="TSY139" s="129"/>
      <c r="TSZ139" s="129"/>
      <c r="TTA139" s="129"/>
      <c r="TTB139" s="129"/>
      <c r="TTC139" s="129"/>
      <c r="TTD139" s="129"/>
      <c r="TTE139" s="129"/>
      <c r="TTF139" s="129"/>
      <c r="TTG139" s="129"/>
      <c r="TTH139" s="129"/>
      <c r="TTI139" s="129"/>
      <c r="TTJ139" s="129"/>
      <c r="TTK139" s="129"/>
      <c r="TTL139" s="129"/>
      <c r="TTM139" s="129"/>
      <c r="TTN139" s="129"/>
      <c r="TTO139" s="129"/>
      <c r="TTP139" s="129"/>
      <c r="TTQ139" s="129"/>
      <c r="TTR139" s="129"/>
      <c r="TTS139" s="129"/>
      <c r="TTT139" s="129"/>
      <c r="TTU139" s="129"/>
      <c r="TTV139" s="129"/>
      <c r="TTW139" s="129"/>
      <c r="TTX139" s="129"/>
      <c r="TTY139" s="129"/>
      <c r="TTZ139" s="129"/>
      <c r="TUA139" s="129"/>
      <c r="TUB139" s="129"/>
      <c r="TUC139" s="129"/>
      <c r="TUD139" s="129"/>
      <c r="TUE139" s="129"/>
      <c r="TUF139" s="129"/>
      <c r="TUG139" s="129"/>
      <c r="TUH139" s="129"/>
      <c r="TUI139" s="129"/>
      <c r="TUJ139" s="129"/>
      <c r="TUK139" s="129"/>
      <c r="TUL139" s="129"/>
      <c r="TUM139" s="129"/>
      <c r="TUN139" s="129"/>
      <c r="TUO139" s="129"/>
      <c r="TUP139" s="129"/>
      <c r="TUQ139" s="129"/>
      <c r="TUR139" s="129"/>
      <c r="TUS139" s="129"/>
      <c r="TUT139" s="129"/>
      <c r="TUU139" s="129"/>
      <c r="TUV139" s="129"/>
      <c r="TUW139" s="129"/>
      <c r="TUX139" s="129"/>
      <c r="TUY139" s="129"/>
      <c r="TUZ139" s="129"/>
      <c r="TVA139" s="129"/>
      <c r="TVB139" s="129"/>
      <c r="TVC139" s="129"/>
      <c r="TVD139" s="129"/>
      <c r="TVE139" s="129"/>
      <c r="TVF139" s="129"/>
      <c r="TVG139" s="129"/>
      <c r="TVH139" s="129"/>
      <c r="TVI139" s="129"/>
      <c r="TVJ139" s="129"/>
      <c r="TVK139" s="129"/>
      <c r="TVL139" s="129"/>
      <c r="TVM139" s="129"/>
      <c r="TVN139" s="129"/>
      <c r="TVO139" s="129"/>
      <c r="TVP139" s="129"/>
      <c r="TVQ139" s="129"/>
      <c r="TVR139" s="129"/>
      <c r="TVS139" s="129"/>
      <c r="TVT139" s="129"/>
      <c r="TVU139" s="129"/>
      <c r="TVV139" s="129"/>
      <c r="TVW139" s="129"/>
      <c r="TVX139" s="129"/>
      <c r="TVY139" s="129"/>
      <c r="TVZ139" s="129"/>
      <c r="TWA139" s="129"/>
      <c r="TWB139" s="129"/>
      <c r="TWC139" s="129"/>
      <c r="TWD139" s="129"/>
      <c r="TWE139" s="129"/>
      <c r="TWF139" s="129"/>
      <c r="TWG139" s="129"/>
      <c r="TWH139" s="129"/>
      <c r="TWI139" s="129"/>
      <c r="TWJ139" s="129"/>
      <c r="TWK139" s="129"/>
      <c r="TWL139" s="129"/>
      <c r="TWM139" s="129"/>
      <c r="TWN139" s="129"/>
      <c r="TWO139" s="129"/>
      <c r="TWP139" s="129"/>
      <c r="TWQ139" s="129"/>
      <c r="TWR139" s="129"/>
      <c r="TWS139" s="129"/>
      <c r="TWT139" s="129"/>
      <c r="TWU139" s="129"/>
      <c r="TWV139" s="129"/>
      <c r="TWW139" s="129"/>
      <c r="TWX139" s="129"/>
      <c r="TWY139" s="129"/>
      <c r="TWZ139" s="129"/>
      <c r="TXA139" s="129"/>
      <c r="TXB139" s="129"/>
      <c r="TXC139" s="129"/>
      <c r="TXD139" s="129"/>
      <c r="TXE139" s="129"/>
      <c r="TXF139" s="129"/>
      <c r="TXG139" s="129"/>
      <c r="TXH139" s="129"/>
      <c r="TXI139" s="129"/>
      <c r="TXJ139" s="129"/>
      <c r="TXK139" s="129"/>
      <c r="TXL139" s="129"/>
      <c r="TXM139" s="129"/>
      <c r="TXN139" s="129"/>
      <c r="TXO139" s="129"/>
      <c r="TXP139" s="129"/>
      <c r="TXQ139" s="129"/>
      <c r="TXR139" s="129"/>
      <c r="TXS139" s="129"/>
      <c r="TXT139" s="129"/>
      <c r="TXU139" s="129"/>
      <c r="TXV139" s="129"/>
      <c r="TXW139" s="129"/>
      <c r="TXX139" s="129"/>
      <c r="TXY139" s="129"/>
      <c r="TXZ139" s="129"/>
      <c r="TYA139" s="129"/>
      <c r="TYB139" s="129"/>
      <c r="TYC139" s="129"/>
      <c r="TYD139" s="129"/>
      <c r="TYE139" s="129"/>
      <c r="TYF139" s="129"/>
      <c r="TYG139" s="129"/>
      <c r="TYH139" s="129"/>
      <c r="TYI139" s="129"/>
      <c r="TYJ139" s="129"/>
      <c r="TYK139" s="129"/>
      <c r="TYL139" s="129"/>
      <c r="TYM139" s="129"/>
      <c r="TYN139" s="129"/>
      <c r="TYO139" s="129"/>
      <c r="TYP139" s="129"/>
      <c r="TYQ139" s="129"/>
      <c r="TYR139" s="129"/>
      <c r="TYS139" s="129"/>
      <c r="TYT139" s="129"/>
      <c r="TYU139" s="129"/>
      <c r="TYV139" s="129"/>
      <c r="TYW139" s="129"/>
      <c r="TYX139" s="129"/>
      <c r="TYY139" s="129"/>
      <c r="TYZ139" s="129"/>
      <c r="TZA139" s="129"/>
      <c r="TZB139" s="129"/>
      <c r="TZC139" s="129"/>
      <c r="TZD139" s="129"/>
      <c r="TZE139" s="129"/>
      <c r="TZF139" s="129"/>
      <c r="TZG139" s="129"/>
      <c r="TZH139" s="129"/>
      <c r="TZI139" s="129"/>
      <c r="TZJ139" s="129"/>
      <c r="TZK139" s="129"/>
      <c r="TZL139" s="129"/>
      <c r="TZM139" s="129"/>
      <c r="TZN139" s="129"/>
      <c r="TZO139" s="129"/>
      <c r="TZP139" s="129"/>
      <c r="TZQ139" s="129"/>
      <c r="TZR139" s="129"/>
      <c r="TZS139" s="129"/>
      <c r="TZT139" s="129"/>
      <c r="TZU139" s="129"/>
      <c r="TZV139" s="129"/>
      <c r="TZW139" s="129"/>
      <c r="TZX139" s="129"/>
      <c r="TZY139" s="129"/>
      <c r="TZZ139" s="129"/>
      <c r="UAA139" s="129"/>
      <c r="UAB139" s="129"/>
      <c r="UAC139" s="129"/>
      <c r="UAD139" s="129"/>
      <c r="UAE139" s="129"/>
      <c r="UAF139" s="129"/>
      <c r="UAG139" s="129"/>
      <c r="UAH139" s="129"/>
      <c r="UAI139" s="129"/>
      <c r="UAJ139" s="129"/>
      <c r="UAK139" s="129"/>
      <c r="UAL139" s="129"/>
      <c r="UAM139" s="129"/>
      <c r="UAN139" s="129"/>
      <c r="UAO139" s="129"/>
      <c r="UAP139" s="129"/>
      <c r="UAQ139" s="129"/>
      <c r="UAR139" s="129"/>
      <c r="UAS139" s="129"/>
      <c r="UAT139" s="129"/>
      <c r="UAU139" s="129"/>
      <c r="UAV139" s="129"/>
      <c r="UAW139" s="129"/>
      <c r="UAX139" s="129"/>
      <c r="UAY139" s="129"/>
      <c r="UAZ139" s="129"/>
      <c r="UBA139" s="129"/>
      <c r="UBB139" s="129"/>
      <c r="UBC139" s="129"/>
      <c r="UBD139" s="129"/>
      <c r="UBE139" s="129"/>
      <c r="UBF139" s="129"/>
      <c r="UBG139" s="129"/>
      <c r="UBH139" s="129"/>
      <c r="UBI139" s="129"/>
      <c r="UBJ139" s="129"/>
      <c r="UBK139" s="129"/>
      <c r="UBL139" s="129"/>
      <c r="UBM139" s="129"/>
      <c r="UBN139" s="129"/>
      <c r="UBO139" s="129"/>
      <c r="UBP139" s="129"/>
      <c r="UBQ139" s="129"/>
      <c r="UBR139" s="129"/>
      <c r="UBS139" s="129"/>
      <c r="UBT139" s="129"/>
      <c r="UBU139" s="129"/>
      <c r="UBV139" s="129"/>
      <c r="UBW139" s="129"/>
      <c r="UBX139" s="129"/>
      <c r="UBY139" s="129"/>
      <c r="UBZ139" s="129"/>
      <c r="UCA139" s="129"/>
      <c r="UCB139" s="129"/>
      <c r="UCC139" s="129"/>
      <c r="UCD139" s="129"/>
      <c r="UCE139" s="129"/>
      <c r="UCF139" s="129"/>
      <c r="UCG139" s="129"/>
      <c r="UCH139" s="129"/>
      <c r="UCI139" s="129"/>
      <c r="UCJ139" s="129"/>
      <c r="UCK139" s="129"/>
      <c r="UCL139" s="129"/>
      <c r="UCM139" s="129"/>
      <c r="UCN139" s="129"/>
      <c r="UCO139" s="129"/>
      <c r="UCP139" s="129"/>
      <c r="UCQ139" s="129"/>
      <c r="UCR139" s="129"/>
      <c r="UCS139" s="129"/>
      <c r="UCT139" s="129"/>
      <c r="UCU139" s="129"/>
      <c r="UCV139" s="129"/>
      <c r="UCW139" s="129"/>
      <c r="UCX139" s="129"/>
      <c r="UCY139" s="129"/>
      <c r="UCZ139" s="129"/>
      <c r="UDA139" s="129"/>
      <c r="UDB139" s="129"/>
      <c r="UDC139" s="129"/>
      <c r="UDD139" s="129"/>
      <c r="UDE139" s="129"/>
      <c r="UDF139" s="129"/>
      <c r="UDG139" s="129"/>
      <c r="UDH139" s="129"/>
      <c r="UDI139" s="129"/>
      <c r="UDJ139" s="129"/>
      <c r="UDK139" s="129"/>
      <c r="UDL139" s="129"/>
      <c r="UDM139" s="129"/>
      <c r="UDN139" s="129"/>
      <c r="UDO139" s="129"/>
      <c r="UDP139" s="129"/>
      <c r="UDQ139" s="129"/>
      <c r="UDR139" s="129"/>
      <c r="UDS139" s="129"/>
      <c r="UDT139" s="129"/>
      <c r="UDU139" s="129"/>
      <c r="UDV139" s="129"/>
      <c r="UDW139" s="129"/>
      <c r="UDX139" s="129"/>
      <c r="UDY139" s="129"/>
      <c r="UDZ139" s="129"/>
      <c r="UEA139" s="129"/>
      <c r="UEB139" s="129"/>
      <c r="UEC139" s="129"/>
      <c r="UED139" s="129"/>
      <c r="UEE139" s="129"/>
      <c r="UEF139" s="129"/>
      <c r="UEG139" s="129"/>
      <c r="UEH139" s="129"/>
      <c r="UEI139" s="129"/>
      <c r="UEJ139" s="129"/>
      <c r="UEK139" s="129"/>
      <c r="UEL139" s="129"/>
      <c r="UEM139" s="129"/>
      <c r="UEN139" s="129"/>
      <c r="UEO139" s="129"/>
      <c r="UEP139" s="129"/>
      <c r="UEQ139" s="129"/>
      <c r="UER139" s="129"/>
      <c r="UES139" s="129"/>
      <c r="UET139" s="129"/>
      <c r="UEU139" s="129"/>
      <c r="UEV139" s="129"/>
      <c r="UEW139" s="129"/>
      <c r="UEX139" s="129"/>
      <c r="UEY139" s="129"/>
      <c r="UEZ139" s="129"/>
      <c r="UFA139" s="129"/>
      <c r="UFB139" s="129"/>
      <c r="UFC139" s="129"/>
      <c r="UFD139" s="129"/>
      <c r="UFE139" s="129"/>
      <c r="UFF139" s="129"/>
      <c r="UFG139" s="129"/>
      <c r="UFH139" s="129"/>
      <c r="UFI139" s="129"/>
      <c r="UFJ139" s="129"/>
      <c r="UFK139" s="129"/>
      <c r="UFL139" s="129"/>
      <c r="UFM139" s="129"/>
      <c r="UFN139" s="129"/>
      <c r="UFO139" s="129"/>
      <c r="UFP139" s="129"/>
      <c r="UFQ139" s="129"/>
      <c r="UFR139" s="129"/>
      <c r="UFS139" s="129"/>
      <c r="UFT139" s="129"/>
      <c r="UFU139" s="129"/>
      <c r="UFV139" s="129"/>
      <c r="UFW139" s="129"/>
      <c r="UFX139" s="129"/>
      <c r="UFY139" s="129"/>
      <c r="UFZ139" s="129"/>
      <c r="UGA139" s="129"/>
      <c r="UGB139" s="129"/>
      <c r="UGC139" s="129"/>
      <c r="UGD139" s="129"/>
      <c r="UGE139" s="129"/>
      <c r="UGF139" s="129"/>
      <c r="UGG139" s="129"/>
      <c r="UGH139" s="129"/>
      <c r="UGI139" s="129"/>
      <c r="UGJ139" s="129"/>
      <c r="UGK139" s="129"/>
      <c r="UGL139" s="129"/>
      <c r="UGM139" s="129"/>
      <c r="UGN139" s="129"/>
      <c r="UGO139" s="129"/>
      <c r="UGP139" s="129"/>
      <c r="UGQ139" s="129"/>
      <c r="UGR139" s="129"/>
      <c r="UGS139" s="129"/>
      <c r="UGT139" s="129"/>
      <c r="UGU139" s="129"/>
      <c r="UGV139" s="129"/>
      <c r="UGW139" s="129"/>
      <c r="UGX139" s="129"/>
      <c r="UGY139" s="129"/>
      <c r="UGZ139" s="129"/>
      <c r="UHA139" s="129"/>
      <c r="UHB139" s="129"/>
      <c r="UHC139" s="129"/>
      <c r="UHD139" s="129"/>
      <c r="UHE139" s="129"/>
      <c r="UHF139" s="129"/>
      <c r="UHG139" s="129"/>
      <c r="UHH139" s="129"/>
      <c r="UHI139" s="129"/>
      <c r="UHJ139" s="129"/>
      <c r="UHK139" s="129"/>
      <c r="UHL139" s="129"/>
      <c r="UHM139" s="129"/>
      <c r="UHN139" s="129"/>
      <c r="UHO139" s="129"/>
      <c r="UHP139" s="129"/>
      <c r="UHQ139" s="129"/>
      <c r="UHR139" s="129"/>
      <c r="UHS139" s="129"/>
      <c r="UHT139" s="129"/>
      <c r="UHU139" s="129"/>
      <c r="UHV139" s="129"/>
      <c r="UHW139" s="129"/>
      <c r="UHX139" s="129"/>
      <c r="UHY139" s="129"/>
      <c r="UHZ139" s="129"/>
      <c r="UIA139" s="129"/>
      <c r="UIB139" s="129"/>
      <c r="UIC139" s="129"/>
      <c r="UID139" s="129"/>
      <c r="UIE139" s="129"/>
      <c r="UIF139" s="129"/>
      <c r="UIG139" s="129"/>
      <c r="UIH139" s="129"/>
      <c r="UII139" s="129"/>
      <c r="UIJ139" s="129"/>
      <c r="UIK139" s="129"/>
      <c r="UIL139" s="129"/>
      <c r="UIM139" s="129"/>
      <c r="UIN139" s="129"/>
      <c r="UIO139" s="129"/>
      <c r="UIP139" s="129"/>
      <c r="UIQ139" s="129"/>
      <c r="UIR139" s="129"/>
      <c r="UIS139" s="129"/>
      <c r="UIT139" s="129"/>
      <c r="UIU139" s="129"/>
      <c r="UIV139" s="129"/>
      <c r="UIW139" s="129"/>
      <c r="UIX139" s="129"/>
      <c r="UIY139" s="129"/>
      <c r="UIZ139" s="129"/>
      <c r="UJA139" s="129"/>
      <c r="UJB139" s="129"/>
      <c r="UJC139" s="129"/>
      <c r="UJD139" s="129"/>
      <c r="UJE139" s="129"/>
      <c r="UJF139" s="129"/>
      <c r="UJG139" s="129"/>
      <c r="UJH139" s="129"/>
      <c r="UJI139" s="129"/>
      <c r="UJJ139" s="129"/>
      <c r="UJK139" s="129"/>
      <c r="UJL139" s="129"/>
      <c r="UJM139" s="129"/>
      <c r="UJN139" s="129"/>
      <c r="UJO139" s="129"/>
      <c r="UJP139" s="129"/>
      <c r="UJQ139" s="129"/>
      <c r="UJR139" s="129"/>
      <c r="UJS139" s="129"/>
      <c r="UJT139" s="129"/>
      <c r="UJU139" s="129"/>
      <c r="UJV139" s="129"/>
      <c r="UJW139" s="129"/>
      <c r="UJX139" s="129"/>
      <c r="UJY139" s="129"/>
      <c r="UJZ139" s="129"/>
      <c r="UKA139" s="129"/>
      <c r="UKB139" s="129"/>
      <c r="UKC139" s="129"/>
      <c r="UKD139" s="129"/>
      <c r="UKE139" s="129"/>
      <c r="UKF139" s="129"/>
      <c r="UKG139" s="129"/>
      <c r="UKH139" s="129"/>
      <c r="UKI139" s="129"/>
      <c r="UKJ139" s="129"/>
      <c r="UKK139" s="129"/>
      <c r="UKL139" s="129"/>
      <c r="UKM139" s="129"/>
      <c r="UKN139" s="129"/>
      <c r="UKO139" s="129"/>
      <c r="UKP139" s="129"/>
      <c r="UKQ139" s="129"/>
      <c r="UKR139" s="129"/>
      <c r="UKS139" s="129"/>
      <c r="UKT139" s="129"/>
      <c r="UKU139" s="129"/>
      <c r="UKV139" s="129"/>
      <c r="UKW139" s="129"/>
      <c r="UKX139" s="129"/>
      <c r="UKY139" s="129"/>
      <c r="UKZ139" s="129"/>
      <c r="ULA139" s="129"/>
      <c r="ULB139" s="129"/>
      <c r="ULC139" s="129"/>
      <c r="ULD139" s="129"/>
      <c r="ULE139" s="129"/>
      <c r="ULF139" s="129"/>
      <c r="ULG139" s="129"/>
      <c r="ULH139" s="129"/>
      <c r="ULI139" s="129"/>
      <c r="ULJ139" s="129"/>
      <c r="ULK139" s="129"/>
      <c r="ULL139" s="129"/>
      <c r="ULM139" s="129"/>
      <c r="ULN139" s="129"/>
      <c r="ULO139" s="129"/>
      <c r="ULP139" s="129"/>
      <c r="ULQ139" s="129"/>
      <c r="ULR139" s="129"/>
      <c r="ULS139" s="129"/>
      <c r="ULT139" s="129"/>
      <c r="ULU139" s="129"/>
      <c r="ULV139" s="129"/>
      <c r="ULW139" s="129"/>
      <c r="ULX139" s="129"/>
      <c r="ULY139" s="129"/>
      <c r="ULZ139" s="129"/>
      <c r="UMA139" s="129"/>
      <c r="UMB139" s="129"/>
      <c r="UMC139" s="129"/>
      <c r="UMD139" s="129"/>
      <c r="UME139" s="129"/>
      <c r="UMF139" s="129"/>
      <c r="UMG139" s="129"/>
      <c r="UMH139" s="129"/>
      <c r="UMI139" s="129"/>
      <c r="UMJ139" s="129"/>
      <c r="UMK139" s="129"/>
      <c r="UML139" s="129"/>
      <c r="UMM139" s="129"/>
      <c r="UMN139" s="129"/>
      <c r="UMO139" s="129"/>
      <c r="UMP139" s="129"/>
      <c r="UMQ139" s="129"/>
      <c r="UMR139" s="129"/>
      <c r="UMS139" s="129"/>
      <c r="UMT139" s="129"/>
      <c r="UMU139" s="129"/>
      <c r="UMV139" s="129"/>
      <c r="UMW139" s="129"/>
      <c r="UMX139" s="129"/>
      <c r="UMY139" s="129"/>
      <c r="UMZ139" s="129"/>
      <c r="UNA139" s="129"/>
      <c r="UNB139" s="129"/>
      <c r="UNC139" s="129"/>
      <c r="UND139" s="129"/>
      <c r="UNE139" s="129"/>
      <c r="UNF139" s="129"/>
      <c r="UNG139" s="129"/>
      <c r="UNH139" s="129"/>
      <c r="UNI139" s="129"/>
      <c r="UNJ139" s="129"/>
      <c r="UNK139" s="129"/>
      <c r="UNL139" s="129"/>
      <c r="UNM139" s="129"/>
      <c r="UNN139" s="129"/>
      <c r="UNO139" s="129"/>
      <c r="UNP139" s="129"/>
      <c r="UNQ139" s="129"/>
      <c r="UNR139" s="129"/>
      <c r="UNS139" s="129"/>
      <c r="UNT139" s="129"/>
      <c r="UNU139" s="129"/>
      <c r="UNV139" s="129"/>
      <c r="UNW139" s="129"/>
      <c r="UNX139" s="129"/>
      <c r="UNY139" s="129"/>
      <c r="UNZ139" s="129"/>
      <c r="UOA139" s="129"/>
      <c r="UOB139" s="129"/>
      <c r="UOC139" s="129"/>
      <c r="UOD139" s="129"/>
      <c r="UOE139" s="129"/>
      <c r="UOF139" s="129"/>
      <c r="UOG139" s="129"/>
      <c r="UOH139" s="129"/>
      <c r="UOI139" s="129"/>
      <c r="UOJ139" s="129"/>
      <c r="UOK139" s="129"/>
      <c r="UOL139" s="129"/>
      <c r="UOM139" s="129"/>
      <c r="UON139" s="129"/>
      <c r="UOO139" s="129"/>
      <c r="UOP139" s="129"/>
      <c r="UOQ139" s="129"/>
      <c r="UOR139" s="129"/>
      <c r="UOS139" s="129"/>
      <c r="UOT139" s="129"/>
      <c r="UOU139" s="129"/>
      <c r="UOV139" s="129"/>
      <c r="UOW139" s="129"/>
      <c r="UOX139" s="129"/>
      <c r="UOY139" s="129"/>
      <c r="UOZ139" s="129"/>
      <c r="UPA139" s="129"/>
      <c r="UPB139" s="129"/>
      <c r="UPC139" s="129"/>
      <c r="UPD139" s="129"/>
      <c r="UPE139" s="129"/>
      <c r="UPF139" s="129"/>
      <c r="UPG139" s="129"/>
      <c r="UPH139" s="129"/>
      <c r="UPI139" s="129"/>
      <c r="UPJ139" s="129"/>
      <c r="UPK139" s="129"/>
      <c r="UPL139" s="129"/>
      <c r="UPM139" s="129"/>
      <c r="UPN139" s="129"/>
      <c r="UPO139" s="129"/>
      <c r="UPP139" s="129"/>
      <c r="UPQ139" s="129"/>
      <c r="UPR139" s="129"/>
      <c r="UPS139" s="129"/>
      <c r="UPT139" s="129"/>
      <c r="UPU139" s="129"/>
      <c r="UPV139" s="129"/>
      <c r="UPW139" s="129"/>
      <c r="UPX139" s="129"/>
      <c r="UPY139" s="129"/>
      <c r="UPZ139" s="129"/>
      <c r="UQA139" s="129"/>
      <c r="UQB139" s="129"/>
      <c r="UQC139" s="129"/>
      <c r="UQD139" s="129"/>
      <c r="UQE139" s="129"/>
      <c r="UQF139" s="129"/>
      <c r="UQG139" s="129"/>
      <c r="UQH139" s="129"/>
      <c r="UQI139" s="129"/>
      <c r="UQJ139" s="129"/>
      <c r="UQK139" s="129"/>
      <c r="UQL139" s="129"/>
      <c r="UQM139" s="129"/>
      <c r="UQN139" s="129"/>
      <c r="UQO139" s="129"/>
      <c r="UQP139" s="129"/>
      <c r="UQQ139" s="129"/>
      <c r="UQR139" s="129"/>
      <c r="UQS139" s="129"/>
      <c r="UQT139" s="129"/>
      <c r="UQU139" s="129"/>
      <c r="UQV139" s="129"/>
      <c r="UQW139" s="129"/>
      <c r="UQX139" s="129"/>
      <c r="UQY139" s="129"/>
      <c r="UQZ139" s="129"/>
      <c r="URA139" s="129"/>
      <c r="URB139" s="129"/>
      <c r="URC139" s="129"/>
      <c r="URD139" s="129"/>
      <c r="URE139" s="129"/>
      <c r="URF139" s="129"/>
      <c r="URG139" s="129"/>
      <c r="URH139" s="129"/>
      <c r="URI139" s="129"/>
      <c r="URJ139" s="129"/>
      <c r="URK139" s="129"/>
      <c r="URL139" s="129"/>
      <c r="URM139" s="129"/>
      <c r="URN139" s="129"/>
      <c r="URO139" s="129"/>
      <c r="URP139" s="129"/>
      <c r="URQ139" s="129"/>
      <c r="URR139" s="129"/>
      <c r="URS139" s="129"/>
      <c r="URT139" s="129"/>
      <c r="URU139" s="129"/>
      <c r="URV139" s="129"/>
      <c r="URW139" s="129"/>
      <c r="URX139" s="129"/>
      <c r="URY139" s="129"/>
      <c r="URZ139" s="129"/>
      <c r="USA139" s="129"/>
      <c r="USB139" s="129"/>
      <c r="USC139" s="129"/>
      <c r="USD139" s="129"/>
      <c r="USE139" s="129"/>
      <c r="USF139" s="129"/>
      <c r="USG139" s="129"/>
      <c r="USH139" s="129"/>
      <c r="USI139" s="129"/>
      <c r="USJ139" s="129"/>
      <c r="USK139" s="129"/>
      <c r="USL139" s="129"/>
      <c r="USM139" s="129"/>
      <c r="USN139" s="129"/>
      <c r="USO139" s="129"/>
      <c r="USP139" s="129"/>
      <c r="USQ139" s="129"/>
      <c r="USR139" s="129"/>
      <c r="USS139" s="129"/>
      <c r="UST139" s="129"/>
      <c r="USU139" s="129"/>
      <c r="USV139" s="129"/>
      <c r="USW139" s="129"/>
      <c r="USX139" s="129"/>
      <c r="USY139" s="129"/>
      <c r="USZ139" s="129"/>
      <c r="UTA139" s="129"/>
      <c r="UTB139" s="129"/>
      <c r="UTC139" s="129"/>
      <c r="UTD139" s="129"/>
      <c r="UTE139" s="129"/>
      <c r="UTF139" s="129"/>
      <c r="UTG139" s="129"/>
      <c r="UTH139" s="129"/>
      <c r="UTI139" s="129"/>
      <c r="UTJ139" s="129"/>
      <c r="UTK139" s="129"/>
      <c r="UTL139" s="129"/>
      <c r="UTM139" s="129"/>
      <c r="UTN139" s="129"/>
      <c r="UTO139" s="129"/>
      <c r="UTP139" s="129"/>
      <c r="UTQ139" s="129"/>
      <c r="UTR139" s="129"/>
      <c r="UTS139" s="129"/>
      <c r="UTT139" s="129"/>
      <c r="UTU139" s="129"/>
      <c r="UTV139" s="129"/>
      <c r="UTW139" s="129"/>
      <c r="UTX139" s="129"/>
      <c r="UTY139" s="129"/>
      <c r="UTZ139" s="129"/>
      <c r="UUA139" s="129"/>
      <c r="UUB139" s="129"/>
      <c r="UUC139" s="129"/>
      <c r="UUD139" s="129"/>
      <c r="UUE139" s="129"/>
      <c r="UUF139" s="129"/>
      <c r="UUG139" s="129"/>
      <c r="UUH139" s="129"/>
      <c r="UUI139" s="129"/>
      <c r="UUJ139" s="129"/>
      <c r="UUK139" s="129"/>
      <c r="UUL139" s="129"/>
      <c r="UUM139" s="129"/>
      <c r="UUN139" s="129"/>
      <c r="UUO139" s="129"/>
      <c r="UUP139" s="129"/>
      <c r="UUQ139" s="129"/>
      <c r="UUR139" s="129"/>
      <c r="UUS139" s="129"/>
      <c r="UUT139" s="129"/>
      <c r="UUU139" s="129"/>
      <c r="UUV139" s="129"/>
      <c r="UUW139" s="129"/>
      <c r="UUX139" s="129"/>
      <c r="UUY139" s="129"/>
      <c r="UUZ139" s="129"/>
      <c r="UVA139" s="129"/>
      <c r="UVB139" s="129"/>
      <c r="UVC139" s="129"/>
      <c r="UVD139" s="129"/>
      <c r="UVE139" s="129"/>
      <c r="UVF139" s="129"/>
      <c r="UVG139" s="129"/>
      <c r="UVH139" s="129"/>
      <c r="UVI139" s="129"/>
      <c r="UVJ139" s="129"/>
      <c r="UVK139" s="129"/>
      <c r="UVL139" s="129"/>
      <c r="UVM139" s="129"/>
      <c r="UVN139" s="129"/>
      <c r="UVO139" s="129"/>
      <c r="UVP139" s="129"/>
      <c r="UVQ139" s="129"/>
      <c r="UVR139" s="129"/>
      <c r="UVS139" s="129"/>
      <c r="UVT139" s="129"/>
      <c r="UVU139" s="129"/>
      <c r="UVV139" s="129"/>
      <c r="UVW139" s="129"/>
      <c r="UVX139" s="129"/>
      <c r="UVY139" s="129"/>
      <c r="UVZ139" s="129"/>
      <c r="UWA139" s="129"/>
      <c r="UWB139" s="129"/>
      <c r="UWC139" s="129"/>
      <c r="UWD139" s="129"/>
      <c r="UWE139" s="129"/>
      <c r="UWF139" s="129"/>
      <c r="UWG139" s="129"/>
      <c r="UWH139" s="129"/>
      <c r="UWI139" s="129"/>
      <c r="UWJ139" s="129"/>
      <c r="UWK139" s="129"/>
      <c r="UWL139" s="129"/>
      <c r="UWM139" s="129"/>
      <c r="UWN139" s="129"/>
      <c r="UWO139" s="129"/>
      <c r="UWP139" s="129"/>
      <c r="UWQ139" s="129"/>
      <c r="UWR139" s="129"/>
      <c r="UWS139" s="129"/>
      <c r="UWT139" s="129"/>
      <c r="UWU139" s="129"/>
      <c r="UWV139" s="129"/>
      <c r="UWW139" s="129"/>
      <c r="UWX139" s="129"/>
      <c r="UWY139" s="129"/>
      <c r="UWZ139" s="129"/>
      <c r="UXA139" s="129"/>
      <c r="UXB139" s="129"/>
      <c r="UXC139" s="129"/>
      <c r="UXD139" s="129"/>
      <c r="UXE139" s="129"/>
      <c r="UXF139" s="129"/>
      <c r="UXG139" s="129"/>
      <c r="UXH139" s="129"/>
      <c r="UXI139" s="129"/>
      <c r="UXJ139" s="129"/>
      <c r="UXK139" s="129"/>
      <c r="UXL139" s="129"/>
      <c r="UXM139" s="129"/>
      <c r="UXN139" s="129"/>
      <c r="UXO139" s="129"/>
      <c r="UXP139" s="129"/>
      <c r="UXQ139" s="129"/>
      <c r="UXR139" s="129"/>
      <c r="UXS139" s="129"/>
      <c r="UXT139" s="129"/>
      <c r="UXU139" s="129"/>
      <c r="UXV139" s="129"/>
      <c r="UXW139" s="129"/>
      <c r="UXX139" s="129"/>
      <c r="UXY139" s="129"/>
      <c r="UXZ139" s="129"/>
      <c r="UYA139" s="129"/>
      <c r="UYB139" s="129"/>
      <c r="UYC139" s="129"/>
      <c r="UYD139" s="129"/>
      <c r="UYE139" s="129"/>
      <c r="UYF139" s="129"/>
      <c r="UYG139" s="129"/>
      <c r="UYH139" s="129"/>
      <c r="UYI139" s="129"/>
      <c r="UYJ139" s="129"/>
      <c r="UYK139" s="129"/>
      <c r="UYL139" s="129"/>
      <c r="UYM139" s="129"/>
      <c r="UYN139" s="129"/>
      <c r="UYO139" s="129"/>
      <c r="UYP139" s="129"/>
      <c r="UYQ139" s="129"/>
      <c r="UYR139" s="129"/>
      <c r="UYS139" s="129"/>
      <c r="UYT139" s="129"/>
      <c r="UYU139" s="129"/>
      <c r="UYV139" s="129"/>
      <c r="UYW139" s="129"/>
      <c r="UYX139" s="129"/>
      <c r="UYY139" s="129"/>
      <c r="UYZ139" s="129"/>
      <c r="UZA139" s="129"/>
      <c r="UZB139" s="129"/>
      <c r="UZC139" s="129"/>
      <c r="UZD139" s="129"/>
      <c r="UZE139" s="129"/>
      <c r="UZF139" s="129"/>
      <c r="UZG139" s="129"/>
      <c r="UZH139" s="129"/>
      <c r="UZI139" s="129"/>
      <c r="UZJ139" s="129"/>
      <c r="UZK139" s="129"/>
      <c r="UZL139" s="129"/>
      <c r="UZM139" s="129"/>
      <c r="UZN139" s="129"/>
      <c r="UZO139" s="129"/>
      <c r="UZP139" s="129"/>
      <c r="UZQ139" s="129"/>
      <c r="UZR139" s="129"/>
      <c r="UZS139" s="129"/>
      <c r="UZT139" s="129"/>
      <c r="UZU139" s="129"/>
      <c r="UZV139" s="129"/>
      <c r="UZW139" s="129"/>
      <c r="UZX139" s="129"/>
      <c r="UZY139" s="129"/>
      <c r="UZZ139" s="129"/>
      <c r="VAA139" s="129"/>
      <c r="VAB139" s="129"/>
      <c r="VAC139" s="129"/>
      <c r="VAD139" s="129"/>
      <c r="VAE139" s="129"/>
      <c r="VAF139" s="129"/>
      <c r="VAG139" s="129"/>
      <c r="VAH139" s="129"/>
      <c r="VAI139" s="129"/>
      <c r="VAJ139" s="129"/>
      <c r="VAK139" s="129"/>
      <c r="VAL139" s="129"/>
      <c r="VAM139" s="129"/>
      <c r="VAN139" s="129"/>
      <c r="VAO139" s="129"/>
      <c r="VAP139" s="129"/>
      <c r="VAQ139" s="129"/>
      <c r="VAR139" s="129"/>
      <c r="VAS139" s="129"/>
      <c r="VAT139" s="129"/>
      <c r="VAU139" s="129"/>
      <c r="VAV139" s="129"/>
      <c r="VAW139" s="129"/>
      <c r="VAX139" s="129"/>
      <c r="VAY139" s="129"/>
      <c r="VAZ139" s="129"/>
      <c r="VBA139" s="129"/>
      <c r="VBB139" s="129"/>
      <c r="VBC139" s="129"/>
      <c r="VBD139" s="129"/>
      <c r="VBE139" s="129"/>
      <c r="VBF139" s="129"/>
      <c r="VBG139" s="129"/>
      <c r="VBH139" s="129"/>
      <c r="VBI139" s="129"/>
      <c r="VBJ139" s="129"/>
      <c r="VBK139" s="129"/>
      <c r="VBL139" s="129"/>
      <c r="VBM139" s="129"/>
      <c r="VBN139" s="129"/>
      <c r="VBO139" s="129"/>
      <c r="VBP139" s="129"/>
      <c r="VBQ139" s="129"/>
      <c r="VBR139" s="129"/>
      <c r="VBS139" s="129"/>
      <c r="VBT139" s="129"/>
      <c r="VBU139" s="129"/>
      <c r="VBV139" s="129"/>
      <c r="VBW139" s="129"/>
      <c r="VBX139" s="129"/>
      <c r="VBY139" s="129"/>
      <c r="VBZ139" s="129"/>
      <c r="VCA139" s="129"/>
      <c r="VCB139" s="129"/>
      <c r="VCC139" s="129"/>
      <c r="VCD139" s="129"/>
      <c r="VCE139" s="129"/>
      <c r="VCF139" s="129"/>
      <c r="VCG139" s="129"/>
      <c r="VCH139" s="129"/>
      <c r="VCI139" s="129"/>
      <c r="VCJ139" s="129"/>
      <c r="VCK139" s="129"/>
      <c r="VCL139" s="129"/>
      <c r="VCM139" s="129"/>
      <c r="VCN139" s="129"/>
      <c r="VCO139" s="129"/>
      <c r="VCP139" s="129"/>
      <c r="VCQ139" s="129"/>
      <c r="VCR139" s="129"/>
      <c r="VCS139" s="129"/>
      <c r="VCT139" s="129"/>
      <c r="VCU139" s="129"/>
      <c r="VCV139" s="129"/>
      <c r="VCW139" s="129"/>
      <c r="VCX139" s="129"/>
      <c r="VCY139" s="129"/>
      <c r="VCZ139" s="129"/>
      <c r="VDA139" s="129"/>
      <c r="VDB139" s="129"/>
      <c r="VDC139" s="129"/>
      <c r="VDD139" s="129"/>
      <c r="VDE139" s="129"/>
      <c r="VDF139" s="129"/>
      <c r="VDG139" s="129"/>
      <c r="VDH139" s="129"/>
      <c r="VDI139" s="129"/>
      <c r="VDJ139" s="129"/>
      <c r="VDK139" s="129"/>
      <c r="VDL139" s="129"/>
      <c r="VDM139" s="129"/>
      <c r="VDN139" s="129"/>
      <c r="VDO139" s="129"/>
      <c r="VDP139" s="129"/>
      <c r="VDQ139" s="129"/>
      <c r="VDR139" s="129"/>
      <c r="VDS139" s="129"/>
      <c r="VDT139" s="129"/>
      <c r="VDU139" s="129"/>
      <c r="VDV139" s="129"/>
      <c r="VDW139" s="129"/>
      <c r="VDX139" s="129"/>
      <c r="VDY139" s="129"/>
      <c r="VDZ139" s="129"/>
      <c r="VEA139" s="129"/>
      <c r="VEB139" s="129"/>
      <c r="VEC139" s="129"/>
      <c r="VED139" s="129"/>
      <c r="VEE139" s="129"/>
      <c r="VEF139" s="129"/>
      <c r="VEG139" s="129"/>
      <c r="VEH139" s="129"/>
      <c r="VEI139" s="129"/>
      <c r="VEJ139" s="129"/>
      <c r="VEK139" s="129"/>
      <c r="VEL139" s="129"/>
      <c r="VEM139" s="129"/>
      <c r="VEN139" s="129"/>
      <c r="VEO139" s="129"/>
      <c r="VEP139" s="129"/>
      <c r="VEQ139" s="129"/>
      <c r="VER139" s="129"/>
      <c r="VES139" s="129"/>
      <c r="VET139" s="129"/>
      <c r="VEU139" s="129"/>
      <c r="VEV139" s="129"/>
      <c r="VEW139" s="129"/>
      <c r="VEX139" s="129"/>
      <c r="VEY139" s="129"/>
      <c r="VEZ139" s="129"/>
      <c r="VFA139" s="129"/>
      <c r="VFB139" s="129"/>
      <c r="VFC139" s="129"/>
      <c r="VFD139" s="129"/>
      <c r="VFE139" s="129"/>
      <c r="VFF139" s="129"/>
      <c r="VFG139" s="129"/>
      <c r="VFH139" s="129"/>
      <c r="VFI139" s="129"/>
      <c r="VFJ139" s="129"/>
      <c r="VFK139" s="129"/>
      <c r="VFL139" s="129"/>
      <c r="VFM139" s="129"/>
      <c r="VFN139" s="129"/>
      <c r="VFO139" s="129"/>
      <c r="VFP139" s="129"/>
      <c r="VFQ139" s="129"/>
      <c r="VFR139" s="129"/>
      <c r="VFS139" s="129"/>
      <c r="VFT139" s="129"/>
      <c r="VFU139" s="129"/>
      <c r="VFV139" s="129"/>
      <c r="VFW139" s="129"/>
      <c r="VFX139" s="129"/>
      <c r="VFY139" s="129"/>
      <c r="VFZ139" s="129"/>
      <c r="VGA139" s="129"/>
      <c r="VGB139" s="129"/>
      <c r="VGC139" s="129"/>
      <c r="VGD139" s="129"/>
      <c r="VGE139" s="129"/>
      <c r="VGF139" s="129"/>
      <c r="VGG139" s="129"/>
      <c r="VGH139" s="129"/>
      <c r="VGI139" s="129"/>
      <c r="VGJ139" s="129"/>
      <c r="VGK139" s="129"/>
      <c r="VGL139" s="129"/>
      <c r="VGM139" s="129"/>
      <c r="VGN139" s="129"/>
      <c r="VGO139" s="129"/>
      <c r="VGP139" s="129"/>
      <c r="VGQ139" s="129"/>
      <c r="VGR139" s="129"/>
      <c r="VGS139" s="129"/>
      <c r="VGT139" s="129"/>
      <c r="VGU139" s="129"/>
      <c r="VGV139" s="129"/>
      <c r="VGW139" s="129"/>
      <c r="VGX139" s="129"/>
      <c r="VGY139" s="129"/>
      <c r="VGZ139" s="129"/>
      <c r="VHA139" s="129"/>
      <c r="VHB139" s="129"/>
      <c r="VHC139" s="129"/>
      <c r="VHD139" s="129"/>
      <c r="VHE139" s="129"/>
      <c r="VHF139" s="129"/>
      <c r="VHG139" s="129"/>
      <c r="VHH139" s="129"/>
      <c r="VHI139" s="129"/>
      <c r="VHJ139" s="129"/>
      <c r="VHK139" s="129"/>
      <c r="VHL139" s="129"/>
      <c r="VHM139" s="129"/>
      <c r="VHN139" s="129"/>
      <c r="VHO139" s="129"/>
      <c r="VHP139" s="129"/>
      <c r="VHQ139" s="129"/>
      <c r="VHR139" s="129"/>
      <c r="VHS139" s="129"/>
      <c r="VHT139" s="129"/>
      <c r="VHU139" s="129"/>
      <c r="VHV139" s="129"/>
      <c r="VHW139" s="129"/>
      <c r="VHX139" s="129"/>
      <c r="VHY139" s="129"/>
      <c r="VHZ139" s="129"/>
      <c r="VIA139" s="129"/>
      <c r="VIB139" s="129"/>
      <c r="VIC139" s="129"/>
      <c r="VID139" s="129"/>
      <c r="VIE139" s="129"/>
      <c r="VIF139" s="129"/>
      <c r="VIG139" s="129"/>
      <c r="VIH139" s="129"/>
      <c r="VII139" s="129"/>
      <c r="VIJ139" s="129"/>
      <c r="VIK139" s="129"/>
      <c r="VIL139" s="129"/>
      <c r="VIM139" s="129"/>
      <c r="VIN139" s="129"/>
      <c r="VIO139" s="129"/>
      <c r="VIP139" s="129"/>
      <c r="VIQ139" s="129"/>
      <c r="VIR139" s="129"/>
      <c r="VIS139" s="129"/>
      <c r="VIT139" s="129"/>
      <c r="VIU139" s="129"/>
      <c r="VIV139" s="129"/>
      <c r="VIW139" s="129"/>
      <c r="VIX139" s="129"/>
      <c r="VIY139" s="129"/>
      <c r="VIZ139" s="129"/>
      <c r="VJA139" s="129"/>
      <c r="VJB139" s="129"/>
      <c r="VJC139" s="129"/>
      <c r="VJD139" s="129"/>
      <c r="VJE139" s="129"/>
      <c r="VJF139" s="129"/>
      <c r="VJG139" s="129"/>
      <c r="VJH139" s="129"/>
      <c r="VJI139" s="129"/>
      <c r="VJJ139" s="129"/>
      <c r="VJK139" s="129"/>
      <c r="VJL139" s="129"/>
      <c r="VJM139" s="129"/>
      <c r="VJN139" s="129"/>
      <c r="VJO139" s="129"/>
      <c r="VJP139" s="129"/>
      <c r="VJQ139" s="129"/>
      <c r="VJR139" s="129"/>
      <c r="VJS139" s="129"/>
      <c r="VJT139" s="129"/>
      <c r="VJU139" s="129"/>
      <c r="VJV139" s="129"/>
      <c r="VJW139" s="129"/>
      <c r="VJX139" s="129"/>
      <c r="VJY139" s="129"/>
      <c r="VJZ139" s="129"/>
      <c r="VKA139" s="129"/>
      <c r="VKB139" s="129"/>
      <c r="VKC139" s="129"/>
      <c r="VKD139" s="129"/>
      <c r="VKE139" s="129"/>
      <c r="VKF139" s="129"/>
      <c r="VKG139" s="129"/>
      <c r="VKH139" s="129"/>
      <c r="VKI139" s="129"/>
      <c r="VKJ139" s="129"/>
      <c r="VKK139" s="129"/>
      <c r="VKL139" s="129"/>
      <c r="VKM139" s="129"/>
      <c r="VKN139" s="129"/>
      <c r="VKO139" s="129"/>
      <c r="VKP139" s="129"/>
      <c r="VKQ139" s="129"/>
      <c r="VKR139" s="129"/>
      <c r="VKS139" s="129"/>
      <c r="VKT139" s="129"/>
      <c r="VKU139" s="129"/>
      <c r="VKV139" s="129"/>
      <c r="VKW139" s="129"/>
      <c r="VKX139" s="129"/>
      <c r="VKY139" s="129"/>
      <c r="VKZ139" s="129"/>
      <c r="VLA139" s="129"/>
      <c r="VLB139" s="129"/>
      <c r="VLC139" s="129"/>
      <c r="VLD139" s="129"/>
      <c r="VLE139" s="129"/>
      <c r="VLF139" s="129"/>
      <c r="VLG139" s="129"/>
      <c r="VLH139" s="129"/>
      <c r="VLI139" s="129"/>
      <c r="VLJ139" s="129"/>
      <c r="VLK139" s="129"/>
      <c r="VLL139" s="129"/>
      <c r="VLM139" s="129"/>
      <c r="VLN139" s="129"/>
      <c r="VLO139" s="129"/>
      <c r="VLP139" s="129"/>
      <c r="VLQ139" s="129"/>
      <c r="VLR139" s="129"/>
      <c r="VLS139" s="129"/>
      <c r="VLT139" s="129"/>
      <c r="VLU139" s="129"/>
      <c r="VLV139" s="129"/>
      <c r="VLW139" s="129"/>
      <c r="VLX139" s="129"/>
      <c r="VLY139" s="129"/>
      <c r="VLZ139" s="129"/>
      <c r="VMA139" s="129"/>
      <c r="VMB139" s="129"/>
      <c r="VMC139" s="129"/>
      <c r="VMD139" s="129"/>
      <c r="VME139" s="129"/>
      <c r="VMF139" s="129"/>
      <c r="VMG139" s="129"/>
      <c r="VMH139" s="129"/>
      <c r="VMI139" s="129"/>
      <c r="VMJ139" s="129"/>
      <c r="VMK139" s="129"/>
      <c r="VML139" s="129"/>
      <c r="VMM139" s="129"/>
      <c r="VMN139" s="129"/>
      <c r="VMO139" s="129"/>
      <c r="VMP139" s="129"/>
      <c r="VMQ139" s="129"/>
      <c r="VMR139" s="129"/>
      <c r="VMS139" s="129"/>
      <c r="VMT139" s="129"/>
      <c r="VMU139" s="129"/>
      <c r="VMV139" s="129"/>
      <c r="VMW139" s="129"/>
      <c r="VMX139" s="129"/>
      <c r="VMY139" s="129"/>
      <c r="VMZ139" s="129"/>
      <c r="VNA139" s="129"/>
      <c r="VNB139" s="129"/>
      <c r="VNC139" s="129"/>
      <c r="VND139" s="129"/>
      <c r="VNE139" s="129"/>
      <c r="VNF139" s="129"/>
      <c r="VNG139" s="129"/>
      <c r="VNH139" s="129"/>
      <c r="VNI139" s="129"/>
      <c r="VNJ139" s="129"/>
      <c r="VNK139" s="129"/>
      <c r="VNL139" s="129"/>
      <c r="VNM139" s="129"/>
      <c r="VNN139" s="129"/>
      <c r="VNO139" s="129"/>
      <c r="VNP139" s="129"/>
      <c r="VNQ139" s="129"/>
      <c r="VNR139" s="129"/>
      <c r="VNS139" s="129"/>
      <c r="VNT139" s="129"/>
      <c r="VNU139" s="129"/>
      <c r="VNV139" s="129"/>
      <c r="VNW139" s="129"/>
      <c r="VNX139" s="129"/>
      <c r="VNY139" s="129"/>
      <c r="VNZ139" s="129"/>
      <c r="VOA139" s="129"/>
      <c r="VOB139" s="129"/>
      <c r="VOC139" s="129"/>
      <c r="VOD139" s="129"/>
      <c r="VOE139" s="129"/>
      <c r="VOF139" s="129"/>
      <c r="VOG139" s="129"/>
      <c r="VOH139" s="129"/>
      <c r="VOI139" s="129"/>
      <c r="VOJ139" s="129"/>
      <c r="VOK139" s="129"/>
      <c r="VOL139" s="129"/>
      <c r="VOM139" s="129"/>
      <c r="VON139" s="129"/>
      <c r="VOO139" s="129"/>
      <c r="VOP139" s="129"/>
      <c r="VOQ139" s="129"/>
      <c r="VOR139" s="129"/>
      <c r="VOS139" s="129"/>
      <c r="VOT139" s="129"/>
      <c r="VOU139" s="129"/>
      <c r="VOV139" s="129"/>
      <c r="VOW139" s="129"/>
      <c r="VOX139" s="129"/>
      <c r="VOY139" s="129"/>
      <c r="VOZ139" s="129"/>
      <c r="VPA139" s="129"/>
      <c r="VPB139" s="129"/>
      <c r="VPC139" s="129"/>
      <c r="VPD139" s="129"/>
      <c r="VPE139" s="129"/>
      <c r="VPF139" s="129"/>
      <c r="VPG139" s="129"/>
      <c r="VPH139" s="129"/>
      <c r="VPI139" s="129"/>
      <c r="VPJ139" s="129"/>
      <c r="VPK139" s="129"/>
      <c r="VPL139" s="129"/>
      <c r="VPM139" s="129"/>
      <c r="VPN139" s="129"/>
      <c r="VPO139" s="129"/>
      <c r="VPP139" s="129"/>
      <c r="VPQ139" s="129"/>
      <c r="VPR139" s="129"/>
      <c r="VPS139" s="129"/>
      <c r="VPT139" s="129"/>
      <c r="VPU139" s="129"/>
      <c r="VPV139" s="129"/>
      <c r="VPW139" s="129"/>
      <c r="VPX139" s="129"/>
      <c r="VPY139" s="129"/>
      <c r="VPZ139" s="129"/>
      <c r="VQA139" s="129"/>
      <c r="VQB139" s="129"/>
      <c r="VQC139" s="129"/>
      <c r="VQD139" s="129"/>
      <c r="VQE139" s="129"/>
      <c r="VQF139" s="129"/>
      <c r="VQG139" s="129"/>
      <c r="VQH139" s="129"/>
      <c r="VQI139" s="129"/>
      <c r="VQJ139" s="129"/>
      <c r="VQK139" s="129"/>
      <c r="VQL139" s="129"/>
      <c r="VQM139" s="129"/>
      <c r="VQN139" s="129"/>
      <c r="VQO139" s="129"/>
      <c r="VQP139" s="129"/>
      <c r="VQQ139" s="129"/>
      <c r="VQR139" s="129"/>
      <c r="VQS139" s="129"/>
      <c r="VQT139" s="129"/>
      <c r="VQU139" s="129"/>
      <c r="VQV139" s="129"/>
      <c r="VQW139" s="129"/>
      <c r="VQX139" s="129"/>
      <c r="VQY139" s="129"/>
      <c r="VQZ139" s="129"/>
      <c r="VRA139" s="129"/>
      <c r="VRB139" s="129"/>
      <c r="VRC139" s="129"/>
      <c r="VRD139" s="129"/>
      <c r="VRE139" s="129"/>
      <c r="VRF139" s="129"/>
      <c r="VRG139" s="129"/>
      <c r="VRH139" s="129"/>
      <c r="VRI139" s="129"/>
      <c r="VRJ139" s="129"/>
      <c r="VRK139" s="129"/>
      <c r="VRL139" s="129"/>
      <c r="VRM139" s="129"/>
      <c r="VRN139" s="129"/>
      <c r="VRO139" s="129"/>
      <c r="VRP139" s="129"/>
      <c r="VRQ139" s="129"/>
      <c r="VRR139" s="129"/>
      <c r="VRS139" s="129"/>
      <c r="VRT139" s="129"/>
      <c r="VRU139" s="129"/>
      <c r="VRV139" s="129"/>
      <c r="VRW139" s="129"/>
      <c r="VRX139" s="129"/>
      <c r="VRY139" s="129"/>
      <c r="VRZ139" s="129"/>
      <c r="VSA139" s="129"/>
      <c r="VSB139" s="129"/>
      <c r="VSC139" s="129"/>
      <c r="VSD139" s="129"/>
      <c r="VSE139" s="129"/>
      <c r="VSF139" s="129"/>
      <c r="VSG139" s="129"/>
      <c r="VSH139" s="129"/>
      <c r="VSI139" s="129"/>
      <c r="VSJ139" s="129"/>
      <c r="VSK139" s="129"/>
      <c r="VSL139" s="129"/>
      <c r="VSM139" s="129"/>
      <c r="VSN139" s="129"/>
      <c r="VSO139" s="129"/>
      <c r="VSP139" s="129"/>
      <c r="VSQ139" s="129"/>
      <c r="VSR139" s="129"/>
      <c r="VSS139" s="129"/>
      <c r="VST139" s="129"/>
      <c r="VSU139" s="129"/>
      <c r="VSV139" s="129"/>
      <c r="VSW139" s="129"/>
      <c r="VSX139" s="129"/>
      <c r="VSY139" s="129"/>
      <c r="VSZ139" s="129"/>
      <c r="VTA139" s="129"/>
      <c r="VTB139" s="129"/>
      <c r="VTC139" s="129"/>
      <c r="VTD139" s="129"/>
      <c r="VTE139" s="129"/>
      <c r="VTF139" s="129"/>
      <c r="VTG139" s="129"/>
      <c r="VTH139" s="129"/>
      <c r="VTI139" s="129"/>
      <c r="VTJ139" s="129"/>
      <c r="VTK139" s="129"/>
      <c r="VTL139" s="129"/>
      <c r="VTM139" s="129"/>
      <c r="VTN139" s="129"/>
      <c r="VTO139" s="129"/>
      <c r="VTP139" s="129"/>
      <c r="VTQ139" s="129"/>
      <c r="VTR139" s="129"/>
      <c r="VTS139" s="129"/>
      <c r="VTT139" s="129"/>
      <c r="VTU139" s="129"/>
      <c r="VTV139" s="129"/>
      <c r="VTW139" s="129"/>
      <c r="VTX139" s="129"/>
      <c r="VTY139" s="129"/>
      <c r="VTZ139" s="129"/>
      <c r="VUA139" s="129"/>
      <c r="VUB139" s="129"/>
      <c r="VUC139" s="129"/>
      <c r="VUD139" s="129"/>
      <c r="VUE139" s="129"/>
      <c r="VUF139" s="129"/>
      <c r="VUG139" s="129"/>
      <c r="VUH139" s="129"/>
      <c r="VUI139" s="129"/>
      <c r="VUJ139" s="129"/>
      <c r="VUK139" s="129"/>
      <c r="VUL139" s="129"/>
      <c r="VUM139" s="129"/>
      <c r="VUN139" s="129"/>
      <c r="VUO139" s="129"/>
      <c r="VUP139" s="129"/>
      <c r="VUQ139" s="129"/>
      <c r="VUR139" s="129"/>
      <c r="VUS139" s="129"/>
      <c r="VUT139" s="129"/>
      <c r="VUU139" s="129"/>
      <c r="VUV139" s="129"/>
      <c r="VUW139" s="129"/>
      <c r="VUX139" s="129"/>
      <c r="VUY139" s="129"/>
      <c r="VUZ139" s="129"/>
      <c r="VVA139" s="129"/>
      <c r="VVB139" s="129"/>
      <c r="VVC139" s="129"/>
      <c r="VVD139" s="129"/>
      <c r="VVE139" s="129"/>
      <c r="VVF139" s="129"/>
      <c r="VVG139" s="129"/>
      <c r="VVH139" s="129"/>
      <c r="VVI139" s="129"/>
      <c r="VVJ139" s="129"/>
      <c r="VVK139" s="129"/>
      <c r="VVL139" s="129"/>
      <c r="VVM139" s="129"/>
      <c r="VVN139" s="129"/>
      <c r="VVO139" s="129"/>
      <c r="VVP139" s="129"/>
      <c r="VVQ139" s="129"/>
      <c r="VVR139" s="129"/>
      <c r="VVS139" s="129"/>
      <c r="VVT139" s="129"/>
      <c r="VVU139" s="129"/>
      <c r="VVV139" s="129"/>
      <c r="VVW139" s="129"/>
      <c r="VVX139" s="129"/>
      <c r="VVY139" s="129"/>
      <c r="VVZ139" s="129"/>
      <c r="VWA139" s="129"/>
      <c r="VWB139" s="129"/>
      <c r="VWC139" s="129"/>
      <c r="VWD139" s="129"/>
      <c r="VWE139" s="129"/>
      <c r="VWF139" s="129"/>
      <c r="VWG139" s="129"/>
      <c r="VWH139" s="129"/>
      <c r="VWI139" s="129"/>
      <c r="VWJ139" s="129"/>
      <c r="VWK139" s="129"/>
      <c r="VWL139" s="129"/>
      <c r="VWM139" s="129"/>
      <c r="VWN139" s="129"/>
      <c r="VWO139" s="129"/>
      <c r="VWP139" s="129"/>
      <c r="VWQ139" s="129"/>
      <c r="VWR139" s="129"/>
      <c r="VWS139" s="129"/>
      <c r="VWT139" s="129"/>
      <c r="VWU139" s="129"/>
      <c r="VWV139" s="129"/>
      <c r="VWW139" s="129"/>
      <c r="VWX139" s="129"/>
      <c r="VWY139" s="129"/>
      <c r="VWZ139" s="129"/>
      <c r="VXA139" s="129"/>
      <c r="VXB139" s="129"/>
      <c r="VXC139" s="129"/>
      <c r="VXD139" s="129"/>
      <c r="VXE139" s="129"/>
      <c r="VXF139" s="129"/>
      <c r="VXG139" s="129"/>
      <c r="VXH139" s="129"/>
      <c r="VXI139" s="129"/>
      <c r="VXJ139" s="129"/>
      <c r="VXK139" s="129"/>
      <c r="VXL139" s="129"/>
      <c r="VXM139" s="129"/>
      <c r="VXN139" s="129"/>
      <c r="VXO139" s="129"/>
      <c r="VXP139" s="129"/>
      <c r="VXQ139" s="129"/>
      <c r="VXR139" s="129"/>
      <c r="VXS139" s="129"/>
      <c r="VXT139" s="129"/>
      <c r="VXU139" s="129"/>
      <c r="VXV139" s="129"/>
      <c r="VXW139" s="129"/>
      <c r="VXX139" s="129"/>
      <c r="VXY139" s="129"/>
      <c r="VXZ139" s="129"/>
      <c r="VYA139" s="129"/>
      <c r="VYB139" s="129"/>
      <c r="VYC139" s="129"/>
      <c r="VYD139" s="129"/>
      <c r="VYE139" s="129"/>
      <c r="VYF139" s="129"/>
      <c r="VYG139" s="129"/>
      <c r="VYH139" s="129"/>
      <c r="VYI139" s="129"/>
      <c r="VYJ139" s="129"/>
      <c r="VYK139" s="129"/>
      <c r="VYL139" s="129"/>
      <c r="VYM139" s="129"/>
      <c r="VYN139" s="129"/>
      <c r="VYO139" s="129"/>
      <c r="VYP139" s="129"/>
      <c r="VYQ139" s="129"/>
      <c r="VYR139" s="129"/>
      <c r="VYS139" s="129"/>
      <c r="VYT139" s="129"/>
      <c r="VYU139" s="129"/>
      <c r="VYV139" s="129"/>
      <c r="VYW139" s="129"/>
      <c r="VYX139" s="129"/>
      <c r="VYY139" s="129"/>
      <c r="VYZ139" s="129"/>
      <c r="VZA139" s="129"/>
      <c r="VZB139" s="129"/>
      <c r="VZC139" s="129"/>
      <c r="VZD139" s="129"/>
      <c r="VZE139" s="129"/>
      <c r="VZF139" s="129"/>
      <c r="VZG139" s="129"/>
      <c r="VZH139" s="129"/>
      <c r="VZI139" s="129"/>
      <c r="VZJ139" s="129"/>
      <c r="VZK139" s="129"/>
      <c r="VZL139" s="129"/>
      <c r="VZM139" s="129"/>
      <c r="VZN139" s="129"/>
      <c r="VZO139" s="129"/>
      <c r="VZP139" s="129"/>
      <c r="VZQ139" s="129"/>
      <c r="VZR139" s="129"/>
      <c r="VZS139" s="129"/>
      <c r="VZT139" s="129"/>
      <c r="VZU139" s="129"/>
      <c r="VZV139" s="129"/>
      <c r="VZW139" s="129"/>
      <c r="VZX139" s="129"/>
      <c r="VZY139" s="129"/>
      <c r="VZZ139" s="129"/>
      <c r="WAA139" s="129"/>
      <c r="WAB139" s="129"/>
      <c r="WAC139" s="129"/>
      <c r="WAD139" s="129"/>
      <c r="WAE139" s="129"/>
      <c r="WAF139" s="129"/>
      <c r="WAG139" s="129"/>
      <c r="WAH139" s="129"/>
      <c r="WAI139" s="129"/>
      <c r="WAJ139" s="129"/>
      <c r="WAK139" s="129"/>
      <c r="WAL139" s="129"/>
      <c r="WAM139" s="129"/>
      <c r="WAN139" s="129"/>
      <c r="WAO139" s="129"/>
      <c r="WAP139" s="129"/>
      <c r="WAQ139" s="129"/>
      <c r="WAR139" s="129"/>
      <c r="WAS139" s="129"/>
      <c r="WAT139" s="129"/>
      <c r="WAU139" s="129"/>
      <c r="WAV139" s="129"/>
      <c r="WAW139" s="129"/>
      <c r="WAX139" s="129"/>
      <c r="WAY139" s="129"/>
      <c r="WAZ139" s="129"/>
      <c r="WBA139" s="129"/>
      <c r="WBB139" s="129"/>
      <c r="WBC139" s="129"/>
      <c r="WBD139" s="129"/>
      <c r="WBE139" s="129"/>
      <c r="WBF139" s="129"/>
      <c r="WBG139" s="129"/>
      <c r="WBH139" s="129"/>
      <c r="WBI139" s="129"/>
      <c r="WBJ139" s="129"/>
      <c r="WBK139" s="129"/>
      <c r="WBL139" s="129"/>
      <c r="WBM139" s="129"/>
      <c r="WBN139" s="129"/>
      <c r="WBO139" s="129"/>
      <c r="WBP139" s="129"/>
      <c r="WBQ139" s="129"/>
      <c r="WBR139" s="129"/>
      <c r="WBS139" s="129"/>
      <c r="WBT139" s="129"/>
      <c r="WBU139" s="129"/>
      <c r="WBV139" s="129"/>
      <c r="WBW139" s="129"/>
      <c r="WBX139" s="129"/>
      <c r="WBY139" s="129"/>
      <c r="WBZ139" s="129"/>
      <c r="WCA139" s="129"/>
      <c r="WCB139" s="129"/>
      <c r="WCC139" s="129"/>
      <c r="WCD139" s="129"/>
      <c r="WCE139" s="129"/>
      <c r="WCF139" s="129"/>
      <c r="WCG139" s="129"/>
      <c r="WCH139" s="129"/>
      <c r="WCI139" s="129"/>
      <c r="WCJ139" s="129"/>
      <c r="WCK139" s="129"/>
      <c r="WCL139" s="129"/>
      <c r="WCM139" s="129"/>
      <c r="WCN139" s="129"/>
      <c r="WCO139" s="129"/>
      <c r="WCP139" s="129"/>
      <c r="WCQ139" s="129"/>
      <c r="WCR139" s="129"/>
      <c r="WCS139" s="129"/>
      <c r="WCT139" s="129"/>
      <c r="WCU139" s="129"/>
      <c r="WCV139" s="129"/>
      <c r="WCW139" s="129"/>
      <c r="WCX139" s="129"/>
      <c r="WCY139" s="129"/>
      <c r="WCZ139" s="129"/>
      <c r="WDA139" s="129"/>
      <c r="WDB139" s="129"/>
      <c r="WDC139" s="129"/>
      <c r="WDD139" s="129"/>
      <c r="WDE139" s="129"/>
      <c r="WDF139" s="129"/>
      <c r="WDG139" s="129"/>
      <c r="WDH139" s="129"/>
      <c r="WDI139" s="129"/>
      <c r="WDJ139" s="129"/>
      <c r="WDK139" s="129"/>
      <c r="WDL139" s="129"/>
      <c r="WDM139" s="129"/>
      <c r="WDN139" s="129"/>
      <c r="WDO139" s="129"/>
      <c r="WDP139" s="129"/>
      <c r="WDQ139" s="129"/>
      <c r="WDR139" s="129"/>
      <c r="WDS139" s="129"/>
      <c r="WDT139" s="129"/>
      <c r="WDU139" s="129"/>
      <c r="WDV139" s="129"/>
      <c r="WDW139" s="129"/>
      <c r="WDX139" s="129"/>
      <c r="WDY139" s="129"/>
      <c r="WDZ139" s="129"/>
      <c r="WEA139" s="129"/>
      <c r="WEB139" s="129"/>
      <c r="WEC139" s="129"/>
      <c r="WED139" s="129"/>
      <c r="WEE139" s="129"/>
      <c r="WEF139" s="129"/>
      <c r="WEG139" s="129"/>
      <c r="WEH139" s="129"/>
      <c r="WEI139" s="129"/>
      <c r="WEJ139" s="129"/>
      <c r="WEK139" s="129"/>
      <c r="WEL139" s="129"/>
      <c r="WEM139" s="129"/>
      <c r="WEN139" s="129"/>
      <c r="WEO139" s="129"/>
      <c r="WEP139" s="129"/>
      <c r="WEQ139" s="129"/>
      <c r="WER139" s="129"/>
      <c r="WES139" s="129"/>
      <c r="WET139" s="129"/>
      <c r="WEU139" s="129"/>
      <c r="WEV139" s="129"/>
      <c r="WEW139" s="129"/>
      <c r="WEX139" s="129"/>
      <c r="WEY139" s="129"/>
      <c r="WEZ139" s="129"/>
      <c r="WFA139" s="129"/>
      <c r="WFB139" s="129"/>
      <c r="WFC139" s="129"/>
      <c r="WFD139" s="129"/>
      <c r="WFE139" s="129"/>
      <c r="WFF139" s="129"/>
      <c r="WFG139" s="129"/>
      <c r="WFH139" s="129"/>
      <c r="WFI139" s="129"/>
      <c r="WFJ139" s="129"/>
      <c r="WFK139" s="129"/>
      <c r="WFL139" s="129"/>
      <c r="WFM139" s="129"/>
      <c r="WFN139" s="129"/>
      <c r="WFO139" s="129"/>
      <c r="WFP139" s="129"/>
      <c r="WFQ139" s="129"/>
      <c r="WFR139" s="129"/>
      <c r="WFS139" s="129"/>
      <c r="WFT139" s="129"/>
      <c r="WFU139" s="129"/>
      <c r="WFV139" s="129"/>
      <c r="WFW139" s="129"/>
      <c r="WFX139" s="129"/>
      <c r="WFY139" s="129"/>
      <c r="WFZ139" s="129"/>
      <c r="WGA139" s="129"/>
      <c r="WGB139" s="129"/>
      <c r="WGC139" s="129"/>
      <c r="WGD139" s="129"/>
      <c r="WGE139" s="129"/>
      <c r="WGF139" s="129"/>
      <c r="WGG139" s="129"/>
      <c r="WGH139" s="129"/>
      <c r="WGI139" s="129"/>
      <c r="WGJ139" s="129"/>
      <c r="WGK139" s="129"/>
      <c r="WGL139" s="129"/>
      <c r="WGM139" s="129"/>
      <c r="WGN139" s="129"/>
      <c r="WGO139" s="129"/>
      <c r="WGP139" s="129"/>
      <c r="WGQ139" s="129"/>
      <c r="WGR139" s="129"/>
      <c r="WGS139" s="129"/>
      <c r="WGT139" s="129"/>
      <c r="WGU139" s="129"/>
      <c r="WGV139" s="129"/>
      <c r="WGW139" s="129"/>
      <c r="WGX139" s="129"/>
      <c r="WGY139" s="129"/>
      <c r="WGZ139" s="129"/>
      <c r="WHA139" s="129"/>
      <c r="WHB139" s="129"/>
      <c r="WHC139" s="129"/>
      <c r="WHD139" s="129"/>
      <c r="WHE139" s="129"/>
      <c r="WHF139" s="129"/>
      <c r="WHG139" s="129"/>
      <c r="WHH139" s="129"/>
      <c r="WHI139" s="129"/>
      <c r="WHJ139" s="129"/>
      <c r="WHK139" s="129"/>
      <c r="WHL139" s="129"/>
      <c r="WHM139" s="129"/>
      <c r="WHN139" s="129"/>
      <c r="WHO139" s="129"/>
      <c r="WHP139" s="129"/>
      <c r="WHQ139" s="129"/>
      <c r="WHR139" s="129"/>
      <c r="WHS139" s="129"/>
      <c r="WHT139" s="129"/>
      <c r="WHU139" s="129"/>
      <c r="WHV139" s="129"/>
      <c r="WHW139" s="129"/>
      <c r="WHX139" s="129"/>
      <c r="WHY139" s="129"/>
      <c r="WHZ139" s="129"/>
      <c r="WIA139" s="129"/>
      <c r="WIB139" s="129"/>
      <c r="WIC139" s="129"/>
      <c r="WID139" s="129"/>
      <c r="WIE139" s="129"/>
      <c r="WIF139" s="129"/>
      <c r="WIG139" s="129"/>
      <c r="WIH139" s="129"/>
      <c r="WII139" s="129"/>
      <c r="WIJ139" s="129"/>
      <c r="WIK139" s="129"/>
      <c r="WIL139" s="129"/>
      <c r="WIM139" s="129"/>
      <c r="WIN139" s="129"/>
      <c r="WIO139" s="129"/>
      <c r="WIP139" s="129"/>
      <c r="WIQ139" s="129"/>
      <c r="WIR139" s="129"/>
      <c r="WIS139" s="129"/>
      <c r="WIT139" s="129"/>
      <c r="WIU139" s="129"/>
      <c r="WIV139" s="129"/>
      <c r="WIW139" s="129"/>
      <c r="WIX139" s="129"/>
      <c r="WIY139" s="129"/>
      <c r="WIZ139" s="129"/>
      <c r="WJA139" s="129"/>
      <c r="WJB139" s="129"/>
      <c r="WJC139" s="129"/>
      <c r="WJD139" s="129"/>
      <c r="WJE139" s="129"/>
      <c r="WJF139" s="129"/>
      <c r="WJG139" s="129"/>
      <c r="WJH139" s="129"/>
      <c r="WJI139" s="129"/>
      <c r="WJJ139" s="129"/>
      <c r="WJK139" s="129"/>
      <c r="WJL139" s="129"/>
      <c r="WJM139" s="129"/>
      <c r="WJN139" s="129"/>
      <c r="WJO139" s="129"/>
      <c r="WJP139" s="129"/>
      <c r="WJQ139" s="129"/>
      <c r="WJR139" s="129"/>
      <c r="WJS139" s="129"/>
      <c r="WJT139" s="129"/>
      <c r="WJU139" s="129"/>
      <c r="WJV139" s="129"/>
      <c r="WJW139" s="129"/>
      <c r="WJX139" s="129"/>
      <c r="WJY139" s="129"/>
      <c r="WJZ139" s="129"/>
      <c r="WKA139" s="129"/>
      <c r="WKB139" s="129"/>
      <c r="WKC139" s="129"/>
      <c r="WKD139" s="129"/>
      <c r="WKE139" s="129"/>
      <c r="WKF139" s="129"/>
      <c r="WKG139" s="129"/>
      <c r="WKH139" s="129"/>
      <c r="WKI139" s="129"/>
      <c r="WKJ139" s="129"/>
      <c r="WKK139" s="129"/>
      <c r="WKL139" s="129"/>
      <c r="WKM139" s="129"/>
      <c r="WKN139" s="129"/>
      <c r="WKO139" s="129"/>
      <c r="WKP139" s="129"/>
      <c r="WKQ139" s="129"/>
      <c r="WKR139" s="129"/>
      <c r="WKS139" s="129"/>
      <c r="WKT139" s="129"/>
      <c r="WKU139" s="129"/>
      <c r="WKV139" s="129"/>
      <c r="WKW139" s="129"/>
      <c r="WKX139" s="129"/>
      <c r="WKY139" s="129"/>
      <c r="WKZ139" s="129"/>
      <c r="WLA139" s="129"/>
      <c r="WLB139" s="129"/>
      <c r="WLC139" s="129"/>
      <c r="WLD139" s="129"/>
      <c r="WLE139" s="129"/>
      <c r="WLF139" s="129"/>
      <c r="WLG139" s="129"/>
      <c r="WLH139" s="129"/>
      <c r="WLI139" s="129"/>
      <c r="WLJ139" s="129"/>
      <c r="WLK139" s="129"/>
      <c r="WLL139" s="129"/>
      <c r="WLM139" s="129"/>
      <c r="WLN139" s="129"/>
      <c r="WLO139" s="129"/>
      <c r="WLP139" s="129"/>
      <c r="WLQ139" s="129"/>
      <c r="WLR139" s="129"/>
      <c r="WLS139" s="129"/>
      <c r="WLT139" s="129"/>
      <c r="WLU139" s="129"/>
      <c r="WLV139" s="129"/>
      <c r="WLW139" s="129"/>
      <c r="WLX139" s="129"/>
      <c r="WLY139" s="129"/>
      <c r="WLZ139" s="129"/>
      <c r="WMA139" s="129"/>
      <c r="WMB139" s="129"/>
      <c r="WMC139" s="129"/>
      <c r="WMD139" s="129"/>
      <c r="WME139" s="129"/>
      <c r="WMF139" s="129"/>
      <c r="WMG139" s="129"/>
      <c r="WMH139" s="129"/>
      <c r="WMI139" s="129"/>
      <c r="WMJ139" s="129"/>
      <c r="WMK139" s="129"/>
      <c r="WML139" s="129"/>
      <c r="WMM139" s="129"/>
      <c r="WMN139" s="129"/>
      <c r="WMO139" s="129"/>
      <c r="WMP139" s="129"/>
      <c r="WMQ139" s="129"/>
      <c r="WMR139" s="129"/>
      <c r="WMS139" s="129"/>
      <c r="WMT139" s="129"/>
      <c r="WMU139" s="129"/>
      <c r="WMV139" s="129"/>
      <c r="WMW139" s="129"/>
      <c r="WMX139" s="129"/>
      <c r="WMY139" s="129"/>
      <c r="WMZ139" s="129"/>
      <c r="WNA139" s="129"/>
      <c r="WNB139" s="129"/>
      <c r="WNC139" s="129"/>
      <c r="WND139" s="129"/>
      <c r="WNE139" s="129"/>
      <c r="WNF139" s="129"/>
      <c r="WNG139" s="129"/>
      <c r="WNH139" s="129"/>
      <c r="WNI139" s="129"/>
      <c r="WNJ139" s="129"/>
      <c r="WNK139" s="129"/>
      <c r="WNL139" s="129"/>
      <c r="WNM139" s="129"/>
      <c r="WNN139" s="129"/>
      <c r="WNO139" s="129"/>
      <c r="WNP139" s="129"/>
      <c r="WNQ139" s="129"/>
      <c r="WNR139" s="129"/>
      <c r="WNS139" s="129"/>
      <c r="WNT139" s="129"/>
      <c r="WNU139" s="129"/>
      <c r="WNV139" s="129"/>
      <c r="WNW139" s="129"/>
      <c r="WNX139" s="129"/>
      <c r="WNY139" s="129"/>
      <c r="WNZ139" s="129"/>
      <c r="WOA139" s="129"/>
      <c r="WOB139" s="129"/>
      <c r="WOC139" s="129"/>
      <c r="WOD139" s="129"/>
      <c r="WOE139" s="129"/>
      <c r="WOF139" s="129"/>
      <c r="WOG139" s="129"/>
      <c r="WOH139" s="129"/>
      <c r="WOI139" s="129"/>
      <c r="WOJ139" s="129"/>
      <c r="WOK139" s="129"/>
      <c r="WOL139" s="129"/>
      <c r="WOM139" s="129"/>
      <c r="WON139" s="129"/>
      <c r="WOO139" s="129"/>
      <c r="WOP139" s="129"/>
      <c r="WOQ139" s="129"/>
      <c r="WOR139" s="129"/>
      <c r="WOS139" s="129"/>
      <c r="WOT139" s="129"/>
      <c r="WOU139" s="129"/>
      <c r="WOV139" s="129"/>
      <c r="WOW139" s="129"/>
      <c r="WOX139" s="129"/>
      <c r="WOY139" s="129"/>
      <c r="WOZ139" s="129"/>
      <c r="WPA139" s="129"/>
      <c r="WPB139" s="129"/>
      <c r="WPC139" s="129"/>
      <c r="WPD139" s="129"/>
      <c r="WPE139" s="129"/>
      <c r="WPF139" s="129"/>
      <c r="WPG139" s="129"/>
      <c r="WPH139" s="129"/>
      <c r="WPI139" s="129"/>
      <c r="WPJ139" s="129"/>
      <c r="WPK139" s="129"/>
      <c r="WPL139" s="129"/>
      <c r="WPM139" s="129"/>
      <c r="WPN139" s="129"/>
      <c r="WPO139" s="129"/>
      <c r="WPP139" s="129"/>
      <c r="WPQ139" s="129"/>
      <c r="WPR139" s="129"/>
      <c r="WPS139" s="129"/>
      <c r="WPT139" s="129"/>
      <c r="WPU139" s="129"/>
      <c r="WPV139" s="129"/>
      <c r="WPW139" s="129"/>
      <c r="WPX139" s="129"/>
      <c r="WPY139" s="129"/>
      <c r="WPZ139" s="129"/>
      <c r="WQA139" s="129"/>
      <c r="WQB139" s="129"/>
      <c r="WQC139" s="129"/>
      <c r="WQD139" s="129"/>
      <c r="WQE139" s="129"/>
      <c r="WQF139" s="129"/>
      <c r="WQG139" s="129"/>
      <c r="WQH139" s="129"/>
      <c r="WQI139" s="129"/>
      <c r="WQJ139" s="129"/>
      <c r="WQK139" s="129"/>
      <c r="WQL139" s="129"/>
      <c r="WQM139" s="129"/>
      <c r="WQN139" s="129"/>
      <c r="WQO139" s="129"/>
      <c r="WQP139" s="129"/>
      <c r="WQQ139" s="129"/>
      <c r="WQR139" s="129"/>
      <c r="WQS139" s="129"/>
      <c r="WQT139" s="129"/>
      <c r="WQU139" s="129"/>
      <c r="WQV139" s="129"/>
      <c r="WQW139" s="129"/>
      <c r="WQX139" s="129"/>
      <c r="WQY139" s="129"/>
      <c r="WQZ139" s="129"/>
      <c r="WRA139" s="129"/>
      <c r="WRB139" s="129"/>
      <c r="WRC139" s="129"/>
      <c r="WRD139" s="129"/>
      <c r="WRE139" s="129"/>
      <c r="WRF139" s="129"/>
      <c r="WRG139" s="129"/>
      <c r="WRH139" s="129"/>
      <c r="WRI139" s="129"/>
      <c r="WRJ139" s="129"/>
      <c r="WRK139" s="129"/>
      <c r="WRL139" s="129"/>
      <c r="WRM139" s="129"/>
      <c r="WRN139" s="129"/>
      <c r="WRO139" s="129"/>
      <c r="WRP139" s="129"/>
      <c r="WRQ139" s="129"/>
      <c r="WRR139" s="129"/>
      <c r="WRS139" s="129"/>
      <c r="WRT139" s="129"/>
      <c r="WRU139" s="129"/>
      <c r="WRV139" s="129"/>
      <c r="WRW139" s="129"/>
      <c r="WRX139" s="129"/>
      <c r="WRY139" s="129"/>
      <c r="WRZ139" s="129"/>
      <c r="WSA139" s="129"/>
      <c r="WSB139" s="129"/>
      <c r="WSC139" s="129"/>
      <c r="WSD139" s="129"/>
      <c r="WSE139" s="129"/>
      <c r="WSF139" s="129"/>
      <c r="WSG139" s="129"/>
      <c r="WSH139" s="129"/>
      <c r="WSI139" s="129"/>
      <c r="WSJ139" s="129"/>
      <c r="WSK139" s="129"/>
      <c r="WSL139" s="129"/>
      <c r="WSM139" s="129"/>
      <c r="WSN139" s="129"/>
      <c r="WSO139" s="129"/>
      <c r="WSP139" s="129"/>
      <c r="WSQ139" s="129"/>
      <c r="WSR139" s="129"/>
      <c r="WSS139" s="129"/>
      <c r="WST139" s="129"/>
      <c r="WSU139" s="129"/>
      <c r="WSV139" s="129"/>
      <c r="WSW139" s="129"/>
      <c r="WSX139" s="129"/>
      <c r="WSY139" s="129"/>
      <c r="WSZ139" s="129"/>
      <c r="WTA139" s="129"/>
      <c r="WTB139" s="129"/>
      <c r="WTC139" s="129"/>
      <c r="WTD139" s="129"/>
      <c r="WTE139" s="129"/>
      <c r="WTF139" s="129"/>
      <c r="WTG139" s="129"/>
      <c r="WTH139" s="129"/>
      <c r="WTI139" s="129"/>
      <c r="WTJ139" s="129"/>
      <c r="WTK139" s="129"/>
      <c r="WTL139" s="129"/>
      <c r="WTM139" s="129"/>
      <c r="WTN139" s="129"/>
      <c r="WTO139" s="129"/>
      <c r="WTP139" s="129"/>
      <c r="WTQ139" s="129"/>
      <c r="WTR139" s="129"/>
      <c r="WTS139" s="129"/>
      <c r="WTT139" s="129"/>
      <c r="WTU139" s="129"/>
      <c r="WTV139" s="129"/>
      <c r="WTW139" s="129"/>
      <c r="WTX139" s="129"/>
      <c r="WTY139" s="129"/>
      <c r="WTZ139" s="129"/>
      <c r="WUA139" s="129"/>
      <c r="WUB139" s="129"/>
      <c r="WUC139" s="129"/>
      <c r="WUD139" s="129"/>
      <c r="WUE139" s="129"/>
      <c r="WUF139" s="129"/>
      <c r="WUG139" s="129"/>
      <c r="WUH139" s="129"/>
      <c r="WUI139" s="129"/>
      <c r="WUJ139" s="129"/>
      <c r="WUK139" s="129"/>
      <c r="WUL139" s="129"/>
      <c r="WUM139" s="129"/>
      <c r="WUN139" s="129"/>
      <c r="WUO139" s="129"/>
      <c r="WUP139" s="129"/>
      <c r="WUQ139" s="129"/>
      <c r="WUR139" s="129"/>
      <c r="WUS139" s="129"/>
      <c r="WUT139" s="129"/>
      <c r="WUU139" s="129"/>
      <c r="WUV139" s="129"/>
      <c r="WUW139" s="129"/>
      <c r="WUX139" s="129"/>
      <c r="WUY139" s="129"/>
      <c r="WUZ139" s="129"/>
      <c r="WVA139" s="129"/>
      <c r="WVB139" s="129"/>
      <c r="WVC139" s="129"/>
      <c r="WVD139" s="129"/>
      <c r="WVE139" s="129"/>
      <c r="WVF139" s="129"/>
      <c r="WVG139" s="129"/>
      <c r="WVH139" s="129"/>
      <c r="WVI139" s="129"/>
      <c r="WVJ139" s="129"/>
      <c r="WVK139" s="129"/>
      <c r="WVL139" s="129"/>
      <c r="WVM139" s="129"/>
      <c r="WVN139" s="129"/>
      <c r="WVO139" s="129"/>
      <c r="WVP139" s="129"/>
      <c r="WVQ139" s="129"/>
      <c r="WVR139" s="129"/>
      <c r="WVS139" s="129"/>
      <c r="WVT139" s="129"/>
      <c r="WVU139" s="129"/>
      <c r="WVV139" s="129"/>
      <c r="WVW139" s="129"/>
      <c r="WVX139" s="129"/>
      <c r="WVY139" s="129"/>
      <c r="WVZ139" s="129"/>
      <c r="WWA139" s="129"/>
      <c r="WWB139" s="129"/>
      <c r="WWC139" s="129"/>
      <c r="WWD139" s="129"/>
      <c r="WWE139" s="129"/>
      <c r="WWF139" s="129"/>
      <c r="WWG139" s="129"/>
      <c r="WWH139" s="129"/>
      <c r="WWI139" s="129"/>
      <c r="WWJ139" s="129"/>
      <c r="WWK139" s="129"/>
      <c r="WWL139" s="129"/>
      <c r="WWM139" s="129"/>
      <c r="WWN139" s="129"/>
      <c r="WWO139" s="129"/>
      <c r="WWP139" s="129"/>
      <c r="WWQ139" s="129"/>
      <c r="WWR139" s="129"/>
      <c r="WWS139" s="129"/>
      <c r="WWT139" s="129"/>
      <c r="WWU139" s="129"/>
      <c r="WWV139" s="129"/>
      <c r="WWW139" s="129"/>
      <c r="WWX139" s="129"/>
      <c r="WWY139" s="129"/>
      <c r="WWZ139" s="129"/>
      <c r="WXA139" s="129"/>
      <c r="WXB139" s="129"/>
      <c r="WXC139" s="129"/>
      <c r="WXD139" s="129"/>
      <c r="WXE139" s="129"/>
      <c r="WXF139" s="129"/>
      <c r="WXG139" s="129"/>
      <c r="WXH139" s="129"/>
      <c r="WXI139" s="129"/>
      <c r="WXJ139" s="129"/>
      <c r="WXK139" s="129"/>
      <c r="WXL139" s="129"/>
      <c r="WXM139" s="129"/>
      <c r="WXN139" s="129"/>
      <c r="WXO139" s="129"/>
      <c r="WXP139" s="129"/>
      <c r="WXQ139" s="129"/>
      <c r="WXR139" s="129"/>
      <c r="WXS139" s="129"/>
      <c r="WXT139" s="129"/>
      <c r="WXU139" s="129"/>
      <c r="WXV139" s="129"/>
      <c r="WXW139" s="129"/>
      <c r="WXX139" s="129"/>
      <c r="WXY139" s="129"/>
      <c r="WXZ139" s="129"/>
      <c r="WYA139" s="129"/>
      <c r="WYB139" s="129"/>
      <c r="WYC139" s="129"/>
      <c r="WYD139" s="129"/>
      <c r="WYE139" s="129"/>
      <c r="WYF139" s="129"/>
      <c r="WYG139" s="129"/>
      <c r="WYH139" s="129"/>
      <c r="WYI139" s="129"/>
      <c r="WYJ139" s="129"/>
      <c r="WYK139" s="129"/>
      <c r="WYL139" s="129"/>
      <c r="WYM139" s="129"/>
      <c r="WYN139" s="129"/>
      <c r="WYO139" s="129"/>
      <c r="WYP139" s="129"/>
      <c r="WYQ139" s="129"/>
      <c r="WYR139" s="129"/>
      <c r="WYS139" s="129"/>
      <c r="WYT139" s="129"/>
      <c r="WYU139" s="129"/>
      <c r="WYV139" s="129"/>
      <c r="WYW139" s="129"/>
      <c r="WYX139" s="129"/>
      <c r="WYY139" s="129"/>
      <c r="WYZ139" s="129"/>
      <c r="WZA139" s="129"/>
      <c r="WZB139" s="129"/>
      <c r="WZC139" s="129"/>
      <c r="WZD139" s="129"/>
      <c r="WZE139" s="129"/>
      <c r="WZF139" s="129"/>
      <c r="WZG139" s="129"/>
      <c r="WZH139" s="129"/>
      <c r="WZI139" s="129"/>
      <c r="WZJ139" s="129"/>
      <c r="WZK139" s="129"/>
      <c r="WZL139" s="129"/>
      <c r="WZM139" s="129"/>
      <c r="WZN139" s="129"/>
      <c r="WZO139" s="129"/>
      <c r="WZP139" s="129"/>
      <c r="WZQ139" s="129"/>
      <c r="WZR139" s="129"/>
      <c r="WZS139" s="129"/>
      <c r="WZT139" s="129"/>
      <c r="WZU139" s="129"/>
      <c r="WZV139" s="129"/>
      <c r="WZW139" s="129"/>
      <c r="WZX139" s="129"/>
      <c r="WZY139" s="129"/>
      <c r="WZZ139" s="129"/>
      <c r="XAA139" s="129"/>
      <c r="XAB139" s="129"/>
      <c r="XAC139" s="129"/>
      <c r="XAD139" s="129"/>
      <c r="XAE139" s="129"/>
      <c r="XAF139" s="129"/>
      <c r="XAG139" s="129"/>
      <c r="XAH139" s="129"/>
      <c r="XAI139" s="129"/>
      <c r="XAJ139" s="129"/>
      <c r="XAK139" s="129"/>
      <c r="XAL139" s="129"/>
      <c r="XAM139" s="129"/>
      <c r="XAN139" s="129"/>
      <c r="XAO139" s="129"/>
      <c r="XAP139" s="129"/>
      <c r="XAQ139" s="129"/>
      <c r="XAR139" s="129"/>
      <c r="XAS139" s="129"/>
      <c r="XAT139" s="129"/>
      <c r="XAU139" s="129"/>
      <c r="XAV139" s="129"/>
      <c r="XAW139" s="129"/>
      <c r="XAX139" s="129"/>
      <c r="XAY139" s="129"/>
      <c r="XAZ139" s="129"/>
      <c r="XBA139" s="129"/>
      <c r="XBB139" s="129"/>
      <c r="XBC139" s="129"/>
      <c r="XBD139" s="129"/>
      <c r="XBE139" s="129"/>
      <c r="XBF139" s="129"/>
      <c r="XBG139" s="129"/>
      <c r="XBH139" s="129"/>
      <c r="XBI139" s="129"/>
      <c r="XBJ139" s="129"/>
      <c r="XBK139" s="129"/>
      <c r="XBL139" s="129"/>
      <c r="XBM139" s="129"/>
      <c r="XBN139" s="129"/>
      <c r="XBO139" s="129"/>
      <c r="XBP139" s="129"/>
      <c r="XBQ139" s="129"/>
      <c r="XBR139" s="129"/>
      <c r="XBS139" s="129"/>
      <c r="XBT139" s="129"/>
      <c r="XBU139" s="129"/>
      <c r="XBV139" s="129"/>
      <c r="XBW139" s="129"/>
      <c r="XBX139" s="129"/>
      <c r="XBY139" s="129"/>
      <c r="XBZ139" s="129"/>
      <c r="XCA139" s="129"/>
      <c r="XCB139" s="129"/>
      <c r="XCC139" s="129"/>
      <c r="XCD139" s="129"/>
      <c r="XCE139" s="129"/>
      <c r="XCF139" s="129"/>
      <c r="XCG139" s="129"/>
      <c r="XCH139" s="129"/>
      <c r="XCI139" s="129"/>
      <c r="XCJ139" s="129"/>
      <c r="XCK139" s="129"/>
      <c r="XCL139" s="129"/>
      <c r="XCM139" s="129"/>
      <c r="XCN139" s="129"/>
      <c r="XCO139" s="129"/>
      <c r="XCP139" s="129"/>
      <c r="XCQ139" s="129"/>
      <c r="XCR139" s="129"/>
      <c r="XCS139" s="129"/>
      <c r="XCT139" s="129"/>
      <c r="XCU139" s="129"/>
      <c r="XCV139" s="129"/>
      <c r="XCW139" s="129"/>
      <c r="XCX139" s="129"/>
      <c r="XCY139" s="129"/>
      <c r="XCZ139" s="129"/>
      <c r="XDA139" s="129"/>
      <c r="XDB139" s="129"/>
      <c r="XDC139" s="129"/>
      <c r="XDD139" s="129"/>
      <c r="XDE139" s="129"/>
      <c r="XDF139" s="129"/>
      <c r="XDG139" s="129"/>
      <c r="XDH139" s="129"/>
      <c r="XDI139" s="129"/>
      <c r="XDJ139" s="129"/>
      <c r="XDK139" s="129"/>
      <c r="XDL139" s="129"/>
      <c r="XDM139" s="129"/>
      <c r="XDN139" s="129"/>
      <c r="XDO139" s="129"/>
      <c r="XDP139" s="129"/>
      <c r="XDQ139" s="129"/>
      <c r="XDR139" s="129"/>
      <c r="XDS139" s="129"/>
      <c r="XDT139" s="129"/>
      <c r="XDU139" s="129"/>
      <c r="XDV139" s="129"/>
      <c r="XDW139" s="129"/>
      <c r="XDX139" s="129"/>
      <c r="XDY139" s="129"/>
      <c r="XDZ139" s="129"/>
      <c r="XEA139" s="129"/>
      <c r="XEB139" s="129"/>
      <c r="XEC139" s="129"/>
      <c r="XED139" s="129"/>
      <c r="XEE139" s="129"/>
      <c r="XEF139" s="129"/>
      <c r="XEG139" s="129"/>
      <c r="XEH139" s="129"/>
      <c r="XEI139" s="129"/>
      <c r="XEJ139" s="129"/>
      <c r="XEK139" s="129"/>
      <c r="XEL139" s="129"/>
      <c r="XEM139" s="129"/>
      <c r="XEN139" s="129"/>
      <c r="XEO139" s="129"/>
      <c r="XEP139" s="129"/>
      <c r="XEQ139" s="129"/>
      <c r="XER139" s="129"/>
      <c r="XES139" s="129"/>
      <c r="XET139" s="129"/>
      <c r="XEU139" s="129"/>
      <c r="XEV139" s="129"/>
      <c r="XEW139" s="129"/>
      <c r="XEX139" s="129"/>
      <c r="XEY139" s="129"/>
      <c r="XEZ139" s="129"/>
      <c r="XFA139" s="129"/>
      <c r="XFB139" s="129"/>
      <c r="XFC139" s="129"/>
      <c r="XFD139" s="129"/>
    </row>
    <row ht="15" r="140">
      <c r="A140" s="76">
        <v>139</v>
      </c>
      <c r="B140" s="76" t="s">
        <v>1843</v>
      </c>
      <c r="C140" s="77" t="s">
        <v>188</v>
      </c>
      <c r="D140" s="123" t="s">
        <v>1057</v>
      </c>
      <c r="E140" s="124" t="s">
        <v>44</v>
      </c>
      <c r="F140" s="158" t="s">
        <v>1844</v>
      </c>
      <c r="G140" s="124" t="s">
        <v>883</v>
      </c>
      <c r="H140" s="80">
        <v>4</v>
      </c>
      <c r="I140" s="80"/>
      <c r="J140" s="80"/>
      <c r="K140" s="80">
        <v>-80</v>
      </c>
      <c r="L140" s="124"/>
      <c r="M140" s="80">
        <v>-40000</v>
      </c>
      <c r="N140" s="80"/>
      <c r="O140" s="80"/>
      <c r="P140" s="80"/>
      <c r="Q140" s="124"/>
      <c r="R140" s="80" t="s">
        <v>1827</v>
      </c>
      <c r="S140" s="124" t="s">
        <v>1663</v>
      </c>
      <c r="T140" s="157"/>
      <c r="U140" s="129" t="s">
        <v>1830</v>
      </c>
    </row>
    <row ht="15" r="141">
      <c r="A141" s="77">
        <v>140</v>
      </c>
      <c r="B141" s="77" t="s">
        <v>1132</v>
      </c>
      <c r="C141" s="77" t="str">
        <f>VLOOKUP(B141,'Cấp phát TN'!C1:G1048574,2,FALSE)</f>
        <v>BSS</v>
      </c>
      <c r="D141" s="107" t="str">
        <f>VLOOKUP(B141,'Cấp phát TN'!C1:G1048574,3,FALSE)</f>
        <v>thanhtt69</v>
      </c>
      <c r="E141" s="108" t="str">
        <f>VLOOKUP(B141,'Cấp phát TN'!C1:G1048574,4,FALSE)</f>
        <v>khanhnd23</v>
      </c>
      <c r="F141" s="80" t="str">
        <f>VLOOKUP(B141,'Cấp phát TN'!C1:G1048574,5,FALSE)</f>
        <v>SR_VN_20240327_1044602</v>
      </c>
      <c r="G141" s="124" t="s">
        <v>883</v>
      </c>
      <c r="H141" s="124">
        <v>8</v>
      </c>
      <c r="I141" s="124">
        <v>229</v>
      </c>
      <c r="J141" s="124">
        <v>686</v>
      </c>
      <c r="K141" s="124">
        <v>276</v>
      </c>
      <c r="L141" s="124">
        <v>18947</v>
      </c>
      <c r="M141" s="124">
        <v>1790</v>
      </c>
      <c r="N141" s="124"/>
      <c r="O141" s="124"/>
      <c r="P141" s="124"/>
      <c r="Q141" s="124"/>
      <c r="R141" s="80" t="s">
        <v>1827</v>
      </c>
      <c r="S141" s="124" t="s">
        <v>1663</v>
      </c>
      <c r="T141" s="84" t="s">
        <v>1845</v>
      </c>
      <c r="U141" s="129" t="s">
        <v>1830</v>
      </c>
    </row>
    <row ht="15" r="142">
      <c r="A142" s="76">
        <v>141</v>
      </c>
      <c r="B142" s="77" t="s">
        <v>1126</v>
      </c>
      <c r="C142" s="77" t="str">
        <f>VLOOKUP(B142,'Cấp phát TN'!C1:G1048574,2,FALSE)</f>
        <v>BSS</v>
      </c>
      <c r="D142" s="107" t="str">
        <f>VLOOKUP(B142,'Cấp phát TN'!C1:G1048574,3,FALSE)</f>
        <v>thanhtt69</v>
      </c>
      <c r="E142" s="108" t="str">
        <f>VLOOKUP(B142,'Cấp phát TN'!C1:G1048574,4,FALSE)</f>
        <v>thongnv31</v>
      </c>
      <c r="F142" s="80" t="str">
        <f>VLOOKUP(B142,'Cấp phát TN'!C1:G1048574,5,FALSE)</f>
        <v>SR_VN_20240320_1038556</v>
      </c>
      <c r="G142" s="124" t="s">
        <v>883</v>
      </c>
      <c r="H142" s="124">
        <v>17</v>
      </c>
      <c r="I142" s="124">
        <f>541-355</f>
        <v>186</v>
      </c>
      <c r="J142" s="124">
        <f>1623-J143</f>
        <v>560</v>
      </c>
      <c r="K142" s="124">
        <f>1907-K143</f>
        <v>308</v>
      </c>
      <c r="L142" s="124">
        <f>77154-L143</f>
        <v>48939</v>
      </c>
      <c r="M142" s="124"/>
      <c r="N142" s="124"/>
      <c r="O142" s="124"/>
      <c r="P142" s="124"/>
      <c r="Q142" s="124"/>
      <c r="R142" s="80" t="s">
        <v>1827</v>
      </c>
      <c r="S142" s="124" t="s">
        <v>1663</v>
      </c>
      <c r="T142" s="84" t="s">
        <v>1846</v>
      </c>
      <c r="U142" s="129" t="s">
        <v>1830</v>
      </c>
    </row>
    <row ht="15" r="143">
      <c r="A143" s="77">
        <v>142</v>
      </c>
      <c r="B143" s="77" t="s">
        <v>1126</v>
      </c>
      <c r="C143" s="77" t="str">
        <f>VLOOKUP(B143,'Cấp phát TN'!C2:G1048574,2,FALSE)</f>
        <v>BSS</v>
      </c>
      <c r="D143" s="107" t="str">
        <f>VLOOKUP(B143,'Cấp phát TN'!C2:G1048574,3,FALSE)</f>
        <v>thanhtt69</v>
      </c>
      <c r="E143" s="108" t="str">
        <f>VLOOKUP(B143,'Cấp phát TN'!C2:G1048574,4,FALSE)</f>
        <v>thongnv31</v>
      </c>
      <c r="F143" s="159" t="str">
        <f>VLOOKUP(B142,'Cấp phát TN'!C1:G1048574,5,FALSE)</f>
        <v>SR_VN_20240320_1038556</v>
      </c>
      <c r="G143" s="133" t="s">
        <v>883</v>
      </c>
      <c r="H143" s="133">
        <v>8</v>
      </c>
      <c r="I143" s="160">
        <v>355</v>
      </c>
      <c r="J143" s="160">
        <v>1063</v>
      </c>
      <c r="K143" s="160">
        <v>1599</v>
      </c>
      <c r="L143" s="160">
        <v>28215</v>
      </c>
      <c r="R143" s="133" t="s">
        <v>1662</v>
      </c>
      <c r="T143" s="130" t="s">
        <v>1847</v>
      </c>
    </row>
    <row ht="15" r="144">
      <c r="A144" s="76">
        <v>143</v>
      </c>
      <c r="B144" s="77" t="s">
        <v>1122</v>
      </c>
      <c r="C144" s="77" t="str">
        <f>VLOOKUP(B144,'Cấp phát TN'!C1:G1048574,2,FALSE)</f>
        <v>BSS</v>
      </c>
      <c r="D144" s="107" t="str">
        <f>VLOOKUP(B144,'Cấp phát TN'!C1:G1048574,3,FALSE)</f>
        <v>tamdtt1</v>
      </c>
      <c r="E144" s="108" t="str">
        <f>VLOOKUP(B144,'Cấp phát TN'!C1:G1048574,4,FALSE)</f>
        <v>vinhtq18</v>
      </c>
      <c r="F144" s="80" t="str">
        <f>VLOOKUP(B144,'Cấp phát TN'!C1:G1048574,5,FALSE)</f>
        <v>SR_VN_20240506_1079517</v>
      </c>
      <c r="G144" s="77" t="s">
        <v>884</v>
      </c>
      <c r="H144" s="77">
        <v>2</v>
      </c>
      <c r="I144" s="77">
        <v>8</v>
      </c>
      <c r="J144" s="77">
        <v>24</v>
      </c>
      <c r="K144" s="77">
        <v>64</v>
      </c>
      <c r="L144" s="77">
        <v>1326</v>
      </c>
      <c r="M144" s="87"/>
      <c r="N144" s="87"/>
      <c r="O144" s="87"/>
      <c r="P144" s="87"/>
      <c r="Q144" s="124"/>
      <c r="R144" s="77" t="s">
        <v>1827</v>
      </c>
      <c r="S144" s="124"/>
      <c r="T144" s="161" t="s">
        <v>1848</v>
      </c>
      <c r="U144" s="129" t="s">
        <v>1830</v>
      </c>
      <c r="V144" s="129"/>
      <c r="W144" s="129"/>
      <c r="X144" s="129"/>
      <c r="Y144" s="129"/>
      <c r="Z144" s="129"/>
      <c r="AA144" s="129"/>
      <c r="AB144" s="129"/>
      <c r="AC144" s="129"/>
      <c r="AD144" s="129"/>
      <c r="AE144" s="129"/>
      <c r="AF144" s="129"/>
      <c r="AG144" s="129"/>
      <c r="AH144" s="129"/>
      <c r="AI144" s="129"/>
      <c r="AJ144" s="129"/>
      <c r="AK144" s="129"/>
      <c r="AL144" s="129"/>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c r="BN144" s="129"/>
      <c r="BO144" s="129"/>
      <c r="BP144" s="129"/>
      <c r="BQ144" s="129"/>
      <c r="BR144" s="129"/>
      <c r="BS144" s="129"/>
      <c r="BT144" s="129"/>
      <c r="BU144" s="129"/>
      <c r="BV144" s="129"/>
      <c r="BW144" s="129"/>
      <c r="BX144" s="129"/>
      <c r="BY144" s="129"/>
      <c r="BZ144" s="129"/>
      <c r="CA144" s="129"/>
      <c r="CB144" s="129"/>
      <c r="CC144" s="129"/>
      <c r="CD144" s="129"/>
      <c r="CE144" s="129"/>
      <c r="CF144" s="129"/>
      <c r="CG144" s="129"/>
      <c r="CH144" s="129"/>
      <c r="CI144" s="129"/>
      <c r="CJ144" s="129"/>
      <c r="CK144" s="129"/>
      <c r="CL144" s="129"/>
      <c r="CM144" s="129"/>
      <c r="CN144" s="129"/>
      <c r="CO144" s="129"/>
      <c r="CP144" s="129"/>
      <c r="CQ144" s="129"/>
      <c r="CR144" s="129"/>
      <c r="CS144" s="129"/>
      <c r="CT144" s="129"/>
      <c r="CU144" s="129"/>
      <c r="CV144" s="129"/>
      <c r="CW144" s="129"/>
      <c r="CX144" s="129"/>
      <c r="CY144" s="129"/>
      <c r="CZ144" s="129"/>
      <c r="DA144" s="129"/>
      <c r="DB144" s="129"/>
      <c r="DC144" s="129"/>
      <c r="DD144" s="129"/>
      <c r="DE144" s="129"/>
      <c r="DF144" s="129"/>
      <c r="DG144" s="129"/>
      <c r="DH144" s="129"/>
      <c r="DI144" s="129"/>
      <c r="DJ144" s="129"/>
      <c r="DK144" s="129"/>
      <c r="DL144" s="129"/>
      <c r="DM144" s="129"/>
      <c r="DN144" s="129"/>
      <c r="DO144" s="129"/>
      <c r="DP144" s="129"/>
      <c r="DQ144" s="129"/>
      <c r="DR144" s="129"/>
      <c r="DS144" s="129"/>
      <c r="DT144" s="129"/>
      <c r="DU144" s="129"/>
      <c r="DV144" s="129"/>
      <c r="DW144" s="129"/>
      <c r="DX144" s="129"/>
      <c r="DY144" s="129"/>
      <c r="DZ144" s="129"/>
      <c r="EA144" s="129"/>
      <c r="EB144" s="129"/>
      <c r="EC144" s="129"/>
      <c r="ED144" s="129"/>
      <c r="EE144" s="129"/>
      <c r="EF144" s="129"/>
      <c r="EG144" s="129"/>
      <c r="EH144" s="129"/>
      <c r="EI144" s="129"/>
      <c r="EJ144" s="129"/>
      <c r="EK144" s="129"/>
      <c r="EL144" s="129"/>
      <c r="EM144" s="129"/>
      <c r="EN144" s="129"/>
      <c r="EO144" s="129"/>
      <c r="EP144" s="129"/>
      <c r="EQ144" s="129"/>
      <c r="ER144" s="129"/>
      <c r="ES144" s="129"/>
      <c r="ET144" s="129"/>
      <c r="EU144" s="129"/>
      <c r="EV144" s="129"/>
      <c r="EW144" s="129"/>
      <c r="EX144" s="129"/>
      <c r="EY144" s="129"/>
      <c r="EZ144" s="129"/>
      <c r="FA144" s="129"/>
      <c r="FB144" s="129"/>
      <c r="FC144" s="129"/>
      <c r="FD144" s="129"/>
      <c r="FE144" s="129"/>
      <c r="FF144" s="129"/>
      <c r="FG144" s="129"/>
      <c r="FH144" s="129"/>
      <c r="FI144" s="129"/>
      <c r="FJ144" s="129"/>
      <c r="FK144" s="129"/>
      <c r="FL144" s="129"/>
      <c r="FM144" s="129"/>
      <c r="FN144" s="129"/>
      <c r="FO144" s="129"/>
      <c r="FP144" s="129"/>
      <c r="FQ144" s="129"/>
      <c r="FR144" s="129"/>
      <c r="FS144" s="129"/>
      <c r="FT144" s="129"/>
      <c r="FU144" s="129"/>
      <c r="FV144" s="129"/>
      <c r="FW144" s="129"/>
      <c r="FX144" s="129"/>
      <c r="FY144" s="129"/>
      <c r="FZ144" s="129"/>
      <c r="GA144" s="129"/>
      <c r="GB144" s="129"/>
      <c r="GC144" s="129"/>
      <c r="GD144" s="129"/>
      <c r="GE144" s="129"/>
      <c r="GF144" s="129"/>
      <c r="GG144" s="129"/>
      <c r="GH144" s="129"/>
      <c r="GI144" s="129"/>
      <c r="GJ144" s="129"/>
      <c r="GK144" s="129"/>
      <c r="GL144" s="129"/>
      <c r="GM144" s="129"/>
      <c r="GN144" s="129"/>
      <c r="GO144" s="129"/>
      <c r="GP144" s="129"/>
      <c r="GQ144" s="129"/>
      <c r="GR144" s="129"/>
      <c r="GS144" s="129"/>
      <c r="GT144" s="129"/>
      <c r="GU144" s="129"/>
      <c r="GV144" s="129"/>
      <c r="GW144" s="129"/>
      <c r="GX144" s="129"/>
      <c r="GY144" s="129"/>
      <c r="GZ144" s="129"/>
      <c r="HA144" s="129"/>
      <c r="HB144" s="129"/>
      <c r="HC144" s="129"/>
      <c r="HD144" s="129"/>
      <c r="HE144" s="129"/>
      <c r="HF144" s="129"/>
      <c r="HG144" s="129"/>
      <c r="HH144" s="129"/>
      <c r="HI144" s="129"/>
      <c r="HJ144" s="129"/>
      <c r="HK144" s="129"/>
      <c r="HL144" s="129"/>
      <c r="HM144" s="129"/>
      <c r="HN144" s="129"/>
      <c r="HO144" s="129"/>
      <c r="HP144" s="129"/>
      <c r="HQ144" s="129"/>
      <c r="HR144" s="129"/>
      <c r="HS144" s="129"/>
      <c r="HT144" s="129"/>
      <c r="HU144" s="129"/>
      <c r="HV144" s="129"/>
      <c r="HW144" s="129"/>
      <c r="HX144" s="129"/>
      <c r="HY144" s="129"/>
      <c r="HZ144" s="129"/>
      <c r="IA144" s="129"/>
      <c r="IB144" s="129"/>
      <c r="IC144" s="129"/>
      <c r="ID144" s="129"/>
      <c r="IE144" s="129"/>
      <c r="IF144" s="129"/>
      <c r="IG144" s="129"/>
      <c r="IH144" s="129"/>
      <c r="II144" s="129"/>
      <c r="IJ144" s="129"/>
      <c r="IK144" s="129"/>
      <c r="IL144" s="129"/>
      <c r="IM144" s="129"/>
      <c r="IN144" s="129"/>
      <c r="IO144" s="129"/>
      <c r="IP144" s="129"/>
      <c r="IQ144" s="129"/>
      <c r="IR144" s="129"/>
      <c r="IS144" s="129"/>
      <c r="IT144" s="129"/>
      <c r="IU144" s="129"/>
      <c r="IV144" s="129"/>
      <c r="IW144" s="129"/>
      <c r="IX144" s="129"/>
      <c r="IY144" s="129"/>
      <c r="IZ144" s="129"/>
      <c r="JA144" s="129"/>
      <c r="JB144" s="129"/>
      <c r="JC144" s="129"/>
      <c r="JD144" s="129"/>
      <c r="JE144" s="129"/>
      <c r="JF144" s="129"/>
      <c r="JG144" s="129"/>
      <c r="JH144" s="129"/>
      <c r="JI144" s="129"/>
      <c r="JJ144" s="129"/>
      <c r="JK144" s="129"/>
      <c r="JL144" s="129"/>
      <c r="JM144" s="129"/>
      <c r="JN144" s="129"/>
      <c r="JO144" s="129"/>
      <c r="JP144" s="129"/>
      <c r="JQ144" s="129"/>
      <c r="JR144" s="129"/>
      <c r="JS144" s="129"/>
      <c r="JT144" s="129"/>
      <c r="JU144" s="129"/>
      <c r="JV144" s="129"/>
      <c r="JW144" s="129"/>
      <c r="JX144" s="129"/>
      <c r="JY144" s="129"/>
      <c r="JZ144" s="129"/>
      <c r="KA144" s="129"/>
      <c r="KB144" s="129"/>
      <c r="KC144" s="129"/>
      <c r="KD144" s="129"/>
      <c r="KE144" s="129"/>
      <c r="KF144" s="129"/>
      <c r="KG144" s="129"/>
      <c r="KH144" s="129"/>
      <c r="KI144" s="129"/>
      <c r="KJ144" s="129"/>
      <c r="KK144" s="129"/>
      <c r="KL144" s="129"/>
      <c r="KM144" s="129"/>
      <c r="KN144" s="129"/>
      <c r="KO144" s="129"/>
      <c r="KP144" s="129"/>
      <c r="KQ144" s="129"/>
      <c r="KR144" s="129"/>
      <c r="KS144" s="129"/>
      <c r="KT144" s="129"/>
      <c r="KU144" s="129"/>
      <c r="KV144" s="129"/>
      <c r="KW144" s="129"/>
      <c r="KX144" s="129"/>
      <c r="KY144" s="129"/>
      <c r="KZ144" s="129"/>
      <c r="LA144" s="129"/>
      <c r="LB144" s="129"/>
      <c r="LC144" s="129"/>
      <c r="LD144" s="129"/>
      <c r="LE144" s="129"/>
      <c r="LF144" s="129"/>
      <c r="LG144" s="129"/>
      <c r="LH144" s="129"/>
      <c r="LI144" s="129"/>
      <c r="LJ144" s="129"/>
      <c r="LK144" s="129"/>
      <c r="LL144" s="129"/>
      <c r="LM144" s="129"/>
      <c r="LN144" s="129"/>
      <c r="LO144" s="129"/>
      <c r="LP144" s="129"/>
      <c r="LQ144" s="129"/>
      <c r="LR144" s="129"/>
      <c r="LS144" s="129"/>
      <c r="LT144" s="129"/>
      <c r="LU144" s="129"/>
      <c r="LV144" s="129"/>
      <c r="LW144" s="129"/>
      <c r="LX144" s="129"/>
      <c r="LY144" s="129"/>
      <c r="LZ144" s="129"/>
      <c r="MA144" s="129"/>
      <c r="MB144" s="129"/>
      <c r="MC144" s="129"/>
      <c r="MD144" s="129"/>
      <c r="ME144" s="129"/>
      <c r="MF144" s="129"/>
      <c r="MG144" s="129"/>
      <c r="MH144" s="129"/>
      <c r="MI144" s="129"/>
      <c r="MJ144" s="129"/>
      <c r="MK144" s="129"/>
      <c r="ML144" s="129"/>
      <c r="MM144" s="129"/>
      <c r="MN144" s="129"/>
      <c r="MO144" s="129"/>
      <c r="MP144" s="129"/>
      <c r="MQ144" s="129"/>
      <c r="MR144" s="129"/>
      <c r="MS144" s="129"/>
      <c r="MT144" s="129"/>
      <c r="MU144" s="129"/>
      <c r="MV144" s="129"/>
      <c r="MW144" s="129"/>
      <c r="MX144" s="129"/>
      <c r="MY144" s="129"/>
      <c r="MZ144" s="129"/>
      <c r="NA144" s="129"/>
      <c r="NB144" s="129"/>
      <c r="NC144" s="129"/>
      <c r="ND144" s="129"/>
      <c r="NE144" s="129"/>
      <c r="NF144" s="129"/>
      <c r="NG144" s="129"/>
      <c r="NH144" s="129"/>
      <c r="NI144" s="129"/>
      <c r="NJ144" s="129"/>
      <c r="NK144" s="129"/>
      <c r="NL144" s="129"/>
      <c r="NM144" s="129"/>
      <c r="NN144" s="129"/>
      <c r="NO144" s="129"/>
      <c r="NP144" s="129"/>
      <c r="NQ144" s="129"/>
      <c r="NR144" s="129"/>
      <c r="NS144" s="129"/>
      <c r="NT144" s="129"/>
      <c r="NU144" s="129"/>
      <c r="NV144" s="129"/>
      <c r="NW144" s="129"/>
      <c r="NX144" s="129"/>
      <c r="NY144" s="129"/>
      <c r="NZ144" s="129"/>
      <c r="OA144" s="129"/>
      <c r="OB144" s="129"/>
      <c r="OC144" s="129"/>
      <c r="OD144" s="129"/>
      <c r="OE144" s="129"/>
      <c r="OF144" s="129"/>
      <c r="OG144" s="129"/>
      <c r="OH144" s="129"/>
      <c r="OI144" s="129"/>
      <c r="OJ144" s="129"/>
      <c r="OK144" s="129"/>
      <c r="OL144" s="129"/>
      <c r="OM144" s="129"/>
      <c r="ON144" s="129"/>
      <c r="OO144" s="129"/>
      <c r="OP144" s="129"/>
      <c r="OQ144" s="129"/>
      <c r="OR144" s="129"/>
      <c r="OS144" s="129"/>
      <c r="OT144" s="129"/>
      <c r="OU144" s="129"/>
      <c r="OV144" s="129"/>
      <c r="OW144" s="129"/>
      <c r="OX144" s="129"/>
      <c r="OY144" s="129"/>
      <c r="OZ144" s="129"/>
      <c r="PA144" s="129"/>
      <c r="PB144" s="129"/>
      <c r="PC144" s="129"/>
      <c r="PD144" s="129"/>
      <c r="PE144" s="129"/>
      <c r="PF144" s="129"/>
      <c r="PG144" s="129"/>
      <c r="PH144" s="129"/>
      <c r="PI144" s="129"/>
      <c r="PJ144" s="129"/>
      <c r="PK144" s="129"/>
      <c r="PL144" s="129"/>
      <c r="PM144" s="129"/>
      <c r="PN144" s="129"/>
      <c r="PO144" s="129"/>
      <c r="PP144" s="129"/>
      <c r="PQ144" s="129"/>
      <c r="PR144" s="129"/>
      <c r="PS144" s="129"/>
      <c r="PT144" s="129"/>
      <c r="PU144" s="129"/>
      <c r="PV144" s="129"/>
      <c r="PW144" s="129"/>
      <c r="PX144" s="129"/>
      <c r="PY144" s="129"/>
      <c r="PZ144" s="129"/>
      <c r="QA144" s="129"/>
      <c r="QB144" s="129"/>
      <c r="QC144" s="129"/>
      <c r="QD144" s="129"/>
      <c r="QE144" s="129"/>
      <c r="QF144" s="129"/>
      <c r="QG144" s="129"/>
      <c r="QH144" s="129"/>
      <c r="QI144" s="129"/>
      <c r="QJ144" s="129"/>
      <c r="QK144" s="129"/>
      <c r="QL144" s="129"/>
      <c r="QM144" s="129"/>
      <c r="QN144" s="129"/>
      <c r="QO144" s="129"/>
      <c r="QP144" s="129"/>
      <c r="QQ144" s="129"/>
      <c r="QR144" s="129"/>
      <c r="QS144" s="129"/>
      <c r="QT144" s="129"/>
      <c r="QU144" s="129"/>
      <c r="QV144" s="129"/>
      <c r="QW144" s="129"/>
      <c r="QX144" s="129"/>
      <c r="QY144" s="129"/>
      <c r="QZ144" s="129"/>
      <c r="RA144" s="129"/>
      <c r="RB144" s="129"/>
      <c r="RC144" s="129"/>
      <c r="RD144" s="129"/>
      <c r="RE144" s="129"/>
      <c r="RF144" s="129"/>
      <c r="RG144" s="129"/>
      <c r="RH144" s="129"/>
      <c r="RI144" s="129"/>
      <c r="RJ144" s="129"/>
      <c r="RK144" s="129"/>
      <c r="RL144" s="129"/>
      <c r="RM144" s="129"/>
      <c r="RN144" s="129"/>
      <c r="RO144" s="129"/>
      <c r="RP144" s="129"/>
      <c r="RQ144" s="129"/>
      <c r="RR144" s="129"/>
      <c r="RS144" s="129"/>
      <c r="RT144" s="129"/>
      <c r="RU144" s="129"/>
      <c r="RV144" s="129"/>
      <c r="RW144" s="129"/>
      <c r="RX144" s="129"/>
      <c r="RY144" s="129"/>
      <c r="RZ144" s="129"/>
      <c r="SA144" s="129"/>
      <c r="SB144" s="129"/>
      <c r="SC144" s="129"/>
      <c r="SD144" s="129"/>
      <c r="SE144" s="129"/>
      <c r="SF144" s="129"/>
      <c r="SG144" s="129"/>
      <c r="SH144" s="129"/>
      <c r="SI144" s="129"/>
      <c r="SJ144" s="129"/>
      <c r="SK144" s="129"/>
      <c r="SL144" s="129"/>
      <c r="SM144" s="129"/>
      <c r="SN144" s="129"/>
      <c r="SO144" s="129"/>
      <c r="SP144" s="129"/>
      <c r="SQ144" s="129"/>
      <c r="SR144" s="129"/>
      <c r="SS144" s="129"/>
      <c r="ST144" s="129"/>
      <c r="SU144" s="129"/>
      <c r="SV144" s="129"/>
      <c r="SW144" s="129"/>
      <c r="SX144" s="129"/>
      <c r="SY144" s="129"/>
      <c r="SZ144" s="129"/>
      <c r="TA144" s="129"/>
      <c r="TB144" s="129"/>
      <c r="TC144" s="129"/>
      <c r="TD144" s="129"/>
      <c r="TE144" s="129"/>
      <c r="TF144" s="129"/>
      <c r="TG144" s="129"/>
      <c r="TH144" s="129"/>
      <c r="TI144" s="129"/>
      <c r="TJ144" s="129"/>
      <c r="TK144" s="129"/>
      <c r="TL144" s="129"/>
      <c r="TM144" s="129"/>
      <c r="TN144" s="129"/>
      <c r="TO144" s="129"/>
      <c r="TP144" s="129"/>
      <c r="TQ144" s="129"/>
      <c r="TR144" s="129"/>
      <c r="TS144" s="129"/>
      <c r="TT144" s="129"/>
      <c r="TU144" s="129"/>
      <c r="TV144" s="129"/>
      <c r="TW144" s="129"/>
      <c r="TX144" s="129"/>
      <c r="TY144" s="129"/>
      <c r="TZ144" s="129"/>
      <c r="UA144" s="129"/>
      <c r="UB144" s="129"/>
      <c r="UC144" s="129"/>
      <c r="UD144" s="129"/>
      <c r="UE144" s="129"/>
      <c r="UF144" s="129"/>
      <c r="UG144" s="129"/>
      <c r="UH144" s="129"/>
      <c r="UI144" s="129"/>
      <c r="UJ144" s="129"/>
      <c r="UK144" s="129"/>
      <c r="UL144" s="129"/>
      <c r="UM144" s="129"/>
      <c r="UN144" s="129"/>
      <c r="UO144" s="129"/>
      <c r="UP144" s="129"/>
      <c r="UQ144" s="129"/>
      <c r="UR144" s="129"/>
      <c r="US144" s="129"/>
      <c r="UT144" s="129"/>
      <c r="UU144" s="129"/>
      <c r="UV144" s="129"/>
      <c r="UW144" s="129"/>
      <c r="UX144" s="129"/>
      <c r="UY144" s="129"/>
      <c r="UZ144" s="129"/>
      <c r="VA144" s="129"/>
      <c r="VB144" s="129"/>
      <c r="VC144" s="129"/>
      <c r="VD144" s="129"/>
      <c r="VE144" s="129"/>
      <c r="VF144" s="129"/>
      <c r="VG144" s="129"/>
      <c r="VH144" s="129"/>
      <c r="VI144" s="129"/>
      <c r="VJ144" s="129"/>
      <c r="VK144" s="129"/>
      <c r="VL144" s="129"/>
      <c r="VM144" s="129"/>
      <c r="VN144" s="129"/>
      <c r="VO144" s="129"/>
      <c r="VP144" s="129"/>
      <c r="VQ144" s="129"/>
      <c r="VR144" s="129"/>
      <c r="VS144" s="129"/>
      <c r="VT144" s="129"/>
      <c r="VU144" s="129"/>
      <c r="VV144" s="129"/>
      <c r="VW144" s="129"/>
      <c r="VX144" s="129"/>
      <c r="VY144" s="129"/>
      <c r="VZ144" s="129"/>
      <c r="WA144" s="129"/>
      <c r="WB144" s="129"/>
      <c r="WC144" s="129"/>
      <c r="WD144" s="129"/>
      <c r="WE144" s="129"/>
      <c r="WF144" s="129"/>
      <c r="WG144" s="129"/>
      <c r="WH144" s="129"/>
      <c r="WI144" s="129"/>
      <c r="WJ144" s="129"/>
      <c r="WK144" s="129"/>
      <c r="WL144" s="129"/>
      <c r="WM144" s="129"/>
      <c r="WN144" s="129"/>
      <c r="WO144" s="129"/>
      <c r="WP144" s="129"/>
      <c r="WQ144" s="129"/>
      <c r="WR144" s="129"/>
      <c r="WS144" s="129"/>
      <c r="WT144" s="129"/>
      <c r="WU144" s="129"/>
      <c r="WV144" s="129"/>
      <c r="WW144" s="129"/>
      <c r="WX144" s="129"/>
      <c r="WY144" s="129"/>
      <c r="WZ144" s="129"/>
      <c r="XA144" s="129"/>
      <c r="XB144" s="129"/>
      <c r="XC144" s="129"/>
      <c r="XD144" s="129"/>
      <c r="XE144" s="129"/>
      <c r="XF144" s="129"/>
      <c r="XG144" s="129"/>
      <c r="XH144" s="129"/>
      <c r="XI144" s="129"/>
      <c r="XJ144" s="129"/>
      <c r="XK144" s="129"/>
      <c r="XL144" s="129"/>
      <c r="XM144" s="129"/>
      <c r="XN144" s="129"/>
      <c r="XO144" s="129"/>
      <c r="XP144" s="129"/>
      <c r="XQ144" s="129"/>
      <c r="XR144" s="129"/>
      <c r="XS144" s="129"/>
      <c r="XT144" s="129"/>
      <c r="XU144" s="129"/>
      <c r="XV144" s="129"/>
      <c r="XW144" s="129"/>
      <c r="XX144" s="129"/>
      <c r="XY144" s="129"/>
      <c r="XZ144" s="129"/>
      <c r="YA144" s="129"/>
      <c r="YB144" s="129"/>
      <c r="YC144" s="129"/>
      <c r="YD144" s="129"/>
      <c r="YE144" s="129"/>
      <c r="YF144" s="129"/>
      <c r="YG144" s="129"/>
      <c r="YH144" s="129"/>
      <c r="YI144" s="129"/>
      <c r="YJ144" s="129"/>
      <c r="YK144" s="129"/>
      <c r="YL144" s="129"/>
      <c r="YM144" s="129"/>
      <c r="YN144" s="129"/>
      <c r="YO144" s="129"/>
      <c r="YP144" s="129"/>
      <c r="YQ144" s="129"/>
      <c r="YR144" s="129"/>
      <c r="YS144" s="129"/>
      <c r="YT144" s="129"/>
      <c r="YU144" s="129"/>
      <c r="YV144" s="129"/>
      <c r="YW144" s="129"/>
      <c r="YX144" s="129"/>
      <c r="YY144" s="129"/>
      <c r="YZ144" s="129"/>
      <c r="ZA144" s="129"/>
      <c r="ZB144" s="129"/>
      <c r="ZC144" s="129"/>
      <c r="ZD144" s="129"/>
      <c r="ZE144" s="129"/>
      <c r="ZF144" s="129"/>
      <c r="ZG144" s="129"/>
      <c r="ZH144" s="129"/>
      <c r="ZI144" s="129"/>
      <c r="ZJ144" s="129"/>
      <c r="ZK144" s="129"/>
      <c r="ZL144" s="129"/>
      <c r="ZM144" s="129"/>
      <c r="ZN144" s="129"/>
      <c r="ZO144" s="129"/>
      <c r="ZP144" s="129"/>
      <c r="ZQ144" s="129"/>
      <c r="ZR144" s="129"/>
      <c r="ZS144" s="129"/>
      <c r="ZT144" s="129"/>
      <c r="ZU144" s="129"/>
      <c r="ZV144" s="129"/>
      <c r="ZW144" s="129"/>
      <c r="ZX144" s="129"/>
      <c r="ZY144" s="129"/>
      <c r="ZZ144" s="129"/>
      <c r="AAA144" s="129"/>
      <c r="AAB144" s="129"/>
      <c r="AAC144" s="129"/>
      <c r="AAD144" s="129"/>
      <c r="AAE144" s="129"/>
      <c r="AAF144" s="129"/>
      <c r="AAG144" s="129"/>
      <c r="AAH144" s="129"/>
      <c r="AAI144" s="129"/>
      <c r="AAJ144" s="129"/>
      <c r="AAK144" s="129"/>
      <c r="AAL144" s="129"/>
      <c r="AAM144" s="129"/>
      <c r="AAN144" s="129"/>
      <c r="AAO144" s="129"/>
      <c r="AAP144" s="129"/>
      <c r="AAQ144" s="129"/>
      <c r="AAR144" s="129"/>
      <c r="AAS144" s="129"/>
      <c r="AAT144" s="129"/>
      <c r="AAU144" s="129"/>
      <c r="AAV144" s="129"/>
      <c r="AAW144" s="129"/>
      <c r="AAX144" s="129"/>
      <c r="AAY144" s="129"/>
      <c r="AAZ144" s="129"/>
      <c r="ABA144" s="129"/>
      <c r="ABB144" s="129"/>
      <c r="ABC144" s="129"/>
      <c r="ABD144" s="129"/>
      <c r="ABE144" s="129"/>
      <c r="ABF144" s="129"/>
      <c r="ABG144" s="129"/>
      <c r="ABH144" s="129"/>
      <c r="ABI144" s="129"/>
      <c r="ABJ144" s="129"/>
      <c r="ABK144" s="129"/>
      <c r="ABL144" s="129"/>
      <c r="ABM144" s="129"/>
      <c r="ABN144" s="129"/>
      <c r="ABO144" s="129"/>
      <c r="ABP144" s="129"/>
      <c r="ABQ144" s="129"/>
      <c r="ABR144" s="129"/>
      <c r="ABS144" s="129"/>
      <c r="ABT144" s="129"/>
      <c r="ABU144" s="129"/>
      <c r="ABV144" s="129"/>
      <c r="ABW144" s="129"/>
      <c r="ABX144" s="129"/>
      <c r="ABY144" s="129"/>
      <c r="ABZ144" s="129"/>
      <c r="ACA144" s="129"/>
      <c r="ACB144" s="129"/>
      <c r="ACC144" s="129"/>
      <c r="ACD144" s="129"/>
      <c r="ACE144" s="129"/>
      <c r="ACF144" s="129"/>
      <c r="ACG144" s="129"/>
      <c r="ACH144" s="129"/>
      <c r="ACI144" s="129"/>
      <c r="ACJ144" s="129"/>
      <c r="ACK144" s="129"/>
      <c r="ACL144" s="129"/>
      <c r="ACM144" s="129"/>
      <c r="ACN144" s="129"/>
      <c r="ACO144" s="129"/>
      <c r="ACP144" s="129"/>
      <c r="ACQ144" s="129"/>
      <c r="ACR144" s="129"/>
      <c r="ACS144" s="129"/>
      <c r="ACT144" s="129"/>
      <c r="ACU144" s="129"/>
      <c r="ACV144" s="129"/>
      <c r="ACW144" s="129"/>
      <c r="ACX144" s="129"/>
      <c r="ACY144" s="129"/>
      <c r="ACZ144" s="129"/>
      <c r="ADA144" s="129"/>
      <c r="ADB144" s="129"/>
      <c r="ADC144" s="129"/>
      <c r="ADD144" s="129"/>
      <c r="ADE144" s="129"/>
      <c r="ADF144" s="129"/>
      <c r="ADG144" s="129"/>
      <c r="ADH144" s="129"/>
      <c r="ADI144" s="129"/>
      <c r="ADJ144" s="129"/>
      <c r="ADK144" s="129"/>
      <c r="ADL144" s="129"/>
      <c r="ADM144" s="129"/>
      <c r="ADN144" s="129"/>
      <c r="ADO144" s="129"/>
      <c r="ADP144" s="129"/>
      <c r="ADQ144" s="129"/>
      <c r="ADR144" s="129"/>
      <c r="ADS144" s="129"/>
      <c r="ADT144" s="129"/>
      <c r="ADU144" s="129"/>
      <c r="ADV144" s="129"/>
      <c r="ADW144" s="129"/>
      <c r="ADX144" s="129"/>
      <c r="ADY144" s="129"/>
      <c r="ADZ144" s="129"/>
      <c r="AEA144" s="129"/>
      <c r="AEB144" s="129"/>
      <c r="AEC144" s="129"/>
      <c r="AED144" s="129"/>
      <c r="AEE144" s="129"/>
      <c r="AEF144" s="129"/>
      <c r="AEG144" s="129"/>
      <c r="AEH144" s="129"/>
      <c r="AEI144" s="129"/>
      <c r="AEJ144" s="129"/>
      <c r="AEK144" s="129"/>
      <c r="AEL144" s="129"/>
      <c r="AEM144" s="129"/>
      <c r="AEN144" s="129"/>
      <c r="AEO144" s="129"/>
      <c r="AEP144" s="129"/>
      <c r="AEQ144" s="129"/>
      <c r="AER144" s="129"/>
      <c r="AES144" s="129"/>
      <c r="AET144" s="129"/>
      <c r="AEU144" s="129"/>
      <c r="AEV144" s="129"/>
      <c r="AEW144" s="129"/>
      <c r="AEX144" s="129"/>
      <c r="AEY144" s="129"/>
      <c r="AEZ144" s="129"/>
      <c r="AFA144" s="129"/>
      <c r="AFB144" s="129"/>
      <c r="AFC144" s="129"/>
      <c r="AFD144" s="129"/>
      <c r="AFE144" s="129"/>
      <c r="AFF144" s="129"/>
      <c r="AFG144" s="129"/>
      <c r="AFH144" s="129"/>
      <c r="AFI144" s="129"/>
      <c r="AFJ144" s="129"/>
      <c r="AFK144" s="129"/>
      <c r="AFL144" s="129"/>
      <c r="AFM144" s="129"/>
      <c r="AFN144" s="129"/>
      <c r="AFO144" s="129"/>
      <c r="AFP144" s="129"/>
      <c r="AFQ144" s="129"/>
      <c r="AFR144" s="129"/>
      <c r="AFS144" s="129"/>
      <c r="AFT144" s="129"/>
      <c r="AFU144" s="129"/>
      <c r="AFV144" s="129"/>
      <c r="AFW144" s="129"/>
      <c r="AFX144" s="129"/>
      <c r="AFY144" s="129"/>
      <c r="AFZ144" s="129"/>
      <c r="AGA144" s="129"/>
      <c r="AGB144" s="129"/>
      <c r="AGC144" s="129"/>
      <c r="AGD144" s="129"/>
      <c r="AGE144" s="129"/>
      <c r="AGF144" s="129"/>
      <c r="AGG144" s="129"/>
      <c r="AGH144" s="129"/>
      <c r="AGI144" s="129"/>
      <c r="AGJ144" s="129"/>
      <c r="AGK144" s="129"/>
      <c r="AGL144" s="129"/>
      <c r="AGM144" s="129"/>
      <c r="AGN144" s="129"/>
      <c r="AGO144" s="129"/>
      <c r="AGP144" s="129"/>
      <c r="AGQ144" s="129"/>
      <c r="AGR144" s="129"/>
      <c r="AGS144" s="129"/>
      <c r="AGT144" s="129"/>
      <c r="AGU144" s="129"/>
      <c r="AGV144" s="129"/>
      <c r="AGW144" s="129"/>
      <c r="AGX144" s="129"/>
      <c r="AGY144" s="129"/>
      <c r="AGZ144" s="129"/>
      <c r="AHA144" s="129"/>
      <c r="AHB144" s="129"/>
      <c r="AHC144" s="129"/>
      <c r="AHD144" s="129"/>
      <c r="AHE144" s="129"/>
      <c r="AHF144" s="129"/>
      <c r="AHG144" s="129"/>
      <c r="AHH144" s="129"/>
      <c r="AHI144" s="129"/>
      <c r="AHJ144" s="129"/>
      <c r="AHK144" s="129"/>
      <c r="AHL144" s="129"/>
      <c r="AHM144" s="129"/>
      <c r="AHN144" s="129"/>
      <c r="AHO144" s="129"/>
      <c r="AHP144" s="129"/>
      <c r="AHQ144" s="129"/>
      <c r="AHR144" s="129"/>
      <c r="AHS144" s="129"/>
      <c r="AHT144" s="129"/>
      <c r="AHU144" s="129"/>
      <c r="AHV144" s="129"/>
      <c r="AHW144" s="129"/>
      <c r="AHX144" s="129"/>
      <c r="AHY144" s="129"/>
      <c r="AHZ144" s="129"/>
      <c r="AIA144" s="129"/>
      <c r="AIB144" s="129"/>
      <c r="AIC144" s="129"/>
      <c r="AID144" s="129"/>
      <c r="AIE144" s="129"/>
      <c r="AIF144" s="129"/>
      <c r="AIG144" s="129"/>
      <c r="AIH144" s="129"/>
      <c r="AII144" s="129"/>
      <c r="AIJ144" s="129"/>
      <c r="AIK144" s="129"/>
      <c r="AIL144" s="129"/>
      <c r="AIM144" s="129"/>
      <c r="AIN144" s="129"/>
      <c r="AIO144" s="129"/>
      <c r="AIP144" s="129"/>
      <c r="AIQ144" s="129"/>
      <c r="AIR144" s="129"/>
      <c r="AIS144" s="129"/>
      <c r="AIT144" s="129"/>
      <c r="AIU144" s="129"/>
      <c r="AIV144" s="129"/>
      <c r="AIW144" s="129"/>
      <c r="AIX144" s="129"/>
      <c r="AIY144" s="129"/>
      <c r="AIZ144" s="129"/>
      <c r="AJA144" s="129"/>
      <c r="AJB144" s="129"/>
      <c r="AJC144" s="129"/>
      <c r="AJD144" s="129"/>
      <c r="AJE144" s="129"/>
      <c r="AJF144" s="129"/>
      <c r="AJG144" s="129"/>
      <c r="AJH144" s="129"/>
      <c r="AJI144" s="129"/>
      <c r="AJJ144" s="129"/>
      <c r="AJK144" s="129"/>
      <c r="AJL144" s="129"/>
      <c r="AJM144" s="129"/>
      <c r="AJN144" s="129"/>
      <c r="AJO144" s="129"/>
      <c r="AJP144" s="129"/>
      <c r="AJQ144" s="129"/>
      <c r="AJR144" s="129"/>
      <c r="AJS144" s="129"/>
      <c r="AJT144" s="129"/>
      <c r="AJU144" s="129"/>
      <c r="AJV144" s="129"/>
      <c r="AJW144" s="129"/>
      <c r="AJX144" s="129"/>
      <c r="AJY144" s="129"/>
      <c r="AJZ144" s="129"/>
      <c r="AKA144" s="129"/>
      <c r="AKB144" s="129"/>
      <c r="AKC144" s="129"/>
      <c r="AKD144" s="129"/>
      <c r="AKE144" s="129"/>
      <c r="AKF144" s="129"/>
      <c r="AKG144" s="129"/>
      <c r="AKH144" s="129"/>
      <c r="AKI144" s="129"/>
      <c r="AKJ144" s="129"/>
      <c r="AKK144" s="129"/>
      <c r="AKL144" s="129"/>
      <c r="AKM144" s="129"/>
      <c r="AKN144" s="129"/>
      <c r="AKO144" s="129"/>
      <c r="AKP144" s="129"/>
      <c r="AKQ144" s="129"/>
      <c r="AKR144" s="129"/>
      <c r="AKS144" s="129"/>
      <c r="AKT144" s="129"/>
      <c r="AKU144" s="129"/>
      <c r="AKV144" s="129"/>
      <c r="AKW144" s="129"/>
      <c r="AKX144" s="129"/>
      <c r="AKY144" s="129"/>
      <c r="AKZ144" s="129"/>
      <c r="ALA144" s="129"/>
      <c r="ALB144" s="129"/>
      <c r="ALC144" s="129"/>
      <c r="ALD144" s="129"/>
      <c r="ALE144" s="129"/>
      <c r="ALF144" s="129"/>
      <c r="ALG144" s="129"/>
      <c r="ALH144" s="129"/>
      <c r="ALI144" s="129"/>
      <c r="ALJ144" s="129"/>
      <c r="ALK144" s="129"/>
      <c r="ALL144" s="129"/>
      <c r="ALM144" s="129"/>
      <c r="ALN144" s="129"/>
      <c r="ALO144" s="129"/>
      <c r="ALP144" s="129"/>
      <c r="ALQ144" s="129"/>
      <c r="ALR144" s="129"/>
      <c r="ALS144" s="129"/>
      <c r="ALT144" s="129"/>
      <c r="ALU144" s="129"/>
      <c r="ALV144" s="129"/>
      <c r="ALW144" s="129"/>
      <c r="ALX144" s="129"/>
      <c r="ALY144" s="129"/>
      <c r="ALZ144" s="129"/>
      <c r="AMA144" s="129"/>
      <c r="AMB144" s="129"/>
      <c r="AMC144" s="129"/>
      <c r="AMD144" s="129"/>
      <c r="AME144" s="129"/>
      <c r="AMF144" s="129"/>
      <c r="AMG144" s="129"/>
      <c r="AMH144" s="129"/>
      <c r="AMI144" s="129"/>
      <c r="AMJ144" s="129"/>
      <c r="AMK144" s="129"/>
      <c r="AML144" s="129"/>
      <c r="AMM144" s="129"/>
      <c r="AMN144" s="129"/>
      <c r="AMO144" s="129"/>
      <c r="AMP144" s="129"/>
      <c r="AMQ144" s="129"/>
      <c r="AMR144" s="129"/>
      <c r="AMS144" s="129"/>
      <c r="AMT144" s="129"/>
      <c r="AMU144" s="129"/>
      <c r="AMV144" s="129"/>
      <c r="AMW144" s="129"/>
      <c r="AMX144" s="129"/>
      <c r="AMY144" s="129"/>
      <c r="AMZ144" s="129"/>
      <c r="ANA144" s="129"/>
      <c r="ANB144" s="129"/>
      <c r="ANC144" s="129"/>
      <c r="AND144" s="129"/>
      <c r="ANE144" s="129"/>
      <c r="ANF144" s="129"/>
      <c r="ANG144" s="129"/>
      <c r="ANH144" s="129"/>
      <c r="ANI144" s="129"/>
      <c r="ANJ144" s="129"/>
      <c r="ANK144" s="129"/>
      <c r="ANL144" s="129"/>
      <c r="ANM144" s="129"/>
      <c r="ANN144" s="129"/>
      <c r="ANO144" s="129"/>
      <c r="ANP144" s="129"/>
      <c r="ANQ144" s="129"/>
      <c r="ANR144" s="129"/>
      <c r="ANS144" s="129"/>
      <c r="ANT144" s="129"/>
      <c r="ANU144" s="129"/>
      <c r="ANV144" s="129"/>
      <c r="ANW144" s="129"/>
      <c r="ANX144" s="129"/>
      <c r="ANY144" s="129"/>
      <c r="ANZ144" s="129"/>
      <c r="AOA144" s="129"/>
      <c r="AOB144" s="129"/>
      <c r="AOC144" s="129"/>
      <c r="AOD144" s="129"/>
      <c r="AOE144" s="129"/>
      <c r="AOF144" s="129"/>
      <c r="AOG144" s="129"/>
      <c r="AOH144" s="129"/>
      <c r="AOI144" s="129"/>
      <c r="AOJ144" s="129"/>
      <c r="AOK144" s="129"/>
      <c r="AOL144" s="129"/>
      <c r="AOM144" s="129"/>
      <c r="AON144" s="129"/>
      <c r="AOO144" s="129"/>
      <c r="AOP144" s="129"/>
      <c r="AOQ144" s="129"/>
      <c r="AOR144" s="129"/>
      <c r="AOS144" s="129"/>
      <c r="AOT144" s="129"/>
      <c r="AOU144" s="129"/>
      <c r="AOV144" s="129"/>
      <c r="AOW144" s="129"/>
      <c r="AOX144" s="129"/>
      <c r="AOY144" s="129"/>
      <c r="AOZ144" s="129"/>
      <c r="APA144" s="129"/>
      <c r="APB144" s="129"/>
      <c r="APC144" s="129"/>
      <c r="APD144" s="129"/>
      <c r="APE144" s="129"/>
      <c r="APF144" s="129"/>
      <c r="APG144" s="129"/>
      <c r="APH144" s="129"/>
      <c r="API144" s="129"/>
      <c r="APJ144" s="129"/>
      <c r="APK144" s="129"/>
      <c r="APL144" s="129"/>
      <c r="APM144" s="129"/>
      <c r="APN144" s="129"/>
      <c r="APO144" s="129"/>
      <c r="APP144" s="129"/>
      <c r="APQ144" s="129"/>
      <c r="APR144" s="129"/>
      <c r="APS144" s="129"/>
      <c r="APT144" s="129"/>
      <c r="APU144" s="129"/>
      <c r="APV144" s="129"/>
      <c r="APW144" s="129"/>
      <c r="APX144" s="129"/>
      <c r="APY144" s="129"/>
      <c r="APZ144" s="129"/>
      <c r="AQA144" s="129"/>
      <c r="AQB144" s="129"/>
      <c r="AQC144" s="129"/>
      <c r="AQD144" s="129"/>
      <c r="AQE144" s="129"/>
      <c r="AQF144" s="129"/>
      <c r="AQG144" s="129"/>
      <c r="AQH144" s="129"/>
      <c r="AQI144" s="129"/>
      <c r="AQJ144" s="129"/>
      <c r="AQK144" s="129"/>
      <c r="AQL144" s="129"/>
      <c r="AQM144" s="129"/>
      <c r="AQN144" s="129"/>
      <c r="AQO144" s="129"/>
      <c r="AQP144" s="129"/>
      <c r="AQQ144" s="129"/>
      <c r="AQR144" s="129"/>
      <c r="AQS144" s="129"/>
      <c r="AQT144" s="129"/>
      <c r="AQU144" s="129"/>
      <c r="AQV144" s="129"/>
      <c r="AQW144" s="129"/>
      <c r="AQX144" s="129"/>
      <c r="AQY144" s="129"/>
      <c r="AQZ144" s="129"/>
      <c r="ARA144" s="129"/>
      <c r="ARB144" s="129"/>
      <c r="ARC144" s="129"/>
      <c r="ARD144" s="129"/>
      <c r="ARE144" s="129"/>
      <c r="ARF144" s="129"/>
      <c r="ARG144" s="129"/>
      <c r="ARH144" s="129"/>
      <c r="ARI144" s="129"/>
      <c r="ARJ144" s="129"/>
      <c r="ARK144" s="129"/>
      <c r="ARL144" s="129"/>
      <c r="ARM144" s="129"/>
      <c r="ARN144" s="129"/>
      <c r="ARO144" s="129"/>
      <c r="ARP144" s="129"/>
      <c r="ARQ144" s="129"/>
      <c r="ARR144" s="129"/>
      <c r="ARS144" s="129"/>
      <c r="ART144" s="129"/>
      <c r="ARU144" s="129"/>
      <c r="ARV144" s="129"/>
      <c r="ARW144" s="129"/>
      <c r="ARX144" s="129"/>
      <c r="ARY144" s="129"/>
      <c r="ARZ144" s="129"/>
      <c r="ASA144" s="129"/>
      <c r="ASB144" s="129"/>
      <c r="ASC144" s="129"/>
      <c r="ASD144" s="129"/>
      <c r="ASE144" s="129"/>
      <c r="ASF144" s="129"/>
      <c r="ASG144" s="129"/>
      <c r="ASH144" s="129"/>
      <c r="ASI144" s="129"/>
      <c r="ASJ144" s="129"/>
      <c r="ASK144" s="129"/>
      <c r="ASL144" s="129"/>
      <c r="ASM144" s="129"/>
      <c r="ASN144" s="129"/>
      <c r="ASO144" s="129"/>
      <c r="ASP144" s="129"/>
      <c r="ASQ144" s="129"/>
      <c r="ASR144" s="129"/>
      <c r="ASS144" s="129"/>
      <c r="AST144" s="129"/>
      <c r="ASU144" s="129"/>
      <c r="ASV144" s="129"/>
      <c r="ASW144" s="129"/>
      <c r="ASX144" s="129"/>
      <c r="ASY144" s="129"/>
      <c r="ASZ144" s="129"/>
      <c r="ATA144" s="129"/>
      <c r="ATB144" s="129"/>
      <c r="ATC144" s="129"/>
      <c r="ATD144" s="129"/>
      <c r="ATE144" s="129"/>
      <c r="ATF144" s="129"/>
      <c r="ATG144" s="129"/>
      <c r="ATH144" s="129"/>
      <c r="ATI144" s="129"/>
      <c r="ATJ144" s="129"/>
      <c r="ATK144" s="129"/>
      <c r="ATL144" s="129"/>
      <c r="ATM144" s="129"/>
      <c r="ATN144" s="129"/>
      <c r="ATO144" s="129"/>
      <c r="ATP144" s="129"/>
      <c r="ATQ144" s="129"/>
      <c r="ATR144" s="129"/>
      <c r="ATS144" s="129"/>
      <c r="ATT144" s="129"/>
      <c r="ATU144" s="129"/>
      <c r="ATV144" s="129"/>
      <c r="ATW144" s="129"/>
      <c r="ATX144" s="129"/>
      <c r="ATY144" s="129"/>
      <c r="ATZ144" s="129"/>
      <c r="AUA144" s="129"/>
      <c r="AUB144" s="129"/>
      <c r="AUC144" s="129"/>
      <c r="AUD144" s="129"/>
      <c r="AUE144" s="129"/>
      <c r="AUF144" s="129"/>
      <c r="AUG144" s="129"/>
      <c r="AUH144" s="129"/>
      <c r="AUI144" s="129"/>
      <c r="AUJ144" s="129"/>
      <c r="AUK144" s="129"/>
      <c r="AUL144" s="129"/>
      <c r="AUM144" s="129"/>
      <c r="AUN144" s="129"/>
      <c r="AUO144" s="129"/>
      <c r="AUP144" s="129"/>
      <c r="AUQ144" s="129"/>
      <c r="AUR144" s="129"/>
      <c r="AUS144" s="129"/>
      <c r="AUT144" s="129"/>
      <c r="AUU144" s="129"/>
      <c r="AUV144" s="129"/>
      <c r="AUW144" s="129"/>
      <c r="AUX144" s="129"/>
      <c r="AUY144" s="129"/>
      <c r="AUZ144" s="129"/>
      <c r="AVA144" s="129"/>
      <c r="AVB144" s="129"/>
      <c r="AVC144" s="129"/>
      <c r="AVD144" s="129"/>
      <c r="AVE144" s="129"/>
      <c r="AVF144" s="129"/>
      <c r="AVG144" s="129"/>
      <c r="AVH144" s="129"/>
      <c r="AVI144" s="129"/>
      <c r="AVJ144" s="129"/>
      <c r="AVK144" s="129"/>
      <c r="AVL144" s="129"/>
      <c r="AVM144" s="129"/>
      <c r="AVN144" s="129"/>
      <c r="AVO144" s="129"/>
      <c r="AVP144" s="129"/>
      <c r="AVQ144" s="129"/>
      <c r="AVR144" s="129"/>
      <c r="AVS144" s="129"/>
      <c r="AVT144" s="129"/>
      <c r="AVU144" s="129"/>
      <c r="AVV144" s="129"/>
      <c r="AVW144" s="129"/>
      <c r="AVX144" s="129"/>
      <c r="AVY144" s="129"/>
      <c r="AVZ144" s="129"/>
      <c r="AWA144" s="129"/>
      <c r="AWB144" s="129"/>
      <c r="AWC144" s="129"/>
      <c r="AWD144" s="129"/>
      <c r="AWE144" s="129"/>
      <c r="AWF144" s="129"/>
      <c r="AWG144" s="129"/>
      <c r="AWH144" s="129"/>
      <c r="AWI144" s="129"/>
      <c r="AWJ144" s="129"/>
      <c r="AWK144" s="129"/>
      <c r="AWL144" s="129"/>
      <c r="AWM144" s="129"/>
      <c r="AWN144" s="129"/>
      <c r="AWO144" s="129"/>
      <c r="AWP144" s="129"/>
      <c r="AWQ144" s="129"/>
      <c r="AWR144" s="129"/>
      <c r="AWS144" s="129"/>
      <c r="AWT144" s="129"/>
      <c r="AWU144" s="129"/>
      <c r="AWV144" s="129"/>
      <c r="AWW144" s="129"/>
      <c r="AWX144" s="129"/>
      <c r="AWY144" s="129"/>
      <c r="AWZ144" s="129"/>
      <c r="AXA144" s="129"/>
      <c r="AXB144" s="129"/>
      <c r="AXC144" s="129"/>
      <c r="AXD144" s="129"/>
      <c r="AXE144" s="129"/>
      <c r="AXF144" s="129"/>
      <c r="AXG144" s="129"/>
      <c r="AXH144" s="129"/>
      <c r="AXI144" s="129"/>
      <c r="AXJ144" s="129"/>
      <c r="AXK144" s="129"/>
      <c r="AXL144" s="129"/>
      <c r="AXM144" s="129"/>
      <c r="AXN144" s="129"/>
      <c r="AXO144" s="129"/>
      <c r="AXP144" s="129"/>
      <c r="AXQ144" s="129"/>
      <c r="AXR144" s="129"/>
      <c r="AXS144" s="129"/>
      <c r="AXT144" s="129"/>
      <c r="AXU144" s="129"/>
      <c r="AXV144" s="129"/>
      <c r="AXW144" s="129"/>
      <c r="AXX144" s="129"/>
      <c r="AXY144" s="129"/>
      <c r="AXZ144" s="129"/>
      <c r="AYA144" s="129"/>
      <c r="AYB144" s="129"/>
      <c r="AYC144" s="129"/>
      <c r="AYD144" s="129"/>
      <c r="AYE144" s="129"/>
      <c r="AYF144" s="129"/>
      <c r="AYG144" s="129"/>
      <c r="AYH144" s="129"/>
      <c r="AYI144" s="129"/>
      <c r="AYJ144" s="129"/>
      <c r="AYK144" s="129"/>
      <c r="AYL144" s="129"/>
      <c r="AYM144" s="129"/>
      <c r="AYN144" s="129"/>
      <c r="AYO144" s="129"/>
      <c r="AYP144" s="129"/>
      <c r="AYQ144" s="129"/>
      <c r="AYR144" s="129"/>
      <c r="AYS144" s="129"/>
      <c r="AYT144" s="129"/>
      <c r="AYU144" s="129"/>
      <c r="AYV144" s="129"/>
      <c r="AYW144" s="129"/>
      <c r="AYX144" s="129"/>
      <c r="AYY144" s="129"/>
      <c r="AYZ144" s="129"/>
      <c r="AZA144" s="129"/>
      <c r="AZB144" s="129"/>
      <c r="AZC144" s="129"/>
      <c r="AZD144" s="129"/>
      <c r="AZE144" s="129"/>
      <c r="AZF144" s="129"/>
      <c r="AZG144" s="129"/>
      <c r="AZH144" s="129"/>
      <c r="AZI144" s="129"/>
      <c r="AZJ144" s="129"/>
      <c r="AZK144" s="129"/>
      <c r="AZL144" s="129"/>
      <c r="AZM144" s="129"/>
      <c r="AZN144" s="129"/>
      <c r="AZO144" s="129"/>
      <c r="AZP144" s="129"/>
      <c r="AZQ144" s="129"/>
      <c r="AZR144" s="129"/>
      <c r="AZS144" s="129"/>
      <c r="AZT144" s="129"/>
      <c r="AZU144" s="129"/>
      <c r="AZV144" s="129"/>
      <c r="AZW144" s="129"/>
      <c r="AZX144" s="129"/>
      <c r="AZY144" s="129"/>
      <c r="AZZ144" s="129"/>
      <c r="BAA144" s="129"/>
      <c r="BAB144" s="129"/>
      <c r="BAC144" s="129"/>
      <c r="BAD144" s="129"/>
      <c r="BAE144" s="129"/>
      <c r="BAF144" s="129"/>
      <c r="BAG144" s="129"/>
      <c r="BAH144" s="129"/>
      <c r="BAI144" s="129"/>
      <c r="BAJ144" s="129"/>
      <c r="BAK144" s="129"/>
      <c r="BAL144" s="129"/>
      <c r="BAM144" s="129"/>
      <c r="BAN144" s="129"/>
      <c r="BAO144" s="129"/>
      <c r="BAP144" s="129"/>
      <c r="BAQ144" s="129"/>
      <c r="BAR144" s="129"/>
      <c r="BAS144" s="129"/>
      <c r="BAT144" s="129"/>
      <c r="BAU144" s="129"/>
      <c r="BAV144" s="129"/>
      <c r="BAW144" s="129"/>
      <c r="BAX144" s="129"/>
      <c r="BAY144" s="129"/>
      <c r="BAZ144" s="129"/>
      <c r="BBA144" s="129"/>
      <c r="BBB144" s="129"/>
      <c r="BBC144" s="129"/>
      <c r="BBD144" s="129"/>
      <c r="BBE144" s="129"/>
      <c r="BBF144" s="129"/>
      <c r="BBG144" s="129"/>
      <c r="BBH144" s="129"/>
      <c r="BBI144" s="129"/>
      <c r="BBJ144" s="129"/>
      <c r="BBK144" s="129"/>
      <c r="BBL144" s="129"/>
      <c r="BBM144" s="129"/>
      <c r="BBN144" s="129"/>
      <c r="BBO144" s="129"/>
      <c r="BBP144" s="129"/>
      <c r="BBQ144" s="129"/>
      <c r="BBR144" s="129"/>
      <c r="BBS144" s="129"/>
      <c r="BBT144" s="129"/>
      <c r="BBU144" s="129"/>
      <c r="BBV144" s="129"/>
      <c r="BBW144" s="129"/>
      <c r="BBX144" s="129"/>
      <c r="BBY144" s="129"/>
      <c r="BBZ144" s="129"/>
      <c r="BCA144" s="129"/>
      <c r="BCB144" s="129"/>
      <c r="BCC144" s="129"/>
      <c r="BCD144" s="129"/>
      <c r="BCE144" s="129"/>
      <c r="BCF144" s="129"/>
      <c r="BCG144" s="129"/>
      <c r="BCH144" s="129"/>
      <c r="BCI144" s="129"/>
      <c r="BCJ144" s="129"/>
      <c r="BCK144" s="129"/>
      <c r="BCL144" s="129"/>
      <c r="BCM144" s="129"/>
      <c r="BCN144" s="129"/>
      <c r="BCO144" s="129"/>
      <c r="BCP144" s="129"/>
      <c r="BCQ144" s="129"/>
      <c r="BCR144" s="129"/>
      <c r="BCS144" s="129"/>
      <c r="BCT144" s="129"/>
      <c r="BCU144" s="129"/>
      <c r="BCV144" s="129"/>
      <c r="BCW144" s="129"/>
      <c r="BCX144" s="129"/>
      <c r="BCY144" s="129"/>
      <c r="BCZ144" s="129"/>
      <c r="BDA144" s="129"/>
      <c r="BDB144" s="129"/>
      <c r="BDC144" s="129"/>
      <c r="BDD144" s="129"/>
      <c r="BDE144" s="129"/>
      <c r="BDF144" s="129"/>
      <c r="BDG144" s="129"/>
      <c r="BDH144" s="129"/>
      <c r="BDI144" s="129"/>
      <c r="BDJ144" s="129"/>
      <c r="BDK144" s="129"/>
      <c r="BDL144" s="129"/>
      <c r="BDM144" s="129"/>
      <c r="BDN144" s="129"/>
      <c r="BDO144" s="129"/>
      <c r="BDP144" s="129"/>
      <c r="BDQ144" s="129"/>
      <c r="BDR144" s="129"/>
      <c r="BDS144" s="129"/>
      <c r="BDT144" s="129"/>
      <c r="BDU144" s="129"/>
      <c r="BDV144" s="129"/>
      <c r="BDW144" s="129"/>
      <c r="BDX144" s="129"/>
      <c r="BDY144" s="129"/>
      <c r="BDZ144" s="129"/>
      <c r="BEA144" s="129"/>
      <c r="BEB144" s="129"/>
      <c r="BEC144" s="129"/>
      <c r="BED144" s="129"/>
      <c r="BEE144" s="129"/>
      <c r="BEF144" s="129"/>
      <c r="BEG144" s="129"/>
      <c r="BEH144" s="129"/>
      <c r="BEI144" s="129"/>
      <c r="BEJ144" s="129"/>
      <c r="BEK144" s="129"/>
      <c r="BEL144" s="129"/>
      <c r="BEM144" s="129"/>
      <c r="BEN144" s="129"/>
      <c r="BEO144" s="129"/>
      <c r="BEP144" s="129"/>
      <c r="BEQ144" s="129"/>
      <c r="BER144" s="129"/>
      <c r="BES144" s="129"/>
      <c r="BET144" s="129"/>
      <c r="BEU144" s="129"/>
      <c r="BEV144" s="129"/>
      <c r="BEW144" s="129"/>
      <c r="BEX144" s="129"/>
      <c r="BEY144" s="129"/>
      <c r="BEZ144" s="129"/>
      <c r="BFA144" s="129"/>
      <c r="BFB144" s="129"/>
      <c r="BFC144" s="129"/>
      <c r="BFD144" s="129"/>
      <c r="BFE144" s="129"/>
      <c r="BFF144" s="129"/>
      <c r="BFG144" s="129"/>
      <c r="BFH144" s="129"/>
      <c r="BFI144" s="129"/>
      <c r="BFJ144" s="129"/>
      <c r="BFK144" s="129"/>
      <c r="BFL144" s="129"/>
      <c r="BFM144" s="129"/>
      <c r="BFN144" s="129"/>
      <c r="BFO144" s="129"/>
      <c r="BFP144" s="129"/>
      <c r="BFQ144" s="129"/>
      <c r="BFR144" s="129"/>
      <c r="BFS144" s="129"/>
      <c r="BFT144" s="129"/>
      <c r="BFU144" s="129"/>
      <c r="BFV144" s="129"/>
      <c r="BFW144" s="129"/>
      <c r="BFX144" s="129"/>
      <c r="BFY144" s="129"/>
      <c r="BFZ144" s="129"/>
      <c r="BGA144" s="129"/>
      <c r="BGB144" s="129"/>
      <c r="BGC144" s="129"/>
      <c r="BGD144" s="129"/>
      <c r="BGE144" s="129"/>
      <c r="BGF144" s="129"/>
      <c r="BGG144" s="129"/>
      <c r="BGH144" s="129"/>
      <c r="BGI144" s="129"/>
      <c r="BGJ144" s="129"/>
      <c r="BGK144" s="129"/>
      <c r="BGL144" s="129"/>
      <c r="BGM144" s="129"/>
      <c r="BGN144" s="129"/>
      <c r="BGO144" s="129"/>
      <c r="BGP144" s="129"/>
      <c r="BGQ144" s="129"/>
      <c r="BGR144" s="129"/>
      <c r="BGS144" s="129"/>
      <c r="BGT144" s="129"/>
      <c r="BGU144" s="129"/>
      <c r="BGV144" s="129"/>
      <c r="BGW144" s="129"/>
      <c r="BGX144" s="129"/>
      <c r="BGY144" s="129"/>
      <c r="BGZ144" s="129"/>
      <c r="BHA144" s="129"/>
      <c r="BHB144" s="129"/>
      <c r="BHC144" s="129"/>
      <c r="BHD144" s="129"/>
      <c r="BHE144" s="129"/>
      <c r="BHF144" s="129"/>
      <c r="BHG144" s="129"/>
      <c r="BHH144" s="129"/>
      <c r="BHI144" s="129"/>
      <c r="BHJ144" s="129"/>
      <c r="BHK144" s="129"/>
      <c r="BHL144" s="129"/>
      <c r="BHM144" s="129"/>
      <c r="BHN144" s="129"/>
      <c r="BHO144" s="129"/>
      <c r="BHP144" s="129"/>
      <c r="BHQ144" s="129"/>
      <c r="BHR144" s="129"/>
      <c r="BHS144" s="129"/>
      <c r="BHT144" s="129"/>
      <c r="BHU144" s="129"/>
      <c r="BHV144" s="129"/>
      <c r="BHW144" s="129"/>
      <c r="BHX144" s="129"/>
      <c r="BHY144" s="129"/>
      <c r="BHZ144" s="129"/>
      <c r="BIA144" s="129"/>
      <c r="BIB144" s="129"/>
      <c r="BIC144" s="129"/>
      <c r="BID144" s="129"/>
      <c r="BIE144" s="129"/>
      <c r="BIF144" s="129"/>
      <c r="BIG144" s="129"/>
      <c r="BIH144" s="129"/>
      <c r="BII144" s="129"/>
      <c r="BIJ144" s="129"/>
      <c r="BIK144" s="129"/>
      <c r="BIL144" s="129"/>
      <c r="BIM144" s="129"/>
      <c r="BIN144" s="129"/>
      <c r="BIO144" s="129"/>
      <c r="BIP144" s="129"/>
      <c r="BIQ144" s="129"/>
      <c r="BIR144" s="129"/>
      <c r="BIS144" s="129"/>
      <c r="BIT144" s="129"/>
      <c r="BIU144" s="129"/>
      <c r="BIV144" s="129"/>
      <c r="BIW144" s="129"/>
      <c r="BIX144" s="129"/>
      <c r="BIY144" s="129"/>
      <c r="BIZ144" s="129"/>
      <c r="BJA144" s="129"/>
      <c r="BJB144" s="129"/>
      <c r="BJC144" s="129"/>
      <c r="BJD144" s="129"/>
      <c r="BJE144" s="129"/>
      <c r="BJF144" s="129"/>
      <c r="BJG144" s="129"/>
      <c r="BJH144" s="129"/>
      <c r="BJI144" s="129"/>
      <c r="BJJ144" s="129"/>
      <c r="BJK144" s="129"/>
      <c r="BJL144" s="129"/>
      <c r="BJM144" s="129"/>
      <c r="BJN144" s="129"/>
      <c r="BJO144" s="129"/>
      <c r="BJP144" s="129"/>
      <c r="BJQ144" s="129"/>
      <c r="BJR144" s="129"/>
      <c r="BJS144" s="129"/>
      <c r="BJT144" s="129"/>
      <c r="BJU144" s="129"/>
      <c r="BJV144" s="129"/>
      <c r="BJW144" s="129"/>
      <c r="BJX144" s="129"/>
      <c r="BJY144" s="129"/>
      <c r="BJZ144" s="129"/>
      <c r="BKA144" s="129"/>
      <c r="BKB144" s="129"/>
      <c r="BKC144" s="129"/>
      <c r="BKD144" s="129"/>
      <c r="BKE144" s="129"/>
      <c r="BKF144" s="129"/>
      <c r="BKG144" s="129"/>
      <c r="BKH144" s="129"/>
      <c r="BKI144" s="129"/>
      <c r="BKJ144" s="129"/>
      <c r="BKK144" s="129"/>
      <c r="BKL144" s="129"/>
      <c r="BKM144" s="129"/>
      <c r="BKN144" s="129"/>
      <c r="BKO144" s="129"/>
      <c r="BKP144" s="129"/>
      <c r="BKQ144" s="129"/>
      <c r="BKR144" s="129"/>
      <c r="BKS144" s="129"/>
      <c r="BKT144" s="129"/>
      <c r="BKU144" s="129"/>
      <c r="BKV144" s="129"/>
      <c r="BKW144" s="129"/>
      <c r="BKX144" s="129"/>
      <c r="BKY144" s="129"/>
      <c r="BKZ144" s="129"/>
      <c r="BLA144" s="129"/>
      <c r="BLB144" s="129"/>
      <c r="BLC144" s="129"/>
      <c r="BLD144" s="129"/>
      <c r="BLE144" s="129"/>
      <c r="BLF144" s="129"/>
      <c r="BLG144" s="129"/>
      <c r="BLH144" s="129"/>
      <c r="BLI144" s="129"/>
      <c r="BLJ144" s="129"/>
      <c r="BLK144" s="129"/>
      <c r="BLL144" s="129"/>
      <c r="BLM144" s="129"/>
      <c r="BLN144" s="129"/>
      <c r="BLO144" s="129"/>
      <c r="BLP144" s="129"/>
      <c r="BLQ144" s="129"/>
      <c r="BLR144" s="129"/>
      <c r="BLS144" s="129"/>
      <c r="BLT144" s="129"/>
      <c r="BLU144" s="129"/>
      <c r="BLV144" s="129"/>
      <c r="BLW144" s="129"/>
      <c r="BLX144" s="129"/>
      <c r="BLY144" s="129"/>
      <c r="BLZ144" s="129"/>
      <c r="BMA144" s="129"/>
      <c r="BMB144" s="129"/>
      <c r="BMC144" s="129"/>
      <c r="BMD144" s="129"/>
      <c r="BME144" s="129"/>
      <c r="BMF144" s="129"/>
      <c r="BMG144" s="129"/>
      <c r="BMH144" s="129"/>
      <c r="BMI144" s="129"/>
      <c r="BMJ144" s="129"/>
      <c r="BMK144" s="129"/>
      <c r="BML144" s="129"/>
      <c r="BMM144" s="129"/>
      <c r="BMN144" s="129"/>
      <c r="BMO144" s="129"/>
      <c r="BMP144" s="129"/>
      <c r="BMQ144" s="129"/>
      <c r="BMR144" s="129"/>
      <c r="BMS144" s="129"/>
      <c r="BMT144" s="129"/>
      <c r="BMU144" s="129"/>
      <c r="BMV144" s="129"/>
      <c r="BMW144" s="129"/>
      <c r="BMX144" s="129"/>
      <c r="BMY144" s="129"/>
      <c r="BMZ144" s="129"/>
      <c r="BNA144" s="129"/>
      <c r="BNB144" s="129"/>
      <c r="BNC144" s="129"/>
      <c r="BND144" s="129"/>
      <c r="BNE144" s="129"/>
      <c r="BNF144" s="129"/>
      <c r="BNG144" s="129"/>
      <c r="BNH144" s="129"/>
      <c r="BNI144" s="129"/>
      <c r="BNJ144" s="129"/>
      <c r="BNK144" s="129"/>
      <c r="BNL144" s="129"/>
      <c r="BNM144" s="129"/>
      <c r="BNN144" s="129"/>
      <c r="BNO144" s="129"/>
      <c r="BNP144" s="129"/>
      <c r="BNQ144" s="129"/>
      <c r="BNR144" s="129"/>
      <c r="BNS144" s="129"/>
      <c r="BNT144" s="129"/>
      <c r="BNU144" s="129"/>
      <c r="BNV144" s="129"/>
      <c r="BNW144" s="129"/>
      <c r="BNX144" s="129"/>
      <c r="BNY144" s="129"/>
      <c r="BNZ144" s="129"/>
      <c r="BOA144" s="129"/>
      <c r="BOB144" s="129"/>
      <c r="BOC144" s="129"/>
      <c r="BOD144" s="129"/>
      <c r="BOE144" s="129"/>
      <c r="BOF144" s="129"/>
      <c r="BOG144" s="129"/>
      <c r="BOH144" s="129"/>
      <c r="BOI144" s="129"/>
      <c r="BOJ144" s="129"/>
      <c r="BOK144" s="129"/>
      <c r="BOL144" s="129"/>
      <c r="BOM144" s="129"/>
      <c r="BON144" s="129"/>
      <c r="BOO144" s="129"/>
      <c r="BOP144" s="129"/>
      <c r="BOQ144" s="129"/>
      <c r="BOR144" s="129"/>
      <c r="BOS144" s="129"/>
      <c r="BOT144" s="129"/>
      <c r="BOU144" s="129"/>
      <c r="BOV144" s="129"/>
      <c r="BOW144" s="129"/>
      <c r="BOX144" s="129"/>
      <c r="BOY144" s="129"/>
      <c r="BOZ144" s="129"/>
      <c r="BPA144" s="129"/>
      <c r="BPB144" s="129"/>
      <c r="BPC144" s="129"/>
      <c r="BPD144" s="129"/>
      <c r="BPE144" s="129"/>
      <c r="BPF144" s="129"/>
      <c r="BPG144" s="129"/>
      <c r="BPH144" s="129"/>
      <c r="BPI144" s="129"/>
      <c r="BPJ144" s="129"/>
      <c r="BPK144" s="129"/>
      <c r="BPL144" s="129"/>
      <c r="BPM144" s="129"/>
      <c r="BPN144" s="129"/>
      <c r="BPO144" s="129"/>
      <c r="BPP144" s="129"/>
      <c r="BPQ144" s="129"/>
      <c r="BPR144" s="129"/>
      <c r="BPS144" s="129"/>
      <c r="BPT144" s="129"/>
      <c r="BPU144" s="129"/>
      <c r="BPV144" s="129"/>
      <c r="BPW144" s="129"/>
      <c r="BPX144" s="129"/>
      <c r="BPY144" s="129"/>
      <c r="BPZ144" s="129"/>
      <c r="BQA144" s="129"/>
      <c r="BQB144" s="129"/>
      <c r="BQC144" s="129"/>
      <c r="BQD144" s="129"/>
      <c r="BQE144" s="129"/>
      <c r="BQF144" s="129"/>
      <c r="BQG144" s="129"/>
      <c r="BQH144" s="129"/>
      <c r="BQI144" s="129"/>
      <c r="BQJ144" s="129"/>
      <c r="BQK144" s="129"/>
      <c r="BQL144" s="129"/>
      <c r="BQM144" s="129"/>
      <c r="BQN144" s="129"/>
      <c r="BQO144" s="129"/>
      <c r="BQP144" s="129"/>
      <c r="BQQ144" s="129"/>
      <c r="BQR144" s="129"/>
      <c r="BQS144" s="129"/>
      <c r="BQT144" s="129"/>
      <c r="BQU144" s="129"/>
      <c r="BQV144" s="129"/>
      <c r="BQW144" s="129"/>
      <c r="BQX144" s="129"/>
      <c r="BQY144" s="129"/>
      <c r="BQZ144" s="129"/>
      <c r="BRA144" s="129"/>
      <c r="BRB144" s="129"/>
      <c r="BRC144" s="129"/>
      <c r="BRD144" s="129"/>
      <c r="BRE144" s="129"/>
      <c r="BRF144" s="129"/>
      <c r="BRG144" s="129"/>
      <c r="BRH144" s="129"/>
      <c r="BRI144" s="129"/>
      <c r="BRJ144" s="129"/>
      <c r="BRK144" s="129"/>
      <c r="BRL144" s="129"/>
      <c r="BRM144" s="129"/>
      <c r="BRN144" s="129"/>
      <c r="BRO144" s="129"/>
      <c r="BRP144" s="129"/>
      <c r="BRQ144" s="129"/>
      <c r="BRR144" s="129"/>
      <c r="BRS144" s="129"/>
      <c r="BRT144" s="129"/>
      <c r="BRU144" s="129"/>
      <c r="BRV144" s="129"/>
      <c r="BRW144" s="129"/>
      <c r="BRX144" s="129"/>
      <c r="BRY144" s="129"/>
      <c r="BRZ144" s="129"/>
      <c r="BSA144" s="129"/>
      <c r="BSB144" s="129"/>
      <c r="BSC144" s="129"/>
      <c r="BSD144" s="129"/>
      <c r="BSE144" s="129"/>
      <c r="BSF144" s="129"/>
      <c r="BSG144" s="129"/>
      <c r="BSH144" s="129"/>
      <c r="BSI144" s="129"/>
      <c r="BSJ144" s="129"/>
      <c r="BSK144" s="129"/>
      <c r="BSL144" s="129"/>
      <c r="BSM144" s="129"/>
      <c r="BSN144" s="129"/>
      <c r="BSO144" s="129"/>
      <c r="BSP144" s="129"/>
      <c r="BSQ144" s="129"/>
      <c r="BSR144" s="129"/>
      <c r="BSS144" s="129"/>
      <c r="BST144" s="129"/>
      <c r="BSU144" s="129"/>
      <c r="BSV144" s="129"/>
      <c r="BSW144" s="129"/>
      <c r="BSX144" s="129"/>
      <c r="BSY144" s="129"/>
      <c r="BSZ144" s="129"/>
      <c r="BTA144" s="129"/>
      <c r="BTB144" s="129"/>
      <c r="BTC144" s="129"/>
      <c r="BTD144" s="129"/>
      <c r="BTE144" s="129"/>
      <c r="BTF144" s="129"/>
      <c r="BTG144" s="129"/>
      <c r="BTH144" s="129"/>
      <c r="BTI144" s="129"/>
      <c r="BTJ144" s="129"/>
      <c r="BTK144" s="129"/>
      <c r="BTL144" s="129"/>
      <c r="BTM144" s="129"/>
      <c r="BTN144" s="129"/>
      <c r="BTO144" s="129"/>
      <c r="BTP144" s="129"/>
      <c r="BTQ144" s="129"/>
      <c r="BTR144" s="129"/>
      <c r="BTS144" s="129"/>
      <c r="BTT144" s="129"/>
      <c r="BTU144" s="129"/>
      <c r="BTV144" s="129"/>
      <c r="BTW144" s="129"/>
      <c r="BTX144" s="129"/>
      <c r="BTY144" s="129"/>
      <c r="BTZ144" s="129"/>
      <c r="BUA144" s="129"/>
      <c r="BUB144" s="129"/>
      <c r="BUC144" s="129"/>
      <c r="BUD144" s="129"/>
      <c r="BUE144" s="129"/>
      <c r="BUF144" s="129"/>
      <c r="BUG144" s="129"/>
      <c r="BUH144" s="129"/>
      <c r="BUI144" s="129"/>
      <c r="BUJ144" s="129"/>
      <c r="BUK144" s="129"/>
      <c r="BUL144" s="129"/>
      <c r="BUM144" s="129"/>
      <c r="BUN144" s="129"/>
      <c r="BUO144" s="129"/>
      <c r="BUP144" s="129"/>
      <c r="BUQ144" s="129"/>
      <c r="BUR144" s="129"/>
      <c r="BUS144" s="129"/>
      <c r="BUT144" s="129"/>
      <c r="BUU144" s="129"/>
      <c r="BUV144" s="129"/>
      <c r="BUW144" s="129"/>
      <c r="BUX144" s="129"/>
      <c r="BUY144" s="129"/>
      <c r="BUZ144" s="129"/>
      <c r="BVA144" s="129"/>
      <c r="BVB144" s="129"/>
      <c r="BVC144" s="129"/>
      <c r="BVD144" s="129"/>
      <c r="BVE144" s="129"/>
      <c r="BVF144" s="129"/>
      <c r="BVG144" s="129"/>
      <c r="BVH144" s="129"/>
      <c r="BVI144" s="129"/>
      <c r="BVJ144" s="129"/>
      <c r="BVK144" s="129"/>
      <c r="BVL144" s="129"/>
      <c r="BVM144" s="129"/>
      <c r="BVN144" s="129"/>
      <c r="BVO144" s="129"/>
      <c r="BVP144" s="129"/>
      <c r="BVQ144" s="129"/>
      <c r="BVR144" s="129"/>
      <c r="BVS144" s="129"/>
      <c r="BVT144" s="129"/>
      <c r="BVU144" s="129"/>
      <c r="BVV144" s="129"/>
      <c r="BVW144" s="129"/>
      <c r="BVX144" s="129"/>
      <c r="BVY144" s="129"/>
      <c r="BVZ144" s="129"/>
      <c r="BWA144" s="129"/>
      <c r="BWB144" s="129"/>
      <c r="BWC144" s="129"/>
      <c r="BWD144" s="129"/>
      <c r="BWE144" s="129"/>
      <c r="BWF144" s="129"/>
      <c r="BWG144" s="129"/>
      <c r="BWH144" s="129"/>
      <c r="BWI144" s="129"/>
      <c r="BWJ144" s="129"/>
      <c r="BWK144" s="129"/>
      <c r="BWL144" s="129"/>
      <c r="BWM144" s="129"/>
      <c r="BWN144" s="129"/>
      <c r="BWO144" s="129"/>
      <c r="BWP144" s="129"/>
      <c r="BWQ144" s="129"/>
      <c r="BWR144" s="129"/>
      <c r="BWS144" s="129"/>
      <c r="BWT144" s="129"/>
      <c r="BWU144" s="129"/>
      <c r="BWV144" s="129"/>
      <c r="BWW144" s="129"/>
      <c r="BWX144" s="129"/>
      <c r="BWY144" s="129"/>
      <c r="BWZ144" s="129"/>
      <c r="BXA144" s="129"/>
      <c r="BXB144" s="129"/>
      <c r="BXC144" s="129"/>
      <c r="BXD144" s="129"/>
      <c r="BXE144" s="129"/>
      <c r="BXF144" s="129"/>
      <c r="BXG144" s="129"/>
      <c r="BXH144" s="129"/>
      <c r="BXI144" s="129"/>
      <c r="BXJ144" s="129"/>
      <c r="BXK144" s="129"/>
      <c r="BXL144" s="129"/>
      <c r="BXM144" s="129"/>
      <c r="BXN144" s="129"/>
      <c r="BXO144" s="129"/>
      <c r="BXP144" s="129"/>
      <c r="BXQ144" s="129"/>
      <c r="BXR144" s="129"/>
      <c r="BXS144" s="129"/>
      <c r="BXT144" s="129"/>
      <c r="BXU144" s="129"/>
      <c r="BXV144" s="129"/>
      <c r="BXW144" s="129"/>
      <c r="BXX144" s="129"/>
      <c r="BXY144" s="129"/>
      <c r="BXZ144" s="129"/>
      <c r="BYA144" s="129"/>
      <c r="BYB144" s="129"/>
      <c r="BYC144" s="129"/>
      <c r="BYD144" s="129"/>
      <c r="BYE144" s="129"/>
      <c r="BYF144" s="129"/>
      <c r="BYG144" s="129"/>
      <c r="BYH144" s="129"/>
      <c r="BYI144" s="129"/>
      <c r="BYJ144" s="129"/>
      <c r="BYK144" s="129"/>
      <c r="BYL144" s="129"/>
      <c r="BYM144" s="129"/>
      <c r="BYN144" s="129"/>
      <c r="BYO144" s="129"/>
      <c r="BYP144" s="129"/>
      <c r="BYQ144" s="129"/>
      <c r="BYR144" s="129"/>
      <c r="BYS144" s="129"/>
      <c r="BYT144" s="129"/>
      <c r="BYU144" s="129"/>
      <c r="BYV144" s="129"/>
      <c r="BYW144" s="129"/>
      <c r="BYX144" s="129"/>
      <c r="BYY144" s="129"/>
      <c r="BYZ144" s="129"/>
      <c r="BZA144" s="129"/>
      <c r="BZB144" s="129"/>
      <c r="BZC144" s="129"/>
      <c r="BZD144" s="129"/>
      <c r="BZE144" s="129"/>
      <c r="BZF144" s="129"/>
      <c r="BZG144" s="129"/>
      <c r="BZH144" s="129"/>
      <c r="BZI144" s="129"/>
      <c r="BZJ144" s="129"/>
      <c r="BZK144" s="129"/>
      <c r="BZL144" s="129"/>
      <c r="BZM144" s="129"/>
      <c r="BZN144" s="129"/>
      <c r="BZO144" s="129"/>
      <c r="BZP144" s="129"/>
      <c r="BZQ144" s="129"/>
      <c r="BZR144" s="129"/>
      <c r="BZS144" s="129"/>
      <c r="BZT144" s="129"/>
      <c r="BZU144" s="129"/>
      <c r="BZV144" s="129"/>
      <c r="BZW144" s="129"/>
      <c r="BZX144" s="129"/>
      <c r="BZY144" s="129"/>
      <c r="BZZ144" s="129"/>
      <c r="CAA144" s="129"/>
      <c r="CAB144" s="129"/>
      <c r="CAC144" s="129"/>
      <c r="CAD144" s="129"/>
      <c r="CAE144" s="129"/>
      <c r="CAF144" s="129"/>
      <c r="CAG144" s="129"/>
      <c r="CAH144" s="129"/>
      <c r="CAI144" s="129"/>
      <c r="CAJ144" s="129"/>
      <c r="CAK144" s="129"/>
      <c r="CAL144" s="129"/>
      <c r="CAM144" s="129"/>
      <c r="CAN144" s="129"/>
      <c r="CAO144" s="129"/>
      <c r="CAP144" s="129"/>
      <c r="CAQ144" s="129"/>
      <c r="CAR144" s="129"/>
      <c r="CAS144" s="129"/>
      <c r="CAT144" s="129"/>
      <c r="CAU144" s="129"/>
      <c r="CAV144" s="129"/>
      <c r="CAW144" s="129"/>
      <c r="CAX144" s="129"/>
      <c r="CAY144" s="129"/>
      <c r="CAZ144" s="129"/>
      <c r="CBA144" s="129"/>
      <c r="CBB144" s="129"/>
      <c r="CBC144" s="129"/>
      <c r="CBD144" s="129"/>
      <c r="CBE144" s="129"/>
      <c r="CBF144" s="129"/>
      <c r="CBG144" s="129"/>
      <c r="CBH144" s="129"/>
      <c r="CBI144" s="129"/>
      <c r="CBJ144" s="129"/>
      <c r="CBK144" s="129"/>
      <c r="CBL144" s="129"/>
      <c r="CBM144" s="129"/>
      <c r="CBN144" s="129"/>
      <c r="CBO144" s="129"/>
      <c r="CBP144" s="129"/>
      <c r="CBQ144" s="129"/>
      <c r="CBR144" s="129"/>
      <c r="CBS144" s="129"/>
      <c r="CBT144" s="129"/>
      <c r="CBU144" s="129"/>
      <c r="CBV144" s="129"/>
      <c r="CBW144" s="129"/>
      <c r="CBX144" s="129"/>
      <c r="CBY144" s="129"/>
      <c r="CBZ144" s="129"/>
      <c r="CCA144" s="129"/>
      <c r="CCB144" s="129"/>
      <c r="CCC144" s="129"/>
      <c r="CCD144" s="129"/>
      <c r="CCE144" s="129"/>
      <c r="CCF144" s="129"/>
      <c r="CCG144" s="129"/>
      <c r="CCH144" s="129"/>
      <c r="CCI144" s="129"/>
      <c r="CCJ144" s="129"/>
      <c r="CCK144" s="129"/>
      <c r="CCL144" s="129"/>
      <c r="CCM144" s="129"/>
      <c r="CCN144" s="129"/>
      <c r="CCO144" s="129"/>
      <c r="CCP144" s="129"/>
      <c r="CCQ144" s="129"/>
      <c r="CCR144" s="129"/>
      <c r="CCS144" s="129"/>
      <c r="CCT144" s="129"/>
      <c r="CCU144" s="129"/>
      <c r="CCV144" s="129"/>
      <c r="CCW144" s="129"/>
      <c r="CCX144" s="129"/>
      <c r="CCY144" s="129"/>
      <c r="CCZ144" s="129"/>
      <c r="CDA144" s="129"/>
      <c r="CDB144" s="129"/>
      <c r="CDC144" s="129"/>
      <c r="CDD144" s="129"/>
      <c r="CDE144" s="129"/>
      <c r="CDF144" s="129"/>
      <c r="CDG144" s="129"/>
      <c r="CDH144" s="129"/>
      <c r="CDI144" s="129"/>
      <c r="CDJ144" s="129"/>
      <c r="CDK144" s="129"/>
      <c r="CDL144" s="129"/>
      <c r="CDM144" s="129"/>
      <c r="CDN144" s="129"/>
      <c r="CDO144" s="129"/>
      <c r="CDP144" s="129"/>
      <c r="CDQ144" s="129"/>
      <c r="CDR144" s="129"/>
      <c r="CDS144" s="129"/>
      <c r="CDT144" s="129"/>
      <c r="CDU144" s="129"/>
      <c r="CDV144" s="129"/>
      <c r="CDW144" s="129"/>
      <c r="CDX144" s="129"/>
      <c r="CDY144" s="129"/>
      <c r="CDZ144" s="129"/>
      <c r="CEA144" s="129"/>
      <c r="CEB144" s="129"/>
      <c r="CEC144" s="129"/>
      <c r="CED144" s="129"/>
      <c r="CEE144" s="129"/>
      <c r="CEF144" s="129"/>
      <c r="CEG144" s="129"/>
      <c r="CEH144" s="129"/>
      <c r="CEI144" s="129"/>
      <c r="CEJ144" s="129"/>
      <c r="CEK144" s="129"/>
      <c r="CEL144" s="129"/>
      <c r="CEM144" s="129"/>
      <c r="CEN144" s="129"/>
      <c r="CEO144" s="129"/>
      <c r="CEP144" s="129"/>
      <c r="CEQ144" s="129"/>
      <c r="CER144" s="129"/>
      <c r="CES144" s="129"/>
      <c r="CET144" s="129"/>
      <c r="CEU144" s="129"/>
      <c r="CEV144" s="129"/>
      <c r="CEW144" s="129"/>
      <c r="CEX144" s="129"/>
      <c r="CEY144" s="129"/>
      <c r="CEZ144" s="129"/>
      <c r="CFA144" s="129"/>
      <c r="CFB144" s="129"/>
      <c r="CFC144" s="129"/>
      <c r="CFD144" s="129"/>
      <c r="CFE144" s="129"/>
      <c r="CFF144" s="129"/>
      <c r="CFG144" s="129"/>
      <c r="CFH144" s="129"/>
      <c r="CFI144" s="129"/>
      <c r="CFJ144" s="129"/>
      <c r="CFK144" s="129"/>
      <c r="CFL144" s="129"/>
      <c r="CFM144" s="129"/>
      <c r="CFN144" s="129"/>
      <c r="CFO144" s="129"/>
      <c r="CFP144" s="129"/>
      <c r="CFQ144" s="129"/>
      <c r="CFR144" s="129"/>
      <c r="CFS144" s="129"/>
      <c r="CFT144" s="129"/>
      <c r="CFU144" s="129"/>
      <c r="CFV144" s="129"/>
      <c r="CFW144" s="129"/>
      <c r="CFX144" s="129"/>
      <c r="CFY144" s="129"/>
      <c r="CFZ144" s="129"/>
      <c r="CGA144" s="129"/>
      <c r="CGB144" s="129"/>
      <c r="CGC144" s="129"/>
      <c r="CGD144" s="129"/>
      <c r="CGE144" s="129"/>
      <c r="CGF144" s="129"/>
      <c r="CGG144" s="129"/>
      <c r="CGH144" s="129"/>
      <c r="CGI144" s="129"/>
      <c r="CGJ144" s="129"/>
      <c r="CGK144" s="129"/>
      <c r="CGL144" s="129"/>
      <c r="CGM144" s="129"/>
      <c r="CGN144" s="129"/>
      <c r="CGO144" s="129"/>
      <c r="CGP144" s="129"/>
      <c r="CGQ144" s="129"/>
      <c r="CGR144" s="129"/>
      <c r="CGS144" s="129"/>
      <c r="CGT144" s="129"/>
      <c r="CGU144" s="129"/>
      <c r="CGV144" s="129"/>
      <c r="CGW144" s="129"/>
      <c r="CGX144" s="129"/>
      <c r="CGY144" s="129"/>
      <c r="CGZ144" s="129"/>
      <c r="CHA144" s="129"/>
      <c r="CHB144" s="129"/>
      <c r="CHC144" s="129"/>
      <c r="CHD144" s="129"/>
      <c r="CHE144" s="129"/>
      <c r="CHF144" s="129"/>
      <c r="CHG144" s="129"/>
      <c r="CHH144" s="129"/>
      <c r="CHI144" s="129"/>
      <c r="CHJ144" s="129"/>
      <c r="CHK144" s="129"/>
      <c r="CHL144" s="129"/>
      <c r="CHM144" s="129"/>
      <c r="CHN144" s="129"/>
      <c r="CHO144" s="129"/>
      <c r="CHP144" s="129"/>
      <c r="CHQ144" s="129"/>
      <c r="CHR144" s="129"/>
      <c r="CHS144" s="129"/>
      <c r="CHT144" s="129"/>
      <c r="CHU144" s="129"/>
      <c r="CHV144" s="129"/>
      <c r="CHW144" s="129"/>
      <c r="CHX144" s="129"/>
      <c r="CHY144" s="129"/>
      <c r="CHZ144" s="129"/>
      <c r="CIA144" s="129"/>
      <c r="CIB144" s="129"/>
      <c r="CIC144" s="129"/>
      <c r="CID144" s="129"/>
      <c r="CIE144" s="129"/>
      <c r="CIF144" s="129"/>
      <c r="CIG144" s="129"/>
      <c r="CIH144" s="129"/>
      <c r="CII144" s="129"/>
      <c r="CIJ144" s="129"/>
      <c r="CIK144" s="129"/>
      <c r="CIL144" s="129"/>
      <c r="CIM144" s="129"/>
      <c r="CIN144" s="129"/>
      <c r="CIO144" s="129"/>
      <c r="CIP144" s="129"/>
      <c r="CIQ144" s="129"/>
      <c r="CIR144" s="129"/>
      <c r="CIS144" s="129"/>
      <c r="CIT144" s="129"/>
      <c r="CIU144" s="129"/>
      <c r="CIV144" s="129"/>
      <c r="CIW144" s="129"/>
      <c r="CIX144" s="129"/>
      <c r="CIY144" s="129"/>
      <c r="CIZ144" s="129"/>
      <c r="CJA144" s="129"/>
      <c r="CJB144" s="129"/>
      <c r="CJC144" s="129"/>
      <c r="CJD144" s="129"/>
      <c r="CJE144" s="129"/>
      <c r="CJF144" s="129"/>
      <c r="CJG144" s="129"/>
      <c r="CJH144" s="129"/>
      <c r="CJI144" s="129"/>
      <c r="CJJ144" s="129"/>
      <c r="CJK144" s="129"/>
      <c r="CJL144" s="129"/>
      <c r="CJM144" s="129"/>
      <c r="CJN144" s="129"/>
      <c r="CJO144" s="129"/>
      <c r="CJP144" s="129"/>
      <c r="CJQ144" s="129"/>
      <c r="CJR144" s="129"/>
      <c r="CJS144" s="129"/>
      <c r="CJT144" s="129"/>
      <c r="CJU144" s="129"/>
      <c r="CJV144" s="129"/>
      <c r="CJW144" s="129"/>
      <c r="CJX144" s="129"/>
      <c r="CJY144" s="129"/>
      <c r="CJZ144" s="129"/>
      <c r="CKA144" s="129"/>
      <c r="CKB144" s="129"/>
      <c r="CKC144" s="129"/>
      <c r="CKD144" s="129"/>
      <c r="CKE144" s="129"/>
      <c r="CKF144" s="129"/>
      <c r="CKG144" s="129"/>
      <c r="CKH144" s="129"/>
      <c r="CKI144" s="129"/>
      <c r="CKJ144" s="129"/>
      <c r="CKK144" s="129"/>
      <c r="CKL144" s="129"/>
      <c r="CKM144" s="129"/>
      <c r="CKN144" s="129"/>
      <c r="CKO144" s="129"/>
      <c r="CKP144" s="129"/>
      <c r="CKQ144" s="129"/>
      <c r="CKR144" s="129"/>
      <c r="CKS144" s="129"/>
      <c r="CKT144" s="129"/>
      <c r="CKU144" s="129"/>
      <c r="CKV144" s="129"/>
      <c r="CKW144" s="129"/>
      <c r="CKX144" s="129"/>
      <c r="CKY144" s="129"/>
      <c r="CKZ144" s="129"/>
      <c r="CLA144" s="129"/>
      <c r="CLB144" s="129"/>
      <c r="CLC144" s="129"/>
      <c r="CLD144" s="129"/>
      <c r="CLE144" s="129"/>
      <c r="CLF144" s="129"/>
      <c r="CLG144" s="129"/>
      <c r="CLH144" s="129"/>
      <c r="CLI144" s="129"/>
      <c r="CLJ144" s="129"/>
      <c r="CLK144" s="129"/>
      <c r="CLL144" s="129"/>
      <c r="CLM144" s="129"/>
      <c r="CLN144" s="129"/>
      <c r="CLO144" s="129"/>
      <c r="CLP144" s="129"/>
      <c r="CLQ144" s="129"/>
      <c r="CLR144" s="129"/>
      <c r="CLS144" s="129"/>
      <c r="CLT144" s="129"/>
      <c r="CLU144" s="129"/>
      <c r="CLV144" s="129"/>
      <c r="CLW144" s="129"/>
      <c r="CLX144" s="129"/>
      <c r="CLY144" s="129"/>
      <c r="CLZ144" s="129"/>
      <c r="CMA144" s="129"/>
      <c r="CMB144" s="129"/>
      <c r="CMC144" s="129"/>
      <c r="CMD144" s="129"/>
      <c r="CME144" s="129"/>
      <c r="CMF144" s="129"/>
      <c r="CMG144" s="129"/>
      <c r="CMH144" s="129"/>
      <c r="CMI144" s="129"/>
      <c r="CMJ144" s="129"/>
      <c r="CMK144" s="129"/>
      <c r="CML144" s="129"/>
      <c r="CMM144" s="129"/>
      <c r="CMN144" s="129"/>
      <c r="CMO144" s="129"/>
      <c r="CMP144" s="129"/>
      <c r="CMQ144" s="129"/>
      <c r="CMR144" s="129"/>
      <c r="CMS144" s="129"/>
      <c r="CMT144" s="129"/>
      <c r="CMU144" s="129"/>
      <c r="CMV144" s="129"/>
      <c r="CMW144" s="129"/>
      <c r="CMX144" s="129"/>
      <c r="CMY144" s="129"/>
      <c r="CMZ144" s="129"/>
      <c r="CNA144" s="129"/>
      <c r="CNB144" s="129"/>
      <c r="CNC144" s="129"/>
      <c r="CND144" s="129"/>
      <c r="CNE144" s="129"/>
      <c r="CNF144" s="129"/>
      <c r="CNG144" s="129"/>
      <c r="CNH144" s="129"/>
      <c r="CNI144" s="129"/>
      <c r="CNJ144" s="129"/>
      <c r="CNK144" s="129"/>
      <c r="CNL144" s="129"/>
      <c r="CNM144" s="129"/>
      <c r="CNN144" s="129"/>
      <c r="CNO144" s="129"/>
      <c r="CNP144" s="129"/>
      <c r="CNQ144" s="129"/>
      <c r="CNR144" s="129"/>
      <c r="CNS144" s="129"/>
      <c r="CNT144" s="129"/>
      <c r="CNU144" s="129"/>
      <c r="CNV144" s="129"/>
      <c r="CNW144" s="129"/>
      <c r="CNX144" s="129"/>
      <c r="CNY144" s="129"/>
      <c r="CNZ144" s="129"/>
      <c r="COA144" s="129"/>
      <c r="COB144" s="129"/>
      <c r="COC144" s="129"/>
      <c r="COD144" s="129"/>
      <c r="COE144" s="129"/>
      <c r="COF144" s="129"/>
      <c r="COG144" s="129"/>
      <c r="COH144" s="129"/>
      <c r="COI144" s="129"/>
      <c r="COJ144" s="129"/>
      <c r="COK144" s="129"/>
      <c r="COL144" s="129"/>
      <c r="COM144" s="129"/>
      <c r="CON144" s="129"/>
      <c r="COO144" s="129"/>
      <c r="COP144" s="129"/>
      <c r="COQ144" s="129"/>
      <c r="COR144" s="129"/>
      <c r="COS144" s="129"/>
      <c r="COT144" s="129"/>
      <c r="COU144" s="129"/>
      <c r="COV144" s="129"/>
      <c r="COW144" s="129"/>
      <c r="COX144" s="129"/>
      <c r="COY144" s="129"/>
      <c r="COZ144" s="129"/>
      <c r="CPA144" s="129"/>
      <c r="CPB144" s="129"/>
      <c r="CPC144" s="129"/>
      <c r="CPD144" s="129"/>
      <c r="CPE144" s="129"/>
      <c r="CPF144" s="129"/>
      <c r="CPG144" s="129"/>
      <c r="CPH144" s="129"/>
      <c r="CPI144" s="129"/>
      <c r="CPJ144" s="129"/>
      <c r="CPK144" s="129"/>
      <c r="CPL144" s="129"/>
      <c r="CPM144" s="129"/>
      <c r="CPN144" s="129"/>
      <c r="CPO144" s="129"/>
      <c r="CPP144" s="129"/>
      <c r="CPQ144" s="129"/>
      <c r="CPR144" s="129"/>
      <c r="CPS144" s="129"/>
      <c r="CPT144" s="129"/>
      <c r="CPU144" s="129"/>
      <c r="CPV144" s="129"/>
      <c r="CPW144" s="129"/>
      <c r="CPX144" s="129"/>
      <c r="CPY144" s="129"/>
      <c r="CPZ144" s="129"/>
      <c r="CQA144" s="129"/>
      <c r="CQB144" s="129"/>
      <c r="CQC144" s="129"/>
      <c r="CQD144" s="129"/>
      <c r="CQE144" s="129"/>
      <c r="CQF144" s="129"/>
      <c r="CQG144" s="129"/>
      <c r="CQH144" s="129"/>
      <c r="CQI144" s="129"/>
      <c r="CQJ144" s="129"/>
      <c r="CQK144" s="129"/>
      <c r="CQL144" s="129"/>
      <c r="CQM144" s="129"/>
      <c r="CQN144" s="129"/>
      <c r="CQO144" s="129"/>
      <c r="CQP144" s="129"/>
      <c r="CQQ144" s="129"/>
      <c r="CQR144" s="129"/>
      <c r="CQS144" s="129"/>
      <c r="CQT144" s="129"/>
      <c r="CQU144" s="129"/>
      <c r="CQV144" s="129"/>
      <c r="CQW144" s="129"/>
      <c r="CQX144" s="129"/>
      <c r="CQY144" s="129"/>
      <c r="CQZ144" s="129"/>
      <c r="CRA144" s="129"/>
      <c r="CRB144" s="129"/>
      <c r="CRC144" s="129"/>
      <c r="CRD144" s="129"/>
      <c r="CRE144" s="129"/>
      <c r="CRF144" s="129"/>
      <c r="CRG144" s="129"/>
      <c r="CRH144" s="129"/>
      <c r="CRI144" s="129"/>
      <c r="CRJ144" s="129"/>
      <c r="CRK144" s="129"/>
      <c r="CRL144" s="129"/>
      <c r="CRM144" s="129"/>
      <c r="CRN144" s="129"/>
      <c r="CRO144" s="129"/>
      <c r="CRP144" s="129"/>
      <c r="CRQ144" s="129"/>
      <c r="CRR144" s="129"/>
      <c r="CRS144" s="129"/>
      <c r="CRT144" s="129"/>
      <c r="CRU144" s="129"/>
      <c r="CRV144" s="129"/>
      <c r="CRW144" s="129"/>
      <c r="CRX144" s="129"/>
      <c r="CRY144" s="129"/>
      <c r="CRZ144" s="129"/>
      <c r="CSA144" s="129"/>
      <c r="CSB144" s="129"/>
      <c r="CSC144" s="129"/>
      <c r="CSD144" s="129"/>
      <c r="CSE144" s="129"/>
      <c r="CSF144" s="129"/>
      <c r="CSG144" s="129"/>
      <c r="CSH144" s="129"/>
      <c r="CSI144" s="129"/>
      <c r="CSJ144" s="129"/>
      <c r="CSK144" s="129"/>
      <c r="CSL144" s="129"/>
      <c r="CSM144" s="129"/>
      <c r="CSN144" s="129"/>
      <c r="CSO144" s="129"/>
      <c r="CSP144" s="129"/>
      <c r="CSQ144" s="129"/>
      <c r="CSR144" s="129"/>
      <c r="CSS144" s="129"/>
      <c r="CST144" s="129"/>
      <c r="CSU144" s="129"/>
      <c r="CSV144" s="129"/>
      <c r="CSW144" s="129"/>
      <c r="CSX144" s="129"/>
      <c r="CSY144" s="129"/>
      <c r="CSZ144" s="129"/>
      <c r="CTA144" s="129"/>
      <c r="CTB144" s="129"/>
      <c r="CTC144" s="129"/>
      <c r="CTD144" s="129"/>
      <c r="CTE144" s="129"/>
      <c r="CTF144" s="129"/>
      <c r="CTG144" s="129"/>
      <c r="CTH144" s="129"/>
      <c r="CTI144" s="129"/>
      <c r="CTJ144" s="129"/>
      <c r="CTK144" s="129"/>
      <c r="CTL144" s="129"/>
      <c r="CTM144" s="129"/>
      <c r="CTN144" s="129"/>
      <c r="CTO144" s="129"/>
      <c r="CTP144" s="129"/>
      <c r="CTQ144" s="129"/>
      <c r="CTR144" s="129"/>
      <c r="CTS144" s="129"/>
      <c r="CTT144" s="129"/>
      <c r="CTU144" s="129"/>
      <c r="CTV144" s="129"/>
      <c r="CTW144" s="129"/>
      <c r="CTX144" s="129"/>
      <c r="CTY144" s="129"/>
      <c r="CTZ144" s="129"/>
      <c r="CUA144" s="129"/>
      <c r="CUB144" s="129"/>
      <c r="CUC144" s="129"/>
      <c r="CUD144" s="129"/>
      <c r="CUE144" s="129"/>
      <c r="CUF144" s="129"/>
      <c r="CUG144" s="129"/>
      <c r="CUH144" s="129"/>
      <c r="CUI144" s="129"/>
      <c r="CUJ144" s="129"/>
      <c r="CUK144" s="129"/>
      <c r="CUL144" s="129"/>
      <c r="CUM144" s="129"/>
      <c r="CUN144" s="129"/>
      <c r="CUO144" s="129"/>
      <c r="CUP144" s="129"/>
      <c r="CUQ144" s="129"/>
      <c r="CUR144" s="129"/>
      <c r="CUS144" s="129"/>
      <c r="CUT144" s="129"/>
      <c r="CUU144" s="129"/>
      <c r="CUV144" s="129"/>
      <c r="CUW144" s="129"/>
      <c r="CUX144" s="129"/>
      <c r="CUY144" s="129"/>
      <c r="CUZ144" s="129"/>
      <c r="CVA144" s="129"/>
      <c r="CVB144" s="129"/>
      <c r="CVC144" s="129"/>
      <c r="CVD144" s="129"/>
      <c r="CVE144" s="129"/>
      <c r="CVF144" s="129"/>
      <c r="CVG144" s="129"/>
      <c r="CVH144" s="129"/>
      <c r="CVI144" s="129"/>
      <c r="CVJ144" s="129"/>
      <c r="CVK144" s="129"/>
      <c r="CVL144" s="129"/>
      <c r="CVM144" s="129"/>
      <c r="CVN144" s="129"/>
      <c r="CVO144" s="129"/>
      <c r="CVP144" s="129"/>
      <c r="CVQ144" s="129"/>
      <c r="CVR144" s="129"/>
      <c r="CVS144" s="129"/>
      <c r="CVT144" s="129"/>
      <c r="CVU144" s="129"/>
      <c r="CVV144" s="129"/>
      <c r="CVW144" s="129"/>
      <c r="CVX144" s="129"/>
      <c r="CVY144" s="129"/>
      <c r="CVZ144" s="129"/>
      <c r="CWA144" s="129"/>
      <c r="CWB144" s="129"/>
      <c r="CWC144" s="129"/>
      <c r="CWD144" s="129"/>
      <c r="CWE144" s="129"/>
      <c r="CWF144" s="129"/>
      <c r="CWG144" s="129"/>
      <c r="CWH144" s="129"/>
      <c r="CWI144" s="129"/>
      <c r="CWJ144" s="129"/>
      <c r="CWK144" s="129"/>
      <c r="CWL144" s="129"/>
      <c r="CWM144" s="129"/>
      <c r="CWN144" s="129"/>
      <c r="CWO144" s="129"/>
      <c r="CWP144" s="129"/>
      <c r="CWQ144" s="129"/>
      <c r="CWR144" s="129"/>
      <c r="CWS144" s="129"/>
      <c r="CWT144" s="129"/>
      <c r="CWU144" s="129"/>
      <c r="CWV144" s="129"/>
      <c r="CWW144" s="129"/>
      <c r="CWX144" s="129"/>
      <c r="CWY144" s="129"/>
      <c r="CWZ144" s="129"/>
      <c r="CXA144" s="129"/>
      <c r="CXB144" s="129"/>
      <c r="CXC144" s="129"/>
      <c r="CXD144" s="129"/>
      <c r="CXE144" s="129"/>
      <c r="CXF144" s="129"/>
      <c r="CXG144" s="129"/>
      <c r="CXH144" s="129"/>
      <c r="CXI144" s="129"/>
      <c r="CXJ144" s="129"/>
      <c r="CXK144" s="129"/>
      <c r="CXL144" s="129"/>
      <c r="CXM144" s="129"/>
      <c r="CXN144" s="129"/>
      <c r="CXO144" s="129"/>
      <c r="CXP144" s="129"/>
      <c r="CXQ144" s="129"/>
      <c r="CXR144" s="129"/>
      <c r="CXS144" s="129"/>
      <c r="CXT144" s="129"/>
      <c r="CXU144" s="129"/>
      <c r="CXV144" s="129"/>
      <c r="CXW144" s="129"/>
      <c r="CXX144" s="129"/>
      <c r="CXY144" s="129"/>
      <c r="CXZ144" s="129"/>
      <c r="CYA144" s="129"/>
      <c r="CYB144" s="129"/>
      <c r="CYC144" s="129"/>
      <c r="CYD144" s="129"/>
      <c r="CYE144" s="129"/>
      <c r="CYF144" s="129"/>
      <c r="CYG144" s="129"/>
      <c r="CYH144" s="129"/>
      <c r="CYI144" s="129"/>
      <c r="CYJ144" s="129"/>
      <c r="CYK144" s="129"/>
      <c r="CYL144" s="129"/>
      <c r="CYM144" s="129"/>
      <c r="CYN144" s="129"/>
      <c r="CYO144" s="129"/>
      <c r="CYP144" s="129"/>
      <c r="CYQ144" s="129"/>
      <c r="CYR144" s="129"/>
      <c r="CYS144" s="129"/>
      <c r="CYT144" s="129"/>
      <c r="CYU144" s="129"/>
      <c r="CYV144" s="129"/>
      <c r="CYW144" s="129"/>
      <c r="CYX144" s="129"/>
      <c r="CYY144" s="129"/>
      <c r="CYZ144" s="129"/>
      <c r="CZA144" s="129"/>
      <c r="CZB144" s="129"/>
      <c r="CZC144" s="129"/>
      <c r="CZD144" s="129"/>
      <c r="CZE144" s="129"/>
      <c r="CZF144" s="129"/>
      <c r="CZG144" s="129"/>
      <c r="CZH144" s="129"/>
      <c r="CZI144" s="129"/>
      <c r="CZJ144" s="129"/>
      <c r="CZK144" s="129"/>
      <c r="CZL144" s="129"/>
      <c r="CZM144" s="129"/>
      <c r="CZN144" s="129"/>
      <c r="CZO144" s="129"/>
      <c r="CZP144" s="129"/>
      <c r="CZQ144" s="129"/>
      <c r="CZR144" s="129"/>
      <c r="CZS144" s="129"/>
      <c r="CZT144" s="129"/>
      <c r="CZU144" s="129"/>
      <c r="CZV144" s="129"/>
      <c r="CZW144" s="129"/>
      <c r="CZX144" s="129"/>
      <c r="CZY144" s="129"/>
      <c r="CZZ144" s="129"/>
      <c r="DAA144" s="129"/>
      <c r="DAB144" s="129"/>
      <c r="DAC144" s="129"/>
      <c r="DAD144" s="129"/>
      <c r="DAE144" s="129"/>
      <c r="DAF144" s="129"/>
      <c r="DAG144" s="129"/>
      <c r="DAH144" s="129"/>
      <c r="DAI144" s="129"/>
      <c r="DAJ144" s="129"/>
      <c r="DAK144" s="129"/>
      <c r="DAL144" s="129"/>
      <c r="DAM144" s="129"/>
      <c r="DAN144" s="129"/>
      <c r="DAO144" s="129"/>
      <c r="DAP144" s="129"/>
      <c r="DAQ144" s="129"/>
      <c r="DAR144" s="129"/>
      <c r="DAS144" s="129"/>
      <c r="DAT144" s="129"/>
      <c r="DAU144" s="129"/>
      <c r="DAV144" s="129"/>
      <c r="DAW144" s="129"/>
      <c r="DAX144" s="129"/>
      <c r="DAY144" s="129"/>
      <c r="DAZ144" s="129"/>
      <c r="DBA144" s="129"/>
      <c r="DBB144" s="129"/>
      <c r="DBC144" s="129"/>
      <c r="DBD144" s="129"/>
      <c r="DBE144" s="129"/>
      <c r="DBF144" s="129"/>
      <c r="DBG144" s="129"/>
      <c r="DBH144" s="129"/>
      <c r="DBI144" s="129"/>
      <c r="DBJ144" s="129"/>
      <c r="DBK144" s="129"/>
      <c r="DBL144" s="129"/>
      <c r="DBM144" s="129"/>
      <c r="DBN144" s="129"/>
      <c r="DBO144" s="129"/>
      <c r="DBP144" s="129"/>
      <c r="DBQ144" s="129"/>
      <c r="DBR144" s="129"/>
      <c r="DBS144" s="129"/>
      <c r="DBT144" s="129"/>
      <c r="DBU144" s="129"/>
      <c r="DBV144" s="129"/>
      <c r="DBW144" s="129"/>
      <c r="DBX144" s="129"/>
      <c r="DBY144" s="129"/>
      <c r="DBZ144" s="129"/>
      <c r="DCA144" s="129"/>
      <c r="DCB144" s="129"/>
      <c r="DCC144" s="129"/>
      <c r="DCD144" s="129"/>
      <c r="DCE144" s="129"/>
      <c r="DCF144" s="129"/>
      <c r="DCG144" s="129"/>
      <c r="DCH144" s="129"/>
      <c r="DCI144" s="129"/>
      <c r="DCJ144" s="129"/>
      <c r="DCK144" s="129"/>
      <c r="DCL144" s="129"/>
      <c r="DCM144" s="129"/>
      <c r="DCN144" s="129"/>
      <c r="DCO144" s="129"/>
      <c r="DCP144" s="129"/>
      <c r="DCQ144" s="129"/>
      <c r="DCR144" s="129"/>
      <c r="DCS144" s="129"/>
      <c r="DCT144" s="129"/>
      <c r="DCU144" s="129"/>
      <c r="DCV144" s="129"/>
      <c r="DCW144" s="129"/>
      <c r="DCX144" s="129"/>
      <c r="DCY144" s="129"/>
      <c r="DCZ144" s="129"/>
      <c r="DDA144" s="129"/>
      <c r="DDB144" s="129"/>
      <c r="DDC144" s="129"/>
      <c r="DDD144" s="129"/>
      <c r="DDE144" s="129"/>
      <c r="DDF144" s="129"/>
      <c r="DDG144" s="129"/>
      <c r="DDH144" s="129"/>
      <c r="DDI144" s="129"/>
      <c r="DDJ144" s="129"/>
      <c r="DDK144" s="129"/>
      <c r="DDL144" s="129"/>
      <c r="DDM144" s="129"/>
      <c r="DDN144" s="129"/>
      <c r="DDO144" s="129"/>
      <c r="DDP144" s="129"/>
      <c r="DDQ144" s="129"/>
      <c r="DDR144" s="129"/>
      <c r="DDS144" s="129"/>
      <c r="DDT144" s="129"/>
      <c r="DDU144" s="129"/>
      <c r="DDV144" s="129"/>
      <c r="DDW144" s="129"/>
      <c r="DDX144" s="129"/>
      <c r="DDY144" s="129"/>
      <c r="DDZ144" s="129"/>
      <c r="DEA144" s="129"/>
      <c r="DEB144" s="129"/>
      <c r="DEC144" s="129"/>
      <c r="DED144" s="129"/>
      <c r="DEE144" s="129"/>
      <c r="DEF144" s="129"/>
      <c r="DEG144" s="129"/>
      <c r="DEH144" s="129"/>
      <c r="DEI144" s="129"/>
      <c r="DEJ144" s="129"/>
      <c r="DEK144" s="129"/>
      <c r="DEL144" s="129"/>
      <c r="DEM144" s="129"/>
      <c r="DEN144" s="129"/>
      <c r="DEO144" s="129"/>
      <c r="DEP144" s="129"/>
      <c r="DEQ144" s="129"/>
      <c r="DER144" s="129"/>
      <c r="DES144" s="129"/>
      <c r="DET144" s="129"/>
      <c r="DEU144" s="129"/>
      <c r="DEV144" s="129"/>
      <c r="DEW144" s="129"/>
      <c r="DEX144" s="129"/>
      <c r="DEY144" s="129"/>
      <c r="DEZ144" s="129"/>
      <c r="DFA144" s="129"/>
      <c r="DFB144" s="129"/>
      <c r="DFC144" s="129"/>
      <c r="DFD144" s="129"/>
      <c r="DFE144" s="129"/>
      <c r="DFF144" s="129"/>
      <c r="DFG144" s="129"/>
      <c r="DFH144" s="129"/>
      <c r="DFI144" s="129"/>
      <c r="DFJ144" s="129"/>
      <c r="DFK144" s="129"/>
      <c r="DFL144" s="129"/>
      <c r="DFM144" s="129"/>
      <c r="DFN144" s="129"/>
      <c r="DFO144" s="129"/>
      <c r="DFP144" s="129"/>
      <c r="DFQ144" s="129"/>
      <c r="DFR144" s="129"/>
      <c r="DFS144" s="129"/>
      <c r="DFT144" s="129"/>
      <c r="DFU144" s="129"/>
      <c r="DFV144" s="129"/>
      <c r="DFW144" s="129"/>
      <c r="DFX144" s="129"/>
      <c r="DFY144" s="129"/>
      <c r="DFZ144" s="129"/>
      <c r="DGA144" s="129"/>
      <c r="DGB144" s="129"/>
      <c r="DGC144" s="129"/>
      <c r="DGD144" s="129"/>
      <c r="DGE144" s="129"/>
      <c r="DGF144" s="129"/>
      <c r="DGG144" s="129"/>
      <c r="DGH144" s="129"/>
      <c r="DGI144" s="129"/>
      <c r="DGJ144" s="129"/>
      <c r="DGK144" s="129"/>
      <c r="DGL144" s="129"/>
      <c r="DGM144" s="129"/>
      <c r="DGN144" s="129"/>
      <c r="DGO144" s="129"/>
      <c r="DGP144" s="129"/>
      <c r="DGQ144" s="129"/>
      <c r="DGR144" s="129"/>
      <c r="DGS144" s="129"/>
      <c r="DGT144" s="129"/>
      <c r="DGU144" s="129"/>
      <c r="DGV144" s="129"/>
      <c r="DGW144" s="129"/>
      <c r="DGX144" s="129"/>
      <c r="DGY144" s="129"/>
      <c r="DGZ144" s="129"/>
      <c r="DHA144" s="129"/>
      <c r="DHB144" s="129"/>
      <c r="DHC144" s="129"/>
      <c r="DHD144" s="129"/>
      <c r="DHE144" s="129"/>
      <c r="DHF144" s="129"/>
      <c r="DHG144" s="129"/>
      <c r="DHH144" s="129"/>
      <c r="DHI144" s="129"/>
      <c r="DHJ144" s="129"/>
      <c r="DHK144" s="129"/>
      <c r="DHL144" s="129"/>
      <c r="DHM144" s="129"/>
      <c r="DHN144" s="129"/>
      <c r="DHO144" s="129"/>
      <c r="DHP144" s="129"/>
      <c r="DHQ144" s="129"/>
      <c r="DHR144" s="129"/>
      <c r="DHS144" s="129"/>
      <c r="DHT144" s="129"/>
      <c r="DHU144" s="129"/>
      <c r="DHV144" s="129"/>
      <c r="DHW144" s="129"/>
      <c r="DHX144" s="129"/>
      <c r="DHY144" s="129"/>
      <c r="DHZ144" s="129"/>
      <c r="DIA144" s="129"/>
      <c r="DIB144" s="129"/>
      <c r="DIC144" s="129"/>
      <c r="DID144" s="129"/>
      <c r="DIE144" s="129"/>
      <c r="DIF144" s="129"/>
      <c r="DIG144" s="129"/>
      <c r="DIH144" s="129"/>
      <c r="DII144" s="129"/>
      <c r="DIJ144" s="129"/>
      <c r="DIK144" s="129"/>
      <c r="DIL144" s="129"/>
      <c r="DIM144" s="129"/>
      <c r="DIN144" s="129"/>
      <c r="DIO144" s="129"/>
      <c r="DIP144" s="129"/>
      <c r="DIQ144" s="129"/>
      <c r="DIR144" s="129"/>
      <c r="DIS144" s="129"/>
      <c r="DIT144" s="129"/>
      <c r="DIU144" s="129"/>
      <c r="DIV144" s="129"/>
      <c r="DIW144" s="129"/>
      <c r="DIX144" s="129"/>
      <c r="DIY144" s="129"/>
      <c r="DIZ144" s="129"/>
      <c r="DJA144" s="129"/>
      <c r="DJB144" s="129"/>
      <c r="DJC144" s="129"/>
      <c r="DJD144" s="129"/>
      <c r="DJE144" s="129"/>
      <c r="DJF144" s="129"/>
      <c r="DJG144" s="129"/>
      <c r="DJH144" s="129"/>
      <c r="DJI144" s="129"/>
      <c r="DJJ144" s="129"/>
      <c r="DJK144" s="129"/>
      <c r="DJL144" s="129"/>
      <c r="DJM144" s="129"/>
      <c r="DJN144" s="129"/>
      <c r="DJO144" s="129"/>
      <c r="DJP144" s="129"/>
      <c r="DJQ144" s="129"/>
      <c r="DJR144" s="129"/>
      <c r="DJS144" s="129"/>
      <c r="DJT144" s="129"/>
      <c r="DJU144" s="129"/>
      <c r="DJV144" s="129"/>
      <c r="DJW144" s="129"/>
      <c r="DJX144" s="129"/>
      <c r="DJY144" s="129"/>
      <c r="DJZ144" s="129"/>
      <c r="DKA144" s="129"/>
      <c r="DKB144" s="129"/>
      <c r="DKC144" s="129"/>
      <c r="DKD144" s="129"/>
      <c r="DKE144" s="129"/>
      <c r="DKF144" s="129"/>
      <c r="DKG144" s="129"/>
      <c r="DKH144" s="129"/>
      <c r="DKI144" s="129"/>
      <c r="DKJ144" s="129"/>
      <c r="DKK144" s="129"/>
      <c r="DKL144" s="129"/>
      <c r="DKM144" s="129"/>
      <c r="DKN144" s="129"/>
      <c r="DKO144" s="129"/>
      <c r="DKP144" s="129"/>
      <c r="DKQ144" s="129"/>
      <c r="DKR144" s="129"/>
      <c r="DKS144" s="129"/>
      <c r="DKT144" s="129"/>
      <c r="DKU144" s="129"/>
      <c r="DKV144" s="129"/>
      <c r="DKW144" s="129"/>
      <c r="DKX144" s="129"/>
      <c r="DKY144" s="129"/>
      <c r="DKZ144" s="129"/>
      <c r="DLA144" s="129"/>
      <c r="DLB144" s="129"/>
      <c r="DLC144" s="129"/>
      <c r="DLD144" s="129"/>
      <c r="DLE144" s="129"/>
      <c r="DLF144" s="129"/>
      <c r="DLG144" s="129"/>
      <c r="DLH144" s="129"/>
      <c r="DLI144" s="129"/>
      <c r="DLJ144" s="129"/>
      <c r="DLK144" s="129"/>
      <c r="DLL144" s="129"/>
      <c r="DLM144" s="129"/>
      <c r="DLN144" s="129"/>
      <c r="DLO144" s="129"/>
      <c r="DLP144" s="129"/>
      <c r="DLQ144" s="129"/>
      <c r="DLR144" s="129"/>
      <c r="DLS144" s="129"/>
      <c r="DLT144" s="129"/>
      <c r="DLU144" s="129"/>
      <c r="DLV144" s="129"/>
      <c r="DLW144" s="129"/>
      <c r="DLX144" s="129"/>
      <c r="DLY144" s="129"/>
      <c r="DLZ144" s="129"/>
      <c r="DMA144" s="129"/>
      <c r="DMB144" s="129"/>
      <c r="DMC144" s="129"/>
      <c r="DMD144" s="129"/>
      <c r="DME144" s="129"/>
      <c r="DMF144" s="129"/>
      <c r="DMG144" s="129"/>
      <c r="DMH144" s="129"/>
      <c r="DMI144" s="129"/>
      <c r="DMJ144" s="129"/>
      <c r="DMK144" s="129"/>
      <c r="DML144" s="129"/>
      <c r="DMM144" s="129"/>
      <c r="DMN144" s="129"/>
      <c r="DMO144" s="129"/>
      <c r="DMP144" s="129"/>
      <c r="DMQ144" s="129"/>
      <c r="DMR144" s="129"/>
      <c r="DMS144" s="129"/>
      <c r="DMT144" s="129"/>
      <c r="DMU144" s="129"/>
      <c r="DMV144" s="129"/>
      <c r="DMW144" s="129"/>
      <c r="DMX144" s="129"/>
      <c r="DMY144" s="129"/>
      <c r="DMZ144" s="129"/>
      <c r="DNA144" s="129"/>
      <c r="DNB144" s="129"/>
      <c r="DNC144" s="129"/>
      <c r="DND144" s="129"/>
      <c r="DNE144" s="129"/>
      <c r="DNF144" s="129"/>
      <c r="DNG144" s="129"/>
      <c r="DNH144" s="129"/>
      <c r="DNI144" s="129"/>
      <c r="DNJ144" s="129"/>
      <c r="DNK144" s="129"/>
      <c r="DNL144" s="129"/>
      <c r="DNM144" s="129"/>
      <c r="DNN144" s="129"/>
      <c r="DNO144" s="129"/>
      <c r="DNP144" s="129"/>
      <c r="DNQ144" s="129"/>
      <c r="DNR144" s="129"/>
      <c r="DNS144" s="129"/>
      <c r="DNT144" s="129"/>
      <c r="DNU144" s="129"/>
      <c r="DNV144" s="129"/>
      <c r="DNW144" s="129"/>
      <c r="DNX144" s="129"/>
      <c r="DNY144" s="129"/>
      <c r="DNZ144" s="129"/>
      <c r="DOA144" s="129"/>
      <c r="DOB144" s="129"/>
      <c r="DOC144" s="129"/>
      <c r="DOD144" s="129"/>
      <c r="DOE144" s="129"/>
      <c r="DOF144" s="129"/>
      <c r="DOG144" s="129"/>
      <c r="DOH144" s="129"/>
      <c r="DOI144" s="129"/>
      <c r="DOJ144" s="129"/>
      <c r="DOK144" s="129"/>
      <c r="DOL144" s="129"/>
      <c r="DOM144" s="129"/>
      <c r="DON144" s="129"/>
      <c r="DOO144" s="129"/>
      <c r="DOP144" s="129"/>
      <c r="DOQ144" s="129"/>
      <c r="DOR144" s="129"/>
      <c r="DOS144" s="129"/>
      <c r="DOT144" s="129"/>
      <c r="DOU144" s="129"/>
      <c r="DOV144" s="129"/>
      <c r="DOW144" s="129"/>
      <c r="DOX144" s="129"/>
      <c r="DOY144" s="129"/>
      <c r="DOZ144" s="129"/>
      <c r="DPA144" s="129"/>
      <c r="DPB144" s="129"/>
      <c r="DPC144" s="129"/>
      <c r="DPD144" s="129"/>
      <c r="DPE144" s="129"/>
      <c r="DPF144" s="129"/>
      <c r="DPG144" s="129"/>
      <c r="DPH144" s="129"/>
      <c r="DPI144" s="129"/>
      <c r="DPJ144" s="129"/>
      <c r="DPK144" s="129"/>
      <c r="DPL144" s="129"/>
      <c r="DPM144" s="129"/>
      <c r="DPN144" s="129"/>
      <c r="DPO144" s="129"/>
      <c r="DPP144" s="129"/>
      <c r="DPQ144" s="129"/>
      <c r="DPR144" s="129"/>
      <c r="DPS144" s="129"/>
      <c r="DPT144" s="129"/>
      <c r="DPU144" s="129"/>
      <c r="DPV144" s="129"/>
      <c r="DPW144" s="129"/>
      <c r="DPX144" s="129"/>
      <c r="DPY144" s="129"/>
      <c r="DPZ144" s="129"/>
      <c r="DQA144" s="129"/>
      <c r="DQB144" s="129"/>
      <c r="DQC144" s="129"/>
      <c r="DQD144" s="129"/>
      <c r="DQE144" s="129"/>
      <c r="DQF144" s="129"/>
      <c r="DQG144" s="129"/>
      <c r="DQH144" s="129"/>
      <c r="DQI144" s="129"/>
      <c r="DQJ144" s="129"/>
      <c r="DQK144" s="129"/>
      <c r="DQL144" s="129"/>
      <c r="DQM144" s="129"/>
      <c r="DQN144" s="129"/>
      <c r="DQO144" s="129"/>
      <c r="DQP144" s="129"/>
      <c r="DQQ144" s="129"/>
      <c r="DQR144" s="129"/>
      <c r="DQS144" s="129"/>
      <c r="DQT144" s="129"/>
      <c r="DQU144" s="129"/>
      <c r="DQV144" s="129"/>
      <c r="DQW144" s="129"/>
      <c r="DQX144" s="129"/>
      <c r="DQY144" s="129"/>
      <c r="DQZ144" s="129"/>
      <c r="DRA144" s="129"/>
      <c r="DRB144" s="129"/>
      <c r="DRC144" s="129"/>
      <c r="DRD144" s="129"/>
      <c r="DRE144" s="129"/>
      <c r="DRF144" s="129"/>
      <c r="DRG144" s="129"/>
      <c r="DRH144" s="129"/>
      <c r="DRI144" s="129"/>
      <c r="DRJ144" s="129"/>
      <c r="DRK144" s="129"/>
      <c r="DRL144" s="129"/>
      <c r="DRM144" s="129"/>
      <c r="DRN144" s="129"/>
      <c r="DRO144" s="129"/>
      <c r="DRP144" s="129"/>
      <c r="DRQ144" s="129"/>
      <c r="DRR144" s="129"/>
      <c r="DRS144" s="129"/>
      <c r="DRT144" s="129"/>
      <c r="DRU144" s="129"/>
      <c r="DRV144" s="129"/>
      <c r="DRW144" s="129"/>
      <c r="DRX144" s="129"/>
      <c r="DRY144" s="129"/>
      <c r="DRZ144" s="129"/>
      <c r="DSA144" s="129"/>
      <c r="DSB144" s="129"/>
      <c r="DSC144" s="129"/>
      <c r="DSD144" s="129"/>
      <c r="DSE144" s="129"/>
      <c r="DSF144" s="129"/>
      <c r="DSG144" s="129"/>
      <c r="DSH144" s="129"/>
      <c r="DSI144" s="129"/>
      <c r="DSJ144" s="129"/>
      <c r="DSK144" s="129"/>
      <c r="DSL144" s="129"/>
      <c r="DSM144" s="129"/>
      <c r="DSN144" s="129"/>
      <c r="DSO144" s="129"/>
      <c r="DSP144" s="129"/>
      <c r="DSQ144" s="129"/>
      <c r="DSR144" s="129"/>
      <c r="DSS144" s="129"/>
      <c r="DST144" s="129"/>
      <c r="DSU144" s="129"/>
      <c r="DSV144" s="129"/>
      <c r="DSW144" s="129"/>
      <c r="DSX144" s="129"/>
      <c r="DSY144" s="129"/>
      <c r="DSZ144" s="129"/>
      <c r="DTA144" s="129"/>
      <c r="DTB144" s="129"/>
      <c r="DTC144" s="129"/>
      <c r="DTD144" s="129"/>
      <c r="DTE144" s="129"/>
      <c r="DTF144" s="129"/>
      <c r="DTG144" s="129"/>
      <c r="DTH144" s="129"/>
      <c r="DTI144" s="129"/>
      <c r="DTJ144" s="129"/>
      <c r="DTK144" s="129"/>
      <c r="DTL144" s="129"/>
      <c r="DTM144" s="129"/>
      <c r="DTN144" s="129"/>
      <c r="DTO144" s="129"/>
      <c r="DTP144" s="129"/>
      <c r="DTQ144" s="129"/>
      <c r="DTR144" s="129"/>
      <c r="DTS144" s="129"/>
      <c r="DTT144" s="129"/>
      <c r="DTU144" s="129"/>
      <c r="DTV144" s="129"/>
      <c r="DTW144" s="129"/>
      <c r="DTX144" s="129"/>
      <c r="DTY144" s="129"/>
      <c r="DTZ144" s="129"/>
      <c r="DUA144" s="129"/>
      <c r="DUB144" s="129"/>
      <c r="DUC144" s="129"/>
      <c r="DUD144" s="129"/>
      <c r="DUE144" s="129"/>
      <c r="DUF144" s="129"/>
      <c r="DUG144" s="129"/>
      <c r="DUH144" s="129"/>
      <c r="DUI144" s="129"/>
      <c r="DUJ144" s="129"/>
      <c r="DUK144" s="129"/>
      <c r="DUL144" s="129"/>
      <c r="DUM144" s="129"/>
      <c r="DUN144" s="129"/>
      <c r="DUO144" s="129"/>
      <c r="DUP144" s="129"/>
      <c r="DUQ144" s="129"/>
      <c r="DUR144" s="129"/>
      <c r="DUS144" s="129"/>
      <c r="DUT144" s="129"/>
      <c r="DUU144" s="129"/>
      <c r="DUV144" s="129"/>
      <c r="DUW144" s="129"/>
      <c r="DUX144" s="129"/>
      <c r="DUY144" s="129"/>
      <c r="DUZ144" s="129"/>
      <c r="DVA144" s="129"/>
      <c r="DVB144" s="129"/>
      <c r="DVC144" s="129"/>
      <c r="DVD144" s="129"/>
      <c r="DVE144" s="129"/>
      <c r="DVF144" s="129"/>
      <c r="DVG144" s="129"/>
      <c r="DVH144" s="129"/>
      <c r="DVI144" s="129"/>
      <c r="DVJ144" s="129"/>
      <c r="DVK144" s="129"/>
      <c r="DVL144" s="129"/>
      <c r="DVM144" s="129"/>
      <c r="DVN144" s="129"/>
      <c r="DVO144" s="129"/>
      <c r="DVP144" s="129"/>
      <c r="DVQ144" s="129"/>
      <c r="DVR144" s="129"/>
      <c r="DVS144" s="129"/>
      <c r="DVT144" s="129"/>
      <c r="DVU144" s="129"/>
      <c r="DVV144" s="129"/>
      <c r="DVW144" s="129"/>
      <c r="DVX144" s="129"/>
      <c r="DVY144" s="129"/>
      <c r="DVZ144" s="129"/>
      <c r="DWA144" s="129"/>
      <c r="DWB144" s="129"/>
      <c r="DWC144" s="129"/>
      <c r="DWD144" s="129"/>
      <c r="DWE144" s="129"/>
      <c r="DWF144" s="129"/>
      <c r="DWG144" s="129"/>
      <c r="DWH144" s="129"/>
      <c r="DWI144" s="129"/>
      <c r="DWJ144" s="129"/>
      <c r="DWK144" s="129"/>
      <c r="DWL144" s="129"/>
      <c r="DWM144" s="129"/>
      <c r="DWN144" s="129"/>
      <c r="DWO144" s="129"/>
      <c r="DWP144" s="129"/>
      <c r="DWQ144" s="129"/>
      <c r="DWR144" s="129"/>
      <c r="DWS144" s="129"/>
      <c r="DWT144" s="129"/>
      <c r="DWU144" s="129"/>
      <c r="DWV144" s="129"/>
      <c r="DWW144" s="129"/>
      <c r="DWX144" s="129"/>
      <c r="DWY144" s="129"/>
      <c r="DWZ144" s="129"/>
      <c r="DXA144" s="129"/>
      <c r="DXB144" s="129"/>
      <c r="DXC144" s="129"/>
      <c r="DXD144" s="129"/>
      <c r="DXE144" s="129"/>
      <c r="DXF144" s="129"/>
      <c r="DXG144" s="129"/>
      <c r="DXH144" s="129"/>
      <c r="DXI144" s="129"/>
      <c r="DXJ144" s="129"/>
      <c r="DXK144" s="129"/>
      <c r="DXL144" s="129"/>
      <c r="DXM144" s="129"/>
      <c r="DXN144" s="129"/>
      <c r="DXO144" s="129"/>
      <c r="DXP144" s="129"/>
      <c r="DXQ144" s="129"/>
      <c r="DXR144" s="129"/>
      <c r="DXS144" s="129"/>
      <c r="DXT144" s="129"/>
      <c r="DXU144" s="129"/>
      <c r="DXV144" s="129"/>
      <c r="DXW144" s="129"/>
      <c r="DXX144" s="129"/>
      <c r="DXY144" s="129"/>
      <c r="DXZ144" s="129"/>
      <c r="DYA144" s="129"/>
      <c r="DYB144" s="129"/>
      <c r="DYC144" s="129"/>
      <c r="DYD144" s="129"/>
      <c r="DYE144" s="129"/>
      <c r="DYF144" s="129"/>
      <c r="DYG144" s="129"/>
      <c r="DYH144" s="129"/>
      <c r="DYI144" s="129"/>
      <c r="DYJ144" s="129"/>
      <c r="DYK144" s="129"/>
      <c r="DYL144" s="129"/>
      <c r="DYM144" s="129"/>
      <c r="DYN144" s="129"/>
      <c r="DYO144" s="129"/>
      <c r="DYP144" s="129"/>
      <c r="DYQ144" s="129"/>
      <c r="DYR144" s="129"/>
      <c r="DYS144" s="129"/>
      <c r="DYT144" s="129"/>
      <c r="DYU144" s="129"/>
      <c r="DYV144" s="129"/>
      <c r="DYW144" s="129"/>
      <c r="DYX144" s="129"/>
      <c r="DYY144" s="129"/>
      <c r="DYZ144" s="129"/>
      <c r="DZA144" s="129"/>
      <c r="DZB144" s="129"/>
      <c r="DZC144" s="129"/>
      <c r="DZD144" s="129"/>
      <c r="DZE144" s="129"/>
      <c r="DZF144" s="129"/>
      <c r="DZG144" s="129"/>
      <c r="DZH144" s="129"/>
      <c r="DZI144" s="129"/>
      <c r="DZJ144" s="129"/>
      <c r="DZK144" s="129"/>
      <c r="DZL144" s="129"/>
      <c r="DZM144" s="129"/>
      <c r="DZN144" s="129"/>
      <c r="DZO144" s="129"/>
      <c r="DZP144" s="129"/>
      <c r="DZQ144" s="129"/>
      <c r="DZR144" s="129"/>
      <c r="DZS144" s="129"/>
      <c r="DZT144" s="129"/>
      <c r="DZU144" s="129"/>
      <c r="DZV144" s="129"/>
      <c r="DZW144" s="129"/>
      <c r="DZX144" s="129"/>
      <c r="DZY144" s="129"/>
      <c r="DZZ144" s="129"/>
      <c r="EAA144" s="129"/>
      <c r="EAB144" s="129"/>
      <c r="EAC144" s="129"/>
      <c r="EAD144" s="129"/>
      <c r="EAE144" s="129"/>
      <c r="EAF144" s="129"/>
      <c r="EAG144" s="129"/>
      <c r="EAH144" s="129"/>
      <c r="EAI144" s="129"/>
      <c r="EAJ144" s="129"/>
      <c r="EAK144" s="129"/>
      <c r="EAL144" s="129"/>
      <c r="EAM144" s="129"/>
      <c r="EAN144" s="129"/>
      <c r="EAO144" s="129"/>
      <c r="EAP144" s="129"/>
      <c r="EAQ144" s="129"/>
      <c r="EAR144" s="129"/>
      <c r="EAS144" s="129"/>
      <c r="EAT144" s="129"/>
      <c r="EAU144" s="129"/>
      <c r="EAV144" s="129"/>
      <c r="EAW144" s="129"/>
      <c r="EAX144" s="129"/>
      <c r="EAY144" s="129"/>
      <c r="EAZ144" s="129"/>
      <c r="EBA144" s="129"/>
      <c r="EBB144" s="129"/>
      <c r="EBC144" s="129"/>
      <c r="EBD144" s="129"/>
      <c r="EBE144" s="129"/>
      <c r="EBF144" s="129"/>
      <c r="EBG144" s="129"/>
      <c r="EBH144" s="129"/>
      <c r="EBI144" s="129"/>
      <c r="EBJ144" s="129"/>
      <c r="EBK144" s="129"/>
      <c r="EBL144" s="129"/>
      <c r="EBM144" s="129"/>
      <c r="EBN144" s="129"/>
      <c r="EBO144" s="129"/>
      <c r="EBP144" s="129"/>
      <c r="EBQ144" s="129"/>
      <c r="EBR144" s="129"/>
      <c r="EBS144" s="129"/>
      <c r="EBT144" s="129"/>
      <c r="EBU144" s="129"/>
      <c r="EBV144" s="129"/>
      <c r="EBW144" s="129"/>
      <c r="EBX144" s="129"/>
      <c r="EBY144" s="129"/>
      <c r="EBZ144" s="129"/>
      <c r="ECA144" s="129"/>
      <c r="ECB144" s="129"/>
      <c r="ECC144" s="129"/>
      <c r="ECD144" s="129"/>
      <c r="ECE144" s="129"/>
      <c r="ECF144" s="129"/>
      <c r="ECG144" s="129"/>
      <c r="ECH144" s="129"/>
      <c r="ECI144" s="129"/>
      <c r="ECJ144" s="129"/>
      <c r="ECK144" s="129"/>
      <c r="ECL144" s="129"/>
      <c r="ECM144" s="129"/>
      <c r="ECN144" s="129"/>
      <c r="ECO144" s="129"/>
      <c r="ECP144" s="129"/>
      <c r="ECQ144" s="129"/>
      <c r="ECR144" s="129"/>
      <c r="ECS144" s="129"/>
      <c r="ECT144" s="129"/>
      <c r="ECU144" s="129"/>
      <c r="ECV144" s="129"/>
      <c r="ECW144" s="129"/>
      <c r="ECX144" s="129"/>
      <c r="ECY144" s="129"/>
      <c r="ECZ144" s="129"/>
      <c r="EDA144" s="129"/>
      <c r="EDB144" s="129"/>
      <c r="EDC144" s="129"/>
      <c r="EDD144" s="129"/>
      <c r="EDE144" s="129"/>
      <c r="EDF144" s="129"/>
      <c r="EDG144" s="129"/>
      <c r="EDH144" s="129"/>
      <c r="EDI144" s="129"/>
      <c r="EDJ144" s="129"/>
      <c r="EDK144" s="129"/>
      <c r="EDL144" s="129"/>
      <c r="EDM144" s="129"/>
      <c r="EDN144" s="129"/>
      <c r="EDO144" s="129"/>
      <c r="EDP144" s="129"/>
      <c r="EDQ144" s="129"/>
      <c r="EDR144" s="129"/>
      <c r="EDS144" s="129"/>
      <c r="EDT144" s="129"/>
      <c r="EDU144" s="129"/>
      <c r="EDV144" s="129"/>
      <c r="EDW144" s="129"/>
      <c r="EDX144" s="129"/>
      <c r="EDY144" s="129"/>
      <c r="EDZ144" s="129"/>
      <c r="EEA144" s="129"/>
      <c r="EEB144" s="129"/>
      <c r="EEC144" s="129"/>
      <c r="EED144" s="129"/>
      <c r="EEE144" s="129"/>
      <c r="EEF144" s="129"/>
      <c r="EEG144" s="129"/>
      <c r="EEH144" s="129"/>
      <c r="EEI144" s="129"/>
      <c r="EEJ144" s="129"/>
      <c r="EEK144" s="129"/>
      <c r="EEL144" s="129"/>
      <c r="EEM144" s="129"/>
      <c r="EEN144" s="129"/>
      <c r="EEO144" s="129"/>
      <c r="EEP144" s="129"/>
      <c r="EEQ144" s="129"/>
      <c r="EER144" s="129"/>
      <c r="EES144" s="129"/>
      <c r="EET144" s="129"/>
      <c r="EEU144" s="129"/>
      <c r="EEV144" s="129"/>
      <c r="EEW144" s="129"/>
      <c r="EEX144" s="129"/>
      <c r="EEY144" s="129"/>
      <c r="EEZ144" s="129"/>
      <c r="EFA144" s="129"/>
      <c r="EFB144" s="129"/>
      <c r="EFC144" s="129"/>
      <c r="EFD144" s="129"/>
      <c r="EFE144" s="129"/>
      <c r="EFF144" s="129"/>
      <c r="EFG144" s="129"/>
      <c r="EFH144" s="129"/>
      <c r="EFI144" s="129"/>
      <c r="EFJ144" s="129"/>
      <c r="EFK144" s="129"/>
      <c r="EFL144" s="129"/>
      <c r="EFM144" s="129"/>
      <c r="EFN144" s="129"/>
      <c r="EFO144" s="129"/>
      <c r="EFP144" s="129"/>
      <c r="EFQ144" s="129"/>
      <c r="EFR144" s="129"/>
      <c r="EFS144" s="129"/>
      <c r="EFT144" s="129"/>
      <c r="EFU144" s="129"/>
      <c r="EFV144" s="129"/>
      <c r="EFW144" s="129"/>
      <c r="EFX144" s="129"/>
      <c r="EFY144" s="129"/>
      <c r="EFZ144" s="129"/>
      <c r="EGA144" s="129"/>
      <c r="EGB144" s="129"/>
      <c r="EGC144" s="129"/>
      <c r="EGD144" s="129"/>
      <c r="EGE144" s="129"/>
      <c r="EGF144" s="129"/>
      <c r="EGG144" s="129"/>
      <c r="EGH144" s="129"/>
      <c r="EGI144" s="129"/>
      <c r="EGJ144" s="129"/>
      <c r="EGK144" s="129"/>
      <c r="EGL144" s="129"/>
      <c r="EGM144" s="129"/>
      <c r="EGN144" s="129"/>
      <c r="EGO144" s="129"/>
      <c r="EGP144" s="129"/>
      <c r="EGQ144" s="129"/>
      <c r="EGR144" s="129"/>
      <c r="EGS144" s="129"/>
      <c r="EGT144" s="129"/>
      <c r="EGU144" s="129"/>
      <c r="EGV144" s="129"/>
      <c r="EGW144" s="129"/>
      <c r="EGX144" s="129"/>
      <c r="EGY144" s="129"/>
      <c r="EGZ144" s="129"/>
      <c r="EHA144" s="129"/>
      <c r="EHB144" s="129"/>
      <c r="EHC144" s="129"/>
      <c r="EHD144" s="129"/>
      <c r="EHE144" s="129"/>
      <c r="EHF144" s="129"/>
      <c r="EHG144" s="129"/>
      <c r="EHH144" s="129"/>
      <c r="EHI144" s="129"/>
      <c r="EHJ144" s="129"/>
      <c r="EHK144" s="129"/>
      <c r="EHL144" s="129"/>
      <c r="EHM144" s="129"/>
      <c r="EHN144" s="129"/>
      <c r="EHO144" s="129"/>
      <c r="EHP144" s="129"/>
      <c r="EHQ144" s="129"/>
      <c r="EHR144" s="129"/>
      <c r="EHS144" s="129"/>
      <c r="EHT144" s="129"/>
      <c r="EHU144" s="129"/>
      <c r="EHV144" s="129"/>
      <c r="EHW144" s="129"/>
      <c r="EHX144" s="129"/>
      <c r="EHY144" s="129"/>
      <c r="EHZ144" s="129"/>
      <c r="EIA144" s="129"/>
      <c r="EIB144" s="129"/>
      <c r="EIC144" s="129"/>
      <c r="EID144" s="129"/>
      <c r="EIE144" s="129"/>
      <c r="EIF144" s="129"/>
      <c r="EIG144" s="129"/>
      <c r="EIH144" s="129"/>
      <c r="EII144" s="129"/>
      <c r="EIJ144" s="129"/>
      <c r="EIK144" s="129"/>
      <c r="EIL144" s="129"/>
      <c r="EIM144" s="129"/>
      <c r="EIN144" s="129"/>
      <c r="EIO144" s="129"/>
      <c r="EIP144" s="129"/>
      <c r="EIQ144" s="129"/>
      <c r="EIR144" s="129"/>
      <c r="EIS144" s="129"/>
      <c r="EIT144" s="129"/>
      <c r="EIU144" s="129"/>
      <c r="EIV144" s="129"/>
      <c r="EIW144" s="129"/>
      <c r="EIX144" s="129"/>
      <c r="EIY144" s="129"/>
      <c r="EIZ144" s="129"/>
      <c r="EJA144" s="129"/>
      <c r="EJB144" s="129"/>
      <c r="EJC144" s="129"/>
      <c r="EJD144" s="129"/>
      <c r="EJE144" s="129"/>
      <c r="EJF144" s="129"/>
      <c r="EJG144" s="129"/>
      <c r="EJH144" s="129"/>
      <c r="EJI144" s="129"/>
      <c r="EJJ144" s="129"/>
      <c r="EJK144" s="129"/>
      <c r="EJL144" s="129"/>
      <c r="EJM144" s="129"/>
      <c r="EJN144" s="129"/>
      <c r="EJO144" s="129"/>
      <c r="EJP144" s="129"/>
      <c r="EJQ144" s="129"/>
      <c r="EJR144" s="129"/>
      <c r="EJS144" s="129"/>
      <c r="EJT144" s="129"/>
      <c r="EJU144" s="129"/>
      <c r="EJV144" s="129"/>
      <c r="EJW144" s="129"/>
      <c r="EJX144" s="129"/>
      <c r="EJY144" s="129"/>
      <c r="EJZ144" s="129"/>
      <c r="EKA144" s="129"/>
      <c r="EKB144" s="129"/>
      <c r="EKC144" s="129"/>
      <c r="EKD144" s="129"/>
      <c r="EKE144" s="129"/>
      <c r="EKF144" s="129"/>
      <c r="EKG144" s="129"/>
      <c r="EKH144" s="129"/>
      <c r="EKI144" s="129"/>
      <c r="EKJ144" s="129"/>
      <c r="EKK144" s="129"/>
      <c r="EKL144" s="129"/>
      <c r="EKM144" s="129"/>
      <c r="EKN144" s="129"/>
      <c r="EKO144" s="129"/>
      <c r="EKP144" s="129"/>
      <c r="EKQ144" s="129"/>
      <c r="EKR144" s="129"/>
      <c r="EKS144" s="129"/>
      <c r="EKT144" s="129"/>
      <c r="EKU144" s="129"/>
      <c r="EKV144" s="129"/>
      <c r="EKW144" s="129"/>
      <c r="EKX144" s="129"/>
      <c r="EKY144" s="129"/>
      <c r="EKZ144" s="129"/>
      <c r="ELA144" s="129"/>
      <c r="ELB144" s="129"/>
      <c r="ELC144" s="129"/>
      <c r="ELD144" s="129"/>
      <c r="ELE144" s="129"/>
      <c r="ELF144" s="129"/>
      <c r="ELG144" s="129"/>
      <c r="ELH144" s="129"/>
      <c r="ELI144" s="129"/>
      <c r="ELJ144" s="129"/>
      <c r="ELK144" s="129"/>
      <c r="ELL144" s="129"/>
      <c r="ELM144" s="129"/>
      <c r="ELN144" s="129"/>
      <c r="ELO144" s="129"/>
      <c r="ELP144" s="129"/>
      <c r="ELQ144" s="129"/>
      <c r="ELR144" s="129"/>
      <c r="ELS144" s="129"/>
      <c r="ELT144" s="129"/>
      <c r="ELU144" s="129"/>
      <c r="ELV144" s="129"/>
      <c r="ELW144" s="129"/>
      <c r="ELX144" s="129"/>
      <c r="ELY144" s="129"/>
      <c r="ELZ144" s="129"/>
      <c r="EMA144" s="129"/>
      <c r="EMB144" s="129"/>
      <c r="EMC144" s="129"/>
      <c r="EMD144" s="129"/>
      <c r="EME144" s="129"/>
      <c r="EMF144" s="129"/>
      <c r="EMG144" s="129"/>
      <c r="EMH144" s="129"/>
      <c r="EMI144" s="129"/>
      <c r="EMJ144" s="129"/>
      <c r="EMK144" s="129"/>
      <c r="EML144" s="129"/>
      <c r="EMM144" s="129"/>
      <c r="EMN144" s="129"/>
      <c r="EMO144" s="129"/>
      <c r="EMP144" s="129"/>
      <c r="EMQ144" s="129"/>
      <c r="EMR144" s="129"/>
      <c r="EMS144" s="129"/>
      <c r="EMT144" s="129"/>
      <c r="EMU144" s="129"/>
      <c r="EMV144" s="129"/>
      <c r="EMW144" s="129"/>
      <c r="EMX144" s="129"/>
      <c r="EMY144" s="129"/>
      <c r="EMZ144" s="129"/>
      <c r="ENA144" s="129"/>
      <c r="ENB144" s="129"/>
      <c r="ENC144" s="129"/>
      <c r="END144" s="129"/>
      <c r="ENE144" s="129"/>
      <c r="ENF144" s="129"/>
      <c r="ENG144" s="129"/>
      <c r="ENH144" s="129"/>
      <c r="ENI144" s="129"/>
      <c r="ENJ144" s="129"/>
      <c r="ENK144" s="129"/>
      <c r="ENL144" s="129"/>
      <c r="ENM144" s="129"/>
      <c r="ENN144" s="129"/>
      <c r="ENO144" s="129"/>
      <c r="ENP144" s="129"/>
      <c r="ENQ144" s="129"/>
      <c r="ENR144" s="129"/>
      <c r="ENS144" s="129"/>
      <c r="ENT144" s="129"/>
      <c r="ENU144" s="129"/>
      <c r="ENV144" s="129"/>
      <c r="ENW144" s="129"/>
      <c r="ENX144" s="129"/>
      <c r="ENY144" s="129"/>
      <c r="ENZ144" s="129"/>
      <c r="EOA144" s="129"/>
      <c r="EOB144" s="129"/>
      <c r="EOC144" s="129"/>
      <c r="EOD144" s="129"/>
      <c r="EOE144" s="129"/>
      <c r="EOF144" s="129"/>
      <c r="EOG144" s="129"/>
      <c r="EOH144" s="129"/>
      <c r="EOI144" s="129"/>
      <c r="EOJ144" s="129"/>
      <c r="EOK144" s="129"/>
      <c r="EOL144" s="129"/>
      <c r="EOM144" s="129"/>
      <c r="EON144" s="129"/>
      <c r="EOO144" s="129"/>
      <c r="EOP144" s="129"/>
      <c r="EOQ144" s="129"/>
      <c r="EOR144" s="129"/>
      <c r="EOS144" s="129"/>
      <c r="EOT144" s="129"/>
      <c r="EOU144" s="129"/>
      <c r="EOV144" s="129"/>
      <c r="EOW144" s="129"/>
      <c r="EOX144" s="129"/>
      <c r="EOY144" s="129"/>
      <c r="EOZ144" s="129"/>
      <c r="EPA144" s="129"/>
      <c r="EPB144" s="129"/>
      <c r="EPC144" s="129"/>
      <c r="EPD144" s="129"/>
      <c r="EPE144" s="129"/>
      <c r="EPF144" s="129"/>
      <c r="EPG144" s="129"/>
      <c r="EPH144" s="129"/>
      <c r="EPI144" s="129"/>
      <c r="EPJ144" s="129"/>
      <c r="EPK144" s="129"/>
      <c r="EPL144" s="129"/>
      <c r="EPM144" s="129"/>
      <c r="EPN144" s="129"/>
      <c r="EPO144" s="129"/>
      <c r="EPP144" s="129"/>
      <c r="EPQ144" s="129"/>
      <c r="EPR144" s="129"/>
      <c r="EPS144" s="129"/>
      <c r="EPT144" s="129"/>
      <c r="EPU144" s="129"/>
      <c r="EPV144" s="129"/>
      <c r="EPW144" s="129"/>
      <c r="EPX144" s="129"/>
      <c r="EPY144" s="129"/>
      <c r="EPZ144" s="129"/>
      <c r="EQA144" s="129"/>
      <c r="EQB144" s="129"/>
      <c r="EQC144" s="129"/>
      <c r="EQD144" s="129"/>
      <c r="EQE144" s="129"/>
      <c r="EQF144" s="129"/>
      <c r="EQG144" s="129"/>
      <c r="EQH144" s="129"/>
      <c r="EQI144" s="129"/>
      <c r="EQJ144" s="129"/>
      <c r="EQK144" s="129"/>
      <c r="EQL144" s="129"/>
      <c r="EQM144" s="129"/>
      <c r="EQN144" s="129"/>
      <c r="EQO144" s="129"/>
      <c r="EQP144" s="129"/>
      <c r="EQQ144" s="129"/>
      <c r="EQR144" s="129"/>
      <c r="EQS144" s="129"/>
      <c r="EQT144" s="129"/>
      <c r="EQU144" s="129"/>
      <c r="EQV144" s="129"/>
      <c r="EQW144" s="129"/>
      <c r="EQX144" s="129"/>
      <c r="EQY144" s="129"/>
      <c r="EQZ144" s="129"/>
      <c r="ERA144" s="129"/>
      <c r="ERB144" s="129"/>
      <c r="ERC144" s="129"/>
      <c r="ERD144" s="129"/>
      <c r="ERE144" s="129"/>
      <c r="ERF144" s="129"/>
      <c r="ERG144" s="129"/>
      <c r="ERH144" s="129"/>
      <c r="ERI144" s="129"/>
      <c r="ERJ144" s="129"/>
      <c r="ERK144" s="129"/>
      <c r="ERL144" s="129"/>
      <c r="ERM144" s="129"/>
      <c r="ERN144" s="129"/>
      <c r="ERO144" s="129"/>
      <c r="ERP144" s="129"/>
      <c r="ERQ144" s="129"/>
      <c r="ERR144" s="129"/>
      <c r="ERS144" s="129"/>
      <c r="ERT144" s="129"/>
      <c r="ERU144" s="129"/>
      <c r="ERV144" s="129"/>
      <c r="ERW144" s="129"/>
      <c r="ERX144" s="129"/>
      <c r="ERY144" s="129"/>
      <c r="ERZ144" s="129"/>
      <c r="ESA144" s="129"/>
      <c r="ESB144" s="129"/>
      <c r="ESC144" s="129"/>
      <c r="ESD144" s="129"/>
      <c r="ESE144" s="129"/>
      <c r="ESF144" s="129"/>
      <c r="ESG144" s="129"/>
      <c r="ESH144" s="129"/>
      <c r="ESI144" s="129"/>
      <c r="ESJ144" s="129"/>
      <c r="ESK144" s="129"/>
      <c r="ESL144" s="129"/>
      <c r="ESM144" s="129"/>
      <c r="ESN144" s="129"/>
      <c r="ESO144" s="129"/>
      <c r="ESP144" s="129"/>
      <c r="ESQ144" s="129"/>
      <c r="ESR144" s="129"/>
      <c r="ESS144" s="129"/>
      <c r="EST144" s="129"/>
      <c r="ESU144" s="129"/>
      <c r="ESV144" s="129"/>
      <c r="ESW144" s="129"/>
      <c r="ESX144" s="129"/>
      <c r="ESY144" s="129"/>
      <c r="ESZ144" s="129"/>
      <c r="ETA144" s="129"/>
      <c r="ETB144" s="129"/>
      <c r="ETC144" s="129"/>
      <c r="ETD144" s="129"/>
      <c r="ETE144" s="129"/>
      <c r="ETF144" s="129"/>
      <c r="ETG144" s="129"/>
      <c r="ETH144" s="129"/>
      <c r="ETI144" s="129"/>
      <c r="ETJ144" s="129"/>
      <c r="ETK144" s="129"/>
      <c r="ETL144" s="129"/>
      <c r="ETM144" s="129"/>
      <c r="ETN144" s="129"/>
      <c r="ETO144" s="129"/>
      <c r="ETP144" s="129"/>
      <c r="ETQ144" s="129"/>
      <c r="ETR144" s="129"/>
      <c r="ETS144" s="129"/>
      <c r="ETT144" s="129"/>
      <c r="ETU144" s="129"/>
      <c r="ETV144" s="129"/>
      <c r="ETW144" s="129"/>
      <c r="ETX144" s="129"/>
      <c r="ETY144" s="129"/>
      <c r="ETZ144" s="129"/>
      <c r="EUA144" s="129"/>
      <c r="EUB144" s="129"/>
      <c r="EUC144" s="129"/>
      <c r="EUD144" s="129"/>
      <c r="EUE144" s="129"/>
      <c r="EUF144" s="129"/>
      <c r="EUG144" s="129"/>
      <c r="EUH144" s="129"/>
      <c r="EUI144" s="129"/>
      <c r="EUJ144" s="129"/>
      <c r="EUK144" s="129"/>
      <c r="EUL144" s="129"/>
      <c r="EUM144" s="129"/>
      <c r="EUN144" s="129"/>
      <c r="EUO144" s="129"/>
      <c r="EUP144" s="129"/>
      <c r="EUQ144" s="129"/>
      <c r="EUR144" s="129"/>
      <c r="EUS144" s="129"/>
      <c r="EUT144" s="129"/>
      <c r="EUU144" s="129"/>
      <c r="EUV144" s="129"/>
      <c r="EUW144" s="129"/>
      <c r="EUX144" s="129"/>
      <c r="EUY144" s="129"/>
      <c r="EUZ144" s="129"/>
      <c r="EVA144" s="129"/>
      <c r="EVB144" s="129"/>
      <c r="EVC144" s="129"/>
      <c r="EVD144" s="129"/>
      <c r="EVE144" s="129"/>
      <c r="EVF144" s="129"/>
      <c r="EVG144" s="129"/>
      <c r="EVH144" s="129"/>
      <c r="EVI144" s="129"/>
      <c r="EVJ144" s="129"/>
      <c r="EVK144" s="129"/>
      <c r="EVL144" s="129"/>
      <c r="EVM144" s="129"/>
      <c r="EVN144" s="129"/>
      <c r="EVO144" s="129"/>
      <c r="EVP144" s="129"/>
      <c r="EVQ144" s="129"/>
      <c r="EVR144" s="129"/>
      <c r="EVS144" s="129"/>
      <c r="EVT144" s="129"/>
      <c r="EVU144" s="129"/>
      <c r="EVV144" s="129"/>
      <c r="EVW144" s="129"/>
      <c r="EVX144" s="129"/>
      <c r="EVY144" s="129"/>
      <c r="EVZ144" s="129"/>
      <c r="EWA144" s="129"/>
      <c r="EWB144" s="129"/>
      <c r="EWC144" s="129"/>
      <c r="EWD144" s="129"/>
      <c r="EWE144" s="129"/>
      <c r="EWF144" s="129"/>
      <c r="EWG144" s="129"/>
      <c r="EWH144" s="129"/>
      <c r="EWI144" s="129"/>
      <c r="EWJ144" s="129"/>
      <c r="EWK144" s="129"/>
      <c r="EWL144" s="129"/>
      <c r="EWM144" s="129"/>
      <c r="EWN144" s="129"/>
      <c r="EWO144" s="129"/>
      <c r="EWP144" s="129"/>
      <c r="EWQ144" s="129"/>
      <c r="EWR144" s="129"/>
      <c r="EWS144" s="129"/>
      <c r="EWT144" s="129"/>
      <c r="EWU144" s="129"/>
      <c r="EWV144" s="129"/>
      <c r="EWW144" s="129"/>
      <c r="EWX144" s="129"/>
      <c r="EWY144" s="129"/>
      <c r="EWZ144" s="129"/>
      <c r="EXA144" s="129"/>
      <c r="EXB144" s="129"/>
      <c r="EXC144" s="129"/>
      <c r="EXD144" s="129"/>
      <c r="EXE144" s="129"/>
      <c r="EXF144" s="129"/>
      <c r="EXG144" s="129"/>
      <c r="EXH144" s="129"/>
      <c r="EXI144" s="129"/>
      <c r="EXJ144" s="129"/>
      <c r="EXK144" s="129"/>
      <c r="EXL144" s="129"/>
      <c r="EXM144" s="129"/>
      <c r="EXN144" s="129"/>
      <c r="EXO144" s="129"/>
      <c r="EXP144" s="129"/>
      <c r="EXQ144" s="129"/>
      <c r="EXR144" s="129"/>
      <c r="EXS144" s="129"/>
      <c r="EXT144" s="129"/>
      <c r="EXU144" s="129"/>
      <c r="EXV144" s="129"/>
      <c r="EXW144" s="129"/>
      <c r="EXX144" s="129"/>
      <c r="EXY144" s="129"/>
      <c r="EXZ144" s="129"/>
      <c r="EYA144" s="129"/>
      <c r="EYB144" s="129"/>
      <c r="EYC144" s="129"/>
      <c r="EYD144" s="129"/>
      <c r="EYE144" s="129"/>
      <c r="EYF144" s="129"/>
      <c r="EYG144" s="129"/>
      <c r="EYH144" s="129"/>
      <c r="EYI144" s="129"/>
      <c r="EYJ144" s="129"/>
      <c r="EYK144" s="129"/>
      <c r="EYL144" s="129"/>
      <c r="EYM144" s="129"/>
      <c r="EYN144" s="129"/>
      <c r="EYO144" s="129"/>
      <c r="EYP144" s="129"/>
      <c r="EYQ144" s="129"/>
      <c r="EYR144" s="129"/>
      <c r="EYS144" s="129"/>
      <c r="EYT144" s="129"/>
      <c r="EYU144" s="129"/>
      <c r="EYV144" s="129"/>
      <c r="EYW144" s="129"/>
      <c r="EYX144" s="129"/>
      <c r="EYY144" s="129"/>
      <c r="EYZ144" s="129"/>
      <c r="EZA144" s="129"/>
      <c r="EZB144" s="129"/>
      <c r="EZC144" s="129"/>
      <c r="EZD144" s="129"/>
      <c r="EZE144" s="129"/>
      <c r="EZF144" s="129"/>
      <c r="EZG144" s="129"/>
      <c r="EZH144" s="129"/>
      <c r="EZI144" s="129"/>
      <c r="EZJ144" s="129"/>
      <c r="EZK144" s="129"/>
      <c r="EZL144" s="129"/>
      <c r="EZM144" s="129"/>
      <c r="EZN144" s="129"/>
      <c r="EZO144" s="129"/>
      <c r="EZP144" s="129"/>
      <c r="EZQ144" s="129"/>
      <c r="EZR144" s="129"/>
      <c r="EZS144" s="129"/>
      <c r="EZT144" s="129"/>
      <c r="EZU144" s="129"/>
      <c r="EZV144" s="129"/>
      <c r="EZW144" s="129"/>
      <c r="EZX144" s="129"/>
      <c r="EZY144" s="129"/>
      <c r="EZZ144" s="129"/>
      <c r="FAA144" s="129"/>
      <c r="FAB144" s="129"/>
      <c r="FAC144" s="129"/>
      <c r="FAD144" s="129"/>
      <c r="FAE144" s="129"/>
      <c r="FAF144" s="129"/>
      <c r="FAG144" s="129"/>
      <c r="FAH144" s="129"/>
      <c r="FAI144" s="129"/>
      <c r="FAJ144" s="129"/>
      <c r="FAK144" s="129"/>
      <c r="FAL144" s="129"/>
      <c r="FAM144" s="129"/>
      <c r="FAN144" s="129"/>
      <c r="FAO144" s="129"/>
      <c r="FAP144" s="129"/>
      <c r="FAQ144" s="129"/>
      <c r="FAR144" s="129"/>
      <c r="FAS144" s="129"/>
      <c r="FAT144" s="129"/>
      <c r="FAU144" s="129"/>
      <c r="FAV144" s="129"/>
      <c r="FAW144" s="129"/>
      <c r="FAX144" s="129"/>
      <c r="FAY144" s="129"/>
      <c r="FAZ144" s="129"/>
      <c r="FBA144" s="129"/>
      <c r="FBB144" s="129"/>
      <c r="FBC144" s="129"/>
      <c r="FBD144" s="129"/>
      <c r="FBE144" s="129"/>
      <c r="FBF144" s="129"/>
      <c r="FBG144" s="129"/>
      <c r="FBH144" s="129"/>
      <c r="FBI144" s="129"/>
      <c r="FBJ144" s="129"/>
      <c r="FBK144" s="129"/>
      <c r="FBL144" s="129"/>
      <c r="FBM144" s="129"/>
      <c r="FBN144" s="129"/>
      <c r="FBO144" s="129"/>
      <c r="FBP144" s="129"/>
      <c r="FBQ144" s="129"/>
      <c r="FBR144" s="129"/>
      <c r="FBS144" s="129"/>
      <c r="FBT144" s="129"/>
      <c r="FBU144" s="129"/>
      <c r="FBV144" s="129"/>
      <c r="FBW144" s="129"/>
      <c r="FBX144" s="129"/>
      <c r="FBY144" s="129"/>
      <c r="FBZ144" s="129"/>
      <c r="FCA144" s="129"/>
      <c r="FCB144" s="129"/>
      <c r="FCC144" s="129"/>
      <c r="FCD144" s="129"/>
      <c r="FCE144" s="129"/>
      <c r="FCF144" s="129"/>
      <c r="FCG144" s="129"/>
      <c r="FCH144" s="129"/>
      <c r="FCI144" s="129"/>
      <c r="FCJ144" s="129"/>
      <c r="FCK144" s="129"/>
      <c r="FCL144" s="129"/>
      <c r="FCM144" s="129"/>
      <c r="FCN144" s="129"/>
      <c r="FCO144" s="129"/>
      <c r="FCP144" s="129"/>
      <c r="FCQ144" s="129"/>
      <c r="FCR144" s="129"/>
      <c r="FCS144" s="129"/>
      <c r="FCT144" s="129"/>
      <c r="FCU144" s="129"/>
      <c r="FCV144" s="129"/>
      <c r="FCW144" s="129"/>
      <c r="FCX144" s="129"/>
      <c r="FCY144" s="129"/>
      <c r="FCZ144" s="129"/>
      <c r="FDA144" s="129"/>
      <c r="FDB144" s="129"/>
      <c r="FDC144" s="129"/>
      <c r="FDD144" s="129"/>
      <c r="FDE144" s="129"/>
      <c r="FDF144" s="129"/>
      <c r="FDG144" s="129"/>
      <c r="FDH144" s="129"/>
      <c r="FDI144" s="129"/>
      <c r="FDJ144" s="129"/>
      <c r="FDK144" s="129"/>
      <c r="FDL144" s="129"/>
      <c r="FDM144" s="129"/>
      <c r="FDN144" s="129"/>
      <c r="FDO144" s="129"/>
      <c r="FDP144" s="129"/>
      <c r="FDQ144" s="129"/>
      <c r="FDR144" s="129"/>
      <c r="FDS144" s="129"/>
      <c r="FDT144" s="129"/>
      <c r="FDU144" s="129"/>
      <c r="FDV144" s="129"/>
      <c r="FDW144" s="129"/>
      <c r="FDX144" s="129"/>
      <c r="FDY144" s="129"/>
      <c r="FDZ144" s="129"/>
      <c r="FEA144" s="129"/>
      <c r="FEB144" s="129"/>
      <c r="FEC144" s="129"/>
      <c r="FED144" s="129"/>
      <c r="FEE144" s="129"/>
      <c r="FEF144" s="129"/>
      <c r="FEG144" s="129"/>
      <c r="FEH144" s="129"/>
      <c r="FEI144" s="129"/>
      <c r="FEJ144" s="129"/>
      <c r="FEK144" s="129"/>
      <c r="FEL144" s="129"/>
      <c r="FEM144" s="129"/>
      <c r="FEN144" s="129"/>
      <c r="FEO144" s="129"/>
      <c r="FEP144" s="129"/>
      <c r="FEQ144" s="129"/>
      <c r="FER144" s="129"/>
      <c r="FES144" s="129"/>
      <c r="FET144" s="129"/>
      <c r="FEU144" s="129"/>
      <c r="FEV144" s="129"/>
      <c r="FEW144" s="129"/>
      <c r="FEX144" s="129"/>
      <c r="FEY144" s="129"/>
      <c r="FEZ144" s="129"/>
      <c r="FFA144" s="129"/>
      <c r="FFB144" s="129"/>
      <c r="FFC144" s="129"/>
      <c r="FFD144" s="129"/>
      <c r="FFE144" s="129"/>
      <c r="FFF144" s="129"/>
      <c r="FFG144" s="129"/>
      <c r="FFH144" s="129"/>
      <c r="FFI144" s="129"/>
      <c r="FFJ144" s="129"/>
      <c r="FFK144" s="129"/>
      <c r="FFL144" s="129"/>
      <c r="FFM144" s="129"/>
      <c r="FFN144" s="129"/>
      <c r="FFO144" s="129"/>
      <c r="FFP144" s="129"/>
      <c r="FFQ144" s="129"/>
      <c r="FFR144" s="129"/>
      <c r="FFS144" s="129"/>
      <c r="FFT144" s="129"/>
      <c r="FFU144" s="129"/>
      <c r="FFV144" s="129"/>
      <c r="FFW144" s="129"/>
      <c r="FFX144" s="129"/>
      <c r="FFY144" s="129"/>
      <c r="FFZ144" s="129"/>
      <c r="FGA144" s="129"/>
      <c r="FGB144" s="129"/>
      <c r="FGC144" s="129"/>
      <c r="FGD144" s="129"/>
      <c r="FGE144" s="129"/>
      <c r="FGF144" s="129"/>
      <c r="FGG144" s="129"/>
      <c r="FGH144" s="129"/>
      <c r="FGI144" s="129"/>
      <c r="FGJ144" s="129"/>
      <c r="FGK144" s="129"/>
      <c r="FGL144" s="129"/>
      <c r="FGM144" s="129"/>
      <c r="FGN144" s="129"/>
      <c r="FGO144" s="129"/>
      <c r="FGP144" s="129"/>
      <c r="FGQ144" s="129"/>
      <c r="FGR144" s="129"/>
      <c r="FGS144" s="129"/>
      <c r="FGT144" s="129"/>
      <c r="FGU144" s="129"/>
      <c r="FGV144" s="129"/>
      <c r="FGW144" s="129"/>
      <c r="FGX144" s="129"/>
      <c r="FGY144" s="129"/>
      <c r="FGZ144" s="129"/>
      <c r="FHA144" s="129"/>
      <c r="FHB144" s="129"/>
      <c r="FHC144" s="129"/>
      <c r="FHD144" s="129"/>
      <c r="FHE144" s="129"/>
      <c r="FHF144" s="129"/>
      <c r="FHG144" s="129"/>
      <c r="FHH144" s="129"/>
      <c r="FHI144" s="129"/>
      <c r="FHJ144" s="129"/>
      <c r="FHK144" s="129"/>
      <c r="FHL144" s="129"/>
      <c r="FHM144" s="129"/>
      <c r="FHN144" s="129"/>
      <c r="FHO144" s="129"/>
      <c r="FHP144" s="129"/>
      <c r="FHQ144" s="129"/>
      <c r="FHR144" s="129"/>
      <c r="FHS144" s="129"/>
      <c r="FHT144" s="129"/>
      <c r="FHU144" s="129"/>
      <c r="FHV144" s="129"/>
      <c r="FHW144" s="129"/>
      <c r="FHX144" s="129"/>
      <c r="FHY144" s="129"/>
      <c r="FHZ144" s="129"/>
      <c r="FIA144" s="129"/>
      <c r="FIB144" s="129"/>
      <c r="FIC144" s="129"/>
      <c r="FID144" s="129"/>
      <c r="FIE144" s="129"/>
      <c r="FIF144" s="129"/>
      <c r="FIG144" s="129"/>
      <c r="FIH144" s="129"/>
      <c r="FII144" s="129"/>
      <c r="FIJ144" s="129"/>
      <c r="FIK144" s="129"/>
      <c r="FIL144" s="129"/>
      <c r="FIM144" s="129"/>
      <c r="FIN144" s="129"/>
      <c r="FIO144" s="129"/>
      <c r="FIP144" s="129"/>
      <c r="FIQ144" s="129"/>
      <c r="FIR144" s="129"/>
      <c r="FIS144" s="129"/>
      <c r="FIT144" s="129"/>
      <c r="FIU144" s="129"/>
      <c r="FIV144" s="129"/>
      <c r="FIW144" s="129"/>
      <c r="FIX144" s="129"/>
      <c r="FIY144" s="129"/>
      <c r="FIZ144" s="129"/>
      <c r="FJA144" s="129"/>
      <c r="FJB144" s="129"/>
      <c r="FJC144" s="129"/>
      <c r="FJD144" s="129"/>
      <c r="FJE144" s="129"/>
      <c r="FJF144" s="129"/>
      <c r="FJG144" s="129"/>
      <c r="FJH144" s="129"/>
      <c r="FJI144" s="129"/>
      <c r="FJJ144" s="129"/>
      <c r="FJK144" s="129"/>
      <c r="FJL144" s="129"/>
      <c r="FJM144" s="129"/>
      <c r="FJN144" s="129"/>
      <c r="FJO144" s="129"/>
      <c r="FJP144" s="129"/>
      <c r="FJQ144" s="129"/>
      <c r="FJR144" s="129"/>
      <c r="FJS144" s="129"/>
      <c r="FJT144" s="129"/>
      <c r="FJU144" s="129"/>
      <c r="FJV144" s="129"/>
      <c r="FJW144" s="129"/>
      <c r="FJX144" s="129"/>
      <c r="FJY144" s="129"/>
      <c r="FJZ144" s="129"/>
      <c r="FKA144" s="129"/>
      <c r="FKB144" s="129"/>
      <c r="FKC144" s="129"/>
      <c r="FKD144" s="129"/>
      <c r="FKE144" s="129"/>
      <c r="FKF144" s="129"/>
      <c r="FKG144" s="129"/>
      <c r="FKH144" s="129"/>
      <c r="FKI144" s="129"/>
      <c r="FKJ144" s="129"/>
      <c r="FKK144" s="129"/>
      <c r="FKL144" s="129"/>
      <c r="FKM144" s="129"/>
      <c r="FKN144" s="129"/>
      <c r="FKO144" s="129"/>
      <c r="FKP144" s="129"/>
      <c r="FKQ144" s="129"/>
      <c r="FKR144" s="129"/>
      <c r="FKS144" s="129"/>
      <c r="FKT144" s="129"/>
      <c r="FKU144" s="129"/>
      <c r="FKV144" s="129"/>
      <c r="FKW144" s="129"/>
      <c r="FKX144" s="129"/>
      <c r="FKY144" s="129"/>
      <c r="FKZ144" s="129"/>
      <c r="FLA144" s="129"/>
      <c r="FLB144" s="129"/>
      <c r="FLC144" s="129"/>
      <c r="FLD144" s="129"/>
      <c r="FLE144" s="129"/>
      <c r="FLF144" s="129"/>
      <c r="FLG144" s="129"/>
      <c r="FLH144" s="129"/>
      <c r="FLI144" s="129"/>
      <c r="FLJ144" s="129"/>
      <c r="FLK144" s="129"/>
      <c r="FLL144" s="129"/>
      <c r="FLM144" s="129"/>
      <c r="FLN144" s="129"/>
      <c r="FLO144" s="129"/>
      <c r="FLP144" s="129"/>
      <c r="FLQ144" s="129"/>
      <c r="FLR144" s="129"/>
      <c r="FLS144" s="129"/>
      <c r="FLT144" s="129"/>
      <c r="FLU144" s="129"/>
      <c r="FLV144" s="129"/>
      <c r="FLW144" s="129"/>
      <c r="FLX144" s="129"/>
      <c r="FLY144" s="129"/>
      <c r="FLZ144" s="129"/>
      <c r="FMA144" s="129"/>
      <c r="FMB144" s="129"/>
      <c r="FMC144" s="129"/>
      <c r="FMD144" s="129"/>
      <c r="FME144" s="129"/>
      <c r="FMF144" s="129"/>
      <c r="FMG144" s="129"/>
      <c r="FMH144" s="129"/>
      <c r="FMI144" s="129"/>
      <c r="FMJ144" s="129"/>
      <c r="FMK144" s="129"/>
      <c r="FML144" s="129"/>
      <c r="FMM144" s="129"/>
      <c r="FMN144" s="129"/>
      <c r="FMO144" s="129"/>
      <c r="FMP144" s="129"/>
      <c r="FMQ144" s="129"/>
      <c r="FMR144" s="129"/>
      <c r="FMS144" s="129"/>
      <c r="FMT144" s="129"/>
      <c r="FMU144" s="129"/>
      <c r="FMV144" s="129"/>
      <c r="FMW144" s="129"/>
      <c r="FMX144" s="129"/>
      <c r="FMY144" s="129"/>
      <c r="FMZ144" s="129"/>
      <c r="FNA144" s="129"/>
      <c r="FNB144" s="129"/>
      <c r="FNC144" s="129"/>
      <c r="FND144" s="129"/>
      <c r="FNE144" s="129"/>
      <c r="FNF144" s="129"/>
      <c r="FNG144" s="129"/>
      <c r="FNH144" s="129"/>
      <c r="FNI144" s="129"/>
      <c r="FNJ144" s="129"/>
      <c r="FNK144" s="129"/>
      <c r="FNL144" s="129"/>
      <c r="FNM144" s="129"/>
      <c r="FNN144" s="129"/>
      <c r="FNO144" s="129"/>
      <c r="FNP144" s="129"/>
      <c r="FNQ144" s="129"/>
      <c r="FNR144" s="129"/>
      <c r="FNS144" s="129"/>
      <c r="FNT144" s="129"/>
      <c r="FNU144" s="129"/>
      <c r="FNV144" s="129"/>
      <c r="FNW144" s="129"/>
      <c r="FNX144" s="129"/>
      <c r="FNY144" s="129"/>
      <c r="FNZ144" s="129"/>
      <c r="FOA144" s="129"/>
      <c r="FOB144" s="129"/>
      <c r="FOC144" s="129"/>
      <c r="FOD144" s="129"/>
      <c r="FOE144" s="129"/>
      <c r="FOF144" s="129"/>
      <c r="FOG144" s="129"/>
      <c r="FOH144" s="129"/>
      <c r="FOI144" s="129"/>
      <c r="FOJ144" s="129"/>
      <c r="FOK144" s="129"/>
      <c r="FOL144" s="129"/>
      <c r="FOM144" s="129"/>
      <c r="FON144" s="129"/>
      <c r="FOO144" s="129"/>
      <c r="FOP144" s="129"/>
      <c r="FOQ144" s="129"/>
      <c r="FOR144" s="129"/>
      <c r="FOS144" s="129"/>
      <c r="FOT144" s="129"/>
      <c r="FOU144" s="129"/>
      <c r="FOV144" s="129"/>
      <c r="FOW144" s="129"/>
      <c r="FOX144" s="129"/>
      <c r="FOY144" s="129"/>
      <c r="FOZ144" s="129"/>
      <c r="FPA144" s="129"/>
      <c r="FPB144" s="129"/>
      <c r="FPC144" s="129"/>
      <c r="FPD144" s="129"/>
      <c r="FPE144" s="129"/>
      <c r="FPF144" s="129"/>
      <c r="FPG144" s="129"/>
      <c r="FPH144" s="129"/>
      <c r="FPI144" s="129"/>
      <c r="FPJ144" s="129"/>
      <c r="FPK144" s="129"/>
      <c r="FPL144" s="129"/>
      <c r="FPM144" s="129"/>
      <c r="FPN144" s="129"/>
      <c r="FPO144" s="129"/>
      <c r="FPP144" s="129"/>
      <c r="FPQ144" s="129"/>
      <c r="FPR144" s="129"/>
      <c r="FPS144" s="129"/>
      <c r="FPT144" s="129"/>
      <c r="FPU144" s="129"/>
      <c r="FPV144" s="129"/>
      <c r="FPW144" s="129"/>
      <c r="FPX144" s="129"/>
      <c r="FPY144" s="129"/>
      <c r="FPZ144" s="129"/>
      <c r="FQA144" s="129"/>
      <c r="FQB144" s="129"/>
      <c r="FQC144" s="129"/>
      <c r="FQD144" s="129"/>
      <c r="FQE144" s="129"/>
      <c r="FQF144" s="129"/>
      <c r="FQG144" s="129"/>
      <c r="FQH144" s="129"/>
      <c r="FQI144" s="129"/>
      <c r="FQJ144" s="129"/>
      <c r="FQK144" s="129"/>
      <c r="FQL144" s="129"/>
      <c r="FQM144" s="129"/>
      <c r="FQN144" s="129"/>
      <c r="FQO144" s="129"/>
      <c r="FQP144" s="129"/>
      <c r="FQQ144" s="129"/>
      <c r="FQR144" s="129"/>
      <c r="FQS144" s="129"/>
      <c r="FQT144" s="129"/>
      <c r="FQU144" s="129"/>
      <c r="FQV144" s="129"/>
      <c r="FQW144" s="129"/>
      <c r="FQX144" s="129"/>
      <c r="FQY144" s="129"/>
      <c r="FQZ144" s="129"/>
      <c r="FRA144" s="129"/>
      <c r="FRB144" s="129"/>
      <c r="FRC144" s="129"/>
      <c r="FRD144" s="129"/>
      <c r="FRE144" s="129"/>
      <c r="FRF144" s="129"/>
      <c r="FRG144" s="129"/>
      <c r="FRH144" s="129"/>
      <c r="FRI144" s="129"/>
      <c r="FRJ144" s="129"/>
      <c r="FRK144" s="129"/>
      <c r="FRL144" s="129"/>
      <c r="FRM144" s="129"/>
      <c r="FRN144" s="129"/>
      <c r="FRO144" s="129"/>
      <c r="FRP144" s="129"/>
      <c r="FRQ144" s="129"/>
      <c r="FRR144" s="129"/>
      <c r="FRS144" s="129"/>
      <c r="FRT144" s="129"/>
      <c r="FRU144" s="129"/>
      <c r="FRV144" s="129"/>
      <c r="FRW144" s="129"/>
      <c r="FRX144" s="129"/>
      <c r="FRY144" s="129"/>
      <c r="FRZ144" s="129"/>
      <c r="FSA144" s="129"/>
      <c r="FSB144" s="129"/>
      <c r="FSC144" s="129"/>
      <c r="FSD144" s="129"/>
      <c r="FSE144" s="129"/>
      <c r="FSF144" s="129"/>
      <c r="FSG144" s="129"/>
      <c r="FSH144" s="129"/>
      <c r="FSI144" s="129"/>
      <c r="FSJ144" s="129"/>
      <c r="FSK144" s="129"/>
      <c r="FSL144" s="129"/>
      <c r="FSM144" s="129"/>
      <c r="FSN144" s="129"/>
      <c r="FSO144" s="129"/>
      <c r="FSP144" s="129"/>
      <c r="FSQ144" s="129"/>
      <c r="FSR144" s="129"/>
      <c r="FSS144" s="129"/>
      <c r="FST144" s="129"/>
      <c r="FSU144" s="129"/>
      <c r="FSV144" s="129"/>
      <c r="FSW144" s="129"/>
      <c r="FSX144" s="129"/>
      <c r="FSY144" s="129"/>
      <c r="FSZ144" s="129"/>
      <c r="FTA144" s="129"/>
      <c r="FTB144" s="129"/>
      <c r="FTC144" s="129"/>
      <c r="FTD144" s="129"/>
      <c r="FTE144" s="129"/>
      <c r="FTF144" s="129"/>
      <c r="FTG144" s="129"/>
      <c r="FTH144" s="129"/>
      <c r="FTI144" s="129"/>
      <c r="FTJ144" s="129"/>
      <c r="FTK144" s="129"/>
      <c r="FTL144" s="129"/>
      <c r="FTM144" s="129"/>
      <c r="FTN144" s="129"/>
      <c r="FTO144" s="129"/>
      <c r="FTP144" s="129"/>
      <c r="FTQ144" s="129"/>
      <c r="FTR144" s="129"/>
      <c r="FTS144" s="129"/>
      <c r="FTT144" s="129"/>
      <c r="FTU144" s="129"/>
      <c r="FTV144" s="129"/>
      <c r="FTW144" s="129"/>
      <c r="FTX144" s="129"/>
      <c r="FTY144" s="129"/>
      <c r="FTZ144" s="129"/>
      <c r="FUA144" s="129"/>
      <c r="FUB144" s="129"/>
      <c r="FUC144" s="129"/>
      <c r="FUD144" s="129"/>
      <c r="FUE144" s="129"/>
      <c r="FUF144" s="129"/>
      <c r="FUG144" s="129"/>
      <c r="FUH144" s="129"/>
      <c r="FUI144" s="129"/>
      <c r="FUJ144" s="129"/>
      <c r="FUK144" s="129"/>
      <c r="FUL144" s="129"/>
      <c r="FUM144" s="129"/>
      <c r="FUN144" s="129"/>
      <c r="FUO144" s="129"/>
      <c r="FUP144" s="129"/>
      <c r="FUQ144" s="129"/>
      <c r="FUR144" s="129"/>
      <c r="FUS144" s="129"/>
      <c r="FUT144" s="129"/>
      <c r="FUU144" s="129"/>
      <c r="FUV144" s="129"/>
      <c r="FUW144" s="129"/>
      <c r="FUX144" s="129"/>
      <c r="FUY144" s="129"/>
      <c r="FUZ144" s="129"/>
      <c r="FVA144" s="129"/>
      <c r="FVB144" s="129"/>
      <c r="FVC144" s="129"/>
      <c r="FVD144" s="129"/>
      <c r="FVE144" s="129"/>
      <c r="FVF144" s="129"/>
      <c r="FVG144" s="129"/>
      <c r="FVH144" s="129"/>
      <c r="FVI144" s="129"/>
      <c r="FVJ144" s="129"/>
      <c r="FVK144" s="129"/>
      <c r="FVL144" s="129"/>
      <c r="FVM144" s="129"/>
      <c r="FVN144" s="129"/>
      <c r="FVO144" s="129"/>
      <c r="FVP144" s="129"/>
      <c r="FVQ144" s="129"/>
      <c r="FVR144" s="129"/>
      <c r="FVS144" s="129"/>
      <c r="FVT144" s="129"/>
      <c r="FVU144" s="129"/>
      <c r="FVV144" s="129"/>
      <c r="FVW144" s="129"/>
      <c r="FVX144" s="129"/>
      <c r="FVY144" s="129"/>
      <c r="FVZ144" s="129"/>
      <c r="FWA144" s="129"/>
      <c r="FWB144" s="129"/>
      <c r="FWC144" s="129"/>
      <c r="FWD144" s="129"/>
      <c r="FWE144" s="129"/>
      <c r="FWF144" s="129"/>
      <c r="FWG144" s="129"/>
      <c r="FWH144" s="129"/>
      <c r="FWI144" s="129"/>
      <c r="FWJ144" s="129"/>
      <c r="FWK144" s="129"/>
      <c r="FWL144" s="129"/>
      <c r="FWM144" s="129"/>
      <c r="FWN144" s="129"/>
      <c r="FWO144" s="129"/>
      <c r="FWP144" s="129"/>
      <c r="FWQ144" s="129"/>
      <c r="FWR144" s="129"/>
      <c r="FWS144" s="129"/>
      <c r="FWT144" s="129"/>
      <c r="FWU144" s="129"/>
      <c r="FWV144" s="129"/>
      <c r="FWW144" s="129"/>
      <c r="FWX144" s="129"/>
      <c r="FWY144" s="129"/>
      <c r="FWZ144" s="129"/>
      <c r="FXA144" s="129"/>
      <c r="FXB144" s="129"/>
      <c r="FXC144" s="129"/>
      <c r="FXD144" s="129"/>
      <c r="FXE144" s="129"/>
      <c r="FXF144" s="129"/>
      <c r="FXG144" s="129"/>
      <c r="FXH144" s="129"/>
      <c r="FXI144" s="129"/>
      <c r="FXJ144" s="129"/>
      <c r="FXK144" s="129"/>
      <c r="FXL144" s="129"/>
      <c r="FXM144" s="129"/>
      <c r="FXN144" s="129"/>
      <c r="FXO144" s="129"/>
      <c r="FXP144" s="129"/>
      <c r="FXQ144" s="129"/>
      <c r="FXR144" s="129"/>
      <c r="FXS144" s="129"/>
      <c r="FXT144" s="129"/>
      <c r="FXU144" s="129"/>
      <c r="FXV144" s="129"/>
      <c r="FXW144" s="129"/>
      <c r="FXX144" s="129"/>
      <c r="FXY144" s="129"/>
      <c r="FXZ144" s="129"/>
      <c r="FYA144" s="129"/>
      <c r="FYB144" s="129"/>
      <c r="FYC144" s="129"/>
      <c r="FYD144" s="129"/>
      <c r="FYE144" s="129"/>
      <c r="FYF144" s="129"/>
      <c r="FYG144" s="129"/>
      <c r="FYH144" s="129"/>
      <c r="FYI144" s="129"/>
      <c r="FYJ144" s="129"/>
      <c r="FYK144" s="129"/>
      <c r="FYL144" s="129"/>
      <c r="FYM144" s="129"/>
      <c r="FYN144" s="129"/>
      <c r="FYO144" s="129"/>
      <c r="FYP144" s="129"/>
      <c r="FYQ144" s="129"/>
      <c r="FYR144" s="129"/>
      <c r="FYS144" s="129"/>
      <c r="FYT144" s="129"/>
      <c r="FYU144" s="129"/>
      <c r="FYV144" s="129"/>
      <c r="FYW144" s="129"/>
      <c r="FYX144" s="129"/>
      <c r="FYY144" s="129"/>
      <c r="FYZ144" s="129"/>
      <c r="FZA144" s="129"/>
      <c r="FZB144" s="129"/>
      <c r="FZC144" s="129"/>
      <c r="FZD144" s="129"/>
      <c r="FZE144" s="129"/>
      <c r="FZF144" s="129"/>
      <c r="FZG144" s="129"/>
      <c r="FZH144" s="129"/>
      <c r="FZI144" s="129"/>
      <c r="FZJ144" s="129"/>
      <c r="FZK144" s="129"/>
      <c r="FZL144" s="129"/>
      <c r="FZM144" s="129"/>
      <c r="FZN144" s="129"/>
      <c r="FZO144" s="129"/>
      <c r="FZP144" s="129"/>
      <c r="FZQ144" s="129"/>
      <c r="FZR144" s="129"/>
      <c r="FZS144" s="129"/>
      <c r="FZT144" s="129"/>
      <c r="FZU144" s="129"/>
      <c r="FZV144" s="129"/>
      <c r="FZW144" s="129"/>
      <c r="FZX144" s="129"/>
      <c r="FZY144" s="129"/>
      <c r="FZZ144" s="129"/>
      <c r="GAA144" s="129"/>
      <c r="GAB144" s="129"/>
      <c r="GAC144" s="129"/>
      <c r="GAD144" s="129"/>
      <c r="GAE144" s="129"/>
      <c r="GAF144" s="129"/>
      <c r="GAG144" s="129"/>
      <c r="GAH144" s="129"/>
      <c r="GAI144" s="129"/>
      <c r="GAJ144" s="129"/>
      <c r="GAK144" s="129"/>
      <c r="GAL144" s="129"/>
      <c r="GAM144" s="129"/>
      <c r="GAN144" s="129"/>
      <c r="GAO144" s="129"/>
      <c r="GAP144" s="129"/>
      <c r="GAQ144" s="129"/>
      <c r="GAR144" s="129"/>
      <c r="GAS144" s="129"/>
      <c r="GAT144" s="129"/>
      <c r="GAU144" s="129"/>
      <c r="GAV144" s="129"/>
      <c r="GAW144" s="129"/>
      <c r="GAX144" s="129"/>
      <c r="GAY144" s="129"/>
      <c r="GAZ144" s="129"/>
      <c r="GBA144" s="129"/>
      <c r="GBB144" s="129"/>
      <c r="GBC144" s="129"/>
      <c r="GBD144" s="129"/>
      <c r="GBE144" s="129"/>
      <c r="GBF144" s="129"/>
      <c r="GBG144" s="129"/>
      <c r="GBH144" s="129"/>
      <c r="GBI144" s="129"/>
      <c r="GBJ144" s="129"/>
      <c r="GBK144" s="129"/>
      <c r="GBL144" s="129"/>
      <c r="GBM144" s="129"/>
      <c r="GBN144" s="129"/>
      <c r="GBO144" s="129"/>
      <c r="GBP144" s="129"/>
      <c r="GBQ144" s="129"/>
      <c r="GBR144" s="129"/>
      <c r="GBS144" s="129"/>
      <c r="GBT144" s="129"/>
      <c r="GBU144" s="129"/>
      <c r="GBV144" s="129"/>
      <c r="GBW144" s="129"/>
      <c r="GBX144" s="129"/>
      <c r="GBY144" s="129"/>
      <c r="GBZ144" s="129"/>
      <c r="GCA144" s="129"/>
      <c r="GCB144" s="129"/>
      <c r="GCC144" s="129"/>
      <c r="GCD144" s="129"/>
      <c r="GCE144" s="129"/>
      <c r="GCF144" s="129"/>
      <c r="GCG144" s="129"/>
      <c r="GCH144" s="129"/>
      <c r="GCI144" s="129"/>
      <c r="GCJ144" s="129"/>
      <c r="GCK144" s="129"/>
      <c r="GCL144" s="129"/>
      <c r="GCM144" s="129"/>
      <c r="GCN144" s="129"/>
      <c r="GCO144" s="129"/>
      <c r="GCP144" s="129"/>
      <c r="GCQ144" s="129"/>
      <c r="GCR144" s="129"/>
      <c r="GCS144" s="129"/>
      <c r="GCT144" s="129"/>
      <c r="GCU144" s="129"/>
      <c r="GCV144" s="129"/>
      <c r="GCW144" s="129"/>
      <c r="GCX144" s="129"/>
      <c r="GCY144" s="129"/>
      <c r="GCZ144" s="129"/>
      <c r="GDA144" s="129"/>
      <c r="GDB144" s="129"/>
      <c r="GDC144" s="129"/>
      <c r="GDD144" s="129"/>
      <c r="GDE144" s="129"/>
      <c r="GDF144" s="129"/>
      <c r="GDG144" s="129"/>
      <c r="GDH144" s="129"/>
      <c r="GDI144" s="129"/>
      <c r="GDJ144" s="129"/>
      <c r="GDK144" s="129"/>
      <c r="GDL144" s="129"/>
      <c r="GDM144" s="129"/>
      <c r="GDN144" s="129"/>
      <c r="GDO144" s="129"/>
      <c r="GDP144" s="129"/>
      <c r="GDQ144" s="129"/>
      <c r="GDR144" s="129"/>
      <c r="GDS144" s="129"/>
      <c r="GDT144" s="129"/>
      <c r="GDU144" s="129"/>
      <c r="GDV144" s="129"/>
      <c r="GDW144" s="129"/>
      <c r="GDX144" s="129"/>
      <c r="GDY144" s="129"/>
      <c r="GDZ144" s="129"/>
      <c r="GEA144" s="129"/>
      <c r="GEB144" s="129"/>
      <c r="GEC144" s="129"/>
      <c r="GED144" s="129"/>
      <c r="GEE144" s="129"/>
      <c r="GEF144" s="129"/>
      <c r="GEG144" s="129"/>
      <c r="GEH144" s="129"/>
      <c r="GEI144" s="129"/>
      <c r="GEJ144" s="129"/>
      <c r="GEK144" s="129"/>
      <c r="GEL144" s="129"/>
      <c r="GEM144" s="129"/>
      <c r="GEN144" s="129"/>
      <c r="GEO144" s="129"/>
      <c r="GEP144" s="129"/>
      <c r="GEQ144" s="129"/>
      <c r="GER144" s="129"/>
      <c r="GES144" s="129"/>
      <c r="GET144" s="129"/>
      <c r="GEU144" s="129"/>
      <c r="GEV144" s="129"/>
      <c r="GEW144" s="129"/>
      <c r="GEX144" s="129"/>
      <c r="GEY144" s="129"/>
      <c r="GEZ144" s="129"/>
      <c r="GFA144" s="129"/>
      <c r="GFB144" s="129"/>
      <c r="GFC144" s="129"/>
      <c r="GFD144" s="129"/>
      <c r="GFE144" s="129"/>
      <c r="GFF144" s="129"/>
      <c r="GFG144" s="129"/>
      <c r="GFH144" s="129"/>
      <c r="GFI144" s="129"/>
      <c r="GFJ144" s="129"/>
      <c r="GFK144" s="129"/>
      <c r="GFL144" s="129"/>
      <c r="GFM144" s="129"/>
      <c r="GFN144" s="129"/>
      <c r="GFO144" s="129"/>
      <c r="GFP144" s="129"/>
      <c r="GFQ144" s="129"/>
      <c r="GFR144" s="129"/>
      <c r="GFS144" s="129"/>
      <c r="GFT144" s="129"/>
      <c r="GFU144" s="129"/>
      <c r="GFV144" s="129"/>
      <c r="GFW144" s="129"/>
      <c r="GFX144" s="129"/>
      <c r="GFY144" s="129"/>
      <c r="GFZ144" s="129"/>
      <c r="GGA144" s="129"/>
      <c r="GGB144" s="129"/>
      <c r="GGC144" s="129"/>
      <c r="GGD144" s="129"/>
      <c r="GGE144" s="129"/>
      <c r="GGF144" s="129"/>
      <c r="GGG144" s="129"/>
      <c r="GGH144" s="129"/>
      <c r="GGI144" s="129"/>
      <c r="GGJ144" s="129"/>
      <c r="GGK144" s="129"/>
      <c r="GGL144" s="129"/>
      <c r="GGM144" s="129"/>
      <c r="GGN144" s="129"/>
      <c r="GGO144" s="129"/>
      <c r="GGP144" s="129"/>
      <c r="GGQ144" s="129"/>
      <c r="GGR144" s="129"/>
      <c r="GGS144" s="129"/>
      <c r="GGT144" s="129"/>
      <c r="GGU144" s="129"/>
      <c r="GGV144" s="129"/>
      <c r="GGW144" s="129"/>
      <c r="GGX144" s="129"/>
      <c r="GGY144" s="129"/>
      <c r="GGZ144" s="129"/>
      <c r="GHA144" s="129"/>
      <c r="GHB144" s="129"/>
      <c r="GHC144" s="129"/>
      <c r="GHD144" s="129"/>
      <c r="GHE144" s="129"/>
      <c r="GHF144" s="129"/>
      <c r="GHG144" s="129"/>
      <c r="GHH144" s="129"/>
      <c r="GHI144" s="129"/>
      <c r="GHJ144" s="129"/>
      <c r="GHK144" s="129"/>
      <c r="GHL144" s="129"/>
      <c r="GHM144" s="129"/>
      <c r="GHN144" s="129"/>
      <c r="GHO144" s="129"/>
      <c r="GHP144" s="129"/>
      <c r="GHQ144" s="129"/>
      <c r="GHR144" s="129"/>
      <c r="GHS144" s="129"/>
      <c r="GHT144" s="129"/>
      <c r="GHU144" s="129"/>
      <c r="GHV144" s="129"/>
      <c r="GHW144" s="129"/>
      <c r="GHX144" s="129"/>
      <c r="GHY144" s="129"/>
      <c r="GHZ144" s="129"/>
      <c r="GIA144" s="129"/>
      <c r="GIB144" s="129"/>
      <c r="GIC144" s="129"/>
      <c r="GID144" s="129"/>
      <c r="GIE144" s="129"/>
      <c r="GIF144" s="129"/>
      <c r="GIG144" s="129"/>
      <c r="GIH144" s="129"/>
      <c r="GII144" s="129"/>
      <c r="GIJ144" s="129"/>
      <c r="GIK144" s="129"/>
      <c r="GIL144" s="129"/>
      <c r="GIM144" s="129"/>
      <c r="GIN144" s="129"/>
      <c r="GIO144" s="129"/>
      <c r="GIP144" s="129"/>
      <c r="GIQ144" s="129"/>
      <c r="GIR144" s="129"/>
      <c r="GIS144" s="129"/>
      <c r="GIT144" s="129"/>
      <c r="GIU144" s="129"/>
      <c r="GIV144" s="129"/>
      <c r="GIW144" s="129"/>
      <c r="GIX144" s="129"/>
      <c r="GIY144" s="129"/>
      <c r="GIZ144" s="129"/>
      <c r="GJA144" s="129"/>
      <c r="GJB144" s="129"/>
      <c r="GJC144" s="129"/>
      <c r="GJD144" s="129"/>
      <c r="GJE144" s="129"/>
      <c r="GJF144" s="129"/>
      <c r="GJG144" s="129"/>
      <c r="GJH144" s="129"/>
      <c r="GJI144" s="129"/>
      <c r="GJJ144" s="129"/>
      <c r="GJK144" s="129"/>
      <c r="GJL144" s="129"/>
      <c r="GJM144" s="129"/>
      <c r="GJN144" s="129"/>
      <c r="GJO144" s="129"/>
      <c r="GJP144" s="129"/>
      <c r="GJQ144" s="129"/>
      <c r="GJR144" s="129"/>
      <c r="GJS144" s="129"/>
      <c r="GJT144" s="129"/>
      <c r="GJU144" s="129"/>
      <c r="GJV144" s="129"/>
      <c r="GJW144" s="129"/>
      <c r="GJX144" s="129"/>
      <c r="GJY144" s="129"/>
      <c r="GJZ144" s="129"/>
      <c r="GKA144" s="129"/>
      <c r="GKB144" s="129"/>
      <c r="GKC144" s="129"/>
      <c r="GKD144" s="129"/>
      <c r="GKE144" s="129"/>
      <c r="GKF144" s="129"/>
      <c r="GKG144" s="129"/>
      <c r="GKH144" s="129"/>
      <c r="GKI144" s="129"/>
      <c r="GKJ144" s="129"/>
      <c r="GKK144" s="129"/>
      <c r="GKL144" s="129"/>
      <c r="GKM144" s="129"/>
      <c r="GKN144" s="129"/>
      <c r="GKO144" s="129"/>
      <c r="GKP144" s="129"/>
      <c r="GKQ144" s="129"/>
      <c r="GKR144" s="129"/>
      <c r="GKS144" s="129"/>
      <c r="GKT144" s="129"/>
      <c r="GKU144" s="129"/>
      <c r="GKV144" s="129"/>
      <c r="GKW144" s="129"/>
      <c r="GKX144" s="129"/>
      <c r="GKY144" s="129"/>
      <c r="GKZ144" s="129"/>
      <c r="GLA144" s="129"/>
      <c r="GLB144" s="129"/>
      <c r="GLC144" s="129"/>
      <c r="GLD144" s="129"/>
      <c r="GLE144" s="129"/>
      <c r="GLF144" s="129"/>
      <c r="GLG144" s="129"/>
      <c r="GLH144" s="129"/>
      <c r="GLI144" s="129"/>
      <c r="GLJ144" s="129"/>
      <c r="GLK144" s="129"/>
      <c r="GLL144" s="129"/>
      <c r="GLM144" s="129"/>
      <c r="GLN144" s="129"/>
      <c r="GLO144" s="129"/>
      <c r="GLP144" s="129"/>
      <c r="GLQ144" s="129"/>
      <c r="GLR144" s="129"/>
      <c r="GLS144" s="129"/>
      <c r="GLT144" s="129"/>
      <c r="GLU144" s="129"/>
      <c r="GLV144" s="129"/>
      <c r="GLW144" s="129"/>
      <c r="GLX144" s="129"/>
      <c r="GLY144" s="129"/>
      <c r="GLZ144" s="129"/>
      <c r="GMA144" s="129"/>
      <c r="GMB144" s="129"/>
      <c r="GMC144" s="129"/>
      <c r="GMD144" s="129"/>
      <c r="GME144" s="129"/>
      <c r="GMF144" s="129"/>
      <c r="GMG144" s="129"/>
      <c r="GMH144" s="129"/>
      <c r="GMI144" s="129"/>
      <c r="GMJ144" s="129"/>
      <c r="GMK144" s="129"/>
      <c r="GML144" s="129"/>
      <c r="GMM144" s="129"/>
      <c r="GMN144" s="129"/>
      <c r="GMO144" s="129"/>
      <c r="GMP144" s="129"/>
      <c r="GMQ144" s="129"/>
      <c r="GMR144" s="129"/>
      <c r="GMS144" s="129"/>
      <c r="GMT144" s="129"/>
      <c r="GMU144" s="129"/>
      <c r="GMV144" s="129"/>
      <c r="GMW144" s="129"/>
      <c r="GMX144" s="129"/>
      <c r="GMY144" s="129"/>
      <c r="GMZ144" s="129"/>
      <c r="GNA144" s="129"/>
      <c r="GNB144" s="129"/>
      <c r="GNC144" s="129"/>
      <c r="GND144" s="129"/>
      <c r="GNE144" s="129"/>
      <c r="GNF144" s="129"/>
      <c r="GNG144" s="129"/>
      <c r="GNH144" s="129"/>
      <c r="GNI144" s="129"/>
      <c r="GNJ144" s="129"/>
      <c r="GNK144" s="129"/>
      <c r="GNL144" s="129"/>
      <c r="GNM144" s="129"/>
      <c r="GNN144" s="129"/>
      <c r="GNO144" s="129"/>
      <c r="GNP144" s="129"/>
      <c r="GNQ144" s="129"/>
      <c r="GNR144" s="129"/>
      <c r="GNS144" s="129"/>
      <c r="GNT144" s="129"/>
      <c r="GNU144" s="129"/>
      <c r="GNV144" s="129"/>
      <c r="GNW144" s="129"/>
      <c r="GNX144" s="129"/>
      <c r="GNY144" s="129"/>
      <c r="GNZ144" s="129"/>
      <c r="GOA144" s="129"/>
      <c r="GOB144" s="129"/>
      <c r="GOC144" s="129"/>
      <c r="GOD144" s="129"/>
      <c r="GOE144" s="129"/>
      <c r="GOF144" s="129"/>
      <c r="GOG144" s="129"/>
      <c r="GOH144" s="129"/>
      <c r="GOI144" s="129"/>
      <c r="GOJ144" s="129"/>
      <c r="GOK144" s="129"/>
      <c r="GOL144" s="129"/>
      <c r="GOM144" s="129"/>
      <c r="GON144" s="129"/>
      <c r="GOO144" s="129"/>
      <c r="GOP144" s="129"/>
      <c r="GOQ144" s="129"/>
      <c r="GOR144" s="129"/>
      <c r="GOS144" s="129"/>
      <c r="GOT144" s="129"/>
      <c r="GOU144" s="129"/>
      <c r="GOV144" s="129"/>
      <c r="GOW144" s="129"/>
      <c r="GOX144" s="129"/>
      <c r="GOY144" s="129"/>
      <c r="GOZ144" s="129"/>
      <c r="GPA144" s="129"/>
      <c r="GPB144" s="129"/>
      <c r="GPC144" s="129"/>
      <c r="GPD144" s="129"/>
      <c r="GPE144" s="129"/>
      <c r="GPF144" s="129"/>
      <c r="GPG144" s="129"/>
      <c r="GPH144" s="129"/>
      <c r="GPI144" s="129"/>
      <c r="GPJ144" s="129"/>
      <c r="GPK144" s="129"/>
      <c r="GPL144" s="129"/>
      <c r="GPM144" s="129"/>
      <c r="GPN144" s="129"/>
      <c r="GPO144" s="129"/>
      <c r="GPP144" s="129"/>
      <c r="GPQ144" s="129"/>
      <c r="GPR144" s="129"/>
      <c r="GPS144" s="129"/>
      <c r="GPT144" s="129"/>
      <c r="GPU144" s="129"/>
      <c r="GPV144" s="129"/>
      <c r="GPW144" s="129"/>
      <c r="GPX144" s="129"/>
      <c r="GPY144" s="129"/>
      <c r="GPZ144" s="129"/>
      <c r="GQA144" s="129"/>
      <c r="GQB144" s="129"/>
      <c r="GQC144" s="129"/>
      <c r="GQD144" s="129"/>
      <c r="GQE144" s="129"/>
      <c r="GQF144" s="129"/>
      <c r="GQG144" s="129"/>
      <c r="GQH144" s="129"/>
      <c r="GQI144" s="129"/>
      <c r="GQJ144" s="129"/>
      <c r="GQK144" s="129"/>
      <c r="GQL144" s="129"/>
      <c r="GQM144" s="129"/>
      <c r="GQN144" s="129"/>
      <c r="GQO144" s="129"/>
      <c r="GQP144" s="129"/>
      <c r="GQQ144" s="129"/>
      <c r="GQR144" s="129"/>
      <c r="GQS144" s="129"/>
      <c r="GQT144" s="129"/>
      <c r="GQU144" s="129"/>
      <c r="GQV144" s="129"/>
      <c r="GQW144" s="129"/>
      <c r="GQX144" s="129"/>
      <c r="GQY144" s="129"/>
      <c r="GQZ144" s="129"/>
      <c r="GRA144" s="129"/>
      <c r="GRB144" s="129"/>
      <c r="GRC144" s="129"/>
      <c r="GRD144" s="129"/>
      <c r="GRE144" s="129"/>
      <c r="GRF144" s="129"/>
      <c r="GRG144" s="129"/>
      <c r="GRH144" s="129"/>
      <c r="GRI144" s="129"/>
      <c r="GRJ144" s="129"/>
      <c r="GRK144" s="129"/>
      <c r="GRL144" s="129"/>
      <c r="GRM144" s="129"/>
      <c r="GRN144" s="129"/>
      <c r="GRO144" s="129"/>
      <c r="GRP144" s="129"/>
      <c r="GRQ144" s="129"/>
      <c r="GRR144" s="129"/>
      <c r="GRS144" s="129"/>
      <c r="GRT144" s="129"/>
      <c r="GRU144" s="129"/>
      <c r="GRV144" s="129"/>
      <c r="GRW144" s="129"/>
      <c r="GRX144" s="129"/>
      <c r="GRY144" s="129"/>
      <c r="GRZ144" s="129"/>
      <c r="GSA144" s="129"/>
      <c r="GSB144" s="129"/>
      <c r="GSC144" s="129"/>
      <c r="GSD144" s="129"/>
      <c r="GSE144" s="129"/>
      <c r="GSF144" s="129"/>
      <c r="GSG144" s="129"/>
      <c r="GSH144" s="129"/>
      <c r="GSI144" s="129"/>
      <c r="GSJ144" s="129"/>
      <c r="GSK144" s="129"/>
      <c r="GSL144" s="129"/>
      <c r="GSM144" s="129"/>
      <c r="GSN144" s="129"/>
      <c r="GSO144" s="129"/>
      <c r="GSP144" s="129"/>
      <c r="GSQ144" s="129"/>
      <c r="GSR144" s="129"/>
      <c r="GSS144" s="129"/>
      <c r="GST144" s="129"/>
      <c r="GSU144" s="129"/>
      <c r="GSV144" s="129"/>
      <c r="GSW144" s="129"/>
      <c r="GSX144" s="129"/>
      <c r="GSY144" s="129"/>
      <c r="GSZ144" s="129"/>
      <c r="GTA144" s="129"/>
      <c r="GTB144" s="129"/>
      <c r="GTC144" s="129"/>
      <c r="GTD144" s="129"/>
      <c r="GTE144" s="129"/>
      <c r="GTF144" s="129"/>
      <c r="GTG144" s="129"/>
      <c r="GTH144" s="129"/>
      <c r="GTI144" s="129"/>
      <c r="GTJ144" s="129"/>
      <c r="GTK144" s="129"/>
      <c r="GTL144" s="129"/>
      <c r="GTM144" s="129"/>
      <c r="GTN144" s="129"/>
      <c r="GTO144" s="129"/>
      <c r="GTP144" s="129"/>
      <c r="GTQ144" s="129"/>
      <c r="GTR144" s="129"/>
      <c r="GTS144" s="129"/>
      <c r="GTT144" s="129"/>
      <c r="GTU144" s="129"/>
      <c r="GTV144" s="129"/>
      <c r="GTW144" s="129"/>
      <c r="GTX144" s="129"/>
      <c r="GTY144" s="129"/>
      <c r="GTZ144" s="129"/>
      <c r="GUA144" s="129"/>
      <c r="GUB144" s="129"/>
      <c r="GUC144" s="129"/>
      <c r="GUD144" s="129"/>
      <c r="GUE144" s="129"/>
      <c r="GUF144" s="129"/>
      <c r="GUG144" s="129"/>
      <c r="GUH144" s="129"/>
      <c r="GUI144" s="129"/>
      <c r="GUJ144" s="129"/>
      <c r="GUK144" s="129"/>
      <c r="GUL144" s="129"/>
      <c r="GUM144" s="129"/>
      <c r="GUN144" s="129"/>
      <c r="GUO144" s="129"/>
      <c r="GUP144" s="129"/>
      <c r="GUQ144" s="129"/>
      <c r="GUR144" s="129"/>
      <c r="GUS144" s="129"/>
      <c r="GUT144" s="129"/>
      <c r="GUU144" s="129"/>
      <c r="GUV144" s="129"/>
      <c r="GUW144" s="129"/>
      <c r="GUX144" s="129"/>
      <c r="GUY144" s="129"/>
      <c r="GUZ144" s="129"/>
      <c r="GVA144" s="129"/>
      <c r="GVB144" s="129"/>
      <c r="GVC144" s="129"/>
      <c r="GVD144" s="129"/>
      <c r="GVE144" s="129"/>
      <c r="GVF144" s="129"/>
      <c r="GVG144" s="129"/>
      <c r="GVH144" s="129"/>
      <c r="GVI144" s="129"/>
      <c r="GVJ144" s="129"/>
      <c r="GVK144" s="129"/>
      <c r="GVL144" s="129"/>
      <c r="GVM144" s="129"/>
      <c r="GVN144" s="129"/>
      <c r="GVO144" s="129"/>
      <c r="GVP144" s="129"/>
      <c r="GVQ144" s="129"/>
      <c r="GVR144" s="129"/>
      <c r="GVS144" s="129"/>
      <c r="GVT144" s="129"/>
      <c r="GVU144" s="129"/>
      <c r="GVV144" s="129"/>
      <c r="GVW144" s="129"/>
      <c r="GVX144" s="129"/>
      <c r="GVY144" s="129"/>
      <c r="GVZ144" s="129"/>
      <c r="GWA144" s="129"/>
      <c r="GWB144" s="129"/>
      <c r="GWC144" s="129"/>
      <c r="GWD144" s="129"/>
      <c r="GWE144" s="129"/>
      <c r="GWF144" s="129"/>
      <c r="GWG144" s="129"/>
      <c r="GWH144" s="129"/>
      <c r="GWI144" s="129"/>
      <c r="GWJ144" s="129"/>
      <c r="GWK144" s="129"/>
      <c r="GWL144" s="129"/>
      <c r="GWM144" s="129"/>
      <c r="GWN144" s="129"/>
      <c r="GWO144" s="129"/>
      <c r="GWP144" s="129"/>
      <c r="GWQ144" s="129"/>
      <c r="GWR144" s="129"/>
      <c r="GWS144" s="129"/>
      <c r="GWT144" s="129"/>
      <c r="GWU144" s="129"/>
      <c r="GWV144" s="129"/>
      <c r="GWW144" s="129"/>
      <c r="GWX144" s="129"/>
      <c r="GWY144" s="129"/>
      <c r="GWZ144" s="129"/>
      <c r="GXA144" s="129"/>
      <c r="GXB144" s="129"/>
      <c r="GXC144" s="129"/>
      <c r="GXD144" s="129"/>
      <c r="GXE144" s="129"/>
      <c r="GXF144" s="129"/>
      <c r="GXG144" s="129"/>
      <c r="GXH144" s="129"/>
      <c r="GXI144" s="129"/>
      <c r="GXJ144" s="129"/>
      <c r="GXK144" s="129"/>
      <c r="GXL144" s="129"/>
      <c r="GXM144" s="129"/>
      <c r="GXN144" s="129"/>
      <c r="GXO144" s="129"/>
      <c r="GXP144" s="129"/>
      <c r="GXQ144" s="129"/>
      <c r="GXR144" s="129"/>
      <c r="GXS144" s="129"/>
      <c r="GXT144" s="129"/>
      <c r="GXU144" s="129"/>
      <c r="GXV144" s="129"/>
      <c r="GXW144" s="129"/>
      <c r="GXX144" s="129"/>
      <c r="GXY144" s="129"/>
      <c r="GXZ144" s="129"/>
      <c r="GYA144" s="129"/>
      <c r="GYB144" s="129"/>
      <c r="GYC144" s="129"/>
      <c r="GYD144" s="129"/>
      <c r="GYE144" s="129"/>
      <c r="GYF144" s="129"/>
      <c r="GYG144" s="129"/>
      <c r="GYH144" s="129"/>
      <c r="GYI144" s="129"/>
      <c r="GYJ144" s="129"/>
      <c r="GYK144" s="129"/>
      <c r="GYL144" s="129"/>
      <c r="GYM144" s="129"/>
      <c r="GYN144" s="129"/>
      <c r="GYO144" s="129"/>
      <c r="GYP144" s="129"/>
      <c r="GYQ144" s="129"/>
      <c r="GYR144" s="129"/>
      <c r="GYS144" s="129"/>
      <c r="GYT144" s="129"/>
      <c r="GYU144" s="129"/>
      <c r="GYV144" s="129"/>
      <c r="GYW144" s="129"/>
      <c r="GYX144" s="129"/>
      <c r="GYY144" s="129"/>
      <c r="GYZ144" s="129"/>
      <c r="GZA144" s="129"/>
      <c r="GZB144" s="129"/>
      <c r="GZC144" s="129"/>
      <c r="GZD144" s="129"/>
      <c r="GZE144" s="129"/>
      <c r="GZF144" s="129"/>
      <c r="GZG144" s="129"/>
      <c r="GZH144" s="129"/>
      <c r="GZI144" s="129"/>
      <c r="GZJ144" s="129"/>
      <c r="GZK144" s="129"/>
      <c r="GZL144" s="129"/>
      <c r="GZM144" s="129"/>
      <c r="GZN144" s="129"/>
      <c r="GZO144" s="129"/>
      <c r="GZP144" s="129"/>
      <c r="GZQ144" s="129"/>
      <c r="GZR144" s="129"/>
      <c r="GZS144" s="129"/>
      <c r="GZT144" s="129"/>
      <c r="GZU144" s="129"/>
      <c r="GZV144" s="129"/>
      <c r="GZW144" s="129"/>
      <c r="GZX144" s="129"/>
      <c r="GZY144" s="129"/>
      <c r="GZZ144" s="129"/>
      <c r="HAA144" s="129"/>
      <c r="HAB144" s="129"/>
      <c r="HAC144" s="129"/>
      <c r="HAD144" s="129"/>
      <c r="HAE144" s="129"/>
      <c r="HAF144" s="129"/>
      <c r="HAG144" s="129"/>
      <c r="HAH144" s="129"/>
      <c r="HAI144" s="129"/>
      <c r="HAJ144" s="129"/>
      <c r="HAK144" s="129"/>
      <c r="HAL144" s="129"/>
      <c r="HAM144" s="129"/>
      <c r="HAN144" s="129"/>
      <c r="HAO144" s="129"/>
      <c r="HAP144" s="129"/>
      <c r="HAQ144" s="129"/>
      <c r="HAR144" s="129"/>
      <c r="HAS144" s="129"/>
      <c r="HAT144" s="129"/>
      <c r="HAU144" s="129"/>
      <c r="HAV144" s="129"/>
      <c r="HAW144" s="129"/>
      <c r="HAX144" s="129"/>
      <c r="HAY144" s="129"/>
      <c r="HAZ144" s="129"/>
      <c r="HBA144" s="129"/>
      <c r="HBB144" s="129"/>
      <c r="HBC144" s="129"/>
      <c r="HBD144" s="129"/>
      <c r="HBE144" s="129"/>
      <c r="HBF144" s="129"/>
      <c r="HBG144" s="129"/>
      <c r="HBH144" s="129"/>
      <c r="HBI144" s="129"/>
      <c r="HBJ144" s="129"/>
      <c r="HBK144" s="129"/>
      <c r="HBL144" s="129"/>
      <c r="HBM144" s="129"/>
      <c r="HBN144" s="129"/>
      <c r="HBO144" s="129"/>
      <c r="HBP144" s="129"/>
      <c r="HBQ144" s="129"/>
      <c r="HBR144" s="129"/>
      <c r="HBS144" s="129"/>
      <c r="HBT144" s="129"/>
      <c r="HBU144" s="129"/>
      <c r="HBV144" s="129"/>
      <c r="HBW144" s="129"/>
      <c r="HBX144" s="129"/>
      <c r="HBY144" s="129"/>
      <c r="HBZ144" s="129"/>
      <c r="HCA144" s="129"/>
      <c r="HCB144" s="129"/>
      <c r="HCC144" s="129"/>
      <c r="HCD144" s="129"/>
      <c r="HCE144" s="129"/>
      <c r="HCF144" s="129"/>
      <c r="HCG144" s="129"/>
      <c r="HCH144" s="129"/>
      <c r="HCI144" s="129"/>
      <c r="HCJ144" s="129"/>
      <c r="HCK144" s="129"/>
      <c r="HCL144" s="129"/>
      <c r="HCM144" s="129"/>
      <c r="HCN144" s="129"/>
      <c r="HCO144" s="129"/>
      <c r="HCP144" s="129"/>
      <c r="HCQ144" s="129"/>
      <c r="HCR144" s="129"/>
      <c r="HCS144" s="129"/>
      <c r="HCT144" s="129"/>
      <c r="HCU144" s="129"/>
      <c r="HCV144" s="129"/>
      <c r="HCW144" s="129"/>
      <c r="HCX144" s="129"/>
      <c r="HCY144" s="129"/>
      <c r="HCZ144" s="129"/>
      <c r="HDA144" s="129"/>
      <c r="HDB144" s="129"/>
      <c r="HDC144" s="129"/>
      <c r="HDD144" s="129"/>
      <c r="HDE144" s="129"/>
      <c r="HDF144" s="129"/>
      <c r="HDG144" s="129"/>
      <c r="HDH144" s="129"/>
      <c r="HDI144" s="129"/>
      <c r="HDJ144" s="129"/>
      <c r="HDK144" s="129"/>
      <c r="HDL144" s="129"/>
      <c r="HDM144" s="129"/>
      <c r="HDN144" s="129"/>
      <c r="HDO144" s="129"/>
      <c r="HDP144" s="129"/>
      <c r="HDQ144" s="129"/>
      <c r="HDR144" s="129"/>
      <c r="HDS144" s="129"/>
      <c r="HDT144" s="129"/>
      <c r="HDU144" s="129"/>
      <c r="HDV144" s="129"/>
      <c r="HDW144" s="129"/>
      <c r="HDX144" s="129"/>
      <c r="HDY144" s="129"/>
      <c r="HDZ144" s="129"/>
      <c r="HEA144" s="129"/>
      <c r="HEB144" s="129"/>
      <c r="HEC144" s="129"/>
      <c r="HED144" s="129"/>
      <c r="HEE144" s="129"/>
      <c r="HEF144" s="129"/>
      <c r="HEG144" s="129"/>
      <c r="HEH144" s="129"/>
      <c r="HEI144" s="129"/>
      <c r="HEJ144" s="129"/>
      <c r="HEK144" s="129"/>
      <c r="HEL144" s="129"/>
      <c r="HEM144" s="129"/>
      <c r="HEN144" s="129"/>
      <c r="HEO144" s="129"/>
      <c r="HEP144" s="129"/>
      <c r="HEQ144" s="129"/>
      <c r="HER144" s="129"/>
      <c r="HES144" s="129"/>
      <c r="HET144" s="129"/>
      <c r="HEU144" s="129"/>
      <c r="HEV144" s="129"/>
      <c r="HEW144" s="129"/>
      <c r="HEX144" s="129"/>
      <c r="HEY144" s="129"/>
      <c r="HEZ144" s="129"/>
      <c r="HFA144" s="129"/>
      <c r="HFB144" s="129"/>
      <c r="HFC144" s="129"/>
      <c r="HFD144" s="129"/>
      <c r="HFE144" s="129"/>
      <c r="HFF144" s="129"/>
      <c r="HFG144" s="129"/>
      <c r="HFH144" s="129"/>
      <c r="HFI144" s="129"/>
      <c r="HFJ144" s="129"/>
      <c r="HFK144" s="129"/>
      <c r="HFL144" s="129"/>
      <c r="HFM144" s="129"/>
      <c r="HFN144" s="129"/>
      <c r="HFO144" s="129"/>
      <c r="HFP144" s="129"/>
      <c r="HFQ144" s="129"/>
      <c r="HFR144" s="129"/>
      <c r="HFS144" s="129"/>
      <c r="HFT144" s="129"/>
      <c r="HFU144" s="129"/>
      <c r="HFV144" s="129"/>
      <c r="HFW144" s="129"/>
      <c r="HFX144" s="129"/>
      <c r="HFY144" s="129"/>
      <c r="HFZ144" s="129"/>
      <c r="HGA144" s="129"/>
      <c r="HGB144" s="129"/>
      <c r="HGC144" s="129"/>
      <c r="HGD144" s="129"/>
      <c r="HGE144" s="129"/>
      <c r="HGF144" s="129"/>
      <c r="HGG144" s="129"/>
      <c r="HGH144" s="129"/>
      <c r="HGI144" s="129"/>
      <c r="HGJ144" s="129"/>
      <c r="HGK144" s="129"/>
      <c r="HGL144" s="129"/>
      <c r="HGM144" s="129"/>
      <c r="HGN144" s="129"/>
      <c r="HGO144" s="129"/>
      <c r="HGP144" s="129"/>
      <c r="HGQ144" s="129"/>
      <c r="HGR144" s="129"/>
      <c r="HGS144" s="129"/>
      <c r="HGT144" s="129"/>
      <c r="HGU144" s="129"/>
      <c r="HGV144" s="129"/>
      <c r="HGW144" s="129"/>
      <c r="HGX144" s="129"/>
      <c r="HGY144" s="129"/>
      <c r="HGZ144" s="129"/>
      <c r="HHA144" s="129"/>
      <c r="HHB144" s="129"/>
      <c r="HHC144" s="129"/>
      <c r="HHD144" s="129"/>
      <c r="HHE144" s="129"/>
      <c r="HHF144" s="129"/>
      <c r="HHG144" s="129"/>
      <c r="HHH144" s="129"/>
      <c r="HHI144" s="129"/>
      <c r="HHJ144" s="129"/>
      <c r="HHK144" s="129"/>
      <c r="HHL144" s="129"/>
      <c r="HHM144" s="129"/>
      <c r="HHN144" s="129"/>
      <c r="HHO144" s="129"/>
      <c r="HHP144" s="129"/>
      <c r="HHQ144" s="129"/>
      <c r="HHR144" s="129"/>
      <c r="HHS144" s="129"/>
      <c r="HHT144" s="129"/>
      <c r="HHU144" s="129"/>
      <c r="HHV144" s="129"/>
      <c r="HHW144" s="129"/>
      <c r="HHX144" s="129"/>
      <c r="HHY144" s="129"/>
      <c r="HHZ144" s="129"/>
      <c r="HIA144" s="129"/>
      <c r="HIB144" s="129"/>
      <c r="HIC144" s="129"/>
      <c r="HID144" s="129"/>
      <c r="HIE144" s="129"/>
      <c r="HIF144" s="129"/>
      <c r="HIG144" s="129"/>
      <c r="HIH144" s="129"/>
      <c r="HII144" s="129"/>
      <c r="HIJ144" s="129"/>
      <c r="HIK144" s="129"/>
      <c r="HIL144" s="129"/>
      <c r="HIM144" s="129"/>
      <c r="HIN144" s="129"/>
      <c r="HIO144" s="129"/>
      <c r="HIP144" s="129"/>
      <c r="HIQ144" s="129"/>
      <c r="HIR144" s="129"/>
      <c r="HIS144" s="129"/>
      <c r="HIT144" s="129"/>
      <c r="HIU144" s="129"/>
      <c r="HIV144" s="129"/>
      <c r="HIW144" s="129"/>
      <c r="HIX144" s="129"/>
      <c r="HIY144" s="129"/>
      <c r="HIZ144" s="129"/>
      <c r="HJA144" s="129"/>
      <c r="HJB144" s="129"/>
      <c r="HJC144" s="129"/>
      <c r="HJD144" s="129"/>
      <c r="HJE144" s="129"/>
      <c r="HJF144" s="129"/>
      <c r="HJG144" s="129"/>
      <c r="HJH144" s="129"/>
      <c r="HJI144" s="129"/>
      <c r="HJJ144" s="129"/>
      <c r="HJK144" s="129"/>
      <c r="HJL144" s="129"/>
      <c r="HJM144" s="129"/>
      <c r="HJN144" s="129"/>
      <c r="HJO144" s="129"/>
      <c r="HJP144" s="129"/>
      <c r="HJQ144" s="129"/>
      <c r="HJR144" s="129"/>
      <c r="HJS144" s="129"/>
      <c r="HJT144" s="129"/>
      <c r="HJU144" s="129"/>
      <c r="HJV144" s="129"/>
      <c r="HJW144" s="129"/>
      <c r="HJX144" s="129"/>
      <c r="HJY144" s="129"/>
      <c r="HJZ144" s="129"/>
      <c r="HKA144" s="129"/>
      <c r="HKB144" s="129"/>
      <c r="HKC144" s="129"/>
      <c r="HKD144" s="129"/>
      <c r="HKE144" s="129"/>
      <c r="HKF144" s="129"/>
      <c r="HKG144" s="129"/>
      <c r="HKH144" s="129"/>
      <c r="HKI144" s="129"/>
      <c r="HKJ144" s="129"/>
      <c r="HKK144" s="129"/>
      <c r="HKL144" s="129"/>
      <c r="HKM144" s="129"/>
      <c r="HKN144" s="129"/>
      <c r="HKO144" s="129"/>
      <c r="HKP144" s="129"/>
      <c r="HKQ144" s="129"/>
      <c r="HKR144" s="129"/>
      <c r="HKS144" s="129"/>
      <c r="HKT144" s="129"/>
      <c r="HKU144" s="129"/>
      <c r="HKV144" s="129"/>
      <c r="HKW144" s="129"/>
      <c r="HKX144" s="129"/>
      <c r="HKY144" s="129"/>
      <c r="HKZ144" s="129"/>
      <c r="HLA144" s="129"/>
      <c r="HLB144" s="129"/>
      <c r="HLC144" s="129"/>
      <c r="HLD144" s="129"/>
      <c r="HLE144" s="129"/>
      <c r="HLF144" s="129"/>
      <c r="HLG144" s="129"/>
      <c r="HLH144" s="129"/>
      <c r="HLI144" s="129"/>
      <c r="HLJ144" s="129"/>
      <c r="HLK144" s="129"/>
      <c r="HLL144" s="129"/>
      <c r="HLM144" s="129"/>
      <c r="HLN144" s="129"/>
      <c r="HLO144" s="129"/>
      <c r="HLP144" s="129"/>
      <c r="HLQ144" s="129"/>
      <c r="HLR144" s="129"/>
      <c r="HLS144" s="129"/>
      <c r="HLT144" s="129"/>
      <c r="HLU144" s="129"/>
      <c r="HLV144" s="129"/>
      <c r="HLW144" s="129"/>
      <c r="HLX144" s="129"/>
      <c r="HLY144" s="129"/>
      <c r="HLZ144" s="129"/>
      <c r="HMA144" s="129"/>
      <c r="HMB144" s="129"/>
      <c r="HMC144" s="129"/>
      <c r="HMD144" s="129"/>
      <c r="HME144" s="129"/>
      <c r="HMF144" s="129"/>
      <c r="HMG144" s="129"/>
      <c r="HMH144" s="129"/>
      <c r="HMI144" s="129"/>
      <c r="HMJ144" s="129"/>
      <c r="HMK144" s="129"/>
      <c r="HML144" s="129"/>
      <c r="HMM144" s="129"/>
      <c r="HMN144" s="129"/>
      <c r="HMO144" s="129"/>
      <c r="HMP144" s="129"/>
      <c r="HMQ144" s="129"/>
      <c r="HMR144" s="129"/>
      <c r="HMS144" s="129"/>
      <c r="HMT144" s="129"/>
      <c r="HMU144" s="129"/>
      <c r="HMV144" s="129"/>
      <c r="HMW144" s="129"/>
      <c r="HMX144" s="129"/>
      <c r="HMY144" s="129"/>
      <c r="HMZ144" s="129"/>
      <c r="HNA144" s="129"/>
      <c r="HNB144" s="129"/>
      <c r="HNC144" s="129"/>
      <c r="HND144" s="129"/>
      <c r="HNE144" s="129"/>
      <c r="HNF144" s="129"/>
      <c r="HNG144" s="129"/>
      <c r="HNH144" s="129"/>
      <c r="HNI144" s="129"/>
      <c r="HNJ144" s="129"/>
      <c r="HNK144" s="129"/>
      <c r="HNL144" s="129"/>
      <c r="HNM144" s="129"/>
      <c r="HNN144" s="129"/>
      <c r="HNO144" s="129"/>
      <c r="HNP144" s="129"/>
      <c r="HNQ144" s="129"/>
      <c r="HNR144" s="129"/>
      <c r="HNS144" s="129"/>
      <c r="HNT144" s="129"/>
      <c r="HNU144" s="129"/>
      <c r="HNV144" s="129"/>
      <c r="HNW144" s="129"/>
      <c r="HNX144" s="129"/>
      <c r="HNY144" s="129"/>
      <c r="HNZ144" s="129"/>
      <c r="HOA144" s="129"/>
      <c r="HOB144" s="129"/>
      <c r="HOC144" s="129"/>
      <c r="HOD144" s="129"/>
      <c r="HOE144" s="129"/>
      <c r="HOF144" s="129"/>
      <c r="HOG144" s="129"/>
      <c r="HOH144" s="129"/>
      <c r="HOI144" s="129"/>
      <c r="HOJ144" s="129"/>
      <c r="HOK144" s="129"/>
      <c r="HOL144" s="129"/>
      <c r="HOM144" s="129"/>
      <c r="HON144" s="129"/>
      <c r="HOO144" s="129"/>
      <c r="HOP144" s="129"/>
      <c r="HOQ144" s="129"/>
      <c r="HOR144" s="129"/>
      <c r="HOS144" s="129"/>
      <c r="HOT144" s="129"/>
      <c r="HOU144" s="129"/>
      <c r="HOV144" s="129"/>
      <c r="HOW144" s="129"/>
      <c r="HOX144" s="129"/>
      <c r="HOY144" s="129"/>
      <c r="HOZ144" s="129"/>
      <c r="HPA144" s="129"/>
      <c r="HPB144" s="129"/>
      <c r="HPC144" s="129"/>
      <c r="HPD144" s="129"/>
      <c r="HPE144" s="129"/>
      <c r="HPF144" s="129"/>
      <c r="HPG144" s="129"/>
      <c r="HPH144" s="129"/>
      <c r="HPI144" s="129"/>
      <c r="HPJ144" s="129"/>
      <c r="HPK144" s="129"/>
      <c r="HPL144" s="129"/>
      <c r="HPM144" s="129"/>
      <c r="HPN144" s="129"/>
      <c r="HPO144" s="129"/>
      <c r="HPP144" s="129"/>
      <c r="HPQ144" s="129"/>
      <c r="HPR144" s="129"/>
      <c r="HPS144" s="129"/>
      <c r="HPT144" s="129"/>
      <c r="HPU144" s="129"/>
      <c r="HPV144" s="129"/>
      <c r="HPW144" s="129"/>
      <c r="HPX144" s="129"/>
      <c r="HPY144" s="129"/>
      <c r="HPZ144" s="129"/>
      <c r="HQA144" s="129"/>
      <c r="HQB144" s="129"/>
      <c r="HQC144" s="129"/>
      <c r="HQD144" s="129"/>
      <c r="HQE144" s="129"/>
      <c r="HQF144" s="129"/>
      <c r="HQG144" s="129"/>
      <c r="HQH144" s="129"/>
      <c r="HQI144" s="129"/>
      <c r="HQJ144" s="129"/>
      <c r="HQK144" s="129"/>
      <c r="HQL144" s="129"/>
      <c r="HQM144" s="129"/>
      <c r="HQN144" s="129"/>
      <c r="HQO144" s="129"/>
      <c r="HQP144" s="129"/>
      <c r="HQQ144" s="129"/>
      <c r="HQR144" s="129"/>
      <c r="HQS144" s="129"/>
      <c r="HQT144" s="129"/>
      <c r="HQU144" s="129"/>
      <c r="HQV144" s="129"/>
      <c r="HQW144" s="129"/>
      <c r="HQX144" s="129"/>
      <c r="HQY144" s="129"/>
      <c r="HQZ144" s="129"/>
      <c r="HRA144" s="129"/>
      <c r="HRB144" s="129"/>
      <c r="HRC144" s="129"/>
      <c r="HRD144" s="129"/>
      <c r="HRE144" s="129"/>
      <c r="HRF144" s="129"/>
      <c r="HRG144" s="129"/>
      <c r="HRH144" s="129"/>
      <c r="HRI144" s="129"/>
      <c r="HRJ144" s="129"/>
      <c r="HRK144" s="129"/>
      <c r="HRL144" s="129"/>
      <c r="HRM144" s="129"/>
      <c r="HRN144" s="129"/>
      <c r="HRO144" s="129"/>
      <c r="HRP144" s="129"/>
      <c r="HRQ144" s="129"/>
      <c r="HRR144" s="129"/>
      <c r="HRS144" s="129"/>
      <c r="HRT144" s="129"/>
      <c r="HRU144" s="129"/>
      <c r="HRV144" s="129"/>
      <c r="HRW144" s="129"/>
      <c r="HRX144" s="129"/>
      <c r="HRY144" s="129"/>
      <c r="HRZ144" s="129"/>
      <c r="HSA144" s="129"/>
      <c r="HSB144" s="129"/>
      <c r="HSC144" s="129"/>
      <c r="HSD144" s="129"/>
      <c r="HSE144" s="129"/>
      <c r="HSF144" s="129"/>
      <c r="HSG144" s="129"/>
      <c r="HSH144" s="129"/>
      <c r="HSI144" s="129"/>
      <c r="HSJ144" s="129"/>
      <c r="HSK144" s="129"/>
      <c r="HSL144" s="129"/>
      <c r="HSM144" s="129"/>
      <c r="HSN144" s="129"/>
      <c r="HSO144" s="129"/>
      <c r="HSP144" s="129"/>
      <c r="HSQ144" s="129"/>
      <c r="HSR144" s="129"/>
      <c r="HSS144" s="129"/>
      <c r="HST144" s="129"/>
      <c r="HSU144" s="129"/>
      <c r="HSV144" s="129"/>
      <c r="HSW144" s="129"/>
      <c r="HSX144" s="129"/>
      <c r="HSY144" s="129"/>
      <c r="HSZ144" s="129"/>
      <c r="HTA144" s="129"/>
      <c r="HTB144" s="129"/>
      <c r="HTC144" s="129"/>
      <c r="HTD144" s="129"/>
      <c r="HTE144" s="129"/>
      <c r="HTF144" s="129"/>
      <c r="HTG144" s="129"/>
      <c r="HTH144" s="129"/>
      <c r="HTI144" s="129"/>
      <c r="HTJ144" s="129"/>
      <c r="HTK144" s="129"/>
      <c r="HTL144" s="129"/>
      <c r="HTM144" s="129"/>
      <c r="HTN144" s="129"/>
      <c r="HTO144" s="129"/>
      <c r="HTP144" s="129"/>
      <c r="HTQ144" s="129"/>
      <c r="HTR144" s="129"/>
      <c r="HTS144" s="129"/>
      <c r="HTT144" s="129"/>
      <c r="HTU144" s="129"/>
      <c r="HTV144" s="129"/>
      <c r="HTW144" s="129"/>
      <c r="HTX144" s="129"/>
      <c r="HTY144" s="129"/>
      <c r="HTZ144" s="129"/>
      <c r="HUA144" s="129"/>
      <c r="HUB144" s="129"/>
      <c r="HUC144" s="129"/>
      <c r="HUD144" s="129"/>
      <c r="HUE144" s="129"/>
      <c r="HUF144" s="129"/>
      <c r="HUG144" s="129"/>
      <c r="HUH144" s="129"/>
      <c r="HUI144" s="129"/>
      <c r="HUJ144" s="129"/>
      <c r="HUK144" s="129"/>
      <c r="HUL144" s="129"/>
      <c r="HUM144" s="129"/>
      <c r="HUN144" s="129"/>
      <c r="HUO144" s="129"/>
      <c r="HUP144" s="129"/>
      <c r="HUQ144" s="129"/>
      <c r="HUR144" s="129"/>
      <c r="HUS144" s="129"/>
      <c r="HUT144" s="129"/>
      <c r="HUU144" s="129"/>
      <c r="HUV144" s="129"/>
      <c r="HUW144" s="129"/>
      <c r="HUX144" s="129"/>
      <c r="HUY144" s="129"/>
      <c r="HUZ144" s="129"/>
      <c r="HVA144" s="129"/>
      <c r="HVB144" s="129"/>
      <c r="HVC144" s="129"/>
      <c r="HVD144" s="129"/>
      <c r="HVE144" s="129"/>
      <c r="HVF144" s="129"/>
      <c r="HVG144" s="129"/>
      <c r="HVH144" s="129"/>
      <c r="HVI144" s="129"/>
      <c r="HVJ144" s="129"/>
      <c r="HVK144" s="129"/>
      <c r="HVL144" s="129"/>
      <c r="HVM144" s="129"/>
      <c r="HVN144" s="129"/>
      <c r="HVO144" s="129"/>
      <c r="HVP144" s="129"/>
      <c r="HVQ144" s="129"/>
      <c r="HVR144" s="129"/>
      <c r="HVS144" s="129"/>
      <c r="HVT144" s="129"/>
      <c r="HVU144" s="129"/>
      <c r="HVV144" s="129"/>
      <c r="HVW144" s="129"/>
      <c r="HVX144" s="129"/>
      <c r="HVY144" s="129"/>
      <c r="HVZ144" s="129"/>
      <c r="HWA144" s="129"/>
      <c r="HWB144" s="129"/>
      <c r="HWC144" s="129"/>
      <c r="HWD144" s="129"/>
      <c r="HWE144" s="129"/>
      <c r="HWF144" s="129"/>
      <c r="HWG144" s="129"/>
      <c r="HWH144" s="129"/>
      <c r="HWI144" s="129"/>
      <c r="HWJ144" s="129"/>
      <c r="HWK144" s="129"/>
      <c r="HWL144" s="129"/>
      <c r="HWM144" s="129"/>
      <c r="HWN144" s="129"/>
      <c r="HWO144" s="129"/>
      <c r="HWP144" s="129"/>
      <c r="HWQ144" s="129"/>
      <c r="HWR144" s="129"/>
      <c r="HWS144" s="129"/>
      <c r="HWT144" s="129"/>
      <c r="HWU144" s="129"/>
      <c r="HWV144" s="129"/>
      <c r="HWW144" s="129"/>
      <c r="HWX144" s="129"/>
      <c r="HWY144" s="129"/>
      <c r="HWZ144" s="129"/>
      <c r="HXA144" s="129"/>
      <c r="HXB144" s="129"/>
      <c r="HXC144" s="129"/>
      <c r="HXD144" s="129"/>
      <c r="HXE144" s="129"/>
      <c r="HXF144" s="129"/>
      <c r="HXG144" s="129"/>
      <c r="HXH144" s="129"/>
      <c r="HXI144" s="129"/>
      <c r="HXJ144" s="129"/>
      <c r="HXK144" s="129"/>
      <c r="HXL144" s="129"/>
      <c r="HXM144" s="129"/>
      <c r="HXN144" s="129"/>
      <c r="HXO144" s="129"/>
      <c r="HXP144" s="129"/>
      <c r="HXQ144" s="129"/>
      <c r="HXR144" s="129"/>
      <c r="HXS144" s="129"/>
      <c r="HXT144" s="129"/>
      <c r="HXU144" s="129"/>
      <c r="HXV144" s="129"/>
      <c r="HXW144" s="129"/>
      <c r="HXX144" s="129"/>
      <c r="HXY144" s="129"/>
      <c r="HXZ144" s="129"/>
      <c r="HYA144" s="129"/>
      <c r="HYB144" s="129"/>
      <c r="HYC144" s="129"/>
      <c r="HYD144" s="129"/>
      <c r="HYE144" s="129"/>
      <c r="HYF144" s="129"/>
      <c r="HYG144" s="129"/>
      <c r="HYH144" s="129"/>
      <c r="HYI144" s="129"/>
      <c r="HYJ144" s="129"/>
      <c r="HYK144" s="129"/>
      <c r="HYL144" s="129"/>
      <c r="HYM144" s="129"/>
      <c r="HYN144" s="129"/>
      <c r="HYO144" s="129"/>
      <c r="HYP144" s="129"/>
      <c r="HYQ144" s="129"/>
      <c r="HYR144" s="129"/>
      <c r="HYS144" s="129"/>
      <c r="HYT144" s="129"/>
      <c r="HYU144" s="129"/>
      <c r="HYV144" s="129"/>
      <c r="HYW144" s="129"/>
      <c r="HYX144" s="129"/>
      <c r="HYY144" s="129"/>
      <c r="HYZ144" s="129"/>
      <c r="HZA144" s="129"/>
      <c r="HZB144" s="129"/>
      <c r="HZC144" s="129"/>
      <c r="HZD144" s="129"/>
      <c r="HZE144" s="129"/>
      <c r="HZF144" s="129"/>
      <c r="HZG144" s="129"/>
      <c r="HZH144" s="129"/>
      <c r="HZI144" s="129"/>
      <c r="HZJ144" s="129"/>
      <c r="HZK144" s="129"/>
      <c r="HZL144" s="129"/>
      <c r="HZM144" s="129"/>
      <c r="HZN144" s="129"/>
      <c r="HZO144" s="129"/>
      <c r="HZP144" s="129"/>
      <c r="HZQ144" s="129"/>
      <c r="HZR144" s="129"/>
      <c r="HZS144" s="129"/>
      <c r="HZT144" s="129"/>
      <c r="HZU144" s="129"/>
      <c r="HZV144" s="129"/>
      <c r="HZW144" s="129"/>
      <c r="HZX144" s="129"/>
      <c r="HZY144" s="129"/>
      <c r="HZZ144" s="129"/>
      <c r="IAA144" s="129"/>
      <c r="IAB144" s="129"/>
      <c r="IAC144" s="129"/>
      <c r="IAD144" s="129"/>
      <c r="IAE144" s="129"/>
      <c r="IAF144" s="129"/>
      <c r="IAG144" s="129"/>
      <c r="IAH144" s="129"/>
      <c r="IAI144" s="129"/>
      <c r="IAJ144" s="129"/>
      <c r="IAK144" s="129"/>
      <c r="IAL144" s="129"/>
      <c r="IAM144" s="129"/>
      <c r="IAN144" s="129"/>
      <c r="IAO144" s="129"/>
      <c r="IAP144" s="129"/>
      <c r="IAQ144" s="129"/>
      <c r="IAR144" s="129"/>
      <c r="IAS144" s="129"/>
      <c r="IAT144" s="129"/>
      <c r="IAU144" s="129"/>
      <c r="IAV144" s="129"/>
      <c r="IAW144" s="129"/>
      <c r="IAX144" s="129"/>
      <c r="IAY144" s="129"/>
      <c r="IAZ144" s="129"/>
      <c r="IBA144" s="129"/>
      <c r="IBB144" s="129"/>
      <c r="IBC144" s="129"/>
      <c r="IBD144" s="129"/>
      <c r="IBE144" s="129"/>
      <c r="IBF144" s="129"/>
      <c r="IBG144" s="129"/>
      <c r="IBH144" s="129"/>
      <c r="IBI144" s="129"/>
      <c r="IBJ144" s="129"/>
      <c r="IBK144" s="129"/>
      <c r="IBL144" s="129"/>
      <c r="IBM144" s="129"/>
      <c r="IBN144" s="129"/>
      <c r="IBO144" s="129"/>
      <c r="IBP144" s="129"/>
      <c r="IBQ144" s="129"/>
      <c r="IBR144" s="129"/>
      <c r="IBS144" s="129"/>
      <c r="IBT144" s="129"/>
      <c r="IBU144" s="129"/>
      <c r="IBV144" s="129"/>
      <c r="IBW144" s="129"/>
      <c r="IBX144" s="129"/>
      <c r="IBY144" s="129"/>
      <c r="IBZ144" s="129"/>
      <c r="ICA144" s="129"/>
      <c r="ICB144" s="129"/>
      <c r="ICC144" s="129"/>
      <c r="ICD144" s="129"/>
      <c r="ICE144" s="129"/>
      <c r="ICF144" s="129"/>
      <c r="ICG144" s="129"/>
      <c r="ICH144" s="129"/>
      <c r="ICI144" s="129"/>
      <c r="ICJ144" s="129"/>
      <c r="ICK144" s="129"/>
      <c r="ICL144" s="129"/>
      <c r="ICM144" s="129"/>
      <c r="ICN144" s="129"/>
      <c r="ICO144" s="129"/>
      <c r="ICP144" s="129"/>
      <c r="ICQ144" s="129"/>
      <c r="ICR144" s="129"/>
      <c r="ICS144" s="129"/>
      <c r="ICT144" s="129"/>
      <c r="ICU144" s="129"/>
      <c r="ICV144" s="129"/>
      <c r="ICW144" s="129"/>
      <c r="ICX144" s="129"/>
      <c r="ICY144" s="129"/>
      <c r="ICZ144" s="129"/>
      <c r="IDA144" s="129"/>
      <c r="IDB144" s="129"/>
      <c r="IDC144" s="129"/>
      <c r="IDD144" s="129"/>
      <c r="IDE144" s="129"/>
      <c r="IDF144" s="129"/>
      <c r="IDG144" s="129"/>
      <c r="IDH144" s="129"/>
      <c r="IDI144" s="129"/>
      <c r="IDJ144" s="129"/>
      <c r="IDK144" s="129"/>
      <c r="IDL144" s="129"/>
      <c r="IDM144" s="129"/>
      <c r="IDN144" s="129"/>
      <c r="IDO144" s="129"/>
      <c r="IDP144" s="129"/>
      <c r="IDQ144" s="129"/>
      <c r="IDR144" s="129"/>
      <c r="IDS144" s="129"/>
      <c r="IDT144" s="129"/>
      <c r="IDU144" s="129"/>
      <c r="IDV144" s="129"/>
      <c r="IDW144" s="129"/>
      <c r="IDX144" s="129"/>
      <c r="IDY144" s="129"/>
      <c r="IDZ144" s="129"/>
      <c r="IEA144" s="129"/>
      <c r="IEB144" s="129"/>
      <c r="IEC144" s="129"/>
      <c r="IED144" s="129"/>
      <c r="IEE144" s="129"/>
      <c r="IEF144" s="129"/>
      <c r="IEG144" s="129"/>
      <c r="IEH144" s="129"/>
      <c r="IEI144" s="129"/>
      <c r="IEJ144" s="129"/>
      <c r="IEK144" s="129"/>
      <c r="IEL144" s="129"/>
      <c r="IEM144" s="129"/>
      <c r="IEN144" s="129"/>
      <c r="IEO144" s="129"/>
      <c r="IEP144" s="129"/>
      <c r="IEQ144" s="129"/>
      <c r="IER144" s="129"/>
      <c r="IES144" s="129"/>
      <c r="IET144" s="129"/>
      <c r="IEU144" s="129"/>
      <c r="IEV144" s="129"/>
      <c r="IEW144" s="129"/>
      <c r="IEX144" s="129"/>
      <c r="IEY144" s="129"/>
      <c r="IEZ144" s="129"/>
      <c r="IFA144" s="129"/>
      <c r="IFB144" s="129"/>
      <c r="IFC144" s="129"/>
      <c r="IFD144" s="129"/>
      <c r="IFE144" s="129"/>
      <c r="IFF144" s="129"/>
      <c r="IFG144" s="129"/>
      <c r="IFH144" s="129"/>
      <c r="IFI144" s="129"/>
      <c r="IFJ144" s="129"/>
      <c r="IFK144" s="129"/>
      <c r="IFL144" s="129"/>
      <c r="IFM144" s="129"/>
      <c r="IFN144" s="129"/>
      <c r="IFO144" s="129"/>
      <c r="IFP144" s="129"/>
      <c r="IFQ144" s="129"/>
      <c r="IFR144" s="129"/>
      <c r="IFS144" s="129"/>
      <c r="IFT144" s="129"/>
      <c r="IFU144" s="129"/>
      <c r="IFV144" s="129"/>
      <c r="IFW144" s="129"/>
      <c r="IFX144" s="129"/>
      <c r="IFY144" s="129"/>
      <c r="IFZ144" s="129"/>
      <c r="IGA144" s="129"/>
      <c r="IGB144" s="129"/>
      <c r="IGC144" s="129"/>
      <c r="IGD144" s="129"/>
      <c r="IGE144" s="129"/>
      <c r="IGF144" s="129"/>
      <c r="IGG144" s="129"/>
      <c r="IGH144" s="129"/>
      <c r="IGI144" s="129"/>
      <c r="IGJ144" s="129"/>
      <c r="IGK144" s="129"/>
      <c r="IGL144" s="129"/>
      <c r="IGM144" s="129"/>
      <c r="IGN144" s="129"/>
      <c r="IGO144" s="129"/>
      <c r="IGP144" s="129"/>
      <c r="IGQ144" s="129"/>
      <c r="IGR144" s="129"/>
      <c r="IGS144" s="129"/>
      <c r="IGT144" s="129"/>
      <c r="IGU144" s="129"/>
      <c r="IGV144" s="129"/>
      <c r="IGW144" s="129"/>
      <c r="IGX144" s="129"/>
      <c r="IGY144" s="129"/>
      <c r="IGZ144" s="129"/>
      <c r="IHA144" s="129"/>
      <c r="IHB144" s="129"/>
      <c r="IHC144" s="129"/>
      <c r="IHD144" s="129"/>
      <c r="IHE144" s="129"/>
      <c r="IHF144" s="129"/>
      <c r="IHG144" s="129"/>
      <c r="IHH144" s="129"/>
      <c r="IHI144" s="129"/>
      <c r="IHJ144" s="129"/>
      <c r="IHK144" s="129"/>
      <c r="IHL144" s="129"/>
      <c r="IHM144" s="129"/>
      <c r="IHN144" s="129"/>
      <c r="IHO144" s="129"/>
      <c r="IHP144" s="129"/>
      <c r="IHQ144" s="129"/>
      <c r="IHR144" s="129"/>
      <c r="IHS144" s="129"/>
      <c r="IHT144" s="129"/>
      <c r="IHU144" s="129"/>
      <c r="IHV144" s="129"/>
      <c r="IHW144" s="129"/>
      <c r="IHX144" s="129"/>
      <c r="IHY144" s="129"/>
      <c r="IHZ144" s="129"/>
      <c r="IIA144" s="129"/>
      <c r="IIB144" s="129"/>
      <c r="IIC144" s="129"/>
      <c r="IID144" s="129"/>
      <c r="IIE144" s="129"/>
      <c r="IIF144" s="129"/>
      <c r="IIG144" s="129"/>
      <c r="IIH144" s="129"/>
      <c r="III144" s="129"/>
      <c r="IIJ144" s="129"/>
      <c r="IIK144" s="129"/>
      <c r="IIL144" s="129"/>
      <c r="IIM144" s="129"/>
      <c r="IIN144" s="129"/>
      <c r="IIO144" s="129"/>
      <c r="IIP144" s="129"/>
      <c r="IIQ144" s="129"/>
      <c r="IIR144" s="129"/>
      <c r="IIS144" s="129"/>
      <c r="IIT144" s="129"/>
      <c r="IIU144" s="129"/>
      <c r="IIV144" s="129"/>
      <c r="IIW144" s="129"/>
      <c r="IIX144" s="129"/>
      <c r="IIY144" s="129"/>
      <c r="IIZ144" s="129"/>
      <c r="IJA144" s="129"/>
      <c r="IJB144" s="129"/>
      <c r="IJC144" s="129"/>
      <c r="IJD144" s="129"/>
      <c r="IJE144" s="129"/>
      <c r="IJF144" s="129"/>
      <c r="IJG144" s="129"/>
      <c r="IJH144" s="129"/>
      <c r="IJI144" s="129"/>
      <c r="IJJ144" s="129"/>
      <c r="IJK144" s="129"/>
      <c r="IJL144" s="129"/>
      <c r="IJM144" s="129"/>
      <c r="IJN144" s="129"/>
      <c r="IJO144" s="129"/>
      <c r="IJP144" s="129"/>
      <c r="IJQ144" s="129"/>
      <c r="IJR144" s="129"/>
      <c r="IJS144" s="129"/>
      <c r="IJT144" s="129"/>
      <c r="IJU144" s="129"/>
      <c r="IJV144" s="129"/>
      <c r="IJW144" s="129"/>
      <c r="IJX144" s="129"/>
      <c r="IJY144" s="129"/>
      <c r="IJZ144" s="129"/>
      <c r="IKA144" s="129"/>
      <c r="IKB144" s="129"/>
      <c r="IKC144" s="129"/>
      <c r="IKD144" s="129"/>
      <c r="IKE144" s="129"/>
      <c r="IKF144" s="129"/>
      <c r="IKG144" s="129"/>
      <c r="IKH144" s="129"/>
      <c r="IKI144" s="129"/>
      <c r="IKJ144" s="129"/>
      <c r="IKK144" s="129"/>
      <c r="IKL144" s="129"/>
      <c r="IKM144" s="129"/>
      <c r="IKN144" s="129"/>
      <c r="IKO144" s="129"/>
      <c r="IKP144" s="129"/>
      <c r="IKQ144" s="129"/>
      <c r="IKR144" s="129"/>
      <c r="IKS144" s="129"/>
      <c r="IKT144" s="129"/>
      <c r="IKU144" s="129"/>
      <c r="IKV144" s="129"/>
      <c r="IKW144" s="129"/>
      <c r="IKX144" s="129"/>
      <c r="IKY144" s="129"/>
      <c r="IKZ144" s="129"/>
      <c r="ILA144" s="129"/>
      <c r="ILB144" s="129"/>
      <c r="ILC144" s="129"/>
      <c r="ILD144" s="129"/>
      <c r="ILE144" s="129"/>
      <c r="ILF144" s="129"/>
      <c r="ILG144" s="129"/>
      <c r="ILH144" s="129"/>
      <c r="ILI144" s="129"/>
      <c r="ILJ144" s="129"/>
      <c r="ILK144" s="129"/>
      <c r="ILL144" s="129"/>
      <c r="ILM144" s="129"/>
      <c r="ILN144" s="129"/>
      <c r="ILO144" s="129"/>
      <c r="ILP144" s="129"/>
      <c r="ILQ144" s="129"/>
      <c r="ILR144" s="129"/>
      <c r="ILS144" s="129"/>
      <c r="ILT144" s="129"/>
      <c r="ILU144" s="129"/>
      <c r="ILV144" s="129"/>
      <c r="ILW144" s="129"/>
      <c r="ILX144" s="129"/>
      <c r="ILY144" s="129"/>
      <c r="ILZ144" s="129"/>
      <c r="IMA144" s="129"/>
      <c r="IMB144" s="129"/>
      <c r="IMC144" s="129"/>
      <c r="IMD144" s="129"/>
      <c r="IME144" s="129"/>
      <c r="IMF144" s="129"/>
      <c r="IMG144" s="129"/>
      <c r="IMH144" s="129"/>
      <c r="IMI144" s="129"/>
      <c r="IMJ144" s="129"/>
      <c r="IMK144" s="129"/>
      <c r="IML144" s="129"/>
      <c r="IMM144" s="129"/>
      <c r="IMN144" s="129"/>
      <c r="IMO144" s="129"/>
      <c r="IMP144" s="129"/>
      <c r="IMQ144" s="129"/>
      <c r="IMR144" s="129"/>
      <c r="IMS144" s="129"/>
      <c r="IMT144" s="129"/>
      <c r="IMU144" s="129"/>
      <c r="IMV144" s="129"/>
      <c r="IMW144" s="129"/>
      <c r="IMX144" s="129"/>
      <c r="IMY144" s="129"/>
      <c r="IMZ144" s="129"/>
      <c r="INA144" s="129"/>
      <c r="INB144" s="129"/>
      <c r="INC144" s="129"/>
      <c r="IND144" s="129"/>
      <c r="INE144" s="129"/>
      <c r="INF144" s="129"/>
      <c r="ING144" s="129"/>
      <c r="INH144" s="129"/>
      <c r="INI144" s="129"/>
      <c r="INJ144" s="129"/>
      <c r="INK144" s="129"/>
      <c r="INL144" s="129"/>
      <c r="INM144" s="129"/>
      <c r="INN144" s="129"/>
      <c r="INO144" s="129"/>
      <c r="INP144" s="129"/>
      <c r="INQ144" s="129"/>
      <c r="INR144" s="129"/>
      <c r="INS144" s="129"/>
      <c r="INT144" s="129"/>
      <c r="INU144" s="129"/>
      <c r="INV144" s="129"/>
      <c r="INW144" s="129"/>
      <c r="INX144" s="129"/>
      <c r="INY144" s="129"/>
      <c r="INZ144" s="129"/>
      <c r="IOA144" s="129"/>
      <c r="IOB144" s="129"/>
      <c r="IOC144" s="129"/>
      <c r="IOD144" s="129"/>
      <c r="IOE144" s="129"/>
      <c r="IOF144" s="129"/>
      <c r="IOG144" s="129"/>
      <c r="IOH144" s="129"/>
      <c r="IOI144" s="129"/>
      <c r="IOJ144" s="129"/>
      <c r="IOK144" s="129"/>
      <c r="IOL144" s="129"/>
      <c r="IOM144" s="129"/>
      <c r="ION144" s="129"/>
      <c r="IOO144" s="129"/>
      <c r="IOP144" s="129"/>
      <c r="IOQ144" s="129"/>
      <c r="IOR144" s="129"/>
      <c r="IOS144" s="129"/>
      <c r="IOT144" s="129"/>
      <c r="IOU144" s="129"/>
      <c r="IOV144" s="129"/>
      <c r="IOW144" s="129"/>
      <c r="IOX144" s="129"/>
      <c r="IOY144" s="129"/>
      <c r="IOZ144" s="129"/>
      <c r="IPA144" s="129"/>
      <c r="IPB144" s="129"/>
      <c r="IPC144" s="129"/>
      <c r="IPD144" s="129"/>
      <c r="IPE144" s="129"/>
      <c r="IPF144" s="129"/>
      <c r="IPG144" s="129"/>
      <c r="IPH144" s="129"/>
      <c r="IPI144" s="129"/>
      <c r="IPJ144" s="129"/>
      <c r="IPK144" s="129"/>
      <c r="IPL144" s="129"/>
      <c r="IPM144" s="129"/>
      <c r="IPN144" s="129"/>
      <c r="IPO144" s="129"/>
      <c r="IPP144" s="129"/>
      <c r="IPQ144" s="129"/>
      <c r="IPR144" s="129"/>
      <c r="IPS144" s="129"/>
      <c r="IPT144" s="129"/>
      <c r="IPU144" s="129"/>
      <c r="IPV144" s="129"/>
      <c r="IPW144" s="129"/>
      <c r="IPX144" s="129"/>
      <c r="IPY144" s="129"/>
      <c r="IPZ144" s="129"/>
      <c r="IQA144" s="129"/>
      <c r="IQB144" s="129"/>
      <c r="IQC144" s="129"/>
      <c r="IQD144" s="129"/>
      <c r="IQE144" s="129"/>
      <c r="IQF144" s="129"/>
      <c r="IQG144" s="129"/>
      <c r="IQH144" s="129"/>
      <c r="IQI144" s="129"/>
      <c r="IQJ144" s="129"/>
      <c r="IQK144" s="129"/>
      <c r="IQL144" s="129"/>
      <c r="IQM144" s="129"/>
      <c r="IQN144" s="129"/>
      <c r="IQO144" s="129"/>
      <c r="IQP144" s="129"/>
      <c r="IQQ144" s="129"/>
      <c r="IQR144" s="129"/>
      <c r="IQS144" s="129"/>
      <c r="IQT144" s="129"/>
      <c r="IQU144" s="129"/>
      <c r="IQV144" s="129"/>
      <c r="IQW144" s="129"/>
      <c r="IQX144" s="129"/>
      <c r="IQY144" s="129"/>
      <c r="IQZ144" s="129"/>
      <c r="IRA144" s="129"/>
      <c r="IRB144" s="129"/>
      <c r="IRC144" s="129"/>
      <c r="IRD144" s="129"/>
      <c r="IRE144" s="129"/>
      <c r="IRF144" s="129"/>
      <c r="IRG144" s="129"/>
      <c r="IRH144" s="129"/>
      <c r="IRI144" s="129"/>
      <c r="IRJ144" s="129"/>
      <c r="IRK144" s="129"/>
      <c r="IRL144" s="129"/>
      <c r="IRM144" s="129"/>
      <c r="IRN144" s="129"/>
      <c r="IRO144" s="129"/>
      <c r="IRP144" s="129"/>
      <c r="IRQ144" s="129"/>
      <c r="IRR144" s="129"/>
      <c r="IRS144" s="129"/>
      <c r="IRT144" s="129"/>
      <c r="IRU144" s="129"/>
      <c r="IRV144" s="129"/>
      <c r="IRW144" s="129"/>
      <c r="IRX144" s="129"/>
      <c r="IRY144" s="129"/>
      <c r="IRZ144" s="129"/>
      <c r="ISA144" s="129"/>
      <c r="ISB144" s="129"/>
      <c r="ISC144" s="129"/>
      <c r="ISD144" s="129"/>
      <c r="ISE144" s="129"/>
      <c r="ISF144" s="129"/>
      <c r="ISG144" s="129"/>
      <c r="ISH144" s="129"/>
      <c r="ISI144" s="129"/>
      <c r="ISJ144" s="129"/>
      <c r="ISK144" s="129"/>
      <c r="ISL144" s="129"/>
      <c r="ISM144" s="129"/>
      <c r="ISN144" s="129"/>
      <c r="ISO144" s="129"/>
      <c r="ISP144" s="129"/>
      <c r="ISQ144" s="129"/>
      <c r="ISR144" s="129"/>
      <c r="ISS144" s="129"/>
      <c r="IST144" s="129"/>
      <c r="ISU144" s="129"/>
      <c r="ISV144" s="129"/>
      <c r="ISW144" s="129"/>
      <c r="ISX144" s="129"/>
      <c r="ISY144" s="129"/>
      <c r="ISZ144" s="129"/>
      <c r="ITA144" s="129"/>
      <c r="ITB144" s="129"/>
      <c r="ITC144" s="129"/>
      <c r="ITD144" s="129"/>
      <c r="ITE144" s="129"/>
      <c r="ITF144" s="129"/>
      <c r="ITG144" s="129"/>
      <c r="ITH144" s="129"/>
      <c r="ITI144" s="129"/>
      <c r="ITJ144" s="129"/>
      <c r="ITK144" s="129"/>
      <c r="ITL144" s="129"/>
      <c r="ITM144" s="129"/>
      <c r="ITN144" s="129"/>
      <c r="ITO144" s="129"/>
      <c r="ITP144" s="129"/>
      <c r="ITQ144" s="129"/>
      <c r="ITR144" s="129"/>
      <c r="ITS144" s="129"/>
      <c r="ITT144" s="129"/>
      <c r="ITU144" s="129"/>
      <c r="ITV144" s="129"/>
      <c r="ITW144" s="129"/>
      <c r="ITX144" s="129"/>
      <c r="ITY144" s="129"/>
      <c r="ITZ144" s="129"/>
      <c r="IUA144" s="129"/>
      <c r="IUB144" s="129"/>
      <c r="IUC144" s="129"/>
      <c r="IUD144" s="129"/>
      <c r="IUE144" s="129"/>
      <c r="IUF144" s="129"/>
      <c r="IUG144" s="129"/>
      <c r="IUH144" s="129"/>
      <c r="IUI144" s="129"/>
      <c r="IUJ144" s="129"/>
      <c r="IUK144" s="129"/>
      <c r="IUL144" s="129"/>
      <c r="IUM144" s="129"/>
      <c r="IUN144" s="129"/>
      <c r="IUO144" s="129"/>
      <c r="IUP144" s="129"/>
      <c r="IUQ144" s="129"/>
      <c r="IUR144" s="129"/>
      <c r="IUS144" s="129"/>
      <c r="IUT144" s="129"/>
      <c r="IUU144" s="129"/>
      <c r="IUV144" s="129"/>
      <c r="IUW144" s="129"/>
      <c r="IUX144" s="129"/>
      <c r="IUY144" s="129"/>
      <c r="IUZ144" s="129"/>
      <c r="IVA144" s="129"/>
      <c r="IVB144" s="129"/>
      <c r="IVC144" s="129"/>
      <c r="IVD144" s="129"/>
      <c r="IVE144" s="129"/>
      <c r="IVF144" s="129"/>
      <c r="IVG144" s="129"/>
      <c r="IVH144" s="129"/>
      <c r="IVI144" s="129"/>
      <c r="IVJ144" s="129"/>
      <c r="IVK144" s="129"/>
      <c r="IVL144" s="129"/>
      <c r="IVM144" s="129"/>
      <c r="IVN144" s="129"/>
      <c r="IVO144" s="129"/>
      <c r="IVP144" s="129"/>
      <c r="IVQ144" s="129"/>
      <c r="IVR144" s="129"/>
      <c r="IVS144" s="129"/>
      <c r="IVT144" s="129"/>
      <c r="IVU144" s="129"/>
      <c r="IVV144" s="129"/>
      <c r="IVW144" s="129"/>
      <c r="IVX144" s="129"/>
      <c r="IVY144" s="129"/>
      <c r="IVZ144" s="129"/>
      <c r="IWA144" s="129"/>
      <c r="IWB144" s="129"/>
      <c r="IWC144" s="129"/>
      <c r="IWD144" s="129"/>
      <c r="IWE144" s="129"/>
      <c r="IWF144" s="129"/>
      <c r="IWG144" s="129"/>
      <c r="IWH144" s="129"/>
      <c r="IWI144" s="129"/>
      <c r="IWJ144" s="129"/>
      <c r="IWK144" s="129"/>
      <c r="IWL144" s="129"/>
      <c r="IWM144" s="129"/>
      <c r="IWN144" s="129"/>
      <c r="IWO144" s="129"/>
      <c r="IWP144" s="129"/>
      <c r="IWQ144" s="129"/>
      <c r="IWR144" s="129"/>
      <c r="IWS144" s="129"/>
      <c r="IWT144" s="129"/>
      <c r="IWU144" s="129"/>
      <c r="IWV144" s="129"/>
      <c r="IWW144" s="129"/>
      <c r="IWX144" s="129"/>
      <c r="IWY144" s="129"/>
      <c r="IWZ144" s="129"/>
      <c r="IXA144" s="129"/>
      <c r="IXB144" s="129"/>
      <c r="IXC144" s="129"/>
      <c r="IXD144" s="129"/>
      <c r="IXE144" s="129"/>
      <c r="IXF144" s="129"/>
      <c r="IXG144" s="129"/>
      <c r="IXH144" s="129"/>
      <c r="IXI144" s="129"/>
      <c r="IXJ144" s="129"/>
      <c r="IXK144" s="129"/>
      <c r="IXL144" s="129"/>
      <c r="IXM144" s="129"/>
      <c r="IXN144" s="129"/>
      <c r="IXO144" s="129"/>
      <c r="IXP144" s="129"/>
      <c r="IXQ144" s="129"/>
      <c r="IXR144" s="129"/>
      <c r="IXS144" s="129"/>
      <c r="IXT144" s="129"/>
      <c r="IXU144" s="129"/>
      <c r="IXV144" s="129"/>
      <c r="IXW144" s="129"/>
      <c r="IXX144" s="129"/>
      <c r="IXY144" s="129"/>
      <c r="IXZ144" s="129"/>
      <c r="IYA144" s="129"/>
      <c r="IYB144" s="129"/>
      <c r="IYC144" s="129"/>
      <c r="IYD144" s="129"/>
      <c r="IYE144" s="129"/>
      <c r="IYF144" s="129"/>
      <c r="IYG144" s="129"/>
      <c r="IYH144" s="129"/>
      <c r="IYI144" s="129"/>
      <c r="IYJ144" s="129"/>
      <c r="IYK144" s="129"/>
      <c r="IYL144" s="129"/>
      <c r="IYM144" s="129"/>
      <c r="IYN144" s="129"/>
      <c r="IYO144" s="129"/>
      <c r="IYP144" s="129"/>
      <c r="IYQ144" s="129"/>
      <c r="IYR144" s="129"/>
      <c r="IYS144" s="129"/>
      <c r="IYT144" s="129"/>
      <c r="IYU144" s="129"/>
      <c r="IYV144" s="129"/>
      <c r="IYW144" s="129"/>
      <c r="IYX144" s="129"/>
      <c r="IYY144" s="129"/>
      <c r="IYZ144" s="129"/>
      <c r="IZA144" s="129"/>
      <c r="IZB144" s="129"/>
      <c r="IZC144" s="129"/>
      <c r="IZD144" s="129"/>
      <c r="IZE144" s="129"/>
      <c r="IZF144" s="129"/>
      <c r="IZG144" s="129"/>
      <c r="IZH144" s="129"/>
      <c r="IZI144" s="129"/>
      <c r="IZJ144" s="129"/>
      <c r="IZK144" s="129"/>
      <c r="IZL144" s="129"/>
      <c r="IZM144" s="129"/>
      <c r="IZN144" s="129"/>
      <c r="IZO144" s="129"/>
      <c r="IZP144" s="129"/>
      <c r="IZQ144" s="129"/>
      <c r="IZR144" s="129"/>
      <c r="IZS144" s="129"/>
      <c r="IZT144" s="129"/>
      <c r="IZU144" s="129"/>
      <c r="IZV144" s="129"/>
      <c r="IZW144" s="129"/>
      <c r="IZX144" s="129"/>
      <c r="IZY144" s="129"/>
      <c r="IZZ144" s="129"/>
      <c r="JAA144" s="129"/>
      <c r="JAB144" s="129"/>
      <c r="JAC144" s="129"/>
      <c r="JAD144" s="129"/>
      <c r="JAE144" s="129"/>
      <c r="JAF144" s="129"/>
      <c r="JAG144" s="129"/>
      <c r="JAH144" s="129"/>
      <c r="JAI144" s="129"/>
      <c r="JAJ144" s="129"/>
      <c r="JAK144" s="129"/>
      <c r="JAL144" s="129"/>
      <c r="JAM144" s="129"/>
      <c r="JAN144" s="129"/>
      <c r="JAO144" s="129"/>
      <c r="JAP144" s="129"/>
      <c r="JAQ144" s="129"/>
      <c r="JAR144" s="129"/>
      <c r="JAS144" s="129"/>
      <c r="JAT144" s="129"/>
      <c r="JAU144" s="129"/>
      <c r="JAV144" s="129"/>
      <c r="JAW144" s="129"/>
      <c r="JAX144" s="129"/>
      <c r="JAY144" s="129"/>
      <c r="JAZ144" s="129"/>
      <c r="JBA144" s="129"/>
      <c r="JBB144" s="129"/>
      <c r="JBC144" s="129"/>
      <c r="JBD144" s="129"/>
      <c r="JBE144" s="129"/>
      <c r="JBF144" s="129"/>
      <c r="JBG144" s="129"/>
      <c r="JBH144" s="129"/>
      <c r="JBI144" s="129"/>
      <c r="JBJ144" s="129"/>
      <c r="JBK144" s="129"/>
      <c r="JBL144" s="129"/>
      <c r="JBM144" s="129"/>
      <c r="JBN144" s="129"/>
      <c r="JBO144" s="129"/>
      <c r="JBP144" s="129"/>
      <c r="JBQ144" s="129"/>
      <c r="JBR144" s="129"/>
      <c r="JBS144" s="129"/>
      <c r="JBT144" s="129"/>
      <c r="JBU144" s="129"/>
      <c r="JBV144" s="129"/>
      <c r="JBW144" s="129"/>
      <c r="JBX144" s="129"/>
      <c r="JBY144" s="129"/>
      <c r="JBZ144" s="129"/>
      <c r="JCA144" s="129"/>
      <c r="JCB144" s="129"/>
      <c r="JCC144" s="129"/>
      <c r="JCD144" s="129"/>
      <c r="JCE144" s="129"/>
      <c r="JCF144" s="129"/>
      <c r="JCG144" s="129"/>
      <c r="JCH144" s="129"/>
      <c r="JCI144" s="129"/>
      <c r="JCJ144" s="129"/>
      <c r="JCK144" s="129"/>
      <c r="JCL144" s="129"/>
      <c r="JCM144" s="129"/>
      <c r="JCN144" s="129"/>
      <c r="JCO144" s="129"/>
      <c r="JCP144" s="129"/>
      <c r="JCQ144" s="129"/>
      <c r="JCR144" s="129"/>
      <c r="JCS144" s="129"/>
      <c r="JCT144" s="129"/>
      <c r="JCU144" s="129"/>
      <c r="JCV144" s="129"/>
      <c r="JCW144" s="129"/>
      <c r="JCX144" s="129"/>
      <c r="JCY144" s="129"/>
      <c r="JCZ144" s="129"/>
      <c r="JDA144" s="129"/>
      <c r="JDB144" s="129"/>
      <c r="JDC144" s="129"/>
      <c r="JDD144" s="129"/>
      <c r="JDE144" s="129"/>
      <c r="JDF144" s="129"/>
      <c r="JDG144" s="129"/>
      <c r="JDH144" s="129"/>
      <c r="JDI144" s="129"/>
      <c r="JDJ144" s="129"/>
      <c r="JDK144" s="129"/>
      <c r="JDL144" s="129"/>
      <c r="JDM144" s="129"/>
      <c r="JDN144" s="129"/>
      <c r="JDO144" s="129"/>
      <c r="JDP144" s="129"/>
      <c r="JDQ144" s="129"/>
      <c r="JDR144" s="129"/>
      <c r="JDS144" s="129"/>
      <c r="JDT144" s="129"/>
      <c r="JDU144" s="129"/>
      <c r="JDV144" s="129"/>
      <c r="JDW144" s="129"/>
      <c r="JDX144" s="129"/>
      <c r="JDY144" s="129"/>
      <c r="JDZ144" s="129"/>
      <c r="JEA144" s="129"/>
      <c r="JEB144" s="129"/>
      <c r="JEC144" s="129"/>
      <c r="JED144" s="129"/>
      <c r="JEE144" s="129"/>
      <c r="JEF144" s="129"/>
      <c r="JEG144" s="129"/>
      <c r="JEH144" s="129"/>
      <c r="JEI144" s="129"/>
      <c r="JEJ144" s="129"/>
      <c r="JEK144" s="129"/>
      <c r="JEL144" s="129"/>
      <c r="JEM144" s="129"/>
      <c r="JEN144" s="129"/>
      <c r="JEO144" s="129"/>
      <c r="JEP144" s="129"/>
      <c r="JEQ144" s="129"/>
      <c r="JER144" s="129"/>
      <c r="JES144" s="129"/>
      <c r="JET144" s="129"/>
      <c r="JEU144" s="129"/>
      <c r="JEV144" s="129"/>
      <c r="JEW144" s="129"/>
      <c r="JEX144" s="129"/>
      <c r="JEY144" s="129"/>
      <c r="JEZ144" s="129"/>
      <c r="JFA144" s="129"/>
      <c r="JFB144" s="129"/>
      <c r="JFC144" s="129"/>
      <c r="JFD144" s="129"/>
      <c r="JFE144" s="129"/>
      <c r="JFF144" s="129"/>
      <c r="JFG144" s="129"/>
      <c r="JFH144" s="129"/>
      <c r="JFI144" s="129"/>
      <c r="JFJ144" s="129"/>
      <c r="JFK144" s="129"/>
      <c r="JFL144" s="129"/>
      <c r="JFM144" s="129"/>
      <c r="JFN144" s="129"/>
      <c r="JFO144" s="129"/>
      <c r="JFP144" s="129"/>
      <c r="JFQ144" s="129"/>
      <c r="JFR144" s="129"/>
      <c r="JFS144" s="129"/>
      <c r="JFT144" s="129"/>
      <c r="JFU144" s="129"/>
      <c r="JFV144" s="129"/>
      <c r="JFW144" s="129"/>
      <c r="JFX144" s="129"/>
      <c r="JFY144" s="129"/>
      <c r="JFZ144" s="129"/>
      <c r="JGA144" s="129"/>
      <c r="JGB144" s="129"/>
      <c r="JGC144" s="129"/>
      <c r="JGD144" s="129"/>
      <c r="JGE144" s="129"/>
      <c r="JGF144" s="129"/>
      <c r="JGG144" s="129"/>
      <c r="JGH144" s="129"/>
      <c r="JGI144" s="129"/>
      <c r="JGJ144" s="129"/>
      <c r="JGK144" s="129"/>
      <c r="JGL144" s="129"/>
      <c r="JGM144" s="129"/>
      <c r="JGN144" s="129"/>
      <c r="JGO144" s="129"/>
      <c r="JGP144" s="129"/>
      <c r="JGQ144" s="129"/>
      <c r="JGR144" s="129"/>
      <c r="JGS144" s="129"/>
      <c r="JGT144" s="129"/>
      <c r="JGU144" s="129"/>
      <c r="JGV144" s="129"/>
      <c r="JGW144" s="129"/>
      <c r="JGX144" s="129"/>
      <c r="JGY144" s="129"/>
      <c r="JGZ144" s="129"/>
      <c r="JHA144" s="129"/>
      <c r="JHB144" s="129"/>
      <c r="JHC144" s="129"/>
      <c r="JHD144" s="129"/>
      <c r="JHE144" s="129"/>
      <c r="JHF144" s="129"/>
      <c r="JHG144" s="129"/>
      <c r="JHH144" s="129"/>
      <c r="JHI144" s="129"/>
      <c r="JHJ144" s="129"/>
      <c r="JHK144" s="129"/>
      <c r="JHL144" s="129"/>
      <c r="JHM144" s="129"/>
      <c r="JHN144" s="129"/>
      <c r="JHO144" s="129"/>
      <c r="JHP144" s="129"/>
      <c r="JHQ144" s="129"/>
      <c r="JHR144" s="129"/>
      <c r="JHS144" s="129"/>
      <c r="JHT144" s="129"/>
      <c r="JHU144" s="129"/>
      <c r="JHV144" s="129"/>
      <c r="JHW144" s="129"/>
      <c r="JHX144" s="129"/>
      <c r="JHY144" s="129"/>
      <c r="JHZ144" s="129"/>
      <c r="JIA144" s="129"/>
      <c r="JIB144" s="129"/>
      <c r="JIC144" s="129"/>
      <c r="JID144" s="129"/>
      <c r="JIE144" s="129"/>
      <c r="JIF144" s="129"/>
      <c r="JIG144" s="129"/>
      <c r="JIH144" s="129"/>
      <c r="JII144" s="129"/>
      <c r="JIJ144" s="129"/>
      <c r="JIK144" s="129"/>
      <c r="JIL144" s="129"/>
      <c r="JIM144" s="129"/>
      <c r="JIN144" s="129"/>
      <c r="JIO144" s="129"/>
      <c r="JIP144" s="129"/>
      <c r="JIQ144" s="129"/>
      <c r="JIR144" s="129"/>
      <c r="JIS144" s="129"/>
      <c r="JIT144" s="129"/>
      <c r="JIU144" s="129"/>
      <c r="JIV144" s="129"/>
      <c r="JIW144" s="129"/>
      <c r="JIX144" s="129"/>
      <c r="JIY144" s="129"/>
      <c r="JIZ144" s="129"/>
      <c r="JJA144" s="129"/>
      <c r="JJB144" s="129"/>
      <c r="JJC144" s="129"/>
      <c r="JJD144" s="129"/>
      <c r="JJE144" s="129"/>
      <c r="JJF144" s="129"/>
      <c r="JJG144" s="129"/>
      <c r="JJH144" s="129"/>
      <c r="JJI144" s="129"/>
      <c r="JJJ144" s="129"/>
      <c r="JJK144" s="129"/>
      <c r="JJL144" s="129"/>
      <c r="JJM144" s="129"/>
      <c r="JJN144" s="129"/>
      <c r="JJO144" s="129"/>
      <c r="JJP144" s="129"/>
      <c r="JJQ144" s="129"/>
      <c r="JJR144" s="129"/>
      <c r="JJS144" s="129"/>
      <c r="JJT144" s="129"/>
      <c r="JJU144" s="129"/>
      <c r="JJV144" s="129"/>
      <c r="JJW144" s="129"/>
      <c r="JJX144" s="129"/>
      <c r="JJY144" s="129"/>
      <c r="JJZ144" s="129"/>
      <c r="JKA144" s="129"/>
      <c r="JKB144" s="129"/>
      <c r="JKC144" s="129"/>
      <c r="JKD144" s="129"/>
      <c r="JKE144" s="129"/>
      <c r="JKF144" s="129"/>
      <c r="JKG144" s="129"/>
      <c r="JKH144" s="129"/>
      <c r="JKI144" s="129"/>
      <c r="JKJ144" s="129"/>
      <c r="JKK144" s="129"/>
      <c r="JKL144" s="129"/>
      <c r="JKM144" s="129"/>
      <c r="JKN144" s="129"/>
      <c r="JKO144" s="129"/>
      <c r="JKP144" s="129"/>
      <c r="JKQ144" s="129"/>
      <c r="JKR144" s="129"/>
      <c r="JKS144" s="129"/>
      <c r="JKT144" s="129"/>
      <c r="JKU144" s="129"/>
      <c r="JKV144" s="129"/>
      <c r="JKW144" s="129"/>
      <c r="JKX144" s="129"/>
      <c r="JKY144" s="129"/>
      <c r="JKZ144" s="129"/>
      <c r="JLA144" s="129"/>
      <c r="JLB144" s="129"/>
      <c r="JLC144" s="129"/>
      <c r="JLD144" s="129"/>
      <c r="JLE144" s="129"/>
      <c r="JLF144" s="129"/>
      <c r="JLG144" s="129"/>
      <c r="JLH144" s="129"/>
      <c r="JLI144" s="129"/>
      <c r="JLJ144" s="129"/>
      <c r="JLK144" s="129"/>
      <c r="JLL144" s="129"/>
      <c r="JLM144" s="129"/>
      <c r="JLN144" s="129"/>
      <c r="JLO144" s="129"/>
      <c r="JLP144" s="129"/>
      <c r="JLQ144" s="129"/>
      <c r="JLR144" s="129"/>
      <c r="JLS144" s="129"/>
      <c r="JLT144" s="129"/>
      <c r="JLU144" s="129"/>
      <c r="JLV144" s="129"/>
      <c r="JLW144" s="129"/>
      <c r="JLX144" s="129"/>
      <c r="JLY144" s="129"/>
      <c r="JLZ144" s="129"/>
      <c r="JMA144" s="129"/>
      <c r="JMB144" s="129"/>
      <c r="JMC144" s="129"/>
      <c r="JMD144" s="129"/>
      <c r="JME144" s="129"/>
      <c r="JMF144" s="129"/>
      <c r="JMG144" s="129"/>
      <c r="JMH144" s="129"/>
      <c r="JMI144" s="129"/>
      <c r="JMJ144" s="129"/>
      <c r="JMK144" s="129"/>
      <c r="JML144" s="129"/>
      <c r="JMM144" s="129"/>
      <c r="JMN144" s="129"/>
      <c r="JMO144" s="129"/>
      <c r="JMP144" s="129"/>
      <c r="JMQ144" s="129"/>
      <c r="JMR144" s="129"/>
      <c r="JMS144" s="129"/>
      <c r="JMT144" s="129"/>
      <c r="JMU144" s="129"/>
      <c r="JMV144" s="129"/>
      <c r="JMW144" s="129"/>
      <c r="JMX144" s="129"/>
      <c r="JMY144" s="129"/>
      <c r="JMZ144" s="129"/>
      <c r="JNA144" s="129"/>
      <c r="JNB144" s="129"/>
      <c r="JNC144" s="129"/>
      <c r="JND144" s="129"/>
      <c r="JNE144" s="129"/>
      <c r="JNF144" s="129"/>
      <c r="JNG144" s="129"/>
      <c r="JNH144" s="129"/>
      <c r="JNI144" s="129"/>
      <c r="JNJ144" s="129"/>
      <c r="JNK144" s="129"/>
      <c r="JNL144" s="129"/>
      <c r="JNM144" s="129"/>
      <c r="JNN144" s="129"/>
      <c r="JNO144" s="129"/>
      <c r="JNP144" s="129"/>
      <c r="JNQ144" s="129"/>
      <c r="JNR144" s="129"/>
      <c r="JNS144" s="129"/>
      <c r="JNT144" s="129"/>
      <c r="JNU144" s="129"/>
      <c r="JNV144" s="129"/>
      <c r="JNW144" s="129"/>
      <c r="JNX144" s="129"/>
      <c r="JNY144" s="129"/>
      <c r="JNZ144" s="129"/>
      <c r="JOA144" s="129"/>
      <c r="JOB144" s="129"/>
      <c r="JOC144" s="129"/>
      <c r="JOD144" s="129"/>
      <c r="JOE144" s="129"/>
      <c r="JOF144" s="129"/>
      <c r="JOG144" s="129"/>
      <c r="JOH144" s="129"/>
      <c r="JOI144" s="129"/>
      <c r="JOJ144" s="129"/>
      <c r="JOK144" s="129"/>
      <c r="JOL144" s="129"/>
      <c r="JOM144" s="129"/>
      <c r="JON144" s="129"/>
      <c r="JOO144" s="129"/>
      <c r="JOP144" s="129"/>
      <c r="JOQ144" s="129"/>
      <c r="JOR144" s="129"/>
      <c r="JOS144" s="129"/>
      <c r="JOT144" s="129"/>
      <c r="JOU144" s="129"/>
      <c r="JOV144" s="129"/>
      <c r="JOW144" s="129"/>
      <c r="JOX144" s="129"/>
      <c r="JOY144" s="129"/>
      <c r="JOZ144" s="129"/>
      <c r="JPA144" s="129"/>
      <c r="JPB144" s="129"/>
      <c r="JPC144" s="129"/>
      <c r="JPD144" s="129"/>
      <c r="JPE144" s="129"/>
      <c r="JPF144" s="129"/>
      <c r="JPG144" s="129"/>
      <c r="JPH144" s="129"/>
      <c r="JPI144" s="129"/>
      <c r="JPJ144" s="129"/>
      <c r="JPK144" s="129"/>
      <c r="JPL144" s="129"/>
      <c r="JPM144" s="129"/>
      <c r="JPN144" s="129"/>
      <c r="JPO144" s="129"/>
      <c r="JPP144" s="129"/>
      <c r="JPQ144" s="129"/>
      <c r="JPR144" s="129"/>
      <c r="JPS144" s="129"/>
      <c r="JPT144" s="129"/>
      <c r="JPU144" s="129"/>
      <c r="JPV144" s="129"/>
      <c r="JPW144" s="129"/>
      <c r="JPX144" s="129"/>
      <c r="JPY144" s="129"/>
      <c r="JPZ144" s="129"/>
      <c r="JQA144" s="129"/>
      <c r="JQB144" s="129"/>
      <c r="JQC144" s="129"/>
      <c r="JQD144" s="129"/>
      <c r="JQE144" s="129"/>
      <c r="JQF144" s="129"/>
      <c r="JQG144" s="129"/>
      <c r="JQH144" s="129"/>
      <c r="JQI144" s="129"/>
      <c r="JQJ144" s="129"/>
      <c r="JQK144" s="129"/>
      <c r="JQL144" s="129"/>
      <c r="JQM144" s="129"/>
      <c r="JQN144" s="129"/>
      <c r="JQO144" s="129"/>
      <c r="JQP144" s="129"/>
      <c r="JQQ144" s="129"/>
      <c r="JQR144" s="129"/>
      <c r="JQS144" s="129"/>
      <c r="JQT144" s="129"/>
      <c r="JQU144" s="129"/>
      <c r="JQV144" s="129"/>
      <c r="JQW144" s="129"/>
      <c r="JQX144" s="129"/>
      <c r="JQY144" s="129"/>
      <c r="JQZ144" s="129"/>
      <c r="JRA144" s="129"/>
      <c r="JRB144" s="129"/>
      <c r="JRC144" s="129"/>
      <c r="JRD144" s="129"/>
      <c r="JRE144" s="129"/>
      <c r="JRF144" s="129"/>
      <c r="JRG144" s="129"/>
      <c r="JRH144" s="129"/>
      <c r="JRI144" s="129"/>
      <c r="JRJ144" s="129"/>
      <c r="JRK144" s="129"/>
      <c r="JRL144" s="129"/>
      <c r="JRM144" s="129"/>
      <c r="JRN144" s="129"/>
      <c r="JRO144" s="129"/>
      <c r="JRP144" s="129"/>
      <c r="JRQ144" s="129"/>
      <c r="JRR144" s="129"/>
      <c r="JRS144" s="129"/>
      <c r="JRT144" s="129"/>
      <c r="JRU144" s="129"/>
      <c r="JRV144" s="129"/>
      <c r="JRW144" s="129"/>
      <c r="JRX144" s="129"/>
      <c r="JRY144" s="129"/>
      <c r="JRZ144" s="129"/>
      <c r="JSA144" s="129"/>
      <c r="JSB144" s="129"/>
      <c r="JSC144" s="129"/>
      <c r="JSD144" s="129"/>
      <c r="JSE144" s="129"/>
      <c r="JSF144" s="129"/>
      <c r="JSG144" s="129"/>
      <c r="JSH144" s="129"/>
      <c r="JSI144" s="129"/>
      <c r="JSJ144" s="129"/>
      <c r="JSK144" s="129"/>
      <c r="JSL144" s="129"/>
      <c r="JSM144" s="129"/>
      <c r="JSN144" s="129"/>
      <c r="JSO144" s="129"/>
      <c r="JSP144" s="129"/>
      <c r="JSQ144" s="129"/>
      <c r="JSR144" s="129"/>
      <c r="JSS144" s="129"/>
      <c r="JST144" s="129"/>
      <c r="JSU144" s="129"/>
      <c r="JSV144" s="129"/>
      <c r="JSW144" s="129"/>
      <c r="JSX144" s="129"/>
      <c r="JSY144" s="129"/>
      <c r="JSZ144" s="129"/>
      <c r="JTA144" s="129"/>
      <c r="JTB144" s="129"/>
      <c r="JTC144" s="129"/>
      <c r="JTD144" s="129"/>
      <c r="JTE144" s="129"/>
      <c r="JTF144" s="129"/>
      <c r="JTG144" s="129"/>
      <c r="JTH144" s="129"/>
      <c r="JTI144" s="129"/>
      <c r="JTJ144" s="129"/>
      <c r="JTK144" s="129"/>
      <c r="JTL144" s="129"/>
      <c r="JTM144" s="129"/>
      <c r="JTN144" s="129"/>
      <c r="JTO144" s="129"/>
      <c r="JTP144" s="129"/>
      <c r="JTQ144" s="129"/>
      <c r="JTR144" s="129"/>
      <c r="JTS144" s="129"/>
      <c r="JTT144" s="129"/>
      <c r="JTU144" s="129"/>
      <c r="JTV144" s="129"/>
      <c r="JTW144" s="129"/>
      <c r="JTX144" s="129"/>
      <c r="JTY144" s="129"/>
      <c r="JTZ144" s="129"/>
      <c r="JUA144" s="129"/>
      <c r="JUB144" s="129"/>
      <c r="JUC144" s="129"/>
      <c r="JUD144" s="129"/>
      <c r="JUE144" s="129"/>
      <c r="JUF144" s="129"/>
      <c r="JUG144" s="129"/>
      <c r="JUH144" s="129"/>
      <c r="JUI144" s="129"/>
      <c r="JUJ144" s="129"/>
      <c r="JUK144" s="129"/>
      <c r="JUL144" s="129"/>
      <c r="JUM144" s="129"/>
      <c r="JUN144" s="129"/>
      <c r="JUO144" s="129"/>
      <c r="JUP144" s="129"/>
      <c r="JUQ144" s="129"/>
      <c r="JUR144" s="129"/>
      <c r="JUS144" s="129"/>
      <c r="JUT144" s="129"/>
      <c r="JUU144" s="129"/>
      <c r="JUV144" s="129"/>
      <c r="JUW144" s="129"/>
      <c r="JUX144" s="129"/>
      <c r="JUY144" s="129"/>
      <c r="JUZ144" s="129"/>
      <c r="JVA144" s="129"/>
      <c r="JVB144" s="129"/>
      <c r="JVC144" s="129"/>
      <c r="JVD144" s="129"/>
      <c r="JVE144" s="129"/>
      <c r="JVF144" s="129"/>
      <c r="JVG144" s="129"/>
      <c r="JVH144" s="129"/>
      <c r="JVI144" s="129"/>
      <c r="JVJ144" s="129"/>
      <c r="JVK144" s="129"/>
      <c r="JVL144" s="129"/>
      <c r="JVM144" s="129"/>
      <c r="JVN144" s="129"/>
      <c r="JVO144" s="129"/>
      <c r="JVP144" s="129"/>
      <c r="JVQ144" s="129"/>
      <c r="JVR144" s="129"/>
      <c r="JVS144" s="129"/>
      <c r="JVT144" s="129"/>
      <c r="JVU144" s="129"/>
      <c r="JVV144" s="129"/>
      <c r="JVW144" s="129"/>
      <c r="JVX144" s="129"/>
      <c r="JVY144" s="129"/>
      <c r="JVZ144" s="129"/>
      <c r="JWA144" s="129"/>
      <c r="JWB144" s="129"/>
      <c r="JWC144" s="129"/>
      <c r="JWD144" s="129"/>
      <c r="JWE144" s="129"/>
      <c r="JWF144" s="129"/>
      <c r="JWG144" s="129"/>
      <c r="JWH144" s="129"/>
      <c r="JWI144" s="129"/>
      <c r="JWJ144" s="129"/>
      <c r="JWK144" s="129"/>
      <c r="JWL144" s="129"/>
      <c r="JWM144" s="129"/>
      <c r="JWN144" s="129"/>
      <c r="JWO144" s="129"/>
      <c r="JWP144" s="129"/>
      <c r="JWQ144" s="129"/>
      <c r="JWR144" s="129"/>
      <c r="JWS144" s="129"/>
      <c r="JWT144" s="129"/>
      <c r="JWU144" s="129"/>
      <c r="JWV144" s="129"/>
      <c r="JWW144" s="129"/>
      <c r="JWX144" s="129"/>
      <c r="JWY144" s="129"/>
      <c r="JWZ144" s="129"/>
      <c r="JXA144" s="129"/>
      <c r="JXB144" s="129"/>
      <c r="JXC144" s="129"/>
      <c r="JXD144" s="129"/>
      <c r="JXE144" s="129"/>
      <c r="JXF144" s="129"/>
      <c r="JXG144" s="129"/>
      <c r="JXH144" s="129"/>
      <c r="JXI144" s="129"/>
      <c r="JXJ144" s="129"/>
      <c r="JXK144" s="129"/>
      <c r="JXL144" s="129"/>
      <c r="JXM144" s="129"/>
      <c r="JXN144" s="129"/>
      <c r="JXO144" s="129"/>
      <c r="JXP144" s="129"/>
      <c r="JXQ144" s="129"/>
      <c r="JXR144" s="129"/>
      <c r="JXS144" s="129"/>
      <c r="JXT144" s="129"/>
      <c r="JXU144" s="129"/>
      <c r="JXV144" s="129"/>
      <c r="JXW144" s="129"/>
      <c r="JXX144" s="129"/>
      <c r="JXY144" s="129"/>
      <c r="JXZ144" s="129"/>
      <c r="JYA144" s="129"/>
      <c r="JYB144" s="129"/>
      <c r="JYC144" s="129"/>
      <c r="JYD144" s="129"/>
      <c r="JYE144" s="129"/>
      <c r="JYF144" s="129"/>
      <c r="JYG144" s="129"/>
      <c r="JYH144" s="129"/>
      <c r="JYI144" s="129"/>
      <c r="JYJ144" s="129"/>
      <c r="JYK144" s="129"/>
      <c r="JYL144" s="129"/>
      <c r="JYM144" s="129"/>
      <c r="JYN144" s="129"/>
      <c r="JYO144" s="129"/>
      <c r="JYP144" s="129"/>
      <c r="JYQ144" s="129"/>
      <c r="JYR144" s="129"/>
      <c r="JYS144" s="129"/>
      <c r="JYT144" s="129"/>
      <c r="JYU144" s="129"/>
      <c r="JYV144" s="129"/>
      <c r="JYW144" s="129"/>
      <c r="JYX144" s="129"/>
      <c r="JYY144" s="129"/>
      <c r="JYZ144" s="129"/>
      <c r="JZA144" s="129"/>
      <c r="JZB144" s="129"/>
      <c r="JZC144" s="129"/>
      <c r="JZD144" s="129"/>
      <c r="JZE144" s="129"/>
      <c r="JZF144" s="129"/>
      <c r="JZG144" s="129"/>
      <c r="JZH144" s="129"/>
      <c r="JZI144" s="129"/>
      <c r="JZJ144" s="129"/>
      <c r="JZK144" s="129"/>
      <c r="JZL144" s="129"/>
      <c r="JZM144" s="129"/>
      <c r="JZN144" s="129"/>
      <c r="JZO144" s="129"/>
      <c r="JZP144" s="129"/>
      <c r="JZQ144" s="129"/>
      <c r="JZR144" s="129"/>
      <c r="JZS144" s="129"/>
      <c r="JZT144" s="129"/>
      <c r="JZU144" s="129"/>
      <c r="JZV144" s="129"/>
      <c r="JZW144" s="129"/>
      <c r="JZX144" s="129"/>
      <c r="JZY144" s="129"/>
      <c r="JZZ144" s="129"/>
      <c r="KAA144" s="129"/>
      <c r="KAB144" s="129"/>
      <c r="KAC144" s="129"/>
      <c r="KAD144" s="129"/>
      <c r="KAE144" s="129"/>
      <c r="KAF144" s="129"/>
      <c r="KAG144" s="129"/>
      <c r="KAH144" s="129"/>
      <c r="KAI144" s="129"/>
      <c r="KAJ144" s="129"/>
      <c r="KAK144" s="129"/>
      <c r="KAL144" s="129"/>
      <c r="KAM144" s="129"/>
      <c r="KAN144" s="129"/>
      <c r="KAO144" s="129"/>
      <c r="KAP144" s="129"/>
      <c r="KAQ144" s="129"/>
      <c r="KAR144" s="129"/>
      <c r="KAS144" s="129"/>
      <c r="KAT144" s="129"/>
      <c r="KAU144" s="129"/>
      <c r="KAV144" s="129"/>
      <c r="KAW144" s="129"/>
      <c r="KAX144" s="129"/>
      <c r="KAY144" s="129"/>
      <c r="KAZ144" s="129"/>
      <c r="KBA144" s="129"/>
      <c r="KBB144" s="129"/>
      <c r="KBC144" s="129"/>
      <c r="KBD144" s="129"/>
      <c r="KBE144" s="129"/>
      <c r="KBF144" s="129"/>
      <c r="KBG144" s="129"/>
      <c r="KBH144" s="129"/>
      <c r="KBI144" s="129"/>
      <c r="KBJ144" s="129"/>
      <c r="KBK144" s="129"/>
      <c r="KBL144" s="129"/>
      <c r="KBM144" s="129"/>
      <c r="KBN144" s="129"/>
      <c r="KBO144" s="129"/>
      <c r="KBP144" s="129"/>
      <c r="KBQ144" s="129"/>
      <c r="KBR144" s="129"/>
      <c r="KBS144" s="129"/>
      <c r="KBT144" s="129"/>
      <c r="KBU144" s="129"/>
      <c r="KBV144" s="129"/>
      <c r="KBW144" s="129"/>
      <c r="KBX144" s="129"/>
      <c r="KBY144" s="129"/>
      <c r="KBZ144" s="129"/>
      <c r="KCA144" s="129"/>
      <c r="KCB144" s="129"/>
      <c r="KCC144" s="129"/>
      <c r="KCD144" s="129"/>
      <c r="KCE144" s="129"/>
      <c r="KCF144" s="129"/>
      <c r="KCG144" s="129"/>
      <c r="KCH144" s="129"/>
      <c r="KCI144" s="129"/>
      <c r="KCJ144" s="129"/>
      <c r="KCK144" s="129"/>
      <c r="KCL144" s="129"/>
      <c r="KCM144" s="129"/>
      <c r="KCN144" s="129"/>
      <c r="KCO144" s="129"/>
      <c r="KCP144" s="129"/>
      <c r="KCQ144" s="129"/>
      <c r="KCR144" s="129"/>
      <c r="KCS144" s="129"/>
      <c r="KCT144" s="129"/>
      <c r="KCU144" s="129"/>
      <c r="KCV144" s="129"/>
      <c r="KCW144" s="129"/>
      <c r="KCX144" s="129"/>
      <c r="KCY144" s="129"/>
      <c r="KCZ144" s="129"/>
      <c r="KDA144" s="129"/>
      <c r="KDB144" s="129"/>
      <c r="KDC144" s="129"/>
      <c r="KDD144" s="129"/>
      <c r="KDE144" s="129"/>
      <c r="KDF144" s="129"/>
      <c r="KDG144" s="129"/>
      <c r="KDH144" s="129"/>
      <c r="KDI144" s="129"/>
      <c r="KDJ144" s="129"/>
      <c r="KDK144" s="129"/>
      <c r="KDL144" s="129"/>
      <c r="KDM144" s="129"/>
      <c r="KDN144" s="129"/>
      <c r="KDO144" s="129"/>
      <c r="KDP144" s="129"/>
      <c r="KDQ144" s="129"/>
      <c r="KDR144" s="129"/>
      <c r="KDS144" s="129"/>
      <c r="KDT144" s="129"/>
      <c r="KDU144" s="129"/>
      <c r="KDV144" s="129"/>
      <c r="KDW144" s="129"/>
      <c r="KDX144" s="129"/>
      <c r="KDY144" s="129"/>
      <c r="KDZ144" s="129"/>
      <c r="KEA144" s="129"/>
      <c r="KEB144" s="129"/>
      <c r="KEC144" s="129"/>
      <c r="KED144" s="129"/>
      <c r="KEE144" s="129"/>
      <c r="KEF144" s="129"/>
      <c r="KEG144" s="129"/>
      <c r="KEH144" s="129"/>
      <c r="KEI144" s="129"/>
      <c r="KEJ144" s="129"/>
      <c r="KEK144" s="129"/>
      <c r="KEL144" s="129"/>
      <c r="KEM144" s="129"/>
      <c r="KEN144" s="129"/>
      <c r="KEO144" s="129"/>
      <c r="KEP144" s="129"/>
      <c r="KEQ144" s="129"/>
      <c r="KER144" s="129"/>
      <c r="KES144" s="129"/>
      <c r="KET144" s="129"/>
      <c r="KEU144" s="129"/>
      <c r="KEV144" s="129"/>
      <c r="KEW144" s="129"/>
      <c r="KEX144" s="129"/>
      <c r="KEY144" s="129"/>
      <c r="KEZ144" s="129"/>
      <c r="KFA144" s="129"/>
      <c r="KFB144" s="129"/>
      <c r="KFC144" s="129"/>
      <c r="KFD144" s="129"/>
      <c r="KFE144" s="129"/>
      <c r="KFF144" s="129"/>
      <c r="KFG144" s="129"/>
      <c r="KFH144" s="129"/>
      <c r="KFI144" s="129"/>
      <c r="KFJ144" s="129"/>
      <c r="KFK144" s="129"/>
      <c r="KFL144" s="129"/>
      <c r="KFM144" s="129"/>
      <c r="KFN144" s="129"/>
      <c r="KFO144" s="129"/>
      <c r="KFP144" s="129"/>
      <c r="KFQ144" s="129"/>
      <c r="KFR144" s="129"/>
      <c r="KFS144" s="129"/>
      <c r="KFT144" s="129"/>
      <c r="KFU144" s="129"/>
      <c r="KFV144" s="129"/>
      <c r="KFW144" s="129"/>
      <c r="KFX144" s="129"/>
      <c r="KFY144" s="129"/>
      <c r="KFZ144" s="129"/>
      <c r="KGA144" s="129"/>
      <c r="KGB144" s="129"/>
      <c r="KGC144" s="129"/>
      <c r="KGD144" s="129"/>
      <c r="KGE144" s="129"/>
      <c r="KGF144" s="129"/>
      <c r="KGG144" s="129"/>
      <c r="KGH144" s="129"/>
      <c r="KGI144" s="129"/>
      <c r="KGJ144" s="129"/>
      <c r="KGK144" s="129"/>
      <c r="KGL144" s="129"/>
      <c r="KGM144" s="129"/>
      <c r="KGN144" s="129"/>
      <c r="KGO144" s="129"/>
      <c r="KGP144" s="129"/>
      <c r="KGQ144" s="129"/>
      <c r="KGR144" s="129"/>
      <c r="KGS144" s="129"/>
      <c r="KGT144" s="129"/>
      <c r="KGU144" s="129"/>
      <c r="KGV144" s="129"/>
      <c r="KGW144" s="129"/>
      <c r="KGX144" s="129"/>
      <c r="KGY144" s="129"/>
      <c r="KGZ144" s="129"/>
      <c r="KHA144" s="129"/>
      <c r="KHB144" s="129"/>
      <c r="KHC144" s="129"/>
      <c r="KHD144" s="129"/>
      <c r="KHE144" s="129"/>
      <c r="KHF144" s="129"/>
      <c r="KHG144" s="129"/>
      <c r="KHH144" s="129"/>
      <c r="KHI144" s="129"/>
      <c r="KHJ144" s="129"/>
      <c r="KHK144" s="129"/>
      <c r="KHL144" s="129"/>
      <c r="KHM144" s="129"/>
      <c r="KHN144" s="129"/>
      <c r="KHO144" s="129"/>
      <c r="KHP144" s="129"/>
      <c r="KHQ144" s="129"/>
      <c r="KHR144" s="129"/>
      <c r="KHS144" s="129"/>
      <c r="KHT144" s="129"/>
      <c r="KHU144" s="129"/>
      <c r="KHV144" s="129"/>
      <c r="KHW144" s="129"/>
      <c r="KHX144" s="129"/>
      <c r="KHY144" s="129"/>
      <c r="KHZ144" s="129"/>
      <c r="KIA144" s="129"/>
      <c r="KIB144" s="129"/>
      <c r="KIC144" s="129"/>
      <c r="KID144" s="129"/>
      <c r="KIE144" s="129"/>
      <c r="KIF144" s="129"/>
      <c r="KIG144" s="129"/>
      <c r="KIH144" s="129"/>
      <c r="KII144" s="129"/>
      <c r="KIJ144" s="129"/>
      <c r="KIK144" s="129"/>
      <c r="KIL144" s="129"/>
      <c r="KIM144" s="129"/>
      <c r="KIN144" s="129"/>
      <c r="KIO144" s="129"/>
      <c r="KIP144" s="129"/>
      <c r="KIQ144" s="129"/>
      <c r="KIR144" s="129"/>
      <c r="KIS144" s="129"/>
      <c r="KIT144" s="129"/>
      <c r="KIU144" s="129"/>
      <c r="KIV144" s="129"/>
      <c r="KIW144" s="129"/>
      <c r="KIX144" s="129"/>
      <c r="KIY144" s="129"/>
      <c r="KIZ144" s="129"/>
      <c r="KJA144" s="129"/>
      <c r="KJB144" s="129"/>
      <c r="KJC144" s="129"/>
      <c r="KJD144" s="129"/>
      <c r="KJE144" s="129"/>
      <c r="KJF144" s="129"/>
      <c r="KJG144" s="129"/>
      <c r="KJH144" s="129"/>
      <c r="KJI144" s="129"/>
      <c r="KJJ144" s="129"/>
      <c r="KJK144" s="129"/>
      <c r="KJL144" s="129"/>
      <c r="KJM144" s="129"/>
      <c r="KJN144" s="129"/>
      <c r="KJO144" s="129"/>
      <c r="KJP144" s="129"/>
      <c r="KJQ144" s="129"/>
      <c r="KJR144" s="129"/>
      <c r="KJS144" s="129"/>
      <c r="KJT144" s="129"/>
      <c r="KJU144" s="129"/>
      <c r="KJV144" s="129"/>
      <c r="KJW144" s="129"/>
      <c r="KJX144" s="129"/>
      <c r="KJY144" s="129"/>
      <c r="KJZ144" s="129"/>
      <c r="KKA144" s="129"/>
      <c r="KKB144" s="129"/>
      <c r="KKC144" s="129"/>
      <c r="KKD144" s="129"/>
      <c r="KKE144" s="129"/>
      <c r="KKF144" s="129"/>
      <c r="KKG144" s="129"/>
      <c r="KKH144" s="129"/>
      <c r="KKI144" s="129"/>
      <c r="KKJ144" s="129"/>
      <c r="KKK144" s="129"/>
      <c r="KKL144" s="129"/>
      <c r="KKM144" s="129"/>
      <c r="KKN144" s="129"/>
      <c r="KKO144" s="129"/>
      <c r="KKP144" s="129"/>
      <c r="KKQ144" s="129"/>
      <c r="KKR144" s="129"/>
      <c r="KKS144" s="129"/>
      <c r="KKT144" s="129"/>
      <c r="KKU144" s="129"/>
      <c r="KKV144" s="129"/>
      <c r="KKW144" s="129"/>
      <c r="KKX144" s="129"/>
      <c r="KKY144" s="129"/>
      <c r="KKZ144" s="129"/>
      <c r="KLA144" s="129"/>
      <c r="KLB144" s="129"/>
      <c r="KLC144" s="129"/>
      <c r="KLD144" s="129"/>
      <c r="KLE144" s="129"/>
      <c r="KLF144" s="129"/>
      <c r="KLG144" s="129"/>
      <c r="KLH144" s="129"/>
      <c r="KLI144" s="129"/>
      <c r="KLJ144" s="129"/>
      <c r="KLK144" s="129"/>
      <c r="KLL144" s="129"/>
      <c r="KLM144" s="129"/>
      <c r="KLN144" s="129"/>
      <c r="KLO144" s="129"/>
      <c r="KLP144" s="129"/>
      <c r="KLQ144" s="129"/>
      <c r="KLR144" s="129"/>
      <c r="KLS144" s="129"/>
      <c r="KLT144" s="129"/>
      <c r="KLU144" s="129"/>
      <c r="KLV144" s="129"/>
      <c r="KLW144" s="129"/>
      <c r="KLX144" s="129"/>
      <c r="KLY144" s="129"/>
      <c r="KLZ144" s="129"/>
      <c r="KMA144" s="129"/>
      <c r="KMB144" s="129"/>
      <c r="KMC144" s="129"/>
      <c r="KMD144" s="129"/>
      <c r="KME144" s="129"/>
      <c r="KMF144" s="129"/>
      <c r="KMG144" s="129"/>
      <c r="KMH144" s="129"/>
      <c r="KMI144" s="129"/>
      <c r="KMJ144" s="129"/>
      <c r="KMK144" s="129"/>
      <c r="KML144" s="129"/>
      <c r="KMM144" s="129"/>
      <c r="KMN144" s="129"/>
      <c r="KMO144" s="129"/>
      <c r="KMP144" s="129"/>
      <c r="KMQ144" s="129"/>
      <c r="KMR144" s="129"/>
      <c r="KMS144" s="129"/>
      <c r="KMT144" s="129"/>
      <c r="KMU144" s="129"/>
      <c r="KMV144" s="129"/>
      <c r="KMW144" s="129"/>
      <c r="KMX144" s="129"/>
      <c r="KMY144" s="129"/>
      <c r="KMZ144" s="129"/>
      <c r="KNA144" s="129"/>
      <c r="KNB144" s="129"/>
      <c r="KNC144" s="129"/>
      <c r="KND144" s="129"/>
      <c r="KNE144" s="129"/>
      <c r="KNF144" s="129"/>
      <c r="KNG144" s="129"/>
      <c r="KNH144" s="129"/>
      <c r="KNI144" s="129"/>
      <c r="KNJ144" s="129"/>
      <c r="KNK144" s="129"/>
      <c r="KNL144" s="129"/>
      <c r="KNM144" s="129"/>
      <c r="KNN144" s="129"/>
      <c r="KNO144" s="129"/>
      <c r="KNP144" s="129"/>
      <c r="KNQ144" s="129"/>
      <c r="KNR144" s="129"/>
      <c r="KNS144" s="129"/>
      <c r="KNT144" s="129"/>
      <c r="KNU144" s="129"/>
      <c r="KNV144" s="129"/>
      <c r="KNW144" s="129"/>
      <c r="KNX144" s="129"/>
      <c r="KNY144" s="129"/>
      <c r="KNZ144" s="129"/>
      <c r="KOA144" s="129"/>
      <c r="KOB144" s="129"/>
      <c r="KOC144" s="129"/>
      <c r="KOD144" s="129"/>
      <c r="KOE144" s="129"/>
      <c r="KOF144" s="129"/>
      <c r="KOG144" s="129"/>
      <c r="KOH144" s="129"/>
      <c r="KOI144" s="129"/>
      <c r="KOJ144" s="129"/>
      <c r="KOK144" s="129"/>
      <c r="KOL144" s="129"/>
      <c r="KOM144" s="129"/>
      <c r="KON144" s="129"/>
      <c r="KOO144" s="129"/>
      <c r="KOP144" s="129"/>
      <c r="KOQ144" s="129"/>
      <c r="KOR144" s="129"/>
      <c r="KOS144" s="129"/>
      <c r="KOT144" s="129"/>
      <c r="KOU144" s="129"/>
      <c r="KOV144" s="129"/>
      <c r="KOW144" s="129"/>
      <c r="KOX144" s="129"/>
      <c r="KOY144" s="129"/>
      <c r="KOZ144" s="129"/>
      <c r="KPA144" s="129"/>
      <c r="KPB144" s="129"/>
      <c r="KPC144" s="129"/>
      <c r="KPD144" s="129"/>
      <c r="KPE144" s="129"/>
      <c r="KPF144" s="129"/>
      <c r="KPG144" s="129"/>
      <c r="KPH144" s="129"/>
      <c r="KPI144" s="129"/>
      <c r="KPJ144" s="129"/>
      <c r="KPK144" s="129"/>
      <c r="KPL144" s="129"/>
      <c r="KPM144" s="129"/>
      <c r="KPN144" s="129"/>
      <c r="KPO144" s="129"/>
      <c r="KPP144" s="129"/>
      <c r="KPQ144" s="129"/>
      <c r="KPR144" s="129"/>
      <c r="KPS144" s="129"/>
      <c r="KPT144" s="129"/>
      <c r="KPU144" s="129"/>
      <c r="KPV144" s="129"/>
      <c r="KPW144" s="129"/>
      <c r="KPX144" s="129"/>
      <c r="KPY144" s="129"/>
      <c r="KPZ144" s="129"/>
      <c r="KQA144" s="129"/>
      <c r="KQB144" s="129"/>
      <c r="KQC144" s="129"/>
      <c r="KQD144" s="129"/>
      <c r="KQE144" s="129"/>
      <c r="KQF144" s="129"/>
      <c r="KQG144" s="129"/>
      <c r="KQH144" s="129"/>
      <c r="KQI144" s="129"/>
      <c r="KQJ144" s="129"/>
      <c r="KQK144" s="129"/>
      <c r="KQL144" s="129"/>
      <c r="KQM144" s="129"/>
      <c r="KQN144" s="129"/>
      <c r="KQO144" s="129"/>
      <c r="KQP144" s="129"/>
      <c r="KQQ144" s="129"/>
      <c r="KQR144" s="129"/>
      <c r="KQS144" s="129"/>
      <c r="KQT144" s="129"/>
      <c r="KQU144" s="129"/>
      <c r="KQV144" s="129"/>
      <c r="KQW144" s="129"/>
      <c r="KQX144" s="129"/>
      <c r="KQY144" s="129"/>
      <c r="KQZ144" s="129"/>
      <c r="KRA144" s="129"/>
      <c r="KRB144" s="129"/>
      <c r="KRC144" s="129"/>
      <c r="KRD144" s="129"/>
      <c r="KRE144" s="129"/>
      <c r="KRF144" s="129"/>
      <c r="KRG144" s="129"/>
      <c r="KRH144" s="129"/>
      <c r="KRI144" s="129"/>
      <c r="KRJ144" s="129"/>
      <c r="KRK144" s="129"/>
      <c r="KRL144" s="129"/>
      <c r="KRM144" s="129"/>
      <c r="KRN144" s="129"/>
      <c r="KRO144" s="129"/>
      <c r="KRP144" s="129"/>
      <c r="KRQ144" s="129"/>
      <c r="KRR144" s="129"/>
      <c r="KRS144" s="129"/>
      <c r="KRT144" s="129"/>
      <c r="KRU144" s="129"/>
      <c r="KRV144" s="129"/>
      <c r="KRW144" s="129"/>
      <c r="KRX144" s="129"/>
      <c r="KRY144" s="129"/>
      <c r="KRZ144" s="129"/>
      <c r="KSA144" s="129"/>
      <c r="KSB144" s="129"/>
      <c r="KSC144" s="129"/>
      <c r="KSD144" s="129"/>
      <c r="KSE144" s="129"/>
      <c r="KSF144" s="129"/>
      <c r="KSG144" s="129"/>
      <c r="KSH144" s="129"/>
      <c r="KSI144" s="129"/>
      <c r="KSJ144" s="129"/>
      <c r="KSK144" s="129"/>
      <c r="KSL144" s="129"/>
      <c r="KSM144" s="129"/>
      <c r="KSN144" s="129"/>
      <c r="KSO144" s="129"/>
      <c r="KSP144" s="129"/>
      <c r="KSQ144" s="129"/>
      <c r="KSR144" s="129"/>
      <c r="KSS144" s="129"/>
      <c r="KST144" s="129"/>
      <c r="KSU144" s="129"/>
      <c r="KSV144" s="129"/>
      <c r="KSW144" s="129"/>
      <c r="KSX144" s="129"/>
      <c r="KSY144" s="129"/>
      <c r="KSZ144" s="129"/>
      <c r="KTA144" s="129"/>
      <c r="KTB144" s="129"/>
      <c r="KTC144" s="129"/>
      <c r="KTD144" s="129"/>
      <c r="KTE144" s="129"/>
      <c r="KTF144" s="129"/>
      <c r="KTG144" s="129"/>
      <c r="KTH144" s="129"/>
      <c r="KTI144" s="129"/>
      <c r="KTJ144" s="129"/>
      <c r="KTK144" s="129"/>
      <c r="KTL144" s="129"/>
      <c r="KTM144" s="129"/>
      <c r="KTN144" s="129"/>
      <c r="KTO144" s="129"/>
      <c r="KTP144" s="129"/>
      <c r="KTQ144" s="129"/>
      <c r="KTR144" s="129"/>
      <c r="KTS144" s="129"/>
      <c r="KTT144" s="129"/>
      <c r="KTU144" s="129"/>
      <c r="KTV144" s="129"/>
      <c r="KTW144" s="129"/>
      <c r="KTX144" s="129"/>
      <c r="KTY144" s="129"/>
      <c r="KTZ144" s="129"/>
      <c r="KUA144" s="129"/>
      <c r="KUB144" s="129"/>
      <c r="KUC144" s="129"/>
      <c r="KUD144" s="129"/>
      <c r="KUE144" s="129"/>
      <c r="KUF144" s="129"/>
      <c r="KUG144" s="129"/>
      <c r="KUH144" s="129"/>
      <c r="KUI144" s="129"/>
      <c r="KUJ144" s="129"/>
      <c r="KUK144" s="129"/>
      <c r="KUL144" s="129"/>
      <c r="KUM144" s="129"/>
      <c r="KUN144" s="129"/>
      <c r="KUO144" s="129"/>
      <c r="KUP144" s="129"/>
      <c r="KUQ144" s="129"/>
      <c r="KUR144" s="129"/>
      <c r="KUS144" s="129"/>
      <c r="KUT144" s="129"/>
      <c r="KUU144" s="129"/>
      <c r="KUV144" s="129"/>
      <c r="KUW144" s="129"/>
      <c r="KUX144" s="129"/>
      <c r="KUY144" s="129"/>
      <c r="KUZ144" s="129"/>
      <c r="KVA144" s="129"/>
      <c r="KVB144" s="129"/>
      <c r="KVC144" s="129"/>
      <c r="KVD144" s="129"/>
      <c r="KVE144" s="129"/>
      <c r="KVF144" s="129"/>
      <c r="KVG144" s="129"/>
      <c r="KVH144" s="129"/>
      <c r="KVI144" s="129"/>
      <c r="KVJ144" s="129"/>
      <c r="KVK144" s="129"/>
      <c r="KVL144" s="129"/>
      <c r="KVM144" s="129"/>
      <c r="KVN144" s="129"/>
      <c r="KVO144" s="129"/>
      <c r="KVP144" s="129"/>
      <c r="KVQ144" s="129"/>
      <c r="KVR144" s="129"/>
      <c r="KVS144" s="129"/>
      <c r="KVT144" s="129"/>
      <c r="KVU144" s="129"/>
      <c r="KVV144" s="129"/>
      <c r="KVW144" s="129"/>
      <c r="KVX144" s="129"/>
      <c r="KVY144" s="129"/>
      <c r="KVZ144" s="129"/>
      <c r="KWA144" s="129"/>
      <c r="KWB144" s="129"/>
      <c r="KWC144" s="129"/>
      <c r="KWD144" s="129"/>
      <c r="KWE144" s="129"/>
      <c r="KWF144" s="129"/>
      <c r="KWG144" s="129"/>
      <c r="KWH144" s="129"/>
      <c r="KWI144" s="129"/>
      <c r="KWJ144" s="129"/>
      <c r="KWK144" s="129"/>
      <c r="KWL144" s="129"/>
      <c r="KWM144" s="129"/>
      <c r="KWN144" s="129"/>
      <c r="KWO144" s="129"/>
      <c r="KWP144" s="129"/>
      <c r="KWQ144" s="129"/>
      <c r="KWR144" s="129"/>
      <c r="KWS144" s="129"/>
      <c r="KWT144" s="129"/>
      <c r="KWU144" s="129"/>
      <c r="KWV144" s="129"/>
      <c r="KWW144" s="129"/>
      <c r="KWX144" s="129"/>
      <c r="KWY144" s="129"/>
      <c r="KWZ144" s="129"/>
      <c r="KXA144" s="129"/>
      <c r="KXB144" s="129"/>
      <c r="KXC144" s="129"/>
      <c r="KXD144" s="129"/>
      <c r="KXE144" s="129"/>
      <c r="KXF144" s="129"/>
      <c r="KXG144" s="129"/>
      <c r="KXH144" s="129"/>
      <c r="KXI144" s="129"/>
      <c r="KXJ144" s="129"/>
      <c r="KXK144" s="129"/>
      <c r="KXL144" s="129"/>
      <c r="KXM144" s="129"/>
      <c r="KXN144" s="129"/>
      <c r="KXO144" s="129"/>
      <c r="KXP144" s="129"/>
      <c r="KXQ144" s="129"/>
      <c r="KXR144" s="129"/>
      <c r="KXS144" s="129"/>
      <c r="KXT144" s="129"/>
      <c r="KXU144" s="129"/>
      <c r="KXV144" s="129"/>
      <c r="KXW144" s="129"/>
      <c r="KXX144" s="129"/>
      <c r="KXY144" s="129"/>
      <c r="KXZ144" s="129"/>
      <c r="KYA144" s="129"/>
      <c r="KYB144" s="129"/>
      <c r="KYC144" s="129"/>
      <c r="KYD144" s="129"/>
      <c r="KYE144" s="129"/>
      <c r="KYF144" s="129"/>
      <c r="KYG144" s="129"/>
      <c r="KYH144" s="129"/>
      <c r="KYI144" s="129"/>
      <c r="KYJ144" s="129"/>
      <c r="KYK144" s="129"/>
      <c r="KYL144" s="129"/>
      <c r="KYM144" s="129"/>
      <c r="KYN144" s="129"/>
      <c r="KYO144" s="129"/>
      <c r="KYP144" s="129"/>
      <c r="KYQ144" s="129"/>
      <c r="KYR144" s="129"/>
      <c r="KYS144" s="129"/>
      <c r="KYT144" s="129"/>
      <c r="KYU144" s="129"/>
      <c r="KYV144" s="129"/>
      <c r="KYW144" s="129"/>
      <c r="KYX144" s="129"/>
      <c r="KYY144" s="129"/>
      <c r="KYZ144" s="129"/>
      <c r="KZA144" s="129"/>
      <c r="KZB144" s="129"/>
      <c r="KZC144" s="129"/>
      <c r="KZD144" s="129"/>
      <c r="KZE144" s="129"/>
      <c r="KZF144" s="129"/>
      <c r="KZG144" s="129"/>
      <c r="KZH144" s="129"/>
      <c r="KZI144" s="129"/>
      <c r="KZJ144" s="129"/>
      <c r="KZK144" s="129"/>
      <c r="KZL144" s="129"/>
      <c r="KZM144" s="129"/>
      <c r="KZN144" s="129"/>
      <c r="KZO144" s="129"/>
      <c r="KZP144" s="129"/>
      <c r="KZQ144" s="129"/>
      <c r="KZR144" s="129"/>
      <c r="KZS144" s="129"/>
      <c r="KZT144" s="129"/>
      <c r="KZU144" s="129"/>
      <c r="KZV144" s="129"/>
      <c r="KZW144" s="129"/>
      <c r="KZX144" s="129"/>
      <c r="KZY144" s="129"/>
      <c r="KZZ144" s="129"/>
      <c r="LAA144" s="129"/>
      <c r="LAB144" s="129"/>
      <c r="LAC144" s="129"/>
      <c r="LAD144" s="129"/>
      <c r="LAE144" s="129"/>
      <c r="LAF144" s="129"/>
      <c r="LAG144" s="129"/>
      <c r="LAH144" s="129"/>
      <c r="LAI144" s="129"/>
      <c r="LAJ144" s="129"/>
      <c r="LAK144" s="129"/>
      <c r="LAL144" s="129"/>
      <c r="LAM144" s="129"/>
      <c r="LAN144" s="129"/>
      <c r="LAO144" s="129"/>
      <c r="LAP144" s="129"/>
      <c r="LAQ144" s="129"/>
      <c r="LAR144" s="129"/>
      <c r="LAS144" s="129"/>
      <c r="LAT144" s="129"/>
      <c r="LAU144" s="129"/>
      <c r="LAV144" s="129"/>
      <c r="LAW144" s="129"/>
      <c r="LAX144" s="129"/>
      <c r="LAY144" s="129"/>
      <c r="LAZ144" s="129"/>
      <c r="LBA144" s="129"/>
      <c r="LBB144" s="129"/>
      <c r="LBC144" s="129"/>
      <c r="LBD144" s="129"/>
      <c r="LBE144" s="129"/>
      <c r="LBF144" s="129"/>
      <c r="LBG144" s="129"/>
      <c r="LBH144" s="129"/>
      <c r="LBI144" s="129"/>
      <c r="LBJ144" s="129"/>
      <c r="LBK144" s="129"/>
      <c r="LBL144" s="129"/>
      <c r="LBM144" s="129"/>
      <c r="LBN144" s="129"/>
      <c r="LBO144" s="129"/>
      <c r="LBP144" s="129"/>
      <c r="LBQ144" s="129"/>
      <c r="LBR144" s="129"/>
      <c r="LBS144" s="129"/>
      <c r="LBT144" s="129"/>
      <c r="LBU144" s="129"/>
      <c r="LBV144" s="129"/>
      <c r="LBW144" s="129"/>
      <c r="LBX144" s="129"/>
      <c r="LBY144" s="129"/>
      <c r="LBZ144" s="129"/>
      <c r="LCA144" s="129"/>
      <c r="LCB144" s="129"/>
      <c r="LCC144" s="129"/>
      <c r="LCD144" s="129"/>
      <c r="LCE144" s="129"/>
      <c r="LCF144" s="129"/>
      <c r="LCG144" s="129"/>
      <c r="LCH144" s="129"/>
      <c r="LCI144" s="129"/>
      <c r="LCJ144" s="129"/>
      <c r="LCK144" s="129"/>
      <c r="LCL144" s="129"/>
      <c r="LCM144" s="129"/>
      <c r="LCN144" s="129"/>
      <c r="LCO144" s="129"/>
      <c r="LCP144" s="129"/>
      <c r="LCQ144" s="129"/>
      <c r="LCR144" s="129"/>
      <c r="LCS144" s="129"/>
      <c r="LCT144" s="129"/>
      <c r="LCU144" s="129"/>
      <c r="LCV144" s="129"/>
      <c r="LCW144" s="129"/>
      <c r="LCX144" s="129"/>
      <c r="LCY144" s="129"/>
      <c r="LCZ144" s="129"/>
      <c r="LDA144" s="129"/>
      <c r="LDB144" s="129"/>
      <c r="LDC144" s="129"/>
      <c r="LDD144" s="129"/>
      <c r="LDE144" s="129"/>
      <c r="LDF144" s="129"/>
      <c r="LDG144" s="129"/>
      <c r="LDH144" s="129"/>
      <c r="LDI144" s="129"/>
      <c r="LDJ144" s="129"/>
      <c r="LDK144" s="129"/>
      <c r="LDL144" s="129"/>
      <c r="LDM144" s="129"/>
      <c r="LDN144" s="129"/>
      <c r="LDO144" s="129"/>
      <c r="LDP144" s="129"/>
      <c r="LDQ144" s="129"/>
      <c r="LDR144" s="129"/>
      <c r="LDS144" s="129"/>
      <c r="LDT144" s="129"/>
      <c r="LDU144" s="129"/>
      <c r="LDV144" s="129"/>
      <c r="LDW144" s="129"/>
      <c r="LDX144" s="129"/>
      <c r="LDY144" s="129"/>
      <c r="LDZ144" s="129"/>
      <c r="LEA144" s="129"/>
      <c r="LEB144" s="129"/>
      <c r="LEC144" s="129"/>
      <c r="LED144" s="129"/>
      <c r="LEE144" s="129"/>
      <c r="LEF144" s="129"/>
      <c r="LEG144" s="129"/>
      <c r="LEH144" s="129"/>
      <c r="LEI144" s="129"/>
      <c r="LEJ144" s="129"/>
      <c r="LEK144" s="129"/>
      <c r="LEL144" s="129"/>
      <c r="LEM144" s="129"/>
      <c r="LEN144" s="129"/>
      <c r="LEO144" s="129"/>
      <c r="LEP144" s="129"/>
      <c r="LEQ144" s="129"/>
      <c r="LER144" s="129"/>
      <c r="LES144" s="129"/>
      <c r="LET144" s="129"/>
      <c r="LEU144" s="129"/>
      <c r="LEV144" s="129"/>
      <c r="LEW144" s="129"/>
      <c r="LEX144" s="129"/>
      <c r="LEY144" s="129"/>
      <c r="LEZ144" s="129"/>
      <c r="LFA144" s="129"/>
      <c r="LFB144" s="129"/>
      <c r="LFC144" s="129"/>
      <c r="LFD144" s="129"/>
      <c r="LFE144" s="129"/>
      <c r="LFF144" s="129"/>
      <c r="LFG144" s="129"/>
      <c r="LFH144" s="129"/>
      <c r="LFI144" s="129"/>
      <c r="LFJ144" s="129"/>
      <c r="LFK144" s="129"/>
      <c r="LFL144" s="129"/>
      <c r="LFM144" s="129"/>
      <c r="LFN144" s="129"/>
      <c r="LFO144" s="129"/>
      <c r="LFP144" s="129"/>
      <c r="LFQ144" s="129"/>
      <c r="LFR144" s="129"/>
      <c r="LFS144" s="129"/>
      <c r="LFT144" s="129"/>
      <c r="LFU144" s="129"/>
      <c r="LFV144" s="129"/>
      <c r="LFW144" s="129"/>
      <c r="LFX144" s="129"/>
      <c r="LFY144" s="129"/>
      <c r="LFZ144" s="129"/>
      <c r="LGA144" s="129"/>
      <c r="LGB144" s="129"/>
      <c r="LGC144" s="129"/>
      <c r="LGD144" s="129"/>
      <c r="LGE144" s="129"/>
      <c r="LGF144" s="129"/>
      <c r="LGG144" s="129"/>
      <c r="LGH144" s="129"/>
      <c r="LGI144" s="129"/>
      <c r="LGJ144" s="129"/>
      <c r="LGK144" s="129"/>
      <c r="LGL144" s="129"/>
      <c r="LGM144" s="129"/>
      <c r="LGN144" s="129"/>
      <c r="LGO144" s="129"/>
      <c r="LGP144" s="129"/>
      <c r="LGQ144" s="129"/>
      <c r="LGR144" s="129"/>
      <c r="LGS144" s="129"/>
      <c r="LGT144" s="129"/>
      <c r="LGU144" s="129"/>
      <c r="LGV144" s="129"/>
      <c r="LGW144" s="129"/>
      <c r="LGX144" s="129"/>
      <c r="LGY144" s="129"/>
      <c r="LGZ144" s="129"/>
      <c r="LHA144" s="129"/>
      <c r="LHB144" s="129"/>
      <c r="LHC144" s="129"/>
      <c r="LHD144" s="129"/>
      <c r="LHE144" s="129"/>
      <c r="LHF144" s="129"/>
      <c r="LHG144" s="129"/>
      <c r="LHH144" s="129"/>
      <c r="LHI144" s="129"/>
      <c r="LHJ144" s="129"/>
      <c r="LHK144" s="129"/>
      <c r="LHL144" s="129"/>
      <c r="LHM144" s="129"/>
      <c r="LHN144" s="129"/>
      <c r="LHO144" s="129"/>
      <c r="LHP144" s="129"/>
      <c r="LHQ144" s="129"/>
      <c r="LHR144" s="129"/>
      <c r="LHS144" s="129"/>
      <c r="LHT144" s="129"/>
      <c r="LHU144" s="129"/>
      <c r="LHV144" s="129"/>
      <c r="LHW144" s="129"/>
      <c r="LHX144" s="129"/>
      <c r="LHY144" s="129"/>
      <c r="LHZ144" s="129"/>
      <c r="LIA144" s="129"/>
      <c r="LIB144" s="129"/>
      <c r="LIC144" s="129"/>
      <c r="LID144" s="129"/>
      <c r="LIE144" s="129"/>
      <c r="LIF144" s="129"/>
      <c r="LIG144" s="129"/>
      <c r="LIH144" s="129"/>
      <c r="LII144" s="129"/>
      <c r="LIJ144" s="129"/>
      <c r="LIK144" s="129"/>
      <c r="LIL144" s="129"/>
      <c r="LIM144" s="129"/>
      <c r="LIN144" s="129"/>
      <c r="LIO144" s="129"/>
      <c r="LIP144" s="129"/>
      <c r="LIQ144" s="129"/>
      <c r="LIR144" s="129"/>
      <c r="LIS144" s="129"/>
      <c r="LIT144" s="129"/>
      <c r="LIU144" s="129"/>
      <c r="LIV144" s="129"/>
      <c r="LIW144" s="129"/>
      <c r="LIX144" s="129"/>
      <c r="LIY144" s="129"/>
      <c r="LIZ144" s="129"/>
      <c r="LJA144" s="129"/>
      <c r="LJB144" s="129"/>
      <c r="LJC144" s="129"/>
      <c r="LJD144" s="129"/>
      <c r="LJE144" s="129"/>
      <c r="LJF144" s="129"/>
      <c r="LJG144" s="129"/>
      <c r="LJH144" s="129"/>
      <c r="LJI144" s="129"/>
      <c r="LJJ144" s="129"/>
      <c r="LJK144" s="129"/>
      <c r="LJL144" s="129"/>
      <c r="LJM144" s="129"/>
      <c r="LJN144" s="129"/>
      <c r="LJO144" s="129"/>
      <c r="LJP144" s="129"/>
      <c r="LJQ144" s="129"/>
      <c r="LJR144" s="129"/>
      <c r="LJS144" s="129"/>
      <c r="LJT144" s="129"/>
      <c r="LJU144" s="129"/>
      <c r="LJV144" s="129"/>
      <c r="LJW144" s="129"/>
      <c r="LJX144" s="129"/>
      <c r="LJY144" s="129"/>
      <c r="LJZ144" s="129"/>
      <c r="LKA144" s="129"/>
      <c r="LKB144" s="129"/>
      <c r="LKC144" s="129"/>
      <c r="LKD144" s="129"/>
      <c r="LKE144" s="129"/>
      <c r="LKF144" s="129"/>
      <c r="LKG144" s="129"/>
      <c r="LKH144" s="129"/>
      <c r="LKI144" s="129"/>
      <c r="LKJ144" s="129"/>
      <c r="LKK144" s="129"/>
      <c r="LKL144" s="129"/>
      <c r="LKM144" s="129"/>
      <c r="LKN144" s="129"/>
      <c r="LKO144" s="129"/>
      <c r="LKP144" s="129"/>
      <c r="LKQ144" s="129"/>
      <c r="LKR144" s="129"/>
      <c r="LKS144" s="129"/>
      <c r="LKT144" s="129"/>
      <c r="LKU144" s="129"/>
      <c r="LKV144" s="129"/>
      <c r="LKW144" s="129"/>
      <c r="LKX144" s="129"/>
      <c r="LKY144" s="129"/>
      <c r="LKZ144" s="129"/>
      <c r="LLA144" s="129"/>
      <c r="LLB144" s="129"/>
      <c r="LLC144" s="129"/>
      <c r="LLD144" s="129"/>
      <c r="LLE144" s="129"/>
      <c r="LLF144" s="129"/>
      <c r="LLG144" s="129"/>
      <c r="LLH144" s="129"/>
      <c r="LLI144" s="129"/>
      <c r="LLJ144" s="129"/>
      <c r="LLK144" s="129"/>
      <c r="LLL144" s="129"/>
      <c r="LLM144" s="129"/>
      <c r="LLN144" s="129"/>
      <c r="LLO144" s="129"/>
      <c r="LLP144" s="129"/>
      <c r="LLQ144" s="129"/>
      <c r="LLR144" s="129"/>
      <c r="LLS144" s="129"/>
      <c r="LLT144" s="129"/>
      <c r="LLU144" s="129"/>
      <c r="LLV144" s="129"/>
      <c r="LLW144" s="129"/>
      <c r="LLX144" s="129"/>
      <c r="LLY144" s="129"/>
      <c r="LLZ144" s="129"/>
      <c r="LMA144" s="129"/>
      <c r="LMB144" s="129"/>
      <c r="LMC144" s="129"/>
      <c r="LMD144" s="129"/>
      <c r="LME144" s="129"/>
      <c r="LMF144" s="129"/>
      <c r="LMG144" s="129"/>
      <c r="LMH144" s="129"/>
      <c r="LMI144" s="129"/>
      <c r="LMJ144" s="129"/>
      <c r="LMK144" s="129"/>
      <c r="LML144" s="129"/>
      <c r="LMM144" s="129"/>
      <c r="LMN144" s="129"/>
      <c r="LMO144" s="129"/>
      <c r="LMP144" s="129"/>
      <c r="LMQ144" s="129"/>
      <c r="LMR144" s="129"/>
      <c r="LMS144" s="129"/>
      <c r="LMT144" s="129"/>
      <c r="LMU144" s="129"/>
      <c r="LMV144" s="129"/>
      <c r="LMW144" s="129"/>
      <c r="LMX144" s="129"/>
      <c r="LMY144" s="129"/>
      <c r="LMZ144" s="129"/>
      <c r="LNA144" s="129"/>
      <c r="LNB144" s="129"/>
      <c r="LNC144" s="129"/>
      <c r="LND144" s="129"/>
      <c r="LNE144" s="129"/>
      <c r="LNF144" s="129"/>
      <c r="LNG144" s="129"/>
      <c r="LNH144" s="129"/>
      <c r="LNI144" s="129"/>
      <c r="LNJ144" s="129"/>
      <c r="LNK144" s="129"/>
      <c r="LNL144" s="129"/>
      <c r="LNM144" s="129"/>
      <c r="LNN144" s="129"/>
      <c r="LNO144" s="129"/>
      <c r="LNP144" s="129"/>
      <c r="LNQ144" s="129"/>
      <c r="LNR144" s="129"/>
      <c r="LNS144" s="129"/>
      <c r="LNT144" s="129"/>
      <c r="LNU144" s="129"/>
      <c r="LNV144" s="129"/>
      <c r="LNW144" s="129"/>
      <c r="LNX144" s="129"/>
      <c r="LNY144" s="129"/>
      <c r="LNZ144" s="129"/>
      <c r="LOA144" s="129"/>
      <c r="LOB144" s="129"/>
      <c r="LOC144" s="129"/>
      <c r="LOD144" s="129"/>
      <c r="LOE144" s="129"/>
      <c r="LOF144" s="129"/>
      <c r="LOG144" s="129"/>
      <c r="LOH144" s="129"/>
      <c r="LOI144" s="129"/>
      <c r="LOJ144" s="129"/>
      <c r="LOK144" s="129"/>
      <c r="LOL144" s="129"/>
      <c r="LOM144" s="129"/>
      <c r="LON144" s="129"/>
      <c r="LOO144" s="129"/>
      <c r="LOP144" s="129"/>
      <c r="LOQ144" s="129"/>
      <c r="LOR144" s="129"/>
      <c r="LOS144" s="129"/>
      <c r="LOT144" s="129"/>
      <c r="LOU144" s="129"/>
      <c r="LOV144" s="129"/>
      <c r="LOW144" s="129"/>
      <c r="LOX144" s="129"/>
      <c r="LOY144" s="129"/>
      <c r="LOZ144" s="129"/>
      <c r="LPA144" s="129"/>
      <c r="LPB144" s="129"/>
      <c r="LPC144" s="129"/>
      <c r="LPD144" s="129"/>
      <c r="LPE144" s="129"/>
      <c r="LPF144" s="129"/>
      <c r="LPG144" s="129"/>
      <c r="LPH144" s="129"/>
      <c r="LPI144" s="129"/>
      <c r="LPJ144" s="129"/>
      <c r="LPK144" s="129"/>
      <c r="LPL144" s="129"/>
      <c r="LPM144" s="129"/>
      <c r="LPN144" s="129"/>
      <c r="LPO144" s="129"/>
      <c r="LPP144" s="129"/>
      <c r="LPQ144" s="129"/>
      <c r="LPR144" s="129"/>
      <c r="LPS144" s="129"/>
      <c r="LPT144" s="129"/>
      <c r="LPU144" s="129"/>
      <c r="LPV144" s="129"/>
      <c r="LPW144" s="129"/>
      <c r="LPX144" s="129"/>
      <c r="LPY144" s="129"/>
      <c r="LPZ144" s="129"/>
      <c r="LQA144" s="129"/>
      <c r="LQB144" s="129"/>
      <c r="LQC144" s="129"/>
      <c r="LQD144" s="129"/>
      <c r="LQE144" s="129"/>
      <c r="LQF144" s="129"/>
      <c r="LQG144" s="129"/>
      <c r="LQH144" s="129"/>
      <c r="LQI144" s="129"/>
      <c r="LQJ144" s="129"/>
      <c r="LQK144" s="129"/>
      <c r="LQL144" s="129"/>
      <c r="LQM144" s="129"/>
      <c r="LQN144" s="129"/>
      <c r="LQO144" s="129"/>
      <c r="LQP144" s="129"/>
      <c r="LQQ144" s="129"/>
      <c r="LQR144" s="129"/>
      <c r="LQS144" s="129"/>
      <c r="LQT144" s="129"/>
      <c r="LQU144" s="129"/>
      <c r="LQV144" s="129"/>
      <c r="LQW144" s="129"/>
      <c r="LQX144" s="129"/>
      <c r="LQY144" s="129"/>
      <c r="LQZ144" s="129"/>
      <c r="LRA144" s="129"/>
      <c r="LRB144" s="129"/>
      <c r="LRC144" s="129"/>
      <c r="LRD144" s="129"/>
      <c r="LRE144" s="129"/>
      <c r="LRF144" s="129"/>
      <c r="LRG144" s="129"/>
      <c r="LRH144" s="129"/>
      <c r="LRI144" s="129"/>
      <c r="LRJ144" s="129"/>
      <c r="LRK144" s="129"/>
      <c r="LRL144" s="129"/>
      <c r="LRM144" s="129"/>
      <c r="LRN144" s="129"/>
      <c r="LRO144" s="129"/>
      <c r="LRP144" s="129"/>
      <c r="LRQ144" s="129"/>
      <c r="LRR144" s="129"/>
      <c r="LRS144" s="129"/>
      <c r="LRT144" s="129"/>
      <c r="LRU144" s="129"/>
      <c r="LRV144" s="129"/>
      <c r="LRW144" s="129"/>
      <c r="LRX144" s="129"/>
      <c r="LRY144" s="129"/>
      <c r="LRZ144" s="129"/>
      <c r="LSA144" s="129"/>
      <c r="LSB144" s="129"/>
      <c r="LSC144" s="129"/>
      <c r="LSD144" s="129"/>
      <c r="LSE144" s="129"/>
      <c r="LSF144" s="129"/>
      <c r="LSG144" s="129"/>
      <c r="LSH144" s="129"/>
      <c r="LSI144" s="129"/>
      <c r="LSJ144" s="129"/>
      <c r="LSK144" s="129"/>
      <c r="LSL144" s="129"/>
      <c r="LSM144" s="129"/>
      <c r="LSN144" s="129"/>
      <c r="LSO144" s="129"/>
      <c r="LSP144" s="129"/>
      <c r="LSQ144" s="129"/>
      <c r="LSR144" s="129"/>
      <c r="LSS144" s="129"/>
      <c r="LST144" s="129"/>
      <c r="LSU144" s="129"/>
      <c r="LSV144" s="129"/>
      <c r="LSW144" s="129"/>
      <c r="LSX144" s="129"/>
      <c r="LSY144" s="129"/>
      <c r="LSZ144" s="129"/>
      <c r="LTA144" s="129"/>
      <c r="LTB144" s="129"/>
      <c r="LTC144" s="129"/>
      <c r="LTD144" s="129"/>
      <c r="LTE144" s="129"/>
      <c r="LTF144" s="129"/>
      <c r="LTG144" s="129"/>
      <c r="LTH144" s="129"/>
      <c r="LTI144" s="129"/>
      <c r="LTJ144" s="129"/>
      <c r="LTK144" s="129"/>
      <c r="LTL144" s="129"/>
      <c r="LTM144" s="129"/>
      <c r="LTN144" s="129"/>
      <c r="LTO144" s="129"/>
      <c r="LTP144" s="129"/>
      <c r="LTQ144" s="129"/>
      <c r="LTR144" s="129"/>
      <c r="LTS144" s="129"/>
      <c r="LTT144" s="129"/>
      <c r="LTU144" s="129"/>
      <c r="LTV144" s="129"/>
      <c r="LTW144" s="129"/>
      <c r="LTX144" s="129"/>
      <c r="LTY144" s="129"/>
      <c r="LTZ144" s="129"/>
      <c r="LUA144" s="129"/>
      <c r="LUB144" s="129"/>
      <c r="LUC144" s="129"/>
      <c r="LUD144" s="129"/>
      <c r="LUE144" s="129"/>
      <c r="LUF144" s="129"/>
      <c r="LUG144" s="129"/>
      <c r="LUH144" s="129"/>
      <c r="LUI144" s="129"/>
      <c r="LUJ144" s="129"/>
      <c r="LUK144" s="129"/>
      <c r="LUL144" s="129"/>
      <c r="LUM144" s="129"/>
      <c r="LUN144" s="129"/>
      <c r="LUO144" s="129"/>
      <c r="LUP144" s="129"/>
      <c r="LUQ144" s="129"/>
      <c r="LUR144" s="129"/>
      <c r="LUS144" s="129"/>
      <c r="LUT144" s="129"/>
      <c r="LUU144" s="129"/>
      <c r="LUV144" s="129"/>
      <c r="LUW144" s="129"/>
      <c r="LUX144" s="129"/>
      <c r="LUY144" s="129"/>
      <c r="LUZ144" s="129"/>
      <c r="LVA144" s="129"/>
      <c r="LVB144" s="129"/>
      <c r="LVC144" s="129"/>
      <c r="LVD144" s="129"/>
      <c r="LVE144" s="129"/>
      <c r="LVF144" s="129"/>
      <c r="LVG144" s="129"/>
      <c r="LVH144" s="129"/>
      <c r="LVI144" s="129"/>
      <c r="LVJ144" s="129"/>
      <c r="LVK144" s="129"/>
      <c r="LVL144" s="129"/>
      <c r="LVM144" s="129"/>
      <c r="LVN144" s="129"/>
      <c r="LVO144" s="129"/>
      <c r="LVP144" s="129"/>
      <c r="LVQ144" s="129"/>
      <c r="LVR144" s="129"/>
      <c r="LVS144" s="129"/>
      <c r="LVT144" s="129"/>
      <c r="LVU144" s="129"/>
      <c r="LVV144" s="129"/>
      <c r="LVW144" s="129"/>
      <c r="LVX144" s="129"/>
      <c r="LVY144" s="129"/>
      <c r="LVZ144" s="129"/>
      <c r="LWA144" s="129"/>
      <c r="LWB144" s="129"/>
      <c r="LWC144" s="129"/>
      <c r="LWD144" s="129"/>
      <c r="LWE144" s="129"/>
      <c r="LWF144" s="129"/>
      <c r="LWG144" s="129"/>
      <c r="LWH144" s="129"/>
      <c r="LWI144" s="129"/>
      <c r="LWJ144" s="129"/>
      <c r="LWK144" s="129"/>
      <c r="LWL144" s="129"/>
      <c r="LWM144" s="129"/>
      <c r="LWN144" s="129"/>
      <c r="LWO144" s="129"/>
      <c r="LWP144" s="129"/>
      <c r="LWQ144" s="129"/>
      <c r="LWR144" s="129"/>
      <c r="LWS144" s="129"/>
      <c r="LWT144" s="129"/>
      <c r="LWU144" s="129"/>
      <c r="LWV144" s="129"/>
      <c r="LWW144" s="129"/>
      <c r="LWX144" s="129"/>
      <c r="LWY144" s="129"/>
      <c r="LWZ144" s="129"/>
      <c r="LXA144" s="129"/>
      <c r="LXB144" s="129"/>
      <c r="LXC144" s="129"/>
      <c r="LXD144" s="129"/>
      <c r="LXE144" s="129"/>
      <c r="LXF144" s="129"/>
      <c r="LXG144" s="129"/>
      <c r="LXH144" s="129"/>
      <c r="LXI144" s="129"/>
      <c r="LXJ144" s="129"/>
      <c r="LXK144" s="129"/>
      <c r="LXL144" s="129"/>
      <c r="LXM144" s="129"/>
      <c r="LXN144" s="129"/>
      <c r="LXO144" s="129"/>
      <c r="LXP144" s="129"/>
      <c r="LXQ144" s="129"/>
      <c r="LXR144" s="129"/>
      <c r="LXS144" s="129"/>
      <c r="LXT144" s="129"/>
      <c r="LXU144" s="129"/>
      <c r="LXV144" s="129"/>
      <c r="LXW144" s="129"/>
      <c r="LXX144" s="129"/>
      <c r="LXY144" s="129"/>
      <c r="LXZ144" s="129"/>
      <c r="LYA144" s="129"/>
      <c r="LYB144" s="129"/>
      <c r="LYC144" s="129"/>
      <c r="LYD144" s="129"/>
      <c r="LYE144" s="129"/>
      <c r="LYF144" s="129"/>
      <c r="LYG144" s="129"/>
      <c r="LYH144" s="129"/>
      <c r="LYI144" s="129"/>
      <c r="LYJ144" s="129"/>
      <c r="LYK144" s="129"/>
      <c r="LYL144" s="129"/>
      <c r="LYM144" s="129"/>
      <c r="LYN144" s="129"/>
      <c r="LYO144" s="129"/>
      <c r="LYP144" s="129"/>
      <c r="LYQ144" s="129"/>
      <c r="LYR144" s="129"/>
      <c r="LYS144" s="129"/>
      <c r="LYT144" s="129"/>
      <c r="LYU144" s="129"/>
      <c r="LYV144" s="129"/>
      <c r="LYW144" s="129"/>
      <c r="LYX144" s="129"/>
      <c r="LYY144" s="129"/>
      <c r="LYZ144" s="129"/>
      <c r="LZA144" s="129"/>
      <c r="LZB144" s="129"/>
      <c r="LZC144" s="129"/>
      <c r="LZD144" s="129"/>
      <c r="LZE144" s="129"/>
      <c r="LZF144" s="129"/>
      <c r="LZG144" s="129"/>
      <c r="LZH144" s="129"/>
      <c r="LZI144" s="129"/>
      <c r="LZJ144" s="129"/>
      <c r="LZK144" s="129"/>
      <c r="LZL144" s="129"/>
      <c r="LZM144" s="129"/>
      <c r="LZN144" s="129"/>
      <c r="LZO144" s="129"/>
      <c r="LZP144" s="129"/>
      <c r="LZQ144" s="129"/>
      <c r="LZR144" s="129"/>
      <c r="LZS144" s="129"/>
      <c r="LZT144" s="129"/>
      <c r="LZU144" s="129"/>
      <c r="LZV144" s="129"/>
      <c r="LZW144" s="129"/>
      <c r="LZX144" s="129"/>
      <c r="LZY144" s="129"/>
      <c r="LZZ144" s="129"/>
      <c r="MAA144" s="129"/>
      <c r="MAB144" s="129"/>
      <c r="MAC144" s="129"/>
      <c r="MAD144" s="129"/>
      <c r="MAE144" s="129"/>
      <c r="MAF144" s="129"/>
      <c r="MAG144" s="129"/>
      <c r="MAH144" s="129"/>
      <c r="MAI144" s="129"/>
      <c r="MAJ144" s="129"/>
      <c r="MAK144" s="129"/>
      <c r="MAL144" s="129"/>
      <c r="MAM144" s="129"/>
      <c r="MAN144" s="129"/>
      <c r="MAO144" s="129"/>
      <c r="MAP144" s="129"/>
      <c r="MAQ144" s="129"/>
      <c r="MAR144" s="129"/>
      <c r="MAS144" s="129"/>
      <c r="MAT144" s="129"/>
      <c r="MAU144" s="129"/>
      <c r="MAV144" s="129"/>
      <c r="MAW144" s="129"/>
      <c r="MAX144" s="129"/>
      <c r="MAY144" s="129"/>
      <c r="MAZ144" s="129"/>
      <c r="MBA144" s="129"/>
      <c r="MBB144" s="129"/>
      <c r="MBC144" s="129"/>
      <c r="MBD144" s="129"/>
      <c r="MBE144" s="129"/>
      <c r="MBF144" s="129"/>
      <c r="MBG144" s="129"/>
      <c r="MBH144" s="129"/>
      <c r="MBI144" s="129"/>
      <c r="MBJ144" s="129"/>
      <c r="MBK144" s="129"/>
      <c r="MBL144" s="129"/>
      <c r="MBM144" s="129"/>
      <c r="MBN144" s="129"/>
      <c r="MBO144" s="129"/>
      <c r="MBP144" s="129"/>
      <c r="MBQ144" s="129"/>
      <c r="MBR144" s="129"/>
      <c r="MBS144" s="129"/>
      <c r="MBT144" s="129"/>
      <c r="MBU144" s="129"/>
      <c r="MBV144" s="129"/>
      <c r="MBW144" s="129"/>
      <c r="MBX144" s="129"/>
      <c r="MBY144" s="129"/>
      <c r="MBZ144" s="129"/>
      <c r="MCA144" s="129"/>
      <c r="MCB144" s="129"/>
      <c r="MCC144" s="129"/>
      <c r="MCD144" s="129"/>
      <c r="MCE144" s="129"/>
      <c r="MCF144" s="129"/>
      <c r="MCG144" s="129"/>
      <c r="MCH144" s="129"/>
      <c r="MCI144" s="129"/>
      <c r="MCJ144" s="129"/>
      <c r="MCK144" s="129"/>
      <c r="MCL144" s="129"/>
      <c r="MCM144" s="129"/>
      <c r="MCN144" s="129"/>
      <c r="MCO144" s="129"/>
      <c r="MCP144" s="129"/>
      <c r="MCQ144" s="129"/>
      <c r="MCR144" s="129"/>
      <c r="MCS144" s="129"/>
      <c r="MCT144" s="129"/>
      <c r="MCU144" s="129"/>
      <c r="MCV144" s="129"/>
      <c r="MCW144" s="129"/>
      <c r="MCX144" s="129"/>
      <c r="MCY144" s="129"/>
      <c r="MCZ144" s="129"/>
      <c r="MDA144" s="129"/>
      <c r="MDB144" s="129"/>
      <c r="MDC144" s="129"/>
      <c r="MDD144" s="129"/>
      <c r="MDE144" s="129"/>
      <c r="MDF144" s="129"/>
      <c r="MDG144" s="129"/>
      <c r="MDH144" s="129"/>
      <c r="MDI144" s="129"/>
      <c r="MDJ144" s="129"/>
      <c r="MDK144" s="129"/>
      <c r="MDL144" s="129"/>
      <c r="MDM144" s="129"/>
      <c r="MDN144" s="129"/>
      <c r="MDO144" s="129"/>
      <c r="MDP144" s="129"/>
      <c r="MDQ144" s="129"/>
      <c r="MDR144" s="129"/>
      <c r="MDS144" s="129"/>
      <c r="MDT144" s="129"/>
      <c r="MDU144" s="129"/>
      <c r="MDV144" s="129"/>
      <c r="MDW144" s="129"/>
      <c r="MDX144" s="129"/>
      <c r="MDY144" s="129"/>
      <c r="MDZ144" s="129"/>
      <c r="MEA144" s="129"/>
      <c r="MEB144" s="129"/>
      <c r="MEC144" s="129"/>
      <c r="MED144" s="129"/>
      <c r="MEE144" s="129"/>
      <c r="MEF144" s="129"/>
      <c r="MEG144" s="129"/>
      <c r="MEH144" s="129"/>
      <c r="MEI144" s="129"/>
      <c r="MEJ144" s="129"/>
      <c r="MEK144" s="129"/>
      <c r="MEL144" s="129"/>
      <c r="MEM144" s="129"/>
      <c r="MEN144" s="129"/>
      <c r="MEO144" s="129"/>
      <c r="MEP144" s="129"/>
      <c r="MEQ144" s="129"/>
      <c r="MER144" s="129"/>
      <c r="MES144" s="129"/>
      <c r="MET144" s="129"/>
      <c r="MEU144" s="129"/>
      <c r="MEV144" s="129"/>
      <c r="MEW144" s="129"/>
      <c r="MEX144" s="129"/>
      <c r="MEY144" s="129"/>
      <c r="MEZ144" s="129"/>
      <c r="MFA144" s="129"/>
      <c r="MFB144" s="129"/>
      <c r="MFC144" s="129"/>
      <c r="MFD144" s="129"/>
      <c r="MFE144" s="129"/>
      <c r="MFF144" s="129"/>
      <c r="MFG144" s="129"/>
      <c r="MFH144" s="129"/>
      <c r="MFI144" s="129"/>
      <c r="MFJ144" s="129"/>
      <c r="MFK144" s="129"/>
      <c r="MFL144" s="129"/>
      <c r="MFM144" s="129"/>
      <c r="MFN144" s="129"/>
      <c r="MFO144" s="129"/>
      <c r="MFP144" s="129"/>
      <c r="MFQ144" s="129"/>
      <c r="MFR144" s="129"/>
      <c r="MFS144" s="129"/>
      <c r="MFT144" s="129"/>
      <c r="MFU144" s="129"/>
      <c r="MFV144" s="129"/>
      <c r="MFW144" s="129"/>
      <c r="MFX144" s="129"/>
      <c r="MFY144" s="129"/>
      <c r="MFZ144" s="129"/>
      <c r="MGA144" s="129"/>
      <c r="MGB144" s="129"/>
      <c r="MGC144" s="129"/>
      <c r="MGD144" s="129"/>
      <c r="MGE144" s="129"/>
      <c r="MGF144" s="129"/>
      <c r="MGG144" s="129"/>
      <c r="MGH144" s="129"/>
      <c r="MGI144" s="129"/>
      <c r="MGJ144" s="129"/>
      <c r="MGK144" s="129"/>
      <c r="MGL144" s="129"/>
      <c r="MGM144" s="129"/>
      <c r="MGN144" s="129"/>
      <c r="MGO144" s="129"/>
      <c r="MGP144" s="129"/>
      <c r="MGQ144" s="129"/>
      <c r="MGR144" s="129"/>
      <c r="MGS144" s="129"/>
      <c r="MGT144" s="129"/>
      <c r="MGU144" s="129"/>
      <c r="MGV144" s="129"/>
      <c r="MGW144" s="129"/>
      <c r="MGX144" s="129"/>
      <c r="MGY144" s="129"/>
      <c r="MGZ144" s="129"/>
      <c r="MHA144" s="129"/>
      <c r="MHB144" s="129"/>
      <c r="MHC144" s="129"/>
      <c r="MHD144" s="129"/>
      <c r="MHE144" s="129"/>
      <c r="MHF144" s="129"/>
      <c r="MHG144" s="129"/>
      <c r="MHH144" s="129"/>
      <c r="MHI144" s="129"/>
      <c r="MHJ144" s="129"/>
      <c r="MHK144" s="129"/>
      <c r="MHL144" s="129"/>
      <c r="MHM144" s="129"/>
      <c r="MHN144" s="129"/>
      <c r="MHO144" s="129"/>
      <c r="MHP144" s="129"/>
      <c r="MHQ144" s="129"/>
      <c r="MHR144" s="129"/>
      <c r="MHS144" s="129"/>
      <c r="MHT144" s="129"/>
      <c r="MHU144" s="129"/>
      <c r="MHV144" s="129"/>
      <c r="MHW144" s="129"/>
      <c r="MHX144" s="129"/>
      <c r="MHY144" s="129"/>
      <c r="MHZ144" s="129"/>
      <c r="MIA144" s="129"/>
      <c r="MIB144" s="129"/>
      <c r="MIC144" s="129"/>
      <c r="MID144" s="129"/>
      <c r="MIE144" s="129"/>
      <c r="MIF144" s="129"/>
      <c r="MIG144" s="129"/>
      <c r="MIH144" s="129"/>
      <c r="MII144" s="129"/>
      <c r="MIJ144" s="129"/>
      <c r="MIK144" s="129"/>
      <c r="MIL144" s="129"/>
      <c r="MIM144" s="129"/>
      <c r="MIN144" s="129"/>
      <c r="MIO144" s="129"/>
      <c r="MIP144" s="129"/>
      <c r="MIQ144" s="129"/>
      <c r="MIR144" s="129"/>
      <c r="MIS144" s="129"/>
      <c r="MIT144" s="129"/>
      <c r="MIU144" s="129"/>
      <c r="MIV144" s="129"/>
      <c r="MIW144" s="129"/>
      <c r="MIX144" s="129"/>
      <c r="MIY144" s="129"/>
      <c r="MIZ144" s="129"/>
      <c r="MJA144" s="129"/>
      <c r="MJB144" s="129"/>
      <c r="MJC144" s="129"/>
      <c r="MJD144" s="129"/>
      <c r="MJE144" s="129"/>
      <c r="MJF144" s="129"/>
      <c r="MJG144" s="129"/>
      <c r="MJH144" s="129"/>
      <c r="MJI144" s="129"/>
      <c r="MJJ144" s="129"/>
      <c r="MJK144" s="129"/>
      <c r="MJL144" s="129"/>
      <c r="MJM144" s="129"/>
      <c r="MJN144" s="129"/>
      <c r="MJO144" s="129"/>
      <c r="MJP144" s="129"/>
      <c r="MJQ144" s="129"/>
      <c r="MJR144" s="129"/>
      <c r="MJS144" s="129"/>
      <c r="MJT144" s="129"/>
      <c r="MJU144" s="129"/>
      <c r="MJV144" s="129"/>
      <c r="MJW144" s="129"/>
      <c r="MJX144" s="129"/>
      <c r="MJY144" s="129"/>
      <c r="MJZ144" s="129"/>
      <c r="MKA144" s="129"/>
      <c r="MKB144" s="129"/>
      <c r="MKC144" s="129"/>
      <c r="MKD144" s="129"/>
      <c r="MKE144" s="129"/>
      <c r="MKF144" s="129"/>
      <c r="MKG144" s="129"/>
      <c r="MKH144" s="129"/>
      <c r="MKI144" s="129"/>
      <c r="MKJ144" s="129"/>
      <c r="MKK144" s="129"/>
      <c r="MKL144" s="129"/>
      <c r="MKM144" s="129"/>
      <c r="MKN144" s="129"/>
      <c r="MKO144" s="129"/>
      <c r="MKP144" s="129"/>
      <c r="MKQ144" s="129"/>
      <c r="MKR144" s="129"/>
      <c r="MKS144" s="129"/>
      <c r="MKT144" s="129"/>
      <c r="MKU144" s="129"/>
      <c r="MKV144" s="129"/>
      <c r="MKW144" s="129"/>
      <c r="MKX144" s="129"/>
      <c r="MKY144" s="129"/>
      <c r="MKZ144" s="129"/>
      <c r="MLA144" s="129"/>
      <c r="MLB144" s="129"/>
      <c r="MLC144" s="129"/>
      <c r="MLD144" s="129"/>
      <c r="MLE144" s="129"/>
      <c r="MLF144" s="129"/>
      <c r="MLG144" s="129"/>
      <c r="MLH144" s="129"/>
      <c r="MLI144" s="129"/>
      <c r="MLJ144" s="129"/>
      <c r="MLK144" s="129"/>
      <c r="MLL144" s="129"/>
      <c r="MLM144" s="129"/>
      <c r="MLN144" s="129"/>
      <c r="MLO144" s="129"/>
      <c r="MLP144" s="129"/>
      <c r="MLQ144" s="129"/>
      <c r="MLR144" s="129"/>
      <c r="MLS144" s="129"/>
      <c r="MLT144" s="129"/>
      <c r="MLU144" s="129"/>
      <c r="MLV144" s="129"/>
      <c r="MLW144" s="129"/>
      <c r="MLX144" s="129"/>
      <c r="MLY144" s="129"/>
      <c r="MLZ144" s="129"/>
      <c r="MMA144" s="129"/>
      <c r="MMB144" s="129"/>
      <c r="MMC144" s="129"/>
      <c r="MMD144" s="129"/>
      <c r="MME144" s="129"/>
      <c r="MMF144" s="129"/>
      <c r="MMG144" s="129"/>
      <c r="MMH144" s="129"/>
      <c r="MMI144" s="129"/>
      <c r="MMJ144" s="129"/>
      <c r="MMK144" s="129"/>
      <c r="MML144" s="129"/>
      <c r="MMM144" s="129"/>
      <c r="MMN144" s="129"/>
      <c r="MMO144" s="129"/>
      <c r="MMP144" s="129"/>
      <c r="MMQ144" s="129"/>
      <c r="MMR144" s="129"/>
      <c r="MMS144" s="129"/>
      <c r="MMT144" s="129"/>
      <c r="MMU144" s="129"/>
      <c r="MMV144" s="129"/>
      <c r="MMW144" s="129"/>
      <c r="MMX144" s="129"/>
      <c r="MMY144" s="129"/>
      <c r="MMZ144" s="129"/>
      <c r="MNA144" s="129"/>
      <c r="MNB144" s="129"/>
      <c r="MNC144" s="129"/>
      <c r="MND144" s="129"/>
      <c r="MNE144" s="129"/>
      <c r="MNF144" s="129"/>
      <c r="MNG144" s="129"/>
      <c r="MNH144" s="129"/>
      <c r="MNI144" s="129"/>
      <c r="MNJ144" s="129"/>
      <c r="MNK144" s="129"/>
      <c r="MNL144" s="129"/>
      <c r="MNM144" s="129"/>
      <c r="MNN144" s="129"/>
      <c r="MNO144" s="129"/>
      <c r="MNP144" s="129"/>
      <c r="MNQ144" s="129"/>
      <c r="MNR144" s="129"/>
      <c r="MNS144" s="129"/>
      <c r="MNT144" s="129"/>
      <c r="MNU144" s="129"/>
      <c r="MNV144" s="129"/>
      <c r="MNW144" s="129"/>
      <c r="MNX144" s="129"/>
      <c r="MNY144" s="129"/>
      <c r="MNZ144" s="129"/>
      <c r="MOA144" s="129"/>
      <c r="MOB144" s="129"/>
      <c r="MOC144" s="129"/>
      <c r="MOD144" s="129"/>
      <c r="MOE144" s="129"/>
      <c r="MOF144" s="129"/>
      <c r="MOG144" s="129"/>
      <c r="MOH144" s="129"/>
      <c r="MOI144" s="129"/>
      <c r="MOJ144" s="129"/>
      <c r="MOK144" s="129"/>
      <c r="MOL144" s="129"/>
      <c r="MOM144" s="129"/>
      <c r="MON144" s="129"/>
      <c r="MOO144" s="129"/>
      <c r="MOP144" s="129"/>
      <c r="MOQ144" s="129"/>
      <c r="MOR144" s="129"/>
      <c r="MOS144" s="129"/>
      <c r="MOT144" s="129"/>
      <c r="MOU144" s="129"/>
      <c r="MOV144" s="129"/>
      <c r="MOW144" s="129"/>
      <c r="MOX144" s="129"/>
      <c r="MOY144" s="129"/>
      <c r="MOZ144" s="129"/>
      <c r="MPA144" s="129"/>
      <c r="MPB144" s="129"/>
      <c r="MPC144" s="129"/>
      <c r="MPD144" s="129"/>
      <c r="MPE144" s="129"/>
      <c r="MPF144" s="129"/>
      <c r="MPG144" s="129"/>
      <c r="MPH144" s="129"/>
      <c r="MPI144" s="129"/>
      <c r="MPJ144" s="129"/>
      <c r="MPK144" s="129"/>
      <c r="MPL144" s="129"/>
      <c r="MPM144" s="129"/>
      <c r="MPN144" s="129"/>
      <c r="MPO144" s="129"/>
      <c r="MPP144" s="129"/>
      <c r="MPQ144" s="129"/>
      <c r="MPR144" s="129"/>
      <c r="MPS144" s="129"/>
      <c r="MPT144" s="129"/>
      <c r="MPU144" s="129"/>
      <c r="MPV144" s="129"/>
      <c r="MPW144" s="129"/>
      <c r="MPX144" s="129"/>
      <c r="MPY144" s="129"/>
      <c r="MPZ144" s="129"/>
      <c r="MQA144" s="129"/>
      <c r="MQB144" s="129"/>
      <c r="MQC144" s="129"/>
      <c r="MQD144" s="129"/>
      <c r="MQE144" s="129"/>
      <c r="MQF144" s="129"/>
      <c r="MQG144" s="129"/>
      <c r="MQH144" s="129"/>
      <c r="MQI144" s="129"/>
      <c r="MQJ144" s="129"/>
      <c r="MQK144" s="129"/>
      <c r="MQL144" s="129"/>
      <c r="MQM144" s="129"/>
      <c r="MQN144" s="129"/>
      <c r="MQO144" s="129"/>
      <c r="MQP144" s="129"/>
      <c r="MQQ144" s="129"/>
      <c r="MQR144" s="129"/>
      <c r="MQS144" s="129"/>
      <c r="MQT144" s="129"/>
      <c r="MQU144" s="129"/>
      <c r="MQV144" s="129"/>
      <c r="MQW144" s="129"/>
      <c r="MQX144" s="129"/>
      <c r="MQY144" s="129"/>
      <c r="MQZ144" s="129"/>
      <c r="MRA144" s="129"/>
      <c r="MRB144" s="129"/>
      <c r="MRC144" s="129"/>
      <c r="MRD144" s="129"/>
      <c r="MRE144" s="129"/>
      <c r="MRF144" s="129"/>
      <c r="MRG144" s="129"/>
      <c r="MRH144" s="129"/>
      <c r="MRI144" s="129"/>
      <c r="MRJ144" s="129"/>
      <c r="MRK144" s="129"/>
      <c r="MRL144" s="129"/>
      <c r="MRM144" s="129"/>
      <c r="MRN144" s="129"/>
      <c r="MRO144" s="129"/>
      <c r="MRP144" s="129"/>
      <c r="MRQ144" s="129"/>
      <c r="MRR144" s="129"/>
      <c r="MRS144" s="129"/>
      <c r="MRT144" s="129"/>
      <c r="MRU144" s="129"/>
      <c r="MRV144" s="129"/>
      <c r="MRW144" s="129"/>
      <c r="MRX144" s="129"/>
      <c r="MRY144" s="129"/>
      <c r="MRZ144" s="129"/>
      <c r="MSA144" s="129"/>
      <c r="MSB144" s="129"/>
      <c r="MSC144" s="129"/>
      <c r="MSD144" s="129"/>
      <c r="MSE144" s="129"/>
      <c r="MSF144" s="129"/>
      <c r="MSG144" s="129"/>
      <c r="MSH144" s="129"/>
      <c r="MSI144" s="129"/>
      <c r="MSJ144" s="129"/>
      <c r="MSK144" s="129"/>
      <c r="MSL144" s="129"/>
      <c r="MSM144" s="129"/>
      <c r="MSN144" s="129"/>
      <c r="MSO144" s="129"/>
      <c r="MSP144" s="129"/>
      <c r="MSQ144" s="129"/>
      <c r="MSR144" s="129"/>
      <c r="MSS144" s="129"/>
      <c r="MST144" s="129"/>
      <c r="MSU144" s="129"/>
      <c r="MSV144" s="129"/>
      <c r="MSW144" s="129"/>
      <c r="MSX144" s="129"/>
      <c r="MSY144" s="129"/>
      <c r="MSZ144" s="129"/>
      <c r="MTA144" s="129"/>
      <c r="MTB144" s="129"/>
      <c r="MTC144" s="129"/>
      <c r="MTD144" s="129"/>
      <c r="MTE144" s="129"/>
      <c r="MTF144" s="129"/>
      <c r="MTG144" s="129"/>
      <c r="MTH144" s="129"/>
      <c r="MTI144" s="129"/>
      <c r="MTJ144" s="129"/>
      <c r="MTK144" s="129"/>
      <c r="MTL144" s="129"/>
      <c r="MTM144" s="129"/>
      <c r="MTN144" s="129"/>
      <c r="MTO144" s="129"/>
      <c r="MTP144" s="129"/>
      <c r="MTQ144" s="129"/>
      <c r="MTR144" s="129"/>
      <c r="MTS144" s="129"/>
      <c r="MTT144" s="129"/>
      <c r="MTU144" s="129"/>
      <c r="MTV144" s="129"/>
      <c r="MTW144" s="129"/>
      <c r="MTX144" s="129"/>
      <c r="MTY144" s="129"/>
      <c r="MTZ144" s="129"/>
      <c r="MUA144" s="129"/>
      <c r="MUB144" s="129"/>
      <c r="MUC144" s="129"/>
      <c r="MUD144" s="129"/>
      <c r="MUE144" s="129"/>
      <c r="MUF144" s="129"/>
      <c r="MUG144" s="129"/>
      <c r="MUH144" s="129"/>
      <c r="MUI144" s="129"/>
      <c r="MUJ144" s="129"/>
      <c r="MUK144" s="129"/>
      <c r="MUL144" s="129"/>
      <c r="MUM144" s="129"/>
      <c r="MUN144" s="129"/>
      <c r="MUO144" s="129"/>
      <c r="MUP144" s="129"/>
      <c r="MUQ144" s="129"/>
      <c r="MUR144" s="129"/>
      <c r="MUS144" s="129"/>
      <c r="MUT144" s="129"/>
      <c r="MUU144" s="129"/>
      <c r="MUV144" s="129"/>
      <c r="MUW144" s="129"/>
      <c r="MUX144" s="129"/>
      <c r="MUY144" s="129"/>
      <c r="MUZ144" s="129"/>
      <c r="MVA144" s="129"/>
      <c r="MVB144" s="129"/>
      <c r="MVC144" s="129"/>
      <c r="MVD144" s="129"/>
      <c r="MVE144" s="129"/>
      <c r="MVF144" s="129"/>
      <c r="MVG144" s="129"/>
      <c r="MVH144" s="129"/>
      <c r="MVI144" s="129"/>
      <c r="MVJ144" s="129"/>
      <c r="MVK144" s="129"/>
      <c r="MVL144" s="129"/>
      <c r="MVM144" s="129"/>
      <c r="MVN144" s="129"/>
      <c r="MVO144" s="129"/>
      <c r="MVP144" s="129"/>
      <c r="MVQ144" s="129"/>
      <c r="MVR144" s="129"/>
      <c r="MVS144" s="129"/>
      <c r="MVT144" s="129"/>
      <c r="MVU144" s="129"/>
      <c r="MVV144" s="129"/>
      <c r="MVW144" s="129"/>
      <c r="MVX144" s="129"/>
      <c r="MVY144" s="129"/>
      <c r="MVZ144" s="129"/>
      <c r="MWA144" s="129"/>
      <c r="MWB144" s="129"/>
      <c r="MWC144" s="129"/>
      <c r="MWD144" s="129"/>
      <c r="MWE144" s="129"/>
      <c r="MWF144" s="129"/>
      <c r="MWG144" s="129"/>
      <c r="MWH144" s="129"/>
      <c r="MWI144" s="129"/>
      <c r="MWJ144" s="129"/>
      <c r="MWK144" s="129"/>
      <c r="MWL144" s="129"/>
      <c r="MWM144" s="129"/>
      <c r="MWN144" s="129"/>
      <c r="MWO144" s="129"/>
      <c r="MWP144" s="129"/>
      <c r="MWQ144" s="129"/>
      <c r="MWR144" s="129"/>
      <c r="MWS144" s="129"/>
      <c r="MWT144" s="129"/>
      <c r="MWU144" s="129"/>
      <c r="MWV144" s="129"/>
      <c r="MWW144" s="129"/>
      <c r="MWX144" s="129"/>
      <c r="MWY144" s="129"/>
      <c r="MWZ144" s="129"/>
      <c r="MXA144" s="129"/>
      <c r="MXB144" s="129"/>
      <c r="MXC144" s="129"/>
      <c r="MXD144" s="129"/>
      <c r="MXE144" s="129"/>
      <c r="MXF144" s="129"/>
      <c r="MXG144" s="129"/>
      <c r="MXH144" s="129"/>
      <c r="MXI144" s="129"/>
      <c r="MXJ144" s="129"/>
      <c r="MXK144" s="129"/>
      <c r="MXL144" s="129"/>
      <c r="MXM144" s="129"/>
      <c r="MXN144" s="129"/>
      <c r="MXO144" s="129"/>
      <c r="MXP144" s="129"/>
      <c r="MXQ144" s="129"/>
      <c r="MXR144" s="129"/>
      <c r="MXS144" s="129"/>
      <c r="MXT144" s="129"/>
      <c r="MXU144" s="129"/>
      <c r="MXV144" s="129"/>
      <c r="MXW144" s="129"/>
      <c r="MXX144" s="129"/>
      <c r="MXY144" s="129"/>
      <c r="MXZ144" s="129"/>
      <c r="MYA144" s="129"/>
      <c r="MYB144" s="129"/>
      <c r="MYC144" s="129"/>
      <c r="MYD144" s="129"/>
      <c r="MYE144" s="129"/>
      <c r="MYF144" s="129"/>
      <c r="MYG144" s="129"/>
      <c r="MYH144" s="129"/>
      <c r="MYI144" s="129"/>
      <c r="MYJ144" s="129"/>
      <c r="MYK144" s="129"/>
      <c r="MYL144" s="129"/>
      <c r="MYM144" s="129"/>
      <c r="MYN144" s="129"/>
      <c r="MYO144" s="129"/>
      <c r="MYP144" s="129"/>
      <c r="MYQ144" s="129"/>
      <c r="MYR144" s="129"/>
      <c r="MYS144" s="129"/>
      <c r="MYT144" s="129"/>
      <c r="MYU144" s="129"/>
      <c r="MYV144" s="129"/>
      <c r="MYW144" s="129"/>
      <c r="MYX144" s="129"/>
      <c r="MYY144" s="129"/>
      <c r="MYZ144" s="129"/>
      <c r="MZA144" s="129"/>
      <c r="MZB144" s="129"/>
      <c r="MZC144" s="129"/>
      <c r="MZD144" s="129"/>
      <c r="MZE144" s="129"/>
      <c r="MZF144" s="129"/>
      <c r="MZG144" s="129"/>
      <c r="MZH144" s="129"/>
      <c r="MZI144" s="129"/>
      <c r="MZJ144" s="129"/>
      <c r="MZK144" s="129"/>
      <c r="MZL144" s="129"/>
      <c r="MZM144" s="129"/>
      <c r="MZN144" s="129"/>
      <c r="MZO144" s="129"/>
      <c r="MZP144" s="129"/>
      <c r="MZQ144" s="129"/>
      <c r="MZR144" s="129"/>
      <c r="MZS144" s="129"/>
      <c r="MZT144" s="129"/>
      <c r="MZU144" s="129"/>
      <c r="MZV144" s="129"/>
      <c r="MZW144" s="129"/>
      <c r="MZX144" s="129"/>
      <c r="MZY144" s="129"/>
      <c r="MZZ144" s="129"/>
      <c r="NAA144" s="129"/>
      <c r="NAB144" s="129"/>
      <c r="NAC144" s="129"/>
      <c r="NAD144" s="129"/>
      <c r="NAE144" s="129"/>
      <c r="NAF144" s="129"/>
      <c r="NAG144" s="129"/>
      <c r="NAH144" s="129"/>
      <c r="NAI144" s="129"/>
      <c r="NAJ144" s="129"/>
      <c r="NAK144" s="129"/>
      <c r="NAL144" s="129"/>
      <c r="NAM144" s="129"/>
      <c r="NAN144" s="129"/>
      <c r="NAO144" s="129"/>
      <c r="NAP144" s="129"/>
      <c r="NAQ144" s="129"/>
      <c r="NAR144" s="129"/>
      <c r="NAS144" s="129"/>
      <c r="NAT144" s="129"/>
      <c r="NAU144" s="129"/>
      <c r="NAV144" s="129"/>
      <c r="NAW144" s="129"/>
      <c r="NAX144" s="129"/>
      <c r="NAY144" s="129"/>
      <c r="NAZ144" s="129"/>
      <c r="NBA144" s="129"/>
      <c r="NBB144" s="129"/>
      <c r="NBC144" s="129"/>
      <c r="NBD144" s="129"/>
      <c r="NBE144" s="129"/>
      <c r="NBF144" s="129"/>
      <c r="NBG144" s="129"/>
      <c r="NBH144" s="129"/>
      <c r="NBI144" s="129"/>
      <c r="NBJ144" s="129"/>
      <c r="NBK144" s="129"/>
      <c r="NBL144" s="129"/>
      <c r="NBM144" s="129"/>
      <c r="NBN144" s="129"/>
      <c r="NBO144" s="129"/>
      <c r="NBP144" s="129"/>
      <c r="NBQ144" s="129"/>
      <c r="NBR144" s="129"/>
      <c r="NBS144" s="129"/>
      <c r="NBT144" s="129"/>
      <c r="NBU144" s="129"/>
      <c r="NBV144" s="129"/>
      <c r="NBW144" s="129"/>
      <c r="NBX144" s="129"/>
      <c r="NBY144" s="129"/>
      <c r="NBZ144" s="129"/>
      <c r="NCA144" s="129"/>
      <c r="NCB144" s="129"/>
      <c r="NCC144" s="129"/>
      <c r="NCD144" s="129"/>
      <c r="NCE144" s="129"/>
      <c r="NCF144" s="129"/>
      <c r="NCG144" s="129"/>
      <c r="NCH144" s="129"/>
      <c r="NCI144" s="129"/>
      <c r="NCJ144" s="129"/>
      <c r="NCK144" s="129"/>
      <c r="NCL144" s="129"/>
      <c r="NCM144" s="129"/>
      <c r="NCN144" s="129"/>
      <c r="NCO144" s="129"/>
      <c r="NCP144" s="129"/>
      <c r="NCQ144" s="129"/>
      <c r="NCR144" s="129"/>
      <c r="NCS144" s="129"/>
      <c r="NCT144" s="129"/>
      <c r="NCU144" s="129"/>
      <c r="NCV144" s="129"/>
      <c r="NCW144" s="129"/>
      <c r="NCX144" s="129"/>
      <c r="NCY144" s="129"/>
      <c r="NCZ144" s="129"/>
      <c r="NDA144" s="129"/>
      <c r="NDB144" s="129"/>
      <c r="NDC144" s="129"/>
      <c r="NDD144" s="129"/>
      <c r="NDE144" s="129"/>
      <c r="NDF144" s="129"/>
      <c r="NDG144" s="129"/>
      <c r="NDH144" s="129"/>
      <c r="NDI144" s="129"/>
      <c r="NDJ144" s="129"/>
      <c r="NDK144" s="129"/>
      <c r="NDL144" s="129"/>
      <c r="NDM144" s="129"/>
      <c r="NDN144" s="129"/>
      <c r="NDO144" s="129"/>
      <c r="NDP144" s="129"/>
      <c r="NDQ144" s="129"/>
      <c r="NDR144" s="129"/>
      <c r="NDS144" s="129"/>
      <c r="NDT144" s="129"/>
      <c r="NDU144" s="129"/>
      <c r="NDV144" s="129"/>
      <c r="NDW144" s="129"/>
      <c r="NDX144" s="129"/>
      <c r="NDY144" s="129"/>
      <c r="NDZ144" s="129"/>
      <c r="NEA144" s="129"/>
      <c r="NEB144" s="129"/>
      <c r="NEC144" s="129"/>
      <c r="NED144" s="129"/>
      <c r="NEE144" s="129"/>
      <c r="NEF144" s="129"/>
      <c r="NEG144" s="129"/>
      <c r="NEH144" s="129"/>
      <c r="NEI144" s="129"/>
      <c r="NEJ144" s="129"/>
      <c r="NEK144" s="129"/>
      <c r="NEL144" s="129"/>
      <c r="NEM144" s="129"/>
      <c r="NEN144" s="129"/>
      <c r="NEO144" s="129"/>
      <c r="NEP144" s="129"/>
      <c r="NEQ144" s="129"/>
      <c r="NER144" s="129"/>
      <c r="NES144" s="129"/>
      <c r="NET144" s="129"/>
      <c r="NEU144" s="129"/>
      <c r="NEV144" s="129"/>
      <c r="NEW144" s="129"/>
      <c r="NEX144" s="129"/>
      <c r="NEY144" s="129"/>
      <c r="NEZ144" s="129"/>
      <c r="NFA144" s="129"/>
      <c r="NFB144" s="129"/>
      <c r="NFC144" s="129"/>
      <c r="NFD144" s="129"/>
      <c r="NFE144" s="129"/>
      <c r="NFF144" s="129"/>
      <c r="NFG144" s="129"/>
      <c r="NFH144" s="129"/>
      <c r="NFI144" s="129"/>
      <c r="NFJ144" s="129"/>
      <c r="NFK144" s="129"/>
      <c r="NFL144" s="129"/>
      <c r="NFM144" s="129"/>
      <c r="NFN144" s="129"/>
      <c r="NFO144" s="129"/>
      <c r="NFP144" s="129"/>
      <c r="NFQ144" s="129"/>
      <c r="NFR144" s="129"/>
      <c r="NFS144" s="129"/>
      <c r="NFT144" s="129"/>
      <c r="NFU144" s="129"/>
      <c r="NFV144" s="129"/>
      <c r="NFW144" s="129"/>
      <c r="NFX144" s="129"/>
      <c r="NFY144" s="129"/>
      <c r="NFZ144" s="129"/>
      <c r="NGA144" s="129"/>
      <c r="NGB144" s="129"/>
      <c r="NGC144" s="129"/>
      <c r="NGD144" s="129"/>
      <c r="NGE144" s="129"/>
      <c r="NGF144" s="129"/>
      <c r="NGG144" s="129"/>
      <c r="NGH144" s="129"/>
      <c r="NGI144" s="129"/>
      <c r="NGJ144" s="129"/>
      <c r="NGK144" s="129"/>
      <c r="NGL144" s="129"/>
      <c r="NGM144" s="129"/>
      <c r="NGN144" s="129"/>
      <c r="NGO144" s="129"/>
      <c r="NGP144" s="129"/>
      <c r="NGQ144" s="129"/>
      <c r="NGR144" s="129"/>
      <c r="NGS144" s="129"/>
      <c r="NGT144" s="129"/>
      <c r="NGU144" s="129"/>
      <c r="NGV144" s="129"/>
      <c r="NGW144" s="129"/>
      <c r="NGX144" s="129"/>
      <c r="NGY144" s="129"/>
      <c r="NGZ144" s="129"/>
      <c r="NHA144" s="129"/>
      <c r="NHB144" s="129"/>
      <c r="NHC144" s="129"/>
      <c r="NHD144" s="129"/>
      <c r="NHE144" s="129"/>
      <c r="NHF144" s="129"/>
      <c r="NHG144" s="129"/>
      <c r="NHH144" s="129"/>
      <c r="NHI144" s="129"/>
      <c r="NHJ144" s="129"/>
      <c r="NHK144" s="129"/>
      <c r="NHL144" s="129"/>
      <c r="NHM144" s="129"/>
      <c r="NHN144" s="129"/>
      <c r="NHO144" s="129"/>
      <c r="NHP144" s="129"/>
      <c r="NHQ144" s="129"/>
      <c r="NHR144" s="129"/>
      <c r="NHS144" s="129"/>
      <c r="NHT144" s="129"/>
      <c r="NHU144" s="129"/>
      <c r="NHV144" s="129"/>
      <c r="NHW144" s="129"/>
      <c r="NHX144" s="129"/>
      <c r="NHY144" s="129"/>
      <c r="NHZ144" s="129"/>
      <c r="NIA144" s="129"/>
      <c r="NIB144" s="129"/>
      <c r="NIC144" s="129"/>
      <c r="NID144" s="129"/>
      <c r="NIE144" s="129"/>
      <c r="NIF144" s="129"/>
      <c r="NIG144" s="129"/>
      <c r="NIH144" s="129"/>
      <c r="NII144" s="129"/>
      <c r="NIJ144" s="129"/>
      <c r="NIK144" s="129"/>
      <c r="NIL144" s="129"/>
      <c r="NIM144" s="129"/>
      <c r="NIN144" s="129"/>
      <c r="NIO144" s="129"/>
      <c r="NIP144" s="129"/>
      <c r="NIQ144" s="129"/>
      <c r="NIR144" s="129"/>
      <c r="NIS144" s="129"/>
      <c r="NIT144" s="129"/>
      <c r="NIU144" s="129"/>
      <c r="NIV144" s="129"/>
      <c r="NIW144" s="129"/>
      <c r="NIX144" s="129"/>
      <c r="NIY144" s="129"/>
      <c r="NIZ144" s="129"/>
      <c r="NJA144" s="129"/>
      <c r="NJB144" s="129"/>
      <c r="NJC144" s="129"/>
      <c r="NJD144" s="129"/>
      <c r="NJE144" s="129"/>
      <c r="NJF144" s="129"/>
      <c r="NJG144" s="129"/>
      <c r="NJH144" s="129"/>
      <c r="NJI144" s="129"/>
      <c r="NJJ144" s="129"/>
      <c r="NJK144" s="129"/>
      <c r="NJL144" s="129"/>
      <c r="NJM144" s="129"/>
      <c r="NJN144" s="129"/>
      <c r="NJO144" s="129"/>
      <c r="NJP144" s="129"/>
      <c r="NJQ144" s="129"/>
      <c r="NJR144" s="129"/>
      <c r="NJS144" s="129"/>
      <c r="NJT144" s="129"/>
      <c r="NJU144" s="129"/>
      <c r="NJV144" s="129"/>
      <c r="NJW144" s="129"/>
      <c r="NJX144" s="129"/>
      <c r="NJY144" s="129"/>
      <c r="NJZ144" s="129"/>
      <c r="NKA144" s="129"/>
      <c r="NKB144" s="129"/>
      <c r="NKC144" s="129"/>
      <c r="NKD144" s="129"/>
      <c r="NKE144" s="129"/>
      <c r="NKF144" s="129"/>
      <c r="NKG144" s="129"/>
      <c r="NKH144" s="129"/>
      <c r="NKI144" s="129"/>
      <c r="NKJ144" s="129"/>
      <c r="NKK144" s="129"/>
      <c r="NKL144" s="129"/>
      <c r="NKM144" s="129"/>
      <c r="NKN144" s="129"/>
      <c r="NKO144" s="129"/>
      <c r="NKP144" s="129"/>
      <c r="NKQ144" s="129"/>
      <c r="NKR144" s="129"/>
      <c r="NKS144" s="129"/>
      <c r="NKT144" s="129"/>
      <c r="NKU144" s="129"/>
      <c r="NKV144" s="129"/>
      <c r="NKW144" s="129"/>
      <c r="NKX144" s="129"/>
      <c r="NKY144" s="129"/>
      <c r="NKZ144" s="129"/>
      <c r="NLA144" s="129"/>
      <c r="NLB144" s="129"/>
      <c r="NLC144" s="129"/>
      <c r="NLD144" s="129"/>
      <c r="NLE144" s="129"/>
      <c r="NLF144" s="129"/>
      <c r="NLG144" s="129"/>
      <c r="NLH144" s="129"/>
      <c r="NLI144" s="129"/>
      <c r="NLJ144" s="129"/>
      <c r="NLK144" s="129"/>
      <c r="NLL144" s="129"/>
      <c r="NLM144" s="129"/>
      <c r="NLN144" s="129"/>
      <c r="NLO144" s="129"/>
      <c r="NLP144" s="129"/>
      <c r="NLQ144" s="129"/>
      <c r="NLR144" s="129"/>
      <c r="NLS144" s="129"/>
      <c r="NLT144" s="129"/>
      <c r="NLU144" s="129"/>
      <c r="NLV144" s="129"/>
      <c r="NLW144" s="129"/>
      <c r="NLX144" s="129"/>
      <c r="NLY144" s="129"/>
      <c r="NLZ144" s="129"/>
      <c r="NMA144" s="129"/>
      <c r="NMB144" s="129"/>
      <c r="NMC144" s="129"/>
      <c r="NMD144" s="129"/>
      <c r="NME144" s="129"/>
      <c r="NMF144" s="129"/>
      <c r="NMG144" s="129"/>
      <c r="NMH144" s="129"/>
      <c r="NMI144" s="129"/>
      <c r="NMJ144" s="129"/>
      <c r="NMK144" s="129"/>
      <c r="NML144" s="129"/>
      <c r="NMM144" s="129"/>
      <c r="NMN144" s="129"/>
      <c r="NMO144" s="129"/>
      <c r="NMP144" s="129"/>
      <c r="NMQ144" s="129"/>
      <c r="NMR144" s="129"/>
      <c r="NMS144" s="129"/>
      <c r="NMT144" s="129"/>
      <c r="NMU144" s="129"/>
      <c r="NMV144" s="129"/>
      <c r="NMW144" s="129"/>
      <c r="NMX144" s="129"/>
      <c r="NMY144" s="129"/>
      <c r="NMZ144" s="129"/>
      <c r="NNA144" s="129"/>
      <c r="NNB144" s="129"/>
      <c r="NNC144" s="129"/>
      <c r="NND144" s="129"/>
      <c r="NNE144" s="129"/>
      <c r="NNF144" s="129"/>
      <c r="NNG144" s="129"/>
      <c r="NNH144" s="129"/>
      <c r="NNI144" s="129"/>
      <c r="NNJ144" s="129"/>
      <c r="NNK144" s="129"/>
      <c r="NNL144" s="129"/>
      <c r="NNM144" s="129"/>
      <c r="NNN144" s="129"/>
      <c r="NNO144" s="129"/>
      <c r="NNP144" s="129"/>
      <c r="NNQ144" s="129"/>
      <c r="NNR144" s="129"/>
      <c r="NNS144" s="129"/>
      <c r="NNT144" s="129"/>
      <c r="NNU144" s="129"/>
      <c r="NNV144" s="129"/>
      <c r="NNW144" s="129"/>
      <c r="NNX144" s="129"/>
      <c r="NNY144" s="129"/>
      <c r="NNZ144" s="129"/>
      <c r="NOA144" s="129"/>
      <c r="NOB144" s="129"/>
      <c r="NOC144" s="129"/>
      <c r="NOD144" s="129"/>
      <c r="NOE144" s="129"/>
      <c r="NOF144" s="129"/>
      <c r="NOG144" s="129"/>
      <c r="NOH144" s="129"/>
      <c r="NOI144" s="129"/>
      <c r="NOJ144" s="129"/>
      <c r="NOK144" s="129"/>
      <c r="NOL144" s="129"/>
      <c r="NOM144" s="129"/>
      <c r="NON144" s="129"/>
      <c r="NOO144" s="129"/>
      <c r="NOP144" s="129"/>
      <c r="NOQ144" s="129"/>
      <c r="NOR144" s="129"/>
      <c r="NOS144" s="129"/>
      <c r="NOT144" s="129"/>
      <c r="NOU144" s="129"/>
      <c r="NOV144" s="129"/>
      <c r="NOW144" s="129"/>
      <c r="NOX144" s="129"/>
      <c r="NOY144" s="129"/>
      <c r="NOZ144" s="129"/>
      <c r="NPA144" s="129"/>
      <c r="NPB144" s="129"/>
      <c r="NPC144" s="129"/>
      <c r="NPD144" s="129"/>
      <c r="NPE144" s="129"/>
      <c r="NPF144" s="129"/>
      <c r="NPG144" s="129"/>
      <c r="NPH144" s="129"/>
      <c r="NPI144" s="129"/>
      <c r="NPJ144" s="129"/>
      <c r="NPK144" s="129"/>
      <c r="NPL144" s="129"/>
      <c r="NPM144" s="129"/>
      <c r="NPN144" s="129"/>
      <c r="NPO144" s="129"/>
      <c r="NPP144" s="129"/>
      <c r="NPQ144" s="129"/>
      <c r="NPR144" s="129"/>
      <c r="NPS144" s="129"/>
      <c r="NPT144" s="129"/>
      <c r="NPU144" s="129"/>
      <c r="NPV144" s="129"/>
      <c r="NPW144" s="129"/>
      <c r="NPX144" s="129"/>
      <c r="NPY144" s="129"/>
      <c r="NPZ144" s="129"/>
      <c r="NQA144" s="129"/>
      <c r="NQB144" s="129"/>
      <c r="NQC144" s="129"/>
      <c r="NQD144" s="129"/>
      <c r="NQE144" s="129"/>
      <c r="NQF144" s="129"/>
      <c r="NQG144" s="129"/>
      <c r="NQH144" s="129"/>
      <c r="NQI144" s="129"/>
      <c r="NQJ144" s="129"/>
      <c r="NQK144" s="129"/>
      <c r="NQL144" s="129"/>
      <c r="NQM144" s="129"/>
      <c r="NQN144" s="129"/>
      <c r="NQO144" s="129"/>
      <c r="NQP144" s="129"/>
      <c r="NQQ144" s="129"/>
      <c r="NQR144" s="129"/>
      <c r="NQS144" s="129"/>
      <c r="NQT144" s="129"/>
      <c r="NQU144" s="129"/>
      <c r="NQV144" s="129"/>
      <c r="NQW144" s="129"/>
      <c r="NQX144" s="129"/>
      <c r="NQY144" s="129"/>
      <c r="NQZ144" s="129"/>
      <c r="NRA144" s="129"/>
      <c r="NRB144" s="129"/>
      <c r="NRC144" s="129"/>
      <c r="NRD144" s="129"/>
      <c r="NRE144" s="129"/>
      <c r="NRF144" s="129"/>
      <c r="NRG144" s="129"/>
      <c r="NRH144" s="129"/>
      <c r="NRI144" s="129"/>
      <c r="NRJ144" s="129"/>
      <c r="NRK144" s="129"/>
      <c r="NRL144" s="129"/>
      <c r="NRM144" s="129"/>
      <c r="NRN144" s="129"/>
      <c r="NRO144" s="129"/>
      <c r="NRP144" s="129"/>
      <c r="NRQ144" s="129"/>
      <c r="NRR144" s="129"/>
      <c r="NRS144" s="129"/>
      <c r="NRT144" s="129"/>
      <c r="NRU144" s="129"/>
      <c r="NRV144" s="129"/>
      <c r="NRW144" s="129"/>
      <c r="NRX144" s="129"/>
      <c r="NRY144" s="129"/>
      <c r="NRZ144" s="129"/>
      <c r="NSA144" s="129"/>
      <c r="NSB144" s="129"/>
      <c r="NSC144" s="129"/>
      <c r="NSD144" s="129"/>
      <c r="NSE144" s="129"/>
      <c r="NSF144" s="129"/>
      <c r="NSG144" s="129"/>
      <c r="NSH144" s="129"/>
      <c r="NSI144" s="129"/>
      <c r="NSJ144" s="129"/>
      <c r="NSK144" s="129"/>
      <c r="NSL144" s="129"/>
      <c r="NSM144" s="129"/>
      <c r="NSN144" s="129"/>
      <c r="NSO144" s="129"/>
      <c r="NSP144" s="129"/>
      <c r="NSQ144" s="129"/>
      <c r="NSR144" s="129"/>
      <c r="NSS144" s="129"/>
      <c r="NST144" s="129"/>
      <c r="NSU144" s="129"/>
      <c r="NSV144" s="129"/>
      <c r="NSW144" s="129"/>
      <c r="NSX144" s="129"/>
      <c r="NSY144" s="129"/>
      <c r="NSZ144" s="129"/>
      <c r="NTA144" s="129"/>
      <c r="NTB144" s="129"/>
      <c r="NTC144" s="129"/>
      <c r="NTD144" s="129"/>
      <c r="NTE144" s="129"/>
      <c r="NTF144" s="129"/>
      <c r="NTG144" s="129"/>
      <c r="NTH144" s="129"/>
      <c r="NTI144" s="129"/>
      <c r="NTJ144" s="129"/>
      <c r="NTK144" s="129"/>
      <c r="NTL144" s="129"/>
      <c r="NTM144" s="129"/>
      <c r="NTN144" s="129"/>
      <c r="NTO144" s="129"/>
      <c r="NTP144" s="129"/>
      <c r="NTQ144" s="129"/>
      <c r="NTR144" s="129"/>
      <c r="NTS144" s="129"/>
      <c r="NTT144" s="129"/>
      <c r="NTU144" s="129"/>
      <c r="NTV144" s="129"/>
      <c r="NTW144" s="129"/>
      <c r="NTX144" s="129"/>
      <c r="NTY144" s="129"/>
      <c r="NTZ144" s="129"/>
      <c r="NUA144" s="129"/>
      <c r="NUB144" s="129"/>
      <c r="NUC144" s="129"/>
      <c r="NUD144" s="129"/>
      <c r="NUE144" s="129"/>
      <c r="NUF144" s="129"/>
      <c r="NUG144" s="129"/>
      <c r="NUH144" s="129"/>
      <c r="NUI144" s="129"/>
      <c r="NUJ144" s="129"/>
      <c r="NUK144" s="129"/>
      <c r="NUL144" s="129"/>
      <c r="NUM144" s="129"/>
      <c r="NUN144" s="129"/>
      <c r="NUO144" s="129"/>
      <c r="NUP144" s="129"/>
      <c r="NUQ144" s="129"/>
      <c r="NUR144" s="129"/>
      <c r="NUS144" s="129"/>
      <c r="NUT144" s="129"/>
      <c r="NUU144" s="129"/>
      <c r="NUV144" s="129"/>
      <c r="NUW144" s="129"/>
      <c r="NUX144" s="129"/>
      <c r="NUY144" s="129"/>
      <c r="NUZ144" s="129"/>
      <c r="NVA144" s="129"/>
      <c r="NVB144" s="129"/>
      <c r="NVC144" s="129"/>
      <c r="NVD144" s="129"/>
      <c r="NVE144" s="129"/>
      <c r="NVF144" s="129"/>
      <c r="NVG144" s="129"/>
      <c r="NVH144" s="129"/>
      <c r="NVI144" s="129"/>
      <c r="NVJ144" s="129"/>
      <c r="NVK144" s="129"/>
      <c r="NVL144" s="129"/>
      <c r="NVM144" s="129"/>
      <c r="NVN144" s="129"/>
      <c r="NVO144" s="129"/>
      <c r="NVP144" s="129"/>
      <c r="NVQ144" s="129"/>
      <c r="NVR144" s="129"/>
      <c r="NVS144" s="129"/>
      <c r="NVT144" s="129"/>
      <c r="NVU144" s="129"/>
      <c r="NVV144" s="129"/>
      <c r="NVW144" s="129"/>
      <c r="NVX144" s="129"/>
      <c r="NVY144" s="129"/>
      <c r="NVZ144" s="129"/>
      <c r="NWA144" s="129"/>
      <c r="NWB144" s="129"/>
      <c r="NWC144" s="129"/>
      <c r="NWD144" s="129"/>
      <c r="NWE144" s="129"/>
      <c r="NWF144" s="129"/>
      <c r="NWG144" s="129"/>
      <c r="NWH144" s="129"/>
      <c r="NWI144" s="129"/>
      <c r="NWJ144" s="129"/>
      <c r="NWK144" s="129"/>
      <c r="NWL144" s="129"/>
      <c r="NWM144" s="129"/>
      <c r="NWN144" s="129"/>
      <c r="NWO144" s="129"/>
      <c r="NWP144" s="129"/>
      <c r="NWQ144" s="129"/>
      <c r="NWR144" s="129"/>
      <c r="NWS144" s="129"/>
      <c r="NWT144" s="129"/>
      <c r="NWU144" s="129"/>
      <c r="NWV144" s="129"/>
      <c r="NWW144" s="129"/>
      <c r="NWX144" s="129"/>
      <c r="NWY144" s="129"/>
      <c r="NWZ144" s="129"/>
      <c r="NXA144" s="129"/>
      <c r="NXB144" s="129"/>
      <c r="NXC144" s="129"/>
      <c r="NXD144" s="129"/>
      <c r="NXE144" s="129"/>
      <c r="NXF144" s="129"/>
      <c r="NXG144" s="129"/>
      <c r="NXH144" s="129"/>
      <c r="NXI144" s="129"/>
      <c r="NXJ144" s="129"/>
      <c r="NXK144" s="129"/>
      <c r="NXL144" s="129"/>
      <c r="NXM144" s="129"/>
      <c r="NXN144" s="129"/>
      <c r="NXO144" s="129"/>
      <c r="NXP144" s="129"/>
      <c r="NXQ144" s="129"/>
      <c r="NXR144" s="129"/>
      <c r="NXS144" s="129"/>
      <c r="NXT144" s="129"/>
      <c r="NXU144" s="129"/>
      <c r="NXV144" s="129"/>
      <c r="NXW144" s="129"/>
      <c r="NXX144" s="129"/>
      <c r="NXY144" s="129"/>
      <c r="NXZ144" s="129"/>
      <c r="NYA144" s="129"/>
      <c r="NYB144" s="129"/>
      <c r="NYC144" s="129"/>
      <c r="NYD144" s="129"/>
      <c r="NYE144" s="129"/>
      <c r="NYF144" s="129"/>
      <c r="NYG144" s="129"/>
      <c r="NYH144" s="129"/>
      <c r="NYI144" s="129"/>
      <c r="NYJ144" s="129"/>
      <c r="NYK144" s="129"/>
      <c r="NYL144" s="129"/>
      <c r="NYM144" s="129"/>
      <c r="NYN144" s="129"/>
      <c r="NYO144" s="129"/>
      <c r="NYP144" s="129"/>
      <c r="NYQ144" s="129"/>
      <c r="NYR144" s="129"/>
      <c r="NYS144" s="129"/>
      <c r="NYT144" s="129"/>
      <c r="NYU144" s="129"/>
      <c r="NYV144" s="129"/>
      <c r="NYW144" s="129"/>
      <c r="NYX144" s="129"/>
      <c r="NYY144" s="129"/>
      <c r="NYZ144" s="129"/>
      <c r="NZA144" s="129"/>
      <c r="NZB144" s="129"/>
      <c r="NZC144" s="129"/>
      <c r="NZD144" s="129"/>
      <c r="NZE144" s="129"/>
      <c r="NZF144" s="129"/>
      <c r="NZG144" s="129"/>
      <c r="NZH144" s="129"/>
      <c r="NZI144" s="129"/>
      <c r="NZJ144" s="129"/>
      <c r="NZK144" s="129"/>
      <c r="NZL144" s="129"/>
      <c r="NZM144" s="129"/>
      <c r="NZN144" s="129"/>
      <c r="NZO144" s="129"/>
      <c r="NZP144" s="129"/>
      <c r="NZQ144" s="129"/>
      <c r="NZR144" s="129"/>
      <c r="NZS144" s="129"/>
      <c r="NZT144" s="129"/>
      <c r="NZU144" s="129"/>
      <c r="NZV144" s="129"/>
      <c r="NZW144" s="129"/>
      <c r="NZX144" s="129"/>
      <c r="NZY144" s="129"/>
      <c r="NZZ144" s="129"/>
      <c r="OAA144" s="129"/>
      <c r="OAB144" s="129"/>
      <c r="OAC144" s="129"/>
      <c r="OAD144" s="129"/>
      <c r="OAE144" s="129"/>
      <c r="OAF144" s="129"/>
      <c r="OAG144" s="129"/>
      <c r="OAH144" s="129"/>
      <c r="OAI144" s="129"/>
      <c r="OAJ144" s="129"/>
      <c r="OAK144" s="129"/>
      <c r="OAL144" s="129"/>
      <c r="OAM144" s="129"/>
      <c r="OAN144" s="129"/>
      <c r="OAO144" s="129"/>
      <c r="OAP144" s="129"/>
      <c r="OAQ144" s="129"/>
      <c r="OAR144" s="129"/>
      <c r="OAS144" s="129"/>
      <c r="OAT144" s="129"/>
      <c r="OAU144" s="129"/>
      <c r="OAV144" s="129"/>
      <c r="OAW144" s="129"/>
      <c r="OAX144" s="129"/>
      <c r="OAY144" s="129"/>
      <c r="OAZ144" s="129"/>
      <c r="OBA144" s="129"/>
      <c r="OBB144" s="129"/>
      <c r="OBC144" s="129"/>
      <c r="OBD144" s="129"/>
      <c r="OBE144" s="129"/>
      <c r="OBF144" s="129"/>
      <c r="OBG144" s="129"/>
      <c r="OBH144" s="129"/>
      <c r="OBI144" s="129"/>
      <c r="OBJ144" s="129"/>
      <c r="OBK144" s="129"/>
      <c r="OBL144" s="129"/>
      <c r="OBM144" s="129"/>
      <c r="OBN144" s="129"/>
      <c r="OBO144" s="129"/>
      <c r="OBP144" s="129"/>
      <c r="OBQ144" s="129"/>
      <c r="OBR144" s="129"/>
      <c r="OBS144" s="129"/>
      <c r="OBT144" s="129"/>
      <c r="OBU144" s="129"/>
      <c r="OBV144" s="129"/>
      <c r="OBW144" s="129"/>
      <c r="OBX144" s="129"/>
      <c r="OBY144" s="129"/>
      <c r="OBZ144" s="129"/>
      <c r="OCA144" s="129"/>
      <c r="OCB144" s="129"/>
      <c r="OCC144" s="129"/>
      <c r="OCD144" s="129"/>
      <c r="OCE144" s="129"/>
      <c r="OCF144" s="129"/>
      <c r="OCG144" s="129"/>
      <c r="OCH144" s="129"/>
      <c r="OCI144" s="129"/>
      <c r="OCJ144" s="129"/>
      <c r="OCK144" s="129"/>
      <c r="OCL144" s="129"/>
      <c r="OCM144" s="129"/>
      <c r="OCN144" s="129"/>
      <c r="OCO144" s="129"/>
      <c r="OCP144" s="129"/>
      <c r="OCQ144" s="129"/>
      <c r="OCR144" s="129"/>
      <c r="OCS144" s="129"/>
      <c r="OCT144" s="129"/>
      <c r="OCU144" s="129"/>
      <c r="OCV144" s="129"/>
      <c r="OCW144" s="129"/>
      <c r="OCX144" s="129"/>
      <c r="OCY144" s="129"/>
      <c r="OCZ144" s="129"/>
      <c r="ODA144" s="129"/>
      <c r="ODB144" s="129"/>
      <c r="ODC144" s="129"/>
      <c r="ODD144" s="129"/>
      <c r="ODE144" s="129"/>
      <c r="ODF144" s="129"/>
      <c r="ODG144" s="129"/>
      <c r="ODH144" s="129"/>
      <c r="ODI144" s="129"/>
      <c r="ODJ144" s="129"/>
      <c r="ODK144" s="129"/>
      <c r="ODL144" s="129"/>
      <c r="ODM144" s="129"/>
      <c r="ODN144" s="129"/>
      <c r="ODO144" s="129"/>
      <c r="ODP144" s="129"/>
      <c r="ODQ144" s="129"/>
      <c r="ODR144" s="129"/>
      <c r="ODS144" s="129"/>
      <c r="ODT144" s="129"/>
      <c r="ODU144" s="129"/>
      <c r="ODV144" s="129"/>
      <c r="ODW144" s="129"/>
      <c r="ODX144" s="129"/>
      <c r="ODY144" s="129"/>
      <c r="ODZ144" s="129"/>
      <c r="OEA144" s="129"/>
      <c r="OEB144" s="129"/>
      <c r="OEC144" s="129"/>
      <c r="OED144" s="129"/>
      <c r="OEE144" s="129"/>
      <c r="OEF144" s="129"/>
      <c r="OEG144" s="129"/>
      <c r="OEH144" s="129"/>
      <c r="OEI144" s="129"/>
      <c r="OEJ144" s="129"/>
      <c r="OEK144" s="129"/>
      <c r="OEL144" s="129"/>
      <c r="OEM144" s="129"/>
      <c r="OEN144" s="129"/>
      <c r="OEO144" s="129"/>
      <c r="OEP144" s="129"/>
      <c r="OEQ144" s="129"/>
      <c r="OER144" s="129"/>
      <c r="OES144" s="129"/>
      <c r="OET144" s="129"/>
      <c r="OEU144" s="129"/>
      <c r="OEV144" s="129"/>
      <c r="OEW144" s="129"/>
      <c r="OEX144" s="129"/>
      <c r="OEY144" s="129"/>
      <c r="OEZ144" s="129"/>
      <c r="OFA144" s="129"/>
      <c r="OFB144" s="129"/>
      <c r="OFC144" s="129"/>
      <c r="OFD144" s="129"/>
      <c r="OFE144" s="129"/>
      <c r="OFF144" s="129"/>
      <c r="OFG144" s="129"/>
      <c r="OFH144" s="129"/>
      <c r="OFI144" s="129"/>
      <c r="OFJ144" s="129"/>
      <c r="OFK144" s="129"/>
      <c r="OFL144" s="129"/>
      <c r="OFM144" s="129"/>
      <c r="OFN144" s="129"/>
      <c r="OFO144" s="129"/>
      <c r="OFP144" s="129"/>
      <c r="OFQ144" s="129"/>
      <c r="OFR144" s="129"/>
      <c r="OFS144" s="129"/>
      <c r="OFT144" s="129"/>
      <c r="OFU144" s="129"/>
      <c r="OFV144" s="129"/>
      <c r="OFW144" s="129"/>
      <c r="OFX144" s="129"/>
      <c r="OFY144" s="129"/>
      <c r="OFZ144" s="129"/>
      <c r="OGA144" s="129"/>
      <c r="OGB144" s="129"/>
      <c r="OGC144" s="129"/>
      <c r="OGD144" s="129"/>
      <c r="OGE144" s="129"/>
      <c r="OGF144" s="129"/>
      <c r="OGG144" s="129"/>
      <c r="OGH144" s="129"/>
      <c r="OGI144" s="129"/>
      <c r="OGJ144" s="129"/>
      <c r="OGK144" s="129"/>
      <c r="OGL144" s="129"/>
      <c r="OGM144" s="129"/>
      <c r="OGN144" s="129"/>
      <c r="OGO144" s="129"/>
      <c r="OGP144" s="129"/>
      <c r="OGQ144" s="129"/>
      <c r="OGR144" s="129"/>
      <c r="OGS144" s="129"/>
      <c r="OGT144" s="129"/>
      <c r="OGU144" s="129"/>
      <c r="OGV144" s="129"/>
      <c r="OGW144" s="129"/>
      <c r="OGX144" s="129"/>
      <c r="OGY144" s="129"/>
      <c r="OGZ144" s="129"/>
      <c r="OHA144" s="129"/>
      <c r="OHB144" s="129"/>
      <c r="OHC144" s="129"/>
      <c r="OHD144" s="129"/>
      <c r="OHE144" s="129"/>
      <c r="OHF144" s="129"/>
      <c r="OHG144" s="129"/>
      <c r="OHH144" s="129"/>
      <c r="OHI144" s="129"/>
      <c r="OHJ144" s="129"/>
      <c r="OHK144" s="129"/>
      <c r="OHL144" s="129"/>
      <c r="OHM144" s="129"/>
      <c r="OHN144" s="129"/>
      <c r="OHO144" s="129"/>
      <c r="OHP144" s="129"/>
      <c r="OHQ144" s="129"/>
      <c r="OHR144" s="129"/>
      <c r="OHS144" s="129"/>
      <c r="OHT144" s="129"/>
      <c r="OHU144" s="129"/>
      <c r="OHV144" s="129"/>
      <c r="OHW144" s="129"/>
      <c r="OHX144" s="129"/>
      <c r="OHY144" s="129"/>
      <c r="OHZ144" s="129"/>
      <c r="OIA144" s="129"/>
      <c r="OIB144" s="129"/>
      <c r="OIC144" s="129"/>
      <c r="OID144" s="129"/>
      <c r="OIE144" s="129"/>
      <c r="OIF144" s="129"/>
      <c r="OIG144" s="129"/>
      <c r="OIH144" s="129"/>
      <c r="OII144" s="129"/>
      <c r="OIJ144" s="129"/>
      <c r="OIK144" s="129"/>
      <c r="OIL144" s="129"/>
      <c r="OIM144" s="129"/>
      <c r="OIN144" s="129"/>
      <c r="OIO144" s="129"/>
      <c r="OIP144" s="129"/>
      <c r="OIQ144" s="129"/>
      <c r="OIR144" s="129"/>
      <c r="OIS144" s="129"/>
      <c r="OIT144" s="129"/>
      <c r="OIU144" s="129"/>
      <c r="OIV144" s="129"/>
      <c r="OIW144" s="129"/>
      <c r="OIX144" s="129"/>
      <c r="OIY144" s="129"/>
      <c r="OIZ144" s="129"/>
      <c r="OJA144" s="129"/>
      <c r="OJB144" s="129"/>
      <c r="OJC144" s="129"/>
      <c r="OJD144" s="129"/>
      <c r="OJE144" s="129"/>
      <c r="OJF144" s="129"/>
      <c r="OJG144" s="129"/>
      <c r="OJH144" s="129"/>
      <c r="OJI144" s="129"/>
      <c r="OJJ144" s="129"/>
      <c r="OJK144" s="129"/>
      <c r="OJL144" s="129"/>
      <c r="OJM144" s="129"/>
      <c r="OJN144" s="129"/>
      <c r="OJO144" s="129"/>
      <c r="OJP144" s="129"/>
      <c r="OJQ144" s="129"/>
      <c r="OJR144" s="129"/>
      <c r="OJS144" s="129"/>
      <c r="OJT144" s="129"/>
      <c r="OJU144" s="129"/>
      <c r="OJV144" s="129"/>
      <c r="OJW144" s="129"/>
      <c r="OJX144" s="129"/>
      <c r="OJY144" s="129"/>
      <c r="OJZ144" s="129"/>
      <c r="OKA144" s="129"/>
      <c r="OKB144" s="129"/>
      <c r="OKC144" s="129"/>
      <c r="OKD144" s="129"/>
      <c r="OKE144" s="129"/>
      <c r="OKF144" s="129"/>
      <c r="OKG144" s="129"/>
      <c r="OKH144" s="129"/>
      <c r="OKI144" s="129"/>
      <c r="OKJ144" s="129"/>
      <c r="OKK144" s="129"/>
      <c r="OKL144" s="129"/>
      <c r="OKM144" s="129"/>
      <c r="OKN144" s="129"/>
      <c r="OKO144" s="129"/>
      <c r="OKP144" s="129"/>
      <c r="OKQ144" s="129"/>
      <c r="OKR144" s="129"/>
      <c r="OKS144" s="129"/>
      <c r="OKT144" s="129"/>
      <c r="OKU144" s="129"/>
      <c r="OKV144" s="129"/>
      <c r="OKW144" s="129"/>
      <c r="OKX144" s="129"/>
      <c r="OKY144" s="129"/>
      <c r="OKZ144" s="129"/>
      <c r="OLA144" s="129"/>
      <c r="OLB144" s="129"/>
      <c r="OLC144" s="129"/>
      <c r="OLD144" s="129"/>
      <c r="OLE144" s="129"/>
      <c r="OLF144" s="129"/>
      <c r="OLG144" s="129"/>
      <c r="OLH144" s="129"/>
      <c r="OLI144" s="129"/>
      <c r="OLJ144" s="129"/>
      <c r="OLK144" s="129"/>
      <c r="OLL144" s="129"/>
      <c r="OLM144" s="129"/>
      <c r="OLN144" s="129"/>
      <c r="OLO144" s="129"/>
      <c r="OLP144" s="129"/>
      <c r="OLQ144" s="129"/>
      <c r="OLR144" s="129"/>
      <c r="OLS144" s="129"/>
      <c r="OLT144" s="129"/>
      <c r="OLU144" s="129"/>
      <c r="OLV144" s="129"/>
      <c r="OLW144" s="129"/>
      <c r="OLX144" s="129"/>
      <c r="OLY144" s="129"/>
      <c r="OLZ144" s="129"/>
      <c r="OMA144" s="129"/>
      <c r="OMB144" s="129"/>
      <c r="OMC144" s="129"/>
      <c r="OMD144" s="129"/>
      <c r="OME144" s="129"/>
      <c r="OMF144" s="129"/>
      <c r="OMG144" s="129"/>
      <c r="OMH144" s="129"/>
      <c r="OMI144" s="129"/>
      <c r="OMJ144" s="129"/>
      <c r="OMK144" s="129"/>
      <c r="OML144" s="129"/>
      <c r="OMM144" s="129"/>
      <c r="OMN144" s="129"/>
      <c r="OMO144" s="129"/>
      <c r="OMP144" s="129"/>
      <c r="OMQ144" s="129"/>
      <c r="OMR144" s="129"/>
      <c r="OMS144" s="129"/>
      <c r="OMT144" s="129"/>
      <c r="OMU144" s="129"/>
      <c r="OMV144" s="129"/>
      <c r="OMW144" s="129"/>
      <c r="OMX144" s="129"/>
      <c r="OMY144" s="129"/>
      <c r="OMZ144" s="129"/>
      <c r="ONA144" s="129"/>
      <c r="ONB144" s="129"/>
      <c r="ONC144" s="129"/>
      <c r="OND144" s="129"/>
      <c r="ONE144" s="129"/>
      <c r="ONF144" s="129"/>
      <c r="ONG144" s="129"/>
      <c r="ONH144" s="129"/>
      <c r="ONI144" s="129"/>
      <c r="ONJ144" s="129"/>
      <c r="ONK144" s="129"/>
      <c r="ONL144" s="129"/>
      <c r="ONM144" s="129"/>
      <c r="ONN144" s="129"/>
      <c r="ONO144" s="129"/>
      <c r="ONP144" s="129"/>
      <c r="ONQ144" s="129"/>
      <c r="ONR144" s="129"/>
      <c r="ONS144" s="129"/>
      <c r="ONT144" s="129"/>
      <c r="ONU144" s="129"/>
      <c r="ONV144" s="129"/>
      <c r="ONW144" s="129"/>
      <c r="ONX144" s="129"/>
      <c r="ONY144" s="129"/>
      <c r="ONZ144" s="129"/>
      <c r="OOA144" s="129"/>
      <c r="OOB144" s="129"/>
      <c r="OOC144" s="129"/>
      <c r="OOD144" s="129"/>
      <c r="OOE144" s="129"/>
      <c r="OOF144" s="129"/>
      <c r="OOG144" s="129"/>
      <c r="OOH144" s="129"/>
      <c r="OOI144" s="129"/>
      <c r="OOJ144" s="129"/>
      <c r="OOK144" s="129"/>
      <c r="OOL144" s="129"/>
      <c r="OOM144" s="129"/>
      <c r="OON144" s="129"/>
      <c r="OOO144" s="129"/>
      <c r="OOP144" s="129"/>
      <c r="OOQ144" s="129"/>
      <c r="OOR144" s="129"/>
      <c r="OOS144" s="129"/>
      <c r="OOT144" s="129"/>
      <c r="OOU144" s="129"/>
      <c r="OOV144" s="129"/>
      <c r="OOW144" s="129"/>
      <c r="OOX144" s="129"/>
      <c r="OOY144" s="129"/>
      <c r="OOZ144" s="129"/>
      <c r="OPA144" s="129"/>
      <c r="OPB144" s="129"/>
      <c r="OPC144" s="129"/>
      <c r="OPD144" s="129"/>
      <c r="OPE144" s="129"/>
      <c r="OPF144" s="129"/>
      <c r="OPG144" s="129"/>
      <c r="OPH144" s="129"/>
      <c r="OPI144" s="129"/>
      <c r="OPJ144" s="129"/>
      <c r="OPK144" s="129"/>
      <c r="OPL144" s="129"/>
      <c r="OPM144" s="129"/>
      <c r="OPN144" s="129"/>
      <c r="OPO144" s="129"/>
      <c r="OPP144" s="129"/>
      <c r="OPQ144" s="129"/>
      <c r="OPR144" s="129"/>
      <c r="OPS144" s="129"/>
      <c r="OPT144" s="129"/>
      <c r="OPU144" s="129"/>
      <c r="OPV144" s="129"/>
      <c r="OPW144" s="129"/>
      <c r="OPX144" s="129"/>
      <c r="OPY144" s="129"/>
      <c r="OPZ144" s="129"/>
      <c r="OQA144" s="129"/>
      <c r="OQB144" s="129"/>
      <c r="OQC144" s="129"/>
      <c r="OQD144" s="129"/>
      <c r="OQE144" s="129"/>
      <c r="OQF144" s="129"/>
      <c r="OQG144" s="129"/>
      <c r="OQH144" s="129"/>
      <c r="OQI144" s="129"/>
      <c r="OQJ144" s="129"/>
      <c r="OQK144" s="129"/>
      <c r="OQL144" s="129"/>
      <c r="OQM144" s="129"/>
      <c r="OQN144" s="129"/>
      <c r="OQO144" s="129"/>
      <c r="OQP144" s="129"/>
      <c r="OQQ144" s="129"/>
      <c r="OQR144" s="129"/>
      <c r="OQS144" s="129"/>
      <c r="OQT144" s="129"/>
      <c r="OQU144" s="129"/>
      <c r="OQV144" s="129"/>
      <c r="OQW144" s="129"/>
      <c r="OQX144" s="129"/>
      <c r="OQY144" s="129"/>
      <c r="OQZ144" s="129"/>
      <c r="ORA144" s="129"/>
      <c r="ORB144" s="129"/>
      <c r="ORC144" s="129"/>
      <c r="ORD144" s="129"/>
      <c r="ORE144" s="129"/>
      <c r="ORF144" s="129"/>
      <c r="ORG144" s="129"/>
      <c r="ORH144" s="129"/>
      <c r="ORI144" s="129"/>
      <c r="ORJ144" s="129"/>
      <c r="ORK144" s="129"/>
      <c r="ORL144" s="129"/>
      <c r="ORM144" s="129"/>
      <c r="ORN144" s="129"/>
      <c r="ORO144" s="129"/>
      <c r="ORP144" s="129"/>
      <c r="ORQ144" s="129"/>
      <c r="ORR144" s="129"/>
      <c r="ORS144" s="129"/>
      <c r="ORT144" s="129"/>
      <c r="ORU144" s="129"/>
      <c r="ORV144" s="129"/>
      <c r="ORW144" s="129"/>
      <c r="ORX144" s="129"/>
      <c r="ORY144" s="129"/>
      <c r="ORZ144" s="129"/>
      <c r="OSA144" s="129"/>
      <c r="OSB144" s="129"/>
      <c r="OSC144" s="129"/>
      <c r="OSD144" s="129"/>
      <c r="OSE144" s="129"/>
      <c r="OSF144" s="129"/>
      <c r="OSG144" s="129"/>
      <c r="OSH144" s="129"/>
      <c r="OSI144" s="129"/>
      <c r="OSJ144" s="129"/>
      <c r="OSK144" s="129"/>
      <c r="OSL144" s="129"/>
      <c r="OSM144" s="129"/>
      <c r="OSN144" s="129"/>
      <c r="OSO144" s="129"/>
      <c r="OSP144" s="129"/>
      <c r="OSQ144" s="129"/>
      <c r="OSR144" s="129"/>
      <c r="OSS144" s="129"/>
      <c r="OST144" s="129"/>
      <c r="OSU144" s="129"/>
      <c r="OSV144" s="129"/>
      <c r="OSW144" s="129"/>
      <c r="OSX144" s="129"/>
      <c r="OSY144" s="129"/>
      <c r="OSZ144" s="129"/>
      <c r="OTA144" s="129"/>
      <c r="OTB144" s="129"/>
      <c r="OTC144" s="129"/>
      <c r="OTD144" s="129"/>
      <c r="OTE144" s="129"/>
      <c r="OTF144" s="129"/>
      <c r="OTG144" s="129"/>
      <c r="OTH144" s="129"/>
      <c r="OTI144" s="129"/>
      <c r="OTJ144" s="129"/>
      <c r="OTK144" s="129"/>
      <c r="OTL144" s="129"/>
      <c r="OTM144" s="129"/>
      <c r="OTN144" s="129"/>
      <c r="OTO144" s="129"/>
      <c r="OTP144" s="129"/>
      <c r="OTQ144" s="129"/>
      <c r="OTR144" s="129"/>
      <c r="OTS144" s="129"/>
      <c r="OTT144" s="129"/>
      <c r="OTU144" s="129"/>
      <c r="OTV144" s="129"/>
      <c r="OTW144" s="129"/>
      <c r="OTX144" s="129"/>
      <c r="OTY144" s="129"/>
      <c r="OTZ144" s="129"/>
      <c r="OUA144" s="129"/>
      <c r="OUB144" s="129"/>
      <c r="OUC144" s="129"/>
      <c r="OUD144" s="129"/>
      <c r="OUE144" s="129"/>
      <c r="OUF144" s="129"/>
      <c r="OUG144" s="129"/>
      <c r="OUH144" s="129"/>
      <c r="OUI144" s="129"/>
      <c r="OUJ144" s="129"/>
      <c r="OUK144" s="129"/>
      <c r="OUL144" s="129"/>
      <c r="OUM144" s="129"/>
      <c r="OUN144" s="129"/>
      <c r="OUO144" s="129"/>
      <c r="OUP144" s="129"/>
      <c r="OUQ144" s="129"/>
      <c r="OUR144" s="129"/>
      <c r="OUS144" s="129"/>
      <c r="OUT144" s="129"/>
      <c r="OUU144" s="129"/>
      <c r="OUV144" s="129"/>
      <c r="OUW144" s="129"/>
      <c r="OUX144" s="129"/>
      <c r="OUY144" s="129"/>
      <c r="OUZ144" s="129"/>
      <c r="OVA144" s="129"/>
      <c r="OVB144" s="129"/>
      <c r="OVC144" s="129"/>
      <c r="OVD144" s="129"/>
      <c r="OVE144" s="129"/>
      <c r="OVF144" s="129"/>
      <c r="OVG144" s="129"/>
      <c r="OVH144" s="129"/>
      <c r="OVI144" s="129"/>
      <c r="OVJ144" s="129"/>
      <c r="OVK144" s="129"/>
      <c r="OVL144" s="129"/>
      <c r="OVM144" s="129"/>
      <c r="OVN144" s="129"/>
      <c r="OVO144" s="129"/>
      <c r="OVP144" s="129"/>
      <c r="OVQ144" s="129"/>
      <c r="OVR144" s="129"/>
      <c r="OVS144" s="129"/>
      <c r="OVT144" s="129"/>
      <c r="OVU144" s="129"/>
      <c r="OVV144" s="129"/>
      <c r="OVW144" s="129"/>
      <c r="OVX144" s="129"/>
      <c r="OVY144" s="129"/>
      <c r="OVZ144" s="129"/>
      <c r="OWA144" s="129"/>
      <c r="OWB144" s="129"/>
      <c r="OWC144" s="129"/>
      <c r="OWD144" s="129"/>
      <c r="OWE144" s="129"/>
      <c r="OWF144" s="129"/>
      <c r="OWG144" s="129"/>
      <c r="OWH144" s="129"/>
      <c r="OWI144" s="129"/>
      <c r="OWJ144" s="129"/>
      <c r="OWK144" s="129"/>
      <c r="OWL144" s="129"/>
      <c r="OWM144" s="129"/>
      <c r="OWN144" s="129"/>
      <c r="OWO144" s="129"/>
      <c r="OWP144" s="129"/>
      <c r="OWQ144" s="129"/>
      <c r="OWR144" s="129"/>
      <c r="OWS144" s="129"/>
      <c r="OWT144" s="129"/>
      <c r="OWU144" s="129"/>
      <c r="OWV144" s="129"/>
      <c r="OWW144" s="129"/>
      <c r="OWX144" s="129"/>
      <c r="OWY144" s="129"/>
      <c r="OWZ144" s="129"/>
      <c r="OXA144" s="129"/>
      <c r="OXB144" s="129"/>
      <c r="OXC144" s="129"/>
      <c r="OXD144" s="129"/>
      <c r="OXE144" s="129"/>
      <c r="OXF144" s="129"/>
      <c r="OXG144" s="129"/>
      <c r="OXH144" s="129"/>
      <c r="OXI144" s="129"/>
      <c r="OXJ144" s="129"/>
      <c r="OXK144" s="129"/>
      <c r="OXL144" s="129"/>
      <c r="OXM144" s="129"/>
      <c r="OXN144" s="129"/>
      <c r="OXO144" s="129"/>
      <c r="OXP144" s="129"/>
      <c r="OXQ144" s="129"/>
      <c r="OXR144" s="129"/>
      <c r="OXS144" s="129"/>
      <c r="OXT144" s="129"/>
      <c r="OXU144" s="129"/>
      <c r="OXV144" s="129"/>
      <c r="OXW144" s="129"/>
      <c r="OXX144" s="129"/>
      <c r="OXY144" s="129"/>
      <c r="OXZ144" s="129"/>
      <c r="OYA144" s="129"/>
      <c r="OYB144" s="129"/>
      <c r="OYC144" s="129"/>
      <c r="OYD144" s="129"/>
      <c r="OYE144" s="129"/>
      <c r="OYF144" s="129"/>
      <c r="OYG144" s="129"/>
      <c r="OYH144" s="129"/>
      <c r="OYI144" s="129"/>
      <c r="OYJ144" s="129"/>
      <c r="OYK144" s="129"/>
      <c r="OYL144" s="129"/>
      <c r="OYM144" s="129"/>
      <c r="OYN144" s="129"/>
      <c r="OYO144" s="129"/>
      <c r="OYP144" s="129"/>
      <c r="OYQ144" s="129"/>
      <c r="OYR144" s="129"/>
      <c r="OYS144" s="129"/>
      <c r="OYT144" s="129"/>
      <c r="OYU144" s="129"/>
      <c r="OYV144" s="129"/>
      <c r="OYW144" s="129"/>
      <c r="OYX144" s="129"/>
      <c r="OYY144" s="129"/>
      <c r="OYZ144" s="129"/>
      <c r="OZA144" s="129"/>
      <c r="OZB144" s="129"/>
      <c r="OZC144" s="129"/>
      <c r="OZD144" s="129"/>
      <c r="OZE144" s="129"/>
      <c r="OZF144" s="129"/>
      <c r="OZG144" s="129"/>
      <c r="OZH144" s="129"/>
      <c r="OZI144" s="129"/>
      <c r="OZJ144" s="129"/>
      <c r="OZK144" s="129"/>
      <c r="OZL144" s="129"/>
      <c r="OZM144" s="129"/>
      <c r="OZN144" s="129"/>
      <c r="OZO144" s="129"/>
      <c r="OZP144" s="129"/>
      <c r="OZQ144" s="129"/>
      <c r="OZR144" s="129"/>
      <c r="OZS144" s="129"/>
      <c r="OZT144" s="129"/>
      <c r="OZU144" s="129"/>
      <c r="OZV144" s="129"/>
      <c r="OZW144" s="129"/>
      <c r="OZX144" s="129"/>
      <c r="OZY144" s="129"/>
      <c r="OZZ144" s="129"/>
      <c r="PAA144" s="129"/>
      <c r="PAB144" s="129"/>
      <c r="PAC144" s="129"/>
      <c r="PAD144" s="129"/>
      <c r="PAE144" s="129"/>
      <c r="PAF144" s="129"/>
      <c r="PAG144" s="129"/>
      <c r="PAH144" s="129"/>
      <c r="PAI144" s="129"/>
      <c r="PAJ144" s="129"/>
      <c r="PAK144" s="129"/>
      <c r="PAL144" s="129"/>
      <c r="PAM144" s="129"/>
      <c r="PAN144" s="129"/>
      <c r="PAO144" s="129"/>
      <c r="PAP144" s="129"/>
      <c r="PAQ144" s="129"/>
      <c r="PAR144" s="129"/>
      <c r="PAS144" s="129"/>
      <c r="PAT144" s="129"/>
      <c r="PAU144" s="129"/>
      <c r="PAV144" s="129"/>
      <c r="PAW144" s="129"/>
      <c r="PAX144" s="129"/>
      <c r="PAY144" s="129"/>
      <c r="PAZ144" s="129"/>
      <c r="PBA144" s="129"/>
      <c r="PBB144" s="129"/>
      <c r="PBC144" s="129"/>
      <c r="PBD144" s="129"/>
      <c r="PBE144" s="129"/>
      <c r="PBF144" s="129"/>
      <c r="PBG144" s="129"/>
      <c r="PBH144" s="129"/>
      <c r="PBI144" s="129"/>
      <c r="PBJ144" s="129"/>
      <c r="PBK144" s="129"/>
      <c r="PBL144" s="129"/>
      <c r="PBM144" s="129"/>
      <c r="PBN144" s="129"/>
      <c r="PBO144" s="129"/>
      <c r="PBP144" s="129"/>
      <c r="PBQ144" s="129"/>
      <c r="PBR144" s="129"/>
      <c r="PBS144" s="129"/>
      <c r="PBT144" s="129"/>
      <c r="PBU144" s="129"/>
      <c r="PBV144" s="129"/>
      <c r="PBW144" s="129"/>
      <c r="PBX144" s="129"/>
      <c r="PBY144" s="129"/>
      <c r="PBZ144" s="129"/>
      <c r="PCA144" s="129"/>
      <c r="PCB144" s="129"/>
      <c r="PCC144" s="129"/>
      <c r="PCD144" s="129"/>
      <c r="PCE144" s="129"/>
      <c r="PCF144" s="129"/>
      <c r="PCG144" s="129"/>
      <c r="PCH144" s="129"/>
      <c r="PCI144" s="129"/>
      <c r="PCJ144" s="129"/>
      <c r="PCK144" s="129"/>
      <c r="PCL144" s="129"/>
      <c r="PCM144" s="129"/>
      <c r="PCN144" s="129"/>
      <c r="PCO144" s="129"/>
      <c r="PCP144" s="129"/>
      <c r="PCQ144" s="129"/>
      <c r="PCR144" s="129"/>
      <c r="PCS144" s="129"/>
      <c r="PCT144" s="129"/>
      <c r="PCU144" s="129"/>
      <c r="PCV144" s="129"/>
      <c r="PCW144" s="129"/>
      <c r="PCX144" s="129"/>
      <c r="PCY144" s="129"/>
      <c r="PCZ144" s="129"/>
      <c r="PDA144" s="129"/>
      <c r="PDB144" s="129"/>
      <c r="PDC144" s="129"/>
      <c r="PDD144" s="129"/>
      <c r="PDE144" s="129"/>
      <c r="PDF144" s="129"/>
      <c r="PDG144" s="129"/>
      <c r="PDH144" s="129"/>
      <c r="PDI144" s="129"/>
      <c r="PDJ144" s="129"/>
      <c r="PDK144" s="129"/>
      <c r="PDL144" s="129"/>
      <c r="PDM144" s="129"/>
      <c r="PDN144" s="129"/>
      <c r="PDO144" s="129"/>
      <c r="PDP144" s="129"/>
      <c r="PDQ144" s="129"/>
      <c r="PDR144" s="129"/>
      <c r="PDS144" s="129"/>
      <c r="PDT144" s="129"/>
      <c r="PDU144" s="129"/>
      <c r="PDV144" s="129"/>
      <c r="PDW144" s="129"/>
      <c r="PDX144" s="129"/>
      <c r="PDY144" s="129"/>
      <c r="PDZ144" s="129"/>
      <c r="PEA144" s="129"/>
      <c r="PEB144" s="129"/>
      <c r="PEC144" s="129"/>
      <c r="PED144" s="129"/>
      <c r="PEE144" s="129"/>
      <c r="PEF144" s="129"/>
      <c r="PEG144" s="129"/>
      <c r="PEH144" s="129"/>
      <c r="PEI144" s="129"/>
      <c r="PEJ144" s="129"/>
      <c r="PEK144" s="129"/>
      <c r="PEL144" s="129"/>
      <c r="PEM144" s="129"/>
      <c r="PEN144" s="129"/>
      <c r="PEO144" s="129"/>
      <c r="PEP144" s="129"/>
      <c r="PEQ144" s="129"/>
      <c r="PER144" s="129"/>
      <c r="PES144" s="129"/>
      <c r="PET144" s="129"/>
      <c r="PEU144" s="129"/>
      <c r="PEV144" s="129"/>
      <c r="PEW144" s="129"/>
      <c r="PEX144" s="129"/>
      <c r="PEY144" s="129"/>
      <c r="PEZ144" s="129"/>
      <c r="PFA144" s="129"/>
      <c r="PFB144" s="129"/>
      <c r="PFC144" s="129"/>
      <c r="PFD144" s="129"/>
      <c r="PFE144" s="129"/>
      <c r="PFF144" s="129"/>
      <c r="PFG144" s="129"/>
      <c r="PFH144" s="129"/>
      <c r="PFI144" s="129"/>
      <c r="PFJ144" s="129"/>
      <c r="PFK144" s="129"/>
      <c r="PFL144" s="129"/>
      <c r="PFM144" s="129"/>
      <c r="PFN144" s="129"/>
      <c r="PFO144" s="129"/>
      <c r="PFP144" s="129"/>
      <c r="PFQ144" s="129"/>
      <c r="PFR144" s="129"/>
      <c r="PFS144" s="129"/>
      <c r="PFT144" s="129"/>
      <c r="PFU144" s="129"/>
      <c r="PFV144" s="129"/>
      <c r="PFW144" s="129"/>
      <c r="PFX144" s="129"/>
      <c r="PFY144" s="129"/>
      <c r="PFZ144" s="129"/>
      <c r="PGA144" s="129"/>
      <c r="PGB144" s="129"/>
      <c r="PGC144" s="129"/>
      <c r="PGD144" s="129"/>
      <c r="PGE144" s="129"/>
      <c r="PGF144" s="129"/>
      <c r="PGG144" s="129"/>
      <c r="PGH144" s="129"/>
      <c r="PGI144" s="129"/>
      <c r="PGJ144" s="129"/>
      <c r="PGK144" s="129"/>
      <c r="PGL144" s="129"/>
      <c r="PGM144" s="129"/>
      <c r="PGN144" s="129"/>
      <c r="PGO144" s="129"/>
      <c r="PGP144" s="129"/>
      <c r="PGQ144" s="129"/>
      <c r="PGR144" s="129"/>
      <c r="PGS144" s="129"/>
      <c r="PGT144" s="129"/>
      <c r="PGU144" s="129"/>
      <c r="PGV144" s="129"/>
      <c r="PGW144" s="129"/>
      <c r="PGX144" s="129"/>
      <c r="PGY144" s="129"/>
      <c r="PGZ144" s="129"/>
      <c r="PHA144" s="129"/>
      <c r="PHB144" s="129"/>
      <c r="PHC144" s="129"/>
      <c r="PHD144" s="129"/>
      <c r="PHE144" s="129"/>
      <c r="PHF144" s="129"/>
      <c r="PHG144" s="129"/>
      <c r="PHH144" s="129"/>
      <c r="PHI144" s="129"/>
      <c r="PHJ144" s="129"/>
      <c r="PHK144" s="129"/>
      <c r="PHL144" s="129"/>
      <c r="PHM144" s="129"/>
      <c r="PHN144" s="129"/>
      <c r="PHO144" s="129"/>
      <c r="PHP144" s="129"/>
      <c r="PHQ144" s="129"/>
      <c r="PHR144" s="129"/>
      <c r="PHS144" s="129"/>
      <c r="PHT144" s="129"/>
      <c r="PHU144" s="129"/>
      <c r="PHV144" s="129"/>
      <c r="PHW144" s="129"/>
      <c r="PHX144" s="129"/>
      <c r="PHY144" s="129"/>
      <c r="PHZ144" s="129"/>
      <c r="PIA144" s="129"/>
      <c r="PIB144" s="129"/>
      <c r="PIC144" s="129"/>
      <c r="PID144" s="129"/>
      <c r="PIE144" s="129"/>
      <c r="PIF144" s="129"/>
      <c r="PIG144" s="129"/>
      <c r="PIH144" s="129"/>
      <c r="PII144" s="129"/>
      <c r="PIJ144" s="129"/>
      <c r="PIK144" s="129"/>
      <c r="PIL144" s="129"/>
      <c r="PIM144" s="129"/>
      <c r="PIN144" s="129"/>
      <c r="PIO144" s="129"/>
      <c r="PIP144" s="129"/>
      <c r="PIQ144" s="129"/>
      <c r="PIR144" s="129"/>
      <c r="PIS144" s="129"/>
      <c r="PIT144" s="129"/>
      <c r="PIU144" s="129"/>
      <c r="PIV144" s="129"/>
      <c r="PIW144" s="129"/>
      <c r="PIX144" s="129"/>
      <c r="PIY144" s="129"/>
      <c r="PIZ144" s="129"/>
      <c r="PJA144" s="129"/>
      <c r="PJB144" s="129"/>
      <c r="PJC144" s="129"/>
      <c r="PJD144" s="129"/>
      <c r="PJE144" s="129"/>
      <c r="PJF144" s="129"/>
      <c r="PJG144" s="129"/>
      <c r="PJH144" s="129"/>
      <c r="PJI144" s="129"/>
      <c r="PJJ144" s="129"/>
      <c r="PJK144" s="129"/>
      <c r="PJL144" s="129"/>
      <c r="PJM144" s="129"/>
      <c r="PJN144" s="129"/>
      <c r="PJO144" s="129"/>
      <c r="PJP144" s="129"/>
      <c r="PJQ144" s="129"/>
      <c r="PJR144" s="129"/>
      <c r="PJS144" s="129"/>
      <c r="PJT144" s="129"/>
      <c r="PJU144" s="129"/>
      <c r="PJV144" s="129"/>
      <c r="PJW144" s="129"/>
      <c r="PJX144" s="129"/>
      <c r="PJY144" s="129"/>
      <c r="PJZ144" s="129"/>
      <c r="PKA144" s="129"/>
      <c r="PKB144" s="129"/>
      <c r="PKC144" s="129"/>
      <c r="PKD144" s="129"/>
      <c r="PKE144" s="129"/>
      <c r="PKF144" s="129"/>
      <c r="PKG144" s="129"/>
      <c r="PKH144" s="129"/>
      <c r="PKI144" s="129"/>
      <c r="PKJ144" s="129"/>
      <c r="PKK144" s="129"/>
      <c r="PKL144" s="129"/>
      <c r="PKM144" s="129"/>
      <c r="PKN144" s="129"/>
      <c r="PKO144" s="129"/>
      <c r="PKP144" s="129"/>
      <c r="PKQ144" s="129"/>
      <c r="PKR144" s="129"/>
      <c r="PKS144" s="129"/>
      <c r="PKT144" s="129"/>
      <c r="PKU144" s="129"/>
      <c r="PKV144" s="129"/>
      <c r="PKW144" s="129"/>
      <c r="PKX144" s="129"/>
      <c r="PKY144" s="129"/>
      <c r="PKZ144" s="129"/>
      <c r="PLA144" s="129"/>
      <c r="PLB144" s="129"/>
      <c r="PLC144" s="129"/>
      <c r="PLD144" s="129"/>
      <c r="PLE144" s="129"/>
      <c r="PLF144" s="129"/>
      <c r="PLG144" s="129"/>
      <c r="PLH144" s="129"/>
      <c r="PLI144" s="129"/>
      <c r="PLJ144" s="129"/>
      <c r="PLK144" s="129"/>
      <c r="PLL144" s="129"/>
      <c r="PLM144" s="129"/>
      <c r="PLN144" s="129"/>
      <c r="PLO144" s="129"/>
      <c r="PLP144" s="129"/>
      <c r="PLQ144" s="129"/>
      <c r="PLR144" s="129"/>
      <c r="PLS144" s="129"/>
      <c r="PLT144" s="129"/>
      <c r="PLU144" s="129"/>
      <c r="PLV144" s="129"/>
      <c r="PLW144" s="129"/>
      <c r="PLX144" s="129"/>
      <c r="PLY144" s="129"/>
      <c r="PLZ144" s="129"/>
      <c r="PMA144" s="129"/>
      <c r="PMB144" s="129"/>
      <c r="PMC144" s="129"/>
      <c r="PMD144" s="129"/>
      <c r="PME144" s="129"/>
      <c r="PMF144" s="129"/>
      <c r="PMG144" s="129"/>
      <c r="PMH144" s="129"/>
      <c r="PMI144" s="129"/>
      <c r="PMJ144" s="129"/>
      <c r="PMK144" s="129"/>
      <c r="PML144" s="129"/>
      <c r="PMM144" s="129"/>
      <c r="PMN144" s="129"/>
      <c r="PMO144" s="129"/>
      <c r="PMP144" s="129"/>
      <c r="PMQ144" s="129"/>
      <c r="PMR144" s="129"/>
      <c r="PMS144" s="129"/>
      <c r="PMT144" s="129"/>
      <c r="PMU144" s="129"/>
      <c r="PMV144" s="129"/>
      <c r="PMW144" s="129"/>
      <c r="PMX144" s="129"/>
      <c r="PMY144" s="129"/>
      <c r="PMZ144" s="129"/>
      <c r="PNA144" s="129"/>
      <c r="PNB144" s="129"/>
      <c r="PNC144" s="129"/>
      <c r="PND144" s="129"/>
      <c r="PNE144" s="129"/>
      <c r="PNF144" s="129"/>
      <c r="PNG144" s="129"/>
      <c r="PNH144" s="129"/>
      <c r="PNI144" s="129"/>
      <c r="PNJ144" s="129"/>
      <c r="PNK144" s="129"/>
      <c r="PNL144" s="129"/>
      <c r="PNM144" s="129"/>
      <c r="PNN144" s="129"/>
      <c r="PNO144" s="129"/>
      <c r="PNP144" s="129"/>
      <c r="PNQ144" s="129"/>
      <c r="PNR144" s="129"/>
      <c r="PNS144" s="129"/>
      <c r="PNT144" s="129"/>
      <c r="PNU144" s="129"/>
      <c r="PNV144" s="129"/>
      <c r="PNW144" s="129"/>
      <c r="PNX144" s="129"/>
      <c r="PNY144" s="129"/>
      <c r="PNZ144" s="129"/>
      <c r="POA144" s="129"/>
      <c r="POB144" s="129"/>
      <c r="POC144" s="129"/>
      <c r="POD144" s="129"/>
      <c r="POE144" s="129"/>
      <c r="POF144" s="129"/>
      <c r="POG144" s="129"/>
      <c r="POH144" s="129"/>
      <c r="POI144" s="129"/>
      <c r="POJ144" s="129"/>
      <c r="POK144" s="129"/>
      <c r="POL144" s="129"/>
      <c r="POM144" s="129"/>
      <c r="PON144" s="129"/>
      <c r="POO144" s="129"/>
      <c r="POP144" s="129"/>
      <c r="POQ144" s="129"/>
      <c r="POR144" s="129"/>
      <c r="POS144" s="129"/>
      <c r="POT144" s="129"/>
      <c r="POU144" s="129"/>
      <c r="POV144" s="129"/>
      <c r="POW144" s="129"/>
      <c r="POX144" s="129"/>
      <c r="POY144" s="129"/>
      <c r="POZ144" s="129"/>
      <c r="PPA144" s="129"/>
      <c r="PPB144" s="129"/>
      <c r="PPC144" s="129"/>
      <c r="PPD144" s="129"/>
      <c r="PPE144" s="129"/>
      <c r="PPF144" s="129"/>
      <c r="PPG144" s="129"/>
      <c r="PPH144" s="129"/>
      <c r="PPI144" s="129"/>
      <c r="PPJ144" s="129"/>
      <c r="PPK144" s="129"/>
      <c r="PPL144" s="129"/>
      <c r="PPM144" s="129"/>
      <c r="PPN144" s="129"/>
      <c r="PPO144" s="129"/>
      <c r="PPP144" s="129"/>
      <c r="PPQ144" s="129"/>
      <c r="PPR144" s="129"/>
      <c r="PPS144" s="129"/>
      <c r="PPT144" s="129"/>
      <c r="PPU144" s="129"/>
      <c r="PPV144" s="129"/>
      <c r="PPW144" s="129"/>
      <c r="PPX144" s="129"/>
      <c r="PPY144" s="129"/>
      <c r="PPZ144" s="129"/>
      <c r="PQA144" s="129"/>
      <c r="PQB144" s="129"/>
      <c r="PQC144" s="129"/>
      <c r="PQD144" s="129"/>
      <c r="PQE144" s="129"/>
      <c r="PQF144" s="129"/>
      <c r="PQG144" s="129"/>
      <c r="PQH144" s="129"/>
      <c r="PQI144" s="129"/>
      <c r="PQJ144" s="129"/>
      <c r="PQK144" s="129"/>
      <c r="PQL144" s="129"/>
      <c r="PQM144" s="129"/>
      <c r="PQN144" s="129"/>
      <c r="PQO144" s="129"/>
      <c r="PQP144" s="129"/>
      <c r="PQQ144" s="129"/>
      <c r="PQR144" s="129"/>
      <c r="PQS144" s="129"/>
      <c r="PQT144" s="129"/>
      <c r="PQU144" s="129"/>
      <c r="PQV144" s="129"/>
      <c r="PQW144" s="129"/>
      <c r="PQX144" s="129"/>
      <c r="PQY144" s="129"/>
      <c r="PQZ144" s="129"/>
      <c r="PRA144" s="129"/>
      <c r="PRB144" s="129"/>
      <c r="PRC144" s="129"/>
      <c r="PRD144" s="129"/>
      <c r="PRE144" s="129"/>
      <c r="PRF144" s="129"/>
      <c r="PRG144" s="129"/>
      <c r="PRH144" s="129"/>
      <c r="PRI144" s="129"/>
      <c r="PRJ144" s="129"/>
      <c r="PRK144" s="129"/>
      <c r="PRL144" s="129"/>
      <c r="PRM144" s="129"/>
      <c r="PRN144" s="129"/>
      <c r="PRO144" s="129"/>
      <c r="PRP144" s="129"/>
      <c r="PRQ144" s="129"/>
      <c r="PRR144" s="129"/>
      <c r="PRS144" s="129"/>
      <c r="PRT144" s="129"/>
      <c r="PRU144" s="129"/>
      <c r="PRV144" s="129"/>
      <c r="PRW144" s="129"/>
      <c r="PRX144" s="129"/>
      <c r="PRY144" s="129"/>
      <c r="PRZ144" s="129"/>
      <c r="PSA144" s="129"/>
      <c r="PSB144" s="129"/>
      <c r="PSC144" s="129"/>
      <c r="PSD144" s="129"/>
      <c r="PSE144" s="129"/>
      <c r="PSF144" s="129"/>
      <c r="PSG144" s="129"/>
      <c r="PSH144" s="129"/>
      <c r="PSI144" s="129"/>
      <c r="PSJ144" s="129"/>
      <c r="PSK144" s="129"/>
      <c r="PSL144" s="129"/>
      <c r="PSM144" s="129"/>
      <c r="PSN144" s="129"/>
      <c r="PSO144" s="129"/>
      <c r="PSP144" s="129"/>
      <c r="PSQ144" s="129"/>
      <c r="PSR144" s="129"/>
      <c r="PSS144" s="129"/>
      <c r="PST144" s="129"/>
      <c r="PSU144" s="129"/>
      <c r="PSV144" s="129"/>
      <c r="PSW144" s="129"/>
      <c r="PSX144" s="129"/>
      <c r="PSY144" s="129"/>
      <c r="PSZ144" s="129"/>
      <c r="PTA144" s="129"/>
      <c r="PTB144" s="129"/>
      <c r="PTC144" s="129"/>
      <c r="PTD144" s="129"/>
      <c r="PTE144" s="129"/>
      <c r="PTF144" s="129"/>
      <c r="PTG144" s="129"/>
      <c r="PTH144" s="129"/>
      <c r="PTI144" s="129"/>
      <c r="PTJ144" s="129"/>
      <c r="PTK144" s="129"/>
      <c r="PTL144" s="129"/>
      <c r="PTM144" s="129"/>
      <c r="PTN144" s="129"/>
      <c r="PTO144" s="129"/>
      <c r="PTP144" s="129"/>
      <c r="PTQ144" s="129"/>
      <c r="PTR144" s="129"/>
      <c r="PTS144" s="129"/>
      <c r="PTT144" s="129"/>
      <c r="PTU144" s="129"/>
      <c r="PTV144" s="129"/>
      <c r="PTW144" s="129"/>
      <c r="PTX144" s="129"/>
      <c r="PTY144" s="129"/>
      <c r="PTZ144" s="129"/>
      <c r="PUA144" s="129"/>
      <c r="PUB144" s="129"/>
      <c r="PUC144" s="129"/>
      <c r="PUD144" s="129"/>
      <c r="PUE144" s="129"/>
      <c r="PUF144" s="129"/>
      <c r="PUG144" s="129"/>
      <c r="PUH144" s="129"/>
      <c r="PUI144" s="129"/>
      <c r="PUJ144" s="129"/>
      <c r="PUK144" s="129"/>
      <c r="PUL144" s="129"/>
      <c r="PUM144" s="129"/>
      <c r="PUN144" s="129"/>
      <c r="PUO144" s="129"/>
      <c r="PUP144" s="129"/>
      <c r="PUQ144" s="129"/>
      <c r="PUR144" s="129"/>
      <c r="PUS144" s="129"/>
      <c r="PUT144" s="129"/>
      <c r="PUU144" s="129"/>
      <c r="PUV144" s="129"/>
      <c r="PUW144" s="129"/>
      <c r="PUX144" s="129"/>
      <c r="PUY144" s="129"/>
      <c r="PUZ144" s="129"/>
      <c r="PVA144" s="129"/>
      <c r="PVB144" s="129"/>
      <c r="PVC144" s="129"/>
      <c r="PVD144" s="129"/>
      <c r="PVE144" s="129"/>
      <c r="PVF144" s="129"/>
      <c r="PVG144" s="129"/>
      <c r="PVH144" s="129"/>
      <c r="PVI144" s="129"/>
      <c r="PVJ144" s="129"/>
      <c r="PVK144" s="129"/>
      <c r="PVL144" s="129"/>
      <c r="PVM144" s="129"/>
      <c r="PVN144" s="129"/>
      <c r="PVO144" s="129"/>
      <c r="PVP144" s="129"/>
      <c r="PVQ144" s="129"/>
      <c r="PVR144" s="129"/>
      <c r="PVS144" s="129"/>
      <c r="PVT144" s="129"/>
      <c r="PVU144" s="129"/>
      <c r="PVV144" s="129"/>
      <c r="PVW144" s="129"/>
      <c r="PVX144" s="129"/>
      <c r="PVY144" s="129"/>
      <c r="PVZ144" s="129"/>
      <c r="PWA144" s="129"/>
      <c r="PWB144" s="129"/>
      <c r="PWC144" s="129"/>
      <c r="PWD144" s="129"/>
      <c r="PWE144" s="129"/>
      <c r="PWF144" s="129"/>
      <c r="PWG144" s="129"/>
      <c r="PWH144" s="129"/>
      <c r="PWI144" s="129"/>
      <c r="PWJ144" s="129"/>
      <c r="PWK144" s="129"/>
      <c r="PWL144" s="129"/>
      <c r="PWM144" s="129"/>
      <c r="PWN144" s="129"/>
      <c r="PWO144" s="129"/>
      <c r="PWP144" s="129"/>
      <c r="PWQ144" s="129"/>
      <c r="PWR144" s="129"/>
      <c r="PWS144" s="129"/>
      <c r="PWT144" s="129"/>
      <c r="PWU144" s="129"/>
      <c r="PWV144" s="129"/>
      <c r="PWW144" s="129"/>
      <c r="PWX144" s="129"/>
      <c r="PWY144" s="129"/>
      <c r="PWZ144" s="129"/>
      <c r="PXA144" s="129"/>
      <c r="PXB144" s="129"/>
      <c r="PXC144" s="129"/>
      <c r="PXD144" s="129"/>
      <c r="PXE144" s="129"/>
      <c r="PXF144" s="129"/>
      <c r="PXG144" s="129"/>
      <c r="PXH144" s="129"/>
      <c r="PXI144" s="129"/>
      <c r="PXJ144" s="129"/>
      <c r="PXK144" s="129"/>
      <c r="PXL144" s="129"/>
      <c r="PXM144" s="129"/>
      <c r="PXN144" s="129"/>
      <c r="PXO144" s="129"/>
      <c r="PXP144" s="129"/>
      <c r="PXQ144" s="129"/>
      <c r="PXR144" s="129"/>
      <c r="PXS144" s="129"/>
      <c r="PXT144" s="129"/>
      <c r="PXU144" s="129"/>
      <c r="PXV144" s="129"/>
      <c r="PXW144" s="129"/>
      <c r="PXX144" s="129"/>
      <c r="PXY144" s="129"/>
      <c r="PXZ144" s="129"/>
      <c r="PYA144" s="129"/>
      <c r="PYB144" s="129"/>
      <c r="PYC144" s="129"/>
      <c r="PYD144" s="129"/>
      <c r="PYE144" s="129"/>
      <c r="PYF144" s="129"/>
      <c r="PYG144" s="129"/>
      <c r="PYH144" s="129"/>
      <c r="PYI144" s="129"/>
      <c r="PYJ144" s="129"/>
      <c r="PYK144" s="129"/>
      <c r="PYL144" s="129"/>
      <c r="PYM144" s="129"/>
      <c r="PYN144" s="129"/>
      <c r="PYO144" s="129"/>
      <c r="PYP144" s="129"/>
      <c r="PYQ144" s="129"/>
      <c r="PYR144" s="129"/>
      <c r="PYS144" s="129"/>
      <c r="PYT144" s="129"/>
      <c r="PYU144" s="129"/>
      <c r="PYV144" s="129"/>
      <c r="PYW144" s="129"/>
      <c r="PYX144" s="129"/>
      <c r="PYY144" s="129"/>
      <c r="PYZ144" s="129"/>
      <c r="PZA144" s="129"/>
      <c r="PZB144" s="129"/>
      <c r="PZC144" s="129"/>
      <c r="PZD144" s="129"/>
      <c r="PZE144" s="129"/>
      <c r="PZF144" s="129"/>
      <c r="PZG144" s="129"/>
      <c r="PZH144" s="129"/>
      <c r="PZI144" s="129"/>
      <c r="PZJ144" s="129"/>
      <c r="PZK144" s="129"/>
      <c r="PZL144" s="129"/>
      <c r="PZM144" s="129"/>
      <c r="PZN144" s="129"/>
      <c r="PZO144" s="129"/>
      <c r="PZP144" s="129"/>
      <c r="PZQ144" s="129"/>
      <c r="PZR144" s="129"/>
      <c r="PZS144" s="129"/>
      <c r="PZT144" s="129"/>
      <c r="PZU144" s="129"/>
      <c r="PZV144" s="129"/>
      <c r="PZW144" s="129"/>
      <c r="PZX144" s="129"/>
      <c r="PZY144" s="129"/>
      <c r="PZZ144" s="129"/>
      <c r="QAA144" s="129"/>
      <c r="QAB144" s="129"/>
      <c r="QAC144" s="129"/>
      <c r="QAD144" s="129"/>
      <c r="QAE144" s="129"/>
      <c r="QAF144" s="129"/>
      <c r="QAG144" s="129"/>
      <c r="QAH144" s="129"/>
      <c r="QAI144" s="129"/>
      <c r="QAJ144" s="129"/>
      <c r="QAK144" s="129"/>
      <c r="QAL144" s="129"/>
      <c r="QAM144" s="129"/>
      <c r="QAN144" s="129"/>
      <c r="QAO144" s="129"/>
      <c r="QAP144" s="129"/>
      <c r="QAQ144" s="129"/>
      <c r="QAR144" s="129"/>
      <c r="QAS144" s="129"/>
      <c r="QAT144" s="129"/>
      <c r="QAU144" s="129"/>
      <c r="QAV144" s="129"/>
      <c r="QAW144" s="129"/>
      <c r="QAX144" s="129"/>
      <c r="QAY144" s="129"/>
      <c r="QAZ144" s="129"/>
      <c r="QBA144" s="129"/>
      <c r="QBB144" s="129"/>
      <c r="QBC144" s="129"/>
      <c r="QBD144" s="129"/>
      <c r="QBE144" s="129"/>
      <c r="QBF144" s="129"/>
      <c r="QBG144" s="129"/>
      <c r="QBH144" s="129"/>
      <c r="QBI144" s="129"/>
      <c r="QBJ144" s="129"/>
      <c r="QBK144" s="129"/>
      <c r="QBL144" s="129"/>
      <c r="QBM144" s="129"/>
      <c r="QBN144" s="129"/>
      <c r="QBO144" s="129"/>
      <c r="QBP144" s="129"/>
      <c r="QBQ144" s="129"/>
      <c r="QBR144" s="129"/>
      <c r="QBS144" s="129"/>
      <c r="QBT144" s="129"/>
      <c r="QBU144" s="129"/>
      <c r="QBV144" s="129"/>
      <c r="QBW144" s="129"/>
      <c r="QBX144" s="129"/>
      <c r="QBY144" s="129"/>
      <c r="QBZ144" s="129"/>
      <c r="QCA144" s="129"/>
      <c r="QCB144" s="129"/>
      <c r="QCC144" s="129"/>
      <c r="QCD144" s="129"/>
      <c r="QCE144" s="129"/>
      <c r="QCF144" s="129"/>
      <c r="QCG144" s="129"/>
      <c r="QCH144" s="129"/>
      <c r="QCI144" s="129"/>
      <c r="QCJ144" s="129"/>
      <c r="QCK144" s="129"/>
      <c r="QCL144" s="129"/>
      <c r="QCM144" s="129"/>
      <c r="QCN144" s="129"/>
      <c r="QCO144" s="129"/>
      <c r="QCP144" s="129"/>
      <c r="QCQ144" s="129"/>
      <c r="QCR144" s="129"/>
      <c r="QCS144" s="129"/>
      <c r="QCT144" s="129"/>
      <c r="QCU144" s="129"/>
      <c r="QCV144" s="129"/>
      <c r="QCW144" s="129"/>
      <c r="QCX144" s="129"/>
      <c r="QCY144" s="129"/>
      <c r="QCZ144" s="129"/>
      <c r="QDA144" s="129"/>
      <c r="QDB144" s="129"/>
      <c r="QDC144" s="129"/>
      <c r="QDD144" s="129"/>
      <c r="QDE144" s="129"/>
      <c r="QDF144" s="129"/>
      <c r="QDG144" s="129"/>
      <c r="QDH144" s="129"/>
      <c r="QDI144" s="129"/>
      <c r="QDJ144" s="129"/>
      <c r="QDK144" s="129"/>
      <c r="QDL144" s="129"/>
      <c r="QDM144" s="129"/>
      <c r="QDN144" s="129"/>
      <c r="QDO144" s="129"/>
      <c r="QDP144" s="129"/>
      <c r="QDQ144" s="129"/>
      <c r="QDR144" s="129"/>
      <c r="QDS144" s="129"/>
      <c r="QDT144" s="129"/>
      <c r="QDU144" s="129"/>
      <c r="QDV144" s="129"/>
      <c r="QDW144" s="129"/>
      <c r="QDX144" s="129"/>
      <c r="QDY144" s="129"/>
      <c r="QDZ144" s="129"/>
      <c r="QEA144" s="129"/>
      <c r="QEB144" s="129"/>
      <c r="QEC144" s="129"/>
      <c r="QED144" s="129"/>
      <c r="QEE144" s="129"/>
      <c r="QEF144" s="129"/>
      <c r="QEG144" s="129"/>
      <c r="QEH144" s="129"/>
      <c r="QEI144" s="129"/>
      <c r="QEJ144" s="129"/>
      <c r="QEK144" s="129"/>
      <c r="QEL144" s="129"/>
      <c r="QEM144" s="129"/>
      <c r="QEN144" s="129"/>
      <c r="QEO144" s="129"/>
      <c r="QEP144" s="129"/>
      <c r="QEQ144" s="129"/>
      <c r="QER144" s="129"/>
      <c r="QES144" s="129"/>
      <c r="QET144" s="129"/>
      <c r="QEU144" s="129"/>
      <c r="QEV144" s="129"/>
      <c r="QEW144" s="129"/>
      <c r="QEX144" s="129"/>
      <c r="QEY144" s="129"/>
      <c r="QEZ144" s="129"/>
      <c r="QFA144" s="129"/>
      <c r="QFB144" s="129"/>
      <c r="QFC144" s="129"/>
      <c r="QFD144" s="129"/>
      <c r="QFE144" s="129"/>
      <c r="QFF144" s="129"/>
      <c r="QFG144" s="129"/>
      <c r="QFH144" s="129"/>
      <c r="QFI144" s="129"/>
      <c r="QFJ144" s="129"/>
      <c r="QFK144" s="129"/>
      <c r="QFL144" s="129"/>
      <c r="QFM144" s="129"/>
      <c r="QFN144" s="129"/>
      <c r="QFO144" s="129"/>
      <c r="QFP144" s="129"/>
      <c r="QFQ144" s="129"/>
      <c r="QFR144" s="129"/>
      <c r="QFS144" s="129"/>
      <c r="QFT144" s="129"/>
      <c r="QFU144" s="129"/>
      <c r="QFV144" s="129"/>
      <c r="QFW144" s="129"/>
      <c r="QFX144" s="129"/>
      <c r="QFY144" s="129"/>
      <c r="QFZ144" s="129"/>
      <c r="QGA144" s="129"/>
      <c r="QGB144" s="129"/>
      <c r="QGC144" s="129"/>
      <c r="QGD144" s="129"/>
      <c r="QGE144" s="129"/>
      <c r="QGF144" s="129"/>
      <c r="QGG144" s="129"/>
      <c r="QGH144" s="129"/>
      <c r="QGI144" s="129"/>
      <c r="QGJ144" s="129"/>
      <c r="QGK144" s="129"/>
      <c r="QGL144" s="129"/>
      <c r="QGM144" s="129"/>
      <c r="QGN144" s="129"/>
      <c r="QGO144" s="129"/>
      <c r="QGP144" s="129"/>
      <c r="QGQ144" s="129"/>
      <c r="QGR144" s="129"/>
      <c r="QGS144" s="129"/>
      <c r="QGT144" s="129"/>
      <c r="QGU144" s="129"/>
      <c r="QGV144" s="129"/>
      <c r="QGW144" s="129"/>
      <c r="QGX144" s="129"/>
      <c r="QGY144" s="129"/>
      <c r="QGZ144" s="129"/>
      <c r="QHA144" s="129"/>
      <c r="QHB144" s="129"/>
      <c r="QHC144" s="129"/>
      <c r="QHD144" s="129"/>
      <c r="QHE144" s="129"/>
      <c r="QHF144" s="129"/>
      <c r="QHG144" s="129"/>
      <c r="QHH144" s="129"/>
      <c r="QHI144" s="129"/>
      <c r="QHJ144" s="129"/>
      <c r="QHK144" s="129"/>
      <c r="QHL144" s="129"/>
      <c r="QHM144" s="129"/>
      <c r="QHN144" s="129"/>
      <c r="QHO144" s="129"/>
      <c r="QHP144" s="129"/>
      <c r="QHQ144" s="129"/>
      <c r="QHR144" s="129"/>
      <c r="QHS144" s="129"/>
      <c r="QHT144" s="129"/>
      <c r="QHU144" s="129"/>
      <c r="QHV144" s="129"/>
      <c r="QHW144" s="129"/>
      <c r="QHX144" s="129"/>
      <c r="QHY144" s="129"/>
      <c r="QHZ144" s="129"/>
      <c r="QIA144" s="129"/>
      <c r="QIB144" s="129"/>
      <c r="QIC144" s="129"/>
      <c r="QID144" s="129"/>
      <c r="QIE144" s="129"/>
      <c r="QIF144" s="129"/>
      <c r="QIG144" s="129"/>
      <c r="QIH144" s="129"/>
      <c r="QII144" s="129"/>
      <c r="QIJ144" s="129"/>
      <c r="QIK144" s="129"/>
      <c r="QIL144" s="129"/>
      <c r="QIM144" s="129"/>
      <c r="QIN144" s="129"/>
      <c r="QIO144" s="129"/>
      <c r="QIP144" s="129"/>
      <c r="QIQ144" s="129"/>
      <c r="QIR144" s="129"/>
      <c r="QIS144" s="129"/>
      <c r="QIT144" s="129"/>
      <c r="QIU144" s="129"/>
      <c r="QIV144" s="129"/>
      <c r="QIW144" s="129"/>
      <c r="QIX144" s="129"/>
      <c r="QIY144" s="129"/>
      <c r="QIZ144" s="129"/>
      <c r="QJA144" s="129"/>
      <c r="QJB144" s="129"/>
      <c r="QJC144" s="129"/>
      <c r="QJD144" s="129"/>
      <c r="QJE144" s="129"/>
      <c r="QJF144" s="129"/>
      <c r="QJG144" s="129"/>
      <c r="QJH144" s="129"/>
      <c r="QJI144" s="129"/>
      <c r="QJJ144" s="129"/>
      <c r="QJK144" s="129"/>
      <c r="QJL144" s="129"/>
      <c r="QJM144" s="129"/>
      <c r="QJN144" s="129"/>
      <c r="QJO144" s="129"/>
      <c r="QJP144" s="129"/>
      <c r="QJQ144" s="129"/>
      <c r="QJR144" s="129"/>
      <c r="QJS144" s="129"/>
      <c r="QJT144" s="129"/>
      <c r="QJU144" s="129"/>
      <c r="QJV144" s="129"/>
      <c r="QJW144" s="129"/>
      <c r="QJX144" s="129"/>
      <c r="QJY144" s="129"/>
      <c r="QJZ144" s="129"/>
      <c r="QKA144" s="129"/>
      <c r="QKB144" s="129"/>
      <c r="QKC144" s="129"/>
      <c r="QKD144" s="129"/>
      <c r="QKE144" s="129"/>
      <c r="QKF144" s="129"/>
      <c r="QKG144" s="129"/>
      <c r="QKH144" s="129"/>
      <c r="QKI144" s="129"/>
      <c r="QKJ144" s="129"/>
      <c r="QKK144" s="129"/>
      <c r="QKL144" s="129"/>
      <c r="QKM144" s="129"/>
      <c r="QKN144" s="129"/>
      <c r="QKO144" s="129"/>
      <c r="QKP144" s="129"/>
      <c r="QKQ144" s="129"/>
      <c r="QKR144" s="129"/>
      <c r="QKS144" s="129"/>
      <c r="QKT144" s="129"/>
      <c r="QKU144" s="129"/>
      <c r="QKV144" s="129"/>
      <c r="QKW144" s="129"/>
      <c r="QKX144" s="129"/>
      <c r="QKY144" s="129"/>
      <c r="QKZ144" s="129"/>
      <c r="QLA144" s="129"/>
      <c r="QLB144" s="129"/>
      <c r="QLC144" s="129"/>
      <c r="QLD144" s="129"/>
      <c r="QLE144" s="129"/>
      <c r="QLF144" s="129"/>
      <c r="QLG144" s="129"/>
      <c r="QLH144" s="129"/>
      <c r="QLI144" s="129"/>
      <c r="QLJ144" s="129"/>
      <c r="QLK144" s="129"/>
      <c r="QLL144" s="129"/>
      <c r="QLM144" s="129"/>
      <c r="QLN144" s="129"/>
      <c r="QLO144" s="129"/>
      <c r="QLP144" s="129"/>
      <c r="QLQ144" s="129"/>
      <c r="QLR144" s="129"/>
      <c r="QLS144" s="129"/>
      <c r="QLT144" s="129"/>
      <c r="QLU144" s="129"/>
      <c r="QLV144" s="129"/>
      <c r="QLW144" s="129"/>
      <c r="QLX144" s="129"/>
      <c r="QLY144" s="129"/>
      <c r="QLZ144" s="129"/>
      <c r="QMA144" s="129"/>
      <c r="QMB144" s="129"/>
      <c r="QMC144" s="129"/>
      <c r="QMD144" s="129"/>
      <c r="QME144" s="129"/>
      <c r="QMF144" s="129"/>
      <c r="QMG144" s="129"/>
      <c r="QMH144" s="129"/>
      <c r="QMI144" s="129"/>
      <c r="QMJ144" s="129"/>
      <c r="QMK144" s="129"/>
      <c r="QML144" s="129"/>
      <c r="QMM144" s="129"/>
      <c r="QMN144" s="129"/>
      <c r="QMO144" s="129"/>
      <c r="QMP144" s="129"/>
      <c r="QMQ144" s="129"/>
      <c r="QMR144" s="129"/>
      <c r="QMS144" s="129"/>
      <c r="QMT144" s="129"/>
      <c r="QMU144" s="129"/>
      <c r="QMV144" s="129"/>
      <c r="QMW144" s="129"/>
      <c r="QMX144" s="129"/>
      <c r="QMY144" s="129"/>
      <c r="QMZ144" s="129"/>
      <c r="QNA144" s="129"/>
      <c r="QNB144" s="129"/>
      <c r="QNC144" s="129"/>
      <c r="QND144" s="129"/>
      <c r="QNE144" s="129"/>
      <c r="QNF144" s="129"/>
      <c r="QNG144" s="129"/>
      <c r="QNH144" s="129"/>
      <c r="QNI144" s="129"/>
      <c r="QNJ144" s="129"/>
      <c r="QNK144" s="129"/>
      <c r="QNL144" s="129"/>
      <c r="QNM144" s="129"/>
      <c r="QNN144" s="129"/>
      <c r="QNO144" s="129"/>
      <c r="QNP144" s="129"/>
      <c r="QNQ144" s="129"/>
      <c r="QNR144" s="129"/>
      <c r="QNS144" s="129"/>
      <c r="QNT144" s="129"/>
      <c r="QNU144" s="129"/>
      <c r="QNV144" s="129"/>
      <c r="QNW144" s="129"/>
      <c r="QNX144" s="129"/>
      <c r="QNY144" s="129"/>
      <c r="QNZ144" s="129"/>
      <c r="QOA144" s="129"/>
      <c r="QOB144" s="129"/>
      <c r="QOC144" s="129"/>
      <c r="QOD144" s="129"/>
      <c r="QOE144" s="129"/>
      <c r="QOF144" s="129"/>
      <c r="QOG144" s="129"/>
      <c r="QOH144" s="129"/>
      <c r="QOI144" s="129"/>
      <c r="QOJ144" s="129"/>
      <c r="QOK144" s="129"/>
      <c r="QOL144" s="129"/>
      <c r="QOM144" s="129"/>
      <c r="QON144" s="129"/>
      <c r="QOO144" s="129"/>
      <c r="QOP144" s="129"/>
      <c r="QOQ144" s="129"/>
      <c r="QOR144" s="129"/>
      <c r="QOS144" s="129"/>
      <c r="QOT144" s="129"/>
      <c r="QOU144" s="129"/>
      <c r="QOV144" s="129"/>
      <c r="QOW144" s="129"/>
      <c r="QOX144" s="129"/>
      <c r="QOY144" s="129"/>
      <c r="QOZ144" s="129"/>
      <c r="QPA144" s="129"/>
      <c r="QPB144" s="129"/>
      <c r="QPC144" s="129"/>
      <c r="QPD144" s="129"/>
      <c r="QPE144" s="129"/>
      <c r="QPF144" s="129"/>
      <c r="QPG144" s="129"/>
      <c r="QPH144" s="129"/>
      <c r="QPI144" s="129"/>
      <c r="QPJ144" s="129"/>
      <c r="QPK144" s="129"/>
      <c r="QPL144" s="129"/>
      <c r="QPM144" s="129"/>
      <c r="QPN144" s="129"/>
      <c r="QPO144" s="129"/>
      <c r="QPP144" s="129"/>
      <c r="QPQ144" s="129"/>
      <c r="QPR144" s="129"/>
      <c r="QPS144" s="129"/>
      <c r="QPT144" s="129"/>
      <c r="QPU144" s="129"/>
      <c r="QPV144" s="129"/>
      <c r="QPW144" s="129"/>
      <c r="QPX144" s="129"/>
      <c r="QPY144" s="129"/>
      <c r="QPZ144" s="129"/>
      <c r="QQA144" s="129"/>
      <c r="QQB144" s="129"/>
      <c r="QQC144" s="129"/>
      <c r="QQD144" s="129"/>
      <c r="QQE144" s="129"/>
      <c r="QQF144" s="129"/>
      <c r="QQG144" s="129"/>
      <c r="QQH144" s="129"/>
      <c r="QQI144" s="129"/>
      <c r="QQJ144" s="129"/>
      <c r="QQK144" s="129"/>
      <c r="QQL144" s="129"/>
      <c r="QQM144" s="129"/>
      <c r="QQN144" s="129"/>
      <c r="QQO144" s="129"/>
      <c r="QQP144" s="129"/>
      <c r="QQQ144" s="129"/>
      <c r="QQR144" s="129"/>
      <c r="QQS144" s="129"/>
      <c r="QQT144" s="129"/>
      <c r="QQU144" s="129"/>
      <c r="QQV144" s="129"/>
      <c r="QQW144" s="129"/>
      <c r="QQX144" s="129"/>
      <c r="QQY144" s="129"/>
      <c r="QQZ144" s="129"/>
      <c r="QRA144" s="129"/>
      <c r="QRB144" s="129"/>
      <c r="QRC144" s="129"/>
      <c r="QRD144" s="129"/>
      <c r="QRE144" s="129"/>
      <c r="QRF144" s="129"/>
      <c r="QRG144" s="129"/>
      <c r="QRH144" s="129"/>
      <c r="QRI144" s="129"/>
      <c r="QRJ144" s="129"/>
      <c r="QRK144" s="129"/>
      <c r="QRL144" s="129"/>
      <c r="QRM144" s="129"/>
      <c r="QRN144" s="129"/>
      <c r="QRO144" s="129"/>
      <c r="QRP144" s="129"/>
      <c r="QRQ144" s="129"/>
      <c r="QRR144" s="129"/>
      <c r="QRS144" s="129"/>
      <c r="QRT144" s="129"/>
      <c r="QRU144" s="129"/>
      <c r="QRV144" s="129"/>
      <c r="QRW144" s="129"/>
      <c r="QRX144" s="129"/>
      <c r="QRY144" s="129"/>
      <c r="QRZ144" s="129"/>
      <c r="QSA144" s="129"/>
      <c r="QSB144" s="129"/>
      <c r="QSC144" s="129"/>
      <c r="QSD144" s="129"/>
      <c r="QSE144" s="129"/>
      <c r="QSF144" s="129"/>
      <c r="QSG144" s="129"/>
      <c r="QSH144" s="129"/>
      <c r="QSI144" s="129"/>
      <c r="QSJ144" s="129"/>
      <c r="QSK144" s="129"/>
      <c r="QSL144" s="129"/>
      <c r="QSM144" s="129"/>
      <c r="QSN144" s="129"/>
      <c r="QSO144" s="129"/>
      <c r="QSP144" s="129"/>
      <c r="QSQ144" s="129"/>
      <c r="QSR144" s="129"/>
      <c r="QSS144" s="129"/>
      <c r="QST144" s="129"/>
      <c r="QSU144" s="129"/>
      <c r="QSV144" s="129"/>
      <c r="QSW144" s="129"/>
      <c r="QSX144" s="129"/>
      <c r="QSY144" s="129"/>
      <c r="QSZ144" s="129"/>
      <c r="QTA144" s="129"/>
      <c r="QTB144" s="129"/>
      <c r="QTC144" s="129"/>
      <c r="QTD144" s="129"/>
      <c r="QTE144" s="129"/>
      <c r="QTF144" s="129"/>
      <c r="QTG144" s="129"/>
      <c r="QTH144" s="129"/>
      <c r="QTI144" s="129"/>
      <c r="QTJ144" s="129"/>
      <c r="QTK144" s="129"/>
      <c r="QTL144" s="129"/>
      <c r="QTM144" s="129"/>
      <c r="QTN144" s="129"/>
      <c r="QTO144" s="129"/>
      <c r="QTP144" s="129"/>
      <c r="QTQ144" s="129"/>
      <c r="QTR144" s="129"/>
      <c r="QTS144" s="129"/>
      <c r="QTT144" s="129"/>
      <c r="QTU144" s="129"/>
      <c r="QTV144" s="129"/>
      <c r="QTW144" s="129"/>
      <c r="QTX144" s="129"/>
      <c r="QTY144" s="129"/>
      <c r="QTZ144" s="129"/>
      <c r="QUA144" s="129"/>
      <c r="QUB144" s="129"/>
      <c r="QUC144" s="129"/>
      <c r="QUD144" s="129"/>
      <c r="QUE144" s="129"/>
      <c r="QUF144" s="129"/>
      <c r="QUG144" s="129"/>
      <c r="QUH144" s="129"/>
      <c r="QUI144" s="129"/>
      <c r="QUJ144" s="129"/>
      <c r="QUK144" s="129"/>
      <c r="QUL144" s="129"/>
      <c r="QUM144" s="129"/>
      <c r="QUN144" s="129"/>
      <c r="QUO144" s="129"/>
      <c r="QUP144" s="129"/>
      <c r="QUQ144" s="129"/>
      <c r="QUR144" s="129"/>
      <c r="QUS144" s="129"/>
      <c r="QUT144" s="129"/>
      <c r="QUU144" s="129"/>
      <c r="QUV144" s="129"/>
      <c r="QUW144" s="129"/>
      <c r="QUX144" s="129"/>
      <c r="QUY144" s="129"/>
      <c r="QUZ144" s="129"/>
      <c r="QVA144" s="129"/>
      <c r="QVB144" s="129"/>
      <c r="QVC144" s="129"/>
      <c r="QVD144" s="129"/>
      <c r="QVE144" s="129"/>
      <c r="QVF144" s="129"/>
      <c r="QVG144" s="129"/>
      <c r="QVH144" s="129"/>
      <c r="QVI144" s="129"/>
      <c r="QVJ144" s="129"/>
      <c r="QVK144" s="129"/>
      <c r="QVL144" s="129"/>
      <c r="QVM144" s="129"/>
      <c r="QVN144" s="129"/>
      <c r="QVO144" s="129"/>
      <c r="QVP144" s="129"/>
      <c r="QVQ144" s="129"/>
      <c r="QVR144" s="129"/>
      <c r="QVS144" s="129"/>
      <c r="QVT144" s="129"/>
      <c r="QVU144" s="129"/>
      <c r="QVV144" s="129"/>
      <c r="QVW144" s="129"/>
      <c r="QVX144" s="129"/>
      <c r="QVY144" s="129"/>
      <c r="QVZ144" s="129"/>
      <c r="QWA144" s="129"/>
      <c r="QWB144" s="129"/>
      <c r="QWC144" s="129"/>
      <c r="QWD144" s="129"/>
      <c r="QWE144" s="129"/>
      <c r="QWF144" s="129"/>
      <c r="QWG144" s="129"/>
      <c r="QWH144" s="129"/>
      <c r="QWI144" s="129"/>
      <c r="QWJ144" s="129"/>
      <c r="QWK144" s="129"/>
      <c r="QWL144" s="129"/>
      <c r="QWM144" s="129"/>
      <c r="QWN144" s="129"/>
      <c r="QWO144" s="129"/>
      <c r="QWP144" s="129"/>
      <c r="QWQ144" s="129"/>
      <c r="QWR144" s="129"/>
      <c r="QWS144" s="129"/>
      <c r="QWT144" s="129"/>
      <c r="QWU144" s="129"/>
      <c r="QWV144" s="129"/>
      <c r="QWW144" s="129"/>
      <c r="QWX144" s="129"/>
      <c r="QWY144" s="129"/>
      <c r="QWZ144" s="129"/>
      <c r="QXA144" s="129"/>
      <c r="QXB144" s="129"/>
      <c r="QXC144" s="129"/>
      <c r="QXD144" s="129"/>
      <c r="QXE144" s="129"/>
      <c r="QXF144" s="129"/>
      <c r="QXG144" s="129"/>
      <c r="QXH144" s="129"/>
      <c r="QXI144" s="129"/>
      <c r="QXJ144" s="129"/>
      <c r="QXK144" s="129"/>
      <c r="QXL144" s="129"/>
      <c r="QXM144" s="129"/>
      <c r="QXN144" s="129"/>
      <c r="QXO144" s="129"/>
      <c r="QXP144" s="129"/>
      <c r="QXQ144" s="129"/>
      <c r="QXR144" s="129"/>
      <c r="QXS144" s="129"/>
      <c r="QXT144" s="129"/>
      <c r="QXU144" s="129"/>
      <c r="QXV144" s="129"/>
      <c r="QXW144" s="129"/>
      <c r="QXX144" s="129"/>
      <c r="QXY144" s="129"/>
      <c r="QXZ144" s="129"/>
      <c r="QYA144" s="129"/>
      <c r="QYB144" s="129"/>
      <c r="QYC144" s="129"/>
      <c r="QYD144" s="129"/>
      <c r="QYE144" s="129"/>
      <c r="QYF144" s="129"/>
      <c r="QYG144" s="129"/>
      <c r="QYH144" s="129"/>
      <c r="QYI144" s="129"/>
      <c r="QYJ144" s="129"/>
      <c r="QYK144" s="129"/>
      <c r="QYL144" s="129"/>
      <c r="QYM144" s="129"/>
      <c r="QYN144" s="129"/>
      <c r="QYO144" s="129"/>
      <c r="QYP144" s="129"/>
      <c r="QYQ144" s="129"/>
      <c r="QYR144" s="129"/>
      <c r="QYS144" s="129"/>
      <c r="QYT144" s="129"/>
      <c r="QYU144" s="129"/>
      <c r="QYV144" s="129"/>
      <c r="QYW144" s="129"/>
      <c r="QYX144" s="129"/>
      <c r="QYY144" s="129"/>
      <c r="QYZ144" s="129"/>
      <c r="QZA144" s="129"/>
      <c r="QZB144" s="129"/>
      <c r="QZC144" s="129"/>
      <c r="QZD144" s="129"/>
      <c r="QZE144" s="129"/>
      <c r="QZF144" s="129"/>
      <c r="QZG144" s="129"/>
      <c r="QZH144" s="129"/>
      <c r="QZI144" s="129"/>
      <c r="QZJ144" s="129"/>
      <c r="QZK144" s="129"/>
      <c r="QZL144" s="129"/>
      <c r="QZM144" s="129"/>
      <c r="QZN144" s="129"/>
      <c r="QZO144" s="129"/>
      <c r="QZP144" s="129"/>
      <c r="QZQ144" s="129"/>
      <c r="QZR144" s="129"/>
      <c r="QZS144" s="129"/>
      <c r="QZT144" s="129"/>
      <c r="QZU144" s="129"/>
      <c r="QZV144" s="129"/>
      <c r="QZW144" s="129"/>
      <c r="QZX144" s="129"/>
      <c r="QZY144" s="129"/>
      <c r="QZZ144" s="129"/>
      <c r="RAA144" s="129"/>
      <c r="RAB144" s="129"/>
      <c r="RAC144" s="129"/>
      <c r="RAD144" s="129"/>
      <c r="RAE144" s="129"/>
      <c r="RAF144" s="129"/>
      <c r="RAG144" s="129"/>
      <c r="RAH144" s="129"/>
      <c r="RAI144" s="129"/>
      <c r="RAJ144" s="129"/>
      <c r="RAK144" s="129"/>
      <c r="RAL144" s="129"/>
      <c r="RAM144" s="129"/>
      <c r="RAN144" s="129"/>
      <c r="RAO144" s="129"/>
      <c r="RAP144" s="129"/>
      <c r="RAQ144" s="129"/>
      <c r="RAR144" s="129"/>
      <c r="RAS144" s="129"/>
      <c r="RAT144" s="129"/>
      <c r="RAU144" s="129"/>
      <c r="RAV144" s="129"/>
      <c r="RAW144" s="129"/>
      <c r="RAX144" s="129"/>
      <c r="RAY144" s="129"/>
      <c r="RAZ144" s="129"/>
      <c r="RBA144" s="129"/>
      <c r="RBB144" s="129"/>
      <c r="RBC144" s="129"/>
      <c r="RBD144" s="129"/>
      <c r="RBE144" s="129"/>
      <c r="RBF144" s="129"/>
      <c r="RBG144" s="129"/>
      <c r="RBH144" s="129"/>
      <c r="RBI144" s="129"/>
      <c r="RBJ144" s="129"/>
      <c r="RBK144" s="129"/>
      <c r="RBL144" s="129"/>
      <c r="RBM144" s="129"/>
      <c r="RBN144" s="129"/>
      <c r="RBO144" s="129"/>
      <c r="RBP144" s="129"/>
      <c r="RBQ144" s="129"/>
      <c r="RBR144" s="129"/>
      <c r="RBS144" s="129"/>
      <c r="RBT144" s="129"/>
      <c r="RBU144" s="129"/>
      <c r="RBV144" s="129"/>
      <c r="RBW144" s="129"/>
      <c r="RBX144" s="129"/>
      <c r="RBY144" s="129"/>
      <c r="RBZ144" s="129"/>
      <c r="RCA144" s="129"/>
      <c r="RCB144" s="129"/>
      <c r="RCC144" s="129"/>
      <c r="RCD144" s="129"/>
      <c r="RCE144" s="129"/>
      <c r="RCF144" s="129"/>
      <c r="RCG144" s="129"/>
      <c r="RCH144" s="129"/>
      <c r="RCI144" s="129"/>
      <c r="RCJ144" s="129"/>
      <c r="RCK144" s="129"/>
      <c r="RCL144" s="129"/>
      <c r="RCM144" s="129"/>
      <c r="RCN144" s="129"/>
      <c r="RCO144" s="129"/>
      <c r="RCP144" s="129"/>
      <c r="RCQ144" s="129"/>
      <c r="RCR144" s="129"/>
      <c r="RCS144" s="129"/>
      <c r="RCT144" s="129"/>
      <c r="RCU144" s="129"/>
      <c r="RCV144" s="129"/>
      <c r="RCW144" s="129"/>
      <c r="RCX144" s="129"/>
      <c r="RCY144" s="129"/>
      <c r="RCZ144" s="129"/>
      <c r="RDA144" s="129"/>
      <c r="RDB144" s="129"/>
      <c r="RDC144" s="129"/>
      <c r="RDD144" s="129"/>
      <c r="RDE144" s="129"/>
      <c r="RDF144" s="129"/>
      <c r="RDG144" s="129"/>
      <c r="RDH144" s="129"/>
      <c r="RDI144" s="129"/>
      <c r="RDJ144" s="129"/>
      <c r="RDK144" s="129"/>
      <c r="RDL144" s="129"/>
      <c r="RDM144" s="129"/>
      <c r="RDN144" s="129"/>
      <c r="RDO144" s="129"/>
      <c r="RDP144" s="129"/>
      <c r="RDQ144" s="129"/>
      <c r="RDR144" s="129"/>
      <c r="RDS144" s="129"/>
      <c r="RDT144" s="129"/>
      <c r="RDU144" s="129"/>
      <c r="RDV144" s="129"/>
      <c r="RDW144" s="129"/>
      <c r="RDX144" s="129"/>
      <c r="RDY144" s="129"/>
      <c r="RDZ144" s="129"/>
      <c r="REA144" s="129"/>
      <c r="REB144" s="129"/>
      <c r="REC144" s="129"/>
      <c r="RED144" s="129"/>
      <c r="REE144" s="129"/>
      <c r="REF144" s="129"/>
      <c r="REG144" s="129"/>
      <c r="REH144" s="129"/>
      <c r="REI144" s="129"/>
      <c r="REJ144" s="129"/>
      <c r="REK144" s="129"/>
      <c r="REL144" s="129"/>
      <c r="REM144" s="129"/>
      <c r="REN144" s="129"/>
      <c r="REO144" s="129"/>
      <c r="REP144" s="129"/>
      <c r="REQ144" s="129"/>
      <c r="RER144" s="129"/>
      <c r="RES144" s="129"/>
      <c r="RET144" s="129"/>
      <c r="REU144" s="129"/>
      <c r="REV144" s="129"/>
      <c r="REW144" s="129"/>
      <c r="REX144" s="129"/>
      <c r="REY144" s="129"/>
      <c r="REZ144" s="129"/>
      <c r="RFA144" s="129"/>
      <c r="RFB144" s="129"/>
      <c r="RFC144" s="129"/>
      <c r="RFD144" s="129"/>
      <c r="RFE144" s="129"/>
      <c r="RFF144" s="129"/>
      <c r="RFG144" s="129"/>
      <c r="RFH144" s="129"/>
      <c r="RFI144" s="129"/>
      <c r="RFJ144" s="129"/>
      <c r="RFK144" s="129"/>
      <c r="RFL144" s="129"/>
      <c r="RFM144" s="129"/>
      <c r="RFN144" s="129"/>
      <c r="RFO144" s="129"/>
      <c r="RFP144" s="129"/>
      <c r="RFQ144" s="129"/>
      <c r="RFR144" s="129"/>
      <c r="RFS144" s="129"/>
      <c r="RFT144" s="129"/>
      <c r="RFU144" s="129"/>
      <c r="RFV144" s="129"/>
      <c r="RFW144" s="129"/>
      <c r="RFX144" s="129"/>
      <c r="RFY144" s="129"/>
      <c r="RFZ144" s="129"/>
      <c r="RGA144" s="129"/>
      <c r="RGB144" s="129"/>
      <c r="RGC144" s="129"/>
      <c r="RGD144" s="129"/>
      <c r="RGE144" s="129"/>
      <c r="RGF144" s="129"/>
      <c r="RGG144" s="129"/>
      <c r="RGH144" s="129"/>
      <c r="RGI144" s="129"/>
      <c r="RGJ144" s="129"/>
      <c r="RGK144" s="129"/>
      <c r="RGL144" s="129"/>
      <c r="RGM144" s="129"/>
      <c r="RGN144" s="129"/>
      <c r="RGO144" s="129"/>
      <c r="RGP144" s="129"/>
      <c r="RGQ144" s="129"/>
      <c r="RGR144" s="129"/>
      <c r="RGS144" s="129"/>
      <c r="RGT144" s="129"/>
      <c r="RGU144" s="129"/>
      <c r="RGV144" s="129"/>
      <c r="RGW144" s="129"/>
      <c r="RGX144" s="129"/>
      <c r="RGY144" s="129"/>
      <c r="RGZ144" s="129"/>
      <c r="RHA144" s="129"/>
      <c r="RHB144" s="129"/>
      <c r="RHC144" s="129"/>
      <c r="RHD144" s="129"/>
      <c r="RHE144" s="129"/>
      <c r="RHF144" s="129"/>
      <c r="RHG144" s="129"/>
      <c r="RHH144" s="129"/>
      <c r="RHI144" s="129"/>
      <c r="RHJ144" s="129"/>
      <c r="RHK144" s="129"/>
      <c r="RHL144" s="129"/>
      <c r="RHM144" s="129"/>
      <c r="RHN144" s="129"/>
      <c r="RHO144" s="129"/>
      <c r="RHP144" s="129"/>
      <c r="RHQ144" s="129"/>
      <c r="RHR144" s="129"/>
      <c r="RHS144" s="129"/>
      <c r="RHT144" s="129"/>
      <c r="RHU144" s="129"/>
      <c r="RHV144" s="129"/>
      <c r="RHW144" s="129"/>
      <c r="RHX144" s="129"/>
      <c r="RHY144" s="129"/>
      <c r="RHZ144" s="129"/>
      <c r="RIA144" s="129"/>
      <c r="RIB144" s="129"/>
      <c r="RIC144" s="129"/>
      <c r="RID144" s="129"/>
      <c r="RIE144" s="129"/>
      <c r="RIF144" s="129"/>
      <c r="RIG144" s="129"/>
      <c r="RIH144" s="129"/>
      <c r="RII144" s="129"/>
      <c r="RIJ144" s="129"/>
      <c r="RIK144" s="129"/>
      <c r="RIL144" s="129"/>
      <c r="RIM144" s="129"/>
      <c r="RIN144" s="129"/>
      <c r="RIO144" s="129"/>
      <c r="RIP144" s="129"/>
      <c r="RIQ144" s="129"/>
      <c r="RIR144" s="129"/>
      <c r="RIS144" s="129"/>
      <c r="RIT144" s="129"/>
      <c r="RIU144" s="129"/>
      <c r="RIV144" s="129"/>
      <c r="RIW144" s="129"/>
      <c r="RIX144" s="129"/>
      <c r="RIY144" s="129"/>
      <c r="RIZ144" s="129"/>
      <c r="RJA144" s="129"/>
      <c r="RJB144" s="129"/>
      <c r="RJC144" s="129"/>
      <c r="RJD144" s="129"/>
      <c r="RJE144" s="129"/>
      <c r="RJF144" s="129"/>
      <c r="RJG144" s="129"/>
      <c r="RJH144" s="129"/>
      <c r="RJI144" s="129"/>
      <c r="RJJ144" s="129"/>
      <c r="RJK144" s="129"/>
      <c r="RJL144" s="129"/>
      <c r="RJM144" s="129"/>
      <c r="RJN144" s="129"/>
      <c r="RJO144" s="129"/>
      <c r="RJP144" s="129"/>
      <c r="RJQ144" s="129"/>
      <c r="RJR144" s="129"/>
      <c r="RJS144" s="129"/>
      <c r="RJT144" s="129"/>
      <c r="RJU144" s="129"/>
      <c r="RJV144" s="129"/>
      <c r="RJW144" s="129"/>
      <c r="RJX144" s="129"/>
      <c r="RJY144" s="129"/>
      <c r="RJZ144" s="129"/>
      <c r="RKA144" s="129"/>
      <c r="RKB144" s="129"/>
      <c r="RKC144" s="129"/>
      <c r="RKD144" s="129"/>
      <c r="RKE144" s="129"/>
      <c r="RKF144" s="129"/>
      <c r="RKG144" s="129"/>
      <c r="RKH144" s="129"/>
      <c r="RKI144" s="129"/>
      <c r="RKJ144" s="129"/>
      <c r="RKK144" s="129"/>
      <c r="RKL144" s="129"/>
      <c r="RKM144" s="129"/>
      <c r="RKN144" s="129"/>
      <c r="RKO144" s="129"/>
      <c r="RKP144" s="129"/>
      <c r="RKQ144" s="129"/>
      <c r="RKR144" s="129"/>
      <c r="RKS144" s="129"/>
      <c r="RKT144" s="129"/>
      <c r="RKU144" s="129"/>
      <c r="RKV144" s="129"/>
      <c r="RKW144" s="129"/>
      <c r="RKX144" s="129"/>
      <c r="RKY144" s="129"/>
      <c r="RKZ144" s="129"/>
      <c r="RLA144" s="129"/>
      <c r="RLB144" s="129"/>
      <c r="RLC144" s="129"/>
      <c r="RLD144" s="129"/>
      <c r="RLE144" s="129"/>
      <c r="RLF144" s="129"/>
      <c r="RLG144" s="129"/>
      <c r="RLH144" s="129"/>
      <c r="RLI144" s="129"/>
      <c r="RLJ144" s="129"/>
      <c r="RLK144" s="129"/>
      <c r="RLL144" s="129"/>
      <c r="RLM144" s="129"/>
      <c r="RLN144" s="129"/>
      <c r="RLO144" s="129"/>
      <c r="RLP144" s="129"/>
      <c r="RLQ144" s="129"/>
      <c r="RLR144" s="129"/>
      <c r="RLS144" s="129"/>
      <c r="RLT144" s="129"/>
      <c r="RLU144" s="129"/>
      <c r="RLV144" s="129"/>
      <c r="RLW144" s="129"/>
      <c r="RLX144" s="129"/>
      <c r="RLY144" s="129"/>
      <c r="RLZ144" s="129"/>
      <c r="RMA144" s="129"/>
      <c r="RMB144" s="129"/>
      <c r="RMC144" s="129"/>
      <c r="RMD144" s="129"/>
      <c r="RME144" s="129"/>
      <c r="RMF144" s="129"/>
      <c r="RMG144" s="129"/>
      <c r="RMH144" s="129"/>
      <c r="RMI144" s="129"/>
      <c r="RMJ144" s="129"/>
      <c r="RMK144" s="129"/>
      <c r="RML144" s="129"/>
      <c r="RMM144" s="129"/>
      <c r="RMN144" s="129"/>
      <c r="RMO144" s="129"/>
      <c r="RMP144" s="129"/>
      <c r="RMQ144" s="129"/>
      <c r="RMR144" s="129"/>
      <c r="RMS144" s="129"/>
      <c r="RMT144" s="129"/>
      <c r="RMU144" s="129"/>
      <c r="RMV144" s="129"/>
      <c r="RMW144" s="129"/>
      <c r="RMX144" s="129"/>
      <c r="RMY144" s="129"/>
      <c r="RMZ144" s="129"/>
      <c r="RNA144" s="129"/>
      <c r="RNB144" s="129"/>
      <c r="RNC144" s="129"/>
      <c r="RND144" s="129"/>
      <c r="RNE144" s="129"/>
      <c r="RNF144" s="129"/>
      <c r="RNG144" s="129"/>
      <c r="RNH144" s="129"/>
      <c r="RNI144" s="129"/>
      <c r="RNJ144" s="129"/>
      <c r="RNK144" s="129"/>
      <c r="RNL144" s="129"/>
      <c r="RNM144" s="129"/>
      <c r="RNN144" s="129"/>
      <c r="RNO144" s="129"/>
      <c r="RNP144" s="129"/>
      <c r="RNQ144" s="129"/>
      <c r="RNR144" s="129"/>
      <c r="RNS144" s="129"/>
      <c r="RNT144" s="129"/>
      <c r="RNU144" s="129"/>
      <c r="RNV144" s="129"/>
      <c r="RNW144" s="129"/>
      <c r="RNX144" s="129"/>
      <c r="RNY144" s="129"/>
      <c r="RNZ144" s="129"/>
      <c r="ROA144" s="129"/>
      <c r="ROB144" s="129"/>
      <c r="ROC144" s="129"/>
      <c r="ROD144" s="129"/>
      <c r="ROE144" s="129"/>
      <c r="ROF144" s="129"/>
      <c r="ROG144" s="129"/>
      <c r="ROH144" s="129"/>
      <c r="ROI144" s="129"/>
      <c r="ROJ144" s="129"/>
      <c r="ROK144" s="129"/>
      <c r="ROL144" s="129"/>
      <c r="ROM144" s="129"/>
      <c r="RON144" s="129"/>
      <c r="ROO144" s="129"/>
      <c r="ROP144" s="129"/>
      <c r="ROQ144" s="129"/>
      <c r="ROR144" s="129"/>
      <c r="ROS144" s="129"/>
      <c r="ROT144" s="129"/>
      <c r="ROU144" s="129"/>
      <c r="ROV144" s="129"/>
      <c r="ROW144" s="129"/>
      <c r="ROX144" s="129"/>
      <c r="ROY144" s="129"/>
      <c r="ROZ144" s="129"/>
      <c r="RPA144" s="129"/>
      <c r="RPB144" s="129"/>
      <c r="RPC144" s="129"/>
      <c r="RPD144" s="129"/>
      <c r="RPE144" s="129"/>
      <c r="RPF144" s="129"/>
      <c r="RPG144" s="129"/>
      <c r="RPH144" s="129"/>
      <c r="RPI144" s="129"/>
      <c r="RPJ144" s="129"/>
      <c r="RPK144" s="129"/>
      <c r="RPL144" s="129"/>
      <c r="RPM144" s="129"/>
      <c r="RPN144" s="129"/>
      <c r="RPO144" s="129"/>
      <c r="RPP144" s="129"/>
      <c r="RPQ144" s="129"/>
      <c r="RPR144" s="129"/>
      <c r="RPS144" s="129"/>
      <c r="RPT144" s="129"/>
      <c r="RPU144" s="129"/>
      <c r="RPV144" s="129"/>
      <c r="RPW144" s="129"/>
      <c r="RPX144" s="129"/>
      <c r="RPY144" s="129"/>
      <c r="RPZ144" s="129"/>
      <c r="RQA144" s="129"/>
      <c r="RQB144" s="129"/>
      <c r="RQC144" s="129"/>
      <c r="RQD144" s="129"/>
      <c r="RQE144" s="129"/>
      <c r="RQF144" s="129"/>
      <c r="RQG144" s="129"/>
      <c r="RQH144" s="129"/>
      <c r="RQI144" s="129"/>
      <c r="RQJ144" s="129"/>
      <c r="RQK144" s="129"/>
      <c r="RQL144" s="129"/>
      <c r="RQM144" s="129"/>
      <c r="RQN144" s="129"/>
      <c r="RQO144" s="129"/>
      <c r="RQP144" s="129"/>
      <c r="RQQ144" s="129"/>
      <c r="RQR144" s="129"/>
      <c r="RQS144" s="129"/>
      <c r="RQT144" s="129"/>
      <c r="RQU144" s="129"/>
      <c r="RQV144" s="129"/>
      <c r="RQW144" s="129"/>
      <c r="RQX144" s="129"/>
      <c r="RQY144" s="129"/>
      <c r="RQZ144" s="129"/>
      <c r="RRA144" s="129"/>
      <c r="RRB144" s="129"/>
      <c r="RRC144" s="129"/>
      <c r="RRD144" s="129"/>
      <c r="RRE144" s="129"/>
      <c r="RRF144" s="129"/>
      <c r="RRG144" s="129"/>
      <c r="RRH144" s="129"/>
      <c r="RRI144" s="129"/>
      <c r="RRJ144" s="129"/>
      <c r="RRK144" s="129"/>
      <c r="RRL144" s="129"/>
      <c r="RRM144" s="129"/>
      <c r="RRN144" s="129"/>
      <c r="RRO144" s="129"/>
      <c r="RRP144" s="129"/>
      <c r="RRQ144" s="129"/>
      <c r="RRR144" s="129"/>
      <c r="RRS144" s="129"/>
      <c r="RRT144" s="129"/>
      <c r="RRU144" s="129"/>
      <c r="RRV144" s="129"/>
      <c r="RRW144" s="129"/>
      <c r="RRX144" s="129"/>
      <c r="RRY144" s="129"/>
      <c r="RRZ144" s="129"/>
      <c r="RSA144" s="129"/>
      <c r="RSB144" s="129"/>
      <c r="RSC144" s="129"/>
      <c r="RSD144" s="129"/>
      <c r="RSE144" s="129"/>
      <c r="RSF144" s="129"/>
      <c r="RSG144" s="129"/>
      <c r="RSH144" s="129"/>
      <c r="RSI144" s="129"/>
      <c r="RSJ144" s="129"/>
      <c r="RSK144" s="129"/>
      <c r="RSL144" s="129"/>
      <c r="RSM144" s="129"/>
      <c r="RSN144" s="129"/>
      <c r="RSO144" s="129"/>
      <c r="RSP144" s="129"/>
      <c r="RSQ144" s="129"/>
      <c r="RSR144" s="129"/>
      <c r="RSS144" s="129"/>
      <c r="RST144" s="129"/>
      <c r="RSU144" s="129"/>
      <c r="RSV144" s="129"/>
      <c r="RSW144" s="129"/>
      <c r="RSX144" s="129"/>
      <c r="RSY144" s="129"/>
      <c r="RSZ144" s="129"/>
      <c r="RTA144" s="129"/>
      <c r="RTB144" s="129"/>
      <c r="RTC144" s="129"/>
      <c r="RTD144" s="129"/>
      <c r="RTE144" s="129"/>
      <c r="RTF144" s="129"/>
      <c r="RTG144" s="129"/>
      <c r="RTH144" s="129"/>
      <c r="RTI144" s="129"/>
      <c r="RTJ144" s="129"/>
      <c r="RTK144" s="129"/>
      <c r="RTL144" s="129"/>
      <c r="RTM144" s="129"/>
      <c r="RTN144" s="129"/>
      <c r="RTO144" s="129"/>
      <c r="RTP144" s="129"/>
      <c r="RTQ144" s="129"/>
      <c r="RTR144" s="129"/>
      <c r="RTS144" s="129"/>
      <c r="RTT144" s="129"/>
      <c r="RTU144" s="129"/>
      <c r="RTV144" s="129"/>
      <c r="RTW144" s="129"/>
      <c r="RTX144" s="129"/>
      <c r="RTY144" s="129"/>
      <c r="RTZ144" s="129"/>
      <c r="RUA144" s="129"/>
      <c r="RUB144" s="129"/>
      <c r="RUC144" s="129"/>
      <c r="RUD144" s="129"/>
      <c r="RUE144" s="129"/>
      <c r="RUF144" s="129"/>
      <c r="RUG144" s="129"/>
      <c r="RUH144" s="129"/>
      <c r="RUI144" s="129"/>
      <c r="RUJ144" s="129"/>
      <c r="RUK144" s="129"/>
      <c r="RUL144" s="129"/>
      <c r="RUM144" s="129"/>
      <c r="RUN144" s="129"/>
      <c r="RUO144" s="129"/>
      <c r="RUP144" s="129"/>
      <c r="RUQ144" s="129"/>
      <c r="RUR144" s="129"/>
      <c r="RUS144" s="129"/>
      <c r="RUT144" s="129"/>
      <c r="RUU144" s="129"/>
      <c r="RUV144" s="129"/>
      <c r="RUW144" s="129"/>
      <c r="RUX144" s="129"/>
      <c r="RUY144" s="129"/>
      <c r="RUZ144" s="129"/>
      <c r="RVA144" s="129"/>
      <c r="RVB144" s="129"/>
      <c r="RVC144" s="129"/>
      <c r="RVD144" s="129"/>
      <c r="RVE144" s="129"/>
      <c r="RVF144" s="129"/>
      <c r="RVG144" s="129"/>
      <c r="RVH144" s="129"/>
      <c r="RVI144" s="129"/>
      <c r="RVJ144" s="129"/>
      <c r="RVK144" s="129"/>
      <c r="RVL144" s="129"/>
      <c r="RVM144" s="129"/>
      <c r="RVN144" s="129"/>
      <c r="RVO144" s="129"/>
      <c r="RVP144" s="129"/>
      <c r="RVQ144" s="129"/>
      <c r="RVR144" s="129"/>
      <c r="RVS144" s="129"/>
      <c r="RVT144" s="129"/>
      <c r="RVU144" s="129"/>
      <c r="RVV144" s="129"/>
      <c r="RVW144" s="129"/>
      <c r="RVX144" s="129"/>
      <c r="RVY144" s="129"/>
      <c r="RVZ144" s="129"/>
      <c r="RWA144" s="129"/>
      <c r="RWB144" s="129"/>
      <c r="RWC144" s="129"/>
      <c r="RWD144" s="129"/>
      <c r="RWE144" s="129"/>
      <c r="RWF144" s="129"/>
      <c r="RWG144" s="129"/>
      <c r="RWH144" s="129"/>
      <c r="RWI144" s="129"/>
      <c r="RWJ144" s="129"/>
      <c r="RWK144" s="129"/>
      <c r="RWL144" s="129"/>
      <c r="RWM144" s="129"/>
      <c r="RWN144" s="129"/>
      <c r="RWO144" s="129"/>
      <c r="RWP144" s="129"/>
      <c r="RWQ144" s="129"/>
      <c r="RWR144" s="129"/>
      <c r="RWS144" s="129"/>
      <c r="RWT144" s="129"/>
      <c r="RWU144" s="129"/>
      <c r="RWV144" s="129"/>
      <c r="RWW144" s="129"/>
      <c r="RWX144" s="129"/>
      <c r="RWY144" s="129"/>
      <c r="RWZ144" s="129"/>
      <c r="RXA144" s="129"/>
      <c r="RXB144" s="129"/>
      <c r="RXC144" s="129"/>
      <c r="RXD144" s="129"/>
      <c r="RXE144" s="129"/>
      <c r="RXF144" s="129"/>
      <c r="RXG144" s="129"/>
      <c r="RXH144" s="129"/>
      <c r="RXI144" s="129"/>
      <c r="RXJ144" s="129"/>
      <c r="RXK144" s="129"/>
      <c r="RXL144" s="129"/>
      <c r="RXM144" s="129"/>
      <c r="RXN144" s="129"/>
      <c r="RXO144" s="129"/>
      <c r="RXP144" s="129"/>
      <c r="RXQ144" s="129"/>
      <c r="RXR144" s="129"/>
      <c r="RXS144" s="129"/>
      <c r="RXT144" s="129"/>
      <c r="RXU144" s="129"/>
      <c r="RXV144" s="129"/>
      <c r="RXW144" s="129"/>
      <c r="RXX144" s="129"/>
      <c r="RXY144" s="129"/>
      <c r="RXZ144" s="129"/>
      <c r="RYA144" s="129"/>
      <c r="RYB144" s="129"/>
      <c r="RYC144" s="129"/>
      <c r="RYD144" s="129"/>
      <c r="RYE144" s="129"/>
      <c r="RYF144" s="129"/>
      <c r="RYG144" s="129"/>
      <c r="RYH144" s="129"/>
      <c r="RYI144" s="129"/>
      <c r="RYJ144" s="129"/>
      <c r="RYK144" s="129"/>
      <c r="RYL144" s="129"/>
      <c r="RYM144" s="129"/>
      <c r="RYN144" s="129"/>
      <c r="RYO144" s="129"/>
      <c r="RYP144" s="129"/>
      <c r="RYQ144" s="129"/>
      <c r="RYR144" s="129"/>
      <c r="RYS144" s="129"/>
      <c r="RYT144" s="129"/>
      <c r="RYU144" s="129"/>
      <c r="RYV144" s="129"/>
      <c r="RYW144" s="129"/>
      <c r="RYX144" s="129"/>
      <c r="RYY144" s="129"/>
      <c r="RYZ144" s="129"/>
      <c r="RZA144" s="129"/>
      <c r="RZB144" s="129"/>
      <c r="RZC144" s="129"/>
      <c r="RZD144" s="129"/>
      <c r="RZE144" s="129"/>
      <c r="RZF144" s="129"/>
      <c r="RZG144" s="129"/>
      <c r="RZH144" s="129"/>
      <c r="RZI144" s="129"/>
      <c r="RZJ144" s="129"/>
      <c r="RZK144" s="129"/>
      <c r="RZL144" s="129"/>
      <c r="RZM144" s="129"/>
      <c r="RZN144" s="129"/>
      <c r="RZO144" s="129"/>
      <c r="RZP144" s="129"/>
      <c r="RZQ144" s="129"/>
      <c r="RZR144" s="129"/>
      <c r="RZS144" s="129"/>
      <c r="RZT144" s="129"/>
      <c r="RZU144" s="129"/>
      <c r="RZV144" s="129"/>
      <c r="RZW144" s="129"/>
      <c r="RZX144" s="129"/>
      <c r="RZY144" s="129"/>
      <c r="RZZ144" s="129"/>
      <c r="SAA144" s="129"/>
      <c r="SAB144" s="129"/>
      <c r="SAC144" s="129"/>
      <c r="SAD144" s="129"/>
      <c r="SAE144" s="129"/>
      <c r="SAF144" s="129"/>
      <c r="SAG144" s="129"/>
      <c r="SAH144" s="129"/>
      <c r="SAI144" s="129"/>
      <c r="SAJ144" s="129"/>
      <c r="SAK144" s="129"/>
      <c r="SAL144" s="129"/>
      <c r="SAM144" s="129"/>
      <c r="SAN144" s="129"/>
      <c r="SAO144" s="129"/>
      <c r="SAP144" s="129"/>
      <c r="SAQ144" s="129"/>
      <c r="SAR144" s="129"/>
      <c r="SAS144" s="129"/>
      <c r="SAT144" s="129"/>
      <c r="SAU144" s="129"/>
      <c r="SAV144" s="129"/>
      <c r="SAW144" s="129"/>
      <c r="SAX144" s="129"/>
      <c r="SAY144" s="129"/>
      <c r="SAZ144" s="129"/>
      <c r="SBA144" s="129"/>
      <c r="SBB144" s="129"/>
      <c r="SBC144" s="129"/>
      <c r="SBD144" s="129"/>
      <c r="SBE144" s="129"/>
      <c r="SBF144" s="129"/>
      <c r="SBG144" s="129"/>
      <c r="SBH144" s="129"/>
      <c r="SBI144" s="129"/>
      <c r="SBJ144" s="129"/>
      <c r="SBK144" s="129"/>
      <c r="SBL144" s="129"/>
      <c r="SBM144" s="129"/>
      <c r="SBN144" s="129"/>
      <c r="SBO144" s="129"/>
      <c r="SBP144" s="129"/>
      <c r="SBQ144" s="129"/>
      <c r="SBR144" s="129"/>
      <c r="SBS144" s="129"/>
      <c r="SBT144" s="129"/>
      <c r="SBU144" s="129"/>
      <c r="SBV144" s="129"/>
      <c r="SBW144" s="129"/>
      <c r="SBX144" s="129"/>
      <c r="SBY144" s="129"/>
      <c r="SBZ144" s="129"/>
      <c r="SCA144" s="129"/>
      <c r="SCB144" s="129"/>
      <c r="SCC144" s="129"/>
      <c r="SCD144" s="129"/>
      <c r="SCE144" s="129"/>
      <c r="SCF144" s="129"/>
      <c r="SCG144" s="129"/>
      <c r="SCH144" s="129"/>
      <c r="SCI144" s="129"/>
      <c r="SCJ144" s="129"/>
      <c r="SCK144" s="129"/>
      <c r="SCL144" s="129"/>
      <c r="SCM144" s="129"/>
      <c r="SCN144" s="129"/>
      <c r="SCO144" s="129"/>
      <c r="SCP144" s="129"/>
      <c r="SCQ144" s="129"/>
      <c r="SCR144" s="129"/>
      <c r="SCS144" s="129"/>
      <c r="SCT144" s="129"/>
      <c r="SCU144" s="129"/>
      <c r="SCV144" s="129"/>
      <c r="SCW144" s="129"/>
      <c r="SCX144" s="129"/>
      <c r="SCY144" s="129"/>
      <c r="SCZ144" s="129"/>
      <c r="SDA144" s="129"/>
      <c r="SDB144" s="129"/>
      <c r="SDC144" s="129"/>
      <c r="SDD144" s="129"/>
      <c r="SDE144" s="129"/>
      <c r="SDF144" s="129"/>
      <c r="SDG144" s="129"/>
      <c r="SDH144" s="129"/>
      <c r="SDI144" s="129"/>
      <c r="SDJ144" s="129"/>
      <c r="SDK144" s="129"/>
      <c r="SDL144" s="129"/>
      <c r="SDM144" s="129"/>
      <c r="SDN144" s="129"/>
      <c r="SDO144" s="129"/>
      <c r="SDP144" s="129"/>
      <c r="SDQ144" s="129"/>
      <c r="SDR144" s="129"/>
      <c r="SDS144" s="129"/>
      <c r="SDT144" s="129"/>
      <c r="SDU144" s="129"/>
      <c r="SDV144" s="129"/>
      <c r="SDW144" s="129"/>
      <c r="SDX144" s="129"/>
      <c r="SDY144" s="129"/>
      <c r="SDZ144" s="129"/>
      <c r="SEA144" s="129"/>
      <c r="SEB144" s="129"/>
      <c r="SEC144" s="129"/>
      <c r="SED144" s="129"/>
      <c r="SEE144" s="129"/>
      <c r="SEF144" s="129"/>
      <c r="SEG144" s="129"/>
      <c r="SEH144" s="129"/>
      <c r="SEI144" s="129"/>
      <c r="SEJ144" s="129"/>
      <c r="SEK144" s="129"/>
      <c r="SEL144" s="129"/>
      <c r="SEM144" s="129"/>
      <c r="SEN144" s="129"/>
      <c r="SEO144" s="129"/>
      <c r="SEP144" s="129"/>
      <c r="SEQ144" s="129"/>
      <c r="SER144" s="129"/>
      <c r="SES144" s="129"/>
      <c r="SET144" s="129"/>
      <c r="SEU144" s="129"/>
      <c r="SEV144" s="129"/>
      <c r="SEW144" s="129"/>
      <c r="SEX144" s="129"/>
      <c r="SEY144" s="129"/>
      <c r="SEZ144" s="129"/>
      <c r="SFA144" s="129"/>
      <c r="SFB144" s="129"/>
      <c r="SFC144" s="129"/>
      <c r="SFD144" s="129"/>
      <c r="SFE144" s="129"/>
      <c r="SFF144" s="129"/>
      <c r="SFG144" s="129"/>
      <c r="SFH144" s="129"/>
      <c r="SFI144" s="129"/>
      <c r="SFJ144" s="129"/>
      <c r="SFK144" s="129"/>
      <c r="SFL144" s="129"/>
      <c r="SFM144" s="129"/>
      <c r="SFN144" s="129"/>
      <c r="SFO144" s="129"/>
      <c r="SFP144" s="129"/>
      <c r="SFQ144" s="129"/>
      <c r="SFR144" s="129"/>
      <c r="SFS144" s="129"/>
      <c r="SFT144" s="129"/>
      <c r="SFU144" s="129"/>
      <c r="SFV144" s="129"/>
      <c r="SFW144" s="129"/>
      <c r="SFX144" s="129"/>
      <c r="SFY144" s="129"/>
      <c r="SFZ144" s="129"/>
      <c r="SGA144" s="129"/>
      <c r="SGB144" s="129"/>
      <c r="SGC144" s="129"/>
      <c r="SGD144" s="129"/>
      <c r="SGE144" s="129"/>
      <c r="SGF144" s="129"/>
      <c r="SGG144" s="129"/>
      <c r="SGH144" s="129"/>
      <c r="SGI144" s="129"/>
      <c r="SGJ144" s="129"/>
      <c r="SGK144" s="129"/>
      <c r="SGL144" s="129"/>
      <c r="SGM144" s="129"/>
      <c r="SGN144" s="129"/>
      <c r="SGO144" s="129"/>
      <c r="SGP144" s="129"/>
      <c r="SGQ144" s="129"/>
      <c r="SGR144" s="129"/>
      <c r="SGS144" s="129"/>
      <c r="SGT144" s="129"/>
      <c r="SGU144" s="129"/>
      <c r="SGV144" s="129"/>
      <c r="SGW144" s="129"/>
      <c r="SGX144" s="129"/>
      <c r="SGY144" s="129"/>
      <c r="SGZ144" s="129"/>
      <c r="SHA144" s="129"/>
      <c r="SHB144" s="129"/>
      <c r="SHC144" s="129"/>
      <c r="SHD144" s="129"/>
      <c r="SHE144" s="129"/>
      <c r="SHF144" s="129"/>
      <c r="SHG144" s="129"/>
      <c r="SHH144" s="129"/>
      <c r="SHI144" s="129"/>
      <c r="SHJ144" s="129"/>
      <c r="SHK144" s="129"/>
      <c r="SHL144" s="129"/>
      <c r="SHM144" s="129"/>
      <c r="SHN144" s="129"/>
      <c r="SHO144" s="129"/>
      <c r="SHP144" s="129"/>
      <c r="SHQ144" s="129"/>
      <c r="SHR144" s="129"/>
      <c r="SHS144" s="129"/>
      <c r="SHT144" s="129"/>
      <c r="SHU144" s="129"/>
      <c r="SHV144" s="129"/>
      <c r="SHW144" s="129"/>
      <c r="SHX144" s="129"/>
      <c r="SHY144" s="129"/>
      <c r="SHZ144" s="129"/>
      <c r="SIA144" s="129"/>
      <c r="SIB144" s="129"/>
      <c r="SIC144" s="129"/>
      <c r="SID144" s="129"/>
      <c r="SIE144" s="129"/>
      <c r="SIF144" s="129"/>
      <c r="SIG144" s="129"/>
      <c r="SIH144" s="129"/>
      <c r="SII144" s="129"/>
      <c r="SIJ144" s="129"/>
      <c r="SIK144" s="129"/>
      <c r="SIL144" s="129"/>
      <c r="SIM144" s="129"/>
      <c r="SIN144" s="129"/>
      <c r="SIO144" s="129"/>
      <c r="SIP144" s="129"/>
      <c r="SIQ144" s="129"/>
      <c r="SIR144" s="129"/>
      <c r="SIS144" s="129"/>
      <c r="SIT144" s="129"/>
      <c r="SIU144" s="129"/>
      <c r="SIV144" s="129"/>
      <c r="SIW144" s="129"/>
      <c r="SIX144" s="129"/>
      <c r="SIY144" s="129"/>
      <c r="SIZ144" s="129"/>
      <c r="SJA144" s="129"/>
      <c r="SJB144" s="129"/>
      <c r="SJC144" s="129"/>
      <c r="SJD144" s="129"/>
      <c r="SJE144" s="129"/>
      <c r="SJF144" s="129"/>
      <c r="SJG144" s="129"/>
      <c r="SJH144" s="129"/>
      <c r="SJI144" s="129"/>
      <c r="SJJ144" s="129"/>
      <c r="SJK144" s="129"/>
      <c r="SJL144" s="129"/>
      <c r="SJM144" s="129"/>
      <c r="SJN144" s="129"/>
      <c r="SJO144" s="129"/>
      <c r="SJP144" s="129"/>
      <c r="SJQ144" s="129"/>
      <c r="SJR144" s="129"/>
      <c r="SJS144" s="129"/>
      <c r="SJT144" s="129"/>
      <c r="SJU144" s="129"/>
      <c r="SJV144" s="129"/>
      <c r="SJW144" s="129"/>
      <c r="SJX144" s="129"/>
      <c r="SJY144" s="129"/>
      <c r="SJZ144" s="129"/>
      <c r="SKA144" s="129"/>
      <c r="SKB144" s="129"/>
      <c r="SKC144" s="129"/>
      <c r="SKD144" s="129"/>
      <c r="SKE144" s="129"/>
      <c r="SKF144" s="129"/>
      <c r="SKG144" s="129"/>
      <c r="SKH144" s="129"/>
      <c r="SKI144" s="129"/>
      <c r="SKJ144" s="129"/>
      <c r="SKK144" s="129"/>
      <c r="SKL144" s="129"/>
      <c r="SKM144" s="129"/>
      <c r="SKN144" s="129"/>
      <c r="SKO144" s="129"/>
      <c r="SKP144" s="129"/>
      <c r="SKQ144" s="129"/>
      <c r="SKR144" s="129"/>
      <c r="SKS144" s="129"/>
      <c r="SKT144" s="129"/>
      <c r="SKU144" s="129"/>
      <c r="SKV144" s="129"/>
      <c r="SKW144" s="129"/>
      <c r="SKX144" s="129"/>
      <c r="SKY144" s="129"/>
      <c r="SKZ144" s="129"/>
      <c r="SLA144" s="129"/>
      <c r="SLB144" s="129"/>
      <c r="SLC144" s="129"/>
      <c r="SLD144" s="129"/>
      <c r="SLE144" s="129"/>
      <c r="SLF144" s="129"/>
      <c r="SLG144" s="129"/>
      <c r="SLH144" s="129"/>
      <c r="SLI144" s="129"/>
      <c r="SLJ144" s="129"/>
      <c r="SLK144" s="129"/>
      <c r="SLL144" s="129"/>
      <c r="SLM144" s="129"/>
      <c r="SLN144" s="129"/>
      <c r="SLO144" s="129"/>
      <c r="SLP144" s="129"/>
      <c r="SLQ144" s="129"/>
      <c r="SLR144" s="129"/>
      <c r="SLS144" s="129"/>
      <c r="SLT144" s="129"/>
      <c r="SLU144" s="129"/>
      <c r="SLV144" s="129"/>
      <c r="SLW144" s="129"/>
      <c r="SLX144" s="129"/>
      <c r="SLY144" s="129"/>
      <c r="SLZ144" s="129"/>
      <c r="SMA144" s="129"/>
      <c r="SMB144" s="129"/>
      <c r="SMC144" s="129"/>
      <c r="SMD144" s="129"/>
      <c r="SME144" s="129"/>
      <c r="SMF144" s="129"/>
      <c r="SMG144" s="129"/>
      <c r="SMH144" s="129"/>
      <c r="SMI144" s="129"/>
      <c r="SMJ144" s="129"/>
      <c r="SMK144" s="129"/>
      <c r="SML144" s="129"/>
      <c r="SMM144" s="129"/>
      <c r="SMN144" s="129"/>
      <c r="SMO144" s="129"/>
      <c r="SMP144" s="129"/>
      <c r="SMQ144" s="129"/>
      <c r="SMR144" s="129"/>
      <c r="SMS144" s="129"/>
      <c r="SMT144" s="129"/>
      <c r="SMU144" s="129"/>
      <c r="SMV144" s="129"/>
      <c r="SMW144" s="129"/>
      <c r="SMX144" s="129"/>
      <c r="SMY144" s="129"/>
      <c r="SMZ144" s="129"/>
      <c r="SNA144" s="129"/>
      <c r="SNB144" s="129"/>
      <c r="SNC144" s="129"/>
      <c r="SND144" s="129"/>
      <c r="SNE144" s="129"/>
      <c r="SNF144" s="129"/>
      <c r="SNG144" s="129"/>
      <c r="SNH144" s="129"/>
      <c r="SNI144" s="129"/>
      <c r="SNJ144" s="129"/>
      <c r="SNK144" s="129"/>
      <c r="SNL144" s="129"/>
      <c r="SNM144" s="129"/>
      <c r="SNN144" s="129"/>
      <c r="SNO144" s="129"/>
      <c r="SNP144" s="129"/>
      <c r="SNQ144" s="129"/>
      <c r="SNR144" s="129"/>
      <c r="SNS144" s="129"/>
      <c r="SNT144" s="129"/>
      <c r="SNU144" s="129"/>
      <c r="SNV144" s="129"/>
      <c r="SNW144" s="129"/>
      <c r="SNX144" s="129"/>
      <c r="SNY144" s="129"/>
      <c r="SNZ144" s="129"/>
      <c r="SOA144" s="129"/>
      <c r="SOB144" s="129"/>
      <c r="SOC144" s="129"/>
      <c r="SOD144" s="129"/>
      <c r="SOE144" s="129"/>
      <c r="SOF144" s="129"/>
      <c r="SOG144" s="129"/>
      <c r="SOH144" s="129"/>
      <c r="SOI144" s="129"/>
      <c r="SOJ144" s="129"/>
      <c r="SOK144" s="129"/>
      <c r="SOL144" s="129"/>
      <c r="SOM144" s="129"/>
      <c r="SON144" s="129"/>
      <c r="SOO144" s="129"/>
      <c r="SOP144" s="129"/>
      <c r="SOQ144" s="129"/>
      <c r="SOR144" s="129"/>
      <c r="SOS144" s="129"/>
      <c r="SOT144" s="129"/>
      <c r="SOU144" s="129"/>
      <c r="SOV144" s="129"/>
      <c r="SOW144" s="129"/>
      <c r="SOX144" s="129"/>
      <c r="SOY144" s="129"/>
      <c r="SOZ144" s="129"/>
      <c r="SPA144" s="129"/>
      <c r="SPB144" s="129"/>
      <c r="SPC144" s="129"/>
      <c r="SPD144" s="129"/>
      <c r="SPE144" s="129"/>
      <c r="SPF144" s="129"/>
      <c r="SPG144" s="129"/>
      <c r="SPH144" s="129"/>
      <c r="SPI144" s="129"/>
      <c r="SPJ144" s="129"/>
      <c r="SPK144" s="129"/>
      <c r="SPL144" s="129"/>
      <c r="SPM144" s="129"/>
      <c r="SPN144" s="129"/>
      <c r="SPO144" s="129"/>
      <c r="SPP144" s="129"/>
      <c r="SPQ144" s="129"/>
      <c r="SPR144" s="129"/>
      <c r="SPS144" s="129"/>
      <c r="SPT144" s="129"/>
      <c r="SPU144" s="129"/>
      <c r="SPV144" s="129"/>
      <c r="SPW144" s="129"/>
      <c r="SPX144" s="129"/>
      <c r="SPY144" s="129"/>
      <c r="SPZ144" s="129"/>
      <c r="SQA144" s="129"/>
      <c r="SQB144" s="129"/>
      <c r="SQC144" s="129"/>
      <c r="SQD144" s="129"/>
      <c r="SQE144" s="129"/>
      <c r="SQF144" s="129"/>
      <c r="SQG144" s="129"/>
      <c r="SQH144" s="129"/>
      <c r="SQI144" s="129"/>
      <c r="SQJ144" s="129"/>
      <c r="SQK144" s="129"/>
      <c r="SQL144" s="129"/>
      <c r="SQM144" s="129"/>
      <c r="SQN144" s="129"/>
      <c r="SQO144" s="129"/>
      <c r="SQP144" s="129"/>
      <c r="SQQ144" s="129"/>
      <c r="SQR144" s="129"/>
      <c r="SQS144" s="129"/>
      <c r="SQT144" s="129"/>
      <c r="SQU144" s="129"/>
      <c r="SQV144" s="129"/>
      <c r="SQW144" s="129"/>
      <c r="SQX144" s="129"/>
      <c r="SQY144" s="129"/>
      <c r="SQZ144" s="129"/>
      <c r="SRA144" s="129"/>
      <c r="SRB144" s="129"/>
      <c r="SRC144" s="129"/>
      <c r="SRD144" s="129"/>
      <c r="SRE144" s="129"/>
      <c r="SRF144" s="129"/>
      <c r="SRG144" s="129"/>
      <c r="SRH144" s="129"/>
      <c r="SRI144" s="129"/>
      <c r="SRJ144" s="129"/>
      <c r="SRK144" s="129"/>
      <c r="SRL144" s="129"/>
      <c r="SRM144" s="129"/>
      <c r="SRN144" s="129"/>
      <c r="SRO144" s="129"/>
      <c r="SRP144" s="129"/>
      <c r="SRQ144" s="129"/>
      <c r="SRR144" s="129"/>
      <c r="SRS144" s="129"/>
      <c r="SRT144" s="129"/>
      <c r="SRU144" s="129"/>
      <c r="SRV144" s="129"/>
      <c r="SRW144" s="129"/>
      <c r="SRX144" s="129"/>
      <c r="SRY144" s="129"/>
      <c r="SRZ144" s="129"/>
      <c r="SSA144" s="129"/>
      <c r="SSB144" s="129"/>
      <c r="SSC144" s="129"/>
      <c r="SSD144" s="129"/>
      <c r="SSE144" s="129"/>
      <c r="SSF144" s="129"/>
      <c r="SSG144" s="129"/>
      <c r="SSH144" s="129"/>
      <c r="SSI144" s="129"/>
      <c r="SSJ144" s="129"/>
      <c r="SSK144" s="129"/>
      <c r="SSL144" s="129"/>
      <c r="SSM144" s="129"/>
      <c r="SSN144" s="129"/>
      <c r="SSO144" s="129"/>
      <c r="SSP144" s="129"/>
      <c r="SSQ144" s="129"/>
      <c r="SSR144" s="129"/>
      <c r="SSS144" s="129"/>
      <c r="SST144" s="129"/>
      <c r="SSU144" s="129"/>
      <c r="SSV144" s="129"/>
      <c r="SSW144" s="129"/>
      <c r="SSX144" s="129"/>
      <c r="SSY144" s="129"/>
      <c r="SSZ144" s="129"/>
      <c r="STA144" s="129"/>
      <c r="STB144" s="129"/>
      <c r="STC144" s="129"/>
      <c r="STD144" s="129"/>
      <c r="STE144" s="129"/>
      <c r="STF144" s="129"/>
      <c r="STG144" s="129"/>
      <c r="STH144" s="129"/>
      <c r="STI144" s="129"/>
      <c r="STJ144" s="129"/>
      <c r="STK144" s="129"/>
      <c r="STL144" s="129"/>
      <c r="STM144" s="129"/>
      <c r="STN144" s="129"/>
      <c r="STO144" s="129"/>
      <c r="STP144" s="129"/>
      <c r="STQ144" s="129"/>
      <c r="STR144" s="129"/>
      <c r="STS144" s="129"/>
      <c r="STT144" s="129"/>
      <c r="STU144" s="129"/>
      <c r="STV144" s="129"/>
      <c r="STW144" s="129"/>
      <c r="STX144" s="129"/>
      <c r="STY144" s="129"/>
      <c r="STZ144" s="129"/>
      <c r="SUA144" s="129"/>
      <c r="SUB144" s="129"/>
      <c r="SUC144" s="129"/>
      <c r="SUD144" s="129"/>
      <c r="SUE144" s="129"/>
      <c r="SUF144" s="129"/>
      <c r="SUG144" s="129"/>
      <c r="SUH144" s="129"/>
      <c r="SUI144" s="129"/>
      <c r="SUJ144" s="129"/>
      <c r="SUK144" s="129"/>
      <c r="SUL144" s="129"/>
      <c r="SUM144" s="129"/>
      <c r="SUN144" s="129"/>
      <c r="SUO144" s="129"/>
      <c r="SUP144" s="129"/>
      <c r="SUQ144" s="129"/>
      <c r="SUR144" s="129"/>
      <c r="SUS144" s="129"/>
      <c r="SUT144" s="129"/>
      <c r="SUU144" s="129"/>
      <c r="SUV144" s="129"/>
      <c r="SUW144" s="129"/>
      <c r="SUX144" s="129"/>
      <c r="SUY144" s="129"/>
      <c r="SUZ144" s="129"/>
      <c r="SVA144" s="129"/>
      <c r="SVB144" s="129"/>
      <c r="SVC144" s="129"/>
      <c r="SVD144" s="129"/>
      <c r="SVE144" s="129"/>
      <c r="SVF144" s="129"/>
      <c r="SVG144" s="129"/>
      <c r="SVH144" s="129"/>
      <c r="SVI144" s="129"/>
      <c r="SVJ144" s="129"/>
      <c r="SVK144" s="129"/>
      <c r="SVL144" s="129"/>
      <c r="SVM144" s="129"/>
      <c r="SVN144" s="129"/>
      <c r="SVO144" s="129"/>
      <c r="SVP144" s="129"/>
      <c r="SVQ144" s="129"/>
      <c r="SVR144" s="129"/>
      <c r="SVS144" s="129"/>
      <c r="SVT144" s="129"/>
      <c r="SVU144" s="129"/>
      <c r="SVV144" s="129"/>
      <c r="SVW144" s="129"/>
      <c r="SVX144" s="129"/>
      <c r="SVY144" s="129"/>
      <c r="SVZ144" s="129"/>
      <c r="SWA144" s="129"/>
      <c r="SWB144" s="129"/>
      <c r="SWC144" s="129"/>
      <c r="SWD144" s="129"/>
      <c r="SWE144" s="129"/>
      <c r="SWF144" s="129"/>
      <c r="SWG144" s="129"/>
      <c r="SWH144" s="129"/>
      <c r="SWI144" s="129"/>
      <c r="SWJ144" s="129"/>
      <c r="SWK144" s="129"/>
      <c r="SWL144" s="129"/>
      <c r="SWM144" s="129"/>
      <c r="SWN144" s="129"/>
      <c r="SWO144" s="129"/>
      <c r="SWP144" s="129"/>
      <c r="SWQ144" s="129"/>
      <c r="SWR144" s="129"/>
      <c r="SWS144" s="129"/>
      <c r="SWT144" s="129"/>
      <c r="SWU144" s="129"/>
      <c r="SWV144" s="129"/>
      <c r="SWW144" s="129"/>
      <c r="SWX144" s="129"/>
      <c r="SWY144" s="129"/>
      <c r="SWZ144" s="129"/>
      <c r="SXA144" s="129"/>
      <c r="SXB144" s="129"/>
      <c r="SXC144" s="129"/>
      <c r="SXD144" s="129"/>
      <c r="SXE144" s="129"/>
      <c r="SXF144" s="129"/>
      <c r="SXG144" s="129"/>
      <c r="SXH144" s="129"/>
      <c r="SXI144" s="129"/>
      <c r="SXJ144" s="129"/>
      <c r="SXK144" s="129"/>
      <c r="SXL144" s="129"/>
      <c r="SXM144" s="129"/>
      <c r="SXN144" s="129"/>
      <c r="SXO144" s="129"/>
      <c r="SXP144" s="129"/>
      <c r="SXQ144" s="129"/>
      <c r="SXR144" s="129"/>
      <c r="SXS144" s="129"/>
      <c r="SXT144" s="129"/>
      <c r="SXU144" s="129"/>
      <c r="SXV144" s="129"/>
      <c r="SXW144" s="129"/>
      <c r="SXX144" s="129"/>
      <c r="SXY144" s="129"/>
      <c r="SXZ144" s="129"/>
      <c r="SYA144" s="129"/>
      <c r="SYB144" s="129"/>
      <c r="SYC144" s="129"/>
      <c r="SYD144" s="129"/>
      <c r="SYE144" s="129"/>
      <c r="SYF144" s="129"/>
      <c r="SYG144" s="129"/>
      <c r="SYH144" s="129"/>
      <c r="SYI144" s="129"/>
      <c r="SYJ144" s="129"/>
      <c r="SYK144" s="129"/>
      <c r="SYL144" s="129"/>
      <c r="SYM144" s="129"/>
      <c r="SYN144" s="129"/>
      <c r="SYO144" s="129"/>
      <c r="SYP144" s="129"/>
      <c r="SYQ144" s="129"/>
      <c r="SYR144" s="129"/>
      <c r="SYS144" s="129"/>
      <c r="SYT144" s="129"/>
      <c r="SYU144" s="129"/>
      <c r="SYV144" s="129"/>
      <c r="SYW144" s="129"/>
      <c r="SYX144" s="129"/>
      <c r="SYY144" s="129"/>
      <c r="SYZ144" s="129"/>
      <c r="SZA144" s="129"/>
      <c r="SZB144" s="129"/>
      <c r="SZC144" s="129"/>
      <c r="SZD144" s="129"/>
      <c r="SZE144" s="129"/>
      <c r="SZF144" s="129"/>
      <c r="SZG144" s="129"/>
      <c r="SZH144" s="129"/>
      <c r="SZI144" s="129"/>
      <c r="SZJ144" s="129"/>
      <c r="SZK144" s="129"/>
      <c r="SZL144" s="129"/>
      <c r="SZM144" s="129"/>
      <c r="SZN144" s="129"/>
      <c r="SZO144" s="129"/>
      <c r="SZP144" s="129"/>
      <c r="SZQ144" s="129"/>
      <c r="SZR144" s="129"/>
      <c r="SZS144" s="129"/>
      <c r="SZT144" s="129"/>
      <c r="SZU144" s="129"/>
      <c r="SZV144" s="129"/>
      <c r="SZW144" s="129"/>
      <c r="SZX144" s="129"/>
      <c r="SZY144" s="129"/>
      <c r="SZZ144" s="129"/>
      <c r="TAA144" s="129"/>
      <c r="TAB144" s="129"/>
      <c r="TAC144" s="129"/>
      <c r="TAD144" s="129"/>
      <c r="TAE144" s="129"/>
      <c r="TAF144" s="129"/>
      <c r="TAG144" s="129"/>
      <c r="TAH144" s="129"/>
      <c r="TAI144" s="129"/>
      <c r="TAJ144" s="129"/>
      <c r="TAK144" s="129"/>
      <c r="TAL144" s="129"/>
      <c r="TAM144" s="129"/>
      <c r="TAN144" s="129"/>
      <c r="TAO144" s="129"/>
      <c r="TAP144" s="129"/>
      <c r="TAQ144" s="129"/>
      <c r="TAR144" s="129"/>
      <c r="TAS144" s="129"/>
      <c r="TAT144" s="129"/>
      <c r="TAU144" s="129"/>
      <c r="TAV144" s="129"/>
      <c r="TAW144" s="129"/>
      <c r="TAX144" s="129"/>
      <c r="TAY144" s="129"/>
      <c r="TAZ144" s="129"/>
      <c r="TBA144" s="129"/>
      <c r="TBB144" s="129"/>
      <c r="TBC144" s="129"/>
      <c r="TBD144" s="129"/>
      <c r="TBE144" s="129"/>
      <c r="TBF144" s="129"/>
      <c r="TBG144" s="129"/>
      <c r="TBH144" s="129"/>
      <c r="TBI144" s="129"/>
      <c r="TBJ144" s="129"/>
      <c r="TBK144" s="129"/>
      <c r="TBL144" s="129"/>
      <c r="TBM144" s="129"/>
      <c r="TBN144" s="129"/>
      <c r="TBO144" s="129"/>
      <c r="TBP144" s="129"/>
      <c r="TBQ144" s="129"/>
      <c r="TBR144" s="129"/>
      <c r="TBS144" s="129"/>
      <c r="TBT144" s="129"/>
      <c r="TBU144" s="129"/>
      <c r="TBV144" s="129"/>
      <c r="TBW144" s="129"/>
      <c r="TBX144" s="129"/>
      <c r="TBY144" s="129"/>
      <c r="TBZ144" s="129"/>
      <c r="TCA144" s="129"/>
      <c r="TCB144" s="129"/>
      <c r="TCC144" s="129"/>
      <c r="TCD144" s="129"/>
      <c r="TCE144" s="129"/>
      <c r="TCF144" s="129"/>
      <c r="TCG144" s="129"/>
      <c r="TCH144" s="129"/>
      <c r="TCI144" s="129"/>
      <c r="TCJ144" s="129"/>
      <c r="TCK144" s="129"/>
      <c r="TCL144" s="129"/>
      <c r="TCM144" s="129"/>
      <c r="TCN144" s="129"/>
      <c r="TCO144" s="129"/>
      <c r="TCP144" s="129"/>
      <c r="TCQ144" s="129"/>
      <c r="TCR144" s="129"/>
      <c r="TCS144" s="129"/>
      <c r="TCT144" s="129"/>
      <c r="TCU144" s="129"/>
      <c r="TCV144" s="129"/>
      <c r="TCW144" s="129"/>
      <c r="TCX144" s="129"/>
      <c r="TCY144" s="129"/>
      <c r="TCZ144" s="129"/>
      <c r="TDA144" s="129"/>
      <c r="TDB144" s="129"/>
      <c r="TDC144" s="129"/>
      <c r="TDD144" s="129"/>
      <c r="TDE144" s="129"/>
      <c r="TDF144" s="129"/>
      <c r="TDG144" s="129"/>
      <c r="TDH144" s="129"/>
      <c r="TDI144" s="129"/>
      <c r="TDJ144" s="129"/>
      <c r="TDK144" s="129"/>
      <c r="TDL144" s="129"/>
      <c r="TDM144" s="129"/>
      <c r="TDN144" s="129"/>
      <c r="TDO144" s="129"/>
      <c r="TDP144" s="129"/>
      <c r="TDQ144" s="129"/>
      <c r="TDR144" s="129"/>
      <c r="TDS144" s="129"/>
      <c r="TDT144" s="129"/>
      <c r="TDU144" s="129"/>
      <c r="TDV144" s="129"/>
      <c r="TDW144" s="129"/>
      <c r="TDX144" s="129"/>
      <c r="TDY144" s="129"/>
      <c r="TDZ144" s="129"/>
      <c r="TEA144" s="129"/>
      <c r="TEB144" s="129"/>
      <c r="TEC144" s="129"/>
      <c r="TED144" s="129"/>
      <c r="TEE144" s="129"/>
      <c r="TEF144" s="129"/>
      <c r="TEG144" s="129"/>
      <c r="TEH144" s="129"/>
      <c r="TEI144" s="129"/>
      <c r="TEJ144" s="129"/>
      <c r="TEK144" s="129"/>
      <c r="TEL144" s="129"/>
      <c r="TEM144" s="129"/>
      <c r="TEN144" s="129"/>
      <c r="TEO144" s="129"/>
      <c r="TEP144" s="129"/>
      <c r="TEQ144" s="129"/>
      <c r="TER144" s="129"/>
      <c r="TES144" s="129"/>
      <c r="TET144" s="129"/>
      <c r="TEU144" s="129"/>
      <c r="TEV144" s="129"/>
      <c r="TEW144" s="129"/>
      <c r="TEX144" s="129"/>
      <c r="TEY144" s="129"/>
      <c r="TEZ144" s="129"/>
      <c r="TFA144" s="129"/>
      <c r="TFB144" s="129"/>
      <c r="TFC144" s="129"/>
      <c r="TFD144" s="129"/>
      <c r="TFE144" s="129"/>
      <c r="TFF144" s="129"/>
      <c r="TFG144" s="129"/>
      <c r="TFH144" s="129"/>
      <c r="TFI144" s="129"/>
      <c r="TFJ144" s="129"/>
      <c r="TFK144" s="129"/>
      <c r="TFL144" s="129"/>
      <c r="TFM144" s="129"/>
      <c r="TFN144" s="129"/>
      <c r="TFO144" s="129"/>
      <c r="TFP144" s="129"/>
      <c r="TFQ144" s="129"/>
      <c r="TFR144" s="129"/>
      <c r="TFS144" s="129"/>
      <c r="TFT144" s="129"/>
      <c r="TFU144" s="129"/>
      <c r="TFV144" s="129"/>
      <c r="TFW144" s="129"/>
      <c r="TFX144" s="129"/>
      <c r="TFY144" s="129"/>
      <c r="TFZ144" s="129"/>
      <c r="TGA144" s="129"/>
      <c r="TGB144" s="129"/>
      <c r="TGC144" s="129"/>
      <c r="TGD144" s="129"/>
      <c r="TGE144" s="129"/>
      <c r="TGF144" s="129"/>
      <c r="TGG144" s="129"/>
      <c r="TGH144" s="129"/>
      <c r="TGI144" s="129"/>
      <c r="TGJ144" s="129"/>
      <c r="TGK144" s="129"/>
      <c r="TGL144" s="129"/>
      <c r="TGM144" s="129"/>
      <c r="TGN144" s="129"/>
      <c r="TGO144" s="129"/>
      <c r="TGP144" s="129"/>
      <c r="TGQ144" s="129"/>
      <c r="TGR144" s="129"/>
      <c r="TGS144" s="129"/>
      <c r="TGT144" s="129"/>
      <c r="TGU144" s="129"/>
      <c r="TGV144" s="129"/>
      <c r="TGW144" s="129"/>
      <c r="TGX144" s="129"/>
      <c r="TGY144" s="129"/>
      <c r="TGZ144" s="129"/>
      <c r="THA144" s="129"/>
      <c r="THB144" s="129"/>
      <c r="THC144" s="129"/>
      <c r="THD144" s="129"/>
      <c r="THE144" s="129"/>
      <c r="THF144" s="129"/>
      <c r="THG144" s="129"/>
      <c r="THH144" s="129"/>
      <c r="THI144" s="129"/>
      <c r="THJ144" s="129"/>
      <c r="THK144" s="129"/>
      <c r="THL144" s="129"/>
      <c r="THM144" s="129"/>
      <c r="THN144" s="129"/>
      <c r="THO144" s="129"/>
      <c r="THP144" s="129"/>
      <c r="THQ144" s="129"/>
      <c r="THR144" s="129"/>
      <c r="THS144" s="129"/>
      <c r="THT144" s="129"/>
      <c r="THU144" s="129"/>
      <c r="THV144" s="129"/>
      <c r="THW144" s="129"/>
      <c r="THX144" s="129"/>
      <c r="THY144" s="129"/>
      <c r="THZ144" s="129"/>
      <c r="TIA144" s="129"/>
      <c r="TIB144" s="129"/>
      <c r="TIC144" s="129"/>
      <c r="TID144" s="129"/>
      <c r="TIE144" s="129"/>
      <c r="TIF144" s="129"/>
      <c r="TIG144" s="129"/>
      <c r="TIH144" s="129"/>
      <c r="TII144" s="129"/>
      <c r="TIJ144" s="129"/>
      <c r="TIK144" s="129"/>
      <c r="TIL144" s="129"/>
      <c r="TIM144" s="129"/>
      <c r="TIN144" s="129"/>
      <c r="TIO144" s="129"/>
      <c r="TIP144" s="129"/>
      <c r="TIQ144" s="129"/>
      <c r="TIR144" s="129"/>
      <c r="TIS144" s="129"/>
      <c r="TIT144" s="129"/>
      <c r="TIU144" s="129"/>
      <c r="TIV144" s="129"/>
      <c r="TIW144" s="129"/>
      <c r="TIX144" s="129"/>
      <c r="TIY144" s="129"/>
      <c r="TIZ144" s="129"/>
      <c r="TJA144" s="129"/>
      <c r="TJB144" s="129"/>
      <c r="TJC144" s="129"/>
      <c r="TJD144" s="129"/>
      <c r="TJE144" s="129"/>
      <c r="TJF144" s="129"/>
      <c r="TJG144" s="129"/>
      <c r="TJH144" s="129"/>
      <c r="TJI144" s="129"/>
      <c r="TJJ144" s="129"/>
      <c r="TJK144" s="129"/>
      <c r="TJL144" s="129"/>
      <c r="TJM144" s="129"/>
      <c r="TJN144" s="129"/>
      <c r="TJO144" s="129"/>
      <c r="TJP144" s="129"/>
      <c r="TJQ144" s="129"/>
      <c r="TJR144" s="129"/>
      <c r="TJS144" s="129"/>
      <c r="TJT144" s="129"/>
      <c r="TJU144" s="129"/>
      <c r="TJV144" s="129"/>
      <c r="TJW144" s="129"/>
      <c r="TJX144" s="129"/>
      <c r="TJY144" s="129"/>
      <c r="TJZ144" s="129"/>
      <c r="TKA144" s="129"/>
      <c r="TKB144" s="129"/>
      <c r="TKC144" s="129"/>
      <c r="TKD144" s="129"/>
      <c r="TKE144" s="129"/>
      <c r="TKF144" s="129"/>
      <c r="TKG144" s="129"/>
      <c r="TKH144" s="129"/>
      <c r="TKI144" s="129"/>
      <c r="TKJ144" s="129"/>
      <c r="TKK144" s="129"/>
      <c r="TKL144" s="129"/>
      <c r="TKM144" s="129"/>
      <c r="TKN144" s="129"/>
      <c r="TKO144" s="129"/>
      <c r="TKP144" s="129"/>
      <c r="TKQ144" s="129"/>
      <c r="TKR144" s="129"/>
      <c r="TKS144" s="129"/>
      <c r="TKT144" s="129"/>
      <c r="TKU144" s="129"/>
      <c r="TKV144" s="129"/>
      <c r="TKW144" s="129"/>
      <c r="TKX144" s="129"/>
      <c r="TKY144" s="129"/>
      <c r="TKZ144" s="129"/>
      <c r="TLA144" s="129"/>
      <c r="TLB144" s="129"/>
      <c r="TLC144" s="129"/>
      <c r="TLD144" s="129"/>
      <c r="TLE144" s="129"/>
      <c r="TLF144" s="129"/>
      <c r="TLG144" s="129"/>
      <c r="TLH144" s="129"/>
      <c r="TLI144" s="129"/>
      <c r="TLJ144" s="129"/>
      <c r="TLK144" s="129"/>
      <c r="TLL144" s="129"/>
      <c r="TLM144" s="129"/>
      <c r="TLN144" s="129"/>
      <c r="TLO144" s="129"/>
      <c r="TLP144" s="129"/>
      <c r="TLQ144" s="129"/>
      <c r="TLR144" s="129"/>
      <c r="TLS144" s="129"/>
      <c r="TLT144" s="129"/>
      <c r="TLU144" s="129"/>
      <c r="TLV144" s="129"/>
      <c r="TLW144" s="129"/>
      <c r="TLX144" s="129"/>
      <c r="TLY144" s="129"/>
      <c r="TLZ144" s="129"/>
      <c r="TMA144" s="129"/>
      <c r="TMB144" s="129"/>
      <c r="TMC144" s="129"/>
      <c r="TMD144" s="129"/>
      <c r="TME144" s="129"/>
      <c r="TMF144" s="129"/>
      <c r="TMG144" s="129"/>
      <c r="TMH144" s="129"/>
      <c r="TMI144" s="129"/>
      <c r="TMJ144" s="129"/>
      <c r="TMK144" s="129"/>
      <c r="TML144" s="129"/>
      <c r="TMM144" s="129"/>
      <c r="TMN144" s="129"/>
      <c r="TMO144" s="129"/>
      <c r="TMP144" s="129"/>
      <c r="TMQ144" s="129"/>
      <c r="TMR144" s="129"/>
      <c r="TMS144" s="129"/>
      <c r="TMT144" s="129"/>
      <c r="TMU144" s="129"/>
      <c r="TMV144" s="129"/>
      <c r="TMW144" s="129"/>
      <c r="TMX144" s="129"/>
      <c r="TMY144" s="129"/>
      <c r="TMZ144" s="129"/>
      <c r="TNA144" s="129"/>
      <c r="TNB144" s="129"/>
      <c r="TNC144" s="129"/>
      <c r="TND144" s="129"/>
      <c r="TNE144" s="129"/>
      <c r="TNF144" s="129"/>
      <c r="TNG144" s="129"/>
      <c r="TNH144" s="129"/>
      <c r="TNI144" s="129"/>
      <c r="TNJ144" s="129"/>
      <c r="TNK144" s="129"/>
      <c r="TNL144" s="129"/>
      <c r="TNM144" s="129"/>
      <c r="TNN144" s="129"/>
      <c r="TNO144" s="129"/>
      <c r="TNP144" s="129"/>
      <c r="TNQ144" s="129"/>
      <c r="TNR144" s="129"/>
      <c r="TNS144" s="129"/>
      <c r="TNT144" s="129"/>
      <c r="TNU144" s="129"/>
      <c r="TNV144" s="129"/>
      <c r="TNW144" s="129"/>
      <c r="TNX144" s="129"/>
      <c r="TNY144" s="129"/>
      <c r="TNZ144" s="129"/>
      <c r="TOA144" s="129"/>
      <c r="TOB144" s="129"/>
      <c r="TOC144" s="129"/>
      <c r="TOD144" s="129"/>
      <c r="TOE144" s="129"/>
      <c r="TOF144" s="129"/>
      <c r="TOG144" s="129"/>
      <c r="TOH144" s="129"/>
      <c r="TOI144" s="129"/>
      <c r="TOJ144" s="129"/>
      <c r="TOK144" s="129"/>
      <c r="TOL144" s="129"/>
      <c r="TOM144" s="129"/>
      <c r="TON144" s="129"/>
      <c r="TOO144" s="129"/>
      <c r="TOP144" s="129"/>
      <c r="TOQ144" s="129"/>
      <c r="TOR144" s="129"/>
      <c r="TOS144" s="129"/>
      <c r="TOT144" s="129"/>
      <c r="TOU144" s="129"/>
      <c r="TOV144" s="129"/>
      <c r="TOW144" s="129"/>
      <c r="TOX144" s="129"/>
      <c r="TOY144" s="129"/>
      <c r="TOZ144" s="129"/>
      <c r="TPA144" s="129"/>
      <c r="TPB144" s="129"/>
      <c r="TPC144" s="129"/>
      <c r="TPD144" s="129"/>
      <c r="TPE144" s="129"/>
      <c r="TPF144" s="129"/>
      <c r="TPG144" s="129"/>
      <c r="TPH144" s="129"/>
      <c r="TPI144" s="129"/>
      <c r="TPJ144" s="129"/>
      <c r="TPK144" s="129"/>
      <c r="TPL144" s="129"/>
      <c r="TPM144" s="129"/>
      <c r="TPN144" s="129"/>
      <c r="TPO144" s="129"/>
      <c r="TPP144" s="129"/>
      <c r="TPQ144" s="129"/>
      <c r="TPR144" s="129"/>
      <c r="TPS144" s="129"/>
      <c r="TPT144" s="129"/>
      <c r="TPU144" s="129"/>
      <c r="TPV144" s="129"/>
      <c r="TPW144" s="129"/>
      <c r="TPX144" s="129"/>
      <c r="TPY144" s="129"/>
      <c r="TPZ144" s="129"/>
      <c r="TQA144" s="129"/>
      <c r="TQB144" s="129"/>
      <c r="TQC144" s="129"/>
      <c r="TQD144" s="129"/>
      <c r="TQE144" s="129"/>
      <c r="TQF144" s="129"/>
      <c r="TQG144" s="129"/>
      <c r="TQH144" s="129"/>
      <c r="TQI144" s="129"/>
      <c r="TQJ144" s="129"/>
      <c r="TQK144" s="129"/>
      <c r="TQL144" s="129"/>
      <c r="TQM144" s="129"/>
      <c r="TQN144" s="129"/>
      <c r="TQO144" s="129"/>
      <c r="TQP144" s="129"/>
      <c r="TQQ144" s="129"/>
      <c r="TQR144" s="129"/>
      <c r="TQS144" s="129"/>
      <c r="TQT144" s="129"/>
      <c r="TQU144" s="129"/>
      <c r="TQV144" s="129"/>
      <c r="TQW144" s="129"/>
      <c r="TQX144" s="129"/>
      <c r="TQY144" s="129"/>
      <c r="TQZ144" s="129"/>
      <c r="TRA144" s="129"/>
      <c r="TRB144" s="129"/>
      <c r="TRC144" s="129"/>
      <c r="TRD144" s="129"/>
      <c r="TRE144" s="129"/>
      <c r="TRF144" s="129"/>
      <c r="TRG144" s="129"/>
      <c r="TRH144" s="129"/>
      <c r="TRI144" s="129"/>
      <c r="TRJ144" s="129"/>
      <c r="TRK144" s="129"/>
      <c r="TRL144" s="129"/>
      <c r="TRM144" s="129"/>
      <c r="TRN144" s="129"/>
      <c r="TRO144" s="129"/>
      <c r="TRP144" s="129"/>
      <c r="TRQ144" s="129"/>
      <c r="TRR144" s="129"/>
      <c r="TRS144" s="129"/>
      <c r="TRT144" s="129"/>
      <c r="TRU144" s="129"/>
      <c r="TRV144" s="129"/>
      <c r="TRW144" s="129"/>
      <c r="TRX144" s="129"/>
      <c r="TRY144" s="129"/>
      <c r="TRZ144" s="129"/>
      <c r="TSA144" s="129"/>
      <c r="TSB144" s="129"/>
      <c r="TSC144" s="129"/>
      <c r="TSD144" s="129"/>
      <c r="TSE144" s="129"/>
      <c r="TSF144" s="129"/>
      <c r="TSG144" s="129"/>
      <c r="TSH144" s="129"/>
      <c r="TSI144" s="129"/>
      <c r="TSJ144" s="129"/>
      <c r="TSK144" s="129"/>
      <c r="TSL144" s="129"/>
      <c r="TSM144" s="129"/>
      <c r="TSN144" s="129"/>
      <c r="TSO144" s="129"/>
      <c r="TSP144" s="129"/>
      <c r="TSQ144" s="129"/>
      <c r="TSR144" s="129"/>
      <c r="TSS144" s="129"/>
      <c r="TST144" s="129"/>
      <c r="TSU144" s="129"/>
      <c r="TSV144" s="129"/>
      <c r="TSW144" s="129"/>
      <c r="TSX144" s="129"/>
      <c r="TSY144" s="129"/>
      <c r="TSZ144" s="129"/>
      <c r="TTA144" s="129"/>
      <c r="TTB144" s="129"/>
      <c r="TTC144" s="129"/>
      <c r="TTD144" s="129"/>
      <c r="TTE144" s="129"/>
      <c r="TTF144" s="129"/>
      <c r="TTG144" s="129"/>
      <c r="TTH144" s="129"/>
      <c r="TTI144" s="129"/>
      <c r="TTJ144" s="129"/>
      <c r="TTK144" s="129"/>
      <c r="TTL144" s="129"/>
      <c r="TTM144" s="129"/>
      <c r="TTN144" s="129"/>
      <c r="TTO144" s="129"/>
      <c r="TTP144" s="129"/>
      <c r="TTQ144" s="129"/>
      <c r="TTR144" s="129"/>
      <c r="TTS144" s="129"/>
      <c r="TTT144" s="129"/>
      <c r="TTU144" s="129"/>
      <c r="TTV144" s="129"/>
      <c r="TTW144" s="129"/>
      <c r="TTX144" s="129"/>
      <c r="TTY144" s="129"/>
      <c r="TTZ144" s="129"/>
      <c r="TUA144" s="129"/>
      <c r="TUB144" s="129"/>
      <c r="TUC144" s="129"/>
      <c r="TUD144" s="129"/>
      <c r="TUE144" s="129"/>
      <c r="TUF144" s="129"/>
      <c r="TUG144" s="129"/>
      <c r="TUH144" s="129"/>
      <c r="TUI144" s="129"/>
      <c r="TUJ144" s="129"/>
      <c r="TUK144" s="129"/>
      <c r="TUL144" s="129"/>
      <c r="TUM144" s="129"/>
      <c r="TUN144" s="129"/>
      <c r="TUO144" s="129"/>
      <c r="TUP144" s="129"/>
      <c r="TUQ144" s="129"/>
      <c r="TUR144" s="129"/>
      <c r="TUS144" s="129"/>
      <c r="TUT144" s="129"/>
      <c r="TUU144" s="129"/>
      <c r="TUV144" s="129"/>
      <c r="TUW144" s="129"/>
      <c r="TUX144" s="129"/>
      <c r="TUY144" s="129"/>
      <c r="TUZ144" s="129"/>
      <c r="TVA144" s="129"/>
      <c r="TVB144" s="129"/>
      <c r="TVC144" s="129"/>
      <c r="TVD144" s="129"/>
      <c r="TVE144" s="129"/>
      <c r="TVF144" s="129"/>
      <c r="TVG144" s="129"/>
      <c r="TVH144" s="129"/>
      <c r="TVI144" s="129"/>
      <c r="TVJ144" s="129"/>
      <c r="TVK144" s="129"/>
      <c r="TVL144" s="129"/>
      <c r="TVM144" s="129"/>
      <c r="TVN144" s="129"/>
      <c r="TVO144" s="129"/>
      <c r="TVP144" s="129"/>
      <c r="TVQ144" s="129"/>
      <c r="TVR144" s="129"/>
      <c r="TVS144" s="129"/>
      <c r="TVT144" s="129"/>
      <c r="TVU144" s="129"/>
      <c r="TVV144" s="129"/>
      <c r="TVW144" s="129"/>
      <c r="TVX144" s="129"/>
      <c r="TVY144" s="129"/>
      <c r="TVZ144" s="129"/>
      <c r="TWA144" s="129"/>
      <c r="TWB144" s="129"/>
      <c r="TWC144" s="129"/>
      <c r="TWD144" s="129"/>
      <c r="TWE144" s="129"/>
      <c r="TWF144" s="129"/>
      <c r="TWG144" s="129"/>
      <c r="TWH144" s="129"/>
      <c r="TWI144" s="129"/>
      <c r="TWJ144" s="129"/>
      <c r="TWK144" s="129"/>
      <c r="TWL144" s="129"/>
      <c r="TWM144" s="129"/>
      <c r="TWN144" s="129"/>
      <c r="TWO144" s="129"/>
      <c r="TWP144" s="129"/>
      <c r="TWQ144" s="129"/>
      <c r="TWR144" s="129"/>
      <c r="TWS144" s="129"/>
      <c r="TWT144" s="129"/>
      <c r="TWU144" s="129"/>
      <c r="TWV144" s="129"/>
      <c r="TWW144" s="129"/>
      <c r="TWX144" s="129"/>
      <c r="TWY144" s="129"/>
      <c r="TWZ144" s="129"/>
      <c r="TXA144" s="129"/>
      <c r="TXB144" s="129"/>
      <c r="TXC144" s="129"/>
      <c r="TXD144" s="129"/>
      <c r="TXE144" s="129"/>
      <c r="TXF144" s="129"/>
      <c r="TXG144" s="129"/>
      <c r="TXH144" s="129"/>
      <c r="TXI144" s="129"/>
      <c r="TXJ144" s="129"/>
      <c r="TXK144" s="129"/>
      <c r="TXL144" s="129"/>
      <c r="TXM144" s="129"/>
      <c r="TXN144" s="129"/>
      <c r="TXO144" s="129"/>
      <c r="TXP144" s="129"/>
      <c r="TXQ144" s="129"/>
      <c r="TXR144" s="129"/>
      <c r="TXS144" s="129"/>
      <c r="TXT144" s="129"/>
      <c r="TXU144" s="129"/>
      <c r="TXV144" s="129"/>
      <c r="TXW144" s="129"/>
      <c r="TXX144" s="129"/>
      <c r="TXY144" s="129"/>
      <c r="TXZ144" s="129"/>
      <c r="TYA144" s="129"/>
      <c r="TYB144" s="129"/>
      <c r="TYC144" s="129"/>
      <c r="TYD144" s="129"/>
      <c r="TYE144" s="129"/>
      <c r="TYF144" s="129"/>
      <c r="TYG144" s="129"/>
      <c r="TYH144" s="129"/>
      <c r="TYI144" s="129"/>
      <c r="TYJ144" s="129"/>
      <c r="TYK144" s="129"/>
      <c r="TYL144" s="129"/>
      <c r="TYM144" s="129"/>
      <c r="TYN144" s="129"/>
      <c r="TYO144" s="129"/>
      <c r="TYP144" s="129"/>
      <c r="TYQ144" s="129"/>
      <c r="TYR144" s="129"/>
      <c r="TYS144" s="129"/>
      <c r="TYT144" s="129"/>
      <c r="TYU144" s="129"/>
      <c r="TYV144" s="129"/>
      <c r="TYW144" s="129"/>
      <c r="TYX144" s="129"/>
      <c r="TYY144" s="129"/>
      <c r="TYZ144" s="129"/>
      <c r="TZA144" s="129"/>
      <c r="TZB144" s="129"/>
      <c r="TZC144" s="129"/>
      <c r="TZD144" s="129"/>
      <c r="TZE144" s="129"/>
      <c r="TZF144" s="129"/>
      <c r="TZG144" s="129"/>
      <c r="TZH144" s="129"/>
      <c r="TZI144" s="129"/>
      <c r="TZJ144" s="129"/>
      <c r="TZK144" s="129"/>
      <c r="TZL144" s="129"/>
      <c r="TZM144" s="129"/>
      <c r="TZN144" s="129"/>
      <c r="TZO144" s="129"/>
      <c r="TZP144" s="129"/>
      <c r="TZQ144" s="129"/>
      <c r="TZR144" s="129"/>
      <c r="TZS144" s="129"/>
      <c r="TZT144" s="129"/>
      <c r="TZU144" s="129"/>
      <c r="TZV144" s="129"/>
      <c r="TZW144" s="129"/>
      <c r="TZX144" s="129"/>
      <c r="TZY144" s="129"/>
      <c r="TZZ144" s="129"/>
      <c r="UAA144" s="129"/>
      <c r="UAB144" s="129"/>
      <c r="UAC144" s="129"/>
      <c r="UAD144" s="129"/>
      <c r="UAE144" s="129"/>
      <c r="UAF144" s="129"/>
      <c r="UAG144" s="129"/>
      <c r="UAH144" s="129"/>
      <c r="UAI144" s="129"/>
      <c r="UAJ144" s="129"/>
      <c r="UAK144" s="129"/>
      <c r="UAL144" s="129"/>
      <c r="UAM144" s="129"/>
      <c r="UAN144" s="129"/>
      <c r="UAO144" s="129"/>
      <c r="UAP144" s="129"/>
      <c r="UAQ144" s="129"/>
      <c r="UAR144" s="129"/>
      <c r="UAS144" s="129"/>
      <c r="UAT144" s="129"/>
      <c r="UAU144" s="129"/>
      <c r="UAV144" s="129"/>
      <c r="UAW144" s="129"/>
      <c r="UAX144" s="129"/>
      <c r="UAY144" s="129"/>
      <c r="UAZ144" s="129"/>
      <c r="UBA144" s="129"/>
      <c r="UBB144" s="129"/>
      <c r="UBC144" s="129"/>
      <c r="UBD144" s="129"/>
      <c r="UBE144" s="129"/>
      <c r="UBF144" s="129"/>
      <c r="UBG144" s="129"/>
      <c r="UBH144" s="129"/>
      <c r="UBI144" s="129"/>
      <c r="UBJ144" s="129"/>
      <c r="UBK144" s="129"/>
      <c r="UBL144" s="129"/>
      <c r="UBM144" s="129"/>
      <c r="UBN144" s="129"/>
      <c r="UBO144" s="129"/>
      <c r="UBP144" s="129"/>
      <c r="UBQ144" s="129"/>
      <c r="UBR144" s="129"/>
      <c r="UBS144" s="129"/>
      <c r="UBT144" s="129"/>
      <c r="UBU144" s="129"/>
      <c r="UBV144" s="129"/>
      <c r="UBW144" s="129"/>
      <c r="UBX144" s="129"/>
      <c r="UBY144" s="129"/>
      <c r="UBZ144" s="129"/>
      <c r="UCA144" s="129"/>
      <c r="UCB144" s="129"/>
      <c r="UCC144" s="129"/>
      <c r="UCD144" s="129"/>
      <c r="UCE144" s="129"/>
      <c r="UCF144" s="129"/>
      <c r="UCG144" s="129"/>
      <c r="UCH144" s="129"/>
      <c r="UCI144" s="129"/>
      <c r="UCJ144" s="129"/>
      <c r="UCK144" s="129"/>
      <c r="UCL144" s="129"/>
      <c r="UCM144" s="129"/>
      <c r="UCN144" s="129"/>
      <c r="UCO144" s="129"/>
      <c r="UCP144" s="129"/>
      <c r="UCQ144" s="129"/>
      <c r="UCR144" s="129"/>
      <c r="UCS144" s="129"/>
      <c r="UCT144" s="129"/>
      <c r="UCU144" s="129"/>
      <c r="UCV144" s="129"/>
      <c r="UCW144" s="129"/>
      <c r="UCX144" s="129"/>
      <c r="UCY144" s="129"/>
      <c r="UCZ144" s="129"/>
      <c r="UDA144" s="129"/>
      <c r="UDB144" s="129"/>
      <c r="UDC144" s="129"/>
      <c r="UDD144" s="129"/>
      <c r="UDE144" s="129"/>
      <c r="UDF144" s="129"/>
      <c r="UDG144" s="129"/>
      <c r="UDH144" s="129"/>
      <c r="UDI144" s="129"/>
      <c r="UDJ144" s="129"/>
      <c r="UDK144" s="129"/>
      <c r="UDL144" s="129"/>
      <c r="UDM144" s="129"/>
      <c r="UDN144" s="129"/>
      <c r="UDO144" s="129"/>
      <c r="UDP144" s="129"/>
      <c r="UDQ144" s="129"/>
      <c r="UDR144" s="129"/>
      <c r="UDS144" s="129"/>
      <c r="UDT144" s="129"/>
      <c r="UDU144" s="129"/>
      <c r="UDV144" s="129"/>
      <c r="UDW144" s="129"/>
      <c r="UDX144" s="129"/>
      <c r="UDY144" s="129"/>
      <c r="UDZ144" s="129"/>
      <c r="UEA144" s="129"/>
      <c r="UEB144" s="129"/>
      <c r="UEC144" s="129"/>
      <c r="UED144" s="129"/>
      <c r="UEE144" s="129"/>
      <c r="UEF144" s="129"/>
      <c r="UEG144" s="129"/>
      <c r="UEH144" s="129"/>
      <c r="UEI144" s="129"/>
      <c r="UEJ144" s="129"/>
      <c r="UEK144" s="129"/>
      <c r="UEL144" s="129"/>
      <c r="UEM144" s="129"/>
      <c r="UEN144" s="129"/>
      <c r="UEO144" s="129"/>
      <c r="UEP144" s="129"/>
      <c r="UEQ144" s="129"/>
      <c r="UER144" s="129"/>
      <c r="UES144" s="129"/>
      <c r="UET144" s="129"/>
      <c r="UEU144" s="129"/>
      <c r="UEV144" s="129"/>
      <c r="UEW144" s="129"/>
      <c r="UEX144" s="129"/>
      <c r="UEY144" s="129"/>
      <c r="UEZ144" s="129"/>
      <c r="UFA144" s="129"/>
      <c r="UFB144" s="129"/>
      <c r="UFC144" s="129"/>
      <c r="UFD144" s="129"/>
      <c r="UFE144" s="129"/>
      <c r="UFF144" s="129"/>
      <c r="UFG144" s="129"/>
      <c r="UFH144" s="129"/>
      <c r="UFI144" s="129"/>
      <c r="UFJ144" s="129"/>
      <c r="UFK144" s="129"/>
      <c r="UFL144" s="129"/>
      <c r="UFM144" s="129"/>
      <c r="UFN144" s="129"/>
      <c r="UFO144" s="129"/>
      <c r="UFP144" s="129"/>
      <c r="UFQ144" s="129"/>
      <c r="UFR144" s="129"/>
      <c r="UFS144" s="129"/>
      <c r="UFT144" s="129"/>
      <c r="UFU144" s="129"/>
      <c r="UFV144" s="129"/>
      <c r="UFW144" s="129"/>
      <c r="UFX144" s="129"/>
      <c r="UFY144" s="129"/>
      <c r="UFZ144" s="129"/>
      <c r="UGA144" s="129"/>
      <c r="UGB144" s="129"/>
      <c r="UGC144" s="129"/>
      <c r="UGD144" s="129"/>
      <c r="UGE144" s="129"/>
      <c r="UGF144" s="129"/>
      <c r="UGG144" s="129"/>
      <c r="UGH144" s="129"/>
      <c r="UGI144" s="129"/>
      <c r="UGJ144" s="129"/>
      <c r="UGK144" s="129"/>
      <c r="UGL144" s="129"/>
      <c r="UGM144" s="129"/>
      <c r="UGN144" s="129"/>
      <c r="UGO144" s="129"/>
      <c r="UGP144" s="129"/>
      <c r="UGQ144" s="129"/>
      <c r="UGR144" s="129"/>
      <c r="UGS144" s="129"/>
      <c r="UGT144" s="129"/>
      <c r="UGU144" s="129"/>
      <c r="UGV144" s="129"/>
      <c r="UGW144" s="129"/>
      <c r="UGX144" s="129"/>
      <c r="UGY144" s="129"/>
      <c r="UGZ144" s="129"/>
      <c r="UHA144" s="129"/>
      <c r="UHB144" s="129"/>
      <c r="UHC144" s="129"/>
      <c r="UHD144" s="129"/>
      <c r="UHE144" s="129"/>
      <c r="UHF144" s="129"/>
      <c r="UHG144" s="129"/>
      <c r="UHH144" s="129"/>
      <c r="UHI144" s="129"/>
      <c r="UHJ144" s="129"/>
      <c r="UHK144" s="129"/>
      <c r="UHL144" s="129"/>
      <c r="UHM144" s="129"/>
      <c r="UHN144" s="129"/>
      <c r="UHO144" s="129"/>
      <c r="UHP144" s="129"/>
      <c r="UHQ144" s="129"/>
      <c r="UHR144" s="129"/>
      <c r="UHS144" s="129"/>
      <c r="UHT144" s="129"/>
      <c r="UHU144" s="129"/>
      <c r="UHV144" s="129"/>
      <c r="UHW144" s="129"/>
      <c r="UHX144" s="129"/>
      <c r="UHY144" s="129"/>
      <c r="UHZ144" s="129"/>
      <c r="UIA144" s="129"/>
      <c r="UIB144" s="129"/>
      <c r="UIC144" s="129"/>
      <c r="UID144" s="129"/>
      <c r="UIE144" s="129"/>
      <c r="UIF144" s="129"/>
      <c r="UIG144" s="129"/>
      <c r="UIH144" s="129"/>
      <c r="UII144" s="129"/>
      <c r="UIJ144" s="129"/>
      <c r="UIK144" s="129"/>
      <c r="UIL144" s="129"/>
      <c r="UIM144" s="129"/>
      <c r="UIN144" s="129"/>
      <c r="UIO144" s="129"/>
      <c r="UIP144" s="129"/>
      <c r="UIQ144" s="129"/>
      <c r="UIR144" s="129"/>
      <c r="UIS144" s="129"/>
      <c r="UIT144" s="129"/>
      <c r="UIU144" s="129"/>
      <c r="UIV144" s="129"/>
      <c r="UIW144" s="129"/>
      <c r="UIX144" s="129"/>
      <c r="UIY144" s="129"/>
      <c r="UIZ144" s="129"/>
      <c r="UJA144" s="129"/>
      <c r="UJB144" s="129"/>
      <c r="UJC144" s="129"/>
      <c r="UJD144" s="129"/>
      <c r="UJE144" s="129"/>
      <c r="UJF144" s="129"/>
      <c r="UJG144" s="129"/>
      <c r="UJH144" s="129"/>
      <c r="UJI144" s="129"/>
      <c r="UJJ144" s="129"/>
      <c r="UJK144" s="129"/>
      <c r="UJL144" s="129"/>
      <c r="UJM144" s="129"/>
      <c r="UJN144" s="129"/>
      <c r="UJO144" s="129"/>
      <c r="UJP144" s="129"/>
      <c r="UJQ144" s="129"/>
      <c r="UJR144" s="129"/>
      <c r="UJS144" s="129"/>
      <c r="UJT144" s="129"/>
      <c r="UJU144" s="129"/>
      <c r="UJV144" s="129"/>
      <c r="UJW144" s="129"/>
      <c r="UJX144" s="129"/>
      <c r="UJY144" s="129"/>
      <c r="UJZ144" s="129"/>
      <c r="UKA144" s="129"/>
      <c r="UKB144" s="129"/>
      <c r="UKC144" s="129"/>
      <c r="UKD144" s="129"/>
      <c r="UKE144" s="129"/>
      <c r="UKF144" s="129"/>
      <c r="UKG144" s="129"/>
      <c r="UKH144" s="129"/>
      <c r="UKI144" s="129"/>
      <c r="UKJ144" s="129"/>
      <c r="UKK144" s="129"/>
      <c r="UKL144" s="129"/>
      <c r="UKM144" s="129"/>
      <c r="UKN144" s="129"/>
      <c r="UKO144" s="129"/>
      <c r="UKP144" s="129"/>
      <c r="UKQ144" s="129"/>
      <c r="UKR144" s="129"/>
      <c r="UKS144" s="129"/>
      <c r="UKT144" s="129"/>
      <c r="UKU144" s="129"/>
      <c r="UKV144" s="129"/>
      <c r="UKW144" s="129"/>
      <c r="UKX144" s="129"/>
      <c r="UKY144" s="129"/>
      <c r="UKZ144" s="129"/>
      <c r="ULA144" s="129"/>
      <c r="ULB144" s="129"/>
      <c r="ULC144" s="129"/>
      <c r="ULD144" s="129"/>
      <c r="ULE144" s="129"/>
      <c r="ULF144" s="129"/>
      <c r="ULG144" s="129"/>
      <c r="ULH144" s="129"/>
      <c r="ULI144" s="129"/>
      <c r="ULJ144" s="129"/>
      <c r="ULK144" s="129"/>
      <c r="ULL144" s="129"/>
      <c r="ULM144" s="129"/>
      <c r="ULN144" s="129"/>
      <c r="ULO144" s="129"/>
      <c r="ULP144" s="129"/>
      <c r="ULQ144" s="129"/>
      <c r="ULR144" s="129"/>
      <c r="ULS144" s="129"/>
      <c r="ULT144" s="129"/>
      <c r="ULU144" s="129"/>
      <c r="ULV144" s="129"/>
      <c r="ULW144" s="129"/>
      <c r="ULX144" s="129"/>
      <c r="ULY144" s="129"/>
      <c r="ULZ144" s="129"/>
      <c r="UMA144" s="129"/>
      <c r="UMB144" s="129"/>
      <c r="UMC144" s="129"/>
      <c r="UMD144" s="129"/>
      <c r="UME144" s="129"/>
      <c r="UMF144" s="129"/>
      <c r="UMG144" s="129"/>
      <c r="UMH144" s="129"/>
      <c r="UMI144" s="129"/>
      <c r="UMJ144" s="129"/>
      <c r="UMK144" s="129"/>
      <c r="UML144" s="129"/>
      <c r="UMM144" s="129"/>
      <c r="UMN144" s="129"/>
      <c r="UMO144" s="129"/>
      <c r="UMP144" s="129"/>
      <c r="UMQ144" s="129"/>
      <c r="UMR144" s="129"/>
      <c r="UMS144" s="129"/>
      <c r="UMT144" s="129"/>
      <c r="UMU144" s="129"/>
      <c r="UMV144" s="129"/>
      <c r="UMW144" s="129"/>
      <c r="UMX144" s="129"/>
      <c r="UMY144" s="129"/>
      <c r="UMZ144" s="129"/>
      <c r="UNA144" s="129"/>
      <c r="UNB144" s="129"/>
      <c r="UNC144" s="129"/>
      <c r="UND144" s="129"/>
      <c r="UNE144" s="129"/>
      <c r="UNF144" s="129"/>
      <c r="UNG144" s="129"/>
      <c r="UNH144" s="129"/>
      <c r="UNI144" s="129"/>
      <c r="UNJ144" s="129"/>
      <c r="UNK144" s="129"/>
      <c r="UNL144" s="129"/>
      <c r="UNM144" s="129"/>
      <c r="UNN144" s="129"/>
      <c r="UNO144" s="129"/>
      <c r="UNP144" s="129"/>
      <c r="UNQ144" s="129"/>
      <c r="UNR144" s="129"/>
      <c r="UNS144" s="129"/>
      <c r="UNT144" s="129"/>
      <c r="UNU144" s="129"/>
      <c r="UNV144" s="129"/>
      <c r="UNW144" s="129"/>
      <c r="UNX144" s="129"/>
      <c r="UNY144" s="129"/>
      <c r="UNZ144" s="129"/>
      <c r="UOA144" s="129"/>
      <c r="UOB144" s="129"/>
      <c r="UOC144" s="129"/>
      <c r="UOD144" s="129"/>
      <c r="UOE144" s="129"/>
      <c r="UOF144" s="129"/>
      <c r="UOG144" s="129"/>
      <c r="UOH144" s="129"/>
      <c r="UOI144" s="129"/>
      <c r="UOJ144" s="129"/>
      <c r="UOK144" s="129"/>
      <c r="UOL144" s="129"/>
      <c r="UOM144" s="129"/>
      <c r="UON144" s="129"/>
      <c r="UOO144" s="129"/>
      <c r="UOP144" s="129"/>
      <c r="UOQ144" s="129"/>
      <c r="UOR144" s="129"/>
      <c r="UOS144" s="129"/>
      <c r="UOT144" s="129"/>
      <c r="UOU144" s="129"/>
      <c r="UOV144" s="129"/>
      <c r="UOW144" s="129"/>
      <c r="UOX144" s="129"/>
      <c r="UOY144" s="129"/>
      <c r="UOZ144" s="129"/>
      <c r="UPA144" s="129"/>
      <c r="UPB144" s="129"/>
      <c r="UPC144" s="129"/>
      <c r="UPD144" s="129"/>
      <c r="UPE144" s="129"/>
      <c r="UPF144" s="129"/>
      <c r="UPG144" s="129"/>
      <c r="UPH144" s="129"/>
      <c r="UPI144" s="129"/>
      <c r="UPJ144" s="129"/>
      <c r="UPK144" s="129"/>
      <c r="UPL144" s="129"/>
      <c r="UPM144" s="129"/>
      <c r="UPN144" s="129"/>
      <c r="UPO144" s="129"/>
      <c r="UPP144" s="129"/>
      <c r="UPQ144" s="129"/>
      <c r="UPR144" s="129"/>
      <c r="UPS144" s="129"/>
      <c r="UPT144" s="129"/>
      <c r="UPU144" s="129"/>
      <c r="UPV144" s="129"/>
      <c r="UPW144" s="129"/>
      <c r="UPX144" s="129"/>
      <c r="UPY144" s="129"/>
      <c r="UPZ144" s="129"/>
      <c r="UQA144" s="129"/>
      <c r="UQB144" s="129"/>
      <c r="UQC144" s="129"/>
      <c r="UQD144" s="129"/>
      <c r="UQE144" s="129"/>
      <c r="UQF144" s="129"/>
      <c r="UQG144" s="129"/>
      <c r="UQH144" s="129"/>
      <c r="UQI144" s="129"/>
      <c r="UQJ144" s="129"/>
      <c r="UQK144" s="129"/>
      <c r="UQL144" s="129"/>
      <c r="UQM144" s="129"/>
      <c r="UQN144" s="129"/>
      <c r="UQO144" s="129"/>
      <c r="UQP144" s="129"/>
      <c r="UQQ144" s="129"/>
      <c r="UQR144" s="129"/>
      <c r="UQS144" s="129"/>
      <c r="UQT144" s="129"/>
      <c r="UQU144" s="129"/>
      <c r="UQV144" s="129"/>
      <c r="UQW144" s="129"/>
      <c r="UQX144" s="129"/>
      <c r="UQY144" s="129"/>
      <c r="UQZ144" s="129"/>
      <c r="URA144" s="129"/>
      <c r="URB144" s="129"/>
      <c r="URC144" s="129"/>
      <c r="URD144" s="129"/>
      <c r="URE144" s="129"/>
      <c r="URF144" s="129"/>
      <c r="URG144" s="129"/>
      <c r="URH144" s="129"/>
      <c r="URI144" s="129"/>
      <c r="URJ144" s="129"/>
      <c r="URK144" s="129"/>
      <c r="URL144" s="129"/>
      <c r="URM144" s="129"/>
      <c r="URN144" s="129"/>
      <c r="URO144" s="129"/>
      <c r="URP144" s="129"/>
      <c r="URQ144" s="129"/>
      <c r="URR144" s="129"/>
      <c r="URS144" s="129"/>
      <c r="URT144" s="129"/>
      <c r="URU144" s="129"/>
      <c r="URV144" s="129"/>
      <c r="URW144" s="129"/>
      <c r="URX144" s="129"/>
      <c r="URY144" s="129"/>
      <c r="URZ144" s="129"/>
      <c r="USA144" s="129"/>
      <c r="USB144" s="129"/>
      <c r="USC144" s="129"/>
      <c r="USD144" s="129"/>
      <c r="USE144" s="129"/>
      <c r="USF144" s="129"/>
      <c r="USG144" s="129"/>
      <c r="USH144" s="129"/>
      <c r="USI144" s="129"/>
      <c r="USJ144" s="129"/>
      <c r="USK144" s="129"/>
      <c r="USL144" s="129"/>
      <c r="USM144" s="129"/>
      <c r="USN144" s="129"/>
      <c r="USO144" s="129"/>
      <c r="USP144" s="129"/>
      <c r="USQ144" s="129"/>
      <c r="USR144" s="129"/>
      <c r="USS144" s="129"/>
      <c r="UST144" s="129"/>
      <c r="USU144" s="129"/>
      <c r="USV144" s="129"/>
      <c r="USW144" s="129"/>
      <c r="USX144" s="129"/>
      <c r="USY144" s="129"/>
      <c r="USZ144" s="129"/>
      <c r="UTA144" s="129"/>
      <c r="UTB144" s="129"/>
      <c r="UTC144" s="129"/>
      <c r="UTD144" s="129"/>
      <c r="UTE144" s="129"/>
      <c r="UTF144" s="129"/>
      <c r="UTG144" s="129"/>
      <c r="UTH144" s="129"/>
      <c r="UTI144" s="129"/>
      <c r="UTJ144" s="129"/>
      <c r="UTK144" s="129"/>
      <c r="UTL144" s="129"/>
      <c r="UTM144" s="129"/>
      <c r="UTN144" s="129"/>
      <c r="UTO144" s="129"/>
      <c r="UTP144" s="129"/>
      <c r="UTQ144" s="129"/>
      <c r="UTR144" s="129"/>
      <c r="UTS144" s="129"/>
      <c r="UTT144" s="129"/>
      <c r="UTU144" s="129"/>
      <c r="UTV144" s="129"/>
      <c r="UTW144" s="129"/>
      <c r="UTX144" s="129"/>
      <c r="UTY144" s="129"/>
      <c r="UTZ144" s="129"/>
      <c r="UUA144" s="129"/>
      <c r="UUB144" s="129"/>
      <c r="UUC144" s="129"/>
      <c r="UUD144" s="129"/>
      <c r="UUE144" s="129"/>
      <c r="UUF144" s="129"/>
      <c r="UUG144" s="129"/>
      <c r="UUH144" s="129"/>
      <c r="UUI144" s="129"/>
      <c r="UUJ144" s="129"/>
      <c r="UUK144" s="129"/>
      <c r="UUL144" s="129"/>
      <c r="UUM144" s="129"/>
      <c r="UUN144" s="129"/>
      <c r="UUO144" s="129"/>
      <c r="UUP144" s="129"/>
      <c r="UUQ144" s="129"/>
      <c r="UUR144" s="129"/>
      <c r="UUS144" s="129"/>
      <c r="UUT144" s="129"/>
      <c r="UUU144" s="129"/>
      <c r="UUV144" s="129"/>
      <c r="UUW144" s="129"/>
      <c r="UUX144" s="129"/>
      <c r="UUY144" s="129"/>
      <c r="UUZ144" s="129"/>
      <c r="UVA144" s="129"/>
      <c r="UVB144" s="129"/>
      <c r="UVC144" s="129"/>
      <c r="UVD144" s="129"/>
      <c r="UVE144" s="129"/>
      <c r="UVF144" s="129"/>
      <c r="UVG144" s="129"/>
      <c r="UVH144" s="129"/>
      <c r="UVI144" s="129"/>
      <c r="UVJ144" s="129"/>
      <c r="UVK144" s="129"/>
      <c r="UVL144" s="129"/>
      <c r="UVM144" s="129"/>
      <c r="UVN144" s="129"/>
      <c r="UVO144" s="129"/>
      <c r="UVP144" s="129"/>
      <c r="UVQ144" s="129"/>
      <c r="UVR144" s="129"/>
      <c r="UVS144" s="129"/>
      <c r="UVT144" s="129"/>
      <c r="UVU144" s="129"/>
      <c r="UVV144" s="129"/>
      <c r="UVW144" s="129"/>
      <c r="UVX144" s="129"/>
      <c r="UVY144" s="129"/>
      <c r="UVZ144" s="129"/>
      <c r="UWA144" s="129"/>
      <c r="UWB144" s="129"/>
      <c r="UWC144" s="129"/>
      <c r="UWD144" s="129"/>
      <c r="UWE144" s="129"/>
      <c r="UWF144" s="129"/>
      <c r="UWG144" s="129"/>
      <c r="UWH144" s="129"/>
      <c r="UWI144" s="129"/>
      <c r="UWJ144" s="129"/>
      <c r="UWK144" s="129"/>
      <c r="UWL144" s="129"/>
      <c r="UWM144" s="129"/>
      <c r="UWN144" s="129"/>
      <c r="UWO144" s="129"/>
      <c r="UWP144" s="129"/>
      <c r="UWQ144" s="129"/>
      <c r="UWR144" s="129"/>
      <c r="UWS144" s="129"/>
      <c r="UWT144" s="129"/>
      <c r="UWU144" s="129"/>
      <c r="UWV144" s="129"/>
      <c r="UWW144" s="129"/>
      <c r="UWX144" s="129"/>
      <c r="UWY144" s="129"/>
      <c r="UWZ144" s="129"/>
      <c r="UXA144" s="129"/>
      <c r="UXB144" s="129"/>
      <c r="UXC144" s="129"/>
      <c r="UXD144" s="129"/>
      <c r="UXE144" s="129"/>
      <c r="UXF144" s="129"/>
      <c r="UXG144" s="129"/>
      <c r="UXH144" s="129"/>
      <c r="UXI144" s="129"/>
      <c r="UXJ144" s="129"/>
      <c r="UXK144" s="129"/>
      <c r="UXL144" s="129"/>
      <c r="UXM144" s="129"/>
      <c r="UXN144" s="129"/>
      <c r="UXO144" s="129"/>
      <c r="UXP144" s="129"/>
      <c r="UXQ144" s="129"/>
      <c r="UXR144" s="129"/>
      <c r="UXS144" s="129"/>
      <c r="UXT144" s="129"/>
      <c r="UXU144" s="129"/>
      <c r="UXV144" s="129"/>
      <c r="UXW144" s="129"/>
      <c r="UXX144" s="129"/>
      <c r="UXY144" s="129"/>
      <c r="UXZ144" s="129"/>
      <c r="UYA144" s="129"/>
      <c r="UYB144" s="129"/>
      <c r="UYC144" s="129"/>
      <c r="UYD144" s="129"/>
      <c r="UYE144" s="129"/>
      <c r="UYF144" s="129"/>
      <c r="UYG144" s="129"/>
      <c r="UYH144" s="129"/>
      <c r="UYI144" s="129"/>
      <c r="UYJ144" s="129"/>
      <c r="UYK144" s="129"/>
      <c r="UYL144" s="129"/>
      <c r="UYM144" s="129"/>
      <c r="UYN144" s="129"/>
      <c r="UYO144" s="129"/>
      <c r="UYP144" s="129"/>
      <c r="UYQ144" s="129"/>
      <c r="UYR144" s="129"/>
      <c r="UYS144" s="129"/>
      <c r="UYT144" s="129"/>
      <c r="UYU144" s="129"/>
      <c r="UYV144" s="129"/>
      <c r="UYW144" s="129"/>
      <c r="UYX144" s="129"/>
      <c r="UYY144" s="129"/>
      <c r="UYZ144" s="129"/>
      <c r="UZA144" s="129"/>
      <c r="UZB144" s="129"/>
      <c r="UZC144" s="129"/>
      <c r="UZD144" s="129"/>
      <c r="UZE144" s="129"/>
      <c r="UZF144" s="129"/>
      <c r="UZG144" s="129"/>
      <c r="UZH144" s="129"/>
      <c r="UZI144" s="129"/>
      <c r="UZJ144" s="129"/>
      <c r="UZK144" s="129"/>
      <c r="UZL144" s="129"/>
      <c r="UZM144" s="129"/>
      <c r="UZN144" s="129"/>
      <c r="UZO144" s="129"/>
      <c r="UZP144" s="129"/>
      <c r="UZQ144" s="129"/>
      <c r="UZR144" s="129"/>
      <c r="UZS144" s="129"/>
      <c r="UZT144" s="129"/>
      <c r="UZU144" s="129"/>
      <c r="UZV144" s="129"/>
      <c r="UZW144" s="129"/>
      <c r="UZX144" s="129"/>
      <c r="UZY144" s="129"/>
      <c r="UZZ144" s="129"/>
      <c r="VAA144" s="129"/>
      <c r="VAB144" s="129"/>
      <c r="VAC144" s="129"/>
      <c r="VAD144" s="129"/>
      <c r="VAE144" s="129"/>
      <c r="VAF144" s="129"/>
      <c r="VAG144" s="129"/>
      <c r="VAH144" s="129"/>
      <c r="VAI144" s="129"/>
      <c r="VAJ144" s="129"/>
      <c r="VAK144" s="129"/>
      <c r="VAL144" s="129"/>
      <c r="VAM144" s="129"/>
      <c r="VAN144" s="129"/>
      <c r="VAO144" s="129"/>
      <c r="VAP144" s="129"/>
      <c r="VAQ144" s="129"/>
      <c r="VAR144" s="129"/>
      <c r="VAS144" s="129"/>
      <c r="VAT144" s="129"/>
      <c r="VAU144" s="129"/>
      <c r="VAV144" s="129"/>
      <c r="VAW144" s="129"/>
      <c r="VAX144" s="129"/>
      <c r="VAY144" s="129"/>
      <c r="VAZ144" s="129"/>
      <c r="VBA144" s="129"/>
      <c r="VBB144" s="129"/>
      <c r="VBC144" s="129"/>
      <c r="VBD144" s="129"/>
      <c r="VBE144" s="129"/>
      <c r="VBF144" s="129"/>
      <c r="VBG144" s="129"/>
      <c r="VBH144" s="129"/>
      <c r="VBI144" s="129"/>
      <c r="VBJ144" s="129"/>
      <c r="VBK144" s="129"/>
      <c r="VBL144" s="129"/>
      <c r="VBM144" s="129"/>
      <c r="VBN144" s="129"/>
      <c r="VBO144" s="129"/>
      <c r="VBP144" s="129"/>
      <c r="VBQ144" s="129"/>
      <c r="VBR144" s="129"/>
      <c r="VBS144" s="129"/>
      <c r="VBT144" s="129"/>
      <c r="VBU144" s="129"/>
      <c r="VBV144" s="129"/>
      <c r="VBW144" s="129"/>
      <c r="VBX144" s="129"/>
      <c r="VBY144" s="129"/>
      <c r="VBZ144" s="129"/>
      <c r="VCA144" s="129"/>
      <c r="VCB144" s="129"/>
      <c r="VCC144" s="129"/>
      <c r="VCD144" s="129"/>
      <c r="VCE144" s="129"/>
      <c r="VCF144" s="129"/>
      <c r="VCG144" s="129"/>
      <c r="VCH144" s="129"/>
      <c r="VCI144" s="129"/>
      <c r="VCJ144" s="129"/>
      <c r="VCK144" s="129"/>
      <c r="VCL144" s="129"/>
      <c r="VCM144" s="129"/>
      <c r="VCN144" s="129"/>
      <c r="VCO144" s="129"/>
      <c r="VCP144" s="129"/>
      <c r="VCQ144" s="129"/>
      <c r="VCR144" s="129"/>
      <c r="VCS144" s="129"/>
      <c r="VCT144" s="129"/>
      <c r="VCU144" s="129"/>
      <c r="VCV144" s="129"/>
      <c r="VCW144" s="129"/>
      <c r="VCX144" s="129"/>
      <c r="VCY144" s="129"/>
      <c r="VCZ144" s="129"/>
      <c r="VDA144" s="129"/>
      <c r="VDB144" s="129"/>
      <c r="VDC144" s="129"/>
      <c r="VDD144" s="129"/>
      <c r="VDE144" s="129"/>
      <c r="VDF144" s="129"/>
      <c r="VDG144" s="129"/>
      <c r="VDH144" s="129"/>
      <c r="VDI144" s="129"/>
      <c r="VDJ144" s="129"/>
      <c r="VDK144" s="129"/>
      <c r="VDL144" s="129"/>
      <c r="VDM144" s="129"/>
      <c r="VDN144" s="129"/>
      <c r="VDO144" s="129"/>
      <c r="VDP144" s="129"/>
      <c r="VDQ144" s="129"/>
      <c r="VDR144" s="129"/>
      <c r="VDS144" s="129"/>
      <c r="VDT144" s="129"/>
      <c r="VDU144" s="129"/>
      <c r="VDV144" s="129"/>
      <c r="VDW144" s="129"/>
      <c r="VDX144" s="129"/>
      <c r="VDY144" s="129"/>
      <c r="VDZ144" s="129"/>
      <c r="VEA144" s="129"/>
      <c r="VEB144" s="129"/>
      <c r="VEC144" s="129"/>
      <c r="VED144" s="129"/>
      <c r="VEE144" s="129"/>
      <c r="VEF144" s="129"/>
      <c r="VEG144" s="129"/>
      <c r="VEH144" s="129"/>
      <c r="VEI144" s="129"/>
      <c r="VEJ144" s="129"/>
      <c r="VEK144" s="129"/>
      <c r="VEL144" s="129"/>
      <c r="VEM144" s="129"/>
      <c r="VEN144" s="129"/>
      <c r="VEO144" s="129"/>
      <c r="VEP144" s="129"/>
      <c r="VEQ144" s="129"/>
      <c r="VER144" s="129"/>
      <c r="VES144" s="129"/>
      <c r="VET144" s="129"/>
      <c r="VEU144" s="129"/>
      <c r="VEV144" s="129"/>
      <c r="VEW144" s="129"/>
      <c r="VEX144" s="129"/>
      <c r="VEY144" s="129"/>
      <c r="VEZ144" s="129"/>
      <c r="VFA144" s="129"/>
      <c r="VFB144" s="129"/>
      <c r="VFC144" s="129"/>
      <c r="VFD144" s="129"/>
      <c r="VFE144" s="129"/>
      <c r="VFF144" s="129"/>
      <c r="VFG144" s="129"/>
      <c r="VFH144" s="129"/>
      <c r="VFI144" s="129"/>
      <c r="VFJ144" s="129"/>
      <c r="VFK144" s="129"/>
      <c r="VFL144" s="129"/>
      <c r="VFM144" s="129"/>
      <c r="VFN144" s="129"/>
      <c r="VFO144" s="129"/>
      <c r="VFP144" s="129"/>
      <c r="VFQ144" s="129"/>
      <c r="VFR144" s="129"/>
      <c r="VFS144" s="129"/>
      <c r="VFT144" s="129"/>
      <c r="VFU144" s="129"/>
      <c r="VFV144" s="129"/>
      <c r="VFW144" s="129"/>
      <c r="VFX144" s="129"/>
      <c r="VFY144" s="129"/>
      <c r="VFZ144" s="129"/>
      <c r="VGA144" s="129"/>
      <c r="VGB144" s="129"/>
      <c r="VGC144" s="129"/>
      <c r="VGD144" s="129"/>
      <c r="VGE144" s="129"/>
      <c r="VGF144" s="129"/>
      <c r="VGG144" s="129"/>
      <c r="VGH144" s="129"/>
      <c r="VGI144" s="129"/>
      <c r="VGJ144" s="129"/>
      <c r="VGK144" s="129"/>
      <c r="VGL144" s="129"/>
      <c r="VGM144" s="129"/>
      <c r="VGN144" s="129"/>
      <c r="VGO144" s="129"/>
      <c r="VGP144" s="129"/>
      <c r="VGQ144" s="129"/>
      <c r="VGR144" s="129"/>
      <c r="VGS144" s="129"/>
      <c r="VGT144" s="129"/>
      <c r="VGU144" s="129"/>
      <c r="VGV144" s="129"/>
      <c r="VGW144" s="129"/>
      <c r="VGX144" s="129"/>
      <c r="VGY144" s="129"/>
      <c r="VGZ144" s="129"/>
      <c r="VHA144" s="129"/>
      <c r="VHB144" s="129"/>
      <c r="VHC144" s="129"/>
      <c r="VHD144" s="129"/>
      <c r="VHE144" s="129"/>
      <c r="VHF144" s="129"/>
      <c r="VHG144" s="129"/>
      <c r="VHH144" s="129"/>
      <c r="VHI144" s="129"/>
      <c r="VHJ144" s="129"/>
      <c r="VHK144" s="129"/>
      <c r="VHL144" s="129"/>
      <c r="VHM144" s="129"/>
      <c r="VHN144" s="129"/>
      <c r="VHO144" s="129"/>
      <c r="VHP144" s="129"/>
      <c r="VHQ144" s="129"/>
      <c r="VHR144" s="129"/>
      <c r="VHS144" s="129"/>
      <c r="VHT144" s="129"/>
      <c r="VHU144" s="129"/>
      <c r="VHV144" s="129"/>
      <c r="VHW144" s="129"/>
      <c r="VHX144" s="129"/>
      <c r="VHY144" s="129"/>
      <c r="VHZ144" s="129"/>
      <c r="VIA144" s="129"/>
      <c r="VIB144" s="129"/>
      <c r="VIC144" s="129"/>
      <c r="VID144" s="129"/>
      <c r="VIE144" s="129"/>
      <c r="VIF144" s="129"/>
      <c r="VIG144" s="129"/>
      <c r="VIH144" s="129"/>
      <c r="VII144" s="129"/>
      <c r="VIJ144" s="129"/>
      <c r="VIK144" s="129"/>
      <c r="VIL144" s="129"/>
      <c r="VIM144" s="129"/>
      <c r="VIN144" s="129"/>
      <c r="VIO144" s="129"/>
      <c r="VIP144" s="129"/>
      <c r="VIQ144" s="129"/>
      <c r="VIR144" s="129"/>
      <c r="VIS144" s="129"/>
      <c r="VIT144" s="129"/>
      <c r="VIU144" s="129"/>
      <c r="VIV144" s="129"/>
      <c r="VIW144" s="129"/>
      <c r="VIX144" s="129"/>
      <c r="VIY144" s="129"/>
      <c r="VIZ144" s="129"/>
      <c r="VJA144" s="129"/>
      <c r="VJB144" s="129"/>
      <c r="VJC144" s="129"/>
      <c r="VJD144" s="129"/>
      <c r="VJE144" s="129"/>
      <c r="VJF144" s="129"/>
      <c r="VJG144" s="129"/>
      <c r="VJH144" s="129"/>
      <c r="VJI144" s="129"/>
      <c r="VJJ144" s="129"/>
      <c r="VJK144" s="129"/>
      <c r="VJL144" s="129"/>
      <c r="VJM144" s="129"/>
      <c r="VJN144" s="129"/>
      <c r="VJO144" s="129"/>
      <c r="VJP144" s="129"/>
      <c r="VJQ144" s="129"/>
      <c r="VJR144" s="129"/>
      <c r="VJS144" s="129"/>
      <c r="VJT144" s="129"/>
      <c r="VJU144" s="129"/>
      <c r="VJV144" s="129"/>
      <c r="VJW144" s="129"/>
      <c r="VJX144" s="129"/>
      <c r="VJY144" s="129"/>
      <c r="VJZ144" s="129"/>
      <c r="VKA144" s="129"/>
      <c r="VKB144" s="129"/>
      <c r="VKC144" s="129"/>
      <c r="VKD144" s="129"/>
      <c r="VKE144" s="129"/>
      <c r="VKF144" s="129"/>
      <c r="VKG144" s="129"/>
      <c r="VKH144" s="129"/>
      <c r="VKI144" s="129"/>
      <c r="VKJ144" s="129"/>
      <c r="VKK144" s="129"/>
      <c r="VKL144" s="129"/>
      <c r="VKM144" s="129"/>
      <c r="VKN144" s="129"/>
      <c r="VKO144" s="129"/>
      <c r="VKP144" s="129"/>
      <c r="VKQ144" s="129"/>
      <c r="VKR144" s="129"/>
      <c r="VKS144" s="129"/>
      <c r="VKT144" s="129"/>
      <c r="VKU144" s="129"/>
      <c r="VKV144" s="129"/>
      <c r="VKW144" s="129"/>
      <c r="VKX144" s="129"/>
      <c r="VKY144" s="129"/>
      <c r="VKZ144" s="129"/>
      <c r="VLA144" s="129"/>
      <c r="VLB144" s="129"/>
      <c r="VLC144" s="129"/>
      <c r="VLD144" s="129"/>
      <c r="VLE144" s="129"/>
      <c r="VLF144" s="129"/>
      <c r="VLG144" s="129"/>
      <c r="VLH144" s="129"/>
      <c r="VLI144" s="129"/>
      <c r="VLJ144" s="129"/>
      <c r="VLK144" s="129"/>
      <c r="VLL144" s="129"/>
      <c r="VLM144" s="129"/>
      <c r="VLN144" s="129"/>
      <c r="VLO144" s="129"/>
      <c r="VLP144" s="129"/>
      <c r="VLQ144" s="129"/>
      <c r="VLR144" s="129"/>
      <c r="VLS144" s="129"/>
      <c r="VLT144" s="129"/>
      <c r="VLU144" s="129"/>
      <c r="VLV144" s="129"/>
      <c r="VLW144" s="129"/>
      <c r="VLX144" s="129"/>
      <c r="VLY144" s="129"/>
      <c r="VLZ144" s="129"/>
      <c r="VMA144" s="129"/>
      <c r="VMB144" s="129"/>
      <c r="VMC144" s="129"/>
      <c r="VMD144" s="129"/>
      <c r="VME144" s="129"/>
      <c r="VMF144" s="129"/>
      <c r="VMG144" s="129"/>
      <c r="VMH144" s="129"/>
      <c r="VMI144" s="129"/>
      <c r="VMJ144" s="129"/>
      <c r="VMK144" s="129"/>
      <c r="VML144" s="129"/>
      <c r="VMM144" s="129"/>
      <c r="VMN144" s="129"/>
      <c r="VMO144" s="129"/>
      <c r="VMP144" s="129"/>
      <c r="VMQ144" s="129"/>
      <c r="VMR144" s="129"/>
      <c r="VMS144" s="129"/>
      <c r="VMT144" s="129"/>
      <c r="VMU144" s="129"/>
      <c r="VMV144" s="129"/>
      <c r="VMW144" s="129"/>
      <c r="VMX144" s="129"/>
      <c r="VMY144" s="129"/>
      <c r="VMZ144" s="129"/>
      <c r="VNA144" s="129"/>
      <c r="VNB144" s="129"/>
      <c r="VNC144" s="129"/>
      <c r="VND144" s="129"/>
      <c r="VNE144" s="129"/>
      <c r="VNF144" s="129"/>
      <c r="VNG144" s="129"/>
      <c r="VNH144" s="129"/>
      <c r="VNI144" s="129"/>
      <c r="VNJ144" s="129"/>
      <c r="VNK144" s="129"/>
      <c r="VNL144" s="129"/>
      <c r="VNM144" s="129"/>
      <c r="VNN144" s="129"/>
      <c r="VNO144" s="129"/>
      <c r="VNP144" s="129"/>
      <c r="VNQ144" s="129"/>
      <c r="VNR144" s="129"/>
      <c r="VNS144" s="129"/>
      <c r="VNT144" s="129"/>
      <c r="VNU144" s="129"/>
      <c r="VNV144" s="129"/>
      <c r="VNW144" s="129"/>
      <c r="VNX144" s="129"/>
      <c r="VNY144" s="129"/>
      <c r="VNZ144" s="129"/>
      <c r="VOA144" s="129"/>
      <c r="VOB144" s="129"/>
      <c r="VOC144" s="129"/>
      <c r="VOD144" s="129"/>
      <c r="VOE144" s="129"/>
      <c r="VOF144" s="129"/>
      <c r="VOG144" s="129"/>
      <c r="VOH144" s="129"/>
      <c r="VOI144" s="129"/>
      <c r="VOJ144" s="129"/>
      <c r="VOK144" s="129"/>
      <c r="VOL144" s="129"/>
      <c r="VOM144" s="129"/>
      <c r="VON144" s="129"/>
      <c r="VOO144" s="129"/>
      <c r="VOP144" s="129"/>
      <c r="VOQ144" s="129"/>
      <c r="VOR144" s="129"/>
      <c r="VOS144" s="129"/>
      <c r="VOT144" s="129"/>
      <c r="VOU144" s="129"/>
      <c r="VOV144" s="129"/>
      <c r="VOW144" s="129"/>
      <c r="VOX144" s="129"/>
      <c r="VOY144" s="129"/>
      <c r="VOZ144" s="129"/>
      <c r="VPA144" s="129"/>
      <c r="VPB144" s="129"/>
      <c r="VPC144" s="129"/>
      <c r="VPD144" s="129"/>
      <c r="VPE144" s="129"/>
      <c r="VPF144" s="129"/>
      <c r="VPG144" s="129"/>
      <c r="VPH144" s="129"/>
      <c r="VPI144" s="129"/>
      <c r="VPJ144" s="129"/>
      <c r="VPK144" s="129"/>
      <c r="VPL144" s="129"/>
      <c r="VPM144" s="129"/>
      <c r="VPN144" s="129"/>
      <c r="VPO144" s="129"/>
      <c r="VPP144" s="129"/>
      <c r="VPQ144" s="129"/>
      <c r="VPR144" s="129"/>
      <c r="VPS144" s="129"/>
      <c r="VPT144" s="129"/>
      <c r="VPU144" s="129"/>
      <c r="VPV144" s="129"/>
      <c r="VPW144" s="129"/>
      <c r="VPX144" s="129"/>
      <c r="VPY144" s="129"/>
      <c r="VPZ144" s="129"/>
      <c r="VQA144" s="129"/>
      <c r="VQB144" s="129"/>
      <c r="VQC144" s="129"/>
      <c r="VQD144" s="129"/>
      <c r="VQE144" s="129"/>
      <c r="VQF144" s="129"/>
      <c r="VQG144" s="129"/>
      <c r="VQH144" s="129"/>
      <c r="VQI144" s="129"/>
      <c r="VQJ144" s="129"/>
      <c r="VQK144" s="129"/>
      <c r="VQL144" s="129"/>
      <c r="VQM144" s="129"/>
      <c r="VQN144" s="129"/>
      <c r="VQO144" s="129"/>
      <c r="VQP144" s="129"/>
      <c r="VQQ144" s="129"/>
      <c r="VQR144" s="129"/>
      <c r="VQS144" s="129"/>
      <c r="VQT144" s="129"/>
      <c r="VQU144" s="129"/>
      <c r="VQV144" s="129"/>
      <c r="VQW144" s="129"/>
      <c r="VQX144" s="129"/>
      <c r="VQY144" s="129"/>
      <c r="VQZ144" s="129"/>
      <c r="VRA144" s="129"/>
      <c r="VRB144" s="129"/>
      <c r="VRC144" s="129"/>
      <c r="VRD144" s="129"/>
      <c r="VRE144" s="129"/>
      <c r="VRF144" s="129"/>
      <c r="VRG144" s="129"/>
      <c r="VRH144" s="129"/>
      <c r="VRI144" s="129"/>
      <c r="VRJ144" s="129"/>
      <c r="VRK144" s="129"/>
      <c r="VRL144" s="129"/>
      <c r="VRM144" s="129"/>
      <c r="VRN144" s="129"/>
      <c r="VRO144" s="129"/>
      <c r="VRP144" s="129"/>
      <c r="VRQ144" s="129"/>
      <c r="VRR144" s="129"/>
      <c r="VRS144" s="129"/>
      <c r="VRT144" s="129"/>
      <c r="VRU144" s="129"/>
      <c r="VRV144" s="129"/>
      <c r="VRW144" s="129"/>
      <c r="VRX144" s="129"/>
      <c r="VRY144" s="129"/>
      <c r="VRZ144" s="129"/>
      <c r="VSA144" s="129"/>
      <c r="VSB144" s="129"/>
      <c r="VSC144" s="129"/>
      <c r="VSD144" s="129"/>
      <c r="VSE144" s="129"/>
      <c r="VSF144" s="129"/>
      <c r="VSG144" s="129"/>
      <c r="VSH144" s="129"/>
      <c r="VSI144" s="129"/>
      <c r="VSJ144" s="129"/>
      <c r="VSK144" s="129"/>
      <c r="VSL144" s="129"/>
      <c r="VSM144" s="129"/>
      <c r="VSN144" s="129"/>
      <c r="VSO144" s="129"/>
      <c r="VSP144" s="129"/>
      <c r="VSQ144" s="129"/>
      <c r="VSR144" s="129"/>
      <c r="VSS144" s="129"/>
      <c r="VST144" s="129"/>
      <c r="VSU144" s="129"/>
      <c r="VSV144" s="129"/>
      <c r="VSW144" s="129"/>
      <c r="VSX144" s="129"/>
      <c r="VSY144" s="129"/>
      <c r="VSZ144" s="129"/>
      <c r="VTA144" s="129"/>
      <c r="VTB144" s="129"/>
      <c r="VTC144" s="129"/>
      <c r="VTD144" s="129"/>
      <c r="VTE144" s="129"/>
      <c r="VTF144" s="129"/>
      <c r="VTG144" s="129"/>
      <c r="VTH144" s="129"/>
      <c r="VTI144" s="129"/>
      <c r="VTJ144" s="129"/>
      <c r="VTK144" s="129"/>
      <c r="VTL144" s="129"/>
      <c r="VTM144" s="129"/>
      <c r="VTN144" s="129"/>
      <c r="VTO144" s="129"/>
      <c r="VTP144" s="129"/>
      <c r="VTQ144" s="129"/>
      <c r="VTR144" s="129"/>
      <c r="VTS144" s="129"/>
      <c r="VTT144" s="129"/>
      <c r="VTU144" s="129"/>
      <c r="VTV144" s="129"/>
      <c r="VTW144" s="129"/>
      <c r="VTX144" s="129"/>
      <c r="VTY144" s="129"/>
      <c r="VTZ144" s="129"/>
      <c r="VUA144" s="129"/>
      <c r="VUB144" s="129"/>
      <c r="VUC144" s="129"/>
      <c r="VUD144" s="129"/>
      <c r="VUE144" s="129"/>
      <c r="VUF144" s="129"/>
      <c r="VUG144" s="129"/>
      <c r="VUH144" s="129"/>
      <c r="VUI144" s="129"/>
      <c r="VUJ144" s="129"/>
      <c r="VUK144" s="129"/>
      <c r="VUL144" s="129"/>
      <c r="VUM144" s="129"/>
      <c r="VUN144" s="129"/>
      <c r="VUO144" s="129"/>
      <c r="VUP144" s="129"/>
      <c r="VUQ144" s="129"/>
      <c r="VUR144" s="129"/>
      <c r="VUS144" s="129"/>
      <c r="VUT144" s="129"/>
      <c r="VUU144" s="129"/>
      <c r="VUV144" s="129"/>
      <c r="VUW144" s="129"/>
      <c r="VUX144" s="129"/>
      <c r="VUY144" s="129"/>
      <c r="VUZ144" s="129"/>
      <c r="VVA144" s="129"/>
      <c r="VVB144" s="129"/>
      <c r="VVC144" s="129"/>
      <c r="VVD144" s="129"/>
      <c r="VVE144" s="129"/>
      <c r="VVF144" s="129"/>
      <c r="VVG144" s="129"/>
      <c r="VVH144" s="129"/>
      <c r="VVI144" s="129"/>
      <c r="VVJ144" s="129"/>
      <c r="VVK144" s="129"/>
      <c r="VVL144" s="129"/>
      <c r="VVM144" s="129"/>
      <c r="VVN144" s="129"/>
      <c r="VVO144" s="129"/>
      <c r="VVP144" s="129"/>
      <c r="VVQ144" s="129"/>
      <c r="VVR144" s="129"/>
      <c r="VVS144" s="129"/>
      <c r="VVT144" s="129"/>
      <c r="VVU144" s="129"/>
      <c r="VVV144" s="129"/>
      <c r="VVW144" s="129"/>
      <c r="VVX144" s="129"/>
      <c r="VVY144" s="129"/>
      <c r="VVZ144" s="129"/>
      <c r="VWA144" s="129"/>
      <c r="VWB144" s="129"/>
      <c r="VWC144" s="129"/>
      <c r="VWD144" s="129"/>
      <c r="VWE144" s="129"/>
      <c r="VWF144" s="129"/>
      <c r="VWG144" s="129"/>
      <c r="VWH144" s="129"/>
      <c r="VWI144" s="129"/>
      <c r="VWJ144" s="129"/>
      <c r="VWK144" s="129"/>
      <c r="VWL144" s="129"/>
      <c r="VWM144" s="129"/>
      <c r="VWN144" s="129"/>
      <c r="VWO144" s="129"/>
      <c r="VWP144" s="129"/>
      <c r="VWQ144" s="129"/>
      <c r="VWR144" s="129"/>
      <c r="VWS144" s="129"/>
      <c r="VWT144" s="129"/>
      <c r="VWU144" s="129"/>
      <c r="VWV144" s="129"/>
      <c r="VWW144" s="129"/>
      <c r="VWX144" s="129"/>
      <c r="VWY144" s="129"/>
      <c r="VWZ144" s="129"/>
      <c r="VXA144" s="129"/>
      <c r="VXB144" s="129"/>
      <c r="VXC144" s="129"/>
      <c r="VXD144" s="129"/>
      <c r="VXE144" s="129"/>
      <c r="VXF144" s="129"/>
      <c r="VXG144" s="129"/>
      <c r="VXH144" s="129"/>
      <c r="VXI144" s="129"/>
      <c r="VXJ144" s="129"/>
      <c r="VXK144" s="129"/>
      <c r="VXL144" s="129"/>
      <c r="VXM144" s="129"/>
      <c r="VXN144" s="129"/>
      <c r="VXO144" s="129"/>
      <c r="VXP144" s="129"/>
      <c r="VXQ144" s="129"/>
      <c r="VXR144" s="129"/>
      <c r="VXS144" s="129"/>
      <c r="VXT144" s="129"/>
      <c r="VXU144" s="129"/>
      <c r="VXV144" s="129"/>
      <c r="VXW144" s="129"/>
      <c r="VXX144" s="129"/>
      <c r="VXY144" s="129"/>
      <c r="VXZ144" s="129"/>
      <c r="VYA144" s="129"/>
      <c r="VYB144" s="129"/>
      <c r="VYC144" s="129"/>
      <c r="VYD144" s="129"/>
      <c r="VYE144" s="129"/>
      <c r="VYF144" s="129"/>
      <c r="VYG144" s="129"/>
      <c r="VYH144" s="129"/>
      <c r="VYI144" s="129"/>
      <c r="VYJ144" s="129"/>
      <c r="VYK144" s="129"/>
      <c r="VYL144" s="129"/>
      <c r="VYM144" s="129"/>
      <c r="VYN144" s="129"/>
      <c r="VYO144" s="129"/>
      <c r="VYP144" s="129"/>
      <c r="VYQ144" s="129"/>
      <c r="VYR144" s="129"/>
      <c r="VYS144" s="129"/>
      <c r="VYT144" s="129"/>
      <c r="VYU144" s="129"/>
      <c r="VYV144" s="129"/>
      <c r="VYW144" s="129"/>
      <c r="VYX144" s="129"/>
      <c r="VYY144" s="129"/>
      <c r="VYZ144" s="129"/>
      <c r="VZA144" s="129"/>
      <c r="VZB144" s="129"/>
      <c r="VZC144" s="129"/>
      <c r="VZD144" s="129"/>
      <c r="VZE144" s="129"/>
      <c r="VZF144" s="129"/>
      <c r="VZG144" s="129"/>
      <c r="VZH144" s="129"/>
      <c r="VZI144" s="129"/>
      <c r="VZJ144" s="129"/>
      <c r="VZK144" s="129"/>
      <c r="VZL144" s="129"/>
      <c r="VZM144" s="129"/>
      <c r="VZN144" s="129"/>
      <c r="VZO144" s="129"/>
      <c r="VZP144" s="129"/>
      <c r="VZQ144" s="129"/>
      <c r="VZR144" s="129"/>
      <c r="VZS144" s="129"/>
      <c r="VZT144" s="129"/>
      <c r="VZU144" s="129"/>
      <c r="VZV144" s="129"/>
      <c r="VZW144" s="129"/>
      <c r="VZX144" s="129"/>
      <c r="VZY144" s="129"/>
      <c r="VZZ144" s="129"/>
      <c r="WAA144" s="129"/>
      <c r="WAB144" s="129"/>
      <c r="WAC144" s="129"/>
      <c r="WAD144" s="129"/>
      <c r="WAE144" s="129"/>
      <c r="WAF144" s="129"/>
      <c r="WAG144" s="129"/>
      <c r="WAH144" s="129"/>
      <c r="WAI144" s="129"/>
      <c r="WAJ144" s="129"/>
      <c r="WAK144" s="129"/>
      <c r="WAL144" s="129"/>
      <c r="WAM144" s="129"/>
      <c r="WAN144" s="129"/>
      <c r="WAO144" s="129"/>
      <c r="WAP144" s="129"/>
      <c r="WAQ144" s="129"/>
      <c r="WAR144" s="129"/>
      <c r="WAS144" s="129"/>
      <c r="WAT144" s="129"/>
      <c r="WAU144" s="129"/>
      <c r="WAV144" s="129"/>
      <c r="WAW144" s="129"/>
      <c r="WAX144" s="129"/>
      <c r="WAY144" s="129"/>
      <c r="WAZ144" s="129"/>
      <c r="WBA144" s="129"/>
      <c r="WBB144" s="129"/>
      <c r="WBC144" s="129"/>
      <c r="WBD144" s="129"/>
      <c r="WBE144" s="129"/>
      <c r="WBF144" s="129"/>
      <c r="WBG144" s="129"/>
      <c r="WBH144" s="129"/>
      <c r="WBI144" s="129"/>
      <c r="WBJ144" s="129"/>
      <c r="WBK144" s="129"/>
      <c r="WBL144" s="129"/>
      <c r="WBM144" s="129"/>
      <c r="WBN144" s="129"/>
      <c r="WBO144" s="129"/>
      <c r="WBP144" s="129"/>
      <c r="WBQ144" s="129"/>
      <c r="WBR144" s="129"/>
      <c r="WBS144" s="129"/>
      <c r="WBT144" s="129"/>
      <c r="WBU144" s="129"/>
      <c r="WBV144" s="129"/>
      <c r="WBW144" s="129"/>
      <c r="WBX144" s="129"/>
      <c r="WBY144" s="129"/>
      <c r="WBZ144" s="129"/>
      <c r="WCA144" s="129"/>
      <c r="WCB144" s="129"/>
      <c r="WCC144" s="129"/>
      <c r="WCD144" s="129"/>
      <c r="WCE144" s="129"/>
      <c r="WCF144" s="129"/>
      <c r="WCG144" s="129"/>
      <c r="WCH144" s="129"/>
      <c r="WCI144" s="129"/>
      <c r="WCJ144" s="129"/>
      <c r="WCK144" s="129"/>
      <c r="WCL144" s="129"/>
      <c r="WCM144" s="129"/>
      <c r="WCN144" s="129"/>
      <c r="WCO144" s="129"/>
      <c r="WCP144" s="129"/>
      <c r="WCQ144" s="129"/>
      <c r="WCR144" s="129"/>
      <c r="WCS144" s="129"/>
      <c r="WCT144" s="129"/>
      <c r="WCU144" s="129"/>
      <c r="WCV144" s="129"/>
      <c r="WCW144" s="129"/>
      <c r="WCX144" s="129"/>
      <c r="WCY144" s="129"/>
      <c r="WCZ144" s="129"/>
      <c r="WDA144" s="129"/>
      <c r="WDB144" s="129"/>
      <c r="WDC144" s="129"/>
      <c r="WDD144" s="129"/>
      <c r="WDE144" s="129"/>
      <c r="WDF144" s="129"/>
      <c r="WDG144" s="129"/>
      <c r="WDH144" s="129"/>
      <c r="WDI144" s="129"/>
      <c r="WDJ144" s="129"/>
      <c r="WDK144" s="129"/>
      <c r="WDL144" s="129"/>
      <c r="WDM144" s="129"/>
      <c r="WDN144" s="129"/>
      <c r="WDO144" s="129"/>
      <c r="WDP144" s="129"/>
      <c r="WDQ144" s="129"/>
      <c r="WDR144" s="129"/>
      <c r="WDS144" s="129"/>
      <c r="WDT144" s="129"/>
      <c r="WDU144" s="129"/>
      <c r="WDV144" s="129"/>
      <c r="WDW144" s="129"/>
      <c r="WDX144" s="129"/>
      <c r="WDY144" s="129"/>
      <c r="WDZ144" s="129"/>
      <c r="WEA144" s="129"/>
      <c r="WEB144" s="129"/>
      <c r="WEC144" s="129"/>
      <c r="WED144" s="129"/>
      <c r="WEE144" s="129"/>
      <c r="WEF144" s="129"/>
      <c r="WEG144" s="129"/>
      <c r="WEH144" s="129"/>
      <c r="WEI144" s="129"/>
      <c r="WEJ144" s="129"/>
      <c r="WEK144" s="129"/>
      <c r="WEL144" s="129"/>
      <c r="WEM144" s="129"/>
      <c r="WEN144" s="129"/>
      <c r="WEO144" s="129"/>
      <c r="WEP144" s="129"/>
      <c r="WEQ144" s="129"/>
      <c r="WER144" s="129"/>
      <c r="WES144" s="129"/>
      <c r="WET144" s="129"/>
      <c r="WEU144" s="129"/>
      <c r="WEV144" s="129"/>
      <c r="WEW144" s="129"/>
      <c r="WEX144" s="129"/>
      <c r="WEY144" s="129"/>
      <c r="WEZ144" s="129"/>
      <c r="WFA144" s="129"/>
      <c r="WFB144" s="129"/>
      <c r="WFC144" s="129"/>
      <c r="WFD144" s="129"/>
      <c r="WFE144" s="129"/>
      <c r="WFF144" s="129"/>
      <c r="WFG144" s="129"/>
      <c r="WFH144" s="129"/>
      <c r="WFI144" s="129"/>
      <c r="WFJ144" s="129"/>
      <c r="WFK144" s="129"/>
      <c r="WFL144" s="129"/>
      <c r="WFM144" s="129"/>
      <c r="WFN144" s="129"/>
      <c r="WFO144" s="129"/>
      <c r="WFP144" s="129"/>
      <c r="WFQ144" s="129"/>
      <c r="WFR144" s="129"/>
      <c r="WFS144" s="129"/>
      <c r="WFT144" s="129"/>
      <c r="WFU144" s="129"/>
      <c r="WFV144" s="129"/>
      <c r="WFW144" s="129"/>
      <c r="WFX144" s="129"/>
      <c r="WFY144" s="129"/>
      <c r="WFZ144" s="129"/>
      <c r="WGA144" s="129"/>
      <c r="WGB144" s="129"/>
      <c r="WGC144" s="129"/>
      <c r="WGD144" s="129"/>
      <c r="WGE144" s="129"/>
      <c r="WGF144" s="129"/>
      <c r="WGG144" s="129"/>
      <c r="WGH144" s="129"/>
      <c r="WGI144" s="129"/>
      <c r="WGJ144" s="129"/>
      <c r="WGK144" s="129"/>
      <c r="WGL144" s="129"/>
      <c r="WGM144" s="129"/>
      <c r="WGN144" s="129"/>
      <c r="WGO144" s="129"/>
      <c r="WGP144" s="129"/>
      <c r="WGQ144" s="129"/>
      <c r="WGR144" s="129"/>
      <c r="WGS144" s="129"/>
      <c r="WGT144" s="129"/>
      <c r="WGU144" s="129"/>
      <c r="WGV144" s="129"/>
      <c r="WGW144" s="129"/>
      <c r="WGX144" s="129"/>
      <c r="WGY144" s="129"/>
      <c r="WGZ144" s="129"/>
      <c r="WHA144" s="129"/>
      <c r="WHB144" s="129"/>
      <c r="WHC144" s="129"/>
      <c r="WHD144" s="129"/>
      <c r="WHE144" s="129"/>
      <c r="WHF144" s="129"/>
      <c r="WHG144" s="129"/>
      <c r="WHH144" s="129"/>
      <c r="WHI144" s="129"/>
      <c r="WHJ144" s="129"/>
      <c r="WHK144" s="129"/>
      <c r="WHL144" s="129"/>
      <c r="WHM144" s="129"/>
      <c r="WHN144" s="129"/>
      <c r="WHO144" s="129"/>
      <c r="WHP144" s="129"/>
      <c r="WHQ144" s="129"/>
      <c r="WHR144" s="129"/>
      <c r="WHS144" s="129"/>
      <c r="WHT144" s="129"/>
      <c r="WHU144" s="129"/>
      <c r="WHV144" s="129"/>
      <c r="WHW144" s="129"/>
      <c r="WHX144" s="129"/>
      <c r="WHY144" s="129"/>
      <c r="WHZ144" s="129"/>
      <c r="WIA144" s="129"/>
      <c r="WIB144" s="129"/>
      <c r="WIC144" s="129"/>
      <c r="WID144" s="129"/>
      <c r="WIE144" s="129"/>
      <c r="WIF144" s="129"/>
      <c r="WIG144" s="129"/>
      <c r="WIH144" s="129"/>
      <c r="WII144" s="129"/>
      <c r="WIJ144" s="129"/>
      <c r="WIK144" s="129"/>
      <c r="WIL144" s="129"/>
      <c r="WIM144" s="129"/>
      <c r="WIN144" s="129"/>
      <c r="WIO144" s="129"/>
      <c r="WIP144" s="129"/>
      <c r="WIQ144" s="129"/>
      <c r="WIR144" s="129"/>
      <c r="WIS144" s="129"/>
      <c r="WIT144" s="129"/>
      <c r="WIU144" s="129"/>
      <c r="WIV144" s="129"/>
      <c r="WIW144" s="129"/>
      <c r="WIX144" s="129"/>
      <c r="WIY144" s="129"/>
      <c r="WIZ144" s="129"/>
      <c r="WJA144" s="129"/>
      <c r="WJB144" s="129"/>
      <c r="WJC144" s="129"/>
      <c r="WJD144" s="129"/>
      <c r="WJE144" s="129"/>
      <c r="WJF144" s="129"/>
      <c r="WJG144" s="129"/>
      <c r="WJH144" s="129"/>
      <c r="WJI144" s="129"/>
      <c r="WJJ144" s="129"/>
      <c r="WJK144" s="129"/>
      <c r="WJL144" s="129"/>
      <c r="WJM144" s="129"/>
      <c r="WJN144" s="129"/>
      <c r="WJO144" s="129"/>
      <c r="WJP144" s="129"/>
      <c r="WJQ144" s="129"/>
      <c r="WJR144" s="129"/>
      <c r="WJS144" s="129"/>
      <c r="WJT144" s="129"/>
      <c r="WJU144" s="129"/>
      <c r="WJV144" s="129"/>
      <c r="WJW144" s="129"/>
      <c r="WJX144" s="129"/>
      <c r="WJY144" s="129"/>
      <c r="WJZ144" s="129"/>
      <c r="WKA144" s="129"/>
      <c r="WKB144" s="129"/>
      <c r="WKC144" s="129"/>
      <c r="WKD144" s="129"/>
      <c r="WKE144" s="129"/>
      <c r="WKF144" s="129"/>
      <c r="WKG144" s="129"/>
      <c r="WKH144" s="129"/>
      <c r="WKI144" s="129"/>
      <c r="WKJ144" s="129"/>
      <c r="WKK144" s="129"/>
      <c r="WKL144" s="129"/>
      <c r="WKM144" s="129"/>
      <c r="WKN144" s="129"/>
      <c r="WKO144" s="129"/>
      <c r="WKP144" s="129"/>
      <c r="WKQ144" s="129"/>
      <c r="WKR144" s="129"/>
      <c r="WKS144" s="129"/>
      <c r="WKT144" s="129"/>
      <c r="WKU144" s="129"/>
      <c r="WKV144" s="129"/>
      <c r="WKW144" s="129"/>
      <c r="WKX144" s="129"/>
      <c r="WKY144" s="129"/>
      <c r="WKZ144" s="129"/>
      <c r="WLA144" s="129"/>
      <c r="WLB144" s="129"/>
      <c r="WLC144" s="129"/>
      <c r="WLD144" s="129"/>
      <c r="WLE144" s="129"/>
      <c r="WLF144" s="129"/>
      <c r="WLG144" s="129"/>
      <c r="WLH144" s="129"/>
      <c r="WLI144" s="129"/>
      <c r="WLJ144" s="129"/>
      <c r="WLK144" s="129"/>
      <c r="WLL144" s="129"/>
      <c r="WLM144" s="129"/>
      <c r="WLN144" s="129"/>
      <c r="WLO144" s="129"/>
      <c r="WLP144" s="129"/>
      <c r="WLQ144" s="129"/>
      <c r="WLR144" s="129"/>
      <c r="WLS144" s="129"/>
      <c r="WLT144" s="129"/>
      <c r="WLU144" s="129"/>
      <c r="WLV144" s="129"/>
      <c r="WLW144" s="129"/>
      <c r="WLX144" s="129"/>
      <c r="WLY144" s="129"/>
      <c r="WLZ144" s="129"/>
      <c r="WMA144" s="129"/>
      <c r="WMB144" s="129"/>
      <c r="WMC144" s="129"/>
      <c r="WMD144" s="129"/>
      <c r="WME144" s="129"/>
      <c r="WMF144" s="129"/>
      <c r="WMG144" s="129"/>
      <c r="WMH144" s="129"/>
      <c r="WMI144" s="129"/>
      <c r="WMJ144" s="129"/>
      <c r="WMK144" s="129"/>
      <c r="WML144" s="129"/>
      <c r="WMM144" s="129"/>
      <c r="WMN144" s="129"/>
      <c r="WMO144" s="129"/>
      <c r="WMP144" s="129"/>
      <c r="WMQ144" s="129"/>
      <c r="WMR144" s="129"/>
      <c r="WMS144" s="129"/>
      <c r="WMT144" s="129"/>
      <c r="WMU144" s="129"/>
      <c r="WMV144" s="129"/>
      <c r="WMW144" s="129"/>
      <c r="WMX144" s="129"/>
      <c r="WMY144" s="129"/>
      <c r="WMZ144" s="129"/>
      <c r="WNA144" s="129"/>
      <c r="WNB144" s="129"/>
      <c r="WNC144" s="129"/>
      <c r="WND144" s="129"/>
      <c r="WNE144" s="129"/>
      <c r="WNF144" s="129"/>
      <c r="WNG144" s="129"/>
      <c r="WNH144" s="129"/>
      <c r="WNI144" s="129"/>
      <c r="WNJ144" s="129"/>
      <c r="WNK144" s="129"/>
      <c r="WNL144" s="129"/>
      <c r="WNM144" s="129"/>
      <c r="WNN144" s="129"/>
      <c r="WNO144" s="129"/>
      <c r="WNP144" s="129"/>
      <c r="WNQ144" s="129"/>
      <c r="WNR144" s="129"/>
      <c r="WNS144" s="129"/>
      <c r="WNT144" s="129"/>
      <c r="WNU144" s="129"/>
      <c r="WNV144" s="129"/>
      <c r="WNW144" s="129"/>
      <c r="WNX144" s="129"/>
      <c r="WNY144" s="129"/>
      <c r="WNZ144" s="129"/>
      <c r="WOA144" s="129"/>
      <c r="WOB144" s="129"/>
      <c r="WOC144" s="129"/>
      <c r="WOD144" s="129"/>
      <c r="WOE144" s="129"/>
      <c r="WOF144" s="129"/>
      <c r="WOG144" s="129"/>
      <c r="WOH144" s="129"/>
      <c r="WOI144" s="129"/>
      <c r="WOJ144" s="129"/>
      <c r="WOK144" s="129"/>
      <c r="WOL144" s="129"/>
      <c r="WOM144" s="129"/>
      <c r="WON144" s="129"/>
      <c r="WOO144" s="129"/>
      <c r="WOP144" s="129"/>
      <c r="WOQ144" s="129"/>
      <c r="WOR144" s="129"/>
      <c r="WOS144" s="129"/>
      <c r="WOT144" s="129"/>
      <c r="WOU144" s="129"/>
      <c r="WOV144" s="129"/>
      <c r="WOW144" s="129"/>
      <c r="WOX144" s="129"/>
      <c r="WOY144" s="129"/>
      <c r="WOZ144" s="129"/>
      <c r="WPA144" s="129"/>
      <c r="WPB144" s="129"/>
      <c r="WPC144" s="129"/>
      <c r="WPD144" s="129"/>
      <c r="WPE144" s="129"/>
      <c r="WPF144" s="129"/>
      <c r="WPG144" s="129"/>
      <c r="WPH144" s="129"/>
      <c r="WPI144" s="129"/>
      <c r="WPJ144" s="129"/>
      <c r="WPK144" s="129"/>
      <c r="WPL144" s="129"/>
      <c r="WPM144" s="129"/>
      <c r="WPN144" s="129"/>
      <c r="WPO144" s="129"/>
      <c r="WPP144" s="129"/>
      <c r="WPQ144" s="129"/>
      <c r="WPR144" s="129"/>
      <c r="WPS144" s="129"/>
      <c r="WPT144" s="129"/>
      <c r="WPU144" s="129"/>
      <c r="WPV144" s="129"/>
      <c r="WPW144" s="129"/>
      <c r="WPX144" s="129"/>
      <c r="WPY144" s="129"/>
      <c r="WPZ144" s="129"/>
      <c r="WQA144" s="129"/>
      <c r="WQB144" s="129"/>
      <c r="WQC144" s="129"/>
      <c r="WQD144" s="129"/>
      <c r="WQE144" s="129"/>
      <c r="WQF144" s="129"/>
      <c r="WQG144" s="129"/>
      <c r="WQH144" s="129"/>
      <c r="WQI144" s="129"/>
      <c r="WQJ144" s="129"/>
      <c r="WQK144" s="129"/>
      <c r="WQL144" s="129"/>
      <c r="WQM144" s="129"/>
      <c r="WQN144" s="129"/>
      <c r="WQO144" s="129"/>
      <c r="WQP144" s="129"/>
      <c r="WQQ144" s="129"/>
      <c r="WQR144" s="129"/>
      <c r="WQS144" s="129"/>
      <c r="WQT144" s="129"/>
      <c r="WQU144" s="129"/>
      <c r="WQV144" s="129"/>
      <c r="WQW144" s="129"/>
      <c r="WQX144" s="129"/>
      <c r="WQY144" s="129"/>
      <c r="WQZ144" s="129"/>
      <c r="WRA144" s="129"/>
      <c r="WRB144" s="129"/>
      <c r="WRC144" s="129"/>
      <c r="WRD144" s="129"/>
      <c r="WRE144" s="129"/>
      <c r="WRF144" s="129"/>
      <c r="WRG144" s="129"/>
      <c r="WRH144" s="129"/>
      <c r="WRI144" s="129"/>
      <c r="WRJ144" s="129"/>
      <c r="WRK144" s="129"/>
      <c r="WRL144" s="129"/>
      <c r="WRM144" s="129"/>
      <c r="WRN144" s="129"/>
      <c r="WRO144" s="129"/>
      <c r="WRP144" s="129"/>
      <c r="WRQ144" s="129"/>
      <c r="WRR144" s="129"/>
      <c r="WRS144" s="129"/>
      <c r="WRT144" s="129"/>
      <c r="WRU144" s="129"/>
      <c r="WRV144" s="129"/>
      <c r="WRW144" s="129"/>
      <c r="WRX144" s="129"/>
      <c r="WRY144" s="129"/>
      <c r="WRZ144" s="129"/>
      <c r="WSA144" s="129"/>
      <c r="WSB144" s="129"/>
      <c r="WSC144" s="129"/>
      <c r="WSD144" s="129"/>
      <c r="WSE144" s="129"/>
      <c r="WSF144" s="129"/>
      <c r="WSG144" s="129"/>
      <c r="WSH144" s="129"/>
      <c r="WSI144" s="129"/>
      <c r="WSJ144" s="129"/>
      <c r="WSK144" s="129"/>
      <c r="WSL144" s="129"/>
      <c r="WSM144" s="129"/>
      <c r="WSN144" s="129"/>
      <c r="WSO144" s="129"/>
      <c r="WSP144" s="129"/>
      <c r="WSQ144" s="129"/>
      <c r="WSR144" s="129"/>
      <c r="WSS144" s="129"/>
      <c r="WST144" s="129"/>
      <c r="WSU144" s="129"/>
      <c r="WSV144" s="129"/>
      <c r="WSW144" s="129"/>
      <c r="WSX144" s="129"/>
      <c r="WSY144" s="129"/>
      <c r="WSZ144" s="129"/>
      <c r="WTA144" s="129"/>
      <c r="WTB144" s="129"/>
      <c r="WTC144" s="129"/>
      <c r="WTD144" s="129"/>
      <c r="WTE144" s="129"/>
      <c r="WTF144" s="129"/>
      <c r="WTG144" s="129"/>
      <c r="WTH144" s="129"/>
      <c r="WTI144" s="129"/>
      <c r="WTJ144" s="129"/>
      <c r="WTK144" s="129"/>
      <c r="WTL144" s="129"/>
      <c r="WTM144" s="129"/>
      <c r="WTN144" s="129"/>
      <c r="WTO144" s="129"/>
      <c r="WTP144" s="129"/>
      <c r="WTQ144" s="129"/>
      <c r="WTR144" s="129"/>
      <c r="WTS144" s="129"/>
      <c r="WTT144" s="129"/>
      <c r="WTU144" s="129"/>
      <c r="WTV144" s="129"/>
      <c r="WTW144" s="129"/>
      <c r="WTX144" s="129"/>
      <c r="WTY144" s="129"/>
      <c r="WTZ144" s="129"/>
      <c r="WUA144" s="129"/>
      <c r="WUB144" s="129"/>
      <c r="WUC144" s="129"/>
      <c r="WUD144" s="129"/>
      <c r="WUE144" s="129"/>
      <c r="WUF144" s="129"/>
      <c r="WUG144" s="129"/>
      <c r="WUH144" s="129"/>
      <c r="WUI144" s="129"/>
      <c r="WUJ144" s="129"/>
      <c r="WUK144" s="129"/>
      <c r="WUL144" s="129"/>
      <c r="WUM144" s="129"/>
      <c r="WUN144" s="129"/>
      <c r="WUO144" s="129"/>
      <c r="WUP144" s="129"/>
      <c r="WUQ144" s="129"/>
      <c r="WUR144" s="129"/>
      <c r="WUS144" s="129"/>
      <c r="WUT144" s="129"/>
      <c r="WUU144" s="129"/>
      <c r="WUV144" s="129"/>
      <c r="WUW144" s="129"/>
      <c r="WUX144" s="129"/>
      <c r="WUY144" s="129"/>
      <c r="WUZ144" s="129"/>
      <c r="WVA144" s="129"/>
      <c r="WVB144" s="129"/>
      <c r="WVC144" s="129"/>
      <c r="WVD144" s="129"/>
      <c r="WVE144" s="129"/>
      <c r="WVF144" s="129"/>
      <c r="WVG144" s="129"/>
      <c r="WVH144" s="129"/>
      <c r="WVI144" s="129"/>
      <c r="WVJ144" s="129"/>
      <c r="WVK144" s="129"/>
      <c r="WVL144" s="129"/>
      <c r="WVM144" s="129"/>
      <c r="WVN144" s="129"/>
      <c r="WVO144" s="129"/>
      <c r="WVP144" s="129"/>
      <c r="WVQ144" s="129"/>
      <c r="WVR144" s="129"/>
      <c r="WVS144" s="129"/>
      <c r="WVT144" s="129"/>
      <c r="WVU144" s="129"/>
      <c r="WVV144" s="129"/>
      <c r="WVW144" s="129"/>
      <c r="WVX144" s="129"/>
      <c r="WVY144" s="129"/>
      <c r="WVZ144" s="129"/>
      <c r="WWA144" s="129"/>
      <c r="WWB144" s="129"/>
      <c r="WWC144" s="129"/>
      <c r="WWD144" s="129"/>
      <c r="WWE144" s="129"/>
      <c r="WWF144" s="129"/>
      <c r="WWG144" s="129"/>
      <c r="WWH144" s="129"/>
      <c r="WWI144" s="129"/>
      <c r="WWJ144" s="129"/>
      <c r="WWK144" s="129"/>
      <c r="WWL144" s="129"/>
      <c r="WWM144" s="129"/>
      <c r="WWN144" s="129"/>
      <c r="WWO144" s="129"/>
      <c r="WWP144" s="129"/>
      <c r="WWQ144" s="129"/>
      <c r="WWR144" s="129"/>
      <c r="WWS144" s="129"/>
      <c r="WWT144" s="129"/>
      <c r="WWU144" s="129"/>
      <c r="WWV144" s="129"/>
      <c r="WWW144" s="129"/>
      <c r="WWX144" s="129"/>
      <c r="WWY144" s="129"/>
      <c r="WWZ144" s="129"/>
      <c r="WXA144" s="129"/>
      <c r="WXB144" s="129"/>
      <c r="WXC144" s="129"/>
      <c r="WXD144" s="129"/>
      <c r="WXE144" s="129"/>
      <c r="WXF144" s="129"/>
      <c r="WXG144" s="129"/>
      <c r="WXH144" s="129"/>
      <c r="WXI144" s="129"/>
      <c r="WXJ144" s="129"/>
      <c r="WXK144" s="129"/>
      <c r="WXL144" s="129"/>
      <c r="WXM144" s="129"/>
      <c r="WXN144" s="129"/>
      <c r="WXO144" s="129"/>
      <c r="WXP144" s="129"/>
      <c r="WXQ144" s="129"/>
      <c r="WXR144" s="129"/>
      <c r="WXS144" s="129"/>
      <c r="WXT144" s="129"/>
      <c r="WXU144" s="129"/>
      <c r="WXV144" s="129"/>
      <c r="WXW144" s="129"/>
      <c r="WXX144" s="129"/>
      <c r="WXY144" s="129"/>
      <c r="WXZ144" s="129"/>
      <c r="WYA144" s="129"/>
      <c r="WYB144" s="129"/>
      <c r="WYC144" s="129"/>
      <c r="WYD144" s="129"/>
      <c r="WYE144" s="129"/>
      <c r="WYF144" s="129"/>
      <c r="WYG144" s="129"/>
      <c r="WYH144" s="129"/>
      <c r="WYI144" s="129"/>
      <c r="WYJ144" s="129"/>
      <c r="WYK144" s="129"/>
      <c r="WYL144" s="129"/>
      <c r="WYM144" s="129"/>
      <c r="WYN144" s="129"/>
      <c r="WYO144" s="129"/>
      <c r="WYP144" s="129"/>
      <c r="WYQ144" s="129"/>
      <c r="WYR144" s="129"/>
      <c r="WYS144" s="129"/>
      <c r="WYT144" s="129"/>
      <c r="WYU144" s="129"/>
      <c r="WYV144" s="129"/>
      <c r="WYW144" s="129"/>
      <c r="WYX144" s="129"/>
      <c r="WYY144" s="129"/>
      <c r="WYZ144" s="129"/>
      <c r="WZA144" s="129"/>
      <c r="WZB144" s="129"/>
      <c r="WZC144" s="129"/>
      <c r="WZD144" s="129"/>
      <c r="WZE144" s="129"/>
      <c r="WZF144" s="129"/>
      <c r="WZG144" s="129"/>
      <c r="WZH144" s="129"/>
      <c r="WZI144" s="129"/>
      <c r="WZJ144" s="129"/>
      <c r="WZK144" s="129"/>
      <c r="WZL144" s="129"/>
      <c r="WZM144" s="129"/>
      <c r="WZN144" s="129"/>
      <c r="WZO144" s="129"/>
      <c r="WZP144" s="129"/>
      <c r="WZQ144" s="129"/>
      <c r="WZR144" s="129"/>
      <c r="WZS144" s="129"/>
      <c r="WZT144" s="129"/>
      <c r="WZU144" s="129"/>
      <c r="WZV144" s="129"/>
      <c r="WZW144" s="129"/>
      <c r="WZX144" s="129"/>
      <c r="WZY144" s="129"/>
      <c r="WZZ144" s="129"/>
      <c r="XAA144" s="129"/>
      <c r="XAB144" s="129"/>
      <c r="XAC144" s="129"/>
      <c r="XAD144" s="129"/>
      <c r="XAE144" s="129"/>
      <c r="XAF144" s="129"/>
      <c r="XAG144" s="129"/>
      <c r="XAH144" s="129"/>
      <c r="XAI144" s="129"/>
      <c r="XAJ144" s="129"/>
      <c r="XAK144" s="129"/>
      <c r="XAL144" s="129"/>
      <c r="XAM144" s="129"/>
      <c r="XAN144" s="129"/>
      <c r="XAO144" s="129"/>
      <c r="XAP144" s="129"/>
      <c r="XAQ144" s="129"/>
      <c r="XAR144" s="129"/>
      <c r="XAS144" s="129"/>
      <c r="XAT144" s="129"/>
      <c r="XAU144" s="129"/>
      <c r="XAV144" s="129"/>
      <c r="XAW144" s="129"/>
      <c r="XAX144" s="129"/>
      <c r="XAY144" s="129"/>
      <c r="XAZ144" s="129"/>
      <c r="XBA144" s="129"/>
      <c r="XBB144" s="129"/>
      <c r="XBC144" s="129"/>
      <c r="XBD144" s="129"/>
      <c r="XBE144" s="129"/>
      <c r="XBF144" s="129"/>
      <c r="XBG144" s="129"/>
      <c r="XBH144" s="129"/>
      <c r="XBI144" s="129"/>
      <c r="XBJ144" s="129"/>
      <c r="XBK144" s="129"/>
      <c r="XBL144" s="129"/>
      <c r="XBM144" s="129"/>
      <c r="XBN144" s="129"/>
      <c r="XBO144" s="129"/>
      <c r="XBP144" s="129"/>
      <c r="XBQ144" s="129"/>
      <c r="XBR144" s="129"/>
      <c r="XBS144" s="129"/>
      <c r="XBT144" s="129"/>
      <c r="XBU144" s="129"/>
      <c r="XBV144" s="129"/>
      <c r="XBW144" s="129"/>
      <c r="XBX144" s="129"/>
      <c r="XBY144" s="129"/>
      <c r="XBZ144" s="129"/>
      <c r="XCA144" s="129"/>
      <c r="XCB144" s="129"/>
      <c r="XCC144" s="129"/>
      <c r="XCD144" s="129"/>
      <c r="XCE144" s="129"/>
      <c r="XCF144" s="129"/>
      <c r="XCG144" s="129"/>
      <c r="XCH144" s="129"/>
      <c r="XCI144" s="129"/>
      <c r="XCJ144" s="129"/>
      <c r="XCK144" s="129"/>
      <c r="XCL144" s="129"/>
      <c r="XCM144" s="129"/>
      <c r="XCN144" s="129"/>
      <c r="XCO144" s="129"/>
      <c r="XCP144" s="129"/>
      <c r="XCQ144" s="129"/>
      <c r="XCR144" s="129"/>
      <c r="XCS144" s="129"/>
      <c r="XCT144" s="129"/>
      <c r="XCU144" s="129"/>
      <c r="XCV144" s="129"/>
      <c r="XCW144" s="129"/>
      <c r="XCX144" s="129"/>
      <c r="XCY144" s="129"/>
      <c r="XCZ144" s="129"/>
      <c r="XDA144" s="129"/>
      <c r="XDB144" s="129"/>
      <c r="XDC144" s="129"/>
      <c r="XDD144" s="129"/>
      <c r="XDE144" s="129"/>
      <c r="XDF144" s="129"/>
      <c r="XDG144" s="129"/>
      <c r="XDH144" s="129"/>
      <c r="XDI144" s="129"/>
      <c r="XDJ144" s="129"/>
      <c r="XDK144" s="129"/>
      <c r="XDL144" s="129"/>
      <c r="XDM144" s="129"/>
      <c r="XDN144" s="129"/>
      <c r="XDO144" s="129"/>
      <c r="XDP144" s="129"/>
      <c r="XDQ144" s="129"/>
      <c r="XDR144" s="129"/>
      <c r="XDS144" s="129"/>
      <c r="XDT144" s="129"/>
      <c r="XDU144" s="129"/>
      <c r="XDV144" s="129"/>
      <c r="XDW144" s="129"/>
      <c r="XDX144" s="129"/>
      <c r="XDY144" s="129"/>
      <c r="XDZ144" s="129"/>
      <c r="XEA144" s="129"/>
      <c r="XEB144" s="129"/>
      <c r="XEC144" s="129"/>
      <c r="XED144" s="129"/>
      <c r="XEE144" s="129"/>
      <c r="XEF144" s="129"/>
      <c r="XEG144" s="129"/>
      <c r="XEH144" s="129"/>
      <c r="XEI144" s="129"/>
      <c r="XEJ144" s="129"/>
      <c r="XEK144" s="129"/>
      <c r="XEL144" s="129"/>
      <c r="XEM144" s="129"/>
      <c r="XEN144" s="129"/>
      <c r="XEO144" s="129"/>
      <c r="XEP144" s="129"/>
      <c r="XEQ144" s="129"/>
      <c r="XER144" s="129"/>
      <c r="XES144" s="129"/>
      <c r="XET144" s="129"/>
      <c r="XEU144" s="129"/>
      <c r="XEV144" s="129"/>
      <c r="XEW144" s="129"/>
      <c r="XEX144" s="129"/>
      <c r="XEY144" s="129"/>
      <c r="XEZ144" s="129"/>
      <c r="XFA144" s="129"/>
      <c r="XFB144" s="129"/>
      <c r="XFC144" s="129"/>
      <c r="XFD144" s="129"/>
    </row>
    <row ht="15" r="145">
      <c r="A145" s="77">
        <v>144</v>
      </c>
      <c r="B145" s="16" t="s">
        <v>1130</v>
      </c>
      <c r="C145" s="77" t="str">
        <f>VLOOKUP(B145,'Cấp phát TN'!C1:G1048574,2,FALSE)</f>
        <v>BSS</v>
      </c>
      <c r="D145" s="107" t="str">
        <f>VLOOKUP(B145,'Cấp phát TN'!C1:G1048574,3,FALSE)</f>
        <v>hainv71</v>
      </c>
      <c r="E145" s="108" t="str">
        <f>VLOOKUP(B145,'Cấp phát TN'!C1:G1048574,4,FALSE)</f>
        <v>vinhtq18</v>
      </c>
      <c r="F145" s="80">
        <f>VLOOKUP(B145,'Cấp phát TN'!C1:G1048574,5,FALSE)</f>
        <v>458488</v>
      </c>
      <c r="G145" s="77" t="s">
        <v>883</v>
      </c>
      <c r="H145" s="77">
        <v>5</v>
      </c>
      <c r="I145" s="77">
        <v>87</v>
      </c>
      <c r="J145" s="77">
        <v>260</v>
      </c>
      <c r="K145" s="77">
        <v>255</v>
      </c>
      <c r="L145" s="77">
        <v>2520</v>
      </c>
      <c r="M145" s="87"/>
      <c r="N145" s="87"/>
      <c r="O145" s="87"/>
      <c r="P145" s="87"/>
      <c r="Q145" s="124"/>
      <c r="R145" s="77" t="s">
        <v>1827</v>
      </c>
      <c r="S145" s="124" t="s">
        <v>1663</v>
      </c>
      <c r="T145" s="161"/>
      <c r="U145" s="129" t="s">
        <v>1830</v>
      </c>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c r="CR145" s="129"/>
      <c r="CS145" s="129"/>
      <c r="CT145" s="129"/>
      <c r="CU145" s="129"/>
      <c r="CV145" s="129"/>
      <c r="CW145" s="129"/>
      <c r="CX145" s="129"/>
      <c r="CY145" s="129"/>
      <c r="CZ145" s="129"/>
      <c r="DA145" s="129"/>
      <c r="DB145" s="129"/>
      <c r="DC145" s="129"/>
      <c r="DD145" s="129"/>
      <c r="DE145" s="129"/>
      <c r="DF145" s="129"/>
      <c r="DG145" s="129"/>
      <c r="DH145" s="129"/>
      <c r="DI145" s="129"/>
      <c r="DJ145" s="129"/>
      <c r="DK145" s="129"/>
      <c r="DL145" s="129"/>
      <c r="DM145" s="129"/>
      <c r="DN145" s="129"/>
      <c r="DO145" s="129"/>
      <c r="DP145" s="129"/>
      <c r="DQ145" s="129"/>
      <c r="DR145" s="129"/>
      <c r="DS145" s="129"/>
      <c r="DT145" s="129"/>
      <c r="DU145" s="129"/>
      <c r="DV145" s="129"/>
      <c r="DW145" s="129"/>
      <c r="DX145" s="129"/>
      <c r="DY145" s="129"/>
      <c r="DZ145" s="129"/>
      <c r="EA145" s="129"/>
      <c r="EB145" s="129"/>
      <c r="EC145" s="129"/>
      <c r="ED145" s="129"/>
      <c r="EE145" s="129"/>
      <c r="EF145" s="129"/>
      <c r="EG145" s="129"/>
      <c r="EH145" s="129"/>
      <c r="EI145" s="129"/>
      <c r="EJ145" s="129"/>
      <c r="EK145" s="129"/>
      <c r="EL145" s="129"/>
      <c r="EM145" s="129"/>
      <c r="EN145" s="129"/>
      <c r="EO145" s="129"/>
      <c r="EP145" s="129"/>
      <c r="EQ145" s="129"/>
      <c r="ER145" s="129"/>
      <c r="ES145" s="129"/>
      <c r="ET145" s="129"/>
      <c r="EU145" s="129"/>
      <c r="EV145" s="129"/>
      <c r="EW145" s="129"/>
      <c r="EX145" s="129"/>
      <c r="EY145" s="129"/>
      <c r="EZ145" s="129"/>
      <c r="FA145" s="129"/>
      <c r="FB145" s="129"/>
      <c r="FC145" s="129"/>
      <c r="FD145" s="129"/>
      <c r="FE145" s="129"/>
      <c r="FF145" s="129"/>
      <c r="FG145" s="129"/>
      <c r="FH145" s="129"/>
      <c r="FI145" s="129"/>
      <c r="FJ145" s="129"/>
      <c r="FK145" s="129"/>
      <c r="FL145" s="129"/>
      <c r="FM145" s="129"/>
      <c r="FN145" s="129"/>
      <c r="FO145" s="129"/>
      <c r="FP145" s="129"/>
      <c r="FQ145" s="129"/>
      <c r="FR145" s="129"/>
      <c r="FS145" s="129"/>
      <c r="FT145" s="129"/>
      <c r="FU145" s="129"/>
      <c r="FV145" s="129"/>
      <c r="FW145" s="129"/>
      <c r="FX145" s="129"/>
      <c r="FY145" s="129"/>
      <c r="FZ145" s="129"/>
      <c r="GA145" s="129"/>
      <c r="GB145" s="129"/>
      <c r="GC145" s="129"/>
      <c r="GD145" s="129"/>
      <c r="GE145" s="129"/>
      <c r="GF145" s="129"/>
      <c r="GG145" s="129"/>
      <c r="GH145" s="129"/>
      <c r="GI145" s="129"/>
      <c r="GJ145" s="129"/>
      <c r="GK145" s="129"/>
      <c r="GL145" s="129"/>
      <c r="GM145" s="129"/>
      <c r="GN145" s="129"/>
      <c r="GO145" s="129"/>
      <c r="GP145" s="129"/>
      <c r="GQ145" s="129"/>
      <c r="GR145" s="129"/>
      <c r="GS145" s="129"/>
      <c r="GT145" s="129"/>
      <c r="GU145" s="129"/>
      <c r="GV145" s="129"/>
      <c r="GW145" s="129"/>
      <c r="GX145" s="129"/>
      <c r="GY145" s="129"/>
      <c r="GZ145" s="129"/>
      <c r="HA145" s="129"/>
      <c r="HB145" s="129"/>
      <c r="HC145" s="129"/>
      <c r="HD145" s="129"/>
      <c r="HE145" s="129"/>
      <c r="HF145" s="129"/>
      <c r="HG145" s="129"/>
      <c r="HH145" s="129"/>
      <c r="HI145" s="129"/>
      <c r="HJ145" s="129"/>
      <c r="HK145" s="129"/>
      <c r="HL145" s="129"/>
      <c r="HM145" s="129"/>
      <c r="HN145" s="129"/>
      <c r="HO145" s="129"/>
      <c r="HP145" s="129"/>
      <c r="HQ145" s="129"/>
      <c r="HR145" s="129"/>
      <c r="HS145" s="129"/>
      <c r="HT145" s="129"/>
      <c r="HU145" s="129"/>
      <c r="HV145" s="129"/>
      <c r="HW145" s="129"/>
      <c r="HX145" s="129"/>
      <c r="HY145" s="129"/>
      <c r="HZ145" s="129"/>
      <c r="IA145" s="129"/>
      <c r="IB145" s="129"/>
      <c r="IC145" s="129"/>
      <c r="ID145" s="129"/>
      <c r="IE145" s="129"/>
      <c r="IF145" s="129"/>
      <c r="IG145" s="129"/>
      <c r="IH145" s="129"/>
      <c r="II145" s="129"/>
      <c r="IJ145" s="129"/>
      <c r="IK145" s="129"/>
      <c r="IL145" s="129"/>
      <c r="IM145" s="129"/>
      <c r="IN145" s="129"/>
      <c r="IO145" s="129"/>
      <c r="IP145" s="129"/>
      <c r="IQ145" s="129"/>
      <c r="IR145" s="129"/>
      <c r="IS145" s="129"/>
      <c r="IT145" s="129"/>
      <c r="IU145" s="129"/>
      <c r="IV145" s="129"/>
      <c r="IW145" s="129"/>
      <c r="IX145" s="129"/>
      <c r="IY145" s="129"/>
      <c r="IZ145" s="129"/>
      <c r="JA145" s="129"/>
      <c r="JB145" s="129"/>
      <c r="JC145" s="129"/>
      <c r="JD145" s="129"/>
      <c r="JE145" s="129"/>
      <c r="JF145" s="129"/>
      <c r="JG145" s="129"/>
      <c r="JH145" s="129"/>
      <c r="JI145" s="129"/>
      <c r="JJ145" s="129"/>
      <c r="JK145" s="129"/>
      <c r="JL145" s="129"/>
      <c r="JM145" s="129"/>
      <c r="JN145" s="129"/>
      <c r="JO145" s="129"/>
      <c r="JP145" s="129"/>
      <c r="JQ145" s="129"/>
      <c r="JR145" s="129"/>
      <c r="JS145" s="129"/>
      <c r="JT145" s="129"/>
      <c r="JU145" s="129"/>
      <c r="JV145" s="129"/>
      <c r="JW145" s="129"/>
      <c r="JX145" s="129"/>
      <c r="JY145" s="129"/>
      <c r="JZ145" s="129"/>
      <c r="KA145" s="129"/>
      <c r="KB145" s="129"/>
      <c r="KC145" s="129"/>
      <c r="KD145" s="129"/>
      <c r="KE145" s="129"/>
      <c r="KF145" s="129"/>
      <c r="KG145" s="129"/>
      <c r="KH145" s="129"/>
      <c r="KI145" s="129"/>
      <c r="KJ145" s="129"/>
      <c r="KK145" s="129"/>
      <c r="KL145" s="129"/>
      <c r="KM145" s="129"/>
      <c r="KN145" s="129"/>
      <c r="KO145" s="129"/>
      <c r="KP145" s="129"/>
      <c r="KQ145" s="129"/>
      <c r="KR145" s="129"/>
      <c r="KS145" s="129"/>
      <c r="KT145" s="129"/>
      <c r="KU145" s="129"/>
      <c r="KV145" s="129"/>
      <c r="KW145" s="129"/>
      <c r="KX145" s="129"/>
      <c r="KY145" s="129"/>
      <c r="KZ145" s="129"/>
      <c r="LA145" s="129"/>
      <c r="LB145" s="129"/>
      <c r="LC145" s="129"/>
      <c r="LD145" s="129"/>
      <c r="LE145" s="129"/>
      <c r="LF145" s="129"/>
      <c r="LG145" s="129"/>
      <c r="LH145" s="129"/>
      <c r="LI145" s="129"/>
      <c r="LJ145" s="129"/>
      <c r="LK145" s="129"/>
      <c r="LL145" s="129"/>
      <c r="LM145" s="129"/>
      <c r="LN145" s="129"/>
      <c r="LO145" s="129"/>
      <c r="LP145" s="129"/>
      <c r="LQ145" s="129"/>
      <c r="LR145" s="129"/>
      <c r="LS145" s="129"/>
      <c r="LT145" s="129"/>
      <c r="LU145" s="129"/>
      <c r="LV145" s="129"/>
      <c r="LW145" s="129"/>
      <c r="LX145" s="129"/>
      <c r="LY145" s="129"/>
      <c r="LZ145" s="129"/>
      <c r="MA145" s="129"/>
      <c r="MB145" s="129"/>
      <c r="MC145" s="129"/>
      <c r="MD145" s="129"/>
      <c r="ME145" s="129"/>
      <c r="MF145" s="129"/>
      <c r="MG145" s="129"/>
      <c r="MH145" s="129"/>
      <c r="MI145" s="129"/>
      <c r="MJ145" s="129"/>
      <c r="MK145" s="129"/>
      <c r="ML145" s="129"/>
      <c r="MM145" s="129"/>
      <c r="MN145" s="129"/>
      <c r="MO145" s="129"/>
      <c r="MP145" s="129"/>
      <c r="MQ145" s="129"/>
      <c r="MR145" s="129"/>
      <c r="MS145" s="129"/>
      <c r="MT145" s="129"/>
      <c r="MU145" s="129"/>
      <c r="MV145" s="129"/>
      <c r="MW145" s="129"/>
      <c r="MX145" s="129"/>
      <c r="MY145" s="129"/>
      <c r="MZ145" s="129"/>
      <c r="NA145" s="129"/>
      <c r="NB145" s="129"/>
      <c r="NC145" s="129"/>
      <c r="ND145" s="129"/>
      <c r="NE145" s="129"/>
      <c r="NF145" s="129"/>
      <c r="NG145" s="129"/>
      <c r="NH145" s="129"/>
      <c r="NI145" s="129"/>
      <c r="NJ145" s="129"/>
      <c r="NK145" s="129"/>
      <c r="NL145" s="129"/>
      <c r="NM145" s="129"/>
      <c r="NN145" s="129"/>
      <c r="NO145" s="129"/>
      <c r="NP145" s="129"/>
      <c r="NQ145" s="129"/>
      <c r="NR145" s="129"/>
      <c r="NS145" s="129"/>
      <c r="NT145" s="129"/>
      <c r="NU145" s="129"/>
      <c r="NV145" s="129"/>
      <c r="NW145" s="129"/>
      <c r="NX145" s="129"/>
      <c r="NY145" s="129"/>
      <c r="NZ145" s="129"/>
      <c r="OA145" s="129"/>
      <c r="OB145" s="129"/>
      <c r="OC145" s="129"/>
      <c r="OD145" s="129"/>
      <c r="OE145" s="129"/>
      <c r="OF145" s="129"/>
      <c r="OG145" s="129"/>
      <c r="OH145" s="129"/>
      <c r="OI145" s="129"/>
      <c r="OJ145" s="129"/>
      <c r="OK145" s="129"/>
      <c r="OL145" s="129"/>
      <c r="OM145" s="129"/>
      <c r="ON145" s="129"/>
      <c r="OO145" s="129"/>
      <c r="OP145" s="129"/>
      <c r="OQ145" s="129"/>
      <c r="OR145" s="129"/>
      <c r="OS145" s="129"/>
      <c r="OT145" s="129"/>
      <c r="OU145" s="129"/>
      <c r="OV145" s="129"/>
      <c r="OW145" s="129"/>
      <c r="OX145" s="129"/>
      <c r="OY145" s="129"/>
      <c r="OZ145" s="129"/>
      <c r="PA145" s="129"/>
      <c r="PB145" s="129"/>
      <c r="PC145" s="129"/>
      <c r="PD145" s="129"/>
      <c r="PE145" s="129"/>
      <c r="PF145" s="129"/>
      <c r="PG145" s="129"/>
      <c r="PH145" s="129"/>
      <c r="PI145" s="129"/>
      <c r="PJ145" s="129"/>
      <c r="PK145" s="129"/>
      <c r="PL145" s="129"/>
      <c r="PM145" s="129"/>
      <c r="PN145" s="129"/>
      <c r="PO145" s="129"/>
      <c r="PP145" s="129"/>
      <c r="PQ145" s="129"/>
      <c r="PR145" s="129"/>
      <c r="PS145" s="129"/>
      <c r="PT145" s="129"/>
      <c r="PU145" s="129"/>
      <c r="PV145" s="129"/>
      <c r="PW145" s="129"/>
      <c r="PX145" s="129"/>
      <c r="PY145" s="129"/>
      <c r="PZ145" s="129"/>
      <c r="QA145" s="129"/>
      <c r="QB145" s="129"/>
      <c r="QC145" s="129"/>
      <c r="QD145" s="129"/>
      <c r="QE145" s="129"/>
      <c r="QF145" s="129"/>
      <c r="QG145" s="129"/>
      <c r="QH145" s="129"/>
      <c r="QI145" s="129"/>
      <c r="QJ145" s="129"/>
      <c r="QK145" s="129"/>
      <c r="QL145" s="129"/>
      <c r="QM145" s="129"/>
      <c r="QN145" s="129"/>
      <c r="QO145" s="129"/>
      <c r="QP145" s="129"/>
      <c r="QQ145" s="129"/>
      <c r="QR145" s="129"/>
      <c r="QS145" s="129"/>
      <c r="QT145" s="129"/>
      <c r="QU145" s="129"/>
      <c r="QV145" s="129"/>
      <c r="QW145" s="129"/>
      <c r="QX145" s="129"/>
      <c r="QY145" s="129"/>
      <c r="QZ145" s="129"/>
      <c r="RA145" s="129"/>
      <c r="RB145" s="129"/>
      <c r="RC145" s="129"/>
      <c r="RD145" s="129"/>
      <c r="RE145" s="129"/>
      <c r="RF145" s="129"/>
      <c r="RG145" s="129"/>
      <c r="RH145" s="129"/>
      <c r="RI145" s="129"/>
      <c r="RJ145" s="129"/>
      <c r="RK145" s="129"/>
      <c r="RL145" s="129"/>
      <c r="RM145" s="129"/>
      <c r="RN145" s="129"/>
      <c r="RO145" s="129"/>
      <c r="RP145" s="129"/>
      <c r="RQ145" s="129"/>
      <c r="RR145" s="129"/>
      <c r="RS145" s="129"/>
      <c r="RT145" s="129"/>
      <c r="RU145" s="129"/>
      <c r="RV145" s="129"/>
      <c r="RW145" s="129"/>
      <c r="RX145" s="129"/>
      <c r="RY145" s="129"/>
      <c r="RZ145" s="129"/>
      <c r="SA145" s="129"/>
      <c r="SB145" s="129"/>
      <c r="SC145" s="129"/>
      <c r="SD145" s="129"/>
      <c r="SE145" s="129"/>
      <c r="SF145" s="129"/>
      <c r="SG145" s="129"/>
      <c r="SH145" s="129"/>
      <c r="SI145" s="129"/>
      <c r="SJ145" s="129"/>
      <c r="SK145" s="129"/>
      <c r="SL145" s="129"/>
      <c r="SM145" s="129"/>
      <c r="SN145" s="129"/>
      <c r="SO145" s="129"/>
      <c r="SP145" s="129"/>
      <c r="SQ145" s="129"/>
      <c r="SR145" s="129"/>
      <c r="SS145" s="129"/>
      <c r="ST145" s="129"/>
      <c r="SU145" s="129"/>
      <c r="SV145" s="129"/>
      <c r="SW145" s="129"/>
      <c r="SX145" s="129"/>
      <c r="SY145" s="129"/>
      <c r="SZ145" s="129"/>
      <c r="TA145" s="129"/>
      <c r="TB145" s="129"/>
      <c r="TC145" s="129"/>
      <c r="TD145" s="129"/>
      <c r="TE145" s="129"/>
      <c r="TF145" s="129"/>
      <c r="TG145" s="129"/>
      <c r="TH145" s="129"/>
      <c r="TI145" s="129"/>
      <c r="TJ145" s="129"/>
      <c r="TK145" s="129"/>
      <c r="TL145" s="129"/>
      <c r="TM145" s="129"/>
      <c r="TN145" s="129"/>
      <c r="TO145" s="129"/>
      <c r="TP145" s="129"/>
      <c r="TQ145" s="129"/>
      <c r="TR145" s="129"/>
      <c r="TS145" s="129"/>
      <c r="TT145" s="129"/>
      <c r="TU145" s="129"/>
      <c r="TV145" s="129"/>
      <c r="TW145" s="129"/>
      <c r="TX145" s="129"/>
      <c r="TY145" s="129"/>
      <c r="TZ145" s="129"/>
      <c r="UA145" s="129"/>
      <c r="UB145" s="129"/>
      <c r="UC145" s="129"/>
      <c r="UD145" s="129"/>
      <c r="UE145" s="129"/>
      <c r="UF145" s="129"/>
      <c r="UG145" s="129"/>
      <c r="UH145" s="129"/>
      <c r="UI145" s="129"/>
      <c r="UJ145" s="129"/>
      <c r="UK145" s="129"/>
      <c r="UL145" s="129"/>
      <c r="UM145" s="129"/>
      <c r="UN145" s="129"/>
      <c r="UO145" s="129"/>
      <c r="UP145" s="129"/>
      <c r="UQ145" s="129"/>
      <c r="UR145" s="129"/>
      <c r="US145" s="129"/>
      <c r="UT145" s="129"/>
      <c r="UU145" s="129"/>
      <c r="UV145" s="129"/>
      <c r="UW145" s="129"/>
      <c r="UX145" s="129"/>
      <c r="UY145" s="129"/>
      <c r="UZ145" s="129"/>
      <c r="VA145" s="129"/>
      <c r="VB145" s="129"/>
      <c r="VC145" s="129"/>
      <c r="VD145" s="129"/>
      <c r="VE145" s="129"/>
      <c r="VF145" s="129"/>
      <c r="VG145" s="129"/>
      <c r="VH145" s="129"/>
      <c r="VI145" s="129"/>
      <c r="VJ145" s="129"/>
      <c r="VK145" s="129"/>
      <c r="VL145" s="129"/>
      <c r="VM145" s="129"/>
      <c r="VN145" s="129"/>
      <c r="VO145" s="129"/>
      <c r="VP145" s="129"/>
      <c r="VQ145" s="129"/>
      <c r="VR145" s="129"/>
      <c r="VS145" s="129"/>
      <c r="VT145" s="129"/>
      <c r="VU145" s="129"/>
      <c r="VV145" s="129"/>
      <c r="VW145" s="129"/>
      <c r="VX145" s="129"/>
      <c r="VY145" s="129"/>
      <c r="VZ145" s="129"/>
      <c r="WA145" s="129"/>
      <c r="WB145" s="129"/>
      <c r="WC145" s="129"/>
      <c r="WD145" s="129"/>
      <c r="WE145" s="129"/>
      <c r="WF145" s="129"/>
      <c r="WG145" s="129"/>
      <c r="WH145" s="129"/>
      <c r="WI145" s="129"/>
      <c r="WJ145" s="129"/>
      <c r="WK145" s="129"/>
      <c r="WL145" s="129"/>
      <c r="WM145" s="129"/>
      <c r="WN145" s="129"/>
      <c r="WO145" s="129"/>
      <c r="WP145" s="129"/>
      <c r="WQ145" s="129"/>
      <c r="WR145" s="129"/>
      <c r="WS145" s="129"/>
      <c r="WT145" s="129"/>
      <c r="WU145" s="129"/>
      <c r="WV145" s="129"/>
      <c r="WW145" s="129"/>
      <c r="WX145" s="129"/>
      <c r="WY145" s="129"/>
      <c r="WZ145" s="129"/>
      <c r="XA145" s="129"/>
      <c r="XB145" s="129"/>
      <c r="XC145" s="129"/>
      <c r="XD145" s="129"/>
      <c r="XE145" s="129"/>
      <c r="XF145" s="129"/>
      <c r="XG145" s="129"/>
      <c r="XH145" s="129"/>
      <c r="XI145" s="129"/>
      <c r="XJ145" s="129"/>
      <c r="XK145" s="129"/>
      <c r="XL145" s="129"/>
      <c r="XM145" s="129"/>
      <c r="XN145" s="129"/>
      <c r="XO145" s="129"/>
      <c r="XP145" s="129"/>
      <c r="XQ145" s="129"/>
      <c r="XR145" s="129"/>
      <c r="XS145" s="129"/>
      <c r="XT145" s="129"/>
      <c r="XU145" s="129"/>
      <c r="XV145" s="129"/>
      <c r="XW145" s="129"/>
      <c r="XX145" s="129"/>
      <c r="XY145" s="129"/>
      <c r="XZ145" s="129"/>
      <c r="YA145" s="129"/>
      <c r="YB145" s="129"/>
      <c r="YC145" s="129"/>
      <c r="YD145" s="129"/>
      <c r="YE145" s="129"/>
      <c r="YF145" s="129"/>
      <c r="YG145" s="129"/>
      <c r="YH145" s="129"/>
      <c r="YI145" s="129"/>
      <c r="YJ145" s="129"/>
      <c r="YK145" s="129"/>
      <c r="YL145" s="129"/>
      <c r="YM145" s="129"/>
      <c r="YN145" s="129"/>
      <c r="YO145" s="129"/>
      <c r="YP145" s="129"/>
      <c r="YQ145" s="129"/>
      <c r="YR145" s="129"/>
      <c r="YS145" s="129"/>
      <c r="YT145" s="129"/>
      <c r="YU145" s="129"/>
      <c r="YV145" s="129"/>
      <c r="YW145" s="129"/>
      <c r="YX145" s="129"/>
      <c r="YY145" s="129"/>
      <c r="YZ145" s="129"/>
      <c r="ZA145" s="129"/>
      <c r="ZB145" s="129"/>
      <c r="ZC145" s="129"/>
      <c r="ZD145" s="129"/>
      <c r="ZE145" s="129"/>
      <c r="ZF145" s="129"/>
      <c r="ZG145" s="129"/>
      <c r="ZH145" s="129"/>
      <c r="ZI145" s="129"/>
      <c r="ZJ145" s="129"/>
      <c r="ZK145" s="129"/>
      <c r="ZL145" s="129"/>
      <c r="ZM145" s="129"/>
      <c r="ZN145" s="129"/>
      <c r="ZO145" s="129"/>
      <c r="ZP145" s="129"/>
      <c r="ZQ145" s="129"/>
      <c r="ZR145" s="129"/>
      <c r="ZS145" s="129"/>
      <c r="ZT145" s="129"/>
      <c r="ZU145" s="129"/>
      <c r="ZV145" s="129"/>
      <c r="ZW145" s="129"/>
      <c r="ZX145" s="129"/>
      <c r="ZY145" s="129"/>
      <c r="ZZ145" s="129"/>
      <c r="AAA145" s="129"/>
      <c r="AAB145" s="129"/>
      <c r="AAC145" s="129"/>
      <c r="AAD145" s="129"/>
      <c r="AAE145" s="129"/>
      <c r="AAF145" s="129"/>
      <c r="AAG145" s="129"/>
      <c r="AAH145" s="129"/>
      <c r="AAI145" s="129"/>
      <c r="AAJ145" s="129"/>
      <c r="AAK145" s="129"/>
      <c r="AAL145" s="129"/>
      <c r="AAM145" s="129"/>
      <c r="AAN145" s="129"/>
      <c r="AAO145" s="129"/>
      <c r="AAP145" s="129"/>
      <c r="AAQ145" s="129"/>
      <c r="AAR145" s="129"/>
      <c r="AAS145" s="129"/>
      <c r="AAT145" s="129"/>
      <c r="AAU145" s="129"/>
      <c r="AAV145" s="129"/>
      <c r="AAW145" s="129"/>
      <c r="AAX145" s="129"/>
      <c r="AAY145" s="129"/>
      <c r="AAZ145" s="129"/>
      <c r="ABA145" s="129"/>
      <c r="ABB145" s="129"/>
      <c r="ABC145" s="129"/>
      <c r="ABD145" s="129"/>
      <c r="ABE145" s="129"/>
      <c r="ABF145" s="129"/>
      <c r="ABG145" s="129"/>
      <c r="ABH145" s="129"/>
      <c r="ABI145" s="129"/>
      <c r="ABJ145" s="129"/>
      <c r="ABK145" s="129"/>
      <c r="ABL145" s="129"/>
      <c r="ABM145" s="129"/>
      <c r="ABN145" s="129"/>
      <c r="ABO145" s="129"/>
      <c r="ABP145" s="129"/>
      <c r="ABQ145" s="129"/>
      <c r="ABR145" s="129"/>
      <c r="ABS145" s="129"/>
      <c r="ABT145" s="129"/>
      <c r="ABU145" s="129"/>
      <c r="ABV145" s="129"/>
      <c r="ABW145" s="129"/>
      <c r="ABX145" s="129"/>
      <c r="ABY145" s="129"/>
      <c r="ABZ145" s="129"/>
      <c r="ACA145" s="129"/>
      <c r="ACB145" s="129"/>
      <c r="ACC145" s="129"/>
      <c r="ACD145" s="129"/>
      <c r="ACE145" s="129"/>
      <c r="ACF145" s="129"/>
      <c r="ACG145" s="129"/>
      <c r="ACH145" s="129"/>
      <c r="ACI145" s="129"/>
      <c r="ACJ145" s="129"/>
      <c r="ACK145" s="129"/>
      <c r="ACL145" s="129"/>
      <c r="ACM145" s="129"/>
      <c r="ACN145" s="129"/>
      <c r="ACO145" s="129"/>
      <c r="ACP145" s="129"/>
      <c r="ACQ145" s="129"/>
      <c r="ACR145" s="129"/>
      <c r="ACS145" s="129"/>
      <c r="ACT145" s="129"/>
      <c r="ACU145" s="129"/>
      <c r="ACV145" s="129"/>
      <c r="ACW145" s="129"/>
      <c r="ACX145" s="129"/>
      <c r="ACY145" s="129"/>
      <c r="ACZ145" s="129"/>
      <c r="ADA145" s="129"/>
      <c r="ADB145" s="129"/>
      <c r="ADC145" s="129"/>
      <c r="ADD145" s="129"/>
      <c r="ADE145" s="129"/>
      <c r="ADF145" s="129"/>
      <c r="ADG145" s="129"/>
      <c r="ADH145" s="129"/>
      <c r="ADI145" s="129"/>
      <c r="ADJ145" s="129"/>
      <c r="ADK145" s="129"/>
      <c r="ADL145" s="129"/>
      <c r="ADM145" s="129"/>
      <c r="ADN145" s="129"/>
      <c r="ADO145" s="129"/>
      <c r="ADP145" s="129"/>
      <c r="ADQ145" s="129"/>
      <c r="ADR145" s="129"/>
      <c r="ADS145" s="129"/>
      <c r="ADT145" s="129"/>
      <c r="ADU145" s="129"/>
      <c r="ADV145" s="129"/>
      <c r="ADW145" s="129"/>
      <c r="ADX145" s="129"/>
      <c r="ADY145" s="129"/>
      <c r="ADZ145" s="129"/>
      <c r="AEA145" s="129"/>
      <c r="AEB145" s="129"/>
      <c r="AEC145" s="129"/>
      <c r="AED145" s="129"/>
      <c r="AEE145" s="129"/>
      <c r="AEF145" s="129"/>
      <c r="AEG145" s="129"/>
      <c r="AEH145" s="129"/>
      <c r="AEI145" s="129"/>
      <c r="AEJ145" s="129"/>
      <c r="AEK145" s="129"/>
      <c r="AEL145" s="129"/>
      <c r="AEM145" s="129"/>
      <c r="AEN145" s="129"/>
      <c r="AEO145" s="129"/>
      <c r="AEP145" s="129"/>
      <c r="AEQ145" s="129"/>
      <c r="AER145" s="129"/>
      <c r="AES145" s="129"/>
      <c r="AET145" s="129"/>
      <c r="AEU145" s="129"/>
      <c r="AEV145" s="129"/>
      <c r="AEW145" s="129"/>
      <c r="AEX145" s="129"/>
      <c r="AEY145" s="129"/>
      <c r="AEZ145" s="129"/>
      <c r="AFA145" s="129"/>
      <c r="AFB145" s="129"/>
      <c r="AFC145" s="129"/>
      <c r="AFD145" s="129"/>
      <c r="AFE145" s="129"/>
      <c r="AFF145" s="129"/>
      <c r="AFG145" s="129"/>
      <c r="AFH145" s="129"/>
      <c r="AFI145" s="129"/>
      <c r="AFJ145" s="129"/>
      <c r="AFK145" s="129"/>
      <c r="AFL145" s="129"/>
      <c r="AFM145" s="129"/>
      <c r="AFN145" s="129"/>
      <c r="AFO145" s="129"/>
      <c r="AFP145" s="129"/>
      <c r="AFQ145" s="129"/>
      <c r="AFR145" s="129"/>
      <c r="AFS145" s="129"/>
      <c r="AFT145" s="129"/>
      <c r="AFU145" s="129"/>
      <c r="AFV145" s="129"/>
      <c r="AFW145" s="129"/>
      <c r="AFX145" s="129"/>
      <c r="AFY145" s="129"/>
      <c r="AFZ145" s="129"/>
      <c r="AGA145" s="129"/>
      <c r="AGB145" s="129"/>
      <c r="AGC145" s="129"/>
      <c r="AGD145" s="129"/>
      <c r="AGE145" s="129"/>
      <c r="AGF145" s="129"/>
      <c r="AGG145" s="129"/>
      <c r="AGH145" s="129"/>
      <c r="AGI145" s="129"/>
      <c r="AGJ145" s="129"/>
      <c r="AGK145" s="129"/>
      <c r="AGL145" s="129"/>
      <c r="AGM145" s="129"/>
      <c r="AGN145" s="129"/>
      <c r="AGO145" s="129"/>
      <c r="AGP145" s="129"/>
      <c r="AGQ145" s="129"/>
      <c r="AGR145" s="129"/>
      <c r="AGS145" s="129"/>
      <c r="AGT145" s="129"/>
      <c r="AGU145" s="129"/>
      <c r="AGV145" s="129"/>
      <c r="AGW145" s="129"/>
      <c r="AGX145" s="129"/>
      <c r="AGY145" s="129"/>
      <c r="AGZ145" s="129"/>
      <c r="AHA145" s="129"/>
      <c r="AHB145" s="129"/>
      <c r="AHC145" s="129"/>
      <c r="AHD145" s="129"/>
      <c r="AHE145" s="129"/>
      <c r="AHF145" s="129"/>
      <c r="AHG145" s="129"/>
      <c r="AHH145" s="129"/>
      <c r="AHI145" s="129"/>
      <c r="AHJ145" s="129"/>
      <c r="AHK145" s="129"/>
      <c r="AHL145" s="129"/>
      <c r="AHM145" s="129"/>
      <c r="AHN145" s="129"/>
      <c r="AHO145" s="129"/>
      <c r="AHP145" s="129"/>
      <c r="AHQ145" s="129"/>
      <c r="AHR145" s="129"/>
      <c r="AHS145" s="129"/>
      <c r="AHT145" s="129"/>
      <c r="AHU145" s="129"/>
      <c r="AHV145" s="129"/>
      <c r="AHW145" s="129"/>
      <c r="AHX145" s="129"/>
      <c r="AHY145" s="129"/>
      <c r="AHZ145" s="129"/>
      <c r="AIA145" s="129"/>
      <c r="AIB145" s="129"/>
      <c r="AIC145" s="129"/>
      <c r="AID145" s="129"/>
      <c r="AIE145" s="129"/>
      <c r="AIF145" s="129"/>
      <c r="AIG145" s="129"/>
      <c r="AIH145" s="129"/>
      <c r="AII145" s="129"/>
      <c r="AIJ145" s="129"/>
      <c r="AIK145" s="129"/>
      <c r="AIL145" s="129"/>
      <c r="AIM145" s="129"/>
      <c r="AIN145" s="129"/>
      <c r="AIO145" s="129"/>
      <c r="AIP145" s="129"/>
      <c r="AIQ145" s="129"/>
      <c r="AIR145" s="129"/>
      <c r="AIS145" s="129"/>
      <c r="AIT145" s="129"/>
      <c r="AIU145" s="129"/>
      <c r="AIV145" s="129"/>
      <c r="AIW145" s="129"/>
      <c r="AIX145" s="129"/>
      <c r="AIY145" s="129"/>
      <c r="AIZ145" s="129"/>
      <c r="AJA145" s="129"/>
      <c r="AJB145" s="129"/>
      <c r="AJC145" s="129"/>
      <c r="AJD145" s="129"/>
      <c r="AJE145" s="129"/>
      <c r="AJF145" s="129"/>
      <c r="AJG145" s="129"/>
      <c r="AJH145" s="129"/>
      <c r="AJI145" s="129"/>
      <c r="AJJ145" s="129"/>
      <c r="AJK145" s="129"/>
      <c r="AJL145" s="129"/>
      <c r="AJM145" s="129"/>
      <c r="AJN145" s="129"/>
      <c r="AJO145" s="129"/>
      <c r="AJP145" s="129"/>
      <c r="AJQ145" s="129"/>
      <c r="AJR145" s="129"/>
      <c r="AJS145" s="129"/>
      <c r="AJT145" s="129"/>
      <c r="AJU145" s="129"/>
      <c r="AJV145" s="129"/>
      <c r="AJW145" s="129"/>
      <c r="AJX145" s="129"/>
      <c r="AJY145" s="129"/>
      <c r="AJZ145" s="129"/>
      <c r="AKA145" s="129"/>
      <c r="AKB145" s="129"/>
      <c r="AKC145" s="129"/>
      <c r="AKD145" s="129"/>
      <c r="AKE145" s="129"/>
      <c r="AKF145" s="129"/>
      <c r="AKG145" s="129"/>
      <c r="AKH145" s="129"/>
      <c r="AKI145" s="129"/>
      <c r="AKJ145" s="129"/>
      <c r="AKK145" s="129"/>
      <c r="AKL145" s="129"/>
      <c r="AKM145" s="129"/>
      <c r="AKN145" s="129"/>
      <c r="AKO145" s="129"/>
      <c r="AKP145" s="129"/>
      <c r="AKQ145" s="129"/>
      <c r="AKR145" s="129"/>
      <c r="AKS145" s="129"/>
      <c r="AKT145" s="129"/>
      <c r="AKU145" s="129"/>
      <c r="AKV145" s="129"/>
      <c r="AKW145" s="129"/>
      <c r="AKX145" s="129"/>
      <c r="AKY145" s="129"/>
      <c r="AKZ145" s="129"/>
      <c r="ALA145" s="129"/>
      <c r="ALB145" s="129"/>
      <c r="ALC145" s="129"/>
      <c r="ALD145" s="129"/>
      <c r="ALE145" s="129"/>
      <c r="ALF145" s="129"/>
      <c r="ALG145" s="129"/>
      <c r="ALH145" s="129"/>
      <c r="ALI145" s="129"/>
      <c r="ALJ145" s="129"/>
      <c r="ALK145" s="129"/>
      <c r="ALL145" s="129"/>
      <c r="ALM145" s="129"/>
      <c r="ALN145" s="129"/>
      <c r="ALO145" s="129"/>
      <c r="ALP145" s="129"/>
      <c r="ALQ145" s="129"/>
      <c r="ALR145" s="129"/>
      <c r="ALS145" s="129"/>
      <c r="ALT145" s="129"/>
      <c r="ALU145" s="129"/>
      <c r="ALV145" s="129"/>
      <c r="ALW145" s="129"/>
      <c r="ALX145" s="129"/>
      <c r="ALY145" s="129"/>
      <c r="ALZ145" s="129"/>
      <c r="AMA145" s="129"/>
      <c r="AMB145" s="129"/>
      <c r="AMC145" s="129"/>
      <c r="AMD145" s="129"/>
      <c r="AME145" s="129"/>
      <c r="AMF145" s="129"/>
      <c r="AMG145" s="129"/>
      <c r="AMH145" s="129"/>
      <c r="AMI145" s="129"/>
      <c r="AMJ145" s="129"/>
      <c r="AMK145" s="129"/>
      <c r="AML145" s="129"/>
      <c r="AMM145" s="129"/>
      <c r="AMN145" s="129"/>
      <c r="AMO145" s="129"/>
      <c r="AMP145" s="129"/>
      <c r="AMQ145" s="129"/>
      <c r="AMR145" s="129"/>
      <c r="AMS145" s="129"/>
      <c r="AMT145" s="129"/>
      <c r="AMU145" s="129"/>
      <c r="AMV145" s="129"/>
      <c r="AMW145" s="129"/>
      <c r="AMX145" s="129"/>
      <c r="AMY145" s="129"/>
      <c r="AMZ145" s="129"/>
      <c r="ANA145" s="129"/>
      <c r="ANB145" s="129"/>
      <c r="ANC145" s="129"/>
      <c r="AND145" s="129"/>
      <c r="ANE145" s="129"/>
      <c r="ANF145" s="129"/>
      <c r="ANG145" s="129"/>
      <c r="ANH145" s="129"/>
      <c r="ANI145" s="129"/>
      <c r="ANJ145" s="129"/>
      <c r="ANK145" s="129"/>
      <c r="ANL145" s="129"/>
      <c r="ANM145" s="129"/>
      <c r="ANN145" s="129"/>
      <c r="ANO145" s="129"/>
      <c r="ANP145" s="129"/>
      <c r="ANQ145" s="129"/>
      <c r="ANR145" s="129"/>
      <c r="ANS145" s="129"/>
      <c r="ANT145" s="129"/>
      <c r="ANU145" s="129"/>
      <c r="ANV145" s="129"/>
      <c r="ANW145" s="129"/>
      <c r="ANX145" s="129"/>
      <c r="ANY145" s="129"/>
      <c r="ANZ145" s="129"/>
      <c r="AOA145" s="129"/>
      <c r="AOB145" s="129"/>
      <c r="AOC145" s="129"/>
      <c r="AOD145" s="129"/>
      <c r="AOE145" s="129"/>
      <c r="AOF145" s="129"/>
      <c r="AOG145" s="129"/>
      <c r="AOH145" s="129"/>
      <c r="AOI145" s="129"/>
      <c r="AOJ145" s="129"/>
      <c r="AOK145" s="129"/>
      <c r="AOL145" s="129"/>
      <c r="AOM145" s="129"/>
      <c r="AON145" s="129"/>
      <c r="AOO145" s="129"/>
      <c r="AOP145" s="129"/>
      <c r="AOQ145" s="129"/>
      <c r="AOR145" s="129"/>
      <c r="AOS145" s="129"/>
      <c r="AOT145" s="129"/>
      <c r="AOU145" s="129"/>
      <c r="AOV145" s="129"/>
      <c r="AOW145" s="129"/>
      <c r="AOX145" s="129"/>
      <c r="AOY145" s="129"/>
      <c r="AOZ145" s="129"/>
      <c r="APA145" s="129"/>
      <c r="APB145" s="129"/>
      <c r="APC145" s="129"/>
      <c r="APD145" s="129"/>
      <c r="APE145" s="129"/>
      <c r="APF145" s="129"/>
      <c r="APG145" s="129"/>
      <c r="APH145" s="129"/>
      <c r="API145" s="129"/>
      <c r="APJ145" s="129"/>
      <c r="APK145" s="129"/>
      <c r="APL145" s="129"/>
      <c r="APM145" s="129"/>
      <c r="APN145" s="129"/>
      <c r="APO145" s="129"/>
      <c r="APP145" s="129"/>
      <c r="APQ145" s="129"/>
      <c r="APR145" s="129"/>
      <c r="APS145" s="129"/>
      <c r="APT145" s="129"/>
      <c r="APU145" s="129"/>
      <c r="APV145" s="129"/>
      <c r="APW145" s="129"/>
      <c r="APX145" s="129"/>
      <c r="APY145" s="129"/>
      <c r="APZ145" s="129"/>
      <c r="AQA145" s="129"/>
      <c r="AQB145" s="129"/>
      <c r="AQC145" s="129"/>
      <c r="AQD145" s="129"/>
      <c r="AQE145" s="129"/>
      <c r="AQF145" s="129"/>
      <c r="AQG145" s="129"/>
      <c r="AQH145" s="129"/>
      <c r="AQI145" s="129"/>
      <c r="AQJ145" s="129"/>
      <c r="AQK145" s="129"/>
      <c r="AQL145" s="129"/>
      <c r="AQM145" s="129"/>
      <c r="AQN145" s="129"/>
      <c r="AQO145" s="129"/>
      <c r="AQP145" s="129"/>
      <c r="AQQ145" s="129"/>
      <c r="AQR145" s="129"/>
      <c r="AQS145" s="129"/>
      <c r="AQT145" s="129"/>
      <c r="AQU145" s="129"/>
      <c r="AQV145" s="129"/>
      <c r="AQW145" s="129"/>
      <c r="AQX145" s="129"/>
      <c r="AQY145" s="129"/>
      <c r="AQZ145" s="129"/>
      <c r="ARA145" s="129"/>
      <c r="ARB145" s="129"/>
      <c r="ARC145" s="129"/>
      <c r="ARD145" s="129"/>
      <c r="ARE145" s="129"/>
      <c r="ARF145" s="129"/>
      <c r="ARG145" s="129"/>
      <c r="ARH145" s="129"/>
      <c r="ARI145" s="129"/>
      <c r="ARJ145" s="129"/>
      <c r="ARK145" s="129"/>
      <c r="ARL145" s="129"/>
      <c r="ARM145" s="129"/>
      <c r="ARN145" s="129"/>
      <c r="ARO145" s="129"/>
      <c r="ARP145" s="129"/>
      <c r="ARQ145" s="129"/>
      <c r="ARR145" s="129"/>
      <c r="ARS145" s="129"/>
      <c r="ART145" s="129"/>
      <c r="ARU145" s="129"/>
      <c r="ARV145" s="129"/>
      <c r="ARW145" s="129"/>
      <c r="ARX145" s="129"/>
      <c r="ARY145" s="129"/>
      <c r="ARZ145" s="129"/>
      <c r="ASA145" s="129"/>
      <c r="ASB145" s="129"/>
      <c r="ASC145" s="129"/>
      <c r="ASD145" s="129"/>
      <c r="ASE145" s="129"/>
      <c r="ASF145" s="129"/>
      <c r="ASG145" s="129"/>
      <c r="ASH145" s="129"/>
      <c r="ASI145" s="129"/>
      <c r="ASJ145" s="129"/>
      <c r="ASK145" s="129"/>
      <c r="ASL145" s="129"/>
      <c r="ASM145" s="129"/>
      <c r="ASN145" s="129"/>
      <c r="ASO145" s="129"/>
      <c r="ASP145" s="129"/>
      <c r="ASQ145" s="129"/>
      <c r="ASR145" s="129"/>
      <c r="ASS145" s="129"/>
      <c r="AST145" s="129"/>
      <c r="ASU145" s="129"/>
      <c r="ASV145" s="129"/>
      <c r="ASW145" s="129"/>
      <c r="ASX145" s="129"/>
      <c r="ASY145" s="129"/>
      <c r="ASZ145" s="129"/>
      <c r="ATA145" s="129"/>
      <c r="ATB145" s="129"/>
      <c r="ATC145" s="129"/>
      <c r="ATD145" s="129"/>
      <c r="ATE145" s="129"/>
      <c r="ATF145" s="129"/>
      <c r="ATG145" s="129"/>
      <c r="ATH145" s="129"/>
      <c r="ATI145" s="129"/>
      <c r="ATJ145" s="129"/>
      <c r="ATK145" s="129"/>
      <c r="ATL145" s="129"/>
      <c r="ATM145" s="129"/>
      <c r="ATN145" s="129"/>
      <c r="ATO145" s="129"/>
      <c r="ATP145" s="129"/>
      <c r="ATQ145" s="129"/>
      <c r="ATR145" s="129"/>
      <c r="ATS145" s="129"/>
      <c r="ATT145" s="129"/>
      <c r="ATU145" s="129"/>
      <c r="ATV145" s="129"/>
      <c r="ATW145" s="129"/>
      <c r="ATX145" s="129"/>
      <c r="ATY145" s="129"/>
      <c r="ATZ145" s="129"/>
      <c r="AUA145" s="129"/>
      <c r="AUB145" s="129"/>
      <c r="AUC145" s="129"/>
      <c r="AUD145" s="129"/>
      <c r="AUE145" s="129"/>
      <c r="AUF145" s="129"/>
      <c r="AUG145" s="129"/>
      <c r="AUH145" s="129"/>
      <c r="AUI145" s="129"/>
      <c r="AUJ145" s="129"/>
      <c r="AUK145" s="129"/>
      <c r="AUL145" s="129"/>
      <c r="AUM145" s="129"/>
      <c r="AUN145" s="129"/>
      <c r="AUO145" s="129"/>
      <c r="AUP145" s="129"/>
      <c r="AUQ145" s="129"/>
      <c r="AUR145" s="129"/>
      <c r="AUS145" s="129"/>
      <c r="AUT145" s="129"/>
      <c r="AUU145" s="129"/>
      <c r="AUV145" s="129"/>
      <c r="AUW145" s="129"/>
      <c r="AUX145" s="129"/>
      <c r="AUY145" s="129"/>
      <c r="AUZ145" s="129"/>
      <c r="AVA145" s="129"/>
      <c r="AVB145" s="129"/>
      <c r="AVC145" s="129"/>
      <c r="AVD145" s="129"/>
      <c r="AVE145" s="129"/>
      <c r="AVF145" s="129"/>
      <c r="AVG145" s="129"/>
      <c r="AVH145" s="129"/>
      <c r="AVI145" s="129"/>
      <c r="AVJ145" s="129"/>
      <c r="AVK145" s="129"/>
      <c r="AVL145" s="129"/>
      <c r="AVM145" s="129"/>
      <c r="AVN145" s="129"/>
      <c r="AVO145" s="129"/>
      <c r="AVP145" s="129"/>
      <c r="AVQ145" s="129"/>
      <c r="AVR145" s="129"/>
      <c r="AVS145" s="129"/>
      <c r="AVT145" s="129"/>
      <c r="AVU145" s="129"/>
      <c r="AVV145" s="129"/>
      <c r="AVW145" s="129"/>
      <c r="AVX145" s="129"/>
      <c r="AVY145" s="129"/>
      <c r="AVZ145" s="129"/>
      <c r="AWA145" s="129"/>
      <c r="AWB145" s="129"/>
      <c r="AWC145" s="129"/>
      <c r="AWD145" s="129"/>
      <c r="AWE145" s="129"/>
      <c r="AWF145" s="129"/>
      <c r="AWG145" s="129"/>
      <c r="AWH145" s="129"/>
      <c r="AWI145" s="129"/>
      <c r="AWJ145" s="129"/>
      <c r="AWK145" s="129"/>
      <c r="AWL145" s="129"/>
      <c r="AWM145" s="129"/>
      <c r="AWN145" s="129"/>
      <c r="AWO145" s="129"/>
      <c r="AWP145" s="129"/>
      <c r="AWQ145" s="129"/>
      <c r="AWR145" s="129"/>
      <c r="AWS145" s="129"/>
      <c r="AWT145" s="129"/>
      <c r="AWU145" s="129"/>
      <c r="AWV145" s="129"/>
      <c r="AWW145" s="129"/>
      <c r="AWX145" s="129"/>
      <c r="AWY145" s="129"/>
      <c r="AWZ145" s="129"/>
      <c r="AXA145" s="129"/>
      <c r="AXB145" s="129"/>
      <c r="AXC145" s="129"/>
      <c r="AXD145" s="129"/>
      <c r="AXE145" s="129"/>
      <c r="AXF145" s="129"/>
      <c r="AXG145" s="129"/>
      <c r="AXH145" s="129"/>
      <c r="AXI145" s="129"/>
      <c r="AXJ145" s="129"/>
      <c r="AXK145" s="129"/>
      <c r="AXL145" s="129"/>
      <c r="AXM145" s="129"/>
      <c r="AXN145" s="129"/>
      <c r="AXO145" s="129"/>
      <c r="AXP145" s="129"/>
      <c r="AXQ145" s="129"/>
      <c r="AXR145" s="129"/>
      <c r="AXS145" s="129"/>
      <c r="AXT145" s="129"/>
      <c r="AXU145" s="129"/>
      <c r="AXV145" s="129"/>
      <c r="AXW145" s="129"/>
      <c r="AXX145" s="129"/>
      <c r="AXY145" s="129"/>
      <c r="AXZ145" s="129"/>
      <c r="AYA145" s="129"/>
      <c r="AYB145" s="129"/>
      <c r="AYC145" s="129"/>
      <c r="AYD145" s="129"/>
      <c r="AYE145" s="129"/>
      <c r="AYF145" s="129"/>
      <c r="AYG145" s="129"/>
      <c r="AYH145" s="129"/>
      <c r="AYI145" s="129"/>
      <c r="AYJ145" s="129"/>
      <c r="AYK145" s="129"/>
      <c r="AYL145" s="129"/>
      <c r="AYM145" s="129"/>
      <c r="AYN145" s="129"/>
      <c r="AYO145" s="129"/>
      <c r="AYP145" s="129"/>
      <c r="AYQ145" s="129"/>
      <c r="AYR145" s="129"/>
      <c r="AYS145" s="129"/>
      <c r="AYT145" s="129"/>
      <c r="AYU145" s="129"/>
      <c r="AYV145" s="129"/>
      <c r="AYW145" s="129"/>
      <c r="AYX145" s="129"/>
      <c r="AYY145" s="129"/>
      <c r="AYZ145" s="129"/>
      <c r="AZA145" s="129"/>
      <c r="AZB145" s="129"/>
      <c r="AZC145" s="129"/>
      <c r="AZD145" s="129"/>
      <c r="AZE145" s="129"/>
      <c r="AZF145" s="129"/>
      <c r="AZG145" s="129"/>
      <c r="AZH145" s="129"/>
      <c r="AZI145" s="129"/>
      <c r="AZJ145" s="129"/>
      <c r="AZK145" s="129"/>
      <c r="AZL145" s="129"/>
      <c r="AZM145" s="129"/>
      <c r="AZN145" s="129"/>
      <c r="AZO145" s="129"/>
      <c r="AZP145" s="129"/>
      <c r="AZQ145" s="129"/>
      <c r="AZR145" s="129"/>
      <c r="AZS145" s="129"/>
      <c r="AZT145" s="129"/>
      <c r="AZU145" s="129"/>
      <c r="AZV145" s="129"/>
      <c r="AZW145" s="129"/>
      <c r="AZX145" s="129"/>
      <c r="AZY145" s="129"/>
      <c r="AZZ145" s="129"/>
      <c r="BAA145" s="129"/>
      <c r="BAB145" s="129"/>
      <c r="BAC145" s="129"/>
      <c r="BAD145" s="129"/>
      <c r="BAE145" s="129"/>
      <c r="BAF145" s="129"/>
      <c r="BAG145" s="129"/>
      <c r="BAH145" s="129"/>
      <c r="BAI145" s="129"/>
      <c r="BAJ145" s="129"/>
      <c r="BAK145" s="129"/>
      <c r="BAL145" s="129"/>
      <c r="BAM145" s="129"/>
      <c r="BAN145" s="129"/>
      <c r="BAO145" s="129"/>
      <c r="BAP145" s="129"/>
      <c r="BAQ145" s="129"/>
      <c r="BAR145" s="129"/>
      <c r="BAS145" s="129"/>
      <c r="BAT145" s="129"/>
      <c r="BAU145" s="129"/>
      <c r="BAV145" s="129"/>
      <c r="BAW145" s="129"/>
      <c r="BAX145" s="129"/>
      <c r="BAY145" s="129"/>
      <c r="BAZ145" s="129"/>
      <c r="BBA145" s="129"/>
      <c r="BBB145" s="129"/>
      <c r="BBC145" s="129"/>
      <c r="BBD145" s="129"/>
      <c r="BBE145" s="129"/>
      <c r="BBF145" s="129"/>
      <c r="BBG145" s="129"/>
      <c r="BBH145" s="129"/>
      <c r="BBI145" s="129"/>
      <c r="BBJ145" s="129"/>
      <c r="BBK145" s="129"/>
      <c r="BBL145" s="129"/>
      <c r="BBM145" s="129"/>
      <c r="BBN145" s="129"/>
      <c r="BBO145" s="129"/>
      <c r="BBP145" s="129"/>
      <c r="BBQ145" s="129"/>
      <c r="BBR145" s="129"/>
      <c r="BBS145" s="129"/>
      <c r="BBT145" s="129"/>
      <c r="BBU145" s="129"/>
      <c r="BBV145" s="129"/>
      <c r="BBW145" s="129"/>
      <c r="BBX145" s="129"/>
      <c r="BBY145" s="129"/>
      <c r="BBZ145" s="129"/>
      <c r="BCA145" s="129"/>
      <c r="BCB145" s="129"/>
      <c r="BCC145" s="129"/>
      <c r="BCD145" s="129"/>
      <c r="BCE145" s="129"/>
      <c r="BCF145" s="129"/>
      <c r="BCG145" s="129"/>
      <c r="BCH145" s="129"/>
      <c r="BCI145" s="129"/>
      <c r="BCJ145" s="129"/>
      <c r="BCK145" s="129"/>
      <c r="BCL145" s="129"/>
      <c r="BCM145" s="129"/>
      <c r="BCN145" s="129"/>
      <c r="BCO145" s="129"/>
      <c r="BCP145" s="129"/>
      <c r="BCQ145" s="129"/>
      <c r="BCR145" s="129"/>
      <c r="BCS145" s="129"/>
      <c r="BCT145" s="129"/>
      <c r="BCU145" s="129"/>
      <c r="BCV145" s="129"/>
      <c r="BCW145" s="129"/>
      <c r="BCX145" s="129"/>
      <c r="BCY145" s="129"/>
      <c r="BCZ145" s="129"/>
      <c r="BDA145" s="129"/>
      <c r="BDB145" s="129"/>
      <c r="BDC145" s="129"/>
      <c r="BDD145" s="129"/>
      <c r="BDE145" s="129"/>
      <c r="BDF145" s="129"/>
      <c r="BDG145" s="129"/>
      <c r="BDH145" s="129"/>
      <c r="BDI145" s="129"/>
      <c r="BDJ145" s="129"/>
      <c r="BDK145" s="129"/>
      <c r="BDL145" s="129"/>
      <c r="BDM145" s="129"/>
      <c r="BDN145" s="129"/>
      <c r="BDO145" s="129"/>
      <c r="BDP145" s="129"/>
      <c r="BDQ145" s="129"/>
      <c r="BDR145" s="129"/>
      <c r="BDS145" s="129"/>
      <c r="BDT145" s="129"/>
      <c r="BDU145" s="129"/>
      <c r="BDV145" s="129"/>
      <c r="BDW145" s="129"/>
      <c r="BDX145" s="129"/>
      <c r="BDY145" s="129"/>
      <c r="BDZ145" s="129"/>
      <c r="BEA145" s="129"/>
      <c r="BEB145" s="129"/>
      <c r="BEC145" s="129"/>
      <c r="BED145" s="129"/>
      <c r="BEE145" s="129"/>
      <c r="BEF145" s="129"/>
      <c r="BEG145" s="129"/>
      <c r="BEH145" s="129"/>
      <c r="BEI145" s="129"/>
      <c r="BEJ145" s="129"/>
      <c r="BEK145" s="129"/>
      <c r="BEL145" s="129"/>
      <c r="BEM145" s="129"/>
      <c r="BEN145" s="129"/>
      <c r="BEO145" s="129"/>
      <c r="BEP145" s="129"/>
      <c r="BEQ145" s="129"/>
      <c r="BER145" s="129"/>
      <c r="BES145" s="129"/>
      <c r="BET145" s="129"/>
      <c r="BEU145" s="129"/>
      <c r="BEV145" s="129"/>
      <c r="BEW145" s="129"/>
      <c r="BEX145" s="129"/>
      <c r="BEY145" s="129"/>
      <c r="BEZ145" s="129"/>
      <c r="BFA145" s="129"/>
      <c r="BFB145" s="129"/>
      <c r="BFC145" s="129"/>
      <c r="BFD145" s="129"/>
      <c r="BFE145" s="129"/>
      <c r="BFF145" s="129"/>
      <c r="BFG145" s="129"/>
      <c r="BFH145" s="129"/>
      <c r="BFI145" s="129"/>
      <c r="BFJ145" s="129"/>
      <c r="BFK145" s="129"/>
      <c r="BFL145" s="129"/>
      <c r="BFM145" s="129"/>
      <c r="BFN145" s="129"/>
      <c r="BFO145" s="129"/>
      <c r="BFP145" s="129"/>
      <c r="BFQ145" s="129"/>
      <c r="BFR145" s="129"/>
      <c r="BFS145" s="129"/>
      <c r="BFT145" s="129"/>
      <c r="BFU145" s="129"/>
      <c r="BFV145" s="129"/>
      <c r="BFW145" s="129"/>
      <c r="BFX145" s="129"/>
      <c r="BFY145" s="129"/>
      <c r="BFZ145" s="129"/>
      <c r="BGA145" s="129"/>
      <c r="BGB145" s="129"/>
      <c r="BGC145" s="129"/>
      <c r="BGD145" s="129"/>
      <c r="BGE145" s="129"/>
      <c r="BGF145" s="129"/>
      <c r="BGG145" s="129"/>
      <c r="BGH145" s="129"/>
      <c r="BGI145" s="129"/>
      <c r="BGJ145" s="129"/>
      <c r="BGK145" s="129"/>
      <c r="BGL145" s="129"/>
      <c r="BGM145" s="129"/>
      <c r="BGN145" s="129"/>
      <c r="BGO145" s="129"/>
      <c r="BGP145" s="129"/>
      <c r="BGQ145" s="129"/>
      <c r="BGR145" s="129"/>
      <c r="BGS145" s="129"/>
      <c r="BGT145" s="129"/>
      <c r="BGU145" s="129"/>
      <c r="BGV145" s="129"/>
      <c r="BGW145" s="129"/>
      <c r="BGX145" s="129"/>
      <c r="BGY145" s="129"/>
      <c r="BGZ145" s="129"/>
      <c r="BHA145" s="129"/>
      <c r="BHB145" s="129"/>
      <c r="BHC145" s="129"/>
      <c r="BHD145" s="129"/>
      <c r="BHE145" s="129"/>
      <c r="BHF145" s="129"/>
      <c r="BHG145" s="129"/>
      <c r="BHH145" s="129"/>
      <c r="BHI145" s="129"/>
      <c r="BHJ145" s="129"/>
      <c r="BHK145" s="129"/>
      <c r="BHL145" s="129"/>
      <c r="BHM145" s="129"/>
      <c r="BHN145" s="129"/>
      <c r="BHO145" s="129"/>
      <c r="BHP145" s="129"/>
      <c r="BHQ145" s="129"/>
      <c r="BHR145" s="129"/>
      <c r="BHS145" s="129"/>
      <c r="BHT145" s="129"/>
      <c r="BHU145" s="129"/>
      <c r="BHV145" s="129"/>
      <c r="BHW145" s="129"/>
      <c r="BHX145" s="129"/>
      <c r="BHY145" s="129"/>
      <c r="BHZ145" s="129"/>
      <c r="BIA145" s="129"/>
      <c r="BIB145" s="129"/>
      <c r="BIC145" s="129"/>
      <c r="BID145" s="129"/>
      <c r="BIE145" s="129"/>
      <c r="BIF145" s="129"/>
      <c r="BIG145" s="129"/>
      <c r="BIH145" s="129"/>
      <c r="BII145" s="129"/>
      <c r="BIJ145" s="129"/>
      <c r="BIK145" s="129"/>
      <c r="BIL145" s="129"/>
      <c r="BIM145" s="129"/>
      <c r="BIN145" s="129"/>
      <c r="BIO145" s="129"/>
      <c r="BIP145" s="129"/>
      <c r="BIQ145" s="129"/>
      <c r="BIR145" s="129"/>
      <c r="BIS145" s="129"/>
      <c r="BIT145" s="129"/>
      <c r="BIU145" s="129"/>
      <c r="BIV145" s="129"/>
      <c r="BIW145" s="129"/>
      <c r="BIX145" s="129"/>
      <c r="BIY145" s="129"/>
      <c r="BIZ145" s="129"/>
      <c r="BJA145" s="129"/>
      <c r="BJB145" s="129"/>
      <c r="BJC145" s="129"/>
      <c r="BJD145" s="129"/>
      <c r="BJE145" s="129"/>
      <c r="BJF145" s="129"/>
      <c r="BJG145" s="129"/>
      <c r="BJH145" s="129"/>
      <c r="BJI145" s="129"/>
      <c r="BJJ145" s="129"/>
      <c r="BJK145" s="129"/>
      <c r="BJL145" s="129"/>
      <c r="BJM145" s="129"/>
      <c r="BJN145" s="129"/>
      <c r="BJO145" s="129"/>
      <c r="BJP145" s="129"/>
      <c r="BJQ145" s="129"/>
      <c r="BJR145" s="129"/>
      <c r="BJS145" s="129"/>
      <c r="BJT145" s="129"/>
      <c r="BJU145" s="129"/>
      <c r="BJV145" s="129"/>
      <c r="BJW145" s="129"/>
      <c r="BJX145" s="129"/>
      <c r="BJY145" s="129"/>
      <c r="BJZ145" s="129"/>
      <c r="BKA145" s="129"/>
      <c r="BKB145" s="129"/>
      <c r="BKC145" s="129"/>
      <c r="BKD145" s="129"/>
      <c r="BKE145" s="129"/>
      <c r="BKF145" s="129"/>
      <c r="BKG145" s="129"/>
      <c r="BKH145" s="129"/>
      <c r="BKI145" s="129"/>
      <c r="BKJ145" s="129"/>
      <c r="BKK145" s="129"/>
      <c r="BKL145" s="129"/>
      <c r="BKM145" s="129"/>
      <c r="BKN145" s="129"/>
      <c r="BKO145" s="129"/>
      <c r="BKP145" s="129"/>
      <c r="BKQ145" s="129"/>
      <c r="BKR145" s="129"/>
      <c r="BKS145" s="129"/>
      <c r="BKT145" s="129"/>
      <c r="BKU145" s="129"/>
      <c r="BKV145" s="129"/>
      <c r="BKW145" s="129"/>
      <c r="BKX145" s="129"/>
      <c r="BKY145" s="129"/>
      <c r="BKZ145" s="129"/>
      <c r="BLA145" s="129"/>
      <c r="BLB145" s="129"/>
      <c r="BLC145" s="129"/>
      <c r="BLD145" s="129"/>
      <c r="BLE145" s="129"/>
      <c r="BLF145" s="129"/>
      <c r="BLG145" s="129"/>
      <c r="BLH145" s="129"/>
      <c r="BLI145" s="129"/>
      <c r="BLJ145" s="129"/>
      <c r="BLK145" s="129"/>
      <c r="BLL145" s="129"/>
      <c r="BLM145" s="129"/>
      <c r="BLN145" s="129"/>
      <c r="BLO145" s="129"/>
      <c r="BLP145" s="129"/>
      <c r="BLQ145" s="129"/>
      <c r="BLR145" s="129"/>
      <c r="BLS145" s="129"/>
      <c r="BLT145" s="129"/>
      <c r="BLU145" s="129"/>
      <c r="BLV145" s="129"/>
      <c r="BLW145" s="129"/>
      <c r="BLX145" s="129"/>
      <c r="BLY145" s="129"/>
      <c r="BLZ145" s="129"/>
      <c r="BMA145" s="129"/>
      <c r="BMB145" s="129"/>
      <c r="BMC145" s="129"/>
      <c r="BMD145" s="129"/>
      <c r="BME145" s="129"/>
      <c r="BMF145" s="129"/>
      <c r="BMG145" s="129"/>
      <c r="BMH145" s="129"/>
      <c r="BMI145" s="129"/>
      <c r="BMJ145" s="129"/>
      <c r="BMK145" s="129"/>
      <c r="BML145" s="129"/>
      <c r="BMM145" s="129"/>
      <c r="BMN145" s="129"/>
      <c r="BMO145" s="129"/>
      <c r="BMP145" s="129"/>
      <c r="BMQ145" s="129"/>
      <c r="BMR145" s="129"/>
      <c r="BMS145" s="129"/>
      <c r="BMT145" s="129"/>
      <c r="BMU145" s="129"/>
      <c r="BMV145" s="129"/>
      <c r="BMW145" s="129"/>
      <c r="BMX145" s="129"/>
      <c r="BMY145" s="129"/>
      <c r="BMZ145" s="129"/>
      <c r="BNA145" s="129"/>
      <c r="BNB145" s="129"/>
      <c r="BNC145" s="129"/>
      <c r="BND145" s="129"/>
      <c r="BNE145" s="129"/>
      <c r="BNF145" s="129"/>
      <c r="BNG145" s="129"/>
      <c r="BNH145" s="129"/>
      <c r="BNI145" s="129"/>
      <c r="BNJ145" s="129"/>
      <c r="BNK145" s="129"/>
      <c r="BNL145" s="129"/>
      <c r="BNM145" s="129"/>
      <c r="BNN145" s="129"/>
      <c r="BNO145" s="129"/>
      <c r="BNP145" s="129"/>
      <c r="BNQ145" s="129"/>
      <c r="BNR145" s="129"/>
      <c r="BNS145" s="129"/>
      <c r="BNT145" s="129"/>
      <c r="BNU145" s="129"/>
      <c r="BNV145" s="129"/>
      <c r="BNW145" s="129"/>
      <c r="BNX145" s="129"/>
      <c r="BNY145" s="129"/>
      <c r="BNZ145" s="129"/>
      <c r="BOA145" s="129"/>
      <c r="BOB145" s="129"/>
      <c r="BOC145" s="129"/>
      <c r="BOD145" s="129"/>
      <c r="BOE145" s="129"/>
      <c r="BOF145" s="129"/>
      <c r="BOG145" s="129"/>
      <c r="BOH145" s="129"/>
      <c r="BOI145" s="129"/>
      <c r="BOJ145" s="129"/>
      <c r="BOK145" s="129"/>
      <c r="BOL145" s="129"/>
      <c r="BOM145" s="129"/>
      <c r="BON145" s="129"/>
      <c r="BOO145" s="129"/>
      <c r="BOP145" s="129"/>
      <c r="BOQ145" s="129"/>
      <c r="BOR145" s="129"/>
      <c r="BOS145" s="129"/>
      <c r="BOT145" s="129"/>
      <c r="BOU145" s="129"/>
      <c r="BOV145" s="129"/>
      <c r="BOW145" s="129"/>
      <c r="BOX145" s="129"/>
      <c r="BOY145" s="129"/>
      <c r="BOZ145" s="129"/>
      <c r="BPA145" s="129"/>
      <c r="BPB145" s="129"/>
      <c r="BPC145" s="129"/>
      <c r="BPD145" s="129"/>
      <c r="BPE145" s="129"/>
      <c r="BPF145" s="129"/>
      <c r="BPG145" s="129"/>
      <c r="BPH145" s="129"/>
      <c r="BPI145" s="129"/>
      <c r="BPJ145" s="129"/>
      <c r="BPK145" s="129"/>
      <c r="BPL145" s="129"/>
      <c r="BPM145" s="129"/>
      <c r="BPN145" s="129"/>
      <c r="BPO145" s="129"/>
      <c r="BPP145" s="129"/>
      <c r="BPQ145" s="129"/>
      <c r="BPR145" s="129"/>
      <c r="BPS145" s="129"/>
      <c r="BPT145" s="129"/>
      <c r="BPU145" s="129"/>
      <c r="BPV145" s="129"/>
      <c r="BPW145" s="129"/>
      <c r="BPX145" s="129"/>
      <c r="BPY145" s="129"/>
      <c r="BPZ145" s="129"/>
      <c r="BQA145" s="129"/>
      <c r="BQB145" s="129"/>
      <c r="BQC145" s="129"/>
      <c r="BQD145" s="129"/>
      <c r="BQE145" s="129"/>
      <c r="BQF145" s="129"/>
      <c r="BQG145" s="129"/>
      <c r="BQH145" s="129"/>
      <c r="BQI145" s="129"/>
      <c r="BQJ145" s="129"/>
      <c r="BQK145" s="129"/>
      <c r="BQL145" s="129"/>
      <c r="BQM145" s="129"/>
      <c r="BQN145" s="129"/>
      <c r="BQO145" s="129"/>
      <c r="BQP145" s="129"/>
      <c r="BQQ145" s="129"/>
      <c r="BQR145" s="129"/>
      <c r="BQS145" s="129"/>
      <c r="BQT145" s="129"/>
      <c r="BQU145" s="129"/>
      <c r="BQV145" s="129"/>
      <c r="BQW145" s="129"/>
      <c r="BQX145" s="129"/>
      <c r="BQY145" s="129"/>
      <c r="BQZ145" s="129"/>
      <c r="BRA145" s="129"/>
      <c r="BRB145" s="129"/>
      <c r="BRC145" s="129"/>
      <c r="BRD145" s="129"/>
      <c r="BRE145" s="129"/>
      <c r="BRF145" s="129"/>
      <c r="BRG145" s="129"/>
      <c r="BRH145" s="129"/>
      <c r="BRI145" s="129"/>
      <c r="BRJ145" s="129"/>
      <c r="BRK145" s="129"/>
      <c r="BRL145" s="129"/>
      <c r="BRM145" s="129"/>
      <c r="BRN145" s="129"/>
      <c r="BRO145" s="129"/>
      <c r="BRP145" s="129"/>
      <c r="BRQ145" s="129"/>
      <c r="BRR145" s="129"/>
      <c r="BRS145" s="129"/>
      <c r="BRT145" s="129"/>
      <c r="BRU145" s="129"/>
      <c r="BRV145" s="129"/>
      <c r="BRW145" s="129"/>
      <c r="BRX145" s="129"/>
      <c r="BRY145" s="129"/>
      <c r="BRZ145" s="129"/>
      <c r="BSA145" s="129"/>
      <c r="BSB145" s="129"/>
      <c r="BSC145" s="129"/>
      <c r="BSD145" s="129"/>
      <c r="BSE145" s="129"/>
      <c r="BSF145" s="129"/>
      <c r="BSG145" s="129"/>
      <c r="BSH145" s="129"/>
      <c r="BSI145" s="129"/>
      <c r="BSJ145" s="129"/>
      <c r="BSK145" s="129"/>
      <c r="BSL145" s="129"/>
      <c r="BSM145" s="129"/>
      <c r="BSN145" s="129"/>
      <c r="BSO145" s="129"/>
      <c r="BSP145" s="129"/>
      <c r="BSQ145" s="129"/>
      <c r="BSR145" s="129"/>
      <c r="BSS145" s="129"/>
      <c r="BST145" s="129"/>
      <c r="BSU145" s="129"/>
      <c r="BSV145" s="129"/>
      <c r="BSW145" s="129"/>
      <c r="BSX145" s="129"/>
      <c r="BSY145" s="129"/>
      <c r="BSZ145" s="129"/>
      <c r="BTA145" s="129"/>
      <c r="BTB145" s="129"/>
      <c r="BTC145" s="129"/>
      <c r="BTD145" s="129"/>
      <c r="BTE145" s="129"/>
      <c r="BTF145" s="129"/>
      <c r="BTG145" s="129"/>
      <c r="BTH145" s="129"/>
      <c r="BTI145" s="129"/>
      <c r="BTJ145" s="129"/>
      <c r="BTK145" s="129"/>
      <c r="BTL145" s="129"/>
      <c r="BTM145" s="129"/>
      <c r="BTN145" s="129"/>
      <c r="BTO145" s="129"/>
      <c r="BTP145" s="129"/>
      <c r="BTQ145" s="129"/>
      <c r="BTR145" s="129"/>
      <c r="BTS145" s="129"/>
      <c r="BTT145" s="129"/>
      <c r="BTU145" s="129"/>
      <c r="BTV145" s="129"/>
      <c r="BTW145" s="129"/>
      <c r="BTX145" s="129"/>
      <c r="BTY145" s="129"/>
      <c r="BTZ145" s="129"/>
      <c r="BUA145" s="129"/>
      <c r="BUB145" s="129"/>
      <c r="BUC145" s="129"/>
      <c r="BUD145" s="129"/>
      <c r="BUE145" s="129"/>
      <c r="BUF145" s="129"/>
      <c r="BUG145" s="129"/>
      <c r="BUH145" s="129"/>
      <c r="BUI145" s="129"/>
      <c r="BUJ145" s="129"/>
      <c r="BUK145" s="129"/>
      <c r="BUL145" s="129"/>
      <c r="BUM145" s="129"/>
      <c r="BUN145" s="129"/>
      <c r="BUO145" s="129"/>
      <c r="BUP145" s="129"/>
      <c r="BUQ145" s="129"/>
      <c r="BUR145" s="129"/>
      <c r="BUS145" s="129"/>
      <c r="BUT145" s="129"/>
      <c r="BUU145" s="129"/>
      <c r="BUV145" s="129"/>
      <c r="BUW145" s="129"/>
      <c r="BUX145" s="129"/>
      <c r="BUY145" s="129"/>
      <c r="BUZ145" s="129"/>
      <c r="BVA145" s="129"/>
      <c r="BVB145" s="129"/>
      <c r="BVC145" s="129"/>
      <c r="BVD145" s="129"/>
      <c r="BVE145" s="129"/>
      <c r="BVF145" s="129"/>
      <c r="BVG145" s="129"/>
      <c r="BVH145" s="129"/>
      <c r="BVI145" s="129"/>
      <c r="BVJ145" s="129"/>
      <c r="BVK145" s="129"/>
      <c r="BVL145" s="129"/>
      <c r="BVM145" s="129"/>
      <c r="BVN145" s="129"/>
      <c r="BVO145" s="129"/>
      <c r="BVP145" s="129"/>
      <c r="BVQ145" s="129"/>
      <c r="BVR145" s="129"/>
      <c r="BVS145" s="129"/>
      <c r="BVT145" s="129"/>
      <c r="BVU145" s="129"/>
      <c r="BVV145" s="129"/>
      <c r="BVW145" s="129"/>
      <c r="BVX145" s="129"/>
      <c r="BVY145" s="129"/>
      <c r="BVZ145" s="129"/>
      <c r="BWA145" s="129"/>
      <c r="BWB145" s="129"/>
      <c r="BWC145" s="129"/>
      <c r="BWD145" s="129"/>
      <c r="BWE145" s="129"/>
      <c r="BWF145" s="129"/>
      <c r="BWG145" s="129"/>
      <c r="BWH145" s="129"/>
      <c r="BWI145" s="129"/>
      <c r="BWJ145" s="129"/>
      <c r="BWK145" s="129"/>
      <c r="BWL145" s="129"/>
      <c r="BWM145" s="129"/>
      <c r="BWN145" s="129"/>
      <c r="BWO145" s="129"/>
      <c r="BWP145" s="129"/>
      <c r="BWQ145" s="129"/>
      <c r="BWR145" s="129"/>
      <c r="BWS145" s="129"/>
      <c r="BWT145" s="129"/>
      <c r="BWU145" s="129"/>
      <c r="BWV145" s="129"/>
      <c r="BWW145" s="129"/>
      <c r="BWX145" s="129"/>
      <c r="BWY145" s="129"/>
      <c r="BWZ145" s="129"/>
      <c r="BXA145" s="129"/>
      <c r="BXB145" s="129"/>
      <c r="BXC145" s="129"/>
      <c r="BXD145" s="129"/>
      <c r="BXE145" s="129"/>
      <c r="BXF145" s="129"/>
      <c r="BXG145" s="129"/>
      <c r="BXH145" s="129"/>
      <c r="BXI145" s="129"/>
      <c r="BXJ145" s="129"/>
      <c r="BXK145" s="129"/>
      <c r="BXL145" s="129"/>
      <c r="BXM145" s="129"/>
      <c r="BXN145" s="129"/>
      <c r="BXO145" s="129"/>
      <c r="BXP145" s="129"/>
      <c r="BXQ145" s="129"/>
      <c r="BXR145" s="129"/>
      <c r="BXS145" s="129"/>
      <c r="BXT145" s="129"/>
      <c r="BXU145" s="129"/>
      <c r="BXV145" s="129"/>
      <c r="BXW145" s="129"/>
      <c r="BXX145" s="129"/>
      <c r="BXY145" s="129"/>
      <c r="BXZ145" s="129"/>
      <c r="BYA145" s="129"/>
      <c r="BYB145" s="129"/>
      <c r="BYC145" s="129"/>
      <c r="BYD145" s="129"/>
      <c r="BYE145" s="129"/>
      <c r="BYF145" s="129"/>
      <c r="BYG145" s="129"/>
      <c r="BYH145" s="129"/>
      <c r="BYI145" s="129"/>
      <c r="BYJ145" s="129"/>
      <c r="BYK145" s="129"/>
      <c r="BYL145" s="129"/>
      <c r="BYM145" s="129"/>
      <c r="BYN145" s="129"/>
      <c r="BYO145" s="129"/>
      <c r="BYP145" s="129"/>
      <c r="BYQ145" s="129"/>
      <c r="BYR145" s="129"/>
      <c r="BYS145" s="129"/>
      <c r="BYT145" s="129"/>
      <c r="BYU145" s="129"/>
      <c r="BYV145" s="129"/>
      <c r="BYW145" s="129"/>
      <c r="BYX145" s="129"/>
      <c r="BYY145" s="129"/>
      <c r="BYZ145" s="129"/>
      <c r="BZA145" s="129"/>
      <c r="BZB145" s="129"/>
      <c r="BZC145" s="129"/>
      <c r="BZD145" s="129"/>
      <c r="BZE145" s="129"/>
      <c r="BZF145" s="129"/>
      <c r="BZG145" s="129"/>
      <c r="BZH145" s="129"/>
      <c r="BZI145" s="129"/>
      <c r="BZJ145" s="129"/>
      <c r="BZK145" s="129"/>
      <c r="BZL145" s="129"/>
      <c r="BZM145" s="129"/>
      <c r="BZN145" s="129"/>
      <c r="BZO145" s="129"/>
      <c r="BZP145" s="129"/>
      <c r="BZQ145" s="129"/>
      <c r="BZR145" s="129"/>
      <c r="BZS145" s="129"/>
      <c r="BZT145" s="129"/>
      <c r="BZU145" s="129"/>
      <c r="BZV145" s="129"/>
      <c r="BZW145" s="129"/>
      <c r="BZX145" s="129"/>
      <c r="BZY145" s="129"/>
      <c r="BZZ145" s="129"/>
      <c r="CAA145" s="129"/>
      <c r="CAB145" s="129"/>
      <c r="CAC145" s="129"/>
      <c r="CAD145" s="129"/>
      <c r="CAE145" s="129"/>
      <c r="CAF145" s="129"/>
      <c r="CAG145" s="129"/>
      <c r="CAH145" s="129"/>
      <c r="CAI145" s="129"/>
      <c r="CAJ145" s="129"/>
      <c r="CAK145" s="129"/>
      <c r="CAL145" s="129"/>
      <c r="CAM145" s="129"/>
      <c r="CAN145" s="129"/>
      <c r="CAO145" s="129"/>
      <c r="CAP145" s="129"/>
      <c r="CAQ145" s="129"/>
      <c r="CAR145" s="129"/>
      <c r="CAS145" s="129"/>
      <c r="CAT145" s="129"/>
      <c r="CAU145" s="129"/>
      <c r="CAV145" s="129"/>
      <c r="CAW145" s="129"/>
      <c r="CAX145" s="129"/>
      <c r="CAY145" s="129"/>
      <c r="CAZ145" s="129"/>
      <c r="CBA145" s="129"/>
      <c r="CBB145" s="129"/>
      <c r="CBC145" s="129"/>
      <c r="CBD145" s="129"/>
      <c r="CBE145" s="129"/>
      <c r="CBF145" s="129"/>
      <c r="CBG145" s="129"/>
      <c r="CBH145" s="129"/>
      <c r="CBI145" s="129"/>
      <c r="CBJ145" s="129"/>
      <c r="CBK145" s="129"/>
      <c r="CBL145" s="129"/>
      <c r="CBM145" s="129"/>
      <c r="CBN145" s="129"/>
      <c r="CBO145" s="129"/>
      <c r="CBP145" s="129"/>
      <c r="CBQ145" s="129"/>
      <c r="CBR145" s="129"/>
      <c r="CBS145" s="129"/>
      <c r="CBT145" s="129"/>
      <c r="CBU145" s="129"/>
      <c r="CBV145" s="129"/>
      <c r="CBW145" s="129"/>
      <c r="CBX145" s="129"/>
      <c r="CBY145" s="129"/>
      <c r="CBZ145" s="129"/>
      <c r="CCA145" s="129"/>
      <c r="CCB145" s="129"/>
      <c r="CCC145" s="129"/>
      <c r="CCD145" s="129"/>
      <c r="CCE145" s="129"/>
      <c r="CCF145" s="129"/>
      <c r="CCG145" s="129"/>
      <c r="CCH145" s="129"/>
      <c r="CCI145" s="129"/>
      <c r="CCJ145" s="129"/>
      <c r="CCK145" s="129"/>
      <c r="CCL145" s="129"/>
      <c r="CCM145" s="129"/>
      <c r="CCN145" s="129"/>
      <c r="CCO145" s="129"/>
      <c r="CCP145" s="129"/>
      <c r="CCQ145" s="129"/>
      <c r="CCR145" s="129"/>
      <c r="CCS145" s="129"/>
      <c r="CCT145" s="129"/>
      <c r="CCU145" s="129"/>
      <c r="CCV145" s="129"/>
      <c r="CCW145" s="129"/>
      <c r="CCX145" s="129"/>
      <c r="CCY145" s="129"/>
      <c r="CCZ145" s="129"/>
      <c r="CDA145" s="129"/>
      <c r="CDB145" s="129"/>
      <c r="CDC145" s="129"/>
      <c r="CDD145" s="129"/>
      <c r="CDE145" s="129"/>
      <c r="CDF145" s="129"/>
      <c r="CDG145" s="129"/>
      <c r="CDH145" s="129"/>
      <c r="CDI145" s="129"/>
      <c r="CDJ145" s="129"/>
      <c r="CDK145" s="129"/>
      <c r="CDL145" s="129"/>
      <c r="CDM145" s="129"/>
      <c r="CDN145" s="129"/>
      <c r="CDO145" s="129"/>
      <c r="CDP145" s="129"/>
      <c r="CDQ145" s="129"/>
      <c r="CDR145" s="129"/>
      <c r="CDS145" s="129"/>
      <c r="CDT145" s="129"/>
      <c r="CDU145" s="129"/>
      <c r="CDV145" s="129"/>
      <c r="CDW145" s="129"/>
      <c r="CDX145" s="129"/>
      <c r="CDY145" s="129"/>
      <c r="CDZ145" s="129"/>
      <c r="CEA145" s="129"/>
      <c r="CEB145" s="129"/>
      <c r="CEC145" s="129"/>
      <c r="CED145" s="129"/>
      <c r="CEE145" s="129"/>
      <c r="CEF145" s="129"/>
      <c r="CEG145" s="129"/>
      <c r="CEH145" s="129"/>
      <c r="CEI145" s="129"/>
      <c r="CEJ145" s="129"/>
      <c r="CEK145" s="129"/>
      <c r="CEL145" s="129"/>
      <c r="CEM145" s="129"/>
      <c r="CEN145" s="129"/>
      <c r="CEO145" s="129"/>
      <c r="CEP145" s="129"/>
      <c r="CEQ145" s="129"/>
      <c r="CER145" s="129"/>
      <c r="CES145" s="129"/>
      <c r="CET145" s="129"/>
      <c r="CEU145" s="129"/>
      <c r="CEV145" s="129"/>
      <c r="CEW145" s="129"/>
      <c r="CEX145" s="129"/>
      <c r="CEY145" s="129"/>
      <c r="CEZ145" s="129"/>
      <c r="CFA145" s="129"/>
      <c r="CFB145" s="129"/>
      <c r="CFC145" s="129"/>
      <c r="CFD145" s="129"/>
      <c r="CFE145" s="129"/>
      <c r="CFF145" s="129"/>
      <c r="CFG145" s="129"/>
      <c r="CFH145" s="129"/>
      <c r="CFI145" s="129"/>
      <c r="CFJ145" s="129"/>
      <c r="CFK145" s="129"/>
      <c r="CFL145" s="129"/>
      <c r="CFM145" s="129"/>
      <c r="CFN145" s="129"/>
      <c r="CFO145" s="129"/>
      <c r="CFP145" s="129"/>
      <c r="CFQ145" s="129"/>
      <c r="CFR145" s="129"/>
      <c r="CFS145" s="129"/>
      <c r="CFT145" s="129"/>
      <c r="CFU145" s="129"/>
      <c r="CFV145" s="129"/>
      <c r="CFW145" s="129"/>
      <c r="CFX145" s="129"/>
      <c r="CFY145" s="129"/>
      <c r="CFZ145" s="129"/>
      <c r="CGA145" s="129"/>
      <c r="CGB145" s="129"/>
      <c r="CGC145" s="129"/>
      <c r="CGD145" s="129"/>
      <c r="CGE145" s="129"/>
      <c r="CGF145" s="129"/>
      <c r="CGG145" s="129"/>
      <c r="CGH145" s="129"/>
      <c r="CGI145" s="129"/>
      <c r="CGJ145" s="129"/>
      <c r="CGK145" s="129"/>
      <c r="CGL145" s="129"/>
      <c r="CGM145" s="129"/>
      <c r="CGN145" s="129"/>
      <c r="CGO145" s="129"/>
      <c r="CGP145" s="129"/>
      <c r="CGQ145" s="129"/>
      <c r="CGR145" s="129"/>
      <c r="CGS145" s="129"/>
      <c r="CGT145" s="129"/>
      <c r="CGU145" s="129"/>
      <c r="CGV145" s="129"/>
      <c r="CGW145" s="129"/>
      <c r="CGX145" s="129"/>
      <c r="CGY145" s="129"/>
      <c r="CGZ145" s="129"/>
      <c r="CHA145" s="129"/>
      <c r="CHB145" s="129"/>
      <c r="CHC145" s="129"/>
      <c r="CHD145" s="129"/>
      <c r="CHE145" s="129"/>
      <c r="CHF145" s="129"/>
      <c r="CHG145" s="129"/>
      <c r="CHH145" s="129"/>
      <c r="CHI145" s="129"/>
      <c r="CHJ145" s="129"/>
      <c r="CHK145" s="129"/>
      <c r="CHL145" s="129"/>
      <c r="CHM145" s="129"/>
      <c r="CHN145" s="129"/>
      <c r="CHO145" s="129"/>
      <c r="CHP145" s="129"/>
      <c r="CHQ145" s="129"/>
      <c r="CHR145" s="129"/>
      <c r="CHS145" s="129"/>
      <c r="CHT145" s="129"/>
      <c r="CHU145" s="129"/>
      <c r="CHV145" s="129"/>
      <c r="CHW145" s="129"/>
      <c r="CHX145" s="129"/>
      <c r="CHY145" s="129"/>
      <c r="CHZ145" s="129"/>
      <c r="CIA145" s="129"/>
      <c r="CIB145" s="129"/>
      <c r="CIC145" s="129"/>
      <c r="CID145" s="129"/>
      <c r="CIE145" s="129"/>
      <c r="CIF145" s="129"/>
      <c r="CIG145" s="129"/>
      <c r="CIH145" s="129"/>
      <c r="CII145" s="129"/>
      <c r="CIJ145" s="129"/>
      <c r="CIK145" s="129"/>
      <c r="CIL145" s="129"/>
      <c r="CIM145" s="129"/>
      <c r="CIN145" s="129"/>
      <c r="CIO145" s="129"/>
      <c r="CIP145" s="129"/>
      <c r="CIQ145" s="129"/>
      <c r="CIR145" s="129"/>
      <c r="CIS145" s="129"/>
      <c r="CIT145" s="129"/>
      <c r="CIU145" s="129"/>
      <c r="CIV145" s="129"/>
      <c r="CIW145" s="129"/>
      <c r="CIX145" s="129"/>
      <c r="CIY145" s="129"/>
      <c r="CIZ145" s="129"/>
      <c r="CJA145" s="129"/>
      <c r="CJB145" s="129"/>
      <c r="CJC145" s="129"/>
      <c r="CJD145" s="129"/>
      <c r="CJE145" s="129"/>
      <c r="CJF145" s="129"/>
      <c r="CJG145" s="129"/>
      <c r="CJH145" s="129"/>
      <c r="CJI145" s="129"/>
      <c r="CJJ145" s="129"/>
      <c r="CJK145" s="129"/>
      <c r="CJL145" s="129"/>
      <c r="CJM145" s="129"/>
      <c r="CJN145" s="129"/>
      <c r="CJO145" s="129"/>
      <c r="CJP145" s="129"/>
      <c r="CJQ145" s="129"/>
      <c r="CJR145" s="129"/>
      <c r="CJS145" s="129"/>
      <c r="CJT145" s="129"/>
      <c r="CJU145" s="129"/>
      <c r="CJV145" s="129"/>
      <c r="CJW145" s="129"/>
      <c r="CJX145" s="129"/>
      <c r="CJY145" s="129"/>
      <c r="CJZ145" s="129"/>
      <c r="CKA145" s="129"/>
      <c r="CKB145" s="129"/>
      <c r="CKC145" s="129"/>
      <c r="CKD145" s="129"/>
      <c r="CKE145" s="129"/>
      <c r="CKF145" s="129"/>
      <c r="CKG145" s="129"/>
      <c r="CKH145" s="129"/>
      <c r="CKI145" s="129"/>
      <c r="CKJ145" s="129"/>
      <c r="CKK145" s="129"/>
      <c r="CKL145" s="129"/>
      <c r="CKM145" s="129"/>
      <c r="CKN145" s="129"/>
      <c r="CKO145" s="129"/>
      <c r="CKP145" s="129"/>
      <c r="CKQ145" s="129"/>
      <c r="CKR145" s="129"/>
      <c r="CKS145" s="129"/>
      <c r="CKT145" s="129"/>
      <c r="CKU145" s="129"/>
      <c r="CKV145" s="129"/>
      <c r="CKW145" s="129"/>
      <c r="CKX145" s="129"/>
      <c r="CKY145" s="129"/>
      <c r="CKZ145" s="129"/>
      <c r="CLA145" s="129"/>
      <c r="CLB145" s="129"/>
      <c r="CLC145" s="129"/>
      <c r="CLD145" s="129"/>
      <c r="CLE145" s="129"/>
      <c r="CLF145" s="129"/>
      <c r="CLG145" s="129"/>
      <c r="CLH145" s="129"/>
      <c r="CLI145" s="129"/>
      <c r="CLJ145" s="129"/>
      <c r="CLK145" s="129"/>
      <c r="CLL145" s="129"/>
      <c r="CLM145" s="129"/>
      <c r="CLN145" s="129"/>
      <c r="CLO145" s="129"/>
      <c r="CLP145" s="129"/>
      <c r="CLQ145" s="129"/>
      <c r="CLR145" s="129"/>
      <c r="CLS145" s="129"/>
      <c r="CLT145" s="129"/>
      <c r="CLU145" s="129"/>
      <c r="CLV145" s="129"/>
      <c r="CLW145" s="129"/>
      <c r="CLX145" s="129"/>
      <c r="CLY145" s="129"/>
      <c r="CLZ145" s="129"/>
      <c r="CMA145" s="129"/>
      <c r="CMB145" s="129"/>
      <c r="CMC145" s="129"/>
      <c r="CMD145" s="129"/>
      <c r="CME145" s="129"/>
      <c r="CMF145" s="129"/>
      <c r="CMG145" s="129"/>
      <c r="CMH145" s="129"/>
      <c r="CMI145" s="129"/>
      <c r="CMJ145" s="129"/>
      <c r="CMK145" s="129"/>
      <c r="CML145" s="129"/>
      <c r="CMM145" s="129"/>
      <c r="CMN145" s="129"/>
      <c r="CMO145" s="129"/>
      <c r="CMP145" s="129"/>
      <c r="CMQ145" s="129"/>
      <c r="CMR145" s="129"/>
      <c r="CMS145" s="129"/>
      <c r="CMT145" s="129"/>
      <c r="CMU145" s="129"/>
      <c r="CMV145" s="129"/>
      <c r="CMW145" s="129"/>
      <c r="CMX145" s="129"/>
      <c r="CMY145" s="129"/>
      <c r="CMZ145" s="129"/>
      <c r="CNA145" s="129"/>
      <c r="CNB145" s="129"/>
      <c r="CNC145" s="129"/>
      <c r="CND145" s="129"/>
      <c r="CNE145" s="129"/>
      <c r="CNF145" s="129"/>
      <c r="CNG145" s="129"/>
      <c r="CNH145" s="129"/>
      <c r="CNI145" s="129"/>
      <c r="CNJ145" s="129"/>
      <c r="CNK145" s="129"/>
      <c r="CNL145" s="129"/>
      <c r="CNM145" s="129"/>
      <c r="CNN145" s="129"/>
      <c r="CNO145" s="129"/>
      <c r="CNP145" s="129"/>
      <c r="CNQ145" s="129"/>
      <c r="CNR145" s="129"/>
      <c r="CNS145" s="129"/>
      <c r="CNT145" s="129"/>
      <c r="CNU145" s="129"/>
      <c r="CNV145" s="129"/>
      <c r="CNW145" s="129"/>
      <c r="CNX145" s="129"/>
      <c r="CNY145" s="129"/>
      <c r="CNZ145" s="129"/>
      <c r="COA145" s="129"/>
      <c r="COB145" s="129"/>
      <c r="COC145" s="129"/>
      <c r="COD145" s="129"/>
      <c r="COE145" s="129"/>
      <c r="COF145" s="129"/>
      <c r="COG145" s="129"/>
      <c r="COH145" s="129"/>
      <c r="COI145" s="129"/>
      <c r="COJ145" s="129"/>
      <c r="COK145" s="129"/>
      <c r="COL145" s="129"/>
      <c r="COM145" s="129"/>
      <c r="CON145" s="129"/>
      <c r="COO145" s="129"/>
      <c r="COP145" s="129"/>
      <c r="COQ145" s="129"/>
      <c r="COR145" s="129"/>
      <c r="COS145" s="129"/>
      <c r="COT145" s="129"/>
      <c r="COU145" s="129"/>
      <c r="COV145" s="129"/>
      <c r="COW145" s="129"/>
      <c r="COX145" s="129"/>
      <c r="COY145" s="129"/>
      <c r="COZ145" s="129"/>
      <c r="CPA145" s="129"/>
      <c r="CPB145" s="129"/>
      <c r="CPC145" s="129"/>
      <c r="CPD145" s="129"/>
      <c r="CPE145" s="129"/>
      <c r="CPF145" s="129"/>
      <c r="CPG145" s="129"/>
      <c r="CPH145" s="129"/>
      <c r="CPI145" s="129"/>
      <c r="CPJ145" s="129"/>
      <c r="CPK145" s="129"/>
      <c r="CPL145" s="129"/>
      <c r="CPM145" s="129"/>
      <c r="CPN145" s="129"/>
      <c r="CPO145" s="129"/>
      <c r="CPP145" s="129"/>
      <c r="CPQ145" s="129"/>
      <c r="CPR145" s="129"/>
      <c r="CPS145" s="129"/>
      <c r="CPT145" s="129"/>
      <c r="CPU145" s="129"/>
      <c r="CPV145" s="129"/>
      <c r="CPW145" s="129"/>
      <c r="CPX145" s="129"/>
      <c r="CPY145" s="129"/>
      <c r="CPZ145" s="129"/>
      <c r="CQA145" s="129"/>
      <c r="CQB145" s="129"/>
      <c r="CQC145" s="129"/>
      <c r="CQD145" s="129"/>
      <c r="CQE145" s="129"/>
      <c r="CQF145" s="129"/>
      <c r="CQG145" s="129"/>
      <c r="CQH145" s="129"/>
      <c r="CQI145" s="129"/>
      <c r="CQJ145" s="129"/>
      <c r="CQK145" s="129"/>
      <c r="CQL145" s="129"/>
      <c r="CQM145" s="129"/>
      <c r="CQN145" s="129"/>
      <c r="CQO145" s="129"/>
      <c r="CQP145" s="129"/>
      <c r="CQQ145" s="129"/>
      <c r="CQR145" s="129"/>
      <c r="CQS145" s="129"/>
      <c r="CQT145" s="129"/>
      <c r="CQU145" s="129"/>
      <c r="CQV145" s="129"/>
      <c r="CQW145" s="129"/>
      <c r="CQX145" s="129"/>
      <c r="CQY145" s="129"/>
      <c r="CQZ145" s="129"/>
      <c r="CRA145" s="129"/>
      <c r="CRB145" s="129"/>
      <c r="CRC145" s="129"/>
      <c r="CRD145" s="129"/>
      <c r="CRE145" s="129"/>
      <c r="CRF145" s="129"/>
      <c r="CRG145" s="129"/>
      <c r="CRH145" s="129"/>
      <c r="CRI145" s="129"/>
      <c r="CRJ145" s="129"/>
      <c r="CRK145" s="129"/>
      <c r="CRL145" s="129"/>
      <c r="CRM145" s="129"/>
      <c r="CRN145" s="129"/>
      <c r="CRO145" s="129"/>
      <c r="CRP145" s="129"/>
      <c r="CRQ145" s="129"/>
      <c r="CRR145" s="129"/>
      <c r="CRS145" s="129"/>
      <c r="CRT145" s="129"/>
      <c r="CRU145" s="129"/>
      <c r="CRV145" s="129"/>
      <c r="CRW145" s="129"/>
      <c r="CRX145" s="129"/>
      <c r="CRY145" s="129"/>
      <c r="CRZ145" s="129"/>
      <c r="CSA145" s="129"/>
      <c r="CSB145" s="129"/>
      <c r="CSC145" s="129"/>
      <c r="CSD145" s="129"/>
      <c r="CSE145" s="129"/>
      <c r="CSF145" s="129"/>
      <c r="CSG145" s="129"/>
      <c r="CSH145" s="129"/>
      <c r="CSI145" s="129"/>
      <c r="CSJ145" s="129"/>
      <c r="CSK145" s="129"/>
      <c r="CSL145" s="129"/>
      <c r="CSM145" s="129"/>
      <c r="CSN145" s="129"/>
      <c r="CSO145" s="129"/>
      <c r="CSP145" s="129"/>
      <c r="CSQ145" s="129"/>
      <c r="CSR145" s="129"/>
      <c r="CSS145" s="129"/>
      <c r="CST145" s="129"/>
      <c r="CSU145" s="129"/>
      <c r="CSV145" s="129"/>
      <c r="CSW145" s="129"/>
      <c r="CSX145" s="129"/>
      <c r="CSY145" s="129"/>
      <c r="CSZ145" s="129"/>
      <c r="CTA145" s="129"/>
      <c r="CTB145" s="129"/>
      <c r="CTC145" s="129"/>
      <c r="CTD145" s="129"/>
      <c r="CTE145" s="129"/>
      <c r="CTF145" s="129"/>
      <c r="CTG145" s="129"/>
      <c r="CTH145" s="129"/>
      <c r="CTI145" s="129"/>
      <c r="CTJ145" s="129"/>
      <c r="CTK145" s="129"/>
      <c r="CTL145" s="129"/>
      <c r="CTM145" s="129"/>
      <c r="CTN145" s="129"/>
      <c r="CTO145" s="129"/>
      <c r="CTP145" s="129"/>
      <c r="CTQ145" s="129"/>
      <c r="CTR145" s="129"/>
      <c r="CTS145" s="129"/>
      <c r="CTT145" s="129"/>
      <c r="CTU145" s="129"/>
      <c r="CTV145" s="129"/>
      <c r="CTW145" s="129"/>
      <c r="CTX145" s="129"/>
      <c r="CTY145" s="129"/>
      <c r="CTZ145" s="129"/>
      <c r="CUA145" s="129"/>
      <c r="CUB145" s="129"/>
      <c r="CUC145" s="129"/>
      <c r="CUD145" s="129"/>
      <c r="CUE145" s="129"/>
      <c r="CUF145" s="129"/>
      <c r="CUG145" s="129"/>
      <c r="CUH145" s="129"/>
      <c r="CUI145" s="129"/>
      <c r="CUJ145" s="129"/>
      <c r="CUK145" s="129"/>
      <c r="CUL145" s="129"/>
      <c r="CUM145" s="129"/>
      <c r="CUN145" s="129"/>
      <c r="CUO145" s="129"/>
      <c r="CUP145" s="129"/>
      <c r="CUQ145" s="129"/>
      <c r="CUR145" s="129"/>
      <c r="CUS145" s="129"/>
      <c r="CUT145" s="129"/>
      <c r="CUU145" s="129"/>
      <c r="CUV145" s="129"/>
      <c r="CUW145" s="129"/>
      <c r="CUX145" s="129"/>
      <c r="CUY145" s="129"/>
      <c r="CUZ145" s="129"/>
      <c r="CVA145" s="129"/>
      <c r="CVB145" s="129"/>
      <c r="CVC145" s="129"/>
      <c r="CVD145" s="129"/>
      <c r="CVE145" s="129"/>
      <c r="CVF145" s="129"/>
      <c r="CVG145" s="129"/>
      <c r="CVH145" s="129"/>
      <c r="CVI145" s="129"/>
      <c r="CVJ145" s="129"/>
      <c r="CVK145" s="129"/>
      <c r="CVL145" s="129"/>
      <c r="CVM145" s="129"/>
      <c r="CVN145" s="129"/>
      <c r="CVO145" s="129"/>
      <c r="CVP145" s="129"/>
      <c r="CVQ145" s="129"/>
      <c r="CVR145" s="129"/>
      <c r="CVS145" s="129"/>
      <c r="CVT145" s="129"/>
      <c r="CVU145" s="129"/>
      <c r="CVV145" s="129"/>
      <c r="CVW145" s="129"/>
      <c r="CVX145" s="129"/>
      <c r="CVY145" s="129"/>
      <c r="CVZ145" s="129"/>
      <c r="CWA145" s="129"/>
      <c r="CWB145" s="129"/>
      <c r="CWC145" s="129"/>
      <c r="CWD145" s="129"/>
      <c r="CWE145" s="129"/>
      <c r="CWF145" s="129"/>
      <c r="CWG145" s="129"/>
      <c r="CWH145" s="129"/>
      <c r="CWI145" s="129"/>
      <c r="CWJ145" s="129"/>
      <c r="CWK145" s="129"/>
      <c r="CWL145" s="129"/>
      <c r="CWM145" s="129"/>
      <c r="CWN145" s="129"/>
      <c r="CWO145" s="129"/>
      <c r="CWP145" s="129"/>
      <c r="CWQ145" s="129"/>
      <c r="CWR145" s="129"/>
      <c r="CWS145" s="129"/>
      <c r="CWT145" s="129"/>
      <c r="CWU145" s="129"/>
      <c r="CWV145" s="129"/>
      <c r="CWW145" s="129"/>
      <c r="CWX145" s="129"/>
      <c r="CWY145" s="129"/>
      <c r="CWZ145" s="129"/>
      <c r="CXA145" s="129"/>
      <c r="CXB145" s="129"/>
      <c r="CXC145" s="129"/>
      <c r="CXD145" s="129"/>
      <c r="CXE145" s="129"/>
      <c r="CXF145" s="129"/>
      <c r="CXG145" s="129"/>
      <c r="CXH145" s="129"/>
      <c r="CXI145" s="129"/>
      <c r="CXJ145" s="129"/>
      <c r="CXK145" s="129"/>
      <c r="CXL145" s="129"/>
      <c r="CXM145" s="129"/>
      <c r="CXN145" s="129"/>
      <c r="CXO145" s="129"/>
      <c r="CXP145" s="129"/>
      <c r="CXQ145" s="129"/>
      <c r="CXR145" s="129"/>
      <c r="CXS145" s="129"/>
      <c r="CXT145" s="129"/>
      <c r="CXU145" s="129"/>
      <c r="CXV145" s="129"/>
      <c r="CXW145" s="129"/>
      <c r="CXX145" s="129"/>
      <c r="CXY145" s="129"/>
      <c r="CXZ145" s="129"/>
      <c r="CYA145" s="129"/>
      <c r="CYB145" s="129"/>
      <c r="CYC145" s="129"/>
      <c r="CYD145" s="129"/>
      <c r="CYE145" s="129"/>
      <c r="CYF145" s="129"/>
      <c r="CYG145" s="129"/>
      <c r="CYH145" s="129"/>
      <c r="CYI145" s="129"/>
      <c r="CYJ145" s="129"/>
      <c r="CYK145" s="129"/>
      <c r="CYL145" s="129"/>
      <c r="CYM145" s="129"/>
      <c r="CYN145" s="129"/>
      <c r="CYO145" s="129"/>
      <c r="CYP145" s="129"/>
      <c r="CYQ145" s="129"/>
      <c r="CYR145" s="129"/>
      <c r="CYS145" s="129"/>
      <c r="CYT145" s="129"/>
      <c r="CYU145" s="129"/>
      <c r="CYV145" s="129"/>
      <c r="CYW145" s="129"/>
      <c r="CYX145" s="129"/>
      <c r="CYY145" s="129"/>
      <c r="CYZ145" s="129"/>
      <c r="CZA145" s="129"/>
      <c r="CZB145" s="129"/>
      <c r="CZC145" s="129"/>
      <c r="CZD145" s="129"/>
      <c r="CZE145" s="129"/>
      <c r="CZF145" s="129"/>
      <c r="CZG145" s="129"/>
      <c r="CZH145" s="129"/>
      <c r="CZI145" s="129"/>
      <c r="CZJ145" s="129"/>
      <c r="CZK145" s="129"/>
      <c r="CZL145" s="129"/>
      <c r="CZM145" s="129"/>
      <c r="CZN145" s="129"/>
      <c r="CZO145" s="129"/>
      <c r="CZP145" s="129"/>
      <c r="CZQ145" s="129"/>
      <c r="CZR145" s="129"/>
      <c r="CZS145" s="129"/>
      <c r="CZT145" s="129"/>
      <c r="CZU145" s="129"/>
      <c r="CZV145" s="129"/>
      <c r="CZW145" s="129"/>
      <c r="CZX145" s="129"/>
      <c r="CZY145" s="129"/>
      <c r="CZZ145" s="129"/>
      <c r="DAA145" s="129"/>
      <c r="DAB145" s="129"/>
      <c r="DAC145" s="129"/>
      <c r="DAD145" s="129"/>
      <c r="DAE145" s="129"/>
      <c r="DAF145" s="129"/>
      <c r="DAG145" s="129"/>
      <c r="DAH145" s="129"/>
      <c r="DAI145" s="129"/>
      <c r="DAJ145" s="129"/>
      <c r="DAK145" s="129"/>
      <c r="DAL145" s="129"/>
      <c r="DAM145" s="129"/>
      <c r="DAN145" s="129"/>
      <c r="DAO145" s="129"/>
      <c r="DAP145" s="129"/>
      <c r="DAQ145" s="129"/>
      <c r="DAR145" s="129"/>
      <c r="DAS145" s="129"/>
      <c r="DAT145" s="129"/>
      <c r="DAU145" s="129"/>
      <c r="DAV145" s="129"/>
      <c r="DAW145" s="129"/>
      <c r="DAX145" s="129"/>
      <c r="DAY145" s="129"/>
      <c r="DAZ145" s="129"/>
      <c r="DBA145" s="129"/>
      <c r="DBB145" s="129"/>
      <c r="DBC145" s="129"/>
      <c r="DBD145" s="129"/>
      <c r="DBE145" s="129"/>
      <c r="DBF145" s="129"/>
      <c r="DBG145" s="129"/>
      <c r="DBH145" s="129"/>
      <c r="DBI145" s="129"/>
      <c r="DBJ145" s="129"/>
      <c r="DBK145" s="129"/>
      <c r="DBL145" s="129"/>
      <c r="DBM145" s="129"/>
      <c r="DBN145" s="129"/>
      <c r="DBO145" s="129"/>
      <c r="DBP145" s="129"/>
      <c r="DBQ145" s="129"/>
      <c r="DBR145" s="129"/>
      <c r="DBS145" s="129"/>
      <c r="DBT145" s="129"/>
      <c r="DBU145" s="129"/>
      <c r="DBV145" s="129"/>
      <c r="DBW145" s="129"/>
      <c r="DBX145" s="129"/>
      <c r="DBY145" s="129"/>
      <c r="DBZ145" s="129"/>
      <c r="DCA145" s="129"/>
      <c r="DCB145" s="129"/>
      <c r="DCC145" s="129"/>
      <c r="DCD145" s="129"/>
      <c r="DCE145" s="129"/>
      <c r="DCF145" s="129"/>
      <c r="DCG145" s="129"/>
      <c r="DCH145" s="129"/>
      <c r="DCI145" s="129"/>
      <c r="DCJ145" s="129"/>
      <c r="DCK145" s="129"/>
      <c r="DCL145" s="129"/>
      <c r="DCM145" s="129"/>
      <c r="DCN145" s="129"/>
      <c r="DCO145" s="129"/>
      <c r="DCP145" s="129"/>
      <c r="DCQ145" s="129"/>
      <c r="DCR145" s="129"/>
      <c r="DCS145" s="129"/>
      <c r="DCT145" s="129"/>
      <c r="DCU145" s="129"/>
      <c r="DCV145" s="129"/>
      <c r="DCW145" s="129"/>
      <c r="DCX145" s="129"/>
      <c r="DCY145" s="129"/>
      <c r="DCZ145" s="129"/>
      <c r="DDA145" s="129"/>
      <c r="DDB145" s="129"/>
      <c r="DDC145" s="129"/>
      <c r="DDD145" s="129"/>
      <c r="DDE145" s="129"/>
      <c r="DDF145" s="129"/>
      <c r="DDG145" s="129"/>
      <c r="DDH145" s="129"/>
      <c r="DDI145" s="129"/>
      <c r="DDJ145" s="129"/>
      <c r="DDK145" s="129"/>
      <c r="DDL145" s="129"/>
      <c r="DDM145" s="129"/>
      <c r="DDN145" s="129"/>
      <c r="DDO145" s="129"/>
      <c r="DDP145" s="129"/>
      <c r="DDQ145" s="129"/>
      <c r="DDR145" s="129"/>
      <c r="DDS145" s="129"/>
      <c r="DDT145" s="129"/>
      <c r="DDU145" s="129"/>
      <c r="DDV145" s="129"/>
      <c r="DDW145" s="129"/>
      <c r="DDX145" s="129"/>
      <c r="DDY145" s="129"/>
      <c r="DDZ145" s="129"/>
      <c r="DEA145" s="129"/>
      <c r="DEB145" s="129"/>
      <c r="DEC145" s="129"/>
      <c r="DED145" s="129"/>
      <c r="DEE145" s="129"/>
      <c r="DEF145" s="129"/>
      <c r="DEG145" s="129"/>
      <c r="DEH145" s="129"/>
      <c r="DEI145" s="129"/>
      <c r="DEJ145" s="129"/>
      <c r="DEK145" s="129"/>
      <c r="DEL145" s="129"/>
      <c r="DEM145" s="129"/>
      <c r="DEN145" s="129"/>
      <c r="DEO145" s="129"/>
      <c r="DEP145" s="129"/>
      <c r="DEQ145" s="129"/>
      <c r="DER145" s="129"/>
      <c r="DES145" s="129"/>
      <c r="DET145" s="129"/>
      <c r="DEU145" s="129"/>
      <c r="DEV145" s="129"/>
      <c r="DEW145" s="129"/>
      <c r="DEX145" s="129"/>
      <c r="DEY145" s="129"/>
      <c r="DEZ145" s="129"/>
      <c r="DFA145" s="129"/>
      <c r="DFB145" s="129"/>
      <c r="DFC145" s="129"/>
      <c r="DFD145" s="129"/>
      <c r="DFE145" s="129"/>
      <c r="DFF145" s="129"/>
      <c r="DFG145" s="129"/>
      <c r="DFH145" s="129"/>
      <c r="DFI145" s="129"/>
      <c r="DFJ145" s="129"/>
      <c r="DFK145" s="129"/>
      <c r="DFL145" s="129"/>
      <c r="DFM145" s="129"/>
      <c r="DFN145" s="129"/>
      <c r="DFO145" s="129"/>
      <c r="DFP145" s="129"/>
      <c r="DFQ145" s="129"/>
      <c r="DFR145" s="129"/>
      <c r="DFS145" s="129"/>
      <c r="DFT145" s="129"/>
      <c r="DFU145" s="129"/>
      <c r="DFV145" s="129"/>
      <c r="DFW145" s="129"/>
      <c r="DFX145" s="129"/>
      <c r="DFY145" s="129"/>
      <c r="DFZ145" s="129"/>
      <c r="DGA145" s="129"/>
      <c r="DGB145" s="129"/>
      <c r="DGC145" s="129"/>
      <c r="DGD145" s="129"/>
      <c r="DGE145" s="129"/>
      <c r="DGF145" s="129"/>
      <c r="DGG145" s="129"/>
      <c r="DGH145" s="129"/>
      <c r="DGI145" s="129"/>
      <c r="DGJ145" s="129"/>
      <c r="DGK145" s="129"/>
      <c r="DGL145" s="129"/>
      <c r="DGM145" s="129"/>
      <c r="DGN145" s="129"/>
      <c r="DGO145" s="129"/>
      <c r="DGP145" s="129"/>
      <c r="DGQ145" s="129"/>
      <c r="DGR145" s="129"/>
      <c r="DGS145" s="129"/>
      <c r="DGT145" s="129"/>
      <c r="DGU145" s="129"/>
      <c r="DGV145" s="129"/>
      <c r="DGW145" s="129"/>
      <c r="DGX145" s="129"/>
      <c r="DGY145" s="129"/>
      <c r="DGZ145" s="129"/>
      <c r="DHA145" s="129"/>
      <c r="DHB145" s="129"/>
      <c r="DHC145" s="129"/>
      <c r="DHD145" s="129"/>
      <c r="DHE145" s="129"/>
      <c r="DHF145" s="129"/>
      <c r="DHG145" s="129"/>
      <c r="DHH145" s="129"/>
      <c r="DHI145" s="129"/>
      <c r="DHJ145" s="129"/>
      <c r="DHK145" s="129"/>
      <c r="DHL145" s="129"/>
      <c r="DHM145" s="129"/>
      <c r="DHN145" s="129"/>
      <c r="DHO145" s="129"/>
      <c r="DHP145" s="129"/>
      <c r="DHQ145" s="129"/>
      <c r="DHR145" s="129"/>
      <c r="DHS145" s="129"/>
      <c r="DHT145" s="129"/>
      <c r="DHU145" s="129"/>
      <c r="DHV145" s="129"/>
      <c r="DHW145" s="129"/>
      <c r="DHX145" s="129"/>
      <c r="DHY145" s="129"/>
      <c r="DHZ145" s="129"/>
      <c r="DIA145" s="129"/>
      <c r="DIB145" s="129"/>
      <c r="DIC145" s="129"/>
      <c r="DID145" s="129"/>
      <c r="DIE145" s="129"/>
      <c r="DIF145" s="129"/>
      <c r="DIG145" s="129"/>
      <c r="DIH145" s="129"/>
      <c r="DII145" s="129"/>
      <c r="DIJ145" s="129"/>
      <c r="DIK145" s="129"/>
      <c r="DIL145" s="129"/>
      <c r="DIM145" s="129"/>
      <c r="DIN145" s="129"/>
      <c r="DIO145" s="129"/>
      <c r="DIP145" s="129"/>
      <c r="DIQ145" s="129"/>
      <c r="DIR145" s="129"/>
      <c r="DIS145" s="129"/>
      <c r="DIT145" s="129"/>
      <c r="DIU145" s="129"/>
      <c r="DIV145" s="129"/>
      <c r="DIW145" s="129"/>
      <c r="DIX145" s="129"/>
      <c r="DIY145" s="129"/>
      <c r="DIZ145" s="129"/>
      <c r="DJA145" s="129"/>
      <c r="DJB145" s="129"/>
      <c r="DJC145" s="129"/>
      <c r="DJD145" s="129"/>
      <c r="DJE145" s="129"/>
      <c r="DJF145" s="129"/>
      <c r="DJG145" s="129"/>
      <c r="DJH145" s="129"/>
      <c r="DJI145" s="129"/>
      <c r="DJJ145" s="129"/>
      <c r="DJK145" s="129"/>
      <c r="DJL145" s="129"/>
      <c r="DJM145" s="129"/>
      <c r="DJN145" s="129"/>
      <c r="DJO145" s="129"/>
      <c r="DJP145" s="129"/>
      <c r="DJQ145" s="129"/>
      <c r="DJR145" s="129"/>
      <c r="DJS145" s="129"/>
      <c r="DJT145" s="129"/>
      <c r="DJU145" s="129"/>
      <c r="DJV145" s="129"/>
      <c r="DJW145" s="129"/>
      <c r="DJX145" s="129"/>
      <c r="DJY145" s="129"/>
      <c r="DJZ145" s="129"/>
      <c r="DKA145" s="129"/>
      <c r="DKB145" s="129"/>
      <c r="DKC145" s="129"/>
      <c r="DKD145" s="129"/>
      <c r="DKE145" s="129"/>
      <c r="DKF145" s="129"/>
      <c r="DKG145" s="129"/>
      <c r="DKH145" s="129"/>
      <c r="DKI145" s="129"/>
      <c r="DKJ145" s="129"/>
      <c r="DKK145" s="129"/>
      <c r="DKL145" s="129"/>
      <c r="DKM145" s="129"/>
      <c r="DKN145" s="129"/>
      <c r="DKO145" s="129"/>
      <c r="DKP145" s="129"/>
      <c r="DKQ145" s="129"/>
      <c r="DKR145" s="129"/>
      <c r="DKS145" s="129"/>
      <c r="DKT145" s="129"/>
      <c r="DKU145" s="129"/>
      <c r="DKV145" s="129"/>
      <c r="DKW145" s="129"/>
      <c r="DKX145" s="129"/>
      <c r="DKY145" s="129"/>
      <c r="DKZ145" s="129"/>
      <c r="DLA145" s="129"/>
      <c r="DLB145" s="129"/>
      <c r="DLC145" s="129"/>
      <c r="DLD145" s="129"/>
      <c r="DLE145" s="129"/>
      <c r="DLF145" s="129"/>
      <c r="DLG145" s="129"/>
      <c r="DLH145" s="129"/>
      <c r="DLI145" s="129"/>
      <c r="DLJ145" s="129"/>
      <c r="DLK145" s="129"/>
      <c r="DLL145" s="129"/>
      <c r="DLM145" s="129"/>
      <c r="DLN145" s="129"/>
      <c r="DLO145" s="129"/>
      <c r="DLP145" s="129"/>
      <c r="DLQ145" s="129"/>
      <c r="DLR145" s="129"/>
      <c r="DLS145" s="129"/>
      <c r="DLT145" s="129"/>
      <c r="DLU145" s="129"/>
      <c r="DLV145" s="129"/>
      <c r="DLW145" s="129"/>
      <c r="DLX145" s="129"/>
      <c r="DLY145" s="129"/>
      <c r="DLZ145" s="129"/>
      <c r="DMA145" s="129"/>
      <c r="DMB145" s="129"/>
      <c r="DMC145" s="129"/>
      <c r="DMD145" s="129"/>
      <c r="DME145" s="129"/>
      <c r="DMF145" s="129"/>
      <c r="DMG145" s="129"/>
      <c r="DMH145" s="129"/>
      <c r="DMI145" s="129"/>
      <c r="DMJ145" s="129"/>
      <c r="DMK145" s="129"/>
      <c r="DML145" s="129"/>
      <c r="DMM145" s="129"/>
      <c r="DMN145" s="129"/>
      <c r="DMO145" s="129"/>
      <c r="DMP145" s="129"/>
      <c r="DMQ145" s="129"/>
      <c r="DMR145" s="129"/>
      <c r="DMS145" s="129"/>
      <c r="DMT145" s="129"/>
      <c r="DMU145" s="129"/>
      <c r="DMV145" s="129"/>
      <c r="DMW145" s="129"/>
      <c r="DMX145" s="129"/>
      <c r="DMY145" s="129"/>
      <c r="DMZ145" s="129"/>
      <c r="DNA145" s="129"/>
      <c r="DNB145" s="129"/>
      <c r="DNC145" s="129"/>
      <c r="DND145" s="129"/>
      <c r="DNE145" s="129"/>
      <c r="DNF145" s="129"/>
      <c r="DNG145" s="129"/>
      <c r="DNH145" s="129"/>
      <c r="DNI145" s="129"/>
      <c r="DNJ145" s="129"/>
      <c r="DNK145" s="129"/>
      <c r="DNL145" s="129"/>
      <c r="DNM145" s="129"/>
      <c r="DNN145" s="129"/>
      <c r="DNO145" s="129"/>
      <c r="DNP145" s="129"/>
      <c r="DNQ145" s="129"/>
      <c r="DNR145" s="129"/>
      <c r="DNS145" s="129"/>
      <c r="DNT145" s="129"/>
      <c r="DNU145" s="129"/>
      <c r="DNV145" s="129"/>
      <c r="DNW145" s="129"/>
      <c r="DNX145" s="129"/>
      <c r="DNY145" s="129"/>
      <c r="DNZ145" s="129"/>
      <c r="DOA145" s="129"/>
      <c r="DOB145" s="129"/>
      <c r="DOC145" s="129"/>
      <c r="DOD145" s="129"/>
      <c r="DOE145" s="129"/>
      <c r="DOF145" s="129"/>
      <c r="DOG145" s="129"/>
      <c r="DOH145" s="129"/>
      <c r="DOI145" s="129"/>
      <c r="DOJ145" s="129"/>
      <c r="DOK145" s="129"/>
      <c r="DOL145" s="129"/>
      <c r="DOM145" s="129"/>
      <c r="DON145" s="129"/>
      <c r="DOO145" s="129"/>
      <c r="DOP145" s="129"/>
      <c r="DOQ145" s="129"/>
      <c r="DOR145" s="129"/>
      <c r="DOS145" s="129"/>
      <c r="DOT145" s="129"/>
      <c r="DOU145" s="129"/>
      <c r="DOV145" s="129"/>
      <c r="DOW145" s="129"/>
      <c r="DOX145" s="129"/>
      <c r="DOY145" s="129"/>
      <c r="DOZ145" s="129"/>
      <c r="DPA145" s="129"/>
      <c r="DPB145" s="129"/>
      <c r="DPC145" s="129"/>
      <c r="DPD145" s="129"/>
      <c r="DPE145" s="129"/>
      <c r="DPF145" s="129"/>
      <c r="DPG145" s="129"/>
      <c r="DPH145" s="129"/>
      <c r="DPI145" s="129"/>
      <c r="DPJ145" s="129"/>
      <c r="DPK145" s="129"/>
      <c r="DPL145" s="129"/>
      <c r="DPM145" s="129"/>
      <c r="DPN145" s="129"/>
      <c r="DPO145" s="129"/>
      <c r="DPP145" s="129"/>
      <c r="DPQ145" s="129"/>
      <c r="DPR145" s="129"/>
      <c r="DPS145" s="129"/>
      <c r="DPT145" s="129"/>
      <c r="DPU145" s="129"/>
      <c r="DPV145" s="129"/>
      <c r="DPW145" s="129"/>
      <c r="DPX145" s="129"/>
      <c r="DPY145" s="129"/>
      <c r="DPZ145" s="129"/>
      <c r="DQA145" s="129"/>
      <c r="DQB145" s="129"/>
      <c r="DQC145" s="129"/>
      <c r="DQD145" s="129"/>
      <c r="DQE145" s="129"/>
      <c r="DQF145" s="129"/>
      <c r="DQG145" s="129"/>
      <c r="DQH145" s="129"/>
      <c r="DQI145" s="129"/>
      <c r="DQJ145" s="129"/>
      <c r="DQK145" s="129"/>
      <c r="DQL145" s="129"/>
      <c r="DQM145" s="129"/>
      <c r="DQN145" s="129"/>
      <c r="DQO145" s="129"/>
      <c r="DQP145" s="129"/>
      <c r="DQQ145" s="129"/>
      <c r="DQR145" s="129"/>
      <c r="DQS145" s="129"/>
      <c r="DQT145" s="129"/>
      <c r="DQU145" s="129"/>
      <c r="DQV145" s="129"/>
      <c r="DQW145" s="129"/>
      <c r="DQX145" s="129"/>
      <c r="DQY145" s="129"/>
      <c r="DQZ145" s="129"/>
      <c r="DRA145" s="129"/>
      <c r="DRB145" s="129"/>
      <c r="DRC145" s="129"/>
      <c r="DRD145" s="129"/>
      <c r="DRE145" s="129"/>
      <c r="DRF145" s="129"/>
      <c r="DRG145" s="129"/>
      <c r="DRH145" s="129"/>
      <c r="DRI145" s="129"/>
      <c r="DRJ145" s="129"/>
      <c r="DRK145" s="129"/>
      <c r="DRL145" s="129"/>
      <c r="DRM145" s="129"/>
      <c r="DRN145" s="129"/>
      <c r="DRO145" s="129"/>
      <c r="DRP145" s="129"/>
      <c r="DRQ145" s="129"/>
      <c r="DRR145" s="129"/>
      <c r="DRS145" s="129"/>
      <c r="DRT145" s="129"/>
      <c r="DRU145" s="129"/>
      <c r="DRV145" s="129"/>
      <c r="DRW145" s="129"/>
      <c r="DRX145" s="129"/>
      <c r="DRY145" s="129"/>
      <c r="DRZ145" s="129"/>
      <c r="DSA145" s="129"/>
      <c r="DSB145" s="129"/>
      <c r="DSC145" s="129"/>
      <c r="DSD145" s="129"/>
      <c r="DSE145" s="129"/>
      <c r="DSF145" s="129"/>
      <c r="DSG145" s="129"/>
      <c r="DSH145" s="129"/>
      <c r="DSI145" s="129"/>
      <c r="DSJ145" s="129"/>
      <c r="DSK145" s="129"/>
      <c r="DSL145" s="129"/>
      <c r="DSM145" s="129"/>
      <c r="DSN145" s="129"/>
      <c r="DSO145" s="129"/>
      <c r="DSP145" s="129"/>
      <c r="DSQ145" s="129"/>
      <c r="DSR145" s="129"/>
      <c r="DSS145" s="129"/>
      <c r="DST145" s="129"/>
      <c r="DSU145" s="129"/>
      <c r="DSV145" s="129"/>
      <c r="DSW145" s="129"/>
      <c r="DSX145" s="129"/>
      <c r="DSY145" s="129"/>
      <c r="DSZ145" s="129"/>
      <c r="DTA145" s="129"/>
      <c r="DTB145" s="129"/>
      <c r="DTC145" s="129"/>
      <c r="DTD145" s="129"/>
      <c r="DTE145" s="129"/>
      <c r="DTF145" s="129"/>
      <c r="DTG145" s="129"/>
      <c r="DTH145" s="129"/>
      <c r="DTI145" s="129"/>
      <c r="DTJ145" s="129"/>
      <c r="DTK145" s="129"/>
      <c r="DTL145" s="129"/>
      <c r="DTM145" s="129"/>
      <c r="DTN145" s="129"/>
      <c r="DTO145" s="129"/>
      <c r="DTP145" s="129"/>
      <c r="DTQ145" s="129"/>
      <c r="DTR145" s="129"/>
      <c r="DTS145" s="129"/>
      <c r="DTT145" s="129"/>
      <c r="DTU145" s="129"/>
      <c r="DTV145" s="129"/>
      <c r="DTW145" s="129"/>
      <c r="DTX145" s="129"/>
      <c r="DTY145" s="129"/>
      <c r="DTZ145" s="129"/>
      <c r="DUA145" s="129"/>
      <c r="DUB145" s="129"/>
      <c r="DUC145" s="129"/>
      <c r="DUD145" s="129"/>
      <c r="DUE145" s="129"/>
      <c r="DUF145" s="129"/>
      <c r="DUG145" s="129"/>
      <c r="DUH145" s="129"/>
      <c r="DUI145" s="129"/>
      <c r="DUJ145" s="129"/>
      <c r="DUK145" s="129"/>
      <c r="DUL145" s="129"/>
      <c r="DUM145" s="129"/>
      <c r="DUN145" s="129"/>
      <c r="DUO145" s="129"/>
      <c r="DUP145" s="129"/>
      <c r="DUQ145" s="129"/>
      <c r="DUR145" s="129"/>
      <c r="DUS145" s="129"/>
      <c r="DUT145" s="129"/>
      <c r="DUU145" s="129"/>
      <c r="DUV145" s="129"/>
      <c r="DUW145" s="129"/>
      <c r="DUX145" s="129"/>
      <c r="DUY145" s="129"/>
      <c r="DUZ145" s="129"/>
      <c r="DVA145" s="129"/>
      <c r="DVB145" s="129"/>
      <c r="DVC145" s="129"/>
      <c r="DVD145" s="129"/>
      <c r="DVE145" s="129"/>
      <c r="DVF145" s="129"/>
      <c r="DVG145" s="129"/>
      <c r="DVH145" s="129"/>
      <c r="DVI145" s="129"/>
      <c r="DVJ145" s="129"/>
      <c r="DVK145" s="129"/>
      <c r="DVL145" s="129"/>
      <c r="DVM145" s="129"/>
      <c r="DVN145" s="129"/>
      <c r="DVO145" s="129"/>
      <c r="DVP145" s="129"/>
      <c r="DVQ145" s="129"/>
      <c r="DVR145" s="129"/>
      <c r="DVS145" s="129"/>
      <c r="DVT145" s="129"/>
      <c r="DVU145" s="129"/>
      <c r="DVV145" s="129"/>
      <c r="DVW145" s="129"/>
      <c r="DVX145" s="129"/>
      <c r="DVY145" s="129"/>
      <c r="DVZ145" s="129"/>
      <c r="DWA145" s="129"/>
      <c r="DWB145" s="129"/>
      <c r="DWC145" s="129"/>
      <c r="DWD145" s="129"/>
      <c r="DWE145" s="129"/>
      <c r="DWF145" s="129"/>
      <c r="DWG145" s="129"/>
      <c r="DWH145" s="129"/>
      <c r="DWI145" s="129"/>
      <c r="DWJ145" s="129"/>
      <c r="DWK145" s="129"/>
      <c r="DWL145" s="129"/>
      <c r="DWM145" s="129"/>
      <c r="DWN145" s="129"/>
      <c r="DWO145" s="129"/>
      <c r="DWP145" s="129"/>
      <c r="DWQ145" s="129"/>
      <c r="DWR145" s="129"/>
      <c r="DWS145" s="129"/>
      <c r="DWT145" s="129"/>
      <c r="DWU145" s="129"/>
      <c r="DWV145" s="129"/>
      <c r="DWW145" s="129"/>
      <c r="DWX145" s="129"/>
      <c r="DWY145" s="129"/>
      <c r="DWZ145" s="129"/>
      <c r="DXA145" s="129"/>
      <c r="DXB145" s="129"/>
      <c r="DXC145" s="129"/>
      <c r="DXD145" s="129"/>
      <c r="DXE145" s="129"/>
      <c r="DXF145" s="129"/>
      <c r="DXG145" s="129"/>
      <c r="DXH145" s="129"/>
      <c r="DXI145" s="129"/>
      <c r="DXJ145" s="129"/>
      <c r="DXK145" s="129"/>
      <c r="DXL145" s="129"/>
      <c r="DXM145" s="129"/>
      <c r="DXN145" s="129"/>
      <c r="DXO145" s="129"/>
      <c r="DXP145" s="129"/>
      <c r="DXQ145" s="129"/>
      <c r="DXR145" s="129"/>
      <c r="DXS145" s="129"/>
      <c r="DXT145" s="129"/>
      <c r="DXU145" s="129"/>
      <c r="DXV145" s="129"/>
      <c r="DXW145" s="129"/>
      <c r="DXX145" s="129"/>
      <c r="DXY145" s="129"/>
      <c r="DXZ145" s="129"/>
      <c r="DYA145" s="129"/>
      <c r="DYB145" s="129"/>
      <c r="DYC145" s="129"/>
      <c r="DYD145" s="129"/>
      <c r="DYE145" s="129"/>
      <c r="DYF145" s="129"/>
      <c r="DYG145" s="129"/>
      <c r="DYH145" s="129"/>
      <c r="DYI145" s="129"/>
      <c r="DYJ145" s="129"/>
      <c r="DYK145" s="129"/>
      <c r="DYL145" s="129"/>
      <c r="DYM145" s="129"/>
      <c r="DYN145" s="129"/>
      <c r="DYO145" s="129"/>
      <c r="DYP145" s="129"/>
      <c r="DYQ145" s="129"/>
      <c r="DYR145" s="129"/>
      <c r="DYS145" s="129"/>
      <c r="DYT145" s="129"/>
      <c r="DYU145" s="129"/>
      <c r="DYV145" s="129"/>
      <c r="DYW145" s="129"/>
      <c r="DYX145" s="129"/>
      <c r="DYY145" s="129"/>
      <c r="DYZ145" s="129"/>
      <c r="DZA145" s="129"/>
      <c r="DZB145" s="129"/>
      <c r="DZC145" s="129"/>
      <c r="DZD145" s="129"/>
      <c r="DZE145" s="129"/>
      <c r="DZF145" s="129"/>
      <c r="DZG145" s="129"/>
      <c r="DZH145" s="129"/>
      <c r="DZI145" s="129"/>
      <c r="DZJ145" s="129"/>
      <c r="DZK145" s="129"/>
      <c r="DZL145" s="129"/>
      <c r="DZM145" s="129"/>
      <c r="DZN145" s="129"/>
      <c r="DZO145" s="129"/>
      <c r="DZP145" s="129"/>
      <c r="DZQ145" s="129"/>
      <c r="DZR145" s="129"/>
      <c r="DZS145" s="129"/>
      <c r="DZT145" s="129"/>
      <c r="DZU145" s="129"/>
      <c r="DZV145" s="129"/>
      <c r="DZW145" s="129"/>
      <c r="DZX145" s="129"/>
      <c r="DZY145" s="129"/>
      <c r="DZZ145" s="129"/>
      <c r="EAA145" s="129"/>
      <c r="EAB145" s="129"/>
      <c r="EAC145" s="129"/>
      <c r="EAD145" s="129"/>
      <c r="EAE145" s="129"/>
      <c r="EAF145" s="129"/>
      <c r="EAG145" s="129"/>
      <c r="EAH145" s="129"/>
      <c r="EAI145" s="129"/>
      <c r="EAJ145" s="129"/>
      <c r="EAK145" s="129"/>
      <c r="EAL145" s="129"/>
      <c r="EAM145" s="129"/>
      <c r="EAN145" s="129"/>
      <c r="EAO145" s="129"/>
      <c r="EAP145" s="129"/>
      <c r="EAQ145" s="129"/>
      <c r="EAR145" s="129"/>
      <c r="EAS145" s="129"/>
      <c r="EAT145" s="129"/>
      <c r="EAU145" s="129"/>
      <c r="EAV145" s="129"/>
      <c r="EAW145" s="129"/>
      <c r="EAX145" s="129"/>
      <c r="EAY145" s="129"/>
      <c r="EAZ145" s="129"/>
      <c r="EBA145" s="129"/>
      <c r="EBB145" s="129"/>
      <c r="EBC145" s="129"/>
      <c r="EBD145" s="129"/>
      <c r="EBE145" s="129"/>
      <c r="EBF145" s="129"/>
      <c r="EBG145" s="129"/>
      <c r="EBH145" s="129"/>
      <c r="EBI145" s="129"/>
      <c r="EBJ145" s="129"/>
      <c r="EBK145" s="129"/>
      <c r="EBL145" s="129"/>
      <c r="EBM145" s="129"/>
      <c r="EBN145" s="129"/>
      <c r="EBO145" s="129"/>
      <c r="EBP145" s="129"/>
      <c r="EBQ145" s="129"/>
      <c r="EBR145" s="129"/>
      <c r="EBS145" s="129"/>
      <c r="EBT145" s="129"/>
      <c r="EBU145" s="129"/>
      <c r="EBV145" s="129"/>
      <c r="EBW145" s="129"/>
      <c r="EBX145" s="129"/>
      <c r="EBY145" s="129"/>
      <c r="EBZ145" s="129"/>
      <c r="ECA145" s="129"/>
      <c r="ECB145" s="129"/>
      <c r="ECC145" s="129"/>
      <c r="ECD145" s="129"/>
      <c r="ECE145" s="129"/>
      <c r="ECF145" s="129"/>
      <c r="ECG145" s="129"/>
      <c r="ECH145" s="129"/>
      <c r="ECI145" s="129"/>
      <c r="ECJ145" s="129"/>
      <c r="ECK145" s="129"/>
      <c r="ECL145" s="129"/>
      <c r="ECM145" s="129"/>
      <c r="ECN145" s="129"/>
      <c r="ECO145" s="129"/>
      <c r="ECP145" s="129"/>
      <c r="ECQ145" s="129"/>
      <c r="ECR145" s="129"/>
      <c r="ECS145" s="129"/>
      <c r="ECT145" s="129"/>
      <c r="ECU145" s="129"/>
      <c r="ECV145" s="129"/>
      <c r="ECW145" s="129"/>
      <c r="ECX145" s="129"/>
      <c r="ECY145" s="129"/>
      <c r="ECZ145" s="129"/>
      <c r="EDA145" s="129"/>
      <c r="EDB145" s="129"/>
      <c r="EDC145" s="129"/>
      <c r="EDD145" s="129"/>
      <c r="EDE145" s="129"/>
      <c r="EDF145" s="129"/>
      <c r="EDG145" s="129"/>
      <c r="EDH145" s="129"/>
      <c r="EDI145" s="129"/>
      <c r="EDJ145" s="129"/>
      <c r="EDK145" s="129"/>
      <c r="EDL145" s="129"/>
      <c r="EDM145" s="129"/>
      <c r="EDN145" s="129"/>
      <c r="EDO145" s="129"/>
      <c r="EDP145" s="129"/>
      <c r="EDQ145" s="129"/>
      <c r="EDR145" s="129"/>
      <c r="EDS145" s="129"/>
      <c r="EDT145" s="129"/>
      <c r="EDU145" s="129"/>
      <c r="EDV145" s="129"/>
      <c r="EDW145" s="129"/>
      <c r="EDX145" s="129"/>
      <c r="EDY145" s="129"/>
      <c r="EDZ145" s="129"/>
      <c r="EEA145" s="129"/>
      <c r="EEB145" s="129"/>
      <c r="EEC145" s="129"/>
      <c r="EED145" s="129"/>
      <c r="EEE145" s="129"/>
      <c r="EEF145" s="129"/>
      <c r="EEG145" s="129"/>
      <c r="EEH145" s="129"/>
      <c r="EEI145" s="129"/>
      <c r="EEJ145" s="129"/>
      <c r="EEK145" s="129"/>
      <c r="EEL145" s="129"/>
      <c r="EEM145" s="129"/>
      <c r="EEN145" s="129"/>
      <c r="EEO145" s="129"/>
      <c r="EEP145" s="129"/>
      <c r="EEQ145" s="129"/>
      <c r="EER145" s="129"/>
      <c r="EES145" s="129"/>
      <c r="EET145" s="129"/>
      <c r="EEU145" s="129"/>
      <c r="EEV145" s="129"/>
      <c r="EEW145" s="129"/>
      <c r="EEX145" s="129"/>
      <c r="EEY145" s="129"/>
      <c r="EEZ145" s="129"/>
      <c r="EFA145" s="129"/>
      <c r="EFB145" s="129"/>
      <c r="EFC145" s="129"/>
      <c r="EFD145" s="129"/>
      <c r="EFE145" s="129"/>
      <c r="EFF145" s="129"/>
      <c r="EFG145" s="129"/>
      <c r="EFH145" s="129"/>
      <c r="EFI145" s="129"/>
      <c r="EFJ145" s="129"/>
      <c r="EFK145" s="129"/>
      <c r="EFL145" s="129"/>
      <c r="EFM145" s="129"/>
      <c r="EFN145" s="129"/>
      <c r="EFO145" s="129"/>
      <c r="EFP145" s="129"/>
      <c r="EFQ145" s="129"/>
      <c r="EFR145" s="129"/>
      <c r="EFS145" s="129"/>
      <c r="EFT145" s="129"/>
      <c r="EFU145" s="129"/>
      <c r="EFV145" s="129"/>
      <c r="EFW145" s="129"/>
      <c r="EFX145" s="129"/>
      <c r="EFY145" s="129"/>
      <c r="EFZ145" s="129"/>
      <c r="EGA145" s="129"/>
      <c r="EGB145" s="129"/>
      <c r="EGC145" s="129"/>
      <c r="EGD145" s="129"/>
      <c r="EGE145" s="129"/>
      <c r="EGF145" s="129"/>
      <c r="EGG145" s="129"/>
      <c r="EGH145" s="129"/>
      <c r="EGI145" s="129"/>
      <c r="EGJ145" s="129"/>
      <c r="EGK145" s="129"/>
      <c r="EGL145" s="129"/>
      <c r="EGM145" s="129"/>
      <c r="EGN145" s="129"/>
      <c r="EGO145" s="129"/>
      <c r="EGP145" s="129"/>
      <c r="EGQ145" s="129"/>
      <c r="EGR145" s="129"/>
      <c r="EGS145" s="129"/>
      <c r="EGT145" s="129"/>
      <c r="EGU145" s="129"/>
      <c r="EGV145" s="129"/>
      <c r="EGW145" s="129"/>
      <c r="EGX145" s="129"/>
      <c r="EGY145" s="129"/>
      <c r="EGZ145" s="129"/>
      <c r="EHA145" s="129"/>
      <c r="EHB145" s="129"/>
      <c r="EHC145" s="129"/>
      <c r="EHD145" s="129"/>
      <c r="EHE145" s="129"/>
      <c r="EHF145" s="129"/>
      <c r="EHG145" s="129"/>
      <c r="EHH145" s="129"/>
      <c r="EHI145" s="129"/>
      <c r="EHJ145" s="129"/>
      <c r="EHK145" s="129"/>
      <c r="EHL145" s="129"/>
      <c r="EHM145" s="129"/>
      <c r="EHN145" s="129"/>
      <c r="EHO145" s="129"/>
      <c r="EHP145" s="129"/>
      <c r="EHQ145" s="129"/>
      <c r="EHR145" s="129"/>
      <c r="EHS145" s="129"/>
      <c r="EHT145" s="129"/>
      <c r="EHU145" s="129"/>
      <c r="EHV145" s="129"/>
      <c r="EHW145" s="129"/>
      <c r="EHX145" s="129"/>
      <c r="EHY145" s="129"/>
      <c r="EHZ145" s="129"/>
      <c r="EIA145" s="129"/>
      <c r="EIB145" s="129"/>
      <c r="EIC145" s="129"/>
      <c r="EID145" s="129"/>
      <c r="EIE145" s="129"/>
      <c r="EIF145" s="129"/>
      <c r="EIG145" s="129"/>
      <c r="EIH145" s="129"/>
      <c r="EII145" s="129"/>
      <c r="EIJ145" s="129"/>
      <c r="EIK145" s="129"/>
      <c r="EIL145" s="129"/>
      <c r="EIM145" s="129"/>
      <c r="EIN145" s="129"/>
      <c r="EIO145" s="129"/>
      <c r="EIP145" s="129"/>
      <c r="EIQ145" s="129"/>
      <c r="EIR145" s="129"/>
      <c r="EIS145" s="129"/>
      <c r="EIT145" s="129"/>
      <c r="EIU145" s="129"/>
      <c r="EIV145" s="129"/>
      <c r="EIW145" s="129"/>
      <c r="EIX145" s="129"/>
      <c r="EIY145" s="129"/>
      <c r="EIZ145" s="129"/>
      <c r="EJA145" s="129"/>
      <c r="EJB145" s="129"/>
      <c r="EJC145" s="129"/>
      <c r="EJD145" s="129"/>
      <c r="EJE145" s="129"/>
      <c r="EJF145" s="129"/>
      <c r="EJG145" s="129"/>
      <c r="EJH145" s="129"/>
      <c r="EJI145" s="129"/>
      <c r="EJJ145" s="129"/>
      <c r="EJK145" s="129"/>
      <c r="EJL145" s="129"/>
      <c r="EJM145" s="129"/>
      <c r="EJN145" s="129"/>
      <c r="EJO145" s="129"/>
      <c r="EJP145" s="129"/>
      <c r="EJQ145" s="129"/>
      <c r="EJR145" s="129"/>
      <c r="EJS145" s="129"/>
      <c r="EJT145" s="129"/>
      <c r="EJU145" s="129"/>
      <c r="EJV145" s="129"/>
      <c r="EJW145" s="129"/>
      <c r="EJX145" s="129"/>
      <c r="EJY145" s="129"/>
      <c r="EJZ145" s="129"/>
      <c r="EKA145" s="129"/>
      <c r="EKB145" s="129"/>
      <c r="EKC145" s="129"/>
      <c r="EKD145" s="129"/>
      <c r="EKE145" s="129"/>
      <c r="EKF145" s="129"/>
      <c r="EKG145" s="129"/>
      <c r="EKH145" s="129"/>
      <c r="EKI145" s="129"/>
      <c r="EKJ145" s="129"/>
      <c r="EKK145" s="129"/>
      <c r="EKL145" s="129"/>
      <c r="EKM145" s="129"/>
      <c r="EKN145" s="129"/>
      <c r="EKO145" s="129"/>
      <c r="EKP145" s="129"/>
      <c r="EKQ145" s="129"/>
      <c r="EKR145" s="129"/>
      <c r="EKS145" s="129"/>
      <c r="EKT145" s="129"/>
      <c r="EKU145" s="129"/>
      <c r="EKV145" s="129"/>
      <c r="EKW145" s="129"/>
      <c r="EKX145" s="129"/>
      <c r="EKY145" s="129"/>
      <c r="EKZ145" s="129"/>
      <c r="ELA145" s="129"/>
      <c r="ELB145" s="129"/>
      <c r="ELC145" s="129"/>
      <c r="ELD145" s="129"/>
      <c r="ELE145" s="129"/>
      <c r="ELF145" s="129"/>
      <c r="ELG145" s="129"/>
      <c r="ELH145" s="129"/>
      <c r="ELI145" s="129"/>
      <c r="ELJ145" s="129"/>
      <c r="ELK145" s="129"/>
      <c r="ELL145" s="129"/>
      <c r="ELM145" s="129"/>
      <c r="ELN145" s="129"/>
      <c r="ELO145" s="129"/>
      <c r="ELP145" s="129"/>
      <c r="ELQ145" s="129"/>
      <c r="ELR145" s="129"/>
      <c r="ELS145" s="129"/>
      <c r="ELT145" s="129"/>
      <c r="ELU145" s="129"/>
      <c r="ELV145" s="129"/>
      <c r="ELW145" s="129"/>
      <c r="ELX145" s="129"/>
      <c r="ELY145" s="129"/>
      <c r="ELZ145" s="129"/>
      <c r="EMA145" s="129"/>
      <c r="EMB145" s="129"/>
      <c r="EMC145" s="129"/>
      <c r="EMD145" s="129"/>
      <c r="EME145" s="129"/>
      <c r="EMF145" s="129"/>
      <c r="EMG145" s="129"/>
      <c r="EMH145" s="129"/>
      <c r="EMI145" s="129"/>
      <c r="EMJ145" s="129"/>
      <c r="EMK145" s="129"/>
      <c r="EML145" s="129"/>
      <c r="EMM145" s="129"/>
      <c r="EMN145" s="129"/>
      <c r="EMO145" s="129"/>
      <c r="EMP145" s="129"/>
      <c r="EMQ145" s="129"/>
      <c r="EMR145" s="129"/>
      <c r="EMS145" s="129"/>
      <c r="EMT145" s="129"/>
      <c r="EMU145" s="129"/>
      <c r="EMV145" s="129"/>
      <c r="EMW145" s="129"/>
      <c r="EMX145" s="129"/>
      <c r="EMY145" s="129"/>
      <c r="EMZ145" s="129"/>
      <c r="ENA145" s="129"/>
      <c r="ENB145" s="129"/>
      <c r="ENC145" s="129"/>
      <c r="END145" s="129"/>
      <c r="ENE145" s="129"/>
      <c r="ENF145" s="129"/>
      <c r="ENG145" s="129"/>
      <c r="ENH145" s="129"/>
      <c r="ENI145" s="129"/>
      <c r="ENJ145" s="129"/>
      <c r="ENK145" s="129"/>
      <c r="ENL145" s="129"/>
      <c r="ENM145" s="129"/>
      <c r="ENN145" s="129"/>
      <c r="ENO145" s="129"/>
      <c r="ENP145" s="129"/>
      <c r="ENQ145" s="129"/>
      <c r="ENR145" s="129"/>
      <c r="ENS145" s="129"/>
      <c r="ENT145" s="129"/>
      <c r="ENU145" s="129"/>
      <c r="ENV145" s="129"/>
      <c r="ENW145" s="129"/>
      <c r="ENX145" s="129"/>
      <c r="ENY145" s="129"/>
      <c r="ENZ145" s="129"/>
      <c r="EOA145" s="129"/>
      <c r="EOB145" s="129"/>
      <c r="EOC145" s="129"/>
      <c r="EOD145" s="129"/>
      <c r="EOE145" s="129"/>
      <c r="EOF145" s="129"/>
      <c r="EOG145" s="129"/>
      <c r="EOH145" s="129"/>
      <c r="EOI145" s="129"/>
      <c r="EOJ145" s="129"/>
      <c r="EOK145" s="129"/>
      <c r="EOL145" s="129"/>
      <c r="EOM145" s="129"/>
      <c r="EON145" s="129"/>
      <c r="EOO145" s="129"/>
      <c r="EOP145" s="129"/>
      <c r="EOQ145" s="129"/>
      <c r="EOR145" s="129"/>
      <c r="EOS145" s="129"/>
      <c r="EOT145" s="129"/>
      <c r="EOU145" s="129"/>
      <c r="EOV145" s="129"/>
      <c r="EOW145" s="129"/>
      <c r="EOX145" s="129"/>
      <c r="EOY145" s="129"/>
      <c r="EOZ145" s="129"/>
      <c r="EPA145" s="129"/>
      <c r="EPB145" s="129"/>
      <c r="EPC145" s="129"/>
      <c r="EPD145" s="129"/>
      <c r="EPE145" s="129"/>
      <c r="EPF145" s="129"/>
      <c r="EPG145" s="129"/>
      <c r="EPH145" s="129"/>
      <c r="EPI145" s="129"/>
      <c r="EPJ145" s="129"/>
      <c r="EPK145" s="129"/>
      <c r="EPL145" s="129"/>
      <c r="EPM145" s="129"/>
      <c r="EPN145" s="129"/>
      <c r="EPO145" s="129"/>
      <c r="EPP145" s="129"/>
      <c r="EPQ145" s="129"/>
      <c r="EPR145" s="129"/>
      <c r="EPS145" s="129"/>
      <c r="EPT145" s="129"/>
      <c r="EPU145" s="129"/>
      <c r="EPV145" s="129"/>
      <c r="EPW145" s="129"/>
      <c r="EPX145" s="129"/>
      <c r="EPY145" s="129"/>
      <c r="EPZ145" s="129"/>
      <c r="EQA145" s="129"/>
      <c r="EQB145" s="129"/>
      <c r="EQC145" s="129"/>
      <c r="EQD145" s="129"/>
      <c r="EQE145" s="129"/>
      <c r="EQF145" s="129"/>
      <c r="EQG145" s="129"/>
      <c r="EQH145" s="129"/>
      <c r="EQI145" s="129"/>
      <c r="EQJ145" s="129"/>
      <c r="EQK145" s="129"/>
      <c r="EQL145" s="129"/>
      <c r="EQM145" s="129"/>
      <c r="EQN145" s="129"/>
      <c r="EQO145" s="129"/>
      <c r="EQP145" s="129"/>
      <c r="EQQ145" s="129"/>
      <c r="EQR145" s="129"/>
      <c r="EQS145" s="129"/>
      <c r="EQT145" s="129"/>
      <c r="EQU145" s="129"/>
      <c r="EQV145" s="129"/>
      <c r="EQW145" s="129"/>
      <c r="EQX145" s="129"/>
      <c r="EQY145" s="129"/>
      <c r="EQZ145" s="129"/>
      <c r="ERA145" s="129"/>
      <c r="ERB145" s="129"/>
      <c r="ERC145" s="129"/>
      <c r="ERD145" s="129"/>
      <c r="ERE145" s="129"/>
      <c r="ERF145" s="129"/>
      <c r="ERG145" s="129"/>
      <c r="ERH145" s="129"/>
      <c r="ERI145" s="129"/>
      <c r="ERJ145" s="129"/>
      <c r="ERK145" s="129"/>
      <c r="ERL145" s="129"/>
      <c r="ERM145" s="129"/>
      <c r="ERN145" s="129"/>
      <c r="ERO145" s="129"/>
      <c r="ERP145" s="129"/>
      <c r="ERQ145" s="129"/>
      <c r="ERR145" s="129"/>
      <c r="ERS145" s="129"/>
      <c r="ERT145" s="129"/>
      <c r="ERU145" s="129"/>
      <c r="ERV145" s="129"/>
      <c r="ERW145" s="129"/>
      <c r="ERX145" s="129"/>
      <c r="ERY145" s="129"/>
      <c r="ERZ145" s="129"/>
      <c r="ESA145" s="129"/>
      <c r="ESB145" s="129"/>
      <c r="ESC145" s="129"/>
      <c r="ESD145" s="129"/>
      <c r="ESE145" s="129"/>
      <c r="ESF145" s="129"/>
      <c r="ESG145" s="129"/>
      <c r="ESH145" s="129"/>
      <c r="ESI145" s="129"/>
      <c r="ESJ145" s="129"/>
      <c r="ESK145" s="129"/>
      <c r="ESL145" s="129"/>
      <c r="ESM145" s="129"/>
      <c r="ESN145" s="129"/>
      <c r="ESO145" s="129"/>
      <c r="ESP145" s="129"/>
      <c r="ESQ145" s="129"/>
      <c r="ESR145" s="129"/>
      <c r="ESS145" s="129"/>
      <c r="EST145" s="129"/>
      <c r="ESU145" s="129"/>
      <c r="ESV145" s="129"/>
      <c r="ESW145" s="129"/>
      <c r="ESX145" s="129"/>
      <c r="ESY145" s="129"/>
      <c r="ESZ145" s="129"/>
      <c r="ETA145" s="129"/>
      <c r="ETB145" s="129"/>
      <c r="ETC145" s="129"/>
      <c r="ETD145" s="129"/>
      <c r="ETE145" s="129"/>
      <c r="ETF145" s="129"/>
      <c r="ETG145" s="129"/>
      <c r="ETH145" s="129"/>
      <c r="ETI145" s="129"/>
      <c r="ETJ145" s="129"/>
      <c r="ETK145" s="129"/>
      <c r="ETL145" s="129"/>
      <c r="ETM145" s="129"/>
      <c r="ETN145" s="129"/>
      <c r="ETO145" s="129"/>
      <c r="ETP145" s="129"/>
      <c r="ETQ145" s="129"/>
      <c r="ETR145" s="129"/>
      <c r="ETS145" s="129"/>
      <c r="ETT145" s="129"/>
      <c r="ETU145" s="129"/>
      <c r="ETV145" s="129"/>
      <c r="ETW145" s="129"/>
      <c r="ETX145" s="129"/>
      <c r="ETY145" s="129"/>
      <c r="ETZ145" s="129"/>
      <c r="EUA145" s="129"/>
      <c r="EUB145" s="129"/>
      <c r="EUC145" s="129"/>
      <c r="EUD145" s="129"/>
      <c r="EUE145" s="129"/>
      <c r="EUF145" s="129"/>
      <c r="EUG145" s="129"/>
      <c r="EUH145" s="129"/>
      <c r="EUI145" s="129"/>
      <c r="EUJ145" s="129"/>
      <c r="EUK145" s="129"/>
      <c r="EUL145" s="129"/>
      <c r="EUM145" s="129"/>
      <c r="EUN145" s="129"/>
      <c r="EUO145" s="129"/>
      <c r="EUP145" s="129"/>
      <c r="EUQ145" s="129"/>
      <c r="EUR145" s="129"/>
      <c r="EUS145" s="129"/>
      <c r="EUT145" s="129"/>
      <c r="EUU145" s="129"/>
      <c r="EUV145" s="129"/>
      <c r="EUW145" s="129"/>
      <c r="EUX145" s="129"/>
      <c r="EUY145" s="129"/>
      <c r="EUZ145" s="129"/>
      <c r="EVA145" s="129"/>
      <c r="EVB145" s="129"/>
      <c r="EVC145" s="129"/>
      <c r="EVD145" s="129"/>
      <c r="EVE145" s="129"/>
      <c r="EVF145" s="129"/>
      <c r="EVG145" s="129"/>
      <c r="EVH145" s="129"/>
      <c r="EVI145" s="129"/>
      <c r="EVJ145" s="129"/>
      <c r="EVK145" s="129"/>
      <c r="EVL145" s="129"/>
      <c r="EVM145" s="129"/>
      <c r="EVN145" s="129"/>
      <c r="EVO145" s="129"/>
      <c r="EVP145" s="129"/>
      <c r="EVQ145" s="129"/>
      <c r="EVR145" s="129"/>
      <c r="EVS145" s="129"/>
      <c r="EVT145" s="129"/>
      <c r="EVU145" s="129"/>
      <c r="EVV145" s="129"/>
      <c r="EVW145" s="129"/>
      <c r="EVX145" s="129"/>
      <c r="EVY145" s="129"/>
      <c r="EVZ145" s="129"/>
      <c r="EWA145" s="129"/>
      <c r="EWB145" s="129"/>
      <c r="EWC145" s="129"/>
      <c r="EWD145" s="129"/>
      <c r="EWE145" s="129"/>
      <c r="EWF145" s="129"/>
      <c r="EWG145" s="129"/>
      <c r="EWH145" s="129"/>
      <c r="EWI145" s="129"/>
      <c r="EWJ145" s="129"/>
      <c r="EWK145" s="129"/>
      <c r="EWL145" s="129"/>
      <c r="EWM145" s="129"/>
      <c r="EWN145" s="129"/>
      <c r="EWO145" s="129"/>
      <c r="EWP145" s="129"/>
      <c r="EWQ145" s="129"/>
      <c r="EWR145" s="129"/>
      <c r="EWS145" s="129"/>
      <c r="EWT145" s="129"/>
      <c r="EWU145" s="129"/>
      <c r="EWV145" s="129"/>
      <c r="EWW145" s="129"/>
      <c r="EWX145" s="129"/>
      <c r="EWY145" s="129"/>
      <c r="EWZ145" s="129"/>
      <c r="EXA145" s="129"/>
      <c r="EXB145" s="129"/>
      <c r="EXC145" s="129"/>
      <c r="EXD145" s="129"/>
      <c r="EXE145" s="129"/>
      <c r="EXF145" s="129"/>
      <c r="EXG145" s="129"/>
      <c r="EXH145" s="129"/>
      <c r="EXI145" s="129"/>
      <c r="EXJ145" s="129"/>
      <c r="EXK145" s="129"/>
      <c r="EXL145" s="129"/>
      <c r="EXM145" s="129"/>
      <c r="EXN145" s="129"/>
      <c r="EXO145" s="129"/>
      <c r="EXP145" s="129"/>
      <c r="EXQ145" s="129"/>
      <c r="EXR145" s="129"/>
      <c r="EXS145" s="129"/>
      <c r="EXT145" s="129"/>
      <c r="EXU145" s="129"/>
      <c r="EXV145" s="129"/>
      <c r="EXW145" s="129"/>
      <c r="EXX145" s="129"/>
      <c r="EXY145" s="129"/>
      <c r="EXZ145" s="129"/>
      <c r="EYA145" s="129"/>
      <c r="EYB145" s="129"/>
      <c r="EYC145" s="129"/>
      <c r="EYD145" s="129"/>
      <c r="EYE145" s="129"/>
      <c r="EYF145" s="129"/>
      <c r="EYG145" s="129"/>
      <c r="EYH145" s="129"/>
      <c r="EYI145" s="129"/>
      <c r="EYJ145" s="129"/>
      <c r="EYK145" s="129"/>
      <c r="EYL145" s="129"/>
      <c r="EYM145" s="129"/>
      <c r="EYN145" s="129"/>
      <c r="EYO145" s="129"/>
      <c r="EYP145" s="129"/>
      <c r="EYQ145" s="129"/>
      <c r="EYR145" s="129"/>
      <c r="EYS145" s="129"/>
      <c r="EYT145" s="129"/>
      <c r="EYU145" s="129"/>
      <c r="EYV145" s="129"/>
      <c r="EYW145" s="129"/>
      <c r="EYX145" s="129"/>
      <c r="EYY145" s="129"/>
      <c r="EYZ145" s="129"/>
      <c r="EZA145" s="129"/>
      <c r="EZB145" s="129"/>
      <c r="EZC145" s="129"/>
      <c r="EZD145" s="129"/>
      <c r="EZE145" s="129"/>
      <c r="EZF145" s="129"/>
      <c r="EZG145" s="129"/>
      <c r="EZH145" s="129"/>
      <c r="EZI145" s="129"/>
      <c r="EZJ145" s="129"/>
      <c r="EZK145" s="129"/>
      <c r="EZL145" s="129"/>
      <c r="EZM145" s="129"/>
      <c r="EZN145" s="129"/>
      <c r="EZO145" s="129"/>
      <c r="EZP145" s="129"/>
      <c r="EZQ145" s="129"/>
      <c r="EZR145" s="129"/>
      <c r="EZS145" s="129"/>
      <c r="EZT145" s="129"/>
      <c r="EZU145" s="129"/>
      <c r="EZV145" s="129"/>
      <c r="EZW145" s="129"/>
      <c r="EZX145" s="129"/>
      <c r="EZY145" s="129"/>
      <c r="EZZ145" s="129"/>
      <c r="FAA145" s="129"/>
      <c r="FAB145" s="129"/>
      <c r="FAC145" s="129"/>
      <c r="FAD145" s="129"/>
      <c r="FAE145" s="129"/>
      <c r="FAF145" s="129"/>
      <c r="FAG145" s="129"/>
      <c r="FAH145" s="129"/>
      <c r="FAI145" s="129"/>
      <c r="FAJ145" s="129"/>
      <c r="FAK145" s="129"/>
      <c r="FAL145" s="129"/>
      <c r="FAM145" s="129"/>
      <c r="FAN145" s="129"/>
      <c r="FAO145" s="129"/>
      <c r="FAP145" s="129"/>
      <c r="FAQ145" s="129"/>
      <c r="FAR145" s="129"/>
      <c r="FAS145" s="129"/>
      <c r="FAT145" s="129"/>
      <c r="FAU145" s="129"/>
      <c r="FAV145" s="129"/>
      <c r="FAW145" s="129"/>
      <c r="FAX145" s="129"/>
      <c r="FAY145" s="129"/>
      <c r="FAZ145" s="129"/>
      <c r="FBA145" s="129"/>
      <c r="FBB145" s="129"/>
      <c r="FBC145" s="129"/>
      <c r="FBD145" s="129"/>
      <c r="FBE145" s="129"/>
      <c r="FBF145" s="129"/>
      <c r="FBG145" s="129"/>
      <c r="FBH145" s="129"/>
      <c r="FBI145" s="129"/>
      <c r="FBJ145" s="129"/>
      <c r="FBK145" s="129"/>
      <c r="FBL145" s="129"/>
      <c r="FBM145" s="129"/>
      <c r="FBN145" s="129"/>
      <c r="FBO145" s="129"/>
      <c r="FBP145" s="129"/>
      <c r="FBQ145" s="129"/>
      <c r="FBR145" s="129"/>
      <c r="FBS145" s="129"/>
      <c r="FBT145" s="129"/>
      <c r="FBU145" s="129"/>
      <c r="FBV145" s="129"/>
      <c r="FBW145" s="129"/>
      <c r="FBX145" s="129"/>
      <c r="FBY145" s="129"/>
      <c r="FBZ145" s="129"/>
      <c r="FCA145" s="129"/>
      <c r="FCB145" s="129"/>
      <c r="FCC145" s="129"/>
      <c r="FCD145" s="129"/>
      <c r="FCE145" s="129"/>
      <c r="FCF145" s="129"/>
      <c r="FCG145" s="129"/>
      <c r="FCH145" s="129"/>
      <c r="FCI145" s="129"/>
      <c r="FCJ145" s="129"/>
      <c r="FCK145" s="129"/>
      <c r="FCL145" s="129"/>
      <c r="FCM145" s="129"/>
      <c r="FCN145" s="129"/>
      <c r="FCO145" s="129"/>
      <c r="FCP145" s="129"/>
      <c r="FCQ145" s="129"/>
      <c r="FCR145" s="129"/>
      <c r="FCS145" s="129"/>
      <c r="FCT145" s="129"/>
      <c r="FCU145" s="129"/>
      <c r="FCV145" s="129"/>
      <c r="FCW145" s="129"/>
      <c r="FCX145" s="129"/>
      <c r="FCY145" s="129"/>
      <c r="FCZ145" s="129"/>
      <c r="FDA145" s="129"/>
      <c r="FDB145" s="129"/>
      <c r="FDC145" s="129"/>
      <c r="FDD145" s="129"/>
      <c r="FDE145" s="129"/>
      <c r="FDF145" s="129"/>
      <c r="FDG145" s="129"/>
      <c r="FDH145" s="129"/>
      <c r="FDI145" s="129"/>
      <c r="FDJ145" s="129"/>
      <c r="FDK145" s="129"/>
      <c r="FDL145" s="129"/>
      <c r="FDM145" s="129"/>
      <c r="FDN145" s="129"/>
      <c r="FDO145" s="129"/>
      <c r="FDP145" s="129"/>
      <c r="FDQ145" s="129"/>
      <c r="FDR145" s="129"/>
      <c r="FDS145" s="129"/>
      <c r="FDT145" s="129"/>
      <c r="FDU145" s="129"/>
      <c r="FDV145" s="129"/>
      <c r="FDW145" s="129"/>
      <c r="FDX145" s="129"/>
      <c r="FDY145" s="129"/>
      <c r="FDZ145" s="129"/>
      <c r="FEA145" s="129"/>
      <c r="FEB145" s="129"/>
      <c r="FEC145" s="129"/>
      <c r="FED145" s="129"/>
      <c r="FEE145" s="129"/>
      <c r="FEF145" s="129"/>
      <c r="FEG145" s="129"/>
      <c r="FEH145" s="129"/>
      <c r="FEI145" s="129"/>
      <c r="FEJ145" s="129"/>
      <c r="FEK145" s="129"/>
      <c r="FEL145" s="129"/>
      <c r="FEM145" s="129"/>
      <c r="FEN145" s="129"/>
      <c r="FEO145" s="129"/>
      <c r="FEP145" s="129"/>
      <c r="FEQ145" s="129"/>
      <c r="FER145" s="129"/>
      <c r="FES145" s="129"/>
      <c r="FET145" s="129"/>
      <c r="FEU145" s="129"/>
      <c r="FEV145" s="129"/>
      <c r="FEW145" s="129"/>
      <c r="FEX145" s="129"/>
      <c r="FEY145" s="129"/>
      <c r="FEZ145" s="129"/>
      <c r="FFA145" s="129"/>
      <c r="FFB145" s="129"/>
      <c r="FFC145" s="129"/>
      <c r="FFD145" s="129"/>
      <c r="FFE145" s="129"/>
      <c r="FFF145" s="129"/>
      <c r="FFG145" s="129"/>
      <c r="FFH145" s="129"/>
      <c r="FFI145" s="129"/>
      <c r="FFJ145" s="129"/>
      <c r="FFK145" s="129"/>
      <c r="FFL145" s="129"/>
      <c r="FFM145" s="129"/>
      <c r="FFN145" s="129"/>
      <c r="FFO145" s="129"/>
      <c r="FFP145" s="129"/>
      <c r="FFQ145" s="129"/>
      <c r="FFR145" s="129"/>
      <c r="FFS145" s="129"/>
      <c r="FFT145" s="129"/>
      <c r="FFU145" s="129"/>
      <c r="FFV145" s="129"/>
      <c r="FFW145" s="129"/>
      <c r="FFX145" s="129"/>
      <c r="FFY145" s="129"/>
      <c r="FFZ145" s="129"/>
      <c r="FGA145" s="129"/>
      <c r="FGB145" s="129"/>
      <c r="FGC145" s="129"/>
      <c r="FGD145" s="129"/>
      <c r="FGE145" s="129"/>
      <c r="FGF145" s="129"/>
      <c r="FGG145" s="129"/>
      <c r="FGH145" s="129"/>
      <c r="FGI145" s="129"/>
      <c r="FGJ145" s="129"/>
      <c r="FGK145" s="129"/>
      <c r="FGL145" s="129"/>
      <c r="FGM145" s="129"/>
      <c r="FGN145" s="129"/>
      <c r="FGO145" s="129"/>
      <c r="FGP145" s="129"/>
      <c r="FGQ145" s="129"/>
      <c r="FGR145" s="129"/>
      <c r="FGS145" s="129"/>
      <c r="FGT145" s="129"/>
      <c r="FGU145" s="129"/>
      <c r="FGV145" s="129"/>
      <c r="FGW145" s="129"/>
      <c r="FGX145" s="129"/>
      <c r="FGY145" s="129"/>
      <c r="FGZ145" s="129"/>
      <c r="FHA145" s="129"/>
      <c r="FHB145" s="129"/>
      <c r="FHC145" s="129"/>
      <c r="FHD145" s="129"/>
      <c r="FHE145" s="129"/>
      <c r="FHF145" s="129"/>
      <c r="FHG145" s="129"/>
      <c r="FHH145" s="129"/>
      <c r="FHI145" s="129"/>
      <c r="FHJ145" s="129"/>
      <c r="FHK145" s="129"/>
      <c r="FHL145" s="129"/>
      <c r="FHM145" s="129"/>
      <c r="FHN145" s="129"/>
      <c r="FHO145" s="129"/>
      <c r="FHP145" s="129"/>
      <c r="FHQ145" s="129"/>
      <c r="FHR145" s="129"/>
      <c r="FHS145" s="129"/>
      <c r="FHT145" s="129"/>
      <c r="FHU145" s="129"/>
      <c r="FHV145" s="129"/>
      <c r="FHW145" s="129"/>
      <c r="FHX145" s="129"/>
      <c r="FHY145" s="129"/>
      <c r="FHZ145" s="129"/>
      <c r="FIA145" s="129"/>
      <c r="FIB145" s="129"/>
      <c r="FIC145" s="129"/>
      <c r="FID145" s="129"/>
      <c r="FIE145" s="129"/>
      <c r="FIF145" s="129"/>
      <c r="FIG145" s="129"/>
      <c r="FIH145" s="129"/>
      <c r="FII145" s="129"/>
      <c r="FIJ145" s="129"/>
      <c r="FIK145" s="129"/>
      <c r="FIL145" s="129"/>
      <c r="FIM145" s="129"/>
      <c r="FIN145" s="129"/>
      <c r="FIO145" s="129"/>
      <c r="FIP145" s="129"/>
      <c r="FIQ145" s="129"/>
      <c r="FIR145" s="129"/>
      <c r="FIS145" s="129"/>
      <c r="FIT145" s="129"/>
      <c r="FIU145" s="129"/>
      <c r="FIV145" s="129"/>
      <c r="FIW145" s="129"/>
      <c r="FIX145" s="129"/>
      <c r="FIY145" s="129"/>
      <c r="FIZ145" s="129"/>
      <c r="FJA145" s="129"/>
      <c r="FJB145" s="129"/>
      <c r="FJC145" s="129"/>
      <c r="FJD145" s="129"/>
      <c r="FJE145" s="129"/>
      <c r="FJF145" s="129"/>
      <c r="FJG145" s="129"/>
      <c r="FJH145" s="129"/>
      <c r="FJI145" s="129"/>
      <c r="FJJ145" s="129"/>
      <c r="FJK145" s="129"/>
      <c r="FJL145" s="129"/>
      <c r="FJM145" s="129"/>
      <c r="FJN145" s="129"/>
      <c r="FJO145" s="129"/>
      <c r="FJP145" s="129"/>
      <c r="FJQ145" s="129"/>
      <c r="FJR145" s="129"/>
      <c r="FJS145" s="129"/>
      <c r="FJT145" s="129"/>
      <c r="FJU145" s="129"/>
      <c r="FJV145" s="129"/>
      <c r="FJW145" s="129"/>
      <c r="FJX145" s="129"/>
      <c r="FJY145" s="129"/>
      <c r="FJZ145" s="129"/>
      <c r="FKA145" s="129"/>
      <c r="FKB145" s="129"/>
      <c r="FKC145" s="129"/>
      <c r="FKD145" s="129"/>
      <c r="FKE145" s="129"/>
      <c r="FKF145" s="129"/>
      <c r="FKG145" s="129"/>
      <c r="FKH145" s="129"/>
      <c r="FKI145" s="129"/>
      <c r="FKJ145" s="129"/>
      <c r="FKK145" s="129"/>
      <c r="FKL145" s="129"/>
      <c r="FKM145" s="129"/>
      <c r="FKN145" s="129"/>
      <c r="FKO145" s="129"/>
      <c r="FKP145" s="129"/>
      <c r="FKQ145" s="129"/>
      <c r="FKR145" s="129"/>
      <c r="FKS145" s="129"/>
      <c r="FKT145" s="129"/>
      <c r="FKU145" s="129"/>
      <c r="FKV145" s="129"/>
      <c r="FKW145" s="129"/>
      <c r="FKX145" s="129"/>
      <c r="FKY145" s="129"/>
      <c r="FKZ145" s="129"/>
      <c r="FLA145" s="129"/>
      <c r="FLB145" s="129"/>
      <c r="FLC145" s="129"/>
      <c r="FLD145" s="129"/>
      <c r="FLE145" s="129"/>
      <c r="FLF145" s="129"/>
      <c r="FLG145" s="129"/>
      <c r="FLH145" s="129"/>
      <c r="FLI145" s="129"/>
      <c r="FLJ145" s="129"/>
      <c r="FLK145" s="129"/>
      <c r="FLL145" s="129"/>
      <c r="FLM145" s="129"/>
      <c r="FLN145" s="129"/>
      <c r="FLO145" s="129"/>
      <c r="FLP145" s="129"/>
      <c r="FLQ145" s="129"/>
      <c r="FLR145" s="129"/>
      <c r="FLS145" s="129"/>
      <c r="FLT145" s="129"/>
      <c r="FLU145" s="129"/>
      <c r="FLV145" s="129"/>
      <c r="FLW145" s="129"/>
      <c r="FLX145" s="129"/>
      <c r="FLY145" s="129"/>
      <c r="FLZ145" s="129"/>
      <c r="FMA145" s="129"/>
      <c r="FMB145" s="129"/>
      <c r="FMC145" s="129"/>
      <c r="FMD145" s="129"/>
      <c r="FME145" s="129"/>
      <c r="FMF145" s="129"/>
      <c r="FMG145" s="129"/>
      <c r="FMH145" s="129"/>
      <c r="FMI145" s="129"/>
      <c r="FMJ145" s="129"/>
      <c r="FMK145" s="129"/>
      <c r="FML145" s="129"/>
      <c r="FMM145" s="129"/>
      <c r="FMN145" s="129"/>
      <c r="FMO145" s="129"/>
      <c r="FMP145" s="129"/>
      <c r="FMQ145" s="129"/>
      <c r="FMR145" s="129"/>
      <c r="FMS145" s="129"/>
      <c r="FMT145" s="129"/>
      <c r="FMU145" s="129"/>
      <c r="FMV145" s="129"/>
      <c r="FMW145" s="129"/>
      <c r="FMX145" s="129"/>
      <c r="FMY145" s="129"/>
      <c r="FMZ145" s="129"/>
      <c r="FNA145" s="129"/>
      <c r="FNB145" s="129"/>
      <c r="FNC145" s="129"/>
      <c r="FND145" s="129"/>
      <c r="FNE145" s="129"/>
      <c r="FNF145" s="129"/>
      <c r="FNG145" s="129"/>
      <c r="FNH145" s="129"/>
      <c r="FNI145" s="129"/>
      <c r="FNJ145" s="129"/>
      <c r="FNK145" s="129"/>
      <c r="FNL145" s="129"/>
      <c r="FNM145" s="129"/>
      <c r="FNN145" s="129"/>
      <c r="FNO145" s="129"/>
      <c r="FNP145" s="129"/>
      <c r="FNQ145" s="129"/>
      <c r="FNR145" s="129"/>
      <c r="FNS145" s="129"/>
      <c r="FNT145" s="129"/>
      <c r="FNU145" s="129"/>
      <c r="FNV145" s="129"/>
      <c r="FNW145" s="129"/>
      <c r="FNX145" s="129"/>
      <c r="FNY145" s="129"/>
      <c r="FNZ145" s="129"/>
      <c r="FOA145" s="129"/>
      <c r="FOB145" s="129"/>
      <c r="FOC145" s="129"/>
      <c r="FOD145" s="129"/>
      <c r="FOE145" s="129"/>
      <c r="FOF145" s="129"/>
      <c r="FOG145" s="129"/>
      <c r="FOH145" s="129"/>
      <c r="FOI145" s="129"/>
      <c r="FOJ145" s="129"/>
      <c r="FOK145" s="129"/>
      <c r="FOL145" s="129"/>
      <c r="FOM145" s="129"/>
      <c r="FON145" s="129"/>
      <c r="FOO145" s="129"/>
      <c r="FOP145" s="129"/>
      <c r="FOQ145" s="129"/>
      <c r="FOR145" s="129"/>
      <c r="FOS145" s="129"/>
      <c r="FOT145" s="129"/>
      <c r="FOU145" s="129"/>
      <c r="FOV145" s="129"/>
      <c r="FOW145" s="129"/>
      <c r="FOX145" s="129"/>
      <c r="FOY145" s="129"/>
      <c r="FOZ145" s="129"/>
      <c r="FPA145" s="129"/>
      <c r="FPB145" s="129"/>
      <c r="FPC145" s="129"/>
      <c r="FPD145" s="129"/>
      <c r="FPE145" s="129"/>
      <c r="FPF145" s="129"/>
      <c r="FPG145" s="129"/>
      <c r="FPH145" s="129"/>
      <c r="FPI145" s="129"/>
      <c r="FPJ145" s="129"/>
      <c r="FPK145" s="129"/>
      <c r="FPL145" s="129"/>
      <c r="FPM145" s="129"/>
      <c r="FPN145" s="129"/>
      <c r="FPO145" s="129"/>
      <c r="FPP145" s="129"/>
      <c r="FPQ145" s="129"/>
      <c r="FPR145" s="129"/>
      <c r="FPS145" s="129"/>
      <c r="FPT145" s="129"/>
      <c r="FPU145" s="129"/>
      <c r="FPV145" s="129"/>
      <c r="FPW145" s="129"/>
      <c r="FPX145" s="129"/>
      <c r="FPY145" s="129"/>
      <c r="FPZ145" s="129"/>
      <c r="FQA145" s="129"/>
      <c r="FQB145" s="129"/>
      <c r="FQC145" s="129"/>
      <c r="FQD145" s="129"/>
      <c r="FQE145" s="129"/>
      <c r="FQF145" s="129"/>
      <c r="FQG145" s="129"/>
      <c r="FQH145" s="129"/>
      <c r="FQI145" s="129"/>
      <c r="FQJ145" s="129"/>
      <c r="FQK145" s="129"/>
      <c r="FQL145" s="129"/>
      <c r="FQM145" s="129"/>
      <c r="FQN145" s="129"/>
      <c r="FQO145" s="129"/>
      <c r="FQP145" s="129"/>
      <c r="FQQ145" s="129"/>
      <c r="FQR145" s="129"/>
      <c r="FQS145" s="129"/>
      <c r="FQT145" s="129"/>
      <c r="FQU145" s="129"/>
      <c r="FQV145" s="129"/>
      <c r="FQW145" s="129"/>
      <c r="FQX145" s="129"/>
      <c r="FQY145" s="129"/>
      <c r="FQZ145" s="129"/>
      <c r="FRA145" s="129"/>
      <c r="FRB145" s="129"/>
      <c r="FRC145" s="129"/>
      <c r="FRD145" s="129"/>
      <c r="FRE145" s="129"/>
      <c r="FRF145" s="129"/>
      <c r="FRG145" s="129"/>
      <c r="FRH145" s="129"/>
      <c r="FRI145" s="129"/>
      <c r="FRJ145" s="129"/>
      <c r="FRK145" s="129"/>
      <c r="FRL145" s="129"/>
      <c r="FRM145" s="129"/>
      <c r="FRN145" s="129"/>
      <c r="FRO145" s="129"/>
      <c r="FRP145" s="129"/>
      <c r="FRQ145" s="129"/>
      <c r="FRR145" s="129"/>
      <c r="FRS145" s="129"/>
      <c r="FRT145" s="129"/>
      <c r="FRU145" s="129"/>
      <c r="FRV145" s="129"/>
      <c r="FRW145" s="129"/>
      <c r="FRX145" s="129"/>
      <c r="FRY145" s="129"/>
      <c r="FRZ145" s="129"/>
      <c r="FSA145" s="129"/>
      <c r="FSB145" s="129"/>
      <c r="FSC145" s="129"/>
      <c r="FSD145" s="129"/>
      <c r="FSE145" s="129"/>
      <c r="FSF145" s="129"/>
      <c r="FSG145" s="129"/>
      <c r="FSH145" s="129"/>
      <c r="FSI145" s="129"/>
      <c r="FSJ145" s="129"/>
      <c r="FSK145" s="129"/>
      <c r="FSL145" s="129"/>
      <c r="FSM145" s="129"/>
      <c r="FSN145" s="129"/>
      <c r="FSO145" s="129"/>
      <c r="FSP145" s="129"/>
      <c r="FSQ145" s="129"/>
      <c r="FSR145" s="129"/>
      <c r="FSS145" s="129"/>
      <c r="FST145" s="129"/>
      <c r="FSU145" s="129"/>
      <c r="FSV145" s="129"/>
      <c r="FSW145" s="129"/>
      <c r="FSX145" s="129"/>
      <c r="FSY145" s="129"/>
      <c r="FSZ145" s="129"/>
      <c r="FTA145" s="129"/>
      <c r="FTB145" s="129"/>
      <c r="FTC145" s="129"/>
      <c r="FTD145" s="129"/>
      <c r="FTE145" s="129"/>
      <c r="FTF145" s="129"/>
      <c r="FTG145" s="129"/>
      <c r="FTH145" s="129"/>
      <c r="FTI145" s="129"/>
      <c r="FTJ145" s="129"/>
      <c r="FTK145" s="129"/>
      <c r="FTL145" s="129"/>
      <c r="FTM145" s="129"/>
      <c r="FTN145" s="129"/>
      <c r="FTO145" s="129"/>
      <c r="FTP145" s="129"/>
      <c r="FTQ145" s="129"/>
      <c r="FTR145" s="129"/>
      <c r="FTS145" s="129"/>
      <c r="FTT145" s="129"/>
      <c r="FTU145" s="129"/>
      <c r="FTV145" s="129"/>
      <c r="FTW145" s="129"/>
      <c r="FTX145" s="129"/>
      <c r="FTY145" s="129"/>
      <c r="FTZ145" s="129"/>
      <c r="FUA145" s="129"/>
      <c r="FUB145" s="129"/>
      <c r="FUC145" s="129"/>
      <c r="FUD145" s="129"/>
      <c r="FUE145" s="129"/>
      <c r="FUF145" s="129"/>
      <c r="FUG145" s="129"/>
      <c r="FUH145" s="129"/>
      <c r="FUI145" s="129"/>
      <c r="FUJ145" s="129"/>
      <c r="FUK145" s="129"/>
      <c r="FUL145" s="129"/>
      <c r="FUM145" s="129"/>
      <c r="FUN145" s="129"/>
      <c r="FUO145" s="129"/>
      <c r="FUP145" s="129"/>
      <c r="FUQ145" s="129"/>
      <c r="FUR145" s="129"/>
      <c r="FUS145" s="129"/>
      <c r="FUT145" s="129"/>
      <c r="FUU145" s="129"/>
      <c r="FUV145" s="129"/>
      <c r="FUW145" s="129"/>
      <c r="FUX145" s="129"/>
      <c r="FUY145" s="129"/>
      <c r="FUZ145" s="129"/>
      <c r="FVA145" s="129"/>
      <c r="FVB145" s="129"/>
      <c r="FVC145" s="129"/>
      <c r="FVD145" s="129"/>
      <c r="FVE145" s="129"/>
      <c r="FVF145" s="129"/>
      <c r="FVG145" s="129"/>
      <c r="FVH145" s="129"/>
      <c r="FVI145" s="129"/>
      <c r="FVJ145" s="129"/>
      <c r="FVK145" s="129"/>
      <c r="FVL145" s="129"/>
      <c r="FVM145" s="129"/>
      <c r="FVN145" s="129"/>
      <c r="FVO145" s="129"/>
      <c r="FVP145" s="129"/>
      <c r="FVQ145" s="129"/>
      <c r="FVR145" s="129"/>
      <c r="FVS145" s="129"/>
      <c r="FVT145" s="129"/>
      <c r="FVU145" s="129"/>
      <c r="FVV145" s="129"/>
      <c r="FVW145" s="129"/>
      <c r="FVX145" s="129"/>
      <c r="FVY145" s="129"/>
      <c r="FVZ145" s="129"/>
      <c r="FWA145" s="129"/>
      <c r="FWB145" s="129"/>
      <c r="FWC145" s="129"/>
      <c r="FWD145" s="129"/>
      <c r="FWE145" s="129"/>
      <c r="FWF145" s="129"/>
      <c r="FWG145" s="129"/>
      <c r="FWH145" s="129"/>
      <c r="FWI145" s="129"/>
      <c r="FWJ145" s="129"/>
      <c r="FWK145" s="129"/>
      <c r="FWL145" s="129"/>
      <c r="FWM145" s="129"/>
      <c r="FWN145" s="129"/>
      <c r="FWO145" s="129"/>
      <c r="FWP145" s="129"/>
      <c r="FWQ145" s="129"/>
      <c r="FWR145" s="129"/>
      <c r="FWS145" s="129"/>
      <c r="FWT145" s="129"/>
      <c r="FWU145" s="129"/>
      <c r="FWV145" s="129"/>
      <c r="FWW145" s="129"/>
      <c r="FWX145" s="129"/>
      <c r="FWY145" s="129"/>
      <c r="FWZ145" s="129"/>
      <c r="FXA145" s="129"/>
      <c r="FXB145" s="129"/>
      <c r="FXC145" s="129"/>
      <c r="FXD145" s="129"/>
      <c r="FXE145" s="129"/>
      <c r="FXF145" s="129"/>
      <c r="FXG145" s="129"/>
      <c r="FXH145" s="129"/>
      <c r="FXI145" s="129"/>
      <c r="FXJ145" s="129"/>
      <c r="FXK145" s="129"/>
      <c r="FXL145" s="129"/>
      <c r="FXM145" s="129"/>
      <c r="FXN145" s="129"/>
      <c r="FXO145" s="129"/>
      <c r="FXP145" s="129"/>
      <c r="FXQ145" s="129"/>
      <c r="FXR145" s="129"/>
      <c r="FXS145" s="129"/>
      <c r="FXT145" s="129"/>
      <c r="FXU145" s="129"/>
      <c r="FXV145" s="129"/>
      <c r="FXW145" s="129"/>
      <c r="FXX145" s="129"/>
      <c r="FXY145" s="129"/>
      <c r="FXZ145" s="129"/>
      <c r="FYA145" s="129"/>
      <c r="FYB145" s="129"/>
      <c r="FYC145" s="129"/>
      <c r="FYD145" s="129"/>
      <c r="FYE145" s="129"/>
      <c r="FYF145" s="129"/>
      <c r="FYG145" s="129"/>
      <c r="FYH145" s="129"/>
      <c r="FYI145" s="129"/>
      <c r="FYJ145" s="129"/>
      <c r="FYK145" s="129"/>
      <c r="FYL145" s="129"/>
      <c r="FYM145" s="129"/>
      <c r="FYN145" s="129"/>
      <c r="FYO145" s="129"/>
      <c r="FYP145" s="129"/>
      <c r="FYQ145" s="129"/>
      <c r="FYR145" s="129"/>
      <c r="FYS145" s="129"/>
      <c r="FYT145" s="129"/>
      <c r="FYU145" s="129"/>
      <c r="FYV145" s="129"/>
      <c r="FYW145" s="129"/>
      <c r="FYX145" s="129"/>
      <c r="FYY145" s="129"/>
      <c r="FYZ145" s="129"/>
      <c r="FZA145" s="129"/>
      <c r="FZB145" s="129"/>
      <c r="FZC145" s="129"/>
      <c r="FZD145" s="129"/>
      <c r="FZE145" s="129"/>
      <c r="FZF145" s="129"/>
      <c r="FZG145" s="129"/>
      <c r="FZH145" s="129"/>
      <c r="FZI145" s="129"/>
      <c r="FZJ145" s="129"/>
      <c r="FZK145" s="129"/>
      <c r="FZL145" s="129"/>
      <c r="FZM145" s="129"/>
      <c r="FZN145" s="129"/>
      <c r="FZO145" s="129"/>
      <c r="FZP145" s="129"/>
      <c r="FZQ145" s="129"/>
      <c r="FZR145" s="129"/>
      <c r="FZS145" s="129"/>
      <c r="FZT145" s="129"/>
      <c r="FZU145" s="129"/>
      <c r="FZV145" s="129"/>
      <c r="FZW145" s="129"/>
      <c r="FZX145" s="129"/>
      <c r="FZY145" s="129"/>
      <c r="FZZ145" s="129"/>
      <c r="GAA145" s="129"/>
      <c r="GAB145" s="129"/>
      <c r="GAC145" s="129"/>
      <c r="GAD145" s="129"/>
      <c r="GAE145" s="129"/>
      <c r="GAF145" s="129"/>
      <c r="GAG145" s="129"/>
      <c r="GAH145" s="129"/>
      <c r="GAI145" s="129"/>
      <c r="GAJ145" s="129"/>
      <c r="GAK145" s="129"/>
      <c r="GAL145" s="129"/>
      <c r="GAM145" s="129"/>
      <c r="GAN145" s="129"/>
      <c r="GAO145" s="129"/>
      <c r="GAP145" s="129"/>
      <c r="GAQ145" s="129"/>
      <c r="GAR145" s="129"/>
      <c r="GAS145" s="129"/>
      <c r="GAT145" s="129"/>
      <c r="GAU145" s="129"/>
      <c r="GAV145" s="129"/>
      <c r="GAW145" s="129"/>
      <c r="GAX145" s="129"/>
      <c r="GAY145" s="129"/>
      <c r="GAZ145" s="129"/>
      <c r="GBA145" s="129"/>
      <c r="GBB145" s="129"/>
      <c r="GBC145" s="129"/>
      <c r="GBD145" s="129"/>
      <c r="GBE145" s="129"/>
      <c r="GBF145" s="129"/>
      <c r="GBG145" s="129"/>
      <c r="GBH145" s="129"/>
      <c r="GBI145" s="129"/>
      <c r="GBJ145" s="129"/>
      <c r="GBK145" s="129"/>
      <c r="GBL145" s="129"/>
      <c r="GBM145" s="129"/>
      <c r="GBN145" s="129"/>
      <c r="GBO145" s="129"/>
      <c r="GBP145" s="129"/>
      <c r="GBQ145" s="129"/>
      <c r="GBR145" s="129"/>
      <c r="GBS145" s="129"/>
      <c r="GBT145" s="129"/>
      <c r="GBU145" s="129"/>
      <c r="GBV145" s="129"/>
      <c r="GBW145" s="129"/>
      <c r="GBX145" s="129"/>
      <c r="GBY145" s="129"/>
      <c r="GBZ145" s="129"/>
      <c r="GCA145" s="129"/>
      <c r="GCB145" s="129"/>
      <c r="GCC145" s="129"/>
      <c r="GCD145" s="129"/>
      <c r="GCE145" s="129"/>
      <c r="GCF145" s="129"/>
      <c r="GCG145" s="129"/>
      <c r="GCH145" s="129"/>
      <c r="GCI145" s="129"/>
      <c r="GCJ145" s="129"/>
      <c r="GCK145" s="129"/>
      <c r="GCL145" s="129"/>
      <c r="GCM145" s="129"/>
      <c r="GCN145" s="129"/>
      <c r="GCO145" s="129"/>
      <c r="GCP145" s="129"/>
      <c r="GCQ145" s="129"/>
      <c r="GCR145" s="129"/>
      <c r="GCS145" s="129"/>
      <c r="GCT145" s="129"/>
      <c r="GCU145" s="129"/>
      <c r="GCV145" s="129"/>
      <c r="GCW145" s="129"/>
      <c r="GCX145" s="129"/>
      <c r="GCY145" s="129"/>
      <c r="GCZ145" s="129"/>
      <c r="GDA145" s="129"/>
      <c r="GDB145" s="129"/>
      <c r="GDC145" s="129"/>
      <c r="GDD145" s="129"/>
      <c r="GDE145" s="129"/>
      <c r="GDF145" s="129"/>
      <c r="GDG145" s="129"/>
      <c r="GDH145" s="129"/>
      <c r="GDI145" s="129"/>
      <c r="GDJ145" s="129"/>
      <c r="GDK145" s="129"/>
      <c r="GDL145" s="129"/>
      <c r="GDM145" s="129"/>
      <c r="GDN145" s="129"/>
      <c r="GDO145" s="129"/>
      <c r="GDP145" s="129"/>
      <c r="GDQ145" s="129"/>
      <c r="GDR145" s="129"/>
      <c r="GDS145" s="129"/>
      <c r="GDT145" s="129"/>
      <c r="GDU145" s="129"/>
      <c r="GDV145" s="129"/>
      <c r="GDW145" s="129"/>
      <c r="GDX145" s="129"/>
      <c r="GDY145" s="129"/>
      <c r="GDZ145" s="129"/>
      <c r="GEA145" s="129"/>
      <c r="GEB145" s="129"/>
      <c r="GEC145" s="129"/>
      <c r="GED145" s="129"/>
      <c r="GEE145" s="129"/>
      <c r="GEF145" s="129"/>
      <c r="GEG145" s="129"/>
      <c r="GEH145" s="129"/>
      <c r="GEI145" s="129"/>
      <c r="GEJ145" s="129"/>
      <c r="GEK145" s="129"/>
      <c r="GEL145" s="129"/>
      <c r="GEM145" s="129"/>
      <c r="GEN145" s="129"/>
      <c r="GEO145" s="129"/>
      <c r="GEP145" s="129"/>
      <c r="GEQ145" s="129"/>
      <c r="GER145" s="129"/>
      <c r="GES145" s="129"/>
      <c r="GET145" s="129"/>
      <c r="GEU145" s="129"/>
      <c r="GEV145" s="129"/>
      <c r="GEW145" s="129"/>
      <c r="GEX145" s="129"/>
      <c r="GEY145" s="129"/>
      <c r="GEZ145" s="129"/>
      <c r="GFA145" s="129"/>
      <c r="GFB145" s="129"/>
      <c r="GFC145" s="129"/>
      <c r="GFD145" s="129"/>
      <c r="GFE145" s="129"/>
      <c r="GFF145" s="129"/>
      <c r="GFG145" s="129"/>
      <c r="GFH145" s="129"/>
      <c r="GFI145" s="129"/>
      <c r="GFJ145" s="129"/>
      <c r="GFK145" s="129"/>
      <c r="GFL145" s="129"/>
      <c r="GFM145" s="129"/>
      <c r="GFN145" s="129"/>
      <c r="GFO145" s="129"/>
      <c r="GFP145" s="129"/>
      <c r="GFQ145" s="129"/>
      <c r="GFR145" s="129"/>
      <c r="GFS145" s="129"/>
      <c r="GFT145" s="129"/>
      <c r="GFU145" s="129"/>
      <c r="GFV145" s="129"/>
      <c r="GFW145" s="129"/>
      <c r="GFX145" s="129"/>
      <c r="GFY145" s="129"/>
      <c r="GFZ145" s="129"/>
      <c r="GGA145" s="129"/>
      <c r="GGB145" s="129"/>
      <c r="GGC145" s="129"/>
      <c r="GGD145" s="129"/>
      <c r="GGE145" s="129"/>
      <c r="GGF145" s="129"/>
      <c r="GGG145" s="129"/>
      <c r="GGH145" s="129"/>
      <c r="GGI145" s="129"/>
      <c r="GGJ145" s="129"/>
      <c r="GGK145" s="129"/>
      <c r="GGL145" s="129"/>
      <c r="GGM145" s="129"/>
      <c r="GGN145" s="129"/>
      <c r="GGO145" s="129"/>
      <c r="GGP145" s="129"/>
      <c r="GGQ145" s="129"/>
      <c r="GGR145" s="129"/>
      <c r="GGS145" s="129"/>
      <c r="GGT145" s="129"/>
      <c r="GGU145" s="129"/>
      <c r="GGV145" s="129"/>
      <c r="GGW145" s="129"/>
      <c r="GGX145" s="129"/>
      <c r="GGY145" s="129"/>
      <c r="GGZ145" s="129"/>
      <c r="GHA145" s="129"/>
      <c r="GHB145" s="129"/>
      <c r="GHC145" s="129"/>
      <c r="GHD145" s="129"/>
      <c r="GHE145" s="129"/>
      <c r="GHF145" s="129"/>
      <c r="GHG145" s="129"/>
      <c r="GHH145" s="129"/>
      <c r="GHI145" s="129"/>
      <c r="GHJ145" s="129"/>
      <c r="GHK145" s="129"/>
      <c r="GHL145" s="129"/>
      <c r="GHM145" s="129"/>
      <c r="GHN145" s="129"/>
      <c r="GHO145" s="129"/>
      <c r="GHP145" s="129"/>
      <c r="GHQ145" s="129"/>
      <c r="GHR145" s="129"/>
      <c r="GHS145" s="129"/>
      <c r="GHT145" s="129"/>
      <c r="GHU145" s="129"/>
      <c r="GHV145" s="129"/>
      <c r="GHW145" s="129"/>
      <c r="GHX145" s="129"/>
      <c r="GHY145" s="129"/>
      <c r="GHZ145" s="129"/>
      <c r="GIA145" s="129"/>
      <c r="GIB145" s="129"/>
      <c r="GIC145" s="129"/>
      <c r="GID145" s="129"/>
      <c r="GIE145" s="129"/>
      <c r="GIF145" s="129"/>
      <c r="GIG145" s="129"/>
      <c r="GIH145" s="129"/>
      <c r="GII145" s="129"/>
      <c r="GIJ145" s="129"/>
      <c r="GIK145" s="129"/>
      <c r="GIL145" s="129"/>
      <c r="GIM145" s="129"/>
      <c r="GIN145" s="129"/>
      <c r="GIO145" s="129"/>
      <c r="GIP145" s="129"/>
      <c r="GIQ145" s="129"/>
      <c r="GIR145" s="129"/>
      <c r="GIS145" s="129"/>
      <c r="GIT145" s="129"/>
      <c r="GIU145" s="129"/>
      <c r="GIV145" s="129"/>
      <c r="GIW145" s="129"/>
      <c r="GIX145" s="129"/>
      <c r="GIY145" s="129"/>
      <c r="GIZ145" s="129"/>
      <c r="GJA145" s="129"/>
      <c r="GJB145" s="129"/>
      <c r="GJC145" s="129"/>
      <c r="GJD145" s="129"/>
      <c r="GJE145" s="129"/>
      <c r="GJF145" s="129"/>
      <c r="GJG145" s="129"/>
      <c r="GJH145" s="129"/>
      <c r="GJI145" s="129"/>
      <c r="GJJ145" s="129"/>
      <c r="GJK145" s="129"/>
      <c r="GJL145" s="129"/>
      <c r="GJM145" s="129"/>
      <c r="GJN145" s="129"/>
      <c r="GJO145" s="129"/>
      <c r="GJP145" s="129"/>
      <c r="GJQ145" s="129"/>
      <c r="GJR145" s="129"/>
      <c r="GJS145" s="129"/>
      <c r="GJT145" s="129"/>
      <c r="GJU145" s="129"/>
      <c r="GJV145" s="129"/>
      <c r="GJW145" s="129"/>
      <c r="GJX145" s="129"/>
      <c r="GJY145" s="129"/>
      <c r="GJZ145" s="129"/>
      <c r="GKA145" s="129"/>
      <c r="GKB145" s="129"/>
      <c r="GKC145" s="129"/>
      <c r="GKD145" s="129"/>
      <c r="GKE145" s="129"/>
      <c r="GKF145" s="129"/>
      <c r="GKG145" s="129"/>
      <c r="GKH145" s="129"/>
      <c r="GKI145" s="129"/>
      <c r="GKJ145" s="129"/>
      <c r="GKK145" s="129"/>
      <c r="GKL145" s="129"/>
      <c r="GKM145" s="129"/>
      <c r="GKN145" s="129"/>
      <c r="GKO145" s="129"/>
      <c r="GKP145" s="129"/>
      <c r="GKQ145" s="129"/>
      <c r="GKR145" s="129"/>
      <c r="GKS145" s="129"/>
      <c r="GKT145" s="129"/>
      <c r="GKU145" s="129"/>
      <c r="GKV145" s="129"/>
      <c r="GKW145" s="129"/>
      <c r="GKX145" s="129"/>
      <c r="GKY145" s="129"/>
      <c r="GKZ145" s="129"/>
      <c r="GLA145" s="129"/>
      <c r="GLB145" s="129"/>
      <c r="GLC145" s="129"/>
      <c r="GLD145" s="129"/>
      <c r="GLE145" s="129"/>
      <c r="GLF145" s="129"/>
      <c r="GLG145" s="129"/>
      <c r="GLH145" s="129"/>
      <c r="GLI145" s="129"/>
      <c r="GLJ145" s="129"/>
      <c r="GLK145" s="129"/>
      <c r="GLL145" s="129"/>
      <c r="GLM145" s="129"/>
      <c r="GLN145" s="129"/>
      <c r="GLO145" s="129"/>
      <c r="GLP145" s="129"/>
      <c r="GLQ145" s="129"/>
      <c r="GLR145" s="129"/>
      <c r="GLS145" s="129"/>
      <c r="GLT145" s="129"/>
      <c r="GLU145" s="129"/>
      <c r="GLV145" s="129"/>
      <c r="GLW145" s="129"/>
      <c r="GLX145" s="129"/>
      <c r="GLY145" s="129"/>
      <c r="GLZ145" s="129"/>
      <c r="GMA145" s="129"/>
      <c r="GMB145" s="129"/>
      <c r="GMC145" s="129"/>
      <c r="GMD145" s="129"/>
      <c r="GME145" s="129"/>
      <c r="GMF145" s="129"/>
      <c r="GMG145" s="129"/>
      <c r="GMH145" s="129"/>
      <c r="GMI145" s="129"/>
      <c r="GMJ145" s="129"/>
      <c r="GMK145" s="129"/>
      <c r="GML145" s="129"/>
      <c r="GMM145" s="129"/>
      <c r="GMN145" s="129"/>
      <c r="GMO145" s="129"/>
      <c r="GMP145" s="129"/>
      <c r="GMQ145" s="129"/>
      <c r="GMR145" s="129"/>
      <c r="GMS145" s="129"/>
      <c r="GMT145" s="129"/>
      <c r="GMU145" s="129"/>
      <c r="GMV145" s="129"/>
      <c r="GMW145" s="129"/>
      <c r="GMX145" s="129"/>
      <c r="GMY145" s="129"/>
      <c r="GMZ145" s="129"/>
      <c r="GNA145" s="129"/>
      <c r="GNB145" s="129"/>
      <c r="GNC145" s="129"/>
      <c r="GND145" s="129"/>
      <c r="GNE145" s="129"/>
      <c r="GNF145" s="129"/>
      <c r="GNG145" s="129"/>
      <c r="GNH145" s="129"/>
      <c r="GNI145" s="129"/>
      <c r="GNJ145" s="129"/>
      <c r="GNK145" s="129"/>
      <c r="GNL145" s="129"/>
      <c r="GNM145" s="129"/>
      <c r="GNN145" s="129"/>
      <c r="GNO145" s="129"/>
      <c r="GNP145" s="129"/>
      <c r="GNQ145" s="129"/>
      <c r="GNR145" s="129"/>
      <c r="GNS145" s="129"/>
      <c r="GNT145" s="129"/>
      <c r="GNU145" s="129"/>
      <c r="GNV145" s="129"/>
      <c r="GNW145" s="129"/>
      <c r="GNX145" s="129"/>
      <c r="GNY145" s="129"/>
      <c r="GNZ145" s="129"/>
      <c r="GOA145" s="129"/>
      <c r="GOB145" s="129"/>
      <c r="GOC145" s="129"/>
      <c r="GOD145" s="129"/>
      <c r="GOE145" s="129"/>
      <c r="GOF145" s="129"/>
      <c r="GOG145" s="129"/>
      <c r="GOH145" s="129"/>
      <c r="GOI145" s="129"/>
      <c r="GOJ145" s="129"/>
      <c r="GOK145" s="129"/>
      <c r="GOL145" s="129"/>
      <c r="GOM145" s="129"/>
      <c r="GON145" s="129"/>
      <c r="GOO145" s="129"/>
      <c r="GOP145" s="129"/>
      <c r="GOQ145" s="129"/>
      <c r="GOR145" s="129"/>
      <c r="GOS145" s="129"/>
      <c r="GOT145" s="129"/>
      <c r="GOU145" s="129"/>
      <c r="GOV145" s="129"/>
      <c r="GOW145" s="129"/>
      <c r="GOX145" s="129"/>
      <c r="GOY145" s="129"/>
      <c r="GOZ145" s="129"/>
      <c r="GPA145" s="129"/>
      <c r="GPB145" s="129"/>
      <c r="GPC145" s="129"/>
      <c r="GPD145" s="129"/>
      <c r="GPE145" s="129"/>
      <c r="GPF145" s="129"/>
      <c r="GPG145" s="129"/>
      <c r="GPH145" s="129"/>
      <c r="GPI145" s="129"/>
      <c r="GPJ145" s="129"/>
      <c r="GPK145" s="129"/>
      <c r="GPL145" s="129"/>
      <c r="GPM145" s="129"/>
      <c r="GPN145" s="129"/>
      <c r="GPO145" s="129"/>
      <c r="GPP145" s="129"/>
      <c r="GPQ145" s="129"/>
      <c r="GPR145" s="129"/>
      <c r="GPS145" s="129"/>
      <c r="GPT145" s="129"/>
      <c r="GPU145" s="129"/>
      <c r="GPV145" s="129"/>
      <c r="GPW145" s="129"/>
      <c r="GPX145" s="129"/>
      <c r="GPY145" s="129"/>
      <c r="GPZ145" s="129"/>
      <c r="GQA145" s="129"/>
      <c r="GQB145" s="129"/>
      <c r="GQC145" s="129"/>
      <c r="GQD145" s="129"/>
      <c r="GQE145" s="129"/>
      <c r="GQF145" s="129"/>
      <c r="GQG145" s="129"/>
      <c r="GQH145" s="129"/>
      <c r="GQI145" s="129"/>
      <c r="GQJ145" s="129"/>
      <c r="GQK145" s="129"/>
      <c r="GQL145" s="129"/>
      <c r="GQM145" s="129"/>
      <c r="GQN145" s="129"/>
      <c r="GQO145" s="129"/>
      <c r="GQP145" s="129"/>
      <c r="GQQ145" s="129"/>
      <c r="GQR145" s="129"/>
      <c r="GQS145" s="129"/>
      <c r="GQT145" s="129"/>
      <c r="GQU145" s="129"/>
      <c r="GQV145" s="129"/>
      <c r="GQW145" s="129"/>
      <c r="GQX145" s="129"/>
      <c r="GQY145" s="129"/>
      <c r="GQZ145" s="129"/>
      <c r="GRA145" s="129"/>
      <c r="GRB145" s="129"/>
      <c r="GRC145" s="129"/>
      <c r="GRD145" s="129"/>
      <c r="GRE145" s="129"/>
      <c r="GRF145" s="129"/>
      <c r="GRG145" s="129"/>
      <c r="GRH145" s="129"/>
      <c r="GRI145" s="129"/>
      <c r="GRJ145" s="129"/>
      <c r="GRK145" s="129"/>
      <c r="GRL145" s="129"/>
      <c r="GRM145" s="129"/>
      <c r="GRN145" s="129"/>
      <c r="GRO145" s="129"/>
      <c r="GRP145" s="129"/>
      <c r="GRQ145" s="129"/>
      <c r="GRR145" s="129"/>
      <c r="GRS145" s="129"/>
      <c r="GRT145" s="129"/>
      <c r="GRU145" s="129"/>
      <c r="GRV145" s="129"/>
      <c r="GRW145" s="129"/>
      <c r="GRX145" s="129"/>
      <c r="GRY145" s="129"/>
      <c r="GRZ145" s="129"/>
      <c r="GSA145" s="129"/>
      <c r="GSB145" s="129"/>
      <c r="GSC145" s="129"/>
      <c r="GSD145" s="129"/>
      <c r="GSE145" s="129"/>
      <c r="GSF145" s="129"/>
      <c r="GSG145" s="129"/>
      <c r="GSH145" s="129"/>
      <c r="GSI145" s="129"/>
      <c r="GSJ145" s="129"/>
      <c r="GSK145" s="129"/>
      <c r="GSL145" s="129"/>
      <c r="GSM145" s="129"/>
      <c r="GSN145" s="129"/>
      <c r="GSO145" s="129"/>
      <c r="GSP145" s="129"/>
      <c r="GSQ145" s="129"/>
      <c r="GSR145" s="129"/>
      <c r="GSS145" s="129"/>
      <c r="GST145" s="129"/>
      <c r="GSU145" s="129"/>
      <c r="GSV145" s="129"/>
      <c r="GSW145" s="129"/>
      <c r="GSX145" s="129"/>
      <c r="GSY145" s="129"/>
      <c r="GSZ145" s="129"/>
      <c r="GTA145" s="129"/>
      <c r="GTB145" s="129"/>
      <c r="GTC145" s="129"/>
      <c r="GTD145" s="129"/>
      <c r="GTE145" s="129"/>
      <c r="GTF145" s="129"/>
      <c r="GTG145" s="129"/>
      <c r="GTH145" s="129"/>
      <c r="GTI145" s="129"/>
      <c r="GTJ145" s="129"/>
      <c r="GTK145" s="129"/>
      <c r="GTL145" s="129"/>
      <c r="GTM145" s="129"/>
      <c r="GTN145" s="129"/>
      <c r="GTO145" s="129"/>
      <c r="GTP145" s="129"/>
      <c r="GTQ145" s="129"/>
      <c r="GTR145" s="129"/>
      <c r="GTS145" s="129"/>
      <c r="GTT145" s="129"/>
      <c r="GTU145" s="129"/>
      <c r="GTV145" s="129"/>
      <c r="GTW145" s="129"/>
      <c r="GTX145" s="129"/>
      <c r="GTY145" s="129"/>
      <c r="GTZ145" s="129"/>
      <c r="GUA145" s="129"/>
      <c r="GUB145" s="129"/>
      <c r="GUC145" s="129"/>
      <c r="GUD145" s="129"/>
      <c r="GUE145" s="129"/>
      <c r="GUF145" s="129"/>
      <c r="GUG145" s="129"/>
      <c r="GUH145" s="129"/>
      <c r="GUI145" s="129"/>
      <c r="GUJ145" s="129"/>
      <c r="GUK145" s="129"/>
      <c r="GUL145" s="129"/>
      <c r="GUM145" s="129"/>
      <c r="GUN145" s="129"/>
      <c r="GUO145" s="129"/>
      <c r="GUP145" s="129"/>
      <c r="GUQ145" s="129"/>
      <c r="GUR145" s="129"/>
      <c r="GUS145" s="129"/>
      <c r="GUT145" s="129"/>
      <c r="GUU145" s="129"/>
      <c r="GUV145" s="129"/>
      <c r="GUW145" s="129"/>
      <c r="GUX145" s="129"/>
      <c r="GUY145" s="129"/>
      <c r="GUZ145" s="129"/>
      <c r="GVA145" s="129"/>
      <c r="GVB145" s="129"/>
      <c r="GVC145" s="129"/>
      <c r="GVD145" s="129"/>
      <c r="GVE145" s="129"/>
      <c r="GVF145" s="129"/>
      <c r="GVG145" s="129"/>
      <c r="GVH145" s="129"/>
      <c r="GVI145" s="129"/>
      <c r="GVJ145" s="129"/>
      <c r="GVK145" s="129"/>
      <c r="GVL145" s="129"/>
      <c r="GVM145" s="129"/>
      <c r="GVN145" s="129"/>
      <c r="GVO145" s="129"/>
      <c r="GVP145" s="129"/>
      <c r="GVQ145" s="129"/>
      <c r="GVR145" s="129"/>
      <c r="GVS145" s="129"/>
      <c r="GVT145" s="129"/>
      <c r="GVU145" s="129"/>
      <c r="GVV145" s="129"/>
      <c r="GVW145" s="129"/>
      <c r="GVX145" s="129"/>
      <c r="GVY145" s="129"/>
      <c r="GVZ145" s="129"/>
      <c r="GWA145" s="129"/>
      <c r="GWB145" s="129"/>
      <c r="GWC145" s="129"/>
      <c r="GWD145" s="129"/>
      <c r="GWE145" s="129"/>
      <c r="GWF145" s="129"/>
      <c r="GWG145" s="129"/>
      <c r="GWH145" s="129"/>
      <c r="GWI145" s="129"/>
      <c r="GWJ145" s="129"/>
      <c r="GWK145" s="129"/>
      <c r="GWL145" s="129"/>
      <c r="GWM145" s="129"/>
      <c r="GWN145" s="129"/>
      <c r="GWO145" s="129"/>
      <c r="GWP145" s="129"/>
      <c r="GWQ145" s="129"/>
      <c r="GWR145" s="129"/>
      <c r="GWS145" s="129"/>
      <c r="GWT145" s="129"/>
      <c r="GWU145" s="129"/>
      <c r="GWV145" s="129"/>
      <c r="GWW145" s="129"/>
      <c r="GWX145" s="129"/>
      <c r="GWY145" s="129"/>
      <c r="GWZ145" s="129"/>
      <c r="GXA145" s="129"/>
      <c r="GXB145" s="129"/>
      <c r="GXC145" s="129"/>
      <c r="GXD145" s="129"/>
      <c r="GXE145" s="129"/>
      <c r="GXF145" s="129"/>
      <c r="GXG145" s="129"/>
      <c r="GXH145" s="129"/>
      <c r="GXI145" s="129"/>
      <c r="GXJ145" s="129"/>
      <c r="GXK145" s="129"/>
      <c r="GXL145" s="129"/>
      <c r="GXM145" s="129"/>
      <c r="GXN145" s="129"/>
      <c r="GXO145" s="129"/>
      <c r="GXP145" s="129"/>
      <c r="GXQ145" s="129"/>
      <c r="GXR145" s="129"/>
      <c r="GXS145" s="129"/>
      <c r="GXT145" s="129"/>
      <c r="GXU145" s="129"/>
      <c r="GXV145" s="129"/>
      <c r="GXW145" s="129"/>
      <c r="GXX145" s="129"/>
      <c r="GXY145" s="129"/>
      <c r="GXZ145" s="129"/>
      <c r="GYA145" s="129"/>
      <c r="GYB145" s="129"/>
      <c r="GYC145" s="129"/>
      <c r="GYD145" s="129"/>
      <c r="GYE145" s="129"/>
      <c r="GYF145" s="129"/>
      <c r="GYG145" s="129"/>
      <c r="GYH145" s="129"/>
      <c r="GYI145" s="129"/>
      <c r="GYJ145" s="129"/>
      <c r="GYK145" s="129"/>
      <c r="GYL145" s="129"/>
      <c r="GYM145" s="129"/>
      <c r="GYN145" s="129"/>
      <c r="GYO145" s="129"/>
      <c r="GYP145" s="129"/>
      <c r="GYQ145" s="129"/>
      <c r="GYR145" s="129"/>
      <c r="GYS145" s="129"/>
      <c r="GYT145" s="129"/>
      <c r="GYU145" s="129"/>
      <c r="GYV145" s="129"/>
      <c r="GYW145" s="129"/>
      <c r="GYX145" s="129"/>
      <c r="GYY145" s="129"/>
      <c r="GYZ145" s="129"/>
      <c r="GZA145" s="129"/>
      <c r="GZB145" s="129"/>
      <c r="GZC145" s="129"/>
      <c r="GZD145" s="129"/>
      <c r="GZE145" s="129"/>
      <c r="GZF145" s="129"/>
      <c r="GZG145" s="129"/>
      <c r="GZH145" s="129"/>
      <c r="GZI145" s="129"/>
      <c r="GZJ145" s="129"/>
      <c r="GZK145" s="129"/>
      <c r="GZL145" s="129"/>
      <c r="GZM145" s="129"/>
      <c r="GZN145" s="129"/>
      <c r="GZO145" s="129"/>
      <c r="GZP145" s="129"/>
      <c r="GZQ145" s="129"/>
      <c r="GZR145" s="129"/>
      <c r="GZS145" s="129"/>
      <c r="GZT145" s="129"/>
      <c r="GZU145" s="129"/>
      <c r="GZV145" s="129"/>
      <c r="GZW145" s="129"/>
      <c r="GZX145" s="129"/>
      <c r="GZY145" s="129"/>
      <c r="GZZ145" s="129"/>
      <c r="HAA145" s="129"/>
      <c r="HAB145" s="129"/>
      <c r="HAC145" s="129"/>
      <c r="HAD145" s="129"/>
      <c r="HAE145" s="129"/>
      <c r="HAF145" s="129"/>
      <c r="HAG145" s="129"/>
      <c r="HAH145" s="129"/>
      <c r="HAI145" s="129"/>
      <c r="HAJ145" s="129"/>
      <c r="HAK145" s="129"/>
      <c r="HAL145" s="129"/>
      <c r="HAM145" s="129"/>
      <c r="HAN145" s="129"/>
      <c r="HAO145" s="129"/>
      <c r="HAP145" s="129"/>
      <c r="HAQ145" s="129"/>
      <c r="HAR145" s="129"/>
      <c r="HAS145" s="129"/>
      <c r="HAT145" s="129"/>
      <c r="HAU145" s="129"/>
      <c r="HAV145" s="129"/>
      <c r="HAW145" s="129"/>
      <c r="HAX145" s="129"/>
      <c r="HAY145" s="129"/>
      <c r="HAZ145" s="129"/>
      <c r="HBA145" s="129"/>
      <c r="HBB145" s="129"/>
      <c r="HBC145" s="129"/>
      <c r="HBD145" s="129"/>
      <c r="HBE145" s="129"/>
      <c r="HBF145" s="129"/>
      <c r="HBG145" s="129"/>
      <c r="HBH145" s="129"/>
      <c r="HBI145" s="129"/>
      <c r="HBJ145" s="129"/>
      <c r="HBK145" s="129"/>
      <c r="HBL145" s="129"/>
      <c r="HBM145" s="129"/>
      <c r="HBN145" s="129"/>
      <c r="HBO145" s="129"/>
      <c r="HBP145" s="129"/>
      <c r="HBQ145" s="129"/>
      <c r="HBR145" s="129"/>
      <c r="HBS145" s="129"/>
      <c r="HBT145" s="129"/>
      <c r="HBU145" s="129"/>
      <c r="HBV145" s="129"/>
      <c r="HBW145" s="129"/>
      <c r="HBX145" s="129"/>
      <c r="HBY145" s="129"/>
      <c r="HBZ145" s="129"/>
      <c r="HCA145" s="129"/>
      <c r="HCB145" s="129"/>
      <c r="HCC145" s="129"/>
      <c r="HCD145" s="129"/>
      <c r="HCE145" s="129"/>
      <c r="HCF145" s="129"/>
      <c r="HCG145" s="129"/>
      <c r="HCH145" s="129"/>
      <c r="HCI145" s="129"/>
      <c r="HCJ145" s="129"/>
      <c r="HCK145" s="129"/>
      <c r="HCL145" s="129"/>
      <c r="HCM145" s="129"/>
      <c r="HCN145" s="129"/>
      <c r="HCO145" s="129"/>
      <c r="HCP145" s="129"/>
      <c r="HCQ145" s="129"/>
      <c r="HCR145" s="129"/>
      <c r="HCS145" s="129"/>
      <c r="HCT145" s="129"/>
      <c r="HCU145" s="129"/>
      <c r="HCV145" s="129"/>
      <c r="HCW145" s="129"/>
      <c r="HCX145" s="129"/>
      <c r="HCY145" s="129"/>
      <c r="HCZ145" s="129"/>
      <c r="HDA145" s="129"/>
      <c r="HDB145" s="129"/>
      <c r="HDC145" s="129"/>
      <c r="HDD145" s="129"/>
      <c r="HDE145" s="129"/>
      <c r="HDF145" s="129"/>
      <c r="HDG145" s="129"/>
      <c r="HDH145" s="129"/>
      <c r="HDI145" s="129"/>
      <c r="HDJ145" s="129"/>
      <c r="HDK145" s="129"/>
      <c r="HDL145" s="129"/>
      <c r="HDM145" s="129"/>
      <c r="HDN145" s="129"/>
      <c r="HDO145" s="129"/>
      <c r="HDP145" s="129"/>
      <c r="HDQ145" s="129"/>
      <c r="HDR145" s="129"/>
      <c r="HDS145" s="129"/>
      <c r="HDT145" s="129"/>
      <c r="HDU145" s="129"/>
      <c r="HDV145" s="129"/>
      <c r="HDW145" s="129"/>
      <c r="HDX145" s="129"/>
      <c r="HDY145" s="129"/>
      <c r="HDZ145" s="129"/>
      <c r="HEA145" s="129"/>
      <c r="HEB145" s="129"/>
      <c r="HEC145" s="129"/>
      <c r="HED145" s="129"/>
      <c r="HEE145" s="129"/>
      <c r="HEF145" s="129"/>
      <c r="HEG145" s="129"/>
      <c r="HEH145" s="129"/>
      <c r="HEI145" s="129"/>
      <c r="HEJ145" s="129"/>
      <c r="HEK145" s="129"/>
      <c r="HEL145" s="129"/>
      <c r="HEM145" s="129"/>
      <c r="HEN145" s="129"/>
      <c r="HEO145" s="129"/>
      <c r="HEP145" s="129"/>
      <c r="HEQ145" s="129"/>
      <c r="HER145" s="129"/>
      <c r="HES145" s="129"/>
      <c r="HET145" s="129"/>
      <c r="HEU145" s="129"/>
      <c r="HEV145" s="129"/>
      <c r="HEW145" s="129"/>
      <c r="HEX145" s="129"/>
      <c r="HEY145" s="129"/>
      <c r="HEZ145" s="129"/>
      <c r="HFA145" s="129"/>
      <c r="HFB145" s="129"/>
      <c r="HFC145" s="129"/>
      <c r="HFD145" s="129"/>
      <c r="HFE145" s="129"/>
      <c r="HFF145" s="129"/>
      <c r="HFG145" s="129"/>
      <c r="HFH145" s="129"/>
      <c r="HFI145" s="129"/>
      <c r="HFJ145" s="129"/>
      <c r="HFK145" s="129"/>
      <c r="HFL145" s="129"/>
      <c r="HFM145" s="129"/>
      <c r="HFN145" s="129"/>
      <c r="HFO145" s="129"/>
      <c r="HFP145" s="129"/>
      <c r="HFQ145" s="129"/>
      <c r="HFR145" s="129"/>
      <c r="HFS145" s="129"/>
      <c r="HFT145" s="129"/>
      <c r="HFU145" s="129"/>
      <c r="HFV145" s="129"/>
      <c r="HFW145" s="129"/>
      <c r="HFX145" s="129"/>
      <c r="HFY145" s="129"/>
      <c r="HFZ145" s="129"/>
      <c r="HGA145" s="129"/>
      <c r="HGB145" s="129"/>
      <c r="HGC145" s="129"/>
      <c r="HGD145" s="129"/>
      <c r="HGE145" s="129"/>
      <c r="HGF145" s="129"/>
      <c r="HGG145" s="129"/>
      <c r="HGH145" s="129"/>
      <c r="HGI145" s="129"/>
      <c r="HGJ145" s="129"/>
      <c r="HGK145" s="129"/>
      <c r="HGL145" s="129"/>
      <c r="HGM145" s="129"/>
      <c r="HGN145" s="129"/>
      <c r="HGO145" s="129"/>
      <c r="HGP145" s="129"/>
      <c r="HGQ145" s="129"/>
      <c r="HGR145" s="129"/>
      <c r="HGS145" s="129"/>
      <c r="HGT145" s="129"/>
      <c r="HGU145" s="129"/>
      <c r="HGV145" s="129"/>
      <c r="HGW145" s="129"/>
      <c r="HGX145" s="129"/>
      <c r="HGY145" s="129"/>
      <c r="HGZ145" s="129"/>
      <c r="HHA145" s="129"/>
      <c r="HHB145" s="129"/>
      <c r="HHC145" s="129"/>
      <c r="HHD145" s="129"/>
      <c r="HHE145" s="129"/>
      <c r="HHF145" s="129"/>
      <c r="HHG145" s="129"/>
      <c r="HHH145" s="129"/>
      <c r="HHI145" s="129"/>
      <c r="HHJ145" s="129"/>
      <c r="HHK145" s="129"/>
      <c r="HHL145" s="129"/>
      <c r="HHM145" s="129"/>
      <c r="HHN145" s="129"/>
      <c r="HHO145" s="129"/>
      <c r="HHP145" s="129"/>
      <c r="HHQ145" s="129"/>
      <c r="HHR145" s="129"/>
      <c r="HHS145" s="129"/>
      <c r="HHT145" s="129"/>
      <c r="HHU145" s="129"/>
      <c r="HHV145" s="129"/>
      <c r="HHW145" s="129"/>
      <c r="HHX145" s="129"/>
      <c r="HHY145" s="129"/>
      <c r="HHZ145" s="129"/>
      <c r="HIA145" s="129"/>
      <c r="HIB145" s="129"/>
      <c r="HIC145" s="129"/>
      <c r="HID145" s="129"/>
      <c r="HIE145" s="129"/>
      <c r="HIF145" s="129"/>
      <c r="HIG145" s="129"/>
      <c r="HIH145" s="129"/>
      <c r="HII145" s="129"/>
      <c r="HIJ145" s="129"/>
      <c r="HIK145" s="129"/>
      <c r="HIL145" s="129"/>
      <c r="HIM145" s="129"/>
      <c r="HIN145" s="129"/>
      <c r="HIO145" s="129"/>
      <c r="HIP145" s="129"/>
      <c r="HIQ145" s="129"/>
      <c r="HIR145" s="129"/>
      <c r="HIS145" s="129"/>
      <c r="HIT145" s="129"/>
      <c r="HIU145" s="129"/>
      <c r="HIV145" s="129"/>
      <c r="HIW145" s="129"/>
      <c r="HIX145" s="129"/>
      <c r="HIY145" s="129"/>
      <c r="HIZ145" s="129"/>
      <c r="HJA145" s="129"/>
      <c r="HJB145" s="129"/>
      <c r="HJC145" s="129"/>
      <c r="HJD145" s="129"/>
      <c r="HJE145" s="129"/>
      <c r="HJF145" s="129"/>
      <c r="HJG145" s="129"/>
      <c r="HJH145" s="129"/>
      <c r="HJI145" s="129"/>
      <c r="HJJ145" s="129"/>
      <c r="HJK145" s="129"/>
      <c r="HJL145" s="129"/>
      <c r="HJM145" s="129"/>
      <c r="HJN145" s="129"/>
      <c r="HJO145" s="129"/>
      <c r="HJP145" s="129"/>
      <c r="HJQ145" s="129"/>
      <c r="HJR145" s="129"/>
      <c r="HJS145" s="129"/>
      <c r="HJT145" s="129"/>
      <c r="HJU145" s="129"/>
      <c r="HJV145" s="129"/>
      <c r="HJW145" s="129"/>
      <c r="HJX145" s="129"/>
      <c r="HJY145" s="129"/>
      <c r="HJZ145" s="129"/>
      <c r="HKA145" s="129"/>
      <c r="HKB145" s="129"/>
      <c r="HKC145" s="129"/>
      <c r="HKD145" s="129"/>
      <c r="HKE145" s="129"/>
      <c r="HKF145" s="129"/>
      <c r="HKG145" s="129"/>
      <c r="HKH145" s="129"/>
      <c r="HKI145" s="129"/>
      <c r="HKJ145" s="129"/>
      <c r="HKK145" s="129"/>
      <c r="HKL145" s="129"/>
      <c r="HKM145" s="129"/>
      <c r="HKN145" s="129"/>
      <c r="HKO145" s="129"/>
      <c r="HKP145" s="129"/>
      <c r="HKQ145" s="129"/>
      <c r="HKR145" s="129"/>
      <c r="HKS145" s="129"/>
      <c r="HKT145" s="129"/>
      <c r="HKU145" s="129"/>
      <c r="HKV145" s="129"/>
      <c r="HKW145" s="129"/>
      <c r="HKX145" s="129"/>
      <c r="HKY145" s="129"/>
      <c r="HKZ145" s="129"/>
      <c r="HLA145" s="129"/>
      <c r="HLB145" s="129"/>
      <c r="HLC145" s="129"/>
      <c r="HLD145" s="129"/>
      <c r="HLE145" s="129"/>
      <c r="HLF145" s="129"/>
      <c r="HLG145" s="129"/>
      <c r="HLH145" s="129"/>
      <c r="HLI145" s="129"/>
      <c r="HLJ145" s="129"/>
      <c r="HLK145" s="129"/>
      <c r="HLL145" s="129"/>
      <c r="HLM145" s="129"/>
      <c r="HLN145" s="129"/>
      <c r="HLO145" s="129"/>
      <c r="HLP145" s="129"/>
      <c r="HLQ145" s="129"/>
      <c r="HLR145" s="129"/>
      <c r="HLS145" s="129"/>
      <c r="HLT145" s="129"/>
      <c r="HLU145" s="129"/>
      <c r="HLV145" s="129"/>
      <c r="HLW145" s="129"/>
      <c r="HLX145" s="129"/>
      <c r="HLY145" s="129"/>
      <c r="HLZ145" s="129"/>
      <c r="HMA145" s="129"/>
      <c r="HMB145" s="129"/>
      <c r="HMC145" s="129"/>
      <c r="HMD145" s="129"/>
      <c r="HME145" s="129"/>
      <c r="HMF145" s="129"/>
      <c r="HMG145" s="129"/>
      <c r="HMH145" s="129"/>
      <c r="HMI145" s="129"/>
      <c r="HMJ145" s="129"/>
      <c r="HMK145" s="129"/>
      <c r="HML145" s="129"/>
      <c r="HMM145" s="129"/>
      <c r="HMN145" s="129"/>
      <c r="HMO145" s="129"/>
      <c r="HMP145" s="129"/>
      <c r="HMQ145" s="129"/>
      <c r="HMR145" s="129"/>
      <c r="HMS145" s="129"/>
      <c r="HMT145" s="129"/>
      <c r="HMU145" s="129"/>
      <c r="HMV145" s="129"/>
      <c r="HMW145" s="129"/>
      <c r="HMX145" s="129"/>
      <c r="HMY145" s="129"/>
      <c r="HMZ145" s="129"/>
      <c r="HNA145" s="129"/>
      <c r="HNB145" s="129"/>
      <c r="HNC145" s="129"/>
      <c r="HND145" s="129"/>
      <c r="HNE145" s="129"/>
      <c r="HNF145" s="129"/>
      <c r="HNG145" s="129"/>
      <c r="HNH145" s="129"/>
      <c r="HNI145" s="129"/>
      <c r="HNJ145" s="129"/>
      <c r="HNK145" s="129"/>
      <c r="HNL145" s="129"/>
      <c r="HNM145" s="129"/>
      <c r="HNN145" s="129"/>
      <c r="HNO145" s="129"/>
      <c r="HNP145" s="129"/>
      <c r="HNQ145" s="129"/>
      <c r="HNR145" s="129"/>
      <c r="HNS145" s="129"/>
      <c r="HNT145" s="129"/>
      <c r="HNU145" s="129"/>
      <c r="HNV145" s="129"/>
      <c r="HNW145" s="129"/>
      <c r="HNX145" s="129"/>
      <c r="HNY145" s="129"/>
      <c r="HNZ145" s="129"/>
      <c r="HOA145" s="129"/>
      <c r="HOB145" s="129"/>
      <c r="HOC145" s="129"/>
      <c r="HOD145" s="129"/>
      <c r="HOE145" s="129"/>
      <c r="HOF145" s="129"/>
      <c r="HOG145" s="129"/>
      <c r="HOH145" s="129"/>
      <c r="HOI145" s="129"/>
      <c r="HOJ145" s="129"/>
      <c r="HOK145" s="129"/>
      <c r="HOL145" s="129"/>
      <c r="HOM145" s="129"/>
      <c r="HON145" s="129"/>
      <c r="HOO145" s="129"/>
      <c r="HOP145" s="129"/>
      <c r="HOQ145" s="129"/>
      <c r="HOR145" s="129"/>
      <c r="HOS145" s="129"/>
      <c r="HOT145" s="129"/>
      <c r="HOU145" s="129"/>
      <c r="HOV145" s="129"/>
      <c r="HOW145" s="129"/>
      <c r="HOX145" s="129"/>
      <c r="HOY145" s="129"/>
      <c r="HOZ145" s="129"/>
      <c r="HPA145" s="129"/>
      <c r="HPB145" s="129"/>
      <c r="HPC145" s="129"/>
      <c r="HPD145" s="129"/>
      <c r="HPE145" s="129"/>
      <c r="HPF145" s="129"/>
      <c r="HPG145" s="129"/>
      <c r="HPH145" s="129"/>
      <c r="HPI145" s="129"/>
      <c r="HPJ145" s="129"/>
      <c r="HPK145" s="129"/>
      <c r="HPL145" s="129"/>
      <c r="HPM145" s="129"/>
      <c r="HPN145" s="129"/>
      <c r="HPO145" s="129"/>
      <c r="HPP145" s="129"/>
      <c r="HPQ145" s="129"/>
      <c r="HPR145" s="129"/>
      <c r="HPS145" s="129"/>
      <c r="HPT145" s="129"/>
      <c r="HPU145" s="129"/>
      <c r="HPV145" s="129"/>
      <c r="HPW145" s="129"/>
      <c r="HPX145" s="129"/>
      <c r="HPY145" s="129"/>
      <c r="HPZ145" s="129"/>
      <c r="HQA145" s="129"/>
      <c r="HQB145" s="129"/>
      <c r="HQC145" s="129"/>
      <c r="HQD145" s="129"/>
      <c r="HQE145" s="129"/>
      <c r="HQF145" s="129"/>
      <c r="HQG145" s="129"/>
      <c r="HQH145" s="129"/>
      <c r="HQI145" s="129"/>
      <c r="HQJ145" s="129"/>
      <c r="HQK145" s="129"/>
      <c r="HQL145" s="129"/>
      <c r="HQM145" s="129"/>
      <c r="HQN145" s="129"/>
      <c r="HQO145" s="129"/>
      <c r="HQP145" s="129"/>
      <c r="HQQ145" s="129"/>
      <c r="HQR145" s="129"/>
      <c r="HQS145" s="129"/>
      <c r="HQT145" s="129"/>
      <c r="HQU145" s="129"/>
      <c r="HQV145" s="129"/>
      <c r="HQW145" s="129"/>
      <c r="HQX145" s="129"/>
      <c r="HQY145" s="129"/>
      <c r="HQZ145" s="129"/>
      <c r="HRA145" s="129"/>
      <c r="HRB145" s="129"/>
      <c r="HRC145" s="129"/>
      <c r="HRD145" s="129"/>
      <c r="HRE145" s="129"/>
      <c r="HRF145" s="129"/>
      <c r="HRG145" s="129"/>
      <c r="HRH145" s="129"/>
      <c r="HRI145" s="129"/>
      <c r="HRJ145" s="129"/>
      <c r="HRK145" s="129"/>
      <c r="HRL145" s="129"/>
      <c r="HRM145" s="129"/>
      <c r="HRN145" s="129"/>
      <c r="HRO145" s="129"/>
      <c r="HRP145" s="129"/>
      <c r="HRQ145" s="129"/>
      <c r="HRR145" s="129"/>
      <c r="HRS145" s="129"/>
      <c r="HRT145" s="129"/>
      <c r="HRU145" s="129"/>
      <c r="HRV145" s="129"/>
      <c r="HRW145" s="129"/>
      <c r="HRX145" s="129"/>
      <c r="HRY145" s="129"/>
      <c r="HRZ145" s="129"/>
      <c r="HSA145" s="129"/>
      <c r="HSB145" s="129"/>
      <c r="HSC145" s="129"/>
      <c r="HSD145" s="129"/>
      <c r="HSE145" s="129"/>
      <c r="HSF145" s="129"/>
      <c r="HSG145" s="129"/>
      <c r="HSH145" s="129"/>
      <c r="HSI145" s="129"/>
      <c r="HSJ145" s="129"/>
      <c r="HSK145" s="129"/>
      <c r="HSL145" s="129"/>
      <c r="HSM145" s="129"/>
      <c r="HSN145" s="129"/>
      <c r="HSO145" s="129"/>
      <c r="HSP145" s="129"/>
      <c r="HSQ145" s="129"/>
      <c r="HSR145" s="129"/>
      <c r="HSS145" s="129"/>
      <c r="HST145" s="129"/>
      <c r="HSU145" s="129"/>
      <c r="HSV145" s="129"/>
      <c r="HSW145" s="129"/>
      <c r="HSX145" s="129"/>
      <c r="HSY145" s="129"/>
      <c r="HSZ145" s="129"/>
      <c r="HTA145" s="129"/>
      <c r="HTB145" s="129"/>
      <c r="HTC145" s="129"/>
      <c r="HTD145" s="129"/>
      <c r="HTE145" s="129"/>
      <c r="HTF145" s="129"/>
      <c r="HTG145" s="129"/>
      <c r="HTH145" s="129"/>
      <c r="HTI145" s="129"/>
      <c r="HTJ145" s="129"/>
      <c r="HTK145" s="129"/>
      <c r="HTL145" s="129"/>
      <c r="HTM145" s="129"/>
      <c r="HTN145" s="129"/>
      <c r="HTO145" s="129"/>
      <c r="HTP145" s="129"/>
      <c r="HTQ145" s="129"/>
      <c r="HTR145" s="129"/>
      <c r="HTS145" s="129"/>
      <c r="HTT145" s="129"/>
      <c r="HTU145" s="129"/>
      <c r="HTV145" s="129"/>
      <c r="HTW145" s="129"/>
      <c r="HTX145" s="129"/>
      <c r="HTY145" s="129"/>
      <c r="HTZ145" s="129"/>
      <c r="HUA145" s="129"/>
      <c r="HUB145" s="129"/>
      <c r="HUC145" s="129"/>
      <c r="HUD145" s="129"/>
      <c r="HUE145" s="129"/>
      <c r="HUF145" s="129"/>
      <c r="HUG145" s="129"/>
      <c r="HUH145" s="129"/>
      <c r="HUI145" s="129"/>
      <c r="HUJ145" s="129"/>
      <c r="HUK145" s="129"/>
      <c r="HUL145" s="129"/>
      <c r="HUM145" s="129"/>
      <c r="HUN145" s="129"/>
      <c r="HUO145" s="129"/>
      <c r="HUP145" s="129"/>
      <c r="HUQ145" s="129"/>
      <c r="HUR145" s="129"/>
      <c r="HUS145" s="129"/>
      <c r="HUT145" s="129"/>
      <c r="HUU145" s="129"/>
      <c r="HUV145" s="129"/>
      <c r="HUW145" s="129"/>
      <c r="HUX145" s="129"/>
      <c r="HUY145" s="129"/>
      <c r="HUZ145" s="129"/>
      <c r="HVA145" s="129"/>
      <c r="HVB145" s="129"/>
      <c r="HVC145" s="129"/>
      <c r="HVD145" s="129"/>
      <c r="HVE145" s="129"/>
      <c r="HVF145" s="129"/>
      <c r="HVG145" s="129"/>
      <c r="HVH145" s="129"/>
      <c r="HVI145" s="129"/>
      <c r="HVJ145" s="129"/>
      <c r="HVK145" s="129"/>
      <c r="HVL145" s="129"/>
      <c r="HVM145" s="129"/>
      <c r="HVN145" s="129"/>
      <c r="HVO145" s="129"/>
      <c r="HVP145" s="129"/>
      <c r="HVQ145" s="129"/>
      <c r="HVR145" s="129"/>
      <c r="HVS145" s="129"/>
      <c r="HVT145" s="129"/>
      <c r="HVU145" s="129"/>
      <c r="HVV145" s="129"/>
      <c r="HVW145" s="129"/>
      <c r="HVX145" s="129"/>
      <c r="HVY145" s="129"/>
      <c r="HVZ145" s="129"/>
      <c r="HWA145" s="129"/>
      <c r="HWB145" s="129"/>
      <c r="HWC145" s="129"/>
      <c r="HWD145" s="129"/>
      <c r="HWE145" s="129"/>
      <c r="HWF145" s="129"/>
      <c r="HWG145" s="129"/>
      <c r="HWH145" s="129"/>
      <c r="HWI145" s="129"/>
      <c r="HWJ145" s="129"/>
      <c r="HWK145" s="129"/>
      <c r="HWL145" s="129"/>
      <c r="HWM145" s="129"/>
      <c r="HWN145" s="129"/>
      <c r="HWO145" s="129"/>
      <c r="HWP145" s="129"/>
      <c r="HWQ145" s="129"/>
      <c r="HWR145" s="129"/>
      <c r="HWS145" s="129"/>
      <c r="HWT145" s="129"/>
      <c r="HWU145" s="129"/>
      <c r="HWV145" s="129"/>
      <c r="HWW145" s="129"/>
      <c r="HWX145" s="129"/>
      <c r="HWY145" s="129"/>
      <c r="HWZ145" s="129"/>
      <c r="HXA145" s="129"/>
      <c r="HXB145" s="129"/>
      <c r="HXC145" s="129"/>
      <c r="HXD145" s="129"/>
      <c r="HXE145" s="129"/>
      <c r="HXF145" s="129"/>
      <c r="HXG145" s="129"/>
      <c r="HXH145" s="129"/>
      <c r="HXI145" s="129"/>
      <c r="HXJ145" s="129"/>
      <c r="HXK145" s="129"/>
      <c r="HXL145" s="129"/>
      <c r="HXM145" s="129"/>
      <c r="HXN145" s="129"/>
      <c r="HXO145" s="129"/>
      <c r="HXP145" s="129"/>
      <c r="HXQ145" s="129"/>
      <c r="HXR145" s="129"/>
      <c r="HXS145" s="129"/>
      <c r="HXT145" s="129"/>
      <c r="HXU145" s="129"/>
      <c r="HXV145" s="129"/>
      <c r="HXW145" s="129"/>
      <c r="HXX145" s="129"/>
      <c r="HXY145" s="129"/>
      <c r="HXZ145" s="129"/>
      <c r="HYA145" s="129"/>
      <c r="HYB145" s="129"/>
      <c r="HYC145" s="129"/>
      <c r="HYD145" s="129"/>
      <c r="HYE145" s="129"/>
      <c r="HYF145" s="129"/>
      <c r="HYG145" s="129"/>
      <c r="HYH145" s="129"/>
      <c r="HYI145" s="129"/>
      <c r="HYJ145" s="129"/>
      <c r="HYK145" s="129"/>
      <c r="HYL145" s="129"/>
      <c r="HYM145" s="129"/>
      <c r="HYN145" s="129"/>
      <c r="HYO145" s="129"/>
      <c r="HYP145" s="129"/>
      <c r="HYQ145" s="129"/>
      <c r="HYR145" s="129"/>
      <c r="HYS145" s="129"/>
      <c r="HYT145" s="129"/>
      <c r="HYU145" s="129"/>
      <c r="HYV145" s="129"/>
      <c r="HYW145" s="129"/>
      <c r="HYX145" s="129"/>
      <c r="HYY145" s="129"/>
      <c r="HYZ145" s="129"/>
      <c r="HZA145" s="129"/>
      <c r="HZB145" s="129"/>
      <c r="HZC145" s="129"/>
      <c r="HZD145" s="129"/>
      <c r="HZE145" s="129"/>
      <c r="HZF145" s="129"/>
      <c r="HZG145" s="129"/>
      <c r="HZH145" s="129"/>
      <c r="HZI145" s="129"/>
      <c r="HZJ145" s="129"/>
      <c r="HZK145" s="129"/>
      <c r="HZL145" s="129"/>
      <c r="HZM145" s="129"/>
      <c r="HZN145" s="129"/>
      <c r="HZO145" s="129"/>
      <c r="HZP145" s="129"/>
      <c r="HZQ145" s="129"/>
      <c r="HZR145" s="129"/>
      <c r="HZS145" s="129"/>
      <c r="HZT145" s="129"/>
      <c r="HZU145" s="129"/>
      <c r="HZV145" s="129"/>
      <c r="HZW145" s="129"/>
      <c r="HZX145" s="129"/>
      <c r="HZY145" s="129"/>
      <c r="HZZ145" s="129"/>
      <c r="IAA145" s="129"/>
      <c r="IAB145" s="129"/>
      <c r="IAC145" s="129"/>
      <c r="IAD145" s="129"/>
      <c r="IAE145" s="129"/>
      <c r="IAF145" s="129"/>
      <c r="IAG145" s="129"/>
      <c r="IAH145" s="129"/>
      <c r="IAI145" s="129"/>
      <c r="IAJ145" s="129"/>
      <c r="IAK145" s="129"/>
      <c r="IAL145" s="129"/>
      <c r="IAM145" s="129"/>
      <c r="IAN145" s="129"/>
      <c r="IAO145" s="129"/>
      <c r="IAP145" s="129"/>
      <c r="IAQ145" s="129"/>
      <c r="IAR145" s="129"/>
      <c r="IAS145" s="129"/>
      <c r="IAT145" s="129"/>
      <c r="IAU145" s="129"/>
      <c r="IAV145" s="129"/>
      <c r="IAW145" s="129"/>
      <c r="IAX145" s="129"/>
      <c r="IAY145" s="129"/>
      <c r="IAZ145" s="129"/>
      <c r="IBA145" s="129"/>
      <c r="IBB145" s="129"/>
      <c r="IBC145" s="129"/>
      <c r="IBD145" s="129"/>
      <c r="IBE145" s="129"/>
      <c r="IBF145" s="129"/>
      <c r="IBG145" s="129"/>
      <c r="IBH145" s="129"/>
      <c r="IBI145" s="129"/>
      <c r="IBJ145" s="129"/>
      <c r="IBK145" s="129"/>
      <c r="IBL145" s="129"/>
      <c r="IBM145" s="129"/>
      <c r="IBN145" s="129"/>
      <c r="IBO145" s="129"/>
      <c r="IBP145" s="129"/>
      <c r="IBQ145" s="129"/>
      <c r="IBR145" s="129"/>
      <c r="IBS145" s="129"/>
      <c r="IBT145" s="129"/>
      <c r="IBU145" s="129"/>
      <c r="IBV145" s="129"/>
      <c r="IBW145" s="129"/>
      <c r="IBX145" s="129"/>
      <c r="IBY145" s="129"/>
      <c r="IBZ145" s="129"/>
      <c r="ICA145" s="129"/>
      <c r="ICB145" s="129"/>
      <c r="ICC145" s="129"/>
      <c r="ICD145" s="129"/>
      <c r="ICE145" s="129"/>
      <c r="ICF145" s="129"/>
      <c r="ICG145" s="129"/>
      <c r="ICH145" s="129"/>
      <c r="ICI145" s="129"/>
      <c r="ICJ145" s="129"/>
      <c r="ICK145" s="129"/>
      <c r="ICL145" s="129"/>
      <c r="ICM145" s="129"/>
      <c r="ICN145" s="129"/>
      <c r="ICO145" s="129"/>
      <c r="ICP145" s="129"/>
      <c r="ICQ145" s="129"/>
      <c r="ICR145" s="129"/>
      <c r="ICS145" s="129"/>
      <c r="ICT145" s="129"/>
      <c r="ICU145" s="129"/>
      <c r="ICV145" s="129"/>
      <c r="ICW145" s="129"/>
      <c r="ICX145" s="129"/>
      <c r="ICY145" s="129"/>
      <c r="ICZ145" s="129"/>
      <c r="IDA145" s="129"/>
      <c r="IDB145" s="129"/>
      <c r="IDC145" s="129"/>
      <c r="IDD145" s="129"/>
      <c r="IDE145" s="129"/>
      <c r="IDF145" s="129"/>
      <c r="IDG145" s="129"/>
      <c r="IDH145" s="129"/>
      <c r="IDI145" s="129"/>
      <c r="IDJ145" s="129"/>
      <c r="IDK145" s="129"/>
      <c r="IDL145" s="129"/>
      <c r="IDM145" s="129"/>
      <c r="IDN145" s="129"/>
      <c r="IDO145" s="129"/>
      <c r="IDP145" s="129"/>
      <c r="IDQ145" s="129"/>
      <c r="IDR145" s="129"/>
      <c r="IDS145" s="129"/>
      <c r="IDT145" s="129"/>
      <c r="IDU145" s="129"/>
      <c r="IDV145" s="129"/>
      <c r="IDW145" s="129"/>
      <c r="IDX145" s="129"/>
      <c r="IDY145" s="129"/>
      <c r="IDZ145" s="129"/>
      <c r="IEA145" s="129"/>
      <c r="IEB145" s="129"/>
      <c r="IEC145" s="129"/>
      <c r="IED145" s="129"/>
      <c r="IEE145" s="129"/>
      <c r="IEF145" s="129"/>
      <c r="IEG145" s="129"/>
      <c r="IEH145" s="129"/>
      <c r="IEI145" s="129"/>
      <c r="IEJ145" s="129"/>
      <c r="IEK145" s="129"/>
      <c r="IEL145" s="129"/>
      <c r="IEM145" s="129"/>
      <c r="IEN145" s="129"/>
      <c r="IEO145" s="129"/>
      <c r="IEP145" s="129"/>
      <c r="IEQ145" s="129"/>
      <c r="IER145" s="129"/>
      <c r="IES145" s="129"/>
      <c r="IET145" s="129"/>
      <c r="IEU145" s="129"/>
      <c r="IEV145" s="129"/>
      <c r="IEW145" s="129"/>
      <c r="IEX145" s="129"/>
      <c r="IEY145" s="129"/>
      <c r="IEZ145" s="129"/>
      <c r="IFA145" s="129"/>
      <c r="IFB145" s="129"/>
      <c r="IFC145" s="129"/>
      <c r="IFD145" s="129"/>
      <c r="IFE145" s="129"/>
      <c r="IFF145" s="129"/>
      <c r="IFG145" s="129"/>
      <c r="IFH145" s="129"/>
      <c r="IFI145" s="129"/>
      <c r="IFJ145" s="129"/>
      <c r="IFK145" s="129"/>
      <c r="IFL145" s="129"/>
      <c r="IFM145" s="129"/>
      <c r="IFN145" s="129"/>
      <c r="IFO145" s="129"/>
      <c r="IFP145" s="129"/>
      <c r="IFQ145" s="129"/>
      <c r="IFR145" s="129"/>
      <c r="IFS145" s="129"/>
      <c r="IFT145" s="129"/>
      <c r="IFU145" s="129"/>
      <c r="IFV145" s="129"/>
      <c r="IFW145" s="129"/>
      <c r="IFX145" s="129"/>
      <c r="IFY145" s="129"/>
      <c r="IFZ145" s="129"/>
      <c r="IGA145" s="129"/>
      <c r="IGB145" s="129"/>
      <c r="IGC145" s="129"/>
      <c r="IGD145" s="129"/>
      <c r="IGE145" s="129"/>
      <c r="IGF145" s="129"/>
      <c r="IGG145" s="129"/>
      <c r="IGH145" s="129"/>
      <c r="IGI145" s="129"/>
      <c r="IGJ145" s="129"/>
      <c r="IGK145" s="129"/>
      <c r="IGL145" s="129"/>
      <c r="IGM145" s="129"/>
      <c r="IGN145" s="129"/>
      <c r="IGO145" s="129"/>
      <c r="IGP145" s="129"/>
      <c r="IGQ145" s="129"/>
      <c r="IGR145" s="129"/>
      <c r="IGS145" s="129"/>
      <c r="IGT145" s="129"/>
      <c r="IGU145" s="129"/>
      <c r="IGV145" s="129"/>
      <c r="IGW145" s="129"/>
      <c r="IGX145" s="129"/>
      <c r="IGY145" s="129"/>
      <c r="IGZ145" s="129"/>
      <c r="IHA145" s="129"/>
      <c r="IHB145" s="129"/>
      <c r="IHC145" s="129"/>
      <c r="IHD145" s="129"/>
      <c r="IHE145" s="129"/>
      <c r="IHF145" s="129"/>
      <c r="IHG145" s="129"/>
      <c r="IHH145" s="129"/>
      <c r="IHI145" s="129"/>
      <c r="IHJ145" s="129"/>
      <c r="IHK145" s="129"/>
      <c r="IHL145" s="129"/>
      <c r="IHM145" s="129"/>
      <c r="IHN145" s="129"/>
      <c r="IHO145" s="129"/>
      <c r="IHP145" s="129"/>
      <c r="IHQ145" s="129"/>
      <c r="IHR145" s="129"/>
      <c r="IHS145" s="129"/>
      <c r="IHT145" s="129"/>
      <c r="IHU145" s="129"/>
      <c r="IHV145" s="129"/>
      <c r="IHW145" s="129"/>
      <c r="IHX145" s="129"/>
      <c r="IHY145" s="129"/>
      <c r="IHZ145" s="129"/>
      <c r="IIA145" s="129"/>
      <c r="IIB145" s="129"/>
      <c r="IIC145" s="129"/>
      <c r="IID145" s="129"/>
      <c r="IIE145" s="129"/>
      <c r="IIF145" s="129"/>
      <c r="IIG145" s="129"/>
      <c r="IIH145" s="129"/>
      <c r="III145" s="129"/>
      <c r="IIJ145" s="129"/>
      <c r="IIK145" s="129"/>
      <c r="IIL145" s="129"/>
      <c r="IIM145" s="129"/>
      <c r="IIN145" s="129"/>
      <c r="IIO145" s="129"/>
      <c r="IIP145" s="129"/>
      <c r="IIQ145" s="129"/>
      <c r="IIR145" s="129"/>
      <c r="IIS145" s="129"/>
      <c r="IIT145" s="129"/>
      <c r="IIU145" s="129"/>
      <c r="IIV145" s="129"/>
      <c r="IIW145" s="129"/>
      <c r="IIX145" s="129"/>
      <c r="IIY145" s="129"/>
      <c r="IIZ145" s="129"/>
      <c r="IJA145" s="129"/>
      <c r="IJB145" s="129"/>
      <c r="IJC145" s="129"/>
      <c r="IJD145" s="129"/>
      <c r="IJE145" s="129"/>
      <c r="IJF145" s="129"/>
      <c r="IJG145" s="129"/>
      <c r="IJH145" s="129"/>
      <c r="IJI145" s="129"/>
      <c r="IJJ145" s="129"/>
      <c r="IJK145" s="129"/>
      <c r="IJL145" s="129"/>
      <c r="IJM145" s="129"/>
      <c r="IJN145" s="129"/>
      <c r="IJO145" s="129"/>
      <c r="IJP145" s="129"/>
      <c r="IJQ145" s="129"/>
      <c r="IJR145" s="129"/>
      <c r="IJS145" s="129"/>
      <c r="IJT145" s="129"/>
      <c r="IJU145" s="129"/>
      <c r="IJV145" s="129"/>
      <c r="IJW145" s="129"/>
      <c r="IJX145" s="129"/>
      <c r="IJY145" s="129"/>
      <c r="IJZ145" s="129"/>
      <c r="IKA145" s="129"/>
      <c r="IKB145" s="129"/>
      <c r="IKC145" s="129"/>
      <c r="IKD145" s="129"/>
      <c r="IKE145" s="129"/>
      <c r="IKF145" s="129"/>
      <c r="IKG145" s="129"/>
      <c r="IKH145" s="129"/>
      <c r="IKI145" s="129"/>
      <c r="IKJ145" s="129"/>
      <c r="IKK145" s="129"/>
      <c r="IKL145" s="129"/>
      <c r="IKM145" s="129"/>
      <c r="IKN145" s="129"/>
      <c r="IKO145" s="129"/>
      <c r="IKP145" s="129"/>
      <c r="IKQ145" s="129"/>
      <c r="IKR145" s="129"/>
      <c r="IKS145" s="129"/>
      <c r="IKT145" s="129"/>
      <c r="IKU145" s="129"/>
      <c r="IKV145" s="129"/>
      <c r="IKW145" s="129"/>
      <c r="IKX145" s="129"/>
      <c r="IKY145" s="129"/>
      <c r="IKZ145" s="129"/>
      <c r="ILA145" s="129"/>
      <c r="ILB145" s="129"/>
      <c r="ILC145" s="129"/>
      <c r="ILD145" s="129"/>
      <c r="ILE145" s="129"/>
      <c r="ILF145" s="129"/>
      <c r="ILG145" s="129"/>
      <c r="ILH145" s="129"/>
      <c r="ILI145" s="129"/>
      <c r="ILJ145" s="129"/>
      <c r="ILK145" s="129"/>
      <c r="ILL145" s="129"/>
      <c r="ILM145" s="129"/>
      <c r="ILN145" s="129"/>
      <c r="ILO145" s="129"/>
      <c r="ILP145" s="129"/>
      <c r="ILQ145" s="129"/>
      <c r="ILR145" s="129"/>
      <c r="ILS145" s="129"/>
      <c r="ILT145" s="129"/>
      <c r="ILU145" s="129"/>
      <c r="ILV145" s="129"/>
      <c r="ILW145" s="129"/>
      <c r="ILX145" s="129"/>
      <c r="ILY145" s="129"/>
      <c r="ILZ145" s="129"/>
      <c r="IMA145" s="129"/>
      <c r="IMB145" s="129"/>
      <c r="IMC145" s="129"/>
      <c r="IMD145" s="129"/>
      <c r="IME145" s="129"/>
      <c r="IMF145" s="129"/>
      <c r="IMG145" s="129"/>
      <c r="IMH145" s="129"/>
      <c r="IMI145" s="129"/>
      <c r="IMJ145" s="129"/>
      <c r="IMK145" s="129"/>
      <c r="IML145" s="129"/>
      <c r="IMM145" s="129"/>
      <c r="IMN145" s="129"/>
      <c r="IMO145" s="129"/>
      <c r="IMP145" s="129"/>
      <c r="IMQ145" s="129"/>
      <c r="IMR145" s="129"/>
      <c r="IMS145" s="129"/>
      <c r="IMT145" s="129"/>
      <c r="IMU145" s="129"/>
      <c r="IMV145" s="129"/>
      <c r="IMW145" s="129"/>
      <c r="IMX145" s="129"/>
      <c r="IMY145" s="129"/>
      <c r="IMZ145" s="129"/>
      <c r="INA145" s="129"/>
      <c r="INB145" s="129"/>
      <c r="INC145" s="129"/>
      <c r="IND145" s="129"/>
      <c r="INE145" s="129"/>
      <c r="INF145" s="129"/>
      <c r="ING145" s="129"/>
      <c r="INH145" s="129"/>
      <c r="INI145" s="129"/>
      <c r="INJ145" s="129"/>
      <c r="INK145" s="129"/>
      <c r="INL145" s="129"/>
      <c r="INM145" s="129"/>
      <c r="INN145" s="129"/>
      <c r="INO145" s="129"/>
      <c r="INP145" s="129"/>
      <c r="INQ145" s="129"/>
      <c r="INR145" s="129"/>
      <c r="INS145" s="129"/>
      <c r="INT145" s="129"/>
      <c r="INU145" s="129"/>
      <c r="INV145" s="129"/>
      <c r="INW145" s="129"/>
      <c r="INX145" s="129"/>
      <c r="INY145" s="129"/>
      <c r="INZ145" s="129"/>
      <c r="IOA145" s="129"/>
      <c r="IOB145" s="129"/>
      <c r="IOC145" s="129"/>
      <c r="IOD145" s="129"/>
      <c r="IOE145" s="129"/>
      <c r="IOF145" s="129"/>
      <c r="IOG145" s="129"/>
      <c r="IOH145" s="129"/>
      <c r="IOI145" s="129"/>
      <c r="IOJ145" s="129"/>
      <c r="IOK145" s="129"/>
      <c r="IOL145" s="129"/>
      <c r="IOM145" s="129"/>
      <c r="ION145" s="129"/>
      <c r="IOO145" s="129"/>
      <c r="IOP145" s="129"/>
      <c r="IOQ145" s="129"/>
      <c r="IOR145" s="129"/>
      <c r="IOS145" s="129"/>
      <c r="IOT145" s="129"/>
      <c r="IOU145" s="129"/>
      <c r="IOV145" s="129"/>
      <c r="IOW145" s="129"/>
      <c r="IOX145" s="129"/>
      <c r="IOY145" s="129"/>
      <c r="IOZ145" s="129"/>
      <c r="IPA145" s="129"/>
      <c r="IPB145" s="129"/>
      <c r="IPC145" s="129"/>
      <c r="IPD145" s="129"/>
      <c r="IPE145" s="129"/>
      <c r="IPF145" s="129"/>
      <c r="IPG145" s="129"/>
      <c r="IPH145" s="129"/>
      <c r="IPI145" s="129"/>
      <c r="IPJ145" s="129"/>
      <c r="IPK145" s="129"/>
      <c r="IPL145" s="129"/>
      <c r="IPM145" s="129"/>
      <c r="IPN145" s="129"/>
      <c r="IPO145" s="129"/>
      <c r="IPP145" s="129"/>
      <c r="IPQ145" s="129"/>
      <c r="IPR145" s="129"/>
      <c r="IPS145" s="129"/>
      <c r="IPT145" s="129"/>
      <c r="IPU145" s="129"/>
      <c r="IPV145" s="129"/>
      <c r="IPW145" s="129"/>
      <c r="IPX145" s="129"/>
      <c r="IPY145" s="129"/>
      <c r="IPZ145" s="129"/>
      <c r="IQA145" s="129"/>
      <c r="IQB145" s="129"/>
      <c r="IQC145" s="129"/>
      <c r="IQD145" s="129"/>
      <c r="IQE145" s="129"/>
      <c r="IQF145" s="129"/>
      <c r="IQG145" s="129"/>
      <c r="IQH145" s="129"/>
      <c r="IQI145" s="129"/>
      <c r="IQJ145" s="129"/>
      <c r="IQK145" s="129"/>
      <c r="IQL145" s="129"/>
      <c r="IQM145" s="129"/>
      <c r="IQN145" s="129"/>
      <c r="IQO145" s="129"/>
      <c r="IQP145" s="129"/>
      <c r="IQQ145" s="129"/>
      <c r="IQR145" s="129"/>
      <c r="IQS145" s="129"/>
      <c r="IQT145" s="129"/>
      <c r="IQU145" s="129"/>
      <c r="IQV145" s="129"/>
      <c r="IQW145" s="129"/>
      <c r="IQX145" s="129"/>
      <c r="IQY145" s="129"/>
      <c r="IQZ145" s="129"/>
      <c r="IRA145" s="129"/>
      <c r="IRB145" s="129"/>
      <c r="IRC145" s="129"/>
      <c r="IRD145" s="129"/>
      <c r="IRE145" s="129"/>
      <c r="IRF145" s="129"/>
      <c r="IRG145" s="129"/>
      <c r="IRH145" s="129"/>
      <c r="IRI145" s="129"/>
      <c r="IRJ145" s="129"/>
      <c r="IRK145" s="129"/>
      <c r="IRL145" s="129"/>
      <c r="IRM145" s="129"/>
      <c r="IRN145" s="129"/>
      <c r="IRO145" s="129"/>
      <c r="IRP145" s="129"/>
      <c r="IRQ145" s="129"/>
      <c r="IRR145" s="129"/>
      <c r="IRS145" s="129"/>
      <c r="IRT145" s="129"/>
      <c r="IRU145" s="129"/>
      <c r="IRV145" s="129"/>
      <c r="IRW145" s="129"/>
      <c r="IRX145" s="129"/>
      <c r="IRY145" s="129"/>
      <c r="IRZ145" s="129"/>
      <c r="ISA145" s="129"/>
      <c r="ISB145" s="129"/>
      <c r="ISC145" s="129"/>
      <c r="ISD145" s="129"/>
      <c r="ISE145" s="129"/>
      <c r="ISF145" s="129"/>
      <c r="ISG145" s="129"/>
      <c r="ISH145" s="129"/>
      <c r="ISI145" s="129"/>
      <c r="ISJ145" s="129"/>
      <c r="ISK145" s="129"/>
      <c r="ISL145" s="129"/>
      <c r="ISM145" s="129"/>
      <c r="ISN145" s="129"/>
      <c r="ISO145" s="129"/>
      <c r="ISP145" s="129"/>
      <c r="ISQ145" s="129"/>
      <c r="ISR145" s="129"/>
      <c r="ISS145" s="129"/>
      <c r="IST145" s="129"/>
      <c r="ISU145" s="129"/>
      <c r="ISV145" s="129"/>
      <c r="ISW145" s="129"/>
      <c r="ISX145" s="129"/>
      <c r="ISY145" s="129"/>
      <c r="ISZ145" s="129"/>
      <c r="ITA145" s="129"/>
      <c r="ITB145" s="129"/>
      <c r="ITC145" s="129"/>
      <c r="ITD145" s="129"/>
      <c r="ITE145" s="129"/>
      <c r="ITF145" s="129"/>
      <c r="ITG145" s="129"/>
      <c r="ITH145" s="129"/>
      <c r="ITI145" s="129"/>
      <c r="ITJ145" s="129"/>
      <c r="ITK145" s="129"/>
      <c r="ITL145" s="129"/>
      <c r="ITM145" s="129"/>
      <c r="ITN145" s="129"/>
      <c r="ITO145" s="129"/>
      <c r="ITP145" s="129"/>
      <c r="ITQ145" s="129"/>
      <c r="ITR145" s="129"/>
      <c r="ITS145" s="129"/>
      <c r="ITT145" s="129"/>
      <c r="ITU145" s="129"/>
      <c r="ITV145" s="129"/>
      <c r="ITW145" s="129"/>
      <c r="ITX145" s="129"/>
      <c r="ITY145" s="129"/>
      <c r="ITZ145" s="129"/>
      <c r="IUA145" s="129"/>
      <c r="IUB145" s="129"/>
      <c r="IUC145" s="129"/>
      <c r="IUD145" s="129"/>
      <c r="IUE145" s="129"/>
      <c r="IUF145" s="129"/>
      <c r="IUG145" s="129"/>
      <c r="IUH145" s="129"/>
      <c r="IUI145" s="129"/>
      <c r="IUJ145" s="129"/>
      <c r="IUK145" s="129"/>
      <c r="IUL145" s="129"/>
      <c r="IUM145" s="129"/>
      <c r="IUN145" s="129"/>
      <c r="IUO145" s="129"/>
      <c r="IUP145" s="129"/>
      <c r="IUQ145" s="129"/>
      <c r="IUR145" s="129"/>
      <c r="IUS145" s="129"/>
      <c r="IUT145" s="129"/>
      <c r="IUU145" s="129"/>
      <c r="IUV145" s="129"/>
      <c r="IUW145" s="129"/>
      <c r="IUX145" s="129"/>
      <c r="IUY145" s="129"/>
      <c r="IUZ145" s="129"/>
      <c r="IVA145" s="129"/>
      <c r="IVB145" s="129"/>
      <c r="IVC145" s="129"/>
      <c r="IVD145" s="129"/>
      <c r="IVE145" s="129"/>
      <c r="IVF145" s="129"/>
      <c r="IVG145" s="129"/>
      <c r="IVH145" s="129"/>
      <c r="IVI145" s="129"/>
      <c r="IVJ145" s="129"/>
      <c r="IVK145" s="129"/>
      <c r="IVL145" s="129"/>
      <c r="IVM145" s="129"/>
      <c r="IVN145" s="129"/>
      <c r="IVO145" s="129"/>
      <c r="IVP145" s="129"/>
      <c r="IVQ145" s="129"/>
      <c r="IVR145" s="129"/>
      <c r="IVS145" s="129"/>
      <c r="IVT145" s="129"/>
      <c r="IVU145" s="129"/>
      <c r="IVV145" s="129"/>
      <c r="IVW145" s="129"/>
      <c r="IVX145" s="129"/>
      <c r="IVY145" s="129"/>
      <c r="IVZ145" s="129"/>
      <c r="IWA145" s="129"/>
      <c r="IWB145" s="129"/>
      <c r="IWC145" s="129"/>
      <c r="IWD145" s="129"/>
      <c r="IWE145" s="129"/>
      <c r="IWF145" s="129"/>
      <c r="IWG145" s="129"/>
      <c r="IWH145" s="129"/>
      <c r="IWI145" s="129"/>
      <c r="IWJ145" s="129"/>
      <c r="IWK145" s="129"/>
      <c r="IWL145" s="129"/>
      <c r="IWM145" s="129"/>
      <c r="IWN145" s="129"/>
      <c r="IWO145" s="129"/>
      <c r="IWP145" s="129"/>
      <c r="IWQ145" s="129"/>
      <c r="IWR145" s="129"/>
      <c r="IWS145" s="129"/>
      <c r="IWT145" s="129"/>
      <c r="IWU145" s="129"/>
      <c r="IWV145" s="129"/>
      <c r="IWW145" s="129"/>
      <c r="IWX145" s="129"/>
      <c r="IWY145" s="129"/>
      <c r="IWZ145" s="129"/>
      <c r="IXA145" s="129"/>
      <c r="IXB145" s="129"/>
      <c r="IXC145" s="129"/>
      <c r="IXD145" s="129"/>
      <c r="IXE145" s="129"/>
      <c r="IXF145" s="129"/>
      <c r="IXG145" s="129"/>
      <c r="IXH145" s="129"/>
      <c r="IXI145" s="129"/>
      <c r="IXJ145" s="129"/>
      <c r="IXK145" s="129"/>
      <c r="IXL145" s="129"/>
      <c r="IXM145" s="129"/>
      <c r="IXN145" s="129"/>
      <c r="IXO145" s="129"/>
      <c r="IXP145" s="129"/>
      <c r="IXQ145" s="129"/>
      <c r="IXR145" s="129"/>
      <c r="IXS145" s="129"/>
      <c r="IXT145" s="129"/>
      <c r="IXU145" s="129"/>
      <c r="IXV145" s="129"/>
      <c r="IXW145" s="129"/>
      <c r="IXX145" s="129"/>
      <c r="IXY145" s="129"/>
      <c r="IXZ145" s="129"/>
      <c r="IYA145" s="129"/>
      <c r="IYB145" s="129"/>
      <c r="IYC145" s="129"/>
      <c r="IYD145" s="129"/>
      <c r="IYE145" s="129"/>
      <c r="IYF145" s="129"/>
      <c r="IYG145" s="129"/>
      <c r="IYH145" s="129"/>
      <c r="IYI145" s="129"/>
      <c r="IYJ145" s="129"/>
      <c r="IYK145" s="129"/>
      <c r="IYL145" s="129"/>
      <c r="IYM145" s="129"/>
      <c r="IYN145" s="129"/>
      <c r="IYO145" s="129"/>
      <c r="IYP145" s="129"/>
      <c r="IYQ145" s="129"/>
      <c r="IYR145" s="129"/>
      <c r="IYS145" s="129"/>
      <c r="IYT145" s="129"/>
      <c r="IYU145" s="129"/>
      <c r="IYV145" s="129"/>
      <c r="IYW145" s="129"/>
      <c r="IYX145" s="129"/>
      <c r="IYY145" s="129"/>
      <c r="IYZ145" s="129"/>
      <c r="IZA145" s="129"/>
      <c r="IZB145" s="129"/>
      <c r="IZC145" s="129"/>
      <c r="IZD145" s="129"/>
      <c r="IZE145" s="129"/>
      <c r="IZF145" s="129"/>
      <c r="IZG145" s="129"/>
      <c r="IZH145" s="129"/>
      <c r="IZI145" s="129"/>
      <c r="IZJ145" s="129"/>
      <c r="IZK145" s="129"/>
      <c r="IZL145" s="129"/>
      <c r="IZM145" s="129"/>
      <c r="IZN145" s="129"/>
      <c r="IZO145" s="129"/>
      <c r="IZP145" s="129"/>
      <c r="IZQ145" s="129"/>
      <c r="IZR145" s="129"/>
      <c r="IZS145" s="129"/>
      <c r="IZT145" s="129"/>
      <c r="IZU145" s="129"/>
      <c r="IZV145" s="129"/>
      <c r="IZW145" s="129"/>
      <c r="IZX145" s="129"/>
      <c r="IZY145" s="129"/>
      <c r="IZZ145" s="129"/>
      <c r="JAA145" s="129"/>
      <c r="JAB145" s="129"/>
      <c r="JAC145" s="129"/>
      <c r="JAD145" s="129"/>
      <c r="JAE145" s="129"/>
      <c r="JAF145" s="129"/>
      <c r="JAG145" s="129"/>
      <c r="JAH145" s="129"/>
      <c r="JAI145" s="129"/>
      <c r="JAJ145" s="129"/>
      <c r="JAK145" s="129"/>
      <c r="JAL145" s="129"/>
      <c r="JAM145" s="129"/>
      <c r="JAN145" s="129"/>
      <c r="JAO145" s="129"/>
      <c r="JAP145" s="129"/>
      <c r="JAQ145" s="129"/>
      <c r="JAR145" s="129"/>
      <c r="JAS145" s="129"/>
      <c r="JAT145" s="129"/>
      <c r="JAU145" s="129"/>
      <c r="JAV145" s="129"/>
      <c r="JAW145" s="129"/>
      <c r="JAX145" s="129"/>
      <c r="JAY145" s="129"/>
      <c r="JAZ145" s="129"/>
      <c r="JBA145" s="129"/>
      <c r="JBB145" s="129"/>
      <c r="JBC145" s="129"/>
      <c r="JBD145" s="129"/>
      <c r="JBE145" s="129"/>
      <c r="JBF145" s="129"/>
      <c r="JBG145" s="129"/>
      <c r="JBH145" s="129"/>
      <c r="JBI145" s="129"/>
      <c r="JBJ145" s="129"/>
      <c r="JBK145" s="129"/>
      <c r="JBL145" s="129"/>
      <c r="JBM145" s="129"/>
      <c r="JBN145" s="129"/>
      <c r="JBO145" s="129"/>
      <c r="JBP145" s="129"/>
      <c r="JBQ145" s="129"/>
      <c r="JBR145" s="129"/>
      <c r="JBS145" s="129"/>
      <c r="JBT145" s="129"/>
      <c r="JBU145" s="129"/>
      <c r="JBV145" s="129"/>
      <c r="JBW145" s="129"/>
      <c r="JBX145" s="129"/>
      <c r="JBY145" s="129"/>
      <c r="JBZ145" s="129"/>
      <c r="JCA145" s="129"/>
      <c r="JCB145" s="129"/>
      <c r="JCC145" s="129"/>
      <c r="JCD145" s="129"/>
      <c r="JCE145" s="129"/>
      <c r="JCF145" s="129"/>
      <c r="JCG145" s="129"/>
      <c r="JCH145" s="129"/>
      <c r="JCI145" s="129"/>
      <c r="JCJ145" s="129"/>
      <c r="JCK145" s="129"/>
      <c r="JCL145" s="129"/>
      <c r="JCM145" s="129"/>
      <c r="JCN145" s="129"/>
      <c r="JCO145" s="129"/>
      <c r="JCP145" s="129"/>
      <c r="JCQ145" s="129"/>
      <c r="JCR145" s="129"/>
      <c r="JCS145" s="129"/>
      <c r="JCT145" s="129"/>
      <c r="JCU145" s="129"/>
      <c r="JCV145" s="129"/>
      <c r="JCW145" s="129"/>
      <c r="JCX145" s="129"/>
      <c r="JCY145" s="129"/>
      <c r="JCZ145" s="129"/>
      <c r="JDA145" s="129"/>
      <c r="JDB145" s="129"/>
      <c r="JDC145" s="129"/>
      <c r="JDD145" s="129"/>
      <c r="JDE145" s="129"/>
      <c r="JDF145" s="129"/>
      <c r="JDG145" s="129"/>
      <c r="JDH145" s="129"/>
      <c r="JDI145" s="129"/>
      <c r="JDJ145" s="129"/>
      <c r="JDK145" s="129"/>
      <c r="JDL145" s="129"/>
      <c r="JDM145" s="129"/>
      <c r="JDN145" s="129"/>
      <c r="JDO145" s="129"/>
      <c r="JDP145" s="129"/>
      <c r="JDQ145" s="129"/>
      <c r="JDR145" s="129"/>
      <c r="JDS145" s="129"/>
      <c r="JDT145" s="129"/>
      <c r="JDU145" s="129"/>
      <c r="JDV145" s="129"/>
      <c r="JDW145" s="129"/>
      <c r="JDX145" s="129"/>
      <c r="JDY145" s="129"/>
      <c r="JDZ145" s="129"/>
      <c r="JEA145" s="129"/>
      <c r="JEB145" s="129"/>
      <c r="JEC145" s="129"/>
      <c r="JED145" s="129"/>
      <c r="JEE145" s="129"/>
      <c r="JEF145" s="129"/>
      <c r="JEG145" s="129"/>
      <c r="JEH145" s="129"/>
      <c r="JEI145" s="129"/>
      <c r="JEJ145" s="129"/>
      <c r="JEK145" s="129"/>
      <c r="JEL145" s="129"/>
      <c r="JEM145" s="129"/>
      <c r="JEN145" s="129"/>
      <c r="JEO145" s="129"/>
      <c r="JEP145" s="129"/>
      <c r="JEQ145" s="129"/>
      <c r="JER145" s="129"/>
      <c r="JES145" s="129"/>
      <c r="JET145" s="129"/>
      <c r="JEU145" s="129"/>
      <c r="JEV145" s="129"/>
      <c r="JEW145" s="129"/>
      <c r="JEX145" s="129"/>
      <c r="JEY145" s="129"/>
      <c r="JEZ145" s="129"/>
      <c r="JFA145" s="129"/>
      <c r="JFB145" s="129"/>
      <c r="JFC145" s="129"/>
      <c r="JFD145" s="129"/>
      <c r="JFE145" s="129"/>
      <c r="JFF145" s="129"/>
      <c r="JFG145" s="129"/>
      <c r="JFH145" s="129"/>
      <c r="JFI145" s="129"/>
      <c r="JFJ145" s="129"/>
      <c r="JFK145" s="129"/>
      <c r="JFL145" s="129"/>
      <c r="JFM145" s="129"/>
      <c r="JFN145" s="129"/>
      <c r="JFO145" s="129"/>
      <c r="JFP145" s="129"/>
      <c r="JFQ145" s="129"/>
      <c r="JFR145" s="129"/>
      <c r="JFS145" s="129"/>
      <c r="JFT145" s="129"/>
      <c r="JFU145" s="129"/>
      <c r="JFV145" s="129"/>
      <c r="JFW145" s="129"/>
      <c r="JFX145" s="129"/>
      <c r="JFY145" s="129"/>
      <c r="JFZ145" s="129"/>
      <c r="JGA145" s="129"/>
      <c r="JGB145" s="129"/>
      <c r="JGC145" s="129"/>
      <c r="JGD145" s="129"/>
      <c r="JGE145" s="129"/>
      <c r="JGF145" s="129"/>
      <c r="JGG145" s="129"/>
      <c r="JGH145" s="129"/>
      <c r="JGI145" s="129"/>
      <c r="JGJ145" s="129"/>
      <c r="JGK145" s="129"/>
      <c r="JGL145" s="129"/>
      <c r="JGM145" s="129"/>
      <c r="JGN145" s="129"/>
      <c r="JGO145" s="129"/>
      <c r="JGP145" s="129"/>
      <c r="JGQ145" s="129"/>
      <c r="JGR145" s="129"/>
      <c r="JGS145" s="129"/>
      <c r="JGT145" s="129"/>
      <c r="JGU145" s="129"/>
      <c r="JGV145" s="129"/>
      <c r="JGW145" s="129"/>
      <c r="JGX145" s="129"/>
      <c r="JGY145" s="129"/>
      <c r="JGZ145" s="129"/>
      <c r="JHA145" s="129"/>
      <c r="JHB145" s="129"/>
      <c r="JHC145" s="129"/>
      <c r="JHD145" s="129"/>
      <c r="JHE145" s="129"/>
      <c r="JHF145" s="129"/>
      <c r="JHG145" s="129"/>
      <c r="JHH145" s="129"/>
      <c r="JHI145" s="129"/>
      <c r="JHJ145" s="129"/>
      <c r="JHK145" s="129"/>
      <c r="JHL145" s="129"/>
      <c r="JHM145" s="129"/>
      <c r="JHN145" s="129"/>
      <c r="JHO145" s="129"/>
      <c r="JHP145" s="129"/>
      <c r="JHQ145" s="129"/>
      <c r="JHR145" s="129"/>
      <c r="JHS145" s="129"/>
      <c r="JHT145" s="129"/>
      <c r="JHU145" s="129"/>
      <c r="JHV145" s="129"/>
      <c r="JHW145" s="129"/>
      <c r="JHX145" s="129"/>
      <c r="JHY145" s="129"/>
      <c r="JHZ145" s="129"/>
      <c r="JIA145" s="129"/>
      <c r="JIB145" s="129"/>
      <c r="JIC145" s="129"/>
      <c r="JID145" s="129"/>
      <c r="JIE145" s="129"/>
      <c r="JIF145" s="129"/>
      <c r="JIG145" s="129"/>
      <c r="JIH145" s="129"/>
      <c r="JII145" s="129"/>
      <c r="JIJ145" s="129"/>
      <c r="JIK145" s="129"/>
      <c r="JIL145" s="129"/>
      <c r="JIM145" s="129"/>
      <c r="JIN145" s="129"/>
      <c r="JIO145" s="129"/>
      <c r="JIP145" s="129"/>
      <c r="JIQ145" s="129"/>
      <c r="JIR145" s="129"/>
      <c r="JIS145" s="129"/>
      <c r="JIT145" s="129"/>
      <c r="JIU145" s="129"/>
      <c r="JIV145" s="129"/>
      <c r="JIW145" s="129"/>
      <c r="JIX145" s="129"/>
      <c r="JIY145" s="129"/>
      <c r="JIZ145" s="129"/>
      <c r="JJA145" s="129"/>
      <c r="JJB145" s="129"/>
      <c r="JJC145" s="129"/>
      <c r="JJD145" s="129"/>
      <c r="JJE145" s="129"/>
      <c r="JJF145" s="129"/>
      <c r="JJG145" s="129"/>
      <c r="JJH145" s="129"/>
      <c r="JJI145" s="129"/>
      <c r="JJJ145" s="129"/>
      <c r="JJK145" s="129"/>
      <c r="JJL145" s="129"/>
      <c r="JJM145" s="129"/>
      <c r="JJN145" s="129"/>
      <c r="JJO145" s="129"/>
      <c r="JJP145" s="129"/>
      <c r="JJQ145" s="129"/>
      <c r="JJR145" s="129"/>
      <c r="JJS145" s="129"/>
      <c r="JJT145" s="129"/>
      <c r="JJU145" s="129"/>
      <c r="JJV145" s="129"/>
      <c r="JJW145" s="129"/>
      <c r="JJX145" s="129"/>
      <c r="JJY145" s="129"/>
      <c r="JJZ145" s="129"/>
      <c r="JKA145" s="129"/>
      <c r="JKB145" s="129"/>
      <c r="JKC145" s="129"/>
      <c r="JKD145" s="129"/>
      <c r="JKE145" s="129"/>
      <c r="JKF145" s="129"/>
      <c r="JKG145" s="129"/>
      <c r="JKH145" s="129"/>
      <c r="JKI145" s="129"/>
      <c r="JKJ145" s="129"/>
      <c r="JKK145" s="129"/>
      <c r="JKL145" s="129"/>
      <c r="JKM145" s="129"/>
      <c r="JKN145" s="129"/>
      <c r="JKO145" s="129"/>
      <c r="JKP145" s="129"/>
      <c r="JKQ145" s="129"/>
      <c r="JKR145" s="129"/>
      <c r="JKS145" s="129"/>
      <c r="JKT145" s="129"/>
      <c r="JKU145" s="129"/>
      <c r="JKV145" s="129"/>
      <c r="JKW145" s="129"/>
      <c r="JKX145" s="129"/>
      <c r="JKY145" s="129"/>
      <c r="JKZ145" s="129"/>
      <c r="JLA145" s="129"/>
      <c r="JLB145" s="129"/>
      <c r="JLC145" s="129"/>
      <c r="JLD145" s="129"/>
      <c r="JLE145" s="129"/>
      <c r="JLF145" s="129"/>
      <c r="JLG145" s="129"/>
      <c r="JLH145" s="129"/>
      <c r="JLI145" s="129"/>
      <c r="JLJ145" s="129"/>
      <c r="JLK145" s="129"/>
      <c r="JLL145" s="129"/>
      <c r="JLM145" s="129"/>
      <c r="JLN145" s="129"/>
      <c r="JLO145" s="129"/>
      <c r="JLP145" s="129"/>
      <c r="JLQ145" s="129"/>
      <c r="JLR145" s="129"/>
      <c r="JLS145" s="129"/>
      <c r="JLT145" s="129"/>
      <c r="JLU145" s="129"/>
      <c r="JLV145" s="129"/>
      <c r="JLW145" s="129"/>
      <c r="JLX145" s="129"/>
      <c r="JLY145" s="129"/>
      <c r="JLZ145" s="129"/>
      <c r="JMA145" s="129"/>
      <c r="JMB145" s="129"/>
      <c r="JMC145" s="129"/>
      <c r="JMD145" s="129"/>
      <c r="JME145" s="129"/>
      <c r="JMF145" s="129"/>
      <c r="JMG145" s="129"/>
      <c r="JMH145" s="129"/>
      <c r="JMI145" s="129"/>
      <c r="JMJ145" s="129"/>
      <c r="JMK145" s="129"/>
      <c r="JML145" s="129"/>
      <c r="JMM145" s="129"/>
      <c r="JMN145" s="129"/>
      <c r="JMO145" s="129"/>
      <c r="JMP145" s="129"/>
      <c r="JMQ145" s="129"/>
      <c r="JMR145" s="129"/>
      <c r="JMS145" s="129"/>
      <c r="JMT145" s="129"/>
      <c r="JMU145" s="129"/>
      <c r="JMV145" s="129"/>
      <c r="JMW145" s="129"/>
      <c r="JMX145" s="129"/>
      <c r="JMY145" s="129"/>
      <c r="JMZ145" s="129"/>
      <c r="JNA145" s="129"/>
      <c r="JNB145" s="129"/>
      <c r="JNC145" s="129"/>
      <c r="JND145" s="129"/>
      <c r="JNE145" s="129"/>
      <c r="JNF145" s="129"/>
      <c r="JNG145" s="129"/>
      <c r="JNH145" s="129"/>
      <c r="JNI145" s="129"/>
      <c r="JNJ145" s="129"/>
      <c r="JNK145" s="129"/>
      <c r="JNL145" s="129"/>
      <c r="JNM145" s="129"/>
      <c r="JNN145" s="129"/>
      <c r="JNO145" s="129"/>
      <c r="JNP145" s="129"/>
      <c r="JNQ145" s="129"/>
      <c r="JNR145" s="129"/>
      <c r="JNS145" s="129"/>
      <c r="JNT145" s="129"/>
      <c r="JNU145" s="129"/>
      <c r="JNV145" s="129"/>
      <c r="JNW145" s="129"/>
      <c r="JNX145" s="129"/>
      <c r="JNY145" s="129"/>
      <c r="JNZ145" s="129"/>
      <c r="JOA145" s="129"/>
      <c r="JOB145" s="129"/>
      <c r="JOC145" s="129"/>
      <c r="JOD145" s="129"/>
      <c r="JOE145" s="129"/>
      <c r="JOF145" s="129"/>
      <c r="JOG145" s="129"/>
      <c r="JOH145" s="129"/>
      <c r="JOI145" s="129"/>
      <c r="JOJ145" s="129"/>
      <c r="JOK145" s="129"/>
      <c r="JOL145" s="129"/>
      <c r="JOM145" s="129"/>
      <c r="JON145" s="129"/>
      <c r="JOO145" s="129"/>
      <c r="JOP145" s="129"/>
      <c r="JOQ145" s="129"/>
      <c r="JOR145" s="129"/>
      <c r="JOS145" s="129"/>
      <c r="JOT145" s="129"/>
      <c r="JOU145" s="129"/>
      <c r="JOV145" s="129"/>
      <c r="JOW145" s="129"/>
      <c r="JOX145" s="129"/>
      <c r="JOY145" s="129"/>
      <c r="JOZ145" s="129"/>
      <c r="JPA145" s="129"/>
      <c r="JPB145" s="129"/>
      <c r="JPC145" s="129"/>
      <c r="JPD145" s="129"/>
      <c r="JPE145" s="129"/>
      <c r="JPF145" s="129"/>
      <c r="JPG145" s="129"/>
      <c r="JPH145" s="129"/>
      <c r="JPI145" s="129"/>
      <c r="JPJ145" s="129"/>
      <c r="JPK145" s="129"/>
      <c r="JPL145" s="129"/>
      <c r="JPM145" s="129"/>
      <c r="JPN145" s="129"/>
      <c r="JPO145" s="129"/>
      <c r="JPP145" s="129"/>
      <c r="JPQ145" s="129"/>
      <c r="JPR145" s="129"/>
      <c r="JPS145" s="129"/>
      <c r="JPT145" s="129"/>
      <c r="JPU145" s="129"/>
      <c r="JPV145" s="129"/>
      <c r="JPW145" s="129"/>
      <c r="JPX145" s="129"/>
      <c r="JPY145" s="129"/>
      <c r="JPZ145" s="129"/>
      <c r="JQA145" s="129"/>
      <c r="JQB145" s="129"/>
      <c r="JQC145" s="129"/>
      <c r="JQD145" s="129"/>
      <c r="JQE145" s="129"/>
      <c r="JQF145" s="129"/>
      <c r="JQG145" s="129"/>
      <c r="JQH145" s="129"/>
      <c r="JQI145" s="129"/>
      <c r="JQJ145" s="129"/>
      <c r="JQK145" s="129"/>
      <c r="JQL145" s="129"/>
      <c r="JQM145" s="129"/>
      <c r="JQN145" s="129"/>
      <c r="JQO145" s="129"/>
      <c r="JQP145" s="129"/>
      <c r="JQQ145" s="129"/>
      <c r="JQR145" s="129"/>
      <c r="JQS145" s="129"/>
      <c r="JQT145" s="129"/>
      <c r="JQU145" s="129"/>
      <c r="JQV145" s="129"/>
      <c r="JQW145" s="129"/>
      <c r="JQX145" s="129"/>
      <c r="JQY145" s="129"/>
      <c r="JQZ145" s="129"/>
      <c r="JRA145" s="129"/>
      <c r="JRB145" s="129"/>
      <c r="JRC145" s="129"/>
      <c r="JRD145" s="129"/>
      <c r="JRE145" s="129"/>
      <c r="JRF145" s="129"/>
      <c r="JRG145" s="129"/>
      <c r="JRH145" s="129"/>
      <c r="JRI145" s="129"/>
      <c r="JRJ145" s="129"/>
      <c r="JRK145" s="129"/>
      <c r="JRL145" s="129"/>
      <c r="JRM145" s="129"/>
      <c r="JRN145" s="129"/>
      <c r="JRO145" s="129"/>
      <c r="JRP145" s="129"/>
      <c r="JRQ145" s="129"/>
      <c r="JRR145" s="129"/>
      <c r="JRS145" s="129"/>
      <c r="JRT145" s="129"/>
      <c r="JRU145" s="129"/>
      <c r="JRV145" s="129"/>
      <c r="JRW145" s="129"/>
      <c r="JRX145" s="129"/>
      <c r="JRY145" s="129"/>
      <c r="JRZ145" s="129"/>
      <c r="JSA145" s="129"/>
      <c r="JSB145" s="129"/>
      <c r="JSC145" s="129"/>
      <c r="JSD145" s="129"/>
      <c r="JSE145" s="129"/>
      <c r="JSF145" s="129"/>
      <c r="JSG145" s="129"/>
      <c r="JSH145" s="129"/>
      <c r="JSI145" s="129"/>
      <c r="JSJ145" s="129"/>
      <c r="JSK145" s="129"/>
      <c r="JSL145" s="129"/>
      <c r="JSM145" s="129"/>
      <c r="JSN145" s="129"/>
      <c r="JSO145" s="129"/>
      <c r="JSP145" s="129"/>
      <c r="JSQ145" s="129"/>
      <c r="JSR145" s="129"/>
      <c r="JSS145" s="129"/>
      <c r="JST145" s="129"/>
      <c r="JSU145" s="129"/>
      <c r="JSV145" s="129"/>
      <c r="JSW145" s="129"/>
      <c r="JSX145" s="129"/>
      <c r="JSY145" s="129"/>
      <c r="JSZ145" s="129"/>
      <c r="JTA145" s="129"/>
      <c r="JTB145" s="129"/>
      <c r="JTC145" s="129"/>
      <c r="JTD145" s="129"/>
      <c r="JTE145" s="129"/>
      <c r="JTF145" s="129"/>
      <c r="JTG145" s="129"/>
      <c r="JTH145" s="129"/>
      <c r="JTI145" s="129"/>
      <c r="JTJ145" s="129"/>
      <c r="JTK145" s="129"/>
      <c r="JTL145" s="129"/>
      <c r="JTM145" s="129"/>
      <c r="JTN145" s="129"/>
      <c r="JTO145" s="129"/>
      <c r="JTP145" s="129"/>
      <c r="JTQ145" s="129"/>
      <c r="JTR145" s="129"/>
      <c r="JTS145" s="129"/>
      <c r="JTT145" s="129"/>
      <c r="JTU145" s="129"/>
      <c r="JTV145" s="129"/>
      <c r="JTW145" s="129"/>
      <c r="JTX145" s="129"/>
      <c r="JTY145" s="129"/>
      <c r="JTZ145" s="129"/>
      <c r="JUA145" s="129"/>
      <c r="JUB145" s="129"/>
      <c r="JUC145" s="129"/>
      <c r="JUD145" s="129"/>
      <c r="JUE145" s="129"/>
      <c r="JUF145" s="129"/>
      <c r="JUG145" s="129"/>
      <c r="JUH145" s="129"/>
      <c r="JUI145" s="129"/>
      <c r="JUJ145" s="129"/>
      <c r="JUK145" s="129"/>
      <c r="JUL145" s="129"/>
      <c r="JUM145" s="129"/>
      <c r="JUN145" s="129"/>
      <c r="JUO145" s="129"/>
      <c r="JUP145" s="129"/>
      <c r="JUQ145" s="129"/>
      <c r="JUR145" s="129"/>
      <c r="JUS145" s="129"/>
      <c r="JUT145" s="129"/>
      <c r="JUU145" s="129"/>
      <c r="JUV145" s="129"/>
      <c r="JUW145" s="129"/>
      <c r="JUX145" s="129"/>
      <c r="JUY145" s="129"/>
      <c r="JUZ145" s="129"/>
      <c r="JVA145" s="129"/>
      <c r="JVB145" s="129"/>
      <c r="JVC145" s="129"/>
      <c r="JVD145" s="129"/>
      <c r="JVE145" s="129"/>
      <c r="JVF145" s="129"/>
      <c r="JVG145" s="129"/>
      <c r="JVH145" s="129"/>
      <c r="JVI145" s="129"/>
      <c r="JVJ145" s="129"/>
      <c r="JVK145" s="129"/>
      <c r="JVL145" s="129"/>
      <c r="JVM145" s="129"/>
      <c r="JVN145" s="129"/>
      <c r="JVO145" s="129"/>
      <c r="JVP145" s="129"/>
      <c r="JVQ145" s="129"/>
      <c r="JVR145" s="129"/>
      <c r="JVS145" s="129"/>
      <c r="JVT145" s="129"/>
      <c r="JVU145" s="129"/>
      <c r="JVV145" s="129"/>
      <c r="JVW145" s="129"/>
      <c r="JVX145" s="129"/>
      <c r="JVY145" s="129"/>
      <c r="JVZ145" s="129"/>
      <c r="JWA145" s="129"/>
      <c r="JWB145" s="129"/>
      <c r="JWC145" s="129"/>
      <c r="JWD145" s="129"/>
      <c r="JWE145" s="129"/>
      <c r="JWF145" s="129"/>
      <c r="JWG145" s="129"/>
      <c r="JWH145" s="129"/>
      <c r="JWI145" s="129"/>
      <c r="JWJ145" s="129"/>
      <c r="JWK145" s="129"/>
      <c r="JWL145" s="129"/>
      <c r="JWM145" s="129"/>
      <c r="JWN145" s="129"/>
      <c r="JWO145" s="129"/>
      <c r="JWP145" s="129"/>
      <c r="JWQ145" s="129"/>
      <c r="JWR145" s="129"/>
      <c r="JWS145" s="129"/>
      <c r="JWT145" s="129"/>
      <c r="JWU145" s="129"/>
      <c r="JWV145" s="129"/>
      <c r="JWW145" s="129"/>
      <c r="JWX145" s="129"/>
      <c r="JWY145" s="129"/>
      <c r="JWZ145" s="129"/>
      <c r="JXA145" s="129"/>
      <c r="JXB145" s="129"/>
      <c r="JXC145" s="129"/>
      <c r="JXD145" s="129"/>
      <c r="JXE145" s="129"/>
      <c r="JXF145" s="129"/>
      <c r="JXG145" s="129"/>
      <c r="JXH145" s="129"/>
      <c r="JXI145" s="129"/>
      <c r="JXJ145" s="129"/>
      <c r="JXK145" s="129"/>
      <c r="JXL145" s="129"/>
      <c r="JXM145" s="129"/>
      <c r="JXN145" s="129"/>
      <c r="JXO145" s="129"/>
      <c r="JXP145" s="129"/>
      <c r="JXQ145" s="129"/>
      <c r="JXR145" s="129"/>
      <c r="JXS145" s="129"/>
      <c r="JXT145" s="129"/>
      <c r="JXU145" s="129"/>
      <c r="JXV145" s="129"/>
      <c r="JXW145" s="129"/>
      <c r="JXX145" s="129"/>
      <c r="JXY145" s="129"/>
      <c r="JXZ145" s="129"/>
      <c r="JYA145" s="129"/>
      <c r="JYB145" s="129"/>
      <c r="JYC145" s="129"/>
      <c r="JYD145" s="129"/>
      <c r="JYE145" s="129"/>
      <c r="JYF145" s="129"/>
      <c r="JYG145" s="129"/>
      <c r="JYH145" s="129"/>
      <c r="JYI145" s="129"/>
      <c r="JYJ145" s="129"/>
      <c r="JYK145" s="129"/>
      <c r="JYL145" s="129"/>
      <c r="JYM145" s="129"/>
      <c r="JYN145" s="129"/>
      <c r="JYO145" s="129"/>
      <c r="JYP145" s="129"/>
      <c r="JYQ145" s="129"/>
      <c r="JYR145" s="129"/>
      <c r="JYS145" s="129"/>
      <c r="JYT145" s="129"/>
      <c r="JYU145" s="129"/>
      <c r="JYV145" s="129"/>
      <c r="JYW145" s="129"/>
      <c r="JYX145" s="129"/>
      <c r="JYY145" s="129"/>
      <c r="JYZ145" s="129"/>
      <c r="JZA145" s="129"/>
      <c r="JZB145" s="129"/>
      <c r="JZC145" s="129"/>
      <c r="JZD145" s="129"/>
      <c r="JZE145" s="129"/>
      <c r="JZF145" s="129"/>
      <c r="JZG145" s="129"/>
      <c r="JZH145" s="129"/>
      <c r="JZI145" s="129"/>
      <c r="JZJ145" s="129"/>
      <c r="JZK145" s="129"/>
      <c r="JZL145" s="129"/>
      <c r="JZM145" s="129"/>
      <c r="JZN145" s="129"/>
      <c r="JZO145" s="129"/>
      <c r="JZP145" s="129"/>
      <c r="JZQ145" s="129"/>
      <c r="JZR145" s="129"/>
      <c r="JZS145" s="129"/>
      <c r="JZT145" s="129"/>
      <c r="JZU145" s="129"/>
      <c r="JZV145" s="129"/>
      <c r="JZW145" s="129"/>
      <c r="JZX145" s="129"/>
      <c r="JZY145" s="129"/>
      <c r="JZZ145" s="129"/>
      <c r="KAA145" s="129"/>
      <c r="KAB145" s="129"/>
      <c r="KAC145" s="129"/>
      <c r="KAD145" s="129"/>
      <c r="KAE145" s="129"/>
      <c r="KAF145" s="129"/>
      <c r="KAG145" s="129"/>
      <c r="KAH145" s="129"/>
      <c r="KAI145" s="129"/>
      <c r="KAJ145" s="129"/>
      <c r="KAK145" s="129"/>
      <c r="KAL145" s="129"/>
      <c r="KAM145" s="129"/>
      <c r="KAN145" s="129"/>
      <c r="KAO145" s="129"/>
      <c r="KAP145" s="129"/>
      <c r="KAQ145" s="129"/>
      <c r="KAR145" s="129"/>
      <c r="KAS145" s="129"/>
      <c r="KAT145" s="129"/>
      <c r="KAU145" s="129"/>
      <c r="KAV145" s="129"/>
      <c r="KAW145" s="129"/>
      <c r="KAX145" s="129"/>
      <c r="KAY145" s="129"/>
      <c r="KAZ145" s="129"/>
      <c r="KBA145" s="129"/>
      <c r="KBB145" s="129"/>
      <c r="KBC145" s="129"/>
      <c r="KBD145" s="129"/>
      <c r="KBE145" s="129"/>
      <c r="KBF145" s="129"/>
      <c r="KBG145" s="129"/>
      <c r="KBH145" s="129"/>
      <c r="KBI145" s="129"/>
      <c r="KBJ145" s="129"/>
      <c r="KBK145" s="129"/>
      <c r="KBL145" s="129"/>
      <c r="KBM145" s="129"/>
      <c r="KBN145" s="129"/>
      <c r="KBO145" s="129"/>
      <c r="KBP145" s="129"/>
      <c r="KBQ145" s="129"/>
      <c r="KBR145" s="129"/>
      <c r="KBS145" s="129"/>
      <c r="KBT145" s="129"/>
      <c r="KBU145" s="129"/>
      <c r="KBV145" s="129"/>
      <c r="KBW145" s="129"/>
      <c r="KBX145" s="129"/>
      <c r="KBY145" s="129"/>
      <c r="KBZ145" s="129"/>
      <c r="KCA145" s="129"/>
      <c r="KCB145" s="129"/>
      <c r="KCC145" s="129"/>
      <c r="KCD145" s="129"/>
      <c r="KCE145" s="129"/>
      <c r="KCF145" s="129"/>
      <c r="KCG145" s="129"/>
      <c r="KCH145" s="129"/>
      <c r="KCI145" s="129"/>
      <c r="KCJ145" s="129"/>
      <c r="KCK145" s="129"/>
      <c r="KCL145" s="129"/>
      <c r="KCM145" s="129"/>
      <c r="KCN145" s="129"/>
      <c r="KCO145" s="129"/>
      <c r="KCP145" s="129"/>
      <c r="KCQ145" s="129"/>
      <c r="KCR145" s="129"/>
      <c r="KCS145" s="129"/>
      <c r="KCT145" s="129"/>
      <c r="KCU145" s="129"/>
      <c r="KCV145" s="129"/>
      <c r="KCW145" s="129"/>
      <c r="KCX145" s="129"/>
      <c r="KCY145" s="129"/>
      <c r="KCZ145" s="129"/>
      <c r="KDA145" s="129"/>
      <c r="KDB145" s="129"/>
      <c r="KDC145" s="129"/>
      <c r="KDD145" s="129"/>
      <c r="KDE145" s="129"/>
      <c r="KDF145" s="129"/>
      <c r="KDG145" s="129"/>
      <c r="KDH145" s="129"/>
      <c r="KDI145" s="129"/>
      <c r="KDJ145" s="129"/>
      <c r="KDK145" s="129"/>
      <c r="KDL145" s="129"/>
      <c r="KDM145" s="129"/>
      <c r="KDN145" s="129"/>
      <c r="KDO145" s="129"/>
      <c r="KDP145" s="129"/>
      <c r="KDQ145" s="129"/>
      <c r="KDR145" s="129"/>
      <c r="KDS145" s="129"/>
      <c r="KDT145" s="129"/>
      <c r="KDU145" s="129"/>
      <c r="KDV145" s="129"/>
      <c r="KDW145" s="129"/>
      <c r="KDX145" s="129"/>
      <c r="KDY145" s="129"/>
      <c r="KDZ145" s="129"/>
      <c r="KEA145" s="129"/>
      <c r="KEB145" s="129"/>
      <c r="KEC145" s="129"/>
      <c r="KED145" s="129"/>
      <c r="KEE145" s="129"/>
      <c r="KEF145" s="129"/>
      <c r="KEG145" s="129"/>
      <c r="KEH145" s="129"/>
      <c r="KEI145" s="129"/>
      <c r="KEJ145" s="129"/>
      <c r="KEK145" s="129"/>
      <c r="KEL145" s="129"/>
      <c r="KEM145" s="129"/>
      <c r="KEN145" s="129"/>
      <c r="KEO145" s="129"/>
      <c r="KEP145" s="129"/>
      <c r="KEQ145" s="129"/>
      <c r="KER145" s="129"/>
      <c r="KES145" s="129"/>
      <c r="KET145" s="129"/>
      <c r="KEU145" s="129"/>
      <c r="KEV145" s="129"/>
      <c r="KEW145" s="129"/>
      <c r="KEX145" s="129"/>
      <c r="KEY145" s="129"/>
      <c r="KEZ145" s="129"/>
      <c r="KFA145" s="129"/>
      <c r="KFB145" s="129"/>
      <c r="KFC145" s="129"/>
      <c r="KFD145" s="129"/>
      <c r="KFE145" s="129"/>
      <c r="KFF145" s="129"/>
      <c r="KFG145" s="129"/>
      <c r="KFH145" s="129"/>
      <c r="KFI145" s="129"/>
      <c r="KFJ145" s="129"/>
      <c r="KFK145" s="129"/>
      <c r="KFL145" s="129"/>
      <c r="KFM145" s="129"/>
      <c r="KFN145" s="129"/>
      <c r="KFO145" s="129"/>
      <c r="KFP145" s="129"/>
      <c r="KFQ145" s="129"/>
      <c r="KFR145" s="129"/>
      <c r="KFS145" s="129"/>
      <c r="KFT145" s="129"/>
      <c r="KFU145" s="129"/>
      <c r="KFV145" s="129"/>
      <c r="KFW145" s="129"/>
      <c r="KFX145" s="129"/>
      <c r="KFY145" s="129"/>
      <c r="KFZ145" s="129"/>
      <c r="KGA145" s="129"/>
      <c r="KGB145" s="129"/>
      <c r="KGC145" s="129"/>
      <c r="KGD145" s="129"/>
      <c r="KGE145" s="129"/>
      <c r="KGF145" s="129"/>
      <c r="KGG145" s="129"/>
      <c r="KGH145" s="129"/>
      <c r="KGI145" s="129"/>
      <c r="KGJ145" s="129"/>
      <c r="KGK145" s="129"/>
      <c r="KGL145" s="129"/>
      <c r="KGM145" s="129"/>
      <c r="KGN145" s="129"/>
      <c r="KGO145" s="129"/>
      <c r="KGP145" s="129"/>
      <c r="KGQ145" s="129"/>
      <c r="KGR145" s="129"/>
      <c r="KGS145" s="129"/>
      <c r="KGT145" s="129"/>
      <c r="KGU145" s="129"/>
      <c r="KGV145" s="129"/>
      <c r="KGW145" s="129"/>
      <c r="KGX145" s="129"/>
      <c r="KGY145" s="129"/>
      <c r="KGZ145" s="129"/>
      <c r="KHA145" s="129"/>
      <c r="KHB145" s="129"/>
      <c r="KHC145" s="129"/>
      <c r="KHD145" s="129"/>
      <c r="KHE145" s="129"/>
      <c r="KHF145" s="129"/>
      <c r="KHG145" s="129"/>
      <c r="KHH145" s="129"/>
      <c r="KHI145" s="129"/>
      <c r="KHJ145" s="129"/>
      <c r="KHK145" s="129"/>
      <c r="KHL145" s="129"/>
      <c r="KHM145" s="129"/>
      <c r="KHN145" s="129"/>
      <c r="KHO145" s="129"/>
      <c r="KHP145" s="129"/>
      <c r="KHQ145" s="129"/>
      <c r="KHR145" s="129"/>
      <c r="KHS145" s="129"/>
      <c r="KHT145" s="129"/>
      <c r="KHU145" s="129"/>
      <c r="KHV145" s="129"/>
      <c r="KHW145" s="129"/>
      <c r="KHX145" s="129"/>
      <c r="KHY145" s="129"/>
      <c r="KHZ145" s="129"/>
      <c r="KIA145" s="129"/>
      <c r="KIB145" s="129"/>
      <c r="KIC145" s="129"/>
      <c r="KID145" s="129"/>
      <c r="KIE145" s="129"/>
      <c r="KIF145" s="129"/>
      <c r="KIG145" s="129"/>
      <c r="KIH145" s="129"/>
      <c r="KII145" s="129"/>
      <c r="KIJ145" s="129"/>
      <c r="KIK145" s="129"/>
      <c r="KIL145" s="129"/>
      <c r="KIM145" s="129"/>
      <c r="KIN145" s="129"/>
      <c r="KIO145" s="129"/>
      <c r="KIP145" s="129"/>
      <c r="KIQ145" s="129"/>
      <c r="KIR145" s="129"/>
      <c r="KIS145" s="129"/>
      <c r="KIT145" s="129"/>
      <c r="KIU145" s="129"/>
      <c r="KIV145" s="129"/>
      <c r="KIW145" s="129"/>
      <c r="KIX145" s="129"/>
      <c r="KIY145" s="129"/>
      <c r="KIZ145" s="129"/>
      <c r="KJA145" s="129"/>
      <c r="KJB145" s="129"/>
      <c r="KJC145" s="129"/>
      <c r="KJD145" s="129"/>
      <c r="KJE145" s="129"/>
      <c r="KJF145" s="129"/>
      <c r="KJG145" s="129"/>
      <c r="KJH145" s="129"/>
      <c r="KJI145" s="129"/>
      <c r="KJJ145" s="129"/>
      <c r="KJK145" s="129"/>
      <c r="KJL145" s="129"/>
      <c r="KJM145" s="129"/>
      <c r="KJN145" s="129"/>
      <c r="KJO145" s="129"/>
      <c r="KJP145" s="129"/>
      <c r="KJQ145" s="129"/>
      <c r="KJR145" s="129"/>
      <c r="KJS145" s="129"/>
      <c r="KJT145" s="129"/>
      <c r="KJU145" s="129"/>
      <c r="KJV145" s="129"/>
      <c r="KJW145" s="129"/>
      <c r="KJX145" s="129"/>
      <c r="KJY145" s="129"/>
      <c r="KJZ145" s="129"/>
      <c r="KKA145" s="129"/>
      <c r="KKB145" s="129"/>
      <c r="KKC145" s="129"/>
      <c r="KKD145" s="129"/>
      <c r="KKE145" s="129"/>
      <c r="KKF145" s="129"/>
      <c r="KKG145" s="129"/>
      <c r="KKH145" s="129"/>
      <c r="KKI145" s="129"/>
      <c r="KKJ145" s="129"/>
      <c r="KKK145" s="129"/>
      <c r="KKL145" s="129"/>
      <c r="KKM145" s="129"/>
      <c r="KKN145" s="129"/>
      <c r="KKO145" s="129"/>
      <c r="KKP145" s="129"/>
      <c r="KKQ145" s="129"/>
      <c r="KKR145" s="129"/>
      <c r="KKS145" s="129"/>
      <c r="KKT145" s="129"/>
      <c r="KKU145" s="129"/>
      <c r="KKV145" s="129"/>
      <c r="KKW145" s="129"/>
      <c r="KKX145" s="129"/>
      <c r="KKY145" s="129"/>
      <c r="KKZ145" s="129"/>
      <c r="KLA145" s="129"/>
      <c r="KLB145" s="129"/>
      <c r="KLC145" s="129"/>
      <c r="KLD145" s="129"/>
      <c r="KLE145" s="129"/>
      <c r="KLF145" s="129"/>
      <c r="KLG145" s="129"/>
      <c r="KLH145" s="129"/>
      <c r="KLI145" s="129"/>
      <c r="KLJ145" s="129"/>
      <c r="KLK145" s="129"/>
      <c r="KLL145" s="129"/>
      <c r="KLM145" s="129"/>
      <c r="KLN145" s="129"/>
      <c r="KLO145" s="129"/>
      <c r="KLP145" s="129"/>
      <c r="KLQ145" s="129"/>
      <c r="KLR145" s="129"/>
      <c r="KLS145" s="129"/>
      <c r="KLT145" s="129"/>
      <c r="KLU145" s="129"/>
      <c r="KLV145" s="129"/>
      <c r="KLW145" s="129"/>
      <c r="KLX145" s="129"/>
      <c r="KLY145" s="129"/>
      <c r="KLZ145" s="129"/>
      <c r="KMA145" s="129"/>
      <c r="KMB145" s="129"/>
      <c r="KMC145" s="129"/>
      <c r="KMD145" s="129"/>
      <c r="KME145" s="129"/>
      <c r="KMF145" s="129"/>
      <c r="KMG145" s="129"/>
      <c r="KMH145" s="129"/>
      <c r="KMI145" s="129"/>
      <c r="KMJ145" s="129"/>
      <c r="KMK145" s="129"/>
      <c r="KML145" s="129"/>
      <c r="KMM145" s="129"/>
      <c r="KMN145" s="129"/>
      <c r="KMO145" s="129"/>
      <c r="KMP145" s="129"/>
      <c r="KMQ145" s="129"/>
      <c r="KMR145" s="129"/>
      <c r="KMS145" s="129"/>
      <c r="KMT145" s="129"/>
      <c r="KMU145" s="129"/>
      <c r="KMV145" s="129"/>
      <c r="KMW145" s="129"/>
      <c r="KMX145" s="129"/>
      <c r="KMY145" s="129"/>
      <c r="KMZ145" s="129"/>
      <c r="KNA145" s="129"/>
      <c r="KNB145" s="129"/>
      <c r="KNC145" s="129"/>
      <c r="KND145" s="129"/>
      <c r="KNE145" s="129"/>
      <c r="KNF145" s="129"/>
      <c r="KNG145" s="129"/>
      <c r="KNH145" s="129"/>
      <c r="KNI145" s="129"/>
      <c r="KNJ145" s="129"/>
      <c r="KNK145" s="129"/>
      <c r="KNL145" s="129"/>
      <c r="KNM145" s="129"/>
      <c r="KNN145" s="129"/>
      <c r="KNO145" s="129"/>
      <c r="KNP145" s="129"/>
      <c r="KNQ145" s="129"/>
      <c r="KNR145" s="129"/>
      <c r="KNS145" s="129"/>
      <c r="KNT145" s="129"/>
      <c r="KNU145" s="129"/>
      <c r="KNV145" s="129"/>
      <c r="KNW145" s="129"/>
      <c r="KNX145" s="129"/>
      <c r="KNY145" s="129"/>
      <c r="KNZ145" s="129"/>
      <c r="KOA145" s="129"/>
      <c r="KOB145" s="129"/>
      <c r="KOC145" s="129"/>
      <c r="KOD145" s="129"/>
      <c r="KOE145" s="129"/>
      <c r="KOF145" s="129"/>
      <c r="KOG145" s="129"/>
      <c r="KOH145" s="129"/>
      <c r="KOI145" s="129"/>
      <c r="KOJ145" s="129"/>
      <c r="KOK145" s="129"/>
      <c r="KOL145" s="129"/>
      <c r="KOM145" s="129"/>
      <c r="KON145" s="129"/>
      <c r="KOO145" s="129"/>
      <c r="KOP145" s="129"/>
      <c r="KOQ145" s="129"/>
      <c r="KOR145" s="129"/>
      <c r="KOS145" s="129"/>
      <c r="KOT145" s="129"/>
      <c r="KOU145" s="129"/>
      <c r="KOV145" s="129"/>
      <c r="KOW145" s="129"/>
      <c r="KOX145" s="129"/>
      <c r="KOY145" s="129"/>
      <c r="KOZ145" s="129"/>
      <c r="KPA145" s="129"/>
      <c r="KPB145" s="129"/>
      <c r="KPC145" s="129"/>
      <c r="KPD145" s="129"/>
      <c r="KPE145" s="129"/>
      <c r="KPF145" s="129"/>
      <c r="KPG145" s="129"/>
      <c r="KPH145" s="129"/>
      <c r="KPI145" s="129"/>
      <c r="KPJ145" s="129"/>
      <c r="KPK145" s="129"/>
      <c r="KPL145" s="129"/>
      <c r="KPM145" s="129"/>
      <c r="KPN145" s="129"/>
      <c r="KPO145" s="129"/>
      <c r="KPP145" s="129"/>
      <c r="KPQ145" s="129"/>
      <c r="KPR145" s="129"/>
      <c r="KPS145" s="129"/>
      <c r="KPT145" s="129"/>
      <c r="KPU145" s="129"/>
      <c r="KPV145" s="129"/>
      <c r="KPW145" s="129"/>
      <c r="KPX145" s="129"/>
      <c r="KPY145" s="129"/>
      <c r="KPZ145" s="129"/>
      <c r="KQA145" s="129"/>
      <c r="KQB145" s="129"/>
      <c r="KQC145" s="129"/>
      <c r="KQD145" s="129"/>
      <c r="KQE145" s="129"/>
      <c r="KQF145" s="129"/>
      <c r="KQG145" s="129"/>
      <c r="KQH145" s="129"/>
      <c r="KQI145" s="129"/>
      <c r="KQJ145" s="129"/>
      <c r="KQK145" s="129"/>
      <c r="KQL145" s="129"/>
      <c r="KQM145" s="129"/>
      <c r="KQN145" s="129"/>
      <c r="KQO145" s="129"/>
      <c r="KQP145" s="129"/>
      <c r="KQQ145" s="129"/>
      <c r="KQR145" s="129"/>
      <c r="KQS145" s="129"/>
      <c r="KQT145" s="129"/>
      <c r="KQU145" s="129"/>
      <c r="KQV145" s="129"/>
      <c r="KQW145" s="129"/>
      <c r="KQX145" s="129"/>
      <c r="KQY145" s="129"/>
      <c r="KQZ145" s="129"/>
      <c r="KRA145" s="129"/>
      <c r="KRB145" s="129"/>
      <c r="KRC145" s="129"/>
      <c r="KRD145" s="129"/>
      <c r="KRE145" s="129"/>
      <c r="KRF145" s="129"/>
      <c r="KRG145" s="129"/>
      <c r="KRH145" s="129"/>
      <c r="KRI145" s="129"/>
      <c r="KRJ145" s="129"/>
      <c r="KRK145" s="129"/>
      <c r="KRL145" s="129"/>
      <c r="KRM145" s="129"/>
      <c r="KRN145" s="129"/>
      <c r="KRO145" s="129"/>
      <c r="KRP145" s="129"/>
      <c r="KRQ145" s="129"/>
      <c r="KRR145" s="129"/>
      <c r="KRS145" s="129"/>
      <c r="KRT145" s="129"/>
      <c r="KRU145" s="129"/>
      <c r="KRV145" s="129"/>
      <c r="KRW145" s="129"/>
      <c r="KRX145" s="129"/>
      <c r="KRY145" s="129"/>
      <c r="KRZ145" s="129"/>
      <c r="KSA145" s="129"/>
      <c r="KSB145" s="129"/>
      <c r="KSC145" s="129"/>
      <c r="KSD145" s="129"/>
      <c r="KSE145" s="129"/>
      <c r="KSF145" s="129"/>
      <c r="KSG145" s="129"/>
      <c r="KSH145" s="129"/>
      <c r="KSI145" s="129"/>
      <c r="KSJ145" s="129"/>
      <c r="KSK145" s="129"/>
      <c r="KSL145" s="129"/>
      <c r="KSM145" s="129"/>
      <c r="KSN145" s="129"/>
      <c r="KSO145" s="129"/>
      <c r="KSP145" s="129"/>
      <c r="KSQ145" s="129"/>
      <c r="KSR145" s="129"/>
      <c r="KSS145" s="129"/>
      <c r="KST145" s="129"/>
      <c r="KSU145" s="129"/>
      <c r="KSV145" s="129"/>
      <c r="KSW145" s="129"/>
      <c r="KSX145" s="129"/>
      <c r="KSY145" s="129"/>
      <c r="KSZ145" s="129"/>
      <c r="KTA145" s="129"/>
      <c r="KTB145" s="129"/>
      <c r="KTC145" s="129"/>
      <c r="KTD145" s="129"/>
      <c r="KTE145" s="129"/>
      <c r="KTF145" s="129"/>
      <c r="KTG145" s="129"/>
      <c r="KTH145" s="129"/>
      <c r="KTI145" s="129"/>
      <c r="KTJ145" s="129"/>
      <c r="KTK145" s="129"/>
      <c r="KTL145" s="129"/>
      <c r="KTM145" s="129"/>
      <c r="KTN145" s="129"/>
      <c r="KTO145" s="129"/>
      <c r="KTP145" s="129"/>
      <c r="KTQ145" s="129"/>
      <c r="KTR145" s="129"/>
      <c r="KTS145" s="129"/>
      <c r="KTT145" s="129"/>
      <c r="KTU145" s="129"/>
      <c r="KTV145" s="129"/>
      <c r="KTW145" s="129"/>
      <c r="KTX145" s="129"/>
      <c r="KTY145" s="129"/>
      <c r="KTZ145" s="129"/>
      <c r="KUA145" s="129"/>
      <c r="KUB145" s="129"/>
      <c r="KUC145" s="129"/>
      <c r="KUD145" s="129"/>
      <c r="KUE145" s="129"/>
      <c r="KUF145" s="129"/>
      <c r="KUG145" s="129"/>
      <c r="KUH145" s="129"/>
      <c r="KUI145" s="129"/>
      <c r="KUJ145" s="129"/>
      <c r="KUK145" s="129"/>
      <c r="KUL145" s="129"/>
      <c r="KUM145" s="129"/>
      <c r="KUN145" s="129"/>
      <c r="KUO145" s="129"/>
      <c r="KUP145" s="129"/>
      <c r="KUQ145" s="129"/>
      <c r="KUR145" s="129"/>
      <c r="KUS145" s="129"/>
      <c r="KUT145" s="129"/>
      <c r="KUU145" s="129"/>
      <c r="KUV145" s="129"/>
      <c r="KUW145" s="129"/>
      <c r="KUX145" s="129"/>
      <c r="KUY145" s="129"/>
      <c r="KUZ145" s="129"/>
      <c r="KVA145" s="129"/>
      <c r="KVB145" s="129"/>
      <c r="KVC145" s="129"/>
      <c r="KVD145" s="129"/>
      <c r="KVE145" s="129"/>
      <c r="KVF145" s="129"/>
      <c r="KVG145" s="129"/>
      <c r="KVH145" s="129"/>
      <c r="KVI145" s="129"/>
      <c r="KVJ145" s="129"/>
      <c r="KVK145" s="129"/>
      <c r="KVL145" s="129"/>
      <c r="KVM145" s="129"/>
      <c r="KVN145" s="129"/>
      <c r="KVO145" s="129"/>
      <c r="KVP145" s="129"/>
      <c r="KVQ145" s="129"/>
      <c r="KVR145" s="129"/>
      <c r="KVS145" s="129"/>
      <c r="KVT145" s="129"/>
      <c r="KVU145" s="129"/>
      <c r="KVV145" s="129"/>
      <c r="KVW145" s="129"/>
      <c r="KVX145" s="129"/>
      <c r="KVY145" s="129"/>
      <c r="KVZ145" s="129"/>
      <c r="KWA145" s="129"/>
      <c r="KWB145" s="129"/>
      <c r="KWC145" s="129"/>
      <c r="KWD145" s="129"/>
      <c r="KWE145" s="129"/>
      <c r="KWF145" s="129"/>
      <c r="KWG145" s="129"/>
      <c r="KWH145" s="129"/>
      <c r="KWI145" s="129"/>
      <c r="KWJ145" s="129"/>
      <c r="KWK145" s="129"/>
      <c r="KWL145" s="129"/>
      <c r="KWM145" s="129"/>
      <c r="KWN145" s="129"/>
      <c r="KWO145" s="129"/>
      <c r="KWP145" s="129"/>
      <c r="KWQ145" s="129"/>
      <c r="KWR145" s="129"/>
      <c r="KWS145" s="129"/>
      <c r="KWT145" s="129"/>
      <c r="KWU145" s="129"/>
      <c r="KWV145" s="129"/>
      <c r="KWW145" s="129"/>
      <c r="KWX145" s="129"/>
      <c r="KWY145" s="129"/>
      <c r="KWZ145" s="129"/>
      <c r="KXA145" s="129"/>
      <c r="KXB145" s="129"/>
      <c r="KXC145" s="129"/>
      <c r="KXD145" s="129"/>
      <c r="KXE145" s="129"/>
      <c r="KXF145" s="129"/>
      <c r="KXG145" s="129"/>
      <c r="KXH145" s="129"/>
      <c r="KXI145" s="129"/>
      <c r="KXJ145" s="129"/>
      <c r="KXK145" s="129"/>
      <c r="KXL145" s="129"/>
      <c r="KXM145" s="129"/>
      <c r="KXN145" s="129"/>
      <c r="KXO145" s="129"/>
      <c r="KXP145" s="129"/>
      <c r="KXQ145" s="129"/>
      <c r="KXR145" s="129"/>
      <c r="KXS145" s="129"/>
      <c r="KXT145" s="129"/>
      <c r="KXU145" s="129"/>
      <c r="KXV145" s="129"/>
      <c r="KXW145" s="129"/>
      <c r="KXX145" s="129"/>
      <c r="KXY145" s="129"/>
      <c r="KXZ145" s="129"/>
      <c r="KYA145" s="129"/>
      <c r="KYB145" s="129"/>
      <c r="KYC145" s="129"/>
      <c r="KYD145" s="129"/>
      <c r="KYE145" s="129"/>
      <c r="KYF145" s="129"/>
      <c r="KYG145" s="129"/>
      <c r="KYH145" s="129"/>
      <c r="KYI145" s="129"/>
      <c r="KYJ145" s="129"/>
      <c r="KYK145" s="129"/>
      <c r="KYL145" s="129"/>
      <c r="KYM145" s="129"/>
      <c r="KYN145" s="129"/>
      <c r="KYO145" s="129"/>
      <c r="KYP145" s="129"/>
      <c r="KYQ145" s="129"/>
      <c r="KYR145" s="129"/>
      <c r="KYS145" s="129"/>
      <c r="KYT145" s="129"/>
      <c r="KYU145" s="129"/>
      <c r="KYV145" s="129"/>
      <c r="KYW145" s="129"/>
      <c r="KYX145" s="129"/>
      <c r="KYY145" s="129"/>
      <c r="KYZ145" s="129"/>
      <c r="KZA145" s="129"/>
      <c r="KZB145" s="129"/>
      <c r="KZC145" s="129"/>
      <c r="KZD145" s="129"/>
      <c r="KZE145" s="129"/>
      <c r="KZF145" s="129"/>
      <c r="KZG145" s="129"/>
      <c r="KZH145" s="129"/>
      <c r="KZI145" s="129"/>
      <c r="KZJ145" s="129"/>
      <c r="KZK145" s="129"/>
      <c r="KZL145" s="129"/>
      <c r="KZM145" s="129"/>
      <c r="KZN145" s="129"/>
      <c r="KZO145" s="129"/>
      <c r="KZP145" s="129"/>
      <c r="KZQ145" s="129"/>
      <c r="KZR145" s="129"/>
      <c r="KZS145" s="129"/>
      <c r="KZT145" s="129"/>
      <c r="KZU145" s="129"/>
      <c r="KZV145" s="129"/>
      <c r="KZW145" s="129"/>
      <c r="KZX145" s="129"/>
      <c r="KZY145" s="129"/>
      <c r="KZZ145" s="129"/>
      <c r="LAA145" s="129"/>
      <c r="LAB145" s="129"/>
      <c r="LAC145" s="129"/>
      <c r="LAD145" s="129"/>
      <c r="LAE145" s="129"/>
      <c r="LAF145" s="129"/>
      <c r="LAG145" s="129"/>
      <c r="LAH145" s="129"/>
      <c r="LAI145" s="129"/>
      <c r="LAJ145" s="129"/>
      <c r="LAK145" s="129"/>
      <c r="LAL145" s="129"/>
      <c r="LAM145" s="129"/>
      <c r="LAN145" s="129"/>
      <c r="LAO145" s="129"/>
      <c r="LAP145" s="129"/>
      <c r="LAQ145" s="129"/>
      <c r="LAR145" s="129"/>
      <c r="LAS145" s="129"/>
      <c r="LAT145" s="129"/>
      <c r="LAU145" s="129"/>
      <c r="LAV145" s="129"/>
      <c r="LAW145" s="129"/>
      <c r="LAX145" s="129"/>
      <c r="LAY145" s="129"/>
      <c r="LAZ145" s="129"/>
      <c r="LBA145" s="129"/>
      <c r="LBB145" s="129"/>
      <c r="LBC145" s="129"/>
      <c r="LBD145" s="129"/>
      <c r="LBE145" s="129"/>
      <c r="LBF145" s="129"/>
      <c r="LBG145" s="129"/>
      <c r="LBH145" s="129"/>
      <c r="LBI145" s="129"/>
      <c r="LBJ145" s="129"/>
      <c r="LBK145" s="129"/>
      <c r="LBL145" s="129"/>
      <c r="LBM145" s="129"/>
      <c r="LBN145" s="129"/>
      <c r="LBO145" s="129"/>
      <c r="LBP145" s="129"/>
      <c r="LBQ145" s="129"/>
      <c r="LBR145" s="129"/>
      <c r="LBS145" s="129"/>
      <c r="LBT145" s="129"/>
      <c r="LBU145" s="129"/>
      <c r="LBV145" s="129"/>
      <c r="LBW145" s="129"/>
      <c r="LBX145" s="129"/>
      <c r="LBY145" s="129"/>
      <c r="LBZ145" s="129"/>
      <c r="LCA145" s="129"/>
      <c r="LCB145" s="129"/>
      <c r="LCC145" s="129"/>
      <c r="LCD145" s="129"/>
      <c r="LCE145" s="129"/>
      <c r="LCF145" s="129"/>
      <c r="LCG145" s="129"/>
      <c r="LCH145" s="129"/>
      <c r="LCI145" s="129"/>
      <c r="LCJ145" s="129"/>
      <c r="LCK145" s="129"/>
      <c r="LCL145" s="129"/>
      <c r="LCM145" s="129"/>
      <c r="LCN145" s="129"/>
      <c r="LCO145" s="129"/>
      <c r="LCP145" s="129"/>
      <c r="LCQ145" s="129"/>
      <c r="LCR145" s="129"/>
      <c r="LCS145" s="129"/>
      <c r="LCT145" s="129"/>
      <c r="LCU145" s="129"/>
      <c r="LCV145" s="129"/>
      <c r="LCW145" s="129"/>
      <c r="LCX145" s="129"/>
      <c r="LCY145" s="129"/>
      <c r="LCZ145" s="129"/>
      <c r="LDA145" s="129"/>
      <c r="LDB145" s="129"/>
      <c r="LDC145" s="129"/>
      <c r="LDD145" s="129"/>
      <c r="LDE145" s="129"/>
      <c r="LDF145" s="129"/>
      <c r="LDG145" s="129"/>
      <c r="LDH145" s="129"/>
      <c r="LDI145" s="129"/>
      <c r="LDJ145" s="129"/>
      <c r="LDK145" s="129"/>
      <c r="LDL145" s="129"/>
      <c r="LDM145" s="129"/>
      <c r="LDN145" s="129"/>
      <c r="LDO145" s="129"/>
      <c r="LDP145" s="129"/>
      <c r="LDQ145" s="129"/>
      <c r="LDR145" s="129"/>
      <c r="LDS145" s="129"/>
      <c r="LDT145" s="129"/>
      <c r="LDU145" s="129"/>
      <c r="LDV145" s="129"/>
      <c r="LDW145" s="129"/>
      <c r="LDX145" s="129"/>
      <c r="LDY145" s="129"/>
      <c r="LDZ145" s="129"/>
      <c r="LEA145" s="129"/>
      <c r="LEB145" s="129"/>
      <c r="LEC145" s="129"/>
      <c r="LED145" s="129"/>
      <c r="LEE145" s="129"/>
      <c r="LEF145" s="129"/>
      <c r="LEG145" s="129"/>
      <c r="LEH145" s="129"/>
      <c r="LEI145" s="129"/>
      <c r="LEJ145" s="129"/>
      <c r="LEK145" s="129"/>
      <c r="LEL145" s="129"/>
      <c r="LEM145" s="129"/>
      <c r="LEN145" s="129"/>
      <c r="LEO145" s="129"/>
      <c r="LEP145" s="129"/>
      <c r="LEQ145" s="129"/>
      <c r="LER145" s="129"/>
      <c r="LES145" s="129"/>
      <c r="LET145" s="129"/>
      <c r="LEU145" s="129"/>
      <c r="LEV145" s="129"/>
      <c r="LEW145" s="129"/>
      <c r="LEX145" s="129"/>
      <c r="LEY145" s="129"/>
      <c r="LEZ145" s="129"/>
      <c r="LFA145" s="129"/>
      <c r="LFB145" s="129"/>
      <c r="LFC145" s="129"/>
      <c r="LFD145" s="129"/>
      <c r="LFE145" s="129"/>
      <c r="LFF145" s="129"/>
      <c r="LFG145" s="129"/>
      <c r="LFH145" s="129"/>
      <c r="LFI145" s="129"/>
      <c r="LFJ145" s="129"/>
      <c r="LFK145" s="129"/>
      <c r="LFL145" s="129"/>
      <c r="LFM145" s="129"/>
      <c r="LFN145" s="129"/>
      <c r="LFO145" s="129"/>
      <c r="LFP145" s="129"/>
      <c r="LFQ145" s="129"/>
      <c r="LFR145" s="129"/>
      <c r="LFS145" s="129"/>
      <c r="LFT145" s="129"/>
      <c r="LFU145" s="129"/>
      <c r="LFV145" s="129"/>
      <c r="LFW145" s="129"/>
      <c r="LFX145" s="129"/>
      <c r="LFY145" s="129"/>
      <c r="LFZ145" s="129"/>
      <c r="LGA145" s="129"/>
      <c r="LGB145" s="129"/>
      <c r="LGC145" s="129"/>
      <c r="LGD145" s="129"/>
      <c r="LGE145" s="129"/>
      <c r="LGF145" s="129"/>
      <c r="LGG145" s="129"/>
      <c r="LGH145" s="129"/>
      <c r="LGI145" s="129"/>
      <c r="LGJ145" s="129"/>
      <c r="LGK145" s="129"/>
      <c r="LGL145" s="129"/>
      <c r="LGM145" s="129"/>
      <c r="LGN145" s="129"/>
      <c r="LGO145" s="129"/>
      <c r="LGP145" s="129"/>
      <c r="LGQ145" s="129"/>
      <c r="LGR145" s="129"/>
      <c r="LGS145" s="129"/>
      <c r="LGT145" s="129"/>
      <c r="LGU145" s="129"/>
      <c r="LGV145" s="129"/>
      <c r="LGW145" s="129"/>
      <c r="LGX145" s="129"/>
      <c r="LGY145" s="129"/>
      <c r="LGZ145" s="129"/>
      <c r="LHA145" s="129"/>
      <c r="LHB145" s="129"/>
      <c r="LHC145" s="129"/>
      <c r="LHD145" s="129"/>
      <c r="LHE145" s="129"/>
      <c r="LHF145" s="129"/>
      <c r="LHG145" s="129"/>
      <c r="LHH145" s="129"/>
      <c r="LHI145" s="129"/>
      <c r="LHJ145" s="129"/>
      <c r="LHK145" s="129"/>
      <c r="LHL145" s="129"/>
      <c r="LHM145" s="129"/>
      <c r="LHN145" s="129"/>
      <c r="LHO145" s="129"/>
      <c r="LHP145" s="129"/>
      <c r="LHQ145" s="129"/>
      <c r="LHR145" s="129"/>
      <c r="LHS145" s="129"/>
      <c r="LHT145" s="129"/>
      <c r="LHU145" s="129"/>
      <c r="LHV145" s="129"/>
      <c r="LHW145" s="129"/>
      <c r="LHX145" s="129"/>
      <c r="LHY145" s="129"/>
      <c r="LHZ145" s="129"/>
      <c r="LIA145" s="129"/>
      <c r="LIB145" s="129"/>
      <c r="LIC145" s="129"/>
      <c r="LID145" s="129"/>
      <c r="LIE145" s="129"/>
      <c r="LIF145" s="129"/>
      <c r="LIG145" s="129"/>
      <c r="LIH145" s="129"/>
      <c r="LII145" s="129"/>
      <c r="LIJ145" s="129"/>
      <c r="LIK145" s="129"/>
      <c r="LIL145" s="129"/>
      <c r="LIM145" s="129"/>
      <c r="LIN145" s="129"/>
      <c r="LIO145" s="129"/>
      <c r="LIP145" s="129"/>
      <c r="LIQ145" s="129"/>
      <c r="LIR145" s="129"/>
      <c r="LIS145" s="129"/>
      <c r="LIT145" s="129"/>
      <c r="LIU145" s="129"/>
      <c r="LIV145" s="129"/>
      <c r="LIW145" s="129"/>
      <c r="LIX145" s="129"/>
      <c r="LIY145" s="129"/>
      <c r="LIZ145" s="129"/>
      <c r="LJA145" s="129"/>
      <c r="LJB145" s="129"/>
      <c r="LJC145" s="129"/>
      <c r="LJD145" s="129"/>
      <c r="LJE145" s="129"/>
      <c r="LJF145" s="129"/>
      <c r="LJG145" s="129"/>
      <c r="LJH145" s="129"/>
      <c r="LJI145" s="129"/>
      <c r="LJJ145" s="129"/>
      <c r="LJK145" s="129"/>
      <c r="LJL145" s="129"/>
      <c r="LJM145" s="129"/>
      <c r="LJN145" s="129"/>
      <c r="LJO145" s="129"/>
      <c r="LJP145" s="129"/>
      <c r="LJQ145" s="129"/>
      <c r="LJR145" s="129"/>
      <c r="LJS145" s="129"/>
      <c r="LJT145" s="129"/>
      <c r="LJU145" s="129"/>
      <c r="LJV145" s="129"/>
      <c r="LJW145" s="129"/>
      <c r="LJX145" s="129"/>
      <c r="LJY145" s="129"/>
      <c r="LJZ145" s="129"/>
      <c r="LKA145" s="129"/>
      <c r="LKB145" s="129"/>
      <c r="LKC145" s="129"/>
      <c r="LKD145" s="129"/>
      <c r="LKE145" s="129"/>
      <c r="LKF145" s="129"/>
      <c r="LKG145" s="129"/>
      <c r="LKH145" s="129"/>
      <c r="LKI145" s="129"/>
      <c r="LKJ145" s="129"/>
      <c r="LKK145" s="129"/>
      <c r="LKL145" s="129"/>
      <c r="LKM145" s="129"/>
      <c r="LKN145" s="129"/>
      <c r="LKO145" s="129"/>
      <c r="LKP145" s="129"/>
      <c r="LKQ145" s="129"/>
      <c r="LKR145" s="129"/>
      <c r="LKS145" s="129"/>
      <c r="LKT145" s="129"/>
      <c r="LKU145" s="129"/>
      <c r="LKV145" s="129"/>
      <c r="LKW145" s="129"/>
      <c r="LKX145" s="129"/>
      <c r="LKY145" s="129"/>
      <c r="LKZ145" s="129"/>
      <c r="LLA145" s="129"/>
      <c r="LLB145" s="129"/>
      <c r="LLC145" s="129"/>
      <c r="LLD145" s="129"/>
      <c r="LLE145" s="129"/>
      <c r="LLF145" s="129"/>
      <c r="LLG145" s="129"/>
      <c r="LLH145" s="129"/>
      <c r="LLI145" s="129"/>
      <c r="LLJ145" s="129"/>
      <c r="LLK145" s="129"/>
      <c r="LLL145" s="129"/>
      <c r="LLM145" s="129"/>
      <c r="LLN145" s="129"/>
      <c r="LLO145" s="129"/>
      <c r="LLP145" s="129"/>
      <c r="LLQ145" s="129"/>
      <c r="LLR145" s="129"/>
      <c r="LLS145" s="129"/>
      <c r="LLT145" s="129"/>
      <c r="LLU145" s="129"/>
      <c r="LLV145" s="129"/>
      <c r="LLW145" s="129"/>
      <c r="LLX145" s="129"/>
      <c r="LLY145" s="129"/>
      <c r="LLZ145" s="129"/>
      <c r="LMA145" s="129"/>
      <c r="LMB145" s="129"/>
      <c r="LMC145" s="129"/>
      <c r="LMD145" s="129"/>
      <c r="LME145" s="129"/>
      <c r="LMF145" s="129"/>
      <c r="LMG145" s="129"/>
      <c r="LMH145" s="129"/>
      <c r="LMI145" s="129"/>
      <c r="LMJ145" s="129"/>
      <c r="LMK145" s="129"/>
      <c r="LML145" s="129"/>
      <c r="LMM145" s="129"/>
      <c r="LMN145" s="129"/>
      <c r="LMO145" s="129"/>
      <c r="LMP145" s="129"/>
      <c r="LMQ145" s="129"/>
      <c r="LMR145" s="129"/>
      <c r="LMS145" s="129"/>
      <c r="LMT145" s="129"/>
      <c r="LMU145" s="129"/>
      <c r="LMV145" s="129"/>
      <c r="LMW145" s="129"/>
      <c r="LMX145" s="129"/>
      <c r="LMY145" s="129"/>
      <c r="LMZ145" s="129"/>
      <c r="LNA145" s="129"/>
      <c r="LNB145" s="129"/>
      <c r="LNC145" s="129"/>
      <c r="LND145" s="129"/>
      <c r="LNE145" s="129"/>
      <c r="LNF145" s="129"/>
      <c r="LNG145" s="129"/>
      <c r="LNH145" s="129"/>
      <c r="LNI145" s="129"/>
      <c r="LNJ145" s="129"/>
      <c r="LNK145" s="129"/>
      <c r="LNL145" s="129"/>
      <c r="LNM145" s="129"/>
      <c r="LNN145" s="129"/>
      <c r="LNO145" s="129"/>
      <c r="LNP145" s="129"/>
      <c r="LNQ145" s="129"/>
      <c r="LNR145" s="129"/>
      <c r="LNS145" s="129"/>
      <c r="LNT145" s="129"/>
      <c r="LNU145" s="129"/>
      <c r="LNV145" s="129"/>
      <c r="LNW145" s="129"/>
      <c r="LNX145" s="129"/>
      <c r="LNY145" s="129"/>
      <c r="LNZ145" s="129"/>
      <c r="LOA145" s="129"/>
      <c r="LOB145" s="129"/>
      <c r="LOC145" s="129"/>
      <c r="LOD145" s="129"/>
      <c r="LOE145" s="129"/>
      <c r="LOF145" s="129"/>
      <c r="LOG145" s="129"/>
      <c r="LOH145" s="129"/>
      <c r="LOI145" s="129"/>
      <c r="LOJ145" s="129"/>
      <c r="LOK145" s="129"/>
      <c r="LOL145" s="129"/>
      <c r="LOM145" s="129"/>
      <c r="LON145" s="129"/>
      <c r="LOO145" s="129"/>
      <c r="LOP145" s="129"/>
      <c r="LOQ145" s="129"/>
      <c r="LOR145" s="129"/>
      <c r="LOS145" s="129"/>
      <c r="LOT145" s="129"/>
      <c r="LOU145" s="129"/>
      <c r="LOV145" s="129"/>
      <c r="LOW145" s="129"/>
      <c r="LOX145" s="129"/>
      <c r="LOY145" s="129"/>
      <c r="LOZ145" s="129"/>
      <c r="LPA145" s="129"/>
      <c r="LPB145" s="129"/>
      <c r="LPC145" s="129"/>
      <c r="LPD145" s="129"/>
      <c r="LPE145" s="129"/>
      <c r="LPF145" s="129"/>
      <c r="LPG145" s="129"/>
      <c r="LPH145" s="129"/>
      <c r="LPI145" s="129"/>
      <c r="LPJ145" s="129"/>
      <c r="LPK145" s="129"/>
      <c r="LPL145" s="129"/>
      <c r="LPM145" s="129"/>
      <c r="LPN145" s="129"/>
      <c r="LPO145" s="129"/>
      <c r="LPP145" s="129"/>
      <c r="LPQ145" s="129"/>
      <c r="LPR145" s="129"/>
      <c r="LPS145" s="129"/>
      <c r="LPT145" s="129"/>
      <c r="LPU145" s="129"/>
      <c r="LPV145" s="129"/>
      <c r="LPW145" s="129"/>
      <c r="LPX145" s="129"/>
      <c r="LPY145" s="129"/>
      <c r="LPZ145" s="129"/>
      <c r="LQA145" s="129"/>
      <c r="LQB145" s="129"/>
      <c r="LQC145" s="129"/>
      <c r="LQD145" s="129"/>
      <c r="LQE145" s="129"/>
      <c r="LQF145" s="129"/>
      <c r="LQG145" s="129"/>
      <c r="LQH145" s="129"/>
      <c r="LQI145" s="129"/>
      <c r="LQJ145" s="129"/>
      <c r="LQK145" s="129"/>
      <c r="LQL145" s="129"/>
      <c r="LQM145" s="129"/>
      <c r="LQN145" s="129"/>
      <c r="LQO145" s="129"/>
      <c r="LQP145" s="129"/>
      <c r="LQQ145" s="129"/>
      <c r="LQR145" s="129"/>
      <c r="LQS145" s="129"/>
      <c r="LQT145" s="129"/>
      <c r="LQU145" s="129"/>
      <c r="LQV145" s="129"/>
      <c r="LQW145" s="129"/>
      <c r="LQX145" s="129"/>
      <c r="LQY145" s="129"/>
      <c r="LQZ145" s="129"/>
      <c r="LRA145" s="129"/>
      <c r="LRB145" s="129"/>
      <c r="LRC145" s="129"/>
      <c r="LRD145" s="129"/>
      <c r="LRE145" s="129"/>
      <c r="LRF145" s="129"/>
      <c r="LRG145" s="129"/>
      <c r="LRH145" s="129"/>
      <c r="LRI145" s="129"/>
      <c r="LRJ145" s="129"/>
      <c r="LRK145" s="129"/>
      <c r="LRL145" s="129"/>
      <c r="LRM145" s="129"/>
      <c r="LRN145" s="129"/>
      <c r="LRO145" s="129"/>
      <c r="LRP145" s="129"/>
      <c r="LRQ145" s="129"/>
      <c r="LRR145" s="129"/>
      <c r="LRS145" s="129"/>
      <c r="LRT145" s="129"/>
      <c r="LRU145" s="129"/>
      <c r="LRV145" s="129"/>
      <c r="LRW145" s="129"/>
      <c r="LRX145" s="129"/>
      <c r="LRY145" s="129"/>
      <c r="LRZ145" s="129"/>
      <c r="LSA145" s="129"/>
      <c r="LSB145" s="129"/>
      <c r="LSC145" s="129"/>
      <c r="LSD145" s="129"/>
      <c r="LSE145" s="129"/>
      <c r="LSF145" s="129"/>
      <c r="LSG145" s="129"/>
      <c r="LSH145" s="129"/>
      <c r="LSI145" s="129"/>
      <c r="LSJ145" s="129"/>
      <c r="LSK145" s="129"/>
      <c r="LSL145" s="129"/>
      <c r="LSM145" s="129"/>
      <c r="LSN145" s="129"/>
      <c r="LSO145" s="129"/>
      <c r="LSP145" s="129"/>
      <c r="LSQ145" s="129"/>
      <c r="LSR145" s="129"/>
      <c r="LSS145" s="129"/>
      <c r="LST145" s="129"/>
      <c r="LSU145" s="129"/>
      <c r="LSV145" s="129"/>
      <c r="LSW145" s="129"/>
      <c r="LSX145" s="129"/>
      <c r="LSY145" s="129"/>
      <c r="LSZ145" s="129"/>
      <c r="LTA145" s="129"/>
      <c r="LTB145" s="129"/>
      <c r="LTC145" s="129"/>
      <c r="LTD145" s="129"/>
      <c r="LTE145" s="129"/>
      <c r="LTF145" s="129"/>
      <c r="LTG145" s="129"/>
      <c r="LTH145" s="129"/>
      <c r="LTI145" s="129"/>
      <c r="LTJ145" s="129"/>
      <c r="LTK145" s="129"/>
      <c r="LTL145" s="129"/>
      <c r="LTM145" s="129"/>
      <c r="LTN145" s="129"/>
      <c r="LTO145" s="129"/>
      <c r="LTP145" s="129"/>
      <c r="LTQ145" s="129"/>
      <c r="LTR145" s="129"/>
      <c r="LTS145" s="129"/>
      <c r="LTT145" s="129"/>
      <c r="LTU145" s="129"/>
      <c r="LTV145" s="129"/>
      <c r="LTW145" s="129"/>
      <c r="LTX145" s="129"/>
      <c r="LTY145" s="129"/>
      <c r="LTZ145" s="129"/>
      <c r="LUA145" s="129"/>
      <c r="LUB145" s="129"/>
      <c r="LUC145" s="129"/>
      <c r="LUD145" s="129"/>
      <c r="LUE145" s="129"/>
      <c r="LUF145" s="129"/>
      <c r="LUG145" s="129"/>
      <c r="LUH145" s="129"/>
      <c r="LUI145" s="129"/>
      <c r="LUJ145" s="129"/>
      <c r="LUK145" s="129"/>
      <c r="LUL145" s="129"/>
      <c r="LUM145" s="129"/>
      <c r="LUN145" s="129"/>
      <c r="LUO145" s="129"/>
      <c r="LUP145" s="129"/>
      <c r="LUQ145" s="129"/>
      <c r="LUR145" s="129"/>
      <c r="LUS145" s="129"/>
      <c r="LUT145" s="129"/>
      <c r="LUU145" s="129"/>
      <c r="LUV145" s="129"/>
      <c r="LUW145" s="129"/>
      <c r="LUX145" s="129"/>
      <c r="LUY145" s="129"/>
      <c r="LUZ145" s="129"/>
      <c r="LVA145" s="129"/>
      <c r="LVB145" s="129"/>
      <c r="LVC145" s="129"/>
      <c r="LVD145" s="129"/>
      <c r="LVE145" s="129"/>
      <c r="LVF145" s="129"/>
      <c r="LVG145" s="129"/>
      <c r="LVH145" s="129"/>
      <c r="LVI145" s="129"/>
      <c r="LVJ145" s="129"/>
      <c r="LVK145" s="129"/>
      <c r="LVL145" s="129"/>
      <c r="LVM145" s="129"/>
      <c r="LVN145" s="129"/>
      <c r="LVO145" s="129"/>
      <c r="LVP145" s="129"/>
      <c r="LVQ145" s="129"/>
      <c r="LVR145" s="129"/>
      <c r="LVS145" s="129"/>
      <c r="LVT145" s="129"/>
      <c r="LVU145" s="129"/>
      <c r="LVV145" s="129"/>
      <c r="LVW145" s="129"/>
      <c r="LVX145" s="129"/>
      <c r="LVY145" s="129"/>
      <c r="LVZ145" s="129"/>
      <c r="LWA145" s="129"/>
      <c r="LWB145" s="129"/>
      <c r="LWC145" s="129"/>
      <c r="LWD145" s="129"/>
      <c r="LWE145" s="129"/>
      <c r="LWF145" s="129"/>
      <c r="LWG145" s="129"/>
      <c r="LWH145" s="129"/>
      <c r="LWI145" s="129"/>
      <c r="LWJ145" s="129"/>
      <c r="LWK145" s="129"/>
      <c r="LWL145" s="129"/>
      <c r="LWM145" s="129"/>
      <c r="LWN145" s="129"/>
      <c r="LWO145" s="129"/>
      <c r="LWP145" s="129"/>
      <c r="LWQ145" s="129"/>
      <c r="LWR145" s="129"/>
      <c r="LWS145" s="129"/>
      <c r="LWT145" s="129"/>
      <c r="LWU145" s="129"/>
      <c r="LWV145" s="129"/>
      <c r="LWW145" s="129"/>
      <c r="LWX145" s="129"/>
      <c r="LWY145" s="129"/>
      <c r="LWZ145" s="129"/>
      <c r="LXA145" s="129"/>
      <c r="LXB145" s="129"/>
      <c r="LXC145" s="129"/>
      <c r="LXD145" s="129"/>
      <c r="LXE145" s="129"/>
      <c r="LXF145" s="129"/>
      <c r="LXG145" s="129"/>
      <c r="LXH145" s="129"/>
      <c r="LXI145" s="129"/>
      <c r="LXJ145" s="129"/>
      <c r="LXK145" s="129"/>
      <c r="LXL145" s="129"/>
      <c r="LXM145" s="129"/>
      <c r="LXN145" s="129"/>
      <c r="LXO145" s="129"/>
      <c r="LXP145" s="129"/>
      <c r="LXQ145" s="129"/>
      <c r="LXR145" s="129"/>
      <c r="LXS145" s="129"/>
      <c r="LXT145" s="129"/>
      <c r="LXU145" s="129"/>
      <c r="LXV145" s="129"/>
      <c r="LXW145" s="129"/>
      <c r="LXX145" s="129"/>
      <c r="LXY145" s="129"/>
      <c r="LXZ145" s="129"/>
      <c r="LYA145" s="129"/>
      <c r="LYB145" s="129"/>
      <c r="LYC145" s="129"/>
      <c r="LYD145" s="129"/>
      <c r="LYE145" s="129"/>
      <c r="LYF145" s="129"/>
      <c r="LYG145" s="129"/>
      <c r="LYH145" s="129"/>
      <c r="LYI145" s="129"/>
      <c r="LYJ145" s="129"/>
      <c r="LYK145" s="129"/>
      <c r="LYL145" s="129"/>
      <c r="LYM145" s="129"/>
      <c r="LYN145" s="129"/>
      <c r="LYO145" s="129"/>
      <c r="LYP145" s="129"/>
      <c r="LYQ145" s="129"/>
      <c r="LYR145" s="129"/>
      <c r="LYS145" s="129"/>
      <c r="LYT145" s="129"/>
      <c r="LYU145" s="129"/>
      <c r="LYV145" s="129"/>
      <c r="LYW145" s="129"/>
      <c r="LYX145" s="129"/>
      <c r="LYY145" s="129"/>
      <c r="LYZ145" s="129"/>
      <c r="LZA145" s="129"/>
      <c r="LZB145" s="129"/>
      <c r="LZC145" s="129"/>
      <c r="LZD145" s="129"/>
      <c r="LZE145" s="129"/>
      <c r="LZF145" s="129"/>
      <c r="LZG145" s="129"/>
      <c r="LZH145" s="129"/>
      <c r="LZI145" s="129"/>
      <c r="LZJ145" s="129"/>
      <c r="LZK145" s="129"/>
      <c r="LZL145" s="129"/>
      <c r="LZM145" s="129"/>
      <c r="LZN145" s="129"/>
      <c r="LZO145" s="129"/>
      <c r="LZP145" s="129"/>
      <c r="LZQ145" s="129"/>
      <c r="LZR145" s="129"/>
      <c r="LZS145" s="129"/>
      <c r="LZT145" s="129"/>
      <c r="LZU145" s="129"/>
      <c r="LZV145" s="129"/>
      <c r="LZW145" s="129"/>
      <c r="LZX145" s="129"/>
      <c r="LZY145" s="129"/>
      <c r="LZZ145" s="129"/>
      <c r="MAA145" s="129"/>
      <c r="MAB145" s="129"/>
      <c r="MAC145" s="129"/>
      <c r="MAD145" s="129"/>
      <c r="MAE145" s="129"/>
      <c r="MAF145" s="129"/>
      <c r="MAG145" s="129"/>
      <c r="MAH145" s="129"/>
      <c r="MAI145" s="129"/>
      <c r="MAJ145" s="129"/>
      <c r="MAK145" s="129"/>
      <c r="MAL145" s="129"/>
      <c r="MAM145" s="129"/>
      <c r="MAN145" s="129"/>
      <c r="MAO145" s="129"/>
      <c r="MAP145" s="129"/>
      <c r="MAQ145" s="129"/>
      <c r="MAR145" s="129"/>
      <c r="MAS145" s="129"/>
      <c r="MAT145" s="129"/>
      <c r="MAU145" s="129"/>
      <c r="MAV145" s="129"/>
      <c r="MAW145" s="129"/>
      <c r="MAX145" s="129"/>
      <c r="MAY145" s="129"/>
      <c r="MAZ145" s="129"/>
      <c r="MBA145" s="129"/>
      <c r="MBB145" s="129"/>
      <c r="MBC145" s="129"/>
      <c r="MBD145" s="129"/>
      <c r="MBE145" s="129"/>
      <c r="MBF145" s="129"/>
      <c r="MBG145" s="129"/>
      <c r="MBH145" s="129"/>
      <c r="MBI145" s="129"/>
      <c r="MBJ145" s="129"/>
      <c r="MBK145" s="129"/>
      <c r="MBL145" s="129"/>
      <c r="MBM145" s="129"/>
      <c r="MBN145" s="129"/>
      <c r="MBO145" s="129"/>
      <c r="MBP145" s="129"/>
      <c r="MBQ145" s="129"/>
      <c r="MBR145" s="129"/>
      <c r="MBS145" s="129"/>
      <c r="MBT145" s="129"/>
      <c r="MBU145" s="129"/>
      <c r="MBV145" s="129"/>
      <c r="MBW145" s="129"/>
      <c r="MBX145" s="129"/>
      <c r="MBY145" s="129"/>
      <c r="MBZ145" s="129"/>
      <c r="MCA145" s="129"/>
      <c r="MCB145" s="129"/>
      <c r="MCC145" s="129"/>
      <c r="MCD145" s="129"/>
      <c r="MCE145" s="129"/>
      <c r="MCF145" s="129"/>
      <c r="MCG145" s="129"/>
      <c r="MCH145" s="129"/>
      <c r="MCI145" s="129"/>
      <c r="MCJ145" s="129"/>
      <c r="MCK145" s="129"/>
      <c r="MCL145" s="129"/>
      <c r="MCM145" s="129"/>
      <c r="MCN145" s="129"/>
      <c r="MCO145" s="129"/>
      <c r="MCP145" s="129"/>
      <c r="MCQ145" s="129"/>
      <c r="MCR145" s="129"/>
      <c r="MCS145" s="129"/>
      <c r="MCT145" s="129"/>
      <c r="MCU145" s="129"/>
      <c r="MCV145" s="129"/>
      <c r="MCW145" s="129"/>
      <c r="MCX145" s="129"/>
      <c r="MCY145" s="129"/>
      <c r="MCZ145" s="129"/>
      <c r="MDA145" s="129"/>
      <c r="MDB145" s="129"/>
      <c r="MDC145" s="129"/>
      <c r="MDD145" s="129"/>
      <c r="MDE145" s="129"/>
      <c r="MDF145" s="129"/>
      <c r="MDG145" s="129"/>
      <c r="MDH145" s="129"/>
      <c r="MDI145" s="129"/>
      <c r="MDJ145" s="129"/>
      <c r="MDK145" s="129"/>
      <c r="MDL145" s="129"/>
      <c r="MDM145" s="129"/>
      <c r="MDN145" s="129"/>
      <c r="MDO145" s="129"/>
      <c r="MDP145" s="129"/>
      <c r="MDQ145" s="129"/>
      <c r="MDR145" s="129"/>
      <c r="MDS145" s="129"/>
      <c r="MDT145" s="129"/>
      <c r="MDU145" s="129"/>
      <c r="MDV145" s="129"/>
      <c r="MDW145" s="129"/>
      <c r="MDX145" s="129"/>
      <c r="MDY145" s="129"/>
      <c r="MDZ145" s="129"/>
      <c r="MEA145" s="129"/>
      <c r="MEB145" s="129"/>
      <c r="MEC145" s="129"/>
      <c r="MED145" s="129"/>
      <c r="MEE145" s="129"/>
      <c r="MEF145" s="129"/>
      <c r="MEG145" s="129"/>
      <c r="MEH145" s="129"/>
      <c r="MEI145" s="129"/>
      <c r="MEJ145" s="129"/>
      <c r="MEK145" s="129"/>
      <c r="MEL145" s="129"/>
      <c r="MEM145" s="129"/>
      <c r="MEN145" s="129"/>
      <c r="MEO145" s="129"/>
      <c r="MEP145" s="129"/>
      <c r="MEQ145" s="129"/>
      <c r="MER145" s="129"/>
      <c r="MES145" s="129"/>
      <c r="MET145" s="129"/>
      <c r="MEU145" s="129"/>
      <c r="MEV145" s="129"/>
      <c r="MEW145" s="129"/>
      <c r="MEX145" s="129"/>
      <c r="MEY145" s="129"/>
      <c r="MEZ145" s="129"/>
      <c r="MFA145" s="129"/>
      <c r="MFB145" s="129"/>
      <c r="MFC145" s="129"/>
      <c r="MFD145" s="129"/>
      <c r="MFE145" s="129"/>
      <c r="MFF145" s="129"/>
      <c r="MFG145" s="129"/>
      <c r="MFH145" s="129"/>
      <c r="MFI145" s="129"/>
      <c r="MFJ145" s="129"/>
      <c r="MFK145" s="129"/>
      <c r="MFL145" s="129"/>
      <c r="MFM145" s="129"/>
      <c r="MFN145" s="129"/>
      <c r="MFO145" s="129"/>
      <c r="MFP145" s="129"/>
      <c r="MFQ145" s="129"/>
      <c r="MFR145" s="129"/>
      <c r="MFS145" s="129"/>
      <c r="MFT145" s="129"/>
      <c r="MFU145" s="129"/>
      <c r="MFV145" s="129"/>
      <c r="MFW145" s="129"/>
      <c r="MFX145" s="129"/>
      <c r="MFY145" s="129"/>
      <c r="MFZ145" s="129"/>
      <c r="MGA145" s="129"/>
      <c r="MGB145" s="129"/>
      <c r="MGC145" s="129"/>
      <c r="MGD145" s="129"/>
      <c r="MGE145" s="129"/>
      <c r="MGF145" s="129"/>
      <c r="MGG145" s="129"/>
      <c r="MGH145" s="129"/>
      <c r="MGI145" s="129"/>
      <c r="MGJ145" s="129"/>
      <c r="MGK145" s="129"/>
      <c r="MGL145" s="129"/>
      <c r="MGM145" s="129"/>
      <c r="MGN145" s="129"/>
      <c r="MGO145" s="129"/>
      <c r="MGP145" s="129"/>
      <c r="MGQ145" s="129"/>
      <c r="MGR145" s="129"/>
      <c r="MGS145" s="129"/>
      <c r="MGT145" s="129"/>
      <c r="MGU145" s="129"/>
      <c r="MGV145" s="129"/>
      <c r="MGW145" s="129"/>
      <c r="MGX145" s="129"/>
      <c r="MGY145" s="129"/>
      <c r="MGZ145" s="129"/>
      <c r="MHA145" s="129"/>
      <c r="MHB145" s="129"/>
      <c r="MHC145" s="129"/>
      <c r="MHD145" s="129"/>
      <c r="MHE145" s="129"/>
      <c r="MHF145" s="129"/>
      <c r="MHG145" s="129"/>
      <c r="MHH145" s="129"/>
      <c r="MHI145" s="129"/>
      <c r="MHJ145" s="129"/>
      <c r="MHK145" s="129"/>
      <c r="MHL145" s="129"/>
      <c r="MHM145" s="129"/>
      <c r="MHN145" s="129"/>
      <c r="MHO145" s="129"/>
      <c r="MHP145" s="129"/>
      <c r="MHQ145" s="129"/>
      <c r="MHR145" s="129"/>
      <c r="MHS145" s="129"/>
      <c r="MHT145" s="129"/>
      <c r="MHU145" s="129"/>
      <c r="MHV145" s="129"/>
      <c r="MHW145" s="129"/>
      <c r="MHX145" s="129"/>
      <c r="MHY145" s="129"/>
      <c r="MHZ145" s="129"/>
      <c r="MIA145" s="129"/>
      <c r="MIB145" s="129"/>
      <c r="MIC145" s="129"/>
      <c r="MID145" s="129"/>
      <c r="MIE145" s="129"/>
      <c r="MIF145" s="129"/>
      <c r="MIG145" s="129"/>
      <c r="MIH145" s="129"/>
      <c r="MII145" s="129"/>
      <c r="MIJ145" s="129"/>
      <c r="MIK145" s="129"/>
      <c r="MIL145" s="129"/>
      <c r="MIM145" s="129"/>
      <c r="MIN145" s="129"/>
      <c r="MIO145" s="129"/>
      <c r="MIP145" s="129"/>
      <c r="MIQ145" s="129"/>
      <c r="MIR145" s="129"/>
      <c r="MIS145" s="129"/>
      <c r="MIT145" s="129"/>
      <c r="MIU145" s="129"/>
      <c r="MIV145" s="129"/>
      <c r="MIW145" s="129"/>
      <c r="MIX145" s="129"/>
      <c r="MIY145" s="129"/>
      <c r="MIZ145" s="129"/>
      <c r="MJA145" s="129"/>
      <c r="MJB145" s="129"/>
      <c r="MJC145" s="129"/>
      <c r="MJD145" s="129"/>
      <c r="MJE145" s="129"/>
      <c r="MJF145" s="129"/>
      <c r="MJG145" s="129"/>
      <c r="MJH145" s="129"/>
      <c r="MJI145" s="129"/>
      <c r="MJJ145" s="129"/>
      <c r="MJK145" s="129"/>
      <c r="MJL145" s="129"/>
      <c r="MJM145" s="129"/>
      <c r="MJN145" s="129"/>
      <c r="MJO145" s="129"/>
      <c r="MJP145" s="129"/>
      <c r="MJQ145" s="129"/>
      <c r="MJR145" s="129"/>
      <c r="MJS145" s="129"/>
      <c r="MJT145" s="129"/>
      <c r="MJU145" s="129"/>
      <c r="MJV145" s="129"/>
      <c r="MJW145" s="129"/>
      <c r="MJX145" s="129"/>
      <c r="MJY145" s="129"/>
      <c r="MJZ145" s="129"/>
      <c r="MKA145" s="129"/>
      <c r="MKB145" s="129"/>
      <c r="MKC145" s="129"/>
      <c r="MKD145" s="129"/>
      <c r="MKE145" s="129"/>
      <c r="MKF145" s="129"/>
      <c r="MKG145" s="129"/>
      <c r="MKH145" s="129"/>
      <c r="MKI145" s="129"/>
      <c r="MKJ145" s="129"/>
      <c r="MKK145" s="129"/>
      <c r="MKL145" s="129"/>
      <c r="MKM145" s="129"/>
      <c r="MKN145" s="129"/>
      <c r="MKO145" s="129"/>
      <c r="MKP145" s="129"/>
      <c r="MKQ145" s="129"/>
      <c r="MKR145" s="129"/>
      <c r="MKS145" s="129"/>
      <c r="MKT145" s="129"/>
      <c r="MKU145" s="129"/>
      <c r="MKV145" s="129"/>
      <c r="MKW145" s="129"/>
      <c r="MKX145" s="129"/>
      <c r="MKY145" s="129"/>
      <c r="MKZ145" s="129"/>
      <c r="MLA145" s="129"/>
      <c r="MLB145" s="129"/>
      <c r="MLC145" s="129"/>
      <c r="MLD145" s="129"/>
      <c r="MLE145" s="129"/>
      <c r="MLF145" s="129"/>
      <c r="MLG145" s="129"/>
      <c r="MLH145" s="129"/>
      <c r="MLI145" s="129"/>
      <c r="MLJ145" s="129"/>
      <c r="MLK145" s="129"/>
      <c r="MLL145" s="129"/>
      <c r="MLM145" s="129"/>
      <c r="MLN145" s="129"/>
      <c r="MLO145" s="129"/>
      <c r="MLP145" s="129"/>
      <c r="MLQ145" s="129"/>
      <c r="MLR145" s="129"/>
      <c r="MLS145" s="129"/>
      <c r="MLT145" s="129"/>
      <c r="MLU145" s="129"/>
      <c r="MLV145" s="129"/>
      <c r="MLW145" s="129"/>
      <c r="MLX145" s="129"/>
      <c r="MLY145" s="129"/>
      <c r="MLZ145" s="129"/>
      <c r="MMA145" s="129"/>
      <c r="MMB145" s="129"/>
      <c r="MMC145" s="129"/>
      <c r="MMD145" s="129"/>
      <c r="MME145" s="129"/>
      <c r="MMF145" s="129"/>
      <c r="MMG145" s="129"/>
      <c r="MMH145" s="129"/>
      <c r="MMI145" s="129"/>
      <c r="MMJ145" s="129"/>
      <c r="MMK145" s="129"/>
      <c r="MML145" s="129"/>
      <c r="MMM145" s="129"/>
      <c r="MMN145" s="129"/>
      <c r="MMO145" s="129"/>
      <c r="MMP145" s="129"/>
      <c r="MMQ145" s="129"/>
      <c r="MMR145" s="129"/>
      <c r="MMS145" s="129"/>
      <c r="MMT145" s="129"/>
      <c r="MMU145" s="129"/>
      <c r="MMV145" s="129"/>
      <c r="MMW145" s="129"/>
      <c r="MMX145" s="129"/>
      <c r="MMY145" s="129"/>
      <c r="MMZ145" s="129"/>
      <c r="MNA145" s="129"/>
      <c r="MNB145" s="129"/>
      <c r="MNC145" s="129"/>
      <c r="MND145" s="129"/>
      <c r="MNE145" s="129"/>
      <c r="MNF145" s="129"/>
      <c r="MNG145" s="129"/>
      <c r="MNH145" s="129"/>
      <c r="MNI145" s="129"/>
      <c r="MNJ145" s="129"/>
      <c r="MNK145" s="129"/>
      <c r="MNL145" s="129"/>
      <c r="MNM145" s="129"/>
      <c r="MNN145" s="129"/>
      <c r="MNO145" s="129"/>
      <c r="MNP145" s="129"/>
      <c r="MNQ145" s="129"/>
      <c r="MNR145" s="129"/>
      <c r="MNS145" s="129"/>
      <c r="MNT145" s="129"/>
      <c r="MNU145" s="129"/>
      <c r="MNV145" s="129"/>
      <c r="MNW145" s="129"/>
      <c r="MNX145" s="129"/>
      <c r="MNY145" s="129"/>
      <c r="MNZ145" s="129"/>
      <c r="MOA145" s="129"/>
      <c r="MOB145" s="129"/>
      <c r="MOC145" s="129"/>
      <c r="MOD145" s="129"/>
      <c r="MOE145" s="129"/>
      <c r="MOF145" s="129"/>
      <c r="MOG145" s="129"/>
      <c r="MOH145" s="129"/>
      <c r="MOI145" s="129"/>
      <c r="MOJ145" s="129"/>
      <c r="MOK145" s="129"/>
      <c r="MOL145" s="129"/>
      <c r="MOM145" s="129"/>
      <c r="MON145" s="129"/>
      <c r="MOO145" s="129"/>
      <c r="MOP145" s="129"/>
      <c r="MOQ145" s="129"/>
      <c r="MOR145" s="129"/>
      <c r="MOS145" s="129"/>
      <c r="MOT145" s="129"/>
      <c r="MOU145" s="129"/>
      <c r="MOV145" s="129"/>
      <c r="MOW145" s="129"/>
      <c r="MOX145" s="129"/>
      <c r="MOY145" s="129"/>
      <c r="MOZ145" s="129"/>
      <c r="MPA145" s="129"/>
      <c r="MPB145" s="129"/>
      <c r="MPC145" s="129"/>
      <c r="MPD145" s="129"/>
      <c r="MPE145" s="129"/>
      <c r="MPF145" s="129"/>
      <c r="MPG145" s="129"/>
      <c r="MPH145" s="129"/>
      <c r="MPI145" s="129"/>
      <c r="MPJ145" s="129"/>
      <c r="MPK145" s="129"/>
      <c r="MPL145" s="129"/>
      <c r="MPM145" s="129"/>
      <c r="MPN145" s="129"/>
      <c r="MPO145" s="129"/>
      <c r="MPP145" s="129"/>
      <c r="MPQ145" s="129"/>
      <c r="MPR145" s="129"/>
      <c r="MPS145" s="129"/>
      <c r="MPT145" s="129"/>
      <c r="MPU145" s="129"/>
      <c r="MPV145" s="129"/>
      <c r="MPW145" s="129"/>
      <c r="MPX145" s="129"/>
      <c r="MPY145" s="129"/>
      <c r="MPZ145" s="129"/>
      <c r="MQA145" s="129"/>
      <c r="MQB145" s="129"/>
      <c r="MQC145" s="129"/>
      <c r="MQD145" s="129"/>
      <c r="MQE145" s="129"/>
      <c r="MQF145" s="129"/>
      <c r="MQG145" s="129"/>
      <c r="MQH145" s="129"/>
      <c r="MQI145" s="129"/>
      <c r="MQJ145" s="129"/>
      <c r="MQK145" s="129"/>
      <c r="MQL145" s="129"/>
      <c r="MQM145" s="129"/>
      <c r="MQN145" s="129"/>
      <c r="MQO145" s="129"/>
      <c r="MQP145" s="129"/>
      <c r="MQQ145" s="129"/>
      <c r="MQR145" s="129"/>
      <c r="MQS145" s="129"/>
      <c r="MQT145" s="129"/>
      <c r="MQU145" s="129"/>
      <c r="MQV145" s="129"/>
      <c r="MQW145" s="129"/>
      <c r="MQX145" s="129"/>
      <c r="MQY145" s="129"/>
      <c r="MQZ145" s="129"/>
      <c r="MRA145" s="129"/>
      <c r="MRB145" s="129"/>
      <c r="MRC145" s="129"/>
      <c r="MRD145" s="129"/>
      <c r="MRE145" s="129"/>
      <c r="MRF145" s="129"/>
      <c r="MRG145" s="129"/>
      <c r="MRH145" s="129"/>
      <c r="MRI145" s="129"/>
      <c r="MRJ145" s="129"/>
      <c r="MRK145" s="129"/>
      <c r="MRL145" s="129"/>
      <c r="MRM145" s="129"/>
      <c r="MRN145" s="129"/>
      <c r="MRO145" s="129"/>
      <c r="MRP145" s="129"/>
      <c r="MRQ145" s="129"/>
      <c r="MRR145" s="129"/>
      <c r="MRS145" s="129"/>
      <c r="MRT145" s="129"/>
      <c r="MRU145" s="129"/>
      <c r="MRV145" s="129"/>
      <c r="MRW145" s="129"/>
      <c r="MRX145" s="129"/>
      <c r="MRY145" s="129"/>
      <c r="MRZ145" s="129"/>
      <c r="MSA145" s="129"/>
      <c r="MSB145" s="129"/>
      <c r="MSC145" s="129"/>
      <c r="MSD145" s="129"/>
      <c r="MSE145" s="129"/>
      <c r="MSF145" s="129"/>
      <c r="MSG145" s="129"/>
      <c r="MSH145" s="129"/>
      <c r="MSI145" s="129"/>
      <c r="MSJ145" s="129"/>
      <c r="MSK145" s="129"/>
      <c r="MSL145" s="129"/>
      <c r="MSM145" s="129"/>
      <c r="MSN145" s="129"/>
      <c r="MSO145" s="129"/>
      <c r="MSP145" s="129"/>
      <c r="MSQ145" s="129"/>
      <c r="MSR145" s="129"/>
      <c r="MSS145" s="129"/>
      <c r="MST145" s="129"/>
      <c r="MSU145" s="129"/>
      <c r="MSV145" s="129"/>
      <c r="MSW145" s="129"/>
      <c r="MSX145" s="129"/>
      <c r="MSY145" s="129"/>
      <c r="MSZ145" s="129"/>
      <c r="MTA145" s="129"/>
      <c r="MTB145" s="129"/>
      <c r="MTC145" s="129"/>
      <c r="MTD145" s="129"/>
      <c r="MTE145" s="129"/>
      <c r="MTF145" s="129"/>
      <c r="MTG145" s="129"/>
      <c r="MTH145" s="129"/>
      <c r="MTI145" s="129"/>
      <c r="MTJ145" s="129"/>
      <c r="MTK145" s="129"/>
      <c r="MTL145" s="129"/>
      <c r="MTM145" s="129"/>
      <c r="MTN145" s="129"/>
      <c r="MTO145" s="129"/>
      <c r="MTP145" s="129"/>
      <c r="MTQ145" s="129"/>
      <c r="MTR145" s="129"/>
      <c r="MTS145" s="129"/>
      <c r="MTT145" s="129"/>
      <c r="MTU145" s="129"/>
      <c r="MTV145" s="129"/>
      <c r="MTW145" s="129"/>
      <c r="MTX145" s="129"/>
      <c r="MTY145" s="129"/>
      <c r="MTZ145" s="129"/>
      <c r="MUA145" s="129"/>
      <c r="MUB145" s="129"/>
      <c r="MUC145" s="129"/>
      <c r="MUD145" s="129"/>
      <c r="MUE145" s="129"/>
      <c r="MUF145" s="129"/>
      <c r="MUG145" s="129"/>
      <c r="MUH145" s="129"/>
      <c r="MUI145" s="129"/>
      <c r="MUJ145" s="129"/>
      <c r="MUK145" s="129"/>
      <c r="MUL145" s="129"/>
      <c r="MUM145" s="129"/>
      <c r="MUN145" s="129"/>
      <c r="MUO145" s="129"/>
      <c r="MUP145" s="129"/>
      <c r="MUQ145" s="129"/>
      <c r="MUR145" s="129"/>
      <c r="MUS145" s="129"/>
      <c r="MUT145" s="129"/>
      <c r="MUU145" s="129"/>
      <c r="MUV145" s="129"/>
      <c r="MUW145" s="129"/>
      <c r="MUX145" s="129"/>
      <c r="MUY145" s="129"/>
      <c r="MUZ145" s="129"/>
      <c r="MVA145" s="129"/>
      <c r="MVB145" s="129"/>
      <c r="MVC145" s="129"/>
      <c r="MVD145" s="129"/>
      <c r="MVE145" s="129"/>
      <c r="MVF145" s="129"/>
      <c r="MVG145" s="129"/>
      <c r="MVH145" s="129"/>
      <c r="MVI145" s="129"/>
      <c r="MVJ145" s="129"/>
      <c r="MVK145" s="129"/>
      <c r="MVL145" s="129"/>
      <c r="MVM145" s="129"/>
      <c r="MVN145" s="129"/>
      <c r="MVO145" s="129"/>
      <c r="MVP145" s="129"/>
      <c r="MVQ145" s="129"/>
      <c r="MVR145" s="129"/>
      <c r="MVS145" s="129"/>
      <c r="MVT145" s="129"/>
      <c r="MVU145" s="129"/>
      <c r="MVV145" s="129"/>
      <c r="MVW145" s="129"/>
      <c r="MVX145" s="129"/>
      <c r="MVY145" s="129"/>
      <c r="MVZ145" s="129"/>
      <c r="MWA145" s="129"/>
      <c r="MWB145" s="129"/>
      <c r="MWC145" s="129"/>
      <c r="MWD145" s="129"/>
      <c r="MWE145" s="129"/>
      <c r="MWF145" s="129"/>
      <c r="MWG145" s="129"/>
      <c r="MWH145" s="129"/>
      <c r="MWI145" s="129"/>
      <c r="MWJ145" s="129"/>
      <c r="MWK145" s="129"/>
      <c r="MWL145" s="129"/>
      <c r="MWM145" s="129"/>
      <c r="MWN145" s="129"/>
      <c r="MWO145" s="129"/>
      <c r="MWP145" s="129"/>
      <c r="MWQ145" s="129"/>
      <c r="MWR145" s="129"/>
      <c r="MWS145" s="129"/>
      <c r="MWT145" s="129"/>
      <c r="MWU145" s="129"/>
      <c r="MWV145" s="129"/>
      <c r="MWW145" s="129"/>
      <c r="MWX145" s="129"/>
      <c r="MWY145" s="129"/>
      <c r="MWZ145" s="129"/>
      <c r="MXA145" s="129"/>
      <c r="MXB145" s="129"/>
      <c r="MXC145" s="129"/>
      <c r="MXD145" s="129"/>
      <c r="MXE145" s="129"/>
      <c r="MXF145" s="129"/>
      <c r="MXG145" s="129"/>
      <c r="MXH145" s="129"/>
      <c r="MXI145" s="129"/>
      <c r="MXJ145" s="129"/>
      <c r="MXK145" s="129"/>
      <c r="MXL145" s="129"/>
      <c r="MXM145" s="129"/>
      <c r="MXN145" s="129"/>
      <c r="MXO145" s="129"/>
      <c r="MXP145" s="129"/>
      <c r="MXQ145" s="129"/>
      <c r="MXR145" s="129"/>
      <c r="MXS145" s="129"/>
      <c r="MXT145" s="129"/>
      <c r="MXU145" s="129"/>
      <c r="MXV145" s="129"/>
      <c r="MXW145" s="129"/>
      <c r="MXX145" s="129"/>
      <c r="MXY145" s="129"/>
      <c r="MXZ145" s="129"/>
      <c r="MYA145" s="129"/>
      <c r="MYB145" s="129"/>
      <c r="MYC145" s="129"/>
      <c r="MYD145" s="129"/>
      <c r="MYE145" s="129"/>
      <c r="MYF145" s="129"/>
      <c r="MYG145" s="129"/>
      <c r="MYH145" s="129"/>
      <c r="MYI145" s="129"/>
      <c r="MYJ145" s="129"/>
      <c r="MYK145" s="129"/>
      <c r="MYL145" s="129"/>
      <c r="MYM145" s="129"/>
      <c r="MYN145" s="129"/>
      <c r="MYO145" s="129"/>
      <c r="MYP145" s="129"/>
      <c r="MYQ145" s="129"/>
      <c r="MYR145" s="129"/>
      <c r="MYS145" s="129"/>
      <c r="MYT145" s="129"/>
      <c r="MYU145" s="129"/>
      <c r="MYV145" s="129"/>
      <c r="MYW145" s="129"/>
      <c r="MYX145" s="129"/>
      <c r="MYY145" s="129"/>
      <c r="MYZ145" s="129"/>
      <c r="MZA145" s="129"/>
      <c r="MZB145" s="129"/>
      <c r="MZC145" s="129"/>
      <c r="MZD145" s="129"/>
      <c r="MZE145" s="129"/>
      <c r="MZF145" s="129"/>
      <c r="MZG145" s="129"/>
      <c r="MZH145" s="129"/>
      <c r="MZI145" s="129"/>
      <c r="MZJ145" s="129"/>
      <c r="MZK145" s="129"/>
      <c r="MZL145" s="129"/>
      <c r="MZM145" s="129"/>
      <c r="MZN145" s="129"/>
      <c r="MZO145" s="129"/>
      <c r="MZP145" s="129"/>
      <c r="MZQ145" s="129"/>
      <c r="MZR145" s="129"/>
      <c r="MZS145" s="129"/>
      <c r="MZT145" s="129"/>
      <c r="MZU145" s="129"/>
      <c r="MZV145" s="129"/>
      <c r="MZW145" s="129"/>
      <c r="MZX145" s="129"/>
      <c r="MZY145" s="129"/>
      <c r="MZZ145" s="129"/>
      <c r="NAA145" s="129"/>
      <c r="NAB145" s="129"/>
      <c r="NAC145" s="129"/>
      <c r="NAD145" s="129"/>
      <c r="NAE145" s="129"/>
      <c r="NAF145" s="129"/>
      <c r="NAG145" s="129"/>
      <c r="NAH145" s="129"/>
      <c r="NAI145" s="129"/>
      <c r="NAJ145" s="129"/>
      <c r="NAK145" s="129"/>
      <c r="NAL145" s="129"/>
      <c r="NAM145" s="129"/>
      <c r="NAN145" s="129"/>
      <c r="NAO145" s="129"/>
      <c r="NAP145" s="129"/>
      <c r="NAQ145" s="129"/>
      <c r="NAR145" s="129"/>
      <c r="NAS145" s="129"/>
      <c r="NAT145" s="129"/>
      <c r="NAU145" s="129"/>
      <c r="NAV145" s="129"/>
      <c r="NAW145" s="129"/>
      <c r="NAX145" s="129"/>
      <c r="NAY145" s="129"/>
      <c r="NAZ145" s="129"/>
      <c r="NBA145" s="129"/>
      <c r="NBB145" s="129"/>
      <c r="NBC145" s="129"/>
      <c r="NBD145" s="129"/>
      <c r="NBE145" s="129"/>
      <c r="NBF145" s="129"/>
      <c r="NBG145" s="129"/>
      <c r="NBH145" s="129"/>
      <c r="NBI145" s="129"/>
      <c r="NBJ145" s="129"/>
      <c r="NBK145" s="129"/>
      <c r="NBL145" s="129"/>
      <c r="NBM145" s="129"/>
      <c r="NBN145" s="129"/>
      <c r="NBO145" s="129"/>
      <c r="NBP145" s="129"/>
      <c r="NBQ145" s="129"/>
      <c r="NBR145" s="129"/>
      <c r="NBS145" s="129"/>
      <c r="NBT145" s="129"/>
      <c r="NBU145" s="129"/>
      <c r="NBV145" s="129"/>
      <c r="NBW145" s="129"/>
      <c r="NBX145" s="129"/>
      <c r="NBY145" s="129"/>
      <c r="NBZ145" s="129"/>
      <c r="NCA145" s="129"/>
      <c r="NCB145" s="129"/>
      <c r="NCC145" s="129"/>
      <c r="NCD145" s="129"/>
      <c r="NCE145" s="129"/>
      <c r="NCF145" s="129"/>
      <c r="NCG145" s="129"/>
      <c r="NCH145" s="129"/>
      <c r="NCI145" s="129"/>
      <c r="NCJ145" s="129"/>
      <c r="NCK145" s="129"/>
      <c r="NCL145" s="129"/>
      <c r="NCM145" s="129"/>
      <c r="NCN145" s="129"/>
      <c r="NCO145" s="129"/>
      <c r="NCP145" s="129"/>
      <c r="NCQ145" s="129"/>
      <c r="NCR145" s="129"/>
      <c r="NCS145" s="129"/>
      <c r="NCT145" s="129"/>
      <c r="NCU145" s="129"/>
      <c r="NCV145" s="129"/>
      <c r="NCW145" s="129"/>
      <c r="NCX145" s="129"/>
      <c r="NCY145" s="129"/>
      <c r="NCZ145" s="129"/>
      <c r="NDA145" s="129"/>
      <c r="NDB145" s="129"/>
      <c r="NDC145" s="129"/>
      <c r="NDD145" s="129"/>
      <c r="NDE145" s="129"/>
      <c r="NDF145" s="129"/>
      <c r="NDG145" s="129"/>
      <c r="NDH145" s="129"/>
      <c r="NDI145" s="129"/>
      <c r="NDJ145" s="129"/>
      <c r="NDK145" s="129"/>
      <c r="NDL145" s="129"/>
      <c r="NDM145" s="129"/>
      <c r="NDN145" s="129"/>
      <c r="NDO145" s="129"/>
      <c r="NDP145" s="129"/>
      <c r="NDQ145" s="129"/>
      <c r="NDR145" s="129"/>
      <c r="NDS145" s="129"/>
      <c r="NDT145" s="129"/>
      <c r="NDU145" s="129"/>
      <c r="NDV145" s="129"/>
      <c r="NDW145" s="129"/>
      <c r="NDX145" s="129"/>
      <c r="NDY145" s="129"/>
      <c r="NDZ145" s="129"/>
      <c r="NEA145" s="129"/>
      <c r="NEB145" s="129"/>
      <c r="NEC145" s="129"/>
      <c r="NED145" s="129"/>
      <c r="NEE145" s="129"/>
      <c r="NEF145" s="129"/>
      <c r="NEG145" s="129"/>
      <c r="NEH145" s="129"/>
      <c r="NEI145" s="129"/>
      <c r="NEJ145" s="129"/>
      <c r="NEK145" s="129"/>
      <c r="NEL145" s="129"/>
      <c r="NEM145" s="129"/>
      <c r="NEN145" s="129"/>
      <c r="NEO145" s="129"/>
      <c r="NEP145" s="129"/>
      <c r="NEQ145" s="129"/>
      <c r="NER145" s="129"/>
      <c r="NES145" s="129"/>
      <c r="NET145" s="129"/>
      <c r="NEU145" s="129"/>
      <c r="NEV145" s="129"/>
      <c r="NEW145" s="129"/>
      <c r="NEX145" s="129"/>
      <c r="NEY145" s="129"/>
      <c r="NEZ145" s="129"/>
      <c r="NFA145" s="129"/>
      <c r="NFB145" s="129"/>
      <c r="NFC145" s="129"/>
      <c r="NFD145" s="129"/>
      <c r="NFE145" s="129"/>
      <c r="NFF145" s="129"/>
      <c r="NFG145" s="129"/>
      <c r="NFH145" s="129"/>
      <c r="NFI145" s="129"/>
      <c r="NFJ145" s="129"/>
      <c r="NFK145" s="129"/>
      <c r="NFL145" s="129"/>
      <c r="NFM145" s="129"/>
      <c r="NFN145" s="129"/>
      <c r="NFO145" s="129"/>
      <c r="NFP145" s="129"/>
      <c r="NFQ145" s="129"/>
      <c r="NFR145" s="129"/>
      <c r="NFS145" s="129"/>
      <c r="NFT145" s="129"/>
      <c r="NFU145" s="129"/>
      <c r="NFV145" s="129"/>
      <c r="NFW145" s="129"/>
      <c r="NFX145" s="129"/>
      <c r="NFY145" s="129"/>
      <c r="NFZ145" s="129"/>
      <c r="NGA145" s="129"/>
      <c r="NGB145" s="129"/>
      <c r="NGC145" s="129"/>
      <c r="NGD145" s="129"/>
      <c r="NGE145" s="129"/>
      <c r="NGF145" s="129"/>
      <c r="NGG145" s="129"/>
      <c r="NGH145" s="129"/>
      <c r="NGI145" s="129"/>
      <c r="NGJ145" s="129"/>
      <c r="NGK145" s="129"/>
      <c r="NGL145" s="129"/>
      <c r="NGM145" s="129"/>
      <c r="NGN145" s="129"/>
      <c r="NGO145" s="129"/>
      <c r="NGP145" s="129"/>
      <c r="NGQ145" s="129"/>
      <c r="NGR145" s="129"/>
      <c r="NGS145" s="129"/>
      <c r="NGT145" s="129"/>
      <c r="NGU145" s="129"/>
      <c r="NGV145" s="129"/>
      <c r="NGW145" s="129"/>
      <c r="NGX145" s="129"/>
      <c r="NGY145" s="129"/>
      <c r="NGZ145" s="129"/>
      <c r="NHA145" s="129"/>
      <c r="NHB145" s="129"/>
      <c r="NHC145" s="129"/>
      <c r="NHD145" s="129"/>
      <c r="NHE145" s="129"/>
      <c r="NHF145" s="129"/>
      <c r="NHG145" s="129"/>
      <c r="NHH145" s="129"/>
      <c r="NHI145" s="129"/>
      <c r="NHJ145" s="129"/>
      <c r="NHK145" s="129"/>
      <c r="NHL145" s="129"/>
      <c r="NHM145" s="129"/>
      <c r="NHN145" s="129"/>
      <c r="NHO145" s="129"/>
      <c r="NHP145" s="129"/>
      <c r="NHQ145" s="129"/>
      <c r="NHR145" s="129"/>
      <c r="NHS145" s="129"/>
      <c r="NHT145" s="129"/>
      <c r="NHU145" s="129"/>
      <c r="NHV145" s="129"/>
      <c r="NHW145" s="129"/>
      <c r="NHX145" s="129"/>
      <c r="NHY145" s="129"/>
      <c r="NHZ145" s="129"/>
      <c r="NIA145" s="129"/>
      <c r="NIB145" s="129"/>
      <c r="NIC145" s="129"/>
      <c r="NID145" s="129"/>
      <c r="NIE145" s="129"/>
      <c r="NIF145" s="129"/>
      <c r="NIG145" s="129"/>
      <c r="NIH145" s="129"/>
      <c r="NII145" s="129"/>
      <c r="NIJ145" s="129"/>
      <c r="NIK145" s="129"/>
      <c r="NIL145" s="129"/>
      <c r="NIM145" s="129"/>
      <c r="NIN145" s="129"/>
      <c r="NIO145" s="129"/>
      <c r="NIP145" s="129"/>
      <c r="NIQ145" s="129"/>
      <c r="NIR145" s="129"/>
      <c r="NIS145" s="129"/>
      <c r="NIT145" s="129"/>
      <c r="NIU145" s="129"/>
      <c r="NIV145" s="129"/>
      <c r="NIW145" s="129"/>
      <c r="NIX145" s="129"/>
      <c r="NIY145" s="129"/>
      <c r="NIZ145" s="129"/>
      <c r="NJA145" s="129"/>
      <c r="NJB145" s="129"/>
      <c r="NJC145" s="129"/>
      <c r="NJD145" s="129"/>
      <c r="NJE145" s="129"/>
      <c r="NJF145" s="129"/>
      <c r="NJG145" s="129"/>
      <c r="NJH145" s="129"/>
      <c r="NJI145" s="129"/>
      <c r="NJJ145" s="129"/>
      <c r="NJK145" s="129"/>
      <c r="NJL145" s="129"/>
      <c r="NJM145" s="129"/>
      <c r="NJN145" s="129"/>
      <c r="NJO145" s="129"/>
      <c r="NJP145" s="129"/>
      <c r="NJQ145" s="129"/>
      <c r="NJR145" s="129"/>
      <c r="NJS145" s="129"/>
      <c r="NJT145" s="129"/>
      <c r="NJU145" s="129"/>
      <c r="NJV145" s="129"/>
      <c r="NJW145" s="129"/>
      <c r="NJX145" s="129"/>
      <c r="NJY145" s="129"/>
      <c r="NJZ145" s="129"/>
      <c r="NKA145" s="129"/>
      <c r="NKB145" s="129"/>
      <c r="NKC145" s="129"/>
      <c r="NKD145" s="129"/>
      <c r="NKE145" s="129"/>
      <c r="NKF145" s="129"/>
      <c r="NKG145" s="129"/>
      <c r="NKH145" s="129"/>
      <c r="NKI145" s="129"/>
      <c r="NKJ145" s="129"/>
      <c r="NKK145" s="129"/>
      <c r="NKL145" s="129"/>
      <c r="NKM145" s="129"/>
      <c r="NKN145" s="129"/>
      <c r="NKO145" s="129"/>
      <c r="NKP145" s="129"/>
      <c r="NKQ145" s="129"/>
      <c r="NKR145" s="129"/>
      <c r="NKS145" s="129"/>
      <c r="NKT145" s="129"/>
      <c r="NKU145" s="129"/>
      <c r="NKV145" s="129"/>
      <c r="NKW145" s="129"/>
      <c r="NKX145" s="129"/>
      <c r="NKY145" s="129"/>
      <c r="NKZ145" s="129"/>
      <c r="NLA145" s="129"/>
      <c r="NLB145" s="129"/>
      <c r="NLC145" s="129"/>
      <c r="NLD145" s="129"/>
      <c r="NLE145" s="129"/>
      <c r="NLF145" s="129"/>
      <c r="NLG145" s="129"/>
      <c r="NLH145" s="129"/>
      <c r="NLI145" s="129"/>
      <c r="NLJ145" s="129"/>
      <c r="NLK145" s="129"/>
      <c r="NLL145" s="129"/>
      <c r="NLM145" s="129"/>
      <c r="NLN145" s="129"/>
      <c r="NLO145" s="129"/>
      <c r="NLP145" s="129"/>
      <c r="NLQ145" s="129"/>
      <c r="NLR145" s="129"/>
      <c r="NLS145" s="129"/>
      <c r="NLT145" s="129"/>
      <c r="NLU145" s="129"/>
      <c r="NLV145" s="129"/>
      <c r="NLW145" s="129"/>
      <c r="NLX145" s="129"/>
      <c r="NLY145" s="129"/>
      <c r="NLZ145" s="129"/>
      <c r="NMA145" s="129"/>
      <c r="NMB145" s="129"/>
      <c r="NMC145" s="129"/>
      <c r="NMD145" s="129"/>
      <c r="NME145" s="129"/>
      <c r="NMF145" s="129"/>
      <c r="NMG145" s="129"/>
      <c r="NMH145" s="129"/>
      <c r="NMI145" s="129"/>
      <c r="NMJ145" s="129"/>
      <c r="NMK145" s="129"/>
      <c r="NML145" s="129"/>
      <c r="NMM145" s="129"/>
      <c r="NMN145" s="129"/>
      <c r="NMO145" s="129"/>
      <c r="NMP145" s="129"/>
      <c r="NMQ145" s="129"/>
      <c r="NMR145" s="129"/>
      <c r="NMS145" s="129"/>
      <c r="NMT145" s="129"/>
      <c r="NMU145" s="129"/>
      <c r="NMV145" s="129"/>
      <c r="NMW145" s="129"/>
      <c r="NMX145" s="129"/>
      <c r="NMY145" s="129"/>
      <c r="NMZ145" s="129"/>
      <c r="NNA145" s="129"/>
      <c r="NNB145" s="129"/>
      <c r="NNC145" s="129"/>
      <c r="NND145" s="129"/>
      <c r="NNE145" s="129"/>
      <c r="NNF145" s="129"/>
      <c r="NNG145" s="129"/>
      <c r="NNH145" s="129"/>
      <c r="NNI145" s="129"/>
      <c r="NNJ145" s="129"/>
      <c r="NNK145" s="129"/>
      <c r="NNL145" s="129"/>
      <c r="NNM145" s="129"/>
      <c r="NNN145" s="129"/>
      <c r="NNO145" s="129"/>
      <c r="NNP145" s="129"/>
      <c r="NNQ145" s="129"/>
      <c r="NNR145" s="129"/>
      <c r="NNS145" s="129"/>
      <c r="NNT145" s="129"/>
      <c r="NNU145" s="129"/>
      <c r="NNV145" s="129"/>
      <c r="NNW145" s="129"/>
      <c r="NNX145" s="129"/>
      <c r="NNY145" s="129"/>
      <c r="NNZ145" s="129"/>
      <c r="NOA145" s="129"/>
      <c r="NOB145" s="129"/>
      <c r="NOC145" s="129"/>
      <c r="NOD145" s="129"/>
      <c r="NOE145" s="129"/>
      <c r="NOF145" s="129"/>
      <c r="NOG145" s="129"/>
      <c r="NOH145" s="129"/>
      <c r="NOI145" s="129"/>
      <c r="NOJ145" s="129"/>
      <c r="NOK145" s="129"/>
      <c r="NOL145" s="129"/>
      <c r="NOM145" s="129"/>
      <c r="NON145" s="129"/>
      <c r="NOO145" s="129"/>
      <c r="NOP145" s="129"/>
      <c r="NOQ145" s="129"/>
      <c r="NOR145" s="129"/>
      <c r="NOS145" s="129"/>
      <c r="NOT145" s="129"/>
      <c r="NOU145" s="129"/>
      <c r="NOV145" s="129"/>
      <c r="NOW145" s="129"/>
      <c r="NOX145" s="129"/>
      <c r="NOY145" s="129"/>
      <c r="NOZ145" s="129"/>
      <c r="NPA145" s="129"/>
      <c r="NPB145" s="129"/>
      <c r="NPC145" s="129"/>
      <c r="NPD145" s="129"/>
      <c r="NPE145" s="129"/>
      <c r="NPF145" s="129"/>
      <c r="NPG145" s="129"/>
      <c r="NPH145" s="129"/>
      <c r="NPI145" s="129"/>
      <c r="NPJ145" s="129"/>
      <c r="NPK145" s="129"/>
      <c r="NPL145" s="129"/>
      <c r="NPM145" s="129"/>
      <c r="NPN145" s="129"/>
      <c r="NPO145" s="129"/>
      <c r="NPP145" s="129"/>
      <c r="NPQ145" s="129"/>
      <c r="NPR145" s="129"/>
      <c r="NPS145" s="129"/>
      <c r="NPT145" s="129"/>
      <c r="NPU145" s="129"/>
      <c r="NPV145" s="129"/>
      <c r="NPW145" s="129"/>
      <c r="NPX145" s="129"/>
      <c r="NPY145" s="129"/>
      <c r="NPZ145" s="129"/>
      <c r="NQA145" s="129"/>
      <c r="NQB145" s="129"/>
      <c r="NQC145" s="129"/>
      <c r="NQD145" s="129"/>
      <c r="NQE145" s="129"/>
      <c r="NQF145" s="129"/>
      <c r="NQG145" s="129"/>
      <c r="NQH145" s="129"/>
      <c r="NQI145" s="129"/>
      <c r="NQJ145" s="129"/>
      <c r="NQK145" s="129"/>
      <c r="NQL145" s="129"/>
      <c r="NQM145" s="129"/>
      <c r="NQN145" s="129"/>
      <c r="NQO145" s="129"/>
      <c r="NQP145" s="129"/>
      <c r="NQQ145" s="129"/>
      <c r="NQR145" s="129"/>
      <c r="NQS145" s="129"/>
      <c r="NQT145" s="129"/>
      <c r="NQU145" s="129"/>
      <c r="NQV145" s="129"/>
      <c r="NQW145" s="129"/>
      <c r="NQX145" s="129"/>
      <c r="NQY145" s="129"/>
      <c r="NQZ145" s="129"/>
      <c r="NRA145" s="129"/>
      <c r="NRB145" s="129"/>
      <c r="NRC145" s="129"/>
      <c r="NRD145" s="129"/>
      <c r="NRE145" s="129"/>
      <c r="NRF145" s="129"/>
      <c r="NRG145" s="129"/>
      <c r="NRH145" s="129"/>
      <c r="NRI145" s="129"/>
      <c r="NRJ145" s="129"/>
      <c r="NRK145" s="129"/>
      <c r="NRL145" s="129"/>
      <c r="NRM145" s="129"/>
      <c r="NRN145" s="129"/>
      <c r="NRO145" s="129"/>
      <c r="NRP145" s="129"/>
      <c r="NRQ145" s="129"/>
      <c r="NRR145" s="129"/>
      <c r="NRS145" s="129"/>
      <c r="NRT145" s="129"/>
      <c r="NRU145" s="129"/>
      <c r="NRV145" s="129"/>
      <c r="NRW145" s="129"/>
      <c r="NRX145" s="129"/>
      <c r="NRY145" s="129"/>
      <c r="NRZ145" s="129"/>
      <c r="NSA145" s="129"/>
      <c r="NSB145" s="129"/>
      <c r="NSC145" s="129"/>
      <c r="NSD145" s="129"/>
      <c r="NSE145" s="129"/>
      <c r="NSF145" s="129"/>
      <c r="NSG145" s="129"/>
      <c r="NSH145" s="129"/>
      <c r="NSI145" s="129"/>
      <c r="NSJ145" s="129"/>
      <c r="NSK145" s="129"/>
      <c r="NSL145" s="129"/>
      <c r="NSM145" s="129"/>
      <c r="NSN145" s="129"/>
      <c r="NSO145" s="129"/>
      <c r="NSP145" s="129"/>
      <c r="NSQ145" s="129"/>
      <c r="NSR145" s="129"/>
      <c r="NSS145" s="129"/>
      <c r="NST145" s="129"/>
      <c r="NSU145" s="129"/>
      <c r="NSV145" s="129"/>
      <c r="NSW145" s="129"/>
      <c r="NSX145" s="129"/>
      <c r="NSY145" s="129"/>
      <c r="NSZ145" s="129"/>
      <c r="NTA145" s="129"/>
      <c r="NTB145" s="129"/>
      <c r="NTC145" s="129"/>
      <c r="NTD145" s="129"/>
      <c r="NTE145" s="129"/>
      <c r="NTF145" s="129"/>
      <c r="NTG145" s="129"/>
      <c r="NTH145" s="129"/>
      <c r="NTI145" s="129"/>
      <c r="NTJ145" s="129"/>
      <c r="NTK145" s="129"/>
      <c r="NTL145" s="129"/>
      <c r="NTM145" s="129"/>
      <c r="NTN145" s="129"/>
      <c r="NTO145" s="129"/>
      <c r="NTP145" s="129"/>
      <c r="NTQ145" s="129"/>
      <c r="NTR145" s="129"/>
      <c r="NTS145" s="129"/>
      <c r="NTT145" s="129"/>
      <c r="NTU145" s="129"/>
      <c r="NTV145" s="129"/>
      <c r="NTW145" s="129"/>
      <c r="NTX145" s="129"/>
      <c r="NTY145" s="129"/>
      <c r="NTZ145" s="129"/>
      <c r="NUA145" s="129"/>
      <c r="NUB145" s="129"/>
      <c r="NUC145" s="129"/>
      <c r="NUD145" s="129"/>
      <c r="NUE145" s="129"/>
      <c r="NUF145" s="129"/>
      <c r="NUG145" s="129"/>
      <c r="NUH145" s="129"/>
      <c r="NUI145" s="129"/>
      <c r="NUJ145" s="129"/>
      <c r="NUK145" s="129"/>
      <c r="NUL145" s="129"/>
      <c r="NUM145" s="129"/>
      <c r="NUN145" s="129"/>
      <c r="NUO145" s="129"/>
      <c r="NUP145" s="129"/>
      <c r="NUQ145" s="129"/>
      <c r="NUR145" s="129"/>
      <c r="NUS145" s="129"/>
      <c r="NUT145" s="129"/>
      <c r="NUU145" s="129"/>
      <c r="NUV145" s="129"/>
      <c r="NUW145" s="129"/>
      <c r="NUX145" s="129"/>
      <c r="NUY145" s="129"/>
      <c r="NUZ145" s="129"/>
      <c r="NVA145" s="129"/>
      <c r="NVB145" s="129"/>
      <c r="NVC145" s="129"/>
      <c r="NVD145" s="129"/>
      <c r="NVE145" s="129"/>
      <c r="NVF145" s="129"/>
      <c r="NVG145" s="129"/>
      <c r="NVH145" s="129"/>
      <c r="NVI145" s="129"/>
      <c r="NVJ145" s="129"/>
      <c r="NVK145" s="129"/>
      <c r="NVL145" s="129"/>
      <c r="NVM145" s="129"/>
      <c r="NVN145" s="129"/>
      <c r="NVO145" s="129"/>
      <c r="NVP145" s="129"/>
      <c r="NVQ145" s="129"/>
      <c r="NVR145" s="129"/>
      <c r="NVS145" s="129"/>
      <c r="NVT145" s="129"/>
      <c r="NVU145" s="129"/>
      <c r="NVV145" s="129"/>
      <c r="NVW145" s="129"/>
      <c r="NVX145" s="129"/>
      <c r="NVY145" s="129"/>
      <c r="NVZ145" s="129"/>
      <c r="NWA145" s="129"/>
      <c r="NWB145" s="129"/>
      <c r="NWC145" s="129"/>
      <c r="NWD145" s="129"/>
      <c r="NWE145" s="129"/>
      <c r="NWF145" s="129"/>
      <c r="NWG145" s="129"/>
      <c r="NWH145" s="129"/>
      <c r="NWI145" s="129"/>
      <c r="NWJ145" s="129"/>
      <c r="NWK145" s="129"/>
      <c r="NWL145" s="129"/>
      <c r="NWM145" s="129"/>
      <c r="NWN145" s="129"/>
      <c r="NWO145" s="129"/>
      <c r="NWP145" s="129"/>
      <c r="NWQ145" s="129"/>
      <c r="NWR145" s="129"/>
      <c r="NWS145" s="129"/>
      <c r="NWT145" s="129"/>
      <c r="NWU145" s="129"/>
      <c r="NWV145" s="129"/>
      <c r="NWW145" s="129"/>
      <c r="NWX145" s="129"/>
      <c r="NWY145" s="129"/>
      <c r="NWZ145" s="129"/>
      <c r="NXA145" s="129"/>
      <c r="NXB145" s="129"/>
      <c r="NXC145" s="129"/>
      <c r="NXD145" s="129"/>
      <c r="NXE145" s="129"/>
      <c r="NXF145" s="129"/>
      <c r="NXG145" s="129"/>
      <c r="NXH145" s="129"/>
      <c r="NXI145" s="129"/>
      <c r="NXJ145" s="129"/>
      <c r="NXK145" s="129"/>
      <c r="NXL145" s="129"/>
      <c r="NXM145" s="129"/>
      <c r="NXN145" s="129"/>
      <c r="NXO145" s="129"/>
      <c r="NXP145" s="129"/>
      <c r="NXQ145" s="129"/>
      <c r="NXR145" s="129"/>
      <c r="NXS145" s="129"/>
      <c r="NXT145" s="129"/>
      <c r="NXU145" s="129"/>
      <c r="NXV145" s="129"/>
      <c r="NXW145" s="129"/>
      <c r="NXX145" s="129"/>
      <c r="NXY145" s="129"/>
      <c r="NXZ145" s="129"/>
      <c r="NYA145" s="129"/>
      <c r="NYB145" s="129"/>
      <c r="NYC145" s="129"/>
      <c r="NYD145" s="129"/>
      <c r="NYE145" s="129"/>
      <c r="NYF145" s="129"/>
      <c r="NYG145" s="129"/>
      <c r="NYH145" s="129"/>
      <c r="NYI145" s="129"/>
      <c r="NYJ145" s="129"/>
      <c r="NYK145" s="129"/>
      <c r="NYL145" s="129"/>
      <c r="NYM145" s="129"/>
      <c r="NYN145" s="129"/>
      <c r="NYO145" s="129"/>
      <c r="NYP145" s="129"/>
      <c r="NYQ145" s="129"/>
      <c r="NYR145" s="129"/>
      <c r="NYS145" s="129"/>
      <c r="NYT145" s="129"/>
      <c r="NYU145" s="129"/>
      <c r="NYV145" s="129"/>
      <c r="NYW145" s="129"/>
      <c r="NYX145" s="129"/>
      <c r="NYY145" s="129"/>
      <c r="NYZ145" s="129"/>
      <c r="NZA145" s="129"/>
      <c r="NZB145" s="129"/>
      <c r="NZC145" s="129"/>
      <c r="NZD145" s="129"/>
      <c r="NZE145" s="129"/>
      <c r="NZF145" s="129"/>
      <c r="NZG145" s="129"/>
      <c r="NZH145" s="129"/>
      <c r="NZI145" s="129"/>
      <c r="NZJ145" s="129"/>
      <c r="NZK145" s="129"/>
      <c r="NZL145" s="129"/>
      <c r="NZM145" s="129"/>
      <c r="NZN145" s="129"/>
      <c r="NZO145" s="129"/>
      <c r="NZP145" s="129"/>
      <c r="NZQ145" s="129"/>
      <c r="NZR145" s="129"/>
      <c r="NZS145" s="129"/>
      <c r="NZT145" s="129"/>
      <c r="NZU145" s="129"/>
      <c r="NZV145" s="129"/>
      <c r="NZW145" s="129"/>
      <c r="NZX145" s="129"/>
      <c r="NZY145" s="129"/>
      <c r="NZZ145" s="129"/>
      <c r="OAA145" s="129"/>
      <c r="OAB145" s="129"/>
      <c r="OAC145" s="129"/>
      <c r="OAD145" s="129"/>
      <c r="OAE145" s="129"/>
      <c r="OAF145" s="129"/>
      <c r="OAG145" s="129"/>
      <c r="OAH145" s="129"/>
      <c r="OAI145" s="129"/>
      <c r="OAJ145" s="129"/>
      <c r="OAK145" s="129"/>
      <c r="OAL145" s="129"/>
      <c r="OAM145" s="129"/>
      <c r="OAN145" s="129"/>
      <c r="OAO145" s="129"/>
      <c r="OAP145" s="129"/>
      <c r="OAQ145" s="129"/>
      <c r="OAR145" s="129"/>
      <c r="OAS145" s="129"/>
      <c r="OAT145" s="129"/>
      <c r="OAU145" s="129"/>
      <c r="OAV145" s="129"/>
      <c r="OAW145" s="129"/>
      <c r="OAX145" s="129"/>
      <c r="OAY145" s="129"/>
      <c r="OAZ145" s="129"/>
      <c r="OBA145" s="129"/>
      <c r="OBB145" s="129"/>
      <c r="OBC145" s="129"/>
      <c r="OBD145" s="129"/>
      <c r="OBE145" s="129"/>
      <c r="OBF145" s="129"/>
      <c r="OBG145" s="129"/>
      <c r="OBH145" s="129"/>
      <c r="OBI145" s="129"/>
      <c r="OBJ145" s="129"/>
      <c r="OBK145" s="129"/>
      <c r="OBL145" s="129"/>
      <c r="OBM145" s="129"/>
      <c r="OBN145" s="129"/>
      <c r="OBO145" s="129"/>
      <c r="OBP145" s="129"/>
      <c r="OBQ145" s="129"/>
      <c r="OBR145" s="129"/>
      <c r="OBS145" s="129"/>
      <c r="OBT145" s="129"/>
      <c r="OBU145" s="129"/>
      <c r="OBV145" s="129"/>
      <c r="OBW145" s="129"/>
      <c r="OBX145" s="129"/>
      <c r="OBY145" s="129"/>
      <c r="OBZ145" s="129"/>
      <c r="OCA145" s="129"/>
      <c r="OCB145" s="129"/>
      <c r="OCC145" s="129"/>
      <c r="OCD145" s="129"/>
      <c r="OCE145" s="129"/>
      <c r="OCF145" s="129"/>
      <c r="OCG145" s="129"/>
      <c r="OCH145" s="129"/>
      <c r="OCI145" s="129"/>
      <c r="OCJ145" s="129"/>
      <c r="OCK145" s="129"/>
      <c r="OCL145" s="129"/>
      <c r="OCM145" s="129"/>
      <c r="OCN145" s="129"/>
      <c r="OCO145" s="129"/>
      <c r="OCP145" s="129"/>
      <c r="OCQ145" s="129"/>
      <c r="OCR145" s="129"/>
      <c r="OCS145" s="129"/>
      <c r="OCT145" s="129"/>
      <c r="OCU145" s="129"/>
      <c r="OCV145" s="129"/>
      <c r="OCW145" s="129"/>
      <c r="OCX145" s="129"/>
      <c r="OCY145" s="129"/>
      <c r="OCZ145" s="129"/>
      <c r="ODA145" s="129"/>
      <c r="ODB145" s="129"/>
      <c r="ODC145" s="129"/>
      <c r="ODD145" s="129"/>
      <c r="ODE145" s="129"/>
      <c r="ODF145" s="129"/>
      <c r="ODG145" s="129"/>
      <c r="ODH145" s="129"/>
      <c r="ODI145" s="129"/>
      <c r="ODJ145" s="129"/>
      <c r="ODK145" s="129"/>
      <c r="ODL145" s="129"/>
      <c r="ODM145" s="129"/>
      <c r="ODN145" s="129"/>
      <c r="ODO145" s="129"/>
      <c r="ODP145" s="129"/>
      <c r="ODQ145" s="129"/>
      <c r="ODR145" s="129"/>
      <c r="ODS145" s="129"/>
      <c r="ODT145" s="129"/>
      <c r="ODU145" s="129"/>
      <c r="ODV145" s="129"/>
      <c r="ODW145" s="129"/>
      <c r="ODX145" s="129"/>
      <c r="ODY145" s="129"/>
      <c r="ODZ145" s="129"/>
      <c r="OEA145" s="129"/>
      <c r="OEB145" s="129"/>
      <c r="OEC145" s="129"/>
      <c r="OED145" s="129"/>
      <c r="OEE145" s="129"/>
      <c r="OEF145" s="129"/>
      <c r="OEG145" s="129"/>
      <c r="OEH145" s="129"/>
      <c r="OEI145" s="129"/>
      <c r="OEJ145" s="129"/>
      <c r="OEK145" s="129"/>
      <c r="OEL145" s="129"/>
      <c r="OEM145" s="129"/>
      <c r="OEN145" s="129"/>
      <c r="OEO145" s="129"/>
      <c r="OEP145" s="129"/>
      <c r="OEQ145" s="129"/>
      <c r="OER145" s="129"/>
      <c r="OES145" s="129"/>
      <c r="OET145" s="129"/>
      <c r="OEU145" s="129"/>
      <c r="OEV145" s="129"/>
      <c r="OEW145" s="129"/>
      <c r="OEX145" s="129"/>
      <c r="OEY145" s="129"/>
      <c r="OEZ145" s="129"/>
      <c r="OFA145" s="129"/>
      <c r="OFB145" s="129"/>
      <c r="OFC145" s="129"/>
      <c r="OFD145" s="129"/>
      <c r="OFE145" s="129"/>
      <c r="OFF145" s="129"/>
      <c r="OFG145" s="129"/>
      <c r="OFH145" s="129"/>
      <c r="OFI145" s="129"/>
      <c r="OFJ145" s="129"/>
      <c r="OFK145" s="129"/>
      <c r="OFL145" s="129"/>
      <c r="OFM145" s="129"/>
      <c r="OFN145" s="129"/>
      <c r="OFO145" s="129"/>
      <c r="OFP145" s="129"/>
      <c r="OFQ145" s="129"/>
      <c r="OFR145" s="129"/>
      <c r="OFS145" s="129"/>
      <c r="OFT145" s="129"/>
      <c r="OFU145" s="129"/>
      <c r="OFV145" s="129"/>
      <c r="OFW145" s="129"/>
      <c r="OFX145" s="129"/>
      <c r="OFY145" s="129"/>
      <c r="OFZ145" s="129"/>
      <c r="OGA145" s="129"/>
      <c r="OGB145" s="129"/>
      <c r="OGC145" s="129"/>
      <c r="OGD145" s="129"/>
      <c r="OGE145" s="129"/>
      <c r="OGF145" s="129"/>
      <c r="OGG145" s="129"/>
      <c r="OGH145" s="129"/>
      <c r="OGI145" s="129"/>
      <c r="OGJ145" s="129"/>
      <c r="OGK145" s="129"/>
      <c r="OGL145" s="129"/>
      <c r="OGM145" s="129"/>
      <c r="OGN145" s="129"/>
      <c r="OGO145" s="129"/>
      <c r="OGP145" s="129"/>
      <c r="OGQ145" s="129"/>
      <c r="OGR145" s="129"/>
      <c r="OGS145" s="129"/>
      <c r="OGT145" s="129"/>
      <c r="OGU145" s="129"/>
      <c r="OGV145" s="129"/>
      <c r="OGW145" s="129"/>
      <c r="OGX145" s="129"/>
      <c r="OGY145" s="129"/>
      <c r="OGZ145" s="129"/>
      <c r="OHA145" s="129"/>
      <c r="OHB145" s="129"/>
      <c r="OHC145" s="129"/>
      <c r="OHD145" s="129"/>
      <c r="OHE145" s="129"/>
      <c r="OHF145" s="129"/>
      <c r="OHG145" s="129"/>
      <c r="OHH145" s="129"/>
      <c r="OHI145" s="129"/>
      <c r="OHJ145" s="129"/>
      <c r="OHK145" s="129"/>
      <c r="OHL145" s="129"/>
      <c r="OHM145" s="129"/>
      <c r="OHN145" s="129"/>
      <c r="OHO145" s="129"/>
      <c r="OHP145" s="129"/>
      <c r="OHQ145" s="129"/>
      <c r="OHR145" s="129"/>
      <c r="OHS145" s="129"/>
      <c r="OHT145" s="129"/>
      <c r="OHU145" s="129"/>
      <c r="OHV145" s="129"/>
      <c r="OHW145" s="129"/>
      <c r="OHX145" s="129"/>
      <c r="OHY145" s="129"/>
      <c r="OHZ145" s="129"/>
      <c r="OIA145" s="129"/>
      <c r="OIB145" s="129"/>
      <c r="OIC145" s="129"/>
      <c r="OID145" s="129"/>
      <c r="OIE145" s="129"/>
      <c r="OIF145" s="129"/>
      <c r="OIG145" s="129"/>
      <c r="OIH145" s="129"/>
      <c r="OII145" s="129"/>
      <c r="OIJ145" s="129"/>
      <c r="OIK145" s="129"/>
      <c r="OIL145" s="129"/>
      <c r="OIM145" s="129"/>
      <c r="OIN145" s="129"/>
      <c r="OIO145" s="129"/>
      <c r="OIP145" s="129"/>
      <c r="OIQ145" s="129"/>
      <c r="OIR145" s="129"/>
      <c r="OIS145" s="129"/>
      <c r="OIT145" s="129"/>
      <c r="OIU145" s="129"/>
      <c r="OIV145" s="129"/>
      <c r="OIW145" s="129"/>
      <c r="OIX145" s="129"/>
      <c r="OIY145" s="129"/>
      <c r="OIZ145" s="129"/>
      <c r="OJA145" s="129"/>
      <c r="OJB145" s="129"/>
      <c r="OJC145" s="129"/>
      <c r="OJD145" s="129"/>
      <c r="OJE145" s="129"/>
      <c r="OJF145" s="129"/>
      <c r="OJG145" s="129"/>
      <c r="OJH145" s="129"/>
      <c r="OJI145" s="129"/>
      <c r="OJJ145" s="129"/>
      <c r="OJK145" s="129"/>
      <c r="OJL145" s="129"/>
      <c r="OJM145" s="129"/>
      <c r="OJN145" s="129"/>
      <c r="OJO145" s="129"/>
      <c r="OJP145" s="129"/>
      <c r="OJQ145" s="129"/>
      <c r="OJR145" s="129"/>
      <c r="OJS145" s="129"/>
      <c r="OJT145" s="129"/>
      <c r="OJU145" s="129"/>
      <c r="OJV145" s="129"/>
      <c r="OJW145" s="129"/>
      <c r="OJX145" s="129"/>
      <c r="OJY145" s="129"/>
      <c r="OJZ145" s="129"/>
      <c r="OKA145" s="129"/>
      <c r="OKB145" s="129"/>
      <c r="OKC145" s="129"/>
      <c r="OKD145" s="129"/>
      <c r="OKE145" s="129"/>
      <c r="OKF145" s="129"/>
      <c r="OKG145" s="129"/>
      <c r="OKH145" s="129"/>
      <c r="OKI145" s="129"/>
      <c r="OKJ145" s="129"/>
      <c r="OKK145" s="129"/>
      <c r="OKL145" s="129"/>
      <c r="OKM145" s="129"/>
      <c r="OKN145" s="129"/>
      <c r="OKO145" s="129"/>
      <c r="OKP145" s="129"/>
      <c r="OKQ145" s="129"/>
      <c r="OKR145" s="129"/>
      <c r="OKS145" s="129"/>
      <c r="OKT145" s="129"/>
      <c r="OKU145" s="129"/>
      <c r="OKV145" s="129"/>
      <c r="OKW145" s="129"/>
      <c r="OKX145" s="129"/>
      <c r="OKY145" s="129"/>
      <c r="OKZ145" s="129"/>
      <c r="OLA145" s="129"/>
      <c r="OLB145" s="129"/>
      <c r="OLC145" s="129"/>
      <c r="OLD145" s="129"/>
      <c r="OLE145" s="129"/>
      <c r="OLF145" s="129"/>
      <c r="OLG145" s="129"/>
      <c r="OLH145" s="129"/>
      <c r="OLI145" s="129"/>
      <c r="OLJ145" s="129"/>
      <c r="OLK145" s="129"/>
      <c r="OLL145" s="129"/>
      <c r="OLM145" s="129"/>
      <c r="OLN145" s="129"/>
      <c r="OLO145" s="129"/>
      <c r="OLP145" s="129"/>
      <c r="OLQ145" s="129"/>
      <c r="OLR145" s="129"/>
      <c r="OLS145" s="129"/>
      <c r="OLT145" s="129"/>
      <c r="OLU145" s="129"/>
      <c r="OLV145" s="129"/>
      <c r="OLW145" s="129"/>
      <c r="OLX145" s="129"/>
      <c r="OLY145" s="129"/>
      <c r="OLZ145" s="129"/>
      <c r="OMA145" s="129"/>
      <c r="OMB145" s="129"/>
      <c r="OMC145" s="129"/>
      <c r="OMD145" s="129"/>
      <c r="OME145" s="129"/>
      <c r="OMF145" s="129"/>
      <c r="OMG145" s="129"/>
      <c r="OMH145" s="129"/>
      <c r="OMI145" s="129"/>
      <c r="OMJ145" s="129"/>
      <c r="OMK145" s="129"/>
      <c r="OML145" s="129"/>
      <c r="OMM145" s="129"/>
      <c r="OMN145" s="129"/>
      <c r="OMO145" s="129"/>
      <c r="OMP145" s="129"/>
      <c r="OMQ145" s="129"/>
      <c r="OMR145" s="129"/>
      <c r="OMS145" s="129"/>
      <c r="OMT145" s="129"/>
      <c r="OMU145" s="129"/>
      <c r="OMV145" s="129"/>
      <c r="OMW145" s="129"/>
      <c r="OMX145" s="129"/>
      <c r="OMY145" s="129"/>
      <c r="OMZ145" s="129"/>
      <c r="ONA145" s="129"/>
      <c r="ONB145" s="129"/>
      <c r="ONC145" s="129"/>
      <c r="OND145" s="129"/>
      <c r="ONE145" s="129"/>
      <c r="ONF145" s="129"/>
      <c r="ONG145" s="129"/>
      <c r="ONH145" s="129"/>
      <c r="ONI145" s="129"/>
      <c r="ONJ145" s="129"/>
      <c r="ONK145" s="129"/>
      <c r="ONL145" s="129"/>
      <c r="ONM145" s="129"/>
      <c r="ONN145" s="129"/>
      <c r="ONO145" s="129"/>
      <c r="ONP145" s="129"/>
      <c r="ONQ145" s="129"/>
      <c r="ONR145" s="129"/>
      <c r="ONS145" s="129"/>
      <c r="ONT145" s="129"/>
      <c r="ONU145" s="129"/>
      <c r="ONV145" s="129"/>
      <c r="ONW145" s="129"/>
      <c r="ONX145" s="129"/>
      <c r="ONY145" s="129"/>
      <c r="ONZ145" s="129"/>
      <c r="OOA145" s="129"/>
      <c r="OOB145" s="129"/>
      <c r="OOC145" s="129"/>
      <c r="OOD145" s="129"/>
      <c r="OOE145" s="129"/>
      <c r="OOF145" s="129"/>
      <c r="OOG145" s="129"/>
      <c r="OOH145" s="129"/>
      <c r="OOI145" s="129"/>
      <c r="OOJ145" s="129"/>
      <c r="OOK145" s="129"/>
      <c r="OOL145" s="129"/>
      <c r="OOM145" s="129"/>
      <c r="OON145" s="129"/>
      <c r="OOO145" s="129"/>
      <c r="OOP145" s="129"/>
      <c r="OOQ145" s="129"/>
      <c r="OOR145" s="129"/>
      <c r="OOS145" s="129"/>
      <c r="OOT145" s="129"/>
      <c r="OOU145" s="129"/>
      <c r="OOV145" s="129"/>
      <c r="OOW145" s="129"/>
      <c r="OOX145" s="129"/>
      <c r="OOY145" s="129"/>
      <c r="OOZ145" s="129"/>
      <c r="OPA145" s="129"/>
      <c r="OPB145" s="129"/>
      <c r="OPC145" s="129"/>
      <c r="OPD145" s="129"/>
      <c r="OPE145" s="129"/>
      <c r="OPF145" s="129"/>
      <c r="OPG145" s="129"/>
      <c r="OPH145" s="129"/>
      <c r="OPI145" s="129"/>
      <c r="OPJ145" s="129"/>
      <c r="OPK145" s="129"/>
      <c r="OPL145" s="129"/>
      <c r="OPM145" s="129"/>
      <c r="OPN145" s="129"/>
      <c r="OPO145" s="129"/>
      <c r="OPP145" s="129"/>
      <c r="OPQ145" s="129"/>
      <c r="OPR145" s="129"/>
      <c r="OPS145" s="129"/>
      <c r="OPT145" s="129"/>
      <c r="OPU145" s="129"/>
      <c r="OPV145" s="129"/>
      <c r="OPW145" s="129"/>
      <c r="OPX145" s="129"/>
      <c r="OPY145" s="129"/>
      <c r="OPZ145" s="129"/>
      <c r="OQA145" s="129"/>
      <c r="OQB145" s="129"/>
      <c r="OQC145" s="129"/>
      <c r="OQD145" s="129"/>
      <c r="OQE145" s="129"/>
      <c r="OQF145" s="129"/>
      <c r="OQG145" s="129"/>
      <c r="OQH145" s="129"/>
      <c r="OQI145" s="129"/>
      <c r="OQJ145" s="129"/>
      <c r="OQK145" s="129"/>
      <c r="OQL145" s="129"/>
      <c r="OQM145" s="129"/>
      <c r="OQN145" s="129"/>
      <c r="OQO145" s="129"/>
      <c r="OQP145" s="129"/>
      <c r="OQQ145" s="129"/>
      <c r="OQR145" s="129"/>
      <c r="OQS145" s="129"/>
      <c r="OQT145" s="129"/>
      <c r="OQU145" s="129"/>
      <c r="OQV145" s="129"/>
      <c r="OQW145" s="129"/>
      <c r="OQX145" s="129"/>
      <c r="OQY145" s="129"/>
      <c r="OQZ145" s="129"/>
      <c r="ORA145" s="129"/>
      <c r="ORB145" s="129"/>
      <c r="ORC145" s="129"/>
      <c r="ORD145" s="129"/>
      <c r="ORE145" s="129"/>
      <c r="ORF145" s="129"/>
      <c r="ORG145" s="129"/>
      <c r="ORH145" s="129"/>
      <c r="ORI145" s="129"/>
      <c r="ORJ145" s="129"/>
      <c r="ORK145" s="129"/>
      <c r="ORL145" s="129"/>
      <c r="ORM145" s="129"/>
      <c r="ORN145" s="129"/>
      <c r="ORO145" s="129"/>
      <c r="ORP145" s="129"/>
      <c r="ORQ145" s="129"/>
      <c r="ORR145" s="129"/>
      <c r="ORS145" s="129"/>
      <c r="ORT145" s="129"/>
      <c r="ORU145" s="129"/>
      <c r="ORV145" s="129"/>
      <c r="ORW145" s="129"/>
      <c r="ORX145" s="129"/>
      <c r="ORY145" s="129"/>
      <c r="ORZ145" s="129"/>
      <c r="OSA145" s="129"/>
      <c r="OSB145" s="129"/>
      <c r="OSC145" s="129"/>
      <c r="OSD145" s="129"/>
      <c r="OSE145" s="129"/>
      <c r="OSF145" s="129"/>
      <c r="OSG145" s="129"/>
      <c r="OSH145" s="129"/>
      <c r="OSI145" s="129"/>
      <c r="OSJ145" s="129"/>
      <c r="OSK145" s="129"/>
      <c r="OSL145" s="129"/>
      <c r="OSM145" s="129"/>
      <c r="OSN145" s="129"/>
      <c r="OSO145" s="129"/>
      <c r="OSP145" s="129"/>
      <c r="OSQ145" s="129"/>
      <c r="OSR145" s="129"/>
      <c r="OSS145" s="129"/>
      <c r="OST145" s="129"/>
      <c r="OSU145" s="129"/>
      <c r="OSV145" s="129"/>
      <c r="OSW145" s="129"/>
      <c r="OSX145" s="129"/>
      <c r="OSY145" s="129"/>
      <c r="OSZ145" s="129"/>
      <c r="OTA145" s="129"/>
      <c r="OTB145" s="129"/>
      <c r="OTC145" s="129"/>
      <c r="OTD145" s="129"/>
      <c r="OTE145" s="129"/>
      <c r="OTF145" s="129"/>
      <c r="OTG145" s="129"/>
      <c r="OTH145" s="129"/>
      <c r="OTI145" s="129"/>
      <c r="OTJ145" s="129"/>
      <c r="OTK145" s="129"/>
      <c r="OTL145" s="129"/>
      <c r="OTM145" s="129"/>
      <c r="OTN145" s="129"/>
      <c r="OTO145" s="129"/>
      <c r="OTP145" s="129"/>
      <c r="OTQ145" s="129"/>
      <c r="OTR145" s="129"/>
      <c r="OTS145" s="129"/>
      <c r="OTT145" s="129"/>
      <c r="OTU145" s="129"/>
      <c r="OTV145" s="129"/>
      <c r="OTW145" s="129"/>
      <c r="OTX145" s="129"/>
      <c r="OTY145" s="129"/>
      <c r="OTZ145" s="129"/>
      <c r="OUA145" s="129"/>
      <c r="OUB145" s="129"/>
      <c r="OUC145" s="129"/>
      <c r="OUD145" s="129"/>
      <c r="OUE145" s="129"/>
      <c r="OUF145" s="129"/>
      <c r="OUG145" s="129"/>
      <c r="OUH145" s="129"/>
      <c r="OUI145" s="129"/>
      <c r="OUJ145" s="129"/>
      <c r="OUK145" s="129"/>
      <c r="OUL145" s="129"/>
      <c r="OUM145" s="129"/>
      <c r="OUN145" s="129"/>
      <c r="OUO145" s="129"/>
      <c r="OUP145" s="129"/>
      <c r="OUQ145" s="129"/>
      <c r="OUR145" s="129"/>
      <c r="OUS145" s="129"/>
      <c r="OUT145" s="129"/>
      <c r="OUU145" s="129"/>
      <c r="OUV145" s="129"/>
      <c r="OUW145" s="129"/>
      <c r="OUX145" s="129"/>
      <c r="OUY145" s="129"/>
      <c r="OUZ145" s="129"/>
      <c r="OVA145" s="129"/>
      <c r="OVB145" s="129"/>
      <c r="OVC145" s="129"/>
      <c r="OVD145" s="129"/>
      <c r="OVE145" s="129"/>
      <c r="OVF145" s="129"/>
      <c r="OVG145" s="129"/>
      <c r="OVH145" s="129"/>
      <c r="OVI145" s="129"/>
      <c r="OVJ145" s="129"/>
      <c r="OVK145" s="129"/>
      <c r="OVL145" s="129"/>
      <c r="OVM145" s="129"/>
      <c r="OVN145" s="129"/>
      <c r="OVO145" s="129"/>
      <c r="OVP145" s="129"/>
      <c r="OVQ145" s="129"/>
      <c r="OVR145" s="129"/>
      <c r="OVS145" s="129"/>
      <c r="OVT145" s="129"/>
      <c r="OVU145" s="129"/>
      <c r="OVV145" s="129"/>
      <c r="OVW145" s="129"/>
      <c r="OVX145" s="129"/>
      <c r="OVY145" s="129"/>
      <c r="OVZ145" s="129"/>
      <c r="OWA145" s="129"/>
      <c r="OWB145" s="129"/>
      <c r="OWC145" s="129"/>
      <c r="OWD145" s="129"/>
      <c r="OWE145" s="129"/>
      <c r="OWF145" s="129"/>
      <c r="OWG145" s="129"/>
      <c r="OWH145" s="129"/>
      <c r="OWI145" s="129"/>
      <c r="OWJ145" s="129"/>
      <c r="OWK145" s="129"/>
      <c r="OWL145" s="129"/>
      <c r="OWM145" s="129"/>
      <c r="OWN145" s="129"/>
      <c r="OWO145" s="129"/>
      <c r="OWP145" s="129"/>
      <c r="OWQ145" s="129"/>
      <c r="OWR145" s="129"/>
      <c r="OWS145" s="129"/>
      <c r="OWT145" s="129"/>
      <c r="OWU145" s="129"/>
      <c r="OWV145" s="129"/>
      <c r="OWW145" s="129"/>
      <c r="OWX145" s="129"/>
      <c r="OWY145" s="129"/>
      <c r="OWZ145" s="129"/>
      <c r="OXA145" s="129"/>
      <c r="OXB145" s="129"/>
      <c r="OXC145" s="129"/>
      <c r="OXD145" s="129"/>
      <c r="OXE145" s="129"/>
      <c r="OXF145" s="129"/>
      <c r="OXG145" s="129"/>
      <c r="OXH145" s="129"/>
      <c r="OXI145" s="129"/>
      <c r="OXJ145" s="129"/>
      <c r="OXK145" s="129"/>
      <c r="OXL145" s="129"/>
      <c r="OXM145" s="129"/>
      <c r="OXN145" s="129"/>
      <c r="OXO145" s="129"/>
      <c r="OXP145" s="129"/>
      <c r="OXQ145" s="129"/>
      <c r="OXR145" s="129"/>
      <c r="OXS145" s="129"/>
      <c r="OXT145" s="129"/>
      <c r="OXU145" s="129"/>
      <c r="OXV145" s="129"/>
      <c r="OXW145" s="129"/>
      <c r="OXX145" s="129"/>
      <c r="OXY145" s="129"/>
      <c r="OXZ145" s="129"/>
      <c r="OYA145" s="129"/>
      <c r="OYB145" s="129"/>
      <c r="OYC145" s="129"/>
      <c r="OYD145" s="129"/>
      <c r="OYE145" s="129"/>
      <c r="OYF145" s="129"/>
      <c r="OYG145" s="129"/>
      <c r="OYH145" s="129"/>
      <c r="OYI145" s="129"/>
      <c r="OYJ145" s="129"/>
      <c r="OYK145" s="129"/>
      <c r="OYL145" s="129"/>
      <c r="OYM145" s="129"/>
      <c r="OYN145" s="129"/>
      <c r="OYO145" s="129"/>
      <c r="OYP145" s="129"/>
      <c r="OYQ145" s="129"/>
      <c r="OYR145" s="129"/>
      <c r="OYS145" s="129"/>
      <c r="OYT145" s="129"/>
      <c r="OYU145" s="129"/>
      <c r="OYV145" s="129"/>
      <c r="OYW145" s="129"/>
      <c r="OYX145" s="129"/>
      <c r="OYY145" s="129"/>
      <c r="OYZ145" s="129"/>
      <c r="OZA145" s="129"/>
      <c r="OZB145" s="129"/>
      <c r="OZC145" s="129"/>
      <c r="OZD145" s="129"/>
      <c r="OZE145" s="129"/>
      <c r="OZF145" s="129"/>
      <c r="OZG145" s="129"/>
      <c r="OZH145" s="129"/>
      <c r="OZI145" s="129"/>
      <c r="OZJ145" s="129"/>
      <c r="OZK145" s="129"/>
      <c r="OZL145" s="129"/>
      <c r="OZM145" s="129"/>
      <c r="OZN145" s="129"/>
      <c r="OZO145" s="129"/>
      <c r="OZP145" s="129"/>
      <c r="OZQ145" s="129"/>
      <c r="OZR145" s="129"/>
      <c r="OZS145" s="129"/>
      <c r="OZT145" s="129"/>
      <c r="OZU145" s="129"/>
      <c r="OZV145" s="129"/>
      <c r="OZW145" s="129"/>
      <c r="OZX145" s="129"/>
      <c r="OZY145" s="129"/>
      <c r="OZZ145" s="129"/>
      <c r="PAA145" s="129"/>
      <c r="PAB145" s="129"/>
      <c r="PAC145" s="129"/>
      <c r="PAD145" s="129"/>
      <c r="PAE145" s="129"/>
      <c r="PAF145" s="129"/>
      <c r="PAG145" s="129"/>
      <c r="PAH145" s="129"/>
      <c r="PAI145" s="129"/>
      <c r="PAJ145" s="129"/>
      <c r="PAK145" s="129"/>
      <c r="PAL145" s="129"/>
      <c r="PAM145" s="129"/>
      <c r="PAN145" s="129"/>
      <c r="PAO145" s="129"/>
      <c r="PAP145" s="129"/>
      <c r="PAQ145" s="129"/>
      <c r="PAR145" s="129"/>
      <c r="PAS145" s="129"/>
      <c r="PAT145" s="129"/>
      <c r="PAU145" s="129"/>
      <c r="PAV145" s="129"/>
      <c r="PAW145" s="129"/>
      <c r="PAX145" s="129"/>
      <c r="PAY145" s="129"/>
      <c r="PAZ145" s="129"/>
      <c r="PBA145" s="129"/>
      <c r="PBB145" s="129"/>
      <c r="PBC145" s="129"/>
      <c r="PBD145" s="129"/>
      <c r="PBE145" s="129"/>
      <c r="PBF145" s="129"/>
      <c r="PBG145" s="129"/>
      <c r="PBH145" s="129"/>
      <c r="PBI145" s="129"/>
      <c r="PBJ145" s="129"/>
      <c r="PBK145" s="129"/>
      <c r="PBL145" s="129"/>
      <c r="PBM145" s="129"/>
      <c r="PBN145" s="129"/>
      <c r="PBO145" s="129"/>
      <c r="PBP145" s="129"/>
      <c r="PBQ145" s="129"/>
      <c r="PBR145" s="129"/>
      <c r="PBS145" s="129"/>
      <c r="PBT145" s="129"/>
      <c r="PBU145" s="129"/>
      <c r="PBV145" s="129"/>
      <c r="PBW145" s="129"/>
      <c r="PBX145" s="129"/>
      <c r="PBY145" s="129"/>
      <c r="PBZ145" s="129"/>
      <c r="PCA145" s="129"/>
      <c r="PCB145" s="129"/>
      <c r="PCC145" s="129"/>
      <c r="PCD145" s="129"/>
      <c r="PCE145" s="129"/>
      <c r="PCF145" s="129"/>
      <c r="PCG145" s="129"/>
      <c r="PCH145" s="129"/>
      <c r="PCI145" s="129"/>
      <c r="PCJ145" s="129"/>
      <c r="PCK145" s="129"/>
      <c r="PCL145" s="129"/>
      <c r="PCM145" s="129"/>
      <c r="PCN145" s="129"/>
      <c r="PCO145" s="129"/>
      <c r="PCP145" s="129"/>
      <c r="PCQ145" s="129"/>
      <c r="PCR145" s="129"/>
      <c r="PCS145" s="129"/>
      <c r="PCT145" s="129"/>
      <c r="PCU145" s="129"/>
      <c r="PCV145" s="129"/>
      <c r="PCW145" s="129"/>
      <c r="PCX145" s="129"/>
      <c r="PCY145" s="129"/>
      <c r="PCZ145" s="129"/>
      <c r="PDA145" s="129"/>
      <c r="PDB145" s="129"/>
      <c r="PDC145" s="129"/>
      <c r="PDD145" s="129"/>
      <c r="PDE145" s="129"/>
      <c r="PDF145" s="129"/>
      <c r="PDG145" s="129"/>
      <c r="PDH145" s="129"/>
      <c r="PDI145" s="129"/>
      <c r="PDJ145" s="129"/>
      <c r="PDK145" s="129"/>
      <c r="PDL145" s="129"/>
      <c r="PDM145" s="129"/>
      <c r="PDN145" s="129"/>
      <c r="PDO145" s="129"/>
      <c r="PDP145" s="129"/>
      <c r="PDQ145" s="129"/>
      <c r="PDR145" s="129"/>
      <c r="PDS145" s="129"/>
      <c r="PDT145" s="129"/>
      <c r="PDU145" s="129"/>
      <c r="PDV145" s="129"/>
      <c r="PDW145" s="129"/>
      <c r="PDX145" s="129"/>
      <c r="PDY145" s="129"/>
      <c r="PDZ145" s="129"/>
      <c r="PEA145" s="129"/>
      <c r="PEB145" s="129"/>
      <c r="PEC145" s="129"/>
      <c r="PED145" s="129"/>
      <c r="PEE145" s="129"/>
      <c r="PEF145" s="129"/>
      <c r="PEG145" s="129"/>
      <c r="PEH145" s="129"/>
      <c r="PEI145" s="129"/>
      <c r="PEJ145" s="129"/>
      <c r="PEK145" s="129"/>
      <c r="PEL145" s="129"/>
      <c r="PEM145" s="129"/>
      <c r="PEN145" s="129"/>
      <c r="PEO145" s="129"/>
      <c r="PEP145" s="129"/>
      <c r="PEQ145" s="129"/>
      <c r="PER145" s="129"/>
      <c r="PES145" s="129"/>
      <c r="PET145" s="129"/>
      <c r="PEU145" s="129"/>
      <c r="PEV145" s="129"/>
      <c r="PEW145" s="129"/>
      <c r="PEX145" s="129"/>
      <c r="PEY145" s="129"/>
      <c r="PEZ145" s="129"/>
      <c r="PFA145" s="129"/>
      <c r="PFB145" s="129"/>
      <c r="PFC145" s="129"/>
      <c r="PFD145" s="129"/>
      <c r="PFE145" s="129"/>
      <c r="PFF145" s="129"/>
      <c r="PFG145" s="129"/>
      <c r="PFH145" s="129"/>
      <c r="PFI145" s="129"/>
      <c r="PFJ145" s="129"/>
      <c r="PFK145" s="129"/>
      <c r="PFL145" s="129"/>
      <c r="PFM145" s="129"/>
      <c r="PFN145" s="129"/>
      <c r="PFO145" s="129"/>
      <c r="PFP145" s="129"/>
      <c r="PFQ145" s="129"/>
      <c r="PFR145" s="129"/>
      <c r="PFS145" s="129"/>
      <c r="PFT145" s="129"/>
      <c r="PFU145" s="129"/>
      <c r="PFV145" s="129"/>
      <c r="PFW145" s="129"/>
      <c r="PFX145" s="129"/>
      <c r="PFY145" s="129"/>
      <c r="PFZ145" s="129"/>
      <c r="PGA145" s="129"/>
      <c r="PGB145" s="129"/>
      <c r="PGC145" s="129"/>
      <c r="PGD145" s="129"/>
      <c r="PGE145" s="129"/>
      <c r="PGF145" s="129"/>
      <c r="PGG145" s="129"/>
      <c r="PGH145" s="129"/>
      <c r="PGI145" s="129"/>
      <c r="PGJ145" s="129"/>
      <c r="PGK145" s="129"/>
      <c r="PGL145" s="129"/>
      <c r="PGM145" s="129"/>
      <c r="PGN145" s="129"/>
      <c r="PGO145" s="129"/>
      <c r="PGP145" s="129"/>
      <c r="PGQ145" s="129"/>
      <c r="PGR145" s="129"/>
      <c r="PGS145" s="129"/>
      <c r="PGT145" s="129"/>
      <c r="PGU145" s="129"/>
      <c r="PGV145" s="129"/>
      <c r="PGW145" s="129"/>
      <c r="PGX145" s="129"/>
      <c r="PGY145" s="129"/>
      <c r="PGZ145" s="129"/>
      <c r="PHA145" s="129"/>
      <c r="PHB145" s="129"/>
      <c r="PHC145" s="129"/>
      <c r="PHD145" s="129"/>
      <c r="PHE145" s="129"/>
      <c r="PHF145" s="129"/>
      <c r="PHG145" s="129"/>
      <c r="PHH145" s="129"/>
      <c r="PHI145" s="129"/>
      <c r="PHJ145" s="129"/>
      <c r="PHK145" s="129"/>
      <c r="PHL145" s="129"/>
      <c r="PHM145" s="129"/>
      <c r="PHN145" s="129"/>
      <c r="PHO145" s="129"/>
      <c r="PHP145" s="129"/>
      <c r="PHQ145" s="129"/>
      <c r="PHR145" s="129"/>
      <c r="PHS145" s="129"/>
      <c r="PHT145" s="129"/>
      <c r="PHU145" s="129"/>
      <c r="PHV145" s="129"/>
      <c r="PHW145" s="129"/>
      <c r="PHX145" s="129"/>
      <c r="PHY145" s="129"/>
      <c r="PHZ145" s="129"/>
      <c r="PIA145" s="129"/>
      <c r="PIB145" s="129"/>
      <c r="PIC145" s="129"/>
      <c r="PID145" s="129"/>
      <c r="PIE145" s="129"/>
      <c r="PIF145" s="129"/>
      <c r="PIG145" s="129"/>
      <c r="PIH145" s="129"/>
      <c r="PII145" s="129"/>
      <c r="PIJ145" s="129"/>
      <c r="PIK145" s="129"/>
      <c r="PIL145" s="129"/>
      <c r="PIM145" s="129"/>
      <c r="PIN145" s="129"/>
      <c r="PIO145" s="129"/>
      <c r="PIP145" s="129"/>
      <c r="PIQ145" s="129"/>
      <c r="PIR145" s="129"/>
      <c r="PIS145" s="129"/>
      <c r="PIT145" s="129"/>
      <c r="PIU145" s="129"/>
      <c r="PIV145" s="129"/>
      <c r="PIW145" s="129"/>
      <c r="PIX145" s="129"/>
      <c r="PIY145" s="129"/>
      <c r="PIZ145" s="129"/>
      <c r="PJA145" s="129"/>
      <c r="PJB145" s="129"/>
      <c r="PJC145" s="129"/>
      <c r="PJD145" s="129"/>
      <c r="PJE145" s="129"/>
      <c r="PJF145" s="129"/>
      <c r="PJG145" s="129"/>
      <c r="PJH145" s="129"/>
      <c r="PJI145" s="129"/>
      <c r="PJJ145" s="129"/>
      <c r="PJK145" s="129"/>
      <c r="PJL145" s="129"/>
      <c r="PJM145" s="129"/>
      <c r="PJN145" s="129"/>
      <c r="PJO145" s="129"/>
      <c r="PJP145" s="129"/>
      <c r="PJQ145" s="129"/>
      <c r="PJR145" s="129"/>
      <c r="PJS145" s="129"/>
      <c r="PJT145" s="129"/>
      <c r="PJU145" s="129"/>
      <c r="PJV145" s="129"/>
      <c r="PJW145" s="129"/>
      <c r="PJX145" s="129"/>
      <c r="PJY145" s="129"/>
      <c r="PJZ145" s="129"/>
      <c r="PKA145" s="129"/>
      <c r="PKB145" s="129"/>
      <c r="PKC145" s="129"/>
      <c r="PKD145" s="129"/>
      <c r="PKE145" s="129"/>
      <c r="PKF145" s="129"/>
      <c r="PKG145" s="129"/>
      <c r="PKH145" s="129"/>
      <c r="PKI145" s="129"/>
      <c r="PKJ145" s="129"/>
      <c r="PKK145" s="129"/>
      <c r="PKL145" s="129"/>
      <c r="PKM145" s="129"/>
      <c r="PKN145" s="129"/>
      <c r="PKO145" s="129"/>
      <c r="PKP145" s="129"/>
      <c r="PKQ145" s="129"/>
      <c r="PKR145" s="129"/>
      <c r="PKS145" s="129"/>
      <c r="PKT145" s="129"/>
      <c r="PKU145" s="129"/>
      <c r="PKV145" s="129"/>
      <c r="PKW145" s="129"/>
      <c r="PKX145" s="129"/>
      <c r="PKY145" s="129"/>
      <c r="PKZ145" s="129"/>
      <c r="PLA145" s="129"/>
      <c r="PLB145" s="129"/>
      <c r="PLC145" s="129"/>
      <c r="PLD145" s="129"/>
      <c r="PLE145" s="129"/>
      <c r="PLF145" s="129"/>
      <c r="PLG145" s="129"/>
      <c r="PLH145" s="129"/>
      <c r="PLI145" s="129"/>
      <c r="PLJ145" s="129"/>
      <c r="PLK145" s="129"/>
      <c r="PLL145" s="129"/>
      <c r="PLM145" s="129"/>
      <c r="PLN145" s="129"/>
      <c r="PLO145" s="129"/>
      <c r="PLP145" s="129"/>
      <c r="PLQ145" s="129"/>
      <c r="PLR145" s="129"/>
      <c r="PLS145" s="129"/>
      <c r="PLT145" s="129"/>
      <c r="PLU145" s="129"/>
      <c r="PLV145" s="129"/>
      <c r="PLW145" s="129"/>
      <c r="PLX145" s="129"/>
      <c r="PLY145" s="129"/>
      <c r="PLZ145" s="129"/>
      <c r="PMA145" s="129"/>
      <c r="PMB145" s="129"/>
      <c r="PMC145" s="129"/>
      <c r="PMD145" s="129"/>
      <c r="PME145" s="129"/>
      <c r="PMF145" s="129"/>
      <c r="PMG145" s="129"/>
      <c r="PMH145" s="129"/>
      <c r="PMI145" s="129"/>
      <c r="PMJ145" s="129"/>
      <c r="PMK145" s="129"/>
      <c r="PML145" s="129"/>
      <c r="PMM145" s="129"/>
      <c r="PMN145" s="129"/>
      <c r="PMO145" s="129"/>
      <c r="PMP145" s="129"/>
      <c r="PMQ145" s="129"/>
      <c r="PMR145" s="129"/>
      <c r="PMS145" s="129"/>
      <c r="PMT145" s="129"/>
      <c r="PMU145" s="129"/>
      <c r="PMV145" s="129"/>
      <c r="PMW145" s="129"/>
      <c r="PMX145" s="129"/>
      <c r="PMY145" s="129"/>
      <c r="PMZ145" s="129"/>
      <c r="PNA145" s="129"/>
      <c r="PNB145" s="129"/>
      <c r="PNC145" s="129"/>
      <c r="PND145" s="129"/>
      <c r="PNE145" s="129"/>
      <c r="PNF145" s="129"/>
      <c r="PNG145" s="129"/>
      <c r="PNH145" s="129"/>
      <c r="PNI145" s="129"/>
      <c r="PNJ145" s="129"/>
      <c r="PNK145" s="129"/>
      <c r="PNL145" s="129"/>
      <c r="PNM145" s="129"/>
      <c r="PNN145" s="129"/>
      <c r="PNO145" s="129"/>
      <c r="PNP145" s="129"/>
      <c r="PNQ145" s="129"/>
      <c r="PNR145" s="129"/>
      <c r="PNS145" s="129"/>
      <c r="PNT145" s="129"/>
      <c r="PNU145" s="129"/>
      <c r="PNV145" s="129"/>
      <c r="PNW145" s="129"/>
      <c r="PNX145" s="129"/>
      <c r="PNY145" s="129"/>
      <c r="PNZ145" s="129"/>
      <c r="POA145" s="129"/>
      <c r="POB145" s="129"/>
      <c r="POC145" s="129"/>
      <c r="POD145" s="129"/>
      <c r="POE145" s="129"/>
      <c r="POF145" s="129"/>
      <c r="POG145" s="129"/>
      <c r="POH145" s="129"/>
      <c r="POI145" s="129"/>
      <c r="POJ145" s="129"/>
      <c r="POK145" s="129"/>
      <c r="POL145" s="129"/>
      <c r="POM145" s="129"/>
      <c r="PON145" s="129"/>
      <c r="POO145" s="129"/>
      <c r="POP145" s="129"/>
      <c r="POQ145" s="129"/>
      <c r="POR145" s="129"/>
      <c r="POS145" s="129"/>
      <c r="POT145" s="129"/>
      <c r="POU145" s="129"/>
      <c r="POV145" s="129"/>
      <c r="POW145" s="129"/>
      <c r="POX145" s="129"/>
      <c r="POY145" s="129"/>
      <c r="POZ145" s="129"/>
      <c r="PPA145" s="129"/>
      <c r="PPB145" s="129"/>
      <c r="PPC145" s="129"/>
      <c r="PPD145" s="129"/>
      <c r="PPE145" s="129"/>
      <c r="PPF145" s="129"/>
      <c r="PPG145" s="129"/>
      <c r="PPH145" s="129"/>
      <c r="PPI145" s="129"/>
      <c r="PPJ145" s="129"/>
      <c r="PPK145" s="129"/>
      <c r="PPL145" s="129"/>
      <c r="PPM145" s="129"/>
      <c r="PPN145" s="129"/>
      <c r="PPO145" s="129"/>
      <c r="PPP145" s="129"/>
      <c r="PPQ145" s="129"/>
      <c r="PPR145" s="129"/>
      <c r="PPS145" s="129"/>
      <c r="PPT145" s="129"/>
      <c r="PPU145" s="129"/>
      <c r="PPV145" s="129"/>
      <c r="PPW145" s="129"/>
      <c r="PPX145" s="129"/>
      <c r="PPY145" s="129"/>
      <c r="PPZ145" s="129"/>
      <c r="PQA145" s="129"/>
      <c r="PQB145" s="129"/>
      <c r="PQC145" s="129"/>
      <c r="PQD145" s="129"/>
      <c r="PQE145" s="129"/>
      <c r="PQF145" s="129"/>
      <c r="PQG145" s="129"/>
      <c r="PQH145" s="129"/>
      <c r="PQI145" s="129"/>
      <c r="PQJ145" s="129"/>
      <c r="PQK145" s="129"/>
      <c r="PQL145" s="129"/>
      <c r="PQM145" s="129"/>
      <c r="PQN145" s="129"/>
      <c r="PQO145" s="129"/>
      <c r="PQP145" s="129"/>
      <c r="PQQ145" s="129"/>
      <c r="PQR145" s="129"/>
      <c r="PQS145" s="129"/>
      <c r="PQT145" s="129"/>
      <c r="PQU145" s="129"/>
      <c r="PQV145" s="129"/>
      <c r="PQW145" s="129"/>
      <c r="PQX145" s="129"/>
      <c r="PQY145" s="129"/>
      <c r="PQZ145" s="129"/>
      <c r="PRA145" s="129"/>
      <c r="PRB145" s="129"/>
      <c r="PRC145" s="129"/>
      <c r="PRD145" s="129"/>
      <c r="PRE145" s="129"/>
      <c r="PRF145" s="129"/>
      <c r="PRG145" s="129"/>
      <c r="PRH145" s="129"/>
      <c r="PRI145" s="129"/>
      <c r="PRJ145" s="129"/>
      <c r="PRK145" s="129"/>
      <c r="PRL145" s="129"/>
      <c r="PRM145" s="129"/>
      <c r="PRN145" s="129"/>
      <c r="PRO145" s="129"/>
      <c r="PRP145" s="129"/>
      <c r="PRQ145" s="129"/>
      <c r="PRR145" s="129"/>
      <c r="PRS145" s="129"/>
      <c r="PRT145" s="129"/>
      <c r="PRU145" s="129"/>
      <c r="PRV145" s="129"/>
      <c r="PRW145" s="129"/>
      <c r="PRX145" s="129"/>
      <c r="PRY145" s="129"/>
      <c r="PRZ145" s="129"/>
      <c r="PSA145" s="129"/>
      <c r="PSB145" s="129"/>
      <c r="PSC145" s="129"/>
      <c r="PSD145" s="129"/>
      <c r="PSE145" s="129"/>
      <c r="PSF145" s="129"/>
      <c r="PSG145" s="129"/>
      <c r="PSH145" s="129"/>
      <c r="PSI145" s="129"/>
      <c r="PSJ145" s="129"/>
      <c r="PSK145" s="129"/>
      <c r="PSL145" s="129"/>
      <c r="PSM145" s="129"/>
      <c r="PSN145" s="129"/>
      <c r="PSO145" s="129"/>
      <c r="PSP145" s="129"/>
      <c r="PSQ145" s="129"/>
      <c r="PSR145" s="129"/>
      <c r="PSS145" s="129"/>
      <c r="PST145" s="129"/>
      <c r="PSU145" s="129"/>
      <c r="PSV145" s="129"/>
      <c r="PSW145" s="129"/>
      <c r="PSX145" s="129"/>
      <c r="PSY145" s="129"/>
      <c r="PSZ145" s="129"/>
      <c r="PTA145" s="129"/>
      <c r="PTB145" s="129"/>
      <c r="PTC145" s="129"/>
      <c r="PTD145" s="129"/>
      <c r="PTE145" s="129"/>
      <c r="PTF145" s="129"/>
      <c r="PTG145" s="129"/>
      <c r="PTH145" s="129"/>
      <c r="PTI145" s="129"/>
      <c r="PTJ145" s="129"/>
      <c r="PTK145" s="129"/>
      <c r="PTL145" s="129"/>
      <c r="PTM145" s="129"/>
      <c r="PTN145" s="129"/>
      <c r="PTO145" s="129"/>
      <c r="PTP145" s="129"/>
      <c r="PTQ145" s="129"/>
      <c r="PTR145" s="129"/>
      <c r="PTS145" s="129"/>
      <c r="PTT145" s="129"/>
      <c r="PTU145" s="129"/>
      <c r="PTV145" s="129"/>
      <c r="PTW145" s="129"/>
      <c r="PTX145" s="129"/>
      <c r="PTY145" s="129"/>
      <c r="PTZ145" s="129"/>
      <c r="PUA145" s="129"/>
      <c r="PUB145" s="129"/>
      <c r="PUC145" s="129"/>
      <c r="PUD145" s="129"/>
      <c r="PUE145" s="129"/>
      <c r="PUF145" s="129"/>
      <c r="PUG145" s="129"/>
      <c r="PUH145" s="129"/>
      <c r="PUI145" s="129"/>
      <c r="PUJ145" s="129"/>
      <c r="PUK145" s="129"/>
      <c r="PUL145" s="129"/>
      <c r="PUM145" s="129"/>
      <c r="PUN145" s="129"/>
      <c r="PUO145" s="129"/>
      <c r="PUP145" s="129"/>
      <c r="PUQ145" s="129"/>
      <c r="PUR145" s="129"/>
      <c r="PUS145" s="129"/>
      <c r="PUT145" s="129"/>
      <c r="PUU145" s="129"/>
      <c r="PUV145" s="129"/>
      <c r="PUW145" s="129"/>
      <c r="PUX145" s="129"/>
      <c r="PUY145" s="129"/>
      <c r="PUZ145" s="129"/>
      <c r="PVA145" s="129"/>
      <c r="PVB145" s="129"/>
      <c r="PVC145" s="129"/>
      <c r="PVD145" s="129"/>
      <c r="PVE145" s="129"/>
      <c r="PVF145" s="129"/>
      <c r="PVG145" s="129"/>
      <c r="PVH145" s="129"/>
      <c r="PVI145" s="129"/>
      <c r="PVJ145" s="129"/>
      <c r="PVK145" s="129"/>
      <c r="PVL145" s="129"/>
      <c r="PVM145" s="129"/>
      <c r="PVN145" s="129"/>
      <c r="PVO145" s="129"/>
      <c r="PVP145" s="129"/>
      <c r="PVQ145" s="129"/>
      <c r="PVR145" s="129"/>
      <c r="PVS145" s="129"/>
      <c r="PVT145" s="129"/>
      <c r="PVU145" s="129"/>
      <c r="PVV145" s="129"/>
      <c r="PVW145" s="129"/>
      <c r="PVX145" s="129"/>
      <c r="PVY145" s="129"/>
      <c r="PVZ145" s="129"/>
      <c r="PWA145" s="129"/>
      <c r="PWB145" s="129"/>
      <c r="PWC145" s="129"/>
      <c r="PWD145" s="129"/>
      <c r="PWE145" s="129"/>
      <c r="PWF145" s="129"/>
      <c r="PWG145" s="129"/>
      <c r="PWH145" s="129"/>
      <c r="PWI145" s="129"/>
      <c r="PWJ145" s="129"/>
      <c r="PWK145" s="129"/>
      <c r="PWL145" s="129"/>
      <c r="PWM145" s="129"/>
      <c r="PWN145" s="129"/>
      <c r="PWO145" s="129"/>
      <c r="PWP145" s="129"/>
      <c r="PWQ145" s="129"/>
      <c r="PWR145" s="129"/>
      <c r="PWS145" s="129"/>
      <c r="PWT145" s="129"/>
      <c r="PWU145" s="129"/>
      <c r="PWV145" s="129"/>
      <c r="PWW145" s="129"/>
      <c r="PWX145" s="129"/>
      <c r="PWY145" s="129"/>
      <c r="PWZ145" s="129"/>
      <c r="PXA145" s="129"/>
      <c r="PXB145" s="129"/>
      <c r="PXC145" s="129"/>
      <c r="PXD145" s="129"/>
      <c r="PXE145" s="129"/>
      <c r="PXF145" s="129"/>
      <c r="PXG145" s="129"/>
      <c r="PXH145" s="129"/>
      <c r="PXI145" s="129"/>
      <c r="PXJ145" s="129"/>
      <c r="PXK145" s="129"/>
      <c r="PXL145" s="129"/>
      <c r="PXM145" s="129"/>
      <c r="PXN145" s="129"/>
      <c r="PXO145" s="129"/>
      <c r="PXP145" s="129"/>
      <c r="PXQ145" s="129"/>
      <c r="PXR145" s="129"/>
      <c r="PXS145" s="129"/>
      <c r="PXT145" s="129"/>
      <c r="PXU145" s="129"/>
      <c r="PXV145" s="129"/>
      <c r="PXW145" s="129"/>
      <c r="PXX145" s="129"/>
      <c r="PXY145" s="129"/>
      <c r="PXZ145" s="129"/>
      <c r="PYA145" s="129"/>
      <c r="PYB145" s="129"/>
      <c r="PYC145" s="129"/>
      <c r="PYD145" s="129"/>
      <c r="PYE145" s="129"/>
      <c r="PYF145" s="129"/>
      <c r="PYG145" s="129"/>
      <c r="PYH145" s="129"/>
      <c r="PYI145" s="129"/>
      <c r="PYJ145" s="129"/>
      <c r="PYK145" s="129"/>
      <c r="PYL145" s="129"/>
      <c r="PYM145" s="129"/>
      <c r="PYN145" s="129"/>
      <c r="PYO145" s="129"/>
      <c r="PYP145" s="129"/>
      <c r="PYQ145" s="129"/>
      <c r="PYR145" s="129"/>
      <c r="PYS145" s="129"/>
      <c r="PYT145" s="129"/>
      <c r="PYU145" s="129"/>
      <c r="PYV145" s="129"/>
      <c r="PYW145" s="129"/>
      <c r="PYX145" s="129"/>
      <c r="PYY145" s="129"/>
      <c r="PYZ145" s="129"/>
      <c r="PZA145" s="129"/>
      <c r="PZB145" s="129"/>
      <c r="PZC145" s="129"/>
      <c r="PZD145" s="129"/>
      <c r="PZE145" s="129"/>
      <c r="PZF145" s="129"/>
      <c r="PZG145" s="129"/>
      <c r="PZH145" s="129"/>
      <c r="PZI145" s="129"/>
      <c r="PZJ145" s="129"/>
      <c r="PZK145" s="129"/>
      <c r="PZL145" s="129"/>
      <c r="PZM145" s="129"/>
      <c r="PZN145" s="129"/>
      <c r="PZO145" s="129"/>
      <c r="PZP145" s="129"/>
      <c r="PZQ145" s="129"/>
      <c r="PZR145" s="129"/>
      <c r="PZS145" s="129"/>
      <c r="PZT145" s="129"/>
      <c r="PZU145" s="129"/>
      <c r="PZV145" s="129"/>
      <c r="PZW145" s="129"/>
      <c r="PZX145" s="129"/>
      <c r="PZY145" s="129"/>
      <c r="PZZ145" s="129"/>
      <c r="QAA145" s="129"/>
      <c r="QAB145" s="129"/>
      <c r="QAC145" s="129"/>
      <c r="QAD145" s="129"/>
      <c r="QAE145" s="129"/>
      <c r="QAF145" s="129"/>
      <c r="QAG145" s="129"/>
      <c r="QAH145" s="129"/>
      <c r="QAI145" s="129"/>
      <c r="QAJ145" s="129"/>
      <c r="QAK145" s="129"/>
      <c r="QAL145" s="129"/>
      <c r="QAM145" s="129"/>
      <c r="QAN145" s="129"/>
      <c r="QAO145" s="129"/>
      <c r="QAP145" s="129"/>
      <c r="QAQ145" s="129"/>
      <c r="QAR145" s="129"/>
      <c r="QAS145" s="129"/>
      <c r="QAT145" s="129"/>
      <c r="QAU145" s="129"/>
      <c r="QAV145" s="129"/>
      <c r="QAW145" s="129"/>
      <c r="QAX145" s="129"/>
      <c r="QAY145" s="129"/>
      <c r="QAZ145" s="129"/>
      <c r="QBA145" s="129"/>
      <c r="QBB145" s="129"/>
      <c r="QBC145" s="129"/>
      <c r="QBD145" s="129"/>
      <c r="QBE145" s="129"/>
      <c r="QBF145" s="129"/>
      <c r="QBG145" s="129"/>
      <c r="QBH145" s="129"/>
      <c r="QBI145" s="129"/>
      <c r="QBJ145" s="129"/>
      <c r="QBK145" s="129"/>
      <c r="QBL145" s="129"/>
      <c r="QBM145" s="129"/>
      <c r="QBN145" s="129"/>
      <c r="QBO145" s="129"/>
      <c r="QBP145" s="129"/>
      <c r="QBQ145" s="129"/>
      <c r="QBR145" s="129"/>
      <c r="QBS145" s="129"/>
      <c r="QBT145" s="129"/>
      <c r="QBU145" s="129"/>
      <c r="QBV145" s="129"/>
      <c r="QBW145" s="129"/>
      <c r="QBX145" s="129"/>
      <c r="QBY145" s="129"/>
      <c r="QBZ145" s="129"/>
      <c r="QCA145" s="129"/>
      <c r="QCB145" s="129"/>
      <c r="QCC145" s="129"/>
      <c r="QCD145" s="129"/>
      <c r="QCE145" s="129"/>
      <c r="QCF145" s="129"/>
      <c r="QCG145" s="129"/>
      <c r="QCH145" s="129"/>
      <c r="QCI145" s="129"/>
      <c r="QCJ145" s="129"/>
      <c r="QCK145" s="129"/>
      <c r="QCL145" s="129"/>
      <c r="QCM145" s="129"/>
      <c r="QCN145" s="129"/>
      <c r="QCO145" s="129"/>
      <c r="QCP145" s="129"/>
      <c r="QCQ145" s="129"/>
      <c r="QCR145" s="129"/>
      <c r="QCS145" s="129"/>
      <c r="QCT145" s="129"/>
      <c r="QCU145" s="129"/>
      <c r="QCV145" s="129"/>
      <c r="QCW145" s="129"/>
      <c r="QCX145" s="129"/>
      <c r="QCY145" s="129"/>
      <c r="QCZ145" s="129"/>
      <c r="QDA145" s="129"/>
      <c r="QDB145" s="129"/>
      <c r="QDC145" s="129"/>
      <c r="QDD145" s="129"/>
      <c r="QDE145" s="129"/>
      <c r="QDF145" s="129"/>
      <c r="QDG145" s="129"/>
      <c r="QDH145" s="129"/>
      <c r="QDI145" s="129"/>
      <c r="QDJ145" s="129"/>
      <c r="QDK145" s="129"/>
      <c r="QDL145" s="129"/>
      <c r="QDM145" s="129"/>
      <c r="QDN145" s="129"/>
      <c r="QDO145" s="129"/>
      <c r="QDP145" s="129"/>
      <c r="QDQ145" s="129"/>
      <c r="QDR145" s="129"/>
      <c r="QDS145" s="129"/>
      <c r="QDT145" s="129"/>
      <c r="QDU145" s="129"/>
      <c r="QDV145" s="129"/>
      <c r="QDW145" s="129"/>
      <c r="QDX145" s="129"/>
      <c r="QDY145" s="129"/>
      <c r="QDZ145" s="129"/>
      <c r="QEA145" s="129"/>
      <c r="QEB145" s="129"/>
      <c r="QEC145" s="129"/>
      <c r="QED145" s="129"/>
      <c r="QEE145" s="129"/>
      <c r="QEF145" s="129"/>
      <c r="QEG145" s="129"/>
      <c r="QEH145" s="129"/>
      <c r="QEI145" s="129"/>
      <c r="QEJ145" s="129"/>
      <c r="QEK145" s="129"/>
      <c r="QEL145" s="129"/>
      <c r="QEM145" s="129"/>
      <c r="QEN145" s="129"/>
      <c r="QEO145" s="129"/>
      <c r="QEP145" s="129"/>
      <c r="QEQ145" s="129"/>
      <c r="QER145" s="129"/>
      <c r="QES145" s="129"/>
      <c r="QET145" s="129"/>
      <c r="QEU145" s="129"/>
      <c r="QEV145" s="129"/>
      <c r="QEW145" s="129"/>
      <c r="QEX145" s="129"/>
      <c r="QEY145" s="129"/>
      <c r="QEZ145" s="129"/>
      <c r="QFA145" s="129"/>
      <c r="QFB145" s="129"/>
      <c r="QFC145" s="129"/>
      <c r="QFD145" s="129"/>
      <c r="QFE145" s="129"/>
      <c r="QFF145" s="129"/>
      <c r="QFG145" s="129"/>
      <c r="QFH145" s="129"/>
      <c r="QFI145" s="129"/>
      <c r="QFJ145" s="129"/>
      <c r="QFK145" s="129"/>
      <c r="QFL145" s="129"/>
      <c r="QFM145" s="129"/>
      <c r="QFN145" s="129"/>
      <c r="QFO145" s="129"/>
      <c r="QFP145" s="129"/>
      <c r="QFQ145" s="129"/>
      <c r="QFR145" s="129"/>
      <c r="QFS145" s="129"/>
      <c r="QFT145" s="129"/>
      <c r="QFU145" s="129"/>
      <c r="QFV145" s="129"/>
      <c r="QFW145" s="129"/>
      <c r="QFX145" s="129"/>
      <c r="QFY145" s="129"/>
      <c r="QFZ145" s="129"/>
      <c r="QGA145" s="129"/>
      <c r="QGB145" s="129"/>
      <c r="QGC145" s="129"/>
      <c r="QGD145" s="129"/>
      <c r="QGE145" s="129"/>
      <c r="QGF145" s="129"/>
      <c r="QGG145" s="129"/>
      <c r="QGH145" s="129"/>
      <c r="QGI145" s="129"/>
      <c r="QGJ145" s="129"/>
      <c r="QGK145" s="129"/>
      <c r="QGL145" s="129"/>
      <c r="QGM145" s="129"/>
      <c r="QGN145" s="129"/>
      <c r="QGO145" s="129"/>
      <c r="QGP145" s="129"/>
      <c r="QGQ145" s="129"/>
      <c r="QGR145" s="129"/>
      <c r="QGS145" s="129"/>
      <c r="QGT145" s="129"/>
      <c r="QGU145" s="129"/>
      <c r="QGV145" s="129"/>
      <c r="QGW145" s="129"/>
      <c r="QGX145" s="129"/>
      <c r="QGY145" s="129"/>
      <c r="QGZ145" s="129"/>
      <c r="QHA145" s="129"/>
      <c r="QHB145" s="129"/>
      <c r="QHC145" s="129"/>
      <c r="QHD145" s="129"/>
      <c r="QHE145" s="129"/>
      <c r="QHF145" s="129"/>
      <c r="QHG145" s="129"/>
      <c r="QHH145" s="129"/>
      <c r="QHI145" s="129"/>
      <c r="QHJ145" s="129"/>
      <c r="QHK145" s="129"/>
      <c r="QHL145" s="129"/>
      <c r="QHM145" s="129"/>
      <c r="QHN145" s="129"/>
      <c r="QHO145" s="129"/>
      <c r="QHP145" s="129"/>
      <c r="QHQ145" s="129"/>
      <c r="QHR145" s="129"/>
      <c r="QHS145" s="129"/>
      <c r="QHT145" s="129"/>
      <c r="QHU145" s="129"/>
      <c r="QHV145" s="129"/>
      <c r="QHW145" s="129"/>
      <c r="QHX145" s="129"/>
      <c r="QHY145" s="129"/>
      <c r="QHZ145" s="129"/>
      <c r="QIA145" s="129"/>
      <c r="QIB145" s="129"/>
      <c r="QIC145" s="129"/>
      <c r="QID145" s="129"/>
      <c r="QIE145" s="129"/>
      <c r="QIF145" s="129"/>
      <c r="QIG145" s="129"/>
      <c r="QIH145" s="129"/>
      <c r="QII145" s="129"/>
      <c r="QIJ145" s="129"/>
      <c r="QIK145" s="129"/>
      <c r="QIL145" s="129"/>
      <c r="QIM145" s="129"/>
      <c r="QIN145" s="129"/>
      <c r="QIO145" s="129"/>
      <c r="QIP145" s="129"/>
      <c r="QIQ145" s="129"/>
      <c r="QIR145" s="129"/>
      <c r="QIS145" s="129"/>
      <c r="QIT145" s="129"/>
      <c r="QIU145" s="129"/>
      <c r="QIV145" s="129"/>
      <c r="QIW145" s="129"/>
      <c r="QIX145" s="129"/>
      <c r="QIY145" s="129"/>
      <c r="QIZ145" s="129"/>
      <c r="QJA145" s="129"/>
      <c r="QJB145" s="129"/>
      <c r="QJC145" s="129"/>
      <c r="QJD145" s="129"/>
      <c r="QJE145" s="129"/>
      <c r="QJF145" s="129"/>
      <c r="QJG145" s="129"/>
      <c r="QJH145" s="129"/>
      <c r="QJI145" s="129"/>
      <c r="QJJ145" s="129"/>
      <c r="QJK145" s="129"/>
      <c r="QJL145" s="129"/>
      <c r="QJM145" s="129"/>
      <c r="QJN145" s="129"/>
      <c r="QJO145" s="129"/>
      <c r="QJP145" s="129"/>
      <c r="QJQ145" s="129"/>
      <c r="QJR145" s="129"/>
      <c r="QJS145" s="129"/>
      <c r="QJT145" s="129"/>
      <c r="QJU145" s="129"/>
      <c r="QJV145" s="129"/>
      <c r="QJW145" s="129"/>
      <c r="QJX145" s="129"/>
      <c r="QJY145" s="129"/>
      <c r="QJZ145" s="129"/>
      <c r="QKA145" s="129"/>
      <c r="QKB145" s="129"/>
      <c r="QKC145" s="129"/>
      <c r="QKD145" s="129"/>
      <c r="QKE145" s="129"/>
      <c r="QKF145" s="129"/>
      <c r="QKG145" s="129"/>
      <c r="QKH145" s="129"/>
      <c r="QKI145" s="129"/>
      <c r="QKJ145" s="129"/>
      <c r="QKK145" s="129"/>
      <c r="QKL145" s="129"/>
      <c r="QKM145" s="129"/>
      <c r="QKN145" s="129"/>
      <c r="QKO145" s="129"/>
      <c r="QKP145" s="129"/>
      <c r="QKQ145" s="129"/>
      <c r="QKR145" s="129"/>
      <c r="QKS145" s="129"/>
      <c r="QKT145" s="129"/>
      <c r="QKU145" s="129"/>
      <c r="QKV145" s="129"/>
      <c r="QKW145" s="129"/>
      <c r="QKX145" s="129"/>
      <c r="QKY145" s="129"/>
      <c r="QKZ145" s="129"/>
      <c r="QLA145" s="129"/>
      <c r="QLB145" s="129"/>
      <c r="QLC145" s="129"/>
      <c r="QLD145" s="129"/>
      <c r="QLE145" s="129"/>
      <c r="QLF145" s="129"/>
      <c r="QLG145" s="129"/>
      <c r="QLH145" s="129"/>
      <c r="QLI145" s="129"/>
      <c r="QLJ145" s="129"/>
      <c r="QLK145" s="129"/>
      <c r="QLL145" s="129"/>
      <c r="QLM145" s="129"/>
      <c r="QLN145" s="129"/>
      <c r="QLO145" s="129"/>
      <c r="QLP145" s="129"/>
      <c r="QLQ145" s="129"/>
      <c r="QLR145" s="129"/>
      <c r="QLS145" s="129"/>
      <c r="QLT145" s="129"/>
      <c r="QLU145" s="129"/>
      <c r="QLV145" s="129"/>
      <c r="QLW145" s="129"/>
      <c r="QLX145" s="129"/>
      <c r="QLY145" s="129"/>
      <c r="QLZ145" s="129"/>
      <c r="QMA145" s="129"/>
      <c r="QMB145" s="129"/>
      <c r="QMC145" s="129"/>
      <c r="QMD145" s="129"/>
      <c r="QME145" s="129"/>
      <c r="QMF145" s="129"/>
      <c r="QMG145" s="129"/>
      <c r="QMH145" s="129"/>
      <c r="QMI145" s="129"/>
      <c r="QMJ145" s="129"/>
      <c r="QMK145" s="129"/>
      <c r="QML145" s="129"/>
      <c r="QMM145" s="129"/>
      <c r="QMN145" s="129"/>
      <c r="QMO145" s="129"/>
      <c r="QMP145" s="129"/>
      <c r="QMQ145" s="129"/>
      <c r="QMR145" s="129"/>
      <c r="QMS145" s="129"/>
      <c r="QMT145" s="129"/>
      <c r="QMU145" s="129"/>
      <c r="QMV145" s="129"/>
      <c r="QMW145" s="129"/>
      <c r="QMX145" s="129"/>
      <c r="QMY145" s="129"/>
      <c r="QMZ145" s="129"/>
      <c r="QNA145" s="129"/>
      <c r="QNB145" s="129"/>
      <c r="QNC145" s="129"/>
      <c r="QND145" s="129"/>
      <c r="QNE145" s="129"/>
      <c r="QNF145" s="129"/>
      <c r="QNG145" s="129"/>
      <c r="QNH145" s="129"/>
      <c r="QNI145" s="129"/>
      <c r="QNJ145" s="129"/>
      <c r="QNK145" s="129"/>
      <c r="QNL145" s="129"/>
      <c r="QNM145" s="129"/>
      <c r="QNN145" s="129"/>
      <c r="QNO145" s="129"/>
      <c r="QNP145" s="129"/>
      <c r="QNQ145" s="129"/>
      <c r="QNR145" s="129"/>
      <c r="QNS145" s="129"/>
      <c r="QNT145" s="129"/>
      <c r="QNU145" s="129"/>
      <c r="QNV145" s="129"/>
      <c r="QNW145" s="129"/>
      <c r="QNX145" s="129"/>
      <c r="QNY145" s="129"/>
      <c r="QNZ145" s="129"/>
      <c r="QOA145" s="129"/>
      <c r="QOB145" s="129"/>
      <c r="QOC145" s="129"/>
      <c r="QOD145" s="129"/>
      <c r="QOE145" s="129"/>
      <c r="QOF145" s="129"/>
      <c r="QOG145" s="129"/>
      <c r="QOH145" s="129"/>
      <c r="QOI145" s="129"/>
      <c r="QOJ145" s="129"/>
      <c r="QOK145" s="129"/>
      <c r="QOL145" s="129"/>
      <c r="QOM145" s="129"/>
      <c r="QON145" s="129"/>
      <c r="QOO145" s="129"/>
      <c r="QOP145" s="129"/>
      <c r="QOQ145" s="129"/>
      <c r="QOR145" s="129"/>
      <c r="QOS145" s="129"/>
      <c r="QOT145" s="129"/>
      <c r="QOU145" s="129"/>
      <c r="QOV145" s="129"/>
      <c r="QOW145" s="129"/>
      <c r="QOX145" s="129"/>
      <c r="QOY145" s="129"/>
      <c r="QOZ145" s="129"/>
      <c r="QPA145" s="129"/>
      <c r="QPB145" s="129"/>
      <c r="QPC145" s="129"/>
      <c r="QPD145" s="129"/>
      <c r="QPE145" s="129"/>
      <c r="QPF145" s="129"/>
      <c r="QPG145" s="129"/>
      <c r="QPH145" s="129"/>
      <c r="QPI145" s="129"/>
      <c r="QPJ145" s="129"/>
      <c r="QPK145" s="129"/>
      <c r="QPL145" s="129"/>
      <c r="QPM145" s="129"/>
      <c r="QPN145" s="129"/>
      <c r="QPO145" s="129"/>
      <c r="QPP145" s="129"/>
      <c r="QPQ145" s="129"/>
      <c r="QPR145" s="129"/>
      <c r="QPS145" s="129"/>
      <c r="QPT145" s="129"/>
      <c r="QPU145" s="129"/>
      <c r="QPV145" s="129"/>
      <c r="QPW145" s="129"/>
      <c r="QPX145" s="129"/>
      <c r="QPY145" s="129"/>
      <c r="QPZ145" s="129"/>
      <c r="QQA145" s="129"/>
      <c r="QQB145" s="129"/>
      <c r="QQC145" s="129"/>
      <c r="QQD145" s="129"/>
      <c r="QQE145" s="129"/>
      <c r="QQF145" s="129"/>
      <c r="QQG145" s="129"/>
      <c r="QQH145" s="129"/>
      <c r="QQI145" s="129"/>
      <c r="QQJ145" s="129"/>
      <c r="QQK145" s="129"/>
      <c r="QQL145" s="129"/>
      <c r="QQM145" s="129"/>
      <c r="QQN145" s="129"/>
      <c r="QQO145" s="129"/>
      <c r="QQP145" s="129"/>
      <c r="QQQ145" s="129"/>
      <c r="QQR145" s="129"/>
      <c r="QQS145" s="129"/>
      <c r="QQT145" s="129"/>
      <c r="QQU145" s="129"/>
      <c r="QQV145" s="129"/>
      <c r="QQW145" s="129"/>
      <c r="QQX145" s="129"/>
      <c r="QQY145" s="129"/>
      <c r="QQZ145" s="129"/>
      <c r="QRA145" s="129"/>
      <c r="QRB145" s="129"/>
      <c r="QRC145" s="129"/>
      <c r="QRD145" s="129"/>
      <c r="QRE145" s="129"/>
      <c r="QRF145" s="129"/>
      <c r="QRG145" s="129"/>
      <c r="QRH145" s="129"/>
      <c r="QRI145" s="129"/>
      <c r="QRJ145" s="129"/>
      <c r="QRK145" s="129"/>
      <c r="QRL145" s="129"/>
      <c r="QRM145" s="129"/>
      <c r="QRN145" s="129"/>
      <c r="QRO145" s="129"/>
      <c r="QRP145" s="129"/>
      <c r="QRQ145" s="129"/>
      <c r="QRR145" s="129"/>
      <c r="QRS145" s="129"/>
      <c r="QRT145" s="129"/>
      <c r="QRU145" s="129"/>
      <c r="QRV145" s="129"/>
      <c r="QRW145" s="129"/>
      <c r="QRX145" s="129"/>
      <c r="QRY145" s="129"/>
      <c r="QRZ145" s="129"/>
      <c r="QSA145" s="129"/>
      <c r="QSB145" s="129"/>
      <c r="QSC145" s="129"/>
      <c r="QSD145" s="129"/>
      <c r="QSE145" s="129"/>
      <c r="QSF145" s="129"/>
      <c r="QSG145" s="129"/>
      <c r="QSH145" s="129"/>
      <c r="QSI145" s="129"/>
      <c r="QSJ145" s="129"/>
      <c r="QSK145" s="129"/>
      <c r="QSL145" s="129"/>
      <c r="QSM145" s="129"/>
      <c r="QSN145" s="129"/>
      <c r="QSO145" s="129"/>
      <c r="QSP145" s="129"/>
      <c r="QSQ145" s="129"/>
      <c r="QSR145" s="129"/>
      <c r="QSS145" s="129"/>
      <c r="QST145" s="129"/>
      <c r="QSU145" s="129"/>
      <c r="QSV145" s="129"/>
      <c r="QSW145" s="129"/>
      <c r="QSX145" s="129"/>
      <c r="QSY145" s="129"/>
      <c r="QSZ145" s="129"/>
      <c r="QTA145" s="129"/>
      <c r="QTB145" s="129"/>
      <c r="QTC145" s="129"/>
      <c r="QTD145" s="129"/>
      <c r="QTE145" s="129"/>
      <c r="QTF145" s="129"/>
      <c r="QTG145" s="129"/>
      <c r="QTH145" s="129"/>
      <c r="QTI145" s="129"/>
      <c r="QTJ145" s="129"/>
      <c r="QTK145" s="129"/>
      <c r="QTL145" s="129"/>
      <c r="QTM145" s="129"/>
      <c r="QTN145" s="129"/>
      <c r="QTO145" s="129"/>
      <c r="QTP145" s="129"/>
      <c r="QTQ145" s="129"/>
      <c r="QTR145" s="129"/>
      <c r="QTS145" s="129"/>
      <c r="QTT145" s="129"/>
      <c r="QTU145" s="129"/>
      <c r="QTV145" s="129"/>
      <c r="QTW145" s="129"/>
      <c r="QTX145" s="129"/>
      <c r="QTY145" s="129"/>
      <c r="QTZ145" s="129"/>
      <c r="QUA145" s="129"/>
      <c r="QUB145" s="129"/>
      <c r="QUC145" s="129"/>
      <c r="QUD145" s="129"/>
      <c r="QUE145" s="129"/>
      <c r="QUF145" s="129"/>
      <c r="QUG145" s="129"/>
      <c r="QUH145" s="129"/>
      <c r="QUI145" s="129"/>
      <c r="QUJ145" s="129"/>
      <c r="QUK145" s="129"/>
      <c r="QUL145" s="129"/>
      <c r="QUM145" s="129"/>
      <c r="QUN145" s="129"/>
      <c r="QUO145" s="129"/>
      <c r="QUP145" s="129"/>
      <c r="QUQ145" s="129"/>
      <c r="QUR145" s="129"/>
      <c r="QUS145" s="129"/>
      <c r="QUT145" s="129"/>
      <c r="QUU145" s="129"/>
      <c r="QUV145" s="129"/>
      <c r="QUW145" s="129"/>
      <c r="QUX145" s="129"/>
      <c r="QUY145" s="129"/>
      <c r="QUZ145" s="129"/>
      <c r="QVA145" s="129"/>
      <c r="QVB145" s="129"/>
      <c r="QVC145" s="129"/>
      <c r="QVD145" s="129"/>
      <c r="QVE145" s="129"/>
      <c r="QVF145" s="129"/>
      <c r="QVG145" s="129"/>
      <c r="QVH145" s="129"/>
      <c r="QVI145" s="129"/>
      <c r="QVJ145" s="129"/>
      <c r="QVK145" s="129"/>
      <c r="QVL145" s="129"/>
      <c r="QVM145" s="129"/>
      <c r="QVN145" s="129"/>
      <c r="QVO145" s="129"/>
      <c r="QVP145" s="129"/>
      <c r="QVQ145" s="129"/>
      <c r="QVR145" s="129"/>
      <c r="QVS145" s="129"/>
      <c r="QVT145" s="129"/>
      <c r="QVU145" s="129"/>
      <c r="QVV145" s="129"/>
      <c r="QVW145" s="129"/>
      <c r="QVX145" s="129"/>
      <c r="QVY145" s="129"/>
      <c r="QVZ145" s="129"/>
      <c r="QWA145" s="129"/>
      <c r="QWB145" s="129"/>
      <c r="QWC145" s="129"/>
      <c r="QWD145" s="129"/>
      <c r="QWE145" s="129"/>
      <c r="QWF145" s="129"/>
      <c r="QWG145" s="129"/>
      <c r="QWH145" s="129"/>
      <c r="QWI145" s="129"/>
      <c r="QWJ145" s="129"/>
      <c r="QWK145" s="129"/>
      <c r="QWL145" s="129"/>
      <c r="QWM145" s="129"/>
      <c r="QWN145" s="129"/>
      <c r="QWO145" s="129"/>
      <c r="QWP145" s="129"/>
      <c r="QWQ145" s="129"/>
      <c r="QWR145" s="129"/>
      <c r="QWS145" s="129"/>
      <c r="QWT145" s="129"/>
      <c r="QWU145" s="129"/>
      <c r="QWV145" s="129"/>
      <c r="QWW145" s="129"/>
      <c r="QWX145" s="129"/>
      <c r="QWY145" s="129"/>
      <c r="QWZ145" s="129"/>
      <c r="QXA145" s="129"/>
      <c r="QXB145" s="129"/>
      <c r="QXC145" s="129"/>
      <c r="QXD145" s="129"/>
      <c r="QXE145" s="129"/>
      <c r="QXF145" s="129"/>
      <c r="QXG145" s="129"/>
      <c r="QXH145" s="129"/>
      <c r="QXI145" s="129"/>
      <c r="QXJ145" s="129"/>
      <c r="QXK145" s="129"/>
      <c r="QXL145" s="129"/>
      <c r="QXM145" s="129"/>
      <c r="QXN145" s="129"/>
      <c r="QXO145" s="129"/>
      <c r="QXP145" s="129"/>
      <c r="QXQ145" s="129"/>
      <c r="QXR145" s="129"/>
      <c r="QXS145" s="129"/>
      <c r="QXT145" s="129"/>
      <c r="QXU145" s="129"/>
      <c r="QXV145" s="129"/>
      <c r="QXW145" s="129"/>
      <c r="QXX145" s="129"/>
      <c r="QXY145" s="129"/>
      <c r="QXZ145" s="129"/>
      <c r="QYA145" s="129"/>
      <c r="QYB145" s="129"/>
      <c r="QYC145" s="129"/>
      <c r="QYD145" s="129"/>
      <c r="QYE145" s="129"/>
      <c r="QYF145" s="129"/>
      <c r="QYG145" s="129"/>
      <c r="QYH145" s="129"/>
      <c r="QYI145" s="129"/>
      <c r="QYJ145" s="129"/>
      <c r="QYK145" s="129"/>
      <c r="QYL145" s="129"/>
      <c r="QYM145" s="129"/>
      <c r="QYN145" s="129"/>
      <c r="QYO145" s="129"/>
      <c r="QYP145" s="129"/>
      <c r="QYQ145" s="129"/>
      <c r="QYR145" s="129"/>
      <c r="QYS145" s="129"/>
      <c r="QYT145" s="129"/>
      <c r="QYU145" s="129"/>
      <c r="QYV145" s="129"/>
      <c r="QYW145" s="129"/>
      <c r="QYX145" s="129"/>
      <c r="QYY145" s="129"/>
      <c r="QYZ145" s="129"/>
      <c r="QZA145" s="129"/>
      <c r="QZB145" s="129"/>
      <c r="QZC145" s="129"/>
      <c r="QZD145" s="129"/>
      <c r="QZE145" s="129"/>
      <c r="QZF145" s="129"/>
      <c r="QZG145" s="129"/>
      <c r="QZH145" s="129"/>
      <c r="QZI145" s="129"/>
      <c r="QZJ145" s="129"/>
      <c r="QZK145" s="129"/>
      <c r="QZL145" s="129"/>
      <c r="QZM145" s="129"/>
      <c r="QZN145" s="129"/>
      <c r="QZO145" s="129"/>
      <c r="QZP145" s="129"/>
      <c r="QZQ145" s="129"/>
      <c r="QZR145" s="129"/>
      <c r="QZS145" s="129"/>
      <c r="QZT145" s="129"/>
      <c r="QZU145" s="129"/>
      <c r="QZV145" s="129"/>
      <c r="QZW145" s="129"/>
      <c r="QZX145" s="129"/>
      <c r="QZY145" s="129"/>
      <c r="QZZ145" s="129"/>
      <c r="RAA145" s="129"/>
      <c r="RAB145" s="129"/>
      <c r="RAC145" s="129"/>
      <c r="RAD145" s="129"/>
      <c r="RAE145" s="129"/>
      <c r="RAF145" s="129"/>
      <c r="RAG145" s="129"/>
      <c r="RAH145" s="129"/>
      <c r="RAI145" s="129"/>
      <c r="RAJ145" s="129"/>
      <c r="RAK145" s="129"/>
      <c r="RAL145" s="129"/>
      <c r="RAM145" s="129"/>
      <c r="RAN145" s="129"/>
      <c r="RAO145" s="129"/>
      <c r="RAP145" s="129"/>
      <c r="RAQ145" s="129"/>
      <c r="RAR145" s="129"/>
      <c r="RAS145" s="129"/>
      <c r="RAT145" s="129"/>
      <c r="RAU145" s="129"/>
      <c r="RAV145" s="129"/>
      <c r="RAW145" s="129"/>
      <c r="RAX145" s="129"/>
      <c r="RAY145" s="129"/>
      <c r="RAZ145" s="129"/>
      <c r="RBA145" s="129"/>
      <c r="RBB145" s="129"/>
      <c r="RBC145" s="129"/>
      <c r="RBD145" s="129"/>
      <c r="RBE145" s="129"/>
      <c r="RBF145" s="129"/>
      <c r="RBG145" s="129"/>
      <c r="RBH145" s="129"/>
      <c r="RBI145" s="129"/>
      <c r="RBJ145" s="129"/>
      <c r="RBK145" s="129"/>
      <c r="RBL145" s="129"/>
      <c r="RBM145" s="129"/>
      <c r="RBN145" s="129"/>
      <c r="RBO145" s="129"/>
      <c r="RBP145" s="129"/>
      <c r="RBQ145" s="129"/>
      <c r="RBR145" s="129"/>
      <c r="RBS145" s="129"/>
      <c r="RBT145" s="129"/>
      <c r="RBU145" s="129"/>
      <c r="RBV145" s="129"/>
      <c r="RBW145" s="129"/>
      <c r="RBX145" s="129"/>
      <c r="RBY145" s="129"/>
      <c r="RBZ145" s="129"/>
      <c r="RCA145" s="129"/>
      <c r="RCB145" s="129"/>
      <c r="RCC145" s="129"/>
      <c r="RCD145" s="129"/>
      <c r="RCE145" s="129"/>
      <c r="RCF145" s="129"/>
      <c r="RCG145" s="129"/>
      <c r="RCH145" s="129"/>
      <c r="RCI145" s="129"/>
      <c r="RCJ145" s="129"/>
      <c r="RCK145" s="129"/>
      <c r="RCL145" s="129"/>
      <c r="RCM145" s="129"/>
      <c r="RCN145" s="129"/>
      <c r="RCO145" s="129"/>
      <c r="RCP145" s="129"/>
      <c r="RCQ145" s="129"/>
      <c r="RCR145" s="129"/>
      <c r="RCS145" s="129"/>
      <c r="RCT145" s="129"/>
      <c r="RCU145" s="129"/>
      <c r="RCV145" s="129"/>
      <c r="RCW145" s="129"/>
      <c r="RCX145" s="129"/>
      <c r="RCY145" s="129"/>
      <c r="RCZ145" s="129"/>
      <c r="RDA145" s="129"/>
      <c r="RDB145" s="129"/>
      <c r="RDC145" s="129"/>
      <c r="RDD145" s="129"/>
      <c r="RDE145" s="129"/>
      <c r="RDF145" s="129"/>
      <c r="RDG145" s="129"/>
      <c r="RDH145" s="129"/>
      <c r="RDI145" s="129"/>
      <c r="RDJ145" s="129"/>
      <c r="RDK145" s="129"/>
      <c r="RDL145" s="129"/>
      <c r="RDM145" s="129"/>
      <c r="RDN145" s="129"/>
      <c r="RDO145" s="129"/>
      <c r="RDP145" s="129"/>
      <c r="RDQ145" s="129"/>
      <c r="RDR145" s="129"/>
      <c r="RDS145" s="129"/>
      <c r="RDT145" s="129"/>
      <c r="RDU145" s="129"/>
      <c r="RDV145" s="129"/>
      <c r="RDW145" s="129"/>
      <c r="RDX145" s="129"/>
      <c r="RDY145" s="129"/>
      <c r="RDZ145" s="129"/>
      <c r="REA145" s="129"/>
      <c r="REB145" s="129"/>
      <c r="REC145" s="129"/>
      <c r="RED145" s="129"/>
      <c r="REE145" s="129"/>
      <c r="REF145" s="129"/>
      <c r="REG145" s="129"/>
      <c r="REH145" s="129"/>
      <c r="REI145" s="129"/>
      <c r="REJ145" s="129"/>
      <c r="REK145" s="129"/>
      <c r="REL145" s="129"/>
      <c r="REM145" s="129"/>
      <c r="REN145" s="129"/>
      <c r="REO145" s="129"/>
      <c r="REP145" s="129"/>
      <c r="REQ145" s="129"/>
      <c r="RER145" s="129"/>
      <c r="RES145" s="129"/>
      <c r="RET145" s="129"/>
      <c r="REU145" s="129"/>
      <c r="REV145" s="129"/>
      <c r="REW145" s="129"/>
      <c r="REX145" s="129"/>
      <c r="REY145" s="129"/>
      <c r="REZ145" s="129"/>
      <c r="RFA145" s="129"/>
      <c r="RFB145" s="129"/>
      <c r="RFC145" s="129"/>
      <c r="RFD145" s="129"/>
      <c r="RFE145" s="129"/>
      <c r="RFF145" s="129"/>
      <c r="RFG145" s="129"/>
      <c r="RFH145" s="129"/>
      <c r="RFI145" s="129"/>
      <c r="RFJ145" s="129"/>
      <c r="RFK145" s="129"/>
      <c r="RFL145" s="129"/>
      <c r="RFM145" s="129"/>
      <c r="RFN145" s="129"/>
      <c r="RFO145" s="129"/>
      <c r="RFP145" s="129"/>
      <c r="RFQ145" s="129"/>
      <c r="RFR145" s="129"/>
      <c r="RFS145" s="129"/>
      <c r="RFT145" s="129"/>
      <c r="RFU145" s="129"/>
      <c r="RFV145" s="129"/>
      <c r="RFW145" s="129"/>
      <c r="RFX145" s="129"/>
      <c r="RFY145" s="129"/>
      <c r="RFZ145" s="129"/>
      <c r="RGA145" s="129"/>
      <c r="RGB145" s="129"/>
      <c r="RGC145" s="129"/>
      <c r="RGD145" s="129"/>
      <c r="RGE145" s="129"/>
      <c r="RGF145" s="129"/>
      <c r="RGG145" s="129"/>
      <c r="RGH145" s="129"/>
      <c r="RGI145" s="129"/>
      <c r="RGJ145" s="129"/>
      <c r="RGK145" s="129"/>
      <c r="RGL145" s="129"/>
      <c r="RGM145" s="129"/>
      <c r="RGN145" s="129"/>
      <c r="RGO145" s="129"/>
      <c r="RGP145" s="129"/>
      <c r="RGQ145" s="129"/>
      <c r="RGR145" s="129"/>
      <c r="RGS145" s="129"/>
      <c r="RGT145" s="129"/>
      <c r="RGU145" s="129"/>
      <c r="RGV145" s="129"/>
      <c r="RGW145" s="129"/>
      <c r="RGX145" s="129"/>
      <c r="RGY145" s="129"/>
      <c r="RGZ145" s="129"/>
      <c r="RHA145" s="129"/>
      <c r="RHB145" s="129"/>
      <c r="RHC145" s="129"/>
      <c r="RHD145" s="129"/>
      <c r="RHE145" s="129"/>
      <c r="RHF145" s="129"/>
      <c r="RHG145" s="129"/>
      <c r="RHH145" s="129"/>
      <c r="RHI145" s="129"/>
      <c r="RHJ145" s="129"/>
      <c r="RHK145" s="129"/>
      <c r="RHL145" s="129"/>
      <c r="RHM145" s="129"/>
      <c r="RHN145" s="129"/>
      <c r="RHO145" s="129"/>
      <c r="RHP145" s="129"/>
      <c r="RHQ145" s="129"/>
      <c r="RHR145" s="129"/>
      <c r="RHS145" s="129"/>
      <c r="RHT145" s="129"/>
      <c r="RHU145" s="129"/>
      <c r="RHV145" s="129"/>
      <c r="RHW145" s="129"/>
      <c r="RHX145" s="129"/>
      <c r="RHY145" s="129"/>
      <c r="RHZ145" s="129"/>
      <c r="RIA145" s="129"/>
      <c r="RIB145" s="129"/>
      <c r="RIC145" s="129"/>
      <c r="RID145" s="129"/>
      <c r="RIE145" s="129"/>
      <c r="RIF145" s="129"/>
      <c r="RIG145" s="129"/>
      <c r="RIH145" s="129"/>
      <c r="RII145" s="129"/>
      <c r="RIJ145" s="129"/>
      <c r="RIK145" s="129"/>
      <c r="RIL145" s="129"/>
      <c r="RIM145" s="129"/>
      <c r="RIN145" s="129"/>
      <c r="RIO145" s="129"/>
      <c r="RIP145" s="129"/>
      <c r="RIQ145" s="129"/>
      <c r="RIR145" s="129"/>
      <c r="RIS145" s="129"/>
      <c r="RIT145" s="129"/>
      <c r="RIU145" s="129"/>
      <c r="RIV145" s="129"/>
      <c r="RIW145" s="129"/>
      <c r="RIX145" s="129"/>
      <c r="RIY145" s="129"/>
      <c r="RIZ145" s="129"/>
      <c r="RJA145" s="129"/>
      <c r="RJB145" s="129"/>
      <c r="RJC145" s="129"/>
      <c r="RJD145" s="129"/>
      <c r="RJE145" s="129"/>
      <c r="RJF145" s="129"/>
      <c r="RJG145" s="129"/>
      <c r="RJH145" s="129"/>
      <c r="RJI145" s="129"/>
      <c r="RJJ145" s="129"/>
      <c r="RJK145" s="129"/>
      <c r="RJL145" s="129"/>
      <c r="RJM145" s="129"/>
      <c r="RJN145" s="129"/>
      <c r="RJO145" s="129"/>
      <c r="RJP145" s="129"/>
      <c r="RJQ145" s="129"/>
      <c r="RJR145" s="129"/>
      <c r="RJS145" s="129"/>
      <c r="RJT145" s="129"/>
      <c r="RJU145" s="129"/>
      <c r="RJV145" s="129"/>
      <c r="RJW145" s="129"/>
      <c r="RJX145" s="129"/>
      <c r="RJY145" s="129"/>
      <c r="RJZ145" s="129"/>
      <c r="RKA145" s="129"/>
      <c r="RKB145" s="129"/>
      <c r="RKC145" s="129"/>
      <c r="RKD145" s="129"/>
      <c r="RKE145" s="129"/>
      <c r="RKF145" s="129"/>
      <c r="RKG145" s="129"/>
      <c r="RKH145" s="129"/>
      <c r="RKI145" s="129"/>
      <c r="RKJ145" s="129"/>
      <c r="RKK145" s="129"/>
      <c r="RKL145" s="129"/>
      <c r="RKM145" s="129"/>
      <c r="RKN145" s="129"/>
      <c r="RKO145" s="129"/>
      <c r="RKP145" s="129"/>
      <c r="RKQ145" s="129"/>
      <c r="RKR145" s="129"/>
      <c r="RKS145" s="129"/>
      <c r="RKT145" s="129"/>
      <c r="RKU145" s="129"/>
      <c r="RKV145" s="129"/>
      <c r="RKW145" s="129"/>
      <c r="RKX145" s="129"/>
      <c r="RKY145" s="129"/>
      <c r="RKZ145" s="129"/>
      <c r="RLA145" s="129"/>
      <c r="RLB145" s="129"/>
      <c r="RLC145" s="129"/>
      <c r="RLD145" s="129"/>
      <c r="RLE145" s="129"/>
      <c r="RLF145" s="129"/>
      <c r="RLG145" s="129"/>
      <c r="RLH145" s="129"/>
      <c r="RLI145" s="129"/>
      <c r="RLJ145" s="129"/>
      <c r="RLK145" s="129"/>
      <c r="RLL145" s="129"/>
      <c r="RLM145" s="129"/>
      <c r="RLN145" s="129"/>
      <c r="RLO145" s="129"/>
      <c r="RLP145" s="129"/>
      <c r="RLQ145" s="129"/>
      <c r="RLR145" s="129"/>
      <c r="RLS145" s="129"/>
      <c r="RLT145" s="129"/>
      <c r="RLU145" s="129"/>
      <c r="RLV145" s="129"/>
      <c r="RLW145" s="129"/>
      <c r="RLX145" s="129"/>
      <c r="RLY145" s="129"/>
      <c r="RLZ145" s="129"/>
      <c r="RMA145" s="129"/>
      <c r="RMB145" s="129"/>
      <c r="RMC145" s="129"/>
      <c r="RMD145" s="129"/>
      <c r="RME145" s="129"/>
      <c r="RMF145" s="129"/>
      <c r="RMG145" s="129"/>
      <c r="RMH145" s="129"/>
      <c r="RMI145" s="129"/>
      <c r="RMJ145" s="129"/>
      <c r="RMK145" s="129"/>
      <c r="RML145" s="129"/>
      <c r="RMM145" s="129"/>
      <c r="RMN145" s="129"/>
      <c r="RMO145" s="129"/>
      <c r="RMP145" s="129"/>
      <c r="RMQ145" s="129"/>
      <c r="RMR145" s="129"/>
      <c r="RMS145" s="129"/>
      <c r="RMT145" s="129"/>
      <c r="RMU145" s="129"/>
      <c r="RMV145" s="129"/>
      <c r="RMW145" s="129"/>
      <c r="RMX145" s="129"/>
      <c r="RMY145" s="129"/>
      <c r="RMZ145" s="129"/>
      <c r="RNA145" s="129"/>
      <c r="RNB145" s="129"/>
      <c r="RNC145" s="129"/>
      <c r="RND145" s="129"/>
      <c r="RNE145" s="129"/>
      <c r="RNF145" s="129"/>
      <c r="RNG145" s="129"/>
      <c r="RNH145" s="129"/>
      <c r="RNI145" s="129"/>
      <c r="RNJ145" s="129"/>
      <c r="RNK145" s="129"/>
      <c r="RNL145" s="129"/>
      <c r="RNM145" s="129"/>
      <c r="RNN145" s="129"/>
      <c r="RNO145" s="129"/>
      <c r="RNP145" s="129"/>
      <c r="RNQ145" s="129"/>
      <c r="RNR145" s="129"/>
      <c r="RNS145" s="129"/>
      <c r="RNT145" s="129"/>
      <c r="RNU145" s="129"/>
      <c r="RNV145" s="129"/>
      <c r="RNW145" s="129"/>
      <c r="RNX145" s="129"/>
      <c r="RNY145" s="129"/>
      <c r="RNZ145" s="129"/>
      <c r="ROA145" s="129"/>
      <c r="ROB145" s="129"/>
      <c r="ROC145" s="129"/>
      <c r="ROD145" s="129"/>
      <c r="ROE145" s="129"/>
      <c r="ROF145" s="129"/>
      <c r="ROG145" s="129"/>
      <c r="ROH145" s="129"/>
      <c r="ROI145" s="129"/>
      <c r="ROJ145" s="129"/>
      <c r="ROK145" s="129"/>
      <c r="ROL145" s="129"/>
      <c r="ROM145" s="129"/>
      <c r="RON145" s="129"/>
      <c r="ROO145" s="129"/>
      <c r="ROP145" s="129"/>
      <c r="ROQ145" s="129"/>
      <c r="ROR145" s="129"/>
      <c r="ROS145" s="129"/>
      <c r="ROT145" s="129"/>
      <c r="ROU145" s="129"/>
      <c r="ROV145" s="129"/>
      <c r="ROW145" s="129"/>
      <c r="ROX145" s="129"/>
      <c r="ROY145" s="129"/>
      <c r="ROZ145" s="129"/>
      <c r="RPA145" s="129"/>
      <c r="RPB145" s="129"/>
      <c r="RPC145" s="129"/>
      <c r="RPD145" s="129"/>
      <c r="RPE145" s="129"/>
      <c r="RPF145" s="129"/>
      <c r="RPG145" s="129"/>
      <c r="RPH145" s="129"/>
      <c r="RPI145" s="129"/>
      <c r="RPJ145" s="129"/>
      <c r="RPK145" s="129"/>
      <c r="RPL145" s="129"/>
      <c r="RPM145" s="129"/>
      <c r="RPN145" s="129"/>
      <c r="RPO145" s="129"/>
      <c r="RPP145" s="129"/>
      <c r="RPQ145" s="129"/>
      <c r="RPR145" s="129"/>
      <c r="RPS145" s="129"/>
      <c r="RPT145" s="129"/>
      <c r="RPU145" s="129"/>
      <c r="RPV145" s="129"/>
      <c r="RPW145" s="129"/>
      <c r="RPX145" s="129"/>
      <c r="RPY145" s="129"/>
      <c r="RPZ145" s="129"/>
      <c r="RQA145" s="129"/>
      <c r="RQB145" s="129"/>
      <c r="RQC145" s="129"/>
      <c r="RQD145" s="129"/>
      <c r="RQE145" s="129"/>
      <c r="RQF145" s="129"/>
      <c r="RQG145" s="129"/>
      <c r="RQH145" s="129"/>
      <c r="RQI145" s="129"/>
      <c r="RQJ145" s="129"/>
      <c r="RQK145" s="129"/>
      <c r="RQL145" s="129"/>
      <c r="RQM145" s="129"/>
      <c r="RQN145" s="129"/>
      <c r="RQO145" s="129"/>
      <c r="RQP145" s="129"/>
      <c r="RQQ145" s="129"/>
      <c r="RQR145" s="129"/>
      <c r="RQS145" s="129"/>
      <c r="RQT145" s="129"/>
      <c r="RQU145" s="129"/>
      <c r="RQV145" s="129"/>
      <c r="RQW145" s="129"/>
      <c r="RQX145" s="129"/>
      <c r="RQY145" s="129"/>
      <c r="RQZ145" s="129"/>
      <c r="RRA145" s="129"/>
      <c r="RRB145" s="129"/>
      <c r="RRC145" s="129"/>
      <c r="RRD145" s="129"/>
      <c r="RRE145" s="129"/>
      <c r="RRF145" s="129"/>
      <c r="RRG145" s="129"/>
      <c r="RRH145" s="129"/>
      <c r="RRI145" s="129"/>
      <c r="RRJ145" s="129"/>
      <c r="RRK145" s="129"/>
      <c r="RRL145" s="129"/>
      <c r="RRM145" s="129"/>
      <c r="RRN145" s="129"/>
      <c r="RRO145" s="129"/>
      <c r="RRP145" s="129"/>
      <c r="RRQ145" s="129"/>
      <c r="RRR145" s="129"/>
      <c r="RRS145" s="129"/>
      <c r="RRT145" s="129"/>
      <c r="RRU145" s="129"/>
      <c r="RRV145" s="129"/>
      <c r="RRW145" s="129"/>
      <c r="RRX145" s="129"/>
      <c r="RRY145" s="129"/>
      <c r="RRZ145" s="129"/>
      <c r="RSA145" s="129"/>
      <c r="RSB145" s="129"/>
      <c r="RSC145" s="129"/>
      <c r="RSD145" s="129"/>
      <c r="RSE145" s="129"/>
      <c r="RSF145" s="129"/>
      <c r="RSG145" s="129"/>
      <c r="RSH145" s="129"/>
      <c r="RSI145" s="129"/>
      <c r="RSJ145" s="129"/>
      <c r="RSK145" s="129"/>
      <c r="RSL145" s="129"/>
      <c r="RSM145" s="129"/>
      <c r="RSN145" s="129"/>
      <c r="RSO145" s="129"/>
      <c r="RSP145" s="129"/>
      <c r="RSQ145" s="129"/>
      <c r="RSR145" s="129"/>
      <c r="RSS145" s="129"/>
      <c r="RST145" s="129"/>
      <c r="RSU145" s="129"/>
      <c r="RSV145" s="129"/>
      <c r="RSW145" s="129"/>
      <c r="RSX145" s="129"/>
      <c r="RSY145" s="129"/>
      <c r="RSZ145" s="129"/>
      <c r="RTA145" s="129"/>
      <c r="RTB145" s="129"/>
      <c r="RTC145" s="129"/>
      <c r="RTD145" s="129"/>
      <c r="RTE145" s="129"/>
      <c r="RTF145" s="129"/>
      <c r="RTG145" s="129"/>
      <c r="RTH145" s="129"/>
      <c r="RTI145" s="129"/>
      <c r="RTJ145" s="129"/>
      <c r="RTK145" s="129"/>
      <c r="RTL145" s="129"/>
      <c r="RTM145" s="129"/>
      <c r="RTN145" s="129"/>
      <c r="RTO145" s="129"/>
      <c r="RTP145" s="129"/>
      <c r="RTQ145" s="129"/>
      <c r="RTR145" s="129"/>
      <c r="RTS145" s="129"/>
      <c r="RTT145" s="129"/>
      <c r="RTU145" s="129"/>
      <c r="RTV145" s="129"/>
      <c r="RTW145" s="129"/>
      <c r="RTX145" s="129"/>
      <c r="RTY145" s="129"/>
      <c r="RTZ145" s="129"/>
      <c r="RUA145" s="129"/>
      <c r="RUB145" s="129"/>
      <c r="RUC145" s="129"/>
      <c r="RUD145" s="129"/>
      <c r="RUE145" s="129"/>
      <c r="RUF145" s="129"/>
      <c r="RUG145" s="129"/>
      <c r="RUH145" s="129"/>
      <c r="RUI145" s="129"/>
      <c r="RUJ145" s="129"/>
      <c r="RUK145" s="129"/>
      <c r="RUL145" s="129"/>
      <c r="RUM145" s="129"/>
      <c r="RUN145" s="129"/>
      <c r="RUO145" s="129"/>
      <c r="RUP145" s="129"/>
      <c r="RUQ145" s="129"/>
      <c r="RUR145" s="129"/>
      <c r="RUS145" s="129"/>
      <c r="RUT145" s="129"/>
      <c r="RUU145" s="129"/>
      <c r="RUV145" s="129"/>
      <c r="RUW145" s="129"/>
      <c r="RUX145" s="129"/>
      <c r="RUY145" s="129"/>
      <c r="RUZ145" s="129"/>
      <c r="RVA145" s="129"/>
      <c r="RVB145" s="129"/>
      <c r="RVC145" s="129"/>
      <c r="RVD145" s="129"/>
      <c r="RVE145" s="129"/>
      <c r="RVF145" s="129"/>
      <c r="RVG145" s="129"/>
      <c r="RVH145" s="129"/>
      <c r="RVI145" s="129"/>
      <c r="RVJ145" s="129"/>
      <c r="RVK145" s="129"/>
      <c r="RVL145" s="129"/>
      <c r="RVM145" s="129"/>
      <c r="RVN145" s="129"/>
      <c r="RVO145" s="129"/>
      <c r="RVP145" s="129"/>
      <c r="RVQ145" s="129"/>
      <c r="RVR145" s="129"/>
      <c r="RVS145" s="129"/>
      <c r="RVT145" s="129"/>
      <c r="RVU145" s="129"/>
      <c r="RVV145" s="129"/>
      <c r="RVW145" s="129"/>
      <c r="RVX145" s="129"/>
      <c r="RVY145" s="129"/>
      <c r="RVZ145" s="129"/>
      <c r="RWA145" s="129"/>
      <c r="RWB145" s="129"/>
      <c r="RWC145" s="129"/>
      <c r="RWD145" s="129"/>
      <c r="RWE145" s="129"/>
      <c r="RWF145" s="129"/>
      <c r="RWG145" s="129"/>
      <c r="RWH145" s="129"/>
      <c r="RWI145" s="129"/>
      <c r="RWJ145" s="129"/>
      <c r="RWK145" s="129"/>
      <c r="RWL145" s="129"/>
      <c r="RWM145" s="129"/>
      <c r="RWN145" s="129"/>
      <c r="RWO145" s="129"/>
      <c r="RWP145" s="129"/>
      <c r="RWQ145" s="129"/>
      <c r="RWR145" s="129"/>
      <c r="RWS145" s="129"/>
      <c r="RWT145" s="129"/>
      <c r="RWU145" s="129"/>
      <c r="RWV145" s="129"/>
      <c r="RWW145" s="129"/>
      <c r="RWX145" s="129"/>
      <c r="RWY145" s="129"/>
      <c r="RWZ145" s="129"/>
      <c r="RXA145" s="129"/>
      <c r="RXB145" s="129"/>
      <c r="RXC145" s="129"/>
      <c r="RXD145" s="129"/>
      <c r="RXE145" s="129"/>
      <c r="RXF145" s="129"/>
      <c r="RXG145" s="129"/>
      <c r="RXH145" s="129"/>
      <c r="RXI145" s="129"/>
      <c r="RXJ145" s="129"/>
      <c r="RXK145" s="129"/>
      <c r="RXL145" s="129"/>
      <c r="RXM145" s="129"/>
      <c r="RXN145" s="129"/>
      <c r="RXO145" s="129"/>
      <c r="RXP145" s="129"/>
      <c r="RXQ145" s="129"/>
      <c r="RXR145" s="129"/>
      <c r="RXS145" s="129"/>
      <c r="RXT145" s="129"/>
      <c r="RXU145" s="129"/>
      <c r="RXV145" s="129"/>
      <c r="RXW145" s="129"/>
      <c r="RXX145" s="129"/>
      <c r="RXY145" s="129"/>
      <c r="RXZ145" s="129"/>
      <c r="RYA145" s="129"/>
      <c r="RYB145" s="129"/>
      <c r="RYC145" s="129"/>
      <c r="RYD145" s="129"/>
      <c r="RYE145" s="129"/>
      <c r="RYF145" s="129"/>
      <c r="RYG145" s="129"/>
      <c r="RYH145" s="129"/>
      <c r="RYI145" s="129"/>
      <c r="RYJ145" s="129"/>
      <c r="RYK145" s="129"/>
      <c r="RYL145" s="129"/>
      <c r="RYM145" s="129"/>
      <c r="RYN145" s="129"/>
      <c r="RYO145" s="129"/>
      <c r="RYP145" s="129"/>
      <c r="RYQ145" s="129"/>
      <c r="RYR145" s="129"/>
      <c r="RYS145" s="129"/>
      <c r="RYT145" s="129"/>
      <c r="RYU145" s="129"/>
      <c r="RYV145" s="129"/>
      <c r="RYW145" s="129"/>
      <c r="RYX145" s="129"/>
      <c r="RYY145" s="129"/>
      <c r="RYZ145" s="129"/>
      <c r="RZA145" s="129"/>
      <c r="RZB145" s="129"/>
      <c r="RZC145" s="129"/>
      <c r="RZD145" s="129"/>
      <c r="RZE145" s="129"/>
      <c r="RZF145" s="129"/>
      <c r="RZG145" s="129"/>
      <c r="RZH145" s="129"/>
      <c r="RZI145" s="129"/>
      <c r="RZJ145" s="129"/>
      <c r="RZK145" s="129"/>
      <c r="RZL145" s="129"/>
      <c r="RZM145" s="129"/>
      <c r="RZN145" s="129"/>
      <c r="RZO145" s="129"/>
      <c r="RZP145" s="129"/>
      <c r="RZQ145" s="129"/>
      <c r="RZR145" s="129"/>
      <c r="RZS145" s="129"/>
      <c r="RZT145" s="129"/>
      <c r="RZU145" s="129"/>
      <c r="RZV145" s="129"/>
      <c r="RZW145" s="129"/>
      <c r="RZX145" s="129"/>
      <c r="RZY145" s="129"/>
      <c r="RZZ145" s="129"/>
      <c r="SAA145" s="129"/>
      <c r="SAB145" s="129"/>
      <c r="SAC145" s="129"/>
      <c r="SAD145" s="129"/>
      <c r="SAE145" s="129"/>
      <c r="SAF145" s="129"/>
      <c r="SAG145" s="129"/>
      <c r="SAH145" s="129"/>
      <c r="SAI145" s="129"/>
      <c r="SAJ145" s="129"/>
      <c r="SAK145" s="129"/>
      <c r="SAL145" s="129"/>
      <c r="SAM145" s="129"/>
      <c r="SAN145" s="129"/>
      <c r="SAO145" s="129"/>
      <c r="SAP145" s="129"/>
      <c r="SAQ145" s="129"/>
      <c r="SAR145" s="129"/>
      <c r="SAS145" s="129"/>
      <c r="SAT145" s="129"/>
      <c r="SAU145" s="129"/>
      <c r="SAV145" s="129"/>
      <c r="SAW145" s="129"/>
      <c r="SAX145" s="129"/>
      <c r="SAY145" s="129"/>
      <c r="SAZ145" s="129"/>
      <c r="SBA145" s="129"/>
      <c r="SBB145" s="129"/>
      <c r="SBC145" s="129"/>
      <c r="SBD145" s="129"/>
      <c r="SBE145" s="129"/>
      <c r="SBF145" s="129"/>
      <c r="SBG145" s="129"/>
      <c r="SBH145" s="129"/>
      <c r="SBI145" s="129"/>
      <c r="SBJ145" s="129"/>
      <c r="SBK145" s="129"/>
      <c r="SBL145" s="129"/>
      <c r="SBM145" s="129"/>
      <c r="SBN145" s="129"/>
      <c r="SBO145" s="129"/>
      <c r="SBP145" s="129"/>
      <c r="SBQ145" s="129"/>
      <c r="SBR145" s="129"/>
      <c r="SBS145" s="129"/>
      <c r="SBT145" s="129"/>
      <c r="SBU145" s="129"/>
      <c r="SBV145" s="129"/>
      <c r="SBW145" s="129"/>
      <c r="SBX145" s="129"/>
      <c r="SBY145" s="129"/>
      <c r="SBZ145" s="129"/>
      <c r="SCA145" s="129"/>
      <c r="SCB145" s="129"/>
      <c r="SCC145" s="129"/>
      <c r="SCD145" s="129"/>
      <c r="SCE145" s="129"/>
      <c r="SCF145" s="129"/>
      <c r="SCG145" s="129"/>
      <c r="SCH145" s="129"/>
      <c r="SCI145" s="129"/>
      <c r="SCJ145" s="129"/>
      <c r="SCK145" s="129"/>
      <c r="SCL145" s="129"/>
      <c r="SCM145" s="129"/>
      <c r="SCN145" s="129"/>
      <c r="SCO145" s="129"/>
      <c r="SCP145" s="129"/>
      <c r="SCQ145" s="129"/>
      <c r="SCR145" s="129"/>
      <c r="SCS145" s="129"/>
      <c r="SCT145" s="129"/>
      <c r="SCU145" s="129"/>
      <c r="SCV145" s="129"/>
      <c r="SCW145" s="129"/>
      <c r="SCX145" s="129"/>
      <c r="SCY145" s="129"/>
      <c r="SCZ145" s="129"/>
      <c r="SDA145" s="129"/>
      <c r="SDB145" s="129"/>
      <c r="SDC145" s="129"/>
      <c r="SDD145" s="129"/>
      <c r="SDE145" s="129"/>
      <c r="SDF145" s="129"/>
      <c r="SDG145" s="129"/>
      <c r="SDH145" s="129"/>
      <c r="SDI145" s="129"/>
      <c r="SDJ145" s="129"/>
      <c r="SDK145" s="129"/>
      <c r="SDL145" s="129"/>
      <c r="SDM145" s="129"/>
      <c r="SDN145" s="129"/>
      <c r="SDO145" s="129"/>
      <c r="SDP145" s="129"/>
      <c r="SDQ145" s="129"/>
      <c r="SDR145" s="129"/>
      <c r="SDS145" s="129"/>
      <c r="SDT145" s="129"/>
      <c r="SDU145" s="129"/>
      <c r="SDV145" s="129"/>
      <c r="SDW145" s="129"/>
      <c r="SDX145" s="129"/>
      <c r="SDY145" s="129"/>
      <c r="SDZ145" s="129"/>
      <c r="SEA145" s="129"/>
      <c r="SEB145" s="129"/>
      <c r="SEC145" s="129"/>
      <c r="SED145" s="129"/>
      <c r="SEE145" s="129"/>
      <c r="SEF145" s="129"/>
      <c r="SEG145" s="129"/>
      <c r="SEH145" s="129"/>
      <c r="SEI145" s="129"/>
      <c r="SEJ145" s="129"/>
      <c r="SEK145" s="129"/>
      <c r="SEL145" s="129"/>
      <c r="SEM145" s="129"/>
      <c r="SEN145" s="129"/>
      <c r="SEO145" s="129"/>
      <c r="SEP145" s="129"/>
      <c r="SEQ145" s="129"/>
      <c r="SER145" s="129"/>
      <c r="SES145" s="129"/>
      <c r="SET145" s="129"/>
      <c r="SEU145" s="129"/>
      <c r="SEV145" s="129"/>
      <c r="SEW145" s="129"/>
      <c r="SEX145" s="129"/>
      <c r="SEY145" s="129"/>
      <c r="SEZ145" s="129"/>
      <c r="SFA145" s="129"/>
      <c r="SFB145" s="129"/>
      <c r="SFC145" s="129"/>
      <c r="SFD145" s="129"/>
      <c r="SFE145" s="129"/>
      <c r="SFF145" s="129"/>
      <c r="SFG145" s="129"/>
      <c r="SFH145" s="129"/>
      <c r="SFI145" s="129"/>
      <c r="SFJ145" s="129"/>
      <c r="SFK145" s="129"/>
      <c r="SFL145" s="129"/>
      <c r="SFM145" s="129"/>
      <c r="SFN145" s="129"/>
      <c r="SFO145" s="129"/>
      <c r="SFP145" s="129"/>
      <c r="SFQ145" s="129"/>
      <c r="SFR145" s="129"/>
      <c r="SFS145" s="129"/>
      <c r="SFT145" s="129"/>
      <c r="SFU145" s="129"/>
      <c r="SFV145" s="129"/>
      <c r="SFW145" s="129"/>
      <c r="SFX145" s="129"/>
      <c r="SFY145" s="129"/>
      <c r="SFZ145" s="129"/>
      <c r="SGA145" s="129"/>
      <c r="SGB145" s="129"/>
      <c r="SGC145" s="129"/>
      <c r="SGD145" s="129"/>
      <c r="SGE145" s="129"/>
      <c r="SGF145" s="129"/>
      <c r="SGG145" s="129"/>
      <c r="SGH145" s="129"/>
      <c r="SGI145" s="129"/>
      <c r="SGJ145" s="129"/>
      <c r="SGK145" s="129"/>
      <c r="SGL145" s="129"/>
      <c r="SGM145" s="129"/>
      <c r="SGN145" s="129"/>
      <c r="SGO145" s="129"/>
      <c r="SGP145" s="129"/>
      <c r="SGQ145" s="129"/>
      <c r="SGR145" s="129"/>
      <c r="SGS145" s="129"/>
      <c r="SGT145" s="129"/>
      <c r="SGU145" s="129"/>
      <c r="SGV145" s="129"/>
      <c r="SGW145" s="129"/>
      <c r="SGX145" s="129"/>
      <c r="SGY145" s="129"/>
      <c r="SGZ145" s="129"/>
      <c r="SHA145" s="129"/>
      <c r="SHB145" s="129"/>
      <c r="SHC145" s="129"/>
      <c r="SHD145" s="129"/>
      <c r="SHE145" s="129"/>
      <c r="SHF145" s="129"/>
      <c r="SHG145" s="129"/>
      <c r="SHH145" s="129"/>
      <c r="SHI145" s="129"/>
      <c r="SHJ145" s="129"/>
      <c r="SHK145" s="129"/>
      <c r="SHL145" s="129"/>
      <c r="SHM145" s="129"/>
      <c r="SHN145" s="129"/>
      <c r="SHO145" s="129"/>
      <c r="SHP145" s="129"/>
      <c r="SHQ145" s="129"/>
      <c r="SHR145" s="129"/>
      <c r="SHS145" s="129"/>
      <c r="SHT145" s="129"/>
      <c r="SHU145" s="129"/>
      <c r="SHV145" s="129"/>
      <c r="SHW145" s="129"/>
      <c r="SHX145" s="129"/>
      <c r="SHY145" s="129"/>
      <c r="SHZ145" s="129"/>
      <c r="SIA145" s="129"/>
      <c r="SIB145" s="129"/>
      <c r="SIC145" s="129"/>
      <c r="SID145" s="129"/>
      <c r="SIE145" s="129"/>
      <c r="SIF145" s="129"/>
      <c r="SIG145" s="129"/>
      <c r="SIH145" s="129"/>
      <c r="SII145" s="129"/>
      <c r="SIJ145" s="129"/>
      <c r="SIK145" s="129"/>
      <c r="SIL145" s="129"/>
      <c r="SIM145" s="129"/>
      <c r="SIN145" s="129"/>
      <c r="SIO145" s="129"/>
      <c r="SIP145" s="129"/>
      <c r="SIQ145" s="129"/>
      <c r="SIR145" s="129"/>
      <c r="SIS145" s="129"/>
      <c r="SIT145" s="129"/>
      <c r="SIU145" s="129"/>
      <c r="SIV145" s="129"/>
      <c r="SIW145" s="129"/>
      <c r="SIX145" s="129"/>
      <c r="SIY145" s="129"/>
      <c r="SIZ145" s="129"/>
      <c r="SJA145" s="129"/>
      <c r="SJB145" s="129"/>
      <c r="SJC145" s="129"/>
      <c r="SJD145" s="129"/>
      <c r="SJE145" s="129"/>
      <c r="SJF145" s="129"/>
      <c r="SJG145" s="129"/>
      <c r="SJH145" s="129"/>
      <c r="SJI145" s="129"/>
      <c r="SJJ145" s="129"/>
      <c r="SJK145" s="129"/>
      <c r="SJL145" s="129"/>
      <c r="SJM145" s="129"/>
      <c r="SJN145" s="129"/>
      <c r="SJO145" s="129"/>
      <c r="SJP145" s="129"/>
      <c r="SJQ145" s="129"/>
      <c r="SJR145" s="129"/>
      <c r="SJS145" s="129"/>
      <c r="SJT145" s="129"/>
      <c r="SJU145" s="129"/>
      <c r="SJV145" s="129"/>
      <c r="SJW145" s="129"/>
      <c r="SJX145" s="129"/>
      <c r="SJY145" s="129"/>
      <c r="SJZ145" s="129"/>
      <c r="SKA145" s="129"/>
      <c r="SKB145" s="129"/>
      <c r="SKC145" s="129"/>
      <c r="SKD145" s="129"/>
      <c r="SKE145" s="129"/>
      <c r="SKF145" s="129"/>
      <c r="SKG145" s="129"/>
      <c r="SKH145" s="129"/>
      <c r="SKI145" s="129"/>
      <c r="SKJ145" s="129"/>
      <c r="SKK145" s="129"/>
      <c r="SKL145" s="129"/>
      <c r="SKM145" s="129"/>
      <c r="SKN145" s="129"/>
      <c r="SKO145" s="129"/>
      <c r="SKP145" s="129"/>
      <c r="SKQ145" s="129"/>
      <c r="SKR145" s="129"/>
      <c r="SKS145" s="129"/>
      <c r="SKT145" s="129"/>
      <c r="SKU145" s="129"/>
      <c r="SKV145" s="129"/>
      <c r="SKW145" s="129"/>
      <c r="SKX145" s="129"/>
      <c r="SKY145" s="129"/>
      <c r="SKZ145" s="129"/>
      <c r="SLA145" s="129"/>
      <c r="SLB145" s="129"/>
      <c r="SLC145" s="129"/>
      <c r="SLD145" s="129"/>
      <c r="SLE145" s="129"/>
      <c r="SLF145" s="129"/>
      <c r="SLG145" s="129"/>
      <c r="SLH145" s="129"/>
      <c r="SLI145" s="129"/>
      <c r="SLJ145" s="129"/>
      <c r="SLK145" s="129"/>
      <c r="SLL145" s="129"/>
      <c r="SLM145" s="129"/>
      <c r="SLN145" s="129"/>
      <c r="SLO145" s="129"/>
      <c r="SLP145" s="129"/>
      <c r="SLQ145" s="129"/>
      <c r="SLR145" s="129"/>
      <c r="SLS145" s="129"/>
      <c r="SLT145" s="129"/>
      <c r="SLU145" s="129"/>
      <c r="SLV145" s="129"/>
      <c r="SLW145" s="129"/>
      <c r="SLX145" s="129"/>
      <c r="SLY145" s="129"/>
      <c r="SLZ145" s="129"/>
      <c r="SMA145" s="129"/>
      <c r="SMB145" s="129"/>
      <c r="SMC145" s="129"/>
      <c r="SMD145" s="129"/>
      <c r="SME145" s="129"/>
      <c r="SMF145" s="129"/>
      <c r="SMG145" s="129"/>
      <c r="SMH145" s="129"/>
      <c r="SMI145" s="129"/>
      <c r="SMJ145" s="129"/>
      <c r="SMK145" s="129"/>
      <c r="SML145" s="129"/>
      <c r="SMM145" s="129"/>
      <c r="SMN145" s="129"/>
      <c r="SMO145" s="129"/>
      <c r="SMP145" s="129"/>
      <c r="SMQ145" s="129"/>
      <c r="SMR145" s="129"/>
      <c r="SMS145" s="129"/>
      <c r="SMT145" s="129"/>
      <c r="SMU145" s="129"/>
      <c r="SMV145" s="129"/>
      <c r="SMW145" s="129"/>
      <c r="SMX145" s="129"/>
      <c r="SMY145" s="129"/>
      <c r="SMZ145" s="129"/>
      <c r="SNA145" s="129"/>
      <c r="SNB145" s="129"/>
      <c r="SNC145" s="129"/>
      <c r="SND145" s="129"/>
      <c r="SNE145" s="129"/>
      <c r="SNF145" s="129"/>
      <c r="SNG145" s="129"/>
      <c r="SNH145" s="129"/>
      <c r="SNI145" s="129"/>
      <c r="SNJ145" s="129"/>
      <c r="SNK145" s="129"/>
      <c r="SNL145" s="129"/>
      <c r="SNM145" s="129"/>
      <c r="SNN145" s="129"/>
      <c r="SNO145" s="129"/>
      <c r="SNP145" s="129"/>
      <c r="SNQ145" s="129"/>
      <c r="SNR145" s="129"/>
      <c r="SNS145" s="129"/>
      <c r="SNT145" s="129"/>
      <c r="SNU145" s="129"/>
      <c r="SNV145" s="129"/>
      <c r="SNW145" s="129"/>
      <c r="SNX145" s="129"/>
      <c r="SNY145" s="129"/>
      <c r="SNZ145" s="129"/>
      <c r="SOA145" s="129"/>
      <c r="SOB145" s="129"/>
      <c r="SOC145" s="129"/>
      <c r="SOD145" s="129"/>
      <c r="SOE145" s="129"/>
      <c r="SOF145" s="129"/>
      <c r="SOG145" s="129"/>
      <c r="SOH145" s="129"/>
      <c r="SOI145" s="129"/>
      <c r="SOJ145" s="129"/>
      <c r="SOK145" s="129"/>
      <c r="SOL145" s="129"/>
      <c r="SOM145" s="129"/>
      <c r="SON145" s="129"/>
      <c r="SOO145" s="129"/>
      <c r="SOP145" s="129"/>
      <c r="SOQ145" s="129"/>
      <c r="SOR145" s="129"/>
      <c r="SOS145" s="129"/>
      <c r="SOT145" s="129"/>
      <c r="SOU145" s="129"/>
      <c r="SOV145" s="129"/>
      <c r="SOW145" s="129"/>
      <c r="SOX145" s="129"/>
      <c r="SOY145" s="129"/>
      <c r="SOZ145" s="129"/>
      <c r="SPA145" s="129"/>
      <c r="SPB145" s="129"/>
      <c r="SPC145" s="129"/>
      <c r="SPD145" s="129"/>
      <c r="SPE145" s="129"/>
      <c r="SPF145" s="129"/>
      <c r="SPG145" s="129"/>
      <c r="SPH145" s="129"/>
      <c r="SPI145" s="129"/>
      <c r="SPJ145" s="129"/>
      <c r="SPK145" s="129"/>
      <c r="SPL145" s="129"/>
      <c r="SPM145" s="129"/>
      <c r="SPN145" s="129"/>
      <c r="SPO145" s="129"/>
      <c r="SPP145" s="129"/>
      <c r="SPQ145" s="129"/>
      <c r="SPR145" s="129"/>
      <c r="SPS145" s="129"/>
      <c r="SPT145" s="129"/>
      <c r="SPU145" s="129"/>
      <c r="SPV145" s="129"/>
      <c r="SPW145" s="129"/>
      <c r="SPX145" s="129"/>
      <c r="SPY145" s="129"/>
      <c r="SPZ145" s="129"/>
      <c r="SQA145" s="129"/>
      <c r="SQB145" s="129"/>
      <c r="SQC145" s="129"/>
      <c r="SQD145" s="129"/>
      <c r="SQE145" s="129"/>
      <c r="SQF145" s="129"/>
      <c r="SQG145" s="129"/>
      <c r="SQH145" s="129"/>
      <c r="SQI145" s="129"/>
      <c r="SQJ145" s="129"/>
      <c r="SQK145" s="129"/>
      <c r="SQL145" s="129"/>
      <c r="SQM145" s="129"/>
      <c r="SQN145" s="129"/>
      <c r="SQO145" s="129"/>
      <c r="SQP145" s="129"/>
      <c r="SQQ145" s="129"/>
      <c r="SQR145" s="129"/>
      <c r="SQS145" s="129"/>
      <c r="SQT145" s="129"/>
      <c r="SQU145" s="129"/>
      <c r="SQV145" s="129"/>
      <c r="SQW145" s="129"/>
      <c r="SQX145" s="129"/>
      <c r="SQY145" s="129"/>
      <c r="SQZ145" s="129"/>
      <c r="SRA145" s="129"/>
      <c r="SRB145" s="129"/>
      <c r="SRC145" s="129"/>
      <c r="SRD145" s="129"/>
      <c r="SRE145" s="129"/>
      <c r="SRF145" s="129"/>
      <c r="SRG145" s="129"/>
      <c r="SRH145" s="129"/>
      <c r="SRI145" s="129"/>
      <c r="SRJ145" s="129"/>
      <c r="SRK145" s="129"/>
      <c r="SRL145" s="129"/>
      <c r="SRM145" s="129"/>
      <c r="SRN145" s="129"/>
      <c r="SRO145" s="129"/>
      <c r="SRP145" s="129"/>
      <c r="SRQ145" s="129"/>
      <c r="SRR145" s="129"/>
      <c r="SRS145" s="129"/>
      <c r="SRT145" s="129"/>
      <c r="SRU145" s="129"/>
      <c r="SRV145" s="129"/>
      <c r="SRW145" s="129"/>
      <c r="SRX145" s="129"/>
      <c r="SRY145" s="129"/>
      <c r="SRZ145" s="129"/>
      <c r="SSA145" s="129"/>
      <c r="SSB145" s="129"/>
      <c r="SSC145" s="129"/>
      <c r="SSD145" s="129"/>
      <c r="SSE145" s="129"/>
      <c r="SSF145" s="129"/>
      <c r="SSG145" s="129"/>
      <c r="SSH145" s="129"/>
      <c r="SSI145" s="129"/>
      <c r="SSJ145" s="129"/>
      <c r="SSK145" s="129"/>
      <c r="SSL145" s="129"/>
      <c r="SSM145" s="129"/>
      <c r="SSN145" s="129"/>
      <c r="SSO145" s="129"/>
      <c r="SSP145" s="129"/>
      <c r="SSQ145" s="129"/>
      <c r="SSR145" s="129"/>
      <c r="SSS145" s="129"/>
      <c r="SST145" s="129"/>
      <c r="SSU145" s="129"/>
      <c r="SSV145" s="129"/>
      <c r="SSW145" s="129"/>
      <c r="SSX145" s="129"/>
      <c r="SSY145" s="129"/>
      <c r="SSZ145" s="129"/>
      <c r="STA145" s="129"/>
      <c r="STB145" s="129"/>
      <c r="STC145" s="129"/>
      <c r="STD145" s="129"/>
      <c r="STE145" s="129"/>
      <c r="STF145" s="129"/>
      <c r="STG145" s="129"/>
      <c r="STH145" s="129"/>
      <c r="STI145" s="129"/>
      <c r="STJ145" s="129"/>
      <c r="STK145" s="129"/>
      <c r="STL145" s="129"/>
      <c r="STM145" s="129"/>
      <c r="STN145" s="129"/>
      <c r="STO145" s="129"/>
      <c r="STP145" s="129"/>
      <c r="STQ145" s="129"/>
      <c r="STR145" s="129"/>
      <c r="STS145" s="129"/>
      <c r="STT145" s="129"/>
      <c r="STU145" s="129"/>
      <c r="STV145" s="129"/>
      <c r="STW145" s="129"/>
      <c r="STX145" s="129"/>
      <c r="STY145" s="129"/>
      <c r="STZ145" s="129"/>
      <c r="SUA145" s="129"/>
      <c r="SUB145" s="129"/>
      <c r="SUC145" s="129"/>
      <c r="SUD145" s="129"/>
      <c r="SUE145" s="129"/>
      <c r="SUF145" s="129"/>
      <c r="SUG145" s="129"/>
      <c r="SUH145" s="129"/>
      <c r="SUI145" s="129"/>
      <c r="SUJ145" s="129"/>
      <c r="SUK145" s="129"/>
      <c r="SUL145" s="129"/>
      <c r="SUM145" s="129"/>
      <c r="SUN145" s="129"/>
      <c r="SUO145" s="129"/>
      <c r="SUP145" s="129"/>
      <c r="SUQ145" s="129"/>
      <c r="SUR145" s="129"/>
      <c r="SUS145" s="129"/>
      <c r="SUT145" s="129"/>
      <c r="SUU145" s="129"/>
      <c r="SUV145" s="129"/>
      <c r="SUW145" s="129"/>
      <c r="SUX145" s="129"/>
      <c r="SUY145" s="129"/>
      <c r="SUZ145" s="129"/>
      <c r="SVA145" s="129"/>
      <c r="SVB145" s="129"/>
      <c r="SVC145" s="129"/>
      <c r="SVD145" s="129"/>
      <c r="SVE145" s="129"/>
      <c r="SVF145" s="129"/>
      <c r="SVG145" s="129"/>
      <c r="SVH145" s="129"/>
      <c r="SVI145" s="129"/>
      <c r="SVJ145" s="129"/>
      <c r="SVK145" s="129"/>
      <c r="SVL145" s="129"/>
      <c r="SVM145" s="129"/>
      <c r="SVN145" s="129"/>
      <c r="SVO145" s="129"/>
      <c r="SVP145" s="129"/>
      <c r="SVQ145" s="129"/>
      <c r="SVR145" s="129"/>
      <c r="SVS145" s="129"/>
      <c r="SVT145" s="129"/>
      <c r="SVU145" s="129"/>
      <c r="SVV145" s="129"/>
      <c r="SVW145" s="129"/>
      <c r="SVX145" s="129"/>
      <c r="SVY145" s="129"/>
      <c r="SVZ145" s="129"/>
      <c r="SWA145" s="129"/>
      <c r="SWB145" s="129"/>
      <c r="SWC145" s="129"/>
      <c r="SWD145" s="129"/>
      <c r="SWE145" s="129"/>
      <c r="SWF145" s="129"/>
      <c r="SWG145" s="129"/>
      <c r="SWH145" s="129"/>
      <c r="SWI145" s="129"/>
      <c r="SWJ145" s="129"/>
      <c r="SWK145" s="129"/>
      <c r="SWL145" s="129"/>
      <c r="SWM145" s="129"/>
      <c r="SWN145" s="129"/>
      <c r="SWO145" s="129"/>
      <c r="SWP145" s="129"/>
      <c r="SWQ145" s="129"/>
      <c r="SWR145" s="129"/>
      <c r="SWS145" s="129"/>
      <c r="SWT145" s="129"/>
      <c r="SWU145" s="129"/>
      <c r="SWV145" s="129"/>
      <c r="SWW145" s="129"/>
      <c r="SWX145" s="129"/>
      <c r="SWY145" s="129"/>
      <c r="SWZ145" s="129"/>
      <c r="SXA145" s="129"/>
      <c r="SXB145" s="129"/>
      <c r="SXC145" s="129"/>
      <c r="SXD145" s="129"/>
      <c r="SXE145" s="129"/>
      <c r="SXF145" s="129"/>
      <c r="SXG145" s="129"/>
      <c r="SXH145" s="129"/>
      <c r="SXI145" s="129"/>
      <c r="SXJ145" s="129"/>
      <c r="SXK145" s="129"/>
      <c r="SXL145" s="129"/>
      <c r="SXM145" s="129"/>
      <c r="SXN145" s="129"/>
      <c r="SXO145" s="129"/>
      <c r="SXP145" s="129"/>
      <c r="SXQ145" s="129"/>
      <c r="SXR145" s="129"/>
      <c r="SXS145" s="129"/>
      <c r="SXT145" s="129"/>
      <c r="SXU145" s="129"/>
      <c r="SXV145" s="129"/>
      <c r="SXW145" s="129"/>
      <c r="SXX145" s="129"/>
      <c r="SXY145" s="129"/>
      <c r="SXZ145" s="129"/>
      <c r="SYA145" s="129"/>
      <c r="SYB145" s="129"/>
      <c r="SYC145" s="129"/>
      <c r="SYD145" s="129"/>
      <c r="SYE145" s="129"/>
      <c r="SYF145" s="129"/>
      <c r="SYG145" s="129"/>
      <c r="SYH145" s="129"/>
      <c r="SYI145" s="129"/>
      <c r="SYJ145" s="129"/>
      <c r="SYK145" s="129"/>
      <c r="SYL145" s="129"/>
      <c r="SYM145" s="129"/>
      <c r="SYN145" s="129"/>
      <c r="SYO145" s="129"/>
      <c r="SYP145" s="129"/>
      <c r="SYQ145" s="129"/>
      <c r="SYR145" s="129"/>
      <c r="SYS145" s="129"/>
      <c r="SYT145" s="129"/>
      <c r="SYU145" s="129"/>
      <c r="SYV145" s="129"/>
      <c r="SYW145" s="129"/>
      <c r="SYX145" s="129"/>
      <c r="SYY145" s="129"/>
      <c r="SYZ145" s="129"/>
      <c r="SZA145" s="129"/>
      <c r="SZB145" s="129"/>
      <c r="SZC145" s="129"/>
      <c r="SZD145" s="129"/>
      <c r="SZE145" s="129"/>
      <c r="SZF145" s="129"/>
      <c r="SZG145" s="129"/>
      <c r="SZH145" s="129"/>
      <c r="SZI145" s="129"/>
      <c r="SZJ145" s="129"/>
      <c r="SZK145" s="129"/>
      <c r="SZL145" s="129"/>
      <c r="SZM145" s="129"/>
      <c r="SZN145" s="129"/>
      <c r="SZO145" s="129"/>
      <c r="SZP145" s="129"/>
      <c r="SZQ145" s="129"/>
      <c r="SZR145" s="129"/>
      <c r="SZS145" s="129"/>
      <c r="SZT145" s="129"/>
      <c r="SZU145" s="129"/>
      <c r="SZV145" s="129"/>
      <c r="SZW145" s="129"/>
      <c r="SZX145" s="129"/>
      <c r="SZY145" s="129"/>
      <c r="SZZ145" s="129"/>
      <c r="TAA145" s="129"/>
      <c r="TAB145" s="129"/>
      <c r="TAC145" s="129"/>
      <c r="TAD145" s="129"/>
      <c r="TAE145" s="129"/>
      <c r="TAF145" s="129"/>
      <c r="TAG145" s="129"/>
      <c r="TAH145" s="129"/>
      <c r="TAI145" s="129"/>
      <c r="TAJ145" s="129"/>
      <c r="TAK145" s="129"/>
      <c r="TAL145" s="129"/>
      <c r="TAM145" s="129"/>
      <c r="TAN145" s="129"/>
      <c r="TAO145" s="129"/>
      <c r="TAP145" s="129"/>
      <c r="TAQ145" s="129"/>
      <c r="TAR145" s="129"/>
      <c r="TAS145" s="129"/>
      <c r="TAT145" s="129"/>
      <c r="TAU145" s="129"/>
      <c r="TAV145" s="129"/>
      <c r="TAW145" s="129"/>
      <c r="TAX145" s="129"/>
      <c r="TAY145" s="129"/>
      <c r="TAZ145" s="129"/>
      <c r="TBA145" s="129"/>
      <c r="TBB145" s="129"/>
      <c r="TBC145" s="129"/>
      <c r="TBD145" s="129"/>
      <c r="TBE145" s="129"/>
      <c r="TBF145" s="129"/>
      <c r="TBG145" s="129"/>
      <c r="TBH145" s="129"/>
      <c r="TBI145" s="129"/>
      <c r="TBJ145" s="129"/>
      <c r="TBK145" s="129"/>
      <c r="TBL145" s="129"/>
      <c r="TBM145" s="129"/>
      <c r="TBN145" s="129"/>
      <c r="TBO145" s="129"/>
      <c r="TBP145" s="129"/>
      <c r="TBQ145" s="129"/>
      <c r="TBR145" s="129"/>
      <c r="TBS145" s="129"/>
      <c r="TBT145" s="129"/>
      <c r="TBU145" s="129"/>
      <c r="TBV145" s="129"/>
      <c r="TBW145" s="129"/>
      <c r="TBX145" s="129"/>
      <c r="TBY145" s="129"/>
      <c r="TBZ145" s="129"/>
      <c r="TCA145" s="129"/>
      <c r="TCB145" s="129"/>
      <c r="TCC145" s="129"/>
      <c r="TCD145" s="129"/>
      <c r="TCE145" s="129"/>
      <c r="TCF145" s="129"/>
      <c r="TCG145" s="129"/>
      <c r="TCH145" s="129"/>
      <c r="TCI145" s="129"/>
      <c r="TCJ145" s="129"/>
      <c r="TCK145" s="129"/>
      <c r="TCL145" s="129"/>
      <c r="TCM145" s="129"/>
      <c r="TCN145" s="129"/>
      <c r="TCO145" s="129"/>
      <c r="TCP145" s="129"/>
      <c r="TCQ145" s="129"/>
      <c r="TCR145" s="129"/>
      <c r="TCS145" s="129"/>
      <c r="TCT145" s="129"/>
      <c r="TCU145" s="129"/>
      <c r="TCV145" s="129"/>
      <c r="TCW145" s="129"/>
      <c r="TCX145" s="129"/>
      <c r="TCY145" s="129"/>
      <c r="TCZ145" s="129"/>
      <c r="TDA145" s="129"/>
      <c r="TDB145" s="129"/>
      <c r="TDC145" s="129"/>
      <c r="TDD145" s="129"/>
      <c r="TDE145" s="129"/>
      <c r="TDF145" s="129"/>
      <c r="TDG145" s="129"/>
      <c r="TDH145" s="129"/>
      <c r="TDI145" s="129"/>
      <c r="TDJ145" s="129"/>
      <c r="TDK145" s="129"/>
      <c r="TDL145" s="129"/>
      <c r="TDM145" s="129"/>
      <c r="TDN145" s="129"/>
      <c r="TDO145" s="129"/>
      <c r="TDP145" s="129"/>
      <c r="TDQ145" s="129"/>
      <c r="TDR145" s="129"/>
      <c r="TDS145" s="129"/>
      <c r="TDT145" s="129"/>
      <c r="TDU145" s="129"/>
      <c r="TDV145" s="129"/>
      <c r="TDW145" s="129"/>
      <c r="TDX145" s="129"/>
      <c r="TDY145" s="129"/>
      <c r="TDZ145" s="129"/>
      <c r="TEA145" s="129"/>
      <c r="TEB145" s="129"/>
      <c r="TEC145" s="129"/>
      <c r="TED145" s="129"/>
      <c r="TEE145" s="129"/>
      <c r="TEF145" s="129"/>
      <c r="TEG145" s="129"/>
      <c r="TEH145" s="129"/>
      <c r="TEI145" s="129"/>
      <c r="TEJ145" s="129"/>
      <c r="TEK145" s="129"/>
      <c r="TEL145" s="129"/>
      <c r="TEM145" s="129"/>
      <c r="TEN145" s="129"/>
      <c r="TEO145" s="129"/>
      <c r="TEP145" s="129"/>
      <c r="TEQ145" s="129"/>
      <c r="TER145" s="129"/>
      <c r="TES145" s="129"/>
      <c r="TET145" s="129"/>
      <c r="TEU145" s="129"/>
      <c r="TEV145" s="129"/>
      <c r="TEW145" s="129"/>
      <c r="TEX145" s="129"/>
      <c r="TEY145" s="129"/>
      <c r="TEZ145" s="129"/>
      <c r="TFA145" s="129"/>
      <c r="TFB145" s="129"/>
      <c r="TFC145" s="129"/>
      <c r="TFD145" s="129"/>
      <c r="TFE145" s="129"/>
      <c r="TFF145" s="129"/>
      <c r="TFG145" s="129"/>
      <c r="TFH145" s="129"/>
      <c r="TFI145" s="129"/>
      <c r="TFJ145" s="129"/>
      <c r="TFK145" s="129"/>
      <c r="TFL145" s="129"/>
      <c r="TFM145" s="129"/>
      <c r="TFN145" s="129"/>
      <c r="TFO145" s="129"/>
      <c r="TFP145" s="129"/>
      <c r="TFQ145" s="129"/>
      <c r="TFR145" s="129"/>
      <c r="TFS145" s="129"/>
      <c r="TFT145" s="129"/>
      <c r="TFU145" s="129"/>
      <c r="TFV145" s="129"/>
      <c r="TFW145" s="129"/>
      <c r="TFX145" s="129"/>
      <c r="TFY145" s="129"/>
      <c r="TFZ145" s="129"/>
      <c r="TGA145" s="129"/>
      <c r="TGB145" s="129"/>
      <c r="TGC145" s="129"/>
      <c r="TGD145" s="129"/>
      <c r="TGE145" s="129"/>
      <c r="TGF145" s="129"/>
      <c r="TGG145" s="129"/>
      <c r="TGH145" s="129"/>
      <c r="TGI145" s="129"/>
      <c r="TGJ145" s="129"/>
      <c r="TGK145" s="129"/>
      <c r="TGL145" s="129"/>
      <c r="TGM145" s="129"/>
      <c r="TGN145" s="129"/>
      <c r="TGO145" s="129"/>
      <c r="TGP145" s="129"/>
      <c r="TGQ145" s="129"/>
      <c r="TGR145" s="129"/>
      <c r="TGS145" s="129"/>
      <c r="TGT145" s="129"/>
      <c r="TGU145" s="129"/>
      <c r="TGV145" s="129"/>
      <c r="TGW145" s="129"/>
      <c r="TGX145" s="129"/>
      <c r="TGY145" s="129"/>
      <c r="TGZ145" s="129"/>
      <c r="THA145" s="129"/>
      <c r="THB145" s="129"/>
      <c r="THC145" s="129"/>
      <c r="THD145" s="129"/>
      <c r="THE145" s="129"/>
      <c r="THF145" s="129"/>
      <c r="THG145" s="129"/>
      <c r="THH145" s="129"/>
      <c r="THI145" s="129"/>
      <c r="THJ145" s="129"/>
      <c r="THK145" s="129"/>
      <c r="THL145" s="129"/>
      <c r="THM145" s="129"/>
      <c r="THN145" s="129"/>
      <c r="THO145" s="129"/>
      <c r="THP145" s="129"/>
      <c r="THQ145" s="129"/>
      <c r="THR145" s="129"/>
      <c r="THS145" s="129"/>
      <c r="THT145" s="129"/>
      <c r="THU145" s="129"/>
      <c r="THV145" s="129"/>
      <c r="THW145" s="129"/>
      <c r="THX145" s="129"/>
      <c r="THY145" s="129"/>
      <c r="THZ145" s="129"/>
      <c r="TIA145" s="129"/>
      <c r="TIB145" s="129"/>
      <c r="TIC145" s="129"/>
      <c r="TID145" s="129"/>
      <c r="TIE145" s="129"/>
      <c r="TIF145" s="129"/>
      <c r="TIG145" s="129"/>
      <c r="TIH145" s="129"/>
      <c r="TII145" s="129"/>
      <c r="TIJ145" s="129"/>
      <c r="TIK145" s="129"/>
      <c r="TIL145" s="129"/>
      <c r="TIM145" s="129"/>
      <c r="TIN145" s="129"/>
      <c r="TIO145" s="129"/>
      <c r="TIP145" s="129"/>
      <c r="TIQ145" s="129"/>
      <c r="TIR145" s="129"/>
      <c r="TIS145" s="129"/>
      <c r="TIT145" s="129"/>
      <c r="TIU145" s="129"/>
      <c r="TIV145" s="129"/>
      <c r="TIW145" s="129"/>
      <c r="TIX145" s="129"/>
      <c r="TIY145" s="129"/>
      <c r="TIZ145" s="129"/>
      <c r="TJA145" s="129"/>
      <c r="TJB145" s="129"/>
      <c r="TJC145" s="129"/>
      <c r="TJD145" s="129"/>
      <c r="TJE145" s="129"/>
      <c r="TJF145" s="129"/>
      <c r="TJG145" s="129"/>
      <c r="TJH145" s="129"/>
      <c r="TJI145" s="129"/>
      <c r="TJJ145" s="129"/>
      <c r="TJK145" s="129"/>
      <c r="TJL145" s="129"/>
      <c r="TJM145" s="129"/>
      <c r="TJN145" s="129"/>
      <c r="TJO145" s="129"/>
      <c r="TJP145" s="129"/>
      <c r="TJQ145" s="129"/>
      <c r="TJR145" s="129"/>
      <c r="TJS145" s="129"/>
      <c r="TJT145" s="129"/>
      <c r="TJU145" s="129"/>
      <c r="TJV145" s="129"/>
      <c r="TJW145" s="129"/>
      <c r="TJX145" s="129"/>
      <c r="TJY145" s="129"/>
      <c r="TJZ145" s="129"/>
      <c r="TKA145" s="129"/>
      <c r="TKB145" s="129"/>
      <c r="TKC145" s="129"/>
      <c r="TKD145" s="129"/>
      <c r="TKE145" s="129"/>
      <c r="TKF145" s="129"/>
      <c r="TKG145" s="129"/>
      <c r="TKH145" s="129"/>
      <c r="TKI145" s="129"/>
      <c r="TKJ145" s="129"/>
      <c r="TKK145" s="129"/>
      <c r="TKL145" s="129"/>
      <c r="TKM145" s="129"/>
      <c r="TKN145" s="129"/>
      <c r="TKO145" s="129"/>
      <c r="TKP145" s="129"/>
      <c r="TKQ145" s="129"/>
      <c r="TKR145" s="129"/>
      <c r="TKS145" s="129"/>
      <c r="TKT145" s="129"/>
      <c r="TKU145" s="129"/>
      <c r="TKV145" s="129"/>
      <c r="TKW145" s="129"/>
      <c r="TKX145" s="129"/>
      <c r="TKY145" s="129"/>
      <c r="TKZ145" s="129"/>
      <c r="TLA145" s="129"/>
      <c r="TLB145" s="129"/>
      <c r="TLC145" s="129"/>
      <c r="TLD145" s="129"/>
      <c r="TLE145" s="129"/>
      <c r="TLF145" s="129"/>
      <c r="TLG145" s="129"/>
      <c r="TLH145" s="129"/>
      <c r="TLI145" s="129"/>
      <c r="TLJ145" s="129"/>
      <c r="TLK145" s="129"/>
      <c r="TLL145" s="129"/>
      <c r="TLM145" s="129"/>
      <c r="TLN145" s="129"/>
      <c r="TLO145" s="129"/>
      <c r="TLP145" s="129"/>
      <c r="TLQ145" s="129"/>
      <c r="TLR145" s="129"/>
      <c r="TLS145" s="129"/>
      <c r="TLT145" s="129"/>
      <c r="TLU145" s="129"/>
      <c r="TLV145" s="129"/>
      <c r="TLW145" s="129"/>
      <c r="TLX145" s="129"/>
      <c r="TLY145" s="129"/>
      <c r="TLZ145" s="129"/>
      <c r="TMA145" s="129"/>
      <c r="TMB145" s="129"/>
      <c r="TMC145" s="129"/>
      <c r="TMD145" s="129"/>
      <c r="TME145" s="129"/>
      <c r="TMF145" s="129"/>
      <c r="TMG145" s="129"/>
      <c r="TMH145" s="129"/>
      <c r="TMI145" s="129"/>
      <c r="TMJ145" s="129"/>
      <c r="TMK145" s="129"/>
      <c r="TML145" s="129"/>
      <c r="TMM145" s="129"/>
      <c r="TMN145" s="129"/>
      <c r="TMO145" s="129"/>
      <c r="TMP145" s="129"/>
      <c r="TMQ145" s="129"/>
      <c r="TMR145" s="129"/>
      <c r="TMS145" s="129"/>
      <c r="TMT145" s="129"/>
      <c r="TMU145" s="129"/>
      <c r="TMV145" s="129"/>
      <c r="TMW145" s="129"/>
      <c r="TMX145" s="129"/>
      <c r="TMY145" s="129"/>
      <c r="TMZ145" s="129"/>
      <c r="TNA145" s="129"/>
      <c r="TNB145" s="129"/>
      <c r="TNC145" s="129"/>
      <c r="TND145" s="129"/>
      <c r="TNE145" s="129"/>
      <c r="TNF145" s="129"/>
      <c r="TNG145" s="129"/>
      <c r="TNH145" s="129"/>
      <c r="TNI145" s="129"/>
      <c r="TNJ145" s="129"/>
      <c r="TNK145" s="129"/>
      <c r="TNL145" s="129"/>
      <c r="TNM145" s="129"/>
      <c r="TNN145" s="129"/>
      <c r="TNO145" s="129"/>
      <c r="TNP145" s="129"/>
      <c r="TNQ145" s="129"/>
      <c r="TNR145" s="129"/>
      <c r="TNS145" s="129"/>
      <c r="TNT145" s="129"/>
      <c r="TNU145" s="129"/>
      <c r="TNV145" s="129"/>
      <c r="TNW145" s="129"/>
      <c r="TNX145" s="129"/>
      <c r="TNY145" s="129"/>
      <c r="TNZ145" s="129"/>
      <c r="TOA145" s="129"/>
      <c r="TOB145" s="129"/>
      <c r="TOC145" s="129"/>
      <c r="TOD145" s="129"/>
      <c r="TOE145" s="129"/>
      <c r="TOF145" s="129"/>
      <c r="TOG145" s="129"/>
      <c r="TOH145" s="129"/>
      <c r="TOI145" s="129"/>
      <c r="TOJ145" s="129"/>
      <c r="TOK145" s="129"/>
      <c r="TOL145" s="129"/>
      <c r="TOM145" s="129"/>
      <c r="TON145" s="129"/>
      <c r="TOO145" s="129"/>
      <c r="TOP145" s="129"/>
      <c r="TOQ145" s="129"/>
      <c r="TOR145" s="129"/>
      <c r="TOS145" s="129"/>
      <c r="TOT145" s="129"/>
      <c r="TOU145" s="129"/>
      <c r="TOV145" s="129"/>
      <c r="TOW145" s="129"/>
      <c r="TOX145" s="129"/>
      <c r="TOY145" s="129"/>
      <c r="TOZ145" s="129"/>
      <c r="TPA145" s="129"/>
      <c r="TPB145" s="129"/>
      <c r="TPC145" s="129"/>
      <c r="TPD145" s="129"/>
      <c r="TPE145" s="129"/>
      <c r="TPF145" s="129"/>
      <c r="TPG145" s="129"/>
      <c r="TPH145" s="129"/>
      <c r="TPI145" s="129"/>
      <c r="TPJ145" s="129"/>
      <c r="TPK145" s="129"/>
      <c r="TPL145" s="129"/>
      <c r="TPM145" s="129"/>
      <c r="TPN145" s="129"/>
      <c r="TPO145" s="129"/>
      <c r="TPP145" s="129"/>
      <c r="TPQ145" s="129"/>
      <c r="TPR145" s="129"/>
      <c r="TPS145" s="129"/>
      <c r="TPT145" s="129"/>
      <c r="TPU145" s="129"/>
      <c r="TPV145" s="129"/>
      <c r="TPW145" s="129"/>
      <c r="TPX145" s="129"/>
      <c r="TPY145" s="129"/>
      <c r="TPZ145" s="129"/>
      <c r="TQA145" s="129"/>
      <c r="TQB145" s="129"/>
      <c r="TQC145" s="129"/>
      <c r="TQD145" s="129"/>
      <c r="TQE145" s="129"/>
      <c r="TQF145" s="129"/>
      <c r="TQG145" s="129"/>
      <c r="TQH145" s="129"/>
      <c r="TQI145" s="129"/>
      <c r="TQJ145" s="129"/>
      <c r="TQK145" s="129"/>
      <c r="TQL145" s="129"/>
      <c r="TQM145" s="129"/>
      <c r="TQN145" s="129"/>
      <c r="TQO145" s="129"/>
      <c r="TQP145" s="129"/>
      <c r="TQQ145" s="129"/>
      <c r="TQR145" s="129"/>
      <c r="TQS145" s="129"/>
      <c r="TQT145" s="129"/>
      <c r="TQU145" s="129"/>
      <c r="TQV145" s="129"/>
      <c r="TQW145" s="129"/>
      <c r="TQX145" s="129"/>
      <c r="TQY145" s="129"/>
      <c r="TQZ145" s="129"/>
      <c r="TRA145" s="129"/>
      <c r="TRB145" s="129"/>
      <c r="TRC145" s="129"/>
      <c r="TRD145" s="129"/>
      <c r="TRE145" s="129"/>
      <c r="TRF145" s="129"/>
      <c r="TRG145" s="129"/>
      <c r="TRH145" s="129"/>
      <c r="TRI145" s="129"/>
      <c r="TRJ145" s="129"/>
      <c r="TRK145" s="129"/>
      <c r="TRL145" s="129"/>
      <c r="TRM145" s="129"/>
      <c r="TRN145" s="129"/>
      <c r="TRO145" s="129"/>
      <c r="TRP145" s="129"/>
      <c r="TRQ145" s="129"/>
      <c r="TRR145" s="129"/>
      <c r="TRS145" s="129"/>
      <c r="TRT145" s="129"/>
      <c r="TRU145" s="129"/>
      <c r="TRV145" s="129"/>
      <c r="TRW145" s="129"/>
      <c r="TRX145" s="129"/>
      <c r="TRY145" s="129"/>
      <c r="TRZ145" s="129"/>
      <c r="TSA145" s="129"/>
      <c r="TSB145" s="129"/>
      <c r="TSC145" s="129"/>
      <c r="TSD145" s="129"/>
      <c r="TSE145" s="129"/>
      <c r="TSF145" s="129"/>
      <c r="TSG145" s="129"/>
      <c r="TSH145" s="129"/>
      <c r="TSI145" s="129"/>
      <c r="TSJ145" s="129"/>
      <c r="TSK145" s="129"/>
      <c r="TSL145" s="129"/>
      <c r="TSM145" s="129"/>
      <c r="TSN145" s="129"/>
      <c r="TSO145" s="129"/>
      <c r="TSP145" s="129"/>
      <c r="TSQ145" s="129"/>
      <c r="TSR145" s="129"/>
      <c r="TSS145" s="129"/>
      <c r="TST145" s="129"/>
      <c r="TSU145" s="129"/>
      <c r="TSV145" s="129"/>
      <c r="TSW145" s="129"/>
      <c r="TSX145" s="129"/>
      <c r="TSY145" s="129"/>
      <c r="TSZ145" s="129"/>
      <c r="TTA145" s="129"/>
      <c r="TTB145" s="129"/>
      <c r="TTC145" s="129"/>
      <c r="TTD145" s="129"/>
      <c r="TTE145" s="129"/>
      <c r="TTF145" s="129"/>
      <c r="TTG145" s="129"/>
      <c r="TTH145" s="129"/>
      <c r="TTI145" s="129"/>
      <c r="TTJ145" s="129"/>
      <c r="TTK145" s="129"/>
      <c r="TTL145" s="129"/>
      <c r="TTM145" s="129"/>
      <c r="TTN145" s="129"/>
      <c r="TTO145" s="129"/>
      <c r="TTP145" s="129"/>
      <c r="TTQ145" s="129"/>
      <c r="TTR145" s="129"/>
      <c r="TTS145" s="129"/>
      <c r="TTT145" s="129"/>
      <c r="TTU145" s="129"/>
      <c r="TTV145" s="129"/>
      <c r="TTW145" s="129"/>
      <c r="TTX145" s="129"/>
      <c r="TTY145" s="129"/>
      <c r="TTZ145" s="129"/>
      <c r="TUA145" s="129"/>
      <c r="TUB145" s="129"/>
      <c r="TUC145" s="129"/>
      <c r="TUD145" s="129"/>
      <c r="TUE145" s="129"/>
      <c r="TUF145" s="129"/>
      <c r="TUG145" s="129"/>
      <c r="TUH145" s="129"/>
      <c r="TUI145" s="129"/>
      <c r="TUJ145" s="129"/>
      <c r="TUK145" s="129"/>
      <c r="TUL145" s="129"/>
      <c r="TUM145" s="129"/>
      <c r="TUN145" s="129"/>
      <c r="TUO145" s="129"/>
      <c r="TUP145" s="129"/>
      <c r="TUQ145" s="129"/>
      <c r="TUR145" s="129"/>
      <c r="TUS145" s="129"/>
      <c r="TUT145" s="129"/>
      <c r="TUU145" s="129"/>
      <c r="TUV145" s="129"/>
      <c r="TUW145" s="129"/>
      <c r="TUX145" s="129"/>
      <c r="TUY145" s="129"/>
      <c r="TUZ145" s="129"/>
      <c r="TVA145" s="129"/>
      <c r="TVB145" s="129"/>
      <c r="TVC145" s="129"/>
      <c r="TVD145" s="129"/>
      <c r="TVE145" s="129"/>
      <c r="TVF145" s="129"/>
      <c r="TVG145" s="129"/>
      <c r="TVH145" s="129"/>
      <c r="TVI145" s="129"/>
      <c r="TVJ145" s="129"/>
      <c r="TVK145" s="129"/>
      <c r="TVL145" s="129"/>
      <c r="TVM145" s="129"/>
      <c r="TVN145" s="129"/>
      <c r="TVO145" s="129"/>
      <c r="TVP145" s="129"/>
      <c r="TVQ145" s="129"/>
      <c r="TVR145" s="129"/>
      <c r="TVS145" s="129"/>
      <c r="TVT145" s="129"/>
      <c r="TVU145" s="129"/>
      <c r="TVV145" s="129"/>
      <c r="TVW145" s="129"/>
      <c r="TVX145" s="129"/>
      <c r="TVY145" s="129"/>
      <c r="TVZ145" s="129"/>
      <c r="TWA145" s="129"/>
      <c r="TWB145" s="129"/>
      <c r="TWC145" s="129"/>
      <c r="TWD145" s="129"/>
      <c r="TWE145" s="129"/>
      <c r="TWF145" s="129"/>
      <c r="TWG145" s="129"/>
      <c r="TWH145" s="129"/>
      <c r="TWI145" s="129"/>
      <c r="TWJ145" s="129"/>
      <c r="TWK145" s="129"/>
      <c r="TWL145" s="129"/>
      <c r="TWM145" s="129"/>
      <c r="TWN145" s="129"/>
      <c r="TWO145" s="129"/>
      <c r="TWP145" s="129"/>
      <c r="TWQ145" s="129"/>
      <c r="TWR145" s="129"/>
      <c r="TWS145" s="129"/>
      <c r="TWT145" s="129"/>
      <c r="TWU145" s="129"/>
      <c r="TWV145" s="129"/>
      <c r="TWW145" s="129"/>
      <c r="TWX145" s="129"/>
      <c r="TWY145" s="129"/>
      <c r="TWZ145" s="129"/>
      <c r="TXA145" s="129"/>
      <c r="TXB145" s="129"/>
      <c r="TXC145" s="129"/>
      <c r="TXD145" s="129"/>
      <c r="TXE145" s="129"/>
      <c r="TXF145" s="129"/>
      <c r="TXG145" s="129"/>
      <c r="TXH145" s="129"/>
      <c r="TXI145" s="129"/>
      <c r="TXJ145" s="129"/>
      <c r="TXK145" s="129"/>
      <c r="TXL145" s="129"/>
      <c r="TXM145" s="129"/>
      <c r="TXN145" s="129"/>
      <c r="TXO145" s="129"/>
      <c r="TXP145" s="129"/>
      <c r="TXQ145" s="129"/>
      <c r="TXR145" s="129"/>
      <c r="TXS145" s="129"/>
      <c r="TXT145" s="129"/>
      <c r="TXU145" s="129"/>
      <c r="TXV145" s="129"/>
      <c r="TXW145" s="129"/>
      <c r="TXX145" s="129"/>
      <c r="TXY145" s="129"/>
      <c r="TXZ145" s="129"/>
      <c r="TYA145" s="129"/>
      <c r="TYB145" s="129"/>
      <c r="TYC145" s="129"/>
      <c r="TYD145" s="129"/>
      <c r="TYE145" s="129"/>
      <c r="TYF145" s="129"/>
      <c r="TYG145" s="129"/>
      <c r="TYH145" s="129"/>
      <c r="TYI145" s="129"/>
      <c r="TYJ145" s="129"/>
      <c r="TYK145" s="129"/>
      <c r="TYL145" s="129"/>
      <c r="TYM145" s="129"/>
      <c r="TYN145" s="129"/>
      <c r="TYO145" s="129"/>
      <c r="TYP145" s="129"/>
      <c r="TYQ145" s="129"/>
      <c r="TYR145" s="129"/>
      <c r="TYS145" s="129"/>
      <c r="TYT145" s="129"/>
      <c r="TYU145" s="129"/>
      <c r="TYV145" s="129"/>
      <c r="TYW145" s="129"/>
      <c r="TYX145" s="129"/>
      <c r="TYY145" s="129"/>
      <c r="TYZ145" s="129"/>
      <c r="TZA145" s="129"/>
      <c r="TZB145" s="129"/>
      <c r="TZC145" s="129"/>
      <c r="TZD145" s="129"/>
      <c r="TZE145" s="129"/>
      <c r="TZF145" s="129"/>
      <c r="TZG145" s="129"/>
      <c r="TZH145" s="129"/>
      <c r="TZI145" s="129"/>
      <c r="TZJ145" s="129"/>
      <c r="TZK145" s="129"/>
      <c r="TZL145" s="129"/>
      <c r="TZM145" s="129"/>
      <c r="TZN145" s="129"/>
      <c r="TZO145" s="129"/>
      <c r="TZP145" s="129"/>
      <c r="TZQ145" s="129"/>
      <c r="TZR145" s="129"/>
      <c r="TZS145" s="129"/>
      <c r="TZT145" s="129"/>
      <c r="TZU145" s="129"/>
      <c r="TZV145" s="129"/>
      <c r="TZW145" s="129"/>
      <c r="TZX145" s="129"/>
      <c r="TZY145" s="129"/>
      <c r="TZZ145" s="129"/>
      <c r="UAA145" s="129"/>
      <c r="UAB145" s="129"/>
      <c r="UAC145" s="129"/>
      <c r="UAD145" s="129"/>
      <c r="UAE145" s="129"/>
      <c r="UAF145" s="129"/>
      <c r="UAG145" s="129"/>
      <c r="UAH145" s="129"/>
      <c r="UAI145" s="129"/>
      <c r="UAJ145" s="129"/>
      <c r="UAK145" s="129"/>
      <c r="UAL145" s="129"/>
      <c r="UAM145" s="129"/>
      <c r="UAN145" s="129"/>
      <c r="UAO145" s="129"/>
      <c r="UAP145" s="129"/>
      <c r="UAQ145" s="129"/>
      <c r="UAR145" s="129"/>
      <c r="UAS145" s="129"/>
      <c r="UAT145" s="129"/>
      <c r="UAU145" s="129"/>
      <c r="UAV145" s="129"/>
      <c r="UAW145" s="129"/>
      <c r="UAX145" s="129"/>
      <c r="UAY145" s="129"/>
      <c r="UAZ145" s="129"/>
      <c r="UBA145" s="129"/>
      <c r="UBB145" s="129"/>
      <c r="UBC145" s="129"/>
      <c r="UBD145" s="129"/>
      <c r="UBE145" s="129"/>
      <c r="UBF145" s="129"/>
      <c r="UBG145" s="129"/>
      <c r="UBH145" s="129"/>
      <c r="UBI145" s="129"/>
      <c r="UBJ145" s="129"/>
      <c r="UBK145" s="129"/>
      <c r="UBL145" s="129"/>
      <c r="UBM145" s="129"/>
      <c r="UBN145" s="129"/>
      <c r="UBO145" s="129"/>
      <c r="UBP145" s="129"/>
      <c r="UBQ145" s="129"/>
      <c r="UBR145" s="129"/>
      <c r="UBS145" s="129"/>
      <c r="UBT145" s="129"/>
      <c r="UBU145" s="129"/>
      <c r="UBV145" s="129"/>
      <c r="UBW145" s="129"/>
      <c r="UBX145" s="129"/>
      <c r="UBY145" s="129"/>
      <c r="UBZ145" s="129"/>
      <c r="UCA145" s="129"/>
      <c r="UCB145" s="129"/>
      <c r="UCC145" s="129"/>
      <c r="UCD145" s="129"/>
      <c r="UCE145" s="129"/>
      <c r="UCF145" s="129"/>
      <c r="UCG145" s="129"/>
      <c r="UCH145" s="129"/>
      <c r="UCI145" s="129"/>
      <c r="UCJ145" s="129"/>
      <c r="UCK145" s="129"/>
      <c r="UCL145" s="129"/>
      <c r="UCM145" s="129"/>
      <c r="UCN145" s="129"/>
      <c r="UCO145" s="129"/>
      <c r="UCP145" s="129"/>
      <c r="UCQ145" s="129"/>
      <c r="UCR145" s="129"/>
      <c r="UCS145" s="129"/>
      <c r="UCT145" s="129"/>
      <c r="UCU145" s="129"/>
      <c r="UCV145" s="129"/>
      <c r="UCW145" s="129"/>
      <c r="UCX145" s="129"/>
      <c r="UCY145" s="129"/>
      <c r="UCZ145" s="129"/>
      <c r="UDA145" s="129"/>
      <c r="UDB145" s="129"/>
      <c r="UDC145" s="129"/>
      <c r="UDD145" s="129"/>
      <c r="UDE145" s="129"/>
      <c r="UDF145" s="129"/>
      <c r="UDG145" s="129"/>
      <c r="UDH145" s="129"/>
      <c r="UDI145" s="129"/>
      <c r="UDJ145" s="129"/>
      <c r="UDK145" s="129"/>
      <c r="UDL145" s="129"/>
      <c r="UDM145" s="129"/>
      <c r="UDN145" s="129"/>
      <c r="UDO145" s="129"/>
      <c r="UDP145" s="129"/>
      <c r="UDQ145" s="129"/>
      <c r="UDR145" s="129"/>
      <c r="UDS145" s="129"/>
      <c r="UDT145" s="129"/>
      <c r="UDU145" s="129"/>
      <c r="UDV145" s="129"/>
      <c r="UDW145" s="129"/>
      <c r="UDX145" s="129"/>
      <c r="UDY145" s="129"/>
      <c r="UDZ145" s="129"/>
      <c r="UEA145" s="129"/>
      <c r="UEB145" s="129"/>
      <c r="UEC145" s="129"/>
      <c r="UED145" s="129"/>
      <c r="UEE145" s="129"/>
      <c r="UEF145" s="129"/>
      <c r="UEG145" s="129"/>
      <c r="UEH145" s="129"/>
      <c r="UEI145" s="129"/>
      <c r="UEJ145" s="129"/>
      <c r="UEK145" s="129"/>
      <c r="UEL145" s="129"/>
      <c r="UEM145" s="129"/>
      <c r="UEN145" s="129"/>
      <c r="UEO145" s="129"/>
      <c r="UEP145" s="129"/>
      <c r="UEQ145" s="129"/>
      <c r="UER145" s="129"/>
      <c r="UES145" s="129"/>
      <c r="UET145" s="129"/>
      <c r="UEU145" s="129"/>
      <c r="UEV145" s="129"/>
      <c r="UEW145" s="129"/>
      <c r="UEX145" s="129"/>
      <c r="UEY145" s="129"/>
      <c r="UEZ145" s="129"/>
      <c r="UFA145" s="129"/>
      <c r="UFB145" s="129"/>
      <c r="UFC145" s="129"/>
      <c r="UFD145" s="129"/>
      <c r="UFE145" s="129"/>
      <c r="UFF145" s="129"/>
      <c r="UFG145" s="129"/>
      <c r="UFH145" s="129"/>
      <c r="UFI145" s="129"/>
      <c r="UFJ145" s="129"/>
      <c r="UFK145" s="129"/>
      <c r="UFL145" s="129"/>
      <c r="UFM145" s="129"/>
      <c r="UFN145" s="129"/>
      <c r="UFO145" s="129"/>
      <c r="UFP145" s="129"/>
      <c r="UFQ145" s="129"/>
      <c r="UFR145" s="129"/>
      <c r="UFS145" s="129"/>
      <c r="UFT145" s="129"/>
      <c r="UFU145" s="129"/>
      <c r="UFV145" s="129"/>
      <c r="UFW145" s="129"/>
      <c r="UFX145" s="129"/>
      <c r="UFY145" s="129"/>
      <c r="UFZ145" s="129"/>
      <c r="UGA145" s="129"/>
      <c r="UGB145" s="129"/>
      <c r="UGC145" s="129"/>
      <c r="UGD145" s="129"/>
      <c r="UGE145" s="129"/>
      <c r="UGF145" s="129"/>
      <c r="UGG145" s="129"/>
      <c r="UGH145" s="129"/>
      <c r="UGI145" s="129"/>
      <c r="UGJ145" s="129"/>
      <c r="UGK145" s="129"/>
      <c r="UGL145" s="129"/>
      <c r="UGM145" s="129"/>
      <c r="UGN145" s="129"/>
      <c r="UGO145" s="129"/>
      <c r="UGP145" s="129"/>
      <c r="UGQ145" s="129"/>
      <c r="UGR145" s="129"/>
      <c r="UGS145" s="129"/>
      <c r="UGT145" s="129"/>
      <c r="UGU145" s="129"/>
      <c r="UGV145" s="129"/>
      <c r="UGW145" s="129"/>
      <c r="UGX145" s="129"/>
      <c r="UGY145" s="129"/>
      <c r="UGZ145" s="129"/>
      <c r="UHA145" s="129"/>
      <c r="UHB145" s="129"/>
      <c r="UHC145" s="129"/>
      <c r="UHD145" s="129"/>
      <c r="UHE145" s="129"/>
      <c r="UHF145" s="129"/>
      <c r="UHG145" s="129"/>
      <c r="UHH145" s="129"/>
      <c r="UHI145" s="129"/>
      <c r="UHJ145" s="129"/>
      <c r="UHK145" s="129"/>
      <c r="UHL145" s="129"/>
      <c r="UHM145" s="129"/>
      <c r="UHN145" s="129"/>
      <c r="UHO145" s="129"/>
      <c r="UHP145" s="129"/>
      <c r="UHQ145" s="129"/>
      <c r="UHR145" s="129"/>
      <c r="UHS145" s="129"/>
      <c r="UHT145" s="129"/>
      <c r="UHU145" s="129"/>
      <c r="UHV145" s="129"/>
      <c r="UHW145" s="129"/>
      <c r="UHX145" s="129"/>
      <c r="UHY145" s="129"/>
      <c r="UHZ145" s="129"/>
      <c r="UIA145" s="129"/>
      <c r="UIB145" s="129"/>
      <c r="UIC145" s="129"/>
      <c r="UID145" s="129"/>
      <c r="UIE145" s="129"/>
      <c r="UIF145" s="129"/>
      <c r="UIG145" s="129"/>
      <c r="UIH145" s="129"/>
      <c r="UII145" s="129"/>
      <c r="UIJ145" s="129"/>
      <c r="UIK145" s="129"/>
      <c r="UIL145" s="129"/>
      <c r="UIM145" s="129"/>
      <c r="UIN145" s="129"/>
      <c r="UIO145" s="129"/>
      <c r="UIP145" s="129"/>
      <c r="UIQ145" s="129"/>
      <c r="UIR145" s="129"/>
      <c r="UIS145" s="129"/>
      <c r="UIT145" s="129"/>
      <c r="UIU145" s="129"/>
      <c r="UIV145" s="129"/>
      <c r="UIW145" s="129"/>
      <c r="UIX145" s="129"/>
      <c r="UIY145" s="129"/>
      <c r="UIZ145" s="129"/>
      <c r="UJA145" s="129"/>
      <c r="UJB145" s="129"/>
      <c r="UJC145" s="129"/>
      <c r="UJD145" s="129"/>
      <c r="UJE145" s="129"/>
      <c r="UJF145" s="129"/>
      <c r="UJG145" s="129"/>
      <c r="UJH145" s="129"/>
      <c r="UJI145" s="129"/>
      <c r="UJJ145" s="129"/>
      <c r="UJK145" s="129"/>
      <c r="UJL145" s="129"/>
      <c r="UJM145" s="129"/>
      <c r="UJN145" s="129"/>
      <c r="UJO145" s="129"/>
      <c r="UJP145" s="129"/>
      <c r="UJQ145" s="129"/>
      <c r="UJR145" s="129"/>
      <c r="UJS145" s="129"/>
      <c r="UJT145" s="129"/>
      <c r="UJU145" s="129"/>
      <c r="UJV145" s="129"/>
      <c r="UJW145" s="129"/>
      <c r="UJX145" s="129"/>
      <c r="UJY145" s="129"/>
      <c r="UJZ145" s="129"/>
      <c r="UKA145" s="129"/>
      <c r="UKB145" s="129"/>
      <c r="UKC145" s="129"/>
      <c r="UKD145" s="129"/>
      <c r="UKE145" s="129"/>
      <c r="UKF145" s="129"/>
      <c r="UKG145" s="129"/>
      <c r="UKH145" s="129"/>
      <c r="UKI145" s="129"/>
      <c r="UKJ145" s="129"/>
      <c r="UKK145" s="129"/>
      <c r="UKL145" s="129"/>
      <c r="UKM145" s="129"/>
      <c r="UKN145" s="129"/>
      <c r="UKO145" s="129"/>
      <c r="UKP145" s="129"/>
      <c r="UKQ145" s="129"/>
      <c r="UKR145" s="129"/>
      <c r="UKS145" s="129"/>
      <c r="UKT145" s="129"/>
      <c r="UKU145" s="129"/>
      <c r="UKV145" s="129"/>
      <c r="UKW145" s="129"/>
      <c r="UKX145" s="129"/>
      <c r="UKY145" s="129"/>
      <c r="UKZ145" s="129"/>
      <c r="ULA145" s="129"/>
      <c r="ULB145" s="129"/>
      <c r="ULC145" s="129"/>
      <c r="ULD145" s="129"/>
      <c r="ULE145" s="129"/>
      <c r="ULF145" s="129"/>
      <c r="ULG145" s="129"/>
      <c r="ULH145" s="129"/>
      <c r="ULI145" s="129"/>
      <c r="ULJ145" s="129"/>
      <c r="ULK145" s="129"/>
      <c r="ULL145" s="129"/>
      <c r="ULM145" s="129"/>
      <c r="ULN145" s="129"/>
      <c r="ULO145" s="129"/>
      <c r="ULP145" s="129"/>
      <c r="ULQ145" s="129"/>
      <c r="ULR145" s="129"/>
      <c r="ULS145" s="129"/>
      <c r="ULT145" s="129"/>
      <c r="ULU145" s="129"/>
      <c r="ULV145" s="129"/>
      <c r="ULW145" s="129"/>
      <c r="ULX145" s="129"/>
      <c r="ULY145" s="129"/>
      <c r="ULZ145" s="129"/>
      <c r="UMA145" s="129"/>
      <c r="UMB145" s="129"/>
      <c r="UMC145" s="129"/>
      <c r="UMD145" s="129"/>
      <c r="UME145" s="129"/>
      <c r="UMF145" s="129"/>
      <c r="UMG145" s="129"/>
      <c r="UMH145" s="129"/>
      <c r="UMI145" s="129"/>
      <c r="UMJ145" s="129"/>
      <c r="UMK145" s="129"/>
      <c r="UML145" s="129"/>
      <c r="UMM145" s="129"/>
      <c r="UMN145" s="129"/>
      <c r="UMO145" s="129"/>
      <c r="UMP145" s="129"/>
      <c r="UMQ145" s="129"/>
      <c r="UMR145" s="129"/>
      <c r="UMS145" s="129"/>
      <c r="UMT145" s="129"/>
      <c r="UMU145" s="129"/>
      <c r="UMV145" s="129"/>
      <c r="UMW145" s="129"/>
      <c r="UMX145" s="129"/>
      <c r="UMY145" s="129"/>
      <c r="UMZ145" s="129"/>
      <c r="UNA145" s="129"/>
      <c r="UNB145" s="129"/>
      <c r="UNC145" s="129"/>
      <c r="UND145" s="129"/>
      <c r="UNE145" s="129"/>
      <c r="UNF145" s="129"/>
      <c r="UNG145" s="129"/>
      <c r="UNH145" s="129"/>
      <c r="UNI145" s="129"/>
      <c r="UNJ145" s="129"/>
      <c r="UNK145" s="129"/>
      <c r="UNL145" s="129"/>
      <c r="UNM145" s="129"/>
      <c r="UNN145" s="129"/>
      <c r="UNO145" s="129"/>
      <c r="UNP145" s="129"/>
      <c r="UNQ145" s="129"/>
      <c r="UNR145" s="129"/>
      <c r="UNS145" s="129"/>
      <c r="UNT145" s="129"/>
      <c r="UNU145" s="129"/>
      <c r="UNV145" s="129"/>
      <c r="UNW145" s="129"/>
      <c r="UNX145" s="129"/>
      <c r="UNY145" s="129"/>
      <c r="UNZ145" s="129"/>
      <c r="UOA145" s="129"/>
      <c r="UOB145" s="129"/>
      <c r="UOC145" s="129"/>
      <c r="UOD145" s="129"/>
      <c r="UOE145" s="129"/>
      <c r="UOF145" s="129"/>
      <c r="UOG145" s="129"/>
      <c r="UOH145" s="129"/>
      <c r="UOI145" s="129"/>
      <c r="UOJ145" s="129"/>
      <c r="UOK145" s="129"/>
      <c r="UOL145" s="129"/>
      <c r="UOM145" s="129"/>
      <c r="UON145" s="129"/>
      <c r="UOO145" s="129"/>
      <c r="UOP145" s="129"/>
      <c r="UOQ145" s="129"/>
      <c r="UOR145" s="129"/>
      <c r="UOS145" s="129"/>
      <c r="UOT145" s="129"/>
      <c r="UOU145" s="129"/>
      <c r="UOV145" s="129"/>
      <c r="UOW145" s="129"/>
      <c r="UOX145" s="129"/>
      <c r="UOY145" s="129"/>
      <c r="UOZ145" s="129"/>
      <c r="UPA145" s="129"/>
      <c r="UPB145" s="129"/>
      <c r="UPC145" s="129"/>
      <c r="UPD145" s="129"/>
      <c r="UPE145" s="129"/>
      <c r="UPF145" s="129"/>
      <c r="UPG145" s="129"/>
      <c r="UPH145" s="129"/>
      <c r="UPI145" s="129"/>
      <c r="UPJ145" s="129"/>
      <c r="UPK145" s="129"/>
      <c r="UPL145" s="129"/>
      <c r="UPM145" s="129"/>
      <c r="UPN145" s="129"/>
      <c r="UPO145" s="129"/>
      <c r="UPP145" s="129"/>
      <c r="UPQ145" s="129"/>
      <c r="UPR145" s="129"/>
      <c r="UPS145" s="129"/>
      <c r="UPT145" s="129"/>
      <c r="UPU145" s="129"/>
      <c r="UPV145" s="129"/>
      <c r="UPW145" s="129"/>
      <c r="UPX145" s="129"/>
      <c r="UPY145" s="129"/>
      <c r="UPZ145" s="129"/>
      <c r="UQA145" s="129"/>
      <c r="UQB145" s="129"/>
      <c r="UQC145" s="129"/>
      <c r="UQD145" s="129"/>
      <c r="UQE145" s="129"/>
      <c r="UQF145" s="129"/>
      <c r="UQG145" s="129"/>
      <c r="UQH145" s="129"/>
      <c r="UQI145" s="129"/>
      <c r="UQJ145" s="129"/>
      <c r="UQK145" s="129"/>
      <c r="UQL145" s="129"/>
      <c r="UQM145" s="129"/>
      <c r="UQN145" s="129"/>
      <c r="UQO145" s="129"/>
      <c r="UQP145" s="129"/>
      <c r="UQQ145" s="129"/>
      <c r="UQR145" s="129"/>
      <c r="UQS145" s="129"/>
      <c r="UQT145" s="129"/>
      <c r="UQU145" s="129"/>
      <c r="UQV145" s="129"/>
      <c r="UQW145" s="129"/>
      <c r="UQX145" s="129"/>
      <c r="UQY145" s="129"/>
      <c r="UQZ145" s="129"/>
      <c r="URA145" s="129"/>
      <c r="URB145" s="129"/>
      <c r="URC145" s="129"/>
      <c r="URD145" s="129"/>
      <c r="URE145" s="129"/>
      <c r="URF145" s="129"/>
      <c r="URG145" s="129"/>
      <c r="URH145" s="129"/>
      <c r="URI145" s="129"/>
      <c r="URJ145" s="129"/>
      <c r="URK145" s="129"/>
      <c r="URL145" s="129"/>
      <c r="URM145" s="129"/>
      <c r="URN145" s="129"/>
      <c r="URO145" s="129"/>
      <c r="URP145" s="129"/>
      <c r="URQ145" s="129"/>
      <c r="URR145" s="129"/>
      <c r="URS145" s="129"/>
      <c r="URT145" s="129"/>
      <c r="URU145" s="129"/>
      <c r="URV145" s="129"/>
      <c r="URW145" s="129"/>
      <c r="URX145" s="129"/>
      <c r="URY145" s="129"/>
      <c r="URZ145" s="129"/>
      <c r="USA145" s="129"/>
      <c r="USB145" s="129"/>
      <c r="USC145" s="129"/>
      <c r="USD145" s="129"/>
      <c r="USE145" s="129"/>
      <c r="USF145" s="129"/>
      <c r="USG145" s="129"/>
      <c r="USH145" s="129"/>
      <c r="USI145" s="129"/>
      <c r="USJ145" s="129"/>
      <c r="USK145" s="129"/>
      <c r="USL145" s="129"/>
      <c r="USM145" s="129"/>
      <c r="USN145" s="129"/>
      <c r="USO145" s="129"/>
      <c r="USP145" s="129"/>
      <c r="USQ145" s="129"/>
      <c r="USR145" s="129"/>
      <c r="USS145" s="129"/>
      <c r="UST145" s="129"/>
      <c r="USU145" s="129"/>
      <c r="USV145" s="129"/>
      <c r="USW145" s="129"/>
      <c r="USX145" s="129"/>
      <c r="USY145" s="129"/>
      <c r="USZ145" s="129"/>
      <c r="UTA145" s="129"/>
      <c r="UTB145" s="129"/>
      <c r="UTC145" s="129"/>
      <c r="UTD145" s="129"/>
      <c r="UTE145" s="129"/>
      <c r="UTF145" s="129"/>
      <c r="UTG145" s="129"/>
      <c r="UTH145" s="129"/>
      <c r="UTI145" s="129"/>
      <c r="UTJ145" s="129"/>
      <c r="UTK145" s="129"/>
      <c r="UTL145" s="129"/>
      <c r="UTM145" s="129"/>
      <c r="UTN145" s="129"/>
      <c r="UTO145" s="129"/>
      <c r="UTP145" s="129"/>
      <c r="UTQ145" s="129"/>
      <c r="UTR145" s="129"/>
      <c r="UTS145" s="129"/>
      <c r="UTT145" s="129"/>
      <c r="UTU145" s="129"/>
      <c r="UTV145" s="129"/>
      <c r="UTW145" s="129"/>
      <c r="UTX145" s="129"/>
      <c r="UTY145" s="129"/>
      <c r="UTZ145" s="129"/>
      <c r="UUA145" s="129"/>
      <c r="UUB145" s="129"/>
      <c r="UUC145" s="129"/>
      <c r="UUD145" s="129"/>
      <c r="UUE145" s="129"/>
      <c r="UUF145" s="129"/>
      <c r="UUG145" s="129"/>
      <c r="UUH145" s="129"/>
      <c r="UUI145" s="129"/>
      <c r="UUJ145" s="129"/>
      <c r="UUK145" s="129"/>
      <c r="UUL145" s="129"/>
      <c r="UUM145" s="129"/>
      <c r="UUN145" s="129"/>
      <c r="UUO145" s="129"/>
      <c r="UUP145" s="129"/>
      <c r="UUQ145" s="129"/>
      <c r="UUR145" s="129"/>
      <c r="UUS145" s="129"/>
      <c r="UUT145" s="129"/>
      <c r="UUU145" s="129"/>
      <c r="UUV145" s="129"/>
      <c r="UUW145" s="129"/>
      <c r="UUX145" s="129"/>
      <c r="UUY145" s="129"/>
      <c r="UUZ145" s="129"/>
      <c r="UVA145" s="129"/>
      <c r="UVB145" s="129"/>
      <c r="UVC145" s="129"/>
      <c r="UVD145" s="129"/>
      <c r="UVE145" s="129"/>
      <c r="UVF145" s="129"/>
      <c r="UVG145" s="129"/>
      <c r="UVH145" s="129"/>
      <c r="UVI145" s="129"/>
      <c r="UVJ145" s="129"/>
      <c r="UVK145" s="129"/>
      <c r="UVL145" s="129"/>
      <c r="UVM145" s="129"/>
      <c r="UVN145" s="129"/>
      <c r="UVO145" s="129"/>
      <c r="UVP145" s="129"/>
      <c r="UVQ145" s="129"/>
      <c r="UVR145" s="129"/>
      <c r="UVS145" s="129"/>
      <c r="UVT145" s="129"/>
      <c r="UVU145" s="129"/>
      <c r="UVV145" s="129"/>
      <c r="UVW145" s="129"/>
      <c r="UVX145" s="129"/>
      <c r="UVY145" s="129"/>
      <c r="UVZ145" s="129"/>
      <c r="UWA145" s="129"/>
      <c r="UWB145" s="129"/>
      <c r="UWC145" s="129"/>
      <c r="UWD145" s="129"/>
      <c r="UWE145" s="129"/>
      <c r="UWF145" s="129"/>
      <c r="UWG145" s="129"/>
      <c r="UWH145" s="129"/>
      <c r="UWI145" s="129"/>
      <c r="UWJ145" s="129"/>
      <c r="UWK145" s="129"/>
      <c r="UWL145" s="129"/>
      <c r="UWM145" s="129"/>
      <c r="UWN145" s="129"/>
      <c r="UWO145" s="129"/>
      <c r="UWP145" s="129"/>
      <c r="UWQ145" s="129"/>
      <c r="UWR145" s="129"/>
      <c r="UWS145" s="129"/>
      <c r="UWT145" s="129"/>
      <c r="UWU145" s="129"/>
      <c r="UWV145" s="129"/>
      <c r="UWW145" s="129"/>
      <c r="UWX145" s="129"/>
      <c r="UWY145" s="129"/>
      <c r="UWZ145" s="129"/>
      <c r="UXA145" s="129"/>
      <c r="UXB145" s="129"/>
      <c r="UXC145" s="129"/>
      <c r="UXD145" s="129"/>
      <c r="UXE145" s="129"/>
      <c r="UXF145" s="129"/>
      <c r="UXG145" s="129"/>
      <c r="UXH145" s="129"/>
      <c r="UXI145" s="129"/>
      <c r="UXJ145" s="129"/>
      <c r="UXK145" s="129"/>
      <c r="UXL145" s="129"/>
      <c r="UXM145" s="129"/>
      <c r="UXN145" s="129"/>
      <c r="UXO145" s="129"/>
      <c r="UXP145" s="129"/>
      <c r="UXQ145" s="129"/>
      <c r="UXR145" s="129"/>
      <c r="UXS145" s="129"/>
      <c r="UXT145" s="129"/>
      <c r="UXU145" s="129"/>
      <c r="UXV145" s="129"/>
      <c r="UXW145" s="129"/>
      <c r="UXX145" s="129"/>
      <c r="UXY145" s="129"/>
      <c r="UXZ145" s="129"/>
      <c r="UYA145" s="129"/>
      <c r="UYB145" s="129"/>
      <c r="UYC145" s="129"/>
      <c r="UYD145" s="129"/>
      <c r="UYE145" s="129"/>
      <c r="UYF145" s="129"/>
      <c r="UYG145" s="129"/>
      <c r="UYH145" s="129"/>
      <c r="UYI145" s="129"/>
      <c r="UYJ145" s="129"/>
      <c r="UYK145" s="129"/>
      <c r="UYL145" s="129"/>
      <c r="UYM145" s="129"/>
      <c r="UYN145" s="129"/>
      <c r="UYO145" s="129"/>
      <c r="UYP145" s="129"/>
      <c r="UYQ145" s="129"/>
      <c r="UYR145" s="129"/>
      <c r="UYS145" s="129"/>
      <c r="UYT145" s="129"/>
      <c r="UYU145" s="129"/>
      <c r="UYV145" s="129"/>
      <c r="UYW145" s="129"/>
      <c r="UYX145" s="129"/>
      <c r="UYY145" s="129"/>
      <c r="UYZ145" s="129"/>
      <c r="UZA145" s="129"/>
      <c r="UZB145" s="129"/>
      <c r="UZC145" s="129"/>
      <c r="UZD145" s="129"/>
      <c r="UZE145" s="129"/>
      <c r="UZF145" s="129"/>
      <c r="UZG145" s="129"/>
      <c r="UZH145" s="129"/>
      <c r="UZI145" s="129"/>
      <c r="UZJ145" s="129"/>
      <c r="UZK145" s="129"/>
      <c r="UZL145" s="129"/>
      <c r="UZM145" s="129"/>
      <c r="UZN145" s="129"/>
      <c r="UZO145" s="129"/>
      <c r="UZP145" s="129"/>
      <c r="UZQ145" s="129"/>
      <c r="UZR145" s="129"/>
      <c r="UZS145" s="129"/>
      <c r="UZT145" s="129"/>
      <c r="UZU145" s="129"/>
      <c r="UZV145" s="129"/>
      <c r="UZW145" s="129"/>
      <c r="UZX145" s="129"/>
      <c r="UZY145" s="129"/>
      <c r="UZZ145" s="129"/>
      <c r="VAA145" s="129"/>
      <c r="VAB145" s="129"/>
      <c r="VAC145" s="129"/>
      <c r="VAD145" s="129"/>
      <c r="VAE145" s="129"/>
      <c r="VAF145" s="129"/>
      <c r="VAG145" s="129"/>
      <c r="VAH145" s="129"/>
      <c r="VAI145" s="129"/>
      <c r="VAJ145" s="129"/>
      <c r="VAK145" s="129"/>
      <c r="VAL145" s="129"/>
      <c r="VAM145" s="129"/>
      <c r="VAN145" s="129"/>
      <c r="VAO145" s="129"/>
      <c r="VAP145" s="129"/>
      <c r="VAQ145" s="129"/>
      <c r="VAR145" s="129"/>
      <c r="VAS145" s="129"/>
      <c r="VAT145" s="129"/>
      <c r="VAU145" s="129"/>
      <c r="VAV145" s="129"/>
      <c r="VAW145" s="129"/>
      <c r="VAX145" s="129"/>
      <c r="VAY145" s="129"/>
      <c r="VAZ145" s="129"/>
      <c r="VBA145" s="129"/>
      <c r="VBB145" s="129"/>
      <c r="VBC145" s="129"/>
      <c r="VBD145" s="129"/>
      <c r="VBE145" s="129"/>
      <c r="VBF145" s="129"/>
      <c r="VBG145" s="129"/>
      <c r="VBH145" s="129"/>
      <c r="VBI145" s="129"/>
      <c r="VBJ145" s="129"/>
      <c r="VBK145" s="129"/>
      <c r="VBL145" s="129"/>
      <c r="VBM145" s="129"/>
      <c r="VBN145" s="129"/>
      <c r="VBO145" s="129"/>
      <c r="VBP145" s="129"/>
      <c r="VBQ145" s="129"/>
      <c r="VBR145" s="129"/>
      <c r="VBS145" s="129"/>
      <c r="VBT145" s="129"/>
      <c r="VBU145" s="129"/>
      <c r="VBV145" s="129"/>
      <c r="VBW145" s="129"/>
      <c r="VBX145" s="129"/>
      <c r="VBY145" s="129"/>
      <c r="VBZ145" s="129"/>
      <c r="VCA145" s="129"/>
      <c r="VCB145" s="129"/>
      <c r="VCC145" s="129"/>
      <c r="VCD145" s="129"/>
      <c r="VCE145" s="129"/>
      <c r="VCF145" s="129"/>
      <c r="VCG145" s="129"/>
      <c r="VCH145" s="129"/>
      <c r="VCI145" s="129"/>
      <c r="VCJ145" s="129"/>
      <c r="VCK145" s="129"/>
      <c r="VCL145" s="129"/>
      <c r="VCM145" s="129"/>
      <c r="VCN145" s="129"/>
      <c r="VCO145" s="129"/>
      <c r="VCP145" s="129"/>
      <c r="VCQ145" s="129"/>
      <c r="VCR145" s="129"/>
      <c r="VCS145" s="129"/>
      <c r="VCT145" s="129"/>
      <c r="VCU145" s="129"/>
      <c r="VCV145" s="129"/>
      <c r="VCW145" s="129"/>
      <c r="VCX145" s="129"/>
      <c r="VCY145" s="129"/>
      <c r="VCZ145" s="129"/>
      <c r="VDA145" s="129"/>
      <c r="VDB145" s="129"/>
      <c r="VDC145" s="129"/>
      <c r="VDD145" s="129"/>
      <c r="VDE145" s="129"/>
      <c r="VDF145" s="129"/>
      <c r="VDG145" s="129"/>
      <c r="VDH145" s="129"/>
      <c r="VDI145" s="129"/>
      <c r="VDJ145" s="129"/>
      <c r="VDK145" s="129"/>
      <c r="VDL145" s="129"/>
      <c r="VDM145" s="129"/>
      <c r="VDN145" s="129"/>
      <c r="VDO145" s="129"/>
      <c r="VDP145" s="129"/>
      <c r="VDQ145" s="129"/>
      <c r="VDR145" s="129"/>
      <c r="VDS145" s="129"/>
      <c r="VDT145" s="129"/>
      <c r="VDU145" s="129"/>
      <c r="VDV145" s="129"/>
      <c r="VDW145" s="129"/>
      <c r="VDX145" s="129"/>
      <c r="VDY145" s="129"/>
      <c r="VDZ145" s="129"/>
      <c r="VEA145" s="129"/>
      <c r="VEB145" s="129"/>
      <c r="VEC145" s="129"/>
      <c r="VED145" s="129"/>
      <c r="VEE145" s="129"/>
      <c r="VEF145" s="129"/>
      <c r="VEG145" s="129"/>
      <c r="VEH145" s="129"/>
      <c r="VEI145" s="129"/>
      <c r="VEJ145" s="129"/>
      <c r="VEK145" s="129"/>
      <c r="VEL145" s="129"/>
      <c r="VEM145" s="129"/>
      <c r="VEN145" s="129"/>
      <c r="VEO145" s="129"/>
      <c r="VEP145" s="129"/>
      <c r="VEQ145" s="129"/>
      <c r="VER145" s="129"/>
      <c r="VES145" s="129"/>
      <c r="VET145" s="129"/>
      <c r="VEU145" s="129"/>
      <c r="VEV145" s="129"/>
      <c r="VEW145" s="129"/>
      <c r="VEX145" s="129"/>
      <c r="VEY145" s="129"/>
      <c r="VEZ145" s="129"/>
      <c r="VFA145" s="129"/>
      <c r="VFB145" s="129"/>
      <c r="VFC145" s="129"/>
      <c r="VFD145" s="129"/>
      <c r="VFE145" s="129"/>
      <c r="VFF145" s="129"/>
      <c r="VFG145" s="129"/>
      <c r="VFH145" s="129"/>
      <c r="VFI145" s="129"/>
      <c r="VFJ145" s="129"/>
      <c r="VFK145" s="129"/>
      <c r="VFL145" s="129"/>
      <c r="VFM145" s="129"/>
      <c r="VFN145" s="129"/>
      <c r="VFO145" s="129"/>
      <c r="VFP145" s="129"/>
      <c r="VFQ145" s="129"/>
      <c r="VFR145" s="129"/>
      <c r="VFS145" s="129"/>
      <c r="VFT145" s="129"/>
      <c r="VFU145" s="129"/>
      <c r="VFV145" s="129"/>
      <c r="VFW145" s="129"/>
      <c r="VFX145" s="129"/>
      <c r="VFY145" s="129"/>
      <c r="VFZ145" s="129"/>
      <c r="VGA145" s="129"/>
      <c r="VGB145" s="129"/>
      <c r="VGC145" s="129"/>
      <c r="VGD145" s="129"/>
      <c r="VGE145" s="129"/>
      <c r="VGF145" s="129"/>
      <c r="VGG145" s="129"/>
      <c r="VGH145" s="129"/>
      <c r="VGI145" s="129"/>
      <c r="VGJ145" s="129"/>
      <c r="VGK145" s="129"/>
      <c r="VGL145" s="129"/>
      <c r="VGM145" s="129"/>
      <c r="VGN145" s="129"/>
      <c r="VGO145" s="129"/>
      <c r="VGP145" s="129"/>
      <c r="VGQ145" s="129"/>
      <c r="VGR145" s="129"/>
      <c r="VGS145" s="129"/>
      <c r="VGT145" s="129"/>
      <c r="VGU145" s="129"/>
      <c r="VGV145" s="129"/>
      <c r="VGW145" s="129"/>
      <c r="VGX145" s="129"/>
      <c r="VGY145" s="129"/>
      <c r="VGZ145" s="129"/>
      <c r="VHA145" s="129"/>
      <c r="VHB145" s="129"/>
      <c r="VHC145" s="129"/>
      <c r="VHD145" s="129"/>
      <c r="VHE145" s="129"/>
      <c r="VHF145" s="129"/>
      <c r="VHG145" s="129"/>
      <c r="VHH145" s="129"/>
      <c r="VHI145" s="129"/>
      <c r="VHJ145" s="129"/>
      <c r="VHK145" s="129"/>
      <c r="VHL145" s="129"/>
      <c r="VHM145" s="129"/>
      <c r="VHN145" s="129"/>
      <c r="VHO145" s="129"/>
      <c r="VHP145" s="129"/>
      <c r="VHQ145" s="129"/>
      <c r="VHR145" s="129"/>
      <c r="VHS145" s="129"/>
      <c r="VHT145" s="129"/>
      <c r="VHU145" s="129"/>
      <c r="VHV145" s="129"/>
      <c r="VHW145" s="129"/>
      <c r="VHX145" s="129"/>
      <c r="VHY145" s="129"/>
      <c r="VHZ145" s="129"/>
      <c r="VIA145" s="129"/>
      <c r="VIB145" s="129"/>
      <c r="VIC145" s="129"/>
      <c r="VID145" s="129"/>
      <c r="VIE145" s="129"/>
      <c r="VIF145" s="129"/>
      <c r="VIG145" s="129"/>
      <c r="VIH145" s="129"/>
      <c r="VII145" s="129"/>
      <c r="VIJ145" s="129"/>
      <c r="VIK145" s="129"/>
      <c r="VIL145" s="129"/>
      <c r="VIM145" s="129"/>
      <c r="VIN145" s="129"/>
      <c r="VIO145" s="129"/>
      <c r="VIP145" s="129"/>
      <c r="VIQ145" s="129"/>
      <c r="VIR145" s="129"/>
      <c r="VIS145" s="129"/>
      <c r="VIT145" s="129"/>
      <c r="VIU145" s="129"/>
      <c r="VIV145" s="129"/>
      <c r="VIW145" s="129"/>
      <c r="VIX145" s="129"/>
      <c r="VIY145" s="129"/>
      <c r="VIZ145" s="129"/>
      <c r="VJA145" s="129"/>
      <c r="VJB145" s="129"/>
      <c r="VJC145" s="129"/>
      <c r="VJD145" s="129"/>
      <c r="VJE145" s="129"/>
      <c r="VJF145" s="129"/>
      <c r="VJG145" s="129"/>
      <c r="VJH145" s="129"/>
      <c r="VJI145" s="129"/>
      <c r="VJJ145" s="129"/>
      <c r="VJK145" s="129"/>
      <c r="VJL145" s="129"/>
      <c r="VJM145" s="129"/>
      <c r="VJN145" s="129"/>
      <c r="VJO145" s="129"/>
      <c r="VJP145" s="129"/>
      <c r="VJQ145" s="129"/>
      <c r="VJR145" s="129"/>
      <c r="VJS145" s="129"/>
      <c r="VJT145" s="129"/>
      <c r="VJU145" s="129"/>
      <c r="VJV145" s="129"/>
      <c r="VJW145" s="129"/>
      <c r="VJX145" s="129"/>
      <c r="VJY145" s="129"/>
      <c r="VJZ145" s="129"/>
      <c r="VKA145" s="129"/>
      <c r="VKB145" s="129"/>
      <c r="VKC145" s="129"/>
      <c r="VKD145" s="129"/>
      <c r="VKE145" s="129"/>
      <c r="VKF145" s="129"/>
      <c r="VKG145" s="129"/>
      <c r="VKH145" s="129"/>
      <c r="VKI145" s="129"/>
      <c r="VKJ145" s="129"/>
      <c r="VKK145" s="129"/>
      <c r="VKL145" s="129"/>
      <c r="VKM145" s="129"/>
      <c r="VKN145" s="129"/>
      <c r="VKO145" s="129"/>
      <c r="VKP145" s="129"/>
      <c r="VKQ145" s="129"/>
      <c r="VKR145" s="129"/>
      <c r="VKS145" s="129"/>
      <c r="VKT145" s="129"/>
      <c r="VKU145" s="129"/>
      <c r="VKV145" s="129"/>
      <c r="VKW145" s="129"/>
      <c r="VKX145" s="129"/>
      <c r="VKY145" s="129"/>
      <c r="VKZ145" s="129"/>
      <c r="VLA145" s="129"/>
      <c r="VLB145" s="129"/>
      <c r="VLC145" s="129"/>
      <c r="VLD145" s="129"/>
      <c r="VLE145" s="129"/>
      <c r="VLF145" s="129"/>
      <c r="VLG145" s="129"/>
      <c r="VLH145" s="129"/>
      <c r="VLI145" s="129"/>
      <c r="VLJ145" s="129"/>
      <c r="VLK145" s="129"/>
      <c r="VLL145" s="129"/>
      <c r="VLM145" s="129"/>
      <c r="VLN145" s="129"/>
      <c r="VLO145" s="129"/>
      <c r="VLP145" s="129"/>
      <c r="VLQ145" s="129"/>
      <c r="VLR145" s="129"/>
      <c r="VLS145" s="129"/>
      <c r="VLT145" s="129"/>
      <c r="VLU145" s="129"/>
      <c r="VLV145" s="129"/>
      <c r="VLW145" s="129"/>
      <c r="VLX145" s="129"/>
      <c r="VLY145" s="129"/>
      <c r="VLZ145" s="129"/>
      <c r="VMA145" s="129"/>
      <c r="VMB145" s="129"/>
      <c r="VMC145" s="129"/>
      <c r="VMD145" s="129"/>
      <c r="VME145" s="129"/>
      <c r="VMF145" s="129"/>
      <c r="VMG145" s="129"/>
      <c r="VMH145" s="129"/>
      <c r="VMI145" s="129"/>
      <c r="VMJ145" s="129"/>
      <c r="VMK145" s="129"/>
      <c r="VML145" s="129"/>
      <c r="VMM145" s="129"/>
      <c r="VMN145" s="129"/>
      <c r="VMO145" s="129"/>
      <c r="VMP145" s="129"/>
      <c r="VMQ145" s="129"/>
      <c r="VMR145" s="129"/>
      <c r="VMS145" s="129"/>
      <c r="VMT145" s="129"/>
      <c r="VMU145" s="129"/>
      <c r="VMV145" s="129"/>
      <c r="VMW145" s="129"/>
      <c r="VMX145" s="129"/>
      <c r="VMY145" s="129"/>
      <c r="VMZ145" s="129"/>
      <c r="VNA145" s="129"/>
      <c r="VNB145" s="129"/>
      <c r="VNC145" s="129"/>
      <c r="VND145" s="129"/>
      <c r="VNE145" s="129"/>
      <c r="VNF145" s="129"/>
      <c r="VNG145" s="129"/>
      <c r="VNH145" s="129"/>
      <c r="VNI145" s="129"/>
      <c r="VNJ145" s="129"/>
      <c r="VNK145" s="129"/>
      <c r="VNL145" s="129"/>
      <c r="VNM145" s="129"/>
      <c r="VNN145" s="129"/>
      <c r="VNO145" s="129"/>
      <c r="VNP145" s="129"/>
      <c r="VNQ145" s="129"/>
      <c r="VNR145" s="129"/>
      <c r="VNS145" s="129"/>
      <c r="VNT145" s="129"/>
      <c r="VNU145" s="129"/>
      <c r="VNV145" s="129"/>
      <c r="VNW145" s="129"/>
      <c r="VNX145" s="129"/>
      <c r="VNY145" s="129"/>
      <c r="VNZ145" s="129"/>
      <c r="VOA145" s="129"/>
      <c r="VOB145" s="129"/>
      <c r="VOC145" s="129"/>
      <c r="VOD145" s="129"/>
      <c r="VOE145" s="129"/>
      <c r="VOF145" s="129"/>
      <c r="VOG145" s="129"/>
      <c r="VOH145" s="129"/>
      <c r="VOI145" s="129"/>
      <c r="VOJ145" s="129"/>
      <c r="VOK145" s="129"/>
      <c r="VOL145" s="129"/>
      <c r="VOM145" s="129"/>
      <c r="VON145" s="129"/>
      <c r="VOO145" s="129"/>
      <c r="VOP145" s="129"/>
      <c r="VOQ145" s="129"/>
      <c r="VOR145" s="129"/>
      <c r="VOS145" s="129"/>
      <c r="VOT145" s="129"/>
      <c r="VOU145" s="129"/>
      <c r="VOV145" s="129"/>
      <c r="VOW145" s="129"/>
      <c r="VOX145" s="129"/>
      <c r="VOY145" s="129"/>
      <c r="VOZ145" s="129"/>
      <c r="VPA145" s="129"/>
      <c r="VPB145" s="129"/>
      <c r="VPC145" s="129"/>
      <c r="VPD145" s="129"/>
      <c r="VPE145" s="129"/>
      <c r="VPF145" s="129"/>
      <c r="VPG145" s="129"/>
      <c r="VPH145" s="129"/>
      <c r="VPI145" s="129"/>
      <c r="VPJ145" s="129"/>
      <c r="VPK145" s="129"/>
      <c r="VPL145" s="129"/>
      <c r="VPM145" s="129"/>
      <c r="VPN145" s="129"/>
      <c r="VPO145" s="129"/>
      <c r="VPP145" s="129"/>
      <c r="VPQ145" s="129"/>
      <c r="VPR145" s="129"/>
      <c r="VPS145" s="129"/>
      <c r="VPT145" s="129"/>
      <c r="VPU145" s="129"/>
      <c r="VPV145" s="129"/>
      <c r="VPW145" s="129"/>
      <c r="VPX145" s="129"/>
      <c r="VPY145" s="129"/>
      <c r="VPZ145" s="129"/>
      <c r="VQA145" s="129"/>
      <c r="VQB145" s="129"/>
      <c r="VQC145" s="129"/>
      <c r="VQD145" s="129"/>
      <c r="VQE145" s="129"/>
      <c r="VQF145" s="129"/>
      <c r="VQG145" s="129"/>
      <c r="VQH145" s="129"/>
      <c r="VQI145" s="129"/>
      <c r="VQJ145" s="129"/>
      <c r="VQK145" s="129"/>
      <c r="VQL145" s="129"/>
      <c r="VQM145" s="129"/>
      <c r="VQN145" s="129"/>
      <c r="VQO145" s="129"/>
      <c r="VQP145" s="129"/>
      <c r="VQQ145" s="129"/>
      <c r="VQR145" s="129"/>
      <c r="VQS145" s="129"/>
      <c r="VQT145" s="129"/>
      <c r="VQU145" s="129"/>
      <c r="VQV145" s="129"/>
      <c r="VQW145" s="129"/>
      <c r="VQX145" s="129"/>
      <c r="VQY145" s="129"/>
      <c r="VQZ145" s="129"/>
      <c r="VRA145" s="129"/>
      <c r="VRB145" s="129"/>
      <c r="VRC145" s="129"/>
      <c r="VRD145" s="129"/>
      <c r="VRE145" s="129"/>
      <c r="VRF145" s="129"/>
      <c r="VRG145" s="129"/>
      <c r="VRH145" s="129"/>
      <c r="VRI145" s="129"/>
      <c r="VRJ145" s="129"/>
      <c r="VRK145" s="129"/>
      <c r="VRL145" s="129"/>
      <c r="VRM145" s="129"/>
      <c r="VRN145" s="129"/>
      <c r="VRO145" s="129"/>
      <c r="VRP145" s="129"/>
      <c r="VRQ145" s="129"/>
      <c r="VRR145" s="129"/>
      <c r="VRS145" s="129"/>
      <c r="VRT145" s="129"/>
      <c r="VRU145" s="129"/>
      <c r="VRV145" s="129"/>
      <c r="VRW145" s="129"/>
      <c r="VRX145" s="129"/>
      <c r="VRY145" s="129"/>
      <c r="VRZ145" s="129"/>
      <c r="VSA145" s="129"/>
      <c r="VSB145" s="129"/>
      <c r="VSC145" s="129"/>
      <c r="VSD145" s="129"/>
      <c r="VSE145" s="129"/>
      <c r="VSF145" s="129"/>
      <c r="VSG145" s="129"/>
      <c r="VSH145" s="129"/>
      <c r="VSI145" s="129"/>
      <c r="VSJ145" s="129"/>
      <c r="VSK145" s="129"/>
      <c r="VSL145" s="129"/>
      <c r="VSM145" s="129"/>
      <c r="VSN145" s="129"/>
      <c r="VSO145" s="129"/>
      <c r="VSP145" s="129"/>
      <c r="VSQ145" s="129"/>
      <c r="VSR145" s="129"/>
      <c r="VSS145" s="129"/>
      <c r="VST145" s="129"/>
      <c r="VSU145" s="129"/>
      <c r="VSV145" s="129"/>
      <c r="VSW145" s="129"/>
      <c r="VSX145" s="129"/>
      <c r="VSY145" s="129"/>
      <c r="VSZ145" s="129"/>
      <c r="VTA145" s="129"/>
      <c r="VTB145" s="129"/>
      <c r="VTC145" s="129"/>
      <c r="VTD145" s="129"/>
      <c r="VTE145" s="129"/>
      <c r="VTF145" s="129"/>
      <c r="VTG145" s="129"/>
      <c r="VTH145" s="129"/>
      <c r="VTI145" s="129"/>
      <c r="VTJ145" s="129"/>
      <c r="VTK145" s="129"/>
      <c r="VTL145" s="129"/>
      <c r="VTM145" s="129"/>
      <c r="VTN145" s="129"/>
      <c r="VTO145" s="129"/>
      <c r="VTP145" s="129"/>
      <c r="VTQ145" s="129"/>
      <c r="VTR145" s="129"/>
      <c r="VTS145" s="129"/>
      <c r="VTT145" s="129"/>
      <c r="VTU145" s="129"/>
      <c r="VTV145" s="129"/>
      <c r="VTW145" s="129"/>
      <c r="VTX145" s="129"/>
      <c r="VTY145" s="129"/>
      <c r="VTZ145" s="129"/>
      <c r="VUA145" s="129"/>
      <c r="VUB145" s="129"/>
      <c r="VUC145" s="129"/>
      <c r="VUD145" s="129"/>
      <c r="VUE145" s="129"/>
      <c r="VUF145" s="129"/>
      <c r="VUG145" s="129"/>
      <c r="VUH145" s="129"/>
      <c r="VUI145" s="129"/>
      <c r="VUJ145" s="129"/>
      <c r="VUK145" s="129"/>
      <c r="VUL145" s="129"/>
      <c r="VUM145" s="129"/>
      <c r="VUN145" s="129"/>
      <c r="VUO145" s="129"/>
      <c r="VUP145" s="129"/>
      <c r="VUQ145" s="129"/>
      <c r="VUR145" s="129"/>
      <c r="VUS145" s="129"/>
      <c r="VUT145" s="129"/>
      <c r="VUU145" s="129"/>
      <c r="VUV145" s="129"/>
      <c r="VUW145" s="129"/>
      <c r="VUX145" s="129"/>
      <c r="VUY145" s="129"/>
      <c r="VUZ145" s="129"/>
      <c r="VVA145" s="129"/>
      <c r="VVB145" s="129"/>
      <c r="VVC145" s="129"/>
      <c r="VVD145" s="129"/>
      <c r="VVE145" s="129"/>
      <c r="VVF145" s="129"/>
      <c r="VVG145" s="129"/>
      <c r="VVH145" s="129"/>
      <c r="VVI145" s="129"/>
      <c r="VVJ145" s="129"/>
      <c r="VVK145" s="129"/>
      <c r="VVL145" s="129"/>
      <c r="VVM145" s="129"/>
      <c r="VVN145" s="129"/>
      <c r="VVO145" s="129"/>
      <c r="VVP145" s="129"/>
      <c r="VVQ145" s="129"/>
      <c r="VVR145" s="129"/>
      <c r="VVS145" s="129"/>
      <c r="VVT145" s="129"/>
      <c r="VVU145" s="129"/>
      <c r="VVV145" s="129"/>
      <c r="VVW145" s="129"/>
      <c r="VVX145" s="129"/>
      <c r="VVY145" s="129"/>
      <c r="VVZ145" s="129"/>
      <c r="VWA145" s="129"/>
      <c r="VWB145" s="129"/>
      <c r="VWC145" s="129"/>
      <c r="VWD145" s="129"/>
      <c r="VWE145" s="129"/>
      <c r="VWF145" s="129"/>
      <c r="VWG145" s="129"/>
      <c r="VWH145" s="129"/>
      <c r="VWI145" s="129"/>
      <c r="VWJ145" s="129"/>
      <c r="VWK145" s="129"/>
      <c r="VWL145" s="129"/>
      <c r="VWM145" s="129"/>
      <c r="VWN145" s="129"/>
      <c r="VWO145" s="129"/>
      <c r="VWP145" s="129"/>
      <c r="VWQ145" s="129"/>
      <c r="VWR145" s="129"/>
      <c r="VWS145" s="129"/>
      <c r="VWT145" s="129"/>
      <c r="VWU145" s="129"/>
      <c r="VWV145" s="129"/>
      <c r="VWW145" s="129"/>
      <c r="VWX145" s="129"/>
      <c r="VWY145" s="129"/>
      <c r="VWZ145" s="129"/>
      <c r="VXA145" s="129"/>
      <c r="VXB145" s="129"/>
      <c r="VXC145" s="129"/>
      <c r="VXD145" s="129"/>
      <c r="VXE145" s="129"/>
      <c r="VXF145" s="129"/>
      <c r="VXG145" s="129"/>
      <c r="VXH145" s="129"/>
      <c r="VXI145" s="129"/>
      <c r="VXJ145" s="129"/>
      <c r="VXK145" s="129"/>
      <c r="VXL145" s="129"/>
      <c r="VXM145" s="129"/>
      <c r="VXN145" s="129"/>
      <c r="VXO145" s="129"/>
      <c r="VXP145" s="129"/>
      <c r="VXQ145" s="129"/>
      <c r="VXR145" s="129"/>
      <c r="VXS145" s="129"/>
      <c r="VXT145" s="129"/>
      <c r="VXU145" s="129"/>
      <c r="VXV145" s="129"/>
      <c r="VXW145" s="129"/>
      <c r="VXX145" s="129"/>
      <c r="VXY145" s="129"/>
      <c r="VXZ145" s="129"/>
      <c r="VYA145" s="129"/>
      <c r="VYB145" s="129"/>
      <c r="VYC145" s="129"/>
      <c r="VYD145" s="129"/>
      <c r="VYE145" s="129"/>
      <c r="VYF145" s="129"/>
      <c r="VYG145" s="129"/>
      <c r="VYH145" s="129"/>
      <c r="VYI145" s="129"/>
      <c r="VYJ145" s="129"/>
      <c r="VYK145" s="129"/>
      <c r="VYL145" s="129"/>
      <c r="VYM145" s="129"/>
      <c r="VYN145" s="129"/>
      <c r="VYO145" s="129"/>
      <c r="VYP145" s="129"/>
      <c r="VYQ145" s="129"/>
      <c r="VYR145" s="129"/>
      <c r="VYS145" s="129"/>
      <c r="VYT145" s="129"/>
      <c r="VYU145" s="129"/>
      <c r="VYV145" s="129"/>
      <c r="VYW145" s="129"/>
      <c r="VYX145" s="129"/>
      <c r="VYY145" s="129"/>
      <c r="VYZ145" s="129"/>
      <c r="VZA145" s="129"/>
      <c r="VZB145" s="129"/>
      <c r="VZC145" s="129"/>
      <c r="VZD145" s="129"/>
      <c r="VZE145" s="129"/>
      <c r="VZF145" s="129"/>
      <c r="VZG145" s="129"/>
      <c r="VZH145" s="129"/>
      <c r="VZI145" s="129"/>
      <c r="VZJ145" s="129"/>
      <c r="VZK145" s="129"/>
      <c r="VZL145" s="129"/>
      <c r="VZM145" s="129"/>
      <c r="VZN145" s="129"/>
      <c r="VZO145" s="129"/>
      <c r="VZP145" s="129"/>
      <c r="VZQ145" s="129"/>
      <c r="VZR145" s="129"/>
      <c r="VZS145" s="129"/>
      <c r="VZT145" s="129"/>
      <c r="VZU145" s="129"/>
      <c r="VZV145" s="129"/>
      <c r="VZW145" s="129"/>
      <c r="VZX145" s="129"/>
      <c r="VZY145" s="129"/>
      <c r="VZZ145" s="129"/>
      <c r="WAA145" s="129"/>
      <c r="WAB145" s="129"/>
      <c r="WAC145" s="129"/>
      <c r="WAD145" s="129"/>
      <c r="WAE145" s="129"/>
      <c r="WAF145" s="129"/>
      <c r="WAG145" s="129"/>
      <c r="WAH145" s="129"/>
      <c r="WAI145" s="129"/>
      <c r="WAJ145" s="129"/>
      <c r="WAK145" s="129"/>
      <c r="WAL145" s="129"/>
      <c r="WAM145" s="129"/>
      <c r="WAN145" s="129"/>
      <c r="WAO145" s="129"/>
      <c r="WAP145" s="129"/>
      <c r="WAQ145" s="129"/>
      <c r="WAR145" s="129"/>
      <c r="WAS145" s="129"/>
      <c r="WAT145" s="129"/>
      <c r="WAU145" s="129"/>
      <c r="WAV145" s="129"/>
      <c r="WAW145" s="129"/>
      <c r="WAX145" s="129"/>
      <c r="WAY145" s="129"/>
      <c r="WAZ145" s="129"/>
      <c r="WBA145" s="129"/>
      <c r="WBB145" s="129"/>
      <c r="WBC145" s="129"/>
      <c r="WBD145" s="129"/>
      <c r="WBE145" s="129"/>
      <c r="WBF145" s="129"/>
      <c r="WBG145" s="129"/>
      <c r="WBH145" s="129"/>
      <c r="WBI145" s="129"/>
      <c r="WBJ145" s="129"/>
      <c r="WBK145" s="129"/>
      <c r="WBL145" s="129"/>
      <c r="WBM145" s="129"/>
      <c r="WBN145" s="129"/>
      <c r="WBO145" s="129"/>
      <c r="WBP145" s="129"/>
      <c r="WBQ145" s="129"/>
      <c r="WBR145" s="129"/>
      <c r="WBS145" s="129"/>
      <c r="WBT145" s="129"/>
      <c r="WBU145" s="129"/>
      <c r="WBV145" s="129"/>
      <c r="WBW145" s="129"/>
      <c r="WBX145" s="129"/>
      <c r="WBY145" s="129"/>
      <c r="WBZ145" s="129"/>
      <c r="WCA145" s="129"/>
      <c r="WCB145" s="129"/>
      <c r="WCC145" s="129"/>
      <c r="WCD145" s="129"/>
      <c r="WCE145" s="129"/>
      <c r="WCF145" s="129"/>
      <c r="WCG145" s="129"/>
      <c r="WCH145" s="129"/>
      <c r="WCI145" s="129"/>
      <c r="WCJ145" s="129"/>
      <c r="WCK145" s="129"/>
      <c r="WCL145" s="129"/>
      <c r="WCM145" s="129"/>
      <c r="WCN145" s="129"/>
      <c r="WCO145" s="129"/>
      <c r="WCP145" s="129"/>
      <c r="WCQ145" s="129"/>
      <c r="WCR145" s="129"/>
      <c r="WCS145" s="129"/>
      <c r="WCT145" s="129"/>
      <c r="WCU145" s="129"/>
      <c r="WCV145" s="129"/>
      <c r="WCW145" s="129"/>
      <c r="WCX145" s="129"/>
      <c r="WCY145" s="129"/>
      <c r="WCZ145" s="129"/>
      <c r="WDA145" s="129"/>
      <c r="WDB145" s="129"/>
      <c r="WDC145" s="129"/>
      <c r="WDD145" s="129"/>
      <c r="WDE145" s="129"/>
      <c r="WDF145" s="129"/>
      <c r="WDG145" s="129"/>
      <c r="WDH145" s="129"/>
      <c r="WDI145" s="129"/>
      <c r="WDJ145" s="129"/>
      <c r="WDK145" s="129"/>
      <c r="WDL145" s="129"/>
      <c r="WDM145" s="129"/>
      <c r="WDN145" s="129"/>
      <c r="WDO145" s="129"/>
      <c r="WDP145" s="129"/>
      <c r="WDQ145" s="129"/>
      <c r="WDR145" s="129"/>
      <c r="WDS145" s="129"/>
      <c r="WDT145" s="129"/>
      <c r="WDU145" s="129"/>
      <c r="WDV145" s="129"/>
      <c r="WDW145" s="129"/>
      <c r="WDX145" s="129"/>
      <c r="WDY145" s="129"/>
      <c r="WDZ145" s="129"/>
      <c r="WEA145" s="129"/>
      <c r="WEB145" s="129"/>
      <c r="WEC145" s="129"/>
      <c r="WED145" s="129"/>
      <c r="WEE145" s="129"/>
      <c r="WEF145" s="129"/>
      <c r="WEG145" s="129"/>
      <c r="WEH145" s="129"/>
      <c r="WEI145" s="129"/>
      <c r="WEJ145" s="129"/>
      <c r="WEK145" s="129"/>
      <c r="WEL145" s="129"/>
      <c r="WEM145" s="129"/>
      <c r="WEN145" s="129"/>
      <c r="WEO145" s="129"/>
      <c r="WEP145" s="129"/>
      <c r="WEQ145" s="129"/>
      <c r="WER145" s="129"/>
      <c r="WES145" s="129"/>
      <c r="WET145" s="129"/>
      <c r="WEU145" s="129"/>
      <c r="WEV145" s="129"/>
      <c r="WEW145" s="129"/>
      <c r="WEX145" s="129"/>
      <c r="WEY145" s="129"/>
      <c r="WEZ145" s="129"/>
      <c r="WFA145" s="129"/>
      <c r="WFB145" s="129"/>
      <c r="WFC145" s="129"/>
      <c r="WFD145" s="129"/>
      <c r="WFE145" s="129"/>
      <c r="WFF145" s="129"/>
      <c r="WFG145" s="129"/>
      <c r="WFH145" s="129"/>
      <c r="WFI145" s="129"/>
      <c r="WFJ145" s="129"/>
      <c r="WFK145" s="129"/>
      <c r="WFL145" s="129"/>
      <c r="WFM145" s="129"/>
      <c r="WFN145" s="129"/>
      <c r="WFO145" s="129"/>
      <c r="WFP145" s="129"/>
      <c r="WFQ145" s="129"/>
      <c r="WFR145" s="129"/>
      <c r="WFS145" s="129"/>
      <c r="WFT145" s="129"/>
      <c r="WFU145" s="129"/>
      <c r="WFV145" s="129"/>
      <c r="WFW145" s="129"/>
      <c r="WFX145" s="129"/>
      <c r="WFY145" s="129"/>
      <c r="WFZ145" s="129"/>
      <c r="WGA145" s="129"/>
      <c r="WGB145" s="129"/>
      <c r="WGC145" s="129"/>
      <c r="WGD145" s="129"/>
      <c r="WGE145" s="129"/>
      <c r="WGF145" s="129"/>
      <c r="WGG145" s="129"/>
      <c r="WGH145" s="129"/>
      <c r="WGI145" s="129"/>
      <c r="WGJ145" s="129"/>
      <c r="WGK145" s="129"/>
      <c r="WGL145" s="129"/>
      <c r="WGM145" s="129"/>
      <c r="WGN145" s="129"/>
      <c r="WGO145" s="129"/>
      <c r="WGP145" s="129"/>
      <c r="WGQ145" s="129"/>
      <c r="WGR145" s="129"/>
      <c r="WGS145" s="129"/>
      <c r="WGT145" s="129"/>
      <c r="WGU145" s="129"/>
      <c r="WGV145" s="129"/>
      <c r="WGW145" s="129"/>
      <c r="WGX145" s="129"/>
      <c r="WGY145" s="129"/>
      <c r="WGZ145" s="129"/>
      <c r="WHA145" s="129"/>
      <c r="WHB145" s="129"/>
      <c r="WHC145" s="129"/>
      <c r="WHD145" s="129"/>
      <c r="WHE145" s="129"/>
      <c r="WHF145" s="129"/>
      <c r="WHG145" s="129"/>
      <c r="WHH145" s="129"/>
      <c r="WHI145" s="129"/>
      <c r="WHJ145" s="129"/>
      <c r="WHK145" s="129"/>
      <c r="WHL145" s="129"/>
      <c r="WHM145" s="129"/>
      <c r="WHN145" s="129"/>
      <c r="WHO145" s="129"/>
      <c r="WHP145" s="129"/>
      <c r="WHQ145" s="129"/>
      <c r="WHR145" s="129"/>
      <c r="WHS145" s="129"/>
      <c r="WHT145" s="129"/>
      <c r="WHU145" s="129"/>
      <c r="WHV145" s="129"/>
      <c r="WHW145" s="129"/>
      <c r="WHX145" s="129"/>
      <c r="WHY145" s="129"/>
      <c r="WHZ145" s="129"/>
      <c r="WIA145" s="129"/>
      <c r="WIB145" s="129"/>
      <c r="WIC145" s="129"/>
      <c r="WID145" s="129"/>
      <c r="WIE145" s="129"/>
      <c r="WIF145" s="129"/>
      <c r="WIG145" s="129"/>
      <c r="WIH145" s="129"/>
      <c r="WII145" s="129"/>
      <c r="WIJ145" s="129"/>
      <c r="WIK145" s="129"/>
      <c r="WIL145" s="129"/>
      <c r="WIM145" s="129"/>
      <c r="WIN145" s="129"/>
      <c r="WIO145" s="129"/>
      <c r="WIP145" s="129"/>
      <c r="WIQ145" s="129"/>
      <c r="WIR145" s="129"/>
      <c r="WIS145" s="129"/>
      <c r="WIT145" s="129"/>
      <c r="WIU145" s="129"/>
      <c r="WIV145" s="129"/>
      <c r="WIW145" s="129"/>
      <c r="WIX145" s="129"/>
      <c r="WIY145" s="129"/>
      <c r="WIZ145" s="129"/>
      <c r="WJA145" s="129"/>
      <c r="WJB145" s="129"/>
      <c r="WJC145" s="129"/>
      <c r="WJD145" s="129"/>
      <c r="WJE145" s="129"/>
      <c r="WJF145" s="129"/>
      <c r="WJG145" s="129"/>
      <c r="WJH145" s="129"/>
      <c r="WJI145" s="129"/>
      <c r="WJJ145" s="129"/>
      <c r="WJK145" s="129"/>
      <c r="WJL145" s="129"/>
      <c r="WJM145" s="129"/>
      <c r="WJN145" s="129"/>
      <c r="WJO145" s="129"/>
      <c r="WJP145" s="129"/>
      <c r="WJQ145" s="129"/>
      <c r="WJR145" s="129"/>
      <c r="WJS145" s="129"/>
      <c r="WJT145" s="129"/>
      <c r="WJU145" s="129"/>
      <c r="WJV145" s="129"/>
      <c r="WJW145" s="129"/>
      <c r="WJX145" s="129"/>
      <c r="WJY145" s="129"/>
      <c r="WJZ145" s="129"/>
      <c r="WKA145" s="129"/>
      <c r="WKB145" s="129"/>
      <c r="WKC145" s="129"/>
      <c r="WKD145" s="129"/>
      <c r="WKE145" s="129"/>
      <c r="WKF145" s="129"/>
      <c r="WKG145" s="129"/>
      <c r="WKH145" s="129"/>
      <c r="WKI145" s="129"/>
      <c r="WKJ145" s="129"/>
      <c r="WKK145" s="129"/>
      <c r="WKL145" s="129"/>
      <c r="WKM145" s="129"/>
      <c r="WKN145" s="129"/>
      <c r="WKO145" s="129"/>
      <c r="WKP145" s="129"/>
      <c r="WKQ145" s="129"/>
      <c r="WKR145" s="129"/>
      <c r="WKS145" s="129"/>
      <c r="WKT145" s="129"/>
      <c r="WKU145" s="129"/>
      <c r="WKV145" s="129"/>
      <c r="WKW145" s="129"/>
      <c r="WKX145" s="129"/>
      <c r="WKY145" s="129"/>
      <c r="WKZ145" s="129"/>
      <c r="WLA145" s="129"/>
      <c r="WLB145" s="129"/>
      <c r="WLC145" s="129"/>
      <c r="WLD145" s="129"/>
      <c r="WLE145" s="129"/>
      <c r="WLF145" s="129"/>
      <c r="WLG145" s="129"/>
      <c r="WLH145" s="129"/>
      <c r="WLI145" s="129"/>
      <c r="WLJ145" s="129"/>
      <c r="WLK145" s="129"/>
      <c r="WLL145" s="129"/>
      <c r="WLM145" s="129"/>
      <c r="WLN145" s="129"/>
      <c r="WLO145" s="129"/>
      <c r="WLP145" s="129"/>
      <c r="WLQ145" s="129"/>
      <c r="WLR145" s="129"/>
      <c r="WLS145" s="129"/>
      <c r="WLT145" s="129"/>
      <c r="WLU145" s="129"/>
      <c r="WLV145" s="129"/>
      <c r="WLW145" s="129"/>
      <c r="WLX145" s="129"/>
      <c r="WLY145" s="129"/>
      <c r="WLZ145" s="129"/>
      <c r="WMA145" s="129"/>
      <c r="WMB145" s="129"/>
      <c r="WMC145" s="129"/>
      <c r="WMD145" s="129"/>
      <c r="WME145" s="129"/>
      <c r="WMF145" s="129"/>
      <c r="WMG145" s="129"/>
      <c r="WMH145" s="129"/>
      <c r="WMI145" s="129"/>
      <c r="WMJ145" s="129"/>
      <c r="WMK145" s="129"/>
      <c r="WML145" s="129"/>
      <c r="WMM145" s="129"/>
      <c r="WMN145" s="129"/>
      <c r="WMO145" s="129"/>
      <c r="WMP145" s="129"/>
      <c r="WMQ145" s="129"/>
      <c r="WMR145" s="129"/>
      <c r="WMS145" s="129"/>
      <c r="WMT145" s="129"/>
      <c r="WMU145" s="129"/>
      <c r="WMV145" s="129"/>
      <c r="WMW145" s="129"/>
      <c r="WMX145" s="129"/>
      <c r="WMY145" s="129"/>
      <c r="WMZ145" s="129"/>
      <c r="WNA145" s="129"/>
      <c r="WNB145" s="129"/>
      <c r="WNC145" s="129"/>
      <c r="WND145" s="129"/>
      <c r="WNE145" s="129"/>
      <c r="WNF145" s="129"/>
      <c r="WNG145" s="129"/>
      <c r="WNH145" s="129"/>
      <c r="WNI145" s="129"/>
      <c r="WNJ145" s="129"/>
      <c r="WNK145" s="129"/>
      <c r="WNL145" s="129"/>
      <c r="WNM145" s="129"/>
      <c r="WNN145" s="129"/>
      <c r="WNO145" s="129"/>
      <c r="WNP145" s="129"/>
      <c r="WNQ145" s="129"/>
      <c r="WNR145" s="129"/>
      <c r="WNS145" s="129"/>
      <c r="WNT145" s="129"/>
      <c r="WNU145" s="129"/>
      <c r="WNV145" s="129"/>
      <c r="WNW145" s="129"/>
      <c r="WNX145" s="129"/>
      <c r="WNY145" s="129"/>
      <c r="WNZ145" s="129"/>
      <c r="WOA145" s="129"/>
      <c r="WOB145" s="129"/>
      <c r="WOC145" s="129"/>
      <c r="WOD145" s="129"/>
      <c r="WOE145" s="129"/>
      <c r="WOF145" s="129"/>
      <c r="WOG145" s="129"/>
      <c r="WOH145" s="129"/>
      <c r="WOI145" s="129"/>
      <c r="WOJ145" s="129"/>
      <c r="WOK145" s="129"/>
      <c r="WOL145" s="129"/>
      <c r="WOM145" s="129"/>
      <c r="WON145" s="129"/>
      <c r="WOO145" s="129"/>
      <c r="WOP145" s="129"/>
      <c r="WOQ145" s="129"/>
      <c r="WOR145" s="129"/>
      <c r="WOS145" s="129"/>
      <c r="WOT145" s="129"/>
      <c r="WOU145" s="129"/>
      <c r="WOV145" s="129"/>
      <c r="WOW145" s="129"/>
      <c r="WOX145" s="129"/>
      <c r="WOY145" s="129"/>
      <c r="WOZ145" s="129"/>
      <c r="WPA145" s="129"/>
      <c r="WPB145" s="129"/>
      <c r="WPC145" s="129"/>
      <c r="WPD145" s="129"/>
      <c r="WPE145" s="129"/>
      <c r="WPF145" s="129"/>
      <c r="WPG145" s="129"/>
      <c r="WPH145" s="129"/>
      <c r="WPI145" s="129"/>
      <c r="WPJ145" s="129"/>
      <c r="WPK145" s="129"/>
      <c r="WPL145" s="129"/>
      <c r="WPM145" s="129"/>
      <c r="WPN145" s="129"/>
      <c r="WPO145" s="129"/>
      <c r="WPP145" s="129"/>
      <c r="WPQ145" s="129"/>
      <c r="WPR145" s="129"/>
      <c r="WPS145" s="129"/>
      <c r="WPT145" s="129"/>
      <c r="WPU145" s="129"/>
      <c r="WPV145" s="129"/>
      <c r="WPW145" s="129"/>
      <c r="WPX145" s="129"/>
      <c r="WPY145" s="129"/>
      <c r="WPZ145" s="129"/>
      <c r="WQA145" s="129"/>
      <c r="WQB145" s="129"/>
      <c r="WQC145" s="129"/>
      <c r="WQD145" s="129"/>
      <c r="WQE145" s="129"/>
      <c r="WQF145" s="129"/>
      <c r="WQG145" s="129"/>
      <c r="WQH145" s="129"/>
      <c r="WQI145" s="129"/>
      <c r="WQJ145" s="129"/>
      <c r="WQK145" s="129"/>
      <c r="WQL145" s="129"/>
      <c r="WQM145" s="129"/>
      <c r="WQN145" s="129"/>
      <c r="WQO145" s="129"/>
      <c r="WQP145" s="129"/>
      <c r="WQQ145" s="129"/>
      <c r="WQR145" s="129"/>
      <c r="WQS145" s="129"/>
      <c r="WQT145" s="129"/>
      <c r="WQU145" s="129"/>
      <c r="WQV145" s="129"/>
      <c r="WQW145" s="129"/>
      <c r="WQX145" s="129"/>
      <c r="WQY145" s="129"/>
      <c r="WQZ145" s="129"/>
      <c r="WRA145" s="129"/>
      <c r="WRB145" s="129"/>
      <c r="WRC145" s="129"/>
      <c r="WRD145" s="129"/>
      <c r="WRE145" s="129"/>
      <c r="WRF145" s="129"/>
      <c r="WRG145" s="129"/>
      <c r="WRH145" s="129"/>
      <c r="WRI145" s="129"/>
      <c r="WRJ145" s="129"/>
      <c r="WRK145" s="129"/>
      <c r="WRL145" s="129"/>
      <c r="WRM145" s="129"/>
      <c r="WRN145" s="129"/>
      <c r="WRO145" s="129"/>
      <c r="WRP145" s="129"/>
      <c r="WRQ145" s="129"/>
      <c r="WRR145" s="129"/>
      <c r="WRS145" s="129"/>
      <c r="WRT145" s="129"/>
      <c r="WRU145" s="129"/>
      <c r="WRV145" s="129"/>
      <c r="WRW145" s="129"/>
      <c r="WRX145" s="129"/>
      <c r="WRY145" s="129"/>
      <c r="WRZ145" s="129"/>
      <c r="WSA145" s="129"/>
      <c r="WSB145" s="129"/>
      <c r="WSC145" s="129"/>
      <c r="WSD145" s="129"/>
      <c r="WSE145" s="129"/>
      <c r="WSF145" s="129"/>
      <c r="WSG145" s="129"/>
      <c r="WSH145" s="129"/>
      <c r="WSI145" s="129"/>
      <c r="WSJ145" s="129"/>
      <c r="WSK145" s="129"/>
      <c r="WSL145" s="129"/>
      <c r="WSM145" s="129"/>
      <c r="WSN145" s="129"/>
      <c r="WSO145" s="129"/>
      <c r="WSP145" s="129"/>
      <c r="WSQ145" s="129"/>
      <c r="WSR145" s="129"/>
      <c r="WSS145" s="129"/>
      <c r="WST145" s="129"/>
      <c r="WSU145" s="129"/>
      <c r="WSV145" s="129"/>
      <c r="WSW145" s="129"/>
      <c r="WSX145" s="129"/>
      <c r="WSY145" s="129"/>
      <c r="WSZ145" s="129"/>
      <c r="WTA145" s="129"/>
      <c r="WTB145" s="129"/>
      <c r="WTC145" s="129"/>
      <c r="WTD145" s="129"/>
      <c r="WTE145" s="129"/>
      <c r="WTF145" s="129"/>
      <c r="WTG145" s="129"/>
      <c r="WTH145" s="129"/>
      <c r="WTI145" s="129"/>
      <c r="WTJ145" s="129"/>
      <c r="WTK145" s="129"/>
      <c r="WTL145" s="129"/>
      <c r="WTM145" s="129"/>
      <c r="WTN145" s="129"/>
      <c r="WTO145" s="129"/>
      <c r="WTP145" s="129"/>
      <c r="WTQ145" s="129"/>
      <c r="WTR145" s="129"/>
      <c r="WTS145" s="129"/>
      <c r="WTT145" s="129"/>
      <c r="WTU145" s="129"/>
      <c r="WTV145" s="129"/>
      <c r="WTW145" s="129"/>
      <c r="WTX145" s="129"/>
      <c r="WTY145" s="129"/>
      <c r="WTZ145" s="129"/>
      <c r="WUA145" s="129"/>
      <c r="WUB145" s="129"/>
      <c r="WUC145" s="129"/>
      <c r="WUD145" s="129"/>
      <c r="WUE145" s="129"/>
      <c r="WUF145" s="129"/>
      <c r="WUG145" s="129"/>
      <c r="WUH145" s="129"/>
      <c r="WUI145" s="129"/>
      <c r="WUJ145" s="129"/>
      <c r="WUK145" s="129"/>
      <c r="WUL145" s="129"/>
      <c r="WUM145" s="129"/>
      <c r="WUN145" s="129"/>
      <c r="WUO145" s="129"/>
      <c r="WUP145" s="129"/>
      <c r="WUQ145" s="129"/>
      <c r="WUR145" s="129"/>
      <c r="WUS145" s="129"/>
      <c r="WUT145" s="129"/>
      <c r="WUU145" s="129"/>
      <c r="WUV145" s="129"/>
      <c r="WUW145" s="129"/>
      <c r="WUX145" s="129"/>
      <c r="WUY145" s="129"/>
      <c r="WUZ145" s="129"/>
      <c r="WVA145" s="129"/>
      <c r="WVB145" s="129"/>
      <c r="WVC145" s="129"/>
      <c r="WVD145" s="129"/>
      <c r="WVE145" s="129"/>
      <c r="WVF145" s="129"/>
      <c r="WVG145" s="129"/>
      <c r="WVH145" s="129"/>
      <c r="WVI145" s="129"/>
      <c r="WVJ145" s="129"/>
      <c r="WVK145" s="129"/>
      <c r="WVL145" s="129"/>
      <c r="WVM145" s="129"/>
      <c r="WVN145" s="129"/>
      <c r="WVO145" s="129"/>
      <c r="WVP145" s="129"/>
      <c r="WVQ145" s="129"/>
      <c r="WVR145" s="129"/>
      <c r="WVS145" s="129"/>
      <c r="WVT145" s="129"/>
      <c r="WVU145" s="129"/>
      <c r="WVV145" s="129"/>
      <c r="WVW145" s="129"/>
      <c r="WVX145" s="129"/>
      <c r="WVY145" s="129"/>
      <c r="WVZ145" s="129"/>
      <c r="WWA145" s="129"/>
      <c r="WWB145" s="129"/>
      <c r="WWC145" s="129"/>
      <c r="WWD145" s="129"/>
      <c r="WWE145" s="129"/>
      <c r="WWF145" s="129"/>
      <c r="WWG145" s="129"/>
      <c r="WWH145" s="129"/>
      <c r="WWI145" s="129"/>
      <c r="WWJ145" s="129"/>
      <c r="WWK145" s="129"/>
      <c r="WWL145" s="129"/>
      <c r="WWM145" s="129"/>
      <c r="WWN145" s="129"/>
      <c r="WWO145" s="129"/>
      <c r="WWP145" s="129"/>
      <c r="WWQ145" s="129"/>
      <c r="WWR145" s="129"/>
      <c r="WWS145" s="129"/>
      <c r="WWT145" s="129"/>
      <c r="WWU145" s="129"/>
      <c r="WWV145" s="129"/>
      <c r="WWW145" s="129"/>
      <c r="WWX145" s="129"/>
      <c r="WWY145" s="129"/>
      <c r="WWZ145" s="129"/>
      <c r="WXA145" s="129"/>
      <c r="WXB145" s="129"/>
      <c r="WXC145" s="129"/>
      <c r="WXD145" s="129"/>
      <c r="WXE145" s="129"/>
      <c r="WXF145" s="129"/>
      <c r="WXG145" s="129"/>
      <c r="WXH145" s="129"/>
      <c r="WXI145" s="129"/>
      <c r="WXJ145" s="129"/>
      <c r="WXK145" s="129"/>
      <c r="WXL145" s="129"/>
      <c r="WXM145" s="129"/>
      <c r="WXN145" s="129"/>
      <c r="WXO145" s="129"/>
      <c r="WXP145" s="129"/>
      <c r="WXQ145" s="129"/>
      <c r="WXR145" s="129"/>
      <c r="WXS145" s="129"/>
      <c r="WXT145" s="129"/>
      <c r="WXU145" s="129"/>
      <c r="WXV145" s="129"/>
      <c r="WXW145" s="129"/>
      <c r="WXX145" s="129"/>
      <c r="WXY145" s="129"/>
      <c r="WXZ145" s="129"/>
      <c r="WYA145" s="129"/>
      <c r="WYB145" s="129"/>
      <c r="WYC145" s="129"/>
      <c r="WYD145" s="129"/>
      <c r="WYE145" s="129"/>
      <c r="WYF145" s="129"/>
      <c r="WYG145" s="129"/>
      <c r="WYH145" s="129"/>
      <c r="WYI145" s="129"/>
      <c r="WYJ145" s="129"/>
      <c r="WYK145" s="129"/>
      <c r="WYL145" s="129"/>
      <c r="WYM145" s="129"/>
      <c r="WYN145" s="129"/>
      <c r="WYO145" s="129"/>
      <c r="WYP145" s="129"/>
      <c r="WYQ145" s="129"/>
      <c r="WYR145" s="129"/>
      <c r="WYS145" s="129"/>
      <c r="WYT145" s="129"/>
      <c r="WYU145" s="129"/>
      <c r="WYV145" s="129"/>
      <c r="WYW145" s="129"/>
      <c r="WYX145" s="129"/>
      <c r="WYY145" s="129"/>
      <c r="WYZ145" s="129"/>
      <c r="WZA145" s="129"/>
      <c r="WZB145" s="129"/>
      <c r="WZC145" s="129"/>
      <c r="WZD145" s="129"/>
      <c r="WZE145" s="129"/>
      <c r="WZF145" s="129"/>
      <c r="WZG145" s="129"/>
      <c r="WZH145" s="129"/>
      <c r="WZI145" s="129"/>
      <c r="WZJ145" s="129"/>
      <c r="WZK145" s="129"/>
      <c r="WZL145" s="129"/>
      <c r="WZM145" s="129"/>
      <c r="WZN145" s="129"/>
      <c r="WZO145" s="129"/>
      <c r="WZP145" s="129"/>
      <c r="WZQ145" s="129"/>
      <c r="WZR145" s="129"/>
      <c r="WZS145" s="129"/>
      <c r="WZT145" s="129"/>
      <c r="WZU145" s="129"/>
      <c r="WZV145" s="129"/>
      <c r="WZW145" s="129"/>
      <c r="WZX145" s="129"/>
      <c r="WZY145" s="129"/>
      <c r="WZZ145" s="129"/>
      <c r="XAA145" s="129"/>
      <c r="XAB145" s="129"/>
      <c r="XAC145" s="129"/>
      <c r="XAD145" s="129"/>
      <c r="XAE145" s="129"/>
      <c r="XAF145" s="129"/>
      <c r="XAG145" s="129"/>
      <c r="XAH145" s="129"/>
      <c r="XAI145" s="129"/>
      <c r="XAJ145" s="129"/>
      <c r="XAK145" s="129"/>
      <c r="XAL145" s="129"/>
      <c r="XAM145" s="129"/>
      <c r="XAN145" s="129"/>
      <c r="XAO145" s="129"/>
      <c r="XAP145" s="129"/>
      <c r="XAQ145" s="129"/>
      <c r="XAR145" s="129"/>
      <c r="XAS145" s="129"/>
      <c r="XAT145" s="129"/>
      <c r="XAU145" s="129"/>
      <c r="XAV145" s="129"/>
      <c r="XAW145" s="129"/>
      <c r="XAX145" s="129"/>
      <c r="XAY145" s="129"/>
      <c r="XAZ145" s="129"/>
      <c r="XBA145" s="129"/>
      <c r="XBB145" s="129"/>
      <c r="XBC145" s="129"/>
      <c r="XBD145" s="129"/>
      <c r="XBE145" s="129"/>
      <c r="XBF145" s="129"/>
      <c r="XBG145" s="129"/>
      <c r="XBH145" s="129"/>
      <c r="XBI145" s="129"/>
      <c r="XBJ145" s="129"/>
      <c r="XBK145" s="129"/>
      <c r="XBL145" s="129"/>
      <c r="XBM145" s="129"/>
      <c r="XBN145" s="129"/>
      <c r="XBO145" s="129"/>
      <c r="XBP145" s="129"/>
      <c r="XBQ145" s="129"/>
      <c r="XBR145" s="129"/>
      <c r="XBS145" s="129"/>
      <c r="XBT145" s="129"/>
      <c r="XBU145" s="129"/>
      <c r="XBV145" s="129"/>
      <c r="XBW145" s="129"/>
      <c r="XBX145" s="129"/>
      <c r="XBY145" s="129"/>
      <c r="XBZ145" s="129"/>
      <c r="XCA145" s="129"/>
      <c r="XCB145" s="129"/>
      <c r="XCC145" s="129"/>
      <c r="XCD145" s="129"/>
      <c r="XCE145" s="129"/>
      <c r="XCF145" s="129"/>
      <c r="XCG145" s="129"/>
      <c r="XCH145" s="129"/>
      <c r="XCI145" s="129"/>
      <c r="XCJ145" s="129"/>
      <c r="XCK145" s="129"/>
      <c r="XCL145" s="129"/>
      <c r="XCM145" s="129"/>
      <c r="XCN145" s="129"/>
      <c r="XCO145" s="129"/>
      <c r="XCP145" s="129"/>
      <c r="XCQ145" s="129"/>
      <c r="XCR145" s="129"/>
      <c r="XCS145" s="129"/>
      <c r="XCT145" s="129"/>
      <c r="XCU145" s="129"/>
      <c r="XCV145" s="129"/>
      <c r="XCW145" s="129"/>
      <c r="XCX145" s="129"/>
      <c r="XCY145" s="129"/>
      <c r="XCZ145" s="129"/>
      <c r="XDA145" s="129"/>
      <c r="XDB145" s="129"/>
      <c r="XDC145" s="129"/>
      <c r="XDD145" s="129"/>
      <c r="XDE145" s="129"/>
      <c r="XDF145" s="129"/>
      <c r="XDG145" s="129"/>
      <c r="XDH145" s="129"/>
      <c r="XDI145" s="129"/>
      <c r="XDJ145" s="129"/>
      <c r="XDK145" s="129"/>
      <c r="XDL145" s="129"/>
      <c r="XDM145" s="129"/>
      <c r="XDN145" s="129"/>
      <c r="XDO145" s="129"/>
      <c r="XDP145" s="129"/>
      <c r="XDQ145" s="129"/>
      <c r="XDR145" s="129"/>
      <c r="XDS145" s="129"/>
      <c r="XDT145" s="129"/>
      <c r="XDU145" s="129"/>
      <c r="XDV145" s="129"/>
      <c r="XDW145" s="129"/>
      <c r="XDX145" s="129"/>
      <c r="XDY145" s="129"/>
      <c r="XDZ145" s="129"/>
      <c r="XEA145" s="129"/>
      <c r="XEB145" s="129"/>
      <c r="XEC145" s="129"/>
      <c r="XED145" s="129"/>
      <c r="XEE145" s="129"/>
      <c r="XEF145" s="129"/>
      <c r="XEG145" s="129"/>
      <c r="XEH145" s="129"/>
      <c r="XEI145" s="129"/>
      <c r="XEJ145" s="129"/>
      <c r="XEK145" s="129"/>
      <c r="XEL145" s="129"/>
      <c r="XEM145" s="129"/>
      <c r="XEN145" s="129"/>
      <c r="XEO145" s="129"/>
      <c r="XEP145" s="129"/>
      <c r="XEQ145" s="129"/>
      <c r="XER145" s="129"/>
      <c r="XES145" s="129"/>
      <c r="XET145" s="129"/>
      <c r="XEU145" s="129"/>
      <c r="XEV145" s="129"/>
      <c r="XEW145" s="129"/>
      <c r="XEX145" s="129"/>
      <c r="XEY145" s="129"/>
      <c r="XEZ145" s="129"/>
      <c r="XFA145" s="129"/>
      <c r="XFB145" s="129"/>
      <c r="XFC145" s="129"/>
      <c r="XFD145" s="129"/>
    </row>
    <row ht="15" r="146">
      <c r="A146" s="76">
        <v>145</v>
      </c>
      <c r="B146" s="16" t="s">
        <v>1136</v>
      </c>
      <c r="C146" s="9" t="s">
        <v>182</v>
      </c>
      <c r="D146" s="16" t="s">
        <v>262</v>
      </c>
      <c r="E146" s="9" t="s">
        <v>44</v>
      </c>
      <c r="F146" s="80" t="str">
        <f>VLOOKUP(B146,'Cấp phát TN'!C1:G1048574,5,FALSE)</f>
        <v>SR_VN_20240412_1060111</v>
      </c>
      <c r="G146" s="77" t="s">
        <v>883</v>
      </c>
      <c r="H146" s="77"/>
      <c r="I146" s="77"/>
      <c r="J146" s="77"/>
      <c r="K146" s="77"/>
      <c r="L146" s="124"/>
      <c r="M146" s="77">
        <v>310</v>
      </c>
      <c r="N146" s="87"/>
      <c r="O146" s="87"/>
      <c r="P146" s="87"/>
      <c r="Q146" s="124"/>
      <c r="R146" s="77" t="s">
        <v>1827</v>
      </c>
      <c r="S146" s="124" t="s">
        <v>1663</v>
      </c>
      <c r="T146" s="161"/>
      <c r="U146" s="129" t="s">
        <v>1830</v>
      </c>
    </row>
    <row ht="15" r="147">
      <c r="A147" s="77">
        <v>146</v>
      </c>
      <c r="B147" s="16" t="s">
        <v>1139</v>
      </c>
      <c r="C147" s="9" t="s">
        <v>188</v>
      </c>
      <c r="D147" s="16" t="s">
        <v>70</v>
      </c>
      <c r="E147" s="9" t="s">
        <v>44</v>
      </c>
      <c r="F147" s="156">
        <v>468949</v>
      </c>
      <c r="G147" s="9" t="s">
        <v>883</v>
      </c>
      <c r="H147" s="77">
        <v>25</v>
      </c>
      <c r="I147" s="77">
        <v>328</v>
      </c>
      <c r="J147" s="77">
        <v>1128</v>
      </c>
      <c r="K147" s="77">
        <v>1752</v>
      </c>
      <c r="L147" s="77">
        <v>58268</v>
      </c>
      <c r="M147" s="87"/>
      <c r="N147" s="87"/>
      <c r="O147" s="87"/>
      <c r="P147" s="87"/>
      <c r="Q147" s="124"/>
      <c r="R147" s="77" t="s">
        <v>1827</v>
      </c>
      <c r="S147" s="124" t="s">
        <v>1663</v>
      </c>
      <c r="T147" s="161"/>
      <c r="U147" s="129" t="s">
        <v>1830</v>
      </c>
    </row>
    <row ht="15" r="148">
      <c r="A148" s="76">
        <v>147</v>
      </c>
      <c r="B148" s="16" t="s">
        <v>1142</v>
      </c>
      <c r="C148" s="77" t="str">
        <f>VLOOKUP(B148,'Cấp phát TN'!C1:G1048574,2,FALSE)</f>
        <v>ATTT</v>
      </c>
      <c r="D148" s="107" t="str">
        <f>VLOOKUP(B148,'Cấp phát TN'!C1:G1048574,3,FALSE)</f>
        <v>duongns</v>
      </c>
      <c r="E148" s="108" t="str">
        <f>VLOOKUP(B148,'Cấp phát TN'!C1:G1048574,4,FALSE)</f>
        <v>ductn</v>
      </c>
      <c r="F148" s="80" t="str">
        <f>VLOOKUP(B148,'Cấp phát TN'!C1:G1048574,5,FALSE)</f>
        <v>SR_VN_20240410_1057140</v>
      </c>
      <c r="G148" s="77" t="s">
        <v>884</v>
      </c>
      <c r="H148" s="77">
        <v>2</v>
      </c>
      <c r="I148" s="77">
        <v>16</v>
      </c>
      <c r="J148" s="77">
        <v>48</v>
      </c>
      <c r="K148" s="77">
        <v>64</v>
      </c>
      <c r="L148" s="124"/>
      <c r="M148" s="77">
        <v>40000</v>
      </c>
      <c r="N148" s="87"/>
      <c r="O148" s="87"/>
      <c r="P148" s="87"/>
      <c r="Q148" s="124"/>
      <c r="R148" s="77" t="s">
        <v>1827</v>
      </c>
      <c r="S148" s="124" t="s">
        <v>1663</v>
      </c>
      <c r="T148" s="161"/>
      <c r="U148" s="129" t="s">
        <v>1830</v>
      </c>
    </row>
    <row ht="15" r="149">
      <c r="A149" s="77">
        <v>148</v>
      </c>
      <c r="B149" s="16" t="s">
        <v>1146</v>
      </c>
      <c r="C149" s="77" t="str">
        <f>VLOOKUP(B149,'Cấp phát TN'!C1:G1048574,2,FALSE)</f>
        <v>ATTT</v>
      </c>
      <c r="D149" s="107" t="str">
        <f>VLOOKUP(B149,'Cấp phát TN'!C1:G1048574,3,FALSE)</f>
        <v>duongns</v>
      </c>
      <c r="E149" s="108" t="str">
        <f>VLOOKUP(B149,'Cấp phát TN'!C1:G1048574,4,FALSE)</f>
        <v>ductn</v>
      </c>
      <c r="F149" s="80" t="str">
        <f>VLOOKUP(B149,'Cấp phát TN'!C1:G1048574,5,FALSE)</f>
        <v>SR_VN_20240410_1057256</v>
      </c>
      <c r="G149" s="77" t="s">
        <v>884</v>
      </c>
      <c r="H149" s="77">
        <v>1</v>
      </c>
      <c r="I149" s="77">
        <v>8</v>
      </c>
      <c r="J149" s="77">
        <v>24</v>
      </c>
      <c r="K149" s="77">
        <v>16</v>
      </c>
      <c r="L149" s="77">
        <v>300</v>
      </c>
      <c r="M149" s="87"/>
      <c r="N149" s="87"/>
      <c r="O149" s="87"/>
      <c r="P149" s="87"/>
      <c r="Q149" s="124"/>
      <c r="R149" s="77" t="s">
        <v>1827</v>
      </c>
      <c r="S149" s="124" t="s">
        <v>1663</v>
      </c>
      <c r="T149" s="161"/>
      <c r="U149" s="129" t="s">
        <v>1830</v>
      </c>
    </row>
    <row ht="15" r="150">
      <c r="A150" s="76">
        <v>149</v>
      </c>
      <c r="B150" s="155" t="s">
        <v>1151</v>
      </c>
      <c r="C150" s="9" t="s">
        <v>188</v>
      </c>
      <c r="D150" s="16" t="s">
        <v>76</v>
      </c>
      <c r="E150" s="9" t="s">
        <v>44</v>
      </c>
      <c r="F150" s="16">
        <v>490249</v>
      </c>
      <c r="G150" s="77" t="s">
        <v>884</v>
      </c>
      <c r="H150" s="77">
        <v>2</v>
      </c>
      <c r="I150" s="77">
        <v>32</v>
      </c>
      <c r="J150" s="77">
        <f>I150*3</f>
        <v>96</v>
      </c>
      <c r="K150" s="77">
        <v>46</v>
      </c>
      <c r="L150" s="77">
        <v>1040</v>
      </c>
      <c r="M150" s="87"/>
      <c r="N150" s="87"/>
      <c r="O150" s="87"/>
      <c r="P150" s="87"/>
      <c r="Q150" s="124"/>
      <c r="R150" s="77" t="s">
        <v>1631</v>
      </c>
      <c r="S150" s="124" t="s">
        <v>1643</v>
      </c>
      <c r="T150" s="162" t="s">
        <v>1633</v>
      </c>
      <c r="U150" s="129" t="s">
        <v>1830</v>
      </c>
      <c r="V150" s="129"/>
      <c r="W150" s="129"/>
      <c r="X150" s="129"/>
      <c r="Y150" s="129"/>
      <c r="Z150" s="129"/>
      <c r="AA150" s="129"/>
      <c r="AB150" s="129"/>
      <c r="AC150" s="129"/>
      <c r="AD150" s="129"/>
      <c r="AE150" s="129"/>
      <c r="AF150" s="129"/>
      <c r="AG150" s="129"/>
      <c r="AH150" s="129"/>
      <c r="AI150" s="129"/>
      <c r="AJ150" s="129"/>
      <c r="AK150" s="129"/>
      <c r="AL150" s="129"/>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c r="BN150" s="129"/>
      <c r="BO150" s="129"/>
      <c r="BP150" s="129"/>
      <c r="BQ150" s="129"/>
      <c r="BR150" s="129"/>
      <c r="BS150" s="129"/>
      <c r="BT150" s="129"/>
      <c r="BU150" s="129"/>
      <c r="BV150" s="129"/>
      <c r="BW150" s="129"/>
      <c r="BX150" s="129"/>
      <c r="BY150" s="129"/>
      <c r="BZ150" s="129"/>
      <c r="CA150" s="129"/>
      <c r="CB150" s="129"/>
      <c r="CC150" s="129"/>
      <c r="CD150" s="129"/>
      <c r="CE150" s="129"/>
      <c r="CF150" s="129"/>
      <c r="CG150" s="129"/>
      <c r="CH150" s="129"/>
      <c r="CI150" s="129"/>
      <c r="CJ150" s="129"/>
      <c r="CK150" s="129"/>
      <c r="CL150" s="129"/>
      <c r="CM150" s="129"/>
      <c r="CN150" s="129"/>
      <c r="CO150" s="129"/>
      <c r="CP150" s="129"/>
      <c r="CQ150" s="129"/>
      <c r="CR150" s="129"/>
      <c r="CS150" s="129"/>
      <c r="CT150" s="129"/>
      <c r="CU150" s="129"/>
      <c r="CV150" s="129"/>
      <c r="CW150" s="129"/>
      <c r="CX150" s="129"/>
      <c r="CY150" s="129"/>
      <c r="CZ150" s="129"/>
      <c r="DA150" s="129"/>
      <c r="DB150" s="129"/>
      <c r="DC150" s="129"/>
      <c r="DD150" s="129"/>
      <c r="DE150" s="129"/>
      <c r="DF150" s="129"/>
      <c r="DG150" s="129"/>
      <c r="DH150" s="129"/>
      <c r="DI150" s="129"/>
      <c r="DJ150" s="129"/>
      <c r="DK150" s="129"/>
      <c r="DL150" s="129"/>
      <c r="DM150" s="129"/>
      <c r="DN150" s="129"/>
      <c r="DO150" s="129"/>
      <c r="DP150" s="129"/>
      <c r="DQ150" s="129"/>
      <c r="DR150" s="129"/>
      <c r="DS150" s="129"/>
      <c r="DT150" s="129"/>
      <c r="DU150" s="129"/>
      <c r="DV150" s="129"/>
      <c r="DW150" s="129"/>
      <c r="DX150" s="129"/>
      <c r="DY150" s="129"/>
      <c r="DZ150" s="129"/>
      <c r="EA150" s="129"/>
      <c r="EB150" s="129"/>
      <c r="EC150" s="129"/>
      <c r="ED150" s="129"/>
      <c r="EE150" s="129"/>
      <c r="EF150" s="129"/>
      <c r="EG150" s="129"/>
      <c r="EH150" s="129"/>
      <c r="EI150" s="129"/>
      <c r="EJ150" s="129"/>
      <c r="EK150" s="129"/>
      <c r="EL150" s="129"/>
      <c r="EM150" s="129"/>
      <c r="EN150" s="129"/>
      <c r="EO150" s="129"/>
      <c r="EP150" s="129"/>
      <c r="EQ150" s="129"/>
      <c r="ER150" s="129"/>
      <c r="ES150" s="129"/>
      <c r="ET150" s="129"/>
      <c r="EU150" s="129"/>
      <c r="EV150" s="129"/>
      <c r="EW150" s="129"/>
      <c r="EX150" s="129"/>
      <c r="EY150" s="129"/>
      <c r="EZ150" s="129"/>
      <c r="FA150" s="129"/>
      <c r="FB150" s="129"/>
      <c r="FC150" s="129"/>
      <c r="FD150" s="129"/>
      <c r="FE150" s="129"/>
      <c r="FF150" s="129"/>
      <c r="FG150" s="129"/>
      <c r="FH150" s="129"/>
      <c r="FI150" s="129"/>
      <c r="FJ150" s="129"/>
      <c r="FK150" s="129"/>
      <c r="FL150" s="129"/>
      <c r="FM150" s="129"/>
      <c r="FN150" s="129"/>
      <c r="FO150" s="129"/>
      <c r="FP150" s="129"/>
      <c r="FQ150" s="129"/>
      <c r="FR150" s="129"/>
      <c r="FS150" s="129"/>
      <c r="FT150" s="129"/>
      <c r="FU150" s="129"/>
      <c r="FV150" s="129"/>
      <c r="FW150" s="129"/>
      <c r="FX150" s="129"/>
      <c r="FY150" s="129"/>
      <c r="FZ150" s="129"/>
      <c r="GA150" s="129"/>
      <c r="GB150" s="129"/>
      <c r="GC150" s="129"/>
      <c r="GD150" s="129"/>
      <c r="GE150" s="129"/>
      <c r="GF150" s="129"/>
      <c r="GG150" s="129"/>
      <c r="GH150" s="129"/>
      <c r="GI150" s="129"/>
      <c r="GJ150" s="129"/>
      <c r="GK150" s="129"/>
      <c r="GL150" s="129"/>
      <c r="GM150" s="129"/>
      <c r="GN150" s="129"/>
      <c r="GO150" s="129"/>
      <c r="GP150" s="129"/>
      <c r="GQ150" s="129"/>
      <c r="GR150" s="129"/>
      <c r="GS150" s="129"/>
      <c r="GT150" s="129"/>
      <c r="GU150" s="129"/>
      <c r="GV150" s="129"/>
      <c r="GW150" s="129"/>
      <c r="GX150" s="129"/>
      <c r="GY150" s="129"/>
      <c r="GZ150" s="129"/>
      <c r="HA150" s="129"/>
      <c r="HB150" s="129"/>
      <c r="HC150" s="129"/>
      <c r="HD150" s="129"/>
      <c r="HE150" s="129"/>
      <c r="HF150" s="129"/>
      <c r="HG150" s="129"/>
      <c r="HH150" s="129"/>
      <c r="HI150" s="129"/>
      <c r="HJ150" s="129"/>
      <c r="HK150" s="129"/>
      <c r="HL150" s="129"/>
      <c r="HM150" s="129"/>
      <c r="HN150" s="129"/>
      <c r="HO150" s="129"/>
      <c r="HP150" s="129"/>
      <c r="HQ150" s="129"/>
      <c r="HR150" s="129"/>
      <c r="HS150" s="129"/>
      <c r="HT150" s="129"/>
      <c r="HU150" s="129"/>
      <c r="HV150" s="129"/>
      <c r="HW150" s="129"/>
      <c r="HX150" s="129"/>
      <c r="HY150" s="129"/>
      <c r="HZ150" s="129"/>
      <c r="IA150" s="129"/>
      <c r="IB150" s="129"/>
      <c r="IC150" s="129"/>
      <c r="ID150" s="129"/>
      <c r="IE150" s="129"/>
      <c r="IF150" s="129"/>
      <c r="IG150" s="129"/>
      <c r="IH150" s="129"/>
      <c r="II150" s="129"/>
      <c r="IJ150" s="129"/>
      <c r="IK150" s="129"/>
      <c r="IL150" s="129"/>
      <c r="IM150" s="129"/>
      <c r="IN150" s="129"/>
      <c r="IO150" s="129"/>
      <c r="IP150" s="129"/>
      <c r="IQ150" s="129"/>
      <c r="IR150" s="129"/>
      <c r="IS150" s="129"/>
      <c r="IT150" s="129"/>
      <c r="IU150" s="129"/>
      <c r="IV150" s="129"/>
      <c r="IW150" s="129"/>
      <c r="IX150" s="129"/>
      <c r="IY150" s="129"/>
      <c r="IZ150" s="129"/>
      <c r="JA150" s="129"/>
      <c r="JB150" s="129"/>
      <c r="JC150" s="129"/>
      <c r="JD150" s="129"/>
      <c r="JE150" s="129"/>
      <c r="JF150" s="129"/>
      <c r="JG150" s="129"/>
      <c r="JH150" s="129"/>
      <c r="JI150" s="129"/>
      <c r="JJ150" s="129"/>
      <c r="JK150" s="129"/>
      <c r="JL150" s="129"/>
      <c r="JM150" s="129"/>
      <c r="JN150" s="129"/>
      <c r="JO150" s="129"/>
      <c r="JP150" s="129"/>
      <c r="JQ150" s="129"/>
      <c r="JR150" s="129"/>
      <c r="JS150" s="129"/>
      <c r="JT150" s="129"/>
      <c r="JU150" s="129"/>
      <c r="JV150" s="129"/>
      <c r="JW150" s="129"/>
      <c r="JX150" s="129"/>
      <c r="JY150" s="129"/>
      <c r="JZ150" s="129"/>
      <c r="KA150" s="129"/>
      <c r="KB150" s="129"/>
      <c r="KC150" s="129"/>
      <c r="KD150" s="129"/>
      <c r="KE150" s="129"/>
      <c r="KF150" s="129"/>
      <c r="KG150" s="129"/>
      <c r="KH150" s="129"/>
      <c r="KI150" s="129"/>
      <c r="KJ150" s="129"/>
      <c r="KK150" s="129"/>
      <c r="KL150" s="129"/>
      <c r="KM150" s="129"/>
      <c r="KN150" s="129"/>
      <c r="KO150" s="129"/>
      <c r="KP150" s="129"/>
      <c r="KQ150" s="129"/>
      <c r="KR150" s="129"/>
      <c r="KS150" s="129"/>
      <c r="KT150" s="129"/>
      <c r="KU150" s="129"/>
      <c r="KV150" s="129"/>
      <c r="KW150" s="129"/>
      <c r="KX150" s="129"/>
      <c r="KY150" s="129"/>
      <c r="KZ150" s="129"/>
      <c r="LA150" s="129"/>
      <c r="LB150" s="129"/>
      <c r="LC150" s="129"/>
      <c r="LD150" s="129"/>
      <c r="LE150" s="129"/>
      <c r="LF150" s="129"/>
      <c r="LG150" s="129"/>
      <c r="LH150" s="129"/>
      <c r="LI150" s="129"/>
      <c r="LJ150" s="129"/>
      <c r="LK150" s="129"/>
      <c r="LL150" s="129"/>
      <c r="LM150" s="129"/>
      <c r="LN150" s="129"/>
      <c r="LO150" s="129"/>
      <c r="LP150" s="129"/>
      <c r="LQ150" s="129"/>
      <c r="LR150" s="129"/>
      <c r="LS150" s="129"/>
      <c r="LT150" s="129"/>
      <c r="LU150" s="129"/>
      <c r="LV150" s="129"/>
      <c r="LW150" s="129"/>
      <c r="LX150" s="129"/>
      <c r="LY150" s="129"/>
      <c r="LZ150" s="129"/>
      <c r="MA150" s="129"/>
      <c r="MB150" s="129"/>
      <c r="MC150" s="129"/>
      <c r="MD150" s="129"/>
      <c r="ME150" s="129"/>
      <c r="MF150" s="129"/>
      <c r="MG150" s="129"/>
      <c r="MH150" s="129"/>
      <c r="MI150" s="129"/>
      <c r="MJ150" s="129"/>
      <c r="MK150" s="129"/>
      <c r="ML150" s="129"/>
      <c r="MM150" s="129"/>
      <c r="MN150" s="129"/>
      <c r="MO150" s="129"/>
      <c r="MP150" s="129"/>
      <c r="MQ150" s="129"/>
      <c r="MR150" s="129"/>
      <c r="MS150" s="129"/>
      <c r="MT150" s="129"/>
      <c r="MU150" s="129"/>
      <c r="MV150" s="129"/>
      <c r="MW150" s="129"/>
      <c r="MX150" s="129"/>
      <c r="MY150" s="129"/>
      <c r="MZ150" s="129"/>
      <c r="NA150" s="129"/>
      <c r="NB150" s="129"/>
      <c r="NC150" s="129"/>
      <c r="ND150" s="129"/>
      <c r="NE150" s="129"/>
      <c r="NF150" s="129"/>
      <c r="NG150" s="129"/>
      <c r="NH150" s="129"/>
      <c r="NI150" s="129"/>
      <c r="NJ150" s="129"/>
      <c r="NK150" s="129"/>
      <c r="NL150" s="129"/>
      <c r="NM150" s="129"/>
      <c r="NN150" s="129"/>
      <c r="NO150" s="129"/>
      <c r="NP150" s="129"/>
      <c r="NQ150" s="129"/>
      <c r="NR150" s="129"/>
      <c r="NS150" s="129"/>
      <c r="NT150" s="129"/>
      <c r="NU150" s="129"/>
      <c r="NV150" s="129"/>
      <c r="NW150" s="129"/>
      <c r="NX150" s="129"/>
      <c r="NY150" s="129"/>
      <c r="NZ150" s="129"/>
      <c r="OA150" s="129"/>
      <c r="OB150" s="129"/>
      <c r="OC150" s="129"/>
      <c r="OD150" s="129"/>
      <c r="OE150" s="129"/>
      <c r="OF150" s="129"/>
      <c r="OG150" s="129"/>
      <c r="OH150" s="129"/>
      <c r="OI150" s="129"/>
      <c r="OJ150" s="129"/>
      <c r="OK150" s="129"/>
      <c r="OL150" s="129"/>
      <c r="OM150" s="129"/>
      <c r="ON150" s="129"/>
      <c r="OO150" s="129"/>
      <c r="OP150" s="129"/>
      <c r="OQ150" s="129"/>
      <c r="OR150" s="129"/>
      <c r="OS150" s="129"/>
      <c r="OT150" s="129"/>
      <c r="OU150" s="129"/>
      <c r="OV150" s="129"/>
      <c r="OW150" s="129"/>
      <c r="OX150" s="129"/>
      <c r="OY150" s="129"/>
      <c r="OZ150" s="129"/>
      <c r="PA150" s="129"/>
      <c r="PB150" s="129"/>
      <c r="PC150" s="129"/>
      <c r="PD150" s="129"/>
      <c r="PE150" s="129"/>
      <c r="PF150" s="129"/>
      <c r="PG150" s="129"/>
      <c r="PH150" s="129"/>
      <c r="PI150" s="129"/>
      <c r="PJ150" s="129"/>
      <c r="PK150" s="129"/>
      <c r="PL150" s="129"/>
      <c r="PM150" s="129"/>
      <c r="PN150" s="129"/>
      <c r="PO150" s="129"/>
      <c r="PP150" s="129"/>
      <c r="PQ150" s="129"/>
      <c r="PR150" s="129"/>
      <c r="PS150" s="129"/>
      <c r="PT150" s="129"/>
      <c r="PU150" s="129"/>
      <c r="PV150" s="129"/>
      <c r="PW150" s="129"/>
      <c r="PX150" s="129"/>
      <c r="PY150" s="129"/>
      <c r="PZ150" s="129"/>
      <c r="QA150" s="129"/>
      <c r="QB150" s="129"/>
      <c r="QC150" s="129"/>
      <c r="QD150" s="129"/>
      <c r="QE150" s="129"/>
      <c r="QF150" s="129"/>
      <c r="QG150" s="129"/>
      <c r="QH150" s="129"/>
      <c r="QI150" s="129"/>
      <c r="QJ150" s="129"/>
      <c r="QK150" s="129"/>
      <c r="QL150" s="129"/>
      <c r="QM150" s="129"/>
      <c r="QN150" s="129"/>
      <c r="QO150" s="129"/>
      <c r="QP150" s="129"/>
      <c r="QQ150" s="129"/>
      <c r="QR150" s="129"/>
      <c r="QS150" s="129"/>
      <c r="QT150" s="129"/>
      <c r="QU150" s="129"/>
      <c r="QV150" s="129"/>
      <c r="QW150" s="129"/>
      <c r="QX150" s="129"/>
      <c r="QY150" s="129"/>
      <c r="QZ150" s="129"/>
      <c r="RA150" s="129"/>
      <c r="RB150" s="129"/>
      <c r="RC150" s="129"/>
      <c r="RD150" s="129"/>
      <c r="RE150" s="129"/>
      <c r="RF150" s="129"/>
      <c r="RG150" s="129"/>
      <c r="RH150" s="129"/>
      <c r="RI150" s="129"/>
      <c r="RJ150" s="129"/>
      <c r="RK150" s="129"/>
      <c r="RL150" s="129"/>
      <c r="RM150" s="129"/>
      <c r="RN150" s="129"/>
      <c r="RO150" s="129"/>
      <c r="RP150" s="129"/>
      <c r="RQ150" s="129"/>
      <c r="RR150" s="129"/>
      <c r="RS150" s="129"/>
      <c r="RT150" s="129"/>
      <c r="RU150" s="129"/>
      <c r="RV150" s="129"/>
      <c r="RW150" s="129"/>
      <c r="RX150" s="129"/>
      <c r="RY150" s="129"/>
      <c r="RZ150" s="129"/>
      <c r="SA150" s="129"/>
      <c r="SB150" s="129"/>
      <c r="SC150" s="129"/>
      <c r="SD150" s="129"/>
      <c r="SE150" s="129"/>
      <c r="SF150" s="129"/>
      <c r="SG150" s="129"/>
      <c r="SH150" s="129"/>
      <c r="SI150" s="129"/>
      <c r="SJ150" s="129"/>
      <c r="SK150" s="129"/>
      <c r="SL150" s="129"/>
      <c r="SM150" s="129"/>
      <c r="SN150" s="129"/>
      <c r="SO150" s="129"/>
      <c r="SP150" s="129"/>
      <c r="SQ150" s="129"/>
      <c r="SR150" s="129"/>
      <c r="SS150" s="129"/>
      <c r="ST150" s="129"/>
      <c r="SU150" s="129"/>
      <c r="SV150" s="129"/>
      <c r="SW150" s="129"/>
      <c r="SX150" s="129"/>
      <c r="SY150" s="129"/>
      <c r="SZ150" s="129"/>
      <c r="TA150" s="129"/>
      <c r="TB150" s="129"/>
      <c r="TC150" s="129"/>
      <c r="TD150" s="129"/>
      <c r="TE150" s="129"/>
      <c r="TF150" s="129"/>
      <c r="TG150" s="129"/>
      <c r="TH150" s="129"/>
      <c r="TI150" s="129"/>
      <c r="TJ150" s="129"/>
      <c r="TK150" s="129"/>
      <c r="TL150" s="129"/>
      <c r="TM150" s="129"/>
      <c r="TN150" s="129"/>
      <c r="TO150" s="129"/>
      <c r="TP150" s="129"/>
      <c r="TQ150" s="129"/>
      <c r="TR150" s="129"/>
      <c r="TS150" s="129"/>
      <c r="TT150" s="129"/>
      <c r="TU150" s="129"/>
      <c r="TV150" s="129"/>
      <c r="TW150" s="129"/>
      <c r="TX150" s="129"/>
      <c r="TY150" s="129"/>
      <c r="TZ150" s="129"/>
      <c r="UA150" s="129"/>
      <c r="UB150" s="129"/>
      <c r="UC150" s="129"/>
      <c r="UD150" s="129"/>
      <c r="UE150" s="129"/>
      <c r="UF150" s="129"/>
      <c r="UG150" s="129"/>
      <c r="UH150" s="129"/>
      <c r="UI150" s="129"/>
      <c r="UJ150" s="129"/>
      <c r="UK150" s="129"/>
      <c r="UL150" s="129"/>
      <c r="UM150" s="129"/>
      <c r="UN150" s="129"/>
      <c r="UO150" s="129"/>
      <c r="UP150" s="129"/>
      <c r="UQ150" s="129"/>
      <c r="UR150" s="129"/>
      <c r="US150" s="129"/>
      <c r="UT150" s="129"/>
      <c r="UU150" s="129"/>
      <c r="UV150" s="129"/>
      <c r="UW150" s="129"/>
      <c r="UX150" s="129"/>
      <c r="UY150" s="129"/>
      <c r="UZ150" s="129"/>
      <c r="VA150" s="129"/>
      <c r="VB150" s="129"/>
      <c r="VC150" s="129"/>
      <c r="VD150" s="129"/>
      <c r="VE150" s="129"/>
      <c r="VF150" s="129"/>
      <c r="VG150" s="129"/>
      <c r="VH150" s="129"/>
      <c r="VI150" s="129"/>
      <c r="VJ150" s="129"/>
      <c r="VK150" s="129"/>
      <c r="VL150" s="129"/>
      <c r="VM150" s="129"/>
      <c r="VN150" s="129"/>
      <c r="VO150" s="129"/>
      <c r="VP150" s="129"/>
      <c r="VQ150" s="129"/>
      <c r="VR150" s="129"/>
      <c r="VS150" s="129"/>
      <c r="VT150" s="129"/>
      <c r="VU150" s="129"/>
      <c r="VV150" s="129"/>
      <c r="VW150" s="129"/>
      <c r="VX150" s="129"/>
      <c r="VY150" s="129"/>
      <c r="VZ150" s="129"/>
      <c r="WA150" s="129"/>
      <c r="WB150" s="129"/>
      <c r="WC150" s="129"/>
      <c r="WD150" s="129"/>
      <c r="WE150" s="129"/>
      <c r="WF150" s="129"/>
      <c r="WG150" s="129"/>
      <c r="WH150" s="129"/>
      <c r="WI150" s="129"/>
      <c r="WJ150" s="129"/>
      <c r="WK150" s="129"/>
      <c r="WL150" s="129"/>
      <c r="WM150" s="129"/>
      <c r="WN150" s="129"/>
      <c r="WO150" s="129"/>
      <c r="WP150" s="129"/>
      <c r="WQ150" s="129"/>
      <c r="WR150" s="129"/>
      <c r="WS150" s="129"/>
      <c r="WT150" s="129"/>
      <c r="WU150" s="129"/>
      <c r="WV150" s="129"/>
      <c r="WW150" s="129"/>
      <c r="WX150" s="129"/>
      <c r="WY150" s="129"/>
      <c r="WZ150" s="129"/>
      <c r="XA150" s="129"/>
      <c r="XB150" s="129"/>
      <c r="XC150" s="129"/>
      <c r="XD150" s="129"/>
      <c r="XE150" s="129"/>
      <c r="XF150" s="129"/>
      <c r="XG150" s="129"/>
      <c r="XH150" s="129"/>
      <c r="XI150" s="129"/>
      <c r="XJ150" s="129"/>
      <c r="XK150" s="129"/>
      <c r="XL150" s="129"/>
      <c r="XM150" s="129"/>
      <c r="XN150" s="129"/>
      <c r="XO150" s="129"/>
      <c r="XP150" s="129"/>
      <c r="XQ150" s="129"/>
      <c r="XR150" s="129"/>
      <c r="XS150" s="129"/>
      <c r="XT150" s="129"/>
      <c r="XU150" s="129"/>
      <c r="XV150" s="129"/>
      <c r="XW150" s="129"/>
      <c r="XX150" s="129"/>
      <c r="XY150" s="129"/>
      <c r="XZ150" s="129"/>
      <c r="YA150" s="129"/>
      <c r="YB150" s="129"/>
      <c r="YC150" s="129"/>
      <c r="YD150" s="129"/>
      <c r="YE150" s="129"/>
      <c r="YF150" s="129"/>
      <c r="YG150" s="129"/>
      <c r="YH150" s="129"/>
      <c r="YI150" s="129"/>
      <c r="YJ150" s="129"/>
      <c r="YK150" s="129"/>
      <c r="YL150" s="129"/>
      <c r="YM150" s="129"/>
      <c r="YN150" s="129"/>
      <c r="YO150" s="129"/>
      <c r="YP150" s="129"/>
      <c r="YQ150" s="129"/>
      <c r="YR150" s="129"/>
      <c r="YS150" s="129"/>
      <c r="YT150" s="129"/>
      <c r="YU150" s="129"/>
      <c r="YV150" s="129"/>
      <c r="YW150" s="129"/>
      <c r="YX150" s="129"/>
      <c r="YY150" s="129"/>
      <c r="YZ150" s="129"/>
      <c r="ZA150" s="129"/>
      <c r="ZB150" s="129"/>
      <c r="ZC150" s="129"/>
      <c r="ZD150" s="129"/>
      <c r="ZE150" s="129"/>
      <c r="ZF150" s="129"/>
      <c r="ZG150" s="129"/>
      <c r="ZH150" s="129"/>
      <c r="ZI150" s="129"/>
      <c r="ZJ150" s="129"/>
      <c r="ZK150" s="129"/>
      <c r="ZL150" s="129"/>
      <c r="ZM150" s="129"/>
      <c r="ZN150" s="129"/>
      <c r="ZO150" s="129"/>
      <c r="ZP150" s="129"/>
      <c r="ZQ150" s="129"/>
      <c r="ZR150" s="129"/>
      <c r="ZS150" s="129"/>
      <c r="ZT150" s="129"/>
      <c r="ZU150" s="129"/>
      <c r="ZV150" s="129"/>
      <c r="ZW150" s="129"/>
      <c r="ZX150" s="129"/>
      <c r="ZY150" s="129"/>
      <c r="ZZ150" s="129"/>
      <c r="AAA150" s="129"/>
      <c r="AAB150" s="129"/>
      <c r="AAC150" s="129"/>
      <c r="AAD150" s="129"/>
      <c r="AAE150" s="129"/>
      <c r="AAF150" s="129"/>
      <c r="AAG150" s="129"/>
      <c r="AAH150" s="129"/>
      <c r="AAI150" s="129"/>
      <c r="AAJ150" s="129"/>
      <c r="AAK150" s="129"/>
      <c r="AAL150" s="129"/>
      <c r="AAM150" s="129"/>
      <c r="AAN150" s="129"/>
      <c r="AAO150" s="129"/>
      <c r="AAP150" s="129"/>
      <c r="AAQ150" s="129"/>
      <c r="AAR150" s="129"/>
      <c r="AAS150" s="129"/>
      <c r="AAT150" s="129"/>
      <c r="AAU150" s="129"/>
      <c r="AAV150" s="129"/>
      <c r="AAW150" s="129"/>
      <c r="AAX150" s="129"/>
      <c r="AAY150" s="129"/>
      <c r="AAZ150" s="129"/>
      <c r="ABA150" s="129"/>
      <c r="ABB150" s="129"/>
      <c r="ABC150" s="129"/>
      <c r="ABD150" s="129"/>
      <c r="ABE150" s="129"/>
      <c r="ABF150" s="129"/>
      <c r="ABG150" s="129"/>
      <c r="ABH150" s="129"/>
      <c r="ABI150" s="129"/>
      <c r="ABJ150" s="129"/>
      <c r="ABK150" s="129"/>
      <c r="ABL150" s="129"/>
      <c r="ABM150" s="129"/>
      <c r="ABN150" s="129"/>
      <c r="ABO150" s="129"/>
      <c r="ABP150" s="129"/>
      <c r="ABQ150" s="129"/>
      <c r="ABR150" s="129"/>
      <c r="ABS150" s="129"/>
      <c r="ABT150" s="129"/>
      <c r="ABU150" s="129"/>
      <c r="ABV150" s="129"/>
      <c r="ABW150" s="129"/>
      <c r="ABX150" s="129"/>
      <c r="ABY150" s="129"/>
      <c r="ABZ150" s="129"/>
      <c r="ACA150" s="129"/>
      <c r="ACB150" s="129"/>
      <c r="ACC150" s="129"/>
      <c r="ACD150" s="129"/>
      <c r="ACE150" s="129"/>
      <c r="ACF150" s="129"/>
      <c r="ACG150" s="129"/>
      <c r="ACH150" s="129"/>
      <c r="ACI150" s="129"/>
      <c r="ACJ150" s="129"/>
      <c r="ACK150" s="129"/>
      <c r="ACL150" s="129"/>
      <c r="ACM150" s="129"/>
      <c r="ACN150" s="129"/>
      <c r="ACO150" s="129"/>
      <c r="ACP150" s="129"/>
      <c r="ACQ150" s="129"/>
      <c r="ACR150" s="129"/>
      <c r="ACS150" s="129"/>
      <c r="ACT150" s="129"/>
      <c r="ACU150" s="129"/>
      <c r="ACV150" s="129"/>
      <c r="ACW150" s="129"/>
      <c r="ACX150" s="129"/>
      <c r="ACY150" s="129"/>
      <c r="ACZ150" s="129"/>
      <c r="ADA150" s="129"/>
      <c r="ADB150" s="129"/>
      <c r="ADC150" s="129"/>
      <c r="ADD150" s="129"/>
      <c r="ADE150" s="129"/>
      <c r="ADF150" s="129"/>
      <c r="ADG150" s="129"/>
      <c r="ADH150" s="129"/>
      <c r="ADI150" s="129"/>
      <c r="ADJ150" s="129"/>
      <c r="ADK150" s="129"/>
      <c r="ADL150" s="129"/>
      <c r="ADM150" s="129"/>
      <c r="ADN150" s="129"/>
      <c r="ADO150" s="129"/>
      <c r="ADP150" s="129"/>
      <c r="ADQ150" s="129"/>
      <c r="ADR150" s="129"/>
      <c r="ADS150" s="129"/>
      <c r="ADT150" s="129"/>
      <c r="ADU150" s="129"/>
      <c r="ADV150" s="129"/>
      <c r="ADW150" s="129"/>
      <c r="ADX150" s="129"/>
      <c r="ADY150" s="129"/>
      <c r="ADZ150" s="129"/>
      <c r="AEA150" s="129"/>
      <c r="AEB150" s="129"/>
      <c r="AEC150" s="129"/>
      <c r="AED150" s="129"/>
      <c r="AEE150" s="129"/>
      <c r="AEF150" s="129"/>
      <c r="AEG150" s="129"/>
      <c r="AEH150" s="129"/>
      <c r="AEI150" s="129"/>
      <c r="AEJ150" s="129"/>
      <c r="AEK150" s="129"/>
      <c r="AEL150" s="129"/>
      <c r="AEM150" s="129"/>
      <c r="AEN150" s="129"/>
      <c r="AEO150" s="129"/>
      <c r="AEP150" s="129"/>
      <c r="AEQ150" s="129"/>
      <c r="AER150" s="129"/>
      <c r="AES150" s="129"/>
      <c r="AET150" s="129"/>
      <c r="AEU150" s="129"/>
      <c r="AEV150" s="129"/>
      <c r="AEW150" s="129"/>
      <c r="AEX150" s="129"/>
      <c r="AEY150" s="129"/>
      <c r="AEZ150" s="129"/>
      <c r="AFA150" s="129"/>
      <c r="AFB150" s="129"/>
      <c r="AFC150" s="129"/>
      <c r="AFD150" s="129"/>
      <c r="AFE150" s="129"/>
      <c r="AFF150" s="129"/>
      <c r="AFG150" s="129"/>
      <c r="AFH150" s="129"/>
      <c r="AFI150" s="129"/>
      <c r="AFJ150" s="129"/>
      <c r="AFK150" s="129"/>
      <c r="AFL150" s="129"/>
      <c r="AFM150" s="129"/>
      <c r="AFN150" s="129"/>
      <c r="AFO150" s="129"/>
      <c r="AFP150" s="129"/>
      <c r="AFQ150" s="129"/>
      <c r="AFR150" s="129"/>
      <c r="AFS150" s="129"/>
      <c r="AFT150" s="129"/>
      <c r="AFU150" s="129"/>
      <c r="AFV150" s="129"/>
      <c r="AFW150" s="129"/>
      <c r="AFX150" s="129"/>
      <c r="AFY150" s="129"/>
      <c r="AFZ150" s="129"/>
      <c r="AGA150" s="129"/>
      <c r="AGB150" s="129"/>
      <c r="AGC150" s="129"/>
      <c r="AGD150" s="129"/>
      <c r="AGE150" s="129"/>
      <c r="AGF150" s="129"/>
      <c r="AGG150" s="129"/>
      <c r="AGH150" s="129"/>
      <c r="AGI150" s="129"/>
      <c r="AGJ150" s="129"/>
      <c r="AGK150" s="129"/>
      <c r="AGL150" s="129"/>
      <c r="AGM150" s="129"/>
      <c r="AGN150" s="129"/>
      <c r="AGO150" s="129"/>
      <c r="AGP150" s="129"/>
      <c r="AGQ150" s="129"/>
      <c r="AGR150" s="129"/>
      <c r="AGS150" s="129"/>
      <c r="AGT150" s="129"/>
      <c r="AGU150" s="129"/>
      <c r="AGV150" s="129"/>
      <c r="AGW150" s="129"/>
      <c r="AGX150" s="129"/>
      <c r="AGY150" s="129"/>
      <c r="AGZ150" s="129"/>
      <c r="AHA150" s="129"/>
      <c r="AHB150" s="129"/>
      <c r="AHC150" s="129"/>
      <c r="AHD150" s="129"/>
      <c r="AHE150" s="129"/>
      <c r="AHF150" s="129"/>
      <c r="AHG150" s="129"/>
      <c r="AHH150" s="129"/>
      <c r="AHI150" s="129"/>
      <c r="AHJ150" s="129"/>
      <c r="AHK150" s="129"/>
      <c r="AHL150" s="129"/>
      <c r="AHM150" s="129"/>
      <c r="AHN150" s="129"/>
      <c r="AHO150" s="129"/>
      <c r="AHP150" s="129"/>
      <c r="AHQ150" s="129"/>
      <c r="AHR150" s="129"/>
      <c r="AHS150" s="129"/>
      <c r="AHT150" s="129"/>
      <c r="AHU150" s="129"/>
      <c r="AHV150" s="129"/>
      <c r="AHW150" s="129"/>
      <c r="AHX150" s="129"/>
      <c r="AHY150" s="129"/>
      <c r="AHZ150" s="129"/>
      <c r="AIA150" s="129"/>
      <c r="AIB150" s="129"/>
      <c r="AIC150" s="129"/>
      <c r="AID150" s="129"/>
      <c r="AIE150" s="129"/>
      <c r="AIF150" s="129"/>
      <c r="AIG150" s="129"/>
      <c r="AIH150" s="129"/>
      <c r="AII150" s="129"/>
      <c r="AIJ150" s="129"/>
      <c r="AIK150" s="129"/>
      <c r="AIL150" s="129"/>
      <c r="AIM150" s="129"/>
      <c r="AIN150" s="129"/>
      <c r="AIO150" s="129"/>
      <c r="AIP150" s="129"/>
      <c r="AIQ150" s="129"/>
      <c r="AIR150" s="129"/>
      <c r="AIS150" s="129"/>
      <c r="AIT150" s="129"/>
      <c r="AIU150" s="129"/>
      <c r="AIV150" s="129"/>
      <c r="AIW150" s="129"/>
      <c r="AIX150" s="129"/>
      <c r="AIY150" s="129"/>
      <c r="AIZ150" s="129"/>
      <c r="AJA150" s="129"/>
      <c r="AJB150" s="129"/>
      <c r="AJC150" s="129"/>
      <c r="AJD150" s="129"/>
      <c r="AJE150" s="129"/>
      <c r="AJF150" s="129"/>
      <c r="AJG150" s="129"/>
      <c r="AJH150" s="129"/>
      <c r="AJI150" s="129"/>
      <c r="AJJ150" s="129"/>
      <c r="AJK150" s="129"/>
      <c r="AJL150" s="129"/>
      <c r="AJM150" s="129"/>
      <c r="AJN150" s="129"/>
      <c r="AJO150" s="129"/>
      <c r="AJP150" s="129"/>
      <c r="AJQ150" s="129"/>
      <c r="AJR150" s="129"/>
      <c r="AJS150" s="129"/>
      <c r="AJT150" s="129"/>
      <c r="AJU150" s="129"/>
      <c r="AJV150" s="129"/>
      <c r="AJW150" s="129"/>
      <c r="AJX150" s="129"/>
      <c r="AJY150" s="129"/>
      <c r="AJZ150" s="129"/>
      <c r="AKA150" s="129"/>
      <c r="AKB150" s="129"/>
      <c r="AKC150" s="129"/>
      <c r="AKD150" s="129"/>
      <c r="AKE150" s="129"/>
      <c r="AKF150" s="129"/>
      <c r="AKG150" s="129"/>
      <c r="AKH150" s="129"/>
      <c r="AKI150" s="129"/>
      <c r="AKJ150" s="129"/>
      <c r="AKK150" s="129"/>
      <c r="AKL150" s="129"/>
      <c r="AKM150" s="129"/>
      <c r="AKN150" s="129"/>
      <c r="AKO150" s="129"/>
      <c r="AKP150" s="129"/>
      <c r="AKQ150" s="129"/>
      <c r="AKR150" s="129"/>
      <c r="AKS150" s="129"/>
      <c r="AKT150" s="129"/>
      <c r="AKU150" s="129"/>
      <c r="AKV150" s="129"/>
      <c r="AKW150" s="129"/>
      <c r="AKX150" s="129"/>
      <c r="AKY150" s="129"/>
      <c r="AKZ150" s="129"/>
      <c r="ALA150" s="129"/>
      <c r="ALB150" s="129"/>
      <c r="ALC150" s="129"/>
      <c r="ALD150" s="129"/>
      <c r="ALE150" s="129"/>
      <c r="ALF150" s="129"/>
      <c r="ALG150" s="129"/>
      <c r="ALH150" s="129"/>
      <c r="ALI150" s="129"/>
      <c r="ALJ150" s="129"/>
      <c r="ALK150" s="129"/>
      <c r="ALL150" s="129"/>
      <c r="ALM150" s="129"/>
      <c r="ALN150" s="129"/>
      <c r="ALO150" s="129"/>
      <c r="ALP150" s="129"/>
      <c r="ALQ150" s="129"/>
      <c r="ALR150" s="129"/>
      <c r="ALS150" s="129"/>
      <c r="ALT150" s="129"/>
      <c r="ALU150" s="129"/>
      <c r="ALV150" s="129"/>
      <c r="ALW150" s="129"/>
      <c r="ALX150" s="129"/>
      <c r="ALY150" s="129"/>
      <c r="ALZ150" s="129"/>
      <c r="AMA150" s="129"/>
      <c r="AMB150" s="129"/>
      <c r="AMC150" s="129"/>
      <c r="AMD150" s="129"/>
      <c r="AME150" s="129"/>
      <c r="AMF150" s="129"/>
      <c r="AMG150" s="129"/>
      <c r="AMH150" s="129"/>
      <c r="AMI150" s="129"/>
      <c r="AMJ150" s="129"/>
      <c r="AMK150" s="129"/>
      <c r="AML150" s="129"/>
      <c r="AMM150" s="129"/>
      <c r="AMN150" s="129"/>
      <c r="AMO150" s="129"/>
      <c r="AMP150" s="129"/>
      <c r="AMQ150" s="129"/>
      <c r="AMR150" s="129"/>
      <c r="AMS150" s="129"/>
      <c r="AMT150" s="129"/>
      <c r="AMU150" s="129"/>
      <c r="AMV150" s="129"/>
      <c r="AMW150" s="129"/>
      <c r="AMX150" s="129"/>
      <c r="AMY150" s="129"/>
      <c r="AMZ150" s="129"/>
      <c r="ANA150" s="129"/>
      <c r="ANB150" s="129"/>
      <c r="ANC150" s="129"/>
      <c r="AND150" s="129"/>
      <c r="ANE150" s="129"/>
      <c r="ANF150" s="129"/>
      <c r="ANG150" s="129"/>
      <c r="ANH150" s="129"/>
      <c r="ANI150" s="129"/>
      <c r="ANJ150" s="129"/>
      <c r="ANK150" s="129"/>
      <c r="ANL150" s="129"/>
      <c r="ANM150" s="129"/>
      <c r="ANN150" s="129"/>
      <c r="ANO150" s="129"/>
      <c r="ANP150" s="129"/>
      <c r="ANQ150" s="129"/>
      <c r="ANR150" s="129"/>
      <c r="ANS150" s="129"/>
      <c r="ANT150" s="129"/>
      <c r="ANU150" s="129"/>
      <c r="ANV150" s="129"/>
      <c r="ANW150" s="129"/>
      <c r="ANX150" s="129"/>
      <c r="ANY150" s="129"/>
      <c r="ANZ150" s="129"/>
      <c r="AOA150" s="129"/>
      <c r="AOB150" s="129"/>
      <c r="AOC150" s="129"/>
      <c r="AOD150" s="129"/>
      <c r="AOE150" s="129"/>
      <c r="AOF150" s="129"/>
      <c r="AOG150" s="129"/>
      <c r="AOH150" s="129"/>
      <c r="AOI150" s="129"/>
      <c r="AOJ150" s="129"/>
      <c r="AOK150" s="129"/>
      <c r="AOL150" s="129"/>
      <c r="AOM150" s="129"/>
      <c r="AON150" s="129"/>
      <c r="AOO150" s="129"/>
      <c r="AOP150" s="129"/>
      <c r="AOQ150" s="129"/>
      <c r="AOR150" s="129"/>
      <c r="AOS150" s="129"/>
      <c r="AOT150" s="129"/>
      <c r="AOU150" s="129"/>
      <c r="AOV150" s="129"/>
      <c r="AOW150" s="129"/>
      <c r="AOX150" s="129"/>
      <c r="AOY150" s="129"/>
      <c r="AOZ150" s="129"/>
      <c r="APA150" s="129"/>
      <c r="APB150" s="129"/>
      <c r="APC150" s="129"/>
      <c r="APD150" s="129"/>
      <c r="APE150" s="129"/>
      <c r="APF150" s="129"/>
      <c r="APG150" s="129"/>
      <c r="APH150" s="129"/>
      <c r="API150" s="129"/>
      <c r="APJ150" s="129"/>
      <c r="APK150" s="129"/>
      <c r="APL150" s="129"/>
      <c r="APM150" s="129"/>
      <c r="APN150" s="129"/>
      <c r="APO150" s="129"/>
      <c r="APP150" s="129"/>
      <c r="APQ150" s="129"/>
      <c r="APR150" s="129"/>
      <c r="APS150" s="129"/>
      <c r="APT150" s="129"/>
      <c r="APU150" s="129"/>
      <c r="APV150" s="129"/>
      <c r="APW150" s="129"/>
      <c r="APX150" s="129"/>
      <c r="APY150" s="129"/>
      <c r="APZ150" s="129"/>
      <c r="AQA150" s="129"/>
      <c r="AQB150" s="129"/>
      <c r="AQC150" s="129"/>
      <c r="AQD150" s="129"/>
      <c r="AQE150" s="129"/>
      <c r="AQF150" s="129"/>
      <c r="AQG150" s="129"/>
      <c r="AQH150" s="129"/>
      <c r="AQI150" s="129"/>
      <c r="AQJ150" s="129"/>
      <c r="AQK150" s="129"/>
      <c r="AQL150" s="129"/>
      <c r="AQM150" s="129"/>
      <c r="AQN150" s="129"/>
      <c r="AQO150" s="129"/>
      <c r="AQP150" s="129"/>
      <c r="AQQ150" s="129"/>
      <c r="AQR150" s="129"/>
      <c r="AQS150" s="129"/>
      <c r="AQT150" s="129"/>
      <c r="AQU150" s="129"/>
      <c r="AQV150" s="129"/>
      <c r="AQW150" s="129"/>
      <c r="AQX150" s="129"/>
      <c r="AQY150" s="129"/>
      <c r="AQZ150" s="129"/>
      <c r="ARA150" s="129"/>
      <c r="ARB150" s="129"/>
      <c r="ARC150" s="129"/>
      <c r="ARD150" s="129"/>
      <c r="ARE150" s="129"/>
      <c r="ARF150" s="129"/>
      <c r="ARG150" s="129"/>
      <c r="ARH150" s="129"/>
      <c r="ARI150" s="129"/>
      <c r="ARJ150" s="129"/>
      <c r="ARK150" s="129"/>
      <c r="ARL150" s="129"/>
      <c r="ARM150" s="129"/>
      <c r="ARN150" s="129"/>
      <c r="ARO150" s="129"/>
      <c r="ARP150" s="129"/>
      <c r="ARQ150" s="129"/>
      <c r="ARR150" s="129"/>
      <c r="ARS150" s="129"/>
      <c r="ART150" s="129"/>
      <c r="ARU150" s="129"/>
      <c r="ARV150" s="129"/>
      <c r="ARW150" s="129"/>
      <c r="ARX150" s="129"/>
      <c r="ARY150" s="129"/>
      <c r="ARZ150" s="129"/>
      <c r="ASA150" s="129"/>
      <c r="ASB150" s="129"/>
      <c r="ASC150" s="129"/>
      <c r="ASD150" s="129"/>
      <c r="ASE150" s="129"/>
      <c r="ASF150" s="129"/>
      <c r="ASG150" s="129"/>
      <c r="ASH150" s="129"/>
      <c r="ASI150" s="129"/>
      <c r="ASJ150" s="129"/>
      <c r="ASK150" s="129"/>
      <c r="ASL150" s="129"/>
      <c r="ASM150" s="129"/>
      <c r="ASN150" s="129"/>
      <c r="ASO150" s="129"/>
      <c r="ASP150" s="129"/>
      <c r="ASQ150" s="129"/>
      <c r="ASR150" s="129"/>
      <c r="ASS150" s="129"/>
      <c r="AST150" s="129"/>
      <c r="ASU150" s="129"/>
      <c r="ASV150" s="129"/>
      <c r="ASW150" s="129"/>
      <c r="ASX150" s="129"/>
      <c r="ASY150" s="129"/>
      <c r="ASZ150" s="129"/>
      <c r="ATA150" s="129"/>
      <c r="ATB150" s="129"/>
      <c r="ATC150" s="129"/>
      <c r="ATD150" s="129"/>
      <c r="ATE150" s="129"/>
      <c r="ATF150" s="129"/>
      <c r="ATG150" s="129"/>
      <c r="ATH150" s="129"/>
      <c r="ATI150" s="129"/>
      <c r="ATJ150" s="129"/>
      <c r="ATK150" s="129"/>
      <c r="ATL150" s="129"/>
      <c r="ATM150" s="129"/>
      <c r="ATN150" s="129"/>
      <c r="ATO150" s="129"/>
      <c r="ATP150" s="129"/>
      <c r="ATQ150" s="129"/>
      <c r="ATR150" s="129"/>
      <c r="ATS150" s="129"/>
      <c r="ATT150" s="129"/>
      <c r="ATU150" s="129"/>
      <c r="ATV150" s="129"/>
      <c r="ATW150" s="129"/>
      <c r="ATX150" s="129"/>
      <c r="ATY150" s="129"/>
      <c r="ATZ150" s="129"/>
      <c r="AUA150" s="129"/>
      <c r="AUB150" s="129"/>
      <c r="AUC150" s="129"/>
      <c r="AUD150" s="129"/>
      <c r="AUE150" s="129"/>
      <c r="AUF150" s="129"/>
      <c r="AUG150" s="129"/>
      <c r="AUH150" s="129"/>
      <c r="AUI150" s="129"/>
      <c r="AUJ150" s="129"/>
      <c r="AUK150" s="129"/>
      <c r="AUL150" s="129"/>
      <c r="AUM150" s="129"/>
      <c r="AUN150" s="129"/>
      <c r="AUO150" s="129"/>
      <c r="AUP150" s="129"/>
      <c r="AUQ150" s="129"/>
      <c r="AUR150" s="129"/>
      <c r="AUS150" s="129"/>
      <c r="AUT150" s="129"/>
      <c r="AUU150" s="129"/>
      <c r="AUV150" s="129"/>
      <c r="AUW150" s="129"/>
      <c r="AUX150" s="129"/>
      <c r="AUY150" s="129"/>
      <c r="AUZ150" s="129"/>
      <c r="AVA150" s="129"/>
      <c r="AVB150" s="129"/>
      <c r="AVC150" s="129"/>
      <c r="AVD150" s="129"/>
      <c r="AVE150" s="129"/>
      <c r="AVF150" s="129"/>
      <c r="AVG150" s="129"/>
      <c r="AVH150" s="129"/>
      <c r="AVI150" s="129"/>
      <c r="AVJ150" s="129"/>
      <c r="AVK150" s="129"/>
      <c r="AVL150" s="129"/>
      <c r="AVM150" s="129"/>
      <c r="AVN150" s="129"/>
      <c r="AVO150" s="129"/>
      <c r="AVP150" s="129"/>
      <c r="AVQ150" s="129"/>
      <c r="AVR150" s="129"/>
      <c r="AVS150" s="129"/>
      <c r="AVT150" s="129"/>
      <c r="AVU150" s="129"/>
      <c r="AVV150" s="129"/>
      <c r="AVW150" s="129"/>
      <c r="AVX150" s="129"/>
      <c r="AVY150" s="129"/>
      <c r="AVZ150" s="129"/>
      <c r="AWA150" s="129"/>
      <c r="AWB150" s="129"/>
      <c r="AWC150" s="129"/>
      <c r="AWD150" s="129"/>
      <c r="AWE150" s="129"/>
      <c r="AWF150" s="129"/>
      <c r="AWG150" s="129"/>
      <c r="AWH150" s="129"/>
      <c r="AWI150" s="129"/>
      <c r="AWJ150" s="129"/>
      <c r="AWK150" s="129"/>
      <c r="AWL150" s="129"/>
      <c r="AWM150" s="129"/>
      <c r="AWN150" s="129"/>
      <c r="AWO150" s="129"/>
      <c r="AWP150" s="129"/>
      <c r="AWQ150" s="129"/>
      <c r="AWR150" s="129"/>
      <c r="AWS150" s="129"/>
      <c r="AWT150" s="129"/>
      <c r="AWU150" s="129"/>
      <c r="AWV150" s="129"/>
      <c r="AWW150" s="129"/>
      <c r="AWX150" s="129"/>
      <c r="AWY150" s="129"/>
      <c r="AWZ150" s="129"/>
      <c r="AXA150" s="129"/>
      <c r="AXB150" s="129"/>
      <c r="AXC150" s="129"/>
      <c r="AXD150" s="129"/>
      <c r="AXE150" s="129"/>
      <c r="AXF150" s="129"/>
      <c r="AXG150" s="129"/>
      <c r="AXH150" s="129"/>
      <c r="AXI150" s="129"/>
      <c r="AXJ150" s="129"/>
      <c r="AXK150" s="129"/>
      <c r="AXL150" s="129"/>
      <c r="AXM150" s="129"/>
      <c r="AXN150" s="129"/>
      <c r="AXO150" s="129"/>
      <c r="AXP150" s="129"/>
      <c r="AXQ150" s="129"/>
      <c r="AXR150" s="129"/>
      <c r="AXS150" s="129"/>
      <c r="AXT150" s="129"/>
      <c r="AXU150" s="129"/>
      <c r="AXV150" s="129"/>
      <c r="AXW150" s="129"/>
      <c r="AXX150" s="129"/>
      <c r="AXY150" s="129"/>
      <c r="AXZ150" s="129"/>
      <c r="AYA150" s="129"/>
      <c r="AYB150" s="129"/>
      <c r="AYC150" s="129"/>
      <c r="AYD150" s="129"/>
      <c r="AYE150" s="129"/>
      <c r="AYF150" s="129"/>
      <c r="AYG150" s="129"/>
      <c r="AYH150" s="129"/>
      <c r="AYI150" s="129"/>
      <c r="AYJ150" s="129"/>
      <c r="AYK150" s="129"/>
      <c r="AYL150" s="129"/>
      <c r="AYM150" s="129"/>
      <c r="AYN150" s="129"/>
      <c r="AYO150" s="129"/>
      <c r="AYP150" s="129"/>
      <c r="AYQ150" s="129"/>
      <c r="AYR150" s="129"/>
      <c r="AYS150" s="129"/>
      <c r="AYT150" s="129"/>
      <c r="AYU150" s="129"/>
      <c r="AYV150" s="129"/>
      <c r="AYW150" s="129"/>
      <c r="AYX150" s="129"/>
      <c r="AYY150" s="129"/>
      <c r="AYZ150" s="129"/>
      <c r="AZA150" s="129"/>
      <c r="AZB150" s="129"/>
      <c r="AZC150" s="129"/>
      <c r="AZD150" s="129"/>
      <c r="AZE150" s="129"/>
      <c r="AZF150" s="129"/>
      <c r="AZG150" s="129"/>
      <c r="AZH150" s="129"/>
      <c r="AZI150" s="129"/>
      <c r="AZJ150" s="129"/>
      <c r="AZK150" s="129"/>
      <c r="AZL150" s="129"/>
      <c r="AZM150" s="129"/>
      <c r="AZN150" s="129"/>
      <c r="AZO150" s="129"/>
      <c r="AZP150" s="129"/>
      <c r="AZQ150" s="129"/>
      <c r="AZR150" s="129"/>
      <c r="AZS150" s="129"/>
      <c r="AZT150" s="129"/>
      <c r="AZU150" s="129"/>
      <c r="AZV150" s="129"/>
      <c r="AZW150" s="129"/>
      <c r="AZX150" s="129"/>
      <c r="AZY150" s="129"/>
      <c r="AZZ150" s="129"/>
      <c r="BAA150" s="129"/>
      <c r="BAB150" s="129"/>
      <c r="BAC150" s="129"/>
      <c r="BAD150" s="129"/>
      <c r="BAE150" s="129"/>
      <c r="BAF150" s="129"/>
      <c r="BAG150" s="129"/>
      <c r="BAH150" s="129"/>
      <c r="BAI150" s="129"/>
      <c r="BAJ150" s="129"/>
      <c r="BAK150" s="129"/>
      <c r="BAL150" s="129"/>
      <c r="BAM150" s="129"/>
      <c r="BAN150" s="129"/>
      <c r="BAO150" s="129"/>
      <c r="BAP150" s="129"/>
      <c r="BAQ150" s="129"/>
      <c r="BAR150" s="129"/>
      <c r="BAS150" s="129"/>
      <c r="BAT150" s="129"/>
      <c r="BAU150" s="129"/>
      <c r="BAV150" s="129"/>
      <c r="BAW150" s="129"/>
      <c r="BAX150" s="129"/>
      <c r="BAY150" s="129"/>
      <c r="BAZ150" s="129"/>
      <c r="BBA150" s="129"/>
      <c r="BBB150" s="129"/>
      <c r="BBC150" s="129"/>
      <c r="BBD150" s="129"/>
      <c r="BBE150" s="129"/>
      <c r="BBF150" s="129"/>
      <c r="BBG150" s="129"/>
      <c r="BBH150" s="129"/>
      <c r="BBI150" s="129"/>
      <c r="BBJ150" s="129"/>
      <c r="BBK150" s="129"/>
      <c r="BBL150" s="129"/>
      <c r="BBM150" s="129"/>
      <c r="BBN150" s="129"/>
      <c r="BBO150" s="129"/>
      <c r="BBP150" s="129"/>
      <c r="BBQ150" s="129"/>
      <c r="BBR150" s="129"/>
      <c r="BBS150" s="129"/>
      <c r="BBT150" s="129"/>
      <c r="BBU150" s="129"/>
      <c r="BBV150" s="129"/>
      <c r="BBW150" s="129"/>
      <c r="BBX150" s="129"/>
      <c r="BBY150" s="129"/>
      <c r="BBZ150" s="129"/>
      <c r="BCA150" s="129"/>
      <c r="BCB150" s="129"/>
      <c r="BCC150" s="129"/>
      <c r="BCD150" s="129"/>
      <c r="BCE150" s="129"/>
      <c r="BCF150" s="129"/>
      <c r="BCG150" s="129"/>
      <c r="BCH150" s="129"/>
      <c r="BCI150" s="129"/>
      <c r="BCJ150" s="129"/>
      <c r="BCK150" s="129"/>
      <c r="BCL150" s="129"/>
      <c r="BCM150" s="129"/>
      <c r="BCN150" s="129"/>
      <c r="BCO150" s="129"/>
      <c r="BCP150" s="129"/>
      <c r="BCQ150" s="129"/>
      <c r="BCR150" s="129"/>
      <c r="BCS150" s="129"/>
      <c r="BCT150" s="129"/>
      <c r="BCU150" s="129"/>
      <c r="BCV150" s="129"/>
      <c r="BCW150" s="129"/>
      <c r="BCX150" s="129"/>
      <c r="BCY150" s="129"/>
      <c r="BCZ150" s="129"/>
      <c r="BDA150" s="129"/>
      <c r="BDB150" s="129"/>
      <c r="BDC150" s="129"/>
      <c r="BDD150" s="129"/>
      <c r="BDE150" s="129"/>
      <c r="BDF150" s="129"/>
      <c r="BDG150" s="129"/>
      <c r="BDH150" s="129"/>
      <c r="BDI150" s="129"/>
      <c r="BDJ150" s="129"/>
      <c r="BDK150" s="129"/>
      <c r="BDL150" s="129"/>
      <c r="BDM150" s="129"/>
      <c r="BDN150" s="129"/>
      <c r="BDO150" s="129"/>
      <c r="BDP150" s="129"/>
      <c r="BDQ150" s="129"/>
      <c r="BDR150" s="129"/>
      <c r="BDS150" s="129"/>
      <c r="BDT150" s="129"/>
      <c r="BDU150" s="129"/>
      <c r="BDV150" s="129"/>
      <c r="BDW150" s="129"/>
      <c r="BDX150" s="129"/>
      <c r="BDY150" s="129"/>
      <c r="BDZ150" s="129"/>
      <c r="BEA150" s="129"/>
      <c r="BEB150" s="129"/>
      <c r="BEC150" s="129"/>
      <c r="BED150" s="129"/>
      <c r="BEE150" s="129"/>
      <c r="BEF150" s="129"/>
      <c r="BEG150" s="129"/>
      <c r="BEH150" s="129"/>
      <c r="BEI150" s="129"/>
      <c r="BEJ150" s="129"/>
      <c r="BEK150" s="129"/>
      <c r="BEL150" s="129"/>
      <c r="BEM150" s="129"/>
      <c r="BEN150" s="129"/>
      <c r="BEO150" s="129"/>
      <c r="BEP150" s="129"/>
      <c r="BEQ150" s="129"/>
      <c r="BER150" s="129"/>
      <c r="BES150" s="129"/>
      <c r="BET150" s="129"/>
      <c r="BEU150" s="129"/>
      <c r="BEV150" s="129"/>
      <c r="BEW150" s="129"/>
      <c r="BEX150" s="129"/>
      <c r="BEY150" s="129"/>
      <c r="BEZ150" s="129"/>
      <c r="BFA150" s="129"/>
      <c r="BFB150" s="129"/>
      <c r="BFC150" s="129"/>
      <c r="BFD150" s="129"/>
      <c r="BFE150" s="129"/>
      <c r="BFF150" s="129"/>
      <c r="BFG150" s="129"/>
      <c r="BFH150" s="129"/>
      <c r="BFI150" s="129"/>
      <c r="BFJ150" s="129"/>
      <c r="BFK150" s="129"/>
      <c r="BFL150" s="129"/>
      <c r="BFM150" s="129"/>
      <c r="BFN150" s="129"/>
      <c r="BFO150" s="129"/>
      <c r="BFP150" s="129"/>
      <c r="BFQ150" s="129"/>
      <c r="BFR150" s="129"/>
      <c r="BFS150" s="129"/>
      <c r="BFT150" s="129"/>
      <c r="BFU150" s="129"/>
      <c r="BFV150" s="129"/>
      <c r="BFW150" s="129"/>
      <c r="BFX150" s="129"/>
      <c r="BFY150" s="129"/>
      <c r="BFZ150" s="129"/>
      <c r="BGA150" s="129"/>
      <c r="BGB150" s="129"/>
      <c r="BGC150" s="129"/>
      <c r="BGD150" s="129"/>
      <c r="BGE150" s="129"/>
      <c r="BGF150" s="129"/>
      <c r="BGG150" s="129"/>
      <c r="BGH150" s="129"/>
      <c r="BGI150" s="129"/>
      <c r="BGJ150" s="129"/>
      <c r="BGK150" s="129"/>
      <c r="BGL150" s="129"/>
      <c r="BGM150" s="129"/>
      <c r="BGN150" s="129"/>
      <c r="BGO150" s="129"/>
      <c r="BGP150" s="129"/>
      <c r="BGQ150" s="129"/>
      <c r="BGR150" s="129"/>
      <c r="BGS150" s="129"/>
      <c r="BGT150" s="129"/>
      <c r="BGU150" s="129"/>
      <c r="BGV150" s="129"/>
      <c r="BGW150" s="129"/>
      <c r="BGX150" s="129"/>
      <c r="BGY150" s="129"/>
      <c r="BGZ150" s="129"/>
      <c r="BHA150" s="129"/>
      <c r="BHB150" s="129"/>
      <c r="BHC150" s="129"/>
      <c r="BHD150" s="129"/>
      <c r="BHE150" s="129"/>
      <c r="BHF150" s="129"/>
      <c r="BHG150" s="129"/>
      <c r="BHH150" s="129"/>
      <c r="BHI150" s="129"/>
      <c r="BHJ150" s="129"/>
      <c r="BHK150" s="129"/>
      <c r="BHL150" s="129"/>
      <c r="BHM150" s="129"/>
      <c r="BHN150" s="129"/>
      <c r="BHO150" s="129"/>
      <c r="BHP150" s="129"/>
      <c r="BHQ150" s="129"/>
      <c r="BHR150" s="129"/>
      <c r="BHS150" s="129"/>
      <c r="BHT150" s="129"/>
      <c r="BHU150" s="129"/>
      <c r="BHV150" s="129"/>
      <c r="BHW150" s="129"/>
      <c r="BHX150" s="129"/>
      <c r="BHY150" s="129"/>
      <c r="BHZ150" s="129"/>
      <c r="BIA150" s="129"/>
      <c r="BIB150" s="129"/>
      <c r="BIC150" s="129"/>
      <c r="BID150" s="129"/>
      <c r="BIE150" s="129"/>
      <c r="BIF150" s="129"/>
      <c r="BIG150" s="129"/>
      <c r="BIH150" s="129"/>
      <c r="BII150" s="129"/>
      <c r="BIJ150" s="129"/>
      <c r="BIK150" s="129"/>
      <c r="BIL150" s="129"/>
      <c r="BIM150" s="129"/>
      <c r="BIN150" s="129"/>
      <c r="BIO150" s="129"/>
      <c r="BIP150" s="129"/>
      <c r="BIQ150" s="129"/>
      <c r="BIR150" s="129"/>
      <c r="BIS150" s="129"/>
      <c r="BIT150" s="129"/>
      <c r="BIU150" s="129"/>
      <c r="BIV150" s="129"/>
      <c r="BIW150" s="129"/>
      <c r="BIX150" s="129"/>
      <c r="BIY150" s="129"/>
      <c r="BIZ150" s="129"/>
      <c r="BJA150" s="129"/>
      <c r="BJB150" s="129"/>
      <c r="BJC150" s="129"/>
      <c r="BJD150" s="129"/>
      <c r="BJE150" s="129"/>
      <c r="BJF150" s="129"/>
      <c r="BJG150" s="129"/>
      <c r="BJH150" s="129"/>
      <c r="BJI150" s="129"/>
      <c r="BJJ150" s="129"/>
      <c r="BJK150" s="129"/>
      <c r="BJL150" s="129"/>
      <c r="BJM150" s="129"/>
      <c r="BJN150" s="129"/>
      <c r="BJO150" s="129"/>
      <c r="BJP150" s="129"/>
      <c r="BJQ150" s="129"/>
      <c r="BJR150" s="129"/>
      <c r="BJS150" s="129"/>
      <c r="BJT150" s="129"/>
      <c r="BJU150" s="129"/>
      <c r="BJV150" s="129"/>
      <c r="BJW150" s="129"/>
      <c r="BJX150" s="129"/>
      <c r="BJY150" s="129"/>
      <c r="BJZ150" s="129"/>
      <c r="BKA150" s="129"/>
      <c r="BKB150" s="129"/>
      <c r="BKC150" s="129"/>
      <c r="BKD150" s="129"/>
      <c r="BKE150" s="129"/>
      <c r="BKF150" s="129"/>
      <c r="BKG150" s="129"/>
      <c r="BKH150" s="129"/>
      <c r="BKI150" s="129"/>
      <c r="BKJ150" s="129"/>
      <c r="BKK150" s="129"/>
      <c r="BKL150" s="129"/>
      <c r="BKM150" s="129"/>
      <c r="BKN150" s="129"/>
      <c r="BKO150" s="129"/>
      <c r="BKP150" s="129"/>
      <c r="BKQ150" s="129"/>
      <c r="BKR150" s="129"/>
      <c r="BKS150" s="129"/>
      <c r="BKT150" s="129"/>
      <c r="BKU150" s="129"/>
      <c r="BKV150" s="129"/>
      <c r="BKW150" s="129"/>
      <c r="BKX150" s="129"/>
      <c r="BKY150" s="129"/>
      <c r="BKZ150" s="129"/>
      <c r="BLA150" s="129"/>
      <c r="BLB150" s="129"/>
      <c r="BLC150" s="129"/>
      <c r="BLD150" s="129"/>
      <c r="BLE150" s="129"/>
      <c r="BLF150" s="129"/>
      <c r="BLG150" s="129"/>
      <c r="BLH150" s="129"/>
      <c r="BLI150" s="129"/>
      <c r="BLJ150" s="129"/>
      <c r="BLK150" s="129"/>
      <c r="BLL150" s="129"/>
      <c r="BLM150" s="129"/>
      <c r="BLN150" s="129"/>
      <c r="BLO150" s="129"/>
      <c r="BLP150" s="129"/>
      <c r="BLQ150" s="129"/>
      <c r="BLR150" s="129"/>
      <c r="BLS150" s="129"/>
      <c r="BLT150" s="129"/>
      <c r="BLU150" s="129"/>
      <c r="BLV150" s="129"/>
      <c r="BLW150" s="129"/>
      <c r="BLX150" s="129"/>
      <c r="BLY150" s="129"/>
      <c r="BLZ150" s="129"/>
      <c r="BMA150" s="129"/>
      <c r="BMB150" s="129"/>
      <c r="BMC150" s="129"/>
      <c r="BMD150" s="129"/>
      <c r="BME150" s="129"/>
      <c r="BMF150" s="129"/>
      <c r="BMG150" s="129"/>
      <c r="BMH150" s="129"/>
      <c r="BMI150" s="129"/>
      <c r="BMJ150" s="129"/>
      <c r="BMK150" s="129"/>
      <c r="BML150" s="129"/>
      <c r="BMM150" s="129"/>
      <c r="BMN150" s="129"/>
      <c r="BMO150" s="129"/>
      <c r="BMP150" s="129"/>
      <c r="BMQ150" s="129"/>
      <c r="BMR150" s="129"/>
      <c r="BMS150" s="129"/>
      <c r="BMT150" s="129"/>
      <c r="BMU150" s="129"/>
      <c r="BMV150" s="129"/>
      <c r="BMW150" s="129"/>
      <c r="BMX150" s="129"/>
      <c r="BMY150" s="129"/>
      <c r="BMZ150" s="129"/>
      <c r="BNA150" s="129"/>
      <c r="BNB150" s="129"/>
      <c r="BNC150" s="129"/>
      <c r="BND150" s="129"/>
      <c r="BNE150" s="129"/>
      <c r="BNF150" s="129"/>
      <c r="BNG150" s="129"/>
      <c r="BNH150" s="129"/>
      <c r="BNI150" s="129"/>
      <c r="BNJ150" s="129"/>
      <c r="BNK150" s="129"/>
      <c r="BNL150" s="129"/>
      <c r="BNM150" s="129"/>
      <c r="BNN150" s="129"/>
      <c r="BNO150" s="129"/>
      <c r="BNP150" s="129"/>
      <c r="BNQ150" s="129"/>
      <c r="BNR150" s="129"/>
      <c r="BNS150" s="129"/>
      <c r="BNT150" s="129"/>
      <c r="BNU150" s="129"/>
      <c r="BNV150" s="129"/>
      <c r="BNW150" s="129"/>
      <c r="BNX150" s="129"/>
      <c r="BNY150" s="129"/>
      <c r="BNZ150" s="129"/>
      <c r="BOA150" s="129"/>
      <c r="BOB150" s="129"/>
      <c r="BOC150" s="129"/>
      <c r="BOD150" s="129"/>
      <c r="BOE150" s="129"/>
      <c r="BOF150" s="129"/>
      <c r="BOG150" s="129"/>
      <c r="BOH150" s="129"/>
      <c r="BOI150" s="129"/>
      <c r="BOJ150" s="129"/>
      <c r="BOK150" s="129"/>
      <c r="BOL150" s="129"/>
      <c r="BOM150" s="129"/>
      <c r="BON150" s="129"/>
      <c r="BOO150" s="129"/>
      <c r="BOP150" s="129"/>
      <c r="BOQ150" s="129"/>
      <c r="BOR150" s="129"/>
      <c r="BOS150" s="129"/>
      <c r="BOT150" s="129"/>
      <c r="BOU150" s="129"/>
      <c r="BOV150" s="129"/>
      <c r="BOW150" s="129"/>
      <c r="BOX150" s="129"/>
      <c r="BOY150" s="129"/>
      <c r="BOZ150" s="129"/>
      <c r="BPA150" s="129"/>
      <c r="BPB150" s="129"/>
      <c r="BPC150" s="129"/>
      <c r="BPD150" s="129"/>
      <c r="BPE150" s="129"/>
      <c r="BPF150" s="129"/>
      <c r="BPG150" s="129"/>
      <c r="BPH150" s="129"/>
      <c r="BPI150" s="129"/>
      <c r="BPJ150" s="129"/>
      <c r="BPK150" s="129"/>
      <c r="BPL150" s="129"/>
      <c r="BPM150" s="129"/>
      <c r="BPN150" s="129"/>
      <c r="BPO150" s="129"/>
      <c r="BPP150" s="129"/>
      <c r="BPQ150" s="129"/>
      <c r="BPR150" s="129"/>
      <c r="BPS150" s="129"/>
      <c r="BPT150" s="129"/>
      <c r="BPU150" s="129"/>
      <c r="BPV150" s="129"/>
      <c r="BPW150" s="129"/>
      <c r="BPX150" s="129"/>
      <c r="BPY150" s="129"/>
      <c r="BPZ150" s="129"/>
      <c r="BQA150" s="129"/>
      <c r="BQB150" s="129"/>
      <c r="BQC150" s="129"/>
      <c r="BQD150" s="129"/>
      <c r="BQE150" s="129"/>
      <c r="BQF150" s="129"/>
      <c r="BQG150" s="129"/>
      <c r="BQH150" s="129"/>
      <c r="BQI150" s="129"/>
      <c r="BQJ150" s="129"/>
      <c r="BQK150" s="129"/>
      <c r="BQL150" s="129"/>
      <c r="BQM150" s="129"/>
      <c r="BQN150" s="129"/>
      <c r="BQO150" s="129"/>
      <c r="BQP150" s="129"/>
      <c r="BQQ150" s="129"/>
      <c r="BQR150" s="129"/>
      <c r="BQS150" s="129"/>
      <c r="BQT150" s="129"/>
      <c r="BQU150" s="129"/>
      <c r="BQV150" s="129"/>
      <c r="BQW150" s="129"/>
      <c r="BQX150" s="129"/>
      <c r="BQY150" s="129"/>
      <c r="BQZ150" s="129"/>
      <c r="BRA150" s="129"/>
      <c r="BRB150" s="129"/>
      <c r="BRC150" s="129"/>
      <c r="BRD150" s="129"/>
      <c r="BRE150" s="129"/>
      <c r="BRF150" s="129"/>
      <c r="BRG150" s="129"/>
      <c r="BRH150" s="129"/>
      <c r="BRI150" s="129"/>
      <c r="BRJ150" s="129"/>
      <c r="BRK150" s="129"/>
      <c r="BRL150" s="129"/>
      <c r="BRM150" s="129"/>
      <c r="BRN150" s="129"/>
      <c r="BRO150" s="129"/>
      <c r="BRP150" s="129"/>
      <c r="BRQ150" s="129"/>
      <c r="BRR150" s="129"/>
      <c r="BRS150" s="129"/>
      <c r="BRT150" s="129"/>
      <c r="BRU150" s="129"/>
      <c r="BRV150" s="129"/>
      <c r="BRW150" s="129"/>
      <c r="BRX150" s="129"/>
      <c r="BRY150" s="129"/>
      <c r="BRZ150" s="129"/>
      <c r="BSA150" s="129"/>
      <c r="BSB150" s="129"/>
      <c r="BSC150" s="129"/>
      <c r="BSD150" s="129"/>
      <c r="BSE150" s="129"/>
      <c r="BSF150" s="129"/>
      <c r="BSG150" s="129"/>
      <c r="BSH150" s="129"/>
      <c r="BSI150" s="129"/>
      <c r="BSJ150" s="129"/>
      <c r="BSK150" s="129"/>
      <c r="BSL150" s="129"/>
      <c r="BSM150" s="129"/>
      <c r="BSN150" s="129"/>
      <c r="BSO150" s="129"/>
      <c r="BSP150" s="129"/>
      <c r="BSQ150" s="129"/>
      <c r="BSR150" s="129"/>
      <c r="BSS150" s="129"/>
      <c r="BST150" s="129"/>
      <c r="BSU150" s="129"/>
      <c r="BSV150" s="129"/>
      <c r="BSW150" s="129"/>
      <c r="BSX150" s="129"/>
      <c r="BSY150" s="129"/>
      <c r="BSZ150" s="129"/>
      <c r="BTA150" s="129"/>
      <c r="BTB150" s="129"/>
      <c r="BTC150" s="129"/>
      <c r="BTD150" s="129"/>
      <c r="BTE150" s="129"/>
      <c r="BTF150" s="129"/>
      <c r="BTG150" s="129"/>
      <c r="BTH150" s="129"/>
      <c r="BTI150" s="129"/>
      <c r="BTJ150" s="129"/>
      <c r="BTK150" s="129"/>
      <c r="BTL150" s="129"/>
      <c r="BTM150" s="129"/>
      <c r="BTN150" s="129"/>
      <c r="BTO150" s="129"/>
      <c r="BTP150" s="129"/>
      <c r="BTQ150" s="129"/>
      <c r="BTR150" s="129"/>
      <c r="BTS150" s="129"/>
      <c r="BTT150" s="129"/>
      <c r="BTU150" s="129"/>
      <c r="BTV150" s="129"/>
      <c r="BTW150" s="129"/>
      <c r="BTX150" s="129"/>
      <c r="BTY150" s="129"/>
      <c r="BTZ150" s="129"/>
      <c r="BUA150" s="129"/>
      <c r="BUB150" s="129"/>
      <c r="BUC150" s="129"/>
      <c r="BUD150" s="129"/>
      <c r="BUE150" s="129"/>
      <c r="BUF150" s="129"/>
      <c r="BUG150" s="129"/>
      <c r="BUH150" s="129"/>
      <c r="BUI150" s="129"/>
      <c r="BUJ150" s="129"/>
      <c r="BUK150" s="129"/>
      <c r="BUL150" s="129"/>
      <c r="BUM150" s="129"/>
      <c r="BUN150" s="129"/>
      <c r="BUO150" s="129"/>
      <c r="BUP150" s="129"/>
      <c r="BUQ150" s="129"/>
      <c r="BUR150" s="129"/>
      <c r="BUS150" s="129"/>
      <c r="BUT150" s="129"/>
      <c r="BUU150" s="129"/>
      <c r="BUV150" s="129"/>
      <c r="BUW150" s="129"/>
      <c r="BUX150" s="129"/>
      <c r="BUY150" s="129"/>
      <c r="BUZ150" s="129"/>
      <c r="BVA150" s="129"/>
      <c r="BVB150" s="129"/>
      <c r="BVC150" s="129"/>
      <c r="BVD150" s="129"/>
      <c r="BVE150" s="129"/>
      <c r="BVF150" s="129"/>
      <c r="BVG150" s="129"/>
      <c r="BVH150" s="129"/>
      <c r="BVI150" s="129"/>
      <c r="BVJ150" s="129"/>
      <c r="BVK150" s="129"/>
      <c r="BVL150" s="129"/>
      <c r="BVM150" s="129"/>
      <c r="BVN150" s="129"/>
      <c r="BVO150" s="129"/>
      <c r="BVP150" s="129"/>
      <c r="BVQ150" s="129"/>
      <c r="BVR150" s="129"/>
      <c r="BVS150" s="129"/>
      <c r="BVT150" s="129"/>
      <c r="BVU150" s="129"/>
      <c r="BVV150" s="129"/>
      <c r="BVW150" s="129"/>
      <c r="BVX150" s="129"/>
      <c r="BVY150" s="129"/>
      <c r="BVZ150" s="129"/>
      <c r="BWA150" s="129"/>
      <c r="BWB150" s="129"/>
      <c r="BWC150" s="129"/>
      <c r="BWD150" s="129"/>
      <c r="BWE150" s="129"/>
      <c r="BWF150" s="129"/>
      <c r="BWG150" s="129"/>
      <c r="BWH150" s="129"/>
      <c r="BWI150" s="129"/>
      <c r="BWJ150" s="129"/>
      <c r="BWK150" s="129"/>
      <c r="BWL150" s="129"/>
      <c r="BWM150" s="129"/>
      <c r="BWN150" s="129"/>
      <c r="BWO150" s="129"/>
      <c r="BWP150" s="129"/>
      <c r="BWQ150" s="129"/>
      <c r="BWR150" s="129"/>
      <c r="BWS150" s="129"/>
      <c r="BWT150" s="129"/>
      <c r="BWU150" s="129"/>
      <c r="BWV150" s="129"/>
      <c r="BWW150" s="129"/>
      <c r="BWX150" s="129"/>
      <c r="BWY150" s="129"/>
      <c r="BWZ150" s="129"/>
      <c r="BXA150" s="129"/>
      <c r="BXB150" s="129"/>
      <c r="BXC150" s="129"/>
      <c r="BXD150" s="129"/>
      <c r="BXE150" s="129"/>
      <c r="BXF150" s="129"/>
      <c r="BXG150" s="129"/>
      <c r="BXH150" s="129"/>
      <c r="BXI150" s="129"/>
      <c r="BXJ150" s="129"/>
      <c r="BXK150" s="129"/>
      <c r="BXL150" s="129"/>
      <c r="BXM150" s="129"/>
      <c r="BXN150" s="129"/>
      <c r="BXO150" s="129"/>
      <c r="BXP150" s="129"/>
      <c r="BXQ150" s="129"/>
      <c r="BXR150" s="129"/>
      <c r="BXS150" s="129"/>
      <c r="BXT150" s="129"/>
      <c r="BXU150" s="129"/>
      <c r="BXV150" s="129"/>
      <c r="BXW150" s="129"/>
      <c r="BXX150" s="129"/>
      <c r="BXY150" s="129"/>
      <c r="BXZ150" s="129"/>
      <c r="BYA150" s="129"/>
      <c r="BYB150" s="129"/>
      <c r="BYC150" s="129"/>
      <c r="BYD150" s="129"/>
      <c r="BYE150" s="129"/>
      <c r="BYF150" s="129"/>
      <c r="BYG150" s="129"/>
      <c r="BYH150" s="129"/>
      <c r="BYI150" s="129"/>
      <c r="BYJ150" s="129"/>
      <c r="BYK150" s="129"/>
      <c r="BYL150" s="129"/>
      <c r="BYM150" s="129"/>
      <c r="BYN150" s="129"/>
      <c r="BYO150" s="129"/>
      <c r="BYP150" s="129"/>
      <c r="BYQ150" s="129"/>
      <c r="BYR150" s="129"/>
      <c r="BYS150" s="129"/>
      <c r="BYT150" s="129"/>
      <c r="BYU150" s="129"/>
      <c r="BYV150" s="129"/>
      <c r="BYW150" s="129"/>
      <c r="BYX150" s="129"/>
      <c r="BYY150" s="129"/>
      <c r="BYZ150" s="129"/>
      <c r="BZA150" s="129"/>
      <c r="BZB150" s="129"/>
      <c r="BZC150" s="129"/>
      <c r="BZD150" s="129"/>
      <c r="BZE150" s="129"/>
      <c r="BZF150" s="129"/>
      <c r="BZG150" s="129"/>
      <c r="BZH150" s="129"/>
      <c r="BZI150" s="129"/>
      <c r="BZJ150" s="129"/>
      <c r="BZK150" s="129"/>
      <c r="BZL150" s="129"/>
      <c r="BZM150" s="129"/>
      <c r="BZN150" s="129"/>
      <c r="BZO150" s="129"/>
      <c r="BZP150" s="129"/>
      <c r="BZQ150" s="129"/>
      <c r="BZR150" s="129"/>
      <c r="BZS150" s="129"/>
      <c r="BZT150" s="129"/>
      <c r="BZU150" s="129"/>
      <c r="BZV150" s="129"/>
      <c r="BZW150" s="129"/>
      <c r="BZX150" s="129"/>
      <c r="BZY150" s="129"/>
      <c r="BZZ150" s="129"/>
      <c r="CAA150" s="129"/>
      <c r="CAB150" s="129"/>
      <c r="CAC150" s="129"/>
      <c r="CAD150" s="129"/>
      <c r="CAE150" s="129"/>
      <c r="CAF150" s="129"/>
      <c r="CAG150" s="129"/>
      <c r="CAH150" s="129"/>
      <c r="CAI150" s="129"/>
      <c r="CAJ150" s="129"/>
      <c r="CAK150" s="129"/>
      <c r="CAL150" s="129"/>
      <c r="CAM150" s="129"/>
      <c r="CAN150" s="129"/>
      <c r="CAO150" s="129"/>
      <c r="CAP150" s="129"/>
      <c r="CAQ150" s="129"/>
      <c r="CAR150" s="129"/>
      <c r="CAS150" s="129"/>
      <c r="CAT150" s="129"/>
      <c r="CAU150" s="129"/>
      <c r="CAV150" s="129"/>
      <c r="CAW150" s="129"/>
      <c r="CAX150" s="129"/>
      <c r="CAY150" s="129"/>
      <c r="CAZ150" s="129"/>
      <c r="CBA150" s="129"/>
      <c r="CBB150" s="129"/>
      <c r="CBC150" s="129"/>
      <c r="CBD150" s="129"/>
      <c r="CBE150" s="129"/>
      <c r="CBF150" s="129"/>
      <c r="CBG150" s="129"/>
      <c r="CBH150" s="129"/>
      <c r="CBI150" s="129"/>
      <c r="CBJ150" s="129"/>
      <c r="CBK150" s="129"/>
      <c r="CBL150" s="129"/>
      <c r="CBM150" s="129"/>
      <c r="CBN150" s="129"/>
      <c r="CBO150" s="129"/>
      <c r="CBP150" s="129"/>
      <c r="CBQ150" s="129"/>
      <c r="CBR150" s="129"/>
      <c r="CBS150" s="129"/>
      <c r="CBT150" s="129"/>
      <c r="CBU150" s="129"/>
      <c r="CBV150" s="129"/>
      <c r="CBW150" s="129"/>
      <c r="CBX150" s="129"/>
      <c r="CBY150" s="129"/>
      <c r="CBZ150" s="129"/>
      <c r="CCA150" s="129"/>
      <c r="CCB150" s="129"/>
      <c r="CCC150" s="129"/>
      <c r="CCD150" s="129"/>
      <c r="CCE150" s="129"/>
      <c r="CCF150" s="129"/>
      <c r="CCG150" s="129"/>
      <c r="CCH150" s="129"/>
      <c r="CCI150" s="129"/>
      <c r="CCJ150" s="129"/>
      <c r="CCK150" s="129"/>
      <c r="CCL150" s="129"/>
      <c r="CCM150" s="129"/>
      <c r="CCN150" s="129"/>
      <c r="CCO150" s="129"/>
      <c r="CCP150" s="129"/>
      <c r="CCQ150" s="129"/>
      <c r="CCR150" s="129"/>
      <c r="CCS150" s="129"/>
      <c r="CCT150" s="129"/>
      <c r="CCU150" s="129"/>
      <c r="CCV150" s="129"/>
      <c r="CCW150" s="129"/>
      <c r="CCX150" s="129"/>
      <c r="CCY150" s="129"/>
      <c r="CCZ150" s="129"/>
      <c r="CDA150" s="129"/>
      <c r="CDB150" s="129"/>
      <c r="CDC150" s="129"/>
      <c r="CDD150" s="129"/>
      <c r="CDE150" s="129"/>
      <c r="CDF150" s="129"/>
      <c r="CDG150" s="129"/>
      <c r="CDH150" s="129"/>
      <c r="CDI150" s="129"/>
      <c r="CDJ150" s="129"/>
      <c r="CDK150" s="129"/>
      <c r="CDL150" s="129"/>
      <c r="CDM150" s="129"/>
      <c r="CDN150" s="129"/>
      <c r="CDO150" s="129"/>
      <c r="CDP150" s="129"/>
      <c r="CDQ150" s="129"/>
      <c r="CDR150" s="129"/>
      <c r="CDS150" s="129"/>
      <c r="CDT150" s="129"/>
      <c r="CDU150" s="129"/>
      <c r="CDV150" s="129"/>
      <c r="CDW150" s="129"/>
      <c r="CDX150" s="129"/>
      <c r="CDY150" s="129"/>
      <c r="CDZ150" s="129"/>
      <c r="CEA150" s="129"/>
      <c r="CEB150" s="129"/>
      <c r="CEC150" s="129"/>
      <c r="CED150" s="129"/>
      <c r="CEE150" s="129"/>
      <c r="CEF150" s="129"/>
      <c r="CEG150" s="129"/>
      <c r="CEH150" s="129"/>
      <c r="CEI150" s="129"/>
      <c r="CEJ150" s="129"/>
      <c r="CEK150" s="129"/>
      <c r="CEL150" s="129"/>
      <c r="CEM150" s="129"/>
      <c r="CEN150" s="129"/>
      <c r="CEO150" s="129"/>
      <c r="CEP150" s="129"/>
      <c r="CEQ150" s="129"/>
      <c r="CER150" s="129"/>
      <c r="CES150" s="129"/>
      <c r="CET150" s="129"/>
      <c r="CEU150" s="129"/>
      <c r="CEV150" s="129"/>
      <c r="CEW150" s="129"/>
      <c r="CEX150" s="129"/>
      <c r="CEY150" s="129"/>
      <c r="CEZ150" s="129"/>
      <c r="CFA150" s="129"/>
      <c r="CFB150" s="129"/>
      <c r="CFC150" s="129"/>
      <c r="CFD150" s="129"/>
      <c r="CFE150" s="129"/>
      <c r="CFF150" s="129"/>
      <c r="CFG150" s="129"/>
      <c r="CFH150" s="129"/>
      <c r="CFI150" s="129"/>
      <c r="CFJ150" s="129"/>
      <c r="CFK150" s="129"/>
      <c r="CFL150" s="129"/>
      <c r="CFM150" s="129"/>
      <c r="CFN150" s="129"/>
      <c r="CFO150" s="129"/>
      <c r="CFP150" s="129"/>
      <c r="CFQ150" s="129"/>
      <c r="CFR150" s="129"/>
      <c r="CFS150" s="129"/>
      <c r="CFT150" s="129"/>
      <c r="CFU150" s="129"/>
      <c r="CFV150" s="129"/>
      <c r="CFW150" s="129"/>
      <c r="CFX150" s="129"/>
      <c r="CFY150" s="129"/>
      <c r="CFZ150" s="129"/>
      <c r="CGA150" s="129"/>
      <c r="CGB150" s="129"/>
      <c r="CGC150" s="129"/>
      <c r="CGD150" s="129"/>
      <c r="CGE150" s="129"/>
      <c r="CGF150" s="129"/>
      <c r="CGG150" s="129"/>
      <c r="CGH150" s="129"/>
      <c r="CGI150" s="129"/>
      <c r="CGJ150" s="129"/>
      <c r="CGK150" s="129"/>
      <c r="CGL150" s="129"/>
      <c r="CGM150" s="129"/>
      <c r="CGN150" s="129"/>
      <c r="CGO150" s="129"/>
      <c r="CGP150" s="129"/>
      <c r="CGQ150" s="129"/>
      <c r="CGR150" s="129"/>
      <c r="CGS150" s="129"/>
      <c r="CGT150" s="129"/>
      <c r="CGU150" s="129"/>
      <c r="CGV150" s="129"/>
      <c r="CGW150" s="129"/>
      <c r="CGX150" s="129"/>
      <c r="CGY150" s="129"/>
      <c r="CGZ150" s="129"/>
      <c r="CHA150" s="129"/>
      <c r="CHB150" s="129"/>
      <c r="CHC150" s="129"/>
      <c r="CHD150" s="129"/>
      <c r="CHE150" s="129"/>
      <c r="CHF150" s="129"/>
      <c r="CHG150" s="129"/>
      <c r="CHH150" s="129"/>
      <c r="CHI150" s="129"/>
      <c r="CHJ150" s="129"/>
      <c r="CHK150" s="129"/>
      <c r="CHL150" s="129"/>
      <c r="CHM150" s="129"/>
      <c r="CHN150" s="129"/>
      <c r="CHO150" s="129"/>
      <c r="CHP150" s="129"/>
      <c r="CHQ150" s="129"/>
      <c r="CHR150" s="129"/>
      <c r="CHS150" s="129"/>
      <c r="CHT150" s="129"/>
      <c r="CHU150" s="129"/>
      <c r="CHV150" s="129"/>
      <c r="CHW150" s="129"/>
      <c r="CHX150" s="129"/>
      <c r="CHY150" s="129"/>
      <c r="CHZ150" s="129"/>
      <c r="CIA150" s="129"/>
      <c r="CIB150" s="129"/>
      <c r="CIC150" s="129"/>
      <c r="CID150" s="129"/>
      <c r="CIE150" s="129"/>
      <c r="CIF150" s="129"/>
      <c r="CIG150" s="129"/>
      <c r="CIH150" s="129"/>
      <c r="CII150" s="129"/>
      <c r="CIJ150" s="129"/>
      <c r="CIK150" s="129"/>
      <c r="CIL150" s="129"/>
      <c r="CIM150" s="129"/>
      <c r="CIN150" s="129"/>
      <c r="CIO150" s="129"/>
      <c r="CIP150" s="129"/>
      <c r="CIQ150" s="129"/>
      <c r="CIR150" s="129"/>
      <c r="CIS150" s="129"/>
      <c r="CIT150" s="129"/>
      <c r="CIU150" s="129"/>
      <c r="CIV150" s="129"/>
      <c r="CIW150" s="129"/>
      <c r="CIX150" s="129"/>
      <c r="CIY150" s="129"/>
      <c r="CIZ150" s="129"/>
      <c r="CJA150" s="129"/>
      <c r="CJB150" s="129"/>
      <c r="CJC150" s="129"/>
      <c r="CJD150" s="129"/>
      <c r="CJE150" s="129"/>
      <c r="CJF150" s="129"/>
      <c r="CJG150" s="129"/>
      <c r="CJH150" s="129"/>
      <c r="CJI150" s="129"/>
      <c r="CJJ150" s="129"/>
      <c r="CJK150" s="129"/>
      <c r="CJL150" s="129"/>
      <c r="CJM150" s="129"/>
      <c r="CJN150" s="129"/>
      <c r="CJO150" s="129"/>
      <c r="CJP150" s="129"/>
      <c r="CJQ150" s="129"/>
      <c r="CJR150" s="129"/>
      <c r="CJS150" s="129"/>
      <c r="CJT150" s="129"/>
      <c r="CJU150" s="129"/>
      <c r="CJV150" s="129"/>
      <c r="CJW150" s="129"/>
      <c r="CJX150" s="129"/>
      <c r="CJY150" s="129"/>
      <c r="CJZ150" s="129"/>
      <c r="CKA150" s="129"/>
      <c r="CKB150" s="129"/>
      <c r="CKC150" s="129"/>
      <c r="CKD150" s="129"/>
      <c r="CKE150" s="129"/>
      <c r="CKF150" s="129"/>
      <c r="CKG150" s="129"/>
      <c r="CKH150" s="129"/>
      <c r="CKI150" s="129"/>
      <c r="CKJ150" s="129"/>
      <c r="CKK150" s="129"/>
      <c r="CKL150" s="129"/>
      <c r="CKM150" s="129"/>
      <c r="CKN150" s="129"/>
      <c r="CKO150" s="129"/>
      <c r="CKP150" s="129"/>
      <c r="CKQ150" s="129"/>
      <c r="CKR150" s="129"/>
      <c r="CKS150" s="129"/>
      <c r="CKT150" s="129"/>
      <c r="CKU150" s="129"/>
      <c r="CKV150" s="129"/>
      <c r="CKW150" s="129"/>
      <c r="CKX150" s="129"/>
      <c r="CKY150" s="129"/>
      <c r="CKZ150" s="129"/>
      <c r="CLA150" s="129"/>
      <c r="CLB150" s="129"/>
      <c r="CLC150" s="129"/>
      <c r="CLD150" s="129"/>
      <c r="CLE150" s="129"/>
      <c r="CLF150" s="129"/>
      <c r="CLG150" s="129"/>
      <c r="CLH150" s="129"/>
      <c r="CLI150" s="129"/>
      <c r="CLJ150" s="129"/>
      <c r="CLK150" s="129"/>
      <c r="CLL150" s="129"/>
      <c r="CLM150" s="129"/>
      <c r="CLN150" s="129"/>
      <c r="CLO150" s="129"/>
      <c r="CLP150" s="129"/>
      <c r="CLQ150" s="129"/>
      <c r="CLR150" s="129"/>
      <c r="CLS150" s="129"/>
      <c r="CLT150" s="129"/>
      <c r="CLU150" s="129"/>
      <c r="CLV150" s="129"/>
      <c r="CLW150" s="129"/>
      <c r="CLX150" s="129"/>
      <c r="CLY150" s="129"/>
      <c r="CLZ150" s="129"/>
      <c r="CMA150" s="129"/>
      <c r="CMB150" s="129"/>
      <c r="CMC150" s="129"/>
      <c r="CMD150" s="129"/>
      <c r="CME150" s="129"/>
      <c r="CMF150" s="129"/>
      <c r="CMG150" s="129"/>
      <c r="CMH150" s="129"/>
      <c r="CMI150" s="129"/>
      <c r="CMJ150" s="129"/>
      <c r="CMK150" s="129"/>
      <c r="CML150" s="129"/>
      <c r="CMM150" s="129"/>
      <c r="CMN150" s="129"/>
      <c r="CMO150" s="129"/>
      <c r="CMP150" s="129"/>
      <c r="CMQ150" s="129"/>
      <c r="CMR150" s="129"/>
      <c r="CMS150" s="129"/>
      <c r="CMT150" s="129"/>
      <c r="CMU150" s="129"/>
      <c r="CMV150" s="129"/>
      <c r="CMW150" s="129"/>
      <c r="CMX150" s="129"/>
      <c r="CMY150" s="129"/>
      <c r="CMZ150" s="129"/>
      <c r="CNA150" s="129"/>
      <c r="CNB150" s="129"/>
      <c r="CNC150" s="129"/>
      <c r="CND150" s="129"/>
      <c r="CNE150" s="129"/>
      <c r="CNF150" s="129"/>
      <c r="CNG150" s="129"/>
      <c r="CNH150" s="129"/>
      <c r="CNI150" s="129"/>
      <c r="CNJ150" s="129"/>
      <c r="CNK150" s="129"/>
      <c r="CNL150" s="129"/>
      <c r="CNM150" s="129"/>
      <c r="CNN150" s="129"/>
      <c r="CNO150" s="129"/>
      <c r="CNP150" s="129"/>
      <c r="CNQ150" s="129"/>
      <c r="CNR150" s="129"/>
      <c r="CNS150" s="129"/>
      <c r="CNT150" s="129"/>
      <c r="CNU150" s="129"/>
      <c r="CNV150" s="129"/>
      <c r="CNW150" s="129"/>
      <c r="CNX150" s="129"/>
      <c r="CNY150" s="129"/>
      <c r="CNZ150" s="129"/>
      <c r="COA150" s="129"/>
      <c r="COB150" s="129"/>
      <c r="COC150" s="129"/>
      <c r="COD150" s="129"/>
      <c r="COE150" s="129"/>
      <c r="COF150" s="129"/>
      <c r="COG150" s="129"/>
      <c r="COH150" s="129"/>
      <c r="COI150" s="129"/>
      <c r="COJ150" s="129"/>
      <c r="COK150" s="129"/>
      <c r="COL150" s="129"/>
      <c r="COM150" s="129"/>
      <c r="CON150" s="129"/>
      <c r="COO150" s="129"/>
      <c r="COP150" s="129"/>
      <c r="COQ150" s="129"/>
      <c r="COR150" s="129"/>
      <c r="COS150" s="129"/>
      <c r="COT150" s="129"/>
      <c r="COU150" s="129"/>
      <c r="COV150" s="129"/>
      <c r="COW150" s="129"/>
      <c r="COX150" s="129"/>
      <c r="COY150" s="129"/>
      <c r="COZ150" s="129"/>
      <c r="CPA150" s="129"/>
      <c r="CPB150" s="129"/>
      <c r="CPC150" s="129"/>
      <c r="CPD150" s="129"/>
      <c r="CPE150" s="129"/>
      <c r="CPF150" s="129"/>
      <c r="CPG150" s="129"/>
      <c r="CPH150" s="129"/>
      <c r="CPI150" s="129"/>
      <c r="CPJ150" s="129"/>
      <c r="CPK150" s="129"/>
      <c r="CPL150" s="129"/>
      <c r="CPM150" s="129"/>
      <c r="CPN150" s="129"/>
      <c r="CPO150" s="129"/>
      <c r="CPP150" s="129"/>
      <c r="CPQ150" s="129"/>
      <c r="CPR150" s="129"/>
      <c r="CPS150" s="129"/>
      <c r="CPT150" s="129"/>
      <c r="CPU150" s="129"/>
      <c r="CPV150" s="129"/>
      <c r="CPW150" s="129"/>
      <c r="CPX150" s="129"/>
      <c r="CPY150" s="129"/>
      <c r="CPZ150" s="129"/>
      <c r="CQA150" s="129"/>
      <c r="CQB150" s="129"/>
      <c r="CQC150" s="129"/>
      <c r="CQD150" s="129"/>
      <c r="CQE150" s="129"/>
      <c r="CQF150" s="129"/>
      <c r="CQG150" s="129"/>
      <c r="CQH150" s="129"/>
      <c r="CQI150" s="129"/>
      <c r="CQJ150" s="129"/>
      <c r="CQK150" s="129"/>
      <c r="CQL150" s="129"/>
      <c r="CQM150" s="129"/>
      <c r="CQN150" s="129"/>
      <c r="CQO150" s="129"/>
      <c r="CQP150" s="129"/>
      <c r="CQQ150" s="129"/>
      <c r="CQR150" s="129"/>
      <c r="CQS150" s="129"/>
      <c r="CQT150" s="129"/>
      <c r="CQU150" s="129"/>
      <c r="CQV150" s="129"/>
      <c r="CQW150" s="129"/>
      <c r="CQX150" s="129"/>
      <c r="CQY150" s="129"/>
      <c r="CQZ150" s="129"/>
      <c r="CRA150" s="129"/>
      <c r="CRB150" s="129"/>
      <c r="CRC150" s="129"/>
      <c r="CRD150" s="129"/>
      <c r="CRE150" s="129"/>
      <c r="CRF150" s="129"/>
      <c r="CRG150" s="129"/>
      <c r="CRH150" s="129"/>
      <c r="CRI150" s="129"/>
      <c r="CRJ150" s="129"/>
      <c r="CRK150" s="129"/>
      <c r="CRL150" s="129"/>
      <c r="CRM150" s="129"/>
      <c r="CRN150" s="129"/>
      <c r="CRO150" s="129"/>
      <c r="CRP150" s="129"/>
      <c r="CRQ150" s="129"/>
      <c r="CRR150" s="129"/>
      <c r="CRS150" s="129"/>
      <c r="CRT150" s="129"/>
      <c r="CRU150" s="129"/>
      <c r="CRV150" s="129"/>
      <c r="CRW150" s="129"/>
      <c r="CRX150" s="129"/>
      <c r="CRY150" s="129"/>
      <c r="CRZ150" s="129"/>
      <c r="CSA150" s="129"/>
      <c r="CSB150" s="129"/>
      <c r="CSC150" s="129"/>
      <c r="CSD150" s="129"/>
      <c r="CSE150" s="129"/>
      <c r="CSF150" s="129"/>
      <c r="CSG150" s="129"/>
      <c r="CSH150" s="129"/>
      <c r="CSI150" s="129"/>
      <c r="CSJ150" s="129"/>
      <c r="CSK150" s="129"/>
      <c r="CSL150" s="129"/>
      <c r="CSM150" s="129"/>
      <c r="CSN150" s="129"/>
      <c r="CSO150" s="129"/>
      <c r="CSP150" s="129"/>
      <c r="CSQ150" s="129"/>
      <c r="CSR150" s="129"/>
      <c r="CSS150" s="129"/>
      <c r="CST150" s="129"/>
      <c r="CSU150" s="129"/>
      <c r="CSV150" s="129"/>
      <c r="CSW150" s="129"/>
      <c r="CSX150" s="129"/>
      <c r="CSY150" s="129"/>
      <c r="CSZ150" s="129"/>
      <c r="CTA150" s="129"/>
      <c r="CTB150" s="129"/>
      <c r="CTC150" s="129"/>
      <c r="CTD150" s="129"/>
      <c r="CTE150" s="129"/>
      <c r="CTF150" s="129"/>
      <c r="CTG150" s="129"/>
      <c r="CTH150" s="129"/>
      <c r="CTI150" s="129"/>
      <c r="CTJ150" s="129"/>
      <c r="CTK150" s="129"/>
      <c r="CTL150" s="129"/>
      <c r="CTM150" s="129"/>
      <c r="CTN150" s="129"/>
      <c r="CTO150" s="129"/>
      <c r="CTP150" s="129"/>
      <c r="CTQ150" s="129"/>
      <c r="CTR150" s="129"/>
      <c r="CTS150" s="129"/>
      <c r="CTT150" s="129"/>
      <c r="CTU150" s="129"/>
      <c r="CTV150" s="129"/>
      <c r="CTW150" s="129"/>
      <c r="CTX150" s="129"/>
      <c r="CTY150" s="129"/>
      <c r="CTZ150" s="129"/>
      <c r="CUA150" s="129"/>
      <c r="CUB150" s="129"/>
      <c r="CUC150" s="129"/>
      <c r="CUD150" s="129"/>
      <c r="CUE150" s="129"/>
      <c r="CUF150" s="129"/>
      <c r="CUG150" s="129"/>
      <c r="CUH150" s="129"/>
      <c r="CUI150" s="129"/>
      <c r="CUJ150" s="129"/>
      <c r="CUK150" s="129"/>
      <c r="CUL150" s="129"/>
      <c r="CUM150" s="129"/>
      <c r="CUN150" s="129"/>
      <c r="CUO150" s="129"/>
      <c r="CUP150" s="129"/>
      <c r="CUQ150" s="129"/>
      <c r="CUR150" s="129"/>
      <c r="CUS150" s="129"/>
      <c r="CUT150" s="129"/>
      <c r="CUU150" s="129"/>
      <c r="CUV150" s="129"/>
      <c r="CUW150" s="129"/>
      <c r="CUX150" s="129"/>
      <c r="CUY150" s="129"/>
      <c r="CUZ150" s="129"/>
      <c r="CVA150" s="129"/>
      <c r="CVB150" s="129"/>
      <c r="CVC150" s="129"/>
      <c r="CVD150" s="129"/>
      <c r="CVE150" s="129"/>
      <c r="CVF150" s="129"/>
      <c r="CVG150" s="129"/>
      <c r="CVH150" s="129"/>
      <c r="CVI150" s="129"/>
      <c r="CVJ150" s="129"/>
      <c r="CVK150" s="129"/>
      <c r="CVL150" s="129"/>
      <c r="CVM150" s="129"/>
      <c r="CVN150" s="129"/>
      <c r="CVO150" s="129"/>
      <c r="CVP150" s="129"/>
      <c r="CVQ150" s="129"/>
      <c r="CVR150" s="129"/>
      <c r="CVS150" s="129"/>
      <c r="CVT150" s="129"/>
      <c r="CVU150" s="129"/>
      <c r="CVV150" s="129"/>
      <c r="CVW150" s="129"/>
      <c r="CVX150" s="129"/>
      <c r="CVY150" s="129"/>
      <c r="CVZ150" s="129"/>
      <c r="CWA150" s="129"/>
      <c r="CWB150" s="129"/>
      <c r="CWC150" s="129"/>
      <c r="CWD150" s="129"/>
      <c r="CWE150" s="129"/>
      <c r="CWF150" s="129"/>
      <c r="CWG150" s="129"/>
      <c r="CWH150" s="129"/>
      <c r="CWI150" s="129"/>
      <c r="CWJ150" s="129"/>
      <c r="CWK150" s="129"/>
      <c r="CWL150" s="129"/>
      <c r="CWM150" s="129"/>
      <c r="CWN150" s="129"/>
      <c r="CWO150" s="129"/>
      <c r="CWP150" s="129"/>
      <c r="CWQ150" s="129"/>
      <c r="CWR150" s="129"/>
      <c r="CWS150" s="129"/>
      <c r="CWT150" s="129"/>
      <c r="CWU150" s="129"/>
      <c r="CWV150" s="129"/>
      <c r="CWW150" s="129"/>
      <c r="CWX150" s="129"/>
      <c r="CWY150" s="129"/>
      <c r="CWZ150" s="129"/>
      <c r="CXA150" s="129"/>
      <c r="CXB150" s="129"/>
      <c r="CXC150" s="129"/>
      <c r="CXD150" s="129"/>
      <c r="CXE150" s="129"/>
      <c r="CXF150" s="129"/>
      <c r="CXG150" s="129"/>
      <c r="CXH150" s="129"/>
      <c r="CXI150" s="129"/>
      <c r="CXJ150" s="129"/>
      <c r="CXK150" s="129"/>
      <c r="CXL150" s="129"/>
      <c r="CXM150" s="129"/>
      <c r="CXN150" s="129"/>
      <c r="CXO150" s="129"/>
      <c r="CXP150" s="129"/>
      <c r="CXQ150" s="129"/>
      <c r="CXR150" s="129"/>
      <c r="CXS150" s="129"/>
      <c r="CXT150" s="129"/>
      <c r="CXU150" s="129"/>
      <c r="CXV150" s="129"/>
      <c r="CXW150" s="129"/>
      <c r="CXX150" s="129"/>
      <c r="CXY150" s="129"/>
      <c r="CXZ150" s="129"/>
      <c r="CYA150" s="129"/>
      <c r="CYB150" s="129"/>
      <c r="CYC150" s="129"/>
      <c r="CYD150" s="129"/>
      <c r="CYE150" s="129"/>
      <c r="CYF150" s="129"/>
      <c r="CYG150" s="129"/>
      <c r="CYH150" s="129"/>
      <c r="CYI150" s="129"/>
      <c r="CYJ150" s="129"/>
      <c r="CYK150" s="129"/>
      <c r="CYL150" s="129"/>
      <c r="CYM150" s="129"/>
      <c r="CYN150" s="129"/>
      <c r="CYO150" s="129"/>
      <c r="CYP150" s="129"/>
      <c r="CYQ150" s="129"/>
      <c r="CYR150" s="129"/>
      <c r="CYS150" s="129"/>
      <c r="CYT150" s="129"/>
      <c r="CYU150" s="129"/>
      <c r="CYV150" s="129"/>
      <c r="CYW150" s="129"/>
      <c r="CYX150" s="129"/>
      <c r="CYY150" s="129"/>
      <c r="CYZ150" s="129"/>
      <c r="CZA150" s="129"/>
      <c r="CZB150" s="129"/>
      <c r="CZC150" s="129"/>
      <c r="CZD150" s="129"/>
      <c r="CZE150" s="129"/>
      <c r="CZF150" s="129"/>
      <c r="CZG150" s="129"/>
      <c r="CZH150" s="129"/>
      <c r="CZI150" s="129"/>
      <c r="CZJ150" s="129"/>
      <c r="CZK150" s="129"/>
      <c r="CZL150" s="129"/>
      <c r="CZM150" s="129"/>
      <c r="CZN150" s="129"/>
      <c r="CZO150" s="129"/>
      <c r="CZP150" s="129"/>
      <c r="CZQ150" s="129"/>
      <c r="CZR150" s="129"/>
      <c r="CZS150" s="129"/>
      <c r="CZT150" s="129"/>
      <c r="CZU150" s="129"/>
      <c r="CZV150" s="129"/>
      <c r="CZW150" s="129"/>
      <c r="CZX150" s="129"/>
      <c r="CZY150" s="129"/>
      <c r="CZZ150" s="129"/>
      <c r="DAA150" s="129"/>
      <c r="DAB150" s="129"/>
      <c r="DAC150" s="129"/>
      <c r="DAD150" s="129"/>
      <c r="DAE150" s="129"/>
      <c r="DAF150" s="129"/>
      <c r="DAG150" s="129"/>
      <c r="DAH150" s="129"/>
      <c r="DAI150" s="129"/>
      <c r="DAJ150" s="129"/>
      <c r="DAK150" s="129"/>
      <c r="DAL150" s="129"/>
      <c r="DAM150" s="129"/>
      <c r="DAN150" s="129"/>
      <c r="DAO150" s="129"/>
      <c r="DAP150" s="129"/>
      <c r="DAQ150" s="129"/>
      <c r="DAR150" s="129"/>
      <c r="DAS150" s="129"/>
      <c r="DAT150" s="129"/>
      <c r="DAU150" s="129"/>
      <c r="DAV150" s="129"/>
      <c r="DAW150" s="129"/>
      <c r="DAX150" s="129"/>
      <c r="DAY150" s="129"/>
      <c r="DAZ150" s="129"/>
      <c r="DBA150" s="129"/>
      <c r="DBB150" s="129"/>
      <c r="DBC150" s="129"/>
      <c r="DBD150" s="129"/>
      <c r="DBE150" s="129"/>
      <c r="DBF150" s="129"/>
      <c r="DBG150" s="129"/>
      <c r="DBH150" s="129"/>
      <c r="DBI150" s="129"/>
      <c r="DBJ150" s="129"/>
      <c r="DBK150" s="129"/>
      <c r="DBL150" s="129"/>
      <c r="DBM150" s="129"/>
      <c r="DBN150" s="129"/>
      <c r="DBO150" s="129"/>
      <c r="DBP150" s="129"/>
      <c r="DBQ150" s="129"/>
      <c r="DBR150" s="129"/>
      <c r="DBS150" s="129"/>
      <c r="DBT150" s="129"/>
      <c r="DBU150" s="129"/>
      <c r="DBV150" s="129"/>
      <c r="DBW150" s="129"/>
      <c r="DBX150" s="129"/>
      <c r="DBY150" s="129"/>
      <c r="DBZ150" s="129"/>
      <c r="DCA150" s="129"/>
      <c r="DCB150" s="129"/>
      <c r="DCC150" s="129"/>
      <c r="DCD150" s="129"/>
      <c r="DCE150" s="129"/>
      <c r="DCF150" s="129"/>
      <c r="DCG150" s="129"/>
      <c r="DCH150" s="129"/>
      <c r="DCI150" s="129"/>
      <c r="DCJ150" s="129"/>
      <c r="DCK150" s="129"/>
      <c r="DCL150" s="129"/>
      <c r="DCM150" s="129"/>
      <c r="DCN150" s="129"/>
      <c r="DCO150" s="129"/>
      <c r="DCP150" s="129"/>
      <c r="DCQ150" s="129"/>
      <c r="DCR150" s="129"/>
      <c r="DCS150" s="129"/>
      <c r="DCT150" s="129"/>
      <c r="DCU150" s="129"/>
      <c r="DCV150" s="129"/>
      <c r="DCW150" s="129"/>
      <c r="DCX150" s="129"/>
      <c r="DCY150" s="129"/>
      <c r="DCZ150" s="129"/>
      <c r="DDA150" s="129"/>
      <c r="DDB150" s="129"/>
      <c r="DDC150" s="129"/>
      <c r="DDD150" s="129"/>
      <c r="DDE150" s="129"/>
      <c r="DDF150" s="129"/>
      <c r="DDG150" s="129"/>
      <c r="DDH150" s="129"/>
      <c r="DDI150" s="129"/>
      <c r="DDJ150" s="129"/>
      <c r="DDK150" s="129"/>
      <c r="DDL150" s="129"/>
      <c r="DDM150" s="129"/>
      <c r="DDN150" s="129"/>
      <c r="DDO150" s="129"/>
      <c r="DDP150" s="129"/>
      <c r="DDQ150" s="129"/>
      <c r="DDR150" s="129"/>
      <c r="DDS150" s="129"/>
      <c r="DDT150" s="129"/>
      <c r="DDU150" s="129"/>
      <c r="DDV150" s="129"/>
      <c r="DDW150" s="129"/>
      <c r="DDX150" s="129"/>
      <c r="DDY150" s="129"/>
      <c r="DDZ150" s="129"/>
      <c r="DEA150" s="129"/>
      <c r="DEB150" s="129"/>
      <c r="DEC150" s="129"/>
      <c r="DED150" s="129"/>
      <c r="DEE150" s="129"/>
      <c r="DEF150" s="129"/>
      <c r="DEG150" s="129"/>
      <c r="DEH150" s="129"/>
      <c r="DEI150" s="129"/>
      <c r="DEJ150" s="129"/>
      <c r="DEK150" s="129"/>
      <c r="DEL150" s="129"/>
      <c r="DEM150" s="129"/>
      <c r="DEN150" s="129"/>
      <c r="DEO150" s="129"/>
      <c r="DEP150" s="129"/>
      <c r="DEQ150" s="129"/>
      <c r="DER150" s="129"/>
      <c r="DES150" s="129"/>
      <c r="DET150" s="129"/>
      <c r="DEU150" s="129"/>
      <c r="DEV150" s="129"/>
      <c r="DEW150" s="129"/>
      <c r="DEX150" s="129"/>
      <c r="DEY150" s="129"/>
      <c r="DEZ150" s="129"/>
      <c r="DFA150" s="129"/>
      <c r="DFB150" s="129"/>
      <c r="DFC150" s="129"/>
      <c r="DFD150" s="129"/>
      <c r="DFE150" s="129"/>
      <c r="DFF150" s="129"/>
      <c r="DFG150" s="129"/>
      <c r="DFH150" s="129"/>
      <c r="DFI150" s="129"/>
      <c r="DFJ150" s="129"/>
      <c r="DFK150" s="129"/>
      <c r="DFL150" s="129"/>
      <c r="DFM150" s="129"/>
      <c r="DFN150" s="129"/>
      <c r="DFO150" s="129"/>
      <c r="DFP150" s="129"/>
      <c r="DFQ150" s="129"/>
      <c r="DFR150" s="129"/>
      <c r="DFS150" s="129"/>
      <c r="DFT150" s="129"/>
      <c r="DFU150" s="129"/>
      <c r="DFV150" s="129"/>
      <c r="DFW150" s="129"/>
      <c r="DFX150" s="129"/>
      <c r="DFY150" s="129"/>
      <c r="DFZ150" s="129"/>
      <c r="DGA150" s="129"/>
      <c r="DGB150" s="129"/>
      <c r="DGC150" s="129"/>
      <c r="DGD150" s="129"/>
      <c r="DGE150" s="129"/>
      <c r="DGF150" s="129"/>
      <c r="DGG150" s="129"/>
      <c r="DGH150" s="129"/>
      <c r="DGI150" s="129"/>
      <c r="DGJ150" s="129"/>
      <c r="DGK150" s="129"/>
      <c r="DGL150" s="129"/>
      <c r="DGM150" s="129"/>
      <c r="DGN150" s="129"/>
      <c r="DGO150" s="129"/>
      <c r="DGP150" s="129"/>
      <c r="DGQ150" s="129"/>
      <c r="DGR150" s="129"/>
      <c r="DGS150" s="129"/>
      <c r="DGT150" s="129"/>
      <c r="DGU150" s="129"/>
      <c r="DGV150" s="129"/>
      <c r="DGW150" s="129"/>
      <c r="DGX150" s="129"/>
      <c r="DGY150" s="129"/>
      <c r="DGZ150" s="129"/>
      <c r="DHA150" s="129"/>
      <c r="DHB150" s="129"/>
      <c r="DHC150" s="129"/>
      <c r="DHD150" s="129"/>
      <c r="DHE150" s="129"/>
      <c r="DHF150" s="129"/>
      <c r="DHG150" s="129"/>
      <c r="DHH150" s="129"/>
      <c r="DHI150" s="129"/>
      <c r="DHJ150" s="129"/>
      <c r="DHK150" s="129"/>
      <c r="DHL150" s="129"/>
      <c r="DHM150" s="129"/>
      <c r="DHN150" s="129"/>
      <c r="DHO150" s="129"/>
      <c r="DHP150" s="129"/>
      <c r="DHQ150" s="129"/>
      <c r="DHR150" s="129"/>
      <c r="DHS150" s="129"/>
      <c r="DHT150" s="129"/>
      <c r="DHU150" s="129"/>
      <c r="DHV150" s="129"/>
      <c r="DHW150" s="129"/>
      <c r="DHX150" s="129"/>
      <c r="DHY150" s="129"/>
      <c r="DHZ150" s="129"/>
      <c r="DIA150" s="129"/>
      <c r="DIB150" s="129"/>
      <c r="DIC150" s="129"/>
      <c r="DID150" s="129"/>
      <c r="DIE150" s="129"/>
      <c r="DIF150" s="129"/>
      <c r="DIG150" s="129"/>
      <c r="DIH150" s="129"/>
      <c r="DII150" s="129"/>
      <c r="DIJ150" s="129"/>
      <c r="DIK150" s="129"/>
      <c r="DIL150" s="129"/>
      <c r="DIM150" s="129"/>
      <c r="DIN150" s="129"/>
      <c r="DIO150" s="129"/>
      <c r="DIP150" s="129"/>
      <c r="DIQ150" s="129"/>
      <c r="DIR150" s="129"/>
      <c r="DIS150" s="129"/>
      <c r="DIT150" s="129"/>
      <c r="DIU150" s="129"/>
      <c r="DIV150" s="129"/>
      <c r="DIW150" s="129"/>
      <c r="DIX150" s="129"/>
      <c r="DIY150" s="129"/>
      <c r="DIZ150" s="129"/>
      <c r="DJA150" s="129"/>
      <c r="DJB150" s="129"/>
      <c r="DJC150" s="129"/>
      <c r="DJD150" s="129"/>
      <c r="DJE150" s="129"/>
      <c r="DJF150" s="129"/>
      <c r="DJG150" s="129"/>
      <c r="DJH150" s="129"/>
      <c r="DJI150" s="129"/>
      <c r="DJJ150" s="129"/>
      <c r="DJK150" s="129"/>
      <c r="DJL150" s="129"/>
      <c r="DJM150" s="129"/>
      <c r="DJN150" s="129"/>
      <c r="DJO150" s="129"/>
      <c r="DJP150" s="129"/>
      <c r="DJQ150" s="129"/>
      <c r="DJR150" s="129"/>
      <c r="DJS150" s="129"/>
      <c r="DJT150" s="129"/>
      <c r="DJU150" s="129"/>
      <c r="DJV150" s="129"/>
      <c r="DJW150" s="129"/>
      <c r="DJX150" s="129"/>
      <c r="DJY150" s="129"/>
      <c r="DJZ150" s="129"/>
      <c r="DKA150" s="129"/>
      <c r="DKB150" s="129"/>
      <c r="DKC150" s="129"/>
      <c r="DKD150" s="129"/>
      <c r="DKE150" s="129"/>
      <c r="DKF150" s="129"/>
      <c r="DKG150" s="129"/>
      <c r="DKH150" s="129"/>
      <c r="DKI150" s="129"/>
      <c r="DKJ150" s="129"/>
      <c r="DKK150" s="129"/>
      <c r="DKL150" s="129"/>
      <c r="DKM150" s="129"/>
      <c r="DKN150" s="129"/>
      <c r="DKO150" s="129"/>
      <c r="DKP150" s="129"/>
      <c r="DKQ150" s="129"/>
      <c r="DKR150" s="129"/>
      <c r="DKS150" s="129"/>
      <c r="DKT150" s="129"/>
      <c r="DKU150" s="129"/>
      <c r="DKV150" s="129"/>
      <c r="DKW150" s="129"/>
      <c r="DKX150" s="129"/>
      <c r="DKY150" s="129"/>
      <c r="DKZ150" s="129"/>
      <c r="DLA150" s="129"/>
      <c r="DLB150" s="129"/>
      <c r="DLC150" s="129"/>
      <c r="DLD150" s="129"/>
      <c r="DLE150" s="129"/>
      <c r="DLF150" s="129"/>
      <c r="DLG150" s="129"/>
      <c r="DLH150" s="129"/>
      <c r="DLI150" s="129"/>
      <c r="DLJ150" s="129"/>
      <c r="DLK150" s="129"/>
      <c r="DLL150" s="129"/>
      <c r="DLM150" s="129"/>
      <c r="DLN150" s="129"/>
      <c r="DLO150" s="129"/>
      <c r="DLP150" s="129"/>
      <c r="DLQ150" s="129"/>
      <c r="DLR150" s="129"/>
      <c r="DLS150" s="129"/>
      <c r="DLT150" s="129"/>
      <c r="DLU150" s="129"/>
      <c r="DLV150" s="129"/>
      <c r="DLW150" s="129"/>
      <c r="DLX150" s="129"/>
      <c r="DLY150" s="129"/>
      <c r="DLZ150" s="129"/>
      <c r="DMA150" s="129"/>
      <c r="DMB150" s="129"/>
      <c r="DMC150" s="129"/>
      <c r="DMD150" s="129"/>
      <c r="DME150" s="129"/>
      <c r="DMF150" s="129"/>
      <c r="DMG150" s="129"/>
      <c r="DMH150" s="129"/>
      <c r="DMI150" s="129"/>
      <c r="DMJ150" s="129"/>
      <c r="DMK150" s="129"/>
      <c r="DML150" s="129"/>
      <c r="DMM150" s="129"/>
      <c r="DMN150" s="129"/>
      <c r="DMO150" s="129"/>
      <c r="DMP150" s="129"/>
      <c r="DMQ150" s="129"/>
      <c r="DMR150" s="129"/>
      <c r="DMS150" s="129"/>
      <c r="DMT150" s="129"/>
      <c r="DMU150" s="129"/>
      <c r="DMV150" s="129"/>
      <c r="DMW150" s="129"/>
      <c r="DMX150" s="129"/>
      <c r="DMY150" s="129"/>
      <c r="DMZ150" s="129"/>
      <c r="DNA150" s="129"/>
      <c r="DNB150" s="129"/>
      <c r="DNC150" s="129"/>
      <c r="DND150" s="129"/>
      <c r="DNE150" s="129"/>
      <c r="DNF150" s="129"/>
      <c r="DNG150" s="129"/>
      <c r="DNH150" s="129"/>
      <c r="DNI150" s="129"/>
      <c r="DNJ150" s="129"/>
      <c r="DNK150" s="129"/>
      <c r="DNL150" s="129"/>
      <c r="DNM150" s="129"/>
      <c r="DNN150" s="129"/>
      <c r="DNO150" s="129"/>
      <c r="DNP150" s="129"/>
      <c r="DNQ150" s="129"/>
      <c r="DNR150" s="129"/>
      <c r="DNS150" s="129"/>
      <c r="DNT150" s="129"/>
      <c r="DNU150" s="129"/>
      <c r="DNV150" s="129"/>
      <c r="DNW150" s="129"/>
      <c r="DNX150" s="129"/>
      <c r="DNY150" s="129"/>
      <c r="DNZ150" s="129"/>
      <c r="DOA150" s="129"/>
      <c r="DOB150" s="129"/>
      <c r="DOC150" s="129"/>
      <c r="DOD150" s="129"/>
      <c r="DOE150" s="129"/>
      <c r="DOF150" s="129"/>
      <c r="DOG150" s="129"/>
      <c r="DOH150" s="129"/>
      <c r="DOI150" s="129"/>
      <c r="DOJ150" s="129"/>
      <c r="DOK150" s="129"/>
      <c r="DOL150" s="129"/>
      <c r="DOM150" s="129"/>
      <c r="DON150" s="129"/>
      <c r="DOO150" s="129"/>
      <c r="DOP150" s="129"/>
      <c r="DOQ150" s="129"/>
      <c r="DOR150" s="129"/>
      <c r="DOS150" s="129"/>
      <c r="DOT150" s="129"/>
      <c r="DOU150" s="129"/>
      <c r="DOV150" s="129"/>
      <c r="DOW150" s="129"/>
      <c r="DOX150" s="129"/>
      <c r="DOY150" s="129"/>
      <c r="DOZ150" s="129"/>
      <c r="DPA150" s="129"/>
      <c r="DPB150" s="129"/>
      <c r="DPC150" s="129"/>
      <c r="DPD150" s="129"/>
      <c r="DPE150" s="129"/>
      <c r="DPF150" s="129"/>
      <c r="DPG150" s="129"/>
      <c r="DPH150" s="129"/>
      <c r="DPI150" s="129"/>
      <c r="DPJ150" s="129"/>
      <c r="DPK150" s="129"/>
      <c r="DPL150" s="129"/>
      <c r="DPM150" s="129"/>
      <c r="DPN150" s="129"/>
      <c r="DPO150" s="129"/>
      <c r="DPP150" s="129"/>
      <c r="DPQ150" s="129"/>
      <c r="DPR150" s="129"/>
      <c r="DPS150" s="129"/>
      <c r="DPT150" s="129"/>
      <c r="DPU150" s="129"/>
      <c r="DPV150" s="129"/>
      <c r="DPW150" s="129"/>
      <c r="DPX150" s="129"/>
      <c r="DPY150" s="129"/>
      <c r="DPZ150" s="129"/>
      <c r="DQA150" s="129"/>
      <c r="DQB150" s="129"/>
      <c r="DQC150" s="129"/>
      <c r="DQD150" s="129"/>
      <c r="DQE150" s="129"/>
      <c r="DQF150" s="129"/>
      <c r="DQG150" s="129"/>
      <c r="DQH150" s="129"/>
      <c r="DQI150" s="129"/>
      <c r="DQJ150" s="129"/>
      <c r="DQK150" s="129"/>
      <c r="DQL150" s="129"/>
      <c r="DQM150" s="129"/>
      <c r="DQN150" s="129"/>
      <c r="DQO150" s="129"/>
      <c r="DQP150" s="129"/>
      <c r="DQQ150" s="129"/>
      <c r="DQR150" s="129"/>
      <c r="DQS150" s="129"/>
      <c r="DQT150" s="129"/>
      <c r="DQU150" s="129"/>
      <c r="DQV150" s="129"/>
      <c r="DQW150" s="129"/>
      <c r="DQX150" s="129"/>
      <c r="DQY150" s="129"/>
      <c r="DQZ150" s="129"/>
      <c r="DRA150" s="129"/>
      <c r="DRB150" s="129"/>
      <c r="DRC150" s="129"/>
      <c r="DRD150" s="129"/>
      <c r="DRE150" s="129"/>
      <c r="DRF150" s="129"/>
      <c r="DRG150" s="129"/>
      <c r="DRH150" s="129"/>
      <c r="DRI150" s="129"/>
      <c r="DRJ150" s="129"/>
      <c r="DRK150" s="129"/>
      <c r="DRL150" s="129"/>
      <c r="DRM150" s="129"/>
      <c r="DRN150" s="129"/>
      <c r="DRO150" s="129"/>
      <c r="DRP150" s="129"/>
      <c r="DRQ150" s="129"/>
      <c r="DRR150" s="129"/>
      <c r="DRS150" s="129"/>
      <c r="DRT150" s="129"/>
      <c r="DRU150" s="129"/>
      <c r="DRV150" s="129"/>
      <c r="DRW150" s="129"/>
      <c r="DRX150" s="129"/>
      <c r="DRY150" s="129"/>
      <c r="DRZ150" s="129"/>
      <c r="DSA150" s="129"/>
      <c r="DSB150" s="129"/>
      <c r="DSC150" s="129"/>
      <c r="DSD150" s="129"/>
      <c r="DSE150" s="129"/>
      <c r="DSF150" s="129"/>
      <c r="DSG150" s="129"/>
      <c r="DSH150" s="129"/>
      <c r="DSI150" s="129"/>
      <c r="DSJ150" s="129"/>
      <c r="DSK150" s="129"/>
      <c r="DSL150" s="129"/>
      <c r="DSM150" s="129"/>
      <c r="DSN150" s="129"/>
      <c r="DSO150" s="129"/>
      <c r="DSP150" s="129"/>
      <c r="DSQ150" s="129"/>
      <c r="DSR150" s="129"/>
      <c r="DSS150" s="129"/>
      <c r="DST150" s="129"/>
      <c r="DSU150" s="129"/>
      <c r="DSV150" s="129"/>
      <c r="DSW150" s="129"/>
      <c r="DSX150" s="129"/>
      <c r="DSY150" s="129"/>
      <c r="DSZ150" s="129"/>
      <c r="DTA150" s="129"/>
      <c r="DTB150" s="129"/>
      <c r="DTC150" s="129"/>
      <c r="DTD150" s="129"/>
      <c r="DTE150" s="129"/>
      <c r="DTF150" s="129"/>
      <c r="DTG150" s="129"/>
      <c r="DTH150" s="129"/>
      <c r="DTI150" s="129"/>
      <c r="DTJ150" s="129"/>
      <c r="DTK150" s="129"/>
      <c r="DTL150" s="129"/>
      <c r="DTM150" s="129"/>
      <c r="DTN150" s="129"/>
      <c r="DTO150" s="129"/>
      <c r="DTP150" s="129"/>
      <c r="DTQ150" s="129"/>
      <c r="DTR150" s="129"/>
      <c r="DTS150" s="129"/>
      <c r="DTT150" s="129"/>
      <c r="DTU150" s="129"/>
      <c r="DTV150" s="129"/>
      <c r="DTW150" s="129"/>
      <c r="DTX150" s="129"/>
      <c r="DTY150" s="129"/>
      <c r="DTZ150" s="129"/>
      <c r="DUA150" s="129"/>
      <c r="DUB150" s="129"/>
      <c r="DUC150" s="129"/>
      <c r="DUD150" s="129"/>
      <c r="DUE150" s="129"/>
      <c r="DUF150" s="129"/>
      <c r="DUG150" s="129"/>
      <c r="DUH150" s="129"/>
      <c r="DUI150" s="129"/>
      <c r="DUJ150" s="129"/>
      <c r="DUK150" s="129"/>
      <c r="DUL150" s="129"/>
      <c r="DUM150" s="129"/>
      <c r="DUN150" s="129"/>
      <c r="DUO150" s="129"/>
      <c r="DUP150" s="129"/>
      <c r="DUQ150" s="129"/>
      <c r="DUR150" s="129"/>
      <c r="DUS150" s="129"/>
      <c r="DUT150" s="129"/>
      <c r="DUU150" s="129"/>
      <c r="DUV150" s="129"/>
      <c r="DUW150" s="129"/>
      <c r="DUX150" s="129"/>
      <c r="DUY150" s="129"/>
      <c r="DUZ150" s="129"/>
      <c r="DVA150" s="129"/>
      <c r="DVB150" s="129"/>
      <c r="DVC150" s="129"/>
      <c r="DVD150" s="129"/>
      <c r="DVE150" s="129"/>
      <c r="DVF150" s="129"/>
      <c r="DVG150" s="129"/>
      <c r="DVH150" s="129"/>
      <c r="DVI150" s="129"/>
      <c r="DVJ150" s="129"/>
      <c r="DVK150" s="129"/>
      <c r="DVL150" s="129"/>
      <c r="DVM150" s="129"/>
      <c r="DVN150" s="129"/>
      <c r="DVO150" s="129"/>
      <c r="DVP150" s="129"/>
      <c r="DVQ150" s="129"/>
      <c r="DVR150" s="129"/>
      <c r="DVS150" s="129"/>
      <c r="DVT150" s="129"/>
      <c r="DVU150" s="129"/>
      <c r="DVV150" s="129"/>
      <c r="DVW150" s="129"/>
      <c r="DVX150" s="129"/>
      <c r="DVY150" s="129"/>
      <c r="DVZ150" s="129"/>
      <c r="DWA150" s="129"/>
      <c r="DWB150" s="129"/>
      <c r="DWC150" s="129"/>
      <c r="DWD150" s="129"/>
      <c r="DWE150" s="129"/>
      <c r="DWF150" s="129"/>
      <c r="DWG150" s="129"/>
      <c r="DWH150" s="129"/>
      <c r="DWI150" s="129"/>
      <c r="DWJ150" s="129"/>
      <c r="DWK150" s="129"/>
      <c r="DWL150" s="129"/>
      <c r="DWM150" s="129"/>
      <c r="DWN150" s="129"/>
      <c r="DWO150" s="129"/>
      <c r="DWP150" s="129"/>
      <c r="DWQ150" s="129"/>
      <c r="DWR150" s="129"/>
      <c r="DWS150" s="129"/>
      <c r="DWT150" s="129"/>
      <c r="DWU150" s="129"/>
      <c r="DWV150" s="129"/>
      <c r="DWW150" s="129"/>
      <c r="DWX150" s="129"/>
      <c r="DWY150" s="129"/>
      <c r="DWZ150" s="129"/>
      <c r="DXA150" s="129"/>
      <c r="DXB150" s="129"/>
      <c r="DXC150" s="129"/>
      <c r="DXD150" s="129"/>
      <c r="DXE150" s="129"/>
      <c r="DXF150" s="129"/>
      <c r="DXG150" s="129"/>
      <c r="DXH150" s="129"/>
      <c r="DXI150" s="129"/>
      <c r="DXJ150" s="129"/>
      <c r="DXK150" s="129"/>
      <c r="DXL150" s="129"/>
      <c r="DXM150" s="129"/>
      <c r="DXN150" s="129"/>
      <c r="DXO150" s="129"/>
      <c r="DXP150" s="129"/>
      <c r="DXQ150" s="129"/>
      <c r="DXR150" s="129"/>
      <c r="DXS150" s="129"/>
      <c r="DXT150" s="129"/>
      <c r="DXU150" s="129"/>
      <c r="DXV150" s="129"/>
      <c r="DXW150" s="129"/>
      <c r="DXX150" s="129"/>
      <c r="DXY150" s="129"/>
      <c r="DXZ150" s="129"/>
      <c r="DYA150" s="129"/>
      <c r="DYB150" s="129"/>
      <c r="DYC150" s="129"/>
      <c r="DYD150" s="129"/>
      <c r="DYE150" s="129"/>
      <c r="DYF150" s="129"/>
      <c r="DYG150" s="129"/>
      <c r="DYH150" s="129"/>
      <c r="DYI150" s="129"/>
      <c r="DYJ150" s="129"/>
      <c r="DYK150" s="129"/>
      <c r="DYL150" s="129"/>
      <c r="DYM150" s="129"/>
      <c r="DYN150" s="129"/>
      <c r="DYO150" s="129"/>
      <c r="DYP150" s="129"/>
      <c r="DYQ150" s="129"/>
      <c r="DYR150" s="129"/>
      <c r="DYS150" s="129"/>
      <c r="DYT150" s="129"/>
      <c r="DYU150" s="129"/>
      <c r="DYV150" s="129"/>
      <c r="DYW150" s="129"/>
      <c r="DYX150" s="129"/>
      <c r="DYY150" s="129"/>
      <c r="DYZ150" s="129"/>
      <c r="DZA150" s="129"/>
      <c r="DZB150" s="129"/>
      <c r="DZC150" s="129"/>
      <c r="DZD150" s="129"/>
      <c r="DZE150" s="129"/>
      <c r="DZF150" s="129"/>
      <c r="DZG150" s="129"/>
      <c r="DZH150" s="129"/>
      <c r="DZI150" s="129"/>
      <c r="DZJ150" s="129"/>
      <c r="DZK150" s="129"/>
      <c r="DZL150" s="129"/>
      <c r="DZM150" s="129"/>
      <c r="DZN150" s="129"/>
      <c r="DZO150" s="129"/>
      <c r="DZP150" s="129"/>
      <c r="DZQ150" s="129"/>
      <c r="DZR150" s="129"/>
      <c r="DZS150" s="129"/>
      <c r="DZT150" s="129"/>
      <c r="DZU150" s="129"/>
      <c r="DZV150" s="129"/>
      <c r="DZW150" s="129"/>
      <c r="DZX150" s="129"/>
      <c r="DZY150" s="129"/>
      <c r="DZZ150" s="129"/>
      <c r="EAA150" s="129"/>
      <c r="EAB150" s="129"/>
      <c r="EAC150" s="129"/>
      <c r="EAD150" s="129"/>
      <c r="EAE150" s="129"/>
      <c r="EAF150" s="129"/>
      <c r="EAG150" s="129"/>
      <c r="EAH150" s="129"/>
      <c r="EAI150" s="129"/>
      <c r="EAJ150" s="129"/>
      <c r="EAK150" s="129"/>
      <c r="EAL150" s="129"/>
      <c r="EAM150" s="129"/>
      <c r="EAN150" s="129"/>
      <c r="EAO150" s="129"/>
      <c r="EAP150" s="129"/>
      <c r="EAQ150" s="129"/>
      <c r="EAR150" s="129"/>
      <c r="EAS150" s="129"/>
      <c r="EAT150" s="129"/>
      <c r="EAU150" s="129"/>
      <c r="EAV150" s="129"/>
      <c r="EAW150" s="129"/>
      <c r="EAX150" s="129"/>
      <c r="EAY150" s="129"/>
      <c r="EAZ150" s="129"/>
      <c r="EBA150" s="129"/>
      <c r="EBB150" s="129"/>
      <c r="EBC150" s="129"/>
      <c r="EBD150" s="129"/>
      <c r="EBE150" s="129"/>
      <c r="EBF150" s="129"/>
      <c r="EBG150" s="129"/>
      <c r="EBH150" s="129"/>
      <c r="EBI150" s="129"/>
      <c r="EBJ150" s="129"/>
      <c r="EBK150" s="129"/>
      <c r="EBL150" s="129"/>
      <c r="EBM150" s="129"/>
      <c r="EBN150" s="129"/>
      <c r="EBO150" s="129"/>
      <c r="EBP150" s="129"/>
      <c r="EBQ150" s="129"/>
      <c r="EBR150" s="129"/>
      <c r="EBS150" s="129"/>
      <c r="EBT150" s="129"/>
      <c r="EBU150" s="129"/>
      <c r="EBV150" s="129"/>
      <c r="EBW150" s="129"/>
      <c r="EBX150" s="129"/>
      <c r="EBY150" s="129"/>
      <c r="EBZ150" s="129"/>
      <c r="ECA150" s="129"/>
      <c r="ECB150" s="129"/>
      <c r="ECC150" s="129"/>
      <c r="ECD150" s="129"/>
      <c r="ECE150" s="129"/>
      <c r="ECF150" s="129"/>
      <c r="ECG150" s="129"/>
      <c r="ECH150" s="129"/>
      <c r="ECI150" s="129"/>
      <c r="ECJ150" s="129"/>
      <c r="ECK150" s="129"/>
      <c r="ECL150" s="129"/>
      <c r="ECM150" s="129"/>
      <c r="ECN150" s="129"/>
      <c r="ECO150" s="129"/>
      <c r="ECP150" s="129"/>
      <c r="ECQ150" s="129"/>
      <c r="ECR150" s="129"/>
      <c r="ECS150" s="129"/>
      <c r="ECT150" s="129"/>
      <c r="ECU150" s="129"/>
      <c r="ECV150" s="129"/>
      <c r="ECW150" s="129"/>
      <c r="ECX150" s="129"/>
      <c r="ECY150" s="129"/>
      <c r="ECZ150" s="129"/>
      <c r="EDA150" s="129"/>
      <c r="EDB150" s="129"/>
      <c r="EDC150" s="129"/>
      <c r="EDD150" s="129"/>
      <c r="EDE150" s="129"/>
      <c r="EDF150" s="129"/>
      <c r="EDG150" s="129"/>
      <c r="EDH150" s="129"/>
      <c r="EDI150" s="129"/>
      <c r="EDJ150" s="129"/>
      <c r="EDK150" s="129"/>
      <c r="EDL150" s="129"/>
      <c r="EDM150" s="129"/>
      <c r="EDN150" s="129"/>
      <c r="EDO150" s="129"/>
      <c r="EDP150" s="129"/>
      <c r="EDQ150" s="129"/>
      <c r="EDR150" s="129"/>
      <c r="EDS150" s="129"/>
      <c r="EDT150" s="129"/>
      <c r="EDU150" s="129"/>
      <c r="EDV150" s="129"/>
      <c r="EDW150" s="129"/>
      <c r="EDX150" s="129"/>
      <c r="EDY150" s="129"/>
      <c r="EDZ150" s="129"/>
      <c r="EEA150" s="129"/>
      <c r="EEB150" s="129"/>
      <c r="EEC150" s="129"/>
      <c r="EED150" s="129"/>
      <c r="EEE150" s="129"/>
      <c r="EEF150" s="129"/>
      <c r="EEG150" s="129"/>
      <c r="EEH150" s="129"/>
      <c r="EEI150" s="129"/>
      <c r="EEJ150" s="129"/>
      <c r="EEK150" s="129"/>
      <c r="EEL150" s="129"/>
      <c r="EEM150" s="129"/>
      <c r="EEN150" s="129"/>
      <c r="EEO150" s="129"/>
      <c r="EEP150" s="129"/>
      <c r="EEQ150" s="129"/>
      <c r="EER150" s="129"/>
      <c r="EES150" s="129"/>
      <c r="EET150" s="129"/>
      <c r="EEU150" s="129"/>
      <c r="EEV150" s="129"/>
      <c r="EEW150" s="129"/>
      <c r="EEX150" s="129"/>
      <c r="EEY150" s="129"/>
      <c r="EEZ150" s="129"/>
      <c r="EFA150" s="129"/>
      <c r="EFB150" s="129"/>
      <c r="EFC150" s="129"/>
      <c r="EFD150" s="129"/>
      <c r="EFE150" s="129"/>
      <c r="EFF150" s="129"/>
      <c r="EFG150" s="129"/>
      <c r="EFH150" s="129"/>
      <c r="EFI150" s="129"/>
      <c r="EFJ150" s="129"/>
      <c r="EFK150" s="129"/>
      <c r="EFL150" s="129"/>
      <c r="EFM150" s="129"/>
      <c r="EFN150" s="129"/>
      <c r="EFO150" s="129"/>
      <c r="EFP150" s="129"/>
      <c r="EFQ150" s="129"/>
      <c r="EFR150" s="129"/>
      <c r="EFS150" s="129"/>
      <c r="EFT150" s="129"/>
      <c r="EFU150" s="129"/>
      <c r="EFV150" s="129"/>
      <c r="EFW150" s="129"/>
      <c r="EFX150" s="129"/>
      <c r="EFY150" s="129"/>
      <c r="EFZ150" s="129"/>
      <c r="EGA150" s="129"/>
      <c r="EGB150" s="129"/>
      <c r="EGC150" s="129"/>
      <c r="EGD150" s="129"/>
      <c r="EGE150" s="129"/>
      <c r="EGF150" s="129"/>
      <c r="EGG150" s="129"/>
      <c r="EGH150" s="129"/>
      <c r="EGI150" s="129"/>
      <c r="EGJ150" s="129"/>
      <c r="EGK150" s="129"/>
      <c r="EGL150" s="129"/>
      <c r="EGM150" s="129"/>
      <c r="EGN150" s="129"/>
      <c r="EGO150" s="129"/>
      <c r="EGP150" s="129"/>
      <c r="EGQ150" s="129"/>
      <c r="EGR150" s="129"/>
      <c r="EGS150" s="129"/>
      <c r="EGT150" s="129"/>
      <c r="EGU150" s="129"/>
      <c r="EGV150" s="129"/>
      <c r="EGW150" s="129"/>
      <c r="EGX150" s="129"/>
      <c r="EGY150" s="129"/>
      <c r="EGZ150" s="129"/>
      <c r="EHA150" s="129"/>
      <c r="EHB150" s="129"/>
      <c r="EHC150" s="129"/>
      <c r="EHD150" s="129"/>
      <c r="EHE150" s="129"/>
      <c r="EHF150" s="129"/>
      <c r="EHG150" s="129"/>
      <c r="EHH150" s="129"/>
      <c r="EHI150" s="129"/>
      <c r="EHJ150" s="129"/>
      <c r="EHK150" s="129"/>
      <c r="EHL150" s="129"/>
      <c r="EHM150" s="129"/>
      <c r="EHN150" s="129"/>
      <c r="EHO150" s="129"/>
      <c r="EHP150" s="129"/>
      <c r="EHQ150" s="129"/>
      <c r="EHR150" s="129"/>
      <c r="EHS150" s="129"/>
      <c r="EHT150" s="129"/>
      <c r="EHU150" s="129"/>
      <c r="EHV150" s="129"/>
      <c r="EHW150" s="129"/>
      <c r="EHX150" s="129"/>
      <c r="EHY150" s="129"/>
      <c r="EHZ150" s="129"/>
      <c r="EIA150" s="129"/>
      <c r="EIB150" s="129"/>
      <c r="EIC150" s="129"/>
      <c r="EID150" s="129"/>
      <c r="EIE150" s="129"/>
      <c r="EIF150" s="129"/>
      <c r="EIG150" s="129"/>
      <c r="EIH150" s="129"/>
      <c r="EII150" s="129"/>
      <c r="EIJ150" s="129"/>
      <c r="EIK150" s="129"/>
      <c r="EIL150" s="129"/>
      <c r="EIM150" s="129"/>
      <c r="EIN150" s="129"/>
      <c r="EIO150" s="129"/>
      <c r="EIP150" s="129"/>
      <c r="EIQ150" s="129"/>
      <c r="EIR150" s="129"/>
      <c r="EIS150" s="129"/>
      <c r="EIT150" s="129"/>
      <c r="EIU150" s="129"/>
      <c r="EIV150" s="129"/>
      <c r="EIW150" s="129"/>
      <c r="EIX150" s="129"/>
      <c r="EIY150" s="129"/>
      <c r="EIZ150" s="129"/>
      <c r="EJA150" s="129"/>
      <c r="EJB150" s="129"/>
      <c r="EJC150" s="129"/>
      <c r="EJD150" s="129"/>
      <c r="EJE150" s="129"/>
      <c r="EJF150" s="129"/>
      <c r="EJG150" s="129"/>
      <c r="EJH150" s="129"/>
      <c r="EJI150" s="129"/>
      <c r="EJJ150" s="129"/>
      <c r="EJK150" s="129"/>
      <c r="EJL150" s="129"/>
      <c r="EJM150" s="129"/>
      <c r="EJN150" s="129"/>
      <c r="EJO150" s="129"/>
      <c r="EJP150" s="129"/>
      <c r="EJQ150" s="129"/>
      <c r="EJR150" s="129"/>
      <c r="EJS150" s="129"/>
      <c r="EJT150" s="129"/>
      <c r="EJU150" s="129"/>
      <c r="EJV150" s="129"/>
      <c r="EJW150" s="129"/>
      <c r="EJX150" s="129"/>
      <c r="EJY150" s="129"/>
      <c r="EJZ150" s="129"/>
      <c r="EKA150" s="129"/>
      <c r="EKB150" s="129"/>
      <c r="EKC150" s="129"/>
      <c r="EKD150" s="129"/>
      <c r="EKE150" s="129"/>
      <c r="EKF150" s="129"/>
      <c r="EKG150" s="129"/>
      <c r="EKH150" s="129"/>
      <c r="EKI150" s="129"/>
      <c r="EKJ150" s="129"/>
      <c r="EKK150" s="129"/>
      <c r="EKL150" s="129"/>
      <c r="EKM150" s="129"/>
      <c r="EKN150" s="129"/>
      <c r="EKO150" s="129"/>
      <c r="EKP150" s="129"/>
      <c r="EKQ150" s="129"/>
      <c r="EKR150" s="129"/>
      <c r="EKS150" s="129"/>
      <c r="EKT150" s="129"/>
      <c r="EKU150" s="129"/>
      <c r="EKV150" s="129"/>
      <c r="EKW150" s="129"/>
      <c r="EKX150" s="129"/>
      <c r="EKY150" s="129"/>
      <c r="EKZ150" s="129"/>
      <c r="ELA150" s="129"/>
      <c r="ELB150" s="129"/>
      <c r="ELC150" s="129"/>
      <c r="ELD150" s="129"/>
      <c r="ELE150" s="129"/>
      <c r="ELF150" s="129"/>
      <c r="ELG150" s="129"/>
      <c r="ELH150" s="129"/>
      <c r="ELI150" s="129"/>
      <c r="ELJ150" s="129"/>
      <c r="ELK150" s="129"/>
      <c r="ELL150" s="129"/>
      <c r="ELM150" s="129"/>
      <c r="ELN150" s="129"/>
      <c r="ELO150" s="129"/>
      <c r="ELP150" s="129"/>
      <c r="ELQ150" s="129"/>
      <c r="ELR150" s="129"/>
      <c r="ELS150" s="129"/>
      <c r="ELT150" s="129"/>
      <c r="ELU150" s="129"/>
      <c r="ELV150" s="129"/>
      <c r="ELW150" s="129"/>
      <c r="ELX150" s="129"/>
      <c r="ELY150" s="129"/>
      <c r="ELZ150" s="129"/>
      <c r="EMA150" s="129"/>
      <c r="EMB150" s="129"/>
      <c r="EMC150" s="129"/>
      <c r="EMD150" s="129"/>
      <c r="EME150" s="129"/>
      <c r="EMF150" s="129"/>
      <c r="EMG150" s="129"/>
      <c r="EMH150" s="129"/>
      <c r="EMI150" s="129"/>
      <c r="EMJ150" s="129"/>
      <c r="EMK150" s="129"/>
      <c r="EML150" s="129"/>
      <c r="EMM150" s="129"/>
      <c r="EMN150" s="129"/>
      <c r="EMO150" s="129"/>
      <c r="EMP150" s="129"/>
      <c r="EMQ150" s="129"/>
      <c r="EMR150" s="129"/>
      <c r="EMS150" s="129"/>
      <c r="EMT150" s="129"/>
      <c r="EMU150" s="129"/>
      <c r="EMV150" s="129"/>
      <c r="EMW150" s="129"/>
      <c r="EMX150" s="129"/>
      <c r="EMY150" s="129"/>
      <c r="EMZ150" s="129"/>
      <c r="ENA150" s="129"/>
      <c r="ENB150" s="129"/>
      <c r="ENC150" s="129"/>
      <c r="END150" s="129"/>
      <c r="ENE150" s="129"/>
      <c r="ENF150" s="129"/>
      <c r="ENG150" s="129"/>
      <c r="ENH150" s="129"/>
      <c r="ENI150" s="129"/>
      <c r="ENJ150" s="129"/>
      <c r="ENK150" s="129"/>
      <c r="ENL150" s="129"/>
      <c r="ENM150" s="129"/>
      <c r="ENN150" s="129"/>
      <c r="ENO150" s="129"/>
      <c r="ENP150" s="129"/>
      <c r="ENQ150" s="129"/>
      <c r="ENR150" s="129"/>
      <c r="ENS150" s="129"/>
      <c r="ENT150" s="129"/>
      <c r="ENU150" s="129"/>
      <c r="ENV150" s="129"/>
      <c r="ENW150" s="129"/>
      <c r="ENX150" s="129"/>
      <c r="ENY150" s="129"/>
      <c r="ENZ150" s="129"/>
      <c r="EOA150" s="129"/>
      <c r="EOB150" s="129"/>
      <c r="EOC150" s="129"/>
      <c r="EOD150" s="129"/>
      <c r="EOE150" s="129"/>
      <c r="EOF150" s="129"/>
      <c r="EOG150" s="129"/>
      <c r="EOH150" s="129"/>
      <c r="EOI150" s="129"/>
      <c r="EOJ150" s="129"/>
      <c r="EOK150" s="129"/>
      <c r="EOL150" s="129"/>
      <c r="EOM150" s="129"/>
      <c r="EON150" s="129"/>
      <c r="EOO150" s="129"/>
      <c r="EOP150" s="129"/>
      <c r="EOQ150" s="129"/>
      <c r="EOR150" s="129"/>
      <c r="EOS150" s="129"/>
      <c r="EOT150" s="129"/>
      <c r="EOU150" s="129"/>
      <c r="EOV150" s="129"/>
      <c r="EOW150" s="129"/>
      <c r="EOX150" s="129"/>
      <c r="EOY150" s="129"/>
      <c r="EOZ150" s="129"/>
      <c r="EPA150" s="129"/>
      <c r="EPB150" s="129"/>
      <c r="EPC150" s="129"/>
      <c r="EPD150" s="129"/>
      <c r="EPE150" s="129"/>
      <c r="EPF150" s="129"/>
      <c r="EPG150" s="129"/>
      <c r="EPH150" s="129"/>
      <c r="EPI150" s="129"/>
      <c r="EPJ150" s="129"/>
      <c r="EPK150" s="129"/>
      <c r="EPL150" s="129"/>
      <c r="EPM150" s="129"/>
      <c r="EPN150" s="129"/>
      <c r="EPO150" s="129"/>
      <c r="EPP150" s="129"/>
      <c r="EPQ150" s="129"/>
      <c r="EPR150" s="129"/>
      <c r="EPS150" s="129"/>
      <c r="EPT150" s="129"/>
      <c r="EPU150" s="129"/>
      <c r="EPV150" s="129"/>
      <c r="EPW150" s="129"/>
      <c r="EPX150" s="129"/>
      <c r="EPY150" s="129"/>
      <c r="EPZ150" s="129"/>
      <c r="EQA150" s="129"/>
      <c r="EQB150" s="129"/>
      <c r="EQC150" s="129"/>
      <c r="EQD150" s="129"/>
      <c r="EQE150" s="129"/>
      <c r="EQF150" s="129"/>
      <c r="EQG150" s="129"/>
      <c r="EQH150" s="129"/>
      <c r="EQI150" s="129"/>
      <c r="EQJ150" s="129"/>
      <c r="EQK150" s="129"/>
      <c r="EQL150" s="129"/>
      <c r="EQM150" s="129"/>
      <c r="EQN150" s="129"/>
      <c r="EQO150" s="129"/>
      <c r="EQP150" s="129"/>
      <c r="EQQ150" s="129"/>
      <c r="EQR150" s="129"/>
      <c r="EQS150" s="129"/>
      <c r="EQT150" s="129"/>
      <c r="EQU150" s="129"/>
      <c r="EQV150" s="129"/>
      <c r="EQW150" s="129"/>
      <c r="EQX150" s="129"/>
      <c r="EQY150" s="129"/>
      <c r="EQZ150" s="129"/>
      <c r="ERA150" s="129"/>
      <c r="ERB150" s="129"/>
      <c r="ERC150" s="129"/>
      <c r="ERD150" s="129"/>
      <c r="ERE150" s="129"/>
      <c r="ERF150" s="129"/>
      <c r="ERG150" s="129"/>
      <c r="ERH150" s="129"/>
      <c r="ERI150" s="129"/>
      <c r="ERJ150" s="129"/>
      <c r="ERK150" s="129"/>
      <c r="ERL150" s="129"/>
      <c r="ERM150" s="129"/>
      <c r="ERN150" s="129"/>
      <c r="ERO150" s="129"/>
      <c r="ERP150" s="129"/>
      <c r="ERQ150" s="129"/>
      <c r="ERR150" s="129"/>
      <c r="ERS150" s="129"/>
      <c r="ERT150" s="129"/>
      <c r="ERU150" s="129"/>
      <c r="ERV150" s="129"/>
      <c r="ERW150" s="129"/>
      <c r="ERX150" s="129"/>
      <c r="ERY150" s="129"/>
      <c r="ERZ150" s="129"/>
      <c r="ESA150" s="129"/>
      <c r="ESB150" s="129"/>
      <c r="ESC150" s="129"/>
      <c r="ESD150" s="129"/>
      <c r="ESE150" s="129"/>
      <c r="ESF150" s="129"/>
      <c r="ESG150" s="129"/>
      <c r="ESH150" s="129"/>
      <c r="ESI150" s="129"/>
      <c r="ESJ150" s="129"/>
      <c r="ESK150" s="129"/>
      <c r="ESL150" s="129"/>
      <c r="ESM150" s="129"/>
      <c r="ESN150" s="129"/>
      <c r="ESO150" s="129"/>
      <c r="ESP150" s="129"/>
      <c r="ESQ150" s="129"/>
      <c r="ESR150" s="129"/>
      <c r="ESS150" s="129"/>
      <c r="EST150" s="129"/>
      <c r="ESU150" s="129"/>
      <c r="ESV150" s="129"/>
      <c r="ESW150" s="129"/>
      <c r="ESX150" s="129"/>
      <c r="ESY150" s="129"/>
      <c r="ESZ150" s="129"/>
      <c r="ETA150" s="129"/>
      <c r="ETB150" s="129"/>
      <c r="ETC150" s="129"/>
      <c r="ETD150" s="129"/>
      <c r="ETE150" s="129"/>
      <c r="ETF150" s="129"/>
      <c r="ETG150" s="129"/>
      <c r="ETH150" s="129"/>
      <c r="ETI150" s="129"/>
      <c r="ETJ150" s="129"/>
      <c r="ETK150" s="129"/>
      <c r="ETL150" s="129"/>
      <c r="ETM150" s="129"/>
      <c r="ETN150" s="129"/>
      <c r="ETO150" s="129"/>
      <c r="ETP150" s="129"/>
      <c r="ETQ150" s="129"/>
      <c r="ETR150" s="129"/>
      <c r="ETS150" s="129"/>
      <c r="ETT150" s="129"/>
      <c r="ETU150" s="129"/>
      <c r="ETV150" s="129"/>
      <c r="ETW150" s="129"/>
      <c r="ETX150" s="129"/>
      <c r="ETY150" s="129"/>
      <c r="ETZ150" s="129"/>
      <c r="EUA150" s="129"/>
      <c r="EUB150" s="129"/>
      <c r="EUC150" s="129"/>
      <c r="EUD150" s="129"/>
      <c r="EUE150" s="129"/>
      <c r="EUF150" s="129"/>
      <c r="EUG150" s="129"/>
      <c r="EUH150" s="129"/>
      <c r="EUI150" s="129"/>
      <c r="EUJ150" s="129"/>
      <c r="EUK150" s="129"/>
      <c r="EUL150" s="129"/>
      <c r="EUM150" s="129"/>
      <c r="EUN150" s="129"/>
      <c r="EUO150" s="129"/>
      <c r="EUP150" s="129"/>
      <c r="EUQ150" s="129"/>
      <c r="EUR150" s="129"/>
      <c r="EUS150" s="129"/>
      <c r="EUT150" s="129"/>
      <c r="EUU150" s="129"/>
      <c r="EUV150" s="129"/>
      <c r="EUW150" s="129"/>
      <c r="EUX150" s="129"/>
      <c r="EUY150" s="129"/>
      <c r="EUZ150" s="129"/>
      <c r="EVA150" s="129"/>
      <c r="EVB150" s="129"/>
      <c r="EVC150" s="129"/>
      <c r="EVD150" s="129"/>
      <c r="EVE150" s="129"/>
      <c r="EVF150" s="129"/>
      <c r="EVG150" s="129"/>
      <c r="EVH150" s="129"/>
      <c r="EVI150" s="129"/>
      <c r="EVJ150" s="129"/>
      <c r="EVK150" s="129"/>
      <c r="EVL150" s="129"/>
      <c r="EVM150" s="129"/>
      <c r="EVN150" s="129"/>
      <c r="EVO150" s="129"/>
      <c r="EVP150" s="129"/>
      <c r="EVQ150" s="129"/>
      <c r="EVR150" s="129"/>
      <c r="EVS150" s="129"/>
      <c r="EVT150" s="129"/>
      <c r="EVU150" s="129"/>
      <c r="EVV150" s="129"/>
      <c r="EVW150" s="129"/>
      <c r="EVX150" s="129"/>
      <c r="EVY150" s="129"/>
      <c r="EVZ150" s="129"/>
      <c r="EWA150" s="129"/>
      <c r="EWB150" s="129"/>
      <c r="EWC150" s="129"/>
      <c r="EWD150" s="129"/>
      <c r="EWE150" s="129"/>
      <c r="EWF150" s="129"/>
      <c r="EWG150" s="129"/>
      <c r="EWH150" s="129"/>
      <c r="EWI150" s="129"/>
      <c r="EWJ150" s="129"/>
      <c r="EWK150" s="129"/>
      <c r="EWL150" s="129"/>
      <c r="EWM150" s="129"/>
      <c r="EWN150" s="129"/>
      <c r="EWO150" s="129"/>
      <c r="EWP150" s="129"/>
      <c r="EWQ150" s="129"/>
      <c r="EWR150" s="129"/>
      <c r="EWS150" s="129"/>
      <c r="EWT150" s="129"/>
      <c r="EWU150" s="129"/>
      <c r="EWV150" s="129"/>
      <c r="EWW150" s="129"/>
      <c r="EWX150" s="129"/>
      <c r="EWY150" s="129"/>
      <c r="EWZ150" s="129"/>
      <c r="EXA150" s="129"/>
      <c r="EXB150" s="129"/>
      <c r="EXC150" s="129"/>
      <c r="EXD150" s="129"/>
      <c r="EXE150" s="129"/>
      <c r="EXF150" s="129"/>
      <c r="EXG150" s="129"/>
      <c r="EXH150" s="129"/>
      <c r="EXI150" s="129"/>
      <c r="EXJ150" s="129"/>
      <c r="EXK150" s="129"/>
      <c r="EXL150" s="129"/>
      <c r="EXM150" s="129"/>
      <c r="EXN150" s="129"/>
      <c r="EXO150" s="129"/>
      <c r="EXP150" s="129"/>
      <c r="EXQ150" s="129"/>
      <c r="EXR150" s="129"/>
      <c r="EXS150" s="129"/>
      <c r="EXT150" s="129"/>
      <c r="EXU150" s="129"/>
      <c r="EXV150" s="129"/>
      <c r="EXW150" s="129"/>
      <c r="EXX150" s="129"/>
      <c r="EXY150" s="129"/>
      <c r="EXZ150" s="129"/>
      <c r="EYA150" s="129"/>
      <c r="EYB150" s="129"/>
      <c r="EYC150" s="129"/>
      <c r="EYD150" s="129"/>
      <c r="EYE150" s="129"/>
      <c r="EYF150" s="129"/>
      <c r="EYG150" s="129"/>
      <c r="EYH150" s="129"/>
      <c r="EYI150" s="129"/>
      <c r="EYJ150" s="129"/>
      <c r="EYK150" s="129"/>
      <c r="EYL150" s="129"/>
      <c r="EYM150" s="129"/>
      <c r="EYN150" s="129"/>
      <c r="EYO150" s="129"/>
      <c r="EYP150" s="129"/>
      <c r="EYQ150" s="129"/>
      <c r="EYR150" s="129"/>
      <c r="EYS150" s="129"/>
      <c r="EYT150" s="129"/>
      <c r="EYU150" s="129"/>
      <c r="EYV150" s="129"/>
      <c r="EYW150" s="129"/>
      <c r="EYX150" s="129"/>
      <c r="EYY150" s="129"/>
      <c r="EYZ150" s="129"/>
      <c r="EZA150" s="129"/>
      <c r="EZB150" s="129"/>
      <c r="EZC150" s="129"/>
      <c r="EZD150" s="129"/>
      <c r="EZE150" s="129"/>
      <c r="EZF150" s="129"/>
      <c r="EZG150" s="129"/>
      <c r="EZH150" s="129"/>
      <c r="EZI150" s="129"/>
      <c r="EZJ150" s="129"/>
      <c r="EZK150" s="129"/>
      <c r="EZL150" s="129"/>
      <c r="EZM150" s="129"/>
      <c r="EZN150" s="129"/>
      <c r="EZO150" s="129"/>
      <c r="EZP150" s="129"/>
      <c r="EZQ150" s="129"/>
      <c r="EZR150" s="129"/>
      <c r="EZS150" s="129"/>
      <c r="EZT150" s="129"/>
      <c r="EZU150" s="129"/>
      <c r="EZV150" s="129"/>
      <c r="EZW150" s="129"/>
      <c r="EZX150" s="129"/>
      <c r="EZY150" s="129"/>
      <c r="EZZ150" s="129"/>
      <c r="FAA150" s="129"/>
      <c r="FAB150" s="129"/>
      <c r="FAC150" s="129"/>
      <c r="FAD150" s="129"/>
      <c r="FAE150" s="129"/>
      <c r="FAF150" s="129"/>
      <c r="FAG150" s="129"/>
      <c r="FAH150" s="129"/>
      <c r="FAI150" s="129"/>
      <c r="FAJ150" s="129"/>
      <c r="FAK150" s="129"/>
      <c r="FAL150" s="129"/>
      <c r="FAM150" s="129"/>
      <c r="FAN150" s="129"/>
      <c r="FAO150" s="129"/>
      <c r="FAP150" s="129"/>
      <c r="FAQ150" s="129"/>
      <c r="FAR150" s="129"/>
      <c r="FAS150" s="129"/>
      <c r="FAT150" s="129"/>
      <c r="FAU150" s="129"/>
      <c r="FAV150" s="129"/>
      <c r="FAW150" s="129"/>
      <c r="FAX150" s="129"/>
      <c r="FAY150" s="129"/>
      <c r="FAZ150" s="129"/>
      <c r="FBA150" s="129"/>
      <c r="FBB150" s="129"/>
      <c r="FBC150" s="129"/>
      <c r="FBD150" s="129"/>
      <c r="FBE150" s="129"/>
      <c r="FBF150" s="129"/>
      <c r="FBG150" s="129"/>
      <c r="FBH150" s="129"/>
      <c r="FBI150" s="129"/>
      <c r="FBJ150" s="129"/>
      <c r="FBK150" s="129"/>
      <c r="FBL150" s="129"/>
      <c r="FBM150" s="129"/>
      <c r="FBN150" s="129"/>
      <c r="FBO150" s="129"/>
      <c r="FBP150" s="129"/>
      <c r="FBQ150" s="129"/>
      <c r="FBR150" s="129"/>
      <c r="FBS150" s="129"/>
      <c r="FBT150" s="129"/>
      <c r="FBU150" s="129"/>
      <c r="FBV150" s="129"/>
      <c r="FBW150" s="129"/>
      <c r="FBX150" s="129"/>
      <c r="FBY150" s="129"/>
      <c r="FBZ150" s="129"/>
      <c r="FCA150" s="129"/>
      <c r="FCB150" s="129"/>
      <c r="FCC150" s="129"/>
      <c r="FCD150" s="129"/>
      <c r="FCE150" s="129"/>
      <c r="FCF150" s="129"/>
      <c r="FCG150" s="129"/>
      <c r="FCH150" s="129"/>
      <c r="FCI150" s="129"/>
      <c r="FCJ150" s="129"/>
      <c r="FCK150" s="129"/>
      <c r="FCL150" s="129"/>
      <c r="FCM150" s="129"/>
      <c r="FCN150" s="129"/>
      <c r="FCO150" s="129"/>
      <c r="FCP150" s="129"/>
      <c r="FCQ150" s="129"/>
      <c r="FCR150" s="129"/>
      <c r="FCS150" s="129"/>
      <c r="FCT150" s="129"/>
      <c r="FCU150" s="129"/>
      <c r="FCV150" s="129"/>
      <c r="FCW150" s="129"/>
      <c r="FCX150" s="129"/>
      <c r="FCY150" s="129"/>
      <c r="FCZ150" s="129"/>
      <c r="FDA150" s="129"/>
      <c r="FDB150" s="129"/>
      <c r="FDC150" s="129"/>
      <c r="FDD150" s="129"/>
      <c r="FDE150" s="129"/>
      <c r="FDF150" s="129"/>
      <c r="FDG150" s="129"/>
      <c r="FDH150" s="129"/>
      <c r="FDI150" s="129"/>
      <c r="FDJ150" s="129"/>
      <c r="FDK150" s="129"/>
      <c r="FDL150" s="129"/>
      <c r="FDM150" s="129"/>
      <c r="FDN150" s="129"/>
      <c r="FDO150" s="129"/>
      <c r="FDP150" s="129"/>
      <c r="FDQ150" s="129"/>
      <c r="FDR150" s="129"/>
      <c r="FDS150" s="129"/>
      <c r="FDT150" s="129"/>
      <c r="FDU150" s="129"/>
      <c r="FDV150" s="129"/>
      <c r="FDW150" s="129"/>
      <c r="FDX150" s="129"/>
      <c r="FDY150" s="129"/>
      <c r="FDZ150" s="129"/>
      <c r="FEA150" s="129"/>
      <c r="FEB150" s="129"/>
      <c r="FEC150" s="129"/>
      <c r="FED150" s="129"/>
      <c r="FEE150" s="129"/>
      <c r="FEF150" s="129"/>
      <c r="FEG150" s="129"/>
      <c r="FEH150" s="129"/>
      <c r="FEI150" s="129"/>
      <c r="FEJ150" s="129"/>
      <c r="FEK150" s="129"/>
      <c r="FEL150" s="129"/>
      <c r="FEM150" s="129"/>
      <c r="FEN150" s="129"/>
      <c r="FEO150" s="129"/>
      <c r="FEP150" s="129"/>
      <c r="FEQ150" s="129"/>
      <c r="FER150" s="129"/>
      <c r="FES150" s="129"/>
      <c r="FET150" s="129"/>
      <c r="FEU150" s="129"/>
      <c r="FEV150" s="129"/>
      <c r="FEW150" s="129"/>
      <c r="FEX150" s="129"/>
      <c r="FEY150" s="129"/>
      <c r="FEZ150" s="129"/>
      <c r="FFA150" s="129"/>
      <c r="FFB150" s="129"/>
      <c r="FFC150" s="129"/>
      <c r="FFD150" s="129"/>
      <c r="FFE150" s="129"/>
      <c r="FFF150" s="129"/>
      <c r="FFG150" s="129"/>
      <c r="FFH150" s="129"/>
      <c r="FFI150" s="129"/>
      <c r="FFJ150" s="129"/>
      <c r="FFK150" s="129"/>
      <c r="FFL150" s="129"/>
      <c r="FFM150" s="129"/>
      <c r="FFN150" s="129"/>
      <c r="FFO150" s="129"/>
      <c r="FFP150" s="129"/>
      <c r="FFQ150" s="129"/>
      <c r="FFR150" s="129"/>
      <c r="FFS150" s="129"/>
      <c r="FFT150" s="129"/>
      <c r="FFU150" s="129"/>
      <c r="FFV150" s="129"/>
      <c r="FFW150" s="129"/>
      <c r="FFX150" s="129"/>
      <c r="FFY150" s="129"/>
      <c r="FFZ150" s="129"/>
      <c r="FGA150" s="129"/>
      <c r="FGB150" s="129"/>
      <c r="FGC150" s="129"/>
      <c r="FGD150" s="129"/>
      <c r="FGE150" s="129"/>
      <c r="FGF150" s="129"/>
      <c r="FGG150" s="129"/>
      <c r="FGH150" s="129"/>
      <c r="FGI150" s="129"/>
      <c r="FGJ150" s="129"/>
      <c r="FGK150" s="129"/>
      <c r="FGL150" s="129"/>
      <c r="FGM150" s="129"/>
      <c r="FGN150" s="129"/>
      <c r="FGO150" s="129"/>
      <c r="FGP150" s="129"/>
      <c r="FGQ150" s="129"/>
      <c r="FGR150" s="129"/>
      <c r="FGS150" s="129"/>
      <c r="FGT150" s="129"/>
      <c r="FGU150" s="129"/>
      <c r="FGV150" s="129"/>
      <c r="FGW150" s="129"/>
      <c r="FGX150" s="129"/>
      <c r="FGY150" s="129"/>
      <c r="FGZ150" s="129"/>
      <c r="FHA150" s="129"/>
      <c r="FHB150" s="129"/>
      <c r="FHC150" s="129"/>
      <c r="FHD150" s="129"/>
      <c r="FHE150" s="129"/>
      <c r="FHF150" s="129"/>
      <c r="FHG150" s="129"/>
      <c r="FHH150" s="129"/>
      <c r="FHI150" s="129"/>
      <c r="FHJ150" s="129"/>
      <c r="FHK150" s="129"/>
      <c r="FHL150" s="129"/>
      <c r="FHM150" s="129"/>
      <c r="FHN150" s="129"/>
      <c r="FHO150" s="129"/>
      <c r="FHP150" s="129"/>
      <c r="FHQ150" s="129"/>
      <c r="FHR150" s="129"/>
      <c r="FHS150" s="129"/>
      <c r="FHT150" s="129"/>
      <c r="FHU150" s="129"/>
      <c r="FHV150" s="129"/>
      <c r="FHW150" s="129"/>
      <c r="FHX150" s="129"/>
      <c r="FHY150" s="129"/>
      <c r="FHZ150" s="129"/>
      <c r="FIA150" s="129"/>
      <c r="FIB150" s="129"/>
      <c r="FIC150" s="129"/>
      <c r="FID150" s="129"/>
      <c r="FIE150" s="129"/>
      <c r="FIF150" s="129"/>
      <c r="FIG150" s="129"/>
      <c r="FIH150" s="129"/>
      <c r="FII150" s="129"/>
      <c r="FIJ150" s="129"/>
      <c r="FIK150" s="129"/>
      <c r="FIL150" s="129"/>
      <c r="FIM150" s="129"/>
      <c r="FIN150" s="129"/>
      <c r="FIO150" s="129"/>
      <c r="FIP150" s="129"/>
      <c r="FIQ150" s="129"/>
      <c r="FIR150" s="129"/>
      <c r="FIS150" s="129"/>
      <c r="FIT150" s="129"/>
      <c r="FIU150" s="129"/>
      <c r="FIV150" s="129"/>
      <c r="FIW150" s="129"/>
      <c r="FIX150" s="129"/>
      <c r="FIY150" s="129"/>
      <c r="FIZ150" s="129"/>
      <c r="FJA150" s="129"/>
      <c r="FJB150" s="129"/>
      <c r="FJC150" s="129"/>
      <c r="FJD150" s="129"/>
      <c r="FJE150" s="129"/>
      <c r="FJF150" s="129"/>
      <c r="FJG150" s="129"/>
      <c r="FJH150" s="129"/>
      <c r="FJI150" s="129"/>
      <c r="FJJ150" s="129"/>
      <c r="FJK150" s="129"/>
      <c r="FJL150" s="129"/>
      <c r="FJM150" s="129"/>
      <c r="FJN150" s="129"/>
      <c r="FJO150" s="129"/>
      <c r="FJP150" s="129"/>
      <c r="FJQ150" s="129"/>
      <c r="FJR150" s="129"/>
      <c r="FJS150" s="129"/>
      <c r="FJT150" s="129"/>
      <c r="FJU150" s="129"/>
      <c r="FJV150" s="129"/>
      <c r="FJW150" s="129"/>
      <c r="FJX150" s="129"/>
      <c r="FJY150" s="129"/>
      <c r="FJZ150" s="129"/>
      <c r="FKA150" s="129"/>
      <c r="FKB150" s="129"/>
      <c r="FKC150" s="129"/>
      <c r="FKD150" s="129"/>
      <c r="FKE150" s="129"/>
      <c r="FKF150" s="129"/>
      <c r="FKG150" s="129"/>
      <c r="FKH150" s="129"/>
      <c r="FKI150" s="129"/>
      <c r="FKJ150" s="129"/>
      <c r="FKK150" s="129"/>
      <c r="FKL150" s="129"/>
      <c r="FKM150" s="129"/>
      <c r="FKN150" s="129"/>
      <c r="FKO150" s="129"/>
      <c r="FKP150" s="129"/>
      <c r="FKQ150" s="129"/>
      <c r="FKR150" s="129"/>
      <c r="FKS150" s="129"/>
      <c r="FKT150" s="129"/>
      <c r="FKU150" s="129"/>
      <c r="FKV150" s="129"/>
      <c r="FKW150" s="129"/>
      <c r="FKX150" s="129"/>
      <c r="FKY150" s="129"/>
      <c r="FKZ150" s="129"/>
      <c r="FLA150" s="129"/>
      <c r="FLB150" s="129"/>
      <c r="FLC150" s="129"/>
      <c r="FLD150" s="129"/>
      <c r="FLE150" s="129"/>
      <c r="FLF150" s="129"/>
      <c r="FLG150" s="129"/>
      <c r="FLH150" s="129"/>
      <c r="FLI150" s="129"/>
      <c r="FLJ150" s="129"/>
      <c r="FLK150" s="129"/>
      <c r="FLL150" s="129"/>
      <c r="FLM150" s="129"/>
      <c r="FLN150" s="129"/>
      <c r="FLO150" s="129"/>
      <c r="FLP150" s="129"/>
      <c r="FLQ150" s="129"/>
      <c r="FLR150" s="129"/>
      <c r="FLS150" s="129"/>
      <c r="FLT150" s="129"/>
      <c r="FLU150" s="129"/>
      <c r="FLV150" s="129"/>
      <c r="FLW150" s="129"/>
      <c r="FLX150" s="129"/>
      <c r="FLY150" s="129"/>
      <c r="FLZ150" s="129"/>
      <c r="FMA150" s="129"/>
      <c r="FMB150" s="129"/>
      <c r="FMC150" s="129"/>
      <c r="FMD150" s="129"/>
      <c r="FME150" s="129"/>
      <c r="FMF150" s="129"/>
      <c r="FMG150" s="129"/>
      <c r="FMH150" s="129"/>
      <c r="FMI150" s="129"/>
      <c r="FMJ150" s="129"/>
      <c r="FMK150" s="129"/>
      <c r="FML150" s="129"/>
      <c r="FMM150" s="129"/>
      <c r="FMN150" s="129"/>
      <c r="FMO150" s="129"/>
      <c r="FMP150" s="129"/>
      <c r="FMQ150" s="129"/>
      <c r="FMR150" s="129"/>
      <c r="FMS150" s="129"/>
      <c r="FMT150" s="129"/>
      <c r="FMU150" s="129"/>
      <c r="FMV150" s="129"/>
      <c r="FMW150" s="129"/>
      <c r="FMX150" s="129"/>
      <c r="FMY150" s="129"/>
      <c r="FMZ150" s="129"/>
      <c r="FNA150" s="129"/>
      <c r="FNB150" s="129"/>
      <c r="FNC150" s="129"/>
      <c r="FND150" s="129"/>
      <c r="FNE150" s="129"/>
      <c r="FNF150" s="129"/>
      <c r="FNG150" s="129"/>
      <c r="FNH150" s="129"/>
      <c r="FNI150" s="129"/>
      <c r="FNJ150" s="129"/>
      <c r="FNK150" s="129"/>
      <c r="FNL150" s="129"/>
      <c r="FNM150" s="129"/>
      <c r="FNN150" s="129"/>
      <c r="FNO150" s="129"/>
      <c r="FNP150" s="129"/>
      <c r="FNQ150" s="129"/>
      <c r="FNR150" s="129"/>
      <c r="FNS150" s="129"/>
      <c r="FNT150" s="129"/>
      <c r="FNU150" s="129"/>
      <c r="FNV150" s="129"/>
      <c r="FNW150" s="129"/>
      <c r="FNX150" s="129"/>
      <c r="FNY150" s="129"/>
      <c r="FNZ150" s="129"/>
      <c r="FOA150" s="129"/>
      <c r="FOB150" s="129"/>
      <c r="FOC150" s="129"/>
      <c r="FOD150" s="129"/>
      <c r="FOE150" s="129"/>
      <c r="FOF150" s="129"/>
      <c r="FOG150" s="129"/>
      <c r="FOH150" s="129"/>
      <c r="FOI150" s="129"/>
      <c r="FOJ150" s="129"/>
      <c r="FOK150" s="129"/>
      <c r="FOL150" s="129"/>
      <c r="FOM150" s="129"/>
      <c r="FON150" s="129"/>
      <c r="FOO150" s="129"/>
      <c r="FOP150" s="129"/>
      <c r="FOQ150" s="129"/>
      <c r="FOR150" s="129"/>
      <c r="FOS150" s="129"/>
      <c r="FOT150" s="129"/>
      <c r="FOU150" s="129"/>
      <c r="FOV150" s="129"/>
      <c r="FOW150" s="129"/>
      <c r="FOX150" s="129"/>
      <c r="FOY150" s="129"/>
      <c r="FOZ150" s="129"/>
      <c r="FPA150" s="129"/>
      <c r="FPB150" s="129"/>
      <c r="FPC150" s="129"/>
      <c r="FPD150" s="129"/>
      <c r="FPE150" s="129"/>
      <c r="FPF150" s="129"/>
      <c r="FPG150" s="129"/>
      <c r="FPH150" s="129"/>
      <c r="FPI150" s="129"/>
      <c r="FPJ150" s="129"/>
      <c r="FPK150" s="129"/>
      <c r="FPL150" s="129"/>
      <c r="FPM150" s="129"/>
      <c r="FPN150" s="129"/>
      <c r="FPO150" s="129"/>
      <c r="FPP150" s="129"/>
      <c r="FPQ150" s="129"/>
      <c r="FPR150" s="129"/>
      <c r="FPS150" s="129"/>
      <c r="FPT150" s="129"/>
      <c r="FPU150" s="129"/>
      <c r="FPV150" s="129"/>
      <c r="FPW150" s="129"/>
      <c r="FPX150" s="129"/>
      <c r="FPY150" s="129"/>
      <c r="FPZ150" s="129"/>
      <c r="FQA150" s="129"/>
      <c r="FQB150" s="129"/>
      <c r="FQC150" s="129"/>
      <c r="FQD150" s="129"/>
      <c r="FQE150" s="129"/>
      <c r="FQF150" s="129"/>
      <c r="FQG150" s="129"/>
      <c r="FQH150" s="129"/>
      <c r="FQI150" s="129"/>
      <c r="FQJ150" s="129"/>
      <c r="FQK150" s="129"/>
      <c r="FQL150" s="129"/>
      <c r="FQM150" s="129"/>
      <c r="FQN150" s="129"/>
      <c r="FQO150" s="129"/>
      <c r="FQP150" s="129"/>
      <c r="FQQ150" s="129"/>
      <c r="FQR150" s="129"/>
      <c r="FQS150" s="129"/>
      <c r="FQT150" s="129"/>
      <c r="FQU150" s="129"/>
      <c r="FQV150" s="129"/>
      <c r="FQW150" s="129"/>
      <c r="FQX150" s="129"/>
      <c r="FQY150" s="129"/>
      <c r="FQZ150" s="129"/>
      <c r="FRA150" s="129"/>
      <c r="FRB150" s="129"/>
      <c r="FRC150" s="129"/>
      <c r="FRD150" s="129"/>
      <c r="FRE150" s="129"/>
      <c r="FRF150" s="129"/>
      <c r="FRG150" s="129"/>
      <c r="FRH150" s="129"/>
      <c r="FRI150" s="129"/>
      <c r="FRJ150" s="129"/>
      <c r="FRK150" s="129"/>
      <c r="FRL150" s="129"/>
      <c r="FRM150" s="129"/>
      <c r="FRN150" s="129"/>
      <c r="FRO150" s="129"/>
      <c r="FRP150" s="129"/>
      <c r="FRQ150" s="129"/>
      <c r="FRR150" s="129"/>
      <c r="FRS150" s="129"/>
      <c r="FRT150" s="129"/>
      <c r="FRU150" s="129"/>
      <c r="FRV150" s="129"/>
      <c r="FRW150" s="129"/>
      <c r="FRX150" s="129"/>
      <c r="FRY150" s="129"/>
      <c r="FRZ150" s="129"/>
      <c r="FSA150" s="129"/>
      <c r="FSB150" s="129"/>
      <c r="FSC150" s="129"/>
      <c r="FSD150" s="129"/>
      <c r="FSE150" s="129"/>
      <c r="FSF150" s="129"/>
      <c r="FSG150" s="129"/>
      <c r="FSH150" s="129"/>
      <c r="FSI150" s="129"/>
      <c r="FSJ150" s="129"/>
      <c r="FSK150" s="129"/>
      <c r="FSL150" s="129"/>
      <c r="FSM150" s="129"/>
      <c r="FSN150" s="129"/>
      <c r="FSO150" s="129"/>
      <c r="FSP150" s="129"/>
      <c r="FSQ150" s="129"/>
      <c r="FSR150" s="129"/>
      <c r="FSS150" s="129"/>
      <c r="FST150" s="129"/>
      <c r="FSU150" s="129"/>
      <c r="FSV150" s="129"/>
      <c r="FSW150" s="129"/>
      <c r="FSX150" s="129"/>
      <c r="FSY150" s="129"/>
      <c r="FSZ150" s="129"/>
      <c r="FTA150" s="129"/>
      <c r="FTB150" s="129"/>
      <c r="FTC150" s="129"/>
      <c r="FTD150" s="129"/>
      <c r="FTE150" s="129"/>
      <c r="FTF150" s="129"/>
      <c r="FTG150" s="129"/>
      <c r="FTH150" s="129"/>
      <c r="FTI150" s="129"/>
      <c r="FTJ150" s="129"/>
      <c r="FTK150" s="129"/>
      <c r="FTL150" s="129"/>
      <c r="FTM150" s="129"/>
      <c r="FTN150" s="129"/>
      <c r="FTO150" s="129"/>
      <c r="FTP150" s="129"/>
      <c r="FTQ150" s="129"/>
      <c r="FTR150" s="129"/>
      <c r="FTS150" s="129"/>
      <c r="FTT150" s="129"/>
      <c r="FTU150" s="129"/>
      <c r="FTV150" s="129"/>
      <c r="FTW150" s="129"/>
      <c r="FTX150" s="129"/>
      <c r="FTY150" s="129"/>
      <c r="FTZ150" s="129"/>
      <c r="FUA150" s="129"/>
      <c r="FUB150" s="129"/>
      <c r="FUC150" s="129"/>
      <c r="FUD150" s="129"/>
      <c r="FUE150" s="129"/>
      <c r="FUF150" s="129"/>
      <c r="FUG150" s="129"/>
      <c r="FUH150" s="129"/>
      <c r="FUI150" s="129"/>
      <c r="FUJ150" s="129"/>
      <c r="FUK150" s="129"/>
      <c r="FUL150" s="129"/>
      <c r="FUM150" s="129"/>
      <c r="FUN150" s="129"/>
      <c r="FUO150" s="129"/>
      <c r="FUP150" s="129"/>
      <c r="FUQ150" s="129"/>
      <c r="FUR150" s="129"/>
      <c r="FUS150" s="129"/>
      <c r="FUT150" s="129"/>
      <c r="FUU150" s="129"/>
      <c r="FUV150" s="129"/>
      <c r="FUW150" s="129"/>
      <c r="FUX150" s="129"/>
      <c r="FUY150" s="129"/>
      <c r="FUZ150" s="129"/>
      <c r="FVA150" s="129"/>
      <c r="FVB150" s="129"/>
      <c r="FVC150" s="129"/>
      <c r="FVD150" s="129"/>
      <c r="FVE150" s="129"/>
      <c r="FVF150" s="129"/>
      <c r="FVG150" s="129"/>
      <c r="FVH150" s="129"/>
      <c r="FVI150" s="129"/>
      <c r="FVJ150" s="129"/>
      <c r="FVK150" s="129"/>
      <c r="FVL150" s="129"/>
      <c r="FVM150" s="129"/>
      <c r="FVN150" s="129"/>
      <c r="FVO150" s="129"/>
      <c r="FVP150" s="129"/>
      <c r="FVQ150" s="129"/>
      <c r="FVR150" s="129"/>
      <c r="FVS150" s="129"/>
      <c r="FVT150" s="129"/>
      <c r="FVU150" s="129"/>
      <c r="FVV150" s="129"/>
      <c r="FVW150" s="129"/>
      <c r="FVX150" s="129"/>
      <c r="FVY150" s="129"/>
      <c r="FVZ150" s="129"/>
      <c r="FWA150" s="129"/>
      <c r="FWB150" s="129"/>
      <c r="FWC150" s="129"/>
      <c r="FWD150" s="129"/>
      <c r="FWE150" s="129"/>
      <c r="FWF150" s="129"/>
      <c r="FWG150" s="129"/>
      <c r="FWH150" s="129"/>
      <c r="FWI150" s="129"/>
      <c r="FWJ150" s="129"/>
      <c r="FWK150" s="129"/>
      <c r="FWL150" s="129"/>
      <c r="FWM150" s="129"/>
      <c r="FWN150" s="129"/>
      <c r="FWO150" s="129"/>
      <c r="FWP150" s="129"/>
      <c r="FWQ150" s="129"/>
      <c r="FWR150" s="129"/>
      <c r="FWS150" s="129"/>
      <c r="FWT150" s="129"/>
      <c r="FWU150" s="129"/>
      <c r="FWV150" s="129"/>
      <c r="FWW150" s="129"/>
      <c r="FWX150" s="129"/>
      <c r="FWY150" s="129"/>
      <c r="FWZ150" s="129"/>
      <c r="FXA150" s="129"/>
      <c r="FXB150" s="129"/>
      <c r="FXC150" s="129"/>
      <c r="FXD150" s="129"/>
      <c r="FXE150" s="129"/>
      <c r="FXF150" s="129"/>
      <c r="FXG150" s="129"/>
      <c r="FXH150" s="129"/>
      <c r="FXI150" s="129"/>
      <c r="FXJ150" s="129"/>
      <c r="FXK150" s="129"/>
      <c r="FXL150" s="129"/>
      <c r="FXM150" s="129"/>
      <c r="FXN150" s="129"/>
      <c r="FXO150" s="129"/>
      <c r="FXP150" s="129"/>
      <c r="FXQ150" s="129"/>
      <c r="FXR150" s="129"/>
      <c r="FXS150" s="129"/>
      <c r="FXT150" s="129"/>
      <c r="FXU150" s="129"/>
      <c r="FXV150" s="129"/>
      <c r="FXW150" s="129"/>
      <c r="FXX150" s="129"/>
      <c r="FXY150" s="129"/>
      <c r="FXZ150" s="129"/>
      <c r="FYA150" s="129"/>
      <c r="FYB150" s="129"/>
      <c r="FYC150" s="129"/>
      <c r="FYD150" s="129"/>
      <c r="FYE150" s="129"/>
      <c r="FYF150" s="129"/>
      <c r="FYG150" s="129"/>
      <c r="FYH150" s="129"/>
      <c r="FYI150" s="129"/>
      <c r="FYJ150" s="129"/>
      <c r="FYK150" s="129"/>
      <c r="FYL150" s="129"/>
      <c r="FYM150" s="129"/>
      <c r="FYN150" s="129"/>
      <c r="FYO150" s="129"/>
      <c r="FYP150" s="129"/>
      <c r="FYQ150" s="129"/>
      <c r="FYR150" s="129"/>
      <c r="FYS150" s="129"/>
      <c r="FYT150" s="129"/>
      <c r="FYU150" s="129"/>
      <c r="FYV150" s="129"/>
      <c r="FYW150" s="129"/>
      <c r="FYX150" s="129"/>
      <c r="FYY150" s="129"/>
      <c r="FYZ150" s="129"/>
      <c r="FZA150" s="129"/>
      <c r="FZB150" s="129"/>
      <c r="FZC150" s="129"/>
      <c r="FZD150" s="129"/>
      <c r="FZE150" s="129"/>
      <c r="FZF150" s="129"/>
      <c r="FZG150" s="129"/>
      <c r="FZH150" s="129"/>
      <c r="FZI150" s="129"/>
      <c r="FZJ150" s="129"/>
      <c r="FZK150" s="129"/>
      <c r="FZL150" s="129"/>
      <c r="FZM150" s="129"/>
      <c r="FZN150" s="129"/>
      <c r="FZO150" s="129"/>
      <c r="FZP150" s="129"/>
      <c r="FZQ150" s="129"/>
      <c r="FZR150" s="129"/>
      <c r="FZS150" s="129"/>
      <c r="FZT150" s="129"/>
      <c r="FZU150" s="129"/>
      <c r="FZV150" s="129"/>
      <c r="FZW150" s="129"/>
      <c r="FZX150" s="129"/>
      <c r="FZY150" s="129"/>
      <c r="FZZ150" s="129"/>
      <c r="GAA150" s="129"/>
      <c r="GAB150" s="129"/>
      <c r="GAC150" s="129"/>
      <c r="GAD150" s="129"/>
      <c r="GAE150" s="129"/>
      <c r="GAF150" s="129"/>
      <c r="GAG150" s="129"/>
      <c r="GAH150" s="129"/>
      <c r="GAI150" s="129"/>
      <c r="GAJ150" s="129"/>
      <c r="GAK150" s="129"/>
      <c r="GAL150" s="129"/>
      <c r="GAM150" s="129"/>
      <c r="GAN150" s="129"/>
      <c r="GAO150" s="129"/>
      <c r="GAP150" s="129"/>
      <c r="GAQ150" s="129"/>
      <c r="GAR150" s="129"/>
      <c r="GAS150" s="129"/>
      <c r="GAT150" s="129"/>
      <c r="GAU150" s="129"/>
      <c r="GAV150" s="129"/>
      <c r="GAW150" s="129"/>
      <c r="GAX150" s="129"/>
      <c r="GAY150" s="129"/>
      <c r="GAZ150" s="129"/>
      <c r="GBA150" s="129"/>
      <c r="GBB150" s="129"/>
      <c r="GBC150" s="129"/>
      <c r="GBD150" s="129"/>
      <c r="GBE150" s="129"/>
      <c r="GBF150" s="129"/>
      <c r="GBG150" s="129"/>
      <c r="GBH150" s="129"/>
      <c r="GBI150" s="129"/>
      <c r="GBJ150" s="129"/>
      <c r="GBK150" s="129"/>
      <c r="GBL150" s="129"/>
      <c r="GBM150" s="129"/>
      <c r="GBN150" s="129"/>
      <c r="GBO150" s="129"/>
      <c r="GBP150" s="129"/>
      <c r="GBQ150" s="129"/>
      <c r="GBR150" s="129"/>
      <c r="GBS150" s="129"/>
      <c r="GBT150" s="129"/>
      <c r="GBU150" s="129"/>
      <c r="GBV150" s="129"/>
      <c r="GBW150" s="129"/>
      <c r="GBX150" s="129"/>
      <c r="GBY150" s="129"/>
      <c r="GBZ150" s="129"/>
      <c r="GCA150" s="129"/>
      <c r="GCB150" s="129"/>
      <c r="GCC150" s="129"/>
      <c r="GCD150" s="129"/>
      <c r="GCE150" s="129"/>
      <c r="GCF150" s="129"/>
      <c r="GCG150" s="129"/>
      <c r="GCH150" s="129"/>
      <c r="GCI150" s="129"/>
      <c r="GCJ150" s="129"/>
      <c r="GCK150" s="129"/>
      <c r="GCL150" s="129"/>
      <c r="GCM150" s="129"/>
      <c r="GCN150" s="129"/>
      <c r="GCO150" s="129"/>
      <c r="GCP150" s="129"/>
      <c r="GCQ150" s="129"/>
      <c r="GCR150" s="129"/>
      <c r="GCS150" s="129"/>
      <c r="GCT150" s="129"/>
      <c r="GCU150" s="129"/>
      <c r="GCV150" s="129"/>
      <c r="GCW150" s="129"/>
      <c r="GCX150" s="129"/>
      <c r="GCY150" s="129"/>
      <c r="GCZ150" s="129"/>
      <c r="GDA150" s="129"/>
      <c r="GDB150" s="129"/>
      <c r="GDC150" s="129"/>
      <c r="GDD150" s="129"/>
      <c r="GDE150" s="129"/>
      <c r="GDF150" s="129"/>
      <c r="GDG150" s="129"/>
      <c r="GDH150" s="129"/>
      <c r="GDI150" s="129"/>
      <c r="GDJ150" s="129"/>
      <c r="GDK150" s="129"/>
      <c r="GDL150" s="129"/>
      <c r="GDM150" s="129"/>
      <c r="GDN150" s="129"/>
      <c r="GDO150" s="129"/>
      <c r="GDP150" s="129"/>
      <c r="GDQ150" s="129"/>
      <c r="GDR150" s="129"/>
      <c r="GDS150" s="129"/>
      <c r="GDT150" s="129"/>
      <c r="GDU150" s="129"/>
      <c r="GDV150" s="129"/>
      <c r="GDW150" s="129"/>
      <c r="GDX150" s="129"/>
      <c r="GDY150" s="129"/>
      <c r="GDZ150" s="129"/>
      <c r="GEA150" s="129"/>
      <c r="GEB150" s="129"/>
      <c r="GEC150" s="129"/>
      <c r="GED150" s="129"/>
      <c r="GEE150" s="129"/>
      <c r="GEF150" s="129"/>
      <c r="GEG150" s="129"/>
      <c r="GEH150" s="129"/>
      <c r="GEI150" s="129"/>
      <c r="GEJ150" s="129"/>
      <c r="GEK150" s="129"/>
      <c r="GEL150" s="129"/>
      <c r="GEM150" s="129"/>
      <c r="GEN150" s="129"/>
      <c r="GEO150" s="129"/>
      <c r="GEP150" s="129"/>
      <c r="GEQ150" s="129"/>
      <c r="GER150" s="129"/>
      <c r="GES150" s="129"/>
      <c r="GET150" s="129"/>
      <c r="GEU150" s="129"/>
      <c r="GEV150" s="129"/>
      <c r="GEW150" s="129"/>
      <c r="GEX150" s="129"/>
      <c r="GEY150" s="129"/>
      <c r="GEZ150" s="129"/>
      <c r="GFA150" s="129"/>
      <c r="GFB150" s="129"/>
      <c r="GFC150" s="129"/>
      <c r="GFD150" s="129"/>
      <c r="GFE150" s="129"/>
      <c r="GFF150" s="129"/>
      <c r="GFG150" s="129"/>
      <c r="GFH150" s="129"/>
      <c r="GFI150" s="129"/>
      <c r="GFJ150" s="129"/>
      <c r="GFK150" s="129"/>
      <c r="GFL150" s="129"/>
      <c r="GFM150" s="129"/>
      <c r="GFN150" s="129"/>
      <c r="GFO150" s="129"/>
      <c r="GFP150" s="129"/>
      <c r="GFQ150" s="129"/>
      <c r="GFR150" s="129"/>
      <c r="GFS150" s="129"/>
      <c r="GFT150" s="129"/>
      <c r="GFU150" s="129"/>
      <c r="GFV150" s="129"/>
      <c r="GFW150" s="129"/>
      <c r="GFX150" s="129"/>
      <c r="GFY150" s="129"/>
      <c r="GFZ150" s="129"/>
      <c r="GGA150" s="129"/>
      <c r="GGB150" s="129"/>
      <c r="GGC150" s="129"/>
      <c r="GGD150" s="129"/>
      <c r="GGE150" s="129"/>
      <c r="GGF150" s="129"/>
      <c r="GGG150" s="129"/>
      <c r="GGH150" s="129"/>
      <c r="GGI150" s="129"/>
      <c r="GGJ150" s="129"/>
      <c r="GGK150" s="129"/>
      <c r="GGL150" s="129"/>
      <c r="GGM150" s="129"/>
      <c r="GGN150" s="129"/>
      <c r="GGO150" s="129"/>
      <c r="GGP150" s="129"/>
      <c r="GGQ150" s="129"/>
      <c r="GGR150" s="129"/>
      <c r="GGS150" s="129"/>
      <c r="GGT150" s="129"/>
      <c r="GGU150" s="129"/>
      <c r="GGV150" s="129"/>
      <c r="GGW150" s="129"/>
      <c r="GGX150" s="129"/>
      <c r="GGY150" s="129"/>
      <c r="GGZ150" s="129"/>
      <c r="GHA150" s="129"/>
      <c r="GHB150" s="129"/>
      <c r="GHC150" s="129"/>
      <c r="GHD150" s="129"/>
      <c r="GHE150" s="129"/>
      <c r="GHF150" s="129"/>
      <c r="GHG150" s="129"/>
      <c r="GHH150" s="129"/>
      <c r="GHI150" s="129"/>
      <c r="GHJ150" s="129"/>
      <c r="GHK150" s="129"/>
      <c r="GHL150" s="129"/>
      <c r="GHM150" s="129"/>
      <c r="GHN150" s="129"/>
      <c r="GHO150" s="129"/>
      <c r="GHP150" s="129"/>
      <c r="GHQ150" s="129"/>
      <c r="GHR150" s="129"/>
      <c r="GHS150" s="129"/>
      <c r="GHT150" s="129"/>
      <c r="GHU150" s="129"/>
      <c r="GHV150" s="129"/>
      <c r="GHW150" s="129"/>
      <c r="GHX150" s="129"/>
      <c r="GHY150" s="129"/>
      <c r="GHZ150" s="129"/>
      <c r="GIA150" s="129"/>
      <c r="GIB150" s="129"/>
      <c r="GIC150" s="129"/>
      <c r="GID150" s="129"/>
      <c r="GIE150" s="129"/>
      <c r="GIF150" s="129"/>
      <c r="GIG150" s="129"/>
      <c r="GIH150" s="129"/>
      <c r="GII150" s="129"/>
      <c r="GIJ150" s="129"/>
      <c r="GIK150" s="129"/>
      <c r="GIL150" s="129"/>
      <c r="GIM150" s="129"/>
      <c r="GIN150" s="129"/>
      <c r="GIO150" s="129"/>
      <c r="GIP150" s="129"/>
      <c r="GIQ150" s="129"/>
      <c r="GIR150" s="129"/>
      <c r="GIS150" s="129"/>
      <c r="GIT150" s="129"/>
      <c r="GIU150" s="129"/>
      <c r="GIV150" s="129"/>
      <c r="GIW150" s="129"/>
      <c r="GIX150" s="129"/>
      <c r="GIY150" s="129"/>
      <c r="GIZ150" s="129"/>
      <c r="GJA150" s="129"/>
      <c r="GJB150" s="129"/>
      <c r="GJC150" s="129"/>
      <c r="GJD150" s="129"/>
      <c r="GJE150" s="129"/>
      <c r="GJF150" s="129"/>
      <c r="GJG150" s="129"/>
      <c r="GJH150" s="129"/>
      <c r="GJI150" s="129"/>
      <c r="GJJ150" s="129"/>
      <c r="GJK150" s="129"/>
      <c r="GJL150" s="129"/>
      <c r="GJM150" s="129"/>
      <c r="GJN150" s="129"/>
      <c r="GJO150" s="129"/>
      <c r="GJP150" s="129"/>
      <c r="GJQ150" s="129"/>
      <c r="GJR150" s="129"/>
      <c r="GJS150" s="129"/>
      <c r="GJT150" s="129"/>
      <c r="GJU150" s="129"/>
      <c r="GJV150" s="129"/>
      <c r="GJW150" s="129"/>
      <c r="GJX150" s="129"/>
      <c r="GJY150" s="129"/>
      <c r="GJZ150" s="129"/>
      <c r="GKA150" s="129"/>
      <c r="GKB150" s="129"/>
      <c r="GKC150" s="129"/>
      <c r="GKD150" s="129"/>
      <c r="GKE150" s="129"/>
      <c r="GKF150" s="129"/>
      <c r="GKG150" s="129"/>
      <c r="GKH150" s="129"/>
      <c r="GKI150" s="129"/>
      <c r="GKJ150" s="129"/>
      <c r="GKK150" s="129"/>
      <c r="GKL150" s="129"/>
      <c r="GKM150" s="129"/>
      <c r="GKN150" s="129"/>
      <c r="GKO150" s="129"/>
      <c r="GKP150" s="129"/>
      <c r="GKQ150" s="129"/>
      <c r="GKR150" s="129"/>
      <c r="GKS150" s="129"/>
      <c r="GKT150" s="129"/>
      <c r="GKU150" s="129"/>
      <c r="GKV150" s="129"/>
      <c r="GKW150" s="129"/>
      <c r="GKX150" s="129"/>
      <c r="GKY150" s="129"/>
      <c r="GKZ150" s="129"/>
      <c r="GLA150" s="129"/>
      <c r="GLB150" s="129"/>
      <c r="GLC150" s="129"/>
      <c r="GLD150" s="129"/>
      <c r="GLE150" s="129"/>
      <c r="GLF150" s="129"/>
      <c r="GLG150" s="129"/>
      <c r="GLH150" s="129"/>
      <c r="GLI150" s="129"/>
      <c r="GLJ150" s="129"/>
      <c r="GLK150" s="129"/>
      <c r="GLL150" s="129"/>
      <c r="GLM150" s="129"/>
      <c r="GLN150" s="129"/>
      <c r="GLO150" s="129"/>
      <c r="GLP150" s="129"/>
      <c r="GLQ150" s="129"/>
      <c r="GLR150" s="129"/>
      <c r="GLS150" s="129"/>
      <c r="GLT150" s="129"/>
      <c r="GLU150" s="129"/>
      <c r="GLV150" s="129"/>
      <c r="GLW150" s="129"/>
      <c r="GLX150" s="129"/>
      <c r="GLY150" s="129"/>
      <c r="GLZ150" s="129"/>
      <c r="GMA150" s="129"/>
      <c r="GMB150" s="129"/>
      <c r="GMC150" s="129"/>
      <c r="GMD150" s="129"/>
      <c r="GME150" s="129"/>
      <c r="GMF150" s="129"/>
      <c r="GMG150" s="129"/>
      <c r="GMH150" s="129"/>
      <c r="GMI150" s="129"/>
      <c r="GMJ150" s="129"/>
      <c r="GMK150" s="129"/>
      <c r="GML150" s="129"/>
      <c r="GMM150" s="129"/>
      <c r="GMN150" s="129"/>
      <c r="GMO150" s="129"/>
      <c r="GMP150" s="129"/>
      <c r="GMQ150" s="129"/>
      <c r="GMR150" s="129"/>
      <c r="GMS150" s="129"/>
      <c r="GMT150" s="129"/>
      <c r="GMU150" s="129"/>
      <c r="GMV150" s="129"/>
      <c r="GMW150" s="129"/>
      <c r="GMX150" s="129"/>
      <c r="GMY150" s="129"/>
      <c r="GMZ150" s="129"/>
      <c r="GNA150" s="129"/>
      <c r="GNB150" s="129"/>
      <c r="GNC150" s="129"/>
      <c r="GND150" s="129"/>
      <c r="GNE150" s="129"/>
      <c r="GNF150" s="129"/>
      <c r="GNG150" s="129"/>
      <c r="GNH150" s="129"/>
      <c r="GNI150" s="129"/>
      <c r="GNJ150" s="129"/>
      <c r="GNK150" s="129"/>
      <c r="GNL150" s="129"/>
      <c r="GNM150" s="129"/>
      <c r="GNN150" s="129"/>
      <c r="GNO150" s="129"/>
      <c r="GNP150" s="129"/>
      <c r="GNQ150" s="129"/>
      <c r="GNR150" s="129"/>
      <c r="GNS150" s="129"/>
      <c r="GNT150" s="129"/>
      <c r="GNU150" s="129"/>
      <c r="GNV150" s="129"/>
      <c r="GNW150" s="129"/>
      <c r="GNX150" s="129"/>
      <c r="GNY150" s="129"/>
      <c r="GNZ150" s="129"/>
      <c r="GOA150" s="129"/>
      <c r="GOB150" s="129"/>
      <c r="GOC150" s="129"/>
      <c r="GOD150" s="129"/>
      <c r="GOE150" s="129"/>
      <c r="GOF150" s="129"/>
      <c r="GOG150" s="129"/>
      <c r="GOH150" s="129"/>
      <c r="GOI150" s="129"/>
      <c r="GOJ150" s="129"/>
      <c r="GOK150" s="129"/>
      <c r="GOL150" s="129"/>
      <c r="GOM150" s="129"/>
      <c r="GON150" s="129"/>
      <c r="GOO150" s="129"/>
      <c r="GOP150" s="129"/>
      <c r="GOQ150" s="129"/>
      <c r="GOR150" s="129"/>
      <c r="GOS150" s="129"/>
      <c r="GOT150" s="129"/>
      <c r="GOU150" s="129"/>
      <c r="GOV150" s="129"/>
      <c r="GOW150" s="129"/>
      <c r="GOX150" s="129"/>
      <c r="GOY150" s="129"/>
      <c r="GOZ150" s="129"/>
      <c r="GPA150" s="129"/>
      <c r="GPB150" s="129"/>
      <c r="GPC150" s="129"/>
      <c r="GPD150" s="129"/>
      <c r="GPE150" s="129"/>
      <c r="GPF150" s="129"/>
      <c r="GPG150" s="129"/>
      <c r="GPH150" s="129"/>
      <c r="GPI150" s="129"/>
      <c r="GPJ150" s="129"/>
      <c r="GPK150" s="129"/>
      <c r="GPL150" s="129"/>
      <c r="GPM150" s="129"/>
      <c r="GPN150" s="129"/>
      <c r="GPO150" s="129"/>
      <c r="GPP150" s="129"/>
      <c r="GPQ150" s="129"/>
      <c r="GPR150" s="129"/>
      <c r="GPS150" s="129"/>
      <c r="GPT150" s="129"/>
      <c r="GPU150" s="129"/>
      <c r="GPV150" s="129"/>
      <c r="GPW150" s="129"/>
      <c r="GPX150" s="129"/>
      <c r="GPY150" s="129"/>
      <c r="GPZ150" s="129"/>
      <c r="GQA150" s="129"/>
      <c r="GQB150" s="129"/>
      <c r="GQC150" s="129"/>
      <c r="GQD150" s="129"/>
      <c r="GQE150" s="129"/>
      <c r="GQF150" s="129"/>
      <c r="GQG150" s="129"/>
      <c r="GQH150" s="129"/>
      <c r="GQI150" s="129"/>
      <c r="GQJ150" s="129"/>
      <c r="GQK150" s="129"/>
      <c r="GQL150" s="129"/>
      <c r="GQM150" s="129"/>
      <c r="GQN150" s="129"/>
      <c r="GQO150" s="129"/>
      <c r="GQP150" s="129"/>
      <c r="GQQ150" s="129"/>
      <c r="GQR150" s="129"/>
      <c r="GQS150" s="129"/>
      <c r="GQT150" s="129"/>
      <c r="GQU150" s="129"/>
      <c r="GQV150" s="129"/>
      <c r="GQW150" s="129"/>
      <c r="GQX150" s="129"/>
      <c r="GQY150" s="129"/>
      <c r="GQZ150" s="129"/>
      <c r="GRA150" s="129"/>
      <c r="GRB150" s="129"/>
      <c r="GRC150" s="129"/>
      <c r="GRD150" s="129"/>
      <c r="GRE150" s="129"/>
      <c r="GRF150" s="129"/>
      <c r="GRG150" s="129"/>
      <c r="GRH150" s="129"/>
      <c r="GRI150" s="129"/>
      <c r="GRJ150" s="129"/>
      <c r="GRK150" s="129"/>
      <c r="GRL150" s="129"/>
      <c r="GRM150" s="129"/>
      <c r="GRN150" s="129"/>
      <c r="GRO150" s="129"/>
      <c r="GRP150" s="129"/>
      <c r="GRQ150" s="129"/>
      <c r="GRR150" s="129"/>
      <c r="GRS150" s="129"/>
      <c r="GRT150" s="129"/>
      <c r="GRU150" s="129"/>
      <c r="GRV150" s="129"/>
      <c r="GRW150" s="129"/>
      <c r="GRX150" s="129"/>
      <c r="GRY150" s="129"/>
      <c r="GRZ150" s="129"/>
      <c r="GSA150" s="129"/>
      <c r="GSB150" s="129"/>
      <c r="GSC150" s="129"/>
      <c r="GSD150" s="129"/>
      <c r="GSE150" s="129"/>
      <c r="GSF150" s="129"/>
      <c r="GSG150" s="129"/>
      <c r="GSH150" s="129"/>
      <c r="GSI150" s="129"/>
      <c r="GSJ150" s="129"/>
      <c r="GSK150" s="129"/>
      <c r="GSL150" s="129"/>
      <c r="GSM150" s="129"/>
      <c r="GSN150" s="129"/>
      <c r="GSO150" s="129"/>
      <c r="GSP150" s="129"/>
      <c r="GSQ150" s="129"/>
      <c r="GSR150" s="129"/>
      <c r="GSS150" s="129"/>
      <c r="GST150" s="129"/>
      <c r="GSU150" s="129"/>
      <c r="GSV150" s="129"/>
      <c r="GSW150" s="129"/>
      <c r="GSX150" s="129"/>
      <c r="GSY150" s="129"/>
      <c r="GSZ150" s="129"/>
      <c r="GTA150" s="129"/>
      <c r="GTB150" s="129"/>
      <c r="GTC150" s="129"/>
      <c r="GTD150" s="129"/>
      <c r="GTE150" s="129"/>
      <c r="GTF150" s="129"/>
      <c r="GTG150" s="129"/>
      <c r="GTH150" s="129"/>
      <c r="GTI150" s="129"/>
      <c r="GTJ150" s="129"/>
      <c r="GTK150" s="129"/>
      <c r="GTL150" s="129"/>
      <c r="GTM150" s="129"/>
      <c r="GTN150" s="129"/>
      <c r="GTO150" s="129"/>
      <c r="GTP150" s="129"/>
      <c r="GTQ150" s="129"/>
      <c r="GTR150" s="129"/>
      <c r="GTS150" s="129"/>
      <c r="GTT150" s="129"/>
      <c r="GTU150" s="129"/>
      <c r="GTV150" s="129"/>
      <c r="GTW150" s="129"/>
      <c r="GTX150" s="129"/>
      <c r="GTY150" s="129"/>
      <c r="GTZ150" s="129"/>
      <c r="GUA150" s="129"/>
      <c r="GUB150" s="129"/>
      <c r="GUC150" s="129"/>
      <c r="GUD150" s="129"/>
      <c r="GUE150" s="129"/>
      <c r="GUF150" s="129"/>
      <c r="GUG150" s="129"/>
      <c r="GUH150" s="129"/>
      <c r="GUI150" s="129"/>
      <c r="GUJ150" s="129"/>
      <c r="GUK150" s="129"/>
      <c r="GUL150" s="129"/>
      <c r="GUM150" s="129"/>
      <c r="GUN150" s="129"/>
      <c r="GUO150" s="129"/>
      <c r="GUP150" s="129"/>
      <c r="GUQ150" s="129"/>
      <c r="GUR150" s="129"/>
      <c r="GUS150" s="129"/>
      <c r="GUT150" s="129"/>
      <c r="GUU150" s="129"/>
      <c r="GUV150" s="129"/>
      <c r="GUW150" s="129"/>
      <c r="GUX150" s="129"/>
      <c r="GUY150" s="129"/>
      <c r="GUZ150" s="129"/>
      <c r="GVA150" s="129"/>
      <c r="GVB150" s="129"/>
      <c r="GVC150" s="129"/>
      <c r="GVD150" s="129"/>
      <c r="GVE150" s="129"/>
      <c r="GVF150" s="129"/>
      <c r="GVG150" s="129"/>
      <c r="GVH150" s="129"/>
      <c r="GVI150" s="129"/>
      <c r="GVJ150" s="129"/>
      <c r="GVK150" s="129"/>
      <c r="GVL150" s="129"/>
      <c r="GVM150" s="129"/>
      <c r="GVN150" s="129"/>
      <c r="GVO150" s="129"/>
      <c r="GVP150" s="129"/>
      <c r="GVQ150" s="129"/>
      <c r="GVR150" s="129"/>
      <c r="GVS150" s="129"/>
      <c r="GVT150" s="129"/>
      <c r="GVU150" s="129"/>
      <c r="GVV150" s="129"/>
      <c r="GVW150" s="129"/>
      <c r="GVX150" s="129"/>
      <c r="GVY150" s="129"/>
      <c r="GVZ150" s="129"/>
      <c r="GWA150" s="129"/>
      <c r="GWB150" s="129"/>
      <c r="GWC150" s="129"/>
      <c r="GWD150" s="129"/>
      <c r="GWE150" s="129"/>
      <c r="GWF150" s="129"/>
      <c r="GWG150" s="129"/>
      <c r="GWH150" s="129"/>
      <c r="GWI150" s="129"/>
      <c r="GWJ150" s="129"/>
      <c r="GWK150" s="129"/>
      <c r="GWL150" s="129"/>
      <c r="GWM150" s="129"/>
      <c r="GWN150" s="129"/>
      <c r="GWO150" s="129"/>
      <c r="GWP150" s="129"/>
      <c r="GWQ150" s="129"/>
      <c r="GWR150" s="129"/>
      <c r="GWS150" s="129"/>
      <c r="GWT150" s="129"/>
      <c r="GWU150" s="129"/>
      <c r="GWV150" s="129"/>
      <c r="GWW150" s="129"/>
      <c r="GWX150" s="129"/>
      <c r="GWY150" s="129"/>
      <c r="GWZ150" s="129"/>
      <c r="GXA150" s="129"/>
      <c r="GXB150" s="129"/>
      <c r="GXC150" s="129"/>
      <c r="GXD150" s="129"/>
      <c r="GXE150" s="129"/>
      <c r="GXF150" s="129"/>
      <c r="GXG150" s="129"/>
      <c r="GXH150" s="129"/>
      <c r="GXI150" s="129"/>
      <c r="GXJ150" s="129"/>
      <c r="GXK150" s="129"/>
      <c r="GXL150" s="129"/>
      <c r="GXM150" s="129"/>
      <c r="GXN150" s="129"/>
      <c r="GXO150" s="129"/>
      <c r="GXP150" s="129"/>
      <c r="GXQ150" s="129"/>
      <c r="GXR150" s="129"/>
      <c r="GXS150" s="129"/>
      <c r="GXT150" s="129"/>
      <c r="GXU150" s="129"/>
      <c r="GXV150" s="129"/>
      <c r="GXW150" s="129"/>
      <c r="GXX150" s="129"/>
      <c r="GXY150" s="129"/>
      <c r="GXZ150" s="129"/>
      <c r="GYA150" s="129"/>
      <c r="GYB150" s="129"/>
      <c r="GYC150" s="129"/>
      <c r="GYD150" s="129"/>
      <c r="GYE150" s="129"/>
      <c r="GYF150" s="129"/>
      <c r="GYG150" s="129"/>
      <c r="GYH150" s="129"/>
      <c r="GYI150" s="129"/>
      <c r="GYJ150" s="129"/>
      <c r="GYK150" s="129"/>
      <c r="GYL150" s="129"/>
      <c r="GYM150" s="129"/>
      <c r="GYN150" s="129"/>
      <c r="GYO150" s="129"/>
      <c r="GYP150" s="129"/>
      <c r="GYQ150" s="129"/>
      <c r="GYR150" s="129"/>
      <c r="GYS150" s="129"/>
      <c r="GYT150" s="129"/>
      <c r="GYU150" s="129"/>
      <c r="GYV150" s="129"/>
      <c r="GYW150" s="129"/>
      <c r="GYX150" s="129"/>
      <c r="GYY150" s="129"/>
      <c r="GYZ150" s="129"/>
      <c r="GZA150" s="129"/>
      <c r="GZB150" s="129"/>
      <c r="GZC150" s="129"/>
      <c r="GZD150" s="129"/>
      <c r="GZE150" s="129"/>
      <c r="GZF150" s="129"/>
      <c r="GZG150" s="129"/>
      <c r="GZH150" s="129"/>
      <c r="GZI150" s="129"/>
      <c r="GZJ150" s="129"/>
      <c r="GZK150" s="129"/>
      <c r="GZL150" s="129"/>
      <c r="GZM150" s="129"/>
      <c r="GZN150" s="129"/>
      <c r="GZO150" s="129"/>
      <c r="GZP150" s="129"/>
      <c r="GZQ150" s="129"/>
      <c r="GZR150" s="129"/>
      <c r="GZS150" s="129"/>
      <c r="GZT150" s="129"/>
      <c r="GZU150" s="129"/>
      <c r="GZV150" s="129"/>
      <c r="GZW150" s="129"/>
      <c r="GZX150" s="129"/>
      <c r="GZY150" s="129"/>
      <c r="GZZ150" s="129"/>
      <c r="HAA150" s="129"/>
      <c r="HAB150" s="129"/>
      <c r="HAC150" s="129"/>
      <c r="HAD150" s="129"/>
      <c r="HAE150" s="129"/>
      <c r="HAF150" s="129"/>
      <c r="HAG150" s="129"/>
      <c r="HAH150" s="129"/>
      <c r="HAI150" s="129"/>
      <c r="HAJ150" s="129"/>
      <c r="HAK150" s="129"/>
      <c r="HAL150" s="129"/>
      <c r="HAM150" s="129"/>
      <c r="HAN150" s="129"/>
      <c r="HAO150" s="129"/>
      <c r="HAP150" s="129"/>
      <c r="HAQ150" s="129"/>
      <c r="HAR150" s="129"/>
      <c r="HAS150" s="129"/>
      <c r="HAT150" s="129"/>
      <c r="HAU150" s="129"/>
      <c r="HAV150" s="129"/>
      <c r="HAW150" s="129"/>
      <c r="HAX150" s="129"/>
      <c r="HAY150" s="129"/>
      <c r="HAZ150" s="129"/>
      <c r="HBA150" s="129"/>
      <c r="HBB150" s="129"/>
      <c r="HBC150" s="129"/>
      <c r="HBD150" s="129"/>
      <c r="HBE150" s="129"/>
      <c r="HBF150" s="129"/>
      <c r="HBG150" s="129"/>
      <c r="HBH150" s="129"/>
      <c r="HBI150" s="129"/>
      <c r="HBJ150" s="129"/>
      <c r="HBK150" s="129"/>
      <c r="HBL150" s="129"/>
      <c r="HBM150" s="129"/>
      <c r="HBN150" s="129"/>
      <c r="HBO150" s="129"/>
      <c r="HBP150" s="129"/>
      <c r="HBQ150" s="129"/>
      <c r="HBR150" s="129"/>
      <c r="HBS150" s="129"/>
      <c r="HBT150" s="129"/>
      <c r="HBU150" s="129"/>
      <c r="HBV150" s="129"/>
      <c r="HBW150" s="129"/>
      <c r="HBX150" s="129"/>
      <c r="HBY150" s="129"/>
      <c r="HBZ150" s="129"/>
      <c r="HCA150" s="129"/>
      <c r="HCB150" s="129"/>
      <c r="HCC150" s="129"/>
      <c r="HCD150" s="129"/>
      <c r="HCE150" s="129"/>
      <c r="HCF150" s="129"/>
      <c r="HCG150" s="129"/>
      <c r="HCH150" s="129"/>
      <c r="HCI150" s="129"/>
      <c r="HCJ150" s="129"/>
      <c r="HCK150" s="129"/>
      <c r="HCL150" s="129"/>
      <c r="HCM150" s="129"/>
      <c r="HCN150" s="129"/>
      <c r="HCO150" s="129"/>
      <c r="HCP150" s="129"/>
      <c r="HCQ150" s="129"/>
      <c r="HCR150" s="129"/>
      <c r="HCS150" s="129"/>
      <c r="HCT150" s="129"/>
      <c r="HCU150" s="129"/>
      <c r="HCV150" s="129"/>
      <c r="HCW150" s="129"/>
      <c r="HCX150" s="129"/>
      <c r="HCY150" s="129"/>
      <c r="HCZ150" s="129"/>
      <c r="HDA150" s="129"/>
      <c r="HDB150" s="129"/>
      <c r="HDC150" s="129"/>
      <c r="HDD150" s="129"/>
      <c r="HDE150" s="129"/>
      <c r="HDF150" s="129"/>
      <c r="HDG150" s="129"/>
      <c r="HDH150" s="129"/>
      <c r="HDI150" s="129"/>
      <c r="HDJ150" s="129"/>
      <c r="HDK150" s="129"/>
      <c r="HDL150" s="129"/>
      <c r="HDM150" s="129"/>
      <c r="HDN150" s="129"/>
      <c r="HDO150" s="129"/>
      <c r="HDP150" s="129"/>
      <c r="HDQ150" s="129"/>
      <c r="HDR150" s="129"/>
      <c r="HDS150" s="129"/>
      <c r="HDT150" s="129"/>
      <c r="HDU150" s="129"/>
      <c r="HDV150" s="129"/>
      <c r="HDW150" s="129"/>
      <c r="HDX150" s="129"/>
      <c r="HDY150" s="129"/>
      <c r="HDZ150" s="129"/>
      <c r="HEA150" s="129"/>
      <c r="HEB150" s="129"/>
      <c r="HEC150" s="129"/>
      <c r="HED150" s="129"/>
      <c r="HEE150" s="129"/>
      <c r="HEF150" s="129"/>
      <c r="HEG150" s="129"/>
      <c r="HEH150" s="129"/>
      <c r="HEI150" s="129"/>
      <c r="HEJ150" s="129"/>
      <c r="HEK150" s="129"/>
      <c r="HEL150" s="129"/>
      <c r="HEM150" s="129"/>
      <c r="HEN150" s="129"/>
      <c r="HEO150" s="129"/>
      <c r="HEP150" s="129"/>
      <c r="HEQ150" s="129"/>
      <c r="HER150" s="129"/>
      <c r="HES150" s="129"/>
      <c r="HET150" s="129"/>
      <c r="HEU150" s="129"/>
      <c r="HEV150" s="129"/>
      <c r="HEW150" s="129"/>
      <c r="HEX150" s="129"/>
      <c r="HEY150" s="129"/>
      <c r="HEZ150" s="129"/>
      <c r="HFA150" s="129"/>
      <c r="HFB150" s="129"/>
      <c r="HFC150" s="129"/>
      <c r="HFD150" s="129"/>
      <c r="HFE150" s="129"/>
      <c r="HFF150" s="129"/>
      <c r="HFG150" s="129"/>
      <c r="HFH150" s="129"/>
      <c r="HFI150" s="129"/>
      <c r="HFJ150" s="129"/>
      <c r="HFK150" s="129"/>
      <c r="HFL150" s="129"/>
      <c r="HFM150" s="129"/>
      <c r="HFN150" s="129"/>
      <c r="HFO150" s="129"/>
      <c r="HFP150" s="129"/>
      <c r="HFQ150" s="129"/>
      <c r="HFR150" s="129"/>
      <c r="HFS150" s="129"/>
      <c r="HFT150" s="129"/>
      <c r="HFU150" s="129"/>
      <c r="HFV150" s="129"/>
      <c r="HFW150" s="129"/>
      <c r="HFX150" s="129"/>
      <c r="HFY150" s="129"/>
      <c r="HFZ150" s="129"/>
      <c r="HGA150" s="129"/>
      <c r="HGB150" s="129"/>
      <c r="HGC150" s="129"/>
      <c r="HGD150" s="129"/>
      <c r="HGE150" s="129"/>
      <c r="HGF150" s="129"/>
      <c r="HGG150" s="129"/>
      <c r="HGH150" s="129"/>
      <c r="HGI150" s="129"/>
      <c r="HGJ150" s="129"/>
      <c r="HGK150" s="129"/>
      <c r="HGL150" s="129"/>
      <c r="HGM150" s="129"/>
      <c r="HGN150" s="129"/>
      <c r="HGO150" s="129"/>
      <c r="HGP150" s="129"/>
      <c r="HGQ150" s="129"/>
      <c r="HGR150" s="129"/>
      <c r="HGS150" s="129"/>
      <c r="HGT150" s="129"/>
      <c r="HGU150" s="129"/>
      <c r="HGV150" s="129"/>
      <c r="HGW150" s="129"/>
      <c r="HGX150" s="129"/>
      <c r="HGY150" s="129"/>
      <c r="HGZ150" s="129"/>
      <c r="HHA150" s="129"/>
      <c r="HHB150" s="129"/>
      <c r="HHC150" s="129"/>
      <c r="HHD150" s="129"/>
      <c r="HHE150" s="129"/>
      <c r="HHF150" s="129"/>
      <c r="HHG150" s="129"/>
      <c r="HHH150" s="129"/>
      <c r="HHI150" s="129"/>
      <c r="HHJ150" s="129"/>
      <c r="HHK150" s="129"/>
      <c r="HHL150" s="129"/>
      <c r="HHM150" s="129"/>
      <c r="HHN150" s="129"/>
      <c r="HHO150" s="129"/>
      <c r="HHP150" s="129"/>
      <c r="HHQ150" s="129"/>
      <c r="HHR150" s="129"/>
      <c r="HHS150" s="129"/>
      <c r="HHT150" s="129"/>
      <c r="HHU150" s="129"/>
      <c r="HHV150" s="129"/>
      <c r="HHW150" s="129"/>
      <c r="HHX150" s="129"/>
      <c r="HHY150" s="129"/>
      <c r="HHZ150" s="129"/>
      <c r="HIA150" s="129"/>
      <c r="HIB150" s="129"/>
      <c r="HIC150" s="129"/>
      <c r="HID150" s="129"/>
      <c r="HIE150" s="129"/>
      <c r="HIF150" s="129"/>
      <c r="HIG150" s="129"/>
      <c r="HIH150" s="129"/>
      <c r="HII150" s="129"/>
      <c r="HIJ150" s="129"/>
      <c r="HIK150" s="129"/>
      <c r="HIL150" s="129"/>
      <c r="HIM150" s="129"/>
      <c r="HIN150" s="129"/>
      <c r="HIO150" s="129"/>
      <c r="HIP150" s="129"/>
      <c r="HIQ150" s="129"/>
      <c r="HIR150" s="129"/>
      <c r="HIS150" s="129"/>
      <c r="HIT150" s="129"/>
      <c r="HIU150" s="129"/>
      <c r="HIV150" s="129"/>
      <c r="HIW150" s="129"/>
      <c r="HIX150" s="129"/>
      <c r="HIY150" s="129"/>
      <c r="HIZ150" s="129"/>
      <c r="HJA150" s="129"/>
      <c r="HJB150" s="129"/>
      <c r="HJC150" s="129"/>
      <c r="HJD150" s="129"/>
      <c r="HJE150" s="129"/>
      <c r="HJF150" s="129"/>
      <c r="HJG150" s="129"/>
      <c r="HJH150" s="129"/>
      <c r="HJI150" s="129"/>
      <c r="HJJ150" s="129"/>
      <c r="HJK150" s="129"/>
      <c r="HJL150" s="129"/>
      <c r="HJM150" s="129"/>
      <c r="HJN150" s="129"/>
      <c r="HJO150" s="129"/>
      <c r="HJP150" s="129"/>
      <c r="HJQ150" s="129"/>
      <c r="HJR150" s="129"/>
      <c r="HJS150" s="129"/>
      <c r="HJT150" s="129"/>
      <c r="HJU150" s="129"/>
      <c r="HJV150" s="129"/>
      <c r="HJW150" s="129"/>
      <c r="HJX150" s="129"/>
      <c r="HJY150" s="129"/>
      <c r="HJZ150" s="129"/>
      <c r="HKA150" s="129"/>
      <c r="HKB150" s="129"/>
      <c r="HKC150" s="129"/>
      <c r="HKD150" s="129"/>
      <c r="HKE150" s="129"/>
      <c r="HKF150" s="129"/>
      <c r="HKG150" s="129"/>
      <c r="HKH150" s="129"/>
      <c r="HKI150" s="129"/>
      <c r="HKJ150" s="129"/>
      <c r="HKK150" s="129"/>
      <c r="HKL150" s="129"/>
      <c r="HKM150" s="129"/>
      <c r="HKN150" s="129"/>
      <c r="HKO150" s="129"/>
      <c r="HKP150" s="129"/>
      <c r="HKQ150" s="129"/>
      <c r="HKR150" s="129"/>
      <c r="HKS150" s="129"/>
      <c r="HKT150" s="129"/>
      <c r="HKU150" s="129"/>
      <c r="HKV150" s="129"/>
      <c r="HKW150" s="129"/>
      <c r="HKX150" s="129"/>
      <c r="HKY150" s="129"/>
      <c r="HKZ150" s="129"/>
      <c r="HLA150" s="129"/>
      <c r="HLB150" s="129"/>
      <c r="HLC150" s="129"/>
      <c r="HLD150" s="129"/>
      <c r="HLE150" s="129"/>
      <c r="HLF150" s="129"/>
      <c r="HLG150" s="129"/>
      <c r="HLH150" s="129"/>
      <c r="HLI150" s="129"/>
      <c r="HLJ150" s="129"/>
      <c r="HLK150" s="129"/>
      <c r="HLL150" s="129"/>
      <c r="HLM150" s="129"/>
      <c r="HLN150" s="129"/>
      <c r="HLO150" s="129"/>
      <c r="HLP150" s="129"/>
      <c r="HLQ150" s="129"/>
      <c r="HLR150" s="129"/>
      <c r="HLS150" s="129"/>
      <c r="HLT150" s="129"/>
      <c r="HLU150" s="129"/>
      <c r="HLV150" s="129"/>
      <c r="HLW150" s="129"/>
      <c r="HLX150" s="129"/>
      <c r="HLY150" s="129"/>
      <c r="HLZ150" s="129"/>
      <c r="HMA150" s="129"/>
      <c r="HMB150" s="129"/>
      <c r="HMC150" s="129"/>
      <c r="HMD150" s="129"/>
      <c r="HME150" s="129"/>
      <c r="HMF150" s="129"/>
      <c r="HMG150" s="129"/>
      <c r="HMH150" s="129"/>
      <c r="HMI150" s="129"/>
      <c r="HMJ150" s="129"/>
      <c r="HMK150" s="129"/>
      <c r="HML150" s="129"/>
      <c r="HMM150" s="129"/>
      <c r="HMN150" s="129"/>
      <c r="HMO150" s="129"/>
      <c r="HMP150" s="129"/>
      <c r="HMQ150" s="129"/>
      <c r="HMR150" s="129"/>
      <c r="HMS150" s="129"/>
      <c r="HMT150" s="129"/>
      <c r="HMU150" s="129"/>
      <c r="HMV150" s="129"/>
      <c r="HMW150" s="129"/>
      <c r="HMX150" s="129"/>
      <c r="HMY150" s="129"/>
      <c r="HMZ150" s="129"/>
      <c r="HNA150" s="129"/>
      <c r="HNB150" s="129"/>
      <c r="HNC150" s="129"/>
      <c r="HND150" s="129"/>
      <c r="HNE150" s="129"/>
      <c r="HNF150" s="129"/>
      <c r="HNG150" s="129"/>
      <c r="HNH150" s="129"/>
      <c r="HNI150" s="129"/>
      <c r="HNJ150" s="129"/>
      <c r="HNK150" s="129"/>
      <c r="HNL150" s="129"/>
      <c r="HNM150" s="129"/>
      <c r="HNN150" s="129"/>
      <c r="HNO150" s="129"/>
      <c r="HNP150" s="129"/>
      <c r="HNQ150" s="129"/>
      <c r="HNR150" s="129"/>
      <c r="HNS150" s="129"/>
      <c r="HNT150" s="129"/>
      <c r="HNU150" s="129"/>
      <c r="HNV150" s="129"/>
      <c r="HNW150" s="129"/>
      <c r="HNX150" s="129"/>
      <c r="HNY150" s="129"/>
      <c r="HNZ150" s="129"/>
      <c r="HOA150" s="129"/>
      <c r="HOB150" s="129"/>
      <c r="HOC150" s="129"/>
      <c r="HOD150" s="129"/>
      <c r="HOE150" s="129"/>
      <c r="HOF150" s="129"/>
      <c r="HOG150" s="129"/>
      <c r="HOH150" s="129"/>
      <c r="HOI150" s="129"/>
      <c r="HOJ150" s="129"/>
      <c r="HOK150" s="129"/>
      <c r="HOL150" s="129"/>
      <c r="HOM150" s="129"/>
      <c r="HON150" s="129"/>
      <c r="HOO150" s="129"/>
      <c r="HOP150" s="129"/>
      <c r="HOQ150" s="129"/>
      <c r="HOR150" s="129"/>
      <c r="HOS150" s="129"/>
      <c r="HOT150" s="129"/>
      <c r="HOU150" s="129"/>
      <c r="HOV150" s="129"/>
      <c r="HOW150" s="129"/>
      <c r="HOX150" s="129"/>
      <c r="HOY150" s="129"/>
      <c r="HOZ150" s="129"/>
      <c r="HPA150" s="129"/>
      <c r="HPB150" s="129"/>
      <c r="HPC150" s="129"/>
      <c r="HPD150" s="129"/>
      <c r="HPE150" s="129"/>
      <c r="HPF150" s="129"/>
      <c r="HPG150" s="129"/>
      <c r="HPH150" s="129"/>
      <c r="HPI150" s="129"/>
      <c r="HPJ150" s="129"/>
      <c r="HPK150" s="129"/>
      <c r="HPL150" s="129"/>
      <c r="HPM150" s="129"/>
      <c r="HPN150" s="129"/>
      <c r="HPO150" s="129"/>
      <c r="HPP150" s="129"/>
      <c r="HPQ150" s="129"/>
      <c r="HPR150" s="129"/>
      <c r="HPS150" s="129"/>
      <c r="HPT150" s="129"/>
      <c r="HPU150" s="129"/>
      <c r="HPV150" s="129"/>
      <c r="HPW150" s="129"/>
      <c r="HPX150" s="129"/>
      <c r="HPY150" s="129"/>
      <c r="HPZ150" s="129"/>
      <c r="HQA150" s="129"/>
      <c r="HQB150" s="129"/>
      <c r="HQC150" s="129"/>
      <c r="HQD150" s="129"/>
      <c r="HQE150" s="129"/>
      <c r="HQF150" s="129"/>
      <c r="HQG150" s="129"/>
      <c r="HQH150" s="129"/>
      <c r="HQI150" s="129"/>
      <c r="HQJ150" s="129"/>
      <c r="HQK150" s="129"/>
      <c r="HQL150" s="129"/>
      <c r="HQM150" s="129"/>
      <c r="HQN150" s="129"/>
      <c r="HQO150" s="129"/>
      <c r="HQP150" s="129"/>
      <c r="HQQ150" s="129"/>
      <c r="HQR150" s="129"/>
      <c r="HQS150" s="129"/>
      <c r="HQT150" s="129"/>
      <c r="HQU150" s="129"/>
      <c r="HQV150" s="129"/>
      <c r="HQW150" s="129"/>
      <c r="HQX150" s="129"/>
      <c r="HQY150" s="129"/>
      <c r="HQZ150" s="129"/>
      <c r="HRA150" s="129"/>
      <c r="HRB150" s="129"/>
      <c r="HRC150" s="129"/>
      <c r="HRD150" s="129"/>
      <c r="HRE150" s="129"/>
      <c r="HRF150" s="129"/>
      <c r="HRG150" s="129"/>
      <c r="HRH150" s="129"/>
      <c r="HRI150" s="129"/>
      <c r="HRJ150" s="129"/>
      <c r="HRK150" s="129"/>
      <c r="HRL150" s="129"/>
      <c r="HRM150" s="129"/>
      <c r="HRN150" s="129"/>
      <c r="HRO150" s="129"/>
      <c r="HRP150" s="129"/>
      <c r="HRQ150" s="129"/>
      <c r="HRR150" s="129"/>
      <c r="HRS150" s="129"/>
      <c r="HRT150" s="129"/>
      <c r="HRU150" s="129"/>
      <c r="HRV150" s="129"/>
      <c r="HRW150" s="129"/>
      <c r="HRX150" s="129"/>
      <c r="HRY150" s="129"/>
      <c r="HRZ150" s="129"/>
      <c r="HSA150" s="129"/>
      <c r="HSB150" s="129"/>
      <c r="HSC150" s="129"/>
      <c r="HSD150" s="129"/>
      <c r="HSE150" s="129"/>
      <c r="HSF150" s="129"/>
      <c r="HSG150" s="129"/>
      <c r="HSH150" s="129"/>
      <c r="HSI150" s="129"/>
      <c r="HSJ150" s="129"/>
      <c r="HSK150" s="129"/>
      <c r="HSL150" s="129"/>
      <c r="HSM150" s="129"/>
      <c r="HSN150" s="129"/>
      <c r="HSO150" s="129"/>
      <c r="HSP150" s="129"/>
      <c r="HSQ150" s="129"/>
      <c r="HSR150" s="129"/>
      <c r="HSS150" s="129"/>
      <c r="HST150" s="129"/>
      <c r="HSU150" s="129"/>
      <c r="HSV150" s="129"/>
      <c r="HSW150" s="129"/>
      <c r="HSX150" s="129"/>
      <c r="HSY150" s="129"/>
      <c r="HSZ150" s="129"/>
      <c r="HTA150" s="129"/>
      <c r="HTB150" s="129"/>
      <c r="HTC150" s="129"/>
      <c r="HTD150" s="129"/>
      <c r="HTE150" s="129"/>
      <c r="HTF150" s="129"/>
      <c r="HTG150" s="129"/>
      <c r="HTH150" s="129"/>
      <c r="HTI150" s="129"/>
      <c r="HTJ150" s="129"/>
      <c r="HTK150" s="129"/>
      <c r="HTL150" s="129"/>
      <c r="HTM150" s="129"/>
      <c r="HTN150" s="129"/>
      <c r="HTO150" s="129"/>
      <c r="HTP150" s="129"/>
      <c r="HTQ150" s="129"/>
      <c r="HTR150" s="129"/>
      <c r="HTS150" s="129"/>
      <c r="HTT150" s="129"/>
      <c r="HTU150" s="129"/>
      <c r="HTV150" s="129"/>
      <c r="HTW150" s="129"/>
      <c r="HTX150" s="129"/>
      <c r="HTY150" s="129"/>
      <c r="HTZ150" s="129"/>
      <c r="HUA150" s="129"/>
      <c r="HUB150" s="129"/>
      <c r="HUC150" s="129"/>
      <c r="HUD150" s="129"/>
      <c r="HUE150" s="129"/>
      <c r="HUF150" s="129"/>
      <c r="HUG150" s="129"/>
      <c r="HUH150" s="129"/>
      <c r="HUI150" s="129"/>
      <c r="HUJ150" s="129"/>
      <c r="HUK150" s="129"/>
      <c r="HUL150" s="129"/>
      <c r="HUM150" s="129"/>
      <c r="HUN150" s="129"/>
      <c r="HUO150" s="129"/>
      <c r="HUP150" s="129"/>
      <c r="HUQ150" s="129"/>
      <c r="HUR150" s="129"/>
      <c r="HUS150" s="129"/>
      <c r="HUT150" s="129"/>
      <c r="HUU150" s="129"/>
      <c r="HUV150" s="129"/>
      <c r="HUW150" s="129"/>
      <c r="HUX150" s="129"/>
      <c r="HUY150" s="129"/>
      <c r="HUZ150" s="129"/>
      <c r="HVA150" s="129"/>
      <c r="HVB150" s="129"/>
      <c r="HVC150" s="129"/>
      <c r="HVD150" s="129"/>
      <c r="HVE150" s="129"/>
      <c r="HVF150" s="129"/>
      <c r="HVG150" s="129"/>
      <c r="HVH150" s="129"/>
      <c r="HVI150" s="129"/>
      <c r="HVJ150" s="129"/>
      <c r="HVK150" s="129"/>
      <c r="HVL150" s="129"/>
      <c r="HVM150" s="129"/>
      <c r="HVN150" s="129"/>
      <c r="HVO150" s="129"/>
      <c r="HVP150" s="129"/>
      <c r="HVQ150" s="129"/>
      <c r="HVR150" s="129"/>
      <c r="HVS150" s="129"/>
      <c r="HVT150" s="129"/>
      <c r="HVU150" s="129"/>
      <c r="HVV150" s="129"/>
      <c r="HVW150" s="129"/>
      <c r="HVX150" s="129"/>
      <c r="HVY150" s="129"/>
      <c r="HVZ150" s="129"/>
      <c r="HWA150" s="129"/>
      <c r="HWB150" s="129"/>
      <c r="HWC150" s="129"/>
      <c r="HWD150" s="129"/>
      <c r="HWE150" s="129"/>
      <c r="HWF150" s="129"/>
      <c r="HWG150" s="129"/>
      <c r="HWH150" s="129"/>
      <c r="HWI150" s="129"/>
      <c r="HWJ150" s="129"/>
      <c r="HWK150" s="129"/>
      <c r="HWL150" s="129"/>
      <c r="HWM150" s="129"/>
      <c r="HWN150" s="129"/>
      <c r="HWO150" s="129"/>
      <c r="HWP150" s="129"/>
      <c r="HWQ150" s="129"/>
      <c r="HWR150" s="129"/>
      <c r="HWS150" s="129"/>
      <c r="HWT150" s="129"/>
      <c r="HWU150" s="129"/>
      <c r="HWV150" s="129"/>
      <c r="HWW150" s="129"/>
      <c r="HWX150" s="129"/>
      <c r="HWY150" s="129"/>
      <c r="HWZ150" s="129"/>
      <c r="HXA150" s="129"/>
      <c r="HXB150" s="129"/>
      <c r="HXC150" s="129"/>
      <c r="HXD150" s="129"/>
      <c r="HXE150" s="129"/>
      <c r="HXF150" s="129"/>
      <c r="HXG150" s="129"/>
      <c r="HXH150" s="129"/>
      <c r="HXI150" s="129"/>
      <c r="HXJ150" s="129"/>
      <c r="HXK150" s="129"/>
      <c r="HXL150" s="129"/>
      <c r="HXM150" s="129"/>
      <c r="HXN150" s="129"/>
      <c r="HXO150" s="129"/>
      <c r="HXP150" s="129"/>
      <c r="HXQ150" s="129"/>
      <c r="HXR150" s="129"/>
      <c r="HXS150" s="129"/>
      <c r="HXT150" s="129"/>
      <c r="HXU150" s="129"/>
      <c r="HXV150" s="129"/>
      <c r="HXW150" s="129"/>
      <c r="HXX150" s="129"/>
      <c r="HXY150" s="129"/>
      <c r="HXZ150" s="129"/>
      <c r="HYA150" s="129"/>
      <c r="HYB150" s="129"/>
      <c r="HYC150" s="129"/>
      <c r="HYD150" s="129"/>
      <c r="HYE150" s="129"/>
      <c r="HYF150" s="129"/>
      <c r="HYG150" s="129"/>
      <c r="HYH150" s="129"/>
      <c r="HYI150" s="129"/>
      <c r="HYJ150" s="129"/>
      <c r="HYK150" s="129"/>
      <c r="HYL150" s="129"/>
      <c r="HYM150" s="129"/>
      <c r="HYN150" s="129"/>
      <c r="HYO150" s="129"/>
      <c r="HYP150" s="129"/>
      <c r="HYQ150" s="129"/>
      <c r="HYR150" s="129"/>
      <c r="HYS150" s="129"/>
      <c r="HYT150" s="129"/>
      <c r="HYU150" s="129"/>
      <c r="HYV150" s="129"/>
      <c r="HYW150" s="129"/>
      <c r="HYX150" s="129"/>
      <c r="HYY150" s="129"/>
      <c r="HYZ150" s="129"/>
      <c r="HZA150" s="129"/>
      <c r="HZB150" s="129"/>
      <c r="HZC150" s="129"/>
      <c r="HZD150" s="129"/>
      <c r="HZE150" s="129"/>
      <c r="HZF150" s="129"/>
      <c r="HZG150" s="129"/>
      <c r="HZH150" s="129"/>
      <c r="HZI150" s="129"/>
      <c r="HZJ150" s="129"/>
      <c r="HZK150" s="129"/>
      <c r="HZL150" s="129"/>
      <c r="HZM150" s="129"/>
      <c r="HZN150" s="129"/>
      <c r="HZO150" s="129"/>
      <c r="HZP150" s="129"/>
      <c r="HZQ150" s="129"/>
      <c r="HZR150" s="129"/>
      <c r="HZS150" s="129"/>
      <c r="HZT150" s="129"/>
      <c r="HZU150" s="129"/>
      <c r="HZV150" s="129"/>
      <c r="HZW150" s="129"/>
      <c r="HZX150" s="129"/>
      <c r="HZY150" s="129"/>
      <c r="HZZ150" s="129"/>
      <c r="IAA150" s="129"/>
      <c r="IAB150" s="129"/>
      <c r="IAC150" s="129"/>
      <c r="IAD150" s="129"/>
      <c r="IAE150" s="129"/>
      <c r="IAF150" s="129"/>
      <c r="IAG150" s="129"/>
      <c r="IAH150" s="129"/>
      <c r="IAI150" s="129"/>
      <c r="IAJ150" s="129"/>
      <c r="IAK150" s="129"/>
      <c r="IAL150" s="129"/>
      <c r="IAM150" s="129"/>
      <c r="IAN150" s="129"/>
      <c r="IAO150" s="129"/>
      <c r="IAP150" s="129"/>
      <c r="IAQ150" s="129"/>
      <c r="IAR150" s="129"/>
      <c r="IAS150" s="129"/>
      <c r="IAT150" s="129"/>
      <c r="IAU150" s="129"/>
      <c r="IAV150" s="129"/>
      <c r="IAW150" s="129"/>
      <c r="IAX150" s="129"/>
      <c r="IAY150" s="129"/>
      <c r="IAZ150" s="129"/>
      <c r="IBA150" s="129"/>
      <c r="IBB150" s="129"/>
      <c r="IBC150" s="129"/>
      <c r="IBD150" s="129"/>
      <c r="IBE150" s="129"/>
      <c r="IBF150" s="129"/>
      <c r="IBG150" s="129"/>
      <c r="IBH150" s="129"/>
      <c r="IBI150" s="129"/>
      <c r="IBJ150" s="129"/>
      <c r="IBK150" s="129"/>
      <c r="IBL150" s="129"/>
      <c r="IBM150" s="129"/>
      <c r="IBN150" s="129"/>
      <c r="IBO150" s="129"/>
      <c r="IBP150" s="129"/>
      <c r="IBQ150" s="129"/>
      <c r="IBR150" s="129"/>
      <c r="IBS150" s="129"/>
      <c r="IBT150" s="129"/>
      <c r="IBU150" s="129"/>
      <c r="IBV150" s="129"/>
      <c r="IBW150" s="129"/>
      <c r="IBX150" s="129"/>
      <c r="IBY150" s="129"/>
      <c r="IBZ150" s="129"/>
      <c r="ICA150" s="129"/>
      <c r="ICB150" s="129"/>
      <c r="ICC150" s="129"/>
      <c r="ICD150" s="129"/>
      <c r="ICE150" s="129"/>
      <c r="ICF150" s="129"/>
      <c r="ICG150" s="129"/>
      <c r="ICH150" s="129"/>
      <c r="ICI150" s="129"/>
      <c r="ICJ150" s="129"/>
      <c r="ICK150" s="129"/>
      <c r="ICL150" s="129"/>
      <c r="ICM150" s="129"/>
      <c r="ICN150" s="129"/>
      <c r="ICO150" s="129"/>
      <c r="ICP150" s="129"/>
      <c r="ICQ150" s="129"/>
      <c r="ICR150" s="129"/>
      <c r="ICS150" s="129"/>
      <c r="ICT150" s="129"/>
      <c r="ICU150" s="129"/>
      <c r="ICV150" s="129"/>
      <c r="ICW150" s="129"/>
      <c r="ICX150" s="129"/>
      <c r="ICY150" s="129"/>
      <c r="ICZ150" s="129"/>
      <c r="IDA150" s="129"/>
      <c r="IDB150" s="129"/>
      <c r="IDC150" s="129"/>
      <c r="IDD150" s="129"/>
      <c r="IDE150" s="129"/>
      <c r="IDF150" s="129"/>
      <c r="IDG150" s="129"/>
      <c r="IDH150" s="129"/>
      <c r="IDI150" s="129"/>
      <c r="IDJ150" s="129"/>
      <c r="IDK150" s="129"/>
      <c r="IDL150" s="129"/>
      <c r="IDM150" s="129"/>
      <c r="IDN150" s="129"/>
      <c r="IDO150" s="129"/>
      <c r="IDP150" s="129"/>
      <c r="IDQ150" s="129"/>
      <c r="IDR150" s="129"/>
      <c r="IDS150" s="129"/>
      <c r="IDT150" s="129"/>
      <c r="IDU150" s="129"/>
      <c r="IDV150" s="129"/>
      <c r="IDW150" s="129"/>
      <c r="IDX150" s="129"/>
      <c r="IDY150" s="129"/>
      <c r="IDZ150" s="129"/>
      <c r="IEA150" s="129"/>
      <c r="IEB150" s="129"/>
      <c r="IEC150" s="129"/>
      <c r="IED150" s="129"/>
      <c r="IEE150" s="129"/>
      <c r="IEF150" s="129"/>
      <c r="IEG150" s="129"/>
      <c r="IEH150" s="129"/>
      <c r="IEI150" s="129"/>
      <c r="IEJ150" s="129"/>
      <c r="IEK150" s="129"/>
      <c r="IEL150" s="129"/>
      <c r="IEM150" s="129"/>
      <c r="IEN150" s="129"/>
      <c r="IEO150" s="129"/>
      <c r="IEP150" s="129"/>
      <c r="IEQ150" s="129"/>
      <c r="IER150" s="129"/>
      <c r="IES150" s="129"/>
      <c r="IET150" s="129"/>
      <c r="IEU150" s="129"/>
      <c r="IEV150" s="129"/>
      <c r="IEW150" s="129"/>
      <c r="IEX150" s="129"/>
      <c r="IEY150" s="129"/>
      <c r="IEZ150" s="129"/>
      <c r="IFA150" s="129"/>
      <c r="IFB150" s="129"/>
      <c r="IFC150" s="129"/>
      <c r="IFD150" s="129"/>
      <c r="IFE150" s="129"/>
      <c r="IFF150" s="129"/>
      <c r="IFG150" s="129"/>
      <c r="IFH150" s="129"/>
      <c r="IFI150" s="129"/>
      <c r="IFJ150" s="129"/>
      <c r="IFK150" s="129"/>
      <c r="IFL150" s="129"/>
      <c r="IFM150" s="129"/>
      <c r="IFN150" s="129"/>
      <c r="IFO150" s="129"/>
      <c r="IFP150" s="129"/>
      <c r="IFQ150" s="129"/>
      <c r="IFR150" s="129"/>
      <c r="IFS150" s="129"/>
      <c r="IFT150" s="129"/>
      <c r="IFU150" s="129"/>
      <c r="IFV150" s="129"/>
      <c r="IFW150" s="129"/>
      <c r="IFX150" s="129"/>
      <c r="IFY150" s="129"/>
      <c r="IFZ150" s="129"/>
      <c r="IGA150" s="129"/>
      <c r="IGB150" s="129"/>
      <c r="IGC150" s="129"/>
      <c r="IGD150" s="129"/>
      <c r="IGE150" s="129"/>
      <c r="IGF150" s="129"/>
      <c r="IGG150" s="129"/>
      <c r="IGH150" s="129"/>
      <c r="IGI150" s="129"/>
      <c r="IGJ150" s="129"/>
      <c r="IGK150" s="129"/>
      <c r="IGL150" s="129"/>
      <c r="IGM150" s="129"/>
      <c r="IGN150" s="129"/>
      <c r="IGO150" s="129"/>
      <c r="IGP150" s="129"/>
      <c r="IGQ150" s="129"/>
      <c r="IGR150" s="129"/>
      <c r="IGS150" s="129"/>
      <c r="IGT150" s="129"/>
      <c r="IGU150" s="129"/>
      <c r="IGV150" s="129"/>
      <c r="IGW150" s="129"/>
      <c r="IGX150" s="129"/>
      <c r="IGY150" s="129"/>
      <c r="IGZ150" s="129"/>
      <c r="IHA150" s="129"/>
      <c r="IHB150" s="129"/>
      <c r="IHC150" s="129"/>
      <c r="IHD150" s="129"/>
      <c r="IHE150" s="129"/>
      <c r="IHF150" s="129"/>
      <c r="IHG150" s="129"/>
      <c r="IHH150" s="129"/>
      <c r="IHI150" s="129"/>
      <c r="IHJ150" s="129"/>
      <c r="IHK150" s="129"/>
      <c r="IHL150" s="129"/>
      <c r="IHM150" s="129"/>
      <c r="IHN150" s="129"/>
      <c r="IHO150" s="129"/>
      <c r="IHP150" s="129"/>
      <c r="IHQ150" s="129"/>
      <c r="IHR150" s="129"/>
      <c r="IHS150" s="129"/>
      <c r="IHT150" s="129"/>
      <c r="IHU150" s="129"/>
      <c r="IHV150" s="129"/>
      <c r="IHW150" s="129"/>
      <c r="IHX150" s="129"/>
      <c r="IHY150" s="129"/>
      <c r="IHZ150" s="129"/>
      <c r="IIA150" s="129"/>
      <c r="IIB150" s="129"/>
      <c r="IIC150" s="129"/>
      <c r="IID150" s="129"/>
      <c r="IIE150" s="129"/>
      <c r="IIF150" s="129"/>
      <c r="IIG150" s="129"/>
      <c r="IIH150" s="129"/>
      <c r="III150" s="129"/>
      <c r="IIJ150" s="129"/>
      <c r="IIK150" s="129"/>
      <c r="IIL150" s="129"/>
      <c r="IIM150" s="129"/>
      <c r="IIN150" s="129"/>
      <c r="IIO150" s="129"/>
      <c r="IIP150" s="129"/>
      <c r="IIQ150" s="129"/>
      <c r="IIR150" s="129"/>
      <c r="IIS150" s="129"/>
      <c r="IIT150" s="129"/>
      <c r="IIU150" s="129"/>
      <c r="IIV150" s="129"/>
      <c r="IIW150" s="129"/>
      <c r="IIX150" s="129"/>
      <c r="IIY150" s="129"/>
      <c r="IIZ150" s="129"/>
      <c r="IJA150" s="129"/>
      <c r="IJB150" s="129"/>
      <c r="IJC150" s="129"/>
      <c r="IJD150" s="129"/>
      <c r="IJE150" s="129"/>
      <c r="IJF150" s="129"/>
      <c r="IJG150" s="129"/>
      <c r="IJH150" s="129"/>
      <c r="IJI150" s="129"/>
      <c r="IJJ150" s="129"/>
      <c r="IJK150" s="129"/>
      <c r="IJL150" s="129"/>
      <c r="IJM150" s="129"/>
      <c r="IJN150" s="129"/>
      <c r="IJO150" s="129"/>
      <c r="IJP150" s="129"/>
      <c r="IJQ150" s="129"/>
      <c r="IJR150" s="129"/>
      <c r="IJS150" s="129"/>
      <c r="IJT150" s="129"/>
      <c r="IJU150" s="129"/>
      <c r="IJV150" s="129"/>
      <c r="IJW150" s="129"/>
      <c r="IJX150" s="129"/>
      <c r="IJY150" s="129"/>
      <c r="IJZ150" s="129"/>
      <c r="IKA150" s="129"/>
      <c r="IKB150" s="129"/>
      <c r="IKC150" s="129"/>
      <c r="IKD150" s="129"/>
      <c r="IKE150" s="129"/>
      <c r="IKF150" s="129"/>
      <c r="IKG150" s="129"/>
      <c r="IKH150" s="129"/>
      <c r="IKI150" s="129"/>
      <c r="IKJ150" s="129"/>
      <c r="IKK150" s="129"/>
      <c r="IKL150" s="129"/>
      <c r="IKM150" s="129"/>
      <c r="IKN150" s="129"/>
      <c r="IKO150" s="129"/>
      <c r="IKP150" s="129"/>
      <c r="IKQ150" s="129"/>
      <c r="IKR150" s="129"/>
      <c r="IKS150" s="129"/>
      <c r="IKT150" s="129"/>
      <c r="IKU150" s="129"/>
      <c r="IKV150" s="129"/>
      <c r="IKW150" s="129"/>
      <c r="IKX150" s="129"/>
      <c r="IKY150" s="129"/>
      <c r="IKZ150" s="129"/>
      <c r="ILA150" s="129"/>
      <c r="ILB150" s="129"/>
      <c r="ILC150" s="129"/>
      <c r="ILD150" s="129"/>
      <c r="ILE150" s="129"/>
      <c r="ILF150" s="129"/>
      <c r="ILG150" s="129"/>
      <c r="ILH150" s="129"/>
      <c r="ILI150" s="129"/>
      <c r="ILJ150" s="129"/>
      <c r="ILK150" s="129"/>
      <c r="ILL150" s="129"/>
      <c r="ILM150" s="129"/>
      <c r="ILN150" s="129"/>
      <c r="ILO150" s="129"/>
      <c r="ILP150" s="129"/>
      <c r="ILQ150" s="129"/>
      <c r="ILR150" s="129"/>
      <c r="ILS150" s="129"/>
      <c r="ILT150" s="129"/>
      <c r="ILU150" s="129"/>
      <c r="ILV150" s="129"/>
      <c r="ILW150" s="129"/>
      <c r="ILX150" s="129"/>
      <c r="ILY150" s="129"/>
      <c r="ILZ150" s="129"/>
      <c r="IMA150" s="129"/>
      <c r="IMB150" s="129"/>
      <c r="IMC150" s="129"/>
      <c r="IMD150" s="129"/>
      <c r="IME150" s="129"/>
      <c r="IMF150" s="129"/>
      <c r="IMG150" s="129"/>
      <c r="IMH150" s="129"/>
      <c r="IMI150" s="129"/>
      <c r="IMJ150" s="129"/>
      <c r="IMK150" s="129"/>
      <c r="IML150" s="129"/>
      <c r="IMM150" s="129"/>
      <c r="IMN150" s="129"/>
      <c r="IMO150" s="129"/>
      <c r="IMP150" s="129"/>
      <c r="IMQ150" s="129"/>
      <c r="IMR150" s="129"/>
      <c r="IMS150" s="129"/>
      <c r="IMT150" s="129"/>
      <c r="IMU150" s="129"/>
      <c r="IMV150" s="129"/>
      <c r="IMW150" s="129"/>
      <c r="IMX150" s="129"/>
      <c r="IMY150" s="129"/>
      <c r="IMZ150" s="129"/>
      <c r="INA150" s="129"/>
      <c r="INB150" s="129"/>
      <c r="INC150" s="129"/>
      <c r="IND150" s="129"/>
      <c r="INE150" s="129"/>
      <c r="INF150" s="129"/>
      <c r="ING150" s="129"/>
      <c r="INH150" s="129"/>
      <c r="INI150" s="129"/>
      <c r="INJ150" s="129"/>
      <c r="INK150" s="129"/>
      <c r="INL150" s="129"/>
      <c r="INM150" s="129"/>
      <c r="INN150" s="129"/>
      <c r="INO150" s="129"/>
      <c r="INP150" s="129"/>
      <c r="INQ150" s="129"/>
      <c r="INR150" s="129"/>
      <c r="INS150" s="129"/>
      <c r="INT150" s="129"/>
      <c r="INU150" s="129"/>
      <c r="INV150" s="129"/>
      <c r="INW150" s="129"/>
      <c r="INX150" s="129"/>
      <c r="INY150" s="129"/>
      <c r="INZ150" s="129"/>
      <c r="IOA150" s="129"/>
      <c r="IOB150" s="129"/>
      <c r="IOC150" s="129"/>
      <c r="IOD150" s="129"/>
      <c r="IOE150" s="129"/>
      <c r="IOF150" s="129"/>
      <c r="IOG150" s="129"/>
      <c r="IOH150" s="129"/>
      <c r="IOI150" s="129"/>
      <c r="IOJ150" s="129"/>
      <c r="IOK150" s="129"/>
      <c r="IOL150" s="129"/>
      <c r="IOM150" s="129"/>
      <c r="ION150" s="129"/>
      <c r="IOO150" s="129"/>
      <c r="IOP150" s="129"/>
      <c r="IOQ150" s="129"/>
      <c r="IOR150" s="129"/>
      <c r="IOS150" s="129"/>
      <c r="IOT150" s="129"/>
      <c r="IOU150" s="129"/>
      <c r="IOV150" s="129"/>
      <c r="IOW150" s="129"/>
      <c r="IOX150" s="129"/>
      <c r="IOY150" s="129"/>
      <c r="IOZ150" s="129"/>
      <c r="IPA150" s="129"/>
      <c r="IPB150" s="129"/>
      <c r="IPC150" s="129"/>
      <c r="IPD150" s="129"/>
      <c r="IPE150" s="129"/>
      <c r="IPF150" s="129"/>
      <c r="IPG150" s="129"/>
      <c r="IPH150" s="129"/>
      <c r="IPI150" s="129"/>
      <c r="IPJ150" s="129"/>
      <c r="IPK150" s="129"/>
      <c r="IPL150" s="129"/>
      <c r="IPM150" s="129"/>
      <c r="IPN150" s="129"/>
      <c r="IPO150" s="129"/>
      <c r="IPP150" s="129"/>
      <c r="IPQ150" s="129"/>
      <c r="IPR150" s="129"/>
      <c r="IPS150" s="129"/>
      <c r="IPT150" s="129"/>
      <c r="IPU150" s="129"/>
      <c r="IPV150" s="129"/>
      <c r="IPW150" s="129"/>
      <c r="IPX150" s="129"/>
      <c r="IPY150" s="129"/>
      <c r="IPZ150" s="129"/>
      <c r="IQA150" s="129"/>
      <c r="IQB150" s="129"/>
      <c r="IQC150" s="129"/>
      <c r="IQD150" s="129"/>
      <c r="IQE150" s="129"/>
      <c r="IQF150" s="129"/>
      <c r="IQG150" s="129"/>
      <c r="IQH150" s="129"/>
      <c r="IQI150" s="129"/>
      <c r="IQJ150" s="129"/>
      <c r="IQK150" s="129"/>
      <c r="IQL150" s="129"/>
      <c r="IQM150" s="129"/>
      <c r="IQN150" s="129"/>
      <c r="IQO150" s="129"/>
      <c r="IQP150" s="129"/>
      <c r="IQQ150" s="129"/>
      <c r="IQR150" s="129"/>
      <c r="IQS150" s="129"/>
      <c r="IQT150" s="129"/>
      <c r="IQU150" s="129"/>
      <c r="IQV150" s="129"/>
      <c r="IQW150" s="129"/>
      <c r="IQX150" s="129"/>
      <c r="IQY150" s="129"/>
      <c r="IQZ150" s="129"/>
      <c r="IRA150" s="129"/>
      <c r="IRB150" s="129"/>
      <c r="IRC150" s="129"/>
      <c r="IRD150" s="129"/>
      <c r="IRE150" s="129"/>
      <c r="IRF150" s="129"/>
      <c r="IRG150" s="129"/>
      <c r="IRH150" s="129"/>
      <c r="IRI150" s="129"/>
      <c r="IRJ150" s="129"/>
      <c r="IRK150" s="129"/>
      <c r="IRL150" s="129"/>
      <c r="IRM150" s="129"/>
      <c r="IRN150" s="129"/>
      <c r="IRO150" s="129"/>
      <c r="IRP150" s="129"/>
      <c r="IRQ150" s="129"/>
      <c r="IRR150" s="129"/>
      <c r="IRS150" s="129"/>
      <c r="IRT150" s="129"/>
      <c r="IRU150" s="129"/>
      <c r="IRV150" s="129"/>
      <c r="IRW150" s="129"/>
      <c r="IRX150" s="129"/>
      <c r="IRY150" s="129"/>
      <c r="IRZ150" s="129"/>
      <c r="ISA150" s="129"/>
      <c r="ISB150" s="129"/>
      <c r="ISC150" s="129"/>
      <c r="ISD150" s="129"/>
      <c r="ISE150" s="129"/>
      <c r="ISF150" s="129"/>
      <c r="ISG150" s="129"/>
      <c r="ISH150" s="129"/>
      <c r="ISI150" s="129"/>
      <c r="ISJ150" s="129"/>
      <c r="ISK150" s="129"/>
      <c r="ISL150" s="129"/>
      <c r="ISM150" s="129"/>
      <c r="ISN150" s="129"/>
      <c r="ISO150" s="129"/>
      <c r="ISP150" s="129"/>
      <c r="ISQ150" s="129"/>
      <c r="ISR150" s="129"/>
      <c r="ISS150" s="129"/>
      <c r="IST150" s="129"/>
      <c r="ISU150" s="129"/>
      <c r="ISV150" s="129"/>
      <c r="ISW150" s="129"/>
      <c r="ISX150" s="129"/>
      <c r="ISY150" s="129"/>
      <c r="ISZ150" s="129"/>
      <c r="ITA150" s="129"/>
      <c r="ITB150" s="129"/>
      <c r="ITC150" s="129"/>
      <c r="ITD150" s="129"/>
      <c r="ITE150" s="129"/>
      <c r="ITF150" s="129"/>
      <c r="ITG150" s="129"/>
      <c r="ITH150" s="129"/>
      <c r="ITI150" s="129"/>
      <c r="ITJ150" s="129"/>
      <c r="ITK150" s="129"/>
      <c r="ITL150" s="129"/>
      <c r="ITM150" s="129"/>
      <c r="ITN150" s="129"/>
      <c r="ITO150" s="129"/>
      <c r="ITP150" s="129"/>
      <c r="ITQ150" s="129"/>
      <c r="ITR150" s="129"/>
      <c r="ITS150" s="129"/>
      <c r="ITT150" s="129"/>
      <c r="ITU150" s="129"/>
      <c r="ITV150" s="129"/>
      <c r="ITW150" s="129"/>
      <c r="ITX150" s="129"/>
      <c r="ITY150" s="129"/>
      <c r="ITZ150" s="129"/>
      <c r="IUA150" s="129"/>
      <c r="IUB150" s="129"/>
      <c r="IUC150" s="129"/>
      <c r="IUD150" s="129"/>
      <c r="IUE150" s="129"/>
      <c r="IUF150" s="129"/>
      <c r="IUG150" s="129"/>
      <c r="IUH150" s="129"/>
      <c r="IUI150" s="129"/>
      <c r="IUJ150" s="129"/>
      <c r="IUK150" s="129"/>
      <c r="IUL150" s="129"/>
      <c r="IUM150" s="129"/>
      <c r="IUN150" s="129"/>
      <c r="IUO150" s="129"/>
      <c r="IUP150" s="129"/>
      <c r="IUQ150" s="129"/>
      <c r="IUR150" s="129"/>
      <c r="IUS150" s="129"/>
      <c r="IUT150" s="129"/>
      <c r="IUU150" s="129"/>
      <c r="IUV150" s="129"/>
      <c r="IUW150" s="129"/>
      <c r="IUX150" s="129"/>
      <c r="IUY150" s="129"/>
      <c r="IUZ150" s="129"/>
      <c r="IVA150" s="129"/>
      <c r="IVB150" s="129"/>
      <c r="IVC150" s="129"/>
      <c r="IVD150" s="129"/>
      <c r="IVE150" s="129"/>
      <c r="IVF150" s="129"/>
      <c r="IVG150" s="129"/>
      <c r="IVH150" s="129"/>
      <c r="IVI150" s="129"/>
      <c r="IVJ150" s="129"/>
      <c r="IVK150" s="129"/>
      <c r="IVL150" s="129"/>
      <c r="IVM150" s="129"/>
      <c r="IVN150" s="129"/>
      <c r="IVO150" s="129"/>
      <c r="IVP150" s="129"/>
      <c r="IVQ150" s="129"/>
      <c r="IVR150" s="129"/>
      <c r="IVS150" s="129"/>
      <c r="IVT150" s="129"/>
      <c r="IVU150" s="129"/>
      <c r="IVV150" s="129"/>
      <c r="IVW150" s="129"/>
      <c r="IVX150" s="129"/>
      <c r="IVY150" s="129"/>
      <c r="IVZ150" s="129"/>
      <c r="IWA150" s="129"/>
      <c r="IWB150" s="129"/>
      <c r="IWC150" s="129"/>
      <c r="IWD150" s="129"/>
      <c r="IWE150" s="129"/>
      <c r="IWF150" s="129"/>
      <c r="IWG150" s="129"/>
      <c r="IWH150" s="129"/>
      <c r="IWI150" s="129"/>
      <c r="IWJ150" s="129"/>
      <c r="IWK150" s="129"/>
      <c r="IWL150" s="129"/>
      <c r="IWM150" s="129"/>
      <c r="IWN150" s="129"/>
      <c r="IWO150" s="129"/>
      <c r="IWP150" s="129"/>
      <c r="IWQ150" s="129"/>
      <c r="IWR150" s="129"/>
      <c r="IWS150" s="129"/>
      <c r="IWT150" s="129"/>
      <c r="IWU150" s="129"/>
      <c r="IWV150" s="129"/>
      <c r="IWW150" s="129"/>
      <c r="IWX150" s="129"/>
      <c r="IWY150" s="129"/>
      <c r="IWZ150" s="129"/>
      <c r="IXA150" s="129"/>
      <c r="IXB150" s="129"/>
      <c r="IXC150" s="129"/>
      <c r="IXD150" s="129"/>
      <c r="IXE150" s="129"/>
      <c r="IXF150" s="129"/>
      <c r="IXG150" s="129"/>
      <c r="IXH150" s="129"/>
      <c r="IXI150" s="129"/>
      <c r="IXJ150" s="129"/>
      <c r="IXK150" s="129"/>
      <c r="IXL150" s="129"/>
      <c r="IXM150" s="129"/>
      <c r="IXN150" s="129"/>
      <c r="IXO150" s="129"/>
      <c r="IXP150" s="129"/>
      <c r="IXQ150" s="129"/>
      <c r="IXR150" s="129"/>
      <c r="IXS150" s="129"/>
      <c r="IXT150" s="129"/>
      <c r="IXU150" s="129"/>
      <c r="IXV150" s="129"/>
      <c r="IXW150" s="129"/>
      <c r="IXX150" s="129"/>
      <c r="IXY150" s="129"/>
      <c r="IXZ150" s="129"/>
      <c r="IYA150" s="129"/>
      <c r="IYB150" s="129"/>
      <c r="IYC150" s="129"/>
      <c r="IYD150" s="129"/>
      <c r="IYE150" s="129"/>
      <c r="IYF150" s="129"/>
      <c r="IYG150" s="129"/>
      <c r="IYH150" s="129"/>
      <c r="IYI150" s="129"/>
      <c r="IYJ150" s="129"/>
      <c r="IYK150" s="129"/>
      <c r="IYL150" s="129"/>
      <c r="IYM150" s="129"/>
      <c r="IYN150" s="129"/>
      <c r="IYO150" s="129"/>
      <c r="IYP150" s="129"/>
      <c r="IYQ150" s="129"/>
      <c r="IYR150" s="129"/>
      <c r="IYS150" s="129"/>
      <c r="IYT150" s="129"/>
      <c r="IYU150" s="129"/>
      <c r="IYV150" s="129"/>
      <c r="IYW150" s="129"/>
      <c r="IYX150" s="129"/>
      <c r="IYY150" s="129"/>
      <c r="IYZ150" s="129"/>
      <c r="IZA150" s="129"/>
      <c r="IZB150" s="129"/>
      <c r="IZC150" s="129"/>
      <c r="IZD150" s="129"/>
      <c r="IZE150" s="129"/>
      <c r="IZF150" s="129"/>
      <c r="IZG150" s="129"/>
      <c r="IZH150" s="129"/>
      <c r="IZI150" s="129"/>
      <c r="IZJ150" s="129"/>
      <c r="IZK150" s="129"/>
      <c r="IZL150" s="129"/>
      <c r="IZM150" s="129"/>
      <c r="IZN150" s="129"/>
      <c r="IZO150" s="129"/>
      <c r="IZP150" s="129"/>
      <c r="IZQ150" s="129"/>
      <c r="IZR150" s="129"/>
      <c r="IZS150" s="129"/>
      <c r="IZT150" s="129"/>
      <c r="IZU150" s="129"/>
      <c r="IZV150" s="129"/>
      <c r="IZW150" s="129"/>
      <c r="IZX150" s="129"/>
      <c r="IZY150" s="129"/>
      <c r="IZZ150" s="129"/>
      <c r="JAA150" s="129"/>
      <c r="JAB150" s="129"/>
      <c r="JAC150" s="129"/>
      <c r="JAD150" s="129"/>
      <c r="JAE150" s="129"/>
      <c r="JAF150" s="129"/>
      <c r="JAG150" s="129"/>
      <c r="JAH150" s="129"/>
      <c r="JAI150" s="129"/>
      <c r="JAJ150" s="129"/>
      <c r="JAK150" s="129"/>
      <c r="JAL150" s="129"/>
      <c r="JAM150" s="129"/>
      <c r="JAN150" s="129"/>
      <c r="JAO150" s="129"/>
      <c r="JAP150" s="129"/>
      <c r="JAQ150" s="129"/>
      <c r="JAR150" s="129"/>
      <c r="JAS150" s="129"/>
      <c r="JAT150" s="129"/>
      <c r="JAU150" s="129"/>
      <c r="JAV150" s="129"/>
      <c r="JAW150" s="129"/>
      <c r="JAX150" s="129"/>
      <c r="JAY150" s="129"/>
      <c r="JAZ150" s="129"/>
      <c r="JBA150" s="129"/>
      <c r="JBB150" s="129"/>
      <c r="JBC150" s="129"/>
      <c r="JBD150" s="129"/>
      <c r="JBE150" s="129"/>
      <c r="JBF150" s="129"/>
      <c r="JBG150" s="129"/>
      <c r="JBH150" s="129"/>
      <c r="JBI150" s="129"/>
      <c r="JBJ150" s="129"/>
      <c r="JBK150" s="129"/>
      <c r="JBL150" s="129"/>
      <c r="JBM150" s="129"/>
      <c r="JBN150" s="129"/>
      <c r="JBO150" s="129"/>
      <c r="JBP150" s="129"/>
      <c r="JBQ150" s="129"/>
      <c r="JBR150" s="129"/>
      <c r="JBS150" s="129"/>
      <c r="JBT150" s="129"/>
      <c r="JBU150" s="129"/>
      <c r="JBV150" s="129"/>
      <c r="JBW150" s="129"/>
      <c r="JBX150" s="129"/>
      <c r="JBY150" s="129"/>
      <c r="JBZ150" s="129"/>
      <c r="JCA150" s="129"/>
      <c r="JCB150" s="129"/>
      <c r="JCC150" s="129"/>
      <c r="JCD150" s="129"/>
      <c r="JCE150" s="129"/>
      <c r="JCF150" s="129"/>
      <c r="JCG150" s="129"/>
      <c r="JCH150" s="129"/>
      <c r="JCI150" s="129"/>
      <c r="JCJ150" s="129"/>
      <c r="JCK150" s="129"/>
      <c r="JCL150" s="129"/>
      <c r="JCM150" s="129"/>
      <c r="JCN150" s="129"/>
      <c r="JCO150" s="129"/>
      <c r="JCP150" s="129"/>
      <c r="JCQ150" s="129"/>
      <c r="JCR150" s="129"/>
      <c r="JCS150" s="129"/>
      <c r="JCT150" s="129"/>
      <c r="JCU150" s="129"/>
      <c r="JCV150" s="129"/>
      <c r="JCW150" s="129"/>
      <c r="JCX150" s="129"/>
      <c r="JCY150" s="129"/>
      <c r="JCZ150" s="129"/>
      <c r="JDA150" s="129"/>
      <c r="JDB150" s="129"/>
      <c r="JDC150" s="129"/>
      <c r="JDD150" s="129"/>
      <c r="JDE150" s="129"/>
      <c r="JDF150" s="129"/>
      <c r="JDG150" s="129"/>
      <c r="JDH150" s="129"/>
      <c r="JDI150" s="129"/>
      <c r="JDJ150" s="129"/>
      <c r="JDK150" s="129"/>
      <c r="JDL150" s="129"/>
      <c r="JDM150" s="129"/>
      <c r="JDN150" s="129"/>
      <c r="JDO150" s="129"/>
      <c r="JDP150" s="129"/>
      <c r="JDQ150" s="129"/>
      <c r="JDR150" s="129"/>
      <c r="JDS150" s="129"/>
      <c r="JDT150" s="129"/>
      <c r="JDU150" s="129"/>
      <c r="JDV150" s="129"/>
      <c r="JDW150" s="129"/>
      <c r="JDX150" s="129"/>
      <c r="JDY150" s="129"/>
      <c r="JDZ150" s="129"/>
      <c r="JEA150" s="129"/>
      <c r="JEB150" s="129"/>
      <c r="JEC150" s="129"/>
      <c r="JED150" s="129"/>
      <c r="JEE150" s="129"/>
      <c r="JEF150" s="129"/>
      <c r="JEG150" s="129"/>
      <c r="JEH150" s="129"/>
      <c r="JEI150" s="129"/>
      <c r="JEJ150" s="129"/>
      <c r="JEK150" s="129"/>
      <c r="JEL150" s="129"/>
      <c r="JEM150" s="129"/>
      <c r="JEN150" s="129"/>
      <c r="JEO150" s="129"/>
      <c r="JEP150" s="129"/>
      <c r="JEQ150" s="129"/>
      <c r="JER150" s="129"/>
      <c r="JES150" s="129"/>
      <c r="JET150" s="129"/>
      <c r="JEU150" s="129"/>
      <c r="JEV150" s="129"/>
      <c r="JEW150" s="129"/>
      <c r="JEX150" s="129"/>
      <c r="JEY150" s="129"/>
      <c r="JEZ150" s="129"/>
      <c r="JFA150" s="129"/>
      <c r="JFB150" s="129"/>
      <c r="JFC150" s="129"/>
      <c r="JFD150" s="129"/>
      <c r="JFE150" s="129"/>
      <c r="JFF150" s="129"/>
      <c r="JFG150" s="129"/>
      <c r="JFH150" s="129"/>
      <c r="JFI150" s="129"/>
      <c r="JFJ150" s="129"/>
      <c r="JFK150" s="129"/>
      <c r="JFL150" s="129"/>
      <c r="JFM150" s="129"/>
      <c r="JFN150" s="129"/>
      <c r="JFO150" s="129"/>
      <c r="JFP150" s="129"/>
      <c r="JFQ150" s="129"/>
      <c r="JFR150" s="129"/>
      <c r="JFS150" s="129"/>
      <c r="JFT150" s="129"/>
      <c r="JFU150" s="129"/>
      <c r="JFV150" s="129"/>
      <c r="JFW150" s="129"/>
      <c r="JFX150" s="129"/>
      <c r="JFY150" s="129"/>
      <c r="JFZ150" s="129"/>
      <c r="JGA150" s="129"/>
      <c r="JGB150" s="129"/>
      <c r="JGC150" s="129"/>
      <c r="JGD150" s="129"/>
      <c r="JGE150" s="129"/>
      <c r="JGF150" s="129"/>
      <c r="JGG150" s="129"/>
      <c r="JGH150" s="129"/>
      <c r="JGI150" s="129"/>
      <c r="JGJ150" s="129"/>
      <c r="JGK150" s="129"/>
      <c r="JGL150" s="129"/>
      <c r="JGM150" s="129"/>
      <c r="JGN150" s="129"/>
      <c r="JGO150" s="129"/>
      <c r="JGP150" s="129"/>
      <c r="JGQ150" s="129"/>
      <c r="JGR150" s="129"/>
      <c r="JGS150" s="129"/>
      <c r="JGT150" s="129"/>
      <c r="JGU150" s="129"/>
      <c r="JGV150" s="129"/>
      <c r="JGW150" s="129"/>
      <c r="JGX150" s="129"/>
      <c r="JGY150" s="129"/>
      <c r="JGZ150" s="129"/>
      <c r="JHA150" s="129"/>
      <c r="JHB150" s="129"/>
      <c r="JHC150" s="129"/>
      <c r="JHD150" s="129"/>
      <c r="JHE150" s="129"/>
      <c r="JHF150" s="129"/>
      <c r="JHG150" s="129"/>
      <c r="JHH150" s="129"/>
      <c r="JHI150" s="129"/>
      <c r="JHJ150" s="129"/>
      <c r="JHK150" s="129"/>
      <c r="JHL150" s="129"/>
      <c r="JHM150" s="129"/>
      <c r="JHN150" s="129"/>
      <c r="JHO150" s="129"/>
      <c r="JHP150" s="129"/>
      <c r="JHQ150" s="129"/>
      <c r="JHR150" s="129"/>
      <c r="JHS150" s="129"/>
      <c r="JHT150" s="129"/>
      <c r="JHU150" s="129"/>
      <c r="JHV150" s="129"/>
      <c r="JHW150" s="129"/>
      <c r="JHX150" s="129"/>
      <c r="JHY150" s="129"/>
      <c r="JHZ150" s="129"/>
      <c r="JIA150" s="129"/>
      <c r="JIB150" s="129"/>
      <c r="JIC150" s="129"/>
      <c r="JID150" s="129"/>
      <c r="JIE150" s="129"/>
      <c r="JIF150" s="129"/>
      <c r="JIG150" s="129"/>
      <c r="JIH150" s="129"/>
      <c r="JII150" s="129"/>
      <c r="JIJ150" s="129"/>
      <c r="JIK150" s="129"/>
      <c r="JIL150" s="129"/>
      <c r="JIM150" s="129"/>
      <c r="JIN150" s="129"/>
      <c r="JIO150" s="129"/>
      <c r="JIP150" s="129"/>
      <c r="JIQ150" s="129"/>
      <c r="JIR150" s="129"/>
      <c r="JIS150" s="129"/>
      <c r="JIT150" s="129"/>
      <c r="JIU150" s="129"/>
      <c r="JIV150" s="129"/>
      <c r="JIW150" s="129"/>
      <c r="JIX150" s="129"/>
      <c r="JIY150" s="129"/>
      <c r="JIZ150" s="129"/>
      <c r="JJA150" s="129"/>
      <c r="JJB150" s="129"/>
      <c r="JJC150" s="129"/>
      <c r="JJD150" s="129"/>
      <c r="JJE150" s="129"/>
      <c r="JJF150" s="129"/>
      <c r="JJG150" s="129"/>
      <c r="JJH150" s="129"/>
      <c r="JJI150" s="129"/>
      <c r="JJJ150" s="129"/>
      <c r="JJK150" s="129"/>
      <c r="JJL150" s="129"/>
      <c r="JJM150" s="129"/>
      <c r="JJN150" s="129"/>
      <c r="JJO150" s="129"/>
      <c r="JJP150" s="129"/>
      <c r="JJQ150" s="129"/>
      <c r="JJR150" s="129"/>
      <c r="JJS150" s="129"/>
      <c r="JJT150" s="129"/>
      <c r="JJU150" s="129"/>
      <c r="JJV150" s="129"/>
      <c r="JJW150" s="129"/>
      <c r="JJX150" s="129"/>
      <c r="JJY150" s="129"/>
      <c r="JJZ150" s="129"/>
      <c r="JKA150" s="129"/>
      <c r="JKB150" s="129"/>
      <c r="JKC150" s="129"/>
      <c r="JKD150" s="129"/>
      <c r="JKE150" s="129"/>
      <c r="JKF150" s="129"/>
      <c r="JKG150" s="129"/>
      <c r="JKH150" s="129"/>
      <c r="JKI150" s="129"/>
      <c r="JKJ150" s="129"/>
      <c r="JKK150" s="129"/>
      <c r="JKL150" s="129"/>
      <c r="JKM150" s="129"/>
      <c r="JKN150" s="129"/>
      <c r="JKO150" s="129"/>
      <c r="JKP150" s="129"/>
      <c r="JKQ150" s="129"/>
      <c r="JKR150" s="129"/>
      <c r="JKS150" s="129"/>
      <c r="JKT150" s="129"/>
      <c r="JKU150" s="129"/>
      <c r="JKV150" s="129"/>
      <c r="JKW150" s="129"/>
      <c r="JKX150" s="129"/>
      <c r="JKY150" s="129"/>
      <c r="JKZ150" s="129"/>
      <c r="JLA150" s="129"/>
      <c r="JLB150" s="129"/>
      <c r="JLC150" s="129"/>
      <c r="JLD150" s="129"/>
      <c r="JLE150" s="129"/>
      <c r="JLF150" s="129"/>
      <c r="JLG150" s="129"/>
      <c r="JLH150" s="129"/>
      <c r="JLI150" s="129"/>
      <c r="JLJ150" s="129"/>
      <c r="JLK150" s="129"/>
      <c r="JLL150" s="129"/>
      <c r="JLM150" s="129"/>
      <c r="JLN150" s="129"/>
      <c r="JLO150" s="129"/>
      <c r="JLP150" s="129"/>
      <c r="JLQ150" s="129"/>
      <c r="JLR150" s="129"/>
      <c r="JLS150" s="129"/>
      <c r="JLT150" s="129"/>
      <c r="JLU150" s="129"/>
      <c r="JLV150" s="129"/>
      <c r="JLW150" s="129"/>
      <c r="JLX150" s="129"/>
      <c r="JLY150" s="129"/>
      <c r="JLZ150" s="129"/>
      <c r="JMA150" s="129"/>
      <c r="JMB150" s="129"/>
      <c r="JMC150" s="129"/>
      <c r="JMD150" s="129"/>
      <c r="JME150" s="129"/>
      <c r="JMF150" s="129"/>
      <c r="JMG150" s="129"/>
      <c r="JMH150" s="129"/>
      <c r="JMI150" s="129"/>
      <c r="JMJ150" s="129"/>
      <c r="JMK150" s="129"/>
      <c r="JML150" s="129"/>
      <c r="JMM150" s="129"/>
      <c r="JMN150" s="129"/>
      <c r="JMO150" s="129"/>
      <c r="JMP150" s="129"/>
      <c r="JMQ150" s="129"/>
      <c r="JMR150" s="129"/>
      <c r="JMS150" s="129"/>
      <c r="JMT150" s="129"/>
      <c r="JMU150" s="129"/>
      <c r="JMV150" s="129"/>
      <c r="JMW150" s="129"/>
      <c r="JMX150" s="129"/>
      <c r="JMY150" s="129"/>
      <c r="JMZ150" s="129"/>
      <c r="JNA150" s="129"/>
      <c r="JNB150" s="129"/>
      <c r="JNC150" s="129"/>
      <c r="JND150" s="129"/>
      <c r="JNE150" s="129"/>
      <c r="JNF150" s="129"/>
      <c r="JNG150" s="129"/>
      <c r="JNH150" s="129"/>
      <c r="JNI150" s="129"/>
      <c r="JNJ150" s="129"/>
      <c r="JNK150" s="129"/>
      <c r="JNL150" s="129"/>
      <c r="JNM150" s="129"/>
      <c r="JNN150" s="129"/>
      <c r="JNO150" s="129"/>
      <c r="JNP150" s="129"/>
      <c r="JNQ150" s="129"/>
      <c r="JNR150" s="129"/>
      <c r="JNS150" s="129"/>
      <c r="JNT150" s="129"/>
      <c r="JNU150" s="129"/>
      <c r="JNV150" s="129"/>
      <c r="JNW150" s="129"/>
      <c r="JNX150" s="129"/>
      <c r="JNY150" s="129"/>
      <c r="JNZ150" s="129"/>
      <c r="JOA150" s="129"/>
      <c r="JOB150" s="129"/>
      <c r="JOC150" s="129"/>
      <c r="JOD150" s="129"/>
      <c r="JOE150" s="129"/>
      <c r="JOF150" s="129"/>
      <c r="JOG150" s="129"/>
      <c r="JOH150" s="129"/>
      <c r="JOI150" s="129"/>
      <c r="JOJ150" s="129"/>
      <c r="JOK150" s="129"/>
      <c r="JOL150" s="129"/>
      <c r="JOM150" s="129"/>
      <c r="JON150" s="129"/>
      <c r="JOO150" s="129"/>
      <c r="JOP150" s="129"/>
      <c r="JOQ150" s="129"/>
      <c r="JOR150" s="129"/>
      <c r="JOS150" s="129"/>
      <c r="JOT150" s="129"/>
      <c r="JOU150" s="129"/>
      <c r="JOV150" s="129"/>
      <c r="JOW150" s="129"/>
      <c r="JOX150" s="129"/>
      <c r="JOY150" s="129"/>
      <c r="JOZ150" s="129"/>
      <c r="JPA150" s="129"/>
      <c r="JPB150" s="129"/>
      <c r="JPC150" s="129"/>
      <c r="JPD150" s="129"/>
      <c r="JPE150" s="129"/>
      <c r="JPF150" s="129"/>
      <c r="JPG150" s="129"/>
      <c r="JPH150" s="129"/>
      <c r="JPI150" s="129"/>
      <c r="JPJ150" s="129"/>
      <c r="JPK150" s="129"/>
      <c r="JPL150" s="129"/>
      <c r="JPM150" s="129"/>
      <c r="JPN150" s="129"/>
      <c r="JPO150" s="129"/>
      <c r="JPP150" s="129"/>
      <c r="JPQ150" s="129"/>
      <c r="JPR150" s="129"/>
      <c r="JPS150" s="129"/>
      <c r="JPT150" s="129"/>
      <c r="JPU150" s="129"/>
      <c r="JPV150" s="129"/>
      <c r="JPW150" s="129"/>
      <c r="JPX150" s="129"/>
      <c r="JPY150" s="129"/>
      <c r="JPZ150" s="129"/>
      <c r="JQA150" s="129"/>
      <c r="JQB150" s="129"/>
      <c r="JQC150" s="129"/>
      <c r="JQD150" s="129"/>
      <c r="JQE150" s="129"/>
      <c r="JQF150" s="129"/>
      <c r="JQG150" s="129"/>
      <c r="JQH150" s="129"/>
      <c r="JQI150" s="129"/>
      <c r="JQJ150" s="129"/>
      <c r="JQK150" s="129"/>
      <c r="JQL150" s="129"/>
      <c r="JQM150" s="129"/>
      <c r="JQN150" s="129"/>
      <c r="JQO150" s="129"/>
      <c r="JQP150" s="129"/>
      <c r="JQQ150" s="129"/>
      <c r="JQR150" s="129"/>
      <c r="JQS150" s="129"/>
      <c r="JQT150" s="129"/>
      <c r="JQU150" s="129"/>
      <c r="JQV150" s="129"/>
      <c r="JQW150" s="129"/>
      <c r="JQX150" s="129"/>
      <c r="JQY150" s="129"/>
      <c r="JQZ150" s="129"/>
      <c r="JRA150" s="129"/>
      <c r="JRB150" s="129"/>
      <c r="JRC150" s="129"/>
      <c r="JRD150" s="129"/>
      <c r="JRE150" s="129"/>
      <c r="JRF150" s="129"/>
      <c r="JRG150" s="129"/>
      <c r="JRH150" s="129"/>
      <c r="JRI150" s="129"/>
      <c r="JRJ150" s="129"/>
      <c r="JRK150" s="129"/>
      <c r="JRL150" s="129"/>
      <c r="JRM150" s="129"/>
      <c r="JRN150" s="129"/>
      <c r="JRO150" s="129"/>
      <c r="JRP150" s="129"/>
      <c r="JRQ150" s="129"/>
      <c r="JRR150" s="129"/>
      <c r="JRS150" s="129"/>
      <c r="JRT150" s="129"/>
      <c r="JRU150" s="129"/>
      <c r="JRV150" s="129"/>
      <c r="JRW150" s="129"/>
      <c r="JRX150" s="129"/>
      <c r="JRY150" s="129"/>
      <c r="JRZ150" s="129"/>
      <c r="JSA150" s="129"/>
      <c r="JSB150" s="129"/>
      <c r="JSC150" s="129"/>
      <c r="JSD150" s="129"/>
      <c r="JSE150" s="129"/>
      <c r="JSF150" s="129"/>
      <c r="JSG150" s="129"/>
      <c r="JSH150" s="129"/>
      <c r="JSI150" s="129"/>
      <c r="JSJ150" s="129"/>
      <c r="JSK150" s="129"/>
      <c r="JSL150" s="129"/>
      <c r="JSM150" s="129"/>
      <c r="JSN150" s="129"/>
      <c r="JSO150" s="129"/>
      <c r="JSP150" s="129"/>
      <c r="JSQ150" s="129"/>
      <c r="JSR150" s="129"/>
      <c r="JSS150" s="129"/>
      <c r="JST150" s="129"/>
      <c r="JSU150" s="129"/>
      <c r="JSV150" s="129"/>
      <c r="JSW150" s="129"/>
      <c r="JSX150" s="129"/>
      <c r="JSY150" s="129"/>
      <c r="JSZ150" s="129"/>
      <c r="JTA150" s="129"/>
      <c r="JTB150" s="129"/>
      <c r="JTC150" s="129"/>
      <c r="JTD150" s="129"/>
      <c r="JTE150" s="129"/>
      <c r="JTF150" s="129"/>
      <c r="JTG150" s="129"/>
      <c r="JTH150" s="129"/>
      <c r="JTI150" s="129"/>
      <c r="JTJ150" s="129"/>
      <c r="JTK150" s="129"/>
      <c r="JTL150" s="129"/>
      <c r="JTM150" s="129"/>
      <c r="JTN150" s="129"/>
      <c r="JTO150" s="129"/>
      <c r="JTP150" s="129"/>
      <c r="JTQ150" s="129"/>
      <c r="JTR150" s="129"/>
      <c r="JTS150" s="129"/>
      <c r="JTT150" s="129"/>
      <c r="JTU150" s="129"/>
      <c r="JTV150" s="129"/>
      <c r="JTW150" s="129"/>
      <c r="JTX150" s="129"/>
      <c r="JTY150" s="129"/>
      <c r="JTZ150" s="129"/>
      <c r="JUA150" s="129"/>
      <c r="JUB150" s="129"/>
      <c r="JUC150" s="129"/>
      <c r="JUD150" s="129"/>
      <c r="JUE150" s="129"/>
      <c r="JUF150" s="129"/>
      <c r="JUG150" s="129"/>
      <c r="JUH150" s="129"/>
      <c r="JUI150" s="129"/>
      <c r="JUJ150" s="129"/>
      <c r="JUK150" s="129"/>
      <c r="JUL150" s="129"/>
      <c r="JUM150" s="129"/>
      <c r="JUN150" s="129"/>
      <c r="JUO150" s="129"/>
      <c r="JUP150" s="129"/>
      <c r="JUQ150" s="129"/>
      <c r="JUR150" s="129"/>
      <c r="JUS150" s="129"/>
      <c r="JUT150" s="129"/>
      <c r="JUU150" s="129"/>
      <c r="JUV150" s="129"/>
      <c r="JUW150" s="129"/>
      <c r="JUX150" s="129"/>
      <c r="JUY150" s="129"/>
      <c r="JUZ150" s="129"/>
      <c r="JVA150" s="129"/>
      <c r="JVB150" s="129"/>
      <c r="JVC150" s="129"/>
      <c r="JVD150" s="129"/>
      <c r="JVE150" s="129"/>
      <c r="JVF150" s="129"/>
      <c r="JVG150" s="129"/>
      <c r="JVH150" s="129"/>
      <c r="JVI150" s="129"/>
      <c r="JVJ150" s="129"/>
      <c r="JVK150" s="129"/>
      <c r="JVL150" s="129"/>
      <c r="JVM150" s="129"/>
      <c r="JVN150" s="129"/>
      <c r="JVO150" s="129"/>
      <c r="JVP150" s="129"/>
      <c r="JVQ150" s="129"/>
      <c r="JVR150" s="129"/>
      <c r="JVS150" s="129"/>
      <c r="JVT150" s="129"/>
      <c r="JVU150" s="129"/>
      <c r="JVV150" s="129"/>
      <c r="JVW150" s="129"/>
      <c r="JVX150" s="129"/>
      <c r="JVY150" s="129"/>
      <c r="JVZ150" s="129"/>
      <c r="JWA150" s="129"/>
      <c r="JWB150" s="129"/>
      <c r="JWC150" s="129"/>
      <c r="JWD150" s="129"/>
      <c r="JWE150" s="129"/>
      <c r="JWF150" s="129"/>
      <c r="JWG150" s="129"/>
      <c r="JWH150" s="129"/>
      <c r="JWI150" s="129"/>
      <c r="JWJ150" s="129"/>
      <c r="JWK150" s="129"/>
      <c r="JWL150" s="129"/>
      <c r="JWM150" s="129"/>
      <c r="JWN150" s="129"/>
      <c r="JWO150" s="129"/>
      <c r="JWP150" s="129"/>
      <c r="JWQ150" s="129"/>
      <c r="JWR150" s="129"/>
      <c r="JWS150" s="129"/>
      <c r="JWT150" s="129"/>
      <c r="JWU150" s="129"/>
      <c r="JWV150" s="129"/>
      <c r="JWW150" s="129"/>
      <c r="JWX150" s="129"/>
      <c r="JWY150" s="129"/>
      <c r="JWZ150" s="129"/>
      <c r="JXA150" s="129"/>
      <c r="JXB150" s="129"/>
      <c r="JXC150" s="129"/>
      <c r="JXD150" s="129"/>
      <c r="JXE150" s="129"/>
      <c r="JXF150" s="129"/>
      <c r="JXG150" s="129"/>
      <c r="JXH150" s="129"/>
      <c r="JXI150" s="129"/>
      <c r="JXJ150" s="129"/>
      <c r="JXK150" s="129"/>
      <c r="JXL150" s="129"/>
      <c r="JXM150" s="129"/>
      <c r="JXN150" s="129"/>
      <c r="JXO150" s="129"/>
      <c r="JXP150" s="129"/>
      <c r="JXQ150" s="129"/>
      <c r="JXR150" s="129"/>
      <c r="JXS150" s="129"/>
      <c r="JXT150" s="129"/>
      <c r="JXU150" s="129"/>
      <c r="JXV150" s="129"/>
      <c r="JXW150" s="129"/>
      <c r="JXX150" s="129"/>
      <c r="JXY150" s="129"/>
      <c r="JXZ150" s="129"/>
      <c r="JYA150" s="129"/>
      <c r="JYB150" s="129"/>
      <c r="JYC150" s="129"/>
      <c r="JYD150" s="129"/>
      <c r="JYE150" s="129"/>
      <c r="JYF150" s="129"/>
      <c r="JYG150" s="129"/>
      <c r="JYH150" s="129"/>
      <c r="JYI150" s="129"/>
      <c r="JYJ150" s="129"/>
      <c r="JYK150" s="129"/>
      <c r="JYL150" s="129"/>
      <c r="JYM150" s="129"/>
      <c r="JYN150" s="129"/>
      <c r="JYO150" s="129"/>
      <c r="JYP150" s="129"/>
      <c r="JYQ150" s="129"/>
      <c r="JYR150" s="129"/>
      <c r="JYS150" s="129"/>
      <c r="JYT150" s="129"/>
      <c r="JYU150" s="129"/>
      <c r="JYV150" s="129"/>
      <c r="JYW150" s="129"/>
      <c r="JYX150" s="129"/>
      <c r="JYY150" s="129"/>
      <c r="JYZ150" s="129"/>
      <c r="JZA150" s="129"/>
      <c r="JZB150" s="129"/>
      <c r="JZC150" s="129"/>
      <c r="JZD150" s="129"/>
      <c r="JZE150" s="129"/>
      <c r="JZF150" s="129"/>
      <c r="JZG150" s="129"/>
      <c r="JZH150" s="129"/>
      <c r="JZI150" s="129"/>
      <c r="JZJ150" s="129"/>
      <c r="JZK150" s="129"/>
      <c r="JZL150" s="129"/>
      <c r="JZM150" s="129"/>
      <c r="JZN150" s="129"/>
      <c r="JZO150" s="129"/>
      <c r="JZP150" s="129"/>
      <c r="JZQ150" s="129"/>
      <c r="JZR150" s="129"/>
      <c r="JZS150" s="129"/>
      <c r="JZT150" s="129"/>
      <c r="JZU150" s="129"/>
      <c r="JZV150" s="129"/>
      <c r="JZW150" s="129"/>
      <c r="JZX150" s="129"/>
      <c r="JZY150" s="129"/>
      <c r="JZZ150" s="129"/>
      <c r="KAA150" s="129"/>
      <c r="KAB150" s="129"/>
      <c r="KAC150" s="129"/>
      <c r="KAD150" s="129"/>
      <c r="KAE150" s="129"/>
      <c r="KAF150" s="129"/>
      <c r="KAG150" s="129"/>
      <c r="KAH150" s="129"/>
      <c r="KAI150" s="129"/>
      <c r="KAJ150" s="129"/>
      <c r="KAK150" s="129"/>
      <c r="KAL150" s="129"/>
      <c r="KAM150" s="129"/>
      <c r="KAN150" s="129"/>
      <c r="KAO150" s="129"/>
      <c r="KAP150" s="129"/>
      <c r="KAQ150" s="129"/>
      <c r="KAR150" s="129"/>
      <c r="KAS150" s="129"/>
      <c r="KAT150" s="129"/>
      <c r="KAU150" s="129"/>
      <c r="KAV150" s="129"/>
      <c r="KAW150" s="129"/>
      <c r="KAX150" s="129"/>
      <c r="KAY150" s="129"/>
      <c r="KAZ150" s="129"/>
      <c r="KBA150" s="129"/>
      <c r="KBB150" s="129"/>
      <c r="KBC150" s="129"/>
      <c r="KBD150" s="129"/>
      <c r="KBE150" s="129"/>
      <c r="KBF150" s="129"/>
      <c r="KBG150" s="129"/>
      <c r="KBH150" s="129"/>
      <c r="KBI150" s="129"/>
      <c r="KBJ150" s="129"/>
      <c r="KBK150" s="129"/>
      <c r="KBL150" s="129"/>
      <c r="KBM150" s="129"/>
      <c r="KBN150" s="129"/>
      <c r="KBO150" s="129"/>
      <c r="KBP150" s="129"/>
      <c r="KBQ150" s="129"/>
      <c r="KBR150" s="129"/>
      <c r="KBS150" s="129"/>
      <c r="KBT150" s="129"/>
      <c r="KBU150" s="129"/>
      <c r="KBV150" s="129"/>
      <c r="KBW150" s="129"/>
      <c r="KBX150" s="129"/>
      <c r="KBY150" s="129"/>
      <c r="KBZ150" s="129"/>
      <c r="KCA150" s="129"/>
      <c r="KCB150" s="129"/>
      <c r="KCC150" s="129"/>
      <c r="KCD150" s="129"/>
      <c r="KCE150" s="129"/>
      <c r="KCF150" s="129"/>
      <c r="KCG150" s="129"/>
      <c r="KCH150" s="129"/>
      <c r="KCI150" s="129"/>
      <c r="KCJ150" s="129"/>
      <c r="KCK150" s="129"/>
      <c r="KCL150" s="129"/>
      <c r="KCM150" s="129"/>
      <c r="KCN150" s="129"/>
      <c r="KCO150" s="129"/>
      <c r="KCP150" s="129"/>
      <c r="KCQ150" s="129"/>
      <c r="KCR150" s="129"/>
      <c r="KCS150" s="129"/>
      <c r="KCT150" s="129"/>
      <c r="KCU150" s="129"/>
      <c r="KCV150" s="129"/>
      <c r="KCW150" s="129"/>
      <c r="KCX150" s="129"/>
      <c r="KCY150" s="129"/>
      <c r="KCZ150" s="129"/>
      <c r="KDA150" s="129"/>
      <c r="KDB150" s="129"/>
      <c r="KDC150" s="129"/>
      <c r="KDD150" s="129"/>
      <c r="KDE150" s="129"/>
      <c r="KDF150" s="129"/>
      <c r="KDG150" s="129"/>
      <c r="KDH150" s="129"/>
      <c r="KDI150" s="129"/>
      <c r="KDJ150" s="129"/>
      <c r="KDK150" s="129"/>
      <c r="KDL150" s="129"/>
      <c r="KDM150" s="129"/>
      <c r="KDN150" s="129"/>
      <c r="KDO150" s="129"/>
      <c r="KDP150" s="129"/>
      <c r="KDQ150" s="129"/>
      <c r="KDR150" s="129"/>
      <c r="KDS150" s="129"/>
      <c r="KDT150" s="129"/>
      <c r="KDU150" s="129"/>
      <c r="KDV150" s="129"/>
      <c r="KDW150" s="129"/>
      <c r="KDX150" s="129"/>
      <c r="KDY150" s="129"/>
      <c r="KDZ150" s="129"/>
      <c r="KEA150" s="129"/>
      <c r="KEB150" s="129"/>
      <c r="KEC150" s="129"/>
      <c r="KED150" s="129"/>
      <c r="KEE150" s="129"/>
      <c r="KEF150" s="129"/>
      <c r="KEG150" s="129"/>
      <c r="KEH150" s="129"/>
      <c r="KEI150" s="129"/>
      <c r="KEJ150" s="129"/>
      <c r="KEK150" s="129"/>
      <c r="KEL150" s="129"/>
      <c r="KEM150" s="129"/>
      <c r="KEN150" s="129"/>
      <c r="KEO150" s="129"/>
      <c r="KEP150" s="129"/>
      <c r="KEQ150" s="129"/>
      <c r="KER150" s="129"/>
      <c r="KES150" s="129"/>
      <c r="KET150" s="129"/>
      <c r="KEU150" s="129"/>
      <c r="KEV150" s="129"/>
      <c r="KEW150" s="129"/>
      <c r="KEX150" s="129"/>
      <c r="KEY150" s="129"/>
      <c r="KEZ150" s="129"/>
      <c r="KFA150" s="129"/>
      <c r="KFB150" s="129"/>
      <c r="KFC150" s="129"/>
      <c r="KFD150" s="129"/>
      <c r="KFE150" s="129"/>
      <c r="KFF150" s="129"/>
      <c r="KFG150" s="129"/>
      <c r="KFH150" s="129"/>
      <c r="KFI150" s="129"/>
      <c r="KFJ150" s="129"/>
      <c r="KFK150" s="129"/>
      <c r="KFL150" s="129"/>
      <c r="KFM150" s="129"/>
      <c r="KFN150" s="129"/>
      <c r="KFO150" s="129"/>
      <c r="KFP150" s="129"/>
      <c r="KFQ150" s="129"/>
      <c r="KFR150" s="129"/>
      <c r="KFS150" s="129"/>
      <c r="KFT150" s="129"/>
      <c r="KFU150" s="129"/>
      <c r="KFV150" s="129"/>
      <c r="KFW150" s="129"/>
      <c r="KFX150" s="129"/>
      <c r="KFY150" s="129"/>
      <c r="KFZ150" s="129"/>
      <c r="KGA150" s="129"/>
      <c r="KGB150" s="129"/>
      <c r="KGC150" s="129"/>
      <c r="KGD150" s="129"/>
      <c r="KGE150" s="129"/>
      <c r="KGF150" s="129"/>
      <c r="KGG150" s="129"/>
      <c r="KGH150" s="129"/>
      <c r="KGI150" s="129"/>
      <c r="KGJ150" s="129"/>
      <c r="KGK150" s="129"/>
      <c r="KGL150" s="129"/>
      <c r="KGM150" s="129"/>
      <c r="KGN150" s="129"/>
      <c r="KGO150" s="129"/>
      <c r="KGP150" s="129"/>
      <c r="KGQ150" s="129"/>
      <c r="KGR150" s="129"/>
      <c r="KGS150" s="129"/>
      <c r="KGT150" s="129"/>
      <c r="KGU150" s="129"/>
      <c r="KGV150" s="129"/>
      <c r="KGW150" s="129"/>
      <c r="KGX150" s="129"/>
      <c r="KGY150" s="129"/>
      <c r="KGZ150" s="129"/>
      <c r="KHA150" s="129"/>
      <c r="KHB150" s="129"/>
      <c r="KHC150" s="129"/>
      <c r="KHD150" s="129"/>
      <c r="KHE150" s="129"/>
      <c r="KHF150" s="129"/>
      <c r="KHG150" s="129"/>
      <c r="KHH150" s="129"/>
      <c r="KHI150" s="129"/>
      <c r="KHJ150" s="129"/>
      <c r="KHK150" s="129"/>
      <c r="KHL150" s="129"/>
      <c r="KHM150" s="129"/>
      <c r="KHN150" s="129"/>
      <c r="KHO150" s="129"/>
      <c r="KHP150" s="129"/>
      <c r="KHQ150" s="129"/>
      <c r="KHR150" s="129"/>
      <c r="KHS150" s="129"/>
      <c r="KHT150" s="129"/>
      <c r="KHU150" s="129"/>
      <c r="KHV150" s="129"/>
      <c r="KHW150" s="129"/>
      <c r="KHX150" s="129"/>
      <c r="KHY150" s="129"/>
      <c r="KHZ150" s="129"/>
      <c r="KIA150" s="129"/>
      <c r="KIB150" s="129"/>
      <c r="KIC150" s="129"/>
      <c r="KID150" s="129"/>
      <c r="KIE150" s="129"/>
      <c r="KIF150" s="129"/>
      <c r="KIG150" s="129"/>
      <c r="KIH150" s="129"/>
      <c r="KII150" s="129"/>
      <c r="KIJ150" s="129"/>
      <c r="KIK150" s="129"/>
      <c r="KIL150" s="129"/>
      <c r="KIM150" s="129"/>
      <c r="KIN150" s="129"/>
      <c r="KIO150" s="129"/>
      <c r="KIP150" s="129"/>
      <c r="KIQ150" s="129"/>
      <c r="KIR150" s="129"/>
      <c r="KIS150" s="129"/>
      <c r="KIT150" s="129"/>
      <c r="KIU150" s="129"/>
      <c r="KIV150" s="129"/>
      <c r="KIW150" s="129"/>
      <c r="KIX150" s="129"/>
      <c r="KIY150" s="129"/>
      <c r="KIZ150" s="129"/>
      <c r="KJA150" s="129"/>
      <c r="KJB150" s="129"/>
      <c r="KJC150" s="129"/>
      <c r="KJD150" s="129"/>
      <c r="KJE150" s="129"/>
      <c r="KJF150" s="129"/>
      <c r="KJG150" s="129"/>
      <c r="KJH150" s="129"/>
      <c r="KJI150" s="129"/>
      <c r="KJJ150" s="129"/>
      <c r="KJK150" s="129"/>
      <c r="KJL150" s="129"/>
      <c r="KJM150" s="129"/>
      <c r="KJN150" s="129"/>
      <c r="KJO150" s="129"/>
      <c r="KJP150" s="129"/>
      <c r="KJQ150" s="129"/>
      <c r="KJR150" s="129"/>
      <c r="KJS150" s="129"/>
      <c r="KJT150" s="129"/>
      <c r="KJU150" s="129"/>
      <c r="KJV150" s="129"/>
      <c r="KJW150" s="129"/>
      <c r="KJX150" s="129"/>
      <c r="KJY150" s="129"/>
      <c r="KJZ150" s="129"/>
      <c r="KKA150" s="129"/>
      <c r="KKB150" s="129"/>
      <c r="KKC150" s="129"/>
      <c r="KKD150" s="129"/>
      <c r="KKE150" s="129"/>
      <c r="KKF150" s="129"/>
      <c r="KKG150" s="129"/>
      <c r="KKH150" s="129"/>
      <c r="KKI150" s="129"/>
      <c r="KKJ150" s="129"/>
      <c r="KKK150" s="129"/>
      <c r="KKL150" s="129"/>
      <c r="KKM150" s="129"/>
      <c r="KKN150" s="129"/>
      <c r="KKO150" s="129"/>
      <c r="KKP150" s="129"/>
      <c r="KKQ150" s="129"/>
      <c r="KKR150" s="129"/>
      <c r="KKS150" s="129"/>
      <c r="KKT150" s="129"/>
      <c r="KKU150" s="129"/>
      <c r="KKV150" s="129"/>
      <c r="KKW150" s="129"/>
      <c r="KKX150" s="129"/>
      <c r="KKY150" s="129"/>
      <c r="KKZ150" s="129"/>
      <c r="KLA150" s="129"/>
      <c r="KLB150" s="129"/>
      <c r="KLC150" s="129"/>
      <c r="KLD150" s="129"/>
      <c r="KLE150" s="129"/>
      <c r="KLF150" s="129"/>
      <c r="KLG150" s="129"/>
      <c r="KLH150" s="129"/>
      <c r="KLI150" s="129"/>
      <c r="KLJ150" s="129"/>
      <c r="KLK150" s="129"/>
      <c r="KLL150" s="129"/>
      <c r="KLM150" s="129"/>
      <c r="KLN150" s="129"/>
      <c r="KLO150" s="129"/>
      <c r="KLP150" s="129"/>
      <c r="KLQ150" s="129"/>
      <c r="KLR150" s="129"/>
      <c r="KLS150" s="129"/>
      <c r="KLT150" s="129"/>
      <c r="KLU150" s="129"/>
      <c r="KLV150" s="129"/>
      <c r="KLW150" s="129"/>
      <c r="KLX150" s="129"/>
      <c r="KLY150" s="129"/>
      <c r="KLZ150" s="129"/>
      <c r="KMA150" s="129"/>
      <c r="KMB150" s="129"/>
      <c r="KMC150" s="129"/>
      <c r="KMD150" s="129"/>
      <c r="KME150" s="129"/>
      <c r="KMF150" s="129"/>
      <c r="KMG150" s="129"/>
      <c r="KMH150" s="129"/>
      <c r="KMI150" s="129"/>
      <c r="KMJ150" s="129"/>
      <c r="KMK150" s="129"/>
      <c r="KML150" s="129"/>
      <c r="KMM150" s="129"/>
      <c r="KMN150" s="129"/>
      <c r="KMO150" s="129"/>
      <c r="KMP150" s="129"/>
      <c r="KMQ150" s="129"/>
      <c r="KMR150" s="129"/>
      <c r="KMS150" s="129"/>
      <c r="KMT150" s="129"/>
      <c r="KMU150" s="129"/>
      <c r="KMV150" s="129"/>
      <c r="KMW150" s="129"/>
      <c r="KMX150" s="129"/>
      <c r="KMY150" s="129"/>
      <c r="KMZ150" s="129"/>
      <c r="KNA150" s="129"/>
      <c r="KNB150" s="129"/>
      <c r="KNC150" s="129"/>
      <c r="KND150" s="129"/>
      <c r="KNE150" s="129"/>
      <c r="KNF150" s="129"/>
      <c r="KNG150" s="129"/>
      <c r="KNH150" s="129"/>
      <c r="KNI150" s="129"/>
      <c r="KNJ150" s="129"/>
      <c r="KNK150" s="129"/>
      <c r="KNL150" s="129"/>
      <c r="KNM150" s="129"/>
      <c r="KNN150" s="129"/>
      <c r="KNO150" s="129"/>
      <c r="KNP150" s="129"/>
      <c r="KNQ150" s="129"/>
      <c r="KNR150" s="129"/>
      <c r="KNS150" s="129"/>
      <c r="KNT150" s="129"/>
      <c r="KNU150" s="129"/>
      <c r="KNV150" s="129"/>
      <c r="KNW150" s="129"/>
      <c r="KNX150" s="129"/>
      <c r="KNY150" s="129"/>
      <c r="KNZ150" s="129"/>
      <c r="KOA150" s="129"/>
      <c r="KOB150" s="129"/>
      <c r="KOC150" s="129"/>
      <c r="KOD150" s="129"/>
      <c r="KOE150" s="129"/>
      <c r="KOF150" s="129"/>
      <c r="KOG150" s="129"/>
      <c r="KOH150" s="129"/>
      <c r="KOI150" s="129"/>
      <c r="KOJ150" s="129"/>
      <c r="KOK150" s="129"/>
      <c r="KOL150" s="129"/>
      <c r="KOM150" s="129"/>
      <c r="KON150" s="129"/>
      <c r="KOO150" s="129"/>
      <c r="KOP150" s="129"/>
      <c r="KOQ150" s="129"/>
      <c r="KOR150" s="129"/>
      <c r="KOS150" s="129"/>
      <c r="KOT150" s="129"/>
      <c r="KOU150" s="129"/>
      <c r="KOV150" s="129"/>
      <c r="KOW150" s="129"/>
      <c r="KOX150" s="129"/>
      <c r="KOY150" s="129"/>
      <c r="KOZ150" s="129"/>
      <c r="KPA150" s="129"/>
      <c r="KPB150" s="129"/>
      <c r="KPC150" s="129"/>
      <c r="KPD150" s="129"/>
      <c r="KPE150" s="129"/>
      <c r="KPF150" s="129"/>
      <c r="KPG150" s="129"/>
      <c r="KPH150" s="129"/>
      <c r="KPI150" s="129"/>
      <c r="KPJ150" s="129"/>
      <c r="KPK150" s="129"/>
      <c r="KPL150" s="129"/>
      <c r="KPM150" s="129"/>
      <c r="KPN150" s="129"/>
      <c r="KPO150" s="129"/>
      <c r="KPP150" s="129"/>
      <c r="KPQ150" s="129"/>
      <c r="KPR150" s="129"/>
      <c r="KPS150" s="129"/>
      <c r="KPT150" s="129"/>
      <c r="KPU150" s="129"/>
      <c r="KPV150" s="129"/>
      <c r="KPW150" s="129"/>
      <c r="KPX150" s="129"/>
      <c r="KPY150" s="129"/>
      <c r="KPZ150" s="129"/>
      <c r="KQA150" s="129"/>
      <c r="KQB150" s="129"/>
      <c r="KQC150" s="129"/>
      <c r="KQD150" s="129"/>
      <c r="KQE150" s="129"/>
      <c r="KQF150" s="129"/>
      <c r="KQG150" s="129"/>
      <c r="KQH150" s="129"/>
      <c r="KQI150" s="129"/>
      <c r="KQJ150" s="129"/>
      <c r="KQK150" s="129"/>
      <c r="KQL150" s="129"/>
      <c r="KQM150" s="129"/>
      <c r="KQN150" s="129"/>
      <c r="KQO150" s="129"/>
      <c r="KQP150" s="129"/>
      <c r="KQQ150" s="129"/>
      <c r="KQR150" s="129"/>
      <c r="KQS150" s="129"/>
      <c r="KQT150" s="129"/>
      <c r="KQU150" s="129"/>
      <c r="KQV150" s="129"/>
      <c r="KQW150" s="129"/>
      <c r="KQX150" s="129"/>
      <c r="KQY150" s="129"/>
      <c r="KQZ150" s="129"/>
      <c r="KRA150" s="129"/>
      <c r="KRB150" s="129"/>
      <c r="KRC150" s="129"/>
      <c r="KRD150" s="129"/>
      <c r="KRE150" s="129"/>
      <c r="KRF150" s="129"/>
      <c r="KRG150" s="129"/>
      <c r="KRH150" s="129"/>
      <c r="KRI150" s="129"/>
      <c r="KRJ150" s="129"/>
      <c r="KRK150" s="129"/>
      <c r="KRL150" s="129"/>
      <c r="KRM150" s="129"/>
      <c r="KRN150" s="129"/>
      <c r="KRO150" s="129"/>
      <c r="KRP150" s="129"/>
      <c r="KRQ150" s="129"/>
      <c r="KRR150" s="129"/>
      <c r="KRS150" s="129"/>
      <c r="KRT150" s="129"/>
      <c r="KRU150" s="129"/>
      <c r="KRV150" s="129"/>
      <c r="KRW150" s="129"/>
      <c r="KRX150" s="129"/>
      <c r="KRY150" s="129"/>
      <c r="KRZ150" s="129"/>
      <c r="KSA150" s="129"/>
      <c r="KSB150" s="129"/>
      <c r="KSC150" s="129"/>
      <c r="KSD150" s="129"/>
      <c r="KSE150" s="129"/>
      <c r="KSF150" s="129"/>
      <c r="KSG150" s="129"/>
      <c r="KSH150" s="129"/>
      <c r="KSI150" s="129"/>
      <c r="KSJ150" s="129"/>
      <c r="KSK150" s="129"/>
      <c r="KSL150" s="129"/>
      <c r="KSM150" s="129"/>
      <c r="KSN150" s="129"/>
      <c r="KSO150" s="129"/>
      <c r="KSP150" s="129"/>
      <c r="KSQ150" s="129"/>
      <c r="KSR150" s="129"/>
      <c r="KSS150" s="129"/>
      <c r="KST150" s="129"/>
      <c r="KSU150" s="129"/>
      <c r="KSV150" s="129"/>
      <c r="KSW150" s="129"/>
      <c r="KSX150" s="129"/>
      <c r="KSY150" s="129"/>
      <c r="KSZ150" s="129"/>
      <c r="KTA150" s="129"/>
      <c r="KTB150" s="129"/>
      <c r="KTC150" s="129"/>
      <c r="KTD150" s="129"/>
      <c r="KTE150" s="129"/>
      <c r="KTF150" s="129"/>
      <c r="KTG150" s="129"/>
      <c r="KTH150" s="129"/>
      <c r="KTI150" s="129"/>
      <c r="KTJ150" s="129"/>
      <c r="KTK150" s="129"/>
      <c r="KTL150" s="129"/>
      <c r="KTM150" s="129"/>
      <c r="KTN150" s="129"/>
      <c r="KTO150" s="129"/>
      <c r="KTP150" s="129"/>
      <c r="KTQ150" s="129"/>
      <c r="KTR150" s="129"/>
      <c r="KTS150" s="129"/>
      <c r="KTT150" s="129"/>
      <c r="KTU150" s="129"/>
      <c r="KTV150" s="129"/>
      <c r="KTW150" s="129"/>
      <c r="KTX150" s="129"/>
      <c r="KTY150" s="129"/>
      <c r="KTZ150" s="129"/>
      <c r="KUA150" s="129"/>
      <c r="KUB150" s="129"/>
      <c r="KUC150" s="129"/>
      <c r="KUD150" s="129"/>
      <c r="KUE150" s="129"/>
      <c r="KUF150" s="129"/>
      <c r="KUG150" s="129"/>
      <c r="KUH150" s="129"/>
      <c r="KUI150" s="129"/>
      <c r="KUJ150" s="129"/>
      <c r="KUK150" s="129"/>
      <c r="KUL150" s="129"/>
      <c r="KUM150" s="129"/>
      <c r="KUN150" s="129"/>
      <c r="KUO150" s="129"/>
      <c r="KUP150" s="129"/>
      <c r="KUQ150" s="129"/>
      <c r="KUR150" s="129"/>
      <c r="KUS150" s="129"/>
      <c r="KUT150" s="129"/>
      <c r="KUU150" s="129"/>
      <c r="KUV150" s="129"/>
      <c r="KUW150" s="129"/>
      <c r="KUX150" s="129"/>
      <c r="KUY150" s="129"/>
      <c r="KUZ150" s="129"/>
      <c r="KVA150" s="129"/>
      <c r="KVB150" s="129"/>
      <c r="KVC150" s="129"/>
      <c r="KVD150" s="129"/>
      <c r="KVE150" s="129"/>
      <c r="KVF150" s="129"/>
      <c r="KVG150" s="129"/>
      <c r="KVH150" s="129"/>
      <c r="KVI150" s="129"/>
      <c r="KVJ150" s="129"/>
      <c r="KVK150" s="129"/>
      <c r="KVL150" s="129"/>
      <c r="KVM150" s="129"/>
      <c r="KVN150" s="129"/>
      <c r="KVO150" s="129"/>
      <c r="KVP150" s="129"/>
      <c r="KVQ150" s="129"/>
      <c r="KVR150" s="129"/>
      <c r="KVS150" s="129"/>
      <c r="KVT150" s="129"/>
      <c r="KVU150" s="129"/>
      <c r="KVV150" s="129"/>
      <c r="KVW150" s="129"/>
      <c r="KVX150" s="129"/>
      <c r="KVY150" s="129"/>
      <c r="KVZ150" s="129"/>
      <c r="KWA150" s="129"/>
      <c r="KWB150" s="129"/>
      <c r="KWC150" s="129"/>
      <c r="KWD150" s="129"/>
      <c r="KWE150" s="129"/>
      <c r="KWF150" s="129"/>
      <c r="KWG150" s="129"/>
      <c r="KWH150" s="129"/>
      <c r="KWI150" s="129"/>
      <c r="KWJ150" s="129"/>
      <c r="KWK150" s="129"/>
      <c r="KWL150" s="129"/>
      <c r="KWM150" s="129"/>
      <c r="KWN150" s="129"/>
      <c r="KWO150" s="129"/>
      <c r="KWP150" s="129"/>
      <c r="KWQ150" s="129"/>
      <c r="KWR150" s="129"/>
      <c r="KWS150" s="129"/>
      <c r="KWT150" s="129"/>
      <c r="KWU150" s="129"/>
      <c r="KWV150" s="129"/>
      <c r="KWW150" s="129"/>
      <c r="KWX150" s="129"/>
      <c r="KWY150" s="129"/>
      <c r="KWZ150" s="129"/>
      <c r="KXA150" s="129"/>
      <c r="KXB150" s="129"/>
      <c r="KXC150" s="129"/>
      <c r="KXD150" s="129"/>
      <c r="KXE150" s="129"/>
      <c r="KXF150" s="129"/>
      <c r="KXG150" s="129"/>
      <c r="KXH150" s="129"/>
      <c r="KXI150" s="129"/>
      <c r="KXJ150" s="129"/>
      <c r="KXK150" s="129"/>
      <c r="KXL150" s="129"/>
      <c r="KXM150" s="129"/>
      <c r="KXN150" s="129"/>
      <c r="KXO150" s="129"/>
      <c r="KXP150" s="129"/>
      <c r="KXQ150" s="129"/>
      <c r="KXR150" s="129"/>
      <c r="KXS150" s="129"/>
      <c r="KXT150" s="129"/>
      <c r="KXU150" s="129"/>
      <c r="KXV150" s="129"/>
      <c r="KXW150" s="129"/>
      <c r="KXX150" s="129"/>
      <c r="KXY150" s="129"/>
      <c r="KXZ150" s="129"/>
      <c r="KYA150" s="129"/>
      <c r="KYB150" s="129"/>
      <c r="KYC150" s="129"/>
      <c r="KYD150" s="129"/>
      <c r="KYE150" s="129"/>
      <c r="KYF150" s="129"/>
      <c r="KYG150" s="129"/>
      <c r="KYH150" s="129"/>
      <c r="KYI150" s="129"/>
      <c r="KYJ150" s="129"/>
      <c r="KYK150" s="129"/>
      <c r="KYL150" s="129"/>
      <c r="KYM150" s="129"/>
      <c r="KYN150" s="129"/>
      <c r="KYO150" s="129"/>
      <c r="KYP150" s="129"/>
      <c r="KYQ150" s="129"/>
      <c r="KYR150" s="129"/>
      <c r="KYS150" s="129"/>
      <c r="KYT150" s="129"/>
      <c r="KYU150" s="129"/>
      <c r="KYV150" s="129"/>
      <c r="KYW150" s="129"/>
      <c r="KYX150" s="129"/>
      <c r="KYY150" s="129"/>
      <c r="KYZ150" s="129"/>
      <c r="KZA150" s="129"/>
      <c r="KZB150" s="129"/>
      <c r="KZC150" s="129"/>
      <c r="KZD150" s="129"/>
      <c r="KZE150" s="129"/>
      <c r="KZF150" s="129"/>
      <c r="KZG150" s="129"/>
      <c r="KZH150" s="129"/>
      <c r="KZI150" s="129"/>
      <c r="KZJ150" s="129"/>
      <c r="KZK150" s="129"/>
      <c r="KZL150" s="129"/>
      <c r="KZM150" s="129"/>
      <c r="KZN150" s="129"/>
      <c r="KZO150" s="129"/>
      <c r="KZP150" s="129"/>
      <c r="KZQ150" s="129"/>
      <c r="KZR150" s="129"/>
      <c r="KZS150" s="129"/>
      <c r="KZT150" s="129"/>
      <c r="KZU150" s="129"/>
      <c r="KZV150" s="129"/>
      <c r="KZW150" s="129"/>
      <c r="KZX150" s="129"/>
      <c r="KZY150" s="129"/>
      <c r="KZZ150" s="129"/>
      <c r="LAA150" s="129"/>
      <c r="LAB150" s="129"/>
      <c r="LAC150" s="129"/>
      <c r="LAD150" s="129"/>
      <c r="LAE150" s="129"/>
      <c r="LAF150" s="129"/>
      <c r="LAG150" s="129"/>
      <c r="LAH150" s="129"/>
      <c r="LAI150" s="129"/>
      <c r="LAJ150" s="129"/>
      <c r="LAK150" s="129"/>
      <c r="LAL150" s="129"/>
      <c r="LAM150" s="129"/>
      <c r="LAN150" s="129"/>
      <c r="LAO150" s="129"/>
      <c r="LAP150" s="129"/>
      <c r="LAQ150" s="129"/>
      <c r="LAR150" s="129"/>
      <c r="LAS150" s="129"/>
      <c r="LAT150" s="129"/>
      <c r="LAU150" s="129"/>
      <c r="LAV150" s="129"/>
      <c r="LAW150" s="129"/>
      <c r="LAX150" s="129"/>
      <c r="LAY150" s="129"/>
      <c r="LAZ150" s="129"/>
      <c r="LBA150" s="129"/>
      <c r="LBB150" s="129"/>
      <c r="LBC150" s="129"/>
      <c r="LBD150" s="129"/>
      <c r="LBE150" s="129"/>
      <c r="LBF150" s="129"/>
      <c r="LBG150" s="129"/>
      <c r="LBH150" s="129"/>
      <c r="LBI150" s="129"/>
      <c r="LBJ150" s="129"/>
      <c r="LBK150" s="129"/>
      <c r="LBL150" s="129"/>
      <c r="LBM150" s="129"/>
      <c r="LBN150" s="129"/>
      <c r="LBO150" s="129"/>
      <c r="LBP150" s="129"/>
      <c r="LBQ150" s="129"/>
      <c r="LBR150" s="129"/>
      <c r="LBS150" s="129"/>
      <c r="LBT150" s="129"/>
      <c r="LBU150" s="129"/>
      <c r="LBV150" s="129"/>
      <c r="LBW150" s="129"/>
      <c r="LBX150" s="129"/>
      <c r="LBY150" s="129"/>
      <c r="LBZ150" s="129"/>
      <c r="LCA150" s="129"/>
      <c r="LCB150" s="129"/>
      <c r="LCC150" s="129"/>
      <c r="LCD150" s="129"/>
      <c r="LCE150" s="129"/>
      <c r="LCF150" s="129"/>
      <c r="LCG150" s="129"/>
      <c r="LCH150" s="129"/>
      <c r="LCI150" s="129"/>
      <c r="LCJ150" s="129"/>
      <c r="LCK150" s="129"/>
      <c r="LCL150" s="129"/>
      <c r="LCM150" s="129"/>
      <c r="LCN150" s="129"/>
      <c r="LCO150" s="129"/>
      <c r="LCP150" s="129"/>
      <c r="LCQ150" s="129"/>
      <c r="LCR150" s="129"/>
      <c r="LCS150" s="129"/>
      <c r="LCT150" s="129"/>
      <c r="LCU150" s="129"/>
      <c r="LCV150" s="129"/>
      <c r="LCW150" s="129"/>
      <c r="LCX150" s="129"/>
      <c r="LCY150" s="129"/>
      <c r="LCZ150" s="129"/>
      <c r="LDA150" s="129"/>
      <c r="LDB150" s="129"/>
      <c r="LDC150" s="129"/>
      <c r="LDD150" s="129"/>
      <c r="LDE150" s="129"/>
      <c r="LDF150" s="129"/>
      <c r="LDG150" s="129"/>
      <c r="LDH150" s="129"/>
      <c r="LDI150" s="129"/>
      <c r="LDJ150" s="129"/>
      <c r="LDK150" s="129"/>
      <c r="LDL150" s="129"/>
      <c r="LDM150" s="129"/>
      <c r="LDN150" s="129"/>
      <c r="LDO150" s="129"/>
      <c r="LDP150" s="129"/>
      <c r="LDQ150" s="129"/>
      <c r="LDR150" s="129"/>
      <c r="LDS150" s="129"/>
      <c r="LDT150" s="129"/>
      <c r="LDU150" s="129"/>
      <c r="LDV150" s="129"/>
      <c r="LDW150" s="129"/>
      <c r="LDX150" s="129"/>
      <c r="LDY150" s="129"/>
      <c r="LDZ150" s="129"/>
      <c r="LEA150" s="129"/>
      <c r="LEB150" s="129"/>
      <c r="LEC150" s="129"/>
      <c r="LED150" s="129"/>
      <c r="LEE150" s="129"/>
      <c r="LEF150" s="129"/>
      <c r="LEG150" s="129"/>
      <c r="LEH150" s="129"/>
      <c r="LEI150" s="129"/>
      <c r="LEJ150" s="129"/>
      <c r="LEK150" s="129"/>
      <c r="LEL150" s="129"/>
      <c r="LEM150" s="129"/>
      <c r="LEN150" s="129"/>
      <c r="LEO150" s="129"/>
      <c r="LEP150" s="129"/>
      <c r="LEQ150" s="129"/>
      <c r="LER150" s="129"/>
      <c r="LES150" s="129"/>
      <c r="LET150" s="129"/>
      <c r="LEU150" s="129"/>
      <c r="LEV150" s="129"/>
      <c r="LEW150" s="129"/>
      <c r="LEX150" s="129"/>
      <c r="LEY150" s="129"/>
      <c r="LEZ150" s="129"/>
      <c r="LFA150" s="129"/>
      <c r="LFB150" s="129"/>
      <c r="LFC150" s="129"/>
      <c r="LFD150" s="129"/>
      <c r="LFE150" s="129"/>
      <c r="LFF150" s="129"/>
      <c r="LFG150" s="129"/>
      <c r="LFH150" s="129"/>
      <c r="LFI150" s="129"/>
      <c r="LFJ150" s="129"/>
      <c r="LFK150" s="129"/>
      <c r="LFL150" s="129"/>
      <c r="LFM150" s="129"/>
      <c r="LFN150" s="129"/>
      <c r="LFO150" s="129"/>
      <c r="LFP150" s="129"/>
      <c r="LFQ150" s="129"/>
      <c r="LFR150" s="129"/>
      <c r="LFS150" s="129"/>
      <c r="LFT150" s="129"/>
      <c r="LFU150" s="129"/>
      <c r="LFV150" s="129"/>
      <c r="LFW150" s="129"/>
      <c r="LFX150" s="129"/>
      <c r="LFY150" s="129"/>
      <c r="LFZ150" s="129"/>
      <c r="LGA150" s="129"/>
      <c r="LGB150" s="129"/>
      <c r="LGC150" s="129"/>
      <c r="LGD150" s="129"/>
      <c r="LGE150" s="129"/>
      <c r="LGF150" s="129"/>
      <c r="LGG150" s="129"/>
      <c r="LGH150" s="129"/>
      <c r="LGI150" s="129"/>
      <c r="LGJ150" s="129"/>
      <c r="LGK150" s="129"/>
      <c r="LGL150" s="129"/>
      <c r="LGM150" s="129"/>
      <c r="LGN150" s="129"/>
      <c r="LGO150" s="129"/>
      <c r="LGP150" s="129"/>
      <c r="LGQ150" s="129"/>
      <c r="LGR150" s="129"/>
      <c r="LGS150" s="129"/>
      <c r="LGT150" s="129"/>
      <c r="LGU150" s="129"/>
      <c r="LGV150" s="129"/>
      <c r="LGW150" s="129"/>
      <c r="LGX150" s="129"/>
      <c r="LGY150" s="129"/>
      <c r="LGZ150" s="129"/>
      <c r="LHA150" s="129"/>
      <c r="LHB150" s="129"/>
      <c r="LHC150" s="129"/>
      <c r="LHD150" s="129"/>
      <c r="LHE150" s="129"/>
      <c r="LHF150" s="129"/>
      <c r="LHG150" s="129"/>
      <c r="LHH150" s="129"/>
      <c r="LHI150" s="129"/>
      <c r="LHJ150" s="129"/>
      <c r="LHK150" s="129"/>
      <c r="LHL150" s="129"/>
      <c r="LHM150" s="129"/>
      <c r="LHN150" s="129"/>
      <c r="LHO150" s="129"/>
      <c r="LHP150" s="129"/>
      <c r="LHQ150" s="129"/>
      <c r="LHR150" s="129"/>
      <c r="LHS150" s="129"/>
      <c r="LHT150" s="129"/>
      <c r="LHU150" s="129"/>
      <c r="LHV150" s="129"/>
      <c r="LHW150" s="129"/>
      <c r="LHX150" s="129"/>
      <c r="LHY150" s="129"/>
      <c r="LHZ150" s="129"/>
      <c r="LIA150" s="129"/>
      <c r="LIB150" s="129"/>
      <c r="LIC150" s="129"/>
      <c r="LID150" s="129"/>
      <c r="LIE150" s="129"/>
      <c r="LIF150" s="129"/>
      <c r="LIG150" s="129"/>
      <c r="LIH150" s="129"/>
      <c r="LII150" s="129"/>
      <c r="LIJ150" s="129"/>
      <c r="LIK150" s="129"/>
      <c r="LIL150" s="129"/>
      <c r="LIM150" s="129"/>
      <c r="LIN150" s="129"/>
      <c r="LIO150" s="129"/>
      <c r="LIP150" s="129"/>
      <c r="LIQ150" s="129"/>
      <c r="LIR150" s="129"/>
      <c r="LIS150" s="129"/>
      <c r="LIT150" s="129"/>
      <c r="LIU150" s="129"/>
      <c r="LIV150" s="129"/>
      <c r="LIW150" s="129"/>
      <c r="LIX150" s="129"/>
      <c r="LIY150" s="129"/>
      <c r="LIZ150" s="129"/>
      <c r="LJA150" s="129"/>
      <c r="LJB150" s="129"/>
      <c r="LJC150" s="129"/>
      <c r="LJD150" s="129"/>
      <c r="LJE150" s="129"/>
      <c r="LJF150" s="129"/>
      <c r="LJG150" s="129"/>
      <c r="LJH150" s="129"/>
      <c r="LJI150" s="129"/>
      <c r="LJJ150" s="129"/>
      <c r="LJK150" s="129"/>
      <c r="LJL150" s="129"/>
      <c r="LJM150" s="129"/>
      <c r="LJN150" s="129"/>
      <c r="LJO150" s="129"/>
      <c r="LJP150" s="129"/>
      <c r="LJQ150" s="129"/>
      <c r="LJR150" s="129"/>
      <c r="LJS150" s="129"/>
      <c r="LJT150" s="129"/>
      <c r="LJU150" s="129"/>
      <c r="LJV150" s="129"/>
      <c r="LJW150" s="129"/>
      <c r="LJX150" s="129"/>
      <c r="LJY150" s="129"/>
      <c r="LJZ150" s="129"/>
      <c r="LKA150" s="129"/>
      <c r="LKB150" s="129"/>
      <c r="LKC150" s="129"/>
      <c r="LKD150" s="129"/>
      <c r="LKE150" s="129"/>
      <c r="LKF150" s="129"/>
      <c r="LKG150" s="129"/>
      <c r="LKH150" s="129"/>
      <c r="LKI150" s="129"/>
      <c r="LKJ150" s="129"/>
      <c r="LKK150" s="129"/>
      <c r="LKL150" s="129"/>
      <c r="LKM150" s="129"/>
      <c r="LKN150" s="129"/>
      <c r="LKO150" s="129"/>
      <c r="LKP150" s="129"/>
      <c r="LKQ150" s="129"/>
      <c r="LKR150" s="129"/>
      <c r="LKS150" s="129"/>
      <c r="LKT150" s="129"/>
      <c r="LKU150" s="129"/>
      <c r="LKV150" s="129"/>
      <c r="LKW150" s="129"/>
      <c r="LKX150" s="129"/>
      <c r="LKY150" s="129"/>
      <c r="LKZ150" s="129"/>
      <c r="LLA150" s="129"/>
      <c r="LLB150" s="129"/>
      <c r="LLC150" s="129"/>
      <c r="LLD150" s="129"/>
      <c r="LLE150" s="129"/>
      <c r="LLF150" s="129"/>
      <c r="LLG150" s="129"/>
      <c r="LLH150" s="129"/>
      <c r="LLI150" s="129"/>
      <c r="LLJ150" s="129"/>
      <c r="LLK150" s="129"/>
      <c r="LLL150" s="129"/>
      <c r="LLM150" s="129"/>
      <c r="LLN150" s="129"/>
      <c r="LLO150" s="129"/>
      <c r="LLP150" s="129"/>
      <c r="LLQ150" s="129"/>
      <c r="LLR150" s="129"/>
      <c r="LLS150" s="129"/>
      <c r="LLT150" s="129"/>
      <c r="LLU150" s="129"/>
      <c r="LLV150" s="129"/>
      <c r="LLW150" s="129"/>
      <c r="LLX150" s="129"/>
      <c r="LLY150" s="129"/>
      <c r="LLZ150" s="129"/>
      <c r="LMA150" s="129"/>
      <c r="LMB150" s="129"/>
      <c r="LMC150" s="129"/>
      <c r="LMD150" s="129"/>
      <c r="LME150" s="129"/>
      <c r="LMF150" s="129"/>
      <c r="LMG150" s="129"/>
      <c r="LMH150" s="129"/>
      <c r="LMI150" s="129"/>
      <c r="LMJ150" s="129"/>
      <c r="LMK150" s="129"/>
      <c r="LML150" s="129"/>
      <c r="LMM150" s="129"/>
      <c r="LMN150" s="129"/>
      <c r="LMO150" s="129"/>
      <c r="LMP150" s="129"/>
      <c r="LMQ150" s="129"/>
      <c r="LMR150" s="129"/>
      <c r="LMS150" s="129"/>
      <c r="LMT150" s="129"/>
      <c r="LMU150" s="129"/>
      <c r="LMV150" s="129"/>
      <c r="LMW150" s="129"/>
      <c r="LMX150" s="129"/>
      <c r="LMY150" s="129"/>
      <c r="LMZ150" s="129"/>
      <c r="LNA150" s="129"/>
      <c r="LNB150" s="129"/>
      <c r="LNC150" s="129"/>
      <c r="LND150" s="129"/>
      <c r="LNE150" s="129"/>
      <c r="LNF150" s="129"/>
      <c r="LNG150" s="129"/>
      <c r="LNH150" s="129"/>
      <c r="LNI150" s="129"/>
      <c r="LNJ150" s="129"/>
      <c r="LNK150" s="129"/>
      <c r="LNL150" s="129"/>
      <c r="LNM150" s="129"/>
      <c r="LNN150" s="129"/>
      <c r="LNO150" s="129"/>
      <c r="LNP150" s="129"/>
      <c r="LNQ150" s="129"/>
      <c r="LNR150" s="129"/>
      <c r="LNS150" s="129"/>
      <c r="LNT150" s="129"/>
      <c r="LNU150" s="129"/>
      <c r="LNV150" s="129"/>
      <c r="LNW150" s="129"/>
      <c r="LNX150" s="129"/>
      <c r="LNY150" s="129"/>
      <c r="LNZ150" s="129"/>
      <c r="LOA150" s="129"/>
      <c r="LOB150" s="129"/>
      <c r="LOC150" s="129"/>
      <c r="LOD150" s="129"/>
      <c r="LOE150" s="129"/>
      <c r="LOF150" s="129"/>
      <c r="LOG150" s="129"/>
      <c r="LOH150" s="129"/>
      <c r="LOI150" s="129"/>
      <c r="LOJ150" s="129"/>
      <c r="LOK150" s="129"/>
      <c r="LOL150" s="129"/>
      <c r="LOM150" s="129"/>
      <c r="LON150" s="129"/>
      <c r="LOO150" s="129"/>
      <c r="LOP150" s="129"/>
      <c r="LOQ150" s="129"/>
      <c r="LOR150" s="129"/>
      <c r="LOS150" s="129"/>
      <c r="LOT150" s="129"/>
      <c r="LOU150" s="129"/>
      <c r="LOV150" s="129"/>
      <c r="LOW150" s="129"/>
      <c r="LOX150" s="129"/>
      <c r="LOY150" s="129"/>
      <c r="LOZ150" s="129"/>
      <c r="LPA150" s="129"/>
      <c r="LPB150" s="129"/>
      <c r="LPC150" s="129"/>
      <c r="LPD150" s="129"/>
      <c r="LPE150" s="129"/>
      <c r="LPF150" s="129"/>
      <c r="LPG150" s="129"/>
      <c r="LPH150" s="129"/>
      <c r="LPI150" s="129"/>
      <c r="LPJ150" s="129"/>
      <c r="LPK150" s="129"/>
      <c r="LPL150" s="129"/>
      <c r="LPM150" s="129"/>
      <c r="LPN150" s="129"/>
      <c r="LPO150" s="129"/>
      <c r="LPP150" s="129"/>
      <c r="LPQ150" s="129"/>
      <c r="LPR150" s="129"/>
      <c r="LPS150" s="129"/>
      <c r="LPT150" s="129"/>
      <c r="LPU150" s="129"/>
      <c r="LPV150" s="129"/>
      <c r="LPW150" s="129"/>
      <c r="LPX150" s="129"/>
      <c r="LPY150" s="129"/>
      <c r="LPZ150" s="129"/>
      <c r="LQA150" s="129"/>
      <c r="LQB150" s="129"/>
      <c r="LQC150" s="129"/>
      <c r="LQD150" s="129"/>
      <c r="LQE150" s="129"/>
      <c r="LQF150" s="129"/>
      <c r="LQG150" s="129"/>
      <c r="LQH150" s="129"/>
      <c r="LQI150" s="129"/>
      <c r="LQJ150" s="129"/>
      <c r="LQK150" s="129"/>
      <c r="LQL150" s="129"/>
      <c r="LQM150" s="129"/>
      <c r="LQN150" s="129"/>
      <c r="LQO150" s="129"/>
      <c r="LQP150" s="129"/>
      <c r="LQQ150" s="129"/>
      <c r="LQR150" s="129"/>
      <c r="LQS150" s="129"/>
      <c r="LQT150" s="129"/>
      <c r="LQU150" s="129"/>
      <c r="LQV150" s="129"/>
      <c r="LQW150" s="129"/>
      <c r="LQX150" s="129"/>
      <c r="LQY150" s="129"/>
      <c r="LQZ150" s="129"/>
      <c r="LRA150" s="129"/>
      <c r="LRB150" s="129"/>
      <c r="LRC150" s="129"/>
      <c r="LRD150" s="129"/>
      <c r="LRE150" s="129"/>
      <c r="LRF150" s="129"/>
      <c r="LRG150" s="129"/>
      <c r="LRH150" s="129"/>
      <c r="LRI150" s="129"/>
      <c r="LRJ150" s="129"/>
      <c r="LRK150" s="129"/>
      <c r="LRL150" s="129"/>
      <c r="LRM150" s="129"/>
      <c r="LRN150" s="129"/>
      <c r="LRO150" s="129"/>
      <c r="LRP150" s="129"/>
      <c r="LRQ150" s="129"/>
      <c r="LRR150" s="129"/>
      <c r="LRS150" s="129"/>
      <c r="LRT150" s="129"/>
      <c r="LRU150" s="129"/>
      <c r="LRV150" s="129"/>
      <c r="LRW150" s="129"/>
      <c r="LRX150" s="129"/>
      <c r="LRY150" s="129"/>
      <c r="LRZ150" s="129"/>
      <c r="LSA150" s="129"/>
      <c r="LSB150" s="129"/>
      <c r="LSC150" s="129"/>
      <c r="LSD150" s="129"/>
      <c r="LSE150" s="129"/>
      <c r="LSF150" s="129"/>
      <c r="LSG150" s="129"/>
      <c r="LSH150" s="129"/>
      <c r="LSI150" s="129"/>
      <c r="LSJ150" s="129"/>
      <c r="LSK150" s="129"/>
      <c r="LSL150" s="129"/>
      <c r="LSM150" s="129"/>
      <c r="LSN150" s="129"/>
      <c r="LSO150" s="129"/>
      <c r="LSP150" s="129"/>
      <c r="LSQ150" s="129"/>
      <c r="LSR150" s="129"/>
      <c r="LSS150" s="129"/>
      <c r="LST150" s="129"/>
      <c r="LSU150" s="129"/>
      <c r="LSV150" s="129"/>
      <c r="LSW150" s="129"/>
      <c r="LSX150" s="129"/>
      <c r="LSY150" s="129"/>
      <c r="LSZ150" s="129"/>
      <c r="LTA150" s="129"/>
      <c r="LTB150" s="129"/>
      <c r="LTC150" s="129"/>
      <c r="LTD150" s="129"/>
      <c r="LTE150" s="129"/>
      <c r="LTF150" s="129"/>
      <c r="LTG150" s="129"/>
      <c r="LTH150" s="129"/>
      <c r="LTI150" s="129"/>
      <c r="LTJ150" s="129"/>
      <c r="LTK150" s="129"/>
      <c r="LTL150" s="129"/>
      <c r="LTM150" s="129"/>
      <c r="LTN150" s="129"/>
      <c r="LTO150" s="129"/>
      <c r="LTP150" s="129"/>
      <c r="LTQ150" s="129"/>
      <c r="LTR150" s="129"/>
      <c r="LTS150" s="129"/>
      <c r="LTT150" s="129"/>
      <c r="LTU150" s="129"/>
      <c r="LTV150" s="129"/>
      <c r="LTW150" s="129"/>
      <c r="LTX150" s="129"/>
      <c r="LTY150" s="129"/>
      <c r="LTZ150" s="129"/>
      <c r="LUA150" s="129"/>
      <c r="LUB150" s="129"/>
      <c r="LUC150" s="129"/>
      <c r="LUD150" s="129"/>
      <c r="LUE150" s="129"/>
      <c r="LUF150" s="129"/>
      <c r="LUG150" s="129"/>
      <c r="LUH150" s="129"/>
      <c r="LUI150" s="129"/>
      <c r="LUJ150" s="129"/>
      <c r="LUK150" s="129"/>
      <c r="LUL150" s="129"/>
      <c r="LUM150" s="129"/>
      <c r="LUN150" s="129"/>
      <c r="LUO150" s="129"/>
      <c r="LUP150" s="129"/>
      <c r="LUQ150" s="129"/>
      <c r="LUR150" s="129"/>
      <c r="LUS150" s="129"/>
      <c r="LUT150" s="129"/>
      <c r="LUU150" s="129"/>
      <c r="LUV150" s="129"/>
      <c r="LUW150" s="129"/>
      <c r="LUX150" s="129"/>
      <c r="LUY150" s="129"/>
      <c r="LUZ150" s="129"/>
      <c r="LVA150" s="129"/>
      <c r="LVB150" s="129"/>
      <c r="LVC150" s="129"/>
      <c r="LVD150" s="129"/>
      <c r="LVE150" s="129"/>
      <c r="LVF150" s="129"/>
      <c r="LVG150" s="129"/>
      <c r="LVH150" s="129"/>
      <c r="LVI150" s="129"/>
      <c r="LVJ150" s="129"/>
      <c r="LVK150" s="129"/>
      <c r="LVL150" s="129"/>
      <c r="LVM150" s="129"/>
      <c r="LVN150" s="129"/>
      <c r="LVO150" s="129"/>
      <c r="LVP150" s="129"/>
      <c r="LVQ150" s="129"/>
      <c r="LVR150" s="129"/>
      <c r="LVS150" s="129"/>
      <c r="LVT150" s="129"/>
      <c r="LVU150" s="129"/>
      <c r="LVV150" s="129"/>
      <c r="LVW150" s="129"/>
      <c r="LVX150" s="129"/>
      <c r="LVY150" s="129"/>
      <c r="LVZ150" s="129"/>
      <c r="LWA150" s="129"/>
      <c r="LWB150" s="129"/>
      <c r="LWC150" s="129"/>
      <c r="LWD150" s="129"/>
      <c r="LWE150" s="129"/>
      <c r="LWF150" s="129"/>
      <c r="LWG150" s="129"/>
      <c r="LWH150" s="129"/>
      <c r="LWI150" s="129"/>
      <c r="LWJ150" s="129"/>
      <c r="LWK150" s="129"/>
      <c r="LWL150" s="129"/>
      <c r="LWM150" s="129"/>
      <c r="LWN150" s="129"/>
      <c r="LWO150" s="129"/>
      <c r="LWP150" s="129"/>
      <c r="LWQ150" s="129"/>
      <c r="LWR150" s="129"/>
      <c r="LWS150" s="129"/>
      <c r="LWT150" s="129"/>
      <c r="LWU150" s="129"/>
      <c r="LWV150" s="129"/>
      <c r="LWW150" s="129"/>
      <c r="LWX150" s="129"/>
      <c r="LWY150" s="129"/>
      <c r="LWZ150" s="129"/>
      <c r="LXA150" s="129"/>
      <c r="LXB150" s="129"/>
      <c r="LXC150" s="129"/>
      <c r="LXD150" s="129"/>
      <c r="LXE150" s="129"/>
      <c r="LXF150" s="129"/>
      <c r="LXG150" s="129"/>
      <c r="LXH150" s="129"/>
      <c r="LXI150" s="129"/>
      <c r="LXJ150" s="129"/>
      <c r="LXK150" s="129"/>
      <c r="LXL150" s="129"/>
      <c r="LXM150" s="129"/>
      <c r="LXN150" s="129"/>
      <c r="LXO150" s="129"/>
      <c r="LXP150" s="129"/>
      <c r="LXQ150" s="129"/>
      <c r="LXR150" s="129"/>
      <c r="LXS150" s="129"/>
      <c r="LXT150" s="129"/>
      <c r="LXU150" s="129"/>
      <c r="LXV150" s="129"/>
      <c r="LXW150" s="129"/>
      <c r="LXX150" s="129"/>
      <c r="LXY150" s="129"/>
      <c r="LXZ150" s="129"/>
      <c r="LYA150" s="129"/>
      <c r="LYB150" s="129"/>
      <c r="LYC150" s="129"/>
      <c r="LYD150" s="129"/>
      <c r="LYE150" s="129"/>
      <c r="LYF150" s="129"/>
      <c r="LYG150" s="129"/>
      <c r="LYH150" s="129"/>
      <c r="LYI150" s="129"/>
      <c r="LYJ150" s="129"/>
      <c r="LYK150" s="129"/>
      <c r="LYL150" s="129"/>
      <c r="LYM150" s="129"/>
      <c r="LYN150" s="129"/>
      <c r="LYO150" s="129"/>
      <c r="LYP150" s="129"/>
      <c r="LYQ150" s="129"/>
      <c r="LYR150" s="129"/>
      <c r="LYS150" s="129"/>
      <c r="LYT150" s="129"/>
      <c r="LYU150" s="129"/>
      <c r="LYV150" s="129"/>
      <c r="LYW150" s="129"/>
      <c r="LYX150" s="129"/>
      <c r="LYY150" s="129"/>
      <c r="LYZ150" s="129"/>
      <c r="LZA150" s="129"/>
      <c r="LZB150" s="129"/>
      <c r="LZC150" s="129"/>
      <c r="LZD150" s="129"/>
      <c r="LZE150" s="129"/>
      <c r="LZF150" s="129"/>
      <c r="LZG150" s="129"/>
      <c r="LZH150" s="129"/>
      <c r="LZI150" s="129"/>
      <c r="LZJ150" s="129"/>
      <c r="LZK150" s="129"/>
      <c r="LZL150" s="129"/>
      <c r="LZM150" s="129"/>
      <c r="LZN150" s="129"/>
      <c r="LZO150" s="129"/>
      <c r="LZP150" s="129"/>
      <c r="LZQ150" s="129"/>
      <c r="LZR150" s="129"/>
      <c r="LZS150" s="129"/>
      <c r="LZT150" s="129"/>
      <c r="LZU150" s="129"/>
      <c r="LZV150" s="129"/>
      <c r="LZW150" s="129"/>
      <c r="LZX150" s="129"/>
      <c r="LZY150" s="129"/>
      <c r="LZZ150" s="129"/>
      <c r="MAA150" s="129"/>
      <c r="MAB150" s="129"/>
      <c r="MAC150" s="129"/>
      <c r="MAD150" s="129"/>
      <c r="MAE150" s="129"/>
      <c r="MAF150" s="129"/>
      <c r="MAG150" s="129"/>
      <c r="MAH150" s="129"/>
      <c r="MAI150" s="129"/>
      <c r="MAJ150" s="129"/>
      <c r="MAK150" s="129"/>
      <c r="MAL150" s="129"/>
      <c r="MAM150" s="129"/>
      <c r="MAN150" s="129"/>
      <c r="MAO150" s="129"/>
      <c r="MAP150" s="129"/>
      <c r="MAQ150" s="129"/>
      <c r="MAR150" s="129"/>
      <c r="MAS150" s="129"/>
      <c r="MAT150" s="129"/>
      <c r="MAU150" s="129"/>
      <c r="MAV150" s="129"/>
      <c r="MAW150" s="129"/>
      <c r="MAX150" s="129"/>
      <c r="MAY150" s="129"/>
      <c r="MAZ150" s="129"/>
      <c r="MBA150" s="129"/>
      <c r="MBB150" s="129"/>
      <c r="MBC150" s="129"/>
      <c r="MBD150" s="129"/>
      <c r="MBE150" s="129"/>
      <c r="MBF150" s="129"/>
      <c r="MBG150" s="129"/>
      <c r="MBH150" s="129"/>
      <c r="MBI150" s="129"/>
      <c r="MBJ150" s="129"/>
      <c r="MBK150" s="129"/>
      <c r="MBL150" s="129"/>
      <c r="MBM150" s="129"/>
      <c r="MBN150" s="129"/>
      <c r="MBO150" s="129"/>
      <c r="MBP150" s="129"/>
      <c r="MBQ150" s="129"/>
      <c r="MBR150" s="129"/>
      <c r="MBS150" s="129"/>
      <c r="MBT150" s="129"/>
      <c r="MBU150" s="129"/>
      <c r="MBV150" s="129"/>
      <c r="MBW150" s="129"/>
      <c r="MBX150" s="129"/>
      <c r="MBY150" s="129"/>
      <c r="MBZ150" s="129"/>
      <c r="MCA150" s="129"/>
      <c r="MCB150" s="129"/>
      <c r="MCC150" s="129"/>
      <c r="MCD150" s="129"/>
      <c r="MCE150" s="129"/>
      <c r="MCF150" s="129"/>
      <c r="MCG150" s="129"/>
      <c r="MCH150" s="129"/>
      <c r="MCI150" s="129"/>
      <c r="MCJ150" s="129"/>
      <c r="MCK150" s="129"/>
      <c r="MCL150" s="129"/>
      <c r="MCM150" s="129"/>
      <c r="MCN150" s="129"/>
      <c r="MCO150" s="129"/>
      <c r="MCP150" s="129"/>
      <c r="MCQ150" s="129"/>
      <c r="MCR150" s="129"/>
      <c r="MCS150" s="129"/>
      <c r="MCT150" s="129"/>
      <c r="MCU150" s="129"/>
      <c r="MCV150" s="129"/>
      <c r="MCW150" s="129"/>
      <c r="MCX150" s="129"/>
      <c r="MCY150" s="129"/>
      <c r="MCZ150" s="129"/>
      <c r="MDA150" s="129"/>
      <c r="MDB150" s="129"/>
      <c r="MDC150" s="129"/>
      <c r="MDD150" s="129"/>
      <c r="MDE150" s="129"/>
      <c r="MDF150" s="129"/>
      <c r="MDG150" s="129"/>
      <c r="MDH150" s="129"/>
      <c r="MDI150" s="129"/>
      <c r="MDJ150" s="129"/>
      <c r="MDK150" s="129"/>
      <c r="MDL150" s="129"/>
      <c r="MDM150" s="129"/>
      <c r="MDN150" s="129"/>
      <c r="MDO150" s="129"/>
      <c r="MDP150" s="129"/>
      <c r="MDQ150" s="129"/>
      <c r="MDR150" s="129"/>
      <c r="MDS150" s="129"/>
      <c r="MDT150" s="129"/>
      <c r="MDU150" s="129"/>
      <c r="MDV150" s="129"/>
      <c r="MDW150" s="129"/>
      <c r="MDX150" s="129"/>
      <c r="MDY150" s="129"/>
      <c r="MDZ150" s="129"/>
      <c r="MEA150" s="129"/>
      <c r="MEB150" s="129"/>
      <c r="MEC150" s="129"/>
      <c r="MED150" s="129"/>
      <c r="MEE150" s="129"/>
      <c r="MEF150" s="129"/>
      <c r="MEG150" s="129"/>
      <c r="MEH150" s="129"/>
      <c r="MEI150" s="129"/>
      <c r="MEJ150" s="129"/>
      <c r="MEK150" s="129"/>
      <c r="MEL150" s="129"/>
      <c r="MEM150" s="129"/>
      <c r="MEN150" s="129"/>
      <c r="MEO150" s="129"/>
      <c r="MEP150" s="129"/>
      <c r="MEQ150" s="129"/>
      <c r="MER150" s="129"/>
      <c r="MES150" s="129"/>
      <c r="MET150" s="129"/>
      <c r="MEU150" s="129"/>
      <c r="MEV150" s="129"/>
      <c r="MEW150" s="129"/>
      <c r="MEX150" s="129"/>
      <c r="MEY150" s="129"/>
      <c r="MEZ150" s="129"/>
      <c r="MFA150" s="129"/>
      <c r="MFB150" s="129"/>
      <c r="MFC150" s="129"/>
      <c r="MFD150" s="129"/>
      <c r="MFE150" s="129"/>
      <c r="MFF150" s="129"/>
      <c r="MFG150" s="129"/>
      <c r="MFH150" s="129"/>
      <c r="MFI150" s="129"/>
      <c r="MFJ150" s="129"/>
      <c r="MFK150" s="129"/>
      <c r="MFL150" s="129"/>
      <c r="MFM150" s="129"/>
      <c r="MFN150" s="129"/>
      <c r="MFO150" s="129"/>
      <c r="MFP150" s="129"/>
      <c r="MFQ150" s="129"/>
      <c r="MFR150" s="129"/>
      <c r="MFS150" s="129"/>
      <c r="MFT150" s="129"/>
      <c r="MFU150" s="129"/>
      <c r="MFV150" s="129"/>
      <c r="MFW150" s="129"/>
      <c r="MFX150" s="129"/>
      <c r="MFY150" s="129"/>
      <c r="MFZ150" s="129"/>
      <c r="MGA150" s="129"/>
      <c r="MGB150" s="129"/>
      <c r="MGC150" s="129"/>
      <c r="MGD150" s="129"/>
      <c r="MGE150" s="129"/>
      <c r="MGF150" s="129"/>
      <c r="MGG150" s="129"/>
      <c r="MGH150" s="129"/>
      <c r="MGI150" s="129"/>
      <c r="MGJ150" s="129"/>
      <c r="MGK150" s="129"/>
      <c r="MGL150" s="129"/>
      <c r="MGM150" s="129"/>
      <c r="MGN150" s="129"/>
      <c r="MGO150" s="129"/>
      <c r="MGP150" s="129"/>
      <c r="MGQ150" s="129"/>
      <c r="MGR150" s="129"/>
      <c r="MGS150" s="129"/>
      <c r="MGT150" s="129"/>
      <c r="MGU150" s="129"/>
      <c r="MGV150" s="129"/>
      <c r="MGW150" s="129"/>
      <c r="MGX150" s="129"/>
      <c r="MGY150" s="129"/>
      <c r="MGZ150" s="129"/>
      <c r="MHA150" s="129"/>
      <c r="MHB150" s="129"/>
      <c r="MHC150" s="129"/>
      <c r="MHD150" s="129"/>
      <c r="MHE150" s="129"/>
      <c r="MHF150" s="129"/>
      <c r="MHG150" s="129"/>
      <c r="MHH150" s="129"/>
      <c r="MHI150" s="129"/>
      <c r="MHJ150" s="129"/>
      <c r="MHK150" s="129"/>
      <c r="MHL150" s="129"/>
      <c r="MHM150" s="129"/>
      <c r="MHN150" s="129"/>
      <c r="MHO150" s="129"/>
      <c r="MHP150" s="129"/>
      <c r="MHQ150" s="129"/>
      <c r="MHR150" s="129"/>
      <c r="MHS150" s="129"/>
      <c r="MHT150" s="129"/>
      <c r="MHU150" s="129"/>
      <c r="MHV150" s="129"/>
      <c r="MHW150" s="129"/>
      <c r="MHX150" s="129"/>
      <c r="MHY150" s="129"/>
      <c r="MHZ150" s="129"/>
      <c r="MIA150" s="129"/>
      <c r="MIB150" s="129"/>
      <c r="MIC150" s="129"/>
      <c r="MID150" s="129"/>
      <c r="MIE150" s="129"/>
      <c r="MIF150" s="129"/>
      <c r="MIG150" s="129"/>
      <c r="MIH150" s="129"/>
      <c r="MII150" s="129"/>
      <c r="MIJ150" s="129"/>
      <c r="MIK150" s="129"/>
      <c r="MIL150" s="129"/>
      <c r="MIM150" s="129"/>
      <c r="MIN150" s="129"/>
      <c r="MIO150" s="129"/>
      <c r="MIP150" s="129"/>
      <c r="MIQ150" s="129"/>
      <c r="MIR150" s="129"/>
      <c r="MIS150" s="129"/>
      <c r="MIT150" s="129"/>
      <c r="MIU150" s="129"/>
      <c r="MIV150" s="129"/>
      <c r="MIW150" s="129"/>
      <c r="MIX150" s="129"/>
      <c r="MIY150" s="129"/>
      <c r="MIZ150" s="129"/>
      <c r="MJA150" s="129"/>
      <c r="MJB150" s="129"/>
      <c r="MJC150" s="129"/>
      <c r="MJD150" s="129"/>
      <c r="MJE150" s="129"/>
      <c r="MJF150" s="129"/>
      <c r="MJG150" s="129"/>
      <c r="MJH150" s="129"/>
      <c r="MJI150" s="129"/>
      <c r="MJJ150" s="129"/>
      <c r="MJK150" s="129"/>
      <c r="MJL150" s="129"/>
      <c r="MJM150" s="129"/>
      <c r="MJN150" s="129"/>
      <c r="MJO150" s="129"/>
      <c r="MJP150" s="129"/>
      <c r="MJQ150" s="129"/>
      <c r="MJR150" s="129"/>
      <c r="MJS150" s="129"/>
      <c r="MJT150" s="129"/>
      <c r="MJU150" s="129"/>
      <c r="MJV150" s="129"/>
      <c r="MJW150" s="129"/>
      <c r="MJX150" s="129"/>
      <c r="MJY150" s="129"/>
      <c r="MJZ150" s="129"/>
      <c r="MKA150" s="129"/>
      <c r="MKB150" s="129"/>
      <c r="MKC150" s="129"/>
      <c r="MKD150" s="129"/>
      <c r="MKE150" s="129"/>
      <c r="MKF150" s="129"/>
      <c r="MKG150" s="129"/>
      <c r="MKH150" s="129"/>
      <c r="MKI150" s="129"/>
      <c r="MKJ150" s="129"/>
      <c r="MKK150" s="129"/>
      <c r="MKL150" s="129"/>
      <c r="MKM150" s="129"/>
      <c r="MKN150" s="129"/>
      <c r="MKO150" s="129"/>
      <c r="MKP150" s="129"/>
      <c r="MKQ150" s="129"/>
      <c r="MKR150" s="129"/>
      <c r="MKS150" s="129"/>
      <c r="MKT150" s="129"/>
      <c r="MKU150" s="129"/>
      <c r="MKV150" s="129"/>
      <c r="MKW150" s="129"/>
      <c r="MKX150" s="129"/>
      <c r="MKY150" s="129"/>
      <c r="MKZ150" s="129"/>
      <c r="MLA150" s="129"/>
      <c r="MLB150" s="129"/>
      <c r="MLC150" s="129"/>
      <c r="MLD150" s="129"/>
      <c r="MLE150" s="129"/>
      <c r="MLF150" s="129"/>
      <c r="MLG150" s="129"/>
      <c r="MLH150" s="129"/>
      <c r="MLI150" s="129"/>
      <c r="MLJ150" s="129"/>
      <c r="MLK150" s="129"/>
      <c r="MLL150" s="129"/>
      <c r="MLM150" s="129"/>
      <c r="MLN150" s="129"/>
      <c r="MLO150" s="129"/>
      <c r="MLP150" s="129"/>
      <c r="MLQ150" s="129"/>
      <c r="MLR150" s="129"/>
      <c r="MLS150" s="129"/>
      <c r="MLT150" s="129"/>
      <c r="MLU150" s="129"/>
      <c r="MLV150" s="129"/>
      <c r="MLW150" s="129"/>
      <c r="MLX150" s="129"/>
      <c r="MLY150" s="129"/>
      <c r="MLZ150" s="129"/>
      <c r="MMA150" s="129"/>
      <c r="MMB150" s="129"/>
      <c r="MMC150" s="129"/>
      <c r="MMD150" s="129"/>
      <c r="MME150" s="129"/>
      <c r="MMF150" s="129"/>
      <c r="MMG150" s="129"/>
      <c r="MMH150" s="129"/>
      <c r="MMI150" s="129"/>
      <c r="MMJ150" s="129"/>
      <c r="MMK150" s="129"/>
      <c r="MML150" s="129"/>
      <c r="MMM150" s="129"/>
      <c r="MMN150" s="129"/>
      <c r="MMO150" s="129"/>
      <c r="MMP150" s="129"/>
      <c r="MMQ150" s="129"/>
      <c r="MMR150" s="129"/>
      <c r="MMS150" s="129"/>
      <c r="MMT150" s="129"/>
      <c r="MMU150" s="129"/>
      <c r="MMV150" s="129"/>
      <c r="MMW150" s="129"/>
      <c r="MMX150" s="129"/>
      <c r="MMY150" s="129"/>
      <c r="MMZ150" s="129"/>
      <c r="MNA150" s="129"/>
      <c r="MNB150" s="129"/>
      <c r="MNC150" s="129"/>
      <c r="MND150" s="129"/>
      <c r="MNE150" s="129"/>
      <c r="MNF150" s="129"/>
      <c r="MNG150" s="129"/>
      <c r="MNH150" s="129"/>
      <c r="MNI150" s="129"/>
      <c r="MNJ150" s="129"/>
      <c r="MNK150" s="129"/>
      <c r="MNL150" s="129"/>
      <c r="MNM150" s="129"/>
      <c r="MNN150" s="129"/>
      <c r="MNO150" s="129"/>
      <c r="MNP150" s="129"/>
      <c r="MNQ150" s="129"/>
      <c r="MNR150" s="129"/>
      <c r="MNS150" s="129"/>
      <c r="MNT150" s="129"/>
      <c r="MNU150" s="129"/>
      <c r="MNV150" s="129"/>
      <c r="MNW150" s="129"/>
      <c r="MNX150" s="129"/>
      <c r="MNY150" s="129"/>
      <c r="MNZ150" s="129"/>
      <c r="MOA150" s="129"/>
      <c r="MOB150" s="129"/>
      <c r="MOC150" s="129"/>
      <c r="MOD150" s="129"/>
      <c r="MOE150" s="129"/>
      <c r="MOF150" s="129"/>
      <c r="MOG150" s="129"/>
      <c r="MOH150" s="129"/>
      <c r="MOI150" s="129"/>
      <c r="MOJ150" s="129"/>
      <c r="MOK150" s="129"/>
      <c r="MOL150" s="129"/>
      <c r="MOM150" s="129"/>
      <c r="MON150" s="129"/>
      <c r="MOO150" s="129"/>
      <c r="MOP150" s="129"/>
      <c r="MOQ150" s="129"/>
      <c r="MOR150" s="129"/>
      <c r="MOS150" s="129"/>
      <c r="MOT150" s="129"/>
      <c r="MOU150" s="129"/>
      <c r="MOV150" s="129"/>
      <c r="MOW150" s="129"/>
      <c r="MOX150" s="129"/>
      <c r="MOY150" s="129"/>
      <c r="MOZ150" s="129"/>
      <c r="MPA150" s="129"/>
      <c r="MPB150" s="129"/>
      <c r="MPC150" s="129"/>
      <c r="MPD150" s="129"/>
      <c r="MPE150" s="129"/>
      <c r="MPF150" s="129"/>
      <c r="MPG150" s="129"/>
      <c r="MPH150" s="129"/>
      <c r="MPI150" s="129"/>
      <c r="MPJ150" s="129"/>
      <c r="MPK150" s="129"/>
      <c r="MPL150" s="129"/>
      <c r="MPM150" s="129"/>
      <c r="MPN150" s="129"/>
      <c r="MPO150" s="129"/>
      <c r="MPP150" s="129"/>
      <c r="MPQ150" s="129"/>
      <c r="MPR150" s="129"/>
      <c r="MPS150" s="129"/>
      <c r="MPT150" s="129"/>
      <c r="MPU150" s="129"/>
      <c r="MPV150" s="129"/>
      <c r="MPW150" s="129"/>
      <c r="MPX150" s="129"/>
      <c r="MPY150" s="129"/>
      <c r="MPZ150" s="129"/>
      <c r="MQA150" s="129"/>
      <c r="MQB150" s="129"/>
      <c r="MQC150" s="129"/>
      <c r="MQD150" s="129"/>
      <c r="MQE150" s="129"/>
      <c r="MQF150" s="129"/>
      <c r="MQG150" s="129"/>
      <c r="MQH150" s="129"/>
      <c r="MQI150" s="129"/>
      <c r="MQJ150" s="129"/>
      <c r="MQK150" s="129"/>
      <c r="MQL150" s="129"/>
      <c r="MQM150" s="129"/>
      <c r="MQN150" s="129"/>
      <c r="MQO150" s="129"/>
      <c r="MQP150" s="129"/>
      <c r="MQQ150" s="129"/>
      <c r="MQR150" s="129"/>
      <c r="MQS150" s="129"/>
      <c r="MQT150" s="129"/>
      <c r="MQU150" s="129"/>
      <c r="MQV150" s="129"/>
      <c r="MQW150" s="129"/>
      <c r="MQX150" s="129"/>
      <c r="MQY150" s="129"/>
      <c r="MQZ150" s="129"/>
      <c r="MRA150" s="129"/>
      <c r="MRB150" s="129"/>
      <c r="MRC150" s="129"/>
      <c r="MRD150" s="129"/>
      <c r="MRE150" s="129"/>
      <c r="MRF150" s="129"/>
      <c r="MRG150" s="129"/>
      <c r="MRH150" s="129"/>
      <c r="MRI150" s="129"/>
      <c r="MRJ150" s="129"/>
      <c r="MRK150" s="129"/>
      <c r="MRL150" s="129"/>
      <c r="MRM150" s="129"/>
      <c r="MRN150" s="129"/>
      <c r="MRO150" s="129"/>
      <c r="MRP150" s="129"/>
      <c r="MRQ150" s="129"/>
      <c r="MRR150" s="129"/>
      <c r="MRS150" s="129"/>
      <c r="MRT150" s="129"/>
      <c r="MRU150" s="129"/>
      <c r="MRV150" s="129"/>
      <c r="MRW150" s="129"/>
      <c r="MRX150" s="129"/>
      <c r="MRY150" s="129"/>
      <c r="MRZ150" s="129"/>
      <c r="MSA150" s="129"/>
      <c r="MSB150" s="129"/>
      <c r="MSC150" s="129"/>
      <c r="MSD150" s="129"/>
      <c r="MSE150" s="129"/>
      <c r="MSF150" s="129"/>
      <c r="MSG150" s="129"/>
      <c r="MSH150" s="129"/>
      <c r="MSI150" s="129"/>
      <c r="MSJ150" s="129"/>
      <c r="MSK150" s="129"/>
      <c r="MSL150" s="129"/>
      <c r="MSM150" s="129"/>
      <c r="MSN150" s="129"/>
      <c r="MSO150" s="129"/>
      <c r="MSP150" s="129"/>
      <c r="MSQ150" s="129"/>
      <c r="MSR150" s="129"/>
      <c r="MSS150" s="129"/>
      <c r="MST150" s="129"/>
      <c r="MSU150" s="129"/>
      <c r="MSV150" s="129"/>
      <c r="MSW150" s="129"/>
      <c r="MSX150" s="129"/>
      <c r="MSY150" s="129"/>
      <c r="MSZ150" s="129"/>
      <c r="MTA150" s="129"/>
      <c r="MTB150" s="129"/>
      <c r="MTC150" s="129"/>
      <c r="MTD150" s="129"/>
      <c r="MTE150" s="129"/>
      <c r="MTF150" s="129"/>
      <c r="MTG150" s="129"/>
      <c r="MTH150" s="129"/>
      <c r="MTI150" s="129"/>
      <c r="MTJ150" s="129"/>
      <c r="MTK150" s="129"/>
      <c r="MTL150" s="129"/>
      <c r="MTM150" s="129"/>
      <c r="MTN150" s="129"/>
      <c r="MTO150" s="129"/>
      <c r="MTP150" s="129"/>
      <c r="MTQ150" s="129"/>
      <c r="MTR150" s="129"/>
      <c r="MTS150" s="129"/>
      <c r="MTT150" s="129"/>
      <c r="MTU150" s="129"/>
      <c r="MTV150" s="129"/>
      <c r="MTW150" s="129"/>
      <c r="MTX150" s="129"/>
      <c r="MTY150" s="129"/>
      <c r="MTZ150" s="129"/>
      <c r="MUA150" s="129"/>
      <c r="MUB150" s="129"/>
      <c r="MUC150" s="129"/>
      <c r="MUD150" s="129"/>
      <c r="MUE150" s="129"/>
      <c r="MUF150" s="129"/>
      <c r="MUG150" s="129"/>
      <c r="MUH150" s="129"/>
      <c r="MUI150" s="129"/>
      <c r="MUJ150" s="129"/>
      <c r="MUK150" s="129"/>
      <c r="MUL150" s="129"/>
      <c r="MUM150" s="129"/>
      <c r="MUN150" s="129"/>
      <c r="MUO150" s="129"/>
      <c r="MUP150" s="129"/>
      <c r="MUQ150" s="129"/>
      <c r="MUR150" s="129"/>
      <c r="MUS150" s="129"/>
      <c r="MUT150" s="129"/>
      <c r="MUU150" s="129"/>
      <c r="MUV150" s="129"/>
      <c r="MUW150" s="129"/>
      <c r="MUX150" s="129"/>
      <c r="MUY150" s="129"/>
      <c r="MUZ150" s="129"/>
      <c r="MVA150" s="129"/>
      <c r="MVB150" s="129"/>
      <c r="MVC150" s="129"/>
      <c r="MVD150" s="129"/>
      <c r="MVE150" s="129"/>
      <c r="MVF150" s="129"/>
      <c r="MVG150" s="129"/>
      <c r="MVH150" s="129"/>
      <c r="MVI150" s="129"/>
      <c r="MVJ150" s="129"/>
      <c r="MVK150" s="129"/>
      <c r="MVL150" s="129"/>
      <c r="MVM150" s="129"/>
      <c r="MVN150" s="129"/>
      <c r="MVO150" s="129"/>
      <c r="MVP150" s="129"/>
      <c r="MVQ150" s="129"/>
      <c r="MVR150" s="129"/>
      <c r="MVS150" s="129"/>
      <c r="MVT150" s="129"/>
      <c r="MVU150" s="129"/>
      <c r="MVV150" s="129"/>
      <c r="MVW150" s="129"/>
      <c r="MVX150" s="129"/>
      <c r="MVY150" s="129"/>
      <c r="MVZ150" s="129"/>
      <c r="MWA150" s="129"/>
      <c r="MWB150" s="129"/>
      <c r="MWC150" s="129"/>
      <c r="MWD150" s="129"/>
      <c r="MWE150" s="129"/>
      <c r="MWF150" s="129"/>
      <c r="MWG150" s="129"/>
      <c r="MWH150" s="129"/>
      <c r="MWI150" s="129"/>
      <c r="MWJ150" s="129"/>
      <c r="MWK150" s="129"/>
      <c r="MWL150" s="129"/>
      <c r="MWM150" s="129"/>
      <c r="MWN150" s="129"/>
      <c r="MWO150" s="129"/>
      <c r="MWP150" s="129"/>
      <c r="MWQ150" s="129"/>
      <c r="MWR150" s="129"/>
      <c r="MWS150" s="129"/>
      <c r="MWT150" s="129"/>
      <c r="MWU150" s="129"/>
      <c r="MWV150" s="129"/>
      <c r="MWW150" s="129"/>
      <c r="MWX150" s="129"/>
      <c r="MWY150" s="129"/>
      <c r="MWZ150" s="129"/>
      <c r="MXA150" s="129"/>
      <c r="MXB150" s="129"/>
      <c r="MXC150" s="129"/>
      <c r="MXD150" s="129"/>
      <c r="MXE150" s="129"/>
      <c r="MXF150" s="129"/>
      <c r="MXG150" s="129"/>
      <c r="MXH150" s="129"/>
      <c r="MXI150" s="129"/>
      <c r="MXJ150" s="129"/>
      <c r="MXK150" s="129"/>
      <c r="MXL150" s="129"/>
      <c r="MXM150" s="129"/>
      <c r="MXN150" s="129"/>
      <c r="MXO150" s="129"/>
      <c r="MXP150" s="129"/>
      <c r="MXQ150" s="129"/>
      <c r="MXR150" s="129"/>
      <c r="MXS150" s="129"/>
      <c r="MXT150" s="129"/>
      <c r="MXU150" s="129"/>
      <c r="MXV150" s="129"/>
      <c r="MXW150" s="129"/>
      <c r="MXX150" s="129"/>
      <c r="MXY150" s="129"/>
      <c r="MXZ150" s="129"/>
      <c r="MYA150" s="129"/>
      <c r="MYB150" s="129"/>
      <c r="MYC150" s="129"/>
      <c r="MYD150" s="129"/>
      <c r="MYE150" s="129"/>
      <c r="MYF150" s="129"/>
      <c r="MYG150" s="129"/>
      <c r="MYH150" s="129"/>
      <c r="MYI150" s="129"/>
      <c r="MYJ150" s="129"/>
      <c r="MYK150" s="129"/>
      <c r="MYL150" s="129"/>
      <c r="MYM150" s="129"/>
      <c r="MYN150" s="129"/>
      <c r="MYO150" s="129"/>
      <c r="MYP150" s="129"/>
      <c r="MYQ150" s="129"/>
      <c r="MYR150" s="129"/>
      <c r="MYS150" s="129"/>
      <c r="MYT150" s="129"/>
      <c r="MYU150" s="129"/>
      <c r="MYV150" s="129"/>
      <c r="MYW150" s="129"/>
      <c r="MYX150" s="129"/>
      <c r="MYY150" s="129"/>
      <c r="MYZ150" s="129"/>
      <c r="MZA150" s="129"/>
      <c r="MZB150" s="129"/>
      <c r="MZC150" s="129"/>
      <c r="MZD150" s="129"/>
      <c r="MZE150" s="129"/>
      <c r="MZF150" s="129"/>
      <c r="MZG150" s="129"/>
      <c r="MZH150" s="129"/>
      <c r="MZI150" s="129"/>
      <c r="MZJ150" s="129"/>
      <c r="MZK150" s="129"/>
      <c r="MZL150" s="129"/>
      <c r="MZM150" s="129"/>
      <c r="MZN150" s="129"/>
      <c r="MZO150" s="129"/>
      <c r="MZP150" s="129"/>
      <c r="MZQ150" s="129"/>
      <c r="MZR150" s="129"/>
      <c r="MZS150" s="129"/>
      <c r="MZT150" s="129"/>
      <c r="MZU150" s="129"/>
      <c r="MZV150" s="129"/>
      <c r="MZW150" s="129"/>
      <c r="MZX150" s="129"/>
      <c r="MZY150" s="129"/>
      <c r="MZZ150" s="129"/>
      <c r="NAA150" s="129"/>
      <c r="NAB150" s="129"/>
      <c r="NAC150" s="129"/>
      <c r="NAD150" s="129"/>
      <c r="NAE150" s="129"/>
      <c r="NAF150" s="129"/>
      <c r="NAG150" s="129"/>
      <c r="NAH150" s="129"/>
      <c r="NAI150" s="129"/>
      <c r="NAJ150" s="129"/>
      <c r="NAK150" s="129"/>
      <c r="NAL150" s="129"/>
      <c r="NAM150" s="129"/>
      <c r="NAN150" s="129"/>
      <c r="NAO150" s="129"/>
      <c r="NAP150" s="129"/>
      <c r="NAQ150" s="129"/>
      <c r="NAR150" s="129"/>
      <c r="NAS150" s="129"/>
      <c r="NAT150" s="129"/>
      <c r="NAU150" s="129"/>
      <c r="NAV150" s="129"/>
      <c r="NAW150" s="129"/>
      <c r="NAX150" s="129"/>
      <c r="NAY150" s="129"/>
      <c r="NAZ150" s="129"/>
      <c r="NBA150" s="129"/>
      <c r="NBB150" s="129"/>
      <c r="NBC150" s="129"/>
      <c r="NBD150" s="129"/>
      <c r="NBE150" s="129"/>
      <c r="NBF150" s="129"/>
      <c r="NBG150" s="129"/>
      <c r="NBH150" s="129"/>
      <c r="NBI150" s="129"/>
      <c r="NBJ150" s="129"/>
      <c r="NBK150" s="129"/>
      <c r="NBL150" s="129"/>
      <c r="NBM150" s="129"/>
      <c r="NBN150" s="129"/>
      <c r="NBO150" s="129"/>
      <c r="NBP150" s="129"/>
      <c r="NBQ150" s="129"/>
      <c r="NBR150" s="129"/>
      <c r="NBS150" s="129"/>
      <c r="NBT150" s="129"/>
      <c r="NBU150" s="129"/>
      <c r="NBV150" s="129"/>
      <c r="NBW150" s="129"/>
      <c r="NBX150" s="129"/>
      <c r="NBY150" s="129"/>
      <c r="NBZ150" s="129"/>
      <c r="NCA150" s="129"/>
      <c r="NCB150" s="129"/>
      <c r="NCC150" s="129"/>
      <c r="NCD150" s="129"/>
      <c r="NCE150" s="129"/>
      <c r="NCF150" s="129"/>
      <c r="NCG150" s="129"/>
      <c r="NCH150" s="129"/>
      <c r="NCI150" s="129"/>
      <c r="NCJ150" s="129"/>
      <c r="NCK150" s="129"/>
      <c r="NCL150" s="129"/>
      <c r="NCM150" s="129"/>
      <c r="NCN150" s="129"/>
      <c r="NCO150" s="129"/>
      <c r="NCP150" s="129"/>
      <c r="NCQ150" s="129"/>
      <c r="NCR150" s="129"/>
      <c r="NCS150" s="129"/>
      <c r="NCT150" s="129"/>
      <c r="NCU150" s="129"/>
      <c r="NCV150" s="129"/>
      <c r="NCW150" s="129"/>
      <c r="NCX150" s="129"/>
      <c r="NCY150" s="129"/>
      <c r="NCZ150" s="129"/>
      <c r="NDA150" s="129"/>
      <c r="NDB150" s="129"/>
      <c r="NDC150" s="129"/>
      <c r="NDD150" s="129"/>
      <c r="NDE150" s="129"/>
      <c r="NDF150" s="129"/>
      <c r="NDG150" s="129"/>
      <c r="NDH150" s="129"/>
      <c r="NDI150" s="129"/>
      <c r="NDJ150" s="129"/>
      <c r="NDK150" s="129"/>
      <c r="NDL150" s="129"/>
      <c r="NDM150" s="129"/>
      <c r="NDN150" s="129"/>
      <c r="NDO150" s="129"/>
      <c r="NDP150" s="129"/>
      <c r="NDQ150" s="129"/>
      <c r="NDR150" s="129"/>
      <c r="NDS150" s="129"/>
      <c r="NDT150" s="129"/>
      <c r="NDU150" s="129"/>
      <c r="NDV150" s="129"/>
      <c r="NDW150" s="129"/>
      <c r="NDX150" s="129"/>
      <c r="NDY150" s="129"/>
      <c r="NDZ150" s="129"/>
      <c r="NEA150" s="129"/>
      <c r="NEB150" s="129"/>
      <c r="NEC150" s="129"/>
      <c r="NED150" s="129"/>
      <c r="NEE150" s="129"/>
      <c r="NEF150" s="129"/>
      <c r="NEG150" s="129"/>
      <c r="NEH150" s="129"/>
      <c r="NEI150" s="129"/>
      <c r="NEJ150" s="129"/>
      <c r="NEK150" s="129"/>
      <c r="NEL150" s="129"/>
      <c r="NEM150" s="129"/>
      <c r="NEN150" s="129"/>
      <c r="NEO150" s="129"/>
      <c r="NEP150" s="129"/>
      <c r="NEQ150" s="129"/>
      <c r="NER150" s="129"/>
      <c r="NES150" s="129"/>
      <c r="NET150" s="129"/>
      <c r="NEU150" s="129"/>
      <c r="NEV150" s="129"/>
      <c r="NEW150" s="129"/>
      <c r="NEX150" s="129"/>
      <c r="NEY150" s="129"/>
      <c r="NEZ150" s="129"/>
      <c r="NFA150" s="129"/>
      <c r="NFB150" s="129"/>
      <c r="NFC150" s="129"/>
      <c r="NFD150" s="129"/>
      <c r="NFE150" s="129"/>
      <c r="NFF150" s="129"/>
      <c r="NFG150" s="129"/>
      <c r="NFH150" s="129"/>
      <c r="NFI150" s="129"/>
      <c r="NFJ150" s="129"/>
      <c r="NFK150" s="129"/>
      <c r="NFL150" s="129"/>
      <c r="NFM150" s="129"/>
      <c r="NFN150" s="129"/>
      <c r="NFO150" s="129"/>
      <c r="NFP150" s="129"/>
      <c r="NFQ150" s="129"/>
      <c r="NFR150" s="129"/>
      <c r="NFS150" s="129"/>
      <c r="NFT150" s="129"/>
      <c r="NFU150" s="129"/>
      <c r="NFV150" s="129"/>
      <c r="NFW150" s="129"/>
      <c r="NFX150" s="129"/>
      <c r="NFY150" s="129"/>
      <c r="NFZ150" s="129"/>
      <c r="NGA150" s="129"/>
      <c r="NGB150" s="129"/>
      <c r="NGC150" s="129"/>
      <c r="NGD150" s="129"/>
      <c r="NGE150" s="129"/>
      <c r="NGF150" s="129"/>
      <c r="NGG150" s="129"/>
      <c r="NGH150" s="129"/>
      <c r="NGI150" s="129"/>
      <c r="NGJ150" s="129"/>
      <c r="NGK150" s="129"/>
      <c r="NGL150" s="129"/>
      <c r="NGM150" s="129"/>
      <c r="NGN150" s="129"/>
      <c r="NGO150" s="129"/>
      <c r="NGP150" s="129"/>
      <c r="NGQ150" s="129"/>
      <c r="NGR150" s="129"/>
      <c r="NGS150" s="129"/>
      <c r="NGT150" s="129"/>
      <c r="NGU150" s="129"/>
      <c r="NGV150" s="129"/>
      <c r="NGW150" s="129"/>
      <c r="NGX150" s="129"/>
      <c r="NGY150" s="129"/>
      <c r="NGZ150" s="129"/>
      <c r="NHA150" s="129"/>
      <c r="NHB150" s="129"/>
      <c r="NHC150" s="129"/>
      <c r="NHD150" s="129"/>
      <c r="NHE150" s="129"/>
      <c r="NHF150" s="129"/>
      <c r="NHG150" s="129"/>
      <c r="NHH150" s="129"/>
      <c r="NHI150" s="129"/>
      <c r="NHJ150" s="129"/>
      <c r="NHK150" s="129"/>
      <c r="NHL150" s="129"/>
      <c r="NHM150" s="129"/>
      <c r="NHN150" s="129"/>
      <c r="NHO150" s="129"/>
      <c r="NHP150" s="129"/>
      <c r="NHQ150" s="129"/>
      <c r="NHR150" s="129"/>
      <c r="NHS150" s="129"/>
      <c r="NHT150" s="129"/>
      <c r="NHU150" s="129"/>
      <c r="NHV150" s="129"/>
      <c r="NHW150" s="129"/>
      <c r="NHX150" s="129"/>
      <c r="NHY150" s="129"/>
      <c r="NHZ150" s="129"/>
      <c r="NIA150" s="129"/>
      <c r="NIB150" s="129"/>
      <c r="NIC150" s="129"/>
      <c r="NID150" s="129"/>
      <c r="NIE150" s="129"/>
      <c r="NIF150" s="129"/>
      <c r="NIG150" s="129"/>
      <c r="NIH150" s="129"/>
      <c r="NII150" s="129"/>
      <c r="NIJ150" s="129"/>
      <c r="NIK150" s="129"/>
      <c r="NIL150" s="129"/>
      <c r="NIM150" s="129"/>
      <c r="NIN150" s="129"/>
      <c r="NIO150" s="129"/>
      <c r="NIP150" s="129"/>
      <c r="NIQ150" s="129"/>
      <c r="NIR150" s="129"/>
      <c r="NIS150" s="129"/>
      <c r="NIT150" s="129"/>
      <c r="NIU150" s="129"/>
      <c r="NIV150" s="129"/>
      <c r="NIW150" s="129"/>
      <c r="NIX150" s="129"/>
      <c r="NIY150" s="129"/>
      <c r="NIZ150" s="129"/>
      <c r="NJA150" s="129"/>
      <c r="NJB150" s="129"/>
      <c r="NJC150" s="129"/>
      <c r="NJD150" s="129"/>
      <c r="NJE150" s="129"/>
      <c r="NJF150" s="129"/>
      <c r="NJG150" s="129"/>
      <c r="NJH150" s="129"/>
      <c r="NJI150" s="129"/>
      <c r="NJJ150" s="129"/>
      <c r="NJK150" s="129"/>
      <c r="NJL150" s="129"/>
      <c r="NJM150" s="129"/>
      <c r="NJN150" s="129"/>
      <c r="NJO150" s="129"/>
      <c r="NJP150" s="129"/>
      <c r="NJQ150" s="129"/>
      <c r="NJR150" s="129"/>
      <c r="NJS150" s="129"/>
      <c r="NJT150" s="129"/>
      <c r="NJU150" s="129"/>
      <c r="NJV150" s="129"/>
      <c r="NJW150" s="129"/>
      <c r="NJX150" s="129"/>
      <c r="NJY150" s="129"/>
      <c r="NJZ150" s="129"/>
      <c r="NKA150" s="129"/>
      <c r="NKB150" s="129"/>
      <c r="NKC150" s="129"/>
      <c r="NKD150" s="129"/>
      <c r="NKE150" s="129"/>
      <c r="NKF150" s="129"/>
      <c r="NKG150" s="129"/>
      <c r="NKH150" s="129"/>
      <c r="NKI150" s="129"/>
      <c r="NKJ150" s="129"/>
      <c r="NKK150" s="129"/>
      <c r="NKL150" s="129"/>
      <c r="NKM150" s="129"/>
      <c r="NKN150" s="129"/>
      <c r="NKO150" s="129"/>
      <c r="NKP150" s="129"/>
      <c r="NKQ150" s="129"/>
      <c r="NKR150" s="129"/>
      <c r="NKS150" s="129"/>
      <c r="NKT150" s="129"/>
      <c r="NKU150" s="129"/>
      <c r="NKV150" s="129"/>
      <c r="NKW150" s="129"/>
      <c r="NKX150" s="129"/>
      <c r="NKY150" s="129"/>
      <c r="NKZ150" s="129"/>
      <c r="NLA150" s="129"/>
      <c r="NLB150" s="129"/>
      <c r="NLC150" s="129"/>
      <c r="NLD150" s="129"/>
      <c r="NLE150" s="129"/>
      <c r="NLF150" s="129"/>
      <c r="NLG150" s="129"/>
      <c r="NLH150" s="129"/>
      <c r="NLI150" s="129"/>
      <c r="NLJ150" s="129"/>
      <c r="NLK150" s="129"/>
      <c r="NLL150" s="129"/>
      <c r="NLM150" s="129"/>
      <c r="NLN150" s="129"/>
      <c r="NLO150" s="129"/>
      <c r="NLP150" s="129"/>
      <c r="NLQ150" s="129"/>
      <c r="NLR150" s="129"/>
      <c r="NLS150" s="129"/>
      <c r="NLT150" s="129"/>
      <c r="NLU150" s="129"/>
      <c r="NLV150" s="129"/>
      <c r="NLW150" s="129"/>
      <c r="NLX150" s="129"/>
      <c r="NLY150" s="129"/>
      <c r="NLZ150" s="129"/>
      <c r="NMA150" s="129"/>
      <c r="NMB150" s="129"/>
      <c r="NMC150" s="129"/>
      <c r="NMD150" s="129"/>
      <c r="NME150" s="129"/>
      <c r="NMF150" s="129"/>
      <c r="NMG150" s="129"/>
      <c r="NMH150" s="129"/>
      <c r="NMI150" s="129"/>
      <c r="NMJ150" s="129"/>
      <c r="NMK150" s="129"/>
      <c r="NML150" s="129"/>
      <c r="NMM150" s="129"/>
      <c r="NMN150" s="129"/>
      <c r="NMO150" s="129"/>
      <c r="NMP150" s="129"/>
      <c r="NMQ150" s="129"/>
      <c r="NMR150" s="129"/>
      <c r="NMS150" s="129"/>
      <c r="NMT150" s="129"/>
      <c r="NMU150" s="129"/>
      <c r="NMV150" s="129"/>
      <c r="NMW150" s="129"/>
      <c r="NMX150" s="129"/>
      <c r="NMY150" s="129"/>
      <c r="NMZ150" s="129"/>
      <c r="NNA150" s="129"/>
      <c r="NNB150" s="129"/>
      <c r="NNC150" s="129"/>
      <c r="NND150" s="129"/>
      <c r="NNE150" s="129"/>
      <c r="NNF150" s="129"/>
      <c r="NNG150" s="129"/>
      <c r="NNH150" s="129"/>
      <c r="NNI150" s="129"/>
      <c r="NNJ150" s="129"/>
      <c r="NNK150" s="129"/>
      <c r="NNL150" s="129"/>
      <c r="NNM150" s="129"/>
      <c r="NNN150" s="129"/>
      <c r="NNO150" s="129"/>
      <c r="NNP150" s="129"/>
      <c r="NNQ150" s="129"/>
      <c r="NNR150" s="129"/>
      <c r="NNS150" s="129"/>
      <c r="NNT150" s="129"/>
      <c r="NNU150" s="129"/>
      <c r="NNV150" s="129"/>
      <c r="NNW150" s="129"/>
      <c r="NNX150" s="129"/>
      <c r="NNY150" s="129"/>
      <c r="NNZ150" s="129"/>
      <c r="NOA150" s="129"/>
      <c r="NOB150" s="129"/>
      <c r="NOC150" s="129"/>
      <c r="NOD150" s="129"/>
      <c r="NOE150" s="129"/>
      <c r="NOF150" s="129"/>
      <c r="NOG150" s="129"/>
      <c r="NOH150" s="129"/>
      <c r="NOI150" s="129"/>
      <c r="NOJ150" s="129"/>
      <c r="NOK150" s="129"/>
      <c r="NOL150" s="129"/>
      <c r="NOM150" s="129"/>
      <c r="NON150" s="129"/>
      <c r="NOO150" s="129"/>
      <c r="NOP150" s="129"/>
      <c r="NOQ150" s="129"/>
      <c r="NOR150" s="129"/>
      <c r="NOS150" s="129"/>
      <c r="NOT150" s="129"/>
      <c r="NOU150" s="129"/>
      <c r="NOV150" s="129"/>
      <c r="NOW150" s="129"/>
      <c r="NOX150" s="129"/>
      <c r="NOY150" s="129"/>
      <c r="NOZ150" s="129"/>
      <c r="NPA150" s="129"/>
      <c r="NPB150" s="129"/>
      <c r="NPC150" s="129"/>
      <c r="NPD150" s="129"/>
      <c r="NPE150" s="129"/>
      <c r="NPF150" s="129"/>
      <c r="NPG150" s="129"/>
      <c r="NPH150" s="129"/>
      <c r="NPI150" s="129"/>
      <c r="NPJ150" s="129"/>
      <c r="NPK150" s="129"/>
      <c r="NPL150" s="129"/>
      <c r="NPM150" s="129"/>
      <c r="NPN150" s="129"/>
      <c r="NPO150" s="129"/>
      <c r="NPP150" s="129"/>
      <c r="NPQ150" s="129"/>
      <c r="NPR150" s="129"/>
      <c r="NPS150" s="129"/>
      <c r="NPT150" s="129"/>
      <c r="NPU150" s="129"/>
      <c r="NPV150" s="129"/>
      <c r="NPW150" s="129"/>
      <c r="NPX150" s="129"/>
      <c r="NPY150" s="129"/>
      <c r="NPZ150" s="129"/>
      <c r="NQA150" s="129"/>
      <c r="NQB150" s="129"/>
      <c r="NQC150" s="129"/>
      <c r="NQD150" s="129"/>
      <c r="NQE150" s="129"/>
      <c r="NQF150" s="129"/>
      <c r="NQG150" s="129"/>
      <c r="NQH150" s="129"/>
      <c r="NQI150" s="129"/>
      <c r="NQJ150" s="129"/>
      <c r="NQK150" s="129"/>
      <c r="NQL150" s="129"/>
      <c r="NQM150" s="129"/>
      <c r="NQN150" s="129"/>
      <c r="NQO150" s="129"/>
      <c r="NQP150" s="129"/>
      <c r="NQQ150" s="129"/>
      <c r="NQR150" s="129"/>
      <c r="NQS150" s="129"/>
      <c r="NQT150" s="129"/>
      <c r="NQU150" s="129"/>
      <c r="NQV150" s="129"/>
      <c r="NQW150" s="129"/>
      <c r="NQX150" s="129"/>
      <c r="NQY150" s="129"/>
      <c r="NQZ150" s="129"/>
      <c r="NRA150" s="129"/>
      <c r="NRB150" s="129"/>
      <c r="NRC150" s="129"/>
      <c r="NRD150" s="129"/>
      <c r="NRE150" s="129"/>
      <c r="NRF150" s="129"/>
      <c r="NRG150" s="129"/>
      <c r="NRH150" s="129"/>
      <c r="NRI150" s="129"/>
      <c r="NRJ150" s="129"/>
      <c r="NRK150" s="129"/>
      <c r="NRL150" s="129"/>
      <c r="NRM150" s="129"/>
      <c r="NRN150" s="129"/>
      <c r="NRO150" s="129"/>
      <c r="NRP150" s="129"/>
      <c r="NRQ150" s="129"/>
      <c r="NRR150" s="129"/>
      <c r="NRS150" s="129"/>
      <c r="NRT150" s="129"/>
      <c r="NRU150" s="129"/>
      <c r="NRV150" s="129"/>
      <c r="NRW150" s="129"/>
      <c r="NRX150" s="129"/>
      <c r="NRY150" s="129"/>
      <c r="NRZ150" s="129"/>
      <c r="NSA150" s="129"/>
      <c r="NSB150" s="129"/>
      <c r="NSC150" s="129"/>
      <c r="NSD150" s="129"/>
      <c r="NSE150" s="129"/>
      <c r="NSF150" s="129"/>
      <c r="NSG150" s="129"/>
      <c r="NSH150" s="129"/>
      <c r="NSI150" s="129"/>
      <c r="NSJ150" s="129"/>
      <c r="NSK150" s="129"/>
      <c r="NSL150" s="129"/>
      <c r="NSM150" s="129"/>
      <c r="NSN150" s="129"/>
      <c r="NSO150" s="129"/>
      <c r="NSP150" s="129"/>
      <c r="NSQ150" s="129"/>
      <c r="NSR150" s="129"/>
      <c r="NSS150" s="129"/>
      <c r="NST150" s="129"/>
      <c r="NSU150" s="129"/>
      <c r="NSV150" s="129"/>
      <c r="NSW150" s="129"/>
      <c r="NSX150" s="129"/>
      <c r="NSY150" s="129"/>
      <c r="NSZ150" s="129"/>
      <c r="NTA150" s="129"/>
      <c r="NTB150" s="129"/>
      <c r="NTC150" s="129"/>
      <c r="NTD150" s="129"/>
      <c r="NTE150" s="129"/>
      <c r="NTF150" s="129"/>
      <c r="NTG150" s="129"/>
      <c r="NTH150" s="129"/>
      <c r="NTI150" s="129"/>
      <c r="NTJ150" s="129"/>
      <c r="NTK150" s="129"/>
      <c r="NTL150" s="129"/>
      <c r="NTM150" s="129"/>
      <c r="NTN150" s="129"/>
      <c r="NTO150" s="129"/>
      <c r="NTP150" s="129"/>
      <c r="NTQ150" s="129"/>
      <c r="NTR150" s="129"/>
      <c r="NTS150" s="129"/>
      <c r="NTT150" s="129"/>
      <c r="NTU150" s="129"/>
      <c r="NTV150" s="129"/>
      <c r="NTW150" s="129"/>
      <c r="NTX150" s="129"/>
      <c r="NTY150" s="129"/>
      <c r="NTZ150" s="129"/>
      <c r="NUA150" s="129"/>
      <c r="NUB150" s="129"/>
      <c r="NUC150" s="129"/>
      <c r="NUD150" s="129"/>
      <c r="NUE150" s="129"/>
      <c r="NUF150" s="129"/>
      <c r="NUG150" s="129"/>
      <c r="NUH150" s="129"/>
      <c r="NUI150" s="129"/>
      <c r="NUJ150" s="129"/>
      <c r="NUK150" s="129"/>
      <c r="NUL150" s="129"/>
      <c r="NUM150" s="129"/>
      <c r="NUN150" s="129"/>
      <c r="NUO150" s="129"/>
      <c r="NUP150" s="129"/>
      <c r="NUQ150" s="129"/>
      <c r="NUR150" s="129"/>
      <c r="NUS150" s="129"/>
      <c r="NUT150" s="129"/>
      <c r="NUU150" s="129"/>
      <c r="NUV150" s="129"/>
      <c r="NUW150" s="129"/>
      <c r="NUX150" s="129"/>
      <c r="NUY150" s="129"/>
      <c r="NUZ150" s="129"/>
      <c r="NVA150" s="129"/>
      <c r="NVB150" s="129"/>
      <c r="NVC150" s="129"/>
      <c r="NVD150" s="129"/>
      <c r="NVE150" s="129"/>
      <c r="NVF150" s="129"/>
      <c r="NVG150" s="129"/>
      <c r="NVH150" s="129"/>
      <c r="NVI150" s="129"/>
      <c r="NVJ150" s="129"/>
      <c r="NVK150" s="129"/>
      <c r="NVL150" s="129"/>
      <c r="NVM150" s="129"/>
      <c r="NVN150" s="129"/>
      <c r="NVO150" s="129"/>
      <c r="NVP150" s="129"/>
      <c r="NVQ150" s="129"/>
      <c r="NVR150" s="129"/>
      <c r="NVS150" s="129"/>
      <c r="NVT150" s="129"/>
      <c r="NVU150" s="129"/>
      <c r="NVV150" s="129"/>
      <c r="NVW150" s="129"/>
      <c r="NVX150" s="129"/>
      <c r="NVY150" s="129"/>
      <c r="NVZ150" s="129"/>
      <c r="NWA150" s="129"/>
      <c r="NWB150" s="129"/>
      <c r="NWC150" s="129"/>
      <c r="NWD150" s="129"/>
      <c r="NWE150" s="129"/>
      <c r="NWF150" s="129"/>
      <c r="NWG150" s="129"/>
      <c r="NWH150" s="129"/>
      <c r="NWI150" s="129"/>
      <c r="NWJ150" s="129"/>
      <c r="NWK150" s="129"/>
      <c r="NWL150" s="129"/>
      <c r="NWM150" s="129"/>
      <c r="NWN150" s="129"/>
      <c r="NWO150" s="129"/>
      <c r="NWP150" s="129"/>
      <c r="NWQ150" s="129"/>
      <c r="NWR150" s="129"/>
      <c r="NWS150" s="129"/>
      <c r="NWT150" s="129"/>
      <c r="NWU150" s="129"/>
      <c r="NWV150" s="129"/>
      <c r="NWW150" s="129"/>
      <c r="NWX150" s="129"/>
      <c r="NWY150" s="129"/>
      <c r="NWZ150" s="129"/>
      <c r="NXA150" s="129"/>
      <c r="NXB150" s="129"/>
      <c r="NXC150" s="129"/>
      <c r="NXD150" s="129"/>
      <c r="NXE150" s="129"/>
      <c r="NXF150" s="129"/>
      <c r="NXG150" s="129"/>
      <c r="NXH150" s="129"/>
      <c r="NXI150" s="129"/>
      <c r="NXJ150" s="129"/>
      <c r="NXK150" s="129"/>
      <c r="NXL150" s="129"/>
      <c r="NXM150" s="129"/>
      <c r="NXN150" s="129"/>
      <c r="NXO150" s="129"/>
      <c r="NXP150" s="129"/>
      <c r="NXQ150" s="129"/>
      <c r="NXR150" s="129"/>
      <c r="NXS150" s="129"/>
      <c r="NXT150" s="129"/>
      <c r="NXU150" s="129"/>
      <c r="NXV150" s="129"/>
      <c r="NXW150" s="129"/>
      <c r="NXX150" s="129"/>
      <c r="NXY150" s="129"/>
      <c r="NXZ150" s="129"/>
      <c r="NYA150" s="129"/>
      <c r="NYB150" s="129"/>
      <c r="NYC150" s="129"/>
      <c r="NYD150" s="129"/>
      <c r="NYE150" s="129"/>
      <c r="NYF150" s="129"/>
      <c r="NYG150" s="129"/>
      <c r="NYH150" s="129"/>
      <c r="NYI150" s="129"/>
      <c r="NYJ150" s="129"/>
      <c r="NYK150" s="129"/>
      <c r="NYL150" s="129"/>
      <c r="NYM150" s="129"/>
      <c r="NYN150" s="129"/>
      <c r="NYO150" s="129"/>
      <c r="NYP150" s="129"/>
      <c r="NYQ150" s="129"/>
      <c r="NYR150" s="129"/>
      <c r="NYS150" s="129"/>
      <c r="NYT150" s="129"/>
      <c r="NYU150" s="129"/>
      <c r="NYV150" s="129"/>
      <c r="NYW150" s="129"/>
      <c r="NYX150" s="129"/>
      <c r="NYY150" s="129"/>
      <c r="NYZ150" s="129"/>
      <c r="NZA150" s="129"/>
      <c r="NZB150" s="129"/>
      <c r="NZC150" s="129"/>
      <c r="NZD150" s="129"/>
      <c r="NZE150" s="129"/>
      <c r="NZF150" s="129"/>
      <c r="NZG150" s="129"/>
      <c r="NZH150" s="129"/>
      <c r="NZI150" s="129"/>
      <c r="NZJ150" s="129"/>
      <c r="NZK150" s="129"/>
      <c r="NZL150" s="129"/>
      <c r="NZM150" s="129"/>
      <c r="NZN150" s="129"/>
      <c r="NZO150" s="129"/>
      <c r="NZP150" s="129"/>
      <c r="NZQ150" s="129"/>
      <c r="NZR150" s="129"/>
      <c r="NZS150" s="129"/>
      <c r="NZT150" s="129"/>
      <c r="NZU150" s="129"/>
      <c r="NZV150" s="129"/>
      <c r="NZW150" s="129"/>
      <c r="NZX150" s="129"/>
      <c r="NZY150" s="129"/>
      <c r="NZZ150" s="129"/>
      <c r="OAA150" s="129"/>
      <c r="OAB150" s="129"/>
      <c r="OAC150" s="129"/>
      <c r="OAD150" s="129"/>
      <c r="OAE150" s="129"/>
      <c r="OAF150" s="129"/>
      <c r="OAG150" s="129"/>
      <c r="OAH150" s="129"/>
      <c r="OAI150" s="129"/>
      <c r="OAJ150" s="129"/>
      <c r="OAK150" s="129"/>
      <c r="OAL150" s="129"/>
      <c r="OAM150" s="129"/>
      <c r="OAN150" s="129"/>
      <c r="OAO150" s="129"/>
      <c r="OAP150" s="129"/>
      <c r="OAQ150" s="129"/>
      <c r="OAR150" s="129"/>
      <c r="OAS150" s="129"/>
      <c r="OAT150" s="129"/>
      <c r="OAU150" s="129"/>
      <c r="OAV150" s="129"/>
      <c r="OAW150" s="129"/>
      <c r="OAX150" s="129"/>
      <c r="OAY150" s="129"/>
      <c r="OAZ150" s="129"/>
      <c r="OBA150" s="129"/>
      <c r="OBB150" s="129"/>
      <c r="OBC150" s="129"/>
      <c r="OBD150" s="129"/>
      <c r="OBE150" s="129"/>
      <c r="OBF150" s="129"/>
      <c r="OBG150" s="129"/>
      <c r="OBH150" s="129"/>
      <c r="OBI150" s="129"/>
      <c r="OBJ150" s="129"/>
      <c r="OBK150" s="129"/>
      <c r="OBL150" s="129"/>
      <c r="OBM150" s="129"/>
      <c r="OBN150" s="129"/>
      <c r="OBO150" s="129"/>
      <c r="OBP150" s="129"/>
      <c r="OBQ150" s="129"/>
      <c r="OBR150" s="129"/>
      <c r="OBS150" s="129"/>
      <c r="OBT150" s="129"/>
      <c r="OBU150" s="129"/>
      <c r="OBV150" s="129"/>
      <c r="OBW150" s="129"/>
      <c r="OBX150" s="129"/>
      <c r="OBY150" s="129"/>
      <c r="OBZ150" s="129"/>
      <c r="OCA150" s="129"/>
      <c r="OCB150" s="129"/>
      <c r="OCC150" s="129"/>
      <c r="OCD150" s="129"/>
      <c r="OCE150" s="129"/>
      <c r="OCF150" s="129"/>
      <c r="OCG150" s="129"/>
      <c r="OCH150" s="129"/>
      <c r="OCI150" s="129"/>
      <c r="OCJ150" s="129"/>
      <c r="OCK150" s="129"/>
      <c r="OCL150" s="129"/>
      <c r="OCM150" s="129"/>
      <c r="OCN150" s="129"/>
      <c r="OCO150" s="129"/>
      <c r="OCP150" s="129"/>
      <c r="OCQ150" s="129"/>
      <c r="OCR150" s="129"/>
      <c r="OCS150" s="129"/>
      <c r="OCT150" s="129"/>
      <c r="OCU150" s="129"/>
      <c r="OCV150" s="129"/>
      <c r="OCW150" s="129"/>
      <c r="OCX150" s="129"/>
      <c r="OCY150" s="129"/>
      <c r="OCZ150" s="129"/>
      <c r="ODA150" s="129"/>
      <c r="ODB150" s="129"/>
      <c r="ODC150" s="129"/>
      <c r="ODD150" s="129"/>
      <c r="ODE150" s="129"/>
      <c r="ODF150" s="129"/>
      <c r="ODG150" s="129"/>
      <c r="ODH150" s="129"/>
      <c r="ODI150" s="129"/>
      <c r="ODJ150" s="129"/>
      <c r="ODK150" s="129"/>
      <c r="ODL150" s="129"/>
      <c r="ODM150" s="129"/>
      <c r="ODN150" s="129"/>
      <c r="ODO150" s="129"/>
      <c r="ODP150" s="129"/>
      <c r="ODQ150" s="129"/>
      <c r="ODR150" s="129"/>
      <c r="ODS150" s="129"/>
      <c r="ODT150" s="129"/>
      <c r="ODU150" s="129"/>
      <c r="ODV150" s="129"/>
      <c r="ODW150" s="129"/>
      <c r="ODX150" s="129"/>
      <c r="ODY150" s="129"/>
      <c r="ODZ150" s="129"/>
      <c r="OEA150" s="129"/>
      <c r="OEB150" s="129"/>
      <c r="OEC150" s="129"/>
      <c r="OED150" s="129"/>
      <c r="OEE150" s="129"/>
      <c r="OEF150" s="129"/>
      <c r="OEG150" s="129"/>
      <c r="OEH150" s="129"/>
      <c r="OEI150" s="129"/>
      <c r="OEJ150" s="129"/>
      <c r="OEK150" s="129"/>
      <c r="OEL150" s="129"/>
      <c r="OEM150" s="129"/>
      <c r="OEN150" s="129"/>
      <c r="OEO150" s="129"/>
      <c r="OEP150" s="129"/>
      <c r="OEQ150" s="129"/>
      <c r="OER150" s="129"/>
      <c r="OES150" s="129"/>
      <c r="OET150" s="129"/>
      <c r="OEU150" s="129"/>
      <c r="OEV150" s="129"/>
      <c r="OEW150" s="129"/>
      <c r="OEX150" s="129"/>
      <c r="OEY150" s="129"/>
      <c r="OEZ150" s="129"/>
      <c r="OFA150" s="129"/>
      <c r="OFB150" s="129"/>
      <c r="OFC150" s="129"/>
      <c r="OFD150" s="129"/>
      <c r="OFE150" s="129"/>
      <c r="OFF150" s="129"/>
      <c r="OFG150" s="129"/>
      <c r="OFH150" s="129"/>
      <c r="OFI150" s="129"/>
      <c r="OFJ150" s="129"/>
      <c r="OFK150" s="129"/>
      <c r="OFL150" s="129"/>
      <c r="OFM150" s="129"/>
      <c r="OFN150" s="129"/>
      <c r="OFO150" s="129"/>
      <c r="OFP150" s="129"/>
      <c r="OFQ150" s="129"/>
      <c r="OFR150" s="129"/>
      <c r="OFS150" s="129"/>
      <c r="OFT150" s="129"/>
      <c r="OFU150" s="129"/>
      <c r="OFV150" s="129"/>
      <c r="OFW150" s="129"/>
      <c r="OFX150" s="129"/>
      <c r="OFY150" s="129"/>
      <c r="OFZ150" s="129"/>
      <c r="OGA150" s="129"/>
      <c r="OGB150" s="129"/>
      <c r="OGC150" s="129"/>
      <c r="OGD150" s="129"/>
      <c r="OGE150" s="129"/>
      <c r="OGF150" s="129"/>
      <c r="OGG150" s="129"/>
      <c r="OGH150" s="129"/>
      <c r="OGI150" s="129"/>
      <c r="OGJ150" s="129"/>
      <c r="OGK150" s="129"/>
      <c r="OGL150" s="129"/>
      <c r="OGM150" s="129"/>
      <c r="OGN150" s="129"/>
      <c r="OGO150" s="129"/>
      <c r="OGP150" s="129"/>
      <c r="OGQ150" s="129"/>
      <c r="OGR150" s="129"/>
      <c r="OGS150" s="129"/>
      <c r="OGT150" s="129"/>
      <c r="OGU150" s="129"/>
      <c r="OGV150" s="129"/>
      <c r="OGW150" s="129"/>
      <c r="OGX150" s="129"/>
      <c r="OGY150" s="129"/>
      <c r="OGZ150" s="129"/>
      <c r="OHA150" s="129"/>
      <c r="OHB150" s="129"/>
      <c r="OHC150" s="129"/>
      <c r="OHD150" s="129"/>
      <c r="OHE150" s="129"/>
      <c r="OHF150" s="129"/>
      <c r="OHG150" s="129"/>
      <c r="OHH150" s="129"/>
      <c r="OHI150" s="129"/>
      <c r="OHJ150" s="129"/>
      <c r="OHK150" s="129"/>
      <c r="OHL150" s="129"/>
      <c r="OHM150" s="129"/>
      <c r="OHN150" s="129"/>
      <c r="OHO150" s="129"/>
      <c r="OHP150" s="129"/>
      <c r="OHQ150" s="129"/>
      <c r="OHR150" s="129"/>
      <c r="OHS150" s="129"/>
      <c r="OHT150" s="129"/>
      <c r="OHU150" s="129"/>
      <c r="OHV150" s="129"/>
      <c r="OHW150" s="129"/>
      <c r="OHX150" s="129"/>
      <c r="OHY150" s="129"/>
      <c r="OHZ150" s="129"/>
      <c r="OIA150" s="129"/>
      <c r="OIB150" s="129"/>
      <c r="OIC150" s="129"/>
      <c r="OID150" s="129"/>
      <c r="OIE150" s="129"/>
      <c r="OIF150" s="129"/>
      <c r="OIG150" s="129"/>
      <c r="OIH150" s="129"/>
      <c r="OII150" s="129"/>
      <c r="OIJ150" s="129"/>
      <c r="OIK150" s="129"/>
      <c r="OIL150" s="129"/>
      <c r="OIM150" s="129"/>
      <c r="OIN150" s="129"/>
      <c r="OIO150" s="129"/>
      <c r="OIP150" s="129"/>
      <c r="OIQ150" s="129"/>
      <c r="OIR150" s="129"/>
      <c r="OIS150" s="129"/>
      <c r="OIT150" s="129"/>
      <c r="OIU150" s="129"/>
      <c r="OIV150" s="129"/>
      <c r="OIW150" s="129"/>
      <c r="OIX150" s="129"/>
      <c r="OIY150" s="129"/>
      <c r="OIZ150" s="129"/>
      <c r="OJA150" s="129"/>
      <c r="OJB150" s="129"/>
      <c r="OJC150" s="129"/>
      <c r="OJD150" s="129"/>
      <c r="OJE150" s="129"/>
      <c r="OJF150" s="129"/>
      <c r="OJG150" s="129"/>
      <c r="OJH150" s="129"/>
      <c r="OJI150" s="129"/>
      <c r="OJJ150" s="129"/>
      <c r="OJK150" s="129"/>
      <c r="OJL150" s="129"/>
      <c r="OJM150" s="129"/>
      <c r="OJN150" s="129"/>
      <c r="OJO150" s="129"/>
      <c r="OJP150" s="129"/>
      <c r="OJQ150" s="129"/>
      <c r="OJR150" s="129"/>
      <c r="OJS150" s="129"/>
      <c r="OJT150" s="129"/>
      <c r="OJU150" s="129"/>
      <c r="OJV150" s="129"/>
      <c r="OJW150" s="129"/>
      <c r="OJX150" s="129"/>
      <c r="OJY150" s="129"/>
      <c r="OJZ150" s="129"/>
      <c r="OKA150" s="129"/>
      <c r="OKB150" s="129"/>
      <c r="OKC150" s="129"/>
      <c r="OKD150" s="129"/>
      <c r="OKE150" s="129"/>
      <c r="OKF150" s="129"/>
      <c r="OKG150" s="129"/>
      <c r="OKH150" s="129"/>
      <c r="OKI150" s="129"/>
      <c r="OKJ150" s="129"/>
      <c r="OKK150" s="129"/>
      <c r="OKL150" s="129"/>
      <c r="OKM150" s="129"/>
      <c r="OKN150" s="129"/>
      <c r="OKO150" s="129"/>
      <c r="OKP150" s="129"/>
      <c r="OKQ150" s="129"/>
      <c r="OKR150" s="129"/>
      <c r="OKS150" s="129"/>
      <c r="OKT150" s="129"/>
      <c r="OKU150" s="129"/>
      <c r="OKV150" s="129"/>
      <c r="OKW150" s="129"/>
      <c r="OKX150" s="129"/>
      <c r="OKY150" s="129"/>
      <c r="OKZ150" s="129"/>
      <c r="OLA150" s="129"/>
      <c r="OLB150" s="129"/>
      <c r="OLC150" s="129"/>
      <c r="OLD150" s="129"/>
      <c r="OLE150" s="129"/>
      <c r="OLF150" s="129"/>
      <c r="OLG150" s="129"/>
      <c r="OLH150" s="129"/>
      <c r="OLI150" s="129"/>
      <c r="OLJ150" s="129"/>
      <c r="OLK150" s="129"/>
      <c r="OLL150" s="129"/>
      <c r="OLM150" s="129"/>
      <c r="OLN150" s="129"/>
      <c r="OLO150" s="129"/>
      <c r="OLP150" s="129"/>
      <c r="OLQ150" s="129"/>
      <c r="OLR150" s="129"/>
      <c r="OLS150" s="129"/>
      <c r="OLT150" s="129"/>
      <c r="OLU150" s="129"/>
      <c r="OLV150" s="129"/>
      <c r="OLW150" s="129"/>
      <c r="OLX150" s="129"/>
      <c r="OLY150" s="129"/>
      <c r="OLZ150" s="129"/>
      <c r="OMA150" s="129"/>
      <c r="OMB150" s="129"/>
      <c r="OMC150" s="129"/>
      <c r="OMD150" s="129"/>
      <c r="OME150" s="129"/>
      <c r="OMF150" s="129"/>
      <c r="OMG150" s="129"/>
      <c r="OMH150" s="129"/>
      <c r="OMI150" s="129"/>
      <c r="OMJ150" s="129"/>
      <c r="OMK150" s="129"/>
      <c r="OML150" s="129"/>
      <c r="OMM150" s="129"/>
      <c r="OMN150" s="129"/>
      <c r="OMO150" s="129"/>
      <c r="OMP150" s="129"/>
      <c r="OMQ150" s="129"/>
      <c r="OMR150" s="129"/>
      <c r="OMS150" s="129"/>
      <c r="OMT150" s="129"/>
      <c r="OMU150" s="129"/>
      <c r="OMV150" s="129"/>
      <c r="OMW150" s="129"/>
      <c r="OMX150" s="129"/>
      <c r="OMY150" s="129"/>
      <c r="OMZ150" s="129"/>
      <c r="ONA150" s="129"/>
      <c r="ONB150" s="129"/>
      <c r="ONC150" s="129"/>
      <c r="OND150" s="129"/>
      <c r="ONE150" s="129"/>
      <c r="ONF150" s="129"/>
      <c r="ONG150" s="129"/>
      <c r="ONH150" s="129"/>
      <c r="ONI150" s="129"/>
      <c r="ONJ150" s="129"/>
      <c r="ONK150" s="129"/>
      <c r="ONL150" s="129"/>
      <c r="ONM150" s="129"/>
      <c r="ONN150" s="129"/>
      <c r="ONO150" s="129"/>
      <c r="ONP150" s="129"/>
      <c r="ONQ150" s="129"/>
      <c r="ONR150" s="129"/>
      <c r="ONS150" s="129"/>
      <c r="ONT150" s="129"/>
      <c r="ONU150" s="129"/>
      <c r="ONV150" s="129"/>
      <c r="ONW150" s="129"/>
      <c r="ONX150" s="129"/>
      <c r="ONY150" s="129"/>
      <c r="ONZ150" s="129"/>
      <c r="OOA150" s="129"/>
      <c r="OOB150" s="129"/>
      <c r="OOC150" s="129"/>
      <c r="OOD150" s="129"/>
      <c r="OOE150" s="129"/>
      <c r="OOF150" s="129"/>
      <c r="OOG150" s="129"/>
      <c r="OOH150" s="129"/>
      <c r="OOI150" s="129"/>
      <c r="OOJ150" s="129"/>
      <c r="OOK150" s="129"/>
      <c r="OOL150" s="129"/>
      <c r="OOM150" s="129"/>
      <c r="OON150" s="129"/>
      <c r="OOO150" s="129"/>
      <c r="OOP150" s="129"/>
      <c r="OOQ150" s="129"/>
      <c r="OOR150" s="129"/>
      <c r="OOS150" s="129"/>
      <c r="OOT150" s="129"/>
      <c r="OOU150" s="129"/>
      <c r="OOV150" s="129"/>
      <c r="OOW150" s="129"/>
      <c r="OOX150" s="129"/>
      <c r="OOY150" s="129"/>
      <c r="OOZ150" s="129"/>
      <c r="OPA150" s="129"/>
      <c r="OPB150" s="129"/>
      <c r="OPC150" s="129"/>
      <c r="OPD150" s="129"/>
      <c r="OPE150" s="129"/>
      <c r="OPF150" s="129"/>
      <c r="OPG150" s="129"/>
      <c r="OPH150" s="129"/>
      <c r="OPI150" s="129"/>
      <c r="OPJ150" s="129"/>
      <c r="OPK150" s="129"/>
      <c r="OPL150" s="129"/>
      <c r="OPM150" s="129"/>
      <c r="OPN150" s="129"/>
      <c r="OPO150" s="129"/>
      <c r="OPP150" s="129"/>
      <c r="OPQ150" s="129"/>
      <c r="OPR150" s="129"/>
      <c r="OPS150" s="129"/>
      <c r="OPT150" s="129"/>
      <c r="OPU150" s="129"/>
      <c r="OPV150" s="129"/>
      <c r="OPW150" s="129"/>
      <c r="OPX150" s="129"/>
      <c r="OPY150" s="129"/>
      <c r="OPZ150" s="129"/>
      <c r="OQA150" s="129"/>
      <c r="OQB150" s="129"/>
      <c r="OQC150" s="129"/>
      <c r="OQD150" s="129"/>
      <c r="OQE150" s="129"/>
      <c r="OQF150" s="129"/>
      <c r="OQG150" s="129"/>
      <c r="OQH150" s="129"/>
      <c r="OQI150" s="129"/>
      <c r="OQJ150" s="129"/>
      <c r="OQK150" s="129"/>
      <c r="OQL150" s="129"/>
      <c r="OQM150" s="129"/>
      <c r="OQN150" s="129"/>
      <c r="OQO150" s="129"/>
      <c r="OQP150" s="129"/>
      <c r="OQQ150" s="129"/>
      <c r="OQR150" s="129"/>
      <c r="OQS150" s="129"/>
      <c r="OQT150" s="129"/>
      <c r="OQU150" s="129"/>
      <c r="OQV150" s="129"/>
      <c r="OQW150" s="129"/>
      <c r="OQX150" s="129"/>
      <c r="OQY150" s="129"/>
      <c r="OQZ150" s="129"/>
      <c r="ORA150" s="129"/>
      <c r="ORB150" s="129"/>
      <c r="ORC150" s="129"/>
      <c r="ORD150" s="129"/>
      <c r="ORE150" s="129"/>
      <c r="ORF150" s="129"/>
      <c r="ORG150" s="129"/>
      <c r="ORH150" s="129"/>
      <c r="ORI150" s="129"/>
      <c r="ORJ150" s="129"/>
      <c r="ORK150" s="129"/>
      <c r="ORL150" s="129"/>
      <c r="ORM150" s="129"/>
      <c r="ORN150" s="129"/>
      <c r="ORO150" s="129"/>
      <c r="ORP150" s="129"/>
      <c r="ORQ150" s="129"/>
      <c r="ORR150" s="129"/>
      <c r="ORS150" s="129"/>
      <c r="ORT150" s="129"/>
      <c r="ORU150" s="129"/>
      <c r="ORV150" s="129"/>
      <c r="ORW150" s="129"/>
      <c r="ORX150" s="129"/>
      <c r="ORY150" s="129"/>
      <c r="ORZ150" s="129"/>
      <c r="OSA150" s="129"/>
      <c r="OSB150" s="129"/>
      <c r="OSC150" s="129"/>
      <c r="OSD150" s="129"/>
      <c r="OSE150" s="129"/>
      <c r="OSF150" s="129"/>
      <c r="OSG150" s="129"/>
      <c r="OSH150" s="129"/>
      <c r="OSI150" s="129"/>
      <c r="OSJ150" s="129"/>
      <c r="OSK150" s="129"/>
      <c r="OSL150" s="129"/>
      <c r="OSM150" s="129"/>
      <c r="OSN150" s="129"/>
      <c r="OSO150" s="129"/>
      <c r="OSP150" s="129"/>
      <c r="OSQ150" s="129"/>
      <c r="OSR150" s="129"/>
      <c r="OSS150" s="129"/>
      <c r="OST150" s="129"/>
      <c r="OSU150" s="129"/>
      <c r="OSV150" s="129"/>
      <c r="OSW150" s="129"/>
      <c r="OSX150" s="129"/>
      <c r="OSY150" s="129"/>
      <c r="OSZ150" s="129"/>
      <c r="OTA150" s="129"/>
      <c r="OTB150" s="129"/>
      <c r="OTC150" s="129"/>
      <c r="OTD150" s="129"/>
      <c r="OTE150" s="129"/>
      <c r="OTF150" s="129"/>
      <c r="OTG150" s="129"/>
      <c r="OTH150" s="129"/>
      <c r="OTI150" s="129"/>
      <c r="OTJ150" s="129"/>
      <c r="OTK150" s="129"/>
      <c r="OTL150" s="129"/>
      <c r="OTM150" s="129"/>
      <c r="OTN150" s="129"/>
      <c r="OTO150" s="129"/>
      <c r="OTP150" s="129"/>
      <c r="OTQ150" s="129"/>
      <c r="OTR150" s="129"/>
      <c r="OTS150" s="129"/>
      <c r="OTT150" s="129"/>
      <c r="OTU150" s="129"/>
      <c r="OTV150" s="129"/>
      <c r="OTW150" s="129"/>
      <c r="OTX150" s="129"/>
      <c r="OTY150" s="129"/>
      <c r="OTZ150" s="129"/>
      <c r="OUA150" s="129"/>
      <c r="OUB150" s="129"/>
      <c r="OUC150" s="129"/>
      <c r="OUD150" s="129"/>
      <c r="OUE150" s="129"/>
      <c r="OUF150" s="129"/>
      <c r="OUG150" s="129"/>
      <c r="OUH150" s="129"/>
      <c r="OUI150" s="129"/>
      <c r="OUJ150" s="129"/>
      <c r="OUK150" s="129"/>
      <c r="OUL150" s="129"/>
      <c r="OUM150" s="129"/>
      <c r="OUN150" s="129"/>
      <c r="OUO150" s="129"/>
      <c r="OUP150" s="129"/>
      <c r="OUQ150" s="129"/>
      <c r="OUR150" s="129"/>
      <c r="OUS150" s="129"/>
      <c r="OUT150" s="129"/>
      <c r="OUU150" s="129"/>
      <c r="OUV150" s="129"/>
      <c r="OUW150" s="129"/>
      <c r="OUX150" s="129"/>
      <c r="OUY150" s="129"/>
      <c r="OUZ150" s="129"/>
      <c r="OVA150" s="129"/>
      <c r="OVB150" s="129"/>
      <c r="OVC150" s="129"/>
      <c r="OVD150" s="129"/>
      <c r="OVE150" s="129"/>
      <c r="OVF150" s="129"/>
      <c r="OVG150" s="129"/>
      <c r="OVH150" s="129"/>
      <c r="OVI150" s="129"/>
      <c r="OVJ150" s="129"/>
      <c r="OVK150" s="129"/>
      <c r="OVL150" s="129"/>
      <c r="OVM150" s="129"/>
      <c r="OVN150" s="129"/>
      <c r="OVO150" s="129"/>
      <c r="OVP150" s="129"/>
      <c r="OVQ150" s="129"/>
      <c r="OVR150" s="129"/>
      <c r="OVS150" s="129"/>
      <c r="OVT150" s="129"/>
      <c r="OVU150" s="129"/>
      <c r="OVV150" s="129"/>
      <c r="OVW150" s="129"/>
      <c r="OVX150" s="129"/>
      <c r="OVY150" s="129"/>
      <c r="OVZ150" s="129"/>
      <c r="OWA150" s="129"/>
      <c r="OWB150" s="129"/>
      <c r="OWC150" s="129"/>
      <c r="OWD150" s="129"/>
      <c r="OWE150" s="129"/>
      <c r="OWF150" s="129"/>
      <c r="OWG150" s="129"/>
      <c r="OWH150" s="129"/>
      <c r="OWI150" s="129"/>
      <c r="OWJ150" s="129"/>
      <c r="OWK150" s="129"/>
      <c r="OWL150" s="129"/>
      <c r="OWM150" s="129"/>
      <c r="OWN150" s="129"/>
      <c r="OWO150" s="129"/>
      <c r="OWP150" s="129"/>
      <c r="OWQ150" s="129"/>
      <c r="OWR150" s="129"/>
      <c r="OWS150" s="129"/>
      <c r="OWT150" s="129"/>
      <c r="OWU150" s="129"/>
      <c r="OWV150" s="129"/>
      <c r="OWW150" s="129"/>
      <c r="OWX150" s="129"/>
      <c r="OWY150" s="129"/>
      <c r="OWZ150" s="129"/>
      <c r="OXA150" s="129"/>
      <c r="OXB150" s="129"/>
      <c r="OXC150" s="129"/>
      <c r="OXD150" s="129"/>
      <c r="OXE150" s="129"/>
      <c r="OXF150" s="129"/>
      <c r="OXG150" s="129"/>
      <c r="OXH150" s="129"/>
      <c r="OXI150" s="129"/>
      <c r="OXJ150" s="129"/>
      <c r="OXK150" s="129"/>
      <c r="OXL150" s="129"/>
      <c r="OXM150" s="129"/>
      <c r="OXN150" s="129"/>
      <c r="OXO150" s="129"/>
      <c r="OXP150" s="129"/>
      <c r="OXQ150" s="129"/>
      <c r="OXR150" s="129"/>
      <c r="OXS150" s="129"/>
      <c r="OXT150" s="129"/>
      <c r="OXU150" s="129"/>
      <c r="OXV150" s="129"/>
      <c r="OXW150" s="129"/>
      <c r="OXX150" s="129"/>
      <c r="OXY150" s="129"/>
      <c r="OXZ150" s="129"/>
      <c r="OYA150" s="129"/>
      <c r="OYB150" s="129"/>
      <c r="OYC150" s="129"/>
      <c r="OYD150" s="129"/>
      <c r="OYE150" s="129"/>
      <c r="OYF150" s="129"/>
      <c r="OYG150" s="129"/>
      <c r="OYH150" s="129"/>
      <c r="OYI150" s="129"/>
      <c r="OYJ150" s="129"/>
      <c r="OYK150" s="129"/>
      <c r="OYL150" s="129"/>
      <c r="OYM150" s="129"/>
      <c r="OYN150" s="129"/>
      <c r="OYO150" s="129"/>
      <c r="OYP150" s="129"/>
      <c r="OYQ150" s="129"/>
      <c r="OYR150" s="129"/>
      <c r="OYS150" s="129"/>
      <c r="OYT150" s="129"/>
      <c r="OYU150" s="129"/>
      <c r="OYV150" s="129"/>
      <c r="OYW150" s="129"/>
      <c r="OYX150" s="129"/>
      <c r="OYY150" s="129"/>
      <c r="OYZ150" s="129"/>
      <c r="OZA150" s="129"/>
      <c r="OZB150" s="129"/>
      <c r="OZC150" s="129"/>
      <c r="OZD150" s="129"/>
      <c r="OZE150" s="129"/>
      <c r="OZF150" s="129"/>
      <c r="OZG150" s="129"/>
      <c r="OZH150" s="129"/>
      <c r="OZI150" s="129"/>
      <c r="OZJ150" s="129"/>
      <c r="OZK150" s="129"/>
      <c r="OZL150" s="129"/>
      <c r="OZM150" s="129"/>
      <c r="OZN150" s="129"/>
      <c r="OZO150" s="129"/>
      <c r="OZP150" s="129"/>
      <c r="OZQ150" s="129"/>
      <c r="OZR150" s="129"/>
      <c r="OZS150" s="129"/>
      <c r="OZT150" s="129"/>
      <c r="OZU150" s="129"/>
      <c r="OZV150" s="129"/>
      <c r="OZW150" s="129"/>
      <c r="OZX150" s="129"/>
      <c r="OZY150" s="129"/>
      <c r="OZZ150" s="129"/>
      <c r="PAA150" s="129"/>
      <c r="PAB150" s="129"/>
      <c r="PAC150" s="129"/>
      <c r="PAD150" s="129"/>
      <c r="PAE150" s="129"/>
      <c r="PAF150" s="129"/>
      <c r="PAG150" s="129"/>
      <c r="PAH150" s="129"/>
      <c r="PAI150" s="129"/>
      <c r="PAJ150" s="129"/>
      <c r="PAK150" s="129"/>
      <c r="PAL150" s="129"/>
      <c r="PAM150" s="129"/>
      <c r="PAN150" s="129"/>
      <c r="PAO150" s="129"/>
      <c r="PAP150" s="129"/>
      <c r="PAQ150" s="129"/>
      <c r="PAR150" s="129"/>
      <c r="PAS150" s="129"/>
      <c r="PAT150" s="129"/>
      <c r="PAU150" s="129"/>
      <c r="PAV150" s="129"/>
      <c r="PAW150" s="129"/>
      <c r="PAX150" s="129"/>
      <c r="PAY150" s="129"/>
      <c r="PAZ150" s="129"/>
      <c r="PBA150" s="129"/>
      <c r="PBB150" s="129"/>
      <c r="PBC150" s="129"/>
      <c r="PBD150" s="129"/>
      <c r="PBE150" s="129"/>
      <c r="PBF150" s="129"/>
      <c r="PBG150" s="129"/>
      <c r="PBH150" s="129"/>
      <c r="PBI150" s="129"/>
      <c r="PBJ150" s="129"/>
      <c r="PBK150" s="129"/>
      <c r="PBL150" s="129"/>
      <c r="PBM150" s="129"/>
      <c r="PBN150" s="129"/>
      <c r="PBO150" s="129"/>
      <c r="PBP150" s="129"/>
      <c r="PBQ150" s="129"/>
      <c r="PBR150" s="129"/>
      <c r="PBS150" s="129"/>
      <c r="PBT150" s="129"/>
      <c r="PBU150" s="129"/>
      <c r="PBV150" s="129"/>
      <c r="PBW150" s="129"/>
      <c r="PBX150" s="129"/>
      <c r="PBY150" s="129"/>
      <c r="PBZ150" s="129"/>
      <c r="PCA150" s="129"/>
      <c r="PCB150" s="129"/>
      <c r="PCC150" s="129"/>
      <c r="PCD150" s="129"/>
      <c r="PCE150" s="129"/>
      <c r="PCF150" s="129"/>
      <c r="PCG150" s="129"/>
      <c r="PCH150" s="129"/>
      <c r="PCI150" s="129"/>
      <c r="PCJ150" s="129"/>
      <c r="PCK150" s="129"/>
      <c r="PCL150" s="129"/>
      <c r="PCM150" s="129"/>
      <c r="PCN150" s="129"/>
      <c r="PCO150" s="129"/>
      <c r="PCP150" s="129"/>
      <c r="PCQ150" s="129"/>
      <c r="PCR150" s="129"/>
      <c r="PCS150" s="129"/>
      <c r="PCT150" s="129"/>
      <c r="PCU150" s="129"/>
      <c r="PCV150" s="129"/>
      <c r="PCW150" s="129"/>
      <c r="PCX150" s="129"/>
      <c r="PCY150" s="129"/>
      <c r="PCZ150" s="129"/>
      <c r="PDA150" s="129"/>
      <c r="PDB150" s="129"/>
      <c r="PDC150" s="129"/>
      <c r="PDD150" s="129"/>
      <c r="PDE150" s="129"/>
      <c r="PDF150" s="129"/>
      <c r="PDG150" s="129"/>
      <c r="PDH150" s="129"/>
      <c r="PDI150" s="129"/>
      <c r="PDJ150" s="129"/>
      <c r="PDK150" s="129"/>
      <c r="PDL150" s="129"/>
      <c r="PDM150" s="129"/>
      <c r="PDN150" s="129"/>
      <c r="PDO150" s="129"/>
      <c r="PDP150" s="129"/>
      <c r="PDQ150" s="129"/>
      <c r="PDR150" s="129"/>
      <c r="PDS150" s="129"/>
      <c r="PDT150" s="129"/>
      <c r="PDU150" s="129"/>
      <c r="PDV150" s="129"/>
      <c r="PDW150" s="129"/>
      <c r="PDX150" s="129"/>
      <c r="PDY150" s="129"/>
      <c r="PDZ150" s="129"/>
      <c r="PEA150" s="129"/>
      <c r="PEB150" s="129"/>
      <c r="PEC150" s="129"/>
      <c r="PED150" s="129"/>
      <c r="PEE150" s="129"/>
      <c r="PEF150" s="129"/>
      <c r="PEG150" s="129"/>
      <c r="PEH150" s="129"/>
      <c r="PEI150" s="129"/>
      <c r="PEJ150" s="129"/>
      <c r="PEK150" s="129"/>
      <c r="PEL150" s="129"/>
      <c r="PEM150" s="129"/>
      <c r="PEN150" s="129"/>
      <c r="PEO150" s="129"/>
      <c r="PEP150" s="129"/>
      <c r="PEQ150" s="129"/>
      <c r="PER150" s="129"/>
      <c r="PES150" s="129"/>
      <c r="PET150" s="129"/>
      <c r="PEU150" s="129"/>
      <c r="PEV150" s="129"/>
      <c r="PEW150" s="129"/>
      <c r="PEX150" s="129"/>
      <c r="PEY150" s="129"/>
      <c r="PEZ150" s="129"/>
      <c r="PFA150" s="129"/>
      <c r="PFB150" s="129"/>
      <c r="PFC150" s="129"/>
      <c r="PFD150" s="129"/>
      <c r="PFE150" s="129"/>
      <c r="PFF150" s="129"/>
      <c r="PFG150" s="129"/>
      <c r="PFH150" s="129"/>
      <c r="PFI150" s="129"/>
      <c r="PFJ150" s="129"/>
      <c r="PFK150" s="129"/>
      <c r="PFL150" s="129"/>
      <c r="PFM150" s="129"/>
      <c r="PFN150" s="129"/>
      <c r="PFO150" s="129"/>
      <c r="PFP150" s="129"/>
      <c r="PFQ150" s="129"/>
      <c r="PFR150" s="129"/>
      <c r="PFS150" s="129"/>
      <c r="PFT150" s="129"/>
      <c r="PFU150" s="129"/>
      <c r="PFV150" s="129"/>
      <c r="PFW150" s="129"/>
      <c r="PFX150" s="129"/>
      <c r="PFY150" s="129"/>
      <c r="PFZ150" s="129"/>
      <c r="PGA150" s="129"/>
      <c r="PGB150" s="129"/>
      <c r="PGC150" s="129"/>
      <c r="PGD150" s="129"/>
      <c r="PGE150" s="129"/>
      <c r="PGF150" s="129"/>
      <c r="PGG150" s="129"/>
      <c r="PGH150" s="129"/>
      <c r="PGI150" s="129"/>
      <c r="PGJ150" s="129"/>
      <c r="PGK150" s="129"/>
      <c r="PGL150" s="129"/>
      <c r="PGM150" s="129"/>
      <c r="PGN150" s="129"/>
      <c r="PGO150" s="129"/>
      <c r="PGP150" s="129"/>
      <c r="PGQ150" s="129"/>
      <c r="PGR150" s="129"/>
      <c r="PGS150" s="129"/>
      <c r="PGT150" s="129"/>
      <c r="PGU150" s="129"/>
      <c r="PGV150" s="129"/>
      <c r="PGW150" s="129"/>
      <c r="PGX150" s="129"/>
      <c r="PGY150" s="129"/>
      <c r="PGZ150" s="129"/>
      <c r="PHA150" s="129"/>
      <c r="PHB150" s="129"/>
      <c r="PHC150" s="129"/>
      <c r="PHD150" s="129"/>
      <c r="PHE150" s="129"/>
      <c r="PHF150" s="129"/>
      <c r="PHG150" s="129"/>
      <c r="PHH150" s="129"/>
      <c r="PHI150" s="129"/>
      <c r="PHJ150" s="129"/>
      <c r="PHK150" s="129"/>
      <c r="PHL150" s="129"/>
      <c r="PHM150" s="129"/>
      <c r="PHN150" s="129"/>
      <c r="PHO150" s="129"/>
      <c r="PHP150" s="129"/>
      <c r="PHQ150" s="129"/>
      <c r="PHR150" s="129"/>
      <c r="PHS150" s="129"/>
      <c r="PHT150" s="129"/>
      <c r="PHU150" s="129"/>
      <c r="PHV150" s="129"/>
      <c r="PHW150" s="129"/>
      <c r="PHX150" s="129"/>
      <c r="PHY150" s="129"/>
      <c r="PHZ150" s="129"/>
      <c r="PIA150" s="129"/>
      <c r="PIB150" s="129"/>
      <c r="PIC150" s="129"/>
      <c r="PID150" s="129"/>
      <c r="PIE150" s="129"/>
      <c r="PIF150" s="129"/>
      <c r="PIG150" s="129"/>
      <c r="PIH150" s="129"/>
      <c r="PII150" s="129"/>
      <c r="PIJ150" s="129"/>
      <c r="PIK150" s="129"/>
      <c r="PIL150" s="129"/>
      <c r="PIM150" s="129"/>
      <c r="PIN150" s="129"/>
      <c r="PIO150" s="129"/>
      <c r="PIP150" s="129"/>
      <c r="PIQ150" s="129"/>
      <c r="PIR150" s="129"/>
      <c r="PIS150" s="129"/>
      <c r="PIT150" s="129"/>
      <c r="PIU150" s="129"/>
      <c r="PIV150" s="129"/>
      <c r="PIW150" s="129"/>
      <c r="PIX150" s="129"/>
      <c r="PIY150" s="129"/>
      <c r="PIZ150" s="129"/>
      <c r="PJA150" s="129"/>
      <c r="PJB150" s="129"/>
      <c r="PJC150" s="129"/>
      <c r="PJD150" s="129"/>
      <c r="PJE150" s="129"/>
      <c r="PJF150" s="129"/>
      <c r="PJG150" s="129"/>
      <c r="PJH150" s="129"/>
      <c r="PJI150" s="129"/>
      <c r="PJJ150" s="129"/>
      <c r="PJK150" s="129"/>
      <c r="PJL150" s="129"/>
      <c r="PJM150" s="129"/>
      <c r="PJN150" s="129"/>
      <c r="PJO150" s="129"/>
      <c r="PJP150" s="129"/>
      <c r="PJQ150" s="129"/>
      <c r="PJR150" s="129"/>
      <c r="PJS150" s="129"/>
      <c r="PJT150" s="129"/>
      <c r="PJU150" s="129"/>
      <c r="PJV150" s="129"/>
      <c r="PJW150" s="129"/>
      <c r="PJX150" s="129"/>
      <c r="PJY150" s="129"/>
      <c r="PJZ150" s="129"/>
      <c r="PKA150" s="129"/>
      <c r="PKB150" s="129"/>
      <c r="PKC150" s="129"/>
      <c r="PKD150" s="129"/>
      <c r="PKE150" s="129"/>
      <c r="PKF150" s="129"/>
      <c r="PKG150" s="129"/>
      <c r="PKH150" s="129"/>
      <c r="PKI150" s="129"/>
      <c r="PKJ150" s="129"/>
      <c r="PKK150" s="129"/>
      <c r="PKL150" s="129"/>
      <c r="PKM150" s="129"/>
      <c r="PKN150" s="129"/>
      <c r="PKO150" s="129"/>
      <c r="PKP150" s="129"/>
      <c r="PKQ150" s="129"/>
      <c r="PKR150" s="129"/>
      <c r="PKS150" s="129"/>
      <c r="PKT150" s="129"/>
      <c r="PKU150" s="129"/>
      <c r="PKV150" s="129"/>
      <c r="PKW150" s="129"/>
      <c r="PKX150" s="129"/>
      <c r="PKY150" s="129"/>
      <c r="PKZ150" s="129"/>
      <c r="PLA150" s="129"/>
      <c r="PLB150" s="129"/>
      <c r="PLC150" s="129"/>
      <c r="PLD150" s="129"/>
      <c r="PLE150" s="129"/>
      <c r="PLF150" s="129"/>
      <c r="PLG150" s="129"/>
      <c r="PLH150" s="129"/>
      <c r="PLI150" s="129"/>
      <c r="PLJ150" s="129"/>
      <c r="PLK150" s="129"/>
      <c r="PLL150" s="129"/>
      <c r="PLM150" s="129"/>
      <c r="PLN150" s="129"/>
      <c r="PLO150" s="129"/>
      <c r="PLP150" s="129"/>
      <c r="PLQ150" s="129"/>
      <c r="PLR150" s="129"/>
      <c r="PLS150" s="129"/>
      <c r="PLT150" s="129"/>
      <c r="PLU150" s="129"/>
      <c r="PLV150" s="129"/>
      <c r="PLW150" s="129"/>
      <c r="PLX150" s="129"/>
      <c r="PLY150" s="129"/>
      <c r="PLZ150" s="129"/>
      <c r="PMA150" s="129"/>
      <c r="PMB150" s="129"/>
      <c r="PMC150" s="129"/>
      <c r="PMD150" s="129"/>
      <c r="PME150" s="129"/>
      <c r="PMF150" s="129"/>
      <c r="PMG150" s="129"/>
      <c r="PMH150" s="129"/>
      <c r="PMI150" s="129"/>
      <c r="PMJ150" s="129"/>
      <c r="PMK150" s="129"/>
      <c r="PML150" s="129"/>
      <c r="PMM150" s="129"/>
      <c r="PMN150" s="129"/>
      <c r="PMO150" s="129"/>
      <c r="PMP150" s="129"/>
      <c r="PMQ150" s="129"/>
      <c r="PMR150" s="129"/>
      <c r="PMS150" s="129"/>
      <c r="PMT150" s="129"/>
      <c r="PMU150" s="129"/>
      <c r="PMV150" s="129"/>
      <c r="PMW150" s="129"/>
      <c r="PMX150" s="129"/>
      <c r="PMY150" s="129"/>
      <c r="PMZ150" s="129"/>
      <c r="PNA150" s="129"/>
      <c r="PNB150" s="129"/>
      <c r="PNC150" s="129"/>
      <c r="PND150" s="129"/>
      <c r="PNE150" s="129"/>
      <c r="PNF150" s="129"/>
      <c r="PNG150" s="129"/>
      <c r="PNH150" s="129"/>
      <c r="PNI150" s="129"/>
      <c r="PNJ150" s="129"/>
      <c r="PNK150" s="129"/>
      <c r="PNL150" s="129"/>
      <c r="PNM150" s="129"/>
      <c r="PNN150" s="129"/>
      <c r="PNO150" s="129"/>
      <c r="PNP150" s="129"/>
      <c r="PNQ150" s="129"/>
      <c r="PNR150" s="129"/>
      <c r="PNS150" s="129"/>
      <c r="PNT150" s="129"/>
      <c r="PNU150" s="129"/>
      <c r="PNV150" s="129"/>
      <c r="PNW150" s="129"/>
      <c r="PNX150" s="129"/>
      <c r="PNY150" s="129"/>
      <c r="PNZ150" s="129"/>
      <c r="POA150" s="129"/>
      <c r="POB150" s="129"/>
      <c r="POC150" s="129"/>
      <c r="POD150" s="129"/>
      <c r="POE150" s="129"/>
      <c r="POF150" s="129"/>
      <c r="POG150" s="129"/>
      <c r="POH150" s="129"/>
      <c r="POI150" s="129"/>
      <c r="POJ150" s="129"/>
      <c r="POK150" s="129"/>
      <c r="POL150" s="129"/>
      <c r="POM150" s="129"/>
      <c r="PON150" s="129"/>
      <c r="POO150" s="129"/>
      <c r="POP150" s="129"/>
      <c r="POQ150" s="129"/>
      <c r="POR150" s="129"/>
      <c r="POS150" s="129"/>
      <c r="POT150" s="129"/>
      <c r="POU150" s="129"/>
      <c r="POV150" s="129"/>
      <c r="POW150" s="129"/>
      <c r="POX150" s="129"/>
      <c r="POY150" s="129"/>
      <c r="POZ150" s="129"/>
      <c r="PPA150" s="129"/>
      <c r="PPB150" s="129"/>
      <c r="PPC150" s="129"/>
      <c r="PPD150" s="129"/>
      <c r="PPE150" s="129"/>
      <c r="PPF150" s="129"/>
      <c r="PPG150" s="129"/>
      <c r="PPH150" s="129"/>
      <c r="PPI150" s="129"/>
      <c r="PPJ150" s="129"/>
      <c r="PPK150" s="129"/>
      <c r="PPL150" s="129"/>
      <c r="PPM150" s="129"/>
      <c r="PPN150" s="129"/>
      <c r="PPO150" s="129"/>
      <c r="PPP150" s="129"/>
      <c r="PPQ150" s="129"/>
      <c r="PPR150" s="129"/>
      <c r="PPS150" s="129"/>
      <c r="PPT150" s="129"/>
      <c r="PPU150" s="129"/>
      <c r="PPV150" s="129"/>
      <c r="PPW150" s="129"/>
      <c r="PPX150" s="129"/>
      <c r="PPY150" s="129"/>
      <c r="PPZ150" s="129"/>
      <c r="PQA150" s="129"/>
      <c r="PQB150" s="129"/>
      <c r="PQC150" s="129"/>
      <c r="PQD150" s="129"/>
      <c r="PQE150" s="129"/>
      <c r="PQF150" s="129"/>
      <c r="PQG150" s="129"/>
      <c r="PQH150" s="129"/>
      <c r="PQI150" s="129"/>
      <c r="PQJ150" s="129"/>
      <c r="PQK150" s="129"/>
      <c r="PQL150" s="129"/>
      <c r="PQM150" s="129"/>
      <c r="PQN150" s="129"/>
      <c r="PQO150" s="129"/>
      <c r="PQP150" s="129"/>
      <c r="PQQ150" s="129"/>
      <c r="PQR150" s="129"/>
      <c r="PQS150" s="129"/>
      <c r="PQT150" s="129"/>
      <c r="PQU150" s="129"/>
      <c r="PQV150" s="129"/>
      <c r="PQW150" s="129"/>
      <c r="PQX150" s="129"/>
      <c r="PQY150" s="129"/>
      <c r="PQZ150" s="129"/>
      <c r="PRA150" s="129"/>
      <c r="PRB150" s="129"/>
      <c r="PRC150" s="129"/>
      <c r="PRD150" s="129"/>
      <c r="PRE150" s="129"/>
      <c r="PRF150" s="129"/>
      <c r="PRG150" s="129"/>
      <c r="PRH150" s="129"/>
      <c r="PRI150" s="129"/>
      <c r="PRJ150" s="129"/>
      <c r="PRK150" s="129"/>
      <c r="PRL150" s="129"/>
      <c r="PRM150" s="129"/>
      <c r="PRN150" s="129"/>
      <c r="PRO150" s="129"/>
      <c r="PRP150" s="129"/>
      <c r="PRQ150" s="129"/>
      <c r="PRR150" s="129"/>
      <c r="PRS150" s="129"/>
      <c r="PRT150" s="129"/>
      <c r="PRU150" s="129"/>
      <c r="PRV150" s="129"/>
      <c r="PRW150" s="129"/>
      <c r="PRX150" s="129"/>
      <c r="PRY150" s="129"/>
      <c r="PRZ150" s="129"/>
      <c r="PSA150" s="129"/>
      <c r="PSB150" s="129"/>
      <c r="PSC150" s="129"/>
      <c r="PSD150" s="129"/>
      <c r="PSE150" s="129"/>
      <c r="PSF150" s="129"/>
      <c r="PSG150" s="129"/>
      <c r="PSH150" s="129"/>
      <c r="PSI150" s="129"/>
      <c r="PSJ150" s="129"/>
      <c r="PSK150" s="129"/>
      <c r="PSL150" s="129"/>
      <c r="PSM150" s="129"/>
      <c r="PSN150" s="129"/>
      <c r="PSO150" s="129"/>
      <c r="PSP150" s="129"/>
      <c r="PSQ150" s="129"/>
      <c r="PSR150" s="129"/>
      <c r="PSS150" s="129"/>
      <c r="PST150" s="129"/>
      <c r="PSU150" s="129"/>
      <c r="PSV150" s="129"/>
      <c r="PSW150" s="129"/>
      <c r="PSX150" s="129"/>
      <c r="PSY150" s="129"/>
      <c r="PSZ150" s="129"/>
      <c r="PTA150" s="129"/>
      <c r="PTB150" s="129"/>
      <c r="PTC150" s="129"/>
      <c r="PTD150" s="129"/>
      <c r="PTE150" s="129"/>
      <c r="PTF150" s="129"/>
      <c r="PTG150" s="129"/>
      <c r="PTH150" s="129"/>
      <c r="PTI150" s="129"/>
      <c r="PTJ150" s="129"/>
      <c r="PTK150" s="129"/>
      <c r="PTL150" s="129"/>
      <c r="PTM150" s="129"/>
      <c r="PTN150" s="129"/>
      <c r="PTO150" s="129"/>
      <c r="PTP150" s="129"/>
      <c r="PTQ150" s="129"/>
      <c r="PTR150" s="129"/>
      <c r="PTS150" s="129"/>
      <c r="PTT150" s="129"/>
      <c r="PTU150" s="129"/>
      <c r="PTV150" s="129"/>
      <c r="PTW150" s="129"/>
      <c r="PTX150" s="129"/>
      <c r="PTY150" s="129"/>
      <c r="PTZ150" s="129"/>
      <c r="PUA150" s="129"/>
      <c r="PUB150" s="129"/>
      <c r="PUC150" s="129"/>
      <c r="PUD150" s="129"/>
      <c r="PUE150" s="129"/>
      <c r="PUF150" s="129"/>
      <c r="PUG150" s="129"/>
      <c r="PUH150" s="129"/>
      <c r="PUI150" s="129"/>
      <c r="PUJ150" s="129"/>
      <c r="PUK150" s="129"/>
      <c r="PUL150" s="129"/>
      <c r="PUM150" s="129"/>
      <c r="PUN150" s="129"/>
      <c r="PUO150" s="129"/>
      <c r="PUP150" s="129"/>
      <c r="PUQ150" s="129"/>
      <c r="PUR150" s="129"/>
      <c r="PUS150" s="129"/>
      <c r="PUT150" s="129"/>
      <c r="PUU150" s="129"/>
      <c r="PUV150" s="129"/>
      <c r="PUW150" s="129"/>
      <c r="PUX150" s="129"/>
      <c r="PUY150" s="129"/>
      <c r="PUZ150" s="129"/>
      <c r="PVA150" s="129"/>
      <c r="PVB150" s="129"/>
      <c r="PVC150" s="129"/>
      <c r="PVD150" s="129"/>
      <c r="PVE150" s="129"/>
      <c r="PVF150" s="129"/>
      <c r="PVG150" s="129"/>
      <c r="PVH150" s="129"/>
      <c r="PVI150" s="129"/>
      <c r="PVJ150" s="129"/>
      <c r="PVK150" s="129"/>
      <c r="PVL150" s="129"/>
      <c r="PVM150" s="129"/>
      <c r="PVN150" s="129"/>
      <c r="PVO150" s="129"/>
      <c r="PVP150" s="129"/>
      <c r="PVQ150" s="129"/>
      <c r="PVR150" s="129"/>
      <c r="PVS150" s="129"/>
      <c r="PVT150" s="129"/>
      <c r="PVU150" s="129"/>
      <c r="PVV150" s="129"/>
      <c r="PVW150" s="129"/>
      <c r="PVX150" s="129"/>
      <c r="PVY150" s="129"/>
      <c r="PVZ150" s="129"/>
      <c r="PWA150" s="129"/>
      <c r="PWB150" s="129"/>
      <c r="PWC150" s="129"/>
      <c r="PWD150" s="129"/>
      <c r="PWE150" s="129"/>
      <c r="PWF150" s="129"/>
      <c r="PWG150" s="129"/>
      <c r="PWH150" s="129"/>
      <c r="PWI150" s="129"/>
      <c r="PWJ150" s="129"/>
      <c r="PWK150" s="129"/>
      <c r="PWL150" s="129"/>
      <c r="PWM150" s="129"/>
      <c r="PWN150" s="129"/>
      <c r="PWO150" s="129"/>
      <c r="PWP150" s="129"/>
      <c r="PWQ150" s="129"/>
      <c r="PWR150" s="129"/>
      <c r="PWS150" s="129"/>
      <c r="PWT150" s="129"/>
      <c r="PWU150" s="129"/>
      <c r="PWV150" s="129"/>
      <c r="PWW150" s="129"/>
      <c r="PWX150" s="129"/>
      <c r="PWY150" s="129"/>
      <c r="PWZ150" s="129"/>
      <c r="PXA150" s="129"/>
      <c r="PXB150" s="129"/>
      <c r="PXC150" s="129"/>
      <c r="PXD150" s="129"/>
      <c r="PXE150" s="129"/>
      <c r="PXF150" s="129"/>
      <c r="PXG150" s="129"/>
      <c r="PXH150" s="129"/>
      <c r="PXI150" s="129"/>
      <c r="PXJ150" s="129"/>
      <c r="PXK150" s="129"/>
      <c r="PXL150" s="129"/>
      <c r="PXM150" s="129"/>
      <c r="PXN150" s="129"/>
      <c r="PXO150" s="129"/>
      <c r="PXP150" s="129"/>
      <c r="PXQ150" s="129"/>
      <c r="PXR150" s="129"/>
      <c r="PXS150" s="129"/>
      <c r="PXT150" s="129"/>
      <c r="PXU150" s="129"/>
      <c r="PXV150" s="129"/>
      <c r="PXW150" s="129"/>
      <c r="PXX150" s="129"/>
      <c r="PXY150" s="129"/>
      <c r="PXZ150" s="129"/>
      <c r="PYA150" s="129"/>
      <c r="PYB150" s="129"/>
      <c r="PYC150" s="129"/>
      <c r="PYD150" s="129"/>
      <c r="PYE150" s="129"/>
      <c r="PYF150" s="129"/>
      <c r="PYG150" s="129"/>
      <c r="PYH150" s="129"/>
      <c r="PYI150" s="129"/>
      <c r="PYJ150" s="129"/>
      <c r="PYK150" s="129"/>
      <c r="PYL150" s="129"/>
      <c r="PYM150" s="129"/>
      <c r="PYN150" s="129"/>
      <c r="PYO150" s="129"/>
      <c r="PYP150" s="129"/>
      <c r="PYQ150" s="129"/>
      <c r="PYR150" s="129"/>
      <c r="PYS150" s="129"/>
      <c r="PYT150" s="129"/>
      <c r="PYU150" s="129"/>
      <c r="PYV150" s="129"/>
      <c r="PYW150" s="129"/>
      <c r="PYX150" s="129"/>
      <c r="PYY150" s="129"/>
      <c r="PYZ150" s="129"/>
      <c r="PZA150" s="129"/>
      <c r="PZB150" s="129"/>
      <c r="PZC150" s="129"/>
      <c r="PZD150" s="129"/>
      <c r="PZE150" s="129"/>
      <c r="PZF150" s="129"/>
      <c r="PZG150" s="129"/>
      <c r="PZH150" s="129"/>
      <c r="PZI150" s="129"/>
      <c r="PZJ150" s="129"/>
      <c r="PZK150" s="129"/>
      <c r="PZL150" s="129"/>
      <c r="PZM150" s="129"/>
      <c r="PZN150" s="129"/>
      <c r="PZO150" s="129"/>
      <c r="PZP150" s="129"/>
      <c r="PZQ150" s="129"/>
      <c r="PZR150" s="129"/>
      <c r="PZS150" s="129"/>
      <c r="PZT150" s="129"/>
      <c r="PZU150" s="129"/>
      <c r="PZV150" s="129"/>
      <c r="PZW150" s="129"/>
      <c r="PZX150" s="129"/>
      <c r="PZY150" s="129"/>
      <c r="PZZ150" s="129"/>
      <c r="QAA150" s="129"/>
      <c r="QAB150" s="129"/>
      <c r="QAC150" s="129"/>
      <c r="QAD150" s="129"/>
      <c r="QAE150" s="129"/>
      <c r="QAF150" s="129"/>
      <c r="QAG150" s="129"/>
      <c r="QAH150" s="129"/>
      <c r="QAI150" s="129"/>
      <c r="QAJ150" s="129"/>
      <c r="QAK150" s="129"/>
      <c r="QAL150" s="129"/>
      <c r="QAM150" s="129"/>
      <c r="QAN150" s="129"/>
      <c r="QAO150" s="129"/>
      <c r="QAP150" s="129"/>
      <c r="QAQ150" s="129"/>
      <c r="QAR150" s="129"/>
      <c r="QAS150" s="129"/>
      <c r="QAT150" s="129"/>
      <c r="QAU150" s="129"/>
      <c r="QAV150" s="129"/>
      <c r="QAW150" s="129"/>
      <c r="QAX150" s="129"/>
      <c r="QAY150" s="129"/>
      <c r="QAZ150" s="129"/>
      <c r="QBA150" s="129"/>
      <c r="QBB150" s="129"/>
      <c r="QBC150" s="129"/>
      <c r="QBD150" s="129"/>
      <c r="QBE150" s="129"/>
      <c r="QBF150" s="129"/>
      <c r="QBG150" s="129"/>
      <c r="QBH150" s="129"/>
      <c r="QBI150" s="129"/>
      <c r="QBJ150" s="129"/>
      <c r="QBK150" s="129"/>
      <c r="QBL150" s="129"/>
      <c r="QBM150" s="129"/>
      <c r="QBN150" s="129"/>
      <c r="QBO150" s="129"/>
      <c r="QBP150" s="129"/>
      <c r="QBQ150" s="129"/>
      <c r="QBR150" s="129"/>
      <c r="QBS150" s="129"/>
      <c r="QBT150" s="129"/>
      <c r="QBU150" s="129"/>
      <c r="QBV150" s="129"/>
      <c r="QBW150" s="129"/>
      <c r="QBX150" s="129"/>
      <c r="QBY150" s="129"/>
      <c r="QBZ150" s="129"/>
      <c r="QCA150" s="129"/>
      <c r="QCB150" s="129"/>
      <c r="QCC150" s="129"/>
      <c r="QCD150" s="129"/>
      <c r="QCE150" s="129"/>
      <c r="QCF150" s="129"/>
      <c r="QCG150" s="129"/>
      <c r="QCH150" s="129"/>
      <c r="QCI150" s="129"/>
      <c r="QCJ150" s="129"/>
      <c r="QCK150" s="129"/>
      <c r="QCL150" s="129"/>
      <c r="QCM150" s="129"/>
      <c r="QCN150" s="129"/>
      <c r="QCO150" s="129"/>
      <c r="QCP150" s="129"/>
      <c r="QCQ150" s="129"/>
      <c r="QCR150" s="129"/>
      <c r="QCS150" s="129"/>
      <c r="QCT150" s="129"/>
      <c r="QCU150" s="129"/>
      <c r="QCV150" s="129"/>
      <c r="QCW150" s="129"/>
      <c r="QCX150" s="129"/>
      <c r="QCY150" s="129"/>
      <c r="QCZ150" s="129"/>
      <c r="QDA150" s="129"/>
      <c r="QDB150" s="129"/>
      <c r="QDC150" s="129"/>
      <c r="QDD150" s="129"/>
      <c r="QDE150" s="129"/>
      <c r="QDF150" s="129"/>
      <c r="QDG150" s="129"/>
      <c r="QDH150" s="129"/>
      <c r="QDI150" s="129"/>
      <c r="QDJ150" s="129"/>
      <c r="QDK150" s="129"/>
      <c r="QDL150" s="129"/>
      <c r="QDM150" s="129"/>
      <c r="QDN150" s="129"/>
      <c r="QDO150" s="129"/>
      <c r="QDP150" s="129"/>
      <c r="QDQ150" s="129"/>
      <c r="QDR150" s="129"/>
      <c r="QDS150" s="129"/>
      <c r="QDT150" s="129"/>
      <c r="QDU150" s="129"/>
      <c r="QDV150" s="129"/>
      <c r="QDW150" s="129"/>
      <c r="QDX150" s="129"/>
      <c r="QDY150" s="129"/>
      <c r="QDZ150" s="129"/>
      <c r="QEA150" s="129"/>
      <c r="QEB150" s="129"/>
      <c r="QEC150" s="129"/>
      <c r="QED150" s="129"/>
      <c r="QEE150" s="129"/>
      <c r="QEF150" s="129"/>
      <c r="QEG150" s="129"/>
      <c r="QEH150" s="129"/>
      <c r="QEI150" s="129"/>
      <c r="QEJ150" s="129"/>
      <c r="QEK150" s="129"/>
      <c r="QEL150" s="129"/>
      <c r="QEM150" s="129"/>
      <c r="QEN150" s="129"/>
      <c r="QEO150" s="129"/>
      <c r="QEP150" s="129"/>
      <c r="QEQ150" s="129"/>
      <c r="QER150" s="129"/>
      <c r="QES150" s="129"/>
      <c r="QET150" s="129"/>
      <c r="QEU150" s="129"/>
      <c r="QEV150" s="129"/>
      <c r="QEW150" s="129"/>
      <c r="QEX150" s="129"/>
      <c r="QEY150" s="129"/>
      <c r="QEZ150" s="129"/>
      <c r="QFA150" s="129"/>
      <c r="QFB150" s="129"/>
      <c r="QFC150" s="129"/>
      <c r="QFD150" s="129"/>
      <c r="QFE150" s="129"/>
      <c r="QFF150" s="129"/>
      <c r="QFG150" s="129"/>
      <c r="QFH150" s="129"/>
      <c r="QFI150" s="129"/>
      <c r="QFJ150" s="129"/>
      <c r="QFK150" s="129"/>
      <c r="QFL150" s="129"/>
      <c r="QFM150" s="129"/>
      <c r="QFN150" s="129"/>
      <c r="QFO150" s="129"/>
      <c r="QFP150" s="129"/>
      <c r="QFQ150" s="129"/>
      <c r="QFR150" s="129"/>
      <c r="QFS150" s="129"/>
      <c r="QFT150" s="129"/>
      <c r="QFU150" s="129"/>
      <c r="QFV150" s="129"/>
      <c r="QFW150" s="129"/>
      <c r="QFX150" s="129"/>
      <c r="QFY150" s="129"/>
      <c r="QFZ150" s="129"/>
      <c r="QGA150" s="129"/>
      <c r="QGB150" s="129"/>
      <c r="QGC150" s="129"/>
      <c r="QGD150" s="129"/>
      <c r="QGE150" s="129"/>
      <c r="QGF150" s="129"/>
      <c r="QGG150" s="129"/>
      <c r="QGH150" s="129"/>
      <c r="QGI150" s="129"/>
      <c r="QGJ150" s="129"/>
      <c r="QGK150" s="129"/>
      <c r="QGL150" s="129"/>
      <c r="QGM150" s="129"/>
      <c r="QGN150" s="129"/>
      <c r="QGO150" s="129"/>
      <c r="QGP150" s="129"/>
      <c r="QGQ150" s="129"/>
      <c r="QGR150" s="129"/>
      <c r="QGS150" s="129"/>
      <c r="QGT150" s="129"/>
      <c r="QGU150" s="129"/>
      <c r="QGV150" s="129"/>
      <c r="QGW150" s="129"/>
      <c r="QGX150" s="129"/>
      <c r="QGY150" s="129"/>
      <c r="QGZ150" s="129"/>
      <c r="QHA150" s="129"/>
      <c r="QHB150" s="129"/>
      <c r="QHC150" s="129"/>
      <c r="QHD150" s="129"/>
      <c r="QHE150" s="129"/>
      <c r="QHF150" s="129"/>
      <c r="QHG150" s="129"/>
      <c r="QHH150" s="129"/>
      <c r="QHI150" s="129"/>
      <c r="QHJ150" s="129"/>
      <c r="QHK150" s="129"/>
      <c r="QHL150" s="129"/>
      <c r="QHM150" s="129"/>
      <c r="QHN150" s="129"/>
      <c r="QHO150" s="129"/>
      <c r="QHP150" s="129"/>
      <c r="QHQ150" s="129"/>
      <c r="QHR150" s="129"/>
      <c r="QHS150" s="129"/>
      <c r="QHT150" s="129"/>
      <c r="QHU150" s="129"/>
      <c r="QHV150" s="129"/>
      <c r="QHW150" s="129"/>
      <c r="QHX150" s="129"/>
      <c r="QHY150" s="129"/>
      <c r="QHZ150" s="129"/>
      <c r="QIA150" s="129"/>
      <c r="QIB150" s="129"/>
      <c r="QIC150" s="129"/>
      <c r="QID150" s="129"/>
      <c r="QIE150" s="129"/>
      <c r="QIF150" s="129"/>
      <c r="QIG150" s="129"/>
      <c r="QIH150" s="129"/>
      <c r="QII150" s="129"/>
      <c r="QIJ150" s="129"/>
      <c r="QIK150" s="129"/>
      <c r="QIL150" s="129"/>
      <c r="QIM150" s="129"/>
      <c r="QIN150" s="129"/>
      <c r="QIO150" s="129"/>
      <c r="QIP150" s="129"/>
      <c r="QIQ150" s="129"/>
      <c r="QIR150" s="129"/>
      <c r="QIS150" s="129"/>
      <c r="QIT150" s="129"/>
      <c r="QIU150" s="129"/>
      <c r="QIV150" s="129"/>
      <c r="QIW150" s="129"/>
      <c r="QIX150" s="129"/>
      <c r="QIY150" s="129"/>
      <c r="QIZ150" s="129"/>
      <c r="QJA150" s="129"/>
      <c r="QJB150" s="129"/>
      <c r="QJC150" s="129"/>
      <c r="QJD150" s="129"/>
      <c r="QJE150" s="129"/>
      <c r="QJF150" s="129"/>
      <c r="QJG150" s="129"/>
      <c r="QJH150" s="129"/>
      <c r="QJI150" s="129"/>
      <c r="QJJ150" s="129"/>
      <c r="QJK150" s="129"/>
      <c r="QJL150" s="129"/>
      <c r="QJM150" s="129"/>
      <c r="QJN150" s="129"/>
      <c r="QJO150" s="129"/>
      <c r="QJP150" s="129"/>
      <c r="QJQ150" s="129"/>
      <c r="QJR150" s="129"/>
      <c r="QJS150" s="129"/>
      <c r="QJT150" s="129"/>
      <c r="QJU150" s="129"/>
      <c r="QJV150" s="129"/>
      <c r="QJW150" s="129"/>
      <c r="QJX150" s="129"/>
      <c r="QJY150" s="129"/>
      <c r="QJZ150" s="129"/>
      <c r="QKA150" s="129"/>
      <c r="QKB150" s="129"/>
      <c r="QKC150" s="129"/>
      <c r="QKD150" s="129"/>
      <c r="QKE150" s="129"/>
      <c r="QKF150" s="129"/>
      <c r="QKG150" s="129"/>
      <c r="QKH150" s="129"/>
      <c r="QKI150" s="129"/>
      <c r="QKJ150" s="129"/>
      <c r="QKK150" s="129"/>
      <c r="QKL150" s="129"/>
      <c r="QKM150" s="129"/>
      <c r="QKN150" s="129"/>
      <c r="QKO150" s="129"/>
      <c r="QKP150" s="129"/>
      <c r="QKQ150" s="129"/>
      <c r="QKR150" s="129"/>
      <c r="QKS150" s="129"/>
      <c r="QKT150" s="129"/>
      <c r="QKU150" s="129"/>
      <c r="QKV150" s="129"/>
      <c r="QKW150" s="129"/>
      <c r="QKX150" s="129"/>
      <c r="QKY150" s="129"/>
      <c r="QKZ150" s="129"/>
      <c r="QLA150" s="129"/>
      <c r="QLB150" s="129"/>
      <c r="QLC150" s="129"/>
      <c r="QLD150" s="129"/>
      <c r="QLE150" s="129"/>
      <c r="QLF150" s="129"/>
      <c r="QLG150" s="129"/>
      <c r="QLH150" s="129"/>
      <c r="QLI150" s="129"/>
      <c r="QLJ150" s="129"/>
      <c r="QLK150" s="129"/>
      <c r="QLL150" s="129"/>
      <c r="QLM150" s="129"/>
      <c r="QLN150" s="129"/>
      <c r="QLO150" s="129"/>
      <c r="QLP150" s="129"/>
      <c r="QLQ150" s="129"/>
      <c r="QLR150" s="129"/>
      <c r="QLS150" s="129"/>
      <c r="QLT150" s="129"/>
      <c r="QLU150" s="129"/>
      <c r="QLV150" s="129"/>
      <c r="QLW150" s="129"/>
      <c r="QLX150" s="129"/>
      <c r="QLY150" s="129"/>
      <c r="QLZ150" s="129"/>
      <c r="QMA150" s="129"/>
      <c r="QMB150" s="129"/>
      <c r="QMC150" s="129"/>
      <c r="QMD150" s="129"/>
      <c r="QME150" s="129"/>
      <c r="QMF150" s="129"/>
      <c r="QMG150" s="129"/>
      <c r="QMH150" s="129"/>
      <c r="QMI150" s="129"/>
      <c r="QMJ150" s="129"/>
      <c r="QMK150" s="129"/>
      <c r="QML150" s="129"/>
      <c r="QMM150" s="129"/>
      <c r="QMN150" s="129"/>
      <c r="QMO150" s="129"/>
      <c r="QMP150" s="129"/>
      <c r="QMQ150" s="129"/>
      <c r="QMR150" s="129"/>
      <c r="QMS150" s="129"/>
      <c r="QMT150" s="129"/>
      <c r="QMU150" s="129"/>
      <c r="QMV150" s="129"/>
      <c r="QMW150" s="129"/>
      <c r="QMX150" s="129"/>
      <c r="QMY150" s="129"/>
      <c r="QMZ150" s="129"/>
      <c r="QNA150" s="129"/>
      <c r="QNB150" s="129"/>
      <c r="QNC150" s="129"/>
      <c r="QND150" s="129"/>
      <c r="QNE150" s="129"/>
      <c r="QNF150" s="129"/>
      <c r="QNG150" s="129"/>
      <c r="QNH150" s="129"/>
      <c r="QNI150" s="129"/>
      <c r="QNJ150" s="129"/>
      <c r="QNK150" s="129"/>
      <c r="QNL150" s="129"/>
      <c r="QNM150" s="129"/>
      <c r="QNN150" s="129"/>
      <c r="QNO150" s="129"/>
      <c r="QNP150" s="129"/>
      <c r="QNQ150" s="129"/>
      <c r="QNR150" s="129"/>
      <c r="QNS150" s="129"/>
      <c r="QNT150" s="129"/>
      <c r="QNU150" s="129"/>
      <c r="QNV150" s="129"/>
      <c r="QNW150" s="129"/>
      <c r="QNX150" s="129"/>
      <c r="QNY150" s="129"/>
      <c r="QNZ150" s="129"/>
      <c r="QOA150" s="129"/>
      <c r="QOB150" s="129"/>
      <c r="QOC150" s="129"/>
      <c r="QOD150" s="129"/>
      <c r="QOE150" s="129"/>
      <c r="QOF150" s="129"/>
      <c r="QOG150" s="129"/>
      <c r="QOH150" s="129"/>
      <c r="QOI150" s="129"/>
      <c r="QOJ150" s="129"/>
      <c r="QOK150" s="129"/>
      <c r="QOL150" s="129"/>
      <c r="QOM150" s="129"/>
      <c r="QON150" s="129"/>
      <c r="QOO150" s="129"/>
      <c r="QOP150" s="129"/>
      <c r="QOQ150" s="129"/>
      <c r="QOR150" s="129"/>
      <c r="QOS150" s="129"/>
      <c r="QOT150" s="129"/>
      <c r="QOU150" s="129"/>
      <c r="QOV150" s="129"/>
      <c r="QOW150" s="129"/>
      <c r="QOX150" s="129"/>
      <c r="QOY150" s="129"/>
      <c r="QOZ150" s="129"/>
      <c r="QPA150" s="129"/>
      <c r="QPB150" s="129"/>
      <c r="QPC150" s="129"/>
      <c r="QPD150" s="129"/>
      <c r="QPE150" s="129"/>
      <c r="QPF150" s="129"/>
      <c r="QPG150" s="129"/>
      <c r="QPH150" s="129"/>
      <c r="QPI150" s="129"/>
      <c r="QPJ150" s="129"/>
      <c r="QPK150" s="129"/>
      <c r="QPL150" s="129"/>
      <c r="QPM150" s="129"/>
      <c r="QPN150" s="129"/>
      <c r="QPO150" s="129"/>
      <c r="QPP150" s="129"/>
      <c r="QPQ150" s="129"/>
      <c r="QPR150" s="129"/>
      <c r="QPS150" s="129"/>
      <c r="QPT150" s="129"/>
      <c r="QPU150" s="129"/>
      <c r="QPV150" s="129"/>
      <c r="QPW150" s="129"/>
      <c r="QPX150" s="129"/>
      <c r="QPY150" s="129"/>
      <c r="QPZ150" s="129"/>
      <c r="QQA150" s="129"/>
      <c r="QQB150" s="129"/>
      <c r="QQC150" s="129"/>
      <c r="QQD150" s="129"/>
      <c r="QQE150" s="129"/>
      <c r="QQF150" s="129"/>
      <c r="QQG150" s="129"/>
      <c r="QQH150" s="129"/>
      <c r="QQI150" s="129"/>
      <c r="QQJ150" s="129"/>
      <c r="QQK150" s="129"/>
      <c r="QQL150" s="129"/>
      <c r="QQM150" s="129"/>
      <c r="QQN150" s="129"/>
      <c r="QQO150" s="129"/>
      <c r="QQP150" s="129"/>
      <c r="QQQ150" s="129"/>
      <c r="QQR150" s="129"/>
      <c r="QQS150" s="129"/>
      <c r="QQT150" s="129"/>
      <c r="QQU150" s="129"/>
      <c r="QQV150" s="129"/>
      <c r="QQW150" s="129"/>
      <c r="QQX150" s="129"/>
      <c r="QQY150" s="129"/>
      <c r="QQZ150" s="129"/>
      <c r="QRA150" s="129"/>
      <c r="QRB150" s="129"/>
      <c r="QRC150" s="129"/>
      <c r="QRD150" s="129"/>
      <c r="QRE150" s="129"/>
      <c r="QRF150" s="129"/>
      <c r="QRG150" s="129"/>
      <c r="QRH150" s="129"/>
      <c r="QRI150" s="129"/>
      <c r="QRJ150" s="129"/>
      <c r="QRK150" s="129"/>
      <c r="QRL150" s="129"/>
      <c r="QRM150" s="129"/>
      <c r="QRN150" s="129"/>
      <c r="QRO150" s="129"/>
      <c r="QRP150" s="129"/>
      <c r="QRQ150" s="129"/>
      <c r="QRR150" s="129"/>
      <c r="QRS150" s="129"/>
      <c r="QRT150" s="129"/>
      <c r="QRU150" s="129"/>
      <c r="QRV150" s="129"/>
      <c r="QRW150" s="129"/>
      <c r="QRX150" s="129"/>
      <c r="QRY150" s="129"/>
      <c r="QRZ150" s="129"/>
      <c r="QSA150" s="129"/>
      <c r="QSB150" s="129"/>
      <c r="QSC150" s="129"/>
      <c r="QSD150" s="129"/>
      <c r="QSE150" s="129"/>
      <c r="QSF150" s="129"/>
      <c r="QSG150" s="129"/>
      <c r="QSH150" s="129"/>
      <c r="QSI150" s="129"/>
      <c r="QSJ150" s="129"/>
      <c r="QSK150" s="129"/>
      <c r="QSL150" s="129"/>
      <c r="QSM150" s="129"/>
      <c r="QSN150" s="129"/>
      <c r="QSO150" s="129"/>
      <c r="QSP150" s="129"/>
      <c r="QSQ150" s="129"/>
      <c r="QSR150" s="129"/>
      <c r="QSS150" s="129"/>
      <c r="QST150" s="129"/>
      <c r="QSU150" s="129"/>
      <c r="QSV150" s="129"/>
      <c r="QSW150" s="129"/>
      <c r="QSX150" s="129"/>
      <c r="QSY150" s="129"/>
      <c r="QSZ150" s="129"/>
      <c r="QTA150" s="129"/>
      <c r="QTB150" s="129"/>
      <c r="QTC150" s="129"/>
      <c r="QTD150" s="129"/>
      <c r="QTE150" s="129"/>
      <c r="QTF150" s="129"/>
      <c r="QTG150" s="129"/>
      <c r="QTH150" s="129"/>
      <c r="QTI150" s="129"/>
      <c r="QTJ150" s="129"/>
      <c r="QTK150" s="129"/>
      <c r="QTL150" s="129"/>
      <c r="QTM150" s="129"/>
      <c r="QTN150" s="129"/>
      <c r="QTO150" s="129"/>
      <c r="QTP150" s="129"/>
      <c r="QTQ150" s="129"/>
      <c r="QTR150" s="129"/>
      <c r="QTS150" s="129"/>
      <c r="QTT150" s="129"/>
      <c r="QTU150" s="129"/>
      <c r="QTV150" s="129"/>
      <c r="QTW150" s="129"/>
      <c r="QTX150" s="129"/>
      <c r="QTY150" s="129"/>
      <c r="QTZ150" s="129"/>
      <c r="QUA150" s="129"/>
      <c r="QUB150" s="129"/>
      <c r="QUC150" s="129"/>
      <c r="QUD150" s="129"/>
      <c r="QUE150" s="129"/>
      <c r="QUF150" s="129"/>
      <c r="QUG150" s="129"/>
      <c r="QUH150" s="129"/>
      <c r="QUI150" s="129"/>
      <c r="QUJ150" s="129"/>
      <c r="QUK150" s="129"/>
      <c r="QUL150" s="129"/>
      <c r="QUM150" s="129"/>
      <c r="QUN150" s="129"/>
      <c r="QUO150" s="129"/>
      <c r="QUP150" s="129"/>
      <c r="QUQ150" s="129"/>
      <c r="QUR150" s="129"/>
      <c r="QUS150" s="129"/>
      <c r="QUT150" s="129"/>
      <c r="QUU150" s="129"/>
      <c r="QUV150" s="129"/>
      <c r="QUW150" s="129"/>
      <c r="QUX150" s="129"/>
      <c r="QUY150" s="129"/>
      <c r="QUZ150" s="129"/>
      <c r="QVA150" s="129"/>
      <c r="QVB150" s="129"/>
      <c r="QVC150" s="129"/>
      <c r="QVD150" s="129"/>
      <c r="QVE150" s="129"/>
      <c r="QVF150" s="129"/>
      <c r="QVG150" s="129"/>
      <c r="QVH150" s="129"/>
      <c r="QVI150" s="129"/>
      <c r="QVJ150" s="129"/>
      <c r="QVK150" s="129"/>
      <c r="QVL150" s="129"/>
      <c r="QVM150" s="129"/>
      <c r="QVN150" s="129"/>
      <c r="QVO150" s="129"/>
      <c r="QVP150" s="129"/>
      <c r="QVQ150" s="129"/>
      <c r="QVR150" s="129"/>
      <c r="QVS150" s="129"/>
      <c r="QVT150" s="129"/>
      <c r="QVU150" s="129"/>
      <c r="QVV150" s="129"/>
      <c r="QVW150" s="129"/>
      <c r="QVX150" s="129"/>
      <c r="QVY150" s="129"/>
      <c r="QVZ150" s="129"/>
      <c r="QWA150" s="129"/>
      <c r="QWB150" s="129"/>
      <c r="QWC150" s="129"/>
      <c r="QWD150" s="129"/>
      <c r="QWE150" s="129"/>
      <c r="QWF150" s="129"/>
      <c r="QWG150" s="129"/>
      <c r="QWH150" s="129"/>
      <c r="QWI150" s="129"/>
      <c r="QWJ150" s="129"/>
      <c r="QWK150" s="129"/>
      <c r="QWL150" s="129"/>
      <c r="QWM150" s="129"/>
      <c r="QWN150" s="129"/>
      <c r="QWO150" s="129"/>
      <c r="QWP150" s="129"/>
      <c r="QWQ150" s="129"/>
      <c r="QWR150" s="129"/>
      <c r="QWS150" s="129"/>
      <c r="QWT150" s="129"/>
      <c r="QWU150" s="129"/>
      <c r="QWV150" s="129"/>
      <c r="QWW150" s="129"/>
      <c r="QWX150" s="129"/>
      <c r="QWY150" s="129"/>
      <c r="QWZ150" s="129"/>
      <c r="QXA150" s="129"/>
      <c r="QXB150" s="129"/>
      <c r="QXC150" s="129"/>
      <c r="QXD150" s="129"/>
      <c r="QXE150" s="129"/>
      <c r="QXF150" s="129"/>
      <c r="QXG150" s="129"/>
      <c r="QXH150" s="129"/>
      <c r="QXI150" s="129"/>
      <c r="QXJ150" s="129"/>
      <c r="QXK150" s="129"/>
      <c r="QXL150" s="129"/>
      <c r="QXM150" s="129"/>
      <c r="QXN150" s="129"/>
      <c r="QXO150" s="129"/>
      <c r="QXP150" s="129"/>
      <c r="QXQ150" s="129"/>
      <c r="QXR150" s="129"/>
      <c r="QXS150" s="129"/>
      <c r="QXT150" s="129"/>
      <c r="QXU150" s="129"/>
      <c r="QXV150" s="129"/>
      <c r="QXW150" s="129"/>
      <c r="QXX150" s="129"/>
      <c r="QXY150" s="129"/>
      <c r="QXZ150" s="129"/>
      <c r="QYA150" s="129"/>
      <c r="QYB150" s="129"/>
      <c r="QYC150" s="129"/>
      <c r="QYD150" s="129"/>
      <c r="QYE150" s="129"/>
      <c r="QYF150" s="129"/>
      <c r="QYG150" s="129"/>
      <c r="QYH150" s="129"/>
      <c r="QYI150" s="129"/>
      <c r="QYJ150" s="129"/>
      <c r="QYK150" s="129"/>
      <c r="QYL150" s="129"/>
      <c r="QYM150" s="129"/>
      <c r="QYN150" s="129"/>
      <c r="QYO150" s="129"/>
      <c r="QYP150" s="129"/>
      <c r="QYQ150" s="129"/>
      <c r="QYR150" s="129"/>
      <c r="QYS150" s="129"/>
      <c r="QYT150" s="129"/>
      <c r="QYU150" s="129"/>
      <c r="QYV150" s="129"/>
      <c r="QYW150" s="129"/>
      <c r="QYX150" s="129"/>
      <c r="QYY150" s="129"/>
      <c r="QYZ150" s="129"/>
      <c r="QZA150" s="129"/>
      <c r="QZB150" s="129"/>
      <c r="QZC150" s="129"/>
      <c r="QZD150" s="129"/>
      <c r="QZE150" s="129"/>
      <c r="QZF150" s="129"/>
      <c r="QZG150" s="129"/>
      <c r="QZH150" s="129"/>
      <c r="QZI150" s="129"/>
      <c r="QZJ150" s="129"/>
      <c r="QZK150" s="129"/>
      <c r="QZL150" s="129"/>
      <c r="QZM150" s="129"/>
      <c r="QZN150" s="129"/>
      <c r="QZO150" s="129"/>
      <c r="QZP150" s="129"/>
      <c r="QZQ150" s="129"/>
      <c r="QZR150" s="129"/>
      <c r="QZS150" s="129"/>
      <c r="QZT150" s="129"/>
      <c r="QZU150" s="129"/>
      <c r="QZV150" s="129"/>
      <c r="QZW150" s="129"/>
      <c r="QZX150" s="129"/>
      <c r="QZY150" s="129"/>
      <c r="QZZ150" s="129"/>
      <c r="RAA150" s="129"/>
      <c r="RAB150" s="129"/>
      <c r="RAC150" s="129"/>
      <c r="RAD150" s="129"/>
      <c r="RAE150" s="129"/>
      <c r="RAF150" s="129"/>
      <c r="RAG150" s="129"/>
      <c r="RAH150" s="129"/>
      <c r="RAI150" s="129"/>
      <c r="RAJ150" s="129"/>
      <c r="RAK150" s="129"/>
      <c r="RAL150" s="129"/>
      <c r="RAM150" s="129"/>
      <c r="RAN150" s="129"/>
      <c r="RAO150" s="129"/>
      <c r="RAP150" s="129"/>
      <c r="RAQ150" s="129"/>
      <c r="RAR150" s="129"/>
      <c r="RAS150" s="129"/>
      <c r="RAT150" s="129"/>
      <c r="RAU150" s="129"/>
      <c r="RAV150" s="129"/>
      <c r="RAW150" s="129"/>
      <c r="RAX150" s="129"/>
      <c r="RAY150" s="129"/>
      <c r="RAZ150" s="129"/>
      <c r="RBA150" s="129"/>
      <c r="RBB150" s="129"/>
      <c r="RBC150" s="129"/>
      <c r="RBD150" s="129"/>
      <c r="RBE150" s="129"/>
      <c r="RBF150" s="129"/>
      <c r="RBG150" s="129"/>
      <c r="RBH150" s="129"/>
      <c r="RBI150" s="129"/>
      <c r="RBJ150" s="129"/>
      <c r="RBK150" s="129"/>
      <c r="RBL150" s="129"/>
      <c r="RBM150" s="129"/>
      <c r="RBN150" s="129"/>
      <c r="RBO150" s="129"/>
      <c r="RBP150" s="129"/>
      <c r="RBQ150" s="129"/>
      <c r="RBR150" s="129"/>
      <c r="RBS150" s="129"/>
      <c r="RBT150" s="129"/>
      <c r="RBU150" s="129"/>
      <c r="RBV150" s="129"/>
      <c r="RBW150" s="129"/>
      <c r="RBX150" s="129"/>
      <c r="RBY150" s="129"/>
      <c r="RBZ150" s="129"/>
      <c r="RCA150" s="129"/>
      <c r="RCB150" s="129"/>
      <c r="RCC150" s="129"/>
      <c r="RCD150" s="129"/>
      <c r="RCE150" s="129"/>
      <c r="RCF150" s="129"/>
      <c r="RCG150" s="129"/>
      <c r="RCH150" s="129"/>
      <c r="RCI150" s="129"/>
      <c r="RCJ150" s="129"/>
      <c r="RCK150" s="129"/>
      <c r="RCL150" s="129"/>
      <c r="RCM150" s="129"/>
      <c r="RCN150" s="129"/>
      <c r="RCO150" s="129"/>
      <c r="RCP150" s="129"/>
      <c r="RCQ150" s="129"/>
      <c r="RCR150" s="129"/>
      <c r="RCS150" s="129"/>
      <c r="RCT150" s="129"/>
      <c r="RCU150" s="129"/>
      <c r="RCV150" s="129"/>
      <c r="RCW150" s="129"/>
      <c r="RCX150" s="129"/>
      <c r="RCY150" s="129"/>
      <c r="RCZ150" s="129"/>
      <c r="RDA150" s="129"/>
      <c r="RDB150" s="129"/>
      <c r="RDC150" s="129"/>
      <c r="RDD150" s="129"/>
      <c r="RDE150" s="129"/>
      <c r="RDF150" s="129"/>
      <c r="RDG150" s="129"/>
      <c r="RDH150" s="129"/>
      <c r="RDI150" s="129"/>
      <c r="RDJ150" s="129"/>
      <c r="RDK150" s="129"/>
      <c r="RDL150" s="129"/>
      <c r="RDM150" s="129"/>
      <c r="RDN150" s="129"/>
      <c r="RDO150" s="129"/>
      <c r="RDP150" s="129"/>
      <c r="RDQ150" s="129"/>
      <c r="RDR150" s="129"/>
      <c r="RDS150" s="129"/>
      <c r="RDT150" s="129"/>
      <c r="RDU150" s="129"/>
      <c r="RDV150" s="129"/>
      <c r="RDW150" s="129"/>
      <c r="RDX150" s="129"/>
      <c r="RDY150" s="129"/>
      <c r="RDZ150" s="129"/>
      <c r="REA150" s="129"/>
      <c r="REB150" s="129"/>
      <c r="REC150" s="129"/>
      <c r="RED150" s="129"/>
      <c r="REE150" s="129"/>
      <c r="REF150" s="129"/>
      <c r="REG150" s="129"/>
      <c r="REH150" s="129"/>
      <c r="REI150" s="129"/>
      <c r="REJ150" s="129"/>
      <c r="REK150" s="129"/>
      <c r="REL150" s="129"/>
      <c r="REM150" s="129"/>
      <c r="REN150" s="129"/>
      <c r="REO150" s="129"/>
      <c r="REP150" s="129"/>
      <c r="REQ150" s="129"/>
      <c r="RER150" s="129"/>
      <c r="RES150" s="129"/>
      <c r="RET150" s="129"/>
      <c r="REU150" s="129"/>
      <c r="REV150" s="129"/>
      <c r="REW150" s="129"/>
      <c r="REX150" s="129"/>
      <c r="REY150" s="129"/>
      <c r="REZ150" s="129"/>
      <c r="RFA150" s="129"/>
      <c r="RFB150" s="129"/>
      <c r="RFC150" s="129"/>
      <c r="RFD150" s="129"/>
      <c r="RFE150" s="129"/>
      <c r="RFF150" s="129"/>
      <c r="RFG150" s="129"/>
      <c r="RFH150" s="129"/>
      <c r="RFI150" s="129"/>
      <c r="RFJ150" s="129"/>
      <c r="RFK150" s="129"/>
      <c r="RFL150" s="129"/>
      <c r="RFM150" s="129"/>
      <c r="RFN150" s="129"/>
      <c r="RFO150" s="129"/>
      <c r="RFP150" s="129"/>
      <c r="RFQ150" s="129"/>
      <c r="RFR150" s="129"/>
      <c r="RFS150" s="129"/>
      <c r="RFT150" s="129"/>
      <c r="RFU150" s="129"/>
      <c r="RFV150" s="129"/>
      <c r="RFW150" s="129"/>
      <c r="RFX150" s="129"/>
      <c r="RFY150" s="129"/>
      <c r="RFZ150" s="129"/>
      <c r="RGA150" s="129"/>
      <c r="RGB150" s="129"/>
      <c r="RGC150" s="129"/>
      <c r="RGD150" s="129"/>
      <c r="RGE150" s="129"/>
      <c r="RGF150" s="129"/>
      <c r="RGG150" s="129"/>
      <c r="RGH150" s="129"/>
      <c r="RGI150" s="129"/>
      <c r="RGJ150" s="129"/>
      <c r="RGK150" s="129"/>
      <c r="RGL150" s="129"/>
      <c r="RGM150" s="129"/>
      <c r="RGN150" s="129"/>
      <c r="RGO150" s="129"/>
      <c r="RGP150" s="129"/>
      <c r="RGQ150" s="129"/>
      <c r="RGR150" s="129"/>
      <c r="RGS150" s="129"/>
      <c r="RGT150" s="129"/>
      <c r="RGU150" s="129"/>
      <c r="RGV150" s="129"/>
      <c r="RGW150" s="129"/>
      <c r="RGX150" s="129"/>
      <c r="RGY150" s="129"/>
      <c r="RGZ150" s="129"/>
      <c r="RHA150" s="129"/>
      <c r="RHB150" s="129"/>
      <c r="RHC150" s="129"/>
      <c r="RHD150" s="129"/>
      <c r="RHE150" s="129"/>
      <c r="RHF150" s="129"/>
      <c r="RHG150" s="129"/>
      <c r="RHH150" s="129"/>
      <c r="RHI150" s="129"/>
      <c r="RHJ150" s="129"/>
      <c r="RHK150" s="129"/>
      <c r="RHL150" s="129"/>
      <c r="RHM150" s="129"/>
      <c r="RHN150" s="129"/>
      <c r="RHO150" s="129"/>
      <c r="RHP150" s="129"/>
      <c r="RHQ150" s="129"/>
      <c r="RHR150" s="129"/>
      <c r="RHS150" s="129"/>
      <c r="RHT150" s="129"/>
      <c r="RHU150" s="129"/>
      <c r="RHV150" s="129"/>
      <c r="RHW150" s="129"/>
      <c r="RHX150" s="129"/>
      <c r="RHY150" s="129"/>
      <c r="RHZ150" s="129"/>
      <c r="RIA150" s="129"/>
      <c r="RIB150" s="129"/>
      <c r="RIC150" s="129"/>
      <c r="RID150" s="129"/>
      <c r="RIE150" s="129"/>
      <c r="RIF150" s="129"/>
      <c r="RIG150" s="129"/>
      <c r="RIH150" s="129"/>
      <c r="RII150" s="129"/>
      <c r="RIJ150" s="129"/>
      <c r="RIK150" s="129"/>
      <c r="RIL150" s="129"/>
      <c r="RIM150" s="129"/>
      <c r="RIN150" s="129"/>
      <c r="RIO150" s="129"/>
      <c r="RIP150" s="129"/>
      <c r="RIQ150" s="129"/>
      <c r="RIR150" s="129"/>
      <c r="RIS150" s="129"/>
      <c r="RIT150" s="129"/>
      <c r="RIU150" s="129"/>
      <c r="RIV150" s="129"/>
      <c r="RIW150" s="129"/>
      <c r="RIX150" s="129"/>
      <c r="RIY150" s="129"/>
      <c r="RIZ150" s="129"/>
      <c r="RJA150" s="129"/>
      <c r="RJB150" s="129"/>
      <c r="RJC150" s="129"/>
      <c r="RJD150" s="129"/>
      <c r="RJE150" s="129"/>
      <c r="RJF150" s="129"/>
      <c r="RJG150" s="129"/>
      <c r="RJH150" s="129"/>
      <c r="RJI150" s="129"/>
      <c r="RJJ150" s="129"/>
      <c r="RJK150" s="129"/>
      <c r="RJL150" s="129"/>
      <c r="RJM150" s="129"/>
      <c r="RJN150" s="129"/>
      <c r="RJO150" s="129"/>
      <c r="RJP150" s="129"/>
      <c r="RJQ150" s="129"/>
      <c r="RJR150" s="129"/>
      <c r="RJS150" s="129"/>
      <c r="RJT150" s="129"/>
      <c r="RJU150" s="129"/>
      <c r="RJV150" s="129"/>
      <c r="RJW150" s="129"/>
      <c r="RJX150" s="129"/>
      <c r="RJY150" s="129"/>
      <c r="RJZ150" s="129"/>
      <c r="RKA150" s="129"/>
      <c r="RKB150" s="129"/>
      <c r="RKC150" s="129"/>
      <c r="RKD150" s="129"/>
      <c r="RKE150" s="129"/>
      <c r="RKF150" s="129"/>
      <c r="RKG150" s="129"/>
      <c r="RKH150" s="129"/>
      <c r="RKI150" s="129"/>
      <c r="RKJ150" s="129"/>
      <c r="RKK150" s="129"/>
      <c r="RKL150" s="129"/>
      <c r="RKM150" s="129"/>
      <c r="RKN150" s="129"/>
      <c r="RKO150" s="129"/>
      <c r="RKP150" s="129"/>
      <c r="RKQ150" s="129"/>
      <c r="RKR150" s="129"/>
      <c r="RKS150" s="129"/>
      <c r="RKT150" s="129"/>
      <c r="RKU150" s="129"/>
      <c r="RKV150" s="129"/>
      <c r="RKW150" s="129"/>
      <c r="RKX150" s="129"/>
      <c r="RKY150" s="129"/>
      <c r="RKZ150" s="129"/>
      <c r="RLA150" s="129"/>
      <c r="RLB150" s="129"/>
      <c r="RLC150" s="129"/>
      <c r="RLD150" s="129"/>
      <c r="RLE150" s="129"/>
      <c r="RLF150" s="129"/>
      <c r="RLG150" s="129"/>
      <c r="RLH150" s="129"/>
      <c r="RLI150" s="129"/>
      <c r="RLJ150" s="129"/>
      <c r="RLK150" s="129"/>
      <c r="RLL150" s="129"/>
      <c r="RLM150" s="129"/>
      <c r="RLN150" s="129"/>
      <c r="RLO150" s="129"/>
      <c r="RLP150" s="129"/>
      <c r="RLQ150" s="129"/>
      <c r="RLR150" s="129"/>
      <c r="RLS150" s="129"/>
      <c r="RLT150" s="129"/>
      <c r="RLU150" s="129"/>
      <c r="RLV150" s="129"/>
      <c r="RLW150" s="129"/>
      <c r="RLX150" s="129"/>
      <c r="RLY150" s="129"/>
      <c r="RLZ150" s="129"/>
      <c r="RMA150" s="129"/>
      <c r="RMB150" s="129"/>
      <c r="RMC150" s="129"/>
      <c r="RMD150" s="129"/>
      <c r="RME150" s="129"/>
      <c r="RMF150" s="129"/>
      <c r="RMG150" s="129"/>
      <c r="RMH150" s="129"/>
      <c r="RMI150" s="129"/>
      <c r="RMJ150" s="129"/>
      <c r="RMK150" s="129"/>
      <c r="RML150" s="129"/>
      <c r="RMM150" s="129"/>
      <c r="RMN150" s="129"/>
      <c r="RMO150" s="129"/>
      <c r="RMP150" s="129"/>
      <c r="RMQ150" s="129"/>
      <c r="RMR150" s="129"/>
      <c r="RMS150" s="129"/>
      <c r="RMT150" s="129"/>
      <c r="RMU150" s="129"/>
      <c r="RMV150" s="129"/>
      <c r="RMW150" s="129"/>
      <c r="RMX150" s="129"/>
      <c r="RMY150" s="129"/>
      <c r="RMZ150" s="129"/>
      <c r="RNA150" s="129"/>
      <c r="RNB150" s="129"/>
      <c r="RNC150" s="129"/>
      <c r="RND150" s="129"/>
      <c r="RNE150" s="129"/>
      <c r="RNF150" s="129"/>
      <c r="RNG150" s="129"/>
      <c r="RNH150" s="129"/>
      <c r="RNI150" s="129"/>
      <c r="RNJ150" s="129"/>
      <c r="RNK150" s="129"/>
      <c r="RNL150" s="129"/>
      <c r="RNM150" s="129"/>
      <c r="RNN150" s="129"/>
      <c r="RNO150" s="129"/>
      <c r="RNP150" s="129"/>
      <c r="RNQ150" s="129"/>
      <c r="RNR150" s="129"/>
      <c r="RNS150" s="129"/>
      <c r="RNT150" s="129"/>
      <c r="RNU150" s="129"/>
      <c r="RNV150" s="129"/>
      <c r="RNW150" s="129"/>
      <c r="RNX150" s="129"/>
      <c r="RNY150" s="129"/>
      <c r="RNZ150" s="129"/>
      <c r="ROA150" s="129"/>
      <c r="ROB150" s="129"/>
      <c r="ROC150" s="129"/>
      <c r="ROD150" s="129"/>
      <c r="ROE150" s="129"/>
      <c r="ROF150" s="129"/>
      <c r="ROG150" s="129"/>
      <c r="ROH150" s="129"/>
      <c r="ROI150" s="129"/>
      <c r="ROJ150" s="129"/>
      <c r="ROK150" s="129"/>
      <c r="ROL150" s="129"/>
      <c r="ROM150" s="129"/>
      <c r="RON150" s="129"/>
      <c r="ROO150" s="129"/>
      <c r="ROP150" s="129"/>
      <c r="ROQ150" s="129"/>
      <c r="ROR150" s="129"/>
      <c r="ROS150" s="129"/>
      <c r="ROT150" s="129"/>
      <c r="ROU150" s="129"/>
      <c r="ROV150" s="129"/>
      <c r="ROW150" s="129"/>
      <c r="ROX150" s="129"/>
      <c r="ROY150" s="129"/>
      <c r="ROZ150" s="129"/>
      <c r="RPA150" s="129"/>
      <c r="RPB150" s="129"/>
      <c r="RPC150" s="129"/>
      <c r="RPD150" s="129"/>
      <c r="RPE150" s="129"/>
      <c r="RPF150" s="129"/>
      <c r="RPG150" s="129"/>
      <c r="RPH150" s="129"/>
      <c r="RPI150" s="129"/>
      <c r="RPJ150" s="129"/>
      <c r="RPK150" s="129"/>
      <c r="RPL150" s="129"/>
      <c r="RPM150" s="129"/>
      <c r="RPN150" s="129"/>
      <c r="RPO150" s="129"/>
      <c r="RPP150" s="129"/>
      <c r="RPQ150" s="129"/>
      <c r="RPR150" s="129"/>
      <c r="RPS150" s="129"/>
      <c r="RPT150" s="129"/>
      <c r="RPU150" s="129"/>
      <c r="RPV150" s="129"/>
      <c r="RPW150" s="129"/>
      <c r="RPX150" s="129"/>
      <c r="RPY150" s="129"/>
      <c r="RPZ150" s="129"/>
      <c r="RQA150" s="129"/>
      <c r="RQB150" s="129"/>
      <c r="RQC150" s="129"/>
      <c r="RQD150" s="129"/>
      <c r="RQE150" s="129"/>
      <c r="RQF150" s="129"/>
      <c r="RQG150" s="129"/>
      <c r="RQH150" s="129"/>
      <c r="RQI150" s="129"/>
      <c r="RQJ150" s="129"/>
      <c r="RQK150" s="129"/>
      <c r="RQL150" s="129"/>
      <c r="RQM150" s="129"/>
      <c r="RQN150" s="129"/>
      <c r="RQO150" s="129"/>
      <c r="RQP150" s="129"/>
      <c r="RQQ150" s="129"/>
      <c r="RQR150" s="129"/>
      <c r="RQS150" s="129"/>
      <c r="RQT150" s="129"/>
      <c r="RQU150" s="129"/>
      <c r="RQV150" s="129"/>
      <c r="RQW150" s="129"/>
      <c r="RQX150" s="129"/>
      <c r="RQY150" s="129"/>
      <c r="RQZ150" s="129"/>
      <c r="RRA150" s="129"/>
      <c r="RRB150" s="129"/>
      <c r="RRC150" s="129"/>
      <c r="RRD150" s="129"/>
      <c r="RRE150" s="129"/>
      <c r="RRF150" s="129"/>
      <c r="RRG150" s="129"/>
      <c r="RRH150" s="129"/>
      <c r="RRI150" s="129"/>
      <c r="RRJ150" s="129"/>
      <c r="RRK150" s="129"/>
      <c r="RRL150" s="129"/>
      <c r="RRM150" s="129"/>
      <c r="RRN150" s="129"/>
      <c r="RRO150" s="129"/>
      <c r="RRP150" s="129"/>
      <c r="RRQ150" s="129"/>
      <c r="RRR150" s="129"/>
      <c r="RRS150" s="129"/>
      <c r="RRT150" s="129"/>
      <c r="RRU150" s="129"/>
      <c r="RRV150" s="129"/>
      <c r="RRW150" s="129"/>
      <c r="RRX150" s="129"/>
      <c r="RRY150" s="129"/>
      <c r="RRZ150" s="129"/>
      <c r="RSA150" s="129"/>
      <c r="RSB150" s="129"/>
      <c r="RSC150" s="129"/>
      <c r="RSD150" s="129"/>
      <c r="RSE150" s="129"/>
      <c r="RSF150" s="129"/>
      <c r="RSG150" s="129"/>
      <c r="RSH150" s="129"/>
      <c r="RSI150" s="129"/>
      <c r="RSJ150" s="129"/>
      <c r="RSK150" s="129"/>
      <c r="RSL150" s="129"/>
      <c r="RSM150" s="129"/>
      <c r="RSN150" s="129"/>
      <c r="RSO150" s="129"/>
      <c r="RSP150" s="129"/>
      <c r="RSQ150" s="129"/>
      <c r="RSR150" s="129"/>
      <c r="RSS150" s="129"/>
      <c r="RST150" s="129"/>
      <c r="RSU150" s="129"/>
      <c r="RSV150" s="129"/>
      <c r="RSW150" s="129"/>
      <c r="RSX150" s="129"/>
      <c r="RSY150" s="129"/>
      <c r="RSZ150" s="129"/>
      <c r="RTA150" s="129"/>
      <c r="RTB150" s="129"/>
      <c r="RTC150" s="129"/>
      <c r="RTD150" s="129"/>
      <c r="RTE150" s="129"/>
      <c r="RTF150" s="129"/>
      <c r="RTG150" s="129"/>
      <c r="RTH150" s="129"/>
      <c r="RTI150" s="129"/>
      <c r="RTJ150" s="129"/>
      <c r="RTK150" s="129"/>
      <c r="RTL150" s="129"/>
      <c r="RTM150" s="129"/>
      <c r="RTN150" s="129"/>
      <c r="RTO150" s="129"/>
      <c r="RTP150" s="129"/>
      <c r="RTQ150" s="129"/>
      <c r="RTR150" s="129"/>
      <c r="RTS150" s="129"/>
      <c r="RTT150" s="129"/>
      <c r="RTU150" s="129"/>
      <c r="RTV150" s="129"/>
      <c r="RTW150" s="129"/>
      <c r="RTX150" s="129"/>
      <c r="RTY150" s="129"/>
      <c r="RTZ150" s="129"/>
      <c r="RUA150" s="129"/>
      <c r="RUB150" s="129"/>
      <c r="RUC150" s="129"/>
      <c r="RUD150" s="129"/>
      <c r="RUE150" s="129"/>
      <c r="RUF150" s="129"/>
      <c r="RUG150" s="129"/>
      <c r="RUH150" s="129"/>
      <c r="RUI150" s="129"/>
      <c r="RUJ150" s="129"/>
      <c r="RUK150" s="129"/>
      <c r="RUL150" s="129"/>
      <c r="RUM150" s="129"/>
      <c r="RUN150" s="129"/>
      <c r="RUO150" s="129"/>
      <c r="RUP150" s="129"/>
      <c r="RUQ150" s="129"/>
      <c r="RUR150" s="129"/>
      <c r="RUS150" s="129"/>
      <c r="RUT150" s="129"/>
      <c r="RUU150" s="129"/>
      <c r="RUV150" s="129"/>
      <c r="RUW150" s="129"/>
      <c r="RUX150" s="129"/>
      <c r="RUY150" s="129"/>
      <c r="RUZ150" s="129"/>
      <c r="RVA150" s="129"/>
      <c r="RVB150" s="129"/>
      <c r="RVC150" s="129"/>
      <c r="RVD150" s="129"/>
      <c r="RVE150" s="129"/>
      <c r="RVF150" s="129"/>
      <c r="RVG150" s="129"/>
      <c r="RVH150" s="129"/>
      <c r="RVI150" s="129"/>
      <c r="RVJ150" s="129"/>
      <c r="RVK150" s="129"/>
      <c r="RVL150" s="129"/>
      <c r="RVM150" s="129"/>
      <c r="RVN150" s="129"/>
      <c r="RVO150" s="129"/>
      <c r="RVP150" s="129"/>
      <c r="RVQ150" s="129"/>
      <c r="RVR150" s="129"/>
      <c r="RVS150" s="129"/>
      <c r="RVT150" s="129"/>
      <c r="RVU150" s="129"/>
      <c r="RVV150" s="129"/>
      <c r="RVW150" s="129"/>
      <c r="RVX150" s="129"/>
      <c r="RVY150" s="129"/>
      <c r="RVZ150" s="129"/>
      <c r="RWA150" s="129"/>
      <c r="RWB150" s="129"/>
      <c r="RWC150" s="129"/>
      <c r="RWD150" s="129"/>
      <c r="RWE150" s="129"/>
      <c r="RWF150" s="129"/>
      <c r="RWG150" s="129"/>
      <c r="RWH150" s="129"/>
      <c r="RWI150" s="129"/>
      <c r="RWJ150" s="129"/>
      <c r="RWK150" s="129"/>
      <c r="RWL150" s="129"/>
      <c r="RWM150" s="129"/>
      <c r="RWN150" s="129"/>
      <c r="RWO150" s="129"/>
      <c r="RWP150" s="129"/>
      <c r="RWQ150" s="129"/>
      <c r="RWR150" s="129"/>
      <c r="RWS150" s="129"/>
      <c r="RWT150" s="129"/>
      <c r="RWU150" s="129"/>
      <c r="RWV150" s="129"/>
      <c r="RWW150" s="129"/>
      <c r="RWX150" s="129"/>
      <c r="RWY150" s="129"/>
      <c r="RWZ150" s="129"/>
      <c r="RXA150" s="129"/>
      <c r="RXB150" s="129"/>
      <c r="RXC150" s="129"/>
      <c r="RXD150" s="129"/>
      <c r="RXE150" s="129"/>
      <c r="RXF150" s="129"/>
      <c r="RXG150" s="129"/>
      <c r="RXH150" s="129"/>
      <c r="RXI150" s="129"/>
      <c r="RXJ150" s="129"/>
      <c r="RXK150" s="129"/>
      <c r="RXL150" s="129"/>
      <c r="RXM150" s="129"/>
      <c r="RXN150" s="129"/>
      <c r="RXO150" s="129"/>
      <c r="RXP150" s="129"/>
      <c r="RXQ150" s="129"/>
      <c r="RXR150" s="129"/>
      <c r="RXS150" s="129"/>
      <c r="RXT150" s="129"/>
      <c r="RXU150" s="129"/>
      <c r="RXV150" s="129"/>
      <c r="RXW150" s="129"/>
      <c r="RXX150" s="129"/>
      <c r="RXY150" s="129"/>
      <c r="RXZ150" s="129"/>
      <c r="RYA150" s="129"/>
      <c r="RYB150" s="129"/>
      <c r="RYC150" s="129"/>
      <c r="RYD150" s="129"/>
      <c r="RYE150" s="129"/>
      <c r="RYF150" s="129"/>
      <c r="RYG150" s="129"/>
      <c r="RYH150" s="129"/>
      <c r="RYI150" s="129"/>
      <c r="RYJ150" s="129"/>
      <c r="RYK150" s="129"/>
      <c r="RYL150" s="129"/>
      <c r="RYM150" s="129"/>
      <c r="RYN150" s="129"/>
      <c r="RYO150" s="129"/>
      <c r="RYP150" s="129"/>
      <c r="RYQ150" s="129"/>
      <c r="RYR150" s="129"/>
      <c r="RYS150" s="129"/>
      <c r="RYT150" s="129"/>
      <c r="RYU150" s="129"/>
      <c r="RYV150" s="129"/>
      <c r="RYW150" s="129"/>
      <c r="RYX150" s="129"/>
      <c r="RYY150" s="129"/>
      <c r="RYZ150" s="129"/>
      <c r="RZA150" s="129"/>
      <c r="RZB150" s="129"/>
      <c r="RZC150" s="129"/>
      <c r="RZD150" s="129"/>
      <c r="RZE150" s="129"/>
      <c r="RZF150" s="129"/>
      <c r="RZG150" s="129"/>
      <c r="RZH150" s="129"/>
      <c r="RZI150" s="129"/>
      <c r="RZJ150" s="129"/>
      <c r="RZK150" s="129"/>
      <c r="RZL150" s="129"/>
      <c r="RZM150" s="129"/>
      <c r="RZN150" s="129"/>
      <c r="RZO150" s="129"/>
      <c r="RZP150" s="129"/>
      <c r="RZQ150" s="129"/>
      <c r="RZR150" s="129"/>
      <c r="RZS150" s="129"/>
      <c r="RZT150" s="129"/>
      <c r="RZU150" s="129"/>
      <c r="RZV150" s="129"/>
      <c r="RZW150" s="129"/>
      <c r="RZX150" s="129"/>
      <c r="RZY150" s="129"/>
      <c r="RZZ150" s="129"/>
      <c r="SAA150" s="129"/>
      <c r="SAB150" s="129"/>
      <c r="SAC150" s="129"/>
      <c r="SAD150" s="129"/>
      <c r="SAE150" s="129"/>
      <c r="SAF150" s="129"/>
      <c r="SAG150" s="129"/>
      <c r="SAH150" s="129"/>
      <c r="SAI150" s="129"/>
      <c r="SAJ150" s="129"/>
      <c r="SAK150" s="129"/>
      <c r="SAL150" s="129"/>
      <c r="SAM150" s="129"/>
      <c r="SAN150" s="129"/>
      <c r="SAO150" s="129"/>
      <c r="SAP150" s="129"/>
      <c r="SAQ150" s="129"/>
      <c r="SAR150" s="129"/>
      <c r="SAS150" s="129"/>
      <c r="SAT150" s="129"/>
      <c r="SAU150" s="129"/>
      <c r="SAV150" s="129"/>
      <c r="SAW150" s="129"/>
      <c r="SAX150" s="129"/>
      <c r="SAY150" s="129"/>
      <c r="SAZ150" s="129"/>
      <c r="SBA150" s="129"/>
      <c r="SBB150" s="129"/>
      <c r="SBC150" s="129"/>
      <c r="SBD150" s="129"/>
      <c r="SBE150" s="129"/>
      <c r="SBF150" s="129"/>
      <c r="SBG150" s="129"/>
      <c r="SBH150" s="129"/>
      <c r="SBI150" s="129"/>
      <c r="SBJ150" s="129"/>
      <c r="SBK150" s="129"/>
      <c r="SBL150" s="129"/>
      <c r="SBM150" s="129"/>
      <c r="SBN150" s="129"/>
      <c r="SBO150" s="129"/>
      <c r="SBP150" s="129"/>
      <c r="SBQ150" s="129"/>
      <c r="SBR150" s="129"/>
      <c r="SBS150" s="129"/>
      <c r="SBT150" s="129"/>
      <c r="SBU150" s="129"/>
      <c r="SBV150" s="129"/>
      <c r="SBW150" s="129"/>
      <c r="SBX150" s="129"/>
      <c r="SBY150" s="129"/>
      <c r="SBZ150" s="129"/>
      <c r="SCA150" s="129"/>
      <c r="SCB150" s="129"/>
      <c r="SCC150" s="129"/>
      <c r="SCD150" s="129"/>
      <c r="SCE150" s="129"/>
      <c r="SCF150" s="129"/>
      <c r="SCG150" s="129"/>
      <c r="SCH150" s="129"/>
      <c r="SCI150" s="129"/>
      <c r="SCJ150" s="129"/>
      <c r="SCK150" s="129"/>
      <c r="SCL150" s="129"/>
      <c r="SCM150" s="129"/>
      <c r="SCN150" s="129"/>
      <c r="SCO150" s="129"/>
      <c r="SCP150" s="129"/>
      <c r="SCQ150" s="129"/>
      <c r="SCR150" s="129"/>
      <c r="SCS150" s="129"/>
      <c r="SCT150" s="129"/>
      <c r="SCU150" s="129"/>
      <c r="SCV150" s="129"/>
      <c r="SCW150" s="129"/>
      <c r="SCX150" s="129"/>
      <c r="SCY150" s="129"/>
      <c r="SCZ150" s="129"/>
      <c r="SDA150" s="129"/>
      <c r="SDB150" s="129"/>
      <c r="SDC150" s="129"/>
      <c r="SDD150" s="129"/>
      <c r="SDE150" s="129"/>
      <c r="SDF150" s="129"/>
      <c r="SDG150" s="129"/>
      <c r="SDH150" s="129"/>
      <c r="SDI150" s="129"/>
      <c r="SDJ150" s="129"/>
      <c r="SDK150" s="129"/>
      <c r="SDL150" s="129"/>
      <c r="SDM150" s="129"/>
      <c r="SDN150" s="129"/>
      <c r="SDO150" s="129"/>
      <c r="SDP150" s="129"/>
      <c r="SDQ150" s="129"/>
      <c r="SDR150" s="129"/>
      <c r="SDS150" s="129"/>
      <c r="SDT150" s="129"/>
      <c r="SDU150" s="129"/>
      <c r="SDV150" s="129"/>
      <c r="SDW150" s="129"/>
      <c r="SDX150" s="129"/>
      <c r="SDY150" s="129"/>
      <c r="SDZ150" s="129"/>
      <c r="SEA150" s="129"/>
      <c r="SEB150" s="129"/>
      <c r="SEC150" s="129"/>
      <c r="SED150" s="129"/>
      <c r="SEE150" s="129"/>
      <c r="SEF150" s="129"/>
      <c r="SEG150" s="129"/>
      <c r="SEH150" s="129"/>
      <c r="SEI150" s="129"/>
      <c r="SEJ150" s="129"/>
      <c r="SEK150" s="129"/>
      <c r="SEL150" s="129"/>
      <c r="SEM150" s="129"/>
      <c r="SEN150" s="129"/>
      <c r="SEO150" s="129"/>
      <c r="SEP150" s="129"/>
      <c r="SEQ150" s="129"/>
      <c r="SER150" s="129"/>
      <c r="SES150" s="129"/>
      <c r="SET150" s="129"/>
      <c r="SEU150" s="129"/>
      <c r="SEV150" s="129"/>
      <c r="SEW150" s="129"/>
      <c r="SEX150" s="129"/>
      <c r="SEY150" s="129"/>
      <c r="SEZ150" s="129"/>
      <c r="SFA150" s="129"/>
      <c r="SFB150" s="129"/>
      <c r="SFC150" s="129"/>
      <c r="SFD150" s="129"/>
      <c r="SFE150" s="129"/>
      <c r="SFF150" s="129"/>
      <c r="SFG150" s="129"/>
      <c r="SFH150" s="129"/>
      <c r="SFI150" s="129"/>
      <c r="SFJ150" s="129"/>
      <c r="SFK150" s="129"/>
      <c r="SFL150" s="129"/>
      <c r="SFM150" s="129"/>
      <c r="SFN150" s="129"/>
      <c r="SFO150" s="129"/>
      <c r="SFP150" s="129"/>
      <c r="SFQ150" s="129"/>
      <c r="SFR150" s="129"/>
      <c r="SFS150" s="129"/>
      <c r="SFT150" s="129"/>
      <c r="SFU150" s="129"/>
      <c r="SFV150" s="129"/>
      <c r="SFW150" s="129"/>
      <c r="SFX150" s="129"/>
      <c r="SFY150" s="129"/>
      <c r="SFZ150" s="129"/>
      <c r="SGA150" s="129"/>
      <c r="SGB150" s="129"/>
      <c r="SGC150" s="129"/>
      <c r="SGD150" s="129"/>
      <c r="SGE150" s="129"/>
      <c r="SGF150" s="129"/>
      <c r="SGG150" s="129"/>
      <c r="SGH150" s="129"/>
      <c r="SGI150" s="129"/>
      <c r="SGJ150" s="129"/>
      <c r="SGK150" s="129"/>
      <c r="SGL150" s="129"/>
      <c r="SGM150" s="129"/>
      <c r="SGN150" s="129"/>
      <c r="SGO150" s="129"/>
      <c r="SGP150" s="129"/>
      <c r="SGQ150" s="129"/>
      <c r="SGR150" s="129"/>
      <c r="SGS150" s="129"/>
      <c r="SGT150" s="129"/>
      <c r="SGU150" s="129"/>
      <c r="SGV150" s="129"/>
      <c r="SGW150" s="129"/>
      <c r="SGX150" s="129"/>
      <c r="SGY150" s="129"/>
      <c r="SGZ150" s="129"/>
      <c r="SHA150" s="129"/>
      <c r="SHB150" s="129"/>
      <c r="SHC150" s="129"/>
      <c r="SHD150" s="129"/>
      <c r="SHE150" s="129"/>
      <c r="SHF150" s="129"/>
      <c r="SHG150" s="129"/>
      <c r="SHH150" s="129"/>
      <c r="SHI150" s="129"/>
      <c r="SHJ150" s="129"/>
      <c r="SHK150" s="129"/>
      <c r="SHL150" s="129"/>
      <c r="SHM150" s="129"/>
      <c r="SHN150" s="129"/>
      <c r="SHO150" s="129"/>
      <c r="SHP150" s="129"/>
      <c r="SHQ150" s="129"/>
      <c r="SHR150" s="129"/>
      <c r="SHS150" s="129"/>
      <c r="SHT150" s="129"/>
      <c r="SHU150" s="129"/>
      <c r="SHV150" s="129"/>
      <c r="SHW150" s="129"/>
      <c r="SHX150" s="129"/>
      <c r="SHY150" s="129"/>
      <c r="SHZ150" s="129"/>
      <c r="SIA150" s="129"/>
      <c r="SIB150" s="129"/>
      <c r="SIC150" s="129"/>
      <c r="SID150" s="129"/>
      <c r="SIE150" s="129"/>
      <c r="SIF150" s="129"/>
      <c r="SIG150" s="129"/>
      <c r="SIH150" s="129"/>
      <c r="SII150" s="129"/>
      <c r="SIJ150" s="129"/>
      <c r="SIK150" s="129"/>
      <c r="SIL150" s="129"/>
      <c r="SIM150" s="129"/>
      <c r="SIN150" s="129"/>
      <c r="SIO150" s="129"/>
      <c r="SIP150" s="129"/>
      <c r="SIQ150" s="129"/>
      <c r="SIR150" s="129"/>
      <c r="SIS150" s="129"/>
      <c r="SIT150" s="129"/>
      <c r="SIU150" s="129"/>
      <c r="SIV150" s="129"/>
      <c r="SIW150" s="129"/>
      <c r="SIX150" s="129"/>
      <c r="SIY150" s="129"/>
      <c r="SIZ150" s="129"/>
      <c r="SJA150" s="129"/>
      <c r="SJB150" s="129"/>
      <c r="SJC150" s="129"/>
      <c r="SJD150" s="129"/>
      <c r="SJE150" s="129"/>
      <c r="SJF150" s="129"/>
      <c r="SJG150" s="129"/>
      <c r="SJH150" s="129"/>
      <c r="SJI150" s="129"/>
      <c r="SJJ150" s="129"/>
      <c r="SJK150" s="129"/>
      <c r="SJL150" s="129"/>
      <c r="SJM150" s="129"/>
      <c r="SJN150" s="129"/>
      <c r="SJO150" s="129"/>
      <c r="SJP150" s="129"/>
      <c r="SJQ150" s="129"/>
      <c r="SJR150" s="129"/>
      <c r="SJS150" s="129"/>
      <c r="SJT150" s="129"/>
      <c r="SJU150" s="129"/>
      <c r="SJV150" s="129"/>
      <c r="SJW150" s="129"/>
      <c r="SJX150" s="129"/>
      <c r="SJY150" s="129"/>
      <c r="SJZ150" s="129"/>
      <c r="SKA150" s="129"/>
      <c r="SKB150" s="129"/>
      <c r="SKC150" s="129"/>
      <c r="SKD150" s="129"/>
      <c r="SKE150" s="129"/>
      <c r="SKF150" s="129"/>
      <c r="SKG150" s="129"/>
      <c r="SKH150" s="129"/>
      <c r="SKI150" s="129"/>
      <c r="SKJ150" s="129"/>
      <c r="SKK150" s="129"/>
      <c r="SKL150" s="129"/>
      <c r="SKM150" s="129"/>
      <c r="SKN150" s="129"/>
      <c r="SKO150" s="129"/>
      <c r="SKP150" s="129"/>
      <c r="SKQ150" s="129"/>
      <c r="SKR150" s="129"/>
      <c r="SKS150" s="129"/>
      <c r="SKT150" s="129"/>
      <c r="SKU150" s="129"/>
      <c r="SKV150" s="129"/>
      <c r="SKW150" s="129"/>
      <c r="SKX150" s="129"/>
      <c r="SKY150" s="129"/>
      <c r="SKZ150" s="129"/>
      <c r="SLA150" s="129"/>
      <c r="SLB150" s="129"/>
      <c r="SLC150" s="129"/>
      <c r="SLD150" s="129"/>
      <c r="SLE150" s="129"/>
      <c r="SLF150" s="129"/>
      <c r="SLG150" s="129"/>
      <c r="SLH150" s="129"/>
      <c r="SLI150" s="129"/>
      <c r="SLJ150" s="129"/>
      <c r="SLK150" s="129"/>
      <c r="SLL150" s="129"/>
      <c r="SLM150" s="129"/>
      <c r="SLN150" s="129"/>
      <c r="SLO150" s="129"/>
      <c r="SLP150" s="129"/>
      <c r="SLQ150" s="129"/>
      <c r="SLR150" s="129"/>
      <c r="SLS150" s="129"/>
      <c r="SLT150" s="129"/>
      <c r="SLU150" s="129"/>
      <c r="SLV150" s="129"/>
      <c r="SLW150" s="129"/>
      <c r="SLX150" s="129"/>
      <c r="SLY150" s="129"/>
      <c r="SLZ150" s="129"/>
      <c r="SMA150" s="129"/>
      <c r="SMB150" s="129"/>
      <c r="SMC150" s="129"/>
      <c r="SMD150" s="129"/>
      <c r="SME150" s="129"/>
      <c r="SMF150" s="129"/>
      <c r="SMG150" s="129"/>
      <c r="SMH150" s="129"/>
      <c r="SMI150" s="129"/>
      <c r="SMJ150" s="129"/>
      <c r="SMK150" s="129"/>
      <c r="SML150" s="129"/>
      <c r="SMM150" s="129"/>
      <c r="SMN150" s="129"/>
      <c r="SMO150" s="129"/>
      <c r="SMP150" s="129"/>
      <c r="SMQ150" s="129"/>
      <c r="SMR150" s="129"/>
      <c r="SMS150" s="129"/>
      <c r="SMT150" s="129"/>
      <c r="SMU150" s="129"/>
      <c r="SMV150" s="129"/>
      <c r="SMW150" s="129"/>
      <c r="SMX150" s="129"/>
      <c r="SMY150" s="129"/>
      <c r="SMZ150" s="129"/>
      <c r="SNA150" s="129"/>
      <c r="SNB150" s="129"/>
      <c r="SNC150" s="129"/>
      <c r="SND150" s="129"/>
      <c r="SNE150" s="129"/>
      <c r="SNF150" s="129"/>
      <c r="SNG150" s="129"/>
      <c r="SNH150" s="129"/>
      <c r="SNI150" s="129"/>
      <c r="SNJ150" s="129"/>
      <c r="SNK150" s="129"/>
      <c r="SNL150" s="129"/>
      <c r="SNM150" s="129"/>
      <c r="SNN150" s="129"/>
      <c r="SNO150" s="129"/>
      <c r="SNP150" s="129"/>
      <c r="SNQ150" s="129"/>
      <c r="SNR150" s="129"/>
      <c r="SNS150" s="129"/>
      <c r="SNT150" s="129"/>
      <c r="SNU150" s="129"/>
      <c r="SNV150" s="129"/>
      <c r="SNW150" s="129"/>
      <c r="SNX150" s="129"/>
      <c r="SNY150" s="129"/>
      <c r="SNZ150" s="129"/>
      <c r="SOA150" s="129"/>
      <c r="SOB150" s="129"/>
      <c r="SOC150" s="129"/>
      <c r="SOD150" s="129"/>
      <c r="SOE150" s="129"/>
      <c r="SOF150" s="129"/>
      <c r="SOG150" s="129"/>
      <c r="SOH150" s="129"/>
      <c r="SOI150" s="129"/>
      <c r="SOJ150" s="129"/>
      <c r="SOK150" s="129"/>
      <c r="SOL150" s="129"/>
      <c r="SOM150" s="129"/>
      <c r="SON150" s="129"/>
      <c r="SOO150" s="129"/>
      <c r="SOP150" s="129"/>
      <c r="SOQ150" s="129"/>
      <c r="SOR150" s="129"/>
      <c r="SOS150" s="129"/>
      <c r="SOT150" s="129"/>
      <c r="SOU150" s="129"/>
      <c r="SOV150" s="129"/>
      <c r="SOW150" s="129"/>
      <c r="SOX150" s="129"/>
      <c r="SOY150" s="129"/>
      <c r="SOZ150" s="129"/>
      <c r="SPA150" s="129"/>
      <c r="SPB150" s="129"/>
      <c r="SPC150" s="129"/>
      <c r="SPD150" s="129"/>
      <c r="SPE150" s="129"/>
      <c r="SPF150" s="129"/>
      <c r="SPG150" s="129"/>
      <c r="SPH150" s="129"/>
      <c r="SPI150" s="129"/>
      <c r="SPJ150" s="129"/>
      <c r="SPK150" s="129"/>
      <c r="SPL150" s="129"/>
      <c r="SPM150" s="129"/>
      <c r="SPN150" s="129"/>
      <c r="SPO150" s="129"/>
      <c r="SPP150" s="129"/>
      <c r="SPQ150" s="129"/>
      <c r="SPR150" s="129"/>
      <c r="SPS150" s="129"/>
      <c r="SPT150" s="129"/>
      <c r="SPU150" s="129"/>
      <c r="SPV150" s="129"/>
      <c r="SPW150" s="129"/>
      <c r="SPX150" s="129"/>
      <c r="SPY150" s="129"/>
      <c r="SPZ150" s="129"/>
      <c r="SQA150" s="129"/>
      <c r="SQB150" s="129"/>
      <c r="SQC150" s="129"/>
      <c r="SQD150" s="129"/>
      <c r="SQE150" s="129"/>
      <c r="SQF150" s="129"/>
      <c r="SQG150" s="129"/>
      <c r="SQH150" s="129"/>
      <c r="SQI150" s="129"/>
      <c r="SQJ150" s="129"/>
      <c r="SQK150" s="129"/>
      <c r="SQL150" s="129"/>
      <c r="SQM150" s="129"/>
      <c r="SQN150" s="129"/>
      <c r="SQO150" s="129"/>
      <c r="SQP150" s="129"/>
      <c r="SQQ150" s="129"/>
      <c r="SQR150" s="129"/>
      <c r="SQS150" s="129"/>
      <c r="SQT150" s="129"/>
      <c r="SQU150" s="129"/>
      <c r="SQV150" s="129"/>
      <c r="SQW150" s="129"/>
      <c r="SQX150" s="129"/>
      <c r="SQY150" s="129"/>
      <c r="SQZ150" s="129"/>
      <c r="SRA150" s="129"/>
      <c r="SRB150" s="129"/>
      <c r="SRC150" s="129"/>
      <c r="SRD150" s="129"/>
      <c r="SRE150" s="129"/>
      <c r="SRF150" s="129"/>
      <c r="SRG150" s="129"/>
      <c r="SRH150" s="129"/>
      <c r="SRI150" s="129"/>
      <c r="SRJ150" s="129"/>
      <c r="SRK150" s="129"/>
      <c r="SRL150" s="129"/>
      <c r="SRM150" s="129"/>
      <c r="SRN150" s="129"/>
      <c r="SRO150" s="129"/>
      <c r="SRP150" s="129"/>
      <c r="SRQ150" s="129"/>
      <c r="SRR150" s="129"/>
      <c r="SRS150" s="129"/>
      <c r="SRT150" s="129"/>
      <c r="SRU150" s="129"/>
      <c r="SRV150" s="129"/>
      <c r="SRW150" s="129"/>
      <c r="SRX150" s="129"/>
      <c r="SRY150" s="129"/>
      <c r="SRZ150" s="129"/>
      <c r="SSA150" s="129"/>
      <c r="SSB150" s="129"/>
      <c r="SSC150" s="129"/>
      <c r="SSD150" s="129"/>
      <c r="SSE150" s="129"/>
      <c r="SSF150" s="129"/>
      <c r="SSG150" s="129"/>
      <c r="SSH150" s="129"/>
      <c r="SSI150" s="129"/>
      <c r="SSJ150" s="129"/>
      <c r="SSK150" s="129"/>
      <c r="SSL150" s="129"/>
      <c r="SSM150" s="129"/>
      <c r="SSN150" s="129"/>
      <c r="SSO150" s="129"/>
      <c r="SSP150" s="129"/>
      <c r="SSQ150" s="129"/>
      <c r="SSR150" s="129"/>
      <c r="SSS150" s="129"/>
      <c r="SST150" s="129"/>
      <c r="SSU150" s="129"/>
      <c r="SSV150" s="129"/>
      <c r="SSW150" s="129"/>
      <c r="SSX150" s="129"/>
      <c r="SSY150" s="129"/>
      <c r="SSZ150" s="129"/>
      <c r="STA150" s="129"/>
      <c r="STB150" s="129"/>
      <c r="STC150" s="129"/>
      <c r="STD150" s="129"/>
      <c r="STE150" s="129"/>
      <c r="STF150" s="129"/>
      <c r="STG150" s="129"/>
      <c r="STH150" s="129"/>
      <c r="STI150" s="129"/>
      <c r="STJ150" s="129"/>
      <c r="STK150" s="129"/>
      <c r="STL150" s="129"/>
      <c r="STM150" s="129"/>
      <c r="STN150" s="129"/>
      <c r="STO150" s="129"/>
      <c r="STP150" s="129"/>
      <c r="STQ150" s="129"/>
      <c r="STR150" s="129"/>
      <c r="STS150" s="129"/>
      <c r="STT150" s="129"/>
      <c r="STU150" s="129"/>
      <c r="STV150" s="129"/>
      <c r="STW150" s="129"/>
      <c r="STX150" s="129"/>
      <c r="STY150" s="129"/>
      <c r="STZ150" s="129"/>
      <c r="SUA150" s="129"/>
      <c r="SUB150" s="129"/>
      <c r="SUC150" s="129"/>
      <c r="SUD150" s="129"/>
      <c r="SUE150" s="129"/>
      <c r="SUF150" s="129"/>
      <c r="SUG150" s="129"/>
      <c r="SUH150" s="129"/>
      <c r="SUI150" s="129"/>
      <c r="SUJ150" s="129"/>
      <c r="SUK150" s="129"/>
      <c r="SUL150" s="129"/>
      <c r="SUM150" s="129"/>
      <c r="SUN150" s="129"/>
      <c r="SUO150" s="129"/>
      <c r="SUP150" s="129"/>
      <c r="SUQ150" s="129"/>
      <c r="SUR150" s="129"/>
      <c r="SUS150" s="129"/>
      <c r="SUT150" s="129"/>
      <c r="SUU150" s="129"/>
      <c r="SUV150" s="129"/>
      <c r="SUW150" s="129"/>
      <c r="SUX150" s="129"/>
      <c r="SUY150" s="129"/>
      <c r="SUZ150" s="129"/>
      <c r="SVA150" s="129"/>
      <c r="SVB150" s="129"/>
      <c r="SVC150" s="129"/>
      <c r="SVD150" s="129"/>
      <c r="SVE150" s="129"/>
      <c r="SVF150" s="129"/>
      <c r="SVG150" s="129"/>
      <c r="SVH150" s="129"/>
      <c r="SVI150" s="129"/>
      <c r="SVJ150" s="129"/>
      <c r="SVK150" s="129"/>
      <c r="SVL150" s="129"/>
      <c r="SVM150" s="129"/>
      <c r="SVN150" s="129"/>
      <c r="SVO150" s="129"/>
      <c r="SVP150" s="129"/>
      <c r="SVQ150" s="129"/>
      <c r="SVR150" s="129"/>
      <c r="SVS150" s="129"/>
      <c r="SVT150" s="129"/>
      <c r="SVU150" s="129"/>
      <c r="SVV150" s="129"/>
      <c r="SVW150" s="129"/>
      <c r="SVX150" s="129"/>
      <c r="SVY150" s="129"/>
      <c r="SVZ150" s="129"/>
      <c r="SWA150" s="129"/>
      <c r="SWB150" s="129"/>
      <c r="SWC150" s="129"/>
      <c r="SWD150" s="129"/>
      <c r="SWE150" s="129"/>
      <c r="SWF150" s="129"/>
      <c r="SWG150" s="129"/>
      <c r="SWH150" s="129"/>
      <c r="SWI150" s="129"/>
      <c r="SWJ150" s="129"/>
      <c r="SWK150" s="129"/>
      <c r="SWL150" s="129"/>
      <c r="SWM150" s="129"/>
      <c r="SWN150" s="129"/>
      <c r="SWO150" s="129"/>
      <c r="SWP150" s="129"/>
      <c r="SWQ150" s="129"/>
      <c r="SWR150" s="129"/>
      <c r="SWS150" s="129"/>
      <c r="SWT150" s="129"/>
      <c r="SWU150" s="129"/>
      <c r="SWV150" s="129"/>
      <c r="SWW150" s="129"/>
      <c r="SWX150" s="129"/>
      <c r="SWY150" s="129"/>
      <c r="SWZ150" s="129"/>
      <c r="SXA150" s="129"/>
      <c r="SXB150" s="129"/>
      <c r="SXC150" s="129"/>
      <c r="SXD150" s="129"/>
      <c r="SXE150" s="129"/>
      <c r="SXF150" s="129"/>
      <c r="SXG150" s="129"/>
      <c r="SXH150" s="129"/>
      <c r="SXI150" s="129"/>
      <c r="SXJ150" s="129"/>
      <c r="SXK150" s="129"/>
      <c r="SXL150" s="129"/>
      <c r="SXM150" s="129"/>
      <c r="SXN150" s="129"/>
      <c r="SXO150" s="129"/>
      <c r="SXP150" s="129"/>
      <c r="SXQ150" s="129"/>
      <c r="SXR150" s="129"/>
      <c r="SXS150" s="129"/>
      <c r="SXT150" s="129"/>
      <c r="SXU150" s="129"/>
      <c r="SXV150" s="129"/>
      <c r="SXW150" s="129"/>
      <c r="SXX150" s="129"/>
      <c r="SXY150" s="129"/>
      <c r="SXZ150" s="129"/>
      <c r="SYA150" s="129"/>
      <c r="SYB150" s="129"/>
      <c r="SYC150" s="129"/>
      <c r="SYD150" s="129"/>
      <c r="SYE150" s="129"/>
      <c r="SYF150" s="129"/>
      <c r="SYG150" s="129"/>
      <c r="SYH150" s="129"/>
      <c r="SYI150" s="129"/>
      <c r="SYJ150" s="129"/>
      <c r="SYK150" s="129"/>
      <c r="SYL150" s="129"/>
      <c r="SYM150" s="129"/>
      <c r="SYN150" s="129"/>
      <c r="SYO150" s="129"/>
      <c r="SYP150" s="129"/>
      <c r="SYQ150" s="129"/>
      <c r="SYR150" s="129"/>
      <c r="SYS150" s="129"/>
      <c r="SYT150" s="129"/>
      <c r="SYU150" s="129"/>
      <c r="SYV150" s="129"/>
      <c r="SYW150" s="129"/>
      <c r="SYX150" s="129"/>
      <c r="SYY150" s="129"/>
      <c r="SYZ150" s="129"/>
      <c r="SZA150" s="129"/>
      <c r="SZB150" s="129"/>
      <c r="SZC150" s="129"/>
      <c r="SZD150" s="129"/>
      <c r="SZE150" s="129"/>
      <c r="SZF150" s="129"/>
      <c r="SZG150" s="129"/>
      <c r="SZH150" s="129"/>
      <c r="SZI150" s="129"/>
      <c r="SZJ150" s="129"/>
      <c r="SZK150" s="129"/>
      <c r="SZL150" s="129"/>
      <c r="SZM150" s="129"/>
      <c r="SZN150" s="129"/>
      <c r="SZO150" s="129"/>
      <c r="SZP150" s="129"/>
      <c r="SZQ150" s="129"/>
      <c r="SZR150" s="129"/>
      <c r="SZS150" s="129"/>
      <c r="SZT150" s="129"/>
      <c r="SZU150" s="129"/>
      <c r="SZV150" s="129"/>
      <c r="SZW150" s="129"/>
      <c r="SZX150" s="129"/>
      <c r="SZY150" s="129"/>
      <c r="SZZ150" s="129"/>
      <c r="TAA150" s="129"/>
      <c r="TAB150" s="129"/>
      <c r="TAC150" s="129"/>
      <c r="TAD150" s="129"/>
      <c r="TAE150" s="129"/>
      <c r="TAF150" s="129"/>
      <c r="TAG150" s="129"/>
      <c r="TAH150" s="129"/>
      <c r="TAI150" s="129"/>
      <c r="TAJ150" s="129"/>
      <c r="TAK150" s="129"/>
      <c r="TAL150" s="129"/>
      <c r="TAM150" s="129"/>
      <c r="TAN150" s="129"/>
      <c r="TAO150" s="129"/>
      <c r="TAP150" s="129"/>
      <c r="TAQ150" s="129"/>
      <c r="TAR150" s="129"/>
      <c r="TAS150" s="129"/>
      <c r="TAT150" s="129"/>
      <c r="TAU150" s="129"/>
      <c r="TAV150" s="129"/>
      <c r="TAW150" s="129"/>
      <c r="TAX150" s="129"/>
      <c r="TAY150" s="129"/>
      <c r="TAZ150" s="129"/>
      <c r="TBA150" s="129"/>
      <c r="TBB150" s="129"/>
      <c r="TBC150" s="129"/>
      <c r="TBD150" s="129"/>
      <c r="TBE150" s="129"/>
      <c r="TBF150" s="129"/>
      <c r="TBG150" s="129"/>
      <c r="TBH150" s="129"/>
      <c r="TBI150" s="129"/>
      <c r="TBJ150" s="129"/>
      <c r="TBK150" s="129"/>
      <c r="TBL150" s="129"/>
      <c r="TBM150" s="129"/>
      <c r="TBN150" s="129"/>
      <c r="TBO150" s="129"/>
      <c r="TBP150" s="129"/>
      <c r="TBQ150" s="129"/>
      <c r="TBR150" s="129"/>
      <c r="TBS150" s="129"/>
      <c r="TBT150" s="129"/>
      <c r="TBU150" s="129"/>
      <c r="TBV150" s="129"/>
      <c r="TBW150" s="129"/>
      <c r="TBX150" s="129"/>
      <c r="TBY150" s="129"/>
      <c r="TBZ150" s="129"/>
      <c r="TCA150" s="129"/>
      <c r="TCB150" s="129"/>
      <c r="TCC150" s="129"/>
      <c r="TCD150" s="129"/>
      <c r="TCE150" s="129"/>
      <c r="TCF150" s="129"/>
      <c r="TCG150" s="129"/>
      <c r="TCH150" s="129"/>
      <c r="TCI150" s="129"/>
      <c r="TCJ150" s="129"/>
      <c r="TCK150" s="129"/>
      <c r="TCL150" s="129"/>
      <c r="TCM150" s="129"/>
      <c r="TCN150" s="129"/>
      <c r="TCO150" s="129"/>
      <c r="TCP150" s="129"/>
      <c r="TCQ150" s="129"/>
      <c r="TCR150" s="129"/>
      <c r="TCS150" s="129"/>
      <c r="TCT150" s="129"/>
      <c r="TCU150" s="129"/>
      <c r="TCV150" s="129"/>
      <c r="TCW150" s="129"/>
      <c r="TCX150" s="129"/>
      <c r="TCY150" s="129"/>
      <c r="TCZ150" s="129"/>
      <c r="TDA150" s="129"/>
      <c r="TDB150" s="129"/>
      <c r="TDC150" s="129"/>
      <c r="TDD150" s="129"/>
      <c r="TDE150" s="129"/>
      <c r="TDF150" s="129"/>
      <c r="TDG150" s="129"/>
      <c r="TDH150" s="129"/>
      <c r="TDI150" s="129"/>
      <c r="TDJ150" s="129"/>
      <c r="TDK150" s="129"/>
      <c r="TDL150" s="129"/>
      <c r="TDM150" s="129"/>
      <c r="TDN150" s="129"/>
      <c r="TDO150" s="129"/>
      <c r="TDP150" s="129"/>
      <c r="TDQ150" s="129"/>
      <c r="TDR150" s="129"/>
      <c r="TDS150" s="129"/>
      <c r="TDT150" s="129"/>
      <c r="TDU150" s="129"/>
      <c r="TDV150" s="129"/>
      <c r="TDW150" s="129"/>
      <c r="TDX150" s="129"/>
      <c r="TDY150" s="129"/>
      <c r="TDZ150" s="129"/>
      <c r="TEA150" s="129"/>
      <c r="TEB150" s="129"/>
      <c r="TEC150" s="129"/>
      <c r="TED150" s="129"/>
      <c r="TEE150" s="129"/>
      <c r="TEF150" s="129"/>
      <c r="TEG150" s="129"/>
      <c r="TEH150" s="129"/>
      <c r="TEI150" s="129"/>
      <c r="TEJ150" s="129"/>
      <c r="TEK150" s="129"/>
      <c r="TEL150" s="129"/>
      <c r="TEM150" s="129"/>
      <c r="TEN150" s="129"/>
      <c r="TEO150" s="129"/>
      <c r="TEP150" s="129"/>
      <c r="TEQ150" s="129"/>
      <c r="TER150" s="129"/>
      <c r="TES150" s="129"/>
      <c r="TET150" s="129"/>
      <c r="TEU150" s="129"/>
      <c r="TEV150" s="129"/>
      <c r="TEW150" s="129"/>
      <c r="TEX150" s="129"/>
      <c r="TEY150" s="129"/>
      <c r="TEZ150" s="129"/>
      <c r="TFA150" s="129"/>
      <c r="TFB150" s="129"/>
      <c r="TFC150" s="129"/>
      <c r="TFD150" s="129"/>
      <c r="TFE150" s="129"/>
      <c r="TFF150" s="129"/>
      <c r="TFG150" s="129"/>
      <c r="TFH150" s="129"/>
      <c r="TFI150" s="129"/>
      <c r="TFJ150" s="129"/>
      <c r="TFK150" s="129"/>
      <c r="TFL150" s="129"/>
      <c r="TFM150" s="129"/>
      <c r="TFN150" s="129"/>
      <c r="TFO150" s="129"/>
      <c r="TFP150" s="129"/>
      <c r="TFQ150" s="129"/>
      <c r="TFR150" s="129"/>
      <c r="TFS150" s="129"/>
      <c r="TFT150" s="129"/>
      <c r="TFU150" s="129"/>
      <c r="TFV150" s="129"/>
      <c r="TFW150" s="129"/>
      <c r="TFX150" s="129"/>
      <c r="TFY150" s="129"/>
      <c r="TFZ150" s="129"/>
      <c r="TGA150" s="129"/>
      <c r="TGB150" s="129"/>
      <c r="TGC150" s="129"/>
      <c r="TGD150" s="129"/>
      <c r="TGE150" s="129"/>
      <c r="TGF150" s="129"/>
      <c r="TGG150" s="129"/>
      <c r="TGH150" s="129"/>
      <c r="TGI150" s="129"/>
      <c r="TGJ150" s="129"/>
      <c r="TGK150" s="129"/>
      <c r="TGL150" s="129"/>
      <c r="TGM150" s="129"/>
      <c r="TGN150" s="129"/>
      <c r="TGO150" s="129"/>
      <c r="TGP150" s="129"/>
      <c r="TGQ150" s="129"/>
      <c r="TGR150" s="129"/>
      <c r="TGS150" s="129"/>
      <c r="TGT150" s="129"/>
      <c r="TGU150" s="129"/>
      <c r="TGV150" s="129"/>
      <c r="TGW150" s="129"/>
      <c r="TGX150" s="129"/>
      <c r="TGY150" s="129"/>
      <c r="TGZ150" s="129"/>
      <c r="THA150" s="129"/>
      <c r="THB150" s="129"/>
      <c r="THC150" s="129"/>
      <c r="THD150" s="129"/>
      <c r="THE150" s="129"/>
      <c r="THF150" s="129"/>
      <c r="THG150" s="129"/>
      <c r="THH150" s="129"/>
      <c r="THI150" s="129"/>
      <c r="THJ150" s="129"/>
      <c r="THK150" s="129"/>
      <c r="THL150" s="129"/>
      <c r="THM150" s="129"/>
      <c r="THN150" s="129"/>
      <c r="THO150" s="129"/>
      <c r="THP150" s="129"/>
      <c r="THQ150" s="129"/>
      <c r="THR150" s="129"/>
      <c r="THS150" s="129"/>
      <c r="THT150" s="129"/>
      <c r="THU150" s="129"/>
      <c r="THV150" s="129"/>
      <c r="THW150" s="129"/>
      <c r="THX150" s="129"/>
      <c r="THY150" s="129"/>
      <c r="THZ150" s="129"/>
      <c r="TIA150" s="129"/>
      <c r="TIB150" s="129"/>
      <c r="TIC150" s="129"/>
      <c r="TID150" s="129"/>
      <c r="TIE150" s="129"/>
      <c r="TIF150" s="129"/>
      <c r="TIG150" s="129"/>
      <c r="TIH150" s="129"/>
      <c r="TII150" s="129"/>
      <c r="TIJ150" s="129"/>
      <c r="TIK150" s="129"/>
      <c r="TIL150" s="129"/>
      <c r="TIM150" s="129"/>
      <c r="TIN150" s="129"/>
      <c r="TIO150" s="129"/>
      <c r="TIP150" s="129"/>
      <c r="TIQ150" s="129"/>
      <c r="TIR150" s="129"/>
      <c r="TIS150" s="129"/>
      <c r="TIT150" s="129"/>
      <c r="TIU150" s="129"/>
      <c r="TIV150" s="129"/>
      <c r="TIW150" s="129"/>
      <c r="TIX150" s="129"/>
      <c r="TIY150" s="129"/>
      <c r="TIZ150" s="129"/>
      <c r="TJA150" s="129"/>
      <c r="TJB150" s="129"/>
      <c r="TJC150" s="129"/>
      <c r="TJD150" s="129"/>
      <c r="TJE150" s="129"/>
      <c r="TJF150" s="129"/>
      <c r="TJG150" s="129"/>
      <c r="TJH150" s="129"/>
      <c r="TJI150" s="129"/>
      <c r="TJJ150" s="129"/>
      <c r="TJK150" s="129"/>
      <c r="TJL150" s="129"/>
      <c r="TJM150" s="129"/>
      <c r="TJN150" s="129"/>
      <c r="TJO150" s="129"/>
      <c r="TJP150" s="129"/>
      <c r="TJQ150" s="129"/>
      <c r="TJR150" s="129"/>
      <c r="TJS150" s="129"/>
      <c r="TJT150" s="129"/>
      <c r="TJU150" s="129"/>
      <c r="TJV150" s="129"/>
      <c r="TJW150" s="129"/>
      <c r="TJX150" s="129"/>
      <c r="TJY150" s="129"/>
      <c r="TJZ150" s="129"/>
      <c r="TKA150" s="129"/>
      <c r="TKB150" s="129"/>
      <c r="TKC150" s="129"/>
      <c r="TKD150" s="129"/>
      <c r="TKE150" s="129"/>
      <c r="TKF150" s="129"/>
      <c r="TKG150" s="129"/>
      <c r="TKH150" s="129"/>
      <c r="TKI150" s="129"/>
      <c r="TKJ150" s="129"/>
      <c r="TKK150" s="129"/>
      <c r="TKL150" s="129"/>
      <c r="TKM150" s="129"/>
      <c r="TKN150" s="129"/>
      <c r="TKO150" s="129"/>
      <c r="TKP150" s="129"/>
      <c r="TKQ150" s="129"/>
      <c r="TKR150" s="129"/>
      <c r="TKS150" s="129"/>
      <c r="TKT150" s="129"/>
      <c r="TKU150" s="129"/>
      <c r="TKV150" s="129"/>
      <c r="TKW150" s="129"/>
      <c r="TKX150" s="129"/>
      <c r="TKY150" s="129"/>
      <c r="TKZ150" s="129"/>
      <c r="TLA150" s="129"/>
      <c r="TLB150" s="129"/>
      <c r="TLC150" s="129"/>
      <c r="TLD150" s="129"/>
      <c r="TLE150" s="129"/>
      <c r="TLF150" s="129"/>
      <c r="TLG150" s="129"/>
      <c r="TLH150" s="129"/>
      <c r="TLI150" s="129"/>
      <c r="TLJ150" s="129"/>
      <c r="TLK150" s="129"/>
      <c r="TLL150" s="129"/>
      <c r="TLM150" s="129"/>
      <c r="TLN150" s="129"/>
      <c r="TLO150" s="129"/>
      <c r="TLP150" s="129"/>
      <c r="TLQ150" s="129"/>
      <c r="TLR150" s="129"/>
      <c r="TLS150" s="129"/>
      <c r="TLT150" s="129"/>
      <c r="TLU150" s="129"/>
      <c r="TLV150" s="129"/>
      <c r="TLW150" s="129"/>
      <c r="TLX150" s="129"/>
      <c r="TLY150" s="129"/>
      <c r="TLZ150" s="129"/>
      <c r="TMA150" s="129"/>
      <c r="TMB150" s="129"/>
      <c r="TMC150" s="129"/>
      <c r="TMD150" s="129"/>
      <c r="TME150" s="129"/>
      <c r="TMF150" s="129"/>
      <c r="TMG150" s="129"/>
      <c r="TMH150" s="129"/>
      <c r="TMI150" s="129"/>
      <c r="TMJ150" s="129"/>
      <c r="TMK150" s="129"/>
      <c r="TML150" s="129"/>
      <c r="TMM150" s="129"/>
      <c r="TMN150" s="129"/>
      <c r="TMO150" s="129"/>
      <c r="TMP150" s="129"/>
      <c r="TMQ150" s="129"/>
      <c r="TMR150" s="129"/>
      <c r="TMS150" s="129"/>
      <c r="TMT150" s="129"/>
      <c r="TMU150" s="129"/>
      <c r="TMV150" s="129"/>
      <c r="TMW150" s="129"/>
      <c r="TMX150" s="129"/>
      <c r="TMY150" s="129"/>
      <c r="TMZ150" s="129"/>
      <c r="TNA150" s="129"/>
      <c r="TNB150" s="129"/>
      <c r="TNC150" s="129"/>
      <c r="TND150" s="129"/>
      <c r="TNE150" s="129"/>
      <c r="TNF150" s="129"/>
      <c r="TNG150" s="129"/>
      <c r="TNH150" s="129"/>
      <c r="TNI150" s="129"/>
      <c r="TNJ150" s="129"/>
      <c r="TNK150" s="129"/>
      <c r="TNL150" s="129"/>
      <c r="TNM150" s="129"/>
      <c r="TNN150" s="129"/>
      <c r="TNO150" s="129"/>
      <c r="TNP150" s="129"/>
      <c r="TNQ150" s="129"/>
      <c r="TNR150" s="129"/>
      <c r="TNS150" s="129"/>
      <c r="TNT150" s="129"/>
      <c r="TNU150" s="129"/>
      <c r="TNV150" s="129"/>
      <c r="TNW150" s="129"/>
      <c r="TNX150" s="129"/>
      <c r="TNY150" s="129"/>
      <c r="TNZ150" s="129"/>
      <c r="TOA150" s="129"/>
      <c r="TOB150" s="129"/>
      <c r="TOC150" s="129"/>
      <c r="TOD150" s="129"/>
      <c r="TOE150" s="129"/>
      <c r="TOF150" s="129"/>
      <c r="TOG150" s="129"/>
      <c r="TOH150" s="129"/>
      <c r="TOI150" s="129"/>
      <c r="TOJ150" s="129"/>
      <c r="TOK150" s="129"/>
      <c r="TOL150" s="129"/>
      <c r="TOM150" s="129"/>
      <c r="TON150" s="129"/>
      <c r="TOO150" s="129"/>
      <c r="TOP150" s="129"/>
      <c r="TOQ150" s="129"/>
      <c r="TOR150" s="129"/>
      <c r="TOS150" s="129"/>
      <c r="TOT150" s="129"/>
      <c r="TOU150" s="129"/>
      <c r="TOV150" s="129"/>
      <c r="TOW150" s="129"/>
      <c r="TOX150" s="129"/>
      <c r="TOY150" s="129"/>
      <c r="TOZ150" s="129"/>
      <c r="TPA150" s="129"/>
      <c r="TPB150" s="129"/>
      <c r="TPC150" s="129"/>
      <c r="TPD150" s="129"/>
      <c r="TPE150" s="129"/>
      <c r="TPF150" s="129"/>
      <c r="TPG150" s="129"/>
      <c r="TPH150" s="129"/>
      <c r="TPI150" s="129"/>
      <c r="TPJ150" s="129"/>
      <c r="TPK150" s="129"/>
      <c r="TPL150" s="129"/>
      <c r="TPM150" s="129"/>
      <c r="TPN150" s="129"/>
      <c r="TPO150" s="129"/>
      <c r="TPP150" s="129"/>
      <c r="TPQ150" s="129"/>
      <c r="TPR150" s="129"/>
      <c r="TPS150" s="129"/>
      <c r="TPT150" s="129"/>
      <c r="TPU150" s="129"/>
      <c r="TPV150" s="129"/>
      <c r="TPW150" s="129"/>
      <c r="TPX150" s="129"/>
      <c r="TPY150" s="129"/>
      <c r="TPZ150" s="129"/>
      <c r="TQA150" s="129"/>
      <c r="TQB150" s="129"/>
      <c r="TQC150" s="129"/>
      <c r="TQD150" s="129"/>
      <c r="TQE150" s="129"/>
      <c r="TQF150" s="129"/>
      <c r="TQG150" s="129"/>
      <c r="TQH150" s="129"/>
      <c r="TQI150" s="129"/>
      <c r="TQJ150" s="129"/>
      <c r="TQK150" s="129"/>
      <c r="TQL150" s="129"/>
      <c r="TQM150" s="129"/>
      <c r="TQN150" s="129"/>
      <c r="TQO150" s="129"/>
      <c r="TQP150" s="129"/>
      <c r="TQQ150" s="129"/>
      <c r="TQR150" s="129"/>
      <c r="TQS150" s="129"/>
      <c r="TQT150" s="129"/>
      <c r="TQU150" s="129"/>
      <c r="TQV150" s="129"/>
      <c r="TQW150" s="129"/>
      <c r="TQX150" s="129"/>
      <c r="TQY150" s="129"/>
      <c r="TQZ150" s="129"/>
      <c r="TRA150" s="129"/>
      <c r="TRB150" s="129"/>
      <c r="TRC150" s="129"/>
      <c r="TRD150" s="129"/>
      <c r="TRE150" s="129"/>
      <c r="TRF150" s="129"/>
      <c r="TRG150" s="129"/>
      <c r="TRH150" s="129"/>
      <c r="TRI150" s="129"/>
      <c r="TRJ150" s="129"/>
      <c r="TRK150" s="129"/>
      <c r="TRL150" s="129"/>
      <c r="TRM150" s="129"/>
      <c r="TRN150" s="129"/>
      <c r="TRO150" s="129"/>
      <c r="TRP150" s="129"/>
      <c r="TRQ150" s="129"/>
      <c r="TRR150" s="129"/>
      <c r="TRS150" s="129"/>
      <c r="TRT150" s="129"/>
      <c r="TRU150" s="129"/>
      <c r="TRV150" s="129"/>
      <c r="TRW150" s="129"/>
      <c r="TRX150" s="129"/>
      <c r="TRY150" s="129"/>
      <c r="TRZ150" s="129"/>
      <c r="TSA150" s="129"/>
      <c r="TSB150" s="129"/>
      <c r="TSC150" s="129"/>
      <c r="TSD150" s="129"/>
      <c r="TSE150" s="129"/>
      <c r="TSF150" s="129"/>
      <c r="TSG150" s="129"/>
      <c r="TSH150" s="129"/>
      <c r="TSI150" s="129"/>
      <c r="TSJ150" s="129"/>
      <c r="TSK150" s="129"/>
      <c r="TSL150" s="129"/>
      <c r="TSM150" s="129"/>
      <c r="TSN150" s="129"/>
      <c r="TSO150" s="129"/>
      <c r="TSP150" s="129"/>
      <c r="TSQ150" s="129"/>
      <c r="TSR150" s="129"/>
      <c r="TSS150" s="129"/>
      <c r="TST150" s="129"/>
      <c r="TSU150" s="129"/>
      <c r="TSV150" s="129"/>
      <c r="TSW150" s="129"/>
      <c r="TSX150" s="129"/>
      <c r="TSY150" s="129"/>
      <c r="TSZ150" s="129"/>
      <c r="TTA150" s="129"/>
      <c r="TTB150" s="129"/>
      <c r="TTC150" s="129"/>
      <c r="TTD150" s="129"/>
      <c r="TTE150" s="129"/>
      <c r="TTF150" s="129"/>
      <c r="TTG150" s="129"/>
      <c r="TTH150" s="129"/>
      <c r="TTI150" s="129"/>
      <c r="TTJ150" s="129"/>
      <c r="TTK150" s="129"/>
      <c r="TTL150" s="129"/>
      <c r="TTM150" s="129"/>
      <c r="TTN150" s="129"/>
      <c r="TTO150" s="129"/>
      <c r="TTP150" s="129"/>
      <c r="TTQ150" s="129"/>
      <c r="TTR150" s="129"/>
      <c r="TTS150" s="129"/>
      <c r="TTT150" s="129"/>
      <c r="TTU150" s="129"/>
      <c r="TTV150" s="129"/>
      <c r="TTW150" s="129"/>
      <c r="TTX150" s="129"/>
      <c r="TTY150" s="129"/>
      <c r="TTZ150" s="129"/>
      <c r="TUA150" s="129"/>
      <c r="TUB150" s="129"/>
      <c r="TUC150" s="129"/>
      <c r="TUD150" s="129"/>
      <c r="TUE150" s="129"/>
      <c r="TUF150" s="129"/>
      <c r="TUG150" s="129"/>
      <c r="TUH150" s="129"/>
      <c r="TUI150" s="129"/>
      <c r="TUJ150" s="129"/>
      <c r="TUK150" s="129"/>
      <c r="TUL150" s="129"/>
      <c r="TUM150" s="129"/>
      <c r="TUN150" s="129"/>
      <c r="TUO150" s="129"/>
      <c r="TUP150" s="129"/>
      <c r="TUQ150" s="129"/>
      <c r="TUR150" s="129"/>
      <c r="TUS150" s="129"/>
      <c r="TUT150" s="129"/>
      <c r="TUU150" s="129"/>
      <c r="TUV150" s="129"/>
      <c r="TUW150" s="129"/>
      <c r="TUX150" s="129"/>
      <c r="TUY150" s="129"/>
      <c r="TUZ150" s="129"/>
      <c r="TVA150" s="129"/>
      <c r="TVB150" s="129"/>
      <c r="TVC150" s="129"/>
      <c r="TVD150" s="129"/>
      <c r="TVE150" s="129"/>
      <c r="TVF150" s="129"/>
      <c r="TVG150" s="129"/>
      <c r="TVH150" s="129"/>
      <c r="TVI150" s="129"/>
      <c r="TVJ150" s="129"/>
      <c r="TVK150" s="129"/>
      <c r="TVL150" s="129"/>
      <c r="TVM150" s="129"/>
      <c r="TVN150" s="129"/>
      <c r="TVO150" s="129"/>
      <c r="TVP150" s="129"/>
      <c r="TVQ150" s="129"/>
      <c r="TVR150" s="129"/>
      <c r="TVS150" s="129"/>
      <c r="TVT150" s="129"/>
      <c r="TVU150" s="129"/>
      <c r="TVV150" s="129"/>
      <c r="TVW150" s="129"/>
      <c r="TVX150" s="129"/>
      <c r="TVY150" s="129"/>
      <c r="TVZ150" s="129"/>
      <c r="TWA150" s="129"/>
      <c r="TWB150" s="129"/>
      <c r="TWC150" s="129"/>
      <c r="TWD150" s="129"/>
      <c r="TWE150" s="129"/>
      <c r="TWF150" s="129"/>
      <c r="TWG150" s="129"/>
      <c r="TWH150" s="129"/>
      <c r="TWI150" s="129"/>
      <c r="TWJ150" s="129"/>
      <c r="TWK150" s="129"/>
      <c r="TWL150" s="129"/>
      <c r="TWM150" s="129"/>
      <c r="TWN150" s="129"/>
      <c r="TWO150" s="129"/>
      <c r="TWP150" s="129"/>
      <c r="TWQ150" s="129"/>
      <c r="TWR150" s="129"/>
      <c r="TWS150" s="129"/>
      <c r="TWT150" s="129"/>
      <c r="TWU150" s="129"/>
      <c r="TWV150" s="129"/>
      <c r="TWW150" s="129"/>
      <c r="TWX150" s="129"/>
      <c r="TWY150" s="129"/>
      <c r="TWZ150" s="129"/>
      <c r="TXA150" s="129"/>
      <c r="TXB150" s="129"/>
      <c r="TXC150" s="129"/>
      <c r="TXD150" s="129"/>
      <c r="TXE150" s="129"/>
      <c r="TXF150" s="129"/>
      <c r="TXG150" s="129"/>
      <c r="TXH150" s="129"/>
      <c r="TXI150" s="129"/>
      <c r="TXJ150" s="129"/>
      <c r="TXK150" s="129"/>
      <c r="TXL150" s="129"/>
      <c r="TXM150" s="129"/>
      <c r="TXN150" s="129"/>
      <c r="TXO150" s="129"/>
      <c r="TXP150" s="129"/>
      <c r="TXQ150" s="129"/>
      <c r="TXR150" s="129"/>
      <c r="TXS150" s="129"/>
      <c r="TXT150" s="129"/>
      <c r="TXU150" s="129"/>
      <c r="TXV150" s="129"/>
      <c r="TXW150" s="129"/>
      <c r="TXX150" s="129"/>
      <c r="TXY150" s="129"/>
      <c r="TXZ150" s="129"/>
      <c r="TYA150" s="129"/>
      <c r="TYB150" s="129"/>
      <c r="TYC150" s="129"/>
      <c r="TYD150" s="129"/>
      <c r="TYE150" s="129"/>
      <c r="TYF150" s="129"/>
      <c r="TYG150" s="129"/>
      <c r="TYH150" s="129"/>
      <c r="TYI150" s="129"/>
      <c r="TYJ150" s="129"/>
      <c r="TYK150" s="129"/>
      <c r="TYL150" s="129"/>
      <c r="TYM150" s="129"/>
      <c r="TYN150" s="129"/>
      <c r="TYO150" s="129"/>
      <c r="TYP150" s="129"/>
      <c r="TYQ150" s="129"/>
      <c r="TYR150" s="129"/>
      <c r="TYS150" s="129"/>
      <c r="TYT150" s="129"/>
      <c r="TYU150" s="129"/>
      <c r="TYV150" s="129"/>
      <c r="TYW150" s="129"/>
      <c r="TYX150" s="129"/>
      <c r="TYY150" s="129"/>
      <c r="TYZ150" s="129"/>
      <c r="TZA150" s="129"/>
      <c r="TZB150" s="129"/>
      <c r="TZC150" s="129"/>
      <c r="TZD150" s="129"/>
      <c r="TZE150" s="129"/>
      <c r="TZF150" s="129"/>
      <c r="TZG150" s="129"/>
      <c r="TZH150" s="129"/>
      <c r="TZI150" s="129"/>
      <c r="TZJ150" s="129"/>
      <c r="TZK150" s="129"/>
      <c r="TZL150" s="129"/>
      <c r="TZM150" s="129"/>
      <c r="TZN150" s="129"/>
      <c r="TZO150" s="129"/>
      <c r="TZP150" s="129"/>
      <c r="TZQ150" s="129"/>
      <c r="TZR150" s="129"/>
      <c r="TZS150" s="129"/>
      <c r="TZT150" s="129"/>
      <c r="TZU150" s="129"/>
      <c r="TZV150" s="129"/>
      <c r="TZW150" s="129"/>
      <c r="TZX150" s="129"/>
      <c r="TZY150" s="129"/>
      <c r="TZZ150" s="129"/>
      <c r="UAA150" s="129"/>
      <c r="UAB150" s="129"/>
      <c r="UAC150" s="129"/>
      <c r="UAD150" s="129"/>
      <c r="UAE150" s="129"/>
      <c r="UAF150" s="129"/>
      <c r="UAG150" s="129"/>
      <c r="UAH150" s="129"/>
      <c r="UAI150" s="129"/>
      <c r="UAJ150" s="129"/>
      <c r="UAK150" s="129"/>
      <c r="UAL150" s="129"/>
      <c r="UAM150" s="129"/>
      <c r="UAN150" s="129"/>
      <c r="UAO150" s="129"/>
      <c r="UAP150" s="129"/>
      <c r="UAQ150" s="129"/>
      <c r="UAR150" s="129"/>
      <c r="UAS150" s="129"/>
      <c r="UAT150" s="129"/>
      <c r="UAU150" s="129"/>
      <c r="UAV150" s="129"/>
      <c r="UAW150" s="129"/>
      <c r="UAX150" s="129"/>
      <c r="UAY150" s="129"/>
      <c r="UAZ150" s="129"/>
      <c r="UBA150" s="129"/>
      <c r="UBB150" s="129"/>
      <c r="UBC150" s="129"/>
      <c r="UBD150" s="129"/>
      <c r="UBE150" s="129"/>
      <c r="UBF150" s="129"/>
      <c r="UBG150" s="129"/>
      <c r="UBH150" s="129"/>
      <c r="UBI150" s="129"/>
      <c r="UBJ150" s="129"/>
      <c r="UBK150" s="129"/>
      <c r="UBL150" s="129"/>
      <c r="UBM150" s="129"/>
      <c r="UBN150" s="129"/>
      <c r="UBO150" s="129"/>
      <c r="UBP150" s="129"/>
      <c r="UBQ150" s="129"/>
      <c r="UBR150" s="129"/>
      <c r="UBS150" s="129"/>
      <c r="UBT150" s="129"/>
      <c r="UBU150" s="129"/>
      <c r="UBV150" s="129"/>
      <c r="UBW150" s="129"/>
      <c r="UBX150" s="129"/>
      <c r="UBY150" s="129"/>
      <c r="UBZ150" s="129"/>
      <c r="UCA150" s="129"/>
      <c r="UCB150" s="129"/>
      <c r="UCC150" s="129"/>
      <c r="UCD150" s="129"/>
      <c r="UCE150" s="129"/>
      <c r="UCF150" s="129"/>
      <c r="UCG150" s="129"/>
      <c r="UCH150" s="129"/>
      <c r="UCI150" s="129"/>
      <c r="UCJ150" s="129"/>
      <c r="UCK150" s="129"/>
      <c r="UCL150" s="129"/>
      <c r="UCM150" s="129"/>
      <c r="UCN150" s="129"/>
      <c r="UCO150" s="129"/>
      <c r="UCP150" s="129"/>
      <c r="UCQ150" s="129"/>
      <c r="UCR150" s="129"/>
      <c r="UCS150" s="129"/>
      <c r="UCT150" s="129"/>
      <c r="UCU150" s="129"/>
      <c r="UCV150" s="129"/>
      <c r="UCW150" s="129"/>
      <c r="UCX150" s="129"/>
      <c r="UCY150" s="129"/>
      <c r="UCZ150" s="129"/>
      <c r="UDA150" s="129"/>
      <c r="UDB150" s="129"/>
      <c r="UDC150" s="129"/>
      <c r="UDD150" s="129"/>
      <c r="UDE150" s="129"/>
      <c r="UDF150" s="129"/>
      <c r="UDG150" s="129"/>
      <c r="UDH150" s="129"/>
      <c r="UDI150" s="129"/>
      <c r="UDJ150" s="129"/>
      <c r="UDK150" s="129"/>
      <c r="UDL150" s="129"/>
      <c r="UDM150" s="129"/>
      <c r="UDN150" s="129"/>
      <c r="UDO150" s="129"/>
      <c r="UDP150" s="129"/>
      <c r="UDQ150" s="129"/>
      <c r="UDR150" s="129"/>
      <c r="UDS150" s="129"/>
      <c r="UDT150" s="129"/>
      <c r="UDU150" s="129"/>
      <c r="UDV150" s="129"/>
      <c r="UDW150" s="129"/>
      <c r="UDX150" s="129"/>
      <c r="UDY150" s="129"/>
      <c r="UDZ150" s="129"/>
      <c r="UEA150" s="129"/>
      <c r="UEB150" s="129"/>
      <c r="UEC150" s="129"/>
      <c r="UED150" s="129"/>
      <c r="UEE150" s="129"/>
      <c r="UEF150" s="129"/>
      <c r="UEG150" s="129"/>
      <c r="UEH150" s="129"/>
      <c r="UEI150" s="129"/>
      <c r="UEJ150" s="129"/>
      <c r="UEK150" s="129"/>
      <c r="UEL150" s="129"/>
      <c r="UEM150" s="129"/>
      <c r="UEN150" s="129"/>
      <c r="UEO150" s="129"/>
      <c r="UEP150" s="129"/>
      <c r="UEQ150" s="129"/>
      <c r="UER150" s="129"/>
      <c r="UES150" s="129"/>
      <c r="UET150" s="129"/>
      <c r="UEU150" s="129"/>
      <c r="UEV150" s="129"/>
      <c r="UEW150" s="129"/>
      <c r="UEX150" s="129"/>
      <c r="UEY150" s="129"/>
      <c r="UEZ150" s="129"/>
      <c r="UFA150" s="129"/>
      <c r="UFB150" s="129"/>
      <c r="UFC150" s="129"/>
      <c r="UFD150" s="129"/>
      <c r="UFE150" s="129"/>
      <c r="UFF150" s="129"/>
      <c r="UFG150" s="129"/>
      <c r="UFH150" s="129"/>
      <c r="UFI150" s="129"/>
      <c r="UFJ150" s="129"/>
      <c r="UFK150" s="129"/>
      <c r="UFL150" s="129"/>
      <c r="UFM150" s="129"/>
      <c r="UFN150" s="129"/>
      <c r="UFO150" s="129"/>
      <c r="UFP150" s="129"/>
      <c r="UFQ150" s="129"/>
      <c r="UFR150" s="129"/>
      <c r="UFS150" s="129"/>
      <c r="UFT150" s="129"/>
      <c r="UFU150" s="129"/>
      <c r="UFV150" s="129"/>
      <c r="UFW150" s="129"/>
      <c r="UFX150" s="129"/>
      <c r="UFY150" s="129"/>
      <c r="UFZ150" s="129"/>
      <c r="UGA150" s="129"/>
      <c r="UGB150" s="129"/>
      <c r="UGC150" s="129"/>
      <c r="UGD150" s="129"/>
      <c r="UGE150" s="129"/>
      <c r="UGF150" s="129"/>
      <c r="UGG150" s="129"/>
      <c r="UGH150" s="129"/>
      <c r="UGI150" s="129"/>
      <c r="UGJ150" s="129"/>
      <c r="UGK150" s="129"/>
      <c r="UGL150" s="129"/>
      <c r="UGM150" s="129"/>
      <c r="UGN150" s="129"/>
      <c r="UGO150" s="129"/>
      <c r="UGP150" s="129"/>
      <c r="UGQ150" s="129"/>
      <c r="UGR150" s="129"/>
      <c r="UGS150" s="129"/>
      <c r="UGT150" s="129"/>
      <c r="UGU150" s="129"/>
      <c r="UGV150" s="129"/>
      <c r="UGW150" s="129"/>
      <c r="UGX150" s="129"/>
      <c r="UGY150" s="129"/>
      <c r="UGZ150" s="129"/>
      <c r="UHA150" s="129"/>
      <c r="UHB150" s="129"/>
      <c r="UHC150" s="129"/>
      <c r="UHD150" s="129"/>
      <c r="UHE150" s="129"/>
      <c r="UHF150" s="129"/>
      <c r="UHG150" s="129"/>
      <c r="UHH150" s="129"/>
      <c r="UHI150" s="129"/>
      <c r="UHJ150" s="129"/>
      <c r="UHK150" s="129"/>
      <c r="UHL150" s="129"/>
      <c r="UHM150" s="129"/>
      <c r="UHN150" s="129"/>
      <c r="UHO150" s="129"/>
      <c r="UHP150" s="129"/>
      <c r="UHQ150" s="129"/>
      <c r="UHR150" s="129"/>
      <c r="UHS150" s="129"/>
      <c r="UHT150" s="129"/>
      <c r="UHU150" s="129"/>
      <c r="UHV150" s="129"/>
      <c r="UHW150" s="129"/>
      <c r="UHX150" s="129"/>
      <c r="UHY150" s="129"/>
      <c r="UHZ150" s="129"/>
      <c r="UIA150" s="129"/>
      <c r="UIB150" s="129"/>
      <c r="UIC150" s="129"/>
      <c r="UID150" s="129"/>
      <c r="UIE150" s="129"/>
      <c r="UIF150" s="129"/>
      <c r="UIG150" s="129"/>
      <c r="UIH150" s="129"/>
      <c r="UII150" s="129"/>
      <c r="UIJ150" s="129"/>
      <c r="UIK150" s="129"/>
      <c r="UIL150" s="129"/>
      <c r="UIM150" s="129"/>
      <c r="UIN150" s="129"/>
      <c r="UIO150" s="129"/>
      <c r="UIP150" s="129"/>
      <c r="UIQ150" s="129"/>
      <c r="UIR150" s="129"/>
      <c r="UIS150" s="129"/>
      <c r="UIT150" s="129"/>
      <c r="UIU150" s="129"/>
      <c r="UIV150" s="129"/>
      <c r="UIW150" s="129"/>
      <c r="UIX150" s="129"/>
      <c r="UIY150" s="129"/>
      <c r="UIZ150" s="129"/>
      <c r="UJA150" s="129"/>
      <c r="UJB150" s="129"/>
      <c r="UJC150" s="129"/>
      <c r="UJD150" s="129"/>
      <c r="UJE150" s="129"/>
      <c r="UJF150" s="129"/>
      <c r="UJG150" s="129"/>
      <c r="UJH150" s="129"/>
      <c r="UJI150" s="129"/>
      <c r="UJJ150" s="129"/>
      <c r="UJK150" s="129"/>
      <c r="UJL150" s="129"/>
      <c r="UJM150" s="129"/>
      <c r="UJN150" s="129"/>
      <c r="UJO150" s="129"/>
      <c r="UJP150" s="129"/>
      <c r="UJQ150" s="129"/>
      <c r="UJR150" s="129"/>
      <c r="UJS150" s="129"/>
      <c r="UJT150" s="129"/>
      <c r="UJU150" s="129"/>
      <c r="UJV150" s="129"/>
      <c r="UJW150" s="129"/>
      <c r="UJX150" s="129"/>
      <c r="UJY150" s="129"/>
      <c r="UJZ150" s="129"/>
      <c r="UKA150" s="129"/>
      <c r="UKB150" s="129"/>
      <c r="UKC150" s="129"/>
      <c r="UKD150" s="129"/>
      <c r="UKE150" s="129"/>
      <c r="UKF150" s="129"/>
      <c r="UKG150" s="129"/>
      <c r="UKH150" s="129"/>
      <c r="UKI150" s="129"/>
      <c r="UKJ150" s="129"/>
      <c r="UKK150" s="129"/>
      <c r="UKL150" s="129"/>
      <c r="UKM150" s="129"/>
      <c r="UKN150" s="129"/>
      <c r="UKO150" s="129"/>
      <c r="UKP150" s="129"/>
      <c r="UKQ150" s="129"/>
      <c r="UKR150" s="129"/>
      <c r="UKS150" s="129"/>
      <c r="UKT150" s="129"/>
      <c r="UKU150" s="129"/>
      <c r="UKV150" s="129"/>
      <c r="UKW150" s="129"/>
      <c r="UKX150" s="129"/>
      <c r="UKY150" s="129"/>
      <c r="UKZ150" s="129"/>
      <c r="ULA150" s="129"/>
      <c r="ULB150" s="129"/>
      <c r="ULC150" s="129"/>
      <c r="ULD150" s="129"/>
      <c r="ULE150" s="129"/>
      <c r="ULF150" s="129"/>
      <c r="ULG150" s="129"/>
      <c r="ULH150" s="129"/>
      <c r="ULI150" s="129"/>
      <c r="ULJ150" s="129"/>
      <c r="ULK150" s="129"/>
      <c r="ULL150" s="129"/>
      <c r="ULM150" s="129"/>
      <c r="ULN150" s="129"/>
      <c r="ULO150" s="129"/>
      <c r="ULP150" s="129"/>
      <c r="ULQ150" s="129"/>
      <c r="ULR150" s="129"/>
      <c r="ULS150" s="129"/>
      <c r="ULT150" s="129"/>
      <c r="ULU150" s="129"/>
      <c r="ULV150" s="129"/>
      <c r="ULW150" s="129"/>
      <c r="ULX150" s="129"/>
      <c r="ULY150" s="129"/>
      <c r="ULZ150" s="129"/>
      <c r="UMA150" s="129"/>
      <c r="UMB150" s="129"/>
      <c r="UMC150" s="129"/>
      <c r="UMD150" s="129"/>
      <c r="UME150" s="129"/>
      <c r="UMF150" s="129"/>
      <c r="UMG150" s="129"/>
      <c r="UMH150" s="129"/>
      <c r="UMI150" s="129"/>
      <c r="UMJ150" s="129"/>
      <c r="UMK150" s="129"/>
      <c r="UML150" s="129"/>
      <c r="UMM150" s="129"/>
      <c r="UMN150" s="129"/>
      <c r="UMO150" s="129"/>
      <c r="UMP150" s="129"/>
      <c r="UMQ150" s="129"/>
      <c r="UMR150" s="129"/>
      <c r="UMS150" s="129"/>
      <c r="UMT150" s="129"/>
      <c r="UMU150" s="129"/>
      <c r="UMV150" s="129"/>
      <c r="UMW150" s="129"/>
      <c r="UMX150" s="129"/>
      <c r="UMY150" s="129"/>
      <c r="UMZ150" s="129"/>
      <c r="UNA150" s="129"/>
      <c r="UNB150" s="129"/>
      <c r="UNC150" s="129"/>
      <c r="UND150" s="129"/>
      <c r="UNE150" s="129"/>
      <c r="UNF150" s="129"/>
      <c r="UNG150" s="129"/>
      <c r="UNH150" s="129"/>
      <c r="UNI150" s="129"/>
      <c r="UNJ150" s="129"/>
      <c r="UNK150" s="129"/>
      <c r="UNL150" s="129"/>
      <c r="UNM150" s="129"/>
      <c r="UNN150" s="129"/>
      <c r="UNO150" s="129"/>
      <c r="UNP150" s="129"/>
      <c r="UNQ150" s="129"/>
      <c r="UNR150" s="129"/>
      <c r="UNS150" s="129"/>
      <c r="UNT150" s="129"/>
      <c r="UNU150" s="129"/>
      <c r="UNV150" s="129"/>
      <c r="UNW150" s="129"/>
      <c r="UNX150" s="129"/>
      <c r="UNY150" s="129"/>
      <c r="UNZ150" s="129"/>
      <c r="UOA150" s="129"/>
      <c r="UOB150" s="129"/>
      <c r="UOC150" s="129"/>
      <c r="UOD150" s="129"/>
      <c r="UOE150" s="129"/>
      <c r="UOF150" s="129"/>
      <c r="UOG150" s="129"/>
      <c r="UOH150" s="129"/>
      <c r="UOI150" s="129"/>
      <c r="UOJ150" s="129"/>
      <c r="UOK150" s="129"/>
      <c r="UOL150" s="129"/>
      <c r="UOM150" s="129"/>
      <c r="UON150" s="129"/>
      <c r="UOO150" s="129"/>
      <c r="UOP150" s="129"/>
      <c r="UOQ150" s="129"/>
      <c r="UOR150" s="129"/>
      <c r="UOS150" s="129"/>
      <c r="UOT150" s="129"/>
      <c r="UOU150" s="129"/>
      <c r="UOV150" s="129"/>
      <c r="UOW150" s="129"/>
      <c r="UOX150" s="129"/>
      <c r="UOY150" s="129"/>
      <c r="UOZ150" s="129"/>
      <c r="UPA150" s="129"/>
      <c r="UPB150" s="129"/>
      <c r="UPC150" s="129"/>
      <c r="UPD150" s="129"/>
      <c r="UPE150" s="129"/>
      <c r="UPF150" s="129"/>
      <c r="UPG150" s="129"/>
      <c r="UPH150" s="129"/>
      <c r="UPI150" s="129"/>
      <c r="UPJ150" s="129"/>
      <c r="UPK150" s="129"/>
      <c r="UPL150" s="129"/>
      <c r="UPM150" s="129"/>
      <c r="UPN150" s="129"/>
      <c r="UPO150" s="129"/>
      <c r="UPP150" s="129"/>
      <c r="UPQ150" s="129"/>
      <c r="UPR150" s="129"/>
      <c r="UPS150" s="129"/>
      <c r="UPT150" s="129"/>
      <c r="UPU150" s="129"/>
      <c r="UPV150" s="129"/>
      <c r="UPW150" s="129"/>
      <c r="UPX150" s="129"/>
      <c r="UPY150" s="129"/>
      <c r="UPZ150" s="129"/>
      <c r="UQA150" s="129"/>
      <c r="UQB150" s="129"/>
      <c r="UQC150" s="129"/>
      <c r="UQD150" s="129"/>
      <c r="UQE150" s="129"/>
      <c r="UQF150" s="129"/>
      <c r="UQG150" s="129"/>
      <c r="UQH150" s="129"/>
      <c r="UQI150" s="129"/>
      <c r="UQJ150" s="129"/>
      <c r="UQK150" s="129"/>
      <c r="UQL150" s="129"/>
      <c r="UQM150" s="129"/>
      <c r="UQN150" s="129"/>
      <c r="UQO150" s="129"/>
      <c r="UQP150" s="129"/>
      <c r="UQQ150" s="129"/>
      <c r="UQR150" s="129"/>
      <c r="UQS150" s="129"/>
      <c r="UQT150" s="129"/>
      <c r="UQU150" s="129"/>
      <c r="UQV150" s="129"/>
      <c r="UQW150" s="129"/>
      <c r="UQX150" s="129"/>
      <c r="UQY150" s="129"/>
      <c r="UQZ150" s="129"/>
      <c r="URA150" s="129"/>
      <c r="URB150" s="129"/>
      <c r="URC150" s="129"/>
      <c r="URD150" s="129"/>
      <c r="URE150" s="129"/>
      <c r="URF150" s="129"/>
      <c r="URG150" s="129"/>
      <c r="URH150" s="129"/>
      <c r="URI150" s="129"/>
      <c r="URJ150" s="129"/>
      <c r="URK150" s="129"/>
      <c r="URL150" s="129"/>
      <c r="URM150" s="129"/>
      <c r="URN150" s="129"/>
      <c r="URO150" s="129"/>
      <c r="URP150" s="129"/>
      <c r="URQ150" s="129"/>
      <c r="URR150" s="129"/>
      <c r="URS150" s="129"/>
      <c r="URT150" s="129"/>
      <c r="URU150" s="129"/>
      <c r="URV150" s="129"/>
      <c r="URW150" s="129"/>
      <c r="URX150" s="129"/>
      <c r="URY150" s="129"/>
      <c r="URZ150" s="129"/>
      <c r="USA150" s="129"/>
      <c r="USB150" s="129"/>
      <c r="USC150" s="129"/>
      <c r="USD150" s="129"/>
      <c r="USE150" s="129"/>
      <c r="USF150" s="129"/>
      <c r="USG150" s="129"/>
      <c r="USH150" s="129"/>
      <c r="USI150" s="129"/>
      <c r="USJ150" s="129"/>
      <c r="USK150" s="129"/>
      <c r="USL150" s="129"/>
      <c r="USM150" s="129"/>
      <c r="USN150" s="129"/>
      <c r="USO150" s="129"/>
      <c r="USP150" s="129"/>
      <c r="USQ150" s="129"/>
      <c r="USR150" s="129"/>
      <c r="USS150" s="129"/>
      <c r="UST150" s="129"/>
      <c r="USU150" s="129"/>
      <c r="USV150" s="129"/>
      <c r="USW150" s="129"/>
      <c r="USX150" s="129"/>
      <c r="USY150" s="129"/>
      <c r="USZ150" s="129"/>
      <c r="UTA150" s="129"/>
      <c r="UTB150" s="129"/>
      <c r="UTC150" s="129"/>
      <c r="UTD150" s="129"/>
      <c r="UTE150" s="129"/>
      <c r="UTF150" s="129"/>
      <c r="UTG150" s="129"/>
      <c r="UTH150" s="129"/>
      <c r="UTI150" s="129"/>
      <c r="UTJ150" s="129"/>
      <c r="UTK150" s="129"/>
      <c r="UTL150" s="129"/>
      <c r="UTM150" s="129"/>
      <c r="UTN150" s="129"/>
      <c r="UTO150" s="129"/>
      <c r="UTP150" s="129"/>
      <c r="UTQ150" s="129"/>
      <c r="UTR150" s="129"/>
      <c r="UTS150" s="129"/>
      <c r="UTT150" s="129"/>
      <c r="UTU150" s="129"/>
      <c r="UTV150" s="129"/>
      <c r="UTW150" s="129"/>
      <c r="UTX150" s="129"/>
      <c r="UTY150" s="129"/>
      <c r="UTZ150" s="129"/>
      <c r="UUA150" s="129"/>
      <c r="UUB150" s="129"/>
      <c r="UUC150" s="129"/>
      <c r="UUD150" s="129"/>
      <c r="UUE150" s="129"/>
      <c r="UUF150" s="129"/>
      <c r="UUG150" s="129"/>
      <c r="UUH150" s="129"/>
      <c r="UUI150" s="129"/>
      <c r="UUJ150" s="129"/>
      <c r="UUK150" s="129"/>
      <c r="UUL150" s="129"/>
      <c r="UUM150" s="129"/>
      <c r="UUN150" s="129"/>
      <c r="UUO150" s="129"/>
      <c r="UUP150" s="129"/>
      <c r="UUQ150" s="129"/>
      <c r="UUR150" s="129"/>
      <c r="UUS150" s="129"/>
      <c r="UUT150" s="129"/>
      <c r="UUU150" s="129"/>
      <c r="UUV150" s="129"/>
      <c r="UUW150" s="129"/>
      <c r="UUX150" s="129"/>
      <c r="UUY150" s="129"/>
      <c r="UUZ150" s="129"/>
      <c r="UVA150" s="129"/>
      <c r="UVB150" s="129"/>
      <c r="UVC150" s="129"/>
      <c r="UVD150" s="129"/>
      <c r="UVE150" s="129"/>
      <c r="UVF150" s="129"/>
      <c r="UVG150" s="129"/>
      <c r="UVH150" s="129"/>
      <c r="UVI150" s="129"/>
      <c r="UVJ150" s="129"/>
      <c r="UVK150" s="129"/>
      <c r="UVL150" s="129"/>
      <c r="UVM150" s="129"/>
      <c r="UVN150" s="129"/>
      <c r="UVO150" s="129"/>
      <c r="UVP150" s="129"/>
      <c r="UVQ150" s="129"/>
      <c r="UVR150" s="129"/>
      <c r="UVS150" s="129"/>
      <c r="UVT150" s="129"/>
      <c r="UVU150" s="129"/>
      <c r="UVV150" s="129"/>
      <c r="UVW150" s="129"/>
      <c r="UVX150" s="129"/>
      <c r="UVY150" s="129"/>
      <c r="UVZ150" s="129"/>
      <c r="UWA150" s="129"/>
      <c r="UWB150" s="129"/>
      <c r="UWC150" s="129"/>
      <c r="UWD150" s="129"/>
      <c r="UWE150" s="129"/>
      <c r="UWF150" s="129"/>
      <c r="UWG150" s="129"/>
      <c r="UWH150" s="129"/>
      <c r="UWI150" s="129"/>
      <c r="UWJ150" s="129"/>
      <c r="UWK150" s="129"/>
      <c r="UWL150" s="129"/>
      <c r="UWM150" s="129"/>
      <c r="UWN150" s="129"/>
      <c r="UWO150" s="129"/>
      <c r="UWP150" s="129"/>
      <c r="UWQ150" s="129"/>
      <c r="UWR150" s="129"/>
      <c r="UWS150" s="129"/>
      <c r="UWT150" s="129"/>
      <c r="UWU150" s="129"/>
      <c r="UWV150" s="129"/>
      <c r="UWW150" s="129"/>
      <c r="UWX150" s="129"/>
      <c r="UWY150" s="129"/>
      <c r="UWZ150" s="129"/>
      <c r="UXA150" s="129"/>
      <c r="UXB150" s="129"/>
      <c r="UXC150" s="129"/>
      <c r="UXD150" s="129"/>
      <c r="UXE150" s="129"/>
      <c r="UXF150" s="129"/>
      <c r="UXG150" s="129"/>
      <c r="UXH150" s="129"/>
      <c r="UXI150" s="129"/>
      <c r="UXJ150" s="129"/>
      <c r="UXK150" s="129"/>
      <c r="UXL150" s="129"/>
      <c r="UXM150" s="129"/>
      <c r="UXN150" s="129"/>
      <c r="UXO150" s="129"/>
      <c r="UXP150" s="129"/>
      <c r="UXQ150" s="129"/>
      <c r="UXR150" s="129"/>
      <c r="UXS150" s="129"/>
      <c r="UXT150" s="129"/>
      <c r="UXU150" s="129"/>
      <c r="UXV150" s="129"/>
      <c r="UXW150" s="129"/>
      <c r="UXX150" s="129"/>
      <c r="UXY150" s="129"/>
      <c r="UXZ150" s="129"/>
      <c r="UYA150" s="129"/>
      <c r="UYB150" s="129"/>
      <c r="UYC150" s="129"/>
      <c r="UYD150" s="129"/>
      <c r="UYE150" s="129"/>
      <c r="UYF150" s="129"/>
      <c r="UYG150" s="129"/>
      <c r="UYH150" s="129"/>
      <c r="UYI150" s="129"/>
      <c r="UYJ150" s="129"/>
      <c r="UYK150" s="129"/>
      <c r="UYL150" s="129"/>
      <c r="UYM150" s="129"/>
      <c r="UYN150" s="129"/>
      <c r="UYO150" s="129"/>
      <c r="UYP150" s="129"/>
      <c r="UYQ150" s="129"/>
      <c r="UYR150" s="129"/>
      <c r="UYS150" s="129"/>
      <c r="UYT150" s="129"/>
      <c r="UYU150" s="129"/>
      <c r="UYV150" s="129"/>
      <c r="UYW150" s="129"/>
      <c r="UYX150" s="129"/>
      <c r="UYY150" s="129"/>
      <c r="UYZ150" s="129"/>
      <c r="UZA150" s="129"/>
      <c r="UZB150" s="129"/>
      <c r="UZC150" s="129"/>
      <c r="UZD150" s="129"/>
      <c r="UZE150" s="129"/>
      <c r="UZF150" s="129"/>
      <c r="UZG150" s="129"/>
      <c r="UZH150" s="129"/>
      <c r="UZI150" s="129"/>
      <c r="UZJ150" s="129"/>
      <c r="UZK150" s="129"/>
      <c r="UZL150" s="129"/>
      <c r="UZM150" s="129"/>
      <c r="UZN150" s="129"/>
      <c r="UZO150" s="129"/>
      <c r="UZP150" s="129"/>
      <c r="UZQ150" s="129"/>
      <c r="UZR150" s="129"/>
      <c r="UZS150" s="129"/>
      <c r="UZT150" s="129"/>
      <c r="UZU150" s="129"/>
      <c r="UZV150" s="129"/>
      <c r="UZW150" s="129"/>
      <c r="UZX150" s="129"/>
      <c r="UZY150" s="129"/>
      <c r="UZZ150" s="129"/>
      <c r="VAA150" s="129"/>
      <c r="VAB150" s="129"/>
      <c r="VAC150" s="129"/>
      <c r="VAD150" s="129"/>
      <c r="VAE150" s="129"/>
      <c r="VAF150" s="129"/>
      <c r="VAG150" s="129"/>
      <c r="VAH150" s="129"/>
      <c r="VAI150" s="129"/>
      <c r="VAJ150" s="129"/>
      <c r="VAK150" s="129"/>
      <c r="VAL150" s="129"/>
      <c r="VAM150" s="129"/>
      <c r="VAN150" s="129"/>
      <c r="VAO150" s="129"/>
      <c r="VAP150" s="129"/>
      <c r="VAQ150" s="129"/>
      <c r="VAR150" s="129"/>
      <c r="VAS150" s="129"/>
      <c r="VAT150" s="129"/>
      <c r="VAU150" s="129"/>
      <c r="VAV150" s="129"/>
      <c r="VAW150" s="129"/>
      <c r="VAX150" s="129"/>
      <c r="VAY150" s="129"/>
      <c r="VAZ150" s="129"/>
      <c r="VBA150" s="129"/>
      <c r="VBB150" s="129"/>
      <c r="VBC150" s="129"/>
      <c r="VBD150" s="129"/>
      <c r="VBE150" s="129"/>
      <c r="VBF150" s="129"/>
      <c r="VBG150" s="129"/>
      <c r="VBH150" s="129"/>
      <c r="VBI150" s="129"/>
      <c r="VBJ150" s="129"/>
      <c r="VBK150" s="129"/>
      <c r="VBL150" s="129"/>
      <c r="VBM150" s="129"/>
      <c r="VBN150" s="129"/>
      <c r="VBO150" s="129"/>
      <c r="VBP150" s="129"/>
      <c r="VBQ150" s="129"/>
      <c r="VBR150" s="129"/>
      <c r="VBS150" s="129"/>
      <c r="VBT150" s="129"/>
      <c r="VBU150" s="129"/>
      <c r="VBV150" s="129"/>
      <c r="VBW150" s="129"/>
      <c r="VBX150" s="129"/>
      <c r="VBY150" s="129"/>
      <c r="VBZ150" s="129"/>
      <c r="VCA150" s="129"/>
      <c r="VCB150" s="129"/>
      <c r="VCC150" s="129"/>
      <c r="VCD150" s="129"/>
      <c r="VCE150" s="129"/>
      <c r="VCF150" s="129"/>
      <c r="VCG150" s="129"/>
      <c r="VCH150" s="129"/>
      <c r="VCI150" s="129"/>
      <c r="VCJ150" s="129"/>
      <c r="VCK150" s="129"/>
      <c r="VCL150" s="129"/>
      <c r="VCM150" s="129"/>
      <c r="VCN150" s="129"/>
      <c r="VCO150" s="129"/>
      <c r="VCP150" s="129"/>
      <c r="VCQ150" s="129"/>
      <c r="VCR150" s="129"/>
      <c r="VCS150" s="129"/>
      <c r="VCT150" s="129"/>
      <c r="VCU150" s="129"/>
      <c r="VCV150" s="129"/>
      <c r="VCW150" s="129"/>
      <c r="VCX150" s="129"/>
      <c r="VCY150" s="129"/>
      <c r="VCZ150" s="129"/>
      <c r="VDA150" s="129"/>
      <c r="VDB150" s="129"/>
      <c r="VDC150" s="129"/>
      <c r="VDD150" s="129"/>
      <c r="VDE150" s="129"/>
      <c r="VDF150" s="129"/>
      <c r="VDG150" s="129"/>
      <c r="VDH150" s="129"/>
      <c r="VDI150" s="129"/>
      <c r="VDJ150" s="129"/>
      <c r="VDK150" s="129"/>
      <c r="VDL150" s="129"/>
      <c r="VDM150" s="129"/>
      <c r="VDN150" s="129"/>
      <c r="VDO150" s="129"/>
      <c r="VDP150" s="129"/>
      <c r="VDQ150" s="129"/>
      <c r="VDR150" s="129"/>
      <c r="VDS150" s="129"/>
      <c r="VDT150" s="129"/>
      <c r="VDU150" s="129"/>
      <c r="VDV150" s="129"/>
      <c r="VDW150" s="129"/>
      <c r="VDX150" s="129"/>
      <c r="VDY150" s="129"/>
      <c r="VDZ150" s="129"/>
      <c r="VEA150" s="129"/>
      <c r="VEB150" s="129"/>
      <c r="VEC150" s="129"/>
      <c r="VED150" s="129"/>
      <c r="VEE150" s="129"/>
      <c r="VEF150" s="129"/>
      <c r="VEG150" s="129"/>
      <c r="VEH150" s="129"/>
      <c r="VEI150" s="129"/>
      <c r="VEJ150" s="129"/>
      <c r="VEK150" s="129"/>
      <c r="VEL150" s="129"/>
      <c r="VEM150" s="129"/>
      <c r="VEN150" s="129"/>
      <c r="VEO150" s="129"/>
      <c r="VEP150" s="129"/>
      <c r="VEQ150" s="129"/>
      <c r="VER150" s="129"/>
      <c r="VES150" s="129"/>
      <c r="VET150" s="129"/>
      <c r="VEU150" s="129"/>
      <c r="VEV150" s="129"/>
      <c r="VEW150" s="129"/>
      <c r="VEX150" s="129"/>
      <c r="VEY150" s="129"/>
      <c r="VEZ150" s="129"/>
      <c r="VFA150" s="129"/>
      <c r="VFB150" s="129"/>
      <c r="VFC150" s="129"/>
      <c r="VFD150" s="129"/>
      <c r="VFE150" s="129"/>
      <c r="VFF150" s="129"/>
      <c r="VFG150" s="129"/>
      <c r="VFH150" s="129"/>
      <c r="VFI150" s="129"/>
      <c r="VFJ150" s="129"/>
      <c r="VFK150" s="129"/>
      <c r="VFL150" s="129"/>
      <c r="VFM150" s="129"/>
      <c r="VFN150" s="129"/>
      <c r="VFO150" s="129"/>
      <c r="VFP150" s="129"/>
      <c r="VFQ150" s="129"/>
      <c r="VFR150" s="129"/>
      <c r="VFS150" s="129"/>
      <c r="VFT150" s="129"/>
      <c r="VFU150" s="129"/>
      <c r="VFV150" s="129"/>
      <c r="VFW150" s="129"/>
      <c r="VFX150" s="129"/>
      <c r="VFY150" s="129"/>
      <c r="VFZ150" s="129"/>
      <c r="VGA150" s="129"/>
      <c r="VGB150" s="129"/>
      <c r="VGC150" s="129"/>
      <c r="VGD150" s="129"/>
      <c r="VGE150" s="129"/>
      <c r="VGF150" s="129"/>
      <c r="VGG150" s="129"/>
      <c r="VGH150" s="129"/>
      <c r="VGI150" s="129"/>
      <c r="VGJ150" s="129"/>
      <c r="VGK150" s="129"/>
      <c r="VGL150" s="129"/>
      <c r="VGM150" s="129"/>
      <c r="VGN150" s="129"/>
      <c r="VGO150" s="129"/>
      <c r="VGP150" s="129"/>
      <c r="VGQ150" s="129"/>
      <c r="VGR150" s="129"/>
      <c r="VGS150" s="129"/>
      <c r="VGT150" s="129"/>
      <c r="VGU150" s="129"/>
      <c r="VGV150" s="129"/>
      <c r="VGW150" s="129"/>
      <c r="VGX150" s="129"/>
      <c r="VGY150" s="129"/>
      <c r="VGZ150" s="129"/>
      <c r="VHA150" s="129"/>
      <c r="VHB150" s="129"/>
      <c r="VHC150" s="129"/>
      <c r="VHD150" s="129"/>
      <c r="VHE150" s="129"/>
      <c r="VHF150" s="129"/>
      <c r="VHG150" s="129"/>
      <c r="VHH150" s="129"/>
      <c r="VHI150" s="129"/>
      <c r="VHJ150" s="129"/>
      <c r="VHK150" s="129"/>
      <c r="VHL150" s="129"/>
      <c r="VHM150" s="129"/>
      <c r="VHN150" s="129"/>
      <c r="VHO150" s="129"/>
      <c r="VHP150" s="129"/>
      <c r="VHQ150" s="129"/>
      <c r="VHR150" s="129"/>
      <c r="VHS150" s="129"/>
      <c r="VHT150" s="129"/>
      <c r="VHU150" s="129"/>
      <c r="VHV150" s="129"/>
      <c r="VHW150" s="129"/>
      <c r="VHX150" s="129"/>
      <c r="VHY150" s="129"/>
      <c r="VHZ150" s="129"/>
      <c r="VIA150" s="129"/>
      <c r="VIB150" s="129"/>
      <c r="VIC150" s="129"/>
      <c r="VID150" s="129"/>
      <c r="VIE150" s="129"/>
      <c r="VIF150" s="129"/>
      <c r="VIG150" s="129"/>
      <c r="VIH150" s="129"/>
      <c r="VII150" s="129"/>
      <c r="VIJ150" s="129"/>
      <c r="VIK150" s="129"/>
      <c r="VIL150" s="129"/>
      <c r="VIM150" s="129"/>
      <c r="VIN150" s="129"/>
      <c r="VIO150" s="129"/>
      <c r="VIP150" s="129"/>
      <c r="VIQ150" s="129"/>
      <c r="VIR150" s="129"/>
      <c r="VIS150" s="129"/>
      <c r="VIT150" s="129"/>
      <c r="VIU150" s="129"/>
      <c r="VIV150" s="129"/>
      <c r="VIW150" s="129"/>
      <c r="VIX150" s="129"/>
      <c r="VIY150" s="129"/>
      <c r="VIZ150" s="129"/>
      <c r="VJA150" s="129"/>
      <c r="VJB150" s="129"/>
      <c r="VJC150" s="129"/>
      <c r="VJD150" s="129"/>
      <c r="VJE150" s="129"/>
      <c r="VJF150" s="129"/>
      <c r="VJG150" s="129"/>
      <c r="VJH150" s="129"/>
      <c r="VJI150" s="129"/>
      <c r="VJJ150" s="129"/>
      <c r="VJK150" s="129"/>
      <c r="VJL150" s="129"/>
      <c r="VJM150" s="129"/>
      <c r="VJN150" s="129"/>
      <c r="VJO150" s="129"/>
      <c r="VJP150" s="129"/>
      <c r="VJQ150" s="129"/>
      <c r="VJR150" s="129"/>
      <c r="VJS150" s="129"/>
      <c r="VJT150" s="129"/>
      <c r="VJU150" s="129"/>
      <c r="VJV150" s="129"/>
      <c r="VJW150" s="129"/>
      <c r="VJX150" s="129"/>
      <c r="VJY150" s="129"/>
      <c r="VJZ150" s="129"/>
      <c r="VKA150" s="129"/>
      <c r="VKB150" s="129"/>
      <c r="VKC150" s="129"/>
      <c r="VKD150" s="129"/>
      <c r="VKE150" s="129"/>
      <c r="VKF150" s="129"/>
      <c r="VKG150" s="129"/>
      <c r="VKH150" s="129"/>
      <c r="VKI150" s="129"/>
      <c r="VKJ150" s="129"/>
      <c r="VKK150" s="129"/>
      <c r="VKL150" s="129"/>
      <c r="VKM150" s="129"/>
      <c r="VKN150" s="129"/>
      <c r="VKO150" s="129"/>
      <c r="VKP150" s="129"/>
      <c r="VKQ150" s="129"/>
      <c r="VKR150" s="129"/>
      <c r="VKS150" s="129"/>
      <c r="VKT150" s="129"/>
      <c r="VKU150" s="129"/>
      <c r="VKV150" s="129"/>
      <c r="VKW150" s="129"/>
      <c r="VKX150" s="129"/>
      <c r="VKY150" s="129"/>
      <c r="VKZ150" s="129"/>
      <c r="VLA150" s="129"/>
      <c r="VLB150" s="129"/>
      <c r="VLC150" s="129"/>
      <c r="VLD150" s="129"/>
      <c r="VLE150" s="129"/>
      <c r="VLF150" s="129"/>
      <c r="VLG150" s="129"/>
      <c r="VLH150" s="129"/>
      <c r="VLI150" s="129"/>
      <c r="VLJ150" s="129"/>
      <c r="VLK150" s="129"/>
      <c r="VLL150" s="129"/>
      <c r="VLM150" s="129"/>
      <c r="VLN150" s="129"/>
      <c r="VLO150" s="129"/>
      <c r="VLP150" s="129"/>
      <c r="VLQ150" s="129"/>
      <c r="VLR150" s="129"/>
      <c r="VLS150" s="129"/>
      <c r="VLT150" s="129"/>
      <c r="VLU150" s="129"/>
      <c r="VLV150" s="129"/>
      <c r="VLW150" s="129"/>
      <c r="VLX150" s="129"/>
      <c r="VLY150" s="129"/>
      <c r="VLZ150" s="129"/>
      <c r="VMA150" s="129"/>
      <c r="VMB150" s="129"/>
      <c r="VMC150" s="129"/>
      <c r="VMD150" s="129"/>
      <c r="VME150" s="129"/>
      <c r="VMF150" s="129"/>
      <c r="VMG150" s="129"/>
      <c r="VMH150" s="129"/>
      <c r="VMI150" s="129"/>
      <c r="VMJ150" s="129"/>
      <c r="VMK150" s="129"/>
      <c r="VML150" s="129"/>
      <c r="VMM150" s="129"/>
      <c r="VMN150" s="129"/>
      <c r="VMO150" s="129"/>
      <c r="VMP150" s="129"/>
      <c r="VMQ150" s="129"/>
      <c r="VMR150" s="129"/>
      <c r="VMS150" s="129"/>
      <c r="VMT150" s="129"/>
      <c r="VMU150" s="129"/>
      <c r="VMV150" s="129"/>
      <c r="VMW150" s="129"/>
      <c r="VMX150" s="129"/>
      <c r="VMY150" s="129"/>
      <c r="VMZ150" s="129"/>
      <c r="VNA150" s="129"/>
      <c r="VNB150" s="129"/>
      <c r="VNC150" s="129"/>
      <c r="VND150" s="129"/>
      <c r="VNE150" s="129"/>
      <c r="VNF150" s="129"/>
      <c r="VNG150" s="129"/>
      <c r="VNH150" s="129"/>
      <c r="VNI150" s="129"/>
      <c r="VNJ150" s="129"/>
      <c r="VNK150" s="129"/>
      <c r="VNL150" s="129"/>
      <c r="VNM150" s="129"/>
      <c r="VNN150" s="129"/>
      <c r="VNO150" s="129"/>
      <c r="VNP150" s="129"/>
      <c r="VNQ150" s="129"/>
      <c r="VNR150" s="129"/>
      <c r="VNS150" s="129"/>
      <c r="VNT150" s="129"/>
      <c r="VNU150" s="129"/>
      <c r="VNV150" s="129"/>
      <c r="VNW150" s="129"/>
      <c r="VNX150" s="129"/>
      <c r="VNY150" s="129"/>
      <c r="VNZ150" s="129"/>
      <c r="VOA150" s="129"/>
      <c r="VOB150" s="129"/>
      <c r="VOC150" s="129"/>
      <c r="VOD150" s="129"/>
      <c r="VOE150" s="129"/>
      <c r="VOF150" s="129"/>
      <c r="VOG150" s="129"/>
      <c r="VOH150" s="129"/>
      <c r="VOI150" s="129"/>
      <c r="VOJ150" s="129"/>
      <c r="VOK150" s="129"/>
      <c r="VOL150" s="129"/>
      <c r="VOM150" s="129"/>
      <c r="VON150" s="129"/>
      <c r="VOO150" s="129"/>
      <c r="VOP150" s="129"/>
      <c r="VOQ150" s="129"/>
      <c r="VOR150" s="129"/>
      <c r="VOS150" s="129"/>
      <c r="VOT150" s="129"/>
      <c r="VOU150" s="129"/>
      <c r="VOV150" s="129"/>
      <c r="VOW150" s="129"/>
      <c r="VOX150" s="129"/>
      <c r="VOY150" s="129"/>
      <c r="VOZ150" s="129"/>
      <c r="VPA150" s="129"/>
      <c r="VPB150" s="129"/>
      <c r="VPC150" s="129"/>
      <c r="VPD150" s="129"/>
      <c r="VPE150" s="129"/>
      <c r="VPF150" s="129"/>
      <c r="VPG150" s="129"/>
      <c r="VPH150" s="129"/>
      <c r="VPI150" s="129"/>
      <c r="VPJ150" s="129"/>
      <c r="VPK150" s="129"/>
      <c r="VPL150" s="129"/>
      <c r="VPM150" s="129"/>
      <c r="VPN150" s="129"/>
      <c r="VPO150" s="129"/>
      <c r="VPP150" s="129"/>
      <c r="VPQ150" s="129"/>
      <c r="VPR150" s="129"/>
      <c r="VPS150" s="129"/>
      <c r="VPT150" s="129"/>
      <c r="VPU150" s="129"/>
      <c r="VPV150" s="129"/>
      <c r="VPW150" s="129"/>
      <c r="VPX150" s="129"/>
      <c r="VPY150" s="129"/>
      <c r="VPZ150" s="129"/>
      <c r="VQA150" s="129"/>
      <c r="VQB150" s="129"/>
      <c r="VQC150" s="129"/>
      <c r="VQD150" s="129"/>
      <c r="VQE150" s="129"/>
      <c r="VQF150" s="129"/>
      <c r="VQG150" s="129"/>
      <c r="VQH150" s="129"/>
      <c r="VQI150" s="129"/>
      <c r="VQJ150" s="129"/>
      <c r="VQK150" s="129"/>
      <c r="VQL150" s="129"/>
      <c r="VQM150" s="129"/>
      <c r="VQN150" s="129"/>
      <c r="VQO150" s="129"/>
      <c r="VQP150" s="129"/>
      <c r="VQQ150" s="129"/>
      <c r="VQR150" s="129"/>
      <c r="VQS150" s="129"/>
      <c r="VQT150" s="129"/>
      <c r="VQU150" s="129"/>
      <c r="VQV150" s="129"/>
      <c r="VQW150" s="129"/>
      <c r="VQX150" s="129"/>
      <c r="VQY150" s="129"/>
      <c r="VQZ150" s="129"/>
      <c r="VRA150" s="129"/>
      <c r="VRB150" s="129"/>
      <c r="VRC150" s="129"/>
      <c r="VRD150" s="129"/>
      <c r="VRE150" s="129"/>
      <c r="VRF150" s="129"/>
      <c r="VRG150" s="129"/>
      <c r="VRH150" s="129"/>
      <c r="VRI150" s="129"/>
      <c r="VRJ150" s="129"/>
      <c r="VRK150" s="129"/>
      <c r="VRL150" s="129"/>
      <c r="VRM150" s="129"/>
      <c r="VRN150" s="129"/>
      <c r="VRO150" s="129"/>
      <c r="VRP150" s="129"/>
      <c r="VRQ150" s="129"/>
      <c r="VRR150" s="129"/>
      <c r="VRS150" s="129"/>
      <c r="VRT150" s="129"/>
      <c r="VRU150" s="129"/>
      <c r="VRV150" s="129"/>
      <c r="VRW150" s="129"/>
      <c r="VRX150" s="129"/>
      <c r="VRY150" s="129"/>
      <c r="VRZ150" s="129"/>
      <c r="VSA150" s="129"/>
      <c r="VSB150" s="129"/>
      <c r="VSC150" s="129"/>
      <c r="VSD150" s="129"/>
      <c r="VSE150" s="129"/>
      <c r="VSF150" s="129"/>
      <c r="VSG150" s="129"/>
      <c r="VSH150" s="129"/>
      <c r="VSI150" s="129"/>
      <c r="VSJ150" s="129"/>
      <c r="VSK150" s="129"/>
      <c r="VSL150" s="129"/>
      <c r="VSM150" s="129"/>
      <c r="VSN150" s="129"/>
      <c r="VSO150" s="129"/>
      <c r="VSP150" s="129"/>
      <c r="VSQ150" s="129"/>
      <c r="VSR150" s="129"/>
      <c r="VSS150" s="129"/>
      <c r="VST150" s="129"/>
      <c r="VSU150" s="129"/>
      <c r="VSV150" s="129"/>
      <c r="VSW150" s="129"/>
      <c r="VSX150" s="129"/>
      <c r="VSY150" s="129"/>
      <c r="VSZ150" s="129"/>
      <c r="VTA150" s="129"/>
      <c r="VTB150" s="129"/>
      <c r="VTC150" s="129"/>
      <c r="VTD150" s="129"/>
      <c r="VTE150" s="129"/>
      <c r="VTF150" s="129"/>
      <c r="VTG150" s="129"/>
      <c r="VTH150" s="129"/>
      <c r="VTI150" s="129"/>
      <c r="VTJ150" s="129"/>
      <c r="VTK150" s="129"/>
      <c r="VTL150" s="129"/>
      <c r="VTM150" s="129"/>
      <c r="VTN150" s="129"/>
      <c r="VTO150" s="129"/>
      <c r="VTP150" s="129"/>
      <c r="VTQ150" s="129"/>
      <c r="VTR150" s="129"/>
      <c r="VTS150" s="129"/>
      <c r="VTT150" s="129"/>
      <c r="VTU150" s="129"/>
      <c r="VTV150" s="129"/>
      <c r="VTW150" s="129"/>
      <c r="VTX150" s="129"/>
      <c r="VTY150" s="129"/>
      <c r="VTZ150" s="129"/>
      <c r="VUA150" s="129"/>
      <c r="VUB150" s="129"/>
      <c r="VUC150" s="129"/>
      <c r="VUD150" s="129"/>
      <c r="VUE150" s="129"/>
      <c r="VUF150" s="129"/>
      <c r="VUG150" s="129"/>
      <c r="VUH150" s="129"/>
      <c r="VUI150" s="129"/>
      <c r="VUJ150" s="129"/>
      <c r="VUK150" s="129"/>
      <c r="VUL150" s="129"/>
      <c r="VUM150" s="129"/>
      <c r="VUN150" s="129"/>
      <c r="VUO150" s="129"/>
      <c r="VUP150" s="129"/>
      <c r="VUQ150" s="129"/>
      <c r="VUR150" s="129"/>
      <c r="VUS150" s="129"/>
      <c r="VUT150" s="129"/>
      <c r="VUU150" s="129"/>
      <c r="VUV150" s="129"/>
      <c r="VUW150" s="129"/>
      <c r="VUX150" s="129"/>
      <c r="VUY150" s="129"/>
      <c r="VUZ150" s="129"/>
      <c r="VVA150" s="129"/>
      <c r="VVB150" s="129"/>
      <c r="VVC150" s="129"/>
      <c r="VVD150" s="129"/>
      <c r="VVE150" s="129"/>
      <c r="VVF150" s="129"/>
      <c r="VVG150" s="129"/>
      <c r="VVH150" s="129"/>
      <c r="VVI150" s="129"/>
      <c r="VVJ150" s="129"/>
      <c r="VVK150" s="129"/>
      <c r="VVL150" s="129"/>
      <c r="VVM150" s="129"/>
      <c r="VVN150" s="129"/>
      <c r="VVO150" s="129"/>
      <c r="VVP150" s="129"/>
      <c r="VVQ150" s="129"/>
      <c r="VVR150" s="129"/>
      <c r="VVS150" s="129"/>
      <c r="VVT150" s="129"/>
      <c r="VVU150" s="129"/>
      <c r="VVV150" s="129"/>
      <c r="VVW150" s="129"/>
      <c r="VVX150" s="129"/>
      <c r="VVY150" s="129"/>
      <c r="VVZ150" s="129"/>
      <c r="VWA150" s="129"/>
      <c r="VWB150" s="129"/>
      <c r="VWC150" s="129"/>
      <c r="VWD150" s="129"/>
      <c r="VWE150" s="129"/>
      <c r="VWF150" s="129"/>
      <c r="VWG150" s="129"/>
      <c r="VWH150" s="129"/>
      <c r="VWI150" s="129"/>
      <c r="VWJ150" s="129"/>
      <c r="VWK150" s="129"/>
      <c r="VWL150" s="129"/>
      <c r="VWM150" s="129"/>
      <c r="VWN150" s="129"/>
      <c r="VWO150" s="129"/>
      <c r="VWP150" s="129"/>
      <c r="VWQ150" s="129"/>
      <c r="VWR150" s="129"/>
      <c r="VWS150" s="129"/>
      <c r="VWT150" s="129"/>
      <c r="VWU150" s="129"/>
      <c r="VWV150" s="129"/>
      <c r="VWW150" s="129"/>
      <c r="VWX150" s="129"/>
      <c r="VWY150" s="129"/>
      <c r="VWZ150" s="129"/>
      <c r="VXA150" s="129"/>
      <c r="VXB150" s="129"/>
      <c r="VXC150" s="129"/>
      <c r="VXD150" s="129"/>
      <c r="VXE150" s="129"/>
      <c r="VXF150" s="129"/>
      <c r="VXG150" s="129"/>
      <c r="VXH150" s="129"/>
      <c r="VXI150" s="129"/>
      <c r="VXJ150" s="129"/>
      <c r="VXK150" s="129"/>
      <c r="VXL150" s="129"/>
      <c r="VXM150" s="129"/>
      <c r="VXN150" s="129"/>
      <c r="VXO150" s="129"/>
      <c r="VXP150" s="129"/>
      <c r="VXQ150" s="129"/>
      <c r="VXR150" s="129"/>
      <c r="VXS150" s="129"/>
      <c r="VXT150" s="129"/>
      <c r="VXU150" s="129"/>
      <c r="VXV150" s="129"/>
      <c r="VXW150" s="129"/>
      <c r="VXX150" s="129"/>
      <c r="VXY150" s="129"/>
      <c r="VXZ150" s="129"/>
      <c r="VYA150" s="129"/>
      <c r="VYB150" s="129"/>
      <c r="VYC150" s="129"/>
      <c r="VYD150" s="129"/>
      <c r="VYE150" s="129"/>
      <c r="VYF150" s="129"/>
      <c r="VYG150" s="129"/>
      <c r="VYH150" s="129"/>
      <c r="VYI150" s="129"/>
      <c r="VYJ150" s="129"/>
      <c r="VYK150" s="129"/>
      <c r="VYL150" s="129"/>
      <c r="VYM150" s="129"/>
      <c r="VYN150" s="129"/>
      <c r="VYO150" s="129"/>
      <c r="VYP150" s="129"/>
      <c r="VYQ150" s="129"/>
      <c r="VYR150" s="129"/>
      <c r="VYS150" s="129"/>
      <c r="VYT150" s="129"/>
      <c r="VYU150" s="129"/>
      <c r="VYV150" s="129"/>
      <c r="VYW150" s="129"/>
      <c r="VYX150" s="129"/>
      <c r="VYY150" s="129"/>
      <c r="VYZ150" s="129"/>
      <c r="VZA150" s="129"/>
      <c r="VZB150" s="129"/>
      <c r="VZC150" s="129"/>
      <c r="VZD150" s="129"/>
      <c r="VZE150" s="129"/>
      <c r="VZF150" s="129"/>
      <c r="VZG150" s="129"/>
      <c r="VZH150" s="129"/>
      <c r="VZI150" s="129"/>
      <c r="VZJ150" s="129"/>
      <c r="VZK150" s="129"/>
      <c r="VZL150" s="129"/>
      <c r="VZM150" s="129"/>
      <c r="VZN150" s="129"/>
      <c r="VZO150" s="129"/>
      <c r="VZP150" s="129"/>
      <c r="VZQ150" s="129"/>
      <c r="VZR150" s="129"/>
      <c r="VZS150" s="129"/>
      <c r="VZT150" s="129"/>
      <c r="VZU150" s="129"/>
      <c r="VZV150" s="129"/>
      <c r="VZW150" s="129"/>
      <c r="VZX150" s="129"/>
      <c r="VZY150" s="129"/>
      <c r="VZZ150" s="129"/>
      <c r="WAA150" s="129"/>
      <c r="WAB150" s="129"/>
      <c r="WAC150" s="129"/>
      <c r="WAD150" s="129"/>
      <c r="WAE150" s="129"/>
      <c r="WAF150" s="129"/>
      <c r="WAG150" s="129"/>
      <c r="WAH150" s="129"/>
      <c r="WAI150" s="129"/>
      <c r="WAJ150" s="129"/>
      <c r="WAK150" s="129"/>
      <c r="WAL150" s="129"/>
      <c r="WAM150" s="129"/>
      <c r="WAN150" s="129"/>
      <c r="WAO150" s="129"/>
      <c r="WAP150" s="129"/>
      <c r="WAQ150" s="129"/>
      <c r="WAR150" s="129"/>
      <c r="WAS150" s="129"/>
      <c r="WAT150" s="129"/>
      <c r="WAU150" s="129"/>
      <c r="WAV150" s="129"/>
      <c r="WAW150" s="129"/>
      <c r="WAX150" s="129"/>
      <c r="WAY150" s="129"/>
      <c r="WAZ150" s="129"/>
      <c r="WBA150" s="129"/>
      <c r="WBB150" s="129"/>
      <c r="WBC150" s="129"/>
      <c r="WBD150" s="129"/>
      <c r="WBE150" s="129"/>
      <c r="WBF150" s="129"/>
      <c r="WBG150" s="129"/>
      <c r="WBH150" s="129"/>
      <c r="WBI150" s="129"/>
      <c r="WBJ150" s="129"/>
      <c r="WBK150" s="129"/>
      <c r="WBL150" s="129"/>
      <c r="WBM150" s="129"/>
      <c r="WBN150" s="129"/>
      <c r="WBO150" s="129"/>
      <c r="WBP150" s="129"/>
      <c r="WBQ150" s="129"/>
      <c r="WBR150" s="129"/>
      <c r="WBS150" s="129"/>
      <c r="WBT150" s="129"/>
      <c r="WBU150" s="129"/>
      <c r="WBV150" s="129"/>
      <c r="WBW150" s="129"/>
      <c r="WBX150" s="129"/>
      <c r="WBY150" s="129"/>
      <c r="WBZ150" s="129"/>
      <c r="WCA150" s="129"/>
      <c r="WCB150" s="129"/>
      <c r="WCC150" s="129"/>
      <c r="WCD150" s="129"/>
      <c r="WCE150" s="129"/>
      <c r="WCF150" s="129"/>
      <c r="WCG150" s="129"/>
      <c r="WCH150" s="129"/>
      <c r="WCI150" s="129"/>
      <c r="WCJ150" s="129"/>
      <c r="WCK150" s="129"/>
      <c r="WCL150" s="129"/>
      <c r="WCM150" s="129"/>
      <c r="WCN150" s="129"/>
      <c r="WCO150" s="129"/>
      <c r="WCP150" s="129"/>
      <c r="WCQ150" s="129"/>
      <c r="WCR150" s="129"/>
      <c r="WCS150" s="129"/>
      <c r="WCT150" s="129"/>
      <c r="WCU150" s="129"/>
      <c r="WCV150" s="129"/>
      <c r="WCW150" s="129"/>
      <c r="WCX150" s="129"/>
      <c r="WCY150" s="129"/>
      <c r="WCZ150" s="129"/>
      <c r="WDA150" s="129"/>
      <c r="WDB150" s="129"/>
      <c r="WDC150" s="129"/>
      <c r="WDD150" s="129"/>
      <c r="WDE150" s="129"/>
      <c r="WDF150" s="129"/>
      <c r="WDG150" s="129"/>
      <c r="WDH150" s="129"/>
      <c r="WDI150" s="129"/>
      <c r="WDJ150" s="129"/>
      <c r="WDK150" s="129"/>
      <c r="WDL150" s="129"/>
      <c r="WDM150" s="129"/>
      <c r="WDN150" s="129"/>
      <c r="WDO150" s="129"/>
      <c r="WDP150" s="129"/>
      <c r="WDQ150" s="129"/>
      <c r="WDR150" s="129"/>
      <c r="WDS150" s="129"/>
      <c r="WDT150" s="129"/>
      <c r="WDU150" s="129"/>
      <c r="WDV150" s="129"/>
      <c r="WDW150" s="129"/>
      <c r="WDX150" s="129"/>
      <c r="WDY150" s="129"/>
      <c r="WDZ150" s="129"/>
      <c r="WEA150" s="129"/>
      <c r="WEB150" s="129"/>
      <c r="WEC150" s="129"/>
      <c r="WED150" s="129"/>
      <c r="WEE150" s="129"/>
      <c r="WEF150" s="129"/>
      <c r="WEG150" s="129"/>
      <c r="WEH150" s="129"/>
      <c r="WEI150" s="129"/>
      <c r="WEJ150" s="129"/>
      <c r="WEK150" s="129"/>
      <c r="WEL150" s="129"/>
      <c r="WEM150" s="129"/>
      <c r="WEN150" s="129"/>
      <c r="WEO150" s="129"/>
      <c r="WEP150" s="129"/>
      <c r="WEQ150" s="129"/>
      <c r="WER150" s="129"/>
      <c r="WES150" s="129"/>
      <c r="WET150" s="129"/>
      <c r="WEU150" s="129"/>
      <c r="WEV150" s="129"/>
      <c r="WEW150" s="129"/>
      <c r="WEX150" s="129"/>
      <c r="WEY150" s="129"/>
      <c r="WEZ150" s="129"/>
      <c r="WFA150" s="129"/>
      <c r="WFB150" s="129"/>
      <c r="WFC150" s="129"/>
      <c r="WFD150" s="129"/>
      <c r="WFE150" s="129"/>
      <c r="WFF150" s="129"/>
      <c r="WFG150" s="129"/>
      <c r="WFH150" s="129"/>
      <c r="WFI150" s="129"/>
      <c r="WFJ150" s="129"/>
      <c r="WFK150" s="129"/>
      <c r="WFL150" s="129"/>
      <c r="WFM150" s="129"/>
      <c r="WFN150" s="129"/>
      <c r="WFO150" s="129"/>
      <c r="WFP150" s="129"/>
      <c r="WFQ150" s="129"/>
      <c r="WFR150" s="129"/>
      <c r="WFS150" s="129"/>
      <c r="WFT150" s="129"/>
      <c r="WFU150" s="129"/>
      <c r="WFV150" s="129"/>
      <c r="WFW150" s="129"/>
      <c r="WFX150" s="129"/>
      <c r="WFY150" s="129"/>
      <c r="WFZ150" s="129"/>
      <c r="WGA150" s="129"/>
      <c r="WGB150" s="129"/>
      <c r="WGC150" s="129"/>
      <c r="WGD150" s="129"/>
      <c r="WGE150" s="129"/>
      <c r="WGF150" s="129"/>
      <c r="WGG150" s="129"/>
      <c r="WGH150" s="129"/>
      <c r="WGI150" s="129"/>
      <c r="WGJ150" s="129"/>
      <c r="WGK150" s="129"/>
      <c r="WGL150" s="129"/>
      <c r="WGM150" s="129"/>
      <c r="WGN150" s="129"/>
      <c r="WGO150" s="129"/>
      <c r="WGP150" s="129"/>
      <c r="WGQ150" s="129"/>
      <c r="WGR150" s="129"/>
      <c r="WGS150" s="129"/>
      <c r="WGT150" s="129"/>
      <c r="WGU150" s="129"/>
      <c r="WGV150" s="129"/>
      <c r="WGW150" s="129"/>
      <c r="WGX150" s="129"/>
      <c r="WGY150" s="129"/>
      <c r="WGZ150" s="129"/>
      <c r="WHA150" s="129"/>
      <c r="WHB150" s="129"/>
      <c r="WHC150" s="129"/>
      <c r="WHD150" s="129"/>
      <c r="WHE150" s="129"/>
      <c r="WHF150" s="129"/>
      <c r="WHG150" s="129"/>
      <c r="WHH150" s="129"/>
      <c r="WHI150" s="129"/>
      <c r="WHJ150" s="129"/>
      <c r="WHK150" s="129"/>
      <c r="WHL150" s="129"/>
      <c r="WHM150" s="129"/>
      <c r="WHN150" s="129"/>
      <c r="WHO150" s="129"/>
      <c r="WHP150" s="129"/>
      <c r="WHQ150" s="129"/>
      <c r="WHR150" s="129"/>
      <c r="WHS150" s="129"/>
      <c r="WHT150" s="129"/>
      <c r="WHU150" s="129"/>
      <c r="WHV150" s="129"/>
      <c r="WHW150" s="129"/>
      <c r="WHX150" s="129"/>
      <c r="WHY150" s="129"/>
      <c r="WHZ150" s="129"/>
      <c r="WIA150" s="129"/>
      <c r="WIB150" s="129"/>
      <c r="WIC150" s="129"/>
      <c r="WID150" s="129"/>
      <c r="WIE150" s="129"/>
      <c r="WIF150" s="129"/>
      <c r="WIG150" s="129"/>
      <c r="WIH150" s="129"/>
      <c r="WII150" s="129"/>
      <c r="WIJ150" s="129"/>
      <c r="WIK150" s="129"/>
      <c r="WIL150" s="129"/>
      <c r="WIM150" s="129"/>
      <c r="WIN150" s="129"/>
      <c r="WIO150" s="129"/>
      <c r="WIP150" s="129"/>
      <c r="WIQ150" s="129"/>
      <c r="WIR150" s="129"/>
      <c r="WIS150" s="129"/>
      <c r="WIT150" s="129"/>
      <c r="WIU150" s="129"/>
      <c r="WIV150" s="129"/>
      <c r="WIW150" s="129"/>
      <c r="WIX150" s="129"/>
      <c r="WIY150" s="129"/>
      <c r="WIZ150" s="129"/>
      <c r="WJA150" s="129"/>
      <c r="WJB150" s="129"/>
      <c r="WJC150" s="129"/>
      <c r="WJD150" s="129"/>
      <c r="WJE150" s="129"/>
      <c r="WJF150" s="129"/>
      <c r="WJG150" s="129"/>
      <c r="WJH150" s="129"/>
      <c r="WJI150" s="129"/>
      <c r="WJJ150" s="129"/>
      <c r="WJK150" s="129"/>
      <c r="WJL150" s="129"/>
      <c r="WJM150" s="129"/>
      <c r="WJN150" s="129"/>
      <c r="WJO150" s="129"/>
      <c r="WJP150" s="129"/>
      <c r="WJQ150" s="129"/>
      <c r="WJR150" s="129"/>
      <c r="WJS150" s="129"/>
      <c r="WJT150" s="129"/>
      <c r="WJU150" s="129"/>
      <c r="WJV150" s="129"/>
      <c r="WJW150" s="129"/>
      <c r="WJX150" s="129"/>
      <c r="WJY150" s="129"/>
      <c r="WJZ150" s="129"/>
      <c r="WKA150" s="129"/>
      <c r="WKB150" s="129"/>
      <c r="WKC150" s="129"/>
      <c r="WKD150" s="129"/>
      <c r="WKE150" s="129"/>
      <c r="WKF150" s="129"/>
      <c r="WKG150" s="129"/>
      <c r="WKH150" s="129"/>
      <c r="WKI150" s="129"/>
      <c r="WKJ150" s="129"/>
      <c r="WKK150" s="129"/>
      <c r="WKL150" s="129"/>
      <c r="WKM150" s="129"/>
      <c r="WKN150" s="129"/>
      <c r="WKO150" s="129"/>
      <c r="WKP150" s="129"/>
      <c r="WKQ150" s="129"/>
      <c r="WKR150" s="129"/>
      <c r="WKS150" s="129"/>
      <c r="WKT150" s="129"/>
      <c r="WKU150" s="129"/>
      <c r="WKV150" s="129"/>
      <c r="WKW150" s="129"/>
      <c r="WKX150" s="129"/>
      <c r="WKY150" s="129"/>
      <c r="WKZ150" s="129"/>
      <c r="WLA150" s="129"/>
      <c r="WLB150" s="129"/>
      <c r="WLC150" s="129"/>
      <c r="WLD150" s="129"/>
      <c r="WLE150" s="129"/>
      <c r="WLF150" s="129"/>
      <c r="WLG150" s="129"/>
      <c r="WLH150" s="129"/>
      <c r="WLI150" s="129"/>
      <c r="WLJ150" s="129"/>
      <c r="WLK150" s="129"/>
      <c r="WLL150" s="129"/>
      <c r="WLM150" s="129"/>
      <c r="WLN150" s="129"/>
      <c r="WLO150" s="129"/>
      <c r="WLP150" s="129"/>
      <c r="WLQ150" s="129"/>
      <c r="WLR150" s="129"/>
      <c r="WLS150" s="129"/>
      <c r="WLT150" s="129"/>
      <c r="WLU150" s="129"/>
      <c r="WLV150" s="129"/>
      <c r="WLW150" s="129"/>
      <c r="WLX150" s="129"/>
      <c r="WLY150" s="129"/>
      <c r="WLZ150" s="129"/>
      <c r="WMA150" s="129"/>
      <c r="WMB150" s="129"/>
      <c r="WMC150" s="129"/>
      <c r="WMD150" s="129"/>
      <c r="WME150" s="129"/>
      <c r="WMF150" s="129"/>
      <c r="WMG150" s="129"/>
      <c r="WMH150" s="129"/>
      <c r="WMI150" s="129"/>
      <c r="WMJ150" s="129"/>
      <c r="WMK150" s="129"/>
      <c r="WML150" s="129"/>
      <c r="WMM150" s="129"/>
      <c r="WMN150" s="129"/>
      <c r="WMO150" s="129"/>
      <c r="WMP150" s="129"/>
      <c r="WMQ150" s="129"/>
      <c r="WMR150" s="129"/>
      <c r="WMS150" s="129"/>
      <c r="WMT150" s="129"/>
      <c r="WMU150" s="129"/>
      <c r="WMV150" s="129"/>
      <c r="WMW150" s="129"/>
      <c r="WMX150" s="129"/>
      <c r="WMY150" s="129"/>
      <c r="WMZ150" s="129"/>
      <c r="WNA150" s="129"/>
      <c r="WNB150" s="129"/>
      <c r="WNC150" s="129"/>
      <c r="WND150" s="129"/>
      <c r="WNE150" s="129"/>
      <c r="WNF150" s="129"/>
      <c r="WNG150" s="129"/>
      <c r="WNH150" s="129"/>
      <c r="WNI150" s="129"/>
      <c r="WNJ150" s="129"/>
      <c r="WNK150" s="129"/>
      <c r="WNL150" s="129"/>
      <c r="WNM150" s="129"/>
      <c r="WNN150" s="129"/>
      <c r="WNO150" s="129"/>
      <c r="WNP150" s="129"/>
      <c r="WNQ150" s="129"/>
      <c r="WNR150" s="129"/>
      <c r="WNS150" s="129"/>
      <c r="WNT150" s="129"/>
      <c r="WNU150" s="129"/>
      <c r="WNV150" s="129"/>
      <c r="WNW150" s="129"/>
      <c r="WNX150" s="129"/>
      <c r="WNY150" s="129"/>
      <c r="WNZ150" s="129"/>
      <c r="WOA150" s="129"/>
      <c r="WOB150" s="129"/>
      <c r="WOC150" s="129"/>
      <c r="WOD150" s="129"/>
      <c r="WOE150" s="129"/>
      <c r="WOF150" s="129"/>
      <c r="WOG150" s="129"/>
      <c r="WOH150" s="129"/>
      <c r="WOI150" s="129"/>
      <c r="WOJ150" s="129"/>
      <c r="WOK150" s="129"/>
      <c r="WOL150" s="129"/>
      <c r="WOM150" s="129"/>
      <c r="WON150" s="129"/>
      <c r="WOO150" s="129"/>
      <c r="WOP150" s="129"/>
      <c r="WOQ150" s="129"/>
      <c r="WOR150" s="129"/>
      <c r="WOS150" s="129"/>
      <c r="WOT150" s="129"/>
      <c r="WOU150" s="129"/>
      <c r="WOV150" s="129"/>
      <c r="WOW150" s="129"/>
      <c r="WOX150" s="129"/>
      <c r="WOY150" s="129"/>
      <c r="WOZ150" s="129"/>
      <c r="WPA150" s="129"/>
      <c r="WPB150" s="129"/>
      <c r="WPC150" s="129"/>
      <c r="WPD150" s="129"/>
      <c r="WPE150" s="129"/>
      <c r="WPF150" s="129"/>
      <c r="WPG150" s="129"/>
      <c r="WPH150" s="129"/>
      <c r="WPI150" s="129"/>
      <c r="WPJ150" s="129"/>
      <c r="WPK150" s="129"/>
      <c r="WPL150" s="129"/>
      <c r="WPM150" s="129"/>
      <c r="WPN150" s="129"/>
      <c r="WPO150" s="129"/>
      <c r="WPP150" s="129"/>
      <c r="WPQ150" s="129"/>
      <c r="WPR150" s="129"/>
      <c r="WPS150" s="129"/>
      <c r="WPT150" s="129"/>
      <c r="WPU150" s="129"/>
      <c r="WPV150" s="129"/>
      <c r="WPW150" s="129"/>
      <c r="WPX150" s="129"/>
      <c r="WPY150" s="129"/>
      <c r="WPZ150" s="129"/>
      <c r="WQA150" s="129"/>
      <c r="WQB150" s="129"/>
      <c r="WQC150" s="129"/>
      <c r="WQD150" s="129"/>
      <c r="WQE150" s="129"/>
      <c r="WQF150" s="129"/>
      <c r="WQG150" s="129"/>
      <c r="WQH150" s="129"/>
      <c r="WQI150" s="129"/>
      <c r="WQJ150" s="129"/>
      <c r="WQK150" s="129"/>
      <c r="WQL150" s="129"/>
      <c r="WQM150" s="129"/>
      <c r="WQN150" s="129"/>
      <c r="WQO150" s="129"/>
      <c r="WQP150" s="129"/>
      <c r="WQQ150" s="129"/>
      <c r="WQR150" s="129"/>
      <c r="WQS150" s="129"/>
      <c r="WQT150" s="129"/>
      <c r="WQU150" s="129"/>
      <c r="WQV150" s="129"/>
      <c r="WQW150" s="129"/>
      <c r="WQX150" s="129"/>
      <c r="WQY150" s="129"/>
      <c r="WQZ150" s="129"/>
      <c r="WRA150" s="129"/>
      <c r="WRB150" s="129"/>
      <c r="WRC150" s="129"/>
      <c r="WRD150" s="129"/>
      <c r="WRE150" s="129"/>
      <c r="WRF150" s="129"/>
      <c r="WRG150" s="129"/>
      <c r="WRH150" s="129"/>
      <c r="WRI150" s="129"/>
      <c r="WRJ150" s="129"/>
      <c r="WRK150" s="129"/>
      <c r="WRL150" s="129"/>
      <c r="WRM150" s="129"/>
      <c r="WRN150" s="129"/>
      <c r="WRO150" s="129"/>
      <c r="WRP150" s="129"/>
      <c r="WRQ150" s="129"/>
      <c r="WRR150" s="129"/>
      <c r="WRS150" s="129"/>
      <c r="WRT150" s="129"/>
      <c r="WRU150" s="129"/>
      <c r="WRV150" s="129"/>
      <c r="WRW150" s="129"/>
      <c r="WRX150" s="129"/>
      <c r="WRY150" s="129"/>
      <c r="WRZ150" s="129"/>
      <c r="WSA150" s="129"/>
      <c r="WSB150" s="129"/>
      <c r="WSC150" s="129"/>
      <c r="WSD150" s="129"/>
      <c r="WSE150" s="129"/>
      <c r="WSF150" s="129"/>
      <c r="WSG150" s="129"/>
      <c r="WSH150" s="129"/>
      <c r="WSI150" s="129"/>
      <c r="WSJ150" s="129"/>
      <c r="WSK150" s="129"/>
      <c r="WSL150" s="129"/>
      <c r="WSM150" s="129"/>
      <c r="WSN150" s="129"/>
      <c r="WSO150" s="129"/>
      <c r="WSP150" s="129"/>
      <c r="WSQ150" s="129"/>
      <c r="WSR150" s="129"/>
      <c r="WSS150" s="129"/>
      <c r="WST150" s="129"/>
      <c r="WSU150" s="129"/>
      <c r="WSV150" s="129"/>
      <c r="WSW150" s="129"/>
      <c r="WSX150" s="129"/>
      <c r="WSY150" s="129"/>
      <c r="WSZ150" s="129"/>
      <c r="WTA150" s="129"/>
      <c r="WTB150" s="129"/>
      <c r="WTC150" s="129"/>
      <c r="WTD150" s="129"/>
      <c r="WTE150" s="129"/>
      <c r="WTF150" s="129"/>
      <c r="WTG150" s="129"/>
      <c r="WTH150" s="129"/>
      <c r="WTI150" s="129"/>
      <c r="WTJ150" s="129"/>
      <c r="WTK150" s="129"/>
      <c r="WTL150" s="129"/>
      <c r="WTM150" s="129"/>
      <c r="WTN150" s="129"/>
      <c r="WTO150" s="129"/>
      <c r="WTP150" s="129"/>
      <c r="WTQ150" s="129"/>
      <c r="WTR150" s="129"/>
      <c r="WTS150" s="129"/>
      <c r="WTT150" s="129"/>
      <c r="WTU150" s="129"/>
      <c r="WTV150" s="129"/>
      <c r="WTW150" s="129"/>
      <c r="WTX150" s="129"/>
      <c r="WTY150" s="129"/>
      <c r="WTZ150" s="129"/>
      <c r="WUA150" s="129"/>
      <c r="WUB150" s="129"/>
      <c r="WUC150" s="129"/>
      <c r="WUD150" s="129"/>
      <c r="WUE150" s="129"/>
      <c r="WUF150" s="129"/>
      <c r="WUG150" s="129"/>
      <c r="WUH150" s="129"/>
      <c r="WUI150" s="129"/>
      <c r="WUJ150" s="129"/>
      <c r="WUK150" s="129"/>
      <c r="WUL150" s="129"/>
      <c r="WUM150" s="129"/>
      <c r="WUN150" s="129"/>
      <c r="WUO150" s="129"/>
      <c r="WUP150" s="129"/>
      <c r="WUQ150" s="129"/>
      <c r="WUR150" s="129"/>
      <c r="WUS150" s="129"/>
      <c r="WUT150" s="129"/>
      <c r="WUU150" s="129"/>
      <c r="WUV150" s="129"/>
      <c r="WUW150" s="129"/>
      <c r="WUX150" s="129"/>
      <c r="WUY150" s="129"/>
      <c r="WUZ150" s="129"/>
      <c r="WVA150" s="129"/>
      <c r="WVB150" s="129"/>
      <c r="WVC150" s="129"/>
      <c r="WVD150" s="129"/>
      <c r="WVE150" s="129"/>
      <c r="WVF150" s="129"/>
      <c r="WVG150" s="129"/>
      <c r="WVH150" s="129"/>
      <c r="WVI150" s="129"/>
      <c r="WVJ150" s="129"/>
      <c r="WVK150" s="129"/>
      <c r="WVL150" s="129"/>
      <c r="WVM150" s="129"/>
      <c r="WVN150" s="129"/>
      <c r="WVO150" s="129"/>
      <c r="WVP150" s="129"/>
      <c r="WVQ150" s="129"/>
      <c r="WVR150" s="129"/>
      <c r="WVS150" s="129"/>
      <c r="WVT150" s="129"/>
      <c r="WVU150" s="129"/>
      <c r="WVV150" s="129"/>
      <c r="WVW150" s="129"/>
      <c r="WVX150" s="129"/>
      <c r="WVY150" s="129"/>
      <c r="WVZ150" s="129"/>
      <c r="WWA150" s="129"/>
      <c r="WWB150" s="129"/>
      <c r="WWC150" s="129"/>
      <c r="WWD150" s="129"/>
      <c r="WWE150" s="129"/>
      <c r="WWF150" s="129"/>
      <c r="WWG150" s="129"/>
      <c r="WWH150" s="129"/>
      <c r="WWI150" s="129"/>
      <c r="WWJ150" s="129"/>
      <c r="WWK150" s="129"/>
      <c r="WWL150" s="129"/>
      <c r="WWM150" s="129"/>
      <c r="WWN150" s="129"/>
      <c r="WWO150" s="129"/>
      <c r="WWP150" s="129"/>
      <c r="WWQ150" s="129"/>
      <c r="WWR150" s="129"/>
      <c r="WWS150" s="129"/>
      <c r="WWT150" s="129"/>
      <c r="WWU150" s="129"/>
      <c r="WWV150" s="129"/>
      <c r="WWW150" s="129"/>
      <c r="WWX150" s="129"/>
      <c r="WWY150" s="129"/>
      <c r="WWZ150" s="129"/>
      <c r="WXA150" s="129"/>
      <c r="WXB150" s="129"/>
      <c r="WXC150" s="129"/>
      <c r="WXD150" s="129"/>
      <c r="WXE150" s="129"/>
      <c r="WXF150" s="129"/>
      <c r="WXG150" s="129"/>
      <c r="WXH150" s="129"/>
      <c r="WXI150" s="129"/>
      <c r="WXJ150" s="129"/>
      <c r="WXK150" s="129"/>
      <c r="WXL150" s="129"/>
      <c r="WXM150" s="129"/>
      <c r="WXN150" s="129"/>
      <c r="WXO150" s="129"/>
      <c r="WXP150" s="129"/>
      <c r="WXQ150" s="129"/>
      <c r="WXR150" s="129"/>
      <c r="WXS150" s="129"/>
      <c r="WXT150" s="129"/>
      <c r="WXU150" s="129"/>
      <c r="WXV150" s="129"/>
      <c r="WXW150" s="129"/>
      <c r="WXX150" s="129"/>
      <c r="WXY150" s="129"/>
      <c r="WXZ150" s="129"/>
      <c r="WYA150" s="129"/>
      <c r="WYB150" s="129"/>
      <c r="WYC150" s="129"/>
      <c r="WYD150" s="129"/>
      <c r="WYE150" s="129"/>
      <c r="WYF150" s="129"/>
      <c r="WYG150" s="129"/>
      <c r="WYH150" s="129"/>
      <c r="WYI150" s="129"/>
      <c r="WYJ150" s="129"/>
      <c r="WYK150" s="129"/>
      <c r="WYL150" s="129"/>
      <c r="WYM150" s="129"/>
      <c r="WYN150" s="129"/>
      <c r="WYO150" s="129"/>
      <c r="WYP150" s="129"/>
      <c r="WYQ150" s="129"/>
      <c r="WYR150" s="129"/>
      <c r="WYS150" s="129"/>
      <c r="WYT150" s="129"/>
      <c r="WYU150" s="129"/>
      <c r="WYV150" s="129"/>
      <c r="WYW150" s="129"/>
      <c r="WYX150" s="129"/>
      <c r="WYY150" s="129"/>
      <c r="WYZ150" s="129"/>
      <c r="WZA150" s="129"/>
      <c r="WZB150" s="129"/>
      <c r="WZC150" s="129"/>
      <c r="WZD150" s="129"/>
      <c r="WZE150" s="129"/>
      <c r="WZF150" s="129"/>
      <c r="WZG150" s="129"/>
      <c r="WZH150" s="129"/>
      <c r="WZI150" s="129"/>
      <c r="WZJ150" s="129"/>
      <c r="WZK150" s="129"/>
      <c r="WZL150" s="129"/>
      <c r="WZM150" s="129"/>
      <c r="WZN150" s="129"/>
      <c r="WZO150" s="129"/>
      <c r="WZP150" s="129"/>
      <c r="WZQ150" s="129"/>
      <c r="WZR150" s="129"/>
      <c r="WZS150" s="129"/>
      <c r="WZT150" s="129"/>
      <c r="WZU150" s="129"/>
      <c r="WZV150" s="129"/>
      <c r="WZW150" s="129"/>
      <c r="WZX150" s="129"/>
      <c r="WZY150" s="129"/>
      <c r="WZZ150" s="129"/>
      <c r="XAA150" s="129"/>
      <c r="XAB150" s="129"/>
      <c r="XAC150" s="129"/>
      <c r="XAD150" s="129"/>
      <c r="XAE150" s="129"/>
      <c r="XAF150" s="129"/>
      <c r="XAG150" s="129"/>
      <c r="XAH150" s="129"/>
      <c r="XAI150" s="129"/>
      <c r="XAJ150" s="129"/>
      <c r="XAK150" s="129"/>
      <c r="XAL150" s="129"/>
      <c r="XAM150" s="129"/>
      <c r="XAN150" s="129"/>
      <c r="XAO150" s="129"/>
      <c r="XAP150" s="129"/>
      <c r="XAQ150" s="129"/>
      <c r="XAR150" s="129"/>
      <c r="XAS150" s="129"/>
      <c r="XAT150" s="129"/>
      <c r="XAU150" s="129"/>
      <c r="XAV150" s="129"/>
      <c r="XAW150" s="129"/>
      <c r="XAX150" s="129"/>
      <c r="XAY150" s="129"/>
      <c r="XAZ150" s="129"/>
      <c r="XBA150" s="129"/>
      <c r="XBB150" s="129"/>
      <c r="XBC150" s="129"/>
      <c r="XBD150" s="129"/>
      <c r="XBE150" s="129"/>
      <c r="XBF150" s="129"/>
      <c r="XBG150" s="129"/>
      <c r="XBH150" s="129"/>
      <c r="XBI150" s="129"/>
      <c r="XBJ150" s="129"/>
      <c r="XBK150" s="129"/>
      <c r="XBL150" s="129"/>
      <c r="XBM150" s="129"/>
      <c r="XBN150" s="129"/>
      <c r="XBO150" s="129"/>
      <c r="XBP150" s="129"/>
      <c r="XBQ150" s="129"/>
      <c r="XBR150" s="129"/>
      <c r="XBS150" s="129"/>
      <c r="XBT150" s="129"/>
      <c r="XBU150" s="129"/>
      <c r="XBV150" s="129"/>
      <c r="XBW150" s="129"/>
      <c r="XBX150" s="129"/>
      <c r="XBY150" s="129"/>
      <c r="XBZ150" s="129"/>
      <c r="XCA150" s="129"/>
      <c r="XCB150" s="129"/>
      <c r="XCC150" s="129"/>
      <c r="XCD150" s="129"/>
      <c r="XCE150" s="129"/>
      <c r="XCF150" s="129"/>
      <c r="XCG150" s="129"/>
      <c r="XCH150" s="129"/>
      <c r="XCI150" s="129"/>
      <c r="XCJ150" s="129"/>
      <c r="XCK150" s="129"/>
      <c r="XCL150" s="129"/>
      <c r="XCM150" s="129"/>
      <c r="XCN150" s="129"/>
      <c r="XCO150" s="129"/>
      <c r="XCP150" s="129"/>
      <c r="XCQ150" s="129"/>
      <c r="XCR150" s="129"/>
      <c r="XCS150" s="129"/>
      <c r="XCT150" s="129"/>
      <c r="XCU150" s="129"/>
      <c r="XCV150" s="129"/>
      <c r="XCW150" s="129"/>
      <c r="XCX150" s="129"/>
      <c r="XCY150" s="129"/>
      <c r="XCZ150" s="129"/>
      <c r="XDA150" s="129"/>
      <c r="XDB150" s="129"/>
      <c r="XDC150" s="129"/>
      <c r="XDD150" s="129"/>
      <c r="XDE150" s="129"/>
      <c r="XDF150" s="129"/>
      <c r="XDG150" s="129"/>
      <c r="XDH150" s="129"/>
      <c r="XDI150" s="129"/>
      <c r="XDJ150" s="129"/>
      <c r="XDK150" s="129"/>
      <c r="XDL150" s="129"/>
      <c r="XDM150" s="129"/>
      <c r="XDN150" s="129"/>
      <c r="XDO150" s="129"/>
      <c r="XDP150" s="129"/>
      <c r="XDQ150" s="129"/>
      <c r="XDR150" s="129"/>
      <c r="XDS150" s="129"/>
      <c r="XDT150" s="129"/>
      <c r="XDU150" s="129"/>
      <c r="XDV150" s="129"/>
      <c r="XDW150" s="129"/>
      <c r="XDX150" s="129"/>
      <c r="XDY150" s="129"/>
      <c r="XDZ150" s="129"/>
      <c r="XEA150" s="129"/>
      <c r="XEB150" s="129"/>
      <c r="XEC150" s="129"/>
      <c r="XED150" s="129"/>
      <c r="XEE150" s="129"/>
      <c r="XEF150" s="129"/>
      <c r="XEG150" s="129"/>
      <c r="XEH150" s="129"/>
      <c r="XEI150" s="129"/>
      <c r="XEJ150" s="129"/>
      <c r="XEK150" s="129"/>
      <c r="XEL150" s="129"/>
      <c r="XEM150" s="129"/>
      <c r="XEN150" s="129"/>
      <c r="XEO150" s="129"/>
      <c r="XEP150" s="129"/>
      <c r="XEQ150" s="129"/>
      <c r="XER150" s="129"/>
      <c r="XES150" s="129"/>
      <c r="XET150" s="129"/>
      <c r="XEU150" s="129"/>
      <c r="XEV150" s="129"/>
      <c r="XEW150" s="129"/>
      <c r="XEX150" s="129"/>
      <c r="XEY150" s="129"/>
      <c r="XEZ150" s="129"/>
      <c r="XFA150" s="129"/>
      <c r="XFB150" s="129"/>
      <c r="XFC150" s="129"/>
      <c r="XFD150" s="129"/>
    </row>
    <row ht="15" r="151">
      <c r="A151" s="77">
        <v>150</v>
      </c>
      <c r="B151" s="77" t="s">
        <v>1153</v>
      </c>
      <c r="C151" s="77" t="str">
        <f>VLOOKUP(B151,'Cấp phát TN'!C1:G1048574,2,FALSE)</f>
        <v>DAC</v>
      </c>
      <c r="D151" s="107" t="str">
        <f>VLOOKUP(B151,'Cấp phát TN'!C1:G1048574,3,FALSE)</f>
        <v>anhvt105</v>
      </c>
      <c r="E151" s="108" t="str">
        <f>VLOOKUP(B151,'Cấp phát TN'!C1:G1048574,4,FALSE)</f>
        <v>thongnv31</v>
      </c>
      <c r="F151" s="80" t="s">
        <f>VLOOKUP(B151,'Cấp phát TN'!C1:G1048574,5,FALSE)</f>
      </c>
      <c r="G151" s="77" t="s">
        <v>884</v>
      </c>
      <c r="H151" s="77">
        <v>30</v>
      </c>
      <c r="I151" s="77">
        <v>1830</v>
      </c>
      <c r="J151" s="77">
        <v>5490</v>
      </c>
      <c r="K151" s="77">
        <v>3840</v>
      </c>
      <c r="L151" s="77"/>
      <c r="M151" s="87"/>
      <c r="N151" s="87"/>
      <c r="O151" s="87">
        <v>528600</v>
      </c>
      <c r="P151" s="87"/>
      <c r="Q151" s="124"/>
      <c r="R151" s="77" t="s">
        <v>1827</v>
      </c>
      <c r="S151" s="124" t="s">
        <v>1834</v>
      </c>
      <c r="T151" s="161"/>
    </row>
    <row ht="15" r="152">
      <c r="A152" s="76">
        <v>151</v>
      </c>
      <c r="B152" s="140" t="s">
        <v>1161</v>
      </c>
      <c r="C152" s="77" t="str">
        <f>VLOOKUP(B152,'Cấp phát TN'!C1:G1048574,2,FALSE)</f>
        <v>VAS</v>
      </c>
      <c r="D152" s="107" t="str">
        <f>VLOOKUP(B152,'Cấp phát TN'!C1:G1048574,3,FALSE)</f>
        <v>ndtho</v>
      </c>
      <c r="E152" s="108" t="str">
        <f>VLOOKUP(B152,'Cấp phát TN'!C1:G1048574,4,FALSE)</f>
        <v>thongnv31</v>
      </c>
      <c r="F152" s="80" t="str">
        <f>VLOOKUP(B152,'Cấp phát TN'!C1:G1048574,5,FALSE)</f>
        <v>SR_VN_20240504_1078614</v>
      </c>
      <c r="G152" s="77" t="s">
        <v>884</v>
      </c>
      <c r="H152" s="77">
        <v>3</v>
      </c>
      <c r="I152" s="77"/>
      <c r="J152" s="77"/>
      <c r="K152" s="77"/>
      <c r="L152" s="77">
        <v>450</v>
      </c>
      <c r="M152" s="87"/>
      <c r="N152" s="87"/>
      <c r="O152" s="87"/>
      <c r="P152" s="87"/>
      <c r="Q152" s="124"/>
      <c r="R152" s="77"/>
      <c r="S152" s="124"/>
      <c r="T152" s="161" t="s">
        <v>1849</v>
      </c>
      <c r="U152" s="129"/>
      <c r="V152" s="129"/>
      <c r="W152" s="129"/>
      <c r="X152" s="129"/>
      <c r="Y152" s="129"/>
      <c r="Z152" s="129"/>
      <c r="AA152" s="129"/>
      <c r="AB152" s="129"/>
      <c r="AC152" s="129"/>
      <c r="AD152" s="129"/>
      <c r="AE152" s="129"/>
      <c r="AF152" s="129"/>
      <c r="AG152" s="129"/>
      <c r="AH152" s="129"/>
      <c r="AI152" s="129"/>
      <c r="AJ152" s="129"/>
      <c r="AK152" s="129"/>
      <c r="AL152" s="129"/>
      <c r="AM152" s="129"/>
      <c r="AN152" s="129"/>
      <c r="AO152" s="129"/>
      <c r="AP152" s="129"/>
      <c r="AQ152" s="129"/>
      <c r="AR152" s="129"/>
      <c r="AS152" s="129"/>
      <c r="AT152" s="129"/>
      <c r="AU152" s="129"/>
      <c r="AV152" s="129"/>
      <c r="AW152" s="129"/>
      <c r="AX152" s="129"/>
      <c r="AY152" s="129"/>
      <c r="AZ152" s="129"/>
      <c r="BA152" s="129"/>
      <c r="BB152" s="129"/>
      <c r="BC152" s="129"/>
      <c r="BD152" s="129"/>
      <c r="BE152" s="129"/>
      <c r="BF152" s="129"/>
      <c r="BG152" s="129"/>
      <c r="BH152" s="129"/>
      <c r="BI152" s="129"/>
      <c r="BJ152" s="129"/>
      <c r="BK152" s="129"/>
      <c r="BL152" s="129"/>
      <c r="BM152" s="129"/>
      <c r="BN152" s="129"/>
      <c r="BO152" s="129"/>
      <c r="BP152" s="129"/>
      <c r="BQ152" s="129"/>
      <c r="BR152" s="129"/>
      <c r="BS152" s="129"/>
      <c r="BT152" s="129"/>
      <c r="BU152" s="129"/>
      <c r="BV152" s="129"/>
      <c r="BW152" s="129"/>
      <c r="BX152" s="129"/>
      <c r="BY152" s="129"/>
      <c r="BZ152" s="129"/>
      <c r="CA152" s="129"/>
      <c r="CB152" s="129"/>
      <c r="CC152" s="129"/>
      <c r="CD152" s="129"/>
      <c r="CE152" s="129"/>
      <c r="CF152" s="129"/>
      <c r="CG152" s="129"/>
      <c r="CH152" s="129"/>
      <c r="CI152" s="129"/>
      <c r="CJ152" s="129"/>
      <c r="CK152" s="129"/>
      <c r="CL152" s="129"/>
      <c r="CM152" s="129"/>
      <c r="CN152" s="129"/>
      <c r="CO152" s="129"/>
      <c r="CP152" s="129"/>
      <c r="CQ152" s="129"/>
      <c r="CR152" s="129"/>
      <c r="CS152" s="129"/>
      <c r="CT152" s="129"/>
      <c r="CU152" s="129"/>
      <c r="CV152" s="129"/>
      <c r="CW152" s="129"/>
      <c r="CX152" s="129"/>
      <c r="CY152" s="129"/>
      <c r="CZ152" s="129"/>
      <c r="DA152" s="129"/>
      <c r="DB152" s="129"/>
      <c r="DC152" s="129"/>
      <c r="DD152" s="129"/>
      <c r="DE152" s="129"/>
      <c r="DF152" s="129"/>
      <c r="DG152" s="129"/>
      <c r="DH152" s="129"/>
      <c r="DI152" s="129"/>
      <c r="DJ152" s="129"/>
      <c r="DK152" s="129"/>
      <c r="DL152" s="129"/>
      <c r="DM152" s="129"/>
      <c r="DN152" s="129"/>
      <c r="DO152" s="129"/>
      <c r="DP152" s="129"/>
      <c r="DQ152" s="129"/>
      <c r="DR152" s="129"/>
      <c r="DS152" s="129"/>
      <c r="DT152" s="129"/>
      <c r="DU152" s="129"/>
      <c r="DV152" s="129"/>
      <c r="DW152" s="129"/>
      <c r="DX152" s="129"/>
      <c r="DY152" s="129"/>
      <c r="DZ152" s="129"/>
      <c r="EA152" s="129"/>
      <c r="EB152" s="129"/>
      <c r="EC152" s="129"/>
      <c r="ED152" s="129"/>
      <c r="EE152" s="129"/>
      <c r="EF152" s="129"/>
      <c r="EG152" s="129"/>
      <c r="EH152" s="129"/>
      <c r="EI152" s="129"/>
      <c r="EJ152" s="129"/>
      <c r="EK152" s="129"/>
      <c r="EL152" s="129"/>
      <c r="EM152" s="129"/>
      <c r="EN152" s="129"/>
      <c r="EO152" s="129"/>
      <c r="EP152" s="129"/>
      <c r="EQ152" s="129"/>
      <c r="ER152" s="129"/>
      <c r="ES152" s="129"/>
      <c r="ET152" s="129"/>
      <c r="EU152" s="129"/>
      <c r="EV152" s="129"/>
      <c r="EW152" s="129"/>
      <c r="EX152" s="129"/>
      <c r="EY152" s="129"/>
      <c r="EZ152" s="129"/>
      <c r="FA152" s="129"/>
      <c r="FB152" s="129"/>
      <c r="FC152" s="129"/>
      <c r="FD152" s="129"/>
      <c r="FE152" s="129"/>
      <c r="FF152" s="129"/>
      <c r="FG152" s="129"/>
      <c r="FH152" s="129"/>
      <c r="FI152" s="129"/>
      <c r="FJ152" s="129"/>
      <c r="FK152" s="129"/>
      <c r="FL152" s="129"/>
      <c r="FM152" s="129"/>
      <c r="FN152" s="129"/>
      <c r="FO152" s="129"/>
      <c r="FP152" s="129"/>
      <c r="FQ152" s="129"/>
      <c r="FR152" s="129"/>
      <c r="FS152" s="129"/>
      <c r="FT152" s="129"/>
      <c r="FU152" s="129"/>
      <c r="FV152" s="129"/>
      <c r="FW152" s="129"/>
      <c r="FX152" s="129"/>
      <c r="FY152" s="129"/>
      <c r="FZ152" s="129"/>
      <c r="GA152" s="129"/>
      <c r="GB152" s="129"/>
      <c r="GC152" s="129"/>
      <c r="GD152" s="129"/>
      <c r="GE152" s="129"/>
      <c r="GF152" s="129"/>
      <c r="GG152" s="129"/>
      <c r="GH152" s="129"/>
      <c r="GI152" s="129"/>
      <c r="GJ152" s="129"/>
      <c r="GK152" s="129"/>
      <c r="GL152" s="129"/>
      <c r="GM152" s="129"/>
      <c r="GN152" s="129"/>
      <c r="GO152" s="129"/>
      <c r="GP152" s="129"/>
      <c r="GQ152" s="129"/>
      <c r="GR152" s="129"/>
      <c r="GS152" s="129"/>
      <c r="GT152" s="129"/>
      <c r="GU152" s="129"/>
      <c r="GV152" s="129"/>
      <c r="GW152" s="129"/>
      <c r="GX152" s="129"/>
      <c r="GY152" s="129"/>
      <c r="GZ152" s="129"/>
      <c r="HA152" s="129"/>
      <c r="HB152" s="129"/>
      <c r="HC152" s="129"/>
      <c r="HD152" s="129"/>
      <c r="HE152" s="129"/>
      <c r="HF152" s="129"/>
      <c r="HG152" s="129"/>
      <c r="HH152" s="129"/>
      <c r="HI152" s="129"/>
      <c r="HJ152" s="129"/>
      <c r="HK152" s="129"/>
      <c r="HL152" s="129"/>
      <c r="HM152" s="129"/>
      <c r="HN152" s="129"/>
      <c r="HO152" s="129"/>
      <c r="HP152" s="129"/>
      <c r="HQ152" s="129"/>
      <c r="HR152" s="129"/>
      <c r="HS152" s="129"/>
      <c r="HT152" s="129"/>
      <c r="HU152" s="129"/>
      <c r="HV152" s="129"/>
      <c r="HW152" s="129"/>
      <c r="HX152" s="129"/>
      <c r="HY152" s="129"/>
      <c r="HZ152" s="129"/>
      <c r="IA152" s="129"/>
      <c r="IB152" s="129"/>
      <c r="IC152" s="129"/>
      <c r="ID152" s="129"/>
      <c r="IE152" s="129"/>
      <c r="IF152" s="129"/>
      <c r="IG152" s="129"/>
      <c r="IH152" s="129"/>
      <c r="II152" s="129"/>
      <c r="IJ152" s="129"/>
      <c r="IK152" s="129"/>
      <c r="IL152" s="129"/>
      <c r="IM152" s="129"/>
      <c r="IN152" s="129"/>
      <c r="IO152" s="129"/>
      <c r="IP152" s="129"/>
      <c r="IQ152" s="129"/>
      <c r="IR152" s="129"/>
      <c r="IS152" s="129"/>
      <c r="IT152" s="129"/>
      <c r="IU152" s="129"/>
      <c r="IV152" s="129"/>
      <c r="IW152" s="129"/>
      <c r="IX152" s="129"/>
      <c r="IY152" s="129"/>
      <c r="IZ152" s="129"/>
      <c r="JA152" s="129"/>
      <c r="JB152" s="129"/>
      <c r="JC152" s="129"/>
      <c r="JD152" s="129"/>
      <c r="JE152" s="129"/>
      <c r="JF152" s="129"/>
      <c r="JG152" s="129"/>
      <c r="JH152" s="129"/>
      <c r="JI152" s="129"/>
      <c r="JJ152" s="129"/>
      <c r="JK152" s="129"/>
      <c r="JL152" s="129"/>
      <c r="JM152" s="129"/>
      <c r="JN152" s="129"/>
      <c r="JO152" s="129"/>
      <c r="JP152" s="129"/>
      <c r="JQ152" s="129"/>
      <c r="JR152" s="129"/>
      <c r="JS152" s="129"/>
      <c r="JT152" s="129"/>
      <c r="JU152" s="129"/>
      <c r="JV152" s="129"/>
      <c r="JW152" s="129"/>
      <c r="JX152" s="129"/>
      <c r="JY152" s="129"/>
      <c r="JZ152" s="129"/>
      <c r="KA152" s="129"/>
      <c r="KB152" s="129"/>
      <c r="KC152" s="129"/>
      <c r="KD152" s="129"/>
      <c r="KE152" s="129"/>
      <c r="KF152" s="129"/>
      <c r="KG152" s="129"/>
      <c r="KH152" s="129"/>
      <c r="KI152" s="129"/>
      <c r="KJ152" s="129"/>
      <c r="KK152" s="129"/>
      <c r="KL152" s="129"/>
      <c r="KM152" s="129"/>
      <c r="KN152" s="129"/>
      <c r="KO152" s="129"/>
      <c r="KP152" s="129"/>
      <c r="KQ152" s="129"/>
      <c r="KR152" s="129"/>
      <c r="KS152" s="129"/>
      <c r="KT152" s="129"/>
      <c r="KU152" s="129"/>
      <c r="KV152" s="129"/>
      <c r="KW152" s="129"/>
      <c r="KX152" s="129"/>
      <c r="KY152" s="129"/>
      <c r="KZ152" s="129"/>
      <c r="LA152" s="129"/>
      <c r="LB152" s="129"/>
      <c r="LC152" s="129"/>
      <c r="LD152" s="129"/>
      <c r="LE152" s="129"/>
      <c r="LF152" s="129"/>
      <c r="LG152" s="129"/>
      <c r="LH152" s="129"/>
      <c r="LI152" s="129"/>
      <c r="LJ152" s="129"/>
      <c r="LK152" s="129"/>
      <c r="LL152" s="129"/>
      <c r="LM152" s="129"/>
      <c r="LN152" s="129"/>
      <c r="LO152" s="129"/>
      <c r="LP152" s="129"/>
      <c r="LQ152" s="129"/>
      <c r="LR152" s="129"/>
      <c r="LS152" s="129"/>
      <c r="LT152" s="129"/>
      <c r="LU152" s="129"/>
      <c r="LV152" s="129"/>
      <c r="LW152" s="129"/>
      <c r="LX152" s="129"/>
      <c r="LY152" s="129"/>
      <c r="LZ152" s="129"/>
      <c r="MA152" s="129"/>
      <c r="MB152" s="129"/>
      <c r="MC152" s="129"/>
      <c r="MD152" s="129"/>
      <c r="ME152" s="129"/>
      <c r="MF152" s="129"/>
      <c r="MG152" s="129"/>
      <c r="MH152" s="129"/>
      <c r="MI152" s="129"/>
      <c r="MJ152" s="129"/>
      <c r="MK152" s="129"/>
      <c r="ML152" s="129"/>
      <c r="MM152" s="129"/>
      <c r="MN152" s="129"/>
      <c r="MO152" s="129"/>
      <c r="MP152" s="129"/>
      <c r="MQ152" s="129"/>
      <c r="MR152" s="129"/>
      <c r="MS152" s="129"/>
      <c r="MT152" s="129"/>
      <c r="MU152" s="129"/>
      <c r="MV152" s="129"/>
      <c r="MW152" s="129"/>
      <c r="MX152" s="129"/>
      <c r="MY152" s="129"/>
      <c r="MZ152" s="129"/>
      <c r="NA152" s="129"/>
      <c r="NB152" s="129"/>
      <c r="NC152" s="129"/>
      <c r="ND152" s="129"/>
      <c r="NE152" s="129"/>
      <c r="NF152" s="129"/>
      <c r="NG152" s="129"/>
      <c r="NH152" s="129"/>
      <c r="NI152" s="129"/>
      <c r="NJ152" s="129"/>
      <c r="NK152" s="129"/>
      <c r="NL152" s="129"/>
      <c r="NM152" s="129"/>
      <c r="NN152" s="129"/>
      <c r="NO152" s="129"/>
      <c r="NP152" s="129"/>
      <c r="NQ152" s="129"/>
      <c r="NR152" s="129"/>
      <c r="NS152" s="129"/>
      <c r="NT152" s="129"/>
      <c r="NU152" s="129"/>
      <c r="NV152" s="129"/>
      <c r="NW152" s="129"/>
      <c r="NX152" s="129"/>
      <c r="NY152" s="129"/>
      <c r="NZ152" s="129"/>
      <c r="OA152" s="129"/>
      <c r="OB152" s="129"/>
      <c r="OC152" s="129"/>
      <c r="OD152" s="129"/>
      <c r="OE152" s="129"/>
      <c r="OF152" s="129"/>
      <c r="OG152" s="129"/>
      <c r="OH152" s="129"/>
      <c r="OI152" s="129"/>
      <c r="OJ152" s="129"/>
      <c r="OK152" s="129"/>
      <c r="OL152" s="129"/>
      <c r="OM152" s="129"/>
      <c r="ON152" s="129"/>
      <c r="OO152" s="129"/>
      <c r="OP152" s="129"/>
      <c r="OQ152" s="129"/>
      <c r="OR152" s="129"/>
      <c r="OS152" s="129"/>
      <c r="OT152" s="129"/>
      <c r="OU152" s="129"/>
      <c r="OV152" s="129"/>
      <c r="OW152" s="129"/>
      <c r="OX152" s="129"/>
      <c r="OY152" s="129"/>
      <c r="OZ152" s="129"/>
      <c r="PA152" s="129"/>
      <c r="PB152" s="129"/>
      <c r="PC152" s="129"/>
      <c r="PD152" s="129"/>
      <c r="PE152" s="129"/>
      <c r="PF152" s="129"/>
      <c r="PG152" s="129"/>
      <c r="PH152" s="129"/>
      <c r="PI152" s="129"/>
      <c r="PJ152" s="129"/>
      <c r="PK152" s="129"/>
      <c r="PL152" s="129"/>
      <c r="PM152" s="129"/>
      <c r="PN152" s="129"/>
      <c r="PO152" s="129"/>
      <c r="PP152" s="129"/>
      <c r="PQ152" s="129"/>
      <c r="PR152" s="129"/>
      <c r="PS152" s="129"/>
      <c r="PT152" s="129"/>
      <c r="PU152" s="129"/>
      <c r="PV152" s="129"/>
      <c r="PW152" s="129"/>
      <c r="PX152" s="129"/>
      <c r="PY152" s="129"/>
      <c r="PZ152" s="129"/>
      <c r="QA152" s="129"/>
      <c r="QB152" s="129"/>
      <c r="QC152" s="129"/>
      <c r="QD152" s="129"/>
      <c r="QE152" s="129"/>
      <c r="QF152" s="129"/>
      <c r="QG152" s="129"/>
      <c r="QH152" s="129"/>
      <c r="QI152" s="129"/>
      <c r="QJ152" s="129"/>
      <c r="QK152" s="129"/>
      <c r="QL152" s="129"/>
      <c r="QM152" s="129"/>
      <c r="QN152" s="129"/>
      <c r="QO152" s="129"/>
      <c r="QP152" s="129"/>
      <c r="QQ152" s="129"/>
      <c r="QR152" s="129"/>
      <c r="QS152" s="129"/>
      <c r="QT152" s="129"/>
      <c r="QU152" s="129"/>
      <c r="QV152" s="129"/>
      <c r="QW152" s="129"/>
      <c r="QX152" s="129"/>
      <c r="QY152" s="129"/>
      <c r="QZ152" s="129"/>
      <c r="RA152" s="129"/>
      <c r="RB152" s="129"/>
      <c r="RC152" s="129"/>
      <c r="RD152" s="129"/>
      <c r="RE152" s="129"/>
      <c r="RF152" s="129"/>
      <c r="RG152" s="129"/>
      <c r="RH152" s="129"/>
      <c r="RI152" s="129"/>
      <c r="RJ152" s="129"/>
      <c r="RK152" s="129"/>
      <c r="RL152" s="129"/>
      <c r="RM152" s="129"/>
      <c r="RN152" s="129"/>
      <c r="RO152" s="129"/>
      <c r="RP152" s="129"/>
      <c r="RQ152" s="129"/>
      <c r="RR152" s="129"/>
      <c r="RS152" s="129"/>
      <c r="RT152" s="129"/>
      <c r="RU152" s="129"/>
      <c r="RV152" s="129"/>
      <c r="RW152" s="129"/>
      <c r="RX152" s="129"/>
      <c r="RY152" s="129"/>
      <c r="RZ152" s="129"/>
      <c r="SA152" s="129"/>
      <c r="SB152" s="129"/>
      <c r="SC152" s="129"/>
      <c r="SD152" s="129"/>
      <c r="SE152" s="129"/>
      <c r="SF152" s="129"/>
      <c r="SG152" s="129"/>
      <c r="SH152" s="129"/>
      <c r="SI152" s="129"/>
      <c r="SJ152" s="129"/>
      <c r="SK152" s="129"/>
      <c r="SL152" s="129"/>
      <c r="SM152" s="129"/>
      <c r="SN152" s="129"/>
      <c r="SO152" s="129"/>
      <c r="SP152" s="129"/>
      <c r="SQ152" s="129"/>
      <c r="SR152" s="129"/>
      <c r="SS152" s="129"/>
      <c r="ST152" s="129"/>
      <c r="SU152" s="129"/>
      <c r="SV152" s="129"/>
      <c r="SW152" s="129"/>
      <c r="SX152" s="129"/>
      <c r="SY152" s="129"/>
      <c r="SZ152" s="129"/>
      <c r="TA152" s="129"/>
      <c r="TB152" s="129"/>
      <c r="TC152" s="129"/>
      <c r="TD152" s="129"/>
      <c r="TE152" s="129"/>
      <c r="TF152" s="129"/>
      <c r="TG152" s="129"/>
      <c r="TH152" s="129"/>
      <c r="TI152" s="129"/>
      <c r="TJ152" s="129"/>
      <c r="TK152" s="129"/>
      <c r="TL152" s="129"/>
      <c r="TM152" s="129"/>
      <c r="TN152" s="129"/>
      <c r="TO152" s="129"/>
      <c r="TP152" s="129"/>
      <c r="TQ152" s="129"/>
      <c r="TR152" s="129"/>
      <c r="TS152" s="129"/>
      <c r="TT152" s="129"/>
      <c r="TU152" s="129"/>
      <c r="TV152" s="129"/>
      <c r="TW152" s="129"/>
      <c r="TX152" s="129"/>
      <c r="TY152" s="129"/>
      <c r="TZ152" s="129"/>
      <c r="UA152" s="129"/>
      <c r="UB152" s="129"/>
      <c r="UC152" s="129"/>
      <c r="UD152" s="129"/>
      <c r="UE152" s="129"/>
      <c r="UF152" s="129"/>
      <c r="UG152" s="129"/>
      <c r="UH152" s="129"/>
      <c r="UI152" s="129"/>
      <c r="UJ152" s="129"/>
      <c r="UK152" s="129"/>
      <c r="UL152" s="129"/>
      <c r="UM152" s="129"/>
      <c r="UN152" s="129"/>
      <c r="UO152" s="129"/>
      <c r="UP152" s="129"/>
      <c r="UQ152" s="129"/>
      <c r="UR152" s="129"/>
      <c r="US152" s="129"/>
      <c r="UT152" s="129"/>
      <c r="UU152" s="129"/>
      <c r="UV152" s="129"/>
      <c r="UW152" s="129"/>
      <c r="UX152" s="129"/>
      <c r="UY152" s="129"/>
      <c r="UZ152" s="129"/>
      <c r="VA152" s="129"/>
      <c r="VB152" s="129"/>
      <c r="VC152" s="129"/>
      <c r="VD152" s="129"/>
      <c r="VE152" s="129"/>
      <c r="VF152" s="129"/>
      <c r="VG152" s="129"/>
      <c r="VH152" s="129"/>
      <c r="VI152" s="129"/>
      <c r="VJ152" s="129"/>
      <c r="VK152" s="129"/>
      <c r="VL152" s="129"/>
      <c r="VM152" s="129"/>
      <c r="VN152" s="129"/>
      <c r="VO152" s="129"/>
      <c r="VP152" s="129"/>
      <c r="VQ152" s="129"/>
      <c r="VR152" s="129"/>
      <c r="VS152" s="129"/>
      <c r="VT152" s="129"/>
      <c r="VU152" s="129"/>
      <c r="VV152" s="129"/>
      <c r="VW152" s="129"/>
      <c r="VX152" s="129"/>
      <c r="VY152" s="129"/>
      <c r="VZ152" s="129"/>
      <c r="WA152" s="129"/>
      <c r="WB152" s="129"/>
      <c r="WC152" s="129"/>
      <c r="WD152" s="129"/>
      <c r="WE152" s="129"/>
      <c r="WF152" s="129"/>
      <c r="WG152" s="129"/>
      <c r="WH152" s="129"/>
      <c r="WI152" s="129"/>
      <c r="WJ152" s="129"/>
      <c r="WK152" s="129"/>
      <c r="WL152" s="129"/>
      <c r="WM152" s="129"/>
      <c r="WN152" s="129"/>
      <c r="WO152" s="129"/>
      <c r="WP152" s="129"/>
      <c r="WQ152" s="129"/>
      <c r="WR152" s="129"/>
      <c r="WS152" s="129"/>
      <c r="WT152" s="129"/>
      <c r="WU152" s="129"/>
      <c r="WV152" s="129"/>
      <c r="WW152" s="129"/>
      <c r="WX152" s="129"/>
      <c r="WY152" s="129"/>
      <c r="WZ152" s="129"/>
      <c r="XA152" s="129"/>
      <c r="XB152" s="129"/>
      <c r="XC152" s="129"/>
      <c r="XD152" s="129"/>
      <c r="XE152" s="129"/>
      <c r="XF152" s="129"/>
      <c r="XG152" s="129"/>
      <c r="XH152" s="129"/>
      <c r="XI152" s="129"/>
      <c r="XJ152" s="129"/>
      <c r="XK152" s="129"/>
      <c r="XL152" s="129"/>
      <c r="XM152" s="129"/>
      <c r="XN152" s="129"/>
      <c r="XO152" s="129"/>
      <c r="XP152" s="129"/>
      <c r="XQ152" s="129"/>
      <c r="XR152" s="129"/>
      <c r="XS152" s="129"/>
      <c r="XT152" s="129"/>
      <c r="XU152" s="129"/>
      <c r="XV152" s="129"/>
      <c r="XW152" s="129"/>
      <c r="XX152" s="129"/>
      <c r="XY152" s="129"/>
      <c r="XZ152" s="129"/>
      <c r="YA152" s="129"/>
      <c r="YB152" s="129"/>
      <c r="YC152" s="129"/>
      <c r="YD152" s="129"/>
      <c r="YE152" s="129"/>
      <c r="YF152" s="129"/>
      <c r="YG152" s="129"/>
      <c r="YH152" s="129"/>
      <c r="YI152" s="129"/>
      <c r="YJ152" s="129"/>
      <c r="YK152" s="129"/>
      <c r="YL152" s="129"/>
      <c r="YM152" s="129"/>
      <c r="YN152" s="129"/>
      <c r="YO152" s="129"/>
      <c r="YP152" s="129"/>
      <c r="YQ152" s="129"/>
      <c r="YR152" s="129"/>
      <c r="YS152" s="129"/>
      <c r="YT152" s="129"/>
      <c r="YU152" s="129"/>
      <c r="YV152" s="129"/>
      <c r="YW152" s="129"/>
      <c r="YX152" s="129"/>
      <c r="YY152" s="129"/>
      <c r="YZ152" s="129"/>
      <c r="ZA152" s="129"/>
      <c r="ZB152" s="129"/>
      <c r="ZC152" s="129"/>
      <c r="ZD152" s="129"/>
      <c r="ZE152" s="129"/>
      <c r="ZF152" s="129"/>
      <c r="ZG152" s="129"/>
      <c r="ZH152" s="129"/>
      <c r="ZI152" s="129"/>
      <c r="ZJ152" s="129"/>
      <c r="ZK152" s="129"/>
      <c r="ZL152" s="129"/>
      <c r="ZM152" s="129"/>
      <c r="ZN152" s="129"/>
      <c r="ZO152" s="129"/>
      <c r="ZP152" s="129"/>
      <c r="ZQ152" s="129"/>
      <c r="ZR152" s="129"/>
      <c r="ZS152" s="129"/>
      <c r="ZT152" s="129"/>
      <c r="ZU152" s="129"/>
      <c r="ZV152" s="129"/>
      <c r="ZW152" s="129"/>
      <c r="ZX152" s="129"/>
      <c r="ZY152" s="129"/>
      <c r="ZZ152" s="129"/>
      <c r="AAA152" s="129"/>
      <c r="AAB152" s="129"/>
      <c r="AAC152" s="129"/>
      <c r="AAD152" s="129"/>
      <c r="AAE152" s="129"/>
      <c r="AAF152" s="129"/>
      <c r="AAG152" s="129"/>
      <c r="AAH152" s="129"/>
      <c r="AAI152" s="129"/>
      <c r="AAJ152" s="129"/>
      <c r="AAK152" s="129"/>
      <c r="AAL152" s="129"/>
      <c r="AAM152" s="129"/>
      <c r="AAN152" s="129"/>
      <c r="AAO152" s="129"/>
      <c r="AAP152" s="129"/>
      <c r="AAQ152" s="129"/>
      <c r="AAR152" s="129"/>
      <c r="AAS152" s="129"/>
      <c r="AAT152" s="129"/>
      <c r="AAU152" s="129"/>
      <c r="AAV152" s="129"/>
      <c r="AAW152" s="129"/>
      <c r="AAX152" s="129"/>
      <c r="AAY152" s="129"/>
      <c r="AAZ152" s="129"/>
      <c r="ABA152" s="129"/>
      <c r="ABB152" s="129"/>
      <c r="ABC152" s="129"/>
      <c r="ABD152" s="129"/>
      <c r="ABE152" s="129"/>
      <c r="ABF152" s="129"/>
      <c r="ABG152" s="129"/>
      <c r="ABH152" s="129"/>
      <c r="ABI152" s="129"/>
      <c r="ABJ152" s="129"/>
      <c r="ABK152" s="129"/>
      <c r="ABL152" s="129"/>
      <c r="ABM152" s="129"/>
      <c r="ABN152" s="129"/>
      <c r="ABO152" s="129"/>
      <c r="ABP152" s="129"/>
      <c r="ABQ152" s="129"/>
      <c r="ABR152" s="129"/>
      <c r="ABS152" s="129"/>
      <c r="ABT152" s="129"/>
      <c r="ABU152" s="129"/>
      <c r="ABV152" s="129"/>
      <c r="ABW152" s="129"/>
      <c r="ABX152" s="129"/>
      <c r="ABY152" s="129"/>
      <c r="ABZ152" s="129"/>
      <c r="ACA152" s="129"/>
      <c r="ACB152" s="129"/>
      <c r="ACC152" s="129"/>
      <c r="ACD152" s="129"/>
      <c r="ACE152" s="129"/>
      <c r="ACF152" s="129"/>
      <c r="ACG152" s="129"/>
      <c r="ACH152" s="129"/>
      <c r="ACI152" s="129"/>
      <c r="ACJ152" s="129"/>
      <c r="ACK152" s="129"/>
      <c r="ACL152" s="129"/>
      <c r="ACM152" s="129"/>
      <c r="ACN152" s="129"/>
      <c r="ACO152" s="129"/>
      <c r="ACP152" s="129"/>
      <c r="ACQ152" s="129"/>
      <c r="ACR152" s="129"/>
      <c r="ACS152" s="129"/>
      <c r="ACT152" s="129"/>
      <c r="ACU152" s="129"/>
      <c r="ACV152" s="129"/>
      <c r="ACW152" s="129"/>
      <c r="ACX152" s="129"/>
      <c r="ACY152" s="129"/>
      <c r="ACZ152" s="129"/>
      <c r="ADA152" s="129"/>
      <c r="ADB152" s="129"/>
      <c r="ADC152" s="129"/>
      <c r="ADD152" s="129"/>
      <c r="ADE152" s="129"/>
      <c r="ADF152" s="129"/>
      <c r="ADG152" s="129"/>
      <c r="ADH152" s="129"/>
      <c r="ADI152" s="129"/>
      <c r="ADJ152" s="129"/>
      <c r="ADK152" s="129"/>
      <c r="ADL152" s="129"/>
      <c r="ADM152" s="129"/>
      <c r="ADN152" s="129"/>
      <c r="ADO152" s="129"/>
      <c r="ADP152" s="129"/>
      <c r="ADQ152" s="129"/>
      <c r="ADR152" s="129"/>
      <c r="ADS152" s="129"/>
      <c r="ADT152" s="129"/>
      <c r="ADU152" s="129"/>
      <c r="ADV152" s="129"/>
      <c r="ADW152" s="129"/>
      <c r="ADX152" s="129"/>
      <c r="ADY152" s="129"/>
      <c r="ADZ152" s="129"/>
      <c r="AEA152" s="129"/>
      <c r="AEB152" s="129"/>
      <c r="AEC152" s="129"/>
      <c r="AED152" s="129"/>
      <c r="AEE152" s="129"/>
      <c r="AEF152" s="129"/>
      <c r="AEG152" s="129"/>
      <c r="AEH152" s="129"/>
      <c r="AEI152" s="129"/>
      <c r="AEJ152" s="129"/>
      <c r="AEK152" s="129"/>
      <c r="AEL152" s="129"/>
      <c r="AEM152" s="129"/>
      <c r="AEN152" s="129"/>
      <c r="AEO152" s="129"/>
      <c r="AEP152" s="129"/>
      <c r="AEQ152" s="129"/>
      <c r="AER152" s="129"/>
      <c r="AES152" s="129"/>
      <c r="AET152" s="129"/>
      <c r="AEU152" s="129"/>
      <c r="AEV152" s="129"/>
      <c r="AEW152" s="129"/>
      <c r="AEX152" s="129"/>
      <c r="AEY152" s="129"/>
      <c r="AEZ152" s="129"/>
      <c r="AFA152" s="129"/>
      <c r="AFB152" s="129"/>
      <c r="AFC152" s="129"/>
      <c r="AFD152" s="129"/>
      <c r="AFE152" s="129"/>
      <c r="AFF152" s="129"/>
      <c r="AFG152" s="129"/>
      <c r="AFH152" s="129"/>
      <c r="AFI152" s="129"/>
      <c r="AFJ152" s="129"/>
      <c r="AFK152" s="129"/>
      <c r="AFL152" s="129"/>
      <c r="AFM152" s="129"/>
      <c r="AFN152" s="129"/>
      <c r="AFO152" s="129"/>
      <c r="AFP152" s="129"/>
      <c r="AFQ152" s="129"/>
      <c r="AFR152" s="129"/>
      <c r="AFS152" s="129"/>
      <c r="AFT152" s="129"/>
      <c r="AFU152" s="129"/>
      <c r="AFV152" s="129"/>
      <c r="AFW152" s="129"/>
      <c r="AFX152" s="129"/>
      <c r="AFY152" s="129"/>
      <c r="AFZ152" s="129"/>
      <c r="AGA152" s="129"/>
      <c r="AGB152" s="129"/>
      <c r="AGC152" s="129"/>
      <c r="AGD152" s="129"/>
      <c r="AGE152" s="129"/>
      <c r="AGF152" s="129"/>
      <c r="AGG152" s="129"/>
      <c r="AGH152" s="129"/>
      <c r="AGI152" s="129"/>
      <c r="AGJ152" s="129"/>
      <c r="AGK152" s="129"/>
      <c r="AGL152" s="129"/>
      <c r="AGM152" s="129"/>
      <c r="AGN152" s="129"/>
      <c r="AGO152" s="129"/>
      <c r="AGP152" s="129"/>
      <c r="AGQ152" s="129"/>
      <c r="AGR152" s="129"/>
      <c r="AGS152" s="129"/>
      <c r="AGT152" s="129"/>
      <c r="AGU152" s="129"/>
      <c r="AGV152" s="129"/>
      <c r="AGW152" s="129"/>
      <c r="AGX152" s="129"/>
      <c r="AGY152" s="129"/>
      <c r="AGZ152" s="129"/>
      <c r="AHA152" s="129"/>
      <c r="AHB152" s="129"/>
      <c r="AHC152" s="129"/>
      <c r="AHD152" s="129"/>
      <c r="AHE152" s="129"/>
      <c r="AHF152" s="129"/>
      <c r="AHG152" s="129"/>
      <c r="AHH152" s="129"/>
      <c r="AHI152" s="129"/>
      <c r="AHJ152" s="129"/>
      <c r="AHK152" s="129"/>
      <c r="AHL152" s="129"/>
      <c r="AHM152" s="129"/>
      <c r="AHN152" s="129"/>
      <c r="AHO152" s="129"/>
      <c r="AHP152" s="129"/>
      <c r="AHQ152" s="129"/>
      <c r="AHR152" s="129"/>
      <c r="AHS152" s="129"/>
      <c r="AHT152" s="129"/>
      <c r="AHU152" s="129"/>
      <c r="AHV152" s="129"/>
      <c r="AHW152" s="129"/>
      <c r="AHX152" s="129"/>
      <c r="AHY152" s="129"/>
      <c r="AHZ152" s="129"/>
      <c r="AIA152" s="129"/>
      <c r="AIB152" s="129"/>
      <c r="AIC152" s="129"/>
      <c r="AID152" s="129"/>
      <c r="AIE152" s="129"/>
      <c r="AIF152" s="129"/>
      <c r="AIG152" s="129"/>
      <c r="AIH152" s="129"/>
      <c r="AII152" s="129"/>
      <c r="AIJ152" s="129"/>
      <c r="AIK152" s="129"/>
      <c r="AIL152" s="129"/>
      <c r="AIM152" s="129"/>
      <c r="AIN152" s="129"/>
      <c r="AIO152" s="129"/>
      <c r="AIP152" s="129"/>
      <c r="AIQ152" s="129"/>
      <c r="AIR152" s="129"/>
      <c r="AIS152" s="129"/>
      <c r="AIT152" s="129"/>
      <c r="AIU152" s="129"/>
      <c r="AIV152" s="129"/>
      <c r="AIW152" s="129"/>
      <c r="AIX152" s="129"/>
      <c r="AIY152" s="129"/>
      <c r="AIZ152" s="129"/>
      <c r="AJA152" s="129"/>
      <c r="AJB152" s="129"/>
      <c r="AJC152" s="129"/>
      <c r="AJD152" s="129"/>
      <c r="AJE152" s="129"/>
      <c r="AJF152" s="129"/>
      <c r="AJG152" s="129"/>
      <c r="AJH152" s="129"/>
      <c r="AJI152" s="129"/>
      <c r="AJJ152" s="129"/>
      <c r="AJK152" s="129"/>
      <c r="AJL152" s="129"/>
      <c r="AJM152" s="129"/>
      <c r="AJN152" s="129"/>
      <c r="AJO152" s="129"/>
      <c r="AJP152" s="129"/>
      <c r="AJQ152" s="129"/>
      <c r="AJR152" s="129"/>
      <c r="AJS152" s="129"/>
      <c r="AJT152" s="129"/>
      <c r="AJU152" s="129"/>
      <c r="AJV152" s="129"/>
      <c r="AJW152" s="129"/>
      <c r="AJX152" s="129"/>
      <c r="AJY152" s="129"/>
      <c r="AJZ152" s="129"/>
      <c r="AKA152" s="129"/>
      <c r="AKB152" s="129"/>
      <c r="AKC152" s="129"/>
      <c r="AKD152" s="129"/>
      <c r="AKE152" s="129"/>
      <c r="AKF152" s="129"/>
      <c r="AKG152" s="129"/>
      <c r="AKH152" s="129"/>
      <c r="AKI152" s="129"/>
      <c r="AKJ152" s="129"/>
      <c r="AKK152" s="129"/>
      <c r="AKL152" s="129"/>
      <c r="AKM152" s="129"/>
      <c r="AKN152" s="129"/>
      <c r="AKO152" s="129"/>
      <c r="AKP152" s="129"/>
      <c r="AKQ152" s="129"/>
      <c r="AKR152" s="129"/>
      <c r="AKS152" s="129"/>
      <c r="AKT152" s="129"/>
      <c r="AKU152" s="129"/>
      <c r="AKV152" s="129"/>
      <c r="AKW152" s="129"/>
      <c r="AKX152" s="129"/>
      <c r="AKY152" s="129"/>
      <c r="AKZ152" s="129"/>
      <c r="ALA152" s="129"/>
      <c r="ALB152" s="129"/>
      <c r="ALC152" s="129"/>
      <c r="ALD152" s="129"/>
      <c r="ALE152" s="129"/>
      <c r="ALF152" s="129"/>
      <c r="ALG152" s="129"/>
      <c r="ALH152" s="129"/>
      <c r="ALI152" s="129"/>
      <c r="ALJ152" s="129"/>
      <c r="ALK152" s="129"/>
      <c r="ALL152" s="129"/>
      <c r="ALM152" s="129"/>
      <c r="ALN152" s="129"/>
      <c r="ALO152" s="129"/>
      <c r="ALP152" s="129"/>
      <c r="ALQ152" s="129"/>
      <c r="ALR152" s="129"/>
      <c r="ALS152" s="129"/>
      <c r="ALT152" s="129"/>
      <c r="ALU152" s="129"/>
      <c r="ALV152" s="129"/>
      <c r="ALW152" s="129"/>
      <c r="ALX152" s="129"/>
      <c r="ALY152" s="129"/>
      <c r="ALZ152" s="129"/>
      <c r="AMA152" s="129"/>
      <c r="AMB152" s="129"/>
      <c r="AMC152" s="129"/>
      <c r="AMD152" s="129"/>
      <c r="AME152" s="129"/>
      <c r="AMF152" s="129"/>
      <c r="AMG152" s="129"/>
      <c r="AMH152" s="129"/>
      <c r="AMI152" s="129"/>
      <c r="AMJ152" s="129"/>
      <c r="AMK152" s="129"/>
      <c r="AML152" s="129"/>
      <c r="AMM152" s="129"/>
      <c r="AMN152" s="129"/>
      <c r="AMO152" s="129"/>
      <c r="AMP152" s="129"/>
      <c r="AMQ152" s="129"/>
      <c r="AMR152" s="129"/>
      <c r="AMS152" s="129"/>
      <c r="AMT152" s="129"/>
      <c r="AMU152" s="129"/>
      <c r="AMV152" s="129"/>
      <c r="AMW152" s="129"/>
      <c r="AMX152" s="129"/>
      <c r="AMY152" s="129"/>
      <c r="AMZ152" s="129"/>
      <c r="ANA152" s="129"/>
      <c r="ANB152" s="129"/>
      <c r="ANC152" s="129"/>
      <c r="AND152" s="129"/>
      <c r="ANE152" s="129"/>
      <c r="ANF152" s="129"/>
      <c r="ANG152" s="129"/>
      <c r="ANH152" s="129"/>
      <c r="ANI152" s="129"/>
      <c r="ANJ152" s="129"/>
      <c r="ANK152" s="129"/>
      <c r="ANL152" s="129"/>
      <c r="ANM152" s="129"/>
      <c r="ANN152" s="129"/>
      <c r="ANO152" s="129"/>
      <c r="ANP152" s="129"/>
      <c r="ANQ152" s="129"/>
      <c r="ANR152" s="129"/>
      <c r="ANS152" s="129"/>
      <c r="ANT152" s="129"/>
      <c r="ANU152" s="129"/>
      <c r="ANV152" s="129"/>
      <c r="ANW152" s="129"/>
      <c r="ANX152" s="129"/>
      <c r="ANY152" s="129"/>
      <c r="ANZ152" s="129"/>
      <c r="AOA152" s="129"/>
      <c r="AOB152" s="129"/>
      <c r="AOC152" s="129"/>
      <c r="AOD152" s="129"/>
      <c r="AOE152" s="129"/>
      <c r="AOF152" s="129"/>
      <c r="AOG152" s="129"/>
      <c r="AOH152" s="129"/>
      <c r="AOI152" s="129"/>
      <c r="AOJ152" s="129"/>
      <c r="AOK152" s="129"/>
      <c r="AOL152" s="129"/>
      <c r="AOM152" s="129"/>
      <c r="AON152" s="129"/>
      <c r="AOO152" s="129"/>
      <c r="AOP152" s="129"/>
      <c r="AOQ152" s="129"/>
      <c r="AOR152" s="129"/>
      <c r="AOS152" s="129"/>
      <c r="AOT152" s="129"/>
      <c r="AOU152" s="129"/>
      <c r="AOV152" s="129"/>
      <c r="AOW152" s="129"/>
      <c r="AOX152" s="129"/>
      <c r="AOY152" s="129"/>
      <c r="AOZ152" s="129"/>
      <c r="APA152" s="129"/>
      <c r="APB152" s="129"/>
      <c r="APC152" s="129"/>
      <c r="APD152" s="129"/>
      <c r="APE152" s="129"/>
      <c r="APF152" s="129"/>
      <c r="APG152" s="129"/>
      <c r="APH152" s="129"/>
      <c r="API152" s="129"/>
      <c r="APJ152" s="129"/>
      <c r="APK152" s="129"/>
      <c r="APL152" s="129"/>
      <c r="APM152" s="129"/>
      <c r="APN152" s="129"/>
      <c r="APO152" s="129"/>
      <c r="APP152" s="129"/>
      <c r="APQ152" s="129"/>
      <c r="APR152" s="129"/>
      <c r="APS152" s="129"/>
      <c r="APT152" s="129"/>
      <c r="APU152" s="129"/>
      <c r="APV152" s="129"/>
      <c r="APW152" s="129"/>
      <c r="APX152" s="129"/>
      <c r="APY152" s="129"/>
      <c r="APZ152" s="129"/>
      <c r="AQA152" s="129"/>
      <c r="AQB152" s="129"/>
      <c r="AQC152" s="129"/>
      <c r="AQD152" s="129"/>
      <c r="AQE152" s="129"/>
      <c r="AQF152" s="129"/>
      <c r="AQG152" s="129"/>
      <c r="AQH152" s="129"/>
      <c r="AQI152" s="129"/>
      <c r="AQJ152" s="129"/>
      <c r="AQK152" s="129"/>
      <c r="AQL152" s="129"/>
      <c r="AQM152" s="129"/>
      <c r="AQN152" s="129"/>
      <c r="AQO152" s="129"/>
      <c r="AQP152" s="129"/>
      <c r="AQQ152" s="129"/>
      <c r="AQR152" s="129"/>
      <c r="AQS152" s="129"/>
      <c r="AQT152" s="129"/>
      <c r="AQU152" s="129"/>
      <c r="AQV152" s="129"/>
      <c r="AQW152" s="129"/>
      <c r="AQX152" s="129"/>
      <c r="AQY152" s="129"/>
      <c r="AQZ152" s="129"/>
      <c r="ARA152" s="129"/>
      <c r="ARB152" s="129"/>
      <c r="ARC152" s="129"/>
      <c r="ARD152" s="129"/>
      <c r="ARE152" s="129"/>
      <c r="ARF152" s="129"/>
      <c r="ARG152" s="129"/>
      <c r="ARH152" s="129"/>
      <c r="ARI152" s="129"/>
      <c r="ARJ152" s="129"/>
      <c r="ARK152" s="129"/>
      <c r="ARL152" s="129"/>
      <c r="ARM152" s="129"/>
      <c r="ARN152" s="129"/>
      <c r="ARO152" s="129"/>
      <c r="ARP152" s="129"/>
      <c r="ARQ152" s="129"/>
      <c r="ARR152" s="129"/>
      <c r="ARS152" s="129"/>
      <c r="ART152" s="129"/>
      <c r="ARU152" s="129"/>
      <c r="ARV152" s="129"/>
      <c r="ARW152" s="129"/>
      <c r="ARX152" s="129"/>
      <c r="ARY152" s="129"/>
      <c r="ARZ152" s="129"/>
      <c r="ASA152" s="129"/>
      <c r="ASB152" s="129"/>
      <c r="ASC152" s="129"/>
      <c r="ASD152" s="129"/>
      <c r="ASE152" s="129"/>
      <c r="ASF152" s="129"/>
      <c r="ASG152" s="129"/>
      <c r="ASH152" s="129"/>
      <c r="ASI152" s="129"/>
      <c r="ASJ152" s="129"/>
      <c r="ASK152" s="129"/>
      <c r="ASL152" s="129"/>
      <c r="ASM152" s="129"/>
      <c r="ASN152" s="129"/>
      <c r="ASO152" s="129"/>
      <c r="ASP152" s="129"/>
      <c r="ASQ152" s="129"/>
      <c r="ASR152" s="129"/>
      <c r="ASS152" s="129"/>
      <c r="AST152" s="129"/>
      <c r="ASU152" s="129"/>
      <c r="ASV152" s="129"/>
      <c r="ASW152" s="129"/>
      <c r="ASX152" s="129"/>
      <c r="ASY152" s="129"/>
      <c r="ASZ152" s="129"/>
      <c r="ATA152" s="129"/>
      <c r="ATB152" s="129"/>
      <c r="ATC152" s="129"/>
      <c r="ATD152" s="129"/>
      <c r="ATE152" s="129"/>
      <c r="ATF152" s="129"/>
      <c r="ATG152" s="129"/>
      <c r="ATH152" s="129"/>
      <c r="ATI152" s="129"/>
      <c r="ATJ152" s="129"/>
      <c r="ATK152" s="129"/>
      <c r="ATL152" s="129"/>
      <c r="ATM152" s="129"/>
      <c r="ATN152" s="129"/>
      <c r="ATO152" s="129"/>
      <c r="ATP152" s="129"/>
      <c r="ATQ152" s="129"/>
      <c r="ATR152" s="129"/>
      <c r="ATS152" s="129"/>
      <c r="ATT152" s="129"/>
      <c r="ATU152" s="129"/>
      <c r="ATV152" s="129"/>
      <c r="ATW152" s="129"/>
      <c r="ATX152" s="129"/>
      <c r="ATY152" s="129"/>
      <c r="ATZ152" s="129"/>
      <c r="AUA152" s="129"/>
      <c r="AUB152" s="129"/>
      <c r="AUC152" s="129"/>
      <c r="AUD152" s="129"/>
      <c r="AUE152" s="129"/>
      <c r="AUF152" s="129"/>
      <c r="AUG152" s="129"/>
      <c r="AUH152" s="129"/>
      <c r="AUI152" s="129"/>
      <c r="AUJ152" s="129"/>
      <c r="AUK152" s="129"/>
      <c r="AUL152" s="129"/>
      <c r="AUM152" s="129"/>
      <c r="AUN152" s="129"/>
      <c r="AUO152" s="129"/>
      <c r="AUP152" s="129"/>
      <c r="AUQ152" s="129"/>
      <c r="AUR152" s="129"/>
      <c r="AUS152" s="129"/>
      <c r="AUT152" s="129"/>
      <c r="AUU152" s="129"/>
      <c r="AUV152" s="129"/>
      <c r="AUW152" s="129"/>
      <c r="AUX152" s="129"/>
      <c r="AUY152" s="129"/>
      <c r="AUZ152" s="129"/>
      <c r="AVA152" s="129"/>
      <c r="AVB152" s="129"/>
      <c r="AVC152" s="129"/>
      <c r="AVD152" s="129"/>
      <c r="AVE152" s="129"/>
      <c r="AVF152" s="129"/>
      <c r="AVG152" s="129"/>
      <c r="AVH152" s="129"/>
      <c r="AVI152" s="129"/>
      <c r="AVJ152" s="129"/>
      <c r="AVK152" s="129"/>
      <c r="AVL152" s="129"/>
      <c r="AVM152" s="129"/>
      <c r="AVN152" s="129"/>
      <c r="AVO152" s="129"/>
      <c r="AVP152" s="129"/>
      <c r="AVQ152" s="129"/>
      <c r="AVR152" s="129"/>
      <c r="AVS152" s="129"/>
      <c r="AVT152" s="129"/>
      <c r="AVU152" s="129"/>
      <c r="AVV152" s="129"/>
      <c r="AVW152" s="129"/>
      <c r="AVX152" s="129"/>
      <c r="AVY152" s="129"/>
      <c r="AVZ152" s="129"/>
      <c r="AWA152" s="129"/>
      <c r="AWB152" s="129"/>
      <c r="AWC152" s="129"/>
      <c r="AWD152" s="129"/>
      <c r="AWE152" s="129"/>
      <c r="AWF152" s="129"/>
      <c r="AWG152" s="129"/>
      <c r="AWH152" s="129"/>
      <c r="AWI152" s="129"/>
      <c r="AWJ152" s="129"/>
      <c r="AWK152" s="129"/>
      <c r="AWL152" s="129"/>
      <c r="AWM152" s="129"/>
      <c r="AWN152" s="129"/>
      <c r="AWO152" s="129"/>
      <c r="AWP152" s="129"/>
      <c r="AWQ152" s="129"/>
      <c r="AWR152" s="129"/>
      <c r="AWS152" s="129"/>
      <c r="AWT152" s="129"/>
      <c r="AWU152" s="129"/>
      <c r="AWV152" s="129"/>
      <c r="AWW152" s="129"/>
      <c r="AWX152" s="129"/>
      <c r="AWY152" s="129"/>
      <c r="AWZ152" s="129"/>
      <c r="AXA152" s="129"/>
      <c r="AXB152" s="129"/>
      <c r="AXC152" s="129"/>
      <c r="AXD152" s="129"/>
      <c r="AXE152" s="129"/>
      <c r="AXF152" s="129"/>
      <c r="AXG152" s="129"/>
      <c r="AXH152" s="129"/>
      <c r="AXI152" s="129"/>
      <c r="AXJ152" s="129"/>
      <c r="AXK152" s="129"/>
      <c r="AXL152" s="129"/>
      <c r="AXM152" s="129"/>
      <c r="AXN152" s="129"/>
      <c r="AXO152" s="129"/>
      <c r="AXP152" s="129"/>
      <c r="AXQ152" s="129"/>
      <c r="AXR152" s="129"/>
      <c r="AXS152" s="129"/>
      <c r="AXT152" s="129"/>
      <c r="AXU152" s="129"/>
      <c r="AXV152" s="129"/>
      <c r="AXW152" s="129"/>
      <c r="AXX152" s="129"/>
      <c r="AXY152" s="129"/>
      <c r="AXZ152" s="129"/>
      <c r="AYA152" s="129"/>
      <c r="AYB152" s="129"/>
      <c r="AYC152" s="129"/>
      <c r="AYD152" s="129"/>
      <c r="AYE152" s="129"/>
      <c r="AYF152" s="129"/>
      <c r="AYG152" s="129"/>
      <c r="AYH152" s="129"/>
      <c r="AYI152" s="129"/>
      <c r="AYJ152" s="129"/>
      <c r="AYK152" s="129"/>
      <c r="AYL152" s="129"/>
      <c r="AYM152" s="129"/>
      <c r="AYN152" s="129"/>
      <c r="AYO152" s="129"/>
      <c r="AYP152" s="129"/>
      <c r="AYQ152" s="129"/>
      <c r="AYR152" s="129"/>
      <c r="AYS152" s="129"/>
      <c r="AYT152" s="129"/>
      <c r="AYU152" s="129"/>
      <c r="AYV152" s="129"/>
      <c r="AYW152" s="129"/>
      <c r="AYX152" s="129"/>
      <c r="AYY152" s="129"/>
      <c r="AYZ152" s="129"/>
      <c r="AZA152" s="129"/>
      <c r="AZB152" s="129"/>
      <c r="AZC152" s="129"/>
      <c r="AZD152" s="129"/>
      <c r="AZE152" s="129"/>
      <c r="AZF152" s="129"/>
      <c r="AZG152" s="129"/>
      <c r="AZH152" s="129"/>
      <c r="AZI152" s="129"/>
      <c r="AZJ152" s="129"/>
      <c r="AZK152" s="129"/>
      <c r="AZL152" s="129"/>
      <c r="AZM152" s="129"/>
      <c r="AZN152" s="129"/>
      <c r="AZO152" s="129"/>
      <c r="AZP152" s="129"/>
      <c r="AZQ152" s="129"/>
      <c r="AZR152" s="129"/>
      <c r="AZS152" s="129"/>
      <c r="AZT152" s="129"/>
      <c r="AZU152" s="129"/>
      <c r="AZV152" s="129"/>
      <c r="AZW152" s="129"/>
      <c r="AZX152" s="129"/>
      <c r="AZY152" s="129"/>
      <c r="AZZ152" s="129"/>
      <c r="BAA152" s="129"/>
      <c r="BAB152" s="129"/>
      <c r="BAC152" s="129"/>
      <c r="BAD152" s="129"/>
      <c r="BAE152" s="129"/>
      <c r="BAF152" s="129"/>
      <c r="BAG152" s="129"/>
      <c r="BAH152" s="129"/>
      <c r="BAI152" s="129"/>
      <c r="BAJ152" s="129"/>
      <c r="BAK152" s="129"/>
      <c r="BAL152" s="129"/>
      <c r="BAM152" s="129"/>
      <c r="BAN152" s="129"/>
      <c r="BAO152" s="129"/>
      <c r="BAP152" s="129"/>
      <c r="BAQ152" s="129"/>
      <c r="BAR152" s="129"/>
      <c r="BAS152" s="129"/>
      <c r="BAT152" s="129"/>
      <c r="BAU152" s="129"/>
      <c r="BAV152" s="129"/>
      <c r="BAW152" s="129"/>
      <c r="BAX152" s="129"/>
      <c r="BAY152" s="129"/>
      <c r="BAZ152" s="129"/>
      <c r="BBA152" s="129"/>
      <c r="BBB152" s="129"/>
      <c r="BBC152" s="129"/>
      <c r="BBD152" s="129"/>
      <c r="BBE152" s="129"/>
      <c r="BBF152" s="129"/>
      <c r="BBG152" s="129"/>
      <c r="BBH152" s="129"/>
      <c r="BBI152" s="129"/>
      <c r="BBJ152" s="129"/>
      <c r="BBK152" s="129"/>
      <c r="BBL152" s="129"/>
      <c r="BBM152" s="129"/>
      <c r="BBN152" s="129"/>
      <c r="BBO152" s="129"/>
      <c r="BBP152" s="129"/>
      <c r="BBQ152" s="129"/>
      <c r="BBR152" s="129"/>
      <c r="BBS152" s="129"/>
      <c r="BBT152" s="129"/>
      <c r="BBU152" s="129"/>
      <c r="BBV152" s="129"/>
      <c r="BBW152" s="129"/>
      <c r="BBX152" s="129"/>
      <c r="BBY152" s="129"/>
      <c r="BBZ152" s="129"/>
      <c r="BCA152" s="129"/>
      <c r="BCB152" s="129"/>
      <c r="BCC152" s="129"/>
      <c r="BCD152" s="129"/>
      <c r="BCE152" s="129"/>
      <c r="BCF152" s="129"/>
      <c r="BCG152" s="129"/>
      <c r="BCH152" s="129"/>
      <c r="BCI152" s="129"/>
      <c r="BCJ152" s="129"/>
      <c r="BCK152" s="129"/>
      <c r="BCL152" s="129"/>
      <c r="BCM152" s="129"/>
      <c r="BCN152" s="129"/>
      <c r="BCO152" s="129"/>
      <c r="BCP152" s="129"/>
      <c r="BCQ152" s="129"/>
      <c r="BCR152" s="129"/>
      <c r="BCS152" s="129"/>
      <c r="BCT152" s="129"/>
      <c r="BCU152" s="129"/>
      <c r="BCV152" s="129"/>
      <c r="BCW152" s="129"/>
      <c r="BCX152" s="129"/>
      <c r="BCY152" s="129"/>
      <c r="BCZ152" s="129"/>
      <c r="BDA152" s="129"/>
      <c r="BDB152" s="129"/>
      <c r="BDC152" s="129"/>
      <c r="BDD152" s="129"/>
      <c r="BDE152" s="129"/>
      <c r="BDF152" s="129"/>
      <c r="BDG152" s="129"/>
      <c r="BDH152" s="129"/>
      <c r="BDI152" s="129"/>
      <c r="BDJ152" s="129"/>
      <c r="BDK152" s="129"/>
      <c r="BDL152" s="129"/>
      <c r="BDM152" s="129"/>
      <c r="BDN152" s="129"/>
      <c r="BDO152" s="129"/>
      <c r="BDP152" s="129"/>
      <c r="BDQ152" s="129"/>
      <c r="BDR152" s="129"/>
      <c r="BDS152" s="129"/>
      <c r="BDT152" s="129"/>
      <c r="BDU152" s="129"/>
      <c r="BDV152" s="129"/>
      <c r="BDW152" s="129"/>
      <c r="BDX152" s="129"/>
      <c r="BDY152" s="129"/>
      <c r="BDZ152" s="129"/>
      <c r="BEA152" s="129"/>
      <c r="BEB152" s="129"/>
      <c r="BEC152" s="129"/>
      <c r="BED152" s="129"/>
      <c r="BEE152" s="129"/>
      <c r="BEF152" s="129"/>
      <c r="BEG152" s="129"/>
      <c r="BEH152" s="129"/>
      <c r="BEI152" s="129"/>
      <c r="BEJ152" s="129"/>
      <c r="BEK152" s="129"/>
      <c r="BEL152" s="129"/>
      <c r="BEM152" s="129"/>
      <c r="BEN152" s="129"/>
      <c r="BEO152" s="129"/>
      <c r="BEP152" s="129"/>
      <c r="BEQ152" s="129"/>
      <c r="BER152" s="129"/>
      <c r="BES152" s="129"/>
      <c r="BET152" s="129"/>
      <c r="BEU152" s="129"/>
      <c r="BEV152" s="129"/>
      <c r="BEW152" s="129"/>
      <c r="BEX152" s="129"/>
      <c r="BEY152" s="129"/>
      <c r="BEZ152" s="129"/>
      <c r="BFA152" s="129"/>
      <c r="BFB152" s="129"/>
      <c r="BFC152" s="129"/>
      <c r="BFD152" s="129"/>
      <c r="BFE152" s="129"/>
      <c r="BFF152" s="129"/>
      <c r="BFG152" s="129"/>
      <c r="BFH152" s="129"/>
      <c r="BFI152" s="129"/>
      <c r="BFJ152" s="129"/>
      <c r="BFK152" s="129"/>
      <c r="BFL152" s="129"/>
      <c r="BFM152" s="129"/>
      <c r="BFN152" s="129"/>
      <c r="BFO152" s="129"/>
      <c r="BFP152" s="129"/>
      <c r="BFQ152" s="129"/>
      <c r="BFR152" s="129"/>
      <c r="BFS152" s="129"/>
      <c r="BFT152" s="129"/>
      <c r="BFU152" s="129"/>
      <c r="BFV152" s="129"/>
      <c r="BFW152" s="129"/>
      <c r="BFX152" s="129"/>
      <c r="BFY152" s="129"/>
      <c r="BFZ152" s="129"/>
      <c r="BGA152" s="129"/>
      <c r="BGB152" s="129"/>
      <c r="BGC152" s="129"/>
      <c r="BGD152" s="129"/>
      <c r="BGE152" s="129"/>
      <c r="BGF152" s="129"/>
      <c r="BGG152" s="129"/>
      <c r="BGH152" s="129"/>
      <c r="BGI152" s="129"/>
      <c r="BGJ152" s="129"/>
      <c r="BGK152" s="129"/>
      <c r="BGL152" s="129"/>
      <c r="BGM152" s="129"/>
      <c r="BGN152" s="129"/>
      <c r="BGO152" s="129"/>
      <c r="BGP152" s="129"/>
      <c r="BGQ152" s="129"/>
      <c r="BGR152" s="129"/>
      <c r="BGS152" s="129"/>
      <c r="BGT152" s="129"/>
      <c r="BGU152" s="129"/>
      <c r="BGV152" s="129"/>
      <c r="BGW152" s="129"/>
      <c r="BGX152" s="129"/>
      <c r="BGY152" s="129"/>
      <c r="BGZ152" s="129"/>
      <c r="BHA152" s="129"/>
      <c r="BHB152" s="129"/>
      <c r="BHC152" s="129"/>
      <c r="BHD152" s="129"/>
      <c r="BHE152" s="129"/>
      <c r="BHF152" s="129"/>
      <c r="BHG152" s="129"/>
      <c r="BHH152" s="129"/>
      <c r="BHI152" s="129"/>
      <c r="BHJ152" s="129"/>
      <c r="BHK152" s="129"/>
      <c r="BHL152" s="129"/>
      <c r="BHM152" s="129"/>
      <c r="BHN152" s="129"/>
      <c r="BHO152" s="129"/>
      <c r="BHP152" s="129"/>
      <c r="BHQ152" s="129"/>
      <c r="BHR152" s="129"/>
      <c r="BHS152" s="129"/>
      <c r="BHT152" s="129"/>
      <c r="BHU152" s="129"/>
      <c r="BHV152" s="129"/>
      <c r="BHW152" s="129"/>
      <c r="BHX152" s="129"/>
      <c r="BHY152" s="129"/>
      <c r="BHZ152" s="129"/>
      <c r="BIA152" s="129"/>
      <c r="BIB152" s="129"/>
      <c r="BIC152" s="129"/>
      <c r="BID152" s="129"/>
      <c r="BIE152" s="129"/>
      <c r="BIF152" s="129"/>
      <c r="BIG152" s="129"/>
      <c r="BIH152" s="129"/>
      <c r="BII152" s="129"/>
      <c r="BIJ152" s="129"/>
      <c r="BIK152" s="129"/>
      <c r="BIL152" s="129"/>
      <c r="BIM152" s="129"/>
      <c r="BIN152" s="129"/>
      <c r="BIO152" s="129"/>
      <c r="BIP152" s="129"/>
      <c r="BIQ152" s="129"/>
      <c r="BIR152" s="129"/>
      <c r="BIS152" s="129"/>
      <c r="BIT152" s="129"/>
      <c r="BIU152" s="129"/>
      <c r="BIV152" s="129"/>
      <c r="BIW152" s="129"/>
      <c r="BIX152" s="129"/>
      <c r="BIY152" s="129"/>
      <c r="BIZ152" s="129"/>
      <c r="BJA152" s="129"/>
      <c r="BJB152" s="129"/>
      <c r="BJC152" s="129"/>
      <c r="BJD152" s="129"/>
      <c r="BJE152" s="129"/>
      <c r="BJF152" s="129"/>
      <c r="BJG152" s="129"/>
      <c r="BJH152" s="129"/>
      <c r="BJI152" s="129"/>
      <c r="BJJ152" s="129"/>
      <c r="BJK152" s="129"/>
      <c r="BJL152" s="129"/>
      <c r="BJM152" s="129"/>
      <c r="BJN152" s="129"/>
      <c r="BJO152" s="129"/>
      <c r="BJP152" s="129"/>
      <c r="BJQ152" s="129"/>
      <c r="BJR152" s="129"/>
      <c r="BJS152" s="129"/>
      <c r="BJT152" s="129"/>
      <c r="BJU152" s="129"/>
      <c r="BJV152" s="129"/>
      <c r="BJW152" s="129"/>
      <c r="BJX152" s="129"/>
      <c r="BJY152" s="129"/>
      <c r="BJZ152" s="129"/>
      <c r="BKA152" s="129"/>
      <c r="BKB152" s="129"/>
      <c r="BKC152" s="129"/>
      <c r="BKD152" s="129"/>
      <c r="BKE152" s="129"/>
      <c r="BKF152" s="129"/>
      <c r="BKG152" s="129"/>
      <c r="BKH152" s="129"/>
      <c r="BKI152" s="129"/>
      <c r="BKJ152" s="129"/>
      <c r="BKK152" s="129"/>
      <c r="BKL152" s="129"/>
      <c r="BKM152" s="129"/>
      <c r="BKN152" s="129"/>
      <c r="BKO152" s="129"/>
      <c r="BKP152" s="129"/>
      <c r="BKQ152" s="129"/>
      <c r="BKR152" s="129"/>
      <c r="BKS152" s="129"/>
      <c r="BKT152" s="129"/>
      <c r="BKU152" s="129"/>
      <c r="BKV152" s="129"/>
      <c r="BKW152" s="129"/>
      <c r="BKX152" s="129"/>
      <c r="BKY152" s="129"/>
      <c r="BKZ152" s="129"/>
      <c r="BLA152" s="129"/>
      <c r="BLB152" s="129"/>
      <c r="BLC152" s="129"/>
      <c r="BLD152" s="129"/>
      <c r="BLE152" s="129"/>
      <c r="BLF152" s="129"/>
      <c r="BLG152" s="129"/>
      <c r="BLH152" s="129"/>
      <c r="BLI152" s="129"/>
      <c r="BLJ152" s="129"/>
      <c r="BLK152" s="129"/>
      <c r="BLL152" s="129"/>
      <c r="BLM152" s="129"/>
      <c r="BLN152" s="129"/>
      <c r="BLO152" s="129"/>
      <c r="BLP152" s="129"/>
      <c r="BLQ152" s="129"/>
      <c r="BLR152" s="129"/>
      <c r="BLS152" s="129"/>
      <c r="BLT152" s="129"/>
      <c r="BLU152" s="129"/>
      <c r="BLV152" s="129"/>
      <c r="BLW152" s="129"/>
      <c r="BLX152" s="129"/>
      <c r="BLY152" s="129"/>
      <c r="BLZ152" s="129"/>
      <c r="BMA152" s="129"/>
      <c r="BMB152" s="129"/>
      <c r="BMC152" s="129"/>
      <c r="BMD152" s="129"/>
      <c r="BME152" s="129"/>
      <c r="BMF152" s="129"/>
      <c r="BMG152" s="129"/>
      <c r="BMH152" s="129"/>
      <c r="BMI152" s="129"/>
      <c r="BMJ152" s="129"/>
      <c r="BMK152" s="129"/>
      <c r="BML152" s="129"/>
      <c r="BMM152" s="129"/>
      <c r="BMN152" s="129"/>
      <c r="BMO152" s="129"/>
      <c r="BMP152" s="129"/>
      <c r="BMQ152" s="129"/>
      <c r="BMR152" s="129"/>
      <c r="BMS152" s="129"/>
      <c r="BMT152" s="129"/>
      <c r="BMU152" s="129"/>
      <c r="BMV152" s="129"/>
      <c r="BMW152" s="129"/>
      <c r="BMX152" s="129"/>
      <c r="BMY152" s="129"/>
      <c r="BMZ152" s="129"/>
      <c r="BNA152" s="129"/>
      <c r="BNB152" s="129"/>
      <c r="BNC152" s="129"/>
      <c r="BND152" s="129"/>
      <c r="BNE152" s="129"/>
      <c r="BNF152" s="129"/>
      <c r="BNG152" s="129"/>
      <c r="BNH152" s="129"/>
      <c r="BNI152" s="129"/>
      <c r="BNJ152" s="129"/>
      <c r="BNK152" s="129"/>
      <c r="BNL152" s="129"/>
      <c r="BNM152" s="129"/>
      <c r="BNN152" s="129"/>
      <c r="BNO152" s="129"/>
      <c r="BNP152" s="129"/>
      <c r="BNQ152" s="129"/>
      <c r="BNR152" s="129"/>
      <c r="BNS152" s="129"/>
      <c r="BNT152" s="129"/>
      <c r="BNU152" s="129"/>
      <c r="BNV152" s="129"/>
      <c r="BNW152" s="129"/>
      <c r="BNX152" s="129"/>
      <c r="BNY152" s="129"/>
      <c r="BNZ152" s="129"/>
      <c r="BOA152" s="129"/>
      <c r="BOB152" s="129"/>
      <c r="BOC152" s="129"/>
      <c r="BOD152" s="129"/>
      <c r="BOE152" s="129"/>
      <c r="BOF152" s="129"/>
      <c r="BOG152" s="129"/>
      <c r="BOH152" s="129"/>
      <c r="BOI152" s="129"/>
      <c r="BOJ152" s="129"/>
      <c r="BOK152" s="129"/>
      <c r="BOL152" s="129"/>
      <c r="BOM152" s="129"/>
      <c r="BON152" s="129"/>
      <c r="BOO152" s="129"/>
      <c r="BOP152" s="129"/>
      <c r="BOQ152" s="129"/>
      <c r="BOR152" s="129"/>
      <c r="BOS152" s="129"/>
      <c r="BOT152" s="129"/>
      <c r="BOU152" s="129"/>
      <c r="BOV152" s="129"/>
      <c r="BOW152" s="129"/>
      <c r="BOX152" s="129"/>
      <c r="BOY152" s="129"/>
      <c r="BOZ152" s="129"/>
      <c r="BPA152" s="129"/>
      <c r="BPB152" s="129"/>
      <c r="BPC152" s="129"/>
      <c r="BPD152" s="129"/>
      <c r="BPE152" s="129"/>
      <c r="BPF152" s="129"/>
      <c r="BPG152" s="129"/>
      <c r="BPH152" s="129"/>
      <c r="BPI152" s="129"/>
      <c r="BPJ152" s="129"/>
      <c r="BPK152" s="129"/>
      <c r="BPL152" s="129"/>
      <c r="BPM152" s="129"/>
      <c r="BPN152" s="129"/>
      <c r="BPO152" s="129"/>
      <c r="BPP152" s="129"/>
      <c r="BPQ152" s="129"/>
      <c r="BPR152" s="129"/>
      <c r="BPS152" s="129"/>
      <c r="BPT152" s="129"/>
      <c r="BPU152" s="129"/>
      <c r="BPV152" s="129"/>
      <c r="BPW152" s="129"/>
      <c r="BPX152" s="129"/>
      <c r="BPY152" s="129"/>
      <c r="BPZ152" s="129"/>
      <c r="BQA152" s="129"/>
      <c r="BQB152" s="129"/>
      <c r="BQC152" s="129"/>
      <c r="BQD152" s="129"/>
      <c r="BQE152" s="129"/>
      <c r="BQF152" s="129"/>
      <c r="BQG152" s="129"/>
      <c r="BQH152" s="129"/>
      <c r="BQI152" s="129"/>
      <c r="BQJ152" s="129"/>
      <c r="BQK152" s="129"/>
      <c r="BQL152" s="129"/>
      <c r="BQM152" s="129"/>
      <c r="BQN152" s="129"/>
      <c r="BQO152" s="129"/>
      <c r="BQP152" s="129"/>
      <c r="BQQ152" s="129"/>
      <c r="BQR152" s="129"/>
      <c r="BQS152" s="129"/>
      <c r="BQT152" s="129"/>
      <c r="BQU152" s="129"/>
      <c r="BQV152" s="129"/>
      <c r="BQW152" s="129"/>
      <c r="BQX152" s="129"/>
      <c r="BQY152" s="129"/>
      <c r="BQZ152" s="129"/>
      <c r="BRA152" s="129"/>
      <c r="BRB152" s="129"/>
      <c r="BRC152" s="129"/>
      <c r="BRD152" s="129"/>
      <c r="BRE152" s="129"/>
      <c r="BRF152" s="129"/>
      <c r="BRG152" s="129"/>
      <c r="BRH152" s="129"/>
      <c r="BRI152" s="129"/>
      <c r="BRJ152" s="129"/>
      <c r="BRK152" s="129"/>
      <c r="BRL152" s="129"/>
      <c r="BRM152" s="129"/>
      <c r="BRN152" s="129"/>
      <c r="BRO152" s="129"/>
      <c r="BRP152" s="129"/>
      <c r="BRQ152" s="129"/>
      <c r="BRR152" s="129"/>
      <c r="BRS152" s="129"/>
      <c r="BRT152" s="129"/>
      <c r="BRU152" s="129"/>
      <c r="BRV152" s="129"/>
      <c r="BRW152" s="129"/>
      <c r="BRX152" s="129"/>
      <c r="BRY152" s="129"/>
      <c r="BRZ152" s="129"/>
      <c r="BSA152" s="129"/>
      <c r="BSB152" s="129"/>
      <c r="BSC152" s="129"/>
      <c r="BSD152" s="129"/>
      <c r="BSE152" s="129"/>
      <c r="BSF152" s="129"/>
      <c r="BSG152" s="129"/>
      <c r="BSH152" s="129"/>
      <c r="BSI152" s="129"/>
      <c r="BSJ152" s="129"/>
      <c r="BSK152" s="129"/>
      <c r="BSL152" s="129"/>
      <c r="BSM152" s="129"/>
      <c r="BSN152" s="129"/>
      <c r="BSO152" s="129"/>
      <c r="BSP152" s="129"/>
      <c r="BSQ152" s="129"/>
      <c r="BSR152" s="129"/>
      <c r="BSS152" s="129"/>
      <c r="BST152" s="129"/>
      <c r="BSU152" s="129"/>
      <c r="BSV152" s="129"/>
      <c r="BSW152" s="129"/>
      <c r="BSX152" s="129"/>
      <c r="BSY152" s="129"/>
      <c r="BSZ152" s="129"/>
      <c r="BTA152" s="129"/>
      <c r="BTB152" s="129"/>
      <c r="BTC152" s="129"/>
      <c r="BTD152" s="129"/>
      <c r="BTE152" s="129"/>
      <c r="BTF152" s="129"/>
      <c r="BTG152" s="129"/>
      <c r="BTH152" s="129"/>
      <c r="BTI152" s="129"/>
      <c r="BTJ152" s="129"/>
      <c r="BTK152" s="129"/>
      <c r="BTL152" s="129"/>
      <c r="BTM152" s="129"/>
      <c r="BTN152" s="129"/>
      <c r="BTO152" s="129"/>
      <c r="BTP152" s="129"/>
      <c r="BTQ152" s="129"/>
      <c r="BTR152" s="129"/>
      <c r="BTS152" s="129"/>
      <c r="BTT152" s="129"/>
      <c r="BTU152" s="129"/>
      <c r="BTV152" s="129"/>
      <c r="BTW152" s="129"/>
      <c r="BTX152" s="129"/>
      <c r="BTY152" s="129"/>
      <c r="BTZ152" s="129"/>
      <c r="BUA152" s="129"/>
      <c r="BUB152" s="129"/>
      <c r="BUC152" s="129"/>
      <c r="BUD152" s="129"/>
      <c r="BUE152" s="129"/>
      <c r="BUF152" s="129"/>
      <c r="BUG152" s="129"/>
      <c r="BUH152" s="129"/>
      <c r="BUI152" s="129"/>
      <c r="BUJ152" s="129"/>
      <c r="BUK152" s="129"/>
      <c r="BUL152" s="129"/>
      <c r="BUM152" s="129"/>
      <c r="BUN152" s="129"/>
      <c r="BUO152" s="129"/>
      <c r="BUP152" s="129"/>
      <c r="BUQ152" s="129"/>
      <c r="BUR152" s="129"/>
      <c r="BUS152" s="129"/>
      <c r="BUT152" s="129"/>
      <c r="BUU152" s="129"/>
      <c r="BUV152" s="129"/>
      <c r="BUW152" s="129"/>
      <c r="BUX152" s="129"/>
      <c r="BUY152" s="129"/>
      <c r="BUZ152" s="129"/>
      <c r="BVA152" s="129"/>
      <c r="BVB152" s="129"/>
      <c r="BVC152" s="129"/>
      <c r="BVD152" s="129"/>
      <c r="BVE152" s="129"/>
      <c r="BVF152" s="129"/>
      <c r="BVG152" s="129"/>
      <c r="BVH152" s="129"/>
      <c r="BVI152" s="129"/>
      <c r="BVJ152" s="129"/>
      <c r="BVK152" s="129"/>
      <c r="BVL152" s="129"/>
      <c r="BVM152" s="129"/>
      <c r="BVN152" s="129"/>
      <c r="BVO152" s="129"/>
      <c r="BVP152" s="129"/>
      <c r="BVQ152" s="129"/>
      <c r="BVR152" s="129"/>
      <c r="BVS152" s="129"/>
      <c r="BVT152" s="129"/>
      <c r="BVU152" s="129"/>
      <c r="BVV152" s="129"/>
      <c r="BVW152" s="129"/>
      <c r="BVX152" s="129"/>
      <c r="BVY152" s="129"/>
      <c r="BVZ152" s="129"/>
      <c r="BWA152" s="129"/>
      <c r="BWB152" s="129"/>
      <c r="BWC152" s="129"/>
      <c r="BWD152" s="129"/>
      <c r="BWE152" s="129"/>
      <c r="BWF152" s="129"/>
      <c r="BWG152" s="129"/>
      <c r="BWH152" s="129"/>
      <c r="BWI152" s="129"/>
      <c r="BWJ152" s="129"/>
      <c r="BWK152" s="129"/>
      <c r="BWL152" s="129"/>
      <c r="BWM152" s="129"/>
      <c r="BWN152" s="129"/>
      <c r="BWO152" s="129"/>
      <c r="BWP152" s="129"/>
      <c r="BWQ152" s="129"/>
      <c r="BWR152" s="129"/>
      <c r="BWS152" s="129"/>
      <c r="BWT152" s="129"/>
      <c r="BWU152" s="129"/>
      <c r="BWV152" s="129"/>
      <c r="BWW152" s="129"/>
      <c r="BWX152" s="129"/>
      <c r="BWY152" s="129"/>
      <c r="BWZ152" s="129"/>
      <c r="BXA152" s="129"/>
      <c r="BXB152" s="129"/>
      <c r="BXC152" s="129"/>
      <c r="BXD152" s="129"/>
      <c r="BXE152" s="129"/>
      <c r="BXF152" s="129"/>
      <c r="BXG152" s="129"/>
      <c r="BXH152" s="129"/>
      <c r="BXI152" s="129"/>
      <c r="BXJ152" s="129"/>
      <c r="BXK152" s="129"/>
      <c r="BXL152" s="129"/>
      <c r="BXM152" s="129"/>
      <c r="BXN152" s="129"/>
      <c r="BXO152" s="129"/>
      <c r="BXP152" s="129"/>
      <c r="BXQ152" s="129"/>
      <c r="BXR152" s="129"/>
      <c r="BXS152" s="129"/>
      <c r="BXT152" s="129"/>
      <c r="BXU152" s="129"/>
      <c r="BXV152" s="129"/>
      <c r="BXW152" s="129"/>
      <c r="BXX152" s="129"/>
      <c r="BXY152" s="129"/>
      <c r="BXZ152" s="129"/>
      <c r="BYA152" s="129"/>
      <c r="BYB152" s="129"/>
      <c r="BYC152" s="129"/>
      <c r="BYD152" s="129"/>
      <c r="BYE152" s="129"/>
      <c r="BYF152" s="129"/>
      <c r="BYG152" s="129"/>
      <c r="BYH152" s="129"/>
      <c r="BYI152" s="129"/>
      <c r="BYJ152" s="129"/>
      <c r="BYK152" s="129"/>
      <c r="BYL152" s="129"/>
      <c r="BYM152" s="129"/>
      <c r="BYN152" s="129"/>
      <c r="BYO152" s="129"/>
      <c r="BYP152" s="129"/>
      <c r="BYQ152" s="129"/>
      <c r="BYR152" s="129"/>
      <c r="BYS152" s="129"/>
      <c r="BYT152" s="129"/>
      <c r="BYU152" s="129"/>
      <c r="BYV152" s="129"/>
      <c r="BYW152" s="129"/>
      <c r="BYX152" s="129"/>
      <c r="BYY152" s="129"/>
      <c r="BYZ152" s="129"/>
      <c r="BZA152" s="129"/>
      <c r="BZB152" s="129"/>
      <c r="BZC152" s="129"/>
      <c r="BZD152" s="129"/>
      <c r="BZE152" s="129"/>
      <c r="BZF152" s="129"/>
      <c r="BZG152" s="129"/>
      <c r="BZH152" s="129"/>
      <c r="BZI152" s="129"/>
      <c r="BZJ152" s="129"/>
      <c r="BZK152" s="129"/>
      <c r="BZL152" s="129"/>
      <c r="BZM152" s="129"/>
      <c r="BZN152" s="129"/>
      <c r="BZO152" s="129"/>
      <c r="BZP152" s="129"/>
      <c r="BZQ152" s="129"/>
      <c r="BZR152" s="129"/>
      <c r="BZS152" s="129"/>
      <c r="BZT152" s="129"/>
      <c r="BZU152" s="129"/>
      <c r="BZV152" s="129"/>
      <c r="BZW152" s="129"/>
      <c r="BZX152" s="129"/>
      <c r="BZY152" s="129"/>
      <c r="BZZ152" s="129"/>
      <c r="CAA152" s="129"/>
      <c r="CAB152" s="129"/>
      <c r="CAC152" s="129"/>
      <c r="CAD152" s="129"/>
      <c r="CAE152" s="129"/>
      <c r="CAF152" s="129"/>
      <c r="CAG152" s="129"/>
      <c r="CAH152" s="129"/>
      <c r="CAI152" s="129"/>
      <c r="CAJ152" s="129"/>
      <c r="CAK152" s="129"/>
      <c r="CAL152" s="129"/>
      <c r="CAM152" s="129"/>
      <c r="CAN152" s="129"/>
      <c r="CAO152" s="129"/>
      <c r="CAP152" s="129"/>
      <c r="CAQ152" s="129"/>
      <c r="CAR152" s="129"/>
      <c r="CAS152" s="129"/>
      <c r="CAT152" s="129"/>
      <c r="CAU152" s="129"/>
      <c r="CAV152" s="129"/>
      <c r="CAW152" s="129"/>
      <c r="CAX152" s="129"/>
      <c r="CAY152" s="129"/>
      <c r="CAZ152" s="129"/>
      <c r="CBA152" s="129"/>
      <c r="CBB152" s="129"/>
      <c r="CBC152" s="129"/>
      <c r="CBD152" s="129"/>
      <c r="CBE152" s="129"/>
      <c r="CBF152" s="129"/>
      <c r="CBG152" s="129"/>
      <c r="CBH152" s="129"/>
      <c r="CBI152" s="129"/>
      <c r="CBJ152" s="129"/>
      <c r="CBK152" s="129"/>
      <c r="CBL152" s="129"/>
      <c r="CBM152" s="129"/>
      <c r="CBN152" s="129"/>
      <c r="CBO152" s="129"/>
      <c r="CBP152" s="129"/>
      <c r="CBQ152" s="129"/>
      <c r="CBR152" s="129"/>
      <c r="CBS152" s="129"/>
      <c r="CBT152" s="129"/>
      <c r="CBU152" s="129"/>
      <c r="CBV152" s="129"/>
      <c r="CBW152" s="129"/>
      <c r="CBX152" s="129"/>
      <c r="CBY152" s="129"/>
      <c r="CBZ152" s="129"/>
      <c r="CCA152" s="129"/>
      <c r="CCB152" s="129"/>
      <c r="CCC152" s="129"/>
      <c r="CCD152" s="129"/>
      <c r="CCE152" s="129"/>
      <c r="CCF152" s="129"/>
      <c r="CCG152" s="129"/>
      <c r="CCH152" s="129"/>
      <c r="CCI152" s="129"/>
      <c r="CCJ152" s="129"/>
      <c r="CCK152" s="129"/>
      <c r="CCL152" s="129"/>
      <c r="CCM152" s="129"/>
      <c r="CCN152" s="129"/>
      <c r="CCO152" s="129"/>
      <c r="CCP152" s="129"/>
      <c r="CCQ152" s="129"/>
      <c r="CCR152" s="129"/>
      <c r="CCS152" s="129"/>
      <c r="CCT152" s="129"/>
      <c r="CCU152" s="129"/>
      <c r="CCV152" s="129"/>
      <c r="CCW152" s="129"/>
      <c r="CCX152" s="129"/>
      <c r="CCY152" s="129"/>
      <c r="CCZ152" s="129"/>
      <c r="CDA152" s="129"/>
      <c r="CDB152" s="129"/>
      <c r="CDC152" s="129"/>
      <c r="CDD152" s="129"/>
      <c r="CDE152" s="129"/>
      <c r="CDF152" s="129"/>
      <c r="CDG152" s="129"/>
      <c r="CDH152" s="129"/>
      <c r="CDI152" s="129"/>
      <c r="CDJ152" s="129"/>
      <c r="CDK152" s="129"/>
      <c r="CDL152" s="129"/>
      <c r="CDM152" s="129"/>
      <c r="CDN152" s="129"/>
      <c r="CDO152" s="129"/>
      <c r="CDP152" s="129"/>
      <c r="CDQ152" s="129"/>
      <c r="CDR152" s="129"/>
      <c r="CDS152" s="129"/>
      <c r="CDT152" s="129"/>
      <c r="CDU152" s="129"/>
      <c r="CDV152" s="129"/>
      <c r="CDW152" s="129"/>
      <c r="CDX152" s="129"/>
      <c r="CDY152" s="129"/>
      <c r="CDZ152" s="129"/>
      <c r="CEA152" s="129"/>
      <c r="CEB152" s="129"/>
      <c r="CEC152" s="129"/>
      <c r="CED152" s="129"/>
      <c r="CEE152" s="129"/>
      <c r="CEF152" s="129"/>
      <c r="CEG152" s="129"/>
      <c r="CEH152" s="129"/>
      <c r="CEI152" s="129"/>
      <c r="CEJ152" s="129"/>
      <c r="CEK152" s="129"/>
      <c r="CEL152" s="129"/>
      <c r="CEM152" s="129"/>
      <c r="CEN152" s="129"/>
      <c r="CEO152" s="129"/>
      <c r="CEP152" s="129"/>
      <c r="CEQ152" s="129"/>
      <c r="CER152" s="129"/>
      <c r="CES152" s="129"/>
      <c r="CET152" s="129"/>
      <c r="CEU152" s="129"/>
      <c r="CEV152" s="129"/>
      <c r="CEW152" s="129"/>
      <c r="CEX152" s="129"/>
      <c r="CEY152" s="129"/>
      <c r="CEZ152" s="129"/>
      <c r="CFA152" s="129"/>
      <c r="CFB152" s="129"/>
      <c r="CFC152" s="129"/>
      <c r="CFD152" s="129"/>
      <c r="CFE152" s="129"/>
      <c r="CFF152" s="129"/>
      <c r="CFG152" s="129"/>
      <c r="CFH152" s="129"/>
      <c r="CFI152" s="129"/>
      <c r="CFJ152" s="129"/>
      <c r="CFK152" s="129"/>
      <c r="CFL152" s="129"/>
      <c r="CFM152" s="129"/>
      <c r="CFN152" s="129"/>
      <c r="CFO152" s="129"/>
      <c r="CFP152" s="129"/>
      <c r="CFQ152" s="129"/>
      <c r="CFR152" s="129"/>
      <c r="CFS152" s="129"/>
      <c r="CFT152" s="129"/>
      <c r="CFU152" s="129"/>
      <c r="CFV152" s="129"/>
      <c r="CFW152" s="129"/>
      <c r="CFX152" s="129"/>
      <c r="CFY152" s="129"/>
      <c r="CFZ152" s="129"/>
      <c r="CGA152" s="129"/>
      <c r="CGB152" s="129"/>
      <c r="CGC152" s="129"/>
      <c r="CGD152" s="129"/>
      <c r="CGE152" s="129"/>
      <c r="CGF152" s="129"/>
      <c r="CGG152" s="129"/>
      <c r="CGH152" s="129"/>
      <c r="CGI152" s="129"/>
      <c r="CGJ152" s="129"/>
      <c r="CGK152" s="129"/>
      <c r="CGL152" s="129"/>
      <c r="CGM152" s="129"/>
      <c r="CGN152" s="129"/>
      <c r="CGO152" s="129"/>
      <c r="CGP152" s="129"/>
      <c r="CGQ152" s="129"/>
      <c r="CGR152" s="129"/>
      <c r="CGS152" s="129"/>
      <c r="CGT152" s="129"/>
      <c r="CGU152" s="129"/>
      <c r="CGV152" s="129"/>
      <c r="CGW152" s="129"/>
      <c r="CGX152" s="129"/>
      <c r="CGY152" s="129"/>
      <c r="CGZ152" s="129"/>
      <c r="CHA152" s="129"/>
      <c r="CHB152" s="129"/>
      <c r="CHC152" s="129"/>
      <c r="CHD152" s="129"/>
      <c r="CHE152" s="129"/>
      <c r="CHF152" s="129"/>
      <c r="CHG152" s="129"/>
      <c r="CHH152" s="129"/>
      <c r="CHI152" s="129"/>
      <c r="CHJ152" s="129"/>
      <c r="CHK152" s="129"/>
      <c r="CHL152" s="129"/>
      <c r="CHM152" s="129"/>
      <c r="CHN152" s="129"/>
      <c r="CHO152" s="129"/>
      <c r="CHP152" s="129"/>
      <c r="CHQ152" s="129"/>
      <c r="CHR152" s="129"/>
      <c r="CHS152" s="129"/>
      <c r="CHT152" s="129"/>
      <c r="CHU152" s="129"/>
      <c r="CHV152" s="129"/>
      <c r="CHW152" s="129"/>
      <c r="CHX152" s="129"/>
      <c r="CHY152" s="129"/>
      <c r="CHZ152" s="129"/>
      <c r="CIA152" s="129"/>
      <c r="CIB152" s="129"/>
      <c r="CIC152" s="129"/>
      <c r="CID152" s="129"/>
      <c r="CIE152" s="129"/>
      <c r="CIF152" s="129"/>
      <c r="CIG152" s="129"/>
      <c r="CIH152" s="129"/>
      <c r="CII152" s="129"/>
      <c r="CIJ152" s="129"/>
      <c r="CIK152" s="129"/>
      <c r="CIL152" s="129"/>
      <c r="CIM152" s="129"/>
      <c r="CIN152" s="129"/>
      <c r="CIO152" s="129"/>
      <c r="CIP152" s="129"/>
      <c r="CIQ152" s="129"/>
      <c r="CIR152" s="129"/>
      <c r="CIS152" s="129"/>
      <c r="CIT152" s="129"/>
      <c r="CIU152" s="129"/>
      <c r="CIV152" s="129"/>
      <c r="CIW152" s="129"/>
      <c r="CIX152" s="129"/>
      <c r="CIY152" s="129"/>
      <c r="CIZ152" s="129"/>
      <c r="CJA152" s="129"/>
      <c r="CJB152" s="129"/>
      <c r="CJC152" s="129"/>
      <c r="CJD152" s="129"/>
      <c r="CJE152" s="129"/>
      <c r="CJF152" s="129"/>
      <c r="CJG152" s="129"/>
      <c r="CJH152" s="129"/>
      <c r="CJI152" s="129"/>
      <c r="CJJ152" s="129"/>
      <c r="CJK152" s="129"/>
      <c r="CJL152" s="129"/>
      <c r="CJM152" s="129"/>
      <c r="CJN152" s="129"/>
      <c r="CJO152" s="129"/>
      <c r="CJP152" s="129"/>
      <c r="CJQ152" s="129"/>
      <c r="CJR152" s="129"/>
      <c r="CJS152" s="129"/>
      <c r="CJT152" s="129"/>
      <c r="CJU152" s="129"/>
      <c r="CJV152" s="129"/>
      <c r="CJW152" s="129"/>
      <c r="CJX152" s="129"/>
      <c r="CJY152" s="129"/>
      <c r="CJZ152" s="129"/>
      <c r="CKA152" s="129"/>
      <c r="CKB152" s="129"/>
      <c r="CKC152" s="129"/>
      <c r="CKD152" s="129"/>
      <c r="CKE152" s="129"/>
      <c r="CKF152" s="129"/>
      <c r="CKG152" s="129"/>
      <c r="CKH152" s="129"/>
      <c r="CKI152" s="129"/>
      <c r="CKJ152" s="129"/>
      <c r="CKK152" s="129"/>
      <c r="CKL152" s="129"/>
      <c r="CKM152" s="129"/>
      <c r="CKN152" s="129"/>
      <c r="CKO152" s="129"/>
      <c r="CKP152" s="129"/>
      <c r="CKQ152" s="129"/>
      <c r="CKR152" s="129"/>
      <c r="CKS152" s="129"/>
      <c r="CKT152" s="129"/>
      <c r="CKU152" s="129"/>
      <c r="CKV152" s="129"/>
      <c r="CKW152" s="129"/>
      <c r="CKX152" s="129"/>
      <c r="CKY152" s="129"/>
      <c r="CKZ152" s="129"/>
      <c r="CLA152" s="129"/>
      <c r="CLB152" s="129"/>
      <c r="CLC152" s="129"/>
      <c r="CLD152" s="129"/>
      <c r="CLE152" s="129"/>
      <c r="CLF152" s="129"/>
      <c r="CLG152" s="129"/>
      <c r="CLH152" s="129"/>
      <c r="CLI152" s="129"/>
      <c r="CLJ152" s="129"/>
      <c r="CLK152" s="129"/>
      <c r="CLL152" s="129"/>
      <c r="CLM152" s="129"/>
      <c r="CLN152" s="129"/>
      <c r="CLO152" s="129"/>
      <c r="CLP152" s="129"/>
      <c r="CLQ152" s="129"/>
      <c r="CLR152" s="129"/>
      <c r="CLS152" s="129"/>
      <c r="CLT152" s="129"/>
      <c r="CLU152" s="129"/>
      <c r="CLV152" s="129"/>
      <c r="CLW152" s="129"/>
      <c r="CLX152" s="129"/>
      <c r="CLY152" s="129"/>
      <c r="CLZ152" s="129"/>
      <c r="CMA152" s="129"/>
      <c r="CMB152" s="129"/>
      <c r="CMC152" s="129"/>
      <c r="CMD152" s="129"/>
      <c r="CME152" s="129"/>
      <c r="CMF152" s="129"/>
      <c r="CMG152" s="129"/>
      <c r="CMH152" s="129"/>
      <c r="CMI152" s="129"/>
      <c r="CMJ152" s="129"/>
      <c r="CMK152" s="129"/>
      <c r="CML152" s="129"/>
      <c r="CMM152" s="129"/>
      <c r="CMN152" s="129"/>
      <c r="CMO152" s="129"/>
      <c r="CMP152" s="129"/>
      <c r="CMQ152" s="129"/>
      <c r="CMR152" s="129"/>
      <c r="CMS152" s="129"/>
      <c r="CMT152" s="129"/>
      <c r="CMU152" s="129"/>
      <c r="CMV152" s="129"/>
      <c r="CMW152" s="129"/>
      <c r="CMX152" s="129"/>
      <c r="CMY152" s="129"/>
      <c r="CMZ152" s="129"/>
      <c r="CNA152" s="129"/>
      <c r="CNB152" s="129"/>
      <c r="CNC152" s="129"/>
      <c r="CND152" s="129"/>
      <c r="CNE152" s="129"/>
      <c r="CNF152" s="129"/>
      <c r="CNG152" s="129"/>
      <c r="CNH152" s="129"/>
      <c r="CNI152" s="129"/>
      <c r="CNJ152" s="129"/>
      <c r="CNK152" s="129"/>
      <c r="CNL152" s="129"/>
      <c r="CNM152" s="129"/>
      <c r="CNN152" s="129"/>
      <c r="CNO152" s="129"/>
      <c r="CNP152" s="129"/>
      <c r="CNQ152" s="129"/>
      <c r="CNR152" s="129"/>
      <c r="CNS152" s="129"/>
      <c r="CNT152" s="129"/>
      <c r="CNU152" s="129"/>
      <c r="CNV152" s="129"/>
      <c r="CNW152" s="129"/>
      <c r="CNX152" s="129"/>
      <c r="CNY152" s="129"/>
      <c r="CNZ152" s="129"/>
      <c r="COA152" s="129"/>
      <c r="COB152" s="129"/>
      <c r="COC152" s="129"/>
      <c r="COD152" s="129"/>
      <c r="COE152" s="129"/>
      <c r="COF152" s="129"/>
      <c r="COG152" s="129"/>
      <c r="COH152" s="129"/>
      <c r="COI152" s="129"/>
      <c r="COJ152" s="129"/>
      <c r="COK152" s="129"/>
      <c r="COL152" s="129"/>
      <c r="COM152" s="129"/>
      <c r="CON152" s="129"/>
      <c r="COO152" s="129"/>
      <c r="COP152" s="129"/>
      <c r="COQ152" s="129"/>
      <c r="COR152" s="129"/>
      <c r="COS152" s="129"/>
      <c r="COT152" s="129"/>
      <c r="COU152" s="129"/>
      <c r="COV152" s="129"/>
      <c r="COW152" s="129"/>
      <c r="COX152" s="129"/>
      <c r="COY152" s="129"/>
      <c r="COZ152" s="129"/>
      <c r="CPA152" s="129"/>
      <c r="CPB152" s="129"/>
      <c r="CPC152" s="129"/>
      <c r="CPD152" s="129"/>
      <c r="CPE152" s="129"/>
      <c r="CPF152" s="129"/>
      <c r="CPG152" s="129"/>
      <c r="CPH152" s="129"/>
      <c r="CPI152" s="129"/>
      <c r="CPJ152" s="129"/>
      <c r="CPK152" s="129"/>
      <c r="CPL152" s="129"/>
      <c r="CPM152" s="129"/>
      <c r="CPN152" s="129"/>
      <c r="CPO152" s="129"/>
      <c r="CPP152" s="129"/>
      <c r="CPQ152" s="129"/>
      <c r="CPR152" s="129"/>
      <c r="CPS152" s="129"/>
      <c r="CPT152" s="129"/>
      <c r="CPU152" s="129"/>
      <c r="CPV152" s="129"/>
      <c r="CPW152" s="129"/>
      <c r="CPX152" s="129"/>
      <c r="CPY152" s="129"/>
      <c r="CPZ152" s="129"/>
      <c r="CQA152" s="129"/>
      <c r="CQB152" s="129"/>
      <c r="CQC152" s="129"/>
      <c r="CQD152" s="129"/>
      <c r="CQE152" s="129"/>
      <c r="CQF152" s="129"/>
      <c r="CQG152" s="129"/>
      <c r="CQH152" s="129"/>
      <c r="CQI152" s="129"/>
      <c r="CQJ152" s="129"/>
      <c r="CQK152" s="129"/>
      <c r="CQL152" s="129"/>
      <c r="CQM152" s="129"/>
      <c r="CQN152" s="129"/>
      <c r="CQO152" s="129"/>
      <c r="CQP152" s="129"/>
      <c r="CQQ152" s="129"/>
      <c r="CQR152" s="129"/>
      <c r="CQS152" s="129"/>
      <c r="CQT152" s="129"/>
      <c r="CQU152" s="129"/>
      <c r="CQV152" s="129"/>
      <c r="CQW152" s="129"/>
      <c r="CQX152" s="129"/>
      <c r="CQY152" s="129"/>
      <c r="CQZ152" s="129"/>
      <c r="CRA152" s="129"/>
      <c r="CRB152" s="129"/>
      <c r="CRC152" s="129"/>
      <c r="CRD152" s="129"/>
      <c r="CRE152" s="129"/>
      <c r="CRF152" s="129"/>
      <c r="CRG152" s="129"/>
      <c r="CRH152" s="129"/>
      <c r="CRI152" s="129"/>
      <c r="CRJ152" s="129"/>
      <c r="CRK152" s="129"/>
      <c r="CRL152" s="129"/>
      <c r="CRM152" s="129"/>
      <c r="CRN152" s="129"/>
      <c r="CRO152" s="129"/>
      <c r="CRP152" s="129"/>
      <c r="CRQ152" s="129"/>
      <c r="CRR152" s="129"/>
      <c r="CRS152" s="129"/>
      <c r="CRT152" s="129"/>
      <c r="CRU152" s="129"/>
      <c r="CRV152" s="129"/>
      <c r="CRW152" s="129"/>
      <c r="CRX152" s="129"/>
      <c r="CRY152" s="129"/>
      <c r="CRZ152" s="129"/>
      <c r="CSA152" s="129"/>
      <c r="CSB152" s="129"/>
      <c r="CSC152" s="129"/>
      <c r="CSD152" s="129"/>
      <c r="CSE152" s="129"/>
      <c r="CSF152" s="129"/>
      <c r="CSG152" s="129"/>
      <c r="CSH152" s="129"/>
      <c r="CSI152" s="129"/>
      <c r="CSJ152" s="129"/>
      <c r="CSK152" s="129"/>
      <c r="CSL152" s="129"/>
      <c r="CSM152" s="129"/>
      <c r="CSN152" s="129"/>
      <c r="CSO152" s="129"/>
      <c r="CSP152" s="129"/>
      <c r="CSQ152" s="129"/>
      <c r="CSR152" s="129"/>
      <c r="CSS152" s="129"/>
      <c r="CST152" s="129"/>
      <c r="CSU152" s="129"/>
      <c r="CSV152" s="129"/>
      <c r="CSW152" s="129"/>
      <c r="CSX152" s="129"/>
      <c r="CSY152" s="129"/>
      <c r="CSZ152" s="129"/>
      <c r="CTA152" s="129"/>
      <c r="CTB152" s="129"/>
      <c r="CTC152" s="129"/>
      <c r="CTD152" s="129"/>
      <c r="CTE152" s="129"/>
      <c r="CTF152" s="129"/>
      <c r="CTG152" s="129"/>
      <c r="CTH152" s="129"/>
      <c r="CTI152" s="129"/>
      <c r="CTJ152" s="129"/>
      <c r="CTK152" s="129"/>
      <c r="CTL152" s="129"/>
      <c r="CTM152" s="129"/>
      <c r="CTN152" s="129"/>
      <c r="CTO152" s="129"/>
      <c r="CTP152" s="129"/>
      <c r="CTQ152" s="129"/>
      <c r="CTR152" s="129"/>
      <c r="CTS152" s="129"/>
      <c r="CTT152" s="129"/>
      <c r="CTU152" s="129"/>
      <c r="CTV152" s="129"/>
      <c r="CTW152" s="129"/>
      <c r="CTX152" s="129"/>
      <c r="CTY152" s="129"/>
      <c r="CTZ152" s="129"/>
      <c r="CUA152" s="129"/>
      <c r="CUB152" s="129"/>
      <c r="CUC152" s="129"/>
      <c r="CUD152" s="129"/>
      <c r="CUE152" s="129"/>
      <c r="CUF152" s="129"/>
      <c r="CUG152" s="129"/>
      <c r="CUH152" s="129"/>
      <c r="CUI152" s="129"/>
      <c r="CUJ152" s="129"/>
      <c r="CUK152" s="129"/>
      <c r="CUL152" s="129"/>
      <c r="CUM152" s="129"/>
      <c r="CUN152" s="129"/>
      <c r="CUO152" s="129"/>
      <c r="CUP152" s="129"/>
      <c r="CUQ152" s="129"/>
      <c r="CUR152" s="129"/>
      <c r="CUS152" s="129"/>
      <c r="CUT152" s="129"/>
      <c r="CUU152" s="129"/>
      <c r="CUV152" s="129"/>
      <c r="CUW152" s="129"/>
      <c r="CUX152" s="129"/>
      <c r="CUY152" s="129"/>
      <c r="CUZ152" s="129"/>
      <c r="CVA152" s="129"/>
      <c r="CVB152" s="129"/>
      <c r="CVC152" s="129"/>
      <c r="CVD152" s="129"/>
      <c r="CVE152" s="129"/>
      <c r="CVF152" s="129"/>
      <c r="CVG152" s="129"/>
      <c r="CVH152" s="129"/>
      <c r="CVI152" s="129"/>
      <c r="CVJ152" s="129"/>
      <c r="CVK152" s="129"/>
      <c r="CVL152" s="129"/>
      <c r="CVM152" s="129"/>
      <c r="CVN152" s="129"/>
      <c r="CVO152" s="129"/>
      <c r="CVP152" s="129"/>
      <c r="CVQ152" s="129"/>
      <c r="CVR152" s="129"/>
      <c r="CVS152" s="129"/>
      <c r="CVT152" s="129"/>
      <c r="CVU152" s="129"/>
      <c r="CVV152" s="129"/>
      <c r="CVW152" s="129"/>
      <c r="CVX152" s="129"/>
      <c r="CVY152" s="129"/>
      <c r="CVZ152" s="129"/>
      <c r="CWA152" s="129"/>
      <c r="CWB152" s="129"/>
      <c r="CWC152" s="129"/>
      <c r="CWD152" s="129"/>
      <c r="CWE152" s="129"/>
      <c r="CWF152" s="129"/>
      <c r="CWG152" s="129"/>
      <c r="CWH152" s="129"/>
      <c r="CWI152" s="129"/>
      <c r="CWJ152" s="129"/>
      <c r="CWK152" s="129"/>
      <c r="CWL152" s="129"/>
      <c r="CWM152" s="129"/>
      <c r="CWN152" s="129"/>
      <c r="CWO152" s="129"/>
      <c r="CWP152" s="129"/>
      <c r="CWQ152" s="129"/>
      <c r="CWR152" s="129"/>
      <c r="CWS152" s="129"/>
      <c r="CWT152" s="129"/>
      <c r="CWU152" s="129"/>
      <c r="CWV152" s="129"/>
      <c r="CWW152" s="129"/>
      <c r="CWX152" s="129"/>
      <c r="CWY152" s="129"/>
      <c r="CWZ152" s="129"/>
      <c r="CXA152" s="129"/>
      <c r="CXB152" s="129"/>
      <c r="CXC152" s="129"/>
      <c r="CXD152" s="129"/>
      <c r="CXE152" s="129"/>
      <c r="CXF152" s="129"/>
      <c r="CXG152" s="129"/>
      <c r="CXH152" s="129"/>
      <c r="CXI152" s="129"/>
      <c r="CXJ152" s="129"/>
      <c r="CXK152" s="129"/>
      <c r="CXL152" s="129"/>
      <c r="CXM152" s="129"/>
      <c r="CXN152" s="129"/>
      <c r="CXO152" s="129"/>
      <c r="CXP152" s="129"/>
      <c r="CXQ152" s="129"/>
      <c r="CXR152" s="129"/>
      <c r="CXS152" s="129"/>
      <c r="CXT152" s="129"/>
      <c r="CXU152" s="129"/>
      <c r="CXV152" s="129"/>
      <c r="CXW152" s="129"/>
      <c r="CXX152" s="129"/>
      <c r="CXY152" s="129"/>
      <c r="CXZ152" s="129"/>
      <c r="CYA152" s="129"/>
      <c r="CYB152" s="129"/>
      <c r="CYC152" s="129"/>
      <c r="CYD152" s="129"/>
      <c r="CYE152" s="129"/>
      <c r="CYF152" s="129"/>
      <c r="CYG152" s="129"/>
      <c r="CYH152" s="129"/>
      <c r="CYI152" s="129"/>
      <c r="CYJ152" s="129"/>
      <c r="CYK152" s="129"/>
      <c r="CYL152" s="129"/>
      <c r="CYM152" s="129"/>
      <c r="CYN152" s="129"/>
      <c r="CYO152" s="129"/>
      <c r="CYP152" s="129"/>
      <c r="CYQ152" s="129"/>
      <c r="CYR152" s="129"/>
      <c r="CYS152" s="129"/>
      <c r="CYT152" s="129"/>
      <c r="CYU152" s="129"/>
      <c r="CYV152" s="129"/>
      <c r="CYW152" s="129"/>
      <c r="CYX152" s="129"/>
      <c r="CYY152" s="129"/>
      <c r="CYZ152" s="129"/>
      <c r="CZA152" s="129"/>
      <c r="CZB152" s="129"/>
      <c r="CZC152" s="129"/>
      <c r="CZD152" s="129"/>
      <c r="CZE152" s="129"/>
      <c r="CZF152" s="129"/>
      <c r="CZG152" s="129"/>
      <c r="CZH152" s="129"/>
      <c r="CZI152" s="129"/>
      <c r="CZJ152" s="129"/>
      <c r="CZK152" s="129"/>
      <c r="CZL152" s="129"/>
      <c r="CZM152" s="129"/>
      <c r="CZN152" s="129"/>
      <c r="CZO152" s="129"/>
      <c r="CZP152" s="129"/>
      <c r="CZQ152" s="129"/>
      <c r="CZR152" s="129"/>
      <c r="CZS152" s="129"/>
      <c r="CZT152" s="129"/>
      <c r="CZU152" s="129"/>
      <c r="CZV152" s="129"/>
      <c r="CZW152" s="129"/>
      <c r="CZX152" s="129"/>
      <c r="CZY152" s="129"/>
      <c r="CZZ152" s="129"/>
      <c r="DAA152" s="129"/>
      <c r="DAB152" s="129"/>
      <c r="DAC152" s="129"/>
      <c r="DAD152" s="129"/>
      <c r="DAE152" s="129"/>
      <c r="DAF152" s="129"/>
      <c r="DAG152" s="129"/>
      <c r="DAH152" s="129"/>
      <c r="DAI152" s="129"/>
      <c r="DAJ152" s="129"/>
      <c r="DAK152" s="129"/>
      <c r="DAL152" s="129"/>
      <c r="DAM152" s="129"/>
      <c r="DAN152" s="129"/>
      <c r="DAO152" s="129"/>
      <c r="DAP152" s="129"/>
      <c r="DAQ152" s="129"/>
      <c r="DAR152" s="129"/>
      <c r="DAS152" s="129"/>
      <c r="DAT152" s="129"/>
      <c r="DAU152" s="129"/>
      <c r="DAV152" s="129"/>
      <c r="DAW152" s="129"/>
      <c r="DAX152" s="129"/>
      <c r="DAY152" s="129"/>
      <c r="DAZ152" s="129"/>
      <c r="DBA152" s="129"/>
      <c r="DBB152" s="129"/>
      <c r="DBC152" s="129"/>
      <c r="DBD152" s="129"/>
      <c r="DBE152" s="129"/>
      <c r="DBF152" s="129"/>
      <c r="DBG152" s="129"/>
      <c r="DBH152" s="129"/>
      <c r="DBI152" s="129"/>
      <c r="DBJ152" s="129"/>
      <c r="DBK152" s="129"/>
      <c r="DBL152" s="129"/>
      <c r="DBM152" s="129"/>
      <c r="DBN152" s="129"/>
      <c r="DBO152" s="129"/>
      <c r="DBP152" s="129"/>
      <c r="DBQ152" s="129"/>
      <c r="DBR152" s="129"/>
      <c r="DBS152" s="129"/>
      <c r="DBT152" s="129"/>
      <c r="DBU152" s="129"/>
      <c r="DBV152" s="129"/>
      <c r="DBW152" s="129"/>
      <c r="DBX152" s="129"/>
      <c r="DBY152" s="129"/>
      <c r="DBZ152" s="129"/>
      <c r="DCA152" s="129"/>
      <c r="DCB152" s="129"/>
      <c r="DCC152" s="129"/>
      <c r="DCD152" s="129"/>
      <c r="DCE152" s="129"/>
      <c r="DCF152" s="129"/>
      <c r="DCG152" s="129"/>
      <c r="DCH152" s="129"/>
      <c r="DCI152" s="129"/>
      <c r="DCJ152" s="129"/>
      <c r="DCK152" s="129"/>
      <c r="DCL152" s="129"/>
      <c r="DCM152" s="129"/>
      <c r="DCN152" s="129"/>
      <c r="DCO152" s="129"/>
      <c r="DCP152" s="129"/>
      <c r="DCQ152" s="129"/>
      <c r="DCR152" s="129"/>
      <c r="DCS152" s="129"/>
      <c r="DCT152" s="129"/>
      <c r="DCU152" s="129"/>
      <c r="DCV152" s="129"/>
      <c r="DCW152" s="129"/>
      <c r="DCX152" s="129"/>
      <c r="DCY152" s="129"/>
      <c r="DCZ152" s="129"/>
      <c r="DDA152" s="129"/>
      <c r="DDB152" s="129"/>
      <c r="DDC152" s="129"/>
      <c r="DDD152" s="129"/>
      <c r="DDE152" s="129"/>
      <c r="DDF152" s="129"/>
      <c r="DDG152" s="129"/>
      <c r="DDH152" s="129"/>
      <c r="DDI152" s="129"/>
      <c r="DDJ152" s="129"/>
      <c r="DDK152" s="129"/>
      <c r="DDL152" s="129"/>
      <c r="DDM152" s="129"/>
      <c r="DDN152" s="129"/>
      <c r="DDO152" s="129"/>
      <c r="DDP152" s="129"/>
      <c r="DDQ152" s="129"/>
      <c r="DDR152" s="129"/>
      <c r="DDS152" s="129"/>
      <c r="DDT152" s="129"/>
      <c r="DDU152" s="129"/>
      <c r="DDV152" s="129"/>
      <c r="DDW152" s="129"/>
      <c r="DDX152" s="129"/>
      <c r="DDY152" s="129"/>
      <c r="DDZ152" s="129"/>
      <c r="DEA152" s="129"/>
      <c r="DEB152" s="129"/>
      <c r="DEC152" s="129"/>
      <c r="DED152" s="129"/>
      <c r="DEE152" s="129"/>
      <c r="DEF152" s="129"/>
      <c r="DEG152" s="129"/>
      <c r="DEH152" s="129"/>
      <c r="DEI152" s="129"/>
      <c r="DEJ152" s="129"/>
      <c r="DEK152" s="129"/>
      <c r="DEL152" s="129"/>
      <c r="DEM152" s="129"/>
      <c r="DEN152" s="129"/>
      <c r="DEO152" s="129"/>
      <c r="DEP152" s="129"/>
      <c r="DEQ152" s="129"/>
      <c r="DER152" s="129"/>
      <c r="DES152" s="129"/>
      <c r="DET152" s="129"/>
      <c r="DEU152" s="129"/>
      <c r="DEV152" s="129"/>
      <c r="DEW152" s="129"/>
      <c r="DEX152" s="129"/>
      <c r="DEY152" s="129"/>
      <c r="DEZ152" s="129"/>
      <c r="DFA152" s="129"/>
      <c r="DFB152" s="129"/>
      <c r="DFC152" s="129"/>
      <c r="DFD152" s="129"/>
      <c r="DFE152" s="129"/>
      <c r="DFF152" s="129"/>
      <c r="DFG152" s="129"/>
      <c r="DFH152" s="129"/>
      <c r="DFI152" s="129"/>
      <c r="DFJ152" s="129"/>
      <c r="DFK152" s="129"/>
      <c r="DFL152" s="129"/>
      <c r="DFM152" s="129"/>
      <c r="DFN152" s="129"/>
      <c r="DFO152" s="129"/>
      <c r="DFP152" s="129"/>
      <c r="DFQ152" s="129"/>
      <c r="DFR152" s="129"/>
      <c r="DFS152" s="129"/>
      <c r="DFT152" s="129"/>
      <c r="DFU152" s="129"/>
      <c r="DFV152" s="129"/>
      <c r="DFW152" s="129"/>
      <c r="DFX152" s="129"/>
      <c r="DFY152" s="129"/>
      <c r="DFZ152" s="129"/>
      <c r="DGA152" s="129"/>
      <c r="DGB152" s="129"/>
      <c r="DGC152" s="129"/>
      <c r="DGD152" s="129"/>
      <c r="DGE152" s="129"/>
      <c r="DGF152" s="129"/>
      <c r="DGG152" s="129"/>
      <c r="DGH152" s="129"/>
      <c r="DGI152" s="129"/>
      <c r="DGJ152" s="129"/>
      <c r="DGK152" s="129"/>
      <c r="DGL152" s="129"/>
      <c r="DGM152" s="129"/>
      <c r="DGN152" s="129"/>
      <c r="DGO152" s="129"/>
      <c r="DGP152" s="129"/>
      <c r="DGQ152" s="129"/>
      <c r="DGR152" s="129"/>
      <c r="DGS152" s="129"/>
      <c r="DGT152" s="129"/>
      <c r="DGU152" s="129"/>
      <c r="DGV152" s="129"/>
      <c r="DGW152" s="129"/>
      <c r="DGX152" s="129"/>
      <c r="DGY152" s="129"/>
      <c r="DGZ152" s="129"/>
      <c r="DHA152" s="129"/>
      <c r="DHB152" s="129"/>
      <c r="DHC152" s="129"/>
      <c r="DHD152" s="129"/>
      <c r="DHE152" s="129"/>
      <c r="DHF152" s="129"/>
      <c r="DHG152" s="129"/>
      <c r="DHH152" s="129"/>
      <c r="DHI152" s="129"/>
      <c r="DHJ152" s="129"/>
      <c r="DHK152" s="129"/>
      <c r="DHL152" s="129"/>
      <c r="DHM152" s="129"/>
      <c r="DHN152" s="129"/>
      <c r="DHO152" s="129"/>
      <c r="DHP152" s="129"/>
      <c r="DHQ152" s="129"/>
      <c r="DHR152" s="129"/>
      <c r="DHS152" s="129"/>
      <c r="DHT152" s="129"/>
      <c r="DHU152" s="129"/>
      <c r="DHV152" s="129"/>
      <c r="DHW152" s="129"/>
      <c r="DHX152" s="129"/>
      <c r="DHY152" s="129"/>
      <c r="DHZ152" s="129"/>
      <c r="DIA152" s="129"/>
      <c r="DIB152" s="129"/>
      <c r="DIC152" s="129"/>
      <c r="DID152" s="129"/>
      <c r="DIE152" s="129"/>
      <c r="DIF152" s="129"/>
      <c r="DIG152" s="129"/>
      <c r="DIH152" s="129"/>
      <c r="DII152" s="129"/>
      <c r="DIJ152" s="129"/>
      <c r="DIK152" s="129"/>
      <c r="DIL152" s="129"/>
      <c r="DIM152" s="129"/>
      <c r="DIN152" s="129"/>
      <c r="DIO152" s="129"/>
      <c r="DIP152" s="129"/>
      <c r="DIQ152" s="129"/>
      <c r="DIR152" s="129"/>
      <c r="DIS152" s="129"/>
      <c r="DIT152" s="129"/>
      <c r="DIU152" s="129"/>
      <c r="DIV152" s="129"/>
      <c r="DIW152" s="129"/>
      <c r="DIX152" s="129"/>
      <c r="DIY152" s="129"/>
      <c r="DIZ152" s="129"/>
      <c r="DJA152" s="129"/>
      <c r="DJB152" s="129"/>
      <c r="DJC152" s="129"/>
      <c r="DJD152" s="129"/>
      <c r="DJE152" s="129"/>
      <c r="DJF152" s="129"/>
      <c r="DJG152" s="129"/>
      <c r="DJH152" s="129"/>
      <c r="DJI152" s="129"/>
      <c r="DJJ152" s="129"/>
      <c r="DJK152" s="129"/>
      <c r="DJL152" s="129"/>
      <c r="DJM152" s="129"/>
      <c r="DJN152" s="129"/>
      <c r="DJO152" s="129"/>
      <c r="DJP152" s="129"/>
      <c r="DJQ152" s="129"/>
      <c r="DJR152" s="129"/>
      <c r="DJS152" s="129"/>
      <c r="DJT152" s="129"/>
      <c r="DJU152" s="129"/>
      <c r="DJV152" s="129"/>
      <c r="DJW152" s="129"/>
      <c r="DJX152" s="129"/>
      <c r="DJY152" s="129"/>
      <c r="DJZ152" s="129"/>
      <c r="DKA152" s="129"/>
      <c r="DKB152" s="129"/>
      <c r="DKC152" s="129"/>
      <c r="DKD152" s="129"/>
      <c r="DKE152" s="129"/>
      <c r="DKF152" s="129"/>
      <c r="DKG152" s="129"/>
      <c r="DKH152" s="129"/>
      <c r="DKI152" s="129"/>
      <c r="DKJ152" s="129"/>
      <c r="DKK152" s="129"/>
      <c r="DKL152" s="129"/>
      <c r="DKM152" s="129"/>
      <c r="DKN152" s="129"/>
      <c r="DKO152" s="129"/>
      <c r="DKP152" s="129"/>
      <c r="DKQ152" s="129"/>
      <c r="DKR152" s="129"/>
      <c r="DKS152" s="129"/>
      <c r="DKT152" s="129"/>
      <c r="DKU152" s="129"/>
      <c r="DKV152" s="129"/>
      <c r="DKW152" s="129"/>
      <c r="DKX152" s="129"/>
      <c r="DKY152" s="129"/>
      <c r="DKZ152" s="129"/>
      <c r="DLA152" s="129"/>
      <c r="DLB152" s="129"/>
      <c r="DLC152" s="129"/>
      <c r="DLD152" s="129"/>
      <c r="DLE152" s="129"/>
      <c r="DLF152" s="129"/>
      <c r="DLG152" s="129"/>
      <c r="DLH152" s="129"/>
      <c r="DLI152" s="129"/>
      <c r="DLJ152" s="129"/>
      <c r="DLK152" s="129"/>
      <c r="DLL152" s="129"/>
      <c r="DLM152" s="129"/>
      <c r="DLN152" s="129"/>
      <c r="DLO152" s="129"/>
      <c r="DLP152" s="129"/>
      <c r="DLQ152" s="129"/>
      <c r="DLR152" s="129"/>
      <c r="DLS152" s="129"/>
      <c r="DLT152" s="129"/>
      <c r="DLU152" s="129"/>
      <c r="DLV152" s="129"/>
      <c r="DLW152" s="129"/>
      <c r="DLX152" s="129"/>
      <c r="DLY152" s="129"/>
      <c r="DLZ152" s="129"/>
      <c r="DMA152" s="129"/>
      <c r="DMB152" s="129"/>
      <c r="DMC152" s="129"/>
      <c r="DMD152" s="129"/>
      <c r="DME152" s="129"/>
      <c r="DMF152" s="129"/>
      <c r="DMG152" s="129"/>
      <c r="DMH152" s="129"/>
      <c r="DMI152" s="129"/>
      <c r="DMJ152" s="129"/>
      <c r="DMK152" s="129"/>
      <c r="DML152" s="129"/>
      <c r="DMM152" s="129"/>
      <c r="DMN152" s="129"/>
      <c r="DMO152" s="129"/>
      <c r="DMP152" s="129"/>
      <c r="DMQ152" s="129"/>
      <c r="DMR152" s="129"/>
      <c r="DMS152" s="129"/>
      <c r="DMT152" s="129"/>
      <c r="DMU152" s="129"/>
      <c r="DMV152" s="129"/>
      <c r="DMW152" s="129"/>
      <c r="DMX152" s="129"/>
      <c r="DMY152" s="129"/>
      <c r="DMZ152" s="129"/>
      <c r="DNA152" s="129"/>
      <c r="DNB152" s="129"/>
      <c r="DNC152" s="129"/>
      <c r="DND152" s="129"/>
      <c r="DNE152" s="129"/>
      <c r="DNF152" s="129"/>
      <c r="DNG152" s="129"/>
      <c r="DNH152" s="129"/>
      <c r="DNI152" s="129"/>
      <c r="DNJ152" s="129"/>
      <c r="DNK152" s="129"/>
      <c r="DNL152" s="129"/>
      <c r="DNM152" s="129"/>
      <c r="DNN152" s="129"/>
      <c r="DNO152" s="129"/>
      <c r="DNP152" s="129"/>
      <c r="DNQ152" s="129"/>
      <c r="DNR152" s="129"/>
      <c r="DNS152" s="129"/>
      <c r="DNT152" s="129"/>
      <c r="DNU152" s="129"/>
      <c r="DNV152" s="129"/>
      <c r="DNW152" s="129"/>
      <c r="DNX152" s="129"/>
      <c r="DNY152" s="129"/>
      <c r="DNZ152" s="129"/>
      <c r="DOA152" s="129"/>
      <c r="DOB152" s="129"/>
      <c r="DOC152" s="129"/>
      <c r="DOD152" s="129"/>
      <c r="DOE152" s="129"/>
      <c r="DOF152" s="129"/>
      <c r="DOG152" s="129"/>
      <c r="DOH152" s="129"/>
      <c r="DOI152" s="129"/>
      <c r="DOJ152" s="129"/>
      <c r="DOK152" s="129"/>
      <c r="DOL152" s="129"/>
      <c r="DOM152" s="129"/>
      <c r="DON152" s="129"/>
      <c r="DOO152" s="129"/>
      <c r="DOP152" s="129"/>
      <c r="DOQ152" s="129"/>
      <c r="DOR152" s="129"/>
      <c r="DOS152" s="129"/>
      <c r="DOT152" s="129"/>
      <c r="DOU152" s="129"/>
      <c r="DOV152" s="129"/>
      <c r="DOW152" s="129"/>
      <c r="DOX152" s="129"/>
      <c r="DOY152" s="129"/>
      <c r="DOZ152" s="129"/>
      <c r="DPA152" s="129"/>
      <c r="DPB152" s="129"/>
      <c r="DPC152" s="129"/>
      <c r="DPD152" s="129"/>
      <c r="DPE152" s="129"/>
      <c r="DPF152" s="129"/>
      <c r="DPG152" s="129"/>
      <c r="DPH152" s="129"/>
      <c r="DPI152" s="129"/>
      <c r="DPJ152" s="129"/>
      <c r="DPK152" s="129"/>
      <c r="DPL152" s="129"/>
      <c r="DPM152" s="129"/>
      <c r="DPN152" s="129"/>
      <c r="DPO152" s="129"/>
      <c r="DPP152" s="129"/>
      <c r="DPQ152" s="129"/>
      <c r="DPR152" s="129"/>
      <c r="DPS152" s="129"/>
      <c r="DPT152" s="129"/>
      <c r="DPU152" s="129"/>
      <c r="DPV152" s="129"/>
      <c r="DPW152" s="129"/>
      <c r="DPX152" s="129"/>
      <c r="DPY152" s="129"/>
      <c r="DPZ152" s="129"/>
      <c r="DQA152" s="129"/>
      <c r="DQB152" s="129"/>
      <c r="DQC152" s="129"/>
      <c r="DQD152" s="129"/>
      <c r="DQE152" s="129"/>
      <c r="DQF152" s="129"/>
      <c r="DQG152" s="129"/>
      <c r="DQH152" s="129"/>
      <c r="DQI152" s="129"/>
      <c r="DQJ152" s="129"/>
      <c r="DQK152" s="129"/>
      <c r="DQL152" s="129"/>
      <c r="DQM152" s="129"/>
      <c r="DQN152" s="129"/>
      <c r="DQO152" s="129"/>
      <c r="DQP152" s="129"/>
      <c r="DQQ152" s="129"/>
      <c r="DQR152" s="129"/>
      <c r="DQS152" s="129"/>
      <c r="DQT152" s="129"/>
      <c r="DQU152" s="129"/>
      <c r="DQV152" s="129"/>
      <c r="DQW152" s="129"/>
      <c r="DQX152" s="129"/>
      <c r="DQY152" s="129"/>
      <c r="DQZ152" s="129"/>
      <c r="DRA152" s="129"/>
      <c r="DRB152" s="129"/>
      <c r="DRC152" s="129"/>
      <c r="DRD152" s="129"/>
      <c r="DRE152" s="129"/>
      <c r="DRF152" s="129"/>
      <c r="DRG152" s="129"/>
      <c r="DRH152" s="129"/>
      <c r="DRI152" s="129"/>
      <c r="DRJ152" s="129"/>
      <c r="DRK152" s="129"/>
      <c r="DRL152" s="129"/>
      <c r="DRM152" s="129"/>
      <c r="DRN152" s="129"/>
      <c r="DRO152" s="129"/>
      <c r="DRP152" s="129"/>
      <c r="DRQ152" s="129"/>
      <c r="DRR152" s="129"/>
      <c r="DRS152" s="129"/>
      <c r="DRT152" s="129"/>
      <c r="DRU152" s="129"/>
      <c r="DRV152" s="129"/>
      <c r="DRW152" s="129"/>
      <c r="DRX152" s="129"/>
      <c r="DRY152" s="129"/>
      <c r="DRZ152" s="129"/>
      <c r="DSA152" s="129"/>
      <c r="DSB152" s="129"/>
      <c r="DSC152" s="129"/>
      <c r="DSD152" s="129"/>
      <c r="DSE152" s="129"/>
      <c r="DSF152" s="129"/>
      <c r="DSG152" s="129"/>
      <c r="DSH152" s="129"/>
      <c r="DSI152" s="129"/>
      <c r="DSJ152" s="129"/>
      <c r="DSK152" s="129"/>
      <c r="DSL152" s="129"/>
      <c r="DSM152" s="129"/>
      <c r="DSN152" s="129"/>
      <c r="DSO152" s="129"/>
      <c r="DSP152" s="129"/>
      <c r="DSQ152" s="129"/>
      <c r="DSR152" s="129"/>
      <c r="DSS152" s="129"/>
      <c r="DST152" s="129"/>
      <c r="DSU152" s="129"/>
      <c r="DSV152" s="129"/>
      <c r="DSW152" s="129"/>
      <c r="DSX152" s="129"/>
      <c r="DSY152" s="129"/>
      <c r="DSZ152" s="129"/>
      <c r="DTA152" s="129"/>
      <c r="DTB152" s="129"/>
      <c r="DTC152" s="129"/>
      <c r="DTD152" s="129"/>
      <c r="DTE152" s="129"/>
      <c r="DTF152" s="129"/>
      <c r="DTG152" s="129"/>
      <c r="DTH152" s="129"/>
      <c r="DTI152" s="129"/>
      <c r="DTJ152" s="129"/>
      <c r="DTK152" s="129"/>
      <c r="DTL152" s="129"/>
      <c r="DTM152" s="129"/>
      <c r="DTN152" s="129"/>
      <c r="DTO152" s="129"/>
      <c r="DTP152" s="129"/>
      <c r="DTQ152" s="129"/>
      <c r="DTR152" s="129"/>
      <c r="DTS152" s="129"/>
      <c r="DTT152" s="129"/>
      <c r="DTU152" s="129"/>
      <c r="DTV152" s="129"/>
      <c r="DTW152" s="129"/>
      <c r="DTX152" s="129"/>
      <c r="DTY152" s="129"/>
      <c r="DTZ152" s="129"/>
      <c r="DUA152" s="129"/>
      <c r="DUB152" s="129"/>
      <c r="DUC152" s="129"/>
      <c r="DUD152" s="129"/>
      <c r="DUE152" s="129"/>
      <c r="DUF152" s="129"/>
      <c r="DUG152" s="129"/>
      <c r="DUH152" s="129"/>
      <c r="DUI152" s="129"/>
      <c r="DUJ152" s="129"/>
      <c r="DUK152" s="129"/>
      <c r="DUL152" s="129"/>
      <c r="DUM152" s="129"/>
      <c r="DUN152" s="129"/>
      <c r="DUO152" s="129"/>
      <c r="DUP152" s="129"/>
      <c r="DUQ152" s="129"/>
      <c r="DUR152" s="129"/>
      <c r="DUS152" s="129"/>
      <c r="DUT152" s="129"/>
      <c r="DUU152" s="129"/>
      <c r="DUV152" s="129"/>
      <c r="DUW152" s="129"/>
      <c r="DUX152" s="129"/>
      <c r="DUY152" s="129"/>
      <c r="DUZ152" s="129"/>
      <c r="DVA152" s="129"/>
      <c r="DVB152" s="129"/>
      <c r="DVC152" s="129"/>
      <c r="DVD152" s="129"/>
      <c r="DVE152" s="129"/>
      <c r="DVF152" s="129"/>
      <c r="DVG152" s="129"/>
      <c r="DVH152" s="129"/>
      <c r="DVI152" s="129"/>
      <c r="DVJ152" s="129"/>
      <c r="DVK152" s="129"/>
      <c r="DVL152" s="129"/>
      <c r="DVM152" s="129"/>
      <c r="DVN152" s="129"/>
      <c r="DVO152" s="129"/>
      <c r="DVP152" s="129"/>
      <c r="DVQ152" s="129"/>
      <c r="DVR152" s="129"/>
      <c r="DVS152" s="129"/>
      <c r="DVT152" s="129"/>
      <c r="DVU152" s="129"/>
      <c r="DVV152" s="129"/>
      <c r="DVW152" s="129"/>
      <c r="DVX152" s="129"/>
      <c r="DVY152" s="129"/>
      <c r="DVZ152" s="129"/>
      <c r="DWA152" s="129"/>
      <c r="DWB152" s="129"/>
      <c r="DWC152" s="129"/>
      <c r="DWD152" s="129"/>
      <c r="DWE152" s="129"/>
      <c r="DWF152" s="129"/>
      <c r="DWG152" s="129"/>
      <c r="DWH152" s="129"/>
      <c r="DWI152" s="129"/>
      <c r="DWJ152" s="129"/>
      <c r="DWK152" s="129"/>
      <c r="DWL152" s="129"/>
      <c r="DWM152" s="129"/>
      <c r="DWN152" s="129"/>
      <c r="DWO152" s="129"/>
      <c r="DWP152" s="129"/>
      <c r="DWQ152" s="129"/>
      <c r="DWR152" s="129"/>
      <c r="DWS152" s="129"/>
      <c r="DWT152" s="129"/>
      <c r="DWU152" s="129"/>
      <c r="DWV152" s="129"/>
      <c r="DWW152" s="129"/>
      <c r="DWX152" s="129"/>
      <c r="DWY152" s="129"/>
      <c r="DWZ152" s="129"/>
      <c r="DXA152" s="129"/>
      <c r="DXB152" s="129"/>
      <c r="DXC152" s="129"/>
      <c r="DXD152" s="129"/>
      <c r="DXE152" s="129"/>
      <c r="DXF152" s="129"/>
      <c r="DXG152" s="129"/>
      <c r="DXH152" s="129"/>
      <c r="DXI152" s="129"/>
      <c r="DXJ152" s="129"/>
      <c r="DXK152" s="129"/>
      <c r="DXL152" s="129"/>
      <c r="DXM152" s="129"/>
      <c r="DXN152" s="129"/>
      <c r="DXO152" s="129"/>
      <c r="DXP152" s="129"/>
      <c r="DXQ152" s="129"/>
      <c r="DXR152" s="129"/>
      <c r="DXS152" s="129"/>
      <c r="DXT152" s="129"/>
      <c r="DXU152" s="129"/>
      <c r="DXV152" s="129"/>
      <c r="DXW152" s="129"/>
      <c r="DXX152" s="129"/>
      <c r="DXY152" s="129"/>
      <c r="DXZ152" s="129"/>
      <c r="DYA152" s="129"/>
      <c r="DYB152" s="129"/>
      <c r="DYC152" s="129"/>
      <c r="DYD152" s="129"/>
      <c r="DYE152" s="129"/>
      <c r="DYF152" s="129"/>
      <c r="DYG152" s="129"/>
      <c r="DYH152" s="129"/>
      <c r="DYI152" s="129"/>
      <c r="DYJ152" s="129"/>
      <c r="DYK152" s="129"/>
      <c r="DYL152" s="129"/>
      <c r="DYM152" s="129"/>
      <c r="DYN152" s="129"/>
      <c r="DYO152" s="129"/>
      <c r="DYP152" s="129"/>
      <c r="DYQ152" s="129"/>
      <c r="DYR152" s="129"/>
      <c r="DYS152" s="129"/>
      <c r="DYT152" s="129"/>
      <c r="DYU152" s="129"/>
      <c r="DYV152" s="129"/>
      <c r="DYW152" s="129"/>
      <c r="DYX152" s="129"/>
      <c r="DYY152" s="129"/>
      <c r="DYZ152" s="129"/>
      <c r="DZA152" s="129"/>
      <c r="DZB152" s="129"/>
      <c r="DZC152" s="129"/>
      <c r="DZD152" s="129"/>
      <c r="DZE152" s="129"/>
      <c r="DZF152" s="129"/>
      <c r="DZG152" s="129"/>
      <c r="DZH152" s="129"/>
      <c r="DZI152" s="129"/>
      <c r="DZJ152" s="129"/>
      <c r="DZK152" s="129"/>
      <c r="DZL152" s="129"/>
      <c r="DZM152" s="129"/>
      <c r="DZN152" s="129"/>
      <c r="DZO152" s="129"/>
      <c r="DZP152" s="129"/>
      <c r="DZQ152" s="129"/>
      <c r="DZR152" s="129"/>
      <c r="DZS152" s="129"/>
      <c r="DZT152" s="129"/>
      <c r="DZU152" s="129"/>
      <c r="DZV152" s="129"/>
      <c r="DZW152" s="129"/>
      <c r="DZX152" s="129"/>
      <c r="DZY152" s="129"/>
      <c r="DZZ152" s="129"/>
      <c r="EAA152" s="129"/>
      <c r="EAB152" s="129"/>
      <c r="EAC152" s="129"/>
      <c r="EAD152" s="129"/>
      <c r="EAE152" s="129"/>
      <c r="EAF152" s="129"/>
      <c r="EAG152" s="129"/>
      <c r="EAH152" s="129"/>
      <c r="EAI152" s="129"/>
      <c r="EAJ152" s="129"/>
      <c r="EAK152" s="129"/>
      <c r="EAL152" s="129"/>
      <c r="EAM152" s="129"/>
      <c r="EAN152" s="129"/>
      <c r="EAO152" s="129"/>
      <c r="EAP152" s="129"/>
      <c r="EAQ152" s="129"/>
      <c r="EAR152" s="129"/>
      <c r="EAS152" s="129"/>
      <c r="EAT152" s="129"/>
      <c r="EAU152" s="129"/>
      <c r="EAV152" s="129"/>
      <c r="EAW152" s="129"/>
      <c r="EAX152" s="129"/>
      <c r="EAY152" s="129"/>
      <c r="EAZ152" s="129"/>
      <c r="EBA152" s="129"/>
      <c r="EBB152" s="129"/>
      <c r="EBC152" s="129"/>
      <c r="EBD152" s="129"/>
      <c r="EBE152" s="129"/>
      <c r="EBF152" s="129"/>
      <c r="EBG152" s="129"/>
      <c r="EBH152" s="129"/>
      <c r="EBI152" s="129"/>
      <c r="EBJ152" s="129"/>
      <c r="EBK152" s="129"/>
      <c r="EBL152" s="129"/>
      <c r="EBM152" s="129"/>
      <c r="EBN152" s="129"/>
      <c r="EBO152" s="129"/>
      <c r="EBP152" s="129"/>
      <c r="EBQ152" s="129"/>
      <c r="EBR152" s="129"/>
      <c r="EBS152" s="129"/>
      <c r="EBT152" s="129"/>
      <c r="EBU152" s="129"/>
      <c r="EBV152" s="129"/>
      <c r="EBW152" s="129"/>
      <c r="EBX152" s="129"/>
      <c r="EBY152" s="129"/>
      <c r="EBZ152" s="129"/>
      <c r="ECA152" s="129"/>
      <c r="ECB152" s="129"/>
      <c r="ECC152" s="129"/>
      <c r="ECD152" s="129"/>
      <c r="ECE152" s="129"/>
      <c r="ECF152" s="129"/>
      <c r="ECG152" s="129"/>
      <c r="ECH152" s="129"/>
      <c r="ECI152" s="129"/>
      <c r="ECJ152" s="129"/>
      <c r="ECK152" s="129"/>
      <c r="ECL152" s="129"/>
      <c r="ECM152" s="129"/>
      <c r="ECN152" s="129"/>
      <c r="ECO152" s="129"/>
      <c r="ECP152" s="129"/>
      <c r="ECQ152" s="129"/>
      <c r="ECR152" s="129"/>
      <c r="ECS152" s="129"/>
      <c r="ECT152" s="129"/>
      <c r="ECU152" s="129"/>
      <c r="ECV152" s="129"/>
      <c r="ECW152" s="129"/>
      <c r="ECX152" s="129"/>
      <c r="ECY152" s="129"/>
      <c r="ECZ152" s="129"/>
      <c r="EDA152" s="129"/>
      <c r="EDB152" s="129"/>
      <c r="EDC152" s="129"/>
      <c r="EDD152" s="129"/>
      <c r="EDE152" s="129"/>
      <c r="EDF152" s="129"/>
      <c r="EDG152" s="129"/>
      <c r="EDH152" s="129"/>
      <c r="EDI152" s="129"/>
      <c r="EDJ152" s="129"/>
      <c r="EDK152" s="129"/>
      <c r="EDL152" s="129"/>
      <c r="EDM152" s="129"/>
      <c r="EDN152" s="129"/>
      <c r="EDO152" s="129"/>
      <c r="EDP152" s="129"/>
      <c r="EDQ152" s="129"/>
      <c r="EDR152" s="129"/>
      <c r="EDS152" s="129"/>
      <c r="EDT152" s="129"/>
      <c r="EDU152" s="129"/>
      <c r="EDV152" s="129"/>
      <c r="EDW152" s="129"/>
      <c r="EDX152" s="129"/>
      <c r="EDY152" s="129"/>
      <c r="EDZ152" s="129"/>
      <c r="EEA152" s="129"/>
      <c r="EEB152" s="129"/>
      <c r="EEC152" s="129"/>
      <c r="EED152" s="129"/>
      <c r="EEE152" s="129"/>
      <c r="EEF152" s="129"/>
      <c r="EEG152" s="129"/>
      <c r="EEH152" s="129"/>
      <c r="EEI152" s="129"/>
      <c r="EEJ152" s="129"/>
      <c r="EEK152" s="129"/>
      <c r="EEL152" s="129"/>
      <c r="EEM152" s="129"/>
      <c r="EEN152" s="129"/>
      <c r="EEO152" s="129"/>
      <c r="EEP152" s="129"/>
      <c r="EEQ152" s="129"/>
      <c r="EER152" s="129"/>
      <c r="EES152" s="129"/>
      <c r="EET152" s="129"/>
      <c r="EEU152" s="129"/>
      <c r="EEV152" s="129"/>
      <c r="EEW152" s="129"/>
      <c r="EEX152" s="129"/>
      <c r="EEY152" s="129"/>
      <c r="EEZ152" s="129"/>
      <c r="EFA152" s="129"/>
      <c r="EFB152" s="129"/>
      <c r="EFC152" s="129"/>
      <c r="EFD152" s="129"/>
      <c r="EFE152" s="129"/>
      <c r="EFF152" s="129"/>
      <c r="EFG152" s="129"/>
      <c r="EFH152" s="129"/>
      <c r="EFI152" s="129"/>
      <c r="EFJ152" s="129"/>
      <c r="EFK152" s="129"/>
      <c r="EFL152" s="129"/>
      <c r="EFM152" s="129"/>
      <c r="EFN152" s="129"/>
      <c r="EFO152" s="129"/>
      <c r="EFP152" s="129"/>
      <c r="EFQ152" s="129"/>
      <c r="EFR152" s="129"/>
      <c r="EFS152" s="129"/>
      <c r="EFT152" s="129"/>
      <c r="EFU152" s="129"/>
      <c r="EFV152" s="129"/>
      <c r="EFW152" s="129"/>
      <c r="EFX152" s="129"/>
      <c r="EFY152" s="129"/>
      <c r="EFZ152" s="129"/>
      <c r="EGA152" s="129"/>
      <c r="EGB152" s="129"/>
      <c r="EGC152" s="129"/>
      <c r="EGD152" s="129"/>
      <c r="EGE152" s="129"/>
      <c r="EGF152" s="129"/>
      <c r="EGG152" s="129"/>
      <c r="EGH152" s="129"/>
      <c r="EGI152" s="129"/>
      <c r="EGJ152" s="129"/>
      <c r="EGK152" s="129"/>
      <c r="EGL152" s="129"/>
      <c r="EGM152" s="129"/>
      <c r="EGN152" s="129"/>
      <c r="EGO152" s="129"/>
      <c r="EGP152" s="129"/>
      <c r="EGQ152" s="129"/>
      <c r="EGR152" s="129"/>
      <c r="EGS152" s="129"/>
      <c r="EGT152" s="129"/>
      <c r="EGU152" s="129"/>
      <c r="EGV152" s="129"/>
      <c r="EGW152" s="129"/>
      <c r="EGX152" s="129"/>
      <c r="EGY152" s="129"/>
      <c r="EGZ152" s="129"/>
      <c r="EHA152" s="129"/>
      <c r="EHB152" s="129"/>
      <c r="EHC152" s="129"/>
      <c r="EHD152" s="129"/>
      <c r="EHE152" s="129"/>
      <c r="EHF152" s="129"/>
      <c r="EHG152" s="129"/>
      <c r="EHH152" s="129"/>
      <c r="EHI152" s="129"/>
      <c r="EHJ152" s="129"/>
      <c r="EHK152" s="129"/>
      <c r="EHL152" s="129"/>
      <c r="EHM152" s="129"/>
      <c r="EHN152" s="129"/>
      <c r="EHO152" s="129"/>
      <c r="EHP152" s="129"/>
      <c r="EHQ152" s="129"/>
      <c r="EHR152" s="129"/>
      <c r="EHS152" s="129"/>
      <c r="EHT152" s="129"/>
      <c r="EHU152" s="129"/>
      <c r="EHV152" s="129"/>
      <c r="EHW152" s="129"/>
      <c r="EHX152" s="129"/>
      <c r="EHY152" s="129"/>
      <c r="EHZ152" s="129"/>
      <c r="EIA152" s="129"/>
      <c r="EIB152" s="129"/>
      <c r="EIC152" s="129"/>
      <c r="EID152" s="129"/>
      <c r="EIE152" s="129"/>
      <c r="EIF152" s="129"/>
      <c r="EIG152" s="129"/>
      <c r="EIH152" s="129"/>
      <c r="EII152" s="129"/>
      <c r="EIJ152" s="129"/>
      <c r="EIK152" s="129"/>
      <c r="EIL152" s="129"/>
      <c r="EIM152" s="129"/>
      <c r="EIN152" s="129"/>
      <c r="EIO152" s="129"/>
      <c r="EIP152" s="129"/>
      <c r="EIQ152" s="129"/>
      <c r="EIR152" s="129"/>
      <c r="EIS152" s="129"/>
      <c r="EIT152" s="129"/>
      <c r="EIU152" s="129"/>
      <c r="EIV152" s="129"/>
      <c r="EIW152" s="129"/>
      <c r="EIX152" s="129"/>
      <c r="EIY152" s="129"/>
      <c r="EIZ152" s="129"/>
      <c r="EJA152" s="129"/>
      <c r="EJB152" s="129"/>
      <c r="EJC152" s="129"/>
      <c r="EJD152" s="129"/>
      <c r="EJE152" s="129"/>
      <c r="EJF152" s="129"/>
      <c r="EJG152" s="129"/>
      <c r="EJH152" s="129"/>
      <c r="EJI152" s="129"/>
      <c r="EJJ152" s="129"/>
      <c r="EJK152" s="129"/>
      <c r="EJL152" s="129"/>
      <c r="EJM152" s="129"/>
      <c r="EJN152" s="129"/>
      <c r="EJO152" s="129"/>
      <c r="EJP152" s="129"/>
      <c r="EJQ152" s="129"/>
      <c r="EJR152" s="129"/>
      <c r="EJS152" s="129"/>
      <c r="EJT152" s="129"/>
      <c r="EJU152" s="129"/>
      <c r="EJV152" s="129"/>
      <c r="EJW152" s="129"/>
      <c r="EJX152" s="129"/>
      <c r="EJY152" s="129"/>
      <c r="EJZ152" s="129"/>
      <c r="EKA152" s="129"/>
      <c r="EKB152" s="129"/>
      <c r="EKC152" s="129"/>
      <c r="EKD152" s="129"/>
      <c r="EKE152" s="129"/>
      <c r="EKF152" s="129"/>
      <c r="EKG152" s="129"/>
      <c r="EKH152" s="129"/>
      <c r="EKI152" s="129"/>
      <c r="EKJ152" s="129"/>
      <c r="EKK152" s="129"/>
      <c r="EKL152" s="129"/>
      <c r="EKM152" s="129"/>
      <c r="EKN152" s="129"/>
      <c r="EKO152" s="129"/>
      <c r="EKP152" s="129"/>
      <c r="EKQ152" s="129"/>
      <c r="EKR152" s="129"/>
      <c r="EKS152" s="129"/>
      <c r="EKT152" s="129"/>
      <c r="EKU152" s="129"/>
      <c r="EKV152" s="129"/>
      <c r="EKW152" s="129"/>
      <c r="EKX152" s="129"/>
      <c r="EKY152" s="129"/>
      <c r="EKZ152" s="129"/>
      <c r="ELA152" s="129"/>
      <c r="ELB152" s="129"/>
      <c r="ELC152" s="129"/>
      <c r="ELD152" s="129"/>
      <c r="ELE152" s="129"/>
      <c r="ELF152" s="129"/>
      <c r="ELG152" s="129"/>
      <c r="ELH152" s="129"/>
      <c r="ELI152" s="129"/>
      <c r="ELJ152" s="129"/>
      <c r="ELK152" s="129"/>
      <c r="ELL152" s="129"/>
      <c r="ELM152" s="129"/>
      <c r="ELN152" s="129"/>
      <c r="ELO152" s="129"/>
      <c r="ELP152" s="129"/>
      <c r="ELQ152" s="129"/>
      <c r="ELR152" s="129"/>
      <c r="ELS152" s="129"/>
      <c r="ELT152" s="129"/>
      <c r="ELU152" s="129"/>
      <c r="ELV152" s="129"/>
      <c r="ELW152" s="129"/>
      <c r="ELX152" s="129"/>
      <c r="ELY152" s="129"/>
      <c r="ELZ152" s="129"/>
      <c r="EMA152" s="129"/>
      <c r="EMB152" s="129"/>
      <c r="EMC152" s="129"/>
      <c r="EMD152" s="129"/>
      <c r="EME152" s="129"/>
      <c r="EMF152" s="129"/>
      <c r="EMG152" s="129"/>
      <c r="EMH152" s="129"/>
      <c r="EMI152" s="129"/>
      <c r="EMJ152" s="129"/>
      <c r="EMK152" s="129"/>
      <c r="EML152" s="129"/>
      <c r="EMM152" s="129"/>
      <c r="EMN152" s="129"/>
      <c r="EMO152" s="129"/>
      <c r="EMP152" s="129"/>
      <c r="EMQ152" s="129"/>
      <c r="EMR152" s="129"/>
      <c r="EMS152" s="129"/>
      <c r="EMT152" s="129"/>
      <c r="EMU152" s="129"/>
      <c r="EMV152" s="129"/>
      <c r="EMW152" s="129"/>
      <c r="EMX152" s="129"/>
      <c r="EMY152" s="129"/>
      <c r="EMZ152" s="129"/>
      <c r="ENA152" s="129"/>
      <c r="ENB152" s="129"/>
      <c r="ENC152" s="129"/>
      <c r="END152" s="129"/>
      <c r="ENE152" s="129"/>
      <c r="ENF152" s="129"/>
      <c r="ENG152" s="129"/>
      <c r="ENH152" s="129"/>
      <c r="ENI152" s="129"/>
      <c r="ENJ152" s="129"/>
      <c r="ENK152" s="129"/>
      <c r="ENL152" s="129"/>
      <c r="ENM152" s="129"/>
      <c r="ENN152" s="129"/>
      <c r="ENO152" s="129"/>
      <c r="ENP152" s="129"/>
      <c r="ENQ152" s="129"/>
      <c r="ENR152" s="129"/>
      <c r="ENS152" s="129"/>
      <c r="ENT152" s="129"/>
      <c r="ENU152" s="129"/>
      <c r="ENV152" s="129"/>
      <c r="ENW152" s="129"/>
      <c r="ENX152" s="129"/>
      <c r="ENY152" s="129"/>
      <c r="ENZ152" s="129"/>
      <c r="EOA152" s="129"/>
      <c r="EOB152" s="129"/>
      <c r="EOC152" s="129"/>
      <c r="EOD152" s="129"/>
      <c r="EOE152" s="129"/>
      <c r="EOF152" s="129"/>
      <c r="EOG152" s="129"/>
      <c r="EOH152" s="129"/>
      <c r="EOI152" s="129"/>
      <c r="EOJ152" s="129"/>
      <c r="EOK152" s="129"/>
      <c r="EOL152" s="129"/>
      <c r="EOM152" s="129"/>
      <c r="EON152" s="129"/>
      <c r="EOO152" s="129"/>
      <c r="EOP152" s="129"/>
      <c r="EOQ152" s="129"/>
      <c r="EOR152" s="129"/>
      <c r="EOS152" s="129"/>
      <c r="EOT152" s="129"/>
      <c r="EOU152" s="129"/>
      <c r="EOV152" s="129"/>
      <c r="EOW152" s="129"/>
      <c r="EOX152" s="129"/>
      <c r="EOY152" s="129"/>
      <c r="EOZ152" s="129"/>
      <c r="EPA152" s="129"/>
      <c r="EPB152" s="129"/>
      <c r="EPC152" s="129"/>
      <c r="EPD152" s="129"/>
      <c r="EPE152" s="129"/>
      <c r="EPF152" s="129"/>
      <c r="EPG152" s="129"/>
      <c r="EPH152" s="129"/>
      <c r="EPI152" s="129"/>
      <c r="EPJ152" s="129"/>
      <c r="EPK152" s="129"/>
      <c r="EPL152" s="129"/>
      <c r="EPM152" s="129"/>
      <c r="EPN152" s="129"/>
      <c r="EPO152" s="129"/>
      <c r="EPP152" s="129"/>
      <c r="EPQ152" s="129"/>
      <c r="EPR152" s="129"/>
      <c r="EPS152" s="129"/>
      <c r="EPT152" s="129"/>
      <c r="EPU152" s="129"/>
      <c r="EPV152" s="129"/>
      <c r="EPW152" s="129"/>
      <c r="EPX152" s="129"/>
      <c r="EPY152" s="129"/>
      <c r="EPZ152" s="129"/>
      <c r="EQA152" s="129"/>
      <c r="EQB152" s="129"/>
      <c r="EQC152" s="129"/>
      <c r="EQD152" s="129"/>
      <c r="EQE152" s="129"/>
      <c r="EQF152" s="129"/>
      <c r="EQG152" s="129"/>
      <c r="EQH152" s="129"/>
      <c r="EQI152" s="129"/>
      <c r="EQJ152" s="129"/>
      <c r="EQK152" s="129"/>
      <c r="EQL152" s="129"/>
      <c r="EQM152" s="129"/>
      <c r="EQN152" s="129"/>
      <c r="EQO152" s="129"/>
      <c r="EQP152" s="129"/>
      <c r="EQQ152" s="129"/>
      <c r="EQR152" s="129"/>
      <c r="EQS152" s="129"/>
      <c r="EQT152" s="129"/>
      <c r="EQU152" s="129"/>
      <c r="EQV152" s="129"/>
      <c r="EQW152" s="129"/>
      <c r="EQX152" s="129"/>
      <c r="EQY152" s="129"/>
      <c r="EQZ152" s="129"/>
      <c r="ERA152" s="129"/>
      <c r="ERB152" s="129"/>
      <c r="ERC152" s="129"/>
      <c r="ERD152" s="129"/>
      <c r="ERE152" s="129"/>
      <c r="ERF152" s="129"/>
      <c r="ERG152" s="129"/>
      <c r="ERH152" s="129"/>
      <c r="ERI152" s="129"/>
      <c r="ERJ152" s="129"/>
      <c r="ERK152" s="129"/>
      <c r="ERL152" s="129"/>
      <c r="ERM152" s="129"/>
      <c r="ERN152" s="129"/>
      <c r="ERO152" s="129"/>
      <c r="ERP152" s="129"/>
      <c r="ERQ152" s="129"/>
      <c r="ERR152" s="129"/>
      <c r="ERS152" s="129"/>
      <c r="ERT152" s="129"/>
      <c r="ERU152" s="129"/>
      <c r="ERV152" s="129"/>
      <c r="ERW152" s="129"/>
      <c r="ERX152" s="129"/>
      <c r="ERY152" s="129"/>
      <c r="ERZ152" s="129"/>
      <c r="ESA152" s="129"/>
      <c r="ESB152" s="129"/>
      <c r="ESC152" s="129"/>
      <c r="ESD152" s="129"/>
      <c r="ESE152" s="129"/>
      <c r="ESF152" s="129"/>
      <c r="ESG152" s="129"/>
      <c r="ESH152" s="129"/>
      <c r="ESI152" s="129"/>
      <c r="ESJ152" s="129"/>
      <c r="ESK152" s="129"/>
      <c r="ESL152" s="129"/>
      <c r="ESM152" s="129"/>
      <c r="ESN152" s="129"/>
      <c r="ESO152" s="129"/>
      <c r="ESP152" s="129"/>
      <c r="ESQ152" s="129"/>
      <c r="ESR152" s="129"/>
      <c r="ESS152" s="129"/>
      <c r="EST152" s="129"/>
      <c r="ESU152" s="129"/>
      <c r="ESV152" s="129"/>
      <c r="ESW152" s="129"/>
      <c r="ESX152" s="129"/>
      <c r="ESY152" s="129"/>
      <c r="ESZ152" s="129"/>
      <c r="ETA152" s="129"/>
      <c r="ETB152" s="129"/>
      <c r="ETC152" s="129"/>
      <c r="ETD152" s="129"/>
      <c r="ETE152" s="129"/>
      <c r="ETF152" s="129"/>
      <c r="ETG152" s="129"/>
      <c r="ETH152" s="129"/>
      <c r="ETI152" s="129"/>
      <c r="ETJ152" s="129"/>
      <c r="ETK152" s="129"/>
      <c r="ETL152" s="129"/>
      <c r="ETM152" s="129"/>
      <c r="ETN152" s="129"/>
      <c r="ETO152" s="129"/>
      <c r="ETP152" s="129"/>
      <c r="ETQ152" s="129"/>
      <c r="ETR152" s="129"/>
      <c r="ETS152" s="129"/>
      <c r="ETT152" s="129"/>
      <c r="ETU152" s="129"/>
      <c r="ETV152" s="129"/>
      <c r="ETW152" s="129"/>
      <c r="ETX152" s="129"/>
      <c r="ETY152" s="129"/>
      <c r="ETZ152" s="129"/>
      <c r="EUA152" s="129"/>
      <c r="EUB152" s="129"/>
      <c r="EUC152" s="129"/>
      <c r="EUD152" s="129"/>
      <c r="EUE152" s="129"/>
      <c r="EUF152" s="129"/>
      <c r="EUG152" s="129"/>
      <c r="EUH152" s="129"/>
      <c r="EUI152" s="129"/>
      <c r="EUJ152" s="129"/>
      <c r="EUK152" s="129"/>
      <c r="EUL152" s="129"/>
      <c r="EUM152" s="129"/>
      <c r="EUN152" s="129"/>
      <c r="EUO152" s="129"/>
      <c r="EUP152" s="129"/>
      <c r="EUQ152" s="129"/>
      <c r="EUR152" s="129"/>
      <c r="EUS152" s="129"/>
      <c r="EUT152" s="129"/>
      <c r="EUU152" s="129"/>
      <c r="EUV152" s="129"/>
      <c r="EUW152" s="129"/>
      <c r="EUX152" s="129"/>
      <c r="EUY152" s="129"/>
      <c r="EUZ152" s="129"/>
      <c r="EVA152" s="129"/>
      <c r="EVB152" s="129"/>
      <c r="EVC152" s="129"/>
      <c r="EVD152" s="129"/>
      <c r="EVE152" s="129"/>
      <c r="EVF152" s="129"/>
      <c r="EVG152" s="129"/>
      <c r="EVH152" s="129"/>
      <c r="EVI152" s="129"/>
      <c r="EVJ152" s="129"/>
      <c r="EVK152" s="129"/>
      <c r="EVL152" s="129"/>
      <c r="EVM152" s="129"/>
      <c r="EVN152" s="129"/>
      <c r="EVO152" s="129"/>
      <c r="EVP152" s="129"/>
      <c r="EVQ152" s="129"/>
      <c r="EVR152" s="129"/>
      <c r="EVS152" s="129"/>
      <c r="EVT152" s="129"/>
      <c r="EVU152" s="129"/>
      <c r="EVV152" s="129"/>
      <c r="EVW152" s="129"/>
      <c r="EVX152" s="129"/>
      <c r="EVY152" s="129"/>
      <c r="EVZ152" s="129"/>
      <c r="EWA152" s="129"/>
      <c r="EWB152" s="129"/>
      <c r="EWC152" s="129"/>
      <c r="EWD152" s="129"/>
      <c r="EWE152" s="129"/>
      <c r="EWF152" s="129"/>
      <c r="EWG152" s="129"/>
      <c r="EWH152" s="129"/>
      <c r="EWI152" s="129"/>
      <c r="EWJ152" s="129"/>
      <c r="EWK152" s="129"/>
      <c r="EWL152" s="129"/>
      <c r="EWM152" s="129"/>
      <c r="EWN152" s="129"/>
      <c r="EWO152" s="129"/>
      <c r="EWP152" s="129"/>
      <c r="EWQ152" s="129"/>
      <c r="EWR152" s="129"/>
      <c r="EWS152" s="129"/>
      <c r="EWT152" s="129"/>
      <c r="EWU152" s="129"/>
      <c r="EWV152" s="129"/>
      <c r="EWW152" s="129"/>
      <c r="EWX152" s="129"/>
      <c r="EWY152" s="129"/>
      <c r="EWZ152" s="129"/>
      <c r="EXA152" s="129"/>
      <c r="EXB152" s="129"/>
      <c r="EXC152" s="129"/>
      <c r="EXD152" s="129"/>
      <c r="EXE152" s="129"/>
      <c r="EXF152" s="129"/>
      <c r="EXG152" s="129"/>
      <c r="EXH152" s="129"/>
      <c r="EXI152" s="129"/>
      <c r="EXJ152" s="129"/>
      <c r="EXK152" s="129"/>
      <c r="EXL152" s="129"/>
      <c r="EXM152" s="129"/>
      <c r="EXN152" s="129"/>
      <c r="EXO152" s="129"/>
      <c r="EXP152" s="129"/>
      <c r="EXQ152" s="129"/>
      <c r="EXR152" s="129"/>
      <c r="EXS152" s="129"/>
      <c r="EXT152" s="129"/>
      <c r="EXU152" s="129"/>
      <c r="EXV152" s="129"/>
      <c r="EXW152" s="129"/>
      <c r="EXX152" s="129"/>
      <c r="EXY152" s="129"/>
      <c r="EXZ152" s="129"/>
      <c r="EYA152" s="129"/>
      <c r="EYB152" s="129"/>
      <c r="EYC152" s="129"/>
      <c r="EYD152" s="129"/>
      <c r="EYE152" s="129"/>
      <c r="EYF152" s="129"/>
      <c r="EYG152" s="129"/>
      <c r="EYH152" s="129"/>
      <c r="EYI152" s="129"/>
      <c r="EYJ152" s="129"/>
      <c r="EYK152" s="129"/>
      <c r="EYL152" s="129"/>
      <c r="EYM152" s="129"/>
      <c r="EYN152" s="129"/>
      <c r="EYO152" s="129"/>
      <c r="EYP152" s="129"/>
      <c r="EYQ152" s="129"/>
      <c r="EYR152" s="129"/>
      <c r="EYS152" s="129"/>
      <c r="EYT152" s="129"/>
      <c r="EYU152" s="129"/>
      <c r="EYV152" s="129"/>
      <c r="EYW152" s="129"/>
      <c r="EYX152" s="129"/>
      <c r="EYY152" s="129"/>
      <c r="EYZ152" s="129"/>
      <c r="EZA152" s="129"/>
      <c r="EZB152" s="129"/>
      <c r="EZC152" s="129"/>
      <c r="EZD152" s="129"/>
      <c r="EZE152" s="129"/>
      <c r="EZF152" s="129"/>
      <c r="EZG152" s="129"/>
      <c r="EZH152" s="129"/>
      <c r="EZI152" s="129"/>
      <c r="EZJ152" s="129"/>
      <c r="EZK152" s="129"/>
      <c r="EZL152" s="129"/>
      <c r="EZM152" s="129"/>
      <c r="EZN152" s="129"/>
      <c r="EZO152" s="129"/>
      <c r="EZP152" s="129"/>
      <c r="EZQ152" s="129"/>
      <c r="EZR152" s="129"/>
      <c r="EZS152" s="129"/>
      <c r="EZT152" s="129"/>
      <c r="EZU152" s="129"/>
      <c r="EZV152" s="129"/>
      <c r="EZW152" s="129"/>
      <c r="EZX152" s="129"/>
      <c r="EZY152" s="129"/>
      <c r="EZZ152" s="129"/>
      <c r="FAA152" s="129"/>
      <c r="FAB152" s="129"/>
      <c r="FAC152" s="129"/>
      <c r="FAD152" s="129"/>
      <c r="FAE152" s="129"/>
      <c r="FAF152" s="129"/>
      <c r="FAG152" s="129"/>
      <c r="FAH152" s="129"/>
      <c r="FAI152" s="129"/>
      <c r="FAJ152" s="129"/>
      <c r="FAK152" s="129"/>
      <c r="FAL152" s="129"/>
      <c r="FAM152" s="129"/>
      <c r="FAN152" s="129"/>
      <c r="FAO152" s="129"/>
      <c r="FAP152" s="129"/>
      <c r="FAQ152" s="129"/>
      <c r="FAR152" s="129"/>
      <c r="FAS152" s="129"/>
      <c r="FAT152" s="129"/>
      <c r="FAU152" s="129"/>
      <c r="FAV152" s="129"/>
      <c r="FAW152" s="129"/>
      <c r="FAX152" s="129"/>
      <c r="FAY152" s="129"/>
      <c r="FAZ152" s="129"/>
      <c r="FBA152" s="129"/>
      <c r="FBB152" s="129"/>
      <c r="FBC152" s="129"/>
      <c r="FBD152" s="129"/>
      <c r="FBE152" s="129"/>
      <c r="FBF152" s="129"/>
      <c r="FBG152" s="129"/>
      <c r="FBH152" s="129"/>
      <c r="FBI152" s="129"/>
      <c r="FBJ152" s="129"/>
      <c r="FBK152" s="129"/>
      <c r="FBL152" s="129"/>
      <c r="FBM152" s="129"/>
      <c r="FBN152" s="129"/>
      <c r="FBO152" s="129"/>
      <c r="FBP152" s="129"/>
      <c r="FBQ152" s="129"/>
      <c r="FBR152" s="129"/>
      <c r="FBS152" s="129"/>
      <c r="FBT152" s="129"/>
      <c r="FBU152" s="129"/>
      <c r="FBV152" s="129"/>
      <c r="FBW152" s="129"/>
      <c r="FBX152" s="129"/>
      <c r="FBY152" s="129"/>
      <c r="FBZ152" s="129"/>
      <c r="FCA152" s="129"/>
      <c r="FCB152" s="129"/>
      <c r="FCC152" s="129"/>
      <c r="FCD152" s="129"/>
      <c r="FCE152" s="129"/>
      <c r="FCF152" s="129"/>
      <c r="FCG152" s="129"/>
      <c r="FCH152" s="129"/>
      <c r="FCI152" s="129"/>
      <c r="FCJ152" s="129"/>
      <c r="FCK152" s="129"/>
      <c r="FCL152" s="129"/>
      <c r="FCM152" s="129"/>
      <c r="FCN152" s="129"/>
      <c r="FCO152" s="129"/>
      <c r="FCP152" s="129"/>
      <c r="FCQ152" s="129"/>
      <c r="FCR152" s="129"/>
      <c r="FCS152" s="129"/>
      <c r="FCT152" s="129"/>
      <c r="FCU152" s="129"/>
      <c r="FCV152" s="129"/>
      <c r="FCW152" s="129"/>
      <c r="FCX152" s="129"/>
      <c r="FCY152" s="129"/>
      <c r="FCZ152" s="129"/>
      <c r="FDA152" s="129"/>
      <c r="FDB152" s="129"/>
      <c r="FDC152" s="129"/>
      <c r="FDD152" s="129"/>
      <c r="FDE152" s="129"/>
      <c r="FDF152" s="129"/>
      <c r="FDG152" s="129"/>
      <c r="FDH152" s="129"/>
      <c r="FDI152" s="129"/>
      <c r="FDJ152" s="129"/>
      <c r="FDK152" s="129"/>
      <c r="FDL152" s="129"/>
      <c r="FDM152" s="129"/>
      <c r="FDN152" s="129"/>
      <c r="FDO152" s="129"/>
      <c r="FDP152" s="129"/>
      <c r="FDQ152" s="129"/>
      <c r="FDR152" s="129"/>
      <c r="FDS152" s="129"/>
      <c r="FDT152" s="129"/>
      <c r="FDU152" s="129"/>
      <c r="FDV152" s="129"/>
      <c r="FDW152" s="129"/>
      <c r="FDX152" s="129"/>
      <c r="FDY152" s="129"/>
      <c r="FDZ152" s="129"/>
      <c r="FEA152" s="129"/>
      <c r="FEB152" s="129"/>
      <c r="FEC152" s="129"/>
      <c r="FED152" s="129"/>
      <c r="FEE152" s="129"/>
      <c r="FEF152" s="129"/>
      <c r="FEG152" s="129"/>
      <c r="FEH152" s="129"/>
      <c r="FEI152" s="129"/>
      <c r="FEJ152" s="129"/>
      <c r="FEK152" s="129"/>
      <c r="FEL152" s="129"/>
      <c r="FEM152" s="129"/>
      <c r="FEN152" s="129"/>
      <c r="FEO152" s="129"/>
      <c r="FEP152" s="129"/>
      <c r="FEQ152" s="129"/>
      <c r="FER152" s="129"/>
      <c r="FES152" s="129"/>
      <c r="FET152" s="129"/>
      <c r="FEU152" s="129"/>
      <c r="FEV152" s="129"/>
      <c r="FEW152" s="129"/>
      <c r="FEX152" s="129"/>
      <c r="FEY152" s="129"/>
      <c r="FEZ152" s="129"/>
      <c r="FFA152" s="129"/>
      <c r="FFB152" s="129"/>
      <c r="FFC152" s="129"/>
      <c r="FFD152" s="129"/>
      <c r="FFE152" s="129"/>
      <c r="FFF152" s="129"/>
      <c r="FFG152" s="129"/>
      <c r="FFH152" s="129"/>
      <c r="FFI152" s="129"/>
      <c r="FFJ152" s="129"/>
      <c r="FFK152" s="129"/>
      <c r="FFL152" s="129"/>
      <c r="FFM152" s="129"/>
      <c r="FFN152" s="129"/>
      <c r="FFO152" s="129"/>
      <c r="FFP152" s="129"/>
      <c r="FFQ152" s="129"/>
      <c r="FFR152" s="129"/>
      <c r="FFS152" s="129"/>
      <c r="FFT152" s="129"/>
      <c r="FFU152" s="129"/>
      <c r="FFV152" s="129"/>
      <c r="FFW152" s="129"/>
      <c r="FFX152" s="129"/>
      <c r="FFY152" s="129"/>
      <c r="FFZ152" s="129"/>
      <c r="FGA152" s="129"/>
      <c r="FGB152" s="129"/>
      <c r="FGC152" s="129"/>
      <c r="FGD152" s="129"/>
      <c r="FGE152" s="129"/>
      <c r="FGF152" s="129"/>
      <c r="FGG152" s="129"/>
      <c r="FGH152" s="129"/>
      <c r="FGI152" s="129"/>
      <c r="FGJ152" s="129"/>
      <c r="FGK152" s="129"/>
      <c r="FGL152" s="129"/>
      <c r="FGM152" s="129"/>
      <c r="FGN152" s="129"/>
      <c r="FGO152" s="129"/>
      <c r="FGP152" s="129"/>
      <c r="FGQ152" s="129"/>
      <c r="FGR152" s="129"/>
      <c r="FGS152" s="129"/>
      <c r="FGT152" s="129"/>
      <c r="FGU152" s="129"/>
      <c r="FGV152" s="129"/>
      <c r="FGW152" s="129"/>
      <c r="FGX152" s="129"/>
      <c r="FGY152" s="129"/>
      <c r="FGZ152" s="129"/>
      <c r="FHA152" s="129"/>
      <c r="FHB152" s="129"/>
      <c r="FHC152" s="129"/>
      <c r="FHD152" s="129"/>
      <c r="FHE152" s="129"/>
      <c r="FHF152" s="129"/>
      <c r="FHG152" s="129"/>
      <c r="FHH152" s="129"/>
      <c r="FHI152" s="129"/>
      <c r="FHJ152" s="129"/>
      <c r="FHK152" s="129"/>
      <c r="FHL152" s="129"/>
      <c r="FHM152" s="129"/>
      <c r="FHN152" s="129"/>
      <c r="FHO152" s="129"/>
      <c r="FHP152" s="129"/>
      <c r="FHQ152" s="129"/>
      <c r="FHR152" s="129"/>
      <c r="FHS152" s="129"/>
      <c r="FHT152" s="129"/>
      <c r="FHU152" s="129"/>
      <c r="FHV152" s="129"/>
      <c r="FHW152" s="129"/>
      <c r="FHX152" s="129"/>
      <c r="FHY152" s="129"/>
      <c r="FHZ152" s="129"/>
      <c r="FIA152" s="129"/>
      <c r="FIB152" s="129"/>
      <c r="FIC152" s="129"/>
      <c r="FID152" s="129"/>
      <c r="FIE152" s="129"/>
      <c r="FIF152" s="129"/>
      <c r="FIG152" s="129"/>
      <c r="FIH152" s="129"/>
      <c r="FII152" s="129"/>
      <c r="FIJ152" s="129"/>
      <c r="FIK152" s="129"/>
      <c r="FIL152" s="129"/>
      <c r="FIM152" s="129"/>
      <c r="FIN152" s="129"/>
      <c r="FIO152" s="129"/>
      <c r="FIP152" s="129"/>
      <c r="FIQ152" s="129"/>
      <c r="FIR152" s="129"/>
      <c r="FIS152" s="129"/>
      <c r="FIT152" s="129"/>
      <c r="FIU152" s="129"/>
      <c r="FIV152" s="129"/>
      <c r="FIW152" s="129"/>
      <c r="FIX152" s="129"/>
      <c r="FIY152" s="129"/>
      <c r="FIZ152" s="129"/>
      <c r="FJA152" s="129"/>
      <c r="FJB152" s="129"/>
      <c r="FJC152" s="129"/>
      <c r="FJD152" s="129"/>
      <c r="FJE152" s="129"/>
      <c r="FJF152" s="129"/>
      <c r="FJG152" s="129"/>
      <c r="FJH152" s="129"/>
      <c r="FJI152" s="129"/>
      <c r="FJJ152" s="129"/>
      <c r="FJK152" s="129"/>
      <c r="FJL152" s="129"/>
      <c r="FJM152" s="129"/>
      <c r="FJN152" s="129"/>
      <c r="FJO152" s="129"/>
      <c r="FJP152" s="129"/>
      <c r="FJQ152" s="129"/>
      <c r="FJR152" s="129"/>
      <c r="FJS152" s="129"/>
      <c r="FJT152" s="129"/>
      <c r="FJU152" s="129"/>
      <c r="FJV152" s="129"/>
      <c r="FJW152" s="129"/>
      <c r="FJX152" s="129"/>
      <c r="FJY152" s="129"/>
      <c r="FJZ152" s="129"/>
      <c r="FKA152" s="129"/>
      <c r="FKB152" s="129"/>
      <c r="FKC152" s="129"/>
      <c r="FKD152" s="129"/>
      <c r="FKE152" s="129"/>
      <c r="FKF152" s="129"/>
      <c r="FKG152" s="129"/>
      <c r="FKH152" s="129"/>
      <c r="FKI152" s="129"/>
      <c r="FKJ152" s="129"/>
      <c r="FKK152" s="129"/>
      <c r="FKL152" s="129"/>
      <c r="FKM152" s="129"/>
      <c r="FKN152" s="129"/>
      <c r="FKO152" s="129"/>
      <c r="FKP152" s="129"/>
      <c r="FKQ152" s="129"/>
      <c r="FKR152" s="129"/>
      <c r="FKS152" s="129"/>
      <c r="FKT152" s="129"/>
      <c r="FKU152" s="129"/>
      <c r="FKV152" s="129"/>
      <c r="FKW152" s="129"/>
      <c r="FKX152" s="129"/>
      <c r="FKY152" s="129"/>
      <c r="FKZ152" s="129"/>
      <c r="FLA152" s="129"/>
      <c r="FLB152" s="129"/>
      <c r="FLC152" s="129"/>
      <c r="FLD152" s="129"/>
      <c r="FLE152" s="129"/>
      <c r="FLF152" s="129"/>
      <c r="FLG152" s="129"/>
      <c r="FLH152" s="129"/>
      <c r="FLI152" s="129"/>
      <c r="FLJ152" s="129"/>
      <c r="FLK152" s="129"/>
      <c r="FLL152" s="129"/>
      <c r="FLM152" s="129"/>
      <c r="FLN152" s="129"/>
      <c r="FLO152" s="129"/>
      <c r="FLP152" s="129"/>
      <c r="FLQ152" s="129"/>
      <c r="FLR152" s="129"/>
      <c r="FLS152" s="129"/>
      <c r="FLT152" s="129"/>
      <c r="FLU152" s="129"/>
      <c r="FLV152" s="129"/>
      <c r="FLW152" s="129"/>
      <c r="FLX152" s="129"/>
      <c r="FLY152" s="129"/>
      <c r="FLZ152" s="129"/>
      <c r="FMA152" s="129"/>
      <c r="FMB152" s="129"/>
      <c r="FMC152" s="129"/>
      <c r="FMD152" s="129"/>
      <c r="FME152" s="129"/>
      <c r="FMF152" s="129"/>
      <c r="FMG152" s="129"/>
      <c r="FMH152" s="129"/>
      <c r="FMI152" s="129"/>
      <c r="FMJ152" s="129"/>
      <c r="FMK152" s="129"/>
      <c r="FML152" s="129"/>
      <c r="FMM152" s="129"/>
      <c r="FMN152" s="129"/>
      <c r="FMO152" s="129"/>
      <c r="FMP152" s="129"/>
      <c r="FMQ152" s="129"/>
      <c r="FMR152" s="129"/>
      <c r="FMS152" s="129"/>
      <c r="FMT152" s="129"/>
      <c r="FMU152" s="129"/>
      <c r="FMV152" s="129"/>
      <c r="FMW152" s="129"/>
      <c r="FMX152" s="129"/>
      <c r="FMY152" s="129"/>
      <c r="FMZ152" s="129"/>
      <c r="FNA152" s="129"/>
      <c r="FNB152" s="129"/>
      <c r="FNC152" s="129"/>
      <c r="FND152" s="129"/>
      <c r="FNE152" s="129"/>
      <c r="FNF152" s="129"/>
      <c r="FNG152" s="129"/>
      <c r="FNH152" s="129"/>
      <c r="FNI152" s="129"/>
      <c r="FNJ152" s="129"/>
      <c r="FNK152" s="129"/>
      <c r="FNL152" s="129"/>
      <c r="FNM152" s="129"/>
      <c r="FNN152" s="129"/>
      <c r="FNO152" s="129"/>
      <c r="FNP152" s="129"/>
      <c r="FNQ152" s="129"/>
      <c r="FNR152" s="129"/>
      <c r="FNS152" s="129"/>
      <c r="FNT152" s="129"/>
      <c r="FNU152" s="129"/>
      <c r="FNV152" s="129"/>
      <c r="FNW152" s="129"/>
      <c r="FNX152" s="129"/>
      <c r="FNY152" s="129"/>
      <c r="FNZ152" s="129"/>
      <c r="FOA152" s="129"/>
      <c r="FOB152" s="129"/>
      <c r="FOC152" s="129"/>
      <c r="FOD152" s="129"/>
      <c r="FOE152" s="129"/>
      <c r="FOF152" s="129"/>
      <c r="FOG152" s="129"/>
      <c r="FOH152" s="129"/>
      <c r="FOI152" s="129"/>
      <c r="FOJ152" s="129"/>
      <c r="FOK152" s="129"/>
      <c r="FOL152" s="129"/>
      <c r="FOM152" s="129"/>
      <c r="FON152" s="129"/>
      <c r="FOO152" s="129"/>
      <c r="FOP152" s="129"/>
      <c r="FOQ152" s="129"/>
      <c r="FOR152" s="129"/>
      <c r="FOS152" s="129"/>
      <c r="FOT152" s="129"/>
      <c r="FOU152" s="129"/>
      <c r="FOV152" s="129"/>
      <c r="FOW152" s="129"/>
      <c r="FOX152" s="129"/>
      <c r="FOY152" s="129"/>
      <c r="FOZ152" s="129"/>
      <c r="FPA152" s="129"/>
      <c r="FPB152" s="129"/>
      <c r="FPC152" s="129"/>
      <c r="FPD152" s="129"/>
      <c r="FPE152" s="129"/>
      <c r="FPF152" s="129"/>
      <c r="FPG152" s="129"/>
      <c r="FPH152" s="129"/>
      <c r="FPI152" s="129"/>
      <c r="FPJ152" s="129"/>
      <c r="FPK152" s="129"/>
      <c r="FPL152" s="129"/>
      <c r="FPM152" s="129"/>
      <c r="FPN152" s="129"/>
      <c r="FPO152" s="129"/>
      <c r="FPP152" s="129"/>
      <c r="FPQ152" s="129"/>
      <c r="FPR152" s="129"/>
      <c r="FPS152" s="129"/>
      <c r="FPT152" s="129"/>
      <c r="FPU152" s="129"/>
      <c r="FPV152" s="129"/>
      <c r="FPW152" s="129"/>
      <c r="FPX152" s="129"/>
      <c r="FPY152" s="129"/>
      <c r="FPZ152" s="129"/>
      <c r="FQA152" s="129"/>
      <c r="FQB152" s="129"/>
      <c r="FQC152" s="129"/>
      <c r="FQD152" s="129"/>
      <c r="FQE152" s="129"/>
      <c r="FQF152" s="129"/>
      <c r="FQG152" s="129"/>
      <c r="FQH152" s="129"/>
      <c r="FQI152" s="129"/>
      <c r="FQJ152" s="129"/>
      <c r="FQK152" s="129"/>
      <c r="FQL152" s="129"/>
      <c r="FQM152" s="129"/>
      <c r="FQN152" s="129"/>
      <c r="FQO152" s="129"/>
      <c r="FQP152" s="129"/>
      <c r="FQQ152" s="129"/>
      <c r="FQR152" s="129"/>
      <c r="FQS152" s="129"/>
      <c r="FQT152" s="129"/>
      <c r="FQU152" s="129"/>
      <c r="FQV152" s="129"/>
      <c r="FQW152" s="129"/>
      <c r="FQX152" s="129"/>
      <c r="FQY152" s="129"/>
      <c r="FQZ152" s="129"/>
      <c r="FRA152" s="129"/>
      <c r="FRB152" s="129"/>
      <c r="FRC152" s="129"/>
      <c r="FRD152" s="129"/>
      <c r="FRE152" s="129"/>
      <c r="FRF152" s="129"/>
      <c r="FRG152" s="129"/>
      <c r="FRH152" s="129"/>
      <c r="FRI152" s="129"/>
      <c r="FRJ152" s="129"/>
      <c r="FRK152" s="129"/>
      <c r="FRL152" s="129"/>
      <c r="FRM152" s="129"/>
      <c r="FRN152" s="129"/>
      <c r="FRO152" s="129"/>
      <c r="FRP152" s="129"/>
      <c r="FRQ152" s="129"/>
      <c r="FRR152" s="129"/>
      <c r="FRS152" s="129"/>
      <c r="FRT152" s="129"/>
      <c r="FRU152" s="129"/>
      <c r="FRV152" s="129"/>
      <c r="FRW152" s="129"/>
      <c r="FRX152" s="129"/>
      <c r="FRY152" s="129"/>
      <c r="FRZ152" s="129"/>
      <c r="FSA152" s="129"/>
      <c r="FSB152" s="129"/>
      <c r="FSC152" s="129"/>
      <c r="FSD152" s="129"/>
      <c r="FSE152" s="129"/>
      <c r="FSF152" s="129"/>
      <c r="FSG152" s="129"/>
      <c r="FSH152" s="129"/>
      <c r="FSI152" s="129"/>
      <c r="FSJ152" s="129"/>
      <c r="FSK152" s="129"/>
      <c r="FSL152" s="129"/>
      <c r="FSM152" s="129"/>
      <c r="FSN152" s="129"/>
      <c r="FSO152" s="129"/>
      <c r="FSP152" s="129"/>
      <c r="FSQ152" s="129"/>
      <c r="FSR152" s="129"/>
      <c r="FSS152" s="129"/>
      <c r="FST152" s="129"/>
      <c r="FSU152" s="129"/>
      <c r="FSV152" s="129"/>
      <c r="FSW152" s="129"/>
      <c r="FSX152" s="129"/>
      <c r="FSY152" s="129"/>
      <c r="FSZ152" s="129"/>
      <c r="FTA152" s="129"/>
      <c r="FTB152" s="129"/>
      <c r="FTC152" s="129"/>
      <c r="FTD152" s="129"/>
      <c r="FTE152" s="129"/>
      <c r="FTF152" s="129"/>
      <c r="FTG152" s="129"/>
      <c r="FTH152" s="129"/>
      <c r="FTI152" s="129"/>
      <c r="FTJ152" s="129"/>
      <c r="FTK152" s="129"/>
      <c r="FTL152" s="129"/>
      <c r="FTM152" s="129"/>
      <c r="FTN152" s="129"/>
      <c r="FTO152" s="129"/>
      <c r="FTP152" s="129"/>
      <c r="FTQ152" s="129"/>
      <c r="FTR152" s="129"/>
      <c r="FTS152" s="129"/>
      <c r="FTT152" s="129"/>
      <c r="FTU152" s="129"/>
      <c r="FTV152" s="129"/>
      <c r="FTW152" s="129"/>
      <c r="FTX152" s="129"/>
      <c r="FTY152" s="129"/>
      <c r="FTZ152" s="129"/>
      <c r="FUA152" s="129"/>
      <c r="FUB152" s="129"/>
      <c r="FUC152" s="129"/>
      <c r="FUD152" s="129"/>
      <c r="FUE152" s="129"/>
      <c r="FUF152" s="129"/>
      <c r="FUG152" s="129"/>
      <c r="FUH152" s="129"/>
      <c r="FUI152" s="129"/>
      <c r="FUJ152" s="129"/>
      <c r="FUK152" s="129"/>
      <c r="FUL152" s="129"/>
      <c r="FUM152" s="129"/>
      <c r="FUN152" s="129"/>
      <c r="FUO152" s="129"/>
      <c r="FUP152" s="129"/>
      <c r="FUQ152" s="129"/>
      <c r="FUR152" s="129"/>
      <c r="FUS152" s="129"/>
      <c r="FUT152" s="129"/>
      <c r="FUU152" s="129"/>
      <c r="FUV152" s="129"/>
      <c r="FUW152" s="129"/>
      <c r="FUX152" s="129"/>
      <c r="FUY152" s="129"/>
      <c r="FUZ152" s="129"/>
      <c r="FVA152" s="129"/>
      <c r="FVB152" s="129"/>
      <c r="FVC152" s="129"/>
      <c r="FVD152" s="129"/>
      <c r="FVE152" s="129"/>
      <c r="FVF152" s="129"/>
      <c r="FVG152" s="129"/>
      <c r="FVH152" s="129"/>
      <c r="FVI152" s="129"/>
      <c r="FVJ152" s="129"/>
      <c r="FVK152" s="129"/>
      <c r="FVL152" s="129"/>
      <c r="FVM152" s="129"/>
      <c r="FVN152" s="129"/>
      <c r="FVO152" s="129"/>
      <c r="FVP152" s="129"/>
      <c r="FVQ152" s="129"/>
      <c r="FVR152" s="129"/>
      <c r="FVS152" s="129"/>
      <c r="FVT152" s="129"/>
      <c r="FVU152" s="129"/>
      <c r="FVV152" s="129"/>
      <c r="FVW152" s="129"/>
      <c r="FVX152" s="129"/>
      <c r="FVY152" s="129"/>
      <c r="FVZ152" s="129"/>
      <c r="FWA152" s="129"/>
      <c r="FWB152" s="129"/>
      <c r="FWC152" s="129"/>
      <c r="FWD152" s="129"/>
      <c r="FWE152" s="129"/>
      <c r="FWF152" s="129"/>
      <c r="FWG152" s="129"/>
      <c r="FWH152" s="129"/>
      <c r="FWI152" s="129"/>
      <c r="FWJ152" s="129"/>
      <c r="FWK152" s="129"/>
      <c r="FWL152" s="129"/>
      <c r="FWM152" s="129"/>
      <c r="FWN152" s="129"/>
      <c r="FWO152" s="129"/>
      <c r="FWP152" s="129"/>
      <c r="FWQ152" s="129"/>
      <c r="FWR152" s="129"/>
      <c r="FWS152" s="129"/>
      <c r="FWT152" s="129"/>
      <c r="FWU152" s="129"/>
      <c r="FWV152" s="129"/>
      <c r="FWW152" s="129"/>
      <c r="FWX152" s="129"/>
      <c r="FWY152" s="129"/>
      <c r="FWZ152" s="129"/>
      <c r="FXA152" s="129"/>
      <c r="FXB152" s="129"/>
      <c r="FXC152" s="129"/>
      <c r="FXD152" s="129"/>
      <c r="FXE152" s="129"/>
      <c r="FXF152" s="129"/>
      <c r="FXG152" s="129"/>
      <c r="FXH152" s="129"/>
      <c r="FXI152" s="129"/>
      <c r="FXJ152" s="129"/>
      <c r="FXK152" s="129"/>
      <c r="FXL152" s="129"/>
      <c r="FXM152" s="129"/>
      <c r="FXN152" s="129"/>
      <c r="FXO152" s="129"/>
      <c r="FXP152" s="129"/>
      <c r="FXQ152" s="129"/>
      <c r="FXR152" s="129"/>
      <c r="FXS152" s="129"/>
      <c r="FXT152" s="129"/>
      <c r="FXU152" s="129"/>
      <c r="FXV152" s="129"/>
      <c r="FXW152" s="129"/>
      <c r="FXX152" s="129"/>
      <c r="FXY152" s="129"/>
      <c r="FXZ152" s="129"/>
      <c r="FYA152" s="129"/>
      <c r="FYB152" s="129"/>
      <c r="FYC152" s="129"/>
      <c r="FYD152" s="129"/>
      <c r="FYE152" s="129"/>
      <c r="FYF152" s="129"/>
      <c r="FYG152" s="129"/>
      <c r="FYH152" s="129"/>
      <c r="FYI152" s="129"/>
      <c r="FYJ152" s="129"/>
      <c r="FYK152" s="129"/>
      <c r="FYL152" s="129"/>
      <c r="FYM152" s="129"/>
      <c r="FYN152" s="129"/>
      <c r="FYO152" s="129"/>
      <c r="FYP152" s="129"/>
      <c r="FYQ152" s="129"/>
      <c r="FYR152" s="129"/>
      <c r="FYS152" s="129"/>
      <c r="FYT152" s="129"/>
      <c r="FYU152" s="129"/>
      <c r="FYV152" s="129"/>
      <c r="FYW152" s="129"/>
      <c r="FYX152" s="129"/>
      <c r="FYY152" s="129"/>
      <c r="FYZ152" s="129"/>
      <c r="FZA152" s="129"/>
      <c r="FZB152" s="129"/>
      <c r="FZC152" s="129"/>
      <c r="FZD152" s="129"/>
      <c r="FZE152" s="129"/>
      <c r="FZF152" s="129"/>
      <c r="FZG152" s="129"/>
      <c r="FZH152" s="129"/>
      <c r="FZI152" s="129"/>
      <c r="FZJ152" s="129"/>
      <c r="FZK152" s="129"/>
      <c r="FZL152" s="129"/>
      <c r="FZM152" s="129"/>
      <c r="FZN152" s="129"/>
      <c r="FZO152" s="129"/>
      <c r="FZP152" s="129"/>
      <c r="FZQ152" s="129"/>
      <c r="FZR152" s="129"/>
      <c r="FZS152" s="129"/>
      <c r="FZT152" s="129"/>
      <c r="FZU152" s="129"/>
      <c r="FZV152" s="129"/>
      <c r="FZW152" s="129"/>
      <c r="FZX152" s="129"/>
      <c r="FZY152" s="129"/>
      <c r="FZZ152" s="129"/>
      <c r="GAA152" s="129"/>
      <c r="GAB152" s="129"/>
      <c r="GAC152" s="129"/>
      <c r="GAD152" s="129"/>
      <c r="GAE152" s="129"/>
      <c r="GAF152" s="129"/>
      <c r="GAG152" s="129"/>
      <c r="GAH152" s="129"/>
      <c r="GAI152" s="129"/>
      <c r="GAJ152" s="129"/>
      <c r="GAK152" s="129"/>
      <c r="GAL152" s="129"/>
      <c r="GAM152" s="129"/>
      <c r="GAN152" s="129"/>
      <c r="GAO152" s="129"/>
      <c r="GAP152" s="129"/>
      <c r="GAQ152" s="129"/>
      <c r="GAR152" s="129"/>
      <c r="GAS152" s="129"/>
      <c r="GAT152" s="129"/>
      <c r="GAU152" s="129"/>
      <c r="GAV152" s="129"/>
      <c r="GAW152" s="129"/>
      <c r="GAX152" s="129"/>
      <c r="GAY152" s="129"/>
      <c r="GAZ152" s="129"/>
      <c r="GBA152" s="129"/>
      <c r="GBB152" s="129"/>
      <c r="GBC152" s="129"/>
      <c r="GBD152" s="129"/>
      <c r="GBE152" s="129"/>
      <c r="GBF152" s="129"/>
      <c r="GBG152" s="129"/>
      <c r="GBH152" s="129"/>
      <c r="GBI152" s="129"/>
      <c r="GBJ152" s="129"/>
      <c r="GBK152" s="129"/>
      <c r="GBL152" s="129"/>
      <c r="GBM152" s="129"/>
      <c r="GBN152" s="129"/>
      <c r="GBO152" s="129"/>
      <c r="GBP152" s="129"/>
      <c r="GBQ152" s="129"/>
      <c r="GBR152" s="129"/>
      <c r="GBS152" s="129"/>
      <c r="GBT152" s="129"/>
      <c r="GBU152" s="129"/>
      <c r="GBV152" s="129"/>
      <c r="GBW152" s="129"/>
      <c r="GBX152" s="129"/>
      <c r="GBY152" s="129"/>
      <c r="GBZ152" s="129"/>
      <c r="GCA152" s="129"/>
      <c r="GCB152" s="129"/>
      <c r="GCC152" s="129"/>
      <c r="GCD152" s="129"/>
      <c r="GCE152" s="129"/>
      <c r="GCF152" s="129"/>
      <c r="GCG152" s="129"/>
      <c r="GCH152" s="129"/>
      <c r="GCI152" s="129"/>
      <c r="GCJ152" s="129"/>
      <c r="GCK152" s="129"/>
      <c r="GCL152" s="129"/>
      <c r="GCM152" s="129"/>
      <c r="GCN152" s="129"/>
      <c r="GCO152" s="129"/>
      <c r="GCP152" s="129"/>
      <c r="GCQ152" s="129"/>
      <c r="GCR152" s="129"/>
      <c r="GCS152" s="129"/>
      <c r="GCT152" s="129"/>
      <c r="GCU152" s="129"/>
      <c r="GCV152" s="129"/>
      <c r="GCW152" s="129"/>
      <c r="GCX152" s="129"/>
      <c r="GCY152" s="129"/>
      <c r="GCZ152" s="129"/>
      <c r="GDA152" s="129"/>
      <c r="GDB152" s="129"/>
      <c r="GDC152" s="129"/>
      <c r="GDD152" s="129"/>
      <c r="GDE152" s="129"/>
      <c r="GDF152" s="129"/>
      <c r="GDG152" s="129"/>
      <c r="GDH152" s="129"/>
      <c r="GDI152" s="129"/>
      <c r="GDJ152" s="129"/>
      <c r="GDK152" s="129"/>
      <c r="GDL152" s="129"/>
      <c r="GDM152" s="129"/>
      <c r="GDN152" s="129"/>
      <c r="GDO152" s="129"/>
      <c r="GDP152" s="129"/>
      <c r="GDQ152" s="129"/>
      <c r="GDR152" s="129"/>
      <c r="GDS152" s="129"/>
      <c r="GDT152" s="129"/>
      <c r="GDU152" s="129"/>
      <c r="GDV152" s="129"/>
      <c r="GDW152" s="129"/>
      <c r="GDX152" s="129"/>
      <c r="GDY152" s="129"/>
      <c r="GDZ152" s="129"/>
      <c r="GEA152" s="129"/>
      <c r="GEB152" s="129"/>
      <c r="GEC152" s="129"/>
      <c r="GED152" s="129"/>
      <c r="GEE152" s="129"/>
      <c r="GEF152" s="129"/>
      <c r="GEG152" s="129"/>
      <c r="GEH152" s="129"/>
      <c r="GEI152" s="129"/>
      <c r="GEJ152" s="129"/>
      <c r="GEK152" s="129"/>
      <c r="GEL152" s="129"/>
      <c r="GEM152" s="129"/>
      <c r="GEN152" s="129"/>
      <c r="GEO152" s="129"/>
      <c r="GEP152" s="129"/>
      <c r="GEQ152" s="129"/>
      <c r="GER152" s="129"/>
      <c r="GES152" s="129"/>
      <c r="GET152" s="129"/>
      <c r="GEU152" s="129"/>
      <c r="GEV152" s="129"/>
      <c r="GEW152" s="129"/>
      <c r="GEX152" s="129"/>
      <c r="GEY152" s="129"/>
      <c r="GEZ152" s="129"/>
      <c r="GFA152" s="129"/>
      <c r="GFB152" s="129"/>
      <c r="GFC152" s="129"/>
      <c r="GFD152" s="129"/>
      <c r="GFE152" s="129"/>
      <c r="GFF152" s="129"/>
      <c r="GFG152" s="129"/>
      <c r="GFH152" s="129"/>
      <c r="GFI152" s="129"/>
      <c r="GFJ152" s="129"/>
      <c r="GFK152" s="129"/>
      <c r="GFL152" s="129"/>
      <c r="GFM152" s="129"/>
      <c r="GFN152" s="129"/>
      <c r="GFO152" s="129"/>
      <c r="GFP152" s="129"/>
      <c r="GFQ152" s="129"/>
      <c r="GFR152" s="129"/>
      <c r="GFS152" s="129"/>
      <c r="GFT152" s="129"/>
      <c r="GFU152" s="129"/>
      <c r="GFV152" s="129"/>
      <c r="GFW152" s="129"/>
      <c r="GFX152" s="129"/>
      <c r="GFY152" s="129"/>
      <c r="GFZ152" s="129"/>
      <c r="GGA152" s="129"/>
      <c r="GGB152" s="129"/>
      <c r="GGC152" s="129"/>
      <c r="GGD152" s="129"/>
      <c r="GGE152" s="129"/>
      <c r="GGF152" s="129"/>
      <c r="GGG152" s="129"/>
      <c r="GGH152" s="129"/>
      <c r="GGI152" s="129"/>
      <c r="GGJ152" s="129"/>
      <c r="GGK152" s="129"/>
      <c r="GGL152" s="129"/>
      <c r="GGM152" s="129"/>
      <c r="GGN152" s="129"/>
      <c r="GGO152" s="129"/>
      <c r="GGP152" s="129"/>
      <c r="GGQ152" s="129"/>
      <c r="GGR152" s="129"/>
      <c r="GGS152" s="129"/>
      <c r="GGT152" s="129"/>
      <c r="GGU152" s="129"/>
      <c r="GGV152" s="129"/>
      <c r="GGW152" s="129"/>
      <c r="GGX152" s="129"/>
      <c r="GGY152" s="129"/>
      <c r="GGZ152" s="129"/>
      <c r="GHA152" s="129"/>
      <c r="GHB152" s="129"/>
      <c r="GHC152" s="129"/>
      <c r="GHD152" s="129"/>
      <c r="GHE152" s="129"/>
      <c r="GHF152" s="129"/>
      <c r="GHG152" s="129"/>
      <c r="GHH152" s="129"/>
      <c r="GHI152" s="129"/>
      <c r="GHJ152" s="129"/>
      <c r="GHK152" s="129"/>
      <c r="GHL152" s="129"/>
      <c r="GHM152" s="129"/>
      <c r="GHN152" s="129"/>
      <c r="GHO152" s="129"/>
      <c r="GHP152" s="129"/>
      <c r="GHQ152" s="129"/>
      <c r="GHR152" s="129"/>
      <c r="GHS152" s="129"/>
      <c r="GHT152" s="129"/>
      <c r="GHU152" s="129"/>
      <c r="GHV152" s="129"/>
      <c r="GHW152" s="129"/>
      <c r="GHX152" s="129"/>
      <c r="GHY152" s="129"/>
      <c r="GHZ152" s="129"/>
      <c r="GIA152" s="129"/>
      <c r="GIB152" s="129"/>
      <c r="GIC152" s="129"/>
      <c r="GID152" s="129"/>
      <c r="GIE152" s="129"/>
      <c r="GIF152" s="129"/>
      <c r="GIG152" s="129"/>
      <c r="GIH152" s="129"/>
      <c r="GII152" s="129"/>
      <c r="GIJ152" s="129"/>
      <c r="GIK152" s="129"/>
      <c r="GIL152" s="129"/>
      <c r="GIM152" s="129"/>
      <c r="GIN152" s="129"/>
      <c r="GIO152" s="129"/>
      <c r="GIP152" s="129"/>
      <c r="GIQ152" s="129"/>
      <c r="GIR152" s="129"/>
      <c r="GIS152" s="129"/>
      <c r="GIT152" s="129"/>
      <c r="GIU152" s="129"/>
      <c r="GIV152" s="129"/>
      <c r="GIW152" s="129"/>
      <c r="GIX152" s="129"/>
      <c r="GIY152" s="129"/>
      <c r="GIZ152" s="129"/>
      <c r="GJA152" s="129"/>
      <c r="GJB152" s="129"/>
      <c r="GJC152" s="129"/>
      <c r="GJD152" s="129"/>
      <c r="GJE152" s="129"/>
      <c r="GJF152" s="129"/>
      <c r="GJG152" s="129"/>
      <c r="GJH152" s="129"/>
      <c r="GJI152" s="129"/>
      <c r="GJJ152" s="129"/>
      <c r="GJK152" s="129"/>
      <c r="GJL152" s="129"/>
      <c r="GJM152" s="129"/>
      <c r="GJN152" s="129"/>
      <c r="GJO152" s="129"/>
      <c r="GJP152" s="129"/>
      <c r="GJQ152" s="129"/>
      <c r="GJR152" s="129"/>
      <c r="GJS152" s="129"/>
      <c r="GJT152" s="129"/>
      <c r="GJU152" s="129"/>
      <c r="GJV152" s="129"/>
      <c r="GJW152" s="129"/>
      <c r="GJX152" s="129"/>
      <c r="GJY152" s="129"/>
      <c r="GJZ152" s="129"/>
      <c r="GKA152" s="129"/>
      <c r="GKB152" s="129"/>
      <c r="GKC152" s="129"/>
      <c r="GKD152" s="129"/>
      <c r="GKE152" s="129"/>
      <c r="GKF152" s="129"/>
      <c r="GKG152" s="129"/>
      <c r="GKH152" s="129"/>
      <c r="GKI152" s="129"/>
      <c r="GKJ152" s="129"/>
      <c r="GKK152" s="129"/>
      <c r="GKL152" s="129"/>
      <c r="GKM152" s="129"/>
      <c r="GKN152" s="129"/>
      <c r="GKO152" s="129"/>
      <c r="GKP152" s="129"/>
      <c r="GKQ152" s="129"/>
      <c r="GKR152" s="129"/>
      <c r="GKS152" s="129"/>
      <c r="GKT152" s="129"/>
      <c r="GKU152" s="129"/>
      <c r="GKV152" s="129"/>
      <c r="GKW152" s="129"/>
      <c r="GKX152" s="129"/>
      <c r="GKY152" s="129"/>
      <c r="GKZ152" s="129"/>
      <c r="GLA152" s="129"/>
      <c r="GLB152" s="129"/>
      <c r="GLC152" s="129"/>
      <c r="GLD152" s="129"/>
      <c r="GLE152" s="129"/>
      <c r="GLF152" s="129"/>
      <c r="GLG152" s="129"/>
      <c r="GLH152" s="129"/>
      <c r="GLI152" s="129"/>
      <c r="GLJ152" s="129"/>
      <c r="GLK152" s="129"/>
      <c r="GLL152" s="129"/>
      <c r="GLM152" s="129"/>
      <c r="GLN152" s="129"/>
      <c r="GLO152" s="129"/>
      <c r="GLP152" s="129"/>
      <c r="GLQ152" s="129"/>
      <c r="GLR152" s="129"/>
      <c r="GLS152" s="129"/>
      <c r="GLT152" s="129"/>
      <c r="GLU152" s="129"/>
      <c r="GLV152" s="129"/>
      <c r="GLW152" s="129"/>
      <c r="GLX152" s="129"/>
      <c r="GLY152" s="129"/>
      <c r="GLZ152" s="129"/>
      <c r="GMA152" s="129"/>
      <c r="GMB152" s="129"/>
      <c r="GMC152" s="129"/>
      <c r="GMD152" s="129"/>
      <c r="GME152" s="129"/>
      <c r="GMF152" s="129"/>
      <c r="GMG152" s="129"/>
      <c r="GMH152" s="129"/>
      <c r="GMI152" s="129"/>
      <c r="GMJ152" s="129"/>
      <c r="GMK152" s="129"/>
      <c r="GML152" s="129"/>
      <c r="GMM152" s="129"/>
      <c r="GMN152" s="129"/>
      <c r="GMO152" s="129"/>
      <c r="GMP152" s="129"/>
      <c r="GMQ152" s="129"/>
      <c r="GMR152" s="129"/>
      <c r="GMS152" s="129"/>
      <c r="GMT152" s="129"/>
      <c r="GMU152" s="129"/>
      <c r="GMV152" s="129"/>
      <c r="GMW152" s="129"/>
      <c r="GMX152" s="129"/>
      <c r="GMY152" s="129"/>
      <c r="GMZ152" s="129"/>
      <c r="GNA152" s="129"/>
      <c r="GNB152" s="129"/>
      <c r="GNC152" s="129"/>
      <c r="GND152" s="129"/>
      <c r="GNE152" s="129"/>
      <c r="GNF152" s="129"/>
      <c r="GNG152" s="129"/>
      <c r="GNH152" s="129"/>
      <c r="GNI152" s="129"/>
      <c r="GNJ152" s="129"/>
      <c r="GNK152" s="129"/>
      <c r="GNL152" s="129"/>
      <c r="GNM152" s="129"/>
      <c r="GNN152" s="129"/>
      <c r="GNO152" s="129"/>
      <c r="GNP152" s="129"/>
      <c r="GNQ152" s="129"/>
      <c r="GNR152" s="129"/>
      <c r="GNS152" s="129"/>
      <c r="GNT152" s="129"/>
      <c r="GNU152" s="129"/>
      <c r="GNV152" s="129"/>
      <c r="GNW152" s="129"/>
      <c r="GNX152" s="129"/>
      <c r="GNY152" s="129"/>
      <c r="GNZ152" s="129"/>
      <c r="GOA152" s="129"/>
      <c r="GOB152" s="129"/>
      <c r="GOC152" s="129"/>
      <c r="GOD152" s="129"/>
      <c r="GOE152" s="129"/>
      <c r="GOF152" s="129"/>
      <c r="GOG152" s="129"/>
      <c r="GOH152" s="129"/>
      <c r="GOI152" s="129"/>
      <c r="GOJ152" s="129"/>
      <c r="GOK152" s="129"/>
      <c r="GOL152" s="129"/>
      <c r="GOM152" s="129"/>
      <c r="GON152" s="129"/>
      <c r="GOO152" s="129"/>
      <c r="GOP152" s="129"/>
      <c r="GOQ152" s="129"/>
      <c r="GOR152" s="129"/>
      <c r="GOS152" s="129"/>
      <c r="GOT152" s="129"/>
      <c r="GOU152" s="129"/>
      <c r="GOV152" s="129"/>
      <c r="GOW152" s="129"/>
      <c r="GOX152" s="129"/>
      <c r="GOY152" s="129"/>
      <c r="GOZ152" s="129"/>
      <c r="GPA152" s="129"/>
      <c r="GPB152" s="129"/>
      <c r="GPC152" s="129"/>
      <c r="GPD152" s="129"/>
      <c r="GPE152" s="129"/>
      <c r="GPF152" s="129"/>
      <c r="GPG152" s="129"/>
      <c r="GPH152" s="129"/>
      <c r="GPI152" s="129"/>
      <c r="GPJ152" s="129"/>
      <c r="GPK152" s="129"/>
      <c r="GPL152" s="129"/>
      <c r="GPM152" s="129"/>
      <c r="GPN152" s="129"/>
      <c r="GPO152" s="129"/>
      <c r="GPP152" s="129"/>
      <c r="GPQ152" s="129"/>
      <c r="GPR152" s="129"/>
      <c r="GPS152" s="129"/>
      <c r="GPT152" s="129"/>
      <c r="GPU152" s="129"/>
      <c r="GPV152" s="129"/>
      <c r="GPW152" s="129"/>
      <c r="GPX152" s="129"/>
      <c r="GPY152" s="129"/>
      <c r="GPZ152" s="129"/>
      <c r="GQA152" s="129"/>
      <c r="GQB152" s="129"/>
      <c r="GQC152" s="129"/>
      <c r="GQD152" s="129"/>
      <c r="GQE152" s="129"/>
      <c r="GQF152" s="129"/>
      <c r="GQG152" s="129"/>
      <c r="GQH152" s="129"/>
      <c r="GQI152" s="129"/>
      <c r="GQJ152" s="129"/>
      <c r="GQK152" s="129"/>
      <c r="GQL152" s="129"/>
      <c r="GQM152" s="129"/>
      <c r="GQN152" s="129"/>
      <c r="GQO152" s="129"/>
      <c r="GQP152" s="129"/>
      <c r="GQQ152" s="129"/>
      <c r="GQR152" s="129"/>
      <c r="GQS152" s="129"/>
      <c r="GQT152" s="129"/>
      <c r="GQU152" s="129"/>
      <c r="GQV152" s="129"/>
      <c r="GQW152" s="129"/>
      <c r="GQX152" s="129"/>
      <c r="GQY152" s="129"/>
      <c r="GQZ152" s="129"/>
      <c r="GRA152" s="129"/>
      <c r="GRB152" s="129"/>
      <c r="GRC152" s="129"/>
      <c r="GRD152" s="129"/>
      <c r="GRE152" s="129"/>
      <c r="GRF152" s="129"/>
      <c r="GRG152" s="129"/>
      <c r="GRH152" s="129"/>
      <c r="GRI152" s="129"/>
      <c r="GRJ152" s="129"/>
      <c r="GRK152" s="129"/>
      <c r="GRL152" s="129"/>
      <c r="GRM152" s="129"/>
      <c r="GRN152" s="129"/>
      <c r="GRO152" s="129"/>
      <c r="GRP152" s="129"/>
      <c r="GRQ152" s="129"/>
      <c r="GRR152" s="129"/>
      <c r="GRS152" s="129"/>
      <c r="GRT152" s="129"/>
      <c r="GRU152" s="129"/>
      <c r="GRV152" s="129"/>
      <c r="GRW152" s="129"/>
      <c r="GRX152" s="129"/>
      <c r="GRY152" s="129"/>
      <c r="GRZ152" s="129"/>
      <c r="GSA152" s="129"/>
      <c r="GSB152" s="129"/>
      <c r="GSC152" s="129"/>
      <c r="GSD152" s="129"/>
      <c r="GSE152" s="129"/>
      <c r="GSF152" s="129"/>
      <c r="GSG152" s="129"/>
      <c r="GSH152" s="129"/>
      <c r="GSI152" s="129"/>
      <c r="GSJ152" s="129"/>
      <c r="GSK152" s="129"/>
      <c r="GSL152" s="129"/>
      <c r="GSM152" s="129"/>
      <c r="GSN152" s="129"/>
      <c r="GSO152" s="129"/>
      <c r="GSP152" s="129"/>
      <c r="GSQ152" s="129"/>
      <c r="GSR152" s="129"/>
      <c r="GSS152" s="129"/>
      <c r="GST152" s="129"/>
      <c r="GSU152" s="129"/>
      <c r="GSV152" s="129"/>
      <c r="GSW152" s="129"/>
      <c r="GSX152" s="129"/>
      <c r="GSY152" s="129"/>
      <c r="GSZ152" s="129"/>
      <c r="GTA152" s="129"/>
      <c r="GTB152" s="129"/>
      <c r="GTC152" s="129"/>
      <c r="GTD152" s="129"/>
      <c r="GTE152" s="129"/>
      <c r="GTF152" s="129"/>
      <c r="GTG152" s="129"/>
      <c r="GTH152" s="129"/>
      <c r="GTI152" s="129"/>
      <c r="GTJ152" s="129"/>
      <c r="GTK152" s="129"/>
      <c r="GTL152" s="129"/>
      <c r="GTM152" s="129"/>
      <c r="GTN152" s="129"/>
      <c r="GTO152" s="129"/>
      <c r="GTP152" s="129"/>
      <c r="GTQ152" s="129"/>
      <c r="GTR152" s="129"/>
      <c r="GTS152" s="129"/>
      <c r="GTT152" s="129"/>
      <c r="GTU152" s="129"/>
      <c r="GTV152" s="129"/>
      <c r="GTW152" s="129"/>
      <c r="GTX152" s="129"/>
      <c r="GTY152" s="129"/>
      <c r="GTZ152" s="129"/>
      <c r="GUA152" s="129"/>
      <c r="GUB152" s="129"/>
      <c r="GUC152" s="129"/>
      <c r="GUD152" s="129"/>
      <c r="GUE152" s="129"/>
      <c r="GUF152" s="129"/>
      <c r="GUG152" s="129"/>
      <c r="GUH152" s="129"/>
      <c r="GUI152" s="129"/>
      <c r="GUJ152" s="129"/>
      <c r="GUK152" s="129"/>
      <c r="GUL152" s="129"/>
      <c r="GUM152" s="129"/>
      <c r="GUN152" s="129"/>
      <c r="GUO152" s="129"/>
      <c r="GUP152" s="129"/>
      <c r="GUQ152" s="129"/>
      <c r="GUR152" s="129"/>
      <c r="GUS152" s="129"/>
      <c r="GUT152" s="129"/>
      <c r="GUU152" s="129"/>
      <c r="GUV152" s="129"/>
      <c r="GUW152" s="129"/>
      <c r="GUX152" s="129"/>
      <c r="GUY152" s="129"/>
      <c r="GUZ152" s="129"/>
      <c r="GVA152" s="129"/>
      <c r="GVB152" s="129"/>
      <c r="GVC152" s="129"/>
      <c r="GVD152" s="129"/>
      <c r="GVE152" s="129"/>
      <c r="GVF152" s="129"/>
      <c r="GVG152" s="129"/>
      <c r="GVH152" s="129"/>
      <c r="GVI152" s="129"/>
      <c r="GVJ152" s="129"/>
      <c r="GVK152" s="129"/>
      <c r="GVL152" s="129"/>
      <c r="GVM152" s="129"/>
      <c r="GVN152" s="129"/>
      <c r="GVO152" s="129"/>
      <c r="GVP152" s="129"/>
      <c r="GVQ152" s="129"/>
      <c r="GVR152" s="129"/>
      <c r="GVS152" s="129"/>
      <c r="GVT152" s="129"/>
      <c r="GVU152" s="129"/>
      <c r="GVV152" s="129"/>
      <c r="GVW152" s="129"/>
      <c r="GVX152" s="129"/>
      <c r="GVY152" s="129"/>
      <c r="GVZ152" s="129"/>
      <c r="GWA152" s="129"/>
      <c r="GWB152" s="129"/>
      <c r="GWC152" s="129"/>
      <c r="GWD152" s="129"/>
      <c r="GWE152" s="129"/>
      <c r="GWF152" s="129"/>
      <c r="GWG152" s="129"/>
      <c r="GWH152" s="129"/>
      <c r="GWI152" s="129"/>
      <c r="GWJ152" s="129"/>
      <c r="GWK152" s="129"/>
      <c r="GWL152" s="129"/>
      <c r="GWM152" s="129"/>
      <c r="GWN152" s="129"/>
      <c r="GWO152" s="129"/>
      <c r="GWP152" s="129"/>
      <c r="GWQ152" s="129"/>
      <c r="GWR152" s="129"/>
      <c r="GWS152" s="129"/>
      <c r="GWT152" s="129"/>
      <c r="GWU152" s="129"/>
      <c r="GWV152" s="129"/>
      <c r="GWW152" s="129"/>
      <c r="GWX152" s="129"/>
      <c r="GWY152" s="129"/>
      <c r="GWZ152" s="129"/>
      <c r="GXA152" s="129"/>
      <c r="GXB152" s="129"/>
      <c r="GXC152" s="129"/>
      <c r="GXD152" s="129"/>
      <c r="GXE152" s="129"/>
      <c r="GXF152" s="129"/>
      <c r="GXG152" s="129"/>
      <c r="GXH152" s="129"/>
      <c r="GXI152" s="129"/>
      <c r="GXJ152" s="129"/>
      <c r="GXK152" s="129"/>
      <c r="GXL152" s="129"/>
      <c r="GXM152" s="129"/>
      <c r="GXN152" s="129"/>
      <c r="GXO152" s="129"/>
      <c r="GXP152" s="129"/>
      <c r="GXQ152" s="129"/>
      <c r="GXR152" s="129"/>
      <c r="GXS152" s="129"/>
      <c r="GXT152" s="129"/>
      <c r="GXU152" s="129"/>
      <c r="GXV152" s="129"/>
      <c r="GXW152" s="129"/>
      <c r="GXX152" s="129"/>
      <c r="GXY152" s="129"/>
      <c r="GXZ152" s="129"/>
      <c r="GYA152" s="129"/>
      <c r="GYB152" s="129"/>
      <c r="GYC152" s="129"/>
      <c r="GYD152" s="129"/>
      <c r="GYE152" s="129"/>
      <c r="GYF152" s="129"/>
      <c r="GYG152" s="129"/>
      <c r="GYH152" s="129"/>
      <c r="GYI152" s="129"/>
      <c r="GYJ152" s="129"/>
      <c r="GYK152" s="129"/>
      <c r="GYL152" s="129"/>
      <c r="GYM152" s="129"/>
      <c r="GYN152" s="129"/>
      <c r="GYO152" s="129"/>
      <c r="GYP152" s="129"/>
      <c r="GYQ152" s="129"/>
      <c r="GYR152" s="129"/>
      <c r="GYS152" s="129"/>
      <c r="GYT152" s="129"/>
      <c r="GYU152" s="129"/>
      <c r="GYV152" s="129"/>
      <c r="GYW152" s="129"/>
      <c r="GYX152" s="129"/>
      <c r="GYY152" s="129"/>
      <c r="GYZ152" s="129"/>
      <c r="GZA152" s="129"/>
      <c r="GZB152" s="129"/>
      <c r="GZC152" s="129"/>
      <c r="GZD152" s="129"/>
      <c r="GZE152" s="129"/>
      <c r="GZF152" s="129"/>
      <c r="GZG152" s="129"/>
      <c r="GZH152" s="129"/>
      <c r="GZI152" s="129"/>
      <c r="GZJ152" s="129"/>
      <c r="GZK152" s="129"/>
      <c r="GZL152" s="129"/>
      <c r="GZM152" s="129"/>
      <c r="GZN152" s="129"/>
      <c r="GZO152" s="129"/>
      <c r="GZP152" s="129"/>
      <c r="GZQ152" s="129"/>
      <c r="GZR152" s="129"/>
      <c r="GZS152" s="129"/>
      <c r="GZT152" s="129"/>
      <c r="GZU152" s="129"/>
      <c r="GZV152" s="129"/>
      <c r="GZW152" s="129"/>
      <c r="GZX152" s="129"/>
      <c r="GZY152" s="129"/>
      <c r="GZZ152" s="129"/>
      <c r="HAA152" s="129"/>
      <c r="HAB152" s="129"/>
      <c r="HAC152" s="129"/>
      <c r="HAD152" s="129"/>
      <c r="HAE152" s="129"/>
      <c r="HAF152" s="129"/>
      <c r="HAG152" s="129"/>
      <c r="HAH152" s="129"/>
      <c r="HAI152" s="129"/>
      <c r="HAJ152" s="129"/>
      <c r="HAK152" s="129"/>
      <c r="HAL152" s="129"/>
      <c r="HAM152" s="129"/>
      <c r="HAN152" s="129"/>
      <c r="HAO152" s="129"/>
      <c r="HAP152" s="129"/>
      <c r="HAQ152" s="129"/>
      <c r="HAR152" s="129"/>
      <c r="HAS152" s="129"/>
      <c r="HAT152" s="129"/>
      <c r="HAU152" s="129"/>
      <c r="HAV152" s="129"/>
      <c r="HAW152" s="129"/>
      <c r="HAX152" s="129"/>
      <c r="HAY152" s="129"/>
      <c r="HAZ152" s="129"/>
      <c r="HBA152" s="129"/>
      <c r="HBB152" s="129"/>
      <c r="HBC152" s="129"/>
      <c r="HBD152" s="129"/>
      <c r="HBE152" s="129"/>
      <c r="HBF152" s="129"/>
      <c r="HBG152" s="129"/>
      <c r="HBH152" s="129"/>
      <c r="HBI152" s="129"/>
      <c r="HBJ152" s="129"/>
      <c r="HBK152" s="129"/>
      <c r="HBL152" s="129"/>
      <c r="HBM152" s="129"/>
      <c r="HBN152" s="129"/>
      <c r="HBO152" s="129"/>
      <c r="HBP152" s="129"/>
      <c r="HBQ152" s="129"/>
      <c r="HBR152" s="129"/>
      <c r="HBS152" s="129"/>
      <c r="HBT152" s="129"/>
      <c r="HBU152" s="129"/>
      <c r="HBV152" s="129"/>
      <c r="HBW152" s="129"/>
      <c r="HBX152" s="129"/>
      <c r="HBY152" s="129"/>
      <c r="HBZ152" s="129"/>
      <c r="HCA152" s="129"/>
      <c r="HCB152" s="129"/>
      <c r="HCC152" s="129"/>
      <c r="HCD152" s="129"/>
      <c r="HCE152" s="129"/>
      <c r="HCF152" s="129"/>
      <c r="HCG152" s="129"/>
      <c r="HCH152" s="129"/>
      <c r="HCI152" s="129"/>
      <c r="HCJ152" s="129"/>
      <c r="HCK152" s="129"/>
      <c r="HCL152" s="129"/>
      <c r="HCM152" s="129"/>
      <c r="HCN152" s="129"/>
      <c r="HCO152" s="129"/>
      <c r="HCP152" s="129"/>
      <c r="HCQ152" s="129"/>
      <c r="HCR152" s="129"/>
      <c r="HCS152" s="129"/>
      <c r="HCT152" s="129"/>
      <c r="HCU152" s="129"/>
      <c r="HCV152" s="129"/>
      <c r="HCW152" s="129"/>
      <c r="HCX152" s="129"/>
      <c r="HCY152" s="129"/>
      <c r="HCZ152" s="129"/>
      <c r="HDA152" s="129"/>
      <c r="HDB152" s="129"/>
      <c r="HDC152" s="129"/>
      <c r="HDD152" s="129"/>
      <c r="HDE152" s="129"/>
      <c r="HDF152" s="129"/>
      <c r="HDG152" s="129"/>
      <c r="HDH152" s="129"/>
      <c r="HDI152" s="129"/>
      <c r="HDJ152" s="129"/>
      <c r="HDK152" s="129"/>
      <c r="HDL152" s="129"/>
      <c r="HDM152" s="129"/>
      <c r="HDN152" s="129"/>
      <c r="HDO152" s="129"/>
      <c r="HDP152" s="129"/>
      <c r="HDQ152" s="129"/>
      <c r="HDR152" s="129"/>
      <c r="HDS152" s="129"/>
      <c r="HDT152" s="129"/>
      <c r="HDU152" s="129"/>
      <c r="HDV152" s="129"/>
      <c r="HDW152" s="129"/>
      <c r="HDX152" s="129"/>
      <c r="HDY152" s="129"/>
      <c r="HDZ152" s="129"/>
      <c r="HEA152" s="129"/>
      <c r="HEB152" s="129"/>
      <c r="HEC152" s="129"/>
      <c r="HED152" s="129"/>
      <c r="HEE152" s="129"/>
      <c r="HEF152" s="129"/>
      <c r="HEG152" s="129"/>
      <c r="HEH152" s="129"/>
      <c r="HEI152" s="129"/>
      <c r="HEJ152" s="129"/>
      <c r="HEK152" s="129"/>
      <c r="HEL152" s="129"/>
      <c r="HEM152" s="129"/>
      <c r="HEN152" s="129"/>
      <c r="HEO152" s="129"/>
      <c r="HEP152" s="129"/>
      <c r="HEQ152" s="129"/>
      <c r="HER152" s="129"/>
      <c r="HES152" s="129"/>
      <c r="HET152" s="129"/>
      <c r="HEU152" s="129"/>
      <c r="HEV152" s="129"/>
      <c r="HEW152" s="129"/>
      <c r="HEX152" s="129"/>
      <c r="HEY152" s="129"/>
      <c r="HEZ152" s="129"/>
      <c r="HFA152" s="129"/>
      <c r="HFB152" s="129"/>
      <c r="HFC152" s="129"/>
      <c r="HFD152" s="129"/>
      <c r="HFE152" s="129"/>
      <c r="HFF152" s="129"/>
      <c r="HFG152" s="129"/>
      <c r="HFH152" s="129"/>
      <c r="HFI152" s="129"/>
      <c r="HFJ152" s="129"/>
      <c r="HFK152" s="129"/>
      <c r="HFL152" s="129"/>
      <c r="HFM152" s="129"/>
      <c r="HFN152" s="129"/>
      <c r="HFO152" s="129"/>
      <c r="HFP152" s="129"/>
      <c r="HFQ152" s="129"/>
      <c r="HFR152" s="129"/>
      <c r="HFS152" s="129"/>
      <c r="HFT152" s="129"/>
      <c r="HFU152" s="129"/>
      <c r="HFV152" s="129"/>
      <c r="HFW152" s="129"/>
      <c r="HFX152" s="129"/>
      <c r="HFY152" s="129"/>
      <c r="HFZ152" s="129"/>
      <c r="HGA152" s="129"/>
      <c r="HGB152" s="129"/>
      <c r="HGC152" s="129"/>
      <c r="HGD152" s="129"/>
      <c r="HGE152" s="129"/>
      <c r="HGF152" s="129"/>
      <c r="HGG152" s="129"/>
      <c r="HGH152" s="129"/>
      <c r="HGI152" s="129"/>
      <c r="HGJ152" s="129"/>
      <c r="HGK152" s="129"/>
      <c r="HGL152" s="129"/>
      <c r="HGM152" s="129"/>
      <c r="HGN152" s="129"/>
      <c r="HGO152" s="129"/>
      <c r="HGP152" s="129"/>
      <c r="HGQ152" s="129"/>
      <c r="HGR152" s="129"/>
      <c r="HGS152" s="129"/>
      <c r="HGT152" s="129"/>
      <c r="HGU152" s="129"/>
      <c r="HGV152" s="129"/>
      <c r="HGW152" s="129"/>
      <c r="HGX152" s="129"/>
      <c r="HGY152" s="129"/>
      <c r="HGZ152" s="129"/>
      <c r="HHA152" s="129"/>
      <c r="HHB152" s="129"/>
      <c r="HHC152" s="129"/>
      <c r="HHD152" s="129"/>
      <c r="HHE152" s="129"/>
      <c r="HHF152" s="129"/>
      <c r="HHG152" s="129"/>
      <c r="HHH152" s="129"/>
      <c r="HHI152" s="129"/>
      <c r="HHJ152" s="129"/>
      <c r="HHK152" s="129"/>
      <c r="HHL152" s="129"/>
      <c r="HHM152" s="129"/>
      <c r="HHN152" s="129"/>
      <c r="HHO152" s="129"/>
      <c r="HHP152" s="129"/>
      <c r="HHQ152" s="129"/>
      <c r="HHR152" s="129"/>
      <c r="HHS152" s="129"/>
      <c r="HHT152" s="129"/>
      <c r="HHU152" s="129"/>
      <c r="HHV152" s="129"/>
      <c r="HHW152" s="129"/>
      <c r="HHX152" s="129"/>
      <c r="HHY152" s="129"/>
      <c r="HHZ152" s="129"/>
      <c r="HIA152" s="129"/>
      <c r="HIB152" s="129"/>
      <c r="HIC152" s="129"/>
      <c r="HID152" s="129"/>
      <c r="HIE152" s="129"/>
      <c r="HIF152" s="129"/>
      <c r="HIG152" s="129"/>
      <c r="HIH152" s="129"/>
      <c r="HII152" s="129"/>
      <c r="HIJ152" s="129"/>
      <c r="HIK152" s="129"/>
      <c r="HIL152" s="129"/>
      <c r="HIM152" s="129"/>
      <c r="HIN152" s="129"/>
      <c r="HIO152" s="129"/>
      <c r="HIP152" s="129"/>
      <c r="HIQ152" s="129"/>
      <c r="HIR152" s="129"/>
      <c r="HIS152" s="129"/>
      <c r="HIT152" s="129"/>
      <c r="HIU152" s="129"/>
      <c r="HIV152" s="129"/>
      <c r="HIW152" s="129"/>
      <c r="HIX152" s="129"/>
      <c r="HIY152" s="129"/>
      <c r="HIZ152" s="129"/>
      <c r="HJA152" s="129"/>
      <c r="HJB152" s="129"/>
      <c r="HJC152" s="129"/>
      <c r="HJD152" s="129"/>
      <c r="HJE152" s="129"/>
      <c r="HJF152" s="129"/>
      <c r="HJG152" s="129"/>
      <c r="HJH152" s="129"/>
      <c r="HJI152" s="129"/>
      <c r="HJJ152" s="129"/>
      <c r="HJK152" s="129"/>
      <c r="HJL152" s="129"/>
      <c r="HJM152" s="129"/>
      <c r="HJN152" s="129"/>
      <c r="HJO152" s="129"/>
      <c r="HJP152" s="129"/>
      <c r="HJQ152" s="129"/>
      <c r="HJR152" s="129"/>
      <c r="HJS152" s="129"/>
      <c r="HJT152" s="129"/>
      <c r="HJU152" s="129"/>
      <c r="HJV152" s="129"/>
      <c r="HJW152" s="129"/>
      <c r="HJX152" s="129"/>
      <c r="HJY152" s="129"/>
      <c r="HJZ152" s="129"/>
      <c r="HKA152" s="129"/>
      <c r="HKB152" s="129"/>
      <c r="HKC152" s="129"/>
      <c r="HKD152" s="129"/>
      <c r="HKE152" s="129"/>
      <c r="HKF152" s="129"/>
      <c r="HKG152" s="129"/>
      <c r="HKH152" s="129"/>
      <c r="HKI152" s="129"/>
      <c r="HKJ152" s="129"/>
      <c r="HKK152" s="129"/>
      <c r="HKL152" s="129"/>
      <c r="HKM152" s="129"/>
      <c r="HKN152" s="129"/>
      <c r="HKO152" s="129"/>
      <c r="HKP152" s="129"/>
      <c r="HKQ152" s="129"/>
      <c r="HKR152" s="129"/>
      <c r="HKS152" s="129"/>
      <c r="HKT152" s="129"/>
      <c r="HKU152" s="129"/>
      <c r="HKV152" s="129"/>
      <c r="HKW152" s="129"/>
      <c r="HKX152" s="129"/>
      <c r="HKY152" s="129"/>
      <c r="HKZ152" s="129"/>
      <c r="HLA152" s="129"/>
      <c r="HLB152" s="129"/>
      <c r="HLC152" s="129"/>
      <c r="HLD152" s="129"/>
      <c r="HLE152" s="129"/>
      <c r="HLF152" s="129"/>
      <c r="HLG152" s="129"/>
      <c r="HLH152" s="129"/>
      <c r="HLI152" s="129"/>
      <c r="HLJ152" s="129"/>
      <c r="HLK152" s="129"/>
      <c r="HLL152" s="129"/>
      <c r="HLM152" s="129"/>
      <c r="HLN152" s="129"/>
      <c r="HLO152" s="129"/>
      <c r="HLP152" s="129"/>
      <c r="HLQ152" s="129"/>
      <c r="HLR152" s="129"/>
      <c r="HLS152" s="129"/>
      <c r="HLT152" s="129"/>
      <c r="HLU152" s="129"/>
      <c r="HLV152" s="129"/>
      <c r="HLW152" s="129"/>
      <c r="HLX152" s="129"/>
      <c r="HLY152" s="129"/>
      <c r="HLZ152" s="129"/>
      <c r="HMA152" s="129"/>
      <c r="HMB152" s="129"/>
      <c r="HMC152" s="129"/>
      <c r="HMD152" s="129"/>
      <c r="HME152" s="129"/>
      <c r="HMF152" s="129"/>
      <c r="HMG152" s="129"/>
      <c r="HMH152" s="129"/>
      <c r="HMI152" s="129"/>
      <c r="HMJ152" s="129"/>
      <c r="HMK152" s="129"/>
      <c r="HML152" s="129"/>
      <c r="HMM152" s="129"/>
      <c r="HMN152" s="129"/>
      <c r="HMO152" s="129"/>
      <c r="HMP152" s="129"/>
      <c r="HMQ152" s="129"/>
      <c r="HMR152" s="129"/>
      <c r="HMS152" s="129"/>
      <c r="HMT152" s="129"/>
      <c r="HMU152" s="129"/>
      <c r="HMV152" s="129"/>
      <c r="HMW152" s="129"/>
      <c r="HMX152" s="129"/>
      <c r="HMY152" s="129"/>
      <c r="HMZ152" s="129"/>
      <c r="HNA152" s="129"/>
      <c r="HNB152" s="129"/>
      <c r="HNC152" s="129"/>
      <c r="HND152" s="129"/>
      <c r="HNE152" s="129"/>
      <c r="HNF152" s="129"/>
      <c r="HNG152" s="129"/>
      <c r="HNH152" s="129"/>
      <c r="HNI152" s="129"/>
      <c r="HNJ152" s="129"/>
      <c r="HNK152" s="129"/>
      <c r="HNL152" s="129"/>
      <c r="HNM152" s="129"/>
      <c r="HNN152" s="129"/>
      <c r="HNO152" s="129"/>
      <c r="HNP152" s="129"/>
      <c r="HNQ152" s="129"/>
      <c r="HNR152" s="129"/>
      <c r="HNS152" s="129"/>
      <c r="HNT152" s="129"/>
      <c r="HNU152" s="129"/>
      <c r="HNV152" s="129"/>
      <c r="HNW152" s="129"/>
      <c r="HNX152" s="129"/>
      <c r="HNY152" s="129"/>
      <c r="HNZ152" s="129"/>
      <c r="HOA152" s="129"/>
      <c r="HOB152" s="129"/>
      <c r="HOC152" s="129"/>
      <c r="HOD152" s="129"/>
      <c r="HOE152" s="129"/>
      <c r="HOF152" s="129"/>
      <c r="HOG152" s="129"/>
      <c r="HOH152" s="129"/>
      <c r="HOI152" s="129"/>
      <c r="HOJ152" s="129"/>
      <c r="HOK152" s="129"/>
      <c r="HOL152" s="129"/>
      <c r="HOM152" s="129"/>
      <c r="HON152" s="129"/>
      <c r="HOO152" s="129"/>
      <c r="HOP152" s="129"/>
      <c r="HOQ152" s="129"/>
      <c r="HOR152" s="129"/>
      <c r="HOS152" s="129"/>
      <c r="HOT152" s="129"/>
      <c r="HOU152" s="129"/>
      <c r="HOV152" s="129"/>
      <c r="HOW152" s="129"/>
      <c r="HOX152" s="129"/>
      <c r="HOY152" s="129"/>
      <c r="HOZ152" s="129"/>
      <c r="HPA152" s="129"/>
      <c r="HPB152" s="129"/>
      <c r="HPC152" s="129"/>
      <c r="HPD152" s="129"/>
      <c r="HPE152" s="129"/>
      <c r="HPF152" s="129"/>
      <c r="HPG152" s="129"/>
      <c r="HPH152" s="129"/>
      <c r="HPI152" s="129"/>
      <c r="HPJ152" s="129"/>
      <c r="HPK152" s="129"/>
      <c r="HPL152" s="129"/>
      <c r="HPM152" s="129"/>
      <c r="HPN152" s="129"/>
      <c r="HPO152" s="129"/>
      <c r="HPP152" s="129"/>
      <c r="HPQ152" s="129"/>
      <c r="HPR152" s="129"/>
      <c r="HPS152" s="129"/>
      <c r="HPT152" s="129"/>
      <c r="HPU152" s="129"/>
      <c r="HPV152" s="129"/>
      <c r="HPW152" s="129"/>
      <c r="HPX152" s="129"/>
      <c r="HPY152" s="129"/>
      <c r="HPZ152" s="129"/>
      <c r="HQA152" s="129"/>
      <c r="HQB152" s="129"/>
      <c r="HQC152" s="129"/>
      <c r="HQD152" s="129"/>
      <c r="HQE152" s="129"/>
      <c r="HQF152" s="129"/>
      <c r="HQG152" s="129"/>
      <c r="HQH152" s="129"/>
      <c r="HQI152" s="129"/>
      <c r="HQJ152" s="129"/>
      <c r="HQK152" s="129"/>
      <c r="HQL152" s="129"/>
      <c r="HQM152" s="129"/>
      <c r="HQN152" s="129"/>
      <c r="HQO152" s="129"/>
      <c r="HQP152" s="129"/>
      <c r="HQQ152" s="129"/>
      <c r="HQR152" s="129"/>
      <c r="HQS152" s="129"/>
      <c r="HQT152" s="129"/>
      <c r="HQU152" s="129"/>
      <c r="HQV152" s="129"/>
      <c r="HQW152" s="129"/>
      <c r="HQX152" s="129"/>
      <c r="HQY152" s="129"/>
      <c r="HQZ152" s="129"/>
      <c r="HRA152" s="129"/>
      <c r="HRB152" s="129"/>
      <c r="HRC152" s="129"/>
      <c r="HRD152" s="129"/>
      <c r="HRE152" s="129"/>
      <c r="HRF152" s="129"/>
      <c r="HRG152" s="129"/>
      <c r="HRH152" s="129"/>
      <c r="HRI152" s="129"/>
      <c r="HRJ152" s="129"/>
      <c r="HRK152" s="129"/>
      <c r="HRL152" s="129"/>
      <c r="HRM152" s="129"/>
      <c r="HRN152" s="129"/>
      <c r="HRO152" s="129"/>
      <c r="HRP152" s="129"/>
      <c r="HRQ152" s="129"/>
      <c r="HRR152" s="129"/>
      <c r="HRS152" s="129"/>
      <c r="HRT152" s="129"/>
      <c r="HRU152" s="129"/>
      <c r="HRV152" s="129"/>
      <c r="HRW152" s="129"/>
      <c r="HRX152" s="129"/>
      <c r="HRY152" s="129"/>
      <c r="HRZ152" s="129"/>
      <c r="HSA152" s="129"/>
      <c r="HSB152" s="129"/>
      <c r="HSC152" s="129"/>
      <c r="HSD152" s="129"/>
      <c r="HSE152" s="129"/>
      <c r="HSF152" s="129"/>
      <c r="HSG152" s="129"/>
      <c r="HSH152" s="129"/>
      <c r="HSI152" s="129"/>
      <c r="HSJ152" s="129"/>
      <c r="HSK152" s="129"/>
      <c r="HSL152" s="129"/>
      <c r="HSM152" s="129"/>
      <c r="HSN152" s="129"/>
      <c r="HSO152" s="129"/>
      <c r="HSP152" s="129"/>
      <c r="HSQ152" s="129"/>
      <c r="HSR152" s="129"/>
      <c r="HSS152" s="129"/>
      <c r="HST152" s="129"/>
      <c r="HSU152" s="129"/>
      <c r="HSV152" s="129"/>
      <c r="HSW152" s="129"/>
      <c r="HSX152" s="129"/>
      <c r="HSY152" s="129"/>
      <c r="HSZ152" s="129"/>
      <c r="HTA152" s="129"/>
      <c r="HTB152" s="129"/>
      <c r="HTC152" s="129"/>
      <c r="HTD152" s="129"/>
      <c r="HTE152" s="129"/>
      <c r="HTF152" s="129"/>
      <c r="HTG152" s="129"/>
      <c r="HTH152" s="129"/>
      <c r="HTI152" s="129"/>
      <c r="HTJ152" s="129"/>
      <c r="HTK152" s="129"/>
      <c r="HTL152" s="129"/>
      <c r="HTM152" s="129"/>
      <c r="HTN152" s="129"/>
      <c r="HTO152" s="129"/>
      <c r="HTP152" s="129"/>
      <c r="HTQ152" s="129"/>
      <c r="HTR152" s="129"/>
      <c r="HTS152" s="129"/>
      <c r="HTT152" s="129"/>
      <c r="HTU152" s="129"/>
      <c r="HTV152" s="129"/>
      <c r="HTW152" s="129"/>
      <c r="HTX152" s="129"/>
      <c r="HTY152" s="129"/>
      <c r="HTZ152" s="129"/>
      <c r="HUA152" s="129"/>
      <c r="HUB152" s="129"/>
      <c r="HUC152" s="129"/>
      <c r="HUD152" s="129"/>
      <c r="HUE152" s="129"/>
      <c r="HUF152" s="129"/>
      <c r="HUG152" s="129"/>
      <c r="HUH152" s="129"/>
      <c r="HUI152" s="129"/>
      <c r="HUJ152" s="129"/>
      <c r="HUK152" s="129"/>
      <c r="HUL152" s="129"/>
      <c r="HUM152" s="129"/>
      <c r="HUN152" s="129"/>
      <c r="HUO152" s="129"/>
      <c r="HUP152" s="129"/>
      <c r="HUQ152" s="129"/>
      <c r="HUR152" s="129"/>
      <c r="HUS152" s="129"/>
      <c r="HUT152" s="129"/>
      <c r="HUU152" s="129"/>
      <c r="HUV152" s="129"/>
      <c r="HUW152" s="129"/>
      <c r="HUX152" s="129"/>
      <c r="HUY152" s="129"/>
      <c r="HUZ152" s="129"/>
      <c r="HVA152" s="129"/>
      <c r="HVB152" s="129"/>
      <c r="HVC152" s="129"/>
      <c r="HVD152" s="129"/>
      <c r="HVE152" s="129"/>
      <c r="HVF152" s="129"/>
      <c r="HVG152" s="129"/>
      <c r="HVH152" s="129"/>
      <c r="HVI152" s="129"/>
      <c r="HVJ152" s="129"/>
      <c r="HVK152" s="129"/>
      <c r="HVL152" s="129"/>
      <c r="HVM152" s="129"/>
      <c r="HVN152" s="129"/>
      <c r="HVO152" s="129"/>
      <c r="HVP152" s="129"/>
      <c r="HVQ152" s="129"/>
      <c r="HVR152" s="129"/>
      <c r="HVS152" s="129"/>
      <c r="HVT152" s="129"/>
      <c r="HVU152" s="129"/>
      <c r="HVV152" s="129"/>
      <c r="HVW152" s="129"/>
      <c r="HVX152" s="129"/>
      <c r="HVY152" s="129"/>
      <c r="HVZ152" s="129"/>
      <c r="HWA152" s="129"/>
      <c r="HWB152" s="129"/>
      <c r="HWC152" s="129"/>
      <c r="HWD152" s="129"/>
      <c r="HWE152" s="129"/>
      <c r="HWF152" s="129"/>
      <c r="HWG152" s="129"/>
      <c r="HWH152" s="129"/>
      <c r="HWI152" s="129"/>
      <c r="HWJ152" s="129"/>
      <c r="HWK152" s="129"/>
      <c r="HWL152" s="129"/>
      <c r="HWM152" s="129"/>
      <c r="HWN152" s="129"/>
      <c r="HWO152" s="129"/>
      <c r="HWP152" s="129"/>
      <c r="HWQ152" s="129"/>
      <c r="HWR152" s="129"/>
      <c r="HWS152" s="129"/>
      <c r="HWT152" s="129"/>
      <c r="HWU152" s="129"/>
      <c r="HWV152" s="129"/>
      <c r="HWW152" s="129"/>
      <c r="HWX152" s="129"/>
      <c r="HWY152" s="129"/>
      <c r="HWZ152" s="129"/>
      <c r="HXA152" s="129"/>
      <c r="HXB152" s="129"/>
      <c r="HXC152" s="129"/>
      <c r="HXD152" s="129"/>
      <c r="HXE152" s="129"/>
      <c r="HXF152" s="129"/>
      <c r="HXG152" s="129"/>
      <c r="HXH152" s="129"/>
      <c r="HXI152" s="129"/>
      <c r="HXJ152" s="129"/>
      <c r="HXK152" s="129"/>
      <c r="HXL152" s="129"/>
      <c r="HXM152" s="129"/>
      <c r="HXN152" s="129"/>
      <c r="HXO152" s="129"/>
      <c r="HXP152" s="129"/>
      <c r="HXQ152" s="129"/>
      <c r="HXR152" s="129"/>
      <c r="HXS152" s="129"/>
      <c r="HXT152" s="129"/>
      <c r="HXU152" s="129"/>
      <c r="HXV152" s="129"/>
      <c r="HXW152" s="129"/>
      <c r="HXX152" s="129"/>
      <c r="HXY152" s="129"/>
      <c r="HXZ152" s="129"/>
      <c r="HYA152" s="129"/>
      <c r="HYB152" s="129"/>
      <c r="HYC152" s="129"/>
      <c r="HYD152" s="129"/>
      <c r="HYE152" s="129"/>
      <c r="HYF152" s="129"/>
      <c r="HYG152" s="129"/>
      <c r="HYH152" s="129"/>
      <c r="HYI152" s="129"/>
      <c r="HYJ152" s="129"/>
      <c r="HYK152" s="129"/>
      <c r="HYL152" s="129"/>
      <c r="HYM152" s="129"/>
      <c r="HYN152" s="129"/>
      <c r="HYO152" s="129"/>
      <c r="HYP152" s="129"/>
      <c r="HYQ152" s="129"/>
      <c r="HYR152" s="129"/>
      <c r="HYS152" s="129"/>
      <c r="HYT152" s="129"/>
      <c r="HYU152" s="129"/>
      <c r="HYV152" s="129"/>
      <c r="HYW152" s="129"/>
      <c r="HYX152" s="129"/>
      <c r="HYY152" s="129"/>
      <c r="HYZ152" s="129"/>
      <c r="HZA152" s="129"/>
      <c r="HZB152" s="129"/>
      <c r="HZC152" s="129"/>
      <c r="HZD152" s="129"/>
      <c r="HZE152" s="129"/>
      <c r="HZF152" s="129"/>
      <c r="HZG152" s="129"/>
      <c r="HZH152" s="129"/>
      <c r="HZI152" s="129"/>
      <c r="HZJ152" s="129"/>
      <c r="HZK152" s="129"/>
      <c r="HZL152" s="129"/>
      <c r="HZM152" s="129"/>
      <c r="HZN152" s="129"/>
      <c r="HZO152" s="129"/>
      <c r="HZP152" s="129"/>
      <c r="HZQ152" s="129"/>
      <c r="HZR152" s="129"/>
      <c r="HZS152" s="129"/>
      <c r="HZT152" s="129"/>
      <c r="HZU152" s="129"/>
      <c r="HZV152" s="129"/>
      <c r="HZW152" s="129"/>
      <c r="HZX152" s="129"/>
      <c r="HZY152" s="129"/>
      <c r="HZZ152" s="129"/>
      <c r="IAA152" s="129"/>
      <c r="IAB152" s="129"/>
      <c r="IAC152" s="129"/>
      <c r="IAD152" s="129"/>
      <c r="IAE152" s="129"/>
      <c r="IAF152" s="129"/>
      <c r="IAG152" s="129"/>
      <c r="IAH152" s="129"/>
      <c r="IAI152" s="129"/>
      <c r="IAJ152" s="129"/>
      <c r="IAK152" s="129"/>
      <c r="IAL152" s="129"/>
      <c r="IAM152" s="129"/>
      <c r="IAN152" s="129"/>
      <c r="IAO152" s="129"/>
      <c r="IAP152" s="129"/>
      <c r="IAQ152" s="129"/>
      <c r="IAR152" s="129"/>
      <c r="IAS152" s="129"/>
      <c r="IAT152" s="129"/>
      <c r="IAU152" s="129"/>
      <c r="IAV152" s="129"/>
      <c r="IAW152" s="129"/>
      <c r="IAX152" s="129"/>
      <c r="IAY152" s="129"/>
      <c r="IAZ152" s="129"/>
      <c r="IBA152" s="129"/>
      <c r="IBB152" s="129"/>
      <c r="IBC152" s="129"/>
      <c r="IBD152" s="129"/>
      <c r="IBE152" s="129"/>
      <c r="IBF152" s="129"/>
      <c r="IBG152" s="129"/>
      <c r="IBH152" s="129"/>
      <c r="IBI152" s="129"/>
      <c r="IBJ152" s="129"/>
      <c r="IBK152" s="129"/>
      <c r="IBL152" s="129"/>
      <c r="IBM152" s="129"/>
      <c r="IBN152" s="129"/>
      <c r="IBO152" s="129"/>
      <c r="IBP152" s="129"/>
      <c r="IBQ152" s="129"/>
      <c r="IBR152" s="129"/>
      <c r="IBS152" s="129"/>
      <c r="IBT152" s="129"/>
      <c r="IBU152" s="129"/>
      <c r="IBV152" s="129"/>
      <c r="IBW152" s="129"/>
      <c r="IBX152" s="129"/>
      <c r="IBY152" s="129"/>
      <c r="IBZ152" s="129"/>
      <c r="ICA152" s="129"/>
      <c r="ICB152" s="129"/>
      <c r="ICC152" s="129"/>
      <c r="ICD152" s="129"/>
      <c r="ICE152" s="129"/>
      <c r="ICF152" s="129"/>
      <c r="ICG152" s="129"/>
      <c r="ICH152" s="129"/>
      <c r="ICI152" s="129"/>
      <c r="ICJ152" s="129"/>
      <c r="ICK152" s="129"/>
      <c r="ICL152" s="129"/>
      <c r="ICM152" s="129"/>
      <c r="ICN152" s="129"/>
      <c r="ICO152" s="129"/>
      <c r="ICP152" s="129"/>
      <c r="ICQ152" s="129"/>
      <c r="ICR152" s="129"/>
      <c r="ICS152" s="129"/>
      <c r="ICT152" s="129"/>
      <c r="ICU152" s="129"/>
      <c r="ICV152" s="129"/>
      <c r="ICW152" s="129"/>
      <c r="ICX152" s="129"/>
      <c r="ICY152" s="129"/>
      <c r="ICZ152" s="129"/>
      <c r="IDA152" s="129"/>
      <c r="IDB152" s="129"/>
      <c r="IDC152" s="129"/>
      <c r="IDD152" s="129"/>
      <c r="IDE152" s="129"/>
      <c r="IDF152" s="129"/>
      <c r="IDG152" s="129"/>
      <c r="IDH152" s="129"/>
      <c r="IDI152" s="129"/>
      <c r="IDJ152" s="129"/>
      <c r="IDK152" s="129"/>
      <c r="IDL152" s="129"/>
      <c r="IDM152" s="129"/>
      <c r="IDN152" s="129"/>
      <c r="IDO152" s="129"/>
      <c r="IDP152" s="129"/>
      <c r="IDQ152" s="129"/>
      <c r="IDR152" s="129"/>
      <c r="IDS152" s="129"/>
      <c r="IDT152" s="129"/>
      <c r="IDU152" s="129"/>
      <c r="IDV152" s="129"/>
      <c r="IDW152" s="129"/>
      <c r="IDX152" s="129"/>
      <c r="IDY152" s="129"/>
      <c r="IDZ152" s="129"/>
      <c r="IEA152" s="129"/>
      <c r="IEB152" s="129"/>
      <c r="IEC152" s="129"/>
      <c r="IED152" s="129"/>
      <c r="IEE152" s="129"/>
      <c r="IEF152" s="129"/>
      <c r="IEG152" s="129"/>
      <c r="IEH152" s="129"/>
      <c r="IEI152" s="129"/>
      <c r="IEJ152" s="129"/>
      <c r="IEK152" s="129"/>
      <c r="IEL152" s="129"/>
      <c r="IEM152" s="129"/>
      <c r="IEN152" s="129"/>
      <c r="IEO152" s="129"/>
      <c r="IEP152" s="129"/>
      <c r="IEQ152" s="129"/>
      <c r="IER152" s="129"/>
      <c r="IES152" s="129"/>
      <c r="IET152" s="129"/>
      <c r="IEU152" s="129"/>
      <c r="IEV152" s="129"/>
      <c r="IEW152" s="129"/>
      <c r="IEX152" s="129"/>
      <c r="IEY152" s="129"/>
      <c r="IEZ152" s="129"/>
      <c r="IFA152" s="129"/>
      <c r="IFB152" s="129"/>
      <c r="IFC152" s="129"/>
      <c r="IFD152" s="129"/>
      <c r="IFE152" s="129"/>
      <c r="IFF152" s="129"/>
      <c r="IFG152" s="129"/>
      <c r="IFH152" s="129"/>
      <c r="IFI152" s="129"/>
      <c r="IFJ152" s="129"/>
      <c r="IFK152" s="129"/>
      <c r="IFL152" s="129"/>
      <c r="IFM152" s="129"/>
      <c r="IFN152" s="129"/>
      <c r="IFO152" s="129"/>
      <c r="IFP152" s="129"/>
      <c r="IFQ152" s="129"/>
      <c r="IFR152" s="129"/>
      <c r="IFS152" s="129"/>
      <c r="IFT152" s="129"/>
      <c r="IFU152" s="129"/>
      <c r="IFV152" s="129"/>
      <c r="IFW152" s="129"/>
      <c r="IFX152" s="129"/>
      <c r="IFY152" s="129"/>
      <c r="IFZ152" s="129"/>
      <c r="IGA152" s="129"/>
      <c r="IGB152" s="129"/>
      <c r="IGC152" s="129"/>
      <c r="IGD152" s="129"/>
      <c r="IGE152" s="129"/>
      <c r="IGF152" s="129"/>
      <c r="IGG152" s="129"/>
      <c r="IGH152" s="129"/>
      <c r="IGI152" s="129"/>
      <c r="IGJ152" s="129"/>
      <c r="IGK152" s="129"/>
      <c r="IGL152" s="129"/>
      <c r="IGM152" s="129"/>
      <c r="IGN152" s="129"/>
      <c r="IGO152" s="129"/>
      <c r="IGP152" s="129"/>
      <c r="IGQ152" s="129"/>
      <c r="IGR152" s="129"/>
      <c r="IGS152" s="129"/>
      <c r="IGT152" s="129"/>
      <c r="IGU152" s="129"/>
      <c r="IGV152" s="129"/>
      <c r="IGW152" s="129"/>
      <c r="IGX152" s="129"/>
      <c r="IGY152" s="129"/>
      <c r="IGZ152" s="129"/>
      <c r="IHA152" s="129"/>
      <c r="IHB152" s="129"/>
      <c r="IHC152" s="129"/>
      <c r="IHD152" s="129"/>
      <c r="IHE152" s="129"/>
      <c r="IHF152" s="129"/>
      <c r="IHG152" s="129"/>
      <c r="IHH152" s="129"/>
      <c r="IHI152" s="129"/>
      <c r="IHJ152" s="129"/>
      <c r="IHK152" s="129"/>
      <c r="IHL152" s="129"/>
      <c r="IHM152" s="129"/>
      <c r="IHN152" s="129"/>
      <c r="IHO152" s="129"/>
      <c r="IHP152" s="129"/>
      <c r="IHQ152" s="129"/>
      <c r="IHR152" s="129"/>
      <c r="IHS152" s="129"/>
      <c r="IHT152" s="129"/>
      <c r="IHU152" s="129"/>
      <c r="IHV152" s="129"/>
      <c r="IHW152" s="129"/>
      <c r="IHX152" s="129"/>
      <c r="IHY152" s="129"/>
      <c r="IHZ152" s="129"/>
      <c r="IIA152" s="129"/>
      <c r="IIB152" s="129"/>
      <c r="IIC152" s="129"/>
      <c r="IID152" s="129"/>
      <c r="IIE152" s="129"/>
      <c r="IIF152" s="129"/>
      <c r="IIG152" s="129"/>
      <c r="IIH152" s="129"/>
      <c r="III152" s="129"/>
      <c r="IIJ152" s="129"/>
      <c r="IIK152" s="129"/>
      <c r="IIL152" s="129"/>
      <c r="IIM152" s="129"/>
      <c r="IIN152" s="129"/>
      <c r="IIO152" s="129"/>
      <c r="IIP152" s="129"/>
      <c r="IIQ152" s="129"/>
      <c r="IIR152" s="129"/>
      <c r="IIS152" s="129"/>
      <c r="IIT152" s="129"/>
      <c r="IIU152" s="129"/>
      <c r="IIV152" s="129"/>
      <c r="IIW152" s="129"/>
      <c r="IIX152" s="129"/>
      <c r="IIY152" s="129"/>
      <c r="IIZ152" s="129"/>
      <c r="IJA152" s="129"/>
      <c r="IJB152" s="129"/>
      <c r="IJC152" s="129"/>
      <c r="IJD152" s="129"/>
      <c r="IJE152" s="129"/>
      <c r="IJF152" s="129"/>
      <c r="IJG152" s="129"/>
      <c r="IJH152" s="129"/>
      <c r="IJI152" s="129"/>
      <c r="IJJ152" s="129"/>
      <c r="IJK152" s="129"/>
      <c r="IJL152" s="129"/>
      <c r="IJM152" s="129"/>
      <c r="IJN152" s="129"/>
      <c r="IJO152" s="129"/>
      <c r="IJP152" s="129"/>
      <c r="IJQ152" s="129"/>
      <c r="IJR152" s="129"/>
      <c r="IJS152" s="129"/>
      <c r="IJT152" s="129"/>
      <c r="IJU152" s="129"/>
      <c r="IJV152" s="129"/>
      <c r="IJW152" s="129"/>
      <c r="IJX152" s="129"/>
      <c r="IJY152" s="129"/>
      <c r="IJZ152" s="129"/>
      <c r="IKA152" s="129"/>
      <c r="IKB152" s="129"/>
      <c r="IKC152" s="129"/>
      <c r="IKD152" s="129"/>
      <c r="IKE152" s="129"/>
      <c r="IKF152" s="129"/>
      <c r="IKG152" s="129"/>
      <c r="IKH152" s="129"/>
      <c r="IKI152" s="129"/>
      <c r="IKJ152" s="129"/>
      <c r="IKK152" s="129"/>
      <c r="IKL152" s="129"/>
      <c r="IKM152" s="129"/>
      <c r="IKN152" s="129"/>
      <c r="IKO152" s="129"/>
      <c r="IKP152" s="129"/>
      <c r="IKQ152" s="129"/>
      <c r="IKR152" s="129"/>
      <c r="IKS152" s="129"/>
      <c r="IKT152" s="129"/>
      <c r="IKU152" s="129"/>
      <c r="IKV152" s="129"/>
      <c r="IKW152" s="129"/>
      <c r="IKX152" s="129"/>
      <c r="IKY152" s="129"/>
      <c r="IKZ152" s="129"/>
      <c r="ILA152" s="129"/>
      <c r="ILB152" s="129"/>
      <c r="ILC152" s="129"/>
      <c r="ILD152" s="129"/>
      <c r="ILE152" s="129"/>
      <c r="ILF152" s="129"/>
      <c r="ILG152" s="129"/>
      <c r="ILH152" s="129"/>
      <c r="ILI152" s="129"/>
      <c r="ILJ152" s="129"/>
      <c r="ILK152" s="129"/>
      <c r="ILL152" s="129"/>
      <c r="ILM152" s="129"/>
      <c r="ILN152" s="129"/>
      <c r="ILO152" s="129"/>
      <c r="ILP152" s="129"/>
      <c r="ILQ152" s="129"/>
      <c r="ILR152" s="129"/>
      <c r="ILS152" s="129"/>
      <c r="ILT152" s="129"/>
      <c r="ILU152" s="129"/>
      <c r="ILV152" s="129"/>
      <c r="ILW152" s="129"/>
      <c r="ILX152" s="129"/>
      <c r="ILY152" s="129"/>
      <c r="ILZ152" s="129"/>
      <c r="IMA152" s="129"/>
      <c r="IMB152" s="129"/>
      <c r="IMC152" s="129"/>
      <c r="IMD152" s="129"/>
      <c r="IME152" s="129"/>
      <c r="IMF152" s="129"/>
      <c r="IMG152" s="129"/>
      <c r="IMH152" s="129"/>
      <c r="IMI152" s="129"/>
      <c r="IMJ152" s="129"/>
      <c r="IMK152" s="129"/>
      <c r="IML152" s="129"/>
      <c r="IMM152" s="129"/>
      <c r="IMN152" s="129"/>
      <c r="IMO152" s="129"/>
      <c r="IMP152" s="129"/>
      <c r="IMQ152" s="129"/>
      <c r="IMR152" s="129"/>
      <c r="IMS152" s="129"/>
      <c r="IMT152" s="129"/>
      <c r="IMU152" s="129"/>
      <c r="IMV152" s="129"/>
      <c r="IMW152" s="129"/>
      <c r="IMX152" s="129"/>
      <c r="IMY152" s="129"/>
      <c r="IMZ152" s="129"/>
      <c r="INA152" s="129"/>
      <c r="INB152" s="129"/>
      <c r="INC152" s="129"/>
      <c r="IND152" s="129"/>
      <c r="INE152" s="129"/>
      <c r="INF152" s="129"/>
      <c r="ING152" s="129"/>
      <c r="INH152" s="129"/>
      <c r="INI152" s="129"/>
      <c r="INJ152" s="129"/>
      <c r="INK152" s="129"/>
      <c r="INL152" s="129"/>
      <c r="INM152" s="129"/>
      <c r="INN152" s="129"/>
      <c r="INO152" s="129"/>
      <c r="INP152" s="129"/>
      <c r="INQ152" s="129"/>
      <c r="INR152" s="129"/>
      <c r="INS152" s="129"/>
      <c r="INT152" s="129"/>
      <c r="INU152" s="129"/>
      <c r="INV152" s="129"/>
      <c r="INW152" s="129"/>
      <c r="INX152" s="129"/>
      <c r="INY152" s="129"/>
      <c r="INZ152" s="129"/>
      <c r="IOA152" s="129"/>
      <c r="IOB152" s="129"/>
      <c r="IOC152" s="129"/>
      <c r="IOD152" s="129"/>
      <c r="IOE152" s="129"/>
      <c r="IOF152" s="129"/>
      <c r="IOG152" s="129"/>
      <c r="IOH152" s="129"/>
      <c r="IOI152" s="129"/>
      <c r="IOJ152" s="129"/>
      <c r="IOK152" s="129"/>
      <c r="IOL152" s="129"/>
      <c r="IOM152" s="129"/>
      <c r="ION152" s="129"/>
      <c r="IOO152" s="129"/>
      <c r="IOP152" s="129"/>
      <c r="IOQ152" s="129"/>
      <c r="IOR152" s="129"/>
      <c r="IOS152" s="129"/>
      <c r="IOT152" s="129"/>
      <c r="IOU152" s="129"/>
      <c r="IOV152" s="129"/>
      <c r="IOW152" s="129"/>
      <c r="IOX152" s="129"/>
      <c r="IOY152" s="129"/>
      <c r="IOZ152" s="129"/>
      <c r="IPA152" s="129"/>
      <c r="IPB152" s="129"/>
      <c r="IPC152" s="129"/>
      <c r="IPD152" s="129"/>
      <c r="IPE152" s="129"/>
      <c r="IPF152" s="129"/>
      <c r="IPG152" s="129"/>
      <c r="IPH152" s="129"/>
      <c r="IPI152" s="129"/>
      <c r="IPJ152" s="129"/>
      <c r="IPK152" s="129"/>
      <c r="IPL152" s="129"/>
      <c r="IPM152" s="129"/>
      <c r="IPN152" s="129"/>
      <c r="IPO152" s="129"/>
      <c r="IPP152" s="129"/>
      <c r="IPQ152" s="129"/>
      <c r="IPR152" s="129"/>
      <c r="IPS152" s="129"/>
      <c r="IPT152" s="129"/>
      <c r="IPU152" s="129"/>
      <c r="IPV152" s="129"/>
      <c r="IPW152" s="129"/>
      <c r="IPX152" s="129"/>
      <c r="IPY152" s="129"/>
      <c r="IPZ152" s="129"/>
      <c r="IQA152" s="129"/>
      <c r="IQB152" s="129"/>
      <c r="IQC152" s="129"/>
      <c r="IQD152" s="129"/>
      <c r="IQE152" s="129"/>
      <c r="IQF152" s="129"/>
      <c r="IQG152" s="129"/>
      <c r="IQH152" s="129"/>
      <c r="IQI152" s="129"/>
      <c r="IQJ152" s="129"/>
      <c r="IQK152" s="129"/>
      <c r="IQL152" s="129"/>
      <c r="IQM152" s="129"/>
      <c r="IQN152" s="129"/>
      <c r="IQO152" s="129"/>
      <c r="IQP152" s="129"/>
      <c r="IQQ152" s="129"/>
      <c r="IQR152" s="129"/>
      <c r="IQS152" s="129"/>
      <c r="IQT152" s="129"/>
      <c r="IQU152" s="129"/>
      <c r="IQV152" s="129"/>
      <c r="IQW152" s="129"/>
      <c r="IQX152" s="129"/>
      <c r="IQY152" s="129"/>
      <c r="IQZ152" s="129"/>
      <c r="IRA152" s="129"/>
      <c r="IRB152" s="129"/>
      <c r="IRC152" s="129"/>
      <c r="IRD152" s="129"/>
      <c r="IRE152" s="129"/>
      <c r="IRF152" s="129"/>
      <c r="IRG152" s="129"/>
      <c r="IRH152" s="129"/>
      <c r="IRI152" s="129"/>
      <c r="IRJ152" s="129"/>
      <c r="IRK152" s="129"/>
      <c r="IRL152" s="129"/>
      <c r="IRM152" s="129"/>
      <c r="IRN152" s="129"/>
      <c r="IRO152" s="129"/>
      <c r="IRP152" s="129"/>
      <c r="IRQ152" s="129"/>
      <c r="IRR152" s="129"/>
      <c r="IRS152" s="129"/>
      <c r="IRT152" s="129"/>
      <c r="IRU152" s="129"/>
      <c r="IRV152" s="129"/>
      <c r="IRW152" s="129"/>
      <c r="IRX152" s="129"/>
      <c r="IRY152" s="129"/>
      <c r="IRZ152" s="129"/>
      <c r="ISA152" s="129"/>
      <c r="ISB152" s="129"/>
      <c r="ISC152" s="129"/>
      <c r="ISD152" s="129"/>
      <c r="ISE152" s="129"/>
      <c r="ISF152" s="129"/>
      <c r="ISG152" s="129"/>
      <c r="ISH152" s="129"/>
      <c r="ISI152" s="129"/>
      <c r="ISJ152" s="129"/>
      <c r="ISK152" s="129"/>
      <c r="ISL152" s="129"/>
      <c r="ISM152" s="129"/>
      <c r="ISN152" s="129"/>
      <c r="ISO152" s="129"/>
      <c r="ISP152" s="129"/>
      <c r="ISQ152" s="129"/>
      <c r="ISR152" s="129"/>
      <c r="ISS152" s="129"/>
      <c r="IST152" s="129"/>
      <c r="ISU152" s="129"/>
      <c r="ISV152" s="129"/>
      <c r="ISW152" s="129"/>
      <c r="ISX152" s="129"/>
      <c r="ISY152" s="129"/>
      <c r="ISZ152" s="129"/>
      <c r="ITA152" s="129"/>
      <c r="ITB152" s="129"/>
      <c r="ITC152" s="129"/>
      <c r="ITD152" s="129"/>
      <c r="ITE152" s="129"/>
      <c r="ITF152" s="129"/>
      <c r="ITG152" s="129"/>
      <c r="ITH152" s="129"/>
      <c r="ITI152" s="129"/>
      <c r="ITJ152" s="129"/>
      <c r="ITK152" s="129"/>
      <c r="ITL152" s="129"/>
      <c r="ITM152" s="129"/>
      <c r="ITN152" s="129"/>
      <c r="ITO152" s="129"/>
      <c r="ITP152" s="129"/>
      <c r="ITQ152" s="129"/>
      <c r="ITR152" s="129"/>
      <c r="ITS152" s="129"/>
      <c r="ITT152" s="129"/>
      <c r="ITU152" s="129"/>
      <c r="ITV152" s="129"/>
      <c r="ITW152" s="129"/>
      <c r="ITX152" s="129"/>
      <c r="ITY152" s="129"/>
      <c r="ITZ152" s="129"/>
      <c r="IUA152" s="129"/>
      <c r="IUB152" s="129"/>
      <c r="IUC152" s="129"/>
      <c r="IUD152" s="129"/>
      <c r="IUE152" s="129"/>
      <c r="IUF152" s="129"/>
      <c r="IUG152" s="129"/>
      <c r="IUH152" s="129"/>
      <c r="IUI152" s="129"/>
      <c r="IUJ152" s="129"/>
      <c r="IUK152" s="129"/>
      <c r="IUL152" s="129"/>
      <c r="IUM152" s="129"/>
      <c r="IUN152" s="129"/>
      <c r="IUO152" s="129"/>
      <c r="IUP152" s="129"/>
      <c r="IUQ152" s="129"/>
      <c r="IUR152" s="129"/>
      <c r="IUS152" s="129"/>
      <c r="IUT152" s="129"/>
      <c r="IUU152" s="129"/>
      <c r="IUV152" s="129"/>
      <c r="IUW152" s="129"/>
      <c r="IUX152" s="129"/>
      <c r="IUY152" s="129"/>
      <c r="IUZ152" s="129"/>
      <c r="IVA152" s="129"/>
      <c r="IVB152" s="129"/>
      <c r="IVC152" s="129"/>
      <c r="IVD152" s="129"/>
      <c r="IVE152" s="129"/>
      <c r="IVF152" s="129"/>
      <c r="IVG152" s="129"/>
      <c r="IVH152" s="129"/>
      <c r="IVI152" s="129"/>
      <c r="IVJ152" s="129"/>
      <c r="IVK152" s="129"/>
      <c r="IVL152" s="129"/>
      <c r="IVM152" s="129"/>
      <c r="IVN152" s="129"/>
      <c r="IVO152" s="129"/>
      <c r="IVP152" s="129"/>
      <c r="IVQ152" s="129"/>
      <c r="IVR152" s="129"/>
      <c r="IVS152" s="129"/>
      <c r="IVT152" s="129"/>
      <c r="IVU152" s="129"/>
      <c r="IVV152" s="129"/>
      <c r="IVW152" s="129"/>
      <c r="IVX152" s="129"/>
      <c r="IVY152" s="129"/>
      <c r="IVZ152" s="129"/>
      <c r="IWA152" s="129"/>
      <c r="IWB152" s="129"/>
      <c r="IWC152" s="129"/>
      <c r="IWD152" s="129"/>
      <c r="IWE152" s="129"/>
      <c r="IWF152" s="129"/>
      <c r="IWG152" s="129"/>
      <c r="IWH152" s="129"/>
      <c r="IWI152" s="129"/>
      <c r="IWJ152" s="129"/>
      <c r="IWK152" s="129"/>
      <c r="IWL152" s="129"/>
      <c r="IWM152" s="129"/>
      <c r="IWN152" s="129"/>
      <c r="IWO152" s="129"/>
      <c r="IWP152" s="129"/>
      <c r="IWQ152" s="129"/>
      <c r="IWR152" s="129"/>
      <c r="IWS152" s="129"/>
      <c r="IWT152" s="129"/>
      <c r="IWU152" s="129"/>
      <c r="IWV152" s="129"/>
      <c r="IWW152" s="129"/>
      <c r="IWX152" s="129"/>
      <c r="IWY152" s="129"/>
      <c r="IWZ152" s="129"/>
      <c r="IXA152" s="129"/>
      <c r="IXB152" s="129"/>
      <c r="IXC152" s="129"/>
      <c r="IXD152" s="129"/>
      <c r="IXE152" s="129"/>
      <c r="IXF152" s="129"/>
      <c r="IXG152" s="129"/>
      <c r="IXH152" s="129"/>
      <c r="IXI152" s="129"/>
      <c r="IXJ152" s="129"/>
      <c r="IXK152" s="129"/>
      <c r="IXL152" s="129"/>
      <c r="IXM152" s="129"/>
      <c r="IXN152" s="129"/>
      <c r="IXO152" s="129"/>
      <c r="IXP152" s="129"/>
      <c r="IXQ152" s="129"/>
      <c r="IXR152" s="129"/>
      <c r="IXS152" s="129"/>
      <c r="IXT152" s="129"/>
      <c r="IXU152" s="129"/>
      <c r="IXV152" s="129"/>
      <c r="IXW152" s="129"/>
      <c r="IXX152" s="129"/>
      <c r="IXY152" s="129"/>
      <c r="IXZ152" s="129"/>
      <c r="IYA152" s="129"/>
      <c r="IYB152" s="129"/>
      <c r="IYC152" s="129"/>
      <c r="IYD152" s="129"/>
      <c r="IYE152" s="129"/>
      <c r="IYF152" s="129"/>
      <c r="IYG152" s="129"/>
      <c r="IYH152" s="129"/>
      <c r="IYI152" s="129"/>
      <c r="IYJ152" s="129"/>
      <c r="IYK152" s="129"/>
      <c r="IYL152" s="129"/>
      <c r="IYM152" s="129"/>
      <c r="IYN152" s="129"/>
      <c r="IYO152" s="129"/>
      <c r="IYP152" s="129"/>
      <c r="IYQ152" s="129"/>
      <c r="IYR152" s="129"/>
      <c r="IYS152" s="129"/>
      <c r="IYT152" s="129"/>
      <c r="IYU152" s="129"/>
      <c r="IYV152" s="129"/>
      <c r="IYW152" s="129"/>
      <c r="IYX152" s="129"/>
      <c r="IYY152" s="129"/>
      <c r="IYZ152" s="129"/>
      <c r="IZA152" s="129"/>
      <c r="IZB152" s="129"/>
      <c r="IZC152" s="129"/>
      <c r="IZD152" s="129"/>
      <c r="IZE152" s="129"/>
      <c r="IZF152" s="129"/>
      <c r="IZG152" s="129"/>
      <c r="IZH152" s="129"/>
      <c r="IZI152" s="129"/>
      <c r="IZJ152" s="129"/>
      <c r="IZK152" s="129"/>
      <c r="IZL152" s="129"/>
      <c r="IZM152" s="129"/>
      <c r="IZN152" s="129"/>
      <c r="IZO152" s="129"/>
      <c r="IZP152" s="129"/>
      <c r="IZQ152" s="129"/>
      <c r="IZR152" s="129"/>
      <c r="IZS152" s="129"/>
      <c r="IZT152" s="129"/>
      <c r="IZU152" s="129"/>
      <c r="IZV152" s="129"/>
      <c r="IZW152" s="129"/>
      <c r="IZX152" s="129"/>
      <c r="IZY152" s="129"/>
      <c r="IZZ152" s="129"/>
      <c r="JAA152" s="129"/>
      <c r="JAB152" s="129"/>
      <c r="JAC152" s="129"/>
      <c r="JAD152" s="129"/>
      <c r="JAE152" s="129"/>
      <c r="JAF152" s="129"/>
      <c r="JAG152" s="129"/>
      <c r="JAH152" s="129"/>
      <c r="JAI152" s="129"/>
      <c r="JAJ152" s="129"/>
      <c r="JAK152" s="129"/>
      <c r="JAL152" s="129"/>
      <c r="JAM152" s="129"/>
      <c r="JAN152" s="129"/>
      <c r="JAO152" s="129"/>
      <c r="JAP152" s="129"/>
      <c r="JAQ152" s="129"/>
      <c r="JAR152" s="129"/>
      <c r="JAS152" s="129"/>
      <c r="JAT152" s="129"/>
      <c r="JAU152" s="129"/>
      <c r="JAV152" s="129"/>
      <c r="JAW152" s="129"/>
      <c r="JAX152" s="129"/>
      <c r="JAY152" s="129"/>
      <c r="JAZ152" s="129"/>
      <c r="JBA152" s="129"/>
      <c r="JBB152" s="129"/>
      <c r="JBC152" s="129"/>
      <c r="JBD152" s="129"/>
      <c r="JBE152" s="129"/>
      <c r="JBF152" s="129"/>
      <c r="JBG152" s="129"/>
      <c r="JBH152" s="129"/>
      <c r="JBI152" s="129"/>
      <c r="JBJ152" s="129"/>
      <c r="JBK152" s="129"/>
      <c r="JBL152" s="129"/>
      <c r="JBM152" s="129"/>
      <c r="JBN152" s="129"/>
      <c r="JBO152" s="129"/>
      <c r="JBP152" s="129"/>
      <c r="JBQ152" s="129"/>
      <c r="JBR152" s="129"/>
      <c r="JBS152" s="129"/>
      <c r="JBT152" s="129"/>
      <c r="JBU152" s="129"/>
      <c r="JBV152" s="129"/>
      <c r="JBW152" s="129"/>
      <c r="JBX152" s="129"/>
      <c r="JBY152" s="129"/>
      <c r="JBZ152" s="129"/>
      <c r="JCA152" s="129"/>
      <c r="JCB152" s="129"/>
      <c r="JCC152" s="129"/>
      <c r="JCD152" s="129"/>
      <c r="JCE152" s="129"/>
      <c r="JCF152" s="129"/>
      <c r="JCG152" s="129"/>
      <c r="JCH152" s="129"/>
      <c r="JCI152" s="129"/>
      <c r="JCJ152" s="129"/>
      <c r="JCK152" s="129"/>
      <c r="JCL152" s="129"/>
      <c r="JCM152" s="129"/>
      <c r="JCN152" s="129"/>
      <c r="JCO152" s="129"/>
      <c r="JCP152" s="129"/>
      <c r="JCQ152" s="129"/>
      <c r="JCR152" s="129"/>
      <c r="JCS152" s="129"/>
      <c r="JCT152" s="129"/>
      <c r="JCU152" s="129"/>
      <c r="JCV152" s="129"/>
      <c r="JCW152" s="129"/>
      <c r="JCX152" s="129"/>
      <c r="JCY152" s="129"/>
      <c r="JCZ152" s="129"/>
      <c r="JDA152" s="129"/>
      <c r="JDB152" s="129"/>
      <c r="JDC152" s="129"/>
      <c r="JDD152" s="129"/>
      <c r="JDE152" s="129"/>
      <c r="JDF152" s="129"/>
      <c r="JDG152" s="129"/>
      <c r="JDH152" s="129"/>
      <c r="JDI152" s="129"/>
      <c r="JDJ152" s="129"/>
      <c r="JDK152" s="129"/>
      <c r="JDL152" s="129"/>
      <c r="JDM152" s="129"/>
      <c r="JDN152" s="129"/>
      <c r="JDO152" s="129"/>
      <c r="JDP152" s="129"/>
      <c r="JDQ152" s="129"/>
      <c r="JDR152" s="129"/>
      <c r="JDS152" s="129"/>
      <c r="JDT152" s="129"/>
      <c r="JDU152" s="129"/>
      <c r="JDV152" s="129"/>
      <c r="JDW152" s="129"/>
      <c r="JDX152" s="129"/>
      <c r="JDY152" s="129"/>
      <c r="JDZ152" s="129"/>
      <c r="JEA152" s="129"/>
      <c r="JEB152" s="129"/>
      <c r="JEC152" s="129"/>
      <c r="JED152" s="129"/>
      <c r="JEE152" s="129"/>
      <c r="JEF152" s="129"/>
      <c r="JEG152" s="129"/>
      <c r="JEH152" s="129"/>
      <c r="JEI152" s="129"/>
      <c r="JEJ152" s="129"/>
      <c r="JEK152" s="129"/>
      <c r="JEL152" s="129"/>
      <c r="JEM152" s="129"/>
      <c r="JEN152" s="129"/>
      <c r="JEO152" s="129"/>
      <c r="JEP152" s="129"/>
      <c r="JEQ152" s="129"/>
      <c r="JER152" s="129"/>
      <c r="JES152" s="129"/>
      <c r="JET152" s="129"/>
      <c r="JEU152" s="129"/>
      <c r="JEV152" s="129"/>
      <c r="JEW152" s="129"/>
      <c r="JEX152" s="129"/>
      <c r="JEY152" s="129"/>
      <c r="JEZ152" s="129"/>
      <c r="JFA152" s="129"/>
      <c r="JFB152" s="129"/>
      <c r="JFC152" s="129"/>
      <c r="JFD152" s="129"/>
      <c r="JFE152" s="129"/>
      <c r="JFF152" s="129"/>
      <c r="JFG152" s="129"/>
      <c r="JFH152" s="129"/>
      <c r="JFI152" s="129"/>
      <c r="JFJ152" s="129"/>
      <c r="JFK152" s="129"/>
      <c r="JFL152" s="129"/>
      <c r="JFM152" s="129"/>
      <c r="JFN152" s="129"/>
      <c r="JFO152" s="129"/>
      <c r="JFP152" s="129"/>
      <c r="JFQ152" s="129"/>
      <c r="JFR152" s="129"/>
      <c r="JFS152" s="129"/>
      <c r="JFT152" s="129"/>
      <c r="JFU152" s="129"/>
      <c r="JFV152" s="129"/>
      <c r="JFW152" s="129"/>
      <c r="JFX152" s="129"/>
      <c r="JFY152" s="129"/>
      <c r="JFZ152" s="129"/>
      <c r="JGA152" s="129"/>
      <c r="JGB152" s="129"/>
      <c r="JGC152" s="129"/>
      <c r="JGD152" s="129"/>
      <c r="JGE152" s="129"/>
      <c r="JGF152" s="129"/>
      <c r="JGG152" s="129"/>
      <c r="JGH152" s="129"/>
      <c r="JGI152" s="129"/>
      <c r="JGJ152" s="129"/>
      <c r="JGK152" s="129"/>
      <c r="JGL152" s="129"/>
      <c r="JGM152" s="129"/>
      <c r="JGN152" s="129"/>
      <c r="JGO152" s="129"/>
      <c r="JGP152" s="129"/>
      <c r="JGQ152" s="129"/>
      <c r="JGR152" s="129"/>
      <c r="JGS152" s="129"/>
      <c r="JGT152" s="129"/>
      <c r="JGU152" s="129"/>
      <c r="JGV152" s="129"/>
      <c r="JGW152" s="129"/>
      <c r="JGX152" s="129"/>
      <c r="JGY152" s="129"/>
      <c r="JGZ152" s="129"/>
      <c r="JHA152" s="129"/>
      <c r="JHB152" s="129"/>
      <c r="JHC152" s="129"/>
      <c r="JHD152" s="129"/>
      <c r="JHE152" s="129"/>
      <c r="JHF152" s="129"/>
      <c r="JHG152" s="129"/>
      <c r="JHH152" s="129"/>
      <c r="JHI152" s="129"/>
      <c r="JHJ152" s="129"/>
      <c r="JHK152" s="129"/>
      <c r="JHL152" s="129"/>
      <c r="JHM152" s="129"/>
      <c r="JHN152" s="129"/>
      <c r="JHO152" s="129"/>
      <c r="JHP152" s="129"/>
      <c r="JHQ152" s="129"/>
      <c r="JHR152" s="129"/>
      <c r="JHS152" s="129"/>
      <c r="JHT152" s="129"/>
      <c r="JHU152" s="129"/>
      <c r="JHV152" s="129"/>
      <c r="JHW152" s="129"/>
      <c r="JHX152" s="129"/>
      <c r="JHY152" s="129"/>
      <c r="JHZ152" s="129"/>
      <c r="JIA152" s="129"/>
      <c r="JIB152" s="129"/>
      <c r="JIC152" s="129"/>
      <c r="JID152" s="129"/>
      <c r="JIE152" s="129"/>
      <c r="JIF152" s="129"/>
      <c r="JIG152" s="129"/>
      <c r="JIH152" s="129"/>
      <c r="JII152" s="129"/>
      <c r="JIJ152" s="129"/>
      <c r="JIK152" s="129"/>
      <c r="JIL152" s="129"/>
      <c r="JIM152" s="129"/>
      <c r="JIN152" s="129"/>
      <c r="JIO152" s="129"/>
      <c r="JIP152" s="129"/>
      <c r="JIQ152" s="129"/>
      <c r="JIR152" s="129"/>
      <c r="JIS152" s="129"/>
      <c r="JIT152" s="129"/>
      <c r="JIU152" s="129"/>
      <c r="JIV152" s="129"/>
      <c r="JIW152" s="129"/>
      <c r="JIX152" s="129"/>
      <c r="JIY152" s="129"/>
      <c r="JIZ152" s="129"/>
      <c r="JJA152" s="129"/>
      <c r="JJB152" s="129"/>
      <c r="JJC152" s="129"/>
      <c r="JJD152" s="129"/>
      <c r="JJE152" s="129"/>
      <c r="JJF152" s="129"/>
      <c r="JJG152" s="129"/>
      <c r="JJH152" s="129"/>
      <c r="JJI152" s="129"/>
      <c r="JJJ152" s="129"/>
      <c r="JJK152" s="129"/>
      <c r="JJL152" s="129"/>
      <c r="JJM152" s="129"/>
      <c r="JJN152" s="129"/>
      <c r="JJO152" s="129"/>
      <c r="JJP152" s="129"/>
      <c r="JJQ152" s="129"/>
      <c r="JJR152" s="129"/>
      <c r="JJS152" s="129"/>
      <c r="JJT152" s="129"/>
      <c r="JJU152" s="129"/>
      <c r="JJV152" s="129"/>
      <c r="JJW152" s="129"/>
      <c r="JJX152" s="129"/>
      <c r="JJY152" s="129"/>
      <c r="JJZ152" s="129"/>
      <c r="JKA152" s="129"/>
      <c r="JKB152" s="129"/>
      <c r="JKC152" s="129"/>
      <c r="JKD152" s="129"/>
      <c r="JKE152" s="129"/>
      <c r="JKF152" s="129"/>
      <c r="JKG152" s="129"/>
      <c r="JKH152" s="129"/>
      <c r="JKI152" s="129"/>
      <c r="JKJ152" s="129"/>
      <c r="JKK152" s="129"/>
      <c r="JKL152" s="129"/>
      <c r="JKM152" s="129"/>
      <c r="JKN152" s="129"/>
      <c r="JKO152" s="129"/>
      <c r="JKP152" s="129"/>
      <c r="JKQ152" s="129"/>
      <c r="JKR152" s="129"/>
      <c r="JKS152" s="129"/>
      <c r="JKT152" s="129"/>
      <c r="JKU152" s="129"/>
      <c r="JKV152" s="129"/>
      <c r="JKW152" s="129"/>
      <c r="JKX152" s="129"/>
      <c r="JKY152" s="129"/>
      <c r="JKZ152" s="129"/>
      <c r="JLA152" s="129"/>
      <c r="JLB152" s="129"/>
      <c r="JLC152" s="129"/>
      <c r="JLD152" s="129"/>
      <c r="JLE152" s="129"/>
      <c r="JLF152" s="129"/>
      <c r="JLG152" s="129"/>
      <c r="JLH152" s="129"/>
      <c r="JLI152" s="129"/>
      <c r="JLJ152" s="129"/>
      <c r="JLK152" s="129"/>
      <c r="JLL152" s="129"/>
      <c r="JLM152" s="129"/>
      <c r="JLN152" s="129"/>
      <c r="JLO152" s="129"/>
      <c r="JLP152" s="129"/>
      <c r="JLQ152" s="129"/>
      <c r="JLR152" s="129"/>
      <c r="JLS152" s="129"/>
      <c r="JLT152" s="129"/>
      <c r="JLU152" s="129"/>
      <c r="JLV152" s="129"/>
      <c r="JLW152" s="129"/>
      <c r="JLX152" s="129"/>
      <c r="JLY152" s="129"/>
      <c r="JLZ152" s="129"/>
      <c r="JMA152" s="129"/>
      <c r="JMB152" s="129"/>
      <c r="JMC152" s="129"/>
      <c r="JMD152" s="129"/>
      <c r="JME152" s="129"/>
      <c r="JMF152" s="129"/>
      <c r="JMG152" s="129"/>
      <c r="JMH152" s="129"/>
      <c r="JMI152" s="129"/>
      <c r="JMJ152" s="129"/>
      <c r="JMK152" s="129"/>
      <c r="JML152" s="129"/>
      <c r="JMM152" s="129"/>
      <c r="JMN152" s="129"/>
      <c r="JMO152" s="129"/>
      <c r="JMP152" s="129"/>
      <c r="JMQ152" s="129"/>
      <c r="JMR152" s="129"/>
      <c r="JMS152" s="129"/>
      <c r="JMT152" s="129"/>
      <c r="JMU152" s="129"/>
      <c r="JMV152" s="129"/>
      <c r="JMW152" s="129"/>
      <c r="JMX152" s="129"/>
      <c r="JMY152" s="129"/>
      <c r="JMZ152" s="129"/>
      <c r="JNA152" s="129"/>
      <c r="JNB152" s="129"/>
      <c r="JNC152" s="129"/>
      <c r="JND152" s="129"/>
      <c r="JNE152" s="129"/>
      <c r="JNF152" s="129"/>
      <c r="JNG152" s="129"/>
      <c r="JNH152" s="129"/>
      <c r="JNI152" s="129"/>
      <c r="JNJ152" s="129"/>
      <c r="JNK152" s="129"/>
      <c r="JNL152" s="129"/>
      <c r="JNM152" s="129"/>
      <c r="JNN152" s="129"/>
      <c r="JNO152" s="129"/>
      <c r="JNP152" s="129"/>
      <c r="JNQ152" s="129"/>
      <c r="JNR152" s="129"/>
      <c r="JNS152" s="129"/>
      <c r="JNT152" s="129"/>
      <c r="JNU152" s="129"/>
      <c r="JNV152" s="129"/>
      <c r="JNW152" s="129"/>
      <c r="JNX152" s="129"/>
      <c r="JNY152" s="129"/>
      <c r="JNZ152" s="129"/>
      <c r="JOA152" s="129"/>
      <c r="JOB152" s="129"/>
      <c r="JOC152" s="129"/>
      <c r="JOD152" s="129"/>
      <c r="JOE152" s="129"/>
      <c r="JOF152" s="129"/>
      <c r="JOG152" s="129"/>
      <c r="JOH152" s="129"/>
      <c r="JOI152" s="129"/>
      <c r="JOJ152" s="129"/>
      <c r="JOK152" s="129"/>
      <c r="JOL152" s="129"/>
      <c r="JOM152" s="129"/>
      <c r="JON152" s="129"/>
      <c r="JOO152" s="129"/>
      <c r="JOP152" s="129"/>
      <c r="JOQ152" s="129"/>
      <c r="JOR152" s="129"/>
      <c r="JOS152" s="129"/>
      <c r="JOT152" s="129"/>
      <c r="JOU152" s="129"/>
      <c r="JOV152" s="129"/>
      <c r="JOW152" s="129"/>
      <c r="JOX152" s="129"/>
      <c r="JOY152" s="129"/>
      <c r="JOZ152" s="129"/>
      <c r="JPA152" s="129"/>
      <c r="JPB152" s="129"/>
      <c r="JPC152" s="129"/>
      <c r="JPD152" s="129"/>
      <c r="JPE152" s="129"/>
      <c r="JPF152" s="129"/>
      <c r="JPG152" s="129"/>
      <c r="JPH152" s="129"/>
      <c r="JPI152" s="129"/>
      <c r="JPJ152" s="129"/>
      <c r="JPK152" s="129"/>
      <c r="JPL152" s="129"/>
      <c r="JPM152" s="129"/>
      <c r="JPN152" s="129"/>
      <c r="JPO152" s="129"/>
      <c r="JPP152" s="129"/>
      <c r="JPQ152" s="129"/>
      <c r="JPR152" s="129"/>
      <c r="JPS152" s="129"/>
      <c r="JPT152" s="129"/>
      <c r="JPU152" s="129"/>
      <c r="JPV152" s="129"/>
      <c r="JPW152" s="129"/>
      <c r="JPX152" s="129"/>
      <c r="JPY152" s="129"/>
      <c r="JPZ152" s="129"/>
      <c r="JQA152" s="129"/>
      <c r="JQB152" s="129"/>
      <c r="JQC152" s="129"/>
      <c r="JQD152" s="129"/>
      <c r="JQE152" s="129"/>
      <c r="JQF152" s="129"/>
      <c r="JQG152" s="129"/>
      <c r="JQH152" s="129"/>
      <c r="JQI152" s="129"/>
      <c r="JQJ152" s="129"/>
      <c r="JQK152" s="129"/>
      <c r="JQL152" s="129"/>
      <c r="JQM152" s="129"/>
      <c r="JQN152" s="129"/>
      <c r="JQO152" s="129"/>
      <c r="JQP152" s="129"/>
      <c r="JQQ152" s="129"/>
      <c r="JQR152" s="129"/>
      <c r="JQS152" s="129"/>
      <c r="JQT152" s="129"/>
      <c r="JQU152" s="129"/>
      <c r="JQV152" s="129"/>
      <c r="JQW152" s="129"/>
      <c r="JQX152" s="129"/>
      <c r="JQY152" s="129"/>
      <c r="JQZ152" s="129"/>
      <c r="JRA152" s="129"/>
      <c r="JRB152" s="129"/>
      <c r="JRC152" s="129"/>
      <c r="JRD152" s="129"/>
      <c r="JRE152" s="129"/>
      <c r="JRF152" s="129"/>
      <c r="JRG152" s="129"/>
      <c r="JRH152" s="129"/>
      <c r="JRI152" s="129"/>
      <c r="JRJ152" s="129"/>
      <c r="JRK152" s="129"/>
      <c r="JRL152" s="129"/>
      <c r="JRM152" s="129"/>
      <c r="JRN152" s="129"/>
      <c r="JRO152" s="129"/>
      <c r="JRP152" s="129"/>
      <c r="JRQ152" s="129"/>
      <c r="JRR152" s="129"/>
      <c r="JRS152" s="129"/>
      <c r="JRT152" s="129"/>
      <c r="JRU152" s="129"/>
      <c r="JRV152" s="129"/>
      <c r="JRW152" s="129"/>
      <c r="JRX152" s="129"/>
      <c r="JRY152" s="129"/>
      <c r="JRZ152" s="129"/>
      <c r="JSA152" s="129"/>
      <c r="JSB152" s="129"/>
      <c r="JSC152" s="129"/>
      <c r="JSD152" s="129"/>
      <c r="JSE152" s="129"/>
      <c r="JSF152" s="129"/>
      <c r="JSG152" s="129"/>
      <c r="JSH152" s="129"/>
      <c r="JSI152" s="129"/>
      <c r="JSJ152" s="129"/>
      <c r="JSK152" s="129"/>
      <c r="JSL152" s="129"/>
      <c r="JSM152" s="129"/>
      <c r="JSN152" s="129"/>
      <c r="JSO152" s="129"/>
      <c r="JSP152" s="129"/>
      <c r="JSQ152" s="129"/>
      <c r="JSR152" s="129"/>
      <c r="JSS152" s="129"/>
      <c r="JST152" s="129"/>
      <c r="JSU152" s="129"/>
      <c r="JSV152" s="129"/>
      <c r="JSW152" s="129"/>
      <c r="JSX152" s="129"/>
      <c r="JSY152" s="129"/>
      <c r="JSZ152" s="129"/>
      <c r="JTA152" s="129"/>
      <c r="JTB152" s="129"/>
      <c r="JTC152" s="129"/>
      <c r="JTD152" s="129"/>
      <c r="JTE152" s="129"/>
      <c r="JTF152" s="129"/>
      <c r="JTG152" s="129"/>
      <c r="JTH152" s="129"/>
      <c r="JTI152" s="129"/>
      <c r="JTJ152" s="129"/>
      <c r="JTK152" s="129"/>
      <c r="JTL152" s="129"/>
      <c r="JTM152" s="129"/>
      <c r="JTN152" s="129"/>
      <c r="JTO152" s="129"/>
      <c r="JTP152" s="129"/>
      <c r="JTQ152" s="129"/>
      <c r="JTR152" s="129"/>
      <c r="JTS152" s="129"/>
      <c r="JTT152" s="129"/>
      <c r="JTU152" s="129"/>
      <c r="JTV152" s="129"/>
      <c r="JTW152" s="129"/>
      <c r="JTX152" s="129"/>
      <c r="JTY152" s="129"/>
      <c r="JTZ152" s="129"/>
      <c r="JUA152" s="129"/>
      <c r="JUB152" s="129"/>
      <c r="JUC152" s="129"/>
      <c r="JUD152" s="129"/>
      <c r="JUE152" s="129"/>
      <c r="JUF152" s="129"/>
      <c r="JUG152" s="129"/>
      <c r="JUH152" s="129"/>
      <c r="JUI152" s="129"/>
      <c r="JUJ152" s="129"/>
      <c r="JUK152" s="129"/>
      <c r="JUL152" s="129"/>
      <c r="JUM152" s="129"/>
      <c r="JUN152" s="129"/>
      <c r="JUO152" s="129"/>
      <c r="JUP152" s="129"/>
      <c r="JUQ152" s="129"/>
      <c r="JUR152" s="129"/>
      <c r="JUS152" s="129"/>
      <c r="JUT152" s="129"/>
      <c r="JUU152" s="129"/>
      <c r="JUV152" s="129"/>
      <c r="JUW152" s="129"/>
      <c r="JUX152" s="129"/>
      <c r="JUY152" s="129"/>
      <c r="JUZ152" s="129"/>
      <c r="JVA152" s="129"/>
      <c r="JVB152" s="129"/>
      <c r="JVC152" s="129"/>
      <c r="JVD152" s="129"/>
      <c r="JVE152" s="129"/>
      <c r="JVF152" s="129"/>
      <c r="JVG152" s="129"/>
      <c r="JVH152" s="129"/>
      <c r="JVI152" s="129"/>
      <c r="JVJ152" s="129"/>
      <c r="JVK152" s="129"/>
      <c r="JVL152" s="129"/>
      <c r="JVM152" s="129"/>
      <c r="JVN152" s="129"/>
      <c r="JVO152" s="129"/>
      <c r="JVP152" s="129"/>
      <c r="JVQ152" s="129"/>
      <c r="JVR152" s="129"/>
      <c r="JVS152" s="129"/>
      <c r="JVT152" s="129"/>
      <c r="JVU152" s="129"/>
      <c r="JVV152" s="129"/>
      <c r="JVW152" s="129"/>
      <c r="JVX152" s="129"/>
      <c r="JVY152" s="129"/>
      <c r="JVZ152" s="129"/>
      <c r="JWA152" s="129"/>
      <c r="JWB152" s="129"/>
      <c r="JWC152" s="129"/>
      <c r="JWD152" s="129"/>
      <c r="JWE152" s="129"/>
      <c r="JWF152" s="129"/>
      <c r="JWG152" s="129"/>
      <c r="JWH152" s="129"/>
      <c r="JWI152" s="129"/>
      <c r="JWJ152" s="129"/>
      <c r="JWK152" s="129"/>
      <c r="JWL152" s="129"/>
      <c r="JWM152" s="129"/>
      <c r="JWN152" s="129"/>
      <c r="JWO152" s="129"/>
      <c r="JWP152" s="129"/>
      <c r="JWQ152" s="129"/>
      <c r="JWR152" s="129"/>
      <c r="JWS152" s="129"/>
      <c r="JWT152" s="129"/>
      <c r="JWU152" s="129"/>
      <c r="JWV152" s="129"/>
      <c r="JWW152" s="129"/>
      <c r="JWX152" s="129"/>
      <c r="JWY152" s="129"/>
      <c r="JWZ152" s="129"/>
      <c r="JXA152" s="129"/>
      <c r="JXB152" s="129"/>
      <c r="JXC152" s="129"/>
      <c r="JXD152" s="129"/>
      <c r="JXE152" s="129"/>
      <c r="JXF152" s="129"/>
      <c r="JXG152" s="129"/>
      <c r="JXH152" s="129"/>
      <c r="JXI152" s="129"/>
      <c r="JXJ152" s="129"/>
      <c r="JXK152" s="129"/>
      <c r="JXL152" s="129"/>
      <c r="JXM152" s="129"/>
      <c r="JXN152" s="129"/>
      <c r="JXO152" s="129"/>
      <c r="JXP152" s="129"/>
      <c r="JXQ152" s="129"/>
      <c r="JXR152" s="129"/>
      <c r="JXS152" s="129"/>
      <c r="JXT152" s="129"/>
      <c r="JXU152" s="129"/>
      <c r="JXV152" s="129"/>
      <c r="JXW152" s="129"/>
      <c r="JXX152" s="129"/>
      <c r="JXY152" s="129"/>
      <c r="JXZ152" s="129"/>
      <c r="JYA152" s="129"/>
      <c r="JYB152" s="129"/>
      <c r="JYC152" s="129"/>
      <c r="JYD152" s="129"/>
      <c r="JYE152" s="129"/>
      <c r="JYF152" s="129"/>
      <c r="JYG152" s="129"/>
      <c r="JYH152" s="129"/>
      <c r="JYI152" s="129"/>
      <c r="JYJ152" s="129"/>
      <c r="JYK152" s="129"/>
      <c r="JYL152" s="129"/>
      <c r="JYM152" s="129"/>
      <c r="JYN152" s="129"/>
      <c r="JYO152" s="129"/>
      <c r="JYP152" s="129"/>
      <c r="JYQ152" s="129"/>
      <c r="JYR152" s="129"/>
      <c r="JYS152" s="129"/>
      <c r="JYT152" s="129"/>
      <c r="JYU152" s="129"/>
      <c r="JYV152" s="129"/>
      <c r="JYW152" s="129"/>
      <c r="JYX152" s="129"/>
      <c r="JYY152" s="129"/>
      <c r="JYZ152" s="129"/>
      <c r="JZA152" s="129"/>
      <c r="JZB152" s="129"/>
      <c r="JZC152" s="129"/>
      <c r="JZD152" s="129"/>
      <c r="JZE152" s="129"/>
      <c r="JZF152" s="129"/>
      <c r="JZG152" s="129"/>
      <c r="JZH152" s="129"/>
      <c r="JZI152" s="129"/>
      <c r="JZJ152" s="129"/>
      <c r="JZK152" s="129"/>
      <c r="JZL152" s="129"/>
      <c r="JZM152" s="129"/>
      <c r="JZN152" s="129"/>
      <c r="JZO152" s="129"/>
      <c r="JZP152" s="129"/>
      <c r="JZQ152" s="129"/>
      <c r="JZR152" s="129"/>
      <c r="JZS152" s="129"/>
      <c r="JZT152" s="129"/>
      <c r="JZU152" s="129"/>
      <c r="JZV152" s="129"/>
      <c r="JZW152" s="129"/>
      <c r="JZX152" s="129"/>
      <c r="JZY152" s="129"/>
      <c r="JZZ152" s="129"/>
      <c r="KAA152" s="129"/>
      <c r="KAB152" s="129"/>
      <c r="KAC152" s="129"/>
      <c r="KAD152" s="129"/>
      <c r="KAE152" s="129"/>
      <c r="KAF152" s="129"/>
      <c r="KAG152" s="129"/>
      <c r="KAH152" s="129"/>
      <c r="KAI152" s="129"/>
      <c r="KAJ152" s="129"/>
      <c r="KAK152" s="129"/>
      <c r="KAL152" s="129"/>
      <c r="KAM152" s="129"/>
      <c r="KAN152" s="129"/>
      <c r="KAO152" s="129"/>
      <c r="KAP152" s="129"/>
      <c r="KAQ152" s="129"/>
      <c r="KAR152" s="129"/>
      <c r="KAS152" s="129"/>
      <c r="KAT152" s="129"/>
      <c r="KAU152" s="129"/>
      <c r="KAV152" s="129"/>
      <c r="KAW152" s="129"/>
      <c r="KAX152" s="129"/>
      <c r="KAY152" s="129"/>
      <c r="KAZ152" s="129"/>
      <c r="KBA152" s="129"/>
      <c r="KBB152" s="129"/>
      <c r="KBC152" s="129"/>
      <c r="KBD152" s="129"/>
      <c r="KBE152" s="129"/>
      <c r="KBF152" s="129"/>
      <c r="KBG152" s="129"/>
      <c r="KBH152" s="129"/>
      <c r="KBI152" s="129"/>
      <c r="KBJ152" s="129"/>
      <c r="KBK152" s="129"/>
      <c r="KBL152" s="129"/>
      <c r="KBM152" s="129"/>
      <c r="KBN152" s="129"/>
      <c r="KBO152" s="129"/>
      <c r="KBP152" s="129"/>
      <c r="KBQ152" s="129"/>
      <c r="KBR152" s="129"/>
      <c r="KBS152" s="129"/>
      <c r="KBT152" s="129"/>
      <c r="KBU152" s="129"/>
      <c r="KBV152" s="129"/>
      <c r="KBW152" s="129"/>
      <c r="KBX152" s="129"/>
      <c r="KBY152" s="129"/>
      <c r="KBZ152" s="129"/>
      <c r="KCA152" s="129"/>
      <c r="KCB152" s="129"/>
      <c r="KCC152" s="129"/>
      <c r="KCD152" s="129"/>
      <c r="KCE152" s="129"/>
      <c r="KCF152" s="129"/>
      <c r="KCG152" s="129"/>
      <c r="KCH152" s="129"/>
      <c r="KCI152" s="129"/>
      <c r="KCJ152" s="129"/>
      <c r="KCK152" s="129"/>
      <c r="KCL152" s="129"/>
      <c r="KCM152" s="129"/>
      <c r="KCN152" s="129"/>
      <c r="KCO152" s="129"/>
      <c r="KCP152" s="129"/>
      <c r="KCQ152" s="129"/>
      <c r="KCR152" s="129"/>
      <c r="KCS152" s="129"/>
      <c r="KCT152" s="129"/>
      <c r="KCU152" s="129"/>
      <c r="KCV152" s="129"/>
      <c r="KCW152" s="129"/>
      <c r="KCX152" s="129"/>
      <c r="KCY152" s="129"/>
      <c r="KCZ152" s="129"/>
      <c r="KDA152" s="129"/>
      <c r="KDB152" s="129"/>
      <c r="KDC152" s="129"/>
      <c r="KDD152" s="129"/>
      <c r="KDE152" s="129"/>
      <c r="KDF152" s="129"/>
      <c r="KDG152" s="129"/>
      <c r="KDH152" s="129"/>
      <c r="KDI152" s="129"/>
      <c r="KDJ152" s="129"/>
      <c r="KDK152" s="129"/>
      <c r="KDL152" s="129"/>
      <c r="KDM152" s="129"/>
      <c r="KDN152" s="129"/>
      <c r="KDO152" s="129"/>
      <c r="KDP152" s="129"/>
      <c r="KDQ152" s="129"/>
      <c r="KDR152" s="129"/>
      <c r="KDS152" s="129"/>
      <c r="KDT152" s="129"/>
      <c r="KDU152" s="129"/>
      <c r="KDV152" s="129"/>
      <c r="KDW152" s="129"/>
      <c r="KDX152" s="129"/>
      <c r="KDY152" s="129"/>
      <c r="KDZ152" s="129"/>
      <c r="KEA152" s="129"/>
      <c r="KEB152" s="129"/>
      <c r="KEC152" s="129"/>
      <c r="KED152" s="129"/>
      <c r="KEE152" s="129"/>
      <c r="KEF152" s="129"/>
      <c r="KEG152" s="129"/>
      <c r="KEH152" s="129"/>
      <c r="KEI152" s="129"/>
      <c r="KEJ152" s="129"/>
      <c r="KEK152" s="129"/>
      <c r="KEL152" s="129"/>
      <c r="KEM152" s="129"/>
      <c r="KEN152" s="129"/>
      <c r="KEO152" s="129"/>
      <c r="KEP152" s="129"/>
      <c r="KEQ152" s="129"/>
      <c r="KER152" s="129"/>
      <c r="KES152" s="129"/>
      <c r="KET152" s="129"/>
      <c r="KEU152" s="129"/>
      <c r="KEV152" s="129"/>
      <c r="KEW152" s="129"/>
      <c r="KEX152" s="129"/>
      <c r="KEY152" s="129"/>
      <c r="KEZ152" s="129"/>
      <c r="KFA152" s="129"/>
      <c r="KFB152" s="129"/>
      <c r="KFC152" s="129"/>
      <c r="KFD152" s="129"/>
      <c r="KFE152" s="129"/>
      <c r="KFF152" s="129"/>
      <c r="KFG152" s="129"/>
      <c r="KFH152" s="129"/>
      <c r="KFI152" s="129"/>
      <c r="KFJ152" s="129"/>
      <c r="KFK152" s="129"/>
      <c r="KFL152" s="129"/>
      <c r="KFM152" s="129"/>
      <c r="KFN152" s="129"/>
      <c r="KFO152" s="129"/>
      <c r="KFP152" s="129"/>
      <c r="KFQ152" s="129"/>
      <c r="KFR152" s="129"/>
      <c r="KFS152" s="129"/>
      <c r="KFT152" s="129"/>
      <c r="KFU152" s="129"/>
      <c r="KFV152" s="129"/>
      <c r="KFW152" s="129"/>
      <c r="KFX152" s="129"/>
      <c r="KFY152" s="129"/>
      <c r="KFZ152" s="129"/>
      <c r="KGA152" s="129"/>
      <c r="KGB152" s="129"/>
      <c r="KGC152" s="129"/>
      <c r="KGD152" s="129"/>
      <c r="KGE152" s="129"/>
      <c r="KGF152" s="129"/>
      <c r="KGG152" s="129"/>
      <c r="KGH152" s="129"/>
      <c r="KGI152" s="129"/>
      <c r="KGJ152" s="129"/>
      <c r="KGK152" s="129"/>
      <c r="KGL152" s="129"/>
      <c r="KGM152" s="129"/>
      <c r="KGN152" s="129"/>
      <c r="KGO152" s="129"/>
      <c r="KGP152" s="129"/>
      <c r="KGQ152" s="129"/>
      <c r="KGR152" s="129"/>
      <c r="KGS152" s="129"/>
      <c r="KGT152" s="129"/>
      <c r="KGU152" s="129"/>
      <c r="KGV152" s="129"/>
      <c r="KGW152" s="129"/>
      <c r="KGX152" s="129"/>
      <c r="KGY152" s="129"/>
      <c r="KGZ152" s="129"/>
      <c r="KHA152" s="129"/>
      <c r="KHB152" s="129"/>
      <c r="KHC152" s="129"/>
      <c r="KHD152" s="129"/>
      <c r="KHE152" s="129"/>
      <c r="KHF152" s="129"/>
      <c r="KHG152" s="129"/>
      <c r="KHH152" s="129"/>
      <c r="KHI152" s="129"/>
      <c r="KHJ152" s="129"/>
      <c r="KHK152" s="129"/>
      <c r="KHL152" s="129"/>
      <c r="KHM152" s="129"/>
      <c r="KHN152" s="129"/>
      <c r="KHO152" s="129"/>
      <c r="KHP152" s="129"/>
      <c r="KHQ152" s="129"/>
      <c r="KHR152" s="129"/>
      <c r="KHS152" s="129"/>
      <c r="KHT152" s="129"/>
      <c r="KHU152" s="129"/>
      <c r="KHV152" s="129"/>
      <c r="KHW152" s="129"/>
      <c r="KHX152" s="129"/>
      <c r="KHY152" s="129"/>
      <c r="KHZ152" s="129"/>
      <c r="KIA152" s="129"/>
      <c r="KIB152" s="129"/>
      <c r="KIC152" s="129"/>
      <c r="KID152" s="129"/>
      <c r="KIE152" s="129"/>
      <c r="KIF152" s="129"/>
      <c r="KIG152" s="129"/>
      <c r="KIH152" s="129"/>
      <c r="KII152" s="129"/>
      <c r="KIJ152" s="129"/>
      <c r="KIK152" s="129"/>
      <c r="KIL152" s="129"/>
      <c r="KIM152" s="129"/>
      <c r="KIN152" s="129"/>
      <c r="KIO152" s="129"/>
      <c r="KIP152" s="129"/>
      <c r="KIQ152" s="129"/>
      <c r="KIR152" s="129"/>
      <c r="KIS152" s="129"/>
      <c r="KIT152" s="129"/>
      <c r="KIU152" s="129"/>
      <c r="KIV152" s="129"/>
      <c r="KIW152" s="129"/>
      <c r="KIX152" s="129"/>
      <c r="KIY152" s="129"/>
      <c r="KIZ152" s="129"/>
      <c r="KJA152" s="129"/>
      <c r="KJB152" s="129"/>
      <c r="KJC152" s="129"/>
      <c r="KJD152" s="129"/>
      <c r="KJE152" s="129"/>
      <c r="KJF152" s="129"/>
      <c r="KJG152" s="129"/>
      <c r="KJH152" s="129"/>
      <c r="KJI152" s="129"/>
      <c r="KJJ152" s="129"/>
      <c r="KJK152" s="129"/>
      <c r="KJL152" s="129"/>
      <c r="KJM152" s="129"/>
      <c r="KJN152" s="129"/>
      <c r="KJO152" s="129"/>
      <c r="KJP152" s="129"/>
      <c r="KJQ152" s="129"/>
      <c r="KJR152" s="129"/>
      <c r="KJS152" s="129"/>
      <c r="KJT152" s="129"/>
      <c r="KJU152" s="129"/>
      <c r="KJV152" s="129"/>
      <c r="KJW152" s="129"/>
      <c r="KJX152" s="129"/>
      <c r="KJY152" s="129"/>
      <c r="KJZ152" s="129"/>
      <c r="KKA152" s="129"/>
      <c r="KKB152" s="129"/>
      <c r="KKC152" s="129"/>
      <c r="KKD152" s="129"/>
      <c r="KKE152" s="129"/>
      <c r="KKF152" s="129"/>
      <c r="KKG152" s="129"/>
      <c r="KKH152" s="129"/>
      <c r="KKI152" s="129"/>
      <c r="KKJ152" s="129"/>
      <c r="KKK152" s="129"/>
      <c r="KKL152" s="129"/>
      <c r="KKM152" s="129"/>
      <c r="KKN152" s="129"/>
      <c r="KKO152" s="129"/>
      <c r="KKP152" s="129"/>
      <c r="KKQ152" s="129"/>
      <c r="KKR152" s="129"/>
      <c r="KKS152" s="129"/>
      <c r="KKT152" s="129"/>
      <c r="KKU152" s="129"/>
      <c r="KKV152" s="129"/>
      <c r="KKW152" s="129"/>
      <c r="KKX152" s="129"/>
      <c r="KKY152" s="129"/>
      <c r="KKZ152" s="129"/>
      <c r="KLA152" s="129"/>
      <c r="KLB152" s="129"/>
      <c r="KLC152" s="129"/>
      <c r="KLD152" s="129"/>
      <c r="KLE152" s="129"/>
      <c r="KLF152" s="129"/>
      <c r="KLG152" s="129"/>
      <c r="KLH152" s="129"/>
      <c r="KLI152" s="129"/>
      <c r="KLJ152" s="129"/>
      <c r="KLK152" s="129"/>
      <c r="KLL152" s="129"/>
      <c r="KLM152" s="129"/>
      <c r="KLN152" s="129"/>
      <c r="KLO152" s="129"/>
      <c r="KLP152" s="129"/>
      <c r="KLQ152" s="129"/>
      <c r="KLR152" s="129"/>
      <c r="KLS152" s="129"/>
      <c r="KLT152" s="129"/>
      <c r="KLU152" s="129"/>
      <c r="KLV152" s="129"/>
      <c r="KLW152" s="129"/>
      <c r="KLX152" s="129"/>
      <c r="KLY152" s="129"/>
      <c r="KLZ152" s="129"/>
      <c r="KMA152" s="129"/>
      <c r="KMB152" s="129"/>
      <c r="KMC152" s="129"/>
      <c r="KMD152" s="129"/>
      <c r="KME152" s="129"/>
      <c r="KMF152" s="129"/>
      <c r="KMG152" s="129"/>
      <c r="KMH152" s="129"/>
      <c r="KMI152" s="129"/>
      <c r="KMJ152" s="129"/>
      <c r="KMK152" s="129"/>
      <c r="KML152" s="129"/>
      <c r="KMM152" s="129"/>
      <c r="KMN152" s="129"/>
      <c r="KMO152" s="129"/>
      <c r="KMP152" s="129"/>
      <c r="KMQ152" s="129"/>
      <c r="KMR152" s="129"/>
      <c r="KMS152" s="129"/>
      <c r="KMT152" s="129"/>
      <c r="KMU152" s="129"/>
      <c r="KMV152" s="129"/>
      <c r="KMW152" s="129"/>
      <c r="KMX152" s="129"/>
      <c r="KMY152" s="129"/>
      <c r="KMZ152" s="129"/>
      <c r="KNA152" s="129"/>
      <c r="KNB152" s="129"/>
      <c r="KNC152" s="129"/>
      <c r="KND152" s="129"/>
      <c r="KNE152" s="129"/>
      <c r="KNF152" s="129"/>
      <c r="KNG152" s="129"/>
      <c r="KNH152" s="129"/>
      <c r="KNI152" s="129"/>
      <c r="KNJ152" s="129"/>
      <c r="KNK152" s="129"/>
      <c r="KNL152" s="129"/>
      <c r="KNM152" s="129"/>
      <c r="KNN152" s="129"/>
      <c r="KNO152" s="129"/>
      <c r="KNP152" s="129"/>
      <c r="KNQ152" s="129"/>
      <c r="KNR152" s="129"/>
      <c r="KNS152" s="129"/>
      <c r="KNT152" s="129"/>
      <c r="KNU152" s="129"/>
      <c r="KNV152" s="129"/>
      <c r="KNW152" s="129"/>
      <c r="KNX152" s="129"/>
      <c r="KNY152" s="129"/>
      <c r="KNZ152" s="129"/>
      <c r="KOA152" s="129"/>
      <c r="KOB152" s="129"/>
      <c r="KOC152" s="129"/>
      <c r="KOD152" s="129"/>
      <c r="KOE152" s="129"/>
      <c r="KOF152" s="129"/>
      <c r="KOG152" s="129"/>
      <c r="KOH152" s="129"/>
      <c r="KOI152" s="129"/>
      <c r="KOJ152" s="129"/>
      <c r="KOK152" s="129"/>
      <c r="KOL152" s="129"/>
      <c r="KOM152" s="129"/>
      <c r="KON152" s="129"/>
      <c r="KOO152" s="129"/>
      <c r="KOP152" s="129"/>
      <c r="KOQ152" s="129"/>
      <c r="KOR152" s="129"/>
      <c r="KOS152" s="129"/>
      <c r="KOT152" s="129"/>
      <c r="KOU152" s="129"/>
      <c r="KOV152" s="129"/>
      <c r="KOW152" s="129"/>
      <c r="KOX152" s="129"/>
      <c r="KOY152" s="129"/>
      <c r="KOZ152" s="129"/>
      <c r="KPA152" s="129"/>
      <c r="KPB152" s="129"/>
      <c r="KPC152" s="129"/>
      <c r="KPD152" s="129"/>
      <c r="KPE152" s="129"/>
      <c r="KPF152" s="129"/>
      <c r="KPG152" s="129"/>
      <c r="KPH152" s="129"/>
      <c r="KPI152" s="129"/>
      <c r="KPJ152" s="129"/>
      <c r="KPK152" s="129"/>
      <c r="KPL152" s="129"/>
      <c r="KPM152" s="129"/>
      <c r="KPN152" s="129"/>
      <c r="KPO152" s="129"/>
      <c r="KPP152" s="129"/>
      <c r="KPQ152" s="129"/>
      <c r="KPR152" s="129"/>
      <c r="KPS152" s="129"/>
      <c r="KPT152" s="129"/>
      <c r="KPU152" s="129"/>
      <c r="KPV152" s="129"/>
      <c r="KPW152" s="129"/>
      <c r="KPX152" s="129"/>
      <c r="KPY152" s="129"/>
      <c r="KPZ152" s="129"/>
      <c r="KQA152" s="129"/>
      <c r="KQB152" s="129"/>
      <c r="KQC152" s="129"/>
      <c r="KQD152" s="129"/>
      <c r="KQE152" s="129"/>
      <c r="KQF152" s="129"/>
      <c r="KQG152" s="129"/>
      <c r="KQH152" s="129"/>
      <c r="KQI152" s="129"/>
      <c r="KQJ152" s="129"/>
      <c r="KQK152" s="129"/>
      <c r="KQL152" s="129"/>
      <c r="KQM152" s="129"/>
      <c r="KQN152" s="129"/>
      <c r="KQO152" s="129"/>
      <c r="KQP152" s="129"/>
      <c r="KQQ152" s="129"/>
      <c r="KQR152" s="129"/>
      <c r="KQS152" s="129"/>
      <c r="KQT152" s="129"/>
      <c r="KQU152" s="129"/>
      <c r="KQV152" s="129"/>
      <c r="KQW152" s="129"/>
      <c r="KQX152" s="129"/>
      <c r="KQY152" s="129"/>
      <c r="KQZ152" s="129"/>
      <c r="KRA152" s="129"/>
      <c r="KRB152" s="129"/>
      <c r="KRC152" s="129"/>
      <c r="KRD152" s="129"/>
      <c r="KRE152" s="129"/>
      <c r="KRF152" s="129"/>
      <c r="KRG152" s="129"/>
      <c r="KRH152" s="129"/>
      <c r="KRI152" s="129"/>
      <c r="KRJ152" s="129"/>
      <c r="KRK152" s="129"/>
      <c r="KRL152" s="129"/>
      <c r="KRM152" s="129"/>
      <c r="KRN152" s="129"/>
      <c r="KRO152" s="129"/>
      <c r="KRP152" s="129"/>
      <c r="KRQ152" s="129"/>
      <c r="KRR152" s="129"/>
      <c r="KRS152" s="129"/>
      <c r="KRT152" s="129"/>
      <c r="KRU152" s="129"/>
      <c r="KRV152" s="129"/>
      <c r="KRW152" s="129"/>
      <c r="KRX152" s="129"/>
      <c r="KRY152" s="129"/>
      <c r="KRZ152" s="129"/>
      <c r="KSA152" s="129"/>
      <c r="KSB152" s="129"/>
      <c r="KSC152" s="129"/>
      <c r="KSD152" s="129"/>
      <c r="KSE152" s="129"/>
      <c r="KSF152" s="129"/>
      <c r="KSG152" s="129"/>
      <c r="KSH152" s="129"/>
      <c r="KSI152" s="129"/>
      <c r="KSJ152" s="129"/>
      <c r="KSK152" s="129"/>
      <c r="KSL152" s="129"/>
      <c r="KSM152" s="129"/>
      <c r="KSN152" s="129"/>
      <c r="KSO152" s="129"/>
      <c r="KSP152" s="129"/>
      <c r="KSQ152" s="129"/>
      <c r="KSR152" s="129"/>
      <c r="KSS152" s="129"/>
      <c r="KST152" s="129"/>
      <c r="KSU152" s="129"/>
      <c r="KSV152" s="129"/>
      <c r="KSW152" s="129"/>
      <c r="KSX152" s="129"/>
      <c r="KSY152" s="129"/>
      <c r="KSZ152" s="129"/>
      <c r="KTA152" s="129"/>
      <c r="KTB152" s="129"/>
      <c r="KTC152" s="129"/>
      <c r="KTD152" s="129"/>
      <c r="KTE152" s="129"/>
      <c r="KTF152" s="129"/>
      <c r="KTG152" s="129"/>
      <c r="KTH152" s="129"/>
      <c r="KTI152" s="129"/>
      <c r="KTJ152" s="129"/>
      <c r="KTK152" s="129"/>
      <c r="KTL152" s="129"/>
      <c r="KTM152" s="129"/>
      <c r="KTN152" s="129"/>
      <c r="KTO152" s="129"/>
      <c r="KTP152" s="129"/>
      <c r="KTQ152" s="129"/>
      <c r="KTR152" s="129"/>
      <c r="KTS152" s="129"/>
      <c r="KTT152" s="129"/>
      <c r="KTU152" s="129"/>
      <c r="KTV152" s="129"/>
      <c r="KTW152" s="129"/>
      <c r="KTX152" s="129"/>
      <c r="KTY152" s="129"/>
      <c r="KTZ152" s="129"/>
      <c r="KUA152" s="129"/>
      <c r="KUB152" s="129"/>
      <c r="KUC152" s="129"/>
      <c r="KUD152" s="129"/>
      <c r="KUE152" s="129"/>
      <c r="KUF152" s="129"/>
      <c r="KUG152" s="129"/>
      <c r="KUH152" s="129"/>
      <c r="KUI152" s="129"/>
      <c r="KUJ152" s="129"/>
      <c r="KUK152" s="129"/>
      <c r="KUL152" s="129"/>
      <c r="KUM152" s="129"/>
      <c r="KUN152" s="129"/>
      <c r="KUO152" s="129"/>
      <c r="KUP152" s="129"/>
      <c r="KUQ152" s="129"/>
      <c r="KUR152" s="129"/>
      <c r="KUS152" s="129"/>
      <c r="KUT152" s="129"/>
      <c r="KUU152" s="129"/>
      <c r="KUV152" s="129"/>
      <c r="KUW152" s="129"/>
      <c r="KUX152" s="129"/>
      <c r="KUY152" s="129"/>
      <c r="KUZ152" s="129"/>
      <c r="KVA152" s="129"/>
      <c r="KVB152" s="129"/>
      <c r="KVC152" s="129"/>
      <c r="KVD152" s="129"/>
      <c r="KVE152" s="129"/>
      <c r="KVF152" s="129"/>
      <c r="KVG152" s="129"/>
      <c r="KVH152" s="129"/>
      <c r="KVI152" s="129"/>
      <c r="KVJ152" s="129"/>
      <c r="KVK152" s="129"/>
      <c r="KVL152" s="129"/>
      <c r="KVM152" s="129"/>
      <c r="KVN152" s="129"/>
      <c r="KVO152" s="129"/>
      <c r="KVP152" s="129"/>
      <c r="KVQ152" s="129"/>
      <c r="KVR152" s="129"/>
      <c r="KVS152" s="129"/>
      <c r="KVT152" s="129"/>
      <c r="KVU152" s="129"/>
      <c r="KVV152" s="129"/>
      <c r="KVW152" s="129"/>
      <c r="KVX152" s="129"/>
      <c r="KVY152" s="129"/>
      <c r="KVZ152" s="129"/>
      <c r="KWA152" s="129"/>
      <c r="KWB152" s="129"/>
      <c r="KWC152" s="129"/>
      <c r="KWD152" s="129"/>
      <c r="KWE152" s="129"/>
      <c r="KWF152" s="129"/>
      <c r="KWG152" s="129"/>
      <c r="KWH152" s="129"/>
      <c r="KWI152" s="129"/>
      <c r="KWJ152" s="129"/>
      <c r="KWK152" s="129"/>
      <c r="KWL152" s="129"/>
      <c r="KWM152" s="129"/>
      <c r="KWN152" s="129"/>
      <c r="KWO152" s="129"/>
      <c r="KWP152" s="129"/>
      <c r="KWQ152" s="129"/>
      <c r="KWR152" s="129"/>
      <c r="KWS152" s="129"/>
      <c r="KWT152" s="129"/>
      <c r="KWU152" s="129"/>
      <c r="KWV152" s="129"/>
      <c r="KWW152" s="129"/>
      <c r="KWX152" s="129"/>
      <c r="KWY152" s="129"/>
      <c r="KWZ152" s="129"/>
      <c r="KXA152" s="129"/>
      <c r="KXB152" s="129"/>
      <c r="KXC152" s="129"/>
      <c r="KXD152" s="129"/>
      <c r="KXE152" s="129"/>
      <c r="KXF152" s="129"/>
      <c r="KXG152" s="129"/>
      <c r="KXH152" s="129"/>
      <c r="KXI152" s="129"/>
      <c r="KXJ152" s="129"/>
      <c r="KXK152" s="129"/>
      <c r="KXL152" s="129"/>
      <c r="KXM152" s="129"/>
      <c r="KXN152" s="129"/>
      <c r="KXO152" s="129"/>
      <c r="KXP152" s="129"/>
      <c r="KXQ152" s="129"/>
      <c r="KXR152" s="129"/>
      <c r="KXS152" s="129"/>
      <c r="KXT152" s="129"/>
      <c r="KXU152" s="129"/>
      <c r="KXV152" s="129"/>
      <c r="KXW152" s="129"/>
      <c r="KXX152" s="129"/>
      <c r="KXY152" s="129"/>
      <c r="KXZ152" s="129"/>
      <c r="KYA152" s="129"/>
      <c r="KYB152" s="129"/>
      <c r="KYC152" s="129"/>
      <c r="KYD152" s="129"/>
      <c r="KYE152" s="129"/>
      <c r="KYF152" s="129"/>
      <c r="KYG152" s="129"/>
      <c r="KYH152" s="129"/>
      <c r="KYI152" s="129"/>
      <c r="KYJ152" s="129"/>
      <c r="KYK152" s="129"/>
      <c r="KYL152" s="129"/>
      <c r="KYM152" s="129"/>
      <c r="KYN152" s="129"/>
      <c r="KYO152" s="129"/>
      <c r="KYP152" s="129"/>
      <c r="KYQ152" s="129"/>
      <c r="KYR152" s="129"/>
      <c r="KYS152" s="129"/>
      <c r="KYT152" s="129"/>
      <c r="KYU152" s="129"/>
      <c r="KYV152" s="129"/>
      <c r="KYW152" s="129"/>
      <c r="KYX152" s="129"/>
      <c r="KYY152" s="129"/>
      <c r="KYZ152" s="129"/>
      <c r="KZA152" s="129"/>
      <c r="KZB152" s="129"/>
      <c r="KZC152" s="129"/>
      <c r="KZD152" s="129"/>
      <c r="KZE152" s="129"/>
      <c r="KZF152" s="129"/>
      <c r="KZG152" s="129"/>
      <c r="KZH152" s="129"/>
      <c r="KZI152" s="129"/>
      <c r="KZJ152" s="129"/>
      <c r="KZK152" s="129"/>
      <c r="KZL152" s="129"/>
      <c r="KZM152" s="129"/>
      <c r="KZN152" s="129"/>
      <c r="KZO152" s="129"/>
      <c r="KZP152" s="129"/>
      <c r="KZQ152" s="129"/>
      <c r="KZR152" s="129"/>
      <c r="KZS152" s="129"/>
      <c r="KZT152" s="129"/>
      <c r="KZU152" s="129"/>
      <c r="KZV152" s="129"/>
      <c r="KZW152" s="129"/>
      <c r="KZX152" s="129"/>
      <c r="KZY152" s="129"/>
      <c r="KZZ152" s="129"/>
      <c r="LAA152" s="129"/>
      <c r="LAB152" s="129"/>
      <c r="LAC152" s="129"/>
      <c r="LAD152" s="129"/>
      <c r="LAE152" s="129"/>
      <c r="LAF152" s="129"/>
      <c r="LAG152" s="129"/>
      <c r="LAH152" s="129"/>
      <c r="LAI152" s="129"/>
      <c r="LAJ152" s="129"/>
      <c r="LAK152" s="129"/>
      <c r="LAL152" s="129"/>
      <c r="LAM152" s="129"/>
      <c r="LAN152" s="129"/>
      <c r="LAO152" s="129"/>
      <c r="LAP152" s="129"/>
      <c r="LAQ152" s="129"/>
      <c r="LAR152" s="129"/>
      <c r="LAS152" s="129"/>
      <c r="LAT152" s="129"/>
      <c r="LAU152" s="129"/>
      <c r="LAV152" s="129"/>
      <c r="LAW152" s="129"/>
      <c r="LAX152" s="129"/>
      <c r="LAY152" s="129"/>
      <c r="LAZ152" s="129"/>
      <c r="LBA152" s="129"/>
      <c r="LBB152" s="129"/>
      <c r="LBC152" s="129"/>
      <c r="LBD152" s="129"/>
      <c r="LBE152" s="129"/>
      <c r="LBF152" s="129"/>
      <c r="LBG152" s="129"/>
      <c r="LBH152" s="129"/>
      <c r="LBI152" s="129"/>
      <c r="LBJ152" s="129"/>
      <c r="LBK152" s="129"/>
      <c r="LBL152" s="129"/>
      <c r="LBM152" s="129"/>
      <c r="LBN152" s="129"/>
      <c r="LBO152" s="129"/>
      <c r="LBP152" s="129"/>
      <c r="LBQ152" s="129"/>
      <c r="LBR152" s="129"/>
      <c r="LBS152" s="129"/>
      <c r="LBT152" s="129"/>
      <c r="LBU152" s="129"/>
      <c r="LBV152" s="129"/>
      <c r="LBW152" s="129"/>
      <c r="LBX152" s="129"/>
      <c r="LBY152" s="129"/>
      <c r="LBZ152" s="129"/>
      <c r="LCA152" s="129"/>
      <c r="LCB152" s="129"/>
      <c r="LCC152" s="129"/>
      <c r="LCD152" s="129"/>
      <c r="LCE152" s="129"/>
      <c r="LCF152" s="129"/>
      <c r="LCG152" s="129"/>
      <c r="LCH152" s="129"/>
      <c r="LCI152" s="129"/>
      <c r="LCJ152" s="129"/>
      <c r="LCK152" s="129"/>
      <c r="LCL152" s="129"/>
      <c r="LCM152" s="129"/>
      <c r="LCN152" s="129"/>
      <c r="LCO152" s="129"/>
      <c r="LCP152" s="129"/>
      <c r="LCQ152" s="129"/>
      <c r="LCR152" s="129"/>
      <c r="LCS152" s="129"/>
      <c r="LCT152" s="129"/>
      <c r="LCU152" s="129"/>
      <c r="LCV152" s="129"/>
      <c r="LCW152" s="129"/>
      <c r="LCX152" s="129"/>
      <c r="LCY152" s="129"/>
      <c r="LCZ152" s="129"/>
      <c r="LDA152" s="129"/>
      <c r="LDB152" s="129"/>
      <c r="LDC152" s="129"/>
      <c r="LDD152" s="129"/>
      <c r="LDE152" s="129"/>
      <c r="LDF152" s="129"/>
      <c r="LDG152" s="129"/>
      <c r="LDH152" s="129"/>
      <c r="LDI152" s="129"/>
      <c r="LDJ152" s="129"/>
      <c r="LDK152" s="129"/>
      <c r="LDL152" s="129"/>
      <c r="LDM152" s="129"/>
      <c r="LDN152" s="129"/>
      <c r="LDO152" s="129"/>
      <c r="LDP152" s="129"/>
      <c r="LDQ152" s="129"/>
      <c r="LDR152" s="129"/>
      <c r="LDS152" s="129"/>
      <c r="LDT152" s="129"/>
      <c r="LDU152" s="129"/>
      <c r="LDV152" s="129"/>
      <c r="LDW152" s="129"/>
      <c r="LDX152" s="129"/>
      <c r="LDY152" s="129"/>
      <c r="LDZ152" s="129"/>
      <c r="LEA152" s="129"/>
      <c r="LEB152" s="129"/>
      <c r="LEC152" s="129"/>
      <c r="LED152" s="129"/>
      <c r="LEE152" s="129"/>
      <c r="LEF152" s="129"/>
      <c r="LEG152" s="129"/>
      <c r="LEH152" s="129"/>
      <c r="LEI152" s="129"/>
      <c r="LEJ152" s="129"/>
      <c r="LEK152" s="129"/>
      <c r="LEL152" s="129"/>
      <c r="LEM152" s="129"/>
      <c r="LEN152" s="129"/>
      <c r="LEO152" s="129"/>
      <c r="LEP152" s="129"/>
      <c r="LEQ152" s="129"/>
      <c r="LER152" s="129"/>
      <c r="LES152" s="129"/>
      <c r="LET152" s="129"/>
      <c r="LEU152" s="129"/>
      <c r="LEV152" s="129"/>
      <c r="LEW152" s="129"/>
      <c r="LEX152" s="129"/>
      <c r="LEY152" s="129"/>
      <c r="LEZ152" s="129"/>
      <c r="LFA152" s="129"/>
      <c r="LFB152" s="129"/>
      <c r="LFC152" s="129"/>
      <c r="LFD152" s="129"/>
      <c r="LFE152" s="129"/>
      <c r="LFF152" s="129"/>
      <c r="LFG152" s="129"/>
      <c r="LFH152" s="129"/>
      <c r="LFI152" s="129"/>
      <c r="LFJ152" s="129"/>
      <c r="LFK152" s="129"/>
      <c r="LFL152" s="129"/>
      <c r="LFM152" s="129"/>
      <c r="LFN152" s="129"/>
      <c r="LFO152" s="129"/>
      <c r="LFP152" s="129"/>
      <c r="LFQ152" s="129"/>
      <c r="LFR152" s="129"/>
      <c r="LFS152" s="129"/>
      <c r="LFT152" s="129"/>
      <c r="LFU152" s="129"/>
      <c r="LFV152" s="129"/>
      <c r="LFW152" s="129"/>
      <c r="LFX152" s="129"/>
      <c r="LFY152" s="129"/>
      <c r="LFZ152" s="129"/>
      <c r="LGA152" s="129"/>
      <c r="LGB152" s="129"/>
      <c r="LGC152" s="129"/>
      <c r="LGD152" s="129"/>
      <c r="LGE152" s="129"/>
      <c r="LGF152" s="129"/>
      <c r="LGG152" s="129"/>
      <c r="LGH152" s="129"/>
      <c r="LGI152" s="129"/>
      <c r="LGJ152" s="129"/>
      <c r="LGK152" s="129"/>
      <c r="LGL152" s="129"/>
      <c r="LGM152" s="129"/>
      <c r="LGN152" s="129"/>
      <c r="LGO152" s="129"/>
      <c r="LGP152" s="129"/>
      <c r="LGQ152" s="129"/>
      <c r="LGR152" s="129"/>
      <c r="LGS152" s="129"/>
      <c r="LGT152" s="129"/>
      <c r="LGU152" s="129"/>
      <c r="LGV152" s="129"/>
      <c r="LGW152" s="129"/>
      <c r="LGX152" s="129"/>
      <c r="LGY152" s="129"/>
      <c r="LGZ152" s="129"/>
      <c r="LHA152" s="129"/>
      <c r="LHB152" s="129"/>
      <c r="LHC152" s="129"/>
      <c r="LHD152" s="129"/>
      <c r="LHE152" s="129"/>
      <c r="LHF152" s="129"/>
      <c r="LHG152" s="129"/>
      <c r="LHH152" s="129"/>
      <c r="LHI152" s="129"/>
      <c r="LHJ152" s="129"/>
      <c r="LHK152" s="129"/>
      <c r="LHL152" s="129"/>
      <c r="LHM152" s="129"/>
      <c r="LHN152" s="129"/>
      <c r="LHO152" s="129"/>
      <c r="LHP152" s="129"/>
      <c r="LHQ152" s="129"/>
      <c r="LHR152" s="129"/>
      <c r="LHS152" s="129"/>
      <c r="LHT152" s="129"/>
      <c r="LHU152" s="129"/>
      <c r="LHV152" s="129"/>
      <c r="LHW152" s="129"/>
      <c r="LHX152" s="129"/>
      <c r="LHY152" s="129"/>
      <c r="LHZ152" s="129"/>
      <c r="LIA152" s="129"/>
      <c r="LIB152" s="129"/>
      <c r="LIC152" s="129"/>
      <c r="LID152" s="129"/>
      <c r="LIE152" s="129"/>
      <c r="LIF152" s="129"/>
      <c r="LIG152" s="129"/>
      <c r="LIH152" s="129"/>
      <c r="LII152" s="129"/>
      <c r="LIJ152" s="129"/>
      <c r="LIK152" s="129"/>
      <c r="LIL152" s="129"/>
      <c r="LIM152" s="129"/>
      <c r="LIN152" s="129"/>
      <c r="LIO152" s="129"/>
      <c r="LIP152" s="129"/>
      <c r="LIQ152" s="129"/>
      <c r="LIR152" s="129"/>
      <c r="LIS152" s="129"/>
      <c r="LIT152" s="129"/>
      <c r="LIU152" s="129"/>
      <c r="LIV152" s="129"/>
      <c r="LIW152" s="129"/>
      <c r="LIX152" s="129"/>
      <c r="LIY152" s="129"/>
      <c r="LIZ152" s="129"/>
      <c r="LJA152" s="129"/>
      <c r="LJB152" s="129"/>
      <c r="LJC152" s="129"/>
      <c r="LJD152" s="129"/>
      <c r="LJE152" s="129"/>
      <c r="LJF152" s="129"/>
      <c r="LJG152" s="129"/>
      <c r="LJH152" s="129"/>
      <c r="LJI152" s="129"/>
      <c r="LJJ152" s="129"/>
      <c r="LJK152" s="129"/>
      <c r="LJL152" s="129"/>
      <c r="LJM152" s="129"/>
      <c r="LJN152" s="129"/>
      <c r="LJO152" s="129"/>
      <c r="LJP152" s="129"/>
      <c r="LJQ152" s="129"/>
      <c r="LJR152" s="129"/>
      <c r="LJS152" s="129"/>
      <c r="LJT152" s="129"/>
      <c r="LJU152" s="129"/>
      <c r="LJV152" s="129"/>
      <c r="LJW152" s="129"/>
      <c r="LJX152" s="129"/>
      <c r="LJY152" s="129"/>
      <c r="LJZ152" s="129"/>
      <c r="LKA152" s="129"/>
      <c r="LKB152" s="129"/>
      <c r="LKC152" s="129"/>
      <c r="LKD152" s="129"/>
      <c r="LKE152" s="129"/>
      <c r="LKF152" s="129"/>
      <c r="LKG152" s="129"/>
      <c r="LKH152" s="129"/>
      <c r="LKI152" s="129"/>
      <c r="LKJ152" s="129"/>
      <c r="LKK152" s="129"/>
      <c r="LKL152" s="129"/>
      <c r="LKM152" s="129"/>
      <c r="LKN152" s="129"/>
      <c r="LKO152" s="129"/>
      <c r="LKP152" s="129"/>
      <c r="LKQ152" s="129"/>
      <c r="LKR152" s="129"/>
      <c r="LKS152" s="129"/>
      <c r="LKT152" s="129"/>
      <c r="LKU152" s="129"/>
      <c r="LKV152" s="129"/>
      <c r="LKW152" s="129"/>
      <c r="LKX152" s="129"/>
      <c r="LKY152" s="129"/>
      <c r="LKZ152" s="129"/>
      <c r="LLA152" s="129"/>
      <c r="LLB152" s="129"/>
      <c r="LLC152" s="129"/>
      <c r="LLD152" s="129"/>
      <c r="LLE152" s="129"/>
      <c r="LLF152" s="129"/>
      <c r="LLG152" s="129"/>
      <c r="LLH152" s="129"/>
      <c r="LLI152" s="129"/>
      <c r="LLJ152" s="129"/>
      <c r="LLK152" s="129"/>
      <c r="LLL152" s="129"/>
      <c r="LLM152" s="129"/>
      <c r="LLN152" s="129"/>
      <c r="LLO152" s="129"/>
      <c r="LLP152" s="129"/>
      <c r="LLQ152" s="129"/>
      <c r="LLR152" s="129"/>
      <c r="LLS152" s="129"/>
      <c r="LLT152" s="129"/>
      <c r="LLU152" s="129"/>
      <c r="LLV152" s="129"/>
      <c r="LLW152" s="129"/>
      <c r="LLX152" s="129"/>
      <c r="LLY152" s="129"/>
      <c r="LLZ152" s="129"/>
      <c r="LMA152" s="129"/>
      <c r="LMB152" s="129"/>
      <c r="LMC152" s="129"/>
      <c r="LMD152" s="129"/>
      <c r="LME152" s="129"/>
      <c r="LMF152" s="129"/>
      <c r="LMG152" s="129"/>
      <c r="LMH152" s="129"/>
      <c r="LMI152" s="129"/>
      <c r="LMJ152" s="129"/>
      <c r="LMK152" s="129"/>
      <c r="LML152" s="129"/>
      <c r="LMM152" s="129"/>
      <c r="LMN152" s="129"/>
      <c r="LMO152" s="129"/>
      <c r="LMP152" s="129"/>
      <c r="LMQ152" s="129"/>
      <c r="LMR152" s="129"/>
      <c r="LMS152" s="129"/>
      <c r="LMT152" s="129"/>
      <c r="LMU152" s="129"/>
      <c r="LMV152" s="129"/>
      <c r="LMW152" s="129"/>
      <c r="LMX152" s="129"/>
      <c r="LMY152" s="129"/>
      <c r="LMZ152" s="129"/>
      <c r="LNA152" s="129"/>
      <c r="LNB152" s="129"/>
      <c r="LNC152" s="129"/>
      <c r="LND152" s="129"/>
      <c r="LNE152" s="129"/>
      <c r="LNF152" s="129"/>
      <c r="LNG152" s="129"/>
      <c r="LNH152" s="129"/>
      <c r="LNI152" s="129"/>
      <c r="LNJ152" s="129"/>
      <c r="LNK152" s="129"/>
      <c r="LNL152" s="129"/>
      <c r="LNM152" s="129"/>
      <c r="LNN152" s="129"/>
      <c r="LNO152" s="129"/>
      <c r="LNP152" s="129"/>
      <c r="LNQ152" s="129"/>
      <c r="LNR152" s="129"/>
      <c r="LNS152" s="129"/>
      <c r="LNT152" s="129"/>
      <c r="LNU152" s="129"/>
      <c r="LNV152" s="129"/>
      <c r="LNW152" s="129"/>
      <c r="LNX152" s="129"/>
      <c r="LNY152" s="129"/>
      <c r="LNZ152" s="129"/>
      <c r="LOA152" s="129"/>
      <c r="LOB152" s="129"/>
      <c r="LOC152" s="129"/>
      <c r="LOD152" s="129"/>
      <c r="LOE152" s="129"/>
      <c r="LOF152" s="129"/>
      <c r="LOG152" s="129"/>
      <c r="LOH152" s="129"/>
      <c r="LOI152" s="129"/>
      <c r="LOJ152" s="129"/>
      <c r="LOK152" s="129"/>
      <c r="LOL152" s="129"/>
      <c r="LOM152" s="129"/>
      <c r="LON152" s="129"/>
      <c r="LOO152" s="129"/>
      <c r="LOP152" s="129"/>
      <c r="LOQ152" s="129"/>
      <c r="LOR152" s="129"/>
      <c r="LOS152" s="129"/>
      <c r="LOT152" s="129"/>
      <c r="LOU152" s="129"/>
      <c r="LOV152" s="129"/>
      <c r="LOW152" s="129"/>
      <c r="LOX152" s="129"/>
      <c r="LOY152" s="129"/>
      <c r="LOZ152" s="129"/>
      <c r="LPA152" s="129"/>
      <c r="LPB152" s="129"/>
      <c r="LPC152" s="129"/>
      <c r="LPD152" s="129"/>
      <c r="LPE152" s="129"/>
      <c r="LPF152" s="129"/>
      <c r="LPG152" s="129"/>
      <c r="LPH152" s="129"/>
      <c r="LPI152" s="129"/>
      <c r="LPJ152" s="129"/>
      <c r="LPK152" s="129"/>
      <c r="LPL152" s="129"/>
      <c r="LPM152" s="129"/>
      <c r="LPN152" s="129"/>
      <c r="LPO152" s="129"/>
      <c r="LPP152" s="129"/>
      <c r="LPQ152" s="129"/>
      <c r="LPR152" s="129"/>
      <c r="LPS152" s="129"/>
      <c r="LPT152" s="129"/>
      <c r="LPU152" s="129"/>
      <c r="LPV152" s="129"/>
      <c r="LPW152" s="129"/>
      <c r="LPX152" s="129"/>
      <c r="LPY152" s="129"/>
      <c r="LPZ152" s="129"/>
      <c r="LQA152" s="129"/>
      <c r="LQB152" s="129"/>
      <c r="LQC152" s="129"/>
      <c r="LQD152" s="129"/>
      <c r="LQE152" s="129"/>
      <c r="LQF152" s="129"/>
      <c r="LQG152" s="129"/>
      <c r="LQH152" s="129"/>
      <c r="LQI152" s="129"/>
      <c r="LQJ152" s="129"/>
      <c r="LQK152" s="129"/>
      <c r="LQL152" s="129"/>
      <c r="LQM152" s="129"/>
      <c r="LQN152" s="129"/>
      <c r="LQO152" s="129"/>
      <c r="LQP152" s="129"/>
      <c r="LQQ152" s="129"/>
      <c r="LQR152" s="129"/>
      <c r="LQS152" s="129"/>
      <c r="LQT152" s="129"/>
      <c r="LQU152" s="129"/>
      <c r="LQV152" s="129"/>
      <c r="LQW152" s="129"/>
      <c r="LQX152" s="129"/>
      <c r="LQY152" s="129"/>
      <c r="LQZ152" s="129"/>
      <c r="LRA152" s="129"/>
      <c r="LRB152" s="129"/>
      <c r="LRC152" s="129"/>
      <c r="LRD152" s="129"/>
      <c r="LRE152" s="129"/>
      <c r="LRF152" s="129"/>
      <c r="LRG152" s="129"/>
      <c r="LRH152" s="129"/>
      <c r="LRI152" s="129"/>
      <c r="LRJ152" s="129"/>
      <c r="LRK152" s="129"/>
      <c r="LRL152" s="129"/>
      <c r="LRM152" s="129"/>
      <c r="LRN152" s="129"/>
      <c r="LRO152" s="129"/>
      <c r="LRP152" s="129"/>
      <c r="LRQ152" s="129"/>
      <c r="LRR152" s="129"/>
      <c r="LRS152" s="129"/>
      <c r="LRT152" s="129"/>
      <c r="LRU152" s="129"/>
      <c r="LRV152" s="129"/>
      <c r="LRW152" s="129"/>
      <c r="LRX152" s="129"/>
      <c r="LRY152" s="129"/>
      <c r="LRZ152" s="129"/>
      <c r="LSA152" s="129"/>
      <c r="LSB152" s="129"/>
      <c r="LSC152" s="129"/>
      <c r="LSD152" s="129"/>
      <c r="LSE152" s="129"/>
      <c r="LSF152" s="129"/>
      <c r="LSG152" s="129"/>
      <c r="LSH152" s="129"/>
      <c r="LSI152" s="129"/>
      <c r="LSJ152" s="129"/>
      <c r="LSK152" s="129"/>
      <c r="LSL152" s="129"/>
      <c r="LSM152" s="129"/>
      <c r="LSN152" s="129"/>
      <c r="LSO152" s="129"/>
      <c r="LSP152" s="129"/>
      <c r="LSQ152" s="129"/>
      <c r="LSR152" s="129"/>
      <c r="LSS152" s="129"/>
      <c r="LST152" s="129"/>
      <c r="LSU152" s="129"/>
      <c r="LSV152" s="129"/>
      <c r="LSW152" s="129"/>
      <c r="LSX152" s="129"/>
      <c r="LSY152" s="129"/>
      <c r="LSZ152" s="129"/>
      <c r="LTA152" s="129"/>
      <c r="LTB152" s="129"/>
      <c r="LTC152" s="129"/>
      <c r="LTD152" s="129"/>
      <c r="LTE152" s="129"/>
      <c r="LTF152" s="129"/>
      <c r="LTG152" s="129"/>
      <c r="LTH152" s="129"/>
      <c r="LTI152" s="129"/>
      <c r="LTJ152" s="129"/>
      <c r="LTK152" s="129"/>
      <c r="LTL152" s="129"/>
      <c r="LTM152" s="129"/>
      <c r="LTN152" s="129"/>
      <c r="LTO152" s="129"/>
      <c r="LTP152" s="129"/>
      <c r="LTQ152" s="129"/>
      <c r="LTR152" s="129"/>
      <c r="LTS152" s="129"/>
      <c r="LTT152" s="129"/>
      <c r="LTU152" s="129"/>
      <c r="LTV152" s="129"/>
      <c r="LTW152" s="129"/>
      <c r="LTX152" s="129"/>
      <c r="LTY152" s="129"/>
      <c r="LTZ152" s="129"/>
      <c r="LUA152" s="129"/>
      <c r="LUB152" s="129"/>
      <c r="LUC152" s="129"/>
      <c r="LUD152" s="129"/>
      <c r="LUE152" s="129"/>
      <c r="LUF152" s="129"/>
      <c r="LUG152" s="129"/>
      <c r="LUH152" s="129"/>
      <c r="LUI152" s="129"/>
      <c r="LUJ152" s="129"/>
      <c r="LUK152" s="129"/>
      <c r="LUL152" s="129"/>
      <c r="LUM152" s="129"/>
      <c r="LUN152" s="129"/>
      <c r="LUO152" s="129"/>
      <c r="LUP152" s="129"/>
      <c r="LUQ152" s="129"/>
      <c r="LUR152" s="129"/>
      <c r="LUS152" s="129"/>
      <c r="LUT152" s="129"/>
      <c r="LUU152" s="129"/>
      <c r="LUV152" s="129"/>
      <c r="LUW152" s="129"/>
      <c r="LUX152" s="129"/>
      <c r="LUY152" s="129"/>
      <c r="LUZ152" s="129"/>
      <c r="LVA152" s="129"/>
      <c r="LVB152" s="129"/>
      <c r="LVC152" s="129"/>
      <c r="LVD152" s="129"/>
      <c r="LVE152" s="129"/>
      <c r="LVF152" s="129"/>
      <c r="LVG152" s="129"/>
      <c r="LVH152" s="129"/>
      <c r="LVI152" s="129"/>
      <c r="LVJ152" s="129"/>
      <c r="LVK152" s="129"/>
      <c r="LVL152" s="129"/>
      <c r="LVM152" s="129"/>
      <c r="LVN152" s="129"/>
      <c r="LVO152" s="129"/>
      <c r="LVP152" s="129"/>
      <c r="LVQ152" s="129"/>
      <c r="LVR152" s="129"/>
      <c r="LVS152" s="129"/>
      <c r="LVT152" s="129"/>
      <c r="LVU152" s="129"/>
      <c r="LVV152" s="129"/>
      <c r="LVW152" s="129"/>
      <c r="LVX152" s="129"/>
      <c r="LVY152" s="129"/>
      <c r="LVZ152" s="129"/>
      <c r="LWA152" s="129"/>
      <c r="LWB152" s="129"/>
      <c r="LWC152" s="129"/>
      <c r="LWD152" s="129"/>
      <c r="LWE152" s="129"/>
      <c r="LWF152" s="129"/>
      <c r="LWG152" s="129"/>
      <c r="LWH152" s="129"/>
      <c r="LWI152" s="129"/>
      <c r="LWJ152" s="129"/>
      <c r="LWK152" s="129"/>
      <c r="LWL152" s="129"/>
      <c r="LWM152" s="129"/>
      <c r="LWN152" s="129"/>
      <c r="LWO152" s="129"/>
      <c r="LWP152" s="129"/>
      <c r="LWQ152" s="129"/>
      <c r="LWR152" s="129"/>
      <c r="LWS152" s="129"/>
      <c r="LWT152" s="129"/>
      <c r="LWU152" s="129"/>
      <c r="LWV152" s="129"/>
      <c r="LWW152" s="129"/>
      <c r="LWX152" s="129"/>
      <c r="LWY152" s="129"/>
      <c r="LWZ152" s="129"/>
      <c r="LXA152" s="129"/>
      <c r="LXB152" s="129"/>
      <c r="LXC152" s="129"/>
      <c r="LXD152" s="129"/>
      <c r="LXE152" s="129"/>
      <c r="LXF152" s="129"/>
      <c r="LXG152" s="129"/>
      <c r="LXH152" s="129"/>
      <c r="LXI152" s="129"/>
      <c r="LXJ152" s="129"/>
      <c r="LXK152" s="129"/>
      <c r="LXL152" s="129"/>
      <c r="LXM152" s="129"/>
      <c r="LXN152" s="129"/>
      <c r="LXO152" s="129"/>
      <c r="LXP152" s="129"/>
      <c r="LXQ152" s="129"/>
      <c r="LXR152" s="129"/>
      <c r="LXS152" s="129"/>
      <c r="LXT152" s="129"/>
      <c r="LXU152" s="129"/>
      <c r="LXV152" s="129"/>
      <c r="LXW152" s="129"/>
      <c r="LXX152" s="129"/>
      <c r="LXY152" s="129"/>
      <c r="LXZ152" s="129"/>
      <c r="LYA152" s="129"/>
      <c r="LYB152" s="129"/>
      <c r="LYC152" s="129"/>
      <c r="LYD152" s="129"/>
      <c r="LYE152" s="129"/>
      <c r="LYF152" s="129"/>
      <c r="LYG152" s="129"/>
      <c r="LYH152" s="129"/>
      <c r="LYI152" s="129"/>
      <c r="LYJ152" s="129"/>
      <c r="LYK152" s="129"/>
      <c r="LYL152" s="129"/>
      <c r="LYM152" s="129"/>
      <c r="LYN152" s="129"/>
      <c r="LYO152" s="129"/>
      <c r="LYP152" s="129"/>
      <c r="LYQ152" s="129"/>
      <c r="LYR152" s="129"/>
      <c r="LYS152" s="129"/>
      <c r="LYT152" s="129"/>
      <c r="LYU152" s="129"/>
      <c r="LYV152" s="129"/>
      <c r="LYW152" s="129"/>
      <c r="LYX152" s="129"/>
      <c r="LYY152" s="129"/>
      <c r="LYZ152" s="129"/>
      <c r="LZA152" s="129"/>
      <c r="LZB152" s="129"/>
      <c r="LZC152" s="129"/>
      <c r="LZD152" s="129"/>
      <c r="LZE152" s="129"/>
      <c r="LZF152" s="129"/>
      <c r="LZG152" s="129"/>
      <c r="LZH152" s="129"/>
      <c r="LZI152" s="129"/>
      <c r="LZJ152" s="129"/>
      <c r="LZK152" s="129"/>
      <c r="LZL152" s="129"/>
      <c r="LZM152" s="129"/>
      <c r="LZN152" s="129"/>
      <c r="LZO152" s="129"/>
      <c r="LZP152" s="129"/>
      <c r="LZQ152" s="129"/>
      <c r="LZR152" s="129"/>
      <c r="LZS152" s="129"/>
      <c r="LZT152" s="129"/>
      <c r="LZU152" s="129"/>
      <c r="LZV152" s="129"/>
      <c r="LZW152" s="129"/>
      <c r="LZX152" s="129"/>
      <c r="LZY152" s="129"/>
      <c r="LZZ152" s="129"/>
      <c r="MAA152" s="129"/>
      <c r="MAB152" s="129"/>
      <c r="MAC152" s="129"/>
      <c r="MAD152" s="129"/>
      <c r="MAE152" s="129"/>
      <c r="MAF152" s="129"/>
      <c r="MAG152" s="129"/>
      <c r="MAH152" s="129"/>
      <c r="MAI152" s="129"/>
      <c r="MAJ152" s="129"/>
      <c r="MAK152" s="129"/>
      <c r="MAL152" s="129"/>
      <c r="MAM152" s="129"/>
      <c r="MAN152" s="129"/>
      <c r="MAO152" s="129"/>
      <c r="MAP152" s="129"/>
      <c r="MAQ152" s="129"/>
      <c r="MAR152" s="129"/>
      <c r="MAS152" s="129"/>
      <c r="MAT152" s="129"/>
      <c r="MAU152" s="129"/>
      <c r="MAV152" s="129"/>
      <c r="MAW152" s="129"/>
      <c r="MAX152" s="129"/>
      <c r="MAY152" s="129"/>
      <c r="MAZ152" s="129"/>
      <c r="MBA152" s="129"/>
      <c r="MBB152" s="129"/>
      <c r="MBC152" s="129"/>
      <c r="MBD152" s="129"/>
      <c r="MBE152" s="129"/>
      <c r="MBF152" s="129"/>
      <c r="MBG152" s="129"/>
      <c r="MBH152" s="129"/>
      <c r="MBI152" s="129"/>
      <c r="MBJ152" s="129"/>
      <c r="MBK152" s="129"/>
      <c r="MBL152" s="129"/>
      <c r="MBM152" s="129"/>
      <c r="MBN152" s="129"/>
      <c r="MBO152" s="129"/>
      <c r="MBP152" s="129"/>
      <c r="MBQ152" s="129"/>
      <c r="MBR152" s="129"/>
      <c r="MBS152" s="129"/>
      <c r="MBT152" s="129"/>
      <c r="MBU152" s="129"/>
      <c r="MBV152" s="129"/>
      <c r="MBW152" s="129"/>
      <c r="MBX152" s="129"/>
      <c r="MBY152" s="129"/>
      <c r="MBZ152" s="129"/>
      <c r="MCA152" s="129"/>
      <c r="MCB152" s="129"/>
      <c r="MCC152" s="129"/>
      <c r="MCD152" s="129"/>
      <c r="MCE152" s="129"/>
      <c r="MCF152" s="129"/>
      <c r="MCG152" s="129"/>
      <c r="MCH152" s="129"/>
      <c r="MCI152" s="129"/>
      <c r="MCJ152" s="129"/>
      <c r="MCK152" s="129"/>
      <c r="MCL152" s="129"/>
      <c r="MCM152" s="129"/>
      <c r="MCN152" s="129"/>
      <c r="MCO152" s="129"/>
      <c r="MCP152" s="129"/>
      <c r="MCQ152" s="129"/>
      <c r="MCR152" s="129"/>
      <c r="MCS152" s="129"/>
      <c r="MCT152" s="129"/>
      <c r="MCU152" s="129"/>
      <c r="MCV152" s="129"/>
      <c r="MCW152" s="129"/>
      <c r="MCX152" s="129"/>
      <c r="MCY152" s="129"/>
      <c r="MCZ152" s="129"/>
      <c r="MDA152" s="129"/>
      <c r="MDB152" s="129"/>
      <c r="MDC152" s="129"/>
      <c r="MDD152" s="129"/>
      <c r="MDE152" s="129"/>
      <c r="MDF152" s="129"/>
      <c r="MDG152" s="129"/>
      <c r="MDH152" s="129"/>
      <c r="MDI152" s="129"/>
      <c r="MDJ152" s="129"/>
      <c r="MDK152" s="129"/>
      <c r="MDL152" s="129"/>
      <c r="MDM152" s="129"/>
      <c r="MDN152" s="129"/>
      <c r="MDO152" s="129"/>
      <c r="MDP152" s="129"/>
      <c r="MDQ152" s="129"/>
      <c r="MDR152" s="129"/>
      <c r="MDS152" s="129"/>
      <c r="MDT152" s="129"/>
      <c r="MDU152" s="129"/>
      <c r="MDV152" s="129"/>
      <c r="MDW152" s="129"/>
      <c r="MDX152" s="129"/>
      <c r="MDY152" s="129"/>
      <c r="MDZ152" s="129"/>
      <c r="MEA152" s="129"/>
      <c r="MEB152" s="129"/>
      <c r="MEC152" s="129"/>
      <c r="MED152" s="129"/>
      <c r="MEE152" s="129"/>
      <c r="MEF152" s="129"/>
      <c r="MEG152" s="129"/>
      <c r="MEH152" s="129"/>
      <c r="MEI152" s="129"/>
      <c r="MEJ152" s="129"/>
      <c r="MEK152" s="129"/>
      <c r="MEL152" s="129"/>
      <c r="MEM152" s="129"/>
      <c r="MEN152" s="129"/>
      <c r="MEO152" s="129"/>
      <c r="MEP152" s="129"/>
      <c r="MEQ152" s="129"/>
      <c r="MER152" s="129"/>
      <c r="MES152" s="129"/>
      <c r="MET152" s="129"/>
      <c r="MEU152" s="129"/>
      <c r="MEV152" s="129"/>
      <c r="MEW152" s="129"/>
      <c r="MEX152" s="129"/>
      <c r="MEY152" s="129"/>
      <c r="MEZ152" s="129"/>
      <c r="MFA152" s="129"/>
      <c r="MFB152" s="129"/>
      <c r="MFC152" s="129"/>
      <c r="MFD152" s="129"/>
      <c r="MFE152" s="129"/>
      <c r="MFF152" s="129"/>
      <c r="MFG152" s="129"/>
      <c r="MFH152" s="129"/>
      <c r="MFI152" s="129"/>
      <c r="MFJ152" s="129"/>
      <c r="MFK152" s="129"/>
      <c r="MFL152" s="129"/>
      <c r="MFM152" s="129"/>
      <c r="MFN152" s="129"/>
      <c r="MFO152" s="129"/>
      <c r="MFP152" s="129"/>
      <c r="MFQ152" s="129"/>
      <c r="MFR152" s="129"/>
      <c r="MFS152" s="129"/>
      <c r="MFT152" s="129"/>
      <c r="MFU152" s="129"/>
      <c r="MFV152" s="129"/>
      <c r="MFW152" s="129"/>
      <c r="MFX152" s="129"/>
      <c r="MFY152" s="129"/>
      <c r="MFZ152" s="129"/>
      <c r="MGA152" s="129"/>
      <c r="MGB152" s="129"/>
      <c r="MGC152" s="129"/>
      <c r="MGD152" s="129"/>
      <c r="MGE152" s="129"/>
      <c r="MGF152" s="129"/>
      <c r="MGG152" s="129"/>
      <c r="MGH152" s="129"/>
      <c r="MGI152" s="129"/>
      <c r="MGJ152" s="129"/>
      <c r="MGK152" s="129"/>
      <c r="MGL152" s="129"/>
      <c r="MGM152" s="129"/>
      <c r="MGN152" s="129"/>
      <c r="MGO152" s="129"/>
      <c r="MGP152" s="129"/>
      <c r="MGQ152" s="129"/>
      <c r="MGR152" s="129"/>
      <c r="MGS152" s="129"/>
      <c r="MGT152" s="129"/>
      <c r="MGU152" s="129"/>
      <c r="MGV152" s="129"/>
      <c r="MGW152" s="129"/>
      <c r="MGX152" s="129"/>
      <c r="MGY152" s="129"/>
      <c r="MGZ152" s="129"/>
      <c r="MHA152" s="129"/>
      <c r="MHB152" s="129"/>
      <c r="MHC152" s="129"/>
      <c r="MHD152" s="129"/>
      <c r="MHE152" s="129"/>
      <c r="MHF152" s="129"/>
      <c r="MHG152" s="129"/>
      <c r="MHH152" s="129"/>
      <c r="MHI152" s="129"/>
      <c r="MHJ152" s="129"/>
      <c r="MHK152" s="129"/>
      <c r="MHL152" s="129"/>
      <c r="MHM152" s="129"/>
      <c r="MHN152" s="129"/>
      <c r="MHO152" s="129"/>
      <c r="MHP152" s="129"/>
      <c r="MHQ152" s="129"/>
      <c r="MHR152" s="129"/>
      <c r="MHS152" s="129"/>
      <c r="MHT152" s="129"/>
      <c r="MHU152" s="129"/>
      <c r="MHV152" s="129"/>
      <c r="MHW152" s="129"/>
      <c r="MHX152" s="129"/>
      <c r="MHY152" s="129"/>
      <c r="MHZ152" s="129"/>
      <c r="MIA152" s="129"/>
      <c r="MIB152" s="129"/>
      <c r="MIC152" s="129"/>
      <c r="MID152" s="129"/>
      <c r="MIE152" s="129"/>
      <c r="MIF152" s="129"/>
      <c r="MIG152" s="129"/>
      <c r="MIH152" s="129"/>
      <c r="MII152" s="129"/>
      <c r="MIJ152" s="129"/>
      <c r="MIK152" s="129"/>
      <c r="MIL152" s="129"/>
      <c r="MIM152" s="129"/>
      <c r="MIN152" s="129"/>
      <c r="MIO152" s="129"/>
      <c r="MIP152" s="129"/>
      <c r="MIQ152" s="129"/>
      <c r="MIR152" s="129"/>
      <c r="MIS152" s="129"/>
      <c r="MIT152" s="129"/>
      <c r="MIU152" s="129"/>
      <c r="MIV152" s="129"/>
      <c r="MIW152" s="129"/>
      <c r="MIX152" s="129"/>
      <c r="MIY152" s="129"/>
      <c r="MIZ152" s="129"/>
      <c r="MJA152" s="129"/>
      <c r="MJB152" s="129"/>
      <c r="MJC152" s="129"/>
      <c r="MJD152" s="129"/>
      <c r="MJE152" s="129"/>
      <c r="MJF152" s="129"/>
      <c r="MJG152" s="129"/>
      <c r="MJH152" s="129"/>
      <c r="MJI152" s="129"/>
      <c r="MJJ152" s="129"/>
      <c r="MJK152" s="129"/>
      <c r="MJL152" s="129"/>
      <c r="MJM152" s="129"/>
      <c r="MJN152" s="129"/>
      <c r="MJO152" s="129"/>
      <c r="MJP152" s="129"/>
      <c r="MJQ152" s="129"/>
      <c r="MJR152" s="129"/>
      <c r="MJS152" s="129"/>
      <c r="MJT152" s="129"/>
      <c r="MJU152" s="129"/>
      <c r="MJV152" s="129"/>
      <c r="MJW152" s="129"/>
      <c r="MJX152" s="129"/>
      <c r="MJY152" s="129"/>
      <c r="MJZ152" s="129"/>
      <c r="MKA152" s="129"/>
      <c r="MKB152" s="129"/>
      <c r="MKC152" s="129"/>
      <c r="MKD152" s="129"/>
      <c r="MKE152" s="129"/>
      <c r="MKF152" s="129"/>
      <c r="MKG152" s="129"/>
      <c r="MKH152" s="129"/>
      <c r="MKI152" s="129"/>
      <c r="MKJ152" s="129"/>
      <c r="MKK152" s="129"/>
      <c r="MKL152" s="129"/>
      <c r="MKM152" s="129"/>
      <c r="MKN152" s="129"/>
      <c r="MKO152" s="129"/>
      <c r="MKP152" s="129"/>
      <c r="MKQ152" s="129"/>
      <c r="MKR152" s="129"/>
      <c r="MKS152" s="129"/>
      <c r="MKT152" s="129"/>
      <c r="MKU152" s="129"/>
      <c r="MKV152" s="129"/>
      <c r="MKW152" s="129"/>
      <c r="MKX152" s="129"/>
      <c r="MKY152" s="129"/>
      <c r="MKZ152" s="129"/>
      <c r="MLA152" s="129"/>
      <c r="MLB152" s="129"/>
      <c r="MLC152" s="129"/>
      <c r="MLD152" s="129"/>
      <c r="MLE152" s="129"/>
      <c r="MLF152" s="129"/>
      <c r="MLG152" s="129"/>
      <c r="MLH152" s="129"/>
      <c r="MLI152" s="129"/>
      <c r="MLJ152" s="129"/>
      <c r="MLK152" s="129"/>
      <c r="MLL152" s="129"/>
      <c r="MLM152" s="129"/>
      <c r="MLN152" s="129"/>
      <c r="MLO152" s="129"/>
      <c r="MLP152" s="129"/>
      <c r="MLQ152" s="129"/>
      <c r="MLR152" s="129"/>
      <c r="MLS152" s="129"/>
      <c r="MLT152" s="129"/>
      <c r="MLU152" s="129"/>
      <c r="MLV152" s="129"/>
      <c r="MLW152" s="129"/>
      <c r="MLX152" s="129"/>
      <c r="MLY152" s="129"/>
      <c r="MLZ152" s="129"/>
      <c r="MMA152" s="129"/>
      <c r="MMB152" s="129"/>
      <c r="MMC152" s="129"/>
      <c r="MMD152" s="129"/>
      <c r="MME152" s="129"/>
      <c r="MMF152" s="129"/>
      <c r="MMG152" s="129"/>
      <c r="MMH152" s="129"/>
      <c r="MMI152" s="129"/>
      <c r="MMJ152" s="129"/>
      <c r="MMK152" s="129"/>
      <c r="MML152" s="129"/>
      <c r="MMM152" s="129"/>
      <c r="MMN152" s="129"/>
      <c r="MMO152" s="129"/>
      <c r="MMP152" s="129"/>
      <c r="MMQ152" s="129"/>
      <c r="MMR152" s="129"/>
      <c r="MMS152" s="129"/>
      <c r="MMT152" s="129"/>
      <c r="MMU152" s="129"/>
      <c r="MMV152" s="129"/>
      <c r="MMW152" s="129"/>
      <c r="MMX152" s="129"/>
      <c r="MMY152" s="129"/>
      <c r="MMZ152" s="129"/>
      <c r="MNA152" s="129"/>
      <c r="MNB152" s="129"/>
      <c r="MNC152" s="129"/>
      <c r="MND152" s="129"/>
      <c r="MNE152" s="129"/>
      <c r="MNF152" s="129"/>
      <c r="MNG152" s="129"/>
      <c r="MNH152" s="129"/>
      <c r="MNI152" s="129"/>
      <c r="MNJ152" s="129"/>
      <c r="MNK152" s="129"/>
      <c r="MNL152" s="129"/>
      <c r="MNM152" s="129"/>
      <c r="MNN152" s="129"/>
      <c r="MNO152" s="129"/>
      <c r="MNP152" s="129"/>
      <c r="MNQ152" s="129"/>
      <c r="MNR152" s="129"/>
      <c r="MNS152" s="129"/>
      <c r="MNT152" s="129"/>
      <c r="MNU152" s="129"/>
      <c r="MNV152" s="129"/>
      <c r="MNW152" s="129"/>
      <c r="MNX152" s="129"/>
      <c r="MNY152" s="129"/>
      <c r="MNZ152" s="129"/>
      <c r="MOA152" s="129"/>
      <c r="MOB152" s="129"/>
      <c r="MOC152" s="129"/>
      <c r="MOD152" s="129"/>
      <c r="MOE152" s="129"/>
      <c r="MOF152" s="129"/>
      <c r="MOG152" s="129"/>
      <c r="MOH152" s="129"/>
      <c r="MOI152" s="129"/>
      <c r="MOJ152" s="129"/>
      <c r="MOK152" s="129"/>
      <c r="MOL152" s="129"/>
      <c r="MOM152" s="129"/>
      <c r="MON152" s="129"/>
      <c r="MOO152" s="129"/>
      <c r="MOP152" s="129"/>
      <c r="MOQ152" s="129"/>
      <c r="MOR152" s="129"/>
      <c r="MOS152" s="129"/>
      <c r="MOT152" s="129"/>
      <c r="MOU152" s="129"/>
      <c r="MOV152" s="129"/>
      <c r="MOW152" s="129"/>
      <c r="MOX152" s="129"/>
      <c r="MOY152" s="129"/>
      <c r="MOZ152" s="129"/>
      <c r="MPA152" s="129"/>
      <c r="MPB152" s="129"/>
      <c r="MPC152" s="129"/>
      <c r="MPD152" s="129"/>
      <c r="MPE152" s="129"/>
      <c r="MPF152" s="129"/>
      <c r="MPG152" s="129"/>
      <c r="MPH152" s="129"/>
      <c r="MPI152" s="129"/>
      <c r="MPJ152" s="129"/>
      <c r="MPK152" s="129"/>
      <c r="MPL152" s="129"/>
      <c r="MPM152" s="129"/>
      <c r="MPN152" s="129"/>
      <c r="MPO152" s="129"/>
      <c r="MPP152" s="129"/>
      <c r="MPQ152" s="129"/>
      <c r="MPR152" s="129"/>
      <c r="MPS152" s="129"/>
      <c r="MPT152" s="129"/>
      <c r="MPU152" s="129"/>
      <c r="MPV152" s="129"/>
      <c r="MPW152" s="129"/>
      <c r="MPX152" s="129"/>
      <c r="MPY152" s="129"/>
      <c r="MPZ152" s="129"/>
      <c r="MQA152" s="129"/>
      <c r="MQB152" s="129"/>
      <c r="MQC152" s="129"/>
      <c r="MQD152" s="129"/>
      <c r="MQE152" s="129"/>
      <c r="MQF152" s="129"/>
      <c r="MQG152" s="129"/>
      <c r="MQH152" s="129"/>
      <c r="MQI152" s="129"/>
      <c r="MQJ152" s="129"/>
      <c r="MQK152" s="129"/>
      <c r="MQL152" s="129"/>
      <c r="MQM152" s="129"/>
      <c r="MQN152" s="129"/>
      <c r="MQO152" s="129"/>
      <c r="MQP152" s="129"/>
      <c r="MQQ152" s="129"/>
      <c r="MQR152" s="129"/>
      <c r="MQS152" s="129"/>
      <c r="MQT152" s="129"/>
      <c r="MQU152" s="129"/>
      <c r="MQV152" s="129"/>
      <c r="MQW152" s="129"/>
      <c r="MQX152" s="129"/>
      <c r="MQY152" s="129"/>
      <c r="MQZ152" s="129"/>
      <c r="MRA152" s="129"/>
      <c r="MRB152" s="129"/>
      <c r="MRC152" s="129"/>
      <c r="MRD152" s="129"/>
      <c r="MRE152" s="129"/>
      <c r="MRF152" s="129"/>
      <c r="MRG152" s="129"/>
      <c r="MRH152" s="129"/>
      <c r="MRI152" s="129"/>
      <c r="MRJ152" s="129"/>
      <c r="MRK152" s="129"/>
      <c r="MRL152" s="129"/>
      <c r="MRM152" s="129"/>
      <c r="MRN152" s="129"/>
      <c r="MRO152" s="129"/>
      <c r="MRP152" s="129"/>
      <c r="MRQ152" s="129"/>
      <c r="MRR152" s="129"/>
      <c r="MRS152" s="129"/>
      <c r="MRT152" s="129"/>
      <c r="MRU152" s="129"/>
      <c r="MRV152" s="129"/>
      <c r="MRW152" s="129"/>
      <c r="MRX152" s="129"/>
      <c r="MRY152" s="129"/>
      <c r="MRZ152" s="129"/>
      <c r="MSA152" s="129"/>
      <c r="MSB152" s="129"/>
      <c r="MSC152" s="129"/>
      <c r="MSD152" s="129"/>
      <c r="MSE152" s="129"/>
      <c r="MSF152" s="129"/>
      <c r="MSG152" s="129"/>
      <c r="MSH152" s="129"/>
      <c r="MSI152" s="129"/>
      <c r="MSJ152" s="129"/>
      <c r="MSK152" s="129"/>
      <c r="MSL152" s="129"/>
      <c r="MSM152" s="129"/>
      <c r="MSN152" s="129"/>
      <c r="MSO152" s="129"/>
      <c r="MSP152" s="129"/>
      <c r="MSQ152" s="129"/>
      <c r="MSR152" s="129"/>
      <c r="MSS152" s="129"/>
      <c r="MST152" s="129"/>
      <c r="MSU152" s="129"/>
      <c r="MSV152" s="129"/>
      <c r="MSW152" s="129"/>
      <c r="MSX152" s="129"/>
      <c r="MSY152" s="129"/>
      <c r="MSZ152" s="129"/>
      <c r="MTA152" s="129"/>
      <c r="MTB152" s="129"/>
      <c r="MTC152" s="129"/>
      <c r="MTD152" s="129"/>
      <c r="MTE152" s="129"/>
      <c r="MTF152" s="129"/>
      <c r="MTG152" s="129"/>
      <c r="MTH152" s="129"/>
      <c r="MTI152" s="129"/>
      <c r="MTJ152" s="129"/>
      <c r="MTK152" s="129"/>
      <c r="MTL152" s="129"/>
      <c r="MTM152" s="129"/>
      <c r="MTN152" s="129"/>
      <c r="MTO152" s="129"/>
      <c r="MTP152" s="129"/>
      <c r="MTQ152" s="129"/>
      <c r="MTR152" s="129"/>
      <c r="MTS152" s="129"/>
      <c r="MTT152" s="129"/>
      <c r="MTU152" s="129"/>
      <c r="MTV152" s="129"/>
      <c r="MTW152" s="129"/>
      <c r="MTX152" s="129"/>
      <c r="MTY152" s="129"/>
      <c r="MTZ152" s="129"/>
      <c r="MUA152" s="129"/>
      <c r="MUB152" s="129"/>
      <c r="MUC152" s="129"/>
      <c r="MUD152" s="129"/>
      <c r="MUE152" s="129"/>
      <c r="MUF152" s="129"/>
      <c r="MUG152" s="129"/>
      <c r="MUH152" s="129"/>
      <c r="MUI152" s="129"/>
      <c r="MUJ152" s="129"/>
      <c r="MUK152" s="129"/>
      <c r="MUL152" s="129"/>
      <c r="MUM152" s="129"/>
      <c r="MUN152" s="129"/>
      <c r="MUO152" s="129"/>
      <c r="MUP152" s="129"/>
      <c r="MUQ152" s="129"/>
      <c r="MUR152" s="129"/>
      <c r="MUS152" s="129"/>
      <c r="MUT152" s="129"/>
      <c r="MUU152" s="129"/>
      <c r="MUV152" s="129"/>
      <c r="MUW152" s="129"/>
      <c r="MUX152" s="129"/>
      <c r="MUY152" s="129"/>
      <c r="MUZ152" s="129"/>
      <c r="MVA152" s="129"/>
      <c r="MVB152" s="129"/>
      <c r="MVC152" s="129"/>
      <c r="MVD152" s="129"/>
      <c r="MVE152" s="129"/>
      <c r="MVF152" s="129"/>
      <c r="MVG152" s="129"/>
      <c r="MVH152" s="129"/>
      <c r="MVI152" s="129"/>
      <c r="MVJ152" s="129"/>
      <c r="MVK152" s="129"/>
      <c r="MVL152" s="129"/>
      <c r="MVM152" s="129"/>
      <c r="MVN152" s="129"/>
      <c r="MVO152" s="129"/>
      <c r="MVP152" s="129"/>
      <c r="MVQ152" s="129"/>
      <c r="MVR152" s="129"/>
      <c r="MVS152" s="129"/>
      <c r="MVT152" s="129"/>
      <c r="MVU152" s="129"/>
      <c r="MVV152" s="129"/>
      <c r="MVW152" s="129"/>
      <c r="MVX152" s="129"/>
      <c r="MVY152" s="129"/>
      <c r="MVZ152" s="129"/>
      <c r="MWA152" s="129"/>
      <c r="MWB152" s="129"/>
      <c r="MWC152" s="129"/>
      <c r="MWD152" s="129"/>
      <c r="MWE152" s="129"/>
      <c r="MWF152" s="129"/>
      <c r="MWG152" s="129"/>
      <c r="MWH152" s="129"/>
      <c r="MWI152" s="129"/>
      <c r="MWJ152" s="129"/>
      <c r="MWK152" s="129"/>
      <c r="MWL152" s="129"/>
      <c r="MWM152" s="129"/>
      <c r="MWN152" s="129"/>
      <c r="MWO152" s="129"/>
      <c r="MWP152" s="129"/>
      <c r="MWQ152" s="129"/>
      <c r="MWR152" s="129"/>
      <c r="MWS152" s="129"/>
      <c r="MWT152" s="129"/>
      <c r="MWU152" s="129"/>
      <c r="MWV152" s="129"/>
      <c r="MWW152" s="129"/>
      <c r="MWX152" s="129"/>
      <c r="MWY152" s="129"/>
      <c r="MWZ152" s="129"/>
      <c r="MXA152" s="129"/>
      <c r="MXB152" s="129"/>
      <c r="MXC152" s="129"/>
      <c r="MXD152" s="129"/>
      <c r="MXE152" s="129"/>
      <c r="MXF152" s="129"/>
      <c r="MXG152" s="129"/>
      <c r="MXH152" s="129"/>
      <c r="MXI152" s="129"/>
      <c r="MXJ152" s="129"/>
      <c r="MXK152" s="129"/>
      <c r="MXL152" s="129"/>
      <c r="MXM152" s="129"/>
      <c r="MXN152" s="129"/>
      <c r="MXO152" s="129"/>
      <c r="MXP152" s="129"/>
      <c r="MXQ152" s="129"/>
      <c r="MXR152" s="129"/>
      <c r="MXS152" s="129"/>
      <c r="MXT152" s="129"/>
      <c r="MXU152" s="129"/>
      <c r="MXV152" s="129"/>
      <c r="MXW152" s="129"/>
      <c r="MXX152" s="129"/>
      <c r="MXY152" s="129"/>
      <c r="MXZ152" s="129"/>
      <c r="MYA152" s="129"/>
      <c r="MYB152" s="129"/>
      <c r="MYC152" s="129"/>
      <c r="MYD152" s="129"/>
      <c r="MYE152" s="129"/>
      <c r="MYF152" s="129"/>
      <c r="MYG152" s="129"/>
      <c r="MYH152" s="129"/>
      <c r="MYI152" s="129"/>
      <c r="MYJ152" s="129"/>
      <c r="MYK152" s="129"/>
      <c r="MYL152" s="129"/>
      <c r="MYM152" s="129"/>
      <c r="MYN152" s="129"/>
      <c r="MYO152" s="129"/>
      <c r="MYP152" s="129"/>
      <c r="MYQ152" s="129"/>
      <c r="MYR152" s="129"/>
      <c r="MYS152" s="129"/>
      <c r="MYT152" s="129"/>
      <c r="MYU152" s="129"/>
      <c r="MYV152" s="129"/>
      <c r="MYW152" s="129"/>
      <c r="MYX152" s="129"/>
      <c r="MYY152" s="129"/>
      <c r="MYZ152" s="129"/>
      <c r="MZA152" s="129"/>
      <c r="MZB152" s="129"/>
      <c r="MZC152" s="129"/>
      <c r="MZD152" s="129"/>
      <c r="MZE152" s="129"/>
      <c r="MZF152" s="129"/>
      <c r="MZG152" s="129"/>
      <c r="MZH152" s="129"/>
      <c r="MZI152" s="129"/>
      <c r="MZJ152" s="129"/>
      <c r="MZK152" s="129"/>
      <c r="MZL152" s="129"/>
      <c r="MZM152" s="129"/>
      <c r="MZN152" s="129"/>
      <c r="MZO152" s="129"/>
      <c r="MZP152" s="129"/>
      <c r="MZQ152" s="129"/>
      <c r="MZR152" s="129"/>
      <c r="MZS152" s="129"/>
      <c r="MZT152" s="129"/>
      <c r="MZU152" s="129"/>
      <c r="MZV152" s="129"/>
      <c r="MZW152" s="129"/>
      <c r="MZX152" s="129"/>
      <c r="MZY152" s="129"/>
      <c r="MZZ152" s="129"/>
      <c r="NAA152" s="129"/>
      <c r="NAB152" s="129"/>
      <c r="NAC152" s="129"/>
      <c r="NAD152" s="129"/>
      <c r="NAE152" s="129"/>
      <c r="NAF152" s="129"/>
      <c r="NAG152" s="129"/>
      <c r="NAH152" s="129"/>
      <c r="NAI152" s="129"/>
      <c r="NAJ152" s="129"/>
      <c r="NAK152" s="129"/>
      <c r="NAL152" s="129"/>
      <c r="NAM152" s="129"/>
      <c r="NAN152" s="129"/>
      <c r="NAO152" s="129"/>
      <c r="NAP152" s="129"/>
      <c r="NAQ152" s="129"/>
      <c r="NAR152" s="129"/>
      <c r="NAS152" s="129"/>
      <c r="NAT152" s="129"/>
      <c r="NAU152" s="129"/>
      <c r="NAV152" s="129"/>
      <c r="NAW152" s="129"/>
      <c r="NAX152" s="129"/>
      <c r="NAY152" s="129"/>
      <c r="NAZ152" s="129"/>
      <c r="NBA152" s="129"/>
      <c r="NBB152" s="129"/>
      <c r="NBC152" s="129"/>
      <c r="NBD152" s="129"/>
      <c r="NBE152" s="129"/>
      <c r="NBF152" s="129"/>
      <c r="NBG152" s="129"/>
      <c r="NBH152" s="129"/>
      <c r="NBI152" s="129"/>
      <c r="NBJ152" s="129"/>
      <c r="NBK152" s="129"/>
      <c r="NBL152" s="129"/>
      <c r="NBM152" s="129"/>
      <c r="NBN152" s="129"/>
      <c r="NBO152" s="129"/>
      <c r="NBP152" s="129"/>
      <c r="NBQ152" s="129"/>
      <c r="NBR152" s="129"/>
      <c r="NBS152" s="129"/>
      <c r="NBT152" s="129"/>
      <c r="NBU152" s="129"/>
      <c r="NBV152" s="129"/>
      <c r="NBW152" s="129"/>
      <c r="NBX152" s="129"/>
      <c r="NBY152" s="129"/>
      <c r="NBZ152" s="129"/>
      <c r="NCA152" s="129"/>
      <c r="NCB152" s="129"/>
      <c r="NCC152" s="129"/>
      <c r="NCD152" s="129"/>
      <c r="NCE152" s="129"/>
      <c r="NCF152" s="129"/>
      <c r="NCG152" s="129"/>
      <c r="NCH152" s="129"/>
      <c r="NCI152" s="129"/>
      <c r="NCJ152" s="129"/>
      <c r="NCK152" s="129"/>
      <c r="NCL152" s="129"/>
      <c r="NCM152" s="129"/>
      <c r="NCN152" s="129"/>
      <c r="NCO152" s="129"/>
      <c r="NCP152" s="129"/>
      <c r="NCQ152" s="129"/>
      <c r="NCR152" s="129"/>
      <c r="NCS152" s="129"/>
      <c r="NCT152" s="129"/>
      <c r="NCU152" s="129"/>
      <c r="NCV152" s="129"/>
      <c r="NCW152" s="129"/>
      <c r="NCX152" s="129"/>
      <c r="NCY152" s="129"/>
      <c r="NCZ152" s="129"/>
      <c r="NDA152" s="129"/>
      <c r="NDB152" s="129"/>
      <c r="NDC152" s="129"/>
      <c r="NDD152" s="129"/>
      <c r="NDE152" s="129"/>
      <c r="NDF152" s="129"/>
      <c r="NDG152" s="129"/>
      <c r="NDH152" s="129"/>
      <c r="NDI152" s="129"/>
      <c r="NDJ152" s="129"/>
      <c r="NDK152" s="129"/>
      <c r="NDL152" s="129"/>
      <c r="NDM152" s="129"/>
      <c r="NDN152" s="129"/>
      <c r="NDO152" s="129"/>
      <c r="NDP152" s="129"/>
      <c r="NDQ152" s="129"/>
      <c r="NDR152" s="129"/>
      <c r="NDS152" s="129"/>
      <c r="NDT152" s="129"/>
      <c r="NDU152" s="129"/>
      <c r="NDV152" s="129"/>
      <c r="NDW152" s="129"/>
      <c r="NDX152" s="129"/>
      <c r="NDY152" s="129"/>
      <c r="NDZ152" s="129"/>
      <c r="NEA152" s="129"/>
      <c r="NEB152" s="129"/>
      <c r="NEC152" s="129"/>
      <c r="NED152" s="129"/>
      <c r="NEE152" s="129"/>
      <c r="NEF152" s="129"/>
      <c r="NEG152" s="129"/>
      <c r="NEH152" s="129"/>
      <c r="NEI152" s="129"/>
      <c r="NEJ152" s="129"/>
      <c r="NEK152" s="129"/>
      <c r="NEL152" s="129"/>
      <c r="NEM152" s="129"/>
      <c r="NEN152" s="129"/>
      <c r="NEO152" s="129"/>
      <c r="NEP152" s="129"/>
      <c r="NEQ152" s="129"/>
      <c r="NER152" s="129"/>
      <c r="NES152" s="129"/>
      <c r="NET152" s="129"/>
      <c r="NEU152" s="129"/>
      <c r="NEV152" s="129"/>
      <c r="NEW152" s="129"/>
      <c r="NEX152" s="129"/>
      <c r="NEY152" s="129"/>
      <c r="NEZ152" s="129"/>
      <c r="NFA152" s="129"/>
      <c r="NFB152" s="129"/>
      <c r="NFC152" s="129"/>
      <c r="NFD152" s="129"/>
      <c r="NFE152" s="129"/>
      <c r="NFF152" s="129"/>
      <c r="NFG152" s="129"/>
      <c r="NFH152" s="129"/>
      <c r="NFI152" s="129"/>
      <c r="NFJ152" s="129"/>
      <c r="NFK152" s="129"/>
      <c r="NFL152" s="129"/>
      <c r="NFM152" s="129"/>
      <c r="NFN152" s="129"/>
      <c r="NFO152" s="129"/>
      <c r="NFP152" s="129"/>
      <c r="NFQ152" s="129"/>
      <c r="NFR152" s="129"/>
      <c r="NFS152" s="129"/>
      <c r="NFT152" s="129"/>
      <c r="NFU152" s="129"/>
      <c r="NFV152" s="129"/>
      <c r="NFW152" s="129"/>
      <c r="NFX152" s="129"/>
      <c r="NFY152" s="129"/>
      <c r="NFZ152" s="129"/>
      <c r="NGA152" s="129"/>
      <c r="NGB152" s="129"/>
      <c r="NGC152" s="129"/>
      <c r="NGD152" s="129"/>
      <c r="NGE152" s="129"/>
      <c r="NGF152" s="129"/>
      <c r="NGG152" s="129"/>
      <c r="NGH152" s="129"/>
      <c r="NGI152" s="129"/>
      <c r="NGJ152" s="129"/>
      <c r="NGK152" s="129"/>
      <c r="NGL152" s="129"/>
      <c r="NGM152" s="129"/>
      <c r="NGN152" s="129"/>
      <c r="NGO152" s="129"/>
      <c r="NGP152" s="129"/>
      <c r="NGQ152" s="129"/>
      <c r="NGR152" s="129"/>
      <c r="NGS152" s="129"/>
      <c r="NGT152" s="129"/>
      <c r="NGU152" s="129"/>
      <c r="NGV152" s="129"/>
      <c r="NGW152" s="129"/>
      <c r="NGX152" s="129"/>
      <c r="NGY152" s="129"/>
      <c r="NGZ152" s="129"/>
      <c r="NHA152" s="129"/>
      <c r="NHB152" s="129"/>
      <c r="NHC152" s="129"/>
      <c r="NHD152" s="129"/>
      <c r="NHE152" s="129"/>
      <c r="NHF152" s="129"/>
      <c r="NHG152" s="129"/>
      <c r="NHH152" s="129"/>
      <c r="NHI152" s="129"/>
      <c r="NHJ152" s="129"/>
      <c r="NHK152" s="129"/>
      <c r="NHL152" s="129"/>
      <c r="NHM152" s="129"/>
      <c r="NHN152" s="129"/>
      <c r="NHO152" s="129"/>
      <c r="NHP152" s="129"/>
      <c r="NHQ152" s="129"/>
      <c r="NHR152" s="129"/>
      <c r="NHS152" s="129"/>
      <c r="NHT152" s="129"/>
      <c r="NHU152" s="129"/>
      <c r="NHV152" s="129"/>
      <c r="NHW152" s="129"/>
      <c r="NHX152" s="129"/>
      <c r="NHY152" s="129"/>
      <c r="NHZ152" s="129"/>
      <c r="NIA152" s="129"/>
      <c r="NIB152" s="129"/>
      <c r="NIC152" s="129"/>
      <c r="NID152" s="129"/>
      <c r="NIE152" s="129"/>
      <c r="NIF152" s="129"/>
      <c r="NIG152" s="129"/>
      <c r="NIH152" s="129"/>
      <c r="NII152" s="129"/>
      <c r="NIJ152" s="129"/>
      <c r="NIK152" s="129"/>
      <c r="NIL152" s="129"/>
      <c r="NIM152" s="129"/>
      <c r="NIN152" s="129"/>
      <c r="NIO152" s="129"/>
      <c r="NIP152" s="129"/>
      <c r="NIQ152" s="129"/>
      <c r="NIR152" s="129"/>
      <c r="NIS152" s="129"/>
      <c r="NIT152" s="129"/>
      <c r="NIU152" s="129"/>
      <c r="NIV152" s="129"/>
      <c r="NIW152" s="129"/>
      <c r="NIX152" s="129"/>
      <c r="NIY152" s="129"/>
      <c r="NIZ152" s="129"/>
      <c r="NJA152" s="129"/>
      <c r="NJB152" s="129"/>
      <c r="NJC152" s="129"/>
      <c r="NJD152" s="129"/>
      <c r="NJE152" s="129"/>
      <c r="NJF152" s="129"/>
      <c r="NJG152" s="129"/>
      <c r="NJH152" s="129"/>
      <c r="NJI152" s="129"/>
      <c r="NJJ152" s="129"/>
      <c r="NJK152" s="129"/>
      <c r="NJL152" s="129"/>
      <c r="NJM152" s="129"/>
      <c r="NJN152" s="129"/>
      <c r="NJO152" s="129"/>
      <c r="NJP152" s="129"/>
      <c r="NJQ152" s="129"/>
      <c r="NJR152" s="129"/>
      <c r="NJS152" s="129"/>
      <c r="NJT152" s="129"/>
      <c r="NJU152" s="129"/>
      <c r="NJV152" s="129"/>
      <c r="NJW152" s="129"/>
      <c r="NJX152" s="129"/>
      <c r="NJY152" s="129"/>
      <c r="NJZ152" s="129"/>
      <c r="NKA152" s="129"/>
      <c r="NKB152" s="129"/>
      <c r="NKC152" s="129"/>
      <c r="NKD152" s="129"/>
      <c r="NKE152" s="129"/>
      <c r="NKF152" s="129"/>
      <c r="NKG152" s="129"/>
      <c r="NKH152" s="129"/>
      <c r="NKI152" s="129"/>
      <c r="NKJ152" s="129"/>
      <c r="NKK152" s="129"/>
      <c r="NKL152" s="129"/>
      <c r="NKM152" s="129"/>
      <c r="NKN152" s="129"/>
      <c r="NKO152" s="129"/>
      <c r="NKP152" s="129"/>
      <c r="NKQ152" s="129"/>
      <c r="NKR152" s="129"/>
      <c r="NKS152" s="129"/>
      <c r="NKT152" s="129"/>
      <c r="NKU152" s="129"/>
      <c r="NKV152" s="129"/>
      <c r="NKW152" s="129"/>
      <c r="NKX152" s="129"/>
      <c r="NKY152" s="129"/>
      <c r="NKZ152" s="129"/>
      <c r="NLA152" s="129"/>
      <c r="NLB152" s="129"/>
      <c r="NLC152" s="129"/>
      <c r="NLD152" s="129"/>
      <c r="NLE152" s="129"/>
      <c r="NLF152" s="129"/>
      <c r="NLG152" s="129"/>
      <c r="NLH152" s="129"/>
      <c r="NLI152" s="129"/>
      <c r="NLJ152" s="129"/>
      <c r="NLK152" s="129"/>
      <c r="NLL152" s="129"/>
      <c r="NLM152" s="129"/>
      <c r="NLN152" s="129"/>
      <c r="NLO152" s="129"/>
      <c r="NLP152" s="129"/>
      <c r="NLQ152" s="129"/>
      <c r="NLR152" s="129"/>
      <c r="NLS152" s="129"/>
      <c r="NLT152" s="129"/>
      <c r="NLU152" s="129"/>
      <c r="NLV152" s="129"/>
      <c r="NLW152" s="129"/>
      <c r="NLX152" s="129"/>
      <c r="NLY152" s="129"/>
      <c r="NLZ152" s="129"/>
      <c r="NMA152" s="129"/>
      <c r="NMB152" s="129"/>
      <c r="NMC152" s="129"/>
      <c r="NMD152" s="129"/>
      <c r="NME152" s="129"/>
      <c r="NMF152" s="129"/>
      <c r="NMG152" s="129"/>
      <c r="NMH152" s="129"/>
      <c r="NMI152" s="129"/>
      <c r="NMJ152" s="129"/>
      <c r="NMK152" s="129"/>
      <c r="NML152" s="129"/>
      <c r="NMM152" s="129"/>
      <c r="NMN152" s="129"/>
      <c r="NMO152" s="129"/>
      <c r="NMP152" s="129"/>
      <c r="NMQ152" s="129"/>
      <c r="NMR152" s="129"/>
      <c r="NMS152" s="129"/>
      <c r="NMT152" s="129"/>
      <c r="NMU152" s="129"/>
      <c r="NMV152" s="129"/>
      <c r="NMW152" s="129"/>
      <c r="NMX152" s="129"/>
      <c r="NMY152" s="129"/>
      <c r="NMZ152" s="129"/>
      <c r="NNA152" s="129"/>
      <c r="NNB152" s="129"/>
      <c r="NNC152" s="129"/>
      <c r="NND152" s="129"/>
      <c r="NNE152" s="129"/>
      <c r="NNF152" s="129"/>
      <c r="NNG152" s="129"/>
      <c r="NNH152" s="129"/>
      <c r="NNI152" s="129"/>
      <c r="NNJ152" s="129"/>
      <c r="NNK152" s="129"/>
      <c r="NNL152" s="129"/>
      <c r="NNM152" s="129"/>
      <c r="NNN152" s="129"/>
      <c r="NNO152" s="129"/>
      <c r="NNP152" s="129"/>
      <c r="NNQ152" s="129"/>
      <c r="NNR152" s="129"/>
      <c r="NNS152" s="129"/>
      <c r="NNT152" s="129"/>
      <c r="NNU152" s="129"/>
      <c r="NNV152" s="129"/>
      <c r="NNW152" s="129"/>
      <c r="NNX152" s="129"/>
      <c r="NNY152" s="129"/>
      <c r="NNZ152" s="129"/>
      <c r="NOA152" s="129"/>
      <c r="NOB152" s="129"/>
      <c r="NOC152" s="129"/>
      <c r="NOD152" s="129"/>
      <c r="NOE152" s="129"/>
      <c r="NOF152" s="129"/>
      <c r="NOG152" s="129"/>
      <c r="NOH152" s="129"/>
      <c r="NOI152" s="129"/>
      <c r="NOJ152" s="129"/>
      <c r="NOK152" s="129"/>
      <c r="NOL152" s="129"/>
      <c r="NOM152" s="129"/>
      <c r="NON152" s="129"/>
      <c r="NOO152" s="129"/>
      <c r="NOP152" s="129"/>
      <c r="NOQ152" s="129"/>
      <c r="NOR152" s="129"/>
      <c r="NOS152" s="129"/>
      <c r="NOT152" s="129"/>
      <c r="NOU152" s="129"/>
      <c r="NOV152" s="129"/>
      <c r="NOW152" s="129"/>
      <c r="NOX152" s="129"/>
      <c r="NOY152" s="129"/>
      <c r="NOZ152" s="129"/>
      <c r="NPA152" s="129"/>
      <c r="NPB152" s="129"/>
      <c r="NPC152" s="129"/>
      <c r="NPD152" s="129"/>
      <c r="NPE152" s="129"/>
      <c r="NPF152" s="129"/>
      <c r="NPG152" s="129"/>
      <c r="NPH152" s="129"/>
      <c r="NPI152" s="129"/>
      <c r="NPJ152" s="129"/>
      <c r="NPK152" s="129"/>
      <c r="NPL152" s="129"/>
      <c r="NPM152" s="129"/>
      <c r="NPN152" s="129"/>
      <c r="NPO152" s="129"/>
      <c r="NPP152" s="129"/>
      <c r="NPQ152" s="129"/>
      <c r="NPR152" s="129"/>
      <c r="NPS152" s="129"/>
      <c r="NPT152" s="129"/>
      <c r="NPU152" s="129"/>
      <c r="NPV152" s="129"/>
      <c r="NPW152" s="129"/>
      <c r="NPX152" s="129"/>
      <c r="NPY152" s="129"/>
      <c r="NPZ152" s="129"/>
      <c r="NQA152" s="129"/>
      <c r="NQB152" s="129"/>
      <c r="NQC152" s="129"/>
      <c r="NQD152" s="129"/>
      <c r="NQE152" s="129"/>
      <c r="NQF152" s="129"/>
      <c r="NQG152" s="129"/>
      <c r="NQH152" s="129"/>
      <c r="NQI152" s="129"/>
      <c r="NQJ152" s="129"/>
      <c r="NQK152" s="129"/>
      <c r="NQL152" s="129"/>
      <c r="NQM152" s="129"/>
      <c r="NQN152" s="129"/>
      <c r="NQO152" s="129"/>
      <c r="NQP152" s="129"/>
      <c r="NQQ152" s="129"/>
      <c r="NQR152" s="129"/>
      <c r="NQS152" s="129"/>
      <c r="NQT152" s="129"/>
      <c r="NQU152" s="129"/>
      <c r="NQV152" s="129"/>
      <c r="NQW152" s="129"/>
      <c r="NQX152" s="129"/>
      <c r="NQY152" s="129"/>
      <c r="NQZ152" s="129"/>
      <c r="NRA152" s="129"/>
      <c r="NRB152" s="129"/>
      <c r="NRC152" s="129"/>
      <c r="NRD152" s="129"/>
      <c r="NRE152" s="129"/>
      <c r="NRF152" s="129"/>
      <c r="NRG152" s="129"/>
      <c r="NRH152" s="129"/>
      <c r="NRI152" s="129"/>
      <c r="NRJ152" s="129"/>
      <c r="NRK152" s="129"/>
      <c r="NRL152" s="129"/>
      <c r="NRM152" s="129"/>
      <c r="NRN152" s="129"/>
      <c r="NRO152" s="129"/>
      <c r="NRP152" s="129"/>
      <c r="NRQ152" s="129"/>
      <c r="NRR152" s="129"/>
      <c r="NRS152" s="129"/>
      <c r="NRT152" s="129"/>
      <c r="NRU152" s="129"/>
      <c r="NRV152" s="129"/>
      <c r="NRW152" s="129"/>
      <c r="NRX152" s="129"/>
      <c r="NRY152" s="129"/>
      <c r="NRZ152" s="129"/>
      <c r="NSA152" s="129"/>
      <c r="NSB152" s="129"/>
      <c r="NSC152" s="129"/>
      <c r="NSD152" s="129"/>
      <c r="NSE152" s="129"/>
      <c r="NSF152" s="129"/>
      <c r="NSG152" s="129"/>
      <c r="NSH152" s="129"/>
      <c r="NSI152" s="129"/>
      <c r="NSJ152" s="129"/>
      <c r="NSK152" s="129"/>
      <c r="NSL152" s="129"/>
      <c r="NSM152" s="129"/>
      <c r="NSN152" s="129"/>
      <c r="NSO152" s="129"/>
      <c r="NSP152" s="129"/>
      <c r="NSQ152" s="129"/>
      <c r="NSR152" s="129"/>
      <c r="NSS152" s="129"/>
      <c r="NST152" s="129"/>
      <c r="NSU152" s="129"/>
      <c r="NSV152" s="129"/>
      <c r="NSW152" s="129"/>
      <c r="NSX152" s="129"/>
      <c r="NSY152" s="129"/>
      <c r="NSZ152" s="129"/>
      <c r="NTA152" s="129"/>
      <c r="NTB152" s="129"/>
      <c r="NTC152" s="129"/>
      <c r="NTD152" s="129"/>
      <c r="NTE152" s="129"/>
      <c r="NTF152" s="129"/>
      <c r="NTG152" s="129"/>
      <c r="NTH152" s="129"/>
      <c r="NTI152" s="129"/>
      <c r="NTJ152" s="129"/>
      <c r="NTK152" s="129"/>
      <c r="NTL152" s="129"/>
      <c r="NTM152" s="129"/>
      <c r="NTN152" s="129"/>
      <c r="NTO152" s="129"/>
      <c r="NTP152" s="129"/>
      <c r="NTQ152" s="129"/>
      <c r="NTR152" s="129"/>
      <c r="NTS152" s="129"/>
      <c r="NTT152" s="129"/>
      <c r="NTU152" s="129"/>
      <c r="NTV152" s="129"/>
      <c r="NTW152" s="129"/>
      <c r="NTX152" s="129"/>
      <c r="NTY152" s="129"/>
      <c r="NTZ152" s="129"/>
      <c r="NUA152" s="129"/>
      <c r="NUB152" s="129"/>
      <c r="NUC152" s="129"/>
      <c r="NUD152" s="129"/>
      <c r="NUE152" s="129"/>
      <c r="NUF152" s="129"/>
      <c r="NUG152" s="129"/>
      <c r="NUH152" s="129"/>
      <c r="NUI152" s="129"/>
      <c r="NUJ152" s="129"/>
      <c r="NUK152" s="129"/>
      <c r="NUL152" s="129"/>
      <c r="NUM152" s="129"/>
      <c r="NUN152" s="129"/>
      <c r="NUO152" s="129"/>
      <c r="NUP152" s="129"/>
      <c r="NUQ152" s="129"/>
      <c r="NUR152" s="129"/>
      <c r="NUS152" s="129"/>
      <c r="NUT152" s="129"/>
      <c r="NUU152" s="129"/>
      <c r="NUV152" s="129"/>
      <c r="NUW152" s="129"/>
      <c r="NUX152" s="129"/>
      <c r="NUY152" s="129"/>
      <c r="NUZ152" s="129"/>
      <c r="NVA152" s="129"/>
      <c r="NVB152" s="129"/>
      <c r="NVC152" s="129"/>
      <c r="NVD152" s="129"/>
      <c r="NVE152" s="129"/>
      <c r="NVF152" s="129"/>
      <c r="NVG152" s="129"/>
      <c r="NVH152" s="129"/>
      <c r="NVI152" s="129"/>
      <c r="NVJ152" s="129"/>
      <c r="NVK152" s="129"/>
      <c r="NVL152" s="129"/>
      <c r="NVM152" s="129"/>
      <c r="NVN152" s="129"/>
      <c r="NVO152" s="129"/>
      <c r="NVP152" s="129"/>
      <c r="NVQ152" s="129"/>
      <c r="NVR152" s="129"/>
      <c r="NVS152" s="129"/>
      <c r="NVT152" s="129"/>
      <c r="NVU152" s="129"/>
      <c r="NVV152" s="129"/>
      <c r="NVW152" s="129"/>
      <c r="NVX152" s="129"/>
      <c r="NVY152" s="129"/>
      <c r="NVZ152" s="129"/>
      <c r="NWA152" s="129"/>
      <c r="NWB152" s="129"/>
      <c r="NWC152" s="129"/>
      <c r="NWD152" s="129"/>
      <c r="NWE152" s="129"/>
      <c r="NWF152" s="129"/>
      <c r="NWG152" s="129"/>
      <c r="NWH152" s="129"/>
      <c r="NWI152" s="129"/>
      <c r="NWJ152" s="129"/>
      <c r="NWK152" s="129"/>
      <c r="NWL152" s="129"/>
      <c r="NWM152" s="129"/>
      <c r="NWN152" s="129"/>
      <c r="NWO152" s="129"/>
      <c r="NWP152" s="129"/>
      <c r="NWQ152" s="129"/>
      <c r="NWR152" s="129"/>
      <c r="NWS152" s="129"/>
      <c r="NWT152" s="129"/>
      <c r="NWU152" s="129"/>
      <c r="NWV152" s="129"/>
      <c r="NWW152" s="129"/>
      <c r="NWX152" s="129"/>
      <c r="NWY152" s="129"/>
      <c r="NWZ152" s="129"/>
      <c r="NXA152" s="129"/>
      <c r="NXB152" s="129"/>
      <c r="NXC152" s="129"/>
      <c r="NXD152" s="129"/>
      <c r="NXE152" s="129"/>
      <c r="NXF152" s="129"/>
      <c r="NXG152" s="129"/>
      <c r="NXH152" s="129"/>
      <c r="NXI152" s="129"/>
      <c r="NXJ152" s="129"/>
      <c r="NXK152" s="129"/>
      <c r="NXL152" s="129"/>
      <c r="NXM152" s="129"/>
      <c r="NXN152" s="129"/>
      <c r="NXO152" s="129"/>
      <c r="NXP152" s="129"/>
      <c r="NXQ152" s="129"/>
      <c r="NXR152" s="129"/>
      <c r="NXS152" s="129"/>
      <c r="NXT152" s="129"/>
      <c r="NXU152" s="129"/>
      <c r="NXV152" s="129"/>
      <c r="NXW152" s="129"/>
      <c r="NXX152" s="129"/>
      <c r="NXY152" s="129"/>
      <c r="NXZ152" s="129"/>
      <c r="NYA152" s="129"/>
      <c r="NYB152" s="129"/>
      <c r="NYC152" s="129"/>
      <c r="NYD152" s="129"/>
      <c r="NYE152" s="129"/>
      <c r="NYF152" s="129"/>
      <c r="NYG152" s="129"/>
      <c r="NYH152" s="129"/>
      <c r="NYI152" s="129"/>
      <c r="NYJ152" s="129"/>
      <c r="NYK152" s="129"/>
      <c r="NYL152" s="129"/>
      <c r="NYM152" s="129"/>
      <c r="NYN152" s="129"/>
      <c r="NYO152" s="129"/>
      <c r="NYP152" s="129"/>
      <c r="NYQ152" s="129"/>
      <c r="NYR152" s="129"/>
      <c r="NYS152" s="129"/>
      <c r="NYT152" s="129"/>
      <c r="NYU152" s="129"/>
      <c r="NYV152" s="129"/>
      <c r="NYW152" s="129"/>
      <c r="NYX152" s="129"/>
      <c r="NYY152" s="129"/>
      <c r="NYZ152" s="129"/>
      <c r="NZA152" s="129"/>
      <c r="NZB152" s="129"/>
      <c r="NZC152" s="129"/>
      <c r="NZD152" s="129"/>
      <c r="NZE152" s="129"/>
      <c r="NZF152" s="129"/>
      <c r="NZG152" s="129"/>
      <c r="NZH152" s="129"/>
      <c r="NZI152" s="129"/>
      <c r="NZJ152" s="129"/>
      <c r="NZK152" s="129"/>
      <c r="NZL152" s="129"/>
      <c r="NZM152" s="129"/>
      <c r="NZN152" s="129"/>
      <c r="NZO152" s="129"/>
      <c r="NZP152" s="129"/>
      <c r="NZQ152" s="129"/>
      <c r="NZR152" s="129"/>
      <c r="NZS152" s="129"/>
      <c r="NZT152" s="129"/>
      <c r="NZU152" s="129"/>
      <c r="NZV152" s="129"/>
      <c r="NZW152" s="129"/>
      <c r="NZX152" s="129"/>
      <c r="NZY152" s="129"/>
      <c r="NZZ152" s="129"/>
      <c r="OAA152" s="129"/>
      <c r="OAB152" s="129"/>
      <c r="OAC152" s="129"/>
      <c r="OAD152" s="129"/>
      <c r="OAE152" s="129"/>
      <c r="OAF152" s="129"/>
      <c r="OAG152" s="129"/>
      <c r="OAH152" s="129"/>
      <c r="OAI152" s="129"/>
      <c r="OAJ152" s="129"/>
      <c r="OAK152" s="129"/>
      <c r="OAL152" s="129"/>
      <c r="OAM152" s="129"/>
      <c r="OAN152" s="129"/>
      <c r="OAO152" s="129"/>
      <c r="OAP152" s="129"/>
      <c r="OAQ152" s="129"/>
      <c r="OAR152" s="129"/>
      <c r="OAS152" s="129"/>
      <c r="OAT152" s="129"/>
      <c r="OAU152" s="129"/>
      <c r="OAV152" s="129"/>
      <c r="OAW152" s="129"/>
      <c r="OAX152" s="129"/>
      <c r="OAY152" s="129"/>
      <c r="OAZ152" s="129"/>
      <c r="OBA152" s="129"/>
      <c r="OBB152" s="129"/>
      <c r="OBC152" s="129"/>
      <c r="OBD152" s="129"/>
      <c r="OBE152" s="129"/>
      <c r="OBF152" s="129"/>
      <c r="OBG152" s="129"/>
      <c r="OBH152" s="129"/>
      <c r="OBI152" s="129"/>
      <c r="OBJ152" s="129"/>
      <c r="OBK152" s="129"/>
      <c r="OBL152" s="129"/>
      <c r="OBM152" s="129"/>
      <c r="OBN152" s="129"/>
      <c r="OBO152" s="129"/>
      <c r="OBP152" s="129"/>
      <c r="OBQ152" s="129"/>
      <c r="OBR152" s="129"/>
      <c r="OBS152" s="129"/>
      <c r="OBT152" s="129"/>
      <c r="OBU152" s="129"/>
      <c r="OBV152" s="129"/>
      <c r="OBW152" s="129"/>
      <c r="OBX152" s="129"/>
      <c r="OBY152" s="129"/>
      <c r="OBZ152" s="129"/>
      <c r="OCA152" s="129"/>
      <c r="OCB152" s="129"/>
      <c r="OCC152" s="129"/>
      <c r="OCD152" s="129"/>
      <c r="OCE152" s="129"/>
      <c r="OCF152" s="129"/>
      <c r="OCG152" s="129"/>
      <c r="OCH152" s="129"/>
      <c r="OCI152" s="129"/>
      <c r="OCJ152" s="129"/>
      <c r="OCK152" s="129"/>
      <c r="OCL152" s="129"/>
      <c r="OCM152" s="129"/>
      <c r="OCN152" s="129"/>
      <c r="OCO152" s="129"/>
      <c r="OCP152" s="129"/>
      <c r="OCQ152" s="129"/>
      <c r="OCR152" s="129"/>
      <c r="OCS152" s="129"/>
      <c r="OCT152" s="129"/>
      <c r="OCU152" s="129"/>
      <c r="OCV152" s="129"/>
      <c r="OCW152" s="129"/>
      <c r="OCX152" s="129"/>
      <c r="OCY152" s="129"/>
      <c r="OCZ152" s="129"/>
      <c r="ODA152" s="129"/>
      <c r="ODB152" s="129"/>
      <c r="ODC152" s="129"/>
      <c r="ODD152" s="129"/>
      <c r="ODE152" s="129"/>
      <c r="ODF152" s="129"/>
      <c r="ODG152" s="129"/>
      <c r="ODH152" s="129"/>
      <c r="ODI152" s="129"/>
      <c r="ODJ152" s="129"/>
      <c r="ODK152" s="129"/>
      <c r="ODL152" s="129"/>
      <c r="ODM152" s="129"/>
      <c r="ODN152" s="129"/>
      <c r="ODO152" s="129"/>
      <c r="ODP152" s="129"/>
      <c r="ODQ152" s="129"/>
      <c r="ODR152" s="129"/>
      <c r="ODS152" s="129"/>
      <c r="ODT152" s="129"/>
      <c r="ODU152" s="129"/>
      <c r="ODV152" s="129"/>
      <c r="ODW152" s="129"/>
      <c r="ODX152" s="129"/>
      <c r="ODY152" s="129"/>
      <c r="ODZ152" s="129"/>
      <c r="OEA152" s="129"/>
      <c r="OEB152" s="129"/>
      <c r="OEC152" s="129"/>
      <c r="OED152" s="129"/>
      <c r="OEE152" s="129"/>
      <c r="OEF152" s="129"/>
      <c r="OEG152" s="129"/>
      <c r="OEH152" s="129"/>
      <c r="OEI152" s="129"/>
      <c r="OEJ152" s="129"/>
      <c r="OEK152" s="129"/>
      <c r="OEL152" s="129"/>
      <c r="OEM152" s="129"/>
      <c r="OEN152" s="129"/>
      <c r="OEO152" s="129"/>
      <c r="OEP152" s="129"/>
      <c r="OEQ152" s="129"/>
      <c r="OER152" s="129"/>
      <c r="OES152" s="129"/>
      <c r="OET152" s="129"/>
      <c r="OEU152" s="129"/>
      <c r="OEV152" s="129"/>
      <c r="OEW152" s="129"/>
      <c r="OEX152" s="129"/>
      <c r="OEY152" s="129"/>
      <c r="OEZ152" s="129"/>
      <c r="OFA152" s="129"/>
      <c r="OFB152" s="129"/>
      <c r="OFC152" s="129"/>
      <c r="OFD152" s="129"/>
      <c r="OFE152" s="129"/>
      <c r="OFF152" s="129"/>
      <c r="OFG152" s="129"/>
      <c r="OFH152" s="129"/>
      <c r="OFI152" s="129"/>
      <c r="OFJ152" s="129"/>
      <c r="OFK152" s="129"/>
      <c r="OFL152" s="129"/>
      <c r="OFM152" s="129"/>
      <c r="OFN152" s="129"/>
      <c r="OFO152" s="129"/>
      <c r="OFP152" s="129"/>
      <c r="OFQ152" s="129"/>
      <c r="OFR152" s="129"/>
      <c r="OFS152" s="129"/>
      <c r="OFT152" s="129"/>
      <c r="OFU152" s="129"/>
      <c r="OFV152" s="129"/>
      <c r="OFW152" s="129"/>
      <c r="OFX152" s="129"/>
      <c r="OFY152" s="129"/>
      <c r="OFZ152" s="129"/>
      <c r="OGA152" s="129"/>
      <c r="OGB152" s="129"/>
      <c r="OGC152" s="129"/>
      <c r="OGD152" s="129"/>
      <c r="OGE152" s="129"/>
      <c r="OGF152" s="129"/>
      <c r="OGG152" s="129"/>
      <c r="OGH152" s="129"/>
      <c r="OGI152" s="129"/>
      <c r="OGJ152" s="129"/>
      <c r="OGK152" s="129"/>
      <c r="OGL152" s="129"/>
      <c r="OGM152" s="129"/>
      <c r="OGN152" s="129"/>
      <c r="OGO152" s="129"/>
      <c r="OGP152" s="129"/>
      <c r="OGQ152" s="129"/>
      <c r="OGR152" s="129"/>
      <c r="OGS152" s="129"/>
      <c r="OGT152" s="129"/>
      <c r="OGU152" s="129"/>
      <c r="OGV152" s="129"/>
      <c r="OGW152" s="129"/>
      <c r="OGX152" s="129"/>
      <c r="OGY152" s="129"/>
      <c r="OGZ152" s="129"/>
      <c r="OHA152" s="129"/>
      <c r="OHB152" s="129"/>
      <c r="OHC152" s="129"/>
      <c r="OHD152" s="129"/>
      <c r="OHE152" s="129"/>
      <c r="OHF152" s="129"/>
      <c r="OHG152" s="129"/>
      <c r="OHH152" s="129"/>
      <c r="OHI152" s="129"/>
      <c r="OHJ152" s="129"/>
      <c r="OHK152" s="129"/>
      <c r="OHL152" s="129"/>
      <c r="OHM152" s="129"/>
      <c r="OHN152" s="129"/>
      <c r="OHO152" s="129"/>
      <c r="OHP152" s="129"/>
      <c r="OHQ152" s="129"/>
      <c r="OHR152" s="129"/>
      <c r="OHS152" s="129"/>
      <c r="OHT152" s="129"/>
      <c r="OHU152" s="129"/>
      <c r="OHV152" s="129"/>
      <c r="OHW152" s="129"/>
      <c r="OHX152" s="129"/>
      <c r="OHY152" s="129"/>
      <c r="OHZ152" s="129"/>
      <c r="OIA152" s="129"/>
      <c r="OIB152" s="129"/>
      <c r="OIC152" s="129"/>
      <c r="OID152" s="129"/>
      <c r="OIE152" s="129"/>
      <c r="OIF152" s="129"/>
      <c r="OIG152" s="129"/>
      <c r="OIH152" s="129"/>
      <c r="OII152" s="129"/>
      <c r="OIJ152" s="129"/>
      <c r="OIK152" s="129"/>
      <c r="OIL152" s="129"/>
      <c r="OIM152" s="129"/>
      <c r="OIN152" s="129"/>
      <c r="OIO152" s="129"/>
      <c r="OIP152" s="129"/>
      <c r="OIQ152" s="129"/>
      <c r="OIR152" s="129"/>
      <c r="OIS152" s="129"/>
      <c r="OIT152" s="129"/>
      <c r="OIU152" s="129"/>
      <c r="OIV152" s="129"/>
      <c r="OIW152" s="129"/>
      <c r="OIX152" s="129"/>
      <c r="OIY152" s="129"/>
      <c r="OIZ152" s="129"/>
      <c r="OJA152" s="129"/>
      <c r="OJB152" s="129"/>
      <c r="OJC152" s="129"/>
      <c r="OJD152" s="129"/>
      <c r="OJE152" s="129"/>
      <c r="OJF152" s="129"/>
      <c r="OJG152" s="129"/>
      <c r="OJH152" s="129"/>
      <c r="OJI152" s="129"/>
      <c r="OJJ152" s="129"/>
      <c r="OJK152" s="129"/>
      <c r="OJL152" s="129"/>
      <c r="OJM152" s="129"/>
      <c r="OJN152" s="129"/>
      <c r="OJO152" s="129"/>
      <c r="OJP152" s="129"/>
      <c r="OJQ152" s="129"/>
      <c r="OJR152" s="129"/>
      <c r="OJS152" s="129"/>
      <c r="OJT152" s="129"/>
      <c r="OJU152" s="129"/>
      <c r="OJV152" s="129"/>
      <c r="OJW152" s="129"/>
      <c r="OJX152" s="129"/>
      <c r="OJY152" s="129"/>
      <c r="OJZ152" s="129"/>
      <c r="OKA152" s="129"/>
      <c r="OKB152" s="129"/>
      <c r="OKC152" s="129"/>
      <c r="OKD152" s="129"/>
      <c r="OKE152" s="129"/>
      <c r="OKF152" s="129"/>
      <c r="OKG152" s="129"/>
      <c r="OKH152" s="129"/>
      <c r="OKI152" s="129"/>
      <c r="OKJ152" s="129"/>
      <c r="OKK152" s="129"/>
      <c r="OKL152" s="129"/>
      <c r="OKM152" s="129"/>
      <c r="OKN152" s="129"/>
      <c r="OKO152" s="129"/>
      <c r="OKP152" s="129"/>
      <c r="OKQ152" s="129"/>
      <c r="OKR152" s="129"/>
      <c r="OKS152" s="129"/>
      <c r="OKT152" s="129"/>
      <c r="OKU152" s="129"/>
      <c r="OKV152" s="129"/>
      <c r="OKW152" s="129"/>
      <c r="OKX152" s="129"/>
      <c r="OKY152" s="129"/>
      <c r="OKZ152" s="129"/>
      <c r="OLA152" s="129"/>
      <c r="OLB152" s="129"/>
      <c r="OLC152" s="129"/>
      <c r="OLD152" s="129"/>
      <c r="OLE152" s="129"/>
      <c r="OLF152" s="129"/>
      <c r="OLG152" s="129"/>
      <c r="OLH152" s="129"/>
      <c r="OLI152" s="129"/>
      <c r="OLJ152" s="129"/>
      <c r="OLK152" s="129"/>
      <c r="OLL152" s="129"/>
      <c r="OLM152" s="129"/>
      <c r="OLN152" s="129"/>
      <c r="OLO152" s="129"/>
      <c r="OLP152" s="129"/>
      <c r="OLQ152" s="129"/>
      <c r="OLR152" s="129"/>
      <c r="OLS152" s="129"/>
      <c r="OLT152" s="129"/>
      <c r="OLU152" s="129"/>
      <c r="OLV152" s="129"/>
      <c r="OLW152" s="129"/>
      <c r="OLX152" s="129"/>
      <c r="OLY152" s="129"/>
      <c r="OLZ152" s="129"/>
      <c r="OMA152" s="129"/>
      <c r="OMB152" s="129"/>
      <c r="OMC152" s="129"/>
      <c r="OMD152" s="129"/>
      <c r="OME152" s="129"/>
      <c r="OMF152" s="129"/>
      <c r="OMG152" s="129"/>
      <c r="OMH152" s="129"/>
      <c r="OMI152" s="129"/>
      <c r="OMJ152" s="129"/>
      <c r="OMK152" s="129"/>
      <c r="OML152" s="129"/>
      <c r="OMM152" s="129"/>
      <c r="OMN152" s="129"/>
      <c r="OMO152" s="129"/>
      <c r="OMP152" s="129"/>
      <c r="OMQ152" s="129"/>
      <c r="OMR152" s="129"/>
      <c r="OMS152" s="129"/>
      <c r="OMT152" s="129"/>
      <c r="OMU152" s="129"/>
      <c r="OMV152" s="129"/>
      <c r="OMW152" s="129"/>
      <c r="OMX152" s="129"/>
      <c r="OMY152" s="129"/>
      <c r="OMZ152" s="129"/>
      <c r="ONA152" s="129"/>
      <c r="ONB152" s="129"/>
      <c r="ONC152" s="129"/>
      <c r="OND152" s="129"/>
      <c r="ONE152" s="129"/>
      <c r="ONF152" s="129"/>
      <c r="ONG152" s="129"/>
      <c r="ONH152" s="129"/>
      <c r="ONI152" s="129"/>
      <c r="ONJ152" s="129"/>
      <c r="ONK152" s="129"/>
      <c r="ONL152" s="129"/>
      <c r="ONM152" s="129"/>
      <c r="ONN152" s="129"/>
      <c r="ONO152" s="129"/>
      <c r="ONP152" s="129"/>
      <c r="ONQ152" s="129"/>
      <c r="ONR152" s="129"/>
      <c r="ONS152" s="129"/>
      <c r="ONT152" s="129"/>
      <c r="ONU152" s="129"/>
      <c r="ONV152" s="129"/>
      <c r="ONW152" s="129"/>
      <c r="ONX152" s="129"/>
      <c r="ONY152" s="129"/>
      <c r="ONZ152" s="129"/>
      <c r="OOA152" s="129"/>
      <c r="OOB152" s="129"/>
      <c r="OOC152" s="129"/>
      <c r="OOD152" s="129"/>
      <c r="OOE152" s="129"/>
      <c r="OOF152" s="129"/>
      <c r="OOG152" s="129"/>
      <c r="OOH152" s="129"/>
      <c r="OOI152" s="129"/>
      <c r="OOJ152" s="129"/>
      <c r="OOK152" s="129"/>
      <c r="OOL152" s="129"/>
      <c r="OOM152" s="129"/>
      <c r="OON152" s="129"/>
      <c r="OOO152" s="129"/>
      <c r="OOP152" s="129"/>
      <c r="OOQ152" s="129"/>
      <c r="OOR152" s="129"/>
      <c r="OOS152" s="129"/>
      <c r="OOT152" s="129"/>
      <c r="OOU152" s="129"/>
      <c r="OOV152" s="129"/>
      <c r="OOW152" s="129"/>
      <c r="OOX152" s="129"/>
      <c r="OOY152" s="129"/>
      <c r="OOZ152" s="129"/>
      <c r="OPA152" s="129"/>
      <c r="OPB152" s="129"/>
      <c r="OPC152" s="129"/>
      <c r="OPD152" s="129"/>
      <c r="OPE152" s="129"/>
      <c r="OPF152" s="129"/>
      <c r="OPG152" s="129"/>
      <c r="OPH152" s="129"/>
      <c r="OPI152" s="129"/>
      <c r="OPJ152" s="129"/>
      <c r="OPK152" s="129"/>
      <c r="OPL152" s="129"/>
      <c r="OPM152" s="129"/>
      <c r="OPN152" s="129"/>
      <c r="OPO152" s="129"/>
      <c r="OPP152" s="129"/>
      <c r="OPQ152" s="129"/>
      <c r="OPR152" s="129"/>
      <c r="OPS152" s="129"/>
      <c r="OPT152" s="129"/>
      <c r="OPU152" s="129"/>
      <c r="OPV152" s="129"/>
      <c r="OPW152" s="129"/>
      <c r="OPX152" s="129"/>
      <c r="OPY152" s="129"/>
      <c r="OPZ152" s="129"/>
      <c r="OQA152" s="129"/>
      <c r="OQB152" s="129"/>
      <c r="OQC152" s="129"/>
      <c r="OQD152" s="129"/>
      <c r="OQE152" s="129"/>
      <c r="OQF152" s="129"/>
      <c r="OQG152" s="129"/>
      <c r="OQH152" s="129"/>
      <c r="OQI152" s="129"/>
      <c r="OQJ152" s="129"/>
      <c r="OQK152" s="129"/>
      <c r="OQL152" s="129"/>
      <c r="OQM152" s="129"/>
      <c r="OQN152" s="129"/>
      <c r="OQO152" s="129"/>
      <c r="OQP152" s="129"/>
      <c r="OQQ152" s="129"/>
      <c r="OQR152" s="129"/>
      <c r="OQS152" s="129"/>
      <c r="OQT152" s="129"/>
      <c r="OQU152" s="129"/>
      <c r="OQV152" s="129"/>
      <c r="OQW152" s="129"/>
      <c r="OQX152" s="129"/>
      <c r="OQY152" s="129"/>
      <c r="OQZ152" s="129"/>
      <c r="ORA152" s="129"/>
      <c r="ORB152" s="129"/>
      <c r="ORC152" s="129"/>
      <c r="ORD152" s="129"/>
      <c r="ORE152" s="129"/>
      <c r="ORF152" s="129"/>
      <c r="ORG152" s="129"/>
      <c r="ORH152" s="129"/>
      <c r="ORI152" s="129"/>
      <c r="ORJ152" s="129"/>
      <c r="ORK152" s="129"/>
      <c r="ORL152" s="129"/>
      <c r="ORM152" s="129"/>
      <c r="ORN152" s="129"/>
      <c r="ORO152" s="129"/>
      <c r="ORP152" s="129"/>
      <c r="ORQ152" s="129"/>
      <c r="ORR152" s="129"/>
      <c r="ORS152" s="129"/>
      <c r="ORT152" s="129"/>
      <c r="ORU152" s="129"/>
      <c r="ORV152" s="129"/>
      <c r="ORW152" s="129"/>
      <c r="ORX152" s="129"/>
      <c r="ORY152" s="129"/>
      <c r="ORZ152" s="129"/>
      <c r="OSA152" s="129"/>
      <c r="OSB152" s="129"/>
      <c r="OSC152" s="129"/>
      <c r="OSD152" s="129"/>
      <c r="OSE152" s="129"/>
      <c r="OSF152" s="129"/>
      <c r="OSG152" s="129"/>
      <c r="OSH152" s="129"/>
      <c r="OSI152" s="129"/>
      <c r="OSJ152" s="129"/>
      <c r="OSK152" s="129"/>
      <c r="OSL152" s="129"/>
      <c r="OSM152" s="129"/>
      <c r="OSN152" s="129"/>
      <c r="OSO152" s="129"/>
      <c r="OSP152" s="129"/>
      <c r="OSQ152" s="129"/>
      <c r="OSR152" s="129"/>
      <c r="OSS152" s="129"/>
      <c r="OST152" s="129"/>
      <c r="OSU152" s="129"/>
      <c r="OSV152" s="129"/>
      <c r="OSW152" s="129"/>
      <c r="OSX152" s="129"/>
      <c r="OSY152" s="129"/>
      <c r="OSZ152" s="129"/>
      <c r="OTA152" s="129"/>
      <c r="OTB152" s="129"/>
      <c r="OTC152" s="129"/>
      <c r="OTD152" s="129"/>
      <c r="OTE152" s="129"/>
      <c r="OTF152" s="129"/>
      <c r="OTG152" s="129"/>
      <c r="OTH152" s="129"/>
      <c r="OTI152" s="129"/>
      <c r="OTJ152" s="129"/>
      <c r="OTK152" s="129"/>
      <c r="OTL152" s="129"/>
      <c r="OTM152" s="129"/>
      <c r="OTN152" s="129"/>
      <c r="OTO152" s="129"/>
      <c r="OTP152" s="129"/>
      <c r="OTQ152" s="129"/>
      <c r="OTR152" s="129"/>
      <c r="OTS152" s="129"/>
      <c r="OTT152" s="129"/>
      <c r="OTU152" s="129"/>
      <c r="OTV152" s="129"/>
      <c r="OTW152" s="129"/>
      <c r="OTX152" s="129"/>
      <c r="OTY152" s="129"/>
      <c r="OTZ152" s="129"/>
      <c r="OUA152" s="129"/>
      <c r="OUB152" s="129"/>
      <c r="OUC152" s="129"/>
      <c r="OUD152" s="129"/>
      <c r="OUE152" s="129"/>
      <c r="OUF152" s="129"/>
      <c r="OUG152" s="129"/>
      <c r="OUH152" s="129"/>
      <c r="OUI152" s="129"/>
      <c r="OUJ152" s="129"/>
      <c r="OUK152" s="129"/>
      <c r="OUL152" s="129"/>
      <c r="OUM152" s="129"/>
      <c r="OUN152" s="129"/>
      <c r="OUO152" s="129"/>
      <c r="OUP152" s="129"/>
      <c r="OUQ152" s="129"/>
      <c r="OUR152" s="129"/>
      <c r="OUS152" s="129"/>
      <c r="OUT152" s="129"/>
      <c r="OUU152" s="129"/>
      <c r="OUV152" s="129"/>
      <c r="OUW152" s="129"/>
      <c r="OUX152" s="129"/>
      <c r="OUY152" s="129"/>
      <c r="OUZ152" s="129"/>
      <c r="OVA152" s="129"/>
      <c r="OVB152" s="129"/>
      <c r="OVC152" s="129"/>
      <c r="OVD152" s="129"/>
      <c r="OVE152" s="129"/>
      <c r="OVF152" s="129"/>
      <c r="OVG152" s="129"/>
      <c r="OVH152" s="129"/>
      <c r="OVI152" s="129"/>
      <c r="OVJ152" s="129"/>
      <c r="OVK152" s="129"/>
      <c r="OVL152" s="129"/>
      <c r="OVM152" s="129"/>
      <c r="OVN152" s="129"/>
      <c r="OVO152" s="129"/>
      <c r="OVP152" s="129"/>
      <c r="OVQ152" s="129"/>
      <c r="OVR152" s="129"/>
      <c r="OVS152" s="129"/>
      <c r="OVT152" s="129"/>
      <c r="OVU152" s="129"/>
      <c r="OVV152" s="129"/>
      <c r="OVW152" s="129"/>
      <c r="OVX152" s="129"/>
      <c r="OVY152" s="129"/>
      <c r="OVZ152" s="129"/>
      <c r="OWA152" s="129"/>
      <c r="OWB152" s="129"/>
      <c r="OWC152" s="129"/>
      <c r="OWD152" s="129"/>
      <c r="OWE152" s="129"/>
      <c r="OWF152" s="129"/>
      <c r="OWG152" s="129"/>
      <c r="OWH152" s="129"/>
      <c r="OWI152" s="129"/>
      <c r="OWJ152" s="129"/>
      <c r="OWK152" s="129"/>
      <c r="OWL152" s="129"/>
      <c r="OWM152" s="129"/>
      <c r="OWN152" s="129"/>
      <c r="OWO152" s="129"/>
      <c r="OWP152" s="129"/>
      <c r="OWQ152" s="129"/>
      <c r="OWR152" s="129"/>
      <c r="OWS152" s="129"/>
      <c r="OWT152" s="129"/>
      <c r="OWU152" s="129"/>
      <c r="OWV152" s="129"/>
      <c r="OWW152" s="129"/>
      <c r="OWX152" s="129"/>
      <c r="OWY152" s="129"/>
      <c r="OWZ152" s="129"/>
      <c r="OXA152" s="129"/>
      <c r="OXB152" s="129"/>
      <c r="OXC152" s="129"/>
      <c r="OXD152" s="129"/>
      <c r="OXE152" s="129"/>
      <c r="OXF152" s="129"/>
      <c r="OXG152" s="129"/>
      <c r="OXH152" s="129"/>
      <c r="OXI152" s="129"/>
      <c r="OXJ152" s="129"/>
      <c r="OXK152" s="129"/>
      <c r="OXL152" s="129"/>
      <c r="OXM152" s="129"/>
      <c r="OXN152" s="129"/>
      <c r="OXO152" s="129"/>
      <c r="OXP152" s="129"/>
      <c r="OXQ152" s="129"/>
      <c r="OXR152" s="129"/>
      <c r="OXS152" s="129"/>
      <c r="OXT152" s="129"/>
      <c r="OXU152" s="129"/>
      <c r="OXV152" s="129"/>
      <c r="OXW152" s="129"/>
      <c r="OXX152" s="129"/>
      <c r="OXY152" s="129"/>
      <c r="OXZ152" s="129"/>
      <c r="OYA152" s="129"/>
      <c r="OYB152" s="129"/>
      <c r="OYC152" s="129"/>
      <c r="OYD152" s="129"/>
      <c r="OYE152" s="129"/>
      <c r="OYF152" s="129"/>
      <c r="OYG152" s="129"/>
      <c r="OYH152" s="129"/>
      <c r="OYI152" s="129"/>
      <c r="OYJ152" s="129"/>
      <c r="OYK152" s="129"/>
      <c r="OYL152" s="129"/>
      <c r="OYM152" s="129"/>
      <c r="OYN152" s="129"/>
      <c r="OYO152" s="129"/>
      <c r="OYP152" s="129"/>
      <c r="OYQ152" s="129"/>
      <c r="OYR152" s="129"/>
      <c r="OYS152" s="129"/>
      <c r="OYT152" s="129"/>
      <c r="OYU152" s="129"/>
      <c r="OYV152" s="129"/>
      <c r="OYW152" s="129"/>
      <c r="OYX152" s="129"/>
      <c r="OYY152" s="129"/>
      <c r="OYZ152" s="129"/>
      <c r="OZA152" s="129"/>
      <c r="OZB152" s="129"/>
      <c r="OZC152" s="129"/>
      <c r="OZD152" s="129"/>
      <c r="OZE152" s="129"/>
      <c r="OZF152" s="129"/>
      <c r="OZG152" s="129"/>
      <c r="OZH152" s="129"/>
      <c r="OZI152" s="129"/>
      <c r="OZJ152" s="129"/>
      <c r="OZK152" s="129"/>
      <c r="OZL152" s="129"/>
      <c r="OZM152" s="129"/>
      <c r="OZN152" s="129"/>
      <c r="OZO152" s="129"/>
      <c r="OZP152" s="129"/>
      <c r="OZQ152" s="129"/>
      <c r="OZR152" s="129"/>
      <c r="OZS152" s="129"/>
      <c r="OZT152" s="129"/>
      <c r="OZU152" s="129"/>
      <c r="OZV152" s="129"/>
      <c r="OZW152" s="129"/>
      <c r="OZX152" s="129"/>
      <c r="OZY152" s="129"/>
      <c r="OZZ152" s="129"/>
      <c r="PAA152" s="129"/>
      <c r="PAB152" s="129"/>
      <c r="PAC152" s="129"/>
      <c r="PAD152" s="129"/>
      <c r="PAE152" s="129"/>
      <c r="PAF152" s="129"/>
      <c r="PAG152" s="129"/>
      <c r="PAH152" s="129"/>
      <c r="PAI152" s="129"/>
      <c r="PAJ152" s="129"/>
      <c r="PAK152" s="129"/>
      <c r="PAL152" s="129"/>
      <c r="PAM152" s="129"/>
      <c r="PAN152" s="129"/>
      <c r="PAO152" s="129"/>
      <c r="PAP152" s="129"/>
      <c r="PAQ152" s="129"/>
      <c r="PAR152" s="129"/>
      <c r="PAS152" s="129"/>
      <c r="PAT152" s="129"/>
      <c r="PAU152" s="129"/>
      <c r="PAV152" s="129"/>
      <c r="PAW152" s="129"/>
      <c r="PAX152" s="129"/>
      <c r="PAY152" s="129"/>
      <c r="PAZ152" s="129"/>
      <c r="PBA152" s="129"/>
      <c r="PBB152" s="129"/>
      <c r="PBC152" s="129"/>
      <c r="PBD152" s="129"/>
      <c r="PBE152" s="129"/>
      <c r="PBF152" s="129"/>
      <c r="PBG152" s="129"/>
      <c r="PBH152" s="129"/>
      <c r="PBI152" s="129"/>
      <c r="PBJ152" s="129"/>
      <c r="PBK152" s="129"/>
      <c r="PBL152" s="129"/>
      <c r="PBM152" s="129"/>
      <c r="PBN152" s="129"/>
      <c r="PBO152" s="129"/>
      <c r="PBP152" s="129"/>
      <c r="PBQ152" s="129"/>
      <c r="PBR152" s="129"/>
      <c r="PBS152" s="129"/>
      <c r="PBT152" s="129"/>
      <c r="PBU152" s="129"/>
      <c r="PBV152" s="129"/>
      <c r="PBW152" s="129"/>
      <c r="PBX152" s="129"/>
      <c r="PBY152" s="129"/>
      <c r="PBZ152" s="129"/>
      <c r="PCA152" s="129"/>
      <c r="PCB152" s="129"/>
      <c r="PCC152" s="129"/>
      <c r="PCD152" s="129"/>
      <c r="PCE152" s="129"/>
      <c r="PCF152" s="129"/>
      <c r="PCG152" s="129"/>
      <c r="PCH152" s="129"/>
      <c r="PCI152" s="129"/>
      <c r="PCJ152" s="129"/>
      <c r="PCK152" s="129"/>
      <c r="PCL152" s="129"/>
      <c r="PCM152" s="129"/>
      <c r="PCN152" s="129"/>
      <c r="PCO152" s="129"/>
      <c r="PCP152" s="129"/>
      <c r="PCQ152" s="129"/>
      <c r="PCR152" s="129"/>
      <c r="PCS152" s="129"/>
      <c r="PCT152" s="129"/>
      <c r="PCU152" s="129"/>
      <c r="PCV152" s="129"/>
      <c r="PCW152" s="129"/>
      <c r="PCX152" s="129"/>
      <c r="PCY152" s="129"/>
      <c r="PCZ152" s="129"/>
      <c r="PDA152" s="129"/>
      <c r="PDB152" s="129"/>
      <c r="PDC152" s="129"/>
      <c r="PDD152" s="129"/>
      <c r="PDE152" s="129"/>
      <c r="PDF152" s="129"/>
      <c r="PDG152" s="129"/>
      <c r="PDH152" s="129"/>
      <c r="PDI152" s="129"/>
      <c r="PDJ152" s="129"/>
      <c r="PDK152" s="129"/>
      <c r="PDL152" s="129"/>
      <c r="PDM152" s="129"/>
      <c r="PDN152" s="129"/>
      <c r="PDO152" s="129"/>
      <c r="PDP152" s="129"/>
      <c r="PDQ152" s="129"/>
      <c r="PDR152" s="129"/>
      <c r="PDS152" s="129"/>
      <c r="PDT152" s="129"/>
      <c r="PDU152" s="129"/>
      <c r="PDV152" s="129"/>
      <c r="PDW152" s="129"/>
      <c r="PDX152" s="129"/>
      <c r="PDY152" s="129"/>
      <c r="PDZ152" s="129"/>
      <c r="PEA152" s="129"/>
      <c r="PEB152" s="129"/>
      <c r="PEC152" s="129"/>
      <c r="PED152" s="129"/>
      <c r="PEE152" s="129"/>
      <c r="PEF152" s="129"/>
      <c r="PEG152" s="129"/>
      <c r="PEH152" s="129"/>
      <c r="PEI152" s="129"/>
      <c r="PEJ152" s="129"/>
      <c r="PEK152" s="129"/>
      <c r="PEL152" s="129"/>
      <c r="PEM152" s="129"/>
      <c r="PEN152" s="129"/>
      <c r="PEO152" s="129"/>
      <c r="PEP152" s="129"/>
      <c r="PEQ152" s="129"/>
      <c r="PER152" s="129"/>
      <c r="PES152" s="129"/>
      <c r="PET152" s="129"/>
      <c r="PEU152" s="129"/>
      <c r="PEV152" s="129"/>
      <c r="PEW152" s="129"/>
      <c r="PEX152" s="129"/>
      <c r="PEY152" s="129"/>
      <c r="PEZ152" s="129"/>
      <c r="PFA152" s="129"/>
      <c r="PFB152" s="129"/>
      <c r="PFC152" s="129"/>
      <c r="PFD152" s="129"/>
      <c r="PFE152" s="129"/>
      <c r="PFF152" s="129"/>
      <c r="PFG152" s="129"/>
      <c r="PFH152" s="129"/>
      <c r="PFI152" s="129"/>
      <c r="PFJ152" s="129"/>
      <c r="PFK152" s="129"/>
      <c r="PFL152" s="129"/>
      <c r="PFM152" s="129"/>
      <c r="PFN152" s="129"/>
      <c r="PFO152" s="129"/>
      <c r="PFP152" s="129"/>
      <c r="PFQ152" s="129"/>
      <c r="PFR152" s="129"/>
      <c r="PFS152" s="129"/>
      <c r="PFT152" s="129"/>
      <c r="PFU152" s="129"/>
      <c r="PFV152" s="129"/>
      <c r="PFW152" s="129"/>
      <c r="PFX152" s="129"/>
      <c r="PFY152" s="129"/>
      <c r="PFZ152" s="129"/>
      <c r="PGA152" s="129"/>
      <c r="PGB152" s="129"/>
      <c r="PGC152" s="129"/>
      <c r="PGD152" s="129"/>
      <c r="PGE152" s="129"/>
      <c r="PGF152" s="129"/>
      <c r="PGG152" s="129"/>
      <c r="PGH152" s="129"/>
      <c r="PGI152" s="129"/>
      <c r="PGJ152" s="129"/>
      <c r="PGK152" s="129"/>
      <c r="PGL152" s="129"/>
      <c r="PGM152" s="129"/>
      <c r="PGN152" s="129"/>
      <c r="PGO152" s="129"/>
      <c r="PGP152" s="129"/>
      <c r="PGQ152" s="129"/>
      <c r="PGR152" s="129"/>
      <c r="PGS152" s="129"/>
      <c r="PGT152" s="129"/>
      <c r="PGU152" s="129"/>
      <c r="PGV152" s="129"/>
      <c r="PGW152" s="129"/>
      <c r="PGX152" s="129"/>
      <c r="PGY152" s="129"/>
      <c r="PGZ152" s="129"/>
      <c r="PHA152" s="129"/>
      <c r="PHB152" s="129"/>
      <c r="PHC152" s="129"/>
      <c r="PHD152" s="129"/>
      <c r="PHE152" s="129"/>
      <c r="PHF152" s="129"/>
      <c r="PHG152" s="129"/>
      <c r="PHH152" s="129"/>
      <c r="PHI152" s="129"/>
      <c r="PHJ152" s="129"/>
      <c r="PHK152" s="129"/>
      <c r="PHL152" s="129"/>
      <c r="PHM152" s="129"/>
      <c r="PHN152" s="129"/>
      <c r="PHO152" s="129"/>
      <c r="PHP152" s="129"/>
      <c r="PHQ152" s="129"/>
      <c r="PHR152" s="129"/>
      <c r="PHS152" s="129"/>
      <c r="PHT152" s="129"/>
      <c r="PHU152" s="129"/>
      <c r="PHV152" s="129"/>
      <c r="PHW152" s="129"/>
      <c r="PHX152" s="129"/>
      <c r="PHY152" s="129"/>
      <c r="PHZ152" s="129"/>
      <c r="PIA152" s="129"/>
      <c r="PIB152" s="129"/>
      <c r="PIC152" s="129"/>
      <c r="PID152" s="129"/>
      <c r="PIE152" s="129"/>
      <c r="PIF152" s="129"/>
      <c r="PIG152" s="129"/>
      <c r="PIH152" s="129"/>
      <c r="PII152" s="129"/>
      <c r="PIJ152" s="129"/>
      <c r="PIK152" s="129"/>
      <c r="PIL152" s="129"/>
      <c r="PIM152" s="129"/>
      <c r="PIN152" s="129"/>
      <c r="PIO152" s="129"/>
      <c r="PIP152" s="129"/>
      <c r="PIQ152" s="129"/>
      <c r="PIR152" s="129"/>
      <c r="PIS152" s="129"/>
      <c r="PIT152" s="129"/>
      <c r="PIU152" s="129"/>
      <c r="PIV152" s="129"/>
      <c r="PIW152" s="129"/>
      <c r="PIX152" s="129"/>
      <c r="PIY152" s="129"/>
      <c r="PIZ152" s="129"/>
      <c r="PJA152" s="129"/>
      <c r="PJB152" s="129"/>
      <c r="PJC152" s="129"/>
      <c r="PJD152" s="129"/>
      <c r="PJE152" s="129"/>
      <c r="PJF152" s="129"/>
      <c r="PJG152" s="129"/>
      <c r="PJH152" s="129"/>
      <c r="PJI152" s="129"/>
      <c r="PJJ152" s="129"/>
      <c r="PJK152" s="129"/>
      <c r="PJL152" s="129"/>
      <c r="PJM152" s="129"/>
      <c r="PJN152" s="129"/>
      <c r="PJO152" s="129"/>
      <c r="PJP152" s="129"/>
      <c r="PJQ152" s="129"/>
      <c r="PJR152" s="129"/>
      <c r="PJS152" s="129"/>
      <c r="PJT152" s="129"/>
      <c r="PJU152" s="129"/>
      <c r="PJV152" s="129"/>
      <c r="PJW152" s="129"/>
      <c r="PJX152" s="129"/>
      <c r="PJY152" s="129"/>
      <c r="PJZ152" s="129"/>
      <c r="PKA152" s="129"/>
      <c r="PKB152" s="129"/>
      <c r="PKC152" s="129"/>
      <c r="PKD152" s="129"/>
      <c r="PKE152" s="129"/>
      <c r="PKF152" s="129"/>
      <c r="PKG152" s="129"/>
      <c r="PKH152" s="129"/>
      <c r="PKI152" s="129"/>
      <c r="PKJ152" s="129"/>
      <c r="PKK152" s="129"/>
      <c r="PKL152" s="129"/>
      <c r="PKM152" s="129"/>
      <c r="PKN152" s="129"/>
      <c r="PKO152" s="129"/>
      <c r="PKP152" s="129"/>
      <c r="PKQ152" s="129"/>
      <c r="PKR152" s="129"/>
      <c r="PKS152" s="129"/>
      <c r="PKT152" s="129"/>
      <c r="PKU152" s="129"/>
      <c r="PKV152" s="129"/>
      <c r="PKW152" s="129"/>
      <c r="PKX152" s="129"/>
      <c r="PKY152" s="129"/>
      <c r="PKZ152" s="129"/>
      <c r="PLA152" s="129"/>
      <c r="PLB152" s="129"/>
      <c r="PLC152" s="129"/>
      <c r="PLD152" s="129"/>
      <c r="PLE152" s="129"/>
      <c r="PLF152" s="129"/>
      <c r="PLG152" s="129"/>
      <c r="PLH152" s="129"/>
      <c r="PLI152" s="129"/>
      <c r="PLJ152" s="129"/>
      <c r="PLK152" s="129"/>
      <c r="PLL152" s="129"/>
      <c r="PLM152" s="129"/>
      <c r="PLN152" s="129"/>
      <c r="PLO152" s="129"/>
      <c r="PLP152" s="129"/>
      <c r="PLQ152" s="129"/>
      <c r="PLR152" s="129"/>
      <c r="PLS152" s="129"/>
      <c r="PLT152" s="129"/>
      <c r="PLU152" s="129"/>
      <c r="PLV152" s="129"/>
      <c r="PLW152" s="129"/>
      <c r="PLX152" s="129"/>
      <c r="PLY152" s="129"/>
      <c r="PLZ152" s="129"/>
      <c r="PMA152" s="129"/>
      <c r="PMB152" s="129"/>
      <c r="PMC152" s="129"/>
      <c r="PMD152" s="129"/>
      <c r="PME152" s="129"/>
      <c r="PMF152" s="129"/>
      <c r="PMG152" s="129"/>
      <c r="PMH152" s="129"/>
      <c r="PMI152" s="129"/>
      <c r="PMJ152" s="129"/>
      <c r="PMK152" s="129"/>
      <c r="PML152" s="129"/>
      <c r="PMM152" s="129"/>
      <c r="PMN152" s="129"/>
      <c r="PMO152" s="129"/>
      <c r="PMP152" s="129"/>
      <c r="PMQ152" s="129"/>
      <c r="PMR152" s="129"/>
      <c r="PMS152" s="129"/>
      <c r="PMT152" s="129"/>
      <c r="PMU152" s="129"/>
      <c r="PMV152" s="129"/>
      <c r="PMW152" s="129"/>
      <c r="PMX152" s="129"/>
      <c r="PMY152" s="129"/>
      <c r="PMZ152" s="129"/>
      <c r="PNA152" s="129"/>
      <c r="PNB152" s="129"/>
      <c r="PNC152" s="129"/>
      <c r="PND152" s="129"/>
      <c r="PNE152" s="129"/>
      <c r="PNF152" s="129"/>
      <c r="PNG152" s="129"/>
      <c r="PNH152" s="129"/>
      <c r="PNI152" s="129"/>
      <c r="PNJ152" s="129"/>
      <c r="PNK152" s="129"/>
      <c r="PNL152" s="129"/>
      <c r="PNM152" s="129"/>
      <c r="PNN152" s="129"/>
      <c r="PNO152" s="129"/>
      <c r="PNP152" s="129"/>
      <c r="PNQ152" s="129"/>
      <c r="PNR152" s="129"/>
      <c r="PNS152" s="129"/>
      <c r="PNT152" s="129"/>
      <c r="PNU152" s="129"/>
      <c r="PNV152" s="129"/>
      <c r="PNW152" s="129"/>
      <c r="PNX152" s="129"/>
      <c r="PNY152" s="129"/>
      <c r="PNZ152" s="129"/>
      <c r="POA152" s="129"/>
      <c r="POB152" s="129"/>
      <c r="POC152" s="129"/>
      <c r="POD152" s="129"/>
      <c r="POE152" s="129"/>
      <c r="POF152" s="129"/>
      <c r="POG152" s="129"/>
      <c r="POH152" s="129"/>
      <c r="POI152" s="129"/>
      <c r="POJ152" s="129"/>
      <c r="POK152" s="129"/>
      <c r="POL152" s="129"/>
      <c r="POM152" s="129"/>
      <c r="PON152" s="129"/>
      <c r="POO152" s="129"/>
      <c r="POP152" s="129"/>
      <c r="POQ152" s="129"/>
      <c r="POR152" s="129"/>
      <c r="POS152" s="129"/>
      <c r="POT152" s="129"/>
      <c r="POU152" s="129"/>
      <c r="POV152" s="129"/>
      <c r="POW152" s="129"/>
      <c r="POX152" s="129"/>
      <c r="POY152" s="129"/>
      <c r="POZ152" s="129"/>
      <c r="PPA152" s="129"/>
      <c r="PPB152" s="129"/>
      <c r="PPC152" s="129"/>
      <c r="PPD152" s="129"/>
      <c r="PPE152" s="129"/>
      <c r="PPF152" s="129"/>
      <c r="PPG152" s="129"/>
      <c r="PPH152" s="129"/>
      <c r="PPI152" s="129"/>
      <c r="PPJ152" s="129"/>
      <c r="PPK152" s="129"/>
      <c r="PPL152" s="129"/>
      <c r="PPM152" s="129"/>
      <c r="PPN152" s="129"/>
      <c r="PPO152" s="129"/>
      <c r="PPP152" s="129"/>
      <c r="PPQ152" s="129"/>
      <c r="PPR152" s="129"/>
      <c r="PPS152" s="129"/>
      <c r="PPT152" s="129"/>
      <c r="PPU152" s="129"/>
      <c r="PPV152" s="129"/>
      <c r="PPW152" s="129"/>
      <c r="PPX152" s="129"/>
      <c r="PPY152" s="129"/>
      <c r="PPZ152" s="129"/>
      <c r="PQA152" s="129"/>
      <c r="PQB152" s="129"/>
      <c r="PQC152" s="129"/>
      <c r="PQD152" s="129"/>
      <c r="PQE152" s="129"/>
      <c r="PQF152" s="129"/>
      <c r="PQG152" s="129"/>
      <c r="PQH152" s="129"/>
      <c r="PQI152" s="129"/>
      <c r="PQJ152" s="129"/>
      <c r="PQK152" s="129"/>
      <c r="PQL152" s="129"/>
      <c r="PQM152" s="129"/>
      <c r="PQN152" s="129"/>
      <c r="PQO152" s="129"/>
      <c r="PQP152" s="129"/>
      <c r="PQQ152" s="129"/>
      <c r="PQR152" s="129"/>
      <c r="PQS152" s="129"/>
      <c r="PQT152" s="129"/>
      <c r="PQU152" s="129"/>
      <c r="PQV152" s="129"/>
      <c r="PQW152" s="129"/>
      <c r="PQX152" s="129"/>
      <c r="PQY152" s="129"/>
      <c r="PQZ152" s="129"/>
      <c r="PRA152" s="129"/>
      <c r="PRB152" s="129"/>
      <c r="PRC152" s="129"/>
      <c r="PRD152" s="129"/>
      <c r="PRE152" s="129"/>
      <c r="PRF152" s="129"/>
      <c r="PRG152" s="129"/>
      <c r="PRH152" s="129"/>
      <c r="PRI152" s="129"/>
      <c r="PRJ152" s="129"/>
      <c r="PRK152" s="129"/>
      <c r="PRL152" s="129"/>
      <c r="PRM152" s="129"/>
      <c r="PRN152" s="129"/>
      <c r="PRO152" s="129"/>
      <c r="PRP152" s="129"/>
      <c r="PRQ152" s="129"/>
      <c r="PRR152" s="129"/>
      <c r="PRS152" s="129"/>
      <c r="PRT152" s="129"/>
      <c r="PRU152" s="129"/>
      <c r="PRV152" s="129"/>
      <c r="PRW152" s="129"/>
      <c r="PRX152" s="129"/>
      <c r="PRY152" s="129"/>
      <c r="PRZ152" s="129"/>
      <c r="PSA152" s="129"/>
      <c r="PSB152" s="129"/>
      <c r="PSC152" s="129"/>
      <c r="PSD152" s="129"/>
      <c r="PSE152" s="129"/>
      <c r="PSF152" s="129"/>
      <c r="PSG152" s="129"/>
      <c r="PSH152" s="129"/>
      <c r="PSI152" s="129"/>
      <c r="PSJ152" s="129"/>
      <c r="PSK152" s="129"/>
      <c r="PSL152" s="129"/>
      <c r="PSM152" s="129"/>
      <c r="PSN152" s="129"/>
      <c r="PSO152" s="129"/>
      <c r="PSP152" s="129"/>
      <c r="PSQ152" s="129"/>
      <c r="PSR152" s="129"/>
      <c r="PSS152" s="129"/>
      <c r="PST152" s="129"/>
      <c r="PSU152" s="129"/>
      <c r="PSV152" s="129"/>
      <c r="PSW152" s="129"/>
      <c r="PSX152" s="129"/>
      <c r="PSY152" s="129"/>
      <c r="PSZ152" s="129"/>
      <c r="PTA152" s="129"/>
      <c r="PTB152" s="129"/>
      <c r="PTC152" s="129"/>
      <c r="PTD152" s="129"/>
      <c r="PTE152" s="129"/>
      <c r="PTF152" s="129"/>
      <c r="PTG152" s="129"/>
      <c r="PTH152" s="129"/>
      <c r="PTI152" s="129"/>
      <c r="PTJ152" s="129"/>
      <c r="PTK152" s="129"/>
      <c r="PTL152" s="129"/>
      <c r="PTM152" s="129"/>
      <c r="PTN152" s="129"/>
      <c r="PTO152" s="129"/>
      <c r="PTP152" s="129"/>
      <c r="PTQ152" s="129"/>
      <c r="PTR152" s="129"/>
      <c r="PTS152" s="129"/>
      <c r="PTT152" s="129"/>
      <c r="PTU152" s="129"/>
      <c r="PTV152" s="129"/>
      <c r="PTW152" s="129"/>
      <c r="PTX152" s="129"/>
      <c r="PTY152" s="129"/>
      <c r="PTZ152" s="129"/>
      <c r="PUA152" s="129"/>
      <c r="PUB152" s="129"/>
      <c r="PUC152" s="129"/>
      <c r="PUD152" s="129"/>
      <c r="PUE152" s="129"/>
      <c r="PUF152" s="129"/>
      <c r="PUG152" s="129"/>
      <c r="PUH152" s="129"/>
      <c r="PUI152" s="129"/>
      <c r="PUJ152" s="129"/>
      <c r="PUK152" s="129"/>
      <c r="PUL152" s="129"/>
      <c r="PUM152" s="129"/>
      <c r="PUN152" s="129"/>
      <c r="PUO152" s="129"/>
      <c r="PUP152" s="129"/>
      <c r="PUQ152" s="129"/>
      <c r="PUR152" s="129"/>
      <c r="PUS152" s="129"/>
      <c r="PUT152" s="129"/>
      <c r="PUU152" s="129"/>
      <c r="PUV152" s="129"/>
      <c r="PUW152" s="129"/>
      <c r="PUX152" s="129"/>
      <c r="PUY152" s="129"/>
      <c r="PUZ152" s="129"/>
      <c r="PVA152" s="129"/>
      <c r="PVB152" s="129"/>
      <c r="PVC152" s="129"/>
      <c r="PVD152" s="129"/>
      <c r="PVE152" s="129"/>
      <c r="PVF152" s="129"/>
      <c r="PVG152" s="129"/>
      <c r="PVH152" s="129"/>
      <c r="PVI152" s="129"/>
      <c r="PVJ152" s="129"/>
      <c r="PVK152" s="129"/>
      <c r="PVL152" s="129"/>
      <c r="PVM152" s="129"/>
      <c r="PVN152" s="129"/>
      <c r="PVO152" s="129"/>
      <c r="PVP152" s="129"/>
      <c r="PVQ152" s="129"/>
      <c r="PVR152" s="129"/>
      <c r="PVS152" s="129"/>
      <c r="PVT152" s="129"/>
      <c r="PVU152" s="129"/>
      <c r="PVV152" s="129"/>
      <c r="PVW152" s="129"/>
      <c r="PVX152" s="129"/>
      <c r="PVY152" s="129"/>
      <c r="PVZ152" s="129"/>
      <c r="PWA152" s="129"/>
      <c r="PWB152" s="129"/>
      <c r="PWC152" s="129"/>
      <c r="PWD152" s="129"/>
      <c r="PWE152" s="129"/>
      <c r="PWF152" s="129"/>
      <c r="PWG152" s="129"/>
      <c r="PWH152" s="129"/>
      <c r="PWI152" s="129"/>
      <c r="PWJ152" s="129"/>
      <c r="PWK152" s="129"/>
      <c r="PWL152" s="129"/>
      <c r="PWM152" s="129"/>
      <c r="PWN152" s="129"/>
      <c r="PWO152" s="129"/>
      <c r="PWP152" s="129"/>
      <c r="PWQ152" s="129"/>
      <c r="PWR152" s="129"/>
      <c r="PWS152" s="129"/>
      <c r="PWT152" s="129"/>
      <c r="PWU152" s="129"/>
      <c r="PWV152" s="129"/>
      <c r="PWW152" s="129"/>
      <c r="PWX152" s="129"/>
      <c r="PWY152" s="129"/>
      <c r="PWZ152" s="129"/>
      <c r="PXA152" s="129"/>
      <c r="PXB152" s="129"/>
      <c r="PXC152" s="129"/>
      <c r="PXD152" s="129"/>
      <c r="PXE152" s="129"/>
      <c r="PXF152" s="129"/>
      <c r="PXG152" s="129"/>
      <c r="PXH152" s="129"/>
      <c r="PXI152" s="129"/>
      <c r="PXJ152" s="129"/>
      <c r="PXK152" s="129"/>
      <c r="PXL152" s="129"/>
      <c r="PXM152" s="129"/>
      <c r="PXN152" s="129"/>
      <c r="PXO152" s="129"/>
      <c r="PXP152" s="129"/>
      <c r="PXQ152" s="129"/>
      <c r="PXR152" s="129"/>
      <c r="PXS152" s="129"/>
      <c r="PXT152" s="129"/>
      <c r="PXU152" s="129"/>
      <c r="PXV152" s="129"/>
      <c r="PXW152" s="129"/>
      <c r="PXX152" s="129"/>
      <c r="PXY152" s="129"/>
      <c r="PXZ152" s="129"/>
      <c r="PYA152" s="129"/>
      <c r="PYB152" s="129"/>
      <c r="PYC152" s="129"/>
      <c r="PYD152" s="129"/>
      <c r="PYE152" s="129"/>
      <c r="PYF152" s="129"/>
      <c r="PYG152" s="129"/>
      <c r="PYH152" s="129"/>
      <c r="PYI152" s="129"/>
      <c r="PYJ152" s="129"/>
      <c r="PYK152" s="129"/>
      <c r="PYL152" s="129"/>
      <c r="PYM152" s="129"/>
      <c r="PYN152" s="129"/>
      <c r="PYO152" s="129"/>
      <c r="PYP152" s="129"/>
      <c r="PYQ152" s="129"/>
      <c r="PYR152" s="129"/>
      <c r="PYS152" s="129"/>
      <c r="PYT152" s="129"/>
      <c r="PYU152" s="129"/>
      <c r="PYV152" s="129"/>
      <c r="PYW152" s="129"/>
      <c r="PYX152" s="129"/>
      <c r="PYY152" s="129"/>
      <c r="PYZ152" s="129"/>
      <c r="PZA152" s="129"/>
      <c r="PZB152" s="129"/>
      <c r="PZC152" s="129"/>
      <c r="PZD152" s="129"/>
      <c r="PZE152" s="129"/>
      <c r="PZF152" s="129"/>
      <c r="PZG152" s="129"/>
      <c r="PZH152" s="129"/>
      <c r="PZI152" s="129"/>
      <c r="PZJ152" s="129"/>
      <c r="PZK152" s="129"/>
      <c r="PZL152" s="129"/>
      <c r="PZM152" s="129"/>
      <c r="PZN152" s="129"/>
      <c r="PZO152" s="129"/>
      <c r="PZP152" s="129"/>
      <c r="PZQ152" s="129"/>
      <c r="PZR152" s="129"/>
      <c r="PZS152" s="129"/>
      <c r="PZT152" s="129"/>
      <c r="PZU152" s="129"/>
      <c r="PZV152" s="129"/>
      <c r="PZW152" s="129"/>
      <c r="PZX152" s="129"/>
      <c r="PZY152" s="129"/>
      <c r="PZZ152" s="129"/>
      <c r="QAA152" s="129"/>
      <c r="QAB152" s="129"/>
      <c r="QAC152" s="129"/>
      <c r="QAD152" s="129"/>
      <c r="QAE152" s="129"/>
      <c r="QAF152" s="129"/>
      <c r="QAG152" s="129"/>
      <c r="QAH152" s="129"/>
      <c r="QAI152" s="129"/>
      <c r="QAJ152" s="129"/>
      <c r="QAK152" s="129"/>
      <c r="QAL152" s="129"/>
      <c r="QAM152" s="129"/>
      <c r="QAN152" s="129"/>
      <c r="QAO152" s="129"/>
      <c r="QAP152" s="129"/>
      <c r="QAQ152" s="129"/>
      <c r="QAR152" s="129"/>
      <c r="QAS152" s="129"/>
      <c r="QAT152" s="129"/>
      <c r="QAU152" s="129"/>
      <c r="QAV152" s="129"/>
      <c r="QAW152" s="129"/>
      <c r="QAX152" s="129"/>
      <c r="QAY152" s="129"/>
      <c r="QAZ152" s="129"/>
      <c r="QBA152" s="129"/>
      <c r="QBB152" s="129"/>
      <c r="QBC152" s="129"/>
      <c r="QBD152" s="129"/>
      <c r="QBE152" s="129"/>
      <c r="QBF152" s="129"/>
      <c r="QBG152" s="129"/>
      <c r="QBH152" s="129"/>
      <c r="QBI152" s="129"/>
      <c r="QBJ152" s="129"/>
      <c r="QBK152" s="129"/>
      <c r="QBL152" s="129"/>
      <c r="QBM152" s="129"/>
      <c r="QBN152" s="129"/>
      <c r="QBO152" s="129"/>
      <c r="QBP152" s="129"/>
      <c r="QBQ152" s="129"/>
      <c r="QBR152" s="129"/>
      <c r="QBS152" s="129"/>
      <c r="QBT152" s="129"/>
      <c r="QBU152" s="129"/>
      <c r="QBV152" s="129"/>
      <c r="QBW152" s="129"/>
      <c r="QBX152" s="129"/>
      <c r="QBY152" s="129"/>
      <c r="QBZ152" s="129"/>
      <c r="QCA152" s="129"/>
      <c r="QCB152" s="129"/>
      <c r="QCC152" s="129"/>
      <c r="QCD152" s="129"/>
      <c r="QCE152" s="129"/>
      <c r="QCF152" s="129"/>
      <c r="QCG152" s="129"/>
      <c r="QCH152" s="129"/>
      <c r="QCI152" s="129"/>
      <c r="QCJ152" s="129"/>
      <c r="QCK152" s="129"/>
      <c r="QCL152" s="129"/>
      <c r="QCM152" s="129"/>
      <c r="QCN152" s="129"/>
      <c r="QCO152" s="129"/>
      <c r="QCP152" s="129"/>
      <c r="QCQ152" s="129"/>
      <c r="QCR152" s="129"/>
      <c r="QCS152" s="129"/>
      <c r="QCT152" s="129"/>
      <c r="QCU152" s="129"/>
      <c r="QCV152" s="129"/>
      <c r="QCW152" s="129"/>
      <c r="QCX152" s="129"/>
      <c r="QCY152" s="129"/>
      <c r="QCZ152" s="129"/>
      <c r="QDA152" s="129"/>
      <c r="QDB152" s="129"/>
      <c r="QDC152" s="129"/>
      <c r="QDD152" s="129"/>
      <c r="QDE152" s="129"/>
      <c r="QDF152" s="129"/>
      <c r="QDG152" s="129"/>
      <c r="QDH152" s="129"/>
      <c r="QDI152" s="129"/>
      <c r="QDJ152" s="129"/>
      <c r="QDK152" s="129"/>
      <c r="QDL152" s="129"/>
      <c r="QDM152" s="129"/>
      <c r="QDN152" s="129"/>
      <c r="QDO152" s="129"/>
      <c r="QDP152" s="129"/>
      <c r="QDQ152" s="129"/>
      <c r="QDR152" s="129"/>
      <c r="QDS152" s="129"/>
      <c r="QDT152" s="129"/>
      <c r="QDU152" s="129"/>
      <c r="QDV152" s="129"/>
      <c r="QDW152" s="129"/>
      <c r="QDX152" s="129"/>
      <c r="QDY152" s="129"/>
      <c r="QDZ152" s="129"/>
      <c r="QEA152" s="129"/>
      <c r="QEB152" s="129"/>
      <c r="QEC152" s="129"/>
      <c r="QED152" s="129"/>
      <c r="QEE152" s="129"/>
      <c r="QEF152" s="129"/>
      <c r="QEG152" s="129"/>
      <c r="QEH152" s="129"/>
      <c r="QEI152" s="129"/>
      <c r="QEJ152" s="129"/>
      <c r="QEK152" s="129"/>
      <c r="QEL152" s="129"/>
      <c r="QEM152" s="129"/>
      <c r="QEN152" s="129"/>
      <c r="QEO152" s="129"/>
      <c r="QEP152" s="129"/>
      <c r="QEQ152" s="129"/>
      <c r="QER152" s="129"/>
      <c r="QES152" s="129"/>
      <c r="QET152" s="129"/>
      <c r="QEU152" s="129"/>
      <c r="QEV152" s="129"/>
      <c r="QEW152" s="129"/>
      <c r="QEX152" s="129"/>
      <c r="QEY152" s="129"/>
      <c r="QEZ152" s="129"/>
      <c r="QFA152" s="129"/>
      <c r="QFB152" s="129"/>
      <c r="QFC152" s="129"/>
      <c r="QFD152" s="129"/>
      <c r="QFE152" s="129"/>
      <c r="QFF152" s="129"/>
      <c r="QFG152" s="129"/>
      <c r="QFH152" s="129"/>
      <c r="QFI152" s="129"/>
      <c r="QFJ152" s="129"/>
      <c r="QFK152" s="129"/>
      <c r="QFL152" s="129"/>
      <c r="QFM152" s="129"/>
      <c r="QFN152" s="129"/>
      <c r="QFO152" s="129"/>
      <c r="QFP152" s="129"/>
      <c r="QFQ152" s="129"/>
      <c r="QFR152" s="129"/>
      <c r="QFS152" s="129"/>
      <c r="QFT152" s="129"/>
      <c r="QFU152" s="129"/>
      <c r="QFV152" s="129"/>
      <c r="QFW152" s="129"/>
      <c r="QFX152" s="129"/>
      <c r="QFY152" s="129"/>
      <c r="QFZ152" s="129"/>
      <c r="QGA152" s="129"/>
      <c r="QGB152" s="129"/>
      <c r="QGC152" s="129"/>
      <c r="QGD152" s="129"/>
      <c r="QGE152" s="129"/>
      <c r="QGF152" s="129"/>
      <c r="QGG152" s="129"/>
      <c r="QGH152" s="129"/>
      <c r="QGI152" s="129"/>
      <c r="QGJ152" s="129"/>
      <c r="QGK152" s="129"/>
      <c r="QGL152" s="129"/>
      <c r="QGM152" s="129"/>
      <c r="QGN152" s="129"/>
      <c r="QGO152" s="129"/>
      <c r="QGP152" s="129"/>
      <c r="QGQ152" s="129"/>
      <c r="QGR152" s="129"/>
      <c r="QGS152" s="129"/>
      <c r="QGT152" s="129"/>
      <c r="QGU152" s="129"/>
      <c r="QGV152" s="129"/>
      <c r="QGW152" s="129"/>
      <c r="QGX152" s="129"/>
      <c r="QGY152" s="129"/>
      <c r="QGZ152" s="129"/>
      <c r="QHA152" s="129"/>
      <c r="QHB152" s="129"/>
      <c r="QHC152" s="129"/>
      <c r="QHD152" s="129"/>
      <c r="QHE152" s="129"/>
      <c r="QHF152" s="129"/>
      <c r="QHG152" s="129"/>
      <c r="QHH152" s="129"/>
      <c r="QHI152" s="129"/>
      <c r="QHJ152" s="129"/>
      <c r="QHK152" s="129"/>
      <c r="QHL152" s="129"/>
      <c r="QHM152" s="129"/>
      <c r="QHN152" s="129"/>
      <c r="QHO152" s="129"/>
      <c r="QHP152" s="129"/>
      <c r="QHQ152" s="129"/>
      <c r="QHR152" s="129"/>
      <c r="QHS152" s="129"/>
      <c r="QHT152" s="129"/>
      <c r="QHU152" s="129"/>
      <c r="QHV152" s="129"/>
      <c r="QHW152" s="129"/>
      <c r="QHX152" s="129"/>
      <c r="QHY152" s="129"/>
      <c r="QHZ152" s="129"/>
      <c r="QIA152" s="129"/>
      <c r="QIB152" s="129"/>
      <c r="QIC152" s="129"/>
      <c r="QID152" s="129"/>
      <c r="QIE152" s="129"/>
      <c r="QIF152" s="129"/>
      <c r="QIG152" s="129"/>
      <c r="QIH152" s="129"/>
      <c r="QII152" s="129"/>
      <c r="QIJ152" s="129"/>
      <c r="QIK152" s="129"/>
      <c r="QIL152" s="129"/>
      <c r="QIM152" s="129"/>
      <c r="QIN152" s="129"/>
      <c r="QIO152" s="129"/>
      <c r="QIP152" s="129"/>
      <c r="QIQ152" s="129"/>
      <c r="QIR152" s="129"/>
      <c r="QIS152" s="129"/>
      <c r="QIT152" s="129"/>
      <c r="QIU152" s="129"/>
      <c r="QIV152" s="129"/>
      <c r="QIW152" s="129"/>
      <c r="QIX152" s="129"/>
      <c r="QIY152" s="129"/>
      <c r="QIZ152" s="129"/>
      <c r="QJA152" s="129"/>
      <c r="QJB152" s="129"/>
      <c r="QJC152" s="129"/>
      <c r="QJD152" s="129"/>
      <c r="QJE152" s="129"/>
      <c r="QJF152" s="129"/>
      <c r="QJG152" s="129"/>
      <c r="QJH152" s="129"/>
      <c r="QJI152" s="129"/>
      <c r="QJJ152" s="129"/>
      <c r="QJK152" s="129"/>
      <c r="QJL152" s="129"/>
      <c r="QJM152" s="129"/>
      <c r="QJN152" s="129"/>
      <c r="QJO152" s="129"/>
      <c r="QJP152" s="129"/>
      <c r="QJQ152" s="129"/>
      <c r="QJR152" s="129"/>
      <c r="QJS152" s="129"/>
      <c r="QJT152" s="129"/>
      <c r="QJU152" s="129"/>
      <c r="QJV152" s="129"/>
      <c r="QJW152" s="129"/>
      <c r="QJX152" s="129"/>
      <c r="QJY152" s="129"/>
      <c r="QJZ152" s="129"/>
      <c r="QKA152" s="129"/>
      <c r="QKB152" s="129"/>
      <c r="QKC152" s="129"/>
      <c r="QKD152" s="129"/>
      <c r="QKE152" s="129"/>
      <c r="QKF152" s="129"/>
      <c r="QKG152" s="129"/>
      <c r="QKH152" s="129"/>
      <c r="QKI152" s="129"/>
      <c r="QKJ152" s="129"/>
      <c r="QKK152" s="129"/>
      <c r="QKL152" s="129"/>
      <c r="QKM152" s="129"/>
      <c r="QKN152" s="129"/>
      <c r="QKO152" s="129"/>
      <c r="QKP152" s="129"/>
      <c r="QKQ152" s="129"/>
      <c r="QKR152" s="129"/>
      <c r="QKS152" s="129"/>
      <c r="QKT152" s="129"/>
      <c r="QKU152" s="129"/>
      <c r="QKV152" s="129"/>
      <c r="QKW152" s="129"/>
      <c r="QKX152" s="129"/>
      <c r="QKY152" s="129"/>
      <c r="QKZ152" s="129"/>
      <c r="QLA152" s="129"/>
      <c r="QLB152" s="129"/>
      <c r="QLC152" s="129"/>
      <c r="QLD152" s="129"/>
      <c r="QLE152" s="129"/>
      <c r="QLF152" s="129"/>
      <c r="QLG152" s="129"/>
      <c r="QLH152" s="129"/>
      <c r="QLI152" s="129"/>
      <c r="QLJ152" s="129"/>
      <c r="QLK152" s="129"/>
      <c r="QLL152" s="129"/>
      <c r="QLM152" s="129"/>
      <c r="QLN152" s="129"/>
      <c r="QLO152" s="129"/>
      <c r="QLP152" s="129"/>
      <c r="QLQ152" s="129"/>
      <c r="QLR152" s="129"/>
      <c r="QLS152" s="129"/>
      <c r="QLT152" s="129"/>
      <c r="QLU152" s="129"/>
      <c r="QLV152" s="129"/>
      <c r="QLW152" s="129"/>
      <c r="QLX152" s="129"/>
      <c r="QLY152" s="129"/>
      <c r="QLZ152" s="129"/>
      <c r="QMA152" s="129"/>
      <c r="QMB152" s="129"/>
      <c r="QMC152" s="129"/>
      <c r="QMD152" s="129"/>
      <c r="QME152" s="129"/>
      <c r="QMF152" s="129"/>
      <c r="QMG152" s="129"/>
      <c r="QMH152" s="129"/>
      <c r="QMI152" s="129"/>
      <c r="QMJ152" s="129"/>
      <c r="QMK152" s="129"/>
      <c r="QML152" s="129"/>
      <c r="QMM152" s="129"/>
      <c r="QMN152" s="129"/>
      <c r="QMO152" s="129"/>
      <c r="QMP152" s="129"/>
      <c r="QMQ152" s="129"/>
      <c r="QMR152" s="129"/>
      <c r="QMS152" s="129"/>
      <c r="QMT152" s="129"/>
      <c r="QMU152" s="129"/>
      <c r="QMV152" s="129"/>
      <c r="QMW152" s="129"/>
      <c r="QMX152" s="129"/>
      <c r="QMY152" s="129"/>
      <c r="QMZ152" s="129"/>
      <c r="QNA152" s="129"/>
      <c r="QNB152" s="129"/>
      <c r="QNC152" s="129"/>
      <c r="QND152" s="129"/>
      <c r="QNE152" s="129"/>
      <c r="QNF152" s="129"/>
      <c r="QNG152" s="129"/>
      <c r="QNH152" s="129"/>
      <c r="QNI152" s="129"/>
      <c r="QNJ152" s="129"/>
      <c r="QNK152" s="129"/>
      <c r="QNL152" s="129"/>
      <c r="QNM152" s="129"/>
      <c r="QNN152" s="129"/>
      <c r="QNO152" s="129"/>
      <c r="QNP152" s="129"/>
      <c r="QNQ152" s="129"/>
      <c r="QNR152" s="129"/>
      <c r="QNS152" s="129"/>
      <c r="QNT152" s="129"/>
      <c r="QNU152" s="129"/>
      <c r="QNV152" s="129"/>
      <c r="QNW152" s="129"/>
      <c r="QNX152" s="129"/>
      <c r="QNY152" s="129"/>
      <c r="QNZ152" s="129"/>
      <c r="QOA152" s="129"/>
      <c r="QOB152" s="129"/>
      <c r="QOC152" s="129"/>
      <c r="QOD152" s="129"/>
      <c r="QOE152" s="129"/>
      <c r="QOF152" s="129"/>
      <c r="QOG152" s="129"/>
      <c r="QOH152" s="129"/>
      <c r="QOI152" s="129"/>
      <c r="QOJ152" s="129"/>
      <c r="QOK152" s="129"/>
      <c r="QOL152" s="129"/>
      <c r="QOM152" s="129"/>
      <c r="QON152" s="129"/>
      <c r="QOO152" s="129"/>
      <c r="QOP152" s="129"/>
      <c r="QOQ152" s="129"/>
      <c r="QOR152" s="129"/>
      <c r="QOS152" s="129"/>
      <c r="QOT152" s="129"/>
      <c r="QOU152" s="129"/>
      <c r="QOV152" s="129"/>
      <c r="QOW152" s="129"/>
      <c r="QOX152" s="129"/>
      <c r="QOY152" s="129"/>
      <c r="QOZ152" s="129"/>
      <c r="QPA152" s="129"/>
      <c r="QPB152" s="129"/>
      <c r="QPC152" s="129"/>
      <c r="QPD152" s="129"/>
      <c r="QPE152" s="129"/>
      <c r="QPF152" s="129"/>
      <c r="QPG152" s="129"/>
      <c r="QPH152" s="129"/>
      <c r="QPI152" s="129"/>
      <c r="QPJ152" s="129"/>
      <c r="QPK152" s="129"/>
      <c r="QPL152" s="129"/>
      <c r="QPM152" s="129"/>
      <c r="QPN152" s="129"/>
      <c r="QPO152" s="129"/>
      <c r="QPP152" s="129"/>
      <c r="QPQ152" s="129"/>
      <c r="QPR152" s="129"/>
      <c r="QPS152" s="129"/>
      <c r="QPT152" s="129"/>
      <c r="QPU152" s="129"/>
      <c r="QPV152" s="129"/>
      <c r="QPW152" s="129"/>
      <c r="QPX152" s="129"/>
      <c r="QPY152" s="129"/>
      <c r="QPZ152" s="129"/>
      <c r="QQA152" s="129"/>
      <c r="QQB152" s="129"/>
      <c r="QQC152" s="129"/>
      <c r="QQD152" s="129"/>
      <c r="QQE152" s="129"/>
      <c r="QQF152" s="129"/>
      <c r="QQG152" s="129"/>
      <c r="QQH152" s="129"/>
      <c r="QQI152" s="129"/>
      <c r="QQJ152" s="129"/>
      <c r="QQK152" s="129"/>
      <c r="QQL152" s="129"/>
      <c r="QQM152" s="129"/>
      <c r="QQN152" s="129"/>
      <c r="QQO152" s="129"/>
      <c r="QQP152" s="129"/>
      <c r="QQQ152" s="129"/>
      <c r="QQR152" s="129"/>
      <c r="QQS152" s="129"/>
      <c r="QQT152" s="129"/>
      <c r="QQU152" s="129"/>
      <c r="QQV152" s="129"/>
      <c r="QQW152" s="129"/>
      <c r="QQX152" s="129"/>
      <c r="QQY152" s="129"/>
      <c r="QQZ152" s="129"/>
      <c r="QRA152" s="129"/>
      <c r="QRB152" s="129"/>
      <c r="QRC152" s="129"/>
      <c r="QRD152" s="129"/>
      <c r="QRE152" s="129"/>
      <c r="QRF152" s="129"/>
      <c r="QRG152" s="129"/>
      <c r="QRH152" s="129"/>
      <c r="QRI152" s="129"/>
      <c r="QRJ152" s="129"/>
      <c r="QRK152" s="129"/>
      <c r="QRL152" s="129"/>
      <c r="QRM152" s="129"/>
      <c r="QRN152" s="129"/>
      <c r="QRO152" s="129"/>
      <c r="QRP152" s="129"/>
      <c r="QRQ152" s="129"/>
      <c r="QRR152" s="129"/>
      <c r="QRS152" s="129"/>
      <c r="QRT152" s="129"/>
      <c r="QRU152" s="129"/>
      <c r="QRV152" s="129"/>
      <c r="QRW152" s="129"/>
      <c r="QRX152" s="129"/>
      <c r="QRY152" s="129"/>
      <c r="QRZ152" s="129"/>
      <c r="QSA152" s="129"/>
      <c r="QSB152" s="129"/>
      <c r="QSC152" s="129"/>
      <c r="QSD152" s="129"/>
      <c r="QSE152" s="129"/>
      <c r="QSF152" s="129"/>
      <c r="QSG152" s="129"/>
      <c r="QSH152" s="129"/>
      <c r="QSI152" s="129"/>
      <c r="QSJ152" s="129"/>
      <c r="QSK152" s="129"/>
      <c r="QSL152" s="129"/>
      <c r="QSM152" s="129"/>
      <c r="QSN152" s="129"/>
      <c r="QSO152" s="129"/>
      <c r="QSP152" s="129"/>
      <c r="QSQ152" s="129"/>
      <c r="QSR152" s="129"/>
      <c r="QSS152" s="129"/>
      <c r="QST152" s="129"/>
      <c r="QSU152" s="129"/>
      <c r="QSV152" s="129"/>
      <c r="QSW152" s="129"/>
      <c r="QSX152" s="129"/>
      <c r="QSY152" s="129"/>
      <c r="QSZ152" s="129"/>
      <c r="QTA152" s="129"/>
      <c r="QTB152" s="129"/>
      <c r="QTC152" s="129"/>
      <c r="QTD152" s="129"/>
      <c r="QTE152" s="129"/>
      <c r="QTF152" s="129"/>
      <c r="QTG152" s="129"/>
      <c r="QTH152" s="129"/>
      <c r="QTI152" s="129"/>
      <c r="QTJ152" s="129"/>
      <c r="QTK152" s="129"/>
      <c r="QTL152" s="129"/>
      <c r="QTM152" s="129"/>
      <c r="QTN152" s="129"/>
      <c r="QTO152" s="129"/>
      <c r="QTP152" s="129"/>
      <c r="QTQ152" s="129"/>
      <c r="QTR152" s="129"/>
      <c r="QTS152" s="129"/>
      <c r="QTT152" s="129"/>
      <c r="QTU152" s="129"/>
      <c r="QTV152" s="129"/>
      <c r="QTW152" s="129"/>
      <c r="QTX152" s="129"/>
      <c r="QTY152" s="129"/>
      <c r="QTZ152" s="129"/>
      <c r="QUA152" s="129"/>
      <c r="QUB152" s="129"/>
      <c r="QUC152" s="129"/>
      <c r="QUD152" s="129"/>
      <c r="QUE152" s="129"/>
      <c r="QUF152" s="129"/>
      <c r="QUG152" s="129"/>
      <c r="QUH152" s="129"/>
      <c r="QUI152" s="129"/>
      <c r="QUJ152" s="129"/>
      <c r="QUK152" s="129"/>
      <c r="QUL152" s="129"/>
      <c r="QUM152" s="129"/>
      <c r="QUN152" s="129"/>
      <c r="QUO152" s="129"/>
      <c r="QUP152" s="129"/>
      <c r="QUQ152" s="129"/>
      <c r="QUR152" s="129"/>
      <c r="QUS152" s="129"/>
      <c r="QUT152" s="129"/>
      <c r="QUU152" s="129"/>
      <c r="QUV152" s="129"/>
      <c r="QUW152" s="129"/>
      <c r="QUX152" s="129"/>
      <c r="QUY152" s="129"/>
      <c r="QUZ152" s="129"/>
      <c r="QVA152" s="129"/>
      <c r="QVB152" s="129"/>
      <c r="QVC152" s="129"/>
      <c r="QVD152" s="129"/>
      <c r="QVE152" s="129"/>
      <c r="QVF152" s="129"/>
      <c r="QVG152" s="129"/>
      <c r="QVH152" s="129"/>
      <c r="QVI152" s="129"/>
      <c r="QVJ152" s="129"/>
      <c r="QVK152" s="129"/>
      <c r="QVL152" s="129"/>
      <c r="QVM152" s="129"/>
      <c r="QVN152" s="129"/>
      <c r="QVO152" s="129"/>
      <c r="QVP152" s="129"/>
      <c r="QVQ152" s="129"/>
      <c r="QVR152" s="129"/>
      <c r="QVS152" s="129"/>
      <c r="QVT152" s="129"/>
      <c r="QVU152" s="129"/>
      <c r="QVV152" s="129"/>
      <c r="QVW152" s="129"/>
      <c r="QVX152" s="129"/>
      <c r="QVY152" s="129"/>
      <c r="QVZ152" s="129"/>
      <c r="QWA152" s="129"/>
      <c r="QWB152" s="129"/>
      <c r="QWC152" s="129"/>
      <c r="QWD152" s="129"/>
      <c r="QWE152" s="129"/>
      <c r="QWF152" s="129"/>
      <c r="QWG152" s="129"/>
      <c r="QWH152" s="129"/>
      <c r="QWI152" s="129"/>
      <c r="QWJ152" s="129"/>
      <c r="QWK152" s="129"/>
      <c r="QWL152" s="129"/>
      <c r="QWM152" s="129"/>
      <c r="QWN152" s="129"/>
      <c r="QWO152" s="129"/>
      <c r="QWP152" s="129"/>
      <c r="QWQ152" s="129"/>
      <c r="QWR152" s="129"/>
      <c r="QWS152" s="129"/>
      <c r="QWT152" s="129"/>
      <c r="QWU152" s="129"/>
      <c r="QWV152" s="129"/>
      <c r="QWW152" s="129"/>
      <c r="QWX152" s="129"/>
      <c r="QWY152" s="129"/>
      <c r="QWZ152" s="129"/>
      <c r="QXA152" s="129"/>
      <c r="QXB152" s="129"/>
      <c r="QXC152" s="129"/>
      <c r="QXD152" s="129"/>
      <c r="QXE152" s="129"/>
      <c r="QXF152" s="129"/>
      <c r="QXG152" s="129"/>
      <c r="QXH152" s="129"/>
      <c r="QXI152" s="129"/>
      <c r="QXJ152" s="129"/>
      <c r="QXK152" s="129"/>
      <c r="QXL152" s="129"/>
      <c r="QXM152" s="129"/>
      <c r="QXN152" s="129"/>
      <c r="QXO152" s="129"/>
      <c r="QXP152" s="129"/>
      <c r="QXQ152" s="129"/>
      <c r="QXR152" s="129"/>
      <c r="QXS152" s="129"/>
      <c r="QXT152" s="129"/>
      <c r="QXU152" s="129"/>
      <c r="QXV152" s="129"/>
      <c r="QXW152" s="129"/>
      <c r="QXX152" s="129"/>
      <c r="QXY152" s="129"/>
      <c r="QXZ152" s="129"/>
      <c r="QYA152" s="129"/>
      <c r="QYB152" s="129"/>
      <c r="QYC152" s="129"/>
      <c r="QYD152" s="129"/>
      <c r="QYE152" s="129"/>
      <c r="QYF152" s="129"/>
      <c r="QYG152" s="129"/>
      <c r="QYH152" s="129"/>
      <c r="QYI152" s="129"/>
      <c r="QYJ152" s="129"/>
      <c r="QYK152" s="129"/>
      <c r="QYL152" s="129"/>
      <c r="QYM152" s="129"/>
      <c r="QYN152" s="129"/>
      <c r="QYO152" s="129"/>
      <c r="QYP152" s="129"/>
      <c r="QYQ152" s="129"/>
      <c r="QYR152" s="129"/>
      <c r="QYS152" s="129"/>
      <c r="QYT152" s="129"/>
      <c r="QYU152" s="129"/>
      <c r="QYV152" s="129"/>
      <c r="QYW152" s="129"/>
      <c r="QYX152" s="129"/>
      <c r="QYY152" s="129"/>
      <c r="QYZ152" s="129"/>
      <c r="QZA152" s="129"/>
      <c r="QZB152" s="129"/>
      <c r="QZC152" s="129"/>
      <c r="QZD152" s="129"/>
      <c r="QZE152" s="129"/>
      <c r="QZF152" s="129"/>
      <c r="QZG152" s="129"/>
      <c r="QZH152" s="129"/>
      <c r="QZI152" s="129"/>
      <c r="QZJ152" s="129"/>
      <c r="QZK152" s="129"/>
      <c r="QZL152" s="129"/>
      <c r="QZM152" s="129"/>
      <c r="QZN152" s="129"/>
      <c r="QZO152" s="129"/>
      <c r="QZP152" s="129"/>
      <c r="QZQ152" s="129"/>
      <c r="QZR152" s="129"/>
      <c r="QZS152" s="129"/>
      <c r="QZT152" s="129"/>
      <c r="QZU152" s="129"/>
      <c r="QZV152" s="129"/>
      <c r="QZW152" s="129"/>
      <c r="QZX152" s="129"/>
      <c r="QZY152" s="129"/>
      <c r="QZZ152" s="129"/>
      <c r="RAA152" s="129"/>
      <c r="RAB152" s="129"/>
      <c r="RAC152" s="129"/>
      <c r="RAD152" s="129"/>
      <c r="RAE152" s="129"/>
      <c r="RAF152" s="129"/>
      <c r="RAG152" s="129"/>
      <c r="RAH152" s="129"/>
      <c r="RAI152" s="129"/>
      <c r="RAJ152" s="129"/>
      <c r="RAK152" s="129"/>
      <c r="RAL152" s="129"/>
      <c r="RAM152" s="129"/>
      <c r="RAN152" s="129"/>
      <c r="RAO152" s="129"/>
      <c r="RAP152" s="129"/>
      <c r="RAQ152" s="129"/>
      <c r="RAR152" s="129"/>
      <c r="RAS152" s="129"/>
      <c r="RAT152" s="129"/>
      <c r="RAU152" s="129"/>
      <c r="RAV152" s="129"/>
      <c r="RAW152" s="129"/>
      <c r="RAX152" s="129"/>
      <c r="RAY152" s="129"/>
      <c r="RAZ152" s="129"/>
      <c r="RBA152" s="129"/>
      <c r="RBB152" s="129"/>
      <c r="RBC152" s="129"/>
      <c r="RBD152" s="129"/>
      <c r="RBE152" s="129"/>
      <c r="RBF152" s="129"/>
      <c r="RBG152" s="129"/>
      <c r="RBH152" s="129"/>
      <c r="RBI152" s="129"/>
      <c r="RBJ152" s="129"/>
      <c r="RBK152" s="129"/>
      <c r="RBL152" s="129"/>
      <c r="RBM152" s="129"/>
      <c r="RBN152" s="129"/>
      <c r="RBO152" s="129"/>
      <c r="RBP152" s="129"/>
      <c r="RBQ152" s="129"/>
      <c r="RBR152" s="129"/>
      <c r="RBS152" s="129"/>
      <c r="RBT152" s="129"/>
      <c r="RBU152" s="129"/>
      <c r="RBV152" s="129"/>
      <c r="RBW152" s="129"/>
      <c r="RBX152" s="129"/>
      <c r="RBY152" s="129"/>
      <c r="RBZ152" s="129"/>
      <c r="RCA152" s="129"/>
      <c r="RCB152" s="129"/>
      <c r="RCC152" s="129"/>
      <c r="RCD152" s="129"/>
      <c r="RCE152" s="129"/>
      <c r="RCF152" s="129"/>
      <c r="RCG152" s="129"/>
      <c r="RCH152" s="129"/>
      <c r="RCI152" s="129"/>
      <c r="RCJ152" s="129"/>
      <c r="RCK152" s="129"/>
      <c r="RCL152" s="129"/>
      <c r="RCM152" s="129"/>
      <c r="RCN152" s="129"/>
      <c r="RCO152" s="129"/>
      <c r="RCP152" s="129"/>
      <c r="RCQ152" s="129"/>
      <c r="RCR152" s="129"/>
      <c r="RCS152" s="129"/>
      <c r="RCT152" s="129"/>
      <c r="RCU152" s="129"/>
      <c r="RCV152" s="129"/>
      <c r="RCW152" s="129"/>
      <c r="RCX152" s="129"/>
      <c r="RCY152" s="129"/>
      <c r="RCZ152" s="129"/>
      <c r="RDA152" s="129"/>
      <c r="RDB152" s="129"/>
      <c r="RDC152" s="129"/>
      <c r="RDD152" s="129"/>
      <c r="RDE152" s="129"/>
      <c r="RDF152" s="129"/>
      <c r="RDG152" s="129"/>
      <c r="RDH152" s="129"/>
      <c r="RDI152" s="129"/>
      <c r="RDJ152" s="129"/>
      <c r="RDK152" s="129"/>
      <c r="RDL152" s="129"/>
      <c r="RDM152" s="129"/>
      <c r="RDN152" s="129"/>
      <c r="RDO152" s="129"/>
      <c r="RDP152" s="129"/>
      <c r="RDQ152" s="129"/>
      <c r="RDR152" s="129"/>
      <c r="RDS152" s="129"/>
      <c r="RDT152" s="129"/>
      <c r="RDU152" s="129"/>
      <c r="RDV152" s="129"/>
      <c r="RDW152" s="129"/>
      <c r="RDX152" s="129"/>
      <c r="RDY152" s="129"/>
      <c r="RDZ152" s="129"/>
      <c r="REA152" s="129"/>
      <c r="REB152" s="129"/>
      <c r="REC152" s="129"/>
      <c r="RED152" s="129"/>
      <c r="REE152" s="129"/>
      <c r="REF152" s="129"/>
      <c r="REG152" s="129"/>
      <c r="REH152" s="129"/>
      <c r="REI152" s="129"/>
      <c r="REJ152" s="129"/>
      <c r="REK152" s="129"/>
      <c r="REL152" s="129"/>
      <c r="REM152" s="129"/>
      <c r="REN152" s="129"/>
      <c r="REO152" s="129"/>
      <c r="REP152" s="129"/>
      <c r="REQ152" s="129"/>
      <c r="RER152" s="129"/>
      <c r="RES152" s="129"/>
      <c r="RET152" s="129"/>
      <c r="REU152" s="129"/>
      <c r="REV152" s="129"/>
      <c r="REW152" s="129"/>
      <c r="REX152" s="129"/>
      <c r="REY152" s="129"/>
      <c r="REZ152" s="129"/>
      <c r="RFA152" s="129"/>
      <c r="RFB152" s="129"/>
      <c r="RFC152" s="129"/>
      <c r="RFD152" s="129"/>
      <c r="RFE152" s="129"/>
      <c r="RFF152" s="129"/>
      <c r="RFG152" s="129"/>
      <c r="RFH152" s="129"/>
      <c r="RFI152" s="129"/>
      <c r="RFJ152" s="129"/>
      <c r="RFK152" s="129"/>
      <c r="RFL152" s="129"/>
      <c r="RFM152" s="129"/>
      <c r="RFN152" s="129"/>
      <c r="RFO152" s="129"/>
      <c r="RFP152" s="129"/>
      <c r="RFQ152" s="129"/>
      <c r="RFR152" s="129"/>
      <c r="RFS152" s="129"/>
      <c r="RFT152" s="129"/>
      <c r="RFU152" s="129"/>
      <c r="RFV152" s="129"/>
      <c r="RFW152" s="129"/>
      <c r="RFX152" s="129"/>
      <c r="RFY152" s="129"/>
      <c r="RFZ152" s="129"/>
      <c r="RGA152" s="129"/>
      <c r="RGB152" s="129"/>
      <c r="RGC152" s="129"/>
      <c r="RGD152" s="129"/>
      <c r="RGE152" s="129"/>
      <c r="RGF152" s="129"/>
      <c r="RGG152" s="129"/>
      <c r="RGH152" s="129"/>
      <c r="RGI152" s="129"/>
      <c r="RGJ152" s="129"/>
      <c r="RGK152" s="129"/>
      <c r="RGL152" s="129"/>
      <c r="RGM152" s="129"/>
      <c r="RGN152" s="129"/>
      <c r="RGO152" s="129"/>
      <c r="RGP152" s="129"/>
      <c r="RGQ152" s="129"/>
      <c r="RGR152" s="129"/>
      <c r="RGS152" s="129"/>
      <c r="RGT152" s="129"/>
      <c r="RGU152" s="129"/>
      <c r="RGV152" s="129"/>
      <c r="RGW152" s="129"/>
      <c r="RGX152" s="129"/>
      <c r="RGY152" s="129"/>
      <c r="RGZ152" s="129"/>
      <c r="RHA152" s="129"/>
      <c r="RHB152" s="129"/>
      <c r="RHC152" s="129"/>
      <c r="RHD152" s="129"/>
      <c r="RHE152" s="129"/>
      <c r="RHF152" s="129"/>
      <c r="RHG152" s="129"/>
      <c r="RHH152" s="129"/>
      <c r="RHI152" s="129"/>
      <c r="RHJ152" s="129"/>
      <c r="RHK152" s="129"/>
      <c r="RHL152" s="129"/>
      <c r="RHM152" s="129"/>
      <c r="RHN152" s="129"/>
      <c r="RHO152" s="129"/>
      <c r="RHP152" s="129"/>
      <c r="RHQ152" s="129"/>
      <c r="RHR152" s="129"/>
      <c r="RHS152" s="129"/>
      <c r="RHT152" s="129"/>
      <c r="RHU152" s="129"/>
      <c r="RHV152" s="129"/>
      <c r="RHW152" s="129"/>
      <c r="RHX152" s="129"/>
      <c r="RHY152" s="129"/>
      <c r="RHZ152" s="129"/>
      <c r="RIA152" s="129"/>
      <c r="RIB152" s="129"/>
      <c r="RIC152" s="129"/>
      <c r="RID152" s="129"/>
      <c r="RIE152" s="129"/>
      <c r="RIF152" s="129"/>
      <c r="RIG152" s="129"/>
      <c r="RIH152" s="129"/>
      <c r="RII152" s="129"/>
      <c r="RIJ152" s="129"/>
      <c r="RIK152" s="129"/>
      <c r="RIL152" s="129"/>
      <c r="RIM152" s="129"/>
      <c r="RIN152" s="129"/>
      <c r="RIO152" s="129"/>
      <c r="RIP152" s="129"/>
      <c r="RIQ152" s="129"/>
      <c r="RIR152" s="129"/>
      <c r="RIS152" s="129"/>
      <c r="RIT152" s="129"/>
      <c r="RIU152" s="129"/>
      <c r="RIV152" s="129"/>
      <c r="RIW152" s="129"/>
      <c r="RIX152" s="129"/>
      <c r="RIY152" s="129"/>
      <c r="RIZ152" s="129"/>
      <c r="RJA152" s="129"/>
      <c r="RJB152" s="129"/>
      <c r="RJC152" s="129"/>
      <c r="RJD152" s="129"/>
      <c r="RJE152" s="129"/>
      <c r="RJF152" s="129"/>
      <c r="RJG152" s="129"/>
      <c r="RJH152" s="129"/>
      <c r="RJI152" s="129"/>
      <c r="RJJ152" s="129"/>
      <c r="RJK152" s="129"/>
      <c r="RJL152" s="129"/>
      <c r="RJM152" s="129"/>
      <c r="RJN152" s="129"/>
      <c r="RJO152" s="129"/>
      <c r="RJP152" s="129"/>
      <c r="RJQ152" s="129"/>
      <c r="RJR152" s="129"/>
      <c r="RJS152" s="129"/>
      <c r="RJT152" s="129"/>
      <c r="RJU152" s="129"/>
      <c r="RJV152" s="129"/>
      <c r="RJW152" s="129"/>
      <c r="RJX152" s="129"/>
      <c r="RJY152" s="129"/>
      <c r="RJZ152" s="129"/>
      <c r="RKA152" s="129"/>
      <c r="RKB152" s="129"/>
      <c r="RKC152" s="129"/>
      <c r="RKD152" s="129"/>
      <c r="RKE152" s="129"/>
      <c r="RKF152" s="129"/>
      <c r="RKG152" s="129"/>
      <c r="RKH152" s="129"/>
      <c r="RKI152" s="129"/>
      <c r="RKJ152" s="129"/>
      <c r="RKK152" s="129"/>
      <c r="RKL152" s="129"/>
      <c r="RKM152" s="129"/>
      <c r="RKN152" s="129"/>
      <c r="RKO152" s="129"/>
      <c r="RKP152" s="129"/>
      <c r="RKQ152" s="129"/>
      <c r="RKR152" s="129"/>
      <c r="RKS152" s="129"/>
      <c r="RKT152" s="129"/>
      <c r="RKU152" s="129"/>
      <c r="RKV152" s="129"/>
      <c r="RKW152" s="129"/>
      <c r="RKX152" s="129"/>
      <c r="RKY152" s="129"/>
      <c r="RKZ152" s="129"/>
      <c r="RLA152" s="129"/>
      <c r="RLB152" s="129"/>
      <c r="RLC152" s="129"/>
      <c r="RLD152" s="129"/>
      <c r="RLE152" s="129"/>
      <c r="RLF152" s="129"/>
      <c r="RLG152" s="129"/>
      <c r="RLH152" s="129"/>
      <c r="RLI152" s="129"/>
      <c r="RLJ152" s="129"/>
      <c r="RLK152" s="129"/>
      <c r="RLL152" s="129"/>
      <c r="RLM152" s="129"/>
      <c r="RLN152" s="129"/>
      <c r="RLO152" s="129"/>
      <c r="RLP152" s="129"/>
      <c r="RLQ152" s="129"/>
      <c r="RLR152" s="129"/>
      <c r="RLS152" s="129"/>
      <c r="RLT152" s="129"/>
      <c r="RLU152" s="129"/>
      <c r="RLV152" s="129"/>
      <c r="RLW152" s="129"/>
      <c r="RLX152" s="129"/>
      <c r="RLY152" s="129"/>
      <c r="RLZ152" s="129"/>
      <c r="RMA152" s="129"/>
      <c r="RMB152" s="129"/>
      <c r="RMC152" s="129"/>
      <c r="RMD152" s="129"/>
      <c r="RME152" s="129"/>
      <c r="RMF152" s="129"/>
      <c r="RMG152" s="129"/>
      <c r="RMH152" s="129"/>
      <c r="RMI152" s="129"/>
      <c r="RMJ152" s="129"/>
      <c r="RMK152" s="129"/>
      <c r="RML152" s="129"/>
      <c r="RMM152" s="129"/>
      <c r="RMN152" s="129"/>
      <c r="RMO152" s="129"/>
      <c r="RMP152" s="129"/>
      <c r="RMQ152" s="129"/>
      <c r="RMR152" s="129"/>
      <c r="RMS152" s="129"/>
      <c r="RMT152" s="129"/>
      <c r="RMU152" s="129"/>
      <c r="RMV152" s="129"/>
      <c r="RMW152" s="129"/>
      <c r="RMX152" s="129"/>
      <c r="RMY152" s="129"/>
      <c r="RMZ152" s="129"/>
      <c r="RNA152" s="129"/>
      <c r="RNB152" s="129"/>
      <c r="RNC152" s="129"/>
      <c r="RND152" s="129"/>
      <c r="RNE152" s="129"/>
      <c r="RNF152" s="129"/>
      <c r="RNG152" s="129"/>
      <c r="RNH152" s="129"/>
      <c r="RNI152" s="129"/>
      <c r="RNJ152" s="129"/>
      <c r="RNK152" s="129"/>
      <c r="RNL152" s="129"/>
      <c r="RNM152" s="129"/>
      <c r="RNN152" s="129"/>
      <c r="RNO152" s="129"/>
      <c r="RNP152" s="129"/>
      <c r="RNQ152" s="129"/>
      <c r="RNR152" s="129"/>
      <c r="RNS152" s="129"/>
      <c r="RNT152" s="129"/>
      <c r="RNU152" s="129"/>
      <c r="RNV152" s="129"/>
      <c r="RNW152" s="129"/>
      <c r="RNX152" s="129"/>
      <c r="RNY152" s="129"/>
      <c r="RNZ152" s="129"/>
      <c r="ROA152" s="129"/>
      <c r="ROB152" s="129"/>
      <c r="ROC152" s="129"/>
      <c r="ROD152" s="129"/>
      <c r="ROE152" s="129"/>
      <c r="ROF152" s="129"/>
      <c r="ROG152" s="129"/>
      <c r="ROH152" s="129"/>
      <c r="ROI152" s="129"/>
      <c r="ROJ152" s="129"/>
      <c r="ROK152" s="129"/>
      <c r="ROL152" s="129"/>
      <c r="ROM152" s="129"/>
      <c r="RON152" s="129"/>
      <c r="ROO152" s="129"/>
      <c r="ROP152" s="129"/>
      <c r="ROQ152" s="129"/>
      <c r="ROR152" s="129"/>
      <c r="ROS152" s="129"/>
      <c r="ROT152" s="129"/>
      <c r="ROU152" s="129"/>
      <c r="ROV152" s="129"/>
      <c r="ROW152" s="129"/>
      <c r="ROX152" s="129"/>
      <c r="ROY152" s="129"/>
      <c r="ROZ152" s="129"/>
      <c r="RPA152" s="129"/>
      <c r="RPB152" s="129"/>
      <c r="RPC152" s="129"/>
      <c r="RPD152" s="129"/>
      <c r="RPE152" s="129"/>
      <c r="RPF152" s="129"/>
      <c r="RPG152" s="129"/>
      <c r="RPH152" s="129"/>
      <c r="RPI152" s="129"/>
      <c r="RPJ152" s="129"/>
      <c r="RPK152" s="129"/>
      <c r="RPL152" s="129"/>
      <c r="RPM152" s="129"/>
      <c r="RPN152" s="129"/>
      <c r="RPO152" s="129"/>
      <c r="RPP152" s="129"/>
      <c r="RPQ152" s="129"/>
      <c r="RPR152" s="129"/>
      <c r="RPS152" s="129"/>
      <c r="RPT152" s="129"/>
      <c r="RPU152" s="129"/>
      <c r="RPV152" s="129"/>
      <c r="RPW152" s="129"/>
      <c r="RPX152" s="129"/>
      <c r="RPY152" s="129"/>
      <c r="RPZ152" s="129"/>
      <c r="RQA152" s="129"/>
      <c r="RQB152" s="129"/>
      <c r="RQC152" s="129"/>
      <c r="RQD152" s="129"/>
      <c r="RQE152" s="129"/>
      <c r="RQF152" s="129"/>
      <c r="RQG152" s="129"/>
      <c r="RQH152" s="129"/>
      <c r="RQI152" s="129"/>
      <c r="RQJ152" s="129"/>
      <c r="RQK152" s="129"/>
      <c r="RQL152" s="129"/>
      <c r="RQM152" s="129"/>
      <c r="RQN152" s="129"/>
      <c r="RQO152" s="129"/>
      <c r="RQP152" s="129"/>
      <c r="RQQ152" s="129"/>
      <c r="RQR152" s="129"/>
      <c r="RQS152" s="129"/>
      <c r="RQT152" s="129"/>
      <c r="RQU152" s="129"/>
      <c r="RQV152" s="129"/>
      <c r="RQW152" s="129"/>
      <c r="RQX152" s="129"/>
      <c r="RQY152" s="129"/>
      <c r="RQZ152" s="129"/>
      <c r="RRA152" s="129"/>
      <c r="RRB152" s="129"/>
      <c r="RRC152" s="129"/>
      <c r="RRD152" s="129"/>
      <c r="RRE152" s="129"/>
      <c r="RRF152" s="129"/>
      <c r="RRG152" s="129"/>
      <c r="RRH152" s="129"/>
      <c r="RRI152" s="129"/>
      <c r="RRJ152" s="129"/>
      <c r="RRK152" s="129"/>
      <c r="RRL152" s="129"/>
      <c r="RRM152" s="129"/>
      <c r="RRN152" s="129"/>
      <c r="RRO152" s="129"/>
      <c r="RRP152" s="129"/>
      <c r="RRQ152" s="129"/>
      <c r="RRR152" s="129"/>
      <c r="RRS152" s="129"/>
      <c r="RRT152" s="129"/>
      <c r="RRU152" s="129"/>
      <c r="RRV152" s="129"/>
      <c r="RRW152" s="129"/>
      <c r="RRX152" s="129"/>
      <c r="RRY152" s="129"/>
      <c r="RRZ152" s="129"/>
      <c r="RSA152" s="129"/>
      <c r="RSB152" s="129"/>
      <c r="RSC152" s="129"/>
      <c r="RSD152" s="129"/>
      <c r="RSE152" s="129"/>
      <c r="RSF152" s="129"/>
      <c r="RSG152" s="129"/>
      <c r="RSH152" s="129"/>
      <c r="RSI152" s="129"/>
      <c r="RSJ152" s="129"/>
      <c r="RSK152" s="129"/>
      <c r="RSL152" s="129"/>
      <c r="RSM152" s="129"/>
      <c r="RSN152" s="129"/>
      <c r="RSO152" s="129"/>
      <c r="RSP152" s="129"/>
      <c r="RSQ152" s="129"/>
      <c r="RSR152" s="129"/>
      <c r="RSS152" s="129"/>
      <c r="RST152" s="129"/>
      <c r="RSU152" s="129"/>
      <c r="RSV152" s="129"/>
      <c r="RSW152" s="129"/>
      <c r="RSX152" s="129"/>
      <c r="RSY152" s="129"/>
      <c r="RSZ152" s="129"/>
      <c r="RTA152" s="129"/>
      <c r="RTB152" s="129"/>
      <c r="RTC152" s="129"/>
      <c r="RTD152" s="129"/>
      <c r="RTE152" s="129"/>
      <c r="RTF152" s="129"/>
      <c r="RTG152" s="129"/>
      <c r="RTH152" s="129"/>
      <c r="RTI152" s="129"/>
      <c r="RTJ152" s="129"/>
      <c r="RTK152" s="129"/>
      <c r="RTL152" s="129"/>
      <c r="RTM152" s="129"/>
      <c r="RTN152" s="129"/>
      <c r="RTO152" s="129"/>
      <c r="RTP152" s="129"/>
      <c r="RTQ152" s="129"/>
      <c r="RTR152" s="129"/>
      <c r="RTS152" s="129"/>
      <c r="RTT152" s="129"/>
      <c r="RTU152" s="129"/>
      <c r="RTV152" s="129"/>
      <c r="RTW152" s="129"/>
      <c r="RTX152" s="129"/>
      <c r="RTY152" s="129"/>
      <c r="RTZ152" s="129"/>
      <c r="RUA152" s="129"/>
      <c r="RUB152" s="129"/>
      <c r="RUC152" s="129"/>
      <c r="RUD152" s="129"/>
      <c r="RUE152" s="129"/>
      <c r="RUF152" s="129"/>
      <c r="RUG152" s="129"/>
      <c r="RUH152" s="129"/>
      <c r="RUI152" s="129"/>
      <c r="RUJ152" s="129"/>
      <c r="RUK152" s="129"/>
      <c r="RUL152" s="129"/>
      <c r="RUM152" s="129"/>
      <c r="RUN152" s="129"/>
      <c r="RUO152" s="129"/>
      <c r="RUP152" s="129"/>
      <c r="RUQ152" s="129"/>
      <c r="RUR152" s="129"/>
      <c r="RUS152" s="129"/>
      <c r="RUT152" s="129"/>
      <c r="RUU152" s="129"/>
      <c r="RUV152" s="129"/>
      <c r="RUW152" s="129"/>
      <c r="RUX152" s="129"/>
      <c r="RUY152" s="129"/>
      <c r="RUZ152" s="129"/>
      <c r="RVA152" s="129"/>
      <c r="RVB152" s="129"/>
      <c r="RVC152" s="129"/>
      <c r="RVD152" s="129"/>
      <c r="RVE152" s="129"/>
      <c r="RVF152" s="129"/>
      <c r="RVG152" s="129"/>
      <c r="RVH152" s="129"/>
      <c r="RVI152" s="129"/>
      <c r="RVJ152" s="129"/>
      <c r="RVK152" s="129"/>
      <c r="RVL152" s="129"/>
      <c r="RVM152" s="129"/>
      <c r="RVN152" s="129"/>
      <c r="RVO152" s="129"/>
      <c r="RVP152" s="129"/>
      <c r="RVQ152" s="129"/>
      <c r="RVR152" s="129"/>
      <c r="RVS152" s="129"/>
      <c r="RVT152" s="129"/>
      <c r="RVU152" s="129"/>
      <c r="RVV152" s="129"/>
      <c r="RVW152" s="129"/>
      <c r="RVX152" s="129"/>
      <c r="RVY152" s="129"/>
      <c r="RVZ152" s="129"/>
      <c r="RWA152" s="129"/>
      <c r="RWB152" s="129"/>
      <c r="RWC152" s="129"/>
      <c r="RWD152" s="129"/>
      <c r="RWE152" s="129"/>
      <c r="RWF152" s="129"/>
      <c r="RWG152" s="129"/>
      <c r="RWH152" s="129"/>
      <c r="RWI152" s="129"/>
      <c r="RWJ152" s="129"/>
      <c r="RWK152" s="129"/>
      <c r="RWL152" s="129"/>
      <c r="RWM152" s="129"/>
      <c r="RWN152" s="129"/>
      <c r="RWO152" s="129"/>
      <c r="RWP152" s="129"/>
      <c r="RWQ152" s="129"/>
      <c r="RWR152" s="129"/>
      <c r="RWS152" s="129"/>
      <c r="RWT152" s="129"/>
      <c r="RWU152" s="129"/>
      <c r="RWV152" s="129"/>
      <c r="RWW152" s="129"/>
      <c r="RWX152" s="129"/>
      <c r="RWY152" s="129"/>
      <c r="RWZ152" s="129"/>
      <c r="RXA152" s="129"/>
      <c r="RXB152" s="129"/>
      <c r="RXC152" s="129"/>
      <c r="RXD152" s="129"/>
      <c r="RXE152" s="129"/>
      <c r="RXF152" s="129"/>
      <c r="RXG152" s="129"/>
      <c r="RXH152" s="129"/>
      <c r="RXI152" s="129"/>
      <c r="RXJ152" s="129"/>
      <c r="RXK152" s="129"/>
      <c r="RXL152" s="129"/>
      <c r="RXM152" s="129"/>
      <c r="RXN152" s="129"/>
      <c r="RXO152" s="129"/>
      <c r="RXP152" s="129"/>
      <c r="RXQ152" s="129"/>
      <c r="RXR152" s="129"/>
      <c r="RXS152" s="129"/>
      <c r="RXT152" s="129"/>
      <c r="RXU152" s="129"/>
      <c r="RXV152" s="129"/>
      <c r="RXW152" s="129"/>
      <c r="RXX152" s="129"/>
      <c r="RXY152" s="129"/>
      <c r="RXZ152" s="129"/>
      <c r="RYA152" s="129"/>
      <c r="RYB152" s="129"/>
      <c r="RYC152" s="129"/>
      <c r="RYD152" s="129"/>
      <c r="RYE152" s="129"/>
      <c r="RYF152" s="129"/>
      <c r="RYG152" s="129"/>
      <c r="RYH152" s="129"/>
      <c r="RYI152" s="129"/>
      <c r="RYJ152" s="129"/>
      <c r="RYK152" s="129"/>
      <c r="RYL152" s="129"/>
      <c r="RYM152" s="129"/>
      <c r="RYN152" s="129"/>
      <c r="RYO152" s="129"/>
      <c r="RYP152" s="129"/>
      <c r="RYQ152" s="129"/>
      <c r="RYR152" s="129"/>
      <c r="RYS152" s="129"/>
      <c r="RYT152" s="129"/>
      <c r="RYU152" s="129"/>
      <c r="RYV152" s="129"/>
      <c r="RYW152" s="129"/>
      <c r="RYX152" s="129"/>
      <c r="RYY152" s="129"/>
      <c r="RYZ152" s="129"/>
      <c r="RZA152" s="129"/>
      <c r="RZB152" s="129"/>
      <c r="RZC152" s="129"/>
      <c r="RZD152" s="129"/>
      <c r="RZE152" s="129"/>
      <c r="RZF152" s="129"/>
      <c r="RZG152" s="129"/>
      <c r="RZH152" s="129"/>
      <c r="RZI152" s="129"/>
      <c r="RZJ152" s="129"/>
      <c r="RZK152" s="129"/>
      <c r="RZL152" s="129"/>
      <c r="RZM152" s="129"/>
      <c r="RZN152" s="129"/>
      <c r="RZO152" s="129"/>
      <c r="RZP152" s="129"/>
      <c r="RZQ152" s="129"/>
      <c r="RZR152" s="129"/>
      <c r="RZS152" s="129"/>
      <c r="RZT152" s="129"/>
      <c r="RZU152" s="129"/>
      <c r="RZV152" s="129"/>
      <c r="RZW152" s="129"/>
      <c r="RZX152" s="129"/>
      <c r="RZY152" s="129"/>
      <c r="RZZ152" s="129"/>
      <c r="SAA152" s="129"/>
      <c r="SAB152" s="129"/>
      <c r="SAC152" s="129"/>
      <c r="SAD152" s="129"/>
      <c r="SAE152" s="129"/>
      <c r="SAF152" s="129"/>
      <c r="SAG152" s="129"/>
      <c r="SAH152" s="129"/>
      <c r="SAI152" s="129"/>
      <c r="SAJ152" s="129"/>
      <c r="SAK152" s="129"/>
      <c r="SAL152" s="129"/>
      <c r="SAM152" s="129"/>
      <c r="SAN152" s="129"/>
      <c r="SAO152" s="129"/>
      <c r="SAP152" s="129"/>
      <c r="SAQ152" s="129"/>
      <c r="SAR152" s="129"/>
      <c r="SAS152" s="129"/>
      <c r="SAT152" s="129"/>
      <c r="SAU152" s="129"/>
      <c r="SAV152" s="129"/>
      <c r="SAW152" s="129"/>
      <c r="SAX152" s="129"/>
      <c r="SAY152" s="129"/>
      <c r="SAZ152" s="129"/>
      <c r="SBA152" s="129"/>
      <c r="SBB152" s="129"/>
      <c r="SBC152" s="129"/>
      <c r="SBD152" s="129"/>
      <c r="SBE152" s="129"/>
      <c r="SBF152" s="129"/>
      <c r="SBG152" s="129"/>
      <c r="SBH152" s="129"/>
      <c r="SBI152" s="129"/>
      <c r="SBJ152" s="129"/>
      <c r="SBK152" s="129"/>
      <c r="SBL152" s="129"/>
      <c r="SBM152" s="129"/>
      <c r="SBN152" s="129"/>
      <c r="SBO152" s="129"/>
      <c r="SBP152" s="129"/>
      <c r="SBQ152" s="129"/>
      <c r="SBR152" s="129"/>
      <c r="SBS152" s="129"/>
      <c r="SBT152" s="129"/>
      <c r="SBU152" s="129"/>
      <c r="SBV152" s="129"/>
      <c r="SBW152" s="129"/>
      <c r="SBX152" s="129"/>
      <c r="SBY152" s="129"/>
      <c r="SBZ152" s="129"/>
      <c r="SCA152" s="129"/>
      <c r="SCB152" s="129"/>
      <c r="SCC152" s="129"/>
      <c r="SCD152" s="129"/>
      <c r="SCE152" s="129"/>
      <c r="SCF152" s="129"/>
      <c r="SCG152" s="129"/>
      <c r="SCH152" s="129"/>
      <c r="SCI152" s="129"/>
      <c r="SCJ152" s="129"/>
      <c r="SCK152" s="129"/>
      <c r="SCL152" s="129"/>
      <c r="SCM152" s="129"/>
      <c r="SCN152" s="129"/>
      <c r="SCO152" s="129"/>
      <c r="SCP152" s="129"/>
      <c r="SCQ152" s="129"/>
      <c r="SCR152" s="129"/>
      <c r="SCS152" s="129"/>
      <c r="SCT152" s="129"/>
      <c r="SCU152" s="129"/>
      <c r="SCV152" s="129"/>
      <c r="SCW152" s="129"/>
      <c r="SCX152" s="129"/>
      <c r="SCY152" s="129"/>
      <c r="SCZ152" s="129"/>
      <c r="SDA152" s="129"/>
      <c r="SDB152" s="129"/>
      <c r="SDC152" s="129"/>
      <c r="SDD152" s="129"/>
      <c r="SDE152" s="129"/>
      <c r="SDF152" s="129"/>
      <c r="SDG152" s="129"/>
      <c r="SDH152" s="129"/>
      <c r="SDI152" s="129"/>
      <c r="SDJ152" s="129"/>
      <c r="SDK152" s="129"/>
      <c r="SDL152" s="129"/>
      <c r="SDM152" s="129"/>
      <c r="SDN152" s="129"/>
      <c r="SDO152" s="129"/>
      <c r="SDP152" s="129"/>
      <c r="SDQ152" s="129"/>
      <c r="SDR152" s="129"/>
      <c r="SDS152" s="129"/>
      <c r="SDT152" s="129"/>
      <c r="SDU152" s="129"/>
      <c r="SDV152" s="129"/>
      <c r="SDW152" s="129"/>
      <c r="SDX152" s="129"/>
      <c r="SDY152" s="129"/>
      <c r="SDZ152" s="129"/>
      <c r="SEA152" s="129"/>
      <c r="SEB152" s="129"/>
      <c r="SEC152" s="129"/>
      <c r="SED152" s="129"/>
      <c r="SEE152" s="129"/>
      <c r="SEF152" s="129"/>
      <c r="SEG152" s="129"/>
      <c r="SEH152" s="129"/>
      <c r="SEI152" s="129"/>
      <c r="SEJ152" s="129"/>
      <c r="SEK152" s="129"/>
      <c r="SEL152" s="129"/>
      <c r="SEM152" s="129"/>
      <c r="SEN152" s="129"/>
      <c r="SEO152" s="129"/>
      <c r="SEP152" s="129"/>
      <c r="SEQ152" s="129"/>
      <c r="SER152" s="129"/>
      <c r="SES152" s="129"/>
      <c r="SET152" s="129"/>
      <c r="SEU152" s="129"/>
      <c r="SEV152" s="129"/>
      <c r="SEW152" s="129"/>
      <c r="SEX152" s="129"/>
      <c r="SEY152" s="129"/>
      <c r="SEZ152" s="129"/>
      <c r="SFA152" s="129"/>
      <c r="SFB152" s="129"/>
      <c r="SFC152" s="129"/>
      <c r="SFD152" s="129"/>
      <c r="SFE152" s="129"/>
      <c r="SFF152" s="129"/>
      <c r="SFG152" s="129"/>
      <c r="SFH152" s="129"/>
      <c r="SFI152" s="129"/>
      <c r="SFJ152" s="129"/>
      <c r="SFK152" s="129"/>
      <c r="SFL152" s="129"/>
      <c r="SFM152" s="129"/>
      <c r="SFN152" s="129"/>
      <c r="SFO152" s="129"/>
      <c r="SFP152" s="129"/>
      <c r="SFQ152" s="129"/>
      <c r="SFR152" s="129"/>
      <c r="SFS152" s="129"/>
      <c r="SFT152" s="129"/>
      <c r="SFU152" s="129"/>
      <c r="SFV152" s="129"/>
      <c r="SFW152" s="129"/>
      <c r="SFX152" s="129"/>
      <c r="SFY152" s="129"/>
      <c r="SFZ152" s="129"/>
      <c r="SGA152" s="129"/>
      <c r="SGB152" s="129"/>
      <c r="SGC152" s="129"/>
      <c r="SGD152" s="129"/>
      <c r="SGE152" s="129"/>
      <c r="SGF152" s="129"/>
      <c r="SGG152" s="129"/>
      <c r="SGH152" s="129"/>
      <c r="SGI152" s="129"/>
      <c r="SGJ152" s="129"/>
      <c r="SGK152" s="129"/>
      <c r="SGL152" s="129"/>
      <c r="SGM152" s="129"/>
      <c r="SGN152" s="129"/>
      <c r="SGO152" s="129"/>
      <c r="SGP152" s="129"/>
      <c r="SGQ152" s="129"/>
      <c r="SGR152" s="129"/>
      <c r="SGS152" s="129"/>
      <c r="SGT152" s="129"/>
      <c r="SGU152" s="129"/>
      <c r="SGV152" s="129"/>
      <c r="SGW152" s="129"/>
      <c r="SGX152" s="129"/>
      <c r="SGY152" s="129"/>
      <c r="SGZ152" s="129"/>
      <c r="SHA152" s="129"/>
      <c r="SHB152" s="129"/>
      <c r="SHC152" s="129"/>
      <c r="SHD152" s="129"/>
      <c r="SHE152" s="129"/>
      <c r="SHF152" s="129"/>
      <c r="SHG152" s="129"/>
      <c r="SHH152" s="129"/>
      <c r="SHI152" s="129"/>
      <c r="SHJ152" s="129"/>
      <c r="SHK152" s="129"/>
      <c r="SHL152" s="129"/>
      <c r="SHM152" s="129"/>
      <c r="SHN152" s="129"/>
      <c r="SHO152" s="129"/>
      <c r="SHP152" s="129"/>
      <c r="SHQ152" s="129"/>
      <c r="SHR152" s="129"/>
      <c r="SHS152" s="129"/>
      <c r="SHT152" s="129"/>
      <c r="SHU152" s="129"/>
      <c r="SHV152" s="129"/>
      <c r="SHW152" s="129"/>
      <c r="SHX152" s="129"/>
      <c r="SHY152" s="129"/>
      <c r="SHZ152" s="129"/>
      <c r="SIA152" s="129"/>
      <c r="SIB152" s="129"/>
      <c r="SIC152" s="129"/>
      <c r="SID152" s="129"/>
      <c r="SIE152" s="129"/>
      <c r="SIF152" s="129"/>
      <c r="SIG152" s="129"/>
      <c r="SIH152" s="129"/>
      <c r="SII152" s="129"/>
      <c r="SIJ152" s="129"/>
      <c r="SIK152" s="129"/>
      <c r="SIL152" s="129"/>
      <c r="SIM152" s="129"/>
      <c r="SIN152" s="129"/>
      <c r="SIO152" s="129"/>
      <c r="SIP152" s="129"/>
      <c r="SIQ152" s="129"/>
      <c r="SIR152" s="129"/>
      <c r="SIS152" s="129"/>
      <c r="SIT152" s="129"/>
      <c r="SIU152" s="129"/>
      <c r="SIV152" s="129"/>
      <c r="SIW152" s="129"/>
      <c r="SIX152" s="129"/>
      <c r="SIY152" s="129"/>
      <c r="SIZ152" s="129"/>
      <c r="SJA152" s="129"/>
      <c r="SJB152" s="129"/>
      <c r="SJC152" s="129"/>
      <c r="SJD152" s="129"/>
      <c r="SJE152" s="129"/>
      <c r="SJF152" s="129"/>
      <c r="SJG152" s="129"/>
      <c r="SJH152" s="129"/>
      <c r="SJI152" s="129"/>
      <c r="SJJ152" s="129"/>
      <c r="SJK152" s="129"/>
      <c r="SJL152" s="129"/>
      <c r="SJM152" s="129"/>
      <c r="SJN152" s="129"/>
      <c r="SJO152" s="129"/>
      <c r="SJP152" s="129"/>
      <c r="SJQ152" s="129"/>
      <c r="SJR152" s="129"/>
      <c r="SJS152" s="129"/>
      <c r="SJT152" s="129"/>
      <c r="SJU152" s="129"/>
      <c r="SJV152" s="129"/>
      <c r="SJW152" s="129"/>
      <c r="SJX152" s="129"/>
      <c r="SJY152" s="129"/>
      <c r="SJZ152" s="129"/>
      <c r="SKA152" s="129"/>
      <c r="SKB152" s="129"/>
      <c r="SKC152" s="129"/>
      <c r="SKD152" s="129"/>
      <c r="SKE152" s="129"/>
      <c r="SKF152" s="129"/>
      <c r="SKG152" s="129"/>
      <c r="SKH152" s="129"/>
      <c r="SKI152" s="129"/>
      <c r="SKJ152" s="129"/>
      <c r="SKK152" s="129"/>
      <c r="SKL152" s="129"/>
      <c r="SKM152" s="129"/>
      <c r="SKN152" s="129"/>
      <c r="SKO152" s="129"/>
      <c r="SKP152" s="129"/>
      <c r="SKQ152" s="129"/>
      <c r="SKR152" s="129"/>
      <c r="SKS152" s="129"/>
      <c r="SKT152" s="129"/>
      <c r="SKU152" s="129"/>
      <c r="SKV152" s="129"/>
      <c r="SKW152" s="129"/>
      <c r="SKX152" s="129"/>
      <c r="SKY152" s="129"/>
      <c r="SKZ152" s="129"/>
      <c r="SLA152" s="129"/>
      <c r="SLB152" s="129"/>
      <c r="SLC152" s="129"/>
      <c r="SLD152" s="129"/>
      <c r="SLE152" s="129"/>
      <c r="SLF152" s="129"/>
      <c r="SLG152" s="129"/>
      <c r="SLH152" s="129"/>
      <c r="SLI152" s="129"/>
      <c r="SLJ152" s="129"/>
      <c r="SLK152" s="129"/>
      <c r="SLL152" s="129"/>
      <c r="SLM152" s="129"/>
      <c r="SLN152" s="129"/>
      <c r="SLO152" s="129"/>
      <c r="SLP152" s="129"/>
      <c r="SLQ152" s="129"/>
      <c r="SLR152" s="129"/>
      <c r="SLS152" s="129"/>
      <c r="SLT152" s="129"/>
      <c r="SLU152" s="129"/>
      <c r="SLV152" s="129"/>
      <c r="SLW152" s="129"/>
      <c r="SLX152" s="129"/>
      <c r="SLY152" s="129"/>
      <c r="SLZ152" s="129"/>
      <c r="SMA152" s="129"/>
      <c r="SMB152" s="129"/>
      <c r="SMC152" s="129"/>
      <c r="SMD152" s="129"/>
      <c r="SME152" s="129"/>
      <c r="SMF152" s="129"/>
      <c r="SMG152" s="129"/>
      <c r="SMH152" s="129"/>
      <c r="SMI152" s="129"/>
      <c r="SMJ152" s="129"/>
      <c r="SMK152" s="129"/>
      <c r="SML152" s="129"/>
      <c r="SMM152" s="129"/>
      <c r="SMN152" s="129"/>
      <c r="SMO152" s="129"/>
      <c r="SMP152" s="129"/>
      <c r="SMQ152" s="129"/>
      <c r="SMR152" s="129"/>
      <c r="SMS152" s="129"/>
      <c r="SMT152" s="129"/>
      <c r="SMU152" s="129"/>
      <c r="SMV152" s="129"/>
      <c r="SMW152" s="129"/>
      <c r="SMX152" s="129"/>
      <c r="SMY152" s="129"/>
      <c r="SMZ152" s="129"/>
      <c r="SNA152" s="129"/>
      <c r="SNB152" s="129"/>
      <c r="SNC152" s="129"/>
      <c r="SND152" s="129"/>
      <c r="SNE152" s="129"/>
      <c r="SNF152" s="129"/>
      <c r="SNG152" s="129"/>
      <c r="SNH152" s="129"/>
      <c r="SNI152" s="129"/>
      <c r="SNJ152" s="129"/>
      <c r="SNK152" s="129"/>
      <c r="SNL152" s="129"/>
      <c r="SNM152" s="129"/>
      <c r="SNN152" s="129"/>
      <c r="SNO152" s="129"/>
      <c r="SNP152" s="129"/>
      <c r="SNQ152" s="129"/>
      <c r="SNR152" s="129"/>
      <c r="SNS152" s="129"/>
      <c r="SNT152" s="129"/>
      <c r="SNU152" s="129"/>
      <c r="SNV152" s="129"/>
      <c r="SNW152" s="129"/>
      <c r="SNX152" s="129"/>
      <c r="SNY152" s="129"/>
      <c r="SNZ152" s="129"/>
      <c r="SOA152" s="129"/>
      <c r="SOB152" s="129"/>
      <c r="SOC152" s="129"/>
      <c r="SOD152" s="129"/>
      <c r="SOE152" s="129"/>
      <c r="SOF152" s="129"/>
      <c r="SOG152" s="129"/>
      <c r="SOH152" s="129"/>
      <c r="SOI152" s="129"/>
      <c r="SOJ152" s="129"/>
      <c r="SOK152" s="129"/>
      <c r="SOL152" s="129"/>
      <c r="SOM152" s="129"/>
      <c r="SON152" s="129"/>
      <c r="SOO152" s="129"/>
      <c r="SOP152" s="129"/>
      <c r="SOQ152" s="129"/>
      <c r="SOR152" s="129"/>
      <c r="SOS152" s="129"/>
      <c r="SOT152" s="129"/>
      <c r="SOU152" s="129"/>
      <c r="SOV152" s="129"/>
      <c r="SOW152" s="129"/>
      <c r="SOX152" s="129"/>
      <c r="SOY152" s="129"/>
      <c r="SOZ152" s="129"/>
      <c r="SPA152" s="129"/>
      <c r="SPB152" s="129"/>
      <c r="SPC152" s="129"/>
      <c r="SPD152" s="129"/>
      <c r="SPE152" s="129"/>
      <c r="SPF152" s="129"/>
      <c r="SPG152" s="129"/>
      <c r="SPH152" s="129"/>
      <c r="SPI152" s="129"/>
      <c r="SPJ152" s="129"/>
      <c r="SPK152" s="129"/>
      <c r="SPL152" s="129"/>
      <c r="SPM152" s="129"/>
      <c r="SPN152" s="129"/>
      <c r="SPO152" s="129"/>
      <c r="SPP152" s="129"/>
      <c r="SPQ152" s="129"/>
      <c r="SPR152" s="129"/>
      <c r="SPS152" s="129"/>
      <c r="SPT152" s="129"/>
      <c r="SPU152" s="129"/>
      <c r="SPV152" s="129"/>
      <c r="SPW152" s="129"/>
      <c r="SPX152" s="129"/>
      <c r="SPY152" s="129"/>
      <c r="SPZ152" s="129"/>
      <c r="SQA152" s="129"/>
      <c r="SQB152" s="129"/>
      <c r="SQC152" s="129"/>
      <c r="SQD152" s="129"/>
      <c r="SQE152" s="129"/>
      <c r="SQF152" s="129"/>
      <c r="SQG152" s="129"/>
      <c r="SQH152" s="129"/>
      <c r="SQI152" s="129"/>
      <c r="SQJ152" s="129"/>
      <c r="SQK152" s="129"/>
      <c r="SQL152" s="129"/>
      <c r="SQM152" s="129"/>
      <c r="SQN152" s="129"/>
      <c r="SQO152" s="129"/>
      <c r="SQP152" s="129"/>
      <c r="SQQ152" s="129"/>
      <c r="SQR152" s="129"/>
      <c r="SQS152" s="129"/>
      <c r="SQT152" s="129"/>
      <c r="SQU152" s="129"/>
      <c r="SQV152" s="129"/>
      <c r="SQW152" s="129"/>
      <c r="SQX152" s="129"/>
      <c r="SQY152" s="129"/>
      <c r="SQZ152" s="129"/>
      <c r="SRA152" s="129"/>
      <c r="SRB152" s="129"/>
      <c r="SRC152" s="129"/>
      <c r="SRD152" s="129"/>
      <c r="SRE152" s="129"/>
      <c r="SRF152" s="129"/>
      <c r="SRG152" s="129"/>
      <c r="SRH152" s="129"/>
      <c r="SRI152" s="129"/>
      <c r="SRJ152" s="129"/>
      <c r="SRK152" s="129"/>
      <c r="SRL152" s="129"/>
      <c r="SRM152" s="129"/>
      <c r="SRN152" s="129"/>
      <c r="SRO152" s="129"/>
      <c r="SRP152" s="129"/>
      <c r="SRQ152" s="129"/>
      <c r="SRR152" s="129"/>
      <c r="SRS152" s="129"/>
      <c r="SRT152" s="129"/>
      <c r="SRU152" s="129"/>
      <c r="SRV152" s="129"/>
      <c r="SRW152" s="129"/>
      <c r="SRX152" s="129"/>
      <c r="SRY152" s="129"/>
      <c r="SRZ152" s="129"/>
      <c r="SSA152" s="129"/>
      <c r="SSB152" s="129"/>
      <c r="SSC152" s="129"/>
      <c r="SSD152" s="129"/>
      <c r="SSE152" s="129"/>
      <c r="SSF152" s="129"/>
      <c r="SSG152" s="129"/>
      <c r="SSH152" s="129"/>
      <c r="SSI152" s="129"/>
      <c r="SSJ152" s="129"/>
      <c r="SSK152" s="129"/>
      <c r="SSL152" s="129"/>
      <c r="SSM152" s="129"/>
      <c r="SSN152" s="129"/>
      <c r="SSO152" s="129"/>
      <c r="SSP152" s="129"/>
      <c r="SSQ152" s="129"/>
      <c r="SSR152" s="129"/>
      <c r="SSS152" s="129"/>
      <c r="SST152" s="129"/>
      <c r="SSU152" s="129"/>
      <c r="SSV152" s="129"/>
      <c r="SSW152" s="129"/>
      <c r="SSX152" s="129"/>
      <c r="SSY152" s="129"/>
      <c r="SSZ152" s="129"/>
      <c r="STA152" s="129"/>
      <c r="STB152" s="129"/>
      <c r="STC152" s="129"/>
      <c r="STD152" s="129"/>
      <c r="STE152" s="129"/>
      <c r="STF152" s="129"/>
      <c r="STG152" s="129"/>
      <c r="STH152" s="129"/>
      <c r="STI152" s="129"/>
      <c r="STJ152" s="129"/>
      <c r="STK152" s="129"/>
      <c r="STL152" s="129"/>
      <c r="STM152" s="129"/>
      <c r="STN152" s="129"/>
      <c r="STO152" s="129"/>
      <c r="STP152" s="129"/>
      <c r="STQ152" s="129"/>
      <c r="STR152" s="129"/>
      <c r="STS152" s="129"/>
      <c r="STT152" s="129"/>
      <c r="STU152" s="129"/>
      <c r="STV152" s="129"/>
      <c r="STW152" s="129"/>
      <c r="STX152" s="129"/>
      <c r="STY152" s="129"/>
      <c r="STZ152" s="129"/>
      <c r="SUA152" s="129"/>
      <c r="SUB152" s="129"/>
      <c r="SUC152" s="129"/>
      <c r="SUD152" s="129"/>
      <c r="SUE152" s="129"/>
      <c r="SUF152" s="129"/>
      <c r="SUG152" s="129"/>
      <c r="SUH152" s="129"/>
      <c r="SUI152" s="129"/>
      <c r="SUJ152" s="129"/>
      <c r="SUK152" s="129"/>
      <c r="SUL152" s="129"/>
      <c r="SUM152" s="129"/>
      <c r="SUN152" s="129"/>
      <c r="SUO152" s="129"/>
      <c r="SUP152" s="129"/>
      <c r="SUQ152" s="129"/>
      <c r="SUR152" s="129"/>
      <c r="SUS152" s="129"/>
      <c r="SUT152" s="129"/>
      <c r="SUU152" s="129"/>
      <c r="SUV152" s="129"/>
      <c r="SUW152" s="129"/>
      <c r="SUX152" s="129"/>
      <c r="SUY152" s="129"/>
      <c r="SUZ152" s="129"/>
      <c r="SVA152" s="129"/>
      <c r="SVB152" s="129"/>
      <c r="SVC152" s="129"/>
      <c r="SVD152" s="129"/>
      <c r="SVE152" s="129"/>
      <c r="SVF152" s="129"/>
      <c r="SVG152" s="129"/>
      <c r="SVH152" s="129"/>
      <c r="SVI152" s="129"/>
      <c r="SVJ152" s="129"/>
      <c r="SVK152" s="129"/>
      <c r="SVL152" s="129"/>
      <c r="SVM152" s="129"/>
      <c r="SVN152" s="129"/>
      <c r="SVO152" s="129"/>
      <c r="SVP152" s="129"/>
      <c r="SVQ152" s="129"/>
      <c r="SVR152" s="129"/>
      <c r="SVS152" s="129"/>
      <c r="SVT152" s="129"/>
      <c r="SVU152" s="129"/>
      <c r="SVV152" s="129"/>
      <c r="SVW152" s="129"/>
      <c r="SVX152" s="129"/>
      <c r="SVY152" s="129"/>
      <c r="SVZ152" s="129"/>
      <c r="SWA152" s="129"/>
      <c r="SWB152" s="129"/>
      <c r="SWC152" s="129"/>
      <c r="SWD152" s="129"/>
      <c r="SWE152" s="129"/>
      <c r="SWF152" s="129"/>
      <c r="SWG152" s="129"/>
      <c r="SWH152" s="129"/>
      <c r="SWI152" s="129"/>
      <c r="SWJ152" s="129"/>
      <c r="SWK152" s="129"/>
      <c r="SWL152" s="129"/>
      <c r="SWM152" s="129"/>
      <c r="SWN152" s="129"/>
      <c r="SWO152" s="129"/>
      <c r="SWP152" s="129"/>
      <c r="SWQ152" s="129"/>
      <c r="SWR152" s="129"/>
      <c r="SWS152" s="129"/>
      <c r="SWT152" s="129"/>
      <c r="SWU152" s="129"/>
      <c r="SWV152" s="129"/>
      <c r="SWW152" s="129"/>
      <c r="SWX152" s="129"/>
      <c r="SWY152" s="129"/>
      <c r="SWZ152" s="129"/>
      <c r="SXA152" s="129"/>
      <c r="SXB152" s="129"/>
      <c r="SXC152" s="129"/>
      <c r="SXD152" s="129"/>
      <c r="SXE152" s="129"/>
      <c r="SXF152" s="129"/>
      <c r="SXG152" s="129"/>
      <c r="SXH152" s="129"/>
      <c r="SXI152" s="129"/>
      <c r="SXJ152" s="129"/>
      <c r="SXK152" s="129"/>
      <c r="SXL152" s="129"/>
      <c r="SXM152" s="129"/>
      <c r="SXN152" s="129"/>
      <c r="SXO152" s="129"/>
      <c r="SXP152" s="129"/>
      <c r="SXQ152" s="129"/>
      <c r="SXR152" s="129"/>
      <c r="SXS152" s="129"/>
      <c r="SXT152" s="129"/>
      <c r="SXU152" s="129"/>
      <c r="SXV152" s="129"/>
      <c r="SXW152" s="129"/>
      <c r="SXX152" s="129"/>
      <c r="SXY152" s="129"/>
      <c r="SXZ152" s="129"/>
      <c r="SYA152" s="129"/>
      <c r="SYB152" s="129"/>
      <c r="SYC152" s="129"/>
      <c r="SYD152" s="129"/>
      <c r="SYE152" s="129"/>
      <c r="SYF152" s="129"/>
      <c r="SYG152" s="129"/>
      <c r="SYH152" s="129"/>
      <c r="SYI152" s="129"/>
      <c r="SYJ152" s="129"/>
      <c r="SYK152" s="129"/>
      <c r="SYL152" s="129"/>
      <c r="SYM152" s="129"/>
      <c r="SYN152" s="129"/>
      <c r="SYO152" s="129"/>
      <c r="SYP152" s="129"/>
      <c r="SYQ152" s="129"/>
      <c r="SYR152" s="129"/>
      <c r="SYS152" s="129"/>
      <c r="SYT152" s="129"/>
      <c r="SYU152" s="129"/>
      <c r="SYV152" s="129"/>
      <c r="SYW152" s="129"/>
      <c r="SYX152" s="129"/>
      <c r="SYY152" s="129"/>
      <c r="SYZ152" s="129"/>
      <c r="SZA152" s="129"/>
      <c r="SZB152" s="129"/>
      <c r="SZC152" s="129"/>
      <c r="SZD152" s="129"/>
      <c r="SZE152" s="129"/>
      <c r="SZF152" s="129"/>
      <c r="SZG152" s="129"/>
      <c r="SZH152" s="129"/>
      <c r="SZI152" s="129"/>
      <c r="SZJ152" s="129"/>
      <c r="SZK152" s="129"/>
      <c r="SZL152" s="129"/>
      <c r="SZM152" s="129"/>
      <c r="SZN152" s="129"/>
      <c r="SZO152" s="129"/>
      <c r="SZP152" s="129"/>
      <c r="SZQ152" s="129"/>
      <c r="SZR152" s="129"/>
      <c r="SZS152" s="129"/>
      <c r="SZT152" s="129"/>
      <c r="SZU152" s="129"/>
      <c r="SZV152" s="129"/>
      <c r="SZW152" s="129"/>
      <c r="SZX152" s="129"/>
      <c r="SZY152" s="129"/>
      <c r="SZZ152" s="129"/>
      <c r="TAA152" s="129"/>
      <c r="TAB152" s="129"/>
      <c r="TAC152" s="129"/>
      <c r="TAD152" s="129"/>
      <c r="TAE152" s="129"/>
      <c r="TAF152" s="129"/>
      <c r="TAG152" s="129"/>
      <c r="TAH152" s="129"/>
      <c r="TAI152" s="129"/>
      <c r="TAJ152" s="129"/>
      <c r="TAK152" s="129"/>
      <c r="TAL152" s="129"/>
      <c r="TAM152" s="129"/>
      <c r="TAN152" s="129"/>
      <c r="TAO152" s="129"/>
      <c r="TAP152" s="129"/>
      <c r="TAQ152" s="129"/>
      <c r="TAR152" s="129"/>
      <c r="TAS152" s="129"/>
      <c r="TAT152" s="129"/>
      <c r="TAU152" s="129"/>
      <c r="TAV152" s="129"/>
      <c r="TAW152" s="129"/>
      <c r="TAX152" s="129"/>
      <c r="TAY152" s="129"/>
      <c r="TAZ152" s="129"/>
      <c r="TBA152" s="129"/>
      <c r="TBB152" s="129"/>
      <c r="TBC152" s="129"/>
      <c r="TBD152" s="129"/>
      <c r="TBE152" s="129"/>
      <c r="TBF152" s="129"/>
      <c r="TBG152" s="129"/>
      <c r="TBH152" s="129"/>
      <c r="TBI152" s="129"/>
      <c r="TBJ152" s="129"/>
      <c r="TBK152" s="129"/>
      <c r="TBL152" s="129"/>
      <c r="TBM152" s="129"/>
      <c r="TBN152" s="129"/>
      <c r="TBO152" s="129"/>
      <c r="TBP152" s="129"/>
      <c r="TBQ152" s="129"/>
      <c r="TBR152" s="129"/>
      <c r="TBS152" s="129"/>
      <c r="TBT152" s="129"/>
      <c r="TBU152" s="129"/>
      <c r="TBV152" s="129"/>
      <c r="TBW152" s="129"/>
      <c r="TBX152" s="129"/>
      <c r="TBY152" s="129"/>
      <c r="TBZ152" s="129"/>
      <c r="TCA152" s="129"/>
      <c r="TCB152" s="129"/>
      <c r="TCC152" s="129"/>
      <c r="TCD152" s="129"/>
      <c r="TCE152" s="129"/>
      <c r="TCF152" s="129"/>
      <c r="TCG152" s="129"/>
      <c r="TCH152" s="129"/>
      <c r="TCI152" s="129"/>
      <c r="TCJ152" s="129"/>
      <c r="TCK152" s="129"/>
      <c r="TCL152" s="129"/>
      <c r="TCM152" s="129"/>
      <c r="TCN152" s="129"/>
      <c r="TCO152" s="129"/>
      <c r="TCP152" s="129"/>
      <c r="TCQ152" s="129"/>
      <c r="TCR152" s="129"/>
      <c r="TCS152" s="129"/>
      <c r="TCT152" s="129"/>
      <c r="TCU152" s="129"/>
      <c r="TCV152" s="129"/>
      <c r="TCW152" s="129"/>
      <c r="TCX152" s="129"/>
      <c r="TCY152" s="129"/>
      <c r="TCZ152" s="129"/>
      <c r="TDA152" s="129"/>
      <c r="TDB152" s="129"/>
      <c r="TDC152" s="129"/>
      <c r="TDD152" s="129"/>
      <c r="TDE152" s="129"/>
      <c r="TDF152" s="129"/>
      <c r="TDG152" s="129"/>
      <c r="TDH152" s="129"/>
      <c r="TDI152" s="129"/>
      <c r="TDJ152" s="129"/>
      <c r="TDK152" s="129"/>
      <c r="TDL152" s="129"/>
      <c r="TDM152" s="129"/>
      <c r="TDN152" s="129"/>
      <c r="TDO152" s="129"/>
      <c r="TDP152" s="129"/>
      <c r="TDQ152" s="129"/>
      <c r="TDR152" s="129"/>
      <c r="TDS152" s="129"/>
      <c r="TDT152" s="129"/>
      <c r="TDU152" s="129"/>
      <c r="TDV152" s="129"/>
      <c r="TDW152" s="129"/>
      <c r="TDX152" s="129"/>
      <c r="TDY152" s="129"/>
      <c r="TDZ152" s="129"/>
      <c r="TEA152" s="129"/>
      <c r="TEB152" s="129"/>
      <c r="TEC152" s="129"/>
      <c r="TED152" s="129"/>
      <c r="TEE152" s="129"/>
      <c r="TEF152" s="129"/>
      <c r="TEG152" s="129"/>
      <c r="TEH152" s="129"/>
      <c r="TEI152" s="129"/>
      <c r="TEJ152" s="129"/>
      <c r="TEK152" s="129"/>
      <c r="TEL152" s="129"/>
      <c r="TEM152" s="129"/>
      <c r="TEN152" s="129"/>
      <c r="TEO152" s="129"/>
      <c r="TEP152" s="129"/>
      <c r="TEQ152" s="129"/>
      <c r="TER152" s="129"/>
      <c r="TES152" s="129"/>
      <c r="TET152" s="129"/>
      <c r="TEU152" s="129"/>
      <c r="TEV152" s="129"/>
      <c r="TEW152" s="129"/>
      <c r="TEX152" s="129"/>
      <c r="TEY152" s="129"/>
      <c r="TEZ152" s="129"/>
      <c r="TFA152" s="129"/>
      <c r="TFB152" s="129"/>
      <c r="TFC152" s="129"/>
      <c r="TFD152" s="129"/>
      <c r="TFE152" s="129"/>
      <c r="TFF152" s="129"/>
      <c r="TFG152" s="129"/>
      <c r="TFH152" s="129"/>
      <c r="TFI152" s="129"/>
      <c r="TFJ152" s="129"/>
      <c r="TFK152" s="129"/>
      <c r="TFL152" s="129"/>
      <c r="TFM152" s="129"/>
      <c r="TFN152" s="129"/>
      <c r="TFO152" s="129"/>
      <c r="TFP152" s="129"/>
      <c r="TFQ152" s="129"/>
      <c r="TFR152" s="129"/>
      <c r="TFS152" s="129"/>
      <c r="TFT152" s="129"/>
      <c r="TFU152" s="129"/>
      <c r="TFV152" s="129"/>
      <c r="TFW152" s="129"/>
      <c r="TFX152" s="129"/>
      <c r="TFY152" s="129"/>
      <c r="TFZ152" s="129"/>
      <c r="TGA152" s="129"/>
      <c r="TGB152" s="129"/>
      <c r="TGC152" s="129"/>
      <c r="TGD152" s="129"/>
      <c r="TGE152" s="129"/>
      <c r="TGF152" s="129"/>
      <c r="TGG152" s="129"/>
      <c r="TGH152" s="129"/>
      <c r="TGI152" s="129"/>
      <c r="TGJ152" s="129"/>
      <c r="TGK152" s="129"/>
      <c r="TGL152" s="129"/>
      <c r="TGM152" s="129"/>
      <c r="TGN152" s="129"/>
      <c r="TGO152" s="129"/>
      <c r="TGP152" s="129"/>
      <c r="TGQ152" s="129"/>
      <c r="TGR152" s="129"/>
      <c r="TGS152" s="129"/>
      <c r="TGT152" s="129"/>
      <c r="TGU152" s="129"/>
      <c r="TGV152" s="129"/>
      <c r="TGW152" s="129"/>
      <c r="TGX152" s="129"/>
      <c r="TGY152" s="129"/>
      <c r="TGZ152" s="129"/>
      <c r="THA152" s="129"/>
      <c r="THB152" s="129"/>
      <c r="THC152" s="129"/>
      <c r="THD152" s="129"/>
      <c r="THE152" s="129"/>
      <c r="THF152" s="129"/>
      <c r="THG152" s="129"/>
      <c r="THH152" s="129"/>
      <c r="THI152" s="129"/>
      <c r="THJ152" s="129"/>
      <c r="THK152" s="129"/>
      <c r="THL152" s="129"/>
      <c r="THM152" s="129"/>
      <c r="THN152" s="129"/>
      <c r="THO152" s="129"/>
      <c r="THP152" s="129"/>
      <c r="THQ152" s="129"/>
      <c r="THR152" s="129"/>
      <c r="THS152" s="129"/>
      <c r="THT152" s="129"/>
      <c r="THU152" s="129"/>
      <c r="THV152" s="129"/>
      <c r="THW152" s="129"/>
      <c r="THX152" s="129"/>
      <c r="THY152" s="129"/>
      <c r="THZ152" s="129"/>
      <c r="TIA152" s="129"/>
      <c r="TIB152" s="129"/>
      <c r="TIC152" s="129"/>
      <c r="TID152" s="129"/>
      <c r="TIE152" s="129"/>
      <c r="TIF152" s="129"/>
      <c r="TIG152" s="129"/>
      <c r="TIH152" s="129"/>
      <c r="TII152" s="129"/>
      <c r="TIJ152" s="129"/>
      <c r="TIK152" s="129"/>
      <c r="TIL152" s="129"/>
      <c r="TIM152" s="129"/>
      <c r="TIN152" s="129"/>
      <c r="TIO152" s="129"/>
      <c r="TIP152" s="129"/>
      <c r="TIQ152" s="129"/>
      <c r="TIR152" s="129"/>
      <c r="TIS152" s="129"/>
      <c r="TIT152" s="129"/>
      <c r="TIU152" s="129"/>
      <c r="TIV152" s="129"/>
      <c r="TIW152" s="129"/>
      <c r="TIX152" s="129"/>
      <c r="TIY152" s="129"/>
      <c r="TIZ152" s="129"/>
      <c r="TJA152" s="129"/>
      <c r="TJB152" s="129"/>
      <c r="TJC152" s="129"/>
      <c r="TJD152" s="129"/>
      <c r="TJE152" s="129"/>
      <c r="TJF152" s="129"/>
      <c r="TJG152" s="129"/>
      <c r="TJH152" s="129"/>
      <c r="TJI152" s="129"/>
      <c r="TJJ152" s="129"/>
      <c r="TJK152" s="129"/>
      <c r="TJL152" s="129"/>
      <c r="TJM152" s="129"/>
      <c r="TJN152" s="129"/>
      <c r="TJO152" s="129"/>
      <c r="TJP152" s="129"/>
      <c r="TJQ152" s="129"/>
      <c r="TJR152" s="129"/>
      <c r="TJS152" s="129"/>
      <c r="TJT152" s="129"/>
      <c r="TJU152" s="129"/>
      <c r="TJV152" s="129"/>
      <c r="TJW152" s="129"/>
      <c r="TJX152" s="129"/>
      <c r="TJY152" s="129"/>
      <c r="TJZ152" s="129"/>
      <c r="TKA152" s="129"/>
      <c r="TKB152" s="129"/>
      <c r="TKC152" s="129"/>
      <c r="TKD152" s="129"/>
      <c r="TKE152" s="129"/>
      <c r="TKF152" s="129"/>
      <c r="TKG152" s="129"/>
      <c r="TKH152" s="129"/>
      <c r="TKI152" s="129"/>
      <c r="TKJ152" s="129"/>
      <c r="TKK152" s="129"/>
      <c r="TKL152" s="129"/>
      <c r="TKM152" s="129"/>
      <c r="TKN152" s="129"/>
      <c r="TKO152" s="129"/>
      <c r="TKP152" s="129"/>
      <c r="TKQ152" s="129"/>
      <c r="TKR152" s="129"/>
      <c r="TKS152" s="129"/>
      <c r="TKT152" s="129"/>
      <c r="TKU152" s="129"/>
      <c r="TKV152" s="129"/>
      <c r="TKW152" s="129"/>
      <c r="TKX152" s="129"/>
      <c r="TKY152" s="129"/>
      <c r="TKZ152" s="129"/>
      <c r="TLA152" s="129"/>
      <c r="TLB152" s="129"/>
      <c r="TLC152" s="129"/>
      <c r="TLD152" s="129"/>
      <c r="TLE152" s="129"/>
      <c r="TLF152" s="129"/>
      <c r="TLG152" s="129"/>
      <c r="TLH152" s="129"/>
      <c r="TLI152" s="129"/>
      <c r="TLJ152" s="129"/>
      <c r="TLK152" s="129"/>
      <c r="TLL152" s="129"/>
      <c r="TLM152" s="129"/>
      <c r="TLN152" s="129"/>
      <c r="TLO152" s="129"/>
      <c r="TLP152" s="129"/>
      <c r="TLQ152" s="129"/>
      <c r="TLR152" s="129"/>
      <c r="TLS152" s="129"/>
      <c r="TLT152" s="129"/>
      <c r="TLU152" s="129"/>
      <c r="TLV152" s="129"/>
      <c r="TLW152" s="129"/>
      <c r="TLX152" s="129"/>
      <c r="TLY152" s="129"/>
      <c r="TLZ152" s="129"/>
      <c r="TMA152" s="129"/>
      <c r="TMB152" s="129"/>
      <c r="TMC152" s="129"/>
      <c r="TMD152" s="129"/>
      <c r="TME152" s="129"/>
      <c r="TMF152" s="129"/>
      <c r="TMG152" s="129"/>
      <c r="TMH152" s="129"/>
      <c r="TMI152" s="129"/>
      <c r="TMJ152" s="129"/>
      <c r="TMK152" s="129"/>
      <c r="TML152" s="129"/>
      <c r="TMM152" s="129"/>
      <c r="TMN152" s="129"/>
      <c r="TMO152" s="129"/>
      <c r="TMP152" s="129"/>
      <c r="TMQ152" s="129"/>
      <c r="TMR152" s="129"/>
      <c r="TMS152" s="129"/>
      <c r="TMT152" s="129"/>
      <c r="TMU152" s="129"/>
      <c r="TMV152" s="129"/>
      <c r="TMW152" s="129"/>
      <c r="TMX152" s="129"/>
      <c r="TMY152" s="129"/>
      <c r="TMZ152" s="129"/>
      <c r="TNA152" s="129"/>
      <c r="TNB152" s="129"/>
      <c r="TNC152" s="129"/>
      <c r="TND152" s="129"/>
      <c r="TNE152" s="129"/>
      <c r="TNF152" s="129"/>
      <c r="TNG152" s="129"/>
      <c r="TNH152" s="129"/>
      <c r="TNI152" s="129"/>
      <c r="TNJ152" s="129"/>
      <c r="TNK152" s="129"/>
      <c r="TNL152" s="129"/>
      <c r="TNM152" s="129"/>
      <c r="TNN152" s="129"/>
      <c r="TNO152" s="129"/>
      <c r="TNP152" s="129"/>
      <c r="TNQ152" s="129"/>
      <c r="TNR152" s="129"/>
      <c r="TNS152" s="129"/>
      <c r="TNT152" s="129"/>
      <c r="TNU152" s="129"/>
      <c r="TNV152" s="129"/>
      <c r="TNW152" s="129"/>
      <c r="TNX152" s="129"/>
      <c r="TNY152" s="129"/>
      <c r="TNZ152" s="129"/>
      <c r="TOA152" s="129"/>
      <c r="TOB152" s="129"/>
      <c r="TOC152" s="129"/>
      <c r="TOD152" s="129"/>
      <c r="TOE152" s="129"/>
      <c r="TOF152" s="129"/>
      <c r="TOG152" s="129"/>
      <c r="TOH152" s="129"/>
      <c r="TOI152" s="129"/>
      <c r="TOJ152" s="129"/>
      <c r="TOK152" s="129"/>
      <c r="TOL152" s="129"/>
      <c r="TOM152" s="129"/>
      <c r="TON152" s="129"/>
      <c r="TOO152" s="129"/>
      <c r="TOP152" s="129"/>
      <c r="TOQ152" s="129"/>
      <c r="TOR152" s="129"/>
      <c r="TOS152" s="129"/>
      <c r="TOT152" s="129"/>
      <c r="TOU152" s="129"/>
      <c r="TOV152" s="129"/>
      <c r="TOW152" s="129"/>
      <c r="TOX152" s="129"/>
      <c r="TOY152" s="129"/>
      <c r="TOZ152" s="129"/>
      <c r="TPA152" s="129"/>
      <c r="TPB152" s="129"/>
      <c r="TPC152" s="129"/>
      <c r="TPD152" s="129"/>
      <c r="TPE152" s="129"/>
      <c r="TPF152" s="129"/>
      <c r="TPG152" s="129"/>
      <c r="TPH152" s="129"/>
      <c r="TPI152" s="129"/>
      <c r="TPJ152" s="129"/>
      <c r="TPK152" s="129"/>
      <c r="TPL152" s="129"/>
      <c r="TPM152" s="129"/>
      <c r="TPN152" s="129"/>
      <c r="TPO152" s="129"/>
      <c r="TPP152" s="129"/>
      <c r="TPQ152" s="129"/>
      <c r="TPR152" s="129"/>
      <c r="TPS152" s="129"/>
      <c r="TPT152" s="129"/>
      <c r="TPU152" s="129"/>
      <c r="TPV152" s="129"/>
      <c r="TPW152" s="129"/>
      <c r="TPX152" s="129"/>
      <c r="TPY152" s="129"/>
      <c r="TPZ152" s="129"/>
      <c r="TQA152" s="129"/>
      <c r="TQB152" s="129"/>
      <c r="TQC152" s="129"/>
      <c r="TQD152" s="129"/>
      <c r="TQE152" s="129"/>
      <c r="TQF152" s="129"/>
      <c r="TQG152" s="129"/>
      <c r="TQH152" s="129"/>
      <c r="TQI152" s="129"/>
      <c r="TQJ152" s="129"/>
      <c r="TQK152" s="129"/>
      <c r="TQL152" s="129"/>
      <c r="TQM152" s="129"/>
      <c r="TQN152" s="129"/>
      <c r="TQO152" s="129"/>
      <c r="TQP152" s="129"/>
      <c r="TQQ152" s="129"/>
      <c r="TQR152" s="129"/>
      <c r="TQS152" s="129"/>
      <c r="TQT152" s="129"/>
      <c r="TQU152" s="129"/>
      <c r="TQV152" s="129"/>
      <c r="TQW152" s="129"/>
      <c r="TQX152" s="129"/>
      <c r="TQY152" s="129"/>
      <c r="TQZ152" s="129"/>
      <c r="TRA152" s="129"/>
      <c r="TRB152" s="129"/>
      <c r="TRC152" s="129"/>
      <c r="TRD152" s="129"/>
      <c r="TRE152" s="129"/>
      <c r="TRF152" s="129"/>
      <c r="TRG152" s="129"/>
      <c r="TRH152" s="129"/>
      <c r="TRI152" s="129"/>
      <c r="TRJ152" s="129"/>
      <c r="TRK152" s="129"/>
      <c r="TRL152" s="129"/>
      <c r="TRM152" s="129"/>
      <c r="TRN152" s="129"/>
      <c r="TRO152" s="129"/>
      <c r="TRP152" s="129"/>
      <c r="TRQ152" s="129"/>
      <c r="TRR152" s="129"/>
      <c r="TRS152" s="129"/>
      <c r="TRT152" s="129"/>
      <c r="TRU152" s="129"/>
      <c r="TRV152" s="129"/>
      <c r="TRW152" s="129"/>
      <c r="TRX152" s="129"/>
      <c r="TRY152" s="129"/>
      <c r="TRZ152" s="129"/>
      <c r="TSA152" s="129"/>
      <c r="TSB152" s="129"/>
      <c r="TSC152" s="129"/>
      <c r="TSD152" s="129"/>
      <c r="TSE152" s="129"/>
      <c r="TSF152" s="129"/>
      <c r="TSG152" s="129"/>
      <c r="TSH152" s="129"/>
      <c r="TSI152" s="129"/>
      <c r="TSJ152" s="129"/>
      <c r="TSK152" s="129"/>
      <c r="TSL152" s="129"/>
      <c r="TSM152" s="129"/>
      <c r="TSN152" s="129"/>
      <c r="TSO152" s="129"/>
      <c r="TSP152" s="129"/>
      <c r="TSQ152" s="129"/>
      <c r="TSR152" s="129"/>
      <c r="TSS152" s="129"/>
      <c r="TST152" s="129"/>
      <c r="TSU152" s="129"/>
      <c r="TSV152" s="129"/>
      <c r="TSW152" s="129"/>
      <c r="TSX152" s="129"/>
      <c r="TSY152" s="129"/>
      <c r="TSZ152" s="129"/>
      <c r="TTA152" s="129"/>
      <c r="TTB152" s="129"/>
      <c r="TTC152" s="129"/>
      <c r="TTD152" s="129"/>
      <c r="TTE152" s="129"/>
      <c r="TTF152" s="129"/>
      <c r="TTG152" s="129"/>
      <c r="TTH152" s="129"/>
      <c r="TTI152" s="129"/>
      <c r="TTJ152" s="129"/>
      <c r="TTK152" s="129"/>
      <c r="TTL152" s="129"/>
      <c r="TTM152" s="129"/>
      <c r="TTN152" s="129"/>
      <c r="TTO152" s="129"/>
      <c r="TTP152" s="129"/>
      <c r="TTQ152" s="129"/>
      <c r="TTR152" s="129"/>
      <c r="TTS152" s="129"/>
      <c r="TTT152" s="129"/>
      <c r="TTU152" s="129"/>
      <c r="TTV152" s="129"/>
      <c r="TTW152" s="129"/>
      <c r="TTX152" s="129"/>
      <c r="TTY152" s="129"/>
      <c r="TTZ152" s="129"/>
      <c r="TUA152" s="129"/>
      <c r="TUB152" s="129"/>
      <c r="TUC152" s="129"/>
      <c r="TUD152" s="129"/>
      <c r="TUE152" s="129"/>
      <c r="TUF152" s="129"/>
      <c r="TUG152" s="129"/>
      <c r="TUH152" s="129"/>
      <c r="TUI152" s="129"/>
      <c r="TUJ152" s="129"/>
      <c r="TUK152" s="129"/>
      <c r="TUL152" s="129"/>
      <c r="TUM152" s="129"/>
      <c r="TUN152" s="129"/>
      <c r="TUO152" s="129"/>
      <c r="TUP152" s="129"/>
      <c r="TUQ152" s="129"/>
      <c r="TUR152" s="129"/>
      <c r="TUS152" s="129"/>
      <c r="TUT152" s="129"/>
      <c r="TUU152" s="129"/>
      <c r="TUV152" s="129"/>
      <c r="TUW152" s="129"/>
      <c r="TUX152" s="129"/>
      <c r="TUY152" s="129"/>
      <c r="TUZ152" s="129"/>
      <c r="TVA152" s="129"/>
      <c r="TVB152" s="129"/>
      <c r="TVC152" s="129"/>
      <c r="TVD152" s="129"/>
      <c r="TVE152" s="129"/>
      <c r="TVF152" s="129"/>
      <c r="TVG152" s="129"/>
      <c r="TVH152" s="129"/>
      <c r="TVI152" s="129"/>
      <c r="TVJ152" s="129"/>
      <c r="TVK152" s="129"/>
      <c r="TVL152" s="129"/>
      <c r="TVM152" s="129"/>
      <c r="TVN152" s="129"/>
      <c r="TVO152" s="129"/>
      <c r="TVP152" s="129"/>
      <c r="TVQ152" s="129"/>
      <c r="TVR152" s="129"/>
      <c r="TVS152" s="129"/>
      <c r="TVT152" s="129"/>
      <c r="TVU152" s="129"/>
      <c r="TVV152" s="129"/>
      <c r="TVW152" s="129"/>
      <c r="TVX152" s="129"/>
      <c r="TVY152" s="129"/>
      <c r="TVZ152" s="129"/>
      <c r="TWA152" s="129"/>
      <c r="TWB152" s="129"/>
      <c r="TWC152" s="129"/>
      <c r="TWD152" s="129"/>
      <c r="TWE152" s="129"/>
      <c r="TWF152" s="129"/>
      <c r="TWG152" s="129"/>
      <c r="TWH152" s="129"/>
      <c r="TWI152" s="129"/>
      <c r="TWJ152" s="129"/>
      <c r="TWK152" s="129"/>
      <c r="TWL152" s="129"/>
      <c r="TWM152" s="129"/>
      <c r="TWN152" s="129"/>
      <c r="TWO152" s="129"/>
      <c r="TWP152" s="129"/>
      <c r="TWQ152" s="129"/>
      <c r="TWR152" s="129"/>
      <c r="TWS152" s="129"/>
      <c r="TWT152" s="129"/>
      <c r="TWU152" s="129"/>
      <c r="TWV152" s="129"/>
      <c r="TWW152" s="129"/>
      <c r="TWX152" s="129"/>
      <c r="TWY152" s="129"/>
      <c r="TWZ152" s="129"/>
      <c r="TXA152" s="129"/>
      <c r="TXB152" s="129"/>
      <c r="TXC152" s="129"/>
      <c r="TXD152" s="129"/>
      <c r="TXE152" s="129"/>
      <c r="TXF152" s="129"/>
      <c r="TXG152" s="129"/>
      <c r="TXH152" s="129"/>
      <c r="TXI152" s="129"/>
      <c r="TXJ152" s="129"/>
      <c r="TXK152" s="129"/>
      <c r="TXL152" s="129"/>
      <c r="TXM152" s="129"/>
      <c r="TXN152" s="129"/>
      <c r="TXO152" s="129"/>
      <c r="TXP152" s="129"/>
      <c r="TXQ152" s="129"/>
      <c r="TXR152" s="129"/>
      <c r="TXS152" s="129"/>
      <c r="TXT152" s="129"/>
      <c r="TXU152" s="129"/>
      <c r="TXV152" s="129"/>
      <c r="TXW152" s="129"/>
      <c r="TXX152" s="129"/>
      <c r="TXY152" s="129"/>
      <c r="TXZ152" s="129"/>
      <c r="TYA152" s="129"/>
      <c r="TYB152" s="129"/>
      <c r="TYC152" s="129"/>
      <c r="TYD152" s="129"/>
      <c r="TYE152" s="129"/>
      <c r="TYF152" s="129"/>
      <c r="TYG152" s="129"/>
      <c r="TYH152" s="129"/>
      <c r="TYI152" s="129"/>
      <c r="TYJ152" s="129"/>
      <c r="TYK152" s="129"/>
      <c r="TYL152" s="129"/>
      <c r="TYM152" s="129"/>
      <c r="TYN152" s="129"/>
      <c r="TYO152" s="129"/>
      <c r="TYP152" s="129"/>
      <c r="TYQ152" s="129"/>
      <c r="TYR152" s="129"/>
      <c r="TYS152" s="129"/>
      <c r="TYT152" s="129"/>
      <c r="TYU152" s="129"/>
      <c r="TYV152" s="129"/>
      <c r="TYW152" s="129"/>
      <c r="TYX152" s="129"/>
      <c r="TYY152" s="129"/>
      <c r="TYZ152" s="129"/>
      <c r="TZA152" s="129"/>
      <c r="TZB152" s="129"/>
      <c r="TZC152" s="129"/>
      <c r="TZD152" s="129"/>
      <c r="TZE152" s="129"/>
      <c r="TZF152" s="129"/>
      <c r="TZG152" s="129"/>
      <c r="TZH152" s="129"/>
      <c r="TZI152" s="129"/>
      <c r="TZJ152" s="129"/>
      <c r="TZK152" s="129"/>
      <c r="TZL152" s="129"/>
      <c r="TZM152" s="129"/>
      <c r="TZN152" s="129"/>
      <c r="TZO152" s="129"/>
      <c r="TZP152" s="129"/>
      <c r="TZQ152" s="129"/>
      <c r="TZR152" s="129"/>
      <c r="TZS152" s="129"/>
      <c r="TZT152" s="129"/>
      <c r="TZU152" s="129"/>
      <c r="TZV152" s="129"/>
      <c r="TZW152" s="129"/>
      <c r="TZX152" s="129"/>
      <c r="TZY152" s="129"/>
      <c r="TZZ152" s="129"/>
      <c r="UAA152" s="129"/>
      <c r="UAB152" s="129"/>
      <c r="UAC152" s="129"/>
      <c r="UAD152" s="129"/>
      <c r="UAE152" s="129"/>
      <c r="UAF152" s="129"/>
      <c r="UAG152" s="129"/>
      <c r="UAH152" s="129"/>
      <c r="UAI152" s="129"/>
      <c r="UAJ152" s="129"/>
      <c r="UAK152" s="129"/>
      <c r="UAL152" s="129"/>
      <c r="UAM152" s="129"/>
      <c r="UAN152" s="129"/>
      <c r="UAO152" s="129"/>
      <c r="UAP152" s="129"/>
      <c r="UAQ152" s="129"/>
      <c r="UAR152" s="129"/>
      <c r="UAS152" s="129"/>
      <c r="UAT152" s="129"/>
      <c r="UAU152" s="129"/>
      <c r="UAV152" s="129"/>
      <c r="UAW152" s="129"/>
      <c r="UAX152" s="129"/>
      <c r="UAY152" s="129"/>
      <c r="UAZ152" s="129"/>
      <c r="UBA152" s="129"/>
      <c r="UBB152" s="129"/>
      <c r="UBC152" s="129"/>
      <c r="UBD152" s="129"/>
      <c r="UBE152" s="129"/>
      <c r="UBF152" s="129"/>
      <c r="UBG152" s="129"/>
      <c r="UBH152" s="129"/>
      <c r="UBI152" s="129"/>
      <c r="UBJ152" s="129"/>
      <c r="UBK152" s="129"/>
      <c r="UBL152" s="129"/>
      <c r="UBM152" s="129"/>
      <c r="UBN152" s="129"/>
      <c r="UBO152" s="129"/>
      <c r="UBP152" s="129"/>
      <c r="UBQ152" s="129"/>
      <c r="UBR152" s="129"/>
      <c r="UBS152" s="129"/>
      <c r="UBT152" s="129"/>
      <c r="UBU152" s="129"/>
      <c r="UBV152" s="129"/>
      <c r="UBW152" s="129"/>
      <c r="UBX152" s="129"/>
      <c r="UBY152" s="129"/>
      <c r="UBZ152" s="129"/>
      <c r="UCA152" s="129"/>
      <c r="UCB152" s="129"/>
      <c r="UCC152" s="129"/>
      <c r="UCD152" s="129"/>
      <c r="UCE152" s="129"/>
      <c r="UCF152" s="129"/>
      <c r="UCG152" s="129"/>
      <c r="UCH152" s="129"/>
      <c r="UCI152" s="129"/>
      <c r="UCJ152" s="129"/>
      <c r="UCK152" s="129"/>
      <c r="UCL152" s="129"/>
      <c r="UCM152" s="129"/>
      <c r="UCN152" s="129"/>
      <c r="UCO152" s="129"/>
      <c r="UCP152" s="129"/>
      <c r="UCQ152" s="129"/>
      <c r="UCR152" s="129"/>
      <c r="UCS152" s="129"/>
      <c r="UCT152" s="129"/>
      <c r="UCU152" s="129"/>
      <c r="UCV152" s="129"/>
      <c r="UCW152" s="129"/>
      <c r="UCX152" s="129"/>
      <c r="UCY152" s="129"/>
      <c r="UCZ152" s="129"/>
      <c r="UDA152" s="129"/>
      <c r="UDB152" s="129"/>
      <c r="UDC152" s="129"/>
      <c r="UDD152" s="129"/>
      <c r="UDE152" s="129"/>
      <c r="UDF152" s="129"/>
      <c r="UDG152" s="129"/>
      <c r="UDH152" s="129"/>
      <c r="UDI152" s="129"/>
      <c r="UDJ152" s="129"/>
      <c r="UDK152" s="129"/>
      <c r="UDL152" s="129"/>
      <c r="UDM152" s="129"/>
      <c r="UDN152" s="129"/>
      <c r="UDO152" s="129"/>
      <c r="UDP152" s="129"/>
      <c r="UDQ152" s="129"/>
      <c r="UDR152" s="129"/>
      <c r="UDS152" s="129"/>
      <c r="UDT152" s="129"/>
      <c r="UDU152" s="129"/>
      <c r="UDV152" s="129"/>
      <c r="UDW152" s="129"/>
      <c r="UDX152" s="129"/>
      <c r="UDY152" s="129"/>
      <c r="UDZ152" s="129"/>
      <c r="UEA152" s="129"/>
      <c r="UEB152" s="129"/>
      <c r="UEC152" s="129"/>
      <c r="UED152" s="129"/>
      <c r="UEE152" s="129"/>
      <c r="UEF152" s="129"/>
      <c r="UEG152" s="129"/>
      <c r="UEH152" s="129"/>
      <c r="UEI152" s="129"/>
      <c r="UEJ152" s="129"/>
      <c r="UEK152" s="129"/>
      <c r="UEL152" s="129"/>
      <c r="UEM152" s="129"/>
      <c r="UEN152" s="129"/>
      <c r="UEO152" s="129"/>
      <c r="UEP152" s="129"/>
      <c r="UEQ152" s="129"/>
      <c r="UER152" s="129"/>
      <c r="UES152" s="129"/>
      <c r="UET152" s="129"/>
      <c r="UEU152" s="129"/>
      <c r="UEV152" s="129"/>
      <c r="UEW152" s="129"/>
      <c r="UEX152" s="129"/>
      <c r="UEY152" s="129"/>
      <c r="UEZ152" s="129"/>
      <c r="UFA152" s="129"/>
      <c r="UFB152" s="129"/>
      <c r="UFC152" s="129"/>
      <c r="UFD152" s="129"/>
      <c r="UFE152" s="129"/>
      <c r="UFF152" s="129"/>
      <c r="UFG152" s="129"/>
      <c r="UFH152" s="129"/>
      <c r="UFI152" s="129"/>
      <c r="UFJ152" s="129"/>
      <c r="UFK152" s="129"/>
      <c r="UFL152" s="129"/>
      <c r="UFM152" s="129"/>
      <c r="UFN152" s="129"/>
      <c r="UFO152" s="129"/>
      <c r="UFP152" s="129"/>
      <c r="UFQ152" s="129"/>
      <c r="UFR152" s="129"/>
      <c r="UFS152" s="129"/>
      <c r="UFT152" s="129"/>
      <c r="UFU152" s="129"/>
      <c r="UFV152" s="129"/>
      <c r="UFW152" s="129"/>
      <c r="UFX152" s="129"/>
      <c r="UFY152" s="129"/>
      <c r="UFZ152" s="129"/>
      <c r="UGA152" s="129"/>
      <c r="UGB152" s="129"/>
      <c r="UGC152" s="129"/>
      <c r="UGD152" s="129"/>
      <c r="UGE152" s="129"/>
      <c r="UGF152" s="129"/>
      <c r="UGG152" s="129"/>
      <c r="UGH152" s="129"/>
      <c r="UGI152" s="129"/>
      <c r="UGJ152" s="129"/>
      <c r="UGK152" s="129"/>
      <c r="UGL152" s="129"/>
      <c r="UGM152" s="129"/>
      <c r="UGN152" s="129"/>
      <c r="UGO152" s="129"/>
      <c r="UGP152" s="129"/>
      <c r="UGQ152" s="129"/>
      <c r="UGR152" s="129"/>
      <c r="UGS152" s="129"/>
      <c r="UGT152" s="129"/>
      <c r="UGU152" s="129"/>
      <c r="UGV152" s="129"/>
      <c r="UGW152" s="129"/>
      <c r="UGX152" s="129"/>
      <c r="UGY152" s="129"/>
      <c r="UGZ152" s="129"/>
      <c r="UHA152" s="129"/>
      <c r="UHB152" s="129"/>
      <c r="UHC152" s="129"/>
      <c r="UHD152" s="129"/>
      <c r="UHE152" s="129"/>
      <c r="UHF152" s="129"/>
      <c r="UHG152" s="129"/>
      <c r="UHH152" s="129"/>
      <c r="UHI152" s="129"/>
      <c r="UHJ152" s="129"/>
      <c r="UHK152" s="129"/>
      <c r="UHL152" s="129"/>
      <c r="UHM152" s="129"/>
      <c r="UHN152" s="129"/>
      <c r="UHO152" s="129"/>
      <c r="UHP152" s="129"/>
      <c r="UHQ152" s="129"/>
      <c r="UHR152" s="129"/>
      <c r="UHS152" s="129"/>
      <c r="UHT152" s="129"/>
      <c r="UHU152" s="129"/>
      <c r="UHV152" s="129"/>
      <c r="UHW152" s="129"/>
      <c r="UHX152" s="129"/>
      <c r="UHY152" s="129"/>
      <c r="UHZ152" s="129"/>
      <c r="UIA152" s="129"/>
      <c r="UIB152" s="129"/>
      <c r="UIC152" s="129"/>
      <c r="UID152" s="129"/>
      <c r="UIE152" s="129"/>
      <c r="UIF152" s="129"/>
      <c r="UIG152" s="129"/>
      <c r="UIH152" s="129"/>
      <c r="UII152" s="129"/>
      <c r="UIJ152" s="129"/>
      <c r="UIK152" s="129"/>
      <c r="UIL152" s="129"/>
      <c r="UIM152" s="129"/>
      <c r="UIN152" s="129"/>
      <c r="UIO152" s="129"/>
      <c r="UIP152" s="129"/>
      <c r="UIQ152" s="129"/>
      <c r="UIR152" s="129"/>
      <c r="UIS152" s="129"/>
      <c r="UIT152" s="129"/>
      <c r="UIU152" s="129"/>
      <c r="UIV152" s="129"/>
      <c r="UIW152" s="129"/>
      <c r="UIX152" s="129"/>
      <c r="UIY152" s="129"/>
      <c r="UIZ152" s="129"/>
      <c r="UJA152" s="129"/>
      <c r="UJB152" s="129"/>
      <c r="UJC152" s="129"/>
      <c r="UJD152" s="129"/>
      <c r="UJE152" s="129"/>
      <c r="UJF152" s="129"/>
      <c r="UJG152" s="129"/>
      <c r="UJH152" s="129"/>
      <c r="UJI152" s="129"/>
      <c r="UJJ152" s="129"/>
      <c r="UJK152" s="129"/>
      <c r="UJL152" s="129"/>
      <c r="UJM152" s="129"/>
      <c r="UJN152" s="129"/>
      <c r="UJO152" s="129"/>
      <c r="UJP152" s="129"/>
      <c r="UJQ152" s="129"/>
      <c r="UJR152" s="129"/>
      <c r="UJS152" s="129"/>
      <c r="UJT152" s="129"/>
      <c r="UJU152" s="129"/>
      <c r="UJV152" s="129"/>
      <c r="UJW152" s="129"/>
      <c r="UJX152" s="129"/>
      <c r="UJY152" s="129"/>
      <c r="UJZ152" s="129"/>
      <c r="UKA152" s="129"/>
      <c r="UKB152" s="129"/>
      <c r="UKC152" s="129"/>
      <c r="UKD152" s="129"/>
      <c r="UKE152" s="129"/>
      <c r="UKF152" s="129"/>
      <c r="UKG152" s="129"/>
      <c r="UKH152" s="129"/>
      <c r="UKI152" s="129"/>
      <c r="UKJ152" s="129"/>
      <c r="UKK152" s="129"/>
      <c r="UKL152" s="129"/>
      <c r="UKM152" s="129"/>
      <c r="UKN152" s="129"/>
      <c r="UKO152" s="129"/>
      <c r="UKP152" s="129"/>
      <c r="UKQ152" s="129"/>
      <c r="UKR152" s="129"/>
      <c r="UKS152" s="129"/>
      <c r="UKT152" s="129"/>
      <c r="UKU152" s="129"/>
      <c r="UKV152" s="129"/>
      <c r="UKW152" s="129"/>
      <c r="UKX152" s="129"/>
      <c r="UKY152" s="129"/>
      <c r="UKZ152" s="129"/>
      <c r="ULA152" s="129"/>
      <c r="ULB152" s="129"/>
      <c r="ULC152" s="129"/>
      <c r="ULD152" s="129"/>
      <c r="ULE152" s="129"/>
      <c r="ULF152" s="129"/>
      <c r="ULG152" s="129"/>
      <c r="ULH152" s="129"/>
      <c r="ULI152" s="129"/>
      <c r="ULJ152" s="129"/>
      <c r="ULK152" s="129"/>
      <c r="ULL152" s="129"/>
      <c r="ULM152" s="129"/>
      <c r="ULN152" s="129"/>
      <c r="ULO152" s="129"/>
      <c r="ULP152" s="129"/>
      <c r="ULQ152" s="129"/>
      <c r="ULR152" s="129"/>
      <c r="ULS152" s="129"/>
      <c r="ULT152" s="129"/>
      <c r="ULU152" s="129"/>
      <c r="ULV152" s="129"/>
      <c r="ULW152" s="129"/>
      <c r="ULX152" s="129"/>
      <c r="ULY152" s="129"/>
      <c r="ULZ152" s="129"/>
      <c r="UMA152" s="129"/>
      <c r="UMB152" s="129"/>
      <c r="UMC152" s="129"/>
      <c r="UMD152" s="129"/>
      <c r="UME152" s="129"/>
      <c r="UMF152" s="129"/>
      <c r="UMG152" s="129"/>
      <c r="UMH152" s="129"/>
      <c r="UMI152" s="129"/>
      <c r="UMJ152" s="129"/>
      <c r="UMK152" s="129"/>
      <c r="UML152" s="129"/>
      <c r="UMM152" s="129"/>
      <c r="UMN152" s="129"/>
      <c r="UMO152" s="129"/>
      <c r="UMP152" s="129"/>
      <c r="UMQ152" s="129"/>
      <c r="UMR152" s="129"/>
      <c r="UMS152" s="129"/>
      <c r="UMT152" s="129"/>
      <c r="UMU152" s="129"/>
      <c r="UMV152" s="129"/>
      <c r="UMW152" s="129"/>
      <c r="UMX152" s="129"/>
      <c r="UMY152" s="129"/>
      <c r="UMZ152" s="129"/>
      <c r="UNA152" s="129"/>
      <c r="UNB152" s="129"/>
      <c r="UNC152" s="129"/>
      <c r="UND152" s="129"/>
      <c r="UNE152" s="129"/>
      <c r="UNF152" s="129"/>
      <c r="UNG152" s="129"/>
      <c r="UNH152" s="129"/>
      <c r="UNI152" s="129"/>
      <c r="UNJ152" s="129"/>
      <c r="UNK152" s="129"/>
      <c r="UNL152" s="129"/>
      <c r="UNM152" s="129"/>
      <c r="UNN152" s="129"/>
      <c r="UNO152" s="129"/>
      <c r="UNP152" s="129"/>
      <c r="UNQ152" s="129"/>
      <c r="UNR152" s="129"/>
      <c r="UNS152" s="129"/>
      <c r="UNT152" s="129"/>
      <c r="UNU152" s="129"/>
      <c r="UNV152" s="129"/>
      <c r="UNW152" s="129"/>
      <c r="UNX152" s="129"/>
      <c r="UNY152" s="129"/>
      <c r="UNZ152" s="129"/>
      <c r="UOA152" s="129"/>
      <c r="UOB152" s="129"/>
      <c r="UOC152" s="129"/>
      <c r="UOD152" s="129"/>
      <c r="UOE152" s="129"/>
      <c r="UOF152" s="129"/>
      <c r="UOG152" s="129"/>
      <c r="UOH152" s="129"/>
      <c r="UOI152" s="129"/>
      <c r="UOJ152" s="129"/>
      <c r="UOK152" s="129"/>
      <c r="UOL152" s="129"/>
      <c r="UOM152" s="129"/>
      <c r="UON152" s="129"/>
      <c r="UOO152" s="129"/>
      <c r="UOP152" s="129"/>
      <c r="UOQ152" s="129"/>
      <c r="UOR152" s="129"/>
      <c r="UOS152" s="129"/>
      <c r="UOT152" s="129"/>
      <c r="UOU152" s="129"/>
      <c r="UOV152" s="129"/>
      <c r="UOW152" s="129"/>
      <c r="UOX152" s="129"/>
      <c r="UOY152" s="129"/>
      <c r="UOZ152" s="129"/>
      <c r="UPA152" s="129"/>
      <c r="UPB152" s="129"/>
      <c r="UPC152" s="129"/>
      <c r="UPD152" s="129"/>
      <c r="UPE152" s="129"/>
      <c r="UPF152" s="129"/>
      <c r="UPG152" s="129"/>
      <c r="UPH152" s="129"/>
      <c r="UPI152" s="129"/>
      <c r="UPJ152" s="129"/>
      <c r="UPK152" s="129"/>
      <c r="UPL152" s="129"/>
      <c r="UPM152" s="129"/>
      <c r="UPN152" s="129"/>
      <c r="UPO152" s="129"/>
      <c r="UPP152" s="129"/>
      <c r="UPQ152" s="129"/>
      <c r="UPR152" s="129"/>
      <c r="UPS152" s="129"/>
      <c r="UPT152" s="129"/>
      <c r="UPU152" s="129"/>
      <c r="UPV152" s="129"/>
      <c r="UPW152" s="129"/>
      <c r="UPX152" s="129"/>
      <c r="UPY152" s="129"/>
      <c r="UPZ152" s="129"/>
      <c r="UQA152" s="129"/>
      <c r="UQB152" s="129"/>
      <c r="UQC152" s="129"/>
      <c r="UQD152" s="129"/>
      <c r="UQE152" s="129"/>
      <c r="UQF152" s="129"/>
      <c r="UQG152" s="129"/>
      <c r="UQH152" s="129"/>
      <c r="UQI152" s="129"/>
      <c r="UQJ152" s="129"/>
      <c r="UQK152" s="129"/>
      <c r="UQL152" s="129"/>
      <c r="UQM152" s="129"/>
      <c r="UQN152" s="129"/>
      <c r="UQO152" s="129"/>
      <c r="UQP152" s="129"/>
      <c r="UQQ152" s="129"/>
      <c r="UQR152" s="129"/>
      <c r="UQS152" s="129"/>
      <c r="UQT152" s="129"/>
      <c r="UQU152" s="129"/>
      <c r="UQV152" s="129"/>
      <c r="UQW152" s="129"/>
      <c r="UQX152" s="129"/>
      <c r="UQY152" s="129"/>
      <c r="UQZ152" s="129"/>
      <c r="URA152" s="129"/>
      <c r="URB152" s="129"/>
      <c r="URC152" s="129"/>
      <c r="URD152" s="129"/>
      <c r="URE152" s="129"/>
      <c r="URF152" s="129"/>
      <c r="URG152" s="129"/>
      <c r="URH152" s="129"/>
      <c r="URI152" s="129"/>
      <c r="URJ152" s="129"/>
      <c r="URK152" s="129"/>
      <c r="URL152" s="129"/>
      <c r="URM152" s="129"/>
      <c r="URN152" s="129"/>
      <c r="URO152" s="129"/>
      <c r="URP152" s="129"/>
      <c r="URQ152" s="129"/>
      <c r="URR152" s="129"/>
      <c r="URS152" s="129"/>
      <c r="URT152" s="129"/>
      <c r="URU152" s="129"/>
      <c r="URV152" s="129"/>
      <c r="URW152" s="129"/>
      <c r="URX152" s="129"/>
      <c r="URY152" s="129"/>
      <c r="URZ152" s="129"/>
      <c r="USA152" s="129"/>
      <c r="USB152" s="129"/>
      <c r="USC152" s="129"/>
      <c r="USD152" s="129"/>
      <c r="USE152" s="129"/>
      <c r="USF152" s="129"/>
      <c r="USG152" s="129"/>
      <c r="USH152" s="129"/>
      <c r="USI152" s="129"/>
      <c r="USJ152" s="129"/>
      <c r="USK152" s="129"/>
      <c r="USL152" s="129"/>
      <c r="USM152" s="129"/>
      <c r="USN152" s="129"/>
      <c r="USO152" s="129"/>
      <c r="USP152" s="129"/>
      <c r="USQ152" s="129"/>
      <c r="USR152" s="129"/>
      <c r="USS152" s="129"/>
      <c r="UST152" s="129"/>
      <c r="USU152" s="129"/>
      <c r="USV152" s="129"/>
      <c r="USW152" s="129"/>
      <c r="USX152" s="129"/>
      <c r="USY152" s="129"/>
      <c r="USZ152" s="129"/>
      <c r="UTA152" s="129"/>
      <c r="UTB152" s="129"/>
      <c r="UTC152" s="129"/>
      <c r="UTD152" s="129"/>
      <c r="UTE152" s="129"/>
      <c r="UTF152" s="129"/>
      <c r="UTG152" s="129"/>
      <c r="UTH152" s="129"/>
      <c r="UTI152" s="129"/>
      <c r="UTJ152" s="129"/>
      <c r="UTK152" s="129"/>
      <c r="UTL152" s="129"/>
      <c r="UTM152" s="129"/>
      <c r="UTN152" s="129"/>
      <c r="UTO152" s="129"/>
      <c r="UTP152" s="129"/>
      <c r="UTQ152" s="129"/>
      <c r="UTR152" s="129"/>
      <c r="UTS152" s="129"/>
      <c r="UTT152" s="129"/>
      <c r="UTU152" s="129"/>
      <c r="UTV152" s="129"/>
      <c r="UTW152" s="129"/>
      <c r="UTX152" s="129"/>
      <c r="UTY152" s="129"/>
      <c r="UTZ152" s="129"/>
      <c r="UUA152" s="129"/>
      <c r="UUB152" s="129"/>
      <c r="UUC152" s="129"/>
      <c r="UUD152" s="129"/>
      <c r="UUE152" s="129"/>
      <c r="UUF152" s="129"/>
      <c r="UUG152" s="129"/>
      <c r="UUH152" s="129"/>
      <c r="UUI152" s="129"/>
      <c r="UUJ152" s="129"/>
      <c r="UUK152" s="129"/>
      <c r="UUL152" s="129"/>
      <c r="UUM152" s="129"/>
      <c r="UUN152" s="129"/>
      <c r="UUO152" s="129"/>
      <c r="UUP152" s="129"/>
      <c r="UUQ152" s="129"/>
      <c r="UUR152" s="129"/>
      <c r="UUS152" s="129"/>
      <c r="UUT152" s="129"/>
      <c r="UUU152" s="129"/>
      <c r="UUV152" s="129"/>
      <c r="UUW152" s="129"/>
      <c r="UUX152" s="129"/>
      <c r="UUY152" s="129"/>
      <c r="UUZ152" s="129"/>
      <c r="UVA152" s="129"/>
      <c r="UVB152" s="129"/>
      <c r="UVC152" s="129"/>
      <c r="UVD152" s="129"/>
      <c r="UVE152" s="129"/>
      <c r="UVF152" s="129"/>
      <c r="UVG152" s="129"/>
      <c r="UVH152" s="129"/>
      <c r="UVI152" s="129"/>
      <c r="UVJ152" s="129"/>
      <c r="UVK152" s="129"/>
      <c r="UVL152" s="129"/>
      <c r="UVM152" s="129"/>
      <c r="UVN152" s="129"/>
      <c r="UVO152" s="129"/>
      <c r="UVP152" s="129"/>
      <c r="UVQ152" s="129"/>
      <c r="UVR152" s="129"/>
      <c r="UVS152" s="129"/>
      <c r="UVT152" s="129"/>
      <c r="UVU152" s="129"/>
      <c r="UVV152" s="129"/>
      <c r="UVW152" s="129"/>
      <c r="UVX152" s="129"/>
      <c r="UVY152" s="129"/>
      <c r="UVZ152" s="129"/>
      <c r="UWA152" s="129"/>
      <c r="UWB152" s="129"/>
      <c r="UWC152" s="129"/>
      <c r="UWD152" s="129"/>
      <c r="UWE152" s="129"/>
      <c r="UWF152" s="129"/>
      <c r="UWG152" s="129"/>
      <c r="UWH152" s="129"/>
      <c r="UWI152" s="129"/>
      <c r="UWJ152" s="129"/>
      <c r="UWK152" s="129"/>
      <c r="UWL152" s="129"/>
      <c r="UWM152" s="129"/>
      <c r="UWN152" s="129"/>
      <c r="UWO152" s="129"/>
      <c r="UWP152" s="129"/>
      <c r="UWQ152" s="129"/>
      <c r="UWR152" s="129"/>
      <c r="UWS152" s="129"/>
      <c r="UWT152" s="129"/>
      <c r="UWU152" s="129"/>
      <c r="UWV152" s="129"/>
      <c r="UWW152" s="129"/>
      <c r="UWX152" s="129"/>
      <c r="UWY152" s="129"/>
      <c r="UWZ152" s="129"/>
      <c r="UXA152" s="129"/>
      <c r="UXB152" s="129"/>
      <c r="UXC152" s="129"/>
      <c r="UXD152" s="129"/>
      <c r="UXE152" s="129"/>
      <c r="UXF152" s="129"/>
      <c r="UXG152" s="129"/>
      <c r="UXH152" s="129"/>
      <c r="UXI152" s="129"/>
      <c r="UXJ152" s="129"/>
      <c r="UXK152" s="129"/>
      <c r="UXL152" s="129"/>
      <c r="UXM152" s="129"/>
      <c r="UXN152" s="129"/>
      <c r="UXO152" s="129"/>
      <c r="UXP152" s="129"/>
      <c r="UXQ152" s="129"/>
      <c r="UXR152" s="129"/>
      <c r="UXS152" s="129"/>
      <c r="UXT152" s="129"/>
      <c r="UXU152" s="129"/>
      <c r="UXV152" s="129"/>
      <c r="UXW152" s="129"/>
      <c r="UXX152" s="129"/>
      <c r="UXY152" s="129"/>
      <c r="UXZ152" s="129"/>
      <c r="UYA152" s="129"/>
      <c r="UYB152" s="129"/>
      <c r="UYC152" s="129"/>
      <c r="UYD152" s="129"/>
      <c r="UYE152" s="129"/>
      <c r="UYF152" s="129"/>
      <c r="UYG152" s="129"/>
      <c r="UYH152" s="129"/>
      <c r="UYI152" s="129"/>
      <c r="UYJ152" s="129"/>
      <c r="UYK152" s="129"/>
      <c r="UYL152" s="129"/>
      <c r="UYM152" s="129"/>
      <c r="UYN152" s="129"/>
      <c r="UYO152" s="129"/>
      <c r="UYP152" s="129"/>
      <c r="UYQ152" s="129"/>
      <c r="UYR152" s="129"/>
      <c r="UYS152" s="129"/>
      <c r="UYT152" s="129"/>
      <c r="UYU152" s="129"/>
      <c r="UYV152" s="129"/>
      <c r="UYW152" s="129"/>
      <c r="UYX152" s="129"/>
      <c r="UYY152" s="129"/>
      <c r="UYZ152" s="129"/>
      <c r="UZA152" s="129"/>
      <c r="UZB152" s="129"/>
      <c r="UZC152" s="129"/>
      <c r="UZD152" s="129"/>
      <c r="UZE152" s="129"/>
      <c r="UZF152" s="129"/>
      <c r="UZG152" s="129"/>
      <c r="UZH152" s="129"/>
      <c r="UZI152" s="129"/>
      <c r="UZJ152" s="129"/>
      <c r="UZK152" s="129"/>
      <c r="UZL152" s="129"/>
      <c r="UZM152" s="129"/>
      <c r="UZN152" s="129"/>
      <c r="UZO152" s="129"/>
      <c r="UZP152" s="129"/>
      <c r="UZQ152" s="129"/>
      <c r="UZR152" s="129"/>
      <c r="UZS152" s="129"/>
      <c r="UZT152" s="129"/>
      <c r="UZU152" s="129"/>
      <c r="UZV152" s="129"/>
      <c r="UZW152" s="129"/>
      <c r="UZX152" s="129"/>
      <c r="UZY152" s="129"/>
      <c r="UZZ152" s="129"/>
      <c r="VAA152" s="129"/>
      <c r="VAB152" s="129"/>
      <c r="VAC152" s="129"/>
      <c r="VAD152" s="129"/>
      <c r="VAE152" s="129"/>
      <c r="VAF152" s="129"/>
      <c r="VAG152" s="129"/>
      <c r="VAH152" s="129"/>
      <c r="VAI152" s="129"/>
      <c r="VAJ152" s="129"/>
      <c r="VAK152" s="129"/>
      <c r="VAL152" s="129"/>
      <c r="VAM152" s="129"/>
      <c r="VAN152" s="129"/>
      <c r="VAO152" s="129"/>
      <c r="VAP152" s="129"/>
      <c r="VAQ152" s="129"/>
      <c r="VAR152" s="129"/>
      <c r="VAS152" s="129"/>
      <c r="VAT152" s="129"/>
      <c r="VAU152" s="129"/>
      <c r="VAV152" s="129"/>
      <c r="VAW152" s="129"/>
      <c r="VAX152" s="129"/>
      <c r="VAY152" s="129"/>
      <c r="VAZ152" s="129"/>
      <c r="VBA152" s="129"/>
      <c r="VBB152" s="129"/>
      <c r="VBC152" s="129"/>
      <c r="VBD152" s="129"/>
      <c r="VBE152" s="129"/>
      <c r="VBF152" s="129"/>
      <c r="VBG152" s="129"/>
      <c r="VBH152" s="129"/>
      <c r="VBI152" s="129"/>
      <c r="VBJ152" s="129"/>
      <c r="VBK152" s="129"/>
      <c r="VBL152" s="129"/>
      <c r="VBM152" s="129"/>
      <c r="VBN152" s="129"/>
      <c r="VBO152" s="129"/>
      <c r="VBP152" s="129"/>
      <c r="VBQ152" s="129"/>
      <c r="VBR152" s="129"/>
      <c r="VBS152" s="129"/>
      <c r="VBT152" s="129"/>
      <c r="VBU152" s="129"/>
      <c r="VBV152" s="129"/>
      <c r="VBW152" s="129"/>
      <c r="VBX152" s="129"/>
      <c r="VBY152" s="129"/>
      <c r="VBZ152" s="129"/>
      <c r="VCA152" s="129"/>
      <c r="VCB152" s="129"/>
      <c r="VCC152" s="129"/>
      <c r="VCD152" s="129"/>
      <c r="VCE152" s="129"/>
      <c r="VCF152" s="129"/>
      <c r="VCG152" s="129"/>
      <c r="VCH152" s="129"/>
      <c r="VCI152" s="129"/>
      <c r="VCJ152" s="129"/>
      <c r="VCK152" s="129"/>
      <c r="VCL152" s="129"/>
      <c r="VCM152" s="129"/>
      <c r="VCN152" s="129"/>
      <c r="VCO152" s="129"/>
      <c r="VCP152" s="129"/>
      <c r="VCQ152" s="129"/>
      <c r="VCR152" s="129"/>
      <c r="VCS152" s="129"/>
      <c r="VCT152" s="129"/>
      <c r="VCU152" s="129"/>
      <c r="VCV152" s="129"/>
      <c r="VCW152" s="129"/>
      <c r="VCX152" s="129"/>
      <c r="VCY152" s="129"/>
      <c r="VCZ152" s="129"/>
      <c r="VDA152" s="129"/>
      <c r="VDB152" s="129"/>
      <c r="VDC152" s="129"/>
      <c r="VDD152" s="129"/>
      <c r="VDE152" s="129"/>
      <c r="VDF152" s="129"/>
      <c r="VDG152" s="129"/>
      <c r="VDH152" s="129"/>
      <c r="VDI152" s="129"/>
      <c r="VDJ152" s="129"/>
      <c r="VDK152" s="129"/>
      <c r="VDL152" s="129"/>
      <c r="VDM152" s="129"/>
      <c r="VDN152" s="129"/>
      <c r="VDO152" s="129"/>
      <c r="VDP152" s="129"/>
      <c r="VDQ152" s="129"/>
      <c r="VDR152" s="129"/>
      <c r="VDS152" s="129"/>
      <c r="VDT152" s="129"/>
      <c r="VDU152" s="129"/>
      <c r="VDV152" s="129"/>
      <c r="VDW152" s="129"/>
      <c r="VDX152" s="129"/>
      <c r="VDY152" s="129"/>
      <c r="VDZ152" s="129"/>
      <c r="VEA152" s="129"/>
      <c r="VEB152" s="129"/>
      <c r="VEC152" s="129"/>
      <c r="VED152" s="129"/>
      <c r="VEE152" s="129"/>
      <c r="VEF152" s="129"/>
      <c r="VEG152" s="129"/>
      <c r="VEH152" s="129"/>
      <c r="VEI152" s="129"/>
      <c r="VEJ152" s="129"/>
      <c r="VEK152" s="129"/>
      <c r="VEL152" s="129"/>
      <c r="VEM152" s="129"/>
      <c r="VEN152" s="129"/>
      <c r="VEO152" s="129"/>
      <c r="VEP152" s="129"/>
      <c r="VEQ152" s="129"/>
      <c r="VER152" s="129"/>
      <c r="VES152" s="129"/>
      <c r="VET152" s="129"/>
      <c r="VEU152" s="129"/>
      <c r="VEV152" s="129"/>
      <c r="VEW152" s="129"/>
      <c r="VEX152" s="129"/>
      <c r="VEY152" s="129"/>
      <c r="VEZ152" s="129"/>
      <c r="VFA152" s="129"/>
      <c r="VFB152" s="129"/>
      <c r="VFC152" s="129"/>
      <c r="VFD152" s="129"/>
      <c r="VFE152" s="129"/>
      <c r="VFF152" s="129"/>
      <c r="VFG152" s="129"/>
      <c r="VFH152" s="129"/>
      <c r="VFI152" s="129"/>
      <c r="VFJ152" s="129"/>
      <c r="VFK152" s="129"/>
      <c r="VFL152" s="129"/>
      <c r="VFM152" s="129"/>
      <c r="VFN152" s="129"/>
      <c r="VFO152" s="129"/>
      <c r="VFP152" s="129"/>
      <c r="VFQ152" s="129"/>
      <c r="VFR152" s="129"/>
      <c r="VFS152" s="129"/>
      <c r="VFT152" s="129"/>
      <c r="VFU152" s="129"/>
      <c r="VFV152" s="129"/>
      <c r="VFW152" s="129"/>
      <c r="VFX152" s="129"/>
      <c r="VFY152" s="129"/>
      <c r="VFZ152" s="129"/>
      <c r="VGA152" s="129"/>
      <c r="VGB152" s="129"/>
      <c r="VGC152" s="129"/>
      <c r="VGD152" s="129"/>
      <c r="VGE152" s="129"/>
      <c r="VGF152" s="129"/>
      <c r="VGG152" s="129"/>
      <c r="VGH152" s="129"/>
      <c r="VGI152" s="129"/>
      <c r="VGJ152" s="129"/>
      <c r="VGK152" s="129"/>
      <c r="VGL152" s="129"/>
      <c r="VGM152" s="129"/>
      <c r="VGN152" s="129"/>
      <c r="VGO152" s="129"/>
      <c r="VGP152" s="129"/>
      <c r="VGQ152" s="129"/>
      <c r="VGR152" s="129"/>
      <c r="VGS152" s="129"/>
      <c r="VGT152" s="129"/>
      <c r="VGU152" s="129"/>
      <c r="VGV152" s="129"/>
      <c r="VGW152" s="129"/>
      <c r="VGX152" s="129"/>
      <c r="VGY152" s="129"/>
      <c r="VGZ152" s="129"/>
      <c r="VHA152" s="129"/>
      <c r="VHB152" s="129"/>
      <c r="VHC152" s="129"/>
      <c r="VHD152" s="129"/>
      <c r="VHE152" s="129"/>
      <c r="VHF152" s="129"/>
      <c r="VHG152" s="129"/>
      <c r="VHH152" s="129"/>
      <c r="VHI152" s="129"/>
      <c r="VHJ152" s="129"/>
      <c r="VHK152" s="129"/>
      <c r="VHL152" s="129"/>
      <c r="VHM152" s="129"/>
      <c r="VHN152" s="129"/>
      <c r="VHO152" s="129"/>
      <c r="VHP152" s="129"/>
      <c r="VHQ152" s="129"/>
      <c r="VHR152" s="129"/>
      <c r="VHS152" s="129"/>
      <c r="VHT152" s="129"/>
      <c r="VHU152" s="129"/>
      <c r="VHV152" s="129"/>
      <c r="VHW152" s="129"/>
      <c r="VHX152" s="129"/>
      <c r="VHY152" s="129"/>
      <c r="VHZ152" s="129"/>
      <c r="VIA152" s="129"/>
      <c r="VIB152" s="129"/>
      <c r="VIC152" s="129"/>
      <c r="VID152" s="129"/>
      <c r="VIE152" s="129"/>
      <c r="VIF152" s="129"/>
      <c r="VIG152" s="129"/>
      <c r="VIH152" s="129"/>
      <c r="VII152" s="129"/>
      <c r="VIJ152" s="129"/>
      <c r="VIK152" s="129"/>
      <c r="VIL152" s="129"/>
      <c r="VIM152" s="129"/>
      <c r="VIN152" s="129"/>
      <c r="VIO152" s="129"/>
      <c r="VIP152" s="129"/>
      <c r="VIQ152" s="129"/>
      <c r="VIR152" s="129"/>
      <c r="VIS152" s="129"/>
      <c r="VIT152" s="129"/>
      <c r="VIU152" s="129"/>
      <c r="VIV152" s="129"/>
      <c r="VIW152" s="129"/>
      <c r="VIX152" s="129"/>
      <c r="VIY152" s="129"/>
      <c r="VIZ152" s="129"/>
      <c r="VJA152" s="129"/>
      <c r="VJB152" s="129"/>
      <c r="VJC152" s="129"/>
      <c r="VJD152" s="129"/>
      <c r="VJE152" s="129"/>
      <c r="VJF152" s="129"/>
      <c r="VJG152" s="129"/>
      <c r="VJH152" s="129"/>
      <c r="VJI152" s="129"/>
      <c r="VJJ152" s="129"/>
      <c r="VJK152" s="129"/>
      <c r="VJL152" s="129"/>
      <c r="VJM152" s="129"/>
      <c r="VJN152" s="129"/>
      <c r="VJO152" s="129"/>
      <c r="VJP152" s="129"/>
      <c r="VJQ152" s="129"/>
      <c r="VJR152" s="129"/>
      <c r="VJS152" s="129"/>
      <c r="VJT152" s="129"/>
      <c r="VJU152" s="129"/>
      <c r="VJV152" s="129"/>
      <c r="VJW152" s="129"/>
      <c r="VJX152" s="129"/>
      <c r="VJY152" s="129"/>
      <c r="VJZ152" s="129"/>
      <c r="VKA152" s="129"/>
      <c r="VKB152" s="129"/>
      <c r="VKC152" s="129"/>
      <c r="VKD152" s="129"/>
      <c r="VKE152" s="129"/>
      <c r="VKF152" s="129"/>
      <c r="VKG152" s="129"/>
      <c r="VKH152" s="129"/>
      <c r="VKI152" s="129"/>
      <c r="VKJ152" s="129"/>
      <c r="VKK152" s="129"/>
      <c r="VKL152" s="129"/>
      <c r="VKM152" s="129"/>
      <c r="VKN152" s="129"/>
      <c r="VKO152" s="129"/>
      <c r="VKP152" s="129"/>
      <c r="VKQ152" s="129"/>
      <c r="VKR152" s="129"/>
      <c r="VKS152" s="129"/>
      <c r="VKT152" s="129"/>
      <c r="VKU152" s="129"/>
      <c r="VKV152" s="129"/>
      <c r="VKW152" s="129"/>
      <c r="VKX152" s="129"/>
      <c r="VKY152" s="129"/>
      <c r="VKZ152" s="129"/>
      <c r="VLA152" s="129"/>
      <c r="VLB152" s="129"/>
      <c r="VLC152" s="129"/>
      <c r="VLD152" s="129"/>
      <c r="VLE152" s="129"/>
      <c r="VLF152" s="129"/>
      <c r="VLG152" s="129"/>
      <c r="VLH152" s="129"/>
      <c r="VLI152" s="129"/>
      <c r="VLJ152" s="129"/>
      <c r="VLK152" s="129"/>
      <c r="VLL152" s="129"/>
      <c r="VLM152" s="129"/>
      <c r="VLN152" s="129"/>
      <c r="VLO152" s="129"/>
      <c r="VLP152" s="129"/>
      <c r="VLQ152" s="129"/>
      <c r="VLR152" s="129"/>
      <c r="VLS152" s="129"/>
      <c r="VLT152" s="129"/>
      <c r="VLU152" s="129"/>
      <c r="VLV152" s="129"/>
      <c r="VLW152" s="129"/>
      <c r="VLX152" s="129"/>
      <c r="VLY152" s="129"/>
      <c r="VLZ152" s="129"/>
      <c r="VMA152" s="129"/>
      <c r="VMB152" s="129"/>
      <c r="VMC152" s="129"/>
      <c r="VMD152" s="129"/>
      <c r="VME152" s="129"/>
      <c r="VMF152" s="129"/>
      <c r="VMG152" s="129"/>
      <c r="VMH152" s="129"/>
      <c r="VMI152" s="129"/>
      <c r="VMJ152" s="129"/>
      <c r="VMK152" s="129"/>
      <c r="VML152" s="129"/>
      <c r="VMM152" s="129"/>
      <c r="VMN152" s="129"/>
      <c r="VMO152" s="129"/>
      <c r="VMP152" s="129"/>
      <c r="VMQ152" s="129"/>
      <c r="VMR152" s="129"/>
      <c r="VMS152" s="129"/>
      <c r="VMT152" s="129"/>
      <c r="VMU152" s="129"/>
      <c r="VMV152" s="129"/>
      <c r="VMW152" s="129"/>
      <c r="VMX152" s="129"/>
      <c r="VMY152" s="129"/>
      <c r="VMZ152" s="129"/>
      <c r="VNA152" s="129"/>
      <c r="VNB152" s="129"/>
      <c r="VNC152" s="129"/>
      <c r="VND152" s="129"/>
      <c r="VNE152" s="129"/>
      <c r="VNF152" s="129"/>
      <c r="VNG152" s="129"/>
      <c r="VNH152" s="129"/>
      <c r="VNI152" s="129"/>
      <c r="VNJ152" s="129"/>
      <c r="VNK152" s="129"/>
      <c r="VNL152" s="129"/>
      <c r="VNM152" s="129"/>
      <c r="VNN152" s="129"/>
      <c r="VNO152" s="129"/>
      <c r="VNP152" s="129"/>
      <c r="VNQ152" s="129"/>
      <c r="VNR152" s="129"/>
      <c r="VNS152" s="129"/>
      <c r="VNT152" s="129"/>
      <c r="VNU152" s="129"/>
      <c r="VNV152" s="129"/>
      <c r="VNW152" s="129"/>
      <c r="VNX152" s="129"/>
      <c r="VNY152" s="129"/>
      <c r="VNZ152" s="129"/>
      <c r="VOA152" s="129"/>
      <c r="VOB152" s="129"/>
      <c r="VOC152" s="129"/>
      <c r="VOD152" s="129"/>
      <c r="VOE152" s="129"/>
      <c r="VOF152" s="129"/>
      <c r="VOG152" s="129"/>
      <c r="VOH152" s="129"/>
      <c r="VOI152" s="129"/>
      <c r="VOJ152" s="129"/>
      <c r="VOK152" s="129"/>
      <c r="VOL152" s="129"/>
      <c r="VOM152" s="129"/>
      <c r="VON152" s="129"/>
      <c r="VOO152" s="129"/>
      <c r="VOP152" s="129"/>
      <c r="VOQ152" s="129"/>
      <c r="VOR152" s="129"/>
      <c r="VOS152" s="129"/>
      <c r="VOT152" s="129"/>
      <c r="VOU152" s="129"/>
      <c r="VOV152" s="129"/>
      <c r="VOW152" s="129"/>
      <c r="VOX152" s="129"/>
      <c r="VOY152" s="129"/>
      <c r="VOZ152" s="129"/>
      <c r="VPA152" s="129"/>
      <c r="VPB152" s="129"/>
      <c r="VPC152" s="129"/>
      <c r="VPD152" s="129"/>
      <c r="VPE152" s="129"/>
      <c r="VPF152" s="129"/>
      <c r="VPG152" s="129"/>
      <c r="VPH152" s="129"/>
      <c r="VPI152" s="129"/>
      <c r="VPJ152" s="129"/>
      <c r="VPK152" s="129"/>
      <c r="VPL152" s="129"/>
      <c r="VPM152" s="129"/>
      <c r="VPN152" s="129"/>
      <c r="VPO152" s="129"/>
      <c r="VPP152" s="129"/>
      <c r="VPQ152" s="129"/>
      <c r="VPR152" s="129"/>
      <c r="VPS152" s="129"/>
      <c r="VPT152" s="129"/>
      <c r="VPU152" s="129"/>
      <c r="VPV152" s="129"/>
      <c r="VPW152" s="129"/>
      <c r="VPX152" s="129"/>
      <c r="VPY152" s="129"/>
      <c r="VPZ152" s="129"/>
      <c r="VQA152" s="129"/>
      <c r="VQB152" s="129"/>
      <c r="VQC152" s="129"/>
      <c r="VQD152" s="129"/>
      <c r="VQE152" s="129"/>
      <c r="VQF152" s="129"/>
      <c r="VQG152" s="129"/>
      <c r="VQH152" s="129"/>
      <c r="VQI152" s="129"/>
      <c r="VQJ152" s="129"/>
      <c r="VQK152" s="129"/>
      <c r="VQL152" s="129"/>
      <c r="VQM152" s="129"/>
      <c r="VQN152" s="129"/>
      <c r="VQO152" s="129"/>
      <c r="VQP152" s="129"/>
      <c r="VQQ152" s="129"/>
      <c r="VQR152" s="129"/>
      <c r="VQS152" s="129"/>
      <c r="VQT152" s="129"/>
      <c r="VQU152" s="129"/>
      <c r="VQV152" s="129"/>
      <c r="VQW152" s="129"/>
      <c r="VQX152" s="129"/>
      <c r="VQY152" s="129"/>
      <c r="VQZ152" s="129"/>
      <c r="VRA152" s="129"/>
      <c r="VRB152" s="129"/>
      <c r="VRC152" s="129"/>
      <c r="VRD152" s="129"/>
      <c r="VRE152" s="129"/>
      <c r="VRF152" s="129"/>
      <c r="VRG152" s="129"/>
      <c r="VRH152" s="129"/>
      <c r="VRI152" s="129"/>
      <c r="VRJ152" s="129"/>
      <c r="VRK152" s="129"/>
      <c r="VRL152" s="129"/>
      <c r="VRM152" s="129"/>
      <c r="VRN152" s="129"/>
      <c r="VRO152" s="129"/>
      <c r="VRP152" s="129"/>
      <c r="VRQ152" s="129"/>
      <c r="VRR152" s="129"/>
      <c r="VRS152" s="129"/>
      <c r="VRT152" s="129"/>
      <c r="VRU152" s="129"/>
      <c r="VRV152" s="129"/>
      <c r="VRW152" s="129"/>
      <c r="VRX152" s="129"/>
      <c r="VRY152" s="129"/>
      <c r="VRZ152" s="129"/>
      <c r="VSA152" s="129"/>
      <c r="VSB152" s="129"/>
      <c r="VSC152" s="129"/>
      <c r="VSD152" s="129"/>
      <c r="VSE152" s="129"/>
      <c r="VSF152" s="129"/>
      <c r="VSG152" s="129"/>
      <c r="VSH152" s="129"/>
      <c r="VSI152" s="129"/>
      <c r="VSJ152" s="129"/>
      <c r="VSK152" s="129"/>
      <c r="VSL152" s="129"/>
      <c r="VSM152" s="129"/>
      <c r="VSN152" s="129"/>
      <c r="VSO152" s="129"/>
      <c r="VSP152" s="129"/>
      <c r="VSQ152" s="129"/>
      <c r="VSR152" s="129"/>
      <c r="VSS152" s="129"/>
      <c r="VST152" s="129"/>
      <c r="VSU152" s="129"/>
      <c r="VSV152" s="129"/>
      <c r="VSW152" s="129"/>
      <c r="VSX152" s="129"/>
      <c r="VSY152" s="129"/>
      <c r="VSZ152" s="129"/>
      <c r="VTA152" s="129"/>
      <c r="VTB152" s="129"/>
      <c r="VTC152" s="129"/>
      <c r="VTD152" s="129"/>
      <c r="VTE152" s="129"/>
      <c r="VTF152" s="129"/>
      <c r="VTG152" s="129"/>
      <c r="VTH152" s="129"/>
      <c r="VTI152" s="129"/>
      <c r="VTJ152" s="129"/>
      <c r="VTK152" s="129"/>
      <c r="VTL152" s="129"/>
      <c r="VTM152" s="129"/>
      <c r="VTN152" s="129"/>
      <c r="VTO152" s="129"/>
      <c r="VTP152" s="129"/>
      <c r="VTQ152" s="129"/>
      <c r="VTR152" s="129"/>
      <c r="VTS152" s="129"/>
      <c r="VTT152" s="129"/>
      <c r="VTU152" s="129"/>
      <c r="VTV152" s="129"/>
      <c r="VTW152" s="129"/>
      <c r="VTX152" s="129"/>
      <c r="VTY152" s="129"/>
      <c r="VTZ152" s="129"/>
      <c r="VUA152" s="129"/>
      <c r="VUB152" s="129"/>
      <c r="VUC152" s="129"/>
      <c r="VUD152" s="129"/>
      <c r="VUE152" s="129"/>
      <c r="VUF152" s="129"/>
      <c r="VUG152" s="129"/>
      <c r="VUH152" s="129"/>
      <c r="VUI152" s="129"/>
      <c r="VUJ152" s="129"/>
      <c r="VUK152" s="129"/>
      <c r="VUL152" s="129"/>
      <c r="VUM152" s="129"/>
      <c r="VUN152" s="129"/>
      <c r="VUO152" s="129"/>
      <c r="VUP152" s="129"/>
      <c r="VUQ152" s="129"/>
      <c r="VUR152" s="129"/>
      <c r="VUS152" s="129"/>
      <c r="VUT152" s="129"/>
      <c r="VUU152" s="129"/>
      <c r="VUV152" s="129"/>
      <c r="VUW152" s="129"/>
      <c r="VUX152" s="129"/>
      <c r="VUY152" s="129"/>
      <c r="VUZ152" s="129"/>
      <c r="VVA152" s="129"/>
      <c r="VVB152" s="129"/>
      <c r="VVC152" s="129"/>
      <c r="VVD152" s="129"/>
      <c r="VVE152" s="129"/>
      <c r="VVF152" s="129"/>
      <c r="VVG152" s="129"/>
      <c r="VVH152" s="129"/>
      <c r="VVI152" s="129"/>
      <c r="VVJ152" s="129"/>
      <c r="VVK152" s="129"/>
      <c r="VVL152" s="129"/>
      <c r="VVM152" s="129"/>
      <c r="VVN152" s="129"/>
      <c r="VVO152" s="129"/>
      <c r="VVP152" s="129"/>
      <c r="VVQ152" s="129"/>
      <c r="VVR152" s="129"/>
      <c r="VVS152" s="129"/>
      <c r="VVT152" s="129"/>
      <c r="VVU152" s="129"/>
      <c r="VVV152" s="129"/>
      <c r="VVW152" s="129"/>
      <c r="VVX152" s="129"/>
      <c r="VVY152" s="129"/>
      <c r="VVZ152" s="129"/>
      <c r="VWA152" s="129"/>
      <c r="VWB152" s="129"/>
      <c r="VWC152" s="129"/>
      <c r="VWD152" s="129"/>
      <c r="VWE152" s="129"/>
      <c r="VWF152" s="129"/>
      <c r="VWG152" s="129"/>
      <c r="VWH152" s="129"/>
      <c r="VWI152" s="129"/>
      <c r="VWJ152" s="129"/>
      <c r="VWK152" s="129"/>
      <c r="VWL152" s="129"/>
      <c r="VWM152" s="129"/>
      <c r="VWN152" s="129"/>
      <c r="VWO152" s="129"/>
      <c r="VWP152" s="129"/>
      <c r="VWQ152" s="129"/>
      <c r="VWR152" s="129"/>
      <c r="VWS152" s="129"/>
      <c r="VWT152" s="129"/>
      <c r="VWU152" s="129"/>
      <c r="VWV152" s="129"/>
      <c r="VWW152" s="129"/>
      <c r="VWX152" s="129"/>
      <c r="VWY152" s="129"/>
      <c r="VWZ152" s="129"/>
      <c r="VXA152" s="129"/>
      <c r="VXB152" s="129"/>
      <c r="VXC152" s="129"/>
      <c r="VXD152" s="129"/>
      <c r="VXE152" s="129"/>
      <c r="VXF152" s="129"/>
      <c r="VXG152" s="129"/>
      <c r="VXH152" s="129"/>
      <c r="VXI152" s="129"/>
      <c r="VXJ152" s="129"/>
      <c r="VXK152" s="129"/>
      <c r="VXL152" s="129"/>
      <c r="VXM152" s="129"/>
      <c r="VXN152" s="129"/>
      <c r="VXO152" s="129"/>
      <c r="VXP152" s="129"/>
      <c r="VXQ152" s="129"/>
      <c r="VXR152" s="129"/>
      <c r="VXS152" s="129"/>
      <c r="VXT152" s="129"/>
      <c r="VXU152" s="129"/>
      <c r="VXV152" s="129"/>
      <c r="VXW152" s="129"/>
      <c r="VXX152" s="129"/>
      <c r="VXY152" s="129"/>
      <c r="VXZ152" s="129"/>
      <c r="VYA152" s="129"/>
      <c r="VYB152" s="129"/>
      <c r="VYC152" s="129"/>
      <c r="VYD152" s="129"/>
      <c r="VYE152" s="129"/>
      <c r="VYF152" s="129"/>
      <c r="VYG152" s="129"/>
      <c r="VYH152" s="129"/>
      <c r="VYI152" s="129"/>
      <c r="VYJ152" s="129"/>
      <c r="VYK152" s="129"/>
      <c r="VYL152" s="129"/>
      <c r="VYM152" s="129"/>
      <c r="VYN152" s="129"/>
      <c r="VYO152" s="129"/>
      <c r="VYP152" s="129"/>
      <c r="VYQ152" s="129"/>
      <c r="VYR152" s="129"/>
      <c r="VYS152" s="129"/>
      <c r="VYT152" s="129"/>
      <c r="VYU152" s="129"/>
      <c r="VYV152" s="129"/>
      <c r="VYW152" s="129"/>
      <c r="VYX152" s="129"/>
      <c r="VYY152" s="129"/>
      <c r="VYZ152" s="129"/>
      <c r="VZA152" s="129"/>
      <c r="VZB152" s="129"/>
      <c r="VZC152" s="129"/>
      <c r="VZD152" s="129"/>
      <c r="VZE152" s="129"/>
      <c r="VZF152" s="129"/>
      <c r="VZG152" s="129"/>
      <c r="VZH152" s="129"/>
      <c r="VZI152" s="129"/>
      <c r="VZJ152" s="129"/>
      <c r="VZK152" s="129"/>
      <c r="VZL152" s="129"/>
      <c r="VZM152" s="129"/>
      <c r="VZN152" s="129"/>
      <c r="VZO152" s="129"/>
      <c r="VZP152" s="129"/>
      <c r="VZQ152" s="129"/>
      <c r="VZR152" s="129"/>
      <c r="VZS152" s="129"/>
      <c r="VZT152" s="129"/>
      <c r="VZU152" s="129"/>
      <c r="VZV152" s="129"/>
      <c r="VZW152" s="129"/>
      <c r="VZX152" s="129"/>
      <c r="VZY152" s="129"/>
      <c r="VZZ152" s="129"/>
      <c r="WAA152" s="129"/>
      <c r="WAB152" s="129"/>
      <c r="WAC152" s="129"/>
      <c r="WAD152" s="129"/>
      <c r="WAE152" s="129"/>
      <c r="WAF152" s="129"/>
      <c r="WAG152" s="129"/>
      <c r="WAH152" s="129"/>
      <c r="WAI152" s="129"/>
      <c r="WAJ152" s="129"/>
      <c r="WAK152" s="129"/>
      <c r="WAL152" s="129"/>
      <c r="WAM152" s="129"/>
      <c r="WAN152" s="129"/>
      <c r="WAO152" s="129"/>
      <c r="WAP152" s="129"/>
      <c r="WAQ152" s="129"/>
      <c r="WAR152" s="129"/>
      <c r="WAS152" s="129"/>
      <c r="WAT152" s="129"/>
      <c r="WAU152" s="129"/>
      <c r="WAV152" s="129"/>
      <c r="WAW152" s="129"/>
      <c r="WAX152" s="129"/>
      <c r="WAY152" s="129"/>
      <c r="WAZ152" s="129"/>
      <c r="WBA152" s="129"/>
      <c r="WBB152" s="129"/>
      <c r="WBC152" s="129"/>
      <c r="WBD152" s="129"/>
      <c r="WBE152" s="129"/>
      <c r="WBF152" s="129"/>
      <c r="WBG152" s="129"/>
      <c r="WBH152" s="129"/>
      <c r="WBI152" s="129"/>
      <c r="WBJ152" s="129"/>
      <c r="WBK152" s="129"/>
      <c r="WBL152" s="129"/>
      <c r="WBM152" s="129"/>
      <c r="WBN152" s="129"/>
      <c r="WBO152" s="129"/>
      <c r="WBP152" s="129"/>
      <c r="WBQ152" s="129"/>
      <c r="WBR152" s="129"/>
      <c r="WBS152" s="129"/>
      <c r="WBT152" s="129"/>
      <c r="WBU152" s="129"/>
      <c r="WBV152" s="129"/>
      <c r="WBW152" s="129"/>
      <c r="WBX152" s="129"/>
      <c r="WBY152" s="129"/>
      <c r="WBZ152" s="129"/>
      <c r="WCA152" s="129"/>
      <c r="WCB152" s="129"/>
      <c r="WCC152" s="129"/>
      <c r="WCD152" s="129"/>
      <c r="WCE152" s="129"/>
      <c r="WCF152" s="129"/>
      <c r="WCG152" s="129"/>
      <c r="WCH152" s="129"/>
      <c r="WCI152" s="129"/>
      <c r="WCJ152" s="129"/>
      <c r="WCK152" s="129"/>
      <c r="WCL152" s="129"/>
      <c r="WCM152" s="129"/>
      <c r="WCN152" s="129"/>
      <c r="WCO152" s="129"/>
      <c r="WCP152" s="129"/>
      <c r="WCQ152" s="129"/>
      <c r="WCR152" s="129"/>
      <c r="WCS152" s="129"/>
      <c r="WCT152" s="129"/>
      <c r="WCU152" s="129"/>
      <c r="WCV152" s="129"/>
      <c r="WCW152" s="129"/>
      <c r="WCX152" s="129"/>
      <c r="WCY152" s="129"/>
      <c r="WCZ152" s="129"/>
      <c r="WDA152" s="129"/>
      <c r="WDB152" s="129"/>
      <c r="WDC152" s="129"/>
      <c r="WDD152" s="129"/>
      <c r="WDE152" s="129"/>
      <c r="WDF152" s="129"/>
      <c r="WDG152" s="129"/>
      <c r="WDH152" s="129"/>
      <c r="WDI152" s="129"/>
      <c r="WDJ152" s="129"/>
      <c r="WDK152" s="129"/>
      <c r="WDL152" s="129"/>
      <c r="WDM152" s="129"/>
      <c r="WDN152" s="129"/>
      <c r="WDO152" s="129"/>
      <c r="WDP152" s="129"/>
      <c r="WDQ152" s="129"/>
      <c r="WDR152" s="129"/>
      <c r="WDS152" s="129"/>
      <c r="WDT152" s="129"/>
      <c r="WDU152" s="129"/>
      <c r="WDV152" s="129"/>
      <c r="WDW152" s="129"/>
      <c r="WDX152" s="129"/>
      <c r="WDY152" s="129"/>
      <c r="WDZ152" s="129"/>
      <c r="WEA152" s="129"/>
      <c r="WEB152" s="129"/>
      <c r="WEC152" s="129"/>
      <c r="WED152" s="129"/>
      <c r="WEE152" s="129"/>
      <c r="WEF152" s="129"/>
      <c r="WEG152" s="129"/>
      <c r="WEH152" s="129"/>
      <c r="WEI152" s="129"/>
      <c r="WEJ152" s="129"/>
      <c r="WEK152" s="129"/>
      <c r="WEL152" s="129"/>
      <c r="WEM152" s="129"/>
      <c r="WEN152" s="129"/>
      <c r="WEO152" s="129"/>
      <c r="WEP152" s="129"/>
      <c r="WEQ152" s="129"/>
      <c r="WER152" s="129"/>
      <c r="WES152" s="129"/>
      <c r="WET152" s="129"/>
      <c r="WEU152" s="129"/>
      <c r="WEV152" s="129"/>
      <c r="WEW152" s="129"/>
      <c r="WEX152" s="129"/>
      <c r="WEY152" s="129"/>
      <c r="WEZ152" s="129"/>
      <c r="WFA152" s="129"/>
      <c r="WFB152" s="129"/>
      <c r="WFC152" s="129"/>
      <c r="WFD152" s="129"/>
      <c r="WFE152" s="129"/>
      <c r="WFF152" s="129"/>
      <c r="WFG152" s="129"/>
      <c r="WFH152" s="129"/>
      <c r="WFI152" s="129"/>
      <c r="WFJ152" s="129"/>
      <c r="WFK152" s="129"/>
      <c r="WFL152" s="129"/>
      <c r="WFM152" s="129"/>
      <c r="WFN152" s="129"/>
      <c r="WFO152" s="129"/>
      <c r="WFP152" s="129"/>
      <c r="WFQ152" s="129"/>
      <c r="WFR152" s="129"/>
      <c r="WFS152" s="129"/>
      <c r="WFT152" s="129"/>
      <c r="WFU152" s="129"/>
      <c r="WFV152" s="129"/>
      <c r="WFW152" s="129"/>
      <c r="WFX152" s="129"/>
      <c r="WFY152" s="129"/>
      <c r="WFZ152" s="129"/>
      <c r="WGA152" s="129"/>
      <c r="WGB152" s="129"/>
      <c r="WGC152" s="129"/>
      <c r="WGD152" s="129"/>
      <c r="WGE152" s="129"/>
      <c r="WGF152" s="129"/>
      <c r="WGG152" s="129"/>
      <c r="WGH152" s="129"/>
      <c r="WGI152" s="129"/>
      <c r="WGJ152" s="129"/>
      <c r="WGK152" s="129"/>
      <c r="WGL152" s="129"/>
      <c r="WGM152" s="129"/>
      <c r="WGN152" s="129"/>
      <c r="WGO152" s="129"/>
      <c r="WGP152" s="129"/>
      <c r="WGQ152" s="129"/>
      <c r="WGR152" s="129"/>
      <c r="WGS152" s="129"/>
      <c r="WGT152" s="129"/>
      <c r="WGU152" s="129"/>
      <c r="WGV152" s="129"/>
      <c r="WGW152" s="129"/>
      <c r="WGX152" s="129"/>
      <c r="WGY152" s="129"/>
      <c r="WGZ152" s="129"/>
      <c r="WHA152" s="129"/>
      <c r="WHB152" s="129"/>
      <c r="WHC152" s="129"/>
      <c r="WHD152" s="129"/>
      <c r="WHE152" s="129"/>
      <c r="WHF152" s="129"/>
      <c r="WHG152" s="129"/>
      <c r="WHH152" s="129"/>
      <c r="WHI152" s="129"/>
      <c r="WHJ152" s="129"/>
      <c r="WHK152" s="129"/>
      <c r="WHL152" s="129"/>
      <c r="WHM152" s="129"/>
      <c r="WHN152" s="129"/>
      <c r="WHO152" s="129"/>
      <c r="WHP152" s="129"/>
      <c r="WHQ152" s="129"/>
      <c r="WHR152" s="129"/>
      <c r="WHS152" s="129"/>
      <c r="WHT152" s="129"/>
      <c r="WHU152" s="129"/>
      <c r="WHV152" s="129"/>
      <c r="WHW152" s="129"/>
      <c r="WHX152" s="129"/>
      <c r="WHY152" s="129"/>
      <c r="WHZ152" s="129"/>
      <c r="WIA152" s="129"/>
      <c r="WIB152" s="129"/>
      <c r="WIC152" s="129"/>
      <c r="WID152" s="129"/>
      <c r="WIE152" s="129"/>
      <c r="WIF152" s="129"/>
      <c r="WIG152" s="129"/>
      <c r="WIH152" s="129"/>
      <c r="WII152" s="129"/>
      <c r="WIJ152" s="129"/>
      <c r="WIK152" s="129"/>
      <c r="WIL152" s="129"/>
      <c r="WIM152" s="129"/>
      <c r="WIN152" s="129"/>
      <c r="WIO152" s="129"/>
      <c r="WIP152" s="129"/>
      <c r="WIQ152" s="129"/>
      <c r="WIR152" s="129"/>
      <c r="WIS152" s="129"/>
      <c r="WIT152" s="129"/>
      <c r="WIU152" s="129"/>
      <c r="WIV152" s="129"/>
      <c r="WIW152" s="129"/>
      <c r="WIX152" s="129"/>
      <c r="WIY152" s="129"/>
      <c r="WIZ152" s="129"/>
      <c r="WJA152" s="129"/>
      <c r="WJB152" s="129"/>
      <c r="WJC152" s="129"/>
      <c r="WJD152" s="129"/>
      <c r="WJE152" s="129"/>
      <c r="WJF152" s="129"/>
      <c r="WJG152" s="129"/>
      <c r="WJH152" s="129"/>
      <c r="WJI152" s="129"/>
      <c r="WJJ152" s="129"/>
      <c r="WJK152" s="129"/>
      <c r="WJL152" s="129"/>
      <c r="WJM152" s="129"/>
      <c r="WJN152" s="129"/>
      <c r="WJO152" s="129"/>
      <c r="WJP152" s="129"/>
      <c r="WJQ152" s="129"/>
      <c r="WJR152" s="129"/>
      <c r="WJS152" s="129"/>
      <c r="WJT152" s="129"/>
      <c r="WJU152" s="129"/>
      <c r="WJV152" s="129"/>
      <c r="WJW152" s="129"/>
      <c r="WJX152" s="129"/>
      <c r="WJY152" s="129"/>
      <c r="WJZ152" s="129"/>
      <c r="WKA152" s="129"/>
      <c r="WKB152" s="129"/>
      <c r="WKC152" s="129"/>
      <c r="WKD152" s="129"/>
      <c r="WKE152" s="129"/>
      <c r="WKF152" s="129"/>
      <c r="WKG152" s="129"/>
      <c r="WKH152" s="129"/>
      <c r="WKI152" s="129"/>
      <c r="WKJ152" s="129"/>
      <c r="WKK152" s="129"/>
      <c r="WKL152" s="129"/>
      <c r="WKM152" s="129"/>
      <c r="WKN152" s="129"/>
      <c r="WKO152" s="129"/>
      <c r="WKP152" s="129"/>
      <c r="WKQ152" s="129"/>
      <c r="WKR152" s="129"/>
      <c r="WKS152" s="129"/>
      <c r="WKT152" s="129"/>
      <c r="WKU152" s="129"/>
      <c r="WKV152" s="129"/>
      <c r="WKW152" s="129"/>
      <c r="WKX152" s="129"/>
      <c r="WKY152" s="129"/>
      <c r="WKZ152" s="129"/>
      <c r="WLA152" s="129"/>
      <c r="WLB152" s="129"/>
      <c r="WLC152" s="129"/>
      <c r="WLD152" s="129"/>
      <c r="WLE152" s="129"/>
      <c r="WLF152" s="129"/>
      <c r="WLG152" s="129"/>
      <c r="WLH152" s="129"/>
      <c r="WLI152" s="129"/>
      <c r="WLJ152" s="129"/>
      <c r="WLK152" s="129"/>
      <c r="WLL152" s="129"/>
      <c r="WLM152" s="129"/>
      <c r="WLN152" s="129"/>
      <c r="WLO152" s="129"/>
      <c r="WLP152" s="129"/>
      <c r="WLQ152" s="129"/>
      <c r="WLR152" s="129"/>
      <c r="WLS152" s="129"/>
      <c r="WLT152" s="129"/>
      <c r="WLU152" s="129"/>
      <c r="WLV152" s="129"/>
      <c r="WLW152" s="129"/>
      <c r="WLX152" s="129"/>
      <c r="WLY152" s="129"/>
      <c r="WLZ152" s="129"/>
      <c r="WMA152" s="129"/>
      <c r="WMB152" s="129"/>
      <c r="WMC152" s="129"/>
      <c r="WMD152" s="129"/>
      <c r="WME152" s="129"/>
      <c r="WMF152" s="129"/>
      <c r="WMG152" s="129"/>
      <c r="WMH152" s="129"/>
      <c r="WMI152" s="129"/>
      <c r="WMJ152" s="129"/>
      <c r="WMK152" s="129"/>
      <c r="WML152" s="129"/>
      <c r="WMM152" s="129"/>
      <c r="WMN152" s="129"/>
      <c r="WMO152" s="129"/>
      <c r="WMP152" s="129"/>
      <c r="WMQ152" s="129"/>
      <c r="WMR152" s="129"/>
      <c r="WMS152" s="129"/>
      <c r="WMT152" s="129"/>
      <c r="WMU152" s="129"/>
      <c r="WMV152" s="129"/>
      <c r="WMW152" s="129"/>
      <c r="WMX152" s="129"/>
      <c r="WMY152" s="129"/>
      <c r="WMZ152" s="129"/>
      <c r="WNA152" s="129"/>
      <c r="WNB152" s="129"/>
      <c r="WNC152" s="129"/>
      <c r="WND152" s="129"/>
      <c r="WNE152" s="129"/>
      <c r="WNF152" s="129"/>
      <c r="WNG152" s="129"/>
      <c r="WNH152" s="129"/>
      <c r="WNI152" s="129"/>
      <c r="WNJ152" s="129"/>
      <c r="WNK152" s="129"/>
      <c r="WNL152" s="129"/>
      <c r="WNM152" s="129"/>
      <c r="WNN152" s="129"/>
      <c r="WNO152" s="129"/>
      <c r="WNP152" s="129"/>
      <c r="WNQ152" s="129"/>
      <c r="WNR152" s="129"/>
      <c r="WNS152" s="129"/>
      <c r="WNT152" s="129"/>
      <c r="WNU152" s="129"/>
      <c r="WNV152" s="129"/>
      <c r="WNW152" s="129"/>
      <c r="WNX152" s="129"/>
      <c r="WNY152" s="129"/>
      <c r="WNZ152" s="129"/>
      <c r="WOA152" s="129"/>
      <c r="WOB152" s="129"/>
      <c r="WOC152" s="129"/>
      <c r="WOD152" s="129"/>
      <c r="WOE152" s="129"/>
      <c r="WOF152" s="129"/>
      <c r="WOG152" s="129"/>
      <c r="WOH152" s="129"/>
      <c r="WOI152" s="129"/>
      <c r="WOJ152" s="129"/>
      <c r="WOK152" s="129"/>
      <c r="WOL152" s="129"/>
      <c r="WOM152" s="129"/>
      <c r="WON152" s="129"/>
      <c r="WOO152" s="129"/>
      <c r="WOP152" s="129"/>
      <c r="WOQ152" s="129"/>
      <c r="WOR152" s="129"/>
      <c r="WOS152" s="129"/>
      <c r="WOT152" s="129"/>
      <c r="WOU152" s="129"/>
      <c r="WOV152" s="129"/>
      <c r="WOW152" s="129"/>
      <c r="WOX152" s="129"/>
      <c r="WOY152" s="129"/>
      <c r="WOZ152" s="129"/>
      <c r="WPA152" s="129"/>
      <c r="WPB152" s="129"/>
      <c r="WPC152" s="129"/>
      <c r="WPD152" s="129"/>
      <c r="WPE152" s="129"/>
      <c r="WPF152" s="129"/>
      <c r="WPG152" s="129"/>
      <c r="WPH152" s="129"/>
      <c r="WPI152" s="129"/>
      <c r="WPJ152" s="129"/>
      <c r="WPK152" s="129"/>
      <c r="WPL152" s="129"/>
      <c r="WPM152" s="129"/>
      <c r="WPN152" s="129"/>
      <c r="WPO152" s="129"/>
      <c r="WPP152" s="129"/>
      <c r="WPQ152" s="129"/>
      <c r="WPR152" s="129"/>
      <c r="WPS152" s="129"/>
      <c r="WPT152" s="129"/>
      <c r="WPU152" s="129"/>
      <c r="WPV152" s="129"/>
      <c r="WPW152" s="129"/>
      <c r="WPX152" s="129"/>
      <c r="WPY152" s="129"/>
      <c r="WPZ152" s="129"/>
      <c r="WQA152" s="129"/>
      <c r="WQB152" s="129"/>
      <c r="WQC152" s="129"/>
      <c r="WQD152" s="129"/>
      <c r="WQE152" s="129"/>
      <c r="WQF152" s="129"/>
      <c r="WQG152" s="129"/>
      <c r="WQH152" s="129"/>
      <c r="WQI152" s="129"/>
      <c r="WQJ152" s="129"/>
      <c r="WQK152" s="129"/>
      <c r="WQL152" s="129"/>
      <c r="WQM152" s="129"/>
      <c r="WQN152" s="129"/>
      <c r="WQO152" s="129"/>
      <c r="WQP152" s="129"/>
      <c r="WQQ152" s="129"/>
      <c r="WQR152" s="129"/>
      <c r="WQS152" s="129"/>
      <c r="WQT152" s="129"/>
      <c r="WQU152" s="129"/>
      <c r="WQV152" s="129"/>
      <c r="WQW152" s="129"/>
      <c r="WQX152" s="129"/>
      <c r="WQY152" s="129"/>
      <c r="WQZ152" s="129"/>
      <c r="WRA152" s="129"/>
      <c r="WRB152" s="129"/>
      <c r="WRC152" s="129"/>
      <c r="WRD152" s="129"/>
      <c r="WRE152" s="129"/>
      <c r="WRF152" s="129"/>
      <c r="WRG152" s="129"/>
      <c r="WRH152" s="129"/>
      <c r="WRI152" s="129"/>
      <c r="WRJ152" s="129"/>
      <c r="WRK152" s="129"/>
      <c r="WRL152" s="129"/>
      <c r="WRM152" s="129"/>
      <c r="WRN152" s="129"/>
      <c r="WRO152" s="129"/>
      <c r="WRP152" s="129"/>
      <c r="WRQ152" s="129"/>
      <c r="WRR152" s="129"/>
      <c r="WRS152" s="129"/>
      <c r="WRT152" s="129"/>
      <c r="WRU152" s="129"/>
      <c r="WRV152" s="129"/>
      <c r="WRW152" s="129"/>
      <c r="WRX152" s="129"/>
      <c r="WRY152" s="129"/>
      <c r="WRZ152" s="129"/>
      <c r="WSA152" s="129"/>
      <c r="WSB152" s="129"/>
      <c r="WSC152" s="129"/>
      <c r="WSD152" s="129"/>
      <c r="WSE152" s="129"/>
      <c r="WSF152" s="129"/>
      <c r="WSG152" s="129"/>
      <c r="WSH152" s="129"/>
      <c r="WSI152" s="129"/>
      <c r="WSJ152" s="129"/>
      <c r="WSK152" s="129"/>
      <c r="WSL152" s="129"/>
      <c r="WSM152" s="129"/>
      <c r="WSN152" s="129"/>
      <c r="WSO152" s="129"/>
      <c r="WSP152" s="129"/>
      <c r="WSQ152" s="129"/>
      <c r="WSR152" s="129"/>
      <c r="WSS152" s="129"/>
      <c r="WST152" s="129"/>
      <c r="WSU152" s="129"/>
      <c r="WSV152" s="129"/>
      <c r="WSW152" s="129"/>
      <c r="WSX152" s="129"/>
      <c r="WSY152" s="129"/>
      <c r="WSZ152" s="129"/>
      <c r="WTA152" s="129"/>
      <c r="WTB152" s="129"/>
      <c r="WTC152" s="129"/>
      <c r="WTD152" s="129"/>
      <c r="WTE152" s="129"/>
      <c r="WTF152" s="129"/>
      <c r="WTG152" s="129"/>
      <c r="WTH152" s="129"/>
      <c r="WTI152" s="129"/>
      <c r="WTJ152" s="129"/>
      <c r="WTK152" s="129"/>
      <c r="WTL152" s="129"/>
      <c r="WTM152" s="129"/>
      <c r="WTN152" s="129"/>
      <c r="WTO152" s="129"/>
      <c r="WTP152" s="129"/>
      <c r="WTQ152" s="129"/>
      <c r="WTR152" s="129"/>
      <c r="WTS152" s="129"/>
      <c r="WTT152" s="129"/>
      <c r="WTU152" s="129"/>
      <c r="WTV152" s="129"/>
      <c r="WTW152" s="129"/>
      <c r="WTX152" s="129"/>
      <c r="WTY152" s="129"/>
      <c r="WTZ152" s="129"/>
      <c r="WUA152" s="129"/>
      <c r="WUB152" s="129"/>
      <c r="WUC152" s="129"/>
      <c r="WUD152" s="129"/>
      <c r="WUE152" s="129"/>
      <c r="WUF152" s="129"/>
      <c r="WUG152" s="129"/>
      <c r="WUH152" s="129"/>
      <c r="WUI152" s="129"/>
      <c r="WUJ152" s="129"/>
      <c r="WUK152" s="129"/>
      <c r="WUL152" s="129"/>
      <c r="WUM152" s="129"/>
      <c r="WUN152" s="129"/>
      <c r="WUO152" s="129"/>
      <c r="WUP152" s="129"/>
      <c r="WUQ152" s="129"/>
      <c r="WUR152" s="129"/>
      <c r="WUS152" s="129"/>
      <c r="WUT152" s="129"/>
      <c r="WUU152" s="129"/>
      <c r="WUV152" s="129"/>
      <c r="WUW152" s="129"/>
      <c r="WUX152" s="129"/>
      <c r="WUY152" s="129"/>
      <c r="WUZ152" s="129"/>
      <c r="WVA152" s="129"/>
      <c r="WVB152" s="129"/>
      <c r="WVC152" s="129"/>
      <c r="WVD152" s="129"/>
      <c r="WVE152" s="129"/>
      <c r="WVF152" s="129"/>
      <c r="WVG152" s="129"/>
      <c r="WVH152" s="129"/>
      <c r="WVI152" s="129"/>
      <c r="WVJ152" s="129"/>
      <c r="WVK152" s="129"/>
      <c r="WVL152" s="129"/>
      <c r="WVM152" s="129"/>
      <c r="WVN152" s="129"/>
      <c r="WVO152" s="129"/>
      <c r="WVP152" s="129"/>
      <c r="WVQ152" s="129"/>
      <c r="WVR152" s="129"/>
      <c r="WVS152" s="129"/>
      <c r="WVT152" s="129"/>
      <c r="WVU152" s="129"/>
      <c r="WVV152" s="129"/>
      <c r="WVW152" s="129"/>
      <c r="WVX152" s="129"/>
      <c r="WVY152" s="129"/>
      <c r="WVZ152" s="129"/>
      <c r="WWA152" s="129"/>
      <c r="WWB152" s="129"/>
      <c r="WWC152" s="129"/>
      <c r="WWD152" s="129"/>
      <c r="WWE152" s="129"/>
      <c r="WWF152" s="129"/>
      <c r="WWG152" s="129"/>
      <c r="WWH152" s="129"/>
      <c r="WWI152" s="129"/>
      <c r="WWJ152" s="129"/>
      <c r="WWK152" s="129"/>
      <c r="WWL152" s="129"/>
      <c r="WWM152" s="129"/>
      <c r="WWN152" s="129"/>
      <c r="WWO152" s="129"/>
      <c r="WWP152" s="129"/>
      <c r="WWQ152" s="129"/>
      <c r="WWR152" s="129"/>
      <c r="WWS152" s="129"/>
      <c r="WWT152" s="129"/>
      <c r="WWU152" s="129"/>
      <c r="WWV152" s="129"/>
      <c r="WWW152" s="129"/>
      <c r="WWX152" s="129"/>
      <c r="WWY152" s="129"/>
      <c r="WWZ152" s="129"/>
      <c r="WXA152" s="129"/>
      <c r="WXB152" s="129"/>
      <c r="WXC152" s="129"/>
      <c r="WXD152" s="129"/>
      <c r="WXE152" s="129"/>
      <c r="WXF152" s="129"/>
      <c r="WXG152" s="129"/>
      <c r="WXH152" s="129"/>
      <c r="WXI152" s="129"/>
      <c r="WXJ152" s="129"/>
      <c r="WXK152" s="129"/>
      <c r="WXL152" s="129"/>
      <c r="WXM152" s="129"/>
      <c r="WXN152" s="129"/>
      <c r="WXO152" s="129"/>
      <c r="WXP152" s="129"/>
      <c r="WXQ152" s="129"/>
      <c r="WXR152" s="129"/>
      <c r="WXS152" s="129"/>
      <c r="WXT152" s="129"/>
      <c r="WXU152" s="129"/>
      <c r="WXV152" s="129"/>
      <c r="WXW152" s="129"/>
      <c r="WXX152" s="129"/>
      <c r="WXY152" s="129"/>
      <c r="WXZ152" s="129"/>
      <c r="WYA152" s="129"/>
      <c r="WYB152" s="129"/>
      <c r="WYC152" s="129"/>
      <c r="WYD152" s="129"/>
      <c r="WYE152" s="129"/>
      <c r="WYF152" s="129"/>
      <c r="WYG152" s="129"/>
      <c r="WYH152" s="129"/>
      <c r="WYI152" s="129"/>
      <c r="WYJ152" s="129"/>
      <c r="WYK152" s="129"/>
      <c r="WYL152" s="129"/>
      <c r="WYM152" s="129"/>
      <c r="WYN152" s="129"/>
      <c r="WYO152" s="129"/>
      <c r="WYP152" s="129"/>
      <c r="WYQ152" s="129"/>
      <c r="WYR152" s="129"/>
      <c r="WYS152" s="129"/>
      <c r="WYT152" s="129"/>
      <c r="WYU152" s="129"/>
      <c r="WYV152" s="129"/>
      <c r="WYW152" s="129"/>
      <c r="WYX152" s="129"/>
      <c r="WYY152" s="129"/>
      <c r="WYZ152" s="129"/>
      <c r="WZA152" s="129"/>
      <c r="WZB152" s="129"/>
      <c r="WZC152" s="129"/>
      <c r="WZD152" s="129"/>
      <c r="WZE152" s="129"/>
      <c r="WZF152" s="129"/>
      <c r="WZG152" s="129"/>
      <c r="WZH152" s="129"/>
      <c r="WZI152" s="129"/>
      <c r="WZJ152" s="129"/>
      <c r="WZK152" s="129"/>
      <c r="WZL152" s="129"/>
      <c r="WZM152" s="129"/>
      <c r="WZN152" s="129"/>
      <c r="WZO152" s="129"/>
      <c r="WZP152" s="129"/>
      <c r="WZQ152" s="129"/>
      <c r="WZR152" s="129"/>
      <c r="WZS152" s="129"/>
      <c r="WZT152" s="129"/>
      <c r="WZU152" s="129"/>
      <c r="WZV152" s="129"/>
      <c r="WZW152" s="129"/>
      <c r="WZX152" s="129"/>
      <c r="WZY152" s="129"/>
      <c r="WZZ152" s="129"/>
      <c r="XAA152" s="129"/>
      <c r="XAB152" s="129"/>
      <c r="XAC152" s="129"/>
      <c r="XAD152" s="129"/>
      <c r="XAE152" s="129"/>
      <c r="XAF152" s="129"/>
      <c r="XAG152" s="129"/>
      <c r="XAH152" s="129"/>
      <c r="XAI152" s="129"/>
      <c r="XAJ152" s="129"/>
      <c r="XAK152" s="129"/>
      <c r="XAL152" s="129"/>
      <c r="XAM152" s="129"/>
      <c r="XAN152" s="129"/>
      <c r="XAO152" s="129"/>
      <c r="XAP152" s="129"/>
      <c r="XAQ152" s="129"/>
      <c r="XAR152" s="129"/>
      <c r="XAS152" s="129"/>
      <c r="XAT152" s="129"/>
      <c r="XAU152" s="129"/>
      <c r="XAV152" s="129"/>
      <c r="XAW152" s="129"/>
      <c r="XAX152" s="129"/>
      <c r="XAY152" s="129"/>
      <c r="XAZ152" s="129"/>
      <c r="XBA152" s="129"/>
      <c r="XBB152" s="129"/>
      <c r="XBC152" s="129"/>
      <c r="XBD152" s="129"/>
      <c r="XBE152" s="129"/>
      <c r="XBF152" s="129"/>
      <c r="XBG152" s="129"/>
      <c r="XBH152" s="129"/>
      <c r="XBI152" s="129"/>
      <c r="XBJ152" s="129"/>
      <c r="XBK152" s="129"/>
      <c r="XBL152" s="129"/>
      <c r="XBM152" s="129"/>
      <c r="XBN152" s="129"/>
      <c r="XBO152" s="129"/>
      <c r="XBP152" s="129"/>
      <c r="XBQ152" s="129"/>
      <c r="XBR152" s="129"/>
      <c r="XBS152" s="129"/>
      <c r="XBT152" s="129"/>
      <c r="XBU152" s="129"/>
      <c r="XBV152" s="129"/>
      <c r="XBW152" s="129"/>
      <c r="XBX152" s="129"/>
      <c r="XBY152" s="129"/>
      <c r="XBZ152" s="129"/>
      <c r="XCA152" s="129"/>
      <c r="XCB152" s="129"/>
      <c r="XCC152" s="129"/>
      <c r="XCD152" s="129"/>
      <c r="XCE152" s="129"/>
      <c r="XCF152" s="129"/>
      <c r="XCG152" s="129"/>
      <c r="XCH152" s="129"/>
      <c r="XCI152" s="129"/>
      <c r="XCJ152" s="129"/>
      <c r="XCK152" s="129"/>
      <c r="XCL152" s="129"/>
      <c r="XCM152" s="129"/>
      <c r="XCN152" s="129"/>
      <c r="XCO152" s="129"/>
      <c r="XCP152" s="129"/>
      <c r="XCQ152" s="129"/>
      <c r="XCR152" s="129"/>
      <c r="XCS152" s="129"/>
      <c r="XCT152" s="129"/>
      <c r="XCU152" s="129"/>
      <c r="XCV152" s="129"/>
      <c r="XCW152" s="129"/>
      <c r="XCX152" s="129"/>
      <c r="XCY152" s="129"/>
      <c r="XCZ152" s="129"/>
      <c r="XDA152" s="129"/>
      <c r="XDB152" s="129"/>
      <c r="XDC152" s="129"/>
      <c r="XDD152" s="129"/>
      <c r="XDE152" s="129"/>
      <c r="XDF152" s="129"/>
      <c r="XDG152" s="129"/>
      <c r="XDH152" s="129"/>
      <c r="XDI152" s="129"/>
      <c r="XDJ152" s="129"/>
      <c r="XDK152" s="129"/>
      <c r="XDL152" s="129"/>
      <c r="XDM152" s="129"/>
      <c r="XDN152" s="129"/>
      <c r="XDO152" s="129"/>
      <c r="XDP152" s="129"/>
      <c r="XDQ152" s="129"/>
      <c r="XDR152" s="129"/>
      <c r="XDS152" s="129"/>
      <c r="XDT152" s="129"/>
      <c r="XDU152" s="129"/>
      <c r="XDV152" s="129"/>
      <c r="XDW152" s="129"/>
      <c r="XDX152" s="129"/>
      <c r="XDY152" s="129"/>
      <c r="XDZ152" s="129"/>
      <c r="XEA152" s="129"/>
      <c r="XEB152" s="129"/>
      <c r="XEC152" s="129"/>
      <c r="XED152" s="129"/>
      <c r="XEE152" s="129"/>
      <c r="XEF152" s="129"/>
      <c r="XEG152" s="129"/>
      <c r="XEH152" s="129"/>
      <c r="XEI152" s="129"/>
      <c r="XEJ152" s="129"/>
      <c r="XEK152" s="129"/>
      <c r="XEL152" s="129"/>
      <c r="XEM152" s="129"/>
      <c r="XEN152" s="129"/>
      <c r="XEO152" s="129"/>
      <c r="XEP152" s="129"/>
      <c r="XEQ152" s="129"/>
      <c r="XER152" s="129"/>
      <c r="XES152" s="129"/>
      <c r="XET152" s="129"/>
      <c r="XEU152" s="129"/>
      <c r="XEV152" s="129"/>
      <c r="XEW152" s="129"/>
      <c r="XEX152" s="129"/>
      <c r="XEY152" s="129"/>
      <c r="XEZ152" s="129"/>
      <c r="XFA152" s="129"/>
      <c r="XFB152" s="129"/>
      <c r="XFC152" s="129"/>
      <c r="XFD152" s="129"/>
    </row>
    <row ht="15" r="153">
      <c r="A153" s="77">
        <v>152</v>
      </c>
      <c r="B153" s="155" t="s">
        <v>1166</v>
      </c>
      <c r="C153" s="77" t="str">
        <f>VLOOKUP(B153,'Cấp phát TN'!C2:G1048574,2,FALSE)</f>
        <v>VAS</v>
      </c>
      <c r="D153" s="107" t="str">
        <f>VLOOKUP(B153,'Cấp phát TN'!C2:G1048574,3,FALSE)</f>
        <v>ndtho</v>
      </c>
      <c r="E153" s="108" t="str">
        <f>VLOOKUP(B153,'Cấp phát TN'!C2:G1048574,4,FALSE)</f>
        <v>thongnv31</v>
      </c>
      <c r="F153" s="80">
        <f>VLOOKUP(B153,'Cấp phát TN'!C2:G1048574,5,FALSE)</f>
        <v>491035</v>
      </c>
      <c r="G153" s="77" t="s">
        <v>884</v>
      </c>
      <c r="H153" s="77">
        <v>3</v>
      </c>
      <c r="I153" s="77">
        <v>30</v>
      </c>
      <c r="J153" s="77">
        <v>90</v>
      </c>
      <c r="K153" s="77">
        <v>30</v>
      </c>
      <c r="L153" s="77">
        <v>390</v>
      </c>
      <c r="M153" s="87"/>
      <c r="N153" s="87"/>
      <c r="O153" s="87"/>
      <c r="P153" s="87"/>
      <c r="Q153" s="124"/>
      <c r="R153" s="77" t="s">
        <v>1631</v>
      </c>
      <c r="S153" s="124" t="s">
        <v>1643</v>
      </c>
      <c r="T153" s="161"/>
      <c r="U153" s="129"/>
      <c r="V153" s="129"/>
      <c r="W153" s="129"/>
      <c r="X153" s="129"/>
      <c r="Y153" s="129"/>
      <c r="Z153" s="129"/>
      <c r="AA153" s="129"/>
      <c r="AB153" s="129"/>
      <c r="AC153" s="129"/>
      <c r="AD153" s="129"/>
      <c r="AE153" s="129"/>
      <c r="AF153" s="129"/>
      <c r="AG153" s="129"/>
      <c r="AH153" s="129"/>
      <c r="AI153" s="129"/>
      <c r="AJ153" s="129"/>
      <c r="AK153" s="129"/>
      <c r="AL153" s="129"/>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29"/>
      <c r="BQ153" s="129"/>
      <c r="BR153" s="129"/>
      <c r="BS153" s="129"/>
      <c r="BT153" s="129"/>
      <c r="BU153" s="129"/>
      <c r="BV153" s="129"/>
      <c r="BW153" s="129"/>
      <c r="BX153" s="129"/>
      <c r="BY153" s="129"/>
      <c r="BZ153" s="129"/>
      <c r="CA153" s="129"/>
      <c r="CB153" s="129"/>
      <c r="CC153" s="129"/>
      <c r="CD153" s="129"/>
      <c r="CE153" s="129"/>
      <c r="CF153" s="129"/>
      <c r="CG153" s="129"/>
      <c r="CH153" s="129"/>
      <c r="CI153" s="129"/>
      <c r="CJ153" s="129"/>
      <c r="CK153" s="129"/>
      <c r="CL153" s="129"/>
      <c r="CM153" s="129"/>
      <c r="CN153" s="129"/>
      <c r="CO153" s="129"/>
      <c r="CP153" s="129"/>
      <c r="CQ153" s="129"/>
      <c r="CR153" s="129"/>
      <c r="CS153" s="129"/>
      <c r="CT153" s="129"/>
      <c r="CU153" s="129"/>
      <c r="CV153" s="129"/>
      <c r="CW153" s="129"/>
      <c r="CX153" s="129"/>
      <c r="CY153" s="129"/>
      <c r="CZ153" s="129"/>
      <c r="DA153" s="129"/>
      <c r="DB153" s="129"/>
      <c r="DC153" s="129"/>
      <c r="DD153" s="129"/>
      <c r="DE153" s="129"/>
      <c r="DF153" s="129"/>
      <c r="DG153" s="129"/>
      <c r="DH153" s="129"/>
      <c r="DI153" s="129"/>
      <c r="DJ153" s="129"/>
      <c r="DK153" s="129"/>
      <c r="DL153" s="129"/>
      <c r="DM153" s="129"/>
      <c r="DN153" s="129"/>
      <c r="DO153" s="129"/>
      <c r="DP153" s="129"/>
      <c r="DQ153" s="129"/>
      <c r="DR153" s="129"/>
      <c r="DS153" s="129"/>
      <c r="DT153" s="129"/>
      <c r="DU153" s="129"/>
      <c r="DV153" s="129"/>
      <c r="DW153" s="129"/>
      <c r="DX153" s="129"/>
      <c r="DY153" s="129"/>
      <c r="DZ153" s="129"/>
      <c r="EA153" s="129"/>
      <c r="EB153" s="129"/>
      <c r="EC153" s="129"/>
      <c r="ED153" s="129"/>
      <c r="EE153" s="129"/>
      <c r="EF153" s="129"/>
      <c r="EG153" s="129"/>
      <c r="EH153" s="129"/>
      <c r="EI153" s="129"/>
      <c r="EJ153" s="129"/>
      <c r="EK153" s="129"/>
      <c r="EL153" s="129"/>
      <c r="EM153" s="129"/>
      <c r="EN153" s="129"/>
      <c r="EO153" s="129"/>
      <c r="EP153" s="129"/>
      <c r="EQ153" s="129"/>
      <c r="ER153" s="129"/>
      <c r="ES153" s="129"/>
      <c r="ET153" s="129"/>
      <c r="EU153" s="129"/>
      <c r="EV153" s="129"/>
      <c r="EW153" s="129"/>
      <c r="EX153" s="129"/>
      <c r="EY153" s="129"/>
      <c r="EZ153" s="129"/>
      <c r="FA153" s="129"/>
      <c r="FB153" s="129"/>
      <c r="FC153" s="129"/>
      <c r="FD153" s="129"/>
      <c r="FE153" s="129"/>
      <c r="FF153" s="129"/>
      <c r="FG153" s="129"/>
      <c r="FH153" s="129"/>
      <c r="FI153" s="129"/>
      <c r="FJ153" s="129"/>
      <c r="FK153" s="129"/>
      <c r="FL153" s="129"/>
      <c r="FM153" s="129"/>
      <c r="FN153" s="129"/>
      <c r="FO153" s="129"/>
      <c r="FP153" s="129"/>
      <c r="FQ153" s="129"/>
      <c r="FR153" s="129"/>
      <c r="FS153" s="129"/>
      <c r="FT153" s="129"/>
      <c r="FU153" s="129"/>
      <c r="FV153" s="129"/>
      <c r="FW153" s="129"/>
      <c r="FX153" s="129"/>
      <c r="FY153" s="129"/>
      <c r="FZ153" s="129"/>
      <c r="GA153" s="129"/>
      <c r="GB153" s="129"/>
      <c r="GC153" s="129"/>
      <c r="GD153" s="129"/>
      <c r="GE153" s="129"/>
      <c r="GF153" s="129"/>
      <c r="GG153" s="129"/>
      <c r="GH153" s="129"/>
      <c r="GI153" s="129"/>
      <c r="GJ153" s="129"/>
      <c r="GK153" s="129"/>
      <c r="GL153" s="129"/>
      <c r="GM153" s="129"/>
      <c r="GN153" s="129"/>
      <c r="GO153" s="129"/>
      <c r="GP153" s="129"/>
      <c r="GQ153" s="129"/>
      <c r="GR153" s="129"/>
      <c r="GS153" s="129"/>
      <c r="GT153" s="129"/>
      <c r="GU153" s="129"/>
      <c r="GV153" s="129"/>
      <c r="GW153" s="129"/>
      <c r="GX153" s="129"/>
      <c r="GY153" s="129"/>
      <c r="GZ153" s="129"/>
      <c r="HA153" s="129"/>
      <c r="HB153" s="129"/>
      <c r="HC153" s="129"/>
      <c r="HD153" s="129"/>
      <c r="HE153" s="129"/>
      <c r="HF153" s="129"/>
      <c r="HG153" s="129"/>
      <c r="HH153" s="129"/>
      <c r="HI153" s="129"/>
      <c r="HJ153" s="129"/>
      <c r="HK153" s="129"/>
      <c r="HL153" s="129"/>
      <c r="HM153" s="129"/>
      <c r="HN153" s="129"/>
      <c r="HO153" s="129"/>
      <c r="HP153" s="129"/>
      <c r="HQ153" s="129"/>
      <c r="HR153" s="129"/>
      <c r="HS153" s="129"/>
      <c r="HT153" s="129"/>
      <c r="HU153" s="129"/>
      <c r="HV153" s="129"/>
      <c r="HW153" s="129"/>
      <c r="HX153" s="129"/>
      <c r="HY153" s="129"/>
      <c r="HZ153" s="129"/>
      <c r="IA153" s="129"/>
      <c r="IB153" s="129"/>
      <c r="IC153" s="129"/>
      <c r="ID153" s="129"/>
      <c r="IE153" s="129"/>
      <c r="IF153" s="129"/>
      <c r="IG153" s="129"/>
      <c r="IH153" s="129"/>
      <c r="II153" s="129"/>
      <c r="IJ153" s="129"/>
      <c r="IK153" s="129"/>
      <c r="IL153" s="129"/>
      <c r="IM153" s="129"/>
      <c r="IN153" s="129"/>
      <c r="IO153" s="129"/>
      <c r="IP153" s="129"/>
      <c r="IQ153" s="129"/>
      <c r="IR153" s="129"/>
      <c r="IS153" s="129"/>
      <c r="IT153" s="129"/>
      <c r="IU153" s="129"/>
      <c r="IV153" s="129"/>
      <c r="IW153" s="129"/>
      <c r="IX153" s="129"/>
      <c r="IY153" s="129"/>
      <c r="IZ153" s="129"/>
      <c r="JA153" s="129"/>
      <c r="JB153" s="129"/>
      <c r="JC153" s="129"/>
      <c r="JD153" s="129"/>
      <c r="JE153" s="129"/>
      <c r="JF153" s="129"/>
      <c r="JG153" s="129"/>
      <c r="JH153" s="129"/>
      <c r="JI153" s="129"/>
      <c r="JJ153" s="129"/>
      <c r="JK153" s="129"/>
      <c r="JL153" s="129"/>
      <c r="JM153" s="129"/>
      <c r="JN153" s="129"/>
      <c r="JO153" s="129"/>
      <c r="JP153" s="129"/>
      <c r="JQ153" s="129"/>
      <c r="JR153" s="129"/>
      <c r="JS153" s="129"/>
      <c r="JT153" s="129"/>
      <c r="JU153" s="129"/>
      <c r="JV153" s="129"/>
      <c r="JW153" s="129"/>
      <c r="JX153" s="129"/>
      <c r="JY153" s="129"/>
      <c r="JZ153" s="129"/>
      <c r="KA153" s="129"/>
      <c r="KB153" s="129"/>
      <c r="KC153" s="129"/>
      <c r="KD153" s="129"/>
      <c r="KE153" s="129"/>
      <c r="KF153" s="129"/>
      <c r="KG153" s="129"/>
      <c r="KH153" s="129"/>
      <c r="KI153" s="129"/>
      <c r="KJ153" s="129"/>
      <c r="KK153" s="129"/>
      <c r="KL153" s="129"/>
      <c r="KM153" s="129"/>
      <c r="KN153" s="129"/>
      <c r="KO153" s="129"/>
      <c r="KP153" s="129"/>
      <c r="KQ153" s="129"/>
      <c r="KR153" s="129"/>
      <c r="KS153" s="129"/>
      <c r="KT153" s="129"/>
      <c r="KU153" s="129"/>
      <c r="KV153" s="129"/>
      <c r="KW153" s="129"/>
      <c r="KX153" s="129"/>
      <c r="KY153" s="129"/>
      <c r="KZ153" s="129"/>
      <c r="LA153" s="129"/>
      <c r="LB153" s="129"/>
      <c r="LC153" s="129"/>
      <c r="LD153" s="129"/>
      <c r="LE153" s="129"/>
      <c r="LF153" s="129"/>
      <c r="LG153" s="129"/>
      <c r="LH153" s="129"/>
      <c r="LI153" s="129"/>
      <c r="LJ153" s="129"/>
      <c r="LK153" s="129"/>
      <c r="LL153" s="129"/>
      <c r="LM153" s="129"/>
      <c r="LN153" s="129"/>
      <c r="LO153" s="129"/>
      <c r="LP153" s="129"/>
      <c r="LQ153" s="129"/>
      <c r="LR153" s="129"/>
      <c r="LS153" s="129"/>
      <c r="LT153" s="129"/>
      <c r="LU153" s="129"/>
      <c r="LV153" s="129"/>
      <c r="LW153" s="129"/>
      <c r="LX153" s="129"/>
      <c r="LY153" s="129"/>
      <c r="LZ153" s="129"/>
      <c r="MA153" s="129"/>
      <c r="MB153" s="129"/>
      <c r="MC153" s="129"/>
      <c r="MD153" s="129"/>
      <c r="ME153" s="129"/>
      <c r="MF153" s="129"/>
      <c r="MG153" s="129"/>
      <c r="MH153" s="129"/>
      <c r="MI153" s="129"/>
      <c r="MJ153" s="129"/>
      <c r="MK153" s="129"/>
      <c r="ML153" s="129"/>
      <c r="MM153" s="129"/>
      <c r="MN153" s="129"/>
      <c r="MO153" s="129"/>
      <c r="MP153" s="129"/>
      <c r="MQ153" s="129"/>
      <c r="MR153" s="129"/>
      <c r="MS153" s="129"/>
      <c r="MT153" s="129"/>
      <c r="MU153" s="129"/>
      <c r="MV153" s="129"/>
      <c r="MW153" s="129"/>
      <c r="MX153" s="129"/>
      <c r="MY153" s="129"/>
      <c r="MZ153" s="129"/>
      <c r="NA153" s="129"/>
      <c r="NB153" s="129"/>
      <c r="NC153" s="129"/>
      <c r="ND153" s="129"/>
      <c r="NE153" s="129"/>
      <c r="NF153" s="129"/>
      <c r="NG153" s="129"/>
      <c r="NH153" s="129"/>
      <c r="NI153" s="129"/>
      <c r="NJ153" s="129"/>
      <c r="NK153" s="129"/>
      <c r="NL153" s="129"/>
      <c r="NM153" s="129"/>
      <c r="NN153" s="129"/>
      <c r="NO153" s="129"/>
      <c r="NP153" s="129"/>
      <c r="NQ153" s="129"/>
      <c r="NR153" s="129"/>
      <c r="NS153" s="129"/>
      <c r="NT153" s="129"/>
      <c r="NU153" s="129"/>
      <c r="NV153" s="129"/>
      <c r="NW153" s="129"/>
      <c r="NX153" s="129"/>
      <c r="NY153" s="129"/>
      <c r="NZ153" s="129"/>
      <c r="OA153" s="129"/>
      <c r="OB153" s="129"/>
      <c r="OC153" s="129"/>
      <c r="OD153" s="129"/>
      <c r="OE153" s="129"/>
      <c r="OF153" s="129"/>
      <c r="OG153" s="129"/>
      <c r="OH153" s="129"/>
      <c r="OI153" s="129"/>
      <c r="OJ153" s="129"/>
      <c r="OK153" s="129"/>
      <c r="OL153" s="129"/>
      <c r="OM153" s="129"/>
      <c r="ON153" s="129"/>
      <c r="OO153" s="129"/>
      <c r="OP153" s="129"/>
      <c r="OQ153" s="129"/>
      <c r="OR153" s="129"/>
      <c r="OS153" s="129"/>
      <c r="OT153" s="129"/>
      <c r="OU153" s="129"/>
      <c r="OV153" s="129"/>
      <c r="OW153" s="129"/>
      <c r="OX153" s="129"/>
      <c r="OY153" s="129"/>
      <c r="OZ153" s="129"/>
      <c r="PA153" s="129"/>
      <c r="PB153" s="129"/>
      <c r="PC153" s="129"/>
      <c r="PD153" s="129"/>
      <c r="PE153" s="129"/>
      <c r="PF153" s="129"/>
      <c r="PG153" s="129"/>
      <c r="PH153" s="129"/>
      <c r="PI153" s="129"/>
      <c r="PJ153" s="129"/>
      <c r="PK153" s="129"/>
      <c r="PL153" s="129"/>
      <c r="PM153" s="129"/>
      <c r="PN153" s="129"/>
      <c r="PO153" s="129"/>
      <c r="PP153" s="129"/>
      <c r="PQ153" s="129"/>
      <c r="PR153" s="129"/>
      <c r="PS153" s="129"/>
      <c r="PT153" s="129"/>
      <c r="PU153" s="129"/>
      <c r="PV153" s="129"/>
      <c r="PW153" s="129"/>
      <c r="PX153" s="129"/>
      <c r="PY153" s="129"/>
      <c r="PZ153" s="129"/>
      <c r="QA153" s="129"/>
      <c r="QB153" s="129"/>
      <c r="QC153" s="129"/>
      <c r="QD153" s="129"/>
      <c r="QE153" s="129"/>
      <c r="QF153" s="129"/>
      <c r="QG153" s="129"/>
      <c r="QH153" s="129"/>
      <c r="QI153" s="129"/>
      <c r="QJ153" s="129"/>
      <c r="QK153" s="129"/>
      <c r="QL153" s="129"/>
      <c r="QM153" s="129"/>
      <c r="QN153" s="129"/>
      <c r="QO153" s="129"/>
      <c r="QP153" s="129"/>
      <c r="QQ153" s="129"/>
      <c r="QR153" s="129"/>
      <c r="QS153" s="129"/>
      <c r="QT153" s="129"/>
      <c r="QU153" s="129"/>
      <c r="QV153" s="129"/>
      <c r="QW153" s="129"/>
      <c r="QX153" s="129"/>
      <c r="QY153" s="129"/>
      <c r="QZ153" s="129"/>
      <c r="RA153" s="129"/>
      <c r="RB153" s="129"/>
      <c r="RC153" s="129"/>
      <c r="RD153" s="129"/>
      <c r="RE153" s="129"/>
      <c r="RF153" s="129"/>
      <c r="RG153" s="129"/>
      <c r="RH153" s="129"/>
      <c r="RI153" s="129"/>
      <c r="RJ153" s="129"/>
      <c r="RK153" s="129"/>
      <c r="RL153" s="129"/>
      <c r="RM153" s="129"/>
      <c r="RN153" s="129"/>
      <c r="RO153" s="129"/>
      <c r="RP153" s="129"/>
      <c r="RQ153" s="129"/>
      <c r="RR153" s="129"/>
      <c r="RS153" s="129"/>
      <c r="RT153" s="129"/>
      <c r="RU153" s="129"/>
      <c r="RV153" s="129"/>
      <c r="RW153" s="129"/>
      <c r="RX153" s="129"/>
      <c r="RY153" s="129"/>
      <c r="RZ153" s="129"/>
      <c r="SA153" s="129"/>
      <c r="SB153" s="129"/>
      <c r="SC153" s="129"/>
      <c r="SD153" s="129"/>
      <c r="SE153" s="129"/>
      <c r="SF153" s="129"/>
      <c r="SG153" s="129"/>
      <c r="SH153" s="129"/>
      <c r="SI153" s="129"/>
      <c r="SJ153" s="129"/>
      <c r="SK153" s="129"/>
      <c r="SL153" s="129"/>
      <c r="SM153" s="129"/>
      <c r="SN153" s="129"/>
      <c r="SO153" s="129"/>
      <c r="SP153" s="129"/>
      <c r="SQ153" s="129"/>
      <c r="SR153" s="129"/>
      <c r="SS153" s="129"/>
      <c r="ST153" s="129"/>
      <c r="SU153" s="129"/>
      <c r="SV153" s="129"/>
      <c r="SW153" s="129"/>
      <c r="SX153" s="129"/>
      <c r="SY153" s="129"/>
      <c r="SZ153" s="129"/>
      <c r="TA153" s="129"/>
      <c r="TB153" s="129"/>
      <c r="TC153" s="129"/>
      <c r="TD153" s="129"/>
      <c r="TE153" s="129"/>
      <c r="TF153" s="129"/>
      <c r="TG153" s="129"/>
      <c r="TH153" s="129"/>
      <c r="TI153" s="129"/>
      <c r="TJ153" s="129"/>
      <c r="TK153" s="129"/>
      <c r="TL153" s="129"/>
      <c r="TM153" s="129"/>
      <c r="TN153" s="129"/>
      <c r="TO153" s="129"/>
      <c r="TP153" s="129"/>
      <c r="TQ153" s="129"/>
      <c r="TR153" s="129"/>
      <c r="TS153" s="129"/>
      <c r="TT153" s="129"/>
      <c r="TU153" s="129"/>
      <c r="TV153" s="129"/>
      <c r="TW153" s="129"/>
      <c r="TX153" s="129"/>
      <c r="TY153" s="129"/>
      <c r="TZ153" s="129"/>
      <c r="UA153" s="129"/>
      <c r="UB153" s="129"/>
      <c r="UC153" s="129"/>
      <c r="UD153" s="129"/>
      <c r="UE153" s="129"/>
      <c r="UF153" s="129"/>
      <c r="UG153" s="129"/>
      <c r="UH153" s="129"/>
      <c r="UI153" s="129"/>
      <c r="UJ153" s="129"/>
      <c r="UK153" s="129"/>
      <c r="UL153" s="129"/>
      <c r="UM153" s="129"/>
      <c r="UN153" s="129"/>
      <c r="UO153" s="129"/>
      <c r="UP153" s="129"/>
      <c r="UQ153" s="129"/>
      <c r="UR153" s="129"/>
      <c r="US153" s="129"/>
      <c r="UT153" s="129"/>
      <c r="UU153" s="129"/>
      <c r="UV153" s="129"/>
      <c r="UW153" s="129"/>
      <c r="UX153" s="129"/>
      <c r="UY153" s="129"/>
      <c r="UZ153" s="129"/>
      <c r="VA153" s="129"/>
      <c r="VB153" s="129"/>
      <c r="VC153" s="129"/>
      <c r="VD153" s="129"/>
      <c r="VE153" s="129"/>
      <c r="VF153" s="129"/>
      <c r="VG153" s="129"/>
      <c r="VH153" s="129"/>
      <c r="VI153" s="129"/>
      <c r="VJ153" s="129"/>
      <c r="VK153" s="129"/>
      <c r="VL153" s="129"/>
      <c r="VM153" s="129"/>
      <c r="VN153" s="129"/>
      <c r="VO153" s="129"/>
      <c r="VP153" s="129"/>
      <c r="VQ153" s="129"/>
      <c r="VR153" s="129"/>
      <c r="VS153" s="129"/>
      <c r="VT153" s="129"/>
      <c r="VU153" s="129"/>
      <c r="VV153" s="129"/>
      <c r="VW153" s="129"/>
      <c r="VX153" s="129"/>
      <c r="VY153" s="129"/>
      <c r="VZ153" s="129"/>
      <c r="WA153" s="129"/>
      <c r="WB153" s="129"/>
      <c r="WC153" s="129"/>
      <c r="WD153" s="129"/>
      <c r="WE153" s="129"/>
      <c r="WF153" s="129"/>
      <c r="WG153" s="129"/>
      <c r="WH153" s="129"/>
      <c r="WI153" s="129"/>
      <c r="WJ153" s="129"/>
      <c r="WK153" s="129"/>
      <c r="WL153" s="129"/>
      <c r="WM153" s="129"/>
      <c r="WN153" s="129"/>
      <c r="WO153" s="129"/>
      <c r="WP153" s="129"/>
      <c r="WQ153" s="129"/>
      <c r="WR153" s="129"/>
      <c r="WS153" s="129"/>
      <c r="WT153" s="129"/>
      <c r="WU153" s="129"/>
      <c r="WV153" s="129"/>
      <c r="WW153" s="129"/>
      <c r="WX153" s="129"/>
      <c r="WY153" s="129"/>
      <c r="WZ153" s="129"/>
      <c r="XA153" s="129"/>
      <c r="XB153" s="129"/>
      <c r="XC153" s="129"/>
      <c r="XD153" s="129"/>
      <c r="XE153" s="129"/>
      <c r="XF153" s="129"/>
      <c r="XG153" s="129"/>
      <c r="XH153" s="129"/>
      <c r="XI153" s="129"/>
      <c r="XJ153" s="129"/>
      <c r="XK153" s="129"/>
      <c r="XL153" s="129"/>
      <c r="XM153" s="129"/>
      <c r="XN153" s="129"/>
      <c r="XO153" s="129"/>
      <c r="XP153" s="129"/>
      <c r="XQ153" s="129"/>
      <c r="XR153" s="129"/>
      <c r="XS153" s="129"/>
      <c r="XT153" s="129"/>
      <c r="XU153" s="129"/>
      <c r="XV153" s="129"/>
      <c r="XW153" s="129"/>
      <c r="XX153" s="129"/>
      <c r="XY153" s="129"/>
      <c r="XZ153" s="129"/>
      <c r="YA153" s="129"/>
      <c r="YB153" s="129"/>
      <c r="YC153" s="129"/>
      <c r="YD153" s="129"/>
      <c r="YE153" s="129"/>
      <c r="YF153" s="129"/>
      <c r="YG153" s="129"/>
      <c r="YH153" s="129"/>
      <c r="YI153" s="129"/>
      <c r="YJ153" s="129"/>
      <c r="YK153" s="129"/>
      <c r="YL153" s="129"/>
      <c r="YM153" s="129"/>
      <c r="YN153" s="129"/>
      <c r="YO153" s="129"/>
      <c r="YP153" s="129"/>
      <c r="YQ153" s="129"/>
      <c r="YR153" s="129"/>
      <c r="YS153" s="129"/>
      <c r="YT153" s="129"/>
      <c r="YU153" s="129"/>
      <c r="YV153" s="129"/>
      <c r="YW153" s="129"/>
      <c r="YX153" s="129"/>
      <c r="YY153" s="129"/>
      <c r="YZ153" s="129"/>
      <c r="ZA153" s="129"/>
      <c r="ZB153" s="129"/>
      <c r="ZC153" s="129"/>
      <c r="ZD153" s="129"/>
      <c r="ZE153" s="129"/>
      <c r="ZF153" s="129"/>
      <c r="ZG153" s="129"/>
      <c r="ZH153" s="129"/>
      <c r="ZI153" s="129"/>
      <c r="ZJ153" s="129"/>
      <c r="ZK153" s="129"/>
      <c r="ZL153" s="129"/>
      <c r="ZM153" s="129"/>
      <c r="ZN153" s="129"/>
      <c r="ZO153" s="129"/>
      <c r="ZP153" s="129"/>
      <c r="ZQ153" s="129"/>
      <c r="ZR153" s="129"/>
      <c r="ZS153" s="129"/>
      <c r="ZT153" s="129"/>
      <c r="ZU153" s="129"/>
      <c r="ZV153" s="129"/>
      <c r="ZW153" s="129"/>
      <c r="ZX153" s="129"/>
      <c r="ZY153" s="129"/>
      <c r="ZZ153" s="129"/>
      <c r="AAA153" s="129"/>
      <c r="AAB153" s="129"/>
      <c r="AAC153" s="129"/>
      <c r="AAD153" s="129"/>
      <c r="AAE153" s="129"/>
      <c r="AAF153" s="129"/>
      <c r="AAG153" s="129"/>
      <c r="AAH153" s="129"/>
      <c r="AAI153" s="129"/>
      <c r="AAJ153" s="129"/>
      <c r="AAK153" s="129"/>
      <c r="AAL153" s="129"/>
      <c r="AAM153" s="129"/>
      <c r="AAN153" s="129"/>
      <c r="AAO153" s="129"/>
      <c r="AAP153" s="129"/>
      <c r="AAQ153" s="129"/>
      <c r="AAR153" s="129"/>
      <c r="AAS153" s="129"/>
      <c r="AAT153" s="129"/>
      <c r="AAU153" s="129"/>
      <c r="AAV153" s="129"/>
      <c r="AAW153" s="129"/>
      <c r="AAX153" s="129"/>
      <c r="AAY153" s="129"/>
      <c r="AAZ153" s="129"/>
      <c r="ABA153" s="129"/>
      <c r="ABB153" s="129"/>
      <c r="ABC153" s="129"/>
      <c r="ABD153" s="129"/>
      <c r="ABE153" s="129"/>
      <c r="ABF153" s="129"/>
      <c r="ABG153" s="129"/>
      <c r="ABH153" s="129"/>
      <c r="ABI153" s="129"/>
      <c r="ABJ153" s="129"/>
      <c r="ABK153" s="129"/>
      <c r="ABL153" s="129"/>
      <c r="ABM153" s="129"/>
      <c r="ABN153" s="129"/>
      <c r="ABO153" s="129"/>
      <c r="ABP153" s="129"/>
      <c r="ABQ153" s="129"/>
      <c r="ABR153" s="129"/>
      <c r="ABS153" s="129"/>
      <c r="ABT153" s="129"/>
      <c r="ABU153" s="129"/>
      <c r="ABV153" s="129"/>
      <c r="ABW153" s="129"/>
      <c r="ABX153" s="129"/>
      <c r="ABY153" s="129"/>
      <c r="ABZ153" s="129"/>
      <c r="ACA153" s="129"/>
      <c r="ACB153" s="129"/>
      <c r="ACC153" s="129"/>
      <c r="ACD153" s="129"/>
      <c r="ACE153" s="129"/>
      <c r="ACF153" s="129"/>
      <c r="ACG153" s="129"/>
      <c r="ACH153" s="129"/>
      <c r="ACI153" s="129"/>
      <c r="ACJ153" s="129"/>
      <c r="ACK153" s="129"/>
      <c r="ACL153" s="129"/>
      <c r="ACM153" s="129"/>
      <c r="ACN153" s="129"/>
      <c r="ACO153" s="129"/>
      <c r="ACP153" s="129"/>
      <c r="ACQ153" s="129"/>
      <c r="ACR153" s="129"/>
      <c r="ACS153" s="129"/>
      <c r="ACT153" s="129"/>
      <c r="ACU153" s="129"/>
      <c r="ACV153" s="129"/>
      <c r="ACW153" s="129"/>
      <c r="ACX153" s="129"/>
      <c r="ACY153" s="129"/>
      <c r="ACZ153" s="129"/>
      <c r="ADA153" s="129"/>
      <c r="ADB153" s="129"/>
      <c r="ADC153" s="129"/>
      <c r="ADD153" s="129"/>
      <c r="ADE153" s="129"/>
      <c r="ADF153" s="129"/>
      <c r="ADG153" s="129"/>
      <c r="ADH153" s="129"/>
      <c r="ADI153" s="129"/>
      <c r="ADJ153" s="129"/>
      <c r="ADK153" s="129"/>
      <c r="ADL153" s="129"/>
      <c r="ADM153" s="129"/>
      <c r="ADN153" s="129"/>
      <c r="ADO153" s="129"/>
      <c r="ADP153" s="129"/>
      <c r="ADQ153" s="129"/>
      <c r="ADR153" s="129"/>
      <c r="ADS153" s="129"/>
      <c r="ADT153" s="129"/>
      <c r="ADU153" s="129"/>
      <c r="ADV153" s="129"/>
      <c r="ADW153" s="129"/>
      <c r="ADX153" s="129"/>
      <c r="ADY153" s="129"/>
      <c r="ADZ153" s="129"/>
      <c r="AEA153" s="129"/>
      <c r="AEB153" s="129"/>
      <c r="AEC153" s="129"/>
      <c r="AED153" s="129"/>
      <c r="AEE153" s="129"/>
      <c r="AEF153" s="129"/>
      <c r="AEG153" s="129"/>
      <c r="AEH153" s="129"/>
      <c r="AEI153" s="129"/>
      <c r="AEJ153" s="129"/>
      <c r="AEK153" s="129"/>
      <c r="AEL153" s="129"/>
      <c r="AEM153" s="129"/>
      <c r="AEN153" s="129"/>
      <c r="AEO153" s="129"/>
      <c r="AEP153" s="129"/>
      <c r="AEQ153" s="129"/>
      <c r="AER153" s="129"/>
      <c r="AES153" s="129"/>
      <c r="AET153" s="129"/>
      <c r="AEU153" s="129"/>
      <c r="AEV153" s="129"/>
      <c r="AEW153" s="129"/>
      <c r="AEX153" s="129"/>
      <c r="AEY153" s="129"/>
      <c r="AEZ153" s="129"/>
      <c r="AFA153" s="129"/>
      <c r="AFB153" s="129"/>
      <c r="AFC153" s="129"/>
      <c r="AFD153" s="129"/>
      <c r="AFE153" s="129"/>
      <c r="AFF153" s="129"/>
      <c r="AFG153" s="129"/>
      <c r="AFH153" s="129"/>
      <c r="AFI153" s="129"/>
      <c r="AFJ153" s="129"/>
      <c r="AFK153" s="129"/>
      <c r="AFL153" s="129"/>
      <c r="AFM153" s="129"/>
      <c r="AFN153" s="129"/>
      <c r="AFO153" s="129"/>
      <c r="AFP153" s="129"/>
      <c r="AFQ153" s="129"/>
      <c r="AFR153" s="129"/>
      <c r="AFS153" s="129"/>
      <c r="AFT153" s="129"/>
      <c r="AFU153" s="129"/>
      <c r="AFV153" s="129"/>
      <c r="AFW153" s="129"/>
      <c r="AFX153" s="129"/>
      <c r="AFY153" s="129"/>
      <c r="AFZ153" s="129"/>
      <c r="AGA153" s="129"/>
      <c r="AGB153" s="129"/>
      <c r="AGC153" s="129"/>
      <c r="AGD153" s="129"/>
      <c r="AGE153" s="129"/>
      <c r="AGF153" s="129"/>
      <c r="AGG153" s="129"/>
      <c r="AGH153" s="129"/>
      <c r="AGI153" s="129"/>
      <c r="AGJ153" s="129"/>
      <c r="AGK153" s="129"/>
      <c r="AGL153" s="129"/>
      <c r="AGM153" s="129"/>
      <c r="AGN153" s="129"/>
      <c r="AGO153" s="129"/>
      <c r="AGP153" s="129"/>
      <c r="AGQ153" s="129"/>
      <c r="AGR153" s="129"/>
      <c r="AGS153" s="129"/>
      <c r="AGT153" s="129"/>
      <c r="AGU153" s="129"/>
      <c r="AGV153" s="129"/>
      <c r="AGW153" s="129"/>
      <c r="AGX153" s="129"/>
      <c r="AGY153" s="129"/>
      <c r="AGZ153" s="129"/>
      <c r="AHA153" s="129"/>
      <c r="AHB153" s="129"/>
      <c r="AHC153" s="129"/>
      <c r="AHD153" s="129"/>
      <c r="AHE153" s="129"/>
      <c r="AHF153" s="129"/>
      <c r="AHG153" s="129"/>
      <c r="AHH153" s="129"/>
      <c r="AHI153" s="129"/>
      <c r="AHJ153" s="129"/>
      <c r="AHK153" s="129"/>
      <c r="AHL153" s="129"/>
      <c r="AHM153" s="129"/>
      <c r="AHN153" s="129"/>
      <c r="AHO153" s="129"/>
      <c r="AHP153" s="129"/>
      <c r="AHQ153" s="129"/>
      <c r="AHR153" s="129"/>
      <c r="AHS153" s="129"/>
      <c r="AHT153" s="129"/>
      <c r="AHU153" s="129"/>
      <c r="AHV153" s="129"/>
      <c r="AHW153" s="129"/>
      <c r="AHX153" s="129"/>
      <c r="AHY153" s="129"/>
      <c r="AHZ153" s="129"/>
      <c r="AIA153" s="129"/>
      <c r="AIB153" s="129"/>
      <c r="AIC153" s="129"/>
      <c r="AID153" s="129"/>
      <c r="AIE153" s="129"/>
      <c r="AIF153" s="129"/>
      <c r="AIG153" s="129"/>
      <c r="AIH153" s="129"/>
      <c r="AII153" s="129"/>
      <c r="AIJ153" s="129"/>
      <c r="AIK153" s="129"/>
      <c r="AIL153" s="129"/>
      <c r="AIM153" s="129"/>
      <c r="AIN153" s="129"/>
      <c r="AIO153" s="129"/>
      <c r="AIP153" s="129"/>
      <c r="AIQ153" s="129"/>
      <c r="AIR153" s="129"/>
      <c r="AIS153" s="129"/>
      <c r="AIT153" s="129"/>
      <c r="AIU153" s="129"/>
      <c r="AIV153" s="129"/>
      <c r="AIW153" s="129"/>
      <c r="AIX153" s="129"/>
      <c r="AIY153" s="129"/>
      <c r="AIZ153" s="129"/>
      <c r="AJA153" s="129"/>
      <c r="AJB153" s="129"/>
      <c r="AJC153" s="129"/>
      <c r="AJD153" s="129"/>
      <c r="AJE153" s="129"/>
      <c r="AJF153" s="129"/>
      <c r="AJG153" s="129"/>
      <c r="AJH153" s="129"/>
      <c r="AJI153" s="129"/>
      <c r="AJJ153" s="129"/>
      <c r="AJK153" s="129"/>
      <c r="AJL153" s="129"/>
      <c r="AJM153" s="129"/>
      <c r="AJN153" s="129"/>
      <c r="AJO153" s="129"/>
      <c r="AJP153" s="129"/>
      <c r="AJQ153" s="129"/>
      <c r="AJR153" s="129"/>
      <c r="AJS153" s="129"/>
      <c r="AJT153" s="129"/>
      <c r="AJU153" s="129"/>
      <c r="AJV153" s="129"/>
      <c r="AJW153" s="129"/>
      <c r="AJX153" s="129"/>
      <c r="AJY153" s="129"/>
      <c r="AJZ153" s="129"/>
      <c r="AKA153" s="129"/>
      <c r="AKB153" s="129"/>
      <c r="AKC153" s="129"/>
      <c r="AKD153" s="129"/>
      <c r="AKE153" s="129"/>
      <c r="AKF153" s="129"/>
      <c r="AKG153" s="129"/>
      <c r="AKH153" s="129"/>
      <c r="AKI153" s="129"/>
      <c r="AKJ153" s="129"/>
      <c r="AKK153" s="129"/>
      <c r="AKL153" s="129"/>
      <c r="AKM153" s="129"/>
      <c r="AKN153" s="129"/>
      <c r="AKO153" s="129"/>
      <c r="AKP153" s="129"/>
      <c r="AKQ153" s="129"/>
      <c r="AKR153" s="129"/>
      <c r="AKS153" s="129"/>
      <c r="AKT153" s="129"/>
      <c r="AKU153" s="129"/>
      <c r="AKV153" s="129"/>
      <c r="AKW153" s="129"/>
      <c r="AKX153" s="129"/>
      <c r="AKY153" s="129"/>
      <c r="AKZ153" s="129"/>
      <c r="ALA153" s="129"/>
      <c r="ALB153" s="129"/>
      <c r="ALC153" s="129"/>
      <c r="ALD153" s="129"/>
      <c r="ALE153" s="129"/>
      <c r="ALF153" s="129"/>
      <c r="ALG153" s="129"/>
      <c r="ALH153" s="129"/>
      <c r="ALI153" s="129"/>
      <c r="ALJ153" s="129"/>
      <c r="ALK153" s="129"/>
      <c r="ALL153" s="129"/>
      <c r="ALM153" s="129"/>
      <c r="ALN153" s="129"/>
      <c r="ALO153" s="129"/>
      <c r="ALP153" s="129"/>
      <c r="ALQ153" s="129"/>
      <c r="ALR153" s="129"/>
      <c r="ALS153" s="129"/>
      <c r="ALT153" s="129"/>
      <c r="ALU153" s="129"/>
      <c r="ALV153" s="129"/>
      <c r="ALW153" s="129"/>
      <c r="ALX153" s="129"/>
      <c r="ALY153" s="129"/>
      <c r="ALZ153" s="129"/>
      <c r="AMA153" s="129"/>
      <c r="AMB153" s="129"/>
      <c r="AMC153" s="129"/>
      <c r="AMD153" s="129"/>
      <c r="AME153" s="129"/>
      <c r="AMF153" s="129"/>
      <c r="AMG153" s="129"/>
      <c r="AMH153" s="129"/>
      <c r="AMI153" s="129"/>
      <c r="AMJ153" s="129"/>
      <c r="AMK153" s="129"/>
      <c r="AML153" s="129"/>
      <c r="AMM153" s="129"/>
      <c r="AMN153" s="129"/>
      <c r="AMO153" s="129"/>
      <c r="AMP153" s="129"/>
      <c r="AMQ153" s="129"/>
      <c r="AMR153" s="129"/>
      <c r="AMS153" s="129"/>
      <c r="AMT153" s="129"/>
      <c r="AMU153" s="129"/>
      <c r="AMV153" s="129"/>
      <c r="AMW153" s="129"/>
      <c r="AMX153" s="129"/>
      <c r="AMY153" s="129"/>
      <c r="AMZ153" s="129"/>
      <c r="ANA153" s="129"/>
      <c r="ANB153" s="129"/>
      <c r="ANC153" s="129"/>
      <c r="AND153" s="129"/>
      <c r="ANE153" s="129"/>
      <c r="ANF153" s="129"/>
      <c r="ANG153" s="129"/>
      <c r="ANH153" s="129"/>
      <c r="ANI153" s="129"/>
      <c r="ANJ153" s="129"/>
      <c r="ANK153" s="129"/>
      <c r="ANL153" s="129"/>
      <c r="ANM153" s="129"/>
      <c r="ANN153" s="129"/>
      <c r="ANO153" s="129"/>
      <c r="ANP153" s="129"/>
      <c r="ANQ153" s="129"/>
      <c r="ANR153" s="129"/>
      <c r="ANS153" s="129"/>
      <c r="ANT153" s="129"/>
      <c r="ANU153" s="129"/>
      <c r="ANV153" s="129"/>
      <c r="ANW153" s="129"/>
      <c r="ANX153" s="129"/>
      <c r="ANY153" s="129"/>
      <c r="ANZ153" s="129"/>
      <c r="AOA153" s="129"/>
      <c r="AOB153" s="129"/>
      <c r="AOC153" s="129"/>
      <c r="AOD153" s="129"/>
      <c r="AOE153" s="129"/>
      <c r="AOF153" s="129"/>
      <c r="AOG153" s="129"/>
      <c r="AOH153" s="129"/>
      <c r="AOI153" s="129"/>
      <c r="AOJ153" s="129"/>
      <c r="AOK153" s="129"/>
      <c r="AOL153" s="129"/>
      <c r="AOM153" s="129"/>
      <c r="AON153" s="129"/>
      <c r="AOO153" s="129"/>
      <c r="AOP153" s="129"/>
      <c r="AOQ153" s="129"/>
      <c r="AOR153" s="129"/>
      <c r="AOS153" s="129"/>
      <c r="AOT153" s="129"/>
      <c r="AOU153" s="129"/>
      <c r="AOV153" s="129"/>
      <c r="AOW153" s="129"/>
      <c r="AOX153" s="129"/>
      <c r="AOY153" s="129"/>
      <c r="AOZ153" s="129"/>
      <c r="APA153" s="129"/>
      <c r="APB153" s="129"/>
      <c r="APC153" s="129"/>
      <c r="APD153" s="129"/>
      <c r="APE153" s="129"/>
      <c r="APF153" s="129"/>
      <c r="APG153" s="129"/>
      <c r="APH153" s="129"/>
      <c r="API153" s="129"/>
      <c r="APJ153" s="129"/>
      <c r="APK153" s="129"/>
      <c r="APL153" s="129"/>
      <c r="APM153" s="129"/>
      <c r="APN153" s="129"/>
      <c r="APO153" s="129"/>
      <c r="APP153" s="129"/>
      <c r="APQ153" s="129"/>
      <c r="APR153" s="129"/>
      <c r="APS153" s="129"/>
      <c r="APT153" s="129"/>
      <c r="APU153" s="129"/>
      <c r="APV153" s="129"/>
      <c r="APW153" s="129"/>
      <c r="APX153" s="129"/>
      <c r="APY153" s="129"/>
      <c r="APZ153" s="129"/>
      <c r="AQA153" s="129"/>
      <c r="AQB153" s="129"/>
      <c r="AQC153" s="129"/>
      <c r="AQD153" s="129"/>
      <c r="AQE153" s="129"/>
      <c r="AQF153" s="129"/>
      <c r="AQG153" s="129"/>
      <c r="AQH153" s="129"/>
      <c r="AQI153" s="129"/>
      <c r="AQJ153" s="129"/>
      <c r="AQK153" s="129"/>
      <c r="AQL153" s="129"/>
      <c r="AQM153" s="129"/>
      <c r="AQN153" s="129"/>
      <c r="AQO153" s="129"/>
      <c r="AQP153" s="129"/>
      <c r="AQQ153" s="129"/>
      <c r="AQR153" s="129"/>
      <c r="AQS153" s="129"/>
      <c r="AQT153" s="129"/>
      <c r="AQU153" s="129"/>
      <c r="AQV153" s="129"/>
      <c r="AQW153" s="129"/>
      <c r="AQX153" s="129"/>
      <c r="AQY153" s="129"/>
      <c r="AQZ153" s="129"/>
      <c r="ARA153" s="129"/>
      <c r="ARB153" s="129"/>
      <c r="ARC153" s="129"/>
      <c r="ARD153" s="129"/>
      <c r="ARE153" s="129"/>
      <c r="ARF153" s="129"/>
      <c r="ARG153" s="129"/>
      <c r="ARH153" s="129"/>
      <c r="ARI153" s="129"/>
      <c r="ARJ153" s="129"/>
      <c r="ARK153" s="129"/>
      <c r="ARL153" s="129"/>
      <c r="ARM153" s="129"/>
      <c r="ARN153" s="129"/>
      <c r="ARO153" s="129"/>
      <c r="ARP153" s="129"/>
      <c r="ARQ153" s="129"/>
      <c r="ARR153" s="129"/>
      <c r="ARS153" s="129"/>
      <c r="ART153" s="129"/>
      <c r="ARU153" s="129"/>
      <c r="ARV153" s="129"/>
      <c r="ARW153" s="129"/>
      <c r="ARX153" s="129"/>
      <c r="ARY153" s="129"/>
      <c r="ARZ153" s="129"/>
      <c r="ASA153" s="129"/>
      <c r="ASB153" s="129"/>
      <c r="ASC153" s="129"/>
      <c r="ASD153" s="129"/>
      <c r="ASE153" s="129"/>
      <c r="ASF153" s="129"/>
      <c r="ASG153" s="129"/>
      <c r="ASH153" s="129"/>
      <c r="ASI153" s="129"/>
      <c r="ASJ153" s="129"/>
      <c r="ASK153" s="129"/>
      <c r="ASL153" s="129"/>
      <c r="ASM153" s="129"/>
      <c r="ASN153" s="129"/>
      <c r="ASO153" s="129"/>
      <c r="ASP153" s="129"/>
      <c r="ASQ153" s="129"/>
      <c r="ASR153" s="129"/>
      <c r="ASS153" s="129"/>
      <c r="AST153" s="129"/>
      <c r="ASU153" s="129"/>
      <c r="ASV153" s="129"/>
      <c r="ASW153" s="129"/>
      <c r="ASX153" s="129"/>
      <c r="ASY153" s="129"/>
      <c r="ASZ153" s="129"/>
      <c r="ATA153" s="129"/>
      <c r="ATB153" s="129"/>
      <c r="ATC153" s="129"/>
      <c r="ATD153" s="129"/>
      <c r="ATE153" s="129"/>
      <c r="ATF153" s="129"/>
      <c r="ATG153" s="129"/>
      <c r="ATH153" s="129"/>
      <c r="ATI153" s="129"/>
      <c r="ATJ153" s="129"/>
      <c r="ATK153" s="129"/>
      <c r="ATL153" s="129"/>
      <c r="ATM153" s="129"/>
      <c r="ATN153" s="129"/>
      <c r="ATO153" s="129"/>
      <c r="ATP153" s="129"/>
      <c r="ATQ153" s="129"/>
      <c r="ATR153" s="129"/>
      <c r="ATS153" s="129"/>
      <c r="ATT153" s="129"/>
      <c r="ATU153" s="129"/>
      <c r="ATV153" s="129"/>
      <c r="ATW153" s="129"/>
      <c r="ATX153" s="129"/>
      <c r="ATY153" s="129"/>
      <c r="ATZ153" s="129"/>
      <c r="AUA153" s="129"/>
      <c r="AUB153" s="129"/>
      <c r="AUC153" s="129"/>
      <c r="AUD153" s="129"/>
      <c r="AUE153" s="129"/>
      <c r="AUF153" s="129"/>
      <c r="AUG153" s="129"/>
      <c r="AUH153" s="129"/>
      <c r="AUI153" s="129"/>
      <c r="AUJ153" s="129"/>
      <c r="AUK153" s="129"/>
      <c r="AUL153" s="129"/>
      <c r="AUM153" s="129"/>
      <c r="AUN153" s="129"/>
      <c r="AUO153" s="129"/>
      <c r="AUP153" s="129"/>
      <c r="AUQ153" s="129"/>
      <c r="AUR153" s="129"/>
      <c r="AUS153" s="129"/>
      <c r="AUT153" s="129"/>
      <c r="AUU153" s="129"/>
      <c r="AUV153" s="129"/>
      <c r="AUW153" s="129"/>
      <c r="AUX153" s="129"/>
      <c r="AUY153" s="129"/>
      <c r="AUZ153" s="129"/>
      <c r="AVA153" s="129"/>
      <c r="AVB153" s="129"/>
      <c r="AVC153" s="129"/>
      <c r="AVD153" s="129"/>
      <c r="AVE153" s="129"/>
      <c r="AVF153" s="129"/>
      <c r="AVG153" s="129"/>
      <c r="AVH153" s="129"/>
      <c r="AVI153" s="129"/>
      <c r="AVJ153" s="129"/>
      <c r="AVK153" s="129"/>
      <c r="AVL153" s="129"/>
      <c r="AVM153" s="129"/>
      <c r="AVN153" s="129"/>
      <c r="AVO153" s="129"/>
      <c r="AVP153" s="129"/>
      <c r="AVQ153" s="129"/>
      <c r="AVR153" s="129"/>
      <c r="AVS153" s="129"/>
      <c r="AVT153" s="129"/>
      <c r="AVU153" s="129"/>
      <c r="AVV153" s="129"/>
      <c r="AVW153" s="129"/>
      <c r="AVX153" s="129"/>
      <c r="AVY153" s="129"/>
      <c r="AVZ153" s="129"/>
      <c r="AWA153" s="129"/>
      <c r="AWB153" s="129"/>
      <c r="AWC153" s="129"/>
      <c r="AWD153" s="129"/>
      <c r="AWE153" s="129"/>
      <c r="AWF153" s="129"/>
      <c r="AWG153" s="129"/>
      <c r="AWH153" s="129"/>
      <c r="AWI153" s="129"/>
      <c r="AWJ153" s="129"/>
      <c r="AWK153" s="129"/>
      <c r="AWL153" s="129"/>
      <c r="AWM153" s="129"/>
      <c r="AWN153" s="129"/>
      <c r="AWO153" s="129"/>
      <c r="AWP153" s="129"/>
      <c r="AWQ153" s="129"/>
      <c r="AWR153" s="129"/>
      <c r="AWS153" s="129"/>
      <c r="AWT153" s="129"/>
      <c r="AWU153" s="129"/>
      <c r="AWV153" s="129"/>
      <c r="AWW153" s="129"/>
      <c r="AWX153" s="129"/>
      <c r="AWY153" s="129"/>
      <c r="AWZ153" s="129"/>
      <c r="AXA153" s="129"/>
      <c r="AXB153" s="129"/>
      <c r="AXC153" s="129"/>
      <c r="AXD153" s="129"/>
      <c r="AXE153" s="129"/>
      <c r="AXF153" s="129"/>
      <c r="AXG153" s="129"/>
      <c r="AXH153" s="129"/>
      <c r="AXI153" s="129"/>
      <c r="AXJ153" s="129"/>
      <c r="AXK153" s="129"/>
      <c r="AXL153" s="129"/>
      <c r="AXM153" s="129"/>
      <c r="AXN153" s="129"/>
      <c r="AXO153" s="129"/>
      <c r="AXP153" s="129"/>
      <c r="AXQ153" s="129"/>
      <c r="AXR153" s="129"/>
      <c r="AXS153" s="129"/>
      <c r="AXT153" s="129"/>
      <c r="AXU153" s="129"/>
      <c r="AXV153" s="129"/>
      <c r="AXW153" s="129"/>
      <c r="AXX153" s="129"/>
      <c r="AXY153" s="129"/>
      <c r="AXZ153" s="129"/>
      <c r="AYA153" s="129"/>
      <c r="AYB153" s="129"/>
      <c r="AYC153" s="129"/>
      <c r="AYD153" s="129"/>
      <c r="AYE153" s="129"/>
      <c r="AYF153" s="129"/>
      <c r="AYG153" s="129"/>
      <c r="AYH153" s="129"/>
      <c r="AYI153" s="129"/>
      <c r="AYJ153" s="129"/>
      <c r="AYK153" s="129"/>
      <c r="AYL153" s="129"/>
      <c r="AYM153" s="129"/>
      <c r="AYN153" s="129"/>
      <c r="AYO153" s="129"/>
      <c r="AYP153" s="129"/>
      <c r="AYQ153" s="129"/>
      <c r="AYR153" s="129"/>
      <c r="AYS153" s="129"/>
      <c r="AYT153" s="129"/>
      <c r="AYU153" s="129"/>
      <c r="AYV153" s="129"/>
      <c r="AYW153" s="129"/>
      <c r="AYX153" s="129"/>
      <c r="AYY153" s="129"/>
      <c r="AYZ153" s="129"/>
      <c r="AZA153" s="129"/>
      <c r="AZB153" s="129"/>
      <c r="AZC153" s="129"/>
      <c r="AZD153" s="129"/>
      <c r="AZE153" s="129"/>
      <c r="AZF153" s="129"/>
      <c r="AZG153" s="129"/>
      <c r="AZH153" s="129"/>
      <c r="AZI153" s="129"/>
      <c r="AZJ153" s="129"/>
      <c r="AZK153" s="129"/>
      <c r="AZL153" s="129"/>
      <c r="AZM153" s="129"/>
      <c r="AZN153" s="129"/>
      <c r="AZO153" s="129"/>
      <c r="AZP153" s="129"/>
      <c r="AZQ153" s="129"/>
      <c r="AZR153" s="129"/>
      <c r="AZS153" s="129"/>
      <c r="AZT153" s="129"/>
      <c r="AZU153" s="129"/>
      <c r="AZV153" s="129"/>
      <c r="AZW153" s="129"/>
      <c r="AZX153" s="129"/>
      <c r="AZY153" s="129"/>
      <c r="AZZ153" s="129"/>
      <c r="BAA153" s="129"/>
      <c r="BAB153" s="129"/>
      <c r="BAC153" s="129"/>
      <c r="BAD153" s="129"/>
      <c r="BAE153" s="129"/>
      <c r="BAF153" s="129"/>
      <c r="BAG153" s="129"/>
      <c r="BAH153" s="129"/>
      <c r="BAI153" s="129"/>
      <c r="BAJ153" s="129"/>
      <c r="BAK153" s="129"/>
      <c r="BAL153" s="129"/>
      <c r="BAM153" s="129"/>
      <c r="BAN153" s="129"/>
      <c r="BAO153" s="129"/>
      <c r="BAP153" s="129"/>
      <c r="BAQ153" s="129"/>
      <c r="BAR153" s="129"/>
      <c r="BAS153" s="129"/>
      <c r="BAT153" s="129"/>
      <c r="BAU153" s="129"/>
      <c r="BAV153" s="129"/>
      <c r="BAW153" s="129"/>
      <c r="BAX153" s="129"/>
      <c r="BAY153" s="129"/>
      <c r="BAZ153" s="129"/>
      <c r="BBA153" s="129"/>
      <c r="BBB153" s="129"/>
      <c r="BBC153" s="129"/>
      <c r="BBD153" s="129"/>
      <c r="BBE153" s="129"/>
      <c r="BBF153" s="129"/>
      <c r="BBG153" s="129"/>
      <c r="BBH153" s="129"/>
      <c r="BBI153" s="129"/>
      <c r="BBJ153" s="129"/>
      <c r="BBK153" s="129"/>
      <c r="BBL153" s="129"/>
      <c r="BBM153" s="129"/>
      <c r="BBN153" s="129"/>
      <c r="BBO153" s="129"/>
      <c r="BBP153" s="129"/>
      <c r="BBQ153" s="129"/>
      <c r="BBR153" s="129"/>
      <c r="BBS153" s="129"/>
      <c r="BBT153" s="129"/>
      <c r="BBU153" s="129"/>
      <c r="BBV153" s="129"/>
      <c r="BBW153" s="129"/>
      <c r="BBX153" s="129"/>
      <c r="BBY153" s="129"/>
      <c r="BBZ153" s="129"/>
      <c r="BCA153" s="129"/>
      <c r="BCB153" s="129"/>
      <c r="BCC153" s="129"/>
      <c r="BCD153" s="129"/>
      <c r="BCE153" s="129"/>
      <c r="BCF153" s="129"/>
      <c r="BCG153" s="129"/>
      <c r="BCH153" s="129"/>
      <c r="BCI153" s="129"/>
      <c r="BCJ153" s="129"/>
      <c r="BCK153" s="129"/>
      <c r="BCL153" s="129"/>
      <c r="BCM153" s="129"/>
      <c r="BCN153" s="129"/>
      <c r="BCO153" s="129"/>
      <c r="BCP153" s="129"/>
      <c r="BCQ153" s="129"/>
      <c r="BCR153" s="129"/>
      <c r="BCS153" s="129"/>
      <c r="BCT153" s="129"/>
      <c r="BCU153" s="129"/>
      <c r="BCV153" s="129"/>
      <c r="BCW153" s="129"/>
      <c r="BCX153" s="129"/>
      <c r="BCY153" s="129"/>
      <c r="BCZ153" s="129"/>
      <c r="BDA153" s="129"/>
      <c r="BDB153" s="129"/>
      <c r="BDC153" s="129"/>
      <c r="BDD153" s="129"/>
      <c r="BDE153" s="129"/>
      <c r="BDF153" s="129"/>
      <c r="BDG153" s="129"/>
      <c r="BDH153" s="129"/>
      <c r="BDI153" s="129"/>
      <c r="BDJ153" s="129"/>
      <c r="BDK153" s="129"/>
      <c r="BDL153" s="129"/>
      <c r="BDM153" s="129"/>
      <c r="BDN153" s="129"/>
      <c r="BDO153" s="129"/>
      <c r="BDP153" s="129"/>
      <c r="BDQ153" s="129"/>
      <c r="BDR153" s="129"/>
      <c r="BDS153" s="129"/>
      <c r="BDT153" s="129"/>
      <c r="BDU153" s="129"/>
      <c r="BDV153" s="129"/>
      <c r="BDW153" s="129"/>
      <c r="BDX153" s="129"/>
      <c r="BDY153" s="129"/>
      <c r="BDZ153" s="129"/>
      <c r="BEA153" s="129"/>
      <c r="BEB153" s="129"/>
      <c r="BEC153" s="129"/>
      <c r="BED153" s="129"/>
      <c r="BEE153" s="129"/>
      <c r="BEF153" s="129"/>
      <c r="BEG153" s="129"/>
      <c r="BEH153" s="129"/>
      <c r="BEI153" s="129"/>
      <c r="BEJ153" s="129"/>
      <c r="BEK153" s="129"/>
      <c r="BEL153" s="129"/>
      <c r="BEM153" s="129"/>
      <c r="BEN153" s="129"/>
      <c r="BEO153" s="129"/>
      <c r="BEP153" s="129"/>
      <c r="BEQ153" s="129"/>
      <c r="BER153" s="129"/>
      <c r="BES153" s="129"/>
      <c r="BET153" s="129"/>
      <c r="BEU153" s="129"/>
      <c r="BEV153" s="129"/>
      <c r="BEW153" s="129"/>
      <c r="BEX153" s="129"/>
      <c r="BEY153" s="129"/>
      <c r="BEZ153" s="129"/>
      <c r="BFA153" s="129"/>
      <c r="BFB153" s="129"/>
      <c r="BFC153" s="129"/>
      <c r="BFD153" s="129"/>
      <c r="BFE153" s="129"/>
      <c r="BFF153" s="129"/>
      <c r="BFG153" s="129"/>
      <c r="BFH153" s="129"/>
      <c r="BFI153" s="129"/>
      <c r="BFJ153" s="129"/>
      <c r="BFK153" s="129"/>
      <c r="BFL153" s="129"/>
      <c r="BFM153" s="129"/>
      <c r="BFN153" s="129"/>
      <c r="BFO153" s="129"/>
      <c r="BFP153" s="129"/>
      <c r="BFQ153" s="129"/>
      <c r="BFR153" s="129"/>
      <c r="BFS153" s="129"/>
      <c r="BFT153" s="129"/>
      <c r="BFU153" s="129"/>
      <c r="BFV153" s="129"/>
      <c r="BFW153" s="129"/>
      <c r="BFX153" s="129"/>
      <c r="BFY153" s="129"/>
      <c r="BFZ153" s="129"/>
      <c r="BGA153" s="129"/>
      <c r="BGB153" s="129"/>
      <c r="BGC153" s="129"/>
      <c r="BGD153" s="129"/>
      <c r="BGE153" s="129"/>
      <c r="BGF153" s="129"/>
      <c r="BGG153" s="129"/>
      <c r="BGH153" s="129"/>
      <c r="BGI153" s="129"/>
      <c r="BGJ153" s="129"/>
      <c r="BGK153" s="129"/>
      <c r="BGL153" s="129"/>
      <c r="BGM153" s="129"/>
      <c r="BGN153" s="129"/>
      <c r="BGO153" s="129"/>
      <c r="BGP153" s="129"/>
      <c r="BGQ153" s="129"/>
      <c r="BGR153" s="129"/>
      <c r="BGS153" s="129"/>
      <c r="BGT153" s="129"/>
      <c r="BGU153" s="129"/>
      <c r="BGV153" s="129"/>
      <c r="BGW153" s="129"/>
      <c r="BGX153" s="129"/>
      <c r="BGY153" s="129"/>
      <c r="BGZ153" s="129"/>
      <c r="BHA153" s="129"/>
      <c r="BHB153" s="129"/>
      <c r="BHC153" s="129"/>
      <c r="BHD153" s="129"/>
      <c r="BHE153" s="129"/>
      <c r="BHF153" s="129"/>
      <c r="BHG153" s="129"/>
      <c r="BHH153" s="129"/>
      <c r="BHI153" s="129"/>
      <c r="BHJ153" s="129"/>
      <c r="BHK153" s="129"/>
      <c r="BHL153" s="129"/>
      <c r="BHM153" s="129"/>
      <c r="BHN153" s="129"/>
      <c r="BHO153" s="129"/>
      <c r="BHP153" s="129"/>
      <c r="BHQ153" s="129"/>
      <c r="BHR153" s="129"/>
      <c r="BHS153" s="129"/>
      <c r="BHT153" s="129"/>
      <c r="BHU153" s="129"/>
      <c r="BHV153" s="129"/>
      <c r="BHW153" s="129"/>
      <c r="BHX153" s="129"/>
      <c r="BHY153" s="129"/>
      <c r="BHZ153" s="129"/>
      <c r="BIA153" s="129"/>
      <c r="BIB153" s="129"/>
      <c r="BIC153" s="129"/>
      <c r="BID153" s="129"/>
      <c r="BIE153" s="129"/>
      <c r="BIF153" s="129"/>
      <c r="BIG153" s="129"/>
      <c r="BIH153" s="129"/>
      <c r="BII153" s="129"/>
      <c r="BIJ153" s="129"/>
      <c r="BIK153" s="129"/>
      <c r="BIL153" s="129"/>
      <c r="BIM153" s="129"/>
      <c r="BIN153" s="129"/>
      <c r="BIO153" s="129"/>
      <c r="BIP153" s="129"/>
      <c r="BIQ153" s="129"/>
      <c r="BIR153" s="129"/>
      <c r="BIS153" s="129"/>
      <c r="BIT153" s="129"/>
      <c r="BIU153" s="129"/>
      <c r="BIV153" s="129"/>
      <c r="BIW153" s="129"/>
      <c r="BIX153" s="129"/>
      <c r="BIY153" s="129"/>
      <c r="BIZ153" s="129"/>
      <c r="BJA153" s="129"/>
      <c r="BJB153" s="129"/>
      <c r="BJC153" s="129"/>
      <c r="BJD153" s="129"/>
      <c r="BJE153" s="129"/>
      <c r="BJF153" s="129"/>
      <c r="BJG153" s="129"/>
      <c r="BJH153" s="129"/>
      <c r="BJI153" s="129"/>
      <c r="BJJ153" s="129"/>
      <c r="BJK153" s="129"/>
      <c r="BJL153" s="129"/>
      <c r="BJM153" s="129"/>
      <c r="BJN153" s="129"/>
      <c r="BJO153" s="129"/>
      <c r="BJP153" s="129"/>
      <c r="BJQ153" s="129"/>
      <c r="BJR153" s="129"/>
      <c r="BJS153" s="129"/>
      <c r="BJT153" s="129"/>
      <c r="BJU153" s="129"/>
      <c r="BJV153" s="129"/>
      <c r="BJW153" s="129"/>
      <c r="BJX153" s="129"/>
      <c r="BJY153" s="129"/>
      <c r="BJZ153" s="129"/>
      <c r="BKA153" s="129"/>
      <c r="BKB153" s="129"/>
      <c r="BKC153" s="129"/>
      <c r="BKD153" s="129"/>
      <c r="BKE153" s="129"/>
      <c r="BKF153" s="129"/>
      <c r="BKG153" s="129"/>
      <c r="BKH153" s="129"/>
      <c r="BKI153" s="129"/>
      <c r="BKJ153" s="129"/>
      <c r="BKK153" s="129"/>
      <c r="BKL153" s="129"/>
      <c r="BKM153" s="129"/>
      <c r="BKN153" s="129"/>
      <c r="BKO153" s="129"/>
      <c r="BKP153" s="129"/>
      <c r="BKQ153" s="129"/>
      <c r="BKR153" s="129"/>
      <c r="BKS153" s="129"/>
      <c r="BKT153" s="129"/>
      <c r="BKU153" s="129"/>
      <c r="BKV153" s="129"/>
      <c r="BKW153" s="129"/>
      <c r="BKX153" s="129"/>
      <c r="BKY153" s="129"/>
      <c r="BKZ153" s="129"/>
      <c r="BLA153" s="129"/>
      <c r="BLB153" s="129"/>
      <c r="BLC153" s="129"/>
      <c r="BLD153" s="129"/>
      <c r="BLE153" s="129"/>
      <c r="BLF153" s="129"/>
      <c r="BLG153" s="129"/>
      <c r="BLH153" s="129"/>
      <c r="BLI153" s="129"/>
      <c r="BLJ153" s="129"/>
      <c r="BLK153" s="129"/>
      <c r="BLL153" s="129"/>
      <c r="BLM153" s="129"/>
      <c r="BLN153" s="129"/>
      <c r="BLO153" s="129"/>
      <c r="BLP153" s="129"/>
      <c r="BLQ153" s="129"/>
      <c r="BLR153" s="129"/>
      <c r="BLS153" s="129"/>
      <c r="BLT153" s="129"/>
      <c r="BLU153" s="129"/>
      <c r="BLV153" s="129"/>
      <c r="BLW153" s="129"/>
      <c r="BLX153" s="129"/>
      <c r="BLY153" s="129"/>
      <c r="BLZ153" s="129"/>
      <c r="BMA153" s="129"/>
      <c r="BMB153" s="129"/>
      <c r="BMC153" s="129"/>
      <c r="BMD153" s="129"/>
      <c r="BME153" s="129"/>
      <c r="BMF153" s="129"/>
      <c r="BMG153" s="129"/>
      <c r="BMH153" s="129"/>
      <c r="BMI153" s="129"/>
      <c r="BMJ153" s="129"/>
      <c r="BMK153" s="129"/>
      <c r="BML153" s="129"/>
      <c r="BMM153" s="129"/>
      <c r="BMN153" s="129"/>
      <c r="BMO153" s="129"/>
      <c r="BMP153" s="129"/>
      <c r="BMQ153" s="129"/>
      <c r="BMR153" s="129"/>
      <c r="BMS153" s="129"/>
      <c r="BMT153" s="129"/>
      <c r="BMU153" s="129"/>
      <c r="BMV153" s="129"/>
      <c r="BMW153" s="129"/>
      <c r="BMX153" s="129"/>
      <c r="BMY153" s="129"/>
      <c r="BMZ153" s="129"/>
      <c r="BNA153" s="129"/>
      <c r="BNB153" s="129"/>
      <c r="BNC153" s="129"/>
      <c r="BND153" s="129"/>
      <c r="BNE153" s="129"/>
      <c r="BNF153" s="129"/>
      <c r="BNG153" s="129"/>
      <c r="BNH153" s="129"/>
      <c r="BNI153" s="129"/>
      <c r="BNJ153" s="129"/>
      <c r="BNK153" s="129"/>
      <c r="BNL153" s="129"/>
      <c r="BNM153" s="129"/>
      <c r="BNN153" s="129"/>
      <c r="BNO153" s="129"/>
      <c r="BNP153" s="129"/>
      <c r="BNQ153" s="129"/>
      <c r="BNR153" s="129"/>
      <c r="BNS153" s="129"/>
      <c r="BNT153" s="129"/>
      <c r="BNU153" s="129"/>
      <c r="BNV153" s="129"/>
      <c r="BNW153" s="129"/>
      <c r="BNX153" s="129"/>
      <c r="BNY153" s="129"/>
      <c r="BNZ153" s="129"/>
      <c r="BOA153" s="129"/>
      <c r="BOB153" s="129"/>
      <c r="BOC153" s="129"/>
      <c r="BOD153" s="129"/>
      <c r="BOE153" s="129"/>
      <c r="BOF153" s="129"/>
      <c r="BOG153" s="129"/>
      <c r="BOH153" s="129"/>
      <c r="BOI153" s="129"/>
      <c r="BOJ153" s="129"/>
      <c r="BOK153" s="129"/>
      <c r="BOL153" s="129"/>
      <c r="BOM153" s="129"/>
      <c r="BON153" s="129"/>
      <c r="BOO153" s="129"/>
      <c r="BOP153" s="129"/>
      <c r="BOQ153" s="129"/>
      <c r="BOR153" s="129"/>
      <c r="BOS153" s="129"/>
      <c r="BOT153" s="129"/>
      <c r="BOU153" s="129"/>
      <c r="BOV153" s="129"/>
      <c r="BOW153" s="129"/>
      <c r="BOX153" s="129"/>
      <c r="BOY153" s="129"/>
      <c r="BOZ153" s="129"/>
      <c r="BPA153" s="129"/>
      <c r="BPB153" s="129"/>
      <c r="BPC153" s="129"/>
      <c r="BPD153" s="129"/>
      <c r="BPE153" s="129"/>
      <c r="BPF153" s="129"/>
      <c r="BPG153" s="129"/>
      <c r="BPH153" s="129"/>
      <c r="BPI153" s="129"/>
      <c r="BPJ153" s="129"/>
      <c r="BPK153" s="129"/>
      <c r="BPL153" s="129"/>
      <c r="BPM153" s="129"/>
      <c r="BPN153" s="129"/>
      <c r="BPO153" s="129"/>
      <c r="BPP153" s="129"/>
      <c r="BPQ153" s="129"/>
      <c r="BPR153" s="129"/>
      <c r="BPS153" s="129"/>
      <c r="BPT153" s="129"/>
      <c r="BPU153" s="129"/>
      <c r="BPV153" s="129"/>
      <c r="BPW153" s="129"/>
      <c r="BPX153" s="129"/>
      <c r="BPY153" s="129"/>
      <c r="BPZ153" s="129"/>
      <c r="BQA153" s="129"/>
      <c r="BQB153" s="129"/>
      <c r="BQC153" s="129"/>
      <c r="BQD153" s="129"/>
      <c r="BQE153" s="129"/>
      <c r="BQF153" s="129"/>
      <c r="BQG153" s="129"/>
      <c r="BQH153" s="129"/>
      <c r="BQI153" s="129"/>
      <c r="BQJ153" s="129"/>
      <c r="BQK153" s="129"/>
      <c r="BQL153" s="129"/>
      <c r="BQM153" s="129"/>
      <c r="BQN153" s="129"/>
      <c r="BQO153" s="129"/>
      <c r="BQP153" s="129"/>
      <c r="BQQ153" s="129"/>
      <c r="BQR153" s="129"/>
      <c r="BQS153" s="129"/>
      <c r="BQT153" s="129"/>
      <c r="BQU153" s="129"/>
      <c r="BQV153" s="129"/>
      <c r="BQW153" s="129"/>
      <c r="BQX153" s="129"/>
      <c r="BQY153" s="129"/>
      <c r="BQZ153" s="129"/>
      <c r="BRA153" s="129"/>
      <c r="BRB153" s="129"/>
      <c r="BRC153" s="129"/>
      <c r="BRD153" s="129"/>
      <c r="BRE153" s="129"/>
      <c r="BRF153" s="129"/>
      <c r="BRG153" s="129"/>
      <c r="BRH153" s="129"/>
      <c r="BRI153" s="129"/>
      <c r="BRJ153" s="129"/>
      <c r="BRK153" s="129"/>
      <c r="BRL153" s="129"/>
      <c r="BRM153" s="129"/>
      <c r="BRN153" s="129"/>
      <c r="BRO153" s="129"/>
      <c r="BRP153" s="129"/>
      <c r="BRQ153" s="129"/>
      <c r="BRR153" s="129"/>
      <c r="BRS153" s="129"/>
      <c r="BRT153" s="129"/>
      <c r="BRU153" s="129"/>
      <c r="BRV153" s="129"/>
      <c r="BRW153" s="129"/>
      <c r="BRX153" s="129"/>
      <c r="BRY153" s="129"/>
      <c r="BRZ153" s="129"/>
      <c r="BSA153" s="129"/>
      <c r="BSB153" s="129"/>
      <c r="BSC153" s="129"/>
      <c r="BSD153" s="129"/>
      <c r="BSE153" s="129"/>
      <c r="BSF153" s="129"/>
      <c r="BSG153" s="129"/>
      <c r="BSH153" s="129"/>
      <c r="BSI153" s="129"/>
      <c r="BSJ153" s="129"/>
      <c r="BSK153" s="129"/>
      <c r="BSL153" s="129"/>
      <c r="BSM153" s="129"/>
      <c r="BSN153" s="129"/>
      <c r="BSO153" s="129"/>
      <c r="BSP153" s="129"/>
      <c r="BSQ153" s="129"/>
      <c r="BSR153" s="129"/>
      <c r="BSS153" s="129"/>
      <c r="BST153" s="129"/>
      <c r="BSU153" s="129"/>
      <c r="BSV153" s="129"/>
      <c r="BSW153" s="129"/>
      <c r="BSX153" s="129"/>
      <c r="BSY153" s="129"/>
      <c r="BSZ153" s="129"/>
      <c r="BTA153" s="129"/>
      <c r="BTB153" s="129"/>
      <c r="BTC153" s="129"/>
      <c r="BTD153" s="129"/>
      <c r="BTE153" s="129"/>
      <c r="BTF153" s="129"/>
      <c r="BTG153" s="129"/>
      <c r="BTH153" s="129"/>
      <c r="BTI153" s="129"/>
      <c r="BTJ153" s="129"/>
      <c r="BTK153" s="129"/>
      <c r="BTL153" s="129"/>
      <c r="BTM153" s="129"/>
      <c r="BTN153" s="129"/>
      <c r="BTO153" s="129"/>
      <c r="BTP153" s="129"/>
      <c r="BTQ153" s="129"/>
      <c r="BTR153" s="129"/>
      <c r="BTS153" s="129"/>
      <c r="BTT153" s="129"/>
      <c r="BTU153" s="129"/>
      <c r="BTV153" s="129"/>
      <c r="BTW153" s="129"/>
      <c r="BTX153" s="129"/>
      <c r="BTY153" s="129"/>
      <c r="BTZ153" s="129"/>
      <c r="BUA153" s="129"/>
      <c r="BUB153" s="129"/>
      <c r="BUC153" s="129"/>
      <c r="BUD153" s="129"/>
      <c r="BUE153" s="129"/>
      <c r="BUF153" s="129"/>
      <c r="BUG153" s="129"/>
      <c r="BUH153" s="129"/>
      <c r="BUI153" s="129"/>
      <c r="BUJ153" s="129"/>
      <c r="BUK153" s="129"/>
      <c r="BUL153" s="129"/>
      <c r="BUM153" s="129"/>
      <c r="BUN153" s="129"/>
      <c r="BUO153" s="129"/>
      <c r="BUP153" s="129"/>
      <c r="BUQ153" s="129"/>
      <c r="BUR153" s="129"/>
      <c r="BUS153" s="129"/>
      <c r="BUT153" s="129"/>
      <c r="BUU153" s="129"/>
      <c r="BUV153" s="129"/>
      <c r="BUW153" s="129"/>
      <c r="BUX153" s="129"/>
      <c r="BUY153" s="129"/>
      <c r="BUZ153" s="129"/>
      <c r="BVA153" s="129"/>
      <c r="BVB153" s="129"/>
      <c r="BVC153" s="129"/>
      <c r="BVD153" s="129"/>
      <c r="BVE153" s="129"/>
      <c r="BVF153" s="129"/>
      <c r="BVG153" s="129"/>
      <c r="BVH153" s="129"/>
      <c r="BVI153" s="129"/>
      <c r="BVJ153" s="129"/>
      <c r="BVK153" s="129"/>
      <c r="BVL153" s="129"/>
      <c r="BVM153" s="129"/>
      <c r="BVN153" s="129"/>
      <c r="BVO153" s="129"/>
      <c r="BVP153" s="129"/>
      <c r="BVQ153" s="129"/>
      <c r="BVR153" s="129"/>
      <c r="BVS153" s="129"/>
      <c r="BVT153" s="129"/>
      <c r="BVU153" s="129"/>
      <c r="BVV153" s="129"/>
      <c r="BVW153" s="129"/>
      <c r="BVX153" s="129"/>
      <c r="BVY153" s="129"/>
      <c r="BVZ153" s="129"/>
      <c r="BWA153" s="129"/>
      <c r="BWB153" s="129"/>
      <c r="BWC153" s="129"/>
      <c r="BWD153" s="129"/>
      <c r="BWE153" s="129"/>
      <c r="BWF153" s="129"/>
      <c r="BWG153" s="129"/>
      <c r="BWH153" s="129"/>
      <c r="BWI153" s="129"/>
      <c r="BWJ153" s="129"/>
      <c r="BWK153" s="129"/>
      <c r="BWL153" s="129"/>
      <c r="BWM153" s="129"/>
      <c r="BWN153" s="129"/>
      <c r="BWO153" s="129"/>
      <c r="BWP153" s="129"/>
      <c r="BWQ153" s="129"/>
      <c r="BWR153" s="129"/>
      <c r="BWS153" s="129"/>
      <c r="BWT153" s="129"/>
      <c r="BWU153" s="129"/>
      <c r="BWV153" s="129"/>
      <c r="BWW153" s="129"/>
      <c r="BWX153" s="129"/>
      <c r="BWY153" s="129"/>
      <c r="BWZ153" s="129"/>
      <c r="BXA153" s="129"/>
      <c r="BXB153" s="129"/>
      <c r="BXC153" s="129"/>
      <c r="BXD153" s="129"/>
      <c r="BXE153" s="129"/>
      <c r="BXF153" s="129"/>
      <c r="BXG153" s="129"/>
      <c r="BXH153" s="129"/>
      <c r="BXI153" s="129"/>
      <c r="BXJ153" s="129"/>
      <c r="BXK153" s="129"/>
      <c r="BXL153" s="129"/>
      <c r="BXM153" s="129"/>
      <c r="BXN153" s="129"/>
      <c r="BXO153" s="129"/>
      <c r="BXP153" s="129"/>
      <c r="BXQ153" s="129"/>
      <c r="BXR153" s="129"/>
      <c r="BXS153" s="129"/>
      <c r="BXT153" s="129"/>
      <c r="BXU153" s="129"/>
      <c r="BXV153" s="129"/>
      <c r="BXW153" s="129"/>
      <c r="BXX153" s="129"/>
      <c r="BXY153" s="129"/>
      <c r="BXZ153" s="129"/>
      <c r="BYA153" s="129"/>
      <c r="BYB153" s="129"/>
      <c r="BYC153" s="129"/>
      <c r="BYD153" s="129"/>
      <c r="BYE153" s="129"/>
      <c r="BYF153" s="129"/>
      <c r="BYG153" s="129"/>
      <c r="BYH153" s="129"/>
      <c r="BYI153" s="129"/>
      <c r="BYJ153" s="129"/>
      <c r="BYK153" s="129"/>
      <c r="BYL153" s="129"/>
      <c r="BYM153" s="129"/>
      <c r="BYN153" s="129"/>
      <c r="BYO153" s="129"/>
      <c r="BYP153" s="129"/>
      <c r="BYQ153" s="129"/>
      <c r="BYR153" s="129"/>
      <c r="BYS153" s="129"/>
      <c r="BYT153" s="129"/>
      <c r="BYU153" s="129"/>
      <c r="BYV153" s="129"/>
      <c r="BYW153" s="129"/>
      <c r="BYX153" s="129"/>
      <c r="BYY153" s="129"/>
      <c r="BYZ153" s="129"/>
      <c r="BZA153" s="129"/>
      <c r="BZB153" s="129"/>
      <c r="BZC153" s="129"/>
      <c r="BZD153" s="129"/>
      <c r="BZE153" s="129"/>
      <c r="BZF153" s="129"/>
      <c r="BZG153" s="129"/>
      <c r="BZH153" s="129"/>
      <c r="BZI153" s="129"/>
      <c r="BZJ153" s="129"/>
      <c r="BZK153" s="129"/>
      <c r="BZL153" s="129"/>
      <c r="BZM153" s="129"/>
      <c r="BZN153" s="129"/>
      <c r="BZO153" s="129"/>
      <c r="BZP153" s="129"/>
      <c r="BZQ153" s="129"/>
      <c r="BZR153" s="129"/>
      <c r="BZS153" s="129"/>
      <c r="BZT153" s="129"/>
      <c r="BZU153" s="129"/>
      <c r="BZV153" s="129"/>
      <c r="BZW153" s="129"/>
      <c r="BZX153" s="129"/>
      <c r="BZY153" s="129"/>
      <c r="BZZ153" s="129"/>
      <c r="CAA153" s="129"/>
      <c r="CAB153" s="129"/>
      <c r="CAC153" s="129"/>
      <c r="CAD153" s="129"/>
      <c r="CAE153" s="129"/>
      <c r="CAF153" s="129"/>
      <c r="CAG153" s="129"/>
      <c r="CAH153" s="129"/>
      <c r="CAI153" s="129"/>
      <c r="CAJ153" s="129"/>
      <c r="CAK153" s="129"/>
      <c r="CAL153" s="129"/>
      <c r="CAM153" s="129"/>
      <c r="CAN153" s="129"/>
      <c r="CAO153" s="129"/>
      <c r="CAP153" s="129"/>
      <c r="CAQ153" s="129"/>
      <c r="CAR153" s="129"/>
      <c r="CAS153" s="129"/>
      <c r="CAT153" s="129"/>
      <c r="CAU153" s="129"/>
      <c r="CAV153" s="129"/>
      <c r="CAW153" s="129"/>
      <c r="CAX153" s="129"/>
      <c r="CAY153" s="129"/>
      <c r="CAZ153" s="129"/>
      <c r="CBA153" s="129"/>
      <c r="CBB153" s="129"/>
      <c r="CBC153" s="129"/>
      <c r="CBD153" s="129"/>
      <c r="CBE153" s="129"/>
      <c r="CBF153" s="129"/>
      <c r="CBG153" s="129"/>
      <c r="CBH153" s="129"/>
      <c r="CBI153" s="129"/>
      <c r="CBJ153" s="129"/>
      <c r="CBK153" s="129"/>
      <c r="CBL153" s="129"/>
      <c r="CBM153" s="129"/>
      <c r="CBN153" s="129"/>
      <c r="CBO153" s="129"/>
      <c r="CBP153" s="129"/>
      <c r="CBQ153" s="129"/>
      <c r="CBR153" s="129"/>
      <c r="CBS153" s="129"/>
      <c r="CBT153" s="129"/>
      <c r="CBU153" s="129"/>
      <c r="CBV153" s="129"/>
      <c r="CBW153" s="129"/>
      <c r="CBX153" s="129"/>
      <c r="CBY153" s="129"/>
      <c r="CBZ153" s="129"/>
      <c r="CCA153" s="129"/>
      <c r="CCB153" s="129"/>
      <c r="CCC153" s="129"/>
      <c r="CCD153" s="129"/>
      <c r="CCE153" s="129"/>
      <c r="CCF153" s="129"/>
      <c r="CCG153" s="129"/>
      <c r="CCH153" s="129"/>
      <c r="CCI153" s="129"/>
      <c r="CCJ153" s="129"/>
      <c r="CCK153" s="129"/>
      <c r="CCL153" s="129"/>
      <c r="CCM153" s="129"/>
      <c r="CCN153" s="129"/>
      <c r="CCO153" s="129"/>
      <c r="CCP153" s="129"/>
      <c r="CCQ153" s="129"/>
      <c r="CCR153" s="129"/>
      <c r="CCS153" s="129"/>
      <c r="CCT153" s="129"/>
      <c r="CCU153" s="129"/>
      <c r="CCV153" s="129"/>
      <c r="CCW153" s="129"/>
      <c r="CCX153" s="129"/>
      <c r="CCY153" s="129"/>
      <c r="CCZ153" s="129"/>
      <c r="CDA153" s="129"/>
      <c r="CDB153" s="129"/>
      <c r="CDC153" s="129"/>
      <c r="CDD153" s="129"/>
      <c r="CDE153" s="129"/>
      <c r="CDF153" s="129"/>
      <c r="CDG153" s="129"/>
      <c r="CDH153" s="129"/>
      <c r="CDI153" s="129"/>
      <c r="CDJ153" s="129"/>
      <c r="CDK153" s="129"/>
      <c r="CDL153" s="129"/>
      <c r="CDM153" s="129"/>
      <c r="CDN153" s="129"/>
      <c r="CDO153" s="129"/>
      <c r="CDP153" s="129"/>
      <c r="CDQ153" s="129"/>
      <c r="CDR153" s="129"/>
      <c r="CDS153" s="129"/>
      <c r="CDT153" s="129"/>
      <c r="CDU153" s="129"/>
      <c r="CDV153" s="129"/>
      <c r="CDW153" s="129"/>
      <c r="CDX153" s="129"/>
      <c r="CDY153" s="129"/>
      <c r="CDZ153" s="129"/>
      <c r="CEA153" s="129"/>
      <c r="CEB153" s="129"/>
      <c r="CEC153" s="129"/>
      <c r="CED153" s="129"/>
      <c r="CEE153" s="129"/>
      <c r="CEF153" s="129"/>
      <c r="CEG153" s="129"/>
      <c r="CEH153" s="129"/>
      <c r="CEI153" s="129"/>
      <c r="CEJ153" s="129"/>
      <c r="CEK153" s="129"/>
      <c r="CEL153" s="129"/>
      <c r="CEM153" s="129"/>
      <c r="CEN153" s="129"/>
      <c r="CEO153" s="129"/>
      <c r="CEP153" s="129"/>
      <c r="CEQ153" s="129"/>
      <c r="CER153" s="129"/>
      <c r="CES153" s="129"/>
      <c r="CET153" s="129"/>
      <c r="CEU153" s="129"/>
      <c r="CEV153" s="129"/>
      <c r="CEW153" s="129"/>
      <c r="CEX153" s="129"/>
      <c r="CEY153" s="129"/>
      <c r="CEZ153" s="129"/>
      <c r="CFA153" s="129"/>
      <c r="CFB153" s="129"/>
      <c r="CFC153" s="129"/>
      <c r="CFD153" s="129"/>
      <c r="CFE153" s="129"/>
      <c r="CFF153" s="129"/>
      <c r="CFG153" s="129"/>
      <c r="CFH153" s="129"/>
      <c r="CFI153" s="129"/>
      <c r="CFJ153" s="129"/>
      <c r="CFK153" s="129"/>
      <c r="CFL153" s="129"/>
      <c r="CFM153" s="129"/>
      <c r="CFN153" s="129"/>
      <c r="CFO153" s="129"/>
      <c r="CFP153" s="129"/>
      <c r="CFQ153" s="129"/>
      <c r="CFR153" s="129"/>
      <c r="CFS153" s="129"/>
      <c r="CFT153" s="129"/>
      <c r="CFU153" s="129"/>
      <c r="CFV153" s="129"/>
      <c r="CFW153" s="129"/>
      <c r="CFX153" s="129"/>
      <c r="CFY153" s="129"/>
      <c r="CFZ153" s="129"/>
      <c r="CGA153" s="129"/>
      <c r="CGB153" s="129"/>
      <c r="CGC153" s="129"/>
      <c r="CGD153" s="129"/>
      <c r="CGE153" s="129"/>
      <c r="CGF153" s="129"/>
      <c r="CGG153" s="129"/>
      <c r="CGH153" s="129"/>
      <c r="CGI153" s="129"/>
      <c r="CGJ153" s="129"/>
      <c r="CGK153" s="129"/>
      <c r="CGL153" s="129"/>
      <c r="CGM153" s="129"/>
      <c r="CGN153" s="129"/>
      <c r="CGO153" s="129"/>
      <c r="CGP153" s="129"/>
      <c r="CGQ153" s="129"/>
      <c r="CGR153" s="129"/>
      <c r="CGS153" s="129"/>
      <c r="CGT153" s="129"/>
      <c r="CGU153" s="129"/>
      <c r="CGV153" s="129"/>
      <c r="CGW153" s="129"/>
      <c r="CGX153" s="129"/>
      <c r="CGY153" s="129"/>
      <c r="CGZ153" s="129"/>
      <c r="CHA153" s="129"/>
      <c r="CHB153" s="129"/>
      <c r="CHC153" s="129"/>
      <c r="CHD153" s="129"/>
      <c r="CHE153" s="129"/>
      <c r="CHF153" s="129"/>
      <c r="CHG153" s="129"/>
      <c r="CHH153" s="129"/>
      <c r="CHI153" s="129"/>
      <c r="CHJ153" s="129"/>
      <c r="CHK153" s="129"/>
      <c r="CHL153" s="129"/>
      <c r="CHM153" s="129"/>
      <c r="CHN153" s="129"/>
      <c r="CHO153" s="129"/>
      <c r="CHP153" s="129"/>
      <c r="CHQ153" s="129"/>
      <c r="CHR153" s="129"/>
      <c r="CHS153" s="129"/>
      <c r="CHT153" s="129"/>
      <c r="CHU153" s="129"/>
      <c r="CHV153" s="129"/>
      <c r="CHW153" s="129"/>
      <c r="CHX153" s="129"/>
      <c r="CHY153" s="129"/>
      <c r="CHZ153" s="129"/>
      <c r="CIA153" s="129"/>
      <c r="CIB153" s="129"/>
      <c r="CIC153" s="129"/>
      <c r="CID153" s="129"/>
      <c r="CIE153" s="129"/>
      <c r="CIF153" s="129"/>
      <c r="CIG153" s="129"/>
      <c r="CIH153" s="129"/>
      <c r="CII153" s="129"/>
      <c r="CIJ153" s="129"/>
      <c r="CIK153" s="129"/>
      <c r="CIL153" s="129"/>
      <c r="CIM153" s="129"/>
      <c r="CIN153" s="129"/>
      <c r="CIO153" s="129"/>
      <c r="CIP153" s="129"/>
      <c r="CIQ153" s="129"/>
      <c r="CIR153" s="129"/>
      <c r="CIS153" s="129"/>
      <c r="CIT153" s="129"/>
      <c r="CIU153" s="129"/>
      <c r="CIV153" s="129"/>
      <c r="CIW153" s="129"/>
      <c r="CIX153" s="129"/>
      <c r="CIY153" s="129"/>
      <c r="CIZ153" s="129"/>
      <c r="CJA153" s="129"/>
      <c r="CJB153" s="129"/>
      <c r="CJC153" s="129"/>
      <c r="CJD153" s="129"/>
      <c r="CJE153" s="129"/>
      <c r="CJF153" s="129"/>
      <c r="CJG153" s="129"/>
      <c r="CJH153" s="129"/>
      <c r="CJI153" s="129"/>
      <c r="CJJ153" s="129"/>
      <c r="CJK153" s="129"/>
      <c r="CJL153" s="129"/>
      <c r="CJM153" s="129"/>
      <c r="CJN153" s="129"/>
      <c r="CJO153" s="129"/>
      <c r="CJP153" s="129"/>
      <c r="CJQ153" s="129"/>
      <c r="CJR153" s="129"/>
      <c r="CJS153" s="129"/>
      <c r="CJT153" s="129"/>
      <c r="CJU153" s="129"/>
      <c r="CJV153" s="129"/>
      <c r="CJW153" s="129"/>
      <c r="CJX153" s="129"/>
      <c r="CJY153" s="129"/>
      <c r="CJZ153" s="129"/>
      <c r="CKA153" s="129"/>
      <c r="CKB153" s="129"/>
      <c r="CKC153" s="129"/>
      <c r="CKD153" s="129"/>
      <c r="CKE153" s="129"/>
      <c r="CKF153" s="129"/>
      <c r="CKG153" s="129"/>
      <c r="CKH153" s="129"/>
      <c r="CKI153" s="129"/>
      <c r="CKJ153" s="129"/>
      <c r="CKK153" s="129"/>
      <c r="CKL153" s="129"/>
      <c r="CKM153" s="129"/>
      <c r="CKN153" s="129"/>
      <c r="CKO153" s="129"/>
      <c r="CKP153" s="129"/>
      <c r="CKQ153" s="129"/>
      <c r="CKR153" s="129"/>
      <c r="CKS153" s="129"/>
      <c r="CKT153" s="129"/>
      <c r="CKU153" s="129"/>
      <c r="CKV153" s="129"/>
      <c r="CKW153" s="129"/>
      <c r="CKX153" s="129"/>
      <c r="CKY153" s="129"/>
      <c r="CKZ153" s="129"/>
      <c r="CLA153" s="129"/>
      <c r="CLB153" s="129"/>
      <c r="CLC153" s="129"/>
      <c r="CLD153" s="129"/>
      <c r="CLE153" s="129"/>
      <c r="CLF153" s="129"/>
      <c r="CLG153" s="129"/>
      <c r="CLH153" s="129"/>
      <c r="CLI153" s="129"/>
      <c r="CLJ153" s="129"/>
      <c r="CLK153" s="129"/>
      <c r="CLL153" s="129"/>
      <c r="CLM153" s="129"/>
      <c r="CLN153" s="129"/>
      <c r="CLO153" s="129"/>
      <c r="CLP153" s="129"/>
      <c r="CLQ153" s="129"/>
      <c r="CLR153" s="129"/>
      <c r="CLS153" s="129"/>
      <c r="CLT153" s="129"/>
      <c r="CLU153" s="129"/>
      <c r="CLV153" s="129"/>
      <c r="CLW153" s="129"/>
      <c r="CLX153" s="129"/>
      <c r="CLY153" s="129"/>
      <c r="CLZ153" s="129"/>
      <c r="CMA153" s="129"/>
      <c r="CMB153" s="129"/>
      <c r="CMC153" s="129"/>
      <c r="CMD153" s="129"/>
      <c r="CME153" s="129"/>
      <c r="CMF153" s="129"/>
      <c r="CMG153" s="129"/>
      <c r="CMH153" s="129"/>
      <c r="CMI153" s="129"/>
      <c r="CMJ153" s="129"/>
      <c r="CMK153" s="129"/>
      <c r="CML153" s="129"/>
      <c r="CMM153" s="129"/>
      <c r="CMN153" s="129"/>
      <c r="CMO153" s="129"/>
      <c r="CMP153" s="129"/>
      <c r="CMQ153" s="129"/>
      <c r="CMR153" s="129"/>
      <c r="CMS153" s="129"/>
      <c r="CMT153" s="129"/>
      <c r="CMU153" s="129"/>
      <c r="CMV153" s="129"/>
      <c r="CMW153" s="129"/>
      <c r="CMX153" s="129"/>
      <c r="CMY153" s="129"/>
      <c r="CMZ153" s="129"/>
      <c r="CNA153" s="129"/>
      <c r="CNB153" s="129"/>
      <c r="CNC153" s="129"/>
      <c r="CND153" s="129"/>
      <c r="CNE153" s="129"/>
      <c r="CNF153" s="129"/>
      <c r="CNG153" s="129"/>
      <c r="CNH153" s="129"/>
      <c r="CNI153" s="129"/>
      <c r="CNJ153" s="129"/>
      <c r="CNK153" s="129"/>
      <c r="CNL153" s="129"/>
      <c r="CNM153" s="129"/>
      <c r="CNN153" s="129"/>
      <c r="CNO153" s="129"/>
      <c r="CNP153" s="129"/>
      <c r="CNQ153" s="129"/>
      <c r="CNR153" s="129"/>
      <c r="CNS153" s="129"/>
      <c r="CNT153" s="129"/>
      <c r="CNU153" s="129"/>
      <c r="CNV153" s="129"/>
      <c r="CNW153" s="129"/>
      <c r="CNX153" s="129"/>
      <c r="CNY153" s="129"/>
      <c r="CNZ153" s="129"/>
      <c r="COA153" s="129"/>
      <c r="COB153" s="129"/>
      <c r="COC153" s="129"/>
      <c r="COD153" s="129"/>
      <c r="COE153" s="129"/>
      <c r="COF153" s="129"/>
      <c r="COG153" s="129"/>
      <c r="COH153" s="129"/>
      <c r="COI153" s="129"/>
      <c r="COJ153" s="129"/>
      <c r="COK153" s="129"/>
      <c r="COL153" s="129"/>
      <c r="COM153" s="129"/>
      <c r="CON153" s="129"/>
      <c r="COO153" s="129"/>
      <c r="COP153" s="129"/>
      <c r="COQ153" s="129"/>
      <c r="COR153" s="129"/>
      <c r="COS153" s="129"/>
      <c r="COT153" s="129"/>
      <c r="COU153" s="129"/>
      <c r="COV153" s="129"/>
      <c r="COW153" s="129"/>
      <c r="COX153" s="129"/>
      <c r="COY153" s="129"/>
      <c r="COZ153" s="129"/>
      <c r="CPA153" s="129"/>
      <c r="CPB153" s="129"/>
      <c r="CPC153" s="129"/>
      <c r="CPD153" s="129"/>
      <c r="CPE153" s="129"/>
      <c r="CPF153" s="129"/>
      <c r="CPG153" s="129"/>
      <c r="CPH153" s="129"/>
      <c r="CPI153" s="129"/>
      <c r="CPJ153" s="129"/>
      <c r="CPK153" s="129"/>
      <c r="CPL153" s="129"/>
      <c r="CPM153" s="129"/>
      <c r="CPN153" s="129"/>
      <c r="CPO153" s="129"/>
      <c r="CPP153" s="129"/>
      <c r="CPQ153" s="129"/>
      <c r="CPR153" s="129"/>
      <c r="CPS153" s="129"/>
      <c r="CPT153" s="129"/>
      <c r="CPU153" s="129"/>
      <c r="CPV153" s="129"/>
      <c r="CPW153" s="129"/>
      <c r="CPX153" s="129"/>
      <c r="CPY153" s="129"/>
      <c r="CPZ153" s="129"/>
      <c r="CQA153" s="129"/>
      <c r="CQB153" s="129"/>
      <c r="CQC153" s="129"/>
      <c r="CQD153" s="129"/>
      <c r="CQE153" s="129"/>
      <c r="CQF153" s="129"/>
      <c r="CQG153" s="129"/>
      <c r="CQH153" s="129"/>
      <c r="CQI153" s="129"/>
      <c r="CQJ153" s="129"/>
      <c r="CQK153" s="129"/>
      <c r="CQL153" s="129"/>
      <c r="CQM153" s="129"/>
      <c r="CQN153" s="129"/>
      <c r="CQO153" s="129"/>
      <c r="CQP153" s="129"/>
      <c r="CQQ153" s="129"/>
      <c r="CQR153" s="129"/>
      <c r="CQS153" s="129"/>
      <c r="CQT153" s="129"/>
      <c r="CQU153" s="129"/>
      <c r="CQV153" s="129"/>
      <c r="CQW153" s="129"/>
      <c r="CQX153" s="129"/>
      <c r="CQY153" s="129"/>
      <c r="CQZ153" s="129"/>
      <c r="CRA153" s="129"/>
      <c r="CRB153" s="129"/>
      <c r="CRC153" s="129"/>
      <c r="CRD153" s="129"/>
      <c r="CRE153" s="129"/>
      <c r="CRF153" s="129"/>
      <c r="CRG153" s="129"/>
      <c r="CRH153" s="129"/>
      <c r="CRI153" s="129"/>
      <c r="CRJ153" s="129"/>
      <c r="CRK153" s="129"/>
      <c r="CRL153" s="129"/>
      <c r="CRM153" s="129"/>
      <c r="CRN153" s="129"/>
      <c r="CRO153" s="129"/>
      <c r="CRP153" s="129"/>
      <c r="CRQ153" s="129"/>
      <c r="CRR153" s="129"/>
      <c r="CRS153" s="129"/>
      <c r="CRT153" s="129"/>
      <c r="CRU153" s="129"/>
      <c r="CRV153" s="129"/>
      <c r="CRW153" s="129"/>
      <c r="CRX153" s="129"/>
      <c r="CRY153" s="129"/>
      <c r="CRZ153" s="129"/>
      <c r="CSA153" s="129"/>
      <c r="CSB153" s="129"/>
      <c r="CSC153" s="129"/>
      <c r="CSD153" s="129"/>
      <c r="CSE153" s="129"/>
      <c r="CSF153" s="129"/>
      <c r="CSG153" s="129"/>
      <c r="CSH153" s="129"/>
      <c r="CSI153" s="129"/>
      <c r="CSJ153" s="129"/>
      <c r="CSK153" s="129"/>
      <c r="CSL153" s="129"/>
      <c r="CSM153" s="129"/>
      <c r="CSN153" s="129"/>
      <c r="CSO153" s="129"/>
      <c r="CSP153" s="129"/>
      <c r="CSQ153" s="129"/>
      <c r="CSR153" s="129"/>
      <c r="CSS153" s="129"/>
      <c r="CST153" s="129"/>
      <c r="CSU153" s="129"/>
      <c r="CSV153" s="129"/>
      <c r="CSW153" s="129"/>
      <c r="CSX153" s="129"/>
      <c r="CSY153" s="129"/>
      <c r="CSZ153" s="129"/>
      <c r="CTA153" s="129"/>
      <c r="CTB153" s="129"/>
      <c r="CTC153" s="129"/>
      <c r="CTD153" s="129"/>
      <c r="CTE153" s="129"/>
      <c r="CTF153" s="129"/>
      <c r="CTG153" s="129"/>
      <c r="CTH153" s="129"/>
      <c r="CTI153" s="129"/>
      <c r="CTJ153" s="129"/>
      <c r="CTK153" s="129"/>
      <c r="CTL153" s="129"/>
      <c r="CTM153" s="129"/>
      <c r="CTN153" s="129"/>
      <c r="CTO153" s="129"/>
      <c r="CTP153" s="129"/>
      <c r="CTQ153" s="129"/>
      <c r="CTR153" s="129"/>
      <c r="CTS153" s="129"/>
      <c r="CTT153" s="129"/>
      <c r="CTU153" s="129"/>
      <c r="CTV153" s="129"/>
      <c r="CTW153" s="129"/>
      <c r="CTX153" s="129"/>
      <c r="CTY153" s="129"/>
      <c r="CTZ153" s="129"/>
      <c r="CUA153" s="129"/>
      <c r="CUB153" s="129"/>
      <c r="CUC153" s="129"/>
      <c r="CUD153" s="129"/>
      <c r="CUE153" s="129"/>
      <c r="CUF153" s="129"/>
      <c r="CUG153" s="129"/>
      <c r="CUH153" s="129"/>
      <c r="CUI153" s="129"/>
      <c r="CUJ153" s="129"/>
      <c r="CUK153" s="129"/>
      <c r="CUL153" s="129"/>
      <c r="CUM153" s="129"/>
      <c r="CUN153" s="129"/>
      <c r="CUO153" s="129"/>
      <c r="CUP153" s="129"/>
      <c r="CUQ153" s="129"/>
      <c r="CUR153" s="129"/>
      <c r="CUS153" s="129"/>
      <c r="CUT153" s="129"/>
      <c r="CUU153" s="129"/>
      <c r="CUV153" s="129"/>
      <c r="CUW153" s="129"/>
      <c r="CUX153" s="129"/>
      <c r="CUY153" s="129"/>
      <c r="CUZ153" s="129"/>
      <c r="CVA153" s="129"/>
      <c r="CVB153" s="129"/>
      <c r="CVC153" s="129"/>
      <c r="CVD153" s="129"/>
      <c r="CVE153" s="129"/>
      <c r="CVF153" s="129"/>
      <c r="CVG153" s="129"/>
      <c r="CVH153" s="129"/>
      <c r="CVI153" s="129"/>
      <c r="CVJ153" s="129"/>
      <c r="CVK153" s="129"/>
      <c r="CVL153" s="129"/>
      <c r="CVM153" s="129"/>
      <c r="CVN153" s="129"/>
      <c r="CVO153" s="129"/>
      <c r="CVP153" s="129"/>
      <c r="CVQ153" s="129"/>
      <c r="CVR153" s="129"/>
      <c r="CVS153" s="129"/>
      <c r="CVT153" s="129"/>
      <c r="CVU153" s="129"/>
      <c r="CVV153" s="129"/>
      <c r="CVW153" s="129"/>
      <c r="CVX153" s="129"/>
      <c r="CVY153" s="129"/>
      <c r="CVZ153" s="129"/>
      <c r="CWA153" s="129"/>
      <c r="CWB153" s="129"/>
      <c r="CWC153" s="129"/>
      <c r="CWD153" s="129"/>
      <c r="CWE153" s="129"/>
      <c r="CWF153" s="129"/>
      <c r="CWG153" s="129"/>
      <c r="CWH153" s="129"/>
      <c r="CWI153" s="129"/>
      <c r="CWJ153" s="129"/>
      <c r="CWK153" s="129"/>
      <c r="CWL153" s="129"/>
      <c r="CWM153" s="129"/>
      <c r="CWN153" s="129"/>
      <c r="CWO153" s="129"/>
      <c r="CWP153" s="129"/>
      <c r="CWQ153" s="129"/>
      <c r="CWR153" s="129"/>
      <c r="CWS153" s="129"/>
      <c r="CWT153" s="129"/>
      <c r="CWU153" s="129"/>
      <c r="CWV153" s="129"/>
      <c r="CWW153" s="129"/>
      <c r="CWX153" s="129"/>
      <c r="CWY153" s="129"/>
      <c r="CWZ153" s="129"/>
      <c r="CXA153" s="129"/>
      <c r="CXB153" s="129"/>
      <c r="CXC153" s="129"/>
      <c r="CXD153" s="129"/>
      <c r="CXE153" s="129"/>
      <c r="CXF153" s="129"/>
      <c r="CXG153" s="129"/>
      <c r="CXH153" s="129"/>
      <c r="CXI153" s="129"/>
      <c r="CXJ153" s="129"/>
      <c r="CXK153" s="129"/>
      <c r="CXL153" s="129"/>
      <c r="CXM153" s="129"/>
      <c r="CXN153" s="129"/>
      <c r="CXO153" s="129"/>
      <c r="CXP153" s="129"/>
      <c r="CXQ153" s="129"/>
      <c r="CXR153" s="129"/>
      <c r="CXS153" s="129"/>
      <c r="CXT153" s="129"/>
      <c r="CXU153" s="129"/>
      <c r="CXV153" s="129"/>
      <c r="CXW153" s="129"/>
      <c r="CXX153" s="129"/>
      <c r="CXY153" s="129"/>
      <c r="CXZ153" s="129"/>
      <c r="CYA153" s="129"/>
      <c r="CYB153" s="129"/>
      <c r="CYC153" s="129"/>
      <c r="CYD153" s="129"/>
      <c r="CYE153" s="129"/>
      <c r="CYF153" s="129"/>
      <c r="CYG153" s="129"/>
      <c r="CYH153" s="129"/>
      <c r="CYI153" s="129"/>
      <c r="CYJ153" s="129"/>
      <c r="CYK153" s="129"/>
      <c r="CYL153" s="129"/>
      <c r="CYM153" s="129"/>
      <c r="CYN153" s="129"/>
      <c r="CYO153" s="129"/>
      <c r="CYP153" s="129"/>
      <c r="CYQ153" s="129"/>
      <c r="CYR153" s="129"/>
      <c r="CYS153" s="129"/>
      <c r="CYT153" s="129"/>
      <c r="CYU153" s="129"/>
      <c r="CYV153" s="129"/>
      <c r="CYW153" s="129"/>
      <c r="CYX153" s="129"/>
      <c r="CYY153" s="129"/>
      <c r="CYZ153" s="129"/>
      <c r="CZA153" s="129"/>
      <c r="CZB153" s="129"/>
      <c r="CZC153" s="129"/>
      <c r="CZD153" s="129"/>
      <c r="CZE153" s="129"/>
      <c r="CZF153" s="129"/>
      <c r="CZG153" s="129"/>
      <c r="CZH153" s="129"/>
      <c r="CZI153" s="129"/>
      <c r="CZJ153" s="129"/>
      <c r="CZK153" s="129"/>
      <c r="CZL153" s="129"/>
      <c r="CZM153" s="129"/>
      <c r="CZN153" s="129"/>
      <c r="CZO153" s="129"/>
      <c r="CZP153" s="129"/>
      <c r="CZQ153" s="129"/>
      <c r="CZR153" s="129"/>
      <c r="CZS153" s="129"/>
      <c r="CZT153" s="129"/>
      <c r="CZU153" s="129"/>
      <c r="CZV153" s="129"/>
      <c r="CZW153" s="129"/>
      <c r="CZX153" s="129"/>
      <c r="CZY153" s="129"/>
      <c r="CZZ153" s="129"/>
      <c r="DAA153" s="129"/>
      <c r="DAB153" s="129"/>
      <c r="DAC153" s="129"/>
      <c r="DAD153" s="129"/>
      <c r="DAE153" s="129"/>
      <c r="DAF153" s="129"/>
      <c r="DAG153" s="129"/>
      <c r="DAH153" s="129"/>
      <c r="DAI153" s="129"/>
      <c r="DAJ153" s="129"/>
      <c r="DAK153" s="129"/>
      <c r="DAL153" s="129"/>
      <c r="DAM153" s="129"/>
      <c r="DAN153" s="129"/>
      <c r="DAO153" s="129"/>
      <c r="DAP153" s="129"/>
      <c r="DAQ153" s="129"/>
      <c r="DAR153" s="129"/>
      <c r="DAS153" s="129"/>
      <c r="DAT153" s="129"/>
      <c r="DAU153" s="129"/>
      <c r="DAV153" s="129"/>
      <c r="DAW153" s="129"/>
      <c r="DAX153" s="129"/>
      <c r="DAY153" s="129"/>
      <c r="DAZ153" s="129"/>
      <c r="DBA153" s="129"/>
      <c r="DBB153" s="129"/>
      <c r="DBC153" s="129"/>
      <c r="DBD153" s="129"/>
      <c r="DBE153" s="129"/>
      <c r="DBF153" s="129"/>
      <c r="DBG153" s="129"/>
      <c r="DBH153" s="129"/>
      <c r="DBI153" s="129"/>
      <c r="DBJ153" s="129"/>
      <c r="DBK153" s="129"/>
      <c r="DBL153" s="129"/>
      <c r="DBM153" s="129"/>
      <c r="DBN153" s="129"/>
      <c r="DBO153" s="129"/>
      <c r="DBP153" s="129"/>
      <c r="DBQ153" s="129"/>
      <c r="DBR153" s="129"/>
      <c r="DBS153" s="129"/>
      <c r="DBT153" s="129"/>
      <c r="DBU153" s="129"/>
      <c r="DBV153" s="129"/>
      <c r="DBW153" s="129"/>
      <c r="DBX153" s="129"/>
      <c r="DBY153" s="129"/>
      <c r="DBZ153" s="129"/>
      <c r="DCA153" s="129"/>
      <c r="DCB153" s="129"/>
      <c r="DCC153" s="129"/>
      <c r="DCD153" s="129"/>
      <c r="DCE153" s="129"/>
      <c r="DCF153" s="129"/>
      <c r="DCG153" s="129"/>
      <c r="DCH153" s="129"/>
      <c r="DCI153" s="129"/>
      <c r="DCJ153" s="129"/>
      <c r="DCK153" s="129"/>
      <c r="DCL153" s="129"/>
      <c r="DCM153" s="129"/>
      <c r="DCN153" s="129"/>
      <c r="DCO153" s="129"/>
      <c r="DCP153" s="129"/>
      <c r="DCQ153" s="129"/>
      <c r="DCR153" s="129"/>
      <c r="DCS153" s="129"/>
      <c r="DCT153" s="129"/>
      <c r="DCU153" s="129"/>
      <c r="DCV153" s="129"/>
      <c r="DCW153" s="129"/>
      <c r="DCX153" s="129"/>
      <c r="DCY153" s="129"/>
      <c r="DCZ153" s="129"/>
      <c r="DDA153" s="129"/>
      <c r="DDB153" s="129"/>
      <c r="DDC153" s="129"/>
      <c r="DDD153" s="129"/>
      <c r="DDE153" s="129"/>
      <c r="DDF153" s="129"/>
      <c r="DDG153" s="129"/>
      <c r="DDH153" s="129"/>
      <c r="DDI153" s="129"/>
      <c r="DDJ153" s="129"/>
      <c r="DDK153" s="129"/>
      <c r="DDL153" s="129"/>
      <c r="DDM153" s="129"/>
      <c r="DDN153" s="129"/>
      <c r="DDO153" s="129"/>
      <c r="DDP153" s="129"/>
      <c r="DDQ153" s="129"/>
      <c r="DDR153" s="129"/>
      <c r="DDS153" s="129"/>
      <c r="DDT153" s="129"/>
      <c r="DDU153" s="129"/>
      <c r="DDV153" s="129"/>
      <c r="DDW153" s="129"/>
      <c r="DDX153" s="129"/>
      <c r="DDY153" s="129"/>
      <c r="DDZ153" s="129"/>
      <c r="DEA153" s="129"/>
      <c r="DEB153" s="129"/>
      <c r="DEC153" s="129"/>
      <c r="DED153" s="129"/>
      <c r="DEE153" s="129"/>
      <c r="DEF153" s="129"/>
      <c r="DEG153" s="129"/>
      <c r="DEH153" s="129"/>
      <c r="DEI153" s="129"/>
      <c r="DEJ153" s="129"/>
      <c r="DEK153" s="129"/>
      <c r="DEL153" s="129"/>
      <c r="DEM153" s="129"/>
      <c r="DEN153" s="129"/>
      <c r="DEO153" s="129"/>
      <c r="DEP153" s="129"/>
      <c r="DEQ153" s="129"/>
      <c r="DER153" s="129"/>
      <c r="DES153" s="129"/>
      <c r="DET153" s="129"/>
      <c r="DEU153" s="129"/>
      <c r="DEV153" s="129"/>
      <c r="DEW153" s="129"/>
      <c r="DEX153" s="129"/>
      <c r="DEY153" s="129"/>
      <c r="DEZ153" s="129"/>
      <c r="DFA153" s="129"/>
      <c r="DFB153" s="129"/>
      <c r="DFC153" s="129"/>
      <c r="DFD153" s="129"/>
      <c r="DFE153" s="129"/>
      <c r="DFF153" s="129"/>
      <c r="DFG153" s="129"/>
      <c r="DFH153" s="129"/>
      <c r="DFI153" s="129"/>
      <c r="DFJ153" s="129"/>
      <c r="DFK153" s="129"/>
      <c r="DFL153" s="129"/>
      <c r="DFM153" s="129"/>
      <c r="DFN153" s="129"/>
      <c r="DFO153" s="129"/>
      <c r="DFP153" s="129"/>
      <c r="DFQ153" s="129"/>
      <c r="DFR153" s="129"/>
      <c r="DFS153" s="129"/>
      <c r="DFT153" s="129"/>
      <c r="DFU153" s="129"/>
      <c r="DFV153" s="129"/>
      <c r="DFW153" s="129"/>
      <c r="DFX153" s="129"/>
      <c r="DFY153" s="129"/>
      <c r="DFZ153" s="129"/>
      <c r="DGA153" s="129"/>
      <c r="DGB153" s="129"/>
      <c r="DGC153" s="129"/>
      <c r="DGD153" s="129"/>
      <c r="DGE153" s="129"/>
      <c r="DGF153" s="129"/>
      <c r="DGG153" s="129"/>
      <c r="DGH153" s="129"/>
      <c r="DGI153" s="129"/>
      <c r="DGJ153" s="129"/>
      <c r="DGK153" s="129"/>
      <c r="DGL153" s="129"/>
      <c r="DGM153" s="129"/>
      <c r="DGN153" s="129"/>
      <c r="DGO153" s="129"/>
      <c r="DGP153" s="129"/>
      <c r="DGQ153" s="129"/>
      <c r="DGR153" s="129"/>
      <c r="DGS153" s="129"/>
      <c r="DGT153" s="129"/>
      <c r="DGU153" s="129"/>
      <c r="DGV153" s="129"/>
      <c r="DGW153" s="129"/>
      <c r="DGX153" s="129"/>
      <c r="DGY153" s="129"/>
      <c r="DGZ153" s="129"/>
      <c r="DHA153" s="129"/>
      <c r="DHB153" s="129"/>
      <c r="DHC153" s="129"/>
      <c r="DHD153" s="129"/>
      <c r="DHE153" s="129"/>
      <c r="DHF153" s="129"/>
      <c r="DHG153" s="129"/>
      <c r="DHH153" s="129"/>
      <c r="DHI153" s="129"/>
      <c r="DHJ153" s="129"/>
      <c r="DHK153" s="129"/>
      <c r="DHL153" s="129"/>
      <c r="DHM153" s="129"/>
      <c r="DHN153" s="129"/>
      <c r="DHO153" s="129"/>
      <c r="DHP153" s="129"/>
      <c r="DHQ153" s="129"/>
      <c r="DHR153" s="129"/>
      <c r="DHS153" s="129"/>
      <c r="DHT153" s="129"/>
      <c r="DHU153" s="129"/>
      <c r="DHV153" s="129"/>
      <c r="DHW153" s="129"/>
      <c r="DHX153" s="129"/>
      <c r="DHY153" s="129"/>
      <c r="DHZ153" s="129"/>
      <c r="DIA153" s="129"/>
      <c r="DIB153" s="129"/>
      <c r="DIC153" s="129"/>
      <c r="DID153" s="129"/>
      <c r="DIE153" s="129"/>
      <c r="DIF153" s="129"/>
      <c r="DIG153" s="129"/>
      <c r="DIH153" s="129"/>
      <c r="DII153" s="129"/>
      <c r="DIJ153" s="129"/>
      <c r="DIK153" s="129"/>
      <c r="DIL153" s="129"/>
      <c r="DIM153" s="129"/>
      <c r="DIN153" s="129"/>
      <c r="DIO153" s="129"/>
      <c r="DIP153" s="129"/>
      <c r="DIQ153" s="129"/>
      <c r="DIR153" s="129"/>
      <c r="DIS153" s="129"/>
      <c r="DIT153" s="129"/>
      <c r="DIU153" s="129"/>
      <c r="DIV153" s="129"/>
      <c r="DIW153" s="129"/>
      <c r="DIX153" s="129"/>
      <c r="DIY153" s="129"/>
      <c r="DIZ153" s="129"/>
      <c r="DJA153" s="129"/>
      <c r="DJB153" s="129"/>
      <c r="DJC153" s="129"/>
      <c r="DJD153" s="129"/>
      <c r="DJE153" s="129"/>
      <c r="DJF153" s="129"/>
      <c r="DJG153" s="129"/>
      <c r="DJH153" s="129"/>
      <c r="DJI153" s="129"/>
      <c r="DJJ153" s="129"/>
      <c r="DJK153" s="129"/>
      <c r="DJL153" s="129"/>
      <c r="DJM153" s="129"/>
      <c r="DJN153" s="129"/>
      <c r="DJO153" s="129"/>
      <c r="DJP153" s="129"/>
      <c r="DJQ153" s="129"/>
      <c r="DJR153" s="129"/>
      <c r="DJS153" s="129"/>
      <c r="DJT153" s="129"/>
      <c r="DJU153" s="129"/>
      <c r="DJV153" s="129"/>
      <c r="DJW153" s="129"/>
      <c r="DJX153" s="129"/>
      <c r="DJY153" s="129"/>
      <c r="DJZ153" s="129"/>
      <c r="DKA153" s="129"/>
      <c r="DKB153" s="129"/>
      <c r="DKC153" s="129"/>
      <c r="DKD153" s="129"/>
      <c r="DKE153" s="129"/>
      <c r="DKF153" s="129"/>
      <c r="DKG153" s="129"/>
      <c r="DKH153" s="129"/>
      <c r="DKI153" s="129"/>
      <c r="DKJ153" s="129"/>
      <c r="DKK153" s="129"/>
      <c r="DKL153" s="129"/>
      <c r="DKM153" s="129"/>
      <c r="DKN153" s="129"/>
      <c r="DKO153" s="129"/>
      <c r="DKP153" s="129"/>
      <c r="DKQ153" s="129"/>
      <c r="DKR153" s="129"/>
      <c r="DKS153" s="129"/>
      <c r="DKT153" s="129"/>
      <c r="DKU153" s="129"/>
      <c r="DKV153" s="129"/>
      <c r="DKW153" s="129"/>
      <c r="DKX153" s="129"/>
      <c r="DKY153" s="129"/>
      <c r="DKZ153" s="129"/>
      <c r="DLA153" s="129"/>
      <c r="DLB153" s="129"/>
      <c r="DLC153" s="129"/>
      <c r="DLD153" s="129"/>
      <c r="DLE153" s="129"/>
      <c r="DLF153" s="129"/>
      <c r="DLG153" s="129"/>
      <c r="DLH153" s="129"/>
      <c r="DLI153" s="129"/>
      <c r="DLJ153" s="129"/>
      <c r="DLK153" s="129"/>
      <c r="DLL153" s="129"/>
      <c r="DLM153" s="129"/>
      <c r="DLN153" s="129"/>
      <c r="DLO153" s="129"/>
      <c r="DLP153" s="129"/>
      <c r="DLQ153" s="129"/>
      <c r="DLR153" s="129"/>
      <c r="DLS153" s="129"/>
      <c r="DLT153" s="129"/>
      <c r="DLU153" s="129"/>
      <c r="DLV153" s="129"/>
      <c r="DLW153" s="129"/>
      <c r="DLX153" s="129"/>
      <c r="DLY153" s="129"/>
      <c r="DLZ153" s="129"/>
      <c r="DMA153" s="129"/>
      <c r="DMB153" s="129"/>
      <c r="DMC153" s="129"/>
      <c r="DMD153" s="129"/>
      <c r="DME153" s="129"/>
      <c r="DMF153" s="129"/>
      <c r="DMG153" s="129"/>
      <c r="DMH153" s="129"/>
      <c r="DMI153" s="129"/>
      <c r="DMJ153" s="129"/>
      <c r="DMK153" s="129"/>
      <c r="DML153" s="129"/>
      <c r="DMM153" s="129"/>
      <c r="DMN153" s="129"/>
      <c r="DMO153" s="129"/>
      <c r="DMP153" s="129"/>
      <c r="DMQ153" s="129"/>
      <c r="DMR153" s="129"/>
      <c r="DMS153" s="129"/>
      <c r="DMT153" s="129"/>
      <c r="DMU153" s="129"/>
      <c r="DMV153" s="129"/>
      <c r="DMW153" s="129"/>
      <c r="DMX153" s="129"/>
      <c r="DMY153" s="129"/>
      <c r="DMZ153" s="129"/>
      <c r="DNA153" s="129"/>
      <c r="DNB153" s="129"/>
      <c r="DNC153" s="129"/>
      <c r="DND153" s="129"/>
      <c r="DNE153" s="129"/>
      <c r="DNF153" s="129"/>
      <c r="DNG153" s="129"/>
      <c r="DNH153" s="129"/>
      <c r="DNI153" s="129"/>
      <c r="DNJ153" s="129"/>
      <c r="DNK153" s="129"/>
      <c r="DNL153" s="129"/>
      <c r="DNM153" s="129"/>
      <c r="DNN153" s="129"/>
      <c r="DNO153" s="129"/>
      <c r="DNP153" s="129"/>
      <c r="DNQ153" s="129"/>
      <c r="DNR153" s="129"/>
      <c r="DNS153" s="129"/>
      <c r="DNT153" s="129"/>
      <c r="DNU153" s="129"/>
      <c r="DNV153" s="129"/>
      <c r="DNW153" s="129"/>
      <c r="DNX153" s="129"/>
      <c r="DNY153" s="129"/>
      <c r="DNZ153" s="129"/>
      <c r="DOA153" s="129"/>
      <c r="DOB153" s="129"/>
      <c r="DOC153" s="129"/>
      <c r="DOD153" s="129"/>
      <c r="DOE153" s="129"/>
      <c r="DOF153" s="129"/>
      <c r="DOG153" s="129"/>
      <c r="DOH153" s="129"/>
      <c r="DOI153" s="129"/>
      <c r="DOJ153" s="129"/>
      <c r="DOK153" s="129"/>
      <c r="DOL153" s="129"/>
      <c r="DOM153" s="129"/>
      <c r="DON153" s="129"/>
      <c r="DOO153" s="129"/>
      <c r="DOP153" s="129"/>
      <c r="DOQ153" s="129"/>
      <c r="DOR153" s="129"/>
      <c r="DOS153" s="129"/>
      <c r="DOT153" s="129"/>
      <c r="DOU153" s="129"/>
      <c r="DOV153" s="129"/>
      <c r="DOW153" s="129"/>
      <c r="DOX153" s="129"/>
      <c r="DOY153" s="129"/>
      <c r="DOZ153" s="129"/>
      <c r="DPA153" s="129"/>
      <c r="DPB153" s="129"/>
      <c r="DPC153" s="129"/>
      <c r="DPD153" s="129"/>
      <c r="DPE153" s="129"/>
      <c r="DPF153" s="129"/>
      <c r="DPG153" s="129"/>
      <c r="DPH153" s="129"/>
      <c r="DPI153" s="129"/>
      <c r="DPJ153" s="129"/>
      <c r="DPK153" s="129"/>
      <c r="DPL153" s="129"/>
      <c r="DPM153" s="129"/>
      <c r="DPN153" s="129"/>
      <c r="DPO153" s="129"/>
      <c r="DPP153" s="129"/>
      <c r="DPQ153" s="129"/>
      <c r="DPR153" s="129"/>
      <c r="DPS153" s="129"/>
      <c r="DPT153" s="129"/>
      <c r="DPU153" s="129"/>
      <c r="DPV153" s="129"/>
      <c r="DPW153" s="129"/>
      <c r="DPX153" s="129"/>
      <c r="DPY153" s="129"/>
      <c r="DPZ153" s="129"/>
      <c r="DQA153" s="129"/>
      <c r="DQB153" s="129"/>
      <c r="DQC153" s="129"/>
      <c r="DQD153" s="129"/>
      <c r="DQE153" s="129"/>
      <c r="DQF153" s="129"/>
      <c r="DQG153" s="129"/>
      <c r="DQH153" s="129"/>
      <c r="DQI153" s="129"/>
      <c r="DQJ153" s="129"/>
      <c r="DQK153" s="129"/>
      <c r="DQL153" s="129"/>
      <c r="DQM153" s="129"/>
      <c r="DQN153" s="129"/>
      <c r="DQO153" s="129"/>
      <c r="DQP153" s="129"/>
      <c r="DQQ153" s="129"/>
      <c r="DQR153" s="129"/>
      <c r="DQS153" s="129"/>
      <c r="DQT153" s="129"/>
      <c r="DQU153" s="129"/>
      <c r="DQV153" s="129"/>
      <c r="DQW153" s="129"/>
      <c r="DQX153" s="129"/>
      <c r="DQY153" s="129"/>
      <c r="DQZ153" s="129"/>
      <c r="DRA153" s="129"/>
      <c r="DRB153" s="129"/>
      <c r="DRC153" s="129"/>
      <c r="DRD153" s="129"/>
      <c r="DRE153" s="129"/>
      <c r="DRF153" s="129"/>
      <c r="DRG153" s="129"/>
      <c r="DRH153" s="129"/>
      <c r="DRI153" s="129"/>
      <c r="DRJ153" s="129"/>
      <c r="DRK153" s="129"/>
      <c r="DRL153" s="129"/>
      <c r="DRM153" s="129"/>
      <c r="DRN153" s="129"/>
      <c r="DRO153" s="129"/>
      <c r="DRP153" s="129"/>
      <c r="DRQ153" s="129"/>
      <c r="DRR153" s="129"/>
      <c r="DRS153" s="129"/>
      <c r="DRT153" s="129"/>
      <c r="DRU153" s="129"/>
      <c r="DRV153" s="129"/>
      <c r="DRW153" s="129"/>
      <c r="DRX153" s="129"/>
      <c r="DRY153" s="129"/>
      <c r="DRZ153" s="129"/>
      <c r="DSA153" s="129"/>
      <c r="DSB153" s="129"/>
      <c r="DSC153" s="129"/>
      <c r="DSD153" s="129"/>
      <c r="DSE153" s="129"/>
      <c r="DSF153" s="129"/>
      <c r="DSG153" s="129"/>
      <c r="DSH153" s="129"/>
      <c r="DSI153" s="129"/>
      <c r="DSJ153" s="129"/>
      <c r="DSK153" s="129"/>
      <c r="DSL153" s="129"/>
      <c r="DSM153" s="129"/>
      <c r="DSN153" s="129"/>
      <c r="DSO153" s="129"/>
      <c r="DSP153" s="129"/>
      <c r="DSQ153" s="129"/>
      <c r="DSR153" s="129"/>
      <c r="DSS153" s="129"/>
      <c r="DST153" s="129"/>
      <c r="DSU153" s="129"/>
      <c r="DSV153" s="129"/>
      <c r="DSW153" s="129"/>
      <c r="DSX153" s="129"/>
      <c r="DSY153" s="129"/>
      <c r="DSZ153" s="129"/>
      <c r="DTA153" s="129"/>
      <c r="DTB153" s="129"/>
      <c r="DTC153" s="129"/>
      <c r="DTD153" s="129"/>
      <c r="DTE153" s="129"/>
      <c r="DTF153" s="129"/>
      <c r="DTG153" s="129"/>
      <c r="DTH153" s="129"/>
      <c r="DTI153" s="129"/>
      <c r="DTJ153" s="129"/>
      <c r="DTK153" s="129"/>
      <c r="DTL153" s="129"/>
      <c r="DTM153" s="129"/>
      <c r="DTN153" s="129"/>
      <c r="DTO153" s="129"/>
      <c r="DTP153" s="129"/>
      <c r="DTQ153" s="129"/>
      <c r="DTR153" s="129"/>
      <c r="DTS153" s="129"/>
      <c r="DTT153" s="129"/>
      <c r="DTU153" s="129"/>
      <c r="DTV153" s="129"/>
      <c r="DTW153" s="129"/>
      <c r="DTX153" s="129"/>
      <c r="DTY153" s="129"/>
      <c r="DTZ153" s="129"/>
      <c r="DUA153" s="129"/>
      <c r="DUB153" s="129"/>
      <c r="DUC153" s="129"/>
      <c r="DUD153" s="129"/>
      <c r="DUE153" s="129"/>
      <c r="DUF153" s="129"/>
      <c r="DUG153" s="129"/>
      <c r="DUH153" s="129"/>
      <c r="DUI153" s="129"/>
      <c r="DUJ153" s="129"/>
      <c r="DUK153" s="129"/>
      <c r="DUL153" s="129"/>
      <c r="DUM153" s="129"/>
      <c r="DUN153" s="129"/>
      <c r="DUO153" s="129"/>
      <c r="DUP153" s="129"/>
      <c r="DUQ153" s="129"/>
      <c r="DUR153" s="129"/>
      <c r="DUS153" s="129"/>
      <c r="DUT153" s="129"/>
      <c r="DUU153" s="129"/>
      <c r="DUV153" s="129"/>
      <c r="DUW153" s="129"/>
      <c r="DUX153" s="129"/>
      <c r="DUY153" s="129"/>
      <c r="DUZ153" s="129"/>
      <c r="DVA153" s="129"/>
      <c r="DVB153" s="129"/>
      <c r="DVC153" s="129"/>
      <c r="DVD153" s="129"/>
      <c r="DVE153" s="129"/>
      <c r="DVF153" s="129"/>
      <c r="DVG153" s="129"/>
      <c r="DVH153" s="129"/>
      <c r="DVI153" s="129"/>
      <c r="DVJ153" s="129"/>
      <c r="DVK153" s="129"/>
      <c r="DVL153" s="129"/>
      <c r="DVM153" s="129"/>
      <c r="DVN153" s="129"/>
      <c r="DVO153" s="129"/>
      <c r="DVP153" s="129"/>
      <c r="DVQ153" s="129"/>
      <c r="DVR153" s="129"/>
      <c r="DVS153" s="129"/>
      <c r="DVT153" s="129"/>
      <c r="DVU153" s="129"/>
      <c r="DVV153" s="129"/>
      <c r="DVW153" s="129"/>
      <c r="DVX153" s="129"/>
      <c r="DVY153" s="129"/>
      <c r="DVZ153" s="129"/>
      <c r="DWA153" s="129"/>
      <c r="DWB153" s="129"/>
      <c r="DWC153" s="129"/>
      <c r="DWD153" s="129"/>
      <c r="DWE153" s="129"/>
      <c r="DWF153" s="129"/>
      <c r="DWG153" s="129"/>
      <c r="DWH153" s="129"/>
      <c r="DWI153" s="129"/>
      <c r="DWJ153" s="129"/>
      <c r="DWK153" s="129"/>
      <c r="DWL153" s="129"/>
      <c r="DWM153" s="129"/>
      <c r="DWN153" s="129"/>
      <c r="DWO153" s="129"/>
      <c r="DWP153" s="129"/>
      <c r="DWQ153" s="129"/>
      <c r="DWR153" s="129"/>
      <c r="DWS153" s="129"/>
      <c r="DWT153" s="129"/>
      <c r="DWU153" s="129"/>
      <c r="DWV153" s="129"/>
      <c r="DWW153" s="129"/>
      <c r="DWX153" s="129"/>
      <c r="DWY153" s="129"/>
      <c r="DWZ153" s="129"/>
      <c r="DXA153" s="129"/>
      <c r="DXB153" s="129"/>
      <c r="DXC153" s="129"/>
      <c r="DXD153" s="129"/>
      <c r="DXE153" s="129"/>
      <c r="DXF153" s="129"/>
      <c r="DXG153" s="129"/>
      <c r="DXH153" s="129"/>
      <c r="DXI153" s="129"/>
      <c r="DXJ153" s="129"/>
      <c r="DXK153" s="129"/>
      <c r="DXL153" s="129"/>
      <c r="DXM153" s="129"/>
      <c r="DXN153" s="129"/>
      <c r="DXO153" s="129"/>
      <c r="DXP153" s="129"/>
      <c r="DXQ153" s="129"/>
      <c r="DXR153" s="129"/>
      <c r="DXS153" s="129"/>
      <c r="DXT153" s="129"/>
      <c r="DXU153" s="129"/>
      <c r="DXV153" s="129"/>
      <c r="DXW153" s="129"/>
      <c r="DXX153" s="129"/>
      <c r="DXY153" s="129"/>
      <c r="DXZ153" s="129"/>
      <c r="DYA153" s="129"/>
      <c r="DYB153" s="129"/>
      <c r="DYC153" s="129"/>
      <c r="DYD153" s="129"/>
      <c r="DYE153" s="129"/>
      <c r="DYF153" s="129"/>
      <c r="DYG153" s="129"/>
      <c r="DYH153" s="129"/>
      <c r="DYI153" s="129"/>
      <c r="DYJ153" s="129"/>
      <c r="DYK153" s="129"/>
      <c r="DYL153" s="129"/>
      <c r="DYM153" s="129"/>
      <c r="DYN153" s="129"/>
      <c r="DYO153" s="129"/>
      <c r="DYP153" s="129"/>
      <c r="DYQ153" s="129"/>
      <c r="DYR153" s="129"/>
      <c r="DYS153" s="129"/>
      <c r="DYT153" s="129"/>
      <c r="DYU153" s="129"/>
      <c r="DYV153" s="129"/>
      <c r="DYW153" s="129"/>
      <c r="DYX153" s="129"/>
      <c r="DYY153" s="129"/>
      <c r="DYZ153" s="129"/>
      <c r="DZA153" s="129"/>
      <c r="DZB153" s="129"/>
      <c r="DZC153" s="129"/>
      <c r="DZD153" s="129"/>
      <c r="DZE153" s="129"/>
      <c r="DZF153" s="129"/>
      <c r="DZG153" s="129"/>
      <c r="DZH153" s="129"/>
      <c r="DZI153" s="129"/>
      <c r="DZJ153" s="129"/>
      <c r="DZK153" s="129"/>
      <c r="DZL153" s="129"/>
      <c r="DZM153" s="129"/>
      <c r="DZN153" s="129"/>
      <c r="DZO153" s="129"/>
      <c r="DZP153" s="129"/>
      <c r="DZQ153" s="129"/>
      <c r="DZR153" s="129"/>
      <c r="DZS153" s="129"/>
      <c r="DZT153" s="129"/>
      <c r="DZU153" s="129"/>
      <c r="DZV153" s="129"/>
      <c r="DZW153" s="129"/>
      <c r="DZX153" s="129"/>
      <c r="DZY153" s="129"/>
      <c r="DZZ153" s="129"/>
      <c r="EAA153" s="129"/>
      <c r="EAB153" s="129"/>
      <c r="EAC153" s="129"/>
      <c r="EAD153" s="129"/>
      <c r="EAE153" s="129"/>
      <c r="EAF153" s="129"/>
      <c r="EAG153" s="129"/>
      <c r="EAH153" s="129"/>
      <c r="EAI153" s="129"/>
      <c r="EAJ153" s="129"/>
      <c r="EAK153" s="129"/>
      <c r="EAL153" s="129"/>
      <c r="EAM153" s="129"/>
      <c r="EAN153" s="129"/>
      <c r="EAO153" s="129"/>
      <c r="EAP153" s="129"/>
      <c r="EAQ153" s="129"/>
      <c r="EAR153" s="129"/>
      <c r="EAS153" s="129"/>
      <c r="EAT153" s="129"/>
      <c r="EAU153" s="129"/>
      <c r="EAV153" s="129"/>
      <c r="EAW153" s="129"/>
      <c r="EAX153" s="129"/>
      <c r="EAY153" s="129"/>
      <c r="EAZ153" s="129"/>
      <c r="EBA153" s="129"/>
      <c r="EBB153" s="129"/>
      <c r="EBC153" s="129"/>
      <c r="EBD153" s="129"/>
      <c r="EBE153" s="129"/>
      <c r="EBF153" s="129"/>
      <c r="EBG153" s="129"/>
      <c r="EBH153" s="129"/>
      <c r="EBI153" s="129"/>
      <c r="EBJ153" s="129"/>
      <c r="EBK153" s="129"/>
      <c r="EBL153" s="129"/>
      <c r="EBM153" s="129"/>
      <c r="EBN153" s="129"/>
      <c r="EBO153" s="129"/>
      <c r="EBP153" s="129"/>
      <c r="EBQ153" s="129"/>
      <c r="EBR153" s="129"/>
      <c r="EBS153" s="129"/>
      <c r="EBT153" s="129"/>
      <c r="EBU153" s="129"/>
      <c r="EBV153" s="129"/>
      <c r="EBW153" s="129"/>
      <c r="EBX153" s="129"/>
      <c r="EBY153" s="129"/>
      <c r="EBZ153" s="129"/>
      <c r="ECA153" s="129"/>
      <c r="ECB153" s="129"/>
      <c r="ECC153" s="129"/>
      <c r="ECD153" s="129"/>
      <c r="ECE153" s="129"/>
      <c r="ECF153" s="129"/>
      <c r="ECG153" s="129"/>
      <c r="ECH153" s="129"/>
      <c r="ECI153" s="129"/>
      <c r="ECJ153" s="129"/>
      <c r="ECK153" s="129"/>
      <c r="ECL153" s="129"/>
      <c r="ECM153" s="129"/>
      <c r="ECN153" s="129"/>
      <c r="ECO153" s="129"/>
      <c r="ECP153" s="129"/>
      <c r="ECQ153" s="129"/>
      <c r="ECR153" s="129"/>
      <c r="ECS153" s="129"/>
      <c r="ECT153" s="129"/>
      <c r="ECU153" s="129"/>
      <c r="ECV153" s="129"/>
      <c r="ECW153" s="129"/>
      <c r="ECX153" s="129"/>
      <c r="ECY153" s="129"/>
      <c r="ECZ153" s="129"/>
      <c r="EDA153" s="129"/>
      <c r="EDB153" s="129"/>
      <c r="EDC153" s="129"/>
      <c r="EDD153" s="129"/>
      <c r="EDE153" s="129"/>
      <c r="EDF153" s="129"/>
      <c r="EDG153" s="129"/>
      <c r="EDH153" s="129"/>
      <c r="EDI153" s="129"/>
      <c r="EDJ153" s="129"/>
      <c r="EDK153" s="129"/>
      <c r="EDL153" s="129"/>
      <c r="EDM153" s="129"/>
      <c r="EDN153" s="129"/>
      <c r="EDO153" s="129"/>
      <c r="EDP153" s="129"/>
      <c r="EDQ153" s="129"/>
      <c r="EDR153" s="129"/>
      <c r="EDS153" s="129"/>
      <c r="EDT153" s="129"/>
      <c r="EDU153" s="129"/>
      <c r="EDV153" s="129"/>
      <c r="EDW153" s="129"/>
      <c r="EDX153" s="129"/>
      <c r="EDY153" s="129"/>
      <c r="EDZ153" s="129"/>
      <c r="EEA153" s="129"/>
      <c r="EEB153" s="129"/>
      <c r="EEC153" s="129"/>
      <c r="EED153" s="129"/>
      <c r="EEE153" s="129"/>
      <c r="EEF153" s="129"/>
      <c r="EEG153" s="129"/>
      <c r="EEH153" s="129"/>
      <c r="EEI153" s="129"/>
      <c r="EEJ153" s="129"/>
      <c r="EEK153" s="129"/>
      <c r="EEL153" s="129"/>
      <c r="EEM153" s="129"/>
      <c r="EEN153" s="129"/>
      <c r="EEO153" s="129"/>
      <c r="EEP153" s="129"/>
      <c r="EEQ153" s="129"/>
      <c r="EER153" s="129"/>
      <c r="EES153" s="129"/>
      <c r="EET153" s="129"/>
      <c r="EEU153" s="129"/>
      <c r="EEV153" s="129"/>
      <c r="EEW153" s="129"/>
      <c r="EEX153" s="129"/>
      <c r="EEY153" s="129"/>
      <c r="EEZ153" s="129"/>
      <c r="EFA153" s="129"/>
      <c r="EFB153" s="129"/>
      <c r="EFC153" s="129"/>
      <c r="EFD153" s="129"/>
      <c r="EFE153" s="129"/>
      <c r="EFF153" s="129"/>
      <c r="EFG153" s="129"/>
      <c r="EFH153" s="129"/>
      <c r="EFI153" s="129"/>
      <c r="EFJ153" s="129"/>
      <c r="EFK153" s="129"/>
      <c r="EFL153" s="129"/>
      <c r="EFM153" s="129"/>
      <c r="EFN153" s="129"/>
      <c r="EFO153" s="129"/>
      <c r="EFP153" s="129"/>
      <c r="EFQ153" s="129"/>
      <c r="EFR153" s="129"/>
      <c r="EFS153" s="129"/>
      <c r="EFT153" s="129"/>
      <c r="EFU153" s="129"/>
      <c r="EFV153" s="129"/>
      <c r="EFW153" s="129"/>
      <c r="EFX153" s="129"/>
      <c r="EFY153" s="129"/>
      <c r="EFZ153" s="129"/>
      <c r="EGA153" s="129"/>
      <c r="EGB153" s="129"/>
      <c r="EGC153" s="129"/>
      <c r="EGD153" s="129"/>
      <c r="EGE153" s="129"/>
      <c r="EGF153" s="129"/>
      <c r="EGG153" s="129"/>
      <c r="EGH153" s="129"/>
      <c r="EGI153" s="129"/>
      <c r="EGJ153" s="129"/>
      <c r="EGK153" s="129"/>
      <c r="EGL153" s="129"/>
      <c r="EGM153" s="129"/>
      <c r="EGN153" s="129"/>
      <c r="EGO153" s="129"/>
      <c r="EGP153" s="129"/>
      <c r="EGQ153" s="129"/>
      <c r="EGR153" s="129"/>
      <c r="EGS153" s="129"/>
      <c r="EGT153" s="129"/>
      <c r="EGU153" s="129"/>
      <c r="EGV153" s="129"/>
      <c r="EGW153" s="129"/>
      <c r="EGX153" s="129"/>
      <c r="EGY153" s="129"/>
      <c r="EGZ153" s="129"/>
      <c r="EHA153" s="129"/>
      <c r="EHB153" s="129"/>
      <c r="EHC153" s="129"/>
      <c r="EHD153" s="129"/>
      <c r="EHE153" s="129"/>
      <c r="EHF153" s="129"/>
      <c r="EHG153" s="129"/>
      <c r="EHH153" s="129"/>
      <c r="EHI153" s="129"/>
      <c r="EHJ153" s="129"/>
      <c r="EHK153" s="129"/>
      <c r="EHL153" s="129"/>
      <c r="EHM153" s="129"/>
      <c r="EHN153" s="129"/>
      <c r="EHO153" s="129"/>
      <c r="EHP153" s="129"/>
      <c r="EHQ153" s="129"/>
      <c r="EHR153" s="129"/>
      <c r="EHS153" s="129"/>
      <c r="EHT153" s="129"/>
      <c r="EHU153" s="129"/>
      <c r="EHV153" s="129"/>
      <c r="EHW153" s="129"/>
      <c r="EHX153" s="129"/>
      <c r="EHY153" s="129"/>
      <c r="EHZ153" s="129"/>
      <c r="EIA153" s="129"/>
      <c r="EIB153" s="129"/>
      <c r="EIC153" s="129"/>
      <c r="EID153" s="129"/>
      <c r="EIE153" s="129"/>
      <c r="EIF153" s="129"/>
      <c r="EIG153" s="129"/>
      <c r="EIH153" s="129"/>
      <c r="EII153" s="129"/>
      <c r="EIJ153" s="129"/>
      <c r="EIK153" s="129"/>
      <c r="EIL153" s="129"/>
      <c r="EIM153" s="129"/>
      <c r="EIN153" s="129"/>
      <c r="EIO153" s="129"/>
      <c r="EIP153" s="129"/>
      <c r="EIQ153" s="129"/>
      <c r="EIR153" s="129"/>
      <c r="EIS153" s="129"/>
      <c r="EIT153" s="129"/>
      <c r="EIU153" s="129"/>
      <c r="EIV153" s="129"/>
      <c r="EIW153" s="129"/>
      <c r="EIX153" s="129"/>
      <c r="EIY153" s="129"/>
      <c r="EIZ153" s="129"/>
      <c r="EJA153" s="129"/>
      <c r="EJB153" s="129"/>
      <c r="EJC153" s="129"/>
      <c r="EJD153" s="129"/>
      <c r="EJE153" s="129"/>
      <c r="EJF153" s="129"/>
      <c r="EJG153" s="129"/>
      <c r="EJH153" s="129"/>
      <c r="EJI153" s="129"/>
      <c r="EJJ153" s="129"/>
      <c r="EJK153" s="129"/>
      <c r="EJL153" s="129"/>
      <c r="EJM153" s="129"/>
      <c r="EJN153" s="129"/>
      <c r="EJO153" s="129"/>
      <c r="EJP153" s="129"/>
      <c r="EJQ153" s="129"/>
      <c r="EJR153" s="129"/>
      <c r="EJS153" s="129"/>
      <c r="EJT153" s="129"/>
      <c r="EJU153" s="129"/>
      <c r="EJV153" s="129"/>
      <c r="EJW153" s="129"/>
      <c r="EJX153" s="129"/>
      <c r="EJY153" s="129"/>
      <c r="EJZ153" s="129"/>
      <c r="EKA153" s="129"/>
      <c r="EKB153" s="129"/>
      <c r="EKC153" s="129"/>
      <c r="EKD153" s="129"/>
      <c r="EKE153" s="129"/>
      <c r="EKF153" s="129"/>
      <c r="EKG153" s="129"/>
      <c r="EKH153" s="129"/>
      <c r="EKI153" s="129"/>
      <c r="EKJ153" s="129"/>
      <c r="EKK153" s="129"/>
      <c r="EKL153" s="129"/>
      <c r="EKM153" s="129"/>
      <c r="EKN153" s="129"/>
      <c r="EKO153" s="129"/>
      <c r="EKP153" s="129"/>
      <c r="EKQ153" s="129"/>
      <c r="EKR153" s="129"/>
      <c r="EKS153" s="129"/>
      <c r="EKT153" s="129"/>
      <c r="EKU153" s="129"/>
      <c r="EKV153" s="129"/>
      <c r="EKW153" s="129"/>
      <c r="EKX153" s="129"/>
      <c r="EKY153" s="129"/>
      <c r="EKZ153" s="129"/>
      <c r="ELA153" s="129"/>
      <c r="ELB153" s="129"/>
      <c r="ELC153" s="129"/>
      <c r="ELD153" s="129"/>
      <c r="ELE153" s="129"/>
      <c r="ELF153" s="129"/>
      <c r="ELG153" s="129"/>
      <c r="ELH153" s="129"/>
      <c r="ELI153" s="129"/>
      <c r="ELJ153" s="129"/>
      <c r="ELK153" s="129"/>
      <c r="ELL153" s="129"/>
      <c r="ELM153" s="129"/>
      <c r="ELN153" s="129"/>
      <c r="ELO153" s="129"/>
      <c r="ELP153" s="129"/>
      <c r="ELQ153" s="129"/>
      <c r="ELR153" s="129"/>
      <c r="ELS153" s="129"/>
      <c r="ELT153" s="129"/>
      <c r="ELU153" s="129"/>
      <c r="ELV153" s="129"/>
      <c r="ELW153" s="129"/>
      <c r="ELX153" s="129"/>
      <c r="ELY153" s="129"/>
      <c r="ELZ153" s="129"/>
      <c r="EMA153" s="129"/>
      <c r="EMB153" s="129"/>
      <c r="EMC153" s="129"/>
      <c r="EMD153" s="129"/>
      <c r="EME153" s="129"/>
      <c r="EMF153" s="129"/>
      <c r="EMG153" s="129"/>
      <c r="EMH153" s="129"/>
      <c r="EMI153" s="129"/>
      <c r="EMJ153" s="129"/>
      <c r="EMK153" s="129"/>
      <c r="EML153" s="129"/>
      <c r="EMM153" s="129"/>
      <c r="EMN153" s="129"/>
      <c r="EMO153" s="129"/>
      <c r="EMP153" s="129"/>
      <c r="EMQ153" s="129"/>
      <c r="EMR153" s="129"/>
      <c r="EMS153" s="129"/>
      <c r="EMT153" s="129"/>
      <c r="EMU153" s="129"/>
      <c r="EMV153" s="129"/>
      <c r="EMW153" s="129"/>
      <c r="EMX153" s="129"/>
      <c r="EMY153" s="129"/>
      <c r="EMZ153" s="129"/>
      <c r="ENA153" s="129"/>
      <c r="ENB153" s="129"/>
      <c r="ENC153" s="129"/>
      <c r="END153" s="129"/>
      <c r="ENE153" s="129"/>
      <c r="ENF153" s="129"/>
      <c r="ENG153" s="129"/>
      <c r="ENH153" s="129"/>
      <c r="ENI153" s="129"/>
      <c r="ENJ153" s="129"/>
      <c r="ENK153" s="129"/>
      <c r="ENL153" s="129"/>
      <c r="ENM153" s="129"/>
      <c r="ENN153" s="129"/>
      <c r="ENO153" s="129"/>
      <c r="ENP153" s="129"/>
      <c r="ENQ153" s="129"/>
      <c r="ENR153" s="129"/>
      <c r="ENS153" s="129"/>
      <c r="ENT153" s="129"/>
      <c r="ENU153" s="129"/>
      <c r="ENV153" s="129"/>
      <c r="ENW153" s="129"/>
      <c r="ENX153" s="129"/>
      <c r="ENY153" s="129"/>
      <c r="ENZ153" s="129"/>
      <c r="EOA153" s="129"/>
      <c r="EOB153" s="129"/>
      <c r="EOC153" s="129"/>
      <c r="EOD153" s="129"/>
      <c r="EOE153" s="129"/>
      <c r="EOF153" s="129"/>
      <c r="EOG153" s="129"/>
      <c r="EOH153" s="129"/>
      <c r="EOI153" s="129"/>
      <c r="EOJ153" s="129"/>
      <c r="EOK153" s="129"/>
      <c r="EOL153" s="129"/>
      <c r="EOM153" s="129"/>
      <c r="EON153" s="129"/>
      <c r="EOO153" s="129"/>
      <c r="EOP153" s="129"/>
      <c r="EOQ153" s="129"/>
      <c r="EOR153" s="129"/>
      <c r="EOS153" s="129"/>
      <c r="EOT153" s="129"/>
      <c r="EOU153" s="129"/>
      <c r="EOV153" s="129"/>
      <c r="EOW153" s="129"/>
      <c r="EOX153" s="129"/>
      <c r="EOY153" s="129"/>
      <c r="EOZ153" s="129"/>
      <c r="EPA153" s="129"/>
      <c r="EPB153" s="129"/>
      <c r="EPC153" s="129"/>
      <c r="EPD153" s="129"/>
      <c r="EPE153" s="129"/>
      <c r="EPF153" s="129"/>
      <c r="EPG153" s="129"/>
      <c r="EPH153" s="129"/>
      <c r="EPI153" s="129"/>
      <c r="EPJ153" s="129"/>
      <c r="EPK153" s="129"/>
      <c r="EPL153" s="129"/>
      <c r="EPM153" s="129"/>
      <c r="EPN153" s="129"/>
      <c r="EPO153" s="129"/>
      <c r="EPP153" s="129"/>
      <c r="EPQ153" s="129"/>
      <c r="EPR153" s="129"/>
      <c r="EPS153" s="129"/>
      <c r="EPT153" s="129"/>
      <c r="EPU153" s="129"/>
      <c r="EPV153" s="129"/>
      <c r="EPW153" s="129"/>
      <c r="EPX153" s="129"/>
      <c r="EPY153" s="129"/>
      <c r="EPZ153" s="129"/>
      <c r="EQA153" s="129"/>
      <c r="EQB153" s="129"/>
      <c r="EQC153" s="129"/>
      <c r="EQD153" s="129"/>
      <c r="EQE153" s="129"/>
      <c r="EQF153" s="129"/>
      <c r="EQG153" s="129"/>
      <c r="EQH153" s="129"/>
      <c r="EQI153" s="129"/>
      <c r="EQJ153" s="129"/>
      <c r="EQK153" s="129"/>
      <c r="EQL153" s="129"/>
      <c r="EQM153" s="129"/>
      <c r="EQN153" s="129"/>
      <c r="EQO153" s="129"/>
      <c r="EQP153" s="129"/>
      <c r="EQQ153" s="129"/>
      <c r="EQR153" s="129"/>
      <c r="EQS153" s="129"/>
      <c r="EQT153" s="129"/>
      <c r="EQU153" s="129"/>
      <c r="EQV153" s="129"/>
      <c r="EQW153" s="129"/>
      <c r="EQX153" s="129"/>
      <c r="EQY153" s="129"/>
      <c r="EQZ153" s="129"/>
      <c r="ERA153" s="129"/>
      <c r="ERB153" s="129"/>
      <c r="ERC153" s="129"/>
      <c r="ERD153" s="129"/>
      <c r="ERE153" s="129"/>
      <c r="ERF153" s="129"/>
      <c r="ERG153" s="129"/>
      <c r="ERH153" s="129"/>
      <c r="ERI153" s="129"/>
      <c r="ERJ153" s="129"/>
      <c r="ERK153" s="129"/>
      <c r="ERL153" s="129"/>
      <c r="ERM153" s="129"/>
      <c r="ERN153" s="129"/>
      <c r="ERO153" s="129"/>
      <c r="ERP153" s="129"/>
      <c r="ERQ153" s="129"/>
      <c r="ERR153" s="129"/>
      <c r="ERS153" s="129"/>
      <c r="ERT153" s="129"/>
      <c r="ERU153" s="129"/>
      <c r="ERV153" s="129"/>
      <c r="ERW153" s="129"/>
      <c r="ERX153" s="129"/>
      <c r="ERY153" s="129"/>
      <c r="ERZ153" s="129"/>
      <c r="ESA153" s="129"/>
      <c r="ESB153" s="129"/>
      <c r="ESC153" s="129"/>
      <c r="ESD153" s="129"/>
      <c r="ESE153" s="129"/>
      <c r="ESF153" s="129"/>
      <c r="ESG153" s="129"/>
      <c r="ESH153" s="129"/>
      <c r="ESI153" s="129"/>
      <c r="ESJ153" s="129"/>
      <c r="ESK153" s="129"/>
      <c r="ESL153" s="129"/>
      <c r="ESM153" s="129"/>
      <c r="ESN153" s="129"/>
      <c r="ESO153" s="129"/>
      <c r="ESP153" s="129"/>
      <c r="ESQ153" s="129"/>
      <c r="ESR153" s="129"/>
      <c r="ESS153" s="129"/>
      <c r="EST153" s="129"/>
      <c r="ESU153" s="129"/>
      <c r="ESV153" s="129"/>
      <c r="ESW153" s="129"/>
      <c r="ESX153" s="129"/>
      <c r="ESY153" s="129"/>
      <c r="ESZ153" s="129"/>
      <c r="ETA153" s="129"/>
      <c r="ETB153" s="129"/>
      <c r="ETC153" s="129"/>
      <c r="ETD153" s="129"/>
      <c r="ETE153" s="129"/>
      <c r="ETF153" s="129"/>
      <c r="ETG153" s="129"/>
      <c r="ETH153" s="129"/>
      <c r="ETI153" s="129"/>
      <c r="ETJ153" s="129"/>
      <c r="ETK153" s="129"/>
      <c r="ETL153" s="129"/>
      <c r="ETM153" s="129"/>
      <c r="ETN153" s="129"/>
      <c r="ETO153" s="129"/>
      <c r="ETP153" s="129"/>
      <c r="ETQ153" s="129"/>
      <c r="ETR153" s="129"/>
      <c r="ETS153" s="129"/>
      <c r="ETT153" s="129"/>
      <c r="ETU153" s="129"/>
      <c r="ETV153" s="129"/>
      <c r="ETW153" s="129"/>
      <c r="ETX153" s="129"/>
      <c r="ETY153" s="129"/>
      <c r="ETZ153" s="129"/>
      <c r="EUA153" s="129"/>
      <c r="EUB153" s="129"/>
      <c r="EUC153" s="129"/>
      <c r="EUD153" s="129"/>
      <c r="EUE153" s="129"/>
      <c r="EUF153" s="129"/>
      <c r="EUG153" s="129"/>
      <c r="EUH153" s="129"/>
      <c r="EUI153" s="129"/>
      <c r="EUJ153" s="129"/>
      <c r="EUK153" s="129"/>
      <c r="EUL153" s="129"/>
      <c r="EUM153" s="129"/>
      <c r="EUN153" s="129"/>
      <c r="EUO153" s="129"/>
      <c r="EUP153" s="129"/>
      <c r="EUQ153" s="129"/>
      <c r="EUR153" s="129"/>
      <c r="EUS153" s="129"/>
      <c r="EUT153" s="129"/>
      <c r="EUU153" s="129"/>
      <c r="EUV153" s="129"/>
      <c r="EUW153" s="129"/>
      <c r="EUX153" s="129"/>
      <c r="EUY153" s="129"/>
      <c r="EUZ153" s="129"/>
      <c r="EVA153" s="129"/>
      <c r="EVB153" s="129"/>
      <c r="EVC153" s="129"/>
      <c r="EVD153" s="129"/>
      <c r="EVE153" s="129"/>
      <c r="EVF153" s="129"/>
      <c r="EVG153" s="129"/>
      <c r="EVH153" s="129"/>
      <c r="EVI153" s="129"/>
      <c r="EVJ153" s="129"/>
      <c r="EVK153" s="129"/>
      <c r="EVL153" s="129"/>
      <c r="EVM153" s="129"/>
      <c r="EVN153" s="129"/>
      <c r="EVO153" s="129"/>
      <c r="EVP153" s="129"/>
      <c r="EVQ153" s="129"/>
      <c r="EVR153" s="129"/>
      <c r="EVS153" s="129"/>
      <c r="EVT153" s="129"/>
      <c r="EVU153" s="129"/>
      <c r="EVV153" s="129"/>
      <c r="EVW153" s="129"/>
      <c r="EVX153" s="129"/>
      <c r="EVY153" s="129"/>
      <c r="EVZ153" s="129"/>
      <c r="EWA153" s="129"/>
      <c r="EWB153" s="129"/>
      <c r="EWC153" s="129"/>
      <c r="EWD153" s="129"/>
      <c r="EWE153" s="129"/>
      <c r="EWF153" s="129"/>
      <c r="EWG153" s="129"/>
      <c r="EWH153" s="129"/>
      <c r="EWI153" s="129"/>
      <c r="EWJ153" s="129"/>
      <c r="EWK153" s="129"/>
      <c r="EWL153" s="129"/>
      <c r="EWM153" s="129"/>
      <c r="EWN153" s="129"/>
      <c r="EWO153" s="129"/>
      <c r="EWP153" s="129"/>
      <c r="EWQ153" s="129"/>
      <c r="EWR153" s="129"/>
      <c r="EWS153" s="129"/>
      <c r="EWT153" s="129"/>
      <c r="EWU153" s="129"/>
      <c r="EWV153" s="129"/>
      <c r="EWW153" s="129"/>
      <c r="EWX153" s="129"/>
      <c r="EWY153" s="129"/>
      <c r="EWZ153" s="129"/>
      <c r="EXA153" s="129"/>
      <c r="EXB153" s="129"/>
      <c r="EXC153" s="129"/>
      <c r="EXD153" s="129"/>
      <c r="EXE153" s="129"/>
      <c r="EXF153" s="129"/>
      <c r="EXG153" s="129"/>
      <c r="EXH153" s="129"/>
      <c r="EXI153" s="129"/>
      <c r="EXJ153" s="129"/>
      <c r="EXK153" s="129"/>
      <c r="EXL153" s="129"/>
      <c r="EXM153" s="129"/>
      <c r="EXN153" s="129"/>
      <c r="EXO153" s="129"/>
      <c r="EXP153" s="129"/>
      <c r="EXQ153" s="129"/>
      <c r="EXR153" s="129"/>
      <c r="EXS153" s="129"/>
      <c r="EXT153" s="129"/>
      <c r="EXU153" s="129"/>
      <c r="EXV153" s="129"/>
      <c r="EXW153" s="129"/>
      <c r="EXX153" s="129"/>
      <c r="EXY153" s="129"/>
      <c r="EXZ153" s="129"/>
      <c r="EYA153" s="129"/>
      <c r="EYB153" s="129"/>
      <c r="EYC153" s="129"/>
      <c r="EYD153" s="129"/>
      <c r="EYE153" s="129"/>
      <c r="EYF153" s="129"/>
      <c r="EYG153" s="129"/>
      <c r="EYH153" s="129"/>
      <c r="EYI153" s="129"/>
      <c r="EYJ153" s="129"/>
      <c r="EYK153" s="129"/>
      <c r="EYL153" s="129"/>
      <c r="EYM153" s="129"/>
      <c r="EYN153" s="129"/>
      <c r="EYO153" s="129"/>
      <c r="EYP153" s="129"/>
      <c r="EYQ153" s="129"/>
      <c r="EYR153" s="129"/>
      <c r="EYS153" s="129"/>
      <c r="EYT153" s="129"/>
      <c r="EYU153" s="129"/>
      <c r="EYV153" s="129"/>
      <c r="EYW153" s="129"/>
      <c r="EYX153" s="129"/>
      <c r="EYY153" s="129"/>
      <c r="EYZ153" s="129"/>
      <c r="EZA153" s="129"/>
      <c r="EZB153" s="129"/>
      <c r="EZC153" s="129"/>
      <c r="EZD153" s="129"/>
      <c r="EZE153" s="129"/>
      <c r="EZF153" s="129"/>
      <c r="EZG153" s="129"/>
      <c r="EZH153" s="129"/>
      <c r="EZI153" s="129"/>
      <c r="EZJ153" s="129"/>
      <c r="EZK153" s="129"/>
      <c r="EZL153" s="129"/>
      <c r="EZM153" s="129"/>
      <c r="EZN153" s="129"/>
      <c r="EZO153" s="129"/>
      <c r="EZP153" s="129"/>
      <c r="EZQ153" s="129"/>
      <c r="EZR153" s="129"/>
      <c r="EZS153" s="129"/>
      <c r="EZT153" s="129"/>
      <c r="EZU153" s="129"/>
      <c r="EZV153" s="129"/>
      <c r="EZW153" s="129"/>
      <c r="EZX153" s="129"/>
      <c r="EZY153" s="129"/>
      <c r="EZZ153" s="129"/>
      <c r="FAA153" s="129"/>
      <c r="FAB153" s="129"/>
      <c r="FAC153" s="129"/>
      <c r="FAD153" s="129"/>
      <c r="FAE153" s="129"/>
      <c r="FAF153" s="129"/>
      <c r="FAG153" s="129"/>
      <c r="FAH153" s="129"/>
      <c r="FAI153" s="129"/>
      <c r="FAJ153" s="129"/>
      <c r="FAK153" s="129"/>
      <c r="FAL153" s="129"/>
      <c r="FAM153" s="129"/>
      <c r="FAN153" s="129"/>
      <c r="FAO153" s="129"/>
      <c r="FAP153" s="129"/>
      <c r="FAQ153" s="129"/>
      <c r="FAR153" s="129"/>
      <c r="FAS153" s="129"/>
      <c r="FAT153" s="129"/>
      <c r="FAU153" s="129"/>
      <c r="FAV153" s="129"/>
      <c r="FAW153" s="129"/>
      <c r="FAX153" s="129"/>
      <c r="FAY153" s="129"/>
      <c r="FAZ153" s="129"/>
      <c r="FBA153" s="129"/>
      <c r="FBB153" s="129"/>
      <c r="FBC153" s="129"/>
      <c r="FBD153" s="129"/>
      <c r="FBE153" s="129"/>
      <c r="FBF153" s="129"/>
      <c r="FBG153" s="129"/>
      <c r="FBH153" s="129"/>
      <c r="FBI153" s="129"/>
      <c r="FBJ153" s="129"/>
      <c r="FBK153" s="129"/>
      <c r="FBL153" s="129"/>
      <c r="FBM153" s="129"/>
      <c r="FBN153" s="129"/>
      <c r="FBO153" s="129"/>
      <c r="FBP153" s="129"/>
      <c r="FBQ153" s="129"/>
      <c r="FBR153" s="129"/>
      <c r="FBS153" s="129"/>
      <c r="FBT153" s="129"/>
      <c r="FBU153" s="129"/>
      <c r="FBV153" s="129"/>
      <c r="FBW153" s="129"/>
      <c r="FBX153" s="129"/>
      <c r="FBY153" s="129"/>
      <c r="FBZ153" s="129"/>
      <c r="FCA153" s="129"/>
      <c r="FCB153" s="129"/>
      <c r="FCC153" s="129"/>
      <c r="FCD153" s="129"/>
      <c r="FCE153" s="129"/>
      <c r="FCF153" s="129"/>
      <c r="FCG153" s="129"/>
      <c r="FCH153" s="129"/>
      <c r="FCI153" s="129"/>
      <c r="FCJ153" s="129"/>
      <c r="FCK153" s="129"/>
      <c r="FCL153" s="129"/>
      <c r="FCM153" s="129"/>
      <c r="FCN153" s="129"/>
      <c r="FCO153" s="129"/>
      <c r="FCP153" s="129"/>
      <c r="FCQ153" s="129"/>
      <c r="FCR153" s="129"/>
      <c r="FCS153" s="129"/>
      <c r="FCT153" s="129"/>
      <c r="FCU153" s="129"/>
      <c r="FCV153" s="129"/>
      <c r="FCW153" s="129"/>
      <c r="FCX153" s="129"/>
      <c r="FCY153" s="129"/>
      <c r="FCZ153" s="129"/>
      <c r="FDA153" s="129"/>
      <c r="FDB153" s="129"/>
      <c r="FDC153" s="129"/>
      <c r="FDD153" s="129"/>
      <c r="FDE153" s="129"/>
      <c r="FDF153" s="129"/>
      <c r="FDG153" s="129"/>
      <c r="FDH153" s="129"/>
      <c r="FDI153" s="129"/>
      <c r="FDJ153" s="129"/>
      <c r="FDK153" s="129"/>
      <c r="FDL153" s="129"/>
      <c r="FDM153" s="129"/>
      <c r="FDN153" s="129"/>
      <c r="FDO153" s="129"/>
      <c r="FDP153" s="129"/>
      <c r="FDQ153" s="129"/>
      <c r="FDR153" s="129"/>
      <c r="FDS153" s="129"/>
      <c r="FDT153" s="129"/>
      <c r="FDU153" s="129"/>
      <c r="FDV153" s="129"/>
      <c r="FDW153" s="129"/>
      <c r="FDX153" s="129"/>
      <c r="FDY153" s="129"/>
      <c r="FDZ153" s="129"/>
      <c r="FEA153" s="129"/>
      <c r="FEB153" s="129"/>
      <c r="FEC153" s="129"/>
      <c r="FED153" s="129"/>
      <c r="FEE153" s="129"/>
      <c r="FEF153" s="129"/>
      <c r="FEG153" s="129"/>
      <c r="FEH153" s="129"/>
      <c r="FEI153" s="129"/>
      <c r="FEJ153" s="129"/>
      <c r="FEK153" s="129"/>
      <c r="FEL153" s="129"/>
      <c r="FEM153" s="129"/>
      <c r="FEN153" s="129"/>
      <c r="FEO153" s="129"/>
      <c r="FEP153" s="129"/>
      <c r="FEQ153" s="129"/>
      <c r="FER153" s="129"/>
      <c r="FES153" s="129"/>
      <c r="FET153" s="129"/>
      <c r="FEU153" s="129"/>
      <c r="FEV153" s="129"/>
      <c r="FEW153" s="129"/>
      <c r="FEX153" s="129"/>
      <c r="FEY153" s="129"/>
      <c r="FEZ153" s="129"/>
      <c r="FFA153" s="129"/>
      <c r="FFB153" s="129"/>
      <c r="FFC153" s="129"/>
      <c r="FFD153" s="129"/>
      <c r="FFE153" s="129"/>
      <c r="FFF153" s="129"/>
      <c r="FFG153" s="129"/>
      <c r="FFH153" s="129"/>
      <c r="FFI153" s="129"/>
      <c r="FFJ153" s="129"/>
      <c r="FFK153" s="129"/>
      <c r="FFL153" s="129"/>
      <c r="FFM153" s="129"/>
      <c r="FFN153" s="129"/>
      <c r="FFO153" s="129"/>
      <c r="FFP153" s="129"/>
      <c r="FFQ153" s="129"/>
      <c r="FFR153" s="129"/>
      <c r="FFS153" s="129"/>
      <c r="FFT153" s="129"/>
      <c r="FFU153" s="129"/>
      <c r="FFV153" s="129"/>
      <c r="FFW153" s="129"/>
      <c r="FFX153" s="129"/>
      <c r="FFY153" s="129"/>
      <c r="FFZ153" s="129"/>
      <c r="FGA153" s="129"/>
      <c r="FGB153" s="129"/>
      <c r="FGC153" s="129"/>
      <c r="FGD153" s="129"/>
      <c r="FGE153" s="129"/>
      <c r="FGF153" s="129"/>
      <c r="FGG153" s="129"/>
      <c r="FGH153" s="129"/>
      <c r="FGI153" s="129"/>
      <c r="FGJ153" s="129"/>
      <c r="FGK153" s="129"/>
      <c r="FGL153" s="129"/>
      <c r="FGM153" s="129"/>
      <c r="FGN153" s="129"/>
      <c r="FGO153" s="129"/>
      <c r="FGP153" s="129"/>
      <c r="FGQ153" s="129"/>
      <c r="FGR153" s="129"/>
      <c r="FGS153" s="129"/>
      <c r="FGT153" s="129"/>
      <c r="FGU153" s="129"/>
      <c r="FGV153" s="129"/>
      <c r="FGW153" s="129"/>
      <c r="FGX153" s="129"/>
      <c r="FGY153" s="129"/>
      <c r="FGZ153" s="129"/>
      <c r="FHA153" s="129"/>
      <c r="FHB153" s="129"/>
      <c r="FHC153" s="129"/>
      <c r="FHD153" s="129"/>
      <c r="FHE153" s="129"/>
      <c r="FHF153" s="129"/>
      <c r="FHG153" s="129"/>
      <c r="FHH153" s="129"/>
      <c r="FHI153" s="129"/>
      <c r="FHJ153" s="129"/>
      <c r="FHK153" s="129"/>
      <c r="FHL153" s="129"/>
      <c r="FHM153" s="129"/>
      <c r="FHN153" s="129"/>
      <c r="FHO153" s="129"/>
      <c r="FHP153" s="129"/>
      <c r="FHQ153" s="129"/>
      <c r="FHR153" s="129"/>
      <c r="FHS153" s="129"/>
      <c r="FHT153" s="129"/>
      <c r="FHU153" s="129"/>
      <c r="FHV153" s="129"/>
      <c r="FHW153" s="129"/>
      <c r="FHX153" s="129"/>
      <c r="FHY153" s="129"/>
      <c r="FHZ153" s="129"/>
      <c r="FIA153" s="129"/>
      <c r="FIB153" s="129"/>
      <c r="FIC153" s="129"/>
      <c r="FID153" s="129"/>
      <c r="FIE153" s="129"/>
      <c r="FIF153" s="129"/>
      <c r="FIG153" s="129"/>
      <c r="FIH153" s="129"/>
      <c r="FII153" s="129"/>
      <c r="FIJ153" s="129"/>
      <c r="FIK153" s="129"/>
      <c r="FIL153" s="129"/>
      <c r="FIM153" s="129"/>
      <c r="FIN153" s="129"/>
      <c r="FIO153" s="129"/>
      <c r="FIP153" s="129"/>
      <c r="FIQ153" s="129"/>
      <c r="FIR153" s="129"/>
      <c r="FIS153" s="129"/>
      <c r="FIT153" s="129"/>
      <c r="FIU153" s="129"/>
      <c r="FIV153" s="129"/>
      <c r="FIW153" s="129"/>
      <c r="FIX153" s="129"/>
      <c r="FIY153" s="129"/>
      <c r="FIZ153" s="129"/>
      <c r="FJA153" s="129"/>
      <c r="FJB153" s="129"/>
      <c r="FJC153" s="129"/>
      <c r="FJD153" s="129"/>
      <c r="FJE153" s="129"/>
      <c r="FJF153" s="129"/>
      <c r="FJG153" s="129"/>
      <c r="FJH153" s="129"/>
      <c r="FJI153" s="129"/>
      <c r="FJJ153" s="129"/>
      <c r="FJK153" s="129"/>
      <c r="FJL153" s="129"/>
      <c r="FJM153" s="129"/>
      <c r="FJN153" s="129"/>
      <c r="FJO153" s="129"/>
      <c r="FJP153" s="129"/>
      <c r="FJQ153" s="129"/>
      <c r="FJR153" s="129"/>
      <c r="FJS153" s="129"/>
      <c r="FJT153" s="129"/>
      <c r="FJU153" s="129"/>
      <c r="FJV153" s="129"/>
      <c r="FJW153" s="129"/>
      <c r="FJX153" s="129"/>
      <c r="FJY153" s="129"/>
      <c r="FJZ153" s="129"/>
      <c r="FKA153" s="129"/>
      <c r="FKB153" s="129"/>
      <c r="FKC153" s="129"/>
      <c r="FKD153" s="129"/>
      <c r="FKE153" s="129"/>
      <c r="FKF153" s="129"/>
      <c r="FKG153" s="129"/>
      <c r="FKH153" s="129"/>
      <c r="FKI153" s="129"/>
      <c r="FKJ153" s="129"/>
      <c r="FKK153" s="129"/>
      <c r="FKL153" s="129"/>
      <c r="FKM153" s="129"/>
      <c r="FKN153" s="129"/>
      <c r="FKO153" s="129"/>
      <c r="FKP153" s="129"/>
      <c r="FKQ153" s="129"/>
      <c r="FKR153" s="129"/>
      <c r="FKS153" s="129"/>
      <c r="FKT153" s="129"/>
      <c r="FKU153" s="129"/>
      <c r="FKV153" s="129"/>
      <c r="FKW153" s="129"/>
      <c r="FKX153" s="129"/>
      <c r="FKY153" s="129"/>
      <c r="FKZ153" s="129"/>
      <c r="FLA153" s="129"/>
      <c r="FLB153" s="129"/>
      <c r="FLC153" s="129"/>
      <c r="FLD153" s="129"/>
      <c r="FLE153" s="129"/>
      <c r="FLF153" s="129"/>
      <c r="FLG153" s="129"/>
      <c r="FLH153" s="129"/>
      <c r="FLI153" s="129"/>
      <c r="FLJ153" s="129"/>
      <c r="FLK153" s="129"/>
      <c r="FLL153" s="129"/>
      <c r="FLM153" s="129"/>
      <c r="FLN153" s="129"/>
      <c r="FLO153" s="129"/>
      <c r="FLP153" s="129"/>
      <c r="FLQ153" s="129"/>
      <c r="FLR153" s="129"/>
      <c r="FLS153" s="129"/>
      <c r="FLT153" s="129"/>
      <c r="FLU153" s="129"/>
      <c r="FLV153" s="129"/>
      <c r="FLW153" s="129"/>
      <c r="FLX153" s="129"/>
      <c r="FLY153" s="129"/>
      <c r="FLZ153" s="129"/>
      <c r="FMA153" s="129"/>
      <c r="FMB153" s="129"/>
      <c r="FMC153" s="129"/>
      <c r="FMD153" s="129"/>
      <c r="FME153" s="129"/>
      <c r="FMF153" s="129"/>
      <c r="FMG153" s="129"/>
      <c r="FMH153" s="129"/>
      <c r="FMI153" s="129"/>
      <c r="FMJ153" s="129"/>
      <c r="FMK153" s="129"/>
      <c r="FML153" s="129"/>
      <c r="FMM153" s="129"/>
      <c r="FMN153" s="129"/>
      <c r="FMO153" s="129"/>
      <c r="FMP153" s="129"/>
      <c r="FMQ153" s="129"/>
      <c r="FMR153" s="129"/>
      <c r="FMS153" s="129"/>
      <c r="FMT153" s="129"/>
      <c r="FMU153" s="129"/>
      <c r="FMV153" s="129"/>
      <c r="FMW153" s="129"/>
      <c r="FMX153" s="129"/>
      <c r="FMY153" s="129"/>
      <c r="FMZ153" s="129"/>
      <c r="FNA153" s="129"/>
      <c r="FNB153" s="129"/>
      <c r="FNC153" s="129"/>
      <c r="FND153" s="129"/>
      <c r="FNE153" s="129"/>
      <c r="FNF153" s="129"/>
      <c r="FNG153" s="129"/>
      <c r="FNH153" s="129"/>
      <c r="FNI153" s="129"/>
      <c r="FNJ153" s="129"/>
      <c r="FNK153" s="129"/>
      <c r="FNL153" s="129"/>
      <c r="FNM153" s="129"/>
      <c r="FNN153" s="129"/>
      <c r="FNO153" s="129"/>
      <c r="FNP153" s="129"/>
      <c r="FNQ153" s="129"/>
      <c r="FNR153" s="129"/>
      <c r="FNS153" s="129"/>
      <c r="FNT153" s="129"/>
      <c r="FNU153" s="129"/>
      <c r="FNV153" s="129"/>
      <c r="FNW153" s="129"/>
      <c r="FNX153" s="129"/>
      <c r="FNY153" s="129"/>
      <c r="FNZ153" s="129"/>
      <c r="FOA153" s="129"/>
      <c r="FOB153" s="129"/>
      <c r="FOC153" s="129"/>
      <c r="FOD153" s="129"/>
      <c r="FOE153" s="129"/>
      <c r="FOF153" s="129"/>
      <c r="FOG153" s="129"/>
      <c r="FOH153" s="129"/>
      <c r="FOI153" s="129"/>
      <c r="FOJ153" s="129"/>
      <c r="FOK153" s="129"/>
      <c r="FOL153" s="129"/>
      <c r="FOM153" s="129"/>
      <c r="FON153" s="129"/>
      <c r="FOO153" s="129"/>
      <c r="FOP153" s="129"/>
      <c r="FOQ153" s="129"/>
      <c r="FOR153" s="129"/>
      <c r="FOS153" s="129"/>
      <c r="FOT153" s="129"/>
      <c r="FOU153" s="129"/>
      <c r="FOV153" s="129"/>
      <c r="FOW153" s="129"/>
      <c r="FOX153" s="129"/>
      <c r="FOY153" s="129"/>
      <c r="FOZ153" s="129"/>
      <c r="FPA153" s="129"/>
      <c r="FPB153" s="129"/>
      <c r="FPC153" s="129"/>
      <c r="FPD153" s="129"/>
      <c r="FPE153" s="129"/>
      <c r="FPF153" s="129"/>
      <c r="FPG153" s="129"/>
      <c r="FPH153" s="129"/>
      <c r="FPI153" s="129"/>
      <c r="FPJ153" s="129"/>
      <c r="FPK153" s="129"/>
      <c r="FPL153" s="129"/>
      <c r="FPM153" s="129"/>
      <c r="FPN153" s="129"/>
      <c r="FPO153" s="129"/>
      <c r="FPP153" s="129"/>
      <c r="FPQ153" s="129"/>
      <c r="FPR153" s="129"/>
      <c r="FPS153" s="129"/>
      <c r="FPT153" s="129"/>
      <c r="FPU153" s="129"/>
      <c r="FPV153" s="129"/>
      <c r="FPW153" s="129"/>
      <c r="FPX153" s="129"/>
      <c r="FPY153" s="129"/>
      <c r="FPZ153" s="129"/>
      <c r="FQA153" s="129"/>
      <c r="FQB153" s="129"/>
      <c r="FQC153" s="129"/>
      <c r="FQD153" s="129"/>
      <c r="FQE153" s="129"/>
      <c r="FQF153" s="129"/>
      <c r="FQG153" s="129"/>
      <c r="FQH153" s="129"/>
      <c r="FQI153" s="129"/>
      <c r="FQJ153" s="129"/>
      <c r="FQK153" s="129"/>
      <c r="FQL153" s="129"/>
      <c r="FQM153" s="129"/>
      <c r="FQN153" s="129"/>
      <c r="FQO153" s="129"/>
      <c r="FQP153" s="129"/>
      <c r="FQQ153" s="129"/>
      <c r="FQR153" s="129"/>
      <c r="FQS153" s="129"/>
      <c r="FQT153" s="129"/>
      <c r="FQU153" s="129"/>
      <c r="FQV153" s="129"/>
      <c r="FQW153" s="129"/>
      <c r="FQX153" s="129"/>
      <c r="FQY153" s="129"/>
      <c r="FQZ153" s="129"/>
      <c r="FRA153" s="129"/>
      <c r="FRB153" s="129"/>
      <c r="FRC153" s="129"/>
      <c r="FRD153" s="129"/>
      <c r="FRE153" s="129"/>
      <c r="FRF153" s="129"/>
      <c r="FRG153" s="129"/>
      <c r="FRH153" s="129"/>
      <c r="FRI153" s="129"/>
      <c r="FRJ153" s="129"/>
      <c r="FRK153" s="129"/>
      <c r="FRL153" s="129"/>
      <c r="FRM153" s="129"/>
      <c r="FRN153" s="129"/>
      <c r="FRO153" s="129"/>
      <c r="FRP153" s="129"/>
      <c r="FRQ153" s="129"/>
      <c r="FRR153" s="129"/>
      <c r="FRS153" s="129"/>
      <c r="FRT153" s="129"/>
      <c r="FRU153" s="129"/>
      <c r="FRV153" s="129"/>
      <c r="FRW153" s="129"/>
      <c r="FRX153" s="129"/>
      <c r="FRY153" s="129"/>
      <c r="FRZ153" s="129"/>
      <c r="FSA153" s="129"/>
      <c r="FSB153" s="129"/>
      <c r="FSC153" s="129"/>
      <c r="FSD153" s="129"/>
      <c r="FSE153" s="129"/>
      <c r="FSF153" s="129"/>
      <c r="FSG153" s="129"/>
      <c r="FSH153" s="129"/>
      <c r="FSI153" s="129"/>
      <c r="FSJ153" s="129"/>
      <c r="FSK153" s="129"/>
      <c r="FSL153" s="129"/>
      <c r="FSM153" s="129"/>
      <c r="FSN153" s="129"/>
      <c r="FSO153" s="129"/>
      <c r="FSP153" s="129"/>
      <c r="FSQ153" s="129"/>
      <c r="FSR153" s="129"/>
      <c r="FSS153" s="129"/>
      <c r="FST153" s="129"/>
      <c r="FSU153" s="129"/>
      <c r="FSV153" s="129"/>
      <c r="FSW153" s="129"/>
      <c r="FSX153" s="129"/>
      <c r="FSY153" s="129"/>
      <c r="FSZ153" s="129"/>
      <c r="FTA153" s="129"/>
      <c r="FTB153" s="129"/>
      <c r="FTC153" s="129"/>
      <c r="FTD153" s="129"/>
      <c r="FTE153" s="129"/>
      <c r="FTF153" s="129"/>
      <c r="FTG153" s="129"/>
      <c r="FTH153" s="129"/>
      <c r="FTI153" s="129"/>
      <c r="FTJ153" s="129"/>
      <c r="FTK153" s="129"/>
      <c r="FTL153" s="129"/>
      <c r="FTM153" s="129"/>
      <c r="FTN153" s="129"/>
      <c r="FTO153" s="129"/>
      <c r="FTP153" s="129"/>
      <c r="FTQ153" s="129"/>
      <c r="FTR153" s="129"/>
      <c r="FTS153" s="129"/>
      <c r="FTT153" s="129"/>
      <c r="FTU153" s="129"/>
      <c r="FTV153" s="129"/>
      <c r="FTW153" s="129"/>
      <c r="FTX153" s="129"/>
      <c r="FTY153" s="129"/>
      <c r="FTZ153" s="129"/>
      <c r="FUA153" s="129"/>
      <c r="FUB153" s="129"/>
      <c r="FUC153" s="129"/>
      <c r="FUD153" s="129"/>
      <c r="FUE153" s="129"/>
      <c r="FUF153" s="129"/>
      <c r="FUG153" s="129"/>
      <c r="FUH153" s="129"/>
      <c r="FUI153" s="129"/>
      <c r="FUJ153" s="129"/>
      <c r="FUK153" s="129"/>
      <c r="FUL153" s="129"/>
      <c r="FUM153" s="129"/>
      <c r="FUN153" s="129"/>
      <c r="FUO153" s="129"/>
      <c r="FUP153" s="129"/>
      <c r="FUQ153" s="129"/>
      <c r="FUR153" s="129"/>
      <c r="FUS153" s="129"/>
      <c r="FUT153" s="129"/>
      <c r="FUU153" s="129"/>
      <c r="FUV153" s="129"/>
      <c r="FUW153" s="129"/>
      <c r="FUX153" s="129"/>
      <c r="FUY153" s="129"/>
      <c r="FUZ153" s="129"/>
      <c r="FVA153" s="129"/>
      <c r="FVB153" s="129"/>
      <c r="FVC153" s="129"/>
      <c r="FVD153" s="129"/>
      <c r="FVE153" s="129"/>
      <c r="FVF153" s="129"/>
      <c r="FVG153" s="129"/>
      <c r="FVH153" s="129"/>
      <c r="FVI153" s="129"/>
      <c r="FVJ153" s="129"/>
      <c r="FVK153" s="129"/>
      <c r="FVL153" s="129"/>
      <c r="FVM153" s="129"/>
      <c r="FVN153" s="129"/>
      <c r="FVO153" s="129"/>
      <c r="FVP153" s="129"/>
      <c r="FVQ153" s="129"/>
      <c r="FVR153" s="129"/>
      <c r="FVS153" s="129"/>
      <c r="FVT153" s="129"/>
      <c r="FVU153" s="129"/>
      <c r="FVV153" s="129"/>
      <c r="FVW153" s="129"/>
      <c r="FVX153" s="129"/>
      <c r="FVY153" s="129"/>
      <c r="FVZ153" s="129"/>
      <c r="FWA153" s="129"/>
      <c r="FWB153" s="129"/>
      <c r="FWC153" s="129"/>
      <c r="FWD153" s="129"/>
      <c r="FWE153" s="129"/>
      <c r="FWF153" s="129"/>
      <c r="FWG153" s="129"/>
      <c r="FWH153" s="129"/>
      <c r="FWI153" s="129"/>
      <c r="FWJ153" s="129"/>
      <c r="FWK153" s="129"/>
      <c r="FWL153" s="129"/>
      <c r="FWM153" s="129"/>
      <c r="FWN153" s="129"/>
      <c r="FWO153" s="129"/>
      <c r="FWP153" s="129"/>
      <c r="FWQ153" s="129"/>
      <c r="FWR153" s="129"/>
      <c r="FWS153" s="129"/>
      <c r="FWT153" s="129"/>
      <c r="FWU153" s="129"/>
      <c r="FWV153" s="129"/>
      <c r="FWW153" s="129"/>
      <c r="FWX153" s="129"/>
      <c r="FWY153" s="129"/>
      <c r="FWZ153" s="129"/>
      <c r="FXA153" s="129"/>
      <c r="FXB153" s="129"/>
      <c r="FXC153" s="129"/>
      <c r="FXD153" s="129"/>
      <c r="FXE153" s="129"/>
      <c r="FXF153" s="129"/>
      <c r="FXG153" s="129"/>
      <c r="FXH153" s="129"/>
      <c r="FXI153" s="129"/>
      <c r="FXJ153" s="129"/>
      <c r="FXK153" s="129"/>
      <c r="FXL153" s="129"/>
      <c r="FXM153" s="129"/>
      <c r="FXN153" s="129"/>
      <c r="FXO153" s="129"/>
      <c r="FXP153" s="129"/>
      <c r="FXQ153" s="129"/>
      <c r="FXR153" s="129"/>
      <c r="FXS153" s="129"/>
      <c r="FXT153" s="129"/>
      <c r="FXU153" s="129"/>
      <c r="FXV153" s="129"/>
      <c r="FXW153" s="129"/>
      <c r="FXX153" s="129"/>
      <c r="FXY153" s="129"/>
      <c r="FXZ153" s="129"/>
      <c r="FYA153" s="129"/>
      <c r="FYB153" s="129"/>
      <c r="FYC153" s="129"/>
      <c r="FYD153" s="129"/>
      <c r="FYE153" s="129"/>
      <c r="FYF153" s="129"/>
      <c r="FYG153" s="129"/>
      <c r="FYH153" s="129"/>
      <c r="FYI153" s="129"/>
      <c r="FYJ153" s="129"/>
      <c r="FYK153" s="129"/>
      <c r="FYL153" s="129"/>
      <c r="FYM153" s="129"/>
      <c r="FYN153" s="129"/>
      <c r="FYO153" s="129"/>
      <c r="FYP153" s="129"/>
      <c r="FYQ153" s="129"/>
      <c r="FYR153" s="129"/>
      <c r="FYS153" s="129"/>
      <c r="FYT153" s="129"/>
      <c r="FYU153" s="129"/>
      <c r="FYV153" s="129"/>
      <c r="FYW153" s="129"/>
      <c r="FYX153" s="129"/>
      <c r="FYY153" s="129"/>
      <c r="FYZ153" s="129"/>
      <c r="FZA153" s="129"/>
      <c r="FZB153" s="129"/>
      <c r="FZC153" s="129"/>
      <c r="FZD153" s="129"/>
      <c r="FZE153" s="129"/>
      <c r="FZF153" s="129"/>
      <c r="FZG153" s="129"/>
      <c r="FZH153" s="129"/>
      <c r="FZI153" s="129"/>
      <c r="FZJ153" s="129"/>
      <c r="FZK153" s="129"/>
      <c r="FZL153" s="129"/>
      <c r="FZM153" s="129"/>
      <c r="FZN153" s="129"/>
      <c r="FZO153" s="129"/>
      <c r="FZP153" s="129"/>
      <c r="FZQ153" s="129"/>
      <c r="FZR153" s="129"/>
      <c r="FZS153" s="129"/>
      <c r="FZT153" s="129"/>
      <c r="FZU153" s="129"/>
      <c r="FZV153" s="129"/>
      <c r="FZW153" s="129"/>
      <c r="FZX153" s="129"/>
      <c r="FZY153" s="129"/>
      <c r="FZZ153" s="129"/>
      <c r="GAA153" s="129"/>
      <c r="GAB153" s="129"/>
      <c r="GAC153" s="129"/>
      <c r="GAD153" s="129"/>
      <c r="GAE153" s="129"/>
      <c r="GAF153" s="129"/>
      <c r="GAG153" s="129"/>
      <c r="GAH153" s="129"/>
      <c r="GAI153" s="129"/>
      <c r="GAJ153" s="129"/>
      <c r="GAK153" s="129"/>
      <c r="GAL153" s="129"/>
      <c r="GAM153" s="129"/>
      <c r="GAN153" s="129"/>
      <c r="GAO153" s="129"/>
      <c r="GAP153" s="129"/>
      <c r="GAQ153" s="129"/>
      <c r="GAR153" s="129"/>
      <c r="GAS153" s="129"/>
      <c r="GAT153" s="129"/>
      <c r="GAU153" s="129"/>
      <c r="GAV153" s="129"/>
      <c r="GAW153" s="129"/>
      <c r="GAX153" s="129"/>
      <c r="GAY153" s="129"/>
      <c r="GAZ153" s="129"/>
      <c r="GBA153" s="129"/>
      <c r="GBB153" s="129"/>
      <c r="GBC153" s="129"/>
      <c r="GBD153" s="129"/>
      <c r="GBE153" s="129"/>
      <c r="GBF153" s="129"/>
      <c r="GBG153" s="129"/>
      <c r="GBH153" s="129"/>
      <c r="GBI153" s="129"/>
      <c r="GBJ153" s="129"/>
      <c r="GBK153" s="129"/>
      <c r="GBL153" s="129"/>
      <c r="GBM153" s="129"/>
      <c r="GBN153" s="129"/>
      <c r="GBO153" s="129"/>
      <c r="GBP153" s="129"/>
      <c r="GBQ153" s="129"/>
      <c r="GBR153" s="129"/>
      <c r="GBS153" s="129"/>
      <c r="GBT153" s="129"/>
      <c r="GBU153" s="129"/>
      <c r="GBV153" s="129"/>
      <c r="GBW153" s="129"/>
      <c r="GBX153" s="129"/>
      <c r="GBY153" s="129"/>
      <c r="GBZ153" s="129"/>
      <c r="GCA153" s="129"/>
      <c r="GCB153" s="129"/>
      <c r="GCC153" s="129"/>
      <c r="GCD153" s="129"/>
      <c r="GCE153" s="129"/>
      <c r="GCF153" s="129"/>
      <c r="GCG153" s="129"/>
      <c r="GCH153" s="129"/>
      <c r="GCI153" s="129"/>
      <c r="GCJ153" s="129"/>
      <c r="GCK153" s="129"/>
      <c r="GCL153" s="129"/>
      <c r="GCM153" s="129"/>
      <c r="GCN153" s="129"/>
      <c r="GCO153" s="129"/>
      <c r="GCP153" s="129"/>
      <c r="GCQ153" s="129"/>
      <c r="GCR153" s="129"/>
      <c r="GCS153" s="129"/>
      <c r="GCT153" s="129"/>
      <c r="GCU153" s="129"/>
      <c r="GCV153" s="129"/>
      <c r="GCW153" s="129"/>
      <c r="GCX153" s="129"/>
      <c r="GCY153" s="129"/>
      <c r="GCZ153" s="129"/>
      <c r="GDA153" s="129"/>
      <c r="GDB153" s="129"/>
      <c r="GDC153" s="129"/>
      <c r="GDD153" s="129"/>
      <c r="GDE153" s="129"/>
      <c r="GDF153" s="129"/>
      <c r="GDG153" s="129"/>
      <c r="GDH153" s="129"/>
      <c r="GDI153" s="129"/>
      <c r="GDJ153" s="129"/>
      <c r="GDK153" s="129"/>
      <c r="GDL153" s="129"/>
      <c r="GDM153" s="129"/>
      <c r="GDN153" s="129"/>
      <c r="GDO153" s="129"/>
      <c r="GDP153" s="129"/>
      <c r="GDQ153" s="129"/>
      <c r="GDR153" s="129"/>
      <c r="GDS153" s="129"/>
      <c r="GDT153" s="129"/>
      <c r="GDU153" s="129"/>
      <c r="GDV153" s="129"/>
      <c r="GDW153" s="129"/>
      <c r="GDX153" s="129"/>
      <c r="GDY153" s="129"/>
      <c r="GDZ153" s="129"/>
      <c r="GEA153" s="129"/>
      <c r="GEB153" s="129"/>
      <c r="GEC153" s="129"/>
      <c r="GED153" s="129"/>
      <c r="GEE153" s="129"/>
      <c r="GEF153" s="129"/>
      <c r="GEG153" s="129"/>
      <c r="GEH153" s="129"/>
      <c r="GEI153" s="129"/>
      <c r="GEJ153" s="129"/>
      <c r="GEK153" s="129"/>
      <c r="GEL153" s="129"/>
      <c r="GEM153" s="129"/>
      <c r="GEN153" s="129"/>
      <c r="GEO153" s="129"/>
      <c r="GEP153" s="129"/>
      <c r="GEQ153" s="129"/>
      <c r="GER153" s="129"/>
      <c r="GES153" s="129"/>
      <c r="GET153" s="129"/>
      <c r="GEU153" s="129"/>
      <c r="GEV153" s="129"/>
      <c r="GEW153" s="129"/>
      <c r="GEX153" s="129"/>
      <c r="GEY153" s="129"/>
      <c r="GEZ153" s="129"/>
      <c r="GFA153" s="129"/>
      <c r="GFB153" s="129"/>
      <c r="GFC153" s="129"/>
      <c r="GFD153" s="129"/>
      <c r="GFE153" s="129"/>
      <c r="GFF153" s="129"/>
      <c r="GFG153" s="129"/>
      <c r="GFH153" s="129"/>
      <c r="GFI153" s="129"/>
      <c r="GFJ153" s="129"/>
      <c r="GFK153" s="129"/>
      <c r="GFL153" s="129"/>
      <c r="GFM153" s="129"/>
      <c r="GFN153" s="129"/>
      <c r="GFO153" s="129"/>
      <c r="GFP153" s="129"/>
      <c r="GFQ153" s="129"/>
      <c r="GFR153" s="129"/>
      <c r="GFS153" s="129"/>
      <c r="GFT153" s="129"/>
      <c r="GFU153" s="129"/>
      <c r="GFV153" s="129"/>
      <c r="GFW153" s="129"/>
      <c r="GFX153" s="129"/>
      <c r="GFY153" s="129"/>
      <c r="GFZ153" s="129"/>
      <c r="GGA153" s="129"/>
      <c r="GGB153" s="129"/>
      <c r="GGC153" s="129"/>
      <c r="GGD153" s="129"/>
      <c r="GGE153" s="129"/>
      <c r="GGF153" s="129"/>
      <c r="GGG153" s="129"/>
      <c r="GGH153" s="129"/>
      <c r="GGI153" s="129"/>
      <c r="GGJ153" s="129"/>
      <c r="GGK153" s="129"/>
      <c r="GGL153" s="129"/>
      <c r="GGM153" s="129"/>
      <c r="GGN153" s="129"/>
      <c r="GGO153" s="129"/>
      <c r="GGP153" s="129"/>
      <c r="GGQ153" s="129"/>
      <c r="GGR153" s="129"/>
      <c r="GGS153" s="129"/>
      <c r="GGT153" s="129"/>
      <c r="GGU153" s="129"/>
      <c r="GGV153" s="129"/>
      <c r="GGW153" s="129"/>
      <c r="GGX153" s="129"/>
      <c r="GGY153" s="129"/>
      <c r="GGZ153" s="129"/>
      <c r="GHA153" s="129"/>
      <c r="GHB153" s="129"/>
      <c r="GHC153" s="129"/>
      <c r="GHD153" s="129"/>
      <c r="GHE153" s="129"/>
      <c r="GHF153" s="129"/>
      <c r="GHG153" s="129"/>
      <c r="GHH153" s="129"/>
      <c r="GHI153" s="129"/>
      <c r="GHJ153" s="129"/>
      <c r="GHK153" s="129"/>
      <c r="GHL153" s="129"/>
      <c r="GHM153" s="129"/>
      <c r="GHN153" s="129"/>
      <c r="GHO153" s="129"/>
      <c r="GHP153" s="129"/>
      <c r="GHQ153" s="129"/>
      <c r="GHR153" s="129"/>
      <c r="GHS153" s="129"/>
      <c r="GHT153" s="129"/>
      <c r="GHU153" s="129"/>
      <c r="GHV153" s="129"/>
      <c r="GHW153" s="129"/>
      <c r="GHX153" s="129"/>
      <c r="GHY153" s="129"/>
      <c r="GHZ153" s="129"/>
      <c r="GIA153" s="129"/>
      <c r="GIB153" s="129"/>
      <c r="GIC153" s="129"/>
      <c r="GID153" s="129"/>
      <c r="GIE153" s="129"/>
      <c r="GIF153" s="129"/>
      <c r="GIG153" s="129"/>
      <c r="GIH153" s="129"/>
      <c r="GII153" s="129"/>
      <c r="GIJ153" s="129"/>
      <c r="GIK153" s="129"/>
      <c r="GIL153" s="129"/>
      <c r="GIM153" s="129"/>
      <c r="GIN153" s="129"/>
      <c r="GIO153" s="129"/>
      <c r="GIP153" s="129"/>
      <c r="GIQ153" s="129"/>
      <c r="GIR153" s="129"/>
      <c r="GIS153" s="129"/>
      <c r="GIT153" s="129"/>
      <c r="GIU153" s="129"/>
      <c r="GIV153" s="129"/>
      <c r="GIW153" s="129"/>
      <c r="GIX153" s="129"/>
      <c r="GIY153" s="129"/>
      <c r="GIZ153" s="129"/>
      <c r="GJA153" s="129"/>
      <c r="GJB153" s="129"/>
      <c r="GJC153" s="129"/>
      <c r="GJD153" s="129"/>
      <c r="GJE153" s="129"/>
      <c r="GJF153" s="129"/>
      <c r="GJG153" s="129"/>
      <c r="GJH153" s="129"/>
      <c r="GJI153" s="129"/>
      <c r="GJJ153" s="129"/>
      <c r="GJK153" s="129"/>
      <c r="GJL153" s="129"/>
      <c r="GJM153" s="129"/>
      <c r="GJN153" s="129"/>
      <c r="GJO153" s="129"/>
      <c r="GJP153" s="129"/>
      <c r="GJQ153" s="129"/>
      <c r="GJR153" s="129"/>
      <c r="GJS153" s="129"/>
      <c r="GJT153" s="129"/>
      <c r="GJU153" s="129"/>
      <c r="GJV153" s="129"/>
      <c r="GJW153" s="129"/>
      <c r="GJX153" s="129"/>
      <c r="GJY153" s="129"/>
      <c r="GJZ153" s="129"/>
      <c r="GKA153" s="129"/>
      <c r="GKB153" s="129"/>
      <c r="GKC153" s="129"/>
      <c r="GKD153" s="129"/>
      <c r="GKE153" s="129"/>
      <c r="GKF153" s="129"/>
      <c r="GKG153" s="129"/>
      <c r="GKH153" s="129"/>
      <c r="GKI153" s="129"/>
      <c r="GKJ153" s="129"/>
      <c r="GKK153" s="129"/>
      <c r="GKL153" s="129"/>
      <c r="GKM153" s="129"/>
      <c r="GKN153" s="129"/>
      <c r="GKO153" s="129"/>
      <c r="GKP153" s="129"/>
      <c r="GKQ153" s="129"/>
      <c r="GKR153" s="129"/>
      <c r="GKS153" s="129"/>
      <c r="GKT153" s="129"/>
      <c r="GKU153" s="129"/>
      <c r="GKV153" s="129"/>
      <c r="GKW153" s="129"/>
      <c r="GKX153" s="129"/>
      <c r="GKY153" s="129"/>
      <c r="GKZ153" s="129"/>
      <c r="GLA153" s="129"/>
      <c r="GLB153" s="129"/>
      <c r="GLC153" s="129"/>
      <c r="GLD153" s="129"/>
      <c r="GLE153" s="129"/>
      <c r="GLF153" s="129"/>
      <c r="GLG153" s="129"/>
      <c r="GLH153" s="129"/>
      <c r="GLI153" s="129"/>
      <c r="GLJ153" s="129"/>
      <c r="GLK153" s="129"/>
      <c r="GLL153" s="129"/>
      <c r="GLM153" s="129"/>
      <c r="GLN153" s="129"/>
      <c r="GLO153" s="129"/>
      <c r="GLP153" s="129"/>
      <c r="GLQ153" s="129"/>
      <c r="GLR153" s="129"/>
      <c r="GLS153" s="129"/>
      <c r="GLT153" s="129"/>
      <c r="GLU153" s="129"/>
      <c r="GLV153" s="129"/>
      <c r="GLW153" s="129"/>
      <c r="GLX153" s="129"/>
      <c r="GLY153" s="129"/>
      <c r="GLZ153" s="129"/>
      <c r="GMA153" s="129"/>
      <c r="GMB153" s="129"/>
      <c r="GMC153" s="129"/>
      <c r="GMD153" s="129"/>
      <c r="GME153" s="129"/>
      <c r="GMF153" s="129"/>
      <c r="GMG153" s="129"/>
      <c r="GMH153" s="129"/>
      <c r="GMI153" s="129"/>
      <c r="GMJ153" s="129"/>
      <c r="GMK153" s="129"/>
      <c r="GML153" s="129"/>
      <c r="GMM153" s="129"/>
      <c r="GMN153" s="129"/>
      <c r="GMO153" s="129"/>
      <c r="GMP153" s="129"/>
      <c r="GMQ153" s="129"/>
      <c r="GMR153" s="129"/>
      <c r="GMS153" s="129"/>
      <c r="GMT153" s="129"/>
      <c r="GMU153" s="129"/>
      <c r="GMV153" s="129"/>
      <c r="GMW153" s="129"/>
      <c r="GMX153" s="129"/>
      <c r="GMY153" s="129"/>
      <c r="GMZ153" s="129"/>
      <c r="GNA153" s="129"/>
      <c r="GNB153" s="129"/>
      <c r="GNC153" s="129"/>
      <c r="GND153" s="129"/>
      <c r="GNE153" s="129"/>
      <c r="GNF153" s="129"/>
      <c r="GNG153" s="129"/>
      <c r="GNH153" s="129"/>
      <c r="GNI153" s="129"/>
      <c r="GNJ153" s="129"/>
      <c r="GNK153" s="129"/>
      <c r="GNL153" s="129"/>
      <c r="GNM153" s="129"/>
      <c r="GNN153" s="129"/>
      <c r="GNO153" s="129"/>
      <c r="GNP153" s="129"/>
      <c r="GNQ153" s="129"/>
      <c r="GNR153" s="129"/>
      <c r="GNS153" s="129"/>
      <c r="GNT153" s="129"/>
      <c r="GNU153" s="129"/>
      <c r="GNV153" s="129"/>
      <c r="GNW153" s="129"/>
      <c r="GNX153" s="129"/>
      <c r="GNY153" s="129"/>
      <c r="GNZ153" s="129"/>
      <c r="GOA153" s="129"/>
      <c r="GOB153" s="129"/>
      <c r="GOC153" s="129"/>
      <c r="GOD153" s="129"/>
      <c r="GOE153" s="129"/>
      <c r="GOF153" s="129"/>
      <c r="GOG153" s="129"/>
      <c r="GOH153" s="129"/>
      <c r="GOI153" s="129"/>
      <c r="GOJ153" s="129"/>
      <c r="GOK153" s="129"/>
      <c r="GOL153" s="129"/>
      <c r="GOM153" s="129"/>
      <c r="GON153" s="129"/>
      <c r="GOO153" s="129"/>
      <c r="GOP153" s="129"/>
      <c r="GOQ153" s="129"/>
      <c r="GOR153" s="129"/>
      <c r="GOS153" s="129"/>
      <c r="GOT153" s="129"/>
      <c r="GOU153" s="129"/>
      <c r="GOV153" s="129"/>
      <c r="GOW153" s="129"/>
      <c r="GOX153" s="129"/>
      <c r="GOY153" s="129"/>
      <c r="GOZ153" s="129"/>
      <c r="GPA153" s="129"/>
      <c r="GPB153" s="129"/>
      <c r="GPC153" s="129"/>
      <c r="GPD153" s="129"/>
      <c r="GPE153" s="129"/>
      <c r="GPF153" s="129"/>
      <c r="GPG153" s="129"/>
      <c r="GPH153" s="129"/>
      <c r="GPI153" s="129"/>
      <c r="GPJ153" s="129"/>
      <c r="GPK153" s="129"/>
      <c r="GPL153" s="129"/>
      <c r="GPM153" s="129"/>
      <c r="GPN153" s="129"/>
      <c r="GPO153" s="129"/>
      <c r="GPP153" s="129"/>
      <c r="GPQ153" s="129"/>
      <c r="GPR153" s="129"/>
      <c r="GPS153" s="129"/>
      <c r="GPT153" s="129"/>
      <c r="GPU153" s="129"/>
      <c r="GPV153" s="129"/>
      <c r="GPW153" s="129"/>
      <c r="GPX153" s="129"/>
      <c r="GPY153" s="129"/>
      <c r="GPZ153" s="129"/>
      <c r="GQA153" s="129"/>
      <c r="GQB153" s="129"/>
      <c r="GQC153" s="129"/>
      <c r="GQD153" s="129"/>
      <c r="GQE153" s="129"/>
      <c r="GQF153" s="129"/>
      <c r="GQG153" s="129"/>
      <c r="GQH153" s="129"/>
      <c r="GQI153" s="129"/>
      <c r="GQJ153" s="129"/>
      <c r="GQK153" s="129"/>
      <c r="GQL153" s="129"/>
      <c r="GQM153" s="129"/>
      <c r="GQN153" s="129"/>
      <c r="GQO153" s="129"/>
      <c r="GQP153" s="129"/>
      <c r="GQQ153" s="129"/>
      <c r="GQR153" s="129"/>
      <c r="GQS153" s="129"/>
      <c r="GQT153" s="129"/>
      <c r="GQU153" s="129"/>
      <c r="GQV153" s="129"/>
      <c r="GQW153" s="129"/>
      <c r="GQX153" s="129"/>
      <c r="GQY153" s="129"/>
      <c r="GQZ153" s="129"/>
      <c r="GRA153" s="129"/>
      <c r="GRB153" s="129"/>
      <c r="GRC153" s="129"/>
      <c r="GRD153" s="129"/>
      <c r="GRE153" s="129"/>
      <c r="GRF153" s="129"/>
      <c r="GRG153" s="129"/>
      <c r="GRH153" s="129"/>
      <c r="GRI153" s="129"/>
      <c r="GRJ153" s="129"/>
      <c r="GRK153" s="129"/>
      <c r="GRL153" s="129"/>
      <c r="GRM153" s="129"/>
      <c r="GRN153" s="129"/>
      <c r="GRO153" s="129"/>
      <c r="GRP153" s="129"/>
      <c r="GRQ153" s="129"/>
      <c r="GRR153" s="129"/>
      <c r="GRS153" s="129"/>
      <c r="GRT153" s="129"/>
      <c r="GRU153" s="129"/>
      <c r="GRV153" s="129"/>
      <c r="GRW153" s="129"/>
      <c r="GRX153" s="129"/>
      <c r="GRY153" s="129"/>
      <c r="GRZ153" s="129"/>
      <c r="GSA153" s="129"/>
      <c r="GSB153" s="129"/>
      <c r="GSC153" s="129"/>
      <c r="GSD153" s="129"/>
      <c r="GSE153" s="129"/>
      <c r="GSF153" s="129"/>
      <c r="GSG153" s="129"/>
      <c r="GSH153" s="129"/>
      <c r="GSI153" s="129"/>
      <c r="GSJ153" s="129"/>
      <c r="GSK153" s="129"/>
      <c r="GSL153" s="129"/>
      <c r="GSM153" s="129"/>
      <c r="GSN153" s="129"/>
      <c r="GSO153" s="129"/>
      <c r="GSP153" s="129"/>
      <c r="GSQ153" s="129"/>
      <c r="GSR153" s="129"/>
      <c r="GSS153" s="129"/>
      <c r="GST153" s="129"/>
      <c r="GSU153" s="129"/>
      <c r="GSV153" s="129"/>
      <c r="GSW153" s="129"/>
      <c r="GSX153" s="129"/>
      <c r="GSY153" s="129"/>
      <c r="GSZ153" s="129"/>
      <c r="GTA153" s="129"/>
      <c r="GTB153" s="129"/>
      <c r="GTC153" s="129"/>
      <c r="GTD153" s="129"/>
      <c r="GTE153" s="129"/>
      <c r="GTF153" s="129"/>
      <c r="GTG153" s="129"/>
      <c r="GTH153" s="129"/>
      <c r="GTI153" s="129"/>
      <c r="GTJ153" s="129"/>
      <c r="GTK153" s="129"/>
      <c r="GTL153" s="129"/>
      <c r="GTM153" s="129"/>
      <c r="GTN153" s="129"/>
      <c r="GTO153" s="129"/>
      <c r="GTP153" s="129"/>
      <c r="GTQ153" s="129"/>
      <c r="GTR153" s="129"/>
      <c r="GTS153" s="129"/>
      <c r="GTT153" s="129"/>
      <c r="GTU153" s="129"/>
      <c r="GTV153" s="129"/>
      <c r="GTW153" s="129"/>
      <c r="GTX153" s="129"/>
      <c r="GTY153" s="129"/>
      <c r="GTZ153" s="129"/>
      <c r="GUA153" s="129"/>
      <c r="GUB153" s="129"/>
      <c r="GUC153" s="129"/>
      <c r="GUD153" s="129"/>
      <c r="GUE153" s="129"/>
      <c r="GUF153" s="129"/>
      <c r="GUG153" s="129"/>
      <c r="GUH153" s="129"/>
      <c r="GUI153" s="129"/>
      <c r="GUJ153" s="129"/>
      <c r="GUK153" s="129"/>
      <c r="GUL153" s="129"/>
      <c r="GUM153" s="129"/>
      <c r="GUN153" s="129"/>
      <c r="GUO153" s="129"/>
      <c r="GUP153" s="129"/>
      <c r="GUQ153" s="129"/>
      <c r="GUR153" s="129"/>
      <c r="GUS153" s="129"/>
      <c r="GUT153" s="129"/>
      <c r="GUU153" s="129"/>
      <c r="GUV153" s="129"/>
      <c r="GUW153" s="129"/>
      <c r="GUX153" s="129"/>
      <c r="GUY153" s="129"/>
      <c r="GUZ153" s="129"/>
      <c r="GVA153" s="129"/>
      <c r="GVB153" s="129"/>
      <c r="GVC153" s="129"/>
      <c r="GVD153" s="129"/>
      <c r="GVE153" s="129"/>
      <c r="GVF153" s="129"/>
      <c r="GVG153" s="129"/>
      <c r="GVH153" s="129"/>
      <c r="GVI153" s="129"/>
      <c r="GVJ153" s="129"/>
      <c r="GVK153" s="129"/>
      <c r="GVL153" s="129"/>
      <c r="GVM153" s="129"/>
      <c r="GVN153" s="129"/>
      <c r="GVO153" s="129"/>
      <c r="GVP153" s="129"/>
      <c r="GVQ153" s="129"/>
      <c r="GVR153" s="129"/>
      <c r="GVS153" s="129"/>
      <c r="GVT153" s="129"/>
      <c r="GVU153" s="129"/>
      <c r="GVV153" s="129"/>
      <c r="GVW153" s="129"/>
      <c r="GVX153" s="129"/>
      <c r="GVY153" s="129"/>
      <c r="GVZ153" s="129"/>
      <c r="GWA153" s="129"/>
      <c r="GWB153" s="129"/>
      <c r="GWC153" s="129"/>
      <c r="GWD153" s="129"/>
      <c r="GWE153" s="129"/>
      <c r="GWF153" s="129"/>
      <c r="GWG153" s="129"/>
      <c r="GWH153" s="129"/>
      <c r="GWI153" s="129"/>
      <c r="GWJ153" s="129"/>
      <c r="GWK153" s="129"/>
      <c r="GWL153" s="129"/>
      <c r="GWM153" s="129"/>
      <c r="GWN153" s="129"/>
      <c r="GWO153" s="129"/>
      <c r="GWP153" s="129"/>
      <c r="GWQ153" s="129"/>
      <c r="GWR153" s="129"/>
      <c r="GWS153" s="129"/>
      <c r="GWT153" s="129"/>
      <c r="GWU153" s="129"/>
      <c r="GWV153" s="129"/>
      <c r="GWW153" s="129"/>
      <c r="GWX153" s="129"/>
      <c r="GWY153" s="129"/>
      <c r="GWZ153" s="129"/>
      <c r="GXA153" s="129"/>
      <c r="GXB153" s="129"/>
      <c r="GXC153" s="129"/>
      <c r="GXD153" s="129"/>
      <c r="GXE153" s="129"/>
      <c r="GXF153" s="129"/>
      <c r="GXG153" s="129"/>
      <c r="GXH153" s="129"/>
      <c r="GXI153" s="129"/>
      <c r="GXJ153" s="129"/>
      <c r="GXK153" s="129"/>
      <c r="GXL153" s="129"/>
      <c r="GXM153" s="129"/>
      <c r="GXN153" s="129"/>
      <c r="GXO153" s="129"/>
      <c r="GXP153" s="129"/>
      <c r="GXQ153" s="129"/>
      <c r="GXR153" s="129"/>
      <c r="GXS153" s="129"/>
      <c r="GXT153" s="129"/>
      <c r="GXU153" s="129"/>
      <c r="GXV153" s="129"/>
      <c r="GXW153" s="129"/>
      <c r="GXX153" s="129"/>
      <c r="GXY153" s="129"/>
      <c r="GXZ153" s="129"/>
      <c r="GYA153" s="129"/>
      <c r="GYB153" s="129"/>
      <c r="GYC153" s="129"/>
      <c r="GYD153" s="129"/>
      <c r="GYE153" s="129"/>
      <c r="GYF153" s="129"/>
      <c r="GYG153" s="129"/>
      <c r="GYH153" s="129"/>
      <c r="GYI153" s="129"/>
      <c r="GYJ153" s="129"/>
      <c r="GYK153" s="129"/>
      <c r="GYL153" s="129"/>
      <c r="GYM153" s="129"/>
      <c r="GYN153" s="129"/>
      <c r="GYO153" s="129"/>
      <c r="GYP153" s="129"/>
      <c r="GYQ153" s="129"/>
      <c r="GYR153" s="129"/>
      <c r="GYS153" s="129"/>
      <c r="GYT153" s="129"/>
      <c r="GYU153" s="129"/>
      <c r="GYV153" s="129"/>
      <c r="GYW153" s="129"/>
      <c r="GYX153" s="129"/>
      <c r="GYY153" s="129"/>
      <c r="GYZ153" s="129"/>
      <c r="GZA153" s="129"/>
      <c r="GZB153" s="129"/>
      <c r="GZC153" s="129"/>
      <c r="GZD153" s="129"/>
      <c r="GZE153" s="129"/>
      <c r="GZF153" s="129"/>
      <c r="GZG153" s="129"/>
      <c r="GZH153" s="129"/>
      <c r="GZI153" s="129"/>
      <c r="GZJ153" s="129"/>
      <c r="GZK153" s="129"/>
      <c r="GZL153" s="129"/>
      <c r="GZM153" s="129"/>
      <c r="GZN153" s="129"/>
      <c r="GZO153" s="129"/>
      <c r="GZP153" s="129"/>
      <c r="GZQ153" s="129"/>
      <c r="GZR153" s="129"/>
      <c r="GZS153" s="129"/>
      <c r="GZT153" s="129"/>
      <c r="GZU153" s="129"/>
      <c r="GZV153" s="129"/>
      <c r="GZW153" s="129"/>
      <c r="GZX153" s="129"/>
      <c r="GZY153" s="129"/>
      <c r="GZZ153" s="129"/>
      <c r="HAA153" s="129"/>
      <c r="HAB153" s="129"/>
      <c r="HAC153" s="129"/>
      <c r="HAD153" s="129"/>
      <c r="HAE153" s="129"/>
      <c r="HAF153" s="129"/>
      <c r="HAG153" s="129"/>
      <c r="HAH153" s="129"/>
      <c r="HAI153" s="129"/>
      <c r="HAJ153" s="129"/>
      <c r="HAK153" s="129"/>
      <c r="HAL153" s="129"/>
      <c r="HAM153" s="129"/>
      <c r="HAN153" s="129"/>
      <c r="HAO153" s="129"/>
      <c r="HAP153" s="129"/>
      <c r="HAQ153" s="129"/>
      <c r="HAR153" s="129"/>
      <c r="HAS153" s="129"/>
      <c r="HAT153" s="129"/>
      <c r="HAU153" s="129"/>
      <c r="HAV153" s="129"/>
      <c r="HAW153" s="129"/>
      <c r="HAX153" s="129"/>
      <c r="HAY153" s="129"/>
      <c r="HAZ153" s="129"/>
      <c r="HBA153" s="129"/>
      <c r="HBB153" s="129"/>
      <c r="HBC153" s="129"/>
      <c r="HBD153" s="129"/>
      <c r="HBE153" s="129"/>
      <c r="HBF153" s="129"/>
      <c r="HBG153" s="129"/>
      <c r="HBH153" s="129"/>
      <c r="HBI153" s="129"/>
      <c r="HBJ153" s="129"/>
      <c r="HBK153" s="129"/>
      <c r="HBL153" s="129"/>
      <c r="HBM153" s="129"/>
      <c r="HBN153" s="129"/>
      <c r="HBO153" s="129"/>
      <c r="HBP153" s="129"/>
      <c r="HBQ153" s="129"/>
      <c r="HBR153" s="129"/>
      <c r="HBS153" s="129"/>
      <c r="HBT153" s="129"/>
      <c r="HBU153" s="129"/>
      <c r="HBV153" s="129"/>
      <c r="HBW153" s="129"/>
      <c r="HBX153" s="129"/>
      <c r="HBY153" s="129"/>
      <c r="HBZ153" s="129"/>
      <c r="HCA153" s="129"/>
      <c r="HCB153" s="129"/>
      <c r="HCC153" s="129"/>
      <c r="HCD153" s="129"/>
      <c r="HCE153" s="129"/>
      <c r="HCF153" s="129"/>
      <c r="HCG153" s="129"/>
      <c r="HCH153" s="129"/>
      <c r="HCI153" s="129"/>
      <c r="HCJ153" s="129"/>
      <c r="HCK153" s="129"/>
      <c r="HCL153" s="129"/>
      <c r="HCM153" s="129"/>
      <c r="HCN153" s="129"/>
      <c r="HCO153" s="129"/>
      <c r="HCP153" s="129"/>
      <c r="HCQ153" s="129"/>
      <c r="HCR153" s="129"/>
      <c r="HCS153" s="129"/>
      <c r="HCT153" s="129"/>
      <c r="HCU153" s="129"/>
      <c r="HCV153" s="129"/>
      <c r="HCW153" s="129"/>
      <c r="HCX153" s="129"/>
      <c r="HCY153" s="129"/>
      <c r="HCZ153" s="129"/>
      <c r="HDA153" s="129"/>
      <c r="HDB153" s="129"/>
      <c r="HDC153" s="129"/>
      <c r="HDD153" s="129"/>
      <c r="HDE153" s="129"/>
      <c r="HDF153" s="129"/>
      <c r="HDG153" s="129"/>
      <c r="HDH153" s="129"/>
      <c r="HDI153" s="129"/>
      <c r="HDJ153" s="129"/>
      <c r="HDK153" s="129"/>
      <c r="HDL153" s="129"/>
      <c r="HDM153" s="129"/>
      <c r="HDN153" s="129"/>
      <c r="HDO153" s="129"/>
      <c r="HDP153" s="129"/>
      <c r="HDQ153" s="129"/>
      <c r="HDR153" s="129"/>
      <c r="HDS153" s="129"/>
      <c r="HDT153" s="129"/>
      <c r="HDU153" s="129"/>
      <c r="HDV153" s="129"/>
      <c r="HDW153" s="129"/>
      <c r="HDX153" s="129"/>
      <c r="HDY153" s="129"/>
      <c r="HDZ153" s="129"/>
      <c r="HEA153" s="129"/>
      <c r="HEB153" s="129"/>
      <c r="HEC153" s="129"/>
      <c r="HED153" s="129"/>
      <c r="HEE153" s="129"/>
      <c r="HEF153" s="129"/>
      <c r="HEG153" s="129"/>
      <c r="HEH153" s="129"/>
      <c r="HEI153" s="129"/>
      <c r="HEJ153" s="129"/>
      <c r="HEK153" s="129"/>
      <c r="HEL153" s="129"/>
      <c r="HEM153" s="129"/>
      <c r="HEN153" s="129"/>
      <c r="HEO153" s="129"/>
      <c r="HEP153" s="129"/>
      <c r="HEQ153" s="129"/>
      <c r="HER153" s="129"/>
      <c r="HES153" s="129"/>
      <c r="HET153" s="129"/>
      <c r="HEU153" s="129"/>
      <c r="HEV153" s="129"/>
      <c r="HEW153" s="129"/>
      <c r="HEX153" s="129"/>
      <c r="HEY153" s="129"/>
      <c r="HEZ153" s="129"/>
      <c r="HFA153" s="129"/>
      <c r="HFB153" s="129"/>
      <c r="HFC153" s="129"/>
      <c r="HFD153" s="129"/>
      <c r="HFE153" s="129"/>
      <c r="HFF153" s="129"/>
      <c r="HFG153" s="129"/>
      <c r="HFH153" s="129"/>
      <c r="HFI153" s="129"/>
      <c r="HFJ153" s="129"/>
      <c r="HFK153" s="129"/>
      <c r="HFL153" s="129"/>
      <c r="HFM153" s="129"/>
      <c r="HFN153" s="129"/>
      <c r="HFO153" s="129"/>
      <c r="HFP153" s="129"/>
      <c r="HFQ153" s="129"/>
      <c r="HFR153" s="129"/>
      <c r="HFS153" s="129"/>
      <c r="HFT153" s="129"/>
      <c r="HFU153" s="129"/>
      <c r="HFV153" s="129"/>
      <c r="HFW153" s="129"/>
      <c r="HFX153" s="129"/>
      <c r="HFY153" s="129"/>
      <c r="HFZ153" s="129"/>
      <c r="HGA153" s="129"/>
      <c r="HGB153" s="129"/>
      <c r="HGC153" s="129"/>
      <c r="HGD153" s="129"/>
      <c r="HGE153" s="129"/>
      <c r="HGF153" s="129"/>
      <c r="HGG153" s="129"/>
      <c r="HGH153" s="129"/>
      <c r="HGI153" s="129"/>
      <c r="HGJ153" s="129"/>
      <c r="HGK153" s="129"/>
      <c r="HGL153" s="129"/>
      <c r="HGM153" s="129"/>
      <c r="HGN153" s="129"/>
      <c r="HGO153" s="129"/>
      <c r="HGP153" s="129"/>
      <c r="HGQ153" s="129"/>
      <c r="HGR153" s="129"/>
      <c r="HGS153" s="129"/>
      <c r="HGT153" s="129"/>
      <c r="HGU153" s="129"/>
      <c r="HGV153" s="129"/>
      <c r="HGW153" s="129"/>
      <c r="HGX153" s="129"/>
      <c r="HGY153" s="129"/>
      <c r="HGZ153" s="129"/>
      <c r="HHA153" s="129"/>
      <c r="HHB153" s="129"/>
      <c r="HHC153" s="129"/>
      <c r="HHD153" s="129"/>
      <c r="HHE153" s="129"/>
      <c r="HHF153" s="129"/>
      <c r="HHG153" s="129"/>
      <c r="HHH153" s="129"/>
      <c r="HHI153" s="129"/>
      <c r="HHJ153" s="129"/>
      <c r="HHK153" s="129"/>
      <c r="HHL153" s="129"/>
      <c r="HHM153" s="129"/>
      <c r="HHN153" s="129"/>
      <c r="HHO153" s="129"/>
      <c r="HHP153" s="129"/>
      <c r="HHQ153" s="129"/>
      <c r="HHR153" s="129"/>
      <c r="HHS153" s="129"/>
      <c r="HHT153" s="129"/>
      <c r="HHU153" s="129"/>
      <c r="HHV153" s="129"/>
      <c r="HHW153" s="129"/>
      <c r="HHX153" s="129"/>
      <c r="HHY153" s="129"/>
      <c r="HHZ153" s="129"/>
      <c r="HIA153" s="129"/>
      <c r="HIB153" s="129"/>
      <c r="HIC153" s="129"/>
      <c r="HID153" s="129"/>
      <c r="HIE153" s="129"/>
      <c r="HIF153" s="129"/>
      <c r="HIG153" s="129"/>
      <c r="HIH153" s="129"/>
      <c r="HII153" s="129"/>
      <c r="HIJ153" s="129"/>
      <c r="HIK153" s="129"/>
      <c r="HIL153" s="129"/>
      <c r="HIM153" s="129"/>
      <c r="HIN153" s="129"/>
      <c r="HIO153" s="129"/>
      <c r="HIP153" s="129"/>
      <c r="HIQ153" s="129"/>
      <c r="HIR153" s="129"/>
      <c r="HIS153" s="129"/>
      <c r="HIT153" s="129"/>
      <c r="HIU153" s="129"/>
      <c r="HIV153" s="129"/>
      <c r="HIW153" s="129"/>
      <c r="HIX153" s="129"/>
      <c r="HIY153" s="129"/>
      <c r="HIZ153" s="129"/>
      <c r="HJA153" s="129"/>
      <c r="HJB153" s="129"/>
      <c r="HJC153" s="129"/>
      <c r="HJD153" s="129"/>
      <c r="HJE153" s="129"/>
      <c r="HJF153" s="129"/>
      <c r="HJG153" s="129"/>
      <c r="HJH153" s="129"/>
      <c r="HJI153" s="129"/>
      <c r="HJJ153" s="129"/>
      <c r="HJK153" s="129"/>
      <c r="HJL153" s="129"/>
      <c r="HJM153" s="129"/>
      <c r="HJN153" s="129"/>
      <c r="HJO153" s="129"/>
      <c r="HJP153" s="129"/>
      <c r="HJQ153" s="129"/>
      <c r="HJR153" s="129"/>
      <c r="HJS153" s="129"/>
      <c r="HJT153" s="129"/>
      <c r="HJU153" s="129"/>
      <c r="HJV153" s="129"/>
      <c r="HJW153" s="129"/>
      <c r="HJX153" s="129"/>
      <c r="HJY153" s="129"/>
      <c r="HJZ153" s="129"/>
      <c r="HKA153" s="129"/>
      <c r="HKB153" s="129"/>
      <c r="HKC153" s="129"/>
      <c r="HKD153" s="129"/>
      <c r="HKE153" s="129"/>
      <c r="HKF153" s="129"/>
      <c r="HKG153" s="129"/>
      <c r="HKH153" s="129"/>
      <c r="HKI153" s="129"/>
      <c r="HKJ153" s="129"/>
      <c r="HKK153" s="129"/>
      <c r="HKL153" s="129"/>
      <c r="HKM153" s="129"/>
      <c r="HKN153" s="129"/>
      <c r="HKO153" s="129"/>
      <c r="HKP153" s="129"/>
      <c r="HKQ153" s="129"/>
      <c r="HKR153" s="129"/>
      <c r="HKS153" s="129"/>
      <c r="HKT153" s="129"/>
      <c r="HKU153" s="129"/>
      <c r="HKV153" s="129"/>
      <c r="HKW153" s="129"/>
      <c r="HKX153" s="129"/>
      <c r="HKY153" s="129"/>
      <c r="HKZ153" s="129"/>
      <c r="HLA153" s="129"/>
      <c r="HLB153" s="129"/>
      <c r="HLC153" s="129"/>
      <c r="HLD153" s="129"/>
      <c r="HLE153" s="129"/>
      <c r="HLF153" s="129"/>
      <c r="HLG153" s="129"/>
      <c r="HLH153" s="129"/>
      <c r="HLI153" s="129"/>
      <c r="HLJ153" s="129"/>
      <c r="HLK153" s="129"/>
      <c r="HLL153" s="129"/>
      <c r="HLM153" s="129"/>
      <c r="HLN153" s="129"/>
      <c r="HLO153" s="129"/>
      <c r="HLP153" s="129"/>
      <c r="HLQ153" s="129"/>
      <c r="HLR153" s="129"/>
      <c r="HLS153" s="129"/>
      <c r="HLT153" s="129"/>
      <c r="HLU153" s="129"/>
      <c r="HLV153" s="129"/>
      <c r="HLW153" s="129"/>
      <c r="HLX153" s="129"/>
      <c r="HLY153" s="129"/>
      <c r="HLZ153" s="129"/>
      <c r="HMA153" s="129"/>
      <c r="HMB153" s="129"/>
      <c r="HMC153" s="129"/>
      <c r="HMD153" s="129"/>
      <c r="HME153" s="129"/>
      <c r="HMF153" s="129"/>
      <c r="HMG153" s="129"/>
      <c r="HMH153" s="129"/>
      <c r="HMI153" s="129"/>
      <c r="HMJ153" s="129"/>
      <c r="HMK153" s="129"/>
      <c r="HML153" s="129"/>
      <c r="HMM153" s="129"/>
      <c r="HMN153" s="129"/>
      <c r="HMO153" s="129"/>
      <c r="HMP153" s="129"/>
      <c r="HMQ153" s="129"/>
      <c r="HMR153" s="129"/>
      <c r="HMS153" s="129"/>
      <c r="HMT153" s="129"/>
      <c r="HMU153" s="129"/>
      <c r="HMV153" s="129"/>
      <c r="HMW153" s="129"/>
      <c r="HMX153" s="129"/>
      <c r="HMY153" s="129"/>
      <c r="HMZ153" s="129"/>
      <c r="HNA153" s="129"/>
      <c r="HNB153" s="129"/>
      <c r="HNC153" s="129"/>
      <c r="HND153" s="129"/>
      <c r="HNE153" s="129"/>
      <c r="HNF153" s="129"/>
      <c r="HNG153" s="129"/>
      <c r="HNH153" s="129"/>
      <c r="HNI153" s="129"/>
      <c r="HNJ153" s="129"/>
      <c r="HNK153" s="129"/>
      <c r="HNL153" s="129"/>
      <c r="HNM153" s="129"/>
      <c r="HNN153" s="129"/>
      <c r="HNO153" s="129"/>
      <c r="HNP153" s="129"/>
      <c r="HNQ153" s="129"/>
      <c r="HNR153" s="129"/>
      <c r="HNS153" s="129"/>
      <c r="HNT153" s="129"/>
      <c r="HNU153" s="129"/>
      <c r="HNV153" s="129"/>
      <c r="HNW153" s="129"/>
      <c r="HNX153" s="129"/>
      <c r="HNY153" s="129"/>
      <c r="HNZ153" s="129"/>
      <c r="HOA153" s="129"/>
      <c r="HOB153" s="129"/>
      <c r="HOC153" s="129"/>
      <c r="HOD153" s="129"/>
      <c r="HOE153" s="129"/>
      <c r="HOF153" s="129"/>
      <c r="HOG153" s="129"/>
      <c r="HOH153" s="129"/>
      <c r="HOI153" s="129"/>
      <c r="HOJ153" s="129"/>
      <c r="HOK153" s="129"/>
      <c r="HOL153" s="129"/>
      <c r="HOM153" s="129"/>
      <c r="HON153" s="129"/>
      <c r="HOO153" s="129"/>
      <c r="HOP153" s="129"/>
      <c r="HOQ153" s="129"/>
      <c r="HOR153" s="129"/>
      <c r="HOS153" s="129"/>
      <c r="HOT153" s="129"/>
      <c r="HOU153" s="129"/>
      <c r="HOV153" s="129"/>
      <c r="HOW153" s="129"/>
      <c r="HOX153" s="129"/>
      <c r="HOY153" s="129"/>
      <c r="HOZ153" s="129"/>
      <c r="HPA153" s="129"/>
      <c r="HPB153" s="129"/>
      <c r="HPC153" s="129"/>
      <c r="HPD153" s="129"/>
      <c r="HPE153" s="129"/>
      <c r="HPF153" s="129"/>
      <c r="HPG153" s="129"/>
      <c r="HPH153" s="129"/>
      <c r="HPI153" s="129"/>
      <c r="HPJ153" s="129"/>
      <c r="HPK153" s="129"/>
      <c r="HPL153" s="129"/>
      <c r="HPM153" s="129"/>
      <c r="HPN153" s="129"/>
      <c r="HPO153" s="129"/>
      <c r="HPP153" s="129"/>
      <c r="HPQ153" s="129"/>
      <c r="HPR153" s="129"/>
      <c r="HPS153" s="129"/>
      <c r="HPT153" s="129"/>
      <c r="HPU153" s="129"/>
      <c r="HPV153" s="129"/>
      <c r="HPW153" s="129"/>
      <c r="HPX153" s="129"/>
      <c r="HPY153" s="129"/>
      <c r="HPZ153" s="129"/>
      <c r="HQA153" s="129"/>
      <c r="HQB153" s="129"/>
      <c r="HQC153" s="129"/>
      <c r="HQD153" s="129"/>
      <c r="HQE153" s="129"/>
      <c r="HQF153" s="129"/>
      <c r="HQG153" s="129"/>
      <c r="HQH153" s="129"/>
      <c r="HQI153" s="129"/>
      <c r="HQJ153" s="129"/>
      <c r="HQK153" s="129"/>
      <c r="HQL153" s="129"/>
      <c r="HQM153" s="129"/>
      <c r="HQN153" s="129"/>
      <c r="HQO153" s="129"/>
      <c r="HQP153" s="129"/>
      <c r="HQQ153" s="129"/>
      <c r="HQR153" s="129"/>
      <c r="HQS153" s="129"/>
      <c r="HQT153" s="129"/>
      <c r="HQU153" s="129"/>
      <c r="HQV153" s="129"/>
      <c r="HQW153" s="129"/>
      <c r="HQX153" s="129"/>
      <c r="HQY153" s="129"/>
      <c r="HQZ153" s="129"/>
      <c r="HRA153" s="129"/>
      <c r="HRB153" s="129"/>
      <c r="HRC153" s="129"/>
      <c r="HRD153" s="129"/>
      <c r="HRE153" s="129"/>
      <c r="HRF153" s="129"/>
      <c r="HRG153" s="129"/>
      <c r="HRH153" s="129"/>
      <c r="HRI153" s="129"/>
      <c r="HRJ153" s="129"/>
      <c r="HRK153" s="129"/>
      <c r="HRL153" s="129"/>
      <c r="HRM153" s="129"/>
      <c r="HRN153" s="129"/>
      <c r="HRO153" s="129"/>
      <c r="HRP153" s="129"/>
      <c r="HRQ153" s="129"/>
      <c r="HRR153" s="129"/>
      <c r="HRS153" s="129"/>
      <c r="HRT153" s="129"/>
      <c r="HRU153" s="129"/>
      <c r="HRV153" s="129"/>
      <c r="HRW153" s="129"/>
      <c r="HRX153" s="129"/>
      <c r="HRY153" s="129"/>
      <c r="HRZ153" s="129"/>
      <c r="HSA153" s="129"/>
      <c r="HSB153" s="129"/>
      <c r="HSC153" s="129"/>
      <c r="HSD153" s="129"/>
      <c r="HSE153" s="129"/>
      <c r="HSF153" s="129"/>
      <c r="HSG153" s="129"/>
      <c r="HSH153" s="129"/>
      <c r="HSI153" s="129"/>
      <c r="HSJ153" s="129"/>
      <c r="HSK153" s="129"/>
      <c r="HSL153" s="129"/>
      <c r="HSM153" s="129"/>
      <c r="HSN153" s="129"/>
      <c r="HSO153" s="129"/>
      <c r="HSP153" s="129"/>
      <c r="HSQ153" s="129"/>
      <c r="HSR153" s="129"/>
      <c r="HSS153" s="129"/>
      <c r="HST153" s="129"/>
      <c r="HSU153" s="129"/>
      <c r="HSV153" s="129"/>
      <c r="HSW153" s="129"/>
      <c r="HSX153" s="129"/>
      <c r="HSY153" s="129"/>
      <c r="HSZ153" s="129"/>
      <c r="HTA153" s="129"/>
      <c r="HTB153" s="129"/>
      <c r="HTC153" s="129"/>
      <c r="HTD153" s="129"/>
      <c r="HTE153" s="129"/>
      <c r="HTF153" s="129"/>
      <c r="HTG153" s="129"/>
      <c r="HTH153" s="129"/>
      <c r="HTI153" s="129"/>
      <c r="HTJ153" s="129"/>
      <c r="HTK153" s="129"/>
      <c r="HTL153" s="129"/>
      <c r="HTM153" s="129"/>
      <c r="HTN153" s="129"/>
      <c r="HTO153" s="129"/>
      <c r="HTP153" s="129"/>
      <c r="HTQ153" s="129"/>
      <c r="HTR153" s="129"/>
      <c r="HTS153" s="129"/>
      <c r="HTT153" s="129"/>
      <c r="HTU153" s="129"/>
      <c r="HTV153" s="129"/>
      <c r="HTW153" s="129"/>
      <c r="HTX153" s="129"/>
      <c r="HTY153" s="129"/>
      <c r="HTZ153" s="129"/>
      <c r="HUA153" s="129"/>
      <c r="HUB153" s="129"/>
      <c r="HUC153" s="129"/>
      <c r="HUD153" s="129"/>
      <c r="HUE153" s="129"/>
      <c r="HUF153" s="129"/>
      <c r="HUG153" s="129"/>
      <c r="HUH153" s="129"/>
      <c r="HUI153" s="129"/>
      <c r="HUJ153" s="129"/>
      <c r="HUK153" s="129"/>
      <c r="HUL153" s="129"/>
      <c r="HUM153" s="129"/>
      <c r="HUN153" s="129"/>
      <c r="HUO153" s="129"/>
      <c r="HUP153" s="129"/>
      <c r="HUQ153" s="129"/>
      <c r="HUR153" s="129"/>
      <c r="HUS153" s="129"/>
      <c r="HUT153" s="129"/>
      <c r="HUU153" s="129"/>
      <c r="HUV153" s="129"/>
      <c r="HUW153" s="129"/>
      <c r="HUX153" s="129"/>
      <c r="HUY153" s="129"/>
      <c r="HUZ153" s="129"/>
      <c r="HVA153" s="129"/>
      <c r="HVB153" s="129"/>
      <c r="HVC153" s="129"/>
      <c r="HVD153" s="129"/>
      <c r="HVE153" s="129"/>
      <c r="HVF153" s="129"/>
      <c r="HVG153" s="129"/>
      <c r="HVH153" s="129"/>
      <c r="HVI153" s="129"/>
      <c r="HVJ153" s="129"/>
      <c r="HVK153" s="129"/>
      <c r="HVL153" s="129"/>
      <c r="HVM153" s="129"/>
      <c r="HVN153" s="129"/>
      <c r="HVO153" s="129"/>
      <c r="HVP153" s="129"/>
      <c r="HVQ153" s="129"/>
      <c r="HVR153" s="129"/>
      <c r="HVS153" s="129"/>
      <c r="HVT153" s="129"/>
      <c r="HVU153" s="129"/>
      <c r="HVV153" s="129"/>
      <c r="HVW153" s="129"/>
      <c r="HVX153" s="129"/>
      <c r="HVY153" s="129"/>
      <c r="HVZ153" s="129"/>
      <c r="HWA153" s="129"/>
      <c r="HWB153" s="129"/>
      <c r="HWC153" s="129"/>
      <c r="HWD153" s="129"/>
      <c r="HWE153" s="129"/>
      <c r="HWF153" s="129"/>
      <c r="HWG153" s="129"/>
      <c r="HWH153" s="129"/>
      <c r="HWI153" s="129"/>
      <c r="HWJ153" s="129"/>
      <c r="HWK153" s="129"/>
      <c r="HWL153" s="129"/>
      <c r="HWM153" s="129"/>
      <c r="HWN153" s="129"/>
      <c r="HWO153" s="129"/>
      <c r="HWP153" s="129"/>
      <c r="HWQ153" s="129"/>
      <c r="HWR153" s="129"/>
      <c r="HWS153" s="129"/>
      <c r="HWT153" s="129"/>
      <c r="HWU153" s="129"/>
      <c r="HWV153" s="129"/>
      <c r="HWW153" s="129"/>
      <c r="HWX153" s="129"/>
      <c r="HWY153" s="129"/>
      <c r="HWZ153" s="129"/>
      <c r="HXA153" s="129"/>
      <c r="HXB153" s="129"/>
      <c r="HXC153" s="129"/>
      <c r="HXD153" s="129"/>
      <c r="HXE153" s="129"/>
      <c r="HXF153" s="129"/>
      <c r="HXG153" s="129"/>
      <c r="HXH153" s="129"/>
      <c r="HXI153" s="129"/>
      <c r="HXJ153" s="129"/>
      <c r="HXK153" s="129"/>
      <c r="HXL153" s="129"/>
      <c r="HXM153" s="129"/>
      <c r="HXN153" s="129"/>
      <c r="HXO153" s="129"/>
      <c r="HXP153" s="129"/>
      <c r="HXQ153" s="129"/>
      <c r="HXR153" s="129"/>
      <c r="HXS153" s="129"/>
      <c r="HXT153" s="129"/>
      <c r="HXU153" s="129"/>
      <c r="HXV153" s="129"/>
      <c r="HXW153" s="129"/>
      <c r="HXX153" s="129"/>
      <c r="HXY153" s="129"/>
      <c r="HXZ153" s="129"/>
      <c r="HYA153" s="129"/>
      <c r="HYB153" s="129"/>
      <c r="HYC153" s="129"/>
      <c r="HYD153" s="129"/>
      <c r="HYE153" s="129"/>
      <c r="HYF153" s="129"/>
      <c r="HYG153" s="129"/>
      <c r="HYH153" s="129"/>
      <c r="HYI153" s="129"/>
      <c r="HYJ153" s="129"/>
      <c r="HYK153" s="129"/>
      <c r="HYL153" s="129"/>
      <c r="HYM153" s="129"/>
      <c r="HYN153" s="129"/>
      <c r="HYO153" s="129"/>
      <c r="HYP153" s="129"/>
      <c r="HYQ153" s="129"/>
      <c r="HYR153" s="129"/>
      <c r="HYS153" s="129"/>
      <c r="HYT153" s="129"/>
      <c r="HYU153" s="129"/>
      <c r="HYV153" s="129"/>
      <c r="HYW153" s="129"/>
      <c r="HYX153" s="129"/>
      <c r="HYY153" s="129"/>
      <c r="HYZ153" s="129"/>
      <c r="HZA153" s="129"/>
      <c r="HZB153" s="129"/>
      <c r="HZC153" s="129"/>
      <c r="HZD153" s="129"/>
      <c r="HZE153" s="129"/>
      <c r="HZF153" s="129"/>
      <c r="HZG153" s="129"/>
      <c r="HZH153" s="129"/>
      <c r="HZI153" s="129"/>
      <c r="HZJ153" s="129"/>
      <c r="HZK153" s="129"/>
      <c r="HZL153" s="129"/>
      <c r="HZM153" s="129"/>
      <c r="HZN153" s="129"/>
      <c r="HZO153" s="129"/>
      <c r="HZP153" s="129"/>
      <c r="HZQ153" s="129"/>
      <c r="HZR153" s="129"/>
      <c r="HZS153" s="129"/>
      <c r="HZT153" s="129"/>
      <c r="HZU153" s="129"/>
      <c r="HZV153" s="129"/>
      <c r="HZW153" s="129"/>
      <c r="HZX153" s="129"/>
      <c r="HZY153" s="129"/>
      <c r="HZZ153" s="129"/>
      <c r="IAA153" s="129"/>
      <c r="IAB153" s="129"/>
      <c r="IAC153" s="129"/>
      <c r="IAD153" s="129"/>
      <c r="IAE153" s="129"/>
      <c r="IAF153" s="129"/>
      <c r="IAG153" s="129"/>
      <c r="IAH153" s="129"/>
      <c r="IAI153" s="129"/>
      <c r="IAJ153" s="129"/>
      <c r="IAK153" s="129"/>
      <c r="IAL153" s="129"/>
      <c r="IAM153" s="129"/>
      <c r="IAN153" s="129"/>
      <c r="IAO153" s="129"/>
      <c r="IAP153" s="129"/>
      <c r="IAQ153" s="129"/>
      <c r="IAR153" s="129"/>
      <c r="IAS153" s="129"/>
      <c r="IAT153" s="129"/>
      <c r="IAU153" s="129"/>
      <c r="IAV153" s="129"/>
      <c r="IAW153" s="129"/>
      <c r="IAX153" s="129"/>
      <c r="IAY153" s="129"/>
      <c r="IAZ153" s="129"/>
      <c r="IBA153" s="129"/>
      <c r="IBB153" s="129"/>
      <c r="IBC153" s="129"/>
      <c r="IBD153" s="129"/>
      <c r="IBE153" s="129"/>
      <c r="IBF153" s="129"/>
      <c r="IBG153" s="129"/>
      <c r="IBH153" s="129"/>
      <c r="IBI153" s="129"/>
      <c r="IBJ153" s="129"/>
      <c r="IBK153" s="129"/>
      <c r="IBL153" s="129"/>
      <c r="IBM153" s="129"/>
      <c r="IBN153" s="129"/>
      <c r="IBO153" s="129"/>
      <c r="IBP153" s="129"/>
      <c r="IBQ153" s="129"/>
      <c r="IBR153" s="129"/>
      <c r="IBS153" s="129"/>
      <c r="IBT153" s="129"/>
      <c r="IBU153" s="129"/>
      <c r="IBV153" s="129"/>
      <c r="IBW153" s="129"/>
      <c r="IBX153" s="129"/>
      <c r="IBY153" s="129"/>
      <c r="IBZ153" s="129"/>
      <c r="ICA153" s="129"/>
      <c r="ICB153" s="129"/>
      <c r="ICC153" s="129"/>
      <c r="ICD153" s="129"/>
      <c r="ICE153" s="129"/>
      <c r="ICF153" s="129"/>
      <c r="ICG153" s="129"/>
      <c r="ICH153" s="129"/>
      <c r="ICI153" s="129"/>
      <c r="ICJ153" s="129"/>
      <c r="ICK153" s="129"/>
      <c r="ICL153" s="129"/>
      <c r="ICM153" s="129"/>
      <c r="ICN153" s="129"/>
      <c r="ICO153" s="129"/>
      <c r="ICP153" s="129"/>
      <c r="ICQ153" s="129"/>
      <c r="ICR153" s="129"/>
      <c r="ICS153" s="129"/>
      <c r="ICT153" s="129"/>
      <c r="ICU153" s="129"/>
      <c r="ICV153" s="129"/>
      <c r="ICW153" s="129"/>
      <c r="ICX153" s="129"/>
      <c r="ICY153" s="129"/>
      <c r="ICZ153" s="129"/>
      <c r="IDA153" s="129"/>
      <c r="IDB153" s="129"/>
      <c r="IDC153" s="129"/>
      <c r="IDD153" s="129"/>
      <c r="IDE153" s="129"/>
      <c r="IDF153" s="129"/>
      <c r="IDG153" s="129"/>
      <c r="IDH153" s="129"/>
      <c r="IDI153" s="129"/>
      <c r="IDJ153" s="129"/>
      <c r="IDK153" s="129"/>
      <c r="IDL153" s="129"/>
      <c r="IDM153" s="129"/>
      <c r="IDN153" s="129"/>
      <c r="IDO153" s="129"/>
      <c r="IDP153" s="129"/>
      <c r="IDQ153" s="129"/>
      <c r="IDR153" s="129"/>
      <c r="IDS153" s="129"/>
      <c r="IDT153" s="129"/>
      <c r="IDU153" s="129"/>
      <c r="IDV153" s="129"/>
      <c r="IDW153" s="129"/>
      <c r="IDX153" s="129"/>
      <c r="IDY153" s="129"/>
      <c r="IDZ153" s="129"/>
      <c r="IEA153" s="129"/>
      <c r="IEB153" s="129"/>
      <c r="IEC153" s="129"/>
      <c r="IED153" s="129"/>
      <c r="IEE153" s="129"/>
      <c r="IEF153" s="129"/>
      <c r="IEG153" s="129"/>
      <c r="IEH153" s="129"/>
      <c r="IEI153" s="129"/>
      <c r="IEJ153" s="129"/>
      <c r="IEK153" s="129"/>
      <c r="IEL153" s="129"/>
      <c r="IEM153" s="129"/>
      <c r="IEN153" s="129"/>
      <c r="IEO153" s="129"/>
      <c r="IEP153" s="129"/>
      <c r="IEQ153" s="129"/>
      <c r="IER153" s="129"/>
      <c r="IES153" s="129"/>
      <c r="IET153" s="129"/>
      <c r="IEU153" s="129"/>
      <c r="IEV153" s="129"/>
      <c r="IEW153" s="129"/>
      <c r="IEX153" s="129"/>
      <c r="IEY153" s="129"/>
      <c r="IEZ153" s="129"/>
      <c r="IFA153" s="129"/>
      <c r="IFB153" s="129"/>
      <c r="IFC153" s="129"/>
      <c r="IFD153" s="129"/>
      <c r="IFE153" s="129"/>
      <c r="IFF153" s="129"/>
      <c r="IFG153" s="129"/>
      <c r="IFH153" s="129"/>
      <c r="IFI153" s="129"/>
      <c r="IFJ153" s="129"/>
      <c r="IFK153" s="129"/>
      <c r="IFL153" s="129"/>
      <c r="IFM153" s="129"/>
      <c r="IFN153" s="129"/>
      <c r="IFO153" s="129"/>
      <c r="IFP153" s="129"/>
      <c r="IFQ153" s="129"/>
      <c r="IFR153" s="129"/>
      <c r="IFS153" s="129"/>
      <c r="IFT153" s="129"/>
      <c r="IFU153" s="129"/>
      <c r="IFV153" s="129"/>
      <c r="IFW153" s="129"/>
      <c r="IFX153" s="129"/>
      <c r="IFY153" s="129"/>
      <c r="IFZ153" s="129"/>
      <c r="IGA153" s="129"/>
      <c r="IGB153" s="129"/>
      <c r="IGC153" s="129"/>
      <c r="IGD153" s="129"/>
      <c r="IGE153" s="129"/>
      <c r="IGF153" s="129"/>
      <c r="IGG153" s="129"/>
      <c r="IGH153" s="129"/>
      <c r="IGI153" s="129"/>
      <c r="IGJ153" s="129"/>
      <c r="IGK153" s="129"/>
      <c r="IGL153" s="129"/>
      <c r="IGM153" s="129"/>
      <c r="IGN153" s="129"/>
      <c r="IGO153" s="129"/>
      <c r="IGP153" s="129"/>
      <c r="IGQ153" s="129"/>
      <c r="IGR153" s="129"/>
      <c r="IGS153" s="129"/>
      <c r="IGT153" s="129"/>
      <c r="IGU153" s="129"/>
      <c r="IGV153" s="129"/>
      <c r="IGW153" s="129"/>
      <c r="IGX153" s="129"/>
      <c r="IGY153" s="129"/>
      <c r="IGZ153" s="129"/>
      <c r="IHA153" s="129"/>
      <c r="IHB153" s="129"/>
      <c r="IHC153" s="129"/>
      <c r="IHD153" s="129"/>
      <c r="IHE153" s="129"/>
      <c r="IHF153" s="129"/>
      <c r="IHG153" s="129"/>
      <c r="IHH153" s="129"/>
      <c r="IHI153" s="129"/>
      <c r="IHJ153" s="129"/>
      <c r="IHK153" s="129"/>
      <c r="IHL153" s="129"/>
      <c r="IHM153" s="129"/>
      <c r="IHN153" s="129"/>
      <c r="IHO153" s="129"/>
      <c r="IHP153" s="129"/>
      <c r="IHQ153" s="129"/>
      <c r="IHR153" s="129"/>
      <c r="IHS153" s="129"/>
      <c r="IHT153" s="129"/>
      <c r="IHU153" s="129"/>
      <c r="IHV153" s="129"/>
      <c r="IHW153" s="129"/>
      <c r="IHX153" s="129"/>
      <c r="IHY153" s="129"/>
      <c r="IHZ153" s="129"/>
      <c r="IIA153" s="129"/>
      <c r="IIB153" s="129"/>
      <c r="IIC153" s="129"/>
      <c r="IID153" s="129"/>
      <c r="IIE153" s="129"/>
      <c r="IIF153" s="129"/>
      <c r="IIG153" s="129"/>
      <c r="IIH153" s="129"/>
      <c r="III153" s="129"/>
      <c r="IIJ153" s="129"/>
      <c r="IIK153" s="129"/>
      <c r="IIL153" s="129"/>
      <c r="IIM153" s="129"/>
      <c r="IIN153" s="129"/>
      <c r="IIO153" s="129"/>
      <c r="IIP153" s="129"/>
      <c r="IIQ153" s="129"/>
      <c r="IIR153" s="129"/>
      <c r="IIS153" s="129"/>
      <c r="IIT153" s="129"/>
      <c r="IIU153" s="129"/>
      <c r="IIV153" s="129"/>
      <c r="IIW153" s="129"/>
      <c r="IIX153" s="129"/>
      <c r="IIY153" s="129"/>
      <c r="IIZ153" s="129"/>
      <c r="IJA153" s="129"/>
      <c r="IJB153" s="129"/>
      <c r="IJC153" s="129"/>
      <c r="IJD153" s="129"/>
      <c r="IJE153" s="129"/>
      <c r="IJF153" s="129"/>
      <c r="IJG153" s="129"/>
      <c r="IJH153" s="129"/>
      <c r="IJI153" s="129"/>
      <c r="IJJ153" s="129"/>
      <c r="IJK153" s="129"/>
      <c r="IJL153" s="129"/>
      <c r="IJM153" s="129"/>
      <c r="IJN153" s="129"/>
      <c r="IJO153" s="129"/>
      <c r="IJP153" s="129"/>
      <c r="IJQ153" s="129"/>
      <c r="IJR153" s="129"/>
      <c r="IJS153" s="129"/>
      <c r="IJT153" s="129"/>
      <c r="IJU153" s="129"/>
      <c r="IJV153" s="129"/>
      <c r="IJW153" s="129"/>
      <c r="IJX153" s="129"/>
      <c r="IJY153" s="129"/>
      <c r="IJZ153" s="129"/>
      <c r="IKA153" s="129"/>
      <c r="IKB153" s="129"/>
      <c r="IKC153" s="129"/>
      <c r="IKD153" s="129"/>
      <c r="IKE153" s="129"/>
      <c r="IKF153" s="129"/>
      <c r="IKG153" s="129"/>
      <c r="IKH153" s="129"/>
      <c r="IKI153" s="129"/>
      <c r="IKJ153" s="129"/>
      <c r="IKK153" s="129"/>
      <c r="IKL153" s="129"/>
      <c r="IKM153" s="129"/>
      <c r="IKN153" s="129"/>
      <c r="IKO153" s="129"/>
      <c r="IKP153" s="129"/>
      <c r="IKQ153" s="129"/>
      <c r="IKR153" s="129"/>
      <c r="IKS153" s="129"/>
      <c r="IKT153" s="129"/>
      <c r="IKU153" s="129"/>
      <c r="IKV153" s="129"/>
      <c r="IKW153" s="129"/>
      <c r="IKX153" s="129"/>
      <c r="IKY153" s="129"/>
      <c r="IKZ153" s="129"/>
      <c r="ILA153" s="129"/>
      <c r="ILB153" s="129"/>
      <c r="ILC153" s="129"/>
      <c r="ILD153" s="129"/>
      <c r="ILE153" s="129"/>
      <c r="ILF153" s="129"/>
      <c r="ILG153" s="129"/>
      <c r="ILH153" s="129"/>
      <c r="ILI153" s="129"/>
      <c r="ILJ153" s="129"/>
      <c r="ILK153" s="129"/>
      <c r="ILL153" s="129"/>
      <c r="ILM153" s="129"/>
      <c r="ILN153" s="129"/>
      <c r="ILO153" s="129"/>
      <c r="ILP153" s="129"/>
      <c r="ILQ153" s="129"/>
      <c r="ILR153" s="129"/>
      <c r="ILS153" s="129"/>
      <c r="ILT153" s="129"/>
      <c r="ILU153" s="129"/>
      <c r="ILV153" s="129"/>
      <c r="ILW153" s="129"/>
      <c r="ILX153" s="129"/>
      <c r="ILY153" s="129"/>
      <c r="ILZ153" s="129"/>
      <c r="IMA153" s="129"/>
      <c r="IMB153" s="129"/>
      <c r="IMC153" s="129"/>
      <c r="IMD153" s="129"/>
      <c r="IME153" s="129"/>
      <c r="IMF153" s="129"/>
      <c r="IMG153" s="129"/>
      <c r="IMH153" s="129"/>
      <c r="IMI153" s="129"/>
      <c r="IMJ153" s="129"/>
      <c r="IMK153" s="129"/>
      <c r="IML153" s="129"/>
      <c r="IMM153" s="129"/>
      <c r="IMN153" s="129"/>
      <c r="IMO153" s="129"/>
      <c r="IMP153" s="129"/>
      <c r="IMQ153" s="129"/>
      <c r="IMR153" s="129"/>
      <c r="IMS153" s="129"/>
      <c r="IMT153" s="129"/>
      <c r="IMU153" s="129"/>
      <c r="IMV153" s="129"/>
      <c r="IMW153" s="129"/>
      <c r="IMX153" s="129"/>
      <c r="IMY153" s="129"/>
      <c r="IMZ153" s="129"/>
      <c r="INA153" s="129"/>
      <c r="INB153" s="129"/>
      <c r="INC153" s="129"/>
      <c r="IND153" s="129"/>
      <c r="INE153" s="129"/>
      <c r="INF153" s="129"/>
      <c r="ING153" s="129"/>
      <c r="INH153" s="129"/>
      <c r="INI153" s="129"/>
      <c r="INJ153" s="129"/>
      <c r="INK153" s="129"/>
      <c r="INL153" s="129"/>
      <c r="INM153" s="129"/>
      <c r="INN153" s="129"/>
      <c r="INO153" s="129"/>
      <c r="INP153" s="129"/>
      <c r="INQ153" s="129"/>
      <c r="INR153" s="129"/>
      <c r="INS153" s="129"/>
      <c r="INT153" s="129"/>
      <c r="INU153" s="129"/>
      <c r="INV153" s="129"/>
      <c r="INW153" s="129"/>
      <c r="INX153" s="129"/>
      <c r="INY153" s="129"/>
      <c r="INZ153" s="129"/>
      <c r="IOA153" s="129"/>
      <c r="IOB153" s="129"/>
      <c r="IOC153" s="129"/>
      <c r="IOD153" s="129"/>
      <c r="IOE153" s="129"/>
      <c r="IOF153" s="129"/>
      <c r="IOG153" s="129"/>
      <c r="IOH153" s="129"/>
      <c r="IOI153" s="129"/>
      <c r="IOJ153" s="129"/>
      <c r="IOK153" s="129"/>
      <c r="IOL153" s="129"/>
      <c r="IOM153" s="129"/>
      <c r="ION153" s="129"/>
      <c r="IOO153" s="129"/>
      <c r="IOP153" s="129"/>
      <c r="IOQ153" s="129"/>
      <c r="IOR153" s="129"/>
      <c r="IOS153" s="129"/>
      <c r="IOT153" s="129"/>
      <c r="IOU153" s="129"/>
      <c r="IOV153" s="129"/>
      <c r="IOW153" s="129"/>
      <c r="IOX153" s="129"/>
      <c r="IOY153" s="129"/>
      <c r="IOZ153" s="129"/>
      <c r="IPA153" s="129"/>
      <c r="IPB153" s="129"/>
      <c r="IPC153" s="129"/>
      <c r="IPD153" s="129"/>
      <c r="IPE153" s="129"/>
      <c r="IPF153" s="129"/>
      <c r="IPG153" s="129"/>
      <c r="IPH153" s="129"/>
      <c r="IPI153" s="129"/>
      <c r="IPJ153" s="129"/>
      <c r="IPK153" s="129"/>
      <c r="IPL153" s="129"/>
      <c r="IPM153" s="129"/>
      <c r="IPN153" s="129"/>
      <c r="IPO153" s="129"/>
      <c r="IPP153" s="129"/>
      <c r="IPQ153" s="129"/>
      <c r="IPR153" s="129"/>
      <c r="IPS153" s="129"/>
      <c r="IPT153" s="129"/>
      <c r="IPU153" s="129"/>
      <c r="IPV153" s="129"/>
      <c r="IPW153" s="129"/>
      <c r="IPX153" s="129"/>
      <c r="IPY153" s="129"/>
      <c r="IPZ153" s="129"/>
      <c r="IQA153" s="129"/>
      <c r="IQB153" s="129"/>
      <c r="IQC153" s="129"/>
      <c r="IQD153" s="129"/>
      <c r="IQE153" s="129"/>
      <c r="IQF153" s="129"/>
      <c r="IQG153" s="129"/>
      <c r="IQH153" s="129"/>
      <c r="IQI153" s="129"/>
      <c r="IQJ153" s="129"/>
      <c r="IQK153" s="129"/>
      <c r="IQL153" s="129"/>
      <c r="IQM153" s="129"/>
      <c r="IQN153" s="129"/>
      <c r="IQO153" s="129"/>
      <c r="IQP153" s="129"/>
      <c r="IQQ153" s="129"/>
      <c r="IQR153" s="129"/>
      <c r="IQS153" s="129"/>
      <c r="IQT153" s="129"/>
      <c r="IQU153" s="129"/>
      <c r="IQV153" s="129"/>
      <c r="IQW153" s="129"/>
      <c r="IQX153" s="129"/>
      <c r="IQY153" s="129"/>
      <c r="IQZ153" s="129"/>
      <c r="IRA153" s="129"/>
      <c r="IRB153" s="129"/>
      <c r="IRC153" s="129"/>
      <c r="IRD153" s="129"/>
      <c r="IRE153" s="129"/>
      <c r="IRF153" s="129"/>
      <c r="IRG153" s="129"/>
      <c r="IRH153" s="129"/>
      <c r="IRI153" s="129"/>
      <c r="IRJ153" s="129"/>
      <c r="IRK153" s="129"/>
      <c r="IRL153" s="129"/>
      <c r="IRM153" s="129"/>
      <c r="IRN153" s="129"/>
      <c r="IRO153" s="129"/>
      <c r="IRP153" s="129"/>
      <c r="IRQ153" s="129"/>
      <c r="IRR153" s="129"/>
      <c r="IRS153" s="129"/>
      <c r="IRT153" s="129"/>
      <c r="IRU153" s="129"/>
      <c r="IRV153" s="129"/>
      <c r="IRW153" s="129"/>
      <c r="IRX153" s="129"/>
      <c r="IRY153" s="129"/>
      <c r="IRZ153" s="129"/>
      <c r="ISA153" s="129"/>
      <c r="ISB153" s="129"/>
      <c r="ISC153" s="129"/>
      <c r="ISD153" s="129"/>
      <c r="ISE153" s="129"/>
      <c r="ISF153" s="129"/>
      <c r="ISG153" s="129"/>
      <c r="ISH153" s="129"/>
      <c r="ISI153" s="129"/>
      <c r="ISJ153" s="129"/>
      <c r="ISK153" s="129"/>
      <c r="ISL153" s="129"/>
      <c r="ISM153" s="129"/>
      <c r="ISN153" s="129"/>
      <c r="ISO153" s="129"/>
      <c r="ISP153" s="129"/>
      <c r="ISQ153" s="129"/>
      <c r="ISR153" s="129"/>
      <c r="ISS153" s="129"/>
      <c r="IST153" s="129"/>
      <c r="ISU153" s="129"/>
      <c r="ISV153" s="129"/>
      <c r="ISW153" s="129"/>
      <c r="ISX153" s="129"/>
      <c r="ISY153" s="129"/>
      <c r="ISZ153" s="129"/>
      <c r="ITA153" s="129"/>
      <c r="ITB153" s="129"/>
      <c r="ITC153" s="129"/>
      <c r="ITD153" s="129"/>
      <c r="ITE153" s="129"/>
      <c r="ITF153" s="129"/>
      <c r="ITG153" s="129"/>
      <c r="ITH153" s="129"/>
      <c r="ITI153" s="129"/>
      <c r="ITJ153" s="129"/>
      <c r="ITK153" s="129"/>
      <c r="ITL153" s="129"/>
      <c r="ITM153" s="129"/>
      <c r="ITN153" s="129"/>
      <c r="ITO153" s="129"/>
      <c r="ITP153" s="129"/>
      <c r="ITQ153" s="129"/>
      <c r="ITR153" s="129"/>
      <c r="ITS153" s="129"/>
      <c r="ITT153" s="129"/>
      <c r="ITU153" s="129"/>
      <c r="ITV153" s="129"/>
      <c r="ITW153" s="129"/>
      <c r="ITX153" s="129"/>
      <c r="ITY153" s="129"/>
      <c r="ITZ153" s="129"/>
      <c r="IUA153" s="129"/>
      <c r="IUB153" s="129"/>
      <c r="IUC153" s="129"/>
      <c r="IUD153" s="129"/>
      <c r="IUE153" s="129"/>
      <c r="IUF153" s="129"/>
      <c r="IUG153" s="129"/>
      <c r="IUH153" s="129"/>
      <c r="IUI153" s="129"/>
      <c r="IUJ153" s="129"/>
      <c r="IUK153" s="129"/>
      <c r="IUL153" s="129"/>
      <c r="IUM153" s="129"/>
      <c r="IUN153" s="129"/>
      <c r="IUO153" s="129"/>
      <c r="IUP153" s="129"/>
      <c r="IUQ153" s="129"/>
      <c r="IUR153" s="129"/>
      <c r="IUS153" s="129"/>
      <c r="IUT153" s="129"/>
      <c r="IUU153" s="129"/>
      <c r="IUV153" s="129"/>
      <c r="IUW153" s="129"/>
      <c r="IUX153" s="129"/>
      <c r="IUY153" s="129"/>
      <c r="IUZ153" s="129"/>
      <c r="IVA153" s="129"/>
      <c r="IVB153" s="129"/>
      <c r="IVC153" s="129"/>
      <c r="IVD153" s="129"/>
      <c r="IVE153" s="129"/>
      <c r="IVF153" s="129"/>
      <c r="IVG153" s="129"/>
      <c r="IVH153" s="129"/>
      <c r="IVI153" s="129"/>
      <c r="IVJ153" s="129"/>
      <c r="IVK153" s="129"/>
      <c r="IVL153" s="129"/>
      <c r="IVM153" s="129"/>
      <c r="IVN153" s="129"/>
      <c r="IVO153" s="129"/>
      <c r="IVP153" s="129"/>
      <c r="IVQ153" s="129"/>
      <c r="IVR153" s="129"/>
      <c r="IVS153" s="129"/>
      <c r="IVT153" s="129"/>
      <c r="IVU153" s="129"/>
      <c r="IVV153" s="129"/>
      <c r="IVW153" s="129"/>
      <c r="IVX153" s="129"/>
      <c r="IVY153" s="129"/>
      <c r="IVZ153" s="129"/>
      <c r="IWA153" s="129"/>
      <c r="IWB153" s="129"/>
      <c r="IWC153" s="129"/>
      <c r="IWD153" s="129"/>
      <c r="IWE153" s="129"/>
      <c r="IWF153" s="129"/>
      <c r="IWG153" s="129"/>
      <c r="IWH153" s="129"/>
      <c r="IWI153" s="129"/>
      <c r="IWJ153" s="129"/>
      <c r="IWK153" s="129"/>
      <c r="IWL153" s="129"/>
      <c r="IWM153" s="129"/>
      <c r="IWN153" s="129"/>
      <c r="IWO153" s="129"/>
      <c r="IWP153" s="129"/>
      <c r="IWQ153" s="129"/>
      <c r="IWR153" s="129"/>
      <c r="IWS153" s="129"/>
      <c r="IWT153" s="129"/>
      <c r="IWU153" s="129"/>
      <c r="IWV153" s="129"/>
      <c r="IWW153" s="129"/>
      <c r="IWX153" s="129"/>
      <c r="IWY153" s="129"/>
      <c r="IWZ153" s="129"/>
      <c r="IXA153" s="129"/>
      <c r="IXB153" s="129"/>
      <c r="IXC153" s="129"/>
      <c r="IXD153" s="129"/>
      <c r="IXE153" s="129"/>
      <c r="IXF153" s="129"/>
      <c r="IXG153" s="129"/>
      <c r="IXH153" s="129"/>
      <c r="IXI153" s="129"/>
      <c r="IXJ153" s="129"/>
      <c r="IXK153" s="129"/>
      <c r="IXL153" s="129"/>
      <c r="IXM153" s="129"/>
      <c r="IXN153" s="129"/>
      <c r="IXO153" s="129"/>
      <c r="IXP153" s="129"/>
      <c r="IXQ153" s="129"/>
      <c r="IXR153" s="129"/>
      <c r="IXS153" s="129"/>
      <c r="IXT153" s="129"/>
      <c r="IXU153" s="129"/>
      <c r="IXV153" s="129"/>
      <c r="IXW153" s="129"/>
      <c r="IXX153" s="129"/>
      <c r="IXY153" s="129"/>
      <c r="IXZ153" s="129"/>
      <c r="IYA153" s="129"/>
      <c r="IYB153" s="129"/>
      <c r="IYC153" s="129"/>
      <c r="IYD153" s="129"/>
      <c r="IYE153" s="129"/>
      <c r="IYF153" s="129"/>
      <c r="IYG153" s="129"/>
      <c r="IYH153" s="129"/>
      <c r="IYI153" s="129"/>
      <c r="IYJ153" s="129"/>
      <c r="IYK153" s="129"/>
      <c r="IYL153" s="129"/>
      <c r="IYM153" s="129"/>
      <c r="IYN153" s="129"/>
      <c r="IYO153" s="129"/>
      <c r="IYP153" s="129"/>
      <c r="IYQ153" s="129"/>
      <c r="IYR153" s="129"/>
      <c r="IYS153" s="129"/>
      <c r="IYT153" s="129"/>
      <c r="IYU153" s="129"/>
      <c r="IYV153" s="129"/>
      <c r="IYW153" s="129"/>
      <c r="IYX153" s="129"/>
      <c r="IYY153" s="129"/>
      <c r="IYZ153" s="129"/>
      <c r="IZA153" s="129"/>
      <c r="IZB153" s="129"/>
      <c r="IZC153" s="129"/>
      <c r="IZD153" s="129"/>
      <c r="IZE153" s="129"/>
      <c r="IZF153" s="129"/>
      <c r="IZG153" s="129"/>
      <c r="IZH153" s="129"/>
      <c r="IZI153" s="129"/>
      <c r="IZJ153" s="129"/>
      <c r="IZK153" s="129"/>
      <c r="IZL153" s="129"/>
      <c r="IZM153" s="129"/>
      <c r="IZN153" s="129"/>
      <c r="IZO153" s="129"/>
      <c r="IZP153" s="129"/>
      <c r="IZQ153" s="129"/>
      <c r="IZR153" s="129"/>
      <c r="IZS153" s="129"/>
      <c r="IZT153" s="129"/>
      <c r="IZU153" s="129"/>
      <c r="IZV153" s="129"/>
      <c r="IZW153" s="129"/>
      <c r="IZX153" s="129"/>
      <c r="IZY153" s="129"/>
      <c r="IZZ153" s="129"/>
      <c r="JAA153" s="129"/>
      <c r="JAB153" s="129"/>
      <c r="JAC153" s="129"/>
      <c r="JAD153" s="129"/>
      <c r="JAE153" s="129"/>
      <c r="JAF153" s="129"/>
      <c r="JAG153" s="129"/>
      <c r="JAH153" s="129"/>
      <c r="JAI153" s="129"/>
      <c r="JAJ153" s="129"/>
      <c r="JAK153" s="129"/>
      <c r="JAL153" s="129"/>
      <c r="JAM153" s="129"/>
      <c r="JAN153" s="129"/>
      <c r="JAO153" s="129"/>
      <c r="JAP153" s="129"/>
      <c r="JAQ153" s="129"/>
      <c r="JAR153" s="129"/>
      <c r="JAS153" s="129"/>
      <c r="JAT153" s="129"/>
      <c r="JAU153" s="129"/>
      <c r="JAV153" s="129"/>
      <c r="JAW153" s="129"/>
      <c r="JAX153" s="129"/>
      <c r="JAY153" s="129"/>
      <c r="JAZ153" s="129"/>
      <c r="JBA153" s="129"/>
      <c r="JBB153" s="129"/>
      <c r="JBC153" s="129"/>
      <c r="JBD153" s="129"/>
      <c r="JBE153" s="129"/>
      <c r="JBF153" s="129"/>
      <c r="JBG153" s="129"/>
      <c r="JBH153" s="129"/>
      <c r="JBI153" s="129"/>
      <c r="JBJ153" s="129"/>
      <c r="JBK153" s="129"/>
      <c r="JBL153" s="129"/>
      <c r="JBM153" s="129"/>
      <c r="JBN153" s="129"/>
      <c r="JBO153" s="129"/>
      <c r="JBP153" s="129"/>
      <c r="JBQ153" s="129"/>
      <c r="JBR153" s="129"/>
      <c r="JBS153" s="129"/>
      <c r="JBT153" s="129"/>
      <c r="JBU153" s="129"/>
      <c r="JBV153" s="129"/>
      <c r="JBW153" s="129"/>
      <c r="JBX153" s="129"/>
      <c r="JBY153" s="129"/>
      <c r="JBZ153" s="129"/>
      <c r="JCA153" s="129"/>
      <c r="JCB153" s="129"/>
      <c r="JCC153" s="129"/>
      <c r="JCD153" s="129"/>
      <c r="JCE153" s="129"/>
      <c r="JCF153" s="129"/>
      <c r="JCG153" s="129"/>
      <c r="JCH153" s="129"/>
      <c r="JCI153" s="129"/>
      <c r="JCJ153" s="129"/>
      <c r="JCK153" s="129"/>
      <c r="JCL153" s="129"/>
      <c r="JCM153" s="129"/>
      <c r="JCN153" s="129"/>
      <c r="JCO153" s="129"/>
      <c r="JCP153" s="129"/>
      <c r="JCQ153" s="129"/>
      <c r="JCR153" s="129"/>
      <c r="JCS153" s="129"/>
      <c r="JCT153" s="129"/>
      <c r="JCU153" s="129"/>
      <c r="JCV153" s="129"/>
      <c r="JCW153" s="129"/>
      <c r="JCX153" s="129"/>
      <c r="JCY153" s="129"/>
      <c r="JCZ153" s="129"/>
      <c r="JDA153" s="129"/>
      <c r="JDB153" s="129"/>
      <c r="JDC153" s="129"/>
      <c r="JDD153" s="129"/>
      <c r="JDE153" s="129"/>
      <c r="JDF153" s="129"/>
      <c r="JDG153" s="129"/>
      <c r="JDH153" s="129"/>
      <c r="JDI153" s="129"/>
      <c r="JDJ153" s="129"/>
      <c r="JDK153" s="129"/>
      <c r="JDL153" s="129"/>
      <c r="JDM153" s="129"/>
      <c r="JDN153" s="129"/>
      <c r="JDO153" s="129"/>
      <c r="JDP153" s="129"/>
      <c r="JDQ153" s="129"/>
      <c r="JDR153" s="129"/>
      <c r="JDS153" s="129"/>
      <c r="JDT153" s="129"/>
      <c r="JDU153" s="129"/>
      <c r="JDV153" s="129"/>
      <c r="JDW153" s="129"/>
      <c r="JDX153" s="129"/>
      <c r="JDY153" s="129"/>
      <c r="JDZ153" s="129"/>
      <c r="JEA153" s="129"/>
      <c r="JEB153" s="129"/>
      <c r="JEC153" s="129"/>
      <c r="JED153" s="129"/>
      <c r="JEE153" s="129"/>
      <c r="JEF153" s="129"/>
      <c r="JEG153" s="129"/>
      <c r="JEH153" s="129"/>
      <c r="JEI153" s="129"/>
      <c r="JEJ153" s="129"/>
      <c r="JEK153" s="129"/>
      <c r="JEL153" s="129"/>
      <c r="JEM153" s="129"/>
      <c r="JEN153" s="129"/>
      <c r="JEO153" s="129"/>
      <c r="JEP153" s="129"/>
      <c r="JEQ153" s="129"/>
      <c r="JER153" s="129"/>
      <c r="JES153" s="129"/>
      <c r="JET153" s="129"/>
      <c r="JEU153" s="129"/>
      <c r="JEV153" s="129"/>
      <c r="JEW153" s="129"/>
      <c r="JEX153" s="129"/>
      <c r="JEY153" s="129"/>
      <c r="JEZ153" s="129"/>
      <c r="JFA153" s="129"/>
      <c r="JFB153" s="129"/>
      <c r="JFC153" s="129"/>
      <c r="JFD153" s="129"/>
      <c r="JFE153" s="129"/>
      <c r="JFF153" s="129"/>
      <c r="JFG153" s="129"/>
      <c r="JFH153" s="129"/>
      <c r="JFI153" s="129"/>
      <c r="JFJ153" s="129"/>
      <c r="JFK153" s="129"/>
      <c r="JFL153" s="129"/>
      <c r="JFM153" s="129"/>
      <c r="JFN153" s="129"/>
      <c r="JFO153" s="129"/>
      <c r="JFP153" s="129"/>
      <c r="JFQ153" s="129"/>
      <c r="JFR153" s="129"/>
      <c r="JFS153" s="129"/>
      <c r="JFT153" s="129"/>
      <c r="JFU153" s="129"/>
      <c r="JFV153" s="129"/>
      <c r="JFW153" s="129"/>
      <c r="JFX153" s="129"/>
      <c r="JFY153" s="129"/>
      <c r="JFZ153" s="129"/>
      <c r="JGA153" s="129"/>
      <c r="JGB153" s="129"/>
      <c r="JGC153" s="129"/>
      <c r="JGD153" s="129"/>
      <c r="JGE153" s="129"/>
      <c r="JGF153" s="129"/>
      <c r="JGG153" s="129"/>
      <c r="JGH153" s="129"/>
      <c r="JGI153" s="129"/>
      <c r="JGJ153" s="129"/>
      <c r="JGK153" s="129"/>
      <c r="JGL153" s="129"/>
      <c r="JGM153" s="129"/>
      <c r="JGN153" s="129"/>
      <c r="JGO153" s="129"/>
      <c r="JGP153" s="129"/>
      <c r="JGQ153" s="129"/>
      <c r="JGR153" s="129"/>
      <c r="JGS153" s="129"/>
      <c r="JGT153" s="129"/>
      <c r="JGU153" s="129"/>
      <c r="JGV153" s="129"/>
      <c r="JGW153" s="129"/>
      <c r="JGX153" s="129"/>
      <c r="JGY153" s="129"/>
      <c r="JGZ153" s="129"/>
      <c r="JHA153" s="129"/>
      <c r="JHB153" s="129"/>
      <c r="JHC153" s="129"/>
      <c r="JHD153" s="129"/>
      <c r="JHE153" s="129"/>
      <c r="JHF153" s="129"/>
      <c r="JHG153" s="129"/>
      <c r="JHH153" s="129"/>
      <c r="JHI153" s="129"/>
      <c r="JHJ153" s="129"/>
      <c r="JHK153" s="129"/>
      <c r="JHL153" s="129"/>
      <c r="JHM153" s="129"/>
      <c r="JHN153" s="129"/>
      <c r="JHO153" s="129"/>
      <c r="JHP153" s="129"/>
      <c r="JHQ153" s="129"/>
      <c r="JHR153" s="129"/>
      <c r="JHS153" s="129"/>
      <c r="JHT153" s="129"/>
      <c r="JHU153" s="129"/>
      <c r="JHV153" s="129"/>
      <c r="JHW153" s="129"/>
      <c r="JHX153" s="129"/>
      <c r="JHY153" s="129"/>
      <c r="JHZ153" s="129"/>
      <c r="JIA153" s="129"/>
      <c r="JIB153" s="129"/>
      <c r="JIC153" s="129"/>
      <c r="JID153" s="129"/>
      <c r="JIE153" s="129"/>
      <c r="JIF153" s="129"/>
      <c r="JIG153" s="129"/>
      <c r="JIH153" s="129"/>
      <c r="JII153" s="129"/>
      <c r="JIJ153" s="129"/>
      <c r="JIK153" s="129"/>
      <c r="JIL153" s="129"/>
      <c r="JIM153" s="129"/>
      <c r="JIN153" s="129"/>
      <c r="JIO153" s="129"/>
      <c r="JIP153" s="129"/>
      <c r="JIQ153" s="129"/>
      <c r="JIR153" s="129"/>
      <c r="JIS153" s="129"/>
      <c r="JIT153" s="129"/>
      <c r="JIU153" s="129"/>
      <c r="JIV153" s="129"/>
      <c r="JIW153" s="129"/>
      <c r="JIX153" s="129"/>
      <c r="JIY153" s="129"/>
      <c r="JIZ153" s="129"/>
      <c r="JJA153" s="129"/>
      <c r="JJB153" s="129"/>
      <c r="JJC153" s="129"/>
      <c r="JJD153" s="129"/>
      <c r="JJE153" s="129"/>
      <c r="JJF153" s="129"/>
      <c r="JJG153" s="129"/>
      <c r="JJH153" s="129"/>
      <c r="JJI153" s="129"/>
      <c r="JJJ153" s="129"/>
      <c r="JJK153" s="129"/>
      <c r="JJL153" s="129"/>
      <c r="JJM153" s="129"/>
      <c r="JJN153" s="129"/>
      <c r="JJO153" s="129"/>
      <c r="JJP153" s="129"/>
      <c r="JJQ153" s="129"/>
      <c r="JJR153" s="129"/>
      <c r="JJS153" s="129"/>
      <c r="JJT153" s="129"/>
      <c r="JJU153" s="129"/>
      <c r="JJV153" s="129"/>
      <c r="JJW153" s="129"/>
      <c r="JJX153" s="129"/>
      <c r="JJY153" s="129"/>
      <c r="JJZ153" s="129"/>
      <c r="JKA153" s="129"/>
      <c r="JKB153" s="129"/>
      <c r="JKC153" s="129"/>
      <c r="JKD153" s="129"/>
      <c r="JKE153" s="129"/>
      <c r="JKF153" s="129"/>
      <c r="JKG153" s="129"/>
      <c r="JKH153" s="129"/>
      <c r="JKI153" s="129"/>
      <c r="JKJ153" s="129"/>
      <c r="JKK153" s="129"/>
      <c r="JKL153" s="129"/>
      <c r="JKM153" s="129"/>
      <c r="JKN153" s="129"/>
      <c r="JKO153" s="129"/>
      <c r="JKP153" s="129"/>
      <c r="JKQ153" s="129"/>
      <c r="JKR153" s="129"/>
      <c r="JKS153" s="129"/>
      <c r="JKT153" s="129"/>
      <c r="JKU153" s="129"/>
      <c r="JKV153" s="129"/>
      <c r="JKW153" s="129"/>
      <c r="JKX153" s="129"/>
      <c r="JKY153" s="129"/>
      <c r="JKZ153" s="129"/>
      <c r="JLA153" s="129"/>
      <c r="JLB153" s="129"/>
      <c r="JLC153" s="129"/>
      <c r="JLD153" s="129"/>
      <c r="JLE153" s="129"/>
      <c r="JLF153" s="129"/>
      <c r="JLG153" s="129"/>
      <c r="JLH153" s="129"/>
      <c r="JLI153" s="129"/>
      <c r="JLJ153" s="129"/>
      <c r="JLK153" s="129"/>
      <c r="JLL153" s="129"/>
      <c r="JLM153" s="129"/>
      <c r="JLN153" s="129"/>
      <c r="JLO153" s="129"/>
      <c r="JLP153" s="129"/>
      <c r="JLQ153" s="129"/>
      <c r="JLR153" s="129"/>
      <c r="JLS153" s="129"/>
      <c r="JLT153" s="129"/>
      <c r="JLU153" s="129"/>
      <c r="JLV153" s="129"/>
      <c r="JLW153" s="129"/>
      <c r="JLX153" s="129"/>
      <c r="JLY153" s="129"/>
      <c r="JLZ153" s="129"/>
      <c r="JMA153" s="129"/>
      <c r="JMB153" s="129"/>
      <c r="JMC153" s="129"/>
      <c r="JMD153" s="129"/>
      <c r="JME153" s="129"/>
      <c r="JMF153" s="129"/>
      <c r="JMG153" s="129"/>
      <c r="JMH153" s="129"/>
      <c r="JMI153" s="129"/>
      <c r="JMJ153" s="129"/>
      <c r="JMK153" s="129"/>
      <c r="JML153" s="129"/>
      <c r="JMM153" s="129"/>
      <c r="JMN153" s="129"/>
      <c r="JMO153" s="129"/>
      <c r="JMP153" s="129"/>
      <c r="JMQ153" s="129"/>
      <c r="JMR153" s="129"/>
      <c r="JMS153" s="129"/>
      <c r="JMT153" s="129"/>
      <c r="JMU153" s="129"/>
      <c r="JMV153" s="129"/>
      <c r="JMW153" s="129"/>
      <c r="JMX153" s="129"/>
      <c r="JMY153" s="129"/>
      <c r="JMZ153" s="129"/>
      <c r="JNA153" s="129"/>
      <c r="JNB153" s="129"/>
      <c r="JNC153" s="129"/>
      <c r="JND153" s="129"/>
      <c r="JNE153" s="129"/>
      <c r="JNF153" s="129"/>
      <c r="JNG153" s="129"/>
      <c r="JNH153" s="129"/>
      <c r="JNI153" s="129"/>
      <c r="JNJ153" s="129"/>
      <c r="JNK153" s="129"/>
      <c r="JNL153" s="129"/>
      <c r="JNM153" s="129"/>
      <c r="JNN153" s="129"/>
      <c r="JNO153" s="129"/>
      <c r="JNP153" s="129"/>
      <c r="JNQ153" s="129"/>
      <c r="JNR153" s="129"/>
      <c r="JNS153" s="129"/>
      <c r="JNT153" s="129"/>
      <c r="JNU153" s="129"/>
      <c r="JNV153" s="129"/>
      <c r="JNW153" s="129"/>
      <c r="JNX153" s="129"/>
      <c r="JNY153" s="129"/>
      <c r="JNZ153" s="129"/>
      <c r="JOA153" s="129"/>
      <c r="JOB153" s="129"/>
      <c r="JOC153" s="129"/>
      <c r="JOD153" s="129"/>
      <c r="JOE153" s="129"/>
      <c r="JOF153" s="129"/>
      <c r="JOG153" s="129"/>
      <c r="JOH153" s="129"/>
      <c r="JOI153" s="129"/>
      <c r="JOJ153" s="129"/>
      <c r="JOK153" s="129"/>
      <c r="JOL153" s="129"/>
      <c r="JOM153" s="129"/>
      <c r="JON153" s="129"/>
      <c r="JOO153" s="129"/>
      <c r="JOP153" s="129"/>
      <c r="JOQ153" s="129"/>
      <c r="JOR153" s="129"/>
      <c r="JOS153" s="129"/>
      <c r="JOT153" s="129"/>
      <c r="JOU153" s="129"/>
      <c r="JOV153" s="129"/>
      <c r="JOW153" s="129"/>
      <c r="JOX153" s="129"/>
      <c r="JOY153" s="129"/>
      <c r="JOZ153" s="129"/>
      <c r="JPA153" s="129"/>
      <c r="JPB153" s="129"/>
      <c r="JPC153" s="129"/>
      <c r="JPD153" s="129"/>
      <c r="JPE153" s="129"/>
      <c r="JPF153" s="129"/>
      <c r="JPG153" s="129"/>
      <c r="JPH153" s="129"/>
      <c r="JPI153" s="129"/>
      <c r="JPJ153" s="129"/>
      <c r="JPK153" s="129"/>
      <c r="JPL153" s="129"/>
      <c r="JPM153" s="129"/>
      <c r="JPN153" s="129"/>
      <c r="JPO153" s="129"/>
      <c r="JPP153" s="129"/>
      <c r="JPQ153" s="129"/>
      <c r="JPR153" s="129"/>
      <c r="JPS153" s="129"/>
      <c r="JPT153" s="129"/>
      <c r="JPU153" s="129"/>
      <c r="JPV153" s="129"/>
      <c r="JPW153" s="129"/>
      <c r="JPX153" s="129"/>
      <c r="JPY153" s="129"/>
      <c r="JPZ153" s="129"/>
      <c r="JQA153" s="129"/>
      <c r="JQB153" s="129"/>
      <c r="JQC153" s="129"/>
      <c r="JQD153" s="129"/>
      <c r="JQE153" s="129"/>
      <c r="JQF153" s="129"/>
      <c r="JQG153" s="129"/>
      <c r="JQH153" s="129"/>
      <c r="JQI153" s="129"/>
      <c r="JQJ153" s="129"/>
      <c r="JQK153" s="129"/>
      <c r="JQL153" s="129"/>
      <c r="JQM153" s="129"/>
      <c r="JQN153" s="129"/>
      <c r="JQO153" s="129"/>
      <c r="JQP153" s="129"/>
      <c r="JQQ153" s="129"/>
      <c r="JQR153" s="129"/>
      <c r="JQS153" s="129"/>
      <c r="JQT153" s="129"/>
      <c r="JQU153" s="129"/>
      <c r="JQV153" s="129"/>
      <c r="JQW153" s="129"/>
      <c r="JQX153" s="129"/>
      <c r="JQY153" s="129"/>
      <c r="JQZ153" s="129"/>
      <c r="JRA153" s="129"/>
      <c r="JRB153" s="129"/>
      <c r="JRC153" s="129"/>
      <c r="JRD153" s="129"/>
      <c r="JRE153" s="129"/>
      <c r="JRF153" s="129"/>
      <c r="JRG153" s="129"/>
      <c r="JRH153" s="129"/>
      <c r="JRI153" s="129"/>
      <c r="JRJ153" s="129"/>
      <c r="JRK153" s="129"/>
      <c r="JRL153" s="129"/>
      <c r="JRM153" s="129"/>
      <c r="JRN153" s="129"/>
      <c r="JRO153" s="129"/>
      <c r="JRP153" s="129"/>
      <c r="JRQ153" s="129"/>
      <c r="JRR153" s="129"/>
      <c r="JRS153" s="129"/>
      <c r="JRT153" s="129"/>
      <c r="JRU153" s="129"/>
      <c r="JRV153" s="129"/>
      <c r="JRW153" s="129"/>
      <c r="JRX153" s="129"/>
      <c r="JRY153" s="129"/>
      <c r="JRZ153" s="129"/>
      <c r="JSA153" s="129"/>
      <c r="JSB153" s="129"/>
      <c r="JSC153" s="129"/>
      <c r="JSD153" s="129"/>
      <c r="JSE153" s="129"/>
      <c r="JSF153" s="129"/>
      <c r="JSG153" s="129"/>
      <c r="JSH153" s="129"/>
      <c r="JSI153" s="129"/>
      <c r="JSJ153" s="129"/>
      <c r="JSK153" s="129"/>
      <c r="JSL153" s="129"/>
      <c r="JSM153" s="129"/>
      <c r="JSN153" s="129"/>
      <c r="JSO153" s="129"/>
      <c r="JSP153" s="129"/>
      <c r="JSQ153" s="129"/>
      <c r="JSR153" s="129"/>
      <c r="JSS153" s="129"/>
      <c r="JST153" s="129"/>
      <c r="JSU153" s="129"/>
      <c r="JSV153" s="129"/>
      <c r="JSW153" s="129"/>
      <c r="JSX153" s="129"/>
      <c r="JSY153" s="129"/>
      <c r="JSZ153" s="129"/>
      <c r="JTA153" s="129"/>
      <c r="JTB153" s="129"/>
      <c r="JTC153" s="129"/>
      <c r="JTD153" s="129"/>
      <c r="JTE153" s="129"/>
      <c r="JTF153" s="129"/>
      <c r="JTG153" s="129"/>
      <c r="JTH153" s="129"/>
      <c r="JTI153" s="129"/>
      <c r="JTJ153" s="129"/>
      <c r="JTK153" s="129"/>
      <c r="JTL153" s="129"/>
      <c r="JTM153" s="129"/>
      <c r="JTN153" s="129"/>
      <c r="JTO153" s="129"/>
      <c r="JTP153" s="129"/>
      <c r="JTQ153" s="129"/>
      <c r="JTR153" s="129"/>
      <c r="JTS153" s="129"/>
      <c r="JTT153" s="129"/>
      <c r="JTU153" s="129"/>
      <c r="JTV153" s="129"/>
      <c r="JTW153" s="129"/>
      <c r="JTX153" s="129"/>
      <c r="JTY153" s="129"/>
      <c r="JTZ153" s="129"/>
      <c r="JUA153" s="129"/>
      <c r="JUB153" s="129"/>
      <c r="JUC153" s="129"/>
      <c r="JUD153" s="129"/>
      <c r="JUE153" s="129"/>
      <c r="JUF153" s="129"/>
      <c r="JUG153" s="129"/>
      <c r="JUH153" s="129"/>
      <c r="JUI153" s="129"/>
      <c r="JUJ153" s="129"/>
      <c r="JUK153" s="129"/>
      <c r="JUL153" s="129"/>
      <c r="JUM153" s="129"/>
      <c r="JUN153" s="129"/>
      <c r="JUO153" s="129"/>
      <c r="JUP153" s="129"/>
      <c r="JUQ153" s="129"/>
      <c r="JUR153" s="129"/>
      <c r="JUS153" s="129"/>
      <c r="JUT153" s="129"/>
      <c r="JUU153" s="129"/>
      <c r="JUV153" s="129"/>
      <c r="JUW153" s="129"/>
      <c r="JUX153" s="129"/>
      <c r="JUY153" s="129"/>
      <c r="JUZ153" s="129"/>
      <c r="JVA153" s="129"/>
      <c r="JVB153" s="129"/>
      <c r="JVC153" s="129"/>
      <c r="JVD153" s="129"/>
      <c r="JVE153" s="129"/>
      <c r="JVF153" s="129"/>
      <c r="JVG153" s="129"/>
      <c r="JVH153" s="129"/>
      <c r="JVI153" s="129"/>
      <c r="JVJ153" s="129"/>
      <c r="JVK153" s="129"/>
      <c r="JVL153" s="129"/>
      <c r="JVM153" s="129"/>
      <c r="JVN153" s="129"/>
      <c r="JVO153" s="129"/>
      <c r="JVP153" s="129"/>
      <c r="JVQ153" s="129"/>
      <c r="JVR153" s="129"/>
      <c r="JVS153" s="129"/>
      <c r="JVT153" s="129"/>
      <c r="JVU153" s="129"/>
      <c r="JVV153" s="129"/>
      <c r="JVW153" s="129"/>
      <c r="JVX153" s="129"/>
      <c r="JVY153" s="129"/>
      <c r="JVZ153" s="129"/>
      <c r="JWA153" s="129"/>
      <c r="JWB153" s="129"/>
      <c r="JWC153" s="129"/>
      <c r="JWD153" s="129"/>
      <c r="JWE153" s="129"/>
      <c r="JWF153" s="129"/>
      <c r="JWG153" s="129"/>
      <c r="JWH153" s="129"/>
      <c r="JWI153" s="129"/>
      <c r="JWJ153" s="129"/>
      <c r="JWK153" s="129"/>
      <c r="JWL153" s="129"/>
      <c r="JWM153" s="129"/>
      <c r="JWN153" s="129"/>
      <c r="JWO153" s="129"/>
      <c r="JWP153" s="129"/>
      <c r="JWQ153" s="129"/>
      <c r="JWR153" s="129"/>
      <c r="JWS153" s="129"/>
      <c r="JWT153" s="129"/>
      <c r="JWU153" s="129"/>
      <c r="JWV153" s="129"/>
      <c r="JWW153" s="129"/>
      <c r="JWX153" s="129"/>
      <c r="JWY153" s="129"/>
      <c r="JWZ153" s="129"/>
      <c r="JXA153" s="129"/>
      <c r="JXB153" s="129"/>
      <c r="JXC153" s="129"/>
      <c r="JXD153" s="129"/>
      <c r="JXE153" s="129"/>
      <c r="JXF153" s="129"/>
      <c r="JXG153" s="129"/>
      <c r="JXH153" s="129"/>
      <c r="JXI153" s="129"/>
      <c r="JXJ153" s="129"/>
      <c r="JXK153" s="129"/>
      <c r="JXL153" s="129"/>
      <c r="JXM153" s="129"/>
      <c r="JXN153" s="129"/>
      <c r="JXO153" s="129"/>
      <c r="JXP153" s="129"/>
      <c r="JXQ153" s="129"/>
      <c r="JXR153" s="129"/>
      <c r="JXS153" s="129"/>
      <c r="JXT153" s="129"/>
      <c r="JXU153" s="129"/>
      <c r="JXV153" s="129"/>
      <c r="JXW153" s="129"/>
      <c r="JXX153" s="129"/>
      <c r="JXY153" s="129"/>
      <c r="JXZ153" s="129"/>
      <c r="JYA153" s="129"/>
      <c r="JYB153" s="129"/>
      <c r="JYC153" s="129"/>
      <c r="JYD153" s="129"/>
      <c r="JYE153" s="129"/>
      <c r="JYF153" s="129"/>
      <c r="JYG153" s="129"/>
      <c r="JYH153" s="129"/>
      <c r="JYI153" s="129"/>
      <c r="JYJ153" s="129"/>
      <c r="JYK153" s="129"/>
      <c r="JYL153" s="129"/>
      <c r="JYM153" s="129"/>
      <c r="JYN153" s="129"/>
      <c r="JYO153" s="129"/>
      <c r="JYP153" s="129"/>
      <c r="JYQ153" s="129"/>
      <c r="JYR153" s="129"/>
      <c r="JYS153" s="129"/>
      <c r="JYT153" s="129"/>
      <c r="JYU153" s="129"/>
      <c r="JYV153" s="129"/>
      <c r="JYW153" s="129"/>
      <c r="JYX153" s="129"/>
      <c r="JYY153" s="129"/>
      <c r="JYZ153" s="129"/>
      <c r="JZA153" s="129"/>
      <c r="JZB153" s="129"/>
      <c r="JZC153" s="129"/>
      <c r="JZD153" s="129"/>
      <c r="JZE153" s="129"/>
      <c r="JZF153" s="129"/>
      <c r="JZG153" s="129"/>
      <c r="JZH153" s="129"/>
      <c r="JZI153" s="129"/>
      <c r="JZJ153" s="129"/>
      <c r="JZK153" s="129"/>
      <c r="JZL153" s="129"/>
      <c r="JZM153" s="129"/>
      <c r="JZN153" s="129"/>
      <c r="JZO153" s="129"/>
      <c r="JZP153" s="129"/>
      <c r="JZQ153" s="129"/>
      <c r="JZR153" s="129"/>
      <c r="JZS153" s="129"/>
      <c r="JZT153" s="129"/>
      <c r="JZU153" s="129"/>
      <c r="JZV153" s="129"/>
      <c r="JZW153" s="129"/>
      <c r="JZX153" s="129"/>
      <c r="JZY153" s="129"/>
      <c r="JZZ153" s="129"/>
      <c r="KAA153" s="129"/>
      <c r="KAB153" s="129"/>
      <c r="KAC153" s="129"/>
      <c r="KAD153" s="129"/>
      <c r="KAE153" s="129"/>
      <c r="KAF153" s="129"/>
      <c r="KAG153" s="129"/>
      <c r="KAH153" s="129"/>
      <c r="KAI153" s="129"/>
      <c r="KAJ153" s="129"/>
      <c r="KAK153" s="129"/>
      <c r="KAL153" s="129"/>
      <c r="KAM153" s="129"/>
      <c r="KAN153" s="129"/>
      <c r="KAO153" s="129"/>
      <c r="KAP153" s="129"/>
      <c r="KAQ153" s="129"/>
      <c r="KAR153" s="129"/>
      <c r="KAS153" s="129"/>
      <c r="KAT153" s="129"/>
      <c r="KAU153" s="129"/>
      <c r="KAV153" s="129"/>
      <c r="KAW153" s="129"/>
      <c r="KAX153" s="129"/>
      <c r="KAY153" s="129"/>
      <c r="KAZ153" s="129"/>
      <c r="KBA153" s="129"/>
      <c r="KBB153" s="129"/>
      <c r="KBC153" s="129"/>
      <c r="KBD153" s="129"/>
      <c r="KBE153" s="129"/>
      <c r="KBF153" s="129"/>
      <c r="KBG153" s="129"/>
      <c r="KBH153" s="129"/>
      <c r="KBI153" s="129"/>
      <c r="KBJ153" s="129"/>
      <c r="KBK153" s="129"/>
      <c r="KBL153" s="129"/>
      <c r="KBM153" s="129"/>
      <c r="KBN153" s="129"/>
      <c r="KBO153" s="129"/>
      <c r="KBP153" s="129"/>
      <c r="KBQ153" s="129"/>
      <c r="KBR153" s="129"/>
      <c r="KBS153" s="129"/>
      <c r="KBT153" s="129"/>
      <c r="KBU153" s="129"/>
      <c r="KBV153" s="129"/>
      <c r="KBW153" s="129"/>
      <c r="KBX153" s="129"/>
      <c r="KBY153" s="129"/>
      <c r="KBZ153" s="129"/>
      <c r="KCA153" s="129"/>
      <c r="KCB153" s="129"/>
      <c r="KCC153" s="129"/>
      <c r="KCD153" s="129"/>
      <c r="KCE153" s="129"/>
      <c r="KCF153" s="129"/>
      <c r="KCG153" s="129"/>
      <c r="KCH153" s="129"/>
      <c r="KCI153" s="129"/>
      <c r="KCJ153" s="129"/>
      <c r="KCK153" s="129"/>
      <c r="KCL153" s="129"/>
      <c r="KCM153" s="129"/>
      <c r="KCN153" s="129"/>
      <c r="KCO153" s="129"/>
      <c r="KCP153" s="129"/>
      <c r="KCQ153" s="129"/>
      <c r="KCR153" s="129"/>
      <c r="KCS153" s="129"/>
      <c r="KCT153" s="129"/>
      <c r="KCU153" s="129"/>
      <c r="KCV153" s="129"/>
      <c r="KCW153" s="129"/>
      <c r="KCX153" s="129"/>
      <c r="KCY153" s="129"/>
      <c r="KCZ153" s="129"/>
      <c r="KDA153" s="129"/>
      <c r="KDB153" s="129"/>
      <c r="KDC153" s="129"/>
      <c r="KDD153" s="129"/>
      <c r="KDE153" s="129"/>
      <c r="KDF153" s="129"/>
      <c r="KDG153" s="129"/>
      <c r="KDH153" s="129"/>
      <c r="KDI153" s="129"/>
      <c r="KDJ153" s="129"/>
      <c r="KDK153" s="129"/>
      <c r="KDL153" s="129"/>
      <c r="KDM153" s="129"/>
      <c r="KDN153" s="129"/>
      <c r="KDO153" s="129"/>
      <c r="KDP153" s="129"/>
      <c r="KDQ153" s="129"/>
      <c r="KDR153" s="129"/>
      <c r="KDS153" s="129"/>
      <c r="KDT153" s="129"/>
      <c r="KDU153" s="129"/>
      <c r="KDV153" s="129"/>
      <c r="KDW153" s="129"/>
      <c r="KDX153" s="129"/>
      <c r="KDY153" s="129"/>
      <c r="KDZ153" s="129"/>
      <c r="KEA153" s="129"/>
      <c r="KEB153" s="129"/>
      <c r="KEC153" s="129"/>
      <c r="KED153" s="129"/>
      <c r="KEE153" s="129"/>
      <c r="KEF153" s="129"/>
      <c r="KEG153" s="129"/>
      <c r="KEH153" s="129"/>
      <c r="KEI153" s="129"/>
      <c r="KEJ153" s="129"/>
      <c r="KEK153" s="129"/>
      <c r="KEL153" s="129"/>
      <c r="KEM153" s="129"/>
      <c r="KEN153" s="129"/>
      <c r="KEO153" s="129"/>
      <c r="KEP153" s="129"/>
      <c r="KEQ153" s="129"/>
      <c r="KER153" s="129"/>
      <c r="KES153" s="129"/>
      <c r="KET153" s="129"/>
      <c r="KEU153" s="129"/>
      <c r="KEV153" s="129"/>
      <c r="KEW153" s="129"/>
      <c r="KEX153" s="129"/>
      <c r="KEY153" s="129"/>
      <c r="KEZ153" s="129"/>
      <c r="KFA153" s="129"/>
      <c r="KFB153" s="129"/>
      <c r="KFC153" s="129"/>
      <c r="KFD153" s="129"/>
      <c r="KFE153" s="129"/>
      <c r="KFF153" s="129"/>
      <c r="KFG153" s="129"/>
      <c r="KFH153" s="129"/>
      <c r="KFI153" s="129"/>
      <c r="KFJ153" s="129"/>
      <c r="KFK153" s="129"/>
      <c r="KFL153" s="129"/>
      <c r="KFM153" s="129"/>
      <c r="KFN153" s="129"/>
      <c r="KFO153" s="129"/>
      <c r="KFP153" s="129"/>
      <c r="KFQ153" s="129"/>
      <c r="KFR153" s="129"/>
      <c r="KFS153" s="129"/>
      <c r="KFT153" s="129"/>
      <c r="KFU153" s="129"/>
      <c r="KFV153" s="129"/>
      <c r="KFW153" s="129"/>
      <c r="KFX153" s="129"/>
      <c r="KFY153" s="129"/>
      <c r="KFZ153" s="129"/>
      <c r="KGA153" s="129"/>
      <c r="KGB153" s="129"/>
      <c r="KGC153" s="129"/>
      <c r="KGD153" s="129"/>
      <c r="KGE153" s="129"/>
      <c r="KGF153" s="129"/>
      <c r="KGG153" s="129"/>
      <c r="KGH153" s="129"/>
      <c r="KGI153" s="129"/>
      <c r="KGJ153" s="129"/>
      <c r="KGK153" s="129"/>
      <c r="KGL153" s="129"/>
      <c r="KGM153" s="129"/>
      <c r="KGN153" s="129"/>
      <c r="KGO153" s="129"/>
      <c r="KGP153" s="129"/>
      <c r="KGQ153" s="129"/>
      <c r="KGR153" s="129"/>
      <c r="KGS153" s="129"/>
      <c r="KGT153" s="129"/>
      <c r="KGU153" s="129"/>
      <c r="KGV153" s="129"/>
      <c r="KGW153" s="129"/>
      <c r="KGX153" s="129"/>
      <c r="KGY153" s="129"/>
      <c r="KGZ153" s="129"/>
      <c r="KHA153" s="129"/>
      <c r="KHB153" s="129"/>
      <c r="KHC153" s="129"/>
      <c r="KHD153" s="129"/>
      <c r="KHE153" s="129"/>
      <c r="KHF153" s="129"/>
      <c r="KHG153" s="129"/>
      <c r="KHH153" s="129"/>
      <c r="KHI153" s="129"/>
      <c r="KHJ153" s="129"/>
      <c r="KHK153" s="129"/>
      <c r="KHL153" s="129"/>
      <c r="KHM153" s="129"/>
      <c r="KHN153" s="129"/>
      <c r="KHO153" s="129"/>
      <c r="KHP153" s="129"/>
      <c r="KHQ153" s="129"/>
      <c r="KHR153" s="129"/>
      <c r="KHS153" s="129"/>
      <c r="KHT153" s="129"/>
      <c r="KHU153" s="129"/>
      <c r="KHV153" s="129"/>
      <c r="KHW153" s="129"/>
      <c r="KHX153" s="129"/>
      <c r="KHY153" s="129"/>
      <c r="KHZ153" s="129"/>
      <c r="KIA153" s="129"/>
      <c r="KIB153" s="129"/>
      <c r="KIC153" s="129"/>
      <c r="KID153" s="129"/>
      <c r="KIE153" s="129"/>
      <c r="KIF153" s="129"/>
      <c r="KIG153" s="129"/>
      <c r="KIH153" s="129"/>
      <c r="KII153" s="129"/>
      <c r="KIJ153" s="129"/>
      <c r="KIK153" s="129"/>
      <c r="KIL153" s="129"/>
      <c r="KIM153" s="129"/>
      <c r="KIN153" s="129"/>
      <c r="KIO153" s="129"/>
      <c r="KIP153" s="129"/>
      <c r="KIQ153" s="129"/>
      <c r="KIR153" s="129"/>
      <c r="KIS153" s="129"/>
      <c r="KIT153" s="129"/>
      <c r="KIU153" s="129"/>
      <c r="KIV153" s="129"/>
      <c r="KIW153" s="129"/>
      <c r="KIX153" s="129"/>
      <c r="KIY153" s="129"/>
      <c r="KIZ153" s="129"/>
      <c r="KJA153" s="129"/>
      <c r="KJB153" s="129"/>
      <c r="KJC153" s="129"/>
      <c r="KJD153" s="129"/>
      <c r="KJE153" s="129"/>
      <c r="KJF153" s="129"/>
      <c r="KJG153" s="129"/>
      <c r="KJH153" s="129"/>
      <c r="KJI153" s="129"/>
      <c r="KJJ153" s="129"/>
      <c r="KJK153" s="129"/>
      <c r="KJL153" s="129"/>
      <c r="KJM153" s="129"/>
      <c r="KJN153" s="129"/>
      <c r="KJO153" s="129"/>
      <c r="KJP153" s="129"/>
      <c r="KJQ153" s="129"/>
      <c r="KJR153" s="129"/>
      <c r="KJS153" s="129"/>
      <c r="KJT153" s="129"/>
      <c r="KJU153" s="129"/>
      <c r="KJV153" s="129"/>
      <c r="KJW153" s="129"/>
      <c r="KJX153" s="129"/>
      <c r="KJY153" s="129"/>
      <c r="KJZ153" s="129"/>
      <c r="KKA153" s="129"/>
      <c r="KKB153" s="129"/>
      <c r="KKC153" s="129"/>
      <c r="KKD153" s="129"/>
      <c r="KKE153" s="129"/>
      <c r="KKF153" s="129"/>
      <c r="KKG153" s="129"/>
      <c r="KKH153" s="129"/>
      <c r="KKI153" s="129"/>
      <c r="KKJ153" s="129"/>
      <c r="KKK153" s="129"/>
      <c r="KKL153" s="129"/>
      <c r="KKM153" s="129"/>
      <c r="KKN153" s="129"/>
      <c r="KKO153" s="129"/>
      <c r="KKP153" s="129"/>
      <c r="KKQ153" s="129"/>
      <c r="KKR153" s="129"/>
      <c r="KKS153" s="129"/>
      <c r="KKT153" s="129"/>
      <c r="KKU153" s="129"/>
      <c r="KKV153" s="129"/>
      <c r="KKW153" s="129"/>
      <c r="KKX153" s="129"/>
      <c r="KKY153" s="129"/>
      <c r="KKZ153" s="129"/>
      <c r="KLA153" s="129"/>
      <c r="KLB153" s="129"/>
      <c r="KLC153" s="129"/>
      <c r="KLD153" s="129"/>
      <c r="KLE153" s="129"/>
      <c r="KLF153" s="129"/>
      <c r="KLG153" s="129"/>
      <c r="KLH153" s="129"/>
      <c r="KLI153" s="129"/>
      <c r="KLJ153" s="129"/>
      <c r="KLK153" s="129"/>
      <c r="KLL153" s="129"/>
      <c r="KLM153" s="129"/>
      <c r="KLN153" s="129"/>
      <c r="KLO153" s="129"/>
      <c r="KLP153" s="129"/>
      <c r="KLQ153" s="129"/>
      <c r="KLR153" s="129"/>
      <c r="KLS153" s="129"/>
      <c r="KLT153" s="129"/>
      <c r="KLU153" s="129"/>
      <c r="KLV153" s="129"/>
      <c r="KLW153" s="129"/>
      <c r="KLX153" s="129"/>
      <c r="KLY153" s="129"/>
      <c r="KLZ153" s="129"/>
      <c r="KMA153" s="129"/>
      <c r="KMB153" s="129"/>
      <c r="KMC153" s="129"/>
      <c r="KMD153" s="129"/>
      <c r="KME153" s="129"/>
      <c r="KMF153" s="129"/>
      <c r="KMG153" s="129"/>
      <c r="KMH153" s="129"/>
      <c r="KMI153" s="129"/>
      <c r="KMJ153" s="129"/>
      <c r="KMK153" s="129"/>
      <c r="KML153" s="129"/>
      <c r="KMM153" s="129"/>
      <c r="KMN153" s="129"/>
      <c r="KMO153" s="129"/>
      <c r="KMP153" s="129"/>
      <c r="KMQ153" s="129"/>
      <c r="KMR153" s="129"/>
      <c r="KMS153" s="129"/>
      <c r="KMT153" s="129"/>
      <c r="KMU153" s="129"/>
      <c r="KMV153" s="129"/>
      <c r="KMW153" s="129"/>
      <c r="KMX153" s="129"/>
      <c r="KMY153" s="129"/>
      <c r="KMZ153" s="129"/>
      <c r="KNA153" s="129"/>
      <c r="KNB153" s="129"/>
      <c r="KNC153" s="129"/>
      <c r="KND153" s="129"/>
      <c r="KNE153" s="129"/>
      <c r="KNF153" s="129"/>
      <c r="KNG153" s="129"/>
      <c r="KNH153" s="129"/>
      <c r="KNI153" s="129"/>
      <c r="KNJ153" s="129"/>
      <c r="KNK153" s="129"/>
      <c r="KNL153" s="129"/>
      <c r="KNM153" s="129"/>
      <c r="KNN153" s="129"/>
      <c r="KNO153" s="129"/>
      <c r="KNP153" s="129"/>
      <c r="KNQ153" s="129"/>
      <c r="KNR153" s="129"/>
      <c r="KNS153" s="129"/>
      <c r="KNT153" s="129"/>
      <c r="KNU153" s="129"/>
      <c r="KNV153" s="129"/>
      <c r="KNW153" s="129"/>
      <c r="KNX153" s="129"/>
      <c r="KNY153" s="129"/>
      <c r="KNZ153" s="129"/>
      <c r="KOA153" s="129"/>
      <c r="KOB153" s="129"/>
      <c r="KOC153" s="129"/>
      <c r="KOD153" s="129"/>
      <c r="KOE153" s="129"/>
      <c r="KOF153" s="129"/>
      <c r="KOG153" s="129"/>
      <c r="KOH153" s="129"/>
      <c r="KOI153" s="129"/>
      <c r="KOJ153" s="129"/>
      <c r="KOK153" s="129"/>
      <c r="KOL153" s="129"/>
      <c r="KOM153" s="129"/>
      <c r="KON153" s="129"/>
      <c r="KOO153" s="129"/>
      <c r="KOP153" s="129"/>
      <c r="KOQ153" s="129"/>
      <c r="KOR153" s="129"/>
      <c r="KOS153" s="129"/>
      <c r="KOT153" s="129"/>
      <c r="KOU153" s="129"/>
      <c r="KOV153" s="129"/>
      <c r="KOW153" s="129"/>
      <c r="KOX153" s="129"/>
      <c r="KOY153" s="129"/>
      <c r="KOZ153" s="129"/>
      <c r="KPA153" s="129"/>
      <c r="KPB153" s="129"/>
      <c r="KPC153" s="129"/>
      <c r="KPD153" s="129"/>
      <c r="KPE153" s="129"/>
      <c r="KPF153" s="129"/>
      <c r="KPG153" s="129"/>
      <c r="KPH153" s="129"/>
      <c r="KPI153" s="129"/>
      <c r="KPJ153" s="129"/>
      <c r="KPK153" s="129"/>
      <c r="KPL153" s="129"/>
      <c r="KPM153" s="129"/>
      <c r="KPN153" s="129"/>
      <c r="KPO153" s="129"/>
      <c r="KPP153" s="129"/>
      <c r="KPQ153" s="129"/>
      <c r="KPR153" s="129"/>
      <c r="KPS153" s="129"/>
      <c r="KPT153" s="129"/>
      <c r="KPU153" s="129"/>
      <c r="KPV153" s="129"/>
      <c r="KPW153" s="129"/>
      <c r="KPX153" s="129"/>
      <c r="KPY153" s="129"/>
      <c r="KPZ153" s="129"/>
      <c r="KQA153" s="129"/>
      <c r="KQB153" s="129"/>
      <c r="KQC153" s="129"/>
      <c r="KQD153" s="129"/>
      <c r="KQE153" s="129"/>
      <c r="KQF153" s="129"/>
      <c r="KQG153" s="129"/>
      <c r="KQH153" s="129"/>
      <c r="KQI153" s="129"/>
      <c r="KQJ153" s="129"/>
      <c r="KQK153" s="129"/>
      <c r="KQL153" s="129"/>
      <c r="KQM153" s="129"/>
      <c r="KQN153" s="129"/>
      <c r="KQO153" s="129"/>
      <c r="KQP153" s="129"/>
      <c r="KQQ153" s="129"/>
      <c r="KQR153" s="129"/>
      <c r="KQS153" s="129"/>
      <c r="KQT153" s="129"/>
      <c r="KQU153" s="129"/>
      <c r="KQV153" s="129"/>
      <c r="KQW153" s="129"/>
      <c r="KQX153" s="129"/>
      <c r="KQY153" s="129"/>
      <c r="KQZ153" s="129"/>
      <c r="KRA153" s="129"/>
      <c r="KRB153" s="129"/>
      <c r="KRC153" s="129"/>
      <c r="KRD153" s="129"/>
      <c r="KRE153" s="129"/>
      <c r="KRF153" s="129"/>
      <c r="KRG153" s="129"/>
      <c r="KRH153" s="129"/>
      <c r="KRI153" s="129"/>
      <c r="KRJ153" s="129"/>
      <c r="KRK153" s="129"/>
      <c r="KRL153" s="129"/>
      <c r="KRM153" s="129"/>
      <c r="KRN153" s="129"/>
      <c r="KRO153" s="129"/>
      <c r="KRP153" s="129"/>
      <c r="KRQ153" s="129"/>
      <c r="KRR153" s="129"/>
      <c r="KRS153" s="129"/>
      <c r="KRT153" s="129"/>
      <c r="KRU153" s="129"/>
      <c r="KRV153" s="129"/>
      <c r="KRW153" s="129"/>
      <c r="KRX153" s="129"/>
      <c r="KRY153" s="129"/>
      <c r="KRZ153" s="129"/>
      <c r="KSA153" s="129"/>
      <c r="KSB153" s="129"/>
      <c r="KSC153" s="129"/>
      <c r="KSD153" s="129"/>
      <c r="KSE153" s="129"/>
      <c r="KSF153" s="129"/>
      <c r="KSG153" s="129"/>
      <c r="KSH153" s="129"/>
      <c r="KSI153" s="129"/>
      <c r="KSJ153" s="129"/>
      <c r="KSK153" s="129"/>
      <c r="KSL153" s="129"/>
      <c r="KSM153" s="129"/>
      <c r="KSN153" s="129"/>
      <c r="KSO153" s="129"/>
      <c r="KSP153" s="129"/>
      <c r="KSQ153" s="129"/>
      <c r="KSR153" s="129"/>
      <c r="KSS153" s="129"/>
      <c r="KST153" s="129"/>
      <c r="KSU153" s="129"/>
      <c r="KSV153" s="129"/>
      <c r="KSW153" s="129"/>
      <c r="KSX153" s="129"/>
      <c r="KSY153" s="129"/>
      <c r="KSZ153" s="129"/>
      <c r="KTA153" s="129"/>
      <c r="KTB153" s="129"/>
      <c r="KTC153" s="129"/>
      <c r="KTD153" s="129"/>
      <c r="KTE153" s="129"/>
      <c r="KTF153" s="129"/>
      <c r="KTG153" s="129"/>
      <c r="KTH153" s="129"/>
      <c r="KTI153" s="129"/>
      <c r="KTJ153" s="129"/>
      <c r="KTK153" s="129"/>
      <c r="KTL153" s="129"/>
      <c r="KTM153" s="129"/>
      <c r="KTN153" s="129"/>
      <c r="KTO153" s="129"/>
      <c r="KTP153" s="129"/>
      <c r="KTQ153" s="129"/>
      <c r="KTR153" s="129"/>
      <c r="KTS153" s="129"/>
      <c r="KTT153" s="129"/>
      <c r="KTU153" s="129"/>
      <c r="KTV153" s="129"/>
      <c r="KTW153" s="129"/>
      <c r="KTX153" s="129"/>
      <c r="KTY153" s="129"/>
      <c r="KTZ153" s="129"/>
      <c r="KUA153" s="129"/>
      <c r="KUB153" s="129"/>
      <c r="KUC153" s="129"/>
      <c r="KUD153" s="129"/>
      <c r="KUE153" s="129"/>
      <c r="KUF153" s="129"/>
      <c r="KUG153" s="129"/>
      <c r="KUH153" s="129"/>
      <c r="KUI153" s="129"/>
      <c r="KUJ153" s="129"/>
      <c r="KUK153" s="129"/>
      <c r="KUL153" s="129"/>
      <c r="KUM153" s="129"/>
      <c r="KUN153" s="129"/>
      <c r="KUO153" s="129"/>
      <c r="KUP153" s="129"/>
      <c r="KUQ153" s="129"/>
      <c r="KUR153" s="129"/>
      <c r="KUS153" s="129"/>
      <c r="KUT153" s="129"/>
      <c r="KUU153" s="129"/>
      <c r="KUV153" s="129"/>
      <c r="KUW153" s="129"/>
      <c r="KUX153" s="129"/>
      <c r="KUY153" s="129"/>
      <c r="KUZ153" s="129"/>
      <c r="KVA153" s="129"/>
      <c r="KVB153" s="129"/>
      <c r="KVC153" s="129"/>
      <c r="KVD153" s="129"/>
      <c r="KVE153" s="129"/>
      <c r="KVF153" s="129"/>
      <c r="KVG153" s="129"/>
      <c r="KVH153" s="129"/>
      <c r="KVI153" s="129"/>
      <c r="KVJ153" s="129"/>
      <c r="KVK153" s="129"/>
      <c r="KVL153" s="129"/>
      <c r="KVM153" s="129"/>
      <c r="KVN153" s="129"/>
      <c r="KVO153" s="129"/>
      <c r="KVP153" s="129"/>
      <c r="KVQ153" s="129"/>
      <c r="KVR153" s="129"/>
      <c r="KVS153" s="129"/>
      <c r="KVT153" s="129"/>
      <c r="KVU153" s="129"/>
      <c r="KVV153" s="129"/>
      <c r="KVW153" s="129"/>
      <c r="KVX153" s="129"/>
      <c r="KVY153" s="129"/>
      <c r="KVZ153" s="129"/>
      <c r="KWA153" s="129"/>
      <c r="KWB153" s="129"/>
      <c r="KWC153" s="129"/>
      <c r="KWD153" s="129"/>
      <c r="KWE153" s="129"/>
      <c r="KWF153" s="129"/>
      <c r="KWG153" s="129"/>
      <c r="KWH153" s="129"/>
      <c r="KWI153" s="129"/>
      <c r="KWJ153" s="129"/>
      <c r="KWK153" s="129"/>
      <c r="KWL153" s="129"/>
      <c r="KWM153" s="129"/>
      <c r="KWN153" s="129"/>
      <c r="KWO153" s="129"/>
      <c r="KWP153" s="129"/>
      <c r="KWQ153" s="129"/>
      <c r="KWR153" s="129"/>
      <c r="KWS153" s="129"/>
      <c r="KWT153" s="129"/>
      <c r="KWU153" s="129"/>
      <c r="KWV153" s="129"/>
      <c r="KWW153" s="129"/>
      <c r="KWX153" s="129"/>
      <c r="KWY153" s="129"/>
      <c r="KWZ153" s="129"/>
      <c r="KXA153" s="129"/>
      <c r="KXB153" s="129"/>
      <c r="KXC153" s="129"/>
      <c r="KXD153" s="129"/>
      <c r="KXE153" s="129"/>
      <c r="KXF153" s="129"/>
      <c r="KXG153" s="129"/>
      <c r="KXH153" s="129"/>
      <c r="KXI153" s="129"/>
      <c r="KXJ153" s="129"/>
      <c r="KXK153" s="129"/>
      <c r="KXL153" s="129"/>
      <c r="KXM153" s="129"/>
      <c r="KXN153" s="129"/>
      <c r="KXO153" s="129"/>
      <c r="KXP153" s="129"/>
      <c r="KXQ153" s="129"/>
      <c r="KXR153" s="129"/>
      <c r="KXS153" s="129"/>
      <c r="KXT153" s="129"/>
      <c r="KXU153" s="129"/>
      <c r="KXV153" s="129"/>
      <c r="KXW153" s="129"/>
      <c r="KXX153" s="129"/>
      <c r="KXY153" s="129"/>
      <c r="KXZ153" s="129"/>
      <c r="KYA153" s="129"/>
      <c r="KYB153" s="129"/>
      <c r="KYC153" s="129"/>
      <c r="KYD153" s="129"/>
      <c r="KYE153" s="129"/>
      <c r="KYF153" s="129"/>
      <c r="KYG153" s="129"/>
      <c r="KYH153" s="129"/>
      <c r="KYI153" s="129"/>
      <c r="KYJ153" s="129"/>
      <c r="KYK153" s="129"/>
      <c r="KYL153" s="129"/>
      <c r="KYM153" s="129"/>
      <c r="KYN153" s="129"/>
      <c r="KYO153" s="129"/>
      <c r="KYP153" s="129"/>
      <c r="KYQ153" s="129"/>
      <c r="KYR153" s="129"/>
      <c r="KYS153" s="129"/>
      <c r="KYT153" s="129"/>
      <c r="KYU153" s="129"/>
      <c r="KYV153" s="129"/>
      <c r="KYW153" s="129"/>
      <c r="KYX153" s="129"/>
      <c r="KYY153" s="129"/>
      <c r="KYZ153" s="129"/>
      <c r="KZA153" s="129"/>
      <c r="KZB153" s="129"/>
      <c r="KZC153" s="129"/>
      <c r="KZD153" s="129"/>
      <c r="KZE153" s="129"/>
      <c r="KZF153" s="129"/>
      <c r="KZG153" s="129"/>
      <c r="KZH153" s="129"/>
      <c r="KZI153" s="129"/>
      <c r="KZJ153" s="129"/>
      <c r="KZK153" s="129"/>
      <c r="KZL153" s="129"/>
      <c r="KZM153" s="129"/>
      <c r="KZN153" s="129"/>
      <c r="KZO153" s="129"/>
      <c r="KZP153" s="129"/>
      <c r="KZQ153" s="129"/>
      <c r="KZR153" s="129"/>
      <c r="KZS153" s="129"/>
      <c r="KZT153" s="129"/>
      <c r="KZU153" s="129"/>
      <c r="KZV153" s="129"/>
      <c r="KZW153" s="129"/>
      <c r="KZX153" s="129"/>
      <c r="KZY153" s="129"/>
      <c r="KZZ153" s="129"/>
      <c r="LAA153" s="129"/>
      <c r="LAB153" s="129"/>
      <c r="LAC153" s="129"/>
      <c r="LAD153" s="129"/>
      <c r="LAE153" s="129"/>
      <c r="LAF153" s="129"/>
      <c r="LAG153" s="129"/>
      <c r="LAH153" s="129"/>
      <c r="LAI153" s="129"/>
      <c r="LAJ153" s="129"/>
      <c r="LAK153" s="129"/>
      <c r="LAL153" s="129"/>
      <c r="LAM153" s="129"/>
      <c r="LAN153" s="129"/>
      <c r="LAO153" s="129"/>
      <c r="LAP153" s="129"/>
      <c r="LAQ153" s="129"/>
      <c r="LAR153" s="129"/>
      <c r="LAS153" s="129"/>
      <c r="LAT153" s="129"/>
      <c r="LAU153" s="129"/>
      <c r="LAV153" s="129"/>
      <c r="LAW153" s="129"/>
      <c r="LAX153" s="129"/>
      <c r="LAY153" s="129"/>
      <c r="LAZ153" s="129"/>
      <c r="LBA153" s="129"/>
      <c r="LBB153" s="129"/>
      <c r="LBC153" s="129"/>
      <c r="LBD153" s="129"/>
      <c r="LBE153" s="129"/>
      <c r="LBF153" s="129"/>
      <c r="LBG153" s="129"/>
      <c r="LBH153" s="129"/>
      <c r="LBI153" s="129"/>
      <c r="LBJ153" s="129"/>
      <c r="LBK153" s="129"/>
      <c r="LBL153" s="129"/>
      <c r="LBM153" s="129"/>
      <c r="LBN153" s="129"/>
      <c r="LBO153" s="129"/>
      <c r="LBP153" s="129"/>
      <c r="LBQ153" s="129"/>
      <c r="LBR153" s="129"/>
      <c r="LBS153" s="129"/>
      <c r="LBT153" s="129"/>
      <c r="LBU153" s="129"/>
      <c r="LBV153" s="129"/>
      <c r="LBW153" s="129"/>
      <c r="LBX153" s="129"/>
      <c r="LBY153" s="129"/>
      <c r="LBZ153" s="129"/>
      <c r="LCA153" s="129"/>
      <c r="LCB153" s="129"/>
      <c r="LCC153" s="129"/>
      <c r="LCD153" s="129"/>
      <c r="LCE153" s="129"/>
      <c r="LCF153" s="129"/>
      <c r="LCG153" s="129"/>
      <c r="LCH153" s="129"/>
      <c r="LCI153" s="129"/>
      <c r="LCJ153" s="129"/>
      <c r="LCK153" s="129"/>
      <c r="LCL153" s="129"/>
      <c r="LCM153" s="129"/>
      <c r="LCN153" s="129"/>
      <c r="LCO153" s="129"/>
      <c r="LCP153" s="129"/>
      <c r="LCQ153" s="129"/>
      <c r="LCR153" s="129"/>
      <c r="LCS153" s="129"/>
      <c r="LCT153" s="129"/>
      <c r="LCU153" s="129"/>
      <c r="LCV153" s="129"/>
      <c r="LCW153" s="129"/>
      <c r="LCX153" s="129"/>
      <c r="LCY153" s="129"/>
      <c r="LCZ153" s="129"/>
      <c r="LDA153" s="129"/>
      <c r="LDB153" s="129"/>
      <c r="LDC153" s="129"/>
      <c r="LDD153" s="129"/>
      <c r="LDE153" s="129"/>
      <c r="LDF153" s="129"/>
      <c r="LDG153" s="129"/>
      <c r="LDH153" s="129"/>
      <c r="LDI153" s="129"/>
      <c r="LDJ153" s="129"/>
      <c r="LDK153" s="129"/>
      <c r="LDL153" s="129"/>
      <c r="LDM153" s="129"/>
      <c r="LDN153" s="129"/>
      <c r="LDO153" s="129"/>
      <c r="LDP153" s="129"/>
      <c r="LDQ153" s="129"/>
      <c r="LDR153" s="129"/>
      <c r="LDS153" s="129"/>
      <c r="LDT153" s="129"/>
      <c r="LDU153" s="129"/>
      <c r="LDV153" s="129"/>
      <c r="LDW153" s="129"/>
      <c r="LDX153" s="129"/>
      <c r="LDY153" s="129"/>
      <c r="LDZ153" s="129"/>
      <c r="LEA153" s="129"/>
      <c r="LEB153" s="129"/>
      <c r="LEC153" s="129"/>
      <c r="LED153" s="129"/>
      <c r="LEE153" s="129"/>
      <c r="LEF153" s="129"/>
      <c r="LEG153" s="129"/>
      <c r="LEH153" s="129"/>
      <c r="LEI153" s="129"/>
      <c r="LEJ153" s="129"/>
      <c r="LEK153" s="129"/>
      <c r="LEL153" s="129"/>
      <c r="LEM153" s="129"/>
      <c r="LEN153" s="129"/>
      <c r="LEO153" s="129"/>
      <c r="LEP153" s="129"/>
      <c r="LEQ153" s="129"/>
      <c r="LER153" s="129"/>
      <c r="LES153" s="129"/>
      <c r="LET153" s="129"/>
      <c r="LEU153" s="129"/>
      <c r="LEV153" s="129"/>
      <c r="LEW153" s="129"/>
      <c r="LEX153" s="129"/>
      <c r="LEY153" s="129"/>
      <c r="LEZ153" s="129"/>
      <c r="LFA153" s="129"/>
      <c r="LFB153" s="129"/>
      <c r="LFC153" s="129"/>
      <c r="LFD153" s="129"/>
      <c r="LFE153" s="129"/>
      <c r="LFF153" s="129"/>
      <c r="LFG153" s="129"/>
      <c r="LFH153" s="129"/>
      <c r="LFI153" s="129"/>
      <c r="LFJ153" s="129"/>
      <c r="LFK153" s="129"/>
      <c r="LFL153" s="129"/>
      <c r="LFM153" s="129"/>
      <c r="LFN153" s="129"/>
      <c r="LFO153" s="129"/>
      <c r="LFP153" s="129"/>
      <c r="LFQ153" s="129"/>
      <c r="LFR153" s="129"/>
      <c r="LFS153" s="129"/>
      <c r="LFT153" s="129"/>
      <c r="LFU153" s="129"/>
      <c r="LFV153" s="129"/>
      <c r="LFW153" s="129"/>
      <c r="LFX153" s="129"/>
      <c r="LFY153" s="129"/>
      <c r="LFZ153" s="129"/>
      <c r="LGA153" s="129"/>
      <c r="LGB153" s="129"/>
      <c r="LGC153" s="129"/>
      <c r="LGD153" s="129"/>
      <c r="LGE153" s="129"/>
      <c r="LGF153" s="129"/>
      <c r="LGG153" s="129"/>
      <c r="LGH153" s="129"/>
      <c r="LGI153" s="129"/>
      <c r="LGJ153" s="129"/>
      <c r="LGK153" s="129"/>
      <c r="LGL153" s="129"/>
      <c r="LGM153" s="129"/>
      <c r="LGN153" s="129"/>
      <c r="LGO153" s="129"/>
      <c r="LGP153" s="129"/>
      <c r="LGQ153" s="129"/>
      <c r="LGR153" s="129"/>
      <c r="LGS153" s="129"/>
      <c r="LGT153" s="129"/>
      <c r="LGU153" s="129"/>
      <c r="LGV153" s="129"/>
      <c r="LGW153" s="129"/>
      <c r="LGX153" s="129"/>
      <c r="LGY153" s="129"/>
      <c r="LGZ153" s="129"/>
      <c r="LHA153" s="129"/>
      <c r="LHB153" s="129"/>
      <c r="LHC153" s="129"/>
      <c r="LHD153" s="129"/>
      <c r="LHE153" s="129"/>
      <c r="LHF153" s="129"/>
      <c r="LHG153" s="129"/>
      <c r="LHH153" s="129"/>
      <c r="LHI153" s="129"/>
      <c r="LHJ153" s="129"/>
      <c r="LHK153" s="129"/>
      <c r="LHL153" s="129"/>
      <c r="LHM153" s="129"/>
      <c r="LHN153" s="129"/>
      <c r="LHO153" s="129"/>
      <c r="LHP153" s="129"/>
      <c r="LHQ153" s="129"/>
      <c r="LHR153" s="129"/>
      <c r="LHS153" s="129"/>
      <c r="LHT153" s="129"/>
      <c r="LHU153" s="129"/>
      <c r="LHV153" s="129"/>
      <c r="LHW153" s="129"/>
      <c r="LHX153" s="129"/>
      <c r="LHY153" s="129"/>
      <c r="LHZ153" s="129"/>
      <c r="LIA153" s="129"/>
      <c r="LIB153" s="129"/>
      <c r="LIC153" s="129"/>
      <c r="LID153" s="129"/>
      <c r="LIE153" s="129"/>
      <c r="LIF153" s="129"/>
      <c r="LIG153" s="129"/>
      <c r="LIH153" s="129"/>
      <c r="LII153" s="129"/>
      <c r="LIJ153" s="129"/>
      <c r="LIK153" s="129"/>
      <c r="LIL153" s="129"/>
      <c r="LIM153" s="129"/>
      <c r="LIN153" s="129"/>
      <c r="LIO153" s="129"/>
      <c r="LIP153" s="129"/>
      <c r="LIQ153" s="129"/>
      <c r="LIR153" s="129"/>
      <c r="LIS153" s="129"/>
      <c r="LIT153" s="129"/>
      <c r="LIU153" s="129"/>
      <c r="LIV153" s="129"/>
      <c r="LIW153" s="129"/>
      <c r="LIX153" s="129"/>
      <c r="LIY153" s="129"/>
      <c r="LIZ153" s="129"/>
      <c r="LJA153" s="129"/>
      <c r="LJB153" s="129"/>
      <c r="LJC153" s="129"/>
      <c r="LJD153" s="129"/>
      <c r="LJE153" s="129"/>
      <c r="LJF153" s="129"/>
      <c r="LJG153" s="129"/>
      <c r="LJH153" s="129"/>
      <c r="LJI153" s="129"/>
      <c r="LJJ153" s="129"/>
      <c r="LJK153" s="129"/>
      <c r="LJL153" s="129"/>
      <c r="LJM153" s="129"/>
      <c r="LJN153" s="129"/>
      <c r="LJO153" s="129"/>
      <c r="LJP153" s="129"/>
      <c r="LJQ153" s="129"/>
      <c r="LJR153" s="129"/>
      <c r="LJS153" s="129"/>
      <c r="LJT153" s="129"/>
      <c r="LJU153" s="129"/>
      <c r="LJV153" s="129"/>
      <c r="LJW153" s="129"/>
      <c r="LJX153" s="129"/>
      <c r="LJY153" s="129"/>
      <c r="LJZ153" s="129"/>
      <c r="LKA153" s="129"/>
      <c r="LKB153" s="129"/>
      <c r="LKC153" s="129"/>
      <c r="LKD153" s="129"/>
      <c r="LKE153" s="129"/>
      <c r="LKF153" s="129"/>
      <c r="LKG153" s="129"/>
      <c r="LKH153" s="129"/>
      <c r="LKI153" s="129"/>
      <c r="LKJ153" s="129"/>
      <c r="LKK153" s="129"/>
      <c r="LKL153" s="129"/>
      <c r="LKM153" s="129"/>
      <c r="LKN153" s="129"/>
      <c r="LKO153" s="129"/>
      <c r="LKP153" s="129"/>
      <c r="LKQ153" s="129"/>
      <c r="LKR153" s="129"/>
      <c r="LKS153" s="129"/>
      <c r="LKT153" s="129"/>
      <c r="LKU153" s="129"/>
      <c r="LKV153" s="129"/>
      <c r="LKW153" s="129"/>
      <c r="LKX153" s="129"/>
      <c r="LKY153" s="129"/>
      <c r="LKZ153" s="129"/>
      <c r="LLA153" s="129"/>
      <c r="LLB153" s="129"/>
      <c r="LLC153" s="129"/>
      <c r="LLD153" s="129"/>
      <c r="LLE153" s="129"/>
      <c r="LLF153" s="129"/>
      <c r="LLG153" s="129"/>
      <c r="LLH153" s="129"/>
      <c r="LLI153" s="129"/>
      <c r="LLJ153" s="129"/>
      <c r="LLK153" s="129"/>
      <c r="LLL153" s="129"/>
      <c r="LLM153" s="129"/>
      <c r="LLN153" s="129"/>
      <c r="LLO153" s="129"/>
      <c r="LLP153" s="129"/>
      <c r="LLQ153" s="129"/>
      <c r="LLR153" s="129"/>
      <c r="LLS153" s="129"/>
      <c r="LLT153" s="129"/>
      <c r="LLU153" s="129"/>
      <c r="LLV153" s="129"/>
      <c r="LLW153" s="129"/>
      <c r="LLX153" s="129"/>
      <c r="LLY153" s="129"/>
      <c r="LLZ153" s="129"/>
      <c r="LMA153" s="129"/>
      <c r="LMB153" s="129"/>
      <c r="LMC153" s="129"/>
      <c r="LMD153" s="129"/>
      <c r="LME153" s="129"/>
      <c r="LMF153" s="129"/>
      <c r="LMG153" s="129"/>
      <c r="LMH153" s="129"/>
      <c r="LMI153" s="129"/>
      <c r="LMJ153" s="129"/>
      <c r="LMK153" s="129"/>
      <c r="LML153" s="129"/>
      <c r="LMM153" s="129"/>
      <c r="LMN153" s="129"/>
      <c r="LMO153" s="129"/>
      <c r="LMP153" s="129"/>
      <c r="LMQ153" s="129"/>
      <c r="LMR153" s="129"/>
      <c r="LMS153" s="129"/>
      <c r="LMT153" s="129"/>
      <c r="LMU153" s="129"/>
      <c r="LMV153" s="129"/>
      <c r="LMW153" s="129"/>
      <c r="LMX153" s="129"/>
      <c r="LMY153" s="129"/>
      <c r="LMZ153" s="129"/>
      <c r="LNA153" s="129"/>
      <c r="LNB153" s="129"/>
      <c r="LNC153" s="129"/>
      <c r="LND153" s="129"/>
      <c r="LNE153" s="129"/>
      <c r="LNF153" s="129"/>
      <c r="LNG153" s="129"/>
      <c r="LNH153" s="129"/>
      <c r="LNI153" s="129"/>
      <c r="LNJ153" s="129"/>
      <c r="LNK153" s="129"/>
      <c r="LNL153" s="129"/>
      <c r="LNM153" s="129"/>
      <c r="LNN153" s="129"/>
      <c r="LNO153" s="129"/>
      <c r="LNP153" s="129"/>
      <c r="LNQ153" s="129"/>
      <c r="LNR153" s="129"/>
      <c r="LNS153" s="129"/>
      <c r="LNT153" s="129"/>
      <c r="LNU153" s="129"/>
      <c r="LNV153" s="129"/>
      <c r="LNW153" s="129"/>
      <c r="LNX153" s="129"/>
      <c r="LNY153" s="129"/>
      <c r="LNZ153" s="129"/>
      <c r="LOA153" s="129"/>
      <c r="LOB153" s="129"/>
      <c r="LOC153" s="129"/>
      <c r="LOD153" s="129"/>
      <c r="LOE153" s="129"/>
      <c r="LOF153" s="129"/>
      <c r="LOG153" s="129"/>
      <c r="LOH153" s="129"/>
      <c r="LOI153" s="129"/>
      <c r="LOJ153" s="129"/>
      <c r="LOK153" s="129"/>
      <c r="LOL153" s="129"/>
      <c r="LOM153" s="129"/>
      <c r="LON153" s="129"/>
      <c r="LOO153" s="129"/>
      <c r="LOP153" s="129"/>
      <c r="LOQ153" s="129"/>
      <c r="LOR153" s="129"/>
      <c r="LOS153" s="129"/>
      <c r="LOT153" s="129"/>
      <c r="LOU153" s="129"/>
      <c r="LOV153" s="129"/>
      <c r="LOW153" s="129"/>
      <c r="LOX153" s="129"/>
      <c r="LOY153" s="129"/>
      <c r="LOZ153" s="129"/>
      <c r="LPA153" s="129"/>
      <c r="LPB153" s="129"/>
      <c r="LPC153" s="129"/>
      <c r="LPD153" s="129"/>
      <c r="LPE153" s="129"/>
      <c r="LPF153" s="129"/>
      <c r="LPG153" s="129"/>
      <c r="LPH153" s="129"/>
      <c r="LPI153" s="129"/>
      <c r="LPJ153" s="129"/>
      <c r="LPK153" s="129"/>
      <c r="LPL153" s="129"/>
      <c r="LPM153" s="129"/>
      <c r="LPN153" s="129"/>
      <c r="LPO153" s="129"/>
      <c r="LPP153" s="129"/>
      <c r="LPQ153" s="129"/>
      <c r="LPR153" s="129"/>
      <c r="LPS153" s="129"/>
      <c r="LPT153" s="129"/>
      <c r="LPU153" s="129"/>
      <c r="LPV153" s="129"/>
      <c r="LPW153" s="129"/>
      <c r="LPX153" s="129"/>
      <c r="LPY153" s="129"/>
      <c r="LPZ153" s="129"/>
      <c r="LQA153" s="129"/>
      <c r="LQB153" s="129"/>
      <c r="LQC153" s="129"/>
      <c r="LQD153" s="129"/>
      <c r="LQE153" s="129"/>
      <c r="LQF153" s="129"/>
      <c r="LQG153" s="129"/>
      <c r="LQH153" s="129"/>
      <c r="LQI153" s="129"/>
      <c r="LQJ153" s="129"/>
      <c r="LQK153" s="129"/>
      <c r="LQL153" s="129"/>
      <c r="LQM153" s="129"/>
      <c r="LQN153" s="129"/>
      <c r="LQO153" s="129"/>
      <c r="LQP153" s="129"/>
      <c r="LQQ153" s="129"/>
      <c r="LQR153" s="129"/>
      <c r="LQS153" s="129"/>
      <c r="LQT153" s="129"/>
      <c r="LQU153" s="129"/>
      <c r="LQV153" s="129"/>
      <c r="LQW153" s="129"/>
      <c r="LQX153" s="129"/>
      <c r="LQY153" s="129"/>
      <c r="LQZ153" s="129"/>
      <c r="LRA153" s="129"/>
      <c r="LRB153" s="129"/>
      <c r="LRC153" s="129"/>
      <c r="LRD153" s="129"/>
      <c r="LRE153" s="129"/>
      <c r="LRF153" s="129"/>
      <c r="LRG153" s="129"/>
      <c r="LRH153" s="129"/>
      <c r="LRI153" s="129"/>
      <c r="LRJ153" s="129"/>
      <c r="LRK153" s="129"/>
      <c r="LRL153" s="129"/>
      <c r="LRM153" s="129"/>
      <c r="LRN153" s="129"/>
      <c r="LRO153" s="129"/>
      <c r="LRP153" s="129"/>
      <c r="LRQ153" s="129"/>
      <c r="LRR153" s="129"/>
      <c r="LRS153" s="129"/>
      <c r="LRT153" s="129"/>
      <c r="LRU153" s="129"/>
      <c r="LRV153" s="129"/>
      <c r="LRW153" s="129"/>
      <c r="LRX153" s="129"/>
      <c r="LRY153" s="129"/>
      <c r="LRZ153" s="129"/>
      <c r="LSA153" s="129"/>
      <c r="LSB153" s="129"/>
      <c r="LSC153" s="129"/>
      <c r="LSD153" s="129"/>
      <c r="LSE153" s="129"/>
      <c r="LSF153" s="129"/>
      <c r="LSG153" s="129"/>
      <c r="LSH153" s="129"/>
      <c r="LSI153" s="129"/>
      <c r="LSJ153" s="129"/>
      <c r="LSK153" s="129"/>
      <c r="LSL153" s="129"/>
      <c r="LSM153" s="129"/>
      <c r="LSN153" s="129"/>
      <c r="LSO153" s="129"/>
      <c r="LSP153" s="129"/>
      <c r="LSQ153" s="129"/>
      <c r="LSR153" s="129"/>
      <c r="LSS153" s="129"/>
      <c r="LST153" s="129"/>
      <c r="LSU153" s="129"/>
      <c r="LSV153" s="129"/>
      <c r="LSW153" s="129"/>
      <c r="LSX153" s="129"/>
      <c r="LSY153" s="129"/>
      <c r="LSZ153" s="129"/>
      <c r="LTA153" s="129"/>
      <c r="LTB153" s="129"/>
      <c r="LTC153" s="129"/>
      <c r="LTD153" s="129"/>
      <c r="LTE153" s="129"/>
      <c r="LTF153" s="129"/>
      <c r="LTG153" s="129"/>
      <c r="LTH153" s="129"/>
      <c r="LTI153" s="129"/>
      <c r="LTJ153" s="129"/>
      <c r="LTK153" s="129"/>
      <c r="LTL153" s="129"/>
      <c r="LTM153" s="129"/>
      <c r="LTN153" s="129"/>
      <c r="LTO153" s="129"/>
      <c r="LTP153" s="129"/>
      <c r="LTQ153" s="129"/>
      <c r="LTR153" s="129"/>
      <c r="LTS153" s="129"/>
      <c r="LTT153" s="129"/>
      <c r="LTU153" s="129"/>
      <c r="LTV153" s="129"/>
      <c r="LTW153" s="129"/>
      <c r="LTX153" s="129"/>
      <c r="LTY153" s="129"/>
      <c r="LTZ153" s="129"/>
      <c r="LUA153" s="129"/>
      <c r="LUB153" s="129"/>
      <c r="LUC153" s="129"/>
      <c r="LUD153" s="129"/>
      <c r="LUE153" s="129"/>
      <c r="LUF153" s="129"/>
      <c r="LUG153" s="129"/>
      <c r="LUH153" s="129"/>
      <c r="LUI153" s="129"/>
      <c r="LUJ153" s="129"/>
      <c r="LUK153" s="129"/>
      <c r="LUL153" s="129"/>
      <c r="LUM153" s="129"/>
      <c r="LUN153" s="129"/>
      <c r="LUO153" s="129"/>
      <c r="LUP153" s="129"/>
      <c r="LUQ153" s="129"/>
      <c r="LUR153" s="129"/>
      <c r="LUS153" s="129"/>
      <c r="LUT153" s="129"/>
      <c r="LUU153" s="129"/>
      <c r="LUV153" s="129"/>
      <c r="LUW153" s="129"/>
      <c r="LUX153" s="129"/>
      <c r="LUY153" s="129"/>
      <c r="LUZ153" s="129"/>
      <c r="LVA153" s="129"/>
      <c r="LVB153" s="129"/>
      <c r="LVC153" s="129"/>
      <c r="LVD153" s="129"/>
      <c r="LVE153" s="129"/>
      <c r="LVF153" s="129"/>
      <c r="LVG153" s="129"/>
      <c r="LVH153" s="129"/>
      <c r="LVI153" s="129"/>
      <c r="LVJ153" s="129"/>
      <c r="LVK153" s="129"/>
      <c r="LVL153" s="129"/>
      <c r="LVM153" s="129"/>
      <c r="LVN153" s="129"/>
      <c r="LVO153" s="129"/>
      <c r="LVP153" s="129"/>
      <c r="LVQ153" s="129"/>
      <c r="LVR153" s="129"/>
      <c r="LVS153" s="129"/>
      <c r="LVT153" s="129"/>
      <c r="LVU153" s="129"/>
      <c r="LVV153" s="129"/>
      <c r="LVW153" s="129"/>
      <c r="LVX153" s="129"/>
      <c r="LVY153" s="129"/>
      <c r="LVZ153" s="129"/>
      <c r="LWA153" s="129"/>
      <c r="LWB153" s="129"/>
      <c r="LWC153" s="129"/>
      <c r="LWD153" s="129"/>
      <c r="LWE153" s="129"/>
      <c r="LWF153" s="129"/>
      <c r="LWG153" s="129"/>
      <c r="LWH153" s="129"/>
      <c r="LWI153" s="129"/>
      <c r="LWJ153" s="129"/>
      <c r="LWK153" s="129"/>
      <c r="LWL153" s="129"/>
      <c r="LWM153" s="129"/>
      <c r="LWN153" s="129"/>
      <c r="LWO153" s="129"/>
      <c r="LWP153" s="129"/>
      <c r="LWQ153" s="129"/>
      <c r="LWR153" s="129"/>
      <c r="LWS153" s="129"/>
      <c r="LWT153" s="129"/>
      <c r="LWU153" s="129"/>
      <c r="LWV153" s="129"/>
      <c r="LWW153" s="129"/>
      <c r="LWX153" s="129"/>
      <c r="LWY153" s="129"/>
      <c r="LWZ153" s="129"/>
      <c r="LXA153" s="129"/>
      <c r="LXB153" s="129"/>
      <c r="LXC153" s="129"/>
      <c r="LXD153" s="129"/>
      <c r="LXE153" s="129"/>
      <c r="LXF153" s="129"/>
      <c r="LXG153" s="129"/>
      <c r="LXH153" s="129"/>
      <c r="LXI153" s="129"/>
      <c r="LXJ153" s="129"/>
      <c r="LXK153" s="129"/>
      <c r="LXL153" s="129"/>
      <c r="LXM153" s="129"/>
      <c r="LXN153" s="129"/>
      <c r="LXO153" s="129"/>
      <c r="LXP153" s="129"/>
      <c r="LXQ153" s="129"/>
      <c r="LXR153" s="129"/>
      <c r="LXS153" s="129"/>
      <c r="LXT153" s="129"/>
      <c r="LXU153" s="129"/>
      <c r="LXV153" s="129"/>
      <c r="LXW153" s="129"/>
      <c r="LXX153" s="129"/>
      <c r="LXY153" s="129"/>
      <c r="LXZ153" s="129"/>
      <c r="LYA153" s="129"/>
      <c r="LYB153" s="129"/>
      <c r="LYC153" s="129"/>
      <c r="LYD153" s="129"/>
      <c r="LYE153" s="129"/>
      <c r="LYF153" s="129"/>
      <c r="LYG153" s="129"/>
      <c r="LYH153" s="129"/>
      <c r="LYI153" s="129"/>
      <c r="LYJ153" s="129"/>
      <c r="LYK153" s="129"/>
      <c r="LYL153" s="129"/>
      <c r="LYM153" s="129"/>
      <c r="LYN153" s="129"/>
      <c r="LYO153" s="129"/>
      <c r="LYP153" s="129"/>
      <c r="LYQ153" s="129"/>
      <c r="LYR153" s="129"/>
      <c r="LYS153" s="129"/>
      <c r="LYT153" s="129"/>
      <c r="LYU153" s="129"/>
      <c r="LYV153" s="129"/>
      <c r="LYW153" s="129"/>
      <c r="LYX153" s="129"/>
      <c r="LYY153" s="129"/>
      <c r="LYZ153" s="129"/>
      <c r="LZA153" s="129"/>
      <c r="LZB153" s="129"/>
      <c r="LZC153" s="129"/>
      <c r="LZD153" s="129"/>
      <c r="LZE153" s="129"/>
      <c r="LZF153" s="129"/>
      <c r="LZG153" s="129"/>
      <c r="LZH153" s="129"/>
      <c r="LZI153" s="129"/>
      <c r="LZJ153" s="129"/>
      <c r="LZK153" s="129"/>
      <c r="LZL153" s="129"/>
      <c r="LZM153" s="129"/>
      <c r="LZN153" s="129"/>
      <c r="LZO153" s="129"/>
      <c r="LZP153" s="129"/>
      <c r="LZQ153" s="129"/>
      <c r="LZR153" s="129"/>
      <c r="LZS153" s="129"/>
      <c r="LZT153" s="129"/>
      <c r="LZU153" s="129"/>
      <c r="LZV153" s="129"/>
      <c r="LZW153" s="129"/>
      <c r="LZX153" s="129"/>
      <c r="LZY153" s="129"/>
      <c r="LZZ153" s="129"/>
      <c r="MAA153" s="129"/>
      <c r="MAB153" s="129"/>
      <c r="MAC153" s="129"/>
      <c r="MAD153" s="129"/>
      <c r="MAE153" s="129"/>
      <c r="MAF153" s="129"/>
      <c r="MAG153" s="129"/>
      <c r="MAH153" s="129"/>
      <c r="MAI153" s="129"/>
      <c r="MAJ153" s="129"/>
      <c r="MAK153" s="129"/>
      <c r="MAL153" s="129"/>
      <c r="MAM153" s="129"/>
      <c r="MAN153" s="129"/>
      <c r="MAO153" s="129"/>
      <c r="MAP153" s="129"/>
      <c r="MAQ153" s="129"/>
      <c r="MAR153" s="129"/>
      <c r="MAS153" s="129"/>
      <c r="MAT153" s="129"/>
      <c r="MAU153" s="129"/>
      <c r="MAV153" s="129"/>
      <c r="MAW153" s="129"/>
      <c r="MAX153" s="129"/>
      <c r="MAY153" s="129"/>
      <c r="MAZ153" s="129"/>
      <c r="MBA153" s="129"/>
      <c r="MBB153" s="129"/>
      <c r="MBC153" s="129"/>
      <c r="MBD153" s="129"/>
      <c r="MBE153" s="129"/>
      <c r="MBF153" s="129"/>
      <c r="MBG153" s="129"/>
      <c r="MBH153" s="129"/>
      <c r="MBI153" s="129"/>
      <c r="MBJ153" s="129"/>
      <c r="MBK153" s="129"/>
      <c r="MBL153" s="129"/>
      <c r="MBM153" s="129"/>
      <c r="MBN153" s="129"/>
      <c r="MBO153" s="129"/>
      <c r="MBP153" s="129"/>
      <c r="MBQ153" s="129"/>
      <c r="MBR153" s="129"/>
      <c r="MBS153" s="129"/>
      <c r="MBT153" s="129"/>
      <c r="MBU153" s="129"/>
      <c r="MBV153" s="129"/>
      <c r="MBW153" s="129"/>
      <c r="MBX153" s="129"/>
      <c r="MBY153" s="129"/>
      <c r="MBZ153" s="129"/>
      <c r="MCA153" s="129"/>
      <c r="MCB153" s="129"/>
      <c r="MCC153" s="129"/>
      <c r="MCD153" s="129"/>
      <c r="MCE153" s="129"/>
      <c r="MCF153" s="129"/>
      <c r="MCG153" s="129"/>
      <c r="MCH153" s="129"/>
      <c r="MCI153" s="129"/>
      <c r="MCJ153" s="129"/>
      <c r="MCK153" s="129"/>
      <c r="MCL153" s="129"/>
      <c r="MCM153" s="129"/>
      <c r="MCN153" s="129"/>
      <c r="MCO153" s="129"/>
      <c r="MCP153" s="129"/>
      <c r="MCQ153" s="129"/>
      <c r="MCR153" s="129"/>
      <c r="MCS153" s="129"/>
      <c r="MCT153" s="129"/>
      <c r="MCU153" s="129"/>
      <c r="MCV153" s="129"/>
      <c r="MCW153" s="129"/>
      <c r="MCX153" s="129"/>
      <c r="MCY153" s="129"/>
      <c r="MCZ153" s="129"/>
      <c r="MDA153" s="129"/>
      <c r="MDB153" s="129"/>
      <c r="MDC153" s="129"/>
      <c r="MDD153" s="129"/>
      <c r="MDE153" s="129"/>
      <c r="MDF153" s="129"/>
      <c r="MDG153" s="129"/>
      <c r="MDH153" s="129"/>
      <c r="MDI153" s="129"/>
      <c r="MDJ153" s="129"/>
      <c r="MDK153" s="129"/>
      <c r="MDL153" s="129"/>
      <c r="MDM153" s="129"/>
      <c r="MDN153" s="129"/>
      <c r="MDO153" s="129"/>
      <c r="MDP153" s="129"/>
      <c r="MDQ153" s="129"/>
      <c r="MDR153" s="129"/>
      <c r="MDS153" s="129"/>
      <c r="MDT153" s="129"/>
      <c r="MDU153" s="129"/>
      <c r="MDV153" s="129"/>
      <c r="MDW153" s="129"/>
      <c r="MDX153" s="129"/>
      <c r="MDY153" s="129"/>
      <c r="MDZ153" s="129"/>
      <c r="MEA153" s="129"/>
      <c r="MEB153" s="129"/>
      <c r="MEC153" s="129"/>
      <c r="MED153" s="129"/>
      <c r="MEE153" s="129"/>
      <c r="MEF153" s="129"/>
      <c r="MEG153" s="129"/>
      <c r="MEH153" s="129"/>
      <c r="MEI153" s="129"/>
      <c r="MEJ153" s="129"/>
      <c r="MEK153" s="129"/>
      <c r="MEL153" s="129"/>
      <c r="MEM153" s="129"/>
      <c r="MEN153" s="129"/>
      <c r="MEO153" s="129"/>
      <c r="MEP153" s="129"/>
      <c r="MEQ153" s="129"/>
      <c r="MER153" s="129"/>
      <c r="MES153" s="129"/>
      <c r="MET153" s="129"/>
      <c r="MEU153" s="129"/>
      <c r="MEV153" s="129"/>
      <c r="MEW153" s="129"/>
      <c r="MEX153" s="129"/>
      <c r="MEY153" s="129"/>
      <c r="MEZ153" s="129"/>
      <c r="MFA153" s="129"/>
      <c r="MFB153" s="129"/>
      <c r="MFC153" s="129"/>
      <c r="MFD153" s="129"/>
      <c r="MFE153" s="129"/>
      <c r="MFF153" s="129"/>
      <c r="MFG153" s="129"/>
      <c r="MFH153" s="129"/>
      <c r="MFI153" s="129"/>
      <c r="MFJ153" s="129"/>
      <c r="MFK153" s="129"/>
      <c r="MFL153" s="129"/>
      <c r="MFM153" s="129"/>
      <c r="MFN153" s="129"/>
      <c r="MFO153" s="129"/>
      <c r="MFP153" s="129"/>
      <c r="MFQ153" s="129"/>
      <c r="MFR153" s="129"/>
      <c r="MFS153" s="129"/>
      <c r="MFT153" s="129"/>
      <c r="MFU153" s="129"/>
      <c r="MFV153" s="129"/>
      <c r="MFW153" s="129"/>
      <c r="MFX153" s="129"/>
      <c r="MFY153" s="129"/>
      <c r="MFZ153" s="129"/>
      <c r="MGA153" s="129"/>
      <c r="MGB153" s="129"/>
      <c r="MGC153" s="129"/>
      <c r="MGD153" s="129"/>
      <c r="MGE153" s="129"/>
      <c r="MGF153" s="129"/>
      <c r="MGG153" s="129"/>
      <c r="MGH153" s="129"/>
      <c r="MGI153" s="129"/>
      <c r="MGJ153" s="129"/>
      <c r="MGK153" s="129"/>
      <c r="MGL153" s="129"/>
      <c r="MGM153" s="129"/>
      <c r="MGN153" s="129"/>
      <c r="MGO153" s="129"/>
      <c r="MGP153" s="129"/>
      <c r="MGQ153" s="129"/>
      <c r="MGR153" s="129"/>
      <c r="MGS153" s="129"/>
      <c r="MGT153" s="129"/>
      <c r="MGU153" s="129"/>
      <c r="MGV153" s="129"/>
      <c r="MGW153" s="129"/>
      <c r="MGX153" s="129"/>
      <c r="MGY153" s="129"/>
      <c r="MGZ153" s="129"/>
      <c r="MHA153" s="129"/>
      <c r="MHB153" s="129"/>
      <c r="MHC153" s="129"/>
      <c r="MHD153" s="129"/>
      <c r="MHE153" s="129"/>
      <c r="MHF153" s="129"/>
      <c r="MHG153" s="129"/>
      <c r="MHH153" s="129"/>
      <c r="MHI153" s="129"/>
      <c r="MHJ153" s="129"/>
      <c r="MHK153" s="129"/>
      <c r="MHL153" s="129"/>
      <c r="MHM153" s="129"/>
      <c r="MHN153" s="129"/>
      <c r="MHO153" s="129"/>
      <c r="MHP153" s="129"/>
      <c r="MHQ153" s="129"/>
      <c r="MHR153" s="129"/>
      <c r="MHS153" s="129"/>
      <c r="MHT153" s="129"/>
      <c r="MHU153" s="129"/>
      <c r="MHV153" s="129"/>
      <c r="MHW153" s="129"/>
      <c r="MHX153" s="129"/>
      <c r="MHY153" s="129"/>
      <c r="MHZ153" s="129"/>
      <c r="MIA153" s="129"/>
      <c r="MIB153" s="129"/>
      <c r="MIC153" s="129"/>
      <c r="MID153" s="129"/>
      <c r="MIE153" s="129"/>
      <c r="MIF153" s="129"/>
      <c r="MIG153" s="129"/>
      <c r="MIH153" s="129"/>
      <c r="MII153" s="129"/>
      <c r="MIJ153" s="129"/>
      <c r="MIK153" s="129"/>
      <c r="MIL153" s="129"/>
      <c r="MIM153" s="129"/>
      <c r="MIN153" s="129"/>
      <c r="MIO153" s="129"/>
      <c r="MIP153" s="129"/>
      <c r="MIQ153" s="129"/>
      <c r="MIR153" s="129"/>
      <c r="MIS153" s="129"/>
      <c r="MIT153" s="129"/>
      <c r="MIU153" s="129"/>
      <c r="MIV153" s="129"/>
      <c r="MIW153" s="129"/>
      <c r="MIX153" s="129"/>
      <c r="MIY153" s="129"/>
      <c r="MIZ153" s="129"/>
      <c r="MJA153" s="129"/>
      <c r="MJB153" s="129"/>
      <c r="MJC153" s="129"/>
      <c r="MJD153" s="129"/>
      <c r="MJE153" s="129"/>
      <c r="MJF153" s="129"/>
      <c r="MJG153" s="129"/>
      <c r="MJH153" s="129"/>
      <c r="MJI153" s="129"/>
      <c r="MJJ153" s="129"/>
      <c r="MJK153" s="129"/>
      <c r="MJL153" s="129"/>
      <c r="MJM153" s="129"/>
      <c r="MJN153" s="129"/>
      <c r="MJO153" s="129"/>
      <c r="MJP153" s="129"/>
      <c r="MJQ153" s="129"/>
      <c r="MJR153" s="129"/>
      <c r="MJS153" s="129"/>
      <c r="MJT153" s="129"/>
      <c r="MJU153" s="129"/>
      <c r="MJV153" s="129"/>
      <c r="MJW153" s="129"/>
      <c r="MJX153" s="129"/>
      <c r="MJY153" s="129"/>
      <c r="MJZ153" s="129"/>
      <c r="MKA153" s="129"/>
      <c r="MKB153" s="129"/>
      <c r="MKC153" s="129"/>
      <c r="MKD153" s="129"/>
      <c r="MKE153" s="129"/>
      <c r="MKF153" s="129"/>
      <c r="MKG153" s="129"/>
      <c r="MKH153" s="129"/>
      <c r="MKI153" s="129"/>
      <c r="MKJ153" s="129"/>
      <c r="MKK153" s="129"/>
      <c r="MKL153" s="129"/>
      <c r="MKM153" s="129"/>
      <c r="MKN153" s="129"/>
      <c r="MKO153" s="129"/>
      <c r="MKP153" s="129"/>
      <c r="MKQ153" s="129"/>
      <c r="MKR153" s="129"/>
      <c r="MKS153" s="129"/>
      <c r="MKT153" s="129"/>
      <c r="MKU153" s="129"/>
      <c r="MKV153" s="129"/>
      <c r="MKW153" s="129"/>
      <c r="MKX153" s="129"/>
      <c r="MKY153" s="129"/>
      <c r="MKZ153" s="129"/>
      <c r="MLA153" s="129"/>
      <c r="MLB153" s="129"/>
      <c r="MLC153" s="129"/>
      <c r="MLD153" s="129"/>
      <c r="MLE153" s="129"/>
      <c r="MLF153" s="129"/>
      <c r="MLG153" s="129"/>
      <c r="MLH153" s="129"/>
      <c r="MLI153" s="129"/>
      <c r="MLJ153" s="129"/>
      <c r="MLK153" s="129"/>
      <c r="MLL153" s="129"/>
      <c r="MLM153" s="129"/>
      <c r="MLN153" s="129"/>
      <c r="MLO153" s="129"/>
      <c r="MLP153" s="129"/>
      <c r="MLQ153" s="129"/>
      <c r="MLR153" s="129"/>
      <c r="MLS153" s="129"/>
      <c r="MLT153" s="129"/>
      <c r="MLU153" s="129"/>
      <c r="MLV153" s="129"/>
      <c r="MLW153" s="129"/>
      <c r="MLX153" s="129"/>
      <c r="MLY153" s="129"/>
      <c r="MLZ153" s="129"/>
      <c r="MMA153" s="129"/>
      <c r="MMB153" s="129"/>
      <c r="MMC153" s="129"/>
      <c r="MMD153" s="129"/>
      <c r="MME153" s="129"/>
      <c r="MMF153" s="129"/>
      <c r="MMG153" s="129"/>
      <c r="MMH153" s="129"/>
      <c r="MMI153" s="129"/>
      <c r="MMJ153" s="129"/>
      <c r="MMK153" s="129"/>
      <c r="MML153" s="129"/>
      <c r="MMM153" s="129"/>
      <c r="MMN153" s="129"/>
      <c r="MMO153" s="129"/>
      <c r="MMP153" s="129"/>
      <c r="MMQ153" s="129"/>
      <c r="MMR153" s="129"/>
      <c r="MMS153" s="129"/>
      <c r="MMT153" s="129"/>
      <c r="MMU153" s="129"/>
      <c r="MMV153" s="129"/>
      <c r="MMW153" s="129"/>
      <c r="MMX153" s="129"/>
      <c r="MMY153" s="129"/>
      <c r="MMZ153" s="129"/>
      <c r="MNA153" s="129"/>
      <c r="MNB153" s="129"/>
      <c r="MNC153" s="129"/>
      <c r="MND153" s="129"/>
      <c r="MNE153" s="129"/>
      <c r="MNF153" s="129"/>
      <c r="MNG153" s="129"/>
      <c r="MNH153" s="129"/>
      <c r="MNI153" s="129"/>
      <c r="MNJ153" s="129"/>
      <c r="MNK153" s="129"/>
      <c r="MNL153" s="129"/>
      <c r="MNM153" s="129"/>
      <c r="MNN153" s="129"/>
      <c r="MNO153" s="129"/>
      <c r="MNP153" s="129"/>
      <c r="MNQ153" s="129"/>
      <c r="MNR153" s="129"/>
      <c r="MNS153" s="129"/>
      <c r="MNT153" s="129"/>
      <c r="MNU153" s="129"/>
      <c r="MNV153" s="129"/>
      <c r="MNW153" s="129"/>
      <c r="MNX153" s="129"/>
      <c r="MNY153" s="129"/>
      <c r="MNZ153" s="129"/>
      <c r="MOA153" s="129"/>
      <c r="MOB153" s="129"/>
      <c r="MOC153" s="129"/>
      <c r="MOD153" s="129"/>
      <c r="MOE153" s="129"/>
      <c r="MOF153" s="129"/>
      <c r="MOG153" s="129"/>
      <c r="MOH153" s="129"/>
      <c r="MOI153" s="129"/>
      <c r="MOJ153" s="129"/>
      <c r="MOK153" s="129"/>
      <c r="MOL153" s="129"/>
      <c r="MOM153" s="129"/>
      <c r="MON153" s="129"/>
      <c r="MOO153" s="129"/>
      <c r="MOP153" s="129"/>
      <c r="MOQ153" s="129"/>
      <c r="MOR153" s="129"/>
      <c r="MOS153" s="129"/>
      <c r="MOT153" s="129"/>
      <c r="MOU153" s="129"/>
      <c r="MOV153" s="129"/>
      <c r="MOW153" s="129"/>
      <c r="MOX153" s="129"/>
      <c r="MOY153" s="129"/>
      <c r="MOZ153" s="129"/>
      <c r="MPA153" s="129"/>
      <c r="MPB153" s="129"/>
      <c r="MPC153" s="129"/>
      <c r="MPD153" s="129"/>
      <c r="MPE153" s="129"/>
      <c r="MPF153" s="129"/>
      <c r="MPG153" s="129"/>
      <c r="MPH153" s="129"/>
      <c r="MPI153" s="129"/>
      <c r="MPJ153" s="129"/>
      <c r="MPK153" s="129"/>
      <c r="MPL153" s="129"/>
      <c r="MPM153" s="129"/>
      <c r="MPN153" s="129"/>
      <c r="MPO153" s="129"/>
      <c r="MPP153" s="129"/>
      <c r="MPQ153" s="129"/>
      <c r="MPR153" s="129"/>
      <c r="MPS153" s="129"/>
      <c r="MPT153" s="129"/>
      <c r="MPU153" s="129"/>
      <c r="MPV153" s="129"/>
      <c r="MPW153" s="129"/>
      <c r="MPX153" s="129"/>
      <c r="MPY153" s="129"/>
      <c r="MPZ153" s="129"/>
      <c r="MQA153" s="129"/>
      <c r="MQB153" s="129"/>
      <c r="MQC153" s="129"/>
      <c r="MQD153" s="129"/>
      <c r="MQE153" s="129"/>
      <c r="MQF153" s="129"/>
      <c r="MQG153" s="129"/>
      <c r="MQH153" s="129"/>
      <c r="MQI153" s="129"/>
      <c r="MQJ153" s="129"/>
      <c r="MQK153" s="129"/>
      <c r="MQL153" s="129"/>
      <c r="MQM153" s="129"/>
      <c r="MQN153" s="129"/>
      <c r="MQO153" s="129"/>
      <c r="MQP153" s="129"/>
      <c r="MQQ153" s="129"/>
      <c r="MQR153" s="129"/>
      <c r="MQS153" s="129"/>
      <c r="MQT153" s="129"/>
      <c r="MQU153" s="129"/>
      <c r="MQV153" s="129"/>
      <c r="MQW153" s="129"/>
      <c r="MQX153" s="129"/>
      <c r="MQY153" s="129"/>
      <c r="MQZ153" s="129"/>
      <c r="MRA153" s="129"/>
      <c r="MRB153" s="129"/>
      <c r="MRC153" s="129"/>
      <c r="MRD153" s="129"/>
      <c r="MRE153" s="129"/>
      <c r="MRF153" s="129"/>
      <c r="MRG153" s="129"/>
      <c r="MRH153" s="129"/>
      <c r="MRI153" s="129"/>
      <c r="MRJ153" s="129"/>
      <c r="MRK153" s="129"/>
      <c r="MRL153" s="129"/>
      <c r="MRM153" s="129"/>
      <c r="MRN153" s="129"/>
      <c r="MRO153" s="129"/>
      <c r="MRP153" s="129"/>
      <c r="MRQ153" s="129"/>
      <c r="MRR153" s="129"/>
      <c r="MRS153" s="129"/>
      <c r="MRT153" s="129"/>
      <c r="MRU153" s="129"/>
      <c r="MRV153" s="129"/>
      <c r="MRW153" s="129"/>
      <c r="MRX153" s="129"/>
      <c r="MRY153" s="129"/>
      <c r="MRZ153" s="129"/>
      <c r="MSA153" s="129"/>
      <c r="MSB153" s="129"/>
      <c r="MSC153" s="129"/>
      <c r="MSD153" s="129"/>
      <c r="MSE153" s="129"/>
      <c r="MSF153" s="129"/>
      <c r="MSG153" s="129"/>
      <c r="MSH153" s="129"/>
      <c r="MSI153" s="129"/>
      <c r="MSJ153" s="129"/>
      <c r="MSK153" s="129"/>
      <c r="MSL153" s="129"/>
      <c r="MSM153" s="129"/>
      <c r="MSN153" s="129"/>
      <c r="MSO153" s="129"/>
      <c r="MSP153" s="129"/>
      <c r="MSQ153" s="129"/>
      <c r="MSR153" s="129"/>
      <c r="MSS153" s="129"/>
      <c r="MST153" s="129"/>
      <c r="MSU153" s="129"/>
      <c r="MSV153" s="129"/>
      <c r="MSW153" s="129"/>
      <c r="MSX153" s="129"/>
      <c r="MSY153" s="129"/>
      <c r="MSZ153" s="129"/>
      <c r="MTA153" s="129"/>
      <c r="MTB153" s="129"/>
      <c r="MTC153" s="129"/>
      <c r="MTD153" s="129"/>
      <c r="MTE153" s="129"/>
      <c r="MTF153" s="129"/>
      <c r="MTG153" s="129"/>
      <c r="MTH153" s="129"/>
      <c r="MTI153" s="129"/>
      <c r="MTJ153" s="129"/>
      <c r="MTK153" s="129"/>
      <c r="MTL153" s="129"/>
      <c r="MTM153" s="129"/>
      <c r="MTN153" s="129"/>
      <c r="MTO153" s="129"/>
      <c r="MTP153" s="129"/>
      <c r="MTQ153" s="129"/>
      <c r="MTR153" s="129"/>
      <c r="MTS153" s="129"/>
      <c r="MTT153" s="129"/>
      <c r="MTU153" s="129"/>
      <c r="MTV153" s="129"/>
      <c r="MTW153" s="129"/>
      <c r="MTX153" s="129"/>
      <c r="MTY153" s="129"/>
      <c r="MTZ153" s="129"/>
      <c r="MUA153" s="129"/>
      <c r="MUB153" s="129"/>
      <c r="MUC153" s="129"/>
      <c r="MUD153" s="129"/>
      <c r="MUE153" s="129"/>
      <c r="MUF153" s="129"/>
      <c r="MUG153" s="129"/>
      <c r="MUH153" s="129"/>
      <c r="MUI153" s="129"/>
      <c r="MUJ153" s="129"/>
      <c r="MUK153" s="129"/>
      <c r="MUL153" s="129"/>
      <c r="MUM153" s="129"/>
      <c r="MUN153" s="129"/>
      <c r="MUO153" s="129"/>
      <c r="MUP153" s="129"/>
      <c r="MUQ153" s="129"/>
      <c r="MUR153" s="129"/>
      <c r="MUS153" s="129"/>
      <c r="MUT153" s="129"/>
      <c r="MUU153" s="129"/>
      <c r="MUV153" s="129"/>
      <c r="MUW153" s="129"/>
      <c r="MUX153" s="129"/>
      <c r="MUY153" s="129"/>
      <c r="MUZ153" s="129"/>
      <c r="MVA153" s="129"/>
      <c r="MVB153" s="129"/>
      <c r="MVC153" s="129"/>
      <c r="MVD153" s="129"/>
      <c r="MVE153" s="129"/>
      <c r="MVF153" s="129"/>
      <c r="MVG153" s="129"/>
      <c r="MVH153" s="129"/>
      <c r="MVI153" s="129"/>
      <c r="MVJ153" s="129"/>
      <c r="MVK153" s="129"/>
      <c r="MVL153" s="129"/>
      <c r="MVM153" s="129"/>
      <c r="MVN153" s="129"/>
      <c r="MVO153" s="129"/>
      <c r="MVP153" s="129"/>
      <c r="MVQ153" s="129"/>
      <c r="MVR153" s="129"/>
      <c r="MVS153" s="129"/>
      <c r="MVT153" s="129"/>
      <c r="MVU153" s="129"/>
      <c r="MVV153" s="129"/>
      <c r="MVW153" s="129"/>
      <c r="MVX153" s="129"/>
      <c r="MVY153" s="129"/>
      <c r="MVZ153" s="129"/>
      <c r="MWA153" s="129"/>
      <c r="MWB153" s="129"/>
      <c r="MWC153" s="129"/>
      <c r="MWD153" s="129"/>
      <c r="MWE153" s="129"/>
      <c r="MWF153" s="129"/>
      <c r="MWG153" s="129"/>
      <c r="MWH153" s="129"/>
      <c r="MWI153" s="129"/>
      <c r="MWJ153" s="129"/>
      <c r="MWK153" s="129"/>
      <c r="MWL153" s="129"/>
      <c r="MWM153" s="129"/>
      <c r="MWN153" s="129"/>
      <c r="MWO153" s="129"/>
      <c r="MWP153" s="129"/>
      <c r="MWQ153" s="129"/>
      <c r="MWR153" s="129"/>
      <c r="MWS153" s="129"/>
      <c r="MWT153" s="129"/>
      <c r="MWU153" s="129"/>
      <c r="MWV153" s="129"/>
      <c r="MWW153" s="129"/>
      <c r="MWX153" s="129"/>
      <c r="MWY153" s="129"/>
      <c r="MWZ153" s="129"/>
      <c r="MXA153" s="129"/>
      <c r="MXB153" s="129"/>
      <c r="MXC153" s="129"/>
      <c r="MXD153" s="129"/>
      <c r="MXE153" s="129"/>
      <c r="MXF153" s="129"/>
      <c r="MXG153" s="129"/>
      <c r="MXH153" s="129"/>
      <c r="MXI153" s="129"/>
      <c r="MXJ153" s="129"/>
      <c r="MXK153" s="129"/>
      <c r="MXL153" s="129"/>
      <c r="MXM153" s="129"/>
      <c r="MXN153" s="129"/>
      <c r="MXO153" s="129"/>
      <c r="MXP153" s="129"/>
      <c r="MXQ153" s="129"/>
      <c r="MXR153" s="129"/>
      <c r="MXS153" s="129"/>
      <c r="MXT153" s="129"/>
      <c r="MXU153" s="129"/>
      <c r="MXV153" s="129"/>
      <c r="MXW153" s="129"/>
      <c r="MXX153" s="129"/>
      <c r="MXY153" s="129"/>
      <c r="MXZ153" s="129"/>
      <c r="MYA153" s="129"/>
      <c r="MYB153" s="129"/>
      <c r="MYC153" s="129"/>
      <c r="MYD153" s="129"/>
      <c r="MYE153" s="129"/>
      <c r="MYF153" s="129"/>
      <c r="MYG153" s="129"/>
      <c r="MYH153" s="129"/>
      <c r="MYI153" s="129"/>
      <c r="MYJ153" s="129"/>
      <c r="MYK153" s="129"/>
      <c r="MYL153" s="129"/>
      <c r="MYM153" s="129"/>
      <c r="MYN153" s="129"/>
      <c r="MYO153" s="129"/>
      <c r="MYP153" s="129"/>
      <c r="MYQ153" s="129"/>
      <c r="MYR153" s="129"/>
      <c r="MYS153" s="129"/>
      <c r="MYT153" s="129"/>
      <c r="MYU153" s="129"/>
      <c r="MYV153" s="129"/>
      <c r="MYW153" s="129"/>
      <c r="MYX153" s="129"/>
      <c r="MYY153" s="129"/>
      <c r="MYZ153" s="129"/>
      <c r="MZA153" s="129"/>
      <c r="MZB153" s="129"/>
      <c r="MZC153" s="129"/>
      <c r="MZD153" s="129"/>
      <c r="MZE153" s="129"/>
      <c r="MZF153" s="129"/>
      <c r="MZG153" s="129"/>
      <c r="MZH153" s="129"/>
      <c r="MZI153" s="129"/>
      <c r="MZJ153" s="129"/>
      <c r="MZK153" s="129"/>
      <c r="MZL153" s="129"/>
      <c r="MZM153" s="129"/>
      <c r="MZN153" s="129"/>
      <c r="MZO153" s="129"/>
      <c r="MZP153" s="129"/>
      <c r="MZQ153" s="129"/>
      <c r="MZR153" s="129"/>
      <c r="MZS153" s="129"/>
      <c r="MZT153" s="129"/>
      <c r="MZU153" s="129"/>
      <c r="MZV153" s="129"/>
      <c r="MZW153" s="129"/>
      <c r="MZX153" s="129"/>
      <c r="MZY153" s="129"/>
      <c r="MZZ153" s="129"/>
      <c r="NAA153" s="129"/>
      <c r="NAB153" s="129"/>
      <c r="NAC153" s="129"/>
      <c r="NAD153" s="129"/>
      <c r="NAE153" s="129"/>
      <c r="NAF153" s="129"/>
      <c r="NAG153" s="129"/>
      <c r="NAH153" s="129"/>
      <c r="NAI153" s="129"/>
      <c r="NAJ153" s="129"/>
      <c r="NAK153" s="129"/>
      <c r="NAL153" s="129"/>
      <c r="NAM153" s="129"/>
      <c r="NAN153" s="129"/>
      <c r="NAO153" s="129"/>
      <c r="NAP153" s="129"/>
      <c r="NAQ153" s="129"/>
      <c r="NAR153" s="129"/>
      <c r="NAS153" s="129"/>
      <c r="NAT153" s="129"/>
      <c r="NAU153" s="129"/>
      <c r="NAV153" s="129"/>
      <c r="NAW153" s="129"/>
      <c r="NAX153" s="129"/>
      <c r="NAY153" s="129"/>
      <c r="NAZ153" s="129"/>
      <c r="NBA153" s="129"/>
      <c r="NBB153" s="129"/>
      <c r="NBC153" s="129"/>
      <c r="NBD153" s="129"/>
      <c r="NBE153" s="129"/>
      <c r="NBF153" s="129"/>
      <c r="NBG153" s="129"/>
      <c r="NBH153" s="129"/>
      <c r="NBI153" s="129"/>
      <c r="NBJ153" s="129"/>
      <c r="NBK153" s="129"/>
      <c r="NBL153" s="129"/>
      <c r="NBM153" s="129"/>
      <c r="NBN153" s="129"/>
      <c r="NBO153" s="129"/>
      <c r="NBP153" s="129"/>
      <c r="NBQ153" s="129"/>
      <c r="NBR153" s="129"/>
      <c r="NBS153" s="129"/>
      <c r="NBT153" s="129"/>
      <c r="NBU153" s="129"/>
      <c r="NBV153" s="129"/>
      <c r="NBW153" s="129"/>
      <c r="NBX153" s="129"/>
      <c r="NBY153" s="129"/>
      <c r="NBZ153" s="129"/>
      <c r="NCA153" s="129"/>
      <c r="NCB153" s="129"/>
      <c r="NCC153" s="129"/>
      <c r="NCD153" s="129"/>
      <c r="NCE153" s="129"/>
      <c r="NCF153" s="129"/>
      <c r="NCG153" s="129"/>
      <c r="NCH153" s="129"/>
      <c r="NCI153" s="129"/>
      <c r="NCJ153" s="129"/>
      <c r="NCK153" s="129"/>
      <c r="NCL153" s="129"/>
      <c r="NCM153" s="129"/>
      <c r="NCN153" s="129"/>
      <c r="NCO153" s="129"/>
      <c r="NCP153" s="129"/>
      <c r="NCQ153" s="129"/>
      <c r="NCR153" s="129"/>
      <c r="NCS153" s="129"/>
      <c r="NCT153" s="129"/>
      <c r="NCU153" s="129"/>
      <c r="NCV153" s="129"/>
      <c r="NCW153" s="129"/>
      <c r="NCX153" s="129"/>
      <c r="NCY153" s="129"/>
      <c r="NCZ153" s="129"/>
      <c r="NDA153" s="129"/>
      <c r="NDB153" s="129"/>
      <c r="NDC153" s="129"/>
      <c r="NDD153" s="129"/>
      <c r="NDE153" s="129"/>
      <c r="NDF153" s="129"/>
      <c r="NDG153" s="129"/>
      <c r="NDH153" s="129"/>
      <c r="NDI153" s="129"/>
      <c r="NDJ153" s="129"/>
      <c r="NDK153" s="129"/>
      <c r="NDL153" s="129"/>
      <c r="NDM153" s="129"/>
      <c r="NDN153" s="129"/>
      <c r="NDO153" s="129"/>
      <c r="NDP153" s="129"/>
      <c r="NDQ153" s="129"/>
      <c r="NDR153" s="129"/>
      <c r="NDS153" s="129"/>
      <c r="NDT153" s="129"/>
      <c r="NDU153" s="129"/>
      <c r="NDV153" s="129"/>
      <c r="NDW153" s="129"/>
      <c r="NDX153" s="129"/>
      <c r="NDY153" s="129"/>
      <c r="NDZ153" s="129"/>
      <c r="NEA153" s="129"/>
      <c r="NEB153" s="129"/>
      <c r="NEC153" s="129"/>
      <c r="NED153" s="129"/>
      <c r="NEE153" s="129"/>
      <c r="NEF153" s="129"/>
      <c r="NEG153" s="129"/>
      <c r="NEH153" s="129"/>
      <c r="NEI153" s="129"/>
      <c r="NEJ153" s="129"/>
      <c r="NEK153" s="129"/>
      <c r="NEL153" s="129"/>
      <c r="NEM153" s="129"/>
      <c r="NEN153" s="129"/>
      <c r="NEO153" s="129"/>
      <c r="NEP153" s="129"/>
      <c r="NEQ153" s="129"/>
      <c r="NER153" s="129"/>
      <c r="NES153" s="129"/>
      <c r="NET153" s="129"/>
      <c r="NEU153" s="129"/>
      <c r="NEV153" s="129"/>
      <c r="NEW153" s="129"/>
      <c r="NEX153" s="129"/>
      <c r="NEY153" s="129"/>
      <c r="NEZ153" s="129"/>
      <c r="NFA153" s="129"/>
      <c r="NFB153" s="129"/>
      <c r="NFC153" s="129"/>
      <c r="NFD153" s="129"/>
      <c r="NFE153" s="129"/>
      <c r="NFF153" s="129"/>
      <c r="NFG153" s="129"/>
      <c r="NFH153" s="129"/>
      <c r="NFI153" s="129"/>
      <c r="NFJ153" s="129"/>
      <c r="NFK153" s="129"/>
      <c r="NFL153" s="129"/>
      <c r="NFM153" s="129"/>
      <c r="NFN153" s="129"/>
      <c r="NFO153" s="129"/>
      <c r="NFP153" s="129"/>
      <c r="NFQ153" s="129"/>
      <c r="NFR153" s="129"/>
      <c r="NFS153" s="129"/>
      <c r="NFT153" s="129"/>
      <c r="NFU153" s="129"/>
      <c r="NFV153" s="129"/>
      <c r="NFW153" s="129"/>
      <c r="NFX153" s="129"/>
      <c r="NFY153" s="129"/>
      <c r="NFZ153" s="129"/>
      <c r="NGA153" s="129"/>
      <c r="NGB153" s="129"/>
      <c r="NGC153" s="129"/>
      <c r="NGD153" s="129"/>
      <c r="NGE153" s="129"/>
      <c r="NGF153" s="129"/>
      <c r="NGG153" s="129"/>
      <c r="NGH153" s="129"/>
      <c r="NGI153" s="129"/>
      <c r="NGJ153" s="129"/>
      <c r="NGK153" s="129"/>
      <c r="NGL153" s="129"/>
      <c r="NGM153" s="129"/>
      <c r="NGN153" s="129"/>
      <c r="NGO153" s="129"/>
      <c r="NGP153" s="129"/>
      <c r="NGQ153" s="129"/>
      <c r="NGR153" s="129"/>
      <c r="NGS153" s="129"/>
      <c r="NGT153" s="129"/>
      <c r="NGU153" s="129"/>
      <c r="NGV153" s="129"/>
      <c r="NGW153" s="129"/>
      <c r="NGX153" s="129"/>
      <c r="NGY153" s="129"/>
      <c r="NGZ153" s="129"/>
      <c r="NHA153" s="129"/>
      <c r="NHB153" s="129"/>
      <c r="NHC153" s="129"/>
      <c r="NHD153" s="129"/>
      <c r="NHE153" s="129"/>
      <c r="NHF153" s="129"/>
      <c r="NHG153" s="129"/>
      <c r="NHH153" s="129"/>
      <c r="NHI153" s="129"/>
      <c r="NHJ153" s="129"/>
      <c r="NHK153" s="129"/>
      <c r="NHL153" s="129"/>
      <c r="NHM153" s="129"/>
      <c r="NHN153" s="129"/>
      <c r="NHO153" s="129"/>
      <c r="NHP153" s="129"/>
      <c r="NHQ153" s="129"/>
      <c r="NHR153" s="129"/>
      <c r="NHS153" s="129"/>
      <c r="NHT153" s="129"/>
      <c r="NHU153" s="129"/>
      <c r="NHV153" s="129"/>
      <c r="NHW153" s="129"/>
      <c r="NHX153" s="129"/>
      <c r="NHY153" s="129"/>
      <c r="NHZ153" s="129"/>
      <c r="NIA153" s="129"/>
      <c r="NIB153" s="129"/>
      <c r="NIC153" s="129"/>
      <c r="NID153" s="129"/>
      <c r="NIE153" s="129"/>
      <c r="NIF153" s="129"/>
      <c r="NIG153" s="129"/>
      <c r="NIH153" s="129"/>
      <c r="NII153" s="129"/>
      <c r="NIJ153" s="129"/>
      <c r="NIK153" s="129"/>
      <c r="NIL153" s="129"/>
      <c r="NIM153" s="129"/>
      <c r="NIN153" s="129"/>
      <c r="NIO153" s="129"/>
      <c r="NIP153" s="129"/>
      <c r="NIQ153" s="129"/>
      <c r="NIR153" s="129"/>
      <c r="NIS153" s="129"/>
      <c r="NIT153" s="129"/>
      <c r="NIU153" s="129"/>
      <c r="NIV153" s="129"/>
      <c r="NIW153" s="129"/>
      <c r="NIX153" s="129"/>
      <c r="NIY153" s="129"/>
      <c r="NIZ153" s="129"/>
      <c r="NJA153" s="129"/>
      <c r="NJB153" s="129"/>
      <c r="NJC153" s="129"/>
      <c r="NJD153" s="129"/>
      <c r="NJE153" s="129"/>
      <c r="NJF153" s="129"/>
      <c r="NJG153" s="129"/>
      <c r="NJH153" s="129"/>
      <c r="NJI153" s="129"/>
      <c r="NJJ153" s="129"/>
      <c r="NJK153" s="129"/>
      <c r="NJL153" s="129"/>
      <c r="NJM153" s="129"/>
      <c r="NJN153" s="129"/>
      <c r="NJO153" s="129"/>
      <c r="NJP153" s="129"/>
      <c r="NJQ153" s="129"/>
      <c r="NJR153" s="129"/>
      <c r="NJS153" s="129"/>
      <c r="NJT153" s="129"/>
      <c r="NJU153" s="129"/>
      <c r="NJV153" s="129"/>
      <c r="NJW153" s="129"/>
      <c r="NJX153" s="129"/>
      <c r="NJY153" s="129"/>
      <c r="NJZ153" s="129"/>
      <c r="NKA153" s="129"/>
      <c r="NKB153" s="129"/>
      <c r="NKC153" s="129"/>
      <c r="NKD153" s="129"/>
      <c r="NKE153" s="129"/>
      <c r="NKF153" s="129"/>
      <c r="NKG153" s="129"/>
      <c r="NKH153" s="129"/>
      <c r="NKI153" s="129"/>
      <c r="NKJ153" s="129"/>
      <c r="NKK153" s="129"/>
      <c r="NKL153" s="129"/>
      <c r="NKM153" s="129"/>
      <c r="NKN153" s="129"/>
      <c r="NKO153" s="129"/>
      <c r="NKP153" s="129"/>
      <c r="NKQ153" s="129"/>
      <c r="NKR153" s="129"/>
      <c r="NKS153" s="129"/>
      <c r="NKT153" s="129"/>
      <c r="NKU153" s="129"/>
      <c r="NKV153" s="129"/>
      <c r="NKW153" s="129"/>
      <c r="NKX153" s="129"/>
      <c r="NKY153" s="129"/>
      <c r="NKZ153" s="129"/>
      <c r="NLA153" s="129"/>
      <c r="NLB153" s="129"/>
      <c r="NLC153" s="129"/>
      <c r="NLD153" s="129"/>
      <c r="NLE153" s="129"/>
      <c r="NLF153" s="129"/>
      <c r="NLG153" s="129"/>
      <c r="NLH153" s="129"/>
      <c r="NLI153" s="129"/>
      <c r="NLJ153" s="129"/>
      <c r="NLK153" s="129"/>
      <c r="NLL153" s="129"/>
      <c r="NLM153" s="129"/>
      <c r="NLN153" s="129"/>
      <c r="NLO153" s="129"/>
      <c r="NLP153" s="129"/>
      <c r="NLQ153" s="129"/>
      <c r="NLR153" s="129"/>
      <c r="NLS153" s="129"/>
      <c r="NLT153" s="129"/>
      <c r="NLU153" s="129"/>
      <c r="NLV153" s="129"/>
      <c r="NLW153" s="129"/>
      <c r="NLX153" s="129"/>
      <c r="NLY153" s="129"/>
      <c r="NLZ153" s="129"/>
      <c r="NMA153" s="129"/>
      <c r="NMB153" s="129"/>
      <c r="NMC153" s="129"/>
      <c r="NMD153" s="129"/>
      <c r="NME153" s="129"/>
      <c r="NMF153" s="129"/>
      <c r="NMG153" s="129"/>
      <c r="NMH153" s="129"/>
      <c r="NMI153" s="129"/>
      <c r="NMJ153" s="129"/>
      <c r="NMK153" s="129"/>
      <c r="NML153" s="129"/>
      <c r="NMM153" s="129"/>
      <c r="NMN153" s="129"/>
      <c r="NMO153" s="129"/>
      <c r="NMP153" s="129"/>
      <c r="NMQ153" s="129"/>
      <c r="NMR153" s="129"/>
      <c r="NMS153" s="129"/>
      <c r="NMT153" s="129"/>
      <c r="NMU153" s="129"/>
      <c r="NMV153" s="129"/>
      <c r="NMW153" s="129"/>
      <c r="NMX153" s="129"/>
      <c r="NMY153" s="129"/>
      <c r="NMZ153" s="129"/>
      <c r="NNA153" s="129"/>
      <c r="NNB153" s="129"/>
      <c r="NNC153" s="129"/>
      <c r="NND153" s="129"/>
      <c r="NNE153" s="129"/>
      <c r="NNF153" s="129"/>
      <c r="NNG153" s="129"/>
      <c r="NNH153" s="129"/>
      <c r="NNI153" s="129"/>
      <c r="NNJ153" s="129"/>
      <c r="NNK153" s="129"/>
      <c r="NNL153" s="129"/>
      <c r="NNM153" s="129"/>
      <c r="NNN153" s="129"/>
      <c r="NNO153" s="129"/>
      <c r="NNP153" s="129"/>
      <c r="NNQ153" s="129"/>
      <c r="NNR153" s="129"/>
      <c r="NNS153" s="129"/>
      <c r="NNT153" s="129"/>
      <c r="NNU153" s="129"/>
      <c r="NNV153" s="129"/>
      <c r="NNW153" s="129"/>
      <c r="NNX153" s="129"/>
      <c r="NNY153" s="129"/>
      <c r="NNZ153" s="129"/>
      <c r="NOA153" s="129"/>
      <c r="NOB153" s="129"/>
      <c r="NOC153" s="129"/>
      <c r="NOD153" s="129"/>
      <c r="NOE153" s="129"/>
      <c r="NOF153" s="129"/>
      <c r="NOG153" s="129"/>
      <c r="NOH153" s="129"/>
      <c r="NOI153" s="129"/>
      <c r="NOJ153" s="129"/>
      <c r="NOK153" s="129"/>
      <c r="NOL153" s="129"/>
      <c r="NOM153" s="129"/>
      <c r="NON153" s="129"/>
      <c r="NOO153" s="129"/>
      <c r="NOP153" s="129"/>
      <c r="NOQ153" s="129"/>
      <c r="NOR153" s="129"/>
      <c r="NOS153" s="129"/>
      <c r="NOT153" s="129"/>
      <c r="NOU153" s="129"/>
      <c r="NOV153" s="129"/>
      <c r="NOW153" s="129"/>
      <c r="NOX153" s="129"/>
      <c r="NOY153" s="129"/>
      <c r="NOZ153" s="129"/>
      <c r="NPA153" s="129"/>
      <c r="NPB153" s="129"/>
      <c r="NPC153" s="129"/>
      <c r="NPD153" s="129"/>
      <c r="NPE153" s="129"/>
      <c r="NPF153" s="129"/>
      <c r="NPG153" s="129"/>
      <c r="NPH153" s="129"/>
      <c r="NPI153" s="129"/>
      <c r="NPJ153" s="129"/>
      <c r="NPK153" s="129"/>
      <c r="NPL153" s="129"/>
      <c r="NPM153" s="129"/>
      <c r="NPN153" s="129"/>
      <c r="NPO153" s="129"/>
      <c r="NPP153" s="129"/>
      <c r="NPQ153" s="129"/>
      <c r="NPR153" s="129"/>
      <c r="NPS153" s="129"/>
      <c r="NPT153" s="129"/>
      <c r="NPU153" s="129"/>
      <c r="NPV153" s="129"/>
      <c r="NPW153" s="129"/>
      <c r="NPX153" s="129"/>
      <c r="NPY153" s="129"/>
      <c r="NPZ153" s="129"/>
      <c r="NQA153" s="129"/>
      <c r="NQB153" s="129"/>
      <c r="NQC153" s="129"/>
      <c r="NQD153" s="129"/>
      <c r="NQE153" s="129"/>
      <c r="NQF153" s="129"/>
      <c r="NQG153" s="129"/>
      <c r="NQH153" s="129"/>
      <c r="NQI153" s="129"/>
      <c r="NQJ153" s="129"/>
      <c r="NQK153" s="129"/>
      <c r="NQL153" s="129"/>
      <c r="NQM153" s="129"/>
      <c r="NQN153" s="129"/>
      <c r="NQO153" s="129"/>
      <c r="NQP153" s="129"/>
      <c r="NQQ153" s="129"/>
      <c r="NQR153" s="129"/>
      <c r="NQS153" s="129"/>
      <c r="NQT153" s="129"/>
      <c r="NQU153" s="129"/>
      <c r="NQV153" s="129"/>
      <c r="NQW153" s="129"/>
      <c r="NQX153" s="129"/>
      <c r="NQY153" s="129"/>
      <c r="NQZ153" s="129"/>
      <c r="NRA153" s="129"/>
      <c r="NRB153" s="129"/>
      <c r="NRC153" s="129"/>
      <c r="NRD153" s="129"/>
      <c r="NRE153" s="129"/>
      <c r="NRF153" s="129"/>
      <c r="NRG153" s="129"/>
      <c r="NRH153" s="129"/>
      <c r="NRI153" s="129"/>
      <c r="NRJ153" s="129"/>
      <c r="NRK153" s="129"/>
      <c r="NRL153" s="129"/>
      <c r="NRM153" s="129"/>
      <c r="NRN153" s="129"/>
      <c r="NRO153" s="129"/>
      <c r="NRP153" s="129"/>
      <c r="NRQ153" s="129"/>
      <c r="NRR153" s="129"/>
      <c r="NRS153" s="129"/>
      <c r="NRT153" s="129"/>
      <c r="NRU153" s="129"/>
      <c r="NRV153" s="129"/>
      <c r="NRW153" s="129"/>
      <c r="NRX153" s="129"/>
      <c r="NRY153" s="129"/>
      <c r="NRZ153" s="129"/>
      <c r="NSA153" s="129"/>
      <c r="NSB153" s="129"/>
      <c r="NSC153" s="129"/>
      <c r="NSD153" s="129"/>
      <c r="NSE153" s="129"/>
      <c r="NSF153" s="129"/>
      <c r="NSG153" s="129"/>
      <c r="NSH153" s="129"/>
      <c r="NSI153" s="129"/>
      <c r="NSJ153" s="129"/>
      <c r="NSK153" s="129"/>
      <c r="NSL153" s="129"/>
      <c r="NSM153" s="129"/>
      <c r="NSN153" s="129"/>
      <c r="NSO153" s="129"/>
      <c r="NSP153" s="129"/>
      <c r="NSQ153" s="129"/>
      <c r="NSR153" s="129"/>
      <c r="NSS153" s="129"/>
      <c r="NST153" s="129"/>
      <c r="NSU153" s="129"/>
      <c r="NSV153" s="129"/>
      <c r="NSW153" s="129"/>
      <c r="NSX153" s="129"/>
      <c r="NSY153" s="129"/>
      <c r="NSZ153" s="129"/>
      <c r="NTA153" s="129"/>
      <c r="NTB153" s="129"/>
      <c r="NTC153" s="129"/>
      <c r="NTD153" s="129"/>
      <c r="NTE153" s="129"/>
      <c r="NTF153" s="129"/>
      <c r="NTG153" s="129"/>
      <c r="NTH153" s="129"/>
      <c r="NTI153" s="129"/>
      <c r="NTJ153" s="129"/>
      <c r="NTK153" s="129"/>
      <c r="NTL153" s="129"/>
      <c r="NTM153" s="129"/>
      <c r="NTN153" s="129"/>
      <c r="NTO153" s="129"/>
      <c r="NTP153" s="129"/>
      <c r="NTQ153" s="129"/>
      <c r="NTR153" s="129"/>
      <c r="NTS153" s="129"/>
      <c r="NTT153" s="129"/>
      <c r="NTU153" s="129"/>
      <c r="NTV153" s="129"/>
      <c r="NTW153" s="129"/>
      <c r="NTX153" s="129"/>
      <c r="NTY153" s="129"/>
      <c r="NTZ153" s="129"/>
      <c r="NUA153" s="129"/>
      <c r="NUB153" s="129"/>
      <c r="NUC153" s="129"/>
      <c r="NUD153" s="129"/>
      <c r="NUE153" s="129"/>
      <c r="NUF153" s="129"/>
      <c r="NUG153" s="129"/>
      <c r="NUH153" s="129"/>
      <c r="NUI153" s="129"/>
      <c r="NUJ153" s="129"/>
      <c r="NUK153" s="129"/>
      <c r="NUL153" s="129"/>
      <c r="NUM153" s="129"/>
      <c r="NUN153" s="129"/>
      <c r="NUO153" s="129"/>
      <c r="NUP153" s="129"/>
      <c r="NUQ153" s="129"/>
      <c r="NUR153" s="129"/>
      <c r="NUS153" s="129"/>
      <c r="NUT153" s="129"/>
      <c r="NUU153" s="129"/>
      <c r="NUV153" s="129"/>
      <c r="NUW153" s="129"/>
      <c r="NUX153" s="129"/>
      <c r="NUY153" s="129"/>
      <c r="NUZ153" s="129"/>
      <c r="NVA153" s="129"/>
      <c r="NVB153" s="129"/>
      <c r="NVC153" s="129"/>
      <c r="NVD153" s="129"/>
      <c r="NVE153" s="129"/>
      <c r="NVF153" s="129"/>
      <c r="NVG153" s="129"/>
      <c r="NVH153" s="129"/>
      <c r="NVI153" s="129"/>
      <c r="NVJ153" s="129"/>
      <c r="NVK153" s="129"/>
      <c r="NVL153" s="129"/>
      <c r="NVM153" s="129"/>
      <c r="NVN153" s="129"/>
      <c r="NVO153" s="129"/>
      <c r="NVP153" s="129"/>
      <c r="NVQ153" s="129"/>
      <c r="NVR153" s="129"/>
      <c r="NVS153" s="129"/>
      <c r="NVT153" s="129"/>
      <c r="NVU153" s="129"/>
      <c r="NVV153" s="129"/>
      <c r="NVW153" s="129"/>
      <c r="NVX153" s="129"/>
      <c r="NVY153" s="129"/>
      <c r="NVZ153" s="129"/>
      <c r="NWA153" s="129"/>
      <c r="NWB153" s="129"/>
      <c r="NWC153" s="129"/>
      <c r="NWD153" s="129"/>
      <c r="NWE153" s="129"/>
      <c r="NWF153" s="129"/>
      <c r="NWG153" s="129"/>
      <c r="NWH153" s="129"/>
      <c r="NWI153" s="129"/>
      <c r="NWJ153" s="129"/>
      <c r="NWK153" s="129"/>
      <c r="NWL153" s="129"/>
      <c r="NWM153" s="129"/>
      <c r="NWN153" s="129"/>
      <c r="NWO153" s="129"/>
      <c r="NWP153" s="129"/>
      <c r="NWQ153" s="129"/>
      <c r="NWR153" s="129"/>
      <c r="NWS153" s="129"/>
      <c r="NWT153" s="129"/>
      <c r="NWU153" s="129"/>
      <c r="NWV153" s="129"/>
      <c r="NWW153" s="129"/>
      <c r="NWX153" s="129"/>
      <c r="NWY153" s="129"/>
      <c r="NWZ153" s="129"/>
      <c r="NXA153" s="129"/>
      <c r="NXB153" s="129"/>
      <c r="NXC153" s="129"/>
      <c r="NXD153" s="129"/>
      <c r="NXE153" s="129"/>
      <c r="NXF153" s="129"/>
      <c r="NXG153" s="129"/>
      <c r="NXH153" s="129"/>
      <c r="NXI153" s="129"/>
      <c r="NXJ153" s="129"/>
      <c r="NXK153" s="129"/>
      <c r="NXL153" s="129"/>
      <c r="NXM153" s="129"/>
      <c r="NXN153" s="129"/>
      <c r="NXO153" s="129"/>
      <c r="NXP153" s="129"/>
      <c r="NXQ153" s="129"/>
      <c r="NXR153" s="129"/>
      <c r="NXS153" s="129"/>
      <c r="NXT153" s="129"/>
      <c r="NXU153" s="129"/>
      <c r="NXV153" s="129"/>
      <c r="NXW153" s="129"/>
      <c r="NXX153" s="129"/>
      <c r="NXY153" s="129"/>
      <c r="NXZ153" s="129"/>
      <c r="NYA153" s="129"/>
      <c r="NYB153" s="129"/>
      <c r="NYC153" s="129"/>
      <c r="NYD153" s="129"/>
      <c r="NYE153" s="129"/>
      <c r="NYF153" s="129"/>
      <c r="NYG153" s="129"/>
      <c r="NYH153" s="129"/>
      <c r="NYI153" s="129"/>
      <c r="NYJ153" s="129"/>
      <c r="NYK153" s="129"/>
      <c r="NYL153" s="129"/>
      <c r="NYM153" s="129"/>
      <c r="NYN153" s="129"/>
      <c r="NYO153" s="129"/>
      <c r="NYP153" s="129"/>
      <c r="NYQ153" s="129"/>
      <c r="NYR153" s="129"/>
      <c r="NYS153" s="129"/>
      <c r="NYT153" s="129"/>
      <c r="NYU153" s="129"/>
      <c r="NYV153" s="129"/>
      <c r="NYW153" s="129"/>
      <c r="NYX153" s="129"/>
      <c r="NYY153" s="129"/>
      <c r="NYZ153" s="129"/>
      <c r="NZA153" s="129"/>
      <c r="NZB153" s="129"/>
      <c r="NZC153" s="129"/>
      <c r="NZD153" s="129"/>
      <c r="NZE153" s="129"/>
      <c r="NZF153" s="129"/>
      <c r="NZG153" s="129"/>
      <c r="NZH153" s="129"/>
      <c r="NZI153" s="129"/>
      <c r="NZJ153" s="129"/>
      <c r="NZK153" s="129"/>
      <c r="NZL153" s="129"/>
      <c r="NZM153" s="129"/>
      <c r="NZN153" s="129"/>
      <c r="NZO153" s="129"/>
      <c r="NZP153" s="129"/>
      <c r="NZQ153" s="129"/>
      <c r="NZR153" s="129"/>
      <c r="NZS153" s="129"/>
      <c r="NZT153" s="129"/>
      <c r="NZU153" s="129"/>
      <c r="NZV153" s="129"/>
      <c r="NZW153" s="129"/>
      <c r="NZX153" s="129"/>
      <c r="NZY153" s="129"/>
      <c r="NZZ153" s="129"/>
      <c r="OAA153" s="129"/>
      <c r="OAB153" s="129"/>
      <c r="OAC153" s="129"/>
      <c r="OAD153" s="129"/>
      <c r="OAE153" s="129"/>
      <c r="OAF153" s="129"/>
      <c r="OAG153" s="129"/>
      <c r="OAH153" s="129"/>
      <c r="OAI153" s="129"/>
      <c r="OAJ153" s="129"/>
      <c r="OAK153" s="129"/>
      <c r="OAL153" s="129"/>
      <c r="OAM153" s="129"/>
      <c r="OAN153" s="129"/>
      <c r="OAO153" s="129"/>
      <c r="OAP153" s="129"/>
      <c r="OAQ153" s="129"/>
      <c r="OAR153" s="129"/>
      <c r="OAS153" s="129"/>
      <c r="OAT153" s="129"/>
      <c r="OAU153" s="129"/>
      <c r="OAV153" s="129"/>
      <c r="OAW153" s="129"/>
      <c r="OAX153" s="129"/>
      <c r="OAY153" s="129"/>
      <c r="OAZ153" s="129"/>
      <c r="OBA153" s="129"/>
      <c r="OBB153" s="129"/>
      <c r="OBC153" s="129"/>
      <c r="OBD153" s="129"/>
      <c r="OBE153" s="129"/>
      <c r="OBF153" s="129"/>
      <c r="OBG153" s="129"/>
      <c r="OBH153" s="129"/>
      <c r="OBI153" s="129"/>
      <c r="OBJ153" s="129"/>
      <c r="OBK153" s="129"/>
      <c r="OBL153" s="129"/>
      <c r="OBM153" s="129"/>
      <c r="OBN153" s="129"/>
      <c r="OBO153" s="129"/>
      <c r="OBP153" s="129"/>
      <c r="OBQ153" s="129"/>
      <c r="OBR153" s="129"/>
      <c r="OBS153" s="129"/>
      <c r="OBT153" s="129"/>
      <c r="OBU153" s="129"/>
      <c r="OBV153" s="129"/>
      <c r="OBW153" s="129"/>
      <c r="OBX153" s="129"/>
      <c r="OBY153" s="129"/>
      <c r="OBZ153" s="129"/>
      <c r="OCA153" s="129"/>
      <c r="OCB153" s="129"/>
      <c r="OCC153" s="129"/>
      <c r="OCD153" s="129"/>
      <c r="OCE153" s="129"/>
      <c r="OCF153" s="129"/>
      <c r="OCG153" s="129"/>
      <c r="OCH153" s="129"/>
      <c r="OCI153" s="129"/>
      <c r="OCJ153" s="129"/>
      <c r="OCK153" s="129"/>
      <c r="OCL153" s="129"/>
      <c r="OCM153" s="129"/>
      <c r="OCN153" s="129"/>
      <c r="OCO153" s="129"/>
      <c r="OCP153" s="129"/>
      <c r="OCQ153" s="129"/>
      <c r="OCR153" s="129"/>
      <c r="OCS153" s="129"/>
      <c r="OCT153" s="129"/>
      <c r="OCU153" s="129"/>
      <c r="OCV153" s="129"/>
      <c r="OCW153" s="129"/>
      <c r="OCX153" s="129"/>
      <c r="OCY153" s="129"/>
      <c r="OCZ153" s="129"/>
      <c r="ODA153" s="129"/>
      <c r="ODB153" s="129"/>
      <c r="ODC153" s="129"/>
      <c r="ODD153" s="129"/>
      <c r="ODE153" s="129"/>
      <c r="ODF153" s="129"/>
      <c r="ODG153" s="129"/>
      <c r="ODH153" s="129"/>
      <c r="ODI153" s="129"/>
      <c r="ODJ153" s="129"/>
      <c r="ODK153" s="129"/>
      <c r="ODL153" s="129"/>
      <c r="ODM153" s="129"/>
      <c r="ODN153" s="129"/>
      <c r="ODO153" s="129"/>
      <c r="ODP153" s="129"/>
      <c r="ODQ153" s="129"/>
      <c r="ODR153" s="129"/>
      <c r="ODS153" s="129"/>
      <c r="ODT153" s="129"/>
      <c r="ODU153" s="129"/>
      <c r="ODV153" s="129"/>
      <c r="ODW153" s="129"/>
      <c r="ODX153" s="129"/>
      <c r="ODY153" s="129"/>
      <c r="ODZ153" s="129"/>
      <c r="OEA153" s="129"/>
      <c r="OEB153" s="129"/>
      <c r="OEC153" s="129"/>
      <c r="OED153" s="129"/>
      <c r="OEE153" s="129"/>
      <c r="OEF153" s="129"/>
      <c r="OEG153" s="129"/>
      <c r="OEH153" s="129"/>
      <c r="OEI153" s="129"/>
      <c r="OEJ153" s="129"/>
      <c r="OEK153" s="129"/>
      <c r="OEL153" s="129"/>
      <c r="OEM153" s="129"/>
      <c r="OEN153" s="129"/>
      <c r="OEO153" s="129"/>
      <c r="OEP153" s="129"/>
      <c r="OEQ153" s="129"/>
      <c r="OER153" s="129"/>
      <c r="OES153" s="129"/>
      <c r="OET153" s="129"/>
      <c r="OEU153" s="129"/>
      <c r="OEV153" s="129"/>
      <c r="OEW153" s="129"/>
      <c r="OEX153" s="129"/>
      <c r="OEY153" s="129"/>
      <c r="OEZ153" s="129"/>
      <c r="OFA153" s="129"/>
      <c r="OFB153" s="129"/>
      <c r="OFC153" s="129"/>
      <c r="OFD153" s="129"/>
      <c r="OFE153" s="129"/>
      <c r="OFF153" s="129"/>
      <c r="OFG153" s="129"/>
      <c r="OFH153" s="129"/>
      <c r="OFI153" s="129"/>
      <c r="OFJ153" s="129"/>
      <c r="OFK153" s="129"/>
      <c r="OFL153" s="129"/>
      <c r="OFM153" s="129"/>
      <c r="OFN153" s="129"/>
      <c r="OFO153" s="129"/>
      <c r="OFP153" s="129"/>
      <c r="OFQ153" s="129"/>
      <c r="OFR153" s="129"/>
      <c r="OFS153" s="129"/>
      <c r="OFT153" s="129"/>
      <c r="OFU153" s="129"/>
      <c r="OFV153" s="129"/>
      <c r="OFW153" s="129"/>
      <c r="OFX153" s="129"/>
      <c r="OFY153" s="129"/>
      <c r="OFZ153" s="129"/>
      <c r="OGA153" s="129"/>
      <c r="OGB153" s="129"/>
      <c r="OGC153" s="129"/>
      <c r="OGD153" s="129"/>
      <c r="OGE153" s="129"/>
      <c r="OGF153" s="129"/>
      <c r="OGG153" s="129"/>
      <c r="OGH153" s="129"/>
      <c r="OGI153" s="129"/>
      <c r="OGJ153" s="129"/>
      <c r="OGK153" s="129"/>
      <c r="OGL153" s="129"/>
      <c r="OGM153" s="129"/>
      <c r="OGN153" s="129"/>
      <c r="OGO153" s="129"/>
      <c r="OGP153" s="129"/>
      <c r="OGQ153" s="129"/>
      <c r="OGR153" s="129"/>
      <c r="OGS153" s="129"/>
      <c r="OGT153" s="129"/>
      <c r="OGU153" s="129"/>
      <c r="OGV153" s="129"/>
      <c r="OGW153" s="129"/>
      <c r="OGX153" s="129"/>
      <c r="OGY153" s="129"/>
      <c r="OGZ153" s="129"/>
      <c r="OHA153" s="129"/>
      <c r="OHB153" s="129"/>
      <c r="OHC153" s="129"/>
      <c r="OHD153" s="129"/>
      <c r="OHE153" s="129"/>
      <c r="OHF153" s="129"/>
      <c r="OHG153" s="129"/>
      <c r="OHH153" s="129"/>
      <c r="OHI153" s="129"/>
      <c r="OHJ153" s="129"/>
      <c r="OHK153" s="129"/>
      <c r="OHL153" s="129"/>
      <c r="OHM153" s="129"/>
      <c r="OHN153" s="129"/>
      <c r="OHO153" s="129"/>
      <c r="OHP153" s="129"/>
      <c r="OHQ153" s="129"/>
      <c r="OHR153" s="129"/>
      <c r="OHS153" s="129"/>
      <c r="OHT153" s="129"/>
      <c r="OHU153" s="129"/>
      <c r="OHV153" s="129"/>
      <c r="OHW153" s="129"/>
      <c r="OHX153" s="129"/>
      <c r="OHY153" s="129"/>
      <c r="OHZ153" s="129"/>
      <c r="OIA153" s="129"/>
      <c r="OIB153" s="129"/>
      <c r="OIC153" s="129"/>
      <c r="OID153" s="129"/>
      <c r="OIE153" s="129"/>
      <c r="OIF153" s="129"/>
      <c r="OIG153" s="129"/>
      <c r="OIH153" s="129"/>
      <c r="OII153" s="129"/>
      <c r="OIJ153" s="129"/>
      <c r="OIK153" s="129"/>
      <c r="OIL153" s="129"/>
      <c r="OIM153" s="129"/>
      <c r="OIN153" s="129"/>
      <c r="OIO153" s="129"/>
      <c r="OIP153" s="129"/>
      <c r="OIQ153" s="129"/>
      <c r="OIR153" s="129"/>
      <c r="OIS153" s="129"/>
      <c r="OIT153" s="129"/>
      <c r="OIU153" s="129"/>
      <c r="OIV153" s="129"/>
      <c r="OIW153" s="129"/>
      <c r="OIX153" s="129"/>
      <c r="OIY153" s="129"/>
      <c r="OIZ153" s="129"/>
      <c r="OJA153" s="129"/>
      <c r="OJB153" s="129"/>
      <c r="OJC153" s="129"/>
      <c r="OJD153" s="129"/>
      <c r="OJE153" s="129"/>
      <c r="OJF153" s="129"/>
      <c r="OJG153" s="129"/>
      <c r="OJH153" s="129"/>
      <c r="OJI153" s="129"/>
      <c r="OJJ153" s="129"/>
      <c r="OJK153" s="129"/>
      <c r="OJL153" s="129"/>
      <c r="OJM153" s="129"/>
      <c r="OJN153" s="129"/>
      <c r="OJO153" s="129"/>
      <c r="OJP153" s="129"/>
      <c r="OJQ153" s="129"/>
      <c r="OJR153" s="129"/>
      <c r="OJS153" s="129"/>
      <c r="OJT153" s="129"/>
      <c r="OJU153" s="129"/>
      <c r="OJV153" s="129"/>
      <c r="OJW153" s="129"/>
      <c r="OJX153" s="129"/>
      <c r="OJY153" s="129"/>
      <c r="OJZ153" s="129"/>
      <c r="OKA153" s="129"/>
      <c r="OKB153" s="129"/>
      <c r="OKC153" s="129"/>
      <c r="OKD153" s="129"/>
      <c r="OKE153" s="129"/>
      <c r="OKF153" s="129"/>
      <c r="OKG153" s="129"/>
      <c r="OKH153" s="129"/>
      <c r="OKI153" s="129"/>
      <c r="OKJ153" s="129"/>
      <c r="OKK153" s="129"/>
      <c r="OKL153" s="129"/>
      <c r="OKM153" s="129"/>
      <c r="OKN153" s="129"/>
      <c r="OKO153" s="129"/>
      <c r="OKP153" s="129"/>
      <c r="OKQ153" s="129"/>
      <c r="OKR153" s="129"/>
      <c r="OKS153" s="129"/>
      <c r="OKT153" s="129"/>
      <c r="OKU153" s="129"/>
      <c r="OKV153" s="129"/>
      <c r="OKW153" s="129"/>
      <c r="OKX153" s="129"/>
      <c r="OKY153" s="129"/>
      <c r="OKZ153" s="129"/>
      <c r="OLA153" s="129"/>
      <c r="OLB153" s="129"/>
      <c r="OLC153" s="129"/>
      <c r="OLD153" s="129"/>
      <c r="OLE153" s="129"/>
      <c r="OLF153" s="129"/>
      <c r="OLG153" s="129"/>
      <c r="OLH153" s="129"/>
      <c r="OLI153" s="129"/>
      <c r="OLJ153" s="129"/>
      <c r="OLK153" s="129"/>
      <c r="OLL153" s="129"/>
      <c r="OLM153" s="129"/>
      <c r="OLN153" s="129"/>
      <c r="OLO153" s="129"/>
      <c r="OLP153" s="129"/>
      <c r="OLQ153" s="129"/>
      <c r="OLR153" s="129"/>
      <c r="OLS153" s="129"/>
      <c r="OLT153" s="129"/>
      <c r="OLU153" s="129"/>
      <c r="OLV153" s="129"/>
      <c r="OLW153" s="129"/>
      <c r="OLX153" s="129"/>
      <c r="OLY153" s="129"/>
      <c r="OLZ153" s="129"/>
      <c r="OMA153" s="129"/>
      <c r="OMB153" s="129"/>
      <c r="OMC153" s="129"/>
      <c r="OMD153" s="129"/>
      <c r="OME153" s="129"/>
      <c r="OMF153" s="129"/>
      <c r="OMG153" s="129"/>
      <c r="OMH153" s="129"/>
      <c r="OMI153" s="129"/>
      <c r="OMJ153" s="129"/>
      <c r="OMK153" s="129"/>
      <c r="OML153" s="129"/>
      <c r="OMM153" s="129"/>
      <c r="OMN153" s="129"/>
      <c r="OMO153" s="129"/>
      <c r="OMP153" s="129"/>
      <c r="OMQ153" s="129"/>
      <c r="OMR153" s="129"/>
      <c r="OMS153" s="129"/>
      <c r="OMT153" s="129"/>
      <c r="OMU153" s="129"/>
      <c r="OMV153" s="129"/>
      <c r="OMW153" s="129"/>
      <c r="OMX153" s="129"/>
      <c r="OMY153" s="129"/>
      <c r="OMZ153" s="129"/>
      <c r="ONA153" s="129"/>
      <c r="ONB153" s="129"/>
      <c r="ONC153" s="129"/>
      <c r="OND153" s="129"/>
      <c r="ONE153" s="129"/>
      <c r="ONF153" s="129"/>
      <c r="ONG153" s="129"/>
      <c r="ONH153" s="129"/>
      <c r="ONI153" s="129"/>
      <c r="ONJ153" s="129"/>
      <c r="ONK153" s="129"/>
      <c r="ONL153" s="129"/>
      <c r="ONM153" s="129"/>
      <c r="ONN153" s="129"/>
      <c r="ONO153" s="129"/>
      <c r="ONP153" s="129"/>
      <c r="ONQ153" s="129"/>
      <c r="ONR153" s="129"/>
      <c r="ONS153" s="129"/>
      <c r="ONT153" s="129"/>
      <c r="ONU153" s="129"/>
      <c r="ONV153" s="129"/>
      <c r="ONW153" s="129"/>
      <c r="ONX153" s="129"/>
      <c r="ONY153" s="129"/>
      <c r="ONZ153" s="129"/>
      <c r="OOA153" s="129"/>
      <c r="OOB153" s="129"/>
      <c r="OOC153" s="129"/>
      <c r="OOD153" s="129"/>
      <c r="OOE153" s="129"/>
      <c r="OOF153" s="129"/>
      <c r="OOG153" s="129"/>
      <c r="OOH153" s="129"/>
      <c r="OOI153" s="129"/>
      <c r="OOJ153" s="129"/>
      <c r="OOK153" s="129"/>
      <c r="OOL153" s="129"/>
      <c r="OOM153" s="129"/>
      <c r="OON153" s="129"/>
      <c r="OOO153" s="129"/>
      <c r="OOP153" s="129"/>
      <c r="OOQ153" s="129"/>
      <c r="OOR153" s="129"/>
      <c r="OOS153" s="129"/>
      <c r="OOT153" s="129"/>
      <c r="OOU153" s="129"/>
      <c r="OOV153" s="129"/>
      <c r="OOW153" s="129"/>
      <c r="OOX153" s="129"/>
      <c r="OOY153" s="129"/>
      <c r="OOZ153" s="129"/>
      <c r="OPA153" s="129"/>
      <c r="OPB153" s="129"/>
      <c r="OPC153" s="129"/>
      <c r="OPD153" s="129"/>
      <c r="OPE153" s="129"/>
      <c r="OPF153" s="129"/>
      <c r="OPG153" s="129"/>
      <c r="OPH153" s="129"/>
      <c r="OPI153" s="129"/>
      <c r="OPJ153" s="129"/>
      <c r="OPK153" s="129"/>
      <c r="OPL153" s="129"/>
      <c r="OPM153" s="129"/>
      <c r="OPN153" s="129"/>
      <c r="OPO153" s="129"/>
      <c r="OPP153" s="129"/>
      <c r="OPQ153" s="129"/>
      <c r="OPR153" s="129"/>
      <c r="OPS153" s="129"/>
      <c r="OPT153" s="129"/>
      <c r="OPU153" s="129"/>
      <c r="OPV153" s="129"/>
      <c r="OPW153" s="129"/>
      <c r="OPX153" s="129"/>
      <c r="OPY153" s="129"/>
      <c r="OPZ153" s="129"/>
      <c r="OQA153" s="129"/>
      <c r="OQB153" s="129"/>
      <c r="OQC153" s="129"/>
      <c r="OQD153" s="129"/>
      <c r="OQE153" s="129"/>
      <c r="OQF153" s="129"/>
      <c r="OQG153" s="129"/>
      <c r="OQH153" s="129"/>
      <c r="OQI153" s="129"/>
      <c r="OQJ153" s="129"/>
      <c r="OQK153" s="129"/>
      <c r="OQL153" s="129"/>
      <c r="OQM153" s="129"/>
      <c r="OQN153" s="129"/>
      <c r="OQO153" s="129"/>
      <c r="OQP153" s="129"/>
      <c r="OQQ153" s="129"/>
      <c r="OQR153" s="129"/>
      <c r="OQS153" s="129"/>
      <c r="OQT153" s="129"/>
      <c r="OQU153" s="129"/>
      <c r="OQV153" s="129"/>
      <c r="OQW153" s="129"/>
      <c r="OQX153" s="129"/>
      <c r="OQY153" s="129"/>
      <c r="OQZ153" s="129"/>
      <c r="ORA153" s="129"/>
      <c r="ORB153" s="129"/>
      <c r="ORC153" s="129"/>
      <c r="ORD153" s="129"/>
      <c r="ORE153" s="129"/>
      <c r="ORF153" s="129"/>
      <c r="ORG153" s="129"/>
      <c r="ORH153" s="129"/>
      <c r="ORI153" s="129"/>
      <c r="ORJ153" s="129"/>
      <c r="ORK153" s="129"/>
      <c r="ORL153" s="129"/>
      <c r="ORM153" s="129"/>
      <c r="ORN153" s="129"/>
      <c r="ORO153" s="129"/>
      <c r="ORP153" s="129"/>
      <c r="ORQ153" s="129"/>
      <c r="ORR153" s="129"/>
      <c r="ORS153" s="129"/>
      <c r="ORT153" s="129"/>
      <c r="ORU153" s="129"/>
      <c r="ORV153" s="129"/>
      <c r="ORW153" s="129"/>
      <c r="ORX153" s="129"/>
      <c r="ORY153" s="129"/>
      <c r="ORZ153" s="129"/>
      <c r="OSA153" s="129"/>
      <c r="OSB153" s="129"/>
      <c r="OSC153" s="129"/>
      <c r="OSD153" s="129"/>
      <c r="OSE153" s="129"/>
      <c r="OSF153" s="129"/>
      <c r="OSG153" s="129"/>
      <c r="OSH153" s="129"/>
      <c r="OSI153" s="129"/>
      <c r="OSJ153" s="129"/>
      <c r="OSK153" s="129"/>
      <c r="OSL153" s="129"/>
      <c r="OSM153" s="129"/>
      <c r="OSN153" s="129"/>
      <c r="OSO153" s="129"/>
      <c r="OSP153" s="129"/>
      <c r="OSQ153" s="129"/>
      <c r="OSR153" s="129"/>
      <c r="OSS153" s="129"/>
      <c r="OST153" s="129"/>
      <c r="OSU153" s="129"/>
      <c r="OSV153" s="129"/>
      <c r="OSW153" s="129"/>
      <c r="OSX153" s="129"/>
      <c r="OSY153" s="129"/>
      <c r="OSZ153" s="129"/>
      <c r="OTA153" s="129"/>
      <c r="OTB153" s="129"/>
      <c r="OTC153" s="129"/>
      <c r="OTD153" s="129"/>
      <c r="OTE153" s="129"/>
      <c r="OTF153" s="129"/>
      <c r="OTG153" s="129"/>
      <c r="OTH153" s="129"/>
      <c r="OTI153" s="129"/>
      <c r="OTJ153" s="129"/>
      <c r="OTK153" s="129"/>
      <c r="OTL153" s="129"/>
      <c r="OTM153" s="129"/>
      <c r="OTN153" s="129"/>
      <c r="OTO153" s="129"/>
      <c r="OTP153" s="129"/>
      <c r="OTQ153" s="129"/>
      <c r="OTR153" s="129"/>
      <c r="OTS153" s="129"/>
      <c r="OTT153" s="129"/>
      <c r="OTU153" s="129"/>
      <c r="OTV153" s="129"/>
      <c r="OTW153" s="129"/>
      <c r="OTX153" s="129"/>
      <c r="OTY153" s="129"/>
      <c r="OTZ153" s="129"/>
      <c r="OUA153" s="129"/>
      <c r="OUB153" s="129"/>
      <c r="OUC153" s="129"/>
      <c r="OUD153" s="129"/>
      <c r="OUE153" s="129"/>
      <c r="OUF153" s="129"/>
      <c r="OUG153" s="129"/>
      <c r="OUH153" s="129"/>
      <c r="OUI153" s="129"/>
      <c r="OUJ153" s="129"/>
      <c r="OUK153" s="129"/>
      <c r="OUL153" s="129"/>
      <c r="OUM153" s="129"/>
      <c r="OUN153" s="129"/>
      <c r="OUO153" s="129"/>
      <c r="OUP153" s="129"/>
      <c r="OUQ153" s="129"/>
      <c r="OUR153" s="129"/>
      <c r="OUS153" s="129"/>
      <c r="OUT153" s="129"/>
      <c r="OUU153" s="129"/>
      <c r="OUV153" s="129"/>
      <c r="OUW153" s="129"/>
      <c r="OUX153" s="129"/>
      <c r="OUY153" s="129"/>
      <c r="OUZ153" s="129"/>
      <c r="OVA153" s="129"/>
      <c r="OVB153" s="129"/>
      <c r="OVC153" s="129"/>
      <c r="OVD153" s="129"/>
      <c r="OVE153" s="129"/>
      <c r="OVF153" s="129"/>
      <c r="OVG153" s="129"/>
      <c r="OVH153" s="129"/>
      <c r="OVI153" s="129"/>
      <c r="OVJ153" s="129"/>
      <c r="OVK153" s="129"/>
      <c r="OVL153" s="129"/>
      <c r="OVM153" s="129"/>
      <c r="OVN153" s="129"/>
      <c r="OVO153" s="129"/>
      <c r="OVP153" s="129"/>
      <c r="OVQ153" s="129"/>
      <c r="OVR153" s="129"/>
      <c r="OVS153" s="129"/>
      <c r="OVT153" s="129"/>
      <c r="OVU153" s="129"/>
      <c r="OVV153" s="129"/>
      <c r="OVW153" s="129"/>
      <c r="OVX153" s="129"/>
      <c r="OVY153" s="129"/>
      <c r="OVZ153" s="129"/>
      <c r="OWA153" s="129"/>
      <c r="OWB153" s="129"/>
      <c r="OWC153" s="129"/>
      <c r="OWD153" s="129"/>
      <c r="OWE153" s="129"/>
      <c r="OWF153" s="129"/>
      <c r="OWG153" s="129"/>
      <c r="OWH153" s="129"/>
      <c r="OWI153" s="129"/>
      <c r="OWJ153" s="129"/>
      <c r="OWK153" s="129"/>
      <c r="OWL153" s="129"/>
      <c r="OWM153" s="129"/>
      <c r="OWN153" s="129"/>
      <c r="OWO153" s="129"/>
      <c r="OWP153" s="129"/>
      <c r="OWQ153" s="129"/>
      <c r="OWR153" s="129"/>
      <c r="OWS153" s="129"/>
      <c r="OWT153" s="129"/>
      <c r="OWU153" s="129"/>
      <c r="OWV153" s="129"/>
      <c r="OWW153" s="129"/>
      <c r="OWX153" s="129"/>
      <c r="OWY153" s="129"/>
      <c r="OWZ153" s="129"/>
      <c r="OXA153" s="129"/>
      <c r="OXB153" s="129"/>
      <c r="OXC153" s="129"/>
      <c r="OXD153" s="129"/>
      <c r="OXE153" s="129"/>
      <c r="OXF153" s="129"/>
      <c r="OXG153" s="129"/>
      <c r="OXH153" s="129"/>
      <c r="OXI153" s="129"/>
      <c r="OXJ153" s="129"/>
      <c r="OXK153" s="129"/>
      <c r="OXL153" s="129"/>
      <c r="OXM153" s="129"/>
      <c r="OXN153" s="129"/>
      <c r="OXO153" s="129"/>
      <c r="OXP153" s="129"/>
      <c r="OXQ153" s="129"/>
      <c r="OXR153" s="129"/>
      <c r="OXS153" s="129"/>
      <c r="OXT153" s="129"/>
      <c r="OXU153" s="129"/>
      <c r="OXV153" s="129"/>
      <c r="OXW153" s="129"/>
      <c r="OXX153" s="129"/>
      <c r="OXY153" s="129"/>
      <c r="OXZ153" s="129"/>
      <c r="OYA153" s="129"/>
      <c r="OYB153" s="129"/>
      <c r="OYC153" s="129"/>
      <c r="OYD153" s="129"/>
      <c r="OYE153" s="129"/>
      <c r="OYF153" s="129"/>
      <c r="OYG153" s="129"/>
      <c r="OYH153" s="129"/>
      <c r="OYI153" s="129"/>
      <c r="OYJ153" s="129"/>
      <c r="OYK153" s="129"/>
      <c r="OYL153" s="129"/>
      <c r="OYM153" s="129"/>
      <c r="OYN153" s="129"/>
      <c r="OYO153" s="129"/>
      <c r="OYP153" s="129"/>
      <c r="OYQ153" s="129"/>
      <c r="OYR153" s="129"/>
      <c r="OYS153" s="129"/>
      <c r="OYT153" s="129"/>
      <c r="OYU153" s="129"/>
      <c r="OYV153" s="129"/>
      <c r="OYW153" s="129"/>
      <c r="OYX153" s="129"/>
      <c r="OYY153" s="129"/>
      <c r="OYZ153" s="129"/>
      <c r="OZA153" s="129"/>
      <c r="OZB153" s="129"/>
      <c r="OZC153" s="129"/>
      <c r="OZD153" s="129"/>
      <c r="OZE153" s="129"/>
      <c r="OZF153" s="129"/>
      <c r="OZG153" s="129"/>
      <c r="OZH153" s="129"/>
      <c r="OZI153" s="129"/>
      <c r="OZJ153" s="129"/>
      <c r="OZK153" s="129"/>
      <c r="OZL153" s="129"/>
      <c r="OZM153" s="129"/>
      <c r="OZN153" s="129"/>
      <c r="OZO153" s="129"/>
      <c r="OZP153" s="129"/>
      <c r="OZQ153" s="129"/>
      <c r="OZR153" s="129"/>
      <c r="OZS153" s="129"/>
      <c r="OZT153" s="129"/>
      <c r="OZU153" s="129"/>
      <c r="OZV153" s="129"/>
      <c r="OZW153" s="129"/>
      <c r="OZX153" s="129"/>
      <c r="OZY153" s="129"/>
      <c r="OZZ153" s="129"/>
      <c r="PAA153" s="129"/>
      <c r="PAB153" s="129"/>
      <c r="PAC153" s="129"/>
      <c r="PAD153" s="129"/>
      <c r="PAE153" s="129"/>
      <c r="PAF153" s="129"/>
      <c r="PAG153" s="129"/>
      <c r="PAH153" s="129"/>
      <c r="PAI153" s="129"/>
      <c r="PAJ153" s="129"/>
      <c r="PAK153" s="129"/>
      <c r="PAL153" s="129"/>
      <c r="PAM153" s="129"/>
      <c r="PAN153" s="129"/>
      <c r="PAO153" s="129"/>
      <c r="PAP153" s="129"/>
      <c r="PAQ153" s="129"/>
      <c r="PAR153" s="129"/>
      <c r="PAS153" s="129"/>
      <c r="PAT153" s="129"/>
      <c r="PAU153" s="129"/>
      <c r="PAV153" s="129"/>
      <c r="PAW153" s="129"/>
      <c r="PAX153" s="129"/>
      <c r="PAY153" s="129"/>
      <c r="PAZ153" s="129"/>
      <c r="PBA153" s="129"/>
      <c r="PBB153" s="129"/>
      <c r="PBC153" s="129"/>
      <c r="PBD153" s="129"/>
      <c r="PBE153" s="129"/>
      <c r="PBF153" s="129"/>
      <c r="PBG153" s="129"/>
      <c r="PBH153" s="129"/>
      <c r="PBI153" s="129"/>
      <c r="PBJ153" s="129"/>
      <c r="PBK153" s="129"/>
      <c r="PBL153" s="129"/>
      <c r="PBM153" s="129"/>
      <c r="PBN153" s="129"/>
      <c r="PBO153" s="129"/>
      <c r="PBP153" s="129"/>
      <c r="PBQ153" s="129"/>
      <c r="PBR153" s="129"/>
      <c r="PBS153" s="129"/>
      <c r="PBT153" s="129"/>
      <c r="PBU153" s="129"/>
      <c r="PBV153" s="129"/>
      <c r="PBW153" s="129"/>
      <c r="PBX153" s="129"/>
      <c r="PBY153" s="129"/>
      <c r="PBZ153" s="129"/>
      <c r="PCA153" s="129"/>
      <c r="PCB153" s="129"/>
      <c r="PCC153" s="129"/>
      <c r="PCD153" s="129"/>
      <c r="PCE153" s="129"/>
      <c r="PCF153" s="129"/>
      <c r="PCG153" s="129"/>
      <c r="PCH153" s="129"/>
      <c r="PCI153" s="129"/>
      <c r="PCJ153" s="129"/>
      <c r="PCK153" s="129"/>
      <c r="PCL153" s="129"/>
      <c r="PCM153" s="129"/>
      <c r="PCN153" s="129"/>
      <c r="PCO153" s="129"/>
      <c r="PCP153" s="129"/>
      <c r="PCQ153" s="129"/>
      <c r="PCR153" s="129"/>
      <c r="PCS153" s="129"/>
      <c r="PCT153" s="129"/>
      <c r="PCU153" s="129"/>
      <c r="PCV153" s="129"/>
      <c r="PCW153" s="129"/>
      <c r="PCX153" s="129"/>
      <c r="PCY153" s="129"/>
      <c r="PCZ153" s="129"/>
      <c r="PDA153" s="129"/>
      <c r="PDB153" s="129"/>
      <c r="PDC153" s="129"/>
      <c r="PDD153" s="129"/>
      <c r="PDE153" s="129"/>
      <c r="PDF153" s="129"/>
      <c r="PDG153" s="129"/>
      <c r="PDH153" s="129"/>
      <c r="PDI153" s="129"/>
      <c r="PDJ153" s="129"/>
      <c r="PDK153" s="129"/>
      <c r="PDL153" s="129"/>
      <c r="PDM153" s="129"/>
      <c r="PDN153" s="129"/>
      <c r="PDO153" s="129"/>
      <c r="PDP153" s="129"/>
      <c r="PDQ153" s="129"/>
      <c r="PDR153" s="129"/>
      <c r="PDS153" s="129"/>
      <c r="PDT153" s="129"/>
      <c r="PDU153" s="129"/>
      <c r="PDV153" s="129"/>
      <c r="PDW153" s="129"/>
      <c r="PDX153" s="129"/>
      <c r="PDY153" s="129"/>
      <c r="PDZ153" s="129"/>
      <c r="PEA153" s="129"/>
      <c r="PEB153" s="129"/>
      <c r="PEC153" s="129"/>
      <c r="PED153" s="129"/>
      <c r="PEE153" s="129"/>
      <c r="PEF153" s="129"/>
      <c r="PEG153" s="129"/>
      <c r="PEH153" s="129"/>
      <c r="PEI153" s="129"/>
      <c r="PEJ153" s="129"/>
      <c r="PEK153" s="129"/>
      <c r="PEL153" s="129"/>
      <c r="PEM153" s="129"/>
      <c r="PEN153" s="129"/>
      <c r="PEO153" s="129"/>
      <c r="PEP153" s="129"/>
      <c r="PEQ153" s="129"/>
      <c r="PER153" s="129"/>
      <c r="PES153" s="129"/>
      <c r="PET153" s="129"/>
      <c r="PEU153" s="129"/>
      <c r="PEV153" s="129"/>
      <c r="PEW153" s="129"/>
      <c r="PEX153" s="129"/>
      <c r="PEY153" s="129"/>
      <c r="PEZ153" s="129"/>
      <c r="PFA153" s="129"/>
      <c r="PFB153" s="129"/>
      <c r="PFC153" s="129"/>
      <c r="PFD153" s="129"/>
      <c r="PFE153" s="129"/>
      <c r="PFF153" s="129"/>
      <c r="PFG153" s="129"/>
      <c r="PFH153" s="129"/>
      <c r="PFI153" s="129"/>
      <c r="PFJ153" s="129"/>
      <c r="PFK153" s="129"/>
      <c r="PFL153" s="129"/>
      <c r="PFM153" s="129"/>
      <c r="PFN153" s="129"/>
      <c r="PFO153" s="129"/>
      <c r="PFP153" s="129"/>
      <c r="PFQ153" s="129"/>
      <c r="PFR153" s="129"/>
      <c r="PFS153" s="129"/>
      <c r="PFT153" s="129"/>
      <c r="PFU153" s="129"/>
      <c r="PFV153" s="129"/>
      <c r="PFW153" s="129"/>
      <c r="PFX153" s="129"/>
      <c r="PFY153" s="129"/>
      <c r="PFZ153" s="129"/>
      <c r="PGA153" s="129"/>
      <c r="PGB153" s="129"/>
      <c r="PGC153" s="129"/>
      <c r="PGD153" s="129"/>
      <c r="PGE153" s="129"/>
      <c r="PGF153" s="129"/>
      <c r="PGG153" s="129"/>
      <c r="PGH153" s="129"/>
      <c r="PGI153" s="129"/>
      <c r="PGJ153" s="129"/>
      <c r="PGK153" s="129"/>
      <c r="PGL153" s="129"/>
      <c r="PGM153" s="129"/>
      <c r="PGN153" s="129"/>
      <c r="PGO153" s="129"/>
      <c r="PGP153" s="129"/>
      <c r="PGQ153" s="129"/>
      <c r="PGR153" s="129"/>
      <c r="PGS153" s="129"/>
      <c r="PGT153" s="129"/>
      <c r="PGU153" s="129"/>
      <c r="PGV153" s="129"/>
      <c r="PGW153" s="129"/>
      <c r="PGX153" s="129"/>
      <c r="PGY153" s="129"/>
      <c r="PGZ153" s="129"/>
      <c r="PHA153" s="129"/>
      <c r="PHB153" s="129"/>
      <c r="PHC153" s="129"/>
      <c r="PHD153" s="129"/>
      <c r="PHE153" s="129"/>
      <c r="PHF153" s="129"/>
      <c r="PHG153" s="129"/>
      <c r="PHH153" s="129"/>
      <c r="PHI153" s="129"/>
      <c r="PHJ153" s="129"/>
      <c r="PHK153" s="129"/>
      <c r="PHL153" s="129"/>
      <c r="PHM153" s="129"/>
      <c r="PHN153" s="129"/>
      <c r="PHO153" s="129"/>
      <c r="PHP153" s="129"/>
      <c r="PHQ153" s="129"/>
      <c r="PHR153" s="129"/>
      <c r="PHS153" s="129"/>
      <c r="PHT153" s="129"/>
      <c r="PHU153" s="129"/>
      <c r="PHV153" s="129"/>
      <c r="PHW153" s="129"/>
      <c r="PHX153" s="129"/>
      <c r="PHY153" s="129"/>
      <c r="PHZ153" s="129"/>
      <c r="PIA153" s="129"/>
      <c r="PIB153" s="129"/>
      <c r="PIC153" s="129"/>
      <c r="PID153" s="129"/>
      <c r="PIE153" s="129"/>
      <c r="PIF153" s="129"/>
      <c r="PIG153" s="129"/>
      <c r="PIH153" s="129"/>
      <c r="PII153" s="129"/>
      <c r="PIJ153" s="129"/>
      <c r="PIK153" s="129"/>
      <c r="PIL153" s="129"/>
      <c r="PIM153" s="129"/>
      <c r="PIN153" s="129"/>
      <c r="PIO153" s="129"/>
      <c r="PIP153" s="129"/>
      <c r="PIQ153" s="129"/>
      <c r="PIR153" s="129"/>
      <c r="PIS153" s="129"/>
      <c r="PIT153" s="129"/>
      <c r="PIU153" s="129"/>
      <c r="PIV153" s="129"/>
      <c r="PIW153" s="129"/>
      <c r="PIX153" s="129"/>
      <c r="PIY153" s="129"/>
      <c r="PIZ153" s="129"/>
      <c r="PJA153" s="129"/>
      <c r="PJB153" s="129"/>
      <c r="PJC153" s="129"/>
      <c r="PJD153" s="129"/>
      <c r="PJE153" s="129"/>
      <c r="PJF153" s="129"/>
      <c r="PJG153" s="129"/>
      <c r="PJH153" s="129"/>
      <c r="PJI153" s="129"/>
      <c r="PJJ153" s="129"/>
      <c r="PJK153" s="129"/>
      <c r="PJL153" s="129"/>
      <c r="PJM153" s="129"/>
      <c r="PJN153" s="129"/>
      <c r="PJO153" s="129"/>
      <c r="PJP153" s="129"/>
      <c r="PJQ153" s="129"/>
      <c r="PJR153" s="129"/>
      <c r="PJS153" s="129"/>
      <c r="PJT153" s="129"/>
      <c r="PJU153" s="129"/>
      <c r="PJV153" s="129"/>
      <c r="PJW153" s="129"/>
      <c r="PJX153" s="129"/>
      <c r="PJY153" s="129"/>
      <c r="PJZ153" s="129"/>
      <c r="PKA153" s="129"/>
      <c r="PKB153" s="129"/>
      <c r="PKC153" s="129"/>
      <c r="PKD153" s="129"/>
      <c r="PKE153" s="129"/>
      <c r="PKF153" s="129"/>
      <c r="PKG153" s="129"/>
      <c r="PKH153" s="129"/>
      <c r="PKI153" s="129"/>
      <c r="PKJ153" s="129"/>
      <c r="PKK153" s="129"/>
      <c r="PKL153" s="129"/>
      <c r="PKM153" s="129"/>
      <c r="PKN153" s="129"/>
      <c r="PKO153" s="129"/>
      <c r="PKP153" s="129"/>
      <c r="PKQ153" s="129"/>
      <c r="PKR153" s="129"/>
      <c r="PKS153" s="129"/>
      <c r="PKT153" s="129"/>
      <c r="PKU153" s="129"/>
      <c r="PKV153" s="129"/>
      <c r="PKW153" s="129"/>
      <c r="PKX153" s="129"/>
      <c r="PKY153" s="129"/>
      <c r="PKZ153" s="129"/>
      <c r="PLA153" s="129"/>
      <c r="PLB153" s="129"/>
      <c r="PLC153" s="129"/>
      <c r="PLD153" s="129"/>
      <c r="PLE153" s="129"/>
      <c r="PLF153" s="129"/>
      <c r="PLG153" s="129"/>
      <c r="PLH153" s="129"/>
      <c r="PLI153" s="129"/>
      <c r="PLJ153" s="129"/>
      <c r="PLK153" s="129"/>
      <c r="PLL153" s="129"/>
      <c r="PLM153" s="129"/>
      <c r="PLN153" s="129"/>
      <c r="PLO153" s="129"/>
      <c r="PLP153" s="129"/>
      <c r="PLQ153" s="129"/>
      <c r="PLR153" s="129"/>
      <c r="PLS153" s="129"/>
      <c r="PLT153" s="129"/>
      <c r="PLU153" s="129"/>
      <c r="PLV153" s="129"/>
      <c r="PLW153" s="129"/>
      <c r="PLX153" s="129"/>
      <c r="PLY153" s="129"/>
      <c r="PLZ153" s="129"/>
      <c r="PMA153" s="129"/>
      <c r="PMB153" s="129"/>
      <c r="PMC153" s="129"/>
      <c r="PMD153" s="129"/>
      <c r="PME153" s="129"/>
      <c r="PMF153" s="129"/>
      <c r="PMG153" s="129"/>
      <c r="PMH153" s="129"/>
      <c r="PMI153" s="129"/>
      <c r="PMJ153" s="129"/>
      <c r="PMK153" s="129"/>
      <c r="PML153" s="129"/>
      <c r="PMM153" s="129"/>
      <c r="PMN153" s="129"/>
      <c r="PMO153" s="129"/>
      <c r="PMP153" s="129"/>
      <c r="PMQ153" s="129"/>
      <c r="PMR153" s="129"/>
      <c r="PMS153" s="129"/>
      <c r="PMT153" s="129"/>
      <c r="PMU153" s="129"/>
      <c r="PMV153" s="129"/>
      <c r="PMW153" s="129"/>
      <c r="PMX153" s="129"/>
      <c r="PMY153" s="129"/>
      <c r="PMZ153" s="129"/>
      <c r="PNA153" s="129"/>
      <c r="PNB153" s="129"/>
      <c r="PNC153" s="129"/>
      <c r="PND153" s="129"/>
      <c r="PNE153" s="129"/>
      <c r="PNF153" s="129"/>
      <c r="PNG153" s="129"/>
      <c r="PNH153" s="129"/>
      <c r="PNI153" s="129"/>
      <c r="PNJ153" s="129"/>
      <c r="PNK153" s="129"/>
      <c r="PNL153" s="129"/>
      <c r="PNM153" s="129"/>
      <c r="PNN153" s="129"/>
      <c r="PNO153" s="129"/>
      <c r="PNP153" s="129"/>
      <c r="PNQ153" s="129"/>
      <c r="PNR153" s="129"/>
      <c r="PNS153" s="129"/>
      <c r="PNT153" s="129"/>
      <c r="PNU153" s="129"/>
      <c r="PNV153" s="129"/>
      <c r="PNW153" s="129"/>
      <c r="PNX153" s="129"/>
      <c r="PNY153" s="129"/>
      <c r="PNZ153" s="129"/>
      <c r="POA153" s="129"/>
      <c r="POB153" s="129"/>
      <c r="POC153" s="129"/>
      <c r="POD153" s="129"/>
      <c r="POE153" s="129"/>
      <c r="POF153" s="129"/>
      <c r="POG153" s="129"/>
      <c r="POH153" s="129"/>
      <c r="POI153" s="129"/>
      <c r="POJ153" s="129"/>
      <c r="POK153" s="129"/>
      <c r="POL153" s="129"/>
      <c r="POM153" s="129"/>
      <c r="PON153" s="129"/>
      <c r="POO153" s="129"/>
      <c r="POP153" s="129"/>
      <c r="POQ153" s="129"/>
      <c r="POR153" s="129"/>
      <c r="POS153" s="129"/>
      <c r="POT153" s="129"/>
      <c r="POU153" s="129"/>
      <c r="POV153" s="129"/>
      <c r="POW153" s="129"/>
      <c r="POX153" s="129"/>
      <c r="POY153" s="129"/>
      <c r="POZ153" s="129"/>
      <c r="PPA153" s="129"/>
      <c r="PPB153" s="129"/>
      <c r="PPC153" s="129"/>
      <c r="PPD153" s="129"/>
      <c r="PPE153" s="129"/>
      <c r="PPF153" s="129"/>
      <c r="PPG153" s="129"/>
      <c r="PPH153" s="129"/>
      <c r="PPI153" s="129"/>
      <c r="PPJ153" s="129"/>
      <c r="PPK153" s="129"/>
      <c r="PPL153" s="129"/>
      <c r="PPM153" s="129"/>
      <c r="PPN153" s="129"/>
      <c r="PPO153" s="129"/>
      <c r="PPP153" s="129"/>
      <c r="PPQ153" s="129"/>
      <c r="PPR153" s="129"/>
      <c r="PPS153" s="129"/>
      <c r="PPT153" s="129"/>
      <c r="PPU153" s="129"/>
      <c r="PPV153" s="129"/>
      <c r="PPW153" s="129"/>
      <c r="PPX153" s="129"/>
      <c r="PPY153" s="129"/>
      <c r="PPZ153" s="129"/>
      <c r="PQA153" s="129"/>
      <c r="PQB153" s="129"/>
      <c r="PQC153" s="129"/>
      <c r="PQD153" s="129"/>
      <c r="PQE153" s="129"/>
      <c r="PQF153" s="129"/>
      <c r="PQG153" s="129"/>
      <c r="PQH153" s="129"/>
      <c r="PQI153" s="129"/>
      <c r="PQJ153" s="129"/>
      <c r="PQK153" s="129"/>
      <c r="PQL153" s="129"/>
      <c r="PQM153" s="129"/>
      <c r="PQN153" s="129"/>
      <c r="PQO153" s="129"/>
      <c r="PQP153" s="129"/>
      <c r="PQQ153" s="129"/>
      <c r="PQR153" s="129"/>
      <c r="PQS153" s="129"/>
      <c r="PQT153" s="129"/>
      <c r="PQU153" s="129"/>
      <c r="PQV153" s="129"/>
      <c r="PQW153" s="129"/>
      <c r="PQX153" s="129"/>
      <c r="PQY153" s="129"/>
      <c r="PQZ153" s="129"/>
      <c r="PRA153" s="129"/>
      <c r="PRB153" s="129"/>
      <c r="PRC153" s="129"/>
      <c r="PRD153" s="129"/>
      <c r="PRE153" s="129"/>
      <c r="PRF153" s="129"/>
      <c r="PRG153" s="129"/>
      <c r="PRH153" s="129"/>
      <c r="PRI153" s="129"/>
      <c r="PRJ153" s="129"/>
      <c r="PRK153" s="129"/>
      <c r="PRL153" s="129"/>
      <c r="PRM153" s="129"/>
      <c r="PRN153" s="129"/>
      <c r="PRO153" s="129"/>
      <c r="PRP153" s="129"/>
      <c r="PRQ153" s="129"/>
      <c r="PRR153" s="129"/>
      <c r="PRS153" s="129"/>
      <c r="PRT153" s="129"/>
      <c r="PRU153" s="129"/>
      <c r="PRV153" s="129"/>
      <c r="PRW153" s="129"/>
      <c r="PRX153" s="129"/>
      <c r="PRY153" s="129"/>
      <c r="PRZ153" s="129"/>
      <c r="PSA153" s="129"/>
      <c r="PSB153" s="129"/>
      <c r="PSC153" s="129"/>
      <c r="PSD153" s="129"/>
      <c r="PSE153" s="129"/>
      <c r="PSF153" s="129"/>
      <c r="PSG153" s="129"/>
      <c r="PSH153" s="129"/>
      <c r="PSI153" s="129"/>
      <c r="PSJ153" s="129"/>
      <c r="PSK153" s="129"/>
      <c r="PSL153" s="129"/>
      <c r="PSM153" s="129"/>
      <c r="PSN153" s="129"/>
      <c r="PSO153" s="129"/>
      <c r="PSP153" s="129"/>
      <c r="PSQ153" s="129"/>
      <c r="PSR153" s="129"/>
      <c r="PSS153" s="129"/>
      <c r="PST153" s="129"/>
      <c r="PSU153" s="129"/>
      <c r="PSV153" s="129"/>
      <c r="PSW153" s="129"/>
      <c r="PSX153" s="129"/>
      <c r="PSY153" s="129"/>
      <c r="PSZ153" s="129"/>
      <c r="PTA153" s="129"/>
      <c r="PTB153" s="129"/>
      <c r="PTC153" s="129"/>
      <c r="PTD153" s="129"/>
      <c r="PTE153" s="129"/>
      <c r="PTF153" s="129"/>
      <c r="PTG153" s="129"/>
      <c r="PTH153" s="129"/>
      <c r="PTI153" s="129"/>
      <c r="PTJ153" s="129"/>
      <c r="PTK153" s="129"/>
      <c r="PTL153" s="129"/>
      <c r="PTM153" s="129"/>
      <c r="PTN153" s="129"/>
      <c r="PTO153" s="129"/>
      <c r="PTP153" s="129"/>
      <c r="PTQ153" s="129"/>
      <c r="PTR153" s="129"/>
      <c r="PTS153" s="129"/>
      <c r="PTT153" s="129"/>
      <c r="PTU153" s="129"/>
      <c r="PTV153" s="129"/>
      <c r="PTW153" s="129"/>
      <c r="PTX153" s="129"/>
      <c r="PTY153" s="129"/>
      <c r="PTZ153" s="129"/>
      <c r="PUA153" s="129"/>
      <c r="PUB153" s="129"/>
      <c r="PUC153" s="129"/>
      <c r="PUD153" s="129"/>
      <c r="PUE153" s="129"/>
      <c r="PUF153" s="129"/>
      <c r="PUG153" s="129"/>
      <c r="PUH153" s="129"/>
      <c r="PUI153" s="129"/>
      <c r="PUJ153" s="129"/>
      <c r="PUK153" s="129"/>
      <c r="PUL153" s="129"/>
      <c r="PUM153" s="129"/>
      <c r="PUN153" s="129"/>
      <c r="PUO153" s="129"/>
      <c r="PUP153" s="129"/>
      <c r="PUQ153" s="129"/>
      <c r="PUR153" s="129"/>
      <c r="PUS153" s="129"/>
      <c r="PUT153" s="129"/>
      <c r="PUU153" s="129"/>
      <c r="PUV153" s="129"/>
      <c r="PUW153" s="129"/>
      <c r="PUX153" s="129"/>
      <c r="PUY153" s="129"/>
      <c r="PUZ153" s="129"/>
      <c r="PVA153" s="129"/>
      <c r="PVB153" s="129"/>
      <c r="PVC153" s="129"/>
      <c r="PVD153" s="129"/>
      <c r="PVE153" s="129"/>
      <c r="PVF153" s="129"/>
      <c r="PVG153" s="129"/>
      <c r="PVH153" s="129"/>
      <c r="PVI153" s="129"/>
      <c r="PVJ153" s="129"/>
      <c r="PVK153" s="129"/>
      <c r="PVL153" s="129"/>
      <c r="PVM153" s="129"/>
      <c r="PVN153" s="129"/>
      <c r="PVO153" s="129"/>
      <c r="PVP153" s="129"/>
      <c r="PVQ153" s="129"/>
      <c r="PVR153" s="129"/>
      <c r="PVS153" s="129"/>
      <c r="PVT153" s="129"/>
      <c r="PVU153" s="129"/>
      <c r="PVV153" s="129"/>
      <c r="PVW153" s="129"/>
      <c r="PVX153" s="129"/>
      <c r="PVY153" s="129"/>
      <c r="PVZ153" s="129"/>
      <c r="PWA153" s="129"/>
      <c r="PWB153" s="129"/>
      <c r="PWC153" s="129"/>
      <c r="PWD153" s="129"/>
      <c r="PWE153" s="129"/>
      <c r="PWF153" s="129"/>
      <c r="PWG153" s="129"/>
      <c r="PWH153" s="129"/>
      <c r="PWI153" s="129"/>
      <c r="PWJ153" s="129"/>
      <c r="PWK153" s="129"/>
      <c r="PWL153" s="129"/>
      <c r="PWM153" s="129"/>
      <c r="PWN153" s="129"/>
      <c r="PWO153" s="129"/>
      <c r="PWP153" s="129"/>
      <c r="PWQ153" s="129"/>
      <c r="PWR153" s="129"/>
      <c r="PWS153" s="129"/>
      <c r="PWT153" s="129"/>
      <c r="PWU153" s="129"/>
      <c r="PWV153" s="129"/>
      <c r="PWW153" s="129"/>
      <c r="PWX153" s="129"/>
      <c r="PWY153" s="129"/>
      <c r="PWZ153" s="129"/>
      <c r="PXA153" s="129"/>
      <c r="PXB153" s="129"/>
      <c r="PXC153" s="129"/>
      <c r="PXD153" s="129"/>
      <c r="PXE153" s="129"/>
      <c r="PXF153" s="129"/>
      <c r="PXG153" s="129"/>
      <c r="PXH153" s="129"/>
      <c r="PXI153" s="129"/>
      <c r="PXJ153" s="129"/>
      <c r="PXK153" s="129"/>
      <c r="PXL153" s="129"/>
      <c r="PXM153" s="129"/>
      <c r="PXN153" s="129"/>
      <c r="PXO153" s="129"/>
      <c r="PXP153" s="129"/>
      <c r="PXQ153" s="129"/>
      <c r="PXR153" s="129"/>
      <c r="PXS153" s="129"/>
      <c r="PXT153" s="129"/>
      <c r="PXU153" s="129"/>
      <c r="PXV153" s="129"/>
      <c r="PXW153" s="129"/>
      <c r="PXX153" s="129"/>
      <c r="PXY153" s="129"/>
      <c r="PXZ153" s="129"/>
      <c r="PYA153" s="129"/>
      <c r="PYB153" s="129"/>
      <c r="PYC153" s="129"/>
      <c r="PYD153" s="129"/>
      <c r="PYE153" s="129"/>
      <c r="PYF153" s="129"/>
      <c r="PYG153" s="129"/>
      <c r="PYH153" s="129"/>
      <c r="PYI153" s="129"/>
      <c r="PYJ153" s="129"/>
      <c r="PYK153" s="129"/>
      <c r="PYL153" s="129"/>
      <c r="PYM153" s="129"/>
      <c r="PYN153" s="129"/>
      <c r="PYO153" s="129"/>
      <c r="PYP153" s="129"/>
      <c r="PYQ153" s="129"/>
      <c r="PYR153" s="129"/>
      <c r="PYS153" s="129"/>
      <c r="PYT153" s="129"/>
      <c r="PYU153" s="129"/>
      <c r="PYV153" s="129"/>
      <c r="PYW153" s="129"/>
      <c r="PYX153" s="129"/>
      <c r="PYY153" s="129"/>
      <c r="PYZ153" s="129"/>
      <c r="PZA153" s="129"/>
      <c r="PZB153" s="129"/>
      <c r="PZC153" s="129"/>
      <c r="PZD153" s="129"/>
      <c r="PZE153" s="129"/>
      <c r="PZF153" s="129"/>
      <c r="PZG153" s="129"/>
      <c r="PZH153" s="129"/>
      <c r="PZI153" s="129"/>
      <c r="PZJ153" s="129"/>
      <c r="PZK153" s="129"/>
      <c r="PZL153" s="129"/>
      <c r="PZM153" s="129"/>
      <c r="PZN153" s="129"/>
      <c r="PZO153" s="129"/>
      <c r="PZP153" s="129"/>
      <c r="PZQ153" s="129"/>
      <c r="PZR153" s="129"/>
      <c r="PZS153" s="129"/>
      <c r="PZT153" s="129"/>
      <c r="PZU153" s="129"/>
      <c r="PZV153" s="129"/>
      <c r="PZW153" s="129"/>
      <c r="PZX153" s="129"/>
      <c r="PZY153" s="129"/>
      <c r="PZZ153" s="129"/>
      <c r="QAA153" s="129"/>
      <c r="QAB153" s="129"/>
      <c r="QAC153" s="129"/>
      <c r="QAD153" s="129"/>
      <c r="QAE153" s="129"/>
      <c r="QAF153" s="129"/>
      <c r="QAG153" s="129"/>
      <c r="QAH153" s="129"/>
      <c r="QAI153" s="129"/>
      <c r="QAJ153" s="129"/>
      <c r="QAK153" s="129"/>
      <c r="QAL153" s="129"/>
      <c r="QAM153" s="129"/>
      <c r="QAN153" s="129"/>
      <c r="QAO153" s="129"/>
      <c r="QAP153" s="129"/>
      <c r="QAQ153" s="129"/>
      <c r="QAR153" s="129"/>
      <c r="QAS153" s="129"/>
      <c r="QAT153" s="129"/>
      <c r="QAU153" s="129"/>
      <c r="QAV153" s="129"/>
      <c r="QAW153" s="129"/>
      <c r="QAX153" s="129"/>
      <c r="QAY153" s="129"/>
      <c r="QAZ153" s="129"/>
      <c r="QBA153" s="129"/>
      <c r="QBB153" s="129"/>
      <c r="QBC153" s="129"/>
      <c r="QBD153" s="129"/>
      <c r="QBE153" s="129"/>
      <c r="QBF153" s="129"/>
      <c r="QBG153" s="129"/>
      <c r="QBH153" s="129"/>
      <c r="QBI153" s="129"/>
      <c r="QBJ153" s="129"/>
      <c r="QBK153" s="129"/>
      <c r="QBL153" s="129"/>
      <c r="QBM153" s="129"/>
      <c r="QBN153" s="129"/>
      <c r="QBO153" s="129"/>
      <c r="QBP153" s="129"/>
      <c r="QBQ153" s="129"/>
      <c r="QBR153" s="129"/>
      <c r="QBS153" s="129"/>
      <c r="QBT153" s="129"/>
      <c r="QBU153" s="129"/>
      <c r="QBV153" s="129"/>
      <c r="QBW153" s="129"/>
      <c r="QBX153" s="129"/>
      <c r="QBY153" s="129"/>
      <c r="QBZ153" s="129"/>
      <c r="QCA153" s="129"/>
      <c r="QCB153" s="129"/>
      <c r="QCC153" s="129"/>
      <c r="QCD153" s="129"/>
      <c r="QCE153" s="129"/>
      <c r="QCF153" s="129"/>
      <c r="QCG153" s="129"/>
      <c r="QCH153" s="129"/>
      <c r="QCI153" s="129"/>
      <c r="QCJ153" s="129"/>
      <c r="QCK153" s="129"/>
      <c r="QCL153" s="129"/>
      <c r="QCM153" s="129"/>
      <c r="QCN153" s="129"/>
      <c r="QCO153" s="129"/>
      <c r="QCP153" s="129"/>
      <c r="QCQ153" s="129"/>
      <c r="QCR153" s="129"/>
      <c r="QCS153" s="129"/>
      <c r="QCT153" s="129"/>
      <c r="QCU153" s="129"/>
      <c r="QCV153" s="129"/>
      <c r="QCW153" s="129"/>
      <c r="QCX153" s="129"/>
      <c r="QCY153" s="129"/>
      <c r="QCZ153" s="129"/>
      <c r="QDA153" s="129"/>
      <c r="QDB153" s="129"/>
      <c r="QDC153" s="129"/>
      <c r="QDD153" s="129"/>
      <c r="QDE153" s="129"/>
      <c r="QDF153" s="129"/>
      <c r="QDG153" s="129"/>
      <c r="QDH153" s="129"/>
      <c r="QDI153" s="129"/>
      <c r="QDJ153" s="129"/>
      <c r="QDK153" s="129"/>
      <c r="QDL153" s="129"/>
      <c r="QDM153" s="129"/>
      <c r="QDN153" s="129"/>
      <c r="QDO153" s="129"/>
      <c r="QDP153" s="129"/>
      <c r="QDQ153" s="129"/>
      <c r="QDR153" s="129"/>
      <c r="QDS153" s="129"/>
      <c r="QDT153" s="129"/>
      <c r="QDU153" s="129"/>
      <c r="QDV153" s="129"/>
      <c r="QDW153" s="129"/>
      <c r="QDX153" s="129"/>
      <c r="QDY153" s="129"/>
      <c r="QDZ153" s="129"/>
      <c r="QEA153" s="129"/>
      <c r="QEB153" s="129"/>
      <c r="QEC153" s="129"/>
      <c r="QED153" s="129"/>
      <c r="QEE153" s="129"/>
      <c r="QEF153" s="129"/>
      <c r="QEG153" s="129"/>
      <c r="QEH153" s="129"/>
      <c r="QEI153" s="129"/>
      <c r="QEJ153" s="129"/>
      <c r="QEK153" s="129"/>
      <c r="QEL153" s="129"/>
      <c r="QEM153" s="129"/>
      <c r="QEN153" s="129"/>
      <c r="QEO153" s="129"/>
      <c r="QEP153" s="129"/>
      <c r="QEQ153" s="129"/>
      <c r="QER153" s="129"/>
      <c r="QES153" s="129"/>
      <c r="QET153" s="129"/>
      <c r="QEU153" s="129"/>
      <c r="QEV153" s="129"/>
      <c r="QEW153" s="129"/>
      <c r="QEX153" s="129"/>
      <c r="QEY153" s="129"/>
      <c r="QEZ153" s="129"/>
      <c r="QFA153" s="129"/>
      <c r="QFB153" s="129"/>
      <c r="QFC153" s="129"/>
      <c r="QFD153" s="129"/>
      <c r="QFE153" s="129"/>
      <c r="QFF153" s="129"/>
      <c r="QFG153" s="129"/>
      <c r="QFH153" s="129"/>
      <c r="QFI153" s="129"/>
      <c r="QFJ153" s="129"/>
      <c r="QFK153" s="129"/>
      <c r="QFL153" s="129"/>
      <c r="QFM153" s="129"/>
      <c r="QFN153" s="129"/>
      <c r="QFO153" s="129"/>
      <c r="QFP153" s="129"/>
      <c r="QFQ153" s="129"/>
      <c r="QFR153" s="129"/>
      <c r="QFS153" s="129"/>
      <c r="QFT153" s="129"/>
      <c r="QFU153" s="129"/>
      <c r="QFV153" s="129"/>
      <c r="QFW153" s="129"/>
      <c r="QFX153" s="129"/>
      <c r="QFY153" s="129"/>
      <c r="QFZ153" s="129"/>
      <c r="QGA153" s="129"/>
      <c r="QGB153" s="129"/>
      <c r="QGC153" s="129"/>
      <c r="QGD153" s="129"/>
      <c r="QGE153" s="129"/>
      <c r="QGF153" s="129"/>
      <c r="QGG153" s="129"/>
      <c r="QGH153" s="129"/>
      <c r="QGI153" s="129"/>
      <c r="QGJ153" s="129"/>
      <c r="QGK153" s="129"/>
      <c r="QGL153" s="129"/>
      <c r="QGM153" s="129"/>
      <c r="QGN153" s="129"/>
      <c r="QGO153" s="129"/>
      <c r="QGP153" s="129"/>
      <c r="QGQ153" s="129"/>
      <c r="QGR153" s="129"/>
      <c r="QGS153" s="129"/>
      <c r="QGT153" s="129"/>
      <c r="QGU153" s="129"/>
      <c r="QGV153" s="129"/>
      <c r="QGW153" s="129"/>
      <c r="QGX153" s="129"/>
      <c r="QGY153" s="129"/>
      <c r="QGZ153" s="129"/>
      <c r="QHA153" s="129"/>
      <c r="QHB153" s="129"/>
      <c r="QHC153" s="129"/>
      <c r="QHD153" s="129"/>
      <c r="QHE153" s="129"/>
      <c r="QHF153" s="129"/>
      <c r="QHG153" s="129"/>
      <c r="QHH153" s="129"/>
      <c r="QHI153" s="129"/>
      <c r="QHJ153" s="129"/>
      <c r="QHK153" s="129"/>
      <c r="QHL153" s="129"/>
      <c r="QHM153" s="129"/>
      <c r="QHN153" s="129"/>
      <c r="QHO153" s="129"/>
      <c r="QHP153" s="129"/>
      <c r="QHQ153" s="129"/>
      <c r="QHR153" s="129"/>
      <c r="QHS153" s="129"/>
      <c r="QHT153" s="129"/>
      <c r="QHU153" s="129"/>
      <c r="QHV153" s="129"/>
      <c r="QHW153" s="129"/>
      <c r="QHX153" s="129"/>
      <c r="QHY153" s="129"/>
      <c r="QHZ153" s="129"/>
      <c r="QIA153" s="129"/>
      <c r="QIB153" s="129"/>
      <c r="QIC153" s="129"/>
      <c r="QID153" s="129"/>
      <c r="QIE153" s="129"/>
      <c r="QIF153" s="129"/>
      <c r="QIG153" s="129"/>
      <c r="QIH153" s="129"/>
      <c r="QII153" s="129"/>
      <c r="QIJ153" s="129"/>
      <c r="QIK153" s="129"/>
      <c r="QIL153" s="129"/>
      <c r="QIM153" s="129"/>
      <c r="QIN153" s="129"/>
      <c r="QIO153" s="129"/>
      <c r="QIP153" s="129"/>
      <c r="QIQ153" s="129"/>
      <c r="QIR153" s="129"/>
      <c r="QIS153" s="129"/>
      <c r="QIT153" s="129"/>
      <c r="QIU153" s="129"/>
      <c r="QIV153" s="129"/>
      <c r="QIW153" s="129"/>
      <c r="QIX153" s="129"/>
      <c r="QIY153" s="129"/>
      <c r="QIZ153" s="129"/>
      <c r="QJA153" s="129"/>
      <c r="QJB153" s="129"/>
      <c r="QJC153" s="129"/>
      <c r="QJD153" s="129"/>
      <c r="QJE153" s="129"/>
      <c r="QJF153" s="129"/>
      <c r="QJG153" s="129"/>
      <c r="QJH153" s="129"/>
      <c r="QJI153" s="129"/>
      <c r="QJJ153" s="129"/>
      <c r="QJK153" s="129"/>
      <c r="QJL153" s="129"/>
      <c r="QJM153" s="129"/>
      <c r="QJN153" s="129"/>
      <c r="QJO153" s="129"/>
      <c r="QJP153" s="129"/>
      <c r="QJQ153" s="129"/>
      <c r="QJR153" s="129"/>
      <c r="QJS153" s="129"/>
      <c r="QJT153" s="129"/>
      <c r="QJU153" s="129"/>
      <c r="QJV153" s="129"/>
      <c r="QJW153" s="129"/>
      <c r="QJX153" s="129"/>
      <c r="QJY153" s="129"/>
      <c r="QJZ153" s="129"/>
      <c r="QKA153" s="129"/>
      <c r="QKB153" s="129"/>
      <c r="QKC153" s="129"/>
      <c r="QKD153" s="129"/>
      <c r="QKE153" s="129"/>
      <c r="QKF153" s="129"/>
      <c r="QKG153" s="129"/>
      <c r="QKH153" s="129"/>
      <c r="QKI153" s="129"/>
      <c r="QKJ153" s="129"/>
      <c r="QKK153" s="129"/>
      <c r="QKL153" s="129"/>
      <c r="QKM153" s="129"/>
      <c r="QKN153" s="129"/>
      <c r="QKO153" s="129"/>
      <c r="QKP153" s="129"/>
      <c r="QKQ153" s="129"/>
      <c r="QKR153" s="129"/>
      <c r="QKS153" s="129"/>
      <c r="QKT153" s="129"/>
      <c r="QKU153" s="129"/>
      <c r="QKV153" s="129"/>
      <c r="QKW153" s="129"/>
      <c r="QKX153" s="129"/>
      <c r="QKY153" s="129"/>
      <c r="QKZ153" s="129"/>
      <c r="QLA153" s="129"/>
      <c r="QLB153" s="129"/>
      <c r="QLC153" s="129"/>
      <c r="QLD153" s="129"/>
      <c r="QLE153" s="129"/>
      <c r="QLF153" s="129"/>
      <c r="QLG153" s="129"/>
      <c r="QLH153" s="129"/>
      <c r="QLI153" s="129"/>
      <c r="QLJ153" s="129"/>
      <c r="QLK153" s="129"/>
      <c r="QLL153" s="129"/>
      <c r="QLM153" s="129"/>
      <c r="QLN153" s="129"/>
      <c r="QLO153" s="129"/>
      <c r="QLP153" s="129"/>
      <c r="QLQ153" s="129"/>
      <c r="QLR153" s="129"/>
      <c r="QLS153" s="129"/>
      <c r="QLT153" s="129"/>
      <c r="QLU153" s="129"/>
      <c r="QLV153" s="129"/>
      <c r="QLW153" s="129"/>
      <c r="QLX153" s="129"/>
      <c r="QLY153" s="129"/>
      <c r="QLZ153" s="129"/>
      <c r="QMA153" s="129"/>
      <c r="QMB153" s="129"/>
      <c r="QMC153" s="129"/>
      <c r="QMD153" s="129"/>
      <c r="QME153" s="129"/>
      <c r="QMF153" s="129"/>
      <c r="QMG153" s="129"/>
      <c r="QMH153" s="129"/>
      <c r="QMI153" s="129"/>
      <c r="QMJ153" s="129"/>
      <c r="QMK153" s="129"/>
      <c r="QML153" s="129"/>
      <c r="QMM153" s="129"/>
      <c r="QMN153" s="129"/>
      <c r="QMO153" s="129"/>
      <c r="QMP153" s="129"/>
      <c r="QMQ153" s="129"/>
      <c r="QMR153" s="129"/>
      <c r="QMS153" s="129"/>
      <c r="QMT153" s="129"/>
      <c r="QMU153" s="129"/>
      <c r="QMV153" s="129"/>
      <c r="QMW153" s="129"/>
      <c r="QMX153" s="129"/>
      <c r="QMY153" s="129"/>
      <c r="QMZ153" s="129"/>
      <c r="QNA153" s="129"/>
      <c r="QNB153" s="129"/>
      <c r="QNC153" s="129"/>
      <c r="QND153" s="129"/>
      <c r="QNE153" s="129"/>
      <c r="QNF153" s="129"/>
      <c r="QNG153" s="129"/>
      <c r="QNH153" s="129"/>
      <c r="QNI153" s="129"/>
      <c r="QNJ153" s="129"/>
      <c r="QNK153" s="129"/>
      <c r="QNL153" s="129"/>
      <c r="QNM153" s="129"/>
      <c r="QNN153" s="129"/>
      <c r="QNO153" s="129"/>
      <c r="QNP153" s="129"/>
      <c r="QNQ153" s="129"/>
      <c r="QNR153" s="129"/>
      <c r="QNS153" s="129"/>
      <c r="QNT153" s="129"/>
      <c r="QNU153" s="129"/>
      <c r="QNV153" s="129"/>
      <c r="QNW153" s="129"/>
      <c r="QNX153" s="129"/>
      <c r="QNY153" s="129"/>
      <c r="QNZ153" s="129"/>
      <c r="QOA153" s="129"/>
      <c r="QOB153" s="129"/>
      <c r="QOC153" s="129"/>
      <c r="QOD153" s="129"/>
      <c r="QOE153" s="129"/>
      <c r="QOF153" s="129"/>
      <c r="QOG153" s="129"/>
      <c r="QOH153" s="129"/>
      <c r="QOI153" s="129"/>
      <c r="QOJ153" s="129"/>
      <c r="QOK153" s="129"/>
      <c r="QOL153" s="129"/>
      <c r="QOM153" s="129"/>
      <c r="QON153" s="129"/>
      <c r="QOO153" s="129"/>
      <c r="QOP153" s="129"/>
      <c r="QOQ153" s="129"/>
      <c r="QOR153" s="129"/>
      <c r="QOS153" s="129"/>
      <c r="QOT153" s="129"/>
      <c r="QOU153" s="129"/>
      <c r="QOV153" s="129"/>
      <c r="QOW153" s="129"/>
      <c r="QOX153" s="129"/>
      <c r="QOY153" s="129"/>
      <c r="QOZ153" s="129"/>
      <c r="QPA153" s="129"/>
      <c r="QPB153" s="129"/>
      <c r="QPC153" s="129"/>
      <c r="QPD153" s="129"/>
      <c r="QPE153" s="129"/>
      <c r="QPF153" s="129"/>
      <c r="QPG153" s="129"/>
      <c r="QPH153" s="129"/>
      <c r="QPI153" s="129"/>
      <c r="QPJ153" s="129"/>
      <c r="QPK153" s="129"/>
      <c r="QPL153" s="129"/>
      <c r="QPM153" s="129"/>
      <c r="QPN153" s="129"/>
      <c r="QPO153" s="129"/>
      <c r="QPP153" s="129"/>
      <c r="QPQ153" s="129"/>
      <c r="QPR153" s="129"/>
      <c r="QPS153" s="129"/>
      <c r="QPT153" s="129"/>
      <c r="QPU153" s="129"/>
      <c r="QPV153" s="129"/>
      <c r="QPW153" s="129"/>
      <c r="QPX153" s="129"/>
      <c r="QPY153" s="129"/>
      <c r="QPZ153" s="129"/>
      <c r="QQA153" s="129"/>
      <c r="QQB153" s="129"/>
      <c r="QQC153" s="129"/>
      <c r="QQD153" s="129"/>
      <c r="QQE153" s="129"/>
      <c r="QQF153" s="129"/>
      <c r="QQG153" s="129"/>
      <c r="QQH153" s="129"/>
      <c r="QQI153" s="129"/>
      <c r="QQJ153" s="129"/>
      <c r="QQK153" s="129"/>
      <c r="QQL153" s="129"/>
      <c r="QQM153" s="129"/>
      <c r="QQN153" s="129"/>
      <c r="QQO153" s="129"/>
      <c r="QQP153" s="129"/>
      <c r="QQQ153" s="129"/>
      <c r="QQR153" s="129"/>
      <c r="QQS153" s="129"/>
      <c r="QQT153" s="129"/>
      <c r="QQU153" s="129"/>
      <c r="QQV153" s="129"/>
      <c r="QQW153" s="129"/>
      <c r="QQX153" s="129"/>
      <c r="QQY153" s="129"/>
      <c r="QQZ153" s="129"/>
      <c r="QRA153" s="129"/>
      <c r="QRB153" s="129"/>
      <c r="QRC153" s="129"/>
      <c r="QRD153" s="129"/>
      <c r="QRE153" s="129"/>
      <c r="QRF153" s="129"/>
      <c r="QRG153" s="129"/>
      <c r="QRH153" s="129"/>
      <c r="QRI153" s="129"/>
      <c r="QRJ153" s="129"/>
      <c r="QRK153" s="129"/>
      <c r="QRL153" s="129"/>
      <c r="QRM153" s="129"/>
      <c r="QRN153" s="129"/>
      <c r="QRO153" s="129"/>
      <c r="QRP153" s="129"/>
      <c r="QRQ153" s="129"/>
      <c r="QRR153" s="129"/>
      <c r="QRS153" s="129"/>
      <c r="QRT153" s="129"/>
      <c r="QRU153" s="129"/>
      <c r="QRV153" s="129"/>
      <c r="QRW153" s="129"/>
      <c r="QRX153" s="129"/>
      <c r="QRY153" s="129"/>
      <c r="QRZ153" s="129"/>
      <c r="QSA153" s="129"/>
      <c r="QSB153" s="129"/>
      <c r="QSC153" s="129"/>
      <c r="QSD153" s="129"/>
      <c r="QSE153" s="129"/>
      <c r="QSF153" s="129"/>
      <c r="QSG153" s="129"/>
      <c r="QSH153" s="129"/>
      <c r="QSI153" s="129"/>
      <c r="QSJ153" s="129"/>
      <c r="QSK153" s="129"/>
      <c r="QSL153" s="129"/>
      <c r="QSM153" s="129"/>
      <c r="QSN153" s="129"/>
      <c r="QSO153" s="129"/>
      <c r="QSP153" s="129"/>
      <c r="QSQ153" s="129"/>
      <c r="QSR153" s="129"/>
      <c r="QSS153" s="129"/>
      <c r="QST153" s="129"/>
      <c r="QSU153" s="129"/>
      <c r="QSV153" s="129"/>
      <c r="QSW153" s="129"/>
      <c r="QSX153" s="129"/>
      <c r="QSY153" s="129"/>
      <c r="QSZ153" s="129"/>
      <c r="QTA153" s="129"/>
      <c r="QTB153" s="129"/>
      <c r="QTC153" s="129"/>
      <c r="QTD153" s="129"/>
      <c r="QTE153" s="129"/>
      <c r="QTF153" s="129"/>
      <c r="QTG153" s="129"/>
      <c r="QTH153" s="129"/>
      <c r="QTI153" s="129"/>
      <c r="QTJ153" s="129"/>
      <c r="QTK153" s="129"/>
      <c r="QTL153" s="129"/>
      <c r="QTM153" s="129"/>
      <c r="QTN153" s="129"/>
      <c r="QTO153" s="129"/>
      <c r="QTP153" s="129"/>
      <c r="QTQ153" s="129"/>
      <c r="QTR153" s="129"/>
      <c r="QTS153" s="129"/>
      <c r="QTT153" s="129"/>
      <c r="QTU153" s="129"/>
      <c r="QTV153" s="129"/>
      <c r="QTW153" s="129"/>
      <c r="QTX153" s="129"/>
      <c r="QTY153" s="129"/>
      <c r="QTZ153" s="129"/>
      <c r="QUA153" s="129"/>
      <c r="QUB153" s="129"/>
      <c r="QUC153" s="129"/>
      <c r="QUD153" s="129"/>
      <c r="QUE153" s="129"/>
      <c r="QUF153" s="129"/>
      <c r="QUG153" s="129"/>
      <c r="QUH153" s="129"/>
      <c r="QUI153" s="129"/>
      <c r="QUJ153" s="129"/>
      <c r="QUK153" s="129"/>
      <c r="QUL153" s="129"/>
      <c r="QUM153" s="129"/>
      <c r="QUN153" s="129"/>
      <c r="QUO153" s="129"/>
      <c r="QUP153" s="129"/>
      <c r="QUQ153" s="129"/>
      <c r="QUR153" s="129"/>
      <c r="QUS153" s="129"/>
      <c r="QUT153" s="129"/>
      <c r="QUU153" s="129"/>
      <c r="QUV153" s="129"/>
      <c r="QUW153" s="129"/>
      <c r="QUX153" s="129"/>
      <c r="QUY153" s="129"/>
      <c r="QUZ153" s="129"/>
      <c r="QVA153" s="129"/>
      <c r="QVB153" s="129"/>
      <c r="QVC153" s="129"/>
      <c r="QVD153" s="129"/>
      <c r="QVE153" s="129"/>
      <c r="QVF153" s="129"/>
      <c r="QVG153" s="129"/>
      <c r="QVH153" s="129"/>
      <c r="QVI153" s="129"/>
      <c r="QVJ153" s="129"/>
      <c r="QVK153" s="129"/>
      <c r="QVL153" s="129"/>
      <c r="QVM153" s="129"/>
      <c r="QVN153" s="129"/>
      <c r="QVO153" s="129"/>
      <c r="QVP153" s="129"/>
      <c r="QVQ153" s="129"/>
      <c r="QVR153" s="129"/>
      <c r="QVS153" s="129"/>
      <c r="QVT153" s="129"/>
      <c r="QVU153" s="129"/>
      <c r="QVV153" s="129"/>
      <c r="QVW153" s="129"/>
      <c r="QVX153" s="129"/>
      <c r="QVY153" s="129"/>
      <c r="QVZ153" s="129"/>
      <c r="QWA153" s="129"/>
      <c r="QWB153" s="129"/>
      <c r="QWC153" s="129"/>
      <c r="QWD153" s="129"/>
      <c r="QWE153" s="129"/>
      <c r="QWF153" s="129"/>
      <c r="QWG153" s="129"/>
      <c r="QWH153" s="129"/>
      <c r="QWI153" s="129"/>
      <c r="QWJ153" s="129"/>
      <c r="QWK153" s="129"/>
      <c r="QWL153" s="129"/>
      <c r="QWM153" s="129"/>
      <c r="QWN153" s="129"/>
      <c r="QWO153" s="129"/>
      <c r="QWP153" s="129"/>
      <c r="QWQ153" s="129"/>
      <c r="QWR153" s="129"/>
      <c r="QWS153" s="129"/>
      <c r="QWT153" s="129"/>
      <c r="QWU153" s="129"/>
      <c r="QWV153" s="129"/>
      <c r="QWW153" s="129"/>
      <c r="QWX153" s="129"/>
      <c r="QWY153" s="129"/>
      <c r="QWZ153" s="129"/>
      <c r="QXA153" s="129"/>
      <c r="QXB153" s="129"/>
      <c r="QXC153" s="129"/>
      <c r="QXD153" s="129"/>
      <c r="QXE153" s="129"/>
      <c r="QXF153" s="129"/>
      <c r="QXG153" s="129"/>
      <c r="QXH153" s="129"/>
      <c r="QXI153" s="129"/>
      <c r="QXJ153" s="129"/>
      <c r="QXK153" s="129"/>
      <c r="QXL153" s="129"/>
      <c r="QXM153" s="129"/>
      <c r="QXN153" s="129"/>
      <c r="QXO153" s="129"/>
      <c r="QXP153" s="129"/>
      <c r="QXQ153" s="129"/>
      <c r="QXR153" s="129"/>
      <c r="QXS153" s="129"/>
      <c r="QXT153" s="129"/>
      <c r="QXU153" s="129"/>
      <c r="QXV153" s="129"/>
      <c r="QXW153" s="129"/>
      <c r="QXX153" s="129"/>
      <c r="QXY153" s="129"/>
      <c r="QXZ153" s="129"/>
      <c r="QYA153" s="129"/>
      <c r="QYB153" s="129"/>
      <c r="QYC153" s="129"/>
      <c r="QYD153" s="129"/>
      <c r="QYE153" s="129"/>
      <c r="QYF153" s="129"/>
      <c r="QYG153" s="129"/>
      <c r="QYH153" s="129"/>
      <c r="QYI153" s="129"/>
      <c r="QYJ153" s="129"/>
      <c r="QYK153" s="129"/>
      <c r="QYL153" s="129"/>
      <c r="QYM153" s="129"/>
      <c r="QYN153" s="129"/>
      <c r="QYO153" s="129"/>
      <c r="QYP153" s="129"/>
      <c r="QYQ153" s="129"/>
      <c r="QYR153" s="129"/>
      <c r="QYS153" s="129"/>
      <c r="QYT153" s="129"/>
      <c r="QYU153" s="129"/>
      <c r="QYV153" s="129"/>
      <c r="QYW153" s="129"/>
      <c r="QYX153" s="129"/>
      <c r="QYY153" s="129"/>
      <c r="QYZ153" s="129"/>
      <c r="QZA153" s="129"/>
      <c r="QZB153" s="129"/>
      <c r="QZC153" s="129"/>
      <c r="QZD153" s="129"/>
      <c r="QZE153" s="129"/>
      <c r="QZF153" s="129"/>
      <c r="QZG153" s="129"/>
      <c r="QZH153" s="129"/>
      <c r="QZI153" s="129"/>
      <c r="QZJ153" s="129"/>
      <c r="QZK153" s="129"/>
      <c r="QZL153" s="129"/>
      <c r="QZM153" s="129"/>
      <c r="QZN153" s="129"/>
      <c r="QZO153" s="129"/>
      <c r="QZP153" s="129"/>
      <c r="QZQ153" s="129"/>
      <c r="QZR153" s="129"/>
      <c r="QZS153" s="129"/>
      <c r="QZT153" s="129"/>
      <c r="QZU153" s="129"/>
      <c r="QZV153" s="129"/>
      <c r="QZW153" s="129"/>
      <c r="QZX153" s="129"/>
      <c r="QZY153" s="129"/>
      <c r="QZZ153" s="129"/>
      <c r="RAA153" s="129"/>
      <c r="RAB153" s="129"/>
      <c r="RAC153" s="129"/>
      <c r="RAD153" s="129"/>
      <c r="RAE153" s="129"/>
      <c r="RAF153" s="129"/>
      <c r="RAG153" s="129"/>
      <c r="RAH153" s="129"/>
      <c r="RAI153" s="129"/>
      <c r="RAJ153" s="129"/>
      <c r="RAK153" s="129"/>
      <c r="RAL153" s="129"/>
      <c r="RAM153" s="129"/>
      <c r="RAN153" s="129"/>
      <c r="RAO153" s="129"/>
      <c r="RAP153" s="129"/>
      <c r="RAQ153" s="129"/>
      <c r="RAR153" s="129"/>
      <c r="RAS153" s="129"/>
      <c r="RAT153" s="129"/>
      <c r="RAU153" s="129"/>
      <c r="RAV153" s="129"/>
      <c r="RAW153" s="129"/>
      <c r="RAX153" s="129"/>
      <c r="RAY153" s="129"/>
      <c r="RAZ153" s="129"/>
      <c r="RBA153" s="129"/>
      <c r="RBB153" s="129"/>
      <c r="RBC153" s="129"/>
      <c r="RBD153" s="129"/>
      <c r="RBE153" s="129"/>
      <c r="RBF153" s="129"/>
      <c r="RBG153" s="129"/>
      <c r="RBH153" s="129"/>
      <c r="RBI153" s="129"/>
      <c r="RBJ153" s="129"/>
      <c r="RBK153" s="129"/>
      <c r="RBL153" s="129"/>
      <c r="RBM153" s="129"/>
      <c r="RBN153" s="129"/>
      <c r="RBO153" s="129"/>
      <c r="RBP153" s="129"/>
      <c r="RBQ153" s="129"/>
      <c r="RBR153" s="129"/>
      <c r="RBS153" s="129"/>
      <c r="RBT153" s="129"/>
      <c r="RBU153" s="129"/>
      <c r="RBV153" s="129"/>
      <c r="RBW153" s="129"/>
      <c r="RBX153" s="129"/>
      <c r="RBY153" s="129"/>
      <c r="RBZ153" s="129"/>
      <c r="RCA153" s="129"/>
      <c r="RCB153" s="129"/>
      <c r="RCC153" s="129"/>
      <c r="RCD153" s="129"/>
      <c r="RCE153" s="129"/>
      <c r="RCF153" s="129"/>
      <c r="RCG153" s="129"/>
      <c r="RCH153" s="129"/>
      <c r="RCI153" s="129"/>
      <c r="RCJ153" s="129"/>
      <c r="RCK153" s="129"/>
      <c r="RCL153" s="129"/>
      <c r="RCM153" s="129"/>
      <c r="RCN153" s="129"/>
      <c r="RCO153" s="129"/>
      <c r="RCP153" s="129"/>
      <c r="RCQ153" s="129"/>
      <c r="RCR153" s="129"/>
      <c r="RCS153" s="129"/>
      <c r="RCT153" s="129"/>
      <c r="RCU153" s="129"/>
      <c r="RCV153" s="129"/>
      <c r="RCW153" s="129"/>
      <c r="RCX153" s="129"/>
      <c r="RCY153" s="129"/>
      <c r="RCZ153" s="129"/>
      <c r="RDA153" s="129"/>
      <c r="RDB153" s="129"/>
      <c r="RDC153" s="129"/>
      <c r="RDD153" s="129"/>
      <c r="RDE153" s="129"/>
      <c r="RDF153" s="129"/>
      <c r="RDG153" s="129"/>
      <c r="RDH153" s="129"/>
      <c r="RDI153" s="129"/>
      <c r="RDJ153" s="129"/>
      <c r="RDK153" s="129"/>
      <c r="RDL153" s="129"/>
      <c r="RDM153" s="129"/>
      <c r="RDN153" s="129"/>
      <c r="RDO153" s="129"/>
      <c r="RDP153" s="129"/>
      <c r="RDQ153" s="129"/>
      <c r="RDR153" s="129"/>
      <c r="RDS153" s="129"/>
      <c r="RDT153" s="129"/>
      <c r="RDU153" s="129"/>
      <c r="RDV153" s="129"/>
      <c r="RDW153" s="129"/>
      <c r="RDX153" s="129"/>
      <c r="RDY153" s="129"/>
      <c r="RDZ153" s="129"/>
      <c r="REA153" s="129"/>
      <c r="REB153" s="129"/>
      <c r="REC153" s="129"/>
      <c r="RED153" s="129"/>
      <c r="REE153" s="129"/>
      <c r="REF153" s="129"/>
      <c r="REG153" s="129"/>
      <c r="REH153" s="129"/>
      <c r="REI153" s="129"/>
      <c r="REJ153" s="129"/>
      <c r="REK153" s="129"/>
      <c r="REL153" s="129"/>
      <c r="REM153" s="129"/>
      <c r="REN153" s="129"/>
      <c r="REO153" s="129"/>
      <c r="REP153" s="129"/>
      <c r="REQ153" s="129"/>
      <c r="RER153" s="129"/>
      <c r="RES153" s="129"/>
      <c r="RET153" s="129"/>
      <c r="REU153" s="129"/>
      <c r="REV153" s="129"/>
      <c r="REW153" s="129"/>
      <c r="REX153" s="129"/>
      <c r="REY153" s="129"/>
      <c r="REZ153" s="129"/>
      <c r="RFA153" s="129"/>
      <c r="RFB153" s="129"/>
      <c r="RFC153" s="129"/>
      <c r="RFD153" s="129"/>
      <c r="RFE153" s="129"/>
      <c r="RFF153" s="129"/>
      <c r="RFG153" s="129"/>
      <c r="RFH153" s="129"/>
      <c r="RFI153" s="129"/>
      <c r="RFJ153" s="129"/>
      <c r="RFK153" s="129"/>
      <c r="RFL153" s="129"/>
      <c r="RFM153" s="129"/>
      <c r="RFN153" s="129"/>
      <c r="RFO153" s="129"/>
      <c r="RFP153" s="129"/>
      <c r="RFQ153" s="129"/>
      <c r="RFR153" s="129"/>
      <c r="RFS153" s="129"/>
      <c r="RFT153" s="129"/>
      <c r="RFU153" s="129"/>
      <c r="RFV153" s="129"/>
      <c r="RFW153" s="129"/>
      <c r="RFX153" s="129"/>
      <c r="RFY153" s="129"/>
      <c r="RFZ153" s="129"/>
      <c r="RGA153" s="129"/>
      <c r="RGB153" s="129"/>
      <c r="RGC153" s="129"/>
      <c r="RGD153" s="129"/>
      <c r="RGE153" s="129"/>
      <c r="RGF153" s="129"/>
      <c r="RGG153" s="129"/>
      <c r="RGH153" s="129"/>
      <c r="RGI153" s="129"/>
      <c r="RGJ153" s="129"/>
      <c r="RGK153" s="129"/>
      <c r="RGL153" s="129"/>
      <c r="RGM153" s="129"/>
      <c r="RGN153" s="129"/>
      <c r="RGO153" s="129"/>
      <c r="RGP153" s="129"/>
      <c r="RGQ153" s="129"/>
      <c r="RGR153" s="129"/>
      <c r="RGS153" s="129"/>
      <c r="RGT153" s="129"/>
      <c r="RGU153" s="129"/>
      <c r="RGV153" s="129"/>
      <c r="RGW153" s="129"/>
      <c r="RGX153" s="129"/>
      <c r="RGY153" s="129"/>
      <c r="RGZ153" s="129"/>
      <c r="RHA153" s="129"/>
      <c r="RHB153" s="129"/>
      <c r="RHC153" s="129"/>
      <c r="RHD153" s="129"/>
      <c r="RHE153" s="129"/>
      <c r="RHF153" s="129"/>
      <c r="RHG153" s="129"/>
      <c r="RHH153" s="129"/>
      <c r="RHI153" s="129"/>
      <c r="RHJ153" s="129"/>
      <c r="RHK153" s="129"/>
      <c r="RHL153" s="129"/>
      <c r="RHM153" s="129"/>
      <c r="RHN153" s="129"/>
      <c r="RHO153" s="129"/>
      <c r="RHP153" s="129"/>
      <c r="RHQ153" s="129"/>
      <c r="RHR153" s="129"/>
      <c r="RHS153" s="129"/>
      <c r="RHT153" s="129"/>
      <c r="RHU153" s="129"/>
      <c r="RHV153" s="129"/>
      <c r="RHW153" s="129"/>
      <c r="RHX153" s="129"/>
      <c r="RHY153" s="129"/>
      <c r="RHZ153" s="129"/>
      <c r="RIA153" s="129"/>
      <c r="RIB153" s="129"/>
      <c r="RIC153" s="129"/>
      <c r="RID153" s="129"/>
      <c r="RIE153" s="129"/>
      <c r="RIF153" s="129"/>
      <c r="RIG153" s="129"/>
      <c r="RIH153" s="129"/>
      <c r="RII153" s="129"/>
      <c r="RIJ153" s="129"/>
      <c r="RIK153" s="129"/>
      <c r="RIL153" s="129"/>
      <c r="RIM153" s="129"/>
      <c r="RIN153" s="129"/>
      <c r="RIO153" s="129"/>
      <c r="RIP153" s="129"/>
      <c r="RIQ153" s="129"/>
      <c r="RIR153" s="129"/>
      <c r="RIS153" s="129"/>
      <c r="RIT153" s="129"/>
      <c r="RIU153" s="129"/>
      <c r="RIV153" s="129"/>
      <c r="RIW153" s="129"/>
      <c r="RIX153" s="129"/>
      <c r="RIY153" s="129"/>
      <c r="RIZ153" s="129"/>
      <c r="RJA153" s="129"/>
      <c r="RJB153" s="129"/>
      <c r="RJC153" s="129"/>
      <c r="RJD153" s="129"/>
      <c r="RJE153" s="129"/>
      <c r="RJF153" s="129"/>
      <c r="RJG153" s="129"/>
      <c r="RJH153" s="129"/>
      <c r="RJI153" s="129"/>
      <c r="RJJ153" s="129"/>
      <c r="RJK153" s="129"/>
      <c r="RJL153" s="129"/>
      <c r="RJM153" s="129"/>
      <c r="RJN153" s="129"/>
      <c r="RJO153" s="129"/>
      <c r="RJP153" s="129"/>
      <c r="RJQ153" s="129"/>
      <c r="RJR153" s="129"/>
      <c r="RJS153" s="129"/>
      <c r="RJT153" s="129"/>
      <c r="RJU153" s="129"/>
      <c r="RJV153" s="129"/>
      <c r="RJW153" s="129"/>
      <c r="RJX153" s="129"/>
      <c r="RJY153" s="129"/>
      <c r="RJZ153" s="129"/>
      <c r="RKA153" s="129"/>
      <c r="RKB153" s="129"/>
      <c r="RKC153" s="129"/>
      <c r="RKD153" s="129"/>
      <c r="RKE153" s="129"/>
      <c r="RKF153" s="129"/>
      <c r="RKG153" s="129"/>
      <c r="RKH153" s="129"/>
      <c r="RKI153" s="129"/>
      <c r="RKJ153" s="129"/>
      <c r="RKK153" s="129"/>
      <c r="RKL153" s="129"/>
      <c r="RKM153" s="129"/>
      <c r="RKN153" s="129"/>
      <c r="RKO153" s="129"/>
      <c r="RKP153" s="129"/>
      <c r="RKQ153" s="129"/>
      <c r="RKR153" s="129"/>
      <c r="RKS153" s="129"/>
      <c r="RKT153" s="129"/>
      <c r="RKU153" s="129"/>
      <c r="RKV153" s="129"/>
      <c r="RKW153" s="129"/>
      <c r="RKX153" s="129"/>
      <c r="RKY153" s="129"/>
      <c r="RKZ153" s="129"/>
      <c r="RLA153" s="129"/>
      <c r="RLB153" s="129"/>
      <c r="RLC153" s="129"/>
      <c r="RLD153" s="129"/>
      <c r="RLE153" s="129"/>
      <c r="RLF153" s="129"/>
      <c r="RLG153" s="129"/>
      <c r="RLH153" s="129"/>
      <c r="RLI153" s="129"/>
      <c r="RLJ153" s="129"/>
      <c r="RLK153" s="129"/>
      <c r="RLL153" s="129"/>
      <c r="RLM153" s="129"/>
      <c r="RLN153" s="129"/>
      <c r="RLO153" s="129"/>
      <c r="RLP153" s="129"/>
      <c r="RLQ153" s="129"/>
      <c r="RLR153" s="129"/>
      <c r="RLS153" s="129"/>
      <c r="RLT153" s="129"/>
      <c r="RLU153" s="129"/>
      <c r="RLV153" s="129"/>
      <c r="RLW153" s="129"/>
      <c r="RLX153" s="129"/>
      <c r="RLY153" s="129"/>
      <c r="RLZ153" s="129"/>
      <c r="RMA153" s="129"/>
      <c r="RMB153" s="129"/>
      <c r="RMC153" s="129"/>
      <c r="RMD153" s="129"/>
      <c r="RME153" s="129"/>
      <c r="RMF153" s="129"/>
      <c r="RMG153" s="129"/>
      <c r="RMH153" s="129"/>
      <c r="RMI153" s="129"/>
      <c r="RMJ153" s="129"/>
      <c r="RMK153" s="129"/>
      <c r="RML153" s="129"/>
      <c r="RMM153" s="129"/>
      <c r="RMN153" s="129"/>
      <c r="RMO153" s="129"/>
      <c r="RMP153" s="129"/>
      <c r="RMQ153" s="129"/>
      <c r="RMR153" s="129"/>
      <c r="RMS153" s="129"/>
      <c r="RMT153" s="129"/>
      <c r="RMU153" s="129"/>
      <c r="RMV153" s="129"/>
      <c r="RMW153" s="129"/>
      <c r="RMX153" s="129"/>
      <c r="RMY153" s="129"/>
      <c r="RMZ153" s="129"/>
      <c r="RNA153" s="129"/>
      <c r="RNB153" s="129"/>
      <c r="RNC153" s="129"/>
      <c r="RND153" s="129"/>
      <c r="RNE153" s="129"/>
      <c r="RNF153" s="129"/>
      <c r="RNG153" s="129"/>
      <c r="RNH153" s="129"/>
      <c r="RNI153" s="129"/>
      <c r="RNJ153" s="129"/>
      <c r="RNK153" s="129"/>
      <c r="RNL153" s="129"/>
      <c r="RNM153" s="129"/>
      <c r="RNN153" s="129"/>
      <c r="RNO153" s="129"/>
      <c r="RNP153" s="129"/>
      <c r="RNQ153" s="129"/>
      <c r="RNR153" s="129"/>
      <c r="RNS153" s="129"/>
      <c r="RNT153" s="129"/>
      <c r="RNU153" s="129"/>
      <c r="RNV153" s="129"/>
      <c r="RNW153" s="129"/>
      <c r="RNX153" s="129"/>
      <c r="RNY153" s="129"/>
      <c r="RNZ153" s="129"/>
      <c r="ROA153" s="129"/>
      <c r="ROB153" s="129"/>
      <c r="ROC153" s="129"/>
      <c r="ROD153" s="129"/>
      <c r="ROE153" s="129"/>
      <c r="ROF153" s="129"/>
      <c r="ROG153" s="129"/>
      <c r="ROH153" s="129"/>
      <c r="ROI153" s="129"/>
      <c r="ROJ153" s="129"/>
      <c r="ROK153" s="129"/>
      <c r="ROL153" s="129"/>
      <c r="ROM153" s="129"/>
      <c r="RON153" s="129"/>
      <c r="ROO153" s="129"/>
      <c r="ROP153" s="129"/>
      <c r="ROQ153" s="129"/>
      <c r="ROR153" s="129"/>
      <c r="ROS153" s="129"/>
      <c r="ROT153" s="129"/>
      <c r="ROU153" s="129"/>
      <c r="ROV153" s="129"/>
      <c r="ROW153" s="129"/>
      <c r="ROX153" s="129"/>
      <c r="ROY153" s="129"/>
      <c r="ROZ153" s="129"/>
      <c r="RPA153" s="129"/>
      <c r="RPB153" s="129"/>
      <c r="RPC153" s="129"/>
      <c r="RPD153" s="129"/>
      <c r="RPE153" s="129"/>
      <c r="RPF153" s="129"/>
      <c r="RPG153" s="129"/>
      <c r="RPH153" s="129"/>
      <c r="RPI153" s="129"/>
      <c r="RPJ153" s="129"/>
      <c r="RPK153" s="129"/>
      <c r="RPL153" s="129"/>
      <c r="RPM153" s="129"/>
      <c r="RPN153" s="129"/>
      <c r="RPO153" s="129"/>
      <c r="RPP153" s="129"/>
      <c r="RPQ153" s="129"/>
      <c r="RPR153" s="129"/>
      <c r="RPS153" s="129"/>
      <c r="RPT153" s="129"/>
      <c r="RPU153" s="129"/>
      <c r="RPV153" s="129"/>
      <c r="RPW153" s="129"/>
      <c r="RPX153" s="129"/>
      <c r="RPY153" s="129"/>
      <c r="RPZ153" s="129"/>
      <c r="RQA153" s="129"/>
      <c r="RQB153" s="129"/>
      <c r="RQC153" s="129"/>
      <c r="RQD153" s="129"/>
      <c r="RQE153" s="129"/>
      <c r="RQF153" s="129"/>
      <c r="RQG153" s="129"/>
      <c r="RQH153" s="129"/>
      <c r="RQI153" s="129"/>
      <c r="RQJ153" s="129"/>
      <c r="RQK153" s="129"/>
      <c r="RQL153" s="129"/>
      <c r="RQM153" s="129"/>
      <c r="RQN153" s="129"/>
      <c r="RQO153" s="129"/>
      <c r="RQP153" s="129"/>
      <c r="RQQ153" s="129"/>
      <c r="RQR153" s="129"/>
      <c r="RQS153" s="129"/>
      <c r="RQT153" s="129"/>
      <c r="RQU153" s="129"/>
      <c r="RQV153" s="129"/>
      <c r="RQW153" s="129"/>
      <c r="RQX153" s="129"/>
      <c r="RQY153" s="129"/>
      <c r="RQZ153" s="129"/>
      <c r="RRA153" s="129"/>
      <c r="RRB153" s="129"/>
      <c r="RRC153" s="129"/>
      <c r="RRD153" s="129"/>
      <c r="RRE153" s="129"/>
      <c r="RRF153" s="129"/>
      <c r="RRG153" s="129"/>
      <c r="RRH153" s="129"/>
      <c r="RRI153" s="129"/>
      <c r="RRJ153" s="129"/>
      <c r="RRK153" s="129"/>
      <c r="RRL153" s="129"/>
      <c r="RRM153" s="129"/>
      <c r="RRN153" s="129"/>
      <c r="RRO153" s="129"/>
      <c r="RRP153" s="129"/>
      <c r="RRQ153" s="129"/>
      <c r="RRR153" s="129"/>
      <c r="RRS153" s="129"/>
      <c r="RRT153" s="129"/>
      <c r="RRU153" s="129"/>
      <c r="RRV153" s="129"/>
      <c r="RRW153" s="129"/>
      <c r="RRX153" s="129"/>
      <c r="RRY153" s="129"/>
      <c r="RRZ153" s="129"/>
      <c r="RSA153" s="129"/>
      <c r="RSB153" s="129"/>
      <c r="RSC153" s="129"/>
      <c r="RSD153" s="129"/>
      <c r="RSE153" s="129"/>
      <c r="RSF153" s="129"/>
      <c r="RSG153" s="129"/>
      <c r="RSH153" s="129"/>
      <c r="RSI153" s="129"/>
      <c r="RSJ153" s="129"/>
      <c r="RSK153" s="129"/>
      <c r="RSL153" s="129"/>
      <c r="RSM153" s="129"/>
      <c r="RSN153" s="129"/>
      <c r="RSO153" s="129"/>
      <c r="RSP153" s="129"/>
      <c r="RSQ153" s="129"/>
      <c r="RSR153" s="129"/>
      <c r="RSS153" s="129"/>
      <c r="RST153" s="129"/>
      <c r="RSU153" s="129"/>
      <c r="RSV153" s="129"/>
      <c r="RSW153" s="129"/>
      <c r="RSX153" s="129"/>
      <c r="RSY153" s="129"/>
      <c r="RSZ153" s="129"/>
      <c r="RTA153" s="129"/>
      <c r="RTB153" s="129"/>
      <c r="RTC153" s="129"/>
      <c r="RTD153" s="129"/>
      <c r="RTE153" s="129"/>
      <c r="RTF153" s="129"/>
      <c r="RTG153" s="129"/>
      <c r="RTH153" s="129"/>
      <c r="RTI153" s="129"/>
      <c r="RTJ153" s="129"/>
      <c r="RTK153" s="129"/>
      <c r="RTL153" s="129"/>
      <c r="RTM153" s="129"/>
      <c r="RTN153" s="129"/>
      <c r="RTO153" s="129"/>
      <c r="RTP153" s="129"/>
      <c r="RTQ153" s="129"/>
      <c r="RTR153" s="129"/>
      <c r="RTS153" s="129"/>
      <c r="RTT153" s="129"/>
      <c r="RTU153" s="129"/>
      <c r="RTV153" s="129"/>
      <c r="RTW153" s="129"/>
      <c r="RTX153" s="129"/>
      <c r="RTY153" s="129"/>
      <c r="RTZ153" s="129"/>
      <c r="RUA153" s="129"/>
      <c r="RUB153" s="129"/>
      <c r="RUC153" s="129"/>
      <c r="RUD153" s="129"/>
      <c r="RUE153" s="129"/>
      <c r="RUF153" s="129"/>
      <c r="RUG153" s="129"/>
      <c r="RUH153" s="129"/>
      <c r="RUI153" s="129"/>
      <c r="RUJ153" s="129"/>
      <c r="RUK153" s="129"/>
      <c r="RUL153" s="129"/>
      <c r="RUM153" s="129"/>
      <c r="RUN153" s="129"/>
      <c r="RUO153" s="129"/>
      <c r="RUP153" s="129"/>
      <c r="RUQ153" s="129"/>
      <c r="RUR153" s="129"/>
      <c r="RUS153" s="129"/>
      <c r="RUT153" s="129"/>
      <c r="RUU153" s="129"/>
      <c r="RUV153" s="129"/>
      <c r="RUW153" s="129"/>
      <c r="RUX153" s="129"/>
      <c r="RUY153" s="129"/>
      <c r="RUZ153" s="129"/>
      <c r="RVA153" s="129"/>
      <c r="RVB153" s="129"/>
      <c r="RVC153" s="129"/>
      <c r="RVD153" s="129"/>
      <c r="RVE153" s="129"/>
      <c r="RVF153" s="129"/>
      <c r="RVG153" s="129"/>
      <c r="RVH153" s="129"/>
      <c r="RVI153" s="129"/>
      <c r="RVJ153" s="129"/>
      <c r="RVK153" s="129"/>
      <c r="RVL153" s="129"/>
      <c r="RVM153" s="129"/>
      <c r="RVN153" s="129"/>
      <c r="RVO153" s="129"/>
      <c r="RVP153" s="129"/>
      <c r="RVQ153" s="129"/>
      <c r="RVR153" s="129"/>
      <c r="RVS153" s="129"/>
      <c r="RVT153" s="129"/>
      <c r="RVU153" s="129"/>
      <c r="RVV153" s="129"/>
      <c r="RVW153" s="129"/>
      <c r="RVX153" s="129"/>
      <c r="RVY153" s="129"/>
      <c r="RVZ153" s="129"/>
      <c r="RWA153" s="129"/>
      <c r="RWB153" s="129"/>
      <c r="RWC153" s="129"/>
      <c r="RWD153" s="129"/>
      <c r="RWE153" s="129"/>
      <c r="RWF153" s="129"/>
      <c r="RWG153" s="129"/>
      <c r="RWH153" s="129"/>
      <c r="RWI153" s="129"/>
      <c r="RWJ153" s="129"/>
      <c r="RWK153" s="129"/>
      <c r="RWL153" s="129"/>
      <c r="RWM153" s="129"/>
      <c r="RWN153" s="129"/>
      <c r="RWO153" s="129"/>
      <c r="RWP153" s="129"/>
      <c r="RWQ153" s="129"/>
      <c r="RWR153" s="129"/>
      <c r="RWS153" s="129"/>
      <c r="RWT153" s="129"/>
      <c r="RWU153" s="129"/>
      <c r="RWV153" s="129"/>
      <c r="RWW153" s="129"/>
      <c r="RWX153" s="129"/>
      <c r="RWY153" s="129"/>
      <c r="RWZ153" s="129"/>
      <c r="RXA153" s="129"/>
      <c r="RXB153" s="129"/>
      <c r="RXC153" s="129"/>
      <c r="RXD153" s="129"/>
      <c r="RXE153" s="129"/>
      <c r="RXF153" s="129"/>
      <c r="RXG153" s="129"/>
      <c r="RXH153" s="129"/>
      <c r="RXI153" s="129"/>
      <c r="RXJ153" s="129"/>
      <c r="RXK153" s="129"/>
      <c r="RXL153" s="129"/>
      <c r="RXM153" s="129"/>
      <c r="RXN153" s="129"/>
      <c r="RXO153" s="129"/>
      <c r="RXP153" s="129"/>
      <c r="RXQ153" s="129"/>
      <c r="RXR153" s="129"/>
      <c r="RXS153" s="129"/>
      <c r="RXT153" s="129"/>
      <c r="RXU153" s="129"/>
      <c r="RXV153" s="129"/>
      <c r="RXW153" s="129"/>
      <c r="RXX153" s="129"/>
      <c r="RXY153" s="129"/>
      <c r="RXZ153" s="129"/>
      <c r="RYA153" s="129"/>
      <c r="RYB153" s="129"/>
      <c r="RYC153" s="129"/>
      <c r="RYD153" s="129"/>
      <c r="RYE153" s="129"/>
      <c r="RYF153" s="129"/>
      <c r="RYG153" s="129"/>
      <c r="RYH153" s="129"/>
      <c r="RYI153" s="129"/>
      <c r="RYJ153" s="129"/>
      <c r="RYK153" s="129"/>
      <c r="RYL153" s="129"/>
      <c r="RYM153" s="129"/>
      <c r="RYN153" s="129"/>
      <c r="RYO153" s="129"/>
      <c r="RYP153" s="129"/>
      <c r="RYQ153" s="129"/>
      <c r="RYR153" s="129"/>
      <c r="RYS153" s="129"/>
      <c r="RYT153" s="129"/>
      <c r="RYU153" s="129"/>
      <c r="RYV153" s="129"/>
      <c r="RYW153" s="129"/>
      <c r="RYX153" s="129"/>
      <c r="RYY153" s="129"/>
      <c r="RYZ153" s="129"/>
      <c r="RZA153" s="129"/>
      <c r="RZB153" s="129"/>
      <c r="RZC153" s="129"/>
      <c r="RZD153" s="129"/>
      <c r="RZE153" s="129"/>
      <c r="RZF153" s="129"/>
      <c r="RZG153" s="129"/>
      <c r="RZH153" s="129"/>
      <c r="RZI153" s="129"/>
      <c r="RZJ153" s="129"/>
      <c r="RZK153" s="129"/>
      <c r="RZL153" s="129"/>
      <c r="RZM153" s="129"/>
      <c r="RZN153" s="129"/>
      <c r="RZO153" s="129"/>
      <c r="RZP153" s="129"/>
      <c r="RZQ153" s="129"/>
      <c r="RZR153" s="129"/>
      <c r="RZS153" s="129"/>
      <c r="RZT153" s="129"/>
      <c r="RZU153" s="129"/>
      <c r="RZV153" s="129"/>
      <c r="RZW153" s="129"/>
      <c r="RZX153" s="129"/>
      <c r="RZY153" s="129"/>
      <c r="RZZ153" s="129"/>
      <c r="SAA153" s="129"/>
      <c r="SAB153" s="129"/>
      <c r="SAC153" s="129"/>
      <c r="SAD153" s="129"/>
      <c r="SAE153" s="129"/>
      <c r="SAF153" s="129"/>
      <c r="SAG153" s="129"/>
      <c r="SAH153" s="129"/>
      <c r="SAI153" s="129"/>
      <c r="SAJ153" s="129"/>
      <c r="SAK153" s="129"/>
      <c r="SAL153" s="129"/>
      <c r="SAM153" s="129"/>
      <c r="SAN153" s="129"/>
      <c r="SAO153" s="129"/>
      <c r="SAP153" s="129"/>
      <c r="SAQ153" s="129"/>
      <c r="SAR153" s="129"/>
      <c r="SAS153" s="129"/>
      <c r="SAT153" s="129"/>
      <c r="SAU153" s="129"/>
      <c r="SAV153" s="129"/>
      <c r="SAW153" s="129"/>
      <c r="SAX153" s="129"/>
      <c r="SAY153" s="129"/>
      <c r="SAZ153" s="129"/>
      <c r="SBA153" s="129"/>
      <c r="SBB153" s="129"/>
      <c r="SBC153" s="129"/>
      <c r="SBD153" s="129"/>
      <c r="SBE153" s="129"/>
      <c r="SBF153" s="129"/>
      <c r="SBG153" s="129"/>
      <c r="SBH153" s="129"/>
      <c r="SBI153" s="129"/>
      <c r="SBJ153" s="129"/>
      <c r="SBK153" s="129"/>
      <c r="SBL153" s="129"/>
      <c r="SBM153" s="129"/>
      <c r="SBN153" s="129"/>
      <c r="SBO153" s="129"/>
      <c r="SBP153" s="129"/>
      <c r="SBQ153" s="129"/>
      <c r="SBR153" s="129"/>
      <c r="SBS153" s="129"/>
      <c r="SBT153" s="129"/>
      <c r="SBU153" s="129"/>
      <c r="SBV153" s="129"/>
      <c r="SBW153" s="129"/>
      <c r="SBX153" s="129"/>
      <c r="SBY153" s="129"/>
      <c r="SBZ153" s="129"/>
      <c r="SCA153" s="129"/>
      <c r="SCB153" s="129"/>
      <c r="SCC153" s="129"/>
      <c r="SCD153" s="129"/>
      <c r="SCE153" s="129"/>
      <c r="SCF153" s="129"/>
      <c r="SCG153" s="129"/>
      <c r="SCH153" s="129"/>
      <c r="SCI153" s="129"/>
      <c r="SCJ153" s="129"/>
      <c r="SCK153" s="129"/>
      <c r="SCL153" s="129"/>
      <c r="SCM153" s="129"/>
      <c r="SCN153" s="129"/>
      <c r="SCO153" s="129"/>
      <c r="SCP153" s="129"/>
      <c r="SCQ153" s="129"/>
      <c r="SCR153" s="129"/>
      <c r="SCS153" s="129"/>
      <c r="SCT153" s="129"/>
      <c r="SCU153" s="129"/>
      <c r="SCV153" s="129"/>
      <c r="SCW153" s="129"/>
      <c r="SCX153" s="129"/>
      <c r="SCY153" s="129"/>
      <c r="SCZ153" s="129"/>
      <c r="SDA153" s="129"/>
      <c r="SDB153" s="129"/>
      <c r="SDC153" s="129"/>
      <c r="SDD153" s="129"/>
      <c r="SDE153" s="129"/>
      <c r="SDF153" s="129"/>
      <c r="SDG153" s="129"/>
      <c r="SDH153" s="129"/>
      <c r="SDI153" s="129"/>
      <c r="SDJ153" s="129"/>
      <c r="SDK153" s="129"/>
      <c r="SDL153" s="129"/>
      <c r="SDM153" s="129"/>
      <c r="SDN153" s="129"/>
      <c r="SDO153" s="129"/>
      <c r="SDP153" s="129"/>
      <c r="SDQ153" s="129"/>
      <c r="SDR153" s="129"/>
      <c r="SDS153" s="129"/>
      <c r="SDT153" s="129"/>
      <c r="SDU153" s="129"/>
      <c r="SDV153" s="129"/>
      <c r="SDW153" s="129"/>
      <c r="SDX153" s="129"/>
      <c r="SDY153" s="129"/>
      <c r="SDZ153" s="129"/>
      <c r="SEA153" s="129"/>
      <c r="SEB153" s="129"/>
      <c r="SEC153" s="129"/>
      <c r="SED153" s="129"/>
      <c r="SEE153" s="129"/>
      <c r="SEF153" s="129"/>
      <c r="SEG153" s="129"/>
      <c r="SEH153" s="129"/>
      <c r="SEI153" s="129"/>
      <c r="SEJ153" s="129"/>
      <c r="SEK153" s="129"/>
      <c r="SEL153" s="129"/>
      <c r="SEM153" s="129"/>
      <c r="SEN153" s="129"/>
      <c r="SEO153" s="129"/>
      <c r="SEP153" s="129"/>
      <c r="SEQ153" s="129"/>
      <c r="SER153" s="129"/>
      <c r="SES153" s="129"/>
      <c r="SET153" s="129"/>
      <c r="SEU153" s="129"/>
      <c r="SEV153" s="129"/>
      <c r="SEW153" s="129"/>
      <c r="SEX153" s="129"/>
      <c r="SEY153" s="129"/>
      <c r="SEZ153" s="129"/>
      <c r="SFA153" s="129"/>
      <c r="SFB153" s="129"/>
      <c r="SFC153" s="129"/>
      <c r="SFD153" s="129"/>
      <c r="SFE153" s="129"/>
      <c r="SFF153" s="129"/>
      <c r="SFG153" s="129"/>
      <c r="SFH153" s="129"/>
      <c r="SFI153" s="129"/>
      <c r="SFJ153" s="129"/>
      <c r="SFK153" s="129"/>
      <c r="SFL153" s="129"/>
      <c r="SFM153" s="129"/>
      <c r="SFN153" s="129"/>
      <c r="SFO153" s="129"/>
      <c r="SFP153" s="129"/>
      <c r="SFQ153" s="129"/>
      <c r="SFR153" s="129"/>
      <c r="SFS153" s="129"/>
      <c r="SFT153" s="129"/>
      <c r="SFU153" s="129"/>
      <c r="SFV153" s="129"/>
      <c r="SFW153" s="129"/>
      <c r="SFX153" s="129"/>
      <c r="SFY153" s="129"/>
      <c r="SFZ153" s="129"/>
      <c r="SGA153" s="129"/>
      <c r="SGB153" s="129"/>
      <c r="SGC153" s="129"/>
      <c r="SGD153" s="129"/>
      <c r="SGE153" s="129"/>
      <c r="SGF153" s="129"/>
      <c r="SGG153" s="129"/>
      <c r="SGH153" s="129"/>
      <c r="SGI153" s="129"/>
      <c r="SGJ153" s="129"/>
      <c r="SGK153" s="129"/>
      <c r="SGL153" s="129"/>
      <c r="SGM153" s="129"/>
      <c r="SGN153" s="129"/>
      <c r="SGO153" s="129"/>
      <c r="SGP153" s="129"/>
      <c r="SGQ153" s="129"/>
      <c r="SGR153" s="129"/>
      <c r="SGS153" s="129"/>
      <c r="SGT153" s="129"/>
      <c r="SGU153" s="129"/>
      <c r="SGV153" s="129"/>
      <c r="SGW153" s="129"/>
      <c r="SGX153" s="129"/>
      <c r="SGY153" s="129"/>
      <c r="SGZ153" s="129"/>
      <c r="SHA153" s="129"/>
      <c r="SHB153" s="129"/>
      <c r="SHC153" s="129"/>
      <c r="SHD153" s="129"/>
      <c r="SHE153" s="129"/>
      <c r="SHF153" s="129"/>
      <c r="SHG153" s="129"/>
      <c r="SHH153" s="129"/>
      <c r="SHI153" s="129"/>
      <c r="SHJ153" s="129"/>
      <c r="SHK153" s="129"/>
      <c r="SHL153" s="129"/>
      <c r="SHM153" s="129"/>
      <c r="SHN153" s="129"/>
      <c r="SHO153" s="129"/>
      <c r="SHP153" s="129"/>
      <c r="SHQ153" s="129"/>
      <c r="SHR153" s="129"/>
      <c r="SHS153" s="129"/>
      <c r="SHT153" s="129"/>
      <c r="SHU153" s="129"/>
      <c r="SHV153" s="129"/>
      <c r="SHW153" s="129"/>
      <c r="SHX153" s="129"/>
      <c r="SHY153" s="129"/>
      <c r="SHZ153" s="129"/>
      <c r="SIA153" s="129"/>
      <c r="SIB153" s="129"/>
      <c r="SIC153" s="129"/>
      <c r="SID153" s="129"/>
      <c r="SIE153" s="129"/>
      <c r="SIF153" s="129"/>
      <c r="SIG153" s="129"/>
      <c r="SIH153" s="129"/>
      <c r="SII153" s="129"/>
      <c r="SIJ153" s="129"/>
      <c r="SIK153" s="129"/>
      <c r="SIL153" s="129"/>
      <c r="SIM153" s="129"/>
      <c r="SIN153" s="129"/>
      <c r="SIO153" s="129"/>
      <c r="SIP153" s="129"/>
      <c r="SIQ153" s="129"/>
      <c r="SIR153" s="129"/>
      <c r="SIS153" s="129"/>
      <c r="SIT153" s="129"/>
      <c r="SIU153" s="129"/>
      <c r="SIV153" s="129"/>
      <c r="SIW153" s="129"/>
      <c r="SIX153" s="129"/>
      <c r="SIY153" s="129"/>
      <c r="SIZ153" s="129"/>
      <c r="SJA153" s="129"/>
      <c r="SJB153" s="129"/>
      <c r="SJC153" s="129"/>
      <c r="SJD153" s="129"/>
      <c r="SJE153" s="129"/>
      <c r="SJF153" s="129"/>
      <c r="SJG153" s="129"/>
      <c r="SJH153" s="129"/>
      <c r="SJI153" s="129"/>
      <c r="SJJ153" s="129"/>
      <c r="SJK153" s="129"/>
      <c r="SJL153" s="129"/>
      <c r="SJM153" s="129"/>
      <c r="SJN153" s="129"/>
      <c r="SJO153" s="129"/>
      <c r="SJP153" s="129"/>
      <c r="SJQ153" s="129"/>
      <c r="SJR153" s="129"/>
      <c r="SJS153" s="129"/>
      <c r="SJT153" s="129"/>
      <c r="SJU153" s="129"/>
      <c r="SJV153" s="129"/>
      <c r="SJW153" s="129"/>
      <c r="SJX153" s="129"/>
      <c r="SJY153" s="129"/>
      <c r="SJZ153" s="129"/>
      <c r="SKA153" s="129"/>
      <c r="SKB153" s="129"/>
      <c r="SKC153" s="129"/>
      <c r="SKD153" s="129"/>
      <c r="SKE153" s="129"/>
      <c r="SKF153" s="129"/>
      <c r="SKG153" s="129"/>
      <c r="SKH153" s="129"/>
      <c r="SKI153" s="129"/>
      <c r="SKJ153" s="129"/>
      <c r="SKK153" s="129"/>
      <c r="SKL153" s="129"/>
      <c r="SKM153" s="129"/>
      <c r="SKN153" s="129"/>
      <c r="SKO153" s="129"/>
      <c r="SKP153" s="129"/>
      <c r="SKQ153" s="129"/>
      <c r="SKR153" s="129"/>
      <c r="SKS153" s="129"/>
      <c r="SKT153" s="129"/>
      <c r="SKU153" s="129"/>
      <c r="SKV153" s="129"/>
      <c r="SKW153" s="129"/>
      <c r="SKX153" s="129"/>
      <c r="SKY153" s="129"/>
      <c r="SKZ153" s="129"/>
      <c r="SLA153" s="129"/>
      <c r="SLB153" s="129"/>
      <c r="SLC153" s="129"/>
      <c r="SLD153" s="129"/>
      <c r="SLE153" s="129"/>
      <c r="SLF153" s="129"/>
      <c r="SLG153" s="129"/>
      <c r="SLH153" s="129"/>
      <c r="SLI153" s="129"/>
      <c r="SLJ153" s="129"/>
      <c r="SLK153" s="129"/>
      <c r="SLL153" s="129"/>
      <c r="SLM153" s="129"/>
      <c r="SLN153" s="129"/>
      <c r="SLO153" s="129"/>
      <c r="SLP153" s="129"/>
      <c r="SLQ153" s="129"/>
      <c r="SLR153" s="129"/>
      <c r="SLS153" s="129"/>
      <c r="SLT153" s="129"/>
      <c r="SLU153" s="129"/>
      <c r="SLV153" s="129"/>
      <c r="SLW153" s="129"/>
      <c r="SLX153" s="129"/>
      <c r="SLY153" s="129"/>
      <c r="SLZ153" s="129"/>
      <c r="SMA153" s="129"/>
      <c r="SMB153" s="129"/>
      <c r="SMC153" s="129"/>
      <c r="SMD153" s="129"/>
      <c r="SME153" s="129"/>
      <c r="SMF153" s="129"/>
      <c r="SMG153" s="129"/>
      <c r="SMH153" s="129"/>
      <c r="SMI153" s="129"/>
      <c r="SMJ153" s="129"/>
      <c r="SMK153" s="129"/>
      <c r="SML153" s="129"/>
      <c r="SMM153" s="129"/>
      <c r="SMN153" s="129"/>
      <c r="SMO153" s="129"/>
      <c r="SMP153" s="129"/>
      <c r="SMQ153" s="129"/>
      <c r="SMR153" s="129"/>
      <c r="SMS153" s="129"/>
      <c r="SMT153" s="129"/>
      <c r="SMU153" s="129"/>
      <c r="SMV153" s="129"/>
      <c r="SMW153" s="129"/>
      <c r="SMX153" s="129"/>
      <c r="SMY153" s="129"/>
      <c r="SMZ153" s="129"/>
      <c r="SNA153" s="129"/>
      <c r="SNB153" s="129"/>
      <c r="SNC153" s="129"/>
      <c r="SND153" s="129"/>
      <c r="SNE153" s="129"/>
      <c r="SNF153" s="129"/>
      <c r="SNG153" s="129"/>
      <c r="SNH153" s="129"/>
      <c r="SNI153" s="129"/>
      <c r="SNJ153" s="129"/>
      <c r="SNK153" s="129"/>
      <c r="SNL153" s="129"/>
      <c r="SNM153" s="129"/>
      <c r="SNN153" s="129"/>
      <c r="SNO153" s="129"/>
      <c r="SNP153" s="129"/>
      <c r="SNQ153" s="129"/>
      <c r="SNR153" s="129"/>
      <c r="SNS153" s="129"/>
      <c r="SNT153" s="129"/>
      <c r="SNU153" s="129"/>
      <c r="SNV153" s="129"/>
      <c r="SNW153" s="129"/>
      <c r="SNX153" s="129"/>
      <c r="SNY153" s="129"/>
      <c r="SNZ153" s="129"/>
      <c r="SOA153" s="129"/>
      <c r="SOB153" s="129"/>
      <c r="SOC153" s="129"/>
      <c r="SOD153" s="129"/>
      <c r="SOE153" s="129"/>
      <c r="SOF153" s="129"/>
      <c r="SOG153" s="129"/>
      <c r="SOH153" s="129"/>
      <c r="SOI153" s="129"/>
      <c r="SOJ153" s="129"/>
      <c r="SOK153" s="129"/>
      <c r="SOL153" s="129"/>
      <c r="SOM153" s="129"/>
      <c r="SON153" s="129"/>
      <c r="SOO153" s="129"/>
      <c r="SOP153" s="129"/>
      <c r="SOQ153" s="129"/>
      <c r="SOR153" s="129"/>
      <c r="SOS153" s="129"/>
      <c r="SOT153" s="129"/>
      <c r="SOU153" s="129"/>
      <c r="SOV153" s="129"/>
      <c r="SOW153" s="129"/>
      <c r="SOX153" s="129"/>
      <c r="SOY153" s="129"/>
      <c r="SOZ153" s="129"/>
      <c r="SPA153" s="129"/>
      <c r="SPB153" s="129"/>
      <c r="SPC153" s="129"/>
      <c r="SPD153" s="129"/>
      <c r="SPE153" s="129"/>
      <c r="SPF153" s="129"/>
      <c r="SPG153" s="129"/>
      <c r="SPH153" s="129"/>
      <c r="SPI153" s="129"/>
      <c r="SPJ153" s="129"/>
      <c r="SPK153" s="129"/>
      <c r="SPL153" s="129"/>
      <c r="SPM153" s="129"/>
      <c r="SPN153" s="129"/>
      <c r="SPO153" s="129"/>
      <c r="SPP153" s="129"/>
      <c r="SPQ153" s="129"/>
      <c r="SPR153" s="129"/>
      <c r="SPS153" s="129"/>
      <c r="SPT153" s="129"/>
      <c r="SPU153" s="129"/>
      <c r="SPV153" s="129"/>
      <c r="SPW153" s="129"/>
      <c r="SPX153" s="129"/>
      <c r="SPY153" s="129"/>
      <c r="SPZ153" s="129"/>
      <c r="SQA153" s="129"/>
      <c r="SQB153" s="129"/>
      <c r="SQC153" s="129"/>
      <c r="SQD153" s="129"/>
      <c r="SQE153" s="129"/>
      <c r="SQF153" s="129"/>
      <c r="SQG153" s="129"/>
      <c r="SQH153" s="129"/>
      <c r="SQI153" s="129"/>
      <c r="SQJ153" s="129"/>
      <c r="SQK153" s="129"/>
      <c r="SQL153" s="129"/>
      <c r="SQM153" s="129"/>
      <c r="SQN153" s="129"/>
      <c r="SQO153" s="129"/>
      <c r="SQP153" s="129"/>
      <c r="SQQ153" s="129"/>
      <c r="SQR153" s="129"/>
      <c r="SQS153" s="129"/>
      <c r="SQT153" s="129"/>
      <c r="SQU153" s="129"/>
      <c r="SQV153" s="129"/>
      <c r="SQW153" s="129"/>
      <c r="SQX153" s="129"/>
      <c r="SQY153" s="129"/>
      <c r="SQZ153" s="129"/>
      <c r="SRA153" s="129"/>
      <c r="SRB153" s="129"/>
      <c r="SRC153" s="129"/>
      <c r="SRD153" s="129"/>
      <c r="SRE153" s="129"/>
      <c r="SRF153" s="129"/>
      <c r="SRG153" s="129"/>
      <c r="SRH153" s="129"/>
      <c r="SRI153" s="129"/>
      <c r="SRJ153" s="129"/>
      <c r="SRK153" s="129"/>
      <c r="SRL153" s="129"/>
      <c r="SRM153" s="129"/>
      <c r="SRN153" s="129"/>
      <c r="SRO153" s="129"/>
      <c r="SRP153" s="129"/>
      <c r="SRQ153" s="129"/>
      <c r="SRR153" s="129"/>
      <c r="SRS153" s="129"/>
      <c r="SRT153" s="129"/>
      <c r="SRU153" s="129"/>
      <c r="SRV153" s="129"/>
      <c r="SRW153" s="129"/>
      <c r="SRX153" s="129"/>
      <c r="SRY153" s="129"/>
      <c r="SRZ153" s="129"/>
      <c r="SSA153" s="129"/>
      <c r="SSB153" s="129"/>
      <c r="SSC153" s="129"/>
      <c r="SSD153" s="129"/>
      <c r="SSE153" s="129"/>
      <c r="SSF153" s="129"/>
      <c r="SSG153" s="129"/>
      <c r="SSH153" s="129"/>
      <c r="SSI153" s="129"/>
      <c r="SSJ153" s="129"/>
      <c r="SSK153" s="129"/>
      <c r="SSL153" s="129"/>
      <c r="SSM153" s="129"/>
      <c r="SSN153" s="129"/>
      <c r="SSO153" s="129"/>
      <c r="SSP153" s="129"/>
      <c r="SSQ153" s="129"/>
      <c r="SSR153" s="129"/>
      <c r="SSS153" s="129"/>
      <c r="SST153" s="129"/>
      <c r="SSU153" s="129"/>
      <c r="SSV153" s="129"/>
      <c r="SSW153" s="129"/>
      <c r="SSX153" s="129"/>
      <c r="SSY153" s="129"/>
      <c r="SSZ153" s="129"/>
      <c r="STA153" s="129"/>
      <c r="STB153" s="129"/>
      <c r="STC153" s="129"/>
      <c r="STD153" s="129"/>
      <c r="STE153" s="129"/>
      <c r="STF153" s="129"/>
      <c r="STG153" s="129"/>
      <c r="STH153" s="129"/>
      <c r="STI153" s="129"/>
      <c r="STJ153" s="129"/>
      <c r="STK153" s="129"/>
      <c r="STL153" s="129"/>
      <c r="STM153" s="129"/>
      <c r="STN153" s="129"/>
      <c r="STO153" s="129"/>
      <c r="STP153" s="129"/>
      <c r="STQ153" s="129"/>
      <c r="STR153" s="129"/>
      <c r="STS153" s="129"/>
      <c r="STT153" s="129"/>
      <c r="STU153" s="129"/>
      <c r="STV153" s="129"/>
      <c r="STW153" s="129"/>
      <c r="STX153" s="129"/>
      <c r="STY153" s="129"/>
      <c r="STZ153" s="129"/>
      <c r="SUA153" s="129"/>
      <c r="SUB153" s="129"/>
      <c r="SUC153" s="129"/>
      <c r="SUD153" s="129"/>
      <c r="SUE153" s="129"/>
      <c r="SUF153" s="129"/>
      <c r="SUG153" s="129"/>
      <c r="SUH153" s="129"/>
      <c r="SUI153" s="129"/>
      <c r="SUJ153" s="129"/>
      <c r="SUK153" s="129"/>
      <c r="SUL153" s="129"/>
      <c r="SUM153" s="129"/>
      <c r="SUN153" s="129"/>
      <c r="SUO153" s="129"/>
      <c r="SUP153" s="129"/>
      <c r="SUQ153" s="129"/>
      <c r="SUR153" s="129"/>
      <c r="SUS153" s="129"/>
      <c r="SUT153" s="129"/>
      <c r="SUU153" s="129"/>
      <c r="SUV153" s="129"/>
      <c r="SUW153" s="129"/>
      <c r="SUX153" s="129"/>
      <c r="SUY153" s="129"/>
      <c r="SUZ153" s="129"/>
      <c r="SVA153" s="129"/>
      <c r="SVB153" s="129"/>
      <c r="SVC153" s="129"/>
      <c r="SVD153" s="129"/>
      <c r="SVE153" s="129"/>
      <c r="SVF153" s="129"/>
      <c r="SVG153" s="129"/>
      <c r="SVH153" s="129"/>
      <c r="SVI153" s="129"/>
      <c r="SVJ153" s="129"/>
      <c r="SVK153" s="129"/>
      <c r="SVL153" s="129"/>
      <c r="SVM153" s="129"/>
      <c r="SVN153" s="129"/>
      <c r="SVO153" s="129"/>
      <c r="SVP153" s="129"/>
      <c r="SVQ153" s="129"/>
      <c r="SVR153" s="129"/>
      <c r="SVS153" s="129"/>
      <c r="SVT153" s="129"/>
      <c r="SVU153" s="129"/>
      <c r="SVV153" s="129"/>
      <c r="SVW153" s="129"/>
      <c r="SVX153" s="129"/>
      <c r="SVY153" s="129"/>
      <c r="SVZ153" s="129"/>
      <c r="SWA153" s="129"/>
      <c r="SWB153" s="129"/>
      <c r="SWC153" s="129"/>
      <c r="SWD153" s="129"/>
      <c r="SWE153" s="129"/>
      <c r="SWF153" s="129"/>
      <c r="SWG153" s="129"/>
      <c r="SWH153" s="129"/>
      <c r="SWI153" s="129"/>
      <c r="SWJ153" s="129"/>
      <c r="SWK153" s="129"/>
      <c r="SWL153" s="129"/>
      <c r="SWM153" s="129"/>
      <c r="SWN153" s="129"/>
      <c r="SWO153" s="129"/>
      <c r="SWP153" s="129"/>
      <c r="SWQ153" s="129"/>
      <c r="SWR153" s="129"/>
      <c r="SWS153" s="129"/>
      <c r="SWT153" s="129"/>
      <c r="SWU153" s="129"/>
      <c r="SWV153" s="129"/>
      <c r="SWW153" s="129"/>
      <c r="SWX153" s="129"/>
      <c r="SWY153" s="129"/>
      <c r="SWZ153" s="129"/>
      <c r="SXA153" s="129"/>
      <c r="SXB153" s="129"/>
      <c r="SXC153" s="129"/>
      <c r="SXD153" s="129"/>
      <c r="SXE153" s="129"/>
      <c r="SXF153" s="129"/>
      <c r="SXG153" s="129"/>
      <c r="SXH153" s="129"/>
      <c r="SXI153" s="129"/>
      <c r="SXJ153" s="129"/>
      <c r="SXK153" s="129"/>
      <c r="SXL153" s="129"/>
      <c r="SXM153" s="129"/>
      <c r="SXN153" s="129"/>
      <c r="SXO153" s="129"/>
      <c r="SXP153" s="129"/>
      <c r="SXQ153" s="129"/>
      <c r="SXR153" s="129"/>
      <c r="SXS153" s="129"/>
      <c r="SXT153" s="129"/>
      <c r="SXU153" s="129"/>
      <c r="SXV153" s="129"/>
      <c r="SXW153" s="129"/>
      <c r="SXX153" s="129"/>
      <c r="SXY153" s="129"/>
      <c r="SXZ153" s="129"/>
      <c r="SYA153" s="129"/>
      <c r="SYB153" s="129"/>
      <c r="SYC153" s="129"/>
      <c r="SYD153" s="129"/>
      <c r="SYE153" s="129"/>
      <c r="SYF153" s="129"/>
      <c r="SYG153" s="129"/>
      <c r="SYH153" s="129"/>
      <c r="SYI153" s="129"/>
      <c r="SYJ153" s="129"/>
      <c r="SYK153" s="129"/>
      <c r="SYL153" s="129"/>
      <c r="SYM153" s="129"/>
      <c r="SYN153" s="129"/>
      <c r="SYO153" s="129"/>
      <c r="SYP153" s="129"/>
      <c r="SYQ153" s="129"/>
      <c r="SYR153" s="129"/>
      <c r="SYS153" s="129"/>
      <c r="SYT153" s="129"/>
      <c r="SYU153" s="129"/>
      <c r="SYV153" s="129"/>
      <c r="SYW153" s="129"/>
      <c r="SYX153" s="129"/>
      <c r="SYY153" s="129"/>
      <c r="SYZ153" s="129"/>
      <c r="SZA153" s="129"/>
      <c r="SZB153" s="129"/>
      <c r="SZC153" s="129"/>
      <c r="SZD153" s="129"/>
      <c r="SZE153" s="129"/>
      <c r="SZF153" s="129"/>
      <c r="SZG153" s="129"/>
      <c r="SZH153" s="129"/>
      <c r="SZI153" s="129"/>
      <c r="SZJ153" s="129"/>
      <c r="SZK153" s="129"/>
      <c r="SZL153" s="129"/>
      <c r="SZM153" s="129"/>
      <c r="SZN153" s="129"/>
      <c r="SZO153" s="129"/>
      <c r="SZP153" s="129"/>
      <c r="SZQ153" s="129"/>
      <c r="SZR153" s="129"/>
      <c r="SZS153" s="129"/>
      <c r="SZT153" s="129"/>
      <c r="SZU153" s="129"/>
      <c r="SZV153" s="129"/>
      <c r="SZW153" s="129"/>
      <c r="SZX153" s="129"/>
      <c r="SZY153" s="129"/>
      <c r="SZZ153" s="129"/>
      <c r="TAA153" s="129"/>
      <c r="TAB153" s="129"/>
      <c r="TAC153" s="129"/>
      <c r="TAD153" s="129"/>
      <c r="TAE153" s="129"/>
      <c r="TAF153" s="129"/>
      <c r="TAG153" s="129"/>
      <c r="TAH153" s="129"/>
      <c r="TAI153" s="129"/>
      <c r="TAJ153" s="129"/>
      <c r="TAK153" s="129"/>
      <c r="TAL153" s="129"/>
      <c r="TAM153" s="129"/>
      <c r="TAN153" s="129"/>
      <c r="TAO153" s="129"/>
      <c r="TAP153" s="129"/>
      <c r="TAQ153" s="129"/>
      <c r="TAR153" s="129"/>
      <c r="TAS153" s="129"/>
      <c r="TAT153" s="129"/>
      <c r="TAU153" s="129"/>
      <c r="TAV153" s="129"/>
      <c r="TAW153" s="129"/>
      <c r="TAX153" s="129"/>
      <c r="TAY153" s="129"/>
      <c r="TAZ153" s="129"/>
      <c r="TBA153" s="129"/>
      <c r="TBB153" s="129"/>
      <c r="TBC153" s="129"/>
      <c r="TBD153" s="129"/>
      <c r="TBE153" s="129"/>
      <c r="TBF153" s="129"/>
      <c r="TBG153" s="129"/>
      <c r="TBH153" s="129"/>
      <c r="TBI153" s="129"/>
      <c r="TBJ153" s="129"/>
      <c r="TBK153" s="129"/>
      <c r="TBL153" s="129"/>
      <c r="TBM153" s="129"/>
      <c r="TBN153" s="129"/>
      <c r="TBO153" s="129"/>
      <c r="TBP153" s="129"/>
      <c r="TBQ153" s="129"/>
      <c r="TBR153" s="129"/>
      <c r="TBS153" s="129"/>
      <c r="TBT153" s="129"/>
      <c r="TBU153" s="129"/>
      <c r="TBV153" s="129"/>
      <c r="TBW153" s="129"/>
      <c r="TBX153" s="129"/>
      <c r="TBY153" s="129"/>
      <c r="TBZ153" s="129"/>
      <c r="TCA153" s="129"/>
      <c r="TCB153" s="129"/>
      <c r="TCC153" s="129"/>
      <c r="TCD153" s="129"/>
      <c r="TCE153" s="129"/>
      <c r="TCF153" s="129"/>
      <c r="TCG153" s="129"/>
      <c r="TCH153" s="129"/>
      <c r="TCI153" s="129"/>
      <c r="TCJ153" s="129"/>
      <c r="TCK153" s="129"/>
      <c r="TCL153" s="129"/>
      <c r="TCM153" s="129"/>
      <c r="TCN153" s="129"/>
      <c r="TCO153" s="129"/>
      <c r="TCP153" s="129"/>
      <c r="TCQ153" s="129"/>
      <c r="TCR153" s="129"/>
      <c r="TCS153" s="129"/>
      <c r="TCT153" s="129"/>
      <c r="TCU153" s="129"/>
      <c r="TCV153" s="129"/>
      <c r="TCW153" s="129"/>
      <c r="TCX153" s="129"/>
      <c r="TCY153" s="129"/>
      <c r="TCZ153" s="129"/>
      <c r="TDA153" s="129"/>
      <c r="TDB153" s="129"/>
      <c r="TDC153" s="129"/>
      <c r="TDD153" s="129"/>
      <c r="TDE153" s="129"/>
      <c r="TDF153" s="129"/>
      <c r="TDG153" s="129"/>
      <c r="TDH153" s="129"/>
      <c r="TDI153" s="129"/>
      <c r="TDJ153" s="129"/>
      <c r="TDK153" s="129"/>
      <c r="TDL153" s="129"/>
      <c r="TDM153" s="129"/>
      <c r="TDN153" s="129"/>
      <c r="TDO153" s="129"/>
      <c r="TDP153" s="129"/>
      <c r="TDQ153" s="129"/>
      <c r="TDR153" s="129"/>
      <c r="TDS153" s="129"/>
      <c r="TDT153" s="129"/>
      <c r="TDU153" s="129"/>
      <c r="TDV153" s="129"/>
      <c r="TDW153" s="129"/>
      <c r="TDX153" s="129"/>
      <c r="TDY153" s="129"/>
      <c r="TDZ153" s="129"/>
      <c r="TEA153" s="129"/>
      <c r="TEB153" s="129"/>
      <c r="TEC153" s="129"/>
      <c r="TED153" s="129"/>
      <c r="TEE153" s="129"/>
      <c r="TEF153" s="129"/>
      <c r="TEG153" s="129"/>
      <c r="TEH153" s="129"/>
      <c r="TEI153" s="129"/>
      <c r="TEJ153" s="129"/>
      <c r="TEK153" s="129"/>
      <c r="TEL153" s="129"/>
      <c r="TEM153" s="129"/>
      <c r="TEN153" s="129"/>
      <c r="TEO153" s="129"/>
      <c r="TEP153" s="129"/>
      <c r="TEQ153" s="129"/>
      <c r="TER153" s="129"/>
      <c r="TES153" s="129"/>
      <c r="TET153" s="129"/>
      <c r="TEU153" s="129"/>
      <c r="TEV153" s="129"/>
      <c r="TEW153" s="129"/>
      <c r="TEX153" s="129"/>
      <c r="TEY153" s="129"/>
      <c r="TEZ153" s="129"/>
      <c r="TFA153" s="129"/>
      <c r="TFB153" s="129"/>
      <c r="TFC153" s="129"/>
      <c r="TFD153" s="129"/>
      <c r="TFE153" s="129"/>
      <c r="TFF153" s="129"/>
      <c r="TFG153" s="129"/>
      <c r="TFH153" s="129"/>
      <c r="TFI153" s="129"/>
      <c r="TFJ153" s="129"/>
      <c r="TFK153" s="129"/>
      <c r="TFL153" s="129"/>
      <c r="TFM153" s="129"/>
      <c r="TFN153" s="129"/>
      <c r="TFO153" s="129"/>
      <c r="TFP153" s="129"/>
      <c r="TFQ153" s="129"/>
      <c r="TFR153" s="129"/>
      <c r="TFS153" s="129"/>
      <c r="TFT153" s="129"/>
      <c r="TFU153" s="129"/>
      <c r="TFV153" s="129"/>
      <c r="TFW153" s="129"/>
      <c r="TFX153" s="129"/>
      <c r="TFY153" s="129"/>
      <c r="TFZ153" s="129"/>
      <c r="TGA153" s="129"/>
      <c r="TGB153" s="129"/>
      <c r="TGC153" s="129"/>
      <c r="TGD153" s="129"/>
      <c r="TGE153" s="129"/>
      <c r="TGF153" s="129"/>
      <c r="TGG153" s="129"/>
      <c r="TGH153" s="129"/>
      <c r="TGI153" s="129"/>
      <c r="TGJ153" s="129"/>
      <c r="TGK153" s="129"/>
      <c r="TGL153" s="129"/>
      <c r="TGM153" s="129"/>
      <c r="TGN153" s="129"/>
      <c r="TGO153" s="129"/>
      <c r="TGP153" s="129"/>
      <c r="TGQ153" s="129"/>
      <c r="TGR153" s="129"/>
      <c r="TGS153" s="129"/>
      <c r="TGT153" s="129"/>
      <c r="TGU153" s="129"/>
      <c r="TGV153" s="129"/>
      <c r="TGW153" s="129"/>
      <c r="TGX153" s="129"/>
      <c r="TGY153" s="129"/>
      <c r="TGZ153" s="129"/>
      <c r="THA153" s="129"/>
      <c r="THB153" s="129"/>
      <c r="THC153" s="129"/>
      <c r="THD153" s="129"/>
      <c r="THE153" s="129"/>
      <c r="THF153" s="129"/>
      <c r="THG153" s="129"/>
      <c r="THH153" s="129"/>
      <c r="THI153" s="129"/>
      <c r="THJ153" s="129"/>
      <c r="THK153" s="129"/>
      <c r="THL153" s="129"/>
      <c r="THM153" s="129"/>
      <c r="THN153" s="129"/>
      <c r="THO153" s="129"/>
      <c r="THP153" s="129"/>
      <c r="THQ153" s="129"/>
      <c r="THR153" s="129"/>
      <c r="THS153" s="129"/>
      <c r="THT153" s="129"/>
      <c r="THU153" s="129"/>
      <c r="THV153" s="129"/>
      <c r="THW153" s="129"/>
      <c r="THX153" s="129"/>
      <c r="THY153" s="129"/>
      <c r="THZ153" s="129"/>
      <c r="TIA153" s="129"/>
      <c r="TIB153" s="129"/>
      <c r="TIC153" s="129"/>
      <c r="TID153" s="129"/>
      <c r="TIE153" s="129"/>
      <c r="TIF153" s="129"/>
      <c r="TIG153" s="129"/>
      <c r="TIH153" s="129"/>
      <c r="TII153" s="129"/>
      <c r="TIJ153" s="129"/>
      <c r="TIK153" s="129"/>
      <c r="TIL153" s="129"/>
      <c r="TIM153" s="129"/>
      <c r="TIN153" s="129"/>
      <c r="TIO153" s="129"/>
      <c r="TIP153" s="129"/>
      <c r="TIQ153" s="129"/>
      <c r="TIR153" s="129"/>
      <c r="TIS153" s="129"/>
      <c r="TIT153" s="129"/>
      <c r="TIU153" s="129"/>
      <c r="TIV153" s="129"/>
      <c r="TIW153" s="129"/>
      <c r="TIX153" s="129"/>
      <c r="TIY153" s="129"/>
      <c r="TIZ153" s="129"/>
      <c r="TJA153" s="129"/>
      <c r="TJB153" s="129"/>
      <c r="TJC153" s="129"/>
      <c r="TJD153" s="129"/>
      <c r="TJE153" s="129"/>
      <c r="TJF153" s="129"/>
      <c r="TJG153" s="129"/>
      <c r="TJH153" s="129"/>
      <c r="TJI153" s="129"/>
      <c r="TJJ153" s="129"/>
      <c r="TJK153" s="129"/>
      <c r="TJL153" s="129"/>
      <c r="TJM153" s="129"/>
      <c r="TJN153" s="129"/>
      <c r="TJO153" s="129"/>
      <c r="TJP153" s="129"/>
      <c r="TJQ153" s="129"/>
      <c r="TJR153" s="129"/>
      <c r="TJS153" s="129"/>
      <c r="TJT153" s="129"/>
      <c r="TJU153" s="129"/>
      <c r="TJV153" s="129"/>
      <c r="TJW153" s="129"/>
      <c r="TJX153" s="129"/>
      <c r="TJY153" s="129"/>
      <c r="TJZ153" s="129"/>
      <c r="TKA153" s="129"/>
      <c r="TKB153" s="129"/>
      <c r="TKC153" s="129"/>
      <c r="TKD153" s="129"/>
      <c r="TKE153" s="129"/>
      <c r="TKF153" s="129"/>
      <c r="TKG153" s="129"/>
      <c r="TKH153" s="129"/>
      <c r="TKI153" s="129"/>
      <c r="TKJ153" s="129"/>
      <c r="TKK153" s="129"/>
      <c r="TKL153" s="129"/>
      <c r="TKM153" s="129"/>
      <c r="TKN153" s="129"/>
      <c r="TKO153" s="129"/>
      <c r="TKP153" s="129"/>
      <c r="TKQ153" s="129"/>
      <c r="TKR153" s="129"/>
      <c r="TKS153" s="129"/>
      <c r="TKT153" s="129"/>
      <c r="TKU153" s="129"/>
      <c r="TKV153" s="129"/>
      <c r="TKW153" s="129"/>
      <c r="TKX153" s="129"/>
      <c r="TKY153" s="129"/>
      <c r="TKZ153" s="129"/>
      <c r="TLA153" s="129"/>
      <c r="TLB153" s="129"/>
      <c r="TLC153" s="129"/>
      <c r="TLD153" s="129"/>
      <c r="TLE153" s="129"/>
      <c r="TLF153" s="129"/>
      <c r="TLG153" s="129"/>
      <c r="TLH153" s="129"/>
      <c r="TLI153" s="129"/>
      <c r="TLJ153" s="129"/>
      <c r="TLK153" s="129"/>
      <c r="TLL153" s="129"/>
      <c r="TLM153" s="129"/>
      <c r="TLN153" s="129"/>
      <c r="TLO153" s="129"/>
      <c r="TLP153" s="129"/>
      <c r="TLQ153" s="129"/>
      <c r="TLR153" s="129"/>
      <c r="TLS153" s="129"/>
      <c r="TLT153" s="129"/>
      <c r="TLU153" s="129"/>
      <c r="TLV153" s="129"/>
      <c r="TLW153" s="129"/>
      <c r="TLX153" s="129"/>
      <c r="TLY153" s="129"/>
      <c r="TLZ153" s="129"/>
      <c r="TMA153" s="129"/>
      <c r="TMB153" s="129"/>
      <c r="TMC153" s="129"/>
      <c r="TMD153" s="129"/>
      <c r="TME153" s="129"/>
      <c r="TMF153" s="129"/>
      <c r="TMG153" s="129"/>
      <c r="TMH153" s="129"/>
      <c r="TMI153" s="129"/>
      <c r="TMJ153" s="129"/>
      <c r="TMK153" s="129"/>
      <c r="TML153" s="129"/>
      <c r="TMM153" s="129"/>
      <c r="TMN153" s="129"/>
      <c r="TMO153" s="129"/>
      <c r="TMP153" s="129"/>
      <c r="TMQ153" s="129"/>
      <c r="TMR153" s="129"/>
      <c r="TMS153" s="129"/>
      <c r="TMT153" s="129"/>
      <c r="TMU153" s="129"/>
      <c r="TMV153" s="129"/>
      <c r="TMW153" s="129"/>
      <c r="TMX153" s="129"/>
      <c r="TMY153" s="129"/>
      <c r="TMZ153" s="129"/>
      <c r="TNA153" s="129"/>
      <c r="TNB153" s="129"/>
      <c r="TNC153" s="129"/>
      <c r="TND153" s="129"/>
      <c r="TNE153" s="129"/>
      <c r="TNF153" s="129"/>
      <c r="TNG153" s="129"/>
      <c r="TNH153" s="129"/>
      <c r="TNI153" s="129"/>
      <c r="TNJ153" s="129"/>
      <c r="TNK153" s="129"/>
      <c r="TNL153" s="129"/>
      <c r="TNM153" s="129"/>
      <c r="TNN153" s="129"/>
      <c r="TNO153" s="129"/>
      <c r="TNP153" s="129"/>
      <c r="TNQ153" s="129"/>
      <c r="TNR153" s="129"/>
      <c r="TNS153" s="129"/>
      <c r="TNT153" s="129"/>
      <c r="TNU153" s="129"/>
      <c r="TNV153" s="129"/>
      <c r="TNW153" s="129"/>
      <c r="TNX153" s="129"/>
      <c r="TNY153" s="129"/>
      <c r="TNZ153" s="129"/>
      <c r="TOA153" s="129"/>
      <c r="TOB153" s="129"/>
      <c r="TOC153" s="129"/>
      <c r="TOD153" s="129"/>
      <c r="TOE153" s="129"/>
      <c r="TOF153" s="129"/>
      <c r="TOG153" s="129"/>
      <c r="TOH153" s="129"/>
      <c r="TOI153" s="129"/>
      <c r="TOJ153" s="129"/>
      <c r="TOK153" s="129"/>
      <c r="TOL153" s="129"/>
      <c r="TOM153" s="129"/>
      <c r="TON153" s="129"/>
      <c r="TOO153" s="129"/>
      <c r="TOP153" s="129"/>
      <c r="TOQ153" s="129"/>
      <c r="TOR153" s="129"/>
      <c r="TOS153" s="129"/>
      <c r="TOT153" s="129"/>
      <c r="TOU153" s="129"/>
      <c r="TOV153" s="129"/>
      <c r="TOW153" s="129"/>
      <c r="TOX153" s="129"/>
      <c r="TOY153" s="129"/>
      <c r="TOZ153" s="129"/>
      <c r="TPA153" s="129"/>
      <c r="TPB153" s="129"/>
      <c r="TPC153" s="129"/>
      <c r="TPD153" s="129"/>
      <c r="TPE153" s="129"/>
      <c r="TPF153" s="129"/>
      <c r="TPG153" s="129"/>
      <c r="TPH153" s="129"/>
      <c r="TPI153" s="129"/>
      <c r="TPJ153" s="129"/>
      <c r="TPK153" s="129"/>
      <c r="TPL153" s="129"/>
      <c r="TPM153" s="129"/>
      <c r="TPN153" s="129"/>
      <c r="TPO153" s="129"/>
      <c r="TPP153" s="129"/>
      <c r="TPQ153" s="129"/>
      <c r="TPR153" s="129"/>
      <c r="TPS153" s="129"/>
      <c r="TPT153" s="129"/>
      <c r="TPU153" s="129"/>
      <c r="TPV153" s="129"/>
      <c r="TPW153" s="129"/>
      <c r="TPX153" s="129"/>
      <c r="TPY153" s="129"/>
      <c r="TPZ153" s="129"/>
      <c r="TQA153" s="129"/>
      <c r="TQB153" s="129"/>
      <c r="TQC153" s="129"/>
      <c r="TQD153" s="129"/>
      <c r="TQE153" s="129"/>
      <c r="TQF153" s="129"/>
      <c r="TQG153" s="129"/>
      <c r="TQH153" s="129"/>
      <c r="TQI153" s="129"/>
      <c r="TQJ153" s="129"/>
      <c r="TQK153" s="129"/>
      <c r="TQL153" s="129"/>
      <c r="TQM153" s="129"/>
      <c r="TQN153" s="129"/>
      <c r="TQO153" s="129"/>
      <c r="TQP153" s="129"/>
      <c r="TQQ153" s="129"/>
      <c r="TQR153" s="129"/>
      <c r="TQS153" s="129"/>
      <c r="TQT153" s="129"/>
      <c r="TQU153" s="129"/>
      <c r="TQV153" s="129"/>
      <c r="TQW153" s="129"/>
      <c r="TQX153" s="129"/>
      <c r="TQY153" s="129"/>
      <c r="TQZ153" s="129"/>
      <c r="TRA153" s="129"/>
      <c r="TRB153" s="129"/>
      <c r="TRC153" s="129"/>
      <c r="TRD153" s="129"/>
      <c r="TRE153" s="129"/>
      <c r="TRF153" s="129"/>
      <c r="TRG153" s="129"/>
      <c r="TRH153" s="129"/>
      <c r="TRI153" s="129"/>
      <c r="TRJ153" s="129"/>
      <c r="TRK153" s="129"/>
      <c r="TRL153" s="129"/>
      <c r="TRM153" s="129"/>
      <c r="TRN153" s="129"/>
      <c r="TRO153" s="129"/>
      <c r="TRP153" s="129"/>
      <c r="TRQ153" s="129"/>
      <c r="TRR153" s="129"/>
      <c r="TRS153" s="129"/>
      <c r="TRT153" s="129"/>
      <c r="TRU153" s="129"/>
      <c r="TRV153" s="129"/>
      <c r="TRW153" s="129"/>
      <c r="TRX153" s="129"/>
      <c r="TRY153" s="129"/>
      <c r="TRZ153" s="129"/>
      <c r="TSA153" s="129"/>
      <c r="TSB153" s="129"/>
      <c r="TSC153" s="129"/>
      <c r="TSD153" s="129"/>
      <c r="TSE153" s="129"/>
      <c r="TSF153" s="129"/>
      <c r="TSG153" s="129"/>
      <c r="TSH153" s="129"/>
      <c r="TSI153" s="129"/>
      <c r="TSJ153" s="129"/>
      <c r="TSK153" s="129"/>
      <c r="TSL153" s="129"/>
      <c r="TSM153" s="129"/>
      <c r="TSN153" s="129"/>
      <c r="TSO153" s="129"/>
      <c r="TSP153" s="129"/>
      <c r="TSQ153" s="129"/>
      <c r="TSR153" s="129"/>
      <c r="TSS153" s="129"/>
      <c r="TST153" s="129"/>
      <c r="TSU153" s="129"/>
      <c r="TSV153" s="129"/>
      <c r="TSW153" s="129"/>
      <c r="TSX153" s="129"/>
      <c r="TSY153" s="129"/>
      <c r="TSZ153" s="129"/>
      <c r="TTA153" s="129"/>
      <c r="TTB153" s="129"/>
      <c r="TTC153" s="129"/>
      <c r="TTD153" s="129"/>
      <c r="TTE153" s="129"/>
      <c r="TTF153" s="129"/>
      <c r="TTG153" s="129"/>
      <c r="TTH153" s="129"/>
      <c r="TTI153" s="129"/>
      <c r="TTJ153" s="129"/>
      <c r="TTK153" s="129"/>
      <c r="TTL153" s="129"/>
      <c r="TTM153" s="129"/>
      <c r="TTN153" s="129"/>
      <c r="TTO153" s="129"/>
      <c r="TTP153" s="129"/>
      <c r="TTQ153" s="129"/>
      <c r="TTR153" s="129"/>
      <c r="TTS153" s="129"/>
      <c r="TTT153" s="129"/>
      <c r="TTU153" s="129"/>
      <c r="TTV153" s="129"/>
      <c r="TTW153" s="129"/>
      <c r="TTX153" s="129"/>
      <c r="TTY153" s="129"/>
      <c r="TTZ153" s="129"/>
      <c r="TUA153" s="129"/>
      <c r="TUB153" s="129"/>
      <c r="TUC153" s="129"/>
      <c r="TUD153" s="129"/>
      <c r="TUE153" s="129"/>
      <c r="TUF153" s="129"/>
      <c r="TUG153" s="129"/>
      <c r="TUH153" s="129"/>
      <c r="TUI153" s="129"/>
      <c r="TUJ153" s="129"/>
      <c r="TUK153" s="129"/>
      <c r="TUL153" s="129"/>
      <c r="TUM153" s="129"/>
      <c r="TUN153" s="129"/>
      <c r="TUO153" s="129"/>
      <c r="TUP153" s="129"/>
      <c r="TUQ153" s="129"/>
      <c r="TUR153" s="129"/>
      <c r="TUS153" s="129"/>
      <c r="TUT153" s="129"/>
      <c r="TUU153" s="129"/>
      <c r="TUV153" s="129"/>
      <c r="TUW153" s="129"/>
      <c r="TUX153" s="129"/>
      <c r="TUY153" s="129"/>
      <c r="TUZ153" s="129"/>
      <c r="TVA153" s="129"/>
      <c r="TVB153" s="129"/>
      <c r="TVC153" s="129"/>
      <c r="TVD153" s="129"/>
      <c r="TVE153" s="129"/>
      <c r="TVF153" s="129"/>
      <c r="TVG153" s="129"/>
      <c r="TVH153" s="129"/>
      <c r="TVI153" s="129"/>
      <c r="TVJ153" s="129"/>
      <c r="TVK153" s="129"/>
      <c r="TVL153" s="129"/>
      <c r="TVM153" s="129"/>
      <c r="TVN153" s="129"/>
      <c r="TVO153" s="129"/>
      <c r="TVP153" s="129"/>
      <c r="TVQ153" s="129"/>
      <c r="TVR153" s="129"/>
      <c r="TVS153" s="129"/>
      <c r="TVT153" s="129"/>
      <c r="TVU153" s="129"/>
      <c r="TVV153" s="129"/>
      <c r="TVW153" s="129"/>
      <c r="TVX153" s="129"/>
      <c r="TVY153" s="129"/>
      <c r="TVZ153" s="129"/>
      <c r="TWA153" s="129"/>
      <c r="TWB153" s="129"/>
      <c r="TWC153" s="129"/>
      <c r="TWD153" s="129"/>
      <c r="TWE153" s="129"/>
      <c r="TWF153" s="129"/>
      <c r="TWG153" s="129"/>
      <c r="TWH153" s="129"/>
      <c r="TWI153" s="129"/>
      <c r="TWJ153" s="129"/>
      <c r="TWK153" s="129"/>
      <c r="TWL153" s="129"/>
      <c r="TWM153" s="129"/>
      <c r="TWN153" s="129"/>
      <c r="TWO153" s="129"/>
      <c r="TWP153" s="129"/>
      <c r="TWQ153" s="129"/>
      <c r="TWR153" s="129"/>
      <c r="TWS153" s="129"/>
      <c r="TWT153" s="129"/>
      <c r="TWU153" s="129"/>
      <c r="TWV153" s="129"/>
      <c r="TWW153" s="129"/>
      <c r="TWX153" s="129"/>
      <c r="TWY153" s="129"/>
      <c r="TWZ153" s="129"/>
      <c r="TXA153" s="129"/>
      <c r="TXB153" s="129"/>
      <c r="TXC153" s="129"/>
      <c r="TXD153" s="129"/>
      <c r="TXE153" s="129"/>
      <c r="TXF153" s="129"/>
      <c r="TXG153" s="129"/>
      <c r="TXH153" s="129"/>
      <c r="TXI153" s="129"/>
      <c r="TXJ153" s="129"/>
      <c r="TXK153" s="129"/>
      <c r="TXL153" s="129"/>
      <c r="TXM153" s="129"/>
      <c r="TXN153" s="129"/>
      <c r="TXO153" s="129"/>
      <c r="TXP153" s="129"/>
      <c r="TXQ153" s="129"/>
      <c r="TXR153" s="129"/>
      <c r="TXS153" s="129"/>
      <c r="TXT153" s="129"/>
      <c r="TXU153" s="129"/>
      <c r="TXV153" s="129"/>
      <c r="TXW153" s="129"/>
      <c r="TXX153" s="129"/>
      <c r="TXY153" s="129"/>
      <c r="TXZ153" s="129"/>
      <c r="TYA153" s="129"/>
      <c r="TYB153" s="129"/>
      <c r="TYC153" s="129"/>
      <c r="TYD153" s="129"/>
      <c r="TYE153" s="129"/>
      <c r="TYF153" s="129"/>
      <c r="TYG153" s="129"/>
      <c r="TYH153" s="129"/>
      <c r="TYI153" s="129"/>
      <c r="TYJ153" s="129"/>
      <c r="TYK153" s="129"/>
      <c r="TYL153" s="129"/>
      <c r="TYM153" s="129"/>
      <c r="TYN153" s="129"/>
      <c r="TYO153" s="129"/>
      <c r="TYP153" s="129"/>
      <c r="TYQ153" s="129"/>
      <c r="TYR153" s="129"/>
      <c r="TYS153" s="129"/>
      <c r="TYT153" s="129"/>
      <c r="TYU153" s="129"/>
      <c r="TYV153" s="129"/>
      <c r="TYW153" s="129"/>
      <c r="TYX153" s="129"/>
      <c r="TYY153" s="129"/>
      <c r="TYZ153" s="129"/>
      <c r="TZA153" s="129"/>
      <c r="TZB153" s="129"/>
      <c r="TZC153" s="129"/>
      <c r="TZD153" s="129"/>
      <c r="TZE153" s="129"/>
      <c r="TZF153" s="129"/>
      <c r="TZG153" s="129"/>
      <c r="TZH153" s="129"/>
      <c r="TZI153" s="129"/>
      <c r="TZJ153" s="129"/>
      <c r="TZK153" s="129"/>
      <c r="TZL153" s="129"/>
      <c r="TZM153" s="129"/>
      <c r="TZN153" s="129"/>
      <c r="TZO153" s="129"/>
      <c r="TZP153" s="129"/>
      <c r="TZQ153" s="129"/>
      <c r="TZR153" s="129"/>
      <c r="TZS153" s="129"/>
      <c r="TZT153" s="129"/>
      <c r="TZU153" s="129"/>
      <c r="TZV153" s="129"/>
      <c r="TZW153" s="129"/>
      <c r="TZX153" s="129"/>
      <c r="TZY153" s="129"/>
      <c r="TZZ153" s="129"/>
      <c r="UAA153" s="129"/>
      <c r="UAB153" s="129"/>
      <c r="UAC153" s="129"/>
      <c r="UAD153" s="129"/>
      <c r="UAE153" s="129"/>
      <c r="UAF153" s="129"/>
      <c r="UAG153" s="129"/>
      <c r="UAH153" s="129"/>
      <c r="UAI153" s="129"/>
      <c r="UAJ153" s="129"/>
      <c r="UAK153" s="129"/>
      <c r="UAL153" s="129"/>
      <c r="UAM153" s="129"/>
      <c r="UAN153" s="129"/>
      <c r="UAO153" s="129"/>
      <c r="UAP153" s="129"/>
      <c r="UAQ153" s="129"/>
      <c r="UAR153" s="129"/>
      <c r="UAS153" s="129"/>
      <c r="UAT153" s="129"/>
      <c r="UAU153" s="129"/>
      <c r="UAV153" s="129"/>
      <c r="UAW153" s="129"/>
      <c r="UAX153" s="129"/>
      <c r="UAY153" s="129"/>
      <c r="UAZ153" s="129"/>
      <c r="UBA153" s="129"/>
      <c r="UBB153" s="129"/>
      <c r="UBC153" s="129"/>
      <c r="UBD153" s="129"/>
      <c r="UBE153" s="129"/>
      <c r="UBF153" s="129"/>
      <c r="UBG153" s="129"/>
      <c r="UBH153" s="129"/>
      <c r="UBI153" s="129"/>
      <c r="UBJ153" s="129"/>
      <c r="UBK153" s="129"/>
      <c r="UBL153" s="129"/>
      <c r="UBM153" s="129"/>
      <c r="UBN153" s="129"/>
      <c r="UBO153" s="129"/>
      <c r="UBP153" s="129"/>
      <c r="UBQ153" s="129"/>
      <c r="UBR153" s="129"/>
      <c r="UBS153" s="129"/>
      <c r="UBT153" s="129"/>
      <c r="UBU153" s="129"/>
      <c r="UBV153" s="129"/>
      <c r="UBW153" s="129"/>
      <c r="UBX153" s="129"/>
      <c r="UBY153" s="129"/>
      <c r="UBZ153" s="129"/>
      <c r="UCA153" s="129"/>
      <c r="UCB153" s="129"/>
      <c r="UCC153" s="129"/>
      <c r="UCD153" s="129"/>
      <c r="UCE153" s="129"/>
      <c r="UCF153" s="129"/>
      <c r="UCG153" s="129"/>
      <c r="UCH153" s="129"/>
      <c r="UCI153" s="129"/>
      <c r="UCJ153" s="129"/>
      <c r="UCK153" s="129"/>
      <c r="UCL153" s="129"/>
      <c r="UCM153" s="129"/>
      <c r="UCN153" s="129"/>
      <c r="UCO153" s="129"/>
      <c r="UCP153" s="129"/>
      <c r="UCQ153" s="129"/>
      <c r="UCR153" s="129"/>
      <c r="UCS153" s="129"/>
      <c r="UCT153" s="129"/>
      <c r="UCU153" s="129"/>
      <c r="UCV153" s="129"/>
      <c r="UCW153" s="129"/>
      <c r="UCX153" s="129"/>
      <c r="UCY153" s="129"/>
      <c r="UCZ153" s="129"/>
      <c r="UDA153" s="129"/>
      <c r="UDB153" s="129"/>
      <c r="UDC153" s="129"/>
      <c r="UDD153" s="129"/>
      <c r="UDE153" s="129"/>
      <c r="UDF153" s="129"/>
      <c r="UDG153" s="129"/>
      <c r="UDH153" s="129"/>
      <c r="UDI153" s="129"/>
      <c r="UDJ153" s="129"/>
      <c r="UDK153" s="129"/>
      <c r="UDL153" s="129"/>
      <c r="UDM153" s="129"/>
      <c r="UDN153" s="129"/>
      <c r="UDO153" s="129"/>
      <c r="UDP153" s="129"/>
      <c r="UDQ153" s="129"/>
      <c r="UDR153" s="129"/>
      <c r="UDS153" s="129"/>
      <c r="UDT153" s="129"/>
      <c r="UDU153" s="129"/>
      <c r="UDV153" s="129"/>
      <c r="UDW153" s="129"/>
      <c r="UDX153" s="129"/>
      <c r="UDY153" s="129"/>
      <c r="UDZ153" s="129"/>
      <c r="UEA153" s="129"/>
      <c r="UEB153" s="129"/>
      <c r="UEC153" s="129"/>
      <c r="UED153" s="129"/>
      <c r="UEE153" s="129"/>
      <c r="UEF153" s="129"/>
      <c r="UEG153" s="129"/>
      <c r="UEH153" s="129"/>
      <c r="UEI153" s="129"/>
      <c r="UEJ153" s="129"/>
      <c r="UEK153" s="129"/>
      <c r="UEL153" s="129"/>
      <c r="UEM153" s="129"/>
      <c r="UEN153" s="129"/>
      <c r="UEO153" s="129"/>
      <c r="UEP153" s="129"/>
      <c r="UEQ153" s="129"/>
      <c r="UER153" s="129"/>
      <c r="UES153" s="129"/>
      <c r="UET153" s="129"/>
      <c r="UEU153" s="129"/>
      <c r="UEV153" s="129"/>
      <c r="UEW153" s="129"/>
      <c r="UEX153" s="129"/>
      <c r="UEY153" s="129"/>
      <c r="UEZ153" s="129"/>
      <c r="UFA153" s="129"/>
      <c r="UFB153" s="129"/>
      <c r="UFC153" s="129"/>
      <c r="UFD153" s="129"/>
      <c r="UFE153" s="129"/>
      <c r="UFF153" s="129"/>
      <c r="UFG153" s="129"/>
      <c r="UFH153" s="129"/>
      <c r="UFI153" s="129"/>
      <c r="UFJ153" s="129"/>
      <c r="UFK153" s="129"/>
      <c r="UFL153" s="129"/>
      <c r="UFM153" s="129"/>
      <c r="UFN153" s="129"/>
      <c r="UFO153" s="129"/>
      <c r="UFP153" s="129"/>
      <c r="UFQ153" s="129"/>
      <c r="UFR153" s="129"/>
      <c r="UFS153" s="129"/>
      <c r="UFT153" s="129"/>
      <c r="UFU153" s="129"/>
      <c r="UFV153" s="129"/>
      <c r="UFW153" s="129"/>
      <c r="UFX153" s="129"/>
      <c r="UFY153" s="129"/>
      <c r="UFZ153" s="129"/>
      <c r="UGA153" s="129"/>
      <c r="UGB153" s="129"/>
      <c r="UGC153" s="129"/>
      <c r="UGD153" s="129"/>
      <c r="UGE153" s="129"/>
      <c r="UGF153" s="129"/>
      <c r="UGG153" s="129"/>
      <c r="UGH153" s="129"/>
      <c r="UGI153" s="129"/>
      <c r="UGJ153" s="129"/>
      <c r="UGK153" s="129"/>
      <c r="UGL153" s="129"/>
      <c r="UGM153" s="129"/>
      <c r="UGN153" s="129"/>
      <c r="UGO153" s="129"/>
      <c r="UGP153" s="129"/>
      <c r="UGQ153" s="129"/>
      <c r="UGR153" s="129"/>
      <c r="UGS153" s="129"/>
      <c r="UGT153" s="129"/>
      <c r="UGU153" s="129"/>
      <c r="UGV153" s="129"/>
      <c r="UGW153" s="129"/>
      <c r="UGX153" s="129"/>
      <c r="UGY153" s="129"/>
      <c r="UGZ153" s="129"/>
      <c r="UHA153" s="129"/>
      <c r="UHB153" s="129"/>
      <c r="UHC153" s="129"/>
      <c r="UHD153" s="129"/>
      <c r="UHE153" s="129"/>
      <c r="UHF153" s="129"/>
      <c r="UHG153" s="129"/>
      <c r="UHH153" s="129"/>
      <c r="UHI153" s="129"/>
      <c r="UHJ153" s="129"/>
      <c r="UHK153" s="129"/>
      <c r="UHL153" s="129"/>
      <c r="UHM153" s="129"/>
      <c r="UHN153" s="129"/>
      <c r="UHO153" s="129"/>
      <c r="UHP153" s="129"/>
      <c r="UHQ153" s="129"/>
      <c r="UHR153" s="129"/>
      <c r="UHS153" s="129"/>
      <c r="UHT153" s="129"/>
      <c r="UHU153" s="129"/>
      <c r="UHV153" s="129"/>
      <c r="UHW153" s="129"/>
      <c r="UHX153" s="129"/>
      <c r="UHY153" s="129"/>
      <c r="UHZ153" s="129"/>
      <c r="UIA153" s="129"/>
      <c r="UIB153" s="129"/>
      <c r="UIC153" s="129"/>
      <c r="UID153" s="129"/>
      <c r="UIE153" s="129"/>
      <c r="UIF153" s="129"/>
      <c r="UIG153" s="129"/>
      <c r="UIH153" s="129"/>
      <c r="UII153" s="129"/>
      <c r="UIJ153" s="129"/>
      <c r="UIK153" s="129"/>
      <c r="UIL153" s="129"/>
      <c r="UIM153" s="129"/>
      <c r="UIN153" s="129"/>
      <c r="UIO153" s="129"/>
      <c r="UIP153" s="129"/>
      <c r="UIQ153" s="129"/>
      <c r="UIR153" s="129"/>
      <c r="UIS153" s="129"/>
      <c r="UIT153" s="129"/>
      <c r="UIU153" s="129"/>
      <c r="UIV153" s="129"/>
      <c r="UIW153" s="129"/>
      <c r="UIX153" s="129"/>
      <c r="UIY153" s="129"/>
      <c r="UIZ153" s="129"/>
      <c r="UJA153" s="129"/>
      <c r="UJB153" s="129"/>
      <c r="UJC153" s="129"/>
      <c r="UJD153" s="129"/>
      <c r="UJE153" s="129"/>
      <c r="UJF153" s="129"/>
      <c r="UJG153" s="129"/>
      <c r="UJH153" s="129"/>
      <c r="UJI153" s="129"/>
      <c r="UJJ153" s="129"/>
      <c r="UJK153" s="129"/>
      <c r="UJL153" s="129"/>
      <c r="UJM153" s="129"/>
      <c r="UJN153" s="129"/>
      <c r="UJO153" s="129"/>
      <c r="UJP153" s="129"/>
      <c r="UJQ153" s="129"/>
      <c r="UJR153" s="129"/>
      <c r="UJS153" s="129"/>
      <c r="UJT153" s="129"/>
      <c r="UJU153" s="129"/>
      <c r="UJV153" s="129"/>
      <c r="UJW153" s="129"/>
      <c r="UJX153" s="129"/>
      <c r="UJY153" s="129"/>
      <c r="UJZ153" s="129"/>
      <c r="UKA153" s="129"/>
      <c r="UKB153" s="129"/>
      <c r="UKC153" s="129"/>
      <c r="UKD153" s="129"/>
      <c r="UKE153" s="129"/>
      <c r="UKF153" s="129"/>
      <c r="UKG153" s="129"/>
      <c r="UKH153" s="129"/>
      <c r="UKI153" s="129"/>
      <c r="UKJ153" s="129"/>
      <c r="UKK153" s="129"/>
      <c r="UKL153" s="129"/>
      <c r="UKM153" s="129"/>
      <c r="UKN153" s="129"/>
      <c r="UKO153" s="129"/>
      <c r="UKP153" s="129"/>
      <c r="UKQ153" s="129"/>
      <c r="UKR153" s="129"/>
      <c r="UKS153" s="129"/>
      <c r="UKT153" s="129"/>
      <c r="UKU153" s="129"/>
      <c r="UKV153" s="129"/>
      <c r="UKW153" s="129"/>
      <c r="UKX153" s="129"/>
      <c r="UKY153" s="129"/>
      <c r="UKZ153" s="129"/>
      <c r="ULA153" s="129"/>
      <c r="ULB153" s="129"/>
      <c r="ULC153" s="129"/>
      <c r="ULD153" s="129"/>
      <c r="ULE153" s="129"/>
      <c r="ULF153" s="129"/>
      <c r="ULG153" s="129"/>
      <c r="ULH153" s="129"/>
      <c r="ULI153" s="129"/>
      <c r="ULJ153" s="129"/>
      <c r="ULK153" s="129"/>
      <c r="ULL153" s="129"/>
      <c r="ULM153" s="129"/>
      <c r="ULN153" s="129"/>
      <c r="ULO153" s="129"/>
      <c r="ULP153" s="129"/>
      <c r="ULQ153" s="129"/>
      <c r="ULR153" s="129"/>
      <c r="ULS153" s="129"/>
      <c r="ULT153" s="129"/>
      <c r="ULU153" s="129"/>
      <c r="ULV153" s="129"/>
      <c r="ULW153" s="129"/>
      <c r="ULX153" s="129"/>
      <c r="ULY153" s="129"/>
      <c r="ULZ153" s="129"/>
      <c r="UMA153" s="129"/>
      <c r="UMB153" s="129"/>
      <c r="UMC153" s="129"/>
      <c r="UMD153" s="129"/>
      <c r="UME153" s="129"/>
      <c r="UMF153" s="129"/>
      <c r="UMG153" s="129"/>
      <c r="UMH153" s="129"/>
      <c r="UMI153" s="129"/>
      <c r="UMJ153" s="129"/>
      <c r="UMK153" s="129"/>
      <c r="UML153" s="129"/>
      <c r="UMM153" s="129"/>
      <c r="UMN153" s="129"/>
      <c r="UMO153" s="129"/>
      <c r="UMP153" s="129"/>
      <c r="UMQ153" s="129"/>
      <c r="UMR153" s="129"/>
      <c r="UMS153" s="129"/>
      <c r="UMT153" s="129"/>
      <c r="UMU153" s="129"/>
      <c r="UMV153" s="129"/>
      <c r="UMW153" s="129"/>
      <c r="UMX153" s="129"/>
      <c r="UMY153" s="129"/>
      <c r="UMZ153" s="129"/>
      <c r="UNA153" s="129"/>
      <c r="UNB153" s="129"/>
      <c r="UNC153" s="129"/>
      <c r="UND153" s="129"/>
      <c r="UNE153" s="129"/>
      <c r="UNF153" s="129"/>
      <c r="UNG153" s="129"/>
      <c r="UNH153" s="129"/>
      <c r="UNI153" s="129"/>
      <c r="UNJ153" s="129"/>
      <c r="UNK153" s="129"/>
      <c r="UNL153" s="129"/>
      <c r="UNM153" s="129"/>
      <c r="UNN153" s="129"/>
      <c r="UNO153" s="129"/>
      <c r="UNP153" s="129"/>
      <c r="UNQ153" s="129"/>
      <c r="UNR153" s="129"/>
      <c r="UNS153" s="129"/>
      <c r="UNT153" s="129"/>
      <c r="UNU153" s="129"/>
      <c r="UNV153" s="129"/>
      <c r="UNW153" s="129"/>
      <c r="UNX153" s="129"/>
      <c r="UNY153" s="129"/>
      <c r="UNZ153" s="129"/>
      <c r="UOA153" s="129"/>
      <c r="UOB153" s="129"/>
      <c r="UOC153" s="129"/>
      <c r="UOD153" s="129"/>
      <c r="UOE153" s="129"/>
      <c r="UOF153" s="129"/>
      <c r="UOG153" s="129"/>
      <c r="UOH153" s="129"/>
      <c r="UOI153" s="129"/>
      <c r="UOJ153" s="129"/>
      <c r="UOK153" s="129"/>
      <c r="UOL153" s="129"/>
      <c r="UOM153" s="129"/>
      <c r="UON153" s="129"/>
      <c r="UOO153" s="129"/>
      <c r="UOP153" s="129"/>
      <c r="UOQ153" s="129"/>
      <c r="UOR153" s="129"/>
      <c r="UOS153" s="129"/>
      <c r="UOT153" s="129"/>
      <c r="UOU153" s="129"/>
      <c r="UOV153" s="129"/>
      <c r="UOW153" s="129"/>
      <c r="UOX153" s="129"/>
      <c r="UOY153" s="129"/>
      <c r="UOZ153" s="129"/>
      <c r="UPA153" s="129"/>
      <c r="UPB153" s="129"/>
      <c r="UPC153" s="129"/>
      <c r="UPD153" s="129"/>
      <c r="UPE153" s="129"/>
      <c r="UPF153" s="129"/>
      <c r="UPG153" s="129"/>
      <c r="UPH153" s="129"/>
      <c r="UPI153" s="129"/>
      <c r="UPJ153" s="129"/>
      <c r="UPK153" s="129"/>
      <c r="UPL153" s="129"/>
      <c r="UPM153" s="129"/>
      <c r="UPN153" s="129"/>
      <c r="UPO153" s="129"/>
      <c r="UPP153" s="129"/>
      <c r="UPQ153" s="129"/>
      <c r="UPR153" s="129"/>
      <c r="UPS153" s="129"/>
      <c r="UPT153" s="129"/>
      <c r="UPU153" s="129"/>
      <c r="UPV153" s="129"/>
      <c r="UPW153" s="129"/>
      <c r="UPX153" s="129"/>
      <c r="UPY153" s="129"/>
      <c r="UPZ153" s="129"/>
      <c r="UQA153" s="129"/>
      <c r="UQB153" s="129"/>
      <c r="UQC153" s="129"/>
      <c r="UQD153" s="129"/>
      <c r="UQE153" s="129"/>
      <c r="UQF153" s="129"/>
      <c r="UQG153" s="129"/>
      <c r="UQH153" s="129"/>
      <c r="UQI153" s="129"/>
      <c r="UQJ153" s="129"/>
      <c r="UQK153" s="129"/>
      <c r="UQL153" s="129"/>
      <c r="UQM153" s="129"/>
      <c r="UQN153" s="129"/>
      <c r="UQO153" s="129"/>
      <c r="UQP153" s="129"/>
      <c r="UQQ153" s="129"/>
      <c r="UQR153" s="129"/>
      <c r="UQS153" s="129"/>
      <c r="UQT153" s="129"/>
      <c r="UQU153" s="129"/>
      <c r="UQV153" s="129"/>
      <c r="UQW153" s="129"/>
      <c r="UQX153" s="129"/>
      <c r="UQY153" s="129"/>
      <c r="UQZ153" s="129"/>
      <c r="URA153" s="129"/>
      <c r="URB153" s="129"/>
      <c r="URC153" s="129"/>
      <c r="URD153" s="129"/>
      <c r="URE153" s="129"/>
      <c r="URF153" s="129"/>
      <c r="URG153" s="129"/>
      <c r="URH153" s="129"/>
      <c r="URI153" s="129"/>
      <c r="URJ153" s="129"/>
      <c r="URK153" s="129"/>
      <c r="URL153" s="129"/>
      <c r="URM153" s="129"/>
      <c r="URN153" s="129"/>
      <c r="URO153" s="129"/>
      <c r="URP153" s="129"/>
      <c r="URQ153" s="129"/>
      <c r="URR153" s="129"/>
      <c r="URS153" s="129"/>
      <c r="URT153" s="129"/>
      <c r="URU153" s="129"/>
      <c r="URV153" s="129"/>
      <c r="URW153" s="129"/>
      <c r="URX153" s="129"/>
      <c r="URY153" s="129"/>
      <c r="URZ153" s="129"/>
      <c r="USA153" s="129"/>
      <c r="USB153" s="129"/>
      <c r="USC153" s="129"/>
      <c r="USD153" s="129"/>
      <c r="USE153" s="129"/>
      <c r="USF153" s="129"/>
      <c r="USG153" s="129"/>
      <c r="USH153" s="129"/>
      <c r="USI153" s="129"/>
      <c r="USJ153" s="129"/>
      <c r="USK153" s="129"/>
      <c r="USL153" s="129"/>
      <c r="USM153" s="129"/>
      <c r="USN153" s="129"/>
      <c r="USO153" s="129"/>
      <c r="USP153" s="129"/>
      <c r="USQ153" s="129"/>
      <c r="USR153" s="129"/>
      <c r="USS153" s="129"/>
      <c r="UST153" s="129"/>
      <c r="USU153" s="129"/>
      <c r="USV153" s="129"/>
      <c r="USW153" s="129"/>
      <c r="USX153" s="129"/>
      <c r="USY153" s="129"/>
      <c r="USZ153" s="129"/>
      <c r="UTA153" s="129"/>
      <c r="UTB153" s="129"/>
      <c r="UTC153" s="129"/>
      <c r="UTD153" s="129"/>
      <c r="UTE153" s="129"/>
      <c r="UTF153" s="129"/>
      <c r="UTG153" s="129"/>
      <c r="UTH153" s="129"/>
      <c r="UTI153" s="129"/>
      <c r="UTJ153" s="129"/>
      <c r="UTK153" s="129"/>
      <c r="UTL153" s="129"/>
      <c r="UTM153" s="129"/>
      <c r="UTN153" s="129"/>
      <c r="UTO153" s="129"/>
      <c r="UTP153" s="129"/>
      <c r="UTQ153" s="129"/>
      <c r="UTR153" s="129"/>
      <c r="UTS153" s="129"/>
      <c r="UTT153" s="129"/>
      <c r="UTU153" s="129"/>
      <c r="UTV153" s="129"/>
      <c r="UTW153" s="129"/>
      <c r="UTX153" s="129"/>
      <c r="UTY153" s="129"/>
      <c r="UTZ153" s="129"/>
      <c r="UUA153" s="129"/>
      <c r="UUB153" s="129"/>
      <c r="UUC153" s="129"/>
      <c r="UUD153" s="129"/>
      <c r="UUE153" s="129"/>
      <c r="UUF153" s="129"/>
      <c r="UUG153" s="129"/>
      <c r="UUH153" s="129"/>
      <c r="UUI153" s="129"/>
      <c r="UUJ153" s="129"/>
      <c r="UUK153" s="129"/>
      <c r="UUL153" s="129"/>
      <c r="UUM153" s="129"/>
      <c r="UUN153" s="129"/>
      <c r="UUO153" s="129"/>
      <c r="UUP153" s="129"/>
      <c r="UUQ153" s="129"/>
      <c r="UUR153" s="129"/>
      <c r="UUS153" s="129"/>
      <c r="UUT153" s="129"/>
      <c r="UUU153" s="129"/>
      <c r="UUV153" s="129"/>
      <c r="UUW153" s="129"/>
      <c r="UUX153" s="129"/>
      <c r="UUY153" s="129"/>
      <c r="UUZ153" s="129"/>
      <c r="UVA153" s="129"/>
      <c r="UVB153" s="129"/>
      <c r="UVC153" s="129"/>
      <c r="UVD153" s="129"/>
      <c r="UVE153" s="129"/>
      <c r="UVF153" s="129"/>
      <c r="UVG153" s="129"/>
      <c r="UVH153" s="129"/>
      <c r="UVI153" s="129"/>
      <c r="UVJ153" s="129"/>
      <c r="UVK153" s="129"/>
      <c r="UVL153" s="129"/>
      <c r="UVM153" s="129"/>
      <c r="UVN153" s="129"/>
      <c r="UVO153" s="129"/>
      <c r="UVP153" s="129"/>
      <c r="UVQ153" s="129"/>
      <c r="UVR153" s="129"/>
      <c r="UVS153" s="129"/>
      <c r="UVT153" s="129"/>
      <c r="UVU153" s="129"/>
      <c r="UVV153" s="129"/>
      <c r="UVW153" s="129"/>
      <c r="UVX153" s="129"/>
      <c r="UVY153" s="129"/>
      <c r="UVZ153" s="129"/>
      <c r="UWA153" s="129"/>
      <c r="UWB153" s="129"/>
      <c r="UWC153" s="129"/>
      <c r="UWD153" s="129"/>
      <c r="UWE153" s="129"/>
      <c r="UWF153" s="129"/>
      <c r="UWG153" s="129"/>
      <c r="UWH153" s="129"/>
      <c r="UWI153" s="129"/>
      <c r="UWJ153" s="129"/>
      <c r="UWK153" s="129"/>
      <c r="UWL153" s="129"/>
      <c r="UWM153" s="129"/>
      <c r="UWN153" s="129"/>
      <c r="UWO153" s="129"/>
      <c r="UWP153" s="129"/>
      <c r="UWQ153" s="129"/>
      <c r="UWR153" s="129"/>
      <c r="UWS153" s="129"/>
      <c r="UWT153" s="129"/>
      <c r="UWU153" s="129"/>
      <c r="UWV153" s="129"/>
      <c r="UWW153" s="129"/>
      <c r="UWX153" s="129"/>
      <c r="UWY153" s="129"/>
      <c r="UWZ153" s="129"/>
      <c r="UXA153" s="129"/>
      <c r="UXB153" s="129"/>
      <c r="UXC153" s="129"/>
      <c r="UXD153" s="129"/>
      <c r="UXE153" s="129"/>
      <c r="UXF153" s="129"/>
      <c r="UXG153" s="129"/>
      <c r="UXH153" s="129"/>
      <c r="UXI153" s="129"/>
      <c r="UXJ153" s="129"/>
      <c r="UXK153" s="129"/>
      <c r="UXL153" s="129"/>
      <c r="UXM153" s="129"/>
      <c r="UXN153" s="129"/>
      <c r="UXO153" s="129"/>
      <c r="UXP153" s="129"/>
      <c r="UXQ153" s="129"/>
      <c r="UXR153" s="129"/>
      <c r="UXS153" s="129"/>
      <c r="UXT153" s="129"/>
      <c r="UXU153" s="129"/>
      <c r="UXV153" s="129"/>
      <c r="UXW153" s="129"/>
      <c r="UXX153" s="129"/>
      <c r="UXY153" s="129"/>
      <c r="UXZ153" s="129"/>
      <c r="UYA153" s="129"/>
      <c r="UYB153" s="129"/>
      <c r="UYC153" s="129"/>
      <c r="UYD153" s="129"/>
      <c r="UYE153" s="129"/>
      <c r="UYF153" s="129"/>
      <c r="UYG153" s="129"/>
      <c r="UYH153" s="129"/>
      <c r="UYI153" s="129"/>
      <c r="UYJ153" s="129"/>
      <c r="UYK153" s="129"/>
      <c r="UYL153" s="129"/>
      <c r="UYM153" s="129"/>
      <c r="UYN153" s="129"/>
      <c r="UYO153" s="129"/>
      <c r="UYP153" s="129"/>
      <c r="UYQ153" s="129"/>
      <c r="UYR153" s="129"/>
      <c r="UYS153" s="129"/>
      <c r="UYT153" s="129"/>
      <c r="UYU153" s="129"/>
      <c r="UYV153" s="129"/>
      <c r="UYW153" s="129"/>
      <c r="UYX153" s="129"/>
      <c r="UYY153" s="129"/>
      <c r="UYZ153" s="129"/>
      <c r="UZA153" s="129"/>
      <c r="UZB153" s="129"/>
      <c r="UZC153" s="129"/>
      <c r="UZD153" s="129"/>
      <c r="UZE153" s="129"/>
      <c r="UZF153" s="129"/>
      <c r="UZG153" s="129"/>
      <c r="UZH153" s="129"/>
      <c r="UZI153" s="129"/>
      <c r="UZJ153" s="129"/>
      <c r="UZK153" s="129"/>
      <c r="UZL153" s="129"/>
      <c r="UZM153" s="129"/>
      <c r="UZN153" s="129"/>
      <c r="UZO153" s="129"/>
      <c r="UZP153" s="129"/>
      <c r="UZQ153" s="129"/>
      <c r="UZR153" s="129"/>
      <c r="UZS153" s="129"/>
      <c r="UZT153" s="129"/>
      <c r="UZU153" s="129"/>
      <c r="UZV153" s="129"/>
      <c r="UZW153" s="129"/>
      <c r="UZX153" s="129"/>
      <c r="UZY153" s="129"/>
      <c r="UZZ153" s="129"/>
      <c r="VAA153" s="129"/>
      <c r="VAB153" s="129"/>
      <c r="VAC153" s="129"/>
      <c r="VAD153" s="129"/>
      <c r="VAE153" s="129"/>
      <c r="VAF153" s="129"/>
      <c r="VAG153" s="129"/>
      <c r="VAH153" s="129"/>
      <c r="VAI153" s="129"/>
      <c r="VAJ153" s="129"/>
      <c r="VAK153" s="129"/>
      <c r="VAL153" s="129"/>
      <c r="VAM153" s="129"/>
      <c r="VAN153" s="129"/>
      <c r="VAO153" s="129"/>
      <c r="VAP153" s="129"/>
      <c r="VAQ153" s="129"/>
      <c r="VAR153" s="129"/>
      <c r="VAS153" s="129"/>
      <c r="VAT153" s="129"/>
      <c r="VAU153" s="129"/>
      <c r="VAV153" s="129"/>
      <c r="VAW153" s="129"/>
      <c r="VAX153" s="129"/>
      <c r="VAY153" s="129"/>
      <c r="VAZ153" s="129"/>
      <c r="VBA153" s="129"/>
      <c r="VBB153" s="129"/>
      <c r="VBC153" s="129"/>
      <c r="VBD153" s="129"/>
      <c r="VBE153" s="129"/>
      <c r="VBF153" s="129"/>
      <c r="VBG153" s="129"/>
      <c r="VBH153" s="129"/>
      <c r="VBI153" s="129"/>
      <c r="VBJ153" s="129"/>
      <c r="VBK153" s="129"/>
      <c r="VBL153" s="129"/>
      <c r="VBM153" s="129"/>
      <c r="VBN153" s="129"/>
      <c r="VBO153" s="129"/>
      <c r="VBP153" s="129"/>
      <c r="VBQ153" s="129"/>
      <c r="VBR153" s="129"/>
      <c r="VBS153" s="129"/>
      <c r="VBT153" s="129"/>
      <c r="VBU153" s="129"/>
      <c r="VBV153" s="129"/>
      <c r="VBW153" s="129"/>
      <c r="VBX153" s="129"/>
      <c r="VBY153" s="129"/>
      <c r="VBZ153" s="129"/>
      <c r="VCA153" s="129"/>
      <c r="VCB153" s="129"/>
      <c r="VCC153" s="129"/>
      <c r="VCD153" s="129"/>
      <c r="VCE153" s="129"/>
      <c r="VCF153" s="129"/>
      <c r="VCG153" s="129"/>
      <c r="VCH153" s="129"/>
      <c r="VCI153" s="129"/>
      <c r="VCJ153" s="129"/>
      <c r="VCK153" s="129"/>
      <c r="VCL153" s="129"/>
      <c r="VCM153" s="129"/>
      <c r="VCN153" s="129"/>
      <c r="VCO153" s="129"/>
      <c r="VCP153" s="129"/>
      <c r="VCQ153" s="129"/>
      <c r="VCR153" s="129"/>
      <c r="VCS153" s="129"/>
      <c r="VCT153" s="129"/>
      <c r="VCU153" s="129"/>
      <c r="VCV153" s="129"/>
      <c r="VCW153" s="129"/>
      <c r="VCX153" s="129"/>
      <c r="VCY153" s="129"/>
      <c r="VCZ153" s="129"/>
      <c r="VDA153" s="129"/>
      <c r="VDB153" s="129"/>
      <c r="VDC153" s="129"/>
      <c r="VDD153" s="129"/>
      <c r="VDE153" s="129"/>
      <c r="VDF153" s="129"/>
      <c r="VDG153" s="129"/>
      <c r="VDH153" s="129"/>
      <c r="VDI153" s="129"/>
      <c r="VDJ153" s="129"/>
      <c r="VDK153" s="129"/>
      <c r="VDL153" s="129"/>
      <c r="VDM153" s="129"/>
      <c r="VDN153" s="129"/>
      <c r="VDO153" s="129"/>
      <c r="VDP153" s="129"/>
      <c r="VDQ153" s="129"/>
      <c r="VDR153" s="129"/>
      <c r="VDS153" s="129"/>
      <c r="VDT153" s="129"/>
      <c r="VDU153" s="129"/>
      <c r="VDV153" s="129"/>
      <c r="VDW153" s="129"/>
      <c r="VDX153" s="129"/>
      <c r="VDY153" s="129"/>
      <c r="VDZ153" s="129"/>
      <c r="VEA153" s="129"/>
      <c r="VEB153" s="129"/>
      <c r="VEC153" s="129"/>
      <c r="VED153" s="129"/>
      <c r="VEE153" s="129"/>
      <c r="VEF153" s="129"/>
      <c r="VEG153" s="129"/>
      <c r="VEH153" s="129"/>
      <c r="VEI153" s="129"/>
      <c r="VEJ153" s="129"/>
      <c r="VEK153" s="129"/>
      <c r="VEL153" s="129"/>
      <c r="VEM153" s="129"/>
      <c r="VEN153" s="129"/>
      <c r="VEO153" s="129"/>
      <c r="VEP153" s="129"/>
      <c r="VEQ153" s="129"/>
      <c r="VER153" s="129"/>
      <c r="VES153" s="129"/>
      <c r="VET153" s="129"/>
      <c r="VEU153" s="129"/>
      <c r="VEV153" s="129"/>
      <c r="VEW153" s="129"/>
      <c r="VEX153" s="129"/>
      <c r="VEY153" s="129"/>
      <c r="VEZ153" s="129"/>
      <c r="VFA153" s="129"/>
      <c r="VFB153" s="129"/>
      <c r="VFC153" s="129"/>
      <c r="VFD153" s="129"/>
      <c r="VFE153" s="129"/>
      <c r="VFF153" s="129"/>
      <c r="VFG153" s="129"/>
      <c r="VFH153" s="129"/>
      <c r="VFI153" s="129"/>
      <c r="VFJ153" s="129"/>
      <c r="VFK153" s="129"/>
      <c r="VFL153" s="129"/>
      <c r="VFM153" s="129"/>
      <c r="VFN153" s="129"/>
      <c r="VFO153" s="129"/>
      <c r="VFP153" s="129"/>
      <c r="VFQ153" s="129"/>
      <c r="VFR153" s="129"/>
      <c r="VFS153" s="129"/>
      <c r="VFT153" s="129"/>
      <c r="VFU153" s="129"/>
      <c r="VFV153" s="129"/>
      <c r="VFW153" s="129"/>
      <c r="VFX153" s="129"/>
      <c r="VFY153" s="129"/>
      <c r="VFZ153" s="129"/>
      <c r="VGA153" s="129"/>
      <c r="VGB153" s="129"/>
      <c r="VGC153" s="129"/>
      <c r="VGD153" s="129"/>
      <c r="VGE153" s="129"/>
      <c r="VGF153" s="129"/>
      <c r="VGG153" s="129"/>
      <c r="VGH153" s="129"/>
      <c r="VGI153" s="129"/>
      <c r="VGJ153" s="129"/>
      <c r="VGK153" s="129"/>
      <c r="VGL153" s="129"/>
      <c r="VGM153" s="129"/>
      <c r="VGN153" s="129"/>
      <c r="VGO153" s="129"/>
      <c r="VGP153" s="129"/>
      <c r="VGQ153" s="129"/>
      <c r="VGR153" s="129"/>
      <c r="VGS153" s="129"/>
      <c r="VGT153" s="129"/>
      <c r="VGU153" s="129"/>
      <c r="VGV153" s="129"/>
      <c r="VGW153" s="129"/>
      <c r="VGX153" s="129"/>
      <c r="VGY153" s="129"/>
      <c r="VGZ153" s="129"/>
      <c r="VHA153" s="129"/>
      <c r="VHB153" s="129"/>
      <c r="VHC153" s="129"/>
      <c r="VHD153" s="129"/>
      <c r="VHE153" s="129"/>
      <c r="VHF153" s="129"/>
      <c r="VHG153" s="129"/>
      <c r="VHH153" s="129"/>
      <c r="VHI153" s="129"/>
      <c r="VHJ153" s="129"/>
      <c r="VHK153" s="129"/>
      <c r="VHL153" s="129"/>
      <c r="VHM153" s="129"/>
      <c r="VHN153" s="129"/>
      <c r="VHO153" s="129"/>
      <c r="VHP153" s="129"/>
      <c r="VHQ153" s="129"/>
      <c r="VHR153" s="129"/>
      <c r="VHS153" s="129"/>
      <c r="VHT153" s="129"/>
      <c r="VHU153" s="129"/>
      <c r="VHV153" s="129"/>
      <c r="VHW153" s="129"/>
      <c r="VHX153" s="129"/>
      <c r="VHY153" s="129"/>
      <c r="VHZ153" s="129"/>
      <c r="VIA153" s="129"/>
      <c r="VIB153" s="129"/>
      <c r="VIC153" s="129"/>
      <c r="VID153" s="129"/>
      <c r="VIE153" s="129"/>
      <c r="VIF153" s="129"/>
      <c r="VIG153" s="129"/>
      <c r="VIH153" s="129"/>
      <c r="VII153" s="129"/>
      <c r="VIJ153" s="129"/>
      <c r="VIK153" s="129"/>
      <c r="VIL153" s="129"/>
      <c r="VIM153" s="129"/>
      <c r="VIN153" s="129"/>
      <c r="VIO153" s="129"/>
      <c r="VIP153" s="129"/>
      <c r="VIQ153" s="129"/>
      <c r="VIR153" s="129"/>
      <c r="VIS153" s="129"/>
      <c r="VIT153" s="129"/>
      <c r="VIU153" s="129"/>
      <c r="VIV153" s="129"/>
      <c r="VIW153" s="129"/>
      <c r="VIX153" s="129"/>
      <c r="VIY153" s="129"/>
      <c r="VIZ153" s="129"/>
      <c r="VJA153" s="129"/>
      <c r="VJB153" s="129"/>
      <c r="VJC153" s="129"/>
      <c r="VJD153" s="129"/>
      <c r="VJE153" s="129"/>
      <c r="VJF153" s="129"/>
      <c r="VJG153" s="129"/>
      <c r="VJH153" s="129"/>
      <c r="VJI153" s="129"/>
      <c r="VJJ153" s="129"/>
      <c r="VJK153" s="129"/>
      <c r="VJL153" s="129"/>
      <c r="VJM153" s="129"/>
      <c r="VJN153" s="129"/>
      <c r="VJO153" s="129"/>
      <c r="VJP153" s="129"/>
      <c r="VJQ153" s="129"/>
      <c r="VJR153" s="129"/>
      <c r="VJS153" s="129"/>
      <c r="VJT153" s="129"/>
      <c r="VJU153" s="129"/>
      <c r="VJV153" s="129"/>
      <c r="VJW153" s="129"/>
      <c r="VJX153" s="129"/>
      <c r="VJY153" s="129"/>
      <c r="VJZ153" s="129"/>
      <c r="VKA153" s="129"/>
      <c r="VKB153" s="129"/>
      <c r="VKC153" s="129"/>
      <c r="VKD153" s="129"/>
      <c r="VKE153" s="129"/>
      <c r="VKF153" s="129"/>
      <c r="VKG153" s="129"/>
      <c r="VKH153" s="129"/>
      <c r="VKI153" s="129"/>
      <c r="VKJ153" s="129"/>
      <c r="VKK153" s="129"/>
      <c r="VKL153" s="129"/>
      <c r="VKM153" s="129"/>
      <c r="VKN153" s="129"/>
      <c r="VKO153" s="129"/>
      <c r="VKP153" s="129"/>
      <c r="VKQ153" s="129"/>
      <c r="VKR153" s="129"/>
      <c r="VKS153" s="129"/>
      <c r="VKT153" s="129"/>
      <c r="VKU153" s="129"/>
      <c r="VKV153" s="129"/>
      <c r="VKW153" s="129"/>
      <c r="VKX153" s="129"/>
      <c r="VKY153" s="129"/>
      <c r="VKZ153" s="129"/>
      <c r="VLA153" s="129"/>
      <c r="VLB153" s="129"/>
      <c r="VLC153" s="129"/>
      <c r="VLD153" s="129"/>
      <c r="VLE153" s="129"/>
      <c r="VLF153" s="129"/>
      <c r="VLG153" s="129"/>
      <c r="VLH153" s="129"/>
      <c r="VLI153" s="129"/>
      <c r="VLJ153" s="129"/>
      <c r="VLK153" s="129"/>
      <c r="VLL153" s="129"/>
      <c r="VLM153" s="129"/>
      <c r="VLN153" s="129"/>
      <c r="VLO153" s="129"/>
      <c r="VLP153" s="129"/>
      <c r="VLQ153" s="129"/>
      <c r="VLR153" s="129"/>
      <c r="VLS153" s="129"/>
      <c r="VLT153" s="129"/>
      <c r="VLU153" s="129"/>
      <c r="VLV153" s="129"/>
      <c r="VLW153" s="129"/>
      <c r="VLX153" s="129"/>
      <c r="VLY153" s="129"/>
      <c r="VLZ153" s="129"/>
      <c r="VMA153" s="129"/>
      <c r="VMB153" s="129"/>
      <c r="VMC153" s="129"/>
      <c r="VMD153" s="129"/>
      <c r="VME153" s="129"/>
      <c r="VMF153" s="129"/>
      <c r="VMG153" s="129"/>
      <c r="VMH153" s="129"/>
      <c r="VMI153" s="129"/>
      <c r="VMJ153" s="129"/>
      <c r="VMK153" s="129"/>
      <c r="VML153" s="129"/>
      <c r="VMM153" s="129"/>
      <c r="VMN153" s="129"/>
      <c r="VMO153" s="129"/>
      <c r="VMP153" s="129"/>
      <c r="VMQ153" s="129"/>
      <c r="VMR153" s="129"/>
      <c r="VMS153" s="129"/>
      <c r="VMT153" s="129"/>
      <c r="VMU153" s="129"/>
      <c r="VMV153" s="129"/>
      <c r="VMW153" s="129"/>
      <c r="VMX153" s="129"/>
      <c r="VMY153" s="129"/>
      <c r="VMZ153" s="129"/>
      <c r="VNA153" s="129"/>
      <c r="VNB153" s="129"/>
      <c r="VNC153" s="129"/>
      <c r="VND153" s="129"/>
      <c r="VNE153" s="129"/>
      <c r="VNF153" s="129"/>
      <c r="VNG153" s="129"/>
      <c r="VNH153" s="129"/>
      <c r="VNI153" s="129"/>
      <c r="VNJ153" s="129"/>
      <c r="VNK153" s="129"/>
      <c r="VNL153" s="129"/>
      <c r="VNM153" s="129"/>
      <c r="VNN153" s="129"/>
      <c r="VNO153" s="129"/>
      <c r="VNP153" s="129"/>
      <c r="VNQ153" s="129"/>
      <c r="VNR153" s="129"/>
      <c r="VNS153" s="129"/>
      <c r="VNT153" s="129"/>
      <c r="VNU153" s="129"/>
      <c r="VNV153" s="129"/>
      <c r="VNW153" s="129"/>
      <c r="VNX153" s="129"/>
      <c r="VNY153" s="129"/>
      <c r="VNZ153" s="129"/>
      <c r="VOA153" s="129"/>
      <c r="VOB153" s="129"/>
      <c r="VOC153" s="129"/>
      <c r="VOD153" s="129"/>
      <c r="VOE153" s="129"/>
      <c r="VOF153" s="129"/>
      <c r="VOG153" s="129"/>
      <c r="VOH153" s="129"/>
      <c r="VOI153" s="129"/>
      <c r="VOJ153" s="129"/>
      <c r="VOK153" s="129"/>
      <c r="VOL153" s="129"/>
      <c r="VOM153" s="129"/>
      <c r="VON153" s="129"/>
      <c r="VOO153" s="129"/>
      <c r="VOP153" s="129"/>
      <c r="VOQ153" s="129"/>
      <c r="VOR153" s="129"/>
      <c r="VOS153" s="129"/>
      <c r="VOT153" s="129"/>
      <c r="VOU153" s="129"/>
      <c r="VOV153" s="129"/>
      <c r="VOW153" s="129"/>
      <c r="VOX153" s="129"/>
      <c r="VOY153" s="129"/>
      <c r="VOZ153" s="129"/>
      <c r="VPA153" s="129"/>
      <c r="VPB153" s="129"/>
      <c r="VPC153" s="129"/>
      <c r="VPD153" s="129"/>
      <c r="VPE153" s="129"/>
      <c r="VPF153" s="129"/>
      <c r="VPG153" s="129"/>
      <c r="VPH153" s="129"/>
      <c r="VPI153" s="129"/>
      <c r="VPJ153" s="129"/>
      <c r="VPK153" s="129"/>
      <c r="VPL153" s="129"/>
      <c r="VPM153" s="129"/>
      <c r="VPN153" s="129"/>
      <c r="VPO153" s="129"/>
      <c r="VPP153" s="129"/>
      <c r="VPQ153" s="129"/>
      <c r="VPR153" s="129"/>
      <c r="VPS153" s="129"/>
      <c r="VPT153" s="129"/>
      <c r="VPU153" s="129"/>
      <c r="VPV153" s="129"/>
      <c r="VPW153" s="129"/>
      <c r="VPX153" s="129"/>
      <c r="VPY153" s="129"/>
      <c r="VPZ153" s="129"/>
      <c r="VQA153" s="129"/>
      <c r="VQB153" s="129"/>
      <c r="VQC153" s="129"/>
      <c r="VQD153" s="129"/>
      <c r="VQE153" s="129"/>
      <c r="VQF153" s="129"/>
      <c r="VQG153" s="129"/>
      <c r="VQH153" s="129"/>
      <c r="VQI153" s="129"/>
      <c r="VQJ153" s="129"/>
      <c r="VQK153" s="129"/>
      <c r="VQL153" s="129"/>
      <c r="VQM153" s="129"/>
      <c r="VQN153" s="129"/>
      <c r="VQO153" s="129"/>
      <c r="VQP153" s="129"/>
      <c r="VQQ153" s="129"/>
      <c r="VQR153" s="129"/>
      <c r="VQS153" s="129"/>
      <c r="VQT153" s="129"/>
      <c r="VQU153" s="129"/>
      <c r="VQV153" s="129"/>
      <c r="VQW153" s="129"/>
      <c r="VQX153" s="129"/>
      <c r="VQY153" s="129"/>
      <c r="VQZ153" s="129"/>
      <c r="VRA153" s="129"/>
      <c r="VRB153" s="129"/>
      <c r="VRC153" s="129"/>
      <c r="VRD153" s="129"/>
      <c r="VRE153" s="129"/>
      <c r="VRF153" s="129"/>
      <c r="VRG153" s="129"/>
      <c r="VRH153" s="129"/>
      <c r="VRI153" s="129"/>
      <c r="VRJ153" s="129"/>
      <c r="VRK153" s="129"/>
      <c r="VRL153" s="129"/>
      <c r="VRM153" s="129"/>
      <c r="VRN153" s="129"/>
      <c r="VRO153" s="129"/>
      <c r="VRP153" s="129"/>
      <c r="VRQ153" s="129"/>
      <c r="VRR153" s="129"/>
      <c r="VRS153" s="129"/>
      <c r="VRT153" s="129"/>
      <c r="VRU153" s="129"/>
      <c r="VRV153" s="129"/>
      <c r="VRW153" s="129"/>
      <c r="VRX153" s="129"/>
      <c r="VRY153" s="129"/>
      <c r="VRZ153" s="129"/>
      <c r="VSA153" s="129"/>
      <c r="VSB153" s="129"/>
      <c r="VSC153" s="129"/>
      <c r="VSD153" s="129"/>
      <c r="VSE153" s="129"/>
      <c r="VSF153" s="129"/>
      <c r="VSG153" s="129"/>
      <c r="VSH153" s="129"/>
      <c r="VSI153" s="129"/>
      <c r="VSJ153" s="129"/>
      <c r="VSK153" s="129"/>
      <c r="VSL153" s="129"/>
      <c r="VSM153" s="129"/>
      <c r="VSN153" s="129"/>
      <c r="VSO153" s="129"/>
      <c r="VSP153" s="129"/>
      <c r="VSQ153" s="129"/>
      <c r="VSR153" s="129"/>
      <c r="VSS153" s="129"/>
      <c r="VST153" s="129"/>
      <c r="VSU153" s="129"/>
      <c r="VSV153" s="129"/>
      <c r="VSW153" s="129"/>
      <c r="VSX153" s="129"/>
      <c r="VSY153" s="129"/>
      <c r="VSZ153" s="129"/>
      <c r="VTA153" s="129"/>
      <c r="VTB153" s="129"/>
      <c r="VTC153" s="129"/>
      <c r="VTD153" s="129"/>
      <c r="VTE153" s="129"/>
      <c r="VTF153" s="129"/>
      <c r="VTG153" s="129"/>
      <c r="VTH153" s="129"/>
      <c r="VTI153" s="129"/>
      <c r="VTJ153" s="129"/>
      <c r="VTK153" s="129"/>
      <c r="VTL153" s="129"/>
      <c r="VTM153" s="129"/>
      <c r="VTN153" s="129"/>
      <c r="VTO153" s="129"/>
      <c r="VTP153" s="129"/>
      <c r="VTQ153" s="129"/>
      <c r="VTR153" s="129"/>
      <c r="VTS153" s="129"/>
      <c r="VTT153" s="129"/>
      <c r="VTU153" s="129"/>
      <c r="VTV153" s="129"/>
      <c r="VTW153" s="129"/>
      <c r="VTX153" s="129"/>
      <c r="VTY153" s="129"/>
      <c r="VTZ153" s="129"/>
      <c r="VUA153" s="129"/>
      <c r="VUB153" s="129"/>
      <c r="VUC153" s="129"/>
      <c r="VUD153" s="129"/>
      <c r="VUE153" s="129"/>
      <c r="VUF153" s="129"/>
      <c r="VUG153" s="129"/>
      <c r="VUH153" s="129"/>
      <c r="VUI153" s="129"/>
      <c r="VUJ153" s="129"/>
      <c r="VUK153" s="129"/>
      <c r="VUL153" s="129"/>
      <c r="VUM153" s="129"/>
      <c r="VUN153" s="129"/>
      <c r="VUO153" s="129"/>
      <c r="VUP153" s="129"/>
      <c r="VUQ153" s="129"/>
      <c r="VUR153" s="129"/>
      <c r="VUS153" s="129"/>
      <c r="VUT153" s="129"/>
      <c r="VUU153" s="129"/>
      <c r="VUV153" s="129"/>
      <c r="VUW153" s="129"/>
      <c r="VUX153" s="129"/>
      <c r="VUY153" s="129"/>
      <c r="VUZ153" s="129"/>
      <c r="VVA153" s="129"/>
      <c r="VVB153" s="129"/>
      <c r="VVC153" s="129"/>
      <c r="VVD153" s="129"/>
      <c r="VVE153" s="129"/>
      <c r="VVF153" s="129"/>
      <c r="VVG153" s="129"/>
      <c r="VVH153" s="129"/>
      <c r="VVI153" s="129"/>
      <c r="VVJ153" s="129"/>
      <c r="VVK153" s="129"/>
      <c r="VVL153" s="129"/>
      <c r="VVM153" s="129"/>
      <c r="VVN153" s="129"/>
      <c r="VVO153" s="129"/>
      <c r="VVP153" s="129"/>
      <c r="VVQ153" s="129"/>
      <c r="VVR153" s="129"/>
      <c r="VVS153" s="129"/>
      <c r="VVT153" s="129"/>
      <c r="VVU153" s="129"/>
      <c r="VVV153" s="129"/>
      <c r="VVW153" s="129"/>
      <c r="VVX153" s="129"/>
      <c r="VVY153" s="129"/>
      <c r="VVZ153" s="129"/>
      <c r="VWA153" s="129"/>
      <c r="VWB153" s="129"/>
      <c r="VWC153" s="129"/>
      <c r="VWD153" s="129"/>
      <c r="VWE153" s="129"/>
      <c r="VWF153" s="129"/>
      <c r="VWG153" s="129"/>
      <c r="VWH153" s="129"/>
      <c r="VWI153" s="129"/>
      <c r="VWJ153" s="129"/>
      <c r="VWK153" s="129"/>
      <c r="VWL153" s="129"/>
      <c r="VWM153" s="129"/>
      <c r="VWN153" s="129"/>
      <c r="VWO153" s="129"/>
      <c r="VWP153" s="129"/>
      <c r="VWQ153" s="129"/>
      <c r="VWR153" s="129"/>
      <c r="VWS153" s="129"/>
      <c r="VWT153" s="129"/>
      <c r="VWU153" s="129"/>
      <c r="VWV153" s="129"/>
      <c r="VWW153" s="129"/>
      <c r="VWX153" s="129"/>
      <c r="VWY153" s="129"/>
      <c r="VWZ153" s="129"/>
      <c r="VXA153" s="129"/>
      <c r="VXB153" s="129"/>
      <c r="VXC153" s="129"/>
      <c r="VXD153" s="129"/>
      <c r="VXE153" s="129"/>
      <c r="VXF153" s="129"/>
      <c r="VXG153" s="129"/>
      <c r="VXH153" s="129"/>
      <c r="VXI153" s="129"/>
      <c r="VXJ153" s="129"/>
      <c r="VXK153" s="129"/>
      <c r="VXL153" s="129"/>
      <c r="VXM153" s="129"/>
      <c r="VXN153" s="129"/>
      <c r="VXO153" s="129"/>
      <c r="VXP153" s="129"/>
      <c r="VXQ153" s="129"/>
      <c r="VXR153" s="129"/>
      <c r="VXS153" s="129"/>
      <c r="VXT153" s="129"/>
      <c r="VXU153" s="129"/>
      <c r="VXV153" s="129"/>
      <c r="VXW153" s="129"/>
      <c r="VXX153" s="129"/>
      <c r="VXY153" s="129"/>
      <c r="VXZ153" s="129"/>
      <c r="VYA153" s="129"/>
      <c r="VYB153" s="129"/>
      <c r="VYC153" s="129"/>
      <c r="VYD153" s="129"/>
      <c r="VYE153" s="129"/>
      <c r="VYF153" s="129"/>
      <c r="VYG153" s="129"/>
      <c r="VYH153" s="129"/>
      <c r="VYI153" s="129"/>
      <c r="VYJ153" s="129"/>
      <c r="VYK153" s="129"/>
      <c r="VYL153" s="129"/>
      <c r="VYM153" s="129"/>
      <c r="VYN153" s="129"/>
      <c r="VYO153" s="129"/>
      <c r="VYP153" s="129"/>
      <c r="VYQ153" s="129"/>
      <c r="VYR153" s="129"/>
      <c r="VYS153" s="129"/>
      <c r="VYT153" s="129"/>
      <c r="VYU153" s="129"/>
      <c r="VYV153" s="129"/>
      <c r="VYW153" s="129"/>
      <c r="VYX153" s="129"/>
      <c r="VYY153" s="129"/>
      <c r="VYZ153" s="129"/>
      <c r="VZA153" s="129"/>
      <c r="VZB153" s="129"/>
      <c r="VZC153" s="129"/>
      <c r="VZD153" s="129"/>
      <c r="VZE153" s="129"/>
      <c r="VZF153" s="129"/>
      <c r="VZG153" s="129"/>
      <c r="VZH153" s="129"/>
      <c r="VZI153" s="129"/>
      <c r="VZJ153" s="129"/>
      <c r="VZK153" s="129"/>
      <c r="VZL153" s="129"/>
      <c r="VZM153" s="129"/>
      <c r="VZN153" s="129"/>
      <c r="VZO153" s="129"/>
      <c r="VZP153" s="129"/>
      <c r="VZQ153" s="129"/>
      <c r="VZR153" s="129"/>
      <c r="VZS153" s="129"/>
      <c r="VZT153" s="129"/>
      <c r="VZU153" s="129"/>
      <c r="VZV153" s="129"/>
      <c r="VZW153" s="129"/>
      <c r="VZX153" s="129"/>
      <c r="VZY153" s="129"/>
      <c r="VZZ153" s="129"/>
      <c r="WAA153" s="129"/>
      <c r="WAB153" s="129"/>
      <c r="WAC153" s="129"/>
      <c r="WAD153" s="129"/>
      <c r="WAE153" s="129"/>
      <c r="WAF153" s="129"/>
      <c r="WAG153" s="129"/>
      <c r="WAH153" s="129"/>
      <c r="WAI153" s="129"/>
      <c r="WAJ153" s="129"/>
      <c r="WAK153" s="129"/>
      <c r="WAL153" s="129"/>
      <c r="WAM153" s="129"/>
      <c r="WAN153" s="129"/>
      <c r="WAO153" s="129"/>
      <c r="WAP153" s="129"/>
      <c r="WAQ153" s="129"/>
      <c r="WAR153" s="129"/>
      <c r="WAS153" s="129"/>
      <c r="WAT153" s="129"/>
      <c r="WAU153" s="129"/>
      <c r="WAV153" s="129"/>
      <c r="WAW153" s="129"/>
      <c r="WAX153" s="129"/>
      <c r="WAY153" s="129"/>
      <c r="WAZ153" s="129"/>
      <c r="WBA153" s="129"/>
      <c r="WBB153" s="129"/>
      <c r="WBC153" s="129"/>
      <c r="WBD153" s="129"/>
      <c r="WBE153" s="129"/>
      <c r="WBF153" s="129"/>
      <c r="WBG153" s="129"/>
      <c r="WBH153" s="129"/>
      <c r="WBI153" s="129"/>
      <c r="WBJ153" s="129"/>
      <c r="WBK153" s="129"/>
      <c r="WBL153" s="129"/>
      <c r="WBM153" s="129"/>
      <c r="WBN153" s="129"/>
      <c r="WBO153" s="129"/>
      <c r="WBP153" s="129"/>
      <c r="WBQ153" s="129"/>
      <c r="WBR153" s="129"/>
      <c r="WBS153" s="129"/>
      <c r="WBT153" s="129"/>
      <c r="WBU153" s="129"/>
      <c r="WBV153" s="129"/>
      <c r="WBW153" s="129"/>
      <c r="WBX153" s="129"/>
      <c r="WBY153" s="129"/>
      <c r="WBZ153" s="129"/>
      <c r="WCA153" s="129"/>
      <c r="WCB153" s="129"/>
      <c r="WCC153" s="129"/>
      <c r="WCD153" s="129"/>
      <c r="WCE153" s="129"/>
      <c r="WCF153" s="129"/>
      <c r="WCG153" s="129"/>
      <c r="WCH153" s="129"/>
      <c r="WCI153" s="129"/>
      <c r="WCJ153" s="129"/>
      <c r="WCK153" s="129"/>
      <c r="WCL153" s="129"/>
      <c r="WCM153" s="129"/>
      <c r="WCN153" s="129"/>
      <c r="WCO153" s="129"/>
      <c r="WCP153" s="129"/>
      <c r="WCQ153" s="129"/>
      <c r="WCR153" s="129"/>
      <c r="WCS153" s="129"/>
      <c r="WCT153" s="129"/>
      <c r="WCU153" s="129"/>
      <c r="WCV153" s="129"/>
      <c r="WCW153" s="129"/>
      <c r="WCX153" s="129"/>
      <c r="WCY153" s="129"/>
      <c r="WCZ153" s="129"/>
      <c r="WDA153" s="129"/>
      <c r="WDB153" s="129"/>
      <c r="WDC153" s="129"/>
      <c r="WDD153" s="129"/>
      <c r="WDE153" s="129"/>
      <c r="WDF153" s="129"/>
      <c r="WDG153" s="129"/>
      <c r="WDH153" s="129"/>
      <c r="WDI153" s="129"/>
      <c r="WDJ153" s="129"/>
      <c r="WDK153" s="129"/>
      <c r="WDL153" s="129"/>
      <c r="WDM153" s="129"/>
      <c r="WDN153" s="129"/>
      <c r="WDO153" s="129"/>
      <c r="WDP153" s="129"/>
      <c r="WDQ153" s="129"/>
      <c r="WDR153" s="129"/>
      <c r="WDS153" s="129"/>
      <c r="WDT153" s="129"/>
      <c r="WDU153" s="129"/>
      <c r="WDV153" s="129"/>
      <c r="WDW153" s="129"/>
      <c r="WDX153" s="129"/>
      <c r="WDY153" s="129"/>
      <c r="WDZ153" s="129"/>
      <c r="WEA153" s="129"/>
      <c r="WEB153" s="129"/>
      <c r="WEC153" s="129"/>
      <c r="WED153" s="129"/>
      <c r="WEE153" s="129"/>
      <c r="WEF153" s="129"/>
      <c r="WEG153" s="129"/>
      <c r="WEH153" s="129"/>
      <c r="WEI153" s="129"/>
      <c r="WEJ153" s="129"/>
      <c r="WEK153" s="129"/>
      <c r="WEL153" s="129"/>
      <c r="WEM153" s="129"/>
      <c r="WEN153" s="129"/>
      <c r="WEO153" s="129"/>
      <c r="WEP153" s="129"/>
      <c r="WEQ153" s="129"/>
      <c r="WER153" s="129"/>
      <c r="WES153" s="129"/>
      <c r="WET153" s="129"/>
      <c r="WEU153" s="129"/>
      <c r="WEV153" s="129"/>
      <c r="WEW153" s="129"/>
      <c r="WEX153" s="129"/>
      <c r="WEY153" s="129"/>
      <c r="WEZ153" s="129"/>
      <c r="WFA153" s="129"/>
      <c r="WFB153" s="129"/>
      <c r="WFC153" s="129"/>
      <c r="WFD153" s="129"/>
      <c r="WFE153" s="129"/>
      <c r="WFF153" s="129"/>
      <c r="WFG153" s="129"/>
      <c r="WFH153" s="129"/>
      <c r="WFI153" s="129"/>
      <c r="WFJ153" s="129"/>
      <c r="WFK153" s="129"/>
      <c r="WFL153" s="129"/>
      <c r="WFM153" s="129"/>
      <c r="WFN153" s="129"/>
      <c r="WFO153" s="129"/>
      <c r="WFP153" s="129"/>
      <c r="WFQ153" s="129"/>
      <c r="WFR153" s="129"/>
      <c r="WFS153" s="129"/>
      <c r="WFT153" s="129"/>
      <c r="WFU153" s="129"/>
      <c r="WFV153" s="129"/>
      <c r="WFW153" s="129"/>
      <c r="WFX153" s="129"/>
      <c r="WFY153" s="129"/>
      <c r="WFZ153" s="129"/>
      <c r="WGA153" s="129"/>
      <c r="WGB153" s="129"/>
      <c r="WGC153" s="129"/>
      <c r="WGD153" s="129"/>
      <c r="WGE153" s="129"/>
      <c r="WGF153" s="129"/>
      <c r="WGG153" s="129"/>
      <c r="WGH153" s="129"/>
      <c r="WGI153" s="129"/>
      <c r="WGJ153" s="129"/>
      <c r="WGK153" s="129"/>
      <c r="WGL153" s="129"/>
      <c r="WGM153" s="129"/>
      <c r="WGN153" s="129"/>
      <c r="WGO153" s="129"/>
      <c r="WGP153" s="129"/>
      <c r="WGQ153" s="129"/>
      <c r="WGR153" s="129"/>
      <c r="WGS153" s="129"/>
      <c r="WGT153" s="129"/>
      <c r="WGU153" s="129"/>
      <c r="WGV153" s="129"/>
      <c r="WGW153" s="129"/>
      <c r="WGX153" s="129"/>
      <c r="WGY153" s="129"/>
      <c r="WGZ153" s="129"/>
      <c r="WHA153" s="129"/>
      <c r="WHB153" s="129"/>
      <c r="WHC153" s="129"/>
      <c r="WHD153" s="129"/>
      <c r="WHE153" s="129"/>
      <c r="WHF153" s="129"/>
      <c r="WHG153" s="129"/>
      <c r="WHH153" s="129"/>
      <c r="WHI153" s="129"/>
      <c r="WHJ153" s="129"/>
      <c r="WHK153" s="129"/>
      <c r="WHL153" s="129"/>
      <c r="WHM153" s="129"/>
      <c r="WHN153" s="129"/>
      <c r="WHO153" s="129"/>
      <c r="WHP153" s="129"/>
      <c r="WHQ153" s="129"/>
      <c r="WHR153" s="129"/>
      <c r="WHS153" s="129"/>
      <c r="WHT153" s="129"/>
      <c r="WHU153" s="129"/>
      <c r="WHV153" s="129"/>
      <c r="WHW153" s="129"/>
      <c r="WHX153" s="129"/>
      <c r="WHY153" s="129"/>
      <c r="WHZ153" s="129"/>
      <c r="WIA153" s="129"/>
      <c r="WIB153" s="129"/>
      <c r="WIC153" s="129"/>
      <c r="WID153" s="129"/>
      <c r="WIE153" s="129"/>
      <c r="WIF153" s="129"/>
      <c r="WIG153" s="129"/>
      <c r="WIH153" s="129"/>
      <c r="WII153" s="129"/>
      <c r="WIJ153" s="129"/>
      <c r="WIK153" s="129"/>
      <c r="WIL153" s="129"/>
      <c r="WIM153" s="129"/>
      <c r="WIN153" s="129"/>
      <c r="WIO153" s="129"/>
      <c r="WIP153" s="129"/>
      <c r="WIQ153" s="129"/>
      <c r="WIR153" s="129"/>
      <c r="WIS153" s="129"/>
      <c r="WIT153" s="129"/>
      <c r="WIU153" s="129"/>
      <c r="WIV153" s="129"/>
      <c r="WIW153" s="129"/>
      <c r="WIX153" s="129"/>
      <c r="WIY153" s="129"/>
      <c r="WIZ153" s="129"/>
      <c r="WJA153" s="129"/>
      <c r="WJB153" s="129"/>
      <c r="WJC153" s="129"/>
      <c r="WJD153" s="129"/>
      <c r="WJE153" s="129"/>
      <c r="WJF153" s="129"/>
      <c r="WJG153" s="129"/>
      <c r="WJH153" s="129"/>
      <c r="WJI153" s="129"/>
      <c r="WJJ153" s="129"/>
      <c r="WJK153" s="129"/>
      <c r="WJL153" s="129"/>
      <c r="WJM153" s="129"/>
      <c r="WJN153" s="129"/>
      <c r="WJO153" s="129"/>
      <c r="WJP153" s="129"/>
      <c r="WJQ153" s="129"/>
      <c r="WJR153" s="129"/>
      <c r="WJS153" s="129"/>
      <c r="WJT153" s="129"/>
      <c r="WJU153" s="129"/>
      <c r="WJV153" s="129"/>
      <c r="WJW153" s="129"/>
      <c r="WJX153" s="129"/>
      <c r="WJY153" s="129"/>
      <c r="WJZ153" s="129"/>
      <c r="WKA153" s="129"/>
      <c r="WKB153" s="129"/>
      <c r="WKC153" s="129"/>
      <c r="WKD153" s="129"/>
      <c r="WKE153" s="129"/>
      <c r="WKF153" s="129"/>
      <c r="WKG153" s="129"/>
      <c r="WKH153" s="129"/>
      <c r="WKI153" s="129"/>
      <c r="WKJ153" s="129"/>
      <c r="WKK153" s="129"/>
      <c r="WKL153" s="129"/>
      <c r="WKM153" s="129"/>
      <c r="WKN153" s="129"/>
      <c r="WKO153" s="129"/>
      <c r="WKP153" s="129"/>
      <c r="WKQ153" s="129"/>
      <c r="WKR153" s="129"/>
      <c r="WKS153" s="129"/>
      <c r="WKT153" s="129"/>
      <c r="WKU153" s="129"/>
      <c r="WKV153" s="129"/>
      <c r="WKW153" s="129"/>
      <c r="WKX153" s="129"/>
      <c r="WKY153" s="129"/>
      <c r="WKZ153" s="129"/>
      <c r="WLA153" s="129"/>
      <c r="WLB153" s="129"/>
      <c r="WLC153" s="129"/>
      <c r="WLD153" s="129"/>
      <c r="WLE153" s="129"/>
      <c r="WLF153" s="129"/>
      <c r="WLG153" s="129"/>
      <c r="WLH153" s="129"/>
      <c r="WLI153" s="129"/>
      <c r="WLJ153" s="129"/>
      <c r="WLK153" s="129"/>
      <c r="WLL153" s="129"/>
      <c r="WLM153" s="129"/>
      <c r="WLN153" s="129"/>
      <c r="WLO153" s="129"/>
      <c r="WLP153" s="129"/>
      <c r="WLQ153" s="129"/>
      <c r="WLR153" s="129"/>
      <c r="WLS153" s="129"/>
      <c r="WLT153" s="129"/>
      <c r="WLU153" s="129"/>
      <c r="WLV153" s="129"/>
      <c r="WLW153" s="129"/>
      <c r="WLX153" s="129"/>
      <c r="WLY153" s="129"/>
      <c r="WLZ153" s="129"/>
      <c r="WMA153" s="129"/>
      <c r="WMB153" s="129"/>
      <c r="WMC153" s="129"/>
      <c r="WMD153" s="129"/>
      <c r="WME153" s="129"/>
      <c r="WMF153" s="129"/>
      <c r="WMG153" s="129"/>
      <c r="WMH153" s="129"/>
      <c r="WMI153" s="129"/>
      <c r="WMJ153" s="129"/>
      <c r="WMK153" s="129"/>
      <c r="WML153" s="129"/>
      <c r="WMM153" s="129"/>
      <c r="WMN153" s="129"/>
      <c r="WMO153" s="129"/>
      <c r="WMP153" s="129"/>
      <c r="WMQ153" s="129"/>
      <c r="WMR153" s="129"/>
      <c r="WMS153" s="129"/>
      <c r="WMT153" s="129"/>
      <c r="WMU153" s="129"/>
      <c r="WMV153" s="129"/>
      <c r="WMW153" s="129"/>
      <c r="WMX153" s="129"/>
      <c r="WMY153" s="129"/>
      <c r="WMZ153" s="129"/>
      <c r="WNA153" s="129"/>
      <c r="WNB153" s="129"/>
      <c r="WNC153" s="129"/>
      <c r="WND153" s="129"/>
      <c r="WNE153" s="129"/>
      <c r="WNF153" s="129"/>
      <c r="WNG153" s="129"/>
      <c r="WNH153" s="129"/>
      <c r="WNI153" s="129"/>
      <c r="WNJ153" s="129"/>
      <c r="WNK153" s="129"/>
      <c r="WNL153" s="129"/>
      <c r="WNM153" s="129"/>
      <c r="WNN153" s="129"/>
      <c r="WNO153" s="129"/>
      <c r="WNP153" s="129"/>
      <c r="WNQ153" s="129"/>
      <c r="WNR153" s="129"/>
      <c r="WNS153" s="129"/>
      <c r="WNT153" s="129"/>
      <c r="WNU153" s="129"/>
      <c r="WNV153" s="129"/>
      <c r="WNW153" s="129"/>
      <c r="WNX153" s="129"/>
      <c r="WNY153" s="129"/>
      <c r="WNZ153" s="129"/>
      <c r="WOA153" s="129"/>
      <c r="WOB153" s="129"/>
      <c r="WOC153" s="129"/>
      <c r="WOD153" s="129"/>
      <c r="WOE153" s="129"/>
      <c r="WOF153" s="129"/>
      <c r="WOG153" s="129"/>
      <c r="WOH153" s="129"/>
      <c r="WOI153" s="129"/>
      <c r="WOJ153" s="129"/>
      <c r="WOK153" s="129"/>
      <c r="WOL153" s="129"/>
      <c r="WOM153" s="129"/>
      <c r="WON153" s="129"/>
      <c r="WOO153" s="129"/>
      <c r="WOP153" s="129"/>
      <c r="WOQ153" s="129"/>
      <c r="WOR153" s="129"/>
      <c r="WOS153" s="129"/>
      <c r="WOT153" s="129"/>
      <c r="WOU153" s="129"/>
      <c r="WOV153" s="129"/>
      <c r="WOW153" s="129"/>
      <c r="WOX153" s="129"/>
      <c r="WOY153" s="129"/>
      <c r="WOZ153" s="129"/>
      <c r="WPA153" s="129"/>
      <c r="WPB153" s="129"/>
      <c r="WPC153" s="129"/>
      <c r="WPD153" s="129"/>
      <c r="WPE153" s="129"/>
      <c r="WPF153" s="129"/>
      <c r="WPG153" s="129"/>
      <c r="WPH153" s="129"/>
      <c r="WPI153" s="129"/>
      <c r="WPJ153" s="129"/>
      <c r="WPK153" s="129"/>
      <c r="WPL153" s="129"/>
      <c r="WPM153" s="129"/>
      <c r="WPN153" s="129"/>
      <c r="WPO153" s="129"/>
      <c r="WPP153" s="129"/>
      <c r="WPQ153" s="129"/>
      <c r="WPR153" s="129"/>
      <c r="WPS153" s="129"/>
      <c r="WPT153" s="129"/>
      <c r="WPU153" s="129"/>
      <c r="WPV153" s="129"/>
      <c r="WPW153" s="129"/>
      <c r="WPX153" s="129"/>
      <c r="WPY153" s="129"/>
      <c r="WPZ153" s="129"/>
      <c r="WQA153" s="129"/>
      <c r="WQB153" s="129"/>
      <c r="WQC153" s="129"/>
      <c r="WQD153" s="129"/>
      <c r="WQE153" s="129"/>
      <c r="WQF153" s="129"/>
      <c r="WQG153" s="129"/>
      <c r="WQH153" s="129"/>
      <c r="WQI153" s="129"/>
      <c r="WQJ153" s="129"/>
      <c r="WQK153" s="129"/>
      <c r="WQL153" s="129"/>
      <c r="WQM153" s="129"/>
      <c r="WQN153" s="129"/>
      <c r="WQO153" s="129"/>
      <c r="WQP153" s="129"/>
      <c r="WQQ153" s="129"/>
      <c r="WQR153" s="129"/>
      <c r="WQS153" s="129"/>
      <c r="WQT153" s="129"/>
      <c r="WQU153" s="129"/>
      <c r="WQV153" s="129"/>
      <c r="WQW153" s="129"/>
      <c r="WQX153" s="129"/>
      <c r="WQY153" s="129"/>
      <c r="WQZ153" s="129"/>
      <c r="WRA153" s="129"/>
      <c r="WRB153" s="129"/>
      <c r="WRC153" s="129"/>
      <c r="WRD153" s="129"/>
      <c r="WRE153" s="129"/>
      <c r="WRF153" s="129"/>
      <c r="WRG153" s="129"/>
      <c r="WRH153" s="129"/>
      <c r="WRI153" s="129"/>
      <c r="WRJ153" s="129"/>
      <c r="WRK153" s="129"/>
      <c r="WRL153" s="129"/>
      <c r="WRM153" s="129"/>
      <c r="WRN153" s="129"/>
      <c r="WRO153" s="129"/>
      <c r="WRP153" s="129"/>
      <c r="WRQ153" s="129"/>
      <c r="WRR153" s="129"/>
      <c r="WRS153" s="129"/>
      <c r="WRT153" s="129"/>
      <c r="WRU153" s="129"/>
      <c r="WRV153" s="129"/>
      <c r="WRW153" s="129"/>
      <c r="WRX153" s="129"/>
      <c r="WRY153" s="129"/>
      <c r="WRZ153" s="129"/>
      <c r="WSA153" s="129"/>
      <c r="WSB153" s="129"/>
      <c r="WSC153" s="129"/>
      <c r="WSD153" s="129"/>
      <c r="WSE153" s="129"/>
      <c r="WSF153" s="129"/>
      <c r="WSG153" s="129"/>
      <c r="WSH153" s="129"/>
      <c r="WSI153" s="129"/>
      <c r="WSJ153" s="129"/>
      <c r="WSK153" s="129"/>
      <c r="WSL153" s="129"/>
      <c r="WSM153" s="129"/>
      <c r="WSN153" s="129"/>
      <c r="WSO153" s="129"/>
      <c r="WSP153" s="129"/>
      <c r="WSQ153" s="129"/>
      <c r="WSR153" s="129"/>
      <c r="WSS153" s="129"/>
      <c r="WST153" s="129"/>
      <c r="WSU153" s="129"/>
      <c r="WSV153" s="129"/>
      <c r="WSW153" s="129"/>
      <c r="WSX153" s="129"/>
      <c r="WSY153" s="129"/>
      <c r="WSZ153" s="129"/>
      <c r="WTA153" s="129"/>
      <c r="WTB153" s="129"/>
      <c r="WTC153" s="129"/>
      <c r="WTD153" s="129"/>
      <c r="WTE153" s="129"/>
      <c r="WTF153" s="129"/>
      <c r="WTG153" s="129"/>
      <c r="WTH153" s="129"/>
      <c r="WTI153" s="129"/>
      <c r="WTJ153" s="129"/>
      <c r="WTK153" s="129"/>
      <c r="WTL153" s="129"/>
      <c r="WTM153" s="129"/>
      <c r="WTN153" s="129"/>
      <c r="WTO153" s="129"/>
      <c r="WTP153" s="129"/>
      <c r="WTQ153" s="129"/>
      <c r="WTR153" s="129"/>
      <c r="WTS153" s="129"/>
      <c r="WTT153" s="129"/>
      <c r="WTU153" s="129"/>
      <c r="WTV153" s="129"/>
      <c r="WTW153" s="129"/>
      <c r="WTX153" s="129"/>
      <c r="WTY153" s="129"/>
      <c r="WTZ153" s="129"/>
      <c r="WUA153" s="129"/>
      <c r="WUB153" s="129"/>
      <c r="WUC153" s="129"/>
      <c r="WUD153" s="129"/>
      <c r="WUE153" s="129"/>
      <c r="WUF153" s="129"/>
      <c r="WUG153" s="129"/>
      <c r="WUH153" s="129"/>
      <c r="WUI153" s="129"/>
      <c r="WUJ153" s="129"/>
      <c r="WUK153" s="129"/>
      <c r="WUL153" s="129"/>
      <c r="WUM153" s="129"/>
      <c r="WUN153" s="129"/>
      <c r="WUO153" s="129"/>
      <c r="WUP153" s="129"/>
      <c r="WUQ153" s="129"/>
      <c r="WUR153" s="129"/>
      <c r="WUS153" s="129"/>
      <c r="WUT153" s="129"/>
      <c r="WUU153" s="129"/>
      <c r="WUV153" s="129"/>
      <c r="WUW153" s="129"/>
      <c r="WUX153" s="129"/>
      <c r="WUY153" s="129"/>
      <c r="WUZ153" s="129"/>
      <c r="WVA153" s="129"/>
      <c r="WVB153" s="129"/>
      <c r="WVC153" s="129"/>
      <c r="WVD153" s="129"/>
      <c r="WVE153" s="129"/>
      <c r="WVF153" s="129"/>
      <c r="WVG153" s="129"/>
      <c r="WVH153" s="129"/>
      <c r="WVI153" s="129"/>
      <c r="WVJ153" s="129"/>
      <c r="WVK153" s="129"/>
      <c r="WVL153" s="129"/>
      <c r="WVM153" s="129"/>
      <c r="WVN153" s="129"/>
      <c r="WVO153" s="129"/>
      <c r="WVP153" s="129"/>
      <c r="WVQ153" s="129"/>
      <c r="WVR153" s="129"/>
      <c r="WVS153" s="129"/>
      <c r="WVT153" s="129"/>
      <c r="WVU153" s="129"/>
      <c r="WVV153" s="129"/>
      <c r="WVW153" s="129"/>
      <c r="WVX153" s="129"/>
      <c r="WVY153" s="129"/>
      <c r="WVZ153" s="129"/>
      <c r="WWA153" s="129"/>
      <c r="WWB153" s="129"/>
      <c r="WWC153" s="129"/>
      <c r="WWD153" s="129"/>
      <c r="WWE153" s="129"/>
      <c r="WWF153" s="129"/>
      <c r="WWG153" s="129"/>
      <c r="WWH153" s="129"/>
      <c r="WWI153" s="129"/>
      <c r="WWJ153" s="129"/>
      <c r="WWK153" s="129"/>
      <c r="WWL153" s="129"/>
      <c r="WWM153" s="129"/>
      <c r="WWN153" s="129"/>
      <c r="WWO153" s="129"/>
      <c r="WWP153" s="129"/>
      <c r="WWQ153" s="129"/>
      <c r="WWR153" s="129"/>
      <c r="WWS153" s="129"/>
      <c r="WWT153" s="129"/>
      <c r="WWU153" s="129"/>
      <c r="WWV153" s="129"/>
      <c r="WWW153" s="129"/>
      <c r="WWX153" s="129"/>
      <c r="WWY153" s="129"/>
      <c r="WWZ153" s="129"/>
      <c r="WXA153" s="129"/>
      <c r="WXB153" s="129"/>
      <c r="WXC153" s="129"/>
      <c r="WXD153" s="129"/>
      <c r="WXE153" s="129"/>
      <c r="WXF153" s="129"/>
      <c r="WXG153" s="129"/>
      <c r="WXH153" s="129"/>
      <c r="WXI153" s="129"/>
      <c r="WXJ153" s="129"/>
      <c r="WXK153" s="129"/>
      <c r="WXL153" s="129"/>
      <c r="WXM153" s="129"/>
      <c r="WXN153" s="129"/>
      <c r="WXO153" s="129"/>
      <c r="WXP153" s="129"/>
      <c r="WXQ153" s="129"/>
      <c r="WXR153" s="129"/>
      <c r="WXS153" s="129"/>
      <c r="WXT153" s="129"/>
      <c r="WXU153" s="129"/>
      <c r="WXV153" s="129"/>
      <c r="WXW153" s="129"/>
      <c r="WXX153" s="129"/>
      <c r="WXY153" s="129"/>
      <c r="WXZ153" s="129"/>
      <c r="WYA153" s="129"/>
      <c r="WYB153" s="129"/>
      <c r="WYC153" s="129"/>
      <c r="WYD153" s="129"/>
      <c r="WYE153" s="129"/>
      <c r="WYF153" s="129"/>
      <c r="WYG153" s="129"/>
      <c r="WYH153" s="129"/>
      <c r="WYI153" s="129"/>
      <c r="WYJ153" s="129"/>
      <c r="WYK153" s="129"/>
      <c r="WYL153" s="129"/>
      <c r="WYM153" s="129"/>
      <c r="WYN153" s="129"/>
      <c r="WYO153" s="129"/>
      <c r="WYP153" s="129"/>
      <c r="WYQ153" s="129"/>
      <c r="WYR153" s="129"/>
      <c r="WYS153" s="129"/>
      <c r="WYT153" s="129"/>
      <c r="WYU153" s="129"/>
      <c r="WYV153" s="129"/>
      <c r="WYW153" s="129"/>
      <c r="WYX153" s="129"/>
      <c r="WYY153" s="129"/>
      <c r="WYZ153" s="129"/>
      <c r="WZA153" s="129"/>
      <c r="WZB153" s="129"/>
      <c r="WZC153" s="129"/>
      <c r="WZD153" s="129"/>
      <c r="WZE153" s="129"/>
      <c r="WZF153" s="129"/>
      <c r="WZG153" s="129"/>
      <c r="WZH153" s="129"/>
      <c r="WZI153" s="129"/>
      <c r="WZJ153" s="129"/>
      <c r="WZK153" s="129"/>
      <c r="WZL153" s="129"/>
      <c r="WZM153" s="129"/>
      <c r="WZN153" s="129"/>
      <c r="WZO153" s="129"/>
      <c r="WZP153" s="129"/>
      <c r="WZQ153" s="129"/>
      <c r="WZR153" s="129"/>
      <c r="WZS153" s="129"/>
      <c r="WZT153" s="129"/>
      <c r="WZU153" s="129"/>
      <c r="WZV153" s="129"/>
      <c r="WZW153" s="129"/>
      <c r="WZX153" s="129"/>
      <c r="WZY153" s="129"/>
      <c r="WZZ153" s="129"/>
      <c r="XAA153" s="129"/>
      <c r="XAB153" s="129"/>
      <c r="XAC153" s="129"/>
      <c r="XAD153" s="129"/>
      <c r="XAE153" s="129"/>
      <c r="XAF153" s="129"/>
      <c r="XAG153" s="129"/>
      <c r="XAH153" s="129"/>
      <c r="XAI153" s="129"/>
      <c r="XAJ153" s="129"/>
      <c r="XAK153" s="129"/>
      <c r="XAL153" s="129"/>
      <c r="XAM153" s="129"/>
      <c r="XAN153" s="129"/>
      <c r="XAO153" s="129"/>
      <c r="XAP153" s="129"/>
      <c r="XAQ153" s="129"/>
      <c r="XAR153" s="129"/>
      <c r="XAS153" s="129"/>
      <c r="XAT153" s="129"/>
      <c r="XAU153" s="129"/>
      <c r="XAV153" s="129"/>
      <c r="XAW153" s="129"/>
      <c r="XAX153" s="129"/>
      <c r="XAY153" s="129"/>
      <c r="XAZ153" s="129"/>
      <c r="XBA153" s="129"/>
      <c r="XBB153" s="129"/>
      <c r="XBC153" s="129"/>
      <c r="XBD153" s="129"/>
      <c r="XBE153" s="129"/>
      <c r="XBF153" s="129"/>
      <c r="XBG153" s="129"/>
      <c r="XBH153" s="129"/>
      <c r="XBI153" s="129"/>
      <c r="XBJ153" s="129"/>
      <c r="XBK153" s="129"/>
      <c r="XBL153" s="129"/>
      <c r="XBM153" s="129"/>
      <c r="XBN153" s="129"/>
      <c r="XBO153" s="129"/>
      <c r="XBP153" s="129"/>
      <c r="XBQ153" s="129"/>
      <c r="XBR153" s="129"/>
      <c r="XBS153" s="129"/>
      <c r="XBT153" s="129"/>
      <c r="XBU153" s="129"/>
      <c r="XBV153" s="129"/>
      <c r="XBW153" s="129"/>
      <c r="XBX153" s="129"/>
      <c r="XBY153" s="129"/>
      <c r="XBZ153" s="129"/>
      <c r="XCA153" s="129"/>
      <c r="XCB153" s="129"/>
      <c r="XCC153" s="129"/>
      <c r="XCD153" s="129"/>
      <c r="XCE153" s="129"/>
      <c r="XCF153" s="129"/>
      <c r="XCG153" s="129"/>
      <c r="XCH153" s="129"/>
      <c r="XCI153" s="129"/>
      <c r="XCJ153" s="129"/>
      <c r="XCK153" s="129"/>
      <c r="XCL153" s="129"/>
      <c r="XCM153" s="129"/>
      <c r="XCN153" s="129"/>
      <c r="XCO153" s="129"/>
      <c r="XCP153" s="129"/>
      <c r="XCQ153" s="129"/>
      <c r="XCR153" s="129"/>
      <c r="XCS153" s="129"/>
      <c r="XCT153" s="129"/>
      <c r="XCU153" s="129"/>
      <c r="XCV153" s="129"/>
      <c r="XCW153" s="129"/>
      <c r="XCX153" s="129"/>
      <c r="XCY153" s="129"/>
      <c r="XCZ153" s="129"/>
      <c r="XDA153" s="129"/>
      <c r="XDB153" s="129"/>
      <c r="XDC153" s="129"/>
      <c r="XDD153" s="129"/>
      <c r="XDE153" s="129"/>
      <c r="XDF153" s="129"/>
      <c r="XDG153" s="129"/>
      <c r="XDH153" s="129"/>
      <c r="XDI153" s="129"/>
      <c r="XDJ153" s="129"/>
      <c r="XDK153" s="129"/>
      <c r="XDL153" s="129"/>
      <c r="XDM153" s="129"/>
      <c r="XDN153" s="129"/>
      <c r="XDO153" s="129"/>
      <c r="XDP153" s="129"/>
      <c r="XDQ153" s="129"/>
      <c r="XDR153" s="129"/>
      <c r="XDS153" s="129"/>
      <c r="XDT153" s="129"/>
      <c r="XDU153" s="129"/>
      <c r="XDV153" s="129"/>
      <c r="XDW153" s="129"/>
      <c r="XDX153" s="129"/>
      <c r="XDY153" s="129"/>
      <c r="XDZ153" s="129"/>
      <c r="XEA153" s="129"/>
      <c r="XEB153" s="129"/>
      <c r="XEC153" s="129"/>
      <c r="XED153" s="129"/>
      <c r="XEE153" s="129"/>
      <c r="XEF153" s="129"/>
      <c r="XEG153" s="129"/>
      <c r="XEH153" s="129"/>
      <c r="XEI153" s="129"/>
      <c r="XEJ153" s="129"/>
      <c r="XEK153" s="129"/>
      <c r="XEL153" s="129"/>
      <c r="XEM153" s="129"/>
      <c r="XEN153" s="129"/>
      <c r="XEO153" s="129"/>
      <c r="XEP153" s="129"/>
      <c r="XEQ153" s="129"/>
      <c r="XER153" s="129"/>
      <c r="XES153" s="129"/>
      <c r="XET153" s="129"/>
      <c r="XEU153" s="129"/>
      <c r="XEV153" s="129"/>
      <c r="XEW153" s="129"/>
      <c r="XEX153" s="129"/>
      <c r="XEY153" s="129"/>
      <c r="XEZ153" s="129"/>
      <c r="XFA153" s="129"/>
      <c r="XFB153" s="129"/>
      <c r="XFC153" s="129"/>
      <c r="XFD153" s="129"/>
    </row>
    <row customFormat="1" ht="15" r="154" s="144">
      <c r="A154" s="76">
        <v>153</v>
      </c>
      <c r="B154" s="155" t="s">
        <v>1169</v>
      </c>
      <c r="C154" s="77" t="str">
        <f>VLOOKUP(B154,'Cấp phát TN'!C3:G1048574,2,FALSE)</f>
        <v>GPCNTT</v>
      </c>
      <c r="D154" s="107" t="str">
        <f>VLOOKUP(B154,'Cấp phát TN'!C3:G1048574,3,FALSE)</f>
        <v>thiendv1</v>
      </c>
      <c r="E154" s="108" t="str">
        <f>VLOOKUP(B154,'Cấp phát TN'!C3:G1048574,4,FALSE)</f>
        <v>khanhnd23</v>
      </c>
      <c r="F154" s="80" t="s">
        <v>1850</v>
      </c>
      <c r="G154" s="77" t="s">
        <v>884</v>
      </c>
      <c r="H154" s="77">
        <v>33</v>
      </c>
      <c r="I154" s="77">
        <v>954</v>
      </c>
      <c r="J154" s="77">
        <f>I154*3</f>
        <v>2862</v>
      </c>
      <c r="K154" s="77">
        <v>1394</v>
      </c>
      <c r="L154" s="77">
        <v>116170</v>
      </c>
      <c r="M154" s="144"/>
      <c r="N154" s="144"/>
      <c r="O154" s="144"/>
      <c r="P154" s="144"/>
      <c r="Q154" s="144"/>
      <c r="R154" s="144" t="s">
        <v>1631</v>
      </c>
      <c r="S154" s="77" t="s">
        <v>1643</v>
      </c>
      <c r="T154" s="145" t="s">
        <v>1851</v>
      </c>
      <c r="U154" s="144"/>
    </row>
    <row customFormat="1" ht="15" r="155" s="144">
      <c r="A155" s="77">
        <v>154</v>
      </c>
      <c r="B155" s="16" t="s">
        <v>1158</v>
      </c>
      <c r="C155" s="9" t="s">
        <v>203</v>
      </c>
      <c r="D155" s="16" t="s">
        <v>1159</v>
      </c>
      <c r="E155" s="9" t="s">
        <v>44</v>
      </c>
      <c r="F155" s="16">
        <v>502531</v>
      </c>
      <c r="G155" s="77" t="s">
        <v>884</v>
      </c>
      <c r="H155" s="77">
        <v>7</v>
      </c>
      <c r="I155" s="77">
        <v>98</v>
      </c>
      <c r="J155" s="77">
        <v>294</v>
      </c>
      <c r="K155" s="77">
        <v>441</v>
      </c>
      <c r="L155" s="77">
        <v>3010</v>
      </c>
      <c r="R155" s="77" t="s">
        <v>1827</v>
      </c>
      <c r="S155" s="124" t="s">
        <v>1663</v>
      </c>
      <c r="U155" s="129" t="s">
        <v>1830</v>
      </c>
    </row>
    <row customFormat="1" ht="15" r="156" s="144">
      <c r="A156" s="76">
        <v>155</v>
      </c>
      <c r="B156" s="16" t="s">
        <v>1176</v>
      </c>
      <c r="C156" s="9" t="s">
        <v>188</v>
      </c>
      <c r="D156" s="16" t="s">
        <v>1177</v>
      </c>
      <c r="E156" s="9" t="s">
        <v>44</v>
      </c>
      <c r="F156" s="9">
        <v>534599</v>
      </c>
      <c r="G156" s="77" t="s">
        <v>884</v>
      </c>
      <c r="H156" s="77">
        <v>6</v>
      </c>
      <c r="I156" s="77">
        <v>84</v>
      </c>
      <c r="J156" s="77">
        <v>252</v>
      </c>
      <c r="K156" s="77">
        <v>378</v>
      </c>
      <c r="L156" s="77">
        <v>15000</v>
      </c>
      <c r="R156" s="144" t="s">
        <v>1827</v>
      </c>
      <c r="S156" s="77" t="s">
        <v>1663</v>
      </c>
      <c r="T156" s="144" t="s">
        <v>1852</v>
      </c>
      <c r="U156" s="144" t="s">
        <v>1830</v>
      </c>
    </row>
    <row ht="15" r="157">
      <c r="A157" s="77">
        <v>156</v>
      </c>
      <c r="B157" s="16" t="s">
        <v>1179</v>
      </c>
      <c r="C157" s="9" t="s">
        <v>188</v>
      </c>
      <c r="D157" s="16" t="s">
        <v>1177</v>
      </c>
      <c r="E157" s="9" t="s">
        <v>44</v>
      </c>
      <c r="F157" s="9">
        <v>536944</v>
      </c>
      <c r="G157" s="77" t="s">
        <v>884</v>
      </c>
      <c r="H157" s="77">
        <v>5</v>
      </c>
      <c r="I157" s="77">
        <v>40</v>
      </c>
      <c r="J157" s="77">
        <v>120</v>
      </c>
      <c r="K157" s="77">
        <v>300</v>
      </c>
      <c r="L157" s="77">
        <v>15000</v>
      </c>
      <c r="R157" s="144" t="s">
        <v>1827</v>
      </c>
      <c r="S157" s="77" t="s">
        <v>1663</v>
      </c>
      <c r="T157" s="163" t="s">
        <v>375</v>
      </c>
      <c r="U157" s="144" t="s">
        <v>1830</v>
      </c>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c r="CR157" s="129"/>
      <c r="CS157" s="129"/>
      <c r="CT157" s="129"/>
      <c r="CU157" s="129"/>
      <c r="CV157" s="129"/>
      <c r="CW157" s="129"/>
      <c r="CX157" s="129"/>
      <c r="CY157" s="129"/>
      <c r="CZ157" s="129"/>
      <c r="DA157" s="129"/>
      <c r="DB157" s="129"/>
      <c r="DC157" s="129"/>
      <c r="DD157" s="129"/>
      <c r="DE157" s="129"/>
      <c r="DF157" s="129"/>
      <c r="DG157" s="129"/>
      <c r="DH157" s="129"/>
      <c r="DI157" s="129"/>
      <c r="DJ157" s="129"/>
      <c r="DK157" s="129"/>
      <c r="DL157" s="129"/>
      <c r="DM157" s="129"/>
      <c r="DN157" s="129"/>
      <c r="DO157" s="129"/>
      <c r="DP157" s="129"/>
      <c r="DQ157" s="129"/>
      <c r="DR157" s="129"/>
      <c r="DS157" s="129"/>
      <c r="DT157" s="129"/>
      <c r="DU157" s="129"/>
      <c r="DV157" s="129"/>
      <c r="DW157" s="129"/>
      <c r="DX157" s="129"/>
      <c r="DY157" s="129"/>
      <c r="DZ157" s="129"/>
      <c r="EA157" s="129"/>
      <c r="EB157" s="129"/>
      <c r="EC157" s="129"/>
      <c r="ED157" s="129"/>
      <c r="EE157" s="129"/>
      <c r="EF157" s="129"/>
      <c r="EG157" s="129"/>
      <c r="EH157" s="129"/>
      <c r="EI157" s="129"/>
      <c r="EJ157" s="129"/>
      <c r="EK157" s="129"/>
      <c r="EL157" s="129"/>
      <c r="EM157" s="129"/>
      <c r="EN157" s="129"/>
      <c r="EO157" s="129"/>
      <c r="EP157" s="129"/>
      <c r="EQ157" s="129"/>
      <c r="ER157" s="129"/>
      <c r="ES157" s="129"/>
      <c r="ET157" s="129"/>
      <c r="EU157" s="129"/>
      <c r="EV157" s="129"/>
      <c r="EW157" s="129"/>
      <c r="EX157" s="129"/>
      <c r="EY157" s="129"/>
      <c r="EZ157" s="129"/>
      <c r="FA157" s="129"/>
      <c r="FB157" s="129"/>
      <c r="FC157" s="129"/>
      <c r="FD157" s="129"/>
      <c r="FE157" s="129"/>
      <c r="FF157" s="129"/>
      <c r="FG157" s="129"/>
      <c r="FH157" s="129"/>
      <c r="FI157" s="129"/>
      <c r="FJ157" s="129"/>
      <c r="FK157" s="129"/>
      <c r="FL157" s="129"/>
      <c r="FM157" s="129"/>
      <c r="FN157" s="129"/>
      <c r="FO157" s="129"/>
      <c r="FP157" s="129"/>
      <c r="FQ157" s="129"/>
      <c r="FR157" s="129"/>
      <c r="FS157" s="129"/>
      <c r="FT157" s="129"/>
      <c r="FU157" s="129"/>
      <c r="FV157" s="129"/>
      <c r="FW157" s="129"/>
      <c r="FX157" s="129"/>
      <c r="FY157" s="129"/>
      <c r="FZ157" s="129"/>
      <c r="GA157" s="129"/>
      <c r="GB157" s="129"/>
      <c r="GC157" s="129"/>
      <c r="GD157" s="129"/>
      <c r="GE157" s="129"/>
      <c r="GF157" s="129"/>
      <c r="GG157" s="129"/>
      <c r="GH157" s="129"/>
      <c r="GI157" s="129"/>
      <c r="GJ157" s="129"/>
      <c r="GK157" s="129"/>
      <c r="GL157" s="129"/>
      <c r="GM157" s="129"/>
      <c r="GN157" s="129"/>
      <c r="GO157" s="129"/>
      <c r="GP157" s="129"/>
      <c r="GQ157" s="129"/>
      <c r="GR157" s="129"/>
      <c r="GS157" s="129"/>
      <c r="GT157" s="129"/>
      <c r="GU157" s="129"/>
      <c r="GV157" s="129"/>
      <c r="GW157" s="129"/>
      <c r="GX157" s="129"/>
      <c r="GY157" s="129"/>
      <c r="GZ157" s="129"/>
      <c r="HA157" s="129"/>
      <c r="HB157" s="129"/>
      <c r="HC157" s="129"/>
      <c r="HD157" s="129"/>
      <c r="HE157" s="129"/>
      <c r="HF157" s="129"/>
      <c r="HG157" s="129"/>
      <c r="HH157" s="129"/>
      <c r="HI157" s="129"/>
      <c r="HJ157" s="129"/>
      <c r="HK157" s="129"/>
      <c r="HL157" s="129"/>
      <c r="HM157" s="129"/>
      <c r="HN157" s="129"/>
      <c r="HO157" s="129"/>
      <c r="HP157" s="129"/>
      <c r="HQ157" s="129"/>
      <c r="HR157" s="129"/>
      <c r="HS157" s="129"/>
      <c r="HT157" s="129"/>
      <c r="HU157" s="129"/>
      <c r="HV157" s="129"/>
      <c r="HW157" s="129"/>
      <c r="HX157" s="129"/>
      <c r="HY157" s="129"/>
      <c r="HZ157" s="129"/>
      <c r="IA157" s="129"/>
      <c r="IB157" s="129"/>
      <c r="IC157" s="129"/>
      <c r="ID157" s="129"/>
      <c r="IE157" s="129"/>
      <c r="IF157" s="129"/>
      <c r="IG157" s="129"/>
      <c r="IH157" s="129"/>
      <c r="II157" s="129"/>
      <c r="IJ157" s="129"/>
      <c r="IK157" s="129"/>
      <c r="IL157" s="129"/>
      <c r="IM157" s="129"/>
      <c r="IN157" s="129"/>
      <c r="IO157" s="129"/>
      <c r="IP157" s="129"/>
      <c r="IQ157" s="129"/>
      <c r="IR157" s="129"/>
      <c r="IS157" s="129"/>
      <c r="IT157" s="129"/>
      <c r="IU157" s="129"/>
      <c r="IV157" s="129"/>
      <c r="IW157" s="129"/>
      <c r="IX157" s="129"/>
      <c r="IY157" s="129"/>
      <c r="IZ157" s="129"/>
      <c r="JA157" s="129"/>
      <c r="JB157" s="129"/>
      <c r="JC157" s="129"/>
      <c r="JD157" s="129"/>
      <c r="JE157" s="129"/>
      <c r="JF157" s="129"/>
      <c r="JG157" s="129"/>
      <c r="JH157" s="129"/>
      <c r="JI157" s="129"/>
      <c r="JJ157" s="129"/>
      <c r="JK157" s="129"/>
      <c r="JL157" s="129"/>
      <c r="JM157" s="129"/>
      <c r="JN157" s="129"/>
      <c r="JO157" s="129"/>
      <c r="JP157" s="129"/>
      <c r="JQ157" s="129"/>
      <c r="JR157" s="129"/>
      <c r="JS157" s="129"/>
      <c r="JT157" s="129"/>
      <c r="JU157" s="129"/>
      <c r="JV157" s="129"/>
      <c r="JW157" s="129"/>
      <c r="JX157" s="129"/>
      <c r="JY157" s="129"/>
      <c r="JZ157" s="129"/>
      <c r="KA157" s="129"/>
      <c r="KB157" s="129"/>
      <c r="KC157" s="129"/>
      <c r="KD157" s="129"/>
      <c r="KE157" s="129"/>
      <c r="KF157" s="129"/>
      <c r="KG157" s="129"/>
      <c r="KH157" s="129"/>
      <c r="KI157" s="129"/>
      <c r="KJ157" s="129"/>
      <c r="KK157" s="129"/>
      <c r="KL157" s="129"/>
      <c r="KM157" s="129"/>
      <c r="KN157" s="129"/>
      <c r="KO157" s="129"/>
      <c r="KP157" s="129"/>
      <c r="KQ157" s="129"/>
      <c r="KR157" s="129"/>
      <c r="KS157" s="129"/>
      <c r="KT157" s="129"/>
      <c r="KU157" s="129"/>
      <c r="KV157" s="129"/>
      <c r="KW157" s="129"/>
      <c r="KX157" s="129"/>
      <c r="KY157" s="129"/>
      <c r="KZ157" s="129"/>
      <c r="LA157" s="129"/>
      <c r="LB157" s="129"/>
      <c r="LC157" s="129"/>
      <c r="LD157" s="129"/>
      <c r="LE157" s="129"/>
      <c r="LF157" s="129"/>
      <c r="LG157" s="129"/>
      <c r="LH157" s="129"/>
      <c r="LI157" s="129"/>
      <c r="LJ157" s="129"/>
      <c r="LK157" s="129"/>
      <c r="LL157" s="129"/>
      <c r="LM157" s="129"/>
      <c r="LN157" s="129"/>
      <c r="LO157" s="129"/>
      <c r="LP157" s="129"/>
      <c r="LQ157" s="129"/>
      <c r="LR157" s="129"/>
      <c r="LS157" s="129"/>
      <c r="LT157" s="129"/>
      <c r="LU157" s="129"/>
      <c r="LV157" s="129"/>
      <c r="LW157" s="129"/>
      <c r="LX157" s="129"/>
      <c r="LY157" s="129"/>
      <c r="LZ157" s="129"/>
      <c r="MA157" s="129"/>
      <c r="MB157" s="129"/>
      <c r="MC157" s="129"/>
      <c r="MD157" s="129"/>
      <c r="ME157" s="129"/>
      <c r="MF157" s="129"/>
      <c r="MG157" s="129"/>
      <c r="MH157" s="129"/>
      <c r="MI157" s="129"/>
      <c r="MJ157" s="129"/>
      <c r="MK157" s="129"/>
      <c r="ML157" s="129"/>
      <c r="MM157" s="129"/>
      <c r="MN157" s="129"/>
      <c r="MO157" s="129"/>
      <c r="MP157" s="129"/>
      <c r="MQ157" s="129"/>
      <c r="MR157" s="129"/>
      <c r="MS157" s="129"/>
      <c r="MT157" s="129"/>
      <c r="MU157" s="129"/>
      <c r="MV157" s="129"/>
      <c r="MW157" s="129"/>
      <c r="MX157" s="129"/>
      <c r="MY157" s="129"/>
      <c r="MZ157" s="129"/>
      <c r="NA157" s="129"/>
      <c r="NB157" s="129"/>
      <c r="NC157" s="129"/>
      <c r="ND157" s="129"/>
      <c r="NE157" s="129"/>
      <c r="NF157" s="129"/>
      <c r="NG157" s="129"/>
      <c r="NH157" s="129"/>
      <c r="NI157" s="129"/>
      <c r="NJ157" s="129"/>
      <c r="NK157" s="129"/>
      <c r="NL157" s="129"/>
      <c r="NM157" s="129"/>
      <c r="NN157" s="129"/>
      <c r="NO157" s="129"/>
      <c r="NP157" s="129"/>
      <c r="NQ157" s="129"/>
      <c r="NR157" s="129"/>
      <c r="NS157" s="129"/>
      <c r="NT157" s="129"/>
      <c r="NU157" s="129"/>
      <c r="NV157" s="129"/>
      <c r="NW157" s="129"/>
      <c r="NX157" s="129"/>
      <c r="NY157" s="129"/>
      <c r="NZ157" s="129"/>
      <c r="OA157" s="129"/>
      <c r="OB157" s="129"/>
      <c r="OC157" s="129"/>
      <c r="OD157" s="129"/>
      <c r="OE157" s="129"/>
      <c r="OF157" s="129"/>
      <c r="OG157" s="129"/>
      <c r="OH157" s="129"/>
      <c r="OI157" s="129"/>
      <c r="OJ157" s="129"/>
      <c r="OK157" s="129"/>
      <c r="OL157" s="129"/>
      <c r="OM157" s="129"/>
      <c r="ON157" s="129"/>
      <c r="OO157" s="129"/>
      <c r="OP157" s="129"/>
      <c r="OQ157" s="129"/>
      <c r="OR157" s="129"/>
      <c r="OS157" s="129"/>
      <c r="OT157" s="129"/>
      <c r="OU157" s="129"/>
      <c r="OV157" s="129"/>
      <c r="OW157" s="129"/>
      <c r="OX157" s="129"/>
      <c r="OY157" s="129"/>
      <c r="OZ157" s="129"/>
      <c r="PA157" s="129"/>
      <c r="PB157" s="129"/>
      <c r="PC157" s="129"/>
      <c r="PD157" s="129"/>
      <c r="PE157" s="129"/>
      <c r="PF157" s="129"/>
      <c r="PG157" s="129"/>
      <c r="PH157" s="129"/>
      <c r="PI157" s="129"/>
      <c r="PJ157" s="129"/>
      <c r="PK157" s="129"/>
      <c r="PL157" s="129"/>
      <c r="PM157" s="129"/>
      <c r="PN157" s="129"/>
      <c r="PO157" s="129"/>
      <c r="PP157" s="129"/>
      <c r="PQ157" s="129"/>
      <c r="PR157" s="129"/>
      <c r="PS157" s="129"/>
      <c r="PT157" s="129"/>
      <c r="PU157" s="129"/>
      <c r="PV157" s="129"/>
      <c r="PW157" s="129"/>
      <c r="PX157" s="129"/>
      <c r="PY157" s="129"/>
      <c r="PZ157" s="129"/>
      <c r="QA157" s="129"/>
      <c r="QB157" s="129"/>
      <c r="QC157" s="129"/>
      <c r="QD157" s="129"/>
      <c r="QE157" s="129"/>
      <c r="QF157" s="129"/>
      <c r="QG157" s="129"/>
      <c r="QH157" s="129"/>
      <c r="QI157" s="129"/>
      <c r="QJ157" s="129"/>
      <c r="QK157" s="129"/>
      <c r="QL157" s="129"/>
      <c r="QM157" s="129"/>
      <c r="QN157" s="129"/>
      <c r="QO157" s="129"/>
      <c r="QP157" s="129"/>
      <c r="QQ157" s="129"/>
      <c r="QR157" s="129"/>
      <c r="QS157" s="129"/>
      <c r="QT157" s="129"/>
      <c r="QU157" s="129"/>
      <c r="QV157" s="129"/>
      <c r="QW157" s="129"/>
      <c r="QX157" s="129"/>
      <c r="QY157" s="129"/>
      <c r="QZ157" s="129"/>
      <c r="RA157" s="129"/>
      <c r="RB157" s="129"/>
      <c r="RC157" s="129"/>
      <c r="RD157" s="129"/>
      <c r="RE157" s="129"/>
      <c r="RF157" s="129"/>
      <c r="RG157" s="129"/>
      <c r="RH157" s="129"/>
      <c r="RI157" s="129"/>
      <c r="RJ157" s="129"/>
      <c r="RK157" s="129"/>
      <c r="RL157" s="129"/>
      <c r="RM157" s="129"/>
      <c r="RN157" s="129"/>
      <c r="RO157" s="129"/>
      <c r="RP157" s="129"/>
      <c r="RQ157" s="129"/>
      <c r="RR157" s="129"/>
      <c r="RS157" s="129"/>
      <c r="RT157" s="129"/>
      <c r="RU157" s="129"/>
      <c r="RV157" s="129"/>
      <c r="RW157" s="129"/>
      <c r="RX157" s="129"/>
      <c r="RY157" s="129"/>
      <c r="RZ157" s="129"/>
      <c r="SA157" s="129"/>
      <c r="SB157" s="129"/>
      <c r="SC157" s="129"/>
      <c r="SD157" s="129"/>
      <c r="SE157" s="129"/>
      <c r="SF157" s="129"/>
      <c r="SG157" s="129"/>
      <c r="SH157" s="129"/>
      <c r="SI157" s="129"/>
      <c r="SJ157" s="129"/>
      <c r="SK157" s="129"/>
      <c r="SL157" s="129"/>
      <c r="SM157" s="129"/>
      <c r="SN157" s="129"/>
      <c r="SO157" s="129"/>
      <c r="SP157" s="129"/>
      <c r="SQ157" s="129"/>
      <c r="SR157" s="129"/>
      <c r="SS157" s="129"/>
      <c r="ST157" s="129"/>
      <c r="SU157" s="129"/>
      <c r="SV157" s="129"/>
      <c r="SW157" s="129"/>
      <c r="SX157" s="129"/>
      <c r="SY157" s="129"/>
      <c r="SZ157" s="129"/>
      <c r="TA157" s="129"/>
      <c r="TB157" s="129"/>
      <c r="TC157" s="129"/>
      <c r="TD157" s="129"/>
      <c r="TE157" s="129"/>
      <c r="TF157" s="129"/>
      <c r="TG157" s="129"/>
      <c r="TH157" s="129"/>
      <c r="TI157" s="129"/>
      <c r="TJ157" s="129"/>
      <c r="TK157" s="129"/>
      <c r="TL157" s="129"/>
      <c r="TM157" s="129"/>
      <c r="TN157" s="129"/>
      <c r="TO157" s="129"/>
      <c r="TP157" s="129"/>
      <c r="TQ157" s="129"/>
      <c r="TR157" s="129"/>
      <c r="TS157" s="129"/>
      <c r="TT157" s="129"/>
      <c r="TU157" s="129"/>
      <c r="TV157" s="129"/>
      <c r="TW157" s="129"/>
      <c r="TX157" s="129"/>
      <c r="TY157" s="129"/>
      <c r="TZ157" s="129"/>
      <c r="UA157" s="129"/>
      <c r="UB157" s="129"/>
      <c r="UC157" s="129"/>
      <c r="UD157" s="129"/>
      <c r="UE157" s="129"/>
      <c r="UF157" s="129"/>
      <c r="UG157" s="129"/>
      <c r="UH157" s="129"/>
      <c r="UI157" s="129"/>
      <c r="UJ157" s="129"/>
      <c r="UK157" s="129"/>
      <c r="UL157" s="129"/>
      <c r="UM157" s="129"/>
      <c r="UN157" s="129"/>
      <c r="UO157" s="129"/>
      <c r="UP157" s="129"/>
      <c r="UQ157" s="129"/>
      <c r="UR157" s="129"/>
      <c r="US157" s="129"/>
      <c r="UT157" s="129"/>
      <c r="UU157" s="129"/>
      <c r="UV157" s="129"/>
      <c r="UW157" s="129"/>
      <c r="UX157" s="129"/>
      <c r="UY157" s="129"/>
      <c r="UZ157" s="129"/>
      <c r="VA157" s="129"/>
      <c r="VB157" s="129"/>
      <c r="VC157" s="129"/>
      <c r="VD157" s="129"/>
      <c r="VE157" s="129"/>
      <c r="VF157" s="129"/>
      <c r="VG157" s="129"/>
      <c r="VH157" s="129"/>
      <c r="VI157" s="129"/>
      <c r="VJ157" s="129"/>
      <c r="VK157" s="129"/>
      <c r="VL157" s="129"/>
      <c r="VM157" s="129"/>
      <c r="VN157" s="129"/>
      <c r="VO157" s="129"/>
      <c r="VP157" s="129"/>
      <c r="VQ157" s="129"/>
      <c r="VR157" s="129"/>
      <c r="VS157" s="129"/>
      <c r="VT157" s="129"/>
      <c r="VU157" s="129"/>
      <c r="VV157" s="129"/>
      <c r="VW157" s="129"/>
      <c r="VX157" s="129"/>
      <c r="VY157" s="129"/>
      <c r="VZ157" s="129"/>
      <c r="WA157" s="129"/>
      <c r="WB157" s="129"/>
      <c r="WC157" s="129"/>
      <c r="WD157" s="129"/>
      <c r="WE157" s="129"/>
      <c r="WF157" s="129"/>
      <c r="WG157" s="129"/>
      <c r="WH157" s="129"/>
      <c r="WI157" s="129"/>
      <c r="WJ157" s="129"/>
      <c r="WK157" s="129"/>
      <c r="WL157" s="129"/>
      <c r="WM157" s="129"/>
      <c r="WN157" s="129"/>
      <c r="WO157" s="129"/>
      <c r="WP157" s="129"/>
      <c r="WQ157" s="129"/>
      <c r="WR157" s="129"/>
      <c r="WS157" s="129"/>
      <c r="WT157" s="129"/>
      <c r="WU157" s="129"/>
      <c r="WV157" s="129"/>
      <c r="WW157" s="129"/>
      <c r="WX157" s="129"/>
      <c r="WY157" s="129"/>
      <c r="WZ157" s="129"/>
      <c r="XA157" s="129"/>
      <c r="XB157" s="129"/>
      <c r="XC157" s="129"/>
      <c r="XD157" s="129"/>
      <c r="XE157" s="129"/>
      <c r="XF157" s="129"/>
      <c r="XG157" s="129"/>
      <c r="XH157" s="129"/>
      <c r="XI157" s="129"/>
      <c r="XJ157" s="129"/>
      <c r="XK157" s="129"/>
      <c r="XL157" s="129"/>
      <c r="XM157" s="129"/>
      <c r="XN157" s="129"/>
      <c r="XO157" s="129"/>
      <c r="XP157" s="129"/>
      <c r="XQ157" s="129"/>
      <c r="XR157" s="129"/>
      <c r="XS157" s="129"/>
      <c r="XT157" s="129"/>
      <c r="XU157" s="129"/>
      <c r="XV157" s="129"/>
      <c r="XW157" s="129"/>
      <c r="XX157" s="129"/>
      <c r="XY157" s="129"/>
      <c r="XZ157" s="129"/>
      <c r="YA157" s="129"/>
      <c r="YB157" s="129"/>
      <c r="YC157" s="129"/>
      <c r="YD157" s="129"/>
      <c r="YE157" s="129"/>
      <c r="YF157" s="129"/>
      <c r="YG157" s="129"/>
      <c r="YH157" s="129"/>
      <c r="YI157" s="129"/>
      <c r="YJ157" s="129"/>
      <c r="YK157" s="129"/>
      <c r="YL157" s="129"/>
      <c r="YM157" s="129"/>
      <c r="YN157" s="129"/>
      <c r="YO157" s="129"/>
      <c r="YP157" s="129"/>
      <c r="YQ157" s="129"/>
      <c r="YR157" s="129"/>
      <c r="YS157" s="129"/>
      <c r="YT157" s="129"/>
      <c r="YU157" s="129"/>
      <c r="YV157" s="129"/>
      <c r="YW157" s="129"/>
      <c r="YX157" s="129"/>
      <c r="YY157" s="129"/>
      <c r="YZ157" s="129"/>
      <c r="ZA157" s="129"/>
      <c r="ZB157" s="129"/>
      <c r="ZC157" s="129"/>
      <c r="ZD157" s="129"/>
      <c r="ZE157" s="129"/>
      <c r="ZF157" s="129"/>
      <c r="ZG157" s="129"/>
      <c r="ZH157" s="129"/>
      <c r="ZI157" s="129"/>
      <c r="ZJ157" s="129"/>
      <c r="ZK157" s="129"/>
      <c r="ZL157" s="129"/>
      <c r="ZM157" s="129"/>
      <c r="ZN157" s="129"/>
      <c r="ZO157" s="129"/>
      <c r="ZP157" s="129"/>
      <c r="ZQ157" s="129"/>
      <c r="ZR157" s="129"/>
      <c r="ZS157" s="129"/>
      <c r="ZT157" s="129"/>
      <c r="ZU157" s="129"/>
      <c r="ZV157" s="129"/>
      <c r="ZW157" s="129"/>
      <c r="ZX157" s="129"/>
      <c r="ZY157" s="129"/>
      <c r="ZZ157" s="129"/>
      <c r="AAA157" s="129"/>
      <c r="AAB157" s="129"/>
      <c r="AAC157" s="129"/>
      <c r="AAD157" s="129"/>
      <c r="AAE157" s="129"/>
      <c r="AAF157" s="129"/>
      <c r="AAG157" s="129"/>
      <c r="AAH157" s="129"/>
      <c r="AAI157" s="129"/>
      <c r="AAJ157" s="129"/>
      <c r="AAK157" s="129"/>
      <c r="AAL157" s="129"/>
      <c r="AAM157" s="129"/>
      <c r="AAN157" s="129"/>
      <c r="AAO157" s="129"/>
      <c r="AAP157" s="129"/>
      <c r="AAQ157" s="129"/>
      <c r="AAR157" s="129"/>
      <c r="AAS157" s="129"/>
      <c r="AAT157" s="129"/>
      <c r="AAU157" s="129"/>
      <c r="AAV157" s="129"/>
      <c r="AAW157" s="129"/>
      <c r="AAX157" s="129"/>
      <c r="AAY157" s="129"/>
      <c r="AAZ157" s="129"/>
      <c r="ABA157" s="129"/>
      <c r="ABB157" s="129"/>
      <c r="ABC157" s="129"/>
      <c r="ABD157" s="129"/>
      <c r="ABE157" s="129"/>
      <c r="ABF157" s="129"/>
      <c r="ABG157" s="129"/>
      <c r="ABH157" s="129"/>
      <c r="ABI157" s="129"/>
      <c r="ABJ157" s="129"/>
      <c r="ABK157" s="129"/>
      <c r="ABL157" s="129"/>
      <c r="ABM157" s="129"/>
      <c r="ABN157" s="129"/>
      <c r="ABO157" s="129"/>
      <c r="ABP157" s="129"/>
      <c r="ABQ157" s="129"/>
      <c r="ABR157" s="129"/>
      <c r="ABS157" s="129"/>
      <c r="ABT157" s="129"/>
      <c r="ABU157" s="129"/>
      <c r="ABV157" s="129"/>
      <c r="ABW157" s="129"/>
      <c r="ABX157" s="129"/>
      <c r="ABY157" s="129"/>
      <c r="ABZ157" s="129"/>
      <c r="ACA157" s="129"/>
      <c r="ACB157" s="129"/>
      <c r="ACC157" s="129"/>
      <c r="ACD157" s="129"/>
      <c r="ACE157" s="129"/>
      <c r="ACF157" s="129"/>
      <c r="ACG157" s="129"/>
      <c r="ACH157" s="129"/>
      <c r="ACI157" s="129"/>
      <c r="ACJ157" s="129"/>
      <c r="ACK157" s="129"/>
      <c r="ACL157" s="129"/>
      <c r="ACM157" s="129"/>
      <c r="ACN157" s="129"/>
      <c r="ACO157" s="129"/>
      <c r="ACP157" s="129"/>
      <c r="ACQ157" s="129"/>
      <c r="ACR157" s="129"/>
      <c r="ACS157" s="129"/>
      <c r="ACT157" s="129"/>
      <c r="ACU157" s="129"/>
      <c r="ACV157" s="129"/>
      <c r="ACW157" s="129"/>
      <c r="ACX157" s="129"/>
      <c r="ACY157" s="129"/>
      <c r="ACZ157" s="129"/>
      <c r="ADA157" s="129"/>
      <c r="ADB157" s="129"/>
      <c r="ADC157" s="129"/>
      <c r="ADD157" s="129"/>
      <c r="ADE157" s="129"/>
      <c r="ADF157" s="129"/>
      <c r="ADG157" s="129"/>
      <c r="ADH157" s="129"/>
      <c r="ADI157" s="129"/>
      <c r="ADJ157" s="129"/>
      <c r="ADK157" s="129"/>
      <c r="ADL157" s="129"/>
      <c r="ADM157" s="129"/>
      <c r="ADN157" s="129"/>
      <c r="ADO157" s="129"/>
      <c r="ADP157" s="129"/>
      <c r="ADQ157" s="129"/>
      <c r="ADR157" s="129"/>
      <c r="ADS157" s="129"/>
      <c r="ADT157" s="129"/>
      <c r="ADU157" s="129"/>
      <c r="ADV157" s="129"/>
      <c r="ADW157" s="129"/>
      <c r="ADX157" s="129"/>
      <c r="ADY157" s="129"/>
      <c r="ADZ157" s="129"/>
      <c r="AEA157" s="129"/>
      <c r="AEB157" s="129"/>
      <c r="AEC157" s="129"/>
      <c r="AED157" s="129"/>
      <c r="AEE157" s="129"/>
      <c r="AEF157" s="129"/>
      <c r="AEG157" s="129"/>
      <c r="AEH157" s="129"/>
      <c r="AEI157" s="129"/>
      <c r="AEJ157" s="129"/>
      <c r="AEK157" s="129"/>
      <c r="AEL157" s="129"/>
      <c r="AEM157" s="129"/>
      <c r="AEN157" s="129"/>
      <c r="AEO157" s="129"/>
      <c r="AEP157" s="129"/>
      <c r="AEQ157" s="129"/>
      <c r="AER157" s="129"/>
      <c r="AES157" s="129"/>
      <c r="AET157" s="129"/>
      <c r="AEU157" s="129"/>
      <c r="AEV157" s="129"/>
      <c r="AEW157" s="129"/>
      <c r="AEX157" s="129"/>
      <c r="AEY157" s="129"/>
      <c r="AEZ157" s="129"/>
      <c r="AFA157" s="129"/>
      <c r="AFB157" s="129"/>
      <c r="AFC157" s="129"/>
      <c r="AFD157" s="129"/>
      <c r="AFE157" s="129"/>
      <c r="AFF157" s="129"/>
      <c r="AFG157" s="129"/>
      <c r="AFH157" s="129"/>
      <c r="AFI157" s="129"/>
      <c r="AFJ157" s="129"/>
      <c r="AFK157" s="129"/>
      <c r="AFL157" s="129"/>
      <c r="AFM157" s="129"/>
      <c r="AFN157" s="129"/>
      <c r="AFO157" s="129"/>
      <c r="AFP157" s="129"/>
      <c r="AFQ157" s="129"/>
      <c r="AFR157" s="129"/>
      <c r="AFS157" s="129"/>
      <c r="AFT157" s="129"/>
      <c r="AFU157" s="129"/>
      <c r="AFV157" s="129"/>
      <c r="AFW157" s="129"/>
      <c r="AFX157" s="129"/>
      <c r="AFY157" s="129"/>
      <c r="AFZ157" s="129"/>
      <c r="AGA157" s="129"/>
      <c r="AGB157" s="129"/>
      <c r="AGC157" s="129"/>
      <c r="AGD157" s="129"/>
      <c r="AGE157" s="129"/>
      <c r="AGF157" s="129"/>
      <c r="AGG157" s="129"/>
      <c r="AGH157" s="129"/>
      <c r="AGI157" s="129"/>
      <c r="AGJ157" s="129"/>
      <c r="AGK157" s="129"/>
      <c r="AGL157" s="129"/>
      <c r="AGM157" s="129"/>
      <c r="AGN157" s="129"/>
      <c r="AGO157" s="129"/>
      <c r="AGP157" s="129"/>
      <c r="AGQ157" s="129"/>
      <c r="AGR157" s="129"/>
      <c r="AGS157" s="129"/>
      <c r="AGT157" s="129"/>
      <c r="AGU157" s="129"/>
      <c r="AGV157" s="129"/>
      <c r="AGW157" s="129"/>
      <c r="AGX157" s="129"/>
      <c r="AGY157" s="129"/>
      <c r="AGZ157" s="129"/>
      <c r="AHA157" s="129"/>
      <c r="AHB157" s="129"/>
      <c r="AHC157" s="129"/>
      <c r="AHD157" s="129"/>
      <c r="AHE157" s="129"/>
      <c r="AHF157" s="129"/>
      <c r="AHG157" s="129"/>
      <c r="AHH157" s="129"/>
      <c r="AHI157" s="129"/>
      <c r="AHJ157" s="129"/>
      <c r="AHK157" s="129"/>
      <c r="AHL157" s="129"/>
      <c r="AHM157" s="129"/>
      <c r="AHN157" s="129"/>
      <c r="AHO157" s="129"/>
      <c r="AHP157" s="129"/>
      <c r="AHQ157" s="129"/>
      <c r="AHR157" s="129"/>
      <c r="AHS157" s="129"/>
      <c r="AHT157" s="129"/>
      <c r="AHU157" s="129"/>
      <c r="AHV157" s="129"/>
      <c r="AHW157" s="129"/>
      <c r="AHX157" s="129"/>
      <c r="AHY157" s="129"/>
      <c r="AHZ157" s="129"/>
      <c r="AIA157" s="129"/>
      <c r="AIB157" s="129"/>
      <c r="AIC157" s="129"/>
      <c r="AID157" s="129"/>
      <c r="AIE157" s="129"/>
      <c r="AIF157" s="129"/>
      <c r="AIG157" s="129"/>
      <c r="AIH157" s="129"/>
      <c r="AII157" s="129"/>
      <c r="AIJ157" s="129"/>
      <c r="AIK157" s="129"/>
      <c r="AIL157" s="129"/>
      <c r="AIM157" s="129"/>
      <c r="AIN157" s="129"/>
      <c r="AIO157" s="129"/>
      <c r="AIP157" s="129"/>
      <c r="AIQ157" s="129"/>
      <c r="AIR157" s="129"/>
      <c r="AIS157" s="129"/>
      <c r="AIT157" s="129"/>
      <c r="AIU157" s="129"/>
      <c r="AIV157" s="129"/>
      <c r="AIW157" s="129"/>
      <c r="AIX157" s="129"/>
      <c r="AIY157" s="129"/>
      <c r="AIZ157" s="129"/>
      <c r="AJA157" s="129"/>
      <c r="AJB157" s="129"/>
      <c r="AJC157" s="129"/>
      <c r="AJD157" s="129"/>
      <c r="AJE157" s="129"/>
      <c r="AJF157" s="129"/>
      <c r="AJG157" s="129"/>
      <c r="AJH157" s="129"/>
      <c r="AJI157" s="129"/>
      <c r="AJJ157" s="129"/>
      <c r="AJK157" s="129"/>
      <c r="AJL157" s="129"/>
      <c r="AJM157" s="129"/>
      <c r="AJN157" s="129"/>
      <c r="AJO157" s="129"/>
      <c r="AJP157" s="129"/>
      <c r="AJQ157" s="129"/>
      <c r="AJR157" s="129"/>
      <c r="AJS157" s="129"/>
      <c r="AJT157" s="129"/>
      <c r="AJU157" s="129"/>
      <c r="AJV157" s="129"/>
      <c r="AJW157" s="129"/>
      <c r="AJX157" s="129"/>
      <c r="AJY157" s="129"/>
      <c r="AJZ157" s="129"/>
      <c r="AKA157" s="129"/>
      <c r="AKB157" s="129"/>
      <c r="AKC157" s="129"/>
      <c r="AKD157" s="129"/>
      <c r="AKE157" s="129"/>
      <c r="AKF157" s="129"/>
      <c r="AKG157" s="129"/>
      <c r="AKH157" s="129"/>
      <c r="AKI157" s="129"/>
      <c r="AKJ157" s="129"/>
      <c r="AKK157" s="129"/>
      <c r="AKL157" s="129"/>
      <c r="AKM157" s="129"/>
      <c r="AKN157" s="129"/>
      <c r="AKO157" s="129"/>
      <c r="AKP157" s="129"/>
      <c r="AKQ157" s="129"/>
      <c r="AKR157" s="129"/>
      <c r="AKS157" s="129"/>
      <c r="AKT157" s="129"/>
      <c r="AKU157" s="129"/>
      <c r="AKV157" s="129"/>
      <c r="AKW157" s="129"/>
      <c r="AKX157" s="129"/>
      <c r="AKY157" s="129"/>
      <c r="AKZ157" s="129"/>
      <c r="ALA157" s="129"/>
      <c r="ALB157" s="129"/>
      <c r="ALC157" s="129"/>
      <c r="ALD157" s="129"/>
      <c r="ALE157" s="129"/>
      <c r="ALF157" s="129"/>
      <c r="ALG157" s="129"/>
      <c r="ALH157" s="129"/>
      <c r="ALI157" s="129"/>
      <c r="ALJ157" s="129"/>
      <c r="ALK157" s="129"/>
      <c r="ALL157" s="129"/>
      <c r="ALM157" s="129"/>
      <c r="ALN157" s="129"/>
      <c r="ALO157" s="129"/>
      <c r="ALP157" s="129"/>
      <c r="ALQ157" s="129"/>
      <c r="ALR157" s="129"/>
      <c r="ALS157" s="129"/>
      <c r="ALT157" s="129"/>
      <c r="ALU157" s="129"/>
      <c r="ALV157" s="129"/>
      <c r="ALW157" s="129"/>
      <c r="ALX157" s="129"/>
      <c r="ALY157" s="129"/>
      <c r="ALZ157" s="129"/>
      <c r="AMA157" s="129"/>
      <c r="AMB157" s="129"/>
      <c r="AMC157" s="129"/>
      <c r="AMD157" s="129"/>
      <c r="AME157" s="129"/>
      <c r="AMF157" s="129"/>
      <c r="AMG157" s="129"/>
      <c r="AMH157" s="129"/>
      <c r="AMI157" s="129"/>
      <c r="AMJ157" s="129"/>
      <c r="AMK157" s="129"/>
      <c r="AML157" s="129"/>
      <c r="AMM157" s="129"/>
      <c r="AMN157" s="129"/>
      <c r="AMO157" s="129"/>
      <c r="AMP157" s="129"/>
      <c r="AMQ157" s="129"/>
      <c r="AMR157" s="129"/>
      <c r="AMS157" s="129"/>
      <c r="AMT157" s="129"/>
      <c r="AMU157" s="129"/>
      <c r="AMV157" s="129"/>
      <c r="AMW157" s="129"/>
      <c r="AMX157" s="129"/>
      <c r="AMY157" s="129"/>
      <c r="AMZ157" s="129"/>
      <c r="ANA157" s="129"/>
      <c r="ANB157" s="129"/>
      <c r="ANC157" s="129"/>
      <c r="AND157" s="129"/>
      <c r="ANE157" s="129"/>
      <c r="ANF157" s="129"/>
      <c r="ANG157" s="129"/>
      <c r="ANH157" s="129"/>
      <c r="ANI157" s="129"/>
      <c r="ANJ157" s="129"/>
      <c r="ANK157" s="129"/>
      <c r="ANL157" s="129"/>
      <c r="ANM157" s="129"/>
      <c r="ANN157" s="129"/>
      <c r="ANO157" s="129"/>
      <c r="ANP157" s="129"/>
      <c r="ANQ157" s="129"/>
      <c r="ANR157" s="129"/>
      <c r="ANS157" s="129"/>
      <c r="ANT157" s="129"/>
      <c r="ANU157" s="129"/>
      <c r="ANV157" s="129"/>
      <c r="ANW157" s="129"/>
      <c r="ANX157" s="129"/>
      <c r="ANY157" s="129"/>
      <c r="ANZ157" s="129"/>
      <c r="AOA157" s="129"/>
      <c r="AOB157" s="129"/>
      <c r="AOC157" s="129"/>
      <c r="AOD157" s="129"/>
      <c r="AOE157" s="129"/>
      <c r="AOF157" s="129"/>
      <c r="AOG157" s="129"/>
      <c r="AOH157" s="129"/>
      <c r="AOI157" s="129"/>
      <c r="AOJ157" s="129"/>
      <c r="AOK157" s="129"/>
      <c r="AOL157" s="129"/>
      <c r="AOM157" s="129"/>
      <c r="AON157" s="129"/>
      <c r="AOO157" s="129"/>
      <c r="AOP157" s="129"/>
      <c r="AOQ157" s="129"/>
      <c r="AOR157" s="129"/>
      <c r="AOS157" s="129"/>
      <c r="AOT157" s="129"/>
      <c r="AOU157" s="129"/>
      <c r="AOV157" s="129"/>
      <c r="AOW157" s="129"/>
      <c r="AOX157" s="129"/>
      <c r="AOY157" s="129"/>
      <c r="AOZ157" s="129"/>
      <c r="APA157" s="129"/>
      <c r="APB157" s="129"/>
      <c r="APC157" s="129"/>
      <c r="APD157" s="129"/>
      <c r="APE157" s="129"/>
      <c r="APF157" s="129"/>
      <c r="APG157" s="129"/>
      <c r="APH157" s="129"/>
      <c r="API157" s="129"/>
      <c r="APJ157" s="129"/>
      <c r="APK157" s="129"/>
      <c r="APL157" s="129"/>
      <c r="APM157" s="129"/>
      <c r="APN157" s="129"/>
      <c r="APO157" s="129"/>
      <c r="APP157" s="129"/>
      <c r="APQ157" s="129"/>
      <c r="APR157" s="129"/>
      <c r="APS157" s="129"/>
      <c r="APT157" s="129"/>
      <c r="APU157" s="129"/>
      <c r="APV157" s="129"/>
      <c r="APW157" s="129"/>
      <c r="APX157" s="129"/>
      <c r="APY157" s="129"/>
      <c r="APZ157" s="129"/>
      <c r="AQA157" s="129"/>
      <c r="AQB157" s="129"/>
      <c r="AQC157" s="129"/>
      <c r="AQD157" s="129"/>
      <c r="AQE157" s="129"/>
      <c r="AQF157" s="129"/>
      <c r="AQG157" s="129"/>
      <c r="AQH157" s="129"/>
      <c r="AQI157" s="129"/>
      <c r="AQJ157" s="129"/>
      <c r="AQK157" s="129"/>
      <c r="AQL157" s="129"/>
      <c r="AQM157" s="129"/>
      <c r="AQN157" s="129"/>
      <c r="AQO157" s="129"/>
      <c r="AQP157" s="129"/>
      <c r="AQQ157" s="129"/>
      <c r="AQR157" s="129"/>
      <c r="AQS157" s="129"/>
      <c r="AQT157" s="129"/>
      <c r="AQU157" s="129"/>
      <c r="AQV157" s="129"/>
      <c r="AQW157" s="129"/>
      <c r="AQX157" s="129"/>
      <c r="AQY157" s="129"/>
      <c r="AQZ157" s="129"/>
      <c r="ARA157" s="129"/>
      <c r="ARB157" s="129"/>
      <c r="ARC157" s="129"/>
      <c r="ARD157" s="129"/>
      <c r="ARE157" s="129"/>
      <c r="ARF157" s="129"/>
      <c r="ARG157" s="129"/>
      <c r="ARH157" s="129"/>
      <c r="ARI157" s="129"/>
      <c r="ARJ157" s="129"/>
      <c r="ARK157" s="129"/>
      <c r="ARL157" s="129"/>
      <c r="ARM157" s="129"/>
      <c r="ARN157" s="129"/>
      <c r="ARO157" s="129"/>
      <c r="ARP157" s="129"/>
      <c r="ARQ157" s="129"/>
      <c r="ARR157" s="129"/>
      <c r="ARS157" s="129"/>
      <c r="ART157" s="129"/>
      <c r="ARU157" s="129"/>
      <c r="ARV157" s="129"/>
      <c r="ARW157" s="129"/>
      <c r="ARX157" s="129"/>
      <c r="ARY157" s="129"/>
      <c r="ARZ157" s="129"/>
      <c r="ASA157" s="129"/>
      <c r="ASB157" s="129"/>
      <c r="ASC157" s="129"/>
      <c r="ASD157" s="129"/>
      <c r="ASE157" s="129"/>
      <c r="ASF157" s="129"/>
      <c r="ASG157" s="129"/>
      <c r="ASH157" s="129"/>
      <c r="ASI157" s="129"/>
      <c r="ASJ157" s="129"/>
      <c r="ASK157" s="129"/>
      <c r="ASL157" s="129"/>
      <c r="ASM157" s="129"/>
      <c r="ASN157" s="129"/>
      <c r="ASO157" s="129"/>
      <c r="ASP157" s="129"/>
      <c r="ASQ157" s="129"/>
      <c r="ASR157" s="129"/>
      <c r="ASS157" s="129"/>
      <c r="AST157" s="129"/>
      <c r="ASU157" s="129"/>
      <c r="ASV157" s="129"/>
      <c r="ASW157" s="129"/>
      <c r="ASX157" s="129"/>
      <c r="ASY157" s="129"/>
      <c r="ASZ157" s="129"/>
      <c r="ATA157" s="129"/>
      <c r="ATB157" s="129"/>
      <c r="ATC157" s="129"/>
      <c r="ATD157" s="129"/>
      <c r="ATE157" s="129"/>
      <c r="ATF157" s="129"/>
      <c r="ATG157" s="129"/>
      <c r="ATH157" s="129"/>
      <c r="ATI157" s="129"/>
      <c r="ATJ157" s="129"/>
      <c r="ATK157" s="129"/>
      <c r="ATL157" s="129"/>
      <c r="ATM157" s="129"/>
      <c r="ATN157" s="129"/>
      <c r="ATO157" s="129"/>
      <c r="ATP157" s="129"/>
      <c r="ATQ157" s="129"/>
      <c r="ATR157" s="129"/>
      <c r="ATS157" s="129"/>
      <c r="ATT157" s="129"/>
      <c r="ATU157" s="129"/>
      <c r="ATV157" s="129"/>
      <c r="ATW157" s="129"/>
      <c r="ATX157" s="129"/>
      <c r="ATY157" s="129"/>
      <c r="ATZ157" s="129"/>
      <c r="AUA157" s="129"/>
      <c r="AUB157" s="129"/>
      <c r="AUC157" s="129"/>
      <c r="AUD157" s="129"/>
      <c r="AUE157" s="129"/>
      <c r="AUF157" s="129"/>
      <c r="AUG157" s="129"/>
      <c r="AUH157" s="129"/>
      <c r="AUI157" s="129"/>
      <c r="AUJ157" s="129"/>
      <c r="AUK157" s="129"/>
      <c r="AUL157" s="129"/>
      <c r="AUM157" s="129"/>
      <c r="AUN157" s="129"/>
      <c r="AUO157" s="129"/>
      <c r="AUP157" s="129"/>
      <c r="AUQ157" s="129"/>
      <c r="AUR157" s="129"/>
      <c r="AUS157" s="129"/>
      <c r="AUT157" s="129"/>
      <c r="AUU157" s="129"/>
      <c r="AUV157" s="129"/>
      <c r="AUW157" s="129"/>
      <c r="AUX157" s="129"/>
      <c r="AUY157" s="129"/>
      <c r="AUZ157" s="129"/>
      <c r="AVA157" s="129"/>
      <c r="AVB157" s="129"/>
      <c r="AVC157" s="129"/>
      <c r="AVD157" s="129"/>
      <c r="AVE157" s="129"/>
      <c r="AVF157" s="129"/>
      <c r="AVG157" s="129"/>
      <c r="AVH157" s="129"/>
      <c r="AVI157" s="129"/>
      <c r="AVJ157" s="129"/>
      <c r="AVK157" s="129"/>
      <c r="AVL157" s="129"/>
      <c r="AVM157" s="129"/>
      <c r="AVN157" s="129"/>
      <c r="AVO157" s="129"/>
      <c r="AVP157" s="129"/>
      <c r="AVQ157" s="129"/>
      <c r="AVR157" s="129"/>
      <c r="AVS157" s="129"/>
      <c r="AVT157" s="129"/>
      <c r="AVU157" s="129"/>
      <c r="AVV157" s="129"/>
      <c r="AVW157" s="129"/>
      <c r="AVX157" s="129"/>
      <c r="AVY157" s="129"/>
      <c r="AVZ157" s="129"/>
      <c r="AWA157" s="129"/>
      <c r="AWB157" s="129"/>
      <c r="AWC157" s="129"/>
      <c r="AWD157" s="129"/>
      <c r="AWE157" s="129"/>
      <c r="AWF157" s="129"/>
      <c r="AWG157" s="129"/>
      <c r="AWH157" s="129"/>
      <c r="AWI157" s="129"/>
      <c r="AWJ157" s="129"/>
      <c r="AWK157" s="129"/>
      <c r="AWL157" s="129"/>
      <c r="AWM157" s="129"/>
      <c r="AWN157" s="129"/>
      <c r="AWO157" s="129"/>
      <c r="AWP157" s="129"/>
      <c r="AWQ157" s="129"/>
      <c r="AWR157" s="129"/>
      <c r="AWS157" s="129"/>
      <c r="AWT157" s="129"/>
      <c r="AWU157" s="129"/>
      <c r="AWV157" s="129"/>
      <c r="AWW157" s="129"/>
      <c r="AWX157" s="129"/>
      <c r="AWY157" s="129"/>
      <c r="AWZ157" s="129"/>
      <c r="AXA157" s="129"/>
      <c r="AXB157" s="129"/>
      <c r="AXC157" s="129"/>
      <c r="AXD157" s="129"/>
      <c r="AXE157" s="129"/>
      <c r="AXF157" s="129"/>
      <c r="AXG157" s="129"/>
      <c r="AXH157" s="129"/>
      <c r="AXI157" s="129"/>
      <c r="AXJ157" s="129"/>
      <c r="AXK157" s="129"/>
      <c r="AXL157" s="129"/>
      <c r="AXM157" s="129"/>
      <c r="AXN157" s="129"/>
      <c r="AXO157" s="129"/>
      <c r="AXP157" s="129"/>
      <c r="AXQ157" s="129"/>
      <c r="AXR157" s="129"/>
      <c r="AXS157" s="129"/>
      <c r="AXT157" s="129"/>
      <c r="AXU157" s="129"/>
      <c r="AXV157" s="129"/>
      <c r="AXW157" s="129"/>
      <c r="AXX157" s="129"/>
      <c r="AXY157" s="129"/>
      <c r="AXZ157" s="129"/>
      <c r="AYA157" s="129"/>
      <c r="AYB157" s="129"/>
      <c r="AYC157" s="129"/>
      <c r="AYD157" s="129"/>
      <c r="AYE157" s="129"/>
      <c r="AYF157" s="129"/>
      <c r="AYG157" s="129"/>
      <c r="AYH157" s="129"/>
      <c r="AYI157" s="129"/>
      <c r="AYJ157" s="129"/>
      <c r="AYK157" s="129"/>
      <c r="AYL157" s="129"/>
      <c r="AYM157" s="129"/>
      <c r="AYN157" s="129"/>
      <c r="AYO157" s="129"/>
      <c r="AYP157" s="129"/>
      <c r="AYQ157" s="129"/>
      <c r="AYR157" s="129"/>
      <c r="AYS157" s="129"/>
      <c r="AYT157" s="129"/>
      <c r="AYU157" s="129"/>
      <c r="AYV157" s="129"/>
      <c r="AYW157" s="129"/>
      <c r="AYX157" s="129"/>
      <c r="AYY157" s="129"/>
      <c r="AYZ157" s="129"/>
      <c r="AZA157" s="129"/>
      <c r="AZB157" s="129"/>
      <c r="AZC157" s="129"/>
      <c r="AZD157" s="129"/>
      <c r="AZE157" s="129"/>
      <c r="AZF157" s="129"/>
      <c r="AZG157" s="129"/>
      <c r="AZH157" s="129"/>
      <c r="AZI157" s="129"/>
      <c r="AZJ157" s="129"/>
      <c r="AZK157" s="129"/>
      <c r="AZL157" s="129"/>
      <c r="AZM157" s="129"/>
      <c r="AZN157" s="129"/>
      <c r="AZO157" s="129"/>
      <c r="AZP157" s="129"/>
      <c r="AZQ157" s="129"/>
      <c r="AZR157" s="129"/>
      <c r="AZS157" s="129"/>
      <c r="AZT157" s="129"/>
      <c r="AZU157" s="129"/>
      <c r="AZV157" s="129"/>
      <c r="AZW157" s="129"/>
      <c r="AZX157" s="129"/>
      <c r="AZY157" s="129"/>
      <c r="AZZ157" s="129"/>
      <c r="BAA157" s="129"/>
      <c r="BAB157" s="129"/>
      <c r="BAC157" s="129"/>
      <c r="BAD157" s="129"/>
      <c r="BAE157" s="129"/>
      <c r="BAF157" s="129"/>
      <c r="BAG157" s="129"/>
      <c r="BAH157" s="129"/>
      <c r="BAI157" s="129"/>
      <c r="BAJ157" s="129"/>
      <c r="BAK157" s="129"/>
      <c r="BAL157" s="129"/>
      <c r="BAM157" s="129"/>
      <c r="BAN157" s="129"/>
      <c r="BAO157" s="129"/>
      <c r="BAP157" s="129"/>
      <c r="BAQ157" s="129"/>
      <c r="BAR157" s="129"/>
      <c r="BAS157" s="129"/>
      <c r="BAT157" s="129"/>
      <c r="BAU157" s="129"/>
      <c r="BAV157" s="129"/>
      <c r="BAW157" s="129"/>
      <c r="BAX157" s="129"/>
      <c r="BAY157" s="129"/>
      <c r="BAZ157" s="129"/>
      <c r="BBA157" s="129"/>
      <c r="BBB157" s="129"/>
      <c r="BBC157" s="129"/>
      <c r="BBD157" s="129"/>
      <c r="BBE157" s="129"/>
      <c r="BBF157" s="129"/>
      <c r="BBG157" s="129"/>
      <c r="BBH157" s="129"/>
      <c r="BBI157" s="129"/>
      <c r="BBJ157" s="129"/>
      <c r="BBK157" s="129"/>
      <c r="BBL157" s="129"/>
      <c r="BBM157" s="129"/>
      <c r="BBN157" s="129"/>
      <c r="BBO157" s="129"/>
      <c r="BBP157" s="129"/>
      <c r="BBQ157" s="129"/>
      <c r="BBR157" s="129"/>
      <c r="BBS157" s="129"/>
      <c r="BBT157" s="129"/>
      <c r="BBU157" s="129"/>
      <c r="BBV157" s="129"/>
      <c r="BBW157" s="129"/>
      <c r="BBX157" s="129"/>
      <c r="BBY157" s="129"/>
      <c r="BBZ157" s="129"/>
      <c r="BCA157" s="129"/>
      <c r="BCB157" s="129"/>
      <c r="BCC157" s="129"/>
      <c r="BCD157" s="129"/>
      <c r="BCE157" s="129"/>
      <c r="BCF157" s="129"/>
      <c r="BCG157" s="129"/>
      <c r="BCH157" s="129"/>
      <c r="BCI157" s="129"/>
      <c r="BCJ157" s="129"/>
      <c r="BCK157" s="129"/>
      <c r="BCL157" s="129"/>
      <c r="BCM157" s="129"/>
      <c r="BCN157" s="129"/>
      <c r="BCO157" s="129"/>
      <c r="BCP157" s="129"/>
      <c r="BCQ157" s="129"/>
      <c r="BCR157" s="129"/>
      <c r="BCS157" s="129"/>
      <c r="BCT157" s="129"/>
      <c r="BCU157" s="129"/>
      <c r="BCV157" s="129"/>
      <c r="BCW157" s="129"/>
      <c r="BCX157" s="129"/>
      <c r="BCY157" s="129"/>
      <c r="BCZ157" s="129"/>
      <c r="BDA157" s="129"/>
      <c r="BDB157" s="129"/>
      <c r="BDC157" s="129"/>
      <c r="BDD157" s="129"/>
      <c r="BDE157" s="129"/>
      <c r="BDF157" s="129"/>
      <c r="BDG157" s="129"/>
      <c r="BDH157" s="129"/>
      <c r="BDI157" s="129"/>
      <c r="BDJ157" s="129"/>
      <c r="BDK157" s="129"/>
      <c r="BDL157" s="129"/>
      <c r="BDM157" s="129"/>
      <c r="BDN157" s="129"/>
      <c r="BDO157" s="129"/>
      <c r="BDP157" s="129"/>
      <c r="BDQ157" s="129"/>
      <c r="BDR157" s="129"/>
      <c r="BDS157" s="129"/>
      <c r="BDT157" s="129"/>
      <c r="BDU157" s="129"/>
      <c r="BDV157" s="129"/>
      <c r="BDW157" s="129"/>
      <c r="BDX157" s="129"/>
      <c r="BDY157" s="129"/>
      <c r="BDZ157" s="129"/>
      <c r="BEA157" s="129"/>
      <c r="BEB157" s="129"/>
      <c r="BEC157" s="129"/>
      <c r="BED157" s="129"/>
      <c r="BEE157" s="129"/>
      <c r="BEF157" s="129"/>
      <c r="BEG157" s="129"/>
      <c r="BEH157" s="129"/>
      <c r="BEI157" s="129"/>
      <c r="BEJ157" s="129"/>
      <c r="BEK157" s="129"/>
      <c r="BEL157" s="129"/>
      <c r="BEM157" s="129"/>
      <c r="BEN157" s="129"/>
      <c r="BEO157" s="129"/>
      <c r="BEP157" s="129"/>
      <c r="BEQ157" s="129"/>
      <c r="BER157" s="129"/>
      <c r="BES157" s="129"/>
      <c r="BET157" s="129"/>
      <c r="BEU157" s="129"/>
      <c r="BEV157" s="129"/>
      <c r="BEW157" s="129"/>
      <c r="BEX157" s="129"/>
      <c r="BEY157" s="129"/>
      <c r="BEZ157" s="129"/>
      <c r="BFA157" s="129"/>
      <c r="BFB157" s="129"/>
      <c r="BFC157" s="129"/>
      <c r="BFD157" s="129"/>
      <c r="BFE157" s="129"/>
      <c r="BFF157" s="129"/>
      <c r="BFG157" s="129"/>
      <c r="BFH157" s="129"/>
      <c r="BFI157" s="129"/>
      <c r="BFJ157" s="129"/>
      <c r="BFK157" s="129"/>
      <c r="BFL157" s="129"/>
      <c r="BFM157" s="129"/>
      <c r="BFN157" s="129"/>
      <c r="BFO157" s="129"/>
      <c r="BFP157" s="129"/>
      <c r="BFQ157" s="129"/>
      <c r="BFR157" s="129"/>
      <c r="BFS157" s="129"/>
      <c r="BFT157" s="129"/>
      <c r="BFU157" s="129"/>
      <c r="BFV157" s="129"/>
      <c r="BFW157" s="129"/>
      <c r="BFX157" s="129"/>
      <c r="BFY157" s="129"/>
      <c r="BFZ157" s="129"/>
      <c r="BGA157" s="129"/>
      <c r="BGB157" s="129"/>
      <c r="BGC157" s="129"/>
      <c r="BGD157" s="129"/>
      <c r="BGE157" s="129"/>
      <c r="BGF157" s="129"/>
      <c r="BGG157" s="129"/>
      <c r="BGH157" s="129"/>
      <c r="BGI157" s="129"/>
      <c r="BGJ157" s="129"/>
      <c r="BGK157" s="129"/>
      <c r="BGL157" s="129"/>
      <c r="BGM157" s="129"/>
      <c r="BGN157" s="129"/>
      <c r="BGO157" s="129"/>
      <c r="BGP157" s="129"/>
      <c r="BGQ157" s="129"/>
      <c r="BGR157" s="129"/>
      <c r="BGS157" s="129"/>
      <c r="BGT157" s="129"/>
      <c r="BGU157" s="129"/>
      <c r="BGV157" s="129"/>
      <c r="BGW157" s="129"/>
      <c r="BGX157" s="129"/>
      <c r="BGY157" s="129"/>
      <c r="BGZ157" s="129"/>
      <c r="BHA157" s="129"/>
      <c r="BHB157" s="129"/>
      <c r="BHC157" s="129"/>
      <c r="BHD157" s="129"/>
      <c r="BHE157" s="129"/>
      <c r="BHF157" s="129"/>
      <c r="BHG157" s="129"/>
      <c r="BHH157" s="129"/>
      <c r="BHI157" s="129"/>
      <c r="BHJ157" s="129"/>
      <c r="BHK157" s="129"/>
      <c r="BHL157" s="129"/>
      <c r="BHM157" s="129"/>
      <c r="BHN157" s="129"/>
      <c r="BHO157" s="129"/>
      <c r="BHP157" s="129"/>
      <c r="BHQ157" s="129"/>
      <c r="BHR157" s="129"/>
      <c r="BHS157" s="129"/>
      <c r="BHT157" s="129"/>
      <c r="BHU157" s="129"/>
      <c r="BHV157" s="129"/>
      <c r="BHW157" s="129"/>
      <c r="BHX157" s="129"/>
      <c r="BHY157" s="129"/>
      <c r="BHZ157" s="129"/>
      <c r="BIA157" s="129"/>
      <c r="BIB157" s="129"/>
      <c r="BIC157" s="129"/>
      <c r="BID157" s="129"/>
      <c r="BIE157" s="129"/>
      <c r="BIF157" s="129"/>
      <c r="BIG157" s="129"/>
      <c r="BIH157" s="129"/>
      <c r="BII157" s="129"/>
      <c r="BIJ157" s="129"/>
      <c r="BIK157" s="129"/>
      <c r="BIL157" s="129"/>
      <c r="BIM157" s="129"/>
      <c r="BIN157" s="129"/>
      <c r="BIO157" s="129"/>
      <c r="BIP157" s="129"/>
      <c r="BIQ157" s="129"/>
      <c r="BIR157" s="129"/>
      <c r="BIS157" s="129"/>
      <c r="BIT157" s="129"/>
      <c r="BIU157" s="129"/>
      <c r="BIV157" s="129"/>
      <c r="BIW157" s="129"/>
      <c r="BIX157" s="129"/>
      <c r="BIY157" s="129"/>
      <c r="BIZ157" s="129"/>
      <c r="BJA157" s="129"/>
      <c r="BJB157" s="129"/>
      <c r="BJC157" s="129"/>
      <c r="BJD157" s="129"/>
      <c r="BJE157" s="129"/>
      <c r="BJF157" s="129"/>
      <c r="BJG157" s="129"/>
      <c r="BJH157" s="129"/>
      <c r="BJI157" s="129"/>
      <c r="BJJ157" s="129"/>
      <c r="BJK157" s="129"/>
      <c r="BJL157" s="129"/>
      <c r="BJM157" s="129"/>
      <c r="BJN157" s="129"/>
      <c r="BJO157" s="129"/>
      <c r="BJP157" s="129"/>
      <c r="BJQ157" s="129"/>
      <c r="BJR157" s="129"/>
      <c r="BJS157" s="129"/>
      <c r="BJT157" s="129"/>
      <c r="BJU157" s="129"/>
      <c r="BJV157" s="129"/>
      <c r="BJW157" s="129"/>
      <c r="BJX157" s="129"/>
      <c r="BJY157" s="129"/>
      <c r="BJZ157" s="129"/>
      <c r="BKA157" s="129"/>
      <c r="BKB157" s="129"/>
      <c r="BKC157" s="129"/>
      <c r="BKD157" s="129"/>
      <c r="BKE157" s="129"/>
      <c r="BKF157" s="129"/>
      <c r="BKG157" s="129"/>
      <c r="BKH157" s="129"/>
      <c r="BKI157" s="129"/>
      <c r="BKJ157" s="129"/>
      <c r="BKK157" s="129"/>
      <c r="BKL157" s="129"/>
      <c r="BKM157" s="129"/>
      <c r="BKN157" s="129"/>
      <c r="BKO157" s="129"/>
      <c r="BKP157" s="129"/>
      <c r="BKQ157" s="129"/>
      <c r="BKR157" s="129"/>
      <c r="BKS157" s="129"/>
      <c r="BKT157" s="129"/>
      <c r="BKU157" s="129"/>
      <c r="BKV157" s="129"/>
      <c r="BKW157" s="129"/>
      <c r="BKX157" s="129"/>
      <c r="BKY157" s="129"/>
      <c r="BKZ157" s="129"/>
      <c r="BLA157" s="129"/>
      <c r="BLB157" s="129"/>
      <c r="BLC157" s="129"/>
      <c r="BLD157" s="129"/>
      <c r="BLE157" s="129"/>
      <c r="BLF157" s="129"/>
      <c r="BLG157" s="129"/>
      <c r="BLH157" s="129"/>
      <c r="BLI157" s="129"/>
      <c r="BLJ157" s="129"/>
      <c r="BLK157" s="129"/>
      <c r="BLL157" s="129"/>
      <c r="BLM157" s="129"/>
      <c r="BLN157" s="129"/>
      <c r="BLO157" s="129"/>
      <c r="BLP157" s="129"/>
      <c r="BLQ157" s="129"/>
      <c r="BLR157" s="129"/>
      <c r="BLS157" s="129"/>
      <c r="BLT157" s="129"/>
      <c r="BLU157" s="129"/>
      <c r="BLV157" s="129"/>
      <c r="BLW157" s="129"/>
      <c r="BLX157" s="129"/>
      <c r="BLY157" s="129"/>
      <c r="BLZ157" s="129"/>
      <c r="BMA157" s="129"/>
      <c r="BMB157" s="129"/>
      <c r="BMC157" s="129"/>
      <c r="BMD157" s="129"/>
      <c r="BME157" s="129"/>
      <c r="BMF157" s="129"/>
      <c r="BMG157" s="129"/>
      <c r="BMH157" s="129"/>
      <c r="BMI157" s="129"/>
      <c r="BMJ157" s="129"/>
      <c r="BMK157" s="129"/>
      <c r="BML157" s="129"/>
      <c r="BMM157" s="129"/>
      <c r="BMN157" s="129"/>
      <c r="BMO157" s="129"/>
      <c r="BMP157" s="129"/>
      <c r="BMQ157" s="129"/>
      <c r="BMR157" s="129"/>
      <c r="BMS157" s="129"/>
      <c r="BMT157" s="129"/>
      <c r="BMU157" s="129"/>
      <c r="BMV157" s="129"/>
      <c r="BMW157" s="129"/>
      <c r="BMX157" s="129"/>
      <c r="BMY157" s="129"/>
      <c r="BMZ157" s="129"/>
      <c r="BNA157" s="129"/>
      <c r="BNB157" s="129"/>
      <c r="BNC157" s="129"/>
      <c r="BND157" s="129"/>
      <c r="BNE157" s="129"/>
      <c r="BNF157" s="129"/>
      <c r="BNG157" s="129"/>
      <c r="BNH157" s="129"/>
      <c r="BNI157" s="129"/>
      <c r="BNJ157" s="129"/>
      <c r="BNK157" s="129"/>
      <c r="BNL157" s="129"/>
      <c r="BNM157" s="129"/>
      <c r="BNN157" s="129"/>
      <c r="BNO157" s="129"/>
      <c r="BNP157" s="129"/>
      <c r="BNQ157" s="129"/>
      <c r="BNR157" s="129"/>
      <c r="BNS157" s="129"/>
      <c r="BNT157" s="129"/>
      <c r="BNU157" s="129"/>
      <c r="BNV157" s="129"/>
      <c r="BNW157" s="129"/>
      <c r="BNX157" s="129"/>
      <c r="BNY157" s="129"/>
      <c r="BNZ157" s="129"/>
      <c r="BOA157" s="129"/>
      <c r="BOB157" s="129"/>
      <c r="BOC157" s="129"/>
      <c r="BOD157" s="129"/>
      <c r="BOE157" s="129"/>
      <c r="BOF157" s="129"/>
      <c r="BOG157" s="129"/>
      <c r="BOH157" s="129"/>
      <c r="BOI157" s="129"/>
      <c r="BOJ157" s="129"/>
      <c r="BOK157" s="129"/>
      <c r="BOL157" s="129"/>
      <c r="BOM157" s="129"/>
      <c r="BON157" s="129"/>
      <c r="BOO157" s="129"/>
      <c r="BOP157" s="129"/>
      <c r="BOQ157" s="129"/>
      <c r="BOR157" s="129"/>
      <c r="BOS157" s="129"/>
      <c r="BOT157" s="129"/>
      <c r="BOU157" s="129"/>
      <c r="BOV157" s="129"/>
      <c r="BOW157" s="129"/>
      <c r="BOX157" s="129"/>
      <c r="BOY157" s="129"/>
      <c r="BOZ157" s="129"/>
      <c r="BPA157" s="129"/>
      <c r="BPB157" s="129"/>
      <c r="BPC157" s="129"/>
      <c r="BPD157" s="129"/>
      <c r="BPE157" s="129"/>
      <c r="BPF157" s="129"/>
      <c r="BPG157" s="129"/>
      <c r="BPH157" s="129"/>
      <c r="BPI157" s="129"/>
      <c r="BPJ157" s="129"/>
      <c r="BPK157" s="129"/>
      <c r="BPL157" s="129"/>
      <c r="BPM157" s="129"/>
      <c r="BPN157" s="129"/>
      <c r="BPO157" s="129"/>
      <c r="BPP157" s="129"/>
      <c r="BPQ157" s="129"/>
      <c r="BPR157" s="129"/>
      <c r="BPS157" s="129"/>
      <c r="BPT157" s="129"/>
      <c r="BPU157" s="129"/>
      <c r="BPV157" s="129"/>
      <c r="BPW157" s="129"/>
      <c r="BPX157" s="129"/>
      <c r="BPY157" s="129"/>
      <c r="BPZ157" s="129"/>
      <c r="BQA157" s="129"/>
      <c r="BQB157" s="129"/>
      <c r="BQC157" s="129"/>
      <c r="BQD157" s="129"/>
      <c r="BQE157" s="129"/>
      <c r="BQF157" s="129"/>
      <c r="BQG157" s="129"/>
      <c r="BQH157" s="129"/>
      <c r="BQI157" s="129"/>
      <c r="BQJ157" s="129"/>
      <c r="BQK157" s="129"/>
      <c r="BQL157" s="129"/>
      <c r="BQM157" s="129"/>
      <c r="BQN157" s="129"/>
      <c r="BQO157" s="129"/>
      <c r="BQP157" s="129"/>
      <c r="BQQ157" s="129"/>
      <c r="BQR157" s="129"/>
      <c r="BQS157" s="129"/>
      <c r="BQT157" s="129"/>
      <c r="BQU157" s="129"/>
      <c r="BQV157" s="129"/>
      <c r="BQW157" s="129"/>
      <c r="BQX157" s="129"/>
      <c r="BQY157" s="129"/>
      <c r="BQZ157" s="129"/>
      <c r="BRA157" s="129"/>
      <c r="BRB157" s="129"/>
      <c r="BRC157" s="129"/>
      <c r="BRD157" s="129"/>
      <c r="BRE157" s="129"/>
      <c r="BRF157" s="129"/>
      <c r="BRG157" s="129"/>
      <c r="BRH157" s="129"/>
      <c r="BRI157" s="129"/>
      <c r="BRJ157" s="129"/>
      <c r="BRK157" s="129"/>
      <c r="BRL157" s="129"/>
      <c r="BRM157" s="129"/>
      <c r="BRN157" s="129"/>
      <c r="BRO157" s="129"/>
      <c r="BRP157" s="129"/>
      <c r="BRQ157" s="129"/>
      <c r="BRR157" s="129"/>
      <c r="BRS157" s="129"/>
      <c r="BRT157" s="129"/>
      <c r="BRU157" s="129"/>
      <c r="BRV157" s="129"/>
      <c r="BRW157" s="129"/>
      <c r="BRX157" s="129"/>
      <c r="BRY157" s="129"/>
      <c r="BRZ157" s="129"/>
      <c r="BSA157" s="129"/>
      <c r="BSB157" s="129"/>
      <c r="BSC157" s="129"/>
      <c r="BSD157" s="129"/>
      <c r="BSE157" s="129"/>
      <c r="BSF157" s="129"/>
      <c r="BSG157" s="129"/>
      <c r="BSH157" s="129"/>
      <c r="BSI157" s="129"/>
      <c r="BSJ157" s="129"/>
      <c r="BSK157" s="129"/>
      <c r="BSL157" s="129"/>
      <c r="BSM157" s="129"/>
      <c r="BSN157" s="129"/>
      <c r="BSO157" s="129"/>
      <c r="BSP157" s="129"/>
      <c r="BSQ157" s="129"/>
      <c r="BSR157" s="129"/>
      <c r="BSS157" s="129"/>
      <c r="BST157" s="129"/>
      <c r="BSU157" s="129"/>
      <c r="BSV157" s="129"/>
      <c r="BSW157" s="129"/>
      <c r="BSX157" s="129"/>
      <c r="BSY157" s="129"/>
      <c r="BSZ157" s="129"/>
      <c r="BTA157" s="129"/>
      <c r="BTB157" s="129"/>
      <c r="BTC157" s="129"/>
      <c r="BTD157" s="129"/>
      <c r="BTE157" s="129"/>
      <c r="BTF157" s="129"/>
      <c r="BTG157" s="129"/>
      <c r="BTH157" s="129"/>
      <c r="BTI157" s="129"/>
      <c r="BTJ157" s="129"/>
      <c r="BTK157" s="129"/>
      <c r="BTL157" s="129"/>
      <c r="BTM157" s="129"/>
      <c r="BTN157" s="129"/>
      <c r="BTO157" s="129"/>
      <c r="BTP157" s="129"/>
      <c r="BTQ157" s="129"/>
      <c r="BTR157" s="129"/>
      <c r="BTS157" s="129"/>
      <c r="BTT157" s="129"/>
      <c r="BTU157" s="129"/>
      <c r="BTV157" s="129"/>
      <c r="BTW157" s="129"/>
      <c r="BTX157" s="129"/>
      <c r="BTY157" s="129"/>
      <c r="BTZ157" s="129"/>
      <c r="BUA157" s="129"/>
      <c r="BUB157" s="129"/>
      <c r="BUC157" s="129"/>
      <c r="BUD157" s="129"/>
      <c r="BUE157" s="129"/>
      <c r="BUF157" s="129"/>
      <c r="BUG157" s="129"/>
      <c r="BUH157" s="129"/>
      <c r="BUI157" s="129"/>
      <c r="BUJ157" s="129"/>
      <c r="BUK157" s="129"/>
      <c r="BUL157" s="129"/>
      <c r="BUM157" s="129"/>
      <c r="BUN157" s="129"/>
      <c r="BUO157" s="129"/>
      <c r="BUP157" s="129"/>
      <c r="BUQ157" s="129"/>
      <c r="BUR157" s="129"/>
      <c r="BUS157" s="129"/>
      <c r="BUT157" s="129"/>
      <c r="BUU157" s="129"/>
      <c r="BUV157" s="129"/>
      <c r="BUW157" s="129"/>
      <c r="BUX157" s="129"/>
      <c r="BUY157" s="129"/>
      <c r="BUZ157" s="129"/>
      <c r="BVA157" s="129"/>
      <c r="BVB157" s="129"/>
      <c r="BVC157" s="129"/>
      <c r="BVD157" s="129"/>
      <c r="BVE157" s="129"/>
      <c r="BVF157" s="129"/>
      <c r="BVG157" s="129"/>
      <c r="BVH157" s="129"/>
      <c r="BVI157" s="129"/>
      <c r="BVJ157" s="129"/>
      <c r="BVK157" s="129"/>
      <c r="BVL157" s="129"/>
      <c r="BVM157" s="129"/>
      <c r="BVN157" s="129"/>
      <c r="BVO157" s="129"/>
      <c r="BVP157" s="129"/>
      <c r="BVQ157" s="129"/>
      <c r="BVR157" s="129"/>
      <c r="BVS157" s="129"/>
      <c r="BVT157" s="129"/>
      <c r="BVU157" s="129"/>
      <c r="BVV157" s="129"/>
      <c r="BVW157" s="129"/>
      <c r="BVX157" s="129"/>
      <c r="BVY157" s="129"/>
      <c r="BVZ157" s="129"/>
      <c r="BWA157" s="129"/>
      <c r="BWB157" s="129"/>
      <c r="BWC157" s="129"/>
      <c r="BWD157" s="129"/>
      <c r="BWE157" s="129"/>
      <c r="BWF157" s="129"/>
      <c r="BWG157" s="129"/>
      <c r="BWH157" s="129"/>
      <c r="BWI157" s="129"/>
      <c r="BWJ157" s="129"/>
      <c r="BWK157" s="129"/>
      <c r="BWL157" s="129"/>
      <c r="BWM157" s="129"/>
      <c r="BWN157" s="129"/>
      <c r="BWO157" s="129"/>
      <c r="BWP157" s="129"/>
      <c r="BWQ157" s="129"/>
      <c r="BWR157" s="129"/>
      <c r="BWS157" s="129"/>
      <c r="BWT157" s="129"/>
      <c r="BWU157" s="129"/>
      <c r="BWV157" s="129"/>
      <c r="BWW157" s="129"/>
      <c r="BWX157" s="129"/>
      <c r="BWY157" s="129"/>
      <c r="BWZ157" s="129"/>
      <c r="BXA157" s="129"/>
      <c r="BXB157" s="129"/>
      <c r="BXC157" s="129"/>
      <c r="BXD157" s="129"/>
      <c r="BXE157" s="129"/>
      <c r="BXF157" s="129"/>
      <c r="BXG157" s="129"/>
      <c r="BXH157" s="129"/>
      <c r="BXI157" s="129"/>
      <c r="BXJ157" s="129"/>
      <c r="BXK157" s="129"/>
      <c r="BXL157" s="129"/>
      <c r="BXM157" s="129"/>
      <c r="BXN157" s="129"/>
      <c r="BXO157" s="129"/>
      <c r="BXP157" s="129"/>
      <c r="BXQ157" s="129"/>
      <c r="BXR157" s="129"/>
      <c r="BXS157" s="129"/>
      <c r="BXT157" s="129"/>
      <c r="BXU157" s="129"/>
      <c r="BXV157" s="129"/>
      <c r="BXW157" s="129"/>
      <c r="BXX157" s="129"/>
      <c r="BXY157" s="129"/>
      <c r="BXZ157" s="129"/>
      <c r="BYA157" s="129"/>
      <c r="BYB157" s="129"/>
      <c r="BYC157" s="129"/>
      <c r="BYD157" s="129"/>
      <c r="BYE157" s="129"/>
      <c r="BYF157" s="129"/>
      <c r="BYG157" s="129"/>
      <c r="BYH157" s="129"/>
      <c r="BYI157" s="129"/>
      <c r="BYJ157" s="129"/>
      <c r="BYK157" s="129"/>
      <c r="BYL157" s="129"/>
      <c r="BYM157" s="129"/>
      <c r="BYN157" s="129"/>
      <c r="BYO157" s="129"/>
      <c r="BYP157" s="129"/>
      <c r="BYQ157" s="129"/>
      <c r="BYR157" s="129"/>
      <c r="BYS157" s="129"/>
      <c r="BYT157" s="129"/>
      <c r="BYU157" s="129"/>
      <c r="BYV157" s="129"/>
      <c r="BYW157" s="129"/>
      <c r="BYX157" s="129"/>
      <c r="BYY157" s="129"/>
      <c r="BYZ157" s="129"/>
      <c r="BZA157" s="129"/>
      <c r="BZB157" s="129"/>
      <c r="BZC157" s="129"/>
      <c r="BZD157" s="129"/>
      <c r="BZE157" s="129"/>
      <c r="BZF157" s="129"/>
      <c r="BZG157" s="129"/>
      <c r="BZH157" s="129"/>
      <c r="BZI157" s="129"/>
      <c r="BZJ157" s="129"/>
      <c r="BZK157" s="129"/>
      <c r="BZL157" s="129"/>
      <c r="BZM157" s="129"/>
      <c r="BZN157" s="129"/>
      <c r="BZO157" s="129"/>
      <c r="BZP157" s="129"/>
      <c r="BZQ157" s="129"/>
      <c r="BZR157" s="129"/>
      <c r="BZS157" s="129"/>
      <c r="BZT157" s="129"/>
      <c r="BZU157" s="129"/>
      <c r="BZV157" s="129"/>
      <c r="BZW157" s="129"/>
      <c r="BZX157" s="129"/>
      <c r="BZY157" s="129"/>
      <c r="BZZ157" s="129"/>
      <c r="CAA157" s="129"/>
      <c r="CAB157" s="129"/>
      <c r="CAC157" s="129"/>
      <c r="CAD157" s="129"/>
      <c r="CAE157" s="129"/>
      <c r="CAF157" s="129"/>
      <c r="CAG157" s="129"/>
      <c r="CAH157" s="129"/>
      <c r="CAI157" s="129"/>
      <c r="CAJ157" s="129"/>
      <c r="CAK157" s="129"/>
      <c r="CAL157" s="129"/>
      <c r="CAM157" s="129"/>
      <c r="CAN157" s="129"/>
      <c r="CAO157" s="129"/>
      <c r="CAP157" s="129"/>
      <c r="CAQ157" s="129"/>
      <c r="CAR157" s="129"/>
      <c r="CAS157" s="129"/>
      <c r="CAT157" s="129"/>
      <c r="CAU157" s="129"/>
      <c r="CAV157" s="129"/>
      <c r="CAW157" s="129"/>
      <c r="CAX157" s="129"/>
      <c r="CAY157" s="129"/>
      <c r="CAZ157" s="129"/>
      <c r="CBA157" s="129"/>
      <c r="CBB157" s="129"/>
      <c r="CBC157" s="129"/>
      <c r="CBD157" s="129"/>
      <c r="CBE157" s="129"/>
      <c r="CBF157" s="129"/>
      <c r="CBG157" s="129"/>
      <c r="CBH157" s="129"/>
      <c r="CBI157" s="129"/>
      <c r="CBJ157" s="129"/>
      <c r="CBK157" s="129"/>
      <c r="CBL157" s="129"/>
      <c r="CBM157" s="129"/>
      <c r="CBN157" s="129"/>
      <c r="CBO157" s="129"/>
      <c r="CBP157" s="129"/>
      <c r="CBQ157" s="129"/>
      <c r="CBR157" s="129"/>
      <c r="CBS157" s="129"/>
      <c r="CBT157" s="129"/>
      <c r="CBU157" s="129"/>
      <c r="CBV157" s="129"/>
      <c r="CBW157" s="129"/>
      <c r="CBX157" s="129"/>
      <c r="CBY157" s="129"/>
      <c r="CBZ157" s="129"/>
      <c r="CCA157" s="129"/>
      <c r="CCB157" s="129"/>
      <c r="CCC157" s="129"/>
      <c r="CCD157" s="129"/>
      <c r="CCE157" s="129"/>
      <c r="CCF157" s="129"/>
      <c r="CCG157" s="129"/>
      <c r="CCH157" s="129"/>
      <c r="CCI157" s="129"/>
      <c r="CCJ157" s="129"/>
      <c r="CCK157" s="129"/>
      <c r="CCL157" s="129"/>
      <c r="CCM157" s="129"/>
      <c r="CCN157" s="129"/>
      <c r="CCO157" s="129"/>
      <c r="CCP157" s="129"/>
      <c r="CCQ157" s="129"/>
      <c r="CCR157" s="129"/>
      <c r="CCS157" s="129"/>
      <c r="CCT157" s="129"/>
      <c r="CCU157" s="129"/>
      <c r="CCV157" s="129"/>
      <c r="CCW157" s="129"/>
      <c r="CCX157" s="129"/>
      <c r="CCY157" s="129"/>
      <c r="CCZ157" s="129"/>
      <c r="CDA157" s="129"/>
      <c r="CDB157" s="129"/>
      <c r="CDC157" s="129"/>
      <c r="CDD157" s="129"/>
      <c r="CDE157" s="129"/>
      <c r="CDF157" s="129"/>
      <c r="CDG157" s="129"/>
      <c r="CDH157" s="129"/>
      <c r="CDI157" s="129"/>
      <c r="CDJ157" s="129"/>
      <c r="CDK157" s="129"/>
      <c r="CDL157" s="129"/>
      <c r="CDM157" s="129"/>
      <c r="CDN157" s="129"/>
      <c r="CDO157" s="129"/>
      <c r="CDP157" s="129"/>
      <c r="CDQ157" s="129"/>
      <c r="CDR157" s="129"/>
      <c r="CDS157" s="129"/>
      <c r="CDT157" s="129"/>
      <c r="CDU157" s="129"/>
      <c r="CDV157" s="129"/>
      <c r="CDW157" s="129"/>
      <c r="CDX157" s="129"/>
      <c r="CDY157" s="129"/>
      <c r="CDZ157" s="129"/>
      <c r="CEA157" s="129"/>
      <c r="CEB157" s="129"/>
      <c r="CEC157" s="129"/>
      <c r="CED157" s="129"/>
      <c r="CEE157" s="129"/>
      <c r="CEF157" s="129"/>
      <c r="CEG157" s="129"/>
      <c r="CEH157" s="129"/>
      <c r="CEI157" s="129"/>
      <c r="CEJ157" s="129"/>
      <c r="CEK157" s="129"/>
      <c r="CEL157" s="129"/>
      <c r="CEM157" s="129"/>
      <c r="CEN157" s="129"/>
      <c r="CEO157" s="129"/>
      <c r="CEP157" s="129"/>
      <c r="CEQ157" s="129"/>
      <c r="CER157" s="129"/>
      <c r="CES157" s="129"/>
      <c r="CET157" s="129"/>
      <c r="CEU157" s="129"/>
      <c r="CEV157" s="129"/>
      <c r="CEW157" s="129"/>
      <c r="CEX157" s="129"/>
      <c r="CEY157" s="129"/>
      <c r="CEZ157" s="129"/>
      <c r="CFA157" s="129"/>
      <c r="CFB157" s="129"/>
      <c r="CFC157" s="129"/>
      <c r="CFD157" s="129"/>
      <c r="CFE157" s="129"/>
      <c r="CFF157" s="129"/>
      <c r="CFG157" s="129"/>
      <c r="CFH157" s="129"/>
      <c r="CFI157" s="129"/>
      <c r="CFJ157" s="129"/>
      <c r="CFK157" s="129"/>
      <c r="CFL157" s="129"/>
      <c r="CFM157" s="129"/>
      <c r="CFN157" s="129"/>
      <c r="CFO157" s="129"/>
      <c r="CFP157" s="129"/>
      <c r="CFQ157" s="129"/>
      <c r="CFR157" s="129"/>
      <c r="CFS157" s="129"/>
      <c r="CFT157" s="129"/>
      <c r="CFU157" s="129"/>
      <c r="CFV157" s="129"/>
      <c r="CFW157" s="129"/>
      <c r="CFX157" s="129"/>
      <c r="CFY157" s="129"/>
      <c r="CFZ157" s="129"/>
      <c r="CGA157" s="129"/>
      <c r="CGB157" s="129"/>
      <c r="CGC157" s="129"/>
      <c r="CGD157" s="129"/>
      <c r="CGE157" s="129"/>
      <c r="CGF157" s="129"/>
      <c r="CGG157" s="129"/>
      <c r="CGH157" s="129"/>
      <c r="CGI157" s="129"/>
      <c r="CGJ157" s="129"/>
      <c r="CGK157" s="129"/>
      <c r="CGL157" s="129"/>
      <c r="CGM157" s="129"/>
      <c r="CGN157" s="129"/>
      <c r="CGO157" s="129"/>
      <c r="CGP157" s="129"/>
      <c r="CGQ157" s="129"/>
      <c r="CGR157" s="129"/>
      <c r="CGS157" s="129"/>
      <c r="CGT157" s="129"/>
      <c r="CGU157" s="129"/>
      <c r="CGV157" s="129"/>
      <c r="CGW157" s="129"/>
      <c r="CGX157" s="129"/>
      <c r="CGY157" s="129"/>
      <c r="CGZ157" s="129"/>
      <c r="CHA157" s="129"/>
      <c r="CHB157" s="129"/>
      <c r="CHC157" s="129"/>
      <c r="CHD157" s="129"/>
      <c r="CHE157" s="129"/>
      <c r="CHF157" s="129"/>
      <c r="CHG157" s="129"/>
      <c r="CHH157" s="129"/>
      <c r="CHI157" s="129"/>
      <c r="CHJ157" s="129"/>
      <c r="CHK157" s="129"/>
      <c r="CHL157" s="129"/>
      <c r="CHM157" s="129"/>
      <c r="CHN157" s="129"/>
      <c r="CHO157" s="129"/>
      <c r="CHP157" s="129"/>
      <c r="CHQ157" s="129"/>
      <c r="CHR157" s="129"/>
      <c r="CHS157" s="129"/>
      <c r="CHT157" s="129"/>
      <c r="CHU157" s="129"/>
      <c r="CHV157" s="129"/>
      <c r="CHW157" s="129"/>
      <c r="CHX157" s="129"/>
      <c r="CHY157" s="129"/>
      <c r="CHZ157" s="129"/>
      <c r="CIA157" s="129"/>
      <c r="CIB157" s="129"/>
      <c r="CIC157" s="129"/>
      <c r="CID157" s="129"/>
      <c r="CIE157" s="129"/>
      <c r="CIF157" s="129"/>
      <c r="CIG157" s="129"/>
      <c r="CIH157" s="129"/>
      <c r="CII157" s="129"/>
      <c r="CIJ157" s="129"/>
      <c r="CIK157" s="129"/>
      <c r="CIL157" s="129"/>
      <c r="CIM157" s="129"/>
      <c r="CIN157" s="129"/>
      <c r="CIO157" s="129"/>
      <c r="CIP157" s="129"/>
      <c r="CIQ157" s="129"/>
      <c r="CIR157" s="129"/>
      <c r="CIS157" s="129"/>
      <c r="CIT157" s="129"/>
      <c r="CIU157" s="129"/>
      <c r="CIV157" s="129"/>
      <c r="CIW157" s="129"/>
      <c r="CIX157" s="129"/>
      <c r="CIY157" s="129"/>
      <c r="CIZ157" s="129"/>
      <c r="CJA157" s="129"/>
      <c r="CJB157" s="129"/>
      <c r="CJC157" s="129"/>
      <c r="CJD157" s="129"/>
      <c r="CJE157" s="129"/>
      <c r="CJF157" s="129"/>
      <c r="CJG157" s="129"/>
      <c r="CJH157" s="129"/>
      <c r="CJI157" s="129"/>
      <c r="CJJ157" s="129"/>
      <c r="CJK157" s="129"/>
      <c r="CJL157" s="129"/>
      <c r="CJM157" s="129"/>
      <c r="CJN157" s="129"/>
      <c r="CJO157" s="129"/>
      <c r="CJP157" s="129"/>
      <c r="CJQ157" s="129"/>
      <c r="CJR157" s="129"/>
      <c r="CJS157" s="129"/>
      <c r="CJT157" s="129"/>
      <c r="CJU157" s="129"/>
      <c r="CJV157" s="129"/>
      <c r="CJW157" s="129"/>
      <c r="CJX157" s="129"/>
      <c r="CJY157" s="129"/>
      <c r="CJZ157" s="129"/>
      <c r="CKA157" s="129"/>
      <c r="CKB157" s="129"/>
      <c r="CKC157" s="129"/>
      <c r="CKD157" s="129"/>
      <c r="CKE157" s="129"/>
      <c r="CKF157" s="129"/>
      <c r="CKG157" s="129"/>
      <c r="CKH157" s="129"/>
      <c r="CKI157" s="129"/>
      <c r="CKJ157" s="129"/>
      <c r="CKK157" s="129"/>
      <c r="CKL157" s="129"/>
      <c r="CKM157" s="129"/>
      <c r="CKN157" s="129"/>
      <c r="CKO157" s="129"/>
      <c r="CKP157" s="129"/>
      <c r="CKQ157" s="129"/>
      <c r="CKR157" s="129"/>
      <c r="CKS157" s="129"/>
      <c r="CKT157" s="129"/>
      <c r="CKU157" s="129"/>
      <c r="CKV157" s="129"/>
      <c r="CKW157" s="129"/>
      <c r="CKX157" s="129"/>
      <c r="CKY157" s="129"/>
      <c r="CKZ157" s="129"/>
      <c r="CLA157" s="129"/>
      <c r="CLB157" s="129"/>
      <c r="CLC157" s="129"/>
      <c r="CLD157" s="129"/>
      <c r="CLE157" s="129"/>
      <c r="CLF157" s="129"/>
      <c r="CLG157" s="129"/>
      <c r="CLH157" s="129"/>
      <c r="CLI157" s="129"/>
      <c r="CLJ157" s="129"/>
      <c r="CLK157" s="129"/>
      <c r="CLL157" s="129"/>
      <c r="CLM157" s="129"/>
      <c r="CLN157" s="129"/>
      <c r="CLO157" s="129"/>
      <c r="CLP157" s="129"/>
      <c r="CLQ157" s="129"/>
      <c r="CLR157" s="129"/>
      <c r="CLS157" s="129"/>
      <c r="CLT157" s="129"/>
      <c r="CLU157" s="129"/>
      <c r="CLV157" s="129"/>
      <c r="CLW157" s="129"/>
      <c r="CLX157" s="129"/>
      <c r="CLY157" s="129"/>
      <c r="CLZ157" s="129"/>
      <c r="CMA157" s="129"/>
      <c r="CMB157" s="129"/>
      <c r="CMC157" s="129"/>
      <c r="CMD157" s="129"/>
      <c r="CME157" s="129"/>
      <c r="CMF157" s="129"/>
      <c r="CMG157" s="129"/>
      <c r="CMH157" s="129"/>
      <c r="CMI157" s="129"/>
      <c r="CMJ157" s="129"/>
      <c r="CMK157" s="129"/>
      <c r="CML157" s="129"/>
      <c r="CMM157" s="129"/>
      <c r="CMN157" s="129"/>
      <c r="CMO157" s="129"/>
      <c r="CMP157" s="129"/>
      <c r="CMQ157" s="129"/>
      <c r="CMR157" s="129"/>
      <c r="CMS157" s="129"/>
      <c r="CMT157" s="129"/>
      <c r="CMU157" s="129"/>
      <c r="CMV157" s="129"/>
      <c r="CMW157" s="129"/>
      <c r="CMX157" s="129"/>
      <c r="CMY157" s="129"/>
      <c r="CMZ157" s="129"/>
      <c r="CNA157" s="129"/>
      <c r="CNB157" s="129"/>
      <c r="CNC157" s="129"/>
      <c r="CND157" s="129"/>
      <c r="CNE157" s="129"/>
      <c r="CNF157" s="129"/>
      <c r="CNG157" s="129"/>
      <c r="CNH157" s="129"/>
      <c r="CNI157" s="129"/>
      <c r="CNJ157" s="129"/>
      <c r="CNK157" s="129"/>
      <c r="CNL157" s="129"/>
      <c r="CNM157" s="129"/>
      <c r="CNN157" s="129"/>
      <c r="CNO157" s="129"/>
      <c r="CNP157" s="129"/>
      <c r="CNQ157" s="129"/>
      <c r="CNR157" s="129"/>
      <c r="CNS157" s="129"/>
      <c r="CNT157" s="129"/>
      <c r="CNU157" s="129"/>
      <c r="CNV157" s="129"/>
      <c r="CNW157" s="129"/>
      <c r="CNX157" s="129"/>
      <c r="CNY157" s="129"/>
      <c r="CNZ157" s="129"/>
      <c r="COA157" s="129"/>
      <c r="COB157" s="129"/>
      <c r="COC157" s="129"/>
      <c r="COD157" s="129"/>
      <c r="COE157" s="129"/>
      <c r="COF157" s="129"/>
      <c r="COG157" s="129"/>
      <c r="COH157" s="129"/>
      <c r="COI157" s="129"/>
      <c r="COJ157" s="129"/>
      <c r="COK157" s="129"/>
      <c r="COL157" s="129"/>
      <c r="COM157" s="129"/>
      <c r="CON157" s="129"/>
      <c r="COO157" s="129"/>
      <c r="COP157" s="129"/>
      <c r="COQ157" s="129"/>
      <c r="COR157" s="129"/>
      <c r="COS157" s="129"/>
      <c r="COT157" s="129"/>
      <c r="COU157" s="129"/>
      <c r="COV157" s="129"/>
      <c r="COW157" s="129"/>
      <c r="COX157" s="129"/>
      <c r="COY157" s="129"/>
      <c r="COZ157" s="129"/>
      <c r="CPA157" s="129"/>
      <c r="CPB157" s="129"/>
      <c r="CPC157" s="129"/>
      <c r="CPD157" s="129"/>
      <c r="CPE157" s="129"/>
      <c r="CPF157" s="129"/>
      <c r="CPG157" s="129"/>
      <c r="CPH157" s="129"/>
      <c r="CPI157" s="129"/>
      <c r="CPJ157" s="129"/>
      <c r="CPK157" s="129"/>
      <c r="CPL157" s="129"/>
      <c r="CPM157" s="129"/>
      <c r="CPN157" s="129"/>
      <c r="CPO157" s="129"/>
      <c r="CPP157" s="129"/>
      <c r="CPQ157" s="129"/>
      <c r="CPR157" s="129"/>
      <c r="CPS157" s="129"/>
      <c r="CPT157" s="129"/>
      <c r="CPU157" s="129"/>
      <c r="CPV157" s="129"/>
      <c r="CPW157" s="129"/>
      <c r="CPX157" s="129"/>
      <c r="CPY157" s="129"/>
      <c r="CPZ157" s="129"/>
      <c r="CQA157" s="129"/>
      <c r="CQB157" s="129"/>
      <c r="CQC157" s="129"/>
      <c r="CQD157" s="129"/>
      <c r="CQE157" s="129"/>
      <c r="CQF157" s="129"/>
      <c r="CQG157" s="129"/>
      <c r="CQH157" s="129"/>
      <c r="CQI157" s="129"/>
      <c r="CQJ157" s="129"/>
      <c r="CQK157" s="129"/>
      <c r="CQL157" s="129"/>
      <c r="CQM157" s="129"/>
      <c r="CQN157" s="129"/>
      <c r="CQO157" s="129"/>
      <c r="CQP157" s="129"/>
      <c r="CQQ157" s="129"/>
      <c r="CQR157" s="129"/>
      <c r="CQS157" s="129"/>
      <c r="CQT157" s="129"/>
      <c r="CQU157" s="129"/>
      <c r="CQV157" s="129"/>
      <c r="CQW157" s="129"/>
      <c r="CQX157" s="129"/>
      <c r="CQY157" s="129"/>
      <c r="CQZ157" s="129"/>
      <c r="CRA157" s="129"/>
      <c r="CRB157" s="129"/>
      <c r="CRC157" s="129"/>
      <c r="CRD157" s="129"/>
      <c r="CRE157" s="129"/>
      <c r="CRF157" s="129"/>
      <c r="CRG157" s="129"/>
      <c r="CRH157" s="129"/>
      <c r="CRI157" s="129"/>
      <c r="CRJ157" s="129"/>
      <c r="CRK157" s="129"/>
      <c r="CRL157" s="129"/>
      <c r="CRM157" s="129"/>
      <c r="CRN157" s="129"/>
      <c r="CRO157" s="129"/>
      <c r="CRP157" s="129"/>
      <c r="CRQ157" s="129"/>
      <c r="CRR157" s="129"/>
      <c r="CRS157" s="129"/>
      <c r="CRT157" s="129"/>
      <c r="CRU157" s="129"/>
      <c r="CRV157" s="129"/>
      <c r="CRW157" s="129"/>
      <c r="CRX157" s="129"/>
      <c r="CRY157" s="129"/>
      <c r="CRZ157" s="129"/>
      <c r="CSA157" s="129"/>
      <c r="CSB157" s="129"/>
      <c r="CSC157" s="129"/>
      <c r="CSD157" s="129"/>
      <c r="CSE157" s="129"/>
      <c r="CSF157" s="129"/>
      <c r="CSG157" s="129"/>
      <c r="CSH157" s="129"/>
      <c r="CSI157" s="129"/>
      <c r="CSJ157" s="129"/>
      <c r="CSK157" s="129"/>
      <c r="CSL157" s="129"/>
      <c r="CSM157" s="129"/>
      <c r="CSN157" s="129"/>
      <c r="CSO157" s="129"/>
      <c r="CSP157" s="129"/>
      <c r="CSQ157" s="129"/>
      <c r="CSR157" s="129"/>
      <c r="CSS157" s="129"/>
      <c r="CST157" s="129"/>
      <c r="CSU157" s="129"/>
      <c r="CSV157" s="129"/>
      <c r="CSW157" s="129"/>
      <c r="CSX157" s="129"/>
      <c r="CSY157" s="129"/>
      <c r="CSZ157" s="129"/>
      <c r="CTA157" s="129"/>
      <c r="CTB157" s="129"/>
      <c r="CTC157" s="129"/>
      <c r="CTD157" s="129"/>
      <c r="CTE157" s="129"/>
      <c r="CTF157" s="129"/>
      <c r="CTG157" s="129"/>
      <c r="CTH157" s="129"/>
      <c r="CTI157" s="129"/>
      <c r="CTJ157" s="129"/>
      <c r="CTK157" s="129"/>
      <c r="CTL157" s="129"/>
      <c r="CTM157" s="129"/>
      <c r="CTN157" s="129"/>
      <c r="CTO157" s="129"/>
      <c r="CTP157" s="129"/>
      <c r="CTQ157" s="129"/>
      <c r="CTR157" s="129"/>
      <c r="CTS157" s="129"/>
      <c r="CTT157" s="129"/>
      <c r="CTU157" s="129"/>
      <c r="CTV157" s="129"/>
      <c r="CTW157" s="129"/>
      <c r="CTX157" s="129"/>
      <c r="CTY157" s="129"/>
      <c r="CTZ157" s="129"/>
      <c r="CUA157" s="129"/>
      <c r="CUB157" s="129"/>
      <c r="CUC157" s="129"/>
      <c r="CUD157" s="129"/>
      <c r="CUE157" s="129"/>
      <c r="CUF157" s="129"/>
      <c r="CUG157" s="129"/>
      <c r="CUH157" s="129"/>
      <c r="CUI157" s="129"/>
      <c r="CUJ157" s="129"/>
      <c r="CUK157" s="129"/>
      <c r="CUL157" s="129"/>
      <c r="CUM157" s="129"/>
      <c r="CUN157" s="129"/>
      <c r="CUO157" s="129"/>
      <c r="CUP157" s="129"/>
      <c r="CUQ157" s="129"/>
      <c r="CUR157" s="129"/>
      <c r="CUS157" s="129"/>
      <c r="CUT157" s="129"/>
      <c r="CUU157" s="129"/>
      <c r="CUV157" s="129"/>
      <c r="CUW157" s="129"/>
      <c r="CUX157" s="129"/>
      <c r="CUY157" s="129"/>
      <c r="CUZ157" s="129"/>
      <c r="CVA157" s="129"/>
      <c r="CVB157" s="129"/>
      <c r="CVC157" s="129"/>
      <c r="CVD157" s="129"/>
      <c r="CVE157" s="129"/>
      <c r="CVF157" s="129"/>
      <c r="CVG157" s="129"/>
      <c r="CVH157" s="129"/>
      <c r="CVI157" s="129"/>
      <c r="CVJ157" s="129"/>
      <c r="CVK157" s="129"/>
      <c r="CVL157" s="129"/>
      <c r="CVM157" s="129"/>
      <c r="CVN157" s="129"/>
      <c r="CVO157" s="129"/>
      <c r="CVP157" s="129"/>
      <c r="CVQ157" s="129"/>
      <c r="CVR157" s="129"/>
      <c r="CVS157" s="129"/>
      <c r="CVT157" s="129"/>
      <c r="CVU157" s="129"/>
      <c r="CVV157" s="129"/>
      <c r="CVW157" s="129"/>
      <c r="CVX157" s="129"/>
      <c r="CVY157" s="129"/>
      <c r="CVZ157" s="129"/>
      <c r="CWA157" s="129"/>
      <c r="CWB157" s="129"/>
      <c r="CWC157" s="129"/>
      <c r="CWD157" s="129"/>
      <c r="CWE157" s="129"/>
      <c r="CWF157" s="129"/>
      <c r="CWG157" s="129"/>
      <c r="CWH157" s="129"/>
      <c r="CWI157" s="129"/>
      <c r="CWJ157" s="129"/>
      <c r="CWK157" s="129"/>
      <c r="CWL157" s="129"/>
      <c r="CWM157" s="129"/>
      <c r="CWN157" s="129"/>
      <c r="CWO157" s="129"/>
      <c r="CWP157" s="129"/>
      <c r="CWQ157" s="129"/>
      <c r="CWR157" s="129"/>
      <c r="CWS157" s="129"/>
      <c r="CWT157" s="129"/>
      <c r="CWU157" s="129"/>
      <c r="CWV157" s="129"/>
      <c r="CWW157" s="129"/>
      <c r="CWX157" s="129"/>
      <c r="CWY157" s="129"/>
      <c r="CWZ157" s="129"/>
      <c r="CXA157" s="129"/>
      <c r="CXB157" s="129"/>
      <c r="CXC157" s="129"/>
      <c r="CXD157" s="129"/>
      <c r="CXE157" s="129"/>
      <c r="CXF157" s="129"/>
      <c r="CXG157" s="129"/>
      <c r="CXH157" s="129"/>
      <c r="CXI157" s="129"/>
      <c r="CXJ157" s="129"/>
      <c r="CXK157" s="129"/>
      <c r="CXL157" s="129"/>
      <c r="CXM157" s="129"/>
      <c r="CXN157" s="129"/>
      <c r="CXO157" s="129"/>
      <c r="CXP157" s="129"/>
      <c r="CXQ157" s="129"/>
      <c r="CXR157" s="129"/>
      <c r="CXS157" s="129"/>
      <c r="CXT157" s="129"/>
      <c r="CXU157" s="129"/>
      <c r="CXV157" s="129"/>
      <c r="CXW157" s="129"/>
      <c r="CXX157" s="129"/>
      <c r="CXY157" s="129"/>
      <c r="CXZ157" s="129"/>
      <c r="CYA157" s="129"/>
      <c r="CYB157" s="129"/>
      <c r="CYC157" s="129"/>
      <c r="CYD157" s="129"/>
      <c r="CYE157" s="129"/>
      <c r="CYF157" s="129"/>
      <c r="CYG157" s="129"/>
      <c r="CYH157" s="129"/>
      <c r="CYI157" s="129"/>
      <c r="CYJ157" s="129"/>
      <c r="CYK157" s="129"/>
      <c r="CYL157" s="129"/>
      <c r="CYM157" s="129"/>
      <c r="CYN157" s="129"/>
      <c r="CYO157" s="129"/>
      <c r="CYP157" s="129"/>
      <c r="CYQ157" s="129"/>
      <c r="CYR157" s="129"/>
      <c r="CYS157" s="129"/>
      <c r="CYT157" s="129"/>
      <c r="CYU157" s="129"/>
      <c r="CYV157" s="129"/>
      <c r="CYW157" s="129"/>
      <c r="CYX157" s="129"/>
      <c r="CYY157" s="129"/>
      <c r="CYZ157" s="129"/>
      <c r="CZA157" s="129"/>
      <c r="CZB157" s="129"/>
      <c r="CZC157" s="129"/>
      <c r="CZD157" s="129"/>
      <c r="CZE157" s="129"/>
      <c r="CZF157" s="129"/>
      <c r="CZG157" s="129"/>
      <c r="CZH157" s="129"/>
      <c r="CZI157" s="129"/>
      <c r="CZJ157" s="129"/>
      <c r="CZK157" s="129"/>
      <c r="CZL157" s="129"/>
      <c r="CZM157" s="129"/>
      <c r="CZN157" s="129"/>
      <c r="CZO157" s="129"/>
      <c r="CZP157" s="129"/>
      <c r="CZQ157" s="129"/>
      <c r="CZR157" s="129"/>
      <c r="CZS157" s="129"/>
      <c r="CZT157" s="129"/>
      <c r="CZU157" s="129"/>
      <c r="CZV157" s="129"/>
      <c r="CZW157" s="129"/>
      <c r="CZX157" s="129"/>
      <c r="CZY157" s="129"/>
      <c r="CZZ157" s="129"/>
      <c r="DAA157" s="129"/>
      <c r="DAB157" s="129"/>
      <c r="DAC157" s="129"/>
      <c r="DAD157" s="129"/>
      <c r="DAE157" s="129"/>
      <c r="DAF157" s="129"/>
      <c r="DAG157" s="129"/>
      <c r="DAH157" s="129"/>
      <c r="DAI157" s="129"/>
      <c r="DAJ157" s="129"/>
      <c r="DAK157" s="129"/>
      <c r="DAL157" s="129"/>
      <c r="DAM157" s="129"/>
      <c r="DAN157" s="129"/>
      <c r="DAO157" s="129"/>
      <c r="DAP157" s="129"/>
      <c r="DAQ157" s="129"/>
      <c r="DAR157" s="129"/>
      <c r="DAS157" s="129"/>
      <c r="DAT157" s="129"/>
      <c r="DAU157" s="129"/>
      <c r="DAV157" s="129"/>
      <c r="DAW157" s="129"/>
      <c r="DAX157" s="129"/>
      <c r="DAY157" s="129"/>
      <c r="DAZ157" s="129"/>
      <c r="DBA157" s="129"/>
      <c r="DBB157" s="129"/>
      <c r="DBC157" s="129"/>
      <c r="DBD157" s="129"/>
      <c r="DBE157" s="129"/>
      <c r="DBF157" s="129"/>
      <c r="DBG157" s="129"/>
      <c r="DBH157" s="129"/>
      <c r="DBI157" s="129"/>
      <c r="DBJ157" s="129"/>
      <c r="DBK157" s="129"/>
      <c r="DBL157" s="129"/>
      <c r="DBM157" s="129"/>
      <c r="DBN157" s="129"/>
      <c r="DBO157" s="129"/>
      <c r="DBP157" s="129"/>
      <c r="DBQ157" s="129"/>
      <c r="DBR157" s="129"/>
      <c r="DBS157" s="129"/>
      <c r="DBT157" s="129"/>
      <c r="DBU157" s="129"/>
      <c r="DBV157" s="129"/>
      <c r="DBW157" s="129"/>
      <c r="DBX157" s="129"/>
      <c r="DBY157" s="129"/>
      <c r="DBZ157" s="129"/>
      <c r="DCA157" s="129"/>
      <c r="DCB157" s="129"/>
      <c r="DCC157" s="129"/>
      <c r="DCD157" s="129"/>
      <c r="DCE157" s="129"/>
      <c r="DCF157" s="129"/>
      <c r="DCG157" s="129"/>
      <c r="DCH157" s="129"/>
      <c r="DCI157" s="129"/>
      <c r="DCJ157" s="129"/>
      <c r="DCK157" s="129"/>
      <c r="DCL157" s="129"/>
      <c r="DCM157" s="129"/>
      <c r="DCN157" s="129"/>
      <c r="DCO157" s="129"/>
      <c r="DCP157" s="129"/>
      <c r="DCQ157" s="129"/>
      <c r="DCR157" s="129"/>
      <c r="DCS157" s="129"/>
      <c r="DCT157" s="129"/>
      <c r="DCU157" s="129"/>
      <c r="DCV157" s="129"/>
      <c r="DCW157" s="129"/>
      <c r="DCX157" s="129"/>
      <c r="DCY157" s="129"/>
      <c r="DCZ157" s="129"/>
      <c r="DDA157" s="129"/>
      <c r="DDB157" s="129"/>
      <c r="DDC157" s="129"/>
      <c r="DDD157" s="129"/>
      <c r="DDE157" s="129"/>
      <c r="DDF157" s="129"/>
      <c r="DDG157" s="129"/>
      <c r="DDH157" s="129"/>
      <c r="DDI157" s="129"/>
      <c r="DDJ157" s="129"/>
      <c r="DDK157" s="129"/>
      <c r="DDL157" s="129"/>
      <c r="DDM157" s="129"/>
      <c r="DDN157" s="129"/>
      <c r="DDO157" s="129"/>
      <c r="DDP157" s="129"/>
      <c r="DDQ157" s="129"/>
      <c r="DDR157" s="129"/>
      <c r="DDS157" s="129"/>
      <c r="DDT157" s="129"/>
      <c r="DDU157" s="129"/>
      <c r="DDV157" s="129"/>
      <c r="DDW157" s="129"/>
      <c r="DDX157" s="129"/>
      <c r="DDY157" s="129"/>
      <c r="DDZ157" s="129"/>
      <c r="DEA157" s="129"/>
      <c r="DEB157" s="129"/>
      <c r="DEC157" s="129"/>
      <c r="DED157" s="129"/>
      <c r="DEE157" s="129"/>
      <c r="DEF157" s="129"/>
      <c r="DEG157" s="129"/>
      <c r="DEH157" s="129"/>
      <c r="DEI157" s="129"/>
      <c r="DEJ157" s="129"/>
      <c r="DEK157" s="129"/>
      <c r="DEL157" s="129"/>
      <c r="DEM157" s="129"/>
      <c r="DEN157" s="129"/>
      <c r="DEO157" s="129"/>
      <c r="DEP157" s="129"/>
      <c r="DEQ157" s="129"/>
      <c r="DER157" s="129"/>
      <c r="DES157" s="129"/>
      <c r="DET157" s="129"/>
      <c r="DEU157" s="129"/>
      <c r="DEV157" s="129"/>
      <c r="DEW157" s="129"/>
      <c r="DEX157" s="129"/>
      <c r="DEY157" s="129"/>
      <c r="DEZ157" s="129"/>
      <c r="DFA157" s="129"/>
      <c r="DFB157" s="129"/>
      <c r="DFC157" s="129"/>
      <c r="DFD157" s="129"/>
      <c r="DFE157" s="129"/>
      <c r="DFF157" s="129"/>
      <c r="DFG157" s="129"/>
      <c r="DFH157" s="129"/>
      <c r="DFI157" s="129"/>
      <c r="DFJ157" s="129"/>
      <c r="DFK157" s="129"/>
      <c r="DFL157" s="129"/>
      <c r="DFM157" s="129"/>
      <c r="DFN157" s="129"/>
      <c r="DFO157" s="129"/>
      <c r="DFP157" s="129"/>
      <c r="DFQ157" s="129"/>
      <c r="DFR157" s="129"/>
      <c r="DFS157" s="129"/>
      <c r="DFT157" s="129"/>
      <c r="DFU157" s="129"/>
      <c r="DFV157" s="129"/>
      <c r="DFW157" s="129"/>
      <c r="DFX157" s="129"/>
      <c r="DFY157" s="129"/>
      <c r="DFZ157" s="129"/>
      <c r="DGA157" s="129"/>
      <c r="DGB157" s="129"/>
      <c r="DGC157" s="129"/>
      <c r="DGD157" s="129"/>
      <c r="DGE157" s="129"/>
      <c r="DGF157" s="129"/>
      <c r="DGG157" s="129"/>
      <c r="DGH157" s="129"/>
      <c r="DGI157" s="129"/>
      <c r="DGJ157" s="129"/>
      <c r="DGK157" s="129"/>
      <c r="DGL157" s="129"/>
      <c r="DGM157" s="129"/>
      <c r="DGN157" s="129"/>
      <c r="DGO157" s="129"/>
      <c r="DGP157" s="129"/>
      <c r="DGQ157" s="129"/>
      <c r="DGR157" s="129"/>
      <c r="DGS157" s="129"/>
      <c r="DGT157" s="129"/>
      <c r="DGU157" s="129"/>
      <c r="DGV157" s="129"/>
      <c r="DGW157" s="129"/>
      <c r="DGX157" s="129"/>
      <c r="DGY157" s="129"/>
      <c r="DGZ157" s="129"/>
      <c r="DHA157" s="129"/>
      <c r="DHB157" s="129"/>
      <c r="DHC157" s="129"/>
      <c r="DHD157" s="129"/>
      <c r="DHE157" s="129"/>
      <c r="DHF157" s="129"/>
      <c r="DHG157" s="129"/>
      <c r="DHH157" s="129"/>
      <c r="DHI157" s="129"/>
      <c r="DHJ157" s="129"/>
      <c r="DHK157" s="129"/>
      <c r="DHL157" s="129"/>
      <c r="DHM157" s="129"/>
      <c r="DHN157" s="129"/>
      <c r="DHO157" s="129"/>
      <c r="DHP157" s="129"/>
      <c r="DHQ157" s="129"/>
      <c r="DHR157" s="129"/>
      <c r="DHS157" s="129"/>
      <c r="DHT157" s="129"/>
      <c r="DHU157" s="129"/>
      <c r="DHV157" s="129"/>
      <c r="DHW157" s="129"/>
      <c r="DHX157" s="129"/>
      <c r="DHY157" s="129"/>
      <c r="DHZ157" s="129"/>
      <c r="DIA157" s="129"/>
      <c r="DIB157" s="129"/>
      <c r="DIC157" s="129"/>
      <c r="DID157" s="129"/>
      <c r="DIE157" s="129"/>
      <c r="DIF157" s="129"/>
      <c r="DIG157" s="129"/>
      <c r="DIH157" s="129"/>
      <c r="DII157" s="129"/>
      <c r="DIJ157" s="129"/>
      <c r="DIK157" s="129"/>
      <c r="DIL157" s="129"/>
      <c r="DIM157" s="129"/>
      <c r="DIN157" s="129"/>
      <c r="DIO157" s="129"/>
      <c r="DIP157" s="129"/>
      <c r="DIQ157" s="129"/>
      <c r="DIR157" s="129"/>
      <c r="DIS157" s="129"/>
      <c r="DIT157" s="129"/>
      <c r="DIU157" s="129"/>
      <c r="DIV157" s="129"/>
      <c r="DIW157" s="129"/>
      <c r="DIX157" s="129"/>
      <c r="DIY157" s="129"/>
      <c r="DIZ157" s="129"/>
      <c r="DJA157" s="129"/>
      <c r="DJB157" s="129"/>
      <c r="DJC157" s="129"/>
      <c r="DJD157" s="129"/>
      <c r="DJE157" s="129"/>
      <c r="DJF157" s="129"/>
      <c r="DJG157" s="129"/>
      <c r="DJH157" s="129"/>
      <c r="DJI157" s="129"/>
      <c r="DJJ157" s="129"/>
      <c r="DJK157" s="129"/>
      <c r="DJL157" s="129"/>
      <c r="DJM157" s="129"/>
      <c r="DJN157" s="129"/>
      <c r="DJO157" s="129"/>
      <c r="DJP157" s="129"/>
      <c r="DJQ157" s="129"/>
      <c r="DJR157" s="129"/>
      <c r="DJS157" s="129"/>
      <c r="DJT157" s="129"/>
      <c r="DJU157" s="129"/>
      <c r="DJV157" s="129"/>
      <c r="DJW157" s="129"/>
      <c r="DJX157" s="129"/>
      <c r="DJY157" s="129"/>
      <c r="DJZ157" s="129"/>
      <c r="DKA157" s="129"/>
      <c r="DKB157" s="129"/>
      <c r="DKC157" s="129"/>
      <c r="DKD157" s="129"/>
      <c r="DKE157" s="129"/>
      <c r="DKF157" s="129"/>
      <c r="DKG157" s="129"/>
      <c r="DKH157" s="129"/>
      <c r="DKI157" s="129"/>
      <c r="DKJ157" s="129"/>
      <c r="DKK157" s="129"/>
      <c r="DKL157" s="129"/>
      <c r="DKM157" s="129"/>
      <c r="DKN157" s="129"/>
      <c r="DKO157" s="129"/>
      <c r="DKP157" s="129"/>
      <c r="DKQ157" s="129"/>
      <c r="DKR157" s="129"/>
      <c r="DKS157" s="129"/>
      <c r="DKT157" s="129"/>
      <c r="DKU157" s="129"/>
      <c r="DKV157" s="129"/>
      <c r="DKW157" s="129"/>
      <c r="DKX157" s="129"/>
      <c r="DKY157" s="129"/>
      <c r="DKZ157" s="129"/>
      <c r="DLA157" s="129"/>
      <c r="DLB157" s="129"/>
      <c r="DLC157" s="129"/>
      <c r="DLD157" s="129"/>
      <c r="DLE157" s="129"/>
      <c r="DLF157" s="129"/>
      <c r="DLG157" s="129"/>
      <c r="DLH157" s="129"/>
      <c r="DLI157" s="129"/>
      <c r="DLJ157" s="129"/>
      <c r="DLK157" s="129"/>
      <c r="DLL157" s="129"/>
      <c r="DLM157" s="129"/>
      <c r="DLN157" s="129"/>
      <c r="DLO157" s="129"/>
      <c r="DLP157" s="129"/>
      <c r="DLQ157" s="129"/>
      <c r="DLR157" s="129"/>
      <c r="DLS157" s="129"/>
      <c r="DLT157" s="129"/>
      <c r="DLU157" s="129"/>
      <c r="DLV157" s="129"/>
      <c r="DLW157" s="129"/>
      <c r="DLX157" s="129"/>
      <c r="DLY157" s="129"/>
      <c r="DLZ157" s="129"/>
      <c r="DMA157" s="129"/>
      <c r="DMB157" s="129"/>
      <c r="DMC157" s="129"/>
      <c r="DMD157" s="129"/>
      <c r="DME157" s="129"/>
      <c r="DMF157" s="129"/>
      <c r="DMG157" s="129"/>
      <c r="DMH157" s="129"/>
      <c r="DMI157" s="129"/>
      <c r="DMJ157" s="129"/>
      <c r="DMK157" s="129"/>
      <c r="DML157" s="129"/>
      <c r="DMM157" s="129"/>
      <c r="DMN157" s="129"/>
      <c r="DMO157" s="129"/>
      <c r="DMP157" s="129"/>
      <c r="DMQ157" s="129"/>
      <c r="DMR157" s="129"/>
      <c r="DMS157" s="129"/>
      <c r="DMT157" s="129"/>
      <c r="DMU157" s="129"/>
      <c r="DMV157" s="129"/>
      <c r="DMW157" s="129"/>
      <c r="DMX157" s="129"/>
      <c r="DMY157" s="129"/>
      <c r="DMZ157" s="129"/>
      <c r="DNA157" s="129"/>
      <c r="DNB157" s="129"/>
      <c r="DNC157" s="129"/>
      <c r="DND157" s="129"/>
      <c r="DNE157" s="129"/>
      <c r="DNF157" s="129"/>
      <c r="DNG157" s="129"/>
      <c r="DNH157" s="129"/>
      <c r="DNI157" s="129"/>
      <c r="DNJ157" s="129"/>
      <c r="DNK157" s="129"/>
      <c r="DNL157" s="129"/>
      <c r="DNM157" s="129"/>
      <c r="DNN157" s="129"/>
      <c r="DNO157" s="129"/>
      <c r="DNP157" s="129"/>
      <c r="DNQ157" s="129"/>
      <c r="DNR157" s="129"/>
      <c r="DNS157" s="129"/>
      <c r="DNT157" s="129"/>
      <c r="DNU157" s="129"/>
      <c r="DNV157" s="129"/>
      <c r="DNW157" s="129"/>
      <c r="DNX157" s="129"/>
      <c r="DNY157" s="129"/>
      <c r="DNZ157" s="129"/>
      <c r="DOA157" s="129"/>
      <c r="DOB157" s="129"/>
      <c r="DOC157" s="129"/>
      <c r="DOD157" s="129"/>
      <c r="DOE157" s="129"/>
      <c r="DOF157" s="129"/>
      <c r="DOG157" s="129"/>
      <c r="DOH157" s="129"/>
      <c r="DOI157" s="129"/>
      <c r="DOJ157" s="129"/>
      <c r="DOK157" s="129"/>
      <c r="DOL157" s="129"/>
      <c r="DOM157" s="129"/>
      <c r="DON157" s="129"/>
      <c r="DOO157" s="129"/>
      <c r="DOP157" s="129"/>
      <c r="DOQ157" s="129"/>
      <c r="DOR157" s="129"/>
      <c r="DOS157" s="129"/>
      <c r="DOT157" s="129"/>
      <c r="DOU157" s="129"/>
      <c r="DOV157" s="129"/>
      <c r="DOW157" s="129"/>
      <c r="DOX157" s="129"/>
      <c r="DOY157" s="129"/>
      <c r="DOZ157" s="129"/>
      <c r="DPA157" s="129"/>
      <c r="DPB157" s="129"/>
      <c r="DPC157" s="129"/>
      <c r="DPD157" s="129"/>
      <c r="DPE157" s="129"/>
      <c r="DPF157" s="129"/>
      <c r="DPG157" s="129"/>
      <c r="DPH157" s="129"/>
      <c r="DPI157" s="129"/>
      <c r="DPJ157" s="129"/>
      <c r="DPK157" s="129"/>
      <c r="DPL157" s="129"/>
      <c r="DPM157" s="129"/>
      <c r="DPN157" s="129"/>
      <c r="DPO157" s="129"/>
      <c r="DPP157" s="129"/>
      <c r="DPQ157" s="129"/>
      <c r="DPR157" s="129"/>
      <c r="DPS157" s="129"/>
      <c r="DPT157" s="129"/>
      <c r="DPU157" s="129"/>
      <c r="DPV157" s="129"/>
      <c r="DPW157" s="129"/>
      <c r="DPX157" s="129"/>
      <c r="DPY157" s="129"/>
      <c r="DPZ157" s="129"/>
      <c r="DQA157" s="129"/>
      <c r="DQB157" s="129"/>
      <c r="DQC157" s="129"/>
      <c r="DQD157" s="129"/>
      <c r="DQE157" s="129"/>
      <c r="DQF157" s="129"/>
      <c r="DQG157" s="129"/>
      <c r="DQH157" s="129"/>
      <c r="DQI157" s="129"/>
      <c r="DQJ157" s="129"/>
      <c r="DQK157" s="129"/>
      <c r="DQL157" s="129"/>
      <c r="DQM157" s="129"/>
      <c r="DQN157" s="129"/>
      <c r="DQO157" s="129"/>
      <c r="DQP157" s="129"/>
      <c r="DQQ157" s="129"/>
      <c r="DQR157" s="129"/>
      <c r="DQS157" s="129"/>
      <c r="DQT157" s="129"/>
      <c r="DQU157" s="129"/>
      <c r="DQV157" s="129"/>
      <c r="DQW157" s="129"/>
      <c r="DQX157" s="129"/>
      <c r="DQY157" s="129"/>
      <c r="DQZ157" s="129"/>
      <c r="DRA157" s="129"/>
      <c r="DRB157" s="129"/>
      <c r="DRC157" s="129"/>
      <c r="DRD157" s="129"/>
      <c r="DRE157" s="129"/>
      <c r="DRF157" s="129"/>
      <c r="DRG157" s="129"/>
      <c r="DRH157" s="129"/>
      <c r="DRI157" s="129"/>
      <c r="DRJ157" s="129"/>
      <c r="DRK157" s="129"/>
      <c r="DRL157" s="129"/>
      <c r="DRM157" s="129"/>
      <c r="DRN157" s="129"/>
      <c r="DRO157" s="129"/>
      <c r="DRP157" s="129"/>
      <c r="DRQ157" s="129"/>
      <c r="DRR157" s="129"/>
      <c r="DRS157" s="129"/>
      <c r="DRT157" s="129"/>
      <c r="DRU157" s="129"/>
      <c r="DRV157" s="129"/>
      <c r="DRW157" s="129"/>
      <c r="DRX157" s="129"/>
      <c r="DRY157" s="129"/>
      <c r="DRZ157" s="129"/>
      <c r="DSA157" s="129"/>
      <c r="DSB157" s="129"/>
      <c r="DSC157" s="129"/>
      <c r="DSD157" s="129"/>
      <c r="DSE157" s="129"/>
      <c r="DSF157" s="129"/>
      <c r="DSG157" s="129"/>
      <c r="DSH157" s="129"/>
      <c r="DSI157" s="129"/>
      <c r="DSJ157" s="129"/>
      <c r="DSK157" s="129"/>
      <c r="DSL157" s="129"/>
      <c r="DSM157" s="129"/>
      <c r="DSN157" s="129"/>
      <c r="DSO157" s="129"/>
      <c r="DSP157" s="129"/>
      <c r="DSQ157" s="129"/>
      <c r="DSR157" s="129"/>
      <c r="DSS157" s="129"/>
      <c r="DST157" s="129"/>
      <c r="DSU157" s="129"/>
      <c r="DSV157" s="129"/>
      <c r="DSW157" s="129"/>
      <c r="DSX157" s="129"/>
      <c r="DSY157" s="129"/>
      <c r="DSZ157" s="129"/>
      <c r="DTA157" s="129"/>
      <c r="DTB157" s="129"/>
      <c r="DTC157" s="129"/>
      <c r="DTD157" s="129"/>
      <c r="DTE157" s="129"/>
      <c r="DTF157" s="129"/>
      <c r="DTG157" s="129"/>
      <c r="DTH157" s="129"/>
      <c r="DTI157" s="129"/>
      <c r="DTJ157" s="129"/>
      <c r="DTK157" s="129"/>
      <c r="DTL157" s="129"/>
      <c r="DTM157" s="129"/>
      <c r="DTN157" s="129"/>
      <c r="DTO157" s="129"/>
      <c r="DTP157" s="129"/>
      <c r="DTQ157" s="129"/>
      <c r="DTR157" s="129"/>
      <c r="DTS157" s="129"/>
      <c r="DTT157" s="129"/>
      <c r="DTU157" s="129"/>
      <c r="DTV157" s="129"/>
      <c r="DTW157" s="129"/>
      <c r="DTX157" s="129"/>
      <c r="DTY157" s="129"/>
      <c r="DTZ157" s="129"/>
      <c r="DUA157" s="129"/>
      <c r="DUB157" s="129"/>
      <c r="DUC157" s="129"/>
      <c r="DUD157" s="129"/>
      <c r="DUE157" s="129"/>
      <c r="DUF157" s="129"/>
      <c r="DUG157" s="129"/>
      <c r="DUH157" s="129"/>
      <c r="DUI157" s="129"/>
      <c r="DUJ157" s="129"/>
      <c r="DUK157" s="129"/>
      <c r="DUL157" s="129"/>
      <c r="DUM157" s="129"/>
      <c r="DUN157" s="129"/>
      <c r="DUO157" s="129"/>
      <c r="DUP157" s="129"/>
      <c r="DUQ157" s="129"/>
      <c r="DUR157" s="129"/>
      <c r="DUS157" s="129"/>
      <c r="DUT157" s="129"/>
      <c r="DUU157" s="129"/>
      <c r="DUV157" s="129"/>
      <c r="DUW157" s="129"/>
      <c r="DUX157" s="129"/>
      <c r="DUY157" s="129"/>
      <c r="DUZ157" s="129"/>
      <c r="DVA157" s="129"/>
      <c r="DVB157" s="129"/>
      <c r="DVC157" s="129"/>
      <c r="DVD157" s="129"/>
      <c r="DVE157" s="129"/>
      <c r="DVF157" s="129"/>
      <c r="DVG157" s="129"/>
      <c r="DVH157" s="129"/>
      <c r="DVI157" s="129"/>
      <c r="DVJ157" s="129"/>
      <c r="DVK157" s="129"/>
      <c r="DVL157" s="129"/>
      <c r="DVM157" s="129"/>
      <c r="DVN157" s="129"/>
      <c r="DVO157" s="129"/>
      <c r="DVP157" s="129"/>
      <c r="DVQ157" s="129"/>
      <c r="DVR157" s="129"/>
      <c r="DVS157" s="129"/>
      <c r="DVT157" s="129"/>
      <c r="DVU157" s="129"/>
      <c r="DVV157" s="129"/>
      <c r="DVW157" s="129"/>
      <c r="DVX157" s="129"/>
      <c r="DVY157" s="129"/>
      <c r="DVZ157" s="129"/>
      <c r="DWA157" s="129"/>
      <c r="DWB157" s="129"/>
      <c r="DWC157" s="129"/>
      <c r="DWD157" s="129"/>
      <c r="DWE157" s="129"/>
      <c r="DWF157" s="129"/>
      <c r="DWG157" s="129"/>
      <c r="DWH157" s="129"/>
      <c r="DWI157" s="129"/>
      <c r="DWJ157" s="129"/>
      <c r="DWK157" s="129"/>
      <c r="DWL157" s="129"/>
      <c r="DWM157" s="129"/>
      <c r="DWN157" s="129"/>
      <c r="DWO157" s="129"/>
      <c r="DWP157" s="129"/>
      <c r="DWQ157" s="129"/>
      <c r="DWR157" s="129"/>
      <c r="DWS157" s="129"/>
      <c r="DWT157" s="129"/>
      <c r="DWU157" s="129"/>
      <c r="DWV157" s="129"/>
      <c r="DWW157" s="129"/>
      <c r="DWX157" s="129"/>
      <c r="DWY157" s="129"/>
      <c r="DWZ157" s="129"/>
      <c r="DXA157" s="129"/>
      <c r="DXB157" s="129"/>
      <c r="DXC157" s="129"/>
      <c r="DXD157" s="129"/>
      <c r="DXE157" s="129"/>
      <c r="DXF157" s="129"/>
      <c r="DXG157" s="129"/>
      <c r="DXH157" s="129"/>
      <c r="DXI157" s="129"/>
      <c r="DXJ157" s="129"/>
      <c r="DXK157" s="129"/>
      <c r="DXL157" s="129"/>
      <c r="DXM157" s="129"/>
      <c r="DXN157" s="129"/>
      <c r="DXO157" s="129"/>
      <c r="DXP157" s="129"/>
      <c r="DXQ157" s="129"/>
      <c r="DXR157" s="129"/>
      <c r="DXS157" s="129"/>
      <c r="DXT157" s="129"/>
      <c r="DXU157" s="129"/>
      <c r="DXV157" s="129"/>
      <c r="DXW157" s="129"/>
      <c r="DXX157" s="129"/>
      <c r="DXY157" s="129"/>
      <c r="DXZ157" s="129"/>
      <c r="DYA157" s="129"/>
      <c r="DYB157" s="129"/>
      <c r="DYC157" s="129"/>
      <c r="DYD157" s="129"/>
      <c r="DYE157" s="129"/>
      <c r="DYF157" s="129"/>
      <c r="DYG157" s="129"/>
      <c r="DYH157" s="129"/>
      <c r="DYI157" s="129"/>
      <c r="DYJ157" s="129"/>
      <c r="DYK157" s="129"/>
      <c r="DYL157" s="129"/>
      <c r="DYM157" s="129"/>
      <c r="DYN157" s="129"/>
      <c r="DYO157" s="129"/>
      <c r="DYP157" s="129"/>
      <c r="DYQ157" s="129"/>
      <c r="DYR157" s="129"/>
      <c r="DYS157" s="129"/>
      <c r="DYT157" s="129"/>
      <c r="DYU157" s="129"/>
      <c r="DYV157" s="129"/>
      <c r="DYW157" s="129"/>
      <c r="DYX157" s="129"/>
      <c r="DYY157" s="129"/>
      <c r="DYZ157" s="129"/>
      <c r="DZA157" s="129"/>
      <c r="DZB157" s="129"/>
      <c r="DZC157" s="129"/>
      <c r="DZD157" s="129"/>
      <c r="DZE157" s="129"/>
      <c r="DZF157" s="129"/>
      <c r="DZG157" s="129"/>
      <c r="DZH157" s="129"/>
      <c r="DZI157" s="129"/>
      <c r="DZJ157" s="129"/>
      <c r="DZK157" s="129"/>
      <c r="DZL157" s="129"/>
      <c r="DZM157" s="129"/>
      <c r="DZN157" s="129"/>
      <c r="DZO157" s="129"/>
      <c r="DZP157" s="129"/>
      <c r="DZQ157" s="129"/>
      <c r="DZR157" s="129"/>
      <c r="DZS157" s="129"/>
      <c r="DZT157" s="129"/>
      <c r="DZU157" s="129"/>
      <c r="DZV157" s="129"/>
      <c r="DZW157" s="129"/>
      <c r="DZX157" s="129"/>
      <c r="DZY157" s="129"/>
      <c r="DZZ157" s="129"/>
      <c r="EAA157" s="129"/>
      <c r="EAB157" s="129"/>
      <c r="EAC157" s="129"/>
      <c r="EAD157" s="129"/>
      <c r="EAE157" s="129"/>
      <c r="EAF157" s="129"/>
      <c r="EAG157" s="129"/>
      <c r="EAH157" s="129"/>
      <c r="EAI157" s="129"/>
      <c r="EAJ157" s="129"/>
      <c r="EAK157" s="129"/>
      <c r="EAL157" s="129"/>
      <c r="EAM157" s="129"/>
      <c r="EAN157" s="129"/>
      <c r="EAO157" s="129"/>
      <c r="EAP157" s="129"/>
      <c r="EAQ157" s="129"/>
      <c r="EAR157" s="129"/>
      <c r="EAS157" s="129"/>
      <c r="EAT157" s="129"/>
      <c r="EAU157" s="129"/>
      <c r="EAV157" s="129"/>
      <c r="EAW157" s="129"/>
      <c r="EAX157" s="129"/>
      <c r="EAY157" s="129"/>
      <c r="EAZ157" s="129"/>
      <c r="EBA157" s="129"/>
      <c r="EBB157" s="129"/>
      <c r="EBC157" s="129"/>
      <c r="EBD157" s="129"/>
      <c r="EBE157" s="129"/>
      <c r="EBF157" s="129"/>
      <c r="EBG157" s="129"/>
      <c r="EBH157" s="129"/>
      <c r="EBI157" s="129"/>
      <c r="EBJ157" s="129"/>
      <c r="EBK157" s="129"/>
      <c r="EBL157" s="129"/>
      <c r="EBM157" s="129"/>
      <c r="EBN157" s="129"/>
      <c r="EBO157" s="129"/>
      <c r="EBP157" s="129"/>
      <c r="EBQ157" s="129"/>
      <c r="EBR157" s="129"/>
      <c r="EBS157" s="129"/>
      <c r="EBT157" s="129"/>
      <c r="EBU157" s="129"/>
      <c r="EBV157" s="129"/>
      <c r="EBW157" s="129"/>
      <c r="EBX157" s="129"/>
      <c r="EBY157" s="129"/>
      <c r="EBZ157" s="129"/>
      <c r="ECA157" s="129"/>
      <c r="ECB157" s="129"/>
      <c r="ECC157" s="129"/>
      <c r="ECD157" s="129"/>
      <c r="ECE157" s="129"/>
      <c r="ECF157" s="129"/>
      <c r="ECG157" s="129"/>
      <c r="ECH157" s="129"/>
      <c r="ECI157" s="129"/>
      <c r="ECJ157" s="129"/>
      <c r="ECK157" s="129"/>
      <c r="ECL157" s="129"/>
      <c r="ECM157" s="129"/>
      <c r="ECN157" s="129"/>
      <c r="ECO157" s="129"/>
      <c r="ECP157" s="129"/>
      <c r="ECQ157" s="129"/>
      <c r="ECR157" s="129"/>
      <c r="ECS157" s="129"/>
      <c r="ECT157" s="129"/>
      <c r="ECU157" s="129"/>
      <c r="ECV157" s="129"/>
      <c r="ECW157" s="129"/>
      <c r="ECX157" s="129"/>
      <c r="ECY157" s="129"/>
      <c r="ECZ157" s="129"/>
      <c r="EDA157" s="129"/>
      <c r="EDB157" s="129"/>
      <c r="EDC157" s="129"/>
      <c r="EDD157" s="129"/>
      <c r="EDE157" s="129"/>
      <c r="EDF157" s="129"/>
      <c r="EDG157" s="129"/>
      <c r="EDH157" s="129"/>
      <c r="EDI157" s="129"/>
      <c r="EDJ157" s="129"/>
      <c r="EDK157" s="129"/>
      <c r="EDL157" s="129"/>
      <c r="EDM157" s="129"/>
      <c r="EDN157" s="129"/>
      <c r="EDO157" s="129"/>
      <c r="EDP157" s="129"/>
      <c r="EDQ157" s="129"/>
      <c r="EDR157" s="129"/>
      <c r="EDS157" s="129"/>
      <c r="EDT157" s="129"/>
      <c r="EDU157" s="129"/>
      <c r="EDV157" s="129"/>
      <c r="EDW157" s="129"/>
      <c r="EDX157" s="129"/>
      <c r="EDY157" s="129"/>
      <c r="EDZ157" s="129"/>
      <c r="EEA157" s="129"/>
      <c r="EEB157" s="129"/>
      <c r="EEC157" s="129"/>
      <c r="EED157" s="129"/>
      <c r="EEE157" s="129"/>
      <c r="EEF157" s="129"/>
      <c r="EEG157" s="129"/>
      <c r="EEH157" s="129"/>
      <c r="EEI157" s="129"/>
      <c r="EEJ157" s="129"/>
      <c r="EEK157" s="129"/>
      <c r="EEL157" s="129"/>
      <c r="EEM157" s="129"/>
      <c r="EEN157" s="129"/>
      <c r="EEO157" s="129"/>
      <c r="EEP157" s="129"/>
      <c r="EEQ157" s="129"/>
      <c r="EER157" s="129"/>
      <c r="EES157" s="129"/>
      <c r="EET157" s="129"/>
      <c r="EEU157" s="129"/>
      <c r="EEV157" s="129"/>
      <c r="EEW157" s="129"/>
      <c r="EEX157" s="129"/>
      <c r="EEY157" s="129"/>
      <c r="EEZ157" s="129"/>
      <c r="EFA157" s="129"/>
      <c r="EFB157" s="129"/>
      <c r="EFC157" s="129"/>
      <c r="EFD157" s="129"/>
      <c r="EFE157" s="129"/>
      <c r="EFF157" s="129"/>
      <c r="EFG157" s="129"/>
      <c r="EFH157" s="129"/>
      <c r="EFI157" s="129"/>
      <c r="EFJ157" s="129"/>
      <c r="EFK157" s="129"/>
      <c r="EFL157" s="129"/>
      <c r="EFM157" s="129"/>
      <c r="EFN157" s="129"/>
      <c r="EFO157" s="129"/>
      <c r="EFP157" s="129"/>
      <c r="EFQ157" s="129"/>
      <c r="EFR157" s="129"/>
      <c r="EFS157" s="129"/>
      <c r="EFT157" s="129"/>
      <c r="EFU157" s="129"/>
      <c r="EFV157" s="129"/>
      <c r="EFW157" s="129"/>
      <c r="EFX157" s="129"/>
      <c r="EFY157" s="129"/>
      <c r="EFZ157" s="129"/>
      <c r="EGA157" s="129"/>
      <c r="EGB157" s="129"/>
      <c r="EGC157" s="129"/>
      <c r="EGD157" s="129"/>
      <c r="EGE157" s="129"/>
      <c r="EGF157" s="129"/>
      <c r="EGG157" s="129"/>
      <c r="EGH157" s="129"/>
      <c r="EGI157" s="129"/>
      <c r="EGJ157" s="129"/>
      <c r="EGK157" s="129"/>
      <c r="EGL157" s="129"/>
      <c r="EGM157" s="129"/>
      <c r="EGN157" s="129"/>
      <c r="EGO157" s="129"/>
      <c r="EGP157" s="129"/>
      <c r="EGQ157" s="129"/>
      <c r="EGR157" s="129"/>
      <c r="EGS157" s="129"/>
      <c r="EGT157" s="129"/>
      <c r="EGU157" s="129"/>
      <c r="EGV157" s="129"/>
      <c r="EGW157" s="129"/>
      <c r="EGX157" s="129"/>
      <c r="EGY157" s="129"/>
      <c r="EGZ157" s="129"/>
      <c r="EHA157" s="129"/>
      <c r="EHB157" s="129"/>
      <c r="EHC157" s="129"/>
      <c r="EHD157" s="129"/>
      <c r="EHE157" s="129"/>
      <c r="EHF157" s="129"/>
      <c r="EHG157" s="129"/>
      <c r="EHH157" s="129"/>
      <c r="EHI157" s="129"/>
      <c r="EHJ157" s="129"/>
      <c r="EHK157" s="129"/>
      <c r="EHL157" s="129"/>
      <c r="EHM157" s="129"/>
      <c r="EHN157" s="129"/>
      <c r="EHO157" s="129"/>
      <c r="EHP157" s="129"/>
      <c r="EHQ157" s="129"/>
      <c r="EHR157" s="129"/>
      <c r="EHS157" s="129"/>
      <c r="EHT157" s="129"/>
      <c r="EHU157" s="129"/>
      <c r="EHV157" s="129"/>
      <c r="EHW157" s="129"/>
      <c r="EHX157" s="129"/>
      <c r="EHY157" s="129"/>
      <c r="EHZ157" s="129"/>
      <c r="EIA157" s="129"/>
      <c r="EIB157" s="129"/>
      <c r="EIC157" s="129"/>
      <c r="EID157" s="129"/>
      <c r="EIE157" s="129"/>
      <c r="EIF157" s="129"/>
      <c r="EIG157" s="129"/>
      <c r="EIH157" s="129"/>
      <c r="EII157" s="129"/>
      <c r="EIJ157" s="129"/>
      <c r="EIK157" s="129"/>
      <c r="EIL157" s="129"/>
      <c r="EIM157" s="129"/>
      <c r="EIN157" s="129"/>
      <c r="EIO157" s="129"/>
      <c r="EIP157" s="129"/>
      <c r="EIQ157" s="129"/>
      <c r="EIR157" s="129"/>
      <c r="EIS157" s="129"/>
      <c r="EIT157" s="129"/>
      <c r="EIU157" s="129"/>
      <c r="EIV157" s="129"/>
      <c r="EIW157" s="129"/>
      <c r="EIX157" s="129"/>
      <c r="EIY157" s="129"/>
      <c r="EIZ157" s="129"/>
      <c r="EJA157" s="129"/>
      <c r="EJB157" s="129"/>
      <c r="EJC157" s="129"/>
      <c r="EJD157" s="129"/>
      <c r="EJE157" s="129"/>
      <c r="EJF157" s="129"/>
      <c r="EJG157" s="129"/>
      <c r="EJH157" s="129"/>
      <c r="EJI157" s="129"/>
      <c r="EJJ157" s="129"/>
      <c r="EJK157" s="129"/>
      <c r="EJL157" s="129"/>
      <c r="EJM157" s="129"/>
      <c r="EJN157" s="129"/>
      <c r="EJO157" s="129"/>
      <c r="EJP157" s="129"/>
      <c r="EJQ157" s="129"/>
      <c r="EJR157" s="129"/>
      <c r="EJS157" s="129"/>
      <c r="EJT157" s="129"/>
      <c r="EJU157" s="129"/>
      <c r="EJV157" s="129"/>
      <c r="EJW157" s="129"/>
      <c r="EJX157" s="129"/>
      <c r="EJY157" s="129"/>
      <c r="EJZ157" s="129"/>
      <c r="EKA157" s="129"/>
      <c r="EKB157" s="129"/>
      <c r="EKC157" s="129"/>
      <c r="EKD157" s="129"/>
      <c r="EKE157" s="129"/>
      <c r="EKF157" s="129"/>
      <c r="EKG157" s="129"/>
      <c r="EKH157" s="129"/>
      <c r="EKI157" s="129"/>
      <c r="EKJ157" s="129"/>
      <c r="EKK157" s="129"/>
      <c r="EKL157" s="129"/>
      <c r="EKM157" s="129"/>
      <c r="EKN157" s="129"/>
      <c r="EKO157" s="129"/>
      <c r="EKP157" s="129"/>
      <c r="EKQ157" s="129"/>
      <c r="EKR157" s="129"/>
      <c r="EKS157" s="129"/>
      <c r="EKT157" s="129"/>
      <c r="EKU157" s="129"/>
      <c r="EKV157" s="129"/>
      <c r="EKW157" s="129"/>
      <c r="EKX157" s="129"/>
      <c r="EKY157" s="129"/>
      <c r="EKZ157" s="129"/>
      <c r="ELA157" s="129"/>
      <c r="ELB157" s="129"/>
      <c r="ELC157" s="129"/>
      <c r="ELD157" s="129"/>
      <c r="ELE157" s="129"/>
      <c r="ELF157" s="129"/>
      <c r="ELG157" s="129"/>
      <c r="ELH157" s="129"/>
      <c r="ELI157" s="129"/>
      <c r="ELJ157" s="129"/>
      <c r="ELK157" s="129"/>
      <c r="ELL157" s="129"/>
      <c r="ELM157" s="129"/>
      <c r="ELN157" s="129"/>
      <c r="ELO157" s="129"/>
      <c r="ELP157" s="129"/>
      <c r="ELQ157" s="129"/>
      <c r="ELR157" s="129"/>
      <c r="ELS157" s="129"/>
      <c r="ELT157" s="129"/>
      <c r="ELU157" s="129"/>
      <c r="ELV157" s="129"/>
      <c r="ELW157" s="129"/>
      <c r="ELX157" s="129"/>
      <c r="ELY157" s="129"/>
      <c r="ELZ157" s="129"/>
      <c r="EMA157" s="129"/>
      <c r="EMB157" s="129"/>
      <c r="EMC157" s="129"/>
      <c r="EMD157" s="129"/>
      <c r="EME157" s="129"/>
      <c r="EMF157" s="129"/>
      <c r="EMG157" s="129"/>
      <c r="EMH157" s="129"/>
      <c r="EMI157" s="129"/>
      <c r="EMJ157" s="129"/>
      <c r="EMK157" s="129"/>
      <c r="EML157" s="129"/>
      <c r="EMM157" s="129"/>
      <c r="EMN157" s="129"/>
      <c r="EMO157" s="129"/>
      <c r="EMP157" s="129"/>
      <c r="EMQ157" s="129"/>
      <c r="EMR157" s="129"/>
      <c r="EMS157" s="129"/>
      <c r="EMT157" s="129"/>
      <c r="EMU157" s="129"/>
      <c r="EMV157" s="129"/>
      <c r="EMW157" s="129"/>
      <c r="EMX157" s="129"/>
      <c r="EMY157" s="129"/>
      <c r="EMZ157" s="129"/>
      <c r="ENA157" s="129"/>
      <c r="ENB157" s="129"/>
      <c r="ENC157" s="129"/>
      <c r="END157" s="129"/>
      <c r="ENE157" s="129"/>
      <c r="ENF157" s="129"/>
      <c r="ENG157" s="129"/>
      <c r="ENH157" s="129"/>
      <c r="ENI157" s="129"/>
      <c r="ENJ157" s="129"/>
      <c r="ENK157" s="129"/>
      <c r="ENL157" s="129"/>
      <c r="ENM157" s="129"/>
      <c r="ENN157" s="129"/>
      <c r="ENO157" s="129"/>
      <c r="ENP157" s="129"/>
      <c r="ENQ157" s="129"/>
      <c r="ENR157" s="129"/>
      <c r="ENS157" s="129"/>
      <c r="ENT157" s="129"/>
      <c r="ENU157" s="129"/>
      <c r="ENV157" s="129"/>
      <c r="ENW157" s="129"/>
      <c r="ENX157" s="129"/>
      <c r="ENY157" s="129"/>
      <c r="ENZ157" s="129"/>
      <c r="EOA157" s="129"/>
      <c r="EOB157" s="129"/>
      <c r="EOC157" s="129"/>
      <c r="EOD157" s="129"/>
      <c r="EOE157" s="129"/>
      <c r="EOF157" s="129"/>
      <c r="EOG157" s="129"/>
      <c r="EOH157" s="129"/>
      <c r="EOI157" s="129"/>
      <c r="EOJ157" s="129"/>
      <c r="EOK157" s="129"/>
      <c r="EOL157" s="129"/>
      <c r="EOM157" s="129"/>
      <c r="EON157" s="129"/>
      <c r="EOO157" s="129"/>
      <c r="EOP157" s="129"/>
      <c r="EOQ157" s="129"/>
      <c r="EOR157" s="129"/>
      <c r="EOS157" s="129"/>
      <c r="EOT157" s="129"/>
      <c r="EOU157" s="129"/>
      <c r="EOV157" s="129"/>
      <c r="EOW157" s="129"/>
      <c r="EOX157" s="129"/>
      <c r="EOY157" s="129"/>
      <c r="EOZ157" s="129"/>
      <c r="EPA157" s="129"/>
      <c r="EPB157" s="129"/>
      <c r="EPC157" s="129"/>
      <c r="EPD157" s="129"/>
      <c r="EPE157" s="129"/>
      <c r="EPF157" s="129"/>
      <c r="EPG157" s="129"/>
      <c r="EPH157" s="129"/>
      <c r="EPI157" s="129"/>
      <c r="EPJ157" s="129"/>
      <c r="EPK157" s="129"/>
      <c r="EPL157" s="129"/>
      <c r="EPM157" s="129"/>
      <c r="EPN157" s="129"/>
      <c r="EPO157" s="129"/>
      <c r="EPP157" s="129"/>
      <c r="EPQ157" s="129"/>
      <c r="EPR157" s="129"/>
      <c r="EPS157" s="129"/>
      <c r="EPT157" s="129"/>
      <c r="EPU157" s="129"/>
      <c r="EPV157" s="129"/>
      <c r="EPW157" s="129"/>
      <c r="EPX157" s="129"/>
      <c r="EPY157" s="129"/>
      <c r="EPZ157" s="129"/>
      <c r="EQA157" s="129"/>
      <c r="EQB157" s="129"/>
      <c r="EQC157" s="129"/>
      <c r="EQD157" s="129"/>
      <c r="EQE157" s="129"/>
      <c r="EQF157" s="129"/>
      <c r="EQG157" s="129"/>
      <c r="EQH157" s="129"/>
      <c r="EQI157" s="129"/>
      <c r="EQJ157" s="129"/>
      <c r="EQK157" s="129"/>
      <c r="EQL157" s="129"/>
      <c r="EQM157" s="129"/>
      <c r="EQN157" s="129"/>
      <c r="EQO157" s="129"/>
      <c r="EQP157" s="129"/>
      <c r="EQQ157" s="129"/>
      <c r="EQR157" s="129"/>
      <c r="EQS157" s="129"/>
      <c r="EQT157" s="129"/>
      <c r="EQU157" s="129"/>
      <c r="EQV157" s="129"/>
      <c r="EQW157" s="129"/>
      <c r="EQX157" s="129"/>
      <c r="EQY157" s="129"/>
      <c r="EQZ157" s="129"/>
      <c r="ERA157" s="129"/>
      <c r="ERB157" s="129"/>
      <c r="ERC157" s="129"/>
      <c r="ERD157" s="129"/>
      <c r="ERE157" s="129"/>
      <c r="ERF157" s="129"/>
      <c r="ERG157" s="129"/>
      <c r="ERH157" s="129"/>
      <c r="ERI157" s="129"/>
      <c r="ERJ157" s="129"/>
      <c r="ERK157" s="129"/>
      <c r="ERL157" s="129"/>
      <c r="ERM157" s="129"/>
      <c r="ERN157" s="129"/>
      <c r="ERO157" s="129"/>
      <c r="ERP157" s="129"/>
      <c r="ERQ157" s="129"/>
      <c r="ERR157" s="129"/>
      <c r="ERS157" s="129"/>
      <c r="ERT157" s="129"/>
      <c r="ERU157" s="129"/>
      <c r="ERV157" s="129"/>
      <c r="ERW157" s="129"/>
      <c r="ERX157" s="129"/>
      <c r="ERY157" s="129"/>
      <c r="ERZ157" s="129"/>
      <c r="ESA157" s="129"/>
      <c r="ESB157" s="129"/>
      <c r="ESC157" s="129"/>
      <c r="ESD157" s="129"/>
      <c r="ESE157" s="129"/>
      <c r="ESF157" s="129"/>
      <c r="ESG157" s="129"/>
      <c r="ESH157" s="129"/>
      <c r="ESI157" s="129"/>
      <c r="ESJ157" s="129"/>
      <c r="ESK157" s="129"/>
      <c r="ESL157" s="129"/>
      <c r="ESM157" s="129"/>
      <c r="ESN157" s="129"/>
      <c r="ESO157" s="129"/>
      <c r="ESP157" s="129"/>
      <c r="ESQ157" s="129"/>
      <c r="ESR157" s="129"/>
      <c r="ESS157" s="129"/>
      <c r="EST157" s="129"/>
      <c r="ESU157" s="129"/>
      <c r="ESV157" s="129"/>
      <c r="ESW157" s="129"/>
      <c r="ESX157" s="129"/>
      <c r="ESY157" s="129"/>
      <c r="ESZ157" s="129"/>
      <c r="ETA157" s="129"/>
      <c r="ETB157" s="129"/>
      <c r="ETC157" s="129"/>
      <c r="ETD157" s="129"/>
      <c r="ETE157" s="129"/>
      <c r="ETF157" s="129"/>
      <c r="ETG157" s="129"/>
      <c r="ETH157" s="129"/>
      <c r="ETI157" s="129"/>
      <c r="ETJ157" s="129"/>
      <c r="ETK157" s="129"/>
      <c r="ETL157" s="129"/>
      <c r="ETM157" s="129"/>
      <c r="ETN157" s="129"/>
      <c r="ETO157" s="129"/>
      <c r="ETP157" s="129"/>
      <c r="ETQ157" s="129"/>
      <c r="ETR157" s="129"/>
      <c r="ETS157" s="129"/>
      <c r="ETT157" s="129"/>
      <c r="ETU157" s="129"/>
      <c r="ETV157" s="129"/>
      <c r="ETW157" s="129"/>
      <c r="ETX157" s="129"/>
      <c r="ETY157" s="129"/>
      <c r="ETZ157" s="129"/>
      <c r="EUA157" s="129"/>
      <c r="EUB157" s="129"/>
      <c r="EUC157" s="129"/>
      <c r="EUD157" s="129"/>
      <c r="EUE157" s="129"/>
      <c r="EUF157" s="129"/>
      <c r="EUG157" s="129"/>
      <c r="EUH157" s="129"/>
      <c r="EUI157" s="129"/>
      <c r="EUJ157" s="129"/>
      <c r="EUK157" s="129"/>
      <c r="EUL157" s="129"/>
      <c r="EUM157" s="129"/>
      <c r="EUN157" s="129"/>
      <c r="EUO157" s="129"/>
      <c r="EUP157" s="129"/>
      <c r="EUQ157" s="129"/>
      <c r="EUR157" s="129"/>
      <c r="EUS157" s="129"/>
      <c r="EUT157" s="129"/>
      <c r="EUU157" s="129"/>
      <c r="EUV157" s="129"/>
      <c r="EUW157" s="129"/>
      <c r="EUX157" s="129"/>
      <c r="EUY157" s="129"/>
      <c r="EUZ157" s="129"/>
      <c r="EVA157" s="129"/>
      <c r="EVB157" s="129"/>
      <c r="EVC157" s="129"/>
      <c r="EVD157" s="129"/>
      <c r="EVE157" s="129"/>
      <c r="EVF157" s="129"/>
      <c r="EVG157" s="129"/>
      <c r="EVH157" s="129"/>
      <c r="EVI157" s="129"/>
      <c r="EVJ157" s="129"/>
      <c r="EVK157" s="129"/>
      <c r="EVL157" s="129"/>
      <c r="EVM157" s="129"/>
      <c r="EVN157" s="129"/>
      <c r="EVO157" s="129"/>
      <c r="EVP157" s="129"/>
      <c r="EVQ157" s="129"/>
      <c r="EVR157" s="129"/>
      <c r="EVS157" s="129"/>
      <c r="EVT157" s="129"/>
      <c r="EVU157" s="129"/>
      <c r="EVV157" s="129"/>
      <c r="EVW157" s="129"/>
      <c r="EVX157" s="129"/>
      <c r="EVY157" s="129"/>
      <c r="EVZ157" s="129"/>
      <c r="EWA157" s="129"/>
      <c r="EWB157" s="129"/>
      <c r="EWC157" s="129"/>
      <c r="EWD157" s="129"/>
      <c r="EWE157" s="129"/>
      <c r="EWF157" s="129"/>
      <c r="EWG157" s="129"/>
      <c r="EWH157" s="129"/>
      <c r="EWI157" s="129"/>
      <c r="EWJ157" s="129"/>
      <c r="EWK157" s="129"/>
      <c r="EWL157" s="129"/>
      <c r="EWM157" s="129"/>
      <c r="EWN157" s="129"/>
      <c r="EWO157" s="129"/>
      <c r="EWP157" s="129"/>
      <c r="EWQ157" s="129"/>
      <c r="EWR157" s="129"/>
      <c r="EWS157" s="129"/>
      <c r="EWT157" s="129"/>
      <c r="EWU157" s="129"/>
      <c r="EWV157" s="129"/>
      <c r="EWW157" s="129"/>
      <c r="EWX157" s="129"/>
      <c r="EWY157" s="129"/>
      <c r="EWZ157" s="129"/>
      <c r="EXA157" s="129"/>
      <c r="EXB157" s="129"/>
      <c r="EXC157" s="129"/>
      <c r="EXD157" s="129"/>
      <c r="EXE157" s="129"/>
      <c r="EXF157" s="129"/>
      <c r="EXG157" s="129"/>
      <c r="EXH157" s="129"/>
      <c r="EXI157" s="129"/>
      <c r="EXJ157" s="129"/>
      <c r="EXK157" s="129"/>
      <c r="EXL157" s="129"/>
      <c r="EXM157" s="129"/>
      <c r="EXN157" s="129"/>
      <c r="EXO157" s="129"/>
      <c r="EXP157" s="129"/>
      <c r="EXQ157" s="129"/>
      <c r="EXR157" s="129"/>
      <c r="EXS157" s="129"/>
      <c r="EXT157" s="129"/>
      <c r="EXU157" s="129"/>
      <c r="EXV157" s="129"/>
      <c r="EXW157" s="129"/>
      <c r="EXX157" s="129"/>
      <c r="EXY157" s="129"/>
      <c r="EXZ157" s="129"/>
      <c r="EYA157" s="129"/>
      <c r="EYB157" s="129"/>
      <c r="EYC157" s="129"/>
      <c r="EYD157" s="129"/>
      <c r="EYE157" s="129"/>
      <c r="EYF157" s="129"/>
      <c r="EYG157" s="129"/>
      <c r="EYH157" s="129"/>
      <c r="EYI157" s="129"/>
      <c r="EYJ157" s="129"/>
      <c r="EYK157" s="129"/>
      <c r="EYL157" s="129"/>
      <c r="EYM157" s="129"/>
      <c r="EYN157" s="129"/>
      <c r="EYO157" s="129"/>
      <c r="EYP157" s="129"/>
      <c r="EYQ157" s="129"/>
      <c r="EYR157" s="129"/>
      <c r="EYS157" s="129"/>
      <c r="EYT157" s="129"/>
      <c r="EYU157" s="129"/>
      <c r="EYV157" s="129"/>
      <c r="EYW157" s="129"/>
      <c r="EYX157" s="129"/>
      <c r="EYY157" s="129"/>
      <c r="EYZ157" s="129"/>
      <c r="EZA157" s="129"/>
      <c r="EZB157" s="129"/>
      <c r="EZC157" s="129"/>
      <c r="EZD157" s="129"/>
      <c r="EZE157" s="129"/>
      <c r="EZF157" s="129"/>
      <c r="EZG157" s="129"/>
      <c r="EZH157" s="129"/>
      <c r="EZI157" s="129"/>
      <c r="EZJ157" s="129"/>
      <c r="EZK157" s="129"/>
      <c r="EZL157" s="129"/>
      <c r="EZM157" s="129"/>
      <c r="EZN157" s="129"/>
      <c r="EZO157" s="129"/>
      <c r="EZP157" s="129"/>
      <c r="EZQ157" s="129"/>
      <c r="EZR157" s="129"/>
      <c r="EZS157" s="129"/>
      <c r="EZT157" s="129"/>
      <c r="EZU157" s="129"/>
      <c r="EZV157" s="129"/>
      <c r="EZW157" s="129"/>
      <c r="EZX157" s="129"/>
      <c r="EZY157" s="129"/>
      <c r="EZZ157" s="129"/>
      <c r="FAA157" s="129"/>
      <c r="FAB157" s="129"/>
      <c r="FAC157" s="129"/>
      <c r="FAD157" s="129"/>
      <c r="FAE157" s="129"/>
      <c r="FAF157" s="129"/>
      <c r="FAG157" s="129"/>
      <c r="FAH157" s="129"/>
      <c r="FAI157" s="129"/>
      <c r="FAJ157" s="129"/>
      <c r="FAK157" s="129"/>
      <c r="FAL157" s="129"/>
      <c r="FAM157" s="129"/>
      <c r="FAN157" s="129"/>
      <c r="FAO157" s="129"/>
      <c r="FAP157" s="129"/>
      <c r="FAQ157" s="129"/>
      <c r="FAR157" s="129"/>
      <c r="FAS157" s="129"/>
      <c r="FAT157" s="129"/>
      <c r="FAU157" s="129"/>
      <c r="FAV157" s="129"/>
      <c r="FAW157" s="129"/>
      <c r="FAX157" s="129"/>
      <c r="FAY157" s="129"/>
      <c r="FAZ157" s="129"/>
      <c r="FBA157" s="129"/>
      <c r="FBB157" s="129"/>
      <c r="FBC157" s="129"/>
      <c r="FBD157" s="129"/>
      <c r="FBE157" s="129"/>
      <c r="FBF157" s="129"/>
      <c r="FBG157" s="129"/>
      <c r="FBH157" s="129"/>
      <c r="FBI157" s="129"/>
      <c r="FBJ157" s="129"/>
      <c r="FBK157" s="129"/>
      <c r="FBL157" s="129"/>
      <c r="FBM157" s="129"/>
      <c r="FBN157" s="129"/>
      <c r="FBO157" s="129"/>
      <c r="FBP157" s="129"/>
      <c r="FBQ157" s="129"/>
      <c r="FBR157" s="129"/>
      <c r="FBS157" s="129"/>
      <c r="FBT157" s="129"/>
      <c r="FBU157" s="129"/>
      <c r="FBV157" s="129"/>
      <c r="FBW157" s="129"/>
      <c r="FBX157" s="129"/>
      <c r="FBY157" s="129"/>
      <c r="FBZ157" s="129"/>
      <c r="FCA157" s="129"/>
      <c r="FCB157" s="129"/>
      <c r="FCC157" s="129"/>
      <c r="FCD157" s="129"/>
      <c r="FCE157" s="129"/>
      <c r="FCF157" s="129"/>
      <c r="FCG157" s="129"/>
      <c r="FCH157" s="129"/>
      <c r="FCI157" s="129"/>
      <c r="FCJ157" s="129"/>
      <c r="FCK157" s="129"/>
      <c r="FCL157" s="129"/>
      <c r="FCM157" s="129"/>
      <c r="FCN157" s="129"/>
      <c r="FCO157" s="129"/>
      <c r="FCP157" s="129"/>
      <c r="FCQ157" s="129"/>
      <c r="FCR157" s="129"/>
      <c r="FCS157" s="129"/>
      <c r="FCT157" s="129"/>
      <c r="FCU157" s="129"/>
      <c r="FCV157" s="129"/>
      <c r="FCW157" s="129"/>
      <c r="FCX157" s="129"/>
      <c r="FCY157" s="129"/>
      <c r="FCZ157" s="129"/>
      <c r="FDA157" s="129"/>
      <c r="FDB157" s="129"/>
      <c r="FDC157" s="129"/>
      <c r="FDD157" s="129"/>
      <c r="FDE157" s="129"/>
      <c r="FDF157" s="129"/>
      <c r="FDG157" s="129"/>
      <c r="FDH157" s="129"/>
      <c r="FDI157" s="129"/>
      <c r="FDJ157" s="129"/>
      <c r="FDK157" s="129"/>
      <c r="FDL157" s="129"/>
      <c r="FDM157" s="129"/>
      <c r="FDN157" s="129"/>
      <c r="FDO157" s="129"/>
      <c r="FDP157" s="129"/>
      <c r="FDQ157" s="129"/>
      <c r="FDR157" s="129"/>
      <c r="FDS157" s="129"/>
      <c r="FDT157" s="129"/>
      <c r="FDU157" s="129"/>
      <c r="FDV157" s="129"/>
      <c r="FDW157" s="129"/>
      <c r="FDX157" s="129"/>
      <c r="FDY157" s="129"/>
      <c r="FDZ157" s="129"/>
      <c r="FEA157" s="129"/>
      <c r="FEB157" s="129"/>
      <c r="FEC157" s="129"/>
      <c r="FED157" s="129"/>
      <c r="FEE157" s="129"/>
      <c r="FEF157" s="129"/>
      <c r="FEG157" s="129"/>
      <c r="FEH157" s="129"/>
      <c r="FEI157" s="129"/>
      <c r="FEJ157" s="129"/>
      <c r="FEK157" s="129"/>
      <c r="FEL157" s="129"/>
      <c r="FEM157" s="129"/>
      <c r="FEN157" s="129"/>
      <c r="FEO157" s="129"/>
      <c r="FEP157" s="129"/>
      <c r="FEQ157" s="129"/>
      <c r="FER157" s="129"/>
      <c r="FES157" s="129"/>
      <c r="FET157" s="129"/>
      <c r="FEU157" s="129"/>
      <c r="FEV157" s="129"/>
      <c r="FEW157" s="129"/>
      <c r="FEX157" s="129"/>
      <c r="FEY157" s="129"/>
      <c r="FEZ157" s="129"/>
      <c r="FFA157" s="129"/>
      <c r="FFB157" s="129"/>
      <c r="FFC157" s="129"/>
      <c r="FFD157" s="129"/>
      <c r="FFE157" s="129"/>
      <c r="FFF157" s="129"/>
      <c r="FFG157" s="129"/>
      <c r="FFH157" s="129"/>
      <c r="FFI157" s="129"/>
      <c r="FFJ157" s="129"/>
      <c r="FFK157" s="129"/>
      <c r="FFL157" s="129"/>
      <c r="FFM157" s="129"/>
      <c r="FFN157" s="129"/>
      <c r="FFO157" s="129"/>
      <c r="FFP157" s="129"/>
      <c r="FFQ157" s="129"/>
      <c r="FFR157" s="129"/>
      <c r="FFS157" s="129"/>
      <c r="FFT157" s="129"/>
      <c r="FFU157" s="129"/>
      <c r="FFV157" s="129"/>
      <c r="FFW157" s="129"/>
      <c r="FFX157" s="129"/>
      <c r="FFY157" s="129"/>
      <c r="FFZ157" s="129"/>
      <c r="FGA157" s="129"/>
      <c r="FGB157" s="129"/>
      <c r="FGC157" s="129"/>
      <c r="FGD157" s="129"/>
      <c r="FGE157" s="129"/>
      <c r="FGF157" s="129"/>
      <c r="FGG157" s="129"/>
      <c r="FGH157" s="129"/>
      <c r="FGI157" s="129"/>
      <c r="FGJ157" s="129"/>
      <c r="FGK157" s="129"/>
      <c r="FGL157" s="129"/>
      <c r="FGM157" s="129"/>
      <c r="FGN157" s="129"/>
      <c r="FGO157" s="129"/>
      <c r="FGP157" s="129"/>
      <c r="FGQ157" s="129"/>
      <c r="FGR157" s="129"/>
      <c r="FGS157" s="129"/>
      <c r="FGT157" s="129"/>
      <c r="FGU157" s="129"/>
      <c r="FGV157" s="129"/>
      <c r="FGW157" s="129"/>
      <c r="FGX157" s="129"/>
      <c r="FGY157" s="129"/>
      <c r="FGZ157" s="129"/>
      <c r="FHA157" s="129"/>
      <c r="FHB157" s="129"/>
      <c r="FHC157" s="129"/>
      <c r="FHD157" s="129"/>
      <c r="FHE157" s="129"/>
      <c r="FHF157" s="129"/>
      <c r="FHG157" s="129"/>
      <c r="FHH157" s="129"/>
      <c r="FHI157" s="129"/>
      <c r="FHJ157" s="129"/>
      <c r="FHK157" s="129"/>
      <c r="FHL157" s="129"/>
      <c r="FHM157" s="129"/>
      <c r="FHN157" s="129"/>
      <c r="FHO157" s="129"/>
      <c r="FHP157" s="129"/>
      <c r="FHQ157" s="129"/>
      <c r="FHR157" s="129"/>
      <c r="FHS157" s="129"/>
      <c r="FHT157" s="129"/>
      <c r="FHU157" s="129"/>
      <c r="FHV157" s="129"/>
      <c r="FHW157" s="129"/>
      <c r="FHX157" s="129"/>
      <c r="FHY157" s="129"/>
      <c r="FHZ157" s="129"/>
      <c r="FIA157" s="129"/>
      <c r="FIB157" s="129"/>
      <c r="FIC157" s="129"/>
      <c r="FID157" s="129"/>
      <c r="FIE157" s="129"/>
      <c r="FIF157" s="129"/>
      <c r="FIG157" s="129"/>
      <c r="FIH157" s="129"/>
      <c r="FII157" s="129"/>
      <c r="FIJ157" s="129"/>
      <c r="FIK157" s="129"/>
      <c r="FIL157" s="129"/>
      <c r="FIM157" s="129"/>
      <c r="FIN157" s="129"/>
      <c r="FIO157" s="129"/>
      <c r="FIP157" s="129"/>
      <c r="FIQ157" s="129"/>
      <c r="FIR157" s="129"/>
      <c r="FIS157" s="129"/>
      <c r="FIT157" s="129"/>
      <c r="FIU157" s="129"/>
      <c r="FIV157" s="129"/>
      <c r="FIW157" s="129"/>
      <c r="FIX157" s="129"/>
      <c r="FIY157" s="129"/>
      <c r="FIZ157" s="129"/>
      <c r="FJA157" s="129"/>
      <c r="FJB157" s="129"/>
      <c r="FJC157" s="129"/>
      <c r="FJD157" s="129"/>
      <c r="FJE157" s="129"/>
      <c r="FJF157" s="129"/>
      <c r="FJG157" s="129"/>
      <c r="FJH157" s="129"/>
      <c r="FJI157" s="129"/>
      <c r="FJJ157" s="129"/>
      <c r="FJK157" s="129"/>
      <c r="FJL157" s="129"/>
      <c r="FJM157" s="129"/>
      <c r="FJN157" s="129"/>
      <c r="FJO157" s="129"/>
      <c r="FJP157" s="129"/>
      <c r="FJQ157" s="129"/>
      <c r="FJR157" s="129"/>
      <c r="FJS157" s="129"/>
      <c r="FJT157" s="129"/>
      <c r="FJU157" s="129"/>
      <c r="FJV157" s="129"/>
      <c r="FJW157" s="129"/>
      <c r="FJX157" s="129"/>
      <c r="FJY157" s="129"/>
      <c r="FJZ157" s="129"/>
      <c r="FKA157" s="129"/>
      <c r="FKB157" s="129"/>
      <c r="FKC157" s="129"/>
      <c r="FKD157" s="129"/>
      <c r="FKE157" s="129"/>
      <c r="FKF157" s="129"/>
      <c r="FKG157" s="129"/>
      <c r="FKH157" s="129"/>
      <c r="FKI157" s="129"/>
      <c r="FKJ157" s="129"/>
      <c r="FKK157" s="129"/>
      <c r="FKL157" s="129"/>
      <c r="FKM157" s="129"/>
      <c r="FKN157" s="129"/>
      <c r="FKO157" s="129"/>
      <c r="FKP157" s="129"/>
      <c r="FKQ157" s="129"/>
      <c r="FKR157" s="129"/>
      <c r="FKS157" s="129"/>
      <c r="FKT157" s="129"/>
      <c r="FKU157" s="129"/>
      <c r="FKV157" s="129"/>
      <c r="FKW157" s="129"/>
      <c r="FKX157" s="129"/>
      <c r="FKY157" s="129"/>
      <c r="FKZ157" s="129"/>
      <c r="FLA157" s="129"/>
      <c r="FLB157" s="129"/>
      <c r="FLC157" s="129"/>
      <c r="FLD157" s="129"/>
      <c r="FLE157" s="129"/>
      <c r="FLF157" s="129"/>
      <c r="FLG157" s="129"/>
      <c r="FLH157" s="129"/>
      <c r="FLI157" s="129"/>
      <c r="FLJ157" s="129"/>
      <c r="FLK157" s="129"/>
      <c r="FLL157" s="129"/>
      <c r="FLM157" s="129"/>
      <c r="FLN157" s="129"/>
      <c r="FLO157" s="129"/>
      <c r="FLP157" s="129"/>
      <c r="FLQ157" s="129"/>
      <c r="FLR157" s="129"/>
      <c r="FLS157" s="129"/>
      <c r="FLT157" s="129"/>
      <c r="FLU157" s="129"/>
      <c r="FLV157" s="129"/>
      <c r="FLW157" s="129"/>
      <c r="FLX157" s="129"/>
      <c r="FLY157" s="129"/>
      <c r="FLZ157" s="129"/>
      <c r="FMA157" s="129"/>
      <c r="FMB157" s="129"/>
      <c r="FMC157" s="129"/>
      <c r="FMD157" s="129"/>
      <c r="FME157" s="129"/>
      <c r="FMF157" s="129"/>
      <c r="FMG157" s="129"/>
      <c r="FMH157" s="129"/>
      <c r="FMI157" s="129"/>
      <c r="FMJ157" s="129"/>
      <c r="FMK157" s="129"/>
      <c r="FML157" s="129"/>
      <c r="FMM157" s="129"/>
      <c r="FMN157" s="129"/>
      <c r="FMO157" s="129"/>
      <c r="FMP157" s="129"/>
      <c r="FMQ157" s="129"/>
      <c r="FMR157" s="129"/>
      <c r="FMS157" s="129"/>
      <c r="FMT157" s="129"/>
      <c r="FMU157" s="129"/>
      <c r="FMV157" s="129"/>
      <c r="FMW157" s="129"/>
      <c r="FMX157" s="129"/>
      <c r="FMY157" s="129"/>
      <c r="FMZ157" s="129"/>
      <c r="FNA157" s="129"/>
      <c r="FNB157" s="129"/>
      <c r="FNC157" s="129"/>
      <c r="FND157" s="129"/>
      <c r="FNE157" s="129"/>
      <c r="FNF157" s="129"/>
      <c r="FNG157" s="129"/>
      <c r="FNH157" s="129"/>
      <c r="FNI157" s="129"/>
      <c r="FNJ157" s="129"/>
      <c r="FNK157" s="129"/>
      <c r="FNL157" s="129"/>
      <c r="FNM157" s="129"/>
      <c r="FNN157" s="129"/>
      <c r="FNO157" s="129"/>
      <c r="FNP157" s="129"/>
      <c r="FNQ157" s="129"/>
      <c r="FNR157" s="129"/>
      <c r="FNS157" s="129"/>
      <c r="FNT157" s="129"/>
      <c r="FNU157" s="129"/>
      <c r="FNV157" s="129"/>
      <c r="FNW157" s="129"/>
      <c r="FNX157" s="129"/>
      <c r="FNY157" s="129"/>
      <c r="FNZ157" s="129"/>
      <c r="FOA157" s="129"/>
      <c r="FOB157" s="129"/>
      <c r="FOC157" s="129"/>
      <c r="FOD157" s="129"/>
      <c r="FOE157" s="129"/>
      <c r="FOF157" s="129"/>
      <c r="FOG157" s="129"/>
      <c r="FOH157" s="129"/>
      <c r="FOI157" s="129"/>
      <c r="FOJ157" s="129"/>
      <c r="FOK157" s="129"/>
      <c r="FOL157" s="129"/>
      <c r="FOM157" s="129"/>
      <c r="FON157" s="129"/>
      <c r="FOO157" s="129"/>
      <c r="FOP157" s="129"/>
      <c r="FOQ157" s="129"/>
      <c r="FOR157" s="129"/>
      <c r="FOS157" s="129"/>
      <c r="FOT157" s="129"/>
      <c r="FOU157" s="129"/>
      <c r="FOV157" s="129"/>
      <c r="FOW157" s="129"/>
      <c r="FOX157" s="129"/>
      <c r="FOY157" s="129"/>
      <c r="FOZ157" s="129"/>
      <c r="FPA157" s="129"/>
      <c r="FPB157" s="129"/>
      <c r="FPC157" s="129"/>
      <c r="FPD157" s="129"/>
      <c r="FPE157" s="129"/>
      <c r="FPF157" s="129"/>
      <c r="FPG157" s="129"/>
      <c r="FPH157" s="129"/>
      <c r="FPI157" s="129"/>
      <c r="FPJ157" s="129"/>
      <c r="FPK157" s="129"/>
      <c r="FPL157" s="129"/>
      <c r="FPM157" s="129"/>
      <c r="FPN157" s="129"/>
      <c r="FPO157" s="129"/>
      <c r="FPP157" s="129"/>
      <c r="FPQ157" s="129"/>
      <c r="FPR157" s="129"/>
      <c r="FPS157" s="129"/>
      <c r="FPT157" s="129"/>
      <c r="FPU157" s="129"/>
      <c r="FPV157" s="129"/>
      <c r="FPW157" s="129"/>
      <c r="FPX157" s="129"/>
      <c r="FPY157" s="129"/>
      <c r="FPZ157" s="129"/>
      <c r="FQA157" s="129"/>
      <c r="FQB157" s="129"/>
      <c r="FQC157" s="129"/>
      <c r="FQD157" s="129"/>
      <c r="FQE157" s="129"/>
      <c r="FQF157" s="129"/>
      <c r="FQG157" s="129"/>
      <c r="FQH157" s="129"/>
      <c r="FQI157" s="129"/>
      <c r="FQJ157" s="129"/>
      <c r="FQK157" s="129"/>
      <c r="FQL157" s="129"/>
      <c r="FQM157" s="129"/>
      <c r="FQN157" s="129"/>
      <c r="FQO157" s="129"/>
      <c r="FQP157" s="129"/>
      <c r="FQQ157" s="129"/>
      <c r="FQR157" s="129"/>
      <c r="FQS157" s="129"/>
      <c r="FQT157" s="129"/>
      <c r="FQU157" s="129"/>
      <c r="FQV157" s="129"/>
      <c r="FQW157" s="129"/>
      <c r="FQX157" s="129"/>
      <c r="FQY157" s="129"/>
      <c r="FQZ157" s="129"/>
      <c r="FRA157" s="129"/>
      <c r="FRB157" s="129"/>
      <c r="FRC157" s="129"/>
      <c r="FRD157" s="129"/>
      <c r="FRE157" s="129"/>
      <c r="FRF157" s="129"/>
      <c r="FRG157" s="129"/>
      <c r="FRH157" s="129"/>
      <c r="FRI157" s="129"/>
      <c r="FRJ157" s="129"/>
      <c r="FRK157" s="129"/>
      <c r="FRL157" s="129"/>
      <c r="FRM157" s="129"/>
      <c r="FRN157" s="129"/>
      <c r="FRO157" s="129"/>
      <c r="FRP157" s="129"/>
      <c r="FRQ157" s="129"/>
      <c r="FRR157" s="129"/>
      <c r="FRS157" s="129"/>
      <c r="FRT157" s="129"/>
      <c r="FRU157" s="129"/>
      <c r="FRV157" s="129"/>
      <c r="FRW157" s="129"/>
      <c r="FRX157" s="129"/>
      <c r="FRY157" s="129"/>
      <c r="FRZ157" s="129"/>
      <c r="FSA157" s="129"/>
      <c r="FSB157" s="129"/>
      <c r="FSC157" s="129"/>
      <c r="FSD157" s="129"/>
      <c r="FSE157" s="129"/>
      <c r="FSF157" s="129"/>
      <c r="FSG157" s="129"/>
      <c r="FSH157" s="129"/>
      <c r="FSI157" s="129"/>
      <c r="FSJ157" s="129"/>
      <c r="FSK157" s="129"/>
      <c r="FSL157" s="129"/>
      <c r="FSM157" s="129"/>
      <c r="FSN157" s="129"/>
      <c r="FSO157" s="129"/>
      <c r="FSP157" s="129"/>
      <c r="FSQ157" s="129"/>
      <c r="FSR157" s="129"/>
      <c r="FSS157" s="129"/>
      <c r="FST157" s="129"/>
      <c r="FSU157" s="129"/>
      <c r="FSV157" s="129"/>
      <c r="FSW157" s="129"/>
      <c r="FSX157" s="129"/>
      <c r="FSY157" s="129"/>
      <c r="FSZ157" s="129"/>
      <c r="FTA157" s="129"/>
      <c r="FTB157" s="129"/>
      <c r="FTC157" s="129"/>
      <c r="FTD157" s="129"/>
      <c r="FTE157" s="129"/>
      <c r="FTF157" s="129"/>
      <c r="FTG157" s="129"/>
      <c r="FTH157" s="129"/>
      <c r="FTI157" s="129"/>
      <c r="FTJ157" s="129"/>
      <c r="FTK157" s="129"/>
      <c r="FTL157" s="129"/>
      <c r="FTM157" s="129"/>
      <c r="FTN157" s="129"/>
      <c r="FTO157" s="129"/>
      <c r="FTP157" s="129"/>
      <c r="FTQ157" s="129"/>
      <c r="FTR157" s="129"/>
      <c r="FTS157" s="129"/>
      <c r="FTT157" s="129"/>
      <c r="FTU157" s="129"/>
      <c r="FTV157" s="129"/>
      <c r="FTW157" s="129"/>
      <c r="FTX157" s="129"/>
      <c r="FTY157" s="129"/>
      <c r="FTZ157" s="129"/>
      <c r="FUA157" s="129"/>
      <c r="FUB157" s="129"/>
      <c r="FUC157" s="129"/>
      <c r="FUD157" s="129"/>
      <c r="FUE157" s="129"/>
      <c r="FUF157" s="129"/>
      <c r="FUG157" s="129"/>
      <c r="FUH157" s="129"/>
      <c r="FUI157" s="129"/>
      <c r="FUJ157" s="129"/>
      <c r="FUK157" s="129"/>
      <c r="FUL157" s="129"/>
      <c r="FUM157" s="129"/>
      <c r="FUN157" s="129"/>
      <c r="FUO157" s="129"/>
      <c r="FUP157" s="129"/>
      <c r="FUQ157" s="129"/>
      <c r="FUR157" s="129"/>
      <c r="FUS157" s="129"/>
      <c r="FUT157" s="129"/>
      <c r="FUU157" s="129"/>
      <c r="FUV157" s="129"/>
      <c r="FUW157" s="129"/>
      <c r="FUX157" s="129"/>
      <c r="FUY157" s="129"/>
      <c r="FUZ157" s="129"/>
      <c r="FVA157" s="129"/>
      <c r="FVB157" s="129"/>
      <c r="FVC157" s="129"/>
      <c r="FVD157" s="129"/>
      <c r="FVE157" s="129"/>
      <c r="FVF157" s="129"/>
      <c r="FVG157" s="129"/>
      <c r="FVH157" s="129"/>
      <c r="FVI157" s="129"/>
      <c r="FVJ157" s="129"/>
      <c r="FVK157" s="129"/>
      <c r="FVL157" s="129"/>
      <c r="FVM157" s="129"/>
      <c r="FVN157" s="129"/>
      <c r="FVO157" s="129"/>
      <c r="FVP157" s="129"/>
      <c r="FVQ157" s="129"/>
      <c r="FVR157" s="129"/>
      <c r="FVS157" s="129"/>
      <c r="FVT157" s="129"/>
      <c r="FVU157" s="129"/>
      <c r="FVV157" s="129"/>
      <c r="FVW157" s="129"/>
      <c r="FVX157" s="129"/>
      <c r="FVY157" s="129"/>
      <c r="FVZ157" s="129"/>
      <c r="FWA157" s="129"/>
      <c r="FWB157" s="129"/>
      <c r="FWC157" s="129"/>
      <c r="FWD157" s="129"/>
      <c r="FWE157" s="129"/>
      <c r="FWF157" s="129"/>
      <c r="FWG157" s="129"/>
      <c r="FWH157" s="129"/>
      <c r="FWI157" s="129"/>
      <c r="FWJ157" s="129"/>
      <c r="FWK157" s="129"/>
      <c r="FWL157" s="129"/>
      <c r="FWM157" s="129"/>
      <c r="FWN157" s="129"/>
      <c r="FWO157" s="129"/>
      <c r="FWP157" s="129"/>
      <c r="FWQ157" s="129"/>
      <c r="FWR157" s="129"/>
      <c r="FWS157" s="129"/>
      <c r="FWT157" s="129"/>
      <c r="FWU157" s="129"/>
      <c r="FWV157" s="129"/>
      <c r="FWW157" s="129"/>
      <c r="FWX157" s="129"/>
      <c r="FWY157" s="129"/>
      <c r="FWZ157" s="129"/>
      <c r="FXA157" s="129"/>
      <c r="FXB157" s="129"/>
      <c r="FXC157" s="129"/>
      <c r="FXD157" s="129"/>
      <c r="FXE157" s="129"/>
      <c r="FXF157" s="129"/>
      <c r="FXG157" s="129"/>
      <c r="FXH157" s="129"/>
      <c r="FXI157" s="129"/>
      <c r="FXJ157" s="129"/>
      <c r="FXK157" s="129"/>
      <c r="FXL157" s="129"/>
      <c r="FXM157" s="129"/>
      <c r="FXN157" s="129"/>
      <c r="FXO157" s="129"/>
      <c r="FXP157" s="129"/>
      <c r="FXQ157" s="129"/>
      <c r="FXR157" s="129"/>
      <c r="FXS157" s="129"/>
      <c r="FXT157" s="129"/>
      <c r="FXU157" s="129"/>
      <c r="FXV157" s="129"/>
      <c r="FXW157" s="129"/>
      <c r="FXX157" s="129"/>
      <c r="FXY157" s="129"/>
      <c r="FXZ157" s="129"/>
      <c r="FYA157" s="129"/>
      <c r="FYB157" s="129"/>
      <c r="FYC157" s="129"/>
      <c r="FYD157" s="129"/>
      <c r="FYE157" s="129"/>
      <c r="FYF157" s="129"/>
      <c r="FYG157" s="129"/>
      <c r="FYH157" s="129"/>
      <c r="FYI157" s="129"/>
      <c r="FYJ157" s="129"/>
      <c r="FYK157" s="129"/>
      <c r="FYL157" s="129"/>
      <c r="FYM157" s="129"/>
      <c r="FYN157" s="129"/>
      <c r="FYO157" s="129"/>
      <c r="FYP157" s="129"/>
      <c r="FYQ157" s="129"/>
      <c r="FYR157" s="129"/>
      <c r="FYS157" s="129"/>
      <c r="FYT157" s="129"/>
      <c r="FYU157" s="129"/>
      <c r="FYV157" s="129"/>
      <c r="FYW157" s="129"/>
      <c r="FYX157" s="129"/>
      <c r="FYY157" s="129"/>
      <c r="FYZ157" s="129"/>
      <c r="FZA157" s="129"/>
      <c r="FZB157" s="129"/>
      <c r="FZC157" s="129"/>
      <c r="FZD157" s="129"/>
      <c r="FZE157" s="129"/>
      <c r="FZF157" s="129"/>
      <c r="FZG157" s="129"/>
      <c r="FZH157" s="129"/>
      <c r="FZI157" s="129"/>
      <c r="FZJ157" s="129"/>
      <c r="FZK157" s="129"/>
      <c r="FZL157" s="129"/>
      <c r="FZM157" s="129"/>
      <c r="FZN157" s="129"/>
      <c r="FZO157" s="129"/>
      <c r="FZP157" s="129"/>
      <c r="FZQ157" s="129"/>
      <c r="FZR157" s="129"/>
      <c r="FZS157" s="129"/>
      <c r="FZT157" s="129"/>
      <c r="FZU157" s="129"/>
      <c r="FZV157" s="129"/>
      <c r="FZW157" s="129"/>
      <c r="FZX157" s="129"/>
      <c r="FZY157" s="129"/>
      <c r="FZZ157" s="129"/>
      <c r="GAA157" s="129"/>
      <c r="GAB157" s="129"/>
      <c r="GAC157" s="129"/>
      <c r="GAD157" s="129"/>
      <c r="GAE157" s="129"/>
      <c r="GAF157" s="129"/>
      <c r="GAG157" s="129"/>
      <c r="GAH157" s="129"/>
      <c r="GAI157" s="129"/>
      <c r="GAJ157" s="129"/>
      <c r="GAK157" s="129"/>
      <c r="GAL157" s="129"/>
      <c r="GAM157" s="129"/>
      <c r="GAN157" s="129"/>
      <c r="GAO157" s="129"/>
      <c r="GAP157" s="129"/>
      <c r="GAQ157" s="129"/>
      <c r="GAR157" s="129"/>
      <c r="GAS157" s="129"/>
      <c r="GAT157" s="129"/>
      <c r="GAU157" s="129"/>
      <c r="GAV157" s="129"/>
      <c r="GAW157" s="129"/>
      <c r="GAX157" s="129"/>
      <c r="GAY157" s="129"/>
      <c r="GAZ157" s="129"/>
      <c r="GBA157" s="129"/>
      <c r="GBB157" s="129"/>
      <c r="GBC157" s="129"/>
      <c r="GBD157" s="129"/>
      <c r="GBE157" s="129"/>
      <c r="GBF157" s="129"/>
      <c r="GBG157" s="129"/>
      <c r="GBH157" s="129"/>
      <c r="GBI157" s="129"/>
      <c r="GBJ157" s="129"/>
      <c r="GBK157" s="129"/>
      <c r="GBL157" s="129"/>
      <c r="GBM157" s="129"/>
      <c r="GBN157" s="129"/>
      <c r="GBO157" s="129"/>
      <c r="GBP157" s="129"/>
      <c r="GBQ157" s="129"/>
      <c r="GBR157" s="129"/>
      <c r="GBS157" s="129"/>
      <c r="GBT157" s="129"/>
      <c r="GBU157" s="129"/>
      <c r="GBV157" s="129"/>
      <c r="GBW157" s="129"/>
      <c r="GBX157" s="129"/>
      <c r="GBY157" s="129"/>
      <c r="GBZ157" s="129"/>
      <c r="GCA157" s="129"/>
      <c r="GCB157" s="129"/>
      <c r="GCC157" s="129"/>
      <c r="GCD157" s="129"/>
      <c r="GCE157" s="129"/>
      <c r="GCF157" s="129"/>
      <c r="GCG157" s="129"/>
      <c r="GCH157" s="129"/>
      <c r="GCI157" s="129"/>
      <c r="GCJ157" s="129"/>
      <c r="GCK157" s="129"/>
      <c r="GCL157" s="129"/>
      <c r="GCM157" s="129"/>
      <c r="GCN157" s="129"/>
      <c r="GCO157" s="129"/>
      <c r="GCP157" s="129"/>
      <c r="GCQ157" s="129"/>
      <c r="GCR157" s="129"/>
      <c r="GCS157" s="129"/>
      <c r="GCT157" s="129"/>
      <c r="GCU157" s="129"/>
      <c r="GCV157" s="129"/>
      <c r="GCW157" s="129"/>
      <c r="GCX157" s="129"/>
      <c r="GCY157" s="129"/>
      <c r="GCZ157" s="129"/>
      <c r="GDA157" s="129"/>
      <c r="GDB157" s="129"/>
      <c r="GDC157" s="129"/>
      <c r="GDD157" s="129"/>
      <c r="GDE157" s="129"/>
      <c r="GDF157" s="129"/>
      <c r="GDG157" s="129"/>
      <c r="GDH157" s="129"/>
      <c r="GDI157" s="129"/>
      <c r="GDJ157" s="129"/>
      <c r="GDK157" s="129"/>
      <c r="GDL157" s="129"/>
      <c r="GDM157" s="129"/>
      <c r="GDN157" s="129"/>
      <c r="GDO157" s="129"/>
      <c r="GDP157" s="129"/>
      <c r="GDQ157" s="129"/>
      <c r="GDR157" s="129"/>
      <c r="GDS157" s="129"/>
      <c r="GDT157" s="129"/>
      <c r="GDU157" s="129"/>
      <c r="GDV157" s="129"/>
      <c r="GDW157" s="129"/>
      <c r="GDX157" s="129"/>
      <c r="GDY157" s="129"/>
      <c r="GDZ157" s="129"/>
      <c r="GEA157" s="129"/>
      <c r="GEB157" s="129"/>
      <c r="GEC157" s="129"/>
      <c r="GED157" s="129"/>
      <c r="GEE157" s="129"/>
      <c r="GEF157" s="129"/>
      <c r="GEG157" s="129"/>
      <c r="GEH157" s="129"/>
      <c r="GEI157" s="129"/>
      <c r="GEJ157" s="129"/>
      <c r="GEK157" s="129"/>
      <c r="GEL157" s="129"/>
      <c r="GEM157" s="129"/>
      <c r="GEN157" s="129"/>
      <c r="GEO157" s="129"/>
      <c r="GEP157" s="129"/>
      <c r="GEQ157" s="129"/>
      <c r="GER157" s="129"/>
      <c r="GES157" s="129"/>
      <c r="GET157" s="129"/>
      <c r="GEU157" s="129"/>
      <c r="GEV157" s="129"/>
      <c r="GEW157" s="129"/>
      <c r="GEX157" s="129"/>
      <c r="GEY157" s="129"/>
      <c r="GEZ157" s="129"/>
      <c r="GFA157" s="129"/>
      <c r="GFB157" s="129"/>
      <c r="GFC157" s="129"/>
      <c r="GFD157" s="129"/>
      <c r="GFE157" s="129"/>
      <c r="GFF157" s="129"/>
      <c r="GFG157" s="129"/>
      <c r="GFH157" s="129"/>
      <c r="GFI157" s="129"/>
      <c r="GFJ157" s="129"/>
      <c r="GFK157" s="129"/>
      <c r="GFL157" s="129"/>
      <c r="GFM157" s="129"/>
      <c r="GFN157" s="129"/>
      <c r="GFO157" s="129"/>
      <c r="GFP157" s="129"/>
      <c r="GFQ157" s="129"/>
      <c r="GFR157" s="129"/>
      <c r="GFS157" s="129"/>
      <c r="GFT157" s="129"/>
      <c r="GFU157" s="129"/>
      <c r="GFV157" s="129"/>
      <c r="GFW157" s="129"/>
      <c r="GFX157" s="129"/>
      <c r="GFY157" s="129"/>
      <c r="GFZ157" s="129"/>
      <c r="GGA157" s="129"/>
      <c r="GGB157" s="129"/>
      <c r="GGC157" s="129"/>
      <c r="GGD157" s="129"/>
      <c r="GGE157" s="129"/>
      <c r="GGF157" s="129"/>
      <c r="GGG157" s="129"/>
      <c r="GGH157" s="129"/>
      <c r="GGI157" s="129"/>
      <c r="GGJ157" s="129"/>
      <c r="GGK157" s="129"/>
      <c r="GGL157" s="129"/>
      <c r="GGM157" s="129"/>
      <c r="GGN157" s="129"/>
      <c r="GGO157" s="129"/>
      <c r="GGP157" s="129"/>
      <c r="GGQ157" s="129"/>
      <c r="GGR157" s="129"/>
      <c r="GGS157" s="129"/>
      <c r="GGT157" s="129"/>
      <c r="GGU157" s="129"/>
      <c r="GGV157" s="129"/>
      <c r="GGW157" s="129"/>
      <c r="GGX157" s="129"/>
      <c r="GGY157" s="129"/>
      <c r="GGZ157" s="129"/>
      <c r="GHA157" s="129"/>
      <c r="GHB157" s="129"/>
      <c r="GHC157" s="129"/>
      <c r="GHD157" s="129"/>
      <c r="GHE157" s="129"/>
      <c r="GHF157" s="129"/>
      <c r="GHG157" s="129"/>
      <c r="GHH157" s="129"/>
      <c r="GHI157" s="129"/>
      <c r="GHJ157" s="129"/>
      <c r="GHK157" s="129"/>
      <c r="GHL157" s="129"/>
      <c r="GHM157" s="129"/>
      <c r="GHN157" s="129"/>
      <c r="GHO157" s="129"/>
      <c r="GHP157" s="129"/>
      <c r="GHQ157" s="129"/>
      <c r="GHR157" s="129"/>
      <c r="GHS157" s="129"/>
      <c r="GHT157" s="129"/>
      <c r="GHU157" s="129"/>
      <c r="GHV157" s="129"/>
      <c r="GHW157" s="129"/>
      <c r="GHX157" s="129"/>
      <c r="GHY157" s="129"/>
      <c r="GHZ157" s="129"/>
      <c r="GIA157" s="129"/>
      <c r="GIB157" s="129"/>
      <c r="GIC157" s="129"/>
      <c r="GID157" s="129"/>
      <c r="GIE157" s="129"/>
      <c r="GIF157" s="129"/>
      <c r="GIG157" s="129"/>
      <c r="GIH157" s="129"/>
      <c r="GII157" s="129"/>
      <c r="GIJ157" s="129"/>
      <c r="GIK157" s="129"/>
      <c r="GIL157" s="129"/>
      <c r="GIM157" s="129"/>
      <c r="GIN157" s="129"/>
      <c r="GIO157" s="129"/>
      <c r="GIP157" s="129"/>
      <c r="GIQ157" s="129"/>
      <c r="GIR157" s="129"/>
      <c r="GIS157" s="129"/>
      <c r="GIT157" s="129"/>
      <c r="GIU157" s="129"/>
      <c r="GIV157" s="129"/>
      <c r="GIW157" s="129"/>
      <c r="GIX157" s="129"/>
      <c r="GIY157" s="129"/>
      <c r="GIZ157" s="129"/>
      <c r="GJA157" s="129"/>
      <c r="GJB157" s="129"/>
      <c r="GJC157" s="129"/>
      <c r="GJD157" s="129"/>
      <c r="GJE157" s="129"/>
      <c r="GJF157" s="129"/>
      <c r="GJG157" s="129"/>
      <c r="GJH157" s="129"/>
      <c r="GJI157" s="129"/>
      <c r="GJJ157" s="129"/>
      <c r="GJK157" s="129"/>
      <c r="GJL157" s="129"/>
      <c r="GJM157" s="129"/>
      <c r="GJN157" s="129"/>
      <c r="GJO157" s="129"/>
      <c r="GJP157" s="129"/>
      <c r="GJQ157" s="129"/>
      <c r="GJR157" s="129"/>
      <c r="GJS157" s="129"/>
      <c r="GJT157" s="129"/>
      <c r="GJU157" s="129"/>
      <c r="GJV157" s="129"/>
      <c r="GJW157" s="129"/>
      <c r="GJX157" s="129"/>
      <c r="GJY157" s="129"/>
      <c r="GJZ157" s="129"/>
      <c r="GKA157" s="129"/>
      <c r="GKB157" s="129"/>
      <c r="GKC157" s="129"/>
      <c r="GKD157" s="129"/>
      <c r="GKE157" s="129"/>
      <c r="GKF157" s="129"/>
      <c r="GKG157" s="129"/>
      <c r="GKH157" s="129"/>
      <c r="GKI157" s="129"/>
      <c r="GKJ157" s="129"/>
      <c r="GKK157" s="129"/>
      <c r="GKL157" s="129"/>
      <c r="GKM157" s="129"/>
      <c r="GKN157" s="129"/>
      <c r="GKO157" s="129"/>
      <c r="GKP157" s="129"/>
      <c r="GKQ157" s="129"/>
      <c r="GKR157" s="129"/>
      <c r="GKS157" s="129"/>
      <c r="GKT157" s="129"/>
      <c r="GKU157" s="129"/>
      <c r="GKV157" s="129"/>
      <c r="GKW157" s="129"/>
      <c r="GKX157" s="129"/>
      <c r="GKY157" s="129"/>
      <c r="GKZ157" s="129"/>
      <c r="GLA157" s="129"/>
      <c r="GLB157" s="129"/>
      <c r="GLC157" s="129"/>
      <c r="GLD157" s="129"/>
      <c r="GLE157" s="129"/>
      <c r="GLF157" s="129"/>
      <c r="GLG157" s="129"/>
      <c r="GLH157" s="129"/>
      <c r="GLI157" s="129"/>
      <c r="GLJ157" s="129"/>
      <c r="GLK157" s="129"/>
      <c r="GLL157" s="129"/>
      <c r="GLM157" s="129"/>
      <c r="GLN157" s="129"/>
      <c r="GLO157" s="129"/>
      <c r="GLP157" s="129"/>
      <c r="GLQ157" s="129"/>
      <c r="GLR157" s="129"/>
      <c r="GLS157" s="129"/>
      <c r="GLT157" s="129"/>
      <c r="GLU157" s="129"/>
      <c r="GLV157" s="129"/>
      <c r="GLW157" s="129"/>
      <c r="GLX157" s="129"/>
      <c r="GLY157" s="129"/>
      <c r="GLZ157" s="129"/>
      <c r="GMA157" s="129"/>
      <c r="GMB157" s="129"/>
      <c r="GMC157" s="129"/>
      <c r="GMD157" s="129"/>
      <c r="GME157" s="129"/>
      <c r="GMF157" s="129"/>
      <c r="GMG157" s="129"/>
      <c r="GMH157" s="129"/>
      <c r="GMI157" s="129"/>
      <c r="GMJ157" s="129"/>
      <c r="GMK157" s="129"/>
      <c r="GML157" s="129"/>
      <c r="GMM157" s="129"/>
      <c r="GMN157" s="129"/>
      <c r="GMO157" s="129"/>
      <c r="GMP157" s="129"/>
      <c r="GMQ157" s="129"/>
      <c r="GMR157" s="129"/>
      <c r="GMS157" s="129"/>
      <c r="GMT157" s="129"/>
      <c r="GMU157" s="129"/>
      <c r="GMV157" s="129"/>
      <c r="GMW157" s="129"/>
      <c r="GMX157" s="129"/>
      <c r="GMY157" s="129"/>
      <c r="GMZ157" s="129"/>
      <c r="GNA157" s="129"/>
      <c r="GNB157" s="129"/>
      <c r="GNC157" s="129"/>
      <c r="GND157" s="129"/>
      <c r="GNE157" s="129"/>
      <c r="GNF157" s="129"/>
      <c r="GNG157" s="129"/>
      <c r="GNH157" s="129"/>
      <c r="GNI157" s="129"/>
      <c r="GNJ157" s="129"/>
      <c r="GNK157" s="129"/>
      <c r="GNL157" s="129"/>
      <c r="GNM157" s="129"/>
      <c r="GNN157" s="129"/>
      <c r="GNO157" s="129"/>
      <c r="GNP157" s="129"/>
      <c r="GNQ157" s="129"/>
      <c r="GNR157" s="129"/>
      <c r="GNS157" s="129"/>
      <c r="GNT157" s="129"/>
      <c r="GNU157" s="129"/>
      <c r="GNV157" s="129"/>
      <c r="GNW157" s="129"/>
      <c r="GNX157" s="129"/>
      <c r="GNY157" s="129"/>
      <c r="GNZ157" s="129"/>
      <c r="GOA157" s="129"/>
      <c r="GOB157" s="129"/>
      <c r="GOC157" s="129"/>
      <c r="GOD157" s="129"/>
      <c r="GOE157" s="129"/>
      <c r="GOF157" s="129"/>
      <c r="GOG157" s="129"/>
      <c r="GOH157" s="129"/>
      <c r="GOI157" s="129"/>
      <c r="GOJ157" s="129"/>
      <c r="GOK157" s="129"/>
      <c r="GOL157" s="129"/>
      <c r="GOM157" s="129"/>
      <c r="GON157" s="129"/>
      <c r="GOO157" s="129"/>
      <c r="GOP157" s="129"/>
      <c r="GOQ157" s="129"/>
      <c r="GOR157" s="129"/>
      <c r="GOS157" s="129"/>
      <c r="GOT157" s="129"/>
      <c r="GOU157" s="129"/>
      <c r="GOV157" s="129"/>
      <c r="GOW157" s="129"/>
      <c r="GOX157" s="129"/>
      <c r="GOY157" s="129"/>
      <c r="GOZ157" s="129"/>
      <c r="GPA157" s="129"/>
      <c r="GPB157" s="129"/>
      <c r="GPC157" s="129"/>
      <c r="GPD157" s="129"/>
      <c r="GPE157" s="129"/>
      <c r="GPF157" s="129"/>
      <c r="GPG157" s="129"/>
      <c r="GPH157" s="129"/>
      <c r="GPI157" s="129"/>
      <c r="GPJ157" s="129"/>
      <c r="GPK157" s="129"/>
      <c r="GPL157" s="129"/>
      <c r="GPM157" s="129"/>
      <c r="GPN157" s="129"/>
      <c r="GPO157" s="129"/>
      <c r="GPP157" s="129"/>
      <c r="GPQ157" s="129"/>
      <c r="GPR157" s="129"/>
      <c r="GPS157" s="129"/>
      <c r="GPT157" s="129"/>
      <c r="GPU157" s="129"/>
      <c r="GPV157" s="129"/>
      <c r="GPW157" s="129"/>
      <c r="GPX157" s="129"/>
      <c r="GPY157" s="129"/>
      <c r="GPZ157" s="129"/>
      <c r="GQA157" s="129"/>
      <c r="GQB157" s="129"/>
      <c r="GQC157" s="129"/>
      <c r="GQD157" s="129"/>
      <c r="GQE157" s="129"/>
      <c r="GQF157" s="129"/>
      <c r="GQG157" s="129"/>
      <c r="GQH157" s="129"/>
      <c r="GQI157" s="129"/>
      <c r="GQJ157" s="129"/>
      <c r="GQK157" s="129"/>
      <c r="GQL157" s="129"/>
      <c r="GQM157" s="129"/>
      <c r="GQN157" s="129"/>
      <c r="GQO157" s="129"/>
      <c r="GQP157" s="129"/>
      <c r="GQQ157" s="129"/>
      <c r="GQR157" s="129"/>
      <c r="GQS157" s="129"/>
      <c r="GQT157" s="129"/>
      <c r="GQU157" s="129"/>
      <c r="GQV157" s="129"/>
      <c r="GQW157" s="129"/>
      <c r="GQX157" s="129"/>
      <c r="GQY157" s="129"/>
      <c r="GQZ157" s="129"/>
      <c r="GRA157" s="129"/>
      <c r="GRB157" s="129"/>
      <c r="GRC157" s="129"/>
      <c r="GRD157" s="129"/>
      <c r="GRE157" s="129"/>
      <c r="GRF157" s="129"/>
      <c r="GRG157" s="129"/>
      <c r="GRH157" s="129"/>
      <c r="GRI157" s="129"/>
      <c r="GRJ157" s="129"/>
      <c r="GRK157" s="129"/>
      <c r="GRL157" s="129"/>
      <c r="GRM157" s="129"/>
      <c r="GRN157" s="129"/>
      <c r="GRO157" s="129"/>
      <c r="GRP157" s="129"/>
      <c r="GRQ157" s="129"/>
      <c r="GRR157" s="129"/>
      <c r="GRS157" s="129"/>
      <c r="GRT157" s="129"/>
      <c r="GRU157" s="129"/>
      <c r="GRV157" s="129"/>
      <c r="GRW157" s="129"/>
      <c r="GRX157" s="129"/>
      <c r="GRY157" s="129"/>
      <c r="GRZ157" s="129"/>
      <c r="GSA157" s="129"/>
      <c r="GSB157" s="129"/>
      <c r="GSC157" s="129"/>
      <c r="GSD157" s="129"/>
      <c r="GSE157" s="129"/>
      <c r="GSF157" s="129"/>
      <c r="GSG157" s="129"/>
      <c r="GSH157" s="129"/>
      <c r="GSI157" s="129"/>
      <c r="GSJ157" s="129"/>
      <c r="GSK157" s="129"/>
      <c r="GSL157" s="129"/>
      <c r="GSM157" s="129"/>
      <c r="GSN157" s="129"/>
      <c r="GSO157" s="129"/>
      <c r="GSP157" s="129"/>
      <c r="GSQ157" s="129"/>
      <c r="GSR157" s="129"/>
      <c r="GSS157" s="129"/>
      <c r="GST157" s="129"/>
      <c r="GSU157" s="129"/>
      <c r="GSV157" s="129"/>
      <c r="GSW157" s="129"/>
      <c r="GSX157" s="129"/>
      <c r="GSY157" s="129"/>
      <c r="GSZ157" s="129"/>
      <c r="GTA157" s="129"/>
      <c r="GTB157" s="129"/>
      <c r="GTC157" s="129"/>
      <c r="GTD157" s="129"/>
      <c r="GTE157" s="129"/>
      <c r="GTF157" s="129"/>
      <c r="GTG157" s="129"/>
      <c r="GTH157" s="129"/>
      <c r="GTI157" s="129"/>
      <c r="GTJ157" s="129"/>
      <c r="GTK157" s="129"/>
      <c r="GTL157" s="129"/>
      <c r="GTM157" s="129"/>
      <c r="GTN157" s="129"/>
      <c r="GTO157" s="129"/>
      <c r="GTP157" s="129"/>
      <c r="GTQ157" s="129"/>
      <c r="GTR157" s="129"/>
      <c r="GTS157" s="129"/>
      <c r="GTT157" s="129"/>
      <c r="GTU157" s="129"/>
      <c r="GTV157" s="129"/>
      <c r="GTW157" s="129"/>
      <c r="GTX157" s="129"/>
      <c r="GTY157" s="129"/>
      <c r="GTZ157" s="129"/>
      <c r="GUA157" s="129"/>
      <c r="GUB157" s="129"/>
      <c r="GUC157" s="129"/>
      <c r="GUD157" s="129"/>
      <c r="GUE157" s="129"/>
      <c r="GUF157" s="129"/>
      <c r="GUG157" s="129"/>
      <c r="GUH157" s="129"/>
      <c r="GUI157" s="129"/>
      <c r="GUJ157" s="129"/>
      <c r="GUK157" s="129"/>
      <c r="GUL157" s="129"/>
      <c r="GUM157" s="129"/>
      <c r="GUN157" s="129"/>
      <c r="GUO157" s="129"/>
      <c r="GUP157" s="129"/>
      <c r="GUQ157" s="129"/>
      <c r="GUR157" s="129"/>
      <c r="GUS157" s="129"/>
      <c r="GUT157" s="129"/>
      <c r="GUU157" s="129"/>
      <c r="GUV157" s="129"/>
      <c r="GUW157" s="129"/>
      <c r="GUX157" s="129"/>
      <c r="GUY157" s="129"/>
      <c r="GUZ157" s="129"/>
      <c r="GVA157" s="129"/>
      <c r="GVB157" s="129"/>
      <c r="GVC157" s="129"/>
      <c r="GVD157" s="129"/>
      <c r="GVE157" s="129"/>
      <c r="GVF157" s="129"/>
      <c r="GVG157" s="129"/>
      <c r="GVH157" s="129"/>
      <c r="GVI157" s="129"/>
      <c r="GVJ157" s="129"/>
      <c r="GVK157" s="129"/>
      <c r="GVL157" s="129"/>
      <c r="GVM157" s="129"/>
      <c r="GVN157" s="129"/>
      <c r="GVO157" s="129"/>
      <c r="GVP157" s="129"/>
      <c r="GVQ157" s="129"/>
      <c r="GVR157" s="129"/>
      <c r="GVS157" s="129"/>
      <c r="GVT157" s="129"/>
      <c r="GVU157" s="129"/>
      <c r="GVV157" s="129"/>
      <c r="GVW157" s="129"/>
      <c r="GVX157" s="129"/>
      <c r="GVY157" s="129"/>
      <c r="GVZ157" s="129"/>
      <c r="GWA157" s="129"/>
      <c r="GWB157" s="129"/>
      <c r="GWC157" s="129"/>
      <c r="GWD157" s="129"/>
      <c r="GWE157" s="129"/>
      <c r="GWF157" s="129"/>
      <c r="GWG157" s="129"/>
      <c r="GWH157" s="129"/>
      <c r="GWI157" s="129"/>
      <c r="GWJ157" s="129"/>
      <c r="GWK157" s="129"/>
      <c r="GWL157" s="129"/>
      <c r="GWM157" s="129"/>
      <c r="GWN157" s="129"/>
      <c r="GWO157" s="129"/>
      <c r="GWP157" s="129"/>
      <c r="GWQ157" s="129"/>
      <c r="GWR157" s="129"/>
      <c r="GWS157" s="129"/>
      <c r="GWT157" s="129"/>
      <c r="GWU157" s="129"/>
      <c r="GWV157" s="129"/>
      <c r="GWW157" s="129"/>
      <c r="GWX157" s="129"/>
      <c r="GWY157" s="129"/>
      <c r="GWZ157" s="129"/>
      <c r="GXA157" s="129"/>
      <c r="GXB157" s="129"/>
      <c r="GXC157" s="129"/>
      <c r="GXD157" s="129"/>
      <c r="GXE157" s="129"/>
      <c r="GXF157" s="129"/>
      <c r="GXG157" s="129"/>
      <c r="GXH157" s="129"/>
      <c r="GXI157" s="129"/>
      <c r="GXJ157" s="129"/>
      <c r="GXK157" s="129"/>
      <c r="GXL157" s="129"/>
      <c r="GXM157" s="129"/>
      <c r="GXN157" s="129"/>
      <c r="GXO157" s="129"/>
      <c r="GXP157" s="129"/>
      <c r="GXQ157" s="129"/>
      <c r="GXR157" s="129"/>
      <c r="GXS157" s="129"/>
      <c r="GXT157" s="129"/>
      <c r="GXU157" s="129"/>
      <c r="GXV157" s="129"/>
      <c r="GXW157" s="129"/>
      <c r="GXX157" s="129"/>
      <c r="GXY157" s="129"/>
      <c r="GXZ157" s="129"/>
      <c r="GYA157" s="129"/>
      <c r="GYB157" s="129"/>
      <c r="GYC157" s="129"/>
      <c r="GYD157" s="129"/>
      <c r="GYE157" s="129"/>
      <c r="GYF157" s="129"/>
      <c r="GYG157" s="129"/>
      <c r="GYH157" s="129"/>
      <c r="GYI157" s="129"/>
      <c r="GYJ157" s="129"/>
      <c r="GYK157" s="129"/>
      <c r="GYL157" s="129"/>
      <c r="GYM157" s="129"/>
      <c r="GYN157" s="129"/>
      <c r="GYO157" s="129"/>
      <c r="GYP157" s="129"/>
      <c r="GYQ157" s="129"/>
      <c r="GYR157" s="129"/>
      <c r="GYS157" s="129"/>
      <c r="GYT157" s="129"/>
      <c r="GYU157" s="129"/>
      <c r="GYV157" s="129"/>
      <c r="GYW157" s="129"/>
      <c r="GYX157" s="129"/>
      <c r="GYY157" s="129"/>
      <c r="GYZ157" s="129"/>
      <c r="GZA157" s="129"/>
      <c r="GZB157" s="129"/>
      <c r="GZC157" s="129"/>
      <c r="GZD157" s="129"/>
      <c r="GZE157" s="129"/>
      <c r="GZF157" s="129"/>
      <c r="GZG157" s="129"/>
      <c r="GZH157" s="129"/>
      <c r="GZI157" s="129"/>
      <c r="GZJ157" s="129"/>
      <c r="GZK157" s="129"/>
      <c r="GZL157" s="129"/>
      <c r="GZM157" s="129"/>
      <c r="GZN157" s="129"/>
      <c r="GZO157" s="129"/>
      <c r="GZP157" s="129"/>
      <c r="GZQ157" s="129"/>
      <c r="GZR157" s="129"/>
      <c r="GZS157" s="129"/>
      <c r="GZT157" s="129"/>
      <c r="GZU157" s="129"/>
      <c r="GZV157" s="129"/>
      <c r="GZW157" s="129"/>
      <c r="GZX157" s="129"/>
      <c r="GZY157" s="129"/>
      <c r="GZZ157" s="129"/>
      <c r="HAA157" s="129"/>
      <c r="HAB157" s="129"/>
      <c r="HAC157" s="129"/>
      <c r="HAD157" s="129"/>
      <c r="HAE157" s="129"/>
      <c r="HAF157" s="129"/>
      <c r="HAG157" s="129"/>
      <c r="HAH157" s="129"/>
      <c r="HAI157" s="129"/>
      <c r="HAJ157" s="129"/>
      <c r="HAK157" s="129"/>
      <c r="HAL157" s="129"/>
      <c r="HAM157" s="129"/>
      <c r="HAN157" s="129"/>
      <c r="HAO157" s="129"/>
      <c r="HAP157" s="129"/>
      <c r="HAQ157" s="129"/>
      <c r="HAR157" s="129"/>
      <c r="HAS157" s="129"/>
      <c r="HAT157" s="129"/>
      <c r="HAU157" s="129"/>
      <c r="HAV157" s="129"/>
      <c r="HAW157" s="129"/>
      <c r="HAX157" s="129"/>
      <c r="HAY157" s="129"/>
      <c r="HAZ157" s="129"/>
      <c r="HBA157" s="129"/>
      <c r="HBB157" s="129"/>
      <c r="HBC157" s="129"/>
      <c r="HBD157" s="129"/>
      <c r="HBE157" s="129"/>
      <c r="HBF157" s="129"/>
      <c r="HBG157" s="129"/>
      <c r="HBH157" s="129"/>
      <c r="HBI157" s="129"/>
      <c r="HBJ157" s="129"/>
      <c r="HBK157" s="129"/>
      <c r="HBL157" s="129"/>
      <c r="HBM157" s="129"/>
      <c r="HBN157" s="129"/>
      <c r="HBO157" s="129"/>
      <c r="HBP157" s="129"/>
      <c r="HBQ157" s="129"/>
      <c r="HBR157" s="129"/>
      <c r="HBS157" s="129"/>
      <c r="HBT157" s="129"/>
      <c r="HBU157" s="129"/>
      <c r="HBV157" s="129"/>
      <c r="HBW157" s="129"/>
      <c r="HBX157" s="129"/>
      <c r="HBY157" s="129"/>
      <c r="HBZ157" s="129"/>
      <c r="HCA157" s="129"/>
      <c r="HCB157" s="129"/>
      <c r="HCC157" s="129"/>
      <c r="HCD157" s="129"/>
      <c r="HCE157" s="129"/>
      <c r="HCF157" s="129"/>
      <c r="HCG157" s="129"/>
      <c r="HCH157" s="129"/>
      <c r="HCI157" s="129"/>
      <c r="HCJ157" s="129"/>
      <c r="HCK157" s="129"/>
      <c r="HCL157" s="129"/>
      <c r="HCM157" s="129"/>
      <c r="HCN157" s="129"/>
      <c r="HCO157" s="129"/>
      <c r="HCP157" s="129"/>
      <c r="HCQ157" s="129"/>
      <c r="HCR157" s="129"/>
      <c r="HCS157" s="129"/>
      <c r="HCT157" s="129"/>
      <c r="HCU157" s="129"/>
      <c r="HCV157" s="129"/>
      <c r="HCW157" s="129"/>
      <c r="HCX157" s="129"/>
      <c r="HCY157" s="129"/>
      <c r="HCZ157" s="129"/>
      <c r="HDA157" s="129"/>
      <c r="HDB157" s="129"/>
      <c r="HDC157" s="129"/>
      <c r="HDD157" s="129"/>
      <c r="HDE157" s="129"/>
      <c r="HDF157" s="129"/>
      <c r="HDG157" s="129"/>
      <c r="HDH157" s="129"/>
      <c r="HDI157" s="129"/>
      <c r="HDJ157" s="129"/>
      <c r="HDK157" s="129"/>
      <c r="HDL157" s="129"/>
      <c r="HDM157" s="129"/>
      <c r="HDN157" s="129"/>
      <c r="HDO157" s="129"/>
      <c r="HDP157" s="129"/>
      <c r="HDQ157" s="129"/>
      <c r="HDR157" s="129"/>
      <c r="HDS157" s="129"/>
      <c r="HDT157" s="129"/>
      <c r="HDU157" s="129"/>
      <c r="HDV157" s="129"/>
      <c r="HDW157" s="129"/>
      <c r="HDX157" s="129"/>
      <c r="HDY157" s="129"/>
      <c r="HDZ157" s="129"/>
      <c r="HEA157" s="129"/>
      <c r="HEB157" s="129"/>
      <c r="HEC157" s="129"/>
      <c r="HED157" s="129"/>
      <c r="HEE157" s="129"/>
      <c r="HEF157" s="129"/>
      <c r="HEG157" s="129"/>
      <c r="HEH157" s="129"/>
      <c r="HEI157" s="129"/>
      <c r="HEJ157" s="129"/>
      <c r="HEK157" s="129"/>
      <c r="HEL157" s="129"/>
      <c r="HEM157" s="129"/>
      <c r="HEN157" s="129"/>
      <c r="HEO157" s="129"/>
      <c r="HEP157" s="129"/>
      <c r="HEQ157" s="129"/>
      <c r="HER157" s="129"/>
      <c r="HES157" s="129"/>
      <c r="HET157" s="129"/>
      <c r="HEU157" s="129"/>
      <c r="HEV157" s="129"/>
      <c r="HEW157" s="129"/>
      <c r="HEX157" s="129"/>
      <c r="HEY157" s="129"/>
      <c r="HEZ157" s="129"/>
      <c r="HFA157" s="129"/>
      <c r="HFB157" s="129"/>
      <c r="HFC157" s="129"/>
      <c r="HFD157" s="129"/>
      <c r="HFE157" s="129"/>
      <c r="HFF157" s="129"/>
      <c r="HFG157" s="129"/>
      <c r="HFH157" s="129"/>
      <c r="HFI157" s="129"/>
      <c r="HFJ157" s="129"/>
      <c r="HFK157" s="129"/>
      <c r="HFL157" s="129"/>
      <c r="HFM157" s="129"/>
      <c r="HFN157" s="129"/>
      <c r="HFO157" s="129"/>
      <c r="HFP157" s="129"/>
      <c r="HFQ157" s="129"/>
      <c r="HFR157" s="129"/>
      <c r="HFS157" s="129"/>
      <c r="HFT157" s="129"/>
      <c r="HFU157" s="129"/>
      <c r="HFV157" s="129"/>
      <c r="HFW157" s="129"/>
      <c r="HFX157" s="129"/>
      <c r="HFY157" s="129"/>
      <c r="HFZ157" s="129"/>
      <c r="HGA157" s="129"/>
      <c r="HGB157" s="129"/>
      <c r="HGC157" s="129"/>
      <c r="HGD157" s="129"/>
      <c r="HGE157" s="129"/>
      <c r="HGF157" s="129"/>
      <c r="HGG157" s="129"/>
      <c r="HGH157" s="129"/>
      <c r="HGI157" s="129"/>
      <c r="HGJ157" s="129"/>
      <c r="HGK157" s="129"/>
      <c r="HGL157" s="129"/>
      <c r="HGM157" s="129"/>
      <c r="HGN157" s="129"/>
      <c r="HGO157" s="129"/>
      <c r="HGP157" s="129"/>
      <c r="HGQ157" s="129"/>
      <c r="HGR157" s="129"/>
      <c r="HGS157" s="129"/>
      <c r="HGT157" s="129"/>
      <c r="HGU157" s="129"/>
      <c r="HGV157" s="129"/>
      <c r="HGW157" s="129"/>
      <c r="HGX157" s="129"/>
      <c r="HGY157" s="129"/>
      <c r="HGZ157" s="129"/>
      <c r="HHA157" s="129"/>
      <c r="HHB157" s="129"/>
      <c r="HHC157" s="129"/>
      <c r="HHD157" s="129"/>
      <c r="HHE157" s="129"/>
      <c r="HHF157" s="129"/>
      <c r="HHG157" s="129"/>
      <c r="HHH157" s="129"/>
      <c r="HHI157" s="129"/>
      <c r="HHJ157" s="129"/>
      <c r="HHK157" s="129"/>
      <c r="HHL157" s="129"/>
      <c r="HHM157" s="129"/>
      <c r="HHN157" s="129"/>
      <c r="HHO157" s="129"/>
      <c r="HHP157" s="129"/>
      <c r="HHQ157" s="129"/>
      <c r="HHR157" s="129"/>
      <c r="HHS157" s="129"/>
      <c r="HHT157" s="129"/>
      <c r="HHU157" s="129"/>
      <c r="HHV157" s="129"/>
      <c r="HHW157" s="129"/>
      <c r="HHX157" s="129"/>
      <c r="HHY157" s="129"/>
      <c r="HHZ157" s="129"/>
      <c r="HIA157" s="129"/>
      <c r="HIB157" s="129"/>
      <c r="HIC157" s="129"/>
      <c r="HID157" s="129"/>
      <c r="HIE157" s="129"/>
      <c r="HIF157" s="129"/>
      <c r="HIG157" s="129"/>
      <c r="HIH157" s="129"/>
      <c r="HII157" s="129"/>
      <c r="HIJ157" s="129"/>
      <c r="HIK157" s="129"/>
      <c r="HIL157" s="129"/>
      <c r="HIM157" s="129"/>
      <c r="HIN157" s="129"/>
      <c r="HIO157" s="129"/>
      <c r="HIP157" s="129"/>
      <c r="HIQ157" s="129"/>
      <c r="HIR157" s="129"/>
      <c r="HIS157" s="129"/>
      <c r="HIT157" s="129"/>
      <c r="HIU157" s="129"/>
      <c r="HIV157" s="129"/>
      <c r="HIW157" s="129"/>
      <c r="HIX157" s="129"/>
      <c r="HIY157" s="129"/>
      <c r="HIZ157" s="129"/>
      <c r="HJA157" s="129"/>
      <c r="HJB157" s="129"/>
      <c r="HJC157" s="129"/>
      <c r="HJD157" s="129"/>
      <c r="HJE157" s="129"/>
      <c r="HJF157" s="129"/>
      <c r="HJG157" s="129"/>
      <c r="HJH157" s="129"/>
      <c r="HJI157" s="129"/>
      <c r="HJJ157" s="129"/>
      <c r="HJK157" s="129"/>
      <c r="HJL157" s="129"/>
      <c r="HJM157" s="129"/>
      <c r="HJN157" s="129"/>
      <c r="HJO157" s="129"/>
      <c r="HJP157" s="129"/>
      <c r="HJQ157" s="129"/>
      <c r="HJR157" s="129"/>
      <c r="HJS157" s="129"/>
      <c r="HJT157" s="129"/>
      <c r="HJU157" s="129"/>
      <c r="HJV157" s="129"/>
      <c r="HJW157" s="129"/>
      <c r="HJX157" s="129"/>
      <c r="HJY157" s="129"/>
      <c r="HJZ157" s="129"/>
      <c r="HKA157" s="129"/>
      <c r="HKB157" s="129"/>
      <c r="HKC157" s="129"/>
      <c r="HKD157" s="129"/>
      <c r="HKE157" s="129"/>
      <c r="HKF157" s="129"/>
      <c r="HKG157" s="129"/>
      <c r="HKH157" s="129"/>
      <c r="HKI157" s="129"/>
      <c r="HKJ157" s="129"/>
      <c r="HKK157" s="129"/>
      <c r="HKL157" s="129"/>
      <c r="HKM157" s="129"/>
      <c r="HKN157" s="129"/>
      <c r="HKO157" s="129"/>
      <c r="HKP157" s="129"/>
      <c r="HKQ157" s="129"/>
      <c r="HKR157" s="129"/>
      <c r="HKS157" s="129"/>
      <c r="HKT157" s="129"/>
      <c r="HKU157" s="129"/>
      <c r="HKV157" s="129"/>
      <c r="HKW157" s="129"/>
      <c r="HKX157" s="129"/>
      <c r="HKY157" s="129"/>
      <c r="HKZ157" s="129"/>
      <c r="HLA157" s="129"/>
      <c r="HLB157" s="129"/>
      <c r="HLC157" s="129"/>
      <c r="HLD157" s="129"/>
      <c r="HLE157" s="129"/>
      <c r="HLF157" s="129"/>
      <c r="HLG157" s="129"/>
      <c r="HLH157" s="129"/>
      <c r="HLI157" s="129"/>
      <c r="HLJ157" s="129"/>
      <c r="HLK157" s="129"/>
      <c r="HLL157" s="129"/>
      <c r="HLM157" s="129"/>
      <c r="HLN157" s="129"/>
      <c r="HLO157" s="129"/>
      <c r="HLP157" s="129"/>
      <c r="HLQ157" s="129"/>
      <c r="HLR157" s="129"/>
      <c r="HLS157" s="129"/>
      <c r="HLT157" s="129"/>
      <c r="HLU157" s="129"/>
      <c r="HLV157" s="129"/>
      <c r="HLW157" s="129"/>
      <c r="HLX157" s="129"/>
      <c r="HLY157" s="129"/>
      <c r="HLZ157" s="129"/>
      <c r="HMA157" s="129"/>
      <c r="HMB157" s="129"/>
      <c r="HMC157" s="129"/>
      <c r="HMD157" s="129"/>
      <c r="HME157" s="129"/>
      <c r="HMF157" s="129"/>
      <c r="HMG157" s="129"/>
      <c r="HMH157" s="129"/>
      <c r="HMI157" s="129"/>
      <c r="HMJ157" s="129"/>
      <c r="HMK157" s="129"/>
      <c r="HML157" s="129"/>
      <c r="HMM157" s="129"/>
      <c r="HMN157" s="129"/>
      <c r="HMO157" s="129"/>
      <c r="HMP157" s="129"/>
      <c r="HMQ157" s="129"/>
      <c r="HMR157" s="129"/>
      <c r="HMS157" s="129"/>
      <c r="HMT157" s="129"/>
      <c r="HMU157" s="129"/>
      <c r="HMV157" s="129"/>
      <c r="HMW157" s="129"/>
      <c r="HMX157" s="129"/>
      <c r="HMY157" s="129"/>
      <c r="HMZ157" s="129"/>
      <c r="HNA157" s="129"/>
      <c r="HNB157" s="129"/>
      <c r="HNC157" s="129"/>
      <c r="HND157" s="129"/>
      <c r="HNE157" s="129"/>
      <c r="HNF157" s="129"/>
      <c r="HNG157" s="129"/>
      <c r="HNH157" s="129"/>
      <c r="HNI157" s="129"/>
      <c r="HNJ157" s="129"/>
      <c r="HNK157" s="129"/>
      <c r="HNL157" s="129"/>
      <c r="HNM157" s="129"/>
      <c r="HNN157" s="129"/>
      <c r="HNO157" s="129"/>
      <c r="HNP157" s="129"/>
      <c r="HNQ157" s="129"/>
      <c r="HNR157" s="129"/>
      <c r="HNS157" s="129"/>
      <c r="HNT157" s="129"/>
      <c r="HNU157" s="129"/>
      <c r="HNV157" s="129"/>
      <c r="HNW157" s="129"/>
      <c r="HNX157" s="129"/>
      <c r="HNY157" s="129"/>
      <c r="HNZ157" s="129"/>
      <c r="HOA157" s="129"/>
      <c r="HOB157" s="129"/>
      <c r="HOC157" s="129"/>
      <c r="HOD157" s="129"/>
      <c r="HOE157" s="129"/>
      <c r="HOF157" s="129"/>
      <c r="HOG157" s="129"/>
      <c r="HOH157" s="129"/>
      <c r="HOI157" s="129"/>
      <c r="HOJ157" s="129"/>
      <c r="HOK157" s="129"/>
      <c r="HOL157" s="129"/>
      <c r="HOM157" s="129"/>
      <c r="HON157" s="129"/>
      <c r="HOO157" s="129"/>
      <c r="HOP157" s="129"/>
      <c r="HOQ157" s="129"/>
      <c r="HOR157" s="129"/>
      <c r="HOS157" s="129"/>
      <c r="HOT157" s="129"/>
      <c r="HOU157" s="129"/>
      <c r="HOV157" s="129"/>
      <c r="HOW157" s="129"/>
      <c r="HOX157" s="129"/>
      <c r="HOY157" s="129"/>
      <c r="HOZ157" s="129"/>
      <c r="HPA157" s="129"/>
      <c r="HPB157" s="129"/>
      <c r="HPC157" s="129"/>
      <c r="HPD157" s="129"/>
      <c r="HPE157" s="129"/>
      <c r="HPF157" s="129"/>
      <c r="HPG157" s="129"/>
      <c r="HPH157" s="129"/>
      <c r="HPI157" s="129"/>
      <c r="HPJ157" s="129"/>
      <c r="HPK157" s="129"/>
      <c r="HPL157" s="129"/>
      <c r="HPM157" s="129"/>
      <c r="HPN157" s="129"/>
      <c r="HPO157" s="129"/>
      <c r="HPP157" s="129"/>
      <c r="HPQ157" s="129"/>
      <c r="HPR157" s="129"/>
      <c r="HPS157" s="129"/>
      <c r="HPT157" s="129"/>
      <c r="HPU157" s="129"/>
      <c r="HPV157" s="129"/>
      <c r="HPW157" s="129"/>
      <c r="HPX157" s="129"/>
      <c r="HPY157" s="129"/>
      <c r="HPZ157" s="129"/>
      <c r="HQA157" s="129"/>
      <c r="HQB157" s="129"/>
      <c r="HQC157" s="129"/>
      <c r="HQD157" s="129"/>
      <c r="HQE157" s="129"/>
      <c r="HQF157" s="129"/>
      <c r="HQG157" s="129"/>
      <c r="HQH157" s="129"/>
      <c r="HQI157" s="129"/>
      <c r="HQJ157" s="129"/>
      <c r="HQK157" s="129"/>
      <c r="HQL157" s="129"/>
      <c r="HQM157" s="129"/>
      <c r="HQN157" s="129"/>
      <c r="HQO157" s="129"/>
      <c r="HQP157" s="129"/>
      <c r="HQQ157" s="129"/>
      <c r="HQR157" s="129"/>
      <c r="HQS157" s="129"/>
      <c r="HQT157" s="129"/>
      <c r="HQU157" s="129"/>
      <c r="HQV157" s="129"/>
      <c r="HQW157" s="129"/>
      <c r="HQX157" s="129"/>
      <c r="HQY157" s="129"/>
      <c r="HQZ157" s="129"/>
      <c r="HRA157" s="129"/>
      <c r="HRB157" s="129"/>
      <c r="HRC157" s="129"/>
      <c r="HRD157" s="129"/>
      <c r="HRE157" s="129"/>
      <c r="HRF157" s="129"/>
      <c r="HRG157" s="129"/>
      <c r="HRH157" s="129"/>
      <c r="HRI157" s="129"/>
      <c r="HRJ157" s="129"/>
      <c r="HRK157" s="129"/>
      <c r="HRL157" s="129"/>
      <c r="HRM157" s="129"/>
      <c r="HRN157" s="129"/>
      <c r="HRO157" s="129"/>
      <c r="HRP157" s="129"/>
      <c r="HRQ157" s="129"/>
      <c r="HRR157" s="129"/>
      <c r="HRS157" s="129"/>
      <c r="HRT157" s="129"/>
      <c r="HRU157" s="129"/>
      <c r="HRV157" s="129"/>
      <c r="HRW157" s="129"/>
      <c r="HRX157" s="129"/>
      <c r="HRY157" s="129"/>
      <c r="HRZ157" s="129"/>
      <c r="HSA157" s="129"/>
      <c r="HSB157" s="129"/>
      <c r="HSC157" s="129"/>
      <c r="HSD157" s="129"/>
      <c r="HSE157" s="129"/>
      <c r="HSF157" s="129"/>
      <c r="HSG157" s="129"/>
      <c r="HSH157" s="129"/>
      <c r="HSI157" s="129"/>
      <c r="HSJ157" s="129"/>
      <c r="HSK157" s="129"/>
      <c r="HSL157" s="129"/>
      <c r="HSM157" s="129"/>
      <c r="HSN157" s="129"/>
      <c r="HSO157" s="129"/>
      <c r="HSP157" s="129"/>
      <c r="HSQ157" s="129"/>
      <c r="HSR157" s="129"/>
      <c r="HSS157" s="129"/>
      <c r="HST157" s="129"/>
      <c r="HSU157" s="129"/>
      <c r="HSV157" s="129"/>
      <c r="HSW157" s="129"/>
      <c r="HSX157" s="129"/>
      <c r="HSY157" s="129"/>
      <c r="HSZ157" s="129"/>
      <c r="HTA157" s="129"/>
      <c r="HTB157" s="129"/>
      <c r="HTC157" s="129"/>
      <c r="HTD157" s="129"/>
      <c r="HTE157" s="129"/>
      <c r="HTF157" s="129"/>
      <c r="HTG157" s="129"/>
      <c r="HTH157" s="129"/>
      <c r="HTI157" s="129"/>
      <c r="HTJ157" s="129"/>
      <c r="HTK157" s="129"/>
      <c r="HTL157" s="129"/>
      <c r="HTM157" s="129"/>
      <c r="HTN157" s="129"/>
      <c r="HTO157" s="129"/>
      <c r="HTP157" s="129"/>
      <c r="HTQ157" s="129"/>
      <c r="HTR157" s="129"/>
      <c r="HTS157" s="129"/>
      <c r="HTT157" s="129"/>
      <c r="HTU157" s="129"/>
      <c r="HTV157" s="129"/>
      <c r="HTW157" s="129"/>
      <c r="HTX157" s="129"/>
      <c r="HTY157" s="129"/>
      <c r="HTZ157" s="129"/>
      <c r="HUA157" s="129"/>
      <c r="HUB157" s="129"/>
      <c r="HUC157" s="129"/>
      <c r="HUD157" s="129"/>
      <c r="HUE157" s="129"/>
      <c r="HUF157" s="129"/>
      <c r="HUG157" s="129"/>
      <c r="HUH157" s="129"/>
      <c r="HUI157" s="129"/>
      <c r="HUJ157" s="129"/>
      <c r="HUK157" s="129"/>
      <c r="HUL157" s="129"/>
      <c r="HUM157" s="129"/>
      <c r="HUN157" s="129"/>
      <c r="HUO157" s="129"/>
      <c r="HUP157" s="129"/>
      <c r="HUQ157" s="129"/>
      <c r="HUR157" s="129"/>
      <c r="HUS157" s="129"/>
      <c r="HUT157" s="129"/>
      <c r="HUU157" s="129"/>
      <c r="HUV157" s="129"/>
      <c r="HUW157" s="129"/>
      <c r="HUX157" s="129"/>
      <c r="HUY157" s="129"/>
      <c r="HUZ157" s="129"/>
      <c r="HVA157" s="129"/>
      <c r="HVB157" s="129"/>
      <c r="HVC157" s="129"/>
      <c r="HVD157" s="129"/>
      <c r="HVE157" s="129"/>
      <c r="HVF157" s="129"/>
      <c r="HVG157" s="129"/>
      <c r="HVH157" s="129"/>
      <c r="HVI157" s="129"/>
      <c r="HVJ157" s="129"/>
      <c r="HVK157" s="129"/>
      <c r="HVL157" s="129"/>
      <c r="HVM157" s="129"/>
      <c r="HVN157" s="129"/>
      <c r="HVO157" s="129"/>
      <c r="HVP157" s="129"/>
      <c r="HVQ157" s="129"/>
      <c r="HVR157" s="129"/>
      <c r="HVS157" s="129"/>
      <c r="HVT157" s="129"/>
      <c r="HVU157" s="129"/>
      <c r="HVV157" s="129"/>
      <c r="HVW157" s="129"/>
      <c r="HVX157" s="129"/>
      <c r="HVY157" s="129"/>
      <c r="HVZ157" s="129"/>
      <c r="HWA157" s="129"/>
      <c r="HWB157" s="129"/>
      <c r="HWC157" s="129"/>
      <c r="HWD157" s="129"/>
      <c r="HWE157" s="129"/>
      <c r="HWF157" s="129"/>
      <c r="HWG157" s="129"/>
      <c r="HWH157" s="129"/>
      <c r="HWI157" s="129"/>
      <c r="HWJ157" s="129"/>
      <c r="HWK157" s="129"/>
      <c r="HWL157" s="129"/>
      <c r="HWM157" s="129"/>
      <c r="HWN157" s="129"/>
      <c r="HWO157" s="129"/>
      <c r="HWP157" s="129"/>
      <c r="HWQ157" s="129"/>
      <c r="HWR157" s="129"/>
      <c r="HWS157" s="129"/>
      <c r="HWT157" s="129"/>
      <c r="HWU157" s="129"/>
      <c r="HWV157" s="129"/>
      <c r="HWW157" s="129"/>
      <c r="HWX157" s="129"/>
      <c r="HWY157" s="129"/>
      <c r="HWZ157" s="129"/>
      <c r="HXA157" s="129"/>
      <c r="HXB157" s="129"/>
      <c r="HXC157" s="129"/>
      <c r="HXD157" s="129"/>
      <c r="HXE157" s="129"/>
      <c r="HXF157" s="129"/>
      <c r="HXG157" s="129"/>
      <c r="HXH157" s="129"/>
      <c r="HXI157" s="129"/>
      <c r="HXJ157" s="129"/>
      <c r="HXK157" s="129"/>
      <c r="HXL157" s="129"/>
      <c r="HXM157" s="129"/>
      <c r="HXN157" s="129"/>
      <c r="HXO157" s="129"/>
      <c r="HXP157" s="129"/>
      <c r="HXQ157" s="129"/>
      <c r="HXR157" s="129"/>
      <c r="HXS157" s="129"/>
      <c r="HXT157" s="129"/>
      <c r="HXU157" s="129"/>
      <c r="HXV157" s="129"/>
      <c r="HXW157" s="129"/>
      <c r="HXX157" s="129"/>
      <c r="HXY157" s="129"/>
      <c r="HXZ157" s="129"/>
      <c r="HYA157" s="129"/>
      <c r="HYB157" s="129"/>
      <c r="HYC157" s="129"/>
      <c r="HYD157" s="129"/>
      <c r="HYE157" s="129"/>
      <c r="HYF157" s="129"/>
      <c r="HYG157" s="129"/>
      <c r="HYH157" s="129"/>
      <c r="HYI157" s="129"/>
      <c r="HYJ157" s="129"/>
      <c r="HYK157" s="129"/>
      <c r="HYL157" s="129"/>
      <c r="HYM157" s="129"/>
      <c r="HYN157" s="129"/>
      <c r="HYO157" s="129"/>
      <c r="HYP157" s="129"/>
      <c r="HYQ157" s="129"/>
      <c r="HYR157" s="129"/>
      <c r="HYS157" s="129"/>
      <c r="HYT157" s="129"/>
      <c r="HYU157" s="129"/>
      <c r="HYV157" s="129"/>
      <c r="HYW157" s="129"/>
      <c r="HYX157" s="129"/>
      <c r="HYY157" s="129"/>
      <c r="HYZ157" s="129"/>
      <c r="HZA157" s="129"/>
      <c r="HZB157" s="129"/>
      <c r="HZC157" s="129"/>
      <c r="HZD157" s="129"/>
      <c r="HZE157" s="129"/>
      <c r="HZF157" s="129"/>
      <c r="HZG157" s="129"/>
      <c r="HZH157" s="129"/>
      <c r="HZI157" s="129"/>
      <c r="HZJ157" s="129"/>
      <c r="HZK157" s="129"/>
      <c r="HZL157" s="129"/>
      <c r="HZM157" s="129"/>
      <c r="HZN157" s="129"/>
      <c r="HZO157" s="129"/>
      <c r="HZP157" s="129"/>
      <c r="HZQ157" s="129"/>
      <c r="HZR157" s="129"/>
      <c r="HZS157" s="129"/>
      <c r="HZT157" s="129"/>
      <c r="HZU157" s="129"/>
      <c r="HZV157" s="129"/>
      <c r="HZW157" s="129"/>
      <c r="HZX157" s="129"/>
      <c r="HZY157" s="129"/>
      <c r="HZZ157" s="129"/>
      <c r="IAA157" s="129"/>
      <c r="IAB157" s="129"/>
      <c r="IAC157" s="129"/>
      <c r="IAD157" s="129"/>
      <c r="IAE157" s="129"/>
      <c r="IAF157" s="129"/>
      <c r="IAG157" s="129"/>
      <c r="IAH157" s="129"/>
      <c r="IAI157" s="129"/>
      <c r="IAJ157" s="129"/>
      <c r="IAK157" s="129"/>
      <c r="IAL157" s="129"/>
      <c r="IAM157" s="129"/>
      <c r="IAN157" s="129"/>
      <c r="IAO157" s="129"/>
      <c r="IAP157" s="129"/>
      <c r="IAQ157" s="129"/>
      <c r="IAR157" s="129"/>
      <c r="IAS157" s="129"/>
      <c r="IAT157" s="129"/>
      <c r="IAU157" s="129"/>
      <c r="IAV157" s="129"/>
      <c r="IAW157" s="129"/>
      <c r="IAX157" s="129"/>
      <c r="IAY157" s="129"/>
      <c r="IAZ157" s="129"/>
      <c r="IBA157" s="129"/>
      <c r="IBB157" s="129"/>
      <c r="IBC157" s="129"/>
      <c r="IBD157" s="129"/>
      <c r="IBE157" s="129"/>
      <c r="IBF157" s="129"/>
      <c r="IBG157" s="129"/>
      <c r="IBH157" s="129"/>
      <c r="IBI157" s="129"/>
      <c r="IBJ157" s="129"/>
      <c r="IBK157" s="129"/>
      <c r="IBL157" s="129"/>
      <c r="IBM157" s="129"/>
      <c r="IBN157" s="129"/>
      <c r="IBO157" s="129"/>
      <c r="IBP157" s="129"/>
      <c r="IBQ157" s="129"/>
      <c r="IBR157" s="129"/>
      <c r="IBS157" s="129"/>
      <c r="IBT157" s="129"/>
      <c r="IBU157" s="129"/>
      <c r="IBV157" s="129"/>
      <c r="IBW157" s="129"/>
      <c r="IBX157" s="129"/>
      <c r="IBY157" s="129"/>
      <c r="IBZ157" s="129"/>
      <c r="ICA157" s="129"/>
      <c r="ICB157" s="129"/>
      <c r="ICC157" s="129"/>
      <c r="ICD157" s="129"/>
      <c r="ICE157" s="129"/>
      <c r="ICF157" s="129"/>
      <c r="ICG157" s="129"/>
      <c r="ICH157" s="129"/>
      <c r="ICI157" s="129"/>
      <c r="ICJ157" s="129"/>
      <c r="ICK157" s="129"/>
      <c r="ICL157" s="129"/>
      <c r="ICM157" s="129"/>
      <c r="ICN157" s="129"/>
      <c r="ICO157" s="129"/>
      <c r="ICP157" s="129"/>
      <c r="ICQ157" s="129"/>
      <c r="ICR157" s="129"/>
      <c r="ICS157" s="129"/>
      <c r="ICT157" s="129"/>
      <c r="ICU157" s="129"/>
      <c r="ICV157" s="129"/>
      <c r="ICW157" s="129"/>
      <c r="ICX157" s="129"/>
      <c r="ICY157" s="129"/>
      <c r="ICZ157" s="129"/>
      <c r="IDA157" s="129"/>
      <c r="IDB157" s="129"/>
      <c r="IDC157" s="129"/>
      <c r="IDD157" s="129"/>
      <c r="IDE157" s="129"/>
      <c r="IDF157" s="129"/>
      <c r="IDG157" s="129"/>
      <c r="IDH157" s="129"/>
      <c r="IDI157" s="129"/>
      <c r="IDJ157" s="129"/>
      <c r="IDK157" s="129"/>
      <c r="IDL157" s="129"/>
      <c r="IDM157" s="129"/>
      <c r="IDN157" s="129"/>
      <c r="IDO157" s="129"/>
      <c r="IDP157" s="129"/>
      <c r="IDQ157" s="129"/>
      <c r="IDR157" s="129"/>
      <c r="IDS157" s="129"/>
      <c r="IDT157" s="129"/>
      <c r="IDU157" s="129"/>
      <c r="IDV157" s="129"/>
      <c r="IDW157" s="129"/>
      <c r="IDX157" s="129"/>
      <c r="IDY157" s="129"/>
      <c r="IDZ157" s="129"/>
      <c r="IEA157" s="129"/>
      <c r="IEB157" s="129"/>
      <c r="IEC157" s="129"/>
      <c r="IED157" s="129"/>
      <c r="IEE157" s="129"/>
      <c r="IEF157" s="129"/>
      <c r="IEG157" s="129"/>
      <c r="IEH157" s="129"/>
      <c r="IEI157" s="129"/>
      <c r="IEJ157" s="129"/>
      <c r="IEK157" s="129"/>
      <c r="IEL157" s="129"/>
      <c r="IEM157" s="129"/>
      <c r="IEN157" s="129"/>
      <c r="IEO157" s="129"/>
      <c r="IEP157" s="129"/>
      <c r="IEQ157" s="129"/>
      <c r="IER157" s="129"/>
      <c r="IES157" s="129"/>
      <c r="IET157" s="129"/>
      <c r="IEU157" s="129"/>
      <c r="IEV157" s="129"/>
      <c r="IEW157" s="129"/>
      <c r="IEX157" s="129"/>
      <c r="IEY157" s="129"/>
      <c r="IEZ157" s="129"/>
      <c r="IFA157" s="129"/>
      <c r="IFB157" s="129"/>
      <c r="IFC157" s="129"/>
      <c r="IFD157" s="129"/>
      <c r="IFE157" s="129"/>
      <c r="IFF157" s="129"/>
      <c r="IFG157" s="129"/>
      <c r="IFH157" s="129"/>
      <c r="IFI157" s="129"/>
      <c r="IFJ157" s="129"/>
      <c r="IFK157" s="129"/>
      <c r="IFL157" s="129"/>
      <c r="IFM157" s="129"/>
      <c r="IFN157" s="129"/>
      <c r="IFO157" s="129"/>
      <c r="IFP157" s="129"/>
      <c r="IFQ157" s="129"/>
      <c r="IFR157" s="129"/>
      <c r="IFS157" s="129"/>
      <c r="IFT157" s="129"/>
      <c r="IFU157" s="129"/>
      <c r="IFV157" s="129"/>
      <c r="IFW157" s="129"/>
      <c r="IFX157" s="129"/>
      <c r="IFY157" s="129"/>
      <c r="IFZ157" s="129"/>
      <c r="IGA157" s="129"/>
      <c r="IGB157" s="129"/>
      <c r="IGC157" s="129"/>
      <c r="IGD157" s="129"/>
      <c r="IGE157" s="129"/>
      <c r="IGF157" s="129"/>
      <c r="IGG157" s="129"/>
      <c r="IGH157" s="129"/>
      <c r="IGI157" s="129"/>
      <c r="IGJ157" s="129"/>
      <c r="IGK157" s="129"/>
      <c r="IGL157" s="129"/>
      <c r="IGM157" s="129"/>
      <c r="IGN157" s="129"/>
      <c r="IGO157" s="129"/>
      <c r="IGP157" s="129"/>
      <c r="IGQ157" s="129"/>
      <c r="IGR157" s="129"/>
      <c r="IGS157" s="129"/>
      <c r="IGT157" s="129"/>
      <c r="IGU157" s="129"/>
      <c r="IGV157" s="129"/>
      <c r="IGW157" s="129"/>
      <c r="IGX157" s="129"/>
      <c r="IGY157" s="129"/>
      <c r="IGZ157" s="129"/>
      <c r="IHA157" s="129"/>
      <c r="IHB157" s="129"/>
      <c r="IHC157" s="129"/>
      <c r="IHD157" s="129"/>
      <c r="IHE157" s="129"/>
      <c r="IHF157" s="129"/>
      <c r="IHG157" s="129"/>
      <c r="IHH157" s="129"/>
      <c r="IHI157" s="129"/>
      <c r="IHJ157" s="129"/>
      <c r="IHK157" s="129"/>
      <c r="IHL157" s="129"/>
      <c r="IHM157" s="129"/>
      <c r="IHN157" s="129"/>
      <c r="IHO157" s="129"/>
      <c r="IHP157" s="129"/>
      <c r="IHQ157" s="129"/>
      <c r="IHR157" s="129"/>
      <c r="IHS157" s="129"/>
      <c r="IHT157" s="129"/>
      <c r="IHU157" s="129"/>
      <c r="IHV157" s="129"/>
      <c r="IHW157" s="129"/>
      <c r="IHX157" s="129"/>
      <c r="IHY157" s="129"/>
      <c r="IHZ157" s="129"/>
      <c r="IIA157" s="129"/>
      <c r="IIB157" s="129"/>
      <c r="IIC157" s="129"/>
      <c r="IID157" s="129"/>
      <c r="IIE157" s="129"/>
      <c r="IIF157" s="129"/>
      <c r="IIG157" s="129"/>
      <c r="IIH157" s="129"/>
      <c r="III157" s="129"/>
      <c r="IIJ157" s="129"/>
      <c r="IIK157" s="129"/>
      <c r="IIL157" s="129"/>
      <c r="IIM157" s="129"/>
      <c r="IIN157" s="129"/>
      <c r="IIO157" s="129"/>
      <c r="IIP157" s="129"/>
      <c r="IIQ157" s="129"/>
      <c r="IIR157" s="129"/>
      <c r="IIS157" s="129"/>
      <c r="IIT157" s="129"/>
      <c r="IIU157" s="129"/>
      <c r="IIV157" s="129"/>
      <c r="IIW157" s="129"/>
      <c r="IIX157" s="129"/>
      <c r="IIY157" s="129"/>
      <c r="IIZ157" s="129"/>
      <c r="IJA157" s="129"/>
      <c r="IJB157" s="129"/>
      <c r="IJC157" s="129"/>
      <c r="IJD157" s="129"/>
      <c r="IJE157" s="129"/>
      <c r="IJF157" s="129"/>
      <c r="IJG157" s="129"/>
      <c r="IJH157" s="129"/>
      <c r="IJI157" s="129"/>
      <c r="IJJ157" s="129"/>
      <c r="IJK157" s="129"/>
      <c r="IJL157" s="129"/>
      <c r="IJM157" s="129"/>
      <c r="IJN157" s="129"/>
      <c r="IJO157" s="129"/>
      <c r="IJP157" s="129"/>
      <c r="IJQ157" s="129"/>
      <c r="IJR157" s="129"/>
      <c r="IJS157" s="129"/>
      <c r="IJT157" s="129"/>
      <c r="IJU157" s="129"/>
      <c r="IJV157" s="129"/>
      <c r="IJW157" s="129"/>
      <c r="IJX157" s="129"/>
      <c r="IJY157" s="129"/>
      <c r="IJZ157" s="129"/>
      <c r="IKA157" s="129"/>
      <c r="IKB157" s="129"/>
      <c r="IKC157" s="129"/>
      <c r="IKD157" s="129"/>
      <c r="IKE157" s="129"/>
      <c r="IKF157" s="129"/>
      <c r="IKG157" s="129"/>
      <c r="IKH157" s="129"/>
      <c r="IKI157" s="129"/>
      <c r="IKJ157" s="129"/>
      <c r="IKK157" s="129"/>
      <c r="IKL157" s="129"/>
      <c r="IKM157" s="129"/>
      <c r="IKN157" s="129"/>
      <c r="IKO157" s="129"/>
      <c r="IKP157" s="129"/>
      <c r="IKQ157" s="129"/>
      <c r="IKR157" s="129"/>
      <c r="IKS157" s="129"/>
      <c r="IKT157" s="129"/>
      <c r="IKU157" s="129"/>
      <c r="IKV157" s="129"/>
      <c r="IKW157" s="129"/>
      <c r="IKX157" s="129"/>
      <c r="IKY157" s="129"/>
      <c r="IKZ157" s="129"/>
      <c r="ILA157" s="129"/>
      <c r="ILB157" s="129"/>
      <c r="ILC157" s="129"/>
      <c r="ILD157" s="129"/>
      <c r="ILE157" s="129"/>
      <c r="ILF157" s="129"/>
      <c r="ILG157" s="129"/>
      <c r="ILH157" s="129"/>
      <c r="ILI157" s="129"/>
      <c r="ILJ157" s="129"/>
      <c r="ILK157" s="129"/>
      <c r="ILL157" s="129"/>
      <c r="ILM157" s="129"/>
      <c r="ILN157" s="129"/>
      <c r="ILO157" s="129"/>
      <c r="ILP157" s="129"/>
      <c r="ILQ157" s="129"/>
      <c r="ILR157" s="129"/>
      <c r="ILS157" s="129"/>
      <c r="ILT157" s="129"/>
      <c r="ILU157" s="129"/>
      <c r="ILV157" s="129"/>
      <c r="ILW157" s="129"/>
      <c r="ILX157" s="129"/>
      <c r="ILY157" s="129"/>
      <c r="ILZ157" s="129"/>
      <c r="IMA157" s="129"/>
      <c r="IMB157" s="129"/>
      <c r="IMC157" s="129"/>
      <c r="IMD157" s="129"/>
      <c r="IME157" s="129"/>
      <c r="IMF157" s="129"/>
      <c r="IMG157" s="129"/>
      <c r="IMH157" s="129"/>
      <c r="IMI157" s="129"/>
      <c r="IMJ157" s="129"/>
      <c r="IMK157" s="129"/>
      <c r="IML157" s="129"/>
      <c r="IMM157" s="129"/>
      <c r="IMN157" s="129"/>
      <c r="IMO157" s="129"/>
      <c r="IMP157" s="129"/>
      <c r="IMQ157" s="129"/>
      <c r="IMR157" s="129"/>
      <c r="IMS157" s="129"/>
      <c r="IMT157" s="129"/>
      <c r="IMU157" s="129"/>
      <c r="IMV157" s="129"/>
      <c r="IMW157" s="129"/>
      <c r="IMX157" s="129"/>
      <c r="IMY157" s="129"/>
      <c r="IMZ157" s="129"/>
      <c r="INA157" s="129"/>
      <c r="INB157" s="129"/>
      <c r="INC157" s="129"/>
      <c r="IND157" s="129"/>
      <c r="INE157" s="129"/>
      <c r="INF157" s="129"/>
      <c r="ING157" s="129"/>
      <c r="INH157" s="129"/>
      <c r="INI157" s="129"/>
      <c r="INJ157" s="129"/>
      <c r="INK157" s="129"/>
      <c r="INL157" s="129"/>
      <c r="INM157" s="129"/>
      <c r="INN157" s="129"/>
      <c r="INO157" s="129"/>
      <c r="INP157" s="129"/>
      <c r="INQ157" s="129"/>
      <c r="INR157" s="129"/>
      <c r="INS157" s="129"/>
      <c r="INT157" s="129"/>
      <c r="INU157" s="129"/>
      <c r="INV157" s="129"/>
      <c r="INW157" s="129"/>
      <c r="INX157" s="129"/>
      <c r="INY157" s="129"/>
      <c r="INZ157" s="129"/>
      <c r="IOA157" s="129"/>
      <c r="IOB157" s="129"/>
      <c r="IOC157" s="129"/>
      <c r="IOD157" s="129"/>
      <c r="IOE157" s="129"/>
      <c r="IOF157" s="129"/>
      <c r="IOG157" s="129"/>
      <c r="IOH157" s="129"/>
      <c r="IOI157" s="129"/>
      <c r="IOJ157" s="129"/>
      <c r="IOK157" s="129"/>
      <c r="IOL157" s="129"/>
      <c r="IOM157" s="129"/>
      <c r="ION157" s="129"/>
      <c r="IOO157" s="129"/>
      <c r="IOP157" s="129"/>
      <c r="IOQ157" s="129"/>
      <c r="IOR157" s="129"/>
      <c r="IOS157" s="129"/>
      <c r="IOT157" s="129"/>
      <c r="IOU157" s="129"/>
      <c r="IOV157" s="129"/>
      <c r="IOW157" s="129"/>
      <c r="IOX157" s="129"/>
      <c r="IOY157" s="129"/>
      <c r="IOZ157" s="129"/>
      <c r="IPA157" s="129"/>
      <c r="IPB157" s="129"/>
      <c r="IPC157" s="129"/>
      <c r="IPD157" s="129"/>
      <c r="IPE157" s="129"/>
      <c r="IPF157" s="129"/>
      <c r="IPG157" s="129"/>
      <c r="IPH157" s="129"/>
      <c r="IPI157" s="129"/>
      <c r="IPJ157" s="129"/>
      <c r="IPK157" s="129"/>
      <c r="IPL157" s="129"/>
      <c r="IPM157" s="129"/>
      <c r="IPN157" s="129"/>
      <c r="IPO157" s="129"/>
      <c r="IPP157" s="129"/>
      <c r="IPQ157" s="129"/>
      <c r="IPR157" s="129"/>
      <c r="IPS157" s="129"/>
      <c r="IPT157" s="129"/>
      <c r="IPU157" s="129"/>
      <c r="IPV157" s="129"/>
      <c r="IPW157" s="129"/>
      <c r="IPX157" s="129"/>
      <c r="IPY157" s="129"/>
      <c r="IPZ157" s="129"/>
      <c r="IQA157" s="129"/>
      <c r="IQB157" s="129"/>
      <c r="IQC157" s="129"/>
      <c r="IQD157" s="129"/>
      <c r="IQE157" s="129"/>
      <c r="IQF157" s="129"/>
      <c r="IQG157" s="129"/>
      <c r="IQH157" s="129"/>
      <c r="IQI157" s="129"/>
      <c r="IQJ157" s="129"/>
      <c r="IQK157" s="129"/>
      <c r="IQL157" s="129"/>
      <c r="IQM157" s="129"/>
      <c r="IQN157" s="129"/>
      <c r="IQO157" s="129"/>
      <c r="IQP157" s="129"/>
      <c r="IQQ157" s="129"/>
      <c r="IQR157" s="129"/>
      <c r="IQS157" s="129"/>
      <c r="IQT157" s="129"/>
      <c r="IQU157" s="129"/>
      <c r="IQV157" s="129"/>
      <c r="IQW157" s="129"/>
      <c r="IQX157" s="129"/>
      <c r="IQY157" s="129"/>
      <c r="IQZ157" s="129"/>
      <c r="IRA157" s="129"/>
      <c r="IRB157" s="129"/>
      <c r="IRC157" s="129"/>
      <c r="IRD157" s="129"/>
      <c r="IRE157" s="129"/>
      <c r="IRF157" s="129"/>
      <c r="IRG157" s="129"/>
      <c r="IRH157" s="129"/>
      <c r="IRI157" s="129"/>
      <c r="IRJ157" s="129"/>
      <c r="IRK157" s="129"/>
      <c r="IRL157" s="129"/>
      <c r="IRM157" s="129"/>
      <c r="IRN157" s="129"/>
      <c r="IRO157" s="129"/>
      <c r="IRP157" s="129"/>
      <c r="IRQ157" s="129"/>
      <c r="IRR157" s="129"/>
      <c r="IRS157" s="129"/>
      <c r="IRT157" s="129"/>
      <c r="IRU157" s="129"/>
      <c r="IRV157" s="129"/>
      <c r="IRW157" s="129"/>
      <c r="IRX157" s="129"/>
      <c r="IRY157" s="129"/>
      <c r="IRZ157" s="129"/>
      <c r="ISA157" s="129"/>
      <c r="ISB157" s="129"/>
      <c r="ISC157" s="129"/>
      <c r="ISD157" s="129"/>
      <c r="ISE157" s="129"/>
      <c r="ISF157" s="129"/>
      <c r="ISG157" s="129"/>
      <c r="ISH157" s="129"/>
      <c r="ISI157" s="129"/>
      <c r="ISJ157" s="129"/>
      <c r="ISK157" s="129"/>
      <c r="ISL157" s="129"/>
      <c r="ISM157" s="129"/>
      <c r="ISN157" s="129"/>
      <c r="ISO157" s="129"/>
      <c r="ISP157" s="129"/>
      <c r="ISQ157" s="129"/>
      <c r="ISR157" s="129"/>
      <c r="ISS157" s="129"/>
      <c r="IST157" s="129"/>
      <c r="ISU157" s="129"/>
      <c r="ISV157" s="129"/>
      <c r="ISW157" s="129"/>
      <c r="ISX157" s="129"/>
      <c r="ISY157" s="129"/>
      <c r="ISZ157" s="129"/>
      <c r="ITA157" s="129"/>
      <c r="ITB157" s="129"/>
      <c r="ITC157" s="129"/>
      <c r="ITD157" s="129"/>
      <c r="ITE157" s="129"/>
      <c r="ITF157" s="129"/>
      <c r="ITG157" s="129"/>
      <c r="ITH157" s="129"/>
      <c r="ITI157" s="129"/>
      <c r="ITJ157" s="129"/>
      <c r="ITK157" s="129"/>
      <c r="ITL157" s="129"/>
      <c r="ITM157" s="129"/>
      <c r="ITN157" s="129"/>
      <c r="ITO157" s="129"/>
      <c r="ITP157" s="129"/>
      <c r="ITQ157" s="129"/>
      <c r="ITR157" s="129"/>
      <c r="ITS157" s="129"/>
      <c r="ITT157" s="129"/>
      <c r="ITU157" s="129"/>
      <c r="ITV157" s="129"/>
      <c r="ITW157" s="129"/>
      <c r="ITX157" s="129"/>
      <c r="ITY157" s="129"/>
      <c r="ITZ157" s="129"/>
      <c r="IUA157" s="129"/>
      <c r="IUB157" s="129"/>
      <c r="IUC157" s="129"/>
      <c r="IUD157" s="129"/>
      <c r="IUE157" s="129"/>
      <c r="IUF157" s="129"/>
      <c r="IUG157" s="129"/>
      <c r="IUH157" s="129"/>
      <c r="IUI157" s="129"/>
      <c r="IUJ157" s="129"/>
      <c r="IUK157" s="129"/>
      <c r="IUL157" s="129"/>
      <c r="IUM157" s="129"/>
      <c r="IUN157" s="129"/>
      <c r="IUO157" s="129"/>
      <c r="IUP157" s="129"/>
      <c r="IUQ157" s="129"/>
      <c r="IUR157" s="129"/>
      <c r="IUS157" s="129"/>
      <c r="IUT157" s="129"/>
      <c r="IUU157" s="129"/>
      <c r="IUV157" s="129"/>
      <c r="IUW157" s="129"/>
      <c r="IUX157" s="129"/>
      <c r="IUY157" s="129"/>
      <c r="IUZ157" s="129"/>
      <c r="IVA157" s="129"/>
      <c r="IVB157" s="129"/>
      <c r="IVC157" s="129"/>
      <c r="IVD157" s="129"/>
      <c r="IVE157" s="129"/>
      <c r="IVF157" s="129"/>
      <c r="IVG157" s="129"/>
      <c r="IVH157" s="129"/>
      <c r="IVI157" s="129"/>
      <c r="IVJ157" s="129"/>
      <c r="IVK157" s="129"/>
      <c r="IVL157" s="129"/>
      <c r="IVM157" s="129"/>
      <c r="IVN157" s="129"/>
      <c r="IVO157" s="129"/>
      <c r="IVP157" s="129"/>
      <c r="IVQ157" s="129"/>
      <c r="IVR157" s="129"/>
      <c r="IVS157" s="129"/>
      <c r="IVT157" s="129"/>
      <c r="IVU157" s="129"/>
      <c r="IVV157" s="129"/>
      <c r="IVW157" s="129"/>
      <c r="IVX157" s="129"/>
      <c r="IVY157" s="129"/>
      <c r="IVZ157" s="129"/>
      <c r="IWA157" s="129"/>
      <c r="IWB157" s="129"/>
      <c r="IWC157" s="129"/>
      <c r="IWD157" s="129"/>
      <c r="IWE157" s="129"/>
      <c r="IWF157" s="129"/>
      <c r="IWG157" s="129"/>
      <c r="IWH157" s="129"/>
      <c r="IWI157" s="129"/>
      <c r="IWJ157" s="129"/>
      <c r="IWK157" s="129"/>
      <c r="IWL157" s="129"/>
      <c r="IWM157" s="129"/>
      <c r="IWN157" s="129"/>
      <c r="IWO157" s="129"/>
      <c r="IWP157" s="129"/>
      <c r="IWQ157" s="129"/>
      <c r="IWR157" s="129"/>
      <c r="IWS157" s="129"/>
      <c r="IWT157" s="129"/>
      <c r="IWU157" s="129"/>
      <c r="IWV157" s="129"/>
      <c r="IWW157" s="129"/>
      <c r="IWX157" s="129"/>
      <c r="IWY157" s="129"/>
      <c r="IWZ157" s="129"/>
      <c r="IXA157" s="129"/>
      <c r="IXB157" s="129"/>
      <c r="IXC157" s="129"/>
      <c r="IXD157" s="129"/>
      <c r="IXE157" s="129"/>
      <c r="IXF157" s="129"/>
      <c r="IXG157" s="129"/>
      <c r="IXH157" s="129"/>
      <c r="IXI157" s="129"/>
      <c r="IXJ157" s="129"/>
      <c r="IXK157" s="129"/>
      <c r="IXL157" s="129"/>
      <c r="IXM157" s="129"/>
      <c r="IXN157" s="129"/>
      <c r="IXO157" s="129"/>
      <c r="IXP157" s="129"/>
      <c r="IXQ157" s="129"/>
      <c r="IXR157" s="129"/>
      <c r="IXS157" s="129"/>
      <c r="IXT157" s="129"/>
      <c r="IXU157" s="129"/>
      <c r="IXV157" s="129"/>
      <c r="IXW157" s="129"/>
      <c r="IXX157" s="129"/>
      <c r="IXY157" s="129"/>
      <c r="IXZ157" s="129"/>
      <c r="IYA157" s="129"/>
      <c r="IYB157" s="129"/>
      <c r="IYC157" s="129"/>
      <c r="IYD157" s="129"/>
      <c r="IYE157" s="129"/>
      <c r="IYF157" s="129"/>
      <c r="IYG157" s="129"/>
      <c r="IYH157" s="129"/>
      <c r="IYI157" s="129"/>
      <c r="IYJ157" s="129"/>
      <c r="IYK157" s="129"/>
      <c r="IYL157" s="129"/>
      <c r="IYM157" s="129"/>
      <c r="IYN157" s="129"/>
      <c r="IYO157" s="129"/>
      <c r="IYP157" s="129"/>
      <c r="IYQ157" s="129"/>
      <c r="IYR157" s="129"/>
      <c r="IYS157" s="129"/>
      <c r="IYT157" s="129"/>
      <c r="IYU157" s="129"/>
      <c r="IYV157" s="129"/>
      <c r="IYW157" s="129"/>
      <c r="IYX157" s="129"/>
      <c r="IYY157" s="129"/>
      <c r="IYZ157" s="129"/>
      <c r="IZA157" s="129"/>
      <c r="IZB157" s="129"/>
      <c r="IZC157" s="129"/>
      <c r="IZD157" s="129"/>
      <c r="IZE157" s="129"/>
      <c r="IZF157" s="129"/>
      <c r="IZG157" s="129"/>
      <c r="IZH157" s="129"/>
      <c r="IZI157" s="129"/>
      <c r="IZJ157" s="129"/>
      <c r="IZK157" s="129"/>
      <c r="IZL157" s="129"/>
      <c r="IZM157" s="129"/>
      <c r="IZN157" s="129"/>
      <c r="IZO157" s="129"/>
      <c r="IZP157" s="129"/>
      <c r="IZQ157" s="129"/>
      <c r="IZR157" s="129"/>
      <c r="IZS157" s="129"/>
      <c r="IZT157" s="129"/>
      <c r="IZU157" s="129"/>
      <c r="IZV157" s="129"/>
      <c r="IZW157" s="129"/>
      <c r="IZX157" s="129"/>
      <c r="IZY157" s="129"/>
      <c r="IZZ157" s="129"/>
      <c r="JAA157" s="129"/>
      <c r="JAB157" s="129"/>
      <c r="JAC157" s="129"/>
      <c r="JAD157" s="129"/>
      <c r="JAE157" s="129"/>
      <c r="JAF157" s="129"/>
      <c r="JAG157" s="129"/>
      <c r="JAH157" s="129"/>
      <c r="JAI157" s="129"/>
      <c r="JAJ157" s="129"/>
      <c r="JAK157" s="129"/>
      <c r="JAL157" s="129"/>
      <c r="JAM157" s="129"/>
      <c r="JAN157" s="129"/>
      <c r="JAO157" s="129"/>
      <c r="JAP157" s="129"/>
      <c r="JAQ157" s="129"/>
      <c r="JAR157" s="129"/>
      <c r="JAS157" s="129"/>
      <c r="JAT157" s="129"/>
      <c r="JAU157" s="129"/>
      <c r="JAV157" s="129"/>
      <c r="JAW157" s="129"/>
      <c r="JAX157" s="129"/>
      <c r="JAY157" s="129"/>
      <c r="JAZ157" s="129"/>
      <c r="JBA157" s="129"/>
      <c r="JBB157" s="129"/>
      <c r="JBC157" s="129"/>
      <c r="JBD157" s="129"/>
      <c r="JBE157" s="129"/>
      <c r="JBF157" s="129"/>
      <c r="JBG157" s="129"/>
      <c r="JBH157" s="129"/>
      <c r="JBI157" s="129"/>
      <c r="JBJ157" s="129"/>
      <c r="JBK157" s="129"/>
      <c r="JBL157" s="129"/>
      <c r="JBM157" s="129"/>
      <c r="JBN157" s="129"/>
      <c r="JBO157" s="129"/>
      <c r="JBP157" s="129"/>
      <c r="JBQ157" s="129"/>
      <c r="JBR157" s="129"/>
      <c r="JBS157" s="129"/>
      <c r="JBT157" s="129"/>
      <c r="JBU157" s="129"/>
      <c r="JBV157" s="129"/>
      <c r="JBW157" s="129"/>
      <c r="JBX157" s="129"/>
      <c r="JBY157" s="129"/>
      <c r="JBZ157" s="129"/>
      <c r="JCA157" s="129"/>
      <c r="JCB157" s="129"/>
      <c r="JCC157" s="129"/>
      <c r="JCD157" s="129"/>
      <c r="JCE157" s="129"/>
      <c r="JCF157" s="129"/>
      <c r="JCG157" s="129"/>
      <c r="JCH157" s="129"/>
      <c r="JCI157" s="129"/>
      <c r="JCJ157" s="129"/>
      <c r="JCK157" s="129"/>
      <c r="JCL157" s="129"/>
      <c r="JCM157" s="129"/>
      <c r="JCN157" s="129"/>
      <c r="JCO157" s="129"/>
      <c r="JCP157" s="129"/>
      <c r="JCQ157" s="129"/>
      <c r="JCR157" s="129"/>
      <c r="JCS157" s="129"/>
      <c r="JCT157" s="129"/>
      <c r="JCU157" s="129"/>
      <c r="JCV157" s="129"/>
      <c r="JCW157" s="129"/>
      <c r="JCX157" s="129"/>
      <c r="JCY157" s="129"/>
      <c r="JCZ157" s="129"/>
      <c r="JDA157" s="129"/>
      <c r="JDB157" s="129"/>
      <c r="JDC157" s="129"/>
      <c r="JDD157" s="129"/>
      <c r="JDE157" s="129"/>
      <c r="JDF157" s="129"/>
      <c r="JDG157" s="129"/>
      <c r="JDH157" s="129"/>
      <c r="JDI157" s="129"/>
      <c r="JDJ157" s="129"/>
      <c r="JDK157" s="129"/>
      <c r="JDL157" s="129"/>
      <c r="JDM157" s="129"/>
      <c r="JDN157" s="129"/>
      <c r="JDO157" s="129"/>
      <c r="JDP157" s="129"/>
      <c r="JDQ157" s="129"/>
      <c r="JDR157" s="129"/>
      <c r="JDS157" s="129"/>
      <c r="JDT157" s="129"/>
      <c r="JDU157" s="129"/>
      <c r="JDV157" s="129"/>
      <c r="JDW157" s="129"/>
      <c r="JDX157" s="129"/>
      <c r="JDY157" s="129"/>
      <c r="JDZ157" s="129"/>
      <c r="JEA157" s="129"/>
      <c r="JEB157" s="129"/>
      <c r="JEC157" s="129"/>
      <c r="JED157" s="129"/>
      <c r="JEE157" s="129"/>
      <c r="JEF157" s="129"/>
      <c r="JEG157" s="129"/>
      <c r="JEH157" s="129"/>
      <c r="JEI157" s="129"/>
      <c r="JEJ157" s="129"/>
      <c r="JEK157" s="129"/>
      <c r="JEL157" s="129"/>
      <c r="JEM157" s="129"/>
      <c r="JEN157" s="129"/>
      <c r="JEO157" s="129"/>
      <c r="JEP157" s="129"/>
      <c r="JEQ157" s="129"/>
      <c r="JER157" s="129"/>
      <c r="JES157" s="129"/>
      <c r="JET157" s="129"/>
      <c r="JEU157" s="129"/>
      <c r="JEV157" s="129"/>
      <c r="JEW157" s="129"/>
      <c r="JEX157" s="129"/>
      <c r="JEY157" s="129"/>
      <c r="JEZ157" s="129"/>
      <c r="JFA157" s="129"/>
      <c r="JFB157" s="129"/>
      <c r="JFC157" s="129"/>
      <c r="JFD157" s="129"/>
      <c r="JFE157" s="129"/>
      <c r="JFF157" s="129"/>
      <c r="JFG157" s="129"/>
      <c r="JFH157" s="129"/>
      <c r="JFI157" s="129"/>
      <c r="JFJ157" s="129"/>
      <c r="JFK157" s="129"/>
      <c r="JFL157" s="129"/>
      <c r="JFM157" s="129"/>
      <c r="JFN157" s="129"/>
      <c r="JFO157" s="129"/>
      <c r="JFP157" s="129"/>
      <c r="JFQ157" s="129"/>
      <c r="JFR157" s="129"/>
      <c r="JFS157" s="129"/>
      <c r="JFT157" s="129"/>
      <c r="JFU157" s="129"/>
      <c r="JFV157" s="129"/>
      <c r="JFW157" s="129"/>
      <c r="JFX157" s="129"/>
      <c r="JFY157" s="129"/>
      <c r="JFZ157" s="129"/>
      <c r="JGA157" s="129"/>
      <c r="JGB157" s="129"/>
      <c r="JGC157" s="129"/>
      <c r="JGD157" s="129"/>
      <c r="JGE157" s="129"/>
      <c r="JGF157" s="129"/>
      <c r="JGG157" s="129"/>
      <c r="JGH157" s="129"/>
      <c r="JGI157" s="129"/>
      <c r="JGJ157" s="129"/>
      <c r="JGK157" s="129"/>
      <c r="JGL157" s="129"/>
      <c r="JGM157" s="129"/>
      <c r="JGN157" s="129"/>
      <c r="JGO157" s="129"/>
      <c r="JGP157" s="129"/>
      <c r="JGQ157" s="129"/>
      <c r="JGR157" s="129"/>
      <c r="JGS157" s="129"/>
      <c r="JGT157" s="129"/>
      <c r="JGU157" s="129"/>
      <c r="JGV157" s="129"/>
      <c r="JGW157" s="129"/>
      <c r="JGX157" s="129"/>
      <c r="JGY157" s="129"/>
      <c r="JGZ157" s="129"/>
      <c r="JHA157" s="129"/>
      <c r="JHB157" s="129"/>
      <c r="JHC157" s="129"/>
      <c r="JHD157" s="129"/>
      <c r="JHE157" s="129"/>
      <c r="JHF157" s="129"/>
      <c r="JHG157" s="129"/>
      <c r="JHH157" s="129"/>
      <c r="JHI157" s="129"/>
      <c r="JHJ157" s="129"/>
      <c r="JHK157" s="129"/>
      <c r="JHL157" s="129"/>
      <c r="JHM157" s="129"/>
      <c r="JHN157" s="129"/>
      <c r="JHO157" s="129"/>
      <c r="JHP157" s="129"/>
      <c r="JHQ157" s="129"/>
      <c r="JHR157" s="129"/>
      <c r="JHS157" s="129"/>
      <c r="JHT157" s="129"/>
      <c r="JHU157" s="129"/>
      <c r="JHV157" s="129"/>
      <c r="JHW157" s="129"/>
      <c r="JHX157" s="129"/>
      <c r="JHY157" s="129"/>
      <c r="JHZ157" s="129"/>
      <c r="JIA157" s="129"/>
      <c r="JIB157" s="129"/>
      <c r="JIC157" s="129"/>
      <c r="JID157" s="129"/>
      <c r="JIE157" s="129"/>
      <c r="JIF157" s="129"/>
      <c r="JIG157" s="129"/>
      <c r="JIH157" s="129"/>
      <c r="JII157" s="129"/>
      <c r="JIJ157" s="129"/>
      <c r="JIK157" s="129"/>
      <c r="JIL157" s="129"/>
      <c r="JIM157" s="129"/>
      <c r="JIN157" s="129"/>
      <c r="JIO157" s="129"/>
      <c r="JIP157" s="129"/>
      <c r="JIQ157" s="129"/>
      <c r="JIR157" s="129"/>
      <c r="JIS157" s="129"/>
      <c r="JIT157" s="129"/>
      <c r="JIU157" s="129"/>
      <c r="JIV157" s="129"/>
      <c r="JIW157" s="129"/>
      <c r="JIX157" s="129"/>
      <c r="JIY157" s="129"/>
      <c r="JIZ157" s="129"/>
      <c r="JJA157" s="129"/>
      <c r="JJB157" s="129"/>
      <c r="JJC157" s="129"/>
      <c r="JJD157" s="129"/>
      <c r="JJE157" s="129"/>
      <c r="JJF157" s="129"/>
      <c r="JJG157" s="129"/>
      <c r="JJH157" s="129"/>
      <c r="JJI157" s="129"/>
      <c r="JJJ157" s="129"/>
      <c r="JJK157" s="129"/>
      <c r="JJL157" s="129"/>
      <c r="JJM157" s="129"/>
      <c r="JJN157" s="129"/>
      <c r="JJO157" s="129"/>
      <c r="JJP157" s="129"/>
      <c r="JJQ157" s="129"/>
      <c r="JJR157" s="129"/>
      <c r="JJS157" s="129"/>
      <c r="JJT157" s="129"/>
      <c r="JJU157" s="129"/>
      <c r="JJV157" s="129"/>
      <c r="JJW157" s="129"/>
      <c r="JJX157" s="129"/>
      <c r="JJY157" s="129"/>
      <c r="JJZ157" s="129"/>
      <c r="JKA157" s="129"/>
      <c r="JKB157" s="129"/>
      <c r="JKC157" s="129"/>
      <c r="JKD157" s="129"/>
      <c r="JKE157" s="129"/>
      <c r="JKF157" s="129"/>
      <c r="JKG157" s="129"/>
      <c r="JKH157" s="129"/>
      <c r="JKI157" s="129"/>
      <c r="JKJ157" s="129"/>
      <c r="JKK157" s="129"/>
      <c r="JKL157" s="129"/>
      <c r="JKM157" s="129"/>
      <c r="JKN157" s="129"/>
      <c r="JKO157" s="129"/>
      <c r="JKP157" s="129"/>
      <c r="JKQ157" s="129"/>
      <c r="JKR157" s="129"/>
      <c r="JKS157" s="129"/>
      <c r="JKT157" s="129"/>
      <c r="JKU157" s="129"/>
      <c r="JKV157" s="129"/>
      <c r="JKW157" s="129"/>
      <c r="JKX157" s="129"/>
      <c r="JKY157" s="129"/>
      <c r="JKZ157" s="129"/>
      <c r="JLA157" s="129"/>
      <c r="JLB157" s="129"/>
      <c r="JLC157" s="129"/>
      <c r="JLD157" s="129"/>
      <c r="JLE157" s="129"/>
      <c r="JLF157" s="129"/>
      <c r="JLG157" s="129"/>
      <c r="JLH157" s="129"/>
      <c r="JLI157" s="129"/>
      <c r="JLJ157" s="129"/>
      <c r="JLK157" s="129"/>
      <c r="JLL157" s="129"/>
      <c r="JLM157" s="129"/>
      <c r="JLN157" s="129"/>
      <c r="JLO157" s="129"/>
      <c r="JLP157" s="129"/>
      <c r="JLQ157" s="129"/>
      <c r="JLR157" s="129"/>
      <c r="JLS157" s="129"/>
      <c r="JLT157" s="129"/>
      <c r="JLU157" s="129"/>
      <c r="JLV157" s="129"/>
      <c r="JLW157" s="129"/>
      <c r="JLX157" s="129"/>
      <c r="JLY157" s="129"/>
      <c r="JLZ157" s="129"/>
      <c r="JMA157" s="129"/>
      <c r="JMB157" s="129"/>
      <c r="JMC157" s="129"/>
      <c r="JMD157" s="129"/>
      <c r="JME157" s="129"/>
      <c r="JMF157" s="129"/>
      <c r="JMG157" s="129"/>
      <c r="JMH157" s="129"/>
      <c r="JMI157" s="129"/>
      <c r="JMJ157" s="129"/>
      <c r="JMK157" s="129"/>
      <c r="JML157" s="129"/>
      <c r="JMM157" s="129"/>
      <c r="JMN157" s="129"/>
      <c r="JMO157" s="129"/>
      <c r="JMP157" s="129"/>
      <c r="JMQ157" s="129"/>
      <c r="JMR157" s="129"/>
      <c r="JMS157" s="129"/>
      <c r="JMT157" s="129"/>
      <c r="JMU157" s="129"/>
      <c r="JMV157" s="129"/>
      <c r="JMW157" s="129"/>
      <c r="JMX157" s="129"/>
      <c r="JMY157" s="129"/>
      <c r="JMZ157" s="129"/>
      <c r="JNA157" s="129"/>
      <c r="JNB157" s="129"/>
      <c r="JNC157" s="129"/>
      <c r="JND157" s="129"/>
      <c r="JNE157" s="129"/>
      <c r="JNF157" s="129"/>
      <c r="JNG157" s="129"/>
      <c r="JNH157" s="129"/>
      <c r="JNI157" s="129"/>
      <c r="JNJ157" s="129"/>
      <c r="JNK157" s="129"/>
      <c r="JNL157" s="129"/>
      <c r="JNM157" s="129"/>
      <c r="JNN157" s="129"/>
      <c r="JNO157" s="129"/>
      <c r="JNP157" s="129"/>
      <c r="JNQ157" s="129"/>
      <c r="JNR157" s="129"/>
      <c r="JNS157" s="129"/>
      <c r="JNT157" s="129"/>
      <c r="JNU157" s="129"/>
      <c r="JNV157" s="129"/>
      <c r="JNW157" s="129"/>
      <c r="JNX157" s="129"/>
      <c r="JNY157" s="129"/>
      <c r="JNZ157" s="129"/>
      <c r="JOA157" s="129"/>
      <c r="JOB157" s="129"/>
      <c r="JOC157" s="129"/>
      <c r="JOD157" s="129"/>
      <c r="JOE157" s="129"/>
      <c r="JOF157" s="129"/>
      <c r="JOG157" s="129"/>
      <c r="JOH157" s="129"/>
      <c r="JOI157" s="129"/>
      <c r="JOJ157" s="129"/>
      <c r="JOK157" s="129"/>
      <c r="JOL157" s="129"/>
      <c r="JOM157" s="129"/>
      <c r="JON157" s="129"/>
      <c r="JOO157" s="129"/>
      <c r="JOP157" s="129"/>
      <c r="JOQ157" s="129"/>
      <c r="JOR157" s="129"/>
      <c r="JOS157" s="129"/>
      <c r="JOT157" s="129"/>
      <c r="JOU157" s="129"/>
      <c r="JOV157" s="129"/>
      <c r="JOW157" s="129"/>
      <c r="JOX157" s="129"/>
      <c r="JOY157" s="129"/>
      <c r="JOZ157" s="129"/>
      <c r="JPA157" s="129"/>
      <c r="JPB157" s="129"/>
      <c r="JPC157" s="129"/>
      <c r="JPD157" s="129"/>
      <c r="JPE157" s="129"/>
      <c r="JPF157" s="129"/>
      <c r="JPG157" s="129"/>
      <c r="JPH157" s="129"/>
      <c r="JPI157" s="129"/>
      <c r="JPJ157" s="129"/>
      <c r="JPK157" s="129"/>
      <c r="JPL157" s="129"/>
      <c r="JPM157" s="129"/>
      <c r="JPN157" s="129"/>
      <c r="JPO157" s="129"/>
      <c r="JPP157" s="129"/>
      <c r="JPQ157" s="129"/>
      <c r="JPR157" s="129"/>
      <c r="JPS157" s="129"/>
      <c r="JPT157" s="129"/>
      <c r="JPU157" s="129"/>
      <c r="JPV157" s="129"/>
      <c r="JPW157" s="129"/>
      <c r="JPX157" s="129"/>
      <c r="JPY157" s="129"/>
      <c r="JPZ157" s="129"/>
      <c r="JQA157" s="129"/>
      <c r="JQB157" s="129"/>
      <c r="JQC157" s="129"/>
      <c r="JQD157" s="129"/>
      <c r="JQE157" s="129"/>
      <c r="JQF157" s="129"/>
      <c r="JQG157" s="129"/>
      <c r="JQH157" s="129"/>
      <c r="JQI157" s="129"/>
      <c r="JQJ157" s="129"/>
      <c r="JQK157" s="129"/>
      <c r="JQL157" s="129"/>
      <c r="JQM157" s="129"/>
      <c r="JQN157" s="129"/>
      <c r="JQO157" s="129"/>
      <c r="JQP157" s="129"/>
      <c r="JQQ157" s="129"/>
      <c r="JQR157" s="129"/>
      <c r="JQS157" s="129"/>
      <c r="JQT157" s="129"/>
      <c r="JQU157" s="129"/>
      <c r="JQV157" s="129"/>
      <c r="JQW157" s="129"/>
      <c r="JQX157" s="129"/>
      <c r="JQY157" s="129"/>
      <c r="JQZ157" s="129"/>
      <c r="JRA157" s="129"/>
      <c r="JRB157" s="129"/>
      <c r="JRC157" s="129"/>
      <c r="JRD157" s="129"/>
      <c r="JRE157" s="129"/>
      <c r="JRF157" s="129"/>
      <c r="JRG157" s="129"/>
      <c r="JRH157" s="129"/>
      <c r="JRI157" s="129"/>
      <c r="JRJ157" s="129"/>
      <c r="JRK157" s="129"/>
      <c r="JRL157" s="129"/>
      <c r="JRM157" s="129"/>
      <c r="JRN157" s="129"/>
      <c r="JRO157" s="129"/>
      <c r="JRP157" s="129"/>
      <c r="JRQ157" s="129"/>
      <c r="JRR157" s="129"/>
      <c r="JRS157" s="129"/>
      <c r="JRT157" s="129"/>
      <c r="JRU157" s="129"/>
      <c r="JRV157" s="129"/>
      <c r="JRW157" s="129"/>
      <c r="JRX157" s="129"/>
      <c r="JRY157" s="129"/>
      <c r="JRZ157" s="129"/>
      <c r="JSA157" s="129"/>
      <c r="JSB157" s="129"/>
      <c r="JSC157" s="129"/>
      <c r="JSD157" s="129"/>
      <c r="JSE157" s="129"/>
      <c r="JSF157" s="129"/>
      <c r="JSG157" s="129"/>
      <c r="JSH157" s="129"/>
      <c r="JSI157" s="129"/>
      <c r="JSJ157" s="129"/>
      <c r="JSK157" s="129"/>
      <c r="JSL157" s="129"/>
      <c r="JSM157" s="129"/>
      <c r="JSN157" s="129"/>
      <c r="JSO157" s="129"/>
      <c r="JSP157" s="129"/>
      <c r="JSQ157" s="129"/>
      <c r="JSR157" s="129"/>
      <c r="JSS157" s="129"/>
      <c r="JST157" s="129"/>
      <c r="JSU157" s="129"/>
      <c r="JSV157" s="129"/>
      <c r="JSW157" s="129"/>
      <c r="JSX157" s="129"/>
      <c r="JSY157" s="129"/>
      <c r="JSZ157" s="129"/>
      <c r="JTA157" s="129"/>
      <c r="JTB157" s="129"/>
      <c r="JTC157" s="129"/>
      <c r="JTD157" s="129"/>
      <c r="JTE157" s="129"/>
      <c r="JTF157" s="129"/>
      <c r="JTG157" s="129"/>
      <c r="JTH157" s="129"/>
      <c r="JTI157" s="129"/>
      <c r="JTJ157" s="129"/>
      <c r="JTK157" s="129"/>
      <c r="JTL157" s="129"/>
      <c r="JTM157" s="129"/>
      <c r="JTN157" s="129"/>
      <c r="JTO157" s="129"/>
      <c r="JTP157" s="129"/>
      <c r="JTQ157" s="129"/>
      <c r="JTR157" s="129"/>
      <c r="JTS157" s="129"/>
      <c r="JTT157" s="129"/>
      <c r="JTU157" s="129"/>
      <c r="JTV157" s="129"/>
      <c r="JTW157" s="129"/>
      <c r="JTX157" s="129"/>
      <c r="JTY157" s="129"/>
      <c r="JTZ157" s="129"/>
      <c r="JUA157" s="129"/>
      <c r="JUB157" s="129"/>
      <c r="JUC157" s="129"/>
      <c r="JUD157" s="129"/>
      <c r="JUE157" s="129"/>
      <c r="JUF157" s="129"/>
      <c r="JUG157" s="129"/>
      <c r="JUH157" s="129"/>
      <c r="JUI157" s="129"/>
      <c r="JUJ157" s="129"/>
      <c r="JUK157" s="129"/>
      <c r="JUL157" s="129"/>
      <c r="JUM157" s="129"/>
      <c r="JUN157" s="129"/>
      <c r="JUO157" s="129"/>
      <c r="JUP157" s="129"/>
      <c r="JUQ157" s="129"/>
      <c r="JUR157" s="129"/>
      <c r="JUS157" s="129"/>
      <c r="JUT157" s="129"/>
      <c r="JUU157" s="129"/>
      <c r="JUV157" s="129"/>
      <c r="JUW157" s="129"/>
      <c r="JUX157" s="129"/>
      <c r="JUY157" s="129"/>
      <c r="JUZ157" s="129"/>
      <c r="JVA157" s="129"/>
      <c r="JVB157" s="129"/>
      <c r="JVC157" s="129"/>
      <c r="JVD157" s="129"/>
      <c r="JVE157" s="129"/>
      <c r="JVF157" s="129"/>
      <c r="JVG157" s="129"/>
      <c r="JVH157" s="129"/>
      <c r="JVI157" s="129"/>
      <c r="JVJ157" s="129"/>
      <c r="JVK157" s="129"/>
      <c r="JVL157" s="129"/>
      <c r="JVM157" s="129"/>
      <c r="JVN157" s="129"/>
      <c r="JVO157" s="129"/>
      <c r="JVP157" s="129"/>
      <c r="JVQ157" s="129"/>
      <c r="JVR157" s="129"/>
      <c r="JVS157" s="129"/>
      <c r="JVT157" s="129"/>
      <c r="JVU157" s="129"/>
      <c r="JVV157" s="129"/>
      <c r="JVW157" s="129"/>
      <c r="JVX157" s="129"/>
      <c r="JVY157" s="129"/>
      <c r="JVZ157" s="129"/>
      <c r="JWA157" s="129"/>
      <c r="JWB157" s="129"/>
      <c r="JWC157" s="129"/>
      <c r="JWD157" s="129"/>
      <c r="JWE157" s="129"/>
      <c r="JWF157" s="129"/>
      <c r="JWG157" s="129"/>
      <c r="JWH157" s="129"/>
      <c r="JWI157" s="129"/>
      <c r="JWJ157" s="129"/>
      <c r="JWK157" s="129"/>
      <c r="JWL157" s="129"/>
      <c r="JWM157" s="129"/>
      <c r="JWN157" s="129"/>
      <c r="JWO157" s="129"/>
      <c r="JWP157" s="129"/>
      <c r="JWQ157" s="129"/>
      <c r="JWR157" s="129"/>
      <c r="JWS157" s="129"/>
      <c r="JWT157" s="129"/>
      <c r="JWU157" s="129"/>
      <c r="JWV157" s="129"/>
      <c r="JWW157" s="129"/>
      <c r="JWX157" s="129"/>
      <c r="JWY157" s="129"/>
      <c r="JWZ157" s="129"/>
      <c r="JXA157" s="129"/>
      <c r="JXB157" s="129"/>
      <c r="JXC157" s="129"/>
      <c r="JXD157" s="129"/>
      <c r="JXE157" s="129"/>
      <c r="JXF157" s="129"/>
      <c r="JXG157" s="129"/>
      <c r="JXH157" s="129"/>
      <c r="JXI157" s="129"/>
      <c r="JXJ157" s="129"/>
      <c r="JXK157" s="129"/>
      <c r="JXL157" s="129"/>
      <c r="JXM157" s="129"/>
      <c r="JXN157" s="129"/>
      <c r="JXO157" s="129"/>
      <c r="JXP157" s="129"/>
      <c r="JXQ157" s="129"/>
      <c r="JXR157" s="129"/>
      <c r="JXS157" s="129"/>
      <c r="JXT157" s="129"/>
      <c r="JXU157" s="129"/>
      <c r="JXV157" s="129"/>
      <c r="JXW157" s="129"/>
      <c r="JXX157" s="129"/>
      <c r="JXY157" s="129"/>
      <c r="JXZ157" s="129"/>
      <c r="JYA157" s="129"/>
      <c r="JYB157" s="129"/>
      <c r="JYC157" s="129"/>
      <c r="JYD157" s="129"/>
      <c r="JYE157" s="129"/>
      <c r="JYF157" s="129"/>
      <c r="JYG157" s="129"/>
      <c r="JYH157" s="129"/>
      <c r="JYI157" s="129"/>
      <c r="JYJ157" s="129"/>
      <c r="JYK157" s="129"/>
      <c r="JYL157" s="129"/>
      <c r="JYM157" s="129"/>
      <c r="JYN157" s="129"/>
      <c r="JYO157" s="129"/>
      <c r="JYP157" s="129"/>
      <c r="JYQ157" s="129"/>
      <c r="JYR157" s="129"/>
      <c r="JYS157" s="129"/>
      <c r="JYT157" s="129"/>
      <c r="JYU157" s="129"/>
      <c r="JYV157" s="129"/>
      <c r="JYW157" s="129"/>
      <c r="JYX157" s="129"/>
      <c r="JYY157" s="129"/>
      <c r="JYZ157" s="129"/>
      <c r="JZA157" s="129"/>
      <c r="JZB157" s="129"/>
      <c r="JZC157" s="129"/>
      <c r="JZD157" s="129"/>
      <c r="JZE157" s="129"/>
      <c r="JZF157" s="129"/>
      <c r="JZG157" s="129"/>
      <c r="JZH157" s="129"/>
      <c r="JZI157" s="129"/>
      <c r="JZJ157" s="129"/>
      <c r="JZK157" s="129"/>
      <c r="JZL157" s="129"/>
      <c r="JZM157" s="129"/>
      <c r="JZN157" s="129"/>
      <c r="JZO157" s="129"/>
      <c r="JZP157" s="129"/>
      <c r="JZQ157" s="129"/>
      <c r="JZR157" s="129"/>
      <c r="JZS157" s="129"/>
      <c r="JZT157" s="129"/>
      <c r="JZU157" s="129"/>
      <c r="JZV157" s="129"/>
      <c r="JZW157" s="129"/>
      <c r="JZX157" s="129"/>
      <c r="JZY157" s="129"/>
      <c r="JZZ157" s="129"/>
      <c r="KAA157" s="129"/>
      <c r="KAB157" s="129"/>
      <c r="KAC157" s="129"/>
      <c r="KAD157" s="129"/>
      <c r="KAE157" s="129"/>
      <c r="KAF157" s="129"/>
      <c r="KAG157" s="129"/>
      <c r="KAH157" s="129"/>
      <c r="KAI157" s="129"/>
      <c r="KAJ157" s="129"/>
      <c r="KAK157" s="129"/>
      <c r="KAL157" s="129"/>
      <c r="KAM157" s="129"/>
      <c r="KAN157" s="129"/>
      <c r="KAO157" s="129"/>
      <c r="KAP157" s="129"/>
      <c r="KAQ157" s="129"/>
      <c r="KAR157" s="129"/>
      <c r="KAS157" s="129"/>
      <c r="KAT157" s="129"/>
      <c r="KAU157" s="129"/>
      <c r="KAV157" s="129"/>
      <c r="KAW157" s="129"/>
      <c r="KAX157" s="129"/>
      <c r="KAY157" s="129"/>
      <c r="KAZ157" s="129"/>
      <c r="KBA157" s="129"/>
      <c r="KBB157" s="129"/>
      <c r="KBC157" s="129"/>
      <c r="KBD157" s="129"/>
      <c r="KBE157" s="129"/>
      <c r="KBF157" s="129"/>
      <c r="KBG157" s="129"/>
      <c r="KBH157" s="129"/>
      <c r="KBI157" s="129"/>
      <c r="KBJ157" s="129"/>
      <c r="KBK157" s="129"/>
      <c r="KBL157" s="129"/>
      <c r="KBM157" s="129"/>
      <c r="KBN157" s="129"/>
      <c r="KBO157" s="129"/>
      <c r="KBP157" s="129"/>
      <c r="KBQ157" s="129"/>
      <c r="KBR157" s="129"/>
      <c r="KBS157" s="129"/>
      <c r="KBT157" s="129"/>
      <c r="KBU157" s="129"/>
      <c r="KBV157" s="129"/>
      <c r="KBW157" s="129"/>
      <c r="KBX157" s="129"/>
      <c r="KBY157" s="129"/>
      <c r="KBZ157" s="129"/>
      <c r="KCA157" s="129"/>
      <c r="KCB157" s="129"/>
      <c r="KCC157" s="129"/>
      <c r="KCD157" s="129"/>
      <c r="KCE157" s="129"/>
      <c r="KCF157" s="129"/>
      <c r="KCG157" s="129"/>
      <c r="KCH157" s="129"/>
      <c r="KCI157" s="129"/>
      <c r="KCJ157" s="129"/>
      <c r="KCK157" s="129"/>
      <c r="KCL157" s="129"/>
      <c r="KCM157" s="129"/>
      <c r="KCN157" s="129"/>
      <c r="KCO157" s="129"/>
      <c r="KCP157" s="129"/>
      <c r="KCQ157" s="129"/>
      <c r="KCR157" s="129"/>
      <c r="KCS157" s="129"/>
      <c r="KCT157" s="129"/>
      <c r="KCU157" s="129"/>
      <c r="KCV157" s="129"/>
      <c r="KCW157" s="129"/>
      <c r="KCX157" s="129"/>
      <c r="KCY157" s="129"/>
      <c r="KCZ157" s="129"/>
      <c r="KDA157" s="129"/>
      <c r="KDB157" s="129"/>
      <c r="KDC157" s="129"/>
      <c r="KDD157" s="129"/>
      <c r="KDE157" s="129"/>
      <c r="KDF157" s="129"/>
      <c r="KDG157" s="129"/>
      <c r="KDH157" s="129"/>
      <c r="KDI157" s="129"/>
      <c r="KDJ157" s="129"/>
      <c r="KDK157" s="129"/>
      <c r="KDL157" s="129"/>
      <c r="KDM157" s="129"/>
      <c r="KDN157" s="129"/>
      <c r="KDO157" s="129"/>
      <c r="KDP157" s="129"/>
      <c r="KDQ157" s="129"/>
      <c r="KDR157" s="129"/>
      <c r="KDS157" s="129"/>
      <c r="KDT157" s="129"/>
      <c r="KDU157" s="129"/>
      <c r="KDV157" s="129"/>
      <c r="KDW157" s="129"/>
      <c r="KDX157" s="129"/>
      <c r="KDY157" s="129"/>
      <c r="KDZ157" s="129"/>
      <c r="KEA157" s="129"/>
      <c r="KEB157" s="129"/>
      <c r="KEC157" s="129"/>
      <c r="KED157" s="129"/>
      <c r="KEE157" s="129"/>
      <c r="KEF157" s="129"/>
      <c r="KEG157" s="129"/>
      <c r="KEH157" s="129"/>
      <c r="KEI157" s="129"/>
      <c r="KEJ157" s="129"/>
      <c r="KEK157" s="129"/>
      <c r="KEL157" s="129"/>
      <c r="KEM157" s="129"/>
      <c r="KEN157" s="129"/>
      <c r="KEO157" s="129"/>
      <c r="KEP157" s="129"/>
      <c r="KEQ157" s="129"/>
      <c r="KER157" s="129"/>
      <c r="KES157" s="129"/>
      <c r="KET157" s="129"/>
      <c r="KEU157" s="129"/>
      <c r="KEV157" s="129"/>
      <c r="KEW157" s="129"/>
      <c r="KEX157" s="129"/>
      <c r="KEY157" s="129"/>
      <c r="KEZ157" s="129"/>
      <c r="KFA157" s="129"/>
      <c r="KFB157" s="129"/>
      <c r="KFC157" s="129"/>
      <c r="KFD157" s="129"/>
      <c r="KFE157" s="129"/>
      <c r="KFF157" s="129"/>
      <c r="KFG157" s="129"/>
      <c r="KFH157" s="129"/>
      <c r="KFI157" s="129"/>
      <c r="KFJ157" s="129"/>
      <c r="KFK157" s="129"/>
      <c r="KFL157" s="129"/>
      <c r="KFM157" s="129"/>
      <c r="KFN157" s="129"/>
      <c r="KFO157" s="129"/>
      <c r="KFP157" s="129"/>
      <c r="KFQ157" s="129"/>
      <c r="KFR157" s="129"/>
      <c r="KFS157" s="129"/>
      <c r="KFT157" s="129"/>
      <c r="KFU157" s="129"/>
      <c r="KFV157" s="129"/>
      <c r="KFW157" s="129"/>
      <c r="KFX157" s="129"/>
      <c r="KFY157" s="129"/>
      <c r="KFZ157" s="129"/>
      <c r="KGA157" s="129"/>
      <c r="KGB157" s="129"/>
      <c r="KGC157" s="129"/>
      <c r="KGD157" s="129"/>
      <c r="KGE157" s="129"/>
      <c r="KGF157" s="129"/>
      <c r="KGG157" s="129"/>
      <c r="KGH157" s="129"/>
      <c r="KGI157" s="129"/>
      <c r="KGJ157" s="129"/>
      <c r="KGK157" s="129"/>
      <c r="KGL157" s="129"/>
      <c r="KGM157" s="129"/>
      <c r="KGN157" s="129"/>
      <c r="KGO157" s="129"/>
      <c r="KGP157" s="129"/>
      <c r="KGQ157" s="129"/>
      <c r="KGR157" s="129"/>
      <c r="KGS157" s="129"/>
      <c r="KGT157" s="129"/>
      <c r="KGU157" s="129"/>
      <c r="KGV157" s="129"/>
      <c r="KGW157" s="129"/>
      <c r="KGX157" s="129"/>
      <c r="KGY157" s="129"/>
      <c r="KGZ157" s="129"/>
      <c r="KHA157" s="129"/>
      <c r="KHB157" s="129"/>
      <c r="KHC157" s="129"/>
      <c r="KHD157" s="129"/>
      <c r="KHE157" s="129"/>
      <c r="KHF157" s="129"/>
      <c r="KHG157" s="129"/>
      <c r="KHH157" s="129"/>
      <c r="KHI157" s="129"/>
      <c r="KHJ157" s="129"/>
      <c r="KHK157" s="129"/>
      <c r="KHL157" s="129"/>
      <c r="KHM157" s="129"/>
      <c r="KHN157" s="129"/>
      <c r="KHO157" s="129"/>
      <c r="KHP157" s="129"/>
      <c r="KHQ157" s="129"/>
      <c r="KHR157" s="129"/>
      <c r="KHS157" s="129"/>
      <c r="KHT157" s="129"/>
      <c r="KHU157" s="129"/>
      <c r="KHV157" s="129"/>
      <c r="KHW157" s="129"/>
      <c r="KHX157" s="129"/>
      <c r="KHY157" s="129"/>
      <c r="KHZ157" s="129"/>
      <c r="KIA157" s="129"/>
      <c r="KIB157" s="129"/>
      <c r="KIC157" s="129"/>
      <c r="KID157" s="129"/>
      <c r="KIE157" s="129"/>
      <c r="KIF157" s="129"/>
      <c r="KIG157" s="129"/>
      <c r="KIH157" s="129"/>
      <c r="KII157" s="129"/>
      <c r="KIJ157" s="129"/>
      <c r="KIK157" s="129"/>
      <c r="KIL157" s="129"/>
      <c r="KIM157" s="129"/>
      <c r="KIN157" s="129"/>
      <c r="KIO157" s="129"/>
      <c r="KIP157" s="129"/>
      <c r="KIQ157" s="129"/>
      <c r="KIR157" s="129"/>
      <c r="KIS157" s="129"/>
      <c r="KIT157" s="129"/>
      <c r="KIU157" s="129"/>
      <c r="KIV157" s="129"/>
      <c r="KIW157" s="129"/>
      <c r="KIX157" s="129"/>
      <c r="KIY157" s="129"/>
      <c r="KIZ157" s="129"/>
      <c r="KJA157" s="129"/>
      <c r="KJB157" s="129"/>
      <c r="KJC157" s="129"/>
      <c r="KJD157" s="129"/>
      <c r="KJE157" s="129"/>
      <c r="KJF157" s="129"/>
      <c r="KJG157" s="129"/>
      <c r="KJH157" s="129"/>
      <c r="KJI157" s="129"/>
      <c r="KJJ157" s="129"/>
      <c r="KJK157" s="129"/>
      <c r="KJL157" s="129"/>
      <c r="KJM157" s="129"/>
      <c r="KJN157" s="129"/>
      <c r="KJO157" s="129"/>
      <c r="KJP157" s="129"/>
      <c r="KJQ157" s="129"/>
      <c r="KJR157" s="129"/>
      <c r="KJS157" s="129"/>
      <c r="KJT157" s="129"/>
      <c r="KJU157" s="129"/>
      <c r="KJV157" s="129"/>
      <c r="KJW157" s="129"/>
      <c r="KJX157" s="129"/>
      <c r="KJY157" s="129"/>
      <c r="KJZ157" s="129"/>
      <c r="KKA157" s="129"/>
      <c r="KKB157" s="129"/>
      <c r="KKC157" s="129"/>
      <c r="KKD157" s="129"/>
      <c r="KKE157" s="129"/>
      <c r="KKF157" s="129"/>
      <c r="KKG157" s="129"/>
      <c r="KKH157" s="129"/>
      <c r="KKI157" s="129"/>
      <c r="KKJ157" s="129"/>
      <c r="KKK157" s="129"/>
      <c r="KKL157" s="129"/>
      <c r="KKM157" s="129"/>
      <c r="KKN157" s="129"/>
      <c r="KKO157" s="129"/>
      <c r="KKP157" s="129"/>
      <c r="KKQ157" s="129"/>
      <c r="KKR157" s="129"/>
      <c r="KKS157" s="129"/>
      <c r="KKT157" s="129"/>
      <c r="KKU157" s="129"/>
      <c r="KKV157" s="129"/>
      <c r="KKW157" s="129"/>
      <c r="KKX157" s="129"/>
      <c r="KKY157" s="129"/>
      <c r="KKZ157" s="129"/>
      <c r="KLA157" s="129"/>
      <c r="KLB157" s="129"/>
      <c r="KLC157" s="129"/>
      <c r="KLD157" s="129"/>
      <c r="KLE157" s="129"/>
      <c r="KLF157" s="129"/>
      <c r="KLG157" s="129"/>
      <c r="KLH157" s="129"/>
      <c r="KLI157" s="129"/>
      <c r="KLJ157" s="129"/>
      <c r="KLK157" s="129"/>
      <c r="KLL157" s="129"/>
      <c r="KLM157" s="129"/>
      <c r="KLN157" s="129"/>
      <c r="KLO157" s="129"/>
      <c r="KLP157" s="129"/>
      <c r="KLQ157" s="129"/>
      <c r="KLR157" s="129"/>
      <c r="KLS157" s="129"/>
      <c r="KLT157" s="129"/>
      <c r="KLU157" s="129"/>
      <c r="KLV157" s="129"/>
      <c r="KLW157" s="129"/>
      <c r="KLX157" s="129"/>
      <c r="KLY157" s="129"/>
      <c r="KLZ157" s="129"/>
      <c r="KMA157" s="129"/>
      <c r="KMB157" s="129"/>
      <c r="KMC157" s="129"/>
      <c r="KMD157" s="129"/>
      <c r="KME157" s="129"/>
      <c r="KMF157" s="129"/>
      <c r="KMG157" s="129"/>
      <c r="KMH157" s="129"/>
      <c r="KMI157" s="129"/>
      <c r="KMJ157" s="129"/>
      <c r="KMK157" s="129"/>
      <c r="KML157" s="129"/>
      <c r="KMM157" s="129"/>
      <c r="KMN157" s="129"/>
      <c r="KMO157" s="129"/>
      <c r="KMP157" s="129"/>
      <c r="KMQ157" s="129"/>
      <c r="KMR157" s="129"/>
      <c r="KMS157" s="129"/>
      <c r="KMT157" s="129"/>
      <c r="KMU157" s="129"/>
      <c r="KMV157" s="129"/>
      <c r="KMW157" s="129"/>
      <c r="KMX157" s="129"/>
      <c r="KMY157" s="129"/>
      <c r="KMZ157" s="129"/>
      <c r="KNA157" s="129"/>
      <c r="KNB157" s="129"/>
      <c r="KNC157" s="129"/>
      <c r="KND157" s="129"/>
      <c r="KNE157" s="129"/>
      <c r="KNF157" s="129"/>
      <c r="KNG157" s="129"/>
      <c r="KNH157" s="129"/>
      <c r="KNI157" s="129"/>
      <c r="KNJ157" s="129"/>
      <c r="KNK157" s="129"/>
      <c r="KNL157" s="129"/>
      <c r="KNM157" s="129"/>
      <c r="KNN157" s="129"/>
      <c r="KNO157" s="129"/>
      <c r="KNP157" s="129"/>
      <c r="KNQ157" s="129"/>
      <c r="KNR157" s="129"/>
      <c r="KNS157" s="129"/>
      <c r="KNT157" s="129"/>
      <c r="KNU157" s="129"/>
      <c r="KNV157" s="129"/>
      <c r="KNW157" s="129"/>
      <c r="KNX157" s="129"/>
      <c r="KNY157" s="129"/>
      <c r="KNZ157" s="129"/>
      <c r="KOA157" s="129"/>
      <c r="KOB157" s="129"/>
      <c r="KOC157" s="129"/>
      <c r="KOD157" s="129"/>
      <c r="KOE157" s="129"/>
      <c r="KOF157" s="129"/>
      <c r="KOG157" s="129"/>
      <c r="KOH157" s="129"/>
      <c r="KOI157" s="129"/>
      <c r="KOJ157" s="129"/>
      <c r="KOK157" s="129"/>
      <c r="KOL157" s="129"/>
      <c r="KOM157" s="129"/>
      <c r="KON157" s="129"/>
      <c r="KOO157" s="129"/>
      <c r="KOP157" s="129"/>
      <c r="KOQ157" s="129"/>
      <c r="KOR157" s="129"/>
      <c r="KOS157" s="129"/>
      <c r="KOT157" s="129"/>
      <c r="KOU157" s="129"/>
      <c r="KOV157" s="129"/>
      <c r="KOW157" s="129"/>
      <c r="KOX157" s="129"/>
      <c r="KOY157" s="129"/>
      <c r="KOZ157" s="129"/>
      <c r="KPA157" s="129"/>
      <c r="KPB157" s="129"/>
      <c r="KPC157" s="129"/>
      <c r="KPD157" s="129"/>
      <c r="KPE157" s="129"/>
      <c r="KPF157" s="129"/>
      <c r="KPG157" s="129"/>
      <c r="KPH157" s="129"/>
      <c r="KPI157" s="129"/>
      <c r="KPJ157" s="129"/>
      <c r="KPK157" s="129"/>
      <c r="KPL157" s="129"/>
      <c r="KPM157" s="129"/>
      <c r="KPN157" s="129"/>
      <c r="KPO157" s="129"/>
      <c r="KPP157" s="129"/>
      <c r="KPQ157" s="129"/>
      <c r="KPR157" s="129"/>
      <c r="KPS157" s="129"/>
      <c r="KPT157" s="129"/>
      <c r="KPU157" s="129"/>
      <c r="KPV157" s="129"/>
      <c r="KPW157" s="129"/>
      <c r="KPX157" s="129"/>
      <c r="KPY157" s="129"/>
      <c r="KPZ157" s="129"/>
      <c r="KQA157" s="129"/>
      <c r="KQB157" s="129"/>
      <c r="KQC157" s="129"/>
      <c r="KQD157" s="129"/>
      <c r="KQE157" s="129"/>
      <c r="KQF157" s="129"/>
      <c r="KQG157" s="129"/>
      <c r="KQH157" s="129"/>
      <c r="KQI157" s="129"/>
      <c r="KQJ157" s="129"/>
      <c r="KQK157" s="129"/>
      <c r="KQL157" s="129"/>
      <c r="KQM157" s="129"/>
      <c r="KQN157" s="129"/>
      <c r="KQO157" s="129"/>
      <c r="KQP157" s="129"/>
      <c r="KQQ157" s="129"/>
      <c r="KQR157" s="129"/>
      <c r="KQS157" s="129"/>
      <c r="KQT157" s="129"/>
      <c r="KQU157" s="129"/>
      <c r="KQV157" s="129"/>
      <c r="KQW157" s="129"/>
      <c r="KQX157" s="129"/>
      <c r="KQY157" s="129"/>
      <c r="KQZ157" s="129"/>
      <c r="KRA157" s="129"/>
      <c r="KRB157" s="129"/>
      <c r="KRC157" s="129"/>
      <c r="KRD157" s="129"/>
      <c r="KRE157" s="129"/>
      <c r="KRF157" s="129"/>
      <c r="KRG157" s="129"/>
      <c r="KRH157" s="129"/>
      <c r="KRI157" s="129"/>
      <c r="KRJ157" s="129"/>
      <c r="KRK157" s="129"/>
      <c r="KRL157" s="129"/>
      <c r="KRM157" s="129"/>
      <c r="KRN157" s="129"/>
      <c r="KRO157" s="129"/>
      <c r="KRP157" s="129"/>
      <c r="KRQ157" s="129"/>
      <c r="KRR157" s="129"/>
      <c r="KRS157" s="129"/>
      <c r="KRT157" s="129"/>
      <c r="KRU157" s="129"/>
      <c r="KRV157" s="129"/>
      <c r="KRW157" s="129"/>
      <c r="KRX157" s="129"/>
      <c r="KRY157" s="129"/>
      <c r="KRZ157" s="129"/>
      <c r="KSA157" s="129"/>
      <c r="KSB157" s="129"/>
      <c r="KSC157" s="129"/>
      <c r="KSD157" s="129"/>
      <c r="KSE157" s="129"/>
      <c r="KSF157" s="129"/>
      <c r="KSG157" s="129"/>
      <c r="KSH157" s="129"/>
      <c r="KSI157" s="129"/>
      <c r="KSJ157" s="129"/>
      <c r="KSK157" s="129"/>
      <c r="KSL157" s="129"/>
      <c r="KSM157" s="129"/>
      <c r="KSN157" s="129"/>
      <c r="KSO157" s="129"/>
      <c r="KSP157" s="129"/>
      <c r="KSQ157" s="129"/>
      <c r="KSR157" s="129"/>
      <c r="KSS157" s="129"/>
      <c r="KST157" s="129"/>
      <c r="KSU157" s="129"/>
      <c r="KSV157" s="129"/>
      <c r="KSW157" s="129"/>
      <c r="KSX157" s="129"/>
      <c r="KSY157" s="129"/>
      <c r="KSZ157" s="129"/>
      <c r="KTA157" s="129"/>
      <c r="KTB157" s="129"/>
      <c r="KTC157" s="129"/>
      <c r="KTD157" s="129"/>
      <c r="KTE157" s="129"/>
      <c r="KTF157" s="129"/>
      <c r="KTG157" s="129"/>
      <c r="KTH157" s="129"/>
      <c r="KTI157" s="129"/>
      <c r="KTJ157" s="129"/>
      <c r="KTK157" s="129"/>
      <c r="KTL157" s="129"/>
      <c r="KTM157" s="129"/>
      <c r="KTN157" s="129"/>
      <c r="KTO157" s="129"/>
      <c r="KTP157" s="129"/>
      <c r="KTQ157" s="129"/>
      <c r="KTR157" s="129"/>
      <c r="KTS157" s="129"/>
      <c r="KTT157" s="129"/>
      <c r="KTU157" s="129"/>
      <c r="KTV157" s="129"/>
      <c r="KTW157" s="129"/>
      <c r="KTX157" s="129"/>
      <c r="KTY157" s="129"/>
      <c r="KTZ157" s="129"/>
      <c r="KUA157" s="129"/>
      <c r="KUB157" s="129"/>
      <c r="KUC157" s="129"/>
      <c r="KUD157" s="129"/>
      <c r="KUE157" s="129"/>
      <c r="KUF157" s="129"/>
      <c r="KUG157" s="129"/>
      <c r="KUH157" s="129"/>
      <c r="KUI157" s="129"/>
      <c r="KUJ157" s="129"/>
      <c r="KUK157" s="129"/>
      <c r="KUL157" s="129"/>
      <c r="KUM157" s="129"/>
      <c r="KUN157" s="129"/>
      <c r="KUO157" s="129"/>
      <c r="KUP157" s="129"/>
      <c r="KUQ157" s="129"/>
      <c r="KUR157" s="129"/>
      <c r="KUS157" s="129"/>
      <c r="KUT157" s="129"/>
      <c r="KUU157" s="129"/>
      <c r="KUV157" s="129"/>
      <c r="KUW157" s="129"/>
      <c r="KUX157" s="129"/>
      <c r="KUY157" s="129"/>
      <c r="KUZ157" s="129"/>
      <c r="KVA157" s="129"/>
      <c r="KVB157" s="129"/>
      <c r="KVC157" s="129"/>
      <c r="KVD157" s="129"/>
      <c r="KVE157" s="129"/>
      <c r="KVF157" s="129"/>
      <c r="KVG157" s="129"/>
      <c r="KVH157" s="129"/>
      <c r="KVI157" s="129"/>
      <c r="KVJ157" s="129"/>
      <c r="KVK157" s="129"/>
      <c r="KVL157" s="129"/>
      <c r="KVM157" s="129"/>
      <c r="KVN157" s="129"/>
      <c r="KVO157" s="129"/>
      <c r="KVP157" s="129"/>
      <c r="KVQ157" s="129"/>
      <c r="KVR157" s="129"/>
      <c r="KVS157" s="129"/>
      <c r="KVT157" s="129"/>
      <c r="KVU157" s="129"/>
      <c r="KVV157" s="129"/>
      <c r="KVW157" s="129"/>
      <c r="KVX157" s="129"/>
      <c r="KVY157" s="129"/>
      <c r="KVZ157" s="129"/>
      <c r="KWA157" s="129"/>
      <c r="KWB157" s="129"/>
      <c r="KWC157" s="129"/>
      <c r="KWD157" s="129"/>
      <c r="KWE157" s="129"/>
      <c r="KWF157" s="129"/>
      <c r="KWG157" s="129"/>
      <c r="KWH157" s="129"/>
      <c r="KWI157" s="129"/>
      <c r="KWJ157" s="129"/>
      <c r="KWK157" s="129"/>
      <c r="KWL157" s="129"/>
      <c r="KWM157" s="129"/>
      <c r="KWN157" s="129"/>
      <c r="KWO157" s="129"/>
      <c r="KWP157" s="129"/>
      <c r="KWQ157" s="129"/>
      <c r="KWR157" s="129"/>
      <c r="KWS157" s="129"/>
      <c r="KWT157" s="129"/>
      <c r="KWU157" s="129"/>
      <c r="KWV157" s="129"/>
      <c r="KWW157" s="129"/>
      <c r="KWX157" s="129"/>
      <c r="KWY157" s="129"/>
      <c r="KWZ157" s="129"/>
      <c r="KXA157" s="129"/>
      <c r="KXB157" s="129"/>
      <c r="KXC157" s="129"/>
      <c r="KXD157" s="129"/>
      <c r="KXE157" s="129"/>
      <c r="KXF157" s="129"/>
      <c r="KXG157" s="129"/>
      <c r="KXH157" s="129"/>
      <c r="KXI157" s="129"/>
      <c r="KXJ157" s="129"/>
      <c r="KXK157" s="129"/>
      <c r="KXL157" s="129"/>
      <c r="KXM157" s="129"/>
      <c r="KXN157" s="129"/>
      <c r="KXO157" s="129"/>
      <c r="KXP157" s="129"/>
      <c r="KXQ157" s="129"/>
      <c r="KXR157" s="129"/>
      <c r="KXS157" s="129"/>
      <c r="KXT157" s="129"/>
      <c r="KXU157" s="129"/>
      <c r="KXV157" s="129"/>
      <c r="KXW157" s="129"/>
      <c r="KXX157" s="129"/>
      <c r="KXY157" s="129"/>
      <c r="KXZ157" s="129"/>
      <c r="KYA157" s="129"/>
      <c r="KYB157" s="129"/>
      <c r="KYC157" s="129"/>
      <c r="KYD157" s="129"/>
      <c r="KYE157" s="129"/>
      <c r="KYF157" s="129"/>
      <c r="KYG157" s="129"/>
      <c r="KYH157" s="129"/>
      <c r="KYI157" s="129"/>
      <c r="KYJ157" s="129"/>
      <c r="KYK157" s="129"/>
      <c r="KYL157" s="129"/>
      <c r="KYM157" s="129"/>
      <c r="KYN157" s="129"/>
      <c r="KYO157" s="129"/>
      <c r="KYP157" s="129"/>
      <c r="KYQ157" s="129"/>
      <c r="KYR157" s="129"/>
      <c r="KYS157" s="129"/>
      <c r="KYT157" s="129"/>
      <c r="KYU157" s="129"/>
      <c r="KYV157" s="129"/>
      <c r="KYW157" s="129"/>
      <c r="KYX157" s="129"/>
      <c r="KYY157" s="129"/>
      <c r="KYZ157" s="129"/>
      <c r="KZA157" s="129"/>
      <c r="KZB157" s="129"/>
      <c r="KZC157" s="129"/>
      <c r="KZD157" s="129"/>
      <c r="KZE157" s="129"/>
      <c r="KZF157" s="129"/>
      <c r="KZG157" s="129"/>
      <c r="KZH157" s="129"/>
      <c r="KZI157" s="129"/>
      <c r="KZJ157" s="129"/>
      <c r="KZK157" s="129"/>
      <c r="KZL157" s="129"/>
      <c r="KZM157" s="129"/>
      <c r="KZN157" s="129"/>
      <c r="KZO157" s="129"/>
      <c r="KZP157" s="129"/>
      <c r="KZQ157" s="129"/>
      <c r="KZR157" s="129"/>
      <c r="KZS157" s="129"/>
      <c r="KZT157" s="129"/>
      <c r="KZU157" s="129"/>
      <c r="KZV157" s="129"/>
      <c r="KZW157" s="129"/>
      <c r="KZX157" s="129"/>
      <c r="KZY157" s="129"/>
      <c r="KZZ157" s="129"/>
      <c r="LAA157" s="129"/>
      <c r="LAB157" s="129"/>
      <c r="LAC157" s="129"/>
      <c r="LAD157" s="129"/>
      <c r="LAE157" s="129"/>
      <c r="LAF157" s="129"/>
      <c r="LAG157" s="129"/>
      <c r="LAH157" s="129"/>
      <c r="LAI157" s="129"/>
      <c r="LAJ157" s="129"/>
      <c r="LAK157" s="129"/>
      <c r="LAL157" s="129"/>
      <c r="LAM157" s="129"/>
      <c r="LAN157" s="129"/>
      <c r="LAO157" s="129"/>
      <c r="LAP157" s="129"/>
      <c r="LAQ157" s="129"/>
      <c r="LAR157" s="129"/>
      <c r="LAS157" s="129"/>
      <c r="LAT157" s="129"/>
      <c r="LAU157" s="129"/>
      <c r="LAV157" s="129"/>
      <c r="LAW157" s="129"/>
      <c r="LAX157" s="129"/>
      <c r="LAY157" s="129"/>
      <c r="LAZ157" s="129"/>
      <c r="LBA157" s="129"/>
      <c r="LBB157" s="129"/>
      <c r="LBC157" s="129"/>
      <c r="LBD157" s="129"/>
      <c r="LBE157" s="129"/>
      <c r="LBF157" s="129"/>
      <c r="LBG157" s="129"/>
      <c r="LBH157" s="129"/>
      <c r="LBI157" s="129"/>
      <c r="LBJ157" s="129"/>
      <c r="LBK157" s="129"/>
      <c r="LBL157" s="129"/>
      <c r="LBM157" s="129"/>
      <c r="LBN157" s="129"/>
      <c r="LBO157" s="129"/>
      <c r="LBP157" s="129"/>
      <c r="LBQ157" s="129"/>
      <c r="LBR157" s="129"/>
      <c r="LBS157" s="129"/>
      <c r="LBT157" s="129"/>
      <c r="LBU157" s="129"/>
      <c r="LBV157" s="129"/>
      <c r="LBW157" s="129"/>
      <c r="LBX157" s="129"/>
      <c r="LBY157" s="129"/>
      <c r="LBZ157" s="129"/>
      <c r="LCA157" s="129"/>
      <c r="LCB157" s="129"/>
      <c r="LCC157" s="129"/>
      <c r="LCD157" s="129"/>
      <c r="LCE157" s="129"/>
      <c r="LCF157" s="129"/>
      <c r="LCG157" s="129"/>
      <c r="LCH157" s="129"/>
      <c r="LCI157" s="129"/>
      <c r="LCJ157" s="129"/>
      <c r="LCK157" s="129"/>
      <c r="LCL157" s="129"/>
      <c r="LCM157" s="129"/>
      <c r="LCN157" s="129"/>
      <c r="LCO157" s="129"/>
      <c r="LCP157" s="129"/>
      <c r="LCQ157" s="129"/>
      <c r="LCR157" s="129"/>
      <c r="LCS157" s="129"/>
      <c r="LCT157" s="129"/>
      <c r="LCU157" s="129"/>
      <c r="LCV157" s="129"/>
      <c r="LCW157" s="129"/>
      <c r="LCX157" s="129"/>
      <c r="LCY157" s="129"/>
      <c r="LCZ157" s="129"/>
      <c r="LDA157" s="129"/>
      <c r="LDB157" s="129"/>
      <c r="LDC157" s="129"/>
      <c r="LDD157" s="129"/>
      <c r="LDE157" s="129"/>
      <c r="LDF157" s="129"/>
      <c r="LDG157" s="129"/>
      <c r="LDH157" s="129"/>
      <c r="LDI157" s="129"/>
      <c r="LDJ157" s="129"/>
      <c r="LDK157" s="129"/>
      <c r="LDL157" s="129"/>
      <c r="LDM157" s="129"/>
      <c r="LDN157" s="129"/>
      <c r="LDO157" s="129"/>
      <c r="LDP157" s="129"/>
      <c r="LDQ157" s="129"/>
      <c r="LDR157" s="129"/>
      <c r="LDS157" s="129"/>
      <c r="LDT157" s="129"/>
      <c r="LDU157" s="129"/>
      <c r="LDV157" s="129"/>
      <c r="LDW157" s="129"/>
      <c r="LDX157" s="129"/>
      <c r="LDY157" s="129"/>
      <c r="LDZ157" s="129"/>
      <c r="LEA157" s="129"/>
      <c r="LEB157" s="129"/>
      <c r="LEC157" s="129"/>
      <c r="LED157" s="129"/>
      <c r="LEE157" s="129"/>
      <c r="LEF157" s="129"/>
      <c r="LEG157" s="129"/>
      <c r="LEH157" s="129"/>
      <c r="LEI157" s="129"/>
      <c r="LEJ157" s="129"/>
      <c r="LEK157" s="129"/>
      <c r="LEL157" s="129"/>
      <c r="LEM157" s="129"/>
      <c r="LEN157" s="129"/>
      <c r="LEO157" s="129"/>
      <c r="LEP157" s="129"/>
      <c r="LEQ157" s="129"/>
      <c r="LER157" s="129"/>
      <c r="LES157" s="129"/>
      <c r="LET157" s="129"/>
      <c r="LEU157" s="129"/>
      <c r="LEV157" s="129"/>
      <c r="LEW157" s="129"/>
      <c r="LEX157" s="129"/>
      <c r="LEY157" s="129"/>
      <c r="LEZ157" s="129"/>
      <c r="LFA157" s="129"/>
      <c r="LFB157" s="129"/>
      <c r="LFC157" s="129"/>
      <c r="LFD157" s="129"/>
      <c r="LFE157" s="129"/>
      <c r="LFF157" s="129"/>
      <c r="LFG157" s="129"/>
      <c r="LFH157" s="129"/>
      <c r="LFI157" s="129"/>
      <c r="LFJ157" s="129"/>
      <c r="LFK157" s="129"/>
      <c r="LFL157" s="129"/>
      <c r="LFM157" s="129"/>
      <c r="LFN157" s="129"/>
      <c r="LFO157" s="129"/>
      <c r="LFP157" s="129"/>
      <c r="LFQ157" s="129"/>
      <c r="LFR157" s="129"/>
      <c r="LFS157" s="129"/>
      <c r="LFT157" s="129"/>
      <c r="LFU157" s="129"/>
      <c r="LFV157" s="129"/>
      <c r="LFW157" s="129"/>
      <c r="LFX157" s="129"/>
      <c r="LFY157" s="129"/>
      <c r="LFZ157" s="129"/>
      <c r="LGA157" s="129"/>
      <c r="LGB157" s="129"/>
      <c r="LGC157" s="129"/>
      <c r="LGD157" s="129"/>
      <c r="LGE157" s="129"/>
      <c r="LGF157" s="129"/>
      <c r="LGG157" s="129"/>
      <c r="LGH157" s="129"/>
      <c r="LGI157" s="129"/>
      <c r="LGJ157" s="129"/>
      <c r="LGK157" s="129"/>
      <c r="LGL157" s="129"/>
      <c r="LGM157" s="129"/>
      <c r="LGN157" s="129"/>
      <c r="LGO157" s="129"/>
      <c r="LGP157" s="129"/>
      <c r="LGQ157" s="129"/>
      <c r="LGR157" s="129"/>
      <c r="LGS157" s="129"/>
      <c r="LGT157" s="129"/>
      <c r="LGU157" s="129"/>
      <c r="LGV157" s="129"/>
      <c r="LGW157" s="129"/>
      <c r="LGX157" s="129"/>
      <c r="LGY157" s="129"/>
      <c r="LGZ157" s="129"/>
      <c r="LHA157" s="129"/>
      <c r="LHB157" s="129"/>
      <c r="LHC157" s="129"/>
      <c r="LHD157" s="129"/>
      <c r="LHE157" s="129"/>
      <c r="LHF157" s="129"/>
      <c r="LHG157" s="129"/>
      <c r="LHH157" s="129"/>
      <c r="LHI157" s="129"/>
      <c r="LHJ157" s="129"/>
      <c r="LHK157" s="129"/>
      <c r="LHL157" s="129"/>
      <c r="LHM157" s="129"/>
      <c r="LHN157" s="129"/>
      <c r="LHO157" s="129"/>
      <c r="LHP157" s="129"/>
      <c r="LHQ157" s="129"/>
      <c r="LHR157" s="129"/>
      <c r="LHS157" s="129"/>
      <c r="LHT157" s="129"/>
      <c r="LHU157" s="129"/>
      <c r="LHV157" s="129"/>
      <c r="LHW157" s="129"/>
      <c r="LHX157" s="129"/>
      <c r="LHY157" s="129"/>
      <c r="LHZ157" s="129"/>
      <c r="LIA157" s="129"/>
      <c r="LIB157" s="129"/>
      <c r="LIC157" s="129"/>
      <c r="LID157" s="129"/>
      <c r="LIE157" s="129"/>
      <c r="LIF157" s="129"/>
      <c r="LIG157" s="129"/>
      <c r="LIH157" s="129"/>
      <c r="LII157" s="129"/>
      <c r="LIJ157" s="129"/>
      <c r="LIK157" s="129"/>
      <c r="LIL157" s="129"/>
      <c r="LIM157" s="129"/>
      <c r="LIN157" s="129"/>
      <c r="LIO157" s="129"/>
      <c r="LIP157" s="129"/>
      <c r="LIQ157" s="129"/>
      <c r="LIR157" s="129"/>
      <c r="LIS157" s="129"/>
      <c r="LIT157" s="129"/>
      <c r="LIU157" s="129"/>
      <c r="LIV157" s="129"/>
      <c r="LIW157" s="129"/>
      <c r="LIX157" s="129"/>
      <c r="LIY157" s="129"/>
      <c r="LIZ157" s="129"/>
      <c r="LJA157" s="129"/>
      <c r="LJB157" s="129"/>
      <c r="LJC157" s="129"/>
      <c r="LJD157" s="129"/>
      <c r="LJE157" s="129"/>
      <c r="LJF157" s="129"/>
      <c r="LJG157" s="129"/>
      <c r="LJH157" s="129"/>
      <c r="LJI157" s="129"/>
      <c r="LJJ157" s="129"/>
      <c r="LJK157" s="129"/>
      <c r="LJL157" s="129"/>
      <c r="LJM157" s="129"/>
      <c r="LJN157" s="129"/>
      <c r="LJO157" s="129"/>
      <c r="LJP157" s="129"/>
      <c r="LJQ157" s="129"/>
      <c r="LJR157" s="129"/>
      <c r="LJS157" s="129"/>
      <c r="LJT157" s="129"/>
      <c r="LJU157" s="129"/>
      <c r="LJV157" s="129"/>
      <c r="LJW157" s="129"/>
      <c r="LJX157" s="129"/>
      <c r="LJY157" s="129"/>
      <c r="LJZ157" s="129"/>
      <c r="LKA157" s="129"/>
      <c r="LKB157" s="129"/>
      <c r="LKC157" s="129"/>
      <c r="LKD157" s="129"/>
      <c r="LKE157" s="129"/>
      <c r="LKF157" s="129"/>
      <c r="LKG157" s="129"/>
      <c r="LKH157" s="129"/>
      <c r="LKI157" s="129"/>
      <c r="LKJ157" s="129"/>
      <c r="LKK157" s="129"/>
      <c r="LKL157" s="129"/>
      <c r="LKM157" s="129"/>
      <c r="LKN157" s="129"/>
      <c r="LKO157" s="129"/>
      <c r="LKP157" s="129"/>
      <c r="LKQ157" s="129"/>
      <c r="LKR157" s="129"/>
      <c r="LKS157" s="129"/>
      <c r="LKT157" s="129"/>
      <c r="LKU157" s="129"/>
      <c r="LKV157" s="129"/>
      <c r="LKW157" s="129"/>
      <c r="LKX157" s="129"/>
      <c r="LKY157" s="129"/>
      <c r="LKZ157" s="129"/>
      <c r="LLA157" s="129"/>
      <c r="LLB157" s="129"/>
      <c r="LLC157" s="129"/>
      <c r="LLD157" s="129"/>
      <c r="LLE157" s="129"/>
      <c r="LLF157" s="129"/>
      <c r="LLG157" s="129"/>
      <c r="LLH157" s="129"/>
      <c r="LLI157" s="129"/>
      <c r="LLJ157" s="129"/>
      <c r="LLK157" s="129"/>
      <c r="LLL157" s="129"/>
      <c r="LLM157" s="129"/>
      <c r="LLN157" s="129"/>
      <c r="LLO157" s="129"/>
      <c r="LLP157" s="129"/>
      <c r="LLQ157" s="129"/>
      <c r="LLR157" s="129"/>
      <c r="LLS157" s="129"/>
      <c r="LLT157" s="129"/>
      <c r="LLU157" s="129"/>
      <c r="LLV157" s="129"/>
      <c r="LLW157" s="129"/>
      <c r="LLX157" s="129"/>
      <c r="LLY157" s="129"/>
      <c r="LLZ157" s="129"/>
      <c r="LMA157" s="129"/>
      <c r="LMB157" s="129"/>
      <c r="LMC157" s="129"/>
      <c r="LMD157" s="129"/>
      <c r="LME157" s="129"/>
      <c r="LMF157" s="129"/>
      <c r="LMG157" s="129"/>
      <c r="LMH157" s="129"/>
      <c r="LMI157" s="129"/>
      <c r="LMJ157" s="129"/>
      <c r="LMK157" s="129"/>
      <c r="LML157" s="129"/>
      <c r="LMM157" s="129"/>
      <c r="LMN157" s="129"/>
      <c r="LMO157" s="129"/>
      <c r="LMP157" s="129"/>
      <c r="LMQ157" s="129"/>
      <c r="LMR157" s="129"/>
      <c r="LMS157" s="129"/>
      <c r="LMT157" s="129"/>
      <c r="LMU157" s="129"/>
      <c r="LMV157" s="129"/>
      <c r="LMW157" s="129"/>
      <c r="LMX157" s="129"/>
      <c r="LMY157" s="129"/>
      <c r="LMZ157" s="129"/>
      <c r="LNA157" s="129"/>
      <c r="LNB157" s="129"/>
      <c r="LNC157" s="129"/>
      <c r="LND157" s="129"/>
      <c r="LNE157" s="129"/>
      <c r="LNF157" s="129"/>
      <c r="LNG157" s="129"/>
      <c r="LNH157" s="129"/>
      <c r="LNI157" s="129"/>
      <c r="LNJ157" s="129"/>
      <c r="LNK157" s="129"/>
      <c r="LNL157" s="129"/>
      <c r="LNM157" s="129"/>
      <c r="LNN157" s="129"/>
      <c r="LNO157" s="129"/>
      <c r="LNP157" s="129"/>
      <c r="LNQ157" s="129"/>
      <c r="LNR157" s="129"/>
      <c r="LNS157" s="129"/>
      <c r="LNT157" s="129"/>
      <c r="LNU157" s="129"/>
      <c r="LNV157" s="129"/>
      <c r="LNW157" s="129"/>
      <c r="LNX157" s="129"/>
      <c r="LNY157" s="129"/>
      <c r="LNZ157" s="129"/>
      <c r="LOA157" s="129"/>
      <c r="LOB157" s="129"/>
      <c r="LOC157" s="129"/>
      <c r="LOD157" s="129"/>
      <c r="LOE157" s="129"/>
      <c r="LOF157" s="129"/>
      <c r="LOG157" s="129"/>
      <c r="LOH157" s="129"/>
      <c r="LOI157" s="129"/>
      <c r="LOJ157" s="129"/>
      <c r="LOK157" s="129"/>
      <c r="LOL157" s="129"/>
      <c r="LOM157" s="129"/>
      <c r="LON157" s="129"/>
      <c r="LOO157" s="129"/>
      <c r="LOP157" s="129"/>
      <c r="LOQ157" s="129"/>
      <c r="LOR157" s="129"/>
      <c r="LOS157" s="129"/>
      <c r="LOT157" s="129"/>
      <c r="LOU157" s="129"/>
      <c r="LOV157" s="129"/>
      <c r="LOW157" s="129"/>
      <c r="LOX157" s="129"/>
      <c r="LOY157" s="129"/>
      <c r="LOZ157" s="129"/>
      <c r="LPA157" s="129"/>
      <c r="LPB157" s="129"/>
      <c r="LPC157" s="129"/>
      <c r="LPD157" s="129"/>
      <c r="LPE157" s="129"/>
      <c r="LPF157" s="129"/>
      <c r="LPG157" s="129"/>
      <c r="LPH157" s="129"/>
      <c r="LPI157" s="129"/>
      <c r="LPJ157" s="129"/>
      <c r="LPK157" s="129"/>
      <c r="LPL157" s="129"/>
      <c r="LPM157" s="129"/>
      <c r="LPN157" s="129"/>
      <c r="LPO157" s="129"/>
      <c r="LPP157" s="129"/>
      <c r="LPQ157" s="129"/>
      <c r="LPR157" s="129"/>
      <c r="LPS157" s="129"/>
      <c r="LPT157" s="129"/>
      <c r="LPU157" s="129"/>
      <c r="LPV157" s="129"/>
      <c r="LPW157" s="129"/>
      <c r="LPX157" s="129"/>
      <c r="LPY157" s="129"/>
      <c r="LPZ157" s="129"/>
      <c r="LQA157" s="129"/>
      <c r="LQB157" s="129"/>
      <c r="LQC157" s="129"/>
      <c r="LQD157" s="129"/>
      <c r="LQE157" s="129"/>
      <c r="LQF157" s="129"/>
      <c r="LQG157" s="129"/>
      <c r="LQH157" s="129"/>
      <c r="LQI157" s="129"/>
      <c r="LQJ157" s="129"/>
      <c r="LQK157" s="129"/>
      <c r="LQL157" s="129"/>
      <c r="LQM157" s="129"/>
      <c r="LQN157" s="129"/>
      <c r="LQO157" s="129"/>
      <c r="LQP157" s="129"/>
      <c r="LQQ157" s="129"/>
      <c r="LQR157" s="129"/>
      <c r="LQS157" s="129"/>
      <c r="LQT157" s="129"/>
      <c r="LQU157" s="129"/>
      <c r="LQV157" s="129"/>
      <c r="LQW157" s="129"/>
      <c r="LQX157" s="129"/>
      <c r="LQY157" s="129"/>
      <c r="LQZ157" s="129"/>
      <c r="LRA157" s="129"/>
      <c r="LRB157" s="129"/>
      <c r="LRC157" s="129"/>
      <c r="LRD157" s="129"/>
      <c r="LRE157" s="129"/>
      <c r="LRF157" s="129"/>
      <c r="LRG157" s="129"/>
      <c r="LRH157" s="129"/>
      <c r="LRI157" s="129"/>
      <c r="LRJ157" s="129"/>
      <c r="LRK157" s="129"/>
      <c r="LRL157" s="129"/>
      <c r="LRM157" s="129"/>
      <c r="LRN157" s="129"/>
      <c r="LRO157" s="129"/>
      <c r="LRP157" s="129"/>
      <c r="LRQ157" s="129"/>
      <c r="LRR157" s="129"/>
      <c r="LRS157" s="129"/>
      <c r="LRT157" s="129"/>
      <c r="LRU157" s="129"/>
      <c r="LRV157" s="129"/>
      <c r="LRW157" s="129"/>
      <c r="LRX157" s="129"/>
      <c r="LRY157" s="129"/>
      <c r="LRZ157" s="129"/>
      <c r="LSA157" s="129"/>
      <c r="LSB157" s="129"/>
      <c r="LSC157" s="129"/>
      <c r="LSD157" s="129"/>
      <c r="LSE157" s="129"/>
      <c r="LSF157" s="129"/>
      <c r="LSG157" s="129"/>
      <c r="LSH157" s="129"/>
      <c r="LSI157" s="129"/>
      <c r="LSJ157" s="129"/>
      <c r="LSK157" s="129"/>
      <c r="LSL157" s="129"/>
      <c r="LSM157" s="129"/>
      <c r="LSN157" s="129"/>
      <c r="LSO157" s="129"/>
      <c r="LSP157" s="129"/>
      <c r="LSQ157" s="129"/>
      <c r="LSR157" s="129"/>
      <c r="LSS157" s="129"/>
      <c r="LST157" s="129"/>
      <c r="LSU157" s="129"/>
      <c r="LSV157" s="129"/>
      <c r="LSW157" s="129"/>
      <c r="LSX157" s="129"/>
      <c r="LSY157" s="129"/>
      <c r="LSZ157" s="129"/>
      <c r="LTA157" s="129"/>
      <c r="LTB157" s="129"/>
      <c r="LTC157" s="129"/>
      <c r="LTD157" s="129"/>
      <c r="LTE157" s="129"/>
      <c r="LTF157" s="129"/>
      <c r="LTG157" s="129"/>
      <c r="LTH157" s="129"/>
      <c r="LTI157" s="129"/>
      <c r="LTJ157" s="129"/>
      <c r="LTK157" s="129"/>
      <c r="LTL157" s="129"/>
      <c r="LTM157" s="129"/>
      <c r="LTN157" s="129"/>
      <c r="LTO157" s="129"/>
      <c r="LTP157" s="129"/>
      <c r="LTQ157" s="129"/>
      <c r="LTR157" s="129"/>
      <c r="LTS157" s="129"/>
      <c r="LTT157" s="129"/>
      <c r="LTU157" s="129"/>
      <c r="LTV157" s="129"/>
      <c r="LTW157" s="129"/>
      <c r="LTX157" s="129"/>
      <c r="LTY157" s="129"/>
      <c r="LTZ157" s="129"/>
      <c r="LUA157" s="129"/>
      <c r="LUB157" s="129"/>
      <c r="LUC157" s="129"/>
      <c r="LUD157" s="129"/>
      <c r="LUE157" s="129"/>
      <c r="LUF157" s="129"/>
      <c r="LUG157" s="129"/>
      <c r="LUH157" s="129"/>
      <c r="LUI157" s="129"/>
      <c r="LUJ157" s="129"/>
      <c r="LUK157" s="129"/>
      <c r="LUL157" s="129"/>
      <c r="LUM157" s="129"/>
      <c r="LUN157" s="129"/>
      <c r="LUO157" s="129"/>
      <c r="LUP157" s="129"/>
      <c r="LUQ157" s="129"/>
      <c r="LUR157" s="129"/>
      <c r="LUS157" s="129"/>
      <c r="LUT157" s="129"/>
      <c r="LUU157" s="129"/>
      <c r="LUV157" s="129"/>
      <c r="LUW157" s="129"/>
      <c r="LUX157" s="129"/>
      <c r="LUY157" s="129"/>
      <c r="LUZ157" s="129"/>
      <c r="LVA157" s="129"/>
      <c r="LVB157" s="129"/>
      <c r="LVC157" s="129"/>
      <c r="LVD157" s="129"/>
      <c r="LVE157" s="129"/>
      <c r="LVF157" s="129"/>
      <c r="LVG157" s="129"/>
      <c r="LVH157" s="129"/>
      <c r="LVI157" s="129"/>
      <c r="LVJ157" s="129"/>
      <c r="LVK157" s="129"/>
      <c r="LVL157" s="129"/>
      <c r="LVM157" s="129"/>
      <c r="LVN157" s="129"/>
      <c r="LVO157" s="129"/>
      <c r="LVP157" s="129"/>
      <c r="LVQ157" s="129"/>
      <c r="LVR157" s="129"/>
      <c r="LVS157" s="129"/>
      <c r="LVT157" s="129"/>
      <c r="LVU157" s="129"/>
      <c r="LVV157" s="129"/>
      <c r="LVW157" s="129"/>
      <c r="LVX157" s="129"/>
      <c r="LVY157" s="129"/>
      <c r="LVZ157" s="129"/>
      <c r="LWA157" s="129"/>
      <c r="LWB157" s="129"/>
      <c r="LWC157" s="129"/>
      <c r="LWD157" s="129"/>
      <c r="LWE157" s="129"/>
      <c r="LWF157" s="129"/>
      <c r="LWG157" s="129"/>
      <c r="LWH157" s="129"/>
      <c r="LWI157" s="129"/>
      <c r="LWJ157" s="129"/>
      <c r="LWK157" s="129"/>
      <c r="LWL157" s="129"/>
      <c r="LWM157" s="129"/>
      <c r="LWN157" s="129"/>
      <c r="LWO157" s="129"/>
      <c r="LWP157" s="129"/>
      <c r="LWQ157" s="129"/>
      <c r="LWR157" s="129"/>
      <c r="LWS157" s="129"/>
      <c r="LWT157" s="129"/>
      <c r="LWU157" s="129"/>
      <c r="LWV157" s="129"/>
      <c r="LWW157" s="129"/>
      <c r="LWX157" s="129"/>
      <c r="LWY157" s="129"/>
      <c r="LWZ157" s="129"/>
      <c r="LXA157" s="129"/>
      <c r="LXB157" s="129"/>
      <c r="LXC157" s="129"/>
      <c r="LXD157" s="129"/>
      <c r="LXE157" s="129"/>
      <c r="LXF157" s="129"/>
      <c r="LXG157" s="129"/>
      <c r="LXH157" s="129"/>
      <c r="LXI157" s="129"/>
      <c r="LXJ157" s="129"/>
      <c r="LXK157" s="129"/>
      <c r="LXL157" s="129"/>
      <c r="LXM157" s="129"/>
      <c r="LXN157" s="129"/>
      <c r="LXO157" s="129"/>
      <c r="LXP157" s="129"/>
      <c r="LXQ157" s="129"/>
      <c r="LXR157" s="129"/>
      <c r="LXS157" s="129"/>
      <c r="LXT157" s="129"/>
      <c r="LXU157" s="129"/>
      <c r="LXV157" s="129"/>
      <c r="LXW157" s="129"/>
      <c r="LXX157" s="129"/>
      <c r="LXY157" s="129"/>
      <c r="LXZ157" s="129"/>
      <c r="LYA157" s="129"/>
      <c r="LYB157" s="129"/>
      <c r="LYC157" s="129"/>
      <c r="LYD157" s="129"/>
      <c r="LYE157" s="129"/>
      <c r="LYF157" s="129"/>
      <c r="LYG157" s="129"/>
      <c r="LYH157" s="129"/>
      <c r="LYI157" s="129"/>
      <c r="LYJ157" s="129"/>
      <c r="LYK157" s="129"/>
      <c r="LYL157" s="129"/>
      <c r="LYM157" s="129"/>
      <c r="LYN157" s="129"/>
      <c r="LYO157" s="129"/>
      <c r="LYP157" s="129"/>
      <c r="LYQ157" s="129"/>
      <c r="LYR157" s="129"/>
      <c r="LYS157" s="129"/>
      <c r="LYT157" s="129"/>
      <c r="LYU157" s="129"/>
      <c r="LYV157" s="129"/>
      <c r="LYW157" s="129"/>
      <c r="LYX157" s="129"/>
      <c r="LYY157" s="129"/>
      <c r="LYZ157" s="129"/>
      <c r="LZA157" s="129"/>
      <c r="LZB157" s="129"/>
      <c r="LZC157" s="129"/>
      <c r="LZD157" s="129"/>
      <c r="LZE157" s="129"/>
      <c r="LZF157" s="129"/>
      <c r="LZG157" s="129"/>
      <c r="LZH157" s="129"/>
      <c r="LZI157" s="129"/>
      <c r="LZJ157" s="129"/>
      <c r="LZK157" s="129"/>
      <c r="LZL157" s="129"/>
      <c r="LZM157" s="129"/>
      <c r="LZN157" s="129"/>
      <c r="LZO157" s="129"/>
      <c r="LZP157" s="129"/>
      <c r="LZQ157" s="129"/>
      <c r="LZR157" s="129"/>
      <c r="LZS157" s="129"/>
      <c r="LZT157" s="129"/>
      <c r="LZU157" s="129"/>
      <c r="LZV157" s="129"/>
      <c r="LZW157" s="129"/>
      <c r="LZX157" s="129"/>
      <c r="LZY157" s="129"/>
      <c r="LZZ157" s="129"/>
      <c r="MAA157" s="129"/>
      <c r="MAB157" s="129"/>
      <c r="MAC157" s="129"/>
      <c r="MAD157" s="129"/>
      <c r="MAE157" s="129"/>
      <c r="MAF157" s="129"/>
      <c r="MAG157" s="129"/>
      <c r="MAH157" s="129"/>
      <c r="MAI157" s="129"/>
      <c r="MAJ157" s="129"/>
      <c r="MAK157" s="129"/>
      <c r="MAL157" s="129"/>
      <c r="MAM157" s="129"/>
      <c r="MAN157" s="129"/>
      <c r="MAO157" s="129"/>
      <c r="MAP157" s="129"/>
      <c r="MAQ157" s="129"/>
      <c r="MAR157" s="129"/>
      <c r="MAS157" s="129"/>
      <c r="MAT157" s="129"/>
      <c r="MAU157" s="129"/>
      <c r="MAV157" s="129"/>
      <c r="MAW157" s="129"/>
      <c r="MAX157" s="129"/>
      <c r="MAY157" s="129"/>
      <c r="MAZ157" s="129"/>
      <c r="MBA157" s="129"/>
      <c r="MBB157" s="129"/>
      <c r="MBC157" s="129"/>
      <c r="MBD157" s="129"/>
      <c r="MBE157" s="129"/>
      <c r="MBF157" s="129"/>
      <c r="MBG157" s="129"/>
      <c r="MBH157" s="129"/>
      <c r="MBI157" s="129"/>
      <c r="MBJ157" s="129"/>
      <c r="MBK157" s="129"/>
      <c r="MBL157" s="129"/>
      <c r="MBM157" s="129"/>
      <c r="MBN157" s="129"/>
      <c r="MBO157" s="129"/>
      <c r="MBP157" s="129"/>
      <c r="MBQ157" s="129"/>
      <c r="MBR157" s="129"/>
      <c r="MBS157" s="129"/>
      <c r="MBT157" s="129"/>
      <c r="MBU157" s="129"/>
      <c r="MBV157" s="129"/>
      <c r="MBW157" s="129"/>
      <c r="MBX157" s="129"/>
      <c r="MBY157" s="129"/>
      <c r="MBZ157" s="129"/>
      <c r="MCA157" s="129"/>
      <c r="MCB157" s="129"/>
      <c r="MCC157" s="129"/>
      <c r="MCD157" s="129"/>
      <c r="MCE157" s="129"/>
      <c r="MCF157" s="129"/>
      <c r="MCG157" s="129"/>
      <c r="MCH157" s="129"/>
      <c r="MCI157" s="129"/>
      <c r="MCJ157" s="129"/>
      <c r="MCK157" s="129"/>
      <c r="MCL157" s="129"/>
      <c r="MCM157" s="129"/>
      <c r="MCN157" s="129"/>
      <c r="MCO157" s="129"/>
      <c r="MCP157" s="129"/>
      <c r="MCQ157" s="129"/>
      <c r="MCR157" s="129"/>
      <c r="MCS157" s="129"/>
      <c r="MCT157" s="129"/>
      <c r="MCU157" s="129"/>
      <c r="MCV157" s="129"/>
      <c r="MCW157" s="129"/>
      <c r="MCX157" s="129"/>
      <c r="MCY157" s="129"/>
      <c r="MCZ157" s="129"/>
      <c r="MDA157" s="129"/>
      <c r="MDB157" s="129"/>
      <c r="MDC157" s="129"/>
      <c r="MDD157" s="129"/>
      <c r="MDE157" s="129"/>
      <c r="MDF157" s="129"/>
      <c r="MDG157" s="129"/>
      <c r="MDH157" s="129"/>
      <c r="MDI157" s="129"/>
      <c r="MDJ157" s="129"/>
      <c r="MDK157" s="129"/>
      <c r="MDL157" s="129"/>
      <c r="MDM157" s="129"/>
      <c r="MDN157" s="129"/>
      <c r="MDO157" s="129"/>
      <c r="MDP157" s="129"/>
      <c r="MDQ157" s="129"/>
      <c r="MDR157" s="129"/>
      <c r="MDS157" s="129"/>
      <c r="MDT157" s="129"/>
      <c r="MDU157" s="129"/>
      <c r="MDV157" s="129"/>
      <c r="MDW157" s="129"/>
      <c r="MDX157" s="129"/>
      <c r="MDY157" s="129"/>
      <c r="MDZ157" s="129"/>
      <c r="MEA157" s="129"/>
      <c r="MEB157" s="129"/>
      <c r="MEC157" s="129"/>
      <c r="MED157" s="129"/>
      <c r="MEE157" s="129"/>
      <c r="MEF157" s="129"/>
      <c r="MEG157" s="129"/>
      <c r="MEH157" s="129"/>
      <c r="MEI157" s="129"/>
      <c r="MEJ157" s="129"/>
      <c r="MEK157" s="129"/>
      <c r="MEL157" s="129"/>
      <c r="MEM157" s="129"/>
      <c r="MEN157" s="129"/>
      <c r="MEO157" s="129"/>
      <c r="MEP157" s="129"/>
      <c r="MEQ157" s="129"/>
      <c r="MER157" s="129"/>
      <c r="MES157" s="129"/>
      <c r="MET157" s="129"/>
      <c r="MEU157" s="129"/>
      <c r="MEV157" s="129"/>
      <c r="MEW157" s="129"/>
      <c r="MEX157" s="129"/>
      <c r="MEY157" s="129"/>
      <c r="MEZ157" s="129"/>
      <c r="MFA157" s="129"/>
      <c r="MFB157" s="129"/>
      <c r="MFC157" s="129"/>
      <c r="MFD157" s="129"/>
      <c r="MFE157" s="129"/>
      <c r="MFF157" s="129"/>
      <c r="MFG157" s="129"/>
      <c r="MFH157" s="129"/>
      <c r="MFI157" s="129"/>
      <c r="MFJ157" s="129"/>
      <c r="MFK157" s="129"/>
      <c r="MFL157" s="129"/>
      <c r="MFM157" s="129"/>
      <c r="MFN157" s="129"/>
      <c r="MFO157" s="129"/>
      <c r="MFP157" s="129"/>
      <c r="MFQ157" s="129"/>
      <c r="MFR157" s="129"/>
      <c r="MFS157" s="129"/>
      <c r="MFT157" s="129"/>
      <c r="MFU157" s="129"/>
      <c r="MFV157" s="129"/>
      <c r="MFW157" s="129"/>
      <c r="MFX157" s="129"/>
      <c r="MFY157" s="129"/>
      <c r="MFZ157" s="129"/>
      <c r="MGA157" s="129"/>
      <c r="MGB157" s="129"/>
      <c r="MGC157" s="129"/>
      <c r="MGD157" s="129"/>
      <c r="MGE157" s="129"/>
      <c r="MGF157" s="129"/>
      <c r="MGG157" s="129"/>
      <c r="MGH157" s="129"/>
      <c r="MGI157" s="129"/>
      <c r="MGJ157" s="129"/>
      <c r="MGK157" s="129"/>
      <c r="MGL157" s="129"/>
      <c r="MGM157" s="129"/>
      <c r="MGN157" s="129"/>
      <c r="MGO157" s="129"/>
      <c r="MGP157" s="129"/>
      <c r="MGQ157" s="129"/>
      <c r="MGR157" s="129"/>
      <c r="MGS157" s="129"/>
      <c r="MGT157" s="129"/>
      <c r="MGU157" s="129"/>
      <c r="MGV157" s="129"/>
      <c r="MGW157" s="129"/>
      <c r="MGX157" s="129"/>
      <c r="MGY157" s="129"/>
      <c r="MGZ157" s="129"/>
      <c r="MHA157" s="129"/>
      <c r="MHB157" s="129"/>
      <c r="MHC157" s="129"/>
      <c r="MHD157" s="129"/>
      <c r="MHE157" s="129"/>
      <c r="MHF157" s="129"/>
      <c r="MHG157" s="129"/>
      <c r="MHH157" s="129"/>
      <c r="MHI157" s="129"/>
      <c r="MHJ157" s="129"/>
      <c r="MHK157" s="129"/>
      <c r="MHL157" s="129"/>
      <c r="MHM157" s="129"/>
      <c r="MHN157" s="129"/>
      <c r="MHO157" s="129"/>
      <c r="MHP157" s="129"/>
      <c r="MHQ157" s="129"/>
      <c r="MHR157" s="129"/>
      <c r="MHS157" s="129"/>
      <c r="MHT157" s="129"/>
      <c r="MHU157" s="129"/>
      <c r="MHV157" s="129"/>
      <c r="MHW157" s="129"/>
      <c r="MHX157" s="129"/>
      <c r="MHY157" s="129"/>
      <c r="MHZ157" s="129"/>
      <c r="MIA157" s="129"/>
      <c r="MIB157" s="129"/>
      <c r="MIC157" s="129"/>
      <c r="MID157" s="129"/>
      <c r="MIE157" s="129"/>
      <c r="MIF157" s="129"/>
      <c r="MIG157" s="129"/>
      <c r="MIH157" s="129"/>
      <c r="MII157" s="129"/>
      <c r="MIJ157" s="129"/>
      <c r="MIK157" s="129"/>
      <c r="MIL157" s="129"/>
      <c r="MIM157" s="129"/>
      <c r="MIN157" s="129"/>
      <c r="MIO157" s="129"/>
      <c r="MIP157" s="129"/>
      <c r="MIQ157" s="129"/>
      <c r="MIR157" s="129"/>
      <c r="MIS157" s="129"/>
      <c r="MIT157" s="129"/>
      <c r="MIU157" s="129"/>
      <c r="MIV157" s="129"/>
      <c r="MIW157" s="129"/>
      <c r="MIX157" s="129"/>
      <c r="MIY157" s="129"/>
      <c r="MIZ157" s="129"/>
      <c r="MJA157" s="129"/>
      <c r="MJB157" s="129"/>
      <c r="MJC157" s="129"/>
      <c r="MJD157" s="129"/>
      <c r="MJE157" s="129"/>
      <c r="MJF157" s="129"/>
      <c r="MJG157" s="129"/>
      <c r="MJH157" s="129"/>
      <c r="MJI157" s="129"/>
      <c r="MJJ157" s="129"/>
      <c r="MJK157" s="129"/>
      <c r="MJL157" s="129"/>
      <c r="MJM157" s="129"/>
      <c r="MJN157" s="129"/>
      <c r="MJO157" s="129"/>
      <c r="MJP157" s="129"/>
      <c r="MJQ157" s="129"/>
      <c r="MJR157" s="129"/>
      <c r="MJS157" s="129"/>
      <c r="MJT157" s="129"/>
      <c r="MJU157" s="129"/>
      <c r="MJV157" s="129"/>
      <c r="MJW157" s="129"/>
      <c r="MJX157" s="129"/>
      <c r="MJY157" s="129"/>
      <c r="MJZ157" s="129"/>
      <c r="MKA157" s="129"/>
      <c r="MKB157" s="129"/>
      <c r="MKC157" s="129"/>
      <c r="MKD157" s="129"/>
      <c r="MKE157" s="129"/>
      <c r="MKF157" s="129"/>
      <c r="MKG157" s="129"/>
      <c r="MKH157" s="129"/>
      <c r="MKI157" s="129"/>
      <c r="MKJ157" s="129"/>
      <c r="MKK157" s="129"/>
      <c r="MKL157" s="129"/>
      <c r="MKM157" s="129"/>
      <c r="MKN157" s="129"/>
      <c r="MKO157" s="129"/>
      <c r="MKP157" s="129"/>
      <c r="MKQ157" s="129"/>
      <c r="MKR157" s="129"/>
      <c r="MKS157" s="129"/>
      <c r="MKT157" s="129"/>
      <c r="MKU157" s="129"/>
      <c r="MKV157" s="129"/>
      <c r="MKW157" s="129"/>
      <c r="MKX157" s="129"/>
      <c r="MKY157" s="129"/>
      <c r="MKZ157" s="129"/>
      <c r="MLA157" s="129"/>
      <c r="MLB157" s="129"/>
      <c r="MLC157" s="129"/>
      <c r="MLD157" s="129"/>
      <c r="MLE157" s="129"/>
      <c r="MLF157" s="129"/>
      <c r="MLG157" s="129"/>
      <c r="MLH157" s="129"/>
      <c r="MLI157" s="129"/>
      <c r="MLJ157" s="129"/>
      <c r="MLK157" s="129"/>
      <c r="MLL157" s="129"/>
      <c r="MLM157" s="129"/>
      <c r="MLN157" s="129"/>
      <c r="MLO157" s="129"/>
      <c r="MLP157" s="129"/>
      <c r="MLQ157" s="129"/>
      <c r="MLR157" s="129"/>
      <c r="MLS157" s="129"/>
      <c r="MLT157" s="129"/>
      <c r="MLU157" s="129"/>
      <c r="MLV157" s="129"/>
      <c r="MLW157" s="129"/>
      <c r="MLX157" s="129"/>
      <c r="MLY157" s="129"/>
      <c r="MLZ157" s="129"/>
      <c r="MMA157" s="129"/>
      <c r="MMB157" s="129"/>
      <c r="MMC157" s="129"/>
      <c r="MMD157" s="129"/>
      <c r="MME157" s="129"/>
      <c r="MMF157" s="129"/>
      <c r="MMG157" s="129"/>
      <c r="MMH157" s="129"/>
      <c r="MMI157" s="129"/>
      <c r="MMJ157" s="129"/>
      <c r="MMK157" s="129"/>
      <c r="MML157" s="129"/>
      <c r="MMM157" s="129"/>
      <c r="MMN157" s="129"/>
      <c r="MMO157" s="129"/>
      <c r="MMP157" s="129"/>
      <c r="MMQ157" s="129"/>
      <c r="MMR157" s="129"/>
      <c r="MMS157" s="129"/>
      <c r="MMT157" s="129"/>
      <c r="MMU157" s="129"/>
      <c r="MMV157" s="129"/>
      <c r="MMW157" s="129"/>
      <c r="MMX157" s="129"/>
      <c r="MMY157" s="129"/>
      <c r="MMZ157" s="129"/>
      <c r="MNA157" s="129"/>
      <c r="MNB157" s="129"/>
      <c r="MNC157" s="129"/>
      <c r="MND157" s="129"/>
      <c r="MNE157" s="129"/>
      <c r="MNF157" s="129"/>
      <c r="MNG157" s="129"/>
      <c r="MNH157" s="129"/>
      <c r="MNI157" s="129"/>
      <c r="MNJ157" s="129"/>
      <c r="MNK157" s="129"/>
      <c r="MNL157" s="129"/>
      <c r="MNM157" s="129"/>
      <c r="MNN157" s="129"/>
      <c r="MNO157" s="129"/>
      <c r="MNP157" s="129"/>
      <c r="MNQ157" s="129"/>
      <c r="MNR157" s="129"/>
      <c r="MNS157" s="129"/>
      <c r="MNT157" s="129"/>
      <c r="MNU157" s="129"/>
      <c r="MNV157" s="129"/>
      <c r="MNW157" s="129"/>
      <c r="MNX157" s="129"/>
      <c r="MNY157" s="129"/>
      <c r="MNZ157" s="129"/>
      <c r="MOA157" s="129"/>
      <c r="MOB157" s="129"/>
      <c r="MOC157" s="129"/>
      <c r="MOD157" s="129"/>
      <c r="MOE157" s="129"/>
      <c r="MOF157" s="129"/>
      <c r="MOG157" s="129"/>
      <c r="MOH157" s="129"/>
      <c r="MOI157" s="129"/>
      <c r="MOJ157" s="129"/>
      <c r="MOK157" s="129"/>
      <c r="MOL157" s="129"/>
      <c r="MOM157" s="129"/>
      <c r="MON157" s="129"/>
      <c r="MOO157" s="129"/>
      <c r="MOP157" s="129"/>
      <c r="MOQ157" s="129"/>
      <c r="MOR157" s="129"/>
      <c r="MOS157" s="129"/>
      <c r="MOT157" s="129"/>
      <c r="MOU157" s="129"/>
      <c r="MOV157" s="129"/>
      <c r="MOW157" s="129"/>
      <c r="MOX157" s="129"/>
      <c r="MOY157" s="129"/>
      <c r="MOZ157" s="129"/>
      <c r="MPA157" s="129"/>
      <c r="MPB157" s="129"/>
      <c r="MPC157" s="129"/>
      <c r="MPD157" s="129"/>
      <c r="MPE157" s="129"/>
      <c r="MPF157" s="129"/>
      <c r="MPG157" s="129"/>
      <c r="MPH157" s="129"/>
      <c r="MPI157" s="129"/>
      <c r="MPJ157" s="129"/>
      <c r="MPK157" s="129"/>
      <c r="MPL157" s="129"/>
      <c r="MPM157" s="129"/>
      <c r="MPN157" s="129"/>
      <c r="MPO157" s="129"/>
      <c r="MPP157" s="129"/>
      <c r="MPQ157" s="129"/>
      <c r="MPR157" s="129"/>
      <c r="MPS157" s="129"/>
      <c r="MPT157" s="129"/>
      <c r="MPU157" s="129"/>
      <c r="MPV157" s="129"/>
      <c r="MPW157" s="129"/>
      <c r="MPX157" s="129"/>
      <c r="MPY157" s="129"/>
      <c r="MPZ157" s="129"/>
      <c r="MQA157" s="129"/>
      <c r="MQB157" s="129"/>
      <c r="MQC157" s="129"/>
      <c r="MQD157" s="129"/>
      <c r="MQE157" s="129"/>
      <c r="MQF157" s="129"/>
      <c r="MQG157" s="129"/>
      <c r="MQH157" s="129"/>
      <c r="MQI157" s="129"/>
      <c r="MQJ157" s="129"/>
      <c r="MQK157" s="129"/>
      <c r="MQL157" s="129"/>
      <c r="MQM157" s="129"/>
      <c r="MQN157" s="129"/>
      <c r="MQO157" s="129"/>
      <c r="MQP157" s="129"/>
      <c r="MQQ157" s="129"/>
      <c r="MQR157" s="129"/>
      <c r="MQS157" s="129"/>
      <c r="MQT157" s="129"/>
      <c r="MQU157" s="129"/>
      <c r="MQV157" s="129"/>
      <c r="MQW157" s="129"/>
      <c r="MQX157" s="129"/>
      <c r="MQY157" s="129"/>
      <c r="MQZ157" s="129"/>
      <c r="MRA157" s="129"/>
      <c r="MRB157" s="129"/>
      <c r="MRC157" s="129"/>
      <c r="MRD157" s="129"/>
      <c r="MRE157" s="129"/>
      <c r="MRF157" s="129"/>
      <c r="MRG157" s="129"/>
      <c r="MRH157" s="129"/>
      <c r="MRI157" s="129"/>
      <c r="MRJ157" s="129"/>
      <c r="MRK157" s="129"/>
      <c r="MRL157" s="129"/>
      <c r="MRM157" s="129"/>
      <c r="MRN157" s="129"/>
      <c r="MRO157" s="129"/>
      <c r="MRP157" s="129"/>
      <c r="MRQ157" s="129"/>
      <c r="MRR157" s="129"/>
      <c r="MRS157" s="129"/>
      <c r="MRT157" s="129"/>
      <c r="MRU157" s="129"/>
      <c r="MRV157" s="129"/>
      <c r="MRW157" s="129"/>
      <c r="MRX157" s="129"/>
      <c r="MRY157" s="129"/>
      <c r="MRZ157" s="129"/>
      <c r="MSA157" s="129"/>
      <c r="MSB157" s="129"/>
      <c r="MSC157" s="129"/>
      <c r="MSD157" s="129"/>
      <c r="MSE157" s="129"/>
      <c r="MSF157" s="129"/>
      <c r="MSG157" s="129"/>
      <c r="MSH157" s="129"/>
      <c r="MSI157" s="129"/>
      <c r="MSJ157" s="129"/>
      <c r="MSK157" s="129"/>
      <c r="MSL157" s="129"/>
      <c r="MSM157" s="129"/>
      <c r="MSN157" s="129"/>
      <c r="MSO157" s="129"/>
      <c r="MSP157" s="129"/>
      <c r="MSQ157" s="129"/>
      <c r="MSR157" s="129"/>
      <c r="MSS157" s="129"/>
      <c r="MST157" s="129"/>
      <c r="MSU157" s="129"/>
      <c r="MSV157" s="129"/>
      <c r="MSW157" s="129"/>
      <c r="MSX157" s="129"/>
      <c r="MSY157" s="129"/>
      <c r="MSZ157" s="129"/>
      <c r="MTA157" s="129"/>
      <c r="MTB157" s="129"/>
      <c r="MTC157" s="129"/>
      <c r="MTD157" s="129"/>
      <c r="MTE157" s="129"/>
      <c r="MTF157" s="129"/>
      <c r="MTG157" s="129"/>
      <c r="MTH157" s="129"/>
      <c r="MTI157" s="129"/>
      <c r="MTJ157" s="129"/>
      <c r="MTK157" s="129"/>
      <c r="MTL157" s="129"/>
      <c r="MTM157" s="129"/>
      <c r="MTN157" s="129"/>
      <c r="MTO157" s="129"/>
      <c r="MTP157" s="129"/>
      <c r="MTQ157" s="129"/>
      <c r="MTR157" s="129"/>
      <c r="MTS157" s="129"/>
      <c r="MTT157" s="129"/>
      <c r="MTU157" s="129"/>
      <c r="MTV157" s="129"/>
      <c r="MTW157" s="129"/>
      <c r="MTX157" s="129"/>
      <c r="MTY157" s="129"/>
      <c r="MTZ157" s="129"/>
      <c r="MUA157" s="129"/>
      <c r="MUB157" s="129"/>
      <c r="MUC157" s="129"/>
      <c r="MUD157" s="129"/>
      <c r="MUE157" s="129"/>
      <c r="MUF157" s="129"/>
      <c r="MUG157" s="129"/>
      <c r="MUH157" s="129"/>
      <c r="MUI157" s="129"/>
      <c r="MUJ157" s="129"/>
      <c r="MUK157" s="129"/>
      <c r="MUL157" s="129"/>
      <c r="MUM157" s="129"/>
      <c r="MUN157" s="129"/>
      <c r="MUO157" s="129"/>
      <c r="MUP157" s="129"/>
      <c r="MUQ157" s="129"/>
      <c r="MUR157" s="129"/>
      <c r="MUS157" s="129"/>
      <c r="MUT157" s="129"/>
      <c r="MUU157" s="129"/>
      <c r="MUV157" s="129"/>
      <c r="MUW157" s="129"/>
      <c r="MUX157" s="129"/>
      <c r="MUY157" s="129"/>
      <c r="MUZ157" s="129"/>
      <c r="MVA157" s="129"/>
      <c r="MVB157" s="129"/>
      <c r="MVC157" s="129"/>
      <c r="MVD157" s="129"/>
      <c r="MVE157" s="129"/>
      <c r="MVF157" s="129"/>
      <c r="MVG157" s="129"/>
      <c r="MVH157" s="129"/>
      <c r="MVI157" s="129"/>
      <c r="MVJ157" s="129"/>
      <c r="MVK157" s="129"/>
      <c r="MVL157" s="129"/>
      <c r="MVM157" s="129"/>
      <c r="MVN157" s="129"/>
      <c r="MVO157" s="129"/>
      <c r="MVP157" s="129"/>
      <c r="MVQ157" s="129"/>
      <c r="MVR157" s="129"/>
      <c r="MVS157" s="129"/>
      <c r="MVT157" s="129"/>
      <c r="MVU157" s="129"/>
      <c r="MVV157" s="129"/>
      <c r="MVW157" s="129"/>
      <c r="MVX157" s="129"/>
      <c r="MVY157" s="129"/>
      <c r="MVZ157" s="129"/>
      <c r="MWA157" s="129"/>
      <c r="MWB157" s="129"/>
      <c r="MWC157" s="129"/>
      <c r="MWD157" s="129"/>
      <c r="MWE157" s="129"/>
      <c r="MWF157" s="129"/>
      <c r="MWG157" s="129"/>
      <c r="MWH157" s="129"/>
      <c r="MWI157" s="129"/>
      <c r="MWJ157" s="129"/>
      <c r="MWK157" s="129"/>
      <c r="MWL157" s="129"/>
      <c r="MWM157" s="129"/>
      <c r="MWN157" s="129"/>
      <c r="MWO157" s="129"/>
      <c r="MWP157" s="129"/>
      <c r="MWQ157" s="129"/>
      <c r="MWR157" s="129"/>
      <c r="MWS157" s="129"/>
      <c r="MWT157" s="129"/>
      <c r="MWU157" s="129"/>
      <c r="MWV157" s="129"/>
      <c r="MWW157" s="129"/>
      <c r="MWX157" s="129"/>
      <c r="MWY157" s="129"/>
      <c r="MWZ157" s="129"/>
      <c r="MXA157" s="129"/>
      <c r="MXB157" s="129"/>
      <c r="MXC157" s="129"/>
      <c r="MXD157" s="129"/>
      <c r="MXE157" s="129"/>
      <c r="MXF157" s="129"/>
      <c r="MXG157" s="129"/>
      <c r="MXH157" s="129"/>
      <c r="MXI157" s="129"/>
      <c r="MXJ157" s="129"/>
      <c r="MXK157" s="129"/>
      <c r="MXL157" s="129"/>
      <c r="MXM157" s="129"/>
      <c r="MXN157" s="129"/>
      <c r="MXO157" s="129"/>
      <c r="MXP157" s="129"/>
      <c r="MXQ157" s="129"/>
      <c r="MXR157" s="129"/>
      <c r="MXS157" s="129"/>
      <c r="MXT157" s="129"/>
      <c r="MXU157" s="129"/>
      <c r="MXV157" s="129"/>
      <c r="MXW157" s="129"/>
      <c r="MXX157" s="129"/>
      <c r="MXY157" s="129"/>
      <c r="MXZ157" s="129"/>
      <c r="MYA157" s="129"/>
      <c r="MYB157" s="129"/>
      <c r="MYC157" s="129"/>
      <c r="MYD157" s="129"/>
      <c r="MYE157" s="129"/>
      <c r="MYF157" s="129"/>
      <c r="MYG157" s="129"/>
      <c r="MYH157" s="129"/>
      <c r="MYI157" s="129"/>
      <c r="MYJ157" s="129"/>
      <c r="MYK157" s="129"/>
      <c r="MYL157" s="129"/>
      <c r="MYM157" s="129"/>
      <c r="MYN157" s="129"/>
      <c r="MYO157" s="129"/>
      <c r="MYP157" s="129"/>
      <c r="MYQ157" s="129"/>
      <c r="MYR157" s="129"/>
      <c r="MYS157" s="129"/>
      <c r="MYT157" s="129"/>
      <c r="MYU157" s="129"/>
      <c r="MYV157" s="129"/>
      <c r="MYW157" s="129"/>
      <c r="MYX157" s="129"/>
      <c r="MYY157" s="129"/>
      <c r="MYZ157" s="129"/>
      <c r="MZA157" s="129"/>
      <c r="MZB157" s="129"/>
      <c r="MZC157" s="129"/>
      <c r="MZD157" s="129"/>
      <c r="MZE157" s="129"/>
      <c r="MZF157" s="129"/>
      <c r="MZG157" s="129"/>
      <c r="MZH157" s="129"/>
      <c r="MZI157" s="129"/>
      <c r="MZJ157" s="129"/>
      <c r="MZK157" s="129"/>
      <c r="MZL157" s="129"/>
      <c r="MZM157" s="129"/>
      <c r="MZN157" s="129"/>
      <c r="MZO157" s="129"/>
      <c r="MZP157" s="129"/>
      <c r="MZQ157" s="129"/>
      <c r="MZR157" s="129"/>
      <c r="MZS157" s="129"/>
      <c r="MZT157" s="129"/>
      <c r="MZU157" s="129"/>
      <c r="MZV157" s="129"/>
      <c r="MZW157" s="129"/>
      <c r="MZX157" s="129"/>
      <c r="MZY157" s="129"/>
      <c r="MZZ157" s="129"/>
      <c r="NAA157" s="129"/>
      <c r="NAB157" s="129"/>
      <c r="NAC157" s="129"/>
      <c r="NAD157" s="129"/>
      <c r="NAE157" s="129"/>
      <c r="NAF157" s="129"/>
      <c r="NAG157" s="129"/>
      <c r="NAH157" s="129"/>
      <c r="NAI157" s="129"/>
      <c r="NAJ157" s="129"/>
      <c r="NAK157" s="129"/>
      <c r="NAL157" s="129"/>
      <c r="NAM157" s="129"/>
      <c r="NAN157" s="129"/>
      <c r="NAO157" s="129"/>
      <c r="NAP157" s="129"/>
      <c r="NAQ157" s="129"/>
      <c r="NAR157" s="129"/>
      <c r="NAS157" s="129"/>
      <c r="NAT157" s="129"/>
      <c r="NAU157" s="129"/>
      <c r="NAV157" s="129"/>
      <c r="NAW157" s="129"/>
      <c r="NAX157" s="129"/>
      <c r="NAY157" s="129"/>
      <c r="NAZ157" s="129"/>
      <c r="NBA157" s="129"/>
      <c r="NBB157" s="129"/>
      <c r="NBC157" s="129"/>
      <c r="NBD157" s="129"/>
      <c r="NBE157" s="129"/>
      <c r="NBF157" s="129"/>
      <c r="NBG157" s="129"/>
      <c r="NBH157" s="129"/>
      <c r="NBI157" s="129"/>
      <c r="NBJ157" s="129"/>
      <c r="NBK157" s="129"/>
      <c r="NBL157" s="129"/>
      <c r="NBM157" s="129"/>
      <c r="NBN157" s="129"/>
      <c r="NBO157" s="129"/>
      <c r="NBP157" s="129"/>
      <c r="NBQ157" s="129"/>
      <c r="NBR157" s="129"/>
      <c r="NBS157" s="129"/>
      <c r="NBT157" s="129"/>
      <c r="NBU157" s="129"/>
      <c r="NBV157" s="129"/>
      <c r="NBW157" s="129"/>
      <c r="NBX157" s="129"/>
      <c r="NBY157" s="129"/>
      <c r="NBZ157" s="129"/>
      <c r="NCA157" s="129"/>
      <c r="NCB157" s="129"/>
      <c r="NCC157" s="129"/>
      <c r="NCD157" s="129"/>
      <c r="NCE157" s="129"/>
      <c r="NCF157" s="129"/>
      <c r="NCG157" s="129"/>
      <c r="NCH157" s="129"/>
      <c r="NCI157" s="129"/>
      <c r="NCJ157" s="129"/>
      <c r="NCK157" s="129"/>
      <c r="NCL157" s="129"/>
      <c r="NCM157" s="129"/>
      <c r="NCN157" s="129"/>
      <c r="NCO157" s="129"/>
      <c r="NCP157" s="129"/>
      <c r="NCQ157" s="129"/>
      <c r="NCR157" s="129"/>
      <c r="NCS157" s="129"/>
      <c r="NCT157" s="129"/>
      <c r="NCU157" s="129"/>
      <c r="NCV157" s="129"/>
      <c r="NCW157" s="129"/>
      <c r="NCX157" s="129"/>
      <c r="NCY157" s="129"/>
      <c r="NCZ157" s="129"/>
      <c r="NDA157" s="129"/>
      <c r="NDB157" s="129"/>
      <c r="NDC157" s="129"/>
      <c r="NDD157" s="129"/>
      <c r="NDE157" s="129"/>
      <c r="NDF157" s="129"/>
      <c r="NDG157" s="129"/>
      <c r="NDH157" s="129"/>
      <c r="NDI157" s="129"/>
      <c r="NDJ157" s="129"/>
      <c r="NDK157" s="129"/>
      <c r="NDL157" s="129"/>
      <c r="NDM157" s="129"/>
      <c r="NDN157" s="129"/>
      <c r="NDO157" s="129"/>
      <c r="NDP157" s="129"/>
      <c r="NDQ157" s="129"/>
      <c r="NDR157" s="129"/>
      <c r="NDS157" s="129"/>
      <c r="NDT157" s="129"/>
      <c r="NDU157" s="129"/>
      <c r="NDV157" s="129"/>
      <c r="NDW157" s="129"/>
      <c r="NDX157" s="129"/>
      <c r="NDY157" s="129"/>
      <c r="NDZ157" s="129"/>
      <c r="NEA157" s="129"/>
      <c r="NEB157" s="129"/>
      <c r="NEC157" s="129"/>
      <c r="NED157" s="129"/>
      <c r="NEE157" s="129"/>
      <c r="NEF157" s="129"/>
      <c r="NEG157" s="129"/>
      <c r="NEH157" s="129"/>
      <c r="NEI157" s="129"/>
      <c r="NEJ157" s="129"/>
      <c r="NEK157" s="129"/>
      <c r="NEL157" s="129"/>
      <c r="NEM157" s="129"/>
      <c r="NEN157" s="129"/>
      <c r="NEO157" s="129"/>
      <c r="NEP157" s="129"/>
      <c r="NEQ157" s="129"/>
      <c r="NER157" s="129"/>
      <c r="NES157" s="129"/>
      <c r="NET157" s="129"/>
      <c r="NEU157" s="129"/>
      <c r="NEV157" s="129"/>
      <c r="NEW157" s="129"/>
      <c r="NEX157" s="129"/>
      <c r="NEY157" s="129"/>
      <c r="NEZ157" s="129"/>
      <c r="NFA157" s="129"/>
      <c r="NFB157" s="129"/>
      <c r="NFC157" s="129"/>
      <c r="NFD157" s="129"/>
      <c r="NFE157" s="129"/>
      <c r="NFF157" s="129"/>
      <c r="NFG157" s="129"/>
      <c r="NFH157" s="129"/>
      <c r="NFI157" s="129"/>
      <c r="NFJ157" s="129"/>
      <c r="NFK157" s="129"/>
      <c r="NFL157" s="129"/>
      <c r="NFM157" s="129"/>
      <c r="NFN157" s="129"/>
      <c r="NFO157" s="129"/>
      <c r="NFP157" s="129"/>
      <c r="NFQ157" s="129"/>
      <c r="NFR157" s="129"/>
      <c r="NFS157" s="129"/>
      <c r="NFT157" s="129"/>
      <c r="NFU157" s="129"/>
      <c r="NFV157" s="129"/>
      <c r="NFW157" s="129"/>
      <c r="NFX157" s="129"/>
      <c r="NFY157" s="129"/>
      <c r="NFZ157" s="129"/>
      <c r="NGA157" s="129"/>
      <c r="NGB157" s="129"/>
      <c r="NGC157" s="129"/>
      <c r="NGD157" s="129"/>
      <c r="NGE157" s="129"/>
      <c r="NGF157" s="129"/>
      <c r="NGG157" s="129"/>
      <c r="NGH157" s="129"/>
      <c r="NGI157" s="129"/>
      <c r="NGJ157" s="129"/>
      <c r="NGK157" s="129"/>
      <c r="NGL157" s="129"/>
      <c r="NGM157" s="129"/>
      <c r="NGN157" s="129"/>
      <c r="NGO157" s="129"/>
      <c r="NGP157" s="129"/>
      <c r="NGQ157" s="129"/>
      <c r="NGR157" s="129"/>
      <c r="NGS157" s="129"/>
      <c r="NGT157" s="129"/>
      <c r="NGU157" s="129"/>
      <c r="NGV157" s="129"/>
      <c r="NGW157" s="129"/>
      <c r="NGX157" s="129"/>
      <c r="NGY157" s="129"/>
      <c r="NGZ157" s="129"/>
      <c r="NHA157" s="129"/>
      <c r="NHB157" s="129"/>
      <c r="NHC157" s="129"/>
      <c r="NHD157" s="129"/>
      <c r="NHE157" s="129"/>
      <c r="NHF157" s="129"/>
      <c r="NHG157" s="129"/>
      <c r="NHH157" s="129"/>
      <c r="NHI157" s="129"/>
      <c r="NHJ157" s="129"/>
      <c r="NHK157" s="129"/>
      <c r="NHL157" s="129"/>
      <c r="NHM157" s="129"/>
      <c r="NHN157" s="129"/>
      <c r="NHO157" s="129"/>
      <c r="NHP157" s="129"/>
      <c r="NHQ157" s="129"/>
      <c r="NHR157" s="129"/>
      <c r="NHS157" s="129"/>
      <c r="NHT157" s="129"/>
      <c r="NHU157" s="129"/>
      <c r="NHV157" s="129"/>
      <c r="NHW157" s="129"/>
      <c r="NHX157" s="129"/>
      <c r="NHY157" s="129"/>
      <c r="NHZ157" s="129"/>
      <c r="NIA157" s="129"/>
      <c r="NIB157" s="129"/>
      <c r="NIC157" s="129"/>
      <c r="NID157" s="129"/>
      <c r="NIE157" s="129"/>
      <c r="NIF157" s="129"/>
      <c r="NIG157" s="129"/>
      <c r="NIH157" s="129"/>
      <c r="NII157" s="129"/>
      <c r="NIJ157" s="129"/>
      <c r="NIK157" s="129"/>
      <c r="NIL157" s="129"/>
      <c r="NIM157" s="129"/>
      <c r="NIN157" s="129"/>
      <c r="NIO157" s="129"/>
      <c r="NIP157" s="129"/>
      <c r="NIQ157" s="129"/>
      <c r="NIR157" s="129"/>
      <c r="NIS157" s="129"/>
      <c r="NIT157" s="129"/>
      <c r="NIU157" s="129"/>
      <c r="NIV157" s="129"/>
      <c r="NIW157" s="129"/>
      <c r="NIX157" s="129"/>
      <c r="NIY157" s="129"/>
      <c r="NIZ157" s="129"/>
      <c r="NJA157" s="129"/>
      <c r="NJB157" s="129"/>
      <c r="NJC157" s="129"/>
      <c r="NJD157" s="129"/>
      <c r="NJE157" s="129"/>
      <c r="NJF157" s="129"/>
      <c r="NJG157" s="129"/>
      <c r="NJH157" s="129"/>
      <c r="NJI157" s="129"/>
      <c r="NJJ157" s="129"/>
      <c r="NJK157" s="129"/>
      <c r="NJL157" s="129"/>
      <c r="NJM157" s="129"/>
      <c r="NJN157" s="129"/>
      <c r="NJO157" s="129"/>
      <c r="NJP157" s="129"/>
      <c r="NJQ157" s="129"/>
      <c r="NJR157" s="129"/>
      <c r="NJS157" s="129"/>
      <c r="NJT157" s="129"/>
      <c r="NJU157" s="129"/>
      <c r="NJV157" s="129"/>
      <c r="NJW157" s="129"/>
      <c r="NJX157" s="129"/>
      <c r="NJY157" s="129"/>
      <c r="NJZ157" s="129"/>
      <c r="NKA157" s="129"/>
      <c r="NKB157" s="129"/>
      <c r="NKC157" s="129"/>
      <c r="NKD157" s="129"/>
      <c r="NKE157" s="129"/>
      <c r="NKF157" s="129"/>
      <c r="NKG157" s="129"/>
      <c r="NKH157" s="129"/>
      <c r="NKI157" s="129"/>
      <c r="NKJ157" s="129"/>
      <c r="NKK157" s="129"/>
      <c r="NKL157" s="129"/>
      <c r="NKM157" s="129"/>
      <c r="NKN157" s="129"/>
      <c r="NKO157" s="129"/>
      <c r="NKP157" s="129"/>
      <c r="NKQ157" s="129"/>
      <c r="NKR157" s="129"/>
      <c r="NKS157" s="129"/>
      <c r="NKT157" s="129"/>
      <c r="NKU157" s="129"/>
      <c r="NKV157" s="129"/>
      <c r="NKW157" s="129"/>
      <c r="NKX157" s="129"/>
      <c r="NKY157" s="129"/>
      <c r="NKZ157" s="129"/>
      <c r="NLA157" s="129"/>
      <c r="NLB157" s="129"/>
      <c r="NLC157" s="129"/>
      <c r="NLD157" s="129"/>
      <c r="NLE157" s="129"/>
      <c r="NLF157" s="129"/>
      <c r="NLG157" s="129"/>
      <c r="NLH157" s="129"/>
      <c r="NLI157" s="129"/>
      <c r="NLJ157" s="129"/>
      <c r="NLK157" s="129"/>
      <c r="NLL157" s="129"/>
      <c r="NLM157" s="129"/>
      <c r="NLN157" s="129"/>
      <c r="NLO157" s="129"/>
      <c r="NLP157" s="129"/>
      <c r="NLQ157" s="129"/>
      <c r="NLR157" s="129"/>
      <c r="NLS157" s="129"/>
      <c r="NLT157" s="129"/>
      <c r="NLU157" s="129"/>
      <c r="NLV157" s="129"/>
      <c r="NLW157" s="129"/>
      <c r="NLX157" s="129"/>
      <c r="NLY157" s="129"/>
      <c r="NLZ157" s="129"/>
      <c r="NMA157" s="129"/>
      <c r="NMB157" s="129"/>
      <c r="NMC157" s="129"/>
      <c r="NMD157" s="129"/>
      <c r="NME157" s="129"/>
      <c r="NMF157" s="129"/>
      <c r="NMG157" s="129"/>
      <c r="NMH157" s="129"/>
      <c r="NMI157" s="129"/>
      <c r="NMJ157" s="129"/>
      <c r="NMK157" s="129"/>
      <c r="NML157" s="129"/>
      <c r="NMM157" s="129"/>
      <c r="NMN157" s="129"/>
      <c r="NMO157" s="129"/>
      <c r="NMP157" s="129"/>
      <c r="NMQ157" s="129"/>
      <c r="NMR157" s="129"/>
      <c r="NMS157" s="129"/>
      <c r="NMT157" s="129"/>
      <c r="NMU157" s="129"/>
      <c r="NMV157" s="129"/>
      <c r="NMW157" s="129"/>
      <c r="NMX157" s="129"/>
      <c r="NMY157" s="129"/>
      <c r="NMZ157" s="129"/>
      <c r="NNA157" s="129"/>
      <c r="NNB157" s="129"/>
      <c r="NNC157" s="129"/>
      <c r="NND157" s="129"/>
      <c r="NNE157" s="129"/>
      <c r="NNF157" s="129"/>
      <c r="NNG157" s="129"/>
      <c r="NNH157" s="129"/>
      <c r="NNI157" s="129"/>
      <c r="NNJ157" s="129"/>
      <c r="NNK157" s="129"/>
      <c r="NNL157" s="129"/>
      <c r="NNM157" s="129"/>
      <c r="NNN157" s="129"/>
      <c r="NNO157" s="129"/>
      <c r="NNP157" s="129"/>
      <c r="NNQ157" s="129"/>
      <c r="NNR157" s="129"/>
      <c r="NNS157" s="129"/>
      <c r="NNT157" s="129"/>
      <c r="NNU157" s="129"/>
      <c r="NNV157" s="129"/>
      <c r="NNW157" s="129"/>
      <c r="NNX157" s="129"/>
      <c r="NNY157" s="129"/>
      <c r="NNZ157" s="129"/>
      <c r="NOA157" s="129"/>
      <c r="NOB157" s="129"/>
      <c r="NOC157" s="129"/>
      <c r="NOD157" s="129"/>
      <c r="NOE157" s="129"/>
      <c r="NOF157" s="129"/>
      <c r="NOG157" s="129"/>
      <c r="NOH157" s="129"/>
      <c r="NOI157" s="129"/>
      <c r="NOJ157" s="129"/>
      <c r="NOK157" s="129"/>
      <c r="NOL157" s="129"/>
      <c r="NOM157" s="129"/>
      <c r="NON157" s="129"/>
      <c r="NOO157" s="129"/>
      <c r="NOP157" s="129"/>
      <c r="NOQ157" s="129"/>
      <c r="NOR157" s="129"/>
      <c r="NOS157" s="129"/>
      <c r="NOT157" s="129"/>
      <c r="NOU157" s="129"/>
      <c r="NOV157" s="129"/>
      <c r="NOW157" s="129"/>
      <c r="NOX157" s="129"/>
      <c r="NOY157" s="129"/>
      <c r="NOZ157" s="129"/>
      <c r="NPA157" s="129"/>
      <c r="NPB157" s="129"/>
      <c r="NPC157" s="129"/>
      <c r="NPD157" s="129"/>
      <c r="NPE157" s="129"/>
      <c r="NPF157" s="129"/>
      <c r="NPG157" s="129"/>
      <c r="NPH157" s="129"/>
      <c r="NPI157" s="129"/>
      <c r="NPJ157" s="129"/>
      <c r="NPK157" s="129"/>
      <c r="NPL157" s="129"/>
      <c r="NPM157" s="129"/>
      <c r="NPN157" s="129"/>
      <c r="NPO157" s="129"/>
      <c r="NPP157" s="129"/>
      <c r="NPQ157" s="129"/>
      <c r="NPR157" s="129"/>
      <c r="NPS157" s="129"/>
      <c r="NPT157" s="129"/>
      <c r="NPU157" s="129"/>
      <c r="NPV157" s="129"/>
      <c r="NPW157" s="129"/>
      <c r="NPX157" s="129"/>
      <c r="NPY157" s="129"/>
      <c r="NPZ157" s="129"/>
      <c r="NQA157" s="129"/>
      <c r="NQB157" s="129"/>
      <c r="NQC157" s="129"/>
      <c r="NQD157" s="129"/>
      <c r="NQE157" s="129"/>
      <c r="NQF157" s="129"/>
      <c r="NQG157" s="129"/>
      <c r="NQH157" s="129"/>
      <c r="NQI157" s="129"/>
      <c r="NQJ157" s="129"/>
      <c r="NQK157" s="129"/>
      <c r="NQL157" s="129"/>
      <c r="NQM157" s="129"/>
      <c r="NQN157" s="129"/>
      <c r="NQO157" s="129"/>
      <c r="NQP157" s="129"/>
      <c r="NQQ157" s="129"/>
      <c r="NQR157" s="129"/>
      <c r="NQS157" s="129"/>
      <c r="NQT157" s="129"/>
      <c r="NQU157" s="129"/>
      <c r="NQV157" s="129"/>
      <c r="NQW157" s="129"/>
      <c r="NQX157" s="129"/>
      <c r="NQY157" s="129"/>
      <c r="NQZ157" s="129"/>
      <c r="NRA157" s="129"/>
      <c r="NRB157" s="129"/>
      <c r="NRC157" s="129"/>
      <c r="NRD157" s="129"/>
      <c r="NRE157" s="129"/>
      <c r="NRF157" s="129"/>
      <c r="NRG157" s="129"/>
      <c r="NRH157" s="129"/>
      <c r="NRI157" s="129"/>
      <c r="NRJ157" s="129"/>
      <c r="NRK157" s="129"/>
      <c r="NRL157" s="129"/>
      <c r="NRM157" s="129"/>
      <c r="NRN157" s="129"/>
      <c r="NRO157" s="129"/>
      <c r="NRP157" s="129"/>
      <c r="NRQ157" s="129"/>
      <c r="NRR157" s="129"/>
      <c r="NRS157" s="129"/>
      <c r="NRT157" s="129"/>
      <c r="NRU157" s="129"/>
      <c r="NRV157" s="129"/>
      <c r="NRW157" s="129"/>
      <c r="NRX157" s="129"/>
      <c r="NRY157" s="129"/>
      <c r="NRZ157" s="129"/>
      <c r="NSA157" s="129"/>
      <c r="NSB157" s="129"/>
      <c r="NSC157" s="129"/>
      <c r="NSD157" s="129"/>
      <c r="NSE157" s="129"/>
      <c r="NSF157" s="129"/>
      <c r="NSG157" s="129"/>
      <c r="NSH157" s="129"/>
      <c r="NSI157" s="129"/>
      <c r="NSJ157" s="129"/>
      <c r="NSK157" s="129"/>
      <c r="NSL157" s="129"/>
      <c r="NSM157" s="129"/>
      <c r="NSN157" s="129"/>
      <c r="NSO157" s="129"/>
      <c r="NSP157" s="129"/>
      <c r="NSQ157" s="129"/>
      <c r="NSR157" s="129"/>
      <c r="NSS157" s="129"/>
      <c r="NST157" s="129"/>
      <c r="NSU157" s="129"/>
      <c r="NSV157" s="129"/>
      <c r="NSW157" s="129"/>
      <c r="NSX157" s="129"/>
      <c r="NSY157" s="129"/>
      <c r="NSZ157" s="129"/>
      <c r="NTA157" s="129"/>
      <c r="NTB157" s="129"/>
      <c r="NTC157" s="129"/>
      <c r="NTD157" s="129"/>
      <c r="NTE157" s="129"/>
      <c r="NTF157" s="129"/>
      <c r="NTG157" s="129"/>
      <c r="NTH157" s="129"/>
      <c r="NTI157" s="129"/>
      <c r="NTJ157" s="129"/>
      <c r="NTK157" s="129"/>
      <c r="NTL157" s="129"/>
      <c r="NTM157" s="129"/>
      <c r="NTN157" s="129"/>
      <c r="NTO157" s="129"/>
      <c r="NTP157" s="129"/>
      <c r="NTQ157" s="129"/>
      <c r="NTR157" s="129"/>
      <c r="NTS157" s="129"/>
      <c r="NTT157" s="129"/>
      <c r="NTU157" s="129"/>
      <c r="NTV157" s="129"/>
      <c r="NTW157" s="129"/>
      <c r="NTX157" s="129"/>
      <c r="NTY157" s="129"/>
      <c r="NTZ157" s="129"/>
      <c r="NUA157" s="129"/>
      <c r="NUB157" s="129"/>
      <c r="NUC157" s="129"/>
      <c r="NUD157" s="129"/>
      <c r="NUE157" s="129"/>
      <c r="NUF157" s="129"/>
      <c r="NUG157" s="129"/>
      <c r="NUH157" s="129"/>
      <c r="NUI157" s="129"/>
      <c r="NUJ157" s="129"/>
      <c r="NUK157" s="129"/>
      <c r="NUL157" s="129"/>
      <c r="NUM157" s="129"/>
      <c r="NUN157" s="129"/>
      <c r="NUO157" s="129"/>
      <c r="NUP157" s="129"/>
      <c r="NUQ157" s="129"/>
      <c r="NUR157" s="129"/>
      <c r="NUS157" s="129"/>
      <c r="NUT157" s="129"/>
      <c r="NUU157" s="129"/>
      <c r="NUV157" s="129"/>
      <c r="NUW157" s="129"/>
      <c r="NUX157" s="129"/>
      <c r="NUY157" s="129"/>
      <c r="NUZ157" s="129"/>
      <c r="NVA157" s="129"/>
      <c r="NVB157" s="129"/>
      <c r="NVC157" s="129"/>
      <c r="NVD157" s="129"/>
      <c r="NVE157" s="129"/>
      <c r="NVF157" s="129"/>
      <c r="NVG157" s="129"/>
      <c r="NVH157" s="129"/>
      <c r="NVI157" s="129"/>
      <c r="NVJ157" s="129"/>
      <c r="NVK157" s="129"/>
      <c r="NVL157" s="129"/>
      <c r="NVM157" s="129"/>
      <c r="NVN157" s="129"/>
      <c r="NVO157" s="129"/>
      <c r="NVP157" s="129"/>
      <c r="NVQ157" s="129"/>
      <c r="NVR157" s="129"/>
      <c r="NVS157" s="129"/>
      <c r="NVT157" s="129"/>
      <c r="NVU157" s="129"/>
      <c r="NVV157" s="129"/>
      <c r="NVW157" s="129"/>
      <c r="NVX157" s="129"/>
      <c r="NVY157" s="129"/>
      <c r="NVZ157" s="129"/>
      <c r="NWA157" s="129"/>
      <c r="NWB157" s="129"/>
      <c r="NWC157" s="129"/>
      <c r="NWD157" s="129"/>
      <c r="NWE157" s="129"/>
      <c r="NWF157" s="129"/>
      <c r="NWG157" s="129"/>
      <c r="NWH157" s="129"/>
      <c r="NWI157" s="129"/>
      <c r="NWJ157" s="129"/>
      <c r="NWK157" s="129"/>
      <c r="NWL157" s="129"/>
      <c r="NWM157" s="129"/>
      <c r="NWN157" s="129"/>
      <c r="NWO157" s="129"/>
      <c r="NWP157" s="129"/>
      <c r="NWQ157" s="129"/>
      <c r="NWR157" s="129"/>
      <c r="NWS157" s="129"/>
      <c r="NWT157" s="129"/>
      <c r="NWU157" s="129"/>
      <c r="NWV157" s="129"/>
      <c r="NWW157" s="129"/>
      <c r="NWX157" s="129"/>
      <c r="NWY157" s="129"/>
      <c r="NWZ157" s="129"/>
      <c r="NXA157" s="129"/>
      <c r="NXB157" s="129"/>
      <c r="NXC157" s="129"/>
      <c r="NXD157" s="129"/>
      <c r="NXE157" s="129"/>
      <c r="NXF157" s="129"/>
      <c r="NXG157" s="129"/>
      <c r="NXH157" s="129"/>
      <c r="NXI157" s="129"/>
      <c r="NXJ157" s="129"/>
      <c r="NXK157" s="129"/>
      <c r="NXL157" s="129"/>
      <c r="NXM157" s="129"/>
      <c r="NXN157" s="129"/>
      <c r="NXO157" s="129"/>
      <c r="NXP157" s="129"/>
      <c r="NXQ157" s="129"/>
      <c r="NXR157" s="129"/>
      <c r="NXS157" s="129"/>
      <c r="NXT157" s="129"/>
      <c r="NXU157" s="129"/>
      <c r="NXV157" s="129"/>
      <c r="NXW157" s="129"/>
      <c r="NXX157" s="129"/>
      <c r="NXY157" s="129"/>
      <c r="NXZ157" s="129"/>
      <c r="NYA157" s="129"/>
      <c r="NYB157" s="129"/>
      <c r="NYC157" s="129"/>
      <c r="NYD157" s="129"/>
      <c r="NYE157" s="129"/>
      <c r="NYF157" s="129"/>
      <c r="NYG157" s="129"/>
      <c r="NYH157" s="129"/>
      <c r="NYI157" s="129"/>
      <c r="NYJ157" s="129"/>
      <c r="NYK157" s="129"/>
      <c r="NYL157" s="129"/>
      <c r="NYM157" s="129"/>
      <c r="NYN157" s="129"/>
      <c r="NYO157" s="129"/>
      <c r="NYP157" s="129"/>
      <c r="NYQ157" s="129"/>
      <c r="NYR157" s="129"/>
      <c r="NYS157" s="129"/>
      <c r="NYT157" s="129"/>
      <c r="NYU157" s="129"/>
      <c r="NYV157" s="129"/>
      <c r="NYW157" s="129"/>
      <c r="NYX157" s="129"/>
      <c r="NYY157" s="129"/>
      <c r="NYZ157" s="129"/>
      <c r="NZA157" s="129"/>
      <c r="NZB157" s="129"/>
      <c r="NZC157" s="129"/>
      <c r="NZD157" s="129"/>
      <c r="NZE157" s="129"/>
      <c r="NZF157" s="129"/>
      <c r="NZG157" s="129"/>
      <c r="NZH157" s="129"/>
      <c r="NZI157" s="129"/>
      <c r="NZJ157" s="129"/>
      <c r="NZK157" s="129"/>
      <c r="NZL157" s="129"/>
      <c r="NZM157" s="129"/>
      <c r="NZN157" s="129"/>
      <c r="NZO157" s="129"/>
      <c r="NZP157" s="129"/>
      <c r="NZQ157" s="129"/>
      <c r="NZR157" s="129"/>
      <c r="NZS157" s="129"/>
      <c r="NZT157" s="129"/>
      <c r="NZU157" s="129"/>
      <c r="NZV157" s="129"/>
      <c r="NZW157" s="129"/>
      <c r="NZX157" s="129"/>
      <c r="NZY157" s="129"/>
      <c r="NZZ157" s="129"/>
      <c r="OAA157" s="129"/>
      <c r="OAB157" s="129"/>
      <c r="OAC157" s="129"/>
      <c r="OAD157" s="129"/>
      <c r="OAE157" s="129"/>
      <c r="OAF157" s="129"/>
      <c r="OAG157" s="129"/>
      <c r="OAH157" s="129"/>
      <c r="OAI157" s="129"/>
      <c r="OAJ157" s="129"/>
      <c r="OAK157" s="129"/>
      <c r="OAL157" s="129"/>
      <c r="OAM157" s="129"/>
      <c r="OAN157" s="129"/>
      <c r="OAO157" s="129"/>
      <c r="OAP157" s="129"/>
      <c r="OAQ157" s="129"/>
      <c r="OAR157" s="129"/>
      <c r="OAS157" s="129"/>
      <c r="OAT157" s="129"/>
      <c r="OAU157" s="129"/>
      <c r="OAV157" s="129"/>
      <c r="OAW157" s="129"/>
      <c r="OAX157" s="129"/>
      <c r="OAY157" s="129"/>
      <c r="OAZ157" s="129"/>
      <c r="OBA157" s="129"/>
      <c r="OBB157" s="129"/>
      <c r="OBC157" s="129"/>
      <c r="OBD157" s="129"/>
      <c r="OBE157" s="129"/>
      <c r="OBF157" s="129"/>
      <c r="OBG157" s="129"/>
      <c r="OBH157" s="129"/>
      <c r="OBI157" s="129"/>
      <c r="OBJ157" s="129"/>
      <c r="OBK157" s="129"/>
      <c r="OBL157" s="129"/>
      <c r="OBM157" s="129"/>
      <c r="OBN157" s="129"/>
      <c r="OBO157" s="129"/>
      <c r="OBP157" s="129"/>
      <c r="OBQ157" s="129"/>
      <c r="OBR157" s="129"/>
      <c r="OBS157" s="129"/>
      <c r="OBT157" s="129"/>
      <c r="OBU157" s="129"/>
      <c r="OBV157" s="129"/>
      <c r="OBW157" s="129"/>
      <c r="OBX157" s="129"/>
      <c r="OBY157" s="129"/>
      <c r="OBZ157" s="129"/>
      <c r="OCA157" s="129"/>
      <c r="OCB157" s="129"/>
      <c r="OCC157" s="129"/>
      <c r="OCD157" s="129"/>
      <c r="OCE157" s="129"/>
      <c r="OCF157" s="129"/>
      <c r="OCG157" s="129"/>
      <c r="OCH157" s="129"/>
      <c r="OCI157" s="129"/>
      <c r="OCJ157" s="129"/>
      <c r="OCK157" s="129"/>
      <c r="OCL157" s="129"/>
      <c r="OCM157" s="129"/>
      <c r="OCN157" s="129"/>
      <c r="OCO157" s="129"/>
      <c r="OCP157" s="129"/>
      <c r="OCQ157" s="129"/>
      <c r="OCR157" s="129"/>
      <c r="OCS157" s="129"/>
      <c r="OCT157" s="129"/>
      <c r="OCU157" s="129"/>
      <c r="OCV157" s="129"/>
      <c r="OCW157" s="129"/>
      <c r="OCX157" s="129"/>
      <c r="OCY157" s="129"/>
      <c r="OCZ157" s="129"/>
      <c r="ODA157" s="129"/>
      <c r="ODB157" s="129"/>
      <c r="ODC157" s="129"/>
      <c r="ODD157" s="129"/>
      <c r="ODE157" s="129"/>
      <c r="ODF157" s="129"/>
      <c r="ODG157" s="129"/>
      <c r="ODH157" s="129"/>
      <c r="ODI157" s="129"/>
      <c r="ODJ157" s="129"/>
      <c r="ODK157" s="129"/>
      <c r="ODL157" s="129"/>
      <c r="ODM157" s="129"/>
      <c r="ODN157" s="129"/>
      <c r="ODO157" s="129"/>
      <c r="ODP157" s="129"/>
      <c r="ODQ157" s="129"/>
      <c r="ODR157" s="129"/>
      <c r="ODS157" s="129"/>
      <c r="ODT157" s="129"/>
      <c r="ODU157" s="129"/>
      <c r="ODV157" s="129"/>
      <c r="ODW157" s="129"/>
      <c r="ODX157" s="129"/>
      <c r="ODY157" s="129"/>
      <c r="ODZ157" s="129"/>
      <c r="OEA157" s="129"/>
      <c r="OEB157" s="129"/>
      <c r="OEC157" s="129"/>
      <c r="OED157" s="129"/>
      <c r="OEE157" s="129"/>
      <c r="OEF157" s="129"/>
      <c r="OEG157" s="129"/>
      <c r="OEH157" s="129"/>
      <c r="OEI157" s="129"/>
      <c r="OEJ157" s="129"/>
      <c r="OEK157" s="129"/>
      <c r="OEL157" s="129"/>
      <c r="OEM157" s="129"/>
      <c r="OEN157" s="129"/>
      <c r="OEO157" s="129"/>
      <c r="OEP157" s="129"/>
      <c r="OEQ157" s="129"/>
      <c r="OER157" s="129"/>
      <c r="OES157" s="129"/>
      <c r="OET157" s="129"/>
      <c r="OEU157" s="129"/>
      <c r="OEV157" s="129"/>
      <c r="OEW157" s="129"/>
      <c r="OEX157" s="129"/>
      <c r="OEY157" s="129"/>
      <c r="OEZ157" s="129"/>
      <c r="OFA157" s="129"/>
      <c r="OFB157" s="129"/>
      <c r="OFC157" s="129"/>
      <c r="OFD157" s="129"/>
      <c r="OFE157" s="129"/>
      <c r="OFF157" s="129"/>
      <c r="OFG157" s="129"/>
      <c r="OFH157" s="129"/>
      <c r="OFI157" s="129"/>
      <c r="OFJ157" s="129"/>
      <c r="OFK157" s="129"/>
      <c r="OFL157" s="129"/>
      <c r="OFM157" s="129"/>
      <c r="OFN157" s="129"/>
      <c r="OFO157" s="129"/>
      <c r="OFP157" s="129"/>
      <c r="OFQ157" s="129"/>
      <c r="OFR157" s="129"/>
      <c r="OFS157" s="129"/>
      <c r="OFT157" s="129"/>
      <c r="OFU157" s="129"/>
      <c r="OFV157" s="129"/>
      <c r="OFW157" s="129"/>
      <c r="OFX157" s="129"/>
      <c r="OFY157" s="129"/>
      <c r="OFZ157" s="129"/>
      <c r="OGA157" s="129"/>
      <c r="OGB157" s="129"/>
      <c r="OGC157" s="129"/>
      <c r="OGD157" s="129"/>
      <c r="OGE157" s="129"/>
      <c r="OGF157" s="129"/>
      <c r="OGG157" s="129"/>
      <c r="OGH157" s="129"/>
      <c r="OGI157" s="129"/>
      <c r="OGJ157" s="129"/>
      <c r="OGK157" s="129"/>
      <c r="OGL157" s="129"/>
      <c r="OGM157" s="129"/>
      <c r="OGN157" s="129"/>
      <c r="OGO157" s="129"/>
      <c r="OGP157" s="129"/>
      <c r="OGQ157" s="129"/>
      <c r="OGR157" s="129"/>
      <c r="OGS157" s="129"/>
      <c r="OGT157" s="129"/>
      <c r="OGU157" s="129"/>
      <c r="OGV157" s="129"/>
      <c r="OGW157" s="129"/>
      <c r="OGX157" s="129"/>
      <c r="OGY157" s="129"/>
      <c r="OGZ157" s="129"/>
      <c r="OHA157" s="129"/>
      <c r="OHB157" s="129"/>
      <c r="OHC157" s="129"/>
      <c r="OHD157" s="129"/>
      <c r="OHE157" s="129"/>
      <c r="OHF157" s="129"/>
      <c r="OHG157" s="129"/>
      <c r="OHH157" s="129"/>
      <c r="OHI157" s="129"/>
      <c r="OHJ157" s="129"/>
      <c r="OHK157" s="129"/>
      <c r="OHL157" s="129"/>
      <c r="OHM157" s="129"/>
      <c r="OHN157" s="129"/>
      <c r="OHO157" s="129"/>
      <c r="OHP157" s="129"/>
      <c r="OHQ157" s="129"/>
      <c r="OHR157" s="129"/>
      <c r="OHS157" s="129"/>
      <c r="OHT157" s="129"/>
      <c r="OHU157" s="129"/>
      <c r="OHV157" s="129"/>
      <c r="OHW157" s="129"/>
      <c r="OHX157" s="129"/>
      <c r="OHY157" s="129"/>
      <c r="OHZ157" s="129"/>
      <c r="OIA157" s="129"/>
      <c r="OIB157" s="129"/>
      <c r="OIC157" s="129"/>
      <c r="OID157" s="129"/>
      <c r="OIE157" s="129"/>
      <c r="OIF157" s="129"/>
      <c r="OIG157" s="129"/>
      <c r="OIH157" s="129"/>
      <c r="OII157" s="129"/>
      <c r="OIJ157" s="129"/>
      <c r="OIK157" s="129"/>
      <c r="OIL157" s="129"/>
      <c r="OIM157" s="129"/>
      <c r="OIN157" s="129"/>
      <c r="OIO157" s="129"/>
      <c r="OIP157" s="129"/>
      <c r="OIQ157" s="129"/>
      <c r="OIR157" s="129"/>
      <c r="OIS157" s="129"/>
      <c r="OIT157" s="129"/>
      <c r="OIU157" s="129"/>
      <c r="OIV157" s="129"/>
      <c r="OIW157" s="129"/>
      <c r="OIX157" s="129"/>
      <c r="OIY157" s="129"/>
      <c r="OIZ157" s="129"/>
      <c r="OJA157" s="129"/>
      <c r="OJB157" s="129"/>
      <c r="OJC157" s="129"/>
      <c r="OJD157" s="129"/>
      <c r="OJE157" s="129"/>
      <c r="OJF157" s="129"/>
      <c r="OJG157" s="129"/>
      <c r="OJH157" s="129"/>
      <c r="OJI157" s="129"/>
      <c r="OJJ157" s="129"/>
      <c r="OJK157" s="129"/>
      <c r="OJL157" s="129"/>
      <c r="OJM157" s="129"/>
      <c r="OJN157" s="129"/>
      <c r="OJO157" s="129"/>
      <c r="OJP157" s="129"/>
      <c r="OJQ157" s="129"/>
      <c r="OJR157" s="129"/>
      <c r="OJS157" s="129"/>
      <c r="OJT157" s="129"/>
      <c r="OJU157" s="129"/>
      <c r="OJV157" s="129"/>
      <c r="OJW157" s="129"/>
      <c r="OJX157" s="129"/>
      <c r="OJY157" s="129"/>
      <c r="OJZ157" s="129"/>
      <c r="OKA157" s="129"/>
      <c r="OKB157" s="129"/>
      <c r="OKC157" s="129"/>
      <c r="OKD157" s="129"/>
      <c r="OKE157" s="129"/>
      <c r="OKF157" s="129"/>
      <c r="OKG157" s="129"/>
      <c r="OKH157" s="129"/>
      <c r="OKI157" s="129"/>
      <c r="OKJ157" s="129"/>
      <c r="OKK157" s="129"/>
      <c r="OKL157" s="129"/>
      <c r="OKM157" s="129"/>
      <c r="OKN157" s="129"/>
      <c r="OKO157" s="129"/>
      <c r="OKP157" s="129"/>
      <c r="OKQ157" s="129"/>
      <c r="OKR157" s="129"/>
      <c r="OKS157" s="129"/>
      <c r="OKT157" s="129"/>
      <c r="OKU157" s="129"/>
      <c r="OKV157" s="129"/>
      <c r="OKW157" s="129"/>
      <c r="OKX157" s="129"/>
      <c r="OKY157" s="129"/>
      <c r="OKZ157" s="129"/>
      <c r="OLA157" s="129"/>
      <c r="OLB157" s="129"/>
      <c r="OLC157" s="129"/>
      <c r="OLD157" s="129"/>
      <c r="OLE157" s="129"/>
      <c r="OLF157" s="129"/>
      <c r="OLG157" s="129"/>
      <c r="OLH157" s="129"/>
      <c r="OLI157" s="129"/>
      <c r="OLJ157" s="129"/>
      <c r="OLK157" s="129"/>
      <c r="OLL157" s="129"/>
      <c r="OLM157" s="129"/>
      <c r="OLN157" s="129"/>
      <c r="OLO157" s="129"/>
      <c r="OLP157" s="129"/>
      <c r="OLQ157" s="129"/>
      <c r="OLR157" s="129"/>
      <c r="OLS157" s="129"/>
      <c r="OLT157" s="129"/>
      <c r="OLU157" s="129"/>
      <c r="OLV157" s="129"/>
      <c r="OLW157" s="129"/>
      <c r="OLX157" s="129"/>
      <c r="OLY157" s="129"/>
      <c r="OLZ157" s="129"/>
      <c r="OMA157" s="129"/>
      <c r="OMB157" s="129"/>
      <c r="OMC157" s="129"/>
      <c r="OMD157" s="129"/>
      <c r="OME157" s="129"/>
      <c r="OMF157" s="129"/>
      <c r="OMG157" s="129"/>
      <c r="OMH157" s="129"/>
      <c r="OMI157" s="129"/>
      <c r="OMJ157" s="129"/>
      <c r="OMK157" s="129"/>
      <c r="OML157" s="129"/>
      <c r="OMM157" s="129"/>
      <c r="OMN157" s="129"/>
      <c r="OMO157" s="129"/>
      <c r="OMP157" s="129"/>
      <c r="OMQ157" s="129"/>
      <c r="OMR157" s="129"/>
      <c r="OMS157" s="129"/>
      <c r="OMT157" s="129"/>
      <c r="OMU157" s="129"/>
      <c r="OMV157" s="129"/>
      <c r="OMW157" s="129"/>
      <c r="OMX157" s="129"/>
      <c r="OMY157" s="129"/>
      <c r="OMZ157" s="129"/>
      <c r="ONA157" s="129"/>
      <c r="ONB157" s="129"/>
      <c r="ONC157" s="129"/>
      <c r="OND157" s="129"/>
      <c r="ONE157" s="129"/>
      <c r="ONF157" s="129"/>
      <c r="ONG157" s="129"/>
      <c r="ONH157" s="129"/>
      <c r="ONI157" s="129"/>
      <c r="ONJ157" s="129"/>
      <c r="ONK157" s="129"/>
      <c r="ONL157" s="129"/>
      <c r="ONM157" s="129"/>
      <c r="ONN157" s="129"/>
      <c r="ONO157" s="129"/>
      <c r="ONP157" s="129"/>
      <c r="ONQ157" s="129"/>
      <c r="ONR157" s="129"/>
      <c r="ONS157" s="129"/>
      <c r="ONT157" s="129"/>
      <c r="ONU157" s="129"/>
      <c r="ONV157" s="129"/>
      <c r="ONW157" s="129"/>
      <c r="ONX157" s="129"/>
      <c r="ONY157" s="129"/>
      <c r="ONZ157" s="129"/>
      <c r="OOA157" s="129"/>
      <c r="OOB157" s="129"/>
      <c r="OOC157" s="129"/>
      <c r="OOD157" s="129"/>
      <c r="OOE157" s="129"/>
      <c r="OOF157" s="129"/>
      <c r="OOG157" s="129"/>
      <c r="OOH157" s="129"/>
      <c r="OOI157" s="129"/>
      <c r="OOJ157" s="129"/>
      <c r="OOK157" s="129"/>
      <c r="OOL157" s="129"/>
      <c r="OOM157" s="129"/>
      <c r="OON157" s="129"/>
      <c r="OOO157" s="129"/>
      <c r="OOP157" s="129"/>
      <c r="OOQ157" s="129"/>
      <c r="OOR157" s="129"/>
      <c r="OOS157" s="129"/>
      <c r="OOT157" s="129"/>
      <c r="OOU157" s="129"/>
      <c r="OOV157" s="129"/>
      <c r="OOW157" s="129"/>
      <c r="OOX157" s="129"/>
      <c r="OOY157" s="129"/>
      <c r="OOZ157" s="129"/>
      <c r="OPA157" s="129"/>
      <c r="OPB157" s="129"/>
      <c r="OPC157" s="129"/>
      <c r="OPD157" s="129"/>
      <c r="OPE157" s="129"/>
      <c r="OPF157" s="129"/>
      <c r="OPG157" s="129"/>
      <c r="OPH157" s="129"/>
      <c r="OPI157" s="129"/>
      <c r="OPJ157" s="129"/>
      <c r="OPK157" s="129"/>
      <c r="OPL157" s="129"/>
      <c r="OPM157" s="129"/>
      <c r="OPN157" s="129"/>
      <c r="OPO157" s="129"/>
      <c r="OPP157" s="129"/>
      <c r="OPQ157" s="129"/>
      <c r="OPR157" s="129"/>
      <c r="OPS157" s="129"/>
      <c r="OPT157" s="129"/>
      <c r="OPU157" s="129"/>
      <c r="OPV157" s="129"/>
      <c r="OPW157" s="129"/>
      <c r="OPX157" s="129"/>
      <c r="OPY157" s="129"/>
      <c r="OPZ157" s="129"/>
      <c r="OQA157" s="129"/>
      <c r="OQB157" s="129"/>
      <c r="OQC157" s="129"/>
      <c r="OQD157" s="129"/>
      <c r="OQE157" s="129"/>
      <c r="OQF157" s="129"/>
      <c r="OQG157" s="129"/>
      <c r="OQH157" s="129"/>
      <c r="OQI157" s="129"/>
      <c r="OQJ157" s="129"/>
      <c r="OQK157" s="129"/>
      <c r="OQL157" s="129"/>
      <c r="OQM157" s="129"/>
      <c r="OQN157" s="129"/>
      <c r="OQO157" s="129"/>
      <c r="OQP157" s="129"/>
      <c r="OQQ157" s="129"/>
      <c r="OQR157" s="129"/>
      <c r="OQS157" s="129"/>
      <c r="OQT157" s="129"/>
      <c r="OQU157" s="129"/>
      <c r="OQV157" s="129"/>
      <c r="OQW157" s="129"/>
      <c r="OQX157" s="129"/>
      <c r="OQY157" s="129"/>
      <c r="OQZ157" s="129"/>
      <c r="ORA157" s="129"/>
      <c r="ORB157" s="129"/>
      <c r="ORC157" s="129"/>
      <c r="ORD157" s="129"/>
      <c r="ORE157" s="129"/>
      <c r="ORF157" s="129"/>
      <c r="ORG157" s="129"/>
      <c r="ORH157" s="129"/>
      <c r="ORI157" s="129"/>
      <c r="ORJ157" s="129"/>
      <c r="ORK157" s="129"/>
      <c r="ORL157" s="129"/>
      <c r="ORM157" s="129"/>
      <c r="ORN157" s="129"/>
      <c r="ORO157" s="129"/>
      <c r="ORP157" s="129"/>
      <c r="ORQ157" s="129"/>
      <c r="ORR157" s="129"/>
      <c r="ORS157" s="129"/>
      <c r="ORT157" s="129"/>
      <c r="ORU157" s="129"/>
      <c r="ORV157" s="129"/>
      <c r="ORW157" s="129"/>
      <c r="ORX157" s="129"/>
      <c r="ORY157" s="129"/>
      <c r="ORZ157" s="129"/>
      <c r="OSA157" s="129"/>
      <c r="OSB157" s="129"/>
      <c r="OSC157" s="129"/>
      <c r="OSD157" s="129"/>
      <c r="OSE157" s="129"/>
      <c r="OSF157" s="129"/>
      <c r="OSG157" s="129"/>
      <c r="OSH157" s="129"/>
      <c r="OSI157" s="129"/>
      <c r="OSJ157" s="129"/>
      <c r="OSK157" s="129"/>
      <c r="OSL157" s="129"/>
      <c r="OSM157" s="129"/>
      <c r="OSN157" s="129"/>
      <c r="OSO157" s="129"/>
      <c r="OSP157" s="129"/>
      <c r="OSQ157" s="129"/>
      <c r="OSR157" s="129"/>
      <c r="OSS157" s="129"/>
      <c r="OST157" s="129"/>
      <c r="OSU157" s="129"/>
      <c r="OSV157" s="129"/>
      <c r="OSW157" s="129"/>
      <c r="OSX157" s="129"/>
      <c r="OSY157" s="129"/>
      <c r="OSZ157" s="129"/>
      <c r="OTA157" s="129"/>
      <c r="OTB157" s="129"/>
      <c r="OTC157" s="129"/>
      <c r="OTD157" s="129"/>
      <c r="OTE157" s="129"/>
      <c r="OTF157" s="129"/>
      <c r="OTG157" s="129"/>
      <c r="OTH157" s="129"/>
      <c r="OTI157" s="129"/>
      <c r="OTJ157" s="129"/>
      <c r="OTK157" s="129"/>
      <c r="OTL157" s="129"/>
      <c r="OTM157" s="129"/>
      <c r="OTN157" s="129"/>
      <c r="OTO157" s="129"/>
      <c r="OTP157" s="129"/>
      <c r="OTQ157" s="129"/>
      <c r="OTR157" s="129"/>
      <c r="OTS157" s="129"/>
      <c r="OTT157" s="129"/>
      <c r="OTU157" s="129"/>
      <c r="OTV157" s="129"/>
      <c r="OTW157" s="129"/>
      <c r="OTX157" s="129"/>
      <c r="OTY157" s="129"/>
      <c r="OTZ157" s="129"/>
      <c r="OUA157" s="129"/>
      <c r="OUB157" s="129"/>
      <c r="OUC157" s="129"/>
      <c r="OUD157" s="129"/>
      <c r="OUE157" s="129"/>
      <c r="OUF157" s="129"/>
      <c r="OUG157" s="129"/>
      <c r="OUH157" s="129"/>
      <c r="OUI157" s="129"/>
      <c r="OUJ157" s="129"/>
      <c r="OUK157" s="129"/>
      <c r="OUL157" s="129"/>
      <c r="OUM157" s="129"/>
      <c r="OUN157" s="129"/>
      <c r="OUO157" s="129"/>
      <c r="OUP157" s="129"/>
      <c r="OUQ157" s="129"/>
      <c r="OUR157" s="129"/>
      <c r="OUS157" s="129"/>
      <c r="OUT157" s="129"/>
      <c r="OUU157" s="129"/>
      <c r="OUV157" s="129"/>
      <c r="OUW157" s="129"/>
      <c r="OUX157" s="129"/>
      <c r="OUY157" s="129"/>
      <c r="OUZ157" s="129"/>
      <c r="OVA157" s="129"/>
      <c r="OVB157" s="129"/>
      <c r="OVC157" s="129"/>
      <c r="OVD157" s="129"/>
      <c r="OVE157" s="129"/>
      <c r="OVF157" s="129"/>
      <c r="OVG157" s="129"/>
      <c r="OVH157" s="129"/>
      <c r="OVI157" s="129"/>
      <c r="OVJ157" s="129"/>
      <c r="OVK157" s="129"/>
      <c r="OVL157" s="129"/>
      <c r="OVM157" s="129"/>
      <c r="OVN157" s="129"/>
      <c r="OVO157" s="129"/>
      <c r="OVP157" s="129"/>
      <c r="OVQ157" s="129"/>
      <c r="OVR157" s="129"/>
      <c r="OVS157" s="129"/>
      <c r="OVT157" s="129"/>
      <c r="OVU157" s="129"/>
      <c r="OVV157" s="129"/>
      <c r="OVW157" s="129"/>
      <c r="OVX157" s="129"/>
      <c r="OVY157" s="129"/>
      <c r="OVZ157" s="129"/>
      <c r="OWA157" s="129"/>
      <c r="OWB157" s="129"/>
      <c r="OWC157" s="129"/>
      <c r="OWD157" s="129"/>
      <c r="OWE157" s="129"/>
      <c r="OWF157" s="129"/>
      <c r="OWG157" s="129"/>
      <c r="OWH157" s="129"/>
      <c r="OWI157" s="129"/>
      <c r="OWJ157" s="129"/>
      <c r="OWK157" s="129"/>
      <c r="OWL157" s="129"/>
      <c r="OWM157" s="129"/>
      <c r="OWN157" s="129"/>
      <c r="OWO157" s="129"/>
      <c r="OWP157" s="129"/>
      <c r="OWQ157" s="129"/>
      <c r="OWR157" s="129"/>
      <c r="OWS157" s="129"/>
      <c r="OWT157" s="129"/>
      <c r="OWU157" s="129"/>
      <c r="OWV157" s="129"/>
      <c r="OWW157" s="129"/>
      <c r="OWX157" s="129"/>
      <c r="OWY157" s="129"/>
      <c r="OWZ157" s="129"/>
      <c r="OXA157" s="129"/>
      <c r="OXB157" s="129"/>
      <c r="OXC157" s="129"/>
      <c r="OXD157" s="129"/>
      <c r="OXE157" s="129"/>
      <c r="OXF157" s="129"/>
      <c r="OXG157" s="129"/>
      <c r="OXH157" s="129"/>
      <c r="OXI157" s="129"/>
      <c r="OXJ157" s="129"/>
      <c r="OXK157" s="129"/>
      <c r="OXL157" s="129"/>
      <c r="OXM157" s="129"/>
      <c r="OXN157" s="129"/>
      <c r="OXO157" s="129"/>
      <c r="OXP157" s="129"/>
      <c r="OXQ157" s="129"/>
      <c r="OXR157" s="129"/>
      <c r="OXS157" s="129"/>
      <c r="OXT157" s="129"/>
      <c r="OXU157" s="129"/>
      <c r="OXV157" s="129"/>
      <c r="OXW157" s="129"/>
      <c r="OXX157" s="129"/>
      <c r="OXY157" s="129"/>
      <c r="OXZ157" s="129"/>
      <c r="OYA157" s="129"/>
      <c r="OYB157" s="129"/>
      <c r="OYC157" s="129"/>
      <c r="OYD157" s="129"/>
      <c r="OYE157" s="129"/>
      <c r="OYF157" s="129"/>
      <c r="OYG157" s="129"/>
      <c r="OYH157" s="129"/>
      <c r="OYI157" s="129"/>
      <c r="OYJ157" s="129"/>
      <c r="OYK157" s="129"/>
      <c r="OYL157" s="129"/>
      <c r="OYM157" s="129"/>
      <c r="OYN157" s="129"/>
      <c r="OYO157" s="129"/>
      <c r="OYP157" s="129"/>
      <c r="OYQ157" s="129"/>
      <c r="OYR157" s="129"/>
      <c r="OYS157" s="129"/>
      <c r="OYT157" s="129"/>
      <c r="OYU157" s="129"/>
      <c r="OYV157" s="129"/>
      <c r="OYW157" s="129"/>
      <c r="OYX157" s="129"/>
      <c r="OYY157" s="129"/>
      <c r="OYZ157" s="129"/>
      <c r="OZA157" s="129"/>
      <c r="OZB157" s="129"/>
      <c r="OZC157" s="129"/>
      <c r="OZD157" s="129"/>
      <c r="OZE157" s="129"/>
      <c r="OZF157" s="129"/>
      <c r="OZG157" s="129"/>
      <c r="OZH157" s="129"/>
      <c r="OZI157" s="129"/>
      <c r="OZJ157" s="129"/>
      <c r="OZK157" s="129"/>
      <c r="OZL157" s="129"/>
      <c r="OZM157" s="129"/>
      <c r="OZN157" s="129"/>
      <c r="OZO157" s="129"/>
      <c r="OZP157" s="129"/>
      <c r="OZQ157" s="129"/>
      <c r="OZR157" s="129"/>
      <c r="OZS157" s="129"/>
      <c r="OZT157" s="129"/>
      <c r="OZU157" s="129"/>
      <c r="OZV157" s="129"/>
      <c r="OZW157" s="129"/>
      <c r="OZX157" s="129"/>
      <c r="OZY157" s="129"/>
      <c r="OZZ157" s="129"/>
      <c r="PAA157" s="129"/>
      <c r="PAB157" s="129"/>
      <c r="PAC157" s="129"/>
      <c r="PAD157" s="129"/>
      <c r="PAE157" s="129"/>
      <c r="PAF157" s="129"/>
      <c r="PAG157" s="129"/>
      <c r="PAH157" s="129"/>
      <c r="PAI157" s="129"/>
      <c r="PAJ157" s="129"/>
      <c r="PAK157" s="129"/>
      <c r="PAL157" s="129"/>
      <c r="PAM157" s="129"/>
      <c r="PAN157" s="129"/>
      <c r="PAO157" s="129"/>
      <c r="PAP157" s="129"/>
      <c r="PAQ157" s="129"/>
      <c r="PAR157" s="129"/>
      <c r="PAS157" s="129"/>
      <c r="PAT157" s="129"/>
      <c r="PAU157" s="129"/>
      <c r="PAV157" s="129"/>
      <c r="PAW157" s="129"/>
      <c r="PAX157" s="129"/>
      <c r="PAY157" s="129"/>
      <c r="PAZ157" s="129"/>
      <c r="PBA157" s="129"/>
      <c r="PBB157" s="129"/>
      <c r="PBC157" s="129"/>
      <c r="PBD157" s="129"/>
      <c r="PBE157" s="129"/>
      <c r="PBF157" s="129"/>
      <c r="PBG157" s="129"/>
      <c r="PBH157" s="129"/>
      <c r="PBI157" s="129"/>
      <c r="PBJ157" s="129"/>
      <c r="PBK157" s="129"/>
      <c r="PBL157" s="129"/>
      <c r="PBM157" s="129"/>
      <c r="PBN157" s="129"/>
      <c r="PBO157" s="129"/>
      <c r="PBP157" s="129"/>
      <c r="PBQ157" s="129"/>
      <c r="PBR157" s="129"/>
      <c r="PBS157" s="129"/>
      <c r="PBT157" s="129"/>
      <c r="PBU157" s="129"/>
      <c r="PBV157" s="129"/>
      <c r="PBW157" s="129"/>
      <c r="PBX157" s="129"/>
      <c r="PBY157" s="129"/>
      <c r="PBZ157" s="129"/>
      <c r="PCA157" s="129"/>
      <c r="PCB157" s="129"/>
      <c r="PCC157" s="129"/>
      <c r="PCD157" s="129"/>
      <c r="PCE157" s="129"/>
      <c r="PCF157" s="129"/>
      <c r="PCG157" s="129"/>
      <c r="PCH157" s="129"/>
      <c r="PCI157" s="129"/>
      <c r="PCJ157" s="129"/>
      <c r="PCK157" s="129"/>
      <c r="PCL157" s="129"/>
      <c r="PCM157" s="129"/>
      <c r="PCN157" s="129"/>
      <c r="PCO157" s="129"/>
      <c r="PCP157" s="129"/>
      <c r="PCQ157" s="129"/>
      <c r="PCR157" s="129"/>
      <c r="PCS157" s="129"/>
      <c r="PCT157" s="129"/>
      <c r="PCU157" s="129"/>
      <c r="PCV157" s="129"/>
      <c r="PCW157" s="129"/>
      <c r="PCX157" s="129"/>
      <c r="PCY157" s="129"/>
      <c r="PCZ157" s="129"/>
      <c r="PDA157" s="129"/>
      <c r="PDB157" s="129"/>
      <c r="PDC157" s="129"/>
      <c r="PDD157" s="129"/>
      <c r="PDE157" s="129"/>
      <c r="PDF157" s="129"/>
      <c r="PDG157" s="129"/>
      <c r="PDH157" s="129"/>
      <c r="PDI157" s="129"/>
      <c r="PDJ157" s="129"/>
      <c r="PDK157" s="129"/>
      <c r="PDL157" s="129"/>
      <c r="PDM157" s="129"/>
      <c r="PDN157" s="129"/>
      <c r="PDO157" s="129"/>
      <c r="PDP157" s="129"/>
      <c r="PDQ157" s="129"/>
      <c r="PDR157" s="129"/>
      <c r="PDS157" s="129"/>
      <c r="PDT157" s="129"/>
      <c r="PDU157" s="129"/>
      <c r="PDV157" s="129"/>
      <c r="PDW157" s="129"/>
      <c r="PDX157" s="129"/>
      <c r="PDY157" s="129"/>
      <c r="PDZ157" s="129"/>
      <c r="PEA157" s="129"/>
      <c r="PEB157" s="129"/>
      <c r="PEC157" s="129"/>
      <c r="PED157" s="129"/>
      <c r="PEE157" s="129"/>
      <c r="PEF157" s="129"/>
      <c r="PEG157" s="129"/>
      <c r="PEH157" s="129"/>
      <c r="PEI157" s="129"/>
      <c r="PEJ157" s="129"/>
      <c r="PEK157" s="129"/>
      <c r="PEL157" s="129"/>
      <c r="PEM157" s="129"/>
      <c r="PEN157" s="129"/>
      <c r="PEO157" s="129"/>
      <c r="PEP157" s="129"/>
      <c r="PEQ157" s="129"/>
      <c r="PER157" s="129"/>
      <c r="PES157" s="129"/>
      <c r="PET157" s="129"/>
      <c r="PEU157" s="129"/>
      <c r="PEV157" s="129"/>
      <c r="PEW157" s="129"/>
      <c r="PEX157" s="129"/>
      <c r="PEY157" s="129"/>
      <c r="PEZ157" s="129"/>
      <c r="PFA157" s="129"/>
      <c r="PFB157" s="129"/>
      <c r="PFC157" s="129"/>
      <c r="PFD157" s="129"/>
      <c r="PFE157" s="129"/>
      <c r="PFF157" s="129"/>
      <c r="PFG157" s="129"/>
      <c r="PFH157" s="129"/>
      <c r="PFI157" s="129"/>
      <c r="PFJ157" s="129"/>
      <c r="PFK157" s="129"/>
      <c r="PFL157" s="129"/>
      <c r="PFM157" s="129"/>
      <c r="PFN157" s="129"/>
      <c r="PFO157" s="129"/>
      <c r="PFP157" s="129"/>
      <c r="PFQ157" s="129"/>
      <c r="PFR157" s="129"/>
      <c r="PFS157" s="129"/>
      <c r="PFT157" s="129"/>
      <c r="PFU157" s="129"/>
      <c r="PFV157" s="129"/>
      <c r="PFW157" s="129"/>
      <c r="PFX157" s="129"/>
      <c r="PFY157" s="129"/>
      <c r="PFZ157" s="129"/>
      <c r="PGA157" s="129"/>
      <c r="PGB157" s="129"/>
      <c r="PGC157" s="129"/>
      <c r="PGD157" s="129"/>
      <c r="PGE157" s="129"/>
      <c r="PGF157" s="129"/>
      <c r="PGG157" s="129"/>
      <c r="PGH157" s="129"/>
      <c r="PGI157" s="129"/>
      <c r="PGJ157" s="129"/>
      <c r="PGK157" s="129"/>
      <c r="PGL157" s="129"/>
      <c r="PGM157" s="129"/>
      <c r="PGN157" s="129"/>
      <c r="PGO157" s="129"/>
      <c r="PGP157" s="129"/>
      <c r="PGQ157" s="129"/>
      <c r="PGR157" s="129"/>
      <c r="PGS157" s="129"/>
      <c r="PGT157" s="129"/>
      <c r="PGU157" s="129"/>
      <c r="PGV157" s="129"/>
      <c r="PGW157" s="129"/>
      <c r="PGX157" s="129"/>
      <c r="PGY157" s="129"/>
      <c r="PGZ157" s="129"/>
      <c r="PHA157" s="129"/>
      <c r="PHB157" s="129"/>
      <c r="PHC157" s="129"/>
      <c r="PHD157" s="129"/>
      <c r="PHE157" s="129"/>
      <c r="PHF157" s="129"/>
      <c r="PHG157" s="129"/>
      <c r="PHH157" s="129"/>
      <c r="PHI157" s="129"/>
      <c r="PHJ157" s="129"/>
      <c r="PHK157" s="129"/>
      <c r="PHL157" s="129"/>
      <c r="PHM157" s="129"/>
      <c r="PHN157" s="129"/>
      <c r="PHO157" s="129"/>
      <c r="PHP157" s="129"/>
      <c r="PHQ157" s="129"/>
      <c r="PHR157" s="129"/>
      <c r="PHS157" s="129"/>
      <c r="PHT157" s="129"/>
      <c r="PHU157" s="129"/>
      <c r="PHV157" s="129"/>
      <c r="PHW157" s="129"/>
      <c r="PHX157" s="129"/>
      <c r="PHY157" s="129"/>
      <c r="PHZ157" s="129"/>
      <c r="PIA157" s="129"/>
      <c r="PIB157" s="129"/>
      <c r="PIC157" s="129"/>
      <c r="PID157" s="129"/>
      <c r="PIE157" s="129"/>
      <c r="PIF157" s="129"/>
      <c r="PIG157" s="129"/>
      <c r="PIH157" s="129"/>
      <c r="PII157" s="129"/>
      <c r="PIJ157" s="129"/>
      <c r="PIK157" s="129"/>
      <c r="PIL157" s="129"/>
      <c r="PIM157" s="129"/>
      <c r="PIN157" s="129"/>
      <c r="PIO157" s="129"/>
      <c r="PIP157" s="129"/>
      <c r="PIQ157" s="129"/>
      <c r="PIR157" s="129"/>
      <c r="PIS157" s="129"/>
      <c r="PIT157" s="129"/>
      <c r="PIU157" s="129"/>
      <c r="PIV157" s="129"/>
      <c r="PIW157" s="129"/>
      <c r="PIX157" s="129"/>
      <c r="PIY157" s="129"/>
      <c r="PIZ157" s="129"/>
      <c r="PJA157" s="129"/>
      <c r="PJB157" s="129"/>
      <c r="PJC157" s="129"/>
      <c r="PJD157" s="129"/>
      <c r="PJE157" s="129"/>
      <c r="PJF157" s="129"/>
      <c r="PJG157" s="129"/>
      <c r="PJH157" s="129"/>
      <c r="PJI157" s="129"/>
      <c r="PJJ157" s="129"/>
      <c r="PJK157" s="129"/>
      <c r="PJL157" s="129"/>
      <c r="PJM157" s="129"/>
      <c r="PJN157" s="129"/>
      <c r="PJO157" s="129"/>
      <c r="PJP157" s="129"/>
      <c r="PJQ157" s="129"/>
      <c r="PJR157" s="129"/>
      <c r="PJS157" s="129"/>
      <c r="PJT157" s="129"/>
      <c r="PJU157" s="129"/>
      <c r="PJV157" s="129"/>
      <c r="PJW157" s="129"/>
      <c r="PJX157" s="129"/>
      <c r="PJY157" s="129"/>
      <c r="PJZ157" s="129"/>
      <c r="PKA157" s="129"/>
      <c r="PKB157" s="129"/>
      <c r="PKC157" s="129"/>
      <c r="PKD157" s="129"/>
      <c r="PKE157" s="129"/>
      <c r="PKF157" s="129"/>
      <c r="PKG157" s="129"/>
      <c r="PKH157" s="129"/>
      <c r="PKI157" s="129"/>
      <c r="PKJ157" s="129"/>
      <c r="PKK157" s="129"/>
      <c r="PKL157" s="129"/>
      <c r="PKM157" s="129"/>
      <c r="PKN157" s="129"/>
      <c r="PKO157" s="129"/>
      <c r="PKP157" s="129"/>
      <c r="PKQ157" s="129"/>
      <c r="PKR157" s="129"/>
      <c r="PKS157" s="129"/>
      <c r="PKT157" s="129"/>
      <c r="PKU157" s="129"/>
      <c r="PKV157" s="129"/>
      <c r="PKW157" s="129"/>
      <c r="PKX157" s="129"/>
      <c r="PKY157" s="129"/>
      <c r="PKZ157" s="129"/>
      <c r="PLA157" s="129"/>
      <c r="PLB157" s="129"/>
      <c r="PLC157" s="129"/>
      <c r="PLD157" s="129"/>
      <c r="PLE157" s="129"/>
      <c r="PLF157" s="129"/>
      <c r="PLG157" s="129"/>
      <c r="PLH157" s="129"/>
      <c r="PLI157" s="129"/>
      <c r="PLJ157" s="129"/>
      <c r="PLK157" s="129"/>
      <c r="PLL157" s="129"/>
      <c r="PLM157" s="129"/>
      <c r="PLN157" s="129"/>
      <c r="PLO157" s="129"/>
      <c r="PLP157" s="129"/>
      <c r="PLQ157" s="129"/>
      <c r="PLR157" s="129"/>
      <c r="PLS157" s="129"/>
      <c r="PLT157" s="129"/>
      <c r="PLU157" s="129"/>
      <c r="PLV157" s="129"/>
      <c r="PLW157" s="129"/>
      <c r="PLX157" s="129"/>
      <c r="PLY157" s="129"/>
      <c r="PLZ157" s="129"/>
      <c r="PMA157" s="129"/>
      <c r="PMB157" s="129"/>
      <c r="PMC157" s="129"/>
      <c r="PMD157" s="129"/>
      <c r="PME157" s="129"/>
      <c r="PMF157" s="129"/>
      <c r="PMG157" s="129"/>
      <c r="PMH157" s="129"/>
      <c r="PMI157" s="129"/>
      <c r="PMJ157" s="129"/>
      <c r="PMK157" s="129"/>
      <c r="PML157" s="129"/>
      <c r="PMM157" s="129"/>
      <c r="PMN157" s="129"/>
      <c r="PMO157" s="129"/>
      <c r="PMP157" s="129"/>
      <c r="PMQ157" s="129"/>
      <c r="PMR157" s="129"/>
      <c r="PMS157" s="129"/>
      <c r="PMT157" s="129"/>
      <c r="PMU157" s="129"/>
      <c r="PMV157" s="129"/>
      <c r="PMW157" s="129"/>
      <c r="PMX157" s="129"/>
      <c r="PMY157" s="129"/>
      <c r="PMZ157" s="129"/>
      <c r="PNA157" s="129"/>
      <c r="PNB157" s="129"/>
      <c r="PNC157" s="129"/>
      <c r="PND157" s="129"/>
      <c r="PNE157" s="129"/>
      <c r="PNF157" s="129"/>
      <c r="PNG157" s="129"/>
      <c r="PNH157" s="129"/>
      <c r="PNI157" s="129"/>
      <c r="PNJ157" s="129"/>
      <c r="PNK157" s="129"/>
      <c r="PNL157" s="129"/>
      <c r="PNM157" s="129"/>
      <c r="PNN157" s="129"/>
      <c r="PNO157" s="129"/>
      <c r="PNP157" s="129"/>
      <c r="PNQ157" s="129"/>
      <c r="PNR157" s="129"/>
      <c r="PNS157" s="129"/>
      <c r="PNT157" s="129"/>
      <c r="PNU157" s="129"/>
      <c r="PNV157" s="129"/>
      <c r="PNW157" s="129"/>
      <c r="PNX157" s="129"/>
      <c r="PNY157" s="129"/>
      <c r="PNZ157" s="129"/>
      <c r="POA157" s="129"/>
      <c r="POB157" s="129"/>
      <c r="POC157" s="129"/>
      <c r="POD157" s="129"/>
      <c r="POE157" s="129"/>
      <c r="POF157" s="129"/>
      <c r="POG157" s="129"/>
      <c r="POH157" s="129"/>
      <c r="POI157" s="129"/>
      <c r="POJ157" s="129"/>
      <c r="POK157" s="129"/>
      <c r="POL157" s="129"/>
      <c r="POM157" s="129"/>
      <c r="PON157" s="129"/>
      <c r="POO157" s="129"/>
      <c r="POP157" s="129"/>
      <c r="POQ157" s="129"/>
      <c r="POR157" s="129"/>
      <c r="POS157" s="129"/>
      <c r="POT157" s="129"/>
      <c r="POU157" s="129"/>
      <c r="POV157" s="129"/>
      <c r="POW157" s="129"/>
      <c r="POX157" s="129"/>
      <c r="POY157" s="129"/>
      <c r="POZ157" s="129"/>
      <c r="PPA157" s="129"/>
      <c r="PPB157" s="129"/>
      <c r="PPC157" s="129"/>
      <c r="PPD157" s="129"/>
      <c r="PPE157" s="129"/>
      <c r="PPF157" s="129"/>
      <c r="PPG157" s="129"/>
      <c r="PPH157" s="129"/>
      <c r="PPI157" s="129"/>
      <c r="PPJ157" s="129"/>
      <c r="PPK157" s="129"/>
      <c r="PPL157" s="129"/>
      <c r="PPM157" s="129"/>
      <c r="PPN157" s="129"/>
      <c r="PPO157" s="129"/>
      <c r="PPP157" s="129"/>
      <c r="PPQ157" s="129"/>
      <c r="PPR157" s="129"/>
      <c r="PPS157" s="129"/>
      <c r="PPT157" s="129"/>
      <c r="PPU157" s="129"/>
      <c r="PPV157" s="129"/>
      <c r="PPW157" s="129"/>
      <c r="PPX157" s="129"/>
      <c r="PPY157" s="129"/>
      <c r="PPZ157" s="129"/>
      <c r="PQA157" s="129"/>
      <c r="PQB157" s="129"/>
      <c r="PQC157" s="129"/>
      <c r="PQD157" s="129"/>
      <c r="PQE157" s="129"/>
      <c r="PQF157" s="129"/>
      <c r="PQG157" s="129"/>
      <c r="PQH157" s="129"/>
      <c r="PQI157" s="129"/>
      <c r="PQJ157" s="129"/>
      <c r="PQK157" s="129"/>
      <c r="PQL157" s="129"/>
      <c r="PQM157" s="129"/>
      <c r="PQN157" s="129"/>
      <c r="PQO157" s="129"/>
      <c r="PQP157" s="129"/>
      <c r="PQQ157" s="129"/>
      <c r="PQR157" s="129"/>
      <c r="PQS157" s="129"/>
      <c r="PQT157" s="129"/>
      <c r="PQU157" s="129"/>
      <c r="PQV157" s="129"/>
      <c r="PQW157" s="129"/>
      <c r="PQX157" s="129"/>
      <c r="PQY157" s="129"/>
      <c r="PQZ157" s="129"/>
      <c r="PRA157" s="129"/>
      <c r="PRB157" s="129"/>
      <c r="PRC157" s="129"/>
      <c r="PRD157" s="129"/>
      <c r="PRE157" s="129"/>
      <c r="PRF157" s="129"/>
      <c r="PRG157" s="129"/>
      <c r="PRH157" s="129"/>
      <c r="PRI157" s="129"/>
      <c r="PRJ157" s="129"/>
      <c r="PRK157" s="129"/>
      <c r="PRL157" s="129"/>
      <c r="PRM157" s="129"/>
      <c r="PRN157" s="129"/>
      <c r="PRO157" s="129"/>
      <c r="PRP157" s="129"/>
      <c r="PRQ157" s="129"/>
      <c r="PRR157" s="129"/>
      <c r="PRS157" s="129"/>
      <c r="PRT157" s="129"/>
      <c r="PRU157" s="129"/>
      <c r="PRV157" s="129"/>
      <c r="PRW157" s="129"/>
      <c r="PRX157" s="129"/>
      <c r="PRY157" s="129"/>
      <c r="PRZ157" s="129"/>
      <c r="PSA157" s="129"/>
      <c r="PSB157" s="129"/>
      <c r="PSC157" s="129"/>
      <c r="PSD157" s="129"/>
      <c r="PSE157" s="129"/>
      <c r="PSF157" s="129"/>
      <c r="PSG157" s="129"/>
      <c r="PSH157" s="129"/>
      <c r="PSI157" s="129"/>
      <c r="PSJ157" s="129"/>
      <c r="PSK157" s="129"/>
      <c r="PSL157" s="129"/>
      <c r="PSM157" s="129"/>
      <c r="PSN157" s="129"/>
      <c r="PSO157" s="129"/>
      <c r="PSP157" s="129"/>
      <c r="PSQ157" s="129"/>
      <c r="PSR157" s="129"/>
      <c r="PSS157" s="129"/>
      <c r="PST157" s="129"/>
      <c r="PSU157" s="129"/>
      <c r="PSV157" s="129"/>
      <c r="PSW157" s="129"/>
      <c r="PSX157" s="129"/>
      <c r="PSY157" s="129"/>
      <c r="PSZ157" s="129"/>
      <c r="PTA157" s="129"/>
      <c r="PTB157" s="129"/>
      <c r="PTC157" s="129"/>
      <c r="PTD157" s="129"/>
      <c r="PTE157" s="129"/>
      <c r="PTF157" s="129"/>
      <c r="PTG157" s="129"/>
      <c r="PTH157" s="129"/>
      <c r="PTI157" s="129"/>
      <c r="PTJ157" s="129"/>
      <c r="PTK157" s="129"/>
      <c r="PTL157" s="129"/>
      <c r="PTM157" s="129"/>
      <c r="PTN157" s="129"/>
      <c r="PTO157" s="129"/>
      <c r="PTP157" s="129"/>
      <c r="PTQ157" s="129"/>
      <c r="PTR157" s="129"/>
      <c r="PTS157" s="129"/>
      <c r="PTT157" s="129"/>
      <c r="PTU157" s="129"/>
      <c r="PTV157" s="129"/>
      <c r="PTW157" s="129"/>
      <c r="PTX157" s="129"/>
      <c r="PTY157" s="129"/>
      <c r="PTZ157" s="129"/>
      <c r="PUA157" s="129"/>
      <c r="PUB157" s="129"/>
      <c r="PUC157" s="129"/>
      <c r="PUD157" s="129"/>
      <c r="PUE157" s="129"/>
      <c r="PUF157" s="129"/>
      <c r="PUG157" s="129"/>
      <c r="PUH157" s="129"/>
      <c r="PUI157" s="129"/>
      <c r="PUJ157" s="129"/>
      <c r="PUK157" s="129"/>
      <c r="PUL157" s="129"/>
      <c r="PUM157" s="129"/>
      <c r="PUN157" s="129"/>
      <c r="PUO157" s="129"/>
      <c r="PUP157" s="129"/>
      <c r="PUQ157" s="129"/>
      <c r="PUR157" s="129"/>
      <c r="PUS157" s="129"/>
      <c r="PUT157" s="129"/>
      <c r="PUU157" s="129"/>
      <c r="PUV157" s="129"/>
      <c r="PUW157" s="129"/>
      <c r="PUX157" s="129"/>
      <c r="PUY157" s="129"/>
      <c r="PUZ157" s="129"/>
      <c r="PVA157" s="129"/>
      <c r="PVB157" s="129"/>
      <c r="PVC157" s="129"/>
      <c r="PVD157" s="129"/>
      <c r="PVE157" s="129"/>
      <c r="PVF157" s="129"/>
      <c r="PVG157" s="129"/>
      <c r="PVH157" s="129"/>
      <c r="PVI157" s="129"/>
      <c r="PVJ157" s="129"/>
      <c r="PVK157" s="129"/>
      <c r="PVL157" s="129"/>
      <c r="PVM157" s="129"/>
      <c r="PVN157" s="129"/>
      <c r="PVO157" s="129"/>
      <c r="PVP157" s="129"/>
      <c r="PVQ157" s="129"/>
      <c r="PVR157" s="129"/>
      <c r="PVS157" s="129"/>
      <c r="PVT157" s="129"/>
      <c r="PVU157" s="129"/>
      <c r="PVV157" s="129"/>
      <c r="PVW157" s="129"/>
      <c r="PVX157" s="129"/>
      <c r="PVY157" s="129"/>
      <c r="PVZ157" s="129"/>
      <c r="PWA157" s="129"/>
      <c r="PWB157" s="129"/>
      <c r="PWC157" s="129"/>
      <c r="PWD157" s="129"/>
      <c r="PWE157" s="129"/>
      <c r="PWF157" s="129"/>
      <c r="PWG157" s="129"/>
      <c r="PWH157" s="129"/>
      <c r="PWI157" s="129"/>
      <c r="PWJ157" s="129"/>
      <c r="PWK157" s="129"/>
      <c r="PWL157" s="129"/>
      <c r="PWM157" s="129"/>
      <c r="PWN157" s="129"/>
      <c r="PWO157" s="129"/>
      <c r="PWP157" s="129"/>
      <c r="PWQ157" s="129"/>
      <c r="PWR157" s="129"/>
      <c r="PWS157" s="129"/>
      <c r="PWT157" s="129"/>
      <c r="PWU157" s="129"/>
      <c r="PWV157" s="129"/>
      <c r="PWW157" s="129"/>
      <c r="PWX157" s="129"/>
      <c r="PWY157" s="129"/>
      <c r="PWZ157" s="129"/>
      <c r="PXA157" s="129"/>
      <c r="PXB157" s="129"/>
      <c r="PXC157" s="129"/>
      <c r="PXD157" s="129"/>
      <c r="PXE157" s="129"/>
      <c r="PXF157" s="129"/>
      <c r="PXG157" s="129"/>
      <c r="PXH157" s="129"/>
      <c r="PXI157" s="129"/>
      <c r="PXJ157" s="129"/>
      <c r="PXK157" s="129"/>
      <c r="PXL157" s="129"/>
      <c r="PXM157" s="129"/>
      <c r="PXN157" s="129"/>
      <c r="PXO157" s="129"/>
      <c r="PXP157" s="129"/>
      <c r="PXQ157" s="129"/>
      <c r="PXR157" s="129"/>
      <c r="PXS157" s="129"/>
      <c r="PXT157" s="129"/>
      <c r="PXU157" s="129"/>
      <c r="PXV157" s="129"/>
      <c r="PXW157" s="129"/>
      <c r="PXX157" s="129"/>
      <c r="PXY157" s="129"/>
      <c r="PXZ157" s="129"/>
      <c r="PYA157" s="129"/>
      <c r="PYB157" s="129"/>
      <c r="PYC157" s="129"/>
      <c r="PYD157" s="129"/>
      <c r="PYE157" s="129"/>
      <c r="PYF157" s="129"/>
      <c r="PYG157" s="129"/>
      <c r="PYH157" s="129"/>
      <c r="PYI157" s="129"/>
      <c r="PYJ157" s="129"/>
      <c r="PYK157" s="129"/>
      <c r="PYL157" s="129"/>
      <c r="PYM157" s="129"/>
      <c r="PYN157" s="129"/>
      <c r="PYO157" s="129"/>
      <c r="PYP157" s="129"/>
      <c r="PYQ157" s="129"/>
      <c r="PYR157" s="129"/>
      <c r="PYS157" s="129"/>
      <c r="PYT157" s="129"/>
      <c r="PYU157" s="129"/>
      <c r="PYV157" s="129"/>
      <c r="PYW157" s="129"/>
      <c r="PYX157" s="129"/>
      <c r="PYY157" s="129"/>
      <c r="PYZ157" s="129"/>
      <c r="PZA157" s="129"/>
      <c r="PZB157" s="129"/>
      <c r="PZC157" s="129"/>
      <c r="PZD157" s="129"/>
      <c r="PZE157" s="129"/>
      <c r="PZF157" s="129"/>
      <c r="PZG157" s="129"/>
      <c r="PZH157" s="129"/>
      <c r="PZI157" s="129"/>
      <c r="PZJ157" s="129"/>
      <c r="PZK157" s="129"/>
      <c r="PZL157" s="129"/>
      <c r="PZM157" s="129"/>
      <c r="PZN157" s="129"/>
      <c r="PZO157" s="129"/>
      <c r="PZP157" s="129"/>
      <c r="PZQ157" s="129"/>
      <c r="PZR157" s="129"/>
      <c r="PZS157" s="129"/>
      <c r="PZT157" s="129"/>
      <c r="PZU157" s="129"/>
      <c r="PZV157" s="129"/>
      <c r="PZW157" s="129"/>
      <c r="PZX157" s="129"/>
      <c r="PZY157" s="129"/>
      <c r="PZZ157" s="129"/>
      <c r="QAA157" s="129"/>
      <c r="QAB157" s="129"/>
      <c r="QAC157" s="129"/>
      <c r="QAD157" s="129"/>
      <c r="QAE157" s="129"/>
      <c r="QAF157" s="129"/>
      <c r="QAG157" s="129"/>
      <c r="QAH157" s="129"/>
      <c r="QAI157" s="129"/>
      <c r="QAJ157" s="129"/>
      <c r="QAK157" s="129"/>
      <c r="QAL157" s="129"/>
      <c r="QAM157" s="129"/>
      <c r="QAN157" s="129"/>
      <c r="QAO157" s="129"/>
      <c r="QAP157" s="129"/>
      <c r="QAQ157" s="129"/>
      <c r="QAR157" s="129"/>
      <c r="QAS157" s="129"/>
      <c r="QAT157" s="129"/>
      <c r="QAU157" s="129"/>
      <c r="QAV157" s="129"/>
      <c r="QAW157" s="129"/>
      <c r="QAX157" s="129"/>
      <c r="QAY157" s="129"/>
      <c r="QAZ157" s="129"/>
      <c r="QBA157" s="129"/>
      <c r="QBB157" s="129"/>
      <c r="QBC157" s="129"/>
      <c r="QBD157" s="129"/>
      <c r="QBE157" s="129"/>
      <c r="QBF157" s="129"/>
      <c r="QBG157" s="129"/>
      <c r="QBH157" s="129"/>
      <c r="QBI157" s="129"/>
      <c r="QBJ157" s="129"/>
      <c r="QBK157" s="129"/>
      <c r="QBL157" s="129"/>
      <c r="QBM157" s="129"/>
      <c r="QBN157" s="129"/>
      <c r="QBO157" s="129"/>
      <c r="QBP157" s="129"/>
      <c r="QBQ157" s="129"/>
      <c r="QBR157" s="129"/>
      <c r="QBS157" s="129"/>
      <c r="QBT157" s="129"/>
      <c r="QBU157" s="129"/>
      <c r="QBV157" s="129"/>
      <c r="QBW157" s="129"/>
      <c r="QBX157" s="129"/>
      <c r="QBY157" s="129"/>
      <c r="QBZ157" s="129"/>
      <c r="QCA157" s="129"/>
      <c r="QCB157" s="129"/>
      <c r="QCC157" s="129"/>
      <c r="QCD157" s="129"/>
      <c r="QCE157" s="129"/>
      <c r="QCF157" s="129"/>
      <c r="QCG157" s="129"/>
      <c r="QCH157" s="129"/>
      <c r="QCI157" s="129"/>
      <c r="QCJ157" s="129"/>
      <c r="QCK157" s="129"/>
      <c r="QCL157" s="129"/>
      <c r="QCM157" s="129"/>
      <c r="QCN157" s="129"/>
      <c r="QCO157" s="129"/>
      <c r="QCP157" s="129"/>
      <c r="QCQ157" s="129"/>
      <c r="QCR157" s="129"/>
      <c r="QCS157" s="129"/>
      <c r="QCT157" s="129"/>
      <c r="QCU157" s="129"/>
      <c r="QCV157" s="129"/>
      <c r="QCW157" s="129"/>
      <c r="QCX157" s="129"/>
      <c r="QCY157" s="129"/>
      <c r="QCZ157" s="129"/>
      <c r="QDA157" s="129"/>
      <c r="QDB157" s="129"/>
      <c r="QDC157" s="129"/>
      <c r="QDD157" s="129"/>
      <c r="QDE157" s="129"/>
      <c r="QDF157" s="129"/>
      <c r="QDG157" s="129"/>
      <c r="QDH157" s="129"/>
      <c r="QDI157" s="129"/>
      <c r="QDJ157" s="129"/>
      <c r="QDK157" s="129"/>
      <c r="QDL157" s="129"/>
      <c r="QDM157" s="129"/>
      <c r="QDN157" s="129"/>
      <c r="QDO157" s="129"/>
      <c r="QDP157" s="129"/>
      <c r="QDQ157" s="129"/>
      <c r="QDR157" s="129"/>
      <c r="QDS157" s="129"/>
      <c r="QDT157" s="129"/>
      <c r="QDU157" s="129"/>
      <c r="QDV157" s="129"/>
      <c r="QDW157" s="129"/>
      <c r="QDX157" s="129"/>
      <c r="QDY157" s="129"/>
      <c r="QDZ157" s="129"/>
      <c r="QEA157" s="129"/>
      <c r="QEB157" s="129"/>
      <c r="QEC157" s="129"/>
      <c r="QED157" s="129"/>
      <c r="QEE157" s="129"/>
      <c r="QEF157" s="129"/>
      <c r="QEG157" s="129"/>
      <c r="QEH157" s="129"/>
      <c r="QEI157" s="129"/>
      <c r="QEJ157" s="129"/>
      <c r="QEK157" s="129"/>
      <c r="QEL157" s="129"/>
      <c r="QEM157" s="129"/>
      <c r="QEN157" s="129"/>
      <c r="QEO157" s="129"/>
      <c r="QEP157" s="129"/>
      <c r="QEQ157" s="129"/>
      <c r="QER157" s="129"/>
      <c r="QES157" s="129"/>
      <c r="QET157" s="129"/>
      <c r="QEU157" s="129"/>
      <c r="QEV157" s="129"/>
      <c r="QEW157" s="129"/>
      <c r="QEX157" s="129"/>
      <c r="QEY157" s="129"/>
      <c r="QEZ157" s="129"/>
      <c r="QFA157" s="129"/>
      <c r="QFB157" s="129"/>
      <c r="QFC157" s="129"/>
      <c r="QFD157" s="129"/>
      <c r="QFE157" s="129"/>
      <c r="QFF157" s="129"/>
      <c r="QFG157" s="129"/>
      <c r="QFH157" s="129"/>
      <c r="QFI157" s="129"/>
      <c r="QFJ157" s="129"/>
      <c r="QFK157" s="129"/>
      <c r="QFL157" s="129"/>
      <c r="QFM157" s="129"/>
      <c r="QFN157" s="129"/>
      <c r="QFO157" s="129"/>
      <c r="QFP157" s="129"/>
      <c r="QFQ157" s="129"/>
      <c r="QFR157" s="129"/>
      <c r="QFS157" s="129"/>
      <c r="QFT157" s="129"/>
      <c r="QFU157" s="129"/>
      <c r="QFV157" s="129"/>
      <c r="QFW157" s="129"/>
      <c r="QFX157" s="129"/>
      <c r="QFY157" s="129"/>
      <c r="QFZ157" s="129"/>
      <c r="QGA157" s="129"/>
      <c r="QGB157" s="129"/>
      <c r="QGC157" s="129"/>
      <c r="QGD157" s="129"/>
      <c r="QGE157" s="129"/>
      <c r="QGF157" s="129"/>
      <c r="QGG157" s="129"/>
      <c r="QGH157" s="129"/>
      <c r="QGI157" s="129"/>
      <c r="QGJ157" s="129"/>
      <c r="QGK157" s="129"/>
      <c r="QGL157" s="129"/>
      <c r="QGM157" s="129"/>
      <c r="QGN157" s="129"/>
      <c r="QGO157" s="129"/>
      <c r="QGP157" s="129"/>
      <c r="QGQ157" s="129"/>
      <c r="QGR157" s="129"/>
      <c r="QGS157" s="129"/>
      <c r="QGT157" s="129"/>
      <c r="QGU157" s="129"/>
      <c r="QGV157" s="129"/>
      <c r="QGW157" s="129"/>
      <c r="QGX157" s="129"/>
      <c r="QGY157" s="129"/>
      <c r="QGZ157" s="129"/>
      <c r="QHA157" s="129"/>
      <c r="QHB157" s="129"/>
      <c r="QHC157" s="129"/>
      <c r="QHD157" s="129"/>
      <c r="QHE157" s="129"/>
      <c r="QHF157" s="129"/>
      <c r="QHG157" s="129"/>
      <c r="QHH157" s="129"/>
      <c r="QHI157" s="129"/>
      <c r="QHJ157" s="129"/>
      <c r="QHK157" s="129"/>
      <c r="QHL157" s="129"/>
      <c r="QHM157" s="129"/>
      <c r="QHN157" s="129"/>
      <c r="QHO157" s="129"/>
      <c r="QHP157" s="129"/>
      <c r="QHQ157" s="129"/>
      <c r="QHR157" s="129"/>
      <c r="QHS157" s="129"/>
      <c r="QHT157" s="129"/>
      <c r="QHU157" s="129"/>
      <c r="QHV157" s="129"/>
      <c r="QHW157" s="129"/>
      <c r="QHX157" s="129"/>
      <c r="QHY157" s="129"/>
      <c r="QHZ157" s="129"/>
      <c r="QIA157" s="129"/>
      <c r="QIB157" s="129"/>
      <c r="QIC157" s="129"/>
      <c r="QID157" s="129"/>
      <c r="QIE157" s="129"/>
      <c r="QIF157" s="129"/>
      <c r="QIG157" s="129"/>
      <c r="QIH157" s="129"/>
      <c r="QII157" s="129"/>
      <c r="QIJ157" s="129"/>
      <c r="QIK157" s="129"/>
      <c r="QIL157" s="129"/>
      <c r="QIM157" s="129"/>
      <c r="QIN157" s="129"/>
      <c r="QIO157" s="129"/>
      <c r="QIP157" s="129"/>
      <c r="QIQ157" s="129"/>
      <c r="QIR157" s="129"/>
      <c r="QIS157" s="129"/>
      <c r="QIT157" s="129"/>
      <c r="QIU157" s="129"/>
      <c r="QIV157" s="129"/>
      <c r="QIW157" s="129"/>
      <c r="QIX157" s="129"/>
      <c r="QIY157" s="129"/>
      <c r="QIZ157" s="129"/>
      <c r="QJA157" s="129"/>
      <c r="QJB157" s="129"/>
      <c r="QJC157" s="129"/>
      <c r="QJD157" s="129"/>
      <c r="QJE157" s="129"/>
      <c r="QJF157" s="129"/>
      <c r="QJG157" s="129"/>
      <c r="QJH157" s="129"/>
      <c r="QJI157" s="129"/>
      <c r="QJJ157" s="129"/>
      <c r="QJK157" s="129"/>
      <c r="QJL157" s="129"/>
      <c r="QJM157" s="129"/>
      <c r="QJN157" s="129"/>
      <c r="QJO157" s="129"/>
      <c r="QJP157" s="129"/>
      <c r="QJQ157" s="129"/>
      <c r="QJR157" s="129"/>
      <c r="QJS157" s="129"/>
      <c r="QJT157" s="129"/>
      <c r="QJU157" s="129"/>
      <c r="QJV157" s="129"/>
      <c r="QJW157" s="129"/>
      <c r="QJX157" s="129"/>
      <c r="QJY157" s="129"/>
      <c r="QJZ157" s="129"/>
      <c r="QKA157" s="129"/>
      <c r="QKB157" s="129"/>
      <c r="QKC157" s="129"/>
      <c r="QKD157" s="129"/>
      <c r="QKE157" s="129"/>
      <c r="QKF157" s="129"/>
      <c r="QKG157" s="129"/>
      <c r="QKH157" s="129"/>
      <c r="QKI157" s="129"/>
      <c r="QKJ157" s="129"/>
      <c r="QKK157" s="129"/>
      <c r="QKL157" s="129"/>
      <c r="QKM157" s="129"/>
      <c r="QKN157" s="129"/>
      <c r="QKO157" s="129"/>
      <c r="QKP157" s="129"/>
      <c r="QKQ157" s="129"/>
      <c r="QKR157" s="129"/>
      <c r="QKS157" s="129"/>
      <c r="QKT157" s="129"/>
      <c r="QKU157" s="129"/>
      <c r="QKV157" s="129"/>
      <c r="QKW157" s="129"/>
      <c r="QKX157" s="129"/>
      <c r="QKY157" s="129"/>
      <c r="QKZ157" s="129"/>
      <c r="QLA157" s="129"/>
      <c r="QLB157" s="129"/>
      <c r="QLC157" s="129"/>
      <c r="QLD157" s="129"/>
      <c r="QLE157" s="129"/>
      <c r="QLF157" s="129"/>
      <c r="QLG157" s="129"/>
      <c r="QLH157" s="129"/>
      <c r="QLI157" s="129"/>
      <c r="QLJ157" s="129"/>
      <c r="QLK157" s="129"/>
      <c r="QLL157" s="129"/>
      <c r="QLM157" s="129"/>
      <c r="QLN157" s="129"/>
      <c r="QLO157" s="129"/>
      <c r="QLP157" s="129"/>
      <c r="QLQ157" s="129"/>
      <c r="QLR157" s="129"/>
      <c r="QLS157" s="129"/>
      <c r="QLT157" s="129"/>
      <c r="QLU157" s="129"/>
      <c r="QLV157" s="129"/>
      <c r="QLW157" s="129"/>
      <c r="QLX157" s="129"/>
      <c r="QLY157" s="129"/>
      <c r="QLZ157" s="129"/>
      <c r="QMA157" s="129"/>
      <c r="QMB157" s="129"/>
      <c r="QMC157" s="129"/>
      <c r="QMD157" s="129"/>
      <c r="QME157" s="129"/>
      <c r="QMF157" s="129"/>
      <c r="QMG157" s="129"/>
      <c r="QMH157" s="129"/>
      <c r="QMI157" s="129"/>
      <c r="QMJ157" s="129"/>
      <c r="QMK157" s="129"/>
      <c r="QML157" s="129"/>
      <c r="QMM157" s="129"/>
      <c r="QMN157" s="129"/>
      <c r="QMO157" s="129"/>
      <c r="QMP157" s="129"/>
      <c r="QMQ157" s="129"/>
      <c r="QMR157" s="129"/>
      <c r="QMS157" s="129"/>
      <c r="QMT157" s="129"/>
      <c r="QMU157" s="129"/>
      <c r="QMV157" s="129"/>
      <c r="QMW157" s="129"/>
      <c r="QMX157" s="129"/>
      <c r="QMY157" s="129"/>
      <c r="QMZ157" s="129"/>
      <c r="QNA157" s="129"/>
      <c r="QNB157" s="129"/>
      <c r="QNC157" s="129"/>
      <c r="QND157" s="129"/>
      <c r="QNE157" s="129"/>
      <c r="QNF157" s="129"/>
      <c r="QNG157" s="129"/>
      <c r="QNH157" s="129"/>
      <c r="QNI157" s="129"/>
      <c r="QNJ157" s="129"/>
      <c r="QNK157" s="129"/>
      <c r="QNL157" s="129"/>
      <c r="QNM157" s="129"/>
      <c r="QNN157" s="129"/>
      <c r="QNO157" s="129"/>
      <c r="QNP157" s="129"/>
      <c r="QNQ157" s="129"/>
      <c r="QNR157" s="129"/>
      <c r="QNS157" s="129"/>
      <c r="QNT157" s="129"/>
      <c r="QNU157" s="129"/>
      <c r="QNV157" s="129"/>
      <c r="QNW157" s="129"/>
      <c r="QNX157" s="129"/>
      <c r="QNY157" s="129"/>
      <c r="QNZ157" s="129"/>
      <c r="QOA157" s="129"/>
      <c r="QOB157" s="129"/>
      <c r="QOC157" s="129"/>
      <c r="QOD157" s="129"/>
      <c r="QOE157" s="129"/>
      <c r="QOF157" s="129"/>
      <c r="QOG157" s="129"/>
      <c r="QOH157" s="129"/>
      <c r="QOI157" s="129"/>
      <c r="QOJ157" s="129"/>
      <c r="QOK157" s="129"/>
      <c r="QOL157" s="129"/>
      <c r="QOM157" s="129"/>
      <c r="QON157" s="129"/>
      <c r="QOO157" s="129"/>
      <c r="QOP157" s="129"/>
      <c r="QOQ157" s="129"/>
      <c r="QOR157" s="129"/>
      <c r="QOS157" s="129"/>
      <c r="QOT157" s="129"/>
      <c r="QOU157" s="129"/>
      <c r="QOV157" s="129"/>
      <c r="QOW157" s="129"/>
      <c r="QOX157" s="129"/>
      <c r="QOY157" s="129"/>
      <c r="QOZ157" s="129"/>
      <c r="QPA157" s="129"/>
      <c r="QPB157" s="129"/>
      <c r="QPC157" s="129"/>
      <c r="QPD157" s="129"/>
      <c r="QPE157" s="129"/>
      <c r="QPF157" s="129"/>
      <c r="QPG157" s="129"/>
      <c r="QPH157" s="129"/>
      <c r="QPI157" s="129"/>
      <c r="QPJ157" s="129"/>
      <c r="QPK157" s="129"/>
      <c r="QPL157" s="129"/>
      <c r="QPM157" s="129"/>
      <c r="QPN157" s="129"/>
      <c r="QPO157" s="129"/>
      <c r="QPP157" s="129"/>
      <c r="QPQ157" s="129"/>
      <c r="QPR157" s="129"/>
      <c r="QPS157" s="129"/>
      <c r="QPT157" s="129"/>
      <c r="QPU157" s="129"/>
      <c r="QPV157" s="129"/>
      <c r="QPW157" s="129"/>
      <c r="QPX157" s="129"/>
      <c r="QPY157" s="129"/>
      <c r="QPZ157" s="129"/>
      <c r="QQA157" s="129"/>
      <c r="QQB157" s="129"/>
      <c r="QQC157" s="129"/>
      <c r="QQD157" s="129"/>
      <c r="QQE157" s="129"/>
      <c r="QQF157" s="129"/>
      <c r="QQG157" s="129"/>
      <c r="QQH157" s="129"/>
      <c r="QQI157" s="129"/>
      <c r="QQJ157" s="129"/>
      <c r="QQK157" s="129"/>
      <c r="QQL157" s="129"/>
      <c r="QQM157" s="129"/>
      <c r="QQN157" s="129"/>
      <c r="QQO157" s="129"/>
      <c r="QQP157" s="129"/>
      <c r="QQQ157" s="129"/>
      <c r="QQR157" s="129"/>
      <c r="QQS157" s="129"/>
      <c r="QQT157" s="129"/>
      <c r="QQU157" s="129"/>
      <c r="QQV157" s="129"/>
      <c r="QQW157" s="129"/>
      <c r="QQX157" s="129"/>
      <c r="QQY157" s="129"/>
      <c r="QQZ157" s="129"/>
      <c r="QRA157" s="129"/>
      <c r="QRB157" s="129"/>
      <c r="QRC157" s="129"/>
      <c r="QRD157" s="129"/>
      <c r="QRE157" s="129"/>
      <c r="QRF157" s="129"/>
      <c r="QRG157" s="129"/>
      <c r="QRH157" s="129"/>
      <c r="QRI157" s="129"/>
      <c r="QRJ157" s="129"/>
      <c r="QRK157" s="129"/>
      <c r="QRL157" s="129"/>
      <c r="QRM157" s="129"/>
      <c r="QRN157" s="129"/>
      <c r="QRO157" s="129"/>
      <c r="QRP157" s="129"/>
      <c r="QRQ157" s="129"/>
      <c r="QRR157" s="129"/>
      <c r="QRS157" s="129"/>
      <c r="QRT157" s="129"/>
      <c r="QRU157" s="129"/>
      <c r="QRV157" s="129"/>
      <c r="QRW157" s="129"/>
      <c r="QRX157" s="129"/>
      <c r="QRY157" s="129"/>
      <c r="QRZ157" s="129"/>
      <c r="QSA157" s="129"/>
      <c r="QSB157" s="129"/>
      <c r="QSC157" s="129"/>
      <c r="QSD157" s="129"/>
      <c r="QSE157" s="129"/>
      <c r="QSF157" s="129"/>
      <c r="QSG157" s="129"/>
      <c r="QSH157" s="129"/>
      <c r="QSI157" s="129"/>
      <c r="QSJ157" s="129"/>
      <c r="QSK157" s="129"/>
      <c r="QSL157" s="129"/>
      <c r="QSM157" s="129"/>
      <c r="QSN157" s="129"/>
      <c r="QSO157" s="129"/>
      <c r="QSP157" s="129"/>
      <c r="QSQ157" s="129"/>
      <c r="QSR157" s="129"/>
      <c r="QSS157" s="129"/>
      <c r="QST157" s="129"/>
      <c r="QSU157" s="129"/>
      <c r="QSV157" s="129"/>
      <c r="QSW157" s="129"/>
      <c r="QSX157" s="129"/>
      <c r="QSY157" s="129"/>
      <c r="QSZ157" s="129"/>
      <c r="QTA157" s="129"/>
      <c r="QTB157" s="129"/>
      <c r="QTC157" s="129"/>
      <c r="QTD157" s="129"/>
      <c r="QTE157" s="129"/>
      <c r="QTF157" s="129"/>
      <c r="QTG157" s="129"/>
      <c r="QTH157" s="129"/>
      <c r="QTI157" s="129"/>
      <c r="QTJ157" s="129"/>
      <c r="QTK157" s="129"/>
      <c r="QTL157" s="129"/>
      <c r="QTM157" s="129"/>
      <c r="QTN157" s="129"/>
      <c r="QTO157" s="129"/>
      <c r="QTP157" s="129"/>
      <c r="QTQ157" s="129"/>
      <c r="QTR157" s="129"/>
      <c r="QTS157" s="129"/>
      <c r="QTT157" s="129"/>
      <c r="QTU157" s="129"/>
      <c r="QTV157" s="129"/>
      <c r="QTW157" s="129"/>
      <c r="QTX157" s="129"/>
      <c r="QTY157" s="129"/>
      <c r="QTZ157" s="129"/>
      <c r="QUA157" s="129"/>
      <c r="QUB157" s="129"/>
      <c r="QUC157" s="129"/>
      <c r="QUD157" s="129"/>
      <c r="QUE157" s="129"/>
      <c r="QUF157" s="129"/>
      <c r="QUG157" s="129"/>
      <c r="QUH157" s="129"/>
      <c r="QUI157" s="129"/>
      <c r="QUJ157" s="129"/>
      <c r="QUK157" s="129"/>
      <c r="QUL157" s="129"/>
      <c r="QUM157" s="129"/>
      <c r="QUN157" s="129"/>
      <c r="QUO157" s="129"/>
      <c r="QUP157" s="129"/>
      <c r="QUQ157" s="129"/>
      <c r="QUR157" s="129"/>
      <c r="QUS157" s="129"/>
      <c r="QUT157" s="129"/>
      <c r="QUU157" s="129"/>
      <c r="QUV157" s="129"/>
      <c r="QUW157" s="129"/>
      <c r="QUX157" s="129"/>
      <c r="QUY157" s="129"/>
      <c r="QUZ157" s="129"/>
      <c r="QVA157" s="129"/>
      <c r="QVB157" s="129"/>
      <c r="QVC157" s="129"/>
      <c r="QVD157" s="129"/>
      <c r="QVE157" s="129"/>
      <c r="QVF157" s="129"/>
      <c r="QVG157" s="129"/>
      <c r="QVH157" s="129"/>
      <c r="QVI157" s="129"/>
      <c r="QVJ157" s="129"/>
      <c r="QVK157" s="129"/>
      <c r="QVL157" s="129"/>
      <c r="QVM157" s="129"/>
      <c r="QVN157" s="129"/>
      <c r="QVO157" s="129"/>
      <c r="QVP157" s="129"/>
      <c r="QVQ157" s="129"/>
      <c r="QVR157" s="129"/>
      <c r="QVS157" s="129"/>
      <c r="QVT157" s="129"/>
      <c r="QVU157" s="129"/>
      <c r="QVV157" s="129"/>
      <c r="QVW157" s="129"/>
      <c r="QVX157" s="129"/>
      <c r="QVY157" s="129"/>
      <c r="QVZ157" s="129"/>
      <c r="QWA157" s="129"/>
      <c r="QWB157" s="129"/>
      <c r="QWC157" s="129"/>
      <c r="QWD157" s="129"/>
      <c r="QWE157" s="129"/>
      <c r="QWF157" s="129"/>
      <c r="QWG157" s="129"/>
      <c r="QWH157" s="129"/>
      <c r="QWI157" s="129"/>
      <c r="QWJ157" s="129"/>
      <c r="QWK157" s="129"/>
      <c r="QWL157" s="129"/>
      <c r="QWM157" s="129"/>
      <c r="QWN157" s="129"/>
      <c r="QWO157" s="129"/>
      <c r="QWP157" s="129"/>
      <c r="QWQ157" s="129"/>
      <c r="QWR157" s="129"/>
      <c r="QWS157" s="129"/>
      <c r="QWT157" s="129"/>
      <c r="QWU157" s="129"/>
      <c r="QWV157" s="129"/>
      <c r="QWW157" s="129"/>
      <c r="QWX157" s="129"/>
      <c r="QWY157" s="129"/>
      <c r="QWZ157" s="129"/>
      <c r="QXA157" s="129"/>
      <c r="QXB157" s="129"/>
      <c r="QXC157" s="129"/>
      <c r="QXD157" s="129"/>
      <c r="QXE157" s="129"/>
      <c r="QXF157" s="129"/>
      <c r="QXG157" s="129"/>
      <c r="QXH157" s="129"/>
      <c r="QXI157" s="129"/>
      <c r="QXJ157" s="129"/>
      <c r="QXK157" s="129"/>
      <c r="QXL157" s="129"/>
      <c r="QXM157" s="129"/>
      <c r="QXN157" s="129"/>
      <c r="QXO157" s="129"/>
      <c r="QXP157" s="129"/>
      <c r="QXQ157" s="129"/>
      <c r="QXR157" s="129"/>
      <c r="QXS157" s="129"/>
      <c r="QXT157" s="129"/>
      <c r="QXU157" s="129"/>
      <c r="QXV157" s="129"/>
      <c r="QXW157" s="129"/>
      <c r="QXX157" s="129"/>
      <c r="QXY157" s="129"/>
      <c r="QXZ157" s="129"/>
      <c r="QYA157" s="129"/>
      <c r="QYB157" s="129"/>
      <c r="QYC157" s="129"/>
      <c r="QYD157" s="129"/>
      <c r="QYE157" s="129"/>
      <c r="QYF157" s="129"/>
      <c r="QYG157" s="129"/>
      <c r="QYH157" s="129"/>
      <c r="QYI157" s="129"/>
      <c r="QYJ157" s="129"/>
      <c r="QYK157" s="129"/>
      <c r="QYL157" s="129"/>
      <c r="QYM157" s="129"/>
      <c r="QYN157" s="129"/>
      <c r="QYO157" s="129"/>
      <c r="QYP157" s="129"/>
      <c r="QYQ157" s="129"/>
      <c r="QYR157" s="129"/>
      <c r="QYS157" s="129"/>
      <c r="QYT157" s="129"/>
      <c r="QYU157" s="129"/>
      <c r="QYV157" s="129"/>
      <c r="QYW157" s="129"/>
      <c r="QYX157" s="129"/>
      <c r="QYY157" s="129"/>
      <c r="QYZ157" s="129"/>
      <c r="QZA157" s="129"/>
      <c r="QZB157" s="129"/>
      <c r="QZC157" s="129"/>
      <c r="QZD157" s="129"/>
      <c r="QZE157" s="129"/>
      <c r="QZF157" s="129"/>
      <c r="QZG157" s="129"/>
      <c r="QZH157" s="129"/>
      <c r="QZI157" s="129"/>
      <c r="QZJ157" s="129"/>
      <c r="QZK157" s="129"/>
      <c r="QZL157" s="129"/>
      <c r="QZM157" s="129"/>
      <c r="QZN157" s="129"/>
      <c r="QZO157" s="129"/>
      <c r="QZP157" s="129"/>
      <c r="QZQ157" s="129"/>
      <c r="QZR157" s="129"/>
      <c r="QZS157" s="129"/>
      <c r="QZT157" s="129"/>
      <c r="QZU157" s="129"/>
      <c r="QZV157" s="129"/>
      <c r="QZW157" s="129"/>
      <c r="QZX157" s="129"/>
      <c r="QZY157" s="129"/>
      <c r="QZZ157" s="129"/>
      <c r="RAA157" s="129"/>
      <c r="RAB157" s="129"/>
      <c r="RAC157" s="129"/>
      <c r="RAD157" s="129"/>
      <c r="RAE157" s="129"/>
      <c r="RAF157" s="129"/>
      <c r="RAG157" s="129"/>
      <c r="RAH157" s="129"/>
      <c r="RAI157" s="129"/>
      <c r="RAJ157" s="129"/>
      <c r="RAK157" s="129"/>
      <c r="RAL157" s="129"/>
      <c r="RAM157" s="129"/>
      <c r="RAN157" s="129"/>
      <c r="RAO157" s="129"/>
      <c r="RAP157" s="129"/>
      <c r="RAQ157" s="129"/>
      <c r="RAR157" s="129"/>
      <c r="RAS157" s="129"/>
      <c r="RAT157" s="129"/>
      <c r="RAU157" s="129"/>
      <c r="RAV157" s="129"/>
      <c r="RAW157" s="129"/>
      <c r="RAX157" s="129"/>
      <c r="RAY157" s="129"/>
      <c r="RAZ157" s="129"/>
      <c r="RBA157" s="129"/>
      <c r="RBB157" s="129"/>
      <c r="RBC157" s="129"/>
      <c r="RBD157" s="129"/>
      <c r="RBE157" s="129"/>
      <c r="RBF157" s="129"/>
      <c r="RBG157" s="129"/>
      <c r="RBH157" s="129"/>
      <c r="RBI157" s="129"/>
      <c r="RBJ157" s="129"/>
      <c r="RBK157" s="129"/>
      <c r="RBL157" s="129"/>
      <c r="RBM157" s="129"/>
      <c r="RBN157" s="129"/>
      <c r="RBO157" s="129"/>
      <c r="RBP157" s="129"/>
      <c r="RBQ157" s="129"/>
      <c r="RBR157" s="129"/>
      <c r="RBS157" s="129"/>
      <c r="RBT157" s="129"/>
      <c r="RBU157" s="129"/>
      <c r="RBV157" s="129"/>
      <c r="RBW157" s="129"/>
      <c r="RBX157" s="129"/>
      <c r="RBY157" s="129"/>
      <c r="RBZ157" s="129"/>
      <c r="RCA157" s="129"/>
      <c r="RCB157" s="129"/>
      <c r="RCC157" s="129"/>
      <c r="RCD157" s="129"/>
      <c r="RCE157" s="129"/>
      <c r="RCF157" s="129"/>
      <c r="RCG157" s="129"/>
      <c r="RCH157" s="129"/>
      <c r="RCI157" s="129"/>
      <c r="RCJ157" s="129"/>
      <c r="RCK157" s="129"/>
      <c r="RCL157" s="129"/>
      <c r="RCM157" s="129"/>
      <c r="RCN157" s="129"/>
      <c r="RCO157" s="129"/>
      <c r="RCP157" s="129"/>
      <c r="RCQ157" s="129"/>
      <c r="RCR157" s="129"/>
      <c r="RCS157" s="129"/>
      <c r="RCT157" s="129"/>
      <c r="RCU157" s="129"/>
      <c r="RCV157" s="129"/>
      <c r="RCW157" s="129"/>
      <c r="RCX157" s="129"/>
      <c r="RCY157" s="129"/>
      <c r="RCZ157" s="129"/>
      <c r="RDA157" s="129"/>
      <c r="RDB157" s="129"/>
      <c r="RDC157" s="129"/>
      <c r="RDD157" s="129"/>
      <c r="RDE157" s="129"/>
      <c r="RDF157" s="129"/>
      <c r="RDG157" s="129"/>
      <c r="RDH157" s="129"/>
      <c r="RDI157" s="129"/>
      <c r="RDJ157" s="129"/>
      <c r="RDK157" s="129"/>
      <c r="RDL157" s="129"/>
      <c r="RDM157" s="129"/>
      <c r="RDN157" s="129"/>
      <c r="RDO157" s="129"/>
      <c r="RDP157" s="129"/>
      <c r="RDQ157" s="129"/>
      <c r="RDR157" s="129"/>
      <c r="RDS157" s="129"/>
      <c r="RDT157" s="129"/>
      <c r="RDU157" s="129"/>
      <c r="RDV157" s="129"/>
      <c r="RDW157" s="129"/>
      <c r="RDX157" s="129"/>
      <c r="RDY157" s="129"/>
      <c r="RDZ157" s="129"/>
      <c r="REA157" s="129"/>
      <c r="REB157" s="129"/>
      <c r="REC157" s="129"/>
      <c r="RED157" s="129"/>
      <c r="REE157" s="129"/>
      <c r="REF157" s="129"/>
      <c r="REG157" s="129"/>
      <c r="REH157" s="129"/>
      <c r="REI157" s="129"/>
      <c r="REJ157" s="129"/>
      <c r="REK157" s="129"/>
      <c r="REL157" s="129"/>
      <c r="REM157" s="129"/>
      <c r="REN157" s="129"/>
      <c r="REO157" s="129"/>
      <c r="REP157" s="129"/>
      <c r="REQ157" s="129"/>
      <c r="RER157" s="129"/>
      <c r="RES157" s="129"/>
      <c r="RET157" s="129"/>
      <c r="REU157" s="129"/>
      <c r="REV157" s="129"/>
      <c r="REW157" s="129"/>
      <c r="REX157" s="129"/>
      <c r="REY157" s="129"/>
      <c r="REZ157" s="129"/>
      <c r="RFA157" s="129"/>
      <c r="RFB157" s="129"/>
      <c r="RFC157" s="129"/>
      <c r="RFD157" s="129"/>
      <c r="RFE157" s="129"/>
      <c r="RFF157" s="129"/>
      <c r="RFG157" s="129"/>
      <c r="RFH157" s="129"/>
      <c r="RFI157" s="129"/>
      <c r="RFJ157" s="129"/>
      <c r="RFK157" s="129"/>
      <c r="RFL157" s="129"/>
      <c r="RFM157" s="129"/>
      <c r="RFN157" s="129"/>
      <c r="RFO157" s="129"/>
      <c r="RFP157" s="129"/>
      <c r="RFQ157" s="129"/>
      <c r="RFR157" s="129"/>
      <c r="RFS157" s="129"/>
      <c r="RFT157" s="129"/>
      <c r="RFU157" s="129"/>
      <c r="RFV157" s="129"/>
      <c r="RFW157" s="129"/>
      <c r="RFX157" s="129"/>
      <c r="RFY157" s="129"/>
      <c r="RFZ157" s="129"/>
      <c r="RGA157" s="129"/>
      <c r="RGB157" s="129"/>
      <c r="RGC157" s="129"/>
      <c r="RGD157" s="129"/>
      <c r="RGE157" s="129"/>
      <c r="RGF157" s="129"/>
      <c r="RGG157" s="129"/>
      <c r="RGH157" s="129"/>
      <c r="RGI157" s="129"/>
      <c r="RGJ157" s="129"/>
      <c r="RGK157" s="129"/>
      <c r="RGL157" s="129"/>
      <c r="RGM157" s="129"/>
      <c r="RGN157" s="129"/>
      <c r="RGO157" s="129"/>
      <c r="RGP157" s="129"/>
      <c r="RGQ157" s="129"/>
      <c r="RGR157" s="129"/>
      <c r="RGS157" s="129"/>
      <c r="RGT157" s="129"/>
      <c r="RGU157" s="129"/>
      <c r="RGV157" s="129"/>
      <c r="RGW157" s="129"/>
      <c r="RGX157" s="129"/>
      <c r="RGY157" s="129"/>
      <c r="RGZ157" s="129"/>
      <c r="RHA157" s="129"/>
      <c r="RHB157" s="129"/>
      <c r="RHC157" s="129"/>
      <c r="RHD157" s="129"/>
      <c r="RHE157" s="129"/>
      <c r="RHF157" s="129"/>
      <c r="RHG157" s="129"/>
      <c r="RHH157" s="129"/>
      <c r="RHI157" s="129"/>
      <c r="RHJ157" s="129"/>
      <c r="RHK157" s="129"/>
      <c r="RHL157" s="129"/>
      <c r="RHM157" s="129"/>
      <c r="RHN157" s="129"/>
      <c r="RHO157" s="129"/>
      <c r="RHP157" s="129"/>
      <c r="RHQ157" s="129"/>
      <c r="RHR157" s="129"/>
      <c r="RHS157" s="129"/>
      <c r="RHT157" s="129"/>
      <c r="RHU157" s="129"/>
      <c r="RHV157" s="129"/>
      <c r="RHW157" s="129"/>
      <c r="RHX157" s="129"/>
      <c r="RHY157" s="129"/>
      <c r="RHZ157" s="129"/>
      <c r="RIA157" s="129"/>
      <c r="RIB157" s="129"/>
      <c r="RIC157" s="129"/>
      <c r="RID157" s="129"/>
      <c r="RIE157" s="129"/>
      <c r="RIF157" s="129"/>
      <c r="RIG157" s="129"/>
      <c r="RIH157" s="129"/>
      <c r="RII157" s="129"/>
      <c r="RIJ157" s="129"/>
      <c r="RIK157" s="129"/>
      <c r="RIL157" s="129"/>
      <c r="RIM157" s="129"/>
      <c r="RIN157" s="129"/>
      <c r="RIO157" s="129"/>
      <c r="RIP157" s="129"/>
      <c r="RIQ157" s="129"/>
      <c r="RIR157" s="129"/>
      <c r="RIS157" s="129"/>
      <c r="RIT157" s="129"/>
      <c r="RIU157" s="129"/>
      <c r="RIV157" s="129"/>
      <c r="RIW157" s="129"/>
      <c r="RIX157" s="129"/>
      <c r="RIY157" s="129"/>
      <c r="RIZ157" s="129"/>
      <c r="RJA157" s="129"/>
      <c r="RJB157" s="129"/>
      <c r="RJC157" s="129"/>
      <c r="RJD157" s="129"/>
      <c r="RJE157" s="129"/>
      <c r="RJF157" s="129"/>
      <c r="RJG157" s="129"/>
      <c r="RJH157" s="129"/>
      <c r="RJI157" s="129"/>
      <c r="RJJ157" s="129"/>
      <c r="RJK157" s="129"/>
      <c r="RJL157" s="129"/>
      <c r="RJM157" s="129"/>
      <c r="RJN157" s="129"/>
      <c r="RJO157" s="129"/>
      <c r="RJP157" s="129"/>
      <c r="RJQ157" s="129"/>
      <c r="RJR157" s="129"/>
      <c r="RJS157" s="129"/>
      <c r="RJT157" s="129"/>
      <c r="RJU157" s="129"/>
      <c r="RJV157" s="129"/>
      <c r="RJW157" s="129"/>
      <c r="RJX157" s="129"/>
      <c r="RJY157" s="129"/>
      <c r="RJZ157" s="129"/>
      <c r="RKA157" s="129"/>
      <c r="RKB157" s="129"/>
      <c r="RKC157" s="129"/>
      <c r="RKD157" s="129"/>
      <c r="RKE157" s="129"/>
      <c r="RKF157" s="129"/>
      <c r="RKG157" s="129"/>
      <c r="RKH157" s="129"/>
      <c r="RKI157" s="129"/>
      <c r="RKJ157" s="129"/>
      <c r="RKK157" s="129"/>
      <c r="RKL157" s="129"/>
      <c r="RKM157" s="129"/>
      <c r="RKN157" s="129"/>
      <c r="RKO157" s="129"/>
      <c r="RKP157" s="129"/>
      <c r="RKQ157" s="129"/>
      <c r="RKR157" s="129"/>
      <c r="RKS157" s="129"/>
      <c r="RKT157" s="129"/>
      <c r="RKU157" s="129"/>
      <c r="RKV157" s="129"/>
      <c r="RKW157" s="129"/>
      <c r="RKX157" s="129"/>
      <c r="RKY157" s="129"/>
      <c r="RKZ157" s="129"/>
      <c r="RLA157" s="129"/>
      <c r="RLB157" s="129"/>
      <c r="RLC157" s="129"/>
      <c r="RLD157" s="129"/>
      <c r="RLE157" s="129"/>
      <c r="RLF157" s="129"/>
      <c r="RLG157" s="129"/>
      <c r="RLH157" s="129"/>
      <c r="RLI157" s="129"/>
      <c r="RLJ157" s="129"/>
      <c r="RLK157" s="129"/>
      <c r="RLL157" s="129"/>
      <c r="RLM157" s="129"/>
      <c r="RLN157" s="129"/>
      <c r="RLO157" s="129"/>
      <c r="RLP157" s="129"/>
      <c r="RLQ157" s="129"/>
      <c r="RLR157" s="129"/>
      <c r="RLS157" s="129"/>
      <c r="RLT157" s="129"/>
      <c r="RLU157" s="129"/>
      <c r="RLV157" s="129"/>
      <c r="RLW157" s="129"/>
      <c r="RLX157" s="129"/>
      <c r="RLY157" s="129"/>
      <c r="RLZ157" s="129"/>
      <c r="RMA157" s="129"/>
      <c r="RMB157" s="129"/>
      <c r="RMC157" s="129"/>
      <c r="RMD157" s="129"/>
      <c r="RME157" s="129"/>
      <c r="RMF157" s="129"/>
      <c r="RMG157" s="129"/>
      <c r="RMH157" s="129"/>
      <c r="RMI157" s="129"/>
      <c r="RMJ157" s="129"/>
      <c r="RMK157" s="129"/>
      <c r="RML157" s="129"/>
      <c r="RMM157" s="129"/>
      <c r="RMN157" s="129"/>
      <c r="RMO157" s="129"/>
      <c r="RMP157" s="129"/>
      <c r="RMQ157" s="129"/>
      <c r="RMR157" s="129"/>
      <c r="RMS157" s="129"/>
      <c r="RMT157" s="129"/>
      <c r="RMU157" s="129"/>
      <c r="RMV157" s="129"/>
      <c r="RMW157" s="129"/>
      <c r="RMX157" s="129"/>
      <c r="RMY157" s="129"/>
      <c r="RMZ157" s="129"/>
      <c r="RNA157" s="129"/>
      <c r="RNB157" s="129"/>
      <c r="RNC157" s="129"/>
      <c r="RND157" s="129"/>
      <c r="RNE157" s="129"/>
      <c r="RNF157" s="129"/>
      <c r="RNG157" s="129"/>
      <c r="RNH157" s="129"/>
      <c r="RNI157" s="129"/>
      <c r="RNJ157" s="129"/>
      <c r="RNK157" s="129"/>
      <c r="RNL157" s="129"/>
      <c r="RNM157" s="129"/>
      <c r="RNN157" s="129"/>
      <c r="RNO157" s="129"/>
      <c r="RNP157" s="129"/>
      <c r="RNQ157" s="129"/>
      <c r="RNR157" s="129"/>
      <c r="RNS157" s="129"/>
      <c r="RNT157" s="129"/>
      <c r="RNU157" s="129"/>
      <c r="RNV157" s="129"/>
      <c r="RNW157" s="129"/>
      <c r="RNX157" s="129"/>
      <c r="RNY157" s="129"/>
      <c r="RNZ157" s="129"/>
      <c r="ROA157" s="129"/>
      <c r="ROB157" s="129"/>
      <c r="ROC157" s="129"/>
      <c r="ROD157" s="129"/>
      <c r="ROE157" s="129"/>
      <c r="ROF157" s="129"/>
      <c r="ROG157" s="129"/>
      <c r="ROH157" s="129"/>
      <c r="ROI157" s="129"/>
      <c r="ROJ157" s="129"/>
      <c r="ROK157" s="129"/>
      <c r="ROL157" s="129"/>
      <c r="ROM157" s="129"/>
      <c r="RON157" s="129"/>
      <c r="ROO157" s="129"/>
      <c r="ROP157" s="129"/>
      <c r="ROQ157" s="129"/>
      <c r="ROR157" s="129"/>
      <c r="ROS157" s="129"/>
      <c r="ROT157" s="129"/>
      <c r="ROU157" s="129"/>
      <c r="ROV157" s="129"/>
      <c r="ROW157" s="129"/>
      <c r="ROX157" s="129"/>
      <c r="ROY157" s="129"/>
      <c r="ROZ157" s="129"/>
      <c r="RPA157" s="129"/>
      <c r="RPB157" s="129"/>
      <c r="RPC157" s="129"/>
      <c r="RPD157" s="129"/>
      <c r="RPE157" s="129"/>
      <c r="RPF157" s="129"/>
      <c r="RPG157" s="129"/>
      <c r="RPH157" s="129"/>
      <c r="RPI157" s="129"/>
      <c r="RPJ157" s="129"/>
      <c r="RPK157" s="129"/>
      <c r="RPL157" s="129"/>
      <c r="RPM157" s="129"/>
      <c r="RPN157" s="129"/>
      <c r="RPO157" s="129"/>
      <c r="RPP157" s="129"/>
      <c r="RPQ157" s="129"/>
      <c r="RPR157" s="129"/>
      <c r="RPS157" s="129"/>
      <c r="RPT157" s="129"/>
      <c r="RPU157" s="129"/>
      <c r="RPV157" s="129"/>
      <c r="RPW157" s="129"/>
      <c r="RPX157" s="129"/>
      <c r="RPY157" s="129"/>
      <c r="RPZ157" s="129"/>
      <c r="RQA157" s="129"/>
      <c r="RQB157" s="129"/>
      <c r="RQC157" s="129"/>
      <c r="RQD157" s="129"/>
      <c r="RQE157" s="129"/>
      <c r="RQF157" s="129"/>
      <c r="RQG157" s="129"/>
      <c r="RQH157" s="129"/>
      <c r="RQI157" s="129"/>
      <c r="RQJ157" s="129"/>
      <c r="RQK157" s="129"/>
      <c r="RQL157" s="129"/>
      <c r="RQM157" s="129"/>
      <c r="RQN157" s="129"/>
      <c r="RQO157" s="129"/>
      <c r="RQP157" s="129"/>
      <c r="RQQ157" s="129"/>
      <c r="RQR157" s="129"/>
      <c r="RQS157" s="129"/>
      <c r="RQT157" s="129"/>
      <c r="RQU157" s="129"/>
      <c r="RQV157" s="129"/>
      <c r="RQW157" s="129"/>
      <c r="RQX157" s="129"/>
      <c r="RQY157" s="129"/>
      <c r="RQZ157" s="129"/>
      <c r="RRA157" s="129"/>
      <c r="RRB157" s="129"/>
      <c r="RRC157" s="129"/>
      <c r="RRD157" s="129"/>
      <c r="RRE157" s="129"/>
      <c r="RRF157" s="129"/>
      <c r="RRG157" s="129"/>
      <c r="RRH157" s="129"/>
      <c r="RRI157" s="129"/>
      <c r="RRJ157" s="129"/>
      <c r="RRK157" s="129"/>
      <c r="RRL157" s="129"/>
      <c r="RRM157" s="129"/>
      <c r="RRN157" s="129"/>
      <c r="RRO157" s="129"/>
      <c r="RRP157" s="129"/>
      <c r="RRQ157" s="129"/>
      <c r="RRR157" s="129"/>
      <c r="RRS157" s="129"/>
      <c r="RRT157" s="129"/>
      <c r="RRU157" s="129"/>
      <c r="RRV157" s="129"/>
      <c r="RRW157" s="129"/>
      <c r="RRX157" s="129"/>
      <c r="RRY157" s="129"/>
      <c r="RRZ157" s="129"/>
      <c r="RSA157" s="129"/>
      <c r="RSB157" s="129"/>
      <c r="RSC157" s="129"/>
      <c r="RSD157" s="129"/>
      <c r="RSE157" s="129"/>
      <c r="RSF157" s="129"/>
      <c r="RSG157" s="129"/>
      <c r="RSH157" s="129"/>
      <c r="RSI157" s="129"/>
      <c r="RSJ157" s="129"/>
      <c r="RSK157" s="129"/>
      <c r="RSL157" s="129"/>
      <c r="RSM157" s="129"/>
      <c r="RSN157" s="129"/>
      <c r="RSO157" s="129"/>
      <c r="RSP157" s="129"/>
      <c r="RSQ157" s="129"/>
      <c r="RSR157" s="129"/>
      <c r="RSS157" s="129"/>
      <c r="RST157" s="129"/>
      <c r="RSU157" s="129"/>
      <c r="RSV157" s="129"/>
      <c r="RSW157" s="129"/>
      <c r="RSX157" s="129"/>
      <c r="RSY157" s="129"/>
      <c r="RSZ157" s="129"/>
      <c r="RTA157" s="129"/>
      <c r="RTB157" s="129"/>
      <c r="RTC157" s="129"/>
      <c r="RTD157" s="129"/>
      <c r="RTE157" s="129"/>
      <c r="RTF157" s="129"/>
      <c r="RTG157" s="129"/>
      <c r="RTH157" s="129"/>
      <c r="RTI157" s="129"/>
      <c r="RTJ157" s="129"/>
      <c r="RTK157" s="129"/>
      <c r="RTL157" s="129"/>
      <c r="RTM157" s="129"/>
      <c r="RTN157" s="129"/>
      <c r="RTO157" s="129"/>
      <c r="RTP157" s="129"/>
      <c r="RTQ157" s="129"/>
      <c r="RTR157" s="129"/>
      <c r="RTS157" s="129"/>
      <c r="RTT157" s="129"/>
      <c r="RTU157" s="129"/>
      <c r="RTV157" s="129"/>
      <c r="RTW157" s="129"/>
      <c r="RTX157" s="129"/>
      <c r="RTY157" s="129"/>
      <c r="RTZ157" s="129"/>
      <c r="RUA157" s="129"/>
      <c r="RUB157" s="129"/>
      <c r="RUC157" s="129"/>
      <c r="RUD157" s="129"/>
      <c r="RUE157" s="129"/>
      <c r="RUF157" s="129"/>
      <c r="RUG157" s="129"/>
      <c r="RUH157" s="129"/>
      <c r="RUI157" s="129"/>
      <c r="RUJ157" s="129"/>
      <c r="RUK157" s="129"/>
      <c r="RUL157" s="129"/>
      <c r="RUM157" s="129"/>
      <c r="RUN157" s="129"/>
      <c r="RUO157" s="129"/>
      <c r="RUP157" s="129"/>
      <c r="RUQ157" s="129"/>
      <c r="RUR157" s="129"/>
      <c r="RUS157" s="129"/>
      <c r="RUT157" s="129"/>
      <c r="RUU157" s="129"/>
      <c r="RUV157" s="129"/>
      <c r="RUW157" s="129"/>
      <c r="RUX157" s="129"/>
      <c r="RUY157" s="129"/>
      <c r="RUZ157" s="129"/>
      <c r="RVA157" s="129"/>
      <c r="RVB157" s="129"/>
      <c r="RVC157" s="129"/>
      <c r="RVD157" s="129"/>
      <c r="RVE157" s="129"/>
      <c r="RVF157" s="129"/>
      <c r="RVG157" s="129"/>
      <c r="RVH157" s="129"/>
      <c r="RVI157" s="129"/>
      <c r="RVJ157" s="129"/>
      <c r="RVK157" s="129"/>
      <c r="RVL157" s="129"/>
      <c r="RVM157" s="129"/>
      <c r="RVN157" s="129"/>
      <c r="RVO157" s="129"/>
      <c r="RVP157" s="129"/>
      <c r="RVQ157" s="129"/>
      <c r="RVR157" s="129"/>
      <c r="RVS157" s="129"/>
      <c r="RVT157" s="129"/>
      <c r="RVU157" s="129"/>
      <c r="RVV157" s="129"/>
      <c r="RVW157" s="129"/>
      <c r="RVX157" s="129"/>
      <c r="RVY157" s="129"/>
      <c r="RVZ157" s="129"/>
      <c r="RWA157" s="129"/>
      <c r="RWB157" s="129"/>
      <c r="RWC157" s="129"/>
      <c r="RWD157" s="129"/>
      <c r="RWE157" s="129"/>
      <c r="RWF157" s="129"/>
      <c r="RWG157" s="129"/>
      <c r="RWH157" s="129"/>
      <c r="RWI157" s="129"/>
      <c r="RWJ157" s="129"/>
      <c r="RWK157" s="129"/>
      <c r="RWL157" s="129"/>
      <c r="RWM157" s="129"/>
      <c r="RWN157" s="129"/>
      <c r="RWO157" s="129"/>
      <c r="RWP157" s="129"/>
      <c r="RWQ157" s="129"/>
      <c r="RWR157" s="129"/>
      <c r="RWS157" s="129"/>
      <c r="RWT157" s="129"/>
      <c r="RWU157" s="129"/>
      <c r="RWV157" s="129"/>
      <c r="RWW157" s="129"/>
      <c r="RWX157" s="129"/>
      <c r="RWY157" s="129"/>
      <c r="RWZ157" s="129"/>
      <c r="RXA157" s="129"/>
      <c r="RXB157" s="129"/>
      <c r="RXC157" s="129"/>
      <c r="RXD157" s="129"/>
      <c r="RXE157" s="129"/>
      <c r="RXF157" s="129"/>
      <c r="RXG157" s="129"/>
      <c r="RXH157" s="129"/>
      <c r="RXI157" s="129"/>
      <c r="RXJ157" s="129"/>
      <c r="RXK157" s="129"/>
      <c r="RXL157" s="129"/>
      <c r="RXM157" s="129"/>
      <c r="RXN157" s="129"/>
      <c r="RXO157" s="129"/>
      <c r="RXP157" s="129"/>
      <c r="RXQ157" s="129"/>
      <c r="RXR157" s="129"/>
      <c r="RXS157" s="129"/>
      <c r="RXT157" s="129"/>
      <c r="RXU157" s="129"/>
      <c r="RXV157" s="129"/>
      <c r="RXW157" s="129"/>
      <c r="RXX157" s="129"/>
      <c r="RXY157" s="129"/>
      <c r="RXZ157" s="129"/>
      <c r="RYA157" s="129"/>
      <c r="RYB157" s="129"/>
      <c r="RYC157" s="129"/>
      <c r="RYD157" s="129"/>
      <c r="RYE157" s="129"/>
      <c r="RYF157" s="129"/>
      <c r="RYG157" s="129"/>
      <c r="RYH157" s="129"/>
      <c r="RYI157" s="129"/>
      <c r="RYJ157" s="129"/>
      <c r="RYK157" s="129"/>
      <c r="RYL157" s="129"/>
      <c r="RYM157" s="129"/>
      <c r="RYN157" s="129"/>
      <c r="RYO157" s="129"/>
      <c r="RYP157" s="129"/>
      <c r="RYQ157" s="129"/>
      <c r="RYR157" s="129"/>
      <c r="RYS157" s="129"/>
      <c r="RYT157" s="129"/>
      <c r="RYU157" s="129"/>
      <c r="RYV157" s="129"/>
      <c r="RYW157" s="129"/>
      <c r="RYX157" s="129"/>
      <c r="RYY157" s="129"/>
      <c r="RYZ157" s="129"/>
      <c r="RZA157" s="129"/>
      <c r="RZB157" s="129"/>
      <c r="RZC157" s="129"/>
      <c r="RZD157" s="129"/>
      <c r="RZE157" s="129"/>
      <c r="RZF157" s="129"/>
      <c r="RZG157" s="129"/>
      <c r="RZH157" s="129"/>
      <c r="RZI157" s="129"/>
      <c r="RZJ157" s="129"/>
      <c r="RZK157" s="129"/>
      <c r="RZL157" s="129"/>
      <c r="RZM157" s="129"/>
      <c r="RZN157" s="129"/>
      <c r="RZO157" s="129"/>
      <c r="RZP157" s="129"/>
      <c r="RZQ157" s="129"/>
      <c r="RZR157" s="129"/>
      <c r="RZS157" s="129"/>
      <c r="RZT157" s="129"/>
      <c r="RZU157" s="129"/>
      <c r="RZV157" s="129"/>
      <c r="RZW157" s="129"/>
      <c r="RZX157" s="129"/>
      <c r="RZY157" s="129"/>
      <c r="RZZ157" s="129"/>
      <c r="SAA157" s="129"/>
      <c r="SAB157" s="129"/>
      <c r="SAC157" s="129"/>
      <c r="SAD157" s="129"/>
      <c r="SAE157" s="129"/>
      <c r="SAF157" s="129"/>
      <c r="SAG157" s="129"/>
      <c r="SAH157" s="129"/>
      <c r="SAI157" s="129"/>
      <c r="SAJ157" s="129"/>
      <c r="SAK157" s="129"/>
      <c r="SAL157" s="129"/>
      <c r="SAM157" s="129"/>
      <c r="SAN157" s="129"/>
      <c r="SAO157" s="129"/>
      <c r="SAP157" s="129"/>
      <c r="SAQ157" s="129"/>
      <c r="SAR157" s="129"/>
      <c r="SAS157" s="129"/>
      <c r="SAT157" s="129"/>
      <c r="SAU157" s="129"/>
      <c r="SAV157" s="129"/>
      <c r="SAW157" s="129"/>
      <c r="SAX157" s="129"/>
      <c r="SAY157" s="129"/>
      <c r="SAZ157" s="129"/>
      <c r="SBA157" s="129"/>
      <c r="SBB157" s="129"/>
      <c r="SBC157" s="129"/>
      <c r="SBD157" s="129"/>
      <c r="SBE157" s="129"/>
      <c r="SBF157" s="129"/>
      <c r="SBG157" s="129"/>
      <c r="SBH157" s="129"/>
      <c r="SBI157" s="129"/>
      <c r="SBJ157" s="129"/>
      <c r="SBK157" s="129"/>
      <c r="SBL157" s="129"/>
      <c r="SBM157" s="129"/>
      <c r="SBN157" s="129"/>
      <c r="SBO157" s="129"/>
      <c r="SBP157" s="129"/>
      <c r="SBQ157" s="129"/>
      <c r="SBR157" s="129"/>
      <c r="SBS157" s="129"/>
      <c r="SBT157" s="129"/>
      <c r="SBU157" s="129"/>
      <c r="SBV157" s="129"/>
      <c r="SBW157" s="129"/>
      <c r="SBX157" s="129"/>
      <c r="SBY157" s="129"/>
      <c r="SBZ157" s="129"/>
      <c r="SCA157" s="129"/>
      <c r="SCB157" s="129"/>
      <c r="SCC157" s="129"/>
      <c r="SCD157" s="129"/>
      <c r="SCE157" s="129"/>
      <c r="SCF157" s="129"/>
      <c r="SCG157" s="129"/>
      <c r="SCH157" s="129"/>
      <c r="SCI157" s="129"/>
      <c r="SCJ157" s="129"/>
      <c r="SCK157" s="129"/>
      <c r="SCL157" s="129"/>
      <c r="SCM157" s="129"/>
      <c r="SCN157" s="129"/>
      <c r="SCO157" s="129"/>
      <c r="SCP157" s="129"/>
      <c r="SCQ157" s="129"/>
      <c r="SCR157" s="129"/>
      <c r="SCS157" s="129"/>
      <c r="SCT157" s="129"/>
      <c r="SCU157" s="129"/>
      <c r="SCV157" s="129"/>
      <c r="SCW157" s="129"/>
      <c r="SCX157" s="129"/>
      <c r="SCY157" s="129"/>
      <c r="SCZ157" s="129"/>
      <c r="SDA157" s="129"/>
      <c r="SDB157" s="129"/>
      <c r="SDC157" s="129"/>
      <c r="SDD157" s="129"/>
      <c r="SDE157" s="129"/>
      <c r="SDF157" s="129"/>
      <c r="SDG157" s="129"/>
      <c r="SDH157" s="129"/>
      <c r="SDI157" s="129"/>
      <c r="SDJ157" s="129"/>
      <c r="SDK157" s="129"/>
      <c r="SDL157" s="129"/>
      <c r="SDM157" s="129"/>
      <c r="SDN157" s="129"/>
      <c r="SDO157" s="129"/>
      <c r="SDP157" s="129"/>
      <c r="SDQ157" s="129"/>
      <c r="SDR157" s="129"/>
      <c r="SDS157" s="129"/>
      <c r="SDT157" s="129"/>
      <c r="SDU157" s="129"/>
      <c r="SDV157" s="129"/>
      <c r="SDW157" s="129"/>
      <c r="SDX157" s="129"/>
      <c r="SDY157" s="129"/>
      <c r="SDZ157" s="129"/>
      <c r="SEA157" s="129"/>
      <c r="SEB157" s="129"/>
      <c r="SEC157" s="129"/>
      <c r="SED157" s="129"/>
      <c r="SEE157" s="129"/>
      <c r="SEF157" s="129"/>
      <c r="SEG157" s="129"/>
      <c r="SEH157" s="129"/>
      <c r="SEI157" s="129"/>
      <c r="SEJ157" s="129"/>
      <c r="SEK157" s="129"/>
      <c r="SEL157" s="129"/>
      <c r="SEM157" s="129"/>
      <c r="SEN157" s="129"/>
      <c r="SEO157" s="129"/>
      <c r="SEP157" s="129"/>
      <c r="SEQ157" s="129"/>
      <c r="SER157" s="129"/>
      <c r="SES157" s="129"/>
      <c r="SET157" s="129"/>
      <c r="SEU157" s="129"/>
      <c r="SEV157" s="129"/>
      <c r="SEW157" s="129"/>
      <c r="SEX157" s="129"/>
      <c r="SEY157" s="129"/>
      <c r="SEZ157" s="129"/>
      <c r="SFA157" s="129"/>
      <c r="SFB157" s="129"/>
      <c r="SFC157" s="129"/>
      <c r="SFD157" s="129"/>
      <c r="SFE157" s="129"/>
      <c r="SFF157" s="129"/>
      <c r="SFG157" s="129"/>
      <c r="SFH157" s="129"/>
      <c r="SFI157" s="129"/>
      <c r="SFJ157" s="129"/>
      <c r="SFK157" s="129"/>
      <c r="SFL157" s="129"/>
      <c r="SFM157" s="129"/>
      <c r="SFN157" s="129"/>
      <c r="SFO157" s="129"/>
      <c r="SFP157" s="129"/>
      <c r="SFQ157" s="129"/>
      <c r="SFR157" s="129"/>
      <c r="SFS157" s="129"/>
      <c r="SFT157" s="129"/>
      <c r="SFU157" s="129"/>
      <c r="SFV157" s="129"/>
      <c r="SFW157" s="129"/>
      <c r="SFX157" s="129"/>
      <c r="SFY157" s="129"/>
      <c r="SFZ157" s="129"/>
      <c r="SGA157" s="129"/>
      <c r="SGB157" s="129"/>
      <c r="SGC157" s="129"/>
      <c r="SGD157" s="129"/>
      <c r="SGE157" s="129"/>
      <c r="SGF157" s="129"/>
      <c r="SGG157" s="129"/>
      <c r="SGH157" s="129"/>
      <c r="SGI157" s="129"/>
      <c r="SGJ157" s="129"/>
      <c r="SGK157" s="129"/>
      <c r="SGL157" s="129"/>
      <c r="SGM157" s="129"/>
      <c r="SGN157" s="129"/>
      <c r="SGO157" s="129"/>
      <c r="SGP157" s="129"/>
      <c r="SGQ157" s="129"/>
      <c r="SGR157" s="129"/>
      <c r="SGS157" s="129"/>
      <c r="SGT157" s="129"/>
      <c r="SGU157" s="129"/>
      <c r="SGV157" s="129"/>
      <c r="SGW157" s="129"/>
      <c r="SGX157" s="129"/>
      <c r="SGY157" s="129"/>
      <c r="SGZ157" s="129"/>
      <c r="SHA157" s="129"/>
      <c r="SHB157" s="129"/>
      <c r="SHC157" s="129"/>
      <c r="SHD157" s="129"/>
      <c r="SHE157" s="129"/>
      <c r="SHF157" s="129"/>
      <c r="SHG157" s="129"/>
      <c r="SHH157" s="129"/>
      <c r="SHI157" s="129"/>
      <c r="SHJ157" s="129"/>
      <c r="SHK157" s="129"/>
      <c r="SHL157" s="129"/>
      <c r="SHM157" s="129"/>
      <c r="SHN157" s="129"/>
      <c r="SHO157" s="129"/>
      <c r="SHP157" s="129"/>
      <c r="SHQ157" s="129"/>
      <c r="SHR157" s="129"/>
      <c r="SHS157" s="129"/>
      <c r="SHT157" s="129"/>
      <c r="SHU157" s="129"/>
      <c r="SHV157" s="129"/>
      <c r="SHW157" s="129"/>
      <c r="SHX157" s="129"/>
      <c r="SHY157" s="129"/>
      <c r="SHZ157" s="129"/>
      <c r="SIA157" s="129"/>
      <c r="SIB157" s="129"/>
      <c r="SIC157" s="129"/>
      <c r="SID157" s="129"/>
      <c r="SIE157" s="129"/>
      <c r="SIF157" s="129"/>
      <c r="SIG157" s="129"/>
      <c r="SIH157" s="129"/>
      <c r="SII157" s="129"/>
      <c r="SIJ157" s="129"/>
      <c r="SIK157" s="129"/>
      <c r="SIL157" s="129"/>
      <c r="SIM157" s="129"/>
      <c r="SIN157" s="129"/>
      <c r="SIO157" s="129"/>
      <c r="SIP157" s="129"/>
      <c r="SIQ157" s="129"/>
      <c r="SIR157" s="129"/>
      <c r="SIS157" s="129"/>
      <c r="SIT157" s="129"/>
      <c r="SIU157" s="129"/>
      <c r="SIV157" s="129"/>
      <c r="SIW157" s="129"/>
      <c r="SIX157" s="129"/>
      <c r="SIY157" s="129"/>
      <c r="SIZ157" s="129"/>
      <c r="SJA157" s="129"/>
      <c r="SJB157" s="129"/>
      <c r="SJC157" s="129"/>
      <c r="SJD157" s="129"/>
      <c r="SJE157" s="129"/>
      <c r="SJF157" s="129"/>
      <c r="SJG157" s="129"/>
      <c r="SJH157" s="129"/>
      <c r="SJI157" s="129"/>
      <c r="SJJ157" s="129"/>
      <c r="SJK157" s="129"/>
      <c r="SJL157" s="129"/>
      <c r="SJM157" s="129"/>
      <c r="SJN157" s="129"/>
      <c r="SJO157" s="129"/>
      <c r="SJP157" s="129"/>
      <c r="SJQ157" s="129"/>
      <c r="SJR157" s="129"/>
      <c r="SJS157" s="129"/>
      <c r="SJT157" s="129"/>
      <c r="SJU157" s="129"/>
      <c r="SJV157" s="129"/>
      <c r="SJW157" s="129"/>
      <c r="SJX157" s="129"/>
      <c r="SJY157" s="129"/>
      <c r="SJZ157" s="129"/>
      <c r="SKA157" s="129"/>
      <c r="SKB157" s="129"/>
      <c r="SKC157" s="129"/>
      <c r="SKD157" s="129"/>
      <c r="SKE157" s="129"/>
      <c r="SKF157" s="129"/>
      <c r="SKG157" s="129"/>
      <c r="SKH157" s="129"/>
      <c r="SKI157" s="129"/>
      <c r="SKJ157" s="129"/>
      <c r="SKK157" s="129"/>
      <c r="SKL157" s="129"/>
      <c r="SKM157" s="129"/>
      <c r="SKN157" s="129"/>
      <c r="SKO157" s="129"/>
      <c r="SKP157" s="129"/>
      <c r="SKQ157" s="129"/>
      <c r="SKR157" s="129"/>
      <c r="SKS157" s="129"/>
      <c r="SKT157" s="129"/>
      <c r="SKU157" s="129"/>
      <c r="SKV157" s="129"/>
      <c r="SKW157" s="129"/>
      <c r="SKX157" s="129"/>
      <c r="SKY157" s="129"/>
      <c r="SKZ157" s="129"/>
      <c r="SLA157" s="129"/>
      <c r="SLB157" s="129"/>
      <c r="SLC157" s="129"/>
      <c r="SLD157" s="129"/>
      <c r="SLE157" s="129"/>
      <c r="SLF157" s="129"/>
      <c r="SLG157" s="129"/>
      <c r="SLH157" s="129"/>
      <c r="SLI157" s="129"/>
      <c r="SLJ157" s="129"/>
      <c r="SLK157" s="129"/>
      <c r="SLL157" s="129"/>
      <c r="SLM157" s="129"/>
      <c r="SLN157" s="129"/>
      <c r="SLO157" s="129"/>
      <c r="SLP157" s="129"/>
      <c r="SLQ157" s="129"/>
      <c r="SLR157" s="129"/>
      <c r="SLS157" s="129"/>
      <c r="SLT157" s="129"/>
      <c r="SLU157" s="129"/>
      <c r="SLV157" s="129"/>
      <c r="SLW157" s="129"/>
      <c r="SLX157" s="129"/>
      <c r="SLY157" s="129"/>
      <c r="SLZ157" s="129"/>
      <c r="SMA157" s="129"/>
      <c r="SMB157" s="129"/>
      <c r="SMC157" s="129"/>
      <c r="SMD157" s="129"/>
      <c r="SME157" s="129"/>
      <c r="SMF157" s="129"/>
      <c r="SMG157" s="129"/>
      <c r="SMH157" s="129"/>
      <c r="SMI157" s="129"/>
      <c r="SMJ157" s="129"/>
      <c r="SMK157" s="129"/>
      <c r="SML157" s="129"/>
      <c r="SMM157" s="129"/>
      <c r="SMN157" s="129"/>
      <c r="SMO157" s="129"/>
      <c r="SMP157" s="129"/>
      <c r="SMQ157" s="129"/>
      <c r="SMR157" s="129"/>
      <c r="SMS157" s="129"/>
      <c r="SMT157" s="129"/>
      <c r="SMU157" s="129"/>
      <c r="SMV157" s="129"/>
      <c r="SMW157" s="129"/>
      <c r="SMX157" s="129"/>
      <c r="SMY157" s="129"/>
      <c r="SMZ157" s="129"/>
      <c r="SNA157" s="129"/>
      <c r="SNB157" s="129"/>
      <c r="SNC157" s="129"/>
      <c r="SND157" s="129"/>
      <c r="SNE157" s="129"/>
      <c r="SNF157" s="129"/>
      <c r="SNG157" s="129"/>
      <c r="SNH157" s="129"/>
      <c r="SNI157" s="129"/>
      <c r="SNJ157" s="129"/>
      <c r="SNK157" s="129"/>
      <c r="SNL157" s="129"/>
      <c r="SNM157" s="129"/>
      <c r="SNN157" s="129"/>
      <c r="SNO157" s="129"/>
      <c r="SNP157" s="129"/>
      <c r="SNQ157" s="129"/>
      <c r="SNR157" s="129"/>
      <c r="SNS157" s="129"/>
      <c r="SNT157" s="129"/>
      <c r="SNU157" s="129"/>
      <c r="SNV157" s="129"/>
      <c r="SNW157" s="129"/>
      <c r="SNX157" s="129"/>
      <c r="SNY157" s="129"/>
      <c r="SNZ157" s="129"/>
      <c r="SOA157" s="129"/>
      <c r="SOB157" s="129"/>
      <c r="SOC157" s="129"/>
      <c r="SOD157" s="129"/>
      <c r="SOE157" s="129"/>
      <c r="SOF157" s="129"/>
      <c r="SOG157" s="129"/>
      <c r="SOH157" s="129"/>
      <c r="SOI157" s="129"/>
      <c r="SOJ157" s="129"/>
      <c r="SOK157" s="129"/>
      <c r="SOL157" s="129"/>
      <c r="SOM157" s="129"/>
      <c r="SON157" s="129"/>
      <c r="SOO157" s="129"/>
      <c r="SOP157" s="129"/>
      <c r="SOQ157" s="129"/>
      <c r="SOR157" s="129"/>
      <c r="SOS157" s="129"/>
      <c r="SOT157" s="129"/>
      <c r="SOU157" s="129"/>
      <c r="SOV157" s="129"/>
      <c r="SOW157" s="129"/>
      <c r="SOX157" s="129"/>
      <c r="SOY157" s="129"/>
      <c r="SOZ157" s="129"/>
      <c r="SPA157" s="129"/>
      <c r="SPB157" s="129"/>
      <c r="SPC157" s="129"/>
      <c r="SPD157" s="129"/>
      <c r="SPE157" s="129"/>
      <c r="SPF157" s="129"/>
      <c r="SPG157" s="129"/>
      <c r="SPH157" s="129"/>
      <c r="SPI157" s="129"/>
      <c r="SPJ157" s="129"/>
      <c r="SPK157" s="129"/>
      <c r="SPL157" s="129"/>
      <c r="SPM157" s="129"/>
      <c r="SPN157" s="129"/>
      <c r="SPO157" s="129"/>
      <c r="SPP157" s="129"/>
      <c r="SPQ157" s="129"/>
      <c r="SPR157" s="129"/>
      <c r="SPS157" s="129"/>
      <c r="SPT157" s="129"/>
      <c r="SPU157" s="129"/>
      <c r="SPV157" s="129"/>
      <c r="SPW157" s="129"/>
      <c r="SPX157" s="129"/>
      <c r="SPY157" s="129"/>
      <c r="SPZ157" s="129"/>
      <c r="SQA157" s="129"/>
      <c r="SQB157" s="129"/>
      <c r="SQC157" s="129"/>
      <c r="SQD157" s="129"/>
      <c r="SQE157" s="129"/>
      <c r="SQF157" s="129"/>
      <c r="SQG157" s="129"/>
      <c r="SQH157" s="129"/>
      <c r="SQI157" s="129"/>
      <c r="SQJ157" s="129"/>
      <c r="SQK157" s="129"/>
      <c r="SQL157" s="129"/>
      <c r="SQM157" s="129"/>
      <c r="SQN157" s="129"/>
      <c r="SQO157" s="129"/>
      <c r="SQP157" s="129"/>
      <c r="SQQ157" s="129"/>
      <c r="SQR157" s="129"/>
      <c r="SQS157" s="129"/>
      <c r="SQT157" s="129"/>
      <c r="SQU157" s="129"/>
      <c r="SQV157" s="129"/>
      <c r="SQW157" s="129"/>
      <c r="SQX157" s="129"/>
      <c r="SQY157" s="129"/>
      <c r="SQZ157" s="129"/>
      <c r="SRA157" s="129"/>
      <c r="SRB157" s="129"/>
      <c r="SRC157" s="129"/>
      <c r="SRD157" s="129"/>
      <c r="SRE157" s="129"/>
      <c r="SRF157" s="129"/>
      <c r="SRG157" s="129"/>
      <c r="SRH157" s="129"/>
      <c r="SRI157" s="129"/>
      <c r="SRJ157" s="129"/>
      <c r="SRK157" s="129"/>
      <c r="SRL157" s="129"/>
      <c r="SRM157" s="129"/>
      <c r="SRN157" s="129"/>
      <c r="SRO157" s="129"/>
      <c r="SRP157" s="129"/>
      <c r="SRQ157" s="129"/>
      <c r="SRR157" s="129"/>
      <c r="SRS157" s="129"/>
      <c r="SRT157" s="129"/>
      <c r="SRU157" s="129"/>
      <c r="SRV157" s="129"/>
      <c r="SRW157" s="129"/>
      <c r="SRX157" s="129"/>
      <c r="SRY157" s="129"/>
      <c r="SRZ157" s="129"/>
      <c r="SSA157" s="129"/>
      <c r="SSB157" s="129"/>
      <c r="SSC157" s="129"/>
      <c r="SSD157" s="129"/>
      <c r="SSE157" s="129"/>
      <c r="SSF157" s="129"/>
      <c r="SSG157" s="129"/>
      <c r="SSH157" s="129"/>
      <c r="SSI157" s="129"/>
      <c r="SSJ157" s="129"/>
      <c r="SSK157" s="129"/>
      <c r="SSL157" s="129"/>
      <c r="SSM157" s="129"/>
      <c r="SSN157" s="129"/>
      <c r="SSO157" s="129"/>
      <c r="SSP157" s="129"/>
      <c r="SSQ157" s="129"/>
      <c r="SSR157" s="129"/>
      <c r="SSS157" s="129"/>
      <c r="SST157" s="129"/>
      <c r="SSU157" s="129"/>
      <c r="SSV157" s="129"/>
      <c r="SSW157" s="129"/>
      <c r="SSX157" s="129"/>
      <c r="SSY157" s="129"/>
      <c r="SSZ157" s="129"/>
      <c r="STA157" s="129"/>
      <c r="STB157" s="129"/>
      <c r="STC157" s="129"/>
      <c r="STD157" s="129"/>
      <c r="STE157" s="129"/>
      <c r="STF157" s="129"/>
      <c r="STG157" s="129"/>
      <c r="STH157" s="129"/>
      <c r="STI157" s="129"/>
      <c r="STJ157" s="129"/>
      <c r="STK157" s="129"/>
      <c r="STL157" s="129"/>
      <c r="STM157" s="129"/>
      <c r="STN157" s="129"/>
      <c r="STO157" s="129"/>
      <c r="STP157" s="129"/>
      <c r="STQ157" s="129"/>
      <c r="STR157" s="129"/>
      <c r="STS157" s="129"/>
      <c r="STT157" s="129"/>
      <c r="STU157" s="129"/>
      <c r="STV157" s="129"/>
      <c r="STW157" s="129"/>
      <c r="STX157" s="129"/>
      <c r="STY157" s="129"/>
      <c r="STZ157" s="129"/>
      <c r="SUA157" s="129"/>
      <c r="SUB157" s="129"/>
      <c r="SUC157" s="129"/>
      <c r="SUD157" s="129"/>
      <c r="SUE157" s="129"/>
      <c r="SUF157" s="129"/>
      <c r="SUG157" s="129"/>
      <c r="SUH157" s="129"/>
      <c r="SUI157" s="129"/>
      <c r="SUJ157" s="129"/>
      <c r="SUK157" s="129"/>
      <c r="SUL157" s="129"/>
      <c r="SUM157" s="129"/>
      <c r="SUN157" s="129"/>
      <c r="SUO157" s="129"/>
      <c r="SUP157" s="129"/>
      <c r="SUQ157" s="129"/>
      <c r="SUR157" s="129"/>
      <c r="SUS157" s="129"/>
      <c r="SUT157" s="129"/>
      <c r="SUU157" s="129"/>
      <c r="SUV157" s="129"/>
      <c r="SUW157" s="129"/>
      <c r="SUX157" s="129"/>
      <c r="SUY157" s="129"/>
      <c r="SUZ157" s="129"/>
      <c r="SVA157" s="129"/>
      <c r="SVB157" s="129"/>
      <c r="SVC157" s="129"/>
      <c r="SVD157" s="129"/>
      <c r="SVE157" s="129"/>
      <c r="SVF157" s="129"/>
      <c r="SVG157" s="129"/>
      <c r="SVH157" s="129"/>
      <c r="SVI157" s="129"/>
      <c r="SVJ157" s="129"/>
      <c r="SVK157" s="129"/>
      <c r="SVL157" s="129"/>
      <c r="SVM157" s="129"/>
      <c r="SVN157" s="129"/>
      <c r="SVO157" s="129"/>
      <c r="SVP157" s="129"/>
      <c r="SVQ157" s="129"/>
      <c r="SVR157" s="129"/>
      <c r="SVS157" s="129"/>
      <c r="SVT157" s="129"/>
      <c r="SVU157" s="129"/>
      <c r="SVV157" s="129"/>
      <c r="SVW157" s="129"/>
      <c r="SVX157" s="129"/>
      <c r="SVY157" s="129"/>
      <c r="SVZ157" s="129"/>
      <c r="SWA157" s="129"/>
      <c r="SWB157" s="129"/>
      <c r="SWC157" s="129"/>
      <c r="SWD157" s="129"/>
      <c r="SWE157" s="129"/>
      <c r="SWF157" s="129"/>
      <c r="SWG157" s="129"/>
      <c r="SWH157" s="129"/>
      <c r="SWI157" s="129"/>
      <c r="SWJ157" s="129"/>
      <c r="SWK157" s="129"/>
      <c r="SWL157" s="129"/>
      <c r="SWM157" s="129"/>
      <c r="SWN157" s="129"/>
      <c r="SWO157" s="129"/>
      <c r="SWP157" s="129"/>
      <c r="SWQ157" s="129"/>
      <c r="SWR157" s="129"/>
      <c r="SWS157" s="129"/>
      <c r="SWT157" s="129"/>
      <c r="SWU157" s="129"/>
      <c r="SWV157" s="129"/>
      <c r="SWW157" s="129"/>
      <c r="SWX157" s="129"/>
      <c r="SWY157" s="129"/>
      <c r="SWZ157" s="129"/>
      <c r="SXA157" s="129"/>
      <c r="SXB157" s="129"/>
      <c r="SXC157" s="129"/>
      <c r="SXD157" s="129"/>
      <c r="SXE157" s="129"/>
      <c r="SXF157" s="129"/>
      <c r="SXG157" s="129"/>
      <c r="SXH157" s="129"/>
      <c r="SXI157" s="129"/>
      <c r="SXJ157" s="129"/>
      <c r="SXK157" s="129"/>
      <c r="SXL157" s="129"/>
      <c r="SXM157" s="129"/>
      <c r="SXN157" s="129"/>
      <c r="SXO157" s="129"/>
      <c r="SXP157" s="129"/>
      <c r="SXQ157" s="129"/>
      <c r="SXR157" s="129"/>
      <c r="SXS157" s="129"/>
      <c r="SXT157" s="129"/>
      <c r="SXU157" s="129"/>
      <c r="SXV157" s="129"/>
      <c r="SXW157" s="129"/>
      <c r="SXX157" s="129"/>
      <c r="SXY157" s="129"/>
      <c r="SXZ157" s="129"/>
      <c r="SYA157" s="129"/>
      <c r="SYB157" s="129"/>
      <c r="SYC157" s="129"/>
      <c r="SYD157" s="129"/>
      <c r="SYE157" s="129"/>
      <c r="SYF157" s="129"/>
      <c r="SYG157" s="129"/>
      <c r="SYH157" s="129"/>
      <c r="SYI157" s="129"/>
      <c r="SYJ157" s="129"/>
      <c r="SYK157" s="129"/>
      <c r="SYL157" s="129"/>
      <c r="SYM157" s="129"/>
      <c r="SYN157" s="129"/>
      <c r="SYO157" s="129"/>
      <c r="SYP157" s="129"/>
      <c r="SYQ157" s="129"/>
      <c r="SYR157" s="129"/>
      <c r="SYS157" s="129"/>
      <c r="SYT157" s="129"/>
      <c r="SYU157" s="129"/>
      <c r="SYV157" s="129"/>
      <c r="SYW157" s="129"/>
      <c r="SYX157" s="129"/>
      <c r="SYY157" s="129"/>
      <c r="SYZ157" s="129"/>
      <c r="SZA157" s="129"/>
      <c r="SZB157" s="129"/>
      <c r="SZC157" s="129"/>
      <c r="SZD157" s="129"/>
      <c r="SZE157" s="129"/>
      <c r="SZF157" s="129"/>
      <c r="SZG157" s="129"/>
      <c r="SZH157" s="129"/>
      <c r="SZI157" s="129"/>
      <c r="SZJ157" s="129"/>
      <c r="SZK157" s="129"/>
      <c r="SZL157" s="129"/>
      <c r="SZM157" s="129"/>
      <c r="SZN157" s="129"/>
      <c r="SZO157" s="129"/>
      <c r="SZP157" s="129"/>
      <c r="SZQ157" s="129"/>
      <c r="SZR157" s="129"/>
      <c r="SZS157" s="129"/>
      <c r="SZT157" s="129"/>
      <c r="SZU157" s="129"/>
      <c r="SZV157" s="129"/>
      <c r="SZW157" s="129"/>
      <c r="SZX157" s="129"/>
      <c r="SZY157" s="129"/>
      <c r="SZZ157" s="129"/>
      <c r="TAA157" s="129"/>
      <c r="TAB157" s="129"/>
      <c r="TAC157" s="129"/>
      <c r="TAD157" s="129"/>
      <c r="TAE157" s="129"/>
      <c r="TAF157" s="129"/>
      <c r="TAG157" s="129"/>
      <c r="TAH157" s="129"/>
      <c r="TAI157" s="129"/>
      <c r="TAJ157" s="129"/>
      <c r="TAK157" s="129"/>
      <c r="TAL157" s="129"/>
      <c r="TAM157" s="129"/>
      <c r="TAN157" s="129"/>
      <c r="TAO157" s="129"/>
      <c r="TAP157" s="129"/>
      <c r="TAQ157" s="129"/>
      <c r="TAR157" s="129"/>
      <c r="TAS157" s="129"/>
      <c r="TAT157" s="129"/>
      <c r="TAU157" s="129"/>
      <c r="TAV157" s="129"/>
      <c r="TAW157" s="129"/>
      <c r="TAX157" s="129"/>
      <c r="TAY157" s="129"/>
      <c r="TAZ157" s="129"/>
      <c r="TBA157" s="129"/>
      <c r="TBB157" s="129"/>
      <c r="TBC157" s="129"/>
      <c r="TBD157" s="129"/>
      <c r="TBE157" s="129"/>
      <c r="TBF157" s="129"/>
      <c r="TBG157" s="129"/>
      <c r="TBH157" s="129"/>
      <c r="TBI157" s="129"/>
      <c r="TBJ157" s="129"/>
      <c r="TBK157" s="129"/>
      <c r="TBL157" s="129"/>
      <c r="TBM157" s="129"/>
      <c r="TBN157" s="129"/>
      <c r="TBO157" s="129"/>
      <c r="TBP157" s="129"/>
      <c r="TBQ157" s="129"/>
      <c r="TBR157" s="129"/>
      <c r="TBS157" s="129"/>
      <c r="TBT157" s="129"/>
      <c r="TBU157" s="129"/>
      <c r="TBV157" s="129"/>
      <c r="TBW157" s="129"/>
      <c r="TBX157" s="129"/>
      <c r="TBY157" s="129"/>
      <c r="TBZ157" s="129"/>
      <c r="TCA157" s="129"/>
      <c r="TCB157" s="129"/>
      <c r="TCC157" s="129"/>
      <c r="TCD157" s="129"/>
      <c r="TCE157" s="129"/>
      <c r="TCF157" s="129"/>
      <c r="TCG157" s="129"/>
      <c r="TCH157" s="129"/>
      <c r="TCI157" s="129"/>
      <c r="TCJ157" s="129"/>
      <c r="TCK157" s="129"/>
      <c r="TCL157" s="129"/>
      <c r="TCM157" s="129"/>
      <c r="TCN157" s="129"/>
      <c r="TCO157" s="129"/>
      <c r="TCP157" s="129"/>
      <c r="TCQ157" s="129"/>
      <c r="TCR157" s="129"/>
      <c r="TCS157" s="129"/>
      <c r="TCT157" s="129"/>
      <c r="TCU157" s="129"/>
      <c r="TCV157" s="129"/>
      <c r="TCW157" s="129"/>
      <c r="TCX157" s="129"/>
      <c r="TCY157" s="129"/>
      <c r="TCZ157" s="129"/>
      <c r="TDA157" s="129"/>
      <c r="TDB157" s="129"/>
      <c r="TDC157" s="129"/>
      <c r="TDD157" s="129"/>
      <c r="TDE157" s="129"/>
      <c r="TDF157" s="129"/>
      <c r="TDG157" s="129"/>
      <c r="TDH157" s="129"/>
      <c r="TDI157" s="129"/>
      <c r="TDJ157" s="129"/>
      <c r="TDK157" s="129"/>
      <c r="TDL157" s="129"/>
      <c r="TDM157" s="129"/>
      <c r="TDN157" s="129"/>
      <c r="TDO157" s="129"/>
      <c r="TDP157" s="129"/>
      <c r="TDQ157" s="129"/>
      <c r="TDR157" s="129"/>
      <c r="TDS157" s="129"/>
      <c r="TDT157" s="129"/>
      <c r="TDU157" s="129"/>
      <c r="TDV157" s="129"/>
      <c r="TDW157" s="129"/>
      <c r="TDX157" s="129"/>
      <c r="TDY157" s="129"/>
      <c r="TDZ157" s="129"/>
      <c r="TEA157" s="129"/>
      <c r="TEB157" s="129"/>
      <c r="TEC157" s="129"/>
      <c r="TED157" s="129"/>
      <c r="TEE157" s="129"/>
      <c r="TEF157" s="129"/>
      <c r="TEG157" s="129"/>
      <c r="TEH157" s="129"/>
      <c r="TEI157" s="129"/>
      <c r="TEJ157" s="129"/>
      <c r="TEK157" s="129"/>
      <c r="TEL157" s="129"/>
      <c r="TEM157" s="129"/>
      <c r="TEN157" s="129"/>
      <c r="TEO157" s="129"/>
      <c r="TEP157" s="129"/>
      <c r="TEQ157" s="129"/>
      <c r="TER157" s="129"/>
      <c r="TES157" s="129"/>
      <c r="TET157" s="129"/>
      <c r="TEU157" s="129"/>
      <c r="TEV157" s="129"/>
      <c r="TEW157" s="129"/>
      <c r="TEX157" s="129"/>
      <c r="TEY157" s="129"/>
      <c r="TEZ157" s="129"/>
      <c r="TFA157" s="129"/>
      <c r="TFB157" s="129"/>
      <c r="TFC157" s="129"/>
      <c r="TFD157" s="129"/>
      <c r="TFE157" s="129"/>
      <c r="TFF157" s="129"/>
      <c r="TFG157" s="129"/>
      <c r="TFH157" s="129"/>
      <c r="TFI157" s="129"/>
      <c r="TFJ157" s="129"/>
      <c r="TFK157" s="129"/>
      <c r="TFL157" s="129"/>
      <c r="TFM157" s="129"/>
      <c r="TFN157" s="129"/>
      <c r="TFO157" s="129"/>
      <c r="TFP157" s="129"/>
      <c r="TFQ157" s="129"/>
      <c r="TFR157" s="129"/>
      <c r="TFS157" s="129"/>
      <c r="TFT157" s="129"/>
      <c r="TFU157" s="129"/>
      <c r="TFV157" s="129"/>
      <c r="TFW157" s="129"/>
      <c r="TFX157" s="129"/>
      <c r="TFY157" s="129"/>
      <c r="TFZ157" s="129"/>
      <c r="TGA157" s="129"/>
      <c r="TGB157" s="129"/>
      <c r="TGC157" s="129"/>
      <c r="TGD157" s="129"/>
      <c r="TGE157" s="129"/>
      <c r="TGF157" s="129"/>
      <c r="TGG157" s="129"/>
      <c r="TGH157" s="129"/>
      <c r="TGI157" s="129"/>
      <c r="TGJ157" s="129"/>
      <c r="TGK157" s="129"/>
      <c r="TGL157" s="129"/>
      <c r="TGM157" s="129"/>
      <c r="TGN157" s="129"/>
      <c r="TGO157" s="129"/>
      <c r="TGP157" s="129"/>
      <c r="TGQ157" s="129"/>
      <c r="TGR157" s="129"/>
      <c r="TGS157" s="129"/>
      <c r="TGT157" s="129"/>
      <c r="TGU157" s="129"/>
      <c r="TGV157" s="129"/>
      <c r="TGW157" s="129"/>
      <c r="TGX157" s="129"/>
      <c r="TGY157" s="129"/>
      <c r="TGZ157" s="129"/>
      <c r="THA157" s="129"/>
      <c r="THB157" s="129"/>
      <c r="THC157" s="129"/>
      <c r="THD157" s="129"/>
      <c r="THE157" s="129"/>
      <c r="THF157" s="129"/>
      <c r="THG157" s="129"/>
      <c r="THH157" s="129"/>
      <c r="THI157" s="129"/>
      <c r="THJ157" s="129"/>
      <c r="THK157" s="129"/>
      <c r="THL157" s="129"/>
      <c r="THM157" s="129"/>
      <c r="THN157" s="129"/>
      <c r="THO157" s="129"/>
      <c r="THP157" s="129"/>
      <c r="THQ157" s="129"/>
      <c r="THR157" s="129"/>
      <c r="THS157" s="129"/>
      <c r="THT157" s="129"/>
      <c r="THU157" s="129"/>
      <c r="THV157" s="129"/>
      <c r="THW157" s="129"/>
      <c r="THX157" s="129"/>
      <c r="THY157" s="129"/>
      <c r="THZ157" s="129"/>
      <c r="TIA157" s="129"/>
      <c r="TIB157" s="129"/>
      <c r="TIC157" s="129"/>
      <c r="TID157" s="129"/>
      <c r="TIE157" s="129"/>
      <c r="TIF157" s="129"/>
      <c r="TIG157" s="129"/>
      <c r="TIH157" s="129"/>
      <c r="TII157" s="129"/>
      <c r="TIJ157" s="129"/>
      <c r="TIK157" s="129"/>
      <c r="TIL157" s="129"/>
      <c r="TIM157" s="129"/>
      <c r="TIN157" s="129"/>
      <c r="TIO157" s="129"/>
      <c r="TIP157" s="129"/>
      <c r="TIQ157" s="129"/>
      <c r="TIR157" s="129"/>
      <c r="TIS157" s="129"/>
      <c r="TIT157" s="129"/>
      <c r="TIU157" s="129"/>
      <c r="TIV157" s="129"/>
      <c r="TIW157" s="129"/>
      <c r="TIX157" s="129"/>
      <c r="TIY157" s="129"/>
      <c r="TIZ157" s="129"/>
      <c r="TJA157" s="129"/>
      <c r="TJB157" s="129"/>
      <c r="TJC157" s="129"/>
      <c r="TJD157" s="129"/>
      <c r="TJE157" s="129"/>
      <c r="TJF157" s="129"/>
      <c r="TJG157" s="129"/>
      <c r="TJH157" s="129"/>
      <c r="TJI157" s="129"/>
      <c r="TJJ157" s="129"/>
      <c r="TJK157" s="129"/>
      <c r="TJL157" s="129"/>
      <c r="TJM157" s="129"/>
      <c r="TJN157" s="129"/>
      <c r="TJO157" s="129"/>
      <c r="TJP157" s="129"/>
      <c r="TJQ157" s="129"/>
      <c r="TJR157" s="129"/>
      <c r="TJS157" s="129"/>
      <c r="TJT157" s="129"/>
      <c r="TJU157" s="129"/>
      <c r="TJV157" s="129"/>
      <c r="TJW157" s="129"/>
      <c r="TJX157" s="129"/>
      <c r="TJY157" s="129"/>
      <c r="TJZ157" s="129"/>
      <c r="TKA157" s="129"/>
      <c r="TKB157" s="129"/>
      <c r="TKC157" s="129"/>
      <c r="TKD157" s="129"/>
      <c r="TKE157" s="129"/>
      <c r="TKF157" s="129"/>
      <c r="TKG157" s="129"/>
      <c r="TKH157" s="129"/>
      <c r="TKI157" s="129"/>
      <c r="TKJ157" s="129"/>
      <c r="TKK157" s="129"/>
      <c r="TKL157" s="129"/>
      <c r="TKM157" s="129"/>
      <c r="TKN157" s="129"/>
      <c r="TKO157" s="129"/>
      <c r="TKP157" s="129"/>
      <c r="TKQ157" s="129"/>
      <c r="TKR157" s="129"/>
      <c r="TKS157" s="129"/>
      <c r="TKT157" s="129"/>
      <c r="TKU157" s="129"/>
      <c r="TKV157" s="129"/>
      <c r="TKW157" s="129"/>
      <c r="TKX157" s="129"/>
      <c r="TKY157" s="129"/>
      <c r="TKZ157" s="129"/>
      <c r="TLA157" s="129"/>
      <c r="TLB157" s="129"/>
      <c r="TLC157" s="129"/>
      <c r="TLD157" s="129"/>
      <c r="TLE157" s="129"/>
      <c r="TLF157" s="129"/>
      <c r="TLG157" s="129"/>
      <c r="TLH157" s="129"/>
      <c r="TLI157" s="129"/>
      <c r="TLJ157" s="129"/>
      <c r="TLK157" s="129"/>
      <c r="TLL157" s="129"/>
      <c r="TLM157" s="129"/>
      <c r="TLN157" s="129"/>
      <c r="TLO157" s="129"/>
      <c r="TLP157" s="129"/>
      <c r="TLQ157" s="129"/>
      <c r="TLR157" s="129"/>
      <c r="TLS157" s="129"/>
      <c r="TLT157" s="129"/>
      <c r="TLU157" s="129"/>
      <c r="TLV157" s="129"/>
      <c r="TLW157" s="129"/>
      <c r="TLX157" s="129"/>
      <c r="TLY157" s="129"/>
      <c r="TLZ157" s="129"/>
      <c r="TMA157" s="129"/>
      <c r="TMB157" s="129"/>
      <c r="TMC157" s="129"/>
      <c r="TMD157" s="129"/>
      <c r="TME157" s="129"/>
      <c r="TMF157" s="129"/>
      <c r="TMG157" s="129"/>
      <c r="TMH157" s="129"/>
      <c r="TMI157" s="129"/>
      <c r="TMJ157" s="129"/>
      <c r="TMK157" s="129"/>
      <c r="TML157" s="129"/>
      <c r="TMM157" s="129"/>
      <c r="TMN157" s="129"/>
      <c r="TMO157" s="129"/>
      <c r="TMP157" s="129"/>
      <c r="TMQ157" s="129"/>
      <c r="TMR157" s="129"/>
      <c r="TMS157" s="129"/>
      <c r="TMT157" s="129"/>
      <c r="TMU157" s="129"/>
      <c r="TMV157" s="129"/>
      <c r="TMW157" s="129"/>
      <c r="TMX157" s="129"/>
      <c r="TMY157" s="129"/>
      <c r="TMZ157" s="129"/>
      <c r="TNA157" s="129"/>
      <c r="TNB157" s="129"/>
      <c r="TNC157" s="129"/>
      <c r="TND157" s="129"/>
      <c r="TNE157" s="129"/>
      <c r="TNF157" s="129"/>
      <c r="TNG157" s="129"/>
      <c r="TNH157" s="129"/>
      <c r="TNI157" s="129"/>
      <c r="TNJ157" s="129"/>
      <c r="TNK157" s="129"/>
      <c r="TNL157" s="129"/>
      <c r="TNM157" s="129"/>
      <c r="TNN157" s="129"/>
      <c r="TNO157" s="129"/>
      <c r="TNP157" s="129"/>
      <c r="TNQ157" s="129"/>
      <c r="TNR157" s="129"/>
      <c r="TNS157" s="129"/>
      <c r="TNT157" s="129"/>
      <c r="TNU157" s="129"/>
      <c r="TNV157" s="129"/>
      <c r="TNW157" s="129"/>
      <c r="TNX157" s="129"/>
      <c r="TNY157" s="129"/>
      <c r="TNZ157" s="129"/>
      <c r="TOA157" s="129"/>
      <c r="TOB157" s="129"/>
      <c r="TOC157" s="129"/>
      <c r="TOD157" s="129"/>
      <c r="TOE157" s="129"/>
      <c r="TOF157" s="129"/>
      <c r="TOG157" s="129"/>
      <c r="TOH157" s="129"/>
      <c r="TOI157" s="129"/>
      <c r="TOJ157" s="129"/>
      <c r="TOK157" s="129"/>
      <c r="TOL157" s="129"/>
      <c r="TOM157" s="129"/>
      <c r="TON157" s="129"/>
      <c r="TOO157" s="129"/>
      <c r="TOP157" s="129"/>
      <c r="TOQ157" s="129"/>
      <c r="TOR157" s="129"/>
      <c r="TOS157" s="129"/>
      <c r="TOT157" s="129"/>
      <c r="TOU157" s="129"/>
      <c r="TOV157" s="129"/>
      <c r="TOW157" s="129"/>
      <c r="TOX157" s="129"/>
      <c r="TOY157" s="129"/>
      <c r="TOZ157" s="129"/>
      <c r="TPA157" s="129"/>
      <c r="TPB157" s="129"/>
      <c r="TPC157" s="129"/>
      <c r="TPD157" s="129"/>
      <c r="TPE157" s="129"/>
      <c r="TPF157" s="129"/>
      <c r="TPG157" s="129"/>
      <c r="TPH157" s="129"/>
      <c r="TPI157" s="129"/>
      <c r="TPJ157" s="129"/>
      <c r="TPK157" s="129"/>
      <c r="TPL157" s="129"/>
      <c r="TPM157" s="129"/>
      <c r="TPN157" s="129"/>
      <c r="TPO157" s="129"/>
      <c r="TPP157" s="129"/>
      <c r="TPQ157" s="129"/>
      <c r="TPR157" s="129"/>
      <c r="TPS157" s="129"/>
      <c r="TPT157" s="129"/>
      <c r="TPU157" s="129"/>
      <c r="TPV157" s="129"/>
      <c r="TPW157" s="129"/>
      <c r="TPX157" s="129"/>
      <c r="TPY157" s="129"/>
      <c r="TPZ157" s="129"/>
      <c r="TQA157" s="129"/>
      <c r="TQB157" s="129"/>
      <c r="TQC157" s="129"/>
      <c r="TQD157" s="129"/>
      <c r="TQE157" s="129"/>
      <c r="TQF157" s="129"/>
      <c r="TQG157" s="129"/>
      <c r="TQH157" s="129"/>
      <c r="TQI157" s="129"/>
      <c r="TQJ157" s="129"/>
      <c r="TQK157" s="129"/>
      <c r="TQL157" s="129"/>
      <c r="TQM157" s="129"/>
      <c r="TQN157" s="129"/>
      <c r="TQO157" s="129"/>
      <c r="TQP157" s="129"/>
      <c r="TQQ157" s="129"/>
      <c r="TQR157" s="129"/>
      <c r="TQS157" s="129"/>
      <c r="TQT157" s="129"/>
      <c r="TQU157" s="129"/>
      <c r="TQV157" s="129"/>
      <c r="TQW157" s="129"/>
      <c r="TQX157" s="129"/>
      <c r="TQY157" s="129"/>
      <c r="TQZ157" s="129"/>
      <c r="TRA157" s="129"/>
      <c r="TRB157" s="129"/>
      <c r="TRC157" s="129"/>
      <c r="TRD157" s="129"/>
      <c r="TRE157" s="129"/>
      <c r="TRF157" s="129"/>
      <c r="TRG157" s="129"/>
      <c r="TRH157" s="129"/>
      <c r="TRI157" s="129"/>
      <c r="TRJ157" s="129"/>
      <c r="TRK157" s="129"/>
      <c r="TRL157" s="129"/>
      <c r="TRM157" s="129"/>
      <c r="TRN157" s="129"/>
      <c r="TRO157" s="129"/>
      <c r="TRP157" s="129"/>
      <c r="TRQ157" s="129"/>
      <c r="TRR157" s="129"/>
      <c r="TRS157" s="129"/>
      <c r="TRT157" s="129"/>
      <c r="TRU157" s="129"/>
      <c r="TRV157" s="129"/>
      <c r="TRW157" s="129"/>
      <c r="TRX157" s="129"/>
      <c r="TRY157" s="129"/>
      <c r="TRZ157" s="129"/>
      <c r="TSA157" s="129"/>
      <c r="TSB157" s="129"/>
      <c r="TSC157" s="129"/>
      <c r="TSD157" s="129"/>
      <c r="TSE157" s="129"/>
      <c r="TSF157" s="129"/>
      <c r="TSG157" s="129"/>
      <c r="TSH157" s="129"/>
      <c r="TSI157" s="129"/>
      <c r="TSJ157" s="129"/>
      <c r="TSK157" s="129"/>
      <c r="TSL157" s="129"/>
      <c r="TSM157" s="129"/>
      <c r="TSN157" s="129"/>
      <c r="TSO157" s="129"/>
      <c r="TSP157" s="129"/>
      <c r="TSQ157" s="129"/>
      <c r="TSR157" s="129"/>
      <c r="TSS157" s="129"/>
      <c r="TST157" s="129"/>
      <c r="TSU157" s="129"/>
      <c r="TSV157" s="129"/>
      <c r="TSW157" s="129"/>
      <c r="TSX157" s="129"/>
      <c r="TSY157" s="129"/>
      <c r="TSZ157" s="129"/>
      <c r="TTA157" s="129"/>
      <c r="TTB157" s="129"/>
      <c r="TTC157" s="129"/>
      <c r="TTD157" s="129"/>
      <c r="TTE157" s="129"/>
      <c r="TTF157" s="129"/>
      <c r="TTG157" s="129"/>
      <c r="TTH157" s="129"/>
      <c r="TTI157" s="129"/>
      <c r="TTJ157" s="129"/>
      <c r="TTK157" s="129"/>
      <c r="TTL157" s="129"/>
      <c r="TTM157" s="129"/>
      <c r="TTN157" s="129"/>
      <c r="TTO157" s="129"/>
      <c r="TTP157" s="129"/>
      <c r="TTQ157" s="129"/>
      <c r="TTR157" s="129"/>
      <c r="TTS157" s="129"/>
      <c r="TTT157" s="129"/>
      <c r="TTU157" s="129"/>
      <c r="TTV157" s="129"/>
      <c r="TTW157" s="129"/>
      <c r="TTX157" s="129"/>
      <c r="TTY157" s="129"/>
      <c r="TTZ157" s="129"/>
      <c r="TUA157" s="129"/>
      <c r="TUB157" s="129"/>
      <c r="TUC157" s="129"/>
      <c r="TUD157" s="129"/>
      <c r="TUE157" s="129"/>
      <c r="TUF157" s="129"/>
      <c r="TUG157" s="129"/>
      <c r="TUH157" s="129"/>
      <c r="TUI157" s="129"/>
      <c r="TUJ157" s="129"/>
      <c r="TUK157" s="129"/>
      <c r="TUL157" s="129"/>
      <c r="TUM157" s="129"/>
      <c r="TUN157" s="129"/>
      <c r="TUO157" s="129"/>
      <c r="TUP157" s="129"/>
      <c r="TUQ157" s="129"/>
      <c r="TUR157" s="129"/>
      <c r="TUS157" s="129"/>
      <c r="TUT157" s="129"/>
      <c r="TUU157" s="129"/>
      <c r="TUV157" s="129"/>
      <c r="TUW157" s="129"/>
      <c r="TUX157" s="129"/>
      <c r="TUY157" s="129"/>
      <c r="TUZ157" s="129"/>
      <c r="TVA157" s="129"/>
      <c r="TVB157" s="129"/>
      <c r="TVC157" s="129"/>
      <c r="TVD157" s="129"/>
      <c r="TVE157" s="129"/>
      <c r="TVF157" s="129"/>
      <c r="TVG157" s="129"/>
      <c r="TVH157" s="129"/>
      <c r="TVI157" s="129"/>
      <c r="TVJ157" s="129"/>
      <c r="TVK157" s="129"/>
      <c r="TVL157" s="129"/>
      <c r="TVM157" s="129"/>
      <c r="TVN157" s="129"/>
      <c r="TVO157" s="129"/>
      <c r="TVP157" s="129"/>
      <c r="TVQ157" s="129"/>
      <c r="TVR157" s="129"/>
      <c r="TVS157" s="129"/>
      <c r="TVT157" s="129"/>
      <c r="TVU157" s="129"/>
      <c r="TVV157" s="129"/>
      <c r="TVW157" s="129"/>
      <c r="TVX157" s="129"/>
      <c r="TVY157" s="129"/>
      <c r="TVZ157" s="129"/>
      <c r="TWA157" s="129"/>
      <c r="TWB157" s="129"/>
      <c r="TWC157" s="129"/>
      <c r="TWD157" s="129"/>
      <c r="TWE157" s="129"/>
      <c r="TWF157" s="129"/>
      <c r="TWG157" s="129"/>
      <c r="TWH157" s="129"/>
      <c r="TWI157" s="129"/>
      <c r="TWJ157" s="129"/>
      <c r="TWK157" s="129"/>
      <c r="TWL157" s="129"/>
      <c r="TWM157" s="129"/>
      <c r="TWN157" s="129"/>
      <c r="TWO157" s="129"/>
      <c r="TWP157" s="129"/>
      <c r="TWQ157" s="129"/>
      <c r="TWR157" s="129"/>
      <c r="TWS157" s="129"/>
      <c r="TWT157" s="129"/>
      <c r="TWU157" s="129"/>
      <c r="TWV157" s="129"/>
      <c r="TWW157" s="129"/>
      <c r="TWX157" s="129"/>
      <c r="TWY157" s="129"/>
      <c r="TWZ157" s="129"/>
      <c r="TXA157" s="129"/>
      <c r="TXB157" s="129"/>
      <c r="TXC157" s="129"/>
      <c r="TXD157" s="129"/>
      <c r="TXE157" s="129"/>
      <c r="TXF157" s="129"/>
      <c r="TXG157" s="129"/>
      <c r="TXH157" s="129"/>
      <c r="TXI157" s="129"/>
      <c r="TXJ157" s="129"/>
      <c r="TXK157" s="129"/>
      <c r="TXL157" s="129"/>
      <c r="TXM157" s="129"/>
      <c r="TXN157" s="129"/>
      <c r="TXO157" s="129"/>
      <c r="TXP157" s="129"/>
      <c r="TXQ157" s="129"/>
      <c r="TXR157" s="129"/>
      <c r="TXS157" s="129"/>
      <c r="TXT157" s="129"/>
      <c r="TXU157" s="129"/>
      <c r="TXV157" s="129"/>
      <c r="TXW157" s="129"/>
      <c r="TXX157" s="129"/>
      <c r="TXY157" s="129"/>
      <c r="TXZ157" s="129"/>
      <c r="TYA157" s="129"/>
      <c r="TYB157" s="129"/>
      <c r="TYC157" s="129"/>
      <c r="TYD157" s="129"/>
      <c r="TYE157" s="129"/>
      <c r="TYF157" s="129"/>
      <c r="TYG157" s="129"/>
      <c r="TYH157" s="129"/>
      <c r="TYI157" s="129"/>
      <c r="TYJ157" s="129"/>
      <c r="TYK157" s="129"/>
      <c r="TYL157" s="129"/>
      <c r="TYM157" s="129"/>
      <c r="TYN157" s="129"/>
      <c r="TYO157" s="129"/>
      <c r="TYP157" s="129"/>
      <c r="TYQ157" s="129"/>
      <c r="TYR157" s="129"/>
      <c r="TYS157" s="129"/>
      <c r="TYT157" s="129"/>
      <c r="TYU157" s="129"/>
      <c r="TYV157" s="129"/>
      <c r="TYW157" s="129"/>
      <c r="TYX157" s="129"/>
      <c r="TYY157" s="129"/>
      <c r="TYZ157" s="129"/>
      <c r="TZA157" s="129"/>
      <c r="TZB157" s="129"/>
      <c r="TZC157" s="129"/>
      <c r="TZD157" s="129"/>
      <c r="TZE157" s="129"/>
      <c r="TZF157" s="129"/>
      <c r="TZG157" s="129"/>
      <c r="TZH157" s="129"/>
      <c r="TZI157" s="129"/>
      <c r="TZJ157" s="129"/>
      <c r="TZK157" s="129"/>
      <c r="TZL157" s="129"/>
      <c r="TZM157" s="129"/>
      <c r="TZN157" s="129"/>
      <c r="TZO157" s="129"/>
      <c r="TZP157" s="129"/>
      <c r="TZQ157" s="129"/>
      <c r="TZR157" s="129"/>
      <c r="TZS157" s="129"/>
      <c r="TZT157" s="129"/>
      <c r="TZU157" s="129"/>
      <c r="TZV157" s="129"/>
      <c r="TZW157" s="129"/>
      <c r="TZX157" s="129"/>
      <c r="TZY157" s="129"/>
      <c r="TZZ157" s="129"/>
      <c r="UAA157" s="129"/>
      <c r="UAB157" s="129"/>
      <c r="UAC157" s="129"/>
      <c r="UAD157" s="129"/>
      <c r="UAE157" s="129"/>
      <c r="UAF157" s="129"/>
      <c r="UAG157" s="129"/>
      <c r="UAH157" s="129"/>
      <c r="UAI157" s="129"/>
      <c r="UAJ157" s="129"/>
      <c r="UAK157" s="129"/>
      <c r="UAL157" s="129"/>
      <c r="UAM157" s="129"/>
      <c r="UAN157" s="129"/>
      <c r="UAO157" s="129"/>
      <c r="UAP157" s="129"/>
      <c r="UAQ157" s="129"/>
      <c r="UAR157" s="129"/>
      <c r="UAS157" s="129"/>
      <c r="UAT157" s="129"/>
      <c r="UAU157" s="129"/>
      <c r="UAV157" s="129"/>
      <c r="UAW157" s="129"/>
      <c r="UAX157" s="129"/>
      <c r="UAY157" s="129"/>
      <c r="UAZ157" s="129"/>
      <c r="UBA157" s="129"/>
      <c r="UBB157" s="129"/>
      <c r="UBC157" s="129"/>
      <c r="UBD157" s="129"/>
      <c r="UBE157" s="129"/>
      <c r="UBF157" s="129"/>
      <c r="UBG157" s="129"/>
      <c r="UBH157" s="129"/>
      <c r="UBI157" s="129"/>
      <c r="UBJ157" s="129"/>
      <c r="UBK157" s="129"/>
      <c r="UBL157" s="129"/>
      <c r="UBM157" s="129"/>
      <c r="UBN157" s="129"/>
      <c r="UBO157" s="129"/>
      <c r="UBP157" s="129"/>
      <c r="UBQ157" s="129"/>
      <c r="UBR157" s="129"/>
      <c r="UBS157" s="129"/>
      <c r="UBT157" s="129"/>
      <c r="UBU157" s="129"/>
      <c r="UBV157" s="129"/>
      <c r="UBW157" s="129"/>
      <c r="UBX157" s="129"/>
      <c r="UBY157" s="129"/>
      <c r="UBZ157" s="129"/>
      <c r="UCA157" s="129"/>
      <c r="UCB157" s="129"/>
      <c r="UCC157" s="129"/>
      <c r="UCD157" s="129"/>
      <c r="UCE157" s="129"/>
      <c r="UCF157" s="129"/>
      <c r="UCG157" s="129"/>
      <c r="UCH157" s="129"/>
      <c r="UCI157" s="129"/>
      <c r="UCJ157" s="129"/>
      <c r="UCK157" s="129"/>
      <c r="UCL157" s="129"/>
      <c r="UCM157" s="129"/>
      <c r="UCN157" s="129"/>
      <c r="UCO157" s="129"/>
      <c r="UCP157" s="129"/>
      <c r="UCQ157" s="129"/>
      <c r="UCR157" s="129"/>
      <c r="UCS157" s="129"/>
      <c r="UCT157" s="129"/>
      <c r="UCU157" s="129"/>
      <c r="UCV157" s="129"/>
      <c r="UCW157" s="129"/>
      <c r="UCX157" s="129"/>
      <c r="UCY157" s="129"/>
      <c r="UCZ157" s="129"/>
      <c r="UDA157" s="129"/>
      <c r="UDB157" s="129"/>
      <c r="UDC157" s="129"/>
      <c r="UDD157" s="129"/>
      <c r="UDE157" s="129"/>
      <c r="UDF157" s="129"/>
      <c r="UDG157" s="129"/>
      <c r="UDH157" s="129"/>
      <c r="UDI157" s="129"/>
      <c r="UDJ157" s="129"/>
      <c r="UDK157" s="129"/>
      <c r="UDL157" s="129"/>
      <c r="UDM157" s="129"/>
      <c r="UDN157" s="129"/>
      <c r="UDO157" s="129"/>
      <c r="UDP157" s="129"/>
      <c r="UDQ157" s="129"/>
      <c r="UDR157" s="129"/>
      <c r="UDS157" s="129"/>
      <c r="UDT157" s="129"/>
      <c r="UDU157" s="129"/>
      <c r="UDV157" s="129"/>
      <c r="UDW157" s="129"/>
      <c r="UDX157" s="129"/>
      <c r="UDY157" s="129"/>
      <c r="UDZ157" s="129"/>
      <c r="UEA157" s="129"/>
      <c r="UEB157" s="129"/>
      <c r="UEC157" s="129"/>
      <c r="UED157" s="129"/>
      <c r="UEE157" s="129"/>
      <c r="UEF157" s="129"/>
      <c r="UEG157" s="129"/>
      <c r="UEH157" s="129"/>
      <c r="UEI157" s="129"/>
      <c r="UEJ157" s="129"/>
      <c r="UEK157" s="129"/>
      <c r="UEL157" s="129"/>
      <c r="UEM157" s="129"/>
      <c r="UEN157" s="129"/>
      <c r="UEO157" s="129"/>
      <c r="UEP157" s="129"/>
      <c r="UEQ157" s="129"/>
      <c r="UER157" s="129"/>
      <c r="UES157" s="129"/>
      <c r="UET157" s="129"/>
      <c r="UEU157" s="129"/>
      <c r="UEV157" s="129"/>
      <c r="UEW157" s="129"/>
      <c r="UEX157" s="129"/>
      <c r="UEY157" s="129"/>
      <c r="UEZ157" s="129"/>
      <c r="UFA157" s="129"/>
      <c r="UFB157" s="129"/>
      <c r="UFC157" s="129"/>
      <c r="UFD157" s="129"/>
      <c r="UFE157" s="129"/>
      <c r="UFF157" s="129"/>
      <c r="UFG157" s="129"/>
      <c r="UFH157" s="129"/>
      <c r="UFI157" s="129"/>
      <c r="UFJ157" s="129"/>
      <c r="UFK157" s="129"/>
      <c r="UFL157" s="129"/>
      <c r="UFM157" s="129"/>
      <c r="UFN157" s="129"/>
      <c r="UFO157" s="129"/>
      <c r="UFP157" s="129"/>
      <c r="UFQ157" s="129"/>
      <c r="UFR157" s="129"/>
      <c r="UFS157" s="129"/>
      <c r="UFT157" s="129"/>
      <c r="UFU157" s="129"/>
      <c r="UFV157" s="129"/>
      <c r="UFW157" s="129"/>
      <c r="UFX157" s="129"/>
      <c r="UFY157" s="129"/>
      <c r="UFZ157" s="129"/>
      <c r="UGA157" s="129"/>
      <c r="UGB157" s="129"/>
      <c r="UGC157" s="129"/>
      <c r="UGD157" s="129"/>
      <c r="UGE157" s="129"/>
      <c r="UGF157" s="129"/>
      <c r="UGG157" s="129"/>
      <c r="UGH157" s="129"/>
      <c r="UGI157" s="129"/>
      <c r="UGJ157" s="129"/>
      <c r="UGK157" s="129"/>
      <c r="UGL157" s="129"/>
      <c r="UGM157" s="129"/>
      <c r="UGN157" s="129"/>
      <c r="UGO157" s="129"/>
      <c r="UGP157" s="129"/>
      <c r="UGQ157" s="129"/>
      <c r="UGR157" s="129"/>
      <c r="UGS157" s="129"/>
      <c r="UGT157" s="129"/>
      <c r="UGU157" s="129"/>
      <c r="UGV157" s="129"/>
      <c r="UGW157" s="129"/>
      <c r="UGX157" s="129"/>
      <c r="UGY157" s="129"/>
      <c r="UGZ157" s="129"/>
      <c r="UHA157" s="129"/>
      <c r="UHB157" s="129"/>
      <c r="UHC157" s="129"/>
      <c r="UHD157" s="129"/>
      <c r="UHE157" s="129"/>
      <c r="UHF157" s="129"/>
      <c r="UHG157" s="129"/>
      <c r="UHH157" s="129"/>
      <c r="UHI157" s="129"/>
      <c r="UHJ157" s="129"/>
      <c r="UHK157" s="129"/>
      <c r="UHL157" s="129"/>
      <c r="UHM157" s="129"/>
      <c r="UHN157" s="129"/>
      <c r="UHO157" s="129"/>
      <c r="UHP157" s="129"/>
      <c r="UHQ157" s="129"/>
      <c r="UHR157" s="129"/>
      <c r="UHS157" s="129"/>
      <c r="UHT157" s="129"/>
      <c r="UHU157" s="129"/>
      <c r="UHV157" s="129"/>
      <c r="UHW157" s="129"/>
      <c r="UHX157" s="129"/>
      <c r="UHY157" s="129"/>
      <c r="UHZ157" s="129"/>
      <c r="UIA157" s="129"/>
      <c r="UIB157" s="129"/>
      <c r="UIC157" s="129"/>
      <c r="UID157" s="129"/>
      <c r="UIE157" s="129"/>
      <c r="UIF157" s="129"/>
      <c r="UIG157" s="129"/>
      <c r="UIH157" s="129"/>
      <c r="UII157" s="129"/>
      <c r="UIJ157" s="129"/>
      <c r="UIK157" s="129"/>
      <c r="UIL157" s="129"/>
      <c r="UIM157" s="129"/>
      <c r="UIN157" s="129"/>
      <c r="UIO157" s="129"/>
      <c r="UIP157" s="129"/>
      <c r="UIQ157" s="129"/>
      <c r="UIR157" s="129"/>
      <c r="UIS157" s="129"/>
      <c r="UIT157" s="129"/>
      <c r="UIU157" s="129"/>
      <c r="UIV157" s="129"/>
      <c r="UIW157" s="129"/>
      <c r="UIX157" s="129"/>
      <c r="UIY157" s="129"/>
      <c r="UIZ157" s="129"/>
      <c r="UJA157" s="129"/>
      <c r="UJB157" s="129"/>
      <c r="UJC157" s="129"/>
      <c r="UJD157" s="129"/>
      <c r="UJE157" s="129"/>
      <c r="UJF157" s="129"/>
      <c r="UJG157" s="129"/>
      <c r="UJH157" s="129"/>
      <c r="UJI157" s="129"/>
      <c r="UJJ157" s="129"/>
      <c r="UJK157" s="129"/>
      <c r="UJL157" s="129"/>
      <c r="UJM157" s="129"/>
      <c r="UJN157" s="129"/>
      <c r="UJO157" s="129"/>
      <c r="UJP157" s="129"/>
      <c r="UJQ157" s="129"/>
      <c r="UJR157" s="129"/>
      <c r="UJS157" s="129"/>
      <c r="UJT157" s="129"/>
      <c r="UJU157" s="129"/>
      <c r="UJV157" s="129"/>
      <c r="UJW157" s="129"/>
      <c r="UJX157" s="129"/>
      <c r="UJY157" s="129"/>
      <c r="UJZ157" s="129"/>
      <c r="UKA157" s="129"/>
      <c r="UKB157" s="129"/>
      <c r="UKC157" s="129"/>
      <c r="UKD157" s="129"/>
      <c r="UKE157" s="129"/>
      <c r="UKF157" s="129"/>
      <c r="UKG157" s="129"/>
      <c r="UKH157" s="129"/>
      <c r="UKI157" s="129"/>
      <c r="UKJ157" s="129"/>
      <c r="UKK157" s="129"/>
      <c r="UKL157" s="129"/>
      <c r="UKM157" s="129"/>
      <c r="UKN157" s="129"/>
      <c r="UKO157" s="129"/>
      <c r="UKP157" s="129"/>
      <c r="UKQ157" s="129"/>
      <c r="UKR157" s="129"/>
      <c r="UKS157" s="129"/>
      <c r="UKT157" s="129"/>
      <c r="UKU157" s="129"/>
      <c r="UKV157" s="129"/>
      <c r="UKW157" s="129"/>
      <c r="UKX157" s="129"/>
      <c r="UKY157" s="129"/>
      <c r="UKZ157" s="129"/>
      <c r="ULA157" s="129"/>
      <c r="ULB157" s="129"/>
      <c r="ULC157" s="129"/>
      <c r="ULD157" s="129"/>
      <c r="ULE157" s="129"/>
      <c r="ULF157" s="129"/>
      <c r="ULG157" s="129"/>
      <c r="ULH157" s="129"/>
      <c r="ULI157" s="129"/>
      <c r="ULJ157" s="129"/>
      <c r="ULK157" s="129"/>
      <c r="ULL157" s="129"/>
      <c r="ULM157" s="129"/>
      <c r="ULN157" s="129"/>
      <c r="ULO157" s="129"/>
      <c r="ULP157" s="129"/>
      <c r="ULQ157" s="129"/>
      <c r="ULR157" s="129"/>
      <c r="ULS157" s="129"/>
      <c r="ULT157" s="129"/>
      <c r="ULU157" s="129"/>
      <c r="ULV157" s="129"/>
      <c r="ULW157" s="129"/>
      <c r="ULX157" s="129"/>
      <c r="ULY157" s="129"/>
      <c r="ULZ157" s="129"/>
      <c r="UMA157" s="129"/>
      <c r="UMB157" s="129"/>
      <c r="UMC157" s="129"/>
      <c r="UMD157" s="129"/>
      <c r="UME157" s="129"/>
      <c r="UMF157" s="129"/>
      <c r="UMG157" s="129"/>
      <c r="UMH157" s="129"/>
      <c r="UMI157" s="129"/>
      <c r="UMJ157" s="129"/>
      <c r="UMK157" s="129"/>
      <c r="UML157" s="129"/>
      <c r="UMM157" s="129"/>
      <c r="UMN157" s="129"/>
      <c r="UMO157" s="129"/>
      <c r="UMP157" s="129"/>
      <c r="UMQ157" s="129"/>
      <c r="UMR157" s="129"/>
      <c r="UMS157" s="129"/>
      <c r="UMT157" s="129"/>
      <c r="UMU157" s="129"/>
      <c r="UMV157" s="129"/>
      <c r="UMW157" s="129"/>
      <c r="UMX157" s="129"/>
      <c r="UMY157" s="129"/>
      <c r="UMZ157" s="129"/>
      <c r="UNA157" s="129"/>
      <c r="UNB157" s="129"/>
      <c r="UNC157" s="129"/>
      <c r="UND157" s="129"/>
      <c r="UNE157" s="129"/>
      <c r="UNF157" s="129"/>
      <c r="UNG157" s="129"/>
      <c r="UNH157" s="129"/>
      <c r="UNI157" s="129"/>
      <c r="UNJ157" s="129"/>
      <c r="UNK157" s="129"/>
      <c r="UNL157" s="129"/>
      <c r="UNM157" s="129"/>
      <c r="UNN157" s="129"/>
      <c r="UNO157" s="129"/>
      <c r="UNP157" s="129"/>
      <c r="UNQ157" s="129"/>
      <c r="UNR157" s="129"/>
      <c r="UNS157" s="129"/>
      <c r="UNT157" s="129"/>
      <c r="UNU157" s="129"/>
      <c r="UNV157" s="129"/>
      <c r="UNW157" s="129"/>
      <c r="UNX157" s="129"/>
      <c r="UNY157" s="129"/>
      <c r="UNZ157" s="129"/>
      <c r="UOA157" s="129"/>
      <c r="UOB157" s="129"/>
      <c r="UOC157" s="129"/>
      <c r="UOD157" s="129"/>
      <c r="UOE157" s="129"/>
      <c r="UOF157" s="129"/>
      <c r="UOG157" s="129"/>
      <c r="UOH157" s="129"/>
      <c r="UOI157" s="129"/>
      <c r="UOJ157" s="129"/>
      <c r="UOK157" s="129"/>
      <c r="UOL157" s="129"/>
      <c r="UOM157" s="129"/>
      <c r="UON157" s="129"/>
      <c r="UOO157" s="129"/>
      <c r="UOP157" s="129"/>
      <c r="UOQ157" s="129"/>
      <c r="UOR157" s="129"/>
      <c r="UOS157" s="129"/>
      <c r="UOT157" s="129"/>
      <c r="UOU157" s="129"/>
      <c r="UOV157" s="129"/>
      <c r="UOW157" s="129"/>
      <c r="UOX157" s="129"/>
      <c r="UOY157" s="129"/>
      <c r="UOZ157" s="129"/>
      <c r="UPA157" s="129"/>
      <c r="UPB157" s="129"/>
      <c r="UPC157" s="129"/>
      <c r="UPD157" s="129"/>
      <c r="UPE157" s="129"/>
      <c r="UPF157" s="129"/>
      <c r="UPG157" s="129"/>
      <c r="UPH157" s="129"/>
      <c r="UPI157" s="129"/>
      <c r="UPJ157" s="129"/>
      <c r="UPK157" s="129"/>
      <c r="UPL157" s="129"/>
      <c r="UPM157" s="129"/>
      <c r="UPN157" s="129"/>
      <c r="UPO157" s="129"/>
      <c r="UPP157" s="129"/>
      <c r="UPQ157" s="129"/>
      <c r="UPR157" s="129"/>
      <c r="UPS157" s="129"/>
      <c r="UPT157" s="129"/>
      <c r="UPU157" s="129"/>
      <c r="UPV157" s="129"/>
      <c r="UPW157" s="129"/>
      <c r="UPX157" s="129"/>
      <c r="UPY157" s="129"/>
      <c r="UPZ157" s="129"/>
      <c r="UQA157" s="129"/>
      <c r="UQB157" s="129"/>
      <c r="UQC157" s="129"/>
      <c r="UQD157" s="129"/>
      <c r="UQE157" s="129"/>
      <c r="UQF157" s="129"/>
      <c r="UQG157" s="129"/>
      <c r="UQH157" s="129"/>
      <c r="UQI157" s="129"/>
      <c r="UQJ157" s="129"/>
      <c r="UQK157" s="129"/>
      <c r="UQL157" s="129"/>
      <c r="UQM157" s="129"/>
      <c r="UQN157" s="129"/>
      <c r="UQO157" s="129"/>
      <c r="UQP157" s="129"/>
      <c r="UQQ157" s="129"/>
      <c r="UQR157" s="129"/>
      <c r="UQS157" s="129"/>
      <c r="UQT157" s="129"/>
      <c r="UQU157" s="129"/>
      <c r="UQV157" s="129"/>
      <c r="UQW157" s="129"/>
      <c r="UQX157" s="129"/>
      <c r="UQY157" s="129"/>
      <c r="UQZ157" s="129"/>
      <c r="URA157" s="129"/>
      <c r="URB157" s="129"/>
      <c r="URC157" s="129"/>
      <c r="URD157" s="129"/>
      <c r="URE157" s="129"/>
      <c r="URF157" s="129"/>
      <c r="URG157" s="129"/>
      <c r="URH157" s="129"/>
      <c r="URI157" s="129"/>
      <c r="URJ157" s="129"/>
      <c r="URK157" s="129"/>
      <c r="URL157" s="129"/>
      <c r="URM157" s="129"/>
      <c r="URN157" s="129"/>
      <c r="URO157" s="129"/>
      <c r="URP157" s="129"/>
      <c r="URQ157" s="129"/>
      <c r="URR157" s="129"/>
      <c r="URS157" s="129"/>
      <c r="URT157" s="129"/>
      <c r="URU157" s="129"/>
      <c r="URV157" s="129"/>
      <c r="URW157" s="129"/>
      <c r="URX157" s="129"/>
      <c r="URY157" s="129"/>
      <c r="URZ157" s="129"/>
      <c r="USA157" s="129"/>
      <c r="USB157" s="129"/>
      <c r="USC157" s="129"/>
      <c r="USD157" s="129"/>
      <c r="USE157" s="129"/>
      <c r="USF157" s="129"/>
      <c r="USG157" s="129"/>
      <c r="USH157" s="129"/>
      <c r="USI157" s="129"/>
      <c r="USJ157" s="129"/>
      <c r="USK157" s="129"/>
      <c r="USL157" s="129"/>
      <c r="USM157" s="129"/>
      <c r="USN157" s="129"/>
      <c r="USO157" s="129"/>
      <c r="USP157" s="129"/>
      <c r="USQ157" s="129"/>
      <c r="USR157" s="129"/>
      <c r="USS157" s="129"/>
      <c r="UST157" s="129"/>
      <c r="USU157" s="129"/>
      <c r="USV157" s="129"/>
      <c r="USW157" s="129"/>
      <c r="USX157" s="129"/>
      <c r="USY157" s="129"/>
      <c r="USZ157" s="129"/>
      <c r="UTA157" s="129"/>
      <c r="UTB157" s="129"/>
      <c r="UTC157" s="129"/>
      <c r="UTD157" s="129"/>
      <c r="UTE157" s="129"/>
      <c r="UTF157" s="129"/>
      <c r="UTG157" s="129"/>
      <c r="UTH157" s="129"/>
      <c r="UTI157" s="129"/>
      <c r="UTJ157" s="129"/>
      <c r="UTK157" s="129"/>
      <c r="UTL157" s="129"/>
      <c r="UTM157" s="129"/>
      <c r="UTN157" s="129"/>
      <c r="UTO157" s="129"/>
      <c r="UTP157" s="129"/>
      <c r="UTQ157" s="129"/>
      <c r="UTR157" s="129"/>
      <c r="UTS157" s="129"/>
      <c r="UTT157" s="129"/>
      <c r="UTU157" s="129"/>
      <c r="UTV157" s="129"/>
      <c r="UTW157" s="129"/>
      <c r="UTX157" s="129"/>
      <c r="UTY157" s="129"/>
      <c r="UTZ157" s="129"/>
      <c r="UUA157" s="129"/>
      <c r="UUB157" s="129"/>
      <c r="UUC157" s="129"/>
      <c r="UUD157" s="129"/>
      <c r="UUE157" s="129"/>
      <c r="UUF157" s="129"/>
      <c r="UUG157" s="129"/>
      <c r="UUH157" s="129"/>
      <c r="UUI157" s="129"/>
      <c r="UUJ157" s="129"/>
      <c r="UUK157" s="129"/>
      <c r="UUL157" s="129"/>
      <c r="UUM157" s="129"/>
      <c r="UUN157" s="129"/>
      <c r="UUO157" s="129"/>
      <c r="UUP157" s="129"/>
      <c r="UUQ157" s="129"/>
      <c r="UUR157" s="129"/>
      <c r="UUS157" s="129"/>
      <c r="UUT157" s="129"/>
      <c r="UUU157" s="129"/>
      <c r="UUV157" s="129"/>
      <c r="UUW157" s="129"/>
      <c r="UUX157" s="129"/>
      <c r="UUY157" s="129"/>
      <c r="UUZ157" s="129"/>
      <c r="UVA157" s="129"/>
      <c r="UVB157" s="129"/>
      <c r="UVC157" s="129"/>
      <c r="UVD157" s="129"/>
      <c r="UVE157" s="129"/>
      <c r="UVF157" s="129"/>
      <c r="UVG157" s="129"/>
      <c r="UVH157" s="129"/>
      <c r="UVI157" s="129"/>
      <c r="UVJ157" s="129"/>
      <c r="UVK157" s="129"/>
      <c r="UVL157" s="129"/>
      <c r="UVM157" s="129"/>
      <c r="UVN157" s="129"/>
      <c r="UVO157" s="129"/>
      <c r="UVP157" s="129"/>
      <c r="UVQ157" s="129"/>
      <c r="UVR157" s="129"/>
      <c r="UVS157" s="129"/>
      <c r="UVT157" s="129"/>
      <c r="UVU157" s="129"/>
      <c r="UVV157" s="129"/>
      <c r="UVW157" s="129"/>
      <c r="UVX157" s="129"/>
      <c r="UVY157" s="129"/>
      <c r="UVZ157" s="129"/>
      <c r="UWA157" s="129"/>
      <c r="UWB157" s="129"/>
      <c r="UWC157" s="129"/>
      <c r="UWD157" s="129"/>
      <c r="UWE157" s="129"/>
      <c r="UWF157" s="129"/>
      <c r="UWG157" s="129"/>
      <c r="UWH157" s="129"/>
      <c r="UWI157" s="129"/>
      <c r="UWJ157" s="129"/>
      <c r="UWK157" s="129"/>
      <c r="UWL157" s="129"/>
      <c r="UWM157" s="129"/>
      <c r="UWN157" s="129"/>
      <c r="UWO157" s="129"/>
      <c r="UWP157" s="129"/>
      <c r="UWQ157" s="129"/>
      <c r="UWR157" s="129"/>
      <c r="UWS157" s="129"/>
      <c r="UWT157" s="129"/>
      <c r="UWU157" s="129"/>
      <c r="UWV157" s="129"/>
      <c r="UWW157" s="129"/>
      <c r="UWX157" s="129"/>
      <c r="UWY157" s="129"/>
      <c r="UWZ157" s="129"/>
      <c r="UXA157" s="129"/>
      <c r="UXB157" s="129"/>
      <c r="UXC157" s="129"/>
      <c r="UXD157" s="129"/>
      <c r="UXE157" s="129"/>
      <c r="UXF157" s="129"/>
      <c r="UXG157" s="129"/>
      <c r="UXH157" s="129"/>
      <c r="UXI157" s="129"/>
      <c r="UXJ157" s="129"/>
      <c r="UXK157" s="129"/>
      <c r="UXL157" s="129"/>
      <c r="UXM157" s="129"/>
      <c r="UXN157" s="129"/>
      <c r="UXO157" s="129"/>
      <c r="UXP157" s="129"/>
      <c r="UXQ157" s="129"/>
      <c r="UXR157" s="129"/>
      <c r="UXS157" s="129"/>
      <c r="UXT157" s="129"/>
      <c r="UXU157" s="129"/>
      <c r="UXV157" s="129"/>
      <c r="UXW157" s="129"/>
      <c r="UXX157" s="129"/>
      <c r="UXY157" s="129"/>
      <c r="UXZ157" s="129"/>
      <c r="UYA157" s="129"/>
      <c r="UYB157" s="129"/>
      <c r="UYC157" s="129"/>
      <c r="UYD157" s="129"/>
      <c r="UYE157" s="129"/>
      <c r="UYF157" s="129"/>
      <c r="UYG157" s="129"/>
      <c r="UYH157" s="129"/>
      <c r="UYI157" s="129"/>
      <c r="UYJ157" s="129"/>
      <c r="UYK157" s="129"/>
      <c r="UYL157" s="129"/>
      <c r="UYM157" s="129"/>
      <c r="UYN157" s="129"/>
      <c r="UYO157" s="129"/>
      <c r="UYP157" s="129"/>
      <c r="UYQ157" s="129"/>
      <c r="UYR157" s="129"/>
      <c r="UYS157" s="129"/>
      <c r="UYT157" s="129"/>
      <c r="UYU157" s="129"/>
      <c r="UYV157" s="129"/>
      <c r="UYW157" s="129"/>
      <c r="UYX157" s="129"/>
      <c r="UYY157" s="129"/>
      <c r="UYZ157" s="129"/>
      <c r="UZA157" s="129"/>
      <c r="UZB157" s="129"/>
      <c r="UZC157" s="129"/>
      <c r="UZD157" s="129"/>
      <c r="UZE157" s="129"/>
      <c r="UZF157" s="129"/>
      <c r="UZG157" s="129"/>
      <c r="UZH157" s="129"/>
      <c r="UZI157" s="129"/>
      <c r="UZJ157" s="129"/>
      <c r="UZK157" s="129"/>
      <c r="UZL157" s="129"/>
      <c r="UZM157" s="129"/>
      <c r="UZN157" s="129"/>
      <c r="UZO157" s="129"/>
      <c r="UZP157" s="129"/>
      <c r="UZQ157" s="129"/>
      <c r="UZR157" s="129"/>
      <c r="UZS157" s="129"/>
      <c r="UZT157" s="129"/>
      <c r="UZU157" s="129"/>
      <c r="UZV157" s="129"/>
      <c r="UZW157" s="129"/>
      <c r="UZX157" s="129"/>
      <c r="UZY157" s="129"/>
      <c r="UZZ157" s="129"/>
      <c r="VAA157" s="129"/>
      <c r="VAB157" s="129"/>
      <c r="VAC157" s="129"/>
      <c r="VAD157" s="129"/>
      <c r="VAE157" s="129"/>
      <c r="VAF157" s="129"/>
      <c r="VAG157" s="129"/>
      <c r="VAH157" s="129"/>
      <c r="VAI157" s="129"/>
      <c r="VAJ157" s="129"/>
      <c r="VAK157" s="129"/>
      <c r="VAL157" s="129"/>
      <c r="VAM157" s="129"/>
      <c r="VAN157" s="129"/>
      <c r="VAO157" s="129"/>
      <c r="VAP157" s="129"/>
      <c r="VAQ157" s="129"/>
      <c r="VAR157" s="129"/>
      <c r="VAS157" s="129"/>
      <c r="VAT157" s="129"/>
      <c r="VAU157" s="129"/>
      <c r="VAV157" s="129"/>
      <c r="VAW157" s="129"/>
      <c r="VAX157" s="129"/>
      <c r="VAY157" s="129"/>
      <c r="VAZ157" s="129"/>
      <c r="VBA157" s="129"/>
      <c r="VBB157" s="129"/>
      <c r="VBC157" s="129"/>
      <c r="VBD157" s="129"/>
      <c r="VBE157" s="129"/>
      <c r="VBF157" s="129"/>
      <c r="VBG157" s="129"/>
      <c r="VBH157" s="129"/>
      <c r="VBI157" s="129"/>
      <c r="VBJ157" s="129"/>
      <c r="VBK157" s="129"/>
      <c r="VBL157" s="129"/>
      <c r="VBM157" s="129"/>
      <c r="VBN157" s="129"/>
      <c r="VBO157" s="129"/>
      <c r="VBP157" s="129"/>
      <c r="VBQ157" s="129"/>
      <c r="VBR157" s="129"/>
      <c r="VBS157" s="129"/>
      <c r="VBT157" s="129"/>
      <c r="VBU157" s="129"/>
      <c r="VBV157" s="129"/>
      <c r="VBW157" s="129"/>
      <c r="VBX157" s="129"/>
      <c r="VBY157" s="129"/>
      <c r="VBZ157" s="129"/>
      <c r="VCA157" s="129"/>
      <c r="VCB157" s="129"/>
      <c r="VCC157" s="129"/>
      <c r="VCD157" s="129"/>
      <c r="VCE157" s="129"/>
      <c r="VCF157" s="129"/>
      <c r="VCG157" s="129"/>
      <c r="VCH157" s="129"/>
      <c r="VCI157" s="129"/>
      <c r="VCJ157" s="129"/>
      <c r="VCK157" s="129"/>
      <c r="VCL157" s="129"/>
      <c r="VCM157" s="129"/>
      <c r="VCN157" s="129"/>
      <c r="VCO157" s="129"/>
      <c r="VCP157" s="129"/>
      <c r="VCQ157" s="129"/>
      <c r="VCR157" s="129"/>
      <c r="VCS157" s="129"/>
      <c r="VCT157" s="129"/>
      <c r="VCU157" s="129"/>
      <c r="VCV157" s="129"/>
      <c r="VCW157" s="129"/>
      <c r="VCX157" s="129"/>
      <c r="VCY157" s="129"/>
      <c r="VCZ157" s="129"/>
      <c r="VDA157" s="129"/>
      <c r="VDB157" s="129"/>
      <c r="VDC157" s="129"/>
      <c r="VDD157" s="129"/>
      <c r="VDE157" s="129"/>
      <c r="VDF157" s="129"/>
      <c r="VDG157" s="129"/>
      <c r="VDH157" s="129"/>
      <c r="VDI157" s="129"/>
      <c r="VDJ157" s="129"/>
      <c r="VDK157" s="129"/>
      <c r="VDL157" s="129"/>
      <c r="VDM157" s="129"/>
      <c r="VDN157" s="129"/>
      <c r="VDO157" s="129"/>
      <c r="VDP157" s="129"/>
      <c r="VDQ157" s="129"/>
      <c r="VDR157" s="129"/>
      <c r="VDS157" s="129"/>
      <c r="VDT157" s="129"/>
      <c r="VDU157" s="129"/>
      <c r="VDV157" s="129"/>
      <c r="VDW157" s="129"/>
      <c r="VDX157" s="129"/>
      <c r="VDY157" s="129"/>
      <c r="VDZ157" s="129"/>
      <c r="VEA157" s="129"/>
      <c r="VEB157" s="129"/>
      <c r="VEC157" s="129"/>
      <c r="VED157" s="129"/>
      <c r="VEE157" s="129"/>
      <c r="VEF157" s="129"/>
      <c r="VEG157" s="129"/>
      <c r="VEH157" s="129"/>
      <c r="VEI157" s="129"/>
      <c r="VEJ157" s="129"/>
      <c r="VEK157" s="129"/>
      <c r="VEL157" s="129"/>
      <c r="VEM157" s="129"/>
      <c r="VEN157" s="129"/>
      <c r="VEO157" s="129"/>
      <c r="VEP157" s="129"/>
      <c r="VEQ157" s="129"/>
      <c r="VER157" s="129"/>
      <c r="VES157" s="129"/>
      <c r="VET157" s="129"/>
      <c r="VEU157" s="129"/>
      <c r="VEV157" s="129"/>
      <c r="VEW157" s="129"/>
      <c r="VEX157" s="129"/>
      <c r="VEY157" s="129"/>
      <c r="VEZ157" s="129"/>
      <c r="VFA157" s="129"/>
      <c r="VFB157" s="129"/>
      <c r="VFC157" s="129"/>
      <c r="VFD157" s="129"/>
      <c r="VFE157" s="129"/>
      <c r="VFF157" s="129"/>
      <c r="VFG157" s="129"/>
      <c r="VFH157" s="129"/>
      <c r="VFI157" s="129"/>
      <c r="VFJ157" s="129"/>
      <c r="VFK157" s="129"/>
      <c r="VFL157" s="129"/>
      <c r="VFM157" s="129"/>
      <c r="VFN157" s="129"/>
      <c r="VFO157" s="129"/>
      <c r="VFP157" s="129"/>
      <c r="VFQ157" s="129"/>
      <c r="VFR157" s="129"/>
      <c r="VFS157" s="129"/>
      <c r="VFT157" s="129"/>
      <c r="VFU157" s="129"/>
      <c r="VFV157" s="129"/>
      <c r="VFW157" s="129"/>
      <c r="VFX157" s="129"/>
      <c r="VFY157" s="129"/>
      <c r="VFZ157" s="129"/>
      <c r="VGA157" s="129"/>
      <c r="VGB157" s="129"/>
      <c r="VGC157" s="129"/>
      <c r="VGD157" s="129"/>
      <c r="VGE157" s="129"/>
      <c r="VGF157" s="129"/>
      <c r="VGG157" s="129"/>
      <c r="VGH157" s="129"/>
      <c r="VGI157" s="129"/>
      <c r="VGJ157" s="129"/>
      <c r="VGK157" s="129"/>
      <c r="VGL157" s="129"/>
      <c r="VGM157" s="129"/>
      <c r="VGN157" s="129"/>
      <c r="VGO157" s="129"/>
      <c r="VGP157" s="129"/>
      <c r="VGQ157" s="129"/>
      <c r="VGR157" s="129"/>
      <c r="VGS157" s="129"/>
      <c r="VGT157" s="129"/>
      <c r="VGU157" s="129"/>
      <c r="VGV157" s="129"/>
      <c r="VGW157" s="129"/>
      <c r="VGX157" s="129"/>
      <c r="VGY157" s="129"/>
      <c r="VGZ157" s="129"/>
      <c r="VHA157" s="129"/>
      <c r="VHB157" s="129"/>
      <c r="VHC157" s="129"/>
      <c r="VHD157" s="129"/>
      <c r="VHE157" s="129"/>
      <c r="VHF157" s="129"/>
      <c r="VHG157" s="129"/>
      <c r="VHH157" s="129"/>
      <c r="VHI157" s="129"/>
      <c r="VHJ157" s="129"/>
      <c r="VHK157" s="129"/>
      <c r="VHL157" s="129"/>
      <c r="VHM157" s="129"/>
      <c r="VHN157" s="129"/>
      <c r="VHO157" s="129"/>
      <c r="VHP157" s="129"/>
      <c r="VHQ157" s="129"/>
      <c r="VHR157" s="129"/>
      <c r="VHS157" s="129"/>
      <c r="VHT157" s="129"/>
      <c r="VHU157" s="129"/>
      <c r="VHV157" s="129"/>
      <c r="VHW157" s="129"/>
      <c r="VHX157" s="129"/>
      <c r="VHY157" s="129"/>
      <c r="VHZ157" s="129"/>
      <c r="VIA157" s="129"/>
      <c r="VIB157" s="129"/>
      <c r="VIC157" s="129"/>
      <c r="VID157" s="129"/>
      <c r="VIE157" s="129"/>
      <c r="VIF157" s="129"/>
      <c r="VIG157" s="129"/>
      <c r="VIH157" s="129"/>
      <c r="VII157" s="129"/>
      <c r="VIJ157" s="129"/>
      <c r="VIK157" s="129"/>
      <c r="VIL157" s="129"/>
      <c r="VIM157" s="129"/>
      <c r="VIN157" s="129"/>
      <c r="VIO157" s="129"/>
      <c r="VIP157" s="129"/>
      <c r="VIQ157" s="129"/>
      <c r="VIR157" s="129"/>
      <c r="VIS157" s="129"/>
      <c r="VIT157" s="129"/>
      <c r="VIU157" s="129"/>
      <c r="VIV157" s="129"/>
      <c r="VIW157" s="129"/>
      <c r="VIX157" s="129"/>
      <c r="VIY157" s="129"/>
      <c r="VIZ157" s="129"/>
      <c r="VJA157" s="129"/>
      <c r="VJB157" s="129"/>
      <c r="VJC157" s="129"/>
      <c r="VJD157" s="129"/>
      <c r="VJE157" s="129"/>
      <c r="VJF157" s="129"/>
      <c r="VJG157" s="129"/>
      <c r="VJH157" s="129"/>
      <c r="VJI157" s="129"/>
      <c r="VJJ157" s="129"/>
      <c r="VJK157" s="129"/>
      <c r="VJL157" s="129"/>
      <c r="VJM157" s="129"/>
      <c r="VJN157" s="129"/>
      <c r="VJO157" s="129"/>
      <c r="VJP157" s="129"/>
      <c r="VJQ157" s="129"/>
      <c r="VJR157" s="129"/>
      <c r="VJS157" s="129"/>
      <c r="VJT157" s="129"/>
      <c r="VJU157" s="129"/>
      <c r="VJV157" s="129"/>
      <c r="VJW157" s="129"/>
      <c r="VJX157" s="129"/>
      <c r="VJY157" s="129"/>
      <c r="VJZ157" s="129"/>
      <c r="VKA157" s="129"/>
      <c r="VKB157" s="129"/>
      <c r="VKC157" s="129"/>
      <c r="VKD157" s="129"/>
      <c r="VKE157" s="129"/>
      <c r="VKF157" s="129"/>
      <c r="VKG157" s="129"/>
      <c r="VKH157" s="129"/>
      <c r="VKI157" s="129"/>
      <c r="VKJ157" s="129"/>
      <c r="VKK157" s="129"/>
      <c r="VKL157" s="129"/>
      <c r="VKM157" s="129"/>
      <c r="VKN157" s="129"/>
      <c r="VKO157" s="129"/>
      <c r="VKP157" s="129"/>
      <c r="VKQ157" s="129"/>
      <c r="VKR157" s="129"/>
      <c r="VKS157" s="129"/>
      <c r="VKT157" s="129"/>
      <c r="VKU157" s="129"/>
      <c r="VKV157" s="129"/>
      <c r="VKW157" s="129"/>
      <c r="VKX157" s="129"/>
      <c r="VKY157" s="129"/>
      <c r="VKZ157" s="129"/>
      <c r="VLA157" s="129"/>
      <c r="VLB157" s="129"/>
      <c r="VLC157" s="129"/>
      <c r="VLD157" s="129"/>
      <c r="VLE157" s="129"/>
      <c r="VLF157" s="129"/>
      <c r="VLG157" s="129"/>
      <c r="VLH157" s="129"/>
      <c r="VLI157" s="129"/>
      <c r="VLJ157" s="129"/>
      <c r="VLK157" s="129"/>
      <c r="VLL157" s="129"/>
      <c r="VLM157" s="129"/>
      <c r="VLN157" s="129"/>
      <c r="VLO157" s="129"/>
      <c r="VLP157" s="129"/>
      <c r="VLQ157" s="129"/>
      <c r="VLR157" s="129"/>
      <c r="VLS157" s="129"/>
      <c r="VLT157" s="129"/>
      <c r="VLU157" s="129"/>
      <c r="VLV157" s="129"/>
      <c r="VLW157" s="129"/>
      <c r="VLX157" s="129"/>
      <c r="VLY157" s="129"/>
      <c r="VLZ157" s="129"/>
      <c r="VMA157" s="129"/>
      <c r="VMB157" s="129"/>
      <c r="VMC157" s="129"/>
      <c r="VMD157" s="129"/>
      <c r="VME157" s="129"/>
      <c r="VMF157" s="129"/>
      <c r="VMG157" s="129"/>
      <c r="VMH157" s="129"/>
      <c r="VMI157" s="129"/>
      <c r="VMJ157" s="129"/>
      <c r="VMK157" s="129"/>
      <c r="VML157" s="129"/>
      <c r="VMM157" s="129"/>
      <c r="VMN157" s="129"/>
      <c r="VMO157" s="129"/>
      <c r="VMP157" s="129"/>
      <c r="VMQ157" s="129"/>
      <c r="VMR157" s="129"/>
      <c r="VMS157" s="129"/>
      <c r="VMT157" s="129"/>
      <c r="VMU157" s="129"/>
      <c r="VMV157" s="129"/>
      <c r="VMW157" s="129"/>
      <c r="VMX157" s="129"/>
      <c r="VMY157" s="129"/>
      <c r="VMZ157" s="129"/>
      <c r="VNA157" s="129"/>
      <c r="VNB157" s="129"/>
      <c r="VNC157" s="129"/>
      <c r="VND157" s="129"/>
      <c r="VNE157" s="129"/>
      <c r="VNF157" s="129"/>
      <c r="VNG157" s="129"/>
      <c r="VNH157" s="129"/>
      <c r="VNI157" s="129"/>
      <c r="VNJ157" s="129"/>
      <c r="VNK157" s="129"/>
      <c r="VNL157" s="129"/>
      <c r="VNM157" s="129"/>
      <c r="VNN157" s="129"/>
      <c r="VNO157" s="129"/>
      <c r="VNP157" s="129"/>
      <c r="VNQ157" s="129"/>
      <c r="VNR157" s="129"/>
      <c r="VNS157" s="129"/>
      <c r="VNT157" s="129"/>
      <c r="VNU157" s="129"/>
      <c r="VNV157" s="129"/>
      <c r="VNW157" s="129"/>
      <c r="VNX157" s="129"/>
      <c r="VNY157" s="129"/>
      <c r="VNZ157" s="129"/>
      <c r="VOA157" s="129"/>
      <c r="VOB157" s="129"/>
      <c r="VOC157" s="129"/>
      <c r="VOD157" s="129"/>
      <c r="VOE157" s="129"/>
      <c r="VOF157" s="129"/>
      <c r="VOG157" s="129"/>
      <c r="VOH157" s="129"/>
      <c r="VOI157" s="129"/>
      <c r="VOJ157" s="129"/>
      <c r="VOK157" s="129"/>
      <c r="VOL157" s="129"/>
      <c r="VOM157" s="129"/>
      <c r="VON157" s="129"/>
      <c r="VOO157" s="129"/>
      <c r="VOP157" s="129"/>
      <c r="VOQ157" s="129"/>
      <c r="VOR157" s="129"/>
      <c r="VOS157" s="129"/>
      <c r="VOT157" s="129"/>
      <c r="VOU157" s="129"/>
      <c r="VOV157" s="129"/>
      <c r="VOW157" s="129"/>
      <c r="VOX157" s="129"/>
      <c r="VOY157" s="129"/>
      <c r="VOZ157" s="129"/>
      <c r="VPA157" s="129"/>
      <c r="VPB157" s="129"/>
      <c r="VPC157" s="129"/>
      <c r="VPD157" s="129"/>
      <c r="VPE157" s="129"/>
      <c r="VPF157" s="129"/>
      <c r="VPG157" s="129"/>
      <c r="VPH157" s="129"/>
      <c r="VPI157" s="129"/>
      <c r="VPJ157" s="129"/>
      <c r="VPK157" s="129"/>
      <c r="VPL157" s="129"/>
      <c r="VPM157" s="129"/>
      <c r="VPN157" s="129"/>
      <c r="VPO157" s="129"/>
      <c r="VPP157" s="129"/>
      <c r="VPQ157" s="129"/>
      <c r="VPR157" s="129"/>
      <c r="VPS157" s="129"/>
      <c r="VPT157" s="129"/>
      <c r="VPU157" s="129"/>
      <c r="VPV157" s="129"/>
      <c r="VPW157" s="129"/>
      <c r="VPX157" s="129"/>
      <c r="VPY157" s="129"/>
      <c r="VPZ157" s="129"/>
      <c r="VQA157" s="129"/>
      <c r="VQB157" s="129"/>
      <c r="VQC157" s="129"/>
      <c r="VQD157" s="129"/>
      <c r="VQE157" s="129"/>
      <c r="VQF157" s="129"/>
      <c r="VQG157" s="129"/>
      <c r="VQH157" s="129"/>
      <c r="VQI157" s="129"/>
      <c r="VQJ157" s="129"/>
      <c r="VQK157" s="129"/>
      <c r="VQL157" s="129"/>
      <c r="VQM157" s="129"/>
      <c r="VQN157" s="129"/>
      <c r="VQO157" s="129"/>
      <c r="VQP157" s="129"/>
      <c r="VQQ157" s="129"/>
      <c r="VQR157" s="129"/>
      <c r="VQS157" s="129"/>
      <c r="VQT157" s="129"/>
      <c r="VQU157" s="129"/>
      <c r="VQV157" s="129"/>
      <c r="VQW157" s="129"/>
      <c r="VQX157" s="129"/>
      <c r="VQY157" s="129"/>
      <c r="VQZ157" s="129"/>
      <c r="VRA157" s="129"/>
      <c r="VRB157" s="129"/>
      <c r="VRC157" s="129"/>
      <c r="VRD157" s="129"/>
      <c r="VRE157" s="129"/>
      <c r="VRF157" s="129"/>
      <c r="VRG157" s="129"/>
      <c r="VRH157" s="129"/>
      <c r="VRI157" s="129"/>
      <c r="VRJ157" s="129"/>
      <c r="VRK157" s="129"/>
      <c r="VRL157" s="129"/>
      <c r="VRM157" s="129"/>
      <c r="VRN157" s="129"/>
      <c r="VRO157" s="129"/>
      <c r="VRP157" s="129"/>
      <c r="VRQ157" s="129"/>
      <c r="VRR157" s="129"/>
      <c r="VRS157" s="129"/>
      <c r="VRT157" s="129"/>
      <c r="VRU157" s="129"/>
      <c r="VRV157" s="129"/>
      <c r="VRW157" s="129"/>
      <c r="VRX157" s="129"/>
      <c r="VRY157" s="129"/>
      <c r="VRZ157" s="129"/>
      <c r="VSA157" s="129"/>
      <c r="VSB157" s="129"/>
      <c r="VSC157" s="129"/>
      <c r="VSD157" s="129"/>
      <c r="VSE157" s="129"/>
      <c r="VSF157" s="129"/>
      <c r="VSG157" s="129"/>
      <c r="VSH157" s="129"/>
      <c r="VSI157" s="129"/>
      <c r="VSJ157" s="129"/>
      <c r="VSK157" s="129"/>
      <c r="VSL157" s="129"/>
      <c r="VSM157" s="129"/>
      <c r="VSN157" s="129"/>
      <c r="VSO157" s="129"/>
      <c r="VSP157" s="129"/>
      <c r="VSQ157" s="129"/>
      <c r="VSR157" s="129"/>
      <c r="VSS157" s="129"/>
      <c r="VST157" s="129"/>
      <c r="VSU157" s="129"/>
      <c r="VSV157" s="129"/>
      <c r="VSW157" s="129"/>
      <c r="VSX157" s="129"/>
      <c r="VSY157" s="129"/>
      <c r="VSZ157" s="129"/>
      <c r="VTA157" s="129"/>
      <c r="VTB157" s="129"/>
      <c r="VTC157" s="129"/>
      <c r="VTD157" s="129"/>
      <c r="VTE157" s="129"/>
      <c r="VTF157" s="129"/>
      <c r="VTG157" s="129"/>
      <c r="VTH157" s="129"/>
      <c r="VTI157" s="129"/>
      <c r="VTJ157" s="129"/>
      <c r="VTK157" s="129"/>
      <c r="VTL157" s="129"/>
      <c r="VTM157" s="129"/>
      <c r="VTN157" s="129"/>
      <c r="VTO157" s="129"/>
      <c r="VTP157" s="129"/>
      <c r="VTQ157" s="129"/>
      <c r="VTR157" s="129"/>
      <c r="VTS157" s="129"/>
      <c r="VTT157" s="129"/>
      <c r="VTU157" s="129"/>
      <c r="VTV157" s="129"/>
      <c r="VTW157" s="129"/>
      <c r="VTX157" s="129"/>
      <c r="VTY157" s="129"/>
      <c r="VTZ157" s="129"/>
      <c r="VUA157" s="129"/>
      <c r="VUB157" s="129"/>
      <c r="VUC157" s="129"/>
      <c r="VUD157" s="129"/>
      <c r="VUE157" s="129"/>
      <c r="VUF157" s="129"/>
      <c r="VUG157" s="129"/>
      <c r="VUH157" s="129"/>
      <c r="VUI157" s="129"/>
      <c r="VUJ157" s="129"/>
      <c r="VUK157" s="129"/>
      <c r="VUL157" s="129"/>
      <c r="VUM157" s="129"/>
      <c r="VUN157" s="129"/>
      <c r="VUO157" s="129"/>
      <c r="VUP157" s="129"/>
      <c r="VUQ157" s="129"/>
      <c r="VUR157" s="129"/>
      <c r="VUS157" s="129"/>
      <c r="VUT157" s="129"/>
      <c r="VUU157" s="129"/>
      <c r="VUV157" s="129"/>
      <c r="VUW157" s="129"/>
      <c r="VUX157" s="129"/>
      <c r="VUY157" s="129"/>
      <c r="VUZ157" s="129"/>
      <c r="VVA157" s="129"/>
      <c r="VVB157" s="129"/>
      <c r="VVC157" s="129"/>
      <c r="VVD157" s="129"/>
      <c r="VVE157" s="129"/>
      <c r="VVF157" s="129"/>
      <c r="VVG157" s="129"/>
      <c r="VVH157" s="129"/>
      <c r="VVI157" s="129"/>
      <c r="VVJ157" s="129"/>
      <c r="VVK157" s="129"/>
      <c r="VVL157" s="129"/>
      <c r="VVM157" s="129"/>
      <c r="VVN157" s="129"/>
      <c r="VVO157" s="129"/>
      <c r="VVP157" s="129"/>
      <c r="VVQ157" s="129"/>
      <c r="VVR157" s="129"/>
      <c r="VVS157" s="129"/>
      <c r="VVT157" s="129"/>
      <c r="VVU157" s="129"/>
      <c r="VVV157" s="129"/>
      <c r="VVW157" s="129"/>
      <c r="VVX157" s="129"/>
      <c r="VVY157" s="129"/>
      <c r="VVZ157" s="129"/>
      <c r="VWA157" s="129"/>
      <c r="VWB157" s="129"/>
      <c r="VWC157" s="129"/>
      <c r="VWD157" s="129"/>
      <c r="VWE157" s="129"/>
      <c r="VWF157" s="129"/>
      <c r="VWG157" s="129"/>
      <c r="VWH157" s="129"/>
      <c r="VWI157" s="129"/>
      <c r="VWJ157" s="129"/>
      <c r="VWK157" s="129"/>
      <c r="VWL157" s="129"/>
      <c r="VWM157" s="129"/>
      <c r="VWN157" s="129"/>
      <c r="VWO157" s="129"/>
      <c r="VWP157" s="129"/>
      <c r="VWQ157" s="129"/>
      <c r="VWR157" s="129"/>
      <c r="VWS157" s="129"/>
      <c r="VWT157" s="129"/>
      <c r="VWU157" s="129"/>
      <c r="VWV157" s="129"/>
      <c r="VWW157" s="129"/>
      <c r="VWX157" s="129"/>
      <c r="VWY157" s="129"/>
      <c r="VWZ157" s="129"/>
      <c r="VXA157" s="129"/>
      <c r="VXB157" s="129"/>
      <c r="VXC157" s="129"/>
      <c r="VXD157" s="129"/>
      <c r="VXE157" s="129"/>
      <c r="VXF157" s="129"/>
      <c r="VXG157" s="129"/>
      <c r="VXH157" s="129"/>
      <c r="VXI157" s="129"/>
      <c r="VXJ157" s="129"/>
      <c r="VXK157" s="129"/>
      <c r="VXL157" s="129"/>
      <c r="VXM157" s="129"/>
      <c r="VXN157" s="129"/>
      <c r="VXO157" s="129"/>
      <c r="VXP157" s="129"/>
      <c r="VXQ157" s="129"/>
      <c r="VXR157" s="129"/>
      <c r="VXS157" s="129"/>
      <c r="VXT157" s="129"/>
      <c r="VXU157" s="129"/>
      <c r="VXV157" s="129"/>
      <c r="VXW157" s="129"/>
      <c r="VXX157" s="129"/>
      <c r="VXY157" s="129"/>
      <c r="VXZ157" s="129"/>
      <c r="VYA157" s="129"/>
      <c r="VYB157" s="129"/>
      <c r="VYC157" s="129"/>
      <c r="VYD157" s="129"/>
      <c r="VYE157" s="129"/>
      <c r="VYF157" s="129"/>
      <c r="VYG157" s="129"/>
      <c r="VYH157" s="129"/>
      <c r="VYI157" s="129"/>
      <c r="VYJ157" s="129"/>
      <c r="VYK157" s="129"/>
      <c r="VYL157" s="129"/>
      <c r="VYM157" s="129"/>
      <c r="VYN157" s="129"/>
      <c r="VYO157" s="129"/>
      <c r="VYP157" s="129"/>
      <c r="VYQ157" s="129"/>
      <c r="VYR157" s="129"/>
      <c r="VYS157" s="129"/>
      <c r="VYT157" s="129"/>
      <c r="VYU157" s="129"/>
      <c r="VYV157" s="129"/>
      <c r="VYW157" s="129"/>
      <c r="VYX157" s="129"/>
      <c r="VYY157" s="129"/>
      <c r="VYZ157" s="129"/>
      <c r="VZA157" s="129"/>
      <c r="VZB157" s="129"/>
      <c r="VZC157" s="129"/>
      <c r="VZD157" s="129"/>
      <c r="VZE157" s="129"/>
      <c r="VZF157" s="129"/>
      <c r="VZG157" s="129"/>
      <c r="VZH157" s="129"/>
      <c r="VZI157" s="129"/>
      <c r="VZJ157" s="129"/>
      <c r="VZK157" s="129"/>
      <c r="VZL157" s="129"/>
      <c r="VZM157" s="129"/>
      <c r="VZN157" s="129"/>
      <c r="VZO157" s="129"/>
      <c r="VZP157" s="129"/>
      <c r="VZQ157" s="129"/>
      <c r="VZR157" s="129"/>
      <c r="VZS157" s="129"/>
      <c r="VZT157" s="129"/>
      <c r="VZU157" s="129"/>
      <c r="VZV157" s="129"/>
      <c r="VZW157" s="129"/>
      <c r="VZX157" s="129"/>
      <c r="VZY157" s="129"/>
      <c r="VZZ157" s="129"/>
      <c r="WAA157" s="129"/>
      <c r="WAB157" s="129"/>
      <c r="WAC157" s="129"/>
      <c r="WAD157" s="129"/>
      <c r="WAE157" s="129"/>
      <c r="WAF157" s="129"/>
      <c r="WAG157" s="129"/>
      <c r="WAH157" s="129"/>
      <c r="WAI157" s="129"/>
      <c r="WAJ157" s="129"/>
      <c r="WAK157" s="129"/>
      <c r="WAL157" s="129"/>
      <c r="WAM157" s="129"/>
      <c r="WAN157" s="129"/>
      <c r="WAO157" s="129"/>
      <c r="WAP157" s="129"/>
      <c r="WAQ157" s="129"/>
      <c r="WAR157" s="129"/>
      <c r="WAS157" s="129"/>
      <c r="WAT157" s="129"/>
      <c r="WAU157" s="129"/>
      <c r="WAV157" s="129"/>
      <c r="WAW157" s="129"/>
      <c r="WAX157" s="129"/>
      <c r="WAY157" s="129"/>
      <c r="WAZ157" s="129"/>
      <c r="WBA157" s="129"/>
      <c r="WBB157" s="129"/>
      <c r="WBC157" s="129"/>
      <c r="WBD157" s="129"/>
      <c r="WBE157" s="129"/>
      <c r="WBF157" s="129"/>
      <c r="WBG157" s="129"/>
      <c r="WBH157" s="129"/>
      <c r="WBI157" s="129"/>
      <c r="WBJ157" s="129"/>
      <c r="WBK157" s="129"/>
      <c r="WBL157" s="129"/>
      <c r="WBM157" s="129"/>
      <c r="WBN157" s="129"/>
      <c r="WBO157" s="129"/>
      <c r="WBP157" s="129"/>
      <c r="WBQ157" s="129"/>
      <c r="WBR157" s="129"/>
      <c r="WBS157" s="129"/>
      <c r="WBT157" s="129"/>
      <c r="WBU157" s="129"/>
      <c r="WBV157" s="129"/>
      <c r="WBW157" s="129"/>
      <c r="WBX157" s="129"/>
      <c r="WBY157" s="129"/>
      <c r="WBZ157" s="129"/>
      <c r="WCA157" s="129"/>
      <c r="WCB157" s="129"/>
      <c r="WCC157" s="129"/>
      <c r="WCD157" s="129"/>
      <c r="WCE157" s="129"/>
      <c r="WCF157" s="129"/>
      <c r="WCG157" s="129"/>
      <c r="WCH157" s="129"/>
      <c r="WCI157" s="129"/>
      <c r="WCJ157" s="129"/>
      <c r="WCK157" s="129"/>
      <c r="WCL157" s="129"/>
      <c r="WCM157" s="129"/>
      <c r="WCN157" s="129"/>
      <c r="WCO157" s="129"/>
      <c r="WCP157" s="129"/>
      <c r="WCQ157" s="129"/>
      <c r="WCR157" s="129"/>
      <c r="WCS157" s="129"/>
      <c r="WCT157" s="129"/>
      <c r="WCU157" s="129"/>
      <c r="WCV157" s="129"/>
      <c r="WCW157" s="129"/>
      <c r="WCX157" s="129"/>
      <c r="WCY157" s="129"/>
      <c r="WCZ157" s="129"/>
      <c r="WDA157" s="129"/>
      <c r="WDB157" s="129"/>
      <c r="WDC157" s="129"/>
      <c r="WDD157" s="129"/>
      <c r="WDE157" s="129"/>
      <c r="WDF157" s="129"/>
      <c r="WDG157" s="129"/>
      <c r="WDH157" s="129"/>
      <c r="WDI157" s="129"/>
      <c r="WDJ157" s="129"/>
      <c r="WDK157" s="129"/>
      <c r="WDL157" s="129"/>
      <c r="WDM157" s="129"/>
      <c r="WDN157" s="129"/>
      <c r="WDO157" s="129"/>
      <c r="WDP157" s="129"/>
      <c r="WDQ157" s="129"/>
      <c r="WDR157" s="129"/>
      <c r="WDS157" s="129"/>
      <c r="WDT157" s="129"/>
      <c r="WDU157" s="129"/>
      <c r="WDV157" s="129"/>
      <c r="WDW157" s="129"/>
      <c r="WDX157" s="129"/>
      <c r="WDY157" s="129"/>
      <c r="WDZ157" s="129"/>
      <c r="WEA157" s="129"/>
      <c r="WEB157" s="129"/>
      <c r="WEC157" s="129"/>
      <c r="WED157" s="129"/>
      <c r="WEE157" s="129"/>
      <c r="WEF157" s="129"/>
      <c r="WEG157" s="129"/>
      <c r="WEH157" s="129"/>
      <c r="WEI157" s="129"/>
      <c r="WEJ157" s="129"/>
      <c r="WEK157" s="129"/>
      <c r="WEL157" s="129"/>
      <c r="WEM157" s="129"/>
      <c r="WEN157" s="129"/>
      <c r="WEO157" s="129"/>
      <c r="WEP157" s="129"/>
      <c r="WEQ157" s="129"/>
      <c r="WER157" s="129"/>
      <c r="WES157" s="129"/>
      <c r="WET157" s="129"/>
      <c r="WEU157" s="129"/>
      <c r="WEV157" s="129"/>
      <c r="WEW157" s="129"/>
      <c r="WEX157" s="129"/>
      <c r="WEY157" s="129"/>
      <c r="WEZ157" s="129"/>
      <c r="WFA157" s="129"/>
      <c r="WFB157" s="129"/>
      <c r="WFC157" s="129"/>
      <c r="WFD157" s="129"/>
      <c r="WFE157" s="129"/>
      <c r="WFF157" s="129"/>
      <c r="WFG157" s="129"/>
      <c r="WFH157" s="129"/>
      <c r="WFI157" s="129"/>
      <c r="WFJ157" s="129"/>
      <c r="WFK157" s="129"/>
      <c r="WFL157" s="129"/>
      <c r="WFM157" s="129"/>
      <c r="WFN157" s="129"/>
      <c r="WFO157" s="129"/>
      <c r="WFP157" s="129"/>
      <c r="WFQ157" s="129"/>
      <c r="WFR157" s="129"/>
      <c r="WFS157" s="129"/>
      <c r="WFT157" s="129"/>
      <c r="WFU157" s="129"/>
      <c r="WFV157" s="129"/>
      <c r="WFW157" s="129"/>
      <c r="WFX157" s="129"/>
      <c r="WFY157" s="129"/>
      <c r="WFZ157" s="129"/>
      <c r="WGA157" s="129"/>
      <c r="WGB157" s="129"/>
      <c r="WGC157" s="129"/>
      <c r="WGD157" s="129"/>
      <c r="WGE157" s="129"/>
      <c r="WGF157" s="129"/>
      <c r="WGG157" s="129"/>
      <c r="WGH157" s="129"/>
      <c r="WGI157" s="129"/>
      <c r="WGJ157" s="129"/>
      <c r="WGK157" s="129"/>
      <c r="WGL157" s="129"/>
      <c r="WGM157" s="129"/>
      <c r="WGN157" s="129"/>
      <c r="WGO157" s="129"/>
      <c r="WGP157" s="129"/>
      <c r="WGQ157" s="129"/>
      <c r="WGR157" s="129"/>
      <c r="WGS157" s="129"/>
      <c r="WGT157" s="129"/>
      <c r="WGU157" s="129"/>
      <c r="WGV157" s="129"/>
      <c r="WGW157" s="129"/>
      <c r="WGX157" s="129"/>
      <c r="WGY157" s="129"/>
      <c r="WGZ157" s="129"/>
      <c r="WHA157" s="129"/>
      <c r="WHB157" s="129"/>
      <c r="WHC157" s="129"/>
      <c r="WHD157" s="129"/>
      <c r="WHE157" s="129"/>
      <c r="WHF157" s="129"/>
      <c r="WHG157" s="129"/>
      <c r="WHH157" s="129"/>
      <c r="WHI157" s="129"/>
      <c r="WHJ157" s="129"/>
      <c r="WHK157" s="129"/>
      <c r="WHL157" s="129"/>
      <c r="WHM157" s="129"/>
      <c r="WHN157" s="129"/>
      <c r="WHO157" s="129"/>
      <c r="WHP157" s="129"/>
      <c r="WHQ157" s="129"/>
      <c r="WHR157" s="129"/>
      <c r="WHS157" s="129"/>
      <c r="WHT157" s="129"/>
      <c r="WHU157" s="129"/>
      <c r="WHV157" s="129"/>
      <c r="WHW157" s="129"/>
      <c r="WHX157" s="129"/>
      <c r="WHY157" s="129"/>
      <c r="WHZ157" s="129"/>
      <c r="WIA157" s="129"/>
      <c r="WIB157" s="129"/>
      <c r="WIC157" s="129"/>
      <c r="WID157" s="129"/>
      <c r="WIE157" s="129"/>
      <c r="WIF157" s="129"/>
      <c r="WIG157" s="129"/>
      <c r="WIH157" s="129"/>
      <c r="WII157" s="129"/>
      <c r="WIJ157" s="129"/>
      <c r="WIK157" s="129"/>
      <c r="WIL157" s="129"/>
      <c r="WIM157" s="129"/>
      <c r="WIN157" s="129"/>
      <c r="WIO157" s="129"/>
      <c r="WIP157" s="129"/>
      <c r="WIQ157" s="129"/>
      <c r="WIR157" s="129"/>
      <c r="WIS157" s="129"/>
      <c r="WIT157" s="129"/>
      <c r="WIU157" s="129"/>
      <c r="WIV157" s="129"/>
      <c r="WIW157" s="129"/>
      <c r="WIX157" s="129"/>
      <c r="WIY157" s="129"/>
      <c r="WIZ157" s="129"/>
      <c r="WJA157" s="129"/>
      <c r="WJB157" s="129"/>
      <c r="WJC157" s="129"/>
      <c r="WJD157" s="129"/>
      <c r="WJE157" s="129"/>
      <c r="WJF157" s="129"/>
      <c r="WJG157" s="129"/>
      <c r="WJH157" s="129"/>
      <c r="WJI157" s="129"/>
      <c r="WJJ157" s="129"/>
      <c r="WJK157" s="129"/>
      <c r="WJL157" s="129"/>
      <c r="WJM157" s="129"/>
      <c r="WJN157" s="129"/>
      <c r="WJO157" s="129"/>
      <c r="WJP157" s="129"/>
      <c r="WJQ157" s="129"/>
      <c r="WJR157" s="129"/>
      <c r="WJS157" s="129"/>
      <c r="WJT157" s="129"/>
      <c r="WJU157" s="129"/>
      <c r="WJV157" s="129"/>
      <c r="WJW157" s="129"/>
      <c r="WJX157" s="129"/>
      <c r="WJY157" s="129"/>
      <c r="WJZ157" s="129"/>
      <c r="WKA157" s="129"/>
      <c r="WKB157" s="129"/>
      <c r="WKC157" s="129"/>
      <c r="WKD157" s="129"/>
      <c r="WKE157" s="129"/>
      <c r="WKF157" s="129"/>
      <c r="WKG157" s="129"/>
      <c r="WKH157" s="129"/>
      <c r="WKI157" s="129"/>
      <c r="WKJ157" s="129"/>
      <c r="WKK157" s="129"/>
      <c r="WKL157" s="129"/>
      <c r="WKM157" s="129"/>
      <c r="WKN157" s="129"/>
      <c r="WKO157" s="129"/>
      <c r="WKP157" s="129"/>
      <c r="WKQ157" s="129"/>
      <c r="WKR157" s="129"/>
      <c r="WKS157" s="129"/>
      <c r="WKT157" s="129"/>
      <c r="WKU157" s="129"/>
      <c r="WKV157" s="129"/>
      <c r="WKW157" s="129"/>
      <c r="WKX157" s="129"/>
      <c r="WKY157" s="129"/>
      <c r="WKZ157" s="129"/>
      <c r="WLA157" s="129"/>
      <c r="WLB157" s="129"/>
      <c r="WLC157" s="129"/>
      <c r="WLD157" s="129"/>
      <c r="WLE157" s="129"/>
      <c r="WLF157" s="129"/>
      <c r="WLG157" s="129"/>
      <c r="WLH157" s="129"/>
      <c r="WLI157" s="129"/>
      <c r="WLJ157" s="129"/>
      <c r="WLK157" s="129"/>
      <c r="WLL157" s="129"/>
      <c r="WLM157" s="129"/>
      <c r="WLN157" s="129"/>
      <c r="WLO157" s="129"/>
      <c r="WLP157" s="129"/>
      <c r="WLQ157" s="129"/>
      <c r="WLR157" s="129"/>
      <c r="WLS157" s="129"/>
      <c r="WLT157" s="129"/>
      <c r="WLU157" s="129"/>
      <c r="WLV157" s="129"/>
      <c r="WLW157" s="129"/>
      <c r="WLX157" s="129"/>
      <c r="WLY157" s="129"/>
      <c r="WLZ157" s="129"/>
      <c r="WMA157" s="129"/>
      <c r="WMB157" s="129"/>
      <c r="WMC157" s="129"/>
      <c r="WMD157" s="129"/>
      <c r="WME157" s="129"/>
      <c r="WMF157" s="129"/>
      <c r="WMG157" s="129"/>
      <c r="WMH157" s="129"/>
      <c r="WMI157" s="129"/>
      <c r="WMJ157" s="129"/>
      <c r="WMK157" s="129"/>
      <c r="WML157" s="129"/>
      <c r="WMM157" s="129"/>
      <c r="WMN157" s="129"/>
      <c r="WMO157" s="129"/>
      <c r="WMP157" s="129"/>
      <c r="WMQ157" s="129"/>
      <c r="WMR157" s="129"/>
      <c r="WMS157" s="129"/>
      <c r="WMT157" s="129"/>
      <c r="WMU157" s="129"/>
      <c r="WMV157" s="129"/>
      <c r="WMW157" s="129"/>
      <c r="WMX157" s="129"/>
      <c r="WMY157" s="129"/>
      <c r="WMZ157" s="129"/>
      <c r="WNA157" s="129"/>
      <c r="WNB157" s="129"/>
      <c r="WNC157" s="129"/>
      <c r="WND157" s="129"/>
      <c r="WNE157" s="129"/>
      <c r="WNF157" s="129"/>
      <c r="WNG157" s="129"/>
      <c r="WNH157" s="129"/>
      <c r="WNI157" s="129"/>
      <c r="WNJ157" s="129"/>
      <c r="WNK157" s="129"/>
      <c r="WNL157" s="129"/>
      <c r="WNM157" s="129"/>
      <c r="WNN157" s="129"/>
      <c r="WNO157" s="129"/>
      <c r="WNP157" s="129"/>
      <c r="WNQ157" s="129"/>
      <c r="WNR157" s="129"/>
      <c r="WNS157" s="129"/>
      <c r="WNT157" s="129"/>
      <c r="WNU157" s="129"/>
      <c r="WNV157" s="129"/>
      <c r="WNW157" s="129"/>
      <c r="WNX157" s="129"/>
      <c r="WNY157" s="129"/>
      <c r="WNZ157" s="129"/>
      <c r="WOA157" s="129"/>
      <c r="WOB157" s="129"/>
      <c r="WOC157" s="129"/>
      <c r="WOD157" s="129"/>
      <c r="WOE157" s="129"/>
      <c r="WOF157" s="129"/>
      <c r="WOG157" s="129"/>
      <c r="WOH157" s="129"/>
      <c r="WOI157" s="129"/>
      <c r="WOJ157" s="129"/>
      <c r="WOK157" s="129"/>
      <c r="WOL157" s="129"/>
      <c r="WOM157" s="129"/>
      <c r="WON157" s="129"/>
      <c r="WOO157" s="129"/>
      <c r="WOP157" s="129"/>
      <c r="WOQ157" s="129"/>
      <c r="WOR157" s="129"/>
      <c r="WOS157" s="129"/>
      <c r="WOT157" s="129"/>
      <c r="WOU157" s="129"/>
      <c r="WOV157" s="129"/>
      <c r="WOW157" s="129"/>
      <c r="WOX157" s="129"/>
      <c r="WOY157" s="129"/>
      <c r="WOZ157" s="129"/>
      <c r="WPA157" s="129"/>
      <c r="WPB157" s="129"/>
      <c r="WPC157" s="129"/>
      <c r="WPD157" s="129"/>
      <c r="WPE157" s="129"/>
      <c r="WPF157" s="129"/>
      <c r="WPG157" s="129"/>
      <c r="WPH157" s="129"/>
      <c r="WPI157" s="129"/>
      <c r="WPJ157" s="129"/>
      <c r="WPK157" s="129"/>
      <c r="WPL157" s="129"/>
      <c r="WPM157" s="129"/>
      <c r="WPN157" s="129"/>
      <c r="WPO157" s="129"/>
      <c r="WPP157" s="129"/>
      <c r="WPQ157" s="129"/>
      <c r="WPR157" s="129"/>
      <c r="WPS157" s="129"/>
      <c r="WPT157" s="129"/>
      <c r="WPU157" s="129"/>
      <c r="WPV157" s="129"/>
      <c r="WPW157" s="129"/>
      <c r="WPX157" s="129"/>
      <c r="WPY157" s="129"/>
      <c r="WPZ157" s="129"/>
      <c r="WQA157" s="129"/>
      <c r="WQB157" s="129"/>
      <c r="WQC157" s="129"/>
      <c r="WQD157" s="129"/>
      <c r="WQE157" s="129"/>
      <c r="WQF157" s="129"/>
      <c r="WQG157" s="129"/>
      <c r="WQH157" s="129"/>
      <c r="WQI157" s="129"/>
      <c r="WQJ157" s="129"/>
      <c r="WQK157" s="129"/>
      <c r="WQL157" s="129"/>
      <c r="WQM157" s="129"/>
      <c r="WQN157" s="129"/>
      <c r="WQO157" s="129"/>
      <c r="WQP157" s="129"/>
      <c r="WQQ157" s="129"/>
      <c r="WQR157" s="129"/>
      <c r="WQS157" s="129"/>
      <c r="WQT157" s="129"/>
      <c r="WQU157" s="129"/>
      <c r="WQV157" s="129"/>
      <c r="WQW157" s="129"/>
      <c r="WQX157" s="129"/>
      <c r="WQY157" s="129"/>
      <c r="WQZ157" s="129"/>
      <c r="WRA157" s="129"/>
      <c r="WRB157" s="129"/>
      <c r="WRC157" s="129"/>
      <c r="WRD157" s="129"/>
      <c r="WRE157" s="129"/>
      <c r="WRF157" s="129"/>
      <c r="WRG157" s="129"/>
      <c r="WRH157" s="129"/>
      <c r="WRI157" s="129"/>
      <c r="WRJ157" s="129"/>
      <c r="WRK157" s="129"/>
      <c r="WRL157" s="129"/>
      <c r="WRM157" s="129"/>
      <c r="WRN157" s="129"/>
      <c r="WRO157" s="129"/>
      <c r="WRP157" s="129"/>
      <c r="WRQ157" s="129"/>
      <c r="WRR157" s="129"/>
      <c r="WRS157" s="129"/>
      <c r="WRT157" s="129"/>
      <c r="WRU157" s="129"/>
      <c r="WRV157" s="129"/>
      <c r="WRW157" s="129"/>
      <c r="WRX157" s="129"/>
      <c r="WRY157" s="129"/>
      <c r="WRZ157" s="129"/>
      <c r="WSA157" s="129"/>
      <c r="WSB157" s="129"/>
      <c r="WSC157" s="129"/>
      <c r="WSD157" s="129"/>
      <c r="WSE157" s="129"/>
      <c r="WSF157" s="129"/>
      <c r="WSG157" s="129"/>
      <c r="WSH157" s="129"/>
      <c r="WSI157" s="129"/>
      <c r="WSJ157" s="129"/>
      <c r="WSK157" s="129"/>
      <c r="WSL157" s="129"/>
      <c r="WSM157" s="129"/>
      <c r="WSN157" s="129"/>
      <c r="WSO157" s="129"/>
      <c r="WSP157" s="129"/>
      <c r="WSQ157" s="129"/>
      <c r="WSR157" s="129"/>
      <c r="WSS157" s="129"/>
      <c r="WST157" s="129"/>
      <c r="WSU157" s="129"/>
      <c r="WSV157" s="129"/>
      <c r="WSW157" s="129"/>
      <c r="WSX157" s="129"/>
      <c r="WSY157" s="129"/>
      <c r="WSZ157" s="129"/>
      <c r="WTA157" s="129"/>
      <c r="WTB157" s="129"/>
      <c r="WTC157" s="129"/>
      <c r="WTD157" s="129"/>
      <c r="WTE157" s="129"/>
      <c r="WTF157" s="129"/>
      <c r="WTG157" s="129"/>
      <c r="WTH157" s="129"/>
      <c r="WTI157" s="129"/>
      <c r="WTJ157" s="129"/>
      <c r="WTK157" s="129"/>
      <c r="WTL157" s="129"/>
      <c r="WTM157" s="129"/>
      <c r="WTN157" s="129"/>
      <c r="WTO157" s="129"/>
      <c r="WTP157" s="129"/>
      <c r="WTQ157" s="129"/>
      <c r="WTR157" s="129"/>
      <c r="WTS157" s="129"/>
      <c r="WTT157" s="129"/>
      <c r="WTU157" s="129"/>
      <c r="WTV157" s="129"/>
      <c r="WTW157" s="129"/>
      <c r="WTX157" s="129"/>
      <c r="WTY157" s="129"/>
      <c r="WTZ157" s="129"/>
      <c r="WUA157" s="129"/>
      <c r="WUB157" s="129"/>
      <c r="WUC157" s="129"/>
      <c r="WUD157" s="129"/>
      <c r="WUE157" s="129"/>
      <c r="WUF157" s="129"/>
      <c r="WUG157" s="129"/>
      <c r="WUH157" s="129"/>
      <c r="WUI157" s="129"/>
      <c r="WUJ157" s="129"/>
      <c r="WUK157" s="129"/>
      <c r="WUL157" s="129"/>
      <c r="WUM157" s="129"/>
      <c r="WUN157" s="129"/>
      <c r="WUO157" s="129"/>
      <c r="WUP157" s="129"/>
      <c r="WUQ157" s="129"/>
      <c r="WUR157" s="129"/>
      <c r="WUS157" s="129"/>
      <c r="WUT157" s="129"/>
      <c r="WUU157" s="129"/>
      <c r="WUV157" s="129"/>
      <c r="WUW157" s="129"/>
      <c r="WUX157" s="129"/>
      <c r="WUY157" s="129"/>
      <c r="WUZ157" s="129"/>
      <c r="WVA157" s="129"/>
      <c r="WVB157" s="129"/>
      <c r="WVC157" s="129"/>
      <c r="WVD157" s="129"/>
      <c r="WVE157" s="129"/>
      <c r="WVF157" s="129"/>
      <c r="WVG157" s="129"/>
      <c r="WVH157" s="129"/>
      <c r="WVI157" s="129"/>
      <c r="WVJ157" s="129"/>
      <c r="WVK157" s="129"/>
      <c r="WVL157" s="129"/>
      <c r="WVM157" s="129"/>
      <c r="WVN157" s="129"/>
      <c r="WVO157" s="129"/>
      <c r="WVP157" s="129"/>
      <c r="WVQ157" s="129"/>
      <c r="WVR157" s="129"/>
      <c r="WVS157" s="129"/>
      <c r="WVT157" s="129"/>
      <c r="WVU157" s="129"/>
      <c r="WVV157" s="129"/>
      <c r="WVW157" s="129"/>
      <c r="WVX157" s="129"/>
      <c r="WVY157" s="129"/>
      <c r="WVZ157" s="129"/>
      <c r="WWA157" s="129"/>
      <c r="WWB157" s="129"/>
      <c r="WWC157" s="129"/>
      <c r="WWD157" s="129"/>
      <c r="WWE157" s="129"/>
      <c r="WWF157" s="129"/>
      <c r="WWG157" s="129"/>
      <c r="WWH157" s="129"/>
      <c r="WWI157" s="129"/>
      <c r="WWJ157" s="129"/>
      <c r="WWK157" s="129"/>
      <c r="WWL157" s="129"/>
      <c r="WWM157" s="129"/>
      <c r="WWN157" s="129"/>
      <c r="WWO157" s="129"/>
      <c r="WWP157" s="129"/>
      <c r="WWQ157" s="129"/>
      <c r="WWR157" s="129"/>
      <c r="WWS157" s="129"/>
      <c r="WWT157" s="129"/>
      <c r="WWU157" s="129"/>
      <c r="WWV157" s="129"/>
      <c r="WWW157" s="129"/>
      <c r="WWX157" s="129"/>
      <c r="WWY157" s="129"/>
      <c r="WWZ157" s="129"/>
      <c r="WXA157" s="129"/>
      <c r="WXB157" s="129"/>
      <c r="WXC157" s="129"/>
      <c r="WXD157" s="129"/>
      <c r="WXE157" s="129"/>
      <c r="WXF157" s="129"/>
      <c r="WXG157" s="129"/>
      <c r="WXH157" s="129"/>
      <c r="WXI157" s="129"/>
      <c r="WXJ157" s="129"/>
      <c r="WXK157" s="129"/>
      <c r="WXL157" s="129"/>
      <c r="WXM157" s="129"/>
      <c r="WXN157" s="129"/>
      <c r="WXO157" s="129"/>
      <c r="WXP157" s="129"/>
      <c r="WXQ157" s="129"/>
      <c r="WXR157" s="129"/>
      <c r="WXS157" s="129"/>
      <c r="WXT157" s="129"/>
      <c r="WXU157" s="129"/>
      <c r="WXV157" s="129"/>
      <c r="WXW157" s="129"/>
      <c r="WXX157" s="129"/>
      <c r="WXY157" s="129"/>
      <c r="WXZ157" s="129"/>
      <c r="WYA157" s="129"/>
      <c r="WYB157" s="129"/>
      <c r="WYC157" s="129"/>
      <c r="WYD157" s="129"/>
      <c r="WYE157" s="129"/>
      <c r="WYF157" s="129"/>
      <c r="WYG157" s="129"/>
      <c r="WYH157" s="129"/>
      <c r="WYI157" s="129"/>
      <c r="WYJ157" s="129"/>
      <c r="WYK157" s="129"/>
      <c r="WYL157" s="129"/>
      <c r="WYM157" s="129"/>
      <c r="WYN157" s="129"/>
      <c r="WYO157" s="129"/>
      <c r="WYP157" s="129"/>
      <c r="WYQ157" s="129"/>
      <c r="WYR157" s="129"/>
      <c r="WYS157" s="129"/>
      <c r="WYT157" s="129"/>
      <c r="WYU157" s="129"/>
      <c r="WYV157" s="129"/>
      <c r="WYW157" s="129"/>
      <c r="WYX157" s="129"/>
      <c r="WYY157" s="129"/>
      <c r="WYZ157" s="129"/>
      <c r="WZA157" s="129"/>
      <c r="WZB157" s="129"/>
      <c r="WZC157" s="129"/>
      <c r="WZD157" s="129"/>
      <c r="WZE157" s="129"/>
      <c r="WZF157" s="129"/>
      <c r="WZG157" s="129"/>
      <c r="WZH157" s="129"/>
      <c r="WZI157" s="129"/>
      <c r="WZJ157" s="129"/>
      <c r="WZK157" s="129"/>
      <c r="WZL157" s="129"/>
      <c r="WZM157" s="129"/>
      <c r="WZN157" s="129"/>
      <c r="WZO157" s="129"/>
      <c r="WZP157" s="129"/>
      <c r="WZQ157" s="129"/>
      <c r="WZR157" s="129"/>
      <c r="WZS157" s="129"/>
      <c r="WZT157" s="129"/>
      <c r="WZU157" s="129"/>
      <c r="WZV157" s="129"/>
      <c r="WZW157" s="129"/>
      <c r="WZX157" s="129"/>
      <c r="WZY157" s="129"/>
      <c r="WZZ157" s="129"/>
      <c r="XAA157" s="129"/>
      <c r="XAB157" s="129"/>
      <c r="XAC157" s="129"/>
      <c r="XAD157" s="129"/>
      <c r="XAE157" s="129"/>
      <c r="XAF157" s="129"/>
      <c r="XAG157" s="129"/>
      <c r="XAH157" s="129"/>
      <c r="XAI157" s="129"/>
      <c r="XAJ157" s="129"/>
      <c r="XAK157" s="129"/>
      <c r="XAL157" s="129"/>
      <c r="XAM157" s="129"/>
      <c r="XAN157" s="129"/>
      <c r="XAO157" s="129"/>
      <c r="XAP157" s="129"/>
      <c r="XAQ157" s="129"/>
      <c r="XAR157" s="129"/>
      <c r="XAS157" s="129"/>
      <c r="XAT157" s="129"/>
      <c r="XAU157" s="129"/>
      <c r="XAV157" s="129"/>
      <c r="XAW157" s="129"/>
      <c r="XAX157" s="129"/>
      <c r="XAY157" s="129"/>
      <c r="XAZ157" s="129"/>
      <c r="XBA157" s="129"/>
      <c r="XBB157" s="129"/>
      <c r="XBC157" s="129"/>
      <c r="XBD157" s="129"/>
      <c r="XBE157" s="129"/>
      <c r="XBF157" s="129"/>
      <c r="XBG157" s="129"/>
      <c r="XBH157" s="129"/>
      <c r="XBI157" s="129"/>
      <c r="XBJ157" s="129"/>
      <c r="XBK157" s="129"/>
      <c r="XBL157" s="129"/>
      <c r="XBM157" s="129"/>
      <c r="XBN157" s="129"/>
      <c r="XBO157" s="129"/>
      <c r="XBP157" s="129"/>
      <c r="XBQ157" s="129"/>
      <c r="XBR157" s="129"/>
      <c r="XBS157" s="129"/>
      <c r="XBT157" s="129"/>
      <c r="XBU157" s="129"/>
      <c r="XBV157" s="129"/>
      <c r="XBW157" s="129"/>
      <c r="XBX157" s="129"/>
      <c r="XBY157" s="129"/>
      <c r="XBZ157" s="129"/>
      <c r="XCA157" s="129"/>
      <c r="XCB157" s="129"/>
      <c r="XCC157" s="129"/>
      <c r="XCD157" s="129"/>
      <c r="XCE157" s="129"/>
      <c r="XCF157" s="129"/>
      <c r="XCG157" s="129"/>
      <c r="XCH157" s="129"/>
      <c r="XCI157" s="129"/>
      <c r="XCJ157" s="129"/>
      <c r="XCK157" s="129"/>
      <c r="XCL157" s="129"/>
      <c r="XCM157" s="129"/>
      <c r="XCN157" s="129"/>
      <c r="XCO157" s="129"/>
      <c r="XCP157" s="129"/>
      <c r="XCQ157" s="129"/>
      <c r="XCR157" s="129"/>
      <c r="XCS157" s="129"/>
      <c r="XCT157" s="129"/>
      <c r="XCU157" s="129"/>
      <c r="XCV157" s="129"/>
      <c r="XCW157" s="129"/>
      <c r="XCX157" s="129"/>
      <c r="XCY157" s="129"/>
      <c r="XCZ157" s="129"/>
      <c r="XDA157" s="129"/>
      <c r="XDB157" s="129"/>
      <c r="XDC157" s="129"/>
      <c r="XDD157" s="129"/>
      <c r="XDE157" s="129"/>
      <c r="XDF157" s="129"/>
      <c r="XDG157" s="129"/>
      <c r="XDH157" s="129"/>
      <c r="XDI157" s="129"/>
      <c r="XDJ157" s="129"/>
      <c r="XDK157" s="129"/>
      <c r="XDL157" s="129"/>
      <c r="XDM157" s="129"/>
      <c r="XDN157" s="129"/>
      <c r="XDO157" s="129"/>
      <c r="XDP157" s="129"/>
      <c r="XDQ157" s="129"/>
      <c r="XDR157" s="129"/>
      <c r="XDS157" s="129"/>
      <c r="XDT157" s="129"/>
      <c r="XDU157" s="129"/>
      <c r="XDV157" s="129"/>
      <c r="XDW157" s="129"/>
      <c r="XDX157" s="129"/>
      <c r="XDY157" s="129"/>
      <c r="XDZ157" s="129"/>
      <c r="XEA157" s="129"/>
      <c r="XEB157" s="129"/>
      <c r="XEC157" s="129"/>
      <c r="XED157" s="129"/>
      <c r="XEE157" s="129"/>
      <c r="XEF157" s="129"/>
      <c r="XEG157" s="129"/>
      <c r="XEH157" s="129"/>
      <c r="XEI157" s="129"/>
      <c r="XEJ157" s="129"/>
      <c r="XEK157" s="129"/>
      <c r="XEL157" s="129"/>
      <c r="XEM157" s="129"/>
      <c r="XEN157" s="129"/>
      <c r="XEO157" s="129"/>
      <c r="XEP157" s="129"/>
      <c r="XEQ157" s="129"/>
      <c r="XER157" s="129"/>
      <c r="XES157" s="129"/>
      <c r="XET157" s="129"/>
      <c r="XEU157" s="129"/>
      <c r="XEV157" s="129"/>
      <c r="XEW157" s="129"/>
      <c r="XEX157" s="129"/>
      <c r="XEY157" s="129"/>
      <c r="XEZ157" s="129"/>
      <c r="XFA157" s="129"/>
      <c r="XFB157" s="129"/>
      <c r="XFC157" s="129"/>
      <c r="XFD157" s="129"/>
    </row>
    <row ht="14.25" r="158">
      <c r="A158" s="76">
        <v>157</v>
      </c>
      <c r="B158" s="76" t="s">
        <v>1181</v>
      </c>
      <c r="C158" s="77" t="str">
        <f>VLOOKUP(B158,'Cấp phát TN'!C2:G1048574,2,FALSE)</f>
        <v>DAC</v>
      </c>
      <c r="D158" s="107" t="str">
        <f>VLOOKUP(B158,'Cấp phát TN'!C1:G1048574,3,FALSE)</f>
        <v>longhv15</v>
      </c>
      <c r="E158" s="108" t="str">
        <f>VLOOKUP(B158,'Cấp phát TN'!C2:G1048574,4,FALSE)</f>
        <v>thongnv31</v>
      </c>
      <c r="F158" s="163" t="str">
        <f>VLOOKUP(B158,'Cấp phát TN'!C1:G1048574,5,FALSE)</f>
        <v>SR_VN_20240531_1104153</v>
      </c>
      <c r="G158" s="77" t="s">
        <v>884</v>
      </c>
      <c r="H158" s="124">
        <v>15</v>
      </c>
      <c r="I158" s="124">
        <v>326</v>
      </c>
      <c r="J158" s="124">
        <v>978</v>
      </c>
      <c r="K158" s="124">
        <v>822</v>
      </c>
      <c r="L158" s="124">
        <v>23700</v>
      </c>
      <c r="M158" s="124">
        <v>5200</v>
      </c>
      <c r="N158" s="124"/>
      <c r="O158" s="124"/>
      <c r="P158" s="124"/>
      <c r="Q158" s="124"/>
      <c r="R158" s="144" t="s">
        <v>1853</v>
      </c>
      <c r="S158" s="124" t="s">
        <v>1854</v>
      </c>
      <c r="T158" s="161"/>
      <c r="U158" s="129"/>
      <c r="V158" s="129"/>
      <c r="W158" s="129"/>
      <c r="X158" s="129"/>
      <c r="Y158" s="129"/>
      <c r="Z158" s="129"/>
    </row>
    <row ht="15" r="159">
      <c r="A159" s="77">
        <v>158</v>
      </c>
      <c r="B159" s="156" t="s">
        <v>1186</v>
      </c>
      <c r="C159" s="9" t="s">
        <v>203</v>
      </c>
      <c r="D159" s="16" t="s">
        <v>1159</v>
      </c>
      <c r="E159" s="9" t="s">
        <v>44</v>
      </c>
      <c r="F159" s="9" t="s">
        <v>1187</v>
      </c>
      <c r="G159" s="77" t="s">
        <v>884</v>
      </c>
      <c r="H159" s="124"/>
      <c r="I159" s="124"/>
      <c r="J159" s="124"/>
      <c r="K159" s="124"/>
      <c r="L159" s="133"/>
      <c r="M159" s="124">
        <v>973</v>
      </c>
      <c r="N159" s="124"/>
      <c r="O159" s="124"/>
      <c r="P159" s="124"/>
      <c r="Q159" s="124"/>
      <c r="R159" s="144" t="s">
        <v>1827</v>
      </c>
      <c r="S159" s="77" t="s">
        <v>1663</v>
      </c>
      <c r="T159" s="84" t="s">
        <v>1855</v>
      </c>
      <c r="U159" s="144" t="s">
        <v>1830</v>
      </c>
    </row>
    <row ht="15" r="160">
      <c r="A160" s="76">
        <v>159</v>
      </c>
      <c r="B160" s="155" t="s">
        <v>1189</v>
      </c>
      <c r="C160" s="9" t="s">
        <v>188</v>
      </c>
      <c r="D160" s="16" t="s">
        <v>152</v>
      </c>
      <c r="E160" s="9" t="s">
        <v>44</v>
      </c>
      <c r="F160" s="164">
        <v>518686</v>
      </c>
      <c r="G160" s="77" t="s">
        <v>884</v>
      </c>
      <c r="H160" s="77">
        <v>13</v>
      </c>
      <c r="I160" s="77">
        <v>216</v>
      </c>
      <c r="J160" s="77">
        <v>648</v>
      </c>
      <c r="K160" s="77">
        <v>722</v>
      </c>
      <c r="L160" s="77">
        <v>14060</v>
      </c>
      <c r="M160" s="87"/>
      <c r="N160" s="87"/>
      <c r="O160" s="87"/>
      <c r="P160" s="87"/>
      <c r="Q160" s="124"/>
      <c r="R160" s="77" t="s">
        <v>1631</v>
      </c>
      <c r="S160" s="77" t="s">
        <v>1643</v>
      </c>
      <c r="T160" s="161" t="s">
        <v>1856</v>
      </c>
      <c r="U160" s="144" t="s">
        <v>1830</v>
      </c>
      <c r="V160" s="165"/>
      <c r="W160" s="129"/>
      <c r="X160" s="129"/>
      <c r="Y160" s="129"/>
      <c r="Z160" s="129"/>
      <c r="AA160" s="129"/>
      <c r="AB160" s="129"/>
      <c r="AC160" s="129"/>
      <c r="AD160" s="129"/>
      <c r="AE160" s="129"/>
      <c r="AF160" s="129"/>
      <c r="AG160" s="129"/>
      <c r="AH160" s="129"/>
      <c r="AI160" s="129"/>
      <c r="AJ160" s="129"/>
      <c r="AK160" s="129"/>
      <c r="AL160" s="129"/>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29"/>
      <c r="BQ160" s="129"/>
      <c r="BR160" s="129"/>
      <c r="BS160" s="129"/>
      <c r="BT160" s="129"/>
      <c r="BU160" s="129"/>
      <c r="BV160" s="129"/>
      <c r="BW160" s="129"/>
      <c r="BX160" s="129"/>
      <c r="BY160" s="129"/>
      <c r="BZ160" s="129"/>
      <c r="CA160" s="129"/>
      <c r="CB160" s="129"/>
      <c r="CC160" s="129"/>
      <c r="CD160" s="129"/>
      <c r="CE160" s="129"/>
      <c r="CF160" s="129"/>
      <c r="CG160" s="129"/>
      <c r="CH160" s="129"/>
      <c r="CI160" s="129"/>
      <c r="CJ160" s="129"/>
      <c r="CK160" s="129"/>
      <c r="CL160" s="129"/>
      <c r="CM160" s="129"/>
      <c r="CN160" s="129"/>
      <c r="CO160" s="129"/>
      <c r="CP160" s="129"/>
      <c r="CQ160" s="129"/>
      <c r="CR160" s="129"/>
      <c r="CS160" s="129"/>
      <c r="CT160" s="129"/>
      <c r="CU160" s="129"/>
      <c r="CV160" s="129"/>
      <c r="CW160" s="129"/>
      <c r="CX160" s="129"/>
      <c r="CY160" s="129"/>
      <c r="CZ160" s="129"/>
      <c r="DA160" s="129"/>
      <c r="DB160" s="129"/>
      <c r="DC160" s="129"/>
      <c r="DD160" s="129"/>
      <c r="DE160" s="129"/>
      <c r="DF160" s="129"/>
      <c r="DG160" s="129"/>
      <c r="DH160" s="129"/>
      <c r="DI160" s="129"/>
      <c r="DJ160" s="129"/>
      <c r="DK160" s="129"/>
      <c r="DL160" s="129"/>
      <c r="DM160" s="129"/>
      <c r="DN160" s="129"/>
      <c r="DO160" s="129"/>
      <c r="DP160" s="129"/>
      <c r="DQ160" s="129"/>
      <c r="DR160" s="129"/>
      <c r="DS160" s="129"/>
      <c r="DT160" s="129"/>
      <c r="DU160" s="129"/>
      <c r="DV160" s="129"/>
      <c r="DW160" s="129"/>
      <c r="DX160" s="129"/>
      <c r="DY160" s="129"/>
      <c r="DZ160" s="129"/>
      <c r="EA160" s="129"/>
      <c r="EB160" s="129"/>
      <c r="EC160" s="129"/>
      <c r="ED160" s="129"/>
      <c r="EE160" s="129"/>
      <c r="EF160" s="129"/>
      <c r="EG160" s="129"/>
      <c r="EH160" s="129"/>
      <c r="EI160" s="129"/>
      <c r="EJ160" s="129"/>
      <c r="EK160" s="129"/>
      <c r="EL160" s="129"/>
      <c r="EM160" s="129"/>
      <c r="EN160" s="129"/>
      <c r="EO160" s="129"/>
      <c r="EP160" s="129"/>
      <c r="EQ160" s="129"/>
      <c r="ER160" s="129"/>
      <c r="ES160" s="129"/>
      <c r="ET160" s="129"/>
      <c r="EU160" s="129"/>
      <c r="EV160" s="129"/>
      <c r="EW160" s="129"/>
      <c r="EX160" s="129"/>
      <c r="EY160" s="129"/>
      <c r="EZ160" s="129"/>
      <c r="FA160" s="129"/>
      <c r="FB160" s="129"/>
      <c r="FC160" s="129"/>
      <c r="FD160" s="129"/>
      <c r="FE160" s="129"/>
      <c r="FF160" s="129"/>
      <c r="FG160" s="129"/>
      <c r="FH160" s="129"/>
      <c r="FI160" s="129"/>
      <c r="FJ160" s="129"/>
      <c r="FK160" s="129"/>
      <c r="FL160" s="129"/>
      <c r="FM160" s="129"/>
      <c r="FN160" s="129"/>
      <c r="FO160" s="129"/>
      <c r="FP160" s="129"/>
      <c r="FQ160" s="129"/>
      <c r="FR160" s="129"/>
      <c r="FS160" s="129"/>
      <c r="FT160" s="129"/>
      <c r="FU160" s="129"/>
      <c r="FV160" s="129"/>
      <c r="FW160" s="129"/>
      <c r="FX160" s="129"/>
      <c r="FY160" s="129"/>
      <c r="FZ160" s="129"/>
      <c r="GA160" s="129"/>
      <c r="GB160" s="129"/>
      <c r="GC160" s="129"/>
      <c r="GD160" s="129"/>
      <c r="GE160" s="129"/>
      <c r="GF160" s="129"/>
      <c r="GG160" s="129"/>
      <c r="GH160" s="129"/>
      <c r="GI160" s="129"/>
      <c r="GJ160" s="129"/>
      <c r="GK160" s="129"/>
      <c r="GL160" s="129"/>
      <c r="GM160" s="129"/>
      <c r="GN160" s="129"/>
      <c r="GO160" s="129"/>
      <c r="GP160" s="129"/>
      <c r="GQ160" s="129"/>
      <c r="GR160" s="129"/>
      <c r="GS160" s="129"/>
      <c r="GT160" s="129"/>
      <c r="GU160" s="129"/>
      <c r="GV160" s="129"/>
      <c r="GW160" s="129"/>
      <c r="GX160" s="129"/>
      <c r="GY160" s="129"/>
      <c r="GZ160" s="129"/>
      <c r="HA160" s="129"/>
      <c r="HB160" s="129"/>
      <c r="HC160" s="129"/>
      <c r="HD160" s="129"/>
      <c r="HE160" s="129"/>
      <c r="HF160" s="129"/>
      <c r="HG160" s="129"/>
      <c r="HH160" s="129"/>
      <c r="HI160" s="129"/>
      <c r="HJ160" s="129"/>
      <c r="HK160" s="129"/>
      <c r="HL160" s="129"/>
      <c r="HM160" s="129"/>
      <c r="HN160" s="129"/>
      <c r="HO160" s="129"/>
      <c r="HP160" s="129"/>
      <c r="HQ160" s="129"/>
      <c r="HR160" s="129"/>
      <c r="HS160" s="129"/>
      <c r="HT160" s="129"/>
      <c r="HU160" s="129"/>
      <c r="HV160" s="129"/>
      <c r="HW160" s="129"/>
      <c r="HX160" s="129"/>
      <c r="HY160" s="129"/>
      <c r="HZ160" s="129"/>
      <c r="IA160" s="129"/>
      <c r="IB160" s="129"/>
      <c r="IC160" s="129"/>
      <c r="ID160" s="129"/>
      <c r="IE160" s="129"/>
      <c r="IF160" s="129"/>
      <c r="IG160" s="129"/>
      <c r="IH160" s="129"/>
      <c r="II160" s="129"/>
      <c r="IJ160" s="129"/>
      <c r="IK160" s="129"/>
      <c r="IL160" s="129"/>
      <c r="IM160" s="129"/>
      <c r="IN160" s="129"/>
      <c r="IO160" s="129"/>
      <c r="IP160" s="129"/>
      <c r="IQ160" s="129"/>
      <c r="IR160" s="129"/>
      <c r="IS160" s="129"/>
      <c r="IT160" s="129"/>
      <c r="IU160" s="129"/>
      <c r="IV160" s="129"/>
      <c r="IW160" s="129"/>
      <c r="IX160" s="129"/>
      <c r="IY160" s="129"/>
      <c r="IZ160" s="129"/>
      <c r="JA160" s="129"/>
      <c r="JB160" s="129"/>
      <c r="JC160" s="129"/>
      <c r="JD160" s="129"/>
      <c r="JE160" s="129"/>
      <c r="JF160" s="129"/>
      <c r="JG160" s="129"/>
      <c r="JH160" s="129"/>
      <c r="JI160" s="129"/>
      <c r="JJ160" s="129"/>
      <c r="JK160" s="129"/>
      <c r="JL160" s="129"/>
      <c r="JM160" s="129"/>
      <c r="JN160" s="129"/>
      <c r="JO160" s="129"/>
      <c r="JP160" s="129"/>
      <c r="JQ160" s="129"/>
      <c r="JR160" s="129"/>
      <c r="JS160" s="129"/>
      <c r="JT160" s="129"/>
      <c r="JU160" s="129"/>
      <c r="JV160" s="129"/>
      <c r="JW160" s="129"/>
      <c r="JX160" s="129"/>
      <c r="JY160" s="129"/>
      <c r="JZ160" s="129"/>
      <c r="KA160" s="129"/>
      <c r="KB160" s="129"/>
      <c r="KC160" s="129"/>
      <c r="KD160" s="129"/>
      <c r="KE160" s="129"/>
      <c r="KF160" s="129"/>
      <c r="KG160" s="129"/>
      <c r="KH160" s="129"/>
      <c r="KI160" s="129"/>
      <c r="KJ160" s="129"/>
      <c r="KK160" s="129"/>
      <c r="KL160" s="129"/>
      <c r="KM160" s="129"/>
      <c r="KN160" s="129"/>
      <c r="KO160" s="129"/>
      <c r="KP160" s="129"/>
      <c r="KQ160" s="129"/>
      <c r="KR160" s="129"/>
      <c r="KS160" s="129"/>
      <c r="KT160" s="129"/>
      <c r="KU160" s="129"/>
      <c r="KV160" s="129"/>
      <c r="KW160" s="129"/>
      <c r="KX160" s="129"/>
      <c r="KY160" s="129"/>
      <c r="KZ160" s="129"/>
      <c r="LA160" s="129"/>
      <c r="LB160" s="129"/>
      <c r="LC160" s="129"/>
      <c r="LD160" s="129"/>
      <c r="LE160" s="129"/>
      <c r="LF160" s="129"/>
      <c r="LG160" s="129"/>
      <c r="LH160" s="129"/>
      <c r="LI160" s="129"/>
      <c r="LJ160" s="129"/>
      <c r="LK160" s="129"/>
      <c r="LL160" s="129"/>
      <c r="LM160" s="129"/>
      <c r="LN160" s="129"/>
      <c r="LO160" s="129"/>
      <c r="LP160" s="129"/>
      <c r="LQ160" s="129"/>
      <c r="LR160" s="129"/>
      <c r="LS160" s="129"/>
      <c r="LT160" s="129"/>
      <c r="LU160" s="129"/>
      <c r="LV160" s="129"/>
      <c r="LW160" s="129"/>
      <c r="LX160" s="129"/>
      <c r="LY160" s="129"/>
      <c r="LZ160" s="129"/>
      <c r="MA160" s="129"/>
      <c r="MB160" s="129"/>
      <c r="MC160" s="129"/>
      <c r="MD160" s="129"/>
      <c r="ME160" s="129"/>
      <c r="MF160" s="129"/>
      <c r="MG160" s="129"/>
      <c r="MH160" s="129"/>
      <c r="MI160" s="129"/>
      <c r="MJ160" s="129"/>
      <c r="MK160" s="129"/>
      <c r="ML160" s="129"/>
      <c r="MM160" s="129"/>
      <c r="MN160" s="129"/>
      <c r="MO160" s="129"/>
      <c r="MP160" s="129"/>
      <c r="MQ160" s="129"/>
      <c r="MR160" s="129"/>
      <c r="MS160" s="129"/>
      <c r="MT160" s="129"/>
      <c r="MU160" s="129"/>
      <c r="MV160" s="129"/>
      <c r="MW160" s="129"/>
      <c r="MX160" s="129"/>
      <c r="MY160" s="129"/>
      <c r="MZ160" s="129"/>
      <c r="NA160" s="129"/>
      <c r="NB160" s="129"/>
      <c r="NC160" s="129"/>
      <c r="ND160" s="129"/>
      <c r="NE160" s="129"/>
      <c r="NF160" s="129"/>
      <c r="NG160" s="129"/>
      <c r="NH160" s="129"/>
      <c r="NI160" s="129"/>
      <c r="NJ160" s="129"/>
      <c r="NK160" s="129"/>
      <c r="NL160" s="129"/>
      <c r="NM160" s="129"/>
      <c r="NN160" s="129"/>
      <c r="NO160" s="129"/>
      <c r="NP160" s="129"/>
      <c r="NQ160" s="129"/>
      <c r="NR160" s="129"/>
      <c r="NS160" s="129"/>
      <c r="NT160" s="129"/>
      <c r="NU160" s="129"/>
      <c r="NV160" s="129"/>
      <c r="NW160" s="129"/>
      <c r="NX160" s="129"/>
      <c r="NY160" s="129"/>
      <c r="NZ160" s="129"/>
      <c r="OA160" s="129"/>
      <c r="OB160" s="129"/>
      <c r="OC160" s="129"/>
      <c r="OD160" s="129"/>
      <c r="OE160" s="129"/>
      <c r="OF160" s="129"/>
      <c r="OG160" s="129"/>
      <c r="OH160" s="129"/>
      <c r="OI160" s="129"/>
      <c r="OJ160" s="129"/>
      <c r="OK160" s="129"/>
      <c r="OL160" s="129"/>
      <c r="OM160" s="129"/>
      <c r="ON160" s="129"/>
      <c r="OO160" s="129"/>
      <c r="OP160" s="129"/>
      <c r="OQ160" s="129"/>
      <c r="OR160" s="129"/>
      <c r="OS160" s="129"/>
      <c r="OT160" s="129"/>
      <c r="OU160" s="129"/>
      <c r="OV160" s="129"/>
      <c r="OW160" s="129"/>
      <c r="OX160" s="129"/>
      <c r="OY160" s="129"/>
      <c r="OZ160" s="129"/>
      <c r="PA160" s="129"/>
      <c r="PB160" s="129"/>
      <c r="PC160" s="129"/>
      <c r="PD160" s="129"/>
      <c r="PE160" s="129"/>
      <c r="PF160" s="129"/>
      <c r="PG160" s="129"/>
      <c r="PH160" s="129"/>
      <c r="PI160" s="129"/>
      <c r="PJ160" s="129"/>
      <c r="PK160" s="129"/>
      <c r="PL160" s="129"/>
      <c r="PM160" s="129"/>
      <c r="PN160" s="129"/>
      <c r="PO160" s="129"/>
      <c r="PP160" s="129"/>
      <c r="PQ160" s="129"/>
      <c r="PR160" s="129"/>
      <c r="PS160" s="129"/>
      <c r="PT160" s="129"/>
      <c r="PU160" s="129"/>
      <c r="PV160" s="129"/>
      <c r="PW160" s="129"/>
      <c r="PX160" s="129"/>
      <c r="PY160" s="129"/>
      <c r="PZ160" s="129"/>
      <c r="QA160" s="129"/>
      <c r="QB160" s="129"/>
      <c r="QC160" s="129"/>
      <c r="QD160" s="129"/>
      <c r="QE160" s="129"/>
      <c r="QF160" s="129"/>
      <c r="QG160" s="129"/>
      <c r="QH160" s="129"/>
      <c r="QI160" s="129"/>
      <c r="QJ160" s="129"/>
      <c r="QK160" s="129"/>
      <c r="QL160" s="129"/>
      <c r="QM160" s="129"/>
      <c r="QN160" s="129"/>
      <c r="QO160" s="129"/>
      <c r="QP160" s="129"/>
      <c r="QQ160" s="129"/>
      <c r="QR160" s="129"/>
      <c r="QS160" s="129"/>
      <c r="QT160" s="129"/>
      <c r="QU160" s="129"/>
      <c r="QV160" s="129"/>
      <c r="QW160" s="129"/>
      <c r="QX160" s="129"/>
      <c r="QY160" s="129"/>
      <c r="QZ160" s="129"/>
      <c r="RA160" s="129"/>
      <c r="RB160" s="129"/>
      <c r="RC160" s="129"/>
      <c r="RD160" s="129"/>
      <c r="RE160" s="129"/>
      <c r="RF160" s="129"/>
      <c r="RG160" s="129"/>
      <c r="RH160" s="129"/>
      <c r="RI160" s="129"/>
      <c r="RJ160" s="129"/>
      <c r="RK160" s="129"/>
      <c r="RL160" s="129"/>
      <c r="RM160" s="129"/>
      <c r="RN160" s="129"/>
      <c r="RO160" s="129"/>
      <c r="RP160" s="129"/>
      <c r="RQ160" s="129"/>
      <c r="RR160" s="129"/>
      <c r="RS160" s="129"/>
      <c r="RT160" s="129"/>
      <c r="RU160" s="129"/>
      <c r="RV160" s="129"/>
      <c r="RW160" s="129"/>
      <c r="RX160" s="129"/>
      <c r="RY160" s="129"/>
      <c r="RZ160" s="129"/>
      <c r="SA160" s="129"/>
      <c r="SB160" s="129"/>
      <c r="SC160" s="129"/>
      <c r="SD160" s="129"/>
      <c r="SE160" s="129"/>
      <c r="SF160" s="129"/>
      <c r="SG160" s="129"/>
      <c r="SH160" s="129"/>
      <c r="SI160" s="129"/>
      <c r="SJ160" s="129"/>
      <c r="SK160" s="129"/>
      <c r="SL160" s="129"/>
      <c r="SM160" s="129"/>
      <c r="SN160" s="129"/>
      <c r="SO160" s="129"/>
      <c r="SP160" s="129"/>
      <c r="SQ160" s="129"/>
      <c r="SR160" s="129"/>
      <c r="SS160" s="129"/>
      <c r="ST160" s="129"/>
      <c r="SU160" s="129"/>
      <c r="SV160" s="129"/>
      <c r="SW160" s="129"/>
      <c r="SX160" s="129"/>
      <c r="SY160" s="129"/>
      <c r="SZ160" s="129"/>
      <c r="TA160" s="129"/>
      <c r="TB160" s="129"/>
      <c r="TC160" s="129"/>
      <c r="TD160" s="129"/>
      <c r="TE160" s="129"/>
      <c r="TF160" s="129"/>
      <c r="TG160" s="129"/>
      <c r="TH160" s="129"/>
      <c r="TI160" s="129"/>
      <c r="TJ160" s="129"/>
      <c r="TK160" s="129"/>
      <c r="TL160" s="129"/>
      <c r="TM160" s="129"/>
      <c r="TN160" s="129"/>
      <c r="TO160" s="129"/>
      <c r="TP160" s="129"/>
      <c r="TQ160" s="129"/>
      <c r="TR160" s="129"/>
      <c r="TS160" s="129"/>
      <c r="TT160" s="129"/>
      <c r="TU160" s="129"/>
      <c r="TV160" s="129"/>
      <c r="TW160" s="129"/>
      <c r="TX160" s="129"/>
      <c r="TY160" s="129"/>
      <c r="TZ160" s="129"/>
      <c r="UA160" s="129"/>
      <c r="UB160" s="129"/>
      <c r="UC160" s="129"/>
      <c r="UD160" s="129"/>
      <c r="UE160" s="129"/>
      <c r="UF160" s="129"/>
      <c r="UG160" s="129"/>
      <c r="UH160" s="129"/>
      <c r="UI160" s="129"/>
      <c r="UJ160" s="129"/>
      <c r="UK160" s="129"/>
      <c r="UL160" s="129"/>
      <c r="UM160" s="129"/>
      <c r="UN160" s="129"/>
      <c r="UO160" s="129"/>
      <c r="UP160" s="129"/>
      <c r="UQ160" s="129"/>
      <c r="UR160" s="129"/>
      <c r="US160" s="129"/>
      <c r="UT160" s="129"/>
      <c r="UU160" s="129"/>
      <c r="UV160" s="129"/>
      <c r="UW160" s="129"/>
      <c r="UX160" s="129"/>
      <c r="UY160" s="129"/>
      <c r="UZ160" s="129"/>
      <c r="VA160" s="129"/>
      <c r="VB160" s="129"/>
      <c r="VC160" s="129"/>
      <c r="VD160" s="129"/>
      <c r="VE160" s="129"/>
      <c r="VF160" s="129"/>
      <c r="VG160" s="129"/>
      <c r="VH160" s="129"/>
      <c r="VI160" s="129"/>
      <c r="VJ160" s="129"/>
      <c r="VK160" s="129"/>
      <c r="VL160" s="129"/>
      <c r="VM160" s="129"/>
      <c r="VN160" s="129"/>
      <c r="VO160" s="129"/>
      <c r="VP160" s="129"/>
      <c r="VQ160" s="129"/>
      <c r="VR160" s="129"/>
      <c r="VS160" s="129"/>
      <c r="VT160" s="129"/>
      <c r="VU160" s="129"/>
      <c r="VV160" s="129"/>
      <c r="VW160" s="129"/>
      <c r="VX160" s="129"/>
      <c r="VY160" s="129"/>
      <c r="VZ160" s="129"/>
      <c r="WA160" s="129"/>
      <c r="WB160" s="129"/>
      <c r="WC160" s="129"/>
      <c r="WD160" s="129"/>
      <c r="WE160" s="129"/>
      <c r="WF160" s="129"/>
      <c r="WG160" s="129"/>
      <c r="WH160" s="129"/>
      <c r="WI160" s="129"/>
      <c r="WJ160" s="129"/>
      <c r="WK160" s="129"/>
      <c r="WL160" s="129"/>
      <c r="WM160" s="129"/>
      <c r="WN160" s="129"/>
      <c r="WO160" s="129"/>
      <c r="WP160" s="129"/>
      <c r="WQ160" s="129"/>
      <c r="WR160" s="129"/>
      <c r="WS160" s="129"/>
      <c r="WT160" s="129"/>
      <c r="WU160" s="129"/>
      <c r="WV160" s="129"/>
      <c r="WW160" s="129"/>
      <c r="WX160" s="129"/>
      <c r="WY160" s="129"/>
      <c r="WZ160" s="129"/>
      <c r="XA160" s="129"/>
      <c r="XB160" s="129"/>
      <c r="XC160" s="129"/>
      <c r="XD160" s="129"/>
      <c r="XE160" s="129"/>
      <c r="XF160" s="129"/>
      <c r="XG160" s="129"/>
      <c r="XH160" s="129"/>
      <c r="XI160" s="129"/>
      <c r="XJ160" s="129"/>
      <c r="XK160" s="129"/>
      <c r="XL160" s="129"/>
      <c r="XM160" s="129"/>
      <c r="XN160" s="129"/>
      <c r="XO160" s="129"/>
      <c r="XP160" s="129"/>
      <c r="XQ160" s="129"/>
      <c r="XR160" s="129"/>
      <c r="XS160" s="129"/>
      <c r="XT160" s="129"/>
      <c r="XU160" s="129"/>
      <c r="XV160" s="129"/>
      <c r="XW160" s="129"/>
      <c r="XX160" s="129"/>
      <c r="XY160" s="129"/>
      <c r="XZ160" s="129"/>
      <c r="YA160" s="129"/>
      <c r="YB160" s="129"/>
      <c r="YC160" s="129"/>
      <c r="YD160" s="129"/>
      <c r="YE160" s="129"/>
      <c r="YF160" s="129"/>
      <c r="YG160" s="129"/>
      <c r="YH160" s="129"/>
      <c r="YI160" s="129"/>
      <c r="YJ160" s="129"/>
      <c r="YK160" s="129"/>
      <c r="YL160" s="129"/>
      <c r="YM160" s="129"/>
      <c r="YN160" s="129"/>
      <c r="YO160" s="129"/>
      <c r="YP160" s="129"/>
      <c r="YQ160" s="129"/>
      <c r="YR160" s="129"/>
      <c r="YS160" s="129"/>
      <c r="YT160" s="129"/>
      <c r="YU160" s="129"/>
      <c r="YV160" s="129"/>
      <c r="YW160" s="129"/>
      <c r="YX160" s="129"/>
      <c r="YY160" s="129"/>
      <c r="YZ160" s="129"/>
      <c r="ZA160" s="129"/>
      <c r="ZB160" s="129"/>
      <c r="ZC160" s="129"/>
      <c r="ZD160" s="129"/>
      <c r="ZE160" s="129"/>
      <c r="ZF160" s="129"/>
      <c r="ZG160" s="129"/>
      <c r="ZH160" s="129"/>
      <c r="ZI160" s="129"/>
      <c r="ZJ160" s="129"/>
      <c r="ZK160" s="129"/>
      <c r="ZL160" s="129"/>
      <c r="ZM160" s="129"/>
      <c r="ZN160" s="129"/>
      <c r="ZO160" s="129"/>
      <c r="ZP160" s="129"/>
      <c r="ZQ160" s="129"/>
      <c r="ZR160" s="129"/>
      <c r="ZS160" s="129"/>
      <c r="ZT160" s="129"/>
      <c r="ZU160" s="129"/>
      <c r="ZV160" s="129"/>
      <c r="ZW160" s="129"/>
      <c r="ZX160" s="129"/>
      <c r="ZY160" s="129"/>
      <c r="ZZ160" s="129"/>
      <c r="AAA160" s="129"/>
      <c r="AAB160" s="129"/>
      <c r="AAC160" s="129"/>
      <c r="AAD160" s="129"/>
      <c r="AAE160" s="129"/>
      <c r="AAF160" s="129"/>
      <c r="AAG160" s="129"/>
      <c r="AAH160" s="129"/>
      <c r="AAI160" s="129"/>
      <c r="AAJ160" s="129"/>
      <c r="AAK160" s="129"/>
      <c r="AAL160" s="129"/>
      <c r="AAM160" s="129"/>
      <c r="AAN160" s="129"/>
      <c r="AAO160" s="129"/>
      <c r="AAP160" s="129"/>
      <c r="AAQ160" s="129"/>
      <c r="AAR160" s="129"/>
      <c r="AAS160" s="129"/>
      <c r="AAT160" s="129"/>
      <c r="AAU160" s="129"/>
      <c r="AAV160" s="129"/>
      <c r="AAW160" s="129"/>
      <c r="AAX160" s="129"/>
      <c r="AAY160" s="129"/>
      <c r="AAZ160" s="129"/>
      <c r="ABA160" s="129"/>
      <c r="ABB160" s="129"/>
      <c r="ABC160" s="129"/>
      <c r="ABD160" s="129"/>
      <c r="ABE160" s="129"/>
      <c r="ABF160" s="129"/>
      <c r="ABG160" s="129"/>
      <c r="ABH160" s="129"/>
      <c r="ABI160" s="129"/>
      <c r="ABJ160" s="129"/>
      <c r="ABK160" s="129"/>
      <c r="ABL160" s="129"/>
      <c r="ABM160" s="129"/>
      <c r="ABN160" s="129"/>
      <c r="ABO160" s="129"/>
      <c r="ABP160" s="129"/>
      <c r="ABQ160" s="129"/>
      <c r="ABR160" s="129"/>
      <c r="ABS160" s="129"/>
      <c r="ABT160" s="129"/>
      <c r="ABU160" s="129"/>
      <c r="ABV160" s="129"/>
      <c r="ABW160" s="129"/>
      <c r="ABX160" s="129"/>
      <c r="ABY160" s="129"/>
      <c r="ABZ160" s="129"/>
      <c r="ACA160" s="129"/>
      <c r="ACB160" s="129"/>
      <c r="ACC160" s="129"/>
      <c r="ACD160" s="129"/>
      <c r="ACE160" s="129"/>
      <c r="ACF160" s="129"/>
      <c r="ACG160" s="129"/>
      <c r="ACH160" s="129"/>
      <c r="ACI160" s="129"/>
      <c r="ACJ160" s="129"/>
      <c r="ACK160" s="129"/>
      <c r="ACL160" s="129"/>
      <c r="ACM160" s="129"/>
      <c r="ACN160" s="129"/>
      <c r="ACO160" s="129"/>
      <c r="ACP160" s="129"/>
      <c r="ACQ160" s="129"/>
      <c r="ACR160" s="129"/>
      <c r="ACS160" s="129"/>
      <c r="ACT160" s="129"/>
      <c r="ACU160" s="129"/>
      <c r="ACV160" s="129"/>
      <c r="ACW160" s="129"/>
      <c r="ACX160" s="129"/>
      <c r="ACY160" s="129"/>
      <c r="ACZ160" s="129"/>
      <c r="ADA160" s="129"/>
      <c r="ADB160" s="129"/>
      <c r="ADC160" s="129"/>
      <c r="ADD160" s="129"/>
      <c r="ADE160" s="129"/>
      <c r="ADF160" s="129"/>
      <c r="ADG160" s="129"/>
      <c r="ADH160" s="129"/>
      <c r="ADI160" s="129"/>
      <c r="ADJ160" s="129"/>
      <c r="ADK160" s="129"/>
      <c r="ADL160" s="129"/>
      <c r="ADM160" s="129"/>
      <c r="ADN160" s="129"/>
      <c r="ADO160" s="129"/>
      <c r="ADP160" s="129"/>
      <c r="ADQ160" s="129"/>
      <c r="ADR160" s="129"/>
      <c r="ADS160" s="129"/>
      <c r="ADT160" s="129"/>
      <c r="ADU160" s="129"/>
      <c r="ADV160" s="129"/>
      <c r="ADW160" s="129"/>
      <c r="ADX160" s="129"/>
      <c r="ADY160" s="129"/>
      <c r="ADZ160" s="129"/>
      <c r="AEA160" s="129"/>
      <c r="AEB160" s="129"/>
      <c r="AEC160" s="129"/>
      <c r="AED160" s="129"/>
      <c r="AEE160" s="129"/>
      <c r="AEF160" s="129"/>
      <c r="AEG160" s="129"/>
      <c r="AEH160" s="129"/>
      <c r="AEI160" s="129"/>
      <c r="AEJ160" s="129"/>
      <c r="AEK160" s="129"/>
      <c r="AEL160" s="129"/>
      <c r="AEM160" s="129"/>
      <c r="AEN160" s="129"/>
      <c r="AEO160" s="129"/>
      <c r="AEP160" s="129"/>
      <c r="AEQ160" s="129"/>
      <c r="AER160" s="129"/>
      <c r="AES160" s="129"/>
      <c r="AET160" s="129"/>
      <c r="AEU160" s="129"/>
      <c r="AEV160" s="129"/>
      <c r="AEW160" s="129"/>
      <c r="AEX160" s="129"/>
      <c r="AEY160" s="129"/>
      <c r="AEZ160" s="129"/>
      <c r="AFA160" s="129"/>
      <c r="AFB160" s="129"/>
      <c r="AFC160" s="129"/>
      <c r="AFD160" s="129"/>
      <c r="AFE160" s="129"/>
      <c r="AFF160" s="129"/>
      <c r="AFG160" s="129"/>
      <c r="AFH160" s="129"/>
      <c r="AFI160" s="129"/>
      <c r="AFJ160" s="129"/>
      <c r="AFK160" s="129"/>
      <c r="AFL160" s="129"/>
      <c r="AFM160" s="129"/>
      <c r="AFN160" s="129"/>
      <c r="AFO160" s="129"/>
      <c r="AFP160" s="129"/>
      <c r="AFQ160" s="129"/>
      <c r="AFR160" s="129"/>
      <c r="AFS160" s="129"/>
      <c r="AFT160" s="129"/>
      <c r="AFU160" s="129"/>
      <c r="AFV160" s="129"/>
      <c r="AFW160" s="129"/>
      <c r="AFX160" s="129"/>
      <c r="AFY160" s="129"/>
      <c r="AFZ160" s="129"/>
      <c r="AGA160" s="129"/>
      <c r="AGB160" s="129"/>
      <c r="AGC160" s="129"/>
      <c r="AGD160" s="129"/>
      <c r="AGE160" s="129"/>
      <c r="AGF160" s="129"/>
      <c r="AGG160" s="129"/>
      <c r="AGH160" s="129"/>
      <c r="AGI160" s="129"/>
      <c r="AGJ160" s="129"/>
      <c r="AGK160" s="129"/>
      <c r="AGL160" s="129"/>
      <c r="AGM160" s="129"/>
      <c r="AGN160" s="129"/>
      <c r="AGO160" s="129"/>
      <c r="AGP160" s="129"/>
      <c r="AGQ160" s="129"/>
      <c r="AGR160" s="129"/>
      <c r="AGS160" s="129"/>
      <c r="AGT160" s="129"/>
      <c r="AGU160" s="129"/>
      <c r="AGV160" s="129"/>
      <c r="AGW160" s="129"/>
      <c r="AGX160" s="129"/>
      <c r="AGY160" s="129"/>
      <c r="AGZ160" s="129"/>
      <c r="AHA160" s="129"/>
      <c r="AHB160" s="129"/>
      <c r="AHC160" s="129"/>
      <c r="AHD160" s="129"/>
      <c r="AHE160" s="129"/>
      <c r="AHF160" s="129"/>
      <c r="AHG160" s="129"/>
      <c r="AHH160" s="129"/>
      <c r="AHI160" s="129"/>
      <c r="AHJ160" s="129"/>
      <c r="AHK160" s="129"/>
      <c r="AHL160" s="129"/>
      <c r="AHM160" s="129"/>
      <c r="AHN160" s="129"/>
      <c r="AHO160" s="129"/>
      <c r="AHP160" s="129"/>
      <c r="AHQ160" s="129"/>
      <c r="AHR160" s="129"/>
      <c r="AHS160" s="129"/>
      <c r="AHT160" s="129"/>
      <c r="AHU160" s="129"/>
      <c r="AHV160" s="129"/>
      <c r="AHW160" s="129"/>
      <c r="AHX160" s="129"/>
      <c r="AHY160" s="129"/>
      <c r="AHZ160" s="129"/>
      <c r="AIA160" s="129"/>
      <c r="AIB160" s="129"/>
      <c r="AIC160" s="129"/>
      <c r="AID160" s="129"/>
      <c r="AIE160" s="129"/>
      <c r="AIF160" s="129"/>
      <c r="AIG160" s="129"/>
      <c r="AIH160" s="129"/>
      <c r="AII160" s="129"/>
      <c r="AIJ160" s="129"/>
      <c r="AIK160" s="129"/>
      <c r="AIL160" s="129"/>
      <c r="AIM160" s="129"/>
      <c r="AIN160" s="129"/>
      <c r="AIO160" s="129"/>
      <c r="AIP160" s="129"/>
      <c r="AIQ160" s="129"/>
      <c r="AIR160" s="129"/>
      <c r="AIS160" s="129"/>
      <c r="AIT160" s="129"/>
      <c r="AIU160" s="129"/>
      <c r="AIV160" s="129"/>
      <c r="AIW160" s="129"/>
      <c r="AIX160" s="129"/>
      <c r="AIY160" s="129"/>
      <c r="AIZ160" s="129"/>
      <c r="AJA160" s="129"/>
      <c r="AJB160" s="129"/>
      <c r="AJC160" s="129"/>
      <c r="AJD160" s="129"/>
      <c r="AJE160" s="129"/>
      <c r="AJF160" s="129"/>
      <c r="AJG160" s="129"/>
      <c r="AJH160" s="129"/>
      <c r="AJI160" s="129"/>
      <c r="AJJ160" s="129"/>
      <c r="AJK160" s="129"/>
      <c r="AJL160" s="129"/>
      <c r="AJM160" s="129"/>
      <c r="AJN160" s="129"/>
      <c r="AJO160" s="129"/>
      <c r="AJP160" s="129"/>
      <c r="AJQ160" s="129"/>
      <c r="AJR160" s="129"/>
      <c r="AJS160" s="129"/>
      <c r="AJT160" s="129"/>
      <c r="AJU160" s="129"/>
      <c r="AJV160" s="129"/>
      <c r="AJW160" s="129"/>
      <c r="AJX160" s="129"/>
      <c r="AJY160" s="129"/>
      <c r="AJZ160" s="129"/>
      <c r="AKA160" s="129"/>
      <c r="AKB160" s="129"/>
      <c r="AKC160" s="129"/>
      <c r="AKD160" s="129"/>
      <c r="AKE160" s="129"/>
      <c r="AKF160" s="129"/>
      <c r="AKG160" s="129"/>
      <c r="AKH160" s="129"/>
      <c r="AKI160" s="129"/>
      <c r="AKJ160" s="129"/>
      <c r="AKK160" s="129"/>
      <c r="AKL160" s="129"/>
      <c r="AKM160" s="129"/>
      <c r="AKN160" s="129"/>
      <c r="AKO160" s="129"/>
      <c r="AKP160" s="129"/>
      <c r="AKQ160" s="129"/>
      <c r="AKR160" s="129"/>
      <c r="AKS160" s="129"/>
      <c r="AKT160" s="129"/>
      <c r="AKU160" s="129"/>
      <c r="AKV160" s="129"/>
      <c r="AKW160" s="129"/>
      <c r="AKX160" s="129"/>
      <c r="AKY160" s="129"/>
      <c r="AKZ160" s="129"/>
      <c r="ALA160" s="129"/>
      <c r="ALB160" s="129"/>
      <c r="ALC160" s="129"/>
      <c r="ALD160" s="129"/>
      <c r="ALE160" s="129"/>
      <c r="ALF160" s="129"/>
      <c r="ALG160" s="129"/>
      <c r="ALH160" s="129"/>
      <c r="ALI160" s="129"/>
      <c r="ALJ160" s="129"/>
      <c r="ALK160" s="129"/>
      <c r="ALL160" s="129"/>
      <c r="ALM160" s="129"/>
      <c r="ALN160" s="129"/>
      <c r="ALO160" s="129"/>
      <c r="ALP160" s="129"/>
      <c r="ALQ160" s="129"/>
      <c r="ALR160" s="129"/>
      <c r="ALS160" s="129"/>
      <c r="ALT160" s="129"/>
      <c r="ALU160" s="129"/>
      <c r="ALV160" s="129"/>
      <c r="ALW160" s="129"/>
      <c r="ALX160" s="129"/>
      <c r="ALY160" s="129"/>
      <c r="ALZ160" s="129"/>
      <c r="AMA160" s="129"/>
      <c r="AMB160" s="129"/>
      <c r="AMC160" s="129"/>
      <c r="AMD160" s="129"/>
      <c r="AME160" s="129"/>
      <c r="AMF160" s="129"/>
      <c r="AMG160" s="129"/>
      <c r="AMH160" s="129"/>
      <c r="AMI160" s="129"/>
      <c r="AMJ160" s="129"/>
      <c r="AMK160" s="129"/>
      <c r="AML160" s="129"/>
      <c r="AMM160" s="129"/>
      <c r="AMN160" s="129"/>
      <c r="AMO160" s="129"/>
      <c r="AMP160" s="129"/>
      <c r="AMQ160" s="129"/>
      <c r="AMR160" s="129"/>
      <c r="AMS160" s="129"/>
      <c r="AMT160" s="129"/>
      <c r="AMU160" s="129"/>
      <c r="AMV160" s="129"/>
      <c r="AMW160" s="129"/>
      <c r="AMX160" s="129"/>
      <c r="AMY160" s="129"/>
      <c r="AMZ160" s="129"/>
      <c r="ANA160" s="129"/>
      <c r="ANB160" s="129"/>
      <c r="ANC160" s="129"/>
      <c r="AND160" s="129"/>
      <c r="ANE160" s="129"/>
      <c r="ANF160" s="129"/>
      <c r="ANG160" s="129"/>
      <c r="ANH160" s="129"/>
      <c r="ANI160" s="129"/>
      <c r="ANJ160" s="129"/>
      <c r="ANK160" s="129"/>
      <c r="ANL160" s="129"/>
      <c r="ANM160" s="129"/>
      <c r="ANN160" s="129"/>
      <c r="ANO160" s="129"/>
      <c r="ANP160" s="129"/>
      <c r="ANQ160" s="129"/>
      <c r="ANR160" s="129"/>
      <c r="ANS160" s="129"/>
      <c r="ANT160" s="129"/>
      <c r="ANU160" s="129"/>
      <c r="ANV160" s="129"/>
      <c r="ANW160" s="129"/>
      <c r="ANX160" s="129"/>
      <c r="ANY160" s="129"/>
      <c r="ANZ160" s="129"/>
      <c r="AOA160" s="129"/>
      <c r="AOB160" s="129"/>
      <c r="AOC160" s="129"/>
      <c r="AOD160" s="129"/>
      <c r="AOE160" s="129"/>
      <c r="AOF160" s="129"/>
      <c r="AOG160" s="129"/>
      <c r="AOH160" s="129"/>
      <c r="AOI160" s="129"/>
      <c r="AOJ160" s="129"/>
      <c r="AOK160" s="129"/>
      <c r="AOL160" s="129"/>
      <c r="AOM160" s="129"/>
      <c r="AON160" s="129"/>
      <c r="AOO160" s="129"/>
      <c r="AOP160" s="129"/>
      <c r="AOQ160" s="129"/>
      <c r="AOR160" s="129"/>
      <c r="AOS160" s="129"/>
      <c r="AOT160" s="129"/>
      <c r="AOU160" s="129"/>
      <c r="AOV160" s="129"/>
      <c r="AOW160" s="129"/>
      <c r="AOX160" s="129"/>
      <c r="AOY160" s="129"/>
      <c r="AOZ160" s="129"/>
      <c r="APA160" s="129"/>
      <c r="APB160" s="129"/>
      <c r="APC160" s="129"/>
      <c r="APD160" s="129"/>
      <c r="APE160" s="129"/>
      <c r="APF160" s="129"/>
      <c r="APG160" s="129"/>
      <c r="APH160" s="129"/>
      <c r="API160" s="129"/>
      <c r="APJ160" s="129"/>
      <c r="APK160" s="129"/>
      <c r="APL160" s="129"/>
      <c r="APM160" s="129"/>
      <c r="APN160" s="129"/>
      <c r="APO160" s="129"/>
      <c r="APP160" s="129"/>
      <c r="APQ160" s="129"/>
      <c r="APR160" s="129"/>
      <c r="APS160" s="129"/>
      <c r="APT160" s="129"/>
      <c r="APU160" s="129"/>
      <c r="APV160" s="129"/>
      <c r="APW160" s="129"/>
      <c r="APX160" s="129"/>
      <c r="APY160" s="129"/>
      <c r="APZ160" s="129"/>
      <c r="AQA160" s="129"/>
      <c r="AQB160" s="129"/>
      <c r="AQC160" s="129"/>
      <c r="AQD160" s="129"/>
      <c r="AQE160" s="129"/>
      <c r="AQF160" s="129"/>
      <c r="AQG160" s="129"/>
      <c r="AQH160" s="129"/>
      <c r="AQI160" s="129"/>
      <c r="AQJ160" s="129"/>
      <c r="AQK160" s="129"/>
      <c r="AQL160" s="129"/>
      <c r="AQM160" s="129"/>
      <c r="AQN160" s="129"/>
      <c r="AQO160" s="129"/>
      <c r="AQP160" s="129"/>
      <c r="AQQ160" s="129"/>
      <c r="AQR160" s="129"/>
      <c r="AQS160" s="129"/>
      <c r="AQT160" s="129"/>
      <c r="AQU160" s="129"/>
      <c r="AQV160" s="129"/>
      <c r="AQW160" s="129"/>
      <c r="AQX160" s="129"/>
      <c r="AQY160" s="129"/>
      <c r="AQZ160" s="129"/>
      <c r="ARA160" s="129"/>
      <c r="ARB160" s="129"/>
      <c r="ARC160" s="129"/>
      <c r="ARD160" s="129"/>
      <c r="ARE160" s="129"/>
      <c r="ARF160" s="129"/>
      <c r="ARG160" s="129"/>
      <c r="ARH160" s="129"/>
      <c r="ARI160" s="129"/>
      <c r="ARJ160" s="129"/>
      <c r="ARK160" s="129"/>
      <c r="ARL160" s="129"/>
      <c r="ARM160" s="129"/>
      <c r="ARN160" s="129"/>
      <c r="ARO160" s="129"/>
      <c r="ARP160" s="129"/>
      <c r="ARQ160" s="129"/>
      <c r="ARR160" s="129"/>
      <c r="ARS160" s="129"/>
      <c r="ART160" s="129"/>
      <c r="ARU160" s="129"/>
      <c r="ARV160" s="129"/>
      <c r="ARW160" s="129"/>
      <c r="ARX160" s="129"/>
      <c r="ARY160" s="129"/>
      <c r="ARZ160" s="129"/>
      <c r="ASA160" s="129"/>
      <c r="ASB160" s="129"/>
      <c r="ASC160" s="129"/>
      <c r="ASD160" s="129"/>
      <c r="ASE160" s="129"/>
      <c r="ASF160" s="129"/>
      <c r="ASG160" s="129"/>
      <c r="ASH160" s="129"/>
      <c r="ASI160" s="129"/>
      <c r="ASJ160" s="129"/>
      <c r="ASK160" s="129"/>
      <c r="ASL160" s="129"/>
      <c r="ASM160" s="129"/>
      <c r="ASN160" s="129"/>
      <c r="ASO160" s="129"/>
      <c r="ASP160" s="129"/>
      <c r="ASQ160" s="129"/>
      <c r="ASR160" s="129"/>
      <c r="ASS160" s="129"/>
      <c r="AST160" s="129"/>
      <c r="ASU160" s="129"/>
      <c r="ASV160" s="129"/>
      <c r="ASW160" s="129"/>
      <c r="ASX160" s="129"/>
      <c r="ASY160" s="129"/>
      <c r="ASZ160" s="129"/>
      <c r="ATA160" s="129"/>
      <c r="ATB160" s="129"/>
      <c r="ATC160" s="129"/>
      <c r="ATD160" s="129"/>
      <c r="ATE160" s="129"/>
      <c r="ATF160" s="129"/>
      <c r="ATG160" s="129"/>
      <c r="ATH160" s="129"/>
      <c r="ATI160" s="129"/>
      <c r="ATJ160" s="129"/>
      <c r="ATK160" s="129"/>
      <c r="ATL160" s="129"/>
      <c r="ATM160" s="129"/>
      <c r="ATN160" s="129"/>
      <c r="ATO160" s="129"/>
      <c r="ATP160" s="129"/>
      <c r="ATQ160" s="129"/>
      <c r="ATR160" s="129"/>
      <c r="ATS160" s="129"/>
      <c r="ATT160" s="129"/>
      <c r="ATU160" s="129"/>
      <c r="ATV160" s="129"/>
      <c r="ATW160" s="129"/>
      <c r="ATX160" s="129"/>
      <c r="ATY160" s="129"/>
      <c r="ATZ160" s="129"/>
      <c r="AUA160" s="129"/>
      <c r="AUB160" s="129"/>
      <c r="AUC160" s="129"/>
      <c r="AUD160" s="129"/>
      <c r="AUE160" s="129"/>
      <c r="AUF160" s="129"/>
      <c r="AUG160" s="129"/>
      <c r="AUH160" s="129"/>
      <c r="AUI160" s="129"/>
      <c r="AUJ160" s="129"/>
      <c r="AUK160" s="129"/>
      <c r="AUL160" s="129"/>
      <c r="AUM160" s="129"/>
      <c r="AUN160" s="129"/>
      <c r="AUO160" s="129"/>
      <c r="AUP160" s="129"/>
      <c r="AUQ160" s="129"/>
      <c r="AUR160" s="129"/>
      <c r="AUS160" s="129"/>
      <c r="AUT160" s="129"/>
      <c r="AUU160" s="129"/>
      <c r="AUV160" s="129"/>
      <c r="AUW160" s="129"/>
      <c r="AUX160" s="129"/>
      <c r="AUY160" s="129"/>
      <c r="AUZ160" s="129"/>
      <c r="AVA160" s="129"/>
      <c r="AVB160" s="129"/>
      <c r="AVC160" s="129"/>
      <c r="AVD160" s="129"/>
      <c r="AVE160" s="129"/>
      <c r="AVF160" s="129"/>
      <c r="AVG160" s="129"/>
      <c r="AVH160" s="129"/>
      <c r="AVI160" s="129"/>
      <c r="AVJ160" s="129"/>
      <c r="AVK160" s="129"/>
      <c r="AVL160" s="129"/>
      <c r="AVM160" s="129"/>
      <c r="AVN160" s="129"/>
      <c r="AVO160" s="129"/>
      <c r="AVP160" s="129"/>
      <c r="AVQ160" s="129"/>
      <c r="AVR160" s="129"/>
      <c r="AVS160" s="129"/>
      <c r="AVT160" s="129"/>
      <c r="AVU160" s="129"/>
      <c r="AVV160" s="129"/>
      <c r="AVW160" s="129"/>
      <c r="AVX160" s="129"/>
      <c r="AVY160" s="129"/>
      <c r="AVZ160" s="129"/>
      <c r="AWA160" s="129"/>
      <c r="AWB160" s="129"/>
      <c r="AWC160" s="129"/>
      <c r="AWD160" s="129"/>
      <c r="AWE160" s="129"/>
      <c r="AWF160" s="129"/>
      <c r="AWG160" s="129"/>
      <c r="AWH160" s="129"/>
      <c r="AWI160" s="129"/>
      <c r="AWJ160" s="129"/>
      <c r="AWK160" s="129"/>
      <c r="AWL160" s="129"/>
      <c r="AWM160" s="129"/>
      <c r="AWN160" s="129"/>
      <c r="AWO160" s="129"/>
      <c r="AWP160" s="129"/>
      <c r="AWQ160" s="129"/>
      <c r="AWR160" s="129"/>
      <c r="AWS160" s="129"/>
      <c r="AWT160" s="129"/>
      <c r="AWU160" s="129"/>
      <c r="AWV160" s="129"/>
      <c r="AWW160" s="129"/>
      <c r="AWX160" s="129"/>
      <c r="AWY160" s="129"/>
      <c r="AWZ160" s="129"/>
      <c r="AXA160" s="129"/>
      <c r="AXB160" s="129"/>
      <c r="AXC160" s="129"/>
      <c r="AXD160" s="129"/>
      <c r="AXE160" s="129"/>
      <c r="AXF160" s="129"/>
      <c r="AXG160" s="129"/>
      <c r="AXH160" s="129"/>
      <c r="AXI160" s="129"/>
      <c r="AXJ160" s="129"/>
      <c r="AXK160" s="129"/>
      <c r="AXL160" s="129"/>
      <c r="AXM160" s="129"/>
      <c r="AXN160" s="129"/>
      <c r="AXO160" s="129"/>
      <c r="AXP160" s="129"/>
      <c r="AXQ160" s="129"/>
      <c r="AXR160" s="129"/>
      <c r="AXS160" s="129"/>
      <c r="AXT160" s="129"/>
      <c r="AXU160" s="129"/>
      <c r="AXV160" s="129"/>
      <c r="AXW160" s="129"/>
      <c r="AXX160" s="129"/>
      <c r="AXY160" s="129"/>
      <c r="AXZ160" s="129"/>
      <c r="AYA160" s="129"/>
      <c r="AYB160" s="129"/>
      <c r="AYC160" s="129"/>
      <c r="AYD160" s="129"/>
      <c r="AYE160" s="129"/>
      <c r="AYF160" s="129"/>
      <c r="AYG160" s="129"/>
      <c r="AYH160" s="129"/>
      <c r="AYI160" s="129"/>
      <c r="AYJ160" s="129"/>
      <c r="AYK160" s="129"/>
      <c r="AYL160" s="129"/>
      <c r="AYM160" s="129"/>
      <c r="AYN160" s="129"/>
      <c r="AYO160" s="129"/>
      <c r="AYP160" s="129"/>
      <c r="AYQ160" s="129"/>
      <c r="AYR160" s="129"/>
      <c r="AYS160" s="129"/>
      <c r="AYT160" s="129"/>
      <c r="AYU160" s="129"/>
      <c r="AYV160" s="129"/>
      <c r="AYW160" s="129"/>
      <c r="AYX160" s="129"/>
      <c r="AYY160" s="129"/>
      <c r="AYZ160" s="129"/>
      <c r="AZA160" s="129"/>
      <c r="AZB160" s="129"/>
      <c r="AZC160" s="129"/>
      <c r="AZD160" s="129"/>
      <c r="AZE160" s="129"/>
      <c r="AZF160" s="129"/>
      <c r="AZG160" s="129"/>
      <c r="AZH160" s="129"/>
      <c r="AZI160" s="129"/>
      <c r="AZJ160" s="129"/>
      <c r="AZK160" s="129"/>
      <c r="AZL160" s="129"/>
      <c r="AZM160" s="129"/>
      <c r="AZN160" s="129"/>
      <c r="AZO160" s="129"/>
      <c r="AZP160" s="129"/>
      <c r="AZQ160" s="129"/>
      <c r="AZR160" s="129"/>
      <c r="AZS160" s="129"/>
      <c r="AZT160" s="129"/>
      <c r="AZU160" s="129"/>
      <c r="AZV160" s="129"/>
      <c r="AZW160" s="129"/>
      <c r="AZX160" s="129"/>
      <c r="AZY160" s="129"/>
      <c r="AZZ160" s="129"/>
      <c r="BAA160" s="129"/>
      <c r="BAB160" s="129"/>
      <c r="BAC160" s="129"/>
      <c r="BAD160" s="129"/>
      <c r="BAE160" s="129"/>
      <c r="BAF160" s="129"/>
      <c r="BAG160" s="129"/>
      <c r="BAH160" s="129"/>
      <c r="BAI160" s="129"/>
      <c r="BAJ160" s="129"/>
      <c r="BAK160" s="129"/>
      <c r="BAL160" s="129"/>
      <c r="BAM160" s="129"/>
      <c r="BAN160" s="129"/>
      <c r="BAO160" s="129"/>
      <c r="BAP160" s="129"/>
      <c r="BAQ160" s="129"/>
      <c r="BAR160" s="129"/>
      <c r="BAS160" s="129"/>
      <c r="BAT160" s="129"/>
      <c r="BAU160" s="129"/>
      <c r="BAV160" s="129"/>
      <c r="BAW160" s="129"/>
      <c r="BAX160" s="129"/>
      <c r="BAY160" s="129"/>
      <c r="BAZ160" s="129"/>
      <c r="BBA160" s="129"/>
      <c r="BBB160" s="129"/>
      <c r="BBC160" s="129"/>
      <c r="BBD160" s="129"/>
      <c r="BBE160" s="129"/>
      <c r="BBF160" s="129"/>
      <c r="BBG160" s="129"/>
      <c r="BBH160" s="129"/>
      <c r="BBI160" s="129"/>
      <c r="BBJ160" s="129"/>
      <c r="BBK160" s="129"/>
      <c r="BBL160" s="129"/>
      <c r="BBM160" s="129"/>
      <c r="BBN160" s="129"/>
      <c r="BBO160" s="129"/>
      <c r="BBP160" s="129"/>
      <c r="BBQ160" s="129"/>
      <c r="BBR160" s="129"/>
      <c r="BBS160" s="129"/>
      <c r="BBT160" s="129"/>
      <c r="BBU160" s="129"/>
      <c r="BBV160" s="129"/>
      <c r="BBW160" s="129"/>
      <c r="BBX160" s="129"/>
      <c r="BBY160" s="129"/>
      <c r="BBZ160" s="129"/>
      <c r="BCA160" s="129"/>
      <c r="BCB160" s="129"/>
      <c r="BCC160" s="129"/>
      <c r="BCD160" s="129"/>
      <c r="BCE160" s="129"/>
      <c r="BCF160" s="129"/>
      <c r="BCG160" s="129"/>
      <c r="BCH160" s="129"/>
      <c r="BCI160" s="129"/>
      <c r="BCJ160" s="129"/>
      <c r="BCK160" s="129"/>
      <c r="BCL160" s="129"/>
      <c r="BCM160" s="129"/>
      <c r="BCN160" s="129"/>
      <c r="BCO160" s="129"/>
      <c r="BCP160" s="129"/>
      <c r="BCQ160" s="129"/>
      <c r="BCR160" s="129"/>
      <c r="BCS160" s="129"/>
      <c r="BCT160" s="129"/>
      <c r="BCU160" s="129"/>
      <c r="BCV160" s="129"/>
      <c r="BCW160" s="129"/>
      <c r="BCX160" s="129"/>
      <c r="BCY160" s="129"/>
      <c r="BCZ160" s="129"/>
      <c r="BDA160" s="129"/>
      <c r="BDB160" s="129"/>
      <c r="BDC160" s="129"/>
      <c r="BDD160" s="129"/>
      <c r="BDE160" s="129"/>
      <c r="BDF160" s="129"/>
      <c r="BDG160" s="129"/>
      <c r="BDH160" s="129"/>
      <c r="BDI160" s="129"/>
      <c r="BDJ160" s="129"/>
      <c r="BDK160" s="129"/>
      <c r="BDL160" s="129"/>
      <c r="BDM160" s="129"/>
      <c r="BDN160" s="129"/>
      <c r="BDO160" s="129"/>
      <c r="BDP160" s="129"/>
      <c r="BDQ160" s="129"/>
      <c r="BDR160" s="129"/>
      <c r="BDS160" s="129"/>
      <c r="BDT160" s="129"/>
      <c r="BDU160" s="129"/>
      <c r="BDV160" s="129"/>
      <c r="BDW160" s="129"/>
      <c r="BDX160" s="129"/>
      <c r="BDY160" s="129"/>
      <c r="BDZ160" s="129"/>
      <c r="BEA160" s="129"/>
      <c r="BEB160" s="129"/>
      <c r="BEC160" s="129"/>
      <c r="BED160" s="129"/>
      <c r="BEE160" s="129"/>
      <c r="BEF160" s="129"/>
      <c r="BEG160" s="129"/>
      <c r="BEH160" s="129"/>
      <c r="BEI160" s="129"/>
      <c r="BEJ160" s="129"/>
      <c r="BEK160" s="129"/>
      <c r="BEL160" s="129"/>
      <c r="BEM160" s="129"/>
      <c r="BEN160" s="129"/>
      <c r="BEO160" s="129"/>
      <c r="BEP160" s="129"/>
      <c r="BEQ160" s="129"/>
      <c r="BER160" s="129"/>
      <c r="BES160" s="129"/>
      <c r="BET160" s="129"/>
      <c r="BEU160" s="129"/>
      <c r="BEV160" s="129"/>
      <c r="BEW160" s="129"/>
      <c r="BEX160" s="129"/>
      <c r="BEY160" s="129"/>
      <c r="BEZ160" s="129"/>
      <c r="BFA160" s="129"/>
      <c r="BFB160" s="129"/>
      <c r="BFC160" s="129"/>
      <c r="BFD160" s="129"/>
      <c r="BFE160" s="129"/>
      <c r="BFF160" s="129"/>
      <c r="BFG160" s="129"/>
      <c r="BFH160" s="129"/>
      <c r="BFI160" s="129"/>
      <c r="BFJ160" s="129"/>
      <c r="BFK160" s="129"/>
      <c r="BFL160" s="129"/>
      <c r="BFM160" s="129"/>
      <c r="BFN160" s="129"/>
      <c r="BFO160" s="129"/>
      <c r="BFP160" s="129"/>
      <c r="BFQ160" s="129"/>
      <c r="BFR160" s="129"/>
      <c r="BFS160" s="129"/>
      <c r="BFT160" s="129"/>
      <c r="BFU160" s="129"/>
      <c r="BFV160" s="129"/>
      <c r="BFW160" s="129"/>
      <c r="BFX160" s="129"/>
      <c r="BFY160" s="129"/>
      <c r="BFZ160" s="129"/>
      <c r="BGA160" s="129"/>
      <c r="BGB160" s="129"/>
      <c r="BGC160" s="129"/>
      <c r="BGD160" s="129"/>
      <c r="BGE160" s="129"/>
      <c r="BGF160" s="129"/>
      <c r="BGG160" s="129"/>
      <c r="BGH160" s="129"/>
      <c r="BGI160" s="129"/>
      <c r="BGJ160" s="129"/>
      <c r="BGK160" s="129"/>
      <c r="BGL160" s="129"/>
      <c r="BGM160" s="129"/>
      <c r="BGN160" s="129"/>
      <c r="BGO160" s="129"/>
      <c r="BGP160" s="129"/>
      <c r="BGQ160" s="129"/>
      <c r="BGR160" s="129"/>
      <c r="BGS160" s="129"/>
      <c r="BGT160" s="129"/>
      <c r="BGU160" s="129"/>
      <c r="BGV160" s="129"/>
      <c r="BGW160" s="129"/>
      <c r="BGX160" s="129"/>
      <c r="BGY160" s="129"/>
      <c r="BGZ160" s="129"/>
      <c r="BHA160" s="129"/>
      <c r="BHB160" s="129"/>
      <c r="BHC160" s="129"/>
      <c r="BHD160" s="129"/>
      <c r="BHE160" s="129"/>
      <c r="BHF160" s="129"/>
      <c r="BHG160" s="129"/>
      <c r="BHH160" s="129"/>
      <c r="BHI160" s="129"/>
      <c r="BHJ160" s="129"/>
      <c r="BHK160" s="129"/>
      <c r="BHL160" s="129"/>
      <c r="BHM160" s="129"/>
      <c r="BHN160" s="129"/>
      <c r="BHO160" s="129"/>
      <c r="BHP160" s="129"/>
      <c r="BHQ160" s="129"/>
      <c r="BHR160" s="129"/>
      <c r="BHS160" s="129"/>
      <c r="BHT160" s="129"/>
      <c r="BHU160" s="129"/>
      <c r="BHV160" s="129"/>
      <c r="BHW160" s="129"/>
      <c r="BHX160" s="129"/>
      <c r="BHY160" s="129"/>
      <c r="BHZ160" s="129"/>
      <c r="BIA160" s="129"/>
      <c r="BIB160" s="129"/>
      <c r="BIC160" s="129"/>
      <c r="BID160" s="129"/>
      <c r="BIE160" s="129"/>
      <c r="BIF160" s="129"/>
      <c r="BIG160" s="129"/>
      <c r="BIH160" s="129"/>
      <c r="BII160" s="129"/>
      <c r="BIJ160" s="129"/>
      <c r="BIK160" s="129"/>
      <c r="BIL160" s="129"/>
      <c r="BIM160" s="129"/>
      <c r="BIN160" s="129"/>
      <c r="BIO160" s="129"/>
      <c r="BIP160" s="129"/>
      <c r="BIQ160" s="129"/>
      <c r="BIR160" s="129"/>
      <c r="BIS160" s="129"/>
      <c r="BIT160" s="129"/>
      <c r="BIU160" s="129"/>
      <c r="BIV160" s="129"/>
      <c r="BIW160" s="129"/>
      <c r="BIX160" s="129"/>
      <c r="BIY160" s="129"/>
      <c r="BIZ160" s="129"/>
      <c r="BJA160" s="129"/>
      <c r="BJB160" s="129"/>
      <c r="BJC160" s="129"/>
      <c r="BJD160" s="129"/>
      <c r="BJE160" s="129"/>
      <c r="BJF160" s="129"/>
      <c r="BJG160" s="129"/>
      <c r="BJH160" s="129"/>
      <c r="BJI160" s="129"/>
      <c r="BJJ160" s="129"/>
      <c r="BJK160" s="129"/>
      <c r="BJL160" s="129"/>
      <c r="BJM160" s="129"/>
      <c r="BJN160" s="129"/>
      <c r="BJO160" s="129"/>
      <c r="BJP160" s="129"/>
      <c r="BJQ160" s="129"/>
      <c r="BJR160" s="129"/>
      <c r="BJS160" s="129"/>
      <c r="BJT160" s="129"/>
      <c r="BJU160" s="129"/>
      <c r="BJV160" s="129"/>
      <c r="BJW160" s="129"/>
      <c r="BJX160" s="129"/>
      <c r="BJY160" s="129"/>
      <c r="BJZ160" s="129"/>
      <c r="BKA160" s="129"/>
      <c r="BKB160" s="129"/>
      <c r="BKC160" s="129"/>
      <c r="BKD160" s="129"/>
      <c r="BKE160" s="129"/>
      <c r="BKF160" s="129"/>
      <c r="BKG160" s="129"/>
      <c r="BKH160" s="129"/>
      <c r="BKI160" s="129"/>
      <c r="BKJ160" s="129"/>
      <c r="BKK160" s="129"/>
      <c r="BKL160" s="129"/>
      <c r="BKM160" s="129"/>
      <c r="BKN160" s="129"/>
      <c r="BKO160" s="129"/>
      <c r="BKP160" s="129"/>
      <c r="BKQ160" s="129"/>
      <c r="BKR160" s="129"/>
      <c r="BKS160" s="129"/>
      <c r="BKT160" s="129"/>
      <c r="BKU160" s="129"/>
      <c r="BKV160" s="129"/>
      <c r="BKW160" s="129"/>
      <c r="BKX160" s="129"/>
      <c r="BKY160" s="129"/>
      <c r="BKZ160" s="129"/>
      <c r="BLA160" s="129"/>
      <c r="BLB160" s="129"/>
      <c r="BLC160" s="129"/>
      <c r="BLD160" s="129"/>
      <c r="BLE160" s="129"/>
      <c r="BLF160" s="129"/>
      <c r="BLG160" s="129"/>
      <c r="BLH160" s="129"/>
      <c r="BLI160" s="129"/>
      <c r="BLJ160" s="129"/>
      <c r="BLK160" s="129"/>
      <c r="BLL160" s="129"/>
      <c r="BLM160" s="129"/>
      <c r="BLN160" s="129"/>
      <c r="BLO160" s="129"/>
      <c r="BLP160" s="129"/>
      <c r="BLQ160" s="129"/>
      <c r="BLR160" s="129"/>
      <c r="BLS160" s="129"/>
      <c r="BLT160" s="129"/>
      <c r="BLU160" s="129"/>
      <c r="BLV160" s="129"/>
      <c r="BLW160" s="129"/>
      <c r="BLX160" s="129"/>
      <c r="BLY160" s="129"/>
      <c r="BLZ160" s="129"/>
      <c r="BMA160" s="129"/>
      <c r="BMB160" s="129"/>
      <c r="BMC160" s="129"/>
      <c r="BMD160" s="129"/>
      <c r="BME160" s="129"/>
      <c r="BMF160" s="129"/>
      <c r="BMG160" s="129"/>
      <c r="BMH160" s="129"/>
      <c r="BMI160" s="129"/>
      <c r="BMJ160" s="129"/>
      <c r="BMK160" s="129"/>
      <c r="BML160" s="129"/>
      <c r="BMM160" s="129"/>
      <c r="BMN160" s="129"/>
      <c r="BMO160" s="129"/>
      <c r="BMP160" s="129"/>
      <c r="BMQ160" s="129"/>
      <c r="BMR160" s="129"/>
      <c r="BMS160" s="129"/>
      <c r="BMT160" s="129"/>
      <c r="BMU160" s="129"/>
      <c r="BMV160" s="129"/>
      <c r="BMW160" s="129"/>
      <c r="BMX160" s="129"/>
      <c r="BMY160" s="129"/>
      <c r="BMZ160" s="129"/>
      <c r="BNA160" s="129"/>
      <c r="BNB160" s="129"/>
      <c r="BNC160" s="129"/>
      <c r="BND160" s="129"/>
      <c r="BNE160" s="129"/>
      <c r="BNF160" s="129"/>
      <c r="BNG160" s="129"/>
      <c r="BNH160" s="129"/>
      <c r="BNI160" s="129"/>
      <c r="BNJ160" s="129"/>
      <c r="BNK160" s="129"/>
      <c r="BNL160" s="129"/>
      <c r="BNM160" s="129"/>
      <c r="BNN160" s="129"/>
      <c r="BNO160" s="129"/>
      <c r="BNP160" s="129"/>
      <c r="BNQ160" s="129"/>
      <c r="BNR160" s="129"/>
      <c r="BNS160" s="129"/>
      <c r="BNT160" s="129"/>
      <c r="BNU160" s="129"/>
      <c r="BNV160" s="129"/>
      <c r="BNW160" s="129"/>
      <c r="BNX160" s="129"/>
      <c r="BNY160" s="129"/>
      <c r="BNZ160" s="129"/>
      <c r="BOA160" s="129"/>
      <c r="BOB160" s="129"/>
      <c r="BOC160" s="129"/>
      <c r="BOD160" s="129"/>
      <c r="BOE160" s="129"/>
      <c r="BOF160" s="129"/>
      <c r="BOG160" s="129"/>
      <c r="BOH160" s="129"/>
      <c r="BOI160" s="129"/>
      <c r="BOJ160" s="129"/>
      <c r="BOK160" s="129"/>
      <c r="BOL160" s="129"/>
      <c r="BOM160" s="129"/>
      <c r="BON160" s="129"/>
      <c r="BOO160" s="129"/>
      <c r="BOP160" s="129"/>
      <c r="BOQ160" s="129"/>
      <c r="BOR160" s="129"/>
      <c r="BOS160" s="129"/>
      <c r="BOT160" s="129"/>
      <c r="BOU160" s="129"/>
      <c r="BOV160" s="129"/>
      <c r="BOW160" s="129"/>
      <c r="BOX160" s="129"/>
      <c r="BOY160" s="129"/>
      <c r="BOZ160" s="129"/>
      <c r="BPA160" s="129"/>
      <c r="BPB160" s="129"/>
      <c r="BPC160" s="129"/>
      <c r="BPD160" s="129"/>
      <c r="BPE160" s="129"/>
      <c r="BPF160" s="129"/>
      <c r="BPG160" s="129"/>
      <c r="BPH160" s="129"/>
      <c r="BPI160" s="129"/>
      <c r="BPJ160" s="129"/>
      <c r="BPK160" s="129"/>
      <c r="BPL160" s="129"/>
      <c r="BPM160" s="129"/>
      <c r="BPN160" s="129"/>
      <c r="BPO160" s="129"/>
      <c r="BPP160" s="129"/>
      <c r="BPQ160" s="129"/>
      <c r="BPR160" s="129"/>
      <c r="BPS160" s="129"/>
      <c r="BPT160" s="129"/>
      <c r="BPU160" s="129"/>
      <c r="BPV160" s="129"/>
      <c r="BPW160" s="129"/>
      <c r="BPX160" s="129"/>
      <c r="BPY160" s="129"/>
      <c r="BPZ160" s="129"/>
      <c r="BQA160" s="129"/>
      <c r="BQB160" s="129"/>
      <c r="BQC160" s="129"/>
      <c r="BQD160" s="129"/>
      <c r="BQE160" s="129"/>
      <c r="BQF160" s="129"/>
      <c r="BQG160" s="129"/>
      <c r="BQH160" s="129"/>
      <c r="BQI160" s="129"/>
      <c r="BQJ160" s="129"/>
      <c r="BQK160" s="129"/>
      <c r="BQL160" s="129"/>
      <c r="BQM160" s="129"/>
      <c r="BQN160" s="129"/>
      <c r="BQO160" s="129"/>
      <c r="BQP160" s="129"/>
      <c r="BQQ160" s="129"/>
      <c r="BQR160" s="129"/>
      <c r="BQS160" s="129"/>
      <c r="BQT160" s="129"/>
      <c r="BQU160" s="129"/>
      <c r="BQV160" s="129"/>
      <c r="BQW160" s="129"/>
      <c r="BQX160" s="129"/>
      <c r="BQY160" s="129"/>
      <c r="BQZ160" s="129"/>
      <c r="BRA160" s="129"/>
      <c r="BRB160" s="129"/>
      <c r="BRC160" s="129"/>
      <c r="BRD160" s="129"/>
      <c r="BRE160" s="129"/>
      <c r="BRF160" s="129"/>
      <c r="BRG160" s="129"/>
      <c r="BRH160" s="129"/>
      <c r="BRI160" s="129"/>
      <c r="BRJ160" s="129"/>
      <c r="BRK160" s="129"/>
      <c r="BRL160" s="129"/>
      <c r="BRM160" s="129"/>
      <c r="BRN160" s="129"/>
      <c r="BRO160" s="129"/>
      <c r="BRP160" s="129"/>
      <c r="BRQ160" s="129"/>
      <c r="BRR160" s="129"/>
      <c r="BRS160" s="129"/>
      <c r="BRT160" s="129"/>
      <c r="BRU160" s="129"/>
      <c r="BRV160" s="129"/>
      <c r="BRW160" s="129"/>
      <c r="BRX160" s="129"/>
      <c r="BRY160" s="129"/>
      <c r="BRZ160" s="129"/>
      <c r="BSA160" s="129"/>
      <c r="BSB160" s="129"/>
      <c r="BSC160" s="129"/>
      <c r="BSD160" s="129"/>
      <c r="BSE160" s="129"/>
      <c r="BSF160" s="129"/>
      <c r="BSG160" s="129"/>
      <c r="BSH160" s="129"/>
      <c r="BSI160" s="129"/>
      <c r="BSJ160" s="129"/>
      <c r="BSK160" s="129"/>
      <c r="BSL160" s="129"/>
      <c r="BSM160" s="129"/>
      <c r="BSN160" s="129"/>
      <c r="BSO160" s="129"/>
      <c r="BSP160" s="129"/>
      <c r="BSQ160" s="129"/>
      <c r="BSR160" s="129"/>
      <c r="BSS160" s="129"/>
      <c r="BST160" s="129"/>
      <c r="BSU160" s="129"/>
      <c r="BSV160" s="129"/>
      <c r="BSW160" s="129"/>
      <c r="BSX160" s="129"/>
      <c r="BSY160" s="129"/>
      <c r="BSZ160" s="129"/>
      <c r="BTA160" s="129"/>
      <c r="BTB160" s="129"/>
      <c r="BTC160" s="129"/>
      <c r="BTD160" s="129"/>
      <c r="BTE160" s="129"/>
      <c r="BTF160" s="129"/>
      <c r="BTG160" s="129"/>
      <c r="BTH160" s="129"/>
      <c r="BTI160" s="129"/>
      <c r="BTJ160" s="129"/>
      <c r="BTK160" s="129"/>
      <c r="BTL160" s="129"/>
      <c r="BTM160" s="129"/>
      <c r="BTN160" s="129"/>
      <c r="BTO160" s="129"/>
      <c r="BTP160" s="129"/>
      <c r="BTQ160" s="129"/>
      <c r="BTR160" s="129"/>
      <c r="BTS160" s="129"/>
      <c r="BTT160" s="129"/>
      <c r="BTU160" s="129"/>
      <c r="BTV160" s="129"/>
      <c r="BTW160" s="129"/>
      <c r="BTX160" s="129"/>
      <c r="BTY160" s="129"/>
      <c r="BTZ160" s="129"/>
      <c r="BUA160" s="129"/>
      <c r="BUB160" s="129"/>
      <c r="BUC160" s="129"/>
      <c r="BUD160" s="129"/>
      <c r="BUE160" s="129"/>
      <c r="BUF160" s="129"/>
      <c r="BUG160" s="129"/>
      <c r="BUH160" s="129"/>
      <c r="BUI160" s="129"/>
      <c r="BUJ160" s="129"/>
      <c r="BUK160" s="129"/>
      <c r="BUL160" s="129"/>
      <c r="BUM160" s="129"/>
      <c r="BUN160" s="129"/>
      <c r="BUO160" s="129"/>
      <c r="BUP160" s="129"/>
      <c r="BUQ160" s="129"/>
      <c r="BUR160" s="129"/>
      <c r="BUS160" s="129"/>
      <c r="BUT160" s="129"/>
      <c r="BUU160" s="129"/>
      <c r="BUV160" s="129"/>
      <c r="BUW160" s="129"/>
      <c r="BUX160" s="129"/>
      <c r="BUY160" s="129"/>
      <c r="BUZ160" s="129"/>
      <c r="BVA160" s="129"/>
      <c r="BVB160" s="129"/>
      <c r="BVC160" s="129"/>
      <c r="BVD160" s="129"/>
      <c r="BVE160" s="129"/>
      <c r="BVF160" s="129"/>
      <c r="BVG160" s="129"/>
      <c r="BVH160" s="129"/>
      <c r="BVI160" s="129"/>
      <c r="BVJ160" s="129"/>
      <c r="BVK160" s="129"/>
      <c r="BVL160" s="129"/>
      <c r="BVM160" s="129"/>
      <c r="BVN160" s="129"/>
      <c r="BVO160" s="129"/>
      <c r="BVP160" s="129"/>
      <c r="BVQ160" s="129"/>
      <c r="BVR160" s="129"/>
      <c r="BVS160" s="129"/>
      <c r="BVT160" s="129"/>
      <c r="BVU160" s="129"/>
      <c r="BVV160" s="129"/>
      <c r="BVW160" s="129"/>
      <c r="BVX160" s="129"/>
      <c r="BVY160" s="129"/>
      <c r="BVZ160" s="129"/>
      <c r="BWA160" s="129"/>
      <c r="BWB160" s="129"/>
      <c r="BWC160" s="129"/>
      <c r="BWD160" s="129"/>
      <c r="BWE160" s="129"/>
      <c r="BWF160" s="129"/>
      <c r="BWG160" s="129"/>
      <c r="BWH160" s="129"/>
      <c r="BWI160" s="129"/>
      <c r="BWJ160" s="129"/>
      <c r="BWK160" s="129"/>
      <c r="BWL160" s="129"/>
      <c r="BWM160" s="129"/>
      <c r="BWN160" s="129"/>
      <c r="BWO160" s="129"/>
      <c r="BWP160" s="129"/>
      <c r="BWQ160" s="129"/>
      <c r="BWR160" s="129"/>
      <c r="BWS160" s="129"/>
      <c r="BWT160" s="129"/>
      <c r="BWU160" s="129"/>
      <c r="BWV160" s="129"/>
      <c r="BWW160" s="129"/>
      <c r="BWX160" s="129"/>
      <c r="BWY160" s="129"/>
      <c r="BWZ160" s="129"/>
      <c r="BXA160" s="129"/>
      <c r="BXB160" s="129"/>
      <c r="BXC160" s="129"/>
      <c r="BXD160" s="129"/>
      <c r="BXE160" s="129"/>
      <c r="BXF160" s="129"/>
      <c r="BXG160" s="129"/>
      <c r="BXH160" s="129"/>
      <c r="BXI160" s="129"/>
      <c r="BXJ160" s="129"/>
      <c r="BXK160" s="129"/>
      <c r="BXL160" s="129"/>
      <c r="BXM160" s="129"/>
      <c r="BXN160" s="129"/>
      <c r="BXO160" s="129"/>
      <c r="BXP160" s="129"/>
      <c r="BXQ160" s="129"/>
      <c r="BXR160" s="129"/>
      <c r="BXS160" s="129"/>
      <c r="BXT160" s="129"/>
      <c r="BXU160" s="129"/>
      <c r="BXV160" s="129"/>
      <c r="BXW160" s="129"/>
      <c r="BXX160" s="129"/>
      <c r="BXY160" s="129"/>
      <c r="BXZ160" s="129"/>
      <c r="BYA160" s="129"/>
      <c r="BYB160" s="129"/>
      <c r="BYC160" s="129"/>
      <c r="BYD160" s="129"/>
      <c r="BYE160" s="129"/>
      <c r="BYF160" s="129"/>
      <c r="BYG160" s="129"/>
      <c r="BYH160" s="129"/>
      <c r="BYI160" s="129"/>
      <c r="BYJ160" s="129"/>
      <c r="BYK160" s="129"/>
      <c r="BYL160" s="129"/>
      <c r="BYM160" s="129"/>
      <c r="BYN160" s="129"/>
      <c r="BYO160" s="129"/>
      <c r="BYP160" s="129"/>
      <c r="BYQ160" s="129"/>
      <c r="BYR160" s="129"/>
      <c r="BYS160" s="129"/>
      <c r="BYT160" s="129"/>
      <c r="BYU160" s="129"/>
      <c r="BYV160" s="129"/>
      <c r="BYW160" s="129"/>
      <c r="BYX160" s="129"/>
      <c r="BYY160" s="129"/>
      <c r="BYZ160" s="129"/>
      <c r="BZA160" s="129"/>
      <c r="BZB160" s="129"/>
      <c r="BZC160" s="129"/>
      <c r="BZD160" s="129"/>
      <c r="BZE160" s="129"/>
      <c r="BZF160" s="129"/>
      <c r="BZG160" s="129"/>
      <c r="BZH160" s="129"/>
      <c r="BZI160" s="129"/>
      <c r="BZJ160" s="129"/>
      <c r="BZK160" s="129"/>
      <c r="BZL160" s="129"/>
      <c r="BZM160" s="129"/>
      <c r="BZN160" s="129"/>
      <c r="BZO160" s="129"/>
      <c r="BZP160" s="129"/>
      <c r="BZQ160" s="129"/>
      <c r="BZR160" s="129"/>
      <c r="BZS160" s="129"/>
      <c r="BZT160" s="129"/>
      <c r="BZU160" s="129"/>
      <c r="BZV160" s="129"/>
      <c r="BZW160" s="129"/>
      <c r="BZX160" s="129"/>
      <c r="BZY160" s="129"/>
      <c r="BZZ160" s="129"/>
      <c r="CAA160" s="129"/>
      <c r="CAB160" s="129"/>
      <c r="CAC160" s="129"/>
      <c r="CAD160" s="129"/>
      <c r="CAE160" s="129"/>
      <c r="CAF160" s="129"/>
      <c r="CAG160" s="129"/>
      <c r="CAH160" s="129"/>
      <c r="CAI160" s="129"/>
      <c r="CAJ160" s="129"/>
      <c r="CAK160" s="129"/>
      <c r="CAL160" s="129"/>
      <c r="CAM160" s="129"/>
      <c r="CAN160" s="129"/>
      <c r="CAO160" s="129"/>
      <c r="CAP160" s="129"/>
      <c r="CAQ160" s="129"/>
      <c r="CAR160" s="129"/>
      <c r="CAS160" s="129"/>
      <c r="CAT160" s="129"/>
      <c r="CAU160" s="129"/>
      <c r="CAV160" s="129"/>
      <c r="CAW160" s="129"/>
      <c r="CAX160" s="129"/>
      <c r="CAY160" s="129"/>
      <c r="CAZ160" s="129"/>
      <c r="CBA160" s="129"/>
      <c r="CBB160" s="129"/>
      <c r="CBC160" s="129"/>
      <c r="CBD160" s="129"/>
      <c r="CBE160" s="129"/>
      <c r="CBF160" s="129"/>
      <c r="CBG160" s="129"/>
      <c r="CBH160" s="129"/>
      <c r="CBI160" s="129"/>
      <c r="CBJ160" s="129"/>
      <c r="CBK160" s="129"/>
      <c r="CBL160" s="129"/>
      <c r="CBM160" s="129"/>
      <c r="CBN160" s="129"/>
      <c r="CBO160" s="129"/>
      <c r="CBP160" s="129"/>
      <c r="CBQ160" s="129"/>
      <c r="CBR160" s="129"/>
      <c r="CBS160" s="129"/>
      <c r="CBT160" s="129"/>
      <c r="CBU160" s="129"/>
      <c r="CBV160" s="129"/>
      <c r="CBW160" s="129"/>
      <c r="CBX160" s="129"/>
      <c r="CBY160" s="129"/>
      <c r="CBZ160" s="129"/>
      <c r="CCA160" s="129"/>
      <c r="CCB160" s="129"/>
      <c r="CCC160" s="129"/>
      <c r="CCD160" s="129"/>
      <c r="CCE160" s="129"/>
      <c r="CCF160" s="129"/>
      <c r="CCG160" s="129"/>
      <c r="CCH160" s="129"/>
      <c r="CCI160" s="129"/>
      <c r="CCJ160" s="129"/>
      <c r="CCK160" s="129"/>
      <c r="CCL160" s="129"/>
      <c r="CCM160" s="129"/>
      <c r="CCN160" s="129"/>
      <c r="CCO160" s="129"/>
      <c r="CCP160" s="129"/>
      <c r="CCQ160" s="129"/>
      <c r="CCR160" s="129"/>
      <c r="CCS160" s="129"/>
      <c r="CCT160" s="129"/>
      <c r="CCU160" s="129"/>
      <c r="CCV160" s="129"/>
      <c r="CCW160" s="129"/>
      <c r="CCX160" s="129"/>
      <c r="CCY160" s="129"/>
      <c r="CCZ160" s="129"/>
      <c r="CDA160" s="129"/>
      <c r="CDB160" s="129"/>
      <c r="CDC160" s="129"/>
      <c r="CDD160" s="129"/>
      <c r="CDE160" s="129"/>
      <c r="CDF160" s="129"/>
      <c r="CDG160" s="129"/>
      <c r="CDH160" s="129"/>
      <c r="CDI160" s="129"/>
      <c r="CDJ160" s="129"/>
      <c r="CDK160" s="129"/>
      <c r="CDL160" s="129"/>
      <c r="CDM160" s="129"/>
      <c r="CDN160" s="129"/>
      <c r="CDO160" s="129"/>
      <c r="CDP160" s="129"/>
      <c r="CDQ160" s="129"/>
      <c r="CDR160" s="129"/>
      <c r="CDS160" s="129"/>
      <c r="CDT160" s="129"/>
      <c r="CDU160" s="129"/>
      <c r="CDV160" s="129"/>
      <c r="CDW160" s="129"/>
      <c r="CDX160" s="129"/>
      <c r="CDY160" s="129"/>
      <c r="CDZ160" s="129"/>
      <c r="CEA160" s="129"/>
      <c r="CEB160" s="129"/>
      <c r="CEC160" s="129"/>
      <c r="CED160" s="129"/>
      <c r="CEE160" s="129"/>
      <c r="CEF160" s="129"/>
      <c r="CEG160" s="129"/>
      <c r="CEH160" s="129"/>
      <c r="CEI160" s="129"/>
      <c r="CEJ160" s="129"/>
      <c r="CEK160" s="129"/>
      <c r="CEL160" s="129"/>
      <c r="CEM160" s="129"/>
      <c r="CEN160" s="129"/>
      <c r="CEO160" s="129"/>
      <c r="CEP160" s="129"/>
      <c r="CEQ160" s="129"/>
      <c r="CER160" s="129"/>
      <c r="CES160" s="129"/>
      <c r="CET160" s="129"/>
      <c r="CEU160" s="129"/>
      <c r="CEV160" s="129"/>
      <c r="CEW160" s="129"/>
      <c r="CEX160" s="129"/>
      <c r="CEY160" s="129"/>
      <c r="CEZ160" s="129"/>
      <c r="CFA160" s="129"/>
      <c r="CFB160" s="129"/>
      <c r="CFC160" s="129"/>
      <c r="CFD160" s="129"/>
      <c r="CFE160" s="129"/>
      <c r="CFF160" s="129"/>
      <c r="CFG160" s="129"/>
      <c r="CFH160" s="129"/>
      <c r="CFI160" s="129"/>
      <c r="CFJ160" s="129"/>
      <c r="CFK160" s="129"/>
      <c r="CFL160" s="129"/>
      <c r="CFM160" s="129"/>
      <c r="CFN160" s="129"/>
      <c r="CFO160" s="129"/>
      <c r="CFP160" s="129"/>
      <c r="CFQ160" s="129"/>
      <c r="CFR160" s="129"/>
      <c r="CFS160" s="129"/>
      <c r="CFT160" s="129"/>
      <c r="CFU160" s="129"/>
      <c r="CFV160" s="129"/>
      <c r="CFW160" s="129"/>
      <c r="CFX160" s="129"/>
      <c r="CFY160" s="129"/>
      <c r="CFZ160" s="129"/>
      <c r="CGA160" s="129"/>
      <c r="CGB160" s="129"/>
      <c r="CGC160" s="129"/>
      <c r="CGD160" s="129"/>
      <c r="CGE160" s="129"/>
      <c r="CGF160" s="129"/>
      <c r="CGG160" s="129"/>
      <c r="CGH160" s="129"/>
      <c r="CGI160" s="129"/>
      <c r="CGJ160" s="129"/>
      <c r="CGK160" s="129"/>
      <c r="CGL160" s="129"/>
      <c r="CGM160" s="129"/>
      <c r="CGN160" s="129"/>
      <c r="CGO160" s="129"/>
      <c r="CGP160" s="129"/>
      <c r="CGQ160" s="129"/>
      <c r="CGR160" s="129"/>
      <c r="CGS160" s="129"/>
      <c r="CGT160" s="129"/>
      <c r="CGU160" s="129"/>
      <c r="CGV160" s="129"/>
      <c r="CGW160" s="129"/>
      <c r="CGX160" s="129"/>
      <c r="CGY160" s="129"/>
      <c r="CGZ160" s="129"/>
      <c r="CHA160" s="129"/>
      <c r="CHB160" s="129"/>
      <c r="CHC160" s="129"/>
      <c r="CHD160" s="129"/>
      <c r="CHE160" s="129"/>
      <c r="CHF160" s="129"/>
      <c r="CHG160" s="129"/>
      <c r="CHH160" s="129"/>
      <c r="CHI160" s="129"/>
      <c r="CHJ160" s="129"/>
      <c r="CHK160" s="129"/>
      <c r="CHL160" s="129"/>
      <c r="CHM160" s="129"/>
      <c r="CHN160" s="129"/>
      <c r="CHO160" s="129"/>
      <c r="CHP160" s="129"/>
      <c r="CHQ160" s="129"/>
      <c r="CHR160" s="129"/>
      <c r="CHS160" s="129"/>
      <c r="CHT160" s="129"/>
      <c r="CHU160" s="129"/>
      <c r="CHV160" s="129"/>
      <c r="CHW160" s="129"/>
      <c r="CHX160" s="129"/>
      <c r="CHY160" s="129"/>
      <c r="CHZ160" s="129"/>
      <c r="CIA160" s="129"/>
      <c r="CIB160" s="129"/>
      <c r="CIC160" s="129"/>
      <c r="CID160" s="129"/>
      <c r="CIE160" s="129"/>
      <c r="CIF160" s="129"/>
      <c r="CIG160" s="129"/>
      <c r="CIH160" s="129"/>
      <c r="CII160" s="129"/>
      <c r="CIJ160" s="129"/>
      <c r="CIK160" s="129"/>
      <c r="CIL160" s="129"/>
      <c r="CIM160" s="129"/>
      <c r="CIN160" s="129"/>
      <c r="CIO160" s="129"/>
      <c r="CIP160" s="129"/>
      <c r="CIQ160" s="129"/>
      <c r="CIR160" s="129"/>
      <c r="CIS160" s="129"/>
      <c r="CIT160" s="129"/>
      <c r="CIU160" s="129"/>
      <c r="CIV160" s="129"/>
      <c r="CIW160" s="129"/>
      <c r="CIX160" s="129"/>
      <c r="CIY160" s="129"/>
      <c r="CIZ160" s="129"/>
      <c r="CJA160" s="129"/>
      <c r="CJB160" s="129"/>
      <c r="CJC160" s="129"/>
      <c r="CJD160" s="129"/>
      <c r="CJE160" s="129"/>
      <c r="CJF160" s="129"/>
      <c r="CJG160" s="129"/>
      <c r="CJH160" s="129"/>
      <c r="CJI160" s="129"/>
      <c r="CJJ160" s="129"/>
      <c r="CJK160" s="129"/>
      <c r="CJL160" s="129"/>
      <c r="CJM160" s="129"/>
      <c r="CJN160" s="129"/>
      <c r="CJO160" s="129"/>
      <c r="CJP160" s="129"/>
      <c r="CJQ160" s="129"/>
      <c r="CJR160" s="129"/>
      <c r="CJS160" s="129"/>
      <c r="CJT160" s="129"/>
      <c r="CJU160" s="129"/>
      <c r="CJV160" s="129"/>
      <c r="CJW160" s="129"/>
      <c r="CJX160" s="129"/>
      <c r="CJY160" s="129"/>
      <c r="CJZ160" s="129"/>
      <c r="CKA160" s="129"/>
      <c r="CKB160" s="129"/>
      <c r="CKC160" s="129"/>
      <c r="CKD160" s="129"/>
      <c r="CKE160" s="129"/>
      <c r="CKF160" s="129"/>
      <c r="CKG160" s="129"/>
      <c r="CKH160" s="129"/>
      <c r="CKI160" s="129"/>
      <c r="CKJ160" s="129"/>
      <c r="CKK160" s="129"/>
      <c r="CKL160" s="129"/>
      <c r="CKM160" s="129"/>
      <c r="CKN160" s="129"/>
      <c r="CKO160" s="129"/>
      <c r="CKP160" s="129"/>
      <c r="CKQ160" s="129"/>
      <c r="CKR160" s="129"/>
      <c r="CKS160" s="129"/>
      <c r="CKT160" s="129"/>
      <c r="CKU160" s="129"/>
      <c r="CKV160" s="129"/>
      <c r="CKW160" s="129"/>
      <c r="CKX160" s="129"/>
      <c r="CKY160" s="129"/>
      <c r="CKZ160" s="129"/>
      <c r="CLA160" s="129"/>
      <c r="CLB160" s="129"/>
      <c r="CLC160" s="129"/>
      <c r="CLD160" s="129"/>
      <c r="CLE160" s="129"/>
      <c r="CLF160" s="129"/>
      <c r="CLG160" s="129"/>
      <c r="CLH160" s="129"/>
      <c r="CLI160" s="129"/>
      <c r="CLJ160" s="129"/>
      <c r="CLK160" s="129"/>
      <c r="CLL160" s="129"/>
      <c r="CLM160" s="129"/>
      <c r="CLN160" s="129"/>
      <c r="CLO160" s="129"/>
      <c r="CLP160" s="129"/>
      <c r="CLQ160" s="129"/>
      <c r="CLR160" s="129"/>
      <c r="CLS160" s="129"/>
      <c r="CLT160" s="129"/>
      <c r="CLU160" s="129"/>
      <c r="CLV160" s="129"/>
      <c r="CLW160" s="129"/>
      <c r="CLX160" s="129"/>
      <c r="CLY160" s="129"/>
      <c r="CLZ160" s="129"/>
      <c r="CMA160" s="129"/>
      <c r="CMB160" s="129"/>
      <c r="CMC160" s="129"/>
      <c r="CMD160" s="129"/>
      <c r="CME160" s="129"/>
      <c r="CMF160" s="129"/>
      <c r="CMG160" s="129"/>
      <c r="CMH160" s="129"/>
      <c r="CMI160" s="129"/>
      <c r="CMJ160" s="129"/>
      <c r="CMK160" s="129"/>
      <c r="CML160" s="129"/>
      <c r="CMM160" s="129"/>
      <c r="CMN160" s="129"/>
      <c r="CMO160" s="129"/>
      <c r="CMP160" s="129"/>
      <c r="CMQ160" s="129"/>
      <c r="CMR160" s="129"/>
      <c r="CMS160" s="129"/>
      <c r="CMT160" s="129"/>
      <c r="CMU160" s="129"/>
      <c r="CMV160" s="129"/>
      <c r="CMW160" s="129"/>
      <c r="CMX160" s="129"/>
      <c r="CMY160" s="129"/>
      <c r="CMZ160" s="129"/>
      <c r="CNA160" s="129"/>
      <c r="CNB160" s="129"/>
      <c r="CNC160" s="129"/>
      <c r="CND160" s="129"/>
      <c r="CNE160" s="129"/>
      <c r="CNF160" s="129"/>
      <c r="CNG160" s="129"/>
      <c r="CNH160" s="129"/>
      <c r="CNI160" s="129"/>
      <c r="CNJ160" s="129"/>
      <c r="CNK160" s="129"/>
      <c r="CNL160" s="129"/>
      <c r="CNM160" s="129"/>
      <c r="CNN160" s="129"/>
      <c r="CNO160" s="129"/>
      <c r="CNP160" s="129"/>
      <c r="CNQ160" s="129"/>
      <c r="CNR160" s="129"/>
      <c r="CNS160" s="129"/>
      <c r="CNT160" s="129"/>
      <c r="CNU160" s="129"/>
      <c r="CNV160" s="129"/>
      <c r="CNW160" s="129"/>
      <c r="CNX160" s="129"/>
      <c r="CNY160" s="129"/>
      <c r="CNZ160" s="129"/>
      <c r="COA160" s="129"/>
      <c r="COB160" s="129"/>
      <c r="COC160" s="129"/>
      <c r="COD160" s="129"/>
      <c r="COE160" s="129"/>
      <c r="COF160" s="129"/>
      <c r="COG160" s="129"/>
      <c r="COH160" s="129"/>
      <c r="COI160" s="129"/>
      <c r="COJ160" s="129"/>
      <c r="COK160" s="129"/>
      <c r="COL160" s="129"/>
      <c r="COM160" s="129"/>
      <c r="CON160" s="129"/>
      <c r="COO160" s="129"/>
      <c r="COP160" s="129"/>
      <c r="COQ160" s="129"/>
      <c r="COR160" s="129"/>
      <c r="COS160" s="129"/>
      <c r="COT160" s="129"/>
      <c r="COU160" s="129"/>
      <c r="COV160" s="129"/>
      <c r="COW160" s="129"/>
      <c r="COX160" s="129"/>
      <c r="COY160" s="129"/>
      <c r="COZ160" s="129"/>
      <c r="CPA160" s="129"/>
      <c r="CPB160" s="129"/>
      <c r="CPC160" s="129"/>
      <c r="CPD160" s="129"/>
      <c r="CPE160" s="129"/>
      <c r="CPF160" s="129"/>
      <c r="CPG160" s="129"/>
      <c r="CPH160" s="129"/>
      <c r="CPI160" s="129"/>
      <c r="CPJ160" s="129"/>
      <c r="CPK160" s="129"/>
      <c r="CPL160" s="129"/>
      <c r="CPM160" s="129"/>
      <c r="CPN160" s="129"/>
      <c r="CPO160" s="129"/>
      <c r="CPP160" s="129"/>
      <c r="CPQ160" s="129"/>
      <c r="CPR160" s="129"/>
      <c r="CPS160" s="129"/>
      <c r="CPT160" s="129"/>
      <c r="CPU160" s="129"/>
      <c r="CPV160" s="129"/>
      <c r="CPW160" s="129"/>
      <c r="CPX160" s="129"/>
      <c r="CPY160" s="129"/>
      <c r="CPZ160" s="129"/>
      <c r="CQA160" s="129"/>
      <c r="CQB160" s="129"/>
      <c r="CQC160" s="129"/>
      <c r="CQD160" s="129"/>
      <c r="CQE160" s="129"/>
      <c r="CQF160" s="129"/>
      <c r="CQG160" s="129"/>
      <c r="CQH160" s="129"/>
      <c r="CQI160" s="129"/>
      <c r="CQJ160" s="129"/>
      <c r="CQK160" s="129"/>
      <c r="CQL160" s="129"/>
      <c r="CQM160" s="129"/>
      <c r="CQN160" s="129"/>
      <c r="CQO160" s="129"/>
      <c r="CQP160" s="129"/>
      <c r="CQQ160" s="129"/>
      <c r="CQR160" s="129"/>
      <c r="CQS160" s="129"/>
      <c r="CQT160" s="129"/>
      <c r="CQU160" s="129"/>
      <c r="CQV160" s="129"/>
      <c r="CQW160" s="129"/>
      <c r="CQX160" s="129"/>
      <c r="CQY160" s="129"/>
      <c r="CQZ160" s="129"/>
      <c r="CRA160" s="129"/>
      <c r="CRB160" s="129"/>
      <c r="CRC160" s="129"/>
      <c r="CRD160" s="129"/>
      <c r="CRE160" s="129"/>
      <c r="CRF160" s="129"/>
      <c r="CRG160" s="129"/>
      <c r="CRH160" s="129"/>
      <c r="CRI160" s="129"/>
      <c r="CRJ160" s="129"/>
      <c r="CRK160" s="129"/>
      <c r="CRL160" s="129"/>
      <c r="CRM160" s="129"/>
      <c r="CRN160" s="129"/>
      <c r="CRO160" s="129"/>
      <c r="CRP160" s="129"/>
      <c r="CRQ160" s="129"/>
      <c r="CRR160" s="129"/>
      <c r="CRS160" s="129"/>
      <c r="CRT160" s="129"/>
      <c r="CRU160" s="129"/>
      <c r="CRV160" s="129"/>
      <c r="CRW160" s="129"/>
      <c r="CRX160" s="129"/>
      <c r="CRY160" s="129"/>
      <c r="CRZ160" s="129"/>
      <c r="CSA160" s="129"/>
      <c r="CSB160" s="129"/>
      <c r="CSC160" s="129"/>
      <c r="CSD160" s="129"/>
      <c r="CSE160" s="129"/>
      <c r="CSF160" s="129"/>
      <c r="CSG160" s="129"/>
      <c r="CSH160" s="129"/>
      <c r="CSI160" s="129"/>
      <c r="CSJ160" s="129"/>
      <c r="CSK160" s="129"/>
      <c r="CSL160" s="129"/>
      <c r="CSM160" s="129"/>
      <c r="CSN160" s="129"/>
      <c r="CSO160" s="129"/>
      <c r="CSP160" s="129"/>
      <c r="CSQ160" s="129"/>
      <c r="CSR160" s="129"/>
      <c r="CSS160" s="129"/>
      <c r="CST160" s="129"/>
      <c r="CSU160" s="129"/>
      <c r="CSV160" s="129"/>
      <c r="CSW160" s="129"/>
      <c r="CSX160" s="129"/>
      <c r="CSY160" s="129"/>
      <c r="CSZ160" s="129"/>
      <c r="CTA160" s="129"/>
      <c r="CTB160" s="129"/>
      <c r="CTC160" s="129"/>
      <c r="CTD160" s="129"/>
      <c r="CTE160" s="129"/>
      <c r="CTF160" s="129"/>
      <c r="CTG160" s="129"/>
      <c r="CTH160" s="129"/>
      <c r="CTI160" s="129"/>
      <c r="CTJ160" s="129"/>
      <c r="CTK160" s="129"/>
      <c r="CTL160" s="129"/>
      <c r="CTM160" s="129"/>
      <c r="CTN160" s="129"/>
      <c r="CTO160" s="129"/>
      <c r="CTP160" s="129"/>
      <c r="CTQ160" s="129"/>
      <c r="CTR160" s="129"/>
      <c r="CTS160" s="129"/>
      <c r="CTT160" s="129"/>
      <c r="CTU160" s="129"/>
      <c r="CTV160" s="129"/>
      <c r="CTW160" s="129"/>
      <c r="CTX160" s="129"/>
      <c r="CTY160" s="129"/>
      <c r="CTZ160" s="129"/>
      <c r="CUA160" s="129"/>
      <c r="CUB160" s="129"/>
      <c r="CUC160" s="129"/>
      <c r="CUD160" s="129"/>
      <c r="CUE160" s="129"/>
      <c r="CUF160" s="129"/>
      <c r="CUG160" s="129"/>
      <c r="CUH160" s="129"/>
      <c r="CUI160" s="129"/>
      <c r="CUJ160" s="129"/>
      <c r="CUK160" s="129"/>
      <c r="CUL160" s="129"/>
      <c r="CUM160" s="129"/>
      <c r="CUN160" s="129"/>
      <c r="CUO160" s="129"/>
      <c r="CUP160" s="129"/>
      <c r="CUQ160" s="129"/>
      <c r="CUR160" s="129"/>
      <c r="CUS160" s="129"/>
      <c r="CUT160" s="129"/>
      <c r="CUU160" s="129"/>
      <c r="CUV160" s="129"/>
      <c r="CUW160" s="129"/>
      <c r="CUX160" s="129"/>
      <c r="CUY160" s="129"/>
      <c r="CUZ160" s="129"/>
      <c r="CVA160" s="129"/>
      <c r="CVB160" s="129"/>
      <c r="CVC160" s="129"/>
      <c r="CVD160" s="129"/>
      <c r="CVE160" s="129"/>
      <c r="CVF160" s="129"/>
      <c r="CVG160" s="129"/>
      <c r="CVH160" s="129"/>
      <c r="CVI160" s="129"/>
      <c r="CVJ160" s="129"/>
      <c r="CVK160" s="129"/>
      <c r="CVL160" s="129"/>
      <c r="CVM160" s="129"/>
      <c r="CVN160" s="129"/>
      <c r="CVO160" s="129"/>
      <c r="CVP160" s="129"/>
      <c r="CVQ160" s="129"/>
      <c r="CVR160" s="129"/>
      <c r="CVS160" s="129"/>
      <c r="CVT160" s="129"/>
      <c r="CVU160" s="129"/>
      <c r="CVV160" s="129"/>
      <c r="CVW160" s="129"/>
      <c r="CVX160" s="129"/>
      <c r="CVY160" s="129"/>
      <c r="CVZ160" s="129"/>
      <c r="CWA160" s="129"/>
      <c r="CWB160" s="129"/>
      <c r="CWC160" s="129"/>
      <c r="CWD160" s="129"/>
      <c r="CWE160" s="129"/>
      <c r="CWF160" s="129"/>
      <c r="CWG160" s="129"/>
      <c r="CWH160" s="129"/>
      <c r="CWI160" s="129"/>
      <c r="CWJ160" s="129"/>
      <c r="CWK160" s="129"/>
      <c r="CWL160" s="129"/>
      <c r="CWM160" s="129"/>
      <c r="CWN160" s="129"/>
      <c r="CWO160" s="129"/>
      <c r="CWP160" s="129"/>
      <c r="CWQ160" s="129"/>
      <c r="CWR160" s="129"/>
      <c r="CWS160" s="129"/>
      <c r="CWT160" s="129"/>
      <c r="CWU160" s="129"/>
      <c r="CWV160" s="129"/>
      <c r="CWW160" s="129"/>
      <c r="CWX160" s="129"/>
      <c r="CWY160" s="129"/>
      <c r="CWZ160" s="129"/>
      <c r="CXA160" s="129"/>
      <c r="CXB160" s="129"/>
      <c r="CXC160" s="129"/>
      <c r="CXD160" s="129"/>
      <c r="CXE160" s="129"/>
      <c r="CXF160" s="129"/>
      <c r="CXG160" s="129"/>
      <c r="CXH160" s="129"/>
      <c r="CXI160" s="129"/>
      <c r="CXJ160" s="129"/>
      <c r="CXK160" s="129"/>
      <c r="CXL160" s="129"/>
      <c r="CXM160" s="129"/>
      <c r="CXN160" s="129"/>
      <c r="CXO160" s="129"/>
      <c r="CXP160" s="129"/>
      <c r="CXQ160" s="129"/>
      <c r="CXR160" s="129"/>
      <c r="CXS160" s="129"/>
      <c r="CXT160" s="129"/>
      <c r="CXU160" s="129"/>
      <c r="CXV160" s="129"/>
      <c r="CXW160" s="129"/>
      <c r="CXX160" s="129"/>
      <c r="CXY160" s="129"/>
      <c r="CXZ160" s="129"/>
      <c r="CYA160" s="129"/>
      <c r="CYB160" s="129"/>
      <c r="CYC160" s="129"/>
      <c r="CYD160" s="129"/>
      <c r="CYE160" s="129"/>
      <c r="CYF160" s="129"/>
      <c r="CYG160" s="129"/>
      <c r="CYH160" s="129"/>
      <c r="CYI160" s="129"/>
      <c r="CYJ160" s="129"/>
      <c r="CYK160" s="129"/>
      <c r="CYL160" s="129"/>
      <c r="CYM160" s="129"/>
      <c r="CYN160" s="129"/>
      <c r="CYO160" s="129"/>
      <c r="CYP160" s="129"/>
      <c r="CYQ160" s="129"/>
      <c r="CYR160" s="129"/>
      <c r="CYS160" s="129"/>
      <c r="CYT160" s="129"/>
      <c r="CYU160" s="129"/>
      <c r="CYV160" s="129"/>
      <c r="CYW160" s="129"/>
      <c r="CYX160" s="129"/>
      <c r="CYY160" s="129"/>
      <c r="CYZ160" s="129"/>
      <c r="CZA160" s="129"/>
      <c r="CZB160" s="129"/>
      <c r="CZC160" s="129"/>
      <c r="CZD160" s="129"/>
      <c r="CZE160" s="129"/>
      <c r="CZF160" s="129"/>
      <c r="CZG160" s="129"/>
      <c r="CZH160" s="129"/>
      <c r="CZI160" s="129"/>
      <c r="CZJ160" s="129"/>
      <c r="CZK160" s="129"/>
      <c r="CZL160" s="129"/>
      <c r="CZM160" s="129"/>
      <c r="CZN160" s="129"/>
      <c r="CZO160" s="129"/>
      <c r="CZP160" s="129"/>
      <c r="CZQ160" s="129"/>
      <c r="CZR160" s="129"/>
      <c r="CZS160" s="129"/>
      <c r="CZT160" s="129"/>
      <c r="CZU160" s="129"/>
      <c r="CZV160" s="129"/>
      <c r="CZW160" s="129"/>
      <c r="CZX160" s="129"/>
      <c r="CZY160" s="129"/>
      <c r="CZZ160" s="129"/>
      <c r="DAA160" s="129"/>
      <c r="DAB160" s="129"/>
      <c r="DAC160" s="129"/>
      <c r="DAD160" s="129"/>
      <c r="DAE160" s="129"/>
      <c r="DAF160" s="129"/>
      <c r="DAG160" s="129"/>
      <c r="DAH160" s="129"/>
      <c r="DAI160" s="129"/>
      <c r="DAJ160" s="129"/>
      <c r="DAK160" s="129"/>
      <c r="DAL160" s="129"/>
      <c r="DAM160" s="129"/>
      <c r="DAN160" s="129"/>
      <c r="DAO160" s="129"/>
      <c r="DAP160" s="129"/>
      <c r="DAQ160" s="129"/>
      <c r="DAR160" s="129"/>
      <c r="DAS160" s="129"/>
      <c r="DAT160" s="129"/>
      <c r="DAU160" s="129"/>
      <c r="DAV160" s="129"/>
      <c r="DAW160" s="129"/>
      <c r="DAX160" s="129"/>
      <c r="DAY160" s="129"/>
      <c r="DAZ160" s="129"/>
      <c r="DBA160" s="129"/>
      <c r="DBB160" s="129"/>
      <c r="DBC160" s="129"/>
      <c r="DBD160" s="129"/>
      <c r="DBE160" s="129"/>
      <c r="DBF160" s="129"/>
      <c r="DBG160" s="129"/>
      <c r="DBH160" s="129"/>
      <c r="DBI160" s="129"/>
      <c r="DBJ160" s="129"/>
      <c r="DBK160" s="129"/>
      <c r="DBL160" s="129"/>
      <c r="DBM160" s="129"/>
      <c r="DBN160" s="129"/>
      <c r="DBO160" s="129"/>
      <c r="DBP160" s="129"/>
      <c r="DBQ160" s="129"/>
      <c r="DBR160" s="129"/>
      <c r="DBS160" s="129"/>
      <c r="DBT160" s="129"/>
      <c r="DBU160" s="129"/>
      <c r="DBV160" s="129"/>
      <c r="DBW160" s="129"/>
      <c r="DBX160" s="129"/>
      <c r="DBY160" s="129"/>
      <c r="DBZ160" s="129"/>
      <c r="DCA160" s="129"/>
      <c r="DCB160" s="129"/>
      <c r="DCC160" s="129"/>
      <c r="DCD160" s="129"/>
      <c r="DCE160" s="129"/>
      <c r="DCF160" s="129"/>
      <c r="DCG160" s="129"/>
      <c r="DCH160" s="129"/>
      <c r="DCI160" s="129"/>
      <c r="DCJ160" s="129"/>
      <c r="DCK160" s="129"/>
      <c r="DCL160" s="129"/>
      <c r="DCM160" s="129"/>
      <c r="DCN160" s="129"/>
      <c r="DCO160" s="129"/>
      <c r="DCP160" s="129"/>
      <c r="DCQ160" s="129"/>
      <c r="DCR160" s="129"/>
      <c r="DCS160" s="129"/>
      <c r="DCT160" s="129"/>
      <c r="DCU160" s="129"/>
      <c r="DCV160" s="129"/>
      <c r="DCW160" s="129"/>
      <c r="DCX160" s="129"/>
      <c r="DCY160" s="129"/>
      <c r="DCZ160" s="129"/>
      <c r="DDA160" s="129"/>
      <c r="DDB160" s="129"/>
      <c r="DDC160" s="129"/>
      <c r="DDD160" s="129"/>
      <c r="DDE160" s="129"/>
      <c r="DDF160" s="129"/>
      <c r="DDG160" s="129"/>
      <c r="DDH160" s="129"/>
      <c r="DDI160" s="129"/>
      <c r="DDJ160" s="129"/>
      <c r="DDK160" s="129"/>
      <c r="DDL160" s="129"/>
      <c r="DDM160" s="129"/>
      <c r="DDN160" s="129"/>
      <c r="DDO160" s="129"/>
      <c r="DDP160" s="129"/>
      <c r="DDQ160" s="129"/>
      <c r="DDR160" s="129"/>
      <c r="DDS160" s="129"/>
      <c r="DDT160" s="129"/>
      <c r="DDU160" s="129"/>
      <c r="DDV160" s="129"/>
      <c r="DDW160" s="129"/>
      <c r="DDX160" s="129"/>
      <c r="DDY160" s="129"/>
      <c r="DDZ160" s="129"/>
      <c r="DEA160" s="129"/>
      <c r="DEB160" s="129"/>
      <c r="DEC160" s="129"/>
      <c r="DED160" s="129"/>
      <c r="DEE160" s="129"/>
      <c r="DEF160" s="129"/>
      <c r="DEG160" s="129"/>
      <c r="DEH160" s="129"/>
      <c r="DEI160" s="129"/>
      <c r="DEJ160" s="129"/>
      <c r="DEK160" s="129"/>
      <c r="DEL160" s="129"/>
      <c r="DEM160" s="129"/>
      <c r="DEN160" s="129"/>
      <c r="DEO160" s="129"/>
      <c r="DEP160" s="129"/>
      <c r="DEQ160" s="129"/>
      <c r="DER160" s="129"/>
      <c r="DES160" s="129"/>
      <c r="DET160" s="129"/>
      <c r="DEU160" s="129"/>
      <c r="DEV160" s="129"/>
      <c r="DEW160" s="129"/>
      <c r="DEX160" s="129"/>
      <c r="DEY160" s="129"/>
      <c r="DEZ160" s="129"/>
      <c r="DFA160" s="129"/>
      <c r="DFB160" s="129"/>
      <c r="DFC160" s="129"/>
      <c r="DFD160" s="129"/>
      <c r="DFE160" s="129"/>
      <c r="DFF160" s="129"/>
      <c r="DFG160" s="129"/>
      <c r="DFH160" s="129"/>
      <c r="DFI160" s="129"/>
      <c r="DFJ160" s="129"/>
      <c r="DFK160" s="129"/>
      <c r="DFL160" s="129"/>
      <c r="DFM160" s="129"/>
      <c r="DFN160" s="129"/>
      <c r="DFO160" s="129"/>
      <c r="DFP160" s="129"/>
      <c r="DFQ160" s="129"/>
      <c r="DFR160" s="129"/>
      <c r="DFS160" s="129"/>
      <c r="DFT160" s="129"/>
      <c r="DFU160" s="129"/>
      <c r="DFV160" s="129"/>
      <c r="DFW160" s="129"/>
      <c r="DFX160" s="129"/>
      <c r="DFY160" s="129"/>
      <c r="DFZ160" s="129"/>
      <c r="DGA160" s="129"/>
      <c r="DGB160" s="129"/>
      <c r="DGC160" s="129"/>
      <c r="DGD160" s="129"/>
      <c r="DGE160" s="129"/>
      <c r="DGF160" s="129"/>
      <c r="DGG160" s="129"/>
      <c r="DGH160" s="129"/>
      <c r="DGI160" s="129"/>
      <c r="DGJ160" s="129"/>
      <c r="DGK160" s="129"/>
      <c r="DGL160" s="129"/>
      <c r="DGM160" s="129"/>
      <c r="DGN160" s="129"/>
      <c r="DGO160" s="129"/>
      <c r="DGP160" s="129"/>
      <c r="DGQ160" s="129"/>
      <c r="DGR160" s="129"/>
      <c r="DGS160" s="129"/>
      <c r="DGT160" s="129"/>
      <c r="DGU160" s="129"/>
      <c r="DGV160" s="129"/>
      <c r="DGW160" s="129"/>
      <c r="DGX160" s="129"/>
      <c r="DGY160" s="129"/>
      <c r="DGZ160" s="129"/>
      <c r="DHA160" s="129"/>
      <c r="DHB160" s="129"/>
      <c r="DHC160" s="129"/>
      <c r="DHD160" s="129"/>
      <c r="DHE160" s="129"/>
      <c r="DHF160" s="129"/>
      <c r="DHG160" s="129"/>
      <c r="DHH160" s="129"/>
      <c r="DHI160" s="129"/>
      <c r="DHJ160" s="129"/>
      <c r="DHK160" s="129"/>
      <c r="DHL160" s="129"/>
      <c r="DHM160" s="129"/>
      <c r="DHN160" s="129"/>
      <c r="DHO160" s="129"/>
      <c r="DHP160" s="129"/>
      <c r="DHQ160" s="129"/>
      <c r="DHR160" s="129"/>
      <c r="DHS160" s="129"/>
      <c r="DHT160" s="129"/>
      <c r="DHU160" s="129"/>
      <c r="DHV160" s="129"/>
      <c r="DHW160" s="129"/>
      <c r="DHX160" s="129"/>
      <c r="DHY160" s="129"/>
      <c r="DHZ160" s="129"/>
      <c r="DIA160" s="129"/>
      <c r="DIB160" s="129"/>
      <c r="DIC160" s="129"/>
      <c r="DID160" s="129"/>
      <c r="DIE160" s="129"/>
      <c r="DIF160" s="129"/>
      <c r="DIG160" s="129"/>
      <c r="DIH160" s="129"/>
      <c r="DII160" s="129"/>
      <c r="DIJ160" s="129"/>
      <c r="DIK160" s="129"/>
      <c r="DIL160" s="129"/>
      <c r="DIM160" s="129"/>
      <c r="DIN160" s="129"/>
      <c r="DIO160" s="129"/>
      <c r="DIP160" s="129"/>
      <c r="DIQ160" s="129"/>
      <c r="DIR160" s="129"/>
      <c r="DIS160" s="129"/>
      <c r="DIT160" s="129"/>
      <c r="DIU160" s="129"/>
      <c r="DIV160" s="129"/>
      <c r="DIW160" s="129"/>
      <c r="DIX160" s="129"/>
      <c r="DIY160" s="129"/>
      <c r="DIZ160" s="129"/>
      <c r="DJA160" s="129"/>
      <c r="DJB160" s="129"/>
      <c r="DJC160" s="129"/>
      <c r="DJD160" s="129"/>
      <c r="DJE160" s="129"/>
      <c r="DJF160" s="129"/>
      <c r="DJG160" s="129"/>
      <c r="DJH160" s="129"/>
      <c r="DJI160" s="129"/>
      <c r="DJJ160" s="129"/>
      <c r="DJK160" s="129"/>
      <c r="DJL160" s="129"/>
      <c r="DJM160" s="129"/>
      <c r="DJN160" s="129"/>
      <c r="DJO160" s="129"/>
      <c r="DJP160" s="129"/>
      <c r="DJQ160" s="129"/>
      <c r="DJR160" s="129"/>
      <c r="DJS160" s="129"/>
      <c r="DJT160" s="129"/>
      <c r="DJU160" s="129"/>
      <c r="DJV160" s="129"/>
      <c r="DJW160" s="129"/>
      <c r="DJX160" s="129"/>
      <c r="DJY160" s="129"/>
      <c r="DJZ160" s="129"/>
      <c r="DKA160" s="129"/>
      <c r="DKB160" s="129"/>
      <c r="DKC160" s="129"/>
      <c r="DKD160" s="129"/>
      <c r="DKE160" s="129"/>
      <c r="DKF160" s="129"/>
      <c r="DKG160" s="129"/>
      <c r="DKH160" s="129"/>
      <c r="DKI160" s="129"/>
      <c r="DKJ160" s="129"/>
      <c r="DKK160" s="129"/>
      <c r="DKL160" s="129"/>
      <c r="DKM160" s="129"/>
      <c r="DKN160" s="129"/>
      <c r="DKO160" s="129"/>
      <c r="DKP160" s="129"/>
      <c r="DKQ160" s="129"/>
      <c r="DKR160" s="129"/>
      <c r="DKS160" s="129"/>
      <c r="DKT160" s="129"/>
      <c r="DKU160" s="129"/>
      <c r="DKV160" s="129"/>
      <c r="DKW160" s="129"/>
      <c r="DKX160" s="129"/>
      <c r="DKY160" s="129"/>
      <c r="DKZ160" s="129"/>
      <c r="DLA160" s="129"/>
      <c r="DLB160" s="129"/>
      <c r="DLC160" s="129"/>
      <c r="DLD160" s="129"/>
      <c r="DLE160" s="129"/>
      <c r="DLF160" s="129"/>
      <c r="DLG160" s="129"/>
      <c r="DLH160" s="129"/>
      <c r="DLI160" s="129"/>
      <c r="DLJ160" s="129"/>
      <c r="DLK160" s="129"/>
      <c r="DLL160" s="129"/>
      <c r="DLM160" s="129"/>
      <c r="DLN160" s="129"/>
      <c r="DLO160" s="129"/>
      <c r="DLP160" s="129"/>
      <c r="DLQ160" s="129"/>
      <c r="DLR160" s="129"/>
      <c r="DLS160" s="129"/>
      <c r="DLT160" s="129"/>
      <c r="DLU160" s="129"/>
      <c r="DLV160" s="129"/>
      <c r="DLW160" s="129"/>
      <c r="DLX160" s="129"/>
      <c r="DLY160" s="129"/>
      <c r="DLZ160" s="129"/>
      <c r="DMA160" s="129"/>
      <c r="DMB160" s="129"/>
      <c r="DMC160" s="129"/>
      <c r="DMD160" s="129"/>
      <c r="DME160" s="129"/>
      <c r="DMF160" s="129"/>
      <c r="DMG160" s="129"/>
      <c r="DMH160" s="129"/>
      <c r="DMI160" s="129"/>
      <c r="DMJ160" s="129"/>
      <c r="DMK160" s="129"/>
      <c r="DML160" s="129"/>
      <c r="DMM160" s="129"/>
      <c r="DMN160" s="129"/>
      <c r="DMO160" s="129"/>
      <c r="DMP160" s="129"/>
      <c r="DMQ160" s="129"/>
      <c r="DMR160" s="129"/>
      <c r="DMS160" s="129"/>
      <c r="DMT160" s="129"/>
      <c r="DMU160" s="129"/>
      <c r="DMV160" s="129"/>
      <c r="DMW160" s="129"/>
      <c r="DMX160" s="129"/>
      <c r="DMY160" s="129"/>
      <c r="DMZ160" s="129"/>
      <c r="DNA160" s="129"/>
      <c r="DNB160" s="129"/>
      <c r="DNC160" s="129"/>
      <c r="DND160" s="129"/>
      <c r="DNE160" s="129"/>
      <c r="DNF160" s="129"/>
      <c r="DNG160" s="129"/>
      <c r="DNH160" s="129"/>
      <c r="DNI160" s="129"/>
      <c r="DNJ160" s="129"/>
      <c r="DNK160" s="129"/>
      <c r="DNL160" s="129"/>
      <c r="DNM160" s="129"/>
      <c r="DNN160" s="129"/>
      <c r="DNO160" s="129"/>
      <c r="DNP160" s="129"/>
      <c r="DNQ160" s="129"/>
      <c r="DNR160" s="129"/>
      <c r="DNS160" s="129"/>
      <c r="DNT160" s="129"/>
      <c r="DNU160" s="129"/>
      <c r="DNV160" s="129"/>
      <c r="DNW160" s="129"/>
      <c r="DNX160" s="129"/>
      <c r="DNY160" s="129"/>
      <c r="DNZ160" s="129"/>
      <c r="DOA160" s="129"/>
      <c r="DOB160" s="129"/>
      <c r="DOC160" s="129"/>
      <c r="DOD160" s="129"/>
      <c r="DOE160" s="129"/>
      <c r="DOF160" s="129"/>
      <c r="DOG160" s="129"/>
      <c r="DOH160" s="129"/>
      <c r="DOI160" s="129"/>
      <c r="DOJ160" s="129"/>
      <c r="DOK160" s="129"/>
      <c r="DOL160" s="129"/>
      <c r="DOM160" s="129"/>
      <c r="DON160" s="129"/>
      <c r="DOO160" s="129"/>
      <c r="DOP160" s="129"/>
      <c r="DOQ160" s="129"/>
      <c r="DOR160" s="129"/>
      <c r="DOS160" s="129"/>
      <c r="DOT160" s="129"/>
      <c r="DOU160" s="129"/>
      <c r="DOV160" s="129"/>
      <c r="DOW160" s="129"/>
      <c r="DOX160" s="129"/>
      <c r="DOY160" s="129"/>
      <c r="DOZ160" s="129"/>
      <c r="DPA160" s="129"/>
      <c r="DPB160" s="129"/>
      <c r="DPC160" s="129"/>
      <c r="DPD160" s="129"/>
      <c r="DPE160" s="129"/>
      <c r="DPF160" s="129"/>
      <c r="DPG160" s="129"/>
      <c r="DPH160" s="129"/>
      <c r="DPI160" s="129"/>
      <c r="DPJ160" s="129"/>
      <c r="DPK160" s="129"/>
      <c r="DPL160" s="129"/>
      <c r="DPM160" s="129"/>
      <c r="DPN160" s="129"/>
      <c r="DPO160" s="129"/>
      <c r="DPP160" s="129"/>
      <c r="DPQ160" s="129"/>
      <c r="DPR160" s="129"/>
      <c r="DPS160" s="129"/>
      <c r="DPT160" s="129"/>
      <c r="DPU160" s="129"/>
      <c r="DPV160" s="129"/>
      <c r="DPW160" s="129"/>
      <c r="DPX160" s="129"/>
      <c r="DPY160" s="129"/>
      <c r="DPZ160" s="129"/>
      <c r="DQA160" s="129"/>
      <c r="DQB160" s="129"/>
      <c r="DQC160" s="129"/>
      <c r="DQD160" s="129"/>
      <c r="DQE160" s="129"/>
      <c r="DQF160" s="129"/>
      <c r="DQG160" s="129"/>
      <c r="DQH160" s="129"/>
      <c r="DQI160" s="129"/>
      <c r="DQJ160" s="129"/>
      <c r="DQK160" s="129"/>
      <c r="DQL160" s="129"/>
      <c r="DQM160" s="129"/>
      <c r="DQN160" s="129"/>
      <c r="DQO160" s="129"/>
      <c r="DQP160" s="129"/>
      <c r="DQQ160" s="129"/>
      <c r="DQR160" s="129"/>
      <c r="DQS160" s="129"/>
      <c r="DQT160" s="129"/>
      <c r="DQU160" s="129"/>
      <c r="DQV160" s="129"/>
      <c r="DQW160" s="129"/>
      <c r="DQX160" s="129"/>
      <c r="DQY160" s="129"/>
      <c r="DQZ160" s="129"/>
      <c r="DRA160" s="129"/>
      <c r="DRB160" s="129"/>
      <c r="DRC160" s="129"/>
      <c r="DRD160" s="129"/>
      <c r="DRE160" s="129"/>
      <c r="DRF160" s="129"/>
      <c r="DRG160" s="129"/>
      <c r="DRH160" s="129"/>
      <c r="DRI160" s="129"/>
      <c r="DRJ160" s="129"/>
      <c r="DRK160" s="129"/>
      <c r="DRL160" s="129"/>
      <c r="DRM160" s="129"/>
      <c r="DRN160" s="129"/>
      <c r="DRO160" s="129"/>
      <c r="DRP160" s="129"/>
      <c r="DRQ160" s="129"/>
      <c r="DRR160" s="129"/>
      <c r="DRS160" s="129"/>
      <c r="DRT160" s="129"/>
      <c r="DRU160" s="129"/>
      <c r="DRV160" s="129"/>
      <c r="DRW160" s="129"/>
      <c r="DRX160" s="129"/>
      <c r="DRY160" s="129"/>
      <c r="DRZ160" s="129"/>
      <c r="DSA160" s="129"/>
      <c r="DSB160" s="129"/>
      <c r="DSC160" s="129"/>
      <c r="DSD160" s="129"/>
      <c r="DSE160" s="129"/>
      <c r="DSF160" s="129"/>
      <c r="DSG160" s="129"/>
      <c r="DSH160" s="129"/>
      <c r="DSI160" s="129"/>
      <c r="DSJ160" s="129"/>
      <c r="DSK160" s="129"/>
      <c r="DSL160" s="129"/>
      <c r="DSM160" s="129"/>
      <c r="DSN160" s="129"/>
      <c r="DSO160" s="129"/>
      <c r="DSP160" s="129"/>
      <c r="DSQ160" s="129"/>
      <c r="DSR160" s="129"/>
      <c r="DSS160" s="129"/>
      <c r="DST160" s="129"/>
      <c r="DSU160" s="129"/>
      <c r="DSV160" s="129"/>
      <c r="DSW160" s="129"/>
      <c r="DSX160" s="129"/>
      <c r="DSY160" s="129"/>
      <c r="DSZ160" s="129"/>
      <c r="DTA160" s="129"/>
      <c r="DTB160" s="129"/>
      <c r="DTC160" s="129"/>
      <c r="DTD160" s="129"/>
      <c r="DTE160" s="129"/>
      <c r="DTF160" s="129"/>
      <c r="DTG160" s="129"/>
      <c r="DTH160" s="129"/>
      <c r="DTI160" s="129"/>
      <c r="DTJ160" s="129"/>
      <c r="DTK160" s="129"/>
      <c r="DTL160" s="129"/>
      <c r="DTM160" s="129"/>
      <c r="DTN160" s="129"/>
      <c r="DTO160" s="129"/>
      <c r="DTP160" s="129"/>
      <c r="DTQ160" s="129"/>
      <c r="DTR160" s="129"/>
      <c r="DTS160" s="129"/>
      <c r="DTT160" s="129"/>
      <c r="DTU160" s="129"/>
      <c r="DTV160" s="129"/>
      <c r="DTW160" s="129"/>
      <c r="DTX160" s="129"/>
      <c r="DTY160" s="129"/>
      <c r="DTZ160" s="129"/>
      <c r="DUA160" s="129"/>
      <c r="DUB160" s="129"/>
      <c r="DUC160" s="129"/>
      <c r="DUD160" s="129"/>
      <c r="DUE160" s="129"/>
      <c r="DUF160" s="129"/>
      <c r="DUG160" s="129"/>
      <c r="DUH160" s="129"/>
      <c r="DUI160" s="129"/>
      <c r="DUJ160" s="129"/>
      <c r="DUK160" s="129"/>
      <c r="DUL160" s="129"/>
      <c r="DUM160" s="129"/>
      <c r="DUN160" s="129"/>
      <c r="DUO160" s="129"/>
      <c r="DUP160" s="129"/>
      <c r="DUQ160" s="129"/>
      <c r="DUR160" s="129"/>
      <c r="DUS160" s="129"/>
      <c r="DUT160" s="129"/>
      <c r="DUU160" s="129"/>
      <c r="DUV160" s="129"/>
      <c r="DUW160" s="129"/>
      <c r="DUX160" s="129"/>
      <c r="DUY160" s="129"/>
      <c r="DUZ160" s="129"/>
      <c r="DVA160" s="129"/>
      <c r="DVB160" s="129"/>
      <c r="DVC160" s="129"/>
      <c r="DVD160" s="129"/>
      <c r="DVE160" s="129"/>
      <c r="DVF160" s="129"/>
      <c r="DVG160" s="129"/>
      <c r="DVH160" s="129"/>
      <c r="DVI160" s="129"/>
      <c r="DVJ160" s="129"/>
      <c r="DVK160" s="129"/>
      <c r="DVL160" s="129"/>
      <c r="DVM160" s="129"/>
      <c r="DVN160" s="129"/>
      <c r="DVO160" s="129"/>
      <c r="DVP160" s="129"/>
      <c r="DVQ160" s="129"/>
      <c r="DVR160" s="129"/>
      <c r="DVS160" s="129"/>
      <c r="DVT160" s="129"/>
      <c r="DVU160" s="129"/>
      <c r="DVV160" s="129"/>
      <c r="DVW160" s="129"/>
      <c r="DVX160" s="129"/>
      <c r="DVY160" s="129"/>
      <c r="DVZ160" s="129"/>
      <c r="DWA160" s="129"/>
      <c r="DWB160" s="129"/>
      <c r="DWC160" s="129"/>
      <c r="DWD160" s="129"/>
      <c r="DWE160" s="129"/>
      <c r="DWF160" s="129"/>
      <c r="DWG160" s="129"/>
      <c r="DWH160" s="129"/>
      <c r="DWI160" s="129"/>
      <c r="DWJ160" s="129"/>
      <c r="DWK160" s="129"/>
      <c r="DWL160" s="129"/>
      <c r="DWM160" s="129"/>
      <c r="DWN160" s="129"/>
      <c r="DWO160" s="129"/>
      <c r="DWP160" s="129"/>
      <c r="DWQ160" s="129"/>
      <c r="DWR160" s="129"/>
      <c r="DWS160" s="129"/>
      <c r="DWT160" s="129"/>
      <c r="DWU160" s="129"/>
      <c r="DWV160" s="129"/>
      <c r="DWW160" s="129"/>
      <c r="DWX160" s="129"/>
      <c r="DWY160" s="129"/>
      <c r="DWZ160" s="129"/>
      <c r="DXA160" s="129"/>
      <c r="DXB160" s="129"/>
      <c r="DXC160" s="129"/>
      <c r="DXD160" s="129"/>
      <c r="DXE160" s="129"/>
      <c r="DXF160" s="129"/>
      <c r="DXG160" s="129"/>
      <c r="DXH160" s="129"/>
      <c r="DXI160" s="129"/>
      <c r="DXJ160" s="129"/>
      <c r="DXK160" s="129"/>
      <c r="DXL160" s="129"/>
      <c r="DXM160" s="129"/>
      <c r="DXN160" s="129"/>
      <c r="DXO160" s="129"/>
      <c r="DXP160" s="129"/>
      <c r="DXQ160" s="129"/>
      <c r="DXR160" s="129"/>
      <c r="DXS160" s="129"/>
      <c r="DXT160" s="129"/>
      <c r="DXU160" s="129"/>
      <c r="DXV160" s="129"/>
      <c r="DXW160" s="129"/>
      <c r="DXX160" s="129"/>
      <c r="DXY160" s="129"/>
      <c r="DXZ160" s="129"/>
      <c r="DYA160" s="129"/>
      <c r="DYB160" s="129"/>
      <c r="DYC160" s="129"/>
      <c r="DYD160" s="129"/>
      <c r="DYE160" s="129"/>
      <c r="DYF160" s="129"/>
      <c r="DYG160" s="129"/>
      <c r="DYH160" s="129"/>
      <c r="DYI160" s="129"/>
      <c r="DYJ160" s="129"/>
      <c r="DYK160" s="129"/>
      <c r="DYL160" s="129"/>
      <c r="DYM160" s="129"/>
      <c r="DYN160" s="129"/>
      <c r="DYO160" s="129"/>
      <c r="DYP160" s="129"/>
      <c r="DYQ160" s="129"/>
      <c r="DYR160" s="129"/>
      <c r="DYS160" s="129"/>
      <c r="DYT160" s="129"/>
      <c r="DYU160" s="129"/>
      <c r="DYV160" s="129"/>
      <c r="DYW160" s="129"/>
      <c r="DYX160" s="129"/>
      <c r="DYY160" s="129"/>
      <c r="DYZ160" s="129"/>
      <c r="DZA160" s="129"/>
      <c r="DZB160" s="129"/>
      <c r="DZC160" s="129"/>
      <c r="DZD160" s="129"/>
      <c r="DZE160" s="129"/>
      <c r="DZF160" s="129"/>
      <c r="DZG160" s="129"/>
      <c r="DZH160" s="129"/>
      <c r="DZI160" s="129"/>
      <c r="DZJ160" s="129"/>
      <c r="DZK160" s="129"/>
      <c r="DZL160" s="129"/>
      <c r="DZM160" s="129"/>
      <c r="DZN160" s="129"/>
      <c r="DZO160" s="129"/>
      <c r="DZP160" s="129"/>
      <c r="DZQ160" s="129"/>
      <c r="DZR160" s="129"/>
      <c r="DZS160" s="129"/>
      <c r="DZT160" s="129"/>
      <c r="DZU160" s="129"/>
      <c r="DZV160" s="129"/>
      <c r="DZW160" s="129"/>
      <c r="DZX160" s="129"/>
      <c r="DZY160" s="129"/>
      <c r="DZZ160" s="129"/>
      <c r="EAA160" s="129"/>
      <c r="EAB160" s="129"/>
      <c r="EAC160" s="129"/>
      <c r="EAD160" s="129"/>
      <c r="EAE160" s="129"/>
      <c r="EAF160" s="129"/>
      <c r="EAG160" s="129"/>
      <c r="EAH160" s="129"/>
      <c r="EAI160" s="129"/>
      <c r="EAJ160" s="129"/>
      <c r="EAK160" s="129"/>
      <c r="EAL160" s="129"/>
      <c r="EAM160" s="129"/>
      <c r="EAN160" s="129"/>
      <c r="EAO160" s="129"/>
      <c r="EAP160" s="129"/>
      <c r="EAQ160" s="129"/>
      <c r="EAR160" s="129"/>
      <c r="EAS160" s="129"/>
      <c r="EAT160" s="129"/>
      <c r="EAU160" s="129"/>
      <c r="EAV160" s="129"/>
      <c r="EAW160" s="129"/>
      <c r="EAX160" s="129"/>
      <c r="EAY160" s="129"/>
      <c r="EAZ160" s="129"/>
      <c r="EBA160" s="129"/>
      <c r="EBB160" s="129"/>
      <c r="EBC160" s="129"/>
      <c r="EBD160" s="129"/>
      <c r="EBE160" s="129"/>
      <c r="EBF160" s="129"/>
      <c r="EBG160" s="129"/>
      <c r="EBH160" s="129"/>
      <c r="EBI160" s="129"/>
      <c r="EBJ160" s="129"/>
      <c r="EBK160" s="129"/>
      <c r="EBL160" s="129"/>
      <c r="EBM160" s="129"/>
      <c r="EBN160" s="129"/>
      <c r="EBO160" s="129"/>
      <c r="EBP160" s="129"/>
      <c r="EBQ160" s="129"/>
      <c r="EBR160" s="129"/>
      <c r="EBS160" s="129"/>
      <c r="EBT160" s="129"/>
      <c r="EBU160" s="129"/>
      <c r="EBV160" s="129"/>
      <c r="EBW160" s="129"/>
      <c r="EBX160" s="129"/>
      <c r="EBY160" s="129"/>
      <c r="EBZ160" s="129"/>
      <c r="ECA160" s="129"/>
      <c r="ECB160" s="129"/>
      <c r="ECC160" s="129"/>
      <c r="ECD160" s="129"/>
      <c r="ECE160" s="129"/>
      <c r="ECF160" s="129"/>
      <c r="ECG160" s="129"/>
      <c r="ECH160" s="129"/>
      <c r="ECI160" s="129"/>
      <c r="ECJ160" s="129"/>
      <c r="ECK160" s="129"/>
      <c r="ECL160" s="129"/>
      <c r="ECM160" s="129"/>
      <c r="ECN160" s="129"/>
      <c r="ECO160" s="129"/>
      <c r="ECP160" s="129"/>
      <c r="ECQ160" s="129"/>
      <c r="ECR160" s="129"/>
      <c r="ECS160" s="129"/>
      <c r="ECT160" s="129"/>
      <c r="ECU160" s="129"/>
      <c r="ECV160" s="129"/>
      <c r="ECW160" s="129"/>
      <c r="ECX160" s="129"/>
      <c r="ECY160" s="129"/>
      <c r="ECZ160" s="129"/>
      <c r="EDA160" s="129"/>
      <c r="EDB160" s="129"/>
      <c r="EDC160" s="129"/>
      <c r="EDD160" s="129"/>
      <c r="EDE160" s="129"/>
      <c r="EDF160" s="129"/>
      <c r="EDG160" s="129"/>
      <c r="EDH160" s="129"/>
      <c r="EDI160" s="129"/>
      <c r="EDJ160" s="129"/>
      <c r="EDK160" s="129"/>
      <c r="EDL160" s="129"/>
      <c r="EDM160" s="129"/>
      <c r="EDN160" s="129"/>
      <c r="EDO160" s="129"/>
      <c r="EDP160" s="129"/>
      <c r="EDQ160" s="129"/>
      <c r="EDR160" s="129"/>
      <c r="EDS160" s="129"/>
      <c r="EDT160" s="129"/>
      <c r="EDU160" s="129"/>
      <c r="EDV160" s="129"/>
      <c r="EDW160" s="129"/>
      <c r="EDX160" s="129"/>
      <c r="EDY160" s="129"/>
      <c r="EDZ160" s="129"/>
      <c r="EEA160" s="129"/>
      <c r="EEB160" s="129"/>
      <c r="EEC160" s="129"/>
      <c r="EED160" s="129"/>
      <c r="EEE160" s="129"/>
      <c r="EEF160" s="129"/>
      <c r="EEG160" s="129"/>
      <c r="EEH160" s="129"/>
      <c r="EEI160" s="129"/>
      <c r="EEJ160" s="129"/>
      <c r="EEK160" s="129"/>
      <c r="EEL160" s="129"/>
      <c r="EEM160" s="129"/>
      <c r="EEN160" s="129"/>
      <c r="EEO160" s="129"/>
      <c r="EEP160" s="129"/>
      <c r="EEQ160" s="129"/>
      <c r="EER160" s="129"/>
      <c r="EES160" s="129"/>
      <c r="EET160" s="129"/>
      <c r="EEU160" s="129"/>
      <c r="EEV160" s="129"/>
      <c r="EEW160" s="129"/>
      <c r="EEX160" s="129"/>
      <c r="EEY160" s="129"/>
      <c r="EEZ160" s="129"/>
      <c r="EFA160" s="129"/>
      <c r="EFB160" s="129"/>
      <c r="EFC160" s="129"/>
      <c r="EFD160" s="129"/>
      <c r="EFE160" s="129"/>
      <c r="EFF160" s="129"/>
      <c r="EFG160" s="129"/>
      <c r="EFH160" s="129"/>
      <c r="EFI160" s="129"/>
      <c r="EFJ160" s="129"/>
      <c r="EFK160" s="129"/>
      <c r="EFL160" s="129"/>
      <c r="EFM160" s="129"/>
      <c r="EFN160" s="129"/>
      <c r="EFO160" s="129"/>
      <c r="EFP160" s="129"/>
      <c r="EFQ160" s="129"/>
      <c r="EFR160" s="129"/>
      <c r="EFS160" s="129"/>
      <c r="EFT160" s="129"/>
      <c r="EFU160" s="129"/>
      <c r="EFV160" s="129"/>
      <c r="EFW160" s="129"/>
      <c r="EFX160" s="129"/>
      <c r="EFY160" s="129"/>
      <c r="EFZ160" s="129"/>
      <c r="EGA160" s="129"/>
      <c r="EGB160" s="129"/>
      <c r="EGC160" s="129"/>
      <c r="EGD160" s="129"/>
      <c r="EGE160" s="129"/>
      <c r="EGF160" s="129"/>
      <c r="EGG160" s="129"/>
      <c r="EGH160" s="129"/>
      <c r="EGI160" s="129"/>
      <c r="EGJ160" s="129"/>
      <c r="EGK160" s="129"/>
      <c r="EGL160" s="129"/>
      <c r="EGM160" s="129"/>
      <c r="EGN160" s="129"/>
      <c r="EGO160" s="129"/>
      <c r="EGP160" s="129"/>
      <c r="EGQ160" s="129"/>
      <c r="EGR160" s="129"/>
      <c r="EGS160" s="129"/>
      <c r="EGT160" s="129"/>
      <c r="EGU160" s="129"/>
      <c r="EGV160" s="129"/>
      <c r="EGW160" s="129"/>
      <c r="EGX160" s="129"/>
      <c r="EGY160" s="129"/>
      <c r="EGZ160" s="129"/>
      <c r="EHA160" s="129"/>
      <c r="EHB160" s="129"/>
      <c r="EHC160" s="129"/>
      <c r="EHD160" s="129"/>
      <c r="EHE160" s="129"/>
      <c r="EHF160" s="129"/>
      <c r="EHG160" s="129"/>
      <c r="EHH160" s="129"/>
      <c r="EHI160" s="129"/>
      <c r="EHJ160" s="129"/>
      <c r="EHK160" s="129"/>
      <c r="EHL160" s="129"/>
      <c r="EHM160" s="129"/>
      <c r="EHN160" s="129"/>
      <c r="EHO160" s="129"/>
      <c r="EHP160" s="129"/>
      <c r="EHQ160" s="129"/>
      <c r="EHR160" s="129"/>
      <c r="EHS160" s="129"/>
      <c r="EHT160" s="129"/>
      <c r="EHU160" s="129"/>
      <c r="EHV160" s="129"/>
      <c r="EHW160" s="129"/>
      <c r="EHX160" s="129"/>
      <c r="EHY160" s="129"/>
      <c r="EHZ160" s="129"/>
      <c r="EIA160" s="129"/>
      <c r="EIB160" s="129"/>
      <c r="EIC160" s="129"/>
      <c r="EID160" s="129"/>
      <c r="EIE160" s="129"/>
      <c r="EIF160" s="129"/>
      <c r="EIG160" s="129"/>
      <c r="EIH160" s="129"/>
      <c r="EII160" s="129"/>
      <c r="EIJ160" s="129"/>
      <c r="EIK160" s="129"/>
      <c r="EIL160" s="129"/>
      <c r="EIM160" s="129"/>
      <c r="EIN160" s="129"/>
      <c r="EIO160" s="129"/>
      <c r="EIP160" s="129"/>
      <c r="EIQ160" s="129"/>
      <c r="EIR160" s="129"/>
      <c r="EIS160" s="129"/>
      <c r="EIT160" s="129"/>
      <c r="EIU160" s="129"/>
      <c r="EIV160" s="129"/>
      <c r="EIW160" s="129"/>
      <c r="EIX160" s="129"/>
      <c r="EIY160" s="129"/>
      <c r="EIZ160" s="129"/>
      <c r="EJA160" s="129"/>
      <c r="EJB160" s="129"/>
      <c r="EJC160" s="129"/>
      <c r="EJD160" s="129"/>
      <c r="EJE160" s="129"/>
      <c r="EJF160" s="129"/>
      <c r="EJG160" s="129"/>
      <c r="EJH160" s="129"/>
      <c r="EJI160" s="129"/>
      <c r="EJJ160" s="129"/>
      <c r="EJK160" s="129"/>
      <c r="EJL160" s="129"/>
      <c r="EJM160" s="129"/>
      <c r="EJN160" s="129"/>
      <c r="EJO160" s="129"/>
      <c r="EJP160" s="129"/>
      <c r="EJQ160" s="129"/>
      <c r="EJR160" s="129"/>
      <c r="EJS160" s="129"/>
      <c r="EJT160" s="129"/>
      <c r="EJU160" s="129"/>
      <c r="EJV160" s="129"/>
      <c r="EJW160" s="129"/>
      <c r="EJX160" s="129"/>
      <c r="EJY160" s="129"/>
      <c r="EJZ160" s="129"/>
      <c r="EKA160" s="129"/>
      <c r="EKB160" s="129"/>
      <c r="EKC160" s="129"/>
      <c r="EKD160" s="129"/>
      <c r="EKE160" s="129"/>
      <c r="EKF160" s="129"/>
      <c r="EKG160" s="129"/>
      <c r="EKH160" s="129"/>
      <c r="EKI160" s="129"/>
      <c r="EKJ160" s="129"/>
      <c r="EKK160" s="129"/>
      <c r="EKL160" s="129"/>
      <c r="EKM160" s="129"/>
      <c r="EKN160" s="129"/>
      <c r="EKO160" s="129"/>
      <c r="EKP160" s="129"/>
      <c r="EKQ160" s="129"/>
      <c r="EKR160" s="129"/>
      <c r="EKS160" s="129"/>
      <c r="EKT160" s="129"/>
      <c r="EKU160" s="129"/>
      <c r="EKV160" s="129"/>
      <c r="EKW160" s="129"/>
      <c r="EKX160" s="129"/>
      <c r="EKY160" s="129"/>
      <c r="EKZ160" s="129"/>
      <c r="ELA160" s="129"/>
      <c r="ELB160" s="129"/>
      <c r="ELC160" s="129"/>
      <c r="ELD160" s="129"/>
      <c r="ELE160" s="129"/>
      <c r="ELF160" s="129"/>
      <c r="ELG160" s="129"/>
      <c r="ELH160" s="129"/>
      <c r="ELI160" s="129"/>
      <c r="ELJ160" s="129"/>
      <c r="ELK160" s="129"/>
      <c r="ELL160" s="129"/>
      <c r="ELM160" s="129"/>
      <c r="ELN160" s="129"/>
      <c r="ELO160" s="129"/>
      <c r="ELP160" s="129"/>
      <c r="ELQ160" s="129"/>
      <c r="ELR160" s="129"/>
      <c r="ELS160" s="129"/>
      <c r="ELT160" s="129"/>
      <c r="ELU160" s="129"/>
      <c r="ELV160" s="129"/>
      <c r="ELW160" s="129"/>
      <c r="ELX160" s="129"/>
      <c r="ELY160" s="129"/>
      <c r="ELZ160" s="129"/>
      <c r="EMA160" s="129"/>
      <c r="EMB160" s="129"/>
      <c r="EMC160" s="129"/>
      <c r="EMD160" s="129"/>
      <c r="EME160" s="129"/>
      <c r="EMF160" s="129"/>
      <c r="EMG160" s="129"/>
      <c r="EMH160" s="129"/>
      <c r="EMI160" s="129"/>
      <c r="EMJ160" s="129"/>
      <c r="EMK160" s="129"/>
      <c r="EML160" s="129"/>
      <c r="EMM160" s="129"/>
      <c r="EMN160" s="129"/>
      <c r="EMO160" s="129"/>
      <c r="EMP160" s="129"/>
      <c r="EMQ160" s="129"/>
      <c r="EMR160" s="129"/>
      <c r="EMS160" s="129"/>
      <c r="EMT160" s="129"/>
      <c r="EMU160" s="129"/>
      <c r="EMV160" s="129"/>
      <c r="EMW160" s="129"/>
      <c r="EMX160" s="129"/>
      <c r="EMY160" s="129"/>
      <c r="EMZ160" s="129"/>
      <c r="ENA160" s="129"/>
      <c r="ENB160" s="129"/>
      <c r="ENC160" s="129"/>
      <c r="END160" s="129"/>
      <c r="ENE160" s="129"/>
      <c r="ENF160" s="129"/>
      <c r="ENG160" s="129"/>
      <c r="ENH160" s="129"/>
      <c r="ENI160" s="129"/>
      <c r="ENJ160" s="129"/>
      <c r="ENK160" s="129"/>
      <c r="ENL160" s="129"/>
      <c r="ENM160" s="129"/>
      <c r="ENN160" s="129"/>
      <c r="ENO160" s="129"/>
      <c r="ENP160" s="129"/>
      <c r="ENQ160" s="129"/>
      <c r="ENR160" s="129"/>
      <c r="ENS160" s="129"/>
      <c r="ENT160" s="129"/>
      <c r="ENU160" s="129"/>
      <c r="ENV160" s="129"/>
      <c r="ENW160" s="129"/>
      <c r="ENX160" s="129"/>
      <c r="ENY160" s="129"/>
      <c r="ENZ160" s="129"/>
      <c r="EOA160" s="129"/>
      <c r="EOB160" s="129"/>
      <c r="EOC160" s="129"/>
      <c r="EOD160" s="129"/>
      <c r="EOE160" s="129"/>
      <c r="EOF160" s="129"/>
      <c r="EOG160" s="129"/>
      <c r="EOH160" s="129"/>
      <c r="EOI160" s="129"/>
      <c r="EOJ160" s="129"/>
      <c r="EOK160" s="129"/>
      <c r="EOL160" s="129"/>
      <c r="EOM160" s="129"/>
      <c r="EON160" s="129"/>
      <c r="EOO160" s="129"/>
      <c r="EOP160" s="129"/>
      <c r="EOQ160" s="129"/>
      <c r="EOR160" s="129"/>
      <c r="EOS160" s="129"/>
      <c r="EOT160" s="129"/>
      <c r="EOU160" s="129"/>
      <c r="EOV160" s="129"/>
      <c r="EOW160" s="129"/>
      <c r="EOX160" s="129"/>
      <c r="EOY160" s="129"/>
      <c r="EOZ160" s="129"/>
      <c r="EPA160" s="129"/>
      <c r="EPB160" s="129"/>
      <c r="EPC160" s="129"/>
      <c r="EPD160" s="129"/>
      <c r="EPE160" s="129"/>
      <c r="EPF160" s="129"/>
      <c r="EPG160" s="129"/>
      <c r="EPH160" s="129"/>
      <c r="EPI160" s="129"/>
      <c r="EPJ160" s="129"/>
      <c r="EPK160" s="129"/>
      <c r="EPL160" s="129"/>
      <c r="EPM160" s="129"/>
      <c r="EPN160" s="129"/>
      <c r="EPO160" s="129"/>
      <c r="EPP160" s="129"/>
      <c r="EPQ160" s="129"/>
      <c r="EPR160" s="129"/>
      <c r="EPS160" s="129"/>
      <c r="EPT160" s="129"/>
      <c r="EPU160" s="129"/>
      <c r="EPV160" s="129"/>
      <c r="EPW160" s="129"/>
      <c r="EPX160" s="129"/>
      <c r="EPY160" s="129"/>
      <c r="EPZ160" s="129"/>
      <c r="EQA160" s="129"/>
      <c r="EQB160" s="129"/>
      <c r="EQC160" s="129"/>
      <c r="EQD160" s="129"/>
      <c r="EQE160" s="129"/>
      <c r="EQF160" s="129"/>
      <c r="EQG160" s="129"/>
      <c r="EQH160" s="129"/>
      <c r="EQI160" s="129"/>
      <c r="EQJ160" s="129"/>
      <c r="EQK160" s="129"/>
      <c r="EQL160" s="129"/>
      <c r="EQM160" s="129"/>
      <c r="EQN160" s="129"/>
      <c r="EQO160" s="129"/>
      <c r="EQP160" s="129"/>
      <c r="EQQ160" s="129"/>
      <c r="EQR160" s="129"/>
      <c r="EQS160" s="129"/>
      <c r="EQT160" s="129"/>
      <c r="EQU160" s="129"/>
      <c r="EQV160" s="129"/>
      <c r="EQW160" s="129"/>
      <c r="EQX160" s="129"/>
      <c r="EQY160" s="129"/>
      <c r="EQZ160" s="129"/>
      <c r="ERA160" s="129"/>
      <c r="ERB160" s="129"/>
      <c r="ERC160" s="129"/>
      <c r="ERD160" s="129"/>
      <c r="ERE160" s="129"/>
      <c r="ERF160" s="129"/>
      <c r="ERG160" s="129"/>
      <c r="ERH160" s="129"/>
      <c r="ERI160" s="129"/>
      <c r="ERJ160" s="129"/>
      <c r="ERK160" s="129"/>
      <c r="ERL160" s="129"/>
      <c r="ERM160" s="129"/>
      <c r="ERN160" s="129"/>
      <c r="ERO160" s="129"/>
      <c r="ERP160" s="129"/>
      <c r="ERQ160" s="129"/>
      <c r="ERR160" s="129"/>
      <c r="ERS160" s="129"/>
      <c r="ERT160" s="129"/>
      <c r="ERU160" s="129"/>
      <c r="ERV160" s="129"/>
      <c r="ERW160" s="129"/>
      <c r="ERX160" s="129"/>
      <c r="ERY160" s="129"/>
      <c r="ERZ160" s="129"/>
      <c r="ESA160" s="129"/>
      <c r="ESB160" s="129"/>
      <c r="ESC160" s="129"/>
      <c r="ESD160" s="129"/>
      <c r="ESE160" s="129"/>
      <c r="ESF160" s="129"/>
      <c r="ESG160" s="129"/>
      <c r="ESH160" s="129"/>
      <c r="ESI160" s="129"/>
      <c r="ESJ160" s="129"/>
      <c r="ESK160" s="129"/>
      <c r="ESL160" s="129"/>
      <c r="ESM160" s="129"/>
      <c r="ESN160" s="129"/>
      <c r="ESO160" s="129"/>
      <c r="ESP160" s="129"/>
      <c r="ESQ160" s="129"/>
      <c r="ESR160" s="129"/>
      <c r="ESS160" s="129"/>
      <c r="EST160" s="129"/>
      <c r="ESU160" s="129"/>
      <c r="ESV160" s="129"/>
      <c r="ESW160" s="129"/>
      <c r="ESX160" s="129"/>
      <c r="ESY160" s="129"/>
      <c r="ESZ160" s="129"/>
      <c r="ETA160" s="129"/>
      <c r="ETB160" s="129"/>
      <c r="ETC160" s="129"/>
      <c r="ETD160" s="129"/>
      <c r="ETE160" s="129"/>
      <c r="ETF160" s="129"/>
      <c r="ETG160" s="129"/>
      <c r="ETH160" s="129"/>
      <c r="ETI160" s="129"/>
      <c r="ETJ160" s="129"/>
      <c r="ETK160" s="129"/>
      <c r="ETL160" s="129"/>
      <c r="ETM160" s="129"/>
      <c r="ETN160" s="129"/>
      <c r="ETO160" s="129"/>
      <c r="ETP160" s="129"/>
      <c r="ETQ160" s="129"/>
      <c r="ETR160" s="129"/>
      <c r="ETS160" s="129"/>
      <c r="ETT160" s="129"/>
      <c r="ETU160" s="129"/>
      <c r="ETV160" s="129"/>
      <c r="ETW160" s="129"/>
      <c r="ETX160" s="129"/>
      <c r="ETY160" s="129"/>
      <c r="ETZ160" s="129"/>
      <c r="EUA160" s="129"/>
      <c r="EUB160" s="129"/>
      <c r="EUC160" s="129"/>
      <c r="EUD160" s="129"/>
      <c r="EUE160" s="129"/>
      <c r="EUF160" s="129"/>
      <c r="EUG160" s="129"/>
      <c r="EUH160" s="129"/>
      <c r="EUI160" s="129"/>
      <c r="EUJ160" s="129"/>
      <c r="EUK160" s="129"/>
      <c r="EUL160" s="129"/>
      <c r="EUM160" s="129"/>
      <c r="EUN160" s="129"/>
      <c r="EUO160" s="129"/>
      <c r="EUP160" s="129"/>
      <c r="EUQ160" s="129"/>
      <c r="EUR160" s="129"/>
      <c r="EUS160" s="129"/>
      <c r="EUT160" s="129"/>
      <c r="EUU160" s="129"/>
      <c r="EUV160" s="129"/>
      <c r="EUW160" s="129"/>
      <c r="EUX160" s="129"/>
      <c r="EUY160" s="129"/>
      <c r="EUZ160" s="129"/>
      <c r="EVA160" s="129"/>
      <c r="EVB160" s="129"/>
      <c r="EVC160" s="129"/>
      <c r="EVD160" s="129"/>
      <c r="EVE160" s="129"/>
      <c r="EVF160" s="129"/>
      <c r="EVG160" s="129"/>
      <c r="EVH160" s="129"/>
      <c r="EVI160" s="129"/>
      <c r="EVJ160" s="129"/>
      <c r="EVK160" s="129"/>
      <c r="EVL160" s="129"/>
      <c r="EVM160" s="129"/>
      <c r="EVN160" s="129"/>
      <c r="EVO160" s="129"/>
      <c r="EVP160" s="129"/>
      <c r="EVQ160" s="129"/>
      <c r="EVR160" s="129"/>
      <c r="EVS160" s="129"/>
      <c r="EVT160" s="129"/>
      <c r="EVU160" s="129"/>
      <c r="EVV160" s="129"/>
      <c r="EVW160" s="129"/>
      <c r="EVX160" s="129"/>
      <c r="EVY160" s="129"/>
      <c r="EVZ160" s="129"/>
      <c r="EWA160" s="129"/>
      <c r="EWB160" s="129"/>
      <c r="EWC160" s="129"/>
      <c r="EWD160" s="129"/>
      <c r="EWE160" s="129"/>
      <c r="EWF160" s="129"/>
      <c r="EWG160" s="129"/>
      <c r="EWH160" s="129"/>
      <c r="EWI160" s="129"/>
      <c r="EWJ160" s="129"/>
      <c r="EWK160" s="129"/>
      <c r="EWL160" s="129"/>
      <c r="EWM160" s="129"/>
      <c r="EWN160" s="129"/>
      <c r="EWO160" s="129"/>
      <c r="EWP160" s="129"/>
      <c r="EWQ160" s="129"/>
      <c r="EWR160" s="129"/>
      <c r="EWS160" s="129"/>
      <c r="EWT160" s="129"/>
      <c r="EWU160" s="129"/>
      <c r="EWV160" s="129"/>
      <c r="EWW160" s="129"/>
      <c r="EWX160" s="129"/>
      <c r="EWY160" s="129"/>
      <c r="EWZ160" s="129"/>
      <c r="EXA160" s="129"/>
      <c r="EXB160" s="129"/>
      <c r="EXC160" s="129"/>
      <c r="EXD160" s="129"/>
      <c r="EXE160" s="129"/>
      <c r="EXF160" s="129"/>
      <c r="EXG160" s="129"/>
      <c r="EXH160" s="129"/>
      <c r="EXI160" s="129"/>
      <c r="EXJ160" s="129"/>
      <c r="EXK160" s="129"/>
      <c r="EXL160" s="129"/>
      <c r="EXM160" s="129"/>
      <c r="EXN160" s="129"/>
      <c r="EXO160" s="129"/>
      <c r="EXP160" s="129"/>
      <c r="EXQ160" s="129"/>
      <c r="EXR160" s="129"/>
      <c r="EXS160" s="129"/>
      <c r="EXT160" s="129"/>
      <c r="EXU160" s="129"/>
      <c r="EXV160" s="129"/>
      <c r="EXW160" s="129"/>
      <c r="EXX160" s="129"/>
      <c r="EXY160" s="129"/>
      <c r="EXZ160" s="129"/>
      <c r="EYA160" s="129"/>
      <c r="EYB160" s="129"/>
      <c r="EYC160" s="129"/>
      <c r="EYD160" s="129"/>
      <c r="EYE160" s="129"/>
      <c r="EYF160" s="129"/>
      <c r="EYG160" s="129"/>
      <c r="EYH160" s="129"/>
      <c r="EYI160" s="129"/>
      <c r="EYJ160" s="129"/>
      <c r="EYK160" s="129"/>
      <c r="EYL160" s="129"/>
      <c r="EYM160" s="129"/>
      <c r="EYN160" s="129"/>
      <c r="EYO160" s="129"/>
      <c r="EYP160" s="129"/>
      <c r="EYQ160" s="129"/>
      <c r="EYR160" s="129"/>
      <c r="EYS160" s="129"/>
      <c r="EYT160" s="129"/>
      <c r="EYU160" s="129"/>
      <c r="EYV160" s="129"/>
      <c r="EYW160" s="129"/>
      <c r="EYX160" s="129"/>
      <c r="EYY160" s="129"/>
      <c r="EYZ160" s="129"/>
      <c r="EZA160" s="129"/>
      <c r="EZB160" s="129"/>
      <c r="EZC160" s="129"/>
      <c r="EZD160" s="129"/>
      <c r="EZE160" s="129"/>
      <c r="EZF160" s="129"/>
      <c r="EZG160" s="129"/>
      <c r="EZH160" s="129"/>
      <c r="EZI160" s="129"/>
      <c r="EZJ160" s="129"/>
      <c r="EZK160" s="129"/>
      <c r="EZL160" s="129"/>
      <c r="EZM160" s="129"/>
      <c r="EZN160" s="129"/>
      <c r="EZO160" s="129"/>
      <c r="EZP160" s="129"/>
      <c r="EZQ160" s="129"/>
      <c r="EZR160" s="129"/>
      <c r="EZS160" s="129"/>
      <c r="EZT160" s="129"/>
      <c r="EZU160" s="129"/>
      <c r="EZV160" s="129"/>
      <c r="EZW160" s="129"/>
      <c r="EZX160" s="129"/>
      <c r="EZY160" s="129"/>
      <c r="EZZ160" s="129"/>
      <c r="FAA160" s="129"/>
      <c r="FAB160" s="129"/>
      <c r="FAC160" s="129"/>
      <c r="FAD160" s="129"/>
      <c r="FAE160" s="129"/>
      <c r="FAF160" s="129"/>
      <c r="FAG160" s="129"/>
      <c r="FAH160" s="129"/>
      <c r="FAI160" s="129"/>
      <c r="FAJ160" s="129"/>
      <c r="FAK160" s="129"/>
      <c r="FAL160" s="129"/>
      <c r="FAM160" s="129"/>
      <c r="FAN160" s="129"/>
      <c r="FAO160" s="129"/>
      <c r="FAP160" s="129"/>
      <c r="FAQ160" s="129"/>
      <c r="FAR160" s="129"/>
      <c r="FAS160" s="129"/>
      <c r="FAT160" s="129"/>
      <c r="FAU160" s="129"/>
      <c r="FAV160" s="129"/>
      <c r="FAW160" s="129"/>
      <c r="FAX160" s="129"/>
      <c r="FAY160" s="129"/>
      <c r="FAZ160" s="129"/>
      <c r="FBA160" s="129"/>
      <c r="FBB160" s="129"/>
      <c r="FBC160" s="129"/>
      <c r="FBD160" s="129"/>
      <c r="FBE160" s="129"/>
      <c r="FBF160" s="129"/>
      <c r="FBG160" s="129"/>
      <c r="FBH160" s="129"/>
      <c r="FBI160" s="129"/>
      <c r="FBJ160" s="129"/>
      <c r="FBK160" s="129"/>
      <c r="FBL160" s="129"/>
      <c r="FBM160" s="129"/>
      <c r="FBN160" s="129"/>
      <c r="FBO160" s="129"/>
      <c r="FBP160" s="129"/>
      <c r="FBQ160" s="129"/>
      <c r="FBR160" s="129"/>
      <c r="FBS160" s="129"/>
      <c r="FBT160" s="129"/>
      <c r="FBU160" s="129"/>
      <c r="FBV160" s="129"/>
      <c r="FBW160" s="129"/>
      <c r="FBX160" s="129"/>
      <c r="FBY160" s="129"/>
      <c r="FBZ160" s="129"/>
      <c r="FCA160" s="129"/>
      <c r="FCB160" s="129"/>
      <c r="FCC160" s="129"/>
      <c r="FCD160" s="129"/>
      <c r="FCE160" s="129"/>
      <c r="FCF160" s="129"/>
      <c r="FCG160" s="129"/>
      <c r="FCH160" s="129"/>
      <c r="FCI160" s="129"/>
      <c r="FCJ160" s="129"/>
      <c r="FCK160" s="129"/>
      <c r="FCL160" s="129"/>
      <c r="FCM160" s="129"/>
      <c r="FCN160" s="129"/>
      <c r="FCO160" s="129"/>
      <c r="FCP160" s="129"/>
      <c r="FCQ160" s="129"/>
      <c r="FCR160" s="129"/>
      <c r="FCS160" s="129"/>
      <c r="FCT160" s="129"/>
      <c r="FCU160" s="129"/>
      <c r="FCV160" s="129"/>
      <c r="FCW160" s="129"/>
      <c r="FCX160" s="129"/>
      <c r="FCY160" s="129"/>
      <c r="FCZ160" s="129"/>
      <c r="FDA160" s="129"/>
      <c r="FDB160" s="129"/>
      <c r="FDC160" s="129"/>
      <c r="FDD160" s="129"/>
      <c r="FDE160" s="129"/>
      <c r="FDF160" s="129"/>
      <c r="FDG160" s="129"/>
      <c r="FDH160" s="129"/>
      <c r="FDI160" s="129"/>
      <c r="FDJ160" s="129"/>
      <c r="FDK160" s="129"/>
      <c r="FDL160" s="129"/>
      <c r="FDM160" s="129"/>
      <c r="FDN160" s="129"/>
      <c r="FDO160" s="129"/>
      <c r="FDP160" s="129"/>
      <c r="FDQ160" s="129"/>
      <c r="FDR160" s="129"/>
      <c r="FDS160" s="129"/>
      <c r="FDT160" s="129"/>
      <c r="FDU160" s="129"/>
      <c r="FDV160" s="129"/>
      <c r="FDW160" s="129"/>
      <c r="FDX160" s="129"/>
      <c r="FDY160" s="129"/>
      <c r="FDZ160" s="129"/>
      <c r="FEA160" s="129"/>
      <c r="FEB160" s="129"/>
      <c r="FEC160" s="129"/>
      <c r="FED160" s="129"/>
      <c r="FEE160" s="129"/>
      <c r="FEF160" s="129"/>
      <c r="FEG160" s="129"/>
      <c r="FEH160" s="129"/>
      <c r="FEI160" s="129"/>
      <c r="FEJ160" s="129"/>
      <c r="FEK160" s="129"/>
      <c r="FEL160" s="129"/>
      <c r="FEM160" s="129"/>
      <c r="FEN160" s="129"/>
      <c r="FEO160" s="129"/>
      <c r="FEP160" s="129"/>
      <c r="FEQ160" s="129"/>
      <c r="FER160" s="129"/>
      <c r="FES160" s="129"/>
      <c r="FET160" s="129"/>
      <c r="FEU160" s="129"/>
      <c r="FEV160" s="129"/>
      <c r="FEW160" s="129"/>
      <c r="FEX160" s="129"/>
      <c r="FEY160" s="129"/>
      <c r="FEZ160" s="129"/>
      <c r="FFA160" s="129"/>
      <c r="FFB160" s="129"/>
      <c r="FFC160" s="129"/>
      <c r="FFD160" s="129"/>
      <c r="FFE160" s="129"/>
      <c r="FFF160" s="129"/>
      <c r="FFG160" s="129"/>
      <c r="FFH160" s="129"/>
      <c r="FFI160" s="129"/>
      <c r="FFJ160" s="129"/>
      <c r="FFK160" s="129"/>
      <c r="FFL160" s="129"/>
      <c r="FFM160" s="129"/>
      <c r="FFN160" s="129"/>
      <c r="FFO160" s="129"/>
      <c r="FFP160" s="129"/>
      <c r="FFQ160" s="129"/>
      <c r="FFR160" s="129"/>
      <c r="FFS160" s="129"/>
      <c r="FFT160" s="129"/>
      <c r="FFU160" s="129"/>
      <c r="FFV160" s="129"/>
      <c r="FFW160" s="129"/>
      <c r="FFX160" s="129"/>
      <c r="FFY160" s="129"/>
      <c r="FFZ160" s="129"/>
      <c r="FGA160" s="129"/>
      <c r="FGB160" s="129"/>
      <c r="FGC160" s="129"/>
      <c r="FGD160" s="129"/>
      <c r="FGE160" s="129"/>
      <c r="FGF160" s="129"/>
      <c r="FGG160" s="129"/>
      <c r="FGH160" s="129"/>
      <c r="FGI160" s="129"/>
      <c r="FGJ160" s="129"/>
      <c r="FGK160" s="129"/>
      <c r="FGL160" s="129"/>
      <c r="FGM160" s="129"/>
      <c r="FGN160" s="129"/>
      <c r="FGO160" s="129"/>
      <c r="FGP160" s="129"/>
      <c r="FGQ160" s="129"/>
      <c r="FGR160" s="129"/>
      <c r="FGS160" s="129"/>
      <c r="FGT160" s="129"/>
      <c r="FGU160" s="129"/>
      <c r="FGV160" s="129"/>
      <c r="FGW160" s="129"/>
      <c r="FGX160" s="129"/>
      <c r="FGY160" s="129"/>
      <c r="FGZ160" s="129"/>
      <c r="FHA160" s="129"/>
      <c r="FHB160" s="129"/>
      <c r="FHC160" s="129"/>
      <c r="FHD160" s="129"/>
      <c r="FHE160" s="129"/>
      <c r="FHF160" s="129"/>
      <c r="FHG160" s="129"/>
      <c r="FHH160" s="129"/>
      <c r="FHI160" s="129"/>
      <c r="FHJ160" s="129"/>
      <c r="FHK160" s="129"/>
      <c r="FHL160" s="129"/>
      <c r="FHM160" s="129"/>
      <c r="FHN160" s="129"/>
      <c r="FHO160" s="129"/>
      <c r="FHP160" s="129"/>
      <c r="FHQ160" s="129"/>
      <c r="FHR160" s="129"/>
      <c r="FHS160" s="129"/>
      <c r="FHT160" s="129"/>
      <c r="FHU160" s="129"/>
      <c r="FHV160" s="129"/>
      <c r="FHW160" s="129"/>
      <c r="FHX160" s="129"/>
      <c r="FHY160" s="129"/>
      <c r="FHZ160" s="129"/>
      <c r="FIA160" s="129"/>
      <c r="FIB160" s="129"/>
      <c r="FIC160" s="129"/>
      <c r="FID160" s="129"/>
      <c r="FIE160" s="129"/>
      <c r="FIF160" s="129"/>
      <c r="FIG160" s="129"/>
      <c r="FIH160" s="129"/>
      <c r="FII160" s="129"/>
      <c r="FIJ160" s="129"/>
      <c r="FIK160" s="129"/>
      <c r="FIL160" s="129"/>
      <c r="FIM160" s="129"/>
      <c r="FIN160" s="129"/>
      <c r="FIO160" s="129"/>
      <c r="FIP160" s="129"/>
      <c r="FIQ160" s="129"/>
      <c r="FIR160" s="129"/>
      <c r="FIS160" s="129"/>
      <c r="FIT160" s="129"/>
      <c r="FIU160" s="129"/>
      <c r="FIV160" s="129"/>
      <c r="FIW160" s="129"/>
      <c r="FIX160" s="129"/>
      <c r="FIY160" s="129"/>
      <c r="FIZ160" s="129"/>
      <c r="FJA160" s="129"/>
      <c r="FJB160" s="129"/>
      <c r="FJC160" s="129"/>
      <c r="FJD160" s="129"/>
      <c r="FJE160" s="129"/>
      <c r="FJF160" s="129"/>
      <c r="FJG160" s="129"/>
      <c r="FJH160" s="129"/>
      <c r="FJI160" s="129"/>
      <c r="FJJ160" s="129"/>
      <c r="FJK160" s="129"/>
      <c r="FJL160" s="129"/>
      <c r="FJM160" s="129"/>
      <c r="FJN160" s="129"/>
      <c r="FJO160" s="129"/>
      <c r="FJP160" s="129"/>
      <c r="FJQ160" s="129"/>
      <c r="FJR160" s="129"/>
      <c r="FJS160" s="129"/>
      <c r="FJT160" s="129"/>
      <c r="FJU160" s="129"/>
      <c r="FJV160" s="129"/>
      <c r="FJW160" s="129"/>
      <c r="FJX160" s="129"/>
      <c r="FJY160" s="129"/>
      <c r="FJZ160" s="129"/>
      <c r="FKA160" s="129"/>
      <c r="FKB160" s="129"/>
      <c r="FKC160" s="129"/>
      <c r="FKD160" s="129"/>
      <c r="FKE160" s="129"/>
      <c r="FKF160" s="129"/>
      <c r="FKG160" s="129"/>
      <c r="FKH160" s="129"/>
      <c r="FKI160" s="129"/>
      <c r="FKJ160" s="129"/>
      <c r="FKK160" s="129"/>
      <c r="FKL160" s="129"/>
      <c r="FKM160" s="129"/>
      <c r="FKN160" s="129"/>
      <c r="FKO160" s="129"/>
      <c r="FKP160" s="129"/>
      <c r="FKQ160" s="129"/>
      <c r="FKR160" s="129"/>
      <c r="FKS160" s="129"/>
      <c r="FKT160" s="129"/>
      <c r="FKU160" s="129"/>
      <c r="FKV160" s="129"/>
      <c r="FKW160" s="129"/>
      <c r="FKX160" s="129"/>
      <c r="FKY160" s="129"/>
      <c r="FKZ160" s="129"/>
      <c r="FLA160" s="129"/>
      <c r="FLB160" s="129"/>
      <c r="FLC160" s="129"/>
      <c r="FLD160" s="129"/>
      <c r="FLE160" s="129"/>
      <c r="FLF160" s="129"/>
      <c r="FLG160" s="129"/>
      <c r="FLH160" s="129"/>
      <c r="FLI160" s="129"/>
      <c r="FLJ160" s="129"/>
      <c r="FLK160" s="129"/>
      <c r="FLL160" s="129"/>
      <c r="FLM160" s="129"/>
      <c r="FLN160" s="129"/>
      <c r="FLO160" s="129"/>
      <c r="FLP160" s="129"/>
      <c r="FLQ160" s="129"/>
      <c r="FLR160" s="129"/>
      <c r="FLS160" s="129"/>
      <c r="FLT160" s="129"/>
      <c r="FLU160" s="129"/>
      <c r="FLV160" s="129"/>
      <c r="FLW160" s="129"/>
      <c r="FLX160" s="129"/>
      <c r="FLY160" s="129"/>
      <c r="FLZ160" s="129"/>
      <c r="FMA160" s="129"/>
      <c r="FMB160" s="129"/>
      <c r="FMC160" s="129"/>
      <c r="FMD160" s="129"/>
      <c r="FME160" s="129"/>
      <c r="FMF160" s="129"/>
      <c r="FMG160" s="129"/>
      <c r="FMH160" s="129"/>
      <c r="FMI160" s="129"/>
      <c r="FMJ160" s="129"/>
      <c r="FMK160" s="129"/>
      <c r="FML160" s="129"/>
      <c r="FMM160" s="129"/>
      <c r="FMN160" s="129"/>
      <c r="FMO160" s="129"/>
      <c r="FMP160" s="129"/>
      <c r="FMQ160" s="129"/>
      <c r="FMR160" s="129"/>
      <c r="FMS160" s="129"/>
      <c r="FMT160" s="129"/>
      <c r="FMU160" s="129"/>
      <c r="FMV160" s="129"/>
      <c r="FMW160" s="129"/>
      <c r="FMX160" s="129"/>
      <c r="FMY160" s="129"/>
      <c r="FMZ160" s="129"/>
      <c r="FNA160" s="129"/>
      <c r="FNB160" s="129"/>
      <c r="FNC160" s="129"/>
      <c r="FND160" s="129"/>
      <c r="FNE160" s="129"/>
      <c r="FNF160" s="129"/>
      <c r="FNG160" s="129"/>
      <c r="FNH160" s="129"/>
      <c r="FNI160" s="129"/>
      <c r="FNJ160" s="129"/>
      <c r="FNK160" s="129"/>
      <c r="FNL160" s="129"/>
      <c r="FNM160" s="129"/>
      <c r="FNN160" s="129"/>
      <c r="FNO160" s="129"/>
      <c r="FNP160" s="129"/>
      <c r="FNQ160" s="129"/>
      <c r="FNR160" s="129"/>
      <c r="FNS160" s="129"/>
      <c r="FNT160" s="129"/>
      <c r="FNU160" s="129"/>
      <c r="FNV160" s="129"/>
      <c r="FNW160" s="129"/>
      <c r="FNX160" s="129"/>
      <c r="FNY160" s="129"/>
      <c r="FNZ160" s="129"/>
      <c r="FOA160" s="129"/>
      <c r="FOB160" s="129"/>
      <c r="FOC160" s="129"/>
      <c r="FOD160" s="129"/>
      <c r="FOE160" s="129"/>
      <c r="FOF160" s="129"/>
      <c r="FOG160" s="129"/>
      <c r="FOH160" s="129"/>
      <c r="FOI160" s="129"/>
      <c r="FOJ160" s="129"/>
      <c r="FOK160" s="129"/>
      <c r="FOL160" s="129"/>
      <c r="FOM160" s="129"/>
      <c r="FON160" s="129"/>
      <c r="FOO160" s="129"/>
      <c r="FOP160" s="129"/>
      <c r="FOQ160" s="129"/>
      <c r="FOR160" s="129"/>
      <c r="FOS160" s="129"/>
      <c r="FOT160" s="129"/>
      <c r="FOU160" s="129"/>
      <c r="FOV160" s="129"/>
      <c r="FOW160" s="129"/>
      <c r="FOX160" s="129"/>
      <c r="FOY160" s="129"/>
      <c r="FOZ160" s="129"/>
      <c r="FPA160" s="129"/>
      <c r="FPB160" s="129"/>
      <c r="FPC160" s="129"/>
      <c r="FPD160" s="129"/>
      <c r="FPE160" s="129"/>
      <c r="FPF160" s="129"/>
      <c r="FPG160" s="129"/>
      <c r="FPH160" s="129"/>
      <c r="FPI160" s="129"/>
      <c r="FPJ160" s="129"/>
      <c r="FPK160" s="129"/>
      <c r="FPL160" s="129"/>
      <c r="FPM160" s="129"/>
      <c r="FPN160" s="129"/>
      <c r="FPO160" s="129"/>
      <c r="FPP160" s="129"/>
      <c r="FPQ160" s="129"/>
      <c r="FPR160" s="129"/>
      <c r="FPS160" s="129"/>
      <c r="FPT160" s="129"/>
      <c r="FPU160" s="129"/>
      <c r="FPV160" s="129"/>
      <c r="FPW160" s="129"/>
      <c r="FPX160" s="129"/>
      <c r="FPY160" s="129"/>
      <c r="FPZ160" s="129"/>
      <c r="FQA160" s="129"/>
      <c r="FQB160" s="129"/>
      <c r="FQC160" s="129"/>
      <c r="FQD160" s="129"/>
      <c r="FQE160" s="129"/>
      <c r="FQF160" s="129"/>
      <c r="FQG160" s="129"/>
      <c r="FQH160" s="129"/>
      <c r="FQI160" s="129"/>
      <c r="FQJ160" s="129"/>
      <c r="FQK160" s="129"/>
      <c r="FQL160" s="129"/>
      <c r="FQM160" s="129"/>
      <c r="FQN160" s="129"/>
      <c r="FQO160" s="129"/>
      <c r="FQP160" s="129"/>
      <c r="FQQ160" s="129"/>
      <c r="FQR160" s="129"/>
      <c r="FQS160" s="129"/>
      <c r="FQT160" s="129"/>
      <c r="FQU160" s="129"/>
      <c r="FQV160" s="129"/>
      <c r="FQW160" s="129"/>
      <c r="FQX160" s="129"/>
      <c r="FQY160" s="129"/>
      <c r="FQZ160" s="129"/>
      <c r="FRA160" s="129"/>
      <c r="FRB160" s="129"/>
      <c r="FRC160" s="129"/>
      <c r="FRD160" s="129"/>
      <c r="FRE160" s="129"/>
      <c r="FRF160" s="129"/>
      <c r="FRG160" s="129"/>
      <c r="FRH160" s="129"/>
      <c r="FRI160" s="129"/>
      <c r="FRJ160" s="129"/>
      <c r="FRK160" s="129"/>
      <c r="FRL160" s="129"/>
      <c r="FRM160" s="129"/>
      <c r="FRN160" s="129"/>
      <c r="FRO160" s="129"/>
      <c r="FRP160" s="129"/>
      <c r="FRQ160" s="129"/>
      <c r="FRR160" s="129"/>
      <c r="FRS160" s="129"/>
      <c r="FRT160" s="129"/>
      <c r="FRU160" s="129"/>
      <c r="FRV160" s="129"/>
      <c r="FRW160" s="129"/>
      <c r="FRX160" s="129"/>
      <c r="FRY160" s="129"/>
      <c r="FRZ160" s="129"/>
      <c r="FSA160" s="129"/>
      <c r="FSB160" s="129"/>
      <c r="FSC160" s="129"/>
      <c r="FSD160" s="129"/>
      <c r="FSE160" s="129"/>
      <c r="FSF160" s="129"/>
      <c r="FSG160" s="129"/>
      <c r="FSH160" s="129"/>
      <c r="FSI160" s="129"/>
      <c r="FSJ160" s="129"/>
      <c r="FSK160" s="129"/>
      <c r="FSL160" s="129"/>
      <c r="FSM160" s="129"/>
      <c r="FSN160" s="129"/>
      <c r="FSO160" s="129"/>
      <c r="FSP160" s="129"/>
      <c r="FSQ160" s="129"/>
      <c r="FSR160" s="129"/>
      <c r="FSS160" s="129"/>
      <c r="FST160" s="129"/>
      <c r="FSU160" s="129"/>
      <c r="FSV160" s="129"/>
      <c r="FSW160" s="129"/>
      <c r="FSX160" s="129"/>
      <c r="FSY160" s="129"/>
      <c r="FSZ160" s="129"/>
      <c r="FTA160" s="129"/>
      <c r="FTB160" s="129"/>
      <c r="FTC160" s="129"/>
      <c r="FTD160" s="129"/>
      <c r="FTE160" s="129"/>
      <c r="FTF160" s="129"/>
      <c r="FTG160" s="129"/>
      <c r="FTH160" s="129"/>
      <c r="FTI160" s="129"/>
      <c r="FTJ160" s="129"/>
      <c r="FTK160" s="129"/>
      <c r="FTL160" s="129"/>
      <c r="FTM160" s="129"/>
      <c r="FTN160" s="129"/>
      <c r="FTO160" s="129"/>
      <c r="FTP160" s="129"/>
      <c r="FTQ160" s="129"/>
      <c r="FTR160" s="129"/>
      <c r="FTS160" s="129"/>
      <c r="FTT160" s="129"/>
      <c r="FTU160" s="129"/>
      <c r="FTV160" s="129"/>
      <c r="FTW160" s="129"/>
      <c r="FTX160" s="129"/>
      <c r="FTY160" s="129"/>
      <c r="FTZ160" s="129"/>
      <c r="FUA160" s="129"/>
      <c r="FUB160" s="129"/>
      <c r="FUC160" s="129"/>
      <c r="FUD160" s="129"/>
      <c r="FUE160" s="129"/>
      <c r="FUF160" s="129"/>
      <c r="FUG160" s="129"/>
      <c r="FUH160" s="129"/>
      <c r="FUI160" s="129"/>
      <c r="FUJ160" s="129"/>
      <c r="FUK160" s="129"/>
      <c r="FUL160" s="129"/>
      <c r="FUM160" s="129"/>
      <c r="FUN160" s="129"/>
      <c r="FUO160" s="129"/>
      <c r="FUP160" s="129"/>
      <c r="FUQ160" s="129"/>
      <c r="FUR160" s="129"/>
      <c r="FUS160" s="129"/>
      <c r="FUT160" s="129"/>
      <c r="FUU160" s="129"/>
      <c r="FUV160" s="129"/>
      <c r="FUW160" s="129"/>
      <c r="FUX160" s="129"/>
      <c r="FUY160" s="129"/>
      <c r="FUZ160" s="129"/>
      <c r="FVA160" s="129"/>
      <c r="FVB160" s="129"/>
      <c r="FVC160" s="129"/>
      <c r="FVD160" s="129"/>
      <c r="FVE160" s="129"/>
      <c r="FVF160" s="129"/>
      <c r="FVG160" s="129"/>
      <c r="FVH160" s="129"/>
      <c r="FVI160" s="129"/>
      <c r="FVJ160" s="129"/>
      <c r="FVK160" s="129"/>
      <c r="FVL160" s="129"/>
      <c r="FVM160" s="129"/>
      <c r="FVN160" s="129"/>
      <c r="FVO160" s="129"/>
      <c r="FVP160" s="129"/>
      <c r="FVQ160" s="129"/>
      <c r="FVR160" s="129"/>
      <c r="FVS160" s="129"/>
      <c r="FVT160" s="129"/>
      <c r="FVU160" s="129"/>
      <c r="FVV160" s="129"/>
      <c r="FVW160" s="129"/>
      <c r="FVX160" s="129"/>
      <c r="FVY160" s="129"/>
      <c r="FVZ160" s="129"/>
      <c r="FWA160" s="129"/>
      <c r="FWB160" s="129"/>
      <c r="FWC160" s="129"/>
      <c r="FWD160" s="129"/>
      <c r="FWE160" s="129"/>
      <c r="FWF160" s="129"/>
      <c r="FWG160" s="129"/>
      <c r="FWH160" s="129"/>
      <c r="FWI160" s="129"/>
      <c r="FWJ160" s="129"/>
      <c r="FWK160" s="129"/>
      <c r="FWL160" s="129"/>
      <c r="FWM160" s="129"/>
      <c r="FWN160" s="129"/>
      <c r="FWO160" s="129"/>
      <c r="FWP160" s="129"/>
      <c r="FWQ160" s="129"/>
      <c r="FWR160" s="129"/>
      <c r="FWS160" s="129"/>
      <c r="FWT160" s="129"/>
      <c r="FWU160" s="129"/>
      <c r="FWV160" s="129"/>
      <c r="FWW160" s="129"/>
      <c r="FWX160" s="129"/>
      <c r="FWY160" s="129"/>
      <c r="FWZ160" s="129"/>
      <c r="FXA160" s="129"/>
      <c r="FXB160" s="129"/>
      <c r="FXC160" s="129"/>
      <c r="FXD160" s="129"/>
      <c r="FXE160" s="129"/>
      <c r="FXF160" s="129"/>
      <c r="FXG160" s="129"/>
      <c r="FXH160" s="129"/>
      <c r="FXI160" s="129"/>
      <c r="FXJ160" s="129"/>
      <c r="FXK160" s="129"/>
      <c r="FXL160" s="129"/>
      <c r="FXM160" s="129"/>
      <c r="FXN160" s="129"/>
      <c r="FXO160" s="129"/>
      <c r="FXP160" s="129"/>
      <c r="FXQ160" s="129"/>
      <c r="FXR160" s="129"/>
      <c r="FXS160" s="129"/>
      <c r="FXT160" s="129"/>
      <c r="FXU160" s="129"/>
      <c r="FXV160" s="129"/>
      <c r="FXW160" s="129"/>
      <c r="FXX160" s="129"/>
      <c r="FXY160" s="129"/>
      <c r="FXZ160" s="129"/>
      <c r="FYA160" s="129"/>
      <c r="FYB160" s="129"/>
      <c r="FYC160" s="129"/>
      <c r="FYD160" s="129"/>
      <c r="FYE160" s="129"/>
      <c r="FYF160" s="129"/>
      <c r="FYG160" s="129"/>
      <c r="FYH160" s="129"/>
      <c r="FYI160" s="129"/>
      <c r="FYJ160" s="129"/>
      <c r="FYK160" s="129"/>
      <c r="FYL160" s="129"/>
      <c r="FYM160" s="129"/>
      <c r="FYN160" s="129"/>
      <c r="FYO160" s="129"/>
      <c r="FYP160" s="129"/>
      <c r="FYQ160" s="129"/>
      <c r="FYR160" s="129"/>
      <c r="FYS160" s="129"/>
      <c r="FYT160" s="129"/>
      <c r="FYU160" s="129"/>
      <c r="FYV160" s="129"/>
      <c r="FYW160" s="129"/>
      <c r="FYX160" s="129"/>
      <c r="FYY160" s="129"/>
      <c r="FYZ160" s="129"/>
      <c r="FZA160" s="129"/>
      <c r="FZB160" s="129"/>
      <c r="FZC160" s="129"/>
      <c r="FZD160" s="129"/>
      <c r="FZE160" s="129"/>
      <c r="FZF160" s="129"/>
      <c r="FZG160" s="129"/>
      <c r="FZH160" s="129"/>
      <c r="FZI160" s="129"/>
      <c r="FZJ160" s="129"/>
      <c r="FZK160" s="129"/>
      <c r="FZL160" s="129"/>
      <c r="FZM160" s="129"/>
      <c r="FZN160" s="129"/>
      <c r="FZO160" s="129"/>
      <c r="FZP160" s="129"/>
      <c r="FZQ160" s="129"/>
      <c r="FZR160" s="129"/>
      <c r="FZS160" s="129"/>
      <c r="FZT160" s="129"/>
      <c r="FZU160" s="129"/>
      <c r="FZV160" s="129"/>
      <c r="FZW160" s="129"/>
      <c r="FZX160" s="129"/>
      <c r="FZY160" s="129"/>
      <c r="FZZ160" s="129"/>
      <c r="GAA160" s="129"/>
      <c r="GAB160" s="129"/>
      <c r="GAC160" s="129"/>
      <c r="GAD160" s="129"/>
      <c r="GAE160" s="129"/>
      <c r="GAF160" s="129"/>
      <c r="GAG160" s="129"/>
      <c r="GAH160" s="129"/>
      <c r="GAI160" s="129"/>
      <c r="GAJ160" s="129"/>
      <c r="GAK160" s="129"/>
      <c r="GAL160" s="129"/>
      <c r="GAM160" s="129"/>
      <c r="GAN160" s="129"/>
      <c r="GAO160" s="129"/>
      <c r="GAP160" s="129"/>
      <c r="GAQ160" s="129"/>
      <c r="GAR160" s="129"/>
      <c r="GAS160" s="129"/>
      <c r="GAT160" s="129"/>
      <c r="GAU160" s="129"/>
      <c r="GAV160" s="129"/>
      <c r="GAW160" s="129"/>
      <c r="GAX160" s="129"/>
      <c r="GAY160" s="129"/>
      <c r="GAZ160" s="129"/>
      <c r="GBA160" s="129"/>
      <c r="GBB160" s="129"/>
      <c r="GBC160" s="129"/>
      <c r="GBD160" s="129"/>
      <c r="GBE160" s="129"/>
      <c r="GBF160" s="129"/>
      <c r="GBG160" s="129"/>
      <c r="GBH160" s="129"/>
      <c r="GBI160" s="129"/>
      <c r="GBJ160" s="129"/>
      <c r="GBK160" s="129"/>
      <c r="GBL160" s="129"/>
      <c r="GBM160" s="129"/>
      <c r="GBN160" s="129"/>
      <c r="GBO160" s="129"/>
      <c r="GBP160" s="129"/>
      <c r="GBQ160" s="129"/>
      <c r="GBR160" s="129"/>
      <c r="GBS160" s="129"/>
      <c r="GBT160" s="129"/>
      <c r="GBU160" s="129"/>
      <c r="GBV160" s="129"/>
      <c r="GBW160" s="129"/>
      <c r="GBX160" s="129"/>
      <c r="GBY160" s="129"/>
      <c r="GBZ160" s="129"/>
      <c r="GCA160" s="129"/>
      <c r="GCB160" s="129"/>
      <c r="GCC160" s="129"/>
      <c r="GCD160" s="129"/>
      <c r="GCE160" s="129"/>
      <c r="GCF160" s="129"/>
      <c r="GCG160" s="129"/>
      <c r="GCH160" s="129"/>
      <c r="GCI160" s="129"/>
      <c r="GCJ160" s="129"/>
      <c r="GCK160" s="129"/>
      <c r="GCL160" s="129"/>
      <c r="GCM160" s="129"/>
      <c r="GCN160" s="129"/>
      <c r="GCO160" s="129"/>
      <c r="GCP160" s="129"/>
      <c r="GCQ160" s="129"/>
      <c r="GCR160" s="129"/>
      <c r="GCS160" s="129"/>
      <c r="GCT160" s="129"/>
      <c r="GCU160" s="129"/>
      <c r="GCV160" s="129"/>
      <c r="GCW160" s="129"/>
      <c r="GCX160" s="129"/>
      <c r="GCY160" s="129"/>
      <c r="GCZ160" s="129"/>
      <c r="GDA160" s="129"/>
      <c r="GDB160" s="129"/>
      <c r="GDC160" s="129"/>
      <c r="GDD160" s="129"/>
      <c r="GDE160" s="129"/>
      <c r="GDF160" s="129"/>
      <c r="GDG160" s="129"/>
      <c r="GDH160" s="129"/>
      <c r="GDI160" s="129"/>
      <c r="GDJ160" s="129"/>
      <c r="GDK160" s="129"/>
      <c r="GDL160" s="129"/>
      <c r="GDM160" s="129"/>
      <c r="GDN160" s="129"/>
      <c r="GDO160" s="129"/>
      <c r="GDP160" s="129"/>
      <c r="GDQ160" s="129"/>
      <c r="GDR160" s="129"/>
      <c r="GDS160" s="129"/>
      <c r="GDT160" s="129"/>
      <c r="GDU160" s="129"/>
      <c r="GDV160" s="129"/>
      <c r="GDW160" s="129"/>
      <c r="GDX160" s="129"/>
      <c r="GDY160" s="129"/>
      <c r="GDZ160" s="129"/>
      <c r="GEA160" s="129"/>
      <c r="GEB160" s="129"/>
      <c r="GEC160" s="129"/>
      <c r="GED160" s="129"/>
      <c r="GEE160" s="129"/>
      <c r="GEF160" s="129"/>
      <c r="GEG160" s="129"/>
      <c r="GEH160" s="129"/>
      <c r="GEI160" s="129"/>
      <c r="GEJ160" s="129"/>
      <c r="GEK160" s="129"/>
      <c r="GEL160" s="129"/>
      <c r="GEM160" s="129"/>
      <c r="GEN160" s="129"/>
      <c r="GEO160" s="129"/>
      <c r="GEP160" s="129"/>
      <c r="GEQ160" s="129"/>
      <c r="GER160" s="129"/>
      <c r="GES160" s="129"/>
      <c r="GET160" s="129"/>
      <c r="GEU160" s="129"/>
      <c r="GEV160" s="129"/>
      <c r="GEW160" s="129"/>
      <c r="GEX160" s="129"/>
      <c r="GEY160" s="129"/>
      <c r="GEZ160" s="129"/>
      <c r="GFA160" s="129"/>
      <c r="GFB160" s="129"/>
      <c r="GFC160" s="129"/>
      <c r="GFD160" s="129"/>
      <c r="GFE160" s="129"/>
      <c r="GFF160" s="129"/>
      <c r="GFG160" s="129"/>
      <c r="GFH160" s="129"/>
      <c r="GFI160" s="129"/>
      <c r="GFJ160" s="129"/>
      <c r="GFK160" s="129"/>
      <c r="GFL160" s="129"/>
      <c r="GFM160" s="129"/>
      <c r="GFN160" s="129"/>
      <c r="GFO160" s="129"/>
      <c r="GFP160" s="129"/>
      <c r="GFQ160" s="129"/>
      <c r="GFR160" s="129"/>
      <c r="GFS160" s="129"/>
      <c r="GFT160" s="129"/>
      <c r="GFU160" s="129"/>
      <c r="GFV160" s="129"/>
      <c r="GFW160" s="129"/>
      <c r="GFX160" s="129"/>
      <c r="GFY160" s="129"/>
      <c r="GFZ160" s="129"/>
      <c r="GGA160" s="129"/>
      <c r="GGB160" s="129"/>
      <c r="GGC160" s="129"/>
      <c r="GGD160" s="129"/>
      <c r="GGE160" s="129"/>
      <c r="GGF160" s="129"/>
      <c r="GGG160" s="129"/>
      <c r="GGH160" s="129"/>
      <c r="GGI160" s="129"/>
      <c r="GGJ160" s="129"/>
      <c r="GGK160" s="129"/>
      <c r="GGL160" s="129"/>
      <c r="GGM160" s="129"/>
      <c r="GGN160" s="129"/>
      <c r="GGO160" s="129"/>
      <c r="GGP160" s="129"/>
      <c r="GGQ160" s="129"/>
      <c r="GGR160" s="129"/>
      <c r="GGS160" s="129"/>
      <c r="GGT160" s="129"/>
      <c r="GGU160" s="129"/>
      <c r="GGV160" s="129"/>
      <c r="GGW160" s="129"/>
      <c r="GGX160" s="129"/>
      <c r="GGY160" s="129"/>
      <c r="GGZ160" s="129"/>
      <c r="GHA160" s="129"/>
      <c r="GHB160" s="129"/>
      <c r="GHC160" s="129"/>
      <c r="GHD160" s="129"/>
      <c r="GHE160" s="129"/>
      <c r="GHF160" s="129"/>
      <c r="GHG160" s="129"/>
      <c r="GHH160" s="129"/>
      <c r="GHI160" s="129"/>
      <c r="GHJ160" s="129"/>
      <c r="GHK160" s="129"/>
      <c r="GHL160" s="129"/>
      <c r="GHM160" s="129"/>
      <c r="GHN160" s="129"/>
      <c r="GHO160" s="129"/>
      <c r="GHP160" s="129"/>
      <c r="GHQ160" s="129"/>
      <c r="GHR160" s="129"/>
      <c r="GHS160" s="129"/>
      <c r="GHT160" s="129"/>
      <c r="GHU160" s="129"/>
      <c r="GHV160" s="129"/>
      <c r="GHW160" s="129"/>
      <c r="GHX160" s="129"/>
      <c r="GHY160" s="129"/>
      <c r="GHZ160" s="129"/>
      <c r="GIA160" s="129"/>
      <c r="GIB160" s="129"/>
      <c r="GIC160" s="129"/>
      <c r="GID160" s="129"/>
      <c r="GIE160" s="129"/>
      <c r="GIF160" s="129"/>
      <c r="GIG160" s="129"/>
      <c r="GIH160" s="129"/>
      <c r="GII160" s="129"/>
      <c r="GIJ160" s="129"/>
      <c r="GIK160" s="129"/>
      <c r="GIL160" s="129"/>
      <c r="GIM160" s="129"/>
      <c r="GIN160" s="129"/>
      <c r="GIO160" s="129"/>
      <c r="GIP160" s="129"/>
      <c r="GIQ160" s="129"/>
      <c r="GIR160" s="129"/>
      <c r="GIS160" s="129"/>
      <c r="GIT160" s="129"/>
      <c r="GIU160" s="129"/>
      <c r="GIV160" s="129"/>
      <c r="GIW160" s="129"/>
      <c r="GIX160" s="129"/>
      <c r="GIY160" s="129"/>
      <c r="GIZ160" s="129"/>
      <c r="GJA160" s="129"/>
      <c r="GJB160" s="129"/>
      <c r="GJC160" s="129"/>
      <c r="GJD160" s="129"/>
      <c r="GJE160" s="129"/>
      <c r="GJF160" s="129"/>
      <c r="GJG160" s="129"/>
      <c r="GJH160" s="129"/>
      <c r="GJI160" s="129"/>
      <c r="GJJ160" s="129"/>
      <c r="GJK160" s="129"/>
      <c r="GJL160" s="129"/>
      <c r="GJM160" s="129"/>
      <c r="GJN160" s="129"/>
      <c r="GJO160" s="129"/>
      <c r="GJP160" s="129"/>
      <c r="GJQ160" s="129"/>
      <c r="GJR160" s="129"/>
      <c r="GJS160" s="129"/>
      <c r="GJT160" s="129"/>
      <c r="GJU160" s="129"/>
      <c r="GJV160" s="129"/>
      <c r="GJW160" s="129"/>
      <c r="GJX160" s="129"/>
      <c r="GJY160" s="129"/>
      <c r="GJZ160" s="129"/>
      <c r="GKA160" s="129"/>
      <c r="GKB160" s="129"/>
      <c r="GKC160" s="129"/>
      <c r="GKD160" s="129"/>
      <c r="GKE160" s="129"/>
      <c r="GKF160" s="129"/>
      <c r="GKG160" s="129"/>
      <c r="GKH160" s="129"/>
      <c r="GKI160" s="129"/>
      <c r="GKJ160" s="129"/>
      <c r="GKK160" s="129"/>
      <c r="GKL160" s="129"/>
      <c r="GKM160" s="129"/>
      <c r="GKN160" s="129"/>
      <c r="GKO160" s="129"/>
      <c r="GKP160" s="129"/>
      <c r="GKQ160" s="129"/>
      <c r="GKR160" s="129"/>
      <c r="GKS160" s="129"/>
      <c r="GKT160" s="129"/>
      <c r="GKU160" s="129"/>
      <c r="GKV160" s="129"/>
      <c r="GKW160" s="129"/>
      <c r="GKX160" s="129"/>
      <c r="GKY160" s="129"/>
      <c r="GKZ160" s="129"/>
      <c r="GLA160" s="129"/>
      <c r="GLB160" s="129"/>
      <c r="GLC160" s="129"/>
      <c r="GLD160" s="129"/>
      <c r="GLE160" s="129"/>
      <c r="GLF160" s="129"/>
      <c r="GLG160" s="129"/>
      <c r="GLH160" s="129"/>
      <c r="GLI160" s="129"/>
      <c r="GLJ160" s="129"/>
      <c r="GLK160" s="129"/>
      <c r="GLL160" s="129"/>
      <c r="GLM160" s="129"/>
      <c r="GLN160" s="129"/>
      <c r="GLO160" s="129"/>
      <c r="GLP160" s="129"/>
      <c r="GLQ160" s="129"/>
      <c r="GLR160" s="129"/>
      <c r="GLS160" s="129"/>
      <c r="GLT160" s="129"/>
      <c r="GLU160" s="129"/>
      <c r="GLV160" s="129"/>
      <c r="GLW160" s="129"/>
      <c r="GLX160" s="129"/>
      <c r="GLY160" s="129"/>
      <c r="GLZ160" s="129"/>
      <c r="GMA160" s="129"/>
      <c r="GMB160" s="129"/>
      <c r="GMC160" s="129"/>
      <c r="GMD160" s="129"/>
      <c r="GME160" s="129"/>
      <c r="GMF160" s="129"/>
      <c r="GMG160" s="129"/>
      <c r="GMH160" s="129"/>
      <c r="GMI160" s="129"/>
      <c r="GMJ160" s="129"/>
      <c r="GMK160" s="129"/>
      <c r="GML160" s="129"/>
      <c r="GMM160" s="129"/>
      <c r="GMN160" s="129"/>
      <c r="GMO160" s="129"/>
      <c r="GMP160" s="129"/>
      <c r="GMQ160" s="129"/>
      <c r="GMR160" s="129"/>
      <c r="GMS160" s="129"/>
      <c r="GMT160" s="129"/>
      <c r="GMU160" s="129"/>
      <c r="GMV160" s="129"/>
      <c r="GMW160" s="129"/>
      <c r="GMX160" s="129"/>
      <c r="GMY160" s="129"/>
      <c r="GMZ160" s="129"/>
      <c r="GNA160" s="129"/>
      <c r="GNB160" s="129"/>
      <c r="GNC160" s="129"/>
      <c r="GND160" s="129"/>
      <c r="GNE160" s="129"/>
      <c r="GNF160" s="129"/>
      <c r="GNG160" s="129"/>
      <c r="GNH160" s="129"/>
      <c r="GNI160" s="129"/>
      <c r="GNJ160" s="129"/>
      <c r="GNK160" s="129"/>
      <c r="GNL160" s="129"/>
      <c r="GNM160" s="129"/>
      <c r="GNN160" s="129"/>
      <c r="GNO160" s="129"/>
      <c r="GNP160" s="129"/>
      <c r="GNQ160" s="129"/>
      <c r="GNR160" s="129"/>
      <c r="GNS160" s="129"/>
      <c r="GNT160" s="129"/>
      <c r="GNU160" s="129"/>
      <c r="GNV160" s="129"/>
      <c r="GNW160" s="129"/>
      <c r="GNX160" s="129"/>
      <c r="GNY160" s="129"/>
      <c r="GNZ160" s="129"/>
      <c r="GOA160" s="129"/>
      <c r="GOB160" s="129"/>
      <c r="GOC160" s="129"/>
      <c r="GOD160" s="129"/>
      <c r="GOE160" s="129"/>
      <c r="GOF160" s="129"/>
      <c r="GOG160" s="129"/>
      <c r="GOH160" s="129"/>
      <c r="GOI160" s="129"/>
      <c r="GOJ160" s="129"/>
      <c r="GOK160" s="129"/>
      <c r="GOL160" s="129"/>
      <c r="GOM160" s="129"/>
      <c r="GON160" s="129"/>
      <c r="GOO160" s="129"/>
      <c r="GOP160" s="129"/>
      <c r="GOQ160" s="129"/>
      <c r="GOR160" s="129"/>
      <c r="GOS160" s="129"/>
      <c r="GOT160" s="129"/>
      <c r="GOU160" s="129"/>
      <c r="GOV160" s="129"/>
      <c r="GOW160" s="129"/>
      <c r="GOX160" s="129"/>
      <c r="GOY160" s="129"/>
      <c r="GOZ160" s="129"/>
      <c r="GPA160" s="129"/>
      <c r="GPB160" s="129"/>
      <c r="GPC160" s="129"/>
      <c r="GPD160" s="129"/>
      <c r="GPE160" s="129"/>
      <c r="GPF160" s="129"/>
      <c r="GPG160" s="129"/>
      <c r="GPH160" s="129"/>
      <c r="GPI160" s="129"/>
      <c r="GPJ160" s="129"/>
      <c r="GPK160" s="129"/>
      <c r="GPL160" s="129"/>
      <c r="GPM160" s="129"/>
      <c r="GPN160" s="129"/>
      <c r="GPO160" s="129"/>
      <c r="GPP160" s="129"/>
      <c r="GPQ160" s="129"/>
      <c r="GPR160" s="129"/>
      <c r="GPS160" s="129"/>
      <c r="GPT160" s="129"/>
      <c r="GPU160" s="129"/>
      <c r="GPV160" s="129"/>
      <c r="GPW160" s="129"/>
      <c r="GPX160" s="129"/>
      <c r="GPY160" s="129"/>
      <c r="GPZ160" s="129"/>
      <c r="GQA160" s="129"/>
      <c r="GQB160" s="129"/>
      <c r="GQC160" s="129"/>
      <c r="GQD160" s="129"/>
      <c r="GQE160" s="129"/>
      <c r="GQF160" s="129"/>
      <c r="GQG160" s="129"/>
      <c r="GQH160" s="129"/>
      <c r="GQI160" s="129"/>
      <c r="GQJ160" s="129"/>
      <c r="GQK160" s="129"/>
      <c r="GQL160" s="129"/>
      <c r="GQM160" s="129"/>
      <c r="GQN160" s="129"/>
      <c r="GQO160" s="129"/>
      <c r="GQP160" s="129"/>
      <c r="GQQ160" s="129"/>
      <c r="GQR160" s="129"/>
      <c r="GQS160" s="129"/>
      <c r="GQT160" s="129"/>
      <c r="GQU160" s="129"/>
      <c r="GQV160" s="129"/>
      <c r="GQW160" s="129"/>
      <c r="GQX160" s="129"/>
      <c r="GQY160" s="129"/>
      <c r="GQZ160" s="129"/>
      <c r="GRA160" s="129"/>
      <c r="GRB160" s="129"/>
      <c r="GRC160" s="129"/>
      <c r="GRD160" s="129"/>
      <c r="GRE160" s="129"/>
      <c r="GRF160" s="129"/>
      <c r="GRG160" s="129"/>
      <c r="GRH160" s="129"/>
      <c r="GRI160" s="129"/>
      <c r="GRJ160" s="129"/>
      <c r="GRK160" s="129"/>
      <c r="GRL160" s="129"/>
      <c r="GRM160" s="129"/>
      <c r="GRN160" s="129"/>
      <c r="GRO160" s="129"/>
      <c r="GRP160" s="129"/>
      <c r="GRQ160" s="129"/>
      <c r="GRR160" s="129"/>
      <c r="GRS160" s="129"/>
      <c r="GRT160" s="129"/>
      <c r="GRU160" s="129"/>
      <c r="GRV160" s="129"/>
      <c r="GRW160" s="129"/>
      <c r="GRX160" s="129"/>
      <c r="GRY160" s="129"/>
      <c r="GRZ160" s="129"/>
      <c r="GSA160" s="129"/>
      <c r="GSB160" s="129"/>
      <c r="GSC160" s="129"/>
      <c r="GSD160" s="129"/>
      <c r="GSE160" s="129"/>
      <c r="GSF160" s="129"/>
      <c r="GSG160" s="129"/>
      <c r="GSH160" s="129"/>
      <c r="GSI160" s="129"/>
      <c r="GSJ160" s="129"/>
      <c r="GSK160" s="129"/>
      <c r="GSL160" s="129"/>
      <c r="GSM160" s="129"/>
      <c r="GSN160" s="129"/>
      <c r="GSO160" s="129"/>
      <c r="GSP160" s="129"/>
      <c r="GSQ160" s="129"/>
      <c r="GSR160" s="129"/>
      <c r="GSS160" s="129"/>
      <c r="GST160" s="129"/>
      <c r="GSU160" s="129"/>
      <c r="GSV160" s="129"/>
      <c r="GSW160" s="129"/>
      <c r="GSX160" s="129"/>
      <c r="GSY160" s="129"/>
      <c r="GSZ160" s="129"/>
      <c r="GTA160" s="129"/>
      <c r="GTB160" s="129"/>
      <c r="GTC160" s="129"/>
      <c r="GTD160" s="129"/>
      <c r="GTE160" s="129"/>
      <c r="GTF160" s="129"/>
      <c r="GTG160" s="129"/>
      <c r="GTH160" s="129"/>
      <c r="GTI160" s="129"/>
      <c r="GTJ160" s="129"/>
      <c r="GTK160" s="129"/>
      <c r="GTL160" s="129"/>
      <c r="GTM160" s="129"/>
      <c r="GTN160" s="129"/>
      <c r="GTO160" s="129"/>
      <c r="GTP160" s="129"/>
      <c r="GTQ160" s="129"/>
      <c r="GTR160" s="129"/>
      <c r="GTS160" s="129"/>
      <c r="GTT160" s="129"/>
      <c r="GTU160" s="129"/>
      <c r="GTV160" s="129"/>
      <c r="GTW160" s="129"/>
      <c r="GTX160" s="129"/>
      <c r="GTY160" s="129"/>
      <c r="GTZ160" s="129"/>
      <c r="GUA160" s="129"/>
      <c r="GUB160" s="129"/>
      <c r="GUC160" s="129"/>
      <c r="GUD160" s="129"/>
      <c r="GUE160" s="129"/>
      <c r="GUF160" s="129"/>
      <c r="GUG160" s="129"/>
      <c r="GUH160" s="129"/>
      <c r="GUI160" s="129"/>
      <c r="GUJ160" s="129"/>
      <c r="GUK160" s="129"/>
      <c r="GUL160" s="129"/>
      <c r="GUM160" s="129"/>
      <c r="GUN160" s="129"/>
      <c r="GUO160" s="129"/>
      <c r="GUP160" s="129"/>
      <c r="GUQ160" s="129"/>
      <c r="GUR160" s="129"/>
      <c r="GUS160" s="129"/>
      <c r="GUT160" s="129"/>
      <c r="GUU160" s="129"/>
      <c r="GUV160" s="129"/>
      <c r="GUW160" s="129"/>
      <c r="GUX160" s="129"/>
      <c r="GUY160" s="129"/>
      <c r="GUZ160" s="129"/>
      <c r="GVA160" s="129"/>
      <c r="GVB160" s="129"/>
      <c r="GVC160" s="129"/>
      <c r="GVD160" s="129"/>
      <c r="GVE160" s="129"/>
      <c r="GVF160" s="129"/>
      <c r="GVG160" s="129"/>
      <c r="GVH160" s="129"/>
      <c r="GVI160" s="129"/>
      <c r="GVJ160" s="129"/>
      <c r="GVK160" s="129"/>
      <c r="GVL160" s="129"/>
      <c r="GVM160" s="129"/>
      <c r="GVN160" s="129"/>
      <c r="GVO160" s="129"/>
      <c r="GVP160" s="129"/>
      <c r="GVQ160" s="129"/>
      <c r="GVR160" s="129"/>
      <c r="GVS160" s="129"/>
      <c r="GVT160" s="129"/>
      <c r="GVU160" s="129"/>
      <c r="GVV160" s="129"/>
      <c r="GVW160" s="129"/>
      <c r="GVX160" s="129"/>
      <c r="GVY160" s="129"/>
      <c r="GVZ160" s="129"/>
      <c r="GWA160" s="129"/>
      <c r="GWB160" s="129"/>
      <c r="GWC160" s="129"/>
      <c r="GWD160" s="129"/>
      <c r="GWE160" s="129"/>
      <c r="GWF160" s="129"/>
      <c r="GWG160" s="129"/>
      <c r="GWH160" s="129"/>
      <c r="GWI160" s="129"/>
      <c r="GWJ160" s="129"/>
      <c r="GWK160" s="129"/>
      <c r="GWL160" s="129"/>
      <c r="GWM160" s="129"/>
      <c r="GWN160" s="129"/>
      <c r="GWO160" s="129"/>
      <c r="GWP160" s="129"/>
      <c r="GWQ160" s="129"/>
      <c r="GWR160" s="129"/>
      <c r="GWS160" s="129"/>
      <c r="GWT160" s="129"/>
      <c r="GWU160" s="129"/>
      <c r="GWV160" s="129"/>
      <c r="GWW160" s="129"/>
      <c r="GWX160" s="129"/>
      <c r="GWY160" s="129"/>
      <c r="GWZ160" s="129"/>
      <c r="GXA160" s="129"/>
      <c r="GXB160" s="129"/>
      <c r="GXC160" s="129"/>
      <c r="GXD160" s="129"/>
      <c r="GXE160" s="129"/>
      <c r="GXF160" s="129"/>
      <c r="GXG160" s="129"/>
      <c r="GXH160" s="129"/>
      <c r="GXI160" s="129"/>
      <c r="GXJ160" s="129"/>
      <c r="GXK160" s="129"/>
      <c r="GXL160" s="129"/>
      <c r="GXM160" s="129"/>
      <c r="GXN160" s="129"/>
      <c r="GXO160" s="129"/>
      <c r="GXP160" s="129"/>
      <c r="GXQ160" s="129"/>
      <c r="GXR160" s="129"/>
      <c r="GXS160" s="129"/>
      <c r="GXT160" s="129"/>
      <c r="GXU160" s="129"/>
      <c r="GXV160" s="129"/>
      <c r="GXW160" s="129"/>
      <c r="GXX160" s="129"/>
      <c r="GXY160" s="129"/>
      <c r="GXZ160" s="129"/>
      <c r="GYA160" s="129"/>
      <c r="GYB160" s="129"/>
      <c r="GYC160" s="129"/>
      <c r="GYD160" s="129"/>
      <c r="GYE160" s="129"/>
      <c r="GYF160" s="129"/>
      <c r="GYG160" s="129"/>
      <c r="GYH160" s="129"/>
      <c r="GYI160" s="129"/>
      <c r="GYJ160" s="129"/>
      <c r="GYK160" s="129"/>
      <c r="GYL160" s="129"/>
      <c r="GYM160" s="129"/>
      <c r="GYN160" s="129"/>
      <c r="GYO160" s="129"/>
      <c r="GYP160" s="129"/>
      <c r="GYQ160" s="129"/>
      <c r="GYR160" s="129"/>
      <c r="GYS160" s="129"/>
      <c r="GYT160" s="129"/>
      <c r="GYU160" s="129"/>
      <c r="GYV160" s="129"/>
      <c r="GYW160" s="129"/>
      <c r="GYX160" s="129"/>
      <c r="GYY160" s="129"/>
      <c r="GYZ160" s="129"/>
      <c r="GZA160" s="129"/>
      <c r="GZB160" s="129"/>
      <c r="GZC160" s="129"/>
      <c r="GZD160" s="129"/>
      <c r="GZE160" s="129"/>
      <c r="GZF160" s="129"/>
      <c r="GZG160" s="129"/>
      <c r="GZH160" s="129"/>
      <c r="GZI160" s="129"/>
      <c r="GZJ160" s="129"/>
      <c r="GZK160" s="129"/>
      <c r="GZL160" s="129"/>
      <c r="GZM160" s="129"/>
      <c r="GZN160" s="129"/>
      <c r="GZO160" s="129"/>
      <c r="GZP160" s="129"/>
      <c r="GZQ160" s="129"/>
      <c r="GZR160" s="129"/>
      <c r="GZS160" s="129"/>
      <c r="GZT160" s="129"/>
      <c r="GZU160" s="129"/>
      <c r="GZV160" s="129"/>
      <c r="GZW160" s="129"/>
      <c r="GZX160" s="129"/>
      <c r="GZY160" s="129"/>
      <c r="GZZ160" s="129"/>
      <c r="HAA160" s="129"/>
      <c r="HAB160" s="129"/>
      <c r="HAC160" s="129"/>
      <c r="HAD160" s="129"/>
      <c r="HAE160" s="129"/>
      <c r="HAF160" s="129"/>
      <c r="HAG160" s="129"/>
      <c r="HAH160" s="129"/>
      <c r="HAI160" s="129"/>
      <c r="HAJ160" s="129"/>
      <c r="HAK160" s="129"/>
      <c r="HAL160" s="129"/>
      <c r="HAM160" s="129"/>
      <c r="HAN160" s="129"/>
      <c r="HAO160" s="129"/>
      <c r="HAP160" s="129"/>
      <c r="HAQ160" s="129"/>
      <c r="HAR160" s="129"/>
      <c r="HAS160" s="129"/>
      <c r="HAT160" s="129"/>
      <c r="HAU160" s="129"/>
      <c r="HAV160" s="129"/>
      <c r="HAW160" s="129"/>
      <c r="HAX160" s="129"/>
      <c r="HAY160" s="129"/>
      <c r="HAZ160" s="129"/>
      <c r="HBA160" s="129"/>
      <c r="HBB160" s="129"/>
      <c r="HBC160" s="129"/>
      <c r="HBD160" s="129"/>
      <c r="HBE160" s="129"/>
      <c r="HBF160" s="129"/>
      <c r="HBG160" s="129"/>
      <c r="HBH160" s="129"/>
      <c r="HBI160" s="129"/>
      <c r="HBJ160" s="129"/>
      <c r="HBK160" s="129"/>
      <c r="HBL160" s="129"/>
      <c r="HBM160" s="129"/>
      <c r="HBN160" s="129"/>
      <c r="HBO160" s="129"/>
      <c r="HBP160" s="129"/>
      <c r="HBQ160" s="129"/>
      <c r="HBR160" s="129"/>
      <c r="HBS160" s="129"/>
      <c r="HBT160" s="129"/>
      <c r="HBU160" s="129"/>
      <c r="HBV160" s="129"/>
      <c r="HBW160" s="129"/>
      <c r="HBX160" s="129"/>
      <c r="HBY160" s="129"/>
      <c r="HBZ160" s="129"/>
      <c r="HCA160" s="129"/>
      <c r="HCB160" s="129"/>
      <c r="HCC160" s="129"/>
      <c r="HCD160" s="129"/>
      <c r="HCE160" s="129"/>
      <c r="HCF160" s="129"/>
      <c r="HCG160" s="129"/>
      <c r="HCH160" s="129"/>
      <c r="HCI160" s="129"/>
      <c r="HCJ160" s="129"/>
      <c r="HCK160" s="129"/>
      <c r="HCL160" s="129"/>
      <c r="HCM160" s="129"/>
      <c r="HCN160" s="129"/>
      <c r="HCO160" s="129"/>
      <c r="HCP160" s="129"/>
      <c r="HCQ160" s="129"/>
      <c r="HCR160" s="129"/>
      <c r="HCS160" s="129"/>
      <c r="HCT160" s="129"/>
      <c r="HCU160" s="129"/>
      <c r="HCV160" s="129"/>
      <c r="HCW160" s="129"/>
      <c r="HCX160" s="129"/>
      <c r="HCY160" s="129"/>
      <c r="HCZ160" s="129"/>
      <c r="HDA160" s="129"/>
      <c r="HDB160" s="129"/>
      <c r="HDC160" s="129"/>
      <c r="HDD160" s="129"/>
      <c r="HDE160" s="129"/>
      <c r="HDF160" s="129"/>
      <c r="HDG160" s="129"/>
      <c r="HDH160" s="129"/>
      <c r="HDI160" s="129"/>
      <c r="HDJ160" s="129"/>
      <c r="HDK160" s="129"/>
      <c r="HDL160" s="129"/>
      <c r="HDM160" s="129"/>
      <c r="HDN160" s="129"/>
      <c r="HDO160" s="129"/>
      <c r="HDP160" s="129"/>
      <c r="HDQ160" s="129"/>
      <c r="HDR160" s="129"/>
      <c r="HDS160" s="129"/>
      <c r="HDT160" s="129"/>
      <c r="HDU160" s="129"/>
      <c r="HDV160" s="129"/>
      <c r="HDW160" s="129"/>
      <c r="HDX160" s="129"/>
      <c r="HDY160" s="129"/>
      <c r="HDZ160" s="129"/>
      <c r="HEA160" s="129"/>
      <c r="HEB160" s="129"/>
      <c r="HEC160" s="129"/>
      <c r="HED160" s="129"/>
      <c r="HEE160" s="129"/>
      <c r="HEF160" s="129"/>
      <c r="HEG160" s="129"/>
      <c r="HEH160" s="129"/>
      <c r="HEI160" s="129"/>
      <c r="HEJ160" s="129"/>
      <c r="HEK160" s="129"/>
      <c r="HEL160" s="129"/>
      <c r="HEM160" s="129"/>
      <c r="HEN160" s="129"/>
      <c r="HEO160" s="129"/>
      <c r="HEP160" s="129"/>
      <c r="HEQ160" s="129"/>
      <c r="HER160" s="129"/>
      <c r="HES160" s="129"/>
      <c r="HET160" s="129"/>
      <c r="HEU160" s="129"/>
      <c r="HEV160" s="129"/>
      <c r="HEW160" s="129"/>
      <c r="HEX160" s="129"/>
      <c r="HEY160" s="129"/>
      <c r="HEZ160" s="129"/>
      <c r="HFA160" s="129"/>
      <c r="HFB160" s="129"/>
      <c r="HFC160" s="129"/>
      <c r="HFD160" s="129"/>
      <c r="HFE160" s="129"/>
      <c r="HFF160" s="129"/>
      <c r="HFG160" s="129"/>
      <c r="HFH160" s="129"/>
      <c r="HFI160" s="129"/>
      <c r="HFJ160" s="129"/>
      <c r="HFK160" s="129"/>
      <c r="HFL160" s="129"/>
      <c r="HFM160" s="129"/>
      <c r="HFN160" s="129"/>
      <c r="HFO160" s="129"/>
      <c r="HFP160" s="129"/>
      <c r="HFQ160" s="129"/>
      <c r="HFR160" s="129"/>
      <c r="HFS160" s="129"/>
      <c r="HFT160" s="129"/>
      <c r="HFU160" s="129"/>
      <c r="HFV160" s="129"/>
      <c r="HFW160" s="129"/>
      <c r="HFX160" s="129"/>
      <c r="HFY160" s="129"/>
      <c r="HFZ160" s="129"/>
      <c r="HGA160" s="129"/>
      <c r="HGB160" s="129"/>
      <c r="HGC160" s="129"/>
      <c r="HGD160" s="129"/>
      <c r="HGE160" s="129"/>
      <c r="HGF160" s="129"/>
      <c r="HGG160" s="129"/>
      <c r="HGH160" s="129"/>
      <c r="HGI160" s="129"/>
      <c r="HGJ160" s="129"/>
      <c r="HGK160" s="129"/>
      <c r="HGL160" s="129"/>
      <c r="HGM160" s="129"/>
      <c r="HGN160" s="129"/>
      <c r="HGO160" s="129"/>
      <c r="HGP160" s="129"/>
      <c r="HGQ160" s="129"/>
      <c r="HGR160" s="129"/>
      <c r="HGS160" s="129"/>
      <c r="HGT160" s="129"/>
      <c r="HGU160" s="129"/>
      <c r="HGV160" s="129"/>
      <c r="HGW160" s="129"/>
      <c r="HGX160" s="129"/>
      <c r="HGY160" s="129"/>
      <c r="HGZ160" s="129"/>
      <c r="HHA160" s="129"/>
      <c r="HHB160" s="129"/>
      <c r="HHC160" s="129"/>
      <c r="HHD160" s="129"/>
      <c r="HHE160" s="129"/>
      <c r="HHF160" s="129"/>
      <c r="HHG160" s="129"/>
      <c r="HHH160" s="129"/>
      <c r="HHI160" s="129"/>
      <c r="HHJ160" s="129"/>
      <c r="HHK160" s="129"/>
      <c r="HHL160" s="129"/>
      <c r="HHM160" s="129"/>
      <c r="HHN160" s="129"/>
      <c r="HHO160" s="129"/>
      <c r="HHP160" s="129"/>
      <c r="HHQ160" s="129"/>
      <c r="HHR160" s="129"/>
      <c r="HHS160" s="129"/>
      <c r="HHT160" s="129"/>
      <c r="HHU160" s="129"/>
      <c r="HHV160" s="129"/>
      <c r="HHW160" s="129"/>
      <c r="HHX160" s="129"/>
      <c r="HHY160" s="129"/>
      <c r="HHZ160" s="129"/>
      <c r="HIA160" s="129"/>
      <c r="HIB160" s="129"/>
      <c r="HIC160" s="129"/>
      <c r="HID160" s="129"/>
      <c r="HIE160" s="129"/>
      <c r="HIF160" s="129"/>
      <c r="HIG160" s="129"/>
      <c r="HIH160" s="129"/>
      <c r="HII160" s="129"/>
      <c r="HIJ160" s="129"/>
      <c r="HIK160" s="129"/>
      <c r="HIL160" s="129"/>
      <c r="HIM160" s="129"/>
      <c r="HIN160" s="129"/>
      <c r="HIO160" s="129"/>
      <c r="HIP160" s="129"/>
      <c r="HIQ160" s="129"/>
      <c r="HIR160" s="129"/>
      <c r="HIS160" s="129"/>
      <c r="HIT160" s="129"/>
      <c r="HIU160" s="129"/>
      <c r="HIV160" s="129"/>
      <c r="HIW160" s="129"/>
      <c r="HIX160" s="129"/>
      <c r="HIY160" s="129"/>
      <c r="HIZ160" s="129"/>
      <c r="HJA160" s="129"/>
      <c r="HJB160" s="129"/>
      <c r="HJC160" s="129"/>
      <c r="HJD160" s="129"/>
      <c r="HJE160" s="129"/>
      <c r="HJF160" s="129"/>
      <c r="HJG160" s="129"/>
      <c r="HJH160" s="129"/>
      <c r="HJI160" s="129"/>
      <c r="HJJ160" s="129"/>
      <c r="HJK160" s="129"/>
      <c r="HJL160" s="129"/>
      <c r="HJM160" s="129"/>
      <c r="HJN160" s="129"/>
      <c r="HJO160" s="129"/>
      <c r="HJP160" s="129"/>
      <c r="HJQ160" s="129"/>
      <c r="HJR160" s="129"/>
      <c r="HJS160" s="129"/>
      <c r="HJT160" s="129"/>
      <c r="HJU160" s="129"/>
      <c r="HJV160" s="129"/>
      <c r="HJW160" s="129"/>
      <c r="HJX160" s="129"/>
      <c r="HJY160" s="129"/>
      <c r="HJZ160" s="129"/>
      <c r="HKA160" s="129"/>
      <c r="HKB160" s="129"/>
      <c r="HKC160" s="129"/>
      <c r="HKD160" s="129"/>
      <c r="HKE160" s="129"/>
      <c r="HKF160" s="129"/>
      <c r="HKG160" s="129"/>
      <c r="HKH160" s="129"/>
      <c r="HKI160" s="129"/>
      <c r="HKJ160" s="129"/>
      <c r="HKK160" s="129"/>
      <c r="HKL160" s="129"/>
      <c r="HKM160" s="129"/>
      <c r="HKN160" s="129"/>
      <c r="HKO160" s="129"/>
      <c r="HKP160" s="129"/>
      <c r="HKQ160" s="129"/>
      <c r="HKR160" s="129"/>
      <c r="HKS160" s="129"/>
      <c r="HKT160" s="129"/>
      <c r="HKU160" s="129"/>
      <c r="HKV160" s="129"/>
      <c r="HKW160" s="129"/>
      <c r="HKX160" s="129"/>
      <c r="HKY160" s="129"/>
      <c r="HKZ160" s="129"/>
      <c r="HLA160" s="129"/>
      <c r="HLB160" s="129"/>
      <c r="HLC160" s="129"/>
      <c r="HLD160" s="129"/>
      <c r="HLE160" s="129"/>
      <c r="HLF160" s="129"/>
      <c r="HLG160" s="129"/>
      <c r="HLH160" s="129"/>
      <c r="HLI160" s="129"/>
      <c r="HLJ160" s="129"/>
      <c r="HLK160" s="129"/>
      <c r="HLL160" s="129"/>
      <c r="HLM160" s="129"/>
      <c r="HLN160" s="129"/>
      <c r="HLO160" s="129"/>
      <c r="HLP160" s="129"/>
      <c r="HLQ160" s="129"/>
      <c r="HLR160" s="129"/>
      <c r="HLS160" s="129"/>
      <c r="HLT160" s="129"/>
      <c r="HLU160" s="129"/>
      <c r="HLV160" s="129"/>
      <c r="HLW160" s="129"/>
      <c r="HLX160" s="129"/>
      <c r="HLY160" s="129"/>
      <c r="HLZ160" s="129"/>
      <c r="HMA160" s="129"/>
      <c r="HMB160" s="129"/>
      <c r="HMC160" s="129"/>
      <c r="HMD160" s="129"/>
      <c r="HME160" s="129"/>
      <c r="HMF160" s="129"/>
      <c r="HMG160" s="129"/>
      <c r="HMH160" s="129"/>
      <c r="HMI160" s="129"/>
      <c r="HMJ160" s="129"/>
      <c r="HMK160" s="129"/>
      <c r="HML160" s="129"/>
      <c r="HMM160" s="129"/>
      <c r="HMN160" s="129"/>
      <c r="HMO160" s="129"/>
      <c r="HMP160" s="129"/>
      <c r="HMQ160" s="129"/>
      <c r="HMR160" s="129"/>
      <c r="HMS160" s="129"/>
      <c r="HMT160" s="129"/>
      <c r="HMU160" s="129"/>
      <c r="HMV160" s="129"/>
      <c r="HMW160" s="129"/>
      <c r="HMX160" s="129"/>
      <c r="HMY160" s="129"/>
      <c r="HMZ160" s="129"/>
      <c r="HNA160" s="129"/>
      <c r="HNB160" s="129"/>
      <c r="HNC160" s="129"/>
      <c r="HND160" s="129"/>
      <c r="HNE160" s="129"/>
      <c r="HNF160" s="129"/>
      <c r="HNG160" s="129"/>
      <c r="HNH160" s="129"/>
      <c r="HNI160" s="129"/>
      <c r="HNJ160" s="129"/>
      <c r="HNK160" s="129"/>
      <c r="HNL160" s="129"/>
      <c r="HNM160" s="129"/>
      <c r="HNN160" s="129"/>
      <c r="HNO160" s="129"/>
      <c r="HNP160" s="129"/>
      <c r="HNQ160" s="129"/>
      <c r="HNR160" s="129"/>
      <c r="HNS160" s="129"/>
      <c r="HNT160" s="129"/>
      <c r="HNU160" s="129"/>
      <c r="HNV160" s="129"/>
      <c r="HNW160" s="129"/>
      <c r="HNX160" s="129"/>
      <c r="HNY160" s="129"/>
      <c r="HNZ160" s="129"/>
      <c r="HOA160" s="129"/>
      <c r="HOB160" s="129"/>
      <c r="HOC160" s="129"/>
      <c r="HOD160" s="129"/>
      <c r="HOE160" s="129"/>
      <c r="HOF160" s="129"/>
      <c r="HOG160" s="129"/>
      <c r="HOH160" s="129"/>
      <c r="HOI160" s="129"/>
      <c r="HOJ160" s="129"/>
      <c r="HOK160" s="129"/>
      <c r="HOL160" s="129"/>
      <c r="HOM160" s="129"/>
      <c r="HON160" s="129"/>
      <c r="HOO160" s="129"/>
      <c r="HOP160" s="129"/>
      <c r="HOQ160" s="129"/>
      <c r="HOR160" s="129"/>
      <c r="HOS160" s="129"/>
      <c r="HOT160" s="129"/>
      <c r="HOU160" s="129"/>
      <c r="HOV160" s="129"/>
      <c r="HOW160" s="129"/>
      <c r="HOX160" s="129"/>
      <c r="HOY160" s="129"/>
      <c r="HOZ160" s="129"/>
      <c r="HPA160" s="129"/>
      <c r="HPB160" s="129"/>
      <c r="HPC160" s="129"/>
      <c r="HPD160" s="129"/>
      <c r="HPE160" s="129"/>
      <c r="HPF160" s="129"/>
      <c r="HPG160" s="129"/>
      <c r="HPH160" s="129"/>
      <c r="HPI160" s="129"/>
      <c r="HPJ160" s="129"/>
      <c r="HPK160" s="129"/>
      <c r="HPL160" s="129"/>
      <c r="HPM160" s="129"/>
      <c r="HPN160" s="129"/>
      <c r="HPO160" s="129"/>
      <c r="HPP160" s="129"/>
      <c r="HPQ160" s="129"/>
      <c r="HPR160" s="129"/>
      <c r="HPS160" s="129"/>
      <c r="HPT160" s="129"/>
      <c r="HPU160" s="129"/>
      <c r="HPV160" s="129"/>
      <c r="HPW160" s="129"/>
      <c r="HPX160" s="129"/>
      <c r="HPY160" s="129"/>
      <c r="HPZ160" s="129"/>
      <c r="HQA160" s="129"/>
      <c r="HQB160" s="129"/>
      <c r="HQC160" s="129"/>
      <c r="HQD160" s="129"/>
      <c r="HQE160" s="129"/>
      <c r="HQF160" s="129"/>
      <c r="HQG160" s="129"/>
      <c r="HQH160" s="129"/>
      <c r="HQI160" s="129"/>
      <c r="HQJ160" s="129"/>
      <c r="HQK160" s="129"/>
      <c r="HQL160" s="129"/>
      <c r="HQM160" s="129"/>
      <c r="HQN160" s="129"/>
      <c r="HQO160" s="129"/>
      <c r="HQP160" s="129"/>
      <c r="HQQ160" s="129"/>
      <c r="HQR160" s="129"/>
      <c r="HQS160" s="129"/>
      <c r="HQT160" s="129"/>
      <c r="HQU160" s="129"/>
      <c r="HQV160" s="129"/>
      <c r="HQW160" s="129"/>
      <c r="HQX160" s="129"/>
      <c r="HQY160" s="129"/>
      <c r="HQZ160" s="129"/>
      <c r="HRA160" s="129"/>
      <c r="HRB160" s="129"/>
      <c r="HRC160" s="129"/>
      <c r="HRD160" s="129"/>
      <c r="HRE160" s="129"/>
      <c r="HRF160" s="129"/>
      <c r="HRG160" s="129"/>
      <c r="HRH160" s="129"/>
      <c r="HRI160" s="129"/>
      <c r="HRJ160" s="129"/>
      <c r="HRK160" s="129"/>
      <c r="HRL160" s="129"/>
      <c r="HRM160" s="129"/>
      <c r="HRN160" s="129"/>
      <c r="HRO160" s="129"/>
      <c r="HRP160" s="129"/>
      <c r="HRQ160" s="129"/>
      <c r="HRR160" s="129"/>
      <c r="HRS160" s="129"/>
      <c r="HRT160" s="129"/>
      <c r="HRU160" s="129"/>
      <c r="HRV160" s="129"/>
      <c r="HRW160" s="129"/>
      <c r="HRX160" s="129"/>
      <c r="HRY160" s="129"/>
      <c r="HRZ160" s="129"/>
      <c r="HSA160" s="129"/>
      <c r="HSB160" s="129"/>
      <c r="HSC160" s="129"/>
      <c r="HSD160" s="129"/>
      <c r="HSE160" s="129"/>
      <c r="HSF160" s="129"/>
      <c r="HSG160" s="129"/>
      <c r="HSH160" s="129"/>
      <c r="HSI160" s="129"/>
      <c r="HSJ160" s="129"/>
      <c r="HSK160" s="129"/>
      <c r="HSL160" s="129"/>
      <c r="HSM160" s="129"/>
      <c r="HSN160" s="129"/>
      <c r="HSO160" s="129"/>
      <c r="HSP160" s="129"/>
      <c r="HSQ160" s="129"/>
      <c r="HSR160" s="129"/>
      <c r="HSS160" s="129"/>
      <c r="HST160" s="129"/>
      <c r="HSU160" s="129"/>
      <c r="HSV160" s="129"/>
      <c r="HSW160" s="129"/>
      <c r="HSX160" s="129"/>
      <c r="HSY160" s="129"/>
      <c r="HSZ160" s="129"/>
      <c r="HTA160" s="129"/>
      <c r="HTB160" s="129"/>
      <c r="HTC160" s="129"/>
      <c r="HTD160" s="129"/>
      <c r="HTE160" s="129"/>
      <c r="HTF160" s="129"/>
      <c r="HTG160" s="129"/>
      <c r="HTH160" s="129"/>
      <c r="HTI160" s="129"/>
      <c r="HTJ160" s="129"/>
      <c r="HTK160" s="129"/>
      <c r="HTL160" s="129"/>
      <c r="HTM160" s="129"/>
      <c r="HTN160" s="129"/>
      <c r="HTO160" s="129"/>
      <c r="HTP160" s="129"/>
      <c r="HTQ160" s="129"/>
      <c r="HTR160" s="129"/>
      <c r="HTS160" s="129"/>
      <c r="HTT160" s="129"/>
      <c r="HTU160" s="129"/>
      <c r="HTV160" s="129"/>
      <c r="HTW160" s="129"/>
      <c r="HTX160" s="129"/>
      <c r="HTY160" s="129"/>
      <c r="HTZ160" s="129"/>
      <c r="HUA160" s="129"/>
      <c r="HUB160" s="129"/>
      <c r="HUC160" s="129"/>
      <c r="HUD160" s="129"/>
      <c r="HUE160" s="129"/>
      <c r="HUF160" s="129"/>
      <c r="HUG160" s="129"/>
      <c r="HUH160" s="129"/>
      <c r="HUI160" s="129"/>
      <c r="HUJ160" s="129"/>
      <c r="HUK160" s="129"/>
      <c r="HUL160" s="129"/>
      <c r="HUM160" s="129"/>
      <c r="HUN160" s="129"/>
      <c r="HUO160" s="129"/>
      <c r="HUP160" s="129"/>
      <c r="HUQ160" s="129"/>
      <c r="HUR160" s="129"/>
      <c r="HUS160" s="129"/>
      <c r="HUT160" s="129"/>
      <c r="HUU160" s="129"/>
      <c r="HUV160" s="129"/>
      <c r="HUW160" s="129"/>
      <c r="HUX160" s="129"/>
      <c r="HUY160" s="129"/>
      <c r="HUZ160" s="129"/>
      <c r="HVA160" s="129"/>
      <c r="HVB160" s="129"/>
      <c r="HVC160" s="129"/>
      <c r="HVD160" s="129"/>
      <c r="HVE160" s="129"/>
      <c r="HVF160" s="129"/>
      <c r="HVG160" s="129"/>
      <c r="HVH160" s="129"/>
      <c r="HVI160" s="129"/>
      <c r="HVJ160" s="129"/>
      <c r="HVK160" s="129"/>
      <c r="HVL160" s="129"/>
      <c r="HVM160" s="129"/>
      <c r="HVN160" s="129"/>
      <c r="HVO160" s="129"/>
      <c r="HVP160" s="129"/>
      <c r="HVQ160" s="129"/>
      <c r="HVR160" s="129"/>
      <c r="HVS160" s="129"/>
      <c r="HVT160" s="129"/>
      <c r="HVU160" s="129"/>
      <c r="HVV160" s="129"/>
      <c r="HVW160" s="129"/>
      <c r="HVX160" s="129"/>
      <c r="HVY160" s="129"/>
      <c r="HVZ160" s="129"/>
      <c r="HWA160" s="129"/>
      <c r="HWB160" s="129"/>
      <c r="HWC160" s="129"/>
      <c r="HWD160" s="129"/>
      <c r="HWE160" s="129"/>
      <c r="HWF160" s="129"/>
      <c r="HWG160" s="129"/>
      <c r="HWH160" s="129"/>
      <c r="HWI160" s="129"/>
      <c r="HWJ160" s="129"/>
      <c r="HWK160" s="129"/>
      <c r="HWL160" s="129"/>
      <c r="HWM160" s="129"/>
      <c r="HWN160" s="129"/>
      <c r="HWO160" s="129"/>
      <c r="HWP160" s="129"/>
      <c r="HWQ160" s="129"/>
      <c r="HWR160" s="129"/>
      <c r="HWS160" s="129"/>
      <c r="HWT160" s="129"/>
      <c r="HWU160" s="129"/>
      <c r="HWV160" s="129"/>
      <c r="HWW160" s="129"/>
      <c r="HWX160" s="129"/>
      <c r="HWY160" s="129"/>
      <c r="HWZ160" s="129"/>
      <c r="HXA160" s="129"/>
      <c r="HXB160" s="129"/>
      <c r="HXC160" s="129"/>
      <c r="HXD160" s="129"/>
      <c r="HXE160" s="129"/>
      <c r="HXF160" s="129"/>
      <c r="HXG160" s="129"/>
      <c r="HXH160" s="129"/>
      <c r="HXI160" s="129"/>
      <c r="HXJ160" s="129"/>
      <c r="HXK160" s="129"/>
      <c r="HXL160" s="129"/>
      <c r="HXM160" s="129"/>
      <c r="HXN160" s="129"/>
      <c r="HXO160" s="129"/>
      <c r="HXP160" s="129"/>
      <c r="HXQ160" s="129"/>
      <c r="HXR160" s="129"/>
      <c r="HXS160" s="129"/>
      <c r="HXT160" s="129"/>
      <c r="HXU160" s="129"/>
      <c r="HXV160" s="129"/>
      <c r="HXW160" s="129"/>
      <c r="HXX160" s="129"/>
      <c r="HXY160" s="129"/>
      <c r="HXZ160" s="129"/>
      <c r="HYA160" s="129"/>
      <c r="HYB160" s="129"/>
      <c r="HYC160" s="129"/>
      <c r="HYD160" s="129"/>
      <c r="HYE160" s="129"/>
      <c r="HYF160" s="129"/>
      <c r="HYG160" s="129"/>
      <c r="HYH160" s="129"/>
      <c r="HYI160" s="129"/>
      <c r="HYJ160" s="129"/>
      <c r="HYK160" s="129"/>
      <c r="HYL160" s="129"/>
      <c r="HYM160" s="129"/>
      <c r="HYN160" s="129"/>
      <c r="HYO160" s="129"/>
      <c r="HYP160" s="129"/>
      <c r="HYQ160" s="129"/>
      <c r="HYR160" s="129"/>
      <c r="HYS160" s="129"/>
      <c r="HYT160" s="129"/>
      <c r="HYU160" s="129"/>
      <c r="HYV160" s="129"/>
      <c r="HYW160" s="129"/>
      <c r="HYX160" s="129"/>
      <c r="HYY160" s="129"/>
      <c r="HYZ160" s="129"/>
      <c r="HZA160" s="129"/>
      <c r="HZB160" s="129"/>
      <c r="HZC160" s="129"/>
      <c r="HZD160" s="129"/>
      <c r="HZE160" s="129"/>
      <c r="HZF160" s="129"/>
      <c r="HZG160" s="129"/>
      <c r="HZH160" s="129"/>
      <c r="HZI160" s="129"/>
      <c r="HZJ160" s="129"/>
      <c r="HZK160" s="129"/>
      <c r="HZL160" s="129"/>
      <c r="HZM160" s="129"/>
      <c r="HZN160" s="129"/>
      <c r="HZO160" s="129"/>
      <c r="HZP160" s="129"/>
      <c r="HZQ160" s="129"/>
      <c r="HZR160" s="129"/>
      <c r="HZS160" s="129"/>
      <c r="HZT160" s="129"/>
      <c r="HZU160" s="129"/>
      <c r="HZV160" s="129"/>
      <c r="HZW160" s="129"/>
      <c r="HZX160" s="129"/>
      <c r="HZY160" s="129"/>
      <c r="HZZ160" s="129"/>
      <c r="IAA160" s="129"/>
      <c r="IAB160" s="129"/>
      <c r="IAC160" s="129"/>
      <c r="IAD160" s="129"/>
      <c r="IAE160" s="129"/>
      <c r="IAF160" s="129"/>
      <c r="IAG160" s="129"/>
      <c r="IAH160" s="129"/>
      <c r="IAI160" s="129"/>
      <c r="IAJ160" s="129"/>
      <c r="IAK160" s="129"/>
      <c r="IAL160" s="129"/>
      <c r="IAM160" s="129"/>
      <c r="IAN160" s="129"/>
      <c r="IAO160" s="129"/>
      <c r="IAP160" s="129"/>
      <c r="IAQ160" s="129"/>
      <c r="IAR160" s="129"/>
      <c r="IAS160" s="129"/>
      <c r="IAT160" s="129"/>
      <c r="IAU160" s="129"/>
      <c r="IAV160" s="129"/>
      <c r="IAW160" s="129"/>
      <c r="IAX160" s="129"/>
      <c r="IAY160" s="129"/>
      <c r="IAZ160" s="129"/>
      <c r="IBA160" s="129"/>
      <c r="IBB160" s="129"/>
      <c r="IBC160" s="129"/>
      <c r="IBD160" s="129"/>
      <c r="IBE160" s="129"/>
      <c r="IBF160" s="129"/>
      <c r="IBG160" s="129"/>
      <c r="IBH160" s="129"/>
      <c r="IBI160" s="129"/>
      <c r="IBJ160" s="129"/>
      <c r="IBK160" s="129"/>
      <c r="IBL160" s="129"/>
      <c r="IBM160" s="129"/>
      <c r="IBN160" s="129"/>
      <c r="IBO160" s="129"/>
      <c r="IBP160" s="129"/>
      <c r="IBQ160" s="129"/>
      <c r="IBR160" s="129"/>
      <c r="IBS160" s="129"/>
      <c r="IBT160" s="129"/>
      <c r="IBU160" s="129"/>
      <c r="IBV160" s="129"/>
      <c r="IBW160" s="129"/>
      <c r="IBX160" s="129"/>
      <c r="IBY160" s="129"/>
      <c r="IBZ160" s="129"/>
      <c r="ICA160" s="129"/>
      <c r="ICB160" s="129"/>
      <c r="ICC160" s="129"/>
      <c r="ICD160" s="129"/>
      <c r="ICE160" s="129"/>
      <c r="ICF160" s="129"/>
      <c r="ICG160" s="129"/>
      <c r="ICH160" s="129"/>
      <c r="ICI160" s="129"/>
      <c r="ICJ160" s="129"/>
      <c r="ICK160" s="129"/>
      <c r="ICL160" s="129"/>
      <c r="ICM160" s="129"/>
      <c r="ICN160" s="129"/>
      <c r="ICO160" s="129"/>
      <c r="ICP160" s="129"/>
      <c r="ICQ160" s="129"/>
      <c r="ICR160" s="129"/>
      <c r="ICS160" s="129"/>
      <c r="ICT160" s="129"/>
      <c r="ICU160" s="129"/>
      <c r="ICV160" s="129"/>
      <c r="ICW160" s="129"/>
      <c r="ICX160" s="129"/>
      <c r="ICY160" s="129"/>
      <c r="ICZ160" s="129"/>
      <c r="IDA160" s="129"/>
      <c r="IDB160" s="129"/>
      <c r="IDC160" s="129"/>
      <c r="IDD160" s="129"/>
      <c r="IDE160" s="129"/>
      <c r="IDF160" s="129"/>
      <c r="IDG160" s="129"/>
      <c r="IDH160" s="129"/>
      <c r="IDI160" s="129"/>
      <c r="IDJ160" s="129"/>
      <c r="IDK160" s="129"/>
      <c r="IDL160" s="129"/>
      <c r="IDM160" s="129"/>
      <c r="IDN160" s="129"/>
      <c r="IDO160" s="129"/>
      <c r="IDP160" s="129"/>
      <c r="IDQ160" s="129"/>
      <c r="IDR160" s="129"/>
      <c r="IDS160" s="129"/>
      <c r="IDT160" s="129"/>
      <c r="IDU160" s="129"/>
      <c r="IDV160" s="129"/>
      <c r="IDW160" s="129"/>
      <c r="IDX160" s="129"/>
      <c r="IDY160" s="129"/>
      <c r="IDZ160" s="129"/>
      <c r="IEA160" s="129"/>
      <c r="IEB160" s="129"/>
      <c r="IEC160" s="129"/>
      <c r="IED160" s="129"/>
      <c r="IEE160" s="129"/>
      <c r="IEF160" s="129"/>
      <c r="IEG160" s="129"/>
      <c r="IEH160" s="129"/>
      <c r="IEI160" s="129"/>
      <c r="IEJ160" s="129"/>
      <c r="IEK160" s="129"/>
      <c r="IEL160" s="129"/>
      <c r="IEM160" s="129"/>
      <c r="IEN160" s="129"/>
      <c r="IEO160" s="129"/>
      <c r="IEP160" s="129"/>
      <c r="IEQ160" s="129"/>
      <c r="IER160" s="129"/>
      <c r="IES160" s="129"/>
      <c r="IET160" s="129"/>
      <c r="IEU160" s="129"/>
      <c r="IEV160" s="129"/>
      <c r="IEW160" s="129"/>
      <c r="IEX160" s="129"/>
      <c r="IEY160" s="129"/>
      <c r="IEZ160" s="129"/>
      <c r="IFA160" s="129"/>
      <c r="IFB160" s="129"/>
      <c r="IFC160" s="129"/>
      <c r="IFD160" s="129"/>
      <c r="IFE160" s="129"/>
      <c r="IFF160" s="129"/>
      <c r="IFG160" s="129"/>
      <c r="IFH160" s="129"/>
      <c r="IFI160" s="129"/>
      <c r="IFJ160" s="129"/>
      <c r="IFK160" s="129"/>
      <c r="IFL160" s="129"/>
      <c r="IFM160" s="129"/>
      <c r="IFN160" s="129"/>
      <c r="IFO160" s="129"/>
      <c r="IFP160" s="129"/>
      <c r="IFQ160" s="129"/>
      <c r="IFR160" s="129"/>
      <c r="IFS160" s="129"/>
      <c r="IFT160" s="129"/>
      <c r="IFU160" s="129"/>
      <c r="IFV160" s="129"/>
      <c r="IFW160" s="129"/>
      <c r="IFX160" s="129"/>
      <c r="IFY160" s="129"/>
      <c r="IFZ160" s="129"/>
      <c r="IGA160" s="129"/>
      <c r="IGB160" s="129"/>
      <c r="IGC160" s="129"/>
      <c r="IGD160" s="129"/>
      <c r="IGE160" s="129"/>
      <c r="IGF160" s="129"/>
      <c r="IGG160" s="129"/>
      <c r="IGH160" s="129"/>
      <c r="IGI160" s="129"/>
      <c r="IGJ160" s="129"/>
      <c r="IGK160" s="129"/>
      <c r="IGL160" s="129"/>
      <c r="IGM160" s="129"/>
      <c r="IGN160" s="129"/>
      <c r="IGO160" s="129"/>
      <c r="IGP160" s="129"/>
      <c r="IGQ160" s="129"/>
      <c r="IGR160" s="129"/>
      <c r="IGS160" s="129"/>
      <c r="IGT160" s="129"/>
      <c r="IGU160" s="129"/>
      <c r="IGV160" s="129"/>
      <c r="IGW160" s="129"/>
      <c r="IGX160" s="129"/>
      <c r="IGY160" s="129"/>
      <c r="IGZ160" s="129"/>
      <c r="IHA160" s="129"/>
      <c r="IHB160" s="129"/>
      <c r="IHC160" s="129"/>
      <c r="IHD160" s="129"/>
      <c r="IHE160" s="129"/>
      <c r="IHF160" s="129"/>
      <c r="IHG160" s="129"/>
      <c r="IHH160" s="129"/>
      <c r="IHI160" s="129"/>
      <c r="IHJ160" s="129"/>
      <c r="IHK160" s="129"/>
      <c r="IHL160" s="129"/>
      <c r="IHM160" s="129"/>
      <c r="IHN160" s="129"/>
      <c r="IHO160" s="129"/>
      <c r="IHP160" s="129"/>
      <c r="IHQ160" s="129"/>
      <c r="IHR160" s="129"/>
      <c r="IHS160" s="129"/>
      <c r="IHT160" s="129"/>
      <c r="IHU160" s="129"/>
      <c r="IHV160" s="129"/>
      <c r="IHW160" s="129"/>
      <c r="IHX160" s="129"/>
      <c r="IHY160" s="129"/>
      <c r="IHZ160" s="129"/>
      <c r="IIA160" s="129"/>
      <c r="IIB160" s="129"/>
      <c r="IIC160" s="129"/>
      <c r="IID160" s="129"/>
      <c r="IIE160" s="129"/>
      <c r="IIF160" s="129"/>
      <c r="IIG160" s="129"/>
      <c r="IIH160" s="129"/>
      <c r="III160" s="129"/>
      <c r="IIJ160" s="129"/>
      <c r="IIK160" s="129"/>
      <c r="IIL160" s="129"/>
      <c r="IIM160" s="129"/>
      <c r="IIN160" s="129"/>
      <c r="IIO160" s="129"/>
      <c r="IIP160" s="129"/>
      <c r="IIQ160" s="129"/>
      <c r="IIR160" s="129"/>
      <c r="IIS160" s="129"/>
      <c r="IIT160" s="129"/>
      <c r="IIU160" s="129"/>
      <c r="IIV160" s="129"/>
      <c r="IIW160" s="129"/>
      <c r="IIX160" s="129"/>
      <c r="IIY160" s="129"/>
      <c r="IIZ160" s="129"/>
      <c r="IJA160" s="129"/>
      <c r="IJB160" s="129"/>
      <c r="IJC160" s="129"/>
      <c r="IJD160" s="129"/>
      <c r="IJE160" s="129"/>
      <c r="IJF160" s="129"/>
      <c r="IJG160" s="129"/>
      <c r="IJH160" s="129"/>
      <c r="IJI160" s="129"/>
      <c r="IJJ160" s="129"/>
      <c r="IJK160" s="129"/>
      <c r="IJL160" s="129"/>
      <c r="IJM160" s="129"/>
      <c r="IJN160" s="129"/>
      <c r="IJO160" s="129"/>
      <c r="IJP160" s="129"/>
      <c r="IJQ160" s="129"/>
      <c r="IJR160" s="129"/>
      <c r="IJS160" s="129"/>
      <c r="IJT160" s="129"/>
      <c r="IJU160" s="129"/>
      <c r="IJV160" s="129"/>
      <c r="IJW160" s="129"/>
      <c r="IJX160" s="129"/>
      <c r="IJY160" s="129"/>
      <c r="IJZ160" s="129"/>
      <c r="IKA160" s="129"/>
      <c r="IKB160" s="129"/>
      <c r="IKC160" s="129"/>
      <c r="IKD160" s="129"/>
      <c r="IKE160" s="129"/>
      <c r="IKF160" s="129"/>
      <c r="IKG160" s="129"/>
      <c r="IKH160" s="129"/>
      <c r="IKI160" s="129"/>
      <c r="IKJ160" s="129"/>
      <c r="IKK160" s="129"/>
      <c r="IKL160" s="129"/>
      <c r="IKM160" s="129"/>
      <c r="IKN160" s="129"/>
      <c r="IKO160" s="129"/>
      <c r="IKP160" s="129"/>
      <c r="IKQ160" s="129"/>
      <c r="IKR160" s="129"/>
      <c r="IKS160" s="129"/>
      <c r="IKT160" s="129"/>
      <c r="IKU160" s="129"/>
      <c r="IKV160" s="129"/>
      <c r="IKW160" s="129"/>
      <c r="IKX160" s="129"/>
      <c r="IKY160" s="129"/>
      <c r="IKZ160" s="129"/>
      <c r="ILA160" s="129"/>
      <c r="ILB160" s="129"/>
      <c r="ILC160" s="129"/>
      <c r="ILD160" s="129"/>
      <c r="ILE160" s="129"/>
      <c r="ILF160" s="129"/>
      <c r="ILG160" s="129"/>
      <c r="ILH160" s="129"/>
      <c r="ILI160" s="129"/>
      <c r="ILJ160" s="129"/>
      <c r="ILK160" s="129"/>
      <c r="ILL160" s="129"/>
      <c r="ILM160" s="129"/>
      <c r="ILN160" s="129"/>
      <c r="ILO160" s="129"/>
      <c r="ILP160" s="129"/>
      <c r="ILQ160" s="129"/>
      <c r="ILR160" s="129"/>
      <c r="ILS160" s="129"/>
      <c r="ILT160" s="129"/>
      <c r="ILU160" s="129"/>
      <c r="ILV160" s="129"/>
      <c r="ILW160" s="129"/>
      <c r="ILX160" s="129"/>
      <c r="ILY160" s="129"/>
      <c r="ILZ160" s="129"/>
      <c r="IMA160" s="129"/>
      <c r="IMB160" s="129"/>
      <c r="IMC160" s="129"/>
      <c r="IMD160" s="129"/>
      <c r="IME160" s="129"/>
      <c r="IMF160" s="129"/>
      <c r="IMG160" s="129"/>
      <c r="IMH160" s="129"/>
      <c r="IMI160" s="129"/>
      <c r="IMJ160" s="129"/>
      <c r="IMK160" s="129"/>
      <c r="IML160" s="129"/>
      <c r="IMM160" s="129"/>
      <c r="IMN160" s="129"/>
      <c r="IMO160" s="129"/>
      <c r="IMP160" s="129"/>
      <c r="IMQ160" s="129"/>
      <c r="IMR160" s="129"/>
      <c r="IMS160" s="129"/>
      <c r="IMT160" s="129"/>
      <c r="IMU160" s="129"/>
      <c r="IMV160" s="129"/>
      <c r="IMW160" s="129"/>
      <c r="IMX160" s="129"/>
      <c r="IMY160" s="129"/>
      <c r="IMZ160" s="129"/>
      <c r="INA160" s="129"/>
      <c r="INB160" s="129"/>
      <c r="INC160" s="129"/>
      <c r="IND160" s="129"/>
      <c r="INE160" s="129"/>
      <c r="INF160" s="129"/>
      <c r="ING160" s="129"/>
      <c r="INH160" s="129"/>
      <c r="INI160" s="129"/>
      <c r="INJ160" s="129"/>
      <c r="INK160" s="129"/>
      <c r="INL160" s="129"/>
      <c r="INM160" s="129"/>
      <c r="INN160" s="129"/>
      <c r="INO160" s="129"/>
      <c r="INP160" s="129"/>
      <c r="INQ160" s="129"/>
      <c r="INR160" s="129"/>
      <c r="INS160" s="129"/>
      <c r="INT160" s="129"/>
      <c r="INU160" s="129"/>
      <c r="INV160" s="129"/>
      <c r="INW160" s="129"/>
      <c r="INX160" s="129"/>
      <c r="INY160" s="129"/>
      <c r="INZ160" s="129"/>
      <c r="IOA160" s="129"/>
      <c r="IOB160" s="129"/>
      <c r="IOC160" s="129"/>
      <c r="IOD160" s="129"/>
      <c r="IOE160" s="129"/>
      <c r="IOF160" s="129"/>
      <c r="IOG160" s="129"/>
      <c r="IOH160" s="129"/>
      <c r="IOI160" s="129"/>
      <c r="IOJ160" s="129"/>
      <c r="IOK160" s="129"/>
      <c r="IOL160" s="129"/>
      <c r="IOM160" s="129"/>
      <c r="ION160" s="129"/>
      <c r="IOO160" s="129"/>
      <c r="IOP160" s="129"/>
      <c r="IOQ160" s="129"/>
      <c r="IOR160" s="129"/>
      <c r="IOS160" s="129"/>
      <c r="IOT160" s="129"/>
      <c r="IOU160" s="129"/>
      <c r="IOV160" s="129"/>
      <c r="IOW160" s="129"/>
      <c r="IOX160" s="129"/>
      <c r="IOY160" s="129"/>
      <c r="IOZ160" s="129"/>
      <c r="IPA160" s="129"/>
      <c r="IPB160" s="129"/>
      <c r="IPC160" s="129"/>
      <c r="IPD160" s="129"/>
      <c r="IPE160" s="129"/>
      <c r="IPF160" s="129"/>
      <c r="IPG160" s="129"/>
      <c r="IPH160" s="129"/>
      <c r="IPI160" s="129"/>
      <c r="IPJ160" s="129"/>
      <c r="IPK160" s="129"/>
      <c r="IPL160" s="129"/>
      <c r="IPM160" s="129"/>
      <c r="IPN160" s="129"/>
      <c r="IPO160" s="129"/>
      <c r="IPP160" s="129"/>
      <c r="IPQ160" s="129"/>
      <c r="IPR160" s="129"/>
      <c r="IPS160" s="129"/>
      <c r="IPT160" s="129"/>
      <c r="IPU160" s="129"/>
      <c r="IPV160" s="129"/>
      <c r="IPW160" s="129"/>
      <c r="IPX160" s="129"/>
      <c r="IPY160" s="129"/>
      <c r="IPZ160" s="129"/>
      <c r="IQA160" s="129"/>
      <c r="IQB160" s="129"/>
      <c r="IQC160" s="129"/>
      <c r="IQD160" s="129"/>
      <c r="IQE160" s="129"/>
      <c r="IQF160" s="129"/>
      <c r="IQG160" s="129"/>
      <c r="IQH160" s="129"/>
      <c r="IQI160" s="129"/>
      <c r="IQJ160" s="129"/>
      <c r="IQK160" s="129"/>
      <c r="IQL160" s="129"/>
      <c r="IQM160" s="129"/>
      <c r="IQN160" s="129"/>
      <c r="IQO160" s="129"/>
      <c r="IQP160" s="129"/>
      <c r="IQQ160" s="129"/>
      <c r="IQR160" s="129"/>
      <c r="IQS160" s="129"/>
      <c r="IQT160" s="129"/>
      <c r="IQU160" s="129"/>
      <c r="IQV160" s="129"/>
      <c r="IQW160" s="129"/>
      <c r="IQX160" s="129"/>
      <c r="IQY160" s="129"/>
      <c r="IQZ160" s="129"/>
      <c r="IRA160" s="129"/>
      <c r="IRB160" s="129"/>
      <c r="IRC160" s="129"/>
      <c r="IRD160" s="129"/>
      <c r="IRE160" s="129"/>
      <c r="IRF160" s="129"/>
      <c r="IRG160" s="129"/>
      <c r="IRH160" s="129"/>
      <c r="IRI160" s="129"/>
      <c r="IRJ160" s="129"/>
      <c r="IRK160" s="129"/>
      <c r="IRL160" s="129"/>
      <c r="IRM160" s="129"/>
      <c r="IRN160" s="129"/>
      <c r="IRO160" s="129"/>
      <c r="IRP160" s="129"/>
      <c r="IRQ160" s="129"/>
      <c r="IRR160" s="129"/>
      <c r="IRS160" s="129"/>
      <c r="IRT160" s="129"/>
      <c r="IRU160" s="129"/>
      <c r="IRV160" s="129"/>
      <c r="IRW160" s="129"/>
      <c r="IRX160" s="129"/>
      <c r="IRY160" s="129"/>
      <c r="IRZ160" s="129"/>
      <c r="ISA160" s="129"/>
      <c r="ISB160" s="129"/>
      <c r="ISC160" s="129"/>
      <c r="ISD160" s="129"/>
      <c r="ISE160" s="129"/>
      <c r="ISF160" s="129"/>
      <c r="ISG160" s="129"/>
      <c r="ISH160" s="129"/>
      <c r="ISI160" s="129"/>
      <c r="ISJ160" s="129"/>
      <c r="ISK160" s="129"/>
      <c r="ISL160" s="129"/>
      <c r="ISM160" s="129"/>
      <c r="ISN160" s="129"/>
      <c r="ISO160" s="129"/>
      <c r="ISP160" s="129"/>
      <c r="ISQ160" s="129"/>
      <c r="ISR160" s="129"/>
      <c r="ISS160" s="129"/>
      <c r="IST160" s="129"/>
      <c r="ISU160" s="129"/>
      <c r="ISV160" s="129"/>
      <c r="ISW160" s="129"/>
      <c r="ISX160" s="129"/>
      <c r="ISY160" s="129"/>
      <c r="ISZ160" s="129"/>
      <c r="ITA160" s="129"/>
      <c r="ITB160" s="129"/>
      <c r="ITC160" s="129"/>
      <c r="ITD160" s="129"/>
      <c r="ITE160" s="129"/>
      <c r="ITF160" s="129"/>
      <c r="ITG160" s="129"/>
      <c r="ITH160" s="129"/>
      <c r="ITI160" s="129"/>
      <c r="ITJ160" s="129"/>
      <c r="ITK160" s="129"/>
      <c r="ITL160" s="129"/>
      <c r="ITM160" s="129"/>
      <c r="ITN160" s="129"/>
      <c r="ITO160" s="129"/>
      <c r="ITP160" s="129"/>
      <c r="ITQ160" s="129"/>
      <c r="ITR160" s="129"/>
      <c r="ITS160" s="129"/>
      <c r="ITT160" s="129"/>
      <c r="ITU160" s="129"/>
      <c r="ITV160" s="129"/>
      <c r="ITW160" s="129"/>
      <c r="ITX160" s="129"/>
      <c r="ITY160" s="129"/>
      <c r="ITZ160" s="129"/>
      <c r="IUA160" s="129"/>
      <c r="IUB160" s="129"/>
      <c r="IUC160" s="129"/>
      <c r="IUD160" s="129"/>
      <c r="IUE160" s="129"/>
      <c r="IUF160" s="129"/>
      <c r="IUG160" s="129"/>
      <c r="IUH160" s="129"/>
      <c r="IUI160" s="129"/>
      <c r="IUJ160" s="129"/>
      <c r="IUK160" s="129"/>
      <c r="IUL160" s="129"/>
      <c r="IUM160" s="129"/>
      <c r="IUN160" s="129"/>
      <c r="IUO160" s="129"/>
      <c r="IUP160" s="129"/>
      <c r="IUQ160" s="129"/>
      <c r="IUR160" s="129"/>
      <c r="IUS160" s="129"/>
      <c r="IUT160" s="129"/>
      <c r="IUU160" s="129"/>
      <c r="IUV160" s="129"/>
      <c r="IUW160" s="129"/>
      <c r="IUX160" s="129"/>
      <c r="IUY160" s="129"/>
      <c r="IUZ160" s="129"/>
      <c r="IVA160" s="129"/>
      <c r="IVB160" s="129"/>
      <c r="IVC160" s="129"/>
      <c r="IVD160" s="129"/>
      <c r="IVE160" s="129"/>
      <c r="IVF160" s="129"/>
      <c r="IVG160" s="129"/>
      <c r="IVH160" s="129"/>
      <c r="IVI160" s="129"/>
      <c r="IVJ160" s="129"/>
      <c r="IVK160" s="129"/>
      <c r="IVL160" s="129"/>
      <c r="IVM160" s="129"/>
      <c r="IVN160" s="129"/>
      <c r="IVO160" s="129"/>
      <c r="IVP160" s="129"/>
      <c r="IVQ160" s="129"/>
      <c r="IVR160" s="129"/>
      <c r="IVS160" s="129"/>
      <c r="IVT160" s="129"/>
      <c r="IVU160" s="129"/>
      <c r="IVV160" s="129"/>
      <c r="IVW160" s="129"/>
      <c r="IVX160" s="129"/>
      <c r="IVY160" s="129"/>
      <c r="IVZ160" s="129"/>
      <c r="IWA160" s="129"/>
      <c r="IWB160" s="129"/>
      <c r="IWC160" s="129"/>
      <c r="IWD160" s="129"/>
      <c r="IWE160" s="129"/>
      <c r="IWF160" s="129"/>
      <c r="IWG160" s="129"/>
      <c r="IWH160" s="129"/>
      <c r="IWI160" s="129"/>
      <c r="IWJ160" s="129"/>
      <c r="IWK160" s="129"/>
      <c r="IWL160" s="129"/>
      <c r="IWM160" s="129"/>
      <c r="IWN160" s="129"/>
      <c r="IWO160" s="129"/>
      <c r="IWP160" s="129"/>
      <c r="IWQ160" s="129"/>
      <c r="IWR160" s="129"/>
      <c r="IWS160" s="129"/>
      <c r="IWT160" s="129"/>
      <c r="IWU160" s="129"/>
      <c r="IWV160" s="129"/>
      <c r="IWW160" s="129"/>
      <c r="IWX160" s="129"/>
      <c r="IWY160" s="129"/>
      <c r="IWZ160" s="129"/>
      <c r="IXA160" s="129"/>
      <c r="IXB160" s="129"/>
      <c r="IXC160" s="129"/>
      <c r="IXD160" s="129"/>
      <c r="IXE160" s="129"/>
      <c r="IXF160" s="129"/>
      <c r="IXG160" s="129"/>
      <c r="IXH160" s="129"/>
      <c r="IXI160" s="129"/>
      <c r="IXJ160" s="129"/>
      <c r="IXK160" s="129"/>
      <c r="IXL160" s="129"/>
      <c r="IXM160" s="129"/>
      <c r="IXN160" s="129"/>
      <c r="IXO160" s="129"/>
      <c r="IXP160" s="129"/>
      <c r="IXQ160" s="129"/>
      <c r="IXR160" s="129"/>
      <c r="IXS160" s="129"/>
      <c r="IXT160" s="129"/>
      <c r="IXU160" s="129"/>
      <c r="IXV160" s="129"/>
      <c r="IXW160" s="129"/>
      <c r="IXX160" s="129"/>
      <c r="IXY160" s="129"/>
      <c r="IXZ160" s="129"/>
      <c r="IYA160" s="129"/>
      <c r="IYB160" s="129"/>
      <c r="IYC160" s="129"/>
      <c r="IYD160" s="129"/>
      <c r="IYE160" s="129"/>
      <c r="IYF160" s="129"/>
      <c r="IYG160" s="129"/>
      <c r="IYH160" s="129"/>
      <c r="IYI160" s="129"/>
      <c r="IYJ160" s="129"/>
      <c r="IYK160" s="129"/>
      <c r="IYL160" s="129"/>
      <c r="IYM160" s="129"/>
      <c r="IYN160" s="129"/>
      <c r="IYO160" s="129"/>
      <c r="IYP160" s="129"/>
      <c r="IYQ160" s="129"/>
      <c r="IYR160" s="129"/>
      <c r="IYS160" s="129"/>
      <c r="IYT160" s="129"/>
      <c r="IYU160" s="129"/>
      <c r="IYV160" s="129"/>
      <c r="IYW160" s="129"/>
      <c r="IYX160" s="129"/>
      <c r="IYY160" s="129"/>
      <c r="IYZ160" s="129"/>
      <c r="IZA160" s="129"/>
      <c r="IZB160" s="129"/>
      <c r="IZC160" s="129"/>
      <c r="IZD160" s="129"/>
      <c r="IZE160" s="129"/>
      <c r="IZF160" s="129"/>
      <c r="IZG160" s="129"/>
      <c r="IZH160" s="129"/>
      <c r="IZI160" s="129"/>
      <c r="IZJ160" s="129"/>
      <c r="IZK160" s="129"/>
      <c r="IZL160" s="129"/>
      <c r="IZM160" s="129"/>
      <c r="IZN160" s="129"/>
      <c r="IZO160" s="129"/>
      <c r="IZP160" s="129"/>
      <c r="IZQ160" s="129"/>
      <c r="IZR160" s="129"/>
      <c r="IZS160" s="129"/>
      <c r="IZT160" s="129"/>
      <c r="IZU160" s="129"/>
      <c r="IZV160" s="129"/>
      <c r="IZW160" s="129"/>
      <c r="IZX160" s="129"/>
      <c r="IZY160" s="129"/>
      <c r="IZZ160" s="129"/>
      <c r="JAA160" s="129"/>
      <c r="JAB160" s="129"/>
      <c r="JAC160" s="129"/>
      <c r="JAD160" s="129"/>
      <c r="JAE160" s="129"/>
      <c r="JAF160" s="129"/>
      <c r="JAG160" s="129"/>
      <c r="JAH160" s="129"/>
      <c r="JAI160" s="129"/>
      <c r="JAJ160" s="129"/>
      <c r="JAK160" s="129"/>
      <c r="JAL160" s="129"/>
      <c r="JAM160" s="129"/>
      <c r="JAN160" s="129"/>
      <c r="JAO160" s="129"/>
      <c r="JAP160" s="129"/>
      <c r="JAQ160" s="129"/>
      <c r="JAR160" s="129"/>
      <c r="JAS160" s="129"/>
      <c r="JAT160" s="129"/>
      <c r="JAU160" s="129"/>
      <c r="JAV160" s="129"/>
      <c r="JAW160" s="129"/>
      <c r="JAX160" s="129"/>
      <c r="JAY160" s="129"/>
      <c r="JAZ160" s="129"/>
      <c r="JBA160" s="129"/>
      <c r="JBB160" s="129"/>
      <c r="JBC160" s="129"/>
      <c r="JBD160" s="129"/>
      <c r="JBE160" s="129"/>
      <c r="JBF160" s="129"/>
      <c r="JBG160" s="129"/>
      <c r="JBH160" s="129"/>
      <c r="JBI160" s="129"/>
      <c r="JBJ160" s="129"/>
      <c r="JBK160" s="129"/>
      <c r="JBL160" s="129"/>
      <c r="JBM160" s="129"/>
      <c r="JBN160" s="129"/>
      <c r="JBO160" s="129"/>
      <c r="JBP160" s="129"/>
      <c r="JBQ160" s="129"/>
      <c r="JBR160" s="129"/>
      <c r="JBS160" s="129"/>
      <c r="JBT160" s="129"/>
      <c r="JBU160" s="129"/>
      <c r="JBV160" s="129"/>
      <c r="JBW160" s="129"/>
      <c r="JBX160" s="129"/>
      <c r="JBY160" s="129"/>
      <c r="JBZ160" s="129"/>
      <c r="JCA160" s="129"/>
      <c r="JCB160" s="129"/>
      <c r="JCC160" s="129"/>
      <c r="JCD160" s="129"/>
      <c r="JCE160" s="129"/>
      <c r="JCF160" s="129"/>
      <c r="JCG160" s="129"/>
      <c r="JCH160" s="129"/>
      <c r="JCI160" s="129"/>
      <c r="JCJ160" s="129"/>
      <c r="JCK160" s="129"/>
      <c r="JCL160" s="129"/>
      <c r="JCM160" s="129"/>
      <c r="JCN160" s="129"/>
      <c r="JCO160" s="129"/>
      <c r="JCP160" s="129"/>
      <c r="JCQ160" s="129"/>
      <c r="JCR160" s="129"/>
      <c r="JCS160" s="129"/>
      <c r="JCT160" s="129"/>
      <c r="JCU160" s="129"/>
      <c r="JCV160" s="129"/>
      <c r="JCW160" s="129"/>
      <c r="JCX160" s="129"/>
      <c r="JCY160" s="129"/>
      <c r="JCZ160" s="129"/>
      <c r="JDA160" s="129"/>
      <c r="JDB160" s="129"/>
      <c r="JDC160" s="129"/>
      <c r="JDD160" s="129"/>
      <c r="JDE160" s="129"/>
      <c r="JDF160" s="129"/>
      <c r="JDG160" s="129"/>
      <c r="JDH160" s="129"/>
      <c r="JDI160" s="129"/>
      <c r="JDJ160" s="129"/>
      <c r="JDK160" s="129"/>
      <c r="JDL160" s="129"/>
      <c r="JDM160" s="129"/>
      <c r="JDN160" s="129"/>
      <c r="JDO160" s="129"/>
      <c r="JDP160" s="129"/>
      <c r="JDQ160" s="129"/>
      <c r="JDR160" s="129"/>
      <c r="JDS160" s="129"/>
      <c r="JDT160" s="129"/>
      <c r="JDU160" s="129"/>
      <c r="JDV160" s="129"/>
      <c r="JDW160" s="129"/>
      <c r="JDX160" s="129"/>
      <c r="JDY160" s="129"/>
      <c r="JDZ160" s="129"/>
      <c r="JEA160" s="129"/>
      <c r="JEB160" s="129"/>
      <c r="JEC160" s="129"/>
      <c r="JED160" s="129"/>
      <c r="JEE160" s="129"/>
      <c r="JEF160" s="129"/>
      <c r="JEG160" s="129"/>
      <c r="JEH160" s="129"/>
      <c r="JEI160" s="129"/>
      <c r="JEJ160" s="129"/>
      <c r="JEK160" s="129"/>
      <c r="JEL160" s="129"/>
      <c r="JEM160" s="129"/>
      <c r="JEN160" s="129"/>
      <c r="JEO160" s="129"/>
      <c r="JEP160" s="129"/>
      <c r="JEQ160" s="129"/>
      <c r="JER160" s="129"/>
      <c r="JES160" s="129"/>
      <c r="JET160" s="129"/>
      <c r="JEU160" s="129"/>
      <c r="JEV160" s="129"/>
      <c r="JEW160" s="129"/>
      <c r="JEX160" s="129"/>
      <c r="JEY160" s="129"/>
      <c r="JEZ160" s="129"/>
      <c r="JFA160" s="129"/>
      <c r="JFB160" s="129"/>
      <c r="JFC160" s="129"/>
      <c r="JFD160" s="129"/>
      <c r="JFE160" s="129"/>
      <c r="JFF160" s="129"/>
      <c r="JFG160" s="129"/>
      <c r="JFH160" s="129"/>
      <c r="JFI160" s="129"/>
      <c r="JFJ160" s="129"/>
      <c r="JFK160" s="129"/>
      <c r="JFL160" s="129"/>
      <c r="JFM160" s="129"/>
      <c r="JFN160" s="129"/>
      <c r="JFO160" s="129"/>
      <c r="JFP160" s="129"/>
      <c r="JFQ160" s="129"/>
      <c r="JFR160" s="129"/>
      <c r="JFS160" s="129"/>
      <c r="JFT160" s="129"/>
      <c r="JFU160" s="129"/>
      <c r="JFV160" s="129"/>
      <c r="JFW160" s="129"/>
      <c r="JFX160" s="129"/>
      <c r="JFY160" s="129"/>
      <c r="JFZ160" s="129"/>
      <c r="JGA160" s="129"/>
      <c r="JGB160" s="129"/>
      <c r="JGC160" s="129"/>
      <c r="JGD160" s="129"/>
      <c r="JGE160" s="129"/>
      <c r="JGF160" s="129"/>
      <c r="JGG160" s="129"/>
      <c r="JGH160" s="129"/>
      <c r="JGI160" s="129"/>
      <c r="JGJ160" s="129"/>
      <c r="JGK160" s="129"/>
      <c r="JGL160" s="129"/>
      <c r="JGM160" s="129"/>
      <c r="JGN160" s="129"/>
      <c r="JGO160" s="129"/>
      <c r="JGP160" s="129"/>
      <c r="JGQ160" s="129"/>
      <c r="JGR160" s="129"/>
      <c r="JGS160" s="129"/>
      <c r="JGT160" s="129"/>
      <c r="JGU160" s="129"/>
      <c r="JGV160" s="129"/>
      <c r="JGW160" s="129"/>
      <c r="JGX160" s="129"/>
      <c r="JGY160" s="129"/>
      <c r="JGZ160" s="129"/>
      <c r="JHA160" s="129"/>
      <c r="JHB160" s="129"/>
      <c r="JHC160" s="129"/>
      <c r="JHD160" s="129"/>
      <c r="JHE160" s="129"/>
      <c r="JHF160" s="129"/>
      <c r="JHG160" s="129"/>
      <c r="JHH160" s="129"/>
      <c r="JHI160" s="129"/>
      <c r="JHJ160" s="129"/>
      <c r="JHK160" s="129"/>
      <c r="JHL160" s="129"/>
      <c r="JHM160" s="129"/>
      <c r="JHN160" s="129"/>
      <c r="JHO160" s="129"/>
      <c r="JHP160" s="129"/>
      <c r="JHQ160" s="129"/>
      <c r="JHR160" s="129"/>
      <c r="JHS160" s="129"/>
      <c r="JHT160" s="129"/>
      <c r="JHU160" s="129"/>
      <c r="JHV160" s="129"/>
      <c r="JHW160" s="129"/>
      <c r="JHX160" s="129"/>
      <c r="JHY160" s="129"/>
      <c r="JHZ160" s="129"/>
      <c r="JIA160" s="129"/>
      <c r="JIB160" s="129"/>
      <c r="JIC160" s="129"/>
      <c r="JID160" s="129"/>
      <c r="JIE160" s="129"/>
      <c r="JIF160" s="129"/>
      <c r="JIG160" s="129"/>
      <c r="JIH160" s="129"/>
      <c r="JII160" s="129"/>
      <c r="JIJ160" s="129"/>
      <c r="JIK160" s="129"/>
      <c r="JIL160" s="129"/>
      <c r="JIM160" s="129"/>
      <c r="JIN160" s="129"/>
      <c r="JIO160" s="129"/>
      <c r="JIP160" s="129"/>
      <c r="JIQ160" s="129"/>
      <c r="JIR160" s="129"/>
      <c r="JIS160" s="129"/>
      <c r="JIT160" s="129"/>
      <c r="JIU160" s="129"/>
      <c r="JIV160" s="129"/>
      <c r="JIW160" s="129"/>
      <c r="JIX160" s="129"/>
      <c r="JIY160" s="129"/>
      <c r="JIZ160" s="129"/>
      <c r="JJA160" s="129"/>
      <c r="JJB160" s="129"/>
      <c r="JJC160" s="129"/>
      <c r="JJD160" s="129"/>
      <c r="JJE160" s="129"/>
      <c r="JJF160" s="129"/>
      <c r="JJG160" s="129"/>
      <c r="JJH160" s="129"/>
      <c r="JJI160" s="129"/>
      <c r="JJJ160" s="129"/>
      <c r="JJK160" s="129"/>
      <c r="JJL160" s="129"/>
      <c r="JJM160" s="129"/>
      <c r="JJN160" s="129"/>
      <c r="JJO160" s="129"/>
      <c r="JJP160" s="129"/>
      <c r="JJQ160" s="129"/>
      <c r="JJR160" s="129"/>
      <c r="JJS160" s="129"/>
      <c r="JJT160" s="129"/>
      <c r="JJU160" s="129"/>
      <c r="JJV160" s="129"/>
      <c r="JJW160" s="129"/>
      <c r="JJX160" s="129"/>
      <c r="JJY160" s="129"/>
      <c r="JJZ160" s="129"/>
      <c r="JKA160" s="129"/>
      <c r="JKB160" s="129"/>
      <c r="JKC160" s="129"/>
      <c r="JKD160" s="129"/>
      <c r="JKE160" s="129"/>
      <c r="JKF160" s="129"/>
      <c r="JKG160" s="129"/>
      <c r="JKH160" s="129"/>
      <c r="JKI160" s="129"/>
      <c r="JKJ160" s="129"/>
      <c r="JKK160" s="129"/>
      <c r="JKL160" s="129"/>
      <c r="JKM160" s="129"/>
      <c r="JKN160" s="129"/>
      <c r="JKO160" s="129"/>
      <c r="JKP160" s="129"/>
      <c r="JKQ160" s="129"/>
      <c r="JKR160" s="129"/>
      <c r="JKS160" s="129"/>
      <c r="JKT160" s="129"/>
      <c r="JKU160" s="129"/>
      <c r="JKV160" s="129"/>
      <c r="JKW160" s="129"/>
      <c r="JKX160" s="129"/>
      <c r="JKY160" s="129"/>
      <c r="JKZ160" s="129"/>
      <c r="JLA160" s="129"/>
      <c r="JLB160" s="129"/>
      <c r="JLC160" s="129"/>
      <c r="JLD160" s="129"/>
      <c r="JLE160" s="129"/>
      <c r="JLF160" s="129"/>
      <c r="JLG160" s="129"/>
      <c r="JLH160" s="129"/>
      <c r="JLI160" s="129"/>
      <c r="JLJ160" s="129"/>
      <c r="JLK160" s="129"/>
      <c r="JLL160" s="129"/>
      <c r="JLM160" s="129"/>
      <c r="JLN160" s="129"/>
      <c r="JLO160" s="129"/>
      <c r="JLP160" s="129"/>
      <c r="JLQ160" s="129"/>
      <c r="JLR160" s="129"/>
      <c r="JLS160" s="129"/>
      <c r="JLT160" s="129"/>
      <c r="JLU160" s="129"/>
      <c r="JLV160" s="129"/>
      <c r="JLW160" s="129"/>
      <c r="JLX160" s="129"/>
      <c r="JLY160" s="129"/>
      <c r="JLZ160" s="129"/>
      <c r="JMA160" s="129"/>
      <c r="JMB160" s="129"/>
      <c r="JMC160" s="129"/>
      <c r="JMD160" s="129"/>
      <c r="JME160" s="129"/>
      <c r="JMF160" s="129"/>
      <c r="JMG160" s="129"/>
      <c r="JMH160" s="129"/>
      <c r="JMI160" s="129"/>
      <c r="JMJ160" s="129"/>
      <c r="JMK160" s="129"/>
      <c r="JML160" s="129"/>
      <c r="JMM160" s="129"/>
      <c r="JMN160" s="129"/>
      <c r="JMO160" s="129"/>
      <c r="JMP160" s="129"/>
      <c r="JMQ160" s="129"/>
      <c r="JMR160" s="129"/>
      <c r="JMS160" s="129"/>
      <c r="JMT160" s="129"/>
      <c r="JMU160" s="129"/>
      <c r="JMV160" s="129"/>
      <c r="JMW160" s="129"/>
      <c r="JMX160" s="129"/>
      <c r="JMY160" s="129"/>
      <c r="JMZ160" s="129"/>
      <c r="JNA160" s="129"/>
      <c r="JNB160" s="129"/>
      <c r="JNC160" s="129"/>
      <c r="JND160" s="129"/>
      <c r="JNE160" s="129"/>
      <c r="JNF160" s="129"/>
      <c r="JNG160" s="129"/>
      <c r="JNH160" s="129"/>
      <c r="JNI160" s="129"/>
      <c r="JNJ160" s="129"/>
      <c r="JNK160" s="129"/>
      <c r="JNL160" s="129"/>
      <c r="JNM160" s="129"/>
      <c r="JNN160" s="129"/>
      <c r="JNO160" s="129"/>
      <c r="JNP160" s="129"/>
      <c r="JNQ160" s="129"/>
      <c r="JNR160" s="129"/>
      <c r="JNS160" s="129"/>
      <c r="JNT160" s="129"/>
      <c r="JNU160" s="129"/>
      <c r="JNV160" s="129"/>
      <c r="JNW160" s="129"/>
      <c r="JNX160" s="129"/>
      <c r="JNY160" s="129"/>
      <c r="JNZ160" s="129"/>
      <c r="JOA160" s="129"/>
      <c r="JOB160" s="129"/>
      <c r="JOC160" s="129"/>
      <c r="JOD160" s="129"/>
      <c r="JOE160" s="129"/>
      <c r="JOF160" s="129"/>
      <c r="JOG160" s="129"/>
      <c r="JOH160" s="129"/>
      <c r="JOI160" s="129"/>
      <c r="JOJ160" s="129"/>
      <c r="JOK160" s="129"/>
      <c r="JOL160" s="129"/>
      <c r="JOM160" s="129"/>
      <c r="JON160" s="129"/>
      <c r="JOO160" s="129"/>
      <c r="JOP160" s="129"/>
      <c r="JOQ160" s="129"/>
      <c r="JOR160" s="129"/>
      <c r="JOS160" s="129"/>
      <c r="JOT160" s="129"/>
      <c r="JOU160" s="129"/>
      <c r="JOV160" s="129"/>
      <c r="JOW160" s="129"/>
      <c r="JOX160" s="129"/>
      <c r="JOY160" s="129"/>
      <c r="JOZ160" s="129"/>
      <c r="JPA160" s="129"/>
      <c r="JPB160" s="129"/>
      <c r="JPC160" s="129"/>
      <c r="JPD160" s="129"/>
      <c r="JPE160" s="129"/>
      <c r="JPF160" s="129"/>
      <c r="JPG160" s="129"/>
      <c r="JPH160" s="129"/>
      <c r="JPI160" s="129"/>
      <c r="JPJ160" s="129"/>
      <c r="JPK160" s="129"/>
      <c r="JPL160" s="129"/>
      <c r="JPM160" s="129"/>
      <c r="JPN160" s="129"/>
      <c r="JPO160" s="129"/>
      <c r="JPP160" s="129"/>
      <c r="JPQ160" s="129"/>
      <c r="JPR160" s="129"/>
      <c r="JPS160" s="129"/>
      <c r="JPT160" s="129"/>
      <c r="JPU160" s="129"/>
      <c r="JPV160" s="129"/>
      <c r="JPW160" s="129"/>
      <c r="JPX160" s="129"/>
      <c r="JPY160" s="129"/>
      <c r="JPZ160" s="129"/>
      <c r="JQA160" s="129"/>
      <c r="JQB160" s="129"/>
      <c r="JQC160" s="129"/>
      <c r="JQD160" s="129"/>
      <c r="JQE160" s="129"/>
      <c r="JQF160" s="129"/>
      <c r="JQG160" s="129"/>
      <c r="JQH160" s="129"/>
      <c r="JQI160" s="129"/>
      <c r="JQJ160" s="129"/>
      <c r="JQK160" s="129"/>
      <c r="JQL160" s="129"/>
      <c r="JQM160" s="129"/>
      <c r="JQN160" s="129"/>
      <c r="JQO160" s="129"/>
      <c r="JQP160" s="129"/>
      <c r="JQQ160" s="129"/>
      <c r="JQR160" s="129"/>
      <c r="JQS160" s="129"/>
      <c r="JQT160" s="129"/>
      <c r="JQU160" s="129"/>
      <c r="JQV160" s="129"/>
      <c r="JQW160" s="129"/>
      <c r="JQX160" s="129"/>
      <c r="JQY160" s="129"/>
      <c r="JQZ160" s="129"/>
      <c r="JRA160" s="129"/>
      <c r="JRB160" s="129"/>
      <c r="JRC160" s="129"/>
      <c r="JRD160" s="129"/>
      <c r="JRE160" s="129"/>
      <c r="JRF160" s="129"/>
      <c r="JRG160" s="129"/>
      <c r="JRH160" s="129"/>
      <c r="JRI160" s="129"/>
      <c r="JRJ160" s="129"/>
      <c r="JRK160" s="129"/>
      <c r="JRL160" s="129"/>
      <c r="JRM160" s="129"/>
      <c r="JRN160" s="129"/>
      <c r="JRO160" s="129"/>
      <c r="JRP160" s="129"/>
      <c r="JRQ160" s="129"/>
      <c r="JRR160" s="129"/>
      <c r="JRS160" s="129"/>
      <c r="JRT160" s="129"/>
      <c r="JRU160" s="129"/>
      <c r="JRV160" s="129"/>
      <c r="JRW160" s="129"/>
      <c r="JRX160" s="129"/>
      <c r="JRY160" s="129"/>
      <c r="JRZ160" s="129"/>
      <c r="JSA160" s="129"/>
      <c r="JSB160" s="129"/>
      <c r="JSC160" s="129"/>
      <c r="JSD160" s="129"/>
      <c r="JSE160" s="129"/>
      <c r="JSF160" s="129"/>
      <c r="JSG160" s="129"/>
      <c r="JSH160" s="129"/>
      <c r="JSI160" s="129"/>
      <c r="JSJ160" s="129"/>
      <c r="JSK160" s="129"/>
      <c r="JSL160" s="129"/>
      <c r="JSM160" s="129"/>
      <c r="JSN160" s="129"/>
      <c r="JSO160" s="129"/>
      <c r="JSP160" s="129"/>
      <c r="JSQ160" s="129"/>
      <c r="JSR160" s="129"/>
      <c r="JSS160" s="129"/>
      <c r="JST160" s="129"/>
      <c r="JSU160" s="129"/>
      <c r="JSV160" s="129"/>
      <c r="JSW160" s="129"/>
      <c r="JSX160" s="129"/>
      <c r="JSY160" s="129"/>
      <c r="JSZ160" s="129"/>
      <c r="JTA160" s="129"/>
      <c r="JTB160" s="129"/>
      <c r="JTC160" s="129"/>
      <c r="JTD160" s="129"/>
      <c r="JTE160" s="129"/>
      <c r="JTF160" s="129"/>
      <c r="JTG160" s="129"/>
      <c r="JTH160" s="129"/>
      <c r="JTI160" s="129"/>
      <c r="JTJ160" s="129"/>
      <c r="JTK160" s="129"/>
      <c r="JTL160" s="129"/>
      <c r="JTM160" s="129"/>
      <c r="JTN160" s="129"/>
      <c r="JTO160" s="129"/>
      <c r="JTP160" s="129"/>
      <c r="JTQ160" s="129"/>
      <c r="JTR160" s="129"/>
      <c r="JTS160" s="129"/>
      <c r="JTT160" s="129"/>
      <c r="JTU160" s="129"/>
      <c r="JTV160" s="129"/>
      <c r="JTW160" s="129"/>
      <c r="JTX160" s="129"/>
      <c r="JTY160" s="129"/>
      <c r="JTZ160" s="129"/>
      <c r="JUA160" s="129"/>
      <c r="JUB160" s="129"/>
      <c r="JUC160" s="129"/>
      <c r="JUD160" s="129"/>
      <c r="JUE160" s="129"/>
      <c r="JUF160" s="129"/>
      <c r="JUG160" s="129"/>
      <c r="JUH160" s="129"/>
      <c r="JUI160" s="129"/>
      <c r="JUJ160" s="129"/>
      <c r="JUK160" s="129"/>
      <c r="JUL160" s="129"/>
      <c r="JUM160" s="129"/>
      <c r="JUN160" s="129"/>
      <c r="JUO160" s="129"/>
      <c r="JUP160" s="129"/>
      <c r="JUQ160" s="129"/>
      <c r="JUR160" s="129"/>
      <c r="JUS160" s="129"/>
      <c r="JUT160" s="129"/>
      <c r="JUU160" s="129"/>
      <c r="JUV160" s="129"/>
      <c r="JUW160" s="129"/>
      <c r="JUX160" s="129"/>
      <c r="JUY160" s="129"/>
      <c r="JUZ160" s="129"/>
      <c r="JVA160" s="129"/>
      <c r="JVB160" s="129"/>
      <c r="JVC160" s="129"/>
      <c r="JVD160" s="129"/>
      <c r="JVE160" s="129"/>
      <c r="JVF160" s="129"/>
      <c r="JVG160" s="129"/>
      <c r="JVH160" s="129"/>
      <c r="JVI160" s="129"/>
      <c r="JVJ160" s="129"/>
      <c r="JVK160" s="129"/>
      <c r="JVL160" s="129"/>
      <c r="JVM160" s="129"/>
      <c r="JVN160" s="129"/>
      <c r="JVO160" s="129"/>
      <c r="JVP160" s="129"/>
      <c r="JVQ160" s="129"/>
      <c r="JVR160" s="129"/>
      <c r="JVS160" s="129"/>
      <c r="JVT160" s="129"/>
      <c r="JVU160" s="129"/>
      <c r="JVV160" s="129"/>
      <c r="JVW160" s="129"/>
      <c r="JVX160" s="129"/>
      <c r="JVY160" s="129"/>
      <c r="JVZ160" s="129"/>
      <c r="JWA160" s="129"/>
      <c r="JWB160" s="129"/>
      <c r="JWC160" s="129"/>
      <c r="JWD160" s="129"/>
      <c r="JWE160" s="129"/>
      <c r="JWF160" s="129"/>
      <c r="JWG160" s="129"/>
      <c r="JWH160" s="129"/>
      <c r="JWI160" s="129"/>
      <c r="JWJ160" s="129"/>
      <c r="JWK160" s="129"/>
      <c r="JWL160" s="129"/>
      <c r="JWM160" s="129"/>
      <c r="JWN160" s="129"/>
      <c r="JWO160" s="129"/>
      <c r="JWP160" s="129"/>
      <c r="JWQ160" s="129"/>
      <c r="JWR160" s="129"/>
      <c r="JWS160" s="129"/>
      <c r="JWT160" s="129"/>
      <c r="JWU160" s="129"/>
      <c r="JWV160" s="129"/>
      <c r="JWW160" s="129"/>
      <c r="JWX160" s="129"/>
      <c r="JWY160" s="129"/>
      <c r="JWZ160" s="129"/>
      <c r="JXA160" s="129"/>
      <c r="JXB160" s="129"/>
      <c r="JXC160" s="129"/>
      <c r="JXD160" s="129"/>
      <c r="JXE160" s="129"/>
      <c r="JXF160" s="129"/>
      <c r="JXG160" s="129"/>
      <c r="JXH160" s="129"/>
      <c r="JXI160" s="129"/>
      <c r="JXJ160" s="129"/>
      <c r="JXK160" s="129"/>
      <c r="JXL160" s="129"/>
      <c r="JXM160" s="129"/>
      <c r="JXN160" s="129"/>
      <c r="JXO160" s="129"/>
      <c r="JXP160" s="129"/>
      <c r="JXQ160" s="129"/>
      <c r="JXR160" s="129"/>
      <c r="JXS160" s="129"/>
      <c r="JXT160" s="129"/>
      <c r="JXU160" s="129"/>
      <c r="JXV160" s="129"/>
      <c r="JXW160" s="129"/>
      <c r="JXX160" s="129"/>
      <c r="JXY160" s="129"/>
      <c r="JXZ160" s="129"/>
      <c r="JYA160" s="129"/>
      <c r="JYB160" s="129"/>
      <c r="JYC160" s="129"/>
      <c r="JYD160" s="129"/>
      <c r="JYE160" s="129"/>
      <c r="JYF160" s="129"/>
      <c r="JYG160" s="129"/>
      <c r="JYH160" s="129"/>
      <c r="JYI160" s="129"/>
      <c r="JYJ160" s="129"/>
      <c r="JYK160" s="129"/>
      <c r="JYL160" s="129"/>
      <c r="JYM160" s="129"/>
      <c r="JYN160" s="129"/>
      <c r="JYO160" s="129"/>
      <c r="JYP160" s="129"/>
      <c r="JYQ160" s="129"/>
      <c r="JYR160" s="129"/>
      <c r="JYS160" s="129"/>
      <c r="JYT160" s="129"/>
      <c r="JYU160" s="129"/>
      <c r="JYV160" s="129"/>
      <c r="JYW160" s="129"/>
      <c r="JYX160" s="129"/>
      <c r="JYY160" s="129"/>
      <c r="JYZ160" s="129"/>
      <c r="JZA160" s="129"/>
      <c r="JZB160" s="129"/>
      <c r="JZC160" s="129"/>
      <c r="JZD160" s="129"/>
      <c r="JZE160" s="129"/>
      <c r="JZF160" s="129"/>
      <c r="JZG160" s="129"/>
      <c r="JZH160" s="129"/>
      <c r="JZI160" s="129"/>
      <c r="JZJ160" s="129"/>
      <c r="JZK160" s="129"/>
      <c r="JZL160" s="129"/>
      <c r="JZM160" s="129"/>
      <c r="JZN160" s="129"/>
      <c r="JZO160" s="129"/>
      <c r="JZP160" s="129"/>
      <c r="JZQ160" s="129"/>
      <c r="JZR160" s="129"/>
      <c r="JZS160" s="129"/>
      <c r="JZT160" s="129"/>
      <c r="JZU160" s="129"/>
      <c r="JZV160" s="129"/>
      <c r="JZW160" s="129"/>
      <c r="JZX160" s="129"/>
      <c r="JZY160" s="129"/>
      <c r="JZZ160" s="129"/>
      <c r="KAA160" s="129"/>
      <c r="KAB160" s="129"/>
      <c r="KAC160" s="129"/>
      <c r="KAD160" s="129"/>
      <c r="KAE160" s="129"/>
      <c r="KAF160" s="129"/>
      <c r="KAG160" s="129"/>
      <c r="KAH160" s="129"/>
      <c r="KAI160" s="129"/>
      <c r="KAJ160" s="129"/>
      <c r="KAK160" s="129"/>
      <c r="KAL160" s="129"/>
      <c r="KAM160" s="129"/>
      <c r="KAN160" s="129"/>
      <c r="KAO160" s="129"/>
      <c r="KAP160" s="129"/>
      <c r="KAQ160" s="129"/>
      <c r="KAR160" s="129"/>
      <c r="KAS160" s="129"/>
      <c r="KAT160" s="129"/>
      <c r="KAU160" s="129"/>
      <c r="KAV160" s="129"/>
      <c r="KAW160" s="129"/>
      <c r="KAX160" s="129"/>
      <c r="KAY160" s="129"/>
      <c r="KAZ160" s="129"/>
      <c r="KBA160" s="129"/>
      <c r="KBB160" s="129"/>
      <c r="KBC160" s="129"/>
      <c r="KBD160" s="129"/>
      <c r="KBE160" s="129"/>
      <c r="KBF160" s="129"/>
      <c r="KBG160" s="129"/>
      <c r="KBH160" s="129"/>
      <c r="KBI160" s="129"/>
      <c r="KBJ160" s="129"/>
      <c r="KBK160" s="129"/>
      <c r="KBL160" s="129"/>
      <c r="KBM160" s="129"/>
      <c r="KBN160" s="129"/>
      <c r="KBO160" s="129"/>
      <c r="KBP160" s="129"/>
      <c r="KBQ160" s="129"/>
      <c r="KBR160" s="129"/>
      <c r="KBS160" s="129"/>
      <c r="KBT160" s="129"/>
      <c r="KBU160" s="129"/>
      <c r="KBV160" s="129"/>
      <c r="KBW160" s="129"/>
      <c r="KBX160" s="129"/>
      <c r="KBY160" s="129"/>
      <c r="KBZ160" s="129"/>
      <c r="KCA160" s="129"/>
      <c r="KCB160" s="129"/>
      <c r="KCC160" s="129"/>
      <c r="KCD160" s="129"/>
      <c r="KCE160" s="129"/>
      <c r="KCF160" s="129"/>
      <c r="KCG160" s="129"/>
      <c r="KCH160" s="129"/>
      <c r="KCI160" s="129"/>
      <c r="KCJ160" s="129"/>
      <c r="KCK160" s="129"/>
      <c r="KCL160" s="129"/>
      <c r="KCM160" s="129"/>
      <c r="KCN160" s="129"/>
      <c r="KCO160" s="129"/>
      <c r="KCP160" s="129"/>
      <c r="KCQ160" s="129"/>
      <c r="KCR160" s="129"/>
      <c r="KCS160" s="129"/>
      <c r="KCT160" s="129"/>
      <c r="KCU160" s="129"/>
      <c r="KCV160" s="129"/>
      <c r="KCW160" s="129"/>
      <c r="KCX160" s="129"/>
      <c r="KCY160" s="129"/>
      <c r="KCZ160" s="129"/>
      <c r="KDA160" s="129"/>
      <c r="KDB160" s="129"/>
      <c r="KDC160" s="129"/>
      <c r="KDD160" s="129"/>
      <c r="KDE160" s="129"/>
      <c r="KDF160" s="129"/>
      <c r="KDG160" s="129"/>
      <c r="KDH160" s="129"/>
      <c r="KDI160" s="129"/>
      <c r="KDJ160" s="129"/>
      <c r="KDK160" s="129"/>
      <c r="KDL160" s="129"/>
      <c r="KDM160" s="129"/>
      <c r="KDN160" s="129"/>
      <c r="KDO160" s="129"/>
      <c r="KDP160" s="129"/>
      <c r="KDQ160" s="129"/>
      <c r="KDR160" s="129"/>
      <c r="KDS160" s="129"/>
      <c r="KDT160" s="129"/>
      <c r="KDU160" s="129"/>
      <c r="KDV160" s="129"/>
      <c r="KDW160" s="129"/>
      <c r="KDX160" s="129"/>
      <c r="KDY160" s="129"/>
      <c r="KDZ160" s="129"/>
      <c r="KEA160" s="129"/>
      <c r="KEB160" s="129"/>
      <c r="KEC160" s="129"/>
      <c r="KED160" s="129"/>
      <c r="KEE160" s="129"/>
      <c r="KEF160" s="129"/>
      <c r="KEG160" s="129"/>
      <c r="KEH160" s="129"/>
      <c r="KEI160" s="129"/>
      <c r="KEJ160" s="129"/>
      <c r="KEK160" s="129"/>
      <c r="KEL160" s="129"/>
      <c r="KEM160" s="129"/>
      <c r="KEN160" s="129"/>
      <c r="KEO160" s="129"/>
      <c r="KEP160" s="129"/>
      <c r="KEQ160" s="129"/>
      <c r="KER160" s="129"/>
      <c r="KES160" s="129"/>
      <c r="KET160" s="129"/>
      <c r="KEU160" s="129"/>
      <c r="KEV160" s="129"/>
      <c r="KEW160" s="129"/>
      <c r="KEX160" s="129"/>
      <c r="KEY160" s="129"/>
      <c r="KEZ160" s="129"/>
      <c r="KFA160" s="129"/>
      <c r="KFB160" s="129"/>
      <c r="KFC160" s="129"/>
      <c r="KFD160" s="129"/>
      <c r="KFE160" s="129"/>
      <c r="KFF160" s="129"/>
      <c r="KFG160" s="129"/>
      <c r="KFH160" s="129"/>
      <c r="KFI160" s="129"/>
      <c r="KFJ160" s="129"/>
      <c r="KFK160" s="129"/>
      <c r="KFL160" s="129"/>
      <c r="KFM160" s="129"/>
      <c r="KFN160" s="129"/>
      <c r="KFO160" s="129"/>
      <c r="KFP160" s="129"/>
      <c r="KFQ160" s="129"/>
      <c r="KFR160" s="129"/>
      <c r="KFS160" s="129"/>
      <c r="KFT160" s="129"/>
      <c r="KFU160" s="129"/>
      <c r="KFV160" s="129"/>
      <c r="KFW160" s="129"/>
      <c r="KFX160" s="129"/>
      <c r="KFY160" s="129"/>
      <c r="KFZ160" s="129"/>
      <c r="KGA160" s="129"/>
      <c r="KGB160" s="129"/>
      <c r="KGC160" s="129"/>
      <c r="KGD160" s="129"/>
      <c r="KGE160" s="129"/>
      <c r="KGF160" s="129"/>
      <c r="KGG160" s="129"/>
      <c r="KGH160" s="129"/>
      <c r="KGI160" s="129"/>
      <c r="KGJ160" s="129"/>
      <c r="KGK160" s="129"/>
      <c r="KGL160" s="129"/>
      <c r="KGM160" s="129"/>
      <c r="KGN160" s="129"/>
      <c r="KGO160" s="129"/>
      <c r="KGP160" s="129"/>
      <c r="KGQ160" s="129"/>
      <c r="KGR160" s="129"/>
      <c r="KGS160" s="129"/>
      <c r="KGT160" s="129"/>
      <c r="KGU160" s="129"/>
      <c r="KGV160" s="129"/>
      <c r="KGW160" s="129"/>
      <c r="KGX160" s="129"/>
      <c r="KGY160" s="129"/>
      <c r="KGZ160" s="129"/>
      <c r="KHA160" s="129"/>
      <c r="KHB160" s="129"/>
      <c r="KHC160" s="129"/>
      <c r="KHD160" s="129"/>
      <c r="KHE160" s="129"/>
      <c r="KHF160" s="129"/>
      <c r="KHG160" s="129"/>
      <c r="KHH160" s="129"/>
      <c r="KHI160" s="129"/>
      <c r="KHJ160" s="129"/>
      <c r="KHK160" s="129"/>
      <c r="KHL160" s="129"/>
      <c r="KHM160" s="129"/>
      <c r="KHN160" s="129"/>
      <c r="KHO160" s="129"/>
      <c r="KHP160" s="129"/>
      <c r="KHQ160" s="129"/>
      <c r="KHR160" s="129"/>
      <c r="KHS160" s="129"/>
      <c r="KHT160" s="129"/>
      <c r="KHU160" s="129"/>
      <c r="KHV160" s="129"/>
      <c r="KHW160" s="129"/>
      <c r="KHX160" s="129"/>
      <c r="KHY160" s="129"/>
      <c r="KHZ160" s="129"/>
      <c r="KIA160" s="129"/>
      <c r="KIB160" s="129"/>
      <c r="KIC160" s="129"/>
      <c r="KID160" s="129"/>
      <c r="KIE160" s="129"/>
      <c r="KIF160" s="129"/>
      <c r="KIG160" s="129"/>
      <c r="KIH160" s="129"/>
      <c r="KII160" s="129"/>
      <c r="KIJ160" s="129"/>
      <c r="KIK160" s="129"/>
      <c r="KIL160" s="129"/>
      <c r="KIM160" s="129"/>
      <c r="KIN160" s="129"/>
      <c r="KIO160" s="129"/>
      <c r="KIP160" s="129"/>
      <c r="KIQ160" s="129"/>
      <c r="KIR160" s="129"/>
      <c r="KIS160" s="129"/>
      <c r="KIT160" s="129"/>
      <c r="KIU160" s="129"/>
      <c r="KIV160" s="129"/>
      <c r="KIW160" s="129"/>
      <c r="KIX160" s="129"/>
      <c r="KIY160" s="129"/>
      <c r="KIZ160" s="129"/>
      <c r="KJA160" s="129"/>
      <c r="KJB160" s="129"/>
      <c r="KJC160" s="129"/>
      <c r="KJD160" s="129"/>
      <c r="KJE160" s="129"/>
      <c r="KJF160" s="129"/>
      <c r="KJG160" s="129"/>
      <c r="KJH160" s="129"/>
      <c r="KJI160" s="129"/>
      <c r="KJJ160" s="129"/>
      <c r="KJK160" s="129"/>
      <c r="KJL160" s="129"/>
      <c r="KJM160" s="129"/>
      <c r="KJN160" s="129"/>
      <c r="KJO160" s="129"/>
      <c r="KJP160" s="129"/>
      <c r="KJQ160" s="129"/>
      <c r="KJR160" s="129"/>
      <c r="KJS160" s="129"/>
      <c r="KJT160" s="129"/>
      <c r="KJU160" s="129"/>
      <c r="KJV160" s="129"/>
      <c r="KJW160" s="129"/>
      <c r="KJX160" s="129"/>
      <c r="KJY160" s="129"/>
      <c r="KJZ160" s="129"/>
      <c r="KKA160" s="129"/>
      <c r="KKB160" s="129"/>
      <c r="KKC160" s="129"/>
      <c r="KKD160" s="129"/>
      <c r="KKE160" s="129"/>
      <c r="KKF160" s="129"/>
      <c r="KKG160" s="129"/>
      <c r="KKH160" s="129"/>
      <c r="KKI160" s="129"/>
      <c r="KKJ160" s="129"/>
      <c r="KKK160" s="129"/>
      <c r="KKL160" s="129"/>
      <c r="KKM160" s="129"/>
      <c r="KKN160" s="129"/>
      <c r="KKO160" s="129"/>
      <c r="KKP160" s="129"/>
      <c r="KKQ160" s="129"/>
      <c r="KKR160" s="129"/>
      <c r="KKS160" s="129"/>
      <c r="KKT160" s="129"/>
      <c r="KKU160" s="129"/>
      <c r="KKV160" s="129"/>
      <c r="KKW160" s="129"/>
      <c r="KKX160" s="129"/>
      <c r="KKY160" s="129"/>
      <c r="KKZ160" s="129"/>
      <c r="KLA160" s="129"/>
      <c r="KLB160" s="129"/>
      <c r="KLC160" s="129"/>
      <c r="KLD160" s="129"/>
      <c r="KLE160" s="129"/>
      <c r="KLF160" s="129"/>
      <c r="KLG160" s="129"/>
      <c r="KLH160" s="129"/>
      <c r="KLI160" s="129"/>
      <c r="KLJ160" s="129"/>
      <c r="KLK160" s="129"/>
      <c r="KLL160" s="129"/>
      <c r="KLM160" s="129"/>
      <c r="KLN160" s="129"/>
      <c r="KLO160" s="129"/>
      <c r="KLP160" s="129"/>
      <c r="KLQ160" s="129"/>
      <c r="KLR160" s="129"/>
      <c r="KLS160" s="129"/>
      <c r="KLT160" s="129"/>
      <c r="KLU160" s="129"/>
      <c r="KLV160" s="129"/>
      <c r="KLW160" s="129"/>
      <c r="KLX160" s="129"/>
      <c r="KLY160" s="129"/>
      <c r="KLZ160" s="129"/>
      <c r="KMA160" s="129"/>
      <c r="KMB160" s="129"/>
      <c r="KMC160" s="129"/>
      <c r="KMD160" s="129"/>
      <c r="KME160" s="129"/>
      <c r="KMF160" s="129"/>
      <c r="KMG160" s="129"/>
      <c r="KMH160" s="129"/>
      <c r="KMI160" s="129"/>
      <c r="KMJ160" s="129"/>
      <c r="KMK160" s="129"/>
      <c r="KML160" s="129"/>
      <c r="KMM160" s="129"/>
      <c r="KMN160" s="129"/>
      <c r="KMO160" s="129"/>
      <c r="KMP160" s="129"/>
      <c r="KMQ160" s="129"/>
      <c r="KMR160" s="129"/>
      <c r="KMS160" s="129"/>
      <c r="KMT160" s="129"/>
      <c r="KMU160" s="129"/>
      <c r="KMV160" s="129"/>
      <c r="KMW160" s="129"/>
      <c r="KMX160" s="129"/>
      <c r="KMY160" s="129"/>
      <c r="KMZ160" s="129"/>
      <c r="KNA160" s="129"/>
      <c r="KNB160" s="129"/>
      <c r="KNC160" s="129"/>
      <c r="KND160" s="129"/>
      <c r="KNE160" s="129"/>
      <c r="KNF160" s="129"/>
      <c r="KNG160" s="129"/>
      <c r="KNH160" s="129"/>
      <c r="KNI160" s="129"/>
      <c r="KNJ160" s="129"/>
      <c r="KNK160" s="129"/>
      <c r="KNL160" s="129"/>
      <c r="KNM160" s="129"/>
      <c r="KNN160" s="129"/>
      <c r="KNO160" s="129"/>
      <c r="KNP160" s="129"/>
      <c r="KNQ160" s="129"/>
      <c r="KNR160" s="129"/>
      <c r="KNS160" s="129"/>
      <c r="KNT160" s="129"/>
      <c r="KNU160" s="129"/>
      <c r="KNV160" s="129"/>
      <c r="KNW160" s="129"/>
      <c r="KNX160" s="129"/>
      <c r="KNY160" s="129"/>
      <c r="KNZ160" s="129"/>
      <c r="KOA160" s="129"/>
      <c r="KOB160" s="129"/>
      <c r="KOC160" s="129"/>
      <c r="KOD160" s="129"/>
      <c r="KOE160" s="129"/>
      <c r="KOF160" s="129"/>
      <c r="KOG160" s="129"/>
      <c r="KOH160" s="129"/>
      <c r="KOI160" s="129"/>
      <c r="KOJ160" s="129"/>
      <c r="KOK160" s="129"/>
      <c r="KOL160" s="129"/>
      <c r="KOM160" s="129"/>
      <c r="KON160" s="129"/>
      <c r="KOO160" s="129"/>
      <c r="KOP160" s="129"/>
      <c r="KOQ160" s="129"/>
      <c r="KOR160" s="129"/>
      <c r="KOS160" s="129"/>
      <c r="KOT160" s="129"/>
      <c r="KOU160" s="129"/>
      <c r="KOV160" s="129"/>
      <c r="KOW160" s="129"/>
      <c r="KOX160" s="129"/>
      <c r="KOY160" s="129"/>
      <c r="KOZ160" s="129"/>
      <c r="KPA160" s="129"/>
      <c r="KPB160" s="129"/>
      <c r="KPC160" s="129"/>
      <c r="KPD160" s="129"/>
      <c r="KPE160" s="129"/>
      <c r="KPF160" s="129"/>
      <c r="KPG160" s="129"/>
      <c r="KPH160" s="129"/>
      <c r="KPI160" s="129"/>
      <c r="KPJ160" s="129"/>
      <c r="KPK160" s="129"/>
      <c r="KPL160" s="129"/>
      <c r="KPM160" s="129"/>
      <c r="KPN160" s="129"/>
      <c r="KPO160" s="129"/>
      <c r="KPP160" s="129"/>
      <c r="KPQ160" s="129"/>
      <c r="KPR160" s="129"/>
      <c r="KPS160" s="129"/>
      <c r="KPT160" s="129"/>
      <c r="KPU160" s="129"/>
      <c r="KPV160" s="129"/>
      <c r="KPW160" s="129"/>
      <c r="KPX160" s="129"/>
      <c r="KPY160" s="129"/>
      <c r="KPZ160" s="129"/>
      <c r="KQA160" s="129"/>
      <c r="KQB160" s="129"/>
      <c r="KQC160" s="129"/>
      <c r="KQD160" s="129"/>
      <c r="KQE160" s="129"/>
      <c r="KQF160" s="129"/>
      <c r="KQG160" s="129"/>
      <c r="KQH160" s="129"/>
      <c r="KQI160" s="129"/>
      <c r="KQJ160" s="129"/>
      <c r="KQK160" s="129"/>
      <c r="KQL160" s="129"/>
      <c r="KQM160" s="129"/>
      <c r="KQN160" s="129"/>
      <c r="KQO160" s="129"/>
      <c r="KQP160" s="129"/>
      <c r="KQQ160" s="129"/>
      <c r="KQR160" s="129"/>
      <c r="KQS160" s="129"/>
      <c r="KQT160" s="129"/>
      <c r="KQU160" s="129"/>
      <c r="KQV160" s="129"/>
      <c r="KQW160" s="129"/>
      <c r="KQX160" s="129"/>
      <c r="KQY160" s="129"/>
      <c r="KQZ160" s="129"/>
      <c r="KRA160" s="129"/>
      <c r="KRB160" s="129"/>
      <c r="KRC160" s="129"/>
      <c r="KRD160" s="129"/>
      <c r="KRE160" s="129"/>
      <c r="KRF160" s="129"/>
      <c r="KRG160" s="129"/>
      <c r="KRH160" s="129"/>
      <c r="KRI160" s="129"/>
      <c r="KRJ160" s="129"/>
      <c r="KRK160" s="129"/>
      <c r="KRL160" s="129"/>
      <c r="KRM160" s="129"/>
      <c r="KRN160" s="129"/>
      <c r="KRO160" s="129"/>
      <c r="KRP160" s="129"/>
      <c r="KRQ160" s="129"/>
      <c r="KRR160" s="129"/>
      <c r="KRS160" s="129"/>
      <c r="KRT160" s="129"/>
      <c r="KRU160" s="129"/>
      <c r="KRV160" s="129"/>
      <c r="KRW160" s="129"/>
      <c r="KRX160" s="129"/>
      <c r="KRY160" s="129"/>
      <c r="KRZ160" s="129"/>
      <c r="KSA160" s="129"/>
      <c r="KSB160" s="129"/>
      <c r="KSC160" s="129"/>
      <c r="KSD160" s="129"/>
      <c r="KSE160" s="129"/>
      <c r="KSF160" s="129"/>
      <c r="KSG160" s="129"/>
      <c r="KSH160" s="129"/>
      <c r="KSI160" s="129"/>
      <c r="KSJ160" s="129"/>
      <c r="KSK160" s="129"/>
      <c r="KSL160" s="129"/>
      <c r="KSM160" s="129"/>
      <c r="KSN160" s="129"/>
      <c r="KSO160" s="129"/>
      <c r="KSP160" s="129"/>
      <c r="KSQ160" s="129"/>
      <c r="KSR160" s="129"/>
      <c r="KSS160" s="129"/>
      <c r="KST160" s="129"/>
      <c r="KSU160" s="129"/>
      <c r="KSV160" s="129"/>
      <c r="KSW160" s="129"/>
      <c r="KSX160" s="129"/>
      <c r="KSY160" s="129"/>
      <c r="KSZ160" s="129"/>
      <c r="KTA160" s="129"/>
      <c r="KTB160" s="129"/>
      <c r="KTC160" s="129"/>
      <c r="KTD160" s="129"/>
      <c r="KTE160" s="129"/>
      <c r="KTF160" s="129"/>
      <c r="KTG160" s="129"/>
      <c r="KTH160" s="129"/>
      <c r="KTI160" s="129"/>
      <c r="KTJ160" s="129"/>
      <c r="KTK160" s="129"/>
      <c r="KTL160" s="129"/>
      <c r="KTM160" s="129"/>
      <c r="KTN160" s="129"/>
      <c r="KTO160" s="129"/>
      <c r="KTP160" s="129"/>
      <c r="KTQ160" s="129"/>
      <c r="KTR160" s="129"/>
      <c r="KTS160" s="129"/>
      <c r="KTT160" s="129"/>
      <c r="KTU160" s="129"/>
      <c r="KTV160" s="129"/>
      <c r="KTW160" s="129"/>
      <c r="KTX160" s="129"/>
      <c r="KTY160" s="129"/>
      <c r="KTZ160" s="129"/>
      <c r="KUA160" s="129"/>
      <c r="KUB160" s="129"/>
      <c r="KUC160" s="129"/>
      <c r="KUD160" s="129"/>
      <c r="KUE160" s="129"/>
      <c r="KUF160" s="129"/>
      <c r="KUG160" s="129"/>
      <c r="KUH160" s="129"/>
      <c r="KUI160" s="129"/>
      <c r="KUJ160" s="129"/>
      <c r="KUK160" s="129"/>
      <c r="KUL160" s="129"/>
      <c r="KUM160" s="129"/>
      <c r="KUN160" s="129"/>
      <c r="KUO160" s="129"/>
      <c r="KUP160" s="129"/>
      <c r="KUQ160" s="129"/>
      <c r="KUR160" s="129"/>
      <c r="KUS160" s="129"/>
      <c r="KUT160" s="129"/>
      <c r="KUU160" s="129"/>
      <c r="KUV160" s="129"/>
      <c r="KUW160" s="129"/>
      <c r="KUX160" s="129"/>
      <c r="KUY160" s="129"/>
      <c r="KUZ160" s="129"/>
      <c r="KVA160" s="129"/>
      <c r="KVB160" s="129"/>
      <c r="KVC160" s="129"/>
      <c r="KVD160" s="129"/>
      <c r="KVE160" s="129"/>
      <c r="KVF160" s="129"/>
      <c r="KVG160" s="129"/>
      <c r="KVH160" s="129"/>
      <c r="KVI160" s="129"/>
      <c r="KVJ160" s="129"/>
      <c r="KVK160" s="129"/>
      <c r="KVL160" s="129"/>
      <c r="KVM160" s="129"/>
      <c r="KVN160" s="129"/>
      <c r="KVO160" s="129"/>
      <c r="KVP160" s="129"/>
      <c r="KVQ160" s="129"/>
      <c r="KVR160" s="129"/>
      <c r="KVS160" s="129"/>
      <c r="KVT160" s="129"/>
      <c r="KVU160" s="129"/>
      <c r="KVV160" s="129"/>
      <c r="KVW160" s="129"/>
      <c r="KVX160" s="129"/>
      <c r="KVY160" s="129"/>
      <c r="KVZ160" s="129"/>
      <c r="KWA160" s="129"/>
      <c r="KWB160" s="129"/>
      <c r="KWC160" s="129"/>
      <c r="KWD160" s="129"/>
      <c r="KWE160" s="129"/>
      <c r="KWF160" s="129"/>
      <c r="KWG160" s="129"/>
      <c r="KWH160" s="129"/>
      <c r="KWI160" s="129"/>
      <c r="KWJ160" s="129"/>
      <c r="KWK160" s="129"/>
      <c r="KWL160" s="129"/>
      <c r="KWM160" s="129"/>
      <c r="KWN160" s="129"/>
      <c r="KWO160" s="129"/>
      <c r="KWP160" s="129"/>
      <c r="KWQ160" s="129"/>
      <c r="KWR160" s="129"/>
      <c r="KWS160" s="129"/>
      <c r="KWT160" s="129"/>
      <c r="KWU160" s="129"/>
      <c r="KWV160" s="129"/>
      <c r="KWW160" s="129"/>
      <c r="KWX160" s="129"/>
      <c r="KWY160" s="129"/>
      <c r="KWZ160" s="129"/>
      <c r="KXA160" s="129"/>
      <c r="KXB160" s="129"/>
      <c r="KXC160" s="129"/>
      <c r="KXD160" s="129"/>
      <c r="KXE160" s="129"/>
      <c r="KXF160" s="129"/>
      <c r="KXG160" s="129"/>
      <c r="KXH160" s="129"/>
      <c r="KXI160" s="129"/>
      <c r="KXJ160" s="129"/>
      <c r="KXK160" s="129"/>
      <c r="KXL160" s="129"/>
      <c r="KXM160" s="129"/>
      <c r="KXN160" s="129"/>
      <c r="KXO160" s="129"/>
      <c r="KXP160" s="129"/>
      <c r="KXQ160" s="129"/>
      <c r="KXR160" s="129"/>
      <c r="KXS160" s="129"/>
      <c r="KXT160" s="129"/>
      <c r="KXU160" s="129"/>
      <c r="KXV160" s="129"/>
      <c r="KXW160" s="129"/>
      <c r="KXX160" s="129"/>
      <c r="KXY160" s="129"/>
      <c r="KXZ160" s="129"/>
      <c r="KYA160" s="129"/>
      <c r="KYB160" s="129"/>
      <c r="KYC160" s="129"/>
      <c r="KYD160" s="129"/>
      <c r="KYE160" s="129"/>
      <c r="KYF160" s="129"/>
      <c r="KYG160" s="129"/>
      <c r="KYH160" s="129"/>
      <c r="KYI160" s="129"/>
      <c r="KYJ160" s="129"/>
      <c r="KYK160" s="129"/>
      <c r="KYL160" s="129"/>
      <c r="KYM160" s="129"/>
      <c r="KYN160" s="129"/>
      <c r="KYO160" s="129"/>
      <c r="KYP160" s="129"/>
      <c r="KYQ160" s="129"/>
      <c r="KYR160" s="129"/>
      <c r="KYS160" s="129"/>
      <c r="KYT160" s="129"/>
      <c r="KYU160" s="129"/>
      <c r="KYV160" s="129"/>
      <c r="KYW160" s="129"/>
      <c r="KYX160" s="129"/>
      <c r="KYY160" s="129"/>
      <c r="KYZ160" s="129"/>
      <c r="KZA160" s="129"/>
      <c r="KZB160" s="129"/>
      <c r="KZC160" s="129"/>
      <c r="KZD160" s="129"/>
      <c r="KZE160" s="129"/>
      <c r="KZF160" s="129"/>
      <c r="KZG160" s="129"/>
      <c r="KZH160" s="129"/>
      <c r="KZI160" s="129"/>
      <c r="KZJ160" s="129"/>
      <c r="KZK160" s="129"/>
      <c r="KZL160" s="129"/>
      <c r="KZM160" s="129"/>
      <c r="KZN160" s="129"/>
      <c r="KZO160" s="129"/>
      <c r="KZP160" s="129"/>
      <c r="KZQ160" s="129"/>
      <c r="KZR160" s="129"/>
      <c r="KZS160" s="129"/>
      <c r="KZT160" s="129"/>
      <c r="KZU160" s="129"/>
      <c r="KZV160" s="129"/>
      <c r="KZW160" s="129"/>
      <c r="KZX160" s="129"/>
      <c r="KZY160" s="129"/>
      <c r="KZZ160" s="129"/>
      <c r="LAA160" s="129"/>
      <c r="LAB160" s="129"/>
      <c r="LAC160" s="129"/>
      <c r="LAD160" s="129"/>
      <c r="LAE160" s="129"/>
      <c r="LAF160" s="129"/>
      <c r="LAG160" s="129"/>
      <c r="LAH160" s="129"/>
      <c r="LAI160" s="129"/>
      <c r="LAJ160" s="129"/>
      <c r="LAK160" s="129"/>
      <c r="LAL160" s="129"/>
      <c r="LAM160" s="129"/>
      <c r="LAN160" s="129"/>
      <c r="LAO160" s="129"/>
      <c r="LAP160" s="129"/>
      <c r="LAQ160" s="129"/>
      <c r="LAR160" s="129"/>
      <c r="LAS160" s="129"/>
      <c r="LAT160" s="129"/>
      <c r="LAU160" s="129"/>
      <c r="LAV160" s="129"/>
      <c r="LAW160" s="129"/>
      <c r="LAX160" s="129"/>
      <c r="LAY160" s="129"/>
      <c r="LAZ160" s="129"/>
      <c r="LBA160" s="129"/>
      <c r="LBB160" s="129"/>
      <c r="LBC160" s="129"/>
      <c r="LBD160" s="129"/>
      <c r="LBE160" s="129"/>
      <c r="LBF160" s="129"/>
      <c r="LBG160" s="129"/>
      <c r="LBH160" s="129"/>
      <c r="LBI160" s="129"/>
      <c r="LBJ160" s="129"/>
      <c r="LBK160" s="129"/>
      <c r="LBL160" s="129"/>
      <c r="LBM160" s="129"/>
      <c r="LBN160" s="129"/>
      <c r="LBO160" s="129"/>
      <c r="LBP160" s="129"/>
      <c r="LBQ160" s="129"/>
      <c r="LBR160" s="129"/>
      <c r="LBS160" s="129"/>
      <c r="LBT160" s="129"/>
      <c r="LBU160" s="129"/>
      <c r="LBV160" s="129"/>
      <c r="LBW160" s="129"/>
      <c r="LBX160" s="129"/>
      <c r="LBY160" s="129"/>
      <c r="LBZ160" s="129"/>
      <c r="LCA160" s="129"/>
      <c r="LCB160" s="129"/>
      <c r="LCC160" s="129"/>
      <c r="LCD160" s="129"/>
      <c r="LCE160" s="129"/>
      <c r="LCF160" s="129"/>
      <c r="LCG160" s="129"/>
      <c r="LCH160" s="129"/>
      <c r="LCI160" s="129"/>
      <c r="LCJ160" s="129"/>
      <c r="LCK160" s="129"/>
      <c r="LCL160" s="129"/>
      <c r="LCM160" s="129"/>
      <c r="LCN160" s="129"/>
      <c r="LCO160" s="129"/>
      <c r="LCP160" s="129"/>
      <c r="LCQ160" s="129"/>
      <c r="LCR160" s="129"/>
      <c r="LCS160" s="129"/>
      <c r="LCT160" s="129"/>
      <c r="LCU160" s="129"/>
      <c r="LCV160" s="129"/>
      <c r="LCW160" s="129"/>
      <c r="LCX160" s="129"/>
      <c r="LCY160" s="129"/>
      <c r="LCZ160" s="129"/>
      <c r="LDA160" s="129"/>
      <c r="LDB160" s="129"/>
      <c r="LDC160" s="129"/>
      <c r="LDD160" s="129"/>
      <c r="LDE160" s="129"/>
      <c r="LDF160" s="129"/>
      <c r="LDG160" s="129"/>
      <c r="LDH160" s="129"/>
      <c r="LDI160" s="129"/>
      <c r="LDJ160" s="129"/>
      <c r="LDK160" s="129"/>
      <c r="LDL160" s="129"/>
      <c r="LDM160" s="129"/>
      <c r="LDN160" s="129"/>
      <c r="LDO160" s="129"/>
      <c r="LDP160" s="129"/>
      <c r="LDQ160" s="129"/>
      <c r="LDR160" s="129"/>
      <c r="LDS160" s="129"/>
      <c r="LDT160" s="129"/>
      <c r="LDU160" s="129"/>
      <c r="LDV160" s="129"/>
      <c r="LDW160" s="129"/>
      <c r="LDX160" s="129"/>
      <c r="LDY160" s="129"/>
      <c r="LDZ160" s="129"/>
      <c r="LEA160" s="129"/>
      <c r="LEB160" s="129"/>
      <c r="LEC160" s="129"/>
      <c r="LED160" s="129"/>
      <c r="LEE160" s="129"/>
      <c r="LEF160" s="129"/>
      <c r="LEG160" s="129"/>
      <c r="LEH160" s="129"/>
      <c r="LEI160" s="129"/>
      <c r="LEJ160" s="129"/>
      <c r="LEK160" s="129"/>
      <c r="LEL160" s="129"/>
      <c r="LEM160" s="129"/>
      <c r="LEN160" s="129"/>
      <c r="LEO160" s="129"/>
      <c r="LEP160" s="129"/>
      <c r="LEQ160" s="129"/>
      <c r="LER160" s="129"/>
      <c r="LES160" s="129"/>
      <c r="LET160" s="129"/>
      <c r="LEU160" s="129"/>
      <c r="LEV160" s="129"/>
      <c r="LEW160" s="129"/>
      <c r="LEX160" s="129"/>
      <c r="LEY160" s="129"/>
      <c r="LEZ160" s="129"/>
      <c r="LFA160" s="129"/>
      <c r="LFB160" s="129"/>
      <c r="LFC160" s="129"/>
      <c r="LFD160" s="129"/>
      <c r="LFE160" s="129"/>
      <c r="LFF160" s="129"/>
      <c r="LFG160" s="129"/>
      <c r="LFH160" s="129"/>
      <c r="LFI160" s="129"/>
      <c r="LFJ160" s="129"/>
      <c r="LFK160" s="129"/>
      <c r="LFL160" s="129"/>
      <c r="LFM160" s="129"/>
      <c r="LFN160" s="129"/>
      <c r="LFO160" s="129"/>
      <c r="LFP160" s="129"/>
      <c r="LFQ160" s="129"/>
      <c r="LFR160" s="129"/>
      <c r="LFS160" s="129"/>
      <c r="LFT160" s="129"/>
      <c r="LFU160" s="129"/>
      <c r="LFV160" s="129"/>
      <c r="LFW160" s="129"/>
      <c r="LFX160" s="129"/>
      <c r="LFY160" s="129"/>
      <c r="LFZ160" s="129"/>
      <c r="LGA160" s="129"/>
      <c r="LGB160" s="129"/>
      <c r="LGC160" s="129"/>
      <c r="LGD160" s="129"/>
      <c r="LGE160" s="129"/>
      <c r="LGF160" s="129"/>
      <c r="LGG160" s="129"/>
      <c r="LGH160" s="129"/>
      <c r="LGI160" s="129"/>
      <c r="LGJ160" s="129"/>
      <c r="LGK160" s="129"/>
      <c r="LGL160" s="129"/>
      <c r="LGM160" s="129"/>
      <c r="LGN160" s="129"/>
      <c r="LGO160" s="129"/>
      <c r="LGP160" s="129"/>
      <c r="LGQ160" s="129"/>
      <c r="LGR160" s="129"/>
      <c r="LGS160" s="129"/>
      <c r="LGT160" s="129"/>
      <c r="LGU160" s="129"/>
      <c r="LGV160" s="129"/>
      <c r="LGW160" s="129"/>
      <c r="LGX160" s="129"/>
      <c r="LGY160" s="129"/>
      <c r="LGZ160" s="129"/>
      <c r="LHA160" s="129"/>
      <c r="LHB160" s="129"/>
      <c r="LHC160" s="129"/>
      <c r="LHD160" s="129"/>
      <c r="LHE160" s="129"/>
      <c r="LHF160" s="129"/>
      <c r="LHG160" s="129"/>
      <c r="LHH160" s="129"/>
      <c r="LHI160" s="129"/>
      <c r="LHJ160" s="129"/>
      <c r="LHK160" s="129"/>
      <c r="LHL160" s="129"/>
      <c r="LHM160" s="129"/>
      <c r="LHN160" s="129"/>
      <c r="LHO160" s="129"/>
      <c r="LHP160" s="129"/>
      <c r="LHQ160" s="129"/>
      <c r="LHR160" s="129"/>
      <c r="LHS160" s="129"/>
      <c r="LHT160" s="129"/>
      <c r="LHU160" s="129"/>
      <c r="LHV160" s="129"/>
      <c r="LHW160" s="129"/>
      <c r="LHX160" s="129"/>
      <c r="LHY160" s="129"/>
      <c r="LHZ160" s="129"/>
      <c r="LIA160" s="129"/>
      <c r="LIB160" s="129"/>
      <c r="LIC160" s="129"/>
      <c r="LID160" s="129"/>
      <c r="LIE160" s="129"/>
      <c r="LIF160" s="129"/>
      <c r="LIG160" s="129"/>
      <c r="LIH160" s="129"/>
      <c r="LII160" s="129"/>
      <c r="LIJ160" s="129"/>
      <c r="LIK160" s="129"/>
      <c r="LIL160" s="129"/>
      <c r="LIM160" s="129"/>
      <c r="LIN160" s="129"/>
      <c r="LIO160" s="129"/>
      <c r="LIP160" s="129"/>
      <c r="LIQ160" s="129"/>
      <c r="LIR160" s="129"/>
      <c r="LIS160" s="129"/>
      <c r="LIT160" s="129"/>
      <c r="LIU160" s="129"/>
      <c r="LIV160" s="129"/>
      <c r="LIW160" s="129"/>
      <c r="LIX160" s="129"/>
      <c r="LIY160" s="129"/>
      <c r="LIZ160" s="129"/>
      <c r="LJA160" s="129"/>
      <c r="LJB160" s="129"/>
      <c r="LJC160" s="129"/>
      <c r="LJD160" s="129"/>
      <c r="LJE160" s="129"/>
      <c r="LJF160" s="129"/>
      <c r="LJG160" s="129"/>
      <c r="LJH160" s="129"/>
      <c r="LJI160" s="129"/>
      <c r="LJJ160" s="129"/>
      <c r="LJK160" s="129"/>
      <c r="LJL160" s="129"/>
      <c r="LJM160" s="129"/>
      <c r="LJN160" s="129"/>
      <c r="LJO160" s="129"/>
      <c r="LJP160" s="129"/>
      <c r="LJQ160" s="129"/>
      <c r="LJR160" s="129"/>
      <c r="LJS160" s="129"/>
      <c r="LJT160" s="129"/>
      <c r="LJU160" s="129"/>
      <c r="LJV160" s="129"/>
      <c r="LJW160" s="129"/>
      <c r="LJX160" s="129"/>
      <c r="LJY160" s="129"/>
      <c r="LJZ160" s="129"/>
      <c r="LKA160" s="129"/>
      <c r="LKB160" s="129"/>
      <c r="LKC160" s="129"/>
      <c r="LKD160" s="129"/>
      <c r="LKE160" s="129"/>
      <c r="LKF160" s="129"/>
      <c r="LKG160" s="129"/>
      <c r="LKH160" s="129"/>
      <c r="LKI160" s="129"/>
      <c r="LKJ160" s="129"/>
      <c r="LKK160" s="129"/>
      <c r="LKL160" s="129"/>
      <c r="LKM160" s="129"/>
      <c r="LKN160" s="129"/>
      <c r="LKO160" s="129"/>
      <c r="LKP160" s="129"/>
      <c r="LKQ160" s="129"/>
      <c r="LKR160" s="129"/>
      <c r="LKS160" s="129"/>
      <c r="LKT160" s="129"/>
      <c r="LKU160" s="129"/>
      <c r="LKV160" s="129"/>
      <c r="LKW160" s="129"/>
      <c r="LKX160" s="129"/>
      <c r="LKY160" s="129"/>
      <c r="LKZ160" s="129"/>
      <c r="LLA160" s="129"/>
      <c r="LLB160" s="129"/>
      <c r="LLC160" s="129"/>
      <c r="LLD160" s="129"/>
      <c r="LLE160" s="129"/>
      <c r="LLF160" s="129"/>
      <c r="LLG160" s="129"/>
      <c r="LLH160" s="129"/>
      <c r="LLI160" s="129"/>
      <c r="LLJ160" s="129"/>
      <c r="LLK160" s="129"/>
      <c r="LLL160" s="129"/>
      <c r="LLM160" s="129"/>
      <c r="LLN160" s="129"/>
      <c r="LLO160" s="129"/>
      <c r="LLP160" s="129"/>
      <c r="LLQ160" s="129"/>
      <c r="LLR160" s="129"/>
      <c r="LLS160" s="129"/>
      <c r="LLT160" s="129"/>
      <c r="LLU160" s="129"/>
      <c r="LLV160" s="129"/>
      <c r="LLW160" s="129"/>
      <c r="LLX160" s="129"/>
      <c r="LLY160" s="129"/>
      <c r="LLZ160" s="129"/>
      <c r="LMA160" s="129"/>
      <c r="LMB160" s="129"/>
      <c r="LMC160" s="129"/>
      <c r="LMD160" s="129"/>
      <c r="LME160" s="129"/>
      <c r="LMF160" s="129"/>
      <c r="LMG160" s="129"/>
      <c r="LMH160" s="129"/>
      <c r="LMI160" s="129"/>
      <c r="LMJ160" s="129"/>
      <c r="LMK160" s="129"/>
      <c r="LML160" s="129"/>
      <c r="LMM160" s="129"/>
      <c r="LMN160" s="129"/>
      <c r="LMO160" s="129"/>
      <c r="LMP160" s="129"/>
      <c r="LMQ160" s="129"/>
      <c r="LMR160" s="129"/>
      <c r="LMS160" s="129"/>
      <c r="LMT160" s="129"/>
      <c r="LMU160" s="129"/>
      <c r="LMV160" s="129"/>
      <c r="LMW160" s="129"/>
      <c r="LMX160" s="129"/>
      <c r="LMY160" s="129"/>
      <c r="LMZ160" s="129"/>
      <c r="LNA160" s="129"/>
      <c r="LNB160" s="129"/>
      <c r="LNC160" s="129"/>
      <c r="LND160" s="129"/>
      <c r="LNE160" s="129"/>
      <c r="LNF160" s="129"/>
      <c r="LNG160" s="129"/>
      <c r="LNH160" s="129"/>
      <c r="LNI160" s="129"/>
      <c r="LNJ160" s="129"/>
      <c r="LNK160" s="129"/>
      <c r="LNL160" s="129"/>
      <c r="LNM160" s="129"/>
      <c r="LNN160" s="129"/>
      <c r="LNO160" s="129"/>
      <c r="LNP160" s="129"/>
      <c r="LNQ160" s="129"/>
      <c r="LNR160" s="129"/>
      <c r="LNS160" s="129"/>
      <c r="LNT160" s="129"/>
      <c r="LNU160" s="129"/>
      <c r="LNV160" s="129"/>
      <c r="LNW160" s="129"/>
      <c r="LNX160" s="129"/>
      <c r="LNY160" s="129"/>
      <c r="LNZ160" s="129"/>
      <c r="LOA160" s="129"/>
      <c r="LOB160" s="129"/>
      <c r="LOC160" s="129"/>
      <c r="LOD160" s="129"/>
      <c r="LOE160" s="129"/>
      <c r="LOF160" s="129"/>
      <c r="LOG160" s="129"/>
      <c r="LOH160" s="129"/>
      <c r="LOI160" s="129"/>
      <c r="LOJ160" s="129"/>
      <c r="LOK160" s="129"/>
      <c r="LOL160" s="129"/>
      <c r="LOM160" s="129"/>
      <c r="LON160" s="129"/>
      <c r="LOO160" s="129"/>
      <c r="LOP160" s="129"/>
      <c r="LOQ160" s="129"/>
      <c r="LOR160" s="129"/>
      <c r="LOS160" s="129"/>
      <c r="LOT160" s="129"/>
      <c r="LOU160" s="129"/>
      <c r="LOV160" s="129"/>
      <c r="LOW160" s="129"/>
      <c r="LOX160" s="129"/>
      <c r="LOY160" s="129"/>
      <c r="LOZ160" s="129"/>
      <c r="LPA160" s="129"/>
      <c r="LPB160" s="129"/>
      <c r="LPC160" s="129"/>
      <c r="LPD160" s="129"/>
      <c r="LPE160" s="129"/>
      <c r="LPF160" s="129"/>
      <c r="LPG160" s="129"/>
      <c r="LPH160" s="129"/>
      <c r="LPI160" s="129"/>
      <c r="LPJ160" s="129"/>
      <c r="LPK160" s="129"/>
      <c r="LPL160" s="129"/>
      <c r="LPM160" s="129"/>
      <c r="LPN160" s="129"/>
      <c r="LPO160" s="129"/>
      <c r="LPP160" s="129"/>
      <c r="LPQ160" s="129"/>
      <c r="LPR160" s="129"/>
      <c r="LPS160" s="129"/>
      <c r="LPT160" s="129"/>
      <c r="LPU160" s="129"/>
      <c r="LPV160" s="129"/>
      <c r="LPW160" s="129"/>
      <c r="LPX160" s="129"/>
      <c r="LPY160" s="129"/>
      <c r="LPZ160" s="129"/>
      <c r="LQA160" s="129"/>
      <c r="LQB160" s="129"/>
      <c r="LQC160" s="129"/>
      <c r="LQD160" s="129"/>
      <c r="LQE160" s="129"/>
      <c r="LQF160" s="129"/>
      <c r="LQG160" s="129"/>
      <c r="LQH160" s="129"/>
      <c r="LQI160" s="129"/>
      <c r="LQJ160" s="129"/>
      <c r="LQK160" s="129"/>
      <c r="LQL160" s="129"/>
      <c r="LQM160" s="129"/>
      <c r="LQN160" s="129"/>
      <c r="LQO160" s="129"/>
      <c r="LQP160" s="129"/>
      <c r="LQQ160" s="129"/>
      <c r="LQR160" s="129"/>
      <c r="LQS160" s="129"/>
      <c r="LQT160" s="129"/>
      <c r="LQU160" s="129"/>
      <c r="LQV160" s="129"/>
      <c r="LQW160" s="129"/>
      <c r="LQX160" s="129"/>
      <c r="LQY160" s="129"/>
      <c r="LQZ160" s="129"/>
      <c r="LRA160" s="129"/>
      <c r="LRB160" s="129"/>
      <c r="LRC160" s="129"/>
      <c r="LRD160" s="129"/>
      <c r="LRE160" s="129"/>
      <c r="LRF160" s="129"/>
      <c r="LRG160" s="129"/>
      <c r="LRH160" s="129"/>
      <c r="LRI160" s="129"/>
      <c r="LRJ160" s="129"/>
      <c r="LRK160" s="129"/>
      <c r="LRL160" s="129"/>
      <c r="LRM160" s="129"/>
      <c r="LRN160" s="129"/>
      <c r="LRO160" s="129"/>
      <c r="LRP160" s="129"/>
      <c r="LRQ160" s="129"/>
      <c r="LRR160" s="129"/>
      <c r="LRS160" s="129"/>
      <c r="LRT160" s="129"/>
      <c r="LRU160" s="129"/>
      <c r="LRV160" s="129"/>
      <c r="LRW160" s="129"/>
      <c r="LRX160" s="129"/>
      <c r="LRY160" s="129"/>
      <c r="LRZ160" s="129"/>
      <c r="LSA160" s="129"/>
      <c r="LSB160" s="129"/>
      <c r="LSC160" s="129"/>
      <c r="LSD160" s="129"/>
      <c r="LSE160" s="129"/>
      <c r="LSF160" s="129"/>
      <c r="LSG160" s="129"/>
      <c r="LSH160" s="129"/>
      <c r="LSI160" s="129"/>
      <c r="LSJ160" s="129"/>
      <c r="LSK160" s="129"/>
      <c r="LSL160" s="129"/>
      <c r="LSM160" s="129"/>
      <c r="LSN160" s="129"/>
      <c r="LSO160" s="129"/>
      <c r="LSP160" s="129"/>
      <c r="LSQ160" s="129"/>
      <c r="LSR160" s="129"/>
      <c r="LSS160" s="129"/>
      <c r="LST160" s="129"/>
      <c r="LSU160" s="129"/>
      <c r="LSV160" s="129"/>
      <c r="LSW160" s="129"/>
      <c r="LSX160" s="129"/>
      <c r="LSY160" s="129"/>
      <c r="LSZ160" s="129"/>
      <c r="LTA160" s="129"/>
      <c r="LTB160" s="129"/>
      <c r="LTC160" s="129"/>
      <c r="LTD160" s="129"/>
      <c r="LTE160" s="129"/>
      <c r="LTF160" s="129"/>
      <c r="LTG160" s="129"/>
      <c r="LTH160" s="129"/>
      <c r="LTI160" s="129"/>
      <c r="LTJ160" s="129"/>
      <c r="LTK160" s="129"/>
      <c r="LTL160" s="129"/>
      <c r="LTM160" s="129"/>
      <c r="LTN160" s="129"/>
      <c r="LTO160" s="129"/>
      <c r="LTP160" s="129"/>
      <c r="LTQ160" s="129"/>
      <c r="LTR160" s="129"/>
      <c r="LTS160" s="129"/>
      <c r="LTT160" s="129"/>
      <c r="LTU160" s="129"/>
      <c r="LTV160" s="129"/>
      <c r="LTW160" s="129"/>
      <c r="LTX160" s="129"/>
      <c r="LTY160" s="129"/>
      <c r="LTZ160" s="129"/>
      <c r="LUA160" s="129"/>
      <c r="LUB160" s="129"/>
      <c r="LUC160" s="129"/>
      <c r="LUD160" s="129"/>
      <c r="LUE160" s="129"/>
      <c r="LUF160" s="129"/>
      <c r="LUG160" s="129"/>
      <c r="LUH160" s="129"/>
      <c r="LUI160" s="129"/>
      <c r="LUJ160" s="129"/>
      <c r="LUK160" s="129"/>
      <c r="LUL160" s="129"/>
      <c r="LUM160" s="129"/>
      <c r="LUN160" s="129"/>
      <c r="LUO160" s="129"/>
      <c r="LUP160" s="129"/>
      <c r="LUQ160" s="129"/>
      <c r="LUR160" s="129"/>
      <c r="LUS160" s="129"/>
      <c r="LUT160" s="129"/>
      <c r="LUU160" s="129"/>
      <c r="LUV160" s="129"/>
      <c r="LUW160" s="129"/>
      <c r="LUX160" s="129"/>
      <c r="LUY160" s="129"/>
      <c r="LUZ160" s="129"/>
      <c r="LVA160" s="129"/>
      <c r="LVB160" s="129"/>
      <c r="LVC160" s="129"/>
      <c r="LVD160" s="129"/>
      <c r="LVE160" s="129"/>
      <c r="LVF160" s="129"/>
      <c r="LVG160" s="129"/>
      <c r="LVH160" s="129"/>
      <c r="LVI160" s="129"/>
      <c r="LVJ160" s="129"/>
      <c r="LVK160" s="129"/>
      <c r="LVL160" s="129"/>
      <c r="LVM160" s="129"/>
      <c r="LVN160" s="129"/>
      <c r="LVO160" s="129"/>
      <c r="LVP160" s="129"/>
      <c r="LVQ160" s="129"/>
      <c r="LVR160" s="129"/>
      <c r="LVS160" s="129"/>
      <c r="LVT160" s="129"/>
      <c r="LVU160" s="129"/>
      <c r="LVV160" s="129"/>
      <c r="LVW160" s="129"/>
      <c r="LVX160" s="129"/>
      <c r="LVY160" s="129"/>
      <c r="LVZ160" s="129"/>
      <c r="LWA160" s="129"/>
      <c r="LWB160" s="129"/>
      <c r="LWC160" s="129"/>
      <c r="LWD160" s="129"/>
      <c r="LWE160" s="129"/>
      <c r="LWF160" s="129"/>
      <c r="LWG160" s="129"/>
      <c r="LWH160" s="129"/>
      <c r="LWI160" s="129"/>
      <c r="LWJ160" s="129"/>
      <c r="LWK160" s="129"/>
      <c r="LWL160" s="129"/>
      <c r="LWM160" s="129"/>
      <c r="LWN160" s="129"/>
      <c r="LWO160" s="129"/>
      <c r="LWP160" s="129"/>
      <c r="LWQ160" s="129"/>
      <c r="LWR160" s="129"/>
      <c r="LWS160" s="129"/>
      <c r="LWT160" s="129"/>
      <c r="LWU160" s="129"/>
      <c r="LWV160" s="129"/>
      <c r="LWW160" s="129"/>
      <c r="LWX160" s="129"/>
      <c r="LWY160" s="129"/>
      <c r="LWZ160" s="129"/>
      <c r="LXA160" s="129"/>
      <c r="LXB160" s="129"/>
      <c r="LXC160" s="129"/>
      <c r="LXD160" s="129"/>
      <c r="LXE160" s="129"/>
      <c r="LXF160" s="129"/>
      <c r="LXG160" s="129"/>
      <c r="LXH160" s="129"/>
      <c r="LXI160" s="129"/>
      <c r="LXJ160" s="129"/>
      <c r="LXK160" s="129"/>
      <c r="LXL160" s="129"/>
      <c r="LXM160" s="129"/>
      <c r="LXN160" s="129"/>
      <c r="LXO160" s="129"/>
      <c r="LXP160" s="129"/>
      <c r="LXQ160" s="129"/>
      <c r="LXR160" s="129"/>
      <c r="LXS160" s="129"/>
      <c r="LXT160" s="129"/>
      <c r="LXU160" s="129"/>
      <c r="LXV160" s="129"/>
      <c r="LXW160" s="129"/>
      <c r="LXX160" s="129"/>
      <c r="LXY160" s="129"/>
      <c r="LXZ160" s="129"/>
      <c r="LYA160" s="129"/>
      <c r="LYB160" s="129"/>
      <c r="LYC160" s="129"/>
      <c r="LYD160" s="129"/>
      <c r="LYE160" s="129"/>
      <c r="LYF160" s="129"/>
      <c r="LYG160" s="129"/>
      <c r="LYH160" s="129"/>
      <c r="LYI160" s="129"/>
      <c r="LYJ160" s="129"/>
      <c r="LYK160" s="129"/>
      <c r="LYL160" s="129"/>
      <c r="LYM160" s="129"/>
      <c r="LYN160" s="129"/>
      <c r="LYO160" s="129"/>
      <c r="LYP160" s="129"/>
      <c r="LYQ160" s="129"/>
      <c r="LYR160" s="129"/>
      <c r="LYS160" s="129"/>
      <c r="LYT160" s="129"/>
      <c r="LYU160" s="129"/>
      <c r="LYV160" s="129"/>
      <c r="LYW160" s="129"/>
      <c r="LYX160" s="129"/>
      <c r="LYY160" s="129"/>
      <c r="LYZ160" s="129"/>
      <c r="LZA160" s="129"/>
      <c r="LZB160" s="129"/>
      <c r="LZC160" s="129"/>
      <c r="LZD160" s="129"/>
      <c r="LZE160" s="129"/>
      <c r="LZF160" s="129"/>
      <c r="LZG160" s="129"/>
      <c r="LZH160" s="129"/>
      <c r="LZI160" s="129"/>
      <c r="LZJ160" s="129"/>
      <c r="LZK160" s="129"/>
      <c r="LZL160" s="129"/>
      <c r="LZM160" s="129"/>
      <c r="LZN160" s="129"/>
      <c r="LZO160" s="129"/>
      <c r="LZP160" s="129"/>
      <c r="LZQ160" s="129"/>
      <c r="LZR160" s="129"/>
      <c r="LZS160" s="129"/>
      <c r="LZT160" s="129"/>
      <c r="LZU160" s="129"/>
      <c r="LZV160" s="129"/>
      <c r="LZW160" s="129"/>
      <c r="LZX160" s="129"/>
      <c r="LZY160" s="129"/>
      <c r="LZZ160" s="129"/>
      <c r="MAA160" s="129"/>
      <c r="MAB160" s="129"/>
      <c r="MAC160" s="129"/>
      <c r="MAD160" s="129"/>
      <c r="MAE160" s="129"/>
      <c r="MAF160" s="129"/>
      <c r="MAG160" s="129"/>
      <c r="MAH160" s="129"/>
      <c r="MAI160" s="129"/>
      <c r="MAJ160" s="129"/>
      <c r="MAK160" s="129"/>
      <c r="MAL160" s="129"/>
      <c r="MAM160" s="129"/>
      <c r="MAN160" s="129"/>
      <c r="MAO160" s="129"/>
      <c r="MAP160" s="129"/>
      <c r="MAQ160" s="129"/>
      <c r="MAR160" s="129"/>
      <c r="MAS160" s="129"/>
      <c r="MAT160" s="129"/>
      <c r="MAU160" s="129"/>
      <c r="MAV160" s="129"/>
      <c r="MAW160" s="129"/>
      <c r="MAX160" s="129"/>
      <c r="MAY160" s="129"/>
      <c r="MAZ160" s="129"/>
      <c r="MBA160" s="129"/>
      <c r="MBB160" s="129"/>
      <c r="MBC160" s="129"/>
      <c r="MBD160" s="129"/>
      <c r="MBE160" s="129"/>
      <c r="MBF160" s="129"/>
      <c r="MBG160" s="129"/>
      <c r="MBH160" s="129"/>
      <c r="MBI160" s="129"/>
      <c r="MBJ160" s="129"/>
      <c r="MBK160" s="129"/>
      <c r="MBL160" s="129"/>
      <c r="MBM160" s="129"/>
      <c r="MBN160" s="129"/>
      <c r="MBO160" s="129"/>
      <c r="MBP160" s="129"/>
      <c r="MBQ160" s="129"/>
      <c r="MBR160" s="129"/>
      <c r="MBS160" s="129"/>
      <c r="MBT160" s="129"/>
      <c r="MBU160" s="129"/>
      <c r="MBV160" s="129"/>
      <c r="MBW160" s="129"/>
      <c r="MBX160" s="129"/>
      <c r="MBY160" s="129"/>
      <c r="MBZ160" s="129"/>
      <c r="MCA160" s="129"/>
      <c r="MCB160" s="129"/>
      <c r="MCC160" s="129"/>
      <c r="MCD160" s="129"/>
      <c r="MCE160" s="129"/>
      <c r="MCF160" s="129"/>
      <c r="MCG160" s="129"/>
      <c r="MCH160" s="129"/>
      <c r="MCI160" s="129"/>
      <c r="MCJ160" s="129"/>
      <c r="MCK160" s="129"/>
      <c r="MCL160" s="129"/>
      <c r="MCM160" s="129"/>
      <c r="MCN160" s="129"/>
      <c r="MCO160" s="129"/>
      <c r="MCP160" s="129"/>
      <c r="MCQ160" s="129"/>
      <c r="MCR160" s="129"/>
      <c r="MCS160" s="129"/>
      <c r="MCT160" s="129"/>
      <c r="MCU160" s="129"/>
      <c r="MCV160" s="129"/>
      <c r="MCW160" s="129"/>
      <c r="MCX160" s="129"/>
      <c r="MCY160" s="129"/>
      <c r="MCZ160" s="129"/>
      <c r="MDA160" s="129"/>
      <c r="MDB160" s="129"/>
      <c r="MDC160" s="129"/>
      <c r="MDD160" s="129"/>
      <c r="MDE160" s="129"/>
      <c r="MDF160" s="129"/>
      <c r="MDG160" s="129"/>
      <c r="MDH160" s="129"/>
      <c r="MDI160" s="129"/>
      <c r="MDJ160" s="129"/>
      <c r="MDK160" s="129"/>
      <c r="MDL160" s="129"/>
      <c r="MDM160" s="129"/>
      <c r="MDN160" s="129"/>
      <c r="MDO160" s="129"/>
      <c r="MDP160" s="129"/>
      <c r="MDQ160" s="129"/>
      <c r="MDR160" s="129"/>
      <c r="MDS160" s="129"/>
      <c r="MDT160" s="129"/>
      <c r="MDU160" s="129"/>
      <c r="MDV160" s="129"/>
      <c r="MDW160" s="129"/>
      <c r="MDX160" s="129"/>
      <c r="MDY160" s="129"/>
      <c r="MDZ160" s="129"/>
      <c r="MEA160" s="129"/>
      <c r="MEB160" s="129"/>
      <c r="MEC160" s="129"/>
      <c r="MED160" s="129"/>
      <c r="MEE160" s="129"/>
      <c r="MEF160" s="129"/>
      <c r="MEG160" s="129"/>
      <c r="MEH160" s="129"/>
      <c r="MEI160" s="129"/>
      <c r="MEJ160" s="129"/>
      <c r="MEK160" s="129"/>
      <c r="MEL160" s="129"/>
      <c r="MEM160" s="129"/>
      <c r="MEN160" s="129"/>
      <c r="MEO160" s="129"/>
      <c r="MEP160" s="129"/>
      <c r="MEQ160" s="129"/>
      <c r="MER160" s="129"/>
      <c r="MES160" s="129"/>
      <c r="MET160" s="129"/>
      <c r="MEU160" s="129"/>
      <c r="MEV160" s="129"/>
      <c r="MEW160" s="129"/>
      <c r="MEX160" s="129"/>
      <c r="MEY160" s="129"/>
      <c r="MEZ160" s="129"/>
      <c r="MFA160" s="129"/>
      <c r="MFB160" s="129"/>
      <c r="MFC160" s="129"/>
      <c r="MFD160" s="129"/>
      <c r="MFE160" s="129"/>
      <c r="MFF160" s="129"/>
      <c r="MFG160" s="129"/>
      <c r="MFH160" s="129"/>
      <c r="MFI160" s="129"/>
      <c r="MFJ160" s="129"/>
      <c r="MFK160" s="129"/>
      <c r="MFL160" s="129"/>
      <c r="MFM160" s="129"/>
      <c r="MFN160" s="129"/>
      <c r="MFO160" s="129"/>
      <c r="MFP160" s="129"/>
      <c r="MFQ160" s="129"/>
      <c r="MFR160" s="129"/>
      <c r="MFS160" s="129"/>
      <c r="MFT160" s="129"/>
      <c r="MFU160" s="129"/>
      <c r="MFV160" s="129"/>
      <c r="MFW160" s="129"/>
      <c r="MFX160" s="129"/>
      <c r="MFY160" s="129"/>
      <c r="MFZ160" s="129"/>
      <c r="MGA160" s="129"/>
      <c r="MGB160" s="129"/>
      <c r="MGC160" s="129"/>
      <c r="MGD160" s="129"/>
      <c r="MGE160" s="129"/>
      <c r="MGF160" s="129"/>
      <c r="MGG160" s="129"/>
      <c r="MGH160" s="129"/>
      <c r="MGI160" s="129"/>
      <c r="MGJ160" s="129"/>
      <c r="MGK160" s="129"/>
      <c r="MGL160" s="129"/>
      <c r="MGM160" s="129"/>
      <c r="MGN160" s="129"/>
      <c r="MGO160" s="129"/>
      <c r="MGP160" s="129"/>
      <c r="MGQ160" s="129"/>
      <c r="MGR160" s="129"/>
      <c r="MGS160" s="129"/>
      <c r="MGT160" s="129"/>
      <c r="MGU160" s="129"/>
      <c r="MGV160" s="129"/>
      <c r="MGW160" s="129"/>
      <c r="MGX160" s="129"/>
      <c r="MGY160" s="129"/>
      <c r="MGZ160" s="129"/>
      <c r="MHA160" s="129"/>
      <c r="MHB160" s="129"/>
      <c r="MHC160" s="129"/>
      <c r="MHD160" s="129"/>
      <c r="MHE160" s="129"/>
      <c r="MHF160" s="129"/>
      <c r="MHG160" s="129"/>
      <c r="MHH160" s="129"/>
      <c r="MHI160" s="129"/>
      <c r="MHJ160" s="129"/>
      <c r="MHK160" s="129"/>
      <c r="MHL160" s="129"/>
      <c r="MHM160" s="129"/>
      <c r="MHN160" s="129"/>
      <c r="MHO160" s="129"/>
      <c r="MHP160" s="129"/>
      <c r="MHQ160" s="129"/>
      <c r="MHR160" s="129"/>
      <c r="MHS160" s="129"/>
      <c r="MHT160" s="129"/>
      <c r="MHU160" s="129"/>
      <c r="MHV160" s="129"/>
      <c r="MHW160" s="129"/>
      <c r="MHX160" s="129"/>
      <c r="MHY160" s="129"/>
      <c r="MHZ160" s="129"/>
      <c r="MIA160" s="129"/>
      <c r="MIB160" s="129"/>
      <c r="MIC160" s="129"/>
      <c r="MID160" s="129"/>
      <c r="MIE160" s="129"/>
      <c r="MIF160" s="129"/>
      <c r="MIG160" s="129"/>
      <c r="MIH160" s="129"/>
      <c r="MII160" s="129"/>
      <c r="MIJ160" s="129"/>
      <c r="MIK160" s="129"/>
      <c r="MIL160" s="129"/>
      <c r="MIM160" s="129"/>
      <c r="MIN160" s="129"/>
      <c r="MIO160" s="129"/>
      <c r="MIP160" s="129"/>
      <c r="MIQ160" s="129"/>
      <c r="MIR160" s="129"/>
      <c r="MIS160" s="129"/>
      <c r="MIT160" s="129"/>
      <c r="MIU160" s="129"/>
      <c r="MIV160" s="129"/>
      <c r="MIW160" s="129"/>
      <c r="MIX160" s="129"/>
      <c r="MIY160" s="129"/>
      <c r="MIZ160" s="129"/>
      <c r="MJA160" s="129"/>
      <c r="MJB160" s="129"/>
      <c r="MJC160" s="129"/>
      <c r="MJD160" s="129"/>
      <c r="MJE160" s="129"/>
      <c r="MJF160" s="129"/>
      <c r="MJG160" s="129"/>
      <c r="MJH160" s="129"/>
      <c r="MJI160" s="129"/>
      <c r="MJJ160" s="129"/>
      <c r="MJK160" s="129"/>
      <c r="MJL160" s="129"/>
      <c r="MJM160" s="129"/>
      <c r="MJN160" s="129"/>
      <c r="MJO160" s="129"/>
      <c r="MJP160" s="129"/>
      <c r="MJQ160" s="129"/>
      <c r="MJR160" s="129"/>
      <c r="MJS160" s="129"/>
      <c r="MJT160" s="129"/>
      <c r="MJU160" s="129"/>
      <c r="MJV160" s="129"/>
      <c r="MJW160" s="129"/>
      <c r="MJX160" s="129"/>
      <c r="MJY160" s="129"/>
      <c r="MJZ160" s="129"/>
      <c r="MKA160" s="129"/>
      <c r="MKB160" s="129"/>
      <c r="MKC160" s="129"/>
      <c r="MKD160" s="129"/>
      <c r="MKE160" s="129"/>
      <c r="MKF160" s="129"/>
      <c r="MKG160" s="129"/>
      <c r="MKH160" s="129"/>
      <c r="MKI160" s="129"/>
      <c r="MKJ160" s="129"/>
      <c r="MKK160" s="129"/>
      <c r="MKL160" s="129"/>
      <c r="MKM160" s="129"/>
      <c r="MKN160" s="129"/>
      <c r="MKO160" s="129"/>
      <c r="MKP160" s="129"/>
      <c r="MKQ160" s="129"/>
      <c r="MKR160" s="129"/>
      <c r="MKS160" s="129"/>
      <c r="MKT160" s="129"/>
      <c r="MKU160" s="129"/>
      <c r="MKV160" s="129"/>
      <c r="MKW160" s="129"/>
      <c r="MKX160" s="129"/>
      <c r="MKY160" s="129"/>
      <c r="MKZ160" s="129"/>
      <c r="MLA160" s="129"/>
      <c r="MLB160" s="129"/>
      <c r="MLC160" s="129"/>
      <c r="MLD160" s="129"/>
      <c r="MLE160" s="129"/>
      <c r="MLF160" s="129"/>
      <c r="MLG160" s="129"/>
      <c r="MLH160" s="129"/>
      <c r="MLI160" s="129"/>
      <c r="MLJ160" s="129"/>
      <c r="MLK160" s="129"/>
      <c r="MLL160" s="129"/>
      <c r="MLM160" s="129"/>
      <c r="MLN160" s="129"/>
      <c r="MLO160" s="129"/>
      <c r="MLP160" s="129"/>
      <c r="MLQ160" s="129"/>
      <c r="MLR160" s="129"/>
      <c r="MLS160" s="129"/>
      <c r="MLT160" s="129"/>
      <c r="MLU160" s="129"/>
      <c r="MLV160" s="129"/>
      <c r="MLW160" s="129"/>
      <c r="MLX160" s="129"/>
      <c r="MLY160" s="129"/>
      <c r="MLZ160" s="129"/>
      <c r="MMA160" s="129"/>
      <c r="MMB160" s="129"/>
      <c r="MMC160" s="129"/>
      <c r="MMD160" s="129"/>
      <c r="MME160" s="129"/>
      <c r="MMF160" s="129"/>
      <c r="MMG160" s="129"/>
      <c r="MMH160" s="129"/>
      <c r="MMI160" s="129"/>
      <c r="MMJ160" s="129"/>
      <c r="MMK160" s="129"/>
      <c r="MML160" s="129"/>
      <c r="MMM160" s="129"/>
      <c r="MMN160" s="129"/>
      <c r="MMO160" s="129"/>
      <c r="MMP160" s="129"/>
      <c r="MMQ160" s="129"/>
      <c r="MMR160" s="129"/>
      <c r="MMS160" s="129"/>
      <c r="MMT160" s="129"/>
      <c r="MMU160" s="129"/>
      <c r="MMV160" s="129"/>
      <c r="MMW160" s="129"/>
      <c r="MMX160" s="129"/>
      <c r="MMY160" s="129"/>
      <c r="MMZ160" s="129"/>
      <c r="MNA160" s="129"/>
      <c r="MNB160" s="129"/>
      <c r="MNC160" s="129"/>
      <c r="MND160" s="129"/>
      <c r="MNE160" s="129"/>
      <c r="MNF160" s="129"/>
      <c r="MNG160" s="129"/>
      <c r="MNH160" s="129"/>
      <c r="MNI160" s="129"/>
      <c r="MNJ160" s="129"/>
      <c r="MNK160" s="129"/>
      <c r="MNL160" s="129"/>
      <c r="MNM160" s="129"/>
      <c r="MNN160" s="129"/>
      <c r="MNO160" s="129"/>
      <c r="MNP160" s="129"/>
      <c r="MNQ160" s="129"/>
      <c r="MNR160" s="129"/>
      <c r="MNS160" s="129"/>
      <c r="MNT160" s="129"/>
      <c r="MNU160" s="129"/>
      <c r="MNV160" s="129"/>
      <c r="MNW160" s="129"/>
      <c r="MNX160" s="129"/>
      <c r="MNY160" s="129"/>
      <c r="MNZ160" s="129"/>
      <c r="MOA160" s="129"/>
      <c r="MOB160" s="129"/>
      <c r="MOC160" s="129"/>
      <c r="MOD160" s="129"/>
      <c r="MOE160" s="129"/>
      <c r="MOF160" s="129"/>
      <c r="MOG160" s="129"/>
      <c r="MOH160" s="129"/>
      <c r="MOI160" s="129"/>
      <c r="MOJ160" s="129"/>
      <c r="MOK160" s="129"/>
      <c r="MOL160" s="129"/>
      <c r="MOM160" s="129"/>
      <c r="MON160" s="129"/>
      <c r="MOO160" s="129"/>
      <c r="MOP160" s="129"/>
      <c r="MOQ160" s="129"/>
      <c r="MOR160" s="129"/>
      <c r="MOS160" s="129"/>
      <c r="MOT160" s="129"/>
      <c r="MOU160" s="129"/>
      <c r="MOV160" s="129"/>
      <c r="MOW160" s="129"/>
      <c r="MOX160" s="129"/>
      <c r="MOY160" s="129"/>
      <c r="MOZ160" s="129"/>
      <c r="MPA160" s="129"/>
      <c r="MPB160" s="129"/>
      <c r="MPC160" s="129"/>
      <c r="MPD160" s="129"/>
      <c r="MPE160" s="129"/>
      <c r="MPF160" s="129"/>
      <c r="MPG160" s="129"/>
      <c r="MPH160" s="129"/>
      <c r="MPI160" s="129"/>
      <c r="MPJ160" s="129"/>
      <c r="MPK160" s="129"/>
      <c r="MPL160" s="129"/>
      <c r="MPM160" s="129"/>
      <c r="MPN160" s="129"/>
      <c r="MPO160" s="129"/>
      <c r="MPP160" s="129"/>
      <c r="MPQ160" s="129"/>
      <c r="MPR160" s="129"/>
      <c r="MPS160" s="129"/>
      <c r="MPT160" s="129"/>
      <c r="MPU160" s="129"/>
      <c r="MPV160" s="129"/>
      <c r="MPW160" s="129"/>
      <c r="MPX160" s="129"/>
      <c r="MPY160" s="129"/>
      <c r="MPZ160" s="129"/>
      <c r="MQA160" s="129"/>
      <c r="MQB160" s="129"/>
      <c r="MQC160" s="129"/>
      <c r="MQD160" s="129"/>
      <c r="MQE160" s="129"/>
      <c r="MQF160" s="129"/>
      <c r="MQG160" s="129"/>
      <c r="MQH160" s="129"/>
      <c r="MQI160" s="129"/>
      <c r="MQJ160" s="129"/>
      <c r="MQK160" s="129"/>
      <c r="MQL160" s="129"/>
      <c r="MQM160" s="129"/>
      <c r="MQN160" s="129"/>
      <c r="MQO160" s="129"/>
      <c r="MQP160" s="129"/>
      <c r="MQQ160" s="129"/>
      <c r="MQR160" s="129"/>
      <c r="MQS160" s="129"/>
      <c r="MQT160" s="129"/>
      <c r="MQU160" s="129"/>
      <c r="MQV160" s="129"/>
      <c r="MQW160" s="129"/>
      <c r="MQX160" s="129"/>
      <c r="MQY160" s="129"/>
      <c r="MQZ160" s="129"/>
      <c r="MRA160" s="129"/>
      <c r="MRB160" s="129"/>
      <c r="MRC160" s="129"/>
      <c r="MRD160" s="129"/>
      <c r="MRE160" s="129"/>
      <c r="MRF160" s="129"/>
      <c r="MRG160" s="129"/>
      <c r="MRH160" s="129"/>
      <c r="MRI160" s="129"/>
      <c r="MRJ160" s="129"/>
      <c r="MRK160" s="129"/>
      <c r="MRL160" s="129"/>
      <c r="MRM160" s="129"/>
      <c r="MRN160" s="129"/>
      <c r="MRO160" s="129"/>
      <c r="MRP160" s="129"/>
      <c r="MRQ160" s="129"/>
      <c r="MRR160" s="129"/>
      <c r="MRS160" s="129"/>
      <c r="MRT160" s="129"/>
      <c r="MRU160" s="129"/>
      <c r="MRV160" s="129"/>
      <c r="MRW160" s="129"/>
      <c r="MRX160" s="129"/>
      <c r="MRY160" s="129"/>
      <c r="MRZ160" s="129"/>
      <c r="MSA160" s="129"/>
      <c r="MSB160" s="129"/>
      <c r="MSC160" s="129"/>
      <c r="MSD160" s="129"/>
      <c r="MSE160" s="129"/>
      <c r="MSF160" s="129"/>
      <c r="MSG160" s="129"/>
      <c r="MSH160" s="129"/>
      <c r="MSI160" s="129"/>
      <c r="MSJ160" s="129"/>
      <c r="MSK160" s="129"/>
      <c r="MSL160" s="129"/>
      <c r="MSM160" s="129"/>
      <c r="MSN160" s="129"/>
      <c r="MSO160" s="129"/>
      <c r="MSP160" s="129"/>
      <c r="MSQ160" s="129"/>
      <c r="MSR160" s="129"/>
      <c r="MSS160" s="129"/>
      <c r="MST160" s="129"/>
      <c r="MSU160" s="129"/>
      <c r="MSV160" s="129"/>
      <c r="MSW160" s="129"/>
      <c r="MSX160" s="129"/>
      <c r="MSY160" s="129"/>
      <c r="MSZ160" s="129"/>
      <c r="MTA160" s="129"/>
      <c r="MTB160" s="129"/>
      <c r="MTC160" s="129"/>
      <c r="MTD160" s="129"/>
      <c r="MTE160" s="129"/>
      <c r="MTF160" s="129"/>
      <c r="MTG160" s="129"/>
      <c r="MTH160" s="129"/>
      <c r="MTI160" s="129"/>
      <c r="MTJ160" s="129"/>
      <c r="MTK160" s="129"/>
      <c r="MTL160" s="129"/>
      <c r="MTM160" s="129"/>
      <c r="MTN160" s="129"/>
      <c r="MTO160" s="129"/>
      <c r="MTP160" s="129"/>
      <c r="MTQ160" s="129"/>
      <c r="MTR160" s="129"/>
      <c r="MTS160" s="129"/>
      <c r="MTT160" s="129"/>
      <c r="MTU160" s="129"/>
      <c r="MTV160" s="129"/>
      <c r="MTW160" s="129"/>
      <c r="MTX160" s="129"/>
      <c r="MTY160" s="129"/>
      <c r="MTZ160" s="129"/>
      <c r="MUA160" s="129"/>
      <c r="MUB160" s="129"/>
      <c r="MUC160" s="129"/>
      <c r="MUD160" s="129"/>
      <c r="MUE160" s="129"/>
      <c r="MUF160" s="129"/>
      <c r="MUG160" s="129"/>
      <c r="MUH160" s="129"/>
      <c r="MUI160" s="129"/>
      <c r="MUJ160" s="129"/>
      <c r="MUK160" s="129"/>
      <c r="MUL160" s="129"/>
      <c r="MUM160" s="129"/>
      <c r="MUN160" s="129"/>
      <c r="MUO160" s="129"/>
      <c r="MUP160" s="129"/>
      <c r="MUQ160" s="129"/>
      <c r="MUR160" s="129"/>
      <c r="MUS160" s="129"/>
      <c r="MUT160" s="129"/>
      <c r="MUU160" s="129"/>
      <c r="MUV160" s="129"/>
      <c r="MUW160" s="129"/>
      <c r="MUX160" s="129"/>
      <c r="MUY160" s="129"/>
      <c r="MUZ160" s="129"/>
      <c r="MVA160" s="129"/>
      <c r="MVB160" s="129"/>
      <c r="MVC160" s="129"/>
      <c r="MVD160" s="129"/>
      <c r="MVE160" s="129"/>
      <c r="MVF160" s="129"/>
      <c r="MVG160" s="129"/>
      <c r="MVH160" s="129"/>
      <c r="MVI160" s="129"/>
      <c r="MVJ160" s="129"/>
      <c r="MVK160" s="129"/>
      <c r="MVL160" s="129"/>
      <c r="MVM160" s="129"/>
      <c r="MVN160" s="129"/>
      <c r="MVO160" s="129"/>
      <c r="MVP160" s="129"/>
      <c r="MVQ160" s="129"/>
      <c r="MVR160" s="129"/>
      <c r="MVS160" s="129"/>
      <c r="MVT160" s="129"/>
      <c r="MVU160" s="129"/>
      <c r="MVV160" s="129"/>
      <c r="MVW160" s="129"/>
      <c r="MVX160" s="129"/>
      <c r="MVY160" s="129"/>
      <c r="MVZ160" s="129"/>
      <c r="MWA160" s="129"/>
      <c r="MWB160" s="129"/>
      <c r="MWC160" s="129"/>
      <c r="MWD160" s="129"/>
      <c r="MWE160" s="129"/>
      <c r="MWF160" s="129"/>
      <c r="MWG160" s="129"/>
      <c r="MWH160" s="129"/>
      <c r="MWI160" s="129"/>
      <c r="MWJ160" s="129"/>
      <c r="MWK160" s="129"/>
      <c r="MWL160" s="129"/>
      <c r="MWM160" s="129"/>
      <c r="MWN160" s="129"/>
      <c r="MWO160" s="129"/>
      <c r="MWP160" s="129"/>
      <c r="MWQ160" s="129"/>
      <c r="MWR160" s="129"/>
      <c r="MWS160" s="129"/>
      <c r="MWT160" s="129"/>
      <c r="MWU160" s="129"/>
      <c r="MWV160" s="129"/>
      <c r="MWW160" s="129"/>
      <c r="MWX160" s="129"/>
      <c r="MWY160" s="129"/>
      <c r="MWZ160" s="129"/>
      <c r="MXA160" s="129"/>
      <c r="MXB160" s="129"/>
      <c r="MXC160" s="129"/>
      <c r="MXD160" s="129"/>
      <c r="MXE160" s="129"/>
      <c r="MXF160" s="129"/>
      <c r="MXG160" s="129"/>
      <c r="MXH160" s="129"/>
      <c r="MXI160" s="129"/>
      <c r="MXJ160" s="129"/>
      <c r="MXK160" s="129"/>
      <c r="MXL160" s="129"/>
      <c r="MXM160" s="129"/>
      <c r="MXN160" s="129"/>
      <c r="MXO160" s="129"/>
      <c r="MXP160" s="129"/>
      <c r="MXQ160" s="129"/>
      <c r="MXR160" s="129"/>
      <c r="MXS160" s="129"/>
      <c r="MXT160" s="129"/>
      <c r="MXU160" s="129"/>
      <c r="MXV160" s="129"/>
      <c r="MXW160" s="129"/>
      <c r="MXX160" s="129"/>
      <c r="MXY160" s="129"/>
      <c r="MXZ160" s="129"/>
      <c r="MYA160" s="129"/>
      <c r="MYB160" s="129"/>
      <c r="MYC160" s="129"/>
      <c r="MYD160" s="129"/>
      <c r="MYE160" s="129"/>
      <c r="MYF160" s="129"/>
      <c r="MYG160" s="129"/>
      <c r="MYH160" s="129"/>
      <c r="MYI160" s="129"/>
      <c r="MYJ160" s="129"/>
      <c r="MYK160" s="129"/>
      <c r="MYL160" s="129"/>
      <c r="MYM160" s="129"/>
      <c r="MYN160" s="129"/>
      <c r="MYO160" s="129"/>
      <c r="MYP160" s="129"/>
      <c r="MYQ160" s="129"/>
      <c r="MYR160" s="129"/>
      <c r="MYS160" s="129"/>
      <c r="MYT160" s="129"/>
      <c r="MYU160" s="129"/>
      <c r="MYV160" s="129"/>
      <c r="MYW160" s="129"/>
      <c r="MYX160" s="129"/>
      <c r="MYY160" s="129"/>
      <c r="MYZ160" s="129"/>
      <c r="MZA160" s="129"/>
      <c r="MZB160" s="129"/>
      <c r="MZC160" s="129"/>
      <c r="MZD160" s="129"/>
      <c r="MZE160" s="129"/>
      <c r="MZF160" s="129"/>
      <c r="MZG160" s="129"/>
      <c r="MZH160" s="129"/>
      <c r="MZI160" s="129"/>
      <c r="MZJ160" s="129"/>
      <c r="MZK160" s="129"/>
      <c r="MZL160" s="129"/>
      <c r="MZM160" s="129"/>
      <c r="MZN160" s="129"/>
      <c r="MZO160" s="129"/>
      <c r="MZP160" s="129"/>
      <c r="MZQ160" s="129"/>
      <c r="MZR160" s="129"/>
      <c r="MZS160" s="129"/>
      <c r="MZT160" s="129"/>
      <c r="MZU160" s="129"/>
      <c r="MZV160" s="129"/>
      <c r="MZW160" s="129"/>
      <c r="MZX160" s="129"/>
      <c r="MZY160" s="129"/>
      <c r="MZZ160" s="129"/>
      <c r="NAA160" s="129"/>
      <c r="NAB160" s="129"/>
      <c r="NAC160" s="129"/>
      <c r="NAD160" s="129"/>
      <c r="NAE160" s="129"/>
      <c r="NAF160" s="129"/>
      <c r="NAG160" s="129"/>
      <c r="NAH160" s="129"/>
      <c r="NAI160" s="129"/>
      <c r="NAJ160" s="129"/>
      <c r="NAK160" s="129"/>
      <c r="NAL160" s="129"/>
      <c r="NAM160" s="129"/>
      <c r="NAN160" s="129"/>
      <c r="NAO160" s="129"/>
      <c r="NAP160" s="129"/>
      <c r="NAQ160" s="129"/>
      <c r="NAR160" s="129"/>
      <c r="NAS160" s="129"/>
      <c r="NAT160" s="129"/>
      <c r="NAU160" s="129"/>
      <c r="NAV160" s="129"/>
      <c r="NAW160" s="129"/>
      <c r="NAX160" s="129"/>
      <c r="NAY160" s="129"/>
      <c r="NAZ160" s="129"/>
      <c r="NBA160" s="129"/>
      <c r="NBB160" s="129"/>
      <c r="NBC160" s="129"/>
      <c r="NBD160" s="129"/>
      <c r="NBE160" s="129"/>
      <c r="NBF160" s="129"/>
      <c r="NBG160" s="129"/>
      <c r="NBH160" s="129"/>
      <c r="NBI160" s="129"/>
      <c r="NBJ160" s="129"/>
      <c r="NBK160" s="129"/>
      <c r="NBL160" s="129"/>
      <c r="NBM160" s="129"/>
      <c r="NBN160" s="129"/>
      <c r="NBO160" s="129"/>
      <c r="NBP160" s="129"/>
      <c r="NBQ160" s="129"/>
      <c r="NBR160" s="129"/>
      <c r="NBS160" s="129"/>
      <c r="NBT160" s="129"/>
      <c r="NBU160" s="129"/>
      <c r="NBV160" s="129"/>
      <c r="NBW160" s="129"/>
      <c r="NBX160" s="129"/>
      <c r="NBY160" s="129"/>
      <c r="NBZ160" s="129"/>
      <c r="NCA160" s="129"/>
      <c r="NCB160" s="129"/>
      <c r="NCC160" s="129"/>
      <c r="NCD160" s="129"/>
      <c r="NCE160" s="129"/>
      <c r="NCF160" s="129"/>
      <c r="NCG160" s="129"/>
      <c r="NCH160" s="129"/>
      <c r="NCI160" s="129"/>
      <c r="NCJ160" s="129"/>
      <c r="NCK160" s="129"/>
      <c r="NCL160" s="129"/>
      <c r="NCM160" s="129"/>
      <c r="NCN160" s="129"/>
      <c r="NCO160" s="129"/>
      <c r="NCP160" s="129"/>
      <c r="NCQ160" s="129"/>
      <c r="NCR160" s="129"/>
      <c r="NCS160" s="129"/>
      <c r="NCT160" s="129"/>
      <c r="NCU160" s="129"/>
      <c r="NCV160" s="129"/>
      <c r="NCW160" s="129"/>
      <c r="NCX160" s="129"/>
      <c r="NCY160" s="129"/>
      <c r="NCZ160" s="129"/>
      <c r="NDA160" s="129"/>
      <c r="NDB160" s="129"/>
      <c r="NDC160" s="129"/>
      <c r="NDD160" s="129"/>
      <c r="NDE160" s="129"/>
      <c r="NDF160" s="129"/>
      <c r="NDG160" s="129"/>
      <c r="NDH160" s="129"/>
      <c r="NDI160" s="129"/>
      <c r="NDJ160" s="129"/>
      <c r="NDK160" s="129"/>
      <c r="NDL160" s="129"/>
      <c r="NDM160" s="129"/>
      <c r="NDN160" s="129"/>
      <c r="NDO160" s="129"/>
      <c r="NDP160" s="129"/>
      <c r="NDQ160" s="129"/>
      <c r="NDR160" s="129"/>
      <c r="NDS160" s="129"/>
      <c r="NDT160" s="129"/>
      <c r="NDU160" s="129"/>
      <c r="NDV160" s="129"/>
      <c r="NDW160" s="129"/>
      <c r="NDX160" s="129"/>
      <c r="NDY160" s="129"/>
      <c r="NDZ160" s="129"/>
      <c r="NEA160" s="129"/>
      <c r="NEB160" s="129"/>
      <c r="NEC160" s="129"/>
      <c r="NED160" s="129"/>
      <c r="NEE160" s="129"/>
      <c r="NEF160" s="129"/>
      <c r="NEG160" s="129"/>
      <c r="NEH160" s="129"/>
      <c r="NEI160" s="129"/>
      <c r="NEJ160" s="129"/>
      <c r="NEK160" s="129"/>
      <c r="NEL160" s="129"/>
      <c r="NEM160" s="129"/>
      <c r="NEN160" s="129"/>
      <c r="NEO160" s="129"/>
      <c r="NEP160" s="129"/>
      <c r="NEQ160" s="129"/>
      <c r="NER160" s="129"/>
      <c r="NES160" s="129"/>
      <c r="NET160" s="129"/>
      <c r="NEU160" s="129"/>
      <c r="NEV160" s="129"/>
      <c r="NEW160" s="129"/>
      <c r="NEX160" s="129"/>
      <c r="NEY160" s="129"/>
      <c r="NEZ160" s="129"/>
      <c r="NFA160" s="129"/>
      <c r="NFB160" s="129"/>
      <c r="NFC160" s="129"/>
      <c r="NFD160" s="129"/>
      <c r="NFE160" s="129"/>
      <c r="NFF160" s="129"/>
      <c r="NFG160" s="129"/>
      <c r="NFH160" s="129"/>
      <c r="NFI160" s="129"/>
      <c r="NFJ160" s="129"/>
      <c r="NFK160" s="129"/>
      <c r="NFL160" s="129"/>
      <c r="NFM160" s="129"/>
      <c r="NFN160" s="129"/>
      <c r="NFO160" s="129"/>
      <c r="NFP160" s="129"/>
      <c r="NFQ160" s="129"/>
      <c r="NFR160" s="129"/>
      <c r="NFS160" s="129"/>
      <c r="NFT160" s="129"/>
      <c r="NFU160" s="129"/>
      <c r="NFV160" s="129"/>
      <c r="NFW160" s="129"/>
      <c r="NFX160" s="129"/>
      <c r="NFY160" s="129"/>
      <c r="NFZ160" s="129"/>
      <c r="NGA160" s="129"/>
      <c r="NGB160" s="129"/>
      <c r="NGC160" s="129"/>
      <c r="NGD160" s="129"/>
      <c r="NGE160" s="129"/>
      <c r="NGF160" s="129"/>
      <c r="NGG160" s="129"/>
      <c r="NGH160" s="129"/>
      <c r="NGI160" s="129"/>
      <c r="NGJ160" s="129"/>
      <c r="NGK160" s="129"/>
      <c r="NGL160" s="129"/>
      <c r="NGM160" s="129"/>
      <c r="NGN160" s="129"/>
      <c r="NGO160" s="129"/>
      <c r="NGP160" s="129"/>
      <c r="NGQ160" s="129"/>
      <c r="NGR160" s="129"/>
      <c r="NGS160" s="129"/>
      <c r="NGT160" s="129"/>
      <c r="NGU160" s="129"/>
      <c r="NGV160" s="129"/>
      <c r="NGW160" s="129"/>
      <c r="NGX160" s="129"/>
      <c r="NGY160" s="129"/>
      <c r="NGZ160" s="129"/>
      <c r="NHA160" s="129"/>
      <c r="NHB160" s="129"/>
      <c r="NHC160" s="129"/>
      <c r="NHD160" s="129"/>
      <c r="NHE160" s="129"/>
      <c r="NHF160" s="129"/>
      <c r="NHG160" s="129"/>
      <c r="NHH160" s="129"/>
      <c r="NHI160" s="129"/>
      <c r="NHJ160" s="129"/>
      <c r="NHK160" s="129"/>
      <c r="NHL160" s="129"/>
      <c r="NHM160" s="129"/>
      <c r="NHN160" s="129"/>
      <c r="NHO160" s="129"/>
      <c r="NHP160" s="129"/>
      <c r="NHQ160" s="129"/>
      <c r="NHR160" s="129"/>
      <c r="NHS160" s="129"/>
      <c r="NHT160" s="129"/>
      <c r="NHU160" s="129"/>
      <c r="NHV160" s="129"/>
      <c r="NHW160" s="129"/>
      <c r="NHX160" s="129"/>
      <c r="NHY160" s="129"/>
      <c r="NHZ160" s="129"/>
      <c r="NIA160" s="129"/>
      <c r="NIB160" s="129"/>
      <c r="NIC160" s="129"/>
      <c r="NID160" s="129"/>
      <c r="NIE160" s="129"/>
      <c r="NIF160" s="129"/>
      <c r="NIG160" s="129"/>
      <c r="NIH160" s="129"/>
      <c r="NII160" s="129"/>
      <c r="NIJ160" s="129"/>
      <c r="NIK160" s="129"/>
      <c r="NIL160" s="129"/>
      <c r="NIM160" s="129"/>
      <c r="NIN160" s="129"/>
      <c r="NIO160" s="129"/>
      <c r="NIP160" s="129"/>
      <c r="NIQ160" s="129"/>
      <c r="NIR160" s="129"/>
      <c r="NIS160" s="129"/>
      <c r="NIT160" s="129"/>
      <c r="NIU160" s="129"/>
      <c r="NIV160" s="129"/>
      <c r="NIW160" s="129"/>
      <c r="NIX160" s="129"/>
      <c r="NIY160" s="129"/>
      <c r="NIZ160" s="129"/>
      <c r="NJA160" s="129"/>
      <c r="NJB160" s="129"/>
      <c r="NJC160" s="129"/>
      <c r="NJD160" s="129"/>
      <c r="NJE160" s="129"/>
      <c r="NJF160" s="129"/>
      <c r="NJG160" s="129"/>
      <c r="NJH160" s="129"/>
      <c r="NJI160" s="129"/>
      <c r="NJJ160" s="129"/>
      <c r="NJK160" s="129"/>
      <c r="NJL160" s="129"/>
      <c r="NJM160" s="129"/>
      <c r="NJN160" s="129"/>
      <c r="NJO160" s="129"/>
      <c r="NJP160" s="129"/>
      <c r="NJQ160" s="129"/>
      <c r="NJR160" s="129"/>
      <c r="NJS160" s="129"/>
      <c r="NJT160" s="129"/>
      <c r="NJU160" s="129"/>
      <c r="NJV160" s="129"/>
      <c r="NJW160" s="129"/>
      <c r="NJX160" s="129"/>
      <c r="NJY160" s="129"/>
      <c r="NJZ160" s="129"/>
      <c r="NKA160" s="129"/>
      <c r="NKB160" s="129"/>
      <c r="NKC160" s="129"/>
      <c r="NKD160" s="129"/>
      <c r="NKE160" s="129"/>
      <c r="NKF160" s="129"/>
      <c r="NKG160" s="129"/>
      <c r="NKH160" s="129"/>
      <c r="NKI160" s="129"/>
      <c r="NKJ160" s="129"/>
      <c r="NKK160" s="129"/>
      <c r="NKL160" s="129"/>
      <c r="NKM160" s="129"/>
      <c r="NKN160" s="129"/>
      <c r="NKO160" s="129"/>
      <c r="NKP160" s="129"/>
      <c r="NKQ160" s="129"/>
      <c r="NKR160" s="129"/>
      <c r="NKS160" s="129"/>
      <c r="NKT160" s="129"/>
      <c r="NKU160" s="129"/>
      <c r="NKV160" s="129"/>
      <c r="NKW160" s="129"/>
      <c r="NKX160" s="129"/>
      <c r="NKY160" s="129"/>
      <c r="NKZ160" s="129"/>
      <c r="NLA160" s="129"/>
      <c r="NLB160" s="129"/>
      <c r="NLC160" s="129"/>
      <c r="NLD160" s="129"/>
      <c r="NLE160" s="129"/>
      <c r="NLF160" s="129"/>
      <c r="NLG160" s="129"/>
      <c r="NLH160" s="129"/>
      <c r="NLI160" s="129"/>
      <c r="NLJ160" s="129"/>
      <c r="NLK160" s="129"/>
      <c r="NLL160" s="129"/>
      <c r="NLM160" s="129"/>
      <c r="NLN160" s="129"/>
      <c r="NLO160" s="129"/>
      <c r="NLP160" s="129"/>
      <c r="NLQ160" s="129"/>
      <c r="NLR160" s="129"/>
      <c r="NLS160" s="129"/>
      <c r="NLT160" s="129"/>
      <c r="NLU160" s="129"/>
      <c r="NLV160" s="129"/>
      <c r="NLW160" s="129"/>
      <c r="NLX160" s="129"/>
      <c r="NLY160" s="129"/>
      <c r="NLZ160" s="129"/>
      <c r="NMA160" s="129"/>
      <c r="NMB160" s="129"/>
      <c r="NMC160" s="129"/>
      <c r="NMD160" s="129"/>
      <c r="NME160" s="129"/>
      <c r="NMF160" s="129"/>
      <c r="NMG160" s="129"/>
      <c r="NMH160" s="129"/>
      <c r="NMI160" s="129"/>
      <c r="NMJ160" s="129"/>
      <c r="NMK160" s="129"/>
      <c r="NML160" s="129"/>
      <c r="NMM160" s="129"/>
      <c r="NMN160" s="129"/>
      <c r="NMO160" s="129"/>
      <c r="NMP160" s="129"/>
      <c r="NMQ160" s="129"/>
      <c r="NMR160" s="129"/>
      <c r="NMS160" s="129"/>
      <c r="NMT160" s="129"/>
      <c r="NMU160" s="129"/>
      <c r="NMV160" s="129"/>
      <c r="NMW160" s="129"/>
      <c r="NMX160" s="129"/>
      <c r="NMY160" s="129"/>
      <c r="NMZ160" s="129"/>
      <c r="NNA160" s="129"/>
      <c r="NNB160" s="129"/>
      <c r="NNC160" s="129"/>
      <c r="NND160" s="129"/>
      <c r="NNE160" s="129"/>
      <c r="NNF160" s="129"/>
      <c r="NNG160" s="129"/>
      <c r="NNH160" s="129"/>
      <c r="NNI160" s="129"/>
      <c r="NNJ160" s="129"/>
      <c r="NNK160" s="129"/>
      <c r="NNL160" s="129"/>
      <c r="NNM160" s="129"/>
      <c r="NNN160" s="129"/>
      <c r="NNO160" s="129"/>
      <c r="NNP160" s="129"/>
      <c r="NNQ160" s="129"/>
      <c r="NNR160" s="129"/>
      <c r="NNS160" s="129"/>
      <c r="NNT160" s="129"/>
      <c r="NNU160" s="129"/>
      <c r="NNV160" s="129"/>
      <c r="NNW160" s="129"/>
      <c r="NNX160" s="129"/>
      <c r="NNY160" s="129"/>
      <c r="NNZ160" s="129"/>
      <c r="NOA160" s="129"/>
      <c r="NOB160" s="129"/>
      <c r="NOC160" s="129"/>
      <c r="NOD160" s="129"/>
      <c r="NOE160" s="129"/>
      <c r="NOF160" s="129"/>
      <c r="NOG160" s="129"/>
      <c r="NOH160" s="129"/>
      <c r="NOI160" s="129"/>
      <c r="NOJ160" s="129"/>
      <c r="NOK160" s="129"/>
      <c r="NOL160" s="129"/>
      <c r="NOM160" s="129"/>
      <c r="NON160" s="129"/>
      <c r="NOO160" s="129"/>
      <c r="NOP160" s="129"/>
      <c r="NOQ160" s="129"/>
      <c r="NOR160" s="129"/>
      <c r="NOS160" s="129"/>
      <c r="NOT160" s="129"/>
      <c r="NOU160" s="129"/>
      <c r="NOV160" s="129"/>
      <c r="NOW160" s="129"/>
      <c r="NOX160" s="129"/>
      <c r="NOY160" s="129"/>
      <c r="NOZ160" s="129"/>
      <c r="NPA160" s="129"/>
      <c r="NPB160" s="129"/>
      <c r="NPC160" s="129"/>
      <c r="NPD160" s="129"/>
      <c r="NPE160" s="129"/>
      <c r="NPF160" s="129"/>
      <c r="NPG160" s="129"/>
      <c r="NPH160" s="129"/>
      <c r="NPI160" s="129"/>
      <c r="NPJ160" s="129"/>
      <c r="NPK160" s="129"/>
      <c r="NPL160" s="129"/>
      <c r="NPM160" s="129"/>
      <c r="NPN160" s="129"/>
      <c r="NPO160" s="129"/>
      <c r="NPP160" s="129"/>
      <c r="NPQ160" s="129"/>
      <c r="NPR160" s="129"/>
      <c r="NPS160" s="129"/>
      <c r="NPT160" s="129"/>
      <c r="NPU160" s="129"/>
      <c r="NPV160" s="129"/>
      <c r="NPW160" s="129"/>
      <c r="NPX160" s="129"/>
      <c r="NPY160" s="129"/>
      <c r="NPZ160" s="129"/>
      <c r="NQA160" s="129"/>
      <c r="NQB160" s="129"/>
      <c r="NQC160" s="129"/>
      <c r="NQD160" s="129"/>
      <c r="NQE160" s="129"/>
      <c r="NQF160" s="129"/>
      <c r="NQG160" s="129"/>
      <c r="NQH160" s="129"/>
      <c r="NQI160" s="129"/>
      <c r="NQJ160" s="129"/>
      <c r="NQK160" s="129"/>
      <c r="NQL160" s="129"/>
      <c r="NQM160" s="129"/>
      <c r="NQN160" s="129"/>
      <c r="NQO160" s="129"/>
      <c r="NQP160" s="129"/>
      <c r="NQQ160" s="129"/>
      <c r="NQR160" s="129"/>
      <c r="NQS160" s="129"/>
      <c r="NQT160" s="129"/>
      <c r="NQU160" s="129"/>
      <c r="NQV160" s="129"/>
      <c r="NQW160" s="129"/>
      <c r="NQX160" s="129"/>
      <c r="NQY160" s="129"/>
      <c r="NQZ160" s="129"/>
      <c r="NRA160" s="129"/>
      <c r="NRB160" s="129"/>
      <c r="NRC160" s="129"/>
      <c r="NRD160" s="129"/>
      <c r="NRE160" s="129"/>
      <c r="NRF160" s="129"/>
      <c r="NRG160" s="129"/>
      <c r="NRH160" s="129"/>
      <c r="NRI160" s="129"/>
      <c r="NRJ160" s="129"/>
      <c r="NRK160" s="129"/>
      <c r="NRL160" s="129"/>
      <c r="NRM160" s="129"/>
      <c r="NRN160" s="129"/>
      <c r="NRO160" s="129"/>
      <c r="NRP160" s="129"/>
      <c r="NRQ160" s="129"/>
      <c r="NRR160" s="129"/>
      <c r="NRS160" s="129"/>
      <c r="NRT160" s="129"/>
      <c r="NRU160" s="129"/>
      <c r="NRV160" s="129"/>
      <c r="NRW160" s="129"/>
      <c r="NRX160" s="129"/>
      <c r="NRY160" s="129"/>
      <c r="NRZ160" s="129"/>
      <c r="NSA160" s="129"/>
      <c r="NSB160" s="129"/>
      <c r="NSC160" s="129"/>
      <c r="NSD160" s="129"/>
      <c r="NSE160" s="129"/>
      <c r="NSF160" s="129"/>
      <c r="NSG160" s="129"/>
      <c r="NSH160" s="129"/>
      <c r="NSI160" s="129"/>
      <c r="NSJ160" s="129"/>
      <c r="NSK160" s="129"/>
      <c r="NSL160" s="129"/>
      <c r="NSM160" s="129"/>
      <c r="NSN160" s="129"/>
      <c r="NSO160" s="129"/>
      <c r="NSP160" s="129"/>
      <c r="NSQ160" s="129"/>
      <c r="NSR160" s="129"/>
      <c r="NSS160" s="129"/>
      <c r="NST160" s="129"/>
      <c r="NSU160" s="129"/>
      <c r="NSV160" s="129"/>
      <c r="NSW160" s="129"/>
      <c r="NSX160" s="129"/>
      <c r="NSY160" s="129"/>
      <c r="NSZ160" s="129"/>
      <c r="NTA160" s="129"/>
      <c r="NTB160" s="129"/>
      <c r="NTC160" s="129"/>
      <c r="NTD160" s="129"/>
      <c r="NTE160" s="129"/>
      <c r="NTF160" s="129"/>
      <c r="NTG160" s="129"/>
      <c r="NTH160" s="129"/>
      <c r="NTI160" s="129"/>
      <c r="NTJ160" s="129"/>
      <c r="NTK160" s="129"/>
      <c r="NTL160" s="129"/>
      <c r="NTM160" s="129"/>
      <c r="NTN160" s="129"/>
      <c r="NTO160" s="129"/>
      <c r="NTP160" s="129"/>
      <c r="NTQ160" s="129"/>
      <c r="NTR160" s="129"/>
      <c r="NTS160" s="129"/>
      <c r="NTT160" s="129"/>
      <c r="NTU160" s="129"/>
      <c r="NTV160" s="129"/>
      <c r="NTW160" s="129"/>
      <c r="NTX160" s="129"/>
      <c r="NTY160" s="129"/>
      <c r="NTZ160" s="129"/>
      <c r="NUA160" s="129"/>
      <c r="NUB160" s="129"/>
      <c r="NUC160" s="129"/>
      <c r="NUD160" s="129"/>
      <c r="NUE160" s="129"/>
      <c r="NUF160" s="129"/>
      <c r="NUG160" s="129"/>
      <c r="NUH160" s="129"/>
      <c r="NUI160" s="129"/>
      <c r="NUJ160" s="129"/>
      <c r="NUK160" s="129"/>
      <c r="NUL160" s="129"/>
      <c r="NUM160" s="129"/>
      <c r="NUN160" s="129"/>
      <c r="NUO160" s="129"/>
      <c r="NUP160" s="129"/>
      <c r="NUQ160" s="129"/>
      <c r="NUR160" s="129"/>
      <c r="NUS160" s="129"/>
      <c r="NUT160" s="129"/>
      <c r="NUU160" s="129"/>
      <c r="NUV160" s="129"/>
      <c r="NUW160" s="129"/>
      <c r="NUX160" s="129"/>
      <c r="NUY160" s="129"/>
      <c r="NUZ160" s="129"/>
      <c r="NVA160" s="129"/>
      <c r="NVB160" s="129"/>
      <c r="NVC160" s="129"/>
      <c r="NVD160" s="129"/>
      <c r="NVE160" s="129"/>
      <c r="NVF160" s="129"/>
      <c r="NVG160" s="129"/>
      <c r="NVH160" s="129"/>
      <c r="NVI160" s="129"/>
      <c r="NVJ160" s="129"/>
      <c r="NVK160" s="129"/>
      <c r="NVL160" s="129"/>
      <c r="NVM160" s="129"/>
      <c r="NVN160" s="129"/>
      <c r="NVO160" s="129"/>
      <c r="NVP160" s="129"/>
      <c r="NVQ160" s="129"/>
      <c r="NVR160" s="129"/>
      <c r="NVS160" s="129"/>
      <c r="NVT160" s="129"/>
      <c r="NVU160" s="129"/>
      <c r="NVV160" s="129"/>
      <c r="NVW160" s="129"/>
      <c r="NVX160" s="129"/>
      <c r="NVY160" s="129"/>
      <c r="NVZ160" s="129"/>
      <c r="NWA160" s="129"/>
      <c r="NWB160" s="129"/>
      <c r="NWC160" s="129"/>
      <c r="NWD160" s="129"/>
      <c r="NWE160" s="129"/>
      <c r="NWF160" s="129"/>
      <c r="NWG160" s="129"/>
      <c r="NWH160" s="129"/>
      <c r="NWI160" s="129"/>
      <c r="NWJ160" s="129"/>
      <c r="NWK160" s="129"/>
      <c r="NWL160" s="129"/>
      <c r="NWM160" s="129"/>
      <c r="NWN160" s="129"/>
      <c r="NWO160" s="129"/>
      <c r="NWP160" s="129"/>
      <c r="NWQ160" s="129"/>
      <c r="NWR160" s="129"/>
      <c r="NWS160" s="129"/>
      <c r="NWT160" s="129"/>
      <c r="NWU160" s="129"/>
      <c r="NWV160" s="129"/>
      <c r="NWW160" s="129"/>
      <c r="NWX160" s="129"/>
      <c r="NWY160" s="129"/>
      <c r="NWZ160" s="129"/>
      <c r="NXA160" s="129"/>
      <c r="NXB160" s="129"/>
      <c r="NXC160" s="129"/>
      <c r="NXD160" s="129"/>
      <c r="NXE160" s="129"/>
      <c r="NXF160" s="129"/>
      <c r="NXG160" s="129"/>
      <c r="NXH160" s="129"/>
      <c r="NXI160" s="129"/>
      <c r="NXJ160" s="129"/>
      <c r="NXK160" s="129"/>
      <c r="NXL160" s="129"/>
      <c r="NXM160" s="129"/>
      <c r="NXN160" s="129"/>
      <c r="NXO160" s="129"/>
      <c r="NXP160" s="129"/>
      <c r="NXQ160" s="129"/>
      <c r="NXR160" s="129"/>
      <c r="NXS160" s="129"/>
      <c r="NXT160" s="129"/>
      <c r="NXU160" s="129"/>
      <c r="NXV160" s="129"/>
      <c r="NXW160" s="129"/>
      <c r="NXX160" s="129"/>
      <c r="NXY160" s="129"/>
      <c r="NXZ160" s="129"/>
      <c r="NYA160" s="129"/>
      <c r="NYB160" s="129"/>
      <c r="NYC160" s="129"/>
      <c r="NYD160" s="129"/>
      <c r="NYE160" s="129"/>
      <c r="NYF160" s="129"/>
      <c r="NYG160" s="129"/>
      <c r="NYH160" s="129"/>
      <c r="NYI160" s="129"/>
      <c r="NYJ160" s="129"/>
      <c r="NYK160" s="129"/>
      <c r="NYL160" s="129"/>
      <c r="NYM160" s="129"/>
      <c r="NYN160" s="129"/>
      <c r="NYO160" s="129"/>
      <c r="NYP160" s="129"/>
      <c r="NYQ160" s="129"/>
      <c r="NYR160" s="129"/>
      <c r="NYS160" s="129"/>
      <c r="NYT160" s="129"/>
      <c r="NYU160" s="129"/>
      <c r="NYV160" s="129"/>
      <c r="NYW160" s="129"/>
      <c r="NYX160" s="129"/>
      <c r="NYY160" s="129"/>
      <c r="NYZ160" s="129"/>
      <c r="NZA160" s="129"/>
      <c r="NZB160" s="129"/>
      <c r="NZC160" s="129"/>
      <c r="NZD160" s="129"/>
      <c r="NZE160" s="129"/>
      <c r="NZF160" s="129"/>
      <c r="NZG160" s="129"/>
      <c r="NZH160" s="129"/>
      <c r="NZI160" s="129"/>
      <c r="NZJ160" s="129"/>
      <c r="NZK160" s="129"/>
      <c r="NZL160" s="129"/>
      <c r="NZM160" s="129"/>
      <c r="NZN160" s="129"/>
      <c r="NZO160" s="129"/>
      <c r="NZP160" s="129"/>
      <c r="NZQ160" s="129"/>
      <c r="NZR160" s="129"/>
      <c r="NZS160" s="129"/>
      <c r="NZT160" s="129"/>
      <c r="NZU160" s="129"/>
      <c r="NZV160" s="129"/>
      <c r="NZW160" s="129"/>
      <c r="NZX160" s="129"/>
      <c r="NZY160" s="129"/>
      <c r="NZZ160" s="129"/>
      <c r="OAA160" s="129"/>
      <c r="OAB160" s="129"/>
      <c r="OAC160" s="129"/>
      <c r="OAD160" s="129"/>
      <c r="OAE160" s="129"/>
      <c r="OAF160" s="129"/>
      <c r="OAG160" s="129"/>
      <c r="OAH160" s="129"/>
      <c r="OAI160" s="129"/>
      <c r="OAJ160" s="129"/>
      <c r="OAK160" s="129"/>
      <c r="OAL160" s="129"/>
      <c r="OAM160" s="129"/>
      <c r="OAN160" s="129"/>
      <c r="OAO160" s="129"/>
      <c r="OAP160" s="129"/>
      <c r="OAQ160" s="129"/>
      <c r="OAR160" s="129"/>
      <c r="OAS160" s="129"/>
      <c r="OAT160" s="129"/>
      <c r="OAU160" s="129"/>
      <c r="OAV160" s="129"/>
      <c r="OAW160" s="129"/>
      <c r="OAX160" s="129"/>
      <c r="OAY160" s="129"/>
      <c r="OAZ160" s="129"/>
      <c r="OBA160" s="129"/>
      <c r="OBB160" s="129"/>
      <c r="OBC160" s="129"/>
      <c r="OBD160" s="129"/>
      <c r="OBE160" s="129"/>
      <c r="OBF160" s="129"/>
      <c r="OBG160" s="129"/>
      <c r="OBH160" s="129"/>
      <c r="OBI160" s="129"/>
      <c r="OBJ160" s="129"/>
      <c r="OBK160" s="129"/>
      <c r="OBL160" s="129"/>
      <c r="OBM160" s="129"/>
      <c r="OBN160" s="129"/>
      <c r="OBO160" s="129"/>
      <c r="OBP160" s="129"/>
      <c r="OBQ160" s="129"/>
      <c r="OBR160" s="129"/>
      <c r="OBS160" s="129"/>
      <c r="OBT160" s="129"/>
      <c r="OBU160" s="129"/>
      <c r="OBV160" s="129"/>
      <c r="OBW160" s="129"/>
      <c r="OBX160" s="129"/>
      <c r="OBY160" s="129"/>
      <c r="OBZ160" s="129"/>
      <c r="OCA160" s="129"/>
      <c r="OCB160" s="129"/>
      <c r="OCC160" s="129"/>
      <c r="OCD160" s="129"/>
      <c r="OCE160" s="129"/>
      <c r="OCF160" s="129"/>
      <c r="OCG160" s="129"/>
      <c r="OCH160" s="129"/>
      <c r="OCI160" s="129"/>
      <c r="OCJ160" s="129"/>
      <c r="OCK160" s="129"/>
      <c r="OCL160" s="129"/>
      <c r="OCM160" s="129"/>
      <c r="OCN160" s="129"/>
      <c r="OCO160" s="129"/>
      <c r="OCP160" s="129"/>
      <c r="OCQ160" s="129"/>
      <c r="OCR160" s="129"/>
      <c r="OCS160" s="129"/>
      <c r="OCT160" s="129"/>
      <c r="OCU160" s="129"/>
      <c r="OCV160" s="129"/>
      <c r="OCW160" s="129"/>
      <c r="OCX160" s="129"/>
      <c r="OCY160" s="129"/>
      <c r="OCZ160" s="129"/>
      <c r="ODA160" s="129"/>
      <c r="ODB160" s="129"/>
      <c r="ODC160" s="129"/>
      <c r="ODD160" s="129"/>
      <c r="ODE160" s="129"/>
      <c r="ODF160" s="129"/>
      <c r="ODG160" s="129"/>
      <c r="ODH160" s="129"/>
      <c r="ODI160" s="129"/>
      <c r="ODJ160" s="129"/>
      <c r="ODK160" s="129"/>
      <c r="ODL160" s="129"/>
      <c r="ODM160" s="129"/>
      <c r="ODN160" s="129"/>
      <c r="ODO160" s="129"/>
      <c r="ODP160" s="129"/>
      <c r="ODQ160" s="129"/>
      <c r="ODR160" s="129"/>
      <c r="ODS160" s="129"/>
      <c r="ODT160" s="129"/>
      <c r="ODU160" s="129"/>
      <c r="ODV160" s="129"/>
      <c r="ODW160" s="129"/>
      <c r="ODX160" s="129"/>
      <c r="ODY160" s="129"/>
      <c r="ODZ160" s="129"/>
      <c r="OEA160" s="129"/>
      <c r="OEB160" s="129"/>
      <c r="OEC160" s="129"/>
      <c r="OED160" s="129"/>
      <c r="OEE160" s="129"/>
      <c r="OEF160" s="129"/>
      <c r="OEG160" s="129"/>
      <c r="OEH160" s="129"/>
      <c r="OEI160" s="129"/>
      <c r="OEJ160" s="129"/>
      <c r="OEK160" s="129"/>
      <c r="OEL160" s="129"/>
      <c r="OEM160" s="129"/>
      <c r="OEN160" s="129"/>
      <c r="OEO160" s="129"/>
      <c r="OEP160" s="129"/>
      <c r="OEQ160" s="129"/>
      <c r="OER160" s="129"/>
      <c r="OES160" s="129"/>
      <c r="OET160" s="129"/>
      <c r="OEU160" s="129"/>
      <c r="OEV160" s="129"/>
      <c r="OEW160" s="129"/>
      <c r="OEX160" s="129"/>
      <c r="OEY160" s="129"/>
      <c r="OEZ160" s="129"/>
      <c r="OFA160" s="129"/>
      <c r="OFB160" s="129"/>
      <c r="OFC160" s="129"/>
      <c r="OFD160" s="129"/>
      <c r="OFE160" s="129"/>
      <c r="OFF160" s="129"/>
      <c r="OFG160" s="129"/>
      <c r="OFH160" s="129"/>
      <c r="OFI160" s="129"/>
      <c r="OFJ160" s="129"/>
      <c r="OFK160" s="129"/>
      <c r="OFL160" s="129"/>
      <c r="OFM160" s="129"/>
      <c r="OFN160" s="129"/>
      <c r="OFO160" s="129"/>
      <c r="OFP160" s="129"/>
      <c r="OFQ160" s="129"/>
      <c r="OFR160" s="129"/>
      <c r="OFS160" s="129"/>
      <c r="OFT160" s="129"/>
      <c r="OFU160" s="129"/>
      <c r="OFV160" s="129"/>
      <c r="OFW160" s="129"/>
      <c r="OFX160" s="129"/>
      <c r="OFY160" s="129"/>
      <c r="OFZ160" s="129"/>
      <c r="OGA160" s="129"/>
      <c r="OGB160" s="129"/>
      <c r="OGC160" s="129"/>
      <c r="OGD160" s="129"/>
      <c r="OGE160" s="129"/>
      <c r="OGF160" s="129"/>
      <c r="OGG160" s="129"/>
      <c r="OGH160" s="129"/>
      <c r="OGI160" s="129"/>
      <c r="OGJ160" s="129"/>
      <c r="OGK160" s="129"/>
      <c r="OGL160" s="129"/>
      <c r="OGM160" s="129"/>
      <c r="OGN160" s="129"/>
      <c r="OGO160" s="129"/>
      <c r="OGP160" s="129"/>
      <c r="OGQ160" s="129"/>
      <c r="OGR160" s="129"/>
      <c r="OGS160" s="129"/>
      <c r="OGT160" s="129"/>
      <c r="OGU160" s="129"/>
      <c r="OGV160" s="129"/>
      <c r="OGW160" s="129"/>
      <c r="OGX160" s="129"/>
      <c r="OGY160" s="129"/>
      <c r="OGZ160" s="129"/>
      <c r="OHA160" s="129"/>
      <c r="OHB160" s="129"/>
      <c r="OHC160" s="129"/>
      <c r="OHD160" s="129"/>
      <c r="OHE160" s="129"/>
      <c r="OHF160" s="129"/>
      <c r="OHG160" s="129"/>
      <c r="OHH160" s="129"/>
      <c r="OHI160" s="129"/>
      <c r="OHJ160" s="129"/>
      <c r="OHK160" s="129"/>
      <c r="OHL160" s="129"/>
      <c r="OHM160" s="129"/>
      <c r="OHN160" s="129"/>
      <c r="OHO160" s="129"/>
      <c r="OHP160" s="129"/>
      <c r="OHQ160" s="129"/>
      <c r="OHR160" s="129"/>
      <c r="OHS160" s="129"/>
      <c r="OHT160" s="129"/>
      <c r="OHU160" s="129"/>
      <c r="OHV160" s="129"/>
      <c r="OHW160" s="129"/>
      <c r="OHX160" s="129"/>
      <c r="OHY160" s="129"/>
      <c r="OHZ160" s="129"/>
      <c r="OIA160" s="129"/>
      <c r="OIB160" s="129"/>
      <c r="OIC160" s="129"/>
      <c r="OID160" s="129"/>
      <c r="OIE160" s="129"/>
      <c r="OIF160" s="129"/>
      <c r="OIG160" s="129"/>
      <c r="OIH160" s="129"/>
      <c r="OII160" s="129"/>
      <c r="OIJ160" s="129"/>
      <c r="OIK160" s="129"/>
      <c r="OIL160" s="129"/>
      <c r="OIM160" s="129"/>
      <c r="OIN160" s="129"/>
      <c r="OIO160" s="129"/>
      <c r="OIP160" s="129"/>
      <c r="OIQ160" s="129"/>
      <c r="OIR160" s="129"/>
      <c r="OIS160" s="129"/>
      <c r="OIT160" s="129"/>
      <c r="OIU160" s="129"/>
      <c r="OIV160" s="129"/>
      <c r="OIW160" s="129"/>
      <c r="OIX160" s="129"/>
      <c r="OIY160" s="129"/>
      <c r="OIZ160" s="129"/>
      <c r="OJA160" s="129"/>
      <c r="OJB160" s="129"/>
      <c r="OJC160" s="129"/>
      <c r="OJD160" s="129"/>
      <c r="OJE160" s="129"/>
      <c r="OJF160" s="129"/>
      <c r="OJG160" s="129"/>
      <c r="OJH160" s="129"/>
      <c r="OJI160" s="129"/>
      <c r="OJJ160" s="129"/>
      <c r="OJK160" s="129"/>
      <c r="OJL160" s="129"/>
      <c r="OJM160" s="129"/>
      <c r="OJN160" s="129"/>
      <c r="OJO160" s="129"/>
      <c r="OJP160" s="129"/>
      <c r="OJQ160" s="129"/>
      <c r="OJR160" s="129"/>
      <c r="OJS160" s="129"/>
      <c r="OJT160" s="129"/>
      <c r="OJU160" s="129"/>
      <c r="OJV160" s="129"/>
      <c r="OJW160" s="129"/>
      <c r="OJX160" s="129"/>
      <c r="OJY160" s="129"/>
      <c r="OJZ160" s="129"/>
      <c r="OKA160" s="129"/>
      <c r="OKB160" s="129"/>
      <c r="OKC160" s="129"/>
      <c r="OKD160" s="129"/>
      <c r="OKE160" s="129"/>
      <c r="OKF160" s="129"/>
      <c r="OKG160" s="129"/>
      <c r="OKH160" s="129"/>
      <c r="OKI160" s="129"/>
      <c r="OKJ160" s="129"/>
      <c r="OKK160" s="129"/>
      <c r="OKL160" s="129"/>
      <c r="OKM160" s="129"/>
      <c r="OKN160" s="129"/>
      <c r="OKO160" s="129"/>
      <c r="OKP160" s="129"/>
      <c r="OKQ160" s="129"/>
      <c r="OKR160" s="129"/>
      <c r="OKS160" s="129"/>
      <c r="OKT160" s="129"/>
      <c r="OKU160" s="129"/>
      <c r="OKV160" s="129"/>
      <c r="OKW160" s="129"/>
      <c r="OKX160" s="129"/>
      <c r="OKY160" s="129"/>
      <c r="OKZ160" s="129"/>
      <c r="OLA160" s="129"/>
      <c r="OLB160" s="129"/>
      <c r="OLC160" s="129"/>
      <c r="OLD160" s="129"/>
      <c r="OLE160" s="129"/>
      <c r="OLF160" s="129"/>
      <c r="OLG160" s="129"/>
      <c r="OLH160" s="129"/>
      <c r="OLI160" s="129"/>
      <c r="OLJ160" s="129"/>
      <c r="OLK160" s="129"/>
      <c r="OLL160" s="129"/>
      <c r="OLM160" s="129"/>
      <c r="OLN160" s="129"/>
      <c r="OLO160" s="129"/>
      <c r="OLP160" s="129"/>
      <c r="OLQ160" s="129"/>
      <c r="OLR160" s="129"/>
      <c r="OLS160" s="129"/>
      <c r="OLT160" s="129"/>
      <c r="OLU160" s="129"/>
      <c r="OLV160" s="129"/>
      <c r="OLW160" s="129"/>
      <c r="OLX160" s="129"/>
      <c r="OLY160" s="129"/>
      <c r="OLZ160" s="129"/>
      <c r="OMA160" s="129"/>
      <c r="OMB160" s="129"/>
      <c r="OMC160" s="129"/>
      <c r="OMD160" s="129"/>
      <c r="OME160" s="129"/>
      <c r="OMF160" s="129"/>
      <c r="OMG160" s="129"/>
      <c r="OMH160" s="129"/>
      <c r="OMI160" s="129"/>
      <c r="OMJ160" s="129"/>
      <c r="OMK160" s="129"/>
      <c r="OML160" s="129"/>
      <c r="OMM160" s="129"/>
      <c r="OMN160" s="129"/>
      <c r="OMO160" s="129"/>
      <c r="OMP160" s="129"/>
      <c r="OMQ160" s="129"/>
      <c r="OMR160" s="129"/>
      <c r="OMS160" s="129"/>
      <c r="OMT160" s="129"/>
      <c r="OMU160" s="129"/>
      <c r="OMV160" s="129"/>
      <c r="OMW160" s="129"/>
      <c r="OMX160" s="129"/>
      <c r="OMY160" s="129"/>
      <c r="OMZ160" s="129"/>
      <c r="ONA160" s="129"/>
      <c r="ONB160" s="129"/>
      <c r="ONC160" s="129"/>
      <c r="OND160" s="129"/>
      <c r="ONE160" s="129"/>
      <c r="ONF160" s="129"/>
      <c r="ONG160" s="129"/>
      <c r="ONH160" s="129"/>
      <c r="ONI160" s="129"/>
      <c r="ONJ160" s="129"/>
      <c r="ONK160" s="129"/>
      <c r="ONL160" s="129"/>
      <c r="ONM160" s="129"/>
      <c r="ONN160" s="129"/>
      <c r="ONO160" s="129"/>
      <c r="ONP160" s="129"/>
      <c r="ONQ160" s="129"/>
      <c r="ONR160" s="129"/>
      <c r="ONS160" s="129"/>
      <c r="ONT160" s="129"/>
      <c r="ONU160" s="129"/>
      <c r="ONV160" s="129"/>
      <c r="ONW160" s="129"/>
      <c r="ONX160" s="129"/>
      <c r="ONY160" s="129"/>
      <c r="ONZ160" s="129"/>
      <c r="OOA160" s="129"/>
      <c r="OOB160" s="129"/>
      <c r="OOC160" s="129"/>
      <c r="OOD160" s="129"/>
      <c r="OOE160" s="129"/>
      <c r="OOF160" s="129"/>
      <c r="OOG160" s="129"/>
      <c r="OOH160" s="129"/>
      <c r="OOI160" s="129"/>
      <c r="OOJ160" s="129"/>
      <c r="OOK160" s="129"/>
      <c r="OOL160" s="129"/>
      <c r="OOM160" s="129"/>
      <c r="OON160" s="129"/>
      <c r="OOO160" s="129"/>
      <c r="OOP160" s="129"/>
      <c r="OOQ160" s="129"/>
      <c r="OOR160" s="129"/>
      <c r="OOS160" s="129"/>
      <c r="OOT160" s="129"/>
      <c r="OOU160" s="129"/>
      <c r="OOV160" s="129"/>
      <c r="OOW160" s="129"/>
      <c r="OOX160" s="129"/>
      <c r="OOY160" s="129"/>
      <c r="OOZ160" s="129"/>
      <c r="OPA160" s="129"/>
      <c r="OPB160" s="129"/>
      <c r="OPC160" s="129"/>
      <c r="OPD160" s="129"/>
      <c r="OPE160" s="129"/>
      <c r="OPF160" s="129"/>
      <c r="OPG160" s="129"/>
      <c r="OPH160" s="129"/>
      <c r="OPI160" s="129"/>
      <c r="OPJ160" s="129"/>
      <c r="OPK160" s="129"/>
      <c r="OPL160" s="129"/>
      <c r="OPM160" s="129"/>
      <c r="OPN160" s="129"/>
      <c r="OPO160" s="129"/>
      <c r="OPP160" s="129"/>
      <c r="OPQ160" s="129"/>
      <c r="OPR160" s="129"/>
      <c r="OPS160" s="129"/>
      <c r="OPT160" s="129"/>
      <c r="OPU160" s="129"/>
      <c r="OPV160" s="129"/>
      <c r="OPW160" s="129"/>
      <c r="OPX160" s="129"/>
      <c r="OPY160" s="129"/>
      <c r="OPZ160" s="129"/>
      <c r="OQA160" s="129"/>
      <c r="OQB160" s="129"/>
      <c r="OQC160" s="129"/>
      <c r="OQD160" s="129"/>
      <c r="OQE160" s="129"/>
      <c r="OQF160" s="129"/>
      <c r="OQG160" s="129"/>
      <c r="OQH160" s="129"/>
      <c r="OQI160" s="129"/>
      <c r="OQJ160" s="129"/>
      <c r="OQK160" s="129"/>
      <c r="OQL160" s="129"/>
      <c r="OQM160" s="129"/>
      <c r="OQN160" s="129"/>
      <c r="OQO160" s="129"/>
      <c r="OQP160" s="129"/>
      <c r="OQQ160" s="129"/>
      <c r="OQR160" s="129"/>
      <c r="OQS160" s="129"/>
      <c r="OQT160" s="129"/>
      <c r="OQU160" s="129"/>
      <c r="OQV160" s="129"/>
      <c r="OQW160" s="129"/>
      <c r="OQX160" s="129"/>
      <c r="OQY160" s="129"/>
      <c r="OQZ160" s="129"/>
      <c r="ORA160" s="129"/>
      <c r="ORB160" s="129"/>
      <c r="ORC160" s="129"/>
      <c r="ORD160" s="129"/>
      <c r="ORE160" s="129"/>
      <c r="ORF160" s="129"/>
      <c r="ORG160" s="129"/>
      <c r="ORH160" s="129"/>
      <c r="ORI160" s="129"/>
      <c r="ORJ160" s="129"/>
      <c r="ORK160" s="129"/>
      <c r="ORL160" s="129"/>
      <c r="ORM160" s="129"/>
      <c r="ORN160" s="129"/>
      <c r="ORO160" s="129"/>
      <c r="ORP160" s="129"/>
      <c r="ORQ160" s="129"/>
      <c r="ORR160" s="129"/>
      <c r="ORS160" s="129"/>
      <c r="ORT160" s="129"/>
      <c r="ORU160" s="129"/>
      <c r="ORV160" s="129"/>
      <c r="ORW160" s="129"/>
      <c r="ORX160" s="129"/>
      <c r="ORY160" s="129"/>
      <c r="ORZ160" s="129"/>
      <c r="OSA160" s="129"/>
      <c r="OSB160" s="129"/>
      <c r="OSC160" s="129"/>
      <c r="OSD160" s="129"/>
      <c r="OSE160" s="129"/>
      <c r="OSF160" s="129"/>
      <c r="OSG160" s="129"/>
      <c r="OSH160" s="129"/>
      <c r="OSI160" s="129"/>
      <c r="OSJ160" s="129"/>
      <c r="OSK160" s="129"/>
      <c r="OSL160" s="129"/>
      <c r="OSM160" s="129"/>
      <c r="OSN160" s="129"/>
      <c r="OSO160" s="129"/>
      <c r="OSP160" s="129"/>
      <c r="OSQ160" s="129"/>
      <c r="OSR160" s="129"/>
      <c r="OSS160" s="129"/>
      <c r="OST160" s="129"/>
      <c r="OSU160" s="129"/>
      <c r="OSV160" s="129"/>
      <c r="OSW160" s="129"/>
      <c r="OSX160" s="129"/>
      <c r="OSY160" s="129"/>
      <c r="OSZ160" s="129"/>
      <c r="OTA160" s="129"/>
      <c r="OTB160" s="129"/>
      <c r="OTC160" s="129"/>
      <c r="OTD160" s="129"/>
      <c r="OTE160" s="129"/>
      <c r="OTF160" s="129"/>
      <c r="OTG160" s="129"/>
      <c r="OTH160" s="129"/>
      <c r="OTI160" s="129"/>
      <c r="OTJ160" s="129"/>
      <c r="OTK160" s="129"/>
      <c r="OTL160" s="129"/>
      <c r="OTM160" s="129"/>
      <c r="OTN160" s="129"/>
      <c r="OTO160" s="129"/>
      <c r="OTP160" s="129"/>
      <c r="OTQ160" s="129"/>
      <c r="OTR160" s="129"/>
      <c r="OTS160" s="129"/>
      <c r="OTT160" s="129"/>
      <c r="OTU160" s="129"/>
      <c r="OTV160" s="129"/>
      <c r="OTW160" s="129"/>
      <c r="OTX160" s="129"/>
      <c r="OTY160" s="129"/>
      <c r="OTZ160" s="129"/>
      <c r="OUA160" s="129"/>
      <c r="OUB160" s="129"/>
      <c r="OUC160" s="129"/>
      <c r="OUD160" s="129"/>
      <c r="OUE160" s="129"/>
      <c r="OUF160" s="129"/>
      <c r="OUG160" s="129"/>
      <c r="OUH160" s="129"/>
      <c r="OUI160" s="129"/>
      <c r="OUJ160" s="129"/>
      <c r="OUK160" s="129"/>
      <c r="OUL160" s="129"/>
      <c r="OUM160" s="129"/>
      <c r="OUN160" s="129"/>
      <c r="OUO160" s="129"/>
      <c r="OUP160" s="129"/>
      <c r="OUQ160" s="129"/>
      <c r="OUR160" s="129"/>
      <c r="OUS160" s="129"/>
      <c r="OUT160" s="129"/>
      <c r="OUU160" s="129"/>
      <c r="OUV160" s="129"/>
      <c r="OUW160" s="129"/>
      <c r="OUX160" s="129"/>
      <c r="OUY160" s="129"/>
      <c r="OUZ160" s="129"/>
      <c r="OVA160" s="129"/>
      <c r="OVB160" s="129"/>
      <c r="OVC160" s="129"/>
      <c r="OVD160" s="129"/>
      <c r="OVE160" s="129"/>
      <c r="OVF160" s="129"/>
      <c r="OVG160" s="129"/>
      <c r="OVH160" s="129"/>
      <c r="OVI160" s="129"/>
      <c r="OVJ160" s="129"/>
      <c r="OVK160" s="129"/>
      <c r="OVL160" s="129"/>
      <c r="OVM160" s="129"/>
      <c r="OVN160" s="129"/>
      <c r="OVO160" s="129"/>
      <c r="OVP160" s="129"/>
      <c r="OVQ160" s="129"/>
      <c r="OVR160" s="129"/>
      <c r="OVS160" s="129"/>
      <c r="OVT160" s="129"/>
      <c r="OVU160" s="129"/>
      <c r="OVV160" s="129"/>
      <c r="OVW160" s="129"/>
      <c r="OVX160" s="129"/>
      <c r="OVY160" s="129"/>
      <c r="OVZ160" s="129"/>
      <c r="OWA160" s="129"/>
      <c r="OWB160" s="129"/>
      <c r="OWC160" s="129"/>
      <c r="OWD160" s="129"/>
      <c r="OWE160" s="129"/>
      <c r="OWF160" s="129"/>
      <c r="OWG160" s="129"/>
      <c r="OWH160" s="129"/>
      <c r="OWI160" s="129"/>
      <c r="OWJ160" s="129"/>
      <c r="OWK160" s="129"/>
      <c r="OWL160" s="129"/>
      <c r="OWM160" s="129"/>
      <c r="OWN160" s="129"/>
      <c r="OWO160" s="129"/>
      <c r="OWP160" s="129"/>
      <c r="OWQ160" s="129"/>
      <c r="OWR160" s="129"/>
      <c r="OWS160" s="129"/>
      <c r="OWT160" s="129"/>
      <c r="OWU160" s="129"/>
      <c r="OWV160" s="129"/>
      <c r="OWW160" s="129"/>
      <c r="OWX160" s="129"/>
      <c r="OWY160" s="129"/>
      <c r="OWZ160" s="129"/>
      <c r="OXA160" s="129"/>
      <c r="OXB160" s="129"/>
      <c r="OXC160" s="129"/>
      <c r="OXD160" s="129"/>
      <c r="OXE160" s="129"/>
      <c r="OXF160" s="129"/>
      <c r="OXG160" s="129"/>
      <c r="OXH160" s="129"/>
      <c r="OXI160" s="129"/>
      <c r="OXJ160" s="129"/>
      <c r="OXK160" s="129"/>
      <c r="OXL160" s="129"/>
      <c r="OXM160" s="129"/>
      <c r="OXN160" s="129"/>
      <c r="OXO160" s="129"/>
      <c r="OXP160" s="129"/>
      <c r="OXQ160" s="129"/>
      <c r="OXR160" s="129"/>
      <c r="OXS160" s="129"/>
      <c r="OXT160" s="129"/>
      <c r="OXU160" s="129"/>
      <c r="OXV160" s="129"/>
      <c r="OXW160" s="129"/>
      <c r="OXX160" s="129"/>
      <c r="OXY160" s="129"/>
      <c r="OXZ160" s="129"/>
      <c r="OYA160" s="129"/>
      <c r="OYB160" s="129"/>
      <c r="OYC160" s="129"/>
      <c r="OYD160" s="129"/>
      <c r="OYE160" s="129"/>
      <c r="OYF160" s="129"/>
      <c r="OYG160" s="129"/>
      <c r="OYH160" s="129"/>
      <c r="OYI160" s="129"/>
      <c r="OYJ160" s="129"/>
      <c r="OYK160" s="129"/>
      <c r="OYL160" s="129"/>
      <c r="OYM160" s="129"/>
      <c r="OYN160" s="129"/>
      <c r="OYO160" s="129"/>
      <c r="OYP160" s="129"/>
      <c r="OYQ160" s="129"/>
      <c r="OYR160" s="129"/>
      <c r="OYS160" s="129"/>
      <c r="OYT160" s="129"/>
      <c r="OYU160" s="129"/>
      <c r="OYV160" s="129"/>
      <c r="OYW160" s="129"/>
      <c r="OYX160" s="129"/>
      <c r="OYY160" s="129"/>
      <c r="OYZ160" s="129"/>
      <c r="OZA160" s="129"/>
      <c r="OZB160" s="129"/>
      <c r="OZC160" s="129"/>
      <c r="OZD160" s="129"/>
      <c r="OZE160" s="129"/>
      <c r="OZF160" s="129"/>
      <c r="OZG160" s="129"/>
      <c r="OZH160" s="129"/>
      <c r="OZI160" s="129"/>
      <c r="OZJ160" s="129"/>
      <c r="OZK160" s="129"/>
      <c r="OZL160" s="129"/>
      <c r="OZM160" s="129"/>
      <c r="OZN160" s="129"/>
      <c r="OZO160" s="129"/>
      <c r="OZP160" s="129"/>
      <c r="OZQ160" s="129"/>
      <c r="OZR160" s="129"/>
      <c r="OZS160" s="129"/>
      <c r="OZT160" s="129"/>
      <c r="OZU160" s="129"/>
      <c r="OZV160" s="129"/>
      <c r="OZW160" s="129"/>
      <c r="OZX160" s="129"/>
      <c r="OZY160" s="129"/>
      <c r="OZZ160" s="129"/>
      <c r="PAA160" s="129"/>
      <c r="PAB160" s="129"/>
      <c r="PAC160" s="129"/>
      <c r="PAD160" s="129"/>
      <c r="PAE160" s="129"/>
      <c r="PAF160" s="129"/>
      <c r="PAG160" s="129"/>
      <c r="PAH160" s="129"/>
      <c r="PAI160" s="129"/>
      <c r="PAJ160" s="129"/>
      <c r="PAK160" s="129"/>
      <c r="PAL160" s="129"/>
      <c r="PAM160" s="129"/>
      <c r="PAN160" s="129"/>
      <c r="PAO160" s="129"/>
      <c r="PAP160" s="129"/>
      <c r="PAQ160" s="129"/>
      <c r="PAR160" s="129"/>
      <c r="PAS160" s="129"/>
      <c r="PAT160" s="129"/>
      <c r="PAU160" s="129"/>
      <c r="PAV160" s="129"/>
      <c r="PAW160" s="129"/>
      <c r="PAX160" s="129"/>
      <c r="PAY160" s="129"/>
      <c r="PAZ160" s="129"/>
      <c r="PBA160" s="129"/>
      <c r="PBB160" s="129"/>
      <c r="PBC160" s="129"/>
      <c r="PBD160" s="129"/>
      <c r="PBE160" s="129"/>
      <c r="PBF160" s="129"/>
      <c r="PBG160" s="129"/>
      <c r="PBH160" s="129"/>
      <c r="PBI160" s="129"/>
      <c r="PBJ160" s="129"/>
      <c r="PBK160" s="129"/>
      <c r="PBL160" s="129"/>
      <c r="PBM160" s="129"/>
      <c r="PBN160" s="129"/>
      <c r="PBO160" s="129"/>
      <c r="PBP160" s="129"/>
      <c r="PBQ160" s="129"/>
      <c r="PBR160" s="129"/>
      <c r="PBS160" s="129"/>
      <c r="PBT160" s="129"/>
      <c r="PBU160" s="129"/>
      <c r="PBV160" s="129"/>
      <c r="PBW160" s="129"/>
      <c r="PBX160" s="129"/>
      <c r="PBY160" s="129"/>
      <c r="PBZ160" s="129"/>
      <c r="PCA160" s="129"/>
      <c r="PCB160" s="129"/>
      <c r="PCC160" s="129"/>
      <c r="PCD160" s="129"/>
      <c r="PCE160" s="129"/>
      <c r="PCF160" s="129"/>
      <c r="PCG160" s="129"/>
      <c r="PCH160" s="129"/>
      <c r="PCI160" s="129"/>
      <c r="PCJ160" s="129"/>
      <c r="PCK160" s="129"/>
      <c r="PCL160" s="129"/>
      <c r="PCM160" s="129"/>
      <c r="PCN160" s="129"/>
      <c r="PCO160" s="129"/>
      <c r="PCP160" s="129"/>
      <c r="PCQ160" s="129"/>
      <c r="PCR160" s="129"/>
      <c r="PCS160" s="129"/>
      <c r="PCT160" s="129"/>
      <c r="PCU160" s="129"/>
      <c r="PCV160" s="129"/>
      <c r="PCW160" s="129"/>
      <c r="PCX160" s="129"/>
      <c r="PCY160" s="129"/>
      <c r="PCZ160" s="129"/>
      <c r="PDA160" s="129"/>
      <c r="PDB160" s="129"/>
      <c r="PDC160" s="129"/>
      <c r="PDD160" s="129"/>
      <c r="PDE160" s="129"/>
      <c r="PDF160" s="129"/>
      <c r="PDG160" s="129"/>
      <c r="PDH160" s="129"/>
      <c r="PDI160" s="129"/>
      <c r="PDJ160" s="129"/>
      <c r="PDK160" s="129"/>
      <c r="PDL160" s="129"/>
      <c r="PDM160" s="129"/>
      <c r="PDN160" s="129"/>
      <c r="PDO160" s="129"/>
      <c r="PDP160" s="129"/>
      <c r="PDQ160" s="129"/>
      <c r="PDR160" s="129"/>
      <c r="PDS160" s="129"/>
      <c r="PDT160" s="129"/>
      <c r="PDU160" s="129"/>
      <c r="PDV160" s="129"/>
      <c r="PDW160" s="129"/>
      <c r="PDX160" s="129"/>
      <c r="PDY160" s="129"/>
      <c r="PDZ160" s="129"/>
      <c r="PEA160" s="129"/>
      <c r="PEB160" s="129"/>
      <c r="PEC160" s="129"/>
      <c r="PED160" s="129"/>
      <c r="PEE160" s="129"/>
      <c r="PEF160" s="129"/>
      <c r="PEG160" s="129"/>
      <c r="PEH160" s="129"/>
      <c r="PEI160" s="129"/>
      <c r="PEJ160" s="129"/>
      <c r="PEK160" s="129"/>
      <c r="PEL160" s="129"/>
      <c r="PEM160" s="129"/>
      <c r="PEN160" s="129"/>
      <c r="PEO160" s="129"/>
      <c r="PEP160" s="129"/>
      <c r="PEQ160" s="129"/>
      <c r="PER160" s="129"/>
      <c r="PES160" s="129"/>
      <c r="PET160" s="129"/>
      <c r="PEU160" s="129"/>
      <c r="PEV160" s="129"/>
      <c r="PEW160" s="129"/>
      <c r="PEX160" s="129"/>
      <c r="PEY160" s="129"/>
      <c r="PEZ160" s="129"/>
      <c r="PFA160" s="129"/>
      <c r="PFB160" s="129"/>
      <c r="PFC160" s="129"/>
      <c r="PFD160" s="129"/>
      <c r="PFE160" s="129"/>
      <c r="PFF160" s="129"/>
      <c r="PFG160" s="129"/>
      <c r="PFH160" s="129"/>
      <c r="PFI160" s="129"/>
      <c r="PFJ160" s="129"/>
      <c r="PFK160" s="129"/>
      <c r="PFL160" s="129"/>
      <c r="PFM160" s="129"/>
      <c r="PFN160" s="129"/>
      <c r="PFO160" s="129"/>
      <c r="PFP160" s="129"/>
      <c r="PFQ160" s="129"/>
      <c r="PFR160" s="129"/>
      <c r="PFS160" s="129"/>
      <c r="PFT160" s="129"/>
      <c r="PFU160" s="129"/>
      <c r="PFV160" s="129"/>
      <c r="PFW160" s="129"/>
      <c r="PFX160" s="129"/>
      <c r="PFY160" s="129"/>
      <c r="PFZ160" s="129"/>
      <c r="PGA160" s="129"/>
      <c r="PGB160" s="129"/>
      <c r="PGC160" s="129"/>
      <c r="PGD160" s="129"/>
      <c r="PGE160" s="129"/>
      <c r="PGF160" s="129"/>
      <c r="PGG160" s="129"/>
      <c r="PGH160" s="129"/>
      <c r="PGI160" s="129"/>
      <c r="PGJ160" s="129"/>
      <c r="PGK160" s="129"/>
      <c r="PGL160" s="129"/>
      <c r="PGM160" s="129"/>
      <c r="PGN160" s="129"/>
      <c r="PGO160" s="129"/>
      <c r="PGP160" s="129"/>
      <c r="PGQ160" s="129"/>
      <c r="PGR160" s="129"/>
      <c r="PGS160" s="129"/>
      <c r="PGT160" s="129"/>
      <c r="PGU160" s="129"/>
      <c r="PGV160" s="129"/>
      <c r="PGW160" s="129"/>
      <c r="PGX160" s="129"/>
      <c r="PGY160" s="129"/>
      <c r="PGZ160" s="129"/>
      <c r="PHA160" s="129"/>
      <c r="PHB160" s="129"/>
      <c r="PHC160" s="129"/>
      <c r="PHD160" s="129"/>
      <c r="PHE160" s="129"/>
      <c r="PHF160" s="129"/>
      <c r="PHG160" s="129"/>
      <c r="PHH160" s="129"/>
      <c r="PHI160" s="129"/>
      <c r="PHJ160" s="129"/>
      <c r="PHK160" s="129"/>
      <c r="PHL160" s="129"/>
      <c r="PHM160" s="129"/>
      <c r="PHN160" s="129"/>
      <c r="PHO160" s="129"/>
      <c r="PHP160" s="129"/>
      <c r="PHQ160" s="129"/>
      <c r="PHR160" s="129"/>
      <c r="PHS160" s="129"/>
      <c r="PHT160" s="129"/>
      <c r="PHU160" s="129"/>
      <c r="PHV160" s="129"/>
      <c r="PHW160" s="129"/>
      <c r="PHX160" s="129"/>
      <c r="PHY160" s="129"/>
      <c r="PHZ160" s="129"/>
      <c r="PIA160" s="129"/>
      <c r="PIB160" s="129"/>
      <c r="PIC160" s="129"/>
      <c r="PID160" s="129"/>
      <c r="PIE160" s="129"/>
      <c r="PIF160" s="129"/>
      <c r="PIG160" s="129"/>
      <c r="PIH160" s="129"/>
      <c r="PII160" s="129"/>
      <c r="PIJ160" s="129"/>
      <c r="PIK160" s="129"/>
      <c r="PIL160" s="129"/>
      <c r="PIM160" s="129"/>
      <c r="PIN160" s="129"/>
      <c r="PIO160" s="129"/>
      <c r="PIP160" s="129"/>
      <c r="PIQ160" s="129"/>
      <c r="PIR160" s="129"/>
      <c r="PIS160" s="129"/>
      <c r="PIT160" s="129"/>
      <c r="PIU160" s="129"/>
      <c r="PIV160" s="129"/>
      <c r="PIW160" s="129"/>
      <c r="PIX160" s="129"/>
      <c r="PIY160" s="129"/>
      <c r="PIZ160" s="129"/>
      <c r="PJA160" s="129"/>
      <c r="PJB160" s="129"/>
      <c r="PJC160" s="129"/>
      <c r="PJD160" s="129"/>
      <c r="PJE160" s="129"/>
      <c r="PJF160" s="129"/>
      <c r="PJG160" s="129"/>
      <c r="PJH160" s="129"/>
      <c r="PJI160" s="129"/>
      <c r="PJJ160" s="129"/>
      <c r="PJK160" s="129"/>
      <c r="PJL160" s="129"/>
      <c r="PJM160" s="129"/>
      <c r="PJN160" s="129"/>
      <c r="PJO160" s="129"/>
      <c r="PJP160" s="129"/>
      <c r="PJQ160" s="129"/>
      <c r="PJR160" s="129"/>
      <c r="PJS160" s="129"/>
      <c r="PJT160" s="129"/>
      <c r="PJU160" s="129"/>
      <c r="PJV160" s="129"/>
      <c r="PJW160" s="129"/>
      <c r="PJX160" s="129"/>
      <c r="PJY160" s="129"/>
      <c r="PJZ160" s="129"/>
      <c r="PKA160" s="129"/>
      <c r="PKB160" s="129"/>
      <c r="PKC160" s="129"/>
      <c r="PKD160" s="129"/>
      <c r="PKE160" s="129"/>
      <c r="PKF160" s="129"/>
      <c r="PKG160" s="129"/>
      <c r="PKH160" s="129"/>
      <c r="PKI160" s="129"/>
      <c r="PKJ160" s="129"/>
      <c r="PKK160" s="129"/>
      <c r="PKL160" s="129"/>
      <c r="PKM160" s="129"/>
      <c r="PKN160" s="129"/>
      <c r="PKO160" s="129"/>
      <c r="PKP160" s="129"/>
      <c r="PKQ160" s="129"/>
      <c r="PKR160" s="129"/>
      <c r="PKS160" s="129"/>
      <c r="PKT160" s="129"/>
      <c r="PKU160" s="129"/>
      <c r="PKV160" s="129"/>
      <c r="PKW160" s="129"/>
      <c r="PKX160" s="129"/>
      <c r="PKY160" s="129"/>
      <c r="PKZ160" s="129"/>
      <c r="PLA160" s="129"/>
      <c r="PLB160" s="129"/>
      <c r="PLC160" s="129"/>
      <c r="PLD160" s="129"/>
      <c r="PLE160" s="129"/>
      <c r="PLF160" s="129"/>
      <c r="PLG160" s="129"/>
      <c r="PLH160" s="129"/>
      <c r="PLI160" s="129"/>
      <c r="PLJ160" s="129"/>
      <c r="PLK160" s="129"/>
      <c r="PLL160" s="129"/>
      <c r="PLM160" s="129"/>
      <c r="PLN160" s="129"/>
      <c r="PLO160" s="129"/>
      <c r="PLP160" s="129"/>
      <c r="PLQ160" s="129"/>
      <c r="PLR160" s="129"/>
      <c r="PLS160" s="129"/>
      <c r="PLT160" s="129"/>
      <c r="PLU160" s="129"/>
      <c r="PLV160" s="129"/>
      <c r="PLW160" s="129"/>
      <c r="PLX160" s="129"/>
      <c r="PLY160" s="129"/>
      <c r="PLZ160" s="129"/>
      <c r="PMA160" s="129"/>
      <c r="PMB160" s="129"/>
      <c r="PMC160" s="129"/>
      <c r="PMD160" s="129"/>
      <c r="PME160" s="129"/>
      <c r="PMF160" s="129"/>
      <c r="PMG160" s="129"/>
      <c r="PMH160" s="129"/>
      <c r="PMI160" s="129"/>
      <c r="PMJ160" s="129"/>
      <c r="PMK160" s="129"/>
      <c r="PML160" s="129"/>
      <c r="PMM160" s="129"/>
      <c r="PMN160" s="129"/>
      <c r="PMO160" s="129"/>
      <c r="PMP160" s="129"/>
      <c r="PMQ160" s="129"/>
      <c r="PMR160" s="129"/>
      <c r="PMS160" s="129"/>
      <c r="PMT160" s="129"/>
      <c r="PMU160" s="129"/>
      <c r="PMV160" s="129"/>
      <c r="PMW160" s="129"/>
      <c r="PMX160" s="129"/>
      <c r="PMY160" s="129"/>
      <c r="PMZ160" s="129"/>
      <c r="PNA160" s="129"/>
      <c r="PNB160" s="129"/>
      <c r="PNC160" s="129"/>
      <c r="PND160" s="129"/>
      <c r="PNE160" s="129"/>
      <c r="PNF160" s="129"/>
      <c r="PNG160" s="129"/>
      <c r="PNH160" s="129"/>
      <c r="PNI160" s="129"/>
      <c r="PNJ160" s="129"/>
      <c r="PNK160" s="129"/>
      <c r="PNL160" s="129"/>
      <c r="PNM160" s="129"/>
      <c r="PNN160" s="129"/>
      <c r="PNO160" s="129"/>
      <c r="PNP160" s="129"/>
      <c r="PNQ160" s="129"/>
      <c r="PNR160" s="129"/>
      <c r="PNS160" s="129"/>
      <c r="PNT160" s="129"/>
      <c r="PNU160" s="129"/>
      <c r="PNV160" s="129"/>
      <c r="PNW160" s="129"/>
      <c r="PNX160" s="129"/>
      <c r="PNY160" s="129"/>
      <c r="PNZ160" s="129"/>
      <c r="POA160" s="129"/>
      <c r="POB160" s="129"/>
      <c r="POC160" s="129"/>
      <c r="POD160" s="129"/>
      <c r="POE160" s="129"/>
      <c r="POF160" s="129"/>
      <c r="POG160" s="129"/>
      <c r="POH160" s="129"/>
      <c r="POI160" s="129"/>
      <c r="POJ160" s="129"/>
      <c r="POK160" s="129"/>
      <c r="POL160" s="129"/>
      <c r="POM160" s="129"/>
      <c r="PON160" s="129"/>
      <c r="POO160" s="129"/>
      <c r="POP160" s="129"/>
      <c r="POQ160" s="129"/>
      <c r="POR160" s="129"/>
      <c r="POS160" s="129"/>
      <c r="POT160" s="129"/>
      <c r="POU160" s="129"/>
      <c r="POV160" s="129"/>
      <c r="POW160" s="129"/>
      <c r="POX160" s="129"/>
      <c r="POY160" s="129"/>
      <c r="POZ160" s="129"/>
      <c r="PPA160" s="129"/>
      <c r="PPB160" s="129"/>
      <c r="PPC160" s="129"/>
      <c r="PPD160" s="129"/>
      <c r="PPE160" s="129"/>
      <c r="PPF160" s="129"/>
      <c r="PPG160" s="129"/>
      <c r="PPH160" s="129"/>
      <c r="PPI160" s="129"/>
      <c r="PPJ160" s="129"/>
      <c r="PPK160" s="129"/>
      <c r="PPL160" s="129"/>
      <c r="PPM160" s="129"/>
      <c r="PPN160" s="129"/>
      <c r="PPO160" s="129"/>
      <c r="PPP160" s="129"/>
      <c r="PPQ160" s="129"/>
      <c r="PPR160" s="129"/>
      <c r="PPS160" s="129"/>
      <c r="PPT160" s="129"/>
      <c r="PPU160" s="129"/>
      <c r="PPV160" s="129"/>
      <c r="PPW160" s="129"/>
      <c r="PPX160" s="129"/>
      <c r="PPY160" s="129"/>
      <c r="PPZ160" s="129"/>
      <c r="PQA160" s="129"/>
      <c r="PQB160" s="129"/>
      <c r="PQC160" s="129"/>
      <c r="PQD160" s="129"/>
      <c r="PQE160" s="129"/>
      <c r="PQF160" s="129"/>
      <c r="PQG160" s="129"/>
      <c r="PQH160" s="129"/>
      <c r="PQI160" s="129"/>
      <c r="PQJ160" s="129"/>
      <c r="PQK160" s="129"/>
      <c r="PQL160" s="129"/>
      <c r="PQM160" s="129"/>
      <c r="PQN160" s="129"/>
      <c r="PQO160" s="129"/>
      <c r="PQP160" s="129"/>
      <c r="PQQ160" s="129"/>
      <c r="PQR160" s="129"/>
      <c r="PQS160" s="129"/>
      <c r="PQT160" s="129"/>
      <c r="PQU160" s="129"/>
      <c r="PQV160" s="129"/>
      <c r="PQW160" s="129"/>
      <c r="PQX160" s="129"/>
      <c r="PQY160" s="129"/>
      <c r="PQZ160" s="129"/>
      <c r="PRA160" s="129"/>
      <c r="PRB160" s="129"/>
      <c r="PRC160" s="129"/>
      <c r="PRD160" s="129"/>
      <c r="PRE160" s="129"/>
      <c r="PRF160" s="129"/>
      <c r="PRG160" s="129"/>
      <c r="PRH160" s="129"/>
      <c r="PRI160" s="129"/>
      <c r="PRJ160" s="129"/>
      <c r="PRK160" s="129"/>
      <c r="PRL160" s="129"/>
      <c r="PRM160" s="129"/>
      <c r="PRN160" s="129"/>
      <c r="PRO160" s="129"/>
      <c r="PRP160" s="129"/>
      <c r="PRQ160" s="129"/>
      <c r="PRR160" s="129"/>
      <c r="PRS160" s="129"/>
      <c r="PRT160" s="129"/>
      <c r="PRU160" s="129"/>
      <c r="PRV160" s="129"/>
      <c r="PRW160" s="129"/>
      <c r="PRX160" s="129"/>
      <c r="PRY160" s="129"/>
      <c r="PRZ160" s="129"/>
      <c r="PSA160" s="129"/>
      <c r="PSB160" s="129"/>
      <c r="PSC160" s="129"/>
      <c r="PSD160" s="129"/>
      <c r="PSE160" s="129"/>
      <c r="PSF160" s="129"/>
      <c r="PSG160" s="129"/>
      <c r="PSH160" s="129"/>
      <c r="PSI160" s="129"/>
      <c r="PSJ160" s="129"/>
      <c r="PSK160" s="129"/>
      <c r="PSL160" s="129"/>
      <c r="PSM160" s="129"/>
      <c r="PSN160" s="129"/>
      <c r="PSO160" s="129"/>
      <c r="PSP160" s="129"/>
      <c r="PSQ160" s="129"/>
      <c r="PSR160" s="129"/>
      <c r="PSS160" s="129"/>
      <c r="PST160" s="129"/>
      <c r="PSU160" s="129"/>
      <c r="PSV160" s="129"/>
      <c r="PSW160" s="129"/>
      <c r="PSX160" s="129"/>
      <c r="PSY160" s="129"/>
      <c r="PSZ160" s="129"/>
      <c r="PTA160" s="129"/>
      <c r="PTB160" s="129"/>
      <c r="PTC160" s="129"/>
      <c r="PTD160" s="129"/>
      <c r="PTE160" s="129"/>
      <c r="PTF160" s="129"/>
      <c r="PTG160" s="129"/>
      <c r="PTH160" s="129"/>
      <c r="PTI160" s="129"/>
      <c r="PTJ160" s="129"/>
      <c r="PTK160" s="129"/>
      <c r="PTL160" s="129"/>
      <c r="PTM160" s="129"/>
      <c r="PTN160" s="129"/>
      <c r="PTO160" s="129"/>
      <c r="PTP160" s="129"/>
      <c r="PTQ160" s="129"/>
      <c r="PTR160" s="129"/>
      <c r="PTS160" s="129"/>
      <c r="PTT160" s="129"/>
      <c r="PTU160" s="129"/>
      <c r="PTV160" s="129"/>
      <c r="PTW160" s="129"/>
      <c r="PTX160" s="129"/>
      <c r="PTY160" s="129"/>
      <c r="PTZ160" s="129"/>
      <c r="PUA160" s="129"/>
      <c r="PUB160" s="129"/>
      <c r="PUC160" s="129"/>
      <c r="PUD160" s="129"/>
      <c r="PUE160" s="129"/>
      <c r="PUF160" s="129"/>
      <c r="PUG160" s="129"/>
      <c r="PUH160" s="129"/>
      <c r="PUI160" s="129"/>
      <c r="PUJ160" s="129"/>
      <c r="PUK160" s="129"/>
      <c r="PUL160" s="129"/>
      <c r="PUM160" s="129"/>
      <c r="PUN160" s="129"/>
      <c r="PUO160" s="129"/>
      <c r="PUP160" s="129"/>
      <c r="PUQ160" s="129"/>
      <c r="PUR160" s="129"/>
      <c r="PUS160" s="129"/>
      <c r="PUT160" s="129"/>
      <c r="PUU160" s="129"/>
      <c r="PUV160" s="129"/>
      <c r="PUW160" s="129"/>
      <c r="PUX160" s="129"/>
      <c r="PUY160" s="129"/>
      <c r="PUZ160" s="129"/>
      <c r="PVA160" s="129"/>
      <c r="PVB160" s="129"/>
      <c r="PVC160" s="129"/>
      <c r="PVD160" s="129"/>
      <c r="PVE160" s="129"/>
      <c r="PVF160" s="129"/>
      <c r="PVG160" s="129"/>
      <c r="PVH160" s="129"/>
      <c r="PVI160" s="129"/>
      <c r="PVJ160" s="129"/>
      <c r="PVK160" s="129"/>
      <c r="PVL160" s="129"/>
      <c r="PVM160" s="129"/>
      <c r="PVN160" s="129"/>
      <c r="PVO160" s="129"/>
      <c r="PVP160" s="129"/>
      <c r="PVQ160" s="129"/>
      <c r="PVR160" s="129"/>
      <c r="PVS160" s="129"/>
      <c r="PVT160" s="129"/>
      <c r="PVU160" s="129"/>
      <c r="PVV160" s="129"/>
      <c r="PVW160" s="129"/>
      <c r="PVX160" s="129"/>
      <c r="PVY160" s="129"/>
      <c r="PVZ160" s="129"/>
      <c r="PWA160" s="129"/>
      <c r="PWB160" s="129"/>
      <c r="PWC160" s="129"/>
      <c r="PWD160" s="129"/>
      <c r="PWE160" s="129"/>
      <c r="PWF160" s="129"/>
      <c r="PWG160" s="129"/>
      <c r="PWH160" s="129"/>
      <c r="PWI160" s="129"/>
      <c r="PWJ160" s="129"/>
      <c r="PWK160" s="129"/>
      <c r="PWL160" s="129"/>
      <c r="PWM160" s="129"/>
      <c r="PWN160" s="129"/>
      <c r="PWO160" s="129"/>
      <c r="PWP160" s="129"/>
      <c r="PWQ160" s="129"/>
      <c r="PWR160" s="129"/>
      <c r="PWS160" s="129"/>
      <c r="PWT160" s="129"/>
      <c r="PWU160" s="129"/>
      <c r="PWV160" s="129"/>
      <c r="PWW160" s="129"/>
      <c r="PWX160" s="129"/>
      <c r="PWY160" s="129"/>
      <c r="PWZ160" s="129"/>
      <c r="PXA160" s="129"/>
      <c r="PXB160" s="129"/>
      <c r="PXC160" s="129"/>
      <c r="PXD160" s="129"/>
      <c r="PXE160" s="129"/>
      <c r="PXF160" s="129"/>
      <c r="PXG160" s="129"/>
      <c r="PXH160" s="129"/>
      <c r="PXI160" s="129"/>
      <c r="PXJ160" s="129"/>
      <c r="PXK160" s="129"/>
      <c r="PXL160" s="129"/>
      <c r="PXM160" s="129"/>
      <c r="PXN160" s="129"/>
      <c r="PXO160" s="129"/>
      <c r="PXP160" s="129"/>
      <c r="PXQ160" s="129"/>
      <c r="PXR160" s="129"/>
      <c r="PXS160" s="129"/>
      <c r="PXT160" s="129"/>
      <c r="PXU160" s="129"/>
      <c r="PXV160" s="129"/>
      <c r="PXW160" s="129"/>
      <c r="PXX160" s="129"/>
      <c r="PXY160" s="129"/>
      <c r="PXZ160" s="129"/>
      <c r="PYA160" s="129"/>
      <c r="PYB160" s="129"/>
      <c r="PYC160" s="129"/>
      <c r="PYD160" s="129"/>
      <c r="PYE160" s="129"/>
      <c r="PYF160" s="129"/>
      <c r="PYG160" s="129"/>
      <c r="PYH160" s="129"/>
      <c r="PYI160" s="129"/>
      <c r="PYJ160" s="129"/>
      <c r="PYK160" s="129"/>
      <c r="PYL160" s="129"/>
      <c r="PYM160" s="129"/>
      <c r="PYN160" s="129"/>
      <c r="PYO160" s="129"/>
      <c r="PYP160" s="129"/>
      <c r="PYQ160" s="129"/>
      <c r="PYR160" s="129"/>
      <c r="PYS160" s="129"/>
      <c r="PYT160" s="129"/>
      <c r="PYU160" s="129"/>
      <c r="PYV160" s="129"/>
      <c r="PYW160" s="129"/>
      <c r="PYX160" s="129"/>
      <c r="PYY160" s="129"/>
      <c r="PYZ160" s="129"/>
      <c r="PZA160" s="129"/>
      <c r="PZB160" s="129"/>
      <c r="PZC160" s="129"/>
      <c r="PZD160" s="129"/>
      <c r="PZE160" s="129"/>
      <c r="PZF160" s="129"/>
      <c r="PZG160" s="129"/>
      <c r="PZH160" s="129"/>
      <c r="PZI160" s="129"/>
      <c r="PZJ160" s="129"/>
      <c r="PZK160" s="129"/>
      <c r="PZL160" s="129"/>
      <c r="PZM160" s="129"/>
      <c r="PZN160" s="129"/>
      <c r="PZO160" s="129"/>
      <c r="PZP160" s="129"/>
      <c r="PZQ160" s="129"/>
      <c r="PZR160" s="129"/>
      <c r="PZS160" s="129"/>
      <c r="PZT160" s="129"/>
      <c r="PZU160" s="129"/>
      <c r="PZV160" s="129"/>
      <c r="PZW160" s="129"/>
      <c r="PZX160" s="129"/>
      <c r="PZY160" s="129"/>
      <c r="PZZ160" s="129"/>
      <c r="QAA160" s="129"/>
      <c r="QAB160" s="129"/>
      <c r="QAC160" s="129"/>
      <c r="QAD160" s="129"/>
      <c r="QAE160" s="129"/>
      <c r="QAF160" s="129"/>
      <c r="QAG160" s="129"/>
      <c r="QAH160" s="129"/>
      <c r="QAI160" s="129"/>
      <c r="QAJ160" s="129"/>
      <c r="QAK160" s="129"/>
      <c r="QAL160" s="129"/>
      <c r="QAM160" s="129"/>
      <c r="QAN160" s="129"/>
      <c r="QAO160" s="129"/>
      <c r="QAP160" s="129"/>
      <c r="QAQ160" s="129"/>
      <c r="QAR160" s="129"/>
      <c r="QAS160" s="129"/>
      <c r="QAT160" s="129"/>
      <c r="QAU160" s="129"/>
      <c r="QAV160" s="129"/>
      <c r="QAW160" s="129"/>
      <c r="QAX160" s="129"/>
      <c r="QAY160" s="129"/>
      <c r="QAZ160" s="129"/>
      <c r="QBA160" s="129"/>
      <c r="QBB160" s="129"/>
      <c r="QBC160" s="129"/>
      <c r="QBD160" s="129"/>
      <c r="QBE160" s="129"/>
      <c r="QBF160" s="129"/>
      <c r="QBG160" s="129"/>
      <c r="QBH160" s="129"/>
      <c r="QBI160" s="129"/>
      <c r="QBJ160" s="129"/>
      <c r="QBK160" s="129"/>
      <c r="QBL160" s="129"/>
      <c r="QBM160" s="129"/>
      <c r="QBN160" s="129"/>
      <c r="QBO160" s="129"/>
      <c r="QBP160" s="129"/>
      <c r="QBQ160" s="129"/>
      <c r="QBR160" s="129"/>
      <c r="QBS160" s="129"/>
      <c r="QBT160" s="129"/>
      <c r="QBU160" s="129"/>
      <c r="QBV160" s="129"/>
      <c r="QBW160" s="129"/>
      <c r="QBX160" s="129"/>
      <c r="QBY160" s="129"/>
      <c r="QBZ160" s="129"/>
      <c r="QCA160" s="129"/>
      <c r="QCB160" s="129"/>
      <c r="QCC160" s="129"/>
      <c r="QCD160" s="129"/>
      <c r="QCE160" s="129"/>
      <c r="QCF160" s="129"/>
      <c r="QCG160" s="129"/>
      <c r="QCH160" s="129"/>
      <c r="QCI160" s="129"/>
      <c r="QCJ160" s="129"/>
      <c r="QCK160" s="129"/>
      <c r="QCL160" s="129"/>
      <c r="QCM160" s="129"/>
      <c r="QCN160" s="129"/>
      <c r="QCO160" s="129"/>
      <c r="QCP160" s="129"/>
      <c r="QCQ160" s="129"/>
      <c r="QCR160" s="129"/>
      <c r="QCS160" s="129"/>
      <c r="QCT160" s="129"/>
      <c r="QCU160" s="129"/>
      <c r="QCV160" s="129"/>
      <c r="QCW160" s="129"/>
      <c r="QCX160" s="129"/>
      <c r="QCY160" s="129"/>
      <c r="QCZ160" s="129"/>
      <c r="QDA160" s="129"/>
      <c r="QDB160" s="129"/>
      <c r="QDC160" s="129"/>
      <c r="QDD160" s="129"/>
      <c r="QDE160" s="129"/>
      <c r="QDF160" s="129"/>
      <c r="QDG160" s="129"/>
      <c r="QDH160" s="129"/>
      <c r="QDI160" s="129"/>
      <c r="QDJ160" s="129"/>
      <c r="QDK160" s="129"/>
      <c r="QDL160" s="129"/>
      <c r="QDM160" s="129"/>
      <c r="QDN160" s="129"/>
      <c r="QDO160" s="129"/>
      <c r="QDP160" s="129"/>
      <c r="QDQ160" s="129"/>
      <c r="QDR160" s="129"/>
      <c r="QDS160" s="129"/>
      <c r="QDT160" s="129"/>
      <c r="QDU160" s="129"/>
      <c r="QDV160" s="129"/>
      <c r="QDW160" s="129"/>
      <c r="QDX160" s="129"/>
      <c r="QDY160" s="129"/>
      <c r="QDZ160" s="129"/>
      <c r="QEA160" s="129"/>
      <c r="QEB160" s="129"/>
      <c r="QEC160" s="129"/>
      <c r="QED160" s="129"/>
      <c r="QEE160" s="129"/>
      <c r="QEF160" s="129"/>
      <c r="QEG160" s="129"/>
      <c r="QEH160" s="129"/>
      <c r="QEI160" s="129"/>
      <c r="QEJ160" s="129"/>
      <c r="QEK160" s="129"/>
      <c r="QEL160" s="129"/>
      <c r="QEM160" s="129"/>
      <c r="QEN160" s="129"/>
      <c r="QEO160" s="129"/>
      <c r="QEP160" s="129"/>
      <c r="QEQ160" s="129"/>
      <c r="QER160" s="129"/>
      <c r="QES160" s="129"/>
      <c r="QET160" s="129"/>
      <c r="QEU160" s="129"/>
      <c r="QEV160" s="129"/>
      <c r="QEW160" s="129"/>
      <c r="QEX160" s="129"/>
      <c r="QEY160" s="129"/>
      <c r="QEZ160" s="129"/>
      <c r="QFA160" s="129"/>
      <c r="QFB160" s="129"/>
      <c r="QFC160" s="129"/>
      <c r="QFD160" s="129"/>
      <c r="QFE160" s="129"/>
      <c r="QFF160" s="129"/>
      <c r="QFG160" s="129"/>
      <c r="QFH160" s="129"/>
      <c r="QFI160" s="129"/>
      <c r="QFJ160" s="129"/>
      <c r="QFK160" s="129"/>
      <c r="QFL160" s="129"/>
      <c r="QFM160" s="129"/>
      <c r="QFN160" s="129"/>
      <c r="QFO160" s="129"/>
      <c r="QFP160" s="129"/>
      <c r="QFQ160" s="129"/>
      <c r="QFR160" s="129"/>
      <c r="QFS160" s="129"/>
      <c r="QFT160" s="129"/>
      <c r="QFU160" s="129"/>
      <c r="QFV160" s="129"/>
      <c r="QFW160" s="129"/>
      <c r="QFX160" s="129"/>
      <c r="QFY160" s="129"/>
      <c r="QFZ160" s="129"/>
      <c r="QGA160" s="129"/>
      <c r="QGB160" s="129"/>
      <c r="QGC160" s="129"/>
      <c r="QGD160" s="129"/>
      <c r="QGE160" s="129"/>
      <c r="QGF160" s="129"/>
      <c r="QGG160" s="129"/>
      <c r="QGH160" s="129"/>
      <c r="QGI160" s="129"/>
      <c r="QGJ160" s="129"/>
      <c r="QGK160" s="129"/>
      <c r="QGL160" s="129"/>
      <c r="QGM160" s="129"/>
      <c r="QGN160" s="129"/>
      <c r="QGO160" s="129"/>
      <c r="QGP160" s="129"/>
      <c r="QGQ160" s="129"/>
      <c r="QGR160" s="129"/>
      <c r="QGS160" s="129"/>
      <c r="QGT160" s="129"/>
      <c r="QGU160" s="129"/>
      <c r="QGV160" s="129"/>
      <c r="QGW160" s="129"/>
      <c r="QGX160" s="129"/>
      <c r="QGY160" s="129"/>
      <c r="QGZ160" s="129"/>
      <c r="QHA160" s="129"/>
      <c r="QHB160" s="129"/>
      <c r="QHC160" s="129"/>
      <c r="QHD160" s="129"/>
      <c r="QHE160" s="129"/>
      <c r="QHF160" s="129"/>
      <c r="QHG160" s="129"/>
      <c r="QHH160" s="129"/>
      <c r="QHI160" s="129"/>
      <c r="QHJ160" s="129"/>
      <c r="QHK160" s="129"/>
      <c r="QHL160" s="129"/>
      <c r="QHM160" s="129"/>
      <c r="QHN160" s="129"/>
      <c r="QHO160" s="129"/>
      <c r="QHP160" s="129"/>
      <c r="QHQ160" s="129"/>
      <c r="QHR160" s="129"/>
      <c r="QHS160" s="129"/>
      <c r="QHT160" s="129"/>
      <c r="QHU160" s="129"/>
      <c r="QHV160" s="129"/>
      <c r="QHW160" s="129"/>
      <c r="QHX160" s="129"/>
      <c r="QHY160" s="129"/>
      <c r="QHZ160" s="129"/>
      <c r="QIA160" s="129"/>
      <c r="QIB160" s="129"/>
      <c r="QIC160" s="129"/>
      <c r="QID160" s="129"/>
      <c r="QIE160" s="129"/>
      <c r="QIF160" s="129"/>
      <c r="QIG160" s="129"/>
      <c r="QIH160" s="129"/>
      <c r="QII160" s="129"/>
      <c r="QIJ160" s="129"/>
      <c r="QIK160" s="129"/>
      <c r="QIL160" s="129"/>
      <c r="QIM160" s="129"/>
      <c r="QIN160" s="129"/>
      <c r="QIO160" s="129"/>
      <c r="QIP160" s="129"/>
      <c r="QIQ160" s="129"/>
      <c r="QIR160" s="129"/>
      <c r="QIS160" s="129"/>
      <c r="QIT160" s="129"/>
      <c r="QIU160" s="129"/>
      <c r="QIV160" s="129"/>
      <c r="QIW160" s="129"/>
      <c r="QIX160" s="129"/>
      <c r="QIY160" s="129"/>
      <c r="QIZ160" s="129"/>
      <c r="QJA160" s="129"/>
      <c r="QJB160" s="129"/>
      <c r="QJC160" s="129"/>
      <c r="QJD160" s="129"/>
      <c r="QJE160" s="129"/>
      <c r="QJF160" s="129"/>
      <c r="QJG160" s="129"/>
      <c r="QJH160" s="129"/>
      <c r="QJI160" s="129"/>
      <c r="QJJ160" s="129"/>
      <c r="QJK160" s="129"/>
      <c r="QJL160" s="129"/>
      <c r="QJM160" s="129"/>
      <c r="QJN160" s="129"/>
      <c r="QJO160" s="129"/>
      <c r="QJP160" s="129"/>
      <c r="QJQ160" s="129"/>
      <c r="QJR160" s="129"/>
      <c r="QJS160" s="129"/>
      <c r="QJT160" s="129"/>
      <c r="QJU160" s="129"/>
      <c r="QJV160" s="129"/>
      <c r="QJW160" s="129"/>
      <c r="QJX160" s="129"/>
      <c r="QJY160" s="129"/>
      <c r="QJZ160" s="129"/>
      <c r="QKA160" s="129"/>
      <c r="QKB160" s="129"/>
      <c r="QKC160" s="129"/>
      <c r="QKD160" s="129"/>
      <c r="QKE160" s="129"/>
      <c r="QKF160" s="129"/>
      <c r="QKG160" s="129"/>
      <c r="QKH160" s="129"/>
      <c r="QKI160" s="129"/>
      <c r="QKJ160" s="129"/>
      <c r="QKK160" s="129"/>
      <c r="QKL160" s="129"/>
      <c r="QKM160" s="129"/>
      <c r="QKN160" s="129"/>
      <c r="QKO160" s="129"/>
      <c r="QKP160" s="129"/>
      <c r="QKQ160" s="129"/>
      <c r="QKR160" s="129"/>
      <c r="QKS160" s="129"/>
      <c r="QKT160" s="129"/>
      <c r="QKU160" s="129"/>
      <c r="QKV160" s="129"/>
      <c r="QKW160" s="129"/>
      <c r="QKX160" s="129"/>
      <c r="QKY160" s="129"/>
      <c r="QKZ160" s="129"/>
      <c r="QLA160" s="129"/>
      <c r="QLB160" s="129"/>
      <c r="QLC160" s="129"/>
      <c r="QLD160" s="129"/>
      <c r="QLE160" s="129"/>
      <c r="QLF160" s="129"/>
      <c r="QLG160" s="129"/>
      <c r="QLH160" s="129"/>
      <c r="QLI160" s="129"/>
      <c r="QLJ160" s="129"/>
      <c r="QLK160" s="129"/>
      <c r="QLL160" s="129"/>
      <c r="QLM160" s="129"/>
      <c r="QLN160" s="129"/>
      <c r="QLO160" s="129"/>
      <c r="QLP160" s="129"/>
      <c r="QLQ160" s="129"/>
      <c r="QLR160" s="129"/>
      <c r="QLS160" s="129"/>
      <c r="QLT160" s="129"/>
      <c r="QLU160" s="129"/>
      <c r="QLV160" s="129"/>
      <c r="QLW160" s="129"/>
      <c r="QLX160" s="129"/>
      <c r="QLY160" s="129"/>
      <c r="QLZ160" s="129"/>
      <c r="QMA160" s="129"/>
      <c r="QMB160" s="129"/>
      <c r="QMC160" s="129"/>
      <c r="QMD160" s="129"/>
      <c r="QME160" s="129"/>
      <c r="QMF160" s="129"/>
      <c r="QMG160" s="129"/>
      <c r="QMH160" s="129"/>
      <c r="QMI160" s="129"/>
      <c r="QMJ160" s="129"/>
      <c r="QMK160" s="129"/>
      <c r="QML160" s="129"/>
      <c r="QMM160" s="129"/>
      <c r="QMN160" s="129"/>
      <c r="QMO160" s="129"/>
      <c r="QMP160" s="129"/>
      <c r="QMQ160" s="129"/>
      <c r="QMR160" s="129"/>
      <c r="QMS160" s="129"/>
      <c r="QMT160" s="129"/>
      <c r="QMU160" s="129"/>
      <c r="QMV160" s="129"/>
      <c r="QMW160" s="129"/>
      <c r="QMX160" s="129"/>
      <c r="QMY160" s="129"/>
      <c r="QMZ160" s="129"/>
      <c r="QNA160" s="129"/>
      <c r="QNB160" s="129"/>
      <c r="QNC160" s="129"/>
      <c r="QND160" s="129"/>
      <c r="QNE160" s="129"/>
      <c r="QNF160" s="129"/>
      <c r="QNG160" s="129"/>
      <c r="QNH160" s="129"/>
      <c r="QNI160" s="129"/>
      <c r="QNJ160" s="129"/>
      <c r="QNK160" s="129"/>
      <c r="QNL160" s="129"/>
      <c r="QNM160" s="129"/>
      <c r="QNN160" s="129"/>
      <c r="QNO160" s="129"/>
      <c r="QNP160" s="129"/>
      <c r="QNQ160" s="129"/>
      <c r="QNR160" s="129"/>
      <c r="QNS160" s="129"/>
      <c r="QNT160" s="129"/>
      <c r="QNU160" s="129"/>
      <c r="QNV160" s="129"/>
      <c r="QNW160" s="129"/>
      <c r="QNX160" s="129"/>
      <c r="QNY160" s="129"/>
      <c r="QNZ160" s="129"/>
      <c r="QOA160" s="129"/>
      <c r="QOB160" s="129"/>
      <c r="QOC160" s="129"/>
      <c r="QOD160" s="129"/>
      <c r="QOE160" s="129"/>
      <c r="QOF160" s="129"/>
      <c r="QOG160" s="129"/>
      <c r="QOH160" s="129"/>
      <c r="QOI160" s="129"/>
      <c r="QOJ160" s="129"/>
      <c r="QOK160" s="129"/>
      <c r="QOL160" s="129"/>
      <c r="QOM160" s="129"/>
      <c r="QON160" s="129"/>
      <c r="QOO160" s="129"/>
      <c r="QOP160" s="129"/>
      <c r="QOQ160" s="129"/>
      <c r="QOR160" s="129"/>
      <c r="QOS160" s="129"/>
      <c r="QOT160" s="129"/>
      <c r="QOU160" s="129"/>
      <c r="QOV160" s="129"/>
      <c r="QOW160" s="129"/>
      <c r="QOX160" s="129"/>
      <c r="QOY160" s="129"/>
      <c r="QOZ160" s="129"/>
      <c r="QPA160" s="129"/>
      <c r="QPB160" s="129"/>
      <c r="QPC160" s="129"/>
      <c r="QPD160" s="129"/>
      <c r="QPE160" s="129"/>
      <c r="QPF160" s="129"/>
      <c r="QPG160" s="129"/>
      <c r="QPH160" s="129"/>
      <c r="QPI160" s="129"/>
      <c r="QPJ160" s="129"/>
      <c r="QPK160" s="129"/>
      <c r="QPL160" s="129"/>
      <c r="QPM160" s="129"/>
      <c r="QPN160" s="129"/>
      <c r="QPO160" s="129"/>
      <c r="QPP160" s="129"/>
      <c r="QPQ160" s="129"/>
      <c r="QPR160" s="129"/>
      <c r="QPS160" s="129"/>
      <c r="QPT160" s="129"/>
      <c r="QPU160" s="129"/>
      <c r="QPV160" s="129"/>
      <c r="QPW160" s="129"/>
      <c r="QPX160" s="129"/>
      <c r="QPY160" s="129"/>
      <c r="QPZ160" s="129"/>
      <c r="QQA160" s="129"/>
      <c r="QQB160" s="129"/>
      <c r="QQC160" s="129"/>
      <c r="QQD160" s="129"/>
      <c r="QQE160" s="129"/>
      <c r="QQF160" s="129"/>
      <c r="QQG160" s="129"/>
      <c r="QQH160" s="129"/>
      <c r="QQI160" s="129"/>
      <c r="QQJ160" s="129"/>
      <c r="QQK160" s="129"/>
      <c r="QQL160" s="129"/>
      <c r="QQM160" s="129"/>
      <c r="QQN160" s="129"/>
      <c r="QQO160" s="129"/>
      <c r="QQP160" s="129"/>
      <c r="QQQ160" s="129"/>
      <c r="QQR160" s="129"/>
      <c r="QQS160" s="129"/>
      <c r="QQT160" s="129"/>
      <c r="QQU160" s="129"/>
      <c r="QQV160" s="129"/>
      <c r="QQW160" s="129"/>
      <c r="QQX160" s="129"/>
      <c r="QQY160" s="129"/>
      <c r="QQZ160" s="129"/>
      <c r="QRA160" s="129"/>
      <c r="QRB160" s="129"/>
      <c r="QRC160" s="129"/>
      <c r="QRD160" s="129"/>
      <c r="QRE160" s="129"/>
      <c r="QRF160" s="129"/>
      <c r="QRG160" s="129"/>
      <c r="QRH160" s="129"/>
      <c r="QRI160" s="129"/>
      <c r="QRJ160" s="129"/>
      <c r="QRK160" s="129"/>
      <c r="QRL160" s="129"/>
      <c r="QRM160" s="129"/>
      <c r="QRN160" s="129"/>
      <c r="QRO160" s="129"/>
      <c r="QRP160" s="129"/>
      <c r="QRQ160" s="129"/>
      <c r="QRR160" s="129"/>
      <c r="QRS160" s="129"/>
      <c r="QRT160" s="129"/>
      <c r="QRU160" s="129"/>
      <c r="QRV160" s="129"/>
      <c r="QRW160" s="129"/>
      <c r="QRX160" s="129"/>
      <c r="QRY160" s="129"/>
      <c r="QRZ160" s="129"/>
      <c r="QSA160" s="129"/>
      <c r="QSB160" s="129"/>
      <c r="QSC160" s="129"/>
      <c r="QSD160" s="129"/>
      <c r="QSE160" s="129"/>
      <c r="QSF160" s="129"/>
      <c r="QSG160" s="129"/>
      <c r="QSH160" s="129"/>
      <c r="QSI160" s="129"/>
      <c r="QSJ160" s="129"/>
      <c r="QSK160" s="129"/>
      <c r="QSL160" s="129"/>
      <c r="QSM160" s="129"/>
      <c r="QSN160" s="129"/>
      <c r="QSO160" s="129"/>
      <c r="QSP160" s="129"/>
      <c r="QSQ160" s="129"/>
      <c r="QSR160" s="129"/>
      <c r="QSS160" s="129"/>
      <c r="QST160" s="129"/>
      <c r="QSU160" s="129"/>
      <c r="QSV160" s="129"/>
      <c r="QSW160" s="129"/>
      <c r="QSX160" s="129"/>
      <c r="QSY160" s="129"/>
      <c r="QSZ160" s="129"/>
      <c r="QTA160" s="129"/>
      <c r="QTB160" s="129"/>
      <c r="QTC160" s="129"/>
      <c r="QTD160" s="129"/>
      <c r="QTE160" s="129"/>
      <c r="QTF160" s="129"/>
      <c r="QTG160" s="129"/>
      <c r="QTH160" s="129"/>
      <c r="QTI160" s="129"/>
      <c r="QTJ160" s="129"/>
      <c r="QTK160" s="129"/>
      <c r="QTL160" s="129"/>
      <c r="QTM160" s="129"/>
      <c r="QTN160" s="129"/>
      <c r="QTO160" s="129"/>
      <c r="QTP160" s="129"/>
      <c r="QTQ160" s="129"/>
      <c r="QTR160" s="129"/>
      <c r="QTS160" s="129"/>
      <c r="QTT160" s="129"/>
      <c r="QTU160" s="129"/>
      <c r="QTV160" s="129"/>
      <c r="QTW160" s="129"/>
      <c r="QTX160" s="129"/>
      <c r="QTY160" s="129"/>
      <c r="QTZ160" s="129"/>
      <c r="QUA160" s="129"/>
      <c r="QUB160" s="129"/>
      <c r="QUC160" s="129"/>
      <c r="QUD160" s="129"/>
      <c r="QUE160" s="129"/>
      <c r="QUF160" s="129"/>
      <c r="QUG160" s="129"/>
      <c r="QUH160" s="129"/>
      <c r="QUI160" s="129"/>
      <c r="QUJ160" s="129"/>
      <c r="QUK160" s="129"/>
      <c r="QUL160" s="129"/>
      <c r="QUM160" s="129"/>
      <c r="QUN160" s="129"/>
      <c r="QUO160" s="129"/>
      <c r="QUP160" s="129"/>
      <c r="QUQ160" s="129"/>
      <c r="QUR160" s="129"/>
      <c r="QUS160" s="129"/>
      <c r="QUT160" s="129"/>
      <c r="QUU160" s="129"/>
      <c r="QUV160" s="129"/>
      <c r="QUW160" s="129"/>
      <c r="QUX160" s="129"/>
      <c r="QUY160" s="129"/>
      <c r="QUZ160" s="129"/>
      <c r="QVA160" s="129"/>
      <c r="QVB160" s="129"/>
      <c r="QVC160" s="129"/>
      <c r="QVD160" s="129"/>
      <c r="QVE160" s="129"/>
      <c r="QVF160" s="129"/>
      <c r="QVG160" s="129"/>
      <c r="QVH160" s="129"/>
      <c r="QVI160" s="129"/>
      <c r="QVJ160" s="129"/>
      <c r="QVK160" s="129"/>
      <c r="QVL160" s="129"/>
      <c r="QVM160" s="129"/>
      <c r="QVN160" s="129"/>
      <c r="QVO160" s="129"/>
      <c r="QVP160" s="129"/>
      <c r="QVQ160" s="129"/>
      <c r="QVR160" s="129"/>
      <c r="QVS160" s="129"/>
      <c r="QVT160" s="129"/>
      <c r="QVU160" s="129"/>
      <c r="QVV160" s="129"/>
      <c r="QVW160" s="129"/>
      <c r="QVX160" s="129"/>
      <c r="QVY160" s="129"/>
      <c r="QVZ160" s="129"/>
      <c r="QWA160" s="129"/>
      <c r="QWB160" s="129"/>
      <c r="QWC160" s="129"/>
      <c r="QWD160" s="129"/>
      <c r="QWE160" s="129"/>
      <c r="QWF160" s="129"/>
      <c r="QWG160" s="129"/>
      <c r="QWH160" s="129"/>
      <c r="QWI160" s="129"/>
      <c r="QWJ160" s="129"/>
      <c r="QWK160" s="129"/>
      <c r="QWL160" s="129"/>
      <c r="QWM160" s="129"/>
      <c r="QWN160" s="129"/>
      <c r="QWO160" s="129"/>
      <c r="QWP160" s="129"/>
      <c r="QWQ160" s="129"/>
      <c r="QWR160" s="129"/>
      <c r="QWS160" s="129"/>
      <c r="QWT160" s="129"/>
      <c r="QWU160" s="129"/>
      <c r="QWV160" s="129"/>
      <c r="QWW160" s="129"/>
      <c r="QWX160" s="129"/>
      <c r="QWY160" s="129"/>
      <c r="QWZ160" s="129"/>
      <c r="QXA160" s="129"/>
      <c r="QXB160" s="129"/>
      <c r="QXC160" s="129"/>
      <c r="QXD160" s="129"/>
      <c r="QXE160" s="129"/>
      <c r="QXF160" s="129"/>
      <c r="QXG160" s="129"/>
      <c r="QXH160" s="129"/>
      <c r="QXI160" s="129"/>
      <c r="QXJ160" s="129"/>
      <c r="QXK160" s="129"/>
      <c r="QXL160" s="129"/>
      <c r="QXM160" s="129"/>
      <c r="QXN160" s="129"/>
      <c r="QXO160" s="129"/>
      <c r="QXP160" s="129"/>
      <c r="QXQ160" s="129"/>
      <c r="QXR160" s="129"/>
      <c r="QXS160" s="129"/>
      <c r="QXT160" s="129"/>
      <c r="QXU160" s="129"/>
      <c r="QXV160" s="129"/>
      <c r="QXW160" s="129"/>
      <c r="QXX160" s="129"/>
      <c r="QXY160" s="129"/>
      <c r="QXZ160" s="129"/>
      <c r="QYA160" s="129"/>
      <c r="QYB160" s="129"/>
      <c r="QYC160" s="129"/>
      <c r="QYD160" s="129"/>
      <c r="QYE160" s="129"/>
      <c r="QYF160" s="129"/>
      <c r="QYG160" s="129"/>
      <c r="QYH160" s="129"/>
      <c r="QYI160" s="129"/>
      <c r="QYJ160" s="129"/>
      <c r="QYK160" s="129"/>
      <c r="QYL160" s="129"/>
      <c r="QYM160" s="129"/>
      <c r="QYN160" s="129"/>
      <c r="QYO160" s="129"/>
      <c r="QYP160" s="129"/>
      <c r="QYQ160" s="129"/>
      <c r="QYR160" s="129"/>
      <c r="QYS160" s="129"/>
      <c r="QYT160" s="129"/>
      <c r="QYU160" s="129"/>
      <c r="QYV160" s="129"/>
      <c r="QYW160" s="129"/>
      <c r="QYX160" s="129"/>
      <c r="QYY160" s="129"/>
      <c r="QYZ160" s="129"/>
      <c r="QZA160" s="129"/>
      <c r="QZB160" s="129"/>
      <c r="QZC160" s="129"/>
      <c r="QZD160" s="129"/>
      <c r="QZE160" s="129"/>
      <c r="QZF160" s="129"/>
      <c r="QZG160" s="129"/>
      <c r="QZH160" s="129"/>
      <c r="QZI160" s="129"/>
      <c r="QZJ160" s="129"/>
      <c r="QZK160" s="129"/>
      <c r="QZL160" s="129"/>
      <c r="QZM160" s="129"/>
      <c r="QZN160" s="129"/>
      <c r="QZO160" s="129"/>
      <c r="QZP160" s="129"/>
      <c r="QZQ160" s="129"/>
      <c r="QZR160" s="129"/>
      <c r="QZS160" s="129"/>
      <c r="QZT160" s="129"/>
      <c r="QZU160" s="129"/>
      <c r="QZV160" s="129"/>
      <c r="QZW160" s="129"/>
      <c r="QZX160" s="129"/>
      <c r="QZY160" s="129"/>
      <c r="QZZ160" s="129"/>
      <c r="RAA160" s="129"/>
      <c r="RAB160" s="129"/>
      <c r="RAC160" s="129"/>
      <c r="RAD160" s="129"/>
      <c r="RAE160" s="129"/>
      <c r="RAF160" s="129"/>
      <c r="RAG160" s="129"/>
      <c r="RAH160" s="129"/>
      <c r="RAI160" s="129"/>
      <c r="RAJ160" s="129"/>
      <c r="RAK160" s="129"/>
      <c r="RAL160" s="129"/>
      <c r="RAM160" s="129"/>
      <c r="RAN160" s="129"/>
      <c r="RAO160" s="129"/>
      <c r="RAP160" s="129"/>
      <c r="RAQ160" s="129"/>
      <c r="RAR160" s="129"/>
      <c r="RAS160" s="129"/>
      <c r="RAT160" s="129"/>
      <c r="RAU160" s="129"/>
      <c r="RAV160" s="129"/>
      <c r="RAW160" s="129"/>
      <c r="RAX160" s="129"/>
      <c r="RAY160" s="129"/>
      <c r="RAZ160" s="129"/>
      <c r="RBA160" s="129"/>
      <c r="RBB160" s="129"/>
      <c r="RBC160" s="129"/>
      <c r="RBD160" s="129"/>
      <c r="RBE160" s="129"/>
      <c r="RBF160" s="129"/>
      <c r="RBG160" s="129"/>
      <c r="RBH160" s="129"/>
      <c r="RBI160" s="129"/>
      <c r="RBJ160" s="129"/>
      <c r="RBK160" s="129"/>
      <c r="RBL160" s="129"/>
      <c r="RBM160" s="129"/>
      <c r="RBN160" s="129"/>
      <c r="RBO160" s="129"/>
      <c r="RBP160" s="129"/>
      <c r="RBQ160" s="129"/>
      <c r="RBR160" s="129"/>
      <c r="RBS160" s="129"/>
      <c r="RBT160" s="129"/>
      <c r="RBU160" s="129"/>
      <c r="RBV160" s="129"/>
      <c r="RBW160" s="129"/>
      <c r="RBX160" s="129"/>
      <c r="RBY160" s="129"/>
      <c r="RBZ160" s="129"/>
      <c r="RCA160" s="129"/>
      <c r="RCB160" s="129"/>
      <c r="RCC160" s="129"/>
      <c r="RCD160" s="129"/>
      <c r="RCE160" s="129"/>
      <c r="RCF160" s="129"/>
      <c r="RCG160" s="129"/>
      <c r="RCH160" s="129"/>
      <c r="RCI160" s="129"/>
      <c r="RCJ160" s="129"/>
      <c r="RCK160" s="129"/>
      <c r="RCL160" s="129"/>
      <c r="RCM160" s="129"/>
      <c r="RCN160" s="129"/>
      <c r="RCO160" s="129"/>
      <c r="RCP160" s="129"/>
      <c r="RCQ160" s="129"/>
      <c r="RCR160" s="129"/>
      <c r="RCS160" s="129"/>
      <c r="RCT160" s="129"/>
      <c r="RCU160" s="129"/>
      <c r="RCV160" s="129"/>
      <c r="RCW160" s="129"/>
      <c r="RCX160" s="129"/>
      <c r="RCY160" s="129"/>
      <c r="RCZ160" s="129"/>
      <c r="RDA160" s="129"/>
      <c r="RDB160" s="129"/>
      <c r="RDC160" s="129"/>
      <c r="RDD160" s="129"/>
      <c r="RDE160" s="129"/>
      <c r="RDF160" s="129"/>
      <c r="RDG160" s="129"/>
      <c r="RDH160" s="129"/>
      <c r="RDI160" s="129"/>
      <c r="RDJ160" s="129"/>
      <c r="RDK160" s="129"/>
      <c r="RDL160" s="129"/>
      <c r="RDM160" s="129"/>
      <c r="RDN160" s="129"/>
      <c r="RDO160" s="129"/>
      <c r="RDP160" s="129"/>
      <c r="RDQ160" s="129"/>
      <c r="RDR160" s="129"/>
      <c r="RDS160" s="129"/>
      <c r="RDT160" s="129"/>
      <c r="RDU160" s="129"/>
      <c r="RDV160" s="129"/>
      <c r="RDW160" s="129"/>
      <c r="RDX160" s="129"/>
      <c r="RDY160" s="129"/>
      <c r="RDZ160" s="129"/>
      <c r="REA160" s="129"/>
      <c r="REB160" s="129"/>
      <c r="REC160" s="129"/>
      <c r="RED160" s="129"/>
      <c r="REE160" s="129"/>
      <c r="REF160" s="129"/>
      <c r="REG160" s="129"/>
      <c r="REH160" s="129"/>
      <c r="REI160" s="129"/>
      <c r="REJ160" s="129"/>
      <c r="REK160" s="129"/>
      <c r="REL160" s="129"/>
      <c r="REM160" s="129"/>
      <c r="REN160" s="129"/>
      <c r="REO160" s="129"/>
      <c r="REP160" s="129"/>
      <c r="REQ160" s="129"/>
      <c r="RER160" s="129"/>
      <c r="RES160" s="129"/>
      <c r="RET160" s="129"/>
      <c r="REU160" s="129"/>
      <c r="REV160" s="129"/>
      <c r="REW160" s="129"/>
      <c r="REX160" s="129"/>
      <c r="REY160" s="129"/>
      <c r="REZ160" s="129"/>
      <c r="RFA160" s="129"/>
      <c r="RFB160" s="129"/>
      <c r="RFC160" s="129"/>
      <c r="RFD160" s="129"/>
      <c r="RFE160" s="129"/>
      <c r="RFF160" s="129"/>
      <c r="RFG160" s="129"/>
      <c r="RFH160" s="129"/>
      <c r="RFI160" s="129"/>
      <c r="RFJ160" s="129"/>
      <c r="RFK160" s="129"/>
      <c r="RFL160" s="129"/>
      <c r="RFM160" s="129"/>
      <c r="RFN160" s="129"/>
      <c r="RFO160" s="129"/>
      <c r="RFP160" s="129"/>
      <c r="RFQ160" s="129"/>
      <c r="RFR160" s="129"/>
      <c r="RFS160" s="129"/>
      <c r="RFT160" s="129"/>
      <c r="RFU160" s="129"/>
      <c r="RFV160" s="129"/>
      <c r="RFW160" s="129"/>
      <c r="RFX160" s="129"/>
      <c r="RFY160" s="129"/>
      <c r="RFZ160" s="129"/>
      <c r="RGA160" s="129"/>
      <c r="RGB160" s="129"/>
      <c r="RGC160" s="129"/>
      <c r="RGD160" s="129"/>
      <c r="RGE160" s="129"/>
      <c r="RGF160" s="129"/>
      <c r="RGG160" s="129"/>
      <c r="RGH160" s="129"/>
      <c r="RGI160" s="129"/>
      <c r="RGJ160" s="129"/>
      <c r="RGK160" s="129"/>
      <c r="RGL160" s="129"/>
      <c r="RGM160" s="129"/>
      <c r="RGN160" s="129"/>
      <c r="RGO160" s="129"/>
      <c r="RGP160" s="129"/>
      <c r="RGQ160" s="129"/>
      <c r="RGR160" s="129"/>
      <c r="RGS160" s="129"/>
      <c r="RGT160" s="129"/>
      <c r="RGU160" s="129"/>
      <c r="RGV160" s="129"/>
      <c r="RGW160" s="129"/>
      <c r="RGX160" s="129"/>
      <c r="RGY160" s="129"/>
      <c r="RGZ160" s="129"/>
      <c r="RHA160" s="129"/>
      <c r="RHB160" s="129"/>
      <c r="RHC160" s="129"/>
      <c r="RHD160" s="129"/>
      <c r="RHE160" s="129"/>
      <c r="RHF160" s="129"/>
      <c r="RHG160" s="129"/>
      <c r="RHH160" s="129"/>
      <c r="RHI160" s="129"/>
      <c r="RHJ160" s="129"/>
      <c r="RHK160" s="129"/>
      <c r="RHL160" s="129"/>
      <c r="RHM160" s="129"/>
      <c r="RHN160" s="129"/>
      <c r="RHO160" s="129"/>
      <c r="RHP160" s="129"/>
      <c r="RHQ160" s="129"/>
      <c r="RHR160" s="129"/>
      <c r="RHS160" s="129"/>
      <c r="RHT160" s="129"/>
      <c r="RHU160" s="129"/>
      <c r="RHV160" s="129"/>
      <c r="RHW160" s="129"/>
      <c r="RHX160" s="129"/>
      <c r="RHY160" s="129"/>
      <c r="RHZ160" s="129"/>
      <c r="RIA160" s="129"/>
      <c r="RIB160" s="129"/>
      <c r="RIC160" s="129"/>
      <c r="RID160" s="129"/>
      <c r="RIE160" s="129"/>
      <c r="RIF160" s="129"/>
      <c r="RIG160" s="129"/>
      <c r="RIH160" s="129"/>
      <c r="RII160" s="129"/>
      <c r="RIJ160" s="129"/>
      <c r="RIK160" s="129"/>
      <c r="RIL160" s="129"/>
      <c r="RIM160" s="129"/>
      <c r="RIN160" s="129"/>
      <c r="RIO160" s="129"/>
      <c r="RIP160" s="129"/>
      <c r="RIQ160" s="129"/>
      <c r="RIR160" s="129"/>
      <c r="RIS160" s="129"/>
      <c r="RIT160" s="129"/>
      <c r="RIU160" s="129"/>
      <c r="RIV160" s="129"/>
      <c r="RIW160" s="129"/>
      <c r="RIX160" s="129"/>
      <c r="RIY160" s="129"/>
      <c r="RIZ160" s="129"/>
      <c r="RJA160" s="129"/>
      <c r="RJB160" s="129"/>
      <c r="RJC160" s="129"/>
      <c r="RJD160" s="129"/>
      <c r="RJE160" s="129"/>
      <c r="RJF160" s="129"/>
      <c r="RJG160" s="129"/>
      <c r="RJH160" s="129"/>
      <c r="RJI160" s="129"/>
      <c r="RJJ160" s="129"/>
      <c r="RJK160" s="129"/>
      <c r="RJL160" s="129"/>
      <c r="RJM160" s="129"/>
      <c r="RJN160" s="129"/>
      <c r="RJO160" s="129"/>
      <c r="RJP160" s="129"/>
      <c r="RJQ160" s="129"/>
      <c r="RJR160" s="129"/>
      <c r="RJS160" s="129"/>
      <c r="RJT160" s="129"/>
      <c r="RJU160" s="129"/>
      <c r="RJV160" s="129"/>
      <c r="RJW160" s="129"/>
      <c r="RJX160" s="129"/>
      <c r="RJY160" s="129"/>
      <c r="RJZ160" s="129"/>
      <c r="RKA160" s="129"/>
      <c r="RKB160" s="129"/>
      <c r="RKC160" s="129"/>
      <c r="RKD160" s="129"/>
      <c r="RKE160" s="129"/>
      <c r="RKF160" s="129"/>
      <c r="RKG160" s="129"/>
      <c r="RKH160" s="129"/>
      <c r="RKI160" s="129"/>
      <c r="RKJ160" s="129"/>
      <c r="RKK160" s="129"/>
      <c r="RKL160" s="129"/>
      <c r="RKM160" s="129"/>
      <c r="RKN160" s="129"/>
      <c r="RKO160" s="129"/>
      <c r="RKP160" s="129"/>
      <c r="RKQ160" s="129"/>
      <c r="RKR160" s="129"/>
      <c r="RKS160" s="129"/>
      <c r="RKT160" s="129"/>
      <c r="RKU160" s="129"/>
      <c r="RKV160" s="129"/>
      <c r="RKW160" s="129"/>
      <c r="RKX160" s="129"/>
      <c r="RKY160" s="129"/>
      <c r="RKZ160" s="129"/>
      <c r="RLA160" s="129"/>
      <c r="RLB160" s="129"/>
      <c r="RLC160" s="129"/>
      <c r="RLD160" s="129"/>
      <c r="RLE160" s="129"/>
      <c r="RLF160" s="129"/>
      <c r="RLG160" s="129"/>
      <c r="RLH160" s="129"/>
      <c r="RLI160" s="129"/>
      <c r="RLJ160" s="129"/>
      <c r="RLK160" s="129"/>
      <c r="RLL160" s="129"/>
      <c r="RLM160" s="129"/>
      <c r="RLN160" s="129"/>
      <c r="RLO160" s="129"/>
      <c r="RLP160" s="129"/>
      <c r="RLQ160" s="129"/>
      <c r="RLR160" s="129"/>
      <c r="RLS160" s="129"/>
      <c r="RLT160" s="129"/>
      <c r="RLU160" s="129"/>
      <c r="RLV160" s="129"/>
      <c r="RLW160" s="129"/>
      <c r="RLX160" s="129"/>
      <c r="RLY160" s="129"/>
      <c r="RLZ160" s="129"/>
      <c r="RMA160" s="129"/>
      <c r="RMB160" s="129"/>
      <c r="RMC160" s="129"/>
      <c r="RMD160" s="129"/>
      <c r="RME160" s="129"/>
      <c r="RMF160" s="129"/>
      <c r="RMG160" s="129"/>
      <c r="RMH160" s="129"/>
      <c r="RMI160" s="129"/>
      <c r="RMJ160" s="129"/>
      <c r="RMK160" s="129"/>
      <c r="RML160" s="129"/>
      <c r="RMM160" s="129"/>
      <c r="RMN160" s="129"/>
      <c r="RMO160" s="129"/>
      <c r="RMP160" s="129"/>
      <c r="RMQ160" s="129"/>
      <c r="RMR160" s="129"/>
      <c r="RMS160" s="129"/>
      <c r="RMT160" s="129"/>
      <c r="RMU160" s="129"/>
      <c r="RMV160" s="129"/>
      <c r="RMW160" s="129"/>
      <c r="RMX160" s="129"/>
      <c r="RMY160" s="129"/>
      <c r="RMZ160" s="129"/>
      <c r="RNA160" s="129"/>
      <c r="RNB160" s="129"/>
      <c r="RNC160" s="129"/>
      <c r="RND160" s="129"/>
      <c r="RNE160" s="129"/>
      <c r="RNF160" s="129"/>
      <c r="RNG160" s="129"/>
      <c r="RNH160" s="129"/>
      <c r="RNI160" s="129"/>
      <c r="RNJ160" s="129"/>
      <c r="RNK160" s="129"/>
      <c r="RNL160" s="129"/>
      <c r="RNM160" s="129"/>
      <c r="RNN160" s="129"/>
      <c r="RNO160" s="129"/>
      <c r="RNP160" s="129"/>
      <c r="RNQ160" s="129"/>
      <c r="RNR160" s="129"/>
      <c r="RNS160" s="129"/>
      <c r="RNT160" s="129"/>
      <c r="RNU160" s="129"/>
      <c r="RNV160" s="129"/>
      <c r="RNW160" s="129"/>
      <c r="RNX160" s="129"/>
      <c r="RNY160" s="129"/>
      <c r="RNZ160" s="129"/>
      <c r="ROA160" s="129"/>
      <c r="ROB160" s="129"/>
      <c r="ROC160" s="129"/>
      <c r="ROD160" s="129"/>
      <c r="ROE160" s="129"/>
      <c r="ROF160" s="129"/>
      <c r="ROG160" s="129"/>
      <c r="ROH160" s="129"/>
      <c r="ROI160" s="129"/>
      <c r="ROJ160" s="129"/>
      <c r="ROK160" s="129"/>
      <c r="ROL160" s="129"/>
      <c r="ROM160" s="129"/>
      <c r="RON160" s="129"/>
      <c r="ROO160" s="129"/>
      <c r="ROP160" s="129"/>
      <c r="ROQ160" s="129"/>
      <c r="ROR160" s="129"/>
      <c r="ROS160" s="129"/>
      <c r="ROT160" s="129"/>
      <c r="ROU160" s="129"/>
      <c r="ROV160" s="129"/>
      <c r="ROW160" s="129"/>
      <c r="ROX160" s="129"/>
      <c r="ROY160" s="129"/>
      <c r="ROZ160" s="129"/>
      <c r="RPA160" s="129"/>
      <c r="RPB160" s="129"/>
      <c r="RPC160" s="129"/>
      <c r="RPD160" s="129"/>
      <c r="RPE160" s="129"/>
      <c r="RPF160" s="129"/>
      <c r="RPG160" s="129"/>
      <c r="RPH160" s="129"/>
      <c r="RPI160" s="129"/>
      <c r="RPJ160" s="129"/>
      <c r="RPK160" s="129"/>
      <c r="RPL160" s="129"/>
      <c r="RPM160" s="129"/>
      <c r="RPN160" s="129"/>
      <c r="RPO160" s="129"/>
      <c r="RPP160" s="129"/>
      <c r="RPQ160" s="129"/>
      <c r="RPR160" s="129"/>
      <c r="RPS160" s="129"/>
      <c r="RPT160" s="129"/>
      <c r="RPU160" s="129"/>
      <c r="RPV160" s="129"/>
      <c r="RPW160" s="129"/>
      <c r="RPX160" s="129"/>
      <c r="RPY160" s="129"/>
      <c r="RPZ160" s="129"/>
      <c r="RQA160" s="129"/>
      <c r="RQB160" s="129"/>
      <c r="RQC160" s="129"/>
      <c r="RQD160" s="129"/>
      <c r="RQE160" s="129"/>
      <c r="RQF160" s="129"/>
      <c r="RQG160" s="129"/>
      <c r="RQH160" s="129"/>
      <c r="RQI160" s="129"/>
      <c r="RQJ160" s="129"/>
      <c r="RQK160" s="129"/>
      <c r="RQL160" s="129"/>
      <c r="RQM160" s="129"/>
      <c r="RQN160" s="129"/>
      <c r="RQO160" s="129"/>
      <c r="RQP160" s="129"/>
      <c r="RQQ160" s="129"/>
      <c r="RQR160" s="129"/>
      <c r="RQS160" s="129"/>
      <c r="RQT160" s="129"/>
      <c r="RQU160" s="129"/>
      <c r="RQV160" s="129"/>
      <c r="RQW160" s="129"/>
      <c r="RQX160" s="129"/>
      <c r="RQY160" s="129"/>
      <c r="RQZ160" s="129"/>
      <c r="RRA160" s="129"/>
      <c r="RRB160" s="129"/>
      <c r="RRC160" s="129"/>
      <c r="RRD160" s="129"/>
      <c r="RRE160" s="129"/>
      <c r="RRF160" s="129"/>
      <c r="RRG160" s="129"/>
      <c r="RRH160" s="129"/>
      <c r="RRI160" s="129"/>
      <c r="RRJ160" s="129"/>
      <c r="RRK160" s="129"/>
      <c r="RRL160" s="129"/>
      <c r="RRM160" s="129"/>
      <c r="RRN160" s="129"/>
      <c r="RRO160" s="129"/>
      <c r="RRP160" s="129"/>
      <c r="RRQ160" s="129"/>
      <c r="RRR160" s="129"/>
      <c r="RRS160" s="129"/>
      <c r="RRT160" s="129"/>
      <c r="RRU160" s="129"/>
      <c r="RRV160" s="129"/>
      <c r="RRW160" s="129"/>
      <c r="RRX160" s="129"/>
      <c r="RRY160" s="129"/>
      <c r="RRZ160" s="129"/>
      <c r="RSA160" s="129"/>
      <c r="RSB160" s="129"/>
      <c r="RSC160" s="129"/>
      <c r="RSD160" s="129"/>
      <c r="RSE160" s="129"/>
      <c r="RSF160" s="129"/>
      <c r="RSG160" s="129"/>
      <c r="RSH160" s="129"/>
      <c r="RSI160" s="129"/>
      <c r="RSJ160" s="129"/>
      <c r="RSK160" s="129"/>
      <c r="RSL160" s="129"/>
      <c r="RSM160" s="129"/>
      <c r="RSN160" s="129"/>
      <c r="RSO160" s="129"/>
      <c r="RSP160" s="129"/>
      <c r="RSQ160" s="129"/>
      <c r="RSR160" s="129"/>
      <c r="RSS160" s="129"/>
      <c r="RST160" s="129"/>
      <c r="RSU160" s="129"/>
      <c r="RSV160" s="129"/>
      <c r="RSW160" s="129"/>
      <c r="RSX160" s="129"/>
      <c r="RSY160" s="129"/>
      <c r="RSZ160" s="129"/>
      <c r="RTA160" s="129"/>
      <c r="RTB160" s="129"/>
      <c r="RTC160" s="129"/>
      <c r="RTD160" s="129"/>
      <c r="RTE160" s="129"/>
      <c r="RTF160" s="129"/>
      <c r="RTG160" s="129"/>
      <c r="RTH160" s="129"/>
      <c r="RTI160" s="129"/>
      <c r="RTJ160" s="129"/>
      <c r="RTK160" s="129"/>
      <c r="RTL160" s="129"/>
      <c r="RTM160" s="129"/>
      <c r="RTN160" s="129"/>
      <c r="RTO160" s="129"/>
      <c r="RTP160" s="129"/>
      <c r="RTQ160" s="129"/>
      <c r="RTR160" s="129"/>
      <c r="RTS160" s="129"/>
      <c r="RTT160" s="129"/>
      <c r="RTU160" s="129"/>
      <c r="RTV160" s="129"/>
      <c r="RTW160" s="129"/>
      <c r="RTX160" s="129"/>
      <c r="RTY160" s="129"/>
      <c r="RTZ160" s="129"/>
      <c r="RUA160" s="129"/>
      <c r="RUB160" s="129"/>
      <c r="RUC160" s="129"/>
      <c r="RUD160" s="129"/>
      <c r="RUE160" s="129"/>
      <c r="RUF160" s="129"/>
      <c r="RUG160" s="129"/>
      <c r="RUH160" s="129"/>
      <c r="RUI160" s="129"/>
      <c r="RUJ160" s="129"/>
      <c r="RUK160" s="129"/>
      <c r="RUL160" s="129"/>
      <c r="RUM160" s="129"/>
      <c r="RUN160" s="129"/>
      <c r="RUO160" s="129"/>
      <c r="RUP160" s="129"/>
      <c r="RUQ160" s="129"/>
      <c r="RUR160" s="129"/>
      <c r="RUS160" s="129"/>
      <c r="RUT160" s="129"/>
      <c r="RUU160" s="129"/>
      <c r="RUV160" s="129"/>
      <c r="RUW160" s="129"/>
      <c r="RUX160" s="129"/>
      <c r="RUY160" s="129"/>
      <c r="RUZ160" s="129"/>
      <c r="RVA160" s="129"/>
      <c r="RVB160" s="129"/>
      <c r="RVC160" s="129"/>
      <c r="RVD160" s="129"/>
      <c r="RVE160" s="129"/>
      <c r="RVF160" s="129"/>
      <c r="RVG160" s="129"/>
      <c r="RVH160" s="129"/>
      <c r="RVI160" s="129"/>
      <c r="RVJ160" s="129"/>
      <c r="RVK160" s="129"/>
      <c r="RVL160" s="129"/>
      <c r="RVM160" s="129"/>
      <c r="RVN160" s="129"/>
      <c r="RVO160" s="129"/>
      <c r="RVP160" s="129"/>
      <c r="RVQ160" s="129"/>
      <c r="RVR160" s="129"/>
      <c r="RVS160" s="129"/>
      <c r="RVT160" s="129"/>
      <c r="RVU160" s="129"/>
      <c r="RVV160" s="129"/>
      <c r="RVW160" s="129"/>
      <c r="RVX160" s="129"/>
      <c r="RVY160" s="129"/>
      <c r="RVZ160" s="129"/>
      <c r="RWA160" s="129"/>
      <c r="RWB160" s="129"/>
      <c r="RWC160" s="129"/>
      <c r="RWD160" s="129"/>
      <c r="RWE160" s="129"/>
      <c r="RWF160" s="129"/>
      <c r="RWG160" s="129"/>
      <c r="RWH160" s="129"/>
      <c r="RWI160" s="129"/>
      <c r="RWJ160" s="129"/>
      <c r="RWK160" s="129"/>
      <c r="RWL160" s="129"/>
      <c r="RWM160" s="129"/>
      <c r="RWN160" s="129"/>
      <c r="RWO160" s="129"/>
      <c r="RWP160" s="129"/>
      <c r="RWQ160" s="129"/>
      <c r="RWR160" s="129"/>
      <c r="RWS160" s="129"/>
      <c r="RWT160" s="129"/>
      <c r="RWU160" s="129"/>
      <c r="RWV160" s="129"/>
      <c r="RWW160" s="129"/>
      <c r="RWX160" s="129"/>
      <c r="RWY160" s="129"/>
      <c r="RWZ160" s="129"/>
      <c r="RXA160" s="129"/>
      <c r="RXB160" s="129"/>
      <c r="RXC160" s="129"/>
      <c r="RXD160" s="129"/>
      <c r="RXE160" s="129"/>
      <c r="RXF160" s="129"/>
      <c r="RXG160" s="129"/>
      <c r="RXH160" s="129"/>
      <c r="RXI160" s="129"/>
      <c r="RXJ160" s="129"/>
      <c r="RXK160" s="129"/>
      <c r="RXL160" s="129"/>
      <c r="RXM160" s="129"/>
      <c r="RXN160" s="129"/>
      <c r="RXO160" s="129"/>
      <c r="RXP160" s="129"/>
      <c r="RXQ160" s="129"/>
      <c r="RXR160" s="129"/>
      <c r="RXS160" s="129"/>
      <c r="RXT160" s="129"/>
      <c r="RXU160" s="129"/>
      <c r="RXV160" s="129"/>
      <c r="RXW160" s="129"/>
      <c r="RXX160" s="129"/>
      <c r="RXY160" s="129"/>
      <c r="RXZ160" s="129"/>
      <c r="RYA160" s="129"/>
      <c r="RYB160" s="129"/>
      <c r="RYC160" s="129"/>
      <c r="RYD160" s="129"/>
      <c r="RYE160" s="129"/>
      <c r="RYF160" s="129"/>
      <c r="RYG160" s="129"/>
      <c r="RYH160" s="129"/>
      <c r="RYI160" s="129"/>
      <c r="RYJ160" s="129"/>
      <c r="RYK160" s="129"/>
      <c r="RYL160" s="129"/>
      <c r="RYM160" s="129"/>
      <c r="RYN160" s="129"/>
      <c r="RYO160" s="129"/>
      <c r="RYP160" s="129"/>
      <c r="RYQ160" s="129"/>
      <c r="RYR160" s="129"/>
      <c r="RYS160" s="129"/>
      <c r="RYT160" s="129"/>
      <c r="RYU160" s="129"/>
      <c r="RYV160" s="129"/>
      <c r="RYW160" s="129"/>
      <c r="RYX160" s="129"/>
      <c r="RYY160" s="129"/>
      <c r="RYZ160" s="129"/>
      <c r="RZA160" s="129"/>
      <c r="RZB160" s="129"/>
      <c r="RZC160" s="129"/>
      <c r="RZD160" s="129"/>
      <c r="RZE160" s="129"/>
      <c r="RZF160" s="129"/>
      <c r="RZG160" s="129"/>
      <c r="RZH160" s="129"/>
      <c r="RZI160" s="129"/>
      <c r="RZJ160" s="129"/>
      <c r="RZK160" s="129"/>
      <c r="RZL160" s="129"/>
      <c r="RZM160" s="129"/>
      <c r="RZN160" s="129"/>
      <c r="RZO160" s="129"/>
      <c r="RZP160" s="129"/>
      <c r="RZQ160" s="129"/>
      <c r="RZR160" s="129"/>
      <c r="RZS160" s="129"/>
      <c r="RZT160" s="129"/>
      <c r="RZU160" s="129"/>
      <c r="RZV160" s="129"/>
      <c r="RZW160" s="129"/>
      <c r="RZX160" s="129"/>
      <c r="RZY160" s="129"/>
      <c r="RZZ160" s="129"/>
      <c r="SAA160" s="129"/>
      <c r="SAB160" s="129"/>
      <c r="SAC160" s="129"/>
      <c r="SAD160" s="129"/>
      <c r="SAE160" s="129"/>
      <c r="SAF160" s="129"/>
      <c r="SAG160" s="129"/>
      <c r="SAH160" s="129"/>
      <c r="SAI160" s="129"/>
      <c r="SAJ160" s="129"/>
      <c r="SAK160" s="129"/>
      <c r="SAL160" s="129"/>
      <c r="SAM160" s="129"/>
      <c r="SAN160" s="129"/>
      <c r="SAO160" s="129"/>
      <c r="SAP160" s="129"/>
      <c r="SAQ160" s="129"/>
      <c r="SAR160" s="129"/>
      <c r="SAS160" s="129"/>
      <c r="SAT160" s="129"/>
      <c r="SAU160" s="129"/>
      <c r="SAV160" s="129"/>
      <c r="SAW160" s="129"/>
      <c r="SAX160" s="129"/>
      <c r="SAY160" s="129"/>
      <c r="SAZ160" s="129"/>
      <c r="SBA160" s="129"/>
      <c r="SBB160" s="129"/>
      <c r="SBC160" s="129"/>
      <c r="SBD160" s="129"/>
      <c r="SBE160" s="129"/>
      <c r="SBF160" s="129"/>
      <c r="SBG160" s="129"/>
      <c r="SBH160" s="129"/>
      <c r="SBI160" s="129"/>
      <c r="SBJ160" s="129"/>
      <c r="SBK160" s="129"/>
      <c r="SBL160" s="129"/>
      <c r="SBM160" s="129"/>
      <c r="SBN160" s="129"/>
      <c r="SBO160" s="129"/>
      <c r="SBP160" s="129"/>
      <c r="SBQ160" s="129"/>
      <c r="SBR160" s="129"/>
      <c r="SBS160" s="129"/>
      <c r="SBT160" s="129"/>
      <c r="SBU160" s="129"/>
      <c r="SBV160" s="129"/>
      <c r="SBW160" s="129"/>
      <c r="SBX160" s="129"/>
      <c r="SBY160" s="129"/>
      <c r="SBZ160" s="129"/>
      <c r="SCA160" s="129"/>
      <c r="SCB160" s="129"/>
      <c r="SCC160" s="129"/>
      <c r="SCD160" s="129"/>
      <c r="SCE160" s="129"/>
      <c r="SCF160" s="129"/>
      <c r="SCG160" s="129"/>
      <c r="SCH160" s="129"/>
      <c r="SCI160" s="129"/>
      <c r="SCJ160" s="129"/>
      <c r="SCK160" s="129"/>
      <c r="SCL160" s="129"/>
      <c r="SCM160" s="129"/>
      <c r="SCN160" s="129"/>
      <c r="SCO160" s="129"/>
      <c r="SCP160" s="129"/>
      <c r="SCQ160" s="129"/>
      <c r="SCR160" s="129"/>
      <c r="SCS160" s="129"/>
      <c r="SCT160" s="129"/>
      <c r="SCU160" s="129"/>
      <c r="SCV160" s="129"/>
      <c r="SCW160" s="129"/>
      <c r="SCX160" s="129"/>
      <c r="SCY160" s="129"/>
      <c r="SCZ160" s="129"/>
      <c r="SDA160" s="129"/>
      <c r="SDB160" s="129"/>
      <c r="SDC160" s="129"/>
      <c r="SDD160" s="129"/>
      <c r="SDE160" s="129"/>
      <c r="SDF160" s="129"/>
      <c r="SDG160" s="129"/>
      <c r="SDH160" s="129"/>
      <c r="SDI160" s="129"/>
      <c r="SDJ160" s="129"/>
      <c r="SDK160" s="129"/>
      <c r="SDL160" s="129"/>
      <c r="SDM160" s="129"/>
      <c r="SDN160" s="129"/>
      <c r="SDO160" s="129"/>
      <c r="SDP160" s="129"/>
      <c r="SDQ160" s="129"/>
      <c r="SDR160" s="129"/>
      <c r="SDS160" s="129"/>
      <c r="SDT160" s="129"/>
      <c r="SDU160" s="129"/>
      <c r="SDV160" s="129"/>
      <c r="SDW160" s="129"/>
      <c r="SDX160" s="129"/>
      <c r="SDY160" s="129"/>
      <c r="SDZ160" s="129"/>
      <c r="SEA160" s="129"/>
      <c r="SEB160" s="129"/>
      <c r="SEC160" s="129"/>
      <c r="SED160" s="129"/>
      <c r="SEE160" s="129"/>
      <c r="SEF160" s="129"/>
      <c r="SEG160" s="129"/>
      <c r="SEH160" s="129"/>
      <c r="SEI160" s="129"/>
      <c r="SEJ160" s="129"/>
      <c r="SEK160" s="129"/>
      <c r="SEL160" s="129"/>
      <c r="SEM160" s="129"/>
      <c r="SEN160" s="129"/>
      <c r="SEO160" s="129"/>
      <c r="SEP160" s="129"/>
      <c r="SEQ160" s="129"/>
      <c r="SER160" s="129"/>
      <c r="SES160" s="129"/>
      <c r="SET160" s="129"/>
      <c r="SEU160" s="129"/>
      <c r="SEV160" s="129"/>
      <c r="SEW160" s="129"/>
      <c r="SEX160" s="129"/>
      <c r="SEY160" s="129"/>
      <c r="SEZ160" s="129"/>
      <c r="SFA160" s="129"/>
      <c r="SFB160" s="129"/>
      <c r="SFC160" s="129"/>
      <c r="SFD160" s="129"/>
      <c r="SFE160" s="129"/>
      <c r="SFF160" s="129"/>
      <c r="SFG160" s="129"/>
      <c r="SFH160" s="129"/>
      <c r="SFI160" s="129"/>
      <c r="SFJ160" s="129"/>
      <c r="SFK160" s="129"/>
      <c r="SFL160" s="129"/>
      <c r="SFM160" s="129"/>
      <c r="SFN160" s="129"/>
      <c r="SFO160" s="129"/>
      <c r="SFP160" s="129"/>
      <c r="SFQ160" s="129"/>
      <c r="SFR160" s="129"/>
      <c r="SFS160" s="129"/>
      <c r="SFT160" s="129"/>
      <c r="SFU160" s="129"/>
      <c r="SFV160" s="129"/>
      <c r="SFW160" s="129"/>
      <c r="SFX160" s="129"/>
      <c r="SFY160" s="129"/>
      <c r="SFZ160" s="129"/>
      <c r="SGA160" s="129"/>
      <c r="SGB160" s="129"/>
      <c r="SGC160" s="129"/>
      <c r="SGD160" s="129"/>
      <c r="SGE160" s="129"/>
      <c r="SGF160" s="129"/>
      <c r="SGG160" s="129"/>
      <c r="SGH160" s="129"/>
      <c r="SGI160" s="129"/>
      <c r="SGJ160" s="129"/>
      <c r="SGK160" s="129"/>
      <c r="SGL160" s="129"/>
      <c r="SGM160" s="129"/>
      <c r="SGN160" s="129"/>
      <c r="SGO160" s="129"/>
      <c r="SGP160" s="129"/>
      <c r="SGQ160" s="129"/>
      <c r="SGR160" s="129"/>
      <c r="SGS160" s="129"/>
      <c r="SGT160" s="129"/>
      <c r="SGU160" s="129"/>
      <c r="SGV160" s="129"/>
      <c r="SGW160" s="129"/>
      <c r="SGX160" s="129"/>
      <c r="SGY160" s="129"/>
      <c r="SGZ160" s="129"/>
      <c r="SHA160" s="129"/>
      <c r="SHB160" s="129"/>
      <c r="SHC160" s="129"/>
      <c r="SHD160" s="129"/>
      <c r="SHE160" s="129"/>
      <c r="SHF160" s="129"/>
      <c r="SHG160" s="129"/>
      <c r="SHH160" s="129"/>
      <c r="SHI160" s="129"/>
      <c r="SHJ160" s="129"/>
      <c r="SHK160" s="129"/>
      <c r="SHL160" s="129"/>
      <c r="SHM160" s="129"/>
      <c r="SHN160" s="129"/>
      <c r="SHO160" s="129"/>
      <c r="SHP160" s="129"/>
      <c r="SHQ160" s="129"/>
      <c r="SHR160" s="129"/>
      <c r="SHS160" s="129"/>
      <c r="SHT160" s="129"/>
      <c r="SHU160" s="129"/>
      <c r="SHV160" s="129"/>
      <c r="SHW160" s="129"/>
      <c r="SHX160" s="129"/>
      <c r="SHY160" s="129"/>
      <c r="SHZ160" s="129"/>
      <c r="SIA160" s="129"/>
      <c r="SIB160" s="129"/>
      <c r="SIC160" s="129"/>
      <c r="SID160" s="129"/>
      <c r="SIE160" s="129"/>
      <c r="SIF160" s="129"/>
      <c r="SIG160" s="129"/>
      <c r="SIH160" s="129"/>
      <c r="SII160" s="129"/>
      <c r="SIJ160" s="129"/>
      <c r="SIK160" s="129"/>
      <c r="SIL160" s="129"/>
      <c r="SIM160" s="129"/>
      <c r="SIN160" s="129"/>
      <c r="SIO160" s="129"/>
      <c r="SIP160" s="129"/>
      <c r="SIQ160" s="129"/>
      <c r="SIR160" s="129"/>
      <c r="SIS160" s="129"/>
      <c r="SIT160" s="129"/>
      <c r="SIU160" s="129"/>
      <c r="SIV160" s="129"/>
      <c r="SIW160" s="129"/>
      <c r="SIX160" s="129"/>
      <c r="SIY160" s="129"/>
      <c r="SIZ160" s="129"/>
      <c r="SJA160" s="129"/>
      <c r="SJB160" s="129"/>
      <c r="SJC160" s="129"/>
      <c r="SJD160" s="129"/>
      <c r="SJE160" s="129"/>
      <c r="SJF160" s="129"/>
      <c r="SJG160" s="129"/>
      <c r="SJH160" s="129"/>
      <c r="SJI160" s="129"/>
      <c r="SJJ160" s="129"/>
      <c r="SJK160" s="129"/>
      <c r="SJL160" s="129"/>
      <c r="SJM160" s="129"/>
      <c r="SJN160" s="129"/>
      <c r="SJO160" s="129"/>
      <c r="SJP160" s="129"/>
      <c r="SJQ160" s="129"/>
      <c r="SJR160" s="129"/>
      <c r="SJS160" s="129"/>
      <c r="SJT160" s="129"/>
      <c r="SJU160" s="129"/>
      <c r="SJV160" s="129"/>
      <c r="SJW160" s="129"/>
      <c r="SJX160" s="129"/>
      <c r="SJY160" s="129"/>
      <c r="SJZ160" s="129"/>
      <c r="SKA160" s="129"/>
      <c r="SKB160" s="129"/>
      <c r="SKC160" s="129"/>
      <c r="SKD160" s="129"/>
      <c r="SKE160" s="129"/>
      <c r="SKF160" s="129"/>
      <c r="SKG160" s="129"/>
      <c r="SKH160" s="129"/>
      <c r="SKI160" s="129"/>
      <c r="SKJ160" s="129"/>
      <c r="SKK160" s="129"/>
      <c r="SKL160" s="129"/>
      <c r="SKM160" s="129"/>
      <c r="SKN160" s="129"/>
      <c r="SKO160" s="129"/>
      <c r="SKP160" s="129"/>
      <c r="SKQ160" s="129"/>
      <c r="SKR160" s="129"/>
      <c r="SKS160" s="129"/>
      <c r="SKT160" s="129"/>
      <c r="SKU160" s="129"/>
      <c r="SKV160" s="129"/>
      <c r="SKW160" s="129"/>
      <c r="SKX160" s="129"/>
      <c r="SKY160" s="129"/>
      <c r="SKZ160" s="129"/>
      <c r="SLA160" s="129"/>
      <c r="SLB160" s="129"/>
      <c r="SLC160" s="129"/>
      <c r="SLD160" s="129"/>
      <c r="SLE160" s="129"/>
      <c r="SLF160" s="129"/>
      <c r="SLG160" s="129"/>
      <c r="SLH160" s="129"/>
      <c r="SLI160" s="129"/>
      <c r="SLJ160" s="129"/>
      <c r="SLK160" s="129"/>
      <c r="SLL160" s="129"/>
      <c r="SLM160" s="129"/>
      <c r="SLN160" s="129"/>
      <c r="SLO160" s="129"/>
      <c r="SLP160" s="129"/>
      <c r="SLQ160" s="129"/>
      <c r="SLR160" s="129"/>
      <c r="SLS160" s="129"/>
      <c r="SLT160" s="129"/>
      <c r="SLU160" s="129"/>
      <c r="SLV160" s="129"/>
      <c r="SLW160" s="129"/>
      <c r="SLX160" s="129"/>
      <c r="SLY160" s="129"/>
      <c r="SLZ160" s="129"/>
      <c r="SMA160" s="129"/>
      <c r="SMB160" s="129"/>
      <c r="SMC160" s="129"/>
      <c r="SMD160" s="129"/>
      <c r="SME160" s="129"/>
      <c r="SMF160" s="129"/>
      <c r="SMG160" s="129"/>
      <c r="SMH160" s="129"/>
      <c r="SMI160" s="129"/>
      <c r="SMJ160" s="129"/>
      <c r="SMK160" s="129"/>
      <c r="SML160" s="129"/>
      <c r="SMM160" s="129"/>
      <c r="SMN160" s="129"/>
      <c r="SMO160" s="129"/>
      <c r="SMP160" s="129"/>
      <c r="SMQ160" s="129"/>
      <c r="SMR160" s="129"/>
      <c r="SMS160" s="129"/>
      <c r="SMT160" s="129"/>
      <c r="SMU160" s="129"/>
      <c r="SMV160" s="129"/>
      <c r="SMW160" s="129"/>
      <c r="SMX160" s="129"/>
      <c r="SMY160" s="129"/>
      <c r="SMZ160" s="129"/>
      <c r="SNA160" s="129"/>
      <c r="SNB160" s="129"/>
      <c r="SNC160" s="129"/>
      <c r="SND160" s="129"/>
      <c r="SNE160" s="129"/>
      <c r="SNF160" s="129"/>
      <c r="SNG160" s="129"/>
      <c r="SNH160" s="129"/>
      <c r="SNI160" s="129"/>
      <c r="SNJ160" s="129"/>
      <c r="SNK160" s="129"/>
      <c r="SNL160" s="129"/>
      <c r="SNM160" s="129"/>
      <c r="SNN160" s="129"/>
      <c r="SNO160" s="129"/>
      <c r="SNP160" s="129"/>
      <c r="SNQ160" s="129"/>
      <c r="SNR160" s="129"/>
      <c r="SNS160" s="129"/>
      <c r="SNT160" s="129"/>
      <c r="SNU160" s="129"/>
      <c r="SNV160" s="129"/>
      <c r="SNW160" s="129"/>
      <c r="SNX160" s="129"/>
      <c r="SNY160" s="129"/>
      <c r="SNZ160" s="129"/>
      <c r="SOA160" s="129"/>
      <c r="SOB160" s="129"/>
      <c r="SOC160" s="129"/>
      <c r="SOD160" s="129"/>
      <c r="SOE160" s="129"/>
      <c r="SOF160" s="129"/>
      <c r="SOG160" s="129"/>
      <c r="SOH160" s="129"/>
      <c r="SOI160" s="129"/>
      <c r="SOJ160" s="129"/>
      <c r="SOK160" s="129"/>
      <c r="SOL160" s="129"/>
      <c r="SOM160" s="129"/>
      <c r="SON160" s="129"/>
      <c r="SOO160" s="129"/>
      <c r="SOP160" s="129"/>
      <c r="SOQ160" s="129"/>
      <c r="SOR160" s="129"/>
      <c r="SOS160" s="129"/>
      <c r="SOT160" s="129"/>
      <c r="SOU160" s="129"/>
      <c r="SOV160" s="129"/>
      <c r="SOW160" s="129"/>
      <c r="SOX160" s="129"/>
      <c r="SOY160" s="129"/>
      <c r="SOZ160" s="129"/>
      <c r="SPA160" s="129"/>
      <c r="SPB160" s="129"/>
      <c r="SPC160" s="129"/>
      <c r="SPD160" s="129"/>
      <c r="SPE160" s="129"/>
      <c r="SPF160" s="129"/>
      <c r="SPG160" s="129"/>
      <c r="SPH160" s="129"/>
      <c r="SPI160" s="129"/>
      <c r="SPJ160" s="129"/>
      <c r="SPK160" s="129"/>
      <c r="SPL160" s="129"/>
      <c r="SPM160" s="129"/>
      <c r="SPN160" s="129"/>
      <c r="SPO160" s="129"/>
      <c r="SPP160" s="129"/>
      <c r="SPQ160" s="129"/>
      <c r="SPR160" s="129"/>
      <c r="SPS160" s="129"/>
      <c r="SPT160" s="129"/>
      <c r="SPU160" s="129"/>
      <c r="SPV160" s="129"/>
      <c r="SPW160" s="129"/>
      <c r="SPX160" s="129"/>
      <c r="SPY160" s="129"/>
      <c r="SPZ160" s="129"/>
      <c r="SQA160" s="129"/>
      <c r="SQB160" s="129"/>
      <c r="SQC160" s="129"/>
      <c r="SQD160" s="129"/>
      <c r="SQE160" s="129"/>
      <c r="SQF160" s="129"/>
      <c r="SQG160" s="129"/>
      <c r="SQH160" s="129"/>
      <c r="SQI160" s="129"/>
      <c r="SQJ160" s="129"/>
      <c r="SQK160" s="129"/>
      <c r="SQL160" s="129"/>
      <c r="SQM160" s="129"/>
      <c r="SQN160" s="129"/>
      <c r="SQO160" s="129"/>
      <c r="SQP160" s="129"/>
      <c r="SQQ160" s="129"/>
      <c r="SQR160" s="129"/>
      <c r="SQS160" s="129"/>
      <c r="SQT160" s="129"/>
      <c r="SQU160" s="129"/>
      <c r="SQV160" s="129"/>
      <c r="SQW160" s="129"/>
      <c r="SQX160" s="129"/>
      <c r="SQY160" s="129"/>
      <c r="SQZ160" s="129"/>
      <c r="SRA160" s="129"/>
      <c r="SRB160" s="129"/>
      <c r="SRC160" s="129"/>
      <c r="SRD160" s="129"/>
      <c r="SRE160" s="129"/>
      <c r="SRF160" s="129"/>
      <c r="SRG160" s="129"/>
      <c r="SRH160" s="129"/>
      <c r="SRI160" s="129"/>
      <c r="SRJ160" s="129"/>
      <c r="SRK160" s="129"/>
      <c r="SRL160" s="129"/>
      <c r="SRM160" s="129"/>
      <c r="SRN160" s="129"/>
      <c r="SRO160" s="129"/>
      <c r="SRP160" s="129"/>
      <c r="SRQ160" s="129"/>
      <c r="SRR160" s="129"/>
      <c r="SRS160" s="129"/>
      <c r="SRT160" s="129"/>
      <c r="SRU160" s="129"/>
      <c r="SRV160" s="129"/>
      <c r="SRW160" s="129"/>
      <c r="SRX160" s="129"/>
      <c r="SRY160" s="129"/>
      <c r="SRZ160" s="129"/>
      <c r="SSA160" s="129"/>
      <c r="SSB160" s="129"/>
      <c r="SSC160" s="129"/>
      <c r="SSD160" s="129"/>
      <c r="SSE160" s="129"/>
      <c r="SSF160" s="129"/>
      <c r="SSG160" s="129"/>
      <c r="SSH160" s="129"/>
      <c r="SSI160" s="129"/>
      <c r="SSJ160" s="129"/>
      <c r="SSK160" s="129"/>
      <c r="SSL160" s="129"/>
      <c r="SSM160" s="129"/>
      <c r="SSN160" s="129"/>
      <c r="SSO160" s="129"/>
      <c r="SSP160" s="129"/>
      <c r="SSQ160" s="129"/>
      <c r="SSR160" s="129"/>
      <c r="SSS160" s="129"/>
      <c r="SST160" s="129"/>
      <c r="SSU160" s="129"/>
      <c r="SSV160" s="129"/>
      <c r="SSW160" s="129"/>
      <c r="SSX160" s="129"/>
      <c r="SSY160" s="129"/>
      <c r="SSZ160" s="129"/>
      <c r="STA160" s="129"/>
      <c r="STB160" s="129"/>
      <c r="STC160" s="129"/>
      <c r="STD160" s="129"/>
      <c r="STE160" s="129"/>
      <c r="STF160" s="129"/>
      <c r="STG160" s="129"/>
      <c r="STH160" s="129"/>
      <c r="STI160" s="129"/>
      <c r="STJ160" s="129"/>
      <c r="STK160" s="129"/>
      <c r="STL160" s="129"/>
      <c r="STM160" s="129"/>
      <c r="STN160" s="129"/>
      <c r="STO160" s="129"/>
      <c r="STP160" s="129"/>
      <c r="STQ160" s="129"/>
      <c r="STR160" s="129"/>
      <c r="STS160" s="129"/>
      <c r="STT160" s="129"/>
      <c r="STU160" s="129"/>
      <c r="STV160" s="129"/>
      <c r="STW160" s="129"/>
      <c r="STX160" s="129"/>
      <c r="STY160" s="129"/>
      <c r="STZ160" s="129"/>
      <c r="SUA160" s="129"/>
      <c r="SUB160" s="129"/>
      <c r="SUC160" s="129"/>
      <c r="SUD160" s="129"/>
      <c r="SUE160" s="129"/>
      <c r="SUF160" s="129"/>
      <c r="SUG160" s="129"/>
      <c r="SUH160" s="129"/>
      <c r="SUI160" s="129"/>
      <c r="SUJ160" s="129"/>
      <c r="SUK160" s="129"/>
      <c r="SUL160" s="129"/>
      <c r="SUM160" s="129"/>
      <c r="SUN160" s="129"/>
      <c r="SUO160" s="129"/>
      <c r="SUP160" s="129"/>
      <c r="SUQ160" s="129"/>
      <c r="SUR160" s="129"/>
      <c r="SUS160" s="129"/>
      <c r="SUT160" s="129"/>
      <c r="SUU160" s="129"/>
      <c r="SUV160" s="129"/>
      <c r="SUW160" s="129"/>
      <c r="SUX160" s="129"/>
      <c r="SUY160" s="129"/>
      <c r="SUZ160" s="129"/>
      <c r="SVA160" s="129"/>
      <c r="SVB160" s="129"/>
      <c r="SVC160" s="129"/>
      <c r="SVD160" s="129"/>
      <c r="SVE160" s="129"/>
      <c r="SVF160" s="129"/>
      <c r="SVG160" s="129"/>
      <c r="SVH160" s="129"/>
      <c r="SVI160" s="129"/>
      <c r="SVJ160" s="129"/>
      <c r="SVK160" s="129"/>
      <c r="SVL160" s="129"/>
      <c r="SVM160" s="129"/>
      <c r="SVN160" s="129"/>
      <c r="SVO160" s="129"/>
      <c r="SVP160" s="129"/>
      <c r="SVQ160" s="129"/>
      <c r="SVR160" s="129"/>
      <c r="SVS160" s="129"/>
      <c r="SVT160" s="129"/>
      <c r="SVU160" s="129"/>
      <c r="SVV160" s="129"/>
      <c r="SVW160" s="129"/>
      <c r="SVX160" s="129"/>
      <c r="SVY160" s="129"/>
      <c r="SVZ160" s="129"/>
      <c r="SWA160" s="129"/>
      <c r="SWB160" s="129"/>
      <c r="SWC160" s="129"/>
      <c r="SWD160" s="129"/>
      <c r="SWE160" s="129"/>
      <c r="SWF160" s="129"/>
      <c r="SWG160" s="129"/>
      <c r="SWH160" s="129"/>
      <c r="SWI160" s="129"/>
      <c r="SWJ160" s="129"/>
      <c r="SWK160" s="129"/>
      <c r="SWL160" s="129"/>
      <c r="SWM160" s="129"/>
      <c r="SWN160" s="129"/>
      <c r="SWO160" s="129"/>
      <c r="SWP160" s="129"/>
      <c r="SWQ160" s="129"/>
      <c r="SWR160" s="129"/>
      <c r="SWS160" s="129"/>
      <c r="SWT160" s="129"/>
      <c r="SWU160" s="129"/>
      <c r="SWV160" s="129"/>
      <c r="SWW160" s="129"/>
      <c r="SWX160" s="129"/>
      <c r="SWY160" s="129"/>
      <c r="SWZ160" s="129"/>
      <c r="SXA160" s="129"/>
      <c r="SXB160" s="129"/>
      <c r="SXC160" s="129"/>
      <c r="SXD160" s="129"/>
      <c r="SXE160" s="129"/>
      <c r="SXF160" s="129"/>
      <c r="SXG160" s="129"/>
      <c r="SXH160" s="129"/>
      <c r="SXI160" s="129"/>
      <c r="SXJ160" s="129"/>
      <c r="SXK160" s="129"/>
      <c r="SXL160" s="129"/>
      <c r="SXM160" s="129"/>
      <c r="SXN160" s="129"/>
      <c r="SXO160" s="129"/>
      <c r="SXP160" s="129"/>
      <c r="SXQ160" s="129"/>
      <c r="SXR160" s="129"/>
      <c r="SXS160" s="129"/>
      <c r="SXT160" s="129"/>
      <c r="SXU160" s="129"/>
      <c r="SXV160" s="129"/>
      <c r="SXW160" s="129"/>
      <c r="SXX160" s="129"/>
      <c r="SXY160" s="129"/>
      <c r="SXZ160" s="129"/>
      <c r="SYA160" s="129"/>
      <c r="SYB160" s="129"/>
      <c r="SYC160" s="129"/>
      <c r="SYD160" s="129"/>
      <c r="SYE160" s="129"/>
      <c r="SYF160" s="129"/>
      <c r="SYG160" s="129"/>
      <c r="SYH160" s="129"/>
      <c r="SYI160" s="129"/>
      <c r="SYJ160" s="129"/>
      <c r="SYK160" s="129"/>
      <c r="SYL160" s="129"/>
      <c r="SYM160" s="129"/>
      <c r="SYN160" s="129"/>
      <c r="SYO160" s="129"/>
      <c r="SYP160" s="129"/>
      <c r="SYQ160" s="129"/>
      <c r="SYR160" s="129"/>
      <c r="SYS160" s="129"/>
      <c r="SYT160" s="129"/>
      <c r="SYU160" s="129"/>
      <c r="SYV160" s="129"/>
      <c r="SYW160" s="129"/>
      <c r="SYX160" s="129"/>
      <c r="SYY160" s="129"/>
      <c r="SYZ160" s="129"/>
      <c r="SZA160" s="129"/>
      <c r="SZB160" s="129"/>
      <c r="SZC160" s="129"/>
      <c r="SZD160" s="129"/>
      <c r="SZE160" s="129"/>
      <c r="SZF160" s="129"/>
      <c r="SZG160" s="129"/>
      <c r="SZH160" s="129"/>
      <c r="SZI160" s="129"/>
      <c r="SZJ160" s="129"/>
      <c r="SZK160" s="129"/>
      <c r="SZL160" s="129"/>
      <c r="SZM160" s="129"/>
      <c r="SZN160" s="129"/>
      <c r="SZO160" s="129"/>
      <c r="SZP160" s="129"/>
      <c r="SZQ160" s="129"/>
      <c r="SZR160" s="129"/>
      <c r="SZS160" s="129"/>
      <c r="SZT160" s="129"/>
      <c r="SZU160" s="129"/>
      <c r="SZV160" s="129"/>
      <c r="SZW160" s="129"/>
      <c r="SZX160" s="129"/>
      <c r="SZY160" s="129"/>
      <c r="SZZ160" s="129"/>
      <c r="TAA160" s="129"/>
      <c r="TAB160" s="129"/>
      <c r="TAC160" s="129"/>
      <c r="TAD160" s="129"/>
      <c r="TAE160" s="129"/>
      <c r="TAF160" s="129"/>
      <c r="TAG160" s="129"/>
      <c r="TAH160" s="129"/>
      <c r="TAI160" s="129"/>
      <c r="TAJ160" s="129"/>
      <c r="TAK160" s="129"/>
      <c r="TAL160" s="129"/>
      <c r="TAM160" s="129"/>
      <c r="TAN160" s="129"/>
      <c r="TAO160" s="129"/>
      <c r="TAP160" s="129"/>
      <c r="TAQ160" s="129"/>
      <c r="TAR160" s="129"/>
      <c r="TAS160" s="129"/>
      <c r="TAT160" s="129"/>
      <c r="TAU160" s="129"/>
      <c r="TAV160" s="129"/>
      <c r="TAW160" s="129"/>
      <c r="TAX160" s="129"/>
      <c r="TAY160" s="129"/>
      <c r="TAZ160" s="129"/>
      <c r="TBA160" s="129"/>
      <c r="TBB160" s="129"/>
      <c r="TBC160" s="129"/>
      <c r="TBD160" s="129"/>
      <c r="TBE160" s="129"/>
      <c r="TBF160" s="129"/>
      <c r="TBG160" s="129"/>
      <c r="TBH160" s="129"/>
      <c r="TBI160" s="129"/>
      <c r="TBJ160" s="129"/>
      <c r="TBK160" s="129"/>
      <c r="TBL160" s="129"/>
      <c r="TBM160" s="129"/>
      <c r="TBN160" s="129"/>
      <c r="TBO160" s="129"/>
      <c r="TBP160" s="129"/>
      <c r="TBQ160" s="129"/>
      <c r="TBR160" s="129"/>
      <c r="TBS160" s="129"/>
      <c r="TBT160" s="129"/>
      <c r="TBU160" s="129"/>
      <c r="TBV160" s="129"/>
      <c r="TBW160" s="129"/>
      <c r="TBX160" s="129"/>
      <c r="TBY160" s="129"/>
      <c r="TBZ160" s="129"/>
      <c r="TCA160" s="129"/>
      <c r="TCB160" s="129"/>
      <c r="TCC160" s="129"/>
      <c r="TCD160" s="129"/>
      <c r="TCE160" s="129"/>
      <c r="TCF160" s="129"/>
      <c r="TCG160" s="129"/>
      <c r="TCH160" s="129"/>
      <c r="TCI160" s="129"/>
      <c r="TCJ160" s="129"/>
      <c r="TCK160" s="129"/>
      <c r="TCL160" s="129"/>
      <c r="TCM160" s="129"/>
      <c r="TCN160" s="129"/>
      <c r="TCO160" s="129"/>
      <c r="TCP160" s="129"/>
      <c r="TCQ160" s="129"/>
      <c r="TCR160" s="129"/>
      <c r="TCS160" s="129"/>
      <c r="TCT160" s="129"/>
      <c r="TCU160" s="129"/>
      <c r="TCV160" s="129"/>
      <c r="TCW160" s="129"/>
      <c r="TCX160" s="129"/>
      <c r="TCY160" s="129"/>
      <c r="TCZ160" s="129"/>
      <c r="TDA160" s="129"/>
      <c r="TDB160" s="129"/>
      <c r="TDC160" s="129"/>
      <c r="TDD160" s="129"/>
      <c r="TDE160" s="129"/>
      <c r="TDF160" s="129"/>
      <c r="TDG160" s="129"/>
      <c r="TDH160" s="129"/>
      <c r="TDI160" s="129"/>
      <c r="TDJ160" s="129"/>
      <c r="TDK160" s="129"/>
      <c r="TDL160" s="129"/>
      <c r="TDM160" s="129"/>
      <c r="TDN160" s="129"/>
      <c r="TDO160" s="129"/>
      <c r="TDP160" s="129"/>
      <c r="TDQ160" s="129"/>
      <c r="TDR160" s="129"/>
      <c r="TDS160" s="129"/>
      <c r="TDT160" s="129"/>
      <c r="TDU160" s="129"/>
      <c r="TDV160" s="129"/>
      <c r="TDW160" s="129"/>
      <c r="TDX160" s="129"/>
      <c r="TDY160" s="129"/>
      <c r="TDZ160" s="129"/>
      <c r="TEA160" s="129"/>
      <c r="TEB160" s="129"/>
      <c r="TEC160" s="129"/>
      <c r="TED160" s="129"/>
      <c r="TEE160" s="129"/>
      <c r="TEF160" s="129"/>
      <c r="TEG160" s="129"/>
      <c r="TEH160" s="129"/>
      <c r="TEI160" s="129"/>
      <c r="TEJ160" s="129"/>
      <c r="TEK160" s="129"/>
      <c r="TEL160" s="129"/>
      <c r="TEM160" s="129"/>
      <c r="TEN160" s="129"/>
      <c r="TEO160" s="129"/>
      <c r="TEP160" s="129"/>
      <c r="TEQ160" s="129"/>
      <c r="TER160" s="129"/>
      <c r="TES160" s="129"/>
      <c r="TET160" s="129"/>
      <c r="TEU160" s="129"/>
      <c r="TEV160" s="129"/>
      <c r="TEW160" s="129"/>
      <c r="TEX160" s="129"/>
      <c r="TEY160" s="129"/>
      <c r="TEZ160" s="129"/>
      <c r="TFA160" s="129"/>
      <c r="TFB160" s="129"/>
      <c r="TFC160" s="129"/>
      <c r="TFD160" s="129"/>
      <c r="TFE160" s="129"/>
      <c r="TFF160" s="129"/>
      <c r="TFG160" s="129"/>
      <c r="TFH160" s="129"/>
      <c r="TFI160" s="129"/>
      <c r="TFJ160" s="129"/>
      <c r="TFK160" s="129"/>
      <c r="TFL160" s="129"/>
      <c r="TFM160" s="129"/>
      <c r="TFN160" s="129"/>
      <c r="TFO160" s="129"/>
      <c r="TFP160" s="129"/>
      <c r="TFQ160" s="129"/>
      <c r="TFR160" s="129"/>
      <c r="TFS160" s="129"/>
      <c r="TFT160" s="129"/>
      <c r="TFU160" s="129"/>
      <c r="TFV160" s="129"/>
      <c r="TFW160" s="129"/>
      <c r="TFX160" s="129"/>
      <c r="TFY160" s="129"/>
      <c r="TFZ160" s="129"/>
      <c r="TGA160" s="129"/>
      <c r="TGB160" s="129"/>
      <c r="TGC160" s="129"/>
      <c r="TGD160" s="129"/>
      <c r="TGE160" s="129"/>
      <c r="TGF160" s="129"/>
      <c r="TGG160" s="129"/>
      <c r="TGH160" s="129"/>
      <c r="TGI160" s="129"/>
      <c r="TGJ160" s="129"/>
      <c r="TGK160" s="129"/>
      <c r="TGL160" s="129"/>
      <c r="TGM160" s="129"/>
      <c r="TGN160" s="129"/>
      <c r="TGO160" s="129"/>
      <c r="TGP160" s="129"/>
      <c r="TGQ160" s="129"/>
      <c r="TGR160" s="129"/>
      <c r="TGS160" s="129"/>
      <c r="TGT160" s="129"/>
      <c r="TGU160" s="129"/>
      <c r="TGV160" s="129"/>
      <c r="TGW160" s="129"/>
      <c r="TGX160" s="129"/>
      <c r="TGY160" s="129"/>
      <c r="TGZ160" s="129"/>
      <c r="THA160" s="129"/>
      <c r="THB160" s="129"/>
      <c r="THC160" s="129"/>
      <c r="THD160" s="129"/>
      <c r="THE160" s="129"/>
      <c r="THF160" s="129"/>
      <c r="THG160" s="129"/>
      <c r="THH160" s="129"/>
      <c r="THI160" s="129"/>
      <c r="THJ160" s="129"/>
      <c r="THK160" s="129"/>
      <c r="THL160" s="129"/>
      <c r="THM160" s="129"/>
      <c r="THN160" s="129"/>
      <c r="THO160" s="129"/>
      <c r="THP160" s="129"/>
      <c r="THQ160" s="129"/>
      <c r="THR160" s="129"/>
      <c r="THS160" s="129"/>
      <c r="THT160" s="129"/>
      <c r="THU160" s="129"/>
      <c r="THV160" s="129"/>
      <c r="THW160" s="129"/>
      <c r="THX160" s="129"/>
      <c r="THY160" s="129"/>
      <c r="THZ160" s="129"/>
      <c r="TIA160" s="129"/>
      <c r="TIB160" s="129"/>
      <c r="TIC160" s="129"/>
      <c r="TID160" s="129"/>
      <c r="TIE160" s="129"/>
      <c r="TIF160" s="129"/>
      <c r="TIG160" s="129"/>
      <c r="TIH160" s="129"/>
      <c r="TII160" s="129"/>
      <c r="TIJ160" s="129"/>
      <c r="TIK160" s="129"/>
      <c r="TIL160" s="129"/>
      <c r="TIM160" s="129"/>
      <c r="TIN160" s="129"/>
      <c r="TIO160" s="129"/>
      <c r="TIP160" s="129"/>
      <c r="TIQ160" s="129"/>
      <c r="TIR160" s="129"/>
      <c r="TIS160" s="129"/>
      <c r="TIT160" s="129"/>
      <c r="TIU160" s="129"/>
      <c r="TIV160" s="129"/>
      <c r="TIW160" s="129"/>
      <c r="TIX160" s="129"/>
      <c r="TIY160" s="129"/>
      <c r="TIZ160" s="129"/>
      <c r="TJA160" s="129"/>
      <c r="TJB160" s="129"/>
      <c r="TJC160" s="129"/>
      <c r="TJD160" s="129"/>
      <c r="TJE160" s="129"/>
      <c r="TJF160" s="129"/>
      <c r="TJG160" s="129"/>
      <c r="TJH160" s="129"/>
      <c r="TJI160" s="129"/>
      <c r="TJJ160" s="129"/>
      <c r="TJK160" s="129"/>
      <c r="TJL160" s="129"/>
      <c r="TJM160" s="129"/>
      <c r="TJN160" s="129"/>
      <c r="TJO160" s="129"/>
      <c r="TJP160" s="129"/>
      <c r="TJQ160" s="129"/>
      <c r="TJR160" s="129"/>
      <c r="TJS160" s="129"/>
      <c r="TJT160" s="129"/>
      <c r="TJU160" s="129"/>
      <c r="TJV160" s="129"/>
      <c r="TJW160" s="129"/>
      <c r="TJX160" s="129"/>
      <c r="TJY160" s="129"/>
      <c r="TJZ160" s="129"/>
      <c r="TKA160" s="129"/>
      <c r="TKB160" s="129"/>
      <c r="TKC160" s="129"/>
      <c r="TKD160" s="129"/>
      <c r="TKE160" s="129"/>
      <c r="TKF160" s="129"/>
      <c r="TKG160" s="129"/>
      <c r="TKH160" s="129"/>
      <c r="TKI160" s="129"/>
      <c r="TKJ160" s="129"/>
      <c r="TKK160" s="129"/>
      <c r="TKL160" s="129"/>
      <c r="TKM160" s="129"/>
      <c r="TKN160" s="129"/>
      <c r="TKO160" s="129"/>
      <c r="TKP160" s="129"/>
      <c r="TKQ160" s="129"/>
      <c r="TKR160" s="129"/>
      <c r="TKS160" s="129"/>
      <c r="TKT160" s="129"/>
      <c r="TKU160" s="129"/>
      <c r="TKV160" s="129"/>
      <c r="TKW160" s="129"/>
      <c r="TKX160" s="129"/>
      <c r="TKY160" s="129"/>
      <c r="TKZ160" s="129"/>
      <c r="TLA160" s="129"/>
      <c r="TLB160" s="129"/>
      <c r="TLC160" s="129"/>
      <c r="TLD160" s="129"/>
      <c r="TLE160" s="129"/>
      <c r="TLF160" s="129"/>
      <c r="TLG160" s="129"/>
      <c r="TLH160" s="129"/>
      <c r="TLI160" s="129"/>
      <c r="TLJ160" s="129"/>
      <c r="TLK160" s="129"/>
      <c r="TLL160" s="129"/>
      <c r="TLM160" s="129"/>
      <c r="TLN160" s="129"/>
      <c r="TLO160" s="129"/>
      <c r="TLP160" s="129"/>
      <c r="TLQ160" s="129"/>
      <c r="TLR160" s="129"/>
      <c r="TLS160" s="129"/>
      <c r="TLT160" s="129"/>
      <c r="TLU160" s="129"/>
      <c r="TLV160" s="129"/>
      <c r="TLW160" s="129"/>
      <c r="TLX160" s="129"/>
      <c r="TLY160" s="129"/>
      <c r="TLZ160" s="129"/>
      <c r="TMA160" s="129"/>
      <c r="TMB160" s="129"/>
      <c r="TMC160" s="129"/>
      <c r="TMD160" s="129"/>
      <c r="TME160" s="129"/>
      <c r="TMF160" s="129"/>
      <c r="TMG160" s="129"/>
      <c r="TMH160" s="129"/>
      <c r="TMI160" s="129"/>
      <c r="TMJ160" s="129"/>
      <c r="TMK160" s="129"/>
      <c r="TML160" s="129"/>
      <c r="TMM160" s="129"/>
      <c r="TMN160" s="129"/>
      <c r="TMO160" s="129"/>
      <c r="TMP160" s="129"/>
      <c r="TMQ160" s="129"/>
      <c r="TMR160" s="129"/>
      <c r="TMS160" s="129"/>
      <c r="TMT160" s="129"/>
      <c r="TMU160" s="129"/>
      <c r="TMV160" s="129"/>
      <c r="TMW160" s="129"/>
      <c r="TMX160" s="129"/>
      <c r="TMY160" s="129"/>
      <c r="TMZ160" s="129"/>
      <c r="TNA160" s="129"/>
      <c r="TNB160" s="129"/>
      <c r="TNC160" s="129"/>
      <c r="TND160" s="129"/>
      <c r="TNE160" s="129"/>
      <c r="TNF160" s="129"/>
      <c r="TNG160" s="129"/>
      <c r="TNH160" s="129"/>
      <c r="TNI160" s="129"/>
      <c r="TNJ160" s="129"/>
      <c r="TNK160" s="129"/>
      <c r="TNL160" s="129"/>
      <c r="TNM160" s="129"/>
      <c r="TNN160" s="129"/>
      <c r="TNO160" s="129"/>
      <c r="TNP160" s="129"/>
      <c r="TNQ160" s="129"/>
      <c r="TNR160" s="129"/>
      <c r="TNS160" s="129"/>
      <c r="TNT160" s="129"/>
      <c r="TNU160" s="129"/>
      <c r="TNV160" s="129"/>
      <c r="TNW160" s="129"/>
      <c r="TNX160" s="129"/>
      <c r="TNY160" s="129"/>
      <c r="TNZ160" s="129"/>
      <c r="TOA160" s="129"/>
      <c r="TOB160" s="129"/>
      <c r="TOC160" s="129"/>
      <c r="TOD160" s="129"/>
      <c r="TOE160" s="129"/>
      <c r="TOF160" s="129"/>
      <c r="TOG160" s="129"/>
      <c r="TOH160" s="129"/>
      <c r="TOI160" s="129"/>
      <c r="TOJ160" s="129"/>
      <c r="TOK160" s="129"/>
      <c r="TOL160" s="129"/>
      <c r="TOM160" s="129"/>
      <c r="TON160" s="129"/>
      <c r="TOO160" s="129"/>
      <c r="TOP160" s="129"/>
      <c r="TOQ160" s="129"/>
      <c r="TOR160" s="129"/>
      <c r="TOS160" s="129"/>
      <c r="TOT160" s="129"/>
      <c r="TOU160" s="129"/>
      <c r="TOV160" s="129"/>
      <c r="TOW160" s="129"/>
      <c r="TOX160" s="129"/>
      <c r="TOY160" s="129"/>
      <c r="TOZ160" s="129"/>
      <c r="TPA160" s="129"/>
      <c r="TPB160" s="129"/>
      <c r="TPC160" s="129"/>
      <c r="TPD160" s="129"/>
      <c r="TPE160" s="129"/>
      <c r="TPF160" s="129"/>
      <c r="TPG160" s="129"/>
      <c r="TPH160" s="129"/>
      <c r="TPI160" s="129"/>
      <c r="TPJ160" s="129"/>
      <c r="TPK160" s="129"/>
      <c r="TPL160" s="129"/>
      <c r="TPM160" s="129"/>
      <c r="TPN160" s="129"/>
      <c r="TPO160" s="129"/>
      <c r="TPP160" s="129"/>
      <c r="TPQ160" s="129"/>
      <c r="TPR160" s="129"/>
      <c r="TPS160" s="129"/>
      <c r="TPT160" s="129"/>
      <c r="TPU160" s="129"/>
      <c r="TPV160" s="129"/>
      <c r="TPW160" s="129"/>
      <c r="TPX160" s="129"/>
      <c r="TPY160" s="129"/>
      <c r="TPZ160" s="129"/>
      <c r="TQA160" s="129"/>
      <c r="TQB160" s="129"/>
      <c r="TQC160" s="129"/>
      <c r="TQD160" s="129"/>
      <c r="TQE160" s="129"/>
      <c r="TQF160" s="129"/>
      <c r="TQG160" s="129"/>
      <c r="TQH160" s="129"/>
      <c r="TQI160" s="129"/>
      <c r="TQJ160" s="129"/>
      <c r="TQK160" s="129"/>
      <c r="TQL160" s="129"/>
      <c r="TQM160" s="129"/>
      <c r="TQN160" s="129"/>
      <c r="TQO160" s="129"/>
      <c r="TQP160" s="129"/>
      <c r="TQQ160" s="129"/>
      <c r="TQR160" s="129"/>
      <c r="TQS160" s="129"/>
      <c r="TQT160" s="129"/>
      <c r="TQU160" s="129"/>
      <c r="TQV160" s="129"/>
      <c r="TQW160" s="129"/>
      <c r="TQX160" s="129"/>
      <c r="TQY160" s="129"/>
      <c r="TQZ160" s="129"/>
      <c r="TRA160" s="129"/>
      <c r="TRB160" s="129"/>
      <c r="TRC160" s="129"/>
      <c r="TRD160" s="129"/>
      <c r="TRE160" s="129"/>
      <c r="TRF160" s="129"/>
      <c r="TRG160" s="129"/>
      <c r="TRH160" s="129"/>
      <c r="TRI160" s="129"/>
      <c r="TRJ160" s="129"/>
      <c r="TRK160" s="129"/>
      <c r="TRL160" s="129"/>
      <c r="TRM160" s="129"/>
      <c r="TRN160" s="129"/>
      <c r="TRO160" s="129"/>
      <c r="TRP160" s="129"/>
      <c r="TRQ160" s="129"/>
      <c r="TRR160" s="129"/>
      <c r="TRS160" s="129"/>
      <c r="TRT160" s="129"/>
      <c r="TRU160" s="129"/>
      <c r="TRV160" s="129"/>
      <c r="TRW160" s="129"/>
      <c r="TRX160" s="129"/>
      <c r="TRY160" s="129"/>
      <c r="TRZ160" s="129"/>
      <c r="TSA160" s="129"/>
      <c r="TSB160" s="129"/>
      <c r="TSC160" s="129"/>
      <c r="TSD160" s="129"/>
      <c r="TSE160" s="129"/>
      <c r="TSF160" s="129"/>
      <c r="TSG160" s="129"/>
      <c r="TSH160" s="129"/>
      <c r="TSI160" s="129"/>
      <c r="TSJ160" s="129"/>
      <c r="TSK160" s="129"/>
      <c r="TSL160" s="129"/>
      <c r="TSM160" s="129"/>
      <c r="TSN160" s="129"/>
      <c r="TSO160" s="129"/>
      <c r="TSP160" s="129"/>
      <c r="TSQ160" s="129"/>
      <c r="TSR160" s="129"/>
      <c r="TSS160" s="129"/>
      <c r="TST160" s="129"/>
      <c r="TSU160" s="129"/>
      <c r="TSV160" s="129"/>
      <c r="TSW160" s="129"/>
      <c r="TSX160" s="129"/>
      <c r="TSY160" s="129"/>
      <c r="TSZ160" s="129"/>
      <c r="TTA160" s="129"/>
      <c r="TTB160" s="129"/>
      <c r="TTC160" s="129"/>
      <c r="TTD160" s="129"/>
      <c r="TTE160" s="129"/>
      <c r="TTF160" s="129"/>
      <c r="TTG160" s="129"/>
      <c r="TTH160" s="129"/>
      <c r="TTI160" s="129"/>
      <c r="TTJ160" s="129"/>
      <c r="TTK160" s="129"/>
      <c r="TTL160" s="129"/>
      <c r="TTM160" s="129"/>
      <c r="TTN160" s="129"/>
      <c r="TTO160" s="129"/>
      <c r="TTP160" s="129"/>
      <c r="TTQ160" s="129"/>
      <c r="TTR160" s="129"/>
      <c r="TTS160" s="129"/>
      <c r="TTT160" s="129"/>
      <c r="TTU160" s="129"/>
      <c r="TTV160" s="129"/>
      <c r="TTW160" s="129"/>
      <c r="TTX160" s="129"/>
      <c r="TTY160" s="129"/>
      <c r="TTZ160" s="129"/>
      <c r="TUA160" s="129"/>
      <c r="TUB160" s="129"/>
      <c r="TUC160" s="129"/>
      <c r="TUD160" s="129"/>
      <c r="TUE160" s="129"/>
      <c r="TUF160" s="129"/>
      <c r="TUG160" s="129"/>
      <c r="TUH160" s="129"/>
      <c r="TUI160" s="129"/>
      <c r="TUJ160" s="129"/>
      <c r="TUK160" s="129"/>
      <c r="TUL160" s="129"/>
      <c r="TUM160" s="129"/>
      <c r="TUN160" s="129"/>
      <c r="TUO160" s="129"/>
      <c r="TUP160" s="129"/>
      <c r="TUQ160" s="129"/>
      <c r="TUR160" s="129"/>
      <c r="TUS160" s="129"/>
      <c r="TUT160" s="129"/>
      <c r="TUU160" s="129"/>
      <c r="TUV160" s="129"/>
      <c r="TUW160" s="129"/>
      <c r="TUX160" s="129"/>
      <c r="TUY160" s="129"/>
      <c r="TUZ160" s="129"/>
      <c r="TVA160" s="129"/>
      <c r="TVB160" s="129"/>
      <c r="TVC160" s="129"/>
      <c r="TVD160" s="129"/>
      <c r="TVE160" s="129"/>
      <c r="TVF160" s="129"/>
      <c r="TVG160" s="129"/>
      <c r="TVH160" s="129"/>
      <c r="TVI160" s="129"/>
      <c r="TVJ160" s="129"/>
      <c r="TVK160" s="129"/>
      <c r="TVL160" s="129"/>
      <c r="TVM160" s="129"/>
      <c r="TVN160" s="129"/>
      <c r="TVO160" s="129"/>
      <c r="TVP160" s="129"/>
      <c r="TVQ160" s="129"/>
      <c r="TVR160" s="129"/>
      <c r="TVS160" s="129"/>
      <c r="TVT160" s="129"/>
      <c r="TVU160" s="129"/>
      <c r="TVV160" s="129"/>
      <c r="TVW160" s="129"/>
      <c r="TVX160" s="129"/>
      <c r="TVY160" s="129"/>
      <c r="TVZ160" s="129"/>
      <c r="TWA160" s="129"/>
      <c r="TWB160" s="129"/>
      <c r="TWC160" s="129"/>
      <c r="TWD160" s="129"/>
      <c r="TWE160" s="129"/>
      <c r="TWF160" s="129"/>
      <c r="TWG160" s="129"/>
      <c r="TWH160" s="129"/>
      <c r="TWI160" s="129"/>
      <c r="TWJ160" s="129"/>
      <c r="TWK160" s="129"/>
      <c r="TWL160" s="129"/>
      <c r="TWM160" s="129"/>
      <c r="TWN160" s="129"/>
      <c r="TWO160" s="129"/>
      <c r="TWP160" s="129"/>
      <c r="TWQ160" s="129"/>
      <c r="TWR160" s="129"/>
      <c r="TWS160" s="129"/>
      <c r="TWT160" s="129"/>
      <c r="TWU160" s="129"/>
      <c r="TWV160" s="129"/>
      <c r="TWW160" s="129"/>
      <c r="TWX160" s="129"/>
      <c r="TWY160" s="129"/>
      <c r="TWZ160" s="129"/>
      <c r="TXA160" s="129"/>
      <c r="TXB160" s="129"/>
      <c r="TXC160" s="129"/>
      <c r="TXD160" s="129"/>
      <c r="TXE160" s="129"/>
      <c r="TXF160" s="129"/>
      <c r="TXG160" s="129"/>
      <c r="TXH160" s="129"/>
      <c r="TXI160" s="129"/>
      <c r="TXJ160" s="129"/>
      <c r="TXK160" s="129"/>
      <c r="TXL160" s="129"/>
      <c r="TXM160" s="129"/>
      <c r="TXN160" s="129"/>
      <c r="TXO160" s="129"/>
      <c r="TXP160" s="129"/>
      <c r="TXQ160" s="129"/>
      <c r="TXR160" s="129"/>
      <c r="TXS160" s="129"/>
      <c r="TXT160" s="129"/>
      <c r="TXU160" s="129"/>
      <c r="TXV160" s="129"/>
      <c r="TXW160" s="129"/>
      <c r="TXX160" s="129"/>
      <c r="TXY160" s="129"/>
      <c r="TXZ160" s="129"/>
      <c r="TYA160" s="129"/>
      <c r="TYB160" s="129"/>
      <c r="TYC160" s="129"/>
      <c r="TYD160" s="129"/>
      <c r="TYE160" s="129"/>
      <c r="TYF160" s="129"/>
      <c r="TYG160" s="129"/>
      <c r="TYH160" s="129"/>
      <c r="TYI160" s="129"/>
      <c r="TYJ160" s="129"/>
      <c r="TYK160" s="129"/>
      <c r="TYL160" s="129"/>
      <c r="TYM160" s="129"/>
      <c r="TYN160" s="129"/>
      <c r="TYO160" s="129"/>
      <c r="TYP160" s="129"/>
      <c r="TYQ160" s="129"/>
      <c r="TYR160" s="129"/>
      <c r="TYS160" s="129"/>
      <c r="TYT160" s="129"/>
      <c r="TYU160" s="129"/>
      <c r="TYV160" s="129"/>
      <c r="TYW160" s="129"/>
      <c r="TYX160" s="129"/>
      <c r="TYY160" s="129"/>
      <c r="TYZ160" s="129"/>
      <c r="TZA160" s="129"/>
      <c r="TZB160" s="129"/>
      <c r="TZC160" s="129"/>
      <c r="TZD160" s="129"/>
      <c r="TZE160" s="129"/>
      <c r="TZF160" s="129"/>
      <c r="TZG160" s="129"/>
      <c r="TZH160" s="129"/>
      <c r="TZI160" s="129"/>
      <c r="TZJ160" s="129"/>
      <c r="TZK160" s="129"/>
      <c r="TZL160" s="129"/>
      <c r="TZM160" s="129"/>
      <c r="TZN160" s="129"/>
      <c r="TZO160" s="129"/>
      <c r="TZP160" s="129"/>
      <c r="TZQ160" s="129"/>
      <c r="TZR160" s="129"/>
      <c r="TZS160" s="129"/>
      <c r="TZT160" s="129"/>
      <c r="TZU160" s="129"/>
      <c r="TZV160" s="129"/>
      <c r="TZW160" s="129"/>
      <c r="TZX160" s="129"/>
      <c r="TZY160" s="129"/>
      <c r="TZZ160" s="129"/>
      <c r="UAA160" s="129"/>
      <c r="UAB160" s="129"/>
      <c r="UAC160" s="129"/>
      <c r="UAD160" s="129"/>
      <c r="UAE160" s="129"/>
      <c r="UAF160" s="129"/>
      <c r="UAG160" s="129"/>
      <c r="UAH160" s="129"/>
      <c r="UAI160" s="129"/>
      <c r="UAJ160" s="129"/>
      <c r="UAK160" s="129"/>
      <c r="UAL160" s="129"/>
      <c r="UAM160" s="129"/>
      <c r="UAN160" s="129"/>
      <c r="UAO160" s="129"/>
      <c r="UAP160" s="129"/>
      <c r="UAQ160" s="129"/>
      <c r="UAR160" s="129"/>
      <c r="UAS160" s="129"/>
      <c r="UAT160" s="129"/>
      <c r="UAU160" s="129"/>
      <c r="UAV160" s="129"/>
      <c r="UAW160" s="129"/>
      <c r="UAX160" s="129"/>
      <c r="UAY160" s="129"/>
      <c r="UAZ160" s="129"/>
      <c r="UBA160" s="129"/>
      <c r="UBB160" s="129"/>
      <c r="UBC160" s="129"/>
      <c r="UBD160" s="129"/>
      <c r="UBE160" s="129"/>
      <c r="UBF160" s="129"/>
      <c r="UBG160" s="129"/>
      <c r="UBH160" s="129"/>
      <c r="UBI160" s="129"/>
      <c r="UBJ160" s="129"/>
      <c r="UBK160" s="129"/>
      <c r="UBL160" s="129"/>
      <c r="UBM160" s="129"/>
      <c r="UBN160" s="129"/>
      <c r="UBO160" s="129"/>
      <c r="UBP160" s="129"/>
      <c r="UBQ160" s="129"/>
      <c r="UBR160" s="129"/>
      <c r="UBS160" s="129"/>
      <c r="UBT160" s="129"/>
      <c r="UBU160" s="129"/>
      <c r="UBV160" s="129"/>
      <c r="UBW160" s="129"/>
      <c r="UBX160" s="129"/>
      <c r="UBY160" s="129"/>
      <c r="UBZ160" s="129"/>
      <c r="UCA160" s="129"/>
      <c r="UCB160" s="129"/>
      <c r="UCC160" s="129"/>
      <c r="UCD160" s="129"/>
      <c r="UCE160" s="129"/>
      <c r="UCF160" s="129"/>
      <c r="UCG160" s="129"/>
      <c r="UCH160" s="129"/>
      <c r="UCI160" s="129"/>
      <c r="UCJ160" s="129"/>
      <c r="UCK160" s="129"/>
      <c r="UCL160" s="129"/>
      <c r="UCM160" s="129"/>
      <c r="UCN160" s="129"/>
      <c r="UCO160" s="129"/>
      <c r="UCP160" s="129"/>
      <c r="UCQ160" s="129"/>
      <c r="UCR160" s="129"/>
      <c r="UCS160" s="129"/>
      <c r="UCT160" s="129"/>
      <c r="UCU160" s="129"/>
      <c r="UCV160" s="129"/>
      <c r="UCW160" s="129"/>
      <c r="UCX160" s="129"/>
      <c r="UCY160" s="129"/>
      <c r="UCZ160" s="129"/>
      <c r="UDA160" s="129"/>
      <c r="UDB160" s="129"/>
      <c r="UDC160" s="129"/>
      <c r="UDD160" s="129"/>
      <c r="UDE160" s="129"/>
      <c r="UDF160" s="129"/>
      <c r="UDG160" s="129"/>
      <c r="UDH160" s="129"/>
      <c r="UDI160" s="129"/>
      <c r="UDJ160" s="129"/>
      <c r="UDK160" s="129"/>
      <c r="UDL160" s="129"/>
      <c r="UDM160" s="129"/>
      <c r="UDN160" s="129"/>
      <c r="UDO160" s="129"/>
      <c r="UDP160" s="129"/>
      <c r="UDQ160" s="129"/>
      <c r="UDR160" s="129"/>
      <c r="UDS160" s="129"/>
      <c r="UDT160" s="129"/>
      <c r="UDU160" s="129"/>
      <c r="UDV160" s="129"/>
      <c r="UDW160" s="129"/>
      <c r="UDX160" s="129"/>
      <c r="UDY160" s="129"/>
      <c r="UDZ160" s="129"/>
      <c r="UEA160" s="129"/>
      <c r="UEB160" s="129"/>
      <c r="UEC160" s="129"/>
      <c r="UED160" s="129"/>
      <c r="UEE160" s="129"/>
      <c r="UEF160" s="129"/>
      <c r="UEG160" s="129"/>
      <c r="UEH160" s="129"/>
      <c r="UEI160" s="129"/>
      <c r="UEJ160" s="129"/>
      <c r="UEK160" s="129"/>
      <c r="UEL160" s="129"/>
      <c r="UEM160" s="129"/>
      <c r="UEN160" s="129"/>
      <c r="UEO160" s="129"/>
      <c r="UEP160" s="129"/>
      <c r="UEQ160" s="129"/>
      <c r="UER160" s="129"/>
      <c r="UES160" s="129"/>
      <c r="UET160" s="129"/>
      <c r="UEU160" s="129"/>
      <c r="UEV160" s="129"/>
      <c r="UEW160" s="129"/>
      <c r="UEX160" s="129"/>
      <c r="UEY160" s="129"/>
      <c r="UEZ160" s="129"/>
      <c r="UFA160" s="129"/>
      <c r="UFB160" s="129"/>
      <c r="UFC160" s="129"/>
      <c r="UFD160" s="129"/>
      <c r="UFE160" s="129"/>
      <c r="UFF160" s="129"/>
      <c r="UFG160" s="129"/>
      <c r="UFH160" s="129"/>
      <c r="UFI160" s="129"/>
      <c r="UFJ160" s="129"/>
      <c r="UFK160" s="129"/>
      <c r="UFL160" s="129"/>
      <c r="UFM160" s="129"/>
      <c r="UFN160" s="129"/>
      <c r="UFO160" s="129"/>
      <c r="UFP160" s="129"/>
      <c r="UFQ160" s="129"/>
      <c r="UFR160" s="129"/>
      <c r="UFS160" s="129"/>
      <c r="UFT160" s="129"/>
      <c r="UFU160" s="129"/>
      <c r="UFV160" s="129"/>
      <c r="UFW160" s="129"/>
      <c r="UFX160" s="129"/>
      <c r="UFY160" s="129"/>
      <c r="UFZ160" s="129"/>
      <c r="UGA160" s="129"/>
      <c r="UGB160" s="129"/>
      <c r="UGC160" s="129"/>
      <c r="UGD160" s="129"/>
      <c r="UGE160" s="129"/>
      <c r="UGF160" s="129"/>
      <c r="UGG160" s="129"/>
      <c r="UGH160" s="129"/>
      <c r="UGI160" s="129"/>
      <c r="UGJ160" s="129"/>
      <c r="UGK160" s="129"/>
      <c r="UGL160" s="129"/>
      <c r="UGM160" s="129"/>
      <c r="UGN160" s="129"/>
      <c r="UGO160" s="129"/>
      <c r="UGP160" s="129"/>
      <c r="UGQ160" s="129"/>
      <c r="UGR160" s="129"/>
      <c r="UGS160" s="129"/>
      <c r="UGT160" s="129"/>
      <c r="UGU160" s="129"/>
      <c r="UGV160" s="129"/>
      <c r="UGW160" s="129"/>
      <c r="UGX160" s="129"/>
      <c r="UGY160" s="129"/>
      <c r="UGZ160" s="129"/>
      <c r="UHA160" s="129"/>
      <c r="UHB160" s="129"/>
      <c r="UHC160" s="129"/>
      <c r="UHD160" s="129"/>
      <c r="UHE160" s="129"/>
      <c r="UHF160" s="129"/>
      <c r="UHG160" s="129"/>
      <c r="UHH160" s="129"/>
      <c r="UHI160" s="129"/>
      <c r="UHJ160" s="129"/>
      <c r="UHK160" s="129"/>
      <c r="UHL160" s="129"/>
      <c r="UHM160" s="129"/>
      <c r="UHN160" s="129"/>
      <c r="UHO160" s="129"/>
      <c r="UHP160" s="129"/>
      <c r="UHQ160" s="129"/>
      <c r="UHR160" s="129"/>
      <c r="UHS160" s="129"/>
      <c r="UHT160" s="129"/>
      <c r="UHU160" s="129"/>
      <c r="UHV160" s="129"/>
      <c r="UHW160" s="129"/>
      <c r="UHX160" s="129"/>
      <c r="UHY160" s="129"/>
      <c r="UHZ160" s="129"/>
      <c r="UIA160" s="129"/>
      <c r="UIB160" s="129"/>
      <c r="UIC160" s="129"/>
      <c r="UID160" s="129"/>
      <c r="UIE160" s="129"/>
      <c r="UIF160" s="129"/>
      <c r="UIG160" s="129"/>
      <c r="UIH160" s="129"/>
      <c r="UII160" s="129"/>
      <c r="UIJ160" s="129"/>
      <c r="UIK160" s="129"/>
      <c r="UIL160" s="129"/>
      <c r="UIM160" s="129"/>
      <c r="UIN160" s="129"/>
      <c r="UIO160" s="129"/>
      <c r="UIP160" s="129"/>
      <c r="UIQ160" s="129"/>
      <c r="UIR160" s="129"/>
      <c r="UIS160" s="129"/>
      <c r="UIT160" s="129"/>
      <c r="UIU160" s="129"/>
      <c r="UIV160" s="129"/>
      <c r="UIW160" s="129"/>
      <c r="UIX160" s="129"/>
      <c r="UIY160" s="129"/>
      <c r="UIZ160" s="129"/>
      <c r="UJA160" s="129"/>
      <c r="UJB160" s="129"/>
      <c r="UJC160" s="129"/>
      <c r="UJD160" s="129"/>
      <c r="UJE160" s="129"/>
      <c r="UJF160" s="129"/>
      <c r="UJG160" s="129"/>
      <c r="UJH160" s="129"/>
      <c r="UJI160" s="129"/>
      <c r="UJJ160" s="129"/>
      <c r="UJK160" s="129"/>
      <c r="UJL160" s="129"/>
      <c r="UJM160" s="129"/>
      <c r="UJN160" s="129"/>
      <c r="UJO160" s="129"/>
      <c r="UJP160" s="129"/>
      <c r="UJQ160" s="129"/>
      <c r="UJR160" s="129"/>
      <c r="UJS160" s="129"/>
      <c r="UJT160" s="129"/>
      <c r="UJU160" s="129"/>
      <c r="UJV160" s="129"/>
      <c r="UJW160" s="129"/>
      <c r="UJX160" s="129"/>
      <c r="UJY160" s="129"/>
      <c r="UJZ160" s="129"/>
      <c r="UKA160" s="129"/>
      <c r="UKB160" s="129"/>
      <c r="UKC160" s="129"/>
      <c r="UKD160" s="129"/>
      <c r="UKE160" s="129"/>
      <c r="UKF160" s="129"/>
      <c r="UKG160" s="129"/>
      <c r="UKH160" s="129"/>
      <c r="UKI160" s="129"/>
      <c r="UKJ160" s="129"/>
      <c r="UKK160" s="129"/>
      <c r="UKL160" s="129"/>
      <c r="UKM160" s="129"/>
      <c r="UKN160" s="129"/>
      <c r="UKO160" s="129"/>
      <c r="UKP160" s="129"/>
      <c r="UKQ160" s="129"/>
      <c r="UKR160" s="129"/>
      <c r="UKS160" s="129"/>
      <c r="UKT160" s="129"/>
      <c r="UKU160" s="129"/>
      <c r="UKV160" s="129"/>
      <c r="UKW160" s="129"/>
      <c r="UKX160" s="129"/>
      <c r="UKY160" s="129"/>
      <c r="UKZ160" s="129"/>
      <c r="ULA160" s="129"/>
      <c r="ULB160" s="129"/>
      <c r="ULC160" s="129"/>
      <c r="ULD160" s="129"/>
      <c r="ULE160" s="129"/>
      <c r="ULF160" s="129"/>
      <c r="ULG160" s="129"/>
      <c r="ULH160" s="129"/>
      <c r="ULI160" s="129"/>
      <c r="ULJ160" s="129"/>
      <c r="ULK160" s="129"/>
      <c r="ULL160" s="129"/>
      <c r="ULM160" s="129"/>
      <c r="ULN160" s="129"/>
      <c r="ULO160" s="129"/>
      <c r="ULP160" s="129"/>
      <c r="ULQ160" s="129"/>
      <c r="ULR160" s="129"/>
      <c r="ULS160" s="129"/>
      <c r="ULT160" s="129"/>
      <c r="ULU160" s="129"/>
      <c r="ULV160" s="129"/>
      <c r="ULW160" s="129"/>
      <c r="ULX160" s="129"/>
      <c r="ULY160" s="129"/>
      <c r="ULZ160" s="129"/>
      <c r="UMA160" s="129"/>
      <c r="UMB160" s="129"/>
      <c r="UMC160" s="129"/>
      <c r="UMD160" s="129"/>
      <c r="UME160" s="129"/>
      <c r="UMF160" s="129"/>
      <c r="UMG160" s="129"/>
      <c r="UMH160" s="129"/>
      <c r="UMI160" s="129"/>
      <c r="UMJ160" s="129"/>
      <c r="UMK160" s="129"/>
      <c r="UML160" s="129"/>
      <c r="UMM160" s="129"/>
      <c r="UMN160" s="129"/>
      <c r="UMO160" s="129"/>
      <c r="UMP160" s="129"/>
      <c r="UMQ160" s="129"/>
      <c r="UMR160" s="129"/>
      <c r="UMS160" s="129"/>
      <c r="UMT160" s="129"/>
      <c r="UMU160" s="129"/>
      <c r="UMV160" s="129"/>
      <c r="UMW160" s="129"/>
      <c r="UMX160" s="129"/>
      <c r="UMY160" s="129"/>
      <c r="UMZ160" s="129"/>
      <c r="UNA160" s="129"/>
      <c r="UNB160" s="129"/>
      <c r="UNC160" s="129"/>
      <c r="UND160" s="129"/>
      <c r="UNE160" s="129"/>
      <c r="UNF160" s="129"/>
      <c r="UNG160" s="129"/>
      <c r="UNH160" s="129"/>
      <c r="UNI160" s="129"/>
      <c r="UNJ160" s="129"/>
      <c r="UNK160" s="129"/>
      <c r="UNL160" s="129"/>
      <c r="UNM160" s="129"/>
      <c r="UNN160" s="129"/>
      <c r="UNO160" s="129"/>
      <c r="UNP160" s="129"/>
      <c r="UNQ160" s="129"/>
      <c r="UNR160" s="129"/>
      <c r="UNS160" s="129"/>
      <c r="UNT160" s="129"/>
      <c r="UNU160" s="129"/>
      <c r="UNV160" s="129"/>
      <c r="UNW160" s="129"/>
      <c r="UNX160" s="129"/>
      <c r="UNY160" s="129"/>
      <c r="UNZ160" s="129"/>
      <c r="UOA160" s="129"/>
      <c r="UOB160" s="129"/>
      <c r="UOC160" s="129"/>
      <c r="UOD160" s="129"/>
      <c r="UOE160" s="129"/>
      <c r="UOF160" s="129"/>
      <c r="UOG160" s="129"/>
      <c r="UOH160" s="129"/>
      <c r="UOI160" s="129"/>
      <c r="UOJ160" s="129"/>
      <c r="UOK160" s="129"/>
      <c r="UOL160" s="129"/>
      <c r="UOM160" s="129"/>
      <c r="UON160" s="129"/>
      <c r="UOO160" s="129"/>
      <c r="UOP160" s="129"/>
      <c r="UOQ160" s="129"/>
      <c r="UOR160" s="129"/>
      <c r="UOS160" s="129"/>
      <c r="UOT160" s="129"/>
      <c r="UOU160" s="129"/>
      <c r="UOV160" s="129"/>
      <c r="UOW160" s="129"/>
      <c r="UOX160" s="129"/>
      <c r="UOY160" s="129"/>
      <c r="UOZ160" s="129"/>
      <c r="UPA160" s="129"/>
      <c r="UPB160" s="129"/>
      <c r="UPC160" s="129"/>
      <c r="UPD160" s="129"/>
      <c r="UPE160" s="129"/>
      <c r="UPF160" s="129"/>
      <c r="UPG160" s="129"/>
      <c r="UPH160" s="129"/>
      <c r="UPI160" s="129"/>
      <c r="UPJ160" s="129"/>
      <c r="UPK160" s="129"/>
      <c r="UPL160" s="129"/>
      <c r="UPM160" s="129"/>
      <c r="UPN160" s="129"/>
      <c r="UPO160" s="129"/>
      <c r="UPP160" s="129"/>
      <c r="UPQ160" s="129"/>
      <c r="UPR160" s="129"/>
      <c r="UPS160" s="129"/>
      <c r="UPT160" s="129"/>
      <c r="UPU160" s="129"/>
      <c r="UPV160" s="129"/>
      <c r="UPW160" s="129"/>
      <c r="UPX160" s="129"/>
      <c r="UPY160" s="129"/>
      <c r="UPZ160" s="129"/>
      <c r="UQA160" s="129"/>
      <c r="UQB160" s="129"/>
      <c r="UQC160" s="129"/>
      <c r="UQD160" s="129"/>
      <c r="UQE160" s="129"/>
      <c r="UQF160" s="129"/>
      <c r="UQG160" s="129"/>
      <c r="UQH160" s="129"/>
      <c r="UQI160" s="129"/>
      <c r="UQJ160" s="129"/>
      <c r="UQK160" s="129"/>
      <c r="UQL160" s="129"/>
      <c r="UQM160" s="129"/>
      <c r="UQN160" s="129"/>
      <c r="UQO160" s="129"/>
      <c r="UQP160" s="129"/>
      <c r="UQQ160" s="129"/>
      <c r="UQR160" s="129"/>
      <c r="UQS160" s="129"/>
      <c r="UQT160" s="129"/>
      <c r="UQU160" s="129"/>
      <c r="UQV160" s="129"/>
      <c r="UQW160" s="129"/>
      <c r="UQX160" s="129"/>
      <c r="UQY160" s="129"/>
      <c r="UQZ160" s="129"/>
      <c r="URA160" s="129"/>
      <c r="URB160" s="129"/>
      <c r="URC160" s="129"/>
      <c r="URD160" s="129"/>
      <c r="URE160" s="129"/>
      <c r="URF160" s="129"/>
      <c r="URG160" s="129"/>
      <c r="URH160" s="129"/>
      <c r="URI160" s="129"/>
      <c r="URJ160" s="129"/>
      <c r="URK160" s="129"/>
      <c r="URL160" s="129"/>
      <c r="URM160" s="129"/>
      <c r="URN160" s="129"/>
      <c r="URO160" s="129"/>
      <c r="URP160" s="129"/>
      <c r="URQ160" s="129"/>
      <c r="URR160" s="129"/>
      <c r="URS160" s="129"/>
      <c r="URT160" s="129"/>
      <c r="URU160" s="129"/>
      <c r="URV160" s="129"/>
      <c r="URW160" s="129"/>
      <c r="URX160" s="129"/>
      <c r="URY160" s="129"/>
      <c r="URZ160" s="129"/>
      <c r="USA160" s="129"/>
      <c r="USB160" s="129"/>
      <c r="USC160" s="129"/>
      <c r="USD160" s="129"/>
      <c r="USE160" s="129"/>
      <c r="USF160" s="129"/>
      <c r="USG160" s="129"/>
      <c r="USH160" s="129"/>
      <c r="USI160" s="129"/>
      <c r="USJ160" s="129"/>
      <c r="USK160" s="129"/>
      <c r="USL160" s="129"/>
      <c r="USM160" s="129"/>
      <c r="USN160" s="129"/>
      <c r="USO160" s="129"/>
      <c r="USP160" s="129"/>
      <c r="USQ160" s="129"/>
      <c r="USR160" s="129"/>
      <c r="USS160" s="129"/>
      <c r="UST160" s="129"/>
      <c r="USU160" s="129"/>
      <c r="USV160" s="129"/>
      <c r="USW160" s="129"/>
      <c r="USX160" s="129"/>
      <c r="USY160" s="129"/>
      <c r="USZ160" s="129"/>
      <c r="UTA160" s="129"/>
      <c r="UTB160" s="129"/>
      <c r="UTC160" s="129"/>
      <c r="UTD160" s="129"/>
      <c r="UTE160" s="129"/>
      <c r="UTF160" s="129"/>
      <c r="UTG160" s="129"/>
      <c r="UTH160" s="129"/>
      <c r="UTI160" s="129"/>
      <c r="UTJ160" s="129"/>
      <c r="UTK160" s="129"/>
      <c r="UTL160" s="129"/>
      <c r="UTM160" s="129"/>
      <c r="UTN160" s="129"/>
      <c r="UTO160" s="129"/>
      <c r="UTP160" s="129"/>
      <c r="UTQ160" s="129"/>
      <c r="UTR160" s="129"/>
      <c r="UTS160" s="129"/>
      <c r="UTT160" s="129"/>
      <c r="UTU160" s="129"/>
      <c r="UTV160" s="129"/>
      <c r="UTW160" s="129"/>
      <c r="UTX160" s="129"/>
      <c r="UTY160" s="129"/>
      <c r="UTZ160" s="129"/>
      <c r="UUA160" s="129"/>
      <c r="UUB160" s="129"/>
      <c r="UUC160" s="129"/>
      <c r="UUD160" s="129"/>
      <c r="UUE160" s="129"/>
      <c r="UUF160" s="129"/>
      <c r="UUG160" s="129"/>
      <c r="UUH160" s="129"/>
      <c r="UUI160" s="129"/>
      <c r="UUJ160" s="129"/>
      <c r="UUK160" s="129"/>
      <c r="UUL160" s="129"/>
      <c r="UUM160" s="129"/>
      <c r="UUN160" s="129"/>
      <c r="UUO160" s="129"/>
      <c r="UUP160" s="129"/>
      <c r="UUQ160" s="129"/>
      <c r="UUR160" s="129"/>
      <c r="UUS160" s="129"/>
      <c r="UUT160" s="129"/>
      <c r="UUU160" s="129"/>
      <c r="UUV160" s="129"/>
      <c r="UUW160" s="129"/>
      <c r="UUX160" s="129"/>
      <c r="UUY160" s="129"/>
      <c r="UUZ160" s="129"/>
      <c r="UVA160" s="129"/>
      <c r="UVB160" s="129"/>
      <c r="UVC160" s="129"/>
      <c r="UVD160" s="129"/>
      <c r="UVE160" s="129"/>
      <c r="UVF160" s="129"/>
      <c r="UVG160" s="129"/>
      <c r="UVH160" s="129"/>
      <c r="UVI160" s="129"/>
      <c r="UVJ160" s="129"/>
      <c r="UVK160" s="129"/>
      <c r="UVL160" s="129"/>
      <c r="UVM160" s="129"/>
      <c r="UVN160" s="129"/>
      <c r="UVO160" s="129"/>
      <c r="UVP160" s="129"/>
      <c r="UVQ160" s="129"/>
      <c r="UVR160" s="129"/>
      <c r="UVS160" s="129"/>
      <c r="UVT160" s="129"/>
      <c r="UVU160" s="129"/>
      <c r="UVV160" s="129"/>
      <c r="UVW160" s="129"/>
      <c r="UVX160" s="129"/>
      <c r="UVY160" s="129"/>
      <c r="UVZ160" s="129"/>
      <c r="UWA160" s="129"/>
      <c r="UWB160" s="129"/>
      <c r="UWC160" s="129"/>
      <c r="UWD160" s="129"/>
      <c r="UWE160" s="129"/>
      <c r="UWF160" s="129"/>
      <c r="UWG160" s="129"/>
      <c r="UWH160" s="129"/>
      <c r="UWI160" s="129"/>
      <c r="UWJ160" s="129"/>
      <c r="UWK160" s="129"/>
      <c r="UWL160" s="129"/>
      <c r="UWM160" s="129"/>
      <c r="UWN160" s="129"/>
      <c r="UWO160" s="129"/>
      <c r="UWP160" s="129"/>
      <c r="UWQ160" s="129"/>
      <c r="UWR160" s="129"/>
      <c r="UWS160" s="129"/>
      <c r="UWT160" s="129"/>
      <c r="UWU160" s="129"/>
      <c r="UWV160" s="129"/>
      <c r="UWW160" s="129"/>
      <c r="UWX160" s="129"/>
      <c r="UWY160" s="129"/>
      <c r="UWZ160" s="129"/>
      <c r="UXA160" s="129"/>
      <c r="UXB160" s="129"/>
      <c r="UXC160" s="129"/>
      <c r="UXD160" s="129"/>
      <c r="UXE160" s="129"/>
      <c r="UXF160" s="129"/>
      <c r="UXG160" s="129"/>
      <c r="UXH160" s="129"/>
      <c r="UXI160" s="129"/>
      <c r="UXJ160" s="129"/>
      <c r="UXK160" s="129"/>
      <c r="UXL160" s="129"/>
      <c r="UXM160" s="129"/>
      <c r="UXN160" s="129"/>
      <c r="UXO160" s="129"/>
      <c r="UXP160" s="129"/>
      <c r="UXQ160" s="129"/>
      <c r="UXR160" s="129"/>
      <c r="UXS160" s="129"/>
      <c r="UXT160" s="129"/>
      <c r="UXU160" s="129"/>
      <c r="UXV160" s="129"/>
      <c r="UXW160" s="129"/>
      <c r="UXX160" s="129"/>
      <c r="UXY160" s="129"/>
      <c r="UXZ160" s="129"/>
      <c r="UYA160" s="129"/>
      <c r="UYB160" s="129"/>
      <c r="UYC160" s="129"/>
      <c r="UYD160" s="129"/>
      <c r="UYE160" s="129"/>
      <c r="UYF160" s="129"/>
      <c r="UYG160" s="129"/>
      <c r="UYH160" s="129"/>
      <c r="UYI160" s="129"/>
      <c r="UYJ160" s="129"/>
      <c r="UYK160" s="129"/>
      <c r="UYL160" s="129"/>
      <c r="UYM160" s="129"/>
      <c r="UYN160" s="129"/>
      <c r="UYO160" s="129"/>
      <c r="UYP160" s="129"/>
      <c r="UYQ160" s="129"/>
      <c r="UYR160" s="129"/>
      <c r="UYS160" s="129"/>
      <c r="UYT160" s="129"/>
      <c r="UYU160" s="129"/>
      <c r="UYV160" s="129"/>
      <c r="UYW160" s="129"/>
      <c r="UYX160" s="129"/>
      <c r="UYY160" s="129"/>
      <c r="UYZ160" s="129"/>
      <c r="UZA160" s="129"/>
      <c r="UZB160" s="129"/>
      <c r="UZC160" s="129"/>
      <c r="UZD160" s="129"/>
      <c r="UZE160" s="129"/>
      <c r="UZF160" s="129"/>
      <c r="UZG160" s="129"/>
      <c r="UZH160" s="129"/>
      <c r="UZI160" s="129"/>
      <c r="UZJ160" s="129"/>
      <c r="UZK160" s="129"/>
      <c r="UZL160" s="129"/>
      <c r="UZM160" s="129"/>
      <c r="UZN160" s="129"/>
      <c r="UZO160" s="129"/>
      <c r="UZP160" s="129"/>
      <c r="UZQ160" s="129"/>
      <c r="UZR160" s="129"/>
      <c r="UZS160" s="129"/>
      <c r="UZT160" s="129"/>
      <c r="UZU160" s="129"/>
      <c r="UZV160" s="129"/>
      <c r="UZW160" s="129"/>
      <c r="UZX160" s="129"/>
      <c r="UZY160" s="129"/>
      <c r="UZZ160" s="129"/>
      <c r="VAA160" s="129"/>
      <c r="VAB160" s="129"/>
      <c r="VAC160" s="129"/>
      <c r="VAD160" s="129"/>
      <c r="VAE160" s="129"/>
      <c r="VAF160" s="129"/>
      <c r="VAG160" s="129"/>
      <c r="VAH160" s="129"/>
      <c r="VAI160" s="129"/>
      <c r="VAJ160" s="129"/>
      <c r="VAK160" s="129"/>
      <c r="VAL160" s="129"/>
      <c r="VAM160" s="129"/>
      <c r="VAN160" s="129"/>
      <c r="VAO160" s="129"/>
      <c r="VAP160" s="129"/>
      <c r="VAQ160" s="129"/>
      <c r="VAR160" s="129"/>
      <c r="VAS160" s="129"/>
      <c r="VAT160" s="129"/>
      <c r="VAU160" s="129"/>
      <c r="VAV160" s="129"/>
      <c r="VAW160" s="129"/>
      <c r="VAX160" s="129"/>
      <c r="VAY160" s="129"/>
      <c r="VAZ160" s="129"/>
      <c r="VBA160" s="129"/>
      <c r="VBB160" s="129"/>
      <c r="VBC160" s="129"/>
      <c r="VBD160" s="129"/>
      <c r="VBE160" s="129"/>
      <c r="VBF160" s="129"/>
      <c r="VBG160" s="129"/>
      <c r="VBH160" s="129"/>
      <c r="VBI160" s="129"/>
      <c r="VBJ160" s="129"/>
      <c r="VBK160" s="129"/>
      <c r="VBL160" s="129"/>
      <c r="VBM160" s="129"/>
      <c r="VBN160" s="129"/>
      <c r="VBO160" s="129"/>
      <c r="VBP160" s="129"/>
      <c r="VBQ160" s="129"/>
      <c r="VBR160" s="129"/>
      <c r="VBS160" s="129"/>
      <c r="VBT160" s="129"/>
      <c r="VBU160" s="129"/>
      <c r="VBV160" s="129"/>
      <c r="VBW160" s="129"/>
      <c r="VBX160" s="129"/>
      <c r="VBY160" s="129"/>
      <c r="VBZ160" s="129"/>
      <c r="VCA160" s="129"/>
      <c r="VCB160" s="129"/>
      <c r="VCC160" s="129"/>
      <c r="VCD160" s="129"/>
      <c r="VCE160" s="129"/>
      <c r="VCF160" s="129"/>
      <c r="VCG160" s="129"/>
      <c r="VCH160" s="129"/>
      <c r="VCI160" s="129"/>
      <c r="VCJ160" s="129"/>
      <c r="VCK160" s="129"/>
      <c r="VCL160" s="129"/>
      <c r="VCM160" s="129"/>
      <c r="VCN160" s="129"/>
      <c r="VCO160" s="129"/>
      <c r="VCP160" s="129"/>
      <c r="VCQ160" s="129"/>
      <c r="VCR160" s="129"/>
      <c r="VCS160" s="129"/>
      <c r="VCT160" s="129"/>
      <c r="VCU160" s="129"/>
      <c r="VCV160" s="129"/>
      <c r="VCW160" s="129"/>
      <c r="VCX160" s="129"/>
      <c r="VCY160" s="129"/>
      <c r="VCZ160" s="129"/>
      <c r="VDA160" s="129"/>
      <c r="VDB160" s="129"/>
      <c r="VDC160" s="129"/>
      <c r="VDD160" s="129"/>
      <c r="VDE160" s="129"/>
      <c r="VDF160" s="129"/>
      <c r="VDG160" s="129"/>
      <c r="VDH160" s="129"/>
      <c r="VDI160" s="129"/>
      <c r="VDJ160" s="129"/>
      <c r="VDK160" s="129"/>
      <c r="VDL160" s="129"/>
      <c r="VDM160" s="129"/>
      <c r="VDN160" s="129"/>
      <c r="VDO160" s="129"/>
      <c r="VDP160" s="129"/>
      <c r="VDQ160" s="129"/>
      <c r="VDR160" s="129"/>
      <c r="VDS160" s="129"/>
      <c r="VDT160" s="129"/>
      <c r="VDU160" s="129"/>
      <c r="VDV160" s="129"/>
      <c r="VDW160" s="129"/>
      <c r="VDX160" s="129"/>
      <c r="VDY160" s="129"/>
      <c r="VDZ160" s="129"/>
      <c r="VEA160" s="129"/>
      <c r="VEB160" s="129"/>
      <c r="VEC160" s="129"/>
      <c r="VED160" s="129"/>
      <c r="VEE160" s="129"/>
      <c r="VEF160" s="129"/>
      <c r="VEG160" s="129"/>
      <c r="VEH160" s="129"/>
      <c r="VEI160" s="129"/>
      <c r="VEJ160" s="129"/>
      <c r="VEK160" s="129"/>
      <c r="VEL160" s="129"/>
      <c r="VEM160" s="129"/>
      <c r="VEN160" s="129"/>
      <c r="VEO160" s="129"/>
      <c r="VEP160" s="129"/>
      <c r="VEQ160" s="129"/>
      <c r="VER160" s="129"/>
      <c r="VES160" s="129"/>
      <c r="VET160" s="129"/>
      <c r="VEU160" s="129"/>
      <c r="VEV160" s="129"/>
      <c r="VEW160" s="129"/>
      <c r="VEX160" s="129"/>
      <c r="VEY160" s="129"/>
      <c r="VEZ160" s="129"/>
      <c r="VFA160" s="129"/>
      <c r="VFB160" s="129"/>
      <c r="VFC160" s="129"/>
      <c r="VFD160" s="129"/>
      <c r="VFE160" s="129"/>
      <c r="VFF160" s="129"/>
      <c r="VFG160" s="129"/>
      <c r="VFH160" s="129"/>
      <c r="VFI160" s="129"/>
      <c r="VFJ160" s="129"/>
      <c r="VFK160" s="129"/>
      <c r="VFL160" s="129"/>
      <c r="VFM160" s="129"/>
      <c r="VFN160" s="129"/>
      <c r="VFO160" s="129"/>
      <c r="VFP160" s="129"/>
      <c r="VFQ160" s="129"/>
      <c r="VFR160" s="129"/>
      <c r="VFS160" s="129"/>
      <c r="VFT160" s="129"/>
      <c r="VFU160" s="129"/>
      <c r="VFV160" s="129"/>
      <c r="VFW160" s="129"/>
      <c r="VFX160" s="129"/>
      <c r="VFY160" s="129"/>
      <c r="VFZ160" s="129"/>
      <c r="VGA160" s="129"/>
      <c r="VGB160" s="129"/>
      <c r="VGC160" s="129"/>
      <c r="VGD160" s="129"/>
      <c r="VGE160" s="129"/>
      <c r="VGF160" s="129"/>
      <c r="VGG160" s="129"/>
      <c r="VGH160" s="129"/>
      <c r="VGI160" s="129"/>
      <c r="VGJ160" s="129"/>
      <c r="VGK160" s="129"/>
      <c r="VGL160" s="129"/>
      <c r="VGM160" s="129"/>
      <c r="VGN160" s="129"/>
      <c r="VGO160" s="129"/>
      <c r="VGP160" s="129"/>
      <c r="VGQ160" s="129"/>
      <c r="VGR160" s="129"/>
      <c r="VGS160" s="129"/>
      <c r="VGT160" s="129"/>
      <c r="VGU160" s="129"/>
      <c r="VGV160" s="129"/>
      <c r="VGW160" s="129"/>
      <c r="VGX160" s="129"/>
      <c r="VGY160" s="129"/>
      <c r="VGZ160" s="129"/>
      <c r="VHA160" s="129"/>
      <c r="VHB160" s="129"/>
      <c r="VHC160" s="129"/>
      <c r="VHD160" s="129"/>
      <c r="VHE160" s="129"/>
      <c r="VHF160" s="129"/>
      <c r="VHG160" s="129"/>
      <c r="VHH160" s="129"/>
      <c r="VHI160" s="129"/>
      <c r="VHJ160" s="129"/>
      <c r="VHK160" s="129"/>
      <c r="VHL160" s="129"/>
      <c r="VHM160" s="129"/>
      <c r="VHN160" s="129"/>
      <c r="VHO160" s="129"/>
      <c r="VHP160" s="129"/>
      <c r="VHQ160" s="129"/>
      <c r="VHR160" s="129"/>
      <c r="VHS160" s="129"/>
      <c r="VHT160" s="129"/>
      <c r="VHU160" s="129"/>
      <c r="VHV160" s="129"/>
      <c r="VHW160" s="129"/>
      <c r="VHX160" s="129"/>
      <c r="VHY160" s="129"/>
      <c r="VHZ160" s="129"/>
      <c r="VIA160" s="129"/>
      <c r="VIB160" s="129"/>
      <c r="VIC160" s="129"/>
      <c r="VID160" s="129"/>
      <c r="VIE160" s="129"/>
      <c r="VIF160" s="129"/>
      <c r="VIG160" s="129"/>
      <c r="VIH160" s="129"/>
      <c r="VII160" s="129"/>
      <c r="VIJ160" s="129"/>
      <c r="VIK160" s="129"/>
      <c r="VIL160" s="129"/>
      <c r="VIM160" s="129"/>
      <c r="VIN160" s="129"/>
      <c r="VIO160" s="129"/>
      <c r="VIP160" s="129"/>
      <c r="VIQ160" s="129"/>
      <c r="VIR160" s="129"/>
      <c r="VIS160" s="129"/>
      <c r="VIT160" s="129"/>
      <c r="VIU160" s="129"/>
      <c r="VIV160" s="129"/>
      <c r="VIW160" s="129"/>
      <c r="VIX160" s="129"/>
      <c r="VIY160" s="129"/>
      <c r="VIZ160" s="129"/>
      <c r="VJA160" s="129"/>
      <c r="VJB160" s="129"/>
      <c r="VJC160" s="129"/>
      <c r="VJD160" s="129"/>
      <c r="VJE160" s="129"/>
      <c r="VJF160" s="129"/>
      <c r="VJG160" s="129"/>
      <c r="VJH160" s="129"/>
      <c r="VJI160" s="129"/>
      <c r="VJJ160" s="129"/>
      <c r="VJK160" s="129"/>
      <c r="VJL160" s="129"/>
      <c r="VJM160" s="129"/>
      <c r="VJN160" s="129"/>
      <c r="VJO160" s="129"/>
      <c r="VJP160" s="129"/>
      <c r="VJQ160" s="129"/>
      <c r="VJR160" s="129"/>
      <c r="VJS160" s="129"/>
      <c r="VJT160" s="129"/>
      <c r="VJU160" s="129"/>
      <c r="VJV160" s="129"/>
      <c r="VJW160" s="129"/>
      <c r="VJX160" s="129"/>
      <c r="VJY160" s="129"/>
      <c r="VJZ160" s="129"/>
      <c r="VKA160" s="129"/>
      <c r="VKB160" s="129"/>
      <c r="VKC160" s="129"/>
      <c r="VKD160" s="129"/>
      <c r="VKE160" s="129"/>
      <c r="VKF160" s="129"/>
      <c r="VKG160" s="129"/>
      <c r="VKH160" s="129"/>
      <c r="VKI160" s="129"/>
      <c r="VKJ160" s="129"/>
      <c r="VKK160" s="129"/>
      <c r="VKL160" s="129"/>
      <c r="VKM160" s="129"/>
      <c r="VKN160" s="129"/>
      <c r="VKO160" s="129"/>
      <c r="VKP160" s="129"/>
      <c r="VKQ160" s="129"/>
      <c r="VKR160" s="129"/>
      <c r="VKS160" s="129"/>
      <c r="VKT160" s="129"/>
      <c r="VKU160" s="129"/>
      <c r="VKV160" s="129"/>
      <c r="VKW160" s="129"/>
      <c r="VKX160" s="129"/>
      <c r="VKY160" s="129"/>
      <c r="VKZ160" s="129"/>
      <c r="VLA160" s="129"/>
      <c r="VLB160" s="129"/>
      <c r="VLC160" s="129"/>
      <c r="VLD160" s="129"/>
      <c r="VLE160" s="129"/>
      <c r="VLF160" s="129"/>
      <c r="VLG160" s="129"/>
      <c r="VLH160" s="129"/>
      <c r="VLI160" s="129"/>
      <c r="VLJ160" s="129"/>
      <c r="VLK160" s="129"/>
      <c r="VLL160" s="129"/>
      <c r="VLM160" s="129"/>
      <c r="VLN160" s="129"/>
      <c r="VLO160" s="129"/>
      <c r="VLP160" s="129"/>
      <c r="VLQ160" s="129"/>
      <c r="VLR160" s="129"/>
      <c r="VLS160" s="129"/>
      <c r="VLT160" s="129"/>
      <c r="VLU160" s="129"/>
      <c r="VLV160" s="129"/>
      <c r="VLW160" s="129"/>
      <c r="VLX160" s="129"/>
      <c r="VLY160" s="129"/>
      <c r="VLZ160" s="129"/>
      <c r="VMA160" s="129"/>
      <c r="VMB160" s="129"/>
      <c r="VMC160" s="129"/>
      <c r="VMD160" s="129"/>
      <c r="VME160" s="129"/>
      <c r="VMF160" s="129"/>
      <c r="VMG160" s="129"/>
      <c r="VMH160" s="129"/>
      <c r="VMI160" s="129"/>
      <c r="VMJ160" s="129"/>
      <c r="VMK160" s="129"/>
      <c r="VML160" s="129"/>
      <c r="VMM160" s="129"/>
      <c r="VMN160" s="129"/>
      <c r="VMO160" s="129"/>
      <c r="VMP160" s="129"/>
      <c r="VMQ160" s="129"/>
      <c r="VMR160" s="129"/>
      <c r="VMS160" s="129"/>
      <c r="VMT160" s="129"/>
      <c r="VMU160" s="129"/>
      <c r="VMV160" s="129"/>
      <c r="VMW160" s="129"/>
      <c r="VMX160" s="129"/>
      <c r="VMY160" s="129"/>
      <c r="VMZ160" s="129"/>
      <c r="VNA160" s="129"/>
      <c r="VNB160" s="129"/>
      <c r="VNC160" s="129"/>
      <c r="VND160" s="129"/>
      <c r="VNE160" s="129"/>
      <c r="VNF160" s="129"/>
      <c r="VNG160" s="129"/>
      <c r="VNH160" s="129"/>
      <c r="VNI160" s="129"/>
      <c r="VNJ160" s="129"/>
      <c r="VNK160" s="129"/>
      <c r="VNL160" s="129"/>
      <c r="VNM160" s="129"/>
      <c r="VNN160" s="129"/>
      <c r="VNO160" s="129"/>
      <c r="VNP160" s="129"/>
      <c r="VNQ160" s="129"/>
      <c r="VNR160" s="129"/>
      <c r="VNS160" s="129"/>
      <c r="VNT160" s="129"/>
      <c r="VNU160" s="129"/>
      <c r="VNV160" s="129"/>
      <c r="VNW160" s="129"/>
      <c r="VNX160" s="129"/>
      <c r="VNY160" s="129"/>
      <c r="VNZ160" s="129"/>
      <c r="VOA160" s="129"/>
      <c r="VOB160" s="129"/>
      <c r="VOC160" s="129"/>
      <c r="VOD160" s="129"/>
      <c r="VOE160" s="129"/>
      <c r="VOF160" s="129"/>
      <c r="VOG160" s="129"/>
      <c r="VOH160" s="129"/>
      <c r="VOI160" s="129"/>
      <c r="VOJ160" s="129"/>
      <c r="VOK160" s="129"/>
      <c r="VOL160" s="129"/>
      <c r="VOM160" s="129"/>
      <c r="VON160" s="129"/>
      <c r="VOO160" s="129"/>
      <c r="VOP160" s="129"/>
      <c r="VOQ160" s="129"/>
      <c r="VOR160" s="129"/>
      <c r="VOS160" s="129"/>
      <c r="VOT160" s="129"/>
      <c r="VOU160" s="129"/>
      <c r="VOV160" s="129"/>
      <c r="VOW160" s="129"/>
      <c r="VOX160" s="129"/>
      <c r="VOY160" s="129"/>
      <c r="VOZ160" s="129"/>
      <c r="VPA160" s="129"/>
      <c r="VPB160" s="129"/>
      <c r="VPC160" s="129"/>
      <c r="VPD160" s="129"/>
      <c r="VPE160" s="129"/>
      <c r="VPF160" s="129"/>
      <c r="VPG160" s="129"/>
      <c r="VPH160" s="129"/>
      <c r="VPI160" s="129"/>
      <c r="VPJ160" s="129"/>
      <c r="VPK160" s="129"/>
      <c r="VPL160" s="129"/>
      <c r="VPM160" s="129"/>
      <c r="VPN160" s="129"/>
      <c r="VPO160" s="129"/>
      <c r="VPP160" s="129"/>
      <c r="VPQ160" s="129"/>
      <c r="VPR160" s="129"/>
      <c r="VPS160" s="129"/>
      <c r="VPT160" s="129"/>
      <c r="VPU160" s="129"/>
      <c r="VPV160" s="129"/>
      <c r="VPW160" s="129"/>
      <c r="VPX160" s="129"/>
      <c r="VPY160" s="129"/>
      <c r="VPZ160" s="129"/>
      <c r="VQA160" s="129"/>
      <c r="VQB160" s="129"/>
      <c r="VQC160" s="129"/>
      <c r="VQD160" s="129"/>
      <c r="VQE160" s="129"/>
      <c r="VQF160" s="129"/>
      <c r="VQG160" s="129"/>
      <c r="VQH160" s="129"/>
      <c r="VQI160" s="129"/>
      <c r="VQJ160" s="129"/>
      <c r="VQK160" s="129"/>
      <c r="VQL160" s="129"/>
      <c r="VQM160" s="129"/>
      <c r="VQN160" s="129"/>
      <c r="VQO160" s="129"/>
      <c r="VQP160" s="129"/>
      <c r="VQQ160" s="129"/>
      <c r="VQR160" s="129"/>
      <c r="VQS160" s="129"/>
      <c r="VQT160" s="129"/>
      <c r="VQU160" s="129"/>
      <c r="VQV160" s="129"/>
      <c r="VQW160" s="129"/>
      <c r="VQX160" s="129"/>
      <c r="VQY160" s="129"/>
      <c r="VQZ160" s="129"/>
      <c r="VRA160" s="129"/>
      <c r="VRB160" s="129"/>
      <c r="VRC160" s="129"/>
      <c r="VRD160" s="129"/>
      <c r="VRE160" s="129"/>
      <c r="VRF160" s="129"/>
      <c r="VRG160" s="129"/>
      <c r="VRH160" s="129"/>
      <c r="VRI160" s="129"/>
      <c r="VRJ160" s="129"/>
      <c r="VRK160" s="129"/>
      <c r="VRL160" s="129"/>
      <c r="VRM160" s="129"/>
      <c r="VRN160" s="129"/>
      <c r="VRO160" s="129"/>
      <c r="VRP160" s="129"/>
      <c r="VRQ160" s="129"/>
      <c r="VRR160" s="129"/>
      <c r="VRS160" s="129"/>
      <c r="VRT160" s="129"/>
      <c r="VRU160" s="129"/>
      <c r="VRV160" s="129"/>
      <c r="VRW160" s="129"/>
      <c r="VRX160" s="129"/>
      <c r="VRY160" s="129"/>
      <c r="VRZ160" s="129"/>
      <c r="VSA160" s="129"/>
      <c r="VSB160" s="129"/>
      <c r="VSC160" s="129"/>
      <c r="VSD160" s="129"/>
      <c r="VSE160" s="129"/>
      <c r="VSF160" s="129"/>
      <c r="VSG160" s="129"/>
      <c r="VSH160" s="129"/>
      <c r="VSI160" s="129"/>
      <c r="VSJ160" s="129"/>
      <c r="VSK160" s="129"/>
      <c r="VSL160" s="129"/>
      <c r="VSM160" s="129"/>
      <c r="VSN160" s="129"/>
      <c r="VSO160" s="129"/>
      <c r="VSP160" s="129"/>
      <c r="VSQ160" s="129"/>
      <c r="VSR160" s="129"/>
      <c r="VSS160" s="129"/>
      <c r="VST160" s="129"/>
      <c r="VSU160" s="129"/>
      <c r="VSV160" s="129"/>
      <c r="VSW160" s="129"/>
      <c r="VSX160" s="129"/>
      <c r="VSY160" s="129"/>
      <c r="VSZ160" s="129"/>
      <c r="VTA160" s="129"/>
      <c r="VTB160" s="129"/>
      <c r="VTC160" s="129"/>
      <c r="VTD160" s="129"/>
      <c r="VTE160" s="129"/>
      <c r="VTF160" s="129"/>
      <c r="VTG160" s="129"/>
      <c r="VTH160" s="129"/>
      <c r="VTI160" s="129"/>
      <c r="VTJ160" s="129"/>
      <c r="VTK160" s="129"/>
      <c r="VTL160" s="129"/>
      <c r="VTM160" s="129"/>
      <c r="VTN160" s="129"/>
      <c r="VTO160" s="129"/>
      <c r="VTP160" s="129"/>
      <c r="VTQ160" s="129"/>
      <c r="VTR160" s="129"/>
      <c r="VTS160" s="129"/>
      <c r="VTT160" s="129"/>
      <c r="VTU160" s="129"/>
      <c r="VTV160" s="129"/>
      <c r="VTW160" s="129"/>
      <c r="VTX160" s="129"/>
      <c r="VTY160" s="129"/>
      <c r="VTZ160" s="129"/>
      <c r="VUA160" s="129"/>
      <c r="VUB160" s="129"/>
      <c r="VUC160" s="129"/>
      <c r="VUD160" s="129"/>
      <c r="VUE160" s="129"/>
      <c r="VUF160" s="129"/>
      <c r="VUG160" s="129"/>
      <c r="VUH160" s="129"/>
      <c r="VUI160" s="129"/>
      <c r="VUJ160" s="129"/>
      <c r="VUK160" s="129"/>
      <c r="VUL160" s="129"/>
      <c r="VUM160" s="129"/>
      <c r="VUN160" s="129"/>
      <c r="VUO160" s="129"/>
      <c r="VUP160" s="129"/>
      <c r="VUQ160" s="129"/>
      <c r="VUR160" s="129"/>
      <c r="VUS160" s="129"/>
      <c r="VUT160" s="129"/>
      <c r="VUU160" s="129"/>
      <c r="VUV160" s="129"/>
      <c r="VUW160" s="129"/>
      <c r="VUX160" s="129"/>
      <c r="VUY160" s="129"/>
      <c r="VUZ160" s="129"/>
      <c r="VVA160" s="129"/>
      <c r="VVB160" s="129"/>
      <c r="VVC160" s="129"/>
      <c r="VVD160" s="129"/>
      <c r="VVE160" s="129"/>
      <c r="VVF160" s="129"/>
      <c r="VVG160" s="129"/>
      <c r="VVH160" s="129"/>
      <c r="VVI160" s="129"/>
      <c r="VVJ160" s="129"/>
      <c r="VVK160" s="129"/>
      <c r="VVL160" s="129"/>
      <c r="VVM160" s="129"/>
      <c r="VVN160" s="129"/>
      <c r="VVO160" s="129"/>
      <c r="VVP160" s="129"/>
      <c r="VVQ160" s="129"/>
      <c r="VVR160" s="129"/>
      <c r="VVS160" s="129"/>
      <c r="VVT160" s="129"/>
      <c r="VVU160" s="129"/>
      <c r="VVV160" s="129"/>
      <c r="VVW160" s="129"/>
      <c r="VVX160" s="129"/>
      <c r="VVY160" s="129"/>
      <c r="VVZ160" s="129"/>
      <c r="VWA160" s="129"/>
      <c r="VWB160" s="129"/>
      <c r="VWC160" s="129"/>
      <c r="VWD160" s="129"/>
      <c r="VWE160" s="129"/>
      <c r="VWF160" s="129"/>
      <c r="VWG160" s="129"/>
      <c r="VWH160" s="129"/>
      <c r="VWI160" s="129"/>
      <c r="VWJ160" s="129"/>
      <c r="VWK160" s="129"/>
      <c r="VWL160" s="129"/>
      <c r="VWM160" s="129"/>
      <c r="VWN160" s="129"/>
      <c r="VWO160" s="129"/>
      <c r="VWP160" s="129"/>
      <c r="VWQ160" s="129"/>
      <c r="VWR160" s="129"/>
      <c r="VWS160" s="129"/>
      <c r="VWT160" s="129"/>
      <c r="VWU160" s="129"/>
      <c r="VWV160" s="129"/>
      <c r="VWW160" s="129"/>
      <c r="VWX160" s="129"/>
      <c r="VWY160" s="129"/>
      <c r="VWZ160" s="129"/>
      <c r="VXA160" s="129"/>
      <c r="VXB160" s="129"/>
      <c r="VXC160" s="129"/>
      <c r="VXD160" s="129"/>
      <c r="VXE160" s="129"/>
      <c r="VXF160" s="129"/>
      <c r="VXG160" s="129"/>
      <c r="VXH160" s="129"/>
      <c r="VXI160" s="129"/>
      <c r="VXJ160" s="129"/>
      <c r="VXK160" s="129"/>
      <c r="VXL160" s="129"/>
      <c r="VXM160" s="129"/>
      <c r="VXN160" s="129"/>
      <c r="VXO160" s="129"/>
      <c r="VXP160" s="129"/>
      <c r="VXQ160" s="129"/>
      <c r="VXR160" s="129"/>
      <c r="VXS160" s="129"/>
      <c r="VXT160" s="129"/>
      <c r="VXU160" s="129"/>
      <c r="VXV160" s="129"/>
      <c r="VXW160" s="129"/>
      <c r="VXX160" s="129"/>
      <c r="VXY160" s="129"/>
      <c r="VXZ160" s="129"/>
      <c r="VYA160" s="129"/>
      <c r="VYB160" s="129"/>
      <c r="VYC160" s="129"/>
      <c r="VYD160" s="129"/>
      <c r="VYE160" s="129"/>
      <c r="VYF160" s="129"/>
      <c r="VYG160" s="129"/>
      <c r="VYH160" s="129"/>
      <c r="VYI160" s="129"/>
      <c r="VYJ160" s="129"/>
      <c r="VYK160" s="129"/>
      <c r="VYL160" s="129"/>
      <c r="VYM160" s="129"/>
      <c r="VYN160" s="129"/>
      <c r="VYO160" s="129"/>
      <c r="VYP160" s="129"/>
      <c r="VYQ160" s="129"/>
      <c r="VYR160" s="129"/>
      <c r="VYS160" s="129"/>
      <c r="VYT160" s="129"/>
      <c r="VYU160" s="129"/>
      <c r="VYV160" s="129"/>
      <c r="VYW160" s="129"/>
      <c r="VYX160" s="129"/>
      <c r="VYY160" s="129"/>
      <c r="VYZ160" s="129"/>
      <c r="VZA160" s="129"/>
      <c r="VZB160" s="129"/>
      <c r="VZC160" s="129"/>
      <c r="VZD160" s="129"/>
      <c r="VZE160" s="129"/>
      <c r="VZF160" s="129"/>
      <c r="VZG160" s="129"/>
      <c r="VZH160" s="129"/>
      <c r="VZI160" s="129"/>
      <c r="VZJ160" s="129"/>
      <c r="VZK160" s="129"/>
      <c r="VZL160" s="129"/>
      <c r="VZM160" s="129"/>
      <c r="VZN160" s="129"/>
      <c r="VZO160" s="129"/>
      <c r="VZP160" s="129"/>
      <c r="VZQ160" s="129"/>
      <c r="VZR160" s="129"/>
      <c r="VZS160" s="129"/>
      <c r="VZT160" s="129"/>
      <c r="VZU160" s="129"/>
      <c r="VZV160" s="129"/>
      <c r="VZW160" s="129"/>
      <c r="VZX160" s="129"/>
      <c r="VZY160" s="129"/>
      <c r="VZZ160" s="129"/>
      <c r="WAA160" s="129"/>
      <c r="WAB160" s="129"/>
      <c r="WAC160" s="129"/>
      <c r="WAD160" s="129"/>
      <c r="WAE160" s="129"/>
      <c r="WAF160" s="129"/>
      <c r="WAG160" s="129"/>
      <c r="WAH160" s="129"/>
      <c r="WAI160" s="129"/>
      <c r="WAJ160" s="129"/>
      <c r="WAK160" s="129"/>
      <c r="WAL160" s="129"/>
      <c r="WAM160" s="129"/>
      <c r="WAN160" s="129"/>
      <c r="WAO160" s="129"/>
      <c r="WAP160" s="129"/>
      <c r="WAQ160" s="129"/>
      <c r="WAR160" s="129"/>
      <c r="WAS160" s="129"/>
      <c r="WAT160" s="129"/>
      <c r="WAU160" s="129"/>
      <c r="WAV160" s="129"/>
      <c r="WAW160" s="129"/>
      <c r="WAX160" s="129"/>
      <c r="WAY160" s="129"/>
      <c r="WAZ160" s="129"/>
      <c r="WBA160" s="129"/>
      <c r="WBB160" s="129"/>
      <c r="WBC160" s="129"/>
      <c r="WBD160" s="129"/>
      <c r="WBE160" s="129"/>
      <c r="WBF160" s="129"/>
      <c r="WBG160" s="129"/>
      <c r="WBH160" s="129"/>
      <c r="WBI160" s="129"/>
      <c r="WBJ160" s="129"/>
      <c r="WBK160" s="129"/>
      <c r="WBL160" s="129"/>
      <c r="WBM160" s="129"/>
      <c r="WBN160" s="129"/>
      <c r="WBO160" s="129"/>
      <c r="WBP160" s="129"/>
      <c r="WBQ160" s="129"/>
      <c r="WBR160" s="129"/>
      <c r="WBS160" s="129"/>
      <c r="WBT160" s="129"/>
      <c r="WBU160" s="129"/>
      <c r="WBV160" s="129"/>
      <c r="WBW160" s="129"/>
      <c r="WBX160" s="129"/>
      <c r="WBY160" s="129"/>
      <c r="WBZ160" s="129"/>
      <c r="WCA160" s="129"/>
      <c r="WCB160" s="129"/>
      <c r="WCC160" s="129"/>
      <c r="WCD160" s="129"/>
      <c r="WCE160" s="129"/>
      <c r="WCF160" s="129"/>
      <c r="WCG160" s="129"/>
      <c r="WCH160" s="129"/>
      <c r="WCI160" s="129"/>
      <c r="WCJ160" s="129"/>
      <c r="WCK160" s="129"/>
      <c r="WCL160" s="129"/>
      <c r="WCM160" s="129"/>
      <c r="WCN160" s="129"/>
      <c r="WCO160" s="129"/>
      <c r="WCP160" s="129"/>
      <c r="WCQ160" s="129"/>
      <c r="WCR160" s="129"/>
      <c r="WCS160" s="129"/>
      <c r="WCT160" s="129"/>
      <c r="WCU160" s="129"/>
      <c r="WCV160" s="129"/>
      <c r="WCW160" s="129"/>
      <c r="WCX160" s="129"/>
      <c r="WCY160" s="129"/>
      <c r="WCZ160" s="129"/>
      <c r="WDA160" s="129"/>
      <c r="WDB160" s="129"/>
      <c r="WDC160" s="129"/>
      <c r="WDD160" s="129"/>
      <c r="WDE160" s="129"/>
      <c r="WDF160" s="129"/>
      <c r="WDG160" s="129"/>
      <c r="WDH160" s="129"/>
      <c r="WDI160" s="129"/>
      <c r="WDJ160" s="129"/>
      <c r="WDK160" s="129"/>
      <c r="WDL160" s="129"/>
      <c r="WDM160" s="129"/>
      <c r="WDN160" s="129"/>
      <c r="WDO160" s="129"/>
      <c r="WDP160" s="129"/>
      <c r="WDQ160" s="129"/>
      <c r="WDR160" s="129"/>
      <c r="WDS160" s="129"/>
      <c r="WDT160" s="129"/>
      <c r="WDU160" s="129"/>
      <c r="WDV160" s="129"/>
      <c r="WDW160" s="129"/>
      <c r="WDX160" s="129"/>
      <c r="WDY160" s="129"/>
      <c r="WDZ160" s="129"/>
      <c r="WEA160" s="129"/>
      <c r="WEB160" s="129"/>
      <c r="WEC160" s="129"/>
      <c r="WED160" s="129"/>
      <c r="WEE160" s="129"/>
      <c r="WEF160" s="129"/>
      <c r="WEG160" s="129"/>
      <c r="WEH160" s="129"/>
      <c r="WEI160" s="129"/>
      <c r="WEJ160" s="129"/>
      <c r="WEK160" s="129"/>
      <c r="WEL160" s="129"/>
      <c r="WEM160" s="129"/>
      <c r="WEN160" s="129"/>
      <c r="WEO160" s="129"/>
      <c r="WEP160" s="129"/>
      <c r="WEQ160" s="129"/>
      <c r="WER160" s="129"/>
      <c r="WES160" s="129"/>
      <c r="WET160" s="129"/>
      <c r="WEU160" s="129"/>
      <c r="WEV160" s="129"/>
      <c r="WEW160" s="129"/>
      <c r="WEX160" s="129"/>
      <c r="WEY160" s="129"/>
      <c r="WEZ160" s="129"/>
      <c r="WFA160" s="129"/>
      <c r="WFB160" s="129"/>
      <c r="WFC160" s="129"/>
      <c r="WFD160" s="129"/>
      <c r="WFE160" s="129"/>
      <c r="WFF160" s="129"/>
      <c r="WFG160" s="129"/>
      <c r="WFH160" s="129"/>
      <c r="WFI160" s="129"/>
      <c r="WFJ160" s="129"/>
      <c r="WFK160" s="129"/>
      <c r="WFL160" s="129"/>
      <c r="WFM160" s="129"/>
      <c r="WFN160" s="129"/>
      <c r="WFO160" s="129"/>
      <c r="WFP160" s="129"/>
      <c r="WFQ160" s="129"/>
      <c r="WFR160" s="129"/>
      <c r="WFS160" s="129"/>
      <c r="WFT160" s="129"/>
      <c r="WFU160" s="129"/>
      <c r="WFV160" s="129"/>
      <c r="WFW160" s="129"/>
      <c r="WFX160" s="129"/>
      <c r="WFY160" s="129"/>
      <c r="WFZ160" s="129"/>
      <c r="WGA160" s="129"/>
      <c r="WGB160" s="129"/>
      <c r="WGC160" s="129"/>
      <c r="WGD160" s="129"/>
      <c r="WGE160" s="129"/>
      <c r="WGF160" s="129"/>
      <c r="WGG160" s="129"/>
      <c r="WGH160" s="129"/>
      <c r="WGI160" s="129"/>
      <c r="WGJ160" s="129"/>
      <c r="WGK160" s="129"/>
      <c r="WGL160" s="129"/>
      <c r="WGM160" s="129"/>
      <c r="WGN160" s="129"/>
      <c r="WGO160" s="129"/>
      <c r="WGP160" s="129"/>
      <c r="WGQ160" s="129"/>
      <c r="WGR160" s="129"/>
      <c r="WGS160" s="129"/>
      <c r="WGT160" s="129"/>
      <c r="WGU160" s="129"/>
      <c r="WGV160" s="129"/>
      <c r="WGW160" s="129"/>
      <c r="WGX160" s="129"/>
      <c r="WGY160" s="129"/>
      <c r="WGZ160" s="129"/>
      <c r="WHA160" s="129"/>
      <c r="WHB160" s="129"/>
      <c r="WHC160" s="129"/>
      <c r="WHD160" s="129"/>
      <c r="WHE160" s="129"/>
      <c r="WHF160" s="129"/>
      <c r="WHG160" s="129"/>
      <c r="WHH160" s="129"/>
      <c r="WHI160" s="129"/>
      <c r="WHJ160" s="129"/>
      <c r="WHK160" s="129"/>
      <c r="WHL160" s="129"/>
      <c r="WHM160" s="129"/>
      <c r="WHN160" s="129"/>
      <c r="WHO160" s="129"/>
      <c r="WHP160" s="129"/>
      <c r="WHQ160" s="129"/>
      <c r="WHR160" s="129"/>
      <c r="WHS160" s="129"/>
      <c r="WHT160" s="129"/>
      <c r="WHU160" s="129"/>
      <c r="WHV160" s="129"/>
      <c r="WHW160" s="129"/>
      <c r="WHX160" s="129"/>
      <c r="WHY160" s="129"/>
      <c r="WHZ160" s="129"/>
      <c r="WIA160" s="129"/>
      <c r="WIB160" s="129"/>
      <c r="WIC160" s="129"/>
      <c r="WID160" s="129"/>
      <c r="WIE160" s="129"/>
      <c r="WIF160" s="129"/>
      <c r="WIG160" s="129"/>
      <c r="WIH160" s="129"/>
      <c r="WII160" s="129"/>
      <c r="WIJ160" s="129"/>
      <c r="WIK160" s="129"/>
      <c r="WIL160" s="129"/>
      <c r="WIM160" s="129"/>
      <c r="WIN160" s="129"/>
      <c r="WIO160" s="129"/>
      <c r="WIP160" s="129"/>
      <c r="WIQ160" s="129"/>
      <c r="WIR160" s="129"/>
      <c r="WIS160" s="129"/>
      <c r="WIT160" s="129"/>
      <c r="WIU160" s="129"/>
      <c r="WIV160" s="129"/>
      <c r="WIW160" s="129"/>
      <c r="WIX160" s="129"/>
      <c r="WIY160" s="129"/>
      <c r="WIZ160" s="129"/>
      <c r="WJA160" s="129"/>
      <c r="WJB160" s="129"/>
      <c r="WJC160" s="129"/>
      <c r="WJD160" s="129"/>
      <c r="WJE160" s="129"/>
      <c r="WJF160" s="129"/>
      <c r="WJG160" s="129"/>
      <c r="WJH160" s="129"/>
      <c r="WJI160" s="129"/>
      <c r="WJJ160" s="129"/>
      <c r="WJK160" s="129"/>
      <c r="WJL160" s="129"/>
      <c r="WJM160" s="129"/>
      <c r="WJN160" s="129"/>
      <c r="WJO160" s="129"/>
      <c r="WJP160" s="129"/>
      <c r="WJQ160" s="129"/>
      <c r="WJR160" s="129"/>
      <c r="WJS160" s="129"/>
      <c r="WJT160" s="129"/>
      <c r="WJU160" s="129"/>
      <c r="WJV160" s="129"/>
      <c r="WJW160" s="129"/>
      <c r="WJX160" s="129"/>
      <c r="WJY160" s="129"/>
      <c r="WJZ160" s="129"/>
      <c r="WKA160" s="129"/>
      <c r="WKB160" s="129"/>
      <c r="WKC160" s="129"/>
      <c r="WKD160" s="129"/>
      <c r="WKE160" s="129"/>
      <c r="WKF160" s="129"/>
      <c r="WKG160" s="129"/>
      <c r="WKH160" s="129"/>
      <c r="WKI160" s="129"/>
      <c r="WKJ160" s="129"/>
      <c r="WKK160" s="129"/>
      <c r="WKL160" s="129"/>
      <c r="WKM160" s="129"/>
      <c r="WKN160" s="129"/>
      <c r="WKO160" s="129"/>
      <c r="WKP160" s="129"/>
      <c r="WKQ160" s="129"/>
      <c r="WKR160" s="129"/>
      <c r="WKS160" s="129"/>
      <c r="WKT160" s="129"/>
      <c r="WKU160" s="129"/>
      <c r="WKV160" s="129"/>
      <c r="WKW160" s="129"/>
      <c r="WKX160" s="129"/>
      <c r="WKY160" s="129"/>
      <c r="WKZ160" s="129"/>
      <c r="WLA160" s="129"/>
      <c r="WLB160" s="129"/>
      <c r="WLC160" s="129"/>
      <c r="WLD160" s="129"/>
      <c r="WLE160" s="129"/>
      <c r="WLF160" s="129"/>
      <c r="WLG160" s="129"/>
      <c r="WLH160" s="129"/>
      <c r="WLI160" s="129"/>
      <c r="WLJ160" s="129"/>
      <c r="WLK160" s="129"/>
      <c r="WLL160" s="129"/>
      <c r="WLM160" s="129"/>
      <c r="WLN160" s="129"/>
      <c r="WLO160" s="129"/>
      <c r="WLP160" s="129"/>
      <c r="WLQ160" s="129"/>
      <c r="WLR160" s="129"/>
      <c r="WLS160" s="129"/>
      <c r="WLT160" s="129"/>
      <c r="WLU160" s="129"/>
      <c r="WLV160" s="129"/>
      <c r="WLW160" s="129"/>
      <c r="WLX160" s="129"/>
      <c r="WLY160" s="129"/>
      <c r="WLZ160" s="129"/>
      <c r="WMA160" s="129"/>
      <c r="WMB160" s="129"/>
      <c r="WMC160" s="129"/>
      <c r="WMD160" s="129"/>
      <c r="WME160" s="129"/>
      <c r="WMF160" s="129"/>
      <c r="WMG160" s="129"/>
      <c r="WMH160" s="129"/>
      <c r="WMI160" s="129"/>
      <c r="WMJ160" s="129"/>
      <c r="WMK160" s="129"/>
      <c r="WML160" s="129"/>
      <c r="WMM160" s="129"/>
      <c r="WMN160" s="129"/>
      <c r="WMO160" s="129"/>
      <c r="WMP160" s="129"/>
      <c r="WMQ160" s="129"/>
      <c r="WMR160" s="129"/>
      <c r="WMS160" s="129"/>
      <c r="WMT160" s="129"/>
      <c r="WMU160" s="129"/>
      <c r="WMV160" s="129"/>
      <c r="WMW160" s="129"/>
      <c r="WMX160" s="129"/>
      <c r="WMY160" s="129"/>
      <c r="WMZ160" s="129"/>
      <c r="WNA160" s="129"/>
      <c r="WNB160" s="129"/>
      <c r="WNC160" s="129"/>
      <c r="WND160" s="129"/>
      <c r="WNE160" s="129"/>
      <c r="WNF160" s="129"/>
      <c r="WNG160" s="129"/>
      <c r="WNH160" s="129"/>
      <c r="WNI160" s="129"/>
      <c r="WNJ160" s="129"/>
      <c r="WNK160" s="129"/>
      <c r="WNL160" s="129"/>
      <c r="WNM160" s="129"/>
      <c r="WNN160" s="129"/>
      <c r="WNO160" s="129"/>
      <c r="WNP160" s="129"/>
      <c r="WNQ160" s="129"/>
      <c r="WNR160" s="129"/>
      <c r="WNS160" s="129"/>
      <c r="WNT160" s="129"/>
      <c r="WNU160" s="129"/>
      <c r="WNV160" s="129"/>
      <c r="WNW160" s="129"/>
      <c r="WNX160" s="129"/>
      <c r="WNY160" s="129"/>
      <c r="WNZ160" s="129"/>
      <c r="WOA160" s="129"/>
      <c r="WOB160" s="129"/>
      <c r="WOC160" s="129"/>
      <c r="WOD160" s="129"/>
      <c r="WOE160" s="129"/>
      <c r="WOF160" s="129"/>
      <c r="WOG160" s="129"/>
      <c r="WOH160" s="129"/>
      <c r="WOI160" s="129"/>
      <c r="WOJ160" s="129"/>
      <c r="WOK160" s="129"/>
      <c r="WOL160" s="129"/>
      <c r="WOM160" s="129"/>
      <c r="WON160" s="129"/>
      <c r="WOO160" s="129"/>
      <c r="WOP160" s="129"/>
      <c r="WOQ160" s="129"/>
      <c r="WOR160" s="129"/>
      <c r="WOS160" s="129"/>
      <c r="WOT160" s="129"/>
      <c r="WOU160" s="129"/>
      <c r="WOV160" s="129"/>
      <c r="WOW160" s="129"/>
      <c r="WOX160" s="129"/>
      <c r="WOY160" s="129"/>
      <c r="WOZ160" s="129"/>
      <c r="WPA160" s="129"/>
      <c r="WPB160" s="129"/>
      <c r="WPC160" s="129"/>
      <c r="WPD160" s="129"/>
      <c r="WPE160" s="129"/>
      <c r="WPF160" s="129"/>
      <c r="WPG160" s="129"/>
      <c r="WPH160" s="129"/>
      <c r="WPI160" s="129"/>
      <c r="WPJ160" s="129"/>
      <c r="WPK160" s="129"/>
      <c r="WPL160" s="129"/>
      <c r="WPM160" s="129"/>
      <c r="WPN160" s="129"/>
      <c r="WPO160" s="129"/>
      <c r="WPP160" s="129"/>
      <c r="WPQ160" s="129"/>
      <c r="WPR160" s="129"/>
      <c r="WPS160" s="129"/>
      <c r="WPT160" s="129"/>
      <c r="WPU160" s="129"/>
      <c r="WPV160" s="129"/>
      <c r="WPW160" s="129"/>
      <c r="WPX160" s="129"/>
      <c r="WPY160" s="129"/>
      <c r="WPZ160" s="129"/>
      <c r="WQA160" s="129"/>
      <c r="WQB160" s="129"/>
      <c r="WQC160" s="129"/>
      <c r="WQD160" s="129"/>
      <c r="WQE160" s="129"/>
      <c r="WQF160" s="129"/>
      <c r="WQG160" s="129"/>
      <c r="WQH160" s="129"/>
      <c r="WQI160" s="129"/>
      <c r="WQJ160" s="129"/>
      <c r="WQK160" s="129"/>
      <c r="WQL160" s="129"/>
      <c r="WQM160" s="129"/>
      <c r="WQN160" s="129"/>
      <c r="WQO160" s="129"/>
      <c r="WQP160" s="129"/>
      <c r="WQQ160" s="129"/>
      <c r="WQR160" s="129"/>
      <c r="WQS160" s="129"/>
      <c r="WQT160" s="129"/>
      <c r="WQU160" s="129"/>
      <c r="WQV160" s="129"/>
      <c r="WQW160" s="129"/>
      <c r="WQX160" s="129"/>
      <c r="WQY160" s="129"/>
      <c r="WQZ160" s="129"/>
      <c r="WRA160" s="129"/>
      <c r="WRB160" s="129"/>
      <c r="WRC160" s="129"/>
      <c r="WRD160" s="129"/>
      <c r="WRE160" s="129"/>
      <c r="WRF160" s="129"/>
      <c r="WRG160" s="129"/>
      <c r="WRH160" s="129"/>
      <c r="WRI160" s="129"/>
      <c r="WRJ160" s="129"/>
      <c r="WRK160" s="129"/>
      <c r="WRL160" s="129"/>
      <c r="WRM160" s="129"/>
      <c r="WRN160" s="129"/>
      <c r="WRO160" s="129"/>
      <c r="WRP160" s="129"/>
      <c r="WRQ160" s="129"/>
      <c r="WRR160" s="129"/>
      <c r="WRS160" s="129"/>
      <c r="WRT160" s="129"/>
      <c r="WRU160" s="129"/>
      <c r="WRV160" s="129"/>
      <c r="WRW160" s="129"/>
      <c r="WRX160" s="129"/>
      <c r="WRY160" s="129"/>
      <c r="WRZ160" s="129"/>
      <c r="WSA160" s="129"/>
      <c r="WSB160" s="129"/>
      <c r="WSC160" s="129"/>
      <c r="WSD160" s="129"/>
      <c r="WSE160" s="129"/>
      <c r="WSF160" s="129"/>
      <c r="WSG160" s="129"/>
      <c r="WSH160" s="129"/>
      <c r="WSI160" s="129"/>
      <c r="WSJ160" s="129"/>
      <c r="WSK160" s="129"/>
      <c r="WSL160" s="129"/>
      <c r="WSM160" s="129"/>
      <c r="WSN160" s="129"/>
      <c r="WSO160" s="129"/>
      <c r="WSP160" s="129"/>
      <c r="WSQ160" s="129"/>
      <c r="WSR160" s="129"/>
      <c r="WSS160" s="129"/>
      <c r="WST160" s="129"/>
      <c r="WSU160" s="129"/>
      <c r="WSV160" s="129"/>
      <c r="WSW160" s="129"/>
      <c r="WSX160" s="129"/>
      <c r="WSY160" s="129"/>
      <c r="WSZ160" s="129"/>
      <c r="WTA160" s="129"/>
      <c r="WTB160" s="129"/>
      <c r="WTC160" s="129"/>
      <c r="WTD160" s="129"/>
      <c r="WTE160" s="129"/>
      <c r="WTF160" s="129"/>
      <c r="WTG160" s="129"/>
      <c r="WTH160" s="129"/>
      <c r="WTI160" s="129"/>
      <c r="WTJ160" s="129"/>
      <c r="WTK160" s="129"/>
      <c r="WTL160" s="129"/>
      <c r="WTM160" s="129"/>
      <c r="WTN160" s="129"/>
      <c r="WTO160" s="129"/>
      <c r="WTP160" s="129"/>
      <c r="WTQ160" s="129"/>
      <c r="WTR160" s="129"/>
      <c r="WTS160" s="129"/>
      <c r="WTT160" s="129"/>
      <c r="WTU160" s="129"/>
      <c r="WTV160" s="129"/>
      <c r="WTW160" s="129"/>
      <c r="WTX160" s="129"/>
      <c r="WTY160" s="129"/>
      <c r="WTZ160" s="129"/>
      <c r="WUA160" s="129"/>
      <c r="WUB160" s="129"/>
      <c r="WUC160" s="129"/>
      <c r="WUD160" s="129"/>
      <c r="WUE160" s="129"/>
      <c r="WUF160" s="129"/>
      <c r="WUG160" s="129"/>
      <c r="WUH160" s="129"/>
      <c r="WUI160" s="129"/>
      <c r="WUJ160" s="129"/>
      <c r="WUK160" s="129"/>
      <c r="WUL160" s="129"/>
      <c r="WUM160" s="129"/>
      <c r="WUN160" s="129"/>
      <c r="WUO160" s="129"/>
      <c r="WUP160" s="129"/>
      <c r="WUQ160" s="129"/>
      <c r="WUR160" s="129"/>
      <c r="WUS160" s="129"/>
      <c r="WUT160" s="129"/>
      <c r="WUU160" s="129"/>
      <c r="WUV160" s="129"/>
      <c r="WUW160" s="129"/>
      <c r="WUX160" s="129"/>
      <c r="WUY160" s="129"/>
      <c r="WUZ160" s="129"/>
      <c r="WVA160" s="129"/>
      <c r="WVB160" s="129"/>
      <c r="WVC160" s="129"/>
      <c r="WVD160" s="129"/>
      <c r="WVE160" s="129"/>
      <c r="WVF160" s="129"/>
      <c r="WVG160" s="129"/>
      <c r="WVH160" s="129"/>
      <c r="WVI160" s="129"/>
      <c r="WVJ160" s="129"/>
      <c r="WVK160" s="129"/>
      <c r="WVL160" s="129"/>
      <c r="WVM160" s="129"/>
      <c r="WVN160" s="129"/>
      <c r="WVO160" s="129"/>
      <c r="WVP160" s="129"/>
      <c r="WVQ160" s="129"/>
      <c r="WVR160" s="129"/>
      <c r="WVS160" s="129"/>
      <c r="WVT160" s="129"/>
      <c r="WVU160" s="129"/>
      <c r="WVV160" s="129"/>
      <c r="WVW160" s="129"/>
      <c r="WVX160" s="129"/>
      <c r="WVY160" s="129"/>
      <c r="WVZ160" s="129"/>
      <c r="WWA160" s="129"/>
      <c r="WWB160" s="129"/>
      <c r="WWC160" s="129"/>
      <c r="WWD160" s="129"/>
      <c r="WWE160" s="129"/>
      <c r="WWF160" s="129"/>
      <c r="WWG160" s="129"/>
      <c r="WWH160" s="129"/>
      <c r="WWI160" s="129"/>
      <c r="WWJ160" s="129"/>
      <c r="WWK160" s="129"/>
      <c r="WWL160" s="129"/>
      <c r="WWM160" s="129"/>
      <c r="WWN160" s="129"/>
      <c r="WWO160" s="129"/>
      <c r="WWP160" s="129"/>
      <c r="WWQ160" s="129"/>
      <c r="WWR160" s="129"/>
      <c r="WWS160" s="129"/>
      <c r="WWT160" s="129"/>
      <c r="WWU160" s="129"/>
      <c r="WWV160" s="129"/>
      <c r="WWW160" s="129"/>
      <c r="WWX160" s="129"/>
      <c r="WWY160" s="129"/>
      <c r="WWZ160" s="129"/>
      <c r="WXA160" s="129"/>
      <c r="WXB160" s="129"/>
      <c r="WXC160" s="129"/>
      <c r="WXD160" s="129"/>
      <c r="WXE160" s="129"/>
      <c r="WXF160" s="129"/>
      <c r="WXG160" s="129"/>
      <c r="WXH160" s="129"/>
      <c r="WXI160" s="129"/>
      <c r="WXJ160" s="129"/>
      <c r="WXK160" s="129"/>
      <c r="WXL160" s="129"/>
      <c r="WXM160" s="129"/>
      <c r="WXN160" s="129"/>
      <c r="WXO160" s="129"/>
      <c r="WXP160" s="129"/>
      <c r="WXQ160" s="129"/>
      <c r="WXR160" s="129"/>
      <c r="WXS160" s="129"/>
      <c r="WXT160" s="129"/>
      <c r="WXU160" s="129"/>
      <c r="WXV160" s="129"/>
      <c r="WXW160" s="129"/>
      <c r="WXX160" s="129"/>
      <c r="WXY160" s="129"/>
      <c r="WXZ160" s="129"/>
      <c r="WYA160" s="129"/>
      <c r="WYB160" s="129"/>
      <c r="WYC160" s="129"/>
      <c r="WYD160" s="129"/>
      <c r="WYE160" s="129"/>
      <c r="WYF160" s="129"/>
      <c r="WYG160" s="129"/>
      <c r="WYH160" s="129"/>
      <c r="WYI160" s="129"/>
      <c r="WYJ160" s="129"/>
      <c r="WYK160" s="129"/>
      <c r="WYL160" s="129"/>
      <c r="WYM160" s="129"/>
      <c r="WYN160" s="129"/>
      <c r="WYO160" s="129"/>
      <c r="WYP160" s="129"/>
      <c r="WYQ160" s="129"/>
      <c r="WYR160" s="129"/>
      <c r="WYS160" s="129"/>
      <c r="WYT160" s="129"/>
      <c r="WYU160" s="129"/>
      <c r="WYV160" s="129"/>
      <c r="WYW160" s="129"/>
      <c r="WYX160" s="129"/>
      <c r="WYY160" s="129"/>
      <c r="WYZ160" s="129"/>
      <c r="WZA160" s="129"/>
      <c r="WZB160" s="129"/>
      <c r="WZC160" s="129"/>
      <c r="WZD160" s="129"/>
      <c r="WZE160" s="129"/>
      <c r="WZF160" s="129"/>
      <c r="WZG160" s="129"/>
      <c r="WZH160" s="129"/>
      <c r="WZI160" s="129"/>
      <c r="WZJ160" s="129"/>
      <c r="WZK160" s="129"/>
      <c r="WZL160" s="129"/>
      <c r="WZM160" s="129"/>
      <c r="WZN160" s="129"/>
      <c r="WZO160" s="129"/>
      <c r="WZP160" s="129"/>
      <c r="WZQ160" s="129"/>
      <c r="WZR160" s="129"/>
      <c r="WZS160" s="129"/>
      <c r="WZT160" s="129"/>
      <c r="WZU160" s="129"/>
      <c r="WZV160" s="129"/>
      <c r="WZW160" s="129"/>
      <c r="WZX160" s="129"/>
      <c r="WZY160" s="129"/>
      <c r="WZZ160" s="129"/>
      <c r="XAA160" s="129"/>
      <c r="XAB160" s="129"/>
      <c r="XAC160" s="129"/>
      <c r="XAD160" s="129"/>
      <c r="XAE160" s="129"/>
      <c r="XAF160" s="129"/>
      <c r="XAG160" s="129"/>
      <c r="XAH160" s="129"/>
      <c r="XAI160" s="129"/>
      <c r="XAJ160" s="129"/>
      <c r="XAK160" s="129"/>
      <c r="XAL160" s="129"/>
      <c r="XAM160" s="129"/>
      <c r="XAN160" s="129"/>
      <c r="XAO160" s="129"/>
      <c r="XAP160" s="129"/>
      <c r="XAQ160" s="129"/>
      <c r="XAR160" s="129"/>
      <c r="XAS160" s="129"/>
      <c r="XAT160" s="129"/>
      <c r="XAU160" s="129"/>
      <c r="XAV160" s="129"/>
      <c r="XAW160" s="129"/>
      <c r="XAX160" s="129"/>
      <c r="XAY160" s="129"/>
      <c r="XAZ160" s="129"/>
      <c r="XBA160" s="129"/>
      <c r="XBB160" s="129"/>
      <c r="XBC160" s="129"/>
      <c r="XBD160" s="129"/>
      <c r="XBE160" s="129"/>
      <c r="XBF160" s="129"/>
      <c r="XBG160" s="129"/>
      <c r="XBH160" s="129"/>
      <c r="XBI160" s="129"/>
      <c r="XBJ160" s="129"/>
      <c r="XBK160" s="129"/>
      <c r="XBL160" s="129"/>
      <c r="XBM160" s="129"/>
      <c r="XBN160" s="129"/>
      <c r="XBO160" s="129"/>
      <c r="XBP160" s="129"/>
      <c r="XBQ160" s="129"/>
      <c r="XBR160" s="129"/>
      <c r="XBS160" s="129"/>
      <c r="XBT160" s="129"/>
      <c r="XBU160" s="129"/>
      <c r="XBV160" s="129"/>
      <c r="XBW160" s="129"/>
      <c r="XBX160" s="129"/>
      <c r="XBY160" s="129"/>
      <c r="XBZ160" s="129"/>
      <c r="XCA160" s="129"/>
      <c r="XCB160" s="129"/>
      <c r="XCC160" s="129"/>
      <c r="XCD160" s="129"/>
      <c r="XCE160" s="129"/>
      <c r="XCF160" s="129"/>
      <c r="XCG160" s="129"/>
      <c r="XCH160" s="129"/>
      <c r="XCI160" s="129"/>
      <c r="XCJ160" s="129"/>
      <c r="XCK160" s="129"/>
      <c r="XCL160" s="129"/>
      <c r="XCM160" s="129"/>
      <c r="XCN160" s="129"/>
      <c r="XCO160" s="129"/>
      <c r="XCP160" s="129"/>
      <c r="XCQ160" s="129"/>
      <c r="XCR160" s="129"/>
      <c r="XCS160" s="129"/>
      <c r="XCT160" s="129"/>
      <c r="XCU160" s="129"/>
      <c r="XCV160" s="129"/>
      <c r="XCW160" s="129"/>
      <c r="XCX160" s="129"/>
      <c r="XCY160" s="129"/>
      <c r="XCZ160" s="129"/>
      <c r="XDA160" s="129"/>
      <c r="XDB160" s="129"/>
      <c r="XDC160" s="129"/>
      <c r="XDD160" s="129"/>
      <c r="XDE160" s="129"/>
      <c r="XDF160" s="129"/>
      <c r="XDG160" s="129"/>
      <c r="XDH160" s="129"/>
      <c r="XDI160" s="129"/>
      <c r="XDJ160" s="129"/>
      <c r="XDK160" s="129"/>
      <c r="XDL160" s="129"/>
      <c r="XDM160" s="129"/>
      <c r="XDN160" s="129"/>
      <c r="XDO160" s="129"/>
      <c r="XDP160" s="129"/>
      <c r="XDQ160" s="129"/>
      <c r="XDR160" s="129"/>
      <c r="XDS160" s="129"/>
      <c r="XDT160" s="129"/>
      <c r="XDU160" s="129"/>
      <c r="XDV160" s="129"/>
      <c r="XDW160" s="129"/>
      <c r="XDX160" s="129"/>
      <c r="XDY160" s="129"/>
      <c r="XDZ160" s="129"/>
      <c r="XEA160" s="129"/>
      <c r="XEB160" s="129"/>
      <c r="XEC160" s="129"/>
      <c r="XED160" s="129"/>
      <c r="XEE160" s="129"/>
      <c r="XEF160" s="129"/>
      <c r="XEG160" s="129"/>
      <c r="XEH160" s="129"/>
      <c r="XEI160" s="129"/>
      <c r="XEJ160" s="129"/>
      <c r="XEK160" s="129"/>
      <c r="XEL160" s="129"/>
      <c r="XEM160" s="129"/>
      <c r="XEN160" s="129"/>
      <c r="XEO160" s="129"/>
      <c r="XEP160" s="129"/>
      <c r="XEQ160" s="129"/>
      <c r="XER160" s="129"/>
      <c r="XES160" s="129"/>
      <c r="XET160" s="129"/>
      <c r="XEU160" s="129"/>
      <c r="XEV160" s="129"/>
      <c r="XEW160" s="129"/>
      <c r="XEX160" s="129"/>
      <c r="XEY160" s="129"/>
      <c r="XEZ160" s="129"/>
      <c r="XFA160" s="129"/>
      <c r="XFB160" s="129"/>
      <c r="XFC160" s="129"/>
    </row>
    <row ht="15" r="161">
      <c r="A161" s="77">
        <v>160</v>
      </c>
      <c r="B161" s="20" t="s">
        <v>1216</v>
      </c>
      <c r="C161" s="77" t="str">
        <f>VLOOKUP(B161,'Cấp phát TN'!C2:G1048574,2,FALSE)</f>
        <v>BSS</v>
      </c>
      <c r="D161" s="107" t="str">
        <f>VLOOKUP(B161,'Cấp phát TN'!C1:G1048574,3,FALSE)</f>
        <v>tiendc</v>
      </c>
      <c r="E161" s="108" t="str">
        <f>VLOOKUP(B161,'Cấp phát TN'!C2:G1048574,4,FALSE)</f>
        <v>thongnv31</v>
      </c>
      <c r="F161" s="161" t="str">
        <f>VLOOKUP(B161,'Cấp phát TN'!C1:G1048574,5,FALSE)</f>
        <v>SR_VN_20240627_1129447</v>
      </c>
      <c r="G161" s="77" t="s">
        <v>884</v>
      </c>
      <c r="H161" s="77">
        <v>21</v>
      </c>
      <c r="I161" s="77">
        <v>280</v>
      </c>
      <c r="J161" s="77">
        <v>840</v>
      </c>
      <c r="K161" s="77">
        <v>1323</v>
      </c>
      <c r="L161" s="77">
        <v>2520</v>
      </c>
      <c r="M161" s="87"/>
      <c r="N161" s="87"/>
      <c r="O161" s="87"/>
      <c r="P161" s="87"/>
      <c r="Q161" s="124"/>
      <c r="R161" s="77" t="s">
        <v>1827</v>
      </c>
      <c r="S161" s="124" t="s">
        <v>1663</v>
      </c>
      <c r="T161" s="161" t="s">
        <v>1857</v>
      </c>
      <c r="U161" s="144" t="s">
        <v>1830</v>
      </c>
      <c r="V161" s="165"/>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29"/>
      <c r="BQ161" s="129"/>
      <c r="BR161" s="129"/>
      <c r="BS161" s="129"/>
      <c r="BT161" s="129"/>
      <c r="BU161" s="129"/>
      <c r="BV161" s="129"/>
      <c r="BW161" s="129"/>
      <c r="BX161" s="129"/>
      <c r="BY161" s="129"/>
      <c r="BZ161" s="129"/>
      <c r="CA161" s="129"/>
      <c r="CB161" s="129"/>
      <c r="CC161" s="129"/>
      <c r="CD161" s="129"/>
      <c r="CE161" s="129"/>
      <c r="CF161" s="129"/>
      <c r="CG161" s="129"/>
      <c r="CH161" s="129"/>
      <c r="CI161" s="129"/>
      <c r="CJ161" s="129"/>
      <c r="CK161" s="129"/>
      <c r="CL161" s="129"/>
      <c r="CM161" s="129"/>
      <c r="CN161" s="129"/>
      <c r="CO161" s="129"/>
      <c r="CP161" s="129"/>
      <c r="CQ161" s="129"/>
      <c r="CR161" s="129"/>
      <c r="CS161" s="129"/>
      <c r="CT161" s="129"/>
      <c r="CU161" s="129"/>
      <c r="CV161" s="129"/>
      <c r="CW161" s="129"/>
      <c r="CX161" s="129"/>
      <c r="CY161" s="129"/>
      <c r="CZ161" s="129"/>
      <c r="DA161" s="129"/>
      <c r="DB161" s="129"/>
      <c r="DC161" s="129"/>
      <c r="DD161" s="129"/>
      <c r="DE161" s="129"/>
      <c r="DF161" s="129"/>
      <c r="DG161" s="129"/>
      <c r="DH161" s="129"/>
      <c r="DI161" s="129"/>
      <c r="DJ161" s="129"/>
      <c r="DK161" s="129"/>
      <c r="DL161" s="129"/>
      <c r="DM161" s="129"/>
      <c r="DN161" s="129"/>
      <c r="DO161" s="129"/>
      <c r="DP161" s="129"/>
      <c r="DQ161" s="129"/>
      <c r="DR161" s="129"/>
      <c r="DS161" s="129"/>
      <c r="DT161" s="129"/>
      <c r="DU161" s="129"/>
      <c r="DV161" s="129"/>
      <c r="DW161" s="129"/>
      <c r="DX161" s="129"/>
      <c r="DY161" s="129"/>
      <c r="DZ161" s="129"/>
      <c r="EA161" s="129"/>
      <c r="EB161" s="129"/>
      <c r="EC161" s="129"/>
      <c r="ED161" s="129"/>
      <c r="EE161" s="129"/>
      <c r="EF161" s="129"/>
      <c r="EG161" s="129"/>
      <c r="EH161" s="129"/>
      <c r="EI161" s="129"/>
      <c r="EJ161" s="129"/>
      <c r="EK161" s="129"/>
      <c r="EL161" s="129"/>
      <c r="EM161" s="129"/>
      <c r="EN161" s="129"/>
      <c r="EO161" s="129"/>
      <c r="EP161" s="129"/>
      <c r="EQ161" s="129"/>
      <c r="ER161" s="129"/>
      <c r="ES161" s="129"/>
      <c r="ET161" s="129"/>
      <c r="EU161" s="129"/>
      <c r="EV161" s="129"/>
      <c r="EW161" s="129"/>
      <c r="EX161" s="129"/>
      <c r="EY161" s="129"/>
      <c r="EZ161" s="129"/>
      <c r="FA161" s="129"/>
      <c r="FB161" s="129"/>
      <c r="FC161" s="129"/>
      <c r="FD161" s="129"/>
      <c r="FE161" s="129"/>
      <c r="FF161" s="129"/>
      <c r="FG161" s="129"/>
      <c r="FH161" s="129"/>
      <c r="FI161" s="129"/>
      <c r="FJ161" s="129"/>
      <c r="FK161" s="129"/>
      <c r="FL161" s="129"/>
      <c r="FM161" s="129"/>
      <c r="FN161" s="129"/>
      <c r="FO161" s="129"/>
      <c r="FP161" s="129"/>
      <c r="FQ161" s="129"/>
      <c r="FR161" s="129"/>
      <c r="FS161" s="129"/>
      <c r="FT161" s="129"/>
      <c r="FU161" s="129"/>
      <c r="FV161" s="129"/>
      <c r="FW161" s="129"/>
      <c r="FX161" s="129"/>
      <c r="FY161" s="129"/>
      <c r="FZ161" s="129"/>
      <c r="GA161" s="129"/>
      <c r="GB161" s="129"/>
      <c r="GC161" s="129"/>
      <c r="GD161" s="129"/>
      <c r="GE161" s="129"/>
      <c r="GF161" s="129"/>
      <c r="GG161" s="129"/>
      <c r="GH161" s="129"/>
      <c r="GI161" s="129"/>
      <c r="GJ161" s="129"/>
      <c r="GK161" s="129"/>
      <c r="GL161" s="129"/>
      <c r="GM161" s="129"/>
      <c r="GN161" s="129"/>
      <c r="GO161" s="129"/>
      <c r="GP161" s="129"/>
      <c r="GQ161" s="129"/>
      <c r="GR161" s="129"/>
      <c r="GS161" s="129"/>
      <c r="GT161" s="129"/>
      <c r="GU161" s="129"/>
      <c r="GV161" s="129"/>
      <c r="GW161" s="129"/>
      <c r="GX161" s="129"/>
      <c r="GY161" s="129"/>
      <c r="GZ161" s="129"/>
      <c r="HA161" s="129"/>
      <c r="HB161" s="129"/>
      <c r="HC161" s="129"/>
      <c r="HD161" s="129"/>
      <c r="HE161" s="129"/>
      <c r="HF161" s="129"/>
      <c r="HG161" s="129"/>
      <c r="HH161" s="129"/>
      <c r="HI161" s="129"/>
      <c r="HJ161" s="129"/>
      <c r="HK161" s="129"/>
      <c r="HL161" s="129"/>
      <c r="HM161" s="129"/>
      <c r="HN161" s="129"/>
      <c r="HO161" s="129"/>
      <c r="HP161" s="129"/>
      <c r="HQ161" s="129"/>
      <c r="HR161" s="129"/>
      <c r="HS161" s="129"/>
      <c r="HT161" s="129"/>
      <c r="HU161" s="129"/>
      <c r="HV161" s="129"/>
      <c r="HW161" s="129"/>
      <c r="HX161" s="129"/>
      <c r="HY161" s="129"/>
      <c r="HZ161" s="129"/>
      <c r="IA161" s="129"/>
      <c r="IB161" s="129"/>
      <c r="IC161" s="129"/>
      <c r="ID161" s="129"/>
      <c r="IE161" s="129"/>
      <c r="IF161" s="129"/>
      <c r="IG161" s="129"/>
      <c r="IH161" s="129"/>
      <c r="II161" s="129"/>
      <c r="IJ161" s="129"/>
      <c r="IK161" s="129"/>
      <c r="IL161" s="129"/>
      <c r="IM161" s="129"/>
      <c r="IN161" s="129"/>
      <c r="IO161" s="129"/>
      <c r="IP161" s="129"/>
      <c r="IQ161" s="129"/>
      <c r="IR161" s="129"/>
      <c r="IS161" s="129"/>
      <c r="IT161" s="129"/>
      <c r="IU161" s="129"/>
      <c r="IV161" s="129"/>
      <c r="IW161" s="129"/>
      <c r="IX161" s="129"/>
      <c r="IY161" s="129"/>
      <c r="IZ161" s="129"/>
      <c r="JA161" s="129"/>
      <c r="JB161" s="129"/>
      <c r="JC161" s="129"/>
      <c r="JD161" s="129"/>
      <c r="JE161" s="129"/>
      <c r="JF161" s="129"/>
      <c r="JG161" s="129"/>
      <c r="JH161" s="129"/>
      <c r="JI161" s="129"/>
      <c r="JJ161" s="129"/>
      <c r="JK161" s="129"/>
      <c r="JL161" s="129"/>
      <c r="JM161" s="129"/>
      <c r="JN161" s="129"/>
      <c r="JO161" s="129"/>
      <c r="JP161" s="129"/>
      <c r="JQ161" s="129"/>
      <c r="JR161" s="129"/>
      <c r="JS161" s="129"/>
      <c r="JT161" s="129"/>
      <c r="JU161" s="129"/>
      <c r="JV161" s="129"/>
      <c r="JW161" s="129"/>
      <c r="JX161" s="129"/>
      <c r="JY161" s="129"/>
      <c r="JZ161" s="129"/>
      <c r="KA161" s="129"/>
      <c r="KB161" s="129"/>
      <c r="KC161" s="129"/>
      <c r="KD161" s="129"/>
      <c r="KE161" s="129"/>
      <c r="KF161" s="129"/>
      <c r="KG161" s="129"/>
      <c r="KH161" s="129"/>
      <c r="KI161" s="129"/>
      <c r="KJ161" s="129"/>
      <c r="KK161" s="129"/>
      <c r="KL161" s="129"/>
      <c r="KM161" s="129"/>
      <c r="KN161" s="129"/>
      <c r="KO161" s="129"/>
      <c r="KP161" s="129"/>
      <c r="KQ161" s="129"/>
      <c r="KR161" s="129"/>
      <c r="KS161" s="129"/>
      <c r="KT161" s="129"/>
      <c r="KU161" s="129"/>
      <c r="KV161" s="129"/>
      <c r="KW161" s="129"/>
      <c r="KX161" s="129"/>
      <c r="KY161" s="129"/>
      <c r="KZ161" s="129"/>
      <c r="LA161" s="129"/>
      <c r="LB161" s="129"/>
      <c r="LC161" s="129"/>
      <c r="LD161" s="129"/>
      <c r="LE161" s="129"/>
      <c r="LF161" s="129"/>
      <c r="LG161" s="129"/>
      <c r="LH161" s="129"/>
      <c r="LI161" s="129"/>
      <c r="LJ161" s="129"/>
      <c r="LK161" s="129"/>
      <c r="LL161" s="129"/>
      <c r="LM161" s="129"/>
      <c r="LN161" s="129"/>
      <c r="LO161" s="129"/>
      <c r="LP161" s="129"/>
      <c r="LQ161" s="129"/>
      <c r="LR161" s="129"/>
      <c r="LS161" s="129"/>
      <c r="LT161" s="129"/>
      <c r="LU161" s="129"/>
      <c r="LV161" s="129"/>
      <c r="LW161" s="129"/>
      <c r="LX161" s="129"/>
      <c r="LY161" s="129"/>
      <c r="LZ161" s="129"/>
      <c r="MA161" s="129"/>
      <c r="MB161" s="129"/>
      <c r="MC161" s="129"/>
      <c r="MD161" s="129"/>
      <c r="ME161" s="129"/>
      <c r="MF161" s="129"/>
      <c r="MG161" s="129"/>
      <c r="MH161" s="129"/>
      <c r="MI161" s="129"/>
      <c r="MJ161" s="129"/>
      <c r="MK161" s="129"/>
      <c r="ML161" s="129"/>
      <c r="MM161" s="129"/>
      <c r="MN161" s="129"/>
      <c r="MO161" s="129"/>
      <c r="MP161" s="129"/>
      <c r="MQ161" s="129"/>
      <c r="MR161" s="129"/>
      <c r="MS161" s="129"/>
      <c r="MT161" s="129"/>
      <c r="MU161" s="129"/>
      <c r="MV161" s="129"/>
      <c r="MW161" s="129"/>
      <c r="MX161" s="129"/>
      <c r="MY161" s="129"/>
      <c r="MZ161" s="129"/>
      <c r="NA161" s="129"/>
      <c r="NB161" s="129"/>
      <c r="NC161" s="129"/>
      <c r="ND161" s="129"/>
      <c r="NE161" s="129"/>
      <c r="NF161" s="129"/>
      <c r="NG161" s="129"/>
      <c r="NH161" s="129"/>
      <c r="NI161" s="129"/>
      <c r="NJ161" s="129"/>
      <c r="NK161" s="129"/>
      <c r="NL161" s="129"/>
      <c r="NM161" s="129"/>
      <c r="NN161" s="129"/>
      <c r="NO161" s="129"/>
      <c r="NP161" s="129"/>
      <c r="NQ161" s="129"/>
      <c r="NR161" s="129"/>
      <c r="NS161" s="129"/>
      <c r="NT161" s="129"/>
      <c r="NU161" s="129"/>
      <c r="NV161" s="129"/>
      <c r="NW161" s="129"/>
      <c r="NX161" s="129"/>
      <c r="NY161" s="129"/>
      <c r="NZ161" s="129"/>
      <c r="OA161" s="129"/>
      <c r="OB161" s="129"/>
      <c r="OC161" s="129"/>
      <c r="OD161" s="129"/>
      <c r="OE161" s="129"/>
      <c r="OF161" s="129"/>
      <c r="OG161" s="129"/>
      <c r="OH161" s="129"/>
      <c r="OI161" s="129"/>
      <c r="OJ161" s="129"/>
      <c r="OK161" s="129"/>
      <c r="OL161" s="129"/>
      <c r="OM161" s="129"/>
      <c r="ON161" s="129"/>
      <c r="OO161" s="129"/>
      <c r="OP161" s="129"/>
      <c r="OQ161" s="129"/>
      <c r="OR161" s="129"/>
      <c r="OS161" s="129"/>
      <c r="OT161" s="129"/>
      <c r="OU161" s="129"/>
      <c r="OV161" s="129"/>
      <c r="OW161" s="129"/>
      <c r="OX161" s="129"/>
      <c r="OY161" s="129"/>
      <c r="OZ161" s="129"/>
      <c r="PA161" s="129"/>
      <c r="PB161" s="129"/>
      <c r="PC161" s="129"/>
      <c r="PD161" s="129"/>
      <c r="PE161" s="129"/>
      <c r="PF161" s="129"/>
      <c r="PG161" s="129"/>
      <c r="PH161" s="129"/>
      <c r="PI161" s="129"/>
      <c r="PJ161" s="129"/>
      <c r="PK161" s="129"/>
      <c r="PL161" s="129"/>
      <c r="PM161" s="129"/>
      <c r="PN161" s="129"/>
      <c r="PO161" s="129"/>
      <c r="PP161" s="129"/>
      <c r="PQ161" s="129"/>
      <c r="PR161" s="129"/>
      <c r="PS161" s="129"/>
      <c r="PT161" s="129"/>
      <c r="PU161" s="129"/>
      <c r="PV161" s="129"/>
      <c r="PW161" s="129"/>
      <c r="PX161" s="129"/>
      <c r="PY161" s="129"/>
      <c r="PZ161" s="129"/>
      <c r="QA161" s="129"/>
      <c r="QB161" s="129"/>
      <c r="QC161" s="129"/>
      <c r="QD161" s="129"/>
      <c r="QE161" s="129"/>
      <c r="QF161" s="129"/>
      <c r="QG161" s="129"/>
      <c r="QH161" s="129"/>
      <c r="QI161" s="129"/>
      <c r="QJ161" s="129"/>
      <c r="QK161" s="129"/>
      <c r="QL161" s="129"/>
      <c r="QM161" s="129"/>
      <c r="QN161" s="129"/>
      <c r="QO161" s="129"/>
      <c r="QP161" s="129"/>
      <c r="QQ161" s="129"/>
      <c r="QR161" s="129"/>
      <c r="QS161" s="129"/>
      <c r="QT161" s="129"/>
      <c r="QU161" s="129"/>
      <c r="QV161" s="129"/>
      <c r="QW161" s="129"/>
      <c r="QX161" s="129"/>
      <c r="QY161" s="129"/>
      <c r="QZ161" s="129"/>
      <c r="RA161" s="129"/>
      <c r="RB161" s="129"/>
      <c r="RC161" s="129"/>
      <c r="RD161" s="129"/>
      <c r="RE161" s="129"/>
      <c r="RF161" s="129"/>
      <c r="RG161" s="129"/>
      <c r="RH161" s="129"/>
      <c r="RI161" s="129"/>
      <c r="RJ161" s="129"/>
      <c r="RK161" s="129"/>
      <c r="RL161" s="129"/>
      <c r="RM161" s="129"/>
      <c r="RN161" s="129"/>
      <c r="RO161" s="129"/>
      <c r="RP161" s="129"/>
      <c r="RQ161" s="129"/>
      <c r="RR161" s="129"/>
      <c r="RS161" s="129"/>
      <c r="RT161" s="129"/>
      <c r="RU161" s="129"/>
      <c r="RV161" s="129"/>
      <c r="RW161" s="129"/>
      <c r="RX161" s="129"/>
      <c r="RY161" s="129"/>
      <c r="RZ161" s="129"/>
      <c r="SA161" s="129"/>
      <c r="SB161" s="129"/>
      <c r="SC161" s="129"/>
      <c r="SD161" s="129"/>
      <c r="SE161" s="129"/>
      <c r="SF161" s="129"/>
      <c r="SG161" s="129"/>
      <c r="SH161" s="129"/>
      <c r="SI161" s="129"/>
      <c r="SJ161" s="129"/>
      <c r="SK161" s="129"/>
      <c r="SL161" s="129"/>
      <c r="SM161" s="129"/>
      <c r="SN161" s="129"/>
      <c r="SO161" s="129"/>
      <c r="SP161" s="129"/>
      <c r="SQ161" s="129"/>
      <c r="SR161" s="129"/>
      <c r="SS161" s="129"/>
      <c r="ST161" s="129"/>
      <c r="SU161" s="129"/>
      <c r="SV161" s="129"/>
      <c r="SW161" s="129"/>
      <c r="SX161" s="129"/>
      <c r="SY161" s="129"/>
      <c r="SZ161" s="129"/>
      <c r="TA161" s="129"/>
      <c r="TB161" s="129"/>
      <c r="TC161" s="129"/>
      <c r="TD161" s="129"/>
      <c r="TE161" s="129"/>
      <c r="TF161" s="129"/>
      <c r="TG161" s="129"/>
      <c r="TH161" s="129"/>
      <c r="TI161" s="129"/>
      <c r="TJ161" s="129"/>
      <c r="TK161" s="129"/>
      <c r="TL161" s="129"/>
      <c r="TM161" s="129"/>
      <c r="TN161" s="129"/>
      <c r="TO161" s="129"/>
      <c r="TP161" s="129"/>
      <c r="TQ161" s="129"/>
      <c r="TR161" s="129"/>
      <c r="TS161" s="129"/>
      <c r="TT161" s="129"/>
      <c r="TU161" s="129"/>
      <c r="TV161" s="129"/>
      <c r="TW161" s="129"/>
      <c r="TX161" s="129"/>
      <c r="TY161" s="129"/>
      <c r="TZ161" s="129"/>
      <c r="UA161" s="129"/>
      <c r="UB161" s="129"/>
      <c r="UC161" s="129"/>
      <c r="UD161" s="129"/>
      <c r="UE161" s="129"/>
      <c r="UF161" s="129"/>
      <c r="UG161" s="129"/>
      <c r="UH161" s="129"/>
      <c r="UI161" s="129"/>
      <c r="UJ161" s="129"/>
      <c r="UK161" s="129"/>
      <c r="UL161" s="129"/>
      <c r="UM161" s="129"/>
      <c r="UN161" s="129"/>
      <c r="UO161" s="129"/>
      <c r="UP161" s="129"/>
      <c r="UQ161" s="129"/>
      <c r="UR161" s="129"/>
      <c r="US161" s="129"/>
      <c r="UT161" s="129"/>
      <c r="UU161" s="129"/>
      <c r="UV161" s="129"/>
      <c r="UW161" s="129"/>
      <c r="UX161" s="129"/>
      <c r="UY161" s="129"/>
      <c r="UZ161" s="129"/>
      <c r="VA161" s="129"/>
      <c r="VB161" s="129"/>
      <c r="VC161" s="129"/>
      <c r="VD161" s="129"/>
      <c r="VE161" s="129"/>
      <c r="VF161" s="129"/>
      <c r="VG161" s="129"/>
      <c r="VH161" s="129"/>
      <c r="VI161" s="129"/>
      <c r="VJ161" s="129"/>
      <c r="VK161" s="129"/>
      <c r="VL161" s="129"/>
      <c r="VM161" s="129"/>
      <c r="VN161" s="129"/>
      <c r="VO161" s="129"/>
      <c r="VP161" s="129"/>
      <c r="VQ161" s="129"/>
      <c r="VR161" s="129"/>
      <c r="VS161" s="129"/>
      <c r="VT161" s="129"/>
      <c r="VU161" s="129"/>
      <c r="VV161" s="129"/>
      <c r="VW161" s="129"/>
      <c r="VX161" s="129"/>
      <c r="VY161" s="129"/>
      <c r="VZ161" s="129"/>
      <c r="WA161" s="129"/>
      <c r="WB161" s="129"/>
      <c r="WC161" s="129"/>
      <c r="WD161" s="129"/>
      <c r="WE161" s="129"/>
      <c r="WF161" s="129"/>
      <c r="WG161" s="129"/>
      <c r="WH161" s="129"/>
      <c r="WI161" s="129"/>
      <c r="WJ161" s="129"/>
      <c r="WK161" s="129"/>
      <c r="WL161" s="129"/>
      <c r="WM161" s="129"/>
      <c r="WN161" s="129"/>
      <c r="WO161" s="129"/>
      <c r="WP161" s="129"/>
      <c r="WQ161" s="129"/>
      <c r="WR161" s="129"/>
      <c r="WS161" s="129"/>
      <c r="WT161" s="129"/>
      <c r="WU161" s="129"/>
      <c r="WV161" s="129"/>
      <c r="WW161" s="129"/>
      <c r="WX161" s="129"/>
      <c r="WY161" s="129"/>
      <c r="WZ161" s="129"/>
      <c r="XA161" s="129"/>
      <c r="XB161" s="129"/>
      <c r="XC161" s="129"/>
      <c r="XD161" s="129"/>
      <c r="XE161" s="129"/>
      <c r="XF161" s="129"/>
      <c r="XG161" s="129"/>
      <c r="XH161" s="129"/>
      <c r="XI161" s="129"/>
      <c r="XJ161" s="129"/>
      <c r="XK161" s="129"/>
      <c r="XL161" s="129"/>
      <c r="XM161" s="129"/>
      <c r="XN161" s="129"/>
      <c r="XO161" s="129"/>
      <c r="XP161" s="129"/>
      <c r="XQ161" s="129"/>
      <c r="XR161" s="129"/>
      <c r="XS161" s="129"/>
      <c r="XT161" s="129"/>
      <c r="XU161" s="129"/>
      <c r="XV161" s="129"/>
      <c r="XW161" s="129"/>
      <c r="XX161" s="129"/>
      <c r="XY161" s="129"/>
      <c r="XZ161" s="129"/>
      <c r="YA161" s="129"/>
      <c r="YB161" s="129"/>
      <c r="YC161" s="129"/>
      <c r="YD161" s="129"/>
      <c r="YE161" s="129"/>
      <c r="YF161" s="129"/>
      <c r="YG161" s="129"/>
      <c r="YH161" s="129"/>
      <c r="YI161" s="129"/>
      <c r="YJ161" s="129"/>
      <c r="YK161" s="129"/>
      <c r="YL161" s="129"/>
      <c r="YM161" s="129"/>
      <c r="YN161" s="129"/>
      <c r="YO161" s="129"/>
      <c r="YP161" s="129"/>
      <c r="YQ161" s="129"/>
      <c r="YR161" s="129"/>
      <c r="YS161" s="129"/>
      <c r="YT161" s="129"/>
      <c r="YU161" s="129"/>
      <c r="YV161" s="129"/>
      <c r="YW161" s="129"/>
      <c r="YX161" s="129"/>
      <c r="YY161" s="129"/>
      <c r="YZ161" s="129"/>
      <c r="ZA161" s="129"/>
      <c r="ZB161" s="129"/>
      <c r="ZC161" s="129"/>
      <c r="ZD161" s="129"/>
      <c r="ZE161" s="129"/>
      <c r="ZF161" s="129"/>
      <c r="ZG161" s="129"/>
      <c r="ZH161" s="129"/>
      <c r="ZI161" s="129"/>
      <c r="ZJ161" s="129"/>
      <c r="ZK161" s="129"/>
      <c r="ZL161" s="129"/>
      <c r="ZM161" s="129"/>
      <c r="ZN161" s="129"/>
      <c r="ZO161" s="129"/>
      <c r="ZP161" s="129"/>
      <c r="ZQ161" s="129"/>
      <c r="ZR161" s="129"/>
      <c r="ZS161" s="129"/>
      <c r="ZT161" s="129"/>
      <c r="ZU161" s="129"/>
      <c r="ZV161" s="129"/>
      <c r="ZW161" s="129"/>
      <c r="ZX161" s="129"/>
      <c r="ZY161" s="129"/>
      <c r="ZZ161" s="129"/>
      <c r="AAA161" s="129"/>
      <c r="AAB161" s="129"/>
      <c r="AAC161" s="129"/>
      <c r="AAD161" s="129"/>
      <c r="AAE161" s="129"/>
      <c r="AAF161" s="129"/>
      <c r="AAG161" s="129"/>
      <c r="AAH161" s="129"/>
      <c r="AAI161" s="129"/>
      <c r="AAJ161" s="129"/>
      <c r="AAK161" s="129"/>
      <c r="AAL161" s="129"/>
      <c r="AAM161" s="129"/>
      <c r="AAN161" s="129"/>
      <c r="AAO161" s="129"/>
      <c r="AAP161" s="129"/>
      <c r="AAQ161" s="129"/>
      <c r="AAR161" s="129"/>
      <c r="AAS161" s="129"/>
      <c r="AAT161" s="129"/>
      <c r="AAU161" s="129"/>
      <c r="AAV161" s="129"/>
      <c r="AAW161" s="129"/>
      <c r="AAX161" s="129"/>
      <c r="AAY161" s="129"/>
      <c r="AAZ161" s="129"/>
      <c r="ABA161" s="129"/>
      <c r="ABB161" s="129"/>
      <c r="ABC161" s="129"/>
      <c r="ABD161" s="129"/>
      <c r="ABE161" s="129"/>
      <c r="ABF161" s="129"/>
      <c r="ABG161" s="129"/>
      <c r="ABH161" s="129"/>
      <c r="ABI161" s="129"/>
      <c r="ABJ161" s="129"/>
      <c r="ABK161" s="129"/>
      <c r="ABL161" s="129"/>
      <c r="ABM161" s="129"/>
      <c r="ABN161" s="129"/>
      <c r="ABO161" s="129"/>
      <c r="ABP161" s="129"/>
      <c r="ABQ161" s="129"/>
      <c r="ABR161" s="129"/>
      <c r="ABS161" s="129"/>
      <c r="ABT161" s="129"/>
      <c r="ABU161" s="129"/>
      <c r="ABV161" s="129"/>
      <c r="ABW161" s="129"/>
      <c r="ABX161" s="129"/>
      <c r="ABY161" s="129"/>
      <c r="ABZ161" s="129"/>
      <c r="ACA161" s="129"/>
      <c r="ACB161" s="129"/>
      <c r="ACC161" s="129"/>
      <c r="ACD161" s="129"/>
      <c r="ACE161" s="129"/>
      <c r="ACF161" s="129"/>
      <c r="ACG161" s="129"/>
      <c r="ACH161" s="129"/>
      <c r="ACI161" s="129"/>
      <c r="ACJ161" s="129"/>
      <c r="ACK161" s="129"/>
      <c r="ACL161" s="129"/>
      <c r="ACM161" s="129"/>
      <c r="ACN161" s="129"/>
      <c r="ACO161" s="129"/>
      <c r="ACP161" s="129"/>
      <c r="ACQ161" s="129"/>
      <c r="ACR161" s="129"/>
      <c r="ACS161" s="129"/>
      <c r="ACT161" s="129"/>
      <c r="ACU161" s="129"/>
      <c r="ACV161" s="129"/>
      <c r="ACW161" s="129"/>
      <c r="ACX161" s="129"/>
      <c r="ACY161" s="129"/>
      <c r="ACZ161" s="129"/>
      <c r="ADA161" s="129"/>
      <c r="ADB161" s="129"/>
      <c r="ADC161" s="129"/>
      <c r="ADD161" s="129"/>
      <c r="ADE161" s="129"/>
      <c r="ADF161" s="129"/>
      <c r="ADG161" s="129"/>
      <c r="ADH161" s="129"/>
      <c r="ADI161" s="129"/>
      <c r="ADJ161" s="129"/>
      <c r="ADK161" s="129"/>
      <c r="ADL161" s="129"/>
      <c r="ADM161" s="129"/>
      <c r="ADN161" s="129"/>
      <c r="ADO161" s="129"/>
      <c r="ADP161" s="129"/>
      <c r="ADQ161" s="129"/>
      <c r="ADR161" s="129"/>
      <c r="ADS161" s="129"/>
      <c r="ADT161" s="129"/>
      <c r="ADU161" s="129"/>
      <c r="ADV161" s="129"/>
      <c r="ADW161" s="129"/>
      <c r="ADX161" s="129"/>
      <c r="ADY161" s="129"/>
      <c r="ADZ161" s="129"/>
      <c r="AEA161" s="129"/>
      <c r="AEB161" s="129"/>
      <c r="AEC161" s="129"/>
      <c r="AED161" s="129"/>
      <c r="AEE161" s="129"/>
      <c r="AEF161" s="129"/>
      <c r="AEG161" s="129"/>
      <c r="AEH161" s="129"/>
      <c r="AEI161" s="129"/>
      <c r="AEJ161" s="129"/>
      <c r="AEK161" s="129"/>
      <c r="AEL161" s="129"/>
      <c r="AEM161" s="129"/>
      <c r="AEN161" s="129"/>
      <c r="AEO161" s="129"/>
      <c r="AEP161" s="129"/>
      <c r="AEQ161" s="129"/>
      <c r="AER161" s="129"/>
      <c r="AES161" s="129"/>
      <c r="AET161" s="129"/>
      <c r="AEU161" s="129"/>
      <c r="AEV161" s="129"/>
      <c r="AEW161" s="129"/>
      <c r="AEX161" s="129"/>
      <c r="AEY161" s="129"/>
      <c r="AEZ161" s="129"/>
      <c r="AFA161" s="129"/>
      <c r="AFB161" s="129"/>
      <c r="AFC161" s="129"/>
      <c r="AFD161" s="129"/>
      <c r="AFE161" s="129"/>
      <c r="AFF161" s="129"/>
      <c r="AFG161" s="129"/>
      <c r="AFH161" s="129"/>
      <c r="AFI161" s="129"/>
      <c r="AFJ161" s="129"/>
      <c r="AFK161" s="129"/>
      <c r="AFL161" s="129"/>
      <c r="AFM161" s="129"/>
      <c r="AFN161" s="129"/>
      <c r="AFO161" s="129"/>
      <c r="AFP161" s="129"/>
      <c r="AFQ161" s="129"/>
      <c r="AFR161" s="129"/>
      <c r="AFS161" s="129"/>
      <c r="AFT161" s="129"/>
      <c r="AFU161" s="129"/>
      <c r="AFV161" s="129"/>
      <c r="AFW161" s="129"/>
      <c r="AFX161" s="129"/>
      <c r="AFY161" s="129"/>
      <c r="AFZ161" s="129"/>
      <c r="AGA161" s="129"/>
      <c r="AGB161" s="129"/>
      <c r="AGC161" s="129"/>
      <c r="AGD161" s="129"/>
      <c r="AGE161" s="129"/>
      <c r="AGF161" s="129"/>
      <c r="AGG161" s="129"/>
      <c r="AGH161" s="129"/>
      <c r="AGI161" s="129"/>
      <c r="AGJ161" s="129"/>
      <c r="AGK161" s="129"/>
      <c r="AGL161" s="129"/>
      <c r="AGM161" s="129"/>
      <c r="AGN161" s="129"/>
      <c r="AGO161" s="129"/>
      <c r="AGP161" s="129"/>
      <c r="AGQ161" s="129"/>
      <c r="AGR161" s="129"/>
      <c r="AGS161" s="129"/>
      <c r="AGT161" s="129"/>
      <c r="AGU161" s="129"/>
      <c r="AGV161" s="129"/>
      <c r="AGW161" s="129"/>
      <c r="AGX161" s="129"/>
      <c r="AGY161" s="129"/>
      <c r="AGZ161" s="129"/>
      <c r="AHA161" s="129"/>
      <c r="AHB161" s="129"/>
      <c r="AHC161" s="129"/>
      <c r="AHD161" s="129"/>
      <c r="AHE161" s="129"/>
      <c r="AHF161" s="129"/>
      <c r="AHG161" s="129"/>
      <c r="AHH161" s="129"/>
      <c r="AHI161" s="129"/>
      <c r="AHJ161" s="129"/>
      <c r="AHK161" s="129"/>
      <c r="AHL161" s="129"/>
      <c r="AHM161" s="129"/>
      <c r="AHN161" s="129"/>
      <c r="AHO161" s="129"/>
      <c r="AHP161" s="129"/>
      <c r="AHQ161" s="129"/>
      <c r="AHR161" s="129"/>
      <c r="AHS161" s="129"/>
      <c r="AHT161" s="129"/>
      <c r="AHU161" s="129"/>
      <c r="AHV161" s="129"/>
      <c r="AHW161" s="129"/>
      <c r="AHX161" s="129"/>
      <c r="AHY161" s="129"/>
      <c r="AHZ161" s="129"/>
      <c r="AIA161" s="129"/>
      <c r="AIB161" s="129"/>
      <c r="AIC161" s="129"/>
      <c r="AID161" s="129"/>
      <c r="AIE161" s="129"/>
      <c r="AIF161" s="129"/>
      <c r="AIG161" s="129"/>
      <c r="AIH161" s="129"/>
      <c r="AII161" s="129"/>
      <c r="AIJ161" s="129"/>
      <c r="AIK161" s="129"/>
      <c r="AIL161" s="129"/>
      <c r="AIM161" s="129"/>
      <c r="AIN161" s="129"/>
      <c r="AIO161" s="129"/>
      <c r="AIP161" s="129"/>
      <c r="AIQ161" s="129"/>
      <c r="AIR161" s="129"/>
      <c r="AIS161" s="129"/>
      <c r="AIT161" s="129"/>
      <c r="AIU161" s="129"/>
      <c r="AIV161" s="129"/>
      <c r="AIW161" s="129"/>
      <c r="AIX161" s="129"/>
      <c r="AIY161" s="129"/>
      <c r="AIZ161" s="129"/>
      <c r="AJA161" s="129"/>
      <c r="AJB161" s="129"/>
      <c r="AJC161" s="129"/>
      <c r="AJD161" s="129"/>
      <c r="AJE161" s="129"/>
      <c r="AJF161" s="129"/>
      <c r="AJG161" s="129"/>
      <c r="AJH161" s="129"/>
      <c r="AJI161" s="129"/>
      <c r="AJJ161" s="129"/>
      <c r="AJK161" s="129"/>
      <c r="AJL161" s="129"/>
      <c r="AJM161" s="129"/>
      <c r="AJN161" s="129"/>
      <c r="AJO161" s="129"/>
      <c r="AJP161" s="129"/>
      <c r="AJQ161" s="129"/>
      <c r="AJR161" s="129"/>
      <c r="AJS161" s="129"/>
      <c r="AJT161" s="129"/>
      <c r="AJU161" s="129"/>
      <c r="AJV161" s="129"/>
      <c r="AJW161" s="129"/>
      <c r="AJX161" s="129"/>
      <c r="AJY161" s="129"/>
      <c r="AJZ161" s="129"/>
      <c r="AKA161" s="129"/>
      <c r="AKB161" s="129"/>
      <c r="AKC161" s="129"/>
      <c r="AKD161" s="129"/>
      <c r="AKE161" s="129"/>
      <c r="AKF161" s="129"/>
      <c r="AKG161" s="129"/>
      <c r="AKH161" s="129"/>
      <c r="AKI161" s="129"/>
      <c r="AKJ161" s="129"/>
      <c r="AKK161" s="129"/>
      <c r="AKL161" s="129"/>
      <c r="AKM161" s="129"/>
      <c r="AKN161" s="129"/>
      <c r="AKO161" s="129"/>
      <c r="AKP161" s="129"/>
      <c r="AKQ161" s="129"/>
      <c r="AKR161" s="129"/>
      <c r="AKS161" s="129"/>
      <c r="AKT161" s="129"/>
      <c r="AKU161" s="129"/>
      <c r="AKV161" s="129"/>
      <c r="AKW161" s="129"/>
      <c r="AKX161" s="129"/>
      <c r="AKY161" s="129"/>
      <c r="AKZ161" s="129"/>
      <c r="ALA161" s="129"/>
      <c r="ALB161" s="129"/>
      <c r="ALC161" s="129"/>
      <c r="ALD161" s="129"/>
      <c r="ALE161" s="129"/>
      <c r="ALF161" s="129"/>
      <c r="ALG161" s="129"/>
      <c r="ALH161" s="129"/>
      <c r="ALI161" s="129"/>
      <c r="ALJ161" s="129"/>
      <c r="ALK161" s="129"/>
      <c r="ALL161" s="129"/>
      <c r="ALM161" s="129"/>
      <c r="ALN161" s="129"/>
      <c r="ALO161" s="129"/>
      <c r="ALP161" s="129"/>
      <c r="ALQ161" s="129"/>
      <c r="ALR161" s="129"/>
      <c r="ALS161" s="129"/>
      <c r="ALT161" s="129"/>
      <c r="ALU161" s="129"/>
      <c r="ALV161" s="129"/>
      <c r="ALW161" s="129"/>
      <c r="ALX161" s="129"/>
      <c r="ALY161" s="129"/>
      <c r="ALZ161" s="129"/>
      <c r="AMA161" s="129"/>
      <c r="AMB161" s="129"/>
      <c r="AMC161" s="129"/>
      <c r="AMD161" s="129"/>
      <c r="AME161" s="129"/>
      <c r="AMF161" s="129"/>
      <c r="AMG161" s="129"/>
      <c r="AMH161" s="129"/>
      <c r="AMI161" s="129"/>
      <c r="AMJ161" s="129"/>
      <c r="AMK161" s="129"/>
      <c r="AML161" s="129"/>
      <c r="AMM161" s="129"/>
      <c r="AMN161" s="129"/>
      <c r="AMO161" s="129"/>
      <c r="AMP161" s="129"/>
      <c r="AMQ161" s="129"/>
      <c r="AMR161" s="129"/>
      <c r="AMS161" s="129"/>
      <c r="AMT161" s="129"/>
      <c r="AMU161" s="129"/>
      <c r="AMV161" s="129"/>
      <c r="AMW161" s="129"/>
      <c r="AMX161" s="129"/>
      <c r="AMY161" s="129"/>
      <c r="AMZ161" s="129"/>
      <c r="ANA161" s="129"/>
      <c r="ANB161" s="129"/>
      <c r="ANC161" s="129"/>
      <c r="AND161" s="129"/>
      <c r="ANE161" s="129"/>
      <c r="ANF161" s="129"/>
      <c r="ANG161" s="129"/>
      <c r="ANH161" s="129"/>
      <c r="ANI161" s="129"/>
      <c r="ANJ161" s="129"/>
      <c r="ANK161" s="129"/>
      <c r="ANL161" s="129"/>
      <c r="ANM161" s="129"/>
      <c r="ANN161" s="129"/>
      <c r="ANO161" s="129"/>
      <c r="ANP161" s="129"/>
      <c r="ANQ161" s="129"/>
      <c r="ANR161" s="129"/>
      <c r="ANS161" s="129"/>
      <c r="ANT161" s="129"/>
      <c r="ANU161" s="129"/>
      <c r="ANV161" s="129"/>
      <c r="ANW161" s="129"/>
      <c r="ANX161" s="129"/>
      <c r="ANY161" s="129"/>
      <c r="ANZ161" s="129"/>
      <c r="AOA161" s="129"/>
      <c r="AOB161" s="129"/>
      <c r="AOC161" s="129"/>
      <c r="AOD161" s="129"/>
      <c r="AOE161" s="129"/>
      <c r="AOF161" s="129"/>
      <c r="AOG161" s="129"/>
      <c r="AOH161" s="129"/>
      <c r="AOI161" s="129"/>
      <c r="AOJ161" s="129"/>
      <c r="AOK161" s="129"/>
      <c r="AOL161" s="129"/>
      <c r="AOM161" s="129"/>
      <c r="AON161" s="129"/>
      <c r="AOO161" s="129"/>
      <c r="AOP161" s="129"/>
      <c r="AOQ161" s="129"/>
      <c r="AOR161" s="129"/>
      <c r="AOS161" s="129"/>
      <c r="AOT161" s="129"/>
      <c r="AOU161" s="129"/>
      <c r="AOV161" s="129"/>
      <c r="AOW161" s="129"/>
      <c r="AOX161" s="129"/>
      <c r="AOY161" s="129"/>
      <c r="AOZ161" s="129"/>
      <c r="APA161" s="129"/>
      <c r="APB161" s="129"/>
      <c r="APC161" s="129"/>
      <c r="APD161" s="129"/>
      <c r="APE161" s="129"/>
      <c r="APF161" s="129"/>
      <c r="APG161" s="129"/>
      <c r="APH161" s="129"/>
      <c r="API161" s="129"/>
      <c r="APJ161" s="129"/>
      <c r="APK161" s="129"/>
      <c r="APL161" s="129"/>
      <c r="APM161" s="129"/>
      <c r="APN161" s="129"/>
      <c r="APO161" s="129"/>
      <c r="APP161" s="129"/>
      <c r="APQ161" s="129"/>
      <c r="APR161" s="129"/>
      <c r="APS161" s="129"/>
      <c r="APT161" s="129"/>
      <c r="APU161" s="129"/>
      <c r="APV161" s="129"/>
      <c r="APW161" s="129"/>
      <c r="APX161" s="129"/>
      <c r="APY161" s="129"/>
      <c r="APZ161" s="129"/>
      <c r="AQA161" s="129"/>
      <c r="AQB161" s="129"/>
      <c r="AQC161" s="129"/>
      <c r="AQD161" s="129"/>
      <c r="AQE161" s="129"/>
      <c r="AQF161" s="129"/>
      <c r="AQG161" s="129"/>
      <c r="AQH161" s="129"/>
      <c r="AQI161" s="129"/>
      <c r="AQJ161" s="129"/>
      <c r="AQK161" s="129"/>
      <c r="AQL161" s="129"/>
      <c r="AQM161" s="129"/>
      <c r="AQN161" s="129"/>
      <c r="AQO161" s="129"/>
      <c r="AQP161" s="129"/>
      <c r="AQQ161" s="129"/>
      <c r="AQR161" s="129"/>
      <c r="AQS161" s="129"/>
      <c r="AQT161" s="129"/>
      <c r="AQU161" s="129"/>
      <c r="AQV161" s="129"/>
      <c r="AQW161" s="129"/>
      <c r="AQX161" s="129"/>
      <c r="AQY161" s="129"/>
      <c r="AQZ161" s="129"/>
      <c r="ARA161" s="129"/>
      <c r="ARB161" s="129"/>
      <c r="ARC161" s="129"/>
      <c r="ARD161" s="129"/>
      <c r="ARE161" s="129"/>
      <c r="ARF161" s="129"/>
      <c r="ARG161" s="129"/>
      <c r="ARH161" s="129"/>
      <c r="ARI161" s="129"/>
      <c r="ARJ161" s="129"/>
      <c r="ARK161" s="129"/>
      <c r="ARL161" s="129"/>
      <c r="ARM161" s="129"/>
      <c r="ARN161" s="129"/>
      <c r="ARO161" s="129"/>
      <c r="ARP161" s="129"/>
      <c r="ARQ161" s="129"/>
      <c r="ARR161" s="129"/>
      <c r="ARS161" s="129"/>
      <c r="ART161" s="129"/>
      <c r="ARU161" s="129"/>
      <c r="ARV161" s="129"/>
      <c r="ARW161" s="129"/>
      <c r="ARX161" s="129"/>
      <c r="ARY161" s="129"/>
      <c r="ARZ161" s="129"/>
      <c r="ASA161" s="129"/>
      <c r="ASB161" s="129"/>
      <c r="ASC161" s="129"/>
      <c r="ASD161" s="129"/>
      <c r="ASE161" s="129"/>
      <c r="ASF161" s="129"/>
      <c r="ASG161" s="129"/>
      <c r="ASH161" s="129"/>
      <c r="ASI161" s="129"/>
      <c r="ASJ161" s="129"/>
      <c r="ASK161" s="129"/>
      <c r="ASL161" s="129"/>
      <c r="ASM161" s="129"/>
      <c r="ASN161" s="129"/>
      <c r="ASO161" s="129"/>
      <c r="ASP161" s="129"/>
      <c r="ASQ161" s="129"/>
      <c r="ASR161" s="129"/>
      <c r="ASS161" s="129"/>
      <c r="AST161" s="129"/>
      <c r="ASU161" s="129"/>
      <c r="ASV161" s="129"/>
      <c r="ASW161" s="129"/>
      <c r="ASX161" s="129"/>
      <c r="ASY161" s="129"/>
      <c r="ASZ161" s="129"/>
      <c r="ATA161" s="129"/>
      <c r="ATB161" s="129"/>
      <c r="ATC161" s="129"/>
      <c r="ATD161" s="129"/>
      <c r="ATE161" s="129"/>
      <c r="ATF161" s="129"/>
      <c r="ATG161" s="129"/>
      <c r="ATH161" s="129"/>
      <c r="ATI161" s="129"/>
      <c r="ATJ161" s="129"/>
      <c r="ATK161" s="129"/>
      <c r="ATL161" s="129"/>
      <c r="ATM161" s="129"/>
      <c r="ATN161" s="129"/>
      <c r="ATO161" s="129"/>
      <c r="ATP161" s="129"/>
      <c r="ATQ161" s="129"/>
      <c r="ATR161" s="129"/>
      <c r="ATS161" s="129"/>
      <c r="ATT161" s="129"/>
      <c r="ATU161" s="129"/>
      <c r="ATV161" s="129"/>
      <c r="ATW161" s="129"/>
      <c r="ATX161" s="129"/>
      <c r="ATY161" s="129"/>
      <c r="ATZ161" s="129"/>
      <c r="AUA161" s="129"/>
      <c r="AUB161" s="129"/>
      <c r="AUC161" s="129"/>
      <c r="AUD161" s="129"/>
      <c r="AUE161" s="129"/>
      <c r="AUF161" s="129"/>
      <c r="AUG161" s="129"/>
      <c r="AUH161" s="129"/>
      <c r="AUI161" s="129"/>
      <c r="AUJ161" s="129"/>
      <c r="AUK161" s="129"/>
      <c r="AUL161" s="129"/>
      <c r="AUM161" s="129"/>
      <c r="AUN161" s="129"/>
      <c r="AUO161" s="129"/>
      <c r="AUP161" s="129"/>
      <c r="AUQ161" s="129"/>
      <c r="AUR161" s="129"/>
      <c r="AUS161" s="129"/>
      <c r="AUT161" s="129"/>
      <c r="AUU161" s="129"/>
      <c r="AUV161" s="129"/>
      <c r="AUW161" s="129"/>
      <c r="AUX161" s="129"/>
      <c r="AUY161" s="129"/>
      <c r="AUZ161" s="129"/>
      <c r="AVA161" s="129"/>
      <c r="AVB161" s="129"/>
      <c r="AVC161" s="129"/>
      <c r="AVD161" s="129"/>
      <c r="AVE161" s="129"/>
      <c r="AVF161" s="129"/>
      <c r="AVG161" s="129"/>
      <c r="AVH161" s="129"/>
      <c r="AVI161" s="129"/>
      <c r="AVJ161" s="129"/>
      <c r="AVK161" s="129"/>
      <c r="AVL161" s="129"/>
      <c r="AVM161" s="129"/>
      <c r="AVN161" s="129"/>
      <c r="AVO161" s="129"/>
      <c r="AVP161" s="129"/>
      <c r="AVQ161" s="129"/>
      <c r="AVR161" s="129"/>
      <c r="AVS161" s="129"/>
      <c r="AVT161" s="129"/>
      <c r="AVU161" s="129"/>
      <c r="AVV161" s="129"/>
      <c r="AVW161" s="129"/>
      <c r="AVX161" s="129"/>
      <c r="AVY161" s="129"/>
      <c r="AVZ161" s="129"/>
      <c r="AWA161" s="129"/>
      <c r="AWB161" s="129"/>
      <c r="AWC161" s="129"/>
      <c r="AWD161" s="129"/>
      <c r="AWE161" s="129"/>
      <c r="AWF161" s="129"/>
      <c r="AWG161" s="129"/>
      <c r="AWH161" s="129"/>
      <c r="AWI161" s="129"/>
      <c r="AWJ161" s="129"/>
      <c r="AWK161" s="129"/>
      <c r="AWL161" s="129"/>
      <c r="AWM161" s="129"/>
      <c r="AWN161" s="129"/>
      <c r="AWO161" s="129"/>
      <c r="AWP161" s="129"/>
      <c r="AWQ161" s="129"/>
      <c r="AWR161" s="129"/>
      <c r="AWS161" s="129"/>
      <c r="AWT161" s="129"/>
      <c r="AWU161" s="129"/>
      <c r="AWV161" s="129"/>
      <c r="AWW161" s="129"/>
      <c r="AWX161" s="129"/>
      <c r="AWY161" s="129"/>
      <c r="AWZ161" s="129"/>
      <c r="AXA161" s="129"/>
      <c r="AXB161" s="129"/>
      <c r="AXC161" s="129"/>
      <c r="AXD161" s="129"/>
      <c r="AXE161" s="129"/>
      <c r="AXF161" s="129"/>
      <c r="AXG161" s="129"/>
      <c r="AXH161" s="129"/>
      <c r="AXI161" s="129"/>
      <c r="AXJ161" s="129"/>
      <c r="AXK161" s="129"/>
      <c r="AXL161" s="129"/>
      <c r="AXM161" s="129"/>
      <c r="AXN161" s="129"/>
      <c r="AXO161" s="129"/>
      <c r="AXP161" s="129"/>
      <c r="AXQ161" s="129"/>
      <c r="AXR161" s="129"/>
      <c r="AXS161" s="129"/>
      <c r="AXT161" s="129"/>
      <c r="AXU161" s="129"/>
      <c r="AXV161" s="129"/>
      <c r="AXW161" s="129"/>
      <c r="AXX161" s="129"/>
      <c r="AXY161" s="129"/>
      <c r="AXZ161" s="129"/>
      <c r="AYA161" s="129"/>
      <c r="AYB161" s="129"/>
      <c r="AYC161" s="129"/>
      <c r="AYD161" s="129"/>
      <c r="AYE161" s="129"/>
      <c r="AYF161" s="129"/>
      <c r="AYG161" s="129"/>
      <c r="AYH161" s="129"/>
      <c r="AYI161" s="129"/>
      <c r="AYJ161" s="129"/>
      <c r="AYK161" s="129"/>
      <c r="AYL161" s="129"/>
      <c r="AYM161" s="129"/>
      <c r="AYN161" s="129"/>
      <c r="AYO161" s="129"/>
      <c r="AYP161" s="129"/>
      <c r="AYQ161" s="129"/>
      <c r="AYR161" s="129"/>
      <c r="AYS161" s="129"/>
      <c r="AYT161" s="129"/>
      <c r="AYU161" s="129"/>
      <c r="AYV161" s="129"/>
      <c r="AYW161" s="129"/>
      <c r="AYX161" s="129"/>
      <c r="AYY161" s="129"/>
      <c r="AYZ161" s="129"/>
      <c r="AZA161" s="129"/>
      <c r="AZB161" s="129"/>
      <c r="AZC161" s="129"/>
      <c r="AZD161" s="129"/>
      <c r="AZE161" s="129"/>
      <c r="AZF161" s="129"/>
      <c r="AZG161" s="129"/>
      <c r="AZH161" s="129"/>
      <c r="AZI161" s="129"/>
      <c r="AZJ161" s="129"/>
      <c r="AZK161" s="129"/>
      <c r="AZL161" s="129"/>
      <c r="AZM161" s="129"/>
      <c r="AZN161" s="129"/>
      <c r="AZO161" s="129"/>
      <c r="AZP161" s="129"/>
      <c r="AZQ161" s="129"/>
      <c r="AZR161" s="129"/>
      <c r="AZS161" s="129"/>
      <c r="AZT161" s="129"/>
      <c r="AZU161" s="129"/>
      <c r="AZV161" s="129"/>
      <c r="AZW161" s="129"/>
      <c r="AZX161" s="129"/>
      <c r="AZY161" s="129"/>
      <c r="AZZ161" s="129"/>
      <c r="BAA161" s="129"/>
      <c r="BAB161" s="129"/>
      <c r="BAC161" s="129"/>
      <c r="BAD161" s="129"/>
      <c r="BAE161" s="129"/>
      <c r="BAF161" s="129"/>
      <c r="BAG161" s="129"/>
      <c r="BAH161" s="129"/>
      <c r="BAI161" s="129"/>
      <c r="BAJ161" s="129"/>
      <c r="BAK161" s="129"/>
      <c r="BAL161" s="129"/>
      <c r="BAM161" s="129"/>
      <c r="BAN161" s="129"/>
      <c r="BAO161" s="129"/>
      <c r="BAP161" s="129"/>
      <c r="BAQ161" s="129"/>
      <c r="BAR161" s="129"/>
      <c r="BAS161" s="129"/>
      <c r="BAT161" s="129"/>
      <c r="BAU161" s="129"/>
      <c r="BAV161" s="129"/>
      <c r="BAW161" s="129"/>
      <c r="BAX161" s="129"/>
      <c r="BAY161" s="129"/>
      <c r="BAZ161" s="129"/>
      <c r="BBA161" s="129"/>
      <c r="BBB161" s="129"/>
      <c r="BBC161" s="129"/>
      <c r="BBD161" s="129"/>
      <c r="BBE161" s="129"/>
      <c r="BBF161" s="129"/>
      <c r="BBG161" s="129"/>
      <c r="BBH161" s="129"/>
      <c r="BBI161" s="129"/>
      <c r="BBJ161" s="129"/>
      <c r="BBK161" s="129"/>
      <c r="BBL161" s="129"/>
      <c r="BBM161" s="129"/>
      <c r="BBN161" s="129"/>
      <c r="BBO161" s="129"/>
      <c r="BBP161" s="129"/>
      <c r="BBQ161" s="129"/>
      <c r="BBR161" s="129"/>
      <c r="BBS161" s="129"/>
      <c r="BBT161" s="129"/>
      <c r="BBU161" s="129"/>
      <c r="BBV161" s="129"/>
      <c r="BBW161" s="129"/>
      <c r="BBX161" s="129"/>
      <c r="BBY161" s="129"/>
      <c r="BBZ161" s="129"/>
      <c r="BCA161" s="129"/>
      <c r="BCB161" s="129"/>
      <c r="BCC161" s="129"/>
      <c r="BCD161" s="129"/>
      <c r="BCE161" s="129"/>
      <c r="BCF161" s="129"/>
      <c r="BCG161" s="129"/>
      <c r="BCH161" s="129"/>
      <c r="BCI161" s="129"/>
      <c r="BCJ161" s="129"/>
      <c r="BCK161" s="129"/>
      <c r="BCL161" s="129"/>
      <c r="BCM161" s="129"/>
      <c r="BCN161" s="129"/>
      <c r="BCO161" s="129"/>
      <c r="BCP161" s="129"/>
      <c r="BCQ161" s="129"/>
      <c r="BCR161" s="129"/>
      <c r="BCS161" s="129"/>
      <c r="BCT161" s="129"/>
      <c r="BCU161" s="129"/>
      <c r="BCV161" s="129"/>
      <c r="BCW161" s="129"/>
      <c r="BCX161" s="129"/>
      <c r="BCY161" s="129"/>
      <c r="BCZ161" s="129"/>
      <c r="BDA161" s="129"/>
      <c r="BDB161" s="129"/>
      <c r="BDC161" s="129"/>
      <c r="BDD161" s="129"/>
      <c r="BDE161" s="129"/>
      <c r="BDF161" s="129"/>
      <c r="BDG161" s="129"/>
      <c r="BDH161" s="129"/>
      <c r="BDI161" s="129"/>
      <c r="BDJ161" s="129"/>
      <c r="BDK161" s="129"/>
      <c r="BDL161" s="129"/>
      <c r="BDM161" s="129"/>
      <c r="BDN161" s="129"/>
      <c r="BDO161" s="129"/>
      <c r="BDP161" s="129"/>
      <c r="BDQ161" s="129"/>
      <c r="BDR161" s="129"/>
      <c r="BDS161" s="129"/>
      <c r="BDT161" s="129"/>
      <c r="BDU161" s="129"/>
      <c r="BDV161" s="129"/>
      <c r="BDW161" s="129"/>
      <c r="BDX161" s="129"/>
      <c r="BDY161" s="129"/>
      <c r="BDZ161" s="129"/>
      <c r="BEA161" s="129"/>
      <c r="BEB161" s="129"/>
      <c r="BEC161" s="129"/>
      <c r="BED161" s="129"/>
      <c r="BEE161" s="129"/>
      <c r="BEF161" s="129"/>
      <c r="BEG161" s="129"/>
      <c r="BEH161" s="129"/>
      <c r="BEI161" s="129"/>
      <c r="BEJ161" s="129"/>
      <c r="BEK161" s="129"/>
      <c r="BEL161" s="129"/>
      <c r="BEM161" s="129"/>
      <c r="BEN161" s="129"/>
      <c r="BEO161" s="129"/>
      <c r="BEP161" s="129"/>
      <c r="BEQ161" s="129"/>
      <c r="BER161" s="129"/>
      <c r="BES161" s="129"/>
      <c r="BET161" s="129"/>
      <c r="BEU161" s="129"/>
      <c r="BEV161" s="129"/>
      <c r="BEW161" s="129"/>
      <c r="BEX161" s="129"/>
      <c r="BEY161" s="129"/>
      <c r="BEZ161" s="129"/>
      <c r="BFA161" s="129"/>
      <c r="BFB161" s="129"/>
      <c r="BFC161" s="129"/>
      <c r="BFD161" s="129"/>
      <c r="BFE161" s="129"/>
      <c r="BFF161" s="129"/>
      <c r="BFG161" s="129"/>
      <c r="BFH161" s="129"/>
      <c r="BFI161" s="129"/>
      <c r="BFJ161" s="129"/>
      <c r="BFK161" s="129"/>
      <c r="BFL161" s="129"/>
      <c r="BFM161" s="129"/>
      <c r="BFN161" s="129"/>
      <c r="BFO161" s="129"/>
      <c r="BFP161" s="129"/>
      <c r="BFQ161" s="129"/>
      <c r="BFR161" s="129"/>
      <c r="BFS161" s="129"/>
      <c r="BFT161" s="129"/>
      <c r="BFU161" s="129"/>
      <c r="BFV161" s="129"/>
      <c r="BFW161" s="129"/>
      <c r="BFX161" s="129"/>
      <c r="BFY161" s="129"/>
      <c r="BFZ161" s="129"/>
      <c r="BGA161" s="129"/>
      <c r="BGB161" s="129"/>
      <c r="BGC161" s="129"/>
      <c r="BGD161" s="129"/>
      <c r="BGE161" s="129"/>
      <c r="BGF161" s="129"/>
      <c r="BGG161" s="129"/>
      <c r="BGH161" s="129"/>
      <c r="BGI161" s="129"/>
      <c r="BGJ161" s="129"/>
      <c r="BGK161" s="129"/>
      <c r="BGL161" s="129"/>
      <c r="BGM161" s="129"/>
      <c r="BGN161" s="129"/>
      <c r="BGO161" s="129"/>
      <c r="BGP161" s="129"/>
      <c r="BGQ161" s="129"/>
      <c r="BGR161" s="129"/>
      <c r="BGS161" s="129"/>
      <c r="BGT161" s="129"/>
      <c r="BGU161" s="129"/>
      <c r="BGV161" s="129"/>
      <c r="BGW161" s="129"/>
      <c r="BGX161" s="129"/>
      <c r="BGY161" s="129"/>
      <c r="BGZ161" s="129"/>
      <c r="BHA161" s="129"/>
      <c r="BHB161" s="129"/>
      <c r="BHC161" s="129"/>
      <c r="BHD161" s="129"/>
      <c r="BHE161" s="129"/>
      <c r="BHF161" s="129"/>
      <c r="BHG161" s="129"/>
      <c r="BHH161" s="129"/>
      <c r="BHI161" s="129"/>
      <c r="BHJ161" s="129"/>
      <c r="BHK161" s="129"/>
      <c r="BHL161" s="129"/>
      <c r="BHM161" s="129"/>
      <c r="BHN161" s="129"/>
      <c r="BHO161" s="129"/>
      <c r="BHP161" s="129"/>
      <c r="BHQ161" s="129"/>
      <c r="BHR161" s="129"/>
      <c r="BHS161" s="129"/>
      <c r="BHT161" s="129"/>
      <c r="BHU161" s="129"/>
      <c r="BHV161" s="129"/>
      <c r="BHW161" s="129"/>
      <c r="BHX161" s="129"/>
      <c r="BHY161" s="129"/>
      <c r="BHZ161" s="129"/>
      <c r="BIA161" s="129"/>
      <c r="BIB161" s="129"/>
      <c r="BIC161" s="129"/>
      <c r="BID161" s="129"/>
      <c r="BIE161" s="129"/>
      <c r="BIF161" s="129"/>
      <c r="BIG161" s="129"/>
      <c r="BIH161" s="129"/>
      <c r="BII161" s="129"/>
      <c r="BIJ161" s="129"/>
      <c r="BIK161" s="129"/>
      <c r="BIL161" s="129"/>
      <c r="BIM161" s="129"/>
      <c r="BIN161" s="129"/>
      <c r="BIO161" s="129"/>
      <c r="BIP161" s="129"/>
      <c r="BIQ161" s="129"/>
      <c r="BIR161" s="129"/>
      <c r="BIS161" s="129"/>
      <c r="BIT161" s="129"/>
      <c r="BIU161" s="129"/>
      <c r="BIV161" s="129"/>
      <c r="BIW161" s="129"/>
      <c r="BIX161" s="129"/>
      <c r="BIY161" s="129"/>
      <c r="BIZ161" s="129"/>
      <c r="BJA161" s="129"/>
      <c r="BJB161" s="129"/>
      <c r="BJC161" s="129"/>
      <c r="BJD161" s="129"/>
      <c r="BJE161" s="129"/>
      <c r="BJF161" s="129"/>
      <c r="BJG161" s="129"/>
      <c r="BJH161" s="129"/>
      <c r="BJI161" s="129"/>
      <c r="BJJ161" s="129"/>
      <c r="BJK161" s="129"/>
      <c r="BJL161" s="129"/>
      <c r="BJM161" s="129"/>
      <c r="BJN161" s="129"/>
      <c r="BJO161" s="129"/>
      <c r="BJP161" s="129"/>
      <c r="BJQ161" s="129"/>
      <c r="BJR161" s="129"/>
      <c r="BJS161" s="129"/>
      <c r="BJT161" s="129"/>
      <c r="BJU161" s="129"/>
      <c r="BJV161" s="129"/>
      <c r="BJW161" s="129"/>
      <c r="BJX161" s="129"/>
      <c r="BJY161" s="129"/>
      <c r="BJZ161" s="129"/>
      <c r="BKA161" s="129"/>
      <c r="BKB161" s="129"/>
      <c r="BKC161" s="129"/>
      <c r="BKD161" s="129"/>
      <c r="BKE161" s="129"/>
      <c r="BKF161" s="129"/>
      <c r="BKG161" s="129"/>
      <c r="BKH161" s="129"/>
      <c r="BKI161" s="129"/>
      <c r="BKJ161" s="129"/>
      <c r="BKK161" s="129"/>
      <c r="BKL161" s="129"/>
      <c r="BKM161" s="129"/>
      <c r="BKN161" s="129"/>
      <c r="BKO161" s="129"/>
      <c r="BKP161" s="129"/>
      <c r="BKQ161" s="129"/>
      <c r="BKR161" s="129"/>
      <c r="BKS161" s="129"/>
      <c r="BKT161" s="129"/>
      <c r="BKU161" s="129"/>
      <c r="BKV161" s="129"/>
      <c r="BKW161" s="129"/>
      <c r="BKX161" s="129"/>
      <c r="BKY161" s="129"/>
      <c r="BKZ161" s="129"/>
      <c r="BLA161" s="129"/>
      <c r="BLB161" s="129"/>
      <c r="BLC161" s="129"/>
      <c r="BLD161" s="129"/>
      <c r="BLE161" s="129"/>
      <c r="BLF161" s="129"/>
      <c r="BLG161" s="129"/>
      <c r="BLH161" s="129"/>
      <c r="BLI161" s="129"/>
      <c r="BLJ161" s="129"/>
      <c r="BLK161" s="129"/>
      <c r="BLL161" s="129"/>
      <c r="BLM161" s="129"/>
      <c r="BLN161" s="129"/>
      <c r="BLO161" s="129"/>
      <c r="BLP161" s="129"/>
      <c r="BLQ161" s="129"/>
      <c r="BLR161" s="129"/>
      <c r="BLS161" s="129"/>
      <c r="BLT161" s="129"/>
      <c r="BLU161" s="129"/>
      <c r="BLV161" s="129"/>
      <c r="BLW161" s="129"/>
      <c r="BLX161" s="129"/>
      <c r="BLY161" s="129"/>
      <c r="BLZ161" s="129"/>
      <c r="BMA161" s="129"/>
      <c r="BMB161" s="129"/>
      <c r="BMC161" s="129"/>
      <c r="BMD161" s="129"/>
      <c r="BME161" s="129"/>
      <c r="BMF161" s="129"/>
      <c r="BMG161" s="129"/>
      <c r="BMH161" s="129"/>
      <c r="BMI161" s="129"/>
      <c r="BMJ161" s="129"/>
      <c r="BMK161" s="129"/>
      <c r="BML161" s="129"/>
      <c r="BMM161" s="129"/>
      <c r="BMN161" s="129"/>
      <c r="BMO161" s="129"/>
      <c r="BMP161" s="129"/>
      <c r="BMQ161" s="129"/>
      <c r="BMR161" s="129"/>
      <c r="BMS161" s="129"/>
      <c r="BMT161" s="129"/>
      <c r="BMU161" s="129"/>
      <c r="BMV161" s="129"/>
      <c r="BMW161" s="129"/>
      <c r="BMX161" s="129"/>
      <c r="BMY161" s="129"/>
      <c r="BMZ161" s="129"/>
      <c r="BNA161" s="129"/>
      <c r="BNB161" s="129"/>
      <c r="BNC161" s="129"/>
      <c r="BND161" s="129"/>
      <c r="BNE161" s="129"/>
      <c r="BNF161" s="129"/>
      <c r="BNG161" s="129"/>
      <c r="BNH161" s="129"/>
      <c r="BNI161" s="129"/>
      <c r="BNJ161" s="129"/>
      <c r="BNK161" s="129"/>
      <c r="BNL161" s="129"/>
      <c r="BNM161" s="129"/>
      <c r="BNN161" s="129"/>
      <c r="BNO161" s="129"/>
      <c r="BNP161" s="129"/>
      <c r="BNQ161" s="129"/>
      <c r="BNR161" s="129"/>
      <c r="BNS161" s="129"/>
      <c r="BNT161" s="129"/>
      <c r="BNU161" s="129"/>
      <c r="BNV161" s="129"/>
      <c r="BNW161" s="129"/>
      <c r="BNX161" s="129"/>
      <c r="BNY161" s="129"/>
      <c r="BNZ161" s="129"/>
      <c r="BOA161" s="129"/>
      <c r="BOB161" s="129"/>
      <c r="BOC161" s="129"/>
      <c r="BOD161" s="129"/>
      <c r="BOE161" s="129"/>
      <c r="BOF161" s="129"/>
      <c r="BOG161" s="129"/>
      <c r="BOH161" s="129"/>
      <c r="BOI161" s="129"/>
      <c r="BOJ161" s="129"/>
      <c r="BOK161" s="129"/>
      <c r="BOL161" s="129"/>
      <c r="BOM161" s="129"/>
      <c r="BON161" s="129"/>
      <c r="BOO161" s="129"/>
      <c r="BOP161" s="129"/>
      <c r="BOQ161" s="129"/>
      <c r="BOR161" s="129"/>
      <c r="BOS161" s="129"/>
      <c r="BOT161" s="129"/>
      <c r="BOU161" s="129"/>
      <c r="BOV161" s="129"/>
      <c r="BOW161" s="129"/>
      <c r="BOX161" s="129"/>
      <c r="BOY161" s="129"/>
      <c r="BOZ161" s="129"/>
      <c r="BPA161" s="129"/>
      <c r="BPB161" s="129"/>
      <c r="BPC161" s="129"/>
      <c r="BPD161" s="129"/>
      <c r="BPE161" s="129"/>
      <c r="BPF161" s="129"/>
      <c r="BPG161" s="129"/>
      <c r="BPH161" s="129"/>
      <c r="BPI161" s="129"/>
      <c r="BPJ161" s="129"/>
      <c r="BPK161" s="129"/>
      <c r="BPL161" s="129"/>
      <c r="BPM161" s="129"/>
      <c r="BPN161" s="129"/>
      <c r="BPO161" s="129"/>
      <c r="BPP161" s="129"/>
      <c r="BPQ161" s="129"/>
      <c r="BPR161" s="129"/>
      <c r="BPS161" s="129"/>
      <c r="BPT161" s="129"/>
      <c r="BPU161" s="129"/>
      <c r="BPV161" s="129"/>
      <c r="BPW161" s="129"/>
      <c r="BPX161" s="129"/>
      <c r="BPY161" s="129"/>
      <c r="BPZ161" s="129"/>
      <c r="BQA161" s="129"/>
      <c r="BQB161" s="129"/>
      <c r="BQC161" s="129"/>
      <c r="BQD161" s="129"/>
      <c r="BQE161" s="129"/>
      <c r="BQF161" s="129"/>
      <c r="BQG161" s="129"/>
      <c r="BQH161" s="129"/>
      <c r="BQI161" s="129"/>
      <c r="BQJ161" s="129"/>
      <c r="BQK161" s="129"/>
      <c r="BQL161" s="129"/>
      <c r="BQM161" s="129"/>
      <c r="BQN161" s="129"/>
      <c r="BQO161" s="129"/>
      <c r="BQP161" s="129"/>
      <c r="BQQ161" s="129"/>
      <c r="BQR161" s="129"/>
      <c r="BQS161" s="129"/>
      <c r="BQT161" s="129"/>
      <c r="BQU161" s="129"/>
      <c r="BQV161" s="129"/>
      <c r="BQW161" s="129"/>
      <c r="BQX161" s="129"/>
      <c r="BQY161" s="129"/>
      <c r="BQZ161" s="129"/>
      <c r="BRA161" s="129"/>
      <c r="BRB161" s="129"/>
      <c r="BRC161" s="129"/>
      <c r="BRD161" s="129"/>
      <c r="BRE161" s="129"/>
      <c r="BRF161" s="129"/>
      <c r="BRG161" s="129"/>
      <c r="BRH161" s="129"/>
      <c r="BRI161" s="129"/>
      <c r="BRJ161" s="129"/>
      <c r="BRK161" s="129"/>
      <c r="BRL161" s="129"/>
      <c r="BRM161" s="129"/>
      <c r="BRN161" s="129"/>
      <c r="BRO161" s="129"/>
      <c r="BRP161" s="129"/>
      <c r="BRQ161" s="129"/>
      <c r="BRR161" s="129"/>
      <c r="BRS161" s="129"/>
      <c r="BRT161" s="129"/>
      <c r="BRU161" s="129"/>
      <c r="BRV161" s="129"/>
      <c r="BRW161" s="129"/>
      <c r="BRX161" s="129"/>
      <c r="BRY161" s="129"/>
      <c r="BRZ161" s="129"/>
      <c r="BSA161" s="129"/>
      <c r="BSB161" s="129"/>
      <c r="BSC161" s="129"/>
      <c r="BSD161" s="129"/>
      <c r="BSE161" s="129"/>
      <c r="BSF161" s="129"/>
      <c r="BSG161" s="129"/>
      <c r="BSH161" s="129"/>
      <c r="BSI161" s="129"/>
      <c r="BSJ161" s="129"/>
      <c r="BSK161" s="129"/>
      <c r="BSL161" s="129"/>
      <c r="BSM161" s="129"/>
      <c r="BSN161" s="129"/>
      <c r="BSO161" s="129"/>
      <c r="BSP161" s="129"/>
      <c r="BSQ161" s="129"/>
      <c r="BSR161" s="129"/>
      <c r="BSS161" s="129"/>
      <c r="BST161" s="129"/>
      <c r="BSU161" s="129"/>
      <c r="BSV161" s="129"/>
      <c r="BSW161" s="129"/>
      <c r="BSX161" s="129"/>
      <c r="BSY161" s="129"/>
      <c r="BSZ161" s="129"/>
      <c r="BTA161" s="129"/>
      <c r="BTB161" s="129"/>
      <c r="BTC161" s="129"/>
      <c r="BTD161" s="129"/>
      <c r="BTE161" s="129"/>
      <c r="BTF161" s="129"/>
      <c r="BTG161" s="129"/>
      <c r="BTH161" s="129"/>
      <c r="BTI161" s="129"/>
      <c r="BTJ161" s="129"/>
      <c r="BTK161" s="129"/>
      <c r="BTL161" s="129"/>
      <c r="BTM161" s="129"/>
      <c r="BTN161" s="129"/>
      <c r="BTO161" s="129"/>
      <c r="BTP161" s="129"/>
      <c r="BTQ161" s="129"/>
      <c r="BTR161" s="129"/>
      <c r="BTS161" s="129"/>
      <c r="BTT161" s="129"/>
      <c r="BTU161" s="129"/>
      <c r="BTV161" s="129"/>
      <c r="BTW161" s="129"/>
      <c r="BTX161" s="129"/>
      <c r="BTY161" s="129"/>
      <c r="BTZ161" s="129"/>
      <c r="BUA161" s="129"/>
      <c r="BUB161" s="129"/>
      <c r="BUC161" s="129"/>
      <c r="BUD161" s="129"/>
      <c r="BUE161" s="129"/>
      <c r="BUF161" s="129"/>
      <c r="BUG161" s="129"/>
      <c r="BUH161" s="129"/>
      <c r="BUI161" s="129"/>
      <c r="BUJ161" s="129"/>
      <c r="BUK161" s="129"/>
      <c r="BUL161" s="129"/>
      <c r="BUM161" s="129"/>
      <c r="BUN161" s="129"/>
      <c r="BUO161" s="129"/>
      <c r="BUP161" s="129"/>
      <c r="BUQ161" s="129"/>
      <c r="BUR161" s="129"/>
      <c r="BUS161" s="129"/>
      <c r="BUT161" s="129"/>
      <c r="BUU161" s="129"/>
      <c r="BUV161" s="129"/>
      <c r="BUW161" s="129"/>
      <c r="BUX161" s="129"/>
      <c r="BUY161" s="129"/>
      <c r="BUZ161" s="129"/>
      <c r="BVA161" s="129"/>
      <c r="BVB161" s="129"/>
      <c r="BVC161" s="129"/>
      <c r="BVD161" s="129"/>
      <c r="BVE161" s="129"/>
      <c r="BVF161" s="129"/>
      <c r="BVG161" s="129"/>
      <c r="BVH161" s="129"/>
      <c r="BVI161" s="129"/>
      <c r="BVJ161" s="129"/>
      <c r="BVK161" s="129"/>
      <c r="BVL161" s="129"/>
      <c r="BVM161" s="129"/>
      <c r="BVN161" s="129"/>
      <c r="BVO161" s="129"/>
      <c r="BVP161" s="129"/>
      <c r="BVQ161" s="129"/>
      <c r="BVR161" s="129"/>
      <c r="BVS161" s="129"/>
      <c r="BVT161" s="129"/>
      <c r="BVU161" s="129"/>
      <c r="BVV161" s="129"/>
      <c r="BVW161" s="129"/>
      <c r="BVX161" s="129"/>
      <c r="BVY161" s="129"/>
      <c r="BVZ161" s="129"/>
      <c r="BWA161" s="129"/>
      <c r="BWB161" s="129"/>
      <c r="BWC161" s="129"/>
      <c r="BWD161" s="129"/>
      <c r="BWE161" s="129"/>
      <c r="BWF161" s="129"/>
      <c r="BWG161" s="129"/>
      <c r="BWH161" s="129"/>
      <c r="BWI161" s="129"/>
      <c r="BWJ161" s="129"/>
      <c r="BWK161" s="129"/>
      <c r="BWL161" s="129"/>
      <c r="BWM161" s="129"/>
      <c r="BWN161" s="129"/>
      <c r="BWO161" s="129"/>
      <c r="BWP161" s="129"/>
      <c r="BWQ161" s="129"/>
      <c r="BWR161" s="129"/>
      <c r="BWS161" s="129"/>
      <c r="BWT161" s="129"/>
      <c r="BWU161" s="129"/>
      <c r="BWV161" s="129"/>
      <c r="BWW161" s="129"/>
      <c r="BWX161" s="129"/>
      <c r="BWY161" s="129"/>
      <c r="BWZ161" s="129"/>
      <c r="BXA161" s="129"/>
      <c r="BXB161" s="129"/>
      <c r="BXC161" s="129"/>
      <c r="BXD161" s="129"/>
      <c r="BXE161" s="129"/>
      <c r="BXF161" s="129"/>
      <c r="BXG161" s="129"/>
      <c r="BXH161" s="129"/>
      <c r="BXI161" s="129"/>
      <c r="BXJ161" s="129"/>
      <c r="BXK161" s="129"/>
      <c r="BXL161" s="129"/>
      <c r="BXM161" s="129"/>
      <c r="BXN161" s="129"/>
      <c r="BXO161" s="129"/>
      <c r="BXP161" s="129"/>
      <c r="BXQ161" s="129"/>
      <c r="BXR161" s="129"/>
      <c r="BXS161" s="129"/>
      <c r="BXT161" s="129"/>
      <c r="BXU161" s="129"/>
      <c r="BXV161" s="129"/>
      <c r="BXW161" s="129"/>
      <c r="BXX161" s="129"/>
      <c r="BXY161" s="129"/>
      <c r="BXZ161" s="129"/>
      <c r="BYA161" s="129"/>
      <c r="BYB161" s="129"/>
      <c r="BYC161" s="129"/>
      <c r="BYD161" s="129"/>
      <c r="BYE161" s="129"/>
      <c r="BYF161" s="129"/>
      <c r="BYG161" s="129"/>
      <c r="BYH161" s="129"/>
      <c r="BYI161" s="129"/>
      <c r="BYJ161" s="129"/>
      <c r="BYK161" s="129"/>
      <c r="BYL161" s="129"/>
      <c r="BYM161" s="129"/>
      <c r="BYN161" s="129"/>
      <c r="BYO161" s="129"/>
      <c r="BYP161" s="129"/>
      <c r="BYQ161" s="129"/>
      <c r="BYR161" s="129"/>
      <c r="BYS161" s="129"/>
      <c r="BYT161" s="129"/>
      <c r="BYU161" s="129"/>
      <c r="BYV161" s="129"/>
      <c r="BYW161" s="129"/>
      <c r="BYX161" s="129"/>
      <c r="BYY161" s="129"/>
      <c r="BYZ161" s="129"/>
      <c r="BZA161" s="129"/>
      <c r="BZB161" s="129"/>
      <c r="BZC161" s="129"/>
      <c r="BZD161" s="129"/>
      <c r="BZE161" s="129"/>
      <c r="BZF161" s="129"/>
      <c r="BZG161" s="129"/>
      <c r="BZH161" s="129"/>
      <c r="BZI161" s="129"/>
      <c r="BZJ161" s="129"/>
      <c r="BZK161" s="129"/>
      <c r="BZL161" s="129"/>
      <c r="BZM161" s="129"/>
      <c r="BZN161" s="129"/>
      <c r="BZO161" s="129"/>
      <c r="BZP161" s="129"/>
      <c r="BZQ161" s="129"/>
      <c r="BZR161" s="129"/>
      <c r="BZS161" s="129"/>
      <c r="BZT161" s="129"/>
      <c r="BZU161" s="129"/>
      <c r="BZV161" s="129"/>
      <c r="BZW161" s="129"/>
      <c r="BZX161" s="129"/>
      <c r="BZY161" s="129"/>
      <c r="BZZ161" s="129"/>
      <c r="CAA161" s="129"/>
      <c r="CAB161" s="129"/>
      <c r="CAC161" s="129"/>
      <c r="CAD161" s="129"/>
      <c r="CAE161" s="129"/>
      <c r="CAF161" s="129"/>
      <c r="CAG161" s="129"/>
      <c r="CAH161" s="129"/>
      <c r="CAI161" s="129"/>
      <c r="CAJ161" s="129"/>
      <c r="CAK161" s="129"/>
      <c r="CAL161" s="129"/>
      <c r="CAM161" s="129"/>
      <c r="CAN161" s="129"/>
      <c r="CAO161" s="129"/>
      <c r="CAP161" s="129"/>
      <c r="CAQ161" s="129"/>
      <c r="CAR161" s="129"/>
      <c r="CAS161" s="129"/>
      <c r="CAT161" s="129"/>
      <c r="CAU161" s="129"/>
      <c r="CAV161" s="129"/>
      <c r="CAW161" s="129"/>
      <c r="CAX161" s="129"/>
      <c r="CAY161" s="129"/>
      <c r="CAZ161" s="129"/>
      <c r="CBA161" s="129"/>
      <c r="CBB161" s="129"/>
      <c r="CBC161" s="129"/>
      <c r="CBD161" s="129"/>
      <c r="CBE161" s="129"/>
      <c r="CBF161" s="129"/>
      <c r="CBG161" s="129"/>
      <c r="CBH161" s="129"/>
      <c r="CBI161" s="129"/>
      <c r="CBJ161" s="129"/>
      <c r="CBK161" s="129"/>
      <c r="CBL161" s="129"/>
      <c r="CBM161" s="129"/>
      <c r="CBN161" s="129"/>
      <c r="CBO161" s="129"/>
      <c r="CBP161" s="129"/>
      <c r="CBQ161" s="129"/>
      <c r="CBR161" s="129"/>
      <c r="CBS161" s="129"/>
      <c r="CBT161" s="129"/>
      <c r="CBU161" s="129"/>
      <c r="CBV161" s="129"/>
      <c r="CBW161" s="129"/>
      <c r="CBX161" s="129"/>
      <c r="CBY161" s="129"/>
      <c r="CBZ161" s="129"/>
      <c r="CCA161" s="129"/>
      <c r="CCB161" s="129"/>
      <c r="CCC161" s="129"/>
      <c r="CCD161" s="129"/>
      <c r="CCE161" s="129"/>
      <c r="CCF161" s="129"/>
      <c r="CCG161" s="129"/>
      <c r="CCH161" s="129"/>
      <c r="CCI161" s="129"/>
      <c r="CCJ161" s="129"/>
      <c r="CCK161" s="129"/>
      <c r="CCL161" s="129"/>
      <c r="CCM161" s="129"/>
      <c r="CCN161" s="129"/>
      <c r="CCO161" s="129"/>
      <c r="CCP161" s="129"/>
      <c r="CCQ161" s="129"/>
      <c r="CCR161" s="129"/>
      <c r="CCS161" s="129"/>
      <c r="CCT161" s="129"/>
      <c r="CCU161" s="129"/>
      <c r="CCV161" s="129"/>
      <c r="CCW161" s="129"/>
      <c r="CCX161" s="129"/>
      <c r="CCY161" s="129"/>
      <c r="CCZ161" s="129"/>
      <c r="CDA161" s="129"/>
      <c r="CDB161" s="129"/>
      <c r="CDC161" s="129"/>
      <c r="CDD161" s="129"/>
      <c r="CDE161" s="129"/>
      <c r="CDF161" s="129"/>
      <c r="CDG161" s="129"/>
      <c r="CDH161" s="129"/>
      <c r="CDI161" s="129"/>
      <c r="CDJ161" s="129"/>
      <c r="CDK161" s="129"/>
      <c r="CDL161" s="129"/>
      <c r="CDM161" s="129"/>
      <c r="CDN161" s="129"/>
      <c r="CDO161" s="129"/>
      <c r="CDP161" s="129"/>
      <c r="CDQ161" s="129"/>
      <c r="CDR161" s="129"/>
      <c r="CDS161" s="129"/>
      <c r="CDT161" s="129"/>
      <c r="CDU161" s="129"/>
      <c r="CDV161" s="129"/>
      <c r="CDW161" s="129"/>
      <c r="CDX161" s="129"/>
      <c r="CDY161" s="129"/>
      <c r="CDZ161" s="129"/>
      <c r="CEA161" s="129"/>
      <c r="CEB161" s="129"/>
      <c r="CEC161" s="129"/>
      <c r="CED161" s="129"/>
      <c r="CEE161" s="129"/>
      <c r="CEF161" s="129"/>
      <c r="CEG161" s="129"/>
      <c r="CEH161" s="129"/>
      <c r="CEI161" s="129"/>
      <c r="CEJ161" s="129"/>
      <c r="CEK161" s="129"/>
      <c r="CEL161" s="129"/>
      <c r="CEM161" s="129"/>
      <c r="CEN161" s="129"/>
      <c r="CEO161" s="129"/>
      <c r="CEP161" s="129"/>
      <c r="CEQ161" s="129"/>
      <c r="CER161" s="129"/>
      <c r="CES161" s="129"/>
      <c r="CET161" s="129"/>
      <c r="CEU161" s="129"/>
      <c r="CEV161" s="129"/>
      <c r="CEW161" s="129"/>
      <c r="CEX161" s="129"/>
      <c r="CEY161" s="129"/>
      <c r="CEZ161" s="129"/>
      <c r="CFA161" s="129"/>
      <c r="CFB161" s="129"/>
      <c r="CFC161" s="129"/>
      <c r="CFD161" s="129"/>
      <c r="CFE161" s="129"/>
      <c r="CFF161" s="129"/>
      <c r="CFG161" s="129"/>
      <c r="CFH161" s="129"/>
      <c r="CFI161" s="129"/>
      <c r="CFJ161" s="129"/>
      <c r="CFK161" s="129"/>
      <c r="CFL161" s="129"/>
      <c r="CFM161" s="129"/>
      <c r="CFN161" s="129"/>
      <c r="CFO161" s="129"/>
      <c r="CFP161" s="129"/>
      <c r="CFQ161" s="129"/>
      <c r="CFR161" s="129"/>
      <c r="CFS161" s="129"/>
      <c r="CFT161" s="129"/>
      <c r="CFU161" s="129"/>
      <c r="CFV161" s="129"/>
      <c r="CFW161" s="129"/>
      <c r="CFX161" s="129"/>
      <c r="CFY161" s="129"/>
      <c r="CFZ161" s="129"/>
      <c r="CGA161" s="129"/>
      <c r="CGB161" s="129"/>
      <c r="CGC161" s="129"/>
      <c r="CGD161" s="129"/>
      <c r="CGE161" s="129"/>
      <c r="CGF161" s="129"/>
      <c r="CGG161" s="129"/>
      <c r="CGH161" s="129"/>
      <c r="CGI161" s="129"/>
      <c r="CGJ161" s="129"/>
      <c r="CGK161" s="129"/>
      <c r="CGL161" s="129"/>
      <c r="CGM161" s="129"/>
      <c r="CGN161" s="129"/>
      <c r="CGO161" s="129"/>
      <c r="CGP161" s="129"/>
      <c r="CGQ161" s="129"/>
      <c r="CGR161" s="129"/>
      <c r="CGS161" s="129"/>
      <c r="CGT161" s="129"/>
      <c r="CGU161" s="129"/>
      <c r="CGV161" s="129"/>
      <c r="CGW161" s="129"/>
      <c r="CGX161" s="129"/>
      <c r="CGY161" s="129"/>
      <c r="CGZ161" s="129"/>
      <c r="CHA161" s="129"/>
      <c r="CHB161" s="129"/>
      <c r="CHC161" s="129"/>
      <c r="CHD161" s="129"/>
      <c r="CHE161" s="129"/>
      <c r="CHF161" s="129"/>
      <c r="CHG161" s="129"/>
      <c r="CHH161" s="129"/>
      <c r="CHI161" s="129"/>
      <c r="CHJ161" s="129"/>
      <c r="CHK161" s="129"/>
      <c r="CHL161" s="129"/>
      <c r="CHM161" s="129"/>
      <c r="CHN161" s="129"/>
      <c r="CHO161" s="129"/>
      <c r="CHP161" s="129"/>
      <c r="CHQ161" s="129"/>
      <c r="CHR161" s="129"/>
      <c r="CHS161" s="129"/>
      <c r="CHT161" s="129"/>
      <c r="CHU161" s="129"/>
      <c r="CHV161" s="129"/>
      <c r="CHW161" s="129"/>
      <c r="CHX161" s="129"/>
      <c r="CHY161" s="129"/>
      <c r="CHZ161" s="129"/>
      <c r="CIA161" s="129"/>
      <c r="CIB161" s="129"/>
      <c r="CIC161" s="129"/>
      <c r="CID161" s="129"/>
      <c r="CIE161" s="129"/>
      <c r="CIF161" s="129"/>
      <c r="CIG161" s="129"/>
      <c r="CIH161" s="129"/>
      <c r="CII161" s="129"/>
      <c r="CIJ161" s="129"/>
      <c r="CIK161" s="129"/>
      <c r="CIL161" s="129"/>
      <c r="CIM161" s="129"/>
      <c r="CIN161" s="129"/>
      <c r="CIO161" s="129"/>
      <c r="CIP161" s="129"/>
      <c r="CIQ161" s="129"/>
      <c r="CIR161" s="129"/>
      <c r="CIS161" s="129"/>
      <c r="CIT161" s="129"/>
      <c r="CIU161" s="129"/>
      <c r="CIV161" s="129"/>
      <c r="CIW161" s="129"/>
      <c r="CIX161" s="129"/>
      <c r="CIY161" s="129"/>
      <c r="CIZ161" s="129"/>
      <c r="CJA161" s="129"/>
      <c r="CJB161" s="129"/>
      <c r="CJC161" s="129"/>
      <c r="CJD161" s="129"/>
      <c r="CJE161" s="129"/>
      <c r="CJF161" s="129"/>
      <c r="CJG161" s="129"/>
      <c r="CJH161" s="129"/>
      <c r="CJI161" s="129"/>
      <c r="CJJ161" s="129"/>
      <c r="CJK161" s="129"/>
      <c r="CJL161" s="129"/>
      <c r="CJM161" s="129"/>
      <c r="CJN161" s="129"/>
      <c r="CJO161" s="129"/>
      <c r="CJP161" s="129"/>
      <c r="CJQ161" s="129"/>
      <c r="CJR161" s="129"/>
      <c r="CJS161" s="129"/>
      <c r="CJT161" s="129"/>
      <c r="CJU161" s="129"/>
      <c r="CJV161" s="129"/>
      <c r="CJW161" s="129"/>
      <c r="CJX161" s="129"/>
      <c r="CJY161" s="129"/>
      <c r="CJZ161" s="129"/>
      <c r="CKA161" s="129"/>
      <c r="CKB161" s="129"/>
      <c r="CKC161" s="129"/>
      <c r="CKD161" s="129"/>
      <c r="CKE161" s="129"/>
      <c r="CKF161" s="129"/>
      <c r="CKG161" s="129"/>
      <c r="CKH161" s="129"/>
      <c r="CKI161" s="129"/>
      <c r="CKJ161" s="129"/>
      <c r="CKK161" s="129"/>
      <c r="CKL161" s="129"/>
      <c r="CKM161" s="129"/>
      <c r="CKN161" s="129"/>
      <c r="CKO161" s="129"/>
      <c r="CKP161" s="129"/>
      <c r="CKQ161" s="129"/>
      <c r="CKR161" s="129"/>
      <c r="CKS161" s="129"/>
      <c r="CKT161" s="129"/>
      <c r="CKU161" s="129"/>
      <c r="CKV161" s="129"/>
      <c r="CKW161" s="129"/>
      <c r="CKX161" s="129"/>
      <c r="CKY161" s="129"/>
      <c r="CKZ161" s="129"/>
      <c r="CLA161" s="129"/>
      <c r="CLB161" s="129"/>
      <c r="CLC161" s="129"/>
      <c r="CLD161" s="129"/>
      <c r="CLE161" s="129"/>
      <c r="CLF161" s="129"/>
      <c r="CLG161" s="129"/>
      <c r="CLH161" s="129"/>
      <c r="CLI161" s="129"/>
      <c r="CLJ161" s="129"/>
      <c r="CLK161" s="129"/>
      <c r="CLL161" s="129"/>
      <c r="CLM161" s="129"/>
      <c r="CLN161" s="129"/>
      <c r="CLO161" s="129"/>
      <c r="CLP161" s="129"/>
      <c r="CLQ161" s="129"/>
      <c r="CLR161" s="129"/>
      <c r="CLS161" s="129"/>
      <c r="CLT161" s="129"/>
      <c r="CLU161" s="129"/>
      <c r="CLV161" s="129"/>
      <c r="CLW161" s="129"/>
      <c r="CLX161" s="129"/>
      <c r="CLY161" s="129"/>
      <c r="CLZ161" s="129"/>
      <c r="CMA161" s="129"/>
      <c r="CMB161" s="129"/>
      <c r="CMC161" s="129"/>
      <c r="CMD161" s="129"/>
      <c r="CME161" s="129"/>
      <c r="CMF161" s="129"/>
      <c r="CMG161" s="129"/>
      <c r="CMH161" s="129"/>
      <c r="CMI161" s="129"/>
      <c r="CMJ161" s="129"/>
      <c r="CMK161" s="129"/>
      <c r="CML161" s="129"/>
      <c r="CMM161" s="129"/>
      <c r="CMN161" s="129"/>
      <c r="CMO161" s="129"/>
      <c r="CMP161" s="129"/>
      <c r="CMQ161" s="129"/>
      <c r="CMR161" s="129"/>
      <c r="CMS161" s="129"/>
      <c r="CMT161" s="129"/>
      <c r="CMU161" s="129"/>
      <c r="CMV161" s="129"/>
      <c r="CMW161" s="129"/>
      <c r="CMX161" s="129"/>
      <c r="CMY161" s="129"/>
      <c r="CMZ161" s="129"/>
      <c r="CNA161" s="129"/>
      <c r="CNB161" s="129"/>
      <c r="CNC161" s="129"/>
      <c r="CND161" s="129"/>
      <c r="CNE161" s="129"/>
      <c r="CNF161" s="129"/>
      <c r="CNG161" s="129"/>
      <c r="CNH161" s="129"/>
      <c r="CNI161" s="129"/>
      <c r="CNJ161" s="129"/>
      <c r="CNK161" s="129"/>
      <c r="CNL161" s="129"/>
      <c r="CNM161" s="129"/>
      <c r="CNN161" s="129"/>
      <c r="CNO161" s="129"/>
      <c r="CNP161" s="129"/>
      <c r="CNQ161" s="129"/>
      <c r="CNR161" s="129"/>
      <c r="CNS161" s="129"/>
      <c r="CNT161" s="129"/>
      <c r="CNU161" s="129"/>
      <c r="CNV161" s="129"/>
      <c r="CNW161" s="129"/>
      <c r="CNX161" s="129"/>
      <c r="CNY161" s="129"/>
      <c r="CNZ161" s="129"/>
      <c r="COA161" s="129"/>
      <c r="COB161" s="129"/>
      <c r="COC161" s="129"/>
      <c r="COD161" s="129"/>
      <c r="COE161" s="129"/>
      <c r="COF161" s="129"/>
      <c r="COG161" s="129"/>
      <c r="COH161" s="129"/>
      <c r="COI161" s="129"/>
      <c r="COJ161" s="129"/>
      <c r="COK161" s="129"/>
      <c r="COL161" s="129"/>
      <c r="COM161" s="129"/>
      <c r="CON161" s="129"/>
      <c r="COO161" s="129"/>
      <c r="COP161" s="129"/>
      <c r="COQ161" s="129"/>
      <c r="COR161" s="129"/>
      <c r="COS161" s="129"/>
      <c r="COT161" s="129"/>
      <c r="COU161" s="129"/>
      <c r="COV161" s="129"/>
      <c r="COW161" s="129"/>
      <c r="COX161" s="129"/>
      <c r="COY161" s="129"/>
      <c r="COZ161" s="129"/>
      <c r="CPA161" s="129"/>
      <c r="CPB161" s="129"/>
      <c r="CPC161" s="129"/>
      <c r="CPD161" s="129"/>
      <c r="CPE161" s="129"/>
      <c r="CPF161" s="129"/>
      <c r="CPG161" s="129"/>
      <c r="CPH161" s="129"/>
      <c r="CPI161" s="129"/>
      <c r="CPJ161" s="129"/>
      <c r="CPK161" s="129"/>
      <c r="CPL161" s="129"/>
      <c r="CPM161" s="129"/>
      <c r="CPN161" s="129"/>
      <c r="CPO161" s="129"/>
      <c r="CPP161" s="129"/>
      <c r="CPQ161" s="129"/>
      <c r="CPR161" s="129"/>
      <c r="CPS161" s="129"/>
      <c r="CPT161" s="129"/>
      <c r="CPU161" s="129"/>
      <c r="CPV161" s="129"/>
      <c r="CPW161" s="129"/>
      <c r="CPX161" s="129"/>
      <c r="CPY161" s="129"/>
      <c r="CPZ161" s="129"/>
      <c r="CQA161" s="129"/>
      <c r="CQB161" s="129"/>
      <c r="CQC161" s="129"/>
      <c r="CQD161" s="129"/>
      <c r="CQE161" s="129"/>
      <c r="CQF161" s="129"/>
      <c r="CQG161" s="129"/>
      <c r="CQH161" s="129"/>
      <c r="CQI161" s="129"/>
      <c r="CQJ161" s="129"/>
      <c r="CQK161" s="129"/>
      <c r="CQL161" s="129"/>
      <c r="CQM161" s="129"/>
      <c r="CQN161" s="129"/>
      <c r="CQO161" s="129"/>
      <c r="CQP161" s="129"/>
      <c r="CQQ161" s="129"/>
      <c r="CQR161" s="129"/>
      <c r="CQS161" s="129"/>
      <c r="CQT161" s="129"/>
      <c r="CQU161" s="129"/>
      <c r="CQV161" s="129"/>
      <c r="CQW161" s="129"/>
      <c r="CQX161" s="129"/>
      <c r="CQY161" s="129"/>
      <c r="CQZ161" s="129"/>
      <c r="CRA161" s="129"/>
      <c r="CRB161" s="129"/>
      <c r="CRC161" s="129"/>
      <c r="CRD161" s="129"/>
      <c r="CRE161" s="129"/>
      <c r="CRF161" s="129"/>
      <c r="CRG161" s="129"/>
      <c r="CRH161" s="129"/>
      <c r="CRI161" s="129"/>
      <c r="CRJ161" s="129"/>
      <c r="CRK161" s="129"/>
      <c r="CRL161" s="129"/>
      <c r="CRM161" s="129"/>
      <c r="CRN161" s="129"/>
      <c r="CRO161" s="129"/>
      <c r="CRP161" s="129"/>
      <c r="CRQ161" s="129"/>
      <c r="CRR161" s="129"/>
      <c r="CRS161" s="129"/>
      <c r="CRT161" s="129"/>
      <c r="CRU161" s="129"/>
      <c r="CRV161" s="129"/>
      <c r="CRW161" s="129"/>
      <c r="CRX161" s="129"/>
      <c r="CRY161" s="129"/>
      <c r="CRZ161" s="129"/>
      <c r="CSA161" s="129"/>
      <c r="CSB161" s="129"/>
      <c r="CSC161" s="129"/>
      <c r="CSD161" s="129"/>
      <c r="CSE161" s="129"/>
      <c r="CSF161" s="129"/>
      <c r="CSG161" s="129"/>
      <c r="CSH161" s="129"/>
      <c r="CSI161" s="129"/>
      <c r="CSJ161" s="129"/>
      <c r="CSK161" s="129"/>
      <c r="CSL161" s="129"/>
      <c r="CSM161" s="129"/>
      <c r="CSN161" s="129"/>
      <c r="CSO161" s="129"/>
      <c r="CSP161" s="129"/>
      <c r="CSQ161" s="129"/>
      <c r="CSR161" s="129"/>
      <c r="CSS161" s="129"/>
      <c r="CST161" s="129"/>
      <c r="CSU161" s="129"/>
      <c r="CSV161" s="129"/>
      <c r="CSW161" s="129"/>
      <c r="CSX161" s="129"/>
      <c r="CSY161" s="129"/>
      <c r="CSZ161" s="129"/>
      <c r="CTA161" s="129"/>
      <c r="CTB161" s="129"/>
      <c r="CTC161" s="129"/>
      <c r="CTD161" s="129"/>
      <c r="CTE161" s="129"/>
      <c r="CTF161" s="129"/>
      <c r="CTG161" s="129"/>
      <c r="CTH161" s="129"/>
      <c r="CTI161" s="129"/>
      <c r="CTJ161" s="129"/>
      <c r="CTK161" s="129"/>
      <c r="CTL161" s="129"/>
      <c r="CTM161" s="129"/>
      <c r="CTN161" s="129"/>
      <c r="CTO161" s="129"/>
      <c r="CTP161" s="129"/>
      <c r="CTQ161" s="129"/>
      <c r="CTR161" s="129"/>
      <c r="CTS161" s="129"/>
      <c r="CTT161" s="129"/>
      <c r="CTU161" s="129"/>
      <c r="CTV161" s="129"/>
      <c r="CTW161" s="129"/>
      <c r="CTX161" s="129"/>
      <c r="CTY161" s="129"/>
      <c r="CTZ161" s="129"/>
      <c r="CUA161" s="129"/>
      <c r="CUB161" s="129"/>
      <c r="CUC161" s="129"/>
      <c r="CUD161" s="129"/>
      <c r="CUE161" s="129"/>
      <c r="CUF161" s="129"/>
      <c r="CUG161" s="129"/>
      <c r="CUH161" s="129"/>
      <c r="CUI161" s="129"/>
      <c r="CUJ161" s="129"/>
      <c r="CUK161" s="129"/>
      <c r="CUL161" s="129"/>
      <c r="CUM161" s="129"/>
      <c r="CUN161" s="129"/>
      <c r="CUO161" s="129"/>
      <c r="CUP161" s="129"/>
      <c r="CUQ161" s="129"/>
      <c r="CUR161" s="129"/>
      <c r="CUS161" s="129"/>
      <c r="CUT161" s="129"/>
      <c r="CUU161" s="129"/>
      <c r="CUV161" s="129"/>
      <c r="CUW161" s="129"/>
      <c r="CUX161" s="129"/>
      <c r="CUY161" s="129"/>
      <c r="CUZ161" s="129"/>
      <c r="CVA161" s="129"/>
      <c r="CVB161" s="129"/>
      <c r="CVC161" s="129"/>
      <c r="CVD161" s="129"/>
      <c r="CVE161" s="129"/>
      <c r="CVF161" s="129"/>
      <c r="CVG161" s="129"/>
      <c r="CVH161" s="129"/>
      <c r="CVI161" s="129"/>
      <c r="CVJ161" s="129"/>
      <c r="CVK161" s="129"/>
      <c r="CVL161" s="129"/>
      <c r="CVM161" s="129"/>
      <c r="CVN161" s="129"/>
      <c r="CVO161" s="129"/>
      <c r="CVP161" s="129"/>
      <c r="CVQ161" s="129"/>
      <c r="CVR161" s="129"/>
      <c r="CVS161" s="129"/>
      <c r="CVT161" s="129"/>
      <c r="CVU161" s="129"/>
      <c r="CVV161" s="129"/>
      <c r="CVW161" s="129"/>
      <c r="CVX161" s="129"/>
      <c r="CVY161" s="129"/>
      <c r="CVZ161" s="129"/>
      <c r="CWA161" s="129"/>
      <c r="CWB161" s="129"/>
      <c r="CWC161" s="129"/>
      <c r="CWD161" s="129"/>
      <c r="CWE161" s="129"/>
      <c r="CWF161" s="129"/>
      <c r="CWG161" s="129"/>
      <c r="CWH161" s="129"/>
      <c r="CWI161" s="129"/>
      <c r="CWJ161" s="129"/>
      <c r="CWK161" s="129"/>
      <c r="CWL161" s="129"/>
      <c r="CWM161" s="129"/>
      <c r="CWN161" s="129"/>
      <c r="CWO161" s="129"/>
      <c r="CWP161" s="129"/>
      <c r="CWQ161" s="129"/>
      <c r="CWR161" s="129"/>
      <c r="CWS161" s="129"/>
      <c r="CWT161" s="129"/>
      <c r="CWU161" s="129"/>
      <c r="CWV161" s="129"/>
      <c r="CWW161" s="129"/>
      <c r="CWX161" s="129"/>
      <c r="CWY161" s="129"/>
      <c r="CWZ161" s="129"/>
      <c r="CXA161" s="129"/>
      <c r="CXB161" s="129"/>
      <c r="CXC161" s="129"/>
      <c r="CXD161" s="129"/>
      <c r="CXE161" s="129"/>
      <c r="CXF161" s="129"/>
      <c r="CXG161" s="129"/>
      <c r="CXH161" s="129"/>
      <c r="CXI161" s="129"/>
      <c r="CXJ161" s="129"/>
      <c r="CXK161" s="129"/>
      <c r="CXL161" s="129"/>
      <c r="CXM161" s="129"/>
      <c r="CXN161" s="129"/>
      <c r="CXO161" s="129"/>
      <c r="CXP161" s="129"/>
      <c r="CXQ161" s="129"/>
      <c r="CXR161" s="129"/>
      <c r="CXS161" s="129"/>
      <c r="CXT161" s="129"/>
      <c r="CXU161" s="129"/>
      <c r="CXV161" s="129"/>
      <c r="CXW161" s="129"/>
      <c r="CXX161" s="129"/>
      <c r="CXY161" s="129"/>
      <c r="CXZ161" s="129"/>
      <c r="CYA161" s="129"/>
      <c r="CYB161" s="129"/>
      <c r="CYC161" s="129"/>
      <c r="CYD161" s="129"/>
      <c r="CYE161" s="129"/>
      <c r="CYF161" s="129"/>
      <c r="CYG161" s="129"/>
      <c r="CYH161" s="129"/>
      <c r="CYI161" s="129"/>
      <c r="CYJ161" s="129"/>
      <c r="CYK161" s="129"/>
      <c r="CYL161" s="129"/>
      <c r="CYM161" s="129"/>
      <c r="CYN161" s="129"/>
      <c r="CYO161" s="129"/>
      <c r="CYP161" s="129"/>
      <c r="CYQ161" s="129"/>
      <c r="CYR161" s="129"/>
      <c r="CYS161" s="129"/>
      <c r="CYT161" s="129"/>
      <c r="CYU161" s="129"/>
      <c r="CYV161" s="129"/>
      <c r="CYW161" s="129"/>
      <c r="CYX161" s="129"/>
      <c r="CYY161" s="129"/>
      <c r="CYZ161" s="129"/>
      <c r="CZA161" s="129"/>
      <c r="CZB161" s="129"/>
      <c r="CZC161" s="129"/>
      <c r="CZD161" s="129"/>
      <c r="CZE161" s="129"/>
      <c r="CZF161" s="129"/>
      <c r="CZG161" s="129"/>
      <c r="CZH161" s="129"/>
      <c r="CZI161" s="129"/>
      <c r="CZJ161" s="129"/>
      <c r="CZK161" s="129"/>
      <c r="CZL161" s="129"/>
      <c r="CZM161" s="129"/>
      <c r="CZN161" s="129"/>
      <c r="CZO161" s="129"/>
      <c r="CZP161" s="129"/>
      <c r="CZQ161" s="129"/>
      <c r="CZR161" s="129"/>
      <c r="CZS161" s="129"/>
      <c r="CZT161" s="129"/>
      <c r="CZU161" s="129"/>
      <c r="CZV161" s="129"/>
      <c r="CZW161" s="129"/>
      <c r="CZX161" s="129"/>
      <c r="CZY161" s="129"/>
      <c r="CZZ161" s="129"/>
      <c r="DAA161" s="129"/>
      <c r="DAB161" s="129"/>
      <c r="DAC161" s="129"/>
      <c r="DAD161" s="129"/>
      <c r="DAE161" s="129"/>
      <c r="DAF161" s="129"/>
      <c r="DAG161" s="129"/>
      <c r="DAH161" s="129"/>
      <c r="DAI161" s="129"/>
      <c r="DAJ161" s="129"/>
      <c r="DAK161" s="129"/>
      <c r="DAL161" s="129"/>
      <c r="DAM161" s="129"/>
      <c r="DAN161" s="129"/>
      <c r="DAO161" s="129"/>
      <c r="DAP161" s="129"/>
      <c r="DAQ161" s="129"/>
      <c r="DAR161" s="129"/>
      <c r="DAS161" s="129"/>
      <c r="DAT161" s="129"/>
      <c r="DAU161" s="129"/>
      <c r="DAV161" s="129"/>
      <c r="DAW161" s="129"/>
      <c r="DAX161" s="129"/>
      <c r="DAY161" s="129"/>
      <c r="DAZ161" s="129"/>
      <c r="DBA161" s="129"/>
      <c r="DBB161" s="129"/>
      <c r="DBC161" s="129"/>
      <c r="DBD161" s="129"/>
      <c r="DBE161" s="129"/>
      <c r="DBF161" s="129"/>
      <c r="DBG161" s="129"/>
      <c r="DBH161" s="129"/>
      <c r="DBI161" s="129"/>
      <c r="DBJ161" s="129"/>
      <c r="DBK161" s="129"/>
      <c r="DBL161" s="129"/>
      <c r="DBM161" s="129"/>
      <c r="DBN161" s="129"/>
      <c r="DBO161" s="129"/>
      <c r="DBP161" s="129"/>
      <c r="DBQ161" s="129"/>
      <c r="DBR161" s="129"/>
      <c r="DBS161" s="129"/>
      <c r="DBT161" s="129"/>
      <c r="DBU161" s="129"/>
      <c r="DBV161" s="129"/>
      <c r="DBW161" s="129"/>
      <c r="DBX161" s="129"/>
      <c r="DBY161" s="129"/>
      <c r="DBZ161" s="129"/>
      <c r="DCA161" s="129"/>
      <c r="DCB161" s="129"/>
      <c r="DCC161" s="129"/>
      <c r="DCD161" s="129"/>
      <c r="DCE161" s="129"/>
      <c r="DCF161" s="129"/>
      <c r="DCG161" s="129"/>
      <c r="DCH161" s="129"/>
      <c r="DCI161" s="129"/>
      <c r="DCJ161" s="129"/>
      <c r="DCK161" s="129"/>
      <c r="DCL161" s="129"/>
      <c r="DCM161" s="129"/>
      <c r="DCN161" s="129"/>
      <c r="DCO161" s="129"/>
      <c r="DCP161" s="129"/>
      <c r="DCQ161" s="129"/>
      <c r="DCR161" s="129"/>
      <c r="DCS161" s="129"/>
      <c r="DCT161" s="129"/>
      <c r="DCU161" s="129"/>
      <c r="DCV161" s="129"/>
      <c r="DCW161" s="129"/>
      <c r="DCX161" s="129"/>
      <c r="DCY161" s="129"/>
      <c r="DCZ161" s="129"/>
      <c r="DDA161" s="129"/>
      <c r="DDB161" s="129"/>
      <c r="DDC161" s="129"/>
      <c r="DDD161" s="129"/>
      <c r="DDE161" s="129"/>
      <c r="DDF161" s="129"/>
      <c r="DDG161" s="129"/>
      <c r="DDH161" s="129"/>
      <c r="DDI161" s="129"/>
      <c r="DDJ161" s="129"/>
      <c r="DDK161" s="129"/>
      <c r="DDL161" s="129"/>
      <c r="DDM161" s="129"/>
      <c r="DDN161" s="129"/>
      <c r="DDO161" s="129"/>
      <c r="DDP161" s="129"/>
      <c r="DDQ161" s="129"/>
      <c r="DDR161" s="129"/>
      <c r="DDS161" s="129"/>
      <c r="DDT161" s="129"/>
      <c r="DDU161" s="129"/>
      <c r="DDV161" s="129"/>
      <c r="DDW161" s="129"/>
      <c r="DDX161" s="129"/>
      <c r="DDY161" s="129"/>
      <c r="DDZ161" s="129"/>
      <c r="DEA161" s="129"/>
      <c r="DEB161" s="129"/>
      <c r="DEC161" s="129"/>
      <c r="DED161" s="129"/>
      <c r="DEE161" s="129"/>
      <c r="DEF161" s="129"/>
      <c r="DEG161" s="129"/>
      <c r="DEH161" s="129"/>
      <c r="DEI161" s="129"/>
      <c r="DEJ161" s="129"/>
      <c r="DEK161" s="129"/>
      <c r="DEL161" s="129"/>
      <c r="DEM161" s="129"/>
      <c r="DEN161" s="129"/>
      <c r="DEO161" s="129"/>
      <c r="DEP161" s="129"/>
      <c r="DEQ161" s="129"/>
      <c r="DER161" s="129"/>
      <c r="DES161" s="129"/>
      <c r="DET161" s="129"/>
      <c r="DEU161" s="129"/>
      <c r="DEV161" s="129"/>
      <c r="DEW161" s="129"/>
      <c r="DEX161" s="129"/>
      <c r="DEY161" s="129"/>
      <c r="DEZ161" s="129"/>
      <c r="DFA161" s="129"/>
      <c r="DFB161" s="129"/>
      <c r="DFC161" s="129"/>
      <c r="DFD161" s="129"/>
      <c r="DFE161" s="129"/>
      <c r="DFF161" s="129"/>
      <c r="DFG161" s="129"/>
      <c r="DFH161" s="129"/>
      <c r="DFI161" s="129"/>
      <c r="DFJ161" s="129"/>
      <c r="DFK161" s="129"/>
      <c r="DFL161" s="129"/>
      <c r="DFM161" s="129"/>
      <c r="DFN161" s="129"/>
      <c r="DFO161" s="129"/>
      <c r="DFP161" s="129"/>
      <c r="DFQ161" s="129"/>
      <c r="DFR161" s="129"/>
      <c r="DFS161" s="129"/>
      <c r="DFT161" s="129"/>
      <c r="DFU161" s="129"/>
      <c r="DFV161" s="129"/>
      <c r="DFW161" s="129"/>
      <c r="DFX161" s="129"/>
      <c r="DFY161" s="129"/>
      <c r="DFZ161" s="129"/>
      <c r="DGA161" s="129"/>
      <c r="DGB161" s="129"/>
      <c r="DGC161" s="129"/>
      <c r="DGD161" s="129"/>
      <c r="DGE161" s="129"/>
      <c r="DGF161" s="129"/>
      <c r="DGG161" s="129"/>
      <c r="DGH161" s="129"/>
      <c r="DGI161" s="129"/>
      <c r="DGJ161" s="129"/>
      <c r="DGK161" s="129"/>
      <c r="DGL161" s="129"/>
      <c r="DGM161" s="129"/>
      <c r="DGN161" s="129"/>
      <c r="DGO161" s="129"/>
      <c r="DGP161" s="129"/>
      <c r="DGQ161" s="129"/>
      <c r="DGR161" s="129"/>
      <c r="DGS161" s="129"/>
      <c r="DGT161" s="129"/>
      <c r="DGU161" s="129"/>
      <c r="DGV161" s="129"/>
      <c r="DGW161" s="129"/>
      <c r="DGX161" s="129"/>
      <c r="DGY161" s="129"/>
      <c r="DGZ161" s="129"/>
      <c r="DHA161" s="129"/>
      <c r="DHB161" s="129"/>
      <c r="DHC161" s="129"/>
      <c r="DHD161" s="129"/>
      <c r="DHE161" s="129"/>
      <c r="DHF161" s="129"/>
      <c r="DHG161" s="129"/>
      <c r="DHH161" s="129"/>
      <c r="DHI161" s="129"/>
      <c r="DHJ161" s="129"/>
      <c r="DHK161" s="129"/>
      <c r="DHL161" s="129"/>
      <c r="DHM161" s="129"/>
      <c r="DHN161" s="129"/>
      <c r="DHO161" s="129"/>
      <c r="DHP161" s="129"/>
      <c r="DHQ161" s="129"/>
      <c r="DHR161" s="129"/>
      <c r="DHS161" s="129"/>
      <c r="DHT161" s="129"/>
      <c r="DHU161" s="129"/>
      <c r="DHV161" s="129"/>
      <c r="DHW161" s="129"/>
      <c r="DHX161" s="129"/>
      <c r="DHY161" s="129"/>
      <c r="DHZ161" s="129"/>
      <c r="DIA161" s="129"/>
      <c r="DIB161" s="129"/>
      <c r="DIC161" s="129"/>
      <c r="DID161" s="129"/>
      <c r="DIE161" s="129"/>
      <c r="DIF161" s="129"/>
      <c r="DIG161" s="129"/>
      <c r="DIH161" s="129"/>
      <c r="DII161" s="129"/>
      <c r="DIJ161" s="129"/>
      <c r="DIK161" s="129"/>
      <c r="DIL161" s="129"/>
      <c r="DIM161" s="129"/>
      <c r="DIN161" s="129"/>
      <c r="DIO161" s="129"/>
      <c r="DIP161" s="129"/>
      <c r="DIQ161" s="129"/>
      <c r="DIR161" s="129"/>
      <c r="DIS161" s="129"/>
      <c r="DIT161" s="129"/>
      <c r="DIU161" s="129"/>
      <c r="DIV161" s="129"/>
      <c r="DIW161" s="129"/>
      <c r="DIX161" s="129"/>
      <c r="DIY161" s="129"/>
      <c r="DIZ161" s="129"/>
      <c r="DJA161" s="129"/>
      <c r="DJB161" s="129"/>
      <c r="DJC161" s="129"/>
      <c r="DJD161" s="129"/>
      <c r="DJE161" s="129"/>
      <c r="DJF161" s="129"/>
      <c r="DJG161" s="129"/>
      <c r="DJH161" s="129"/>
      <c r="DJI161" s="129"/>
      <c r="DJJ161" s="129"/>
      <c r="DJK161" s="129"/>
      <c r="DJL161" s="129"/>
      <c r="DJM161" s="129"/>
      <c r="DJN161" s="129"/>
      <c r="DJO161" s="129"/>
      <c r="DJP161" s="129"/>
      <c r="DJQ161" s="129"/>
      <c r="DJR161" s="129"/>
      <c r="DJS161" s="129"/>
      <c r="DJT161" s="129"/>
      <c r="DJU161" s="129"/>
      <c r="DJV161" s="129"/>
      <c r="DJW161" s="129"/>
      <c r="DJX161" s="129"/>
      <c r="DJY161" s="129"/>
      <c r="DJZ161" s="129"/>
      <c r="DKA161" s="129"/>
      <c r="DKB161" s="129"/>
      <c r="DKC161" s="129"/>
      <c r="DKD161" s="129"/>
      <c r="DKE161" s="129"/>
      <c r="DKF161" s="129"/>
      <c r="DKG161" s="129"/>
      <c r="DKH161" s="129"/>
      <c r="DKI161" s="129"/>
      <c r="DKJ161" s="129"/>
      <c r="DKK161" s="129"/>
      <c r="DKL161" s="129"/>
      <c r="DKM161" s="129"/>
      <c r="DKN161" s="129"/>
      <c r="DKO161" s="129"/>
      <c r="DKP161" s="129"/>
      <c r="DKQ161" s="129"/>
      <c r="DKR161" s="129"/>
      <c r="DKS161" s="129"/>
      <c r="DKT161" s="129"/>
      <c r="DKU161" s="129"/>
      <c r="DKV161" s="129"/>
      <c r="DKW161" s="129"/>
      <c r="DKX161" s="129"/>
      <c r="DKY161" s="129"/>
      <c r="DKZ161" s="129"/>
      <c r="DLA161" s="129"/>
      <c r="DLB161" s="129"/>
      <c r="DLC161" s="129"/>
      <c r="DLD161" s="129"/>
      <c r="DLE161" s="129"/>
      <c r="DLF161" s="129"/>
      <c r="DLG161" s="129"/>
      <c r="DLH161" s="129"/>
      <c r="DLI161" s="129"/>
      <c r="DLJ161" s="129"/>
      <c r="DLK161" s="129"/>
      <c r="DLL161" s="129"/>
      <c r="DLM161" s="129"/>
      <c r="DLN161" s="129"/>
      <c r="DLO161" s="129"/>
      <c r="DLP161" s="129"/>
      <c r="DLQ161" s="129"/>
      <c r="DLR161" s="129"/>
      <c r="DLS161" s="129"/>
      <c r="DLT161" s="129"/>
      <c r="DLU161" s="129"/>
      <c r="DLV161" s="129"/>
      <c r="DLW161" s="129"/>
      <c r="DLX161" s="129"/>
      <c r="DLY161" s="129"/>
      <c r="DLZ161" s="129"/>
      <c r="DMA161" s="129"/>
      <c r="DMB161" s="129"/>
      <c r="DMC161" s="129"/>
      <c r="DMD161" s="129"/>
      <c r="DME161" s="129"/>
      <c r="DMF161" s="129"/>
      <c r="DMG161" s="129"/>
      <c r="DMH161" s="129"/>
      <c r="DMI161" s="129"/>
      <c r="DMJ161" s="129"/>
      <c r="DMK161" s="129"/>
      <c r="DML161" s="129"/>
      <c r="DMM161" s="129"/>
      <c r="DMN161" s="129"/>
      <c r="DMO161" s="129"/>
      <c r="DMP161" s="129"/>
      <c r="DMQ161" s="129"/>
      <c r="DMR161" s="129"/>
      <c r="DMS161" s="129"/>
      <c r="DMT161" s="129"/>
      <c r="DMU161" s="129"/>
      <c r="DMV161" s="129"/>
      <c r="DMW161" s="129"/>
      <c r="DMX161" s="129"/>
      <c r="DMY161" s="129"/>
      <c r="DMZ161" s="129"/>
      <c r="DNA161" s="129"/>
      <c r="DNB161" s="129"/>
      <c r="DNC161" s="129"/>
      <c r="DND161" s="129"/>
      <c r="DNE161" s="129"/>
      <c r="DNF161" s="129"/>
      <c r="DNG161" s="129"/>
      <c r="DNH161" s="129"/>
      <c r="DNI161" s="129"/>
      <c r="DNJ161" s="129"/>
      <c r="DNK161" s="129"/>
      <c r="DNL161" s="129"/>
      <c r="DNM161" s="129"/>
      <c r="DNN161" s="129"/>
      <c r="DNO161" s="129"/>
      <c r="DNP161" s="129"/>
      <c r="DNQ161" s="129"/>
      <c r="DNR161" s="129"/>
      <c r="DNS161" s="129"/>
      <c r="DNT161" s="129"/>
      <c r="DNU161" s="129"/>
      <c r="DNV161" s="129"/>
      <c r="DNW161" s="129"/>
      <c r="DNX161" s="129"/>
      <c r="DNY161" s="129"/>
      <c r="DNZ161" s="129"/>
      <c r="DOA161" s="129"/>
      <c r="DOB161" s="129"/>
      <c r="DOC161" s="129"/>
      <c r="DOD161" s="129"/>
      <c r="DOE161" s="129"/>
      <c r="DOF161" s="129"/>
      <c r="DOG161" s="129"/>
      <c r="DOH161" s="129"/>
      <c r="DOI161" s="129"/>
      <c r="DOJ161" s="129"/>
      <c r="DOK161" s="129"/>
      <c r="DOL161" s="129"/>
      <c r="DOM161" s="129"/>
      <c r="DON161" s="129"/>
      <c r="DOO161" s="129"/>
      <c r="DOP161" s="129"/>
      <c r="DOQ161" s="129"/>
      <c r="DOR161" s="129"/>
      <c r="DOS161" s="129"/>
      <c r="DOT161" s="129"/>
      <c r="DOU161" s="129"/>
      <c r="DOV161" s="129"/>
      <c r="DOW161" s="129"/>
      <c r="DOX161" s="129"/>
      <c r="DOY161" s="129"/>
      <c r="DOZ161" s="129"/>
      <c r="DPA161" s="129"/>
      <c r="DPB161" s="129"/>
      <c r="DPC161" s="129"/>
      <c r="DPD161" s="129"/>
      <c r="DPE161" s="129"/>
      <c r="DPF161" s="129"/>
      <c r="DPG161" s="129"/>
      <c r="DPH161" s="129"/>
      <c r="DPI161" s="129"/>
      <c r="DPJ161" s="129"/>
      <c r="DPK161" s="129"/>
      <c r="DPL161" s="129"/>
      <c r="DPM161" s="129"/>
      <c r="DPN161" s="129"/>
      <c r="DPO161" s="129"/>
      <c r="DPP161" s="129"/>
      <c r="DPQ161" s="129"/>
      <c r="DPR161" s="129"/>
      <c r="DPS161" s="129"/>
      <c r="DPT161" s="129"/>
      <c r="DPU161" s="129"/>
      <c r="DPV161" s="129"/>
      <c r="DPW161" s="129"/>
      <c r="DPX161" s="129"/>
      <c r="DPY161" s="129"/>
      <c r="DPZ161" s="129"/>
      <c r="DQA161" s="129"/>
      <c r="DQB161" s="129"/>
      <c r="DQC161" s="129"/>
      <c r="DQD161" s="129"/>
      <c r="DQE161" s="129"/>
      <c r="DQF161" s="129"/>
      <c r="DQG161" s="129"/>
      <c r="DQH161" s="129"/>
      <c r="DQI161" s="129"/>
      <c r="DQJ161" s="129"/>
      <c r="DQK161" s="129"/>
      <c r="DQL161" s="129"/>
      <c r="DQM161" s="129"/>
      <c r="DQN161" s="129"/>
      <c r="DQO161" s="129"/>
      <c r="DQP161" s="129"/>
      <c r="DQQ161" s="129"/>
      <c r="DQR161" s="129"/>
      <c r="DQS161" s="129"/>
      <c r="DQT161" s="129"/>
      <c r="DQU161" s="129"/>
      <c r="DQV161" s="129"/>
      <c r="DQW161" s="129"/>
      <c r="DQX161" s="129"/>
      <c r="DQY161" s="129"/>
      <c r="DQZ161" s="129"/>
      <c r="DRA161" s="129"/>
      <c r="DRB161" s="129"/>
      <c r="DRC161" s="129"/>
      <c r="DRD161" s="129"/>
      <c r="DRE161" s="129"/>
      <c r="DRF161" s="129"/>
      <c r="DRG161" s="129"/>
      <c r="DRH161" s="129"/>
      <c r="DRI161" s="129"/>
      <c r="DRJ161" s="129"/>
      <c r="DRK161" s="129"/>
      <c r="DRL161" s="129"/>
      <c r="DRM161" s="129"/>
      <c r="DRN161" s="129"/>
      <c r="DRO161" s="129"/>
      <c r="DRP161" s="129"/>
      <c r="DRQ161" s="129"/>
      <c r="DRR161" s="129"/>
      <c r="DRS161" s="129"/>
      <c r="DRT161" s="129"/>
      <c r="DRU161" s="129"/>
      <c r="DRV161" s="129"/>
      <c r="DRW161" s="129"/>
      <c r="DRX161" s="129"/>
      <c r="DRY161" s="129"/>
      <c r="DRZ161" s="129"/>
      <c r="DSA161" s="129"/>
      <c r="DSB161" s="129"/>
      <c r="DSC161" s="129"/>
      <c r="DSD161" s="129"/>
      <c r="DSE161" s="129"/>
      <c r="DSF161" s="129"/>
      <c r="DSG161" s="129"/>
      <c r="DSH161" s="129"/>
      <c r="DSI161" s="129"/>
      <c r="DSJ161" s="129"/>
      <c r="DSK161" s="129"/>
      <c r="DSL161" s="129"/>
      <c r="DSM161" s="129"/>
      <c r="DSN161" s="129"/>
      <c r="DSO161" s="129"/>
      <c r="DSP161" s="129"/>
      <c r="DSQ161" s="129"/>
      <c r="DSR161" s="129"/>
      <c r="DSS161" s="129"/>
      <c r="DST161" s="129"/>
      <c r="DSU161" s="129"/>
      <c r="DSV161" s="129"/>
      <c r="DSW161" s="129"/>
      <c r="DSX161" s="129"/>
      <c r="DSY161" s="129"/>
      <c r="DSZ161" s="129"/>
      <c r="DTA161" s="129"/>
      <c r="DTB161" s="129"/>
      <c r="DTC161" s="129"/>
      <c r="DTD161" s="129"/>
      <c r="DTE161" s="129"/>
      <c r="DTF161" s="129"/>
      <c r="DTG161" s="129"/>
      <c r="DTH161" s="129"/>
      <c r="DTI161" s="129"/>
      <c r="DTJ161" s="129"/>
      <c r="DTK161" s="129"/>
      <c r="DTL161" s="129"/>
      <c r="DTM161" s="129"/>
      <c r="DTN161" s="129"/>
      <c r="DTO161" s="129"/>
      <c r="DTP161" s="129"/>
      <c r="DTQ161" s="129"/>
      <c r="DTR161" s="129"/>
      <c r="DTS161" s="129"/>
      <c r="DTT161" s="129"/>
      <c r="DTU161" s="129"/>
      <c r="DTV161" s="129"/>
      <c r="DTW161" s="129"/>
      <c r="DTX161" s="129"/>
      <c r="DTY161" s="129"/>
      <c r="DTZ161" s="129"/>
      <c r="DUA161" s="129"/>
      <c r="DUB161" s="129"/>
      <c r="DUC161" s="129"/>
      <c r="DUD161" s="129"/>
      <c r="DUE161" s="129"/>
      <c r="DUF161" s="129"/>
      <c r="DUG161" s="129"/>
      <c r="DUH161" s="129"/>
      <c r="DUI161" s="129"/>
      <c r="DUJ161" s="129"/>
      <c r="DUK161" s="129"/>
      <c r="DUL161" s="129"/>
      <c r="DUM161" s="129"/>
      <c r="DUN161" s="129"/>
      <c r="DUO161" s="129"/>
      <c r="DUP161" s="129"/>
      <c r="DUQ161" s="129"/>
      <c r="DUR161" s="129"/>
      <c r="DUS161" s="129"/>
      <c r="DUT161" s="129"/>
      <c r="DUU161" s="129"/>
      <c r="DUV161" s="129"/>
      <c r="DUW161" s="129"/>
      <c r="DUX161" s="129"/>
      <c r="DUY161" s="129"/>
      <c r="DUZ161" s="129"/>
      <c r="DVA161" s="129"/>
      <c r="DVB161" s="129"/>
      <c r="DVC161" s="129"/>
      <c r="DVD161" s="129"/>
      <c r="DVE161" s="129"/>
      <c r="DVF161" s="129"/>
      <c r="DVG161" s="129"/>
      <c r="DVH161" s="129"/>
      <c r="DVI161" s="129"/>
      <c r="DVJ161" s="129"/>
      <c r="DVK161" s="129"/>
      <c r="DVL161" s="129"/>
      <c r="DVM161" s="129"/>
      <c r="DVN161" s="129"/>
      <c r="DVO161" s="129"/>
      <c r="DVP161" s="129"/>
      <c r="DVQ161" s="129"/>
      <c r="DVR161" s="129"/>
      <c r="DVS161" s="129"/>
      <c r="DVT161" s="129"/>
      <c r="DVU161" s="129"/>
      <c r="DVV161" s="129"/>
      <c r="DVW161" s="129"/>
      <c r="DVX161" s="129"/>
      <c r="DVY161" s="129"/>
      <c r="DVZ161" s="129"/>
      <c r="DWA161" s="129"/>
      <c r="DWB161" s="129"/>
      <c r="DWC161" s="129"/>
      <c r="DWD161" s="129"/>
      <c r="DWE161" s="129"/>
      <c r="DWF161" s="129"/>
      <c r="DWG161" s="129"/>
      <c r="DWH161" s="129"/>
      <c r="DWI161" s="129"/>
      <c r="DWJ161" s="129"/>
      <c r="DWK161" s="129"/>
      <c r="DWL161" s="129"/>
      <c r="DWM161" s="129"/>
      <c r="DWN161" s="129"/>
      <c r="DWO161" s="129"/>
      <c r="DWP161" s="129"/>
      <c r="DWQ161" s="129"/>
      <c r="DWR161" s="129"/>
      <c r="DWS161" s="129"/>
      <c r="DWT161" s="129"/>
      <c r="DWU161" s="129"/>
      <c r="DWV161" s="129"/>
      <c r="DWW161" s="129"/>
      <c r="DWX161" s="129"/>
      <c r="DWY161" s="129"/>
      <c r="DWZ161" s="129"/>
      <c r="DXA161" s="129"/>
      <c r="DXB161" s="129"/>
      <c r="DXC161" s="129"/>
      <c r="DXD161" s="129"/>
      <c r="DXE161" s="129"/>
      <c r="DXF161" s="129"/>
      <c r="DXG161" s="129"/>
      <c r="DXH161" s="129"/>
      <c r="DXI161" s="129"/>
      <c r="DXJ161" s="129"/>
      <c r="DXK161" s="129"/>
      <c r="DXL161" s="129"/>
      <c r="DXM161" s="129"/>
      <c r="DXN161" s="129"/>
      <c r="DXO161" s="129"/>
      <c r="DXP161" s="129"/>
      <c r="DXQ161" s="129"/>
      <c r="DXR161" s="129"/>
      <c r="DXS161" s="129"/>
      <c r="DXT161" s="129"/>
      <c r="DXU161" s="129"/>
      <c r="DXV161" s="129"/>
      <c r="DXW161" s="129"/>
      <c r="DXX161" s="129"/>
      <c r="DXY161" s="129"/>
      <c r="DXZ161" s="129"/>
      <c r="DYA161" s="129"/>
      <c r="DYB161" s="129"/>
      <c r="DYC161" s="129"/>
      <c r="DYD161" s="129"/>
      <c r="DYE161" s="129"/>
      <c r="DYF161" s="129"/>
      <c r="DYG161" s="129"/>
      <c r="DYH161" s="129"/>
      <c r="DYI161" s="129"/>
      <c r="DYJ161" s="129"/>
      <c r="DYK161" s="129"/>
      <c r="DYL161" s="129"/>
      <c r="DYM161" s="129"/>
      <c r="DYN161" s="129"/>
      <c r="DYO161" s="129"/>
      <c r="DYP161" s="129"/>
      <c r="DYQ161" s="129"/>
      <c r="DYR161" s="129"/>
      <c r="DYS161" s="129"/>
      <c r="DYT161" s="129"/>
      <c r="DYU161" s="129"/>
      <c r="DYV161" s="129"/>
      <c r="DYW161" s="129"/>
      <c r="DYX161" s="129"/>
      <c r="DYY161" s="129"/>
      <c r="DYZ161" s="129"/>
      <c r="DZA161" s="129"/>
      <c r="DZB161" s="129"/>
      <c r="DZC161" s="129"/>
      <c r="DZD161" s="129"/>
      <c r="DZE161" s="129"/>
      <c r="DZF161" s="129"/>
      <c r="DZG161" s="129"/>
      <c r="DZH161" s="129"/>
      <c r="DZI161" s="129"/>
      <c r="DZJ161" s="129"/>
      <c r="DZK161" s="129"/>
      <c r="DZL161" s="129"/>
      <c r="DZM161" s="129"/>
      <c r="DZN161" s="129"/>
      <c r="DZO161" s="129"/>
      <c r="DZP161" s="129"/>
      <c r="DZQ161" s="129"/>
      <c r="DZR161" s="129"/>
      <c r="DZS161" s="129"/>
      <c r="DZT161" s="129"/>
      <c r="DZU161" s="129"/>
      <c r="DZV161" s="129"/>
      <c r="DZW161" s="129"/>
      <c r="DZX161" s="129"/>
      <c r="DZY161" s="129"/>
      <c r="DZZ161" s="129"/>
      <c r="EAA161" s="129"/>
      <c r="EAB161" s="129"/>
      <c r="EAC161" s="129"/>
      <c r="EAD161" s="129"/>
      <c r="EAE161" s="129"/>
      <c r="EAF161" s="129"/>
      <c r="EAG161" s="129"/>
      <c r="EAH161" s="129"/>
      <c r="EAI161" s="129"/>
      <c r="EAJ161" s="129"/>
      <c r="EAK161" s="129"/>
      <c r="EAL161" s="129"/>
      <c r="EAM161" s="129"/>
      <c r="EAN161" s="129"/>
      <c r="EAO161" s="129"/>
      <c r="EAP161" s="129"/>
      <c r="EAQ161" s="129"/>
      <c r="EAR161" s="129"/>
      <c r="EAS161" s="129"/>
      <c r="EAT161" s="129"/>
      <c r="EAU161" s="129"/>
      <c r="EAV161" s="129"/>
      <c r="EAW161" s="129"/>
      <c r="EAX161" s="129"/>
      <c r="EAY161" s="129"/>
      <c r="EAZ161" s="129"/>
      <c r="EBA161" s="129"/>
      <c r="EBB161" s="129"/>
      <c r="EBC161" s="129"/>
      <c r="EBD161" s="129"/>
      <c r="EBE161" s="129"/>
      <c r="EBF161" s="129"/>
      <c r="EBG161" s="129"/>
      <c r="EBH161" s="129"/>
      <c r="EBI161" s="129"/>
      <c r="EBJ161" s="129"/>
      <c r="EBK161" s="129"/>
      <c r="EBL161" s="129"/>
      <c r="EBM161" s="129"/>
      <c r="EBN161" s="129"/>
      <c r="EBO161" s="129"/>
      <c r="EBP161" s="129"/>
      <c r="EBQ161" s="129"/>
      <c r="EBR161" s="129"/>
      <c r="EBS161" s="129"/>
      <c r="EBT161" s="129"/>
      <c r="EBU161" s="129"/>
      <c r="EBV161" s="129"/>
      <c r="EBW161" s="129"/>
      <c r="EBX161" s="129"/>
      <c r="EBY161" s="129"/>
      <c r="EBZ161" s="129"/>
      <c r="ECA161" s="129"/>
      <c r="ECB161" s="129"/>
      <c r="ECC161" s="129"/>
      <c r="ECD161" s="129"/>
      <c r="ECE161" s="129"/>
      <c r="ECF161" s="129"/>
      <c r="ECG161" s="129"/>
      <c r="ECH161" s="129"/>
      <c r="ECI161" s="129"/>
      <c r="ECJ161" s="129"/>
      <c r="ECK161" s="129"/>
      <c r="ECL161" s="129"/>
      <c r="ECM161" s="129"/>
      <c r="ECN161" s="129"/>
      <c r="ECO161" s="129"/>
      <c r="ECP161" s="129"/>
      <c r="ECQ161" s="129"/>
      <c r="ECR161" s="129"/>
      <c r="ECS161" s="129"/>
      <c r="ECT161" s="129"/>
      <c r="ECU161" s="129"/>
      <c r="ECV161" s="129"/>
      <c r="ECW161" s="129"/>
      <c r="ECX161" s="129"/>
      <c r="ECY161" s="129"/>
      <c r="ECZ161" s="129"/>
      <c r="EDA161" s="129"/>
      <c r="EDB161" s="129"/>
      <c r="EDC161" s="129"/>
      <c r="EDD161" s="129"/>
      <c r="EDE161" s="129"/>
      <c r="EDF161" s="129"/>
      <c r="EDG161" s="129"/>
      <c r="EDH161" s="129"/>
      <c r="EDI161" s="129"/>
      <c r="EDJ161" s="129"/>
      <c r="EDK161" s="129"/>
      <c r="EDL161" s="129"/>
      <c r="EDM161" s="129"/>
      <c r="EDN161" s="129"/>
      <c r="EDO161" s="129"/>
      <c r="EDP161" s="129"/>
      <c r="EDQ161" s="129"/>
      <c r="EDR161" s="129"/>
      <c r="EDS161" s="129"/>
      <c r="EDT161" s="129"/>
      <c r="EDU161" s="129"/>
      <c r="EDV161" s="129"/>
      <c r="EDW161" s="129"/>
      <c r="EDX161" s="129"/>
      <c r="EDY161" s="129"/>
      <c r="EDZ161" s="129"/>
      <c r="EEA161" s="129"/>
      <c r="EEB161" s="129"/>
      <c r="EEC161" s="129"/>
      <c r="EED161" s="129"/>
      <c r="EEE161" s="129"/>
      <c r="EEF161" s="129"/>
      <c r="EEG161" s="129"/>
      <c r="EEH161" s="129"/>
      <c r="EEI161" s="129"/>
      <c r="EEJ161" s="129"/>
      <c r="EEK161" s="129"/>
      <c r="EEL161" s="129"/>
      <c r="EEM161" s="129"/>
      <c r="EEN161" s="129"/>
      <c r="EEO161" s="129"/>
      <c r="EEP161" s="129"/>
      <c r="EEQ161" s="129"/>
      <c r="EER161" s="129"/>
      <c r="EES161" s="129"/>
      <c r="EET161" s="129"/>
      <c r="EEU161" s="129"/>
      <c r="EEV161" s="129"/>
      <c r="EEW161" s="129"/>
      <c r="EEX161" s="129"/>
      <c r="EEY161" s="129"/>
      <c r="EEZ161" s="129"/>
      <c r="EFA161" s="129"/>
      <c r="EFB161" s="129"/>
      <c r="EFC161" s="129"/>
      <c r="EFD161" s="129"/>
      <c r="EFE161" s="129"/>
      <c r="EFF161" s="129"/>
      <c r="EFG161" s="129"/>
      <c r="EFH161" s="129"/>
      <c r="EFI161" s="129"/>
      <c r="EFJ161" s="129"/>
      <c r="EFK161" s="129"/>
      <c r="EFL161" s="129"/>
      <c r="EFM161" s="129"/>
      <c r="EFN161" s="129"/>
      <c r="EFO161" s="129"/>
      <c r="EFP161" s="129"/>
      <c r="EFQ161" s="129"/>
      <c r="EFR161" s="129"/>
      <c r="EFS161" s="129"/>
      <c r="EFT161" s="129"/>
      <c r="EFU161" s="129"/>
      <c r="EFV161" s="129"/>
      <c r="EFW161" s="129"/>
      <c r="EFX161" s="129"/>
      <c r="EFY161" s="129"/>
      <c r="EFZ161" s="129"/>
      <c r="EGA161" s="129"/>
      <c r="EGB161" s="129"/>
      <c r="EGC161" s="129"/>
      <c r="EGD161" s="129"/>
      <c r="EGE161" s="129"/>
      <c r="EGF161" s="129"/>
      <c r="EGG161" s="129"/>
      <c r="EGH161" s="129"/>
      <c r="EGI161" s="129"/>
      <c r="EGJ161" s="129"/>
      <c r="EGK161" s="129"/>
      <c r="EGL161" s="129"/>
      <c r="EGM161" s="129"/>
      <c r="EGN161" s="129"/>
      <c r="EGO161" s="129"/>
      <c r="EGP161" s="129"/>
      <c r="EGQ161" s="129"/>
      <c r="EGR161" s="129"/>
      <c r="EGS161" s="129"/>
      <c r="EGT161" s="129"/>
      <c r="EGU161" s="129"/>
      <c r="EGV161" s="129"/>
      <c r="EGW161" s="129"/>
      <c r="EGX161" s="129"/>
      <c r="EGY161" s="129"/>
      <c r="EGZ161" s="129"/>
      <c r="EHA161" s="129"/>
      <c r="EHB161" s="129"/>
      <c r="EHC161" s="129"/>
      <c r="EHD161" s="129"/>
      <c r="EHE161" s="129"/>
      <c r="EHF161" s="129"/>
      <c r="EHG161" s="129"/>
      <c r="EHH161" s="129"/>
      <c r="EHI161" s="129"/>
      <c r="EHJ161" s="129"/>
      <c r="EHK161" s="129"/>
      <c r="EHL161" s="129"/>
      <c r="EHM161" s="129"/>
      <c r="EHN161" s="129"/>
      <c r="EHO161" s="129"/>
      <c r="EHP161" s="129"/>
      <c r="EHQ161" s="129"/>
      <c r="EHR161" s="129"/>
      <c r="EHS161" s="129"/>
      <c r="EHT161" s="129"/>
      <c r="EHU161" s="129"/>
      <c r="EHV161" s="129"/>
      <c r="EHW161" s="129"/>
      <c r="EHX161" s="129"/>
      <c r="EHY161" s="129"/>
      <c r="EHZ161" s="129"/>
      <c r="EIA161" s="129"/>
      <c r="EIB161" s="129"/>
      <c r="EIC161" s="129"/>
      <c r="EID161" s="129"/>
      <c r="EIE161" s="129"/>
      <c r="EIF161" s="129"/>
      <c r="EIG161" s="129"/>
      <c r="EIH161" s="129"/>
      <c r="EII161" s="129"/>
      <c r="EIJ161" s="129"/>
      <c r="EIK161" s="129"/>
      <c r="EIL161" s="129"/>
      <c r="EIM161" s="129"/>
      <c r="EIN161" s="129"/>
      <c r="EIO161" s="129"/>
      <c r="EIP161" s="129"/>
      <c r="EIQ161" s="129"/>
      <c r="EIR161" s="129"/>
      <c r="EIS161" s="129"/>
      <c r="EIT161" s="129"/>
      <c r="EIU161" s="129"/>
      <c r="EIV161" s="129"/>
      <c r="EIW161" s="129"/>
      <c r="EIX161" s="129"/>
      <c r="EIY161" s="129"/>
      <c r="EIZ161" s="129"/>
      <c r="EJA161" s="129"/>
      <c r="EJB161" s="129"/>
      <c r="EJC161" s="129"/>
      <c r="EJD161" s="129"/>
      <c r="EJE161" s="129"/>
      <c r="EJF161" s="129"/>
      <c r="EJG161" s="129"/>
      <c r="EJH161" s="129"/>
      <c r="EJI161" s="129"/>
      <c r="EJJ161" s="129"/>
      <c r="EJK161" s="129"/>
      <c r="EJL161" s="129"/>
      <c r="EJM161" s="129"/>
      <c r="EJN161" s="129"/>
      <c r="EJO161" s="129"/>
      <c r="EJP161" s="129"/>
      <c r="EJQ161" s="129"/>
      <c r="EJR161" s="129"/>
      <c r="EJS161" s="129"/>
      <c r="EJT161" s="129"/>
      <c r="EJU161" s="129"/>
      <c r="EJV161" s="129"/>
      <c r="EJW161" s="129"/>
      <c r="EJX161" s="129"/>
      <c r="EJY161" s="129"/>
      <c r="EJZ161" s="129"/>
      <c r="EKA161" s="129"/>
      <c r="EKB161" s="129"/>
      <c r="EKC161" s="129"/>
      <c r="EKD161" s="129"/>
      <c r="EKE161" s="129"/>
      <c r="EKF161" s="129"/>
      <c r="EKG161" s="129"/>
      <c r="EKH161" s="129"/>
      <c r="EKI161" s="129"/>
      <c r="EKJ161" s="129"/>
      <c r="EKK161" s="129"/>
      <c r="EKL161" s="129"/>
      <c r="EKM161" s="129"/>
      <c r="EKN161" s="129"/>
      <c r="EKO161" s="129"/>
      <c r="EKP161" s="129"/>
      <c r="EKQ161" s="129"/>
      <c r="EKR161" s="129"/>
      <c r="EKS161" s="129"/>
      <c r="EKT161" s="129"/>
      <c r="EKU161" s="129"/>
      <c r="EKV161" s="129"/>
      <c r="EKW161" s="129"/>
      <c r="EKX161" s="129"/>
      <c r="EKY161" s="129"/>
      <c r="EKZ161" s="129"/>
      <c r="ELA161" s="129"/>
      <c r="ELB161" s="129"/>
      <c r="ELC161" s="129"/>
      <c r="ELD161" s="129"/>
      <c r="ELE161" s="129"/>
      <c r="ELF161" s="129"/>
      <c r="ELG161" s="129"/>
      <c r="ELH161" s="129"/>
      <c r="ELI161" s="129"/>
      <c r="ELJ161" s="129"/>
      <c r="ELK161" s="129"/>
      <c r="ELL161" s="129"/>
      <c r="ELM161" s="129"/>
      <c r="ELN161" s="129"/>
      <c r="ELO161" s="129"/>
      <c r="ELP161" s="129"/>
      <c r="ELQ161" s="129"/>
      <c r="ELR161" s="129"/>
      <c r="ELS161" s="129"/>
      <c r="ELT161" s="129"/>
      <c r="ELU161" s="129"/>
      <c r="ELV161" s="129"/>
      <c r="ELW161" s="129"/>
      <c r="ELX161" s="129"/>
      <c r="ELY161" s="129"/>
      <c r="ELZ161" s="129"/>
      <c r="EMA161" s="129"/>
      <c r="EMB161" s="129"/>
      <c r="EMC161" s="129"/>
      <c r="EMD161" s="129"/>
      <c r="EME161" s="129"/>
      <c r="EMF161" s="129"/>
      <c r="EMG161" s="129"/>
      <c r="EMH161" s="129"/>
      <c r="EMI161" s="129"/>
      <c r="EMJ161" s="129"/>
      <c r="EMK161" s="129"/>
      <c r="EML161" s="129"/>
      <c r="EMM161" s="129"/>
      <c r="EMN161" s="129"/>
      <c r="EMO161" s="129"/>
      <c r="EMP161" s="129"/>
      <c r="EMQ161" s="129"/>
      <c r="EMR161" s="129"/>
      <c r="EMS161" s="129"/>
      <c r="EMT161" s="129"/>
      <c r="EMU161" s="129"/>
      <c r="EMV161" s="129"/>
      <c r="EMW161" s="129"/>
      <c r="EMX161" s="129"/>
      <c r="EMY161" s="129"/>
      <c r="EMZ161" s="129"/>
      <c r="ENA161" s="129"/>
      <c r="ENB161" s="129"/>
      <c r="ENC161" s="129"/>
      <c r="END161" s="129"/>
      <c r="ENE161" s="129"/>
      <c r="ENF161" s="129"/>
      <c r="ENG161" s="129"/>
      <c r="ENH161" s="129"/>
      <c r="ENI161" s="129"/>
      <c r="ENJ161" s="129"/>
      <c r="ENK161" s="129"/>
      <c r="ENL161" s="129"/>
      <c r="ENM161" s="129"/>
      <c r="ENN161" s="129"/>
      <c r="ENO161" s="129"/>
      <c r="ENP161" s="129"/>
      <c r="ENQ161" s="129"/>
      <c r="ENR161" s="129"/>
      <c r="ENS161" s="129"/>
      <c r="ENT161" s="129"/>
      <c r="ENU161" s="129"/>
      <c r="ENV161" s="129"/>
      <c r="ENW161" s="129"/>
      <c r="ENX161" s="129"/>
      <c r="ENY161" s="129"/>
      <c r="ENZ161" s="129"/>
      <c r="EOA161" s="129"/>
      <c r="EOB161" s="129"/>
      <c r="EOC161" s="129"/>
      <c r="EOD161" s="129"/>
      <c r="EOE161" s="129"/>
      <c r="EOF161" s="129"/>
      <c r="EOG161" s="129"/>
      <c r="EOH161" s="129"/>
      <c r="EOI161" s="129"/>
      <c r="EOJ161" s="129"/>
      <c r="EOK161" s="129"/>
      <c r="EOL161" s="129"/>
      <c r="EOM161" s="129"/>
      <c r="EON161" s="129"/>
      <c r="EOO161" s="129"/>
      <c r="EOP161" s="129"/>
      <c r="EOQ161" s="129"/>
      <c r="EOR161" s="129"/>
      <c r="EOS161" s="129"/>
      <c r="EOT161" s="129"/>
      <c r="EOU161" s="129"/>
      <c r="EOV161" s="129"/>
      <c r="EOW161" s="129"/>
      <c r="EOX161" s="129"/>
      <c r="EOY161" s="129"/>
      <c r="EOZ161" s="129"/>
      <c r="EPA161" s="129"/>
      <c r="EPB161" s="129"/>
      <c r="EPC161" s="129"/>
      <c r="EPD161" s="129"/>
      <c r="EPE161" s="129"/>
      <c r="EPF161" s="129"/>
      <c r="EPG161" s="129"/>
      <c r="EPH161" s="129"/>
      <c r="EPI161" s="129"/>
      <c r="EPJ161" s="129"/>
      <c r="EPK161" s="129"/>
      <c r="EPL161" s="129"/>
      <c r="EPM161" s="129"/>
      <c r="EPN161" s="129"/>
      <c r="EPO161" s="129"/>
      <c r="EPP161" s="129"/>
      <c r="EPQ161" s="129"/>
      <c r="EPR161" s="129"/>
      <c r="EPS161" s="129"/>
      <c r="EPT161" s="129"/>
      <c r="EPU161" s="129"/>
      <c r="EPV161" s="129"/>
      <c r="EPW161" s="129"/>
      <c r="EPX161" s="129"/>
      <c r="EPY161" s="129"/>
      <c r="EPZ161" s="129"/>
      <c r="EQA161" s="129"/>
      <c r="EQB161" s="129"/>
      <c r="EQC161" s="129"/>
      <c r="EQD161" s="129"/>
      <c r="EQE161" s="129"/>
      <c r="EQF161" s="129"/>
      <c r="EQG161" s="129"/>
      <c r="EQH161" s="129"/>
      <c r="EQI161" s="129"/>
      <c r="EQJ161" s="129"/>
      <c r="EQK161" s="129"/>
      <c r="EQL161" s="129"/>
      <c r="EQM161" s="129"/>
      <c r="EQN161" s="129"/>
      <c r="EQO161" s="129"/>
      <c r="EQP161" s="129"/>
      <c r="EQQ161" s="129"/>
      <c r="EQR161" s="129"/>
      <c r="EQS161" s="129"/>
      <c r="EQT161" s="129"/>
      <c r="EQU161" s="129"/>
      <c r="EQV161" s="129"/>
      <c r="EQW161" s="129"/>
      <c r="EQX161" s="129"/>
      <c r="EQY161" s="129"/>
      <c r="EQZ161" s="129"/>
      <c r="ERA161" s="129"/>
      <c r="ERB161" s="129"/>
      <c r="ERC161" s="129"/>
      <c r="ERD161" s="129"/>
      <c r="ERE161" s="129"/>
      <c r="ERF161" s="129"/>
      <c r="ERG161" s="129"/>
      <c r="ERH161" s="129"/>
      <c r="ERI161" s="129"/>
      <c r="ERJ161" s="129"/>
      <c r="ERK161" s="129"/>
      <c r="ERL161" s="129"/>
      <c r="ERM161" s="129"/>
      <c r="ERN161" s="129"/>
      <c r="ERO161" s="129"/>
      <c r="ERP161" s="129"/>
      <c r="ERQ161" s="129"/>
      <c r="ERR161" s="129"/>
      <c r="ERS161" s="129"/>
      <c r="ERT161" s="129"/>
      <c r="ERU161" s="129"/>
      <c r="ERV161" s="129"/>
      <c r="ERW161" s="129"/>
      <c r="ERX161" s="129"/>
      <c r="ERY161" s="129"/>
      <c r="ERZ161" s="129"/>
      <c r="ESA161" s="129"/>
      <c r="ESB161" s="129"/>
      <c r="ESC161" s="129"/>
      <c r="ESD161" s="129"/>
      <c r="ESE161" s="129"/>
      <c r="ESF161" s="129"/>
      <c r="ESG161" s="129"/>
      <c r="ESH161" s="129"/>
      <c r="ESI161" s="129"/>
      <c r="ESJ161" s="129"/>
      <c r="ESK161" s="129"/>
      <c r="ESL161" s="129"/>
      <c r="ESM161" s="129"/>
      <c r="ESN161" s="129"/>
      <c r="ESO161" s="129"/>
      <c r="ESP161" s="129"/>
      <c r="ESQ161" s="129"/>
      <c r="ESR161" s="129"/>
      <c r="ESS161" s="129"/>
      <c r="EST161" s="129"/>
      <c r="ESU161" s="129"/>
      <c r="ESV161" s="129"/>
      <c r="ESW161" s="129"/>
      <c r="ESX161" s="129"/>
      <c r="ESY161" s="129"/>
      <c r="ESZ161" s="129"/>
      <c r="ETA161" s="129"/>
      <c r="ETB161" s="129"/>
      <c r="ETC161" s="129"/>
      <c r="ETD161" s="129"/>
      <c r="ETE161" s="129"/>
      <c r="ETF161" s="129"/>
      <c r="ETG161" s="129"/>
      <c r="ETH161" s="129"/>
      <c r="ETI161" s="129"/>
      <c r="ETJ161" s="129"/>
      <c r="ETK161" s="129"/>
      <c r="ETL161" s="129"/>
      <c r="ETM161" s="129"/>
      <c r="ETN161" s="129"/>
      <c r="ETO161" s="129"/>
      <c r="ETP161" s="129"/>
      <c r="ETQ161" s="129"/>
      <c r="ETR161" s="129"/>
      <c r="ETS161" s="129"/>
      <c r="ETT161" s="129"/>
      <c r="ETU161" s="129"/>
      <c r="ETV161" s="129"/>
      <c r="ETW161" s="129"/>
      <c r="ETX161" s="129"/>
      <c r="ETY161" s="129"/>
      <c r="ETZ161" s="129"/>
      <c r="EUA161" s="129"/>
      <c r="EUB161" s="129"/>
      <c r="EUC161" s="129"/>
      <c r="EUD161" s="129"/>
      <c r="EUE161" s="129"/>
      <c r="EUF161" s="129"/>
      <c r="EUG161" s="129"/>
      <c r="EUH161" s="129"/>
      <c r="EUI161" s="129"/>
      <c r="EUJ161" s="129"/>
      <c r="EUK161" s="129"/>
      <c r="EUL161" s="129"/>
      <c r="EUM161" s="129"/>
      <c r="EUN161" s="129"/>
      <c r="EUO161" s="129"/>
      <c r="EUP161" s="129"/>
      <c r="EUQ161" s="129"/>
      <c r="EUR161" s="129"/>
      <c r="EUS161" s="129"/>
      <c r="EUT161" s="129"/>
      <c r="EUU161" s="129"/>
      <c r="EUV161" s="129"/>
      <c r="EUW161" s="129"/>
      <c r="EUX161" s="129"/>
      <c r="EUY161" s="129"/>
      <c r="EUZ161" s="129"/>
      <c r="EVA161" s="129"/>
      <c r="EVB161" s="129"/>
      <c r="EVC161" s="129"/>
      <c r="EVD161" s="129"/>
      <c r="EVE161" s="129"/>
      <c r="EVF161" s="129"/>
      <c r="EVG161" s="129"/>
      <c r="EVH161" s="129"/>
      <c r="EVI161" s="129"/>
      <c r="EVJ161" s="129"/>
      <c r="EVK161" s="129"/>
      <c r="EVL161" s="129"/>
      <c r="EVM161" s="129"/>
      <c r="EVN161" s="129"/>
      <c r="EVO161" s="129"/>
      <c r="EVP161" s="129"/>
      <c r="EVQ161" s="129"/>
      <c r="EVR161" s="129"/>
      <c r="EVS161" s="129"/>
      <c r="EVT161" s="129"/>
      <c r="EVU161" s="129"/>
      <c r="EVV161" s="129"/>
      <c r="EVW161" s="129"/>
      <c r="EVX161" s="129"/>
      <c r="EVY161" s="129"/>
      <c r="EVZ161" s="129"/>
      <c r="EWA161" s="129"/>
      <c r="EWB161" s="129"/>
      <c r="EWC161" s="129"/>
      <c r="EWD161" s="129"/>
      <c r="EWE161" s="129"/>
      <c r="EWF161" s="129"/>
      <c r="EWG161" s="129"/>
      <c r="EWH161" s="129"/>
      <c r="EWI161" s="129"/>
      <c r="EWJ161" s="129"/>
      <c r="EWK161" s="129"/>
      <c r="EWL161" s="129"/>
      <c r="EWM161" s="129"/>
      <c r="EWN161" s="129"/>
      <c r="EWO161" s="129"/>
      <c r="EWP161" s="129"/>
      <c r="EWQ161" s="129"/>
      <c r="EWR161" s="129"/>
      <c r="EWS161" s="129"/>
      <c r="EWT161" s="129"/>
      <c r="EWU161" s="129"/>
      <c r="EWV161" s="129"/>
      <c r="EWW161" s="129"/>
      <c r="EWX161" s="129"/>
      <c r="EWY161" s="129"/>
      <c r="EWZ161" s="129"/>
      <c r="EXA161" s="129"/>
      <c r="EXB161" s="129"/>
      <c r="EXC161" s="129"/>
      <c r="EXD161" s="129"/>
      <c r="EXE161" s="129"/>
      <c r="EXF161" s="129"/>
      <c r="EXG161" s="129"/>
      <c r="EXH161" s="129"/>
      <c r="EXI161" s="129"/>
      <c r="EXJ161" s="129"/>
      <c r="EXK161" s="129"/>
      <c r="EXL161" s="129"/>
      <c r="EXM161" s="129"/>
      <c r="EXN161" s="129"/>
      <c r="EXO161" s="129"/>
      <c r="EXP161" s="129"/>
      <c r="EXQ161" s="129"/>
      <c r="EXR161" s="129"/>
      <c r="EXS161" s="129"/>
      <c r="EXT161" s="129"/>
      <c r="EXU161" s="129"/>
      <c r="EXV161" s="129"/>
      <c r="EXW161" s="129"/>
      <c r="EXX161" s="129"/>
      <c r="EXY161" s="129"/>
      <c r="EXZ161" s="129"/>
      <c r="EYA161" s="129"/>
      <c r="EYB161" s="129"/>
      <c r="EYC161" s="129"/>
      <c r="EYD161" s="129"/>
      <c r="EYE161" s="129"/>
      <c r="EYF161" s="129"/>
      <c r="EYG161" s="129"/>
      <c r="EYH161" s="129"/>
      <c r="EYI161" s="129"/>
      <c r="EYJ161" s="129"/>
      <c r="EYK161" s="129"/>
      <c r="EYL161" s="129"/>
      <c r="EYM161" s="129"/>
      <c r="EYN161" s="129"/>
      <c r="EYO161" s="129"/>
      <c r="EYP161" s="129"/>
      <c r="EYQ161" s="129"/>
      <c r="EYR161" s="129"/>
      <c r="EYS161" s="129"/>
      <c r="EYT161" s="129"/>
      <c r="EYU161" s="129"/>
      <c r="EYV161" s="129"/>
      <c r="EYW161" s="129"/>
      <c r="EYX161" s="129"/>
      <c r="EYY161" s="129"/>
      <c r="EYZ161" s="129"/>
      <c r="EZA161" s="129"/>
      <c r="EZB161" s="129"/>
      <c r="EZC161" s="129"/>
      <c r="EZD161" s="129"/>
      <c r="EZE161" s="129"/>
      <c r="EZF161" s="129"/>
      <c r="EZG161" s="129"/>
      <c r="EZH161" s="129"/>
      <c r="EZI161" s="129"/>
      <c r="EZJ161" s="129"/>
      <c r="EZK161" s="129"/>
      <c r="EZL161" s="129"/>
      <c r="EZM161" s="129"/>
      <c r="EZN161" s="129"/>
      <c r="EZO161" s="129"/>
      <c r="EZP161" s="129"/>
      <c r="EZQ161" s="129"/>
      <c r="EZR161" s="129"/>
      <c r="EZS161" s="129"/>
      <c r="EZT161" s="129"/>
      <c r="EZU161" s="129"/>
      <c r="EZV161" s="129"/>
      <c r="EZW161" s="129"/>
      <c r="EZX161" s="129"/>
      <c r="EZY161" s="129"/>
      <c r="EZZ161" s="129"/>
      <c r="FAA161" s="129"/>
      <c r="FAB161" s="129"/>
      <c r="FAC161" s="129"/>
      <c r="FAD161" s="129"/>
      <c r="FAE161" s="129"/>
      <c r="FAF161" s="129"/>
      <c r="FAG161" s="129"/>
      <c r="FAH161" s="129"/>
      <c r="FAI161" s="129"/>
      <c r="FAJ161" s="129"/>
      <c r="FAK161" s="129"/>
      <c r="FAL161" s="129"/>
      <c r="FAM161" s="129"/>
      <c r="FAN161" s="129"/>
      <c r="FAO161" s="129"/>
      <c r="FAP161" s="129"/>
      <c r="FAQ161" s="129"/>
      <c r="FAR161" s="129"/>
      <c r="FAS161" s="129"/>
      <c r="FAT161" s="129"/>
      <c r="FAU161" s="129"/>
      <c r="FAV161" s="129"/>
      <c r="FAW161" s="129"/>
      <c r="FAX161" s="129"/>
      <c r="FAY161" s="129"/>
      <c r="FAZ161" s="129"/>
      <c r="FBA161" s="129"/>
      <c r="FBB161" s="129"/>
      <c r="FBC161" s="129"/>
      <c r="FBD161" s="129"/>
      <c r="FBE161" s="129"/>
      <c r="FBF161" s="129"/>
      <c r="FBG161" s="129"/>
      <c r="FBH161" s="129"/>
      <c r="FBI161" s="129"/>
      <c r="FBJ161" s="129"/>
      <c r="FBK161" s="129"/>
      <c r="FBL161" s="129"/>
      <c r="FBM161" s="129"/>
      <c r="FBN161" s="129"/>
      <c r="FBO161" s="129"/>
      <c r="FBP161" s="129"/>
      <c r="FBQ161" s="129"/>
      <c r="FBR161" s="129"/>
      <c r="FBS161" s="129"/>
      <c r="FBT161" s="129"/>
      <c r="FBU161" s="129"/>
      <c r="FBV161" s="129"/>
      <c r="FBW161" s="129"/>
      <c r="FBX161" s="129"/>
      <c r="FBY161" s="129"/>
      <c r="FBZ161" s="129"/>
      <c r="FCA161" s="129"/>
      <c r="FCB161" s="129"/>
      <c r="FCC161" s="129"/>
      <c r="FCD161" s="129"/>
      <c r="FCE161" s="129"/>
      <c r="FCF161" s="129"/>
      <c r="FCG161" s="129"/>
      <c r="FCH161" s="129"/>
      <c r="FCI161" s="129"/>
      <c r="FCJ161" s="129"/>
      <c r="FCK161" s="129"/>
      <c r="FCL161" s="129"/>
      <c r="FCM161" s="129"/>
      <c r="FCN161" s="129"/>
      <c r="FCO161" s="129"/>
      <c r="FCP161" s="129"/>
      <c r="FCQ161" s="129"/>
      <c r="FCR161" s="129"/>
      <c r="FCS161" s="129"/>
      <c r="FCT161" s="129"/>
      <c r="FCU161" s="129"/>
      <c r="FCV161" s="129"/>
      <c r="FCW161" s="129"/>
      <c r="FCX161" s="129"/>
      <c r="FCY161" s="129"/>
      <c r="FCZ161" s="129"/>
      <c r="FDA161" s="129"/>
      <c r="FDB161" s="129"/>
      <c r="FDC161" s="129"/>
      <c r="FDD161" s="129"/>
      <c r="FDE161" s="129"/>
      <c r="FDF161" s="129"/>
      <c r="FDG161" s="129"/>
      <c r="FDH161" s="129"/>
      <c r="FDI161" s="129"/>
      <c r="FDJ161" s="129"/>
      <c r="FDK161" s="129"/>
      <c r="FDL161" s="129"/>
      <c r="FDM161" s="129"/>
      <c r="FDN161" s="129"/>
      <c r="FDO161" s="129"/>
      <c r="FDP161" s="129"/>
      <c r="FDQ161" s="129"/>
      <c r="FDR161" s="129"/>
      <c r="FDS161" s="129"/>
      <c r="FDT161" s="129"/>
      <c r="FDU161" s="129"/>
      <c r="FDV161" s="129"/>
      <c r="FDW161" s="129"/>
      <c r="FDX161" s="129"/>
      <c r="FDY161" s="129"/>
      <c r="FDZ161" s="129"/>
      <c r="FEA161" s="129"/>
      <c r="FEB161" s="129"/>
      <c r="FEC161" s="129"/>
      <c r="FED161" s="129"/>
      <c r="FEE161" s="129"/>
      <c r="FEF161" s="129"/>
      <c r="FEG161" s="129"/>
      <c r="FEH161" s="129"/>
      <c r="FEI161" s="129"/>
      <c r="FEJ161" s="129"/>
      <c r="FEK161" s="129"/>
      <c r="FEL161" s="129"/>
      <c r="FEM161" s="129"/>
      <c r="FEN161" s="129"/>
      <c r="FEO161" s="129"/>
      <c r="FEP161" s="129"/>
      <c r="FEQ161" s="129"/>
      <c r="FER161" s="129"/>
      <c r="FES161" s="129"/>
      <c r="FET161" s="129"/>
      <c r="FEU161" s="129"/>
      <c r="FEV161" s="129"/>
      <c r="FEW161" s="129"/>
      <c r="FEX161" s="129"/>
      <c r="FEY161" s="129"/>
      <c r="FEZ161" s="129"/>
      <c r="FFA161" s="129"/>
      <c r="FFB161" s="129"/>
      <c r="FFC161" s="129"/>
      <c r="FFD161" s="129"/>
      <c r="FFE161" s="129"/>
      <c r="FFF161" s="129"/>
      <c r="FFG161" s="129"/>
      <c r="FFH161" s="129"/>
      <c r="FFI161" s="129"/>
      <c r="FFJ161" s="129"/>
      <c r="FFK161" s="129"/>
      <c r="FFL161" s="129"/>
      <c r="FFM161" s="129"/>
      <c r="FFN161" s="129"/>
      <c r="FFO161" s="129"/>
      <c r="FFP161" s="129"/>
      <c r="FFQ161" s="129"/>
      <c r="FFR161" s="129"/>
      <c r="FFS161" s="129"/>
      <c r="FFT161" s="129"/>
      <c r="FFU161" s="129"/>
      <c r="FFV161" s="129"/>
      <c r="FFW161" s="129"/>
      <c r="FFX161" s="129"/>
      <c r="FFY161" s="129"/>
      <c r="FFZ161" s="129"/>
      <c r="FGA161" s="129"/>
      <c r="FGB161" s="129"/>
      <c r="FGC161" s="129"/>
      <c r="FGD161" s="129"/>
      <c r="FGE161" s="129"/>
      <c r="FGF161" s="129"/>
      <c r="FGG161" s="129"/>
      <c r="FGH161" s="129"/>
      <c r="FGI161" s="129"/>
      <c r="FGJ161" s="129"/>
      <c r="FGK161" s="129"/>
      <c r="FGL161" s="129"/>
      <c r="FGM161" s="129"/>
      <c r="FGN161" s="129"/>
      <c r="FGO161" s="129"/>
      <c r="FGP161" s="129"/>
      <c r="FGQ161" s="129"/>
      <c r="FGR161" s="129"/>
      <c r="FGS161" s="129"/>
      <c r="FGT161" s="129"/>
      <c r="FGU161" s="129"/>
      <c r="FGV161" s="129"/>
      <c r="FGW161" s="129"/>
      <c r="FGX161" s="129"/>
      <c r="FGY161" s="129"/>
      <c r="FGZ161" s="129"/>
      <c r="FHA161" s="129"/>
      <c r="FHB161" s="129"/>
      <c r="FHC161" s="129"/>
      <c r="FHD161" s="129"/>
      <c r="FHE161" s="129"/>
      <c r="FHF161" s="129"/>
      <c r="FHG161" s="129"/>
      <c r="FHH161" s="129"/>
      <c r="FHI161" s="129"/>
      <c r="FHJ161" s="129"/>
      <c r="FHK161" s="129"/>
      <c r="FHL161" s="129"/>
      <c r="FHM161" s="129"/>
      <c r="FHN161" s="129"/>
      <c r="FHO161" s="129"/>
      <c r="FHP161" s="129"/>
      <c r="FHQ161" s="129"/>
      <c r="FHR161" s="129"/>
      <c r="FHS161" s="129"/>
      <c r="FHT161" s="129"/>
      <c r="FHU161" s="129"/>
      <c r="FHV161" s="129"/>
      <c r="FHW161" s="129"/>
      <c r="FHX161" s="129"/>
      <c r="FHY161" s="129"/>
      <c r="FHZ161" s="129"/>
      <c r="FIA161" s="129"/>
      <c r="FIB161" s="129"/>
      <c r="FIC161" s="129"/>
      <c r="FID161" s="129"/>
      <c r="FIE161" s="129"/>
      <c r="FIF161" s="129"/>
      <c r="FIG161" s="129"/>
      <c r="FIH161" s="129"/>
      <c r="FII161" s="129"/>
      <c r="FIJ161" s="129"/>
      <c r="FIK161" s="129"/>
      <c r="FIL161" s="129"/>
      <c r="FIM161" s="129"/>
      <c r="FIN161" s="129"/>
      <c r="FIO161" s="129"/>
      <c r="FIP161" s="129"/>
      <c r="FIQ161" s="129"/>
      <c r="FIR161" s="129"/>
      <c r="FIS161" s="129"/>
      <c r="FIT161" s="129"/>
      <c r="FIU161" s="129"/>
      <c r="FIV161" s="129"/>
      <c r="FIW161" s="129"/>
      <c r="FIX161" s="129"/>
      <c r="FIY161" s="129"/>
      <c r="FIZ161" s="129"/>
      <c r="FJA161" s="129"/>
      <c r="FJB161" s="129"/>
      <c r="FJC161" s="129"/>
      <c r="FJD161" s="129"/>
      <c r="FJE161" s="129"/>
      <c r="FJF161" s="129"/>
      <c r="FJG161" s="129"/>
      <c r="FJH161" s="129"/>
      <c r="FJI161" s="129"/>
      <c r="FJJ161" s="129"/>
      <c r="FJK161" s="129"/>
      <c r="FJL161" s="129"/>
      <c r="FJM161" s="129"/>
      <c r="FJN161" s="129"/>
      <c r="FJO161" s="129"/>
      <c r="FJP161" s="129"/>
      <c r="FJQ161" s="129"/>
      <c r="FJR161" s="129"/>
      <c r="FJS161" s="129"/>
      <c r="FJT161" s="129"/>
      <c r="FJU161" s="129"/>
      <c r="FJV161" s="129"/>
      <c r="FJW161" s="129"/>
      <c r="FJX161" s="129"/>
      <c r="FJY161" s="129"/>
      <c r="FJZ161" s="129"/>
      <c r="FKA161" s="129"/>
      <c r="FKB161" s="129"/>
      <c r="FKC161" s="129"/>
      <c r="FKD161" s="129"/>
      <c r="FKE161" s="129"/>
      <c r="FKF161" s="129"/>
      <c r="FKG161" s="129"/>
      <c r="FKH161" s="129"/>
      <c r="FKI161" s="129"/>
      <c r="FKJ161" s="129"/>
      <c r="FKK161" s="129"/>
      <c r="FKL161" s="129"/>
      <c r="FKM161" s="129"/>
      <c r="FKN161" s="129"/>
      <c r="FKO161" s="129"/>
      <c r="FKP161" s="129"/>
      <c r="FKQ161" s="129"/>
      <c r="FKR161" s="129"/>
      <c r="FKS161" s="129"/>
      <c r="FKT161" s="129"/>
      <c r="FKU161" s="129"/>
      <c r="FKV161" s="129"/>
      <c r="FKW161" s="129"/>
      <c r="FKX161" s="129"/>
      <c r="FKY161" s="129"/>
      <c r="FKZ161" s="129"/>
      <c r="FLA161" s="129"/>
      <c r="FLB161" s="129"/>
      <c r="FLC161" s="129"/>
      <c r="FLD161" s="129"/>
      <c r="FLE161" s="129"/>
      <c r="FLF161" s="129"/>
      <c r="FLG161" s="129"/>
      <c r="FLH161" s="129"/>
      <c r="FLI161" s="129"/>
      <c r="FLJ161" s="129"/>
      <c r="FLK161" s="129"/>
      <c r="FLL161" s="129"/>
      <c r="FLM161" s="129"/>
      <c r="FLN161" s="129"/>
      <c r="FLO161" s="129"/>
      <c r="FLP161" s="129"/>
      <c r="FLQ161" s="129"/>
      <c r="FLR161" s="129"/>
      <c r="FLS161" s="129"/>
      <c r="FLT161" s="129"/>
      <c r="FLU161" s="129"/>
      <c r="FLV161" s="129"/>
      <c r="FLW161" s="129"/>
      <c r="FLX161" s="129"/>
      <c r="FLY161" s="129"/>
      <c r="FLZ161" s="129"/>
      <c r="FMA161" s="129"/>
      <c r="FMB161" s="129"/>
      <c r="FMC161" s="129"/>
      <c r="FMD161" s="129"/>
      <c r="FME161" s="129"/>
      <c r="FMF161" s="129"/>
      <c r="FMG161" s="129"/>
      <c r="FMH161" s="129"/>
      <c r="FMI161" s="129"/>
      <c r="FMJ161" s="129"/>
      <c r="FMK161" s="129"/>
      <c r="FML161" s="129"/>
      <c r="FMM161" s="129"/>
      <c r="FMN161" s="129"/>
      <c r="FMO161" s="129"/>
      <c r="FMP161" s="129"/>
      <c r="FMQ161" s="129"/>
      <c r="FMR161" s="129"/>
      <c r="FMS161" s="129"/>
      <c r="FMT161" s="129"/>
      <c r="FMU161" s="129"/>
      <c r="FMV161" s="129"/>
      <c r="FMW161" s="129"/>
      <c r="FMX161" s="129"/>
      <c r="FMY161" s="129"/>
      <c r="FMZ161" s="129"/>
      <c r="FNA161" s="129"/>
      <c r="FNB161" s="129"/>
      <c r="FNC161" s="129"/>
      <c r="FND161" s="129"/>
      <c r="FNE161" s="129"/>
      <c r="FNF161" s="129"/>
      <c r="FNG161" s="129"/>
      <c r="FNH161" s="129"/>
      <c r="FNI161" s="129"/>
      <c r="FNJ161" s="129"/>
      <c r="FNK161" s="129"/>
      <c r="FNL161" s="129"/>
      <c r="FNM161" s="129"/>
      <c r="FNN161" s="129"/>
      <c r="FNO161" s="129"/>
      <c r="FNP161" s="129"/>
      <c r="FNQ161" s="129"/>
      <c r="FNR161" s="129"/>
      <c r="FNS161" s="129"/>
      <c r="FNT161" s="129"/>
      <c r="FNU161" s="129"/>
      <c r="FNV161" s="129"/>
      <c r="FNW161" s="129"/>
      <c r="FNX161" s="129"/>
      <c r="FNY161" s="129"/>
      <c r="FNZ161" s="129"/>
      <c r="FOA161" s="129"/>
      <c r="FOB161" s="129"/>
      <c r="FOC161" s="129"/>
      <c r="FOD161" s="129"/>
      <c r="FOE161" s="129"/>
      <c r="FOF161" s="129"/>
      <c r="FOG161" s="129"/>
      <c r="FOH161" s="129"/>
      <c r="FOI161" s="129"/>
      <c r="FOJ161" s="129"/>
      <c r="FOK161" s="129"/>
      <c r="FOL161" s="129"/>
      <c r="FOM161" s="129"/>
      <c r="FON161" s="129"/>
      <c r="FOO161" s="129"/>
      <c r="FOP161" s="129"/>
      <c r="FOQ161" s="129"/>
      <c r="FOR161" s="129"/>
      <c r="FOS161" s="129"/>
      <c r="FOT161" s="129"/>
      <c r="FOU161" s="129"/>
      <c r="FOV161" s="129"/>
      <c r="FOW161" s="129"/>
      <c r="FOX161" s="129"/>
      <c r="FOY161" s="129"/>
      <c r="FOZ161" s="129"/>
      <c r="FPA161" s="129"/>
      <c r="FPB161" s="129"/>
      <c r="FPC161" s="129"/>
      <c r="FPD161" s="129"/>
      <c r="FPE161" s="129"/>
      <c r="FPF161" s="129"/>
      <c r="FPG161" s="129"/>
      <c r="FPH161" s="129"/>
      <c r="FPI161" s="129"/>
      <c r="FPJ161" s="129"/>
      <c r="FPK161" s="129"/>
      <c r="FPL161" s="129"/>
      <c r="FPM161" s="129"/>
      <c r="FPN161" s="129"/>
      <c r="FPO161" s="129"/>
      <c r="FPP161" s="129"/>
      <c r="FPQ161" s="129"/>
      <c r="FPR161" s="129"/>
      <c r="FPS161" s="129"/>
      <c r="FPT161" s="129"/>
      <c r="FPU161" s="129"/>
      <c r="FPV161" s="129"/>
      <c r="FPW161" s="129"/>
      <c r="FPX161" s="129"/>
      <c r="FPY161" s="129"/>
      <c r="FPZ161" s="129"/>
      <c r="FQA161" s="129"/>
      <c r="FQB161" s="129"/>
      <c r="FQC161" s="129"/>
      <c r="FQD161" s="129"/>
      <c r="FQE161" s="129"/>
      <c r="FQF161" s="129"/>
      <c r="FQG161" s="129"/>
      <c r="FQH161" s="129"/>
      <c r="FQI161" s="129"/>
      <c r="FQJ161" s="129"/>
      <c r="FQK161" s="129"/>
      <c r="FQL161" s="129"/>
      <c r="FQM161" s="129"/>
      <c r="FQN161" s="129"/>
      <c r="FQO161" s="129"/>
      <c r="FQP161" s="129"/>
      <c r="FQQ161" s="129"/>
      <c r="FQR161" s="129"/>
      <c r="FQS161" s="129"/>
      <c r="FQT161" s="129"/>
      <c r="FQU161" s="129"/>
      <c r="FQV161" s="129"/>
      <c r="FQW161" s="129"/>
      <c r="FQX161" s="129"/>
      <c r="FQY161" s="129"/>
      <c r="FQZ161" s="129"/>
      <c r="FRA161" s="129"/>
      <c r="FRB161" s="129"/>
      <c r="FRC161" s="129"/>
      <c r="FRD161" s="129"/>
      <c r="FRE161" s="129"/>
      <c r="FRF161" s="129"/>
      <c r="FRG161" s="129"/>
      <c r="FRH161" s="129"/>
      <c r="FRI161" s="129"/>
      <c r="FRJ161" s="129"/>
      <c r="FRK161" s="129"/>
      <c r="FRL161" s="129"/>
      <c r="FRM161" s="129"/>
      <c r="FRN161" s="129"/>
      <c r="FRO161" s="129"/>
      <c r="FRP161" s="129"/>
      <c r="FRQ161" s="129"/>
      <c r="FRR161" s="129"/>
      <c r="FRS161" s="129"/>
      <c r="FRT161" s="129"/>
      <c r="FRU161" s="129"/>
      <c r="FRV161" s="129"/>
      <c r="FRW161" s="129"/>
      <c r="FRX161" s="129"/>
      <c r="FRY161" s="129"/>
      <c r="FRZ161" s="129"/>
      <c r="FSA161" s="129"/>
      <c r="FSB161" s="129"/>
      <c r="FSC161" s="129"/>
      <c r="FSD161" s="129"/>
      <c r="FSE161" s="129"/>
      <c r="FSF161" s="129"/>
      <c r="FSG161" s="129"/>
      <c r="FSH161" s="129"/>
      <c r="FSI161" s="129"/>
      <c r="FSJ161" s="129"/>
      <c r="FSK161" s="129"/>
      <c r="FSL161" s="129"/>
      <c r="FSM161" s="129"/>
      <c r="FSN161" s="129"/>
      <c r="FSO161" s="129"/>
      <c r="FSP161" s="129"/>
      <c r="FSQ161" s="129"/>
      <c r="FSR161" s="129"/>
      <c r="FSS161" s="129"/>
      <c r="FST161" s="129"/>
      <c r="FSU161" s="129"/>
      <c r="FSV161" s="129"/>
      <c r="FSW161" s="129"/>
      <c r="FSX161" s="129"/>
      <c r="FSY161" s="129"/>
      <c r="FSZ161" s="129"/>
      <c r="FTA161" s="129"/>
      <c r="FTB161" s="129"/>
      <c r="FTC161" s="129"/>
      <c r="FTD161" s="129"/>
      <c r="FTE161" s="129"/>
      <c r="FTF161" s="129"/>
      <c r="FTG161" s="129"/>
      <c r="FTH161" s="129"/>
      <c r="FTI161" s="129"/>
      <c r="FTJ161" s="129"/>
      <c r="FTK161" s="129"/>
      <c r="FTL161" s="129"/>
      <c r="FTM161" s="129"/>
      <c r="FTN161" s="129"/>
      <c r="FTO161" s="129"/>
      <c r="FTP161" s="129"/>
      <c r="FTQ161" s="129"/>
      <c r="FTR161" s="129"/>
      <c r="FTS161" s="129"/>
      <c r="FTT161" s="129"/>
      <c r="FTU161" s="129"/>
      <c r="FTV161" s="129"/>
      <c r="FTW161" s="129"/>
      <c r="FTX161" s="129"/>
      <c r="FTY161" s="129"/>
      <c r="FTZ161" s="129"/>
      <c r="FUA161" s="129"/>
      <c r="FUB161" s="129"/>
      <c r="FUC161" s="129"/>
      <c r="FUD161" s="129"/>
      <c r="FUE161" s="129"/>
      <c r="FUF161" s="129"/>
      <c r="FUG161" s="129"/>
      <c r="FUH161" s="129"/>
      <c r="FUI161" s="129"/>
      <c r="FUJ161" s="129"/>
      <c r="FUK161" s="129"/>
      <c r="FUL161" s="129"/>
      <c r="FUM161" s="129"/>
      <c r="FUN161" s="129"/>
      <c r="FUO161" s="129"/>
      <c r="FUP161" s="129"/>
      <c r="FUQ161" s="129"/>
      <c r="FUR161" s="129"/>
      <c r="FUS161" s="129"/>
      <c r="FUT161" s="129"/>
      <c r="FUU161" s="129"/>
      <c r="FUV161" s="129"/>
      <c r="FUW161" s="129"/>
      <c r="FUX161" s="129"/>
      <c r="FUY161" s="129"/>
      <c r="FUZ161" s="129"/>
      <c r="FVA161" s="129"/>
      <c r="FVB161" s="129"/>
      <c r="FVC161" s="129"/>
      <c r="FVD161" s="129"/>
      <c r="FVE161" s="129"/>
      <c r="FVF161" s="129"/>
      <c r="FVG161" s="129"/>
      <c r="FVH161" s="129"/>
      <c r="FVI161" s="129"/>
      <c r="FVJ161" s="129"/>
      <c r="FVK161" s="129"/>
      <c r="FVL161" s="129"/>
      <c r="FVM161" s="129"/>
      <c r="FVN161" s="129"/>
      <c r="FVO161" s="129"/>
      <c r="FVP161" s="129"/>
      <c r="FVQ161" s="129"/>
      <c r="FVR161" s="129"/>
      <c r="FVS161" s="129"/>
      <c r="FVT161" s="129"/>
      <c r="FVU161" s="129"/>
      <c r="FVV161" s="129"/>
      <c r="FVW161" s="129"/>
      <c r="FVX161" s="129"/>
      <c r="FVY161" s="129"/>
      <c r="FVZ161" s="129"/>
      <c r="FWA161" s="129"/>
      <c r="FWB161" s="129"/>
      <c r="FWC161" s="129"/>
      <c r="FWD161" s="129"/>
      <c r="FWE161" s="129"/>
      <c r="FWF161" s="129"/>
      <c r="FWG161" s="129"/>
      <c r="FWH161" s="129"/>
      <c r="FWI161" s="129"/>
      <c r="FWJ161" s="129"/>
      <c r="FWK161" s="129"/>
      <c r="FWL161" s="129"/>
      <c r="FWM161" s="129"/>
      <c r="FWN161" s="129"/>
      <c r="FWO161" s="129"/>
      <c r="FWP161" s="129"/>
      <c r="FWQ161" s="129"/>
      <c r="FWR161" s="129"/>
      <c r="FWS161" s="129"/>
      <c r="FWT161" s="129"/>
      <c r="FWU161" s="129"/>
      <c r="FWV161" s="129"/>
      <c r="FWW161" s="129"/>
      <c r="FWX161" s="129"/>
      <c r="FWY161" s="129"/>
      <c r="FWZ161" s="129"/>
      <c r="FXA161" s="129"/>
      <c r="FXB161" s="129"/>
      <c r="FXC161" s="129"/>
      <c r="FXD161" s="129"/>
      <c r="FXE161" s="129"/>
      <c r="FXF161" s="129"/>
      <c r="FXG161" s="129"/>
      <c r="FXH161" s="129"/>
      <c r="FXI161" s="129"/>
      <c r="FXJ161" s="129"/>
      <c r="FXK161" s="129"/>
      <c r="FXL161" s="129"/>
      <c r="FXM161" s="129"/>
      <c r="FXN161" s="129"/>
      <c r="FXO161" s="129"/>
      <c r="FXP161" s="129"/>
      <c r="FXQ161" s="129"/>
      <c r="FXR161" s="129"/>
      <c r="FXS161" s="129"/>
      <c r="FXT161" s="129"/>
      <c r="FXU161" s="129"/>
      <c r="FXV161" s="129"/>
      <c r="FXW161" s="129"/>
      <c r="FXX161" s="129"/>
      <c r="FXY161" s="129"/>
      <c r="FXZ161" s="129"/>
      <c r="FYA161" s="129"/>
      <c r="FYB161" s="129"/>
      <c r="FYC161" s="129"/>
      <c r="FYD161" s="129"/>
      <c r="FYE161" s="129"/>
      <c r="FYF161" s="129"/>
      <c r="FYG161" s="129"/>
      <c r="FYH161" s="129"/>
      <c r="FYI161" s="129"/>
      <c r="FYJ161" s="129"/>
      <c r="FYK161" s="129"/>
      <c r="FYL161" s="129"/>
      <c r="FYM161" s="129"/>
      <c r="FYN161" s="129"/>
      <c r="FYO161" s="129"/>
      <c r="FYP161" s="129"/>
      <c r="FYQ161" s="129"/>
      <c r="FYR161" s="129"/>
      <c r="FYS161" s="129"/>
      <c r="FYT161" s="129"/>
      <c r="FYU161" s="129"/>
      <c r="FYV161" s="129"/>
      <c r="FYW161" s="129"/>
      <c r="FYX161" s="129"/>
      <c r="FYY161" s="129"/>
      <c r="FYZ161" s="129"/>
      <c r="FZA161" s="129"/>
      <c r="FZB161" s="129"/>
      <c r="FZC161" s="129"/>
      <c r="FZD161" s="129"/>
      <c r="FZE161" s="129"/>
      <c r="FZF161" s="129"/>
      <c r="FZG161" s="129"/>
      <c r="FZH161" s="129"/>
      <c r="FZI161" s="129"/>
      <c r="FZJ161" s="129"/>
      <c r="FZK161" s="129"/>
      <c r="FZL161" s="129"/>
      <c r="FZM161" s="129"/>
      <c r="FZN161" s="129"/>
      <c r="FZO161" s="129"/>
      <c r="FZP161" s="129"/>
      <c r="FZQ161" s="129"/>
      <c r="FZR161" s="129"/>
      <c r="FZS161" s="129"/>
      <c r="FZT161" s="129"/>
      <c r="FZU161" s="129"/>
      <c r="FZV161" s="129"/>
      <c r="FZW161" s="129"/>
      <c r="FZX161" s="129"/>
      <c r="FZY161" s="129"/>
      <c r="FZZ161" s="129"/>
      <c r="GAA161" s="129"/>
      <c r="GAB161" s="129"/>
      <c r="GAC161" s="129"/>
      <c r="GAD161" s="129"/>
      <c r="GAE161" s="129"/>
      <c r="GAF161" s="129"/>
      <c r="GAG161" s="129"/>
      <c r="GAH161" s="129"/>
      <c r="GAI161" s="129"/>
      <c r="GAJ161" s="129"/>
      <c r="GAK161" s="129"/>
      <c r="GAL161" s="129"/>
      <c r="GAM161" s="129"/>
      <c r="GAN161" s="129"/>
      <c r="GAO161" s="129"/>
      <c r="GAP161" s="129"/>
      <c r="GAQ161" s="129"/>
      <c r="GAR161" s="129"/>
      <c r="GAS161" s="129"/>
      <c r="GAT161" s="129"/>
      <c r="GAU161" s="129"/>
      <c r="GAV161" s="129"/>
      <c r="GAW161" s="129"/>
      <c r="GAX161" s="129"/>
      <c r="GAY161" s="129"/>
      <c r="GAZ161" s="129"/>
      <c r="GBA161" s="129"/>
      <c r="GBB161" s="129"/>
      <c r="GBC161" s="129"/>
      <c r="GBD161" s="129"/>
      <c r="GBE161" s="129"/>
      <c r="GBF161" s="129"/>
      <c r="GBG161" s="129"/>
      <c r="GBH161" s="129"/>
      <c r="GBI161" s="129"/>
      <c r="GBJ161" s="129"/>
      <c r="GBK161" s="129"/>
      <c r="GBL161" s="129"/>
      <c r="GBM161" s="129"/>
      <c r="GBN161" s="129"/>
      <c r="GBO161" s="129"/>
      <c r="GBP161" s="129"/>
      <c r="GBQ161" s="129"/>
      <c r="GBR161" s="129"/>
      <c r="GBS161" s="129"/>
      <c r="GBT161" s="129"/>
      <c r="GBU161" s="129"/>
      <c r="GBV161" s="129"/>
      <c r="GBW161" s="129"/>
      <c r="GBX161" s="129"/>
      <c r="GBY161" s="129"/>
      <c r="GBZ161" s="129"/>
      <c r="GCA161" s="129"/>
      <c r="GCB161" s="129"/>
      <c r="GCC161" s="129"/>
      <c r="GCD161" s="129"/>
      <c r="GCE161" s="129"/>
      <c r="GCF161" s="129"/>
      <c r="GCG161" s="129"/>
      <c r="GCH161" s="129"/>
      <c r="GCI161" s="129"/>
      <c r="GCJ161" s="129"/>
      <c r="GCK161" s="129"/>
      <c r="GCL161" s="129"/>
      <c r="GCM161" s="129"/>
      <c r="GCN161" s="129"/>
      <c r="GCO161" s="129"/>
      <c r="GCP161" s="129"/>
      <c r="GCQ161" s="129"/>
      <c r="GCR161" s="129"/>
      <c r="GCS161" s="129"/>
      <c r="GCT161" s="129"/>
      <c r="GCU161" s="129"/>
      <c r="GCV161" s="129"/>
      <c r="GCW161" s="129"/>
      <c r="GCX161" s="129"/>
      <c r="GCY161" s="129"/>
      <c r="GCZ161" s="129"/>
      <c r="GDA161" s="129"/>
      <c r="GDB161" s="129"/>
      <c r="GDC161" s="129"/>
      <c r="GDD161" s="129"/>
      <c r="GDE161" s="129"/>
      <c r="GDF161" s="129"/>
      <c r="GDG161" s="129"/>
      <c r="GDH161" s="129"/>
      <c r="GDI161" s="129"/>
      <c r="GDJ161" s="129"/>
      <c r="GDK161" s="129"/>
      <c r="GDL161" s="129"/>
      <c r="GDM161" s="129"/>
      <c r="GDN161" s="129"/>
      <c r="GDO161" s="129"/>
      <c r="GDP161" s="129"/>
      <c r="GDQ161" s="129"/>
      <c r="GDR161" s="129"/>
      <c r="GDS161" s="129"/>
      <c r="GDT161" s="129"/>
      <c r="GDU161" s="129"/>
      <c r="GDV161" s="129"/>
      <c r="GDW161" s="129"/>
      <c r="GDX161" s="129"/>
      <c r="GDY161" s="129"/>
      <c r="GDZ161" s="129"/>
      <c r="GEA161" s="129"/>
      <c r="GEB161" s="129"/>
      <c r="GEC161" s="129"/>
      <c r="GED161" s="129"/>
      <c r="GEE161" s="129"/>
      <c r="GEF161" s="129"/>
      <c r="GEG161" s="129"/>
      <c r="GEH161" s="129"/>
      <c r="GEI161" s="129"/>
      <c r="GEJ161" s="129"/>
      <c r="GEK161" s="129"/>
      <c r="GEL161" s="129"/>
      <c r="GEM161" s="129"/>
      <c r="GEN161" s="129"/>
      <c r="GEO161" s="129"/>
      <c r="GEP161" s="129"/>
      <c r="GEQ161" s="129"/>
      <c r="GER161" s="129"/>
      <c r="GES161" s="129"/>
      <c r="GET161" s="129"/>
      <c r="GEU161" s="129"/>
      <c r="GEV161" s="129"/>
      <c r="GEW161" s="129"/>
      <c r="GEX161" s="129"/>
      <c r="GEY161" s="129"/>
      <c r="GEZ161" s="129"/>
      <c r="GFA161" s="129"/>
      <c r="GFB161" s="129"/>
      <c r="GFC161" s="129"/>
      <c r="GFD161" s="129"/>
      <c r="GFE161" s="129"/>
      <c r="GFF161" s="129"/>
      <c r="GFG161" s="129"/>
      <c r="GFH161" s="129"/>
      <c r="GFI161" s="129"/>
      <c r="GFJ161" s="129"/>
      <c r="GFK161" s="129"/>
      <c r="GFL161" s="129"/>
      <c r="GFM161" s="129"/>
      <c r="GFN161" s="129"/>
      <c r="GFO161" s="129"/>
      <c r="GFP161" s="129"/>
      <c r="GFQ161" s="129"/>
      <c r="GFR161" s="129"/>
      <c r="GFS161" s="129"/>
      <c r="GFT161" s="129"/>
      <c r="GFU161" s="129"/>
      <c r="GFV161" s="129"/>
      <c r="GFW161" s="129"/>
      <c r="GFX161" s="129"/>
      <c r="GFY161" s="129"/>
      <c r="GFZ161" s="129"/>
      <c r="GGA161" s="129"/>
      <c r="GGB161" s="129"/>
      <c r="GGC161" s="129"/>
      <c r="GGD161" s="129"/>
      <c r="GGE161" s="129"/>
      <c r="GGF161" s="129"/>
      <c r="GGG161" s="129"/>
      <c r="GGH161" s="129"/>
      <c r="GGI161" s="129"/>
      <c r="GGJ161" s="129"/>
      <c r="GGK161" s="129"/>
      <c r="GGL161" s="129"/>
      <c r="GGM161" s="129"/>
      <c r="GGN161" s="129"/>
      <c r="GGO161" s="129"/>
      <c r="GGP161" s="129"/>
      <c r="GGQ161" s="129"/>
      <c r="GGR161" s="129"/>
      <c r="GGS161" s="129"/>
      <c r="GGT161" s="129"/>
      <c r="GGU161" s="129"/>
      <c r="GGV161" s="129"/>
      <c r="GGW161" s="129"/>
      <c r="GGX161" s="129"/>
      <c r="GGY161" s="129"/>
      <c r="GGZ161" s="129"/>
      <c r="GHA161" s="129"/>
      <c r="GHB161" s="129"/>
      <c r="GHC161" s="129"/>
      <c r="GHD161" s="129"/>
      <c r="GHE161" s="129"/>
      <c r="GHF161" s="129"/>
      <c r="GHG161" s="129"/>
      <c r="GHH161" s="129"/>
      <c r="GHI161" s="129"/>
      <c r="GHJ161" s="129"/>
      <c r="GHK161" s="129"/>
      <c r="GHL161" s="129"/>
      <c r="GHM161" s="129"/>
      <c r="GHN161" s="129"/>
      <c r="GHO161" s="129"/>
      <c r="GHP161" s="129"/>
      <c r="GHQ161" s="129"/>
      <c r="GHR161" s="129"/>
      <c r="GHS161" s="129"/>
      <c r="GHT161" s="129"/>
      <c r="GHU161" s="129"/>
      <c r="GHV161" s="129"/>
      <c r="GHW161" s="129"/>
      <c r="GHX161" s="129"/>
      <c r="GHY161" s="129"/>
      <c r="GHZ161" s="129"/>
      <c r="GIA161" s="129"/>
      <c r="GIB161" s="129"/>
      <c r="GIC161" s="129"/>
      <c r="GID161" s="129"/>
      <c r="GIE161" s="129"/>
      <c r="GIF161" s="129"/>
      <c r="GIG161" s="129"/>
      <c r="GIH161" s="129"/>
      <c r="GII161" s="129"/>
      <c r="GIJ161" s="129"/>
      <c r="GIK161" s="129"/>
      <c r="GIL161" s="129"/>
      <c r="GIM161" s="129"/>
      <c r="GIN161" s="129"/>
      <c r="GIO161" s="129"/>
      <c r="GIP161" s="129"/>
      <c r="GIQ161" s="129"/>
      <c r="GIR161" s="129"/>
      <c r="GIS161" s="129"/>
      <c r="GIT161" s="129"/>
      <c r="GIU161" s="129"/>
      <c r="GIV161" s="129"/>
      <c r="GIW161" s="129"/>
      <c r="GIX161" s="129"/>
      <c r="GIY161" s="129"/>
      <c r="GIZ161" s="129"/>
      <c r="GJA161" s="129"/>
      <c r="GJB161" s="129"/>
      <c r="GJC161" s="129"/>
      <c r="GJD161" s="129"/>
      <c r="GJE161" s="129"/>
      <c r="GJF161" s="129"/>
      <c r="GJG161" s="129"/>
      <c r="GJH161" s="129"/>
      <c r="GJI161" s="129"/>
      <c r="GJJ161" s="129"/>
      <c r="GJK161" s="129"/>
      <c r="GJL161" s="129"/>
      <c r="GJM161" s="129"/>
      <c r="GJN161" s="129"/>
      <c r="GJO161" s="129"/>
      <c r="GJP161" s="129"/>
      <c r="GJQ161" s="129"/>
      <c r="GJR161" s="129"/>
      <c r="GJS161" s="129"/>
      <c r="GJT161" s="129"/>
      <c r="GJU161" s="129"/>
      <c r="GJV161" s="129"/>
      <c r="GJW161" s="129"/>
      <c r="GJX161" s="129"/>
      <c r="GJY161" s="129"/>
      <c r="GJZ161" s="129"/>
      <c r="GKA161" s="129"/>
      <c r="GKB161" s="129"/>
      <c r="GKC161" s="129"/>
      <c r="GKD161" s="129"/>
      <c r="GKE161" s="129"/>
      <c r="GKF161" s="129"/>
      <c r="GKG161" s="129"/>
      <c r="GKH161" s="129"/>
      <c r="GKI161" s="129"/>
      <c r="GKJ161" s="129"/>
      <c r="GKK161" s="129"/>
      <c r="GKL161" s="129"/>
      <c r="GKM161" s="129"/>
      <c r="GKN161" s="129"/>
      <c r="GKO161" s="129"/>
      <c r="GKP161" s="129"/>
      <c r="GKQ161" s="129"/>
      <c r="GKR161" s="129"/>
      <c r="GKS161" s="129"/>
      <c r="GKT161" s="129"/>
      <c r="GKU161" s="129"/>
      <c r="GKV161" s="129"/>
      <c r="GKW161" s="129"/>
      <c r="GKX161" s="129"/>
      <c r="GKY161" s="129"/>
      <c r="GKZ161" s="129"/>
      <c r="GLA161" s="129"/>
      <c r="GLB161" s="129"/>
      <c r="GLC161" s="129"/>
      <c r="GLD161" s="129"/>
      <c r="GLE161" s="129"/>
      <c r="GLF161" s="129"/>
      <c r="GLG161" s="129"/>
      <c r="GLH161" s="129"/>
      <c r="GLI161" s="129"/>
      <c r="GLJ161" s="129"/>
      <c r="GLK161" s="129"/>
      <c r="GLL161" s="129"/>
      <c r="GLM161" s="129"/>
      <c r="GLN161" s="129"/>
      <c r="GLO161" s="129"/>
      <c r="GLP161" s="129"/>
      <c r="GLQ161" s="129"/>
      <c r="GLR161" s="129"/>
      <c r="GLS161" s="129"/>
      <c r="GLT161" s="129"/>
      <c r="GLU161" s="129"/>
      <c r="GLV161" s="129"/>
      <c r="GLW161" s="129"/>
      <c r="GLX161" s="129"/>
      <c r="GLY161" s="129"/>
      <c r="GLZ161" s="129"/>
      <c r="GMA161" s="129"/>
      <c r="GMB161" s="129"/>
      <c r="GMC161" s="129"/>
      <c r="GMD161" s="129"/>
      <c r="GME161" s="129"/>
      <c r="GMF161" s="129"/>
      <c r="GMG161" s="129"/>
      <c r="GMH161" s="129"/>
      <c r="GMI161" s="129"/>
      <c r="GMJ161" s="129"/>
      <c r="GMK161" s="129"/>
      <c r="GML161" s="129"/>
      <c r="GMM161" s="129"/>
      <c r="GMN161" s="129"/>
      <c r="GMO161" s="129"/>
      <c r="GMP161" s="129"/>
      <c r="GMQ161" s="129"/>
      <c r="GMR161" s="129"/>
      <c r="GMS161" s="129"/>
      <c r="GMT161" s="129"/>
      <c r="GMU161" s="129"/>
      <c r="GMV161" s="129"/>
      <c r="GMW161" s="129"/>
      <c r="GMX161" s="129"/>
      <c r="GMY161" s="129"/>
      <c r="GMZ161" s="129"/>
      <c r="GNA161" s="129"/>
      <c r="GNB161" s="129"/>
      <c r="GNC161" s="129"/>
      <c r="GND161" s="129"/>
      <c r="GNE161" s="129"/>
      <c r="GNF161" s="129"/>
      <c r="GNG161" s="129"/>
      <c r="GNH161" s="129"/>
      <c r="GNI161" s="129"/>
      <c r="GNJ161" s="129"/>
      <c r="GNK161" s="129"/>
      <c r="GNL161" s="129"/>
      <c r="GNM161" s="129"/>
      <c r="GNN161" s="129"/>
      <c r="GNO161" s="129"/>
      <c r="GNP161" s="129"/>
      <c r="GNQ161" s="129"/>
      <c r="GNR161" s="129"/>
      <c r="GNS161" s="129"/>
      <c r="GNT161" s="129"/>
      <c r="GNU161" s="129"/>
      <c r="GNV161" s="129"/>
      <c r="GNW161" s="129"/>
      <c r="GNX161" s="129"/>
      <c r="GNY161" s="129"/>
      <c r="GNZ161" s="129"/>
      <c r="GOA161" s="129"/>
      <c r="GOB161" s="129"/>
      <c r="GOC161" s="129"/>
      <c r="GOD161" s="129"/>
      <c r="GOE161" s="129"/>
      <c r="GOF161" s="129"/>
      <c r="GOG161" s="129"/>
      <c r="GOH161" s="129"/>
      <c r="GOI161" s="129"/>
      <c r="GOJ161" s="129"/>
      <c r="GOK161" s="129"/>
      <c r="GOL161" s="129"/>
      <c r="GOM161" s="129"/>
      <c r="GON161" s="129"/>
      <c r="GOO161" s="129"/>
      <c r="GOP161" s="129"/>
      <c r="GOQ161" s="129"/>
      <c r="GOR161" s="129"/>
      <c r="GOS161" s="129"/>
      <c r="GOT161" s="129"/>
      <c r="GOU161" s="129"/>
      <c r="GOV161" s="129"/>
      <c r="GOW161" s="129"/>
      <c r="GOX161" s="129"/>
      <c r="GOY161" s="129"/>
      <c r="GOZ161" s="129"/>
      <c r="GPA161" s="129"/>
      <c r="GPB161" s="129"/>
      <c r="GPC161" s="129"/>
      <c r="GPD161" s="129"/>
      <c r="GPE161" s="129"/>
      <c r="GPF161" s="129"/>
      <c r="GPG161" s="129"/>
      <c r="GPH161" s="129"/>
      <c r="GPI161" s="129"/>
      <c r="GPJ161" s="129"/>
      <c r="GPK161" s="129"/>
      <c r="GPL161" s="129"/>
      <c r="GPM161" s="129"/>
      <c r="GPN161" s="129"/>
      <c r="GPO161" s="129"/>
      <c r="GPP161" s="129"/>
      <c r="GPQ161" s="129"/>
      <c r="GPR161" s="129"/>
      <c r="GPS161" s="129"/>
      <c r="GPT161" s="129"/>
      <c r="GPU161" s="129"/>
      <c r="GPV161" s="129"/>
      <c r="GPW161" s="129"/>
      <c r="GPX161" s="129"/>
      <c r="GPY161" s="129"/>
      <c r="GPZ161" s="129"/>
      <c r="GQA161" s="129"/>
      <c r="GQB161" s="129"/>
      <c r="GQC161" s="129"/>
      <c r="GQD161" s="129"/>
      <c r="GQE161" s="129"/>
      <c r="GQF161" s="129"/>
      <c r="GQG161" s="129"/>
      <c r="GQH161" s="129"/>
      <c r="GQI161" s="129"/>
      <c r="GQJ161" s="129"/>
      <c r="GQK161" s="129"/>
      <c r="GQL161" s="129"/>
      <c r="GQM161" s="129"/>
      <c r="GQN161" s="129"/>
      <c r="GQO161" s="129"/>
      <c r="GQP161" s="129"/>
      <c r="GQQ161" s="129"/>
      <c r="GQR161" s="129"/>
      <c r="GQS161" s="129"/>
      <c r="GQT161" s="129"/>
      <c r="GQU161" s="129"/>
      <c r="GQV161" s="129"/>
      <c r="GQW161" s="129"/>
      <c r="GQX161" s="129"/>
      <c r="GQY161" s="129"/>
      <c r="GQZ161" s="129"/>
      <c r="GRA161" s="129"/>
      <c r="GRB161" s="129"/>
      <c r="GRC161" s="129"/>
      <c r="GRD161" s="129"/>
      <c r="GRE161" s="129"/>
      <c r="GRF161" s="129"/>
      <c r="GRG161" s="129"/>
      <c r="GRH161" s="129"/>
      <c r="GRI161" s="129"/>
      <c r="GRJ161" s="129"/>
      <c r="GRK161" s="129"/>
      <c r="GRL161" s="129"/>
      <c r="GRM161" s="129"/>
      <c r="GRN161" s="129"/>
      <c r="GRO161" s="129"/>
      <c r="GRP161" s="129"/>
      <c r="GRQ161" s="129"/>
      <c r="GRR161" s="129"/>
      <c r="GRS161" s="129"/>
      <c r="GRT161" s="129"/>
      <c r="GRU161" s="129"/>
      <c r="GRV161" s="129"/>
      <c r="GRW161" s="129"/>
      <c r="GRX161" s="129"/>
      <c r="GRY161" s="129"/>
      <c r="GRZ161" s="129"/>
      <c r="GSA161" s="129"/>
      <c r="GSB161" s="129"/>
      <c r="GSC161" s="129"/>
      <c r="GSD161" s="129"/>
      <c r="GSE161" s="129"/>
      <c r="GSF161" s="129"/>
      <c r="GSG161" s="129"/>
      <c r="GSH161" s="129"/>
      <c r="GSI161" s="129"/>
      <c r="GSJ161" s="129"/>
      <c r="GSK161" s="129"/>
      <c r="GSL161" s="129"/>
      <c r="GSM161" s="129"/>
      <c r="GSN161" s="129"/>
      <c r="GSO161" s="129"/>
      <c r="GSP161" s="129"/>
      <c r="GSQ161" s="129"/>
      <c r="GSR161" s="129"/>
      <c r="GSS161" s="129"/>
      <c r="GST161" s="129"/>
      <c r="GSU161" s="129"/>
      <c r="GSV161" s="129"/>
      <c r="GSW161" s="129"/>
      <c r="GSX161" s="129"/>
      <c r="GSY161" s="129"/>
      <c r="GSZ161" s="129"/>
      <c r="GTA161" s="129"/>
      <c r="GTB161" s="129"/>
      <c r="GTC161" s="129"/>
      <c r="GTD161" s="129"/>
      <c r="GTE161" s="129"/>
      <c r="GTF161" s="129"/>
      <c r="GTG161" s="129"/>
      <c r="GTH161" s="129"/>
      <c r="GTI161" s="129"/>
      <c r="GTJ161" s="129"/>
      <c r="GTK161" s="129"/>
      <c r="GTL161" s="129"/>
      <c r="GTM161" s="129"/>
      <c r="GTN161" s="129"/>
      <c r="GTO161" s="129"/>
      <c r="GTP161" s="129"/>
      <c r="GTQ161" s="129"/>
      <c r="GTR161" s="129"/>
      <c r="GTS161" s="129"/>
      <c r="GTT161" s="129"/>
      <c r="GTU161" s="129"/>
      <c r="GTV161" s="129"/>
      <c r="GTW161" s="129"/>
      <c r="GTX161" s="129"/>
      <c r="GTY161" s="129"/>
      <c r="GTZ161" s="129"/>
      <c r="GUA161" s="129"/>
      <c r="GUB161" s="129"/>
      <c r="GUC161" s="129"/>
      <c r="GUD161" s="129"/>
      <c r="GUE161" s="129"/>
      <c r="GUF161" s="129"/>
      <c r="GUG161" s="129"/>
      <c r="GUH161" s="129"/>
      <c r="GUI161" s="129"/>
      <c r="GUJ161" s="129"/>
      <c r="GUK161" s="129"/>
      <c r="GUL161" s="129"/>
      <c r="GUM161" s="129"/>
      <c r="GUN161" s="129"/>
      <c r="GUO161" s="129"/>
      <c r="GUP161" s="129"/>
      <c r="GUQ161" s="129"/>
      <c r="GUR161" s="129"/>
      <c r="GUS161" s="129"/>
      <c r="GUT161" s="129"/>
      <c r="GUU161" s="129"/>
      <c r="GUV161" s="129"/>
      <c r="GUW161" s="129"/>
      <c r="GUX161" s="129"/>
      <c r="GUY161" s="129"/>
      <c r="GUZ161" s="129"/>
      <c r="GVA161" s="129"/>
      <c r="GVB161" s="129"/>
      <c r="GVC161" s="129"/>
      <c r="GVD161" s="129"/>
      <c r="GVE161" s="129"/>
      <c r="GVF161" s="129"/>
      <c r="GVG161" s="129"/>
      <c r="GVH161" s="129"/>
      <c r="GVI161" s="129"/>
      <c r="GVJ161" s="129"/>
      <c r="GVK161" s="129"/>
      <c r="GVL161" s="129"/>
      <c r="GVM161" s="129"/>
      <c r="GVN161" s="129"/>
      <c r="GVO161" s="129"/>
      <c r="GVP161" s="129"/>
      <c r="GVQ161" s="129"/>
      <c r="GVR161" s="129"/>
      <c r="GVS161" s="129"/>
      <c r="GVT161" s="129"/>
      <c r="GVU161" s="129"/>
      <c r="GVV161" s="129"/>
      <c r="GVW161" s="129"/>
      <c r="GVX161" s="129"/>
      <c r="GVY161" s="129"/>
      <c r="GVZ161" s="129"/>
      <c r="GWA161" s="129"/>
      <c r="GWB161" s="129"/>
      <c r="GWC161" s="129"/>
      <c r="GWD161" s="129"/>
      <c r="GWE161" s="129"/>
      <c r="GWF161" s="129"/>
      <c r="GWG161" s="129"/>
      <c r="GWH161" s="129"/>
      <c r="GWI161" s="129"/>
      <c r="GWJ161" s="129"/>
      <c r="GWK161" s="129"/>
      <c r="GWL161" s="129"/>
      <c r="GWM161" s="129"/>
      <c r="GWN161" s="129"/>
      <c r="GWO161" s="129"/>
      <c r="GWP161" s="129"/>
      <c r="GWQ161" s="129"/>
      <c r="GWR161" s="129"/>
      <c r="GWS161" s="129"/>
      <c r="GWT161" s="129"/>
      <c r="GWU161" s="129"/>
      <c r="GWV161" s="129"/>
      <c r="GWW161" s="129"/>
      <c r="GWX161" s="129"/>
      <c r="GWY161" s="129"/>
      <c r="GWZ161" s="129"/>
      <c r="GXA161" s="129"/>
      <c r="GXB161" s="129"/>
      <c r="GXC161" s="129"/>
      <c r="GXD161" s="129"/>
      <c r="GXE161" s="129"/>
      <c r="GXF161" s="129"/>
      <c r="GXG161" s="129"/>
      <c r="GXH161" s="129"/>
      <c r="GXI161" s="129"/>
      <c r="GXJ161" s="129"/>
      <c r="GXK161" s="129"/>
      <c r="GXL161" s="129"/>
      <c r="GXM161" s="129"/>
      <c r="GXN161" s="129"/>
      <c r="GXO161" s="129"/>
      <c r="GXP161" s="129"/>
      <c r="GXQ161" s="129"/>
      <c r="GXR161" s="129"/>
      <c r="GXS161" s="129"/>
      <c r="GXT161" s="129"/>
      <c r="GXU161" s="129"/>
      <c r="GXV161" s="129"/>
      <c r="GXW161" s="129"/>
      <c r="GXX161" s="129"/>
      <c r="GXY161" s="129"/>
      <c r="GXZ161" s="129"/>
      <c r="GYA161" s="129"/>
      <c r="GYB161" s="129"/>
      <c r="GYC161" s="129"/>
      <c r="GYD161" s="129"/>
      <c r="GYE161" s="129"/>
      <c r="GYF161" s="129"/>
      <c r="GYG161" s="129"/>
      <c r="GYH161" s="129"/>
      <c r="GYI161" s="129"/>
      <c r="GYJ161" s="129"/>
      <c r="GYK161" s="129"/>
      <c r="GYL161" s="129"/>
      <c r="GYM161" s="129"/>
      <c r="GYN161" s="129"/>
      <c r="GYO161" s="129"/>
      <c r="GYP161" s="129"/>
      <c r="GYQ161" s="129"/>
      <c r="GYR161" s="129"/>
      <c r="GYS161" s="129"/>
      <c r="GYT161" s="129"/>
      <c r="GYU161" s="129"/>
      <c r="GYV161" s="129"/>
      <c r="GYW161" s="129"/>
      <c r="GYX161" s="129"/>
      <c r="GYY161" s="129"/>
      <c r="GYZ161" s="129"/>
      <c r="GZA161" s="129"/>
      <c r="GZB161" s="129"/>
      <c r="GZC161" s="129"/>
      <c r="GZD161" s="129"/>
      <c r="GZE161" s="129"/>
      <c r="GZF161" s="129"/>
      <c r="GZG161" s="129"/>
      <c r="GZH161" s="129"/>
      <c r="GZI161" s="129"/>
      <c r="GZJ161" s="129"/>
      <c r="GZK161" s="129"/>
      <c r="GZL161" s="129"/>
      <c r="GZM161" s="129"/>
      <c r="GZN161" s="129"/>
      <c r="GZO161" s="129"/>
      <c r="GZP161" s="129"/>
      <c r="GZQ161" s="129"/>
      <c r="GZR161" s="129"/>
      <c r="GZS161" s="129"/>
      <c r="GZT161" s="129"/>
      <c r="GZU161" s="129"/>
      <c r="GZV161" s="129"/>
      <c r="GZW161" s="129"/>
      <c r="GZX161" s="129"/>
      <c r="GZY161" s="129"/>
      <c r="GZZ161" s="129"/>
      <c r="HAA161" s="129"/>
      <c r="HAB161" s="129"/>
      <c r="HAC161" s="129"/>
      <c r="HAD161" s="129"/>
      <c r="HAE161" s="129"/>
      <c r="HAF161" s="129"/>
      <c r="HAG161" s="129"/>
      <c r="HAH161" s="129"/>
      <c r="HAI161" s="129"/>
      <c r="HAJ161" s="129"/>
      <c r="HAK161" s="129"/>
      <c r="HAL161" s="129"/>
      <c r="HAM161" s="129"/>
      <c r="HAN161" s="129"/>
      <c r="HAO161" s="129"/>
      <c r="HAP161" s="129"/>
      <c r="HAQ161" s="129"/>
      <c r="HAR161" s="129"/>
      <c r="HAS161" s="129"/>
      <c r="HAT161" s="129"/>
      <c r="HAU161" s="129"/>
      <c r="HAV161" s="129"/>
      <c r="HAW161" s="129"/>
      <c r="HAX161" s="129"/>
      <c r="HAY161" s="129"/>
      <c r="HAZ161" s="129"/>
      <c r="HBA161" s="129"/>
      <c r="HBB161" s="129"/>
      <c r="HBC161" s="129"/>
      <c r="HBD161" s="129"/>
      <c r="HBE161" s="129"/>
      <c r="HBF161" s="129"/>
      <c r="HBG161" s="129"/>
      <c r="HBH161" s="129"/>
      <c r="HBI161" s="129"/>
      <c r="HBJ161" s="129"/>
      <c r="HBK161" s="129"/>
      <c r="HBL161" s="129"/>
      <c r="HBM161" s="129"/>
      <c r="HBN161" s="129"/>
      <c r="HBO161" s="129"/>
      <c r="HBP161" s="129"/>
      <c r="HBQ161" s="129"/>
      <c r="HBR161" s="129"/>
      <c r="HBS161" s="129"/>
      <c r="HBT161" s="129"/>
      <c r="HBU161" s="129"/>
      <c r="HBV161" s="129"/>
      <c r="HBW161" s="129"/>
      <c r="HBX161" s="129"/>
      <c r="HBY161" s="129"/>
      <c r="HBZ161" s="129"/>
      <c r="HCA161" s="129"/>
      <c r="HCB161" s="129"/>
      <c r="HCC161" s="129"/>
      <c r="HCD161" s="129"/>
      <c r="HCE161" s="129"/>
      <c r="HCF161" s="129"/>
      <c r="HCG161" s="129"/>
      <c r="HCH161" s="129"/>
      <c r="HCI161" s="129"/>
      <c r="HCJ161" s="129"/>
      <c r="HCK161" s="129"/>
      <c r="HCL161" s="129"/>
      <c r="HCM161" s="129"/>
      <c r="HCN161" s="129"/>
      <c r="HCO161" s="129"/>
      <c r="HCP161" s="129"/>
      <c r="HCQ161" s="129"/>
      <c r="HCR161" s="129"/>
      <c r="HCS161" s="129"/>
      <c r="HCT161" s="129"/>
      <c r="HCU161" s="129"/>
      <c r="HCV161" s="129"/>
      <c r="HCW161" s="129"/>
      <c r="HCX161" s="129"/>
      <c r="HCY161" s="129"/>
      <c r="HCZ161" s="129"/>
      <c r="HDA161" s="129"/>
      <c r="HDB161" s="129"/>
      <c r="HDC161" s="129"/>
      <c r="HDD161" s="129"/>
      <c r="HDE161" s="129"/>
      <c r="HDF161" s="129"/>
      <c r="HDG161" s="129"/>
      <c r="HDH161" s="129"/>
      <c r="HDI161" s="129"/>
      <c r="HDJ161" s="129"/>
      <c r="HDK161" s="129"/>
      <c r="HDL161" s="129"/>
      <c r="HDM161" s="129"/>
      <c r="HDN161" s="129"/>
      <c r="HDO161" s="129"/>
      <c r="HDP161" s="129"/>
      <c r="HDQ161" s="129"/>
      <c r="HDR161" s="129"/>
      <c r="HDS161" s="129"/>
      <c r="HDT161" s="129"/>
      <c r="HDU161" s="129"/>
      <c r="HDV161" s="129"/>
      <c r="HDW161" s="129"/>
      <c r="HDX161" s="129"/>
      <c r="HDY161" s="129"/>
      <c r="HDZ161" s="129"/>
      <c r="HEA161" s="129"/>
      <c r="HEB161" s="129"/>
      <c r="HEC161" s="129"/>
      <c r="HED161" s="129"/>
      <c r="HEE161" s="129"/>
      <c r="HEF161" s="129"/>
      <c r="HEG161" s="129"/>
      <c r="HEH161" s="129"/>
      <c r="HEI161" s="129"/>
      <c r="HEJ161" s="129"/>
      <c r="HEK161" s="129"/>
      <c r="HEL161" s="129"/>
      <c r="HEM161" s="129"/>
      <c r="HEN161" s="129"/>
      <c r="HEO161" s="129"/>
      <c r="HEP161" s="129"/>
      <c r="HEQ161" s="129"/>
      <c r="HER161" s="129"/>
      <c r="HES161" s="129"/>
      <c r="HET161" s="129"/>
      <c r="HEU161" s="129"/>
      <c r="HEV161" s="129"/>
      <c r="HEW161" s="129"/>
      <c r="HEX161" s="129"/>
      <c r="HEY161" s="129"/>
      <c r="HEZ161" s="129"/>
      <c r="HFA161" s="129"/>
      <c r="HFB161" s="129"/>
      <c r="HFC161" s="129"/>
      <c r="HFD161" s="129"/>
      <c r="HFE161" s="129"/>
      <c r="HFF161" s="129"/>
      <c r="HFG161" s="129"/>
      <c r="HFH161" s="129"/>
      <c r="HFI161" s="129"/>
      <c r="HFJ161" s="129"/>
      <c r="HFK161" s="129"/>
      <c r="HFL161" s="129"/>
      <c r="HFM161" s="129"/>
      <c r="HFN161" s="129"/>
      <c r="HFO161" s="129"/>
      <c r="HFP161" s="129"/>
      <c r="HFQ161" s="129"/>
      <c r="HFR161" s="129"/>
      <c r="HFS161" s="129"/>
      <c r="HFT161" s="129"/>
      <c r="HFU161" s="129"/>
      <c r="HFV161" s="129"/>
      <c r="HFW161" s="129"/>
      <c r="HFX161" s="129"/>
      <c r="HFY161" s="129"/>
      <c r="HFZ161" s="129"/>
      <c r="HGA161" s="129"/>
      <c r="HGB161" s="129"/>
      <c r="HGC161" s="129"/>
      <c r="HGD161" s="129"/>
      <c r="HGE161" s="129"/>
      <c r="HGF161" s="129"/>
      <c r="HGG161" s="129"/>
      <c r="HGH161" s="129"/>
      <c r="HGI161" s="129"/>
      <c r="HGJ161" s="129"/>
      <c r="HGK161" s="129"/>
      <c r="HGL161" s="129"/>
      <c r="HGM161" s="129"/>
      <c r="HGN161" s="129"/>
      <c r="HGO161" s="129"/>
      <c r="HGP161" s="129"/>
      <c r="HGQ161" s="129"/>
      <c r="HGR161" s="129"/>
      <c r="HGS161" s="129"/>
      <c r="HGT161" s="129"/>
      <c r="HGU161" s="129"/>
      <c r="HGV161" s="129"/>
      <c r="HGW161" s="129"/>
      <c r="HGX161" s="129"/>
      <c r="HGY161" s="129"/>
      <c r="HGZ161" s="129"/>
      <c r="HHA161" s="129"/>
      <c r="HHB161" s="129"/>
      <c r="HHC161" s="129"/>
      <c r="HHD161" s="129"/>
      <c r="HHE161" s="129"/>
      <c r="HHF161" s="129"/>
      <c r="HHG161" s="129"/>
      <c r="HHH161" s="129"/>
      <c r="HHI161" s="129"/>
      <c r="HHJ161" s="129"/>
      <c r="HHK161" s="129"/>
      <c r="HHL161" s="129"/>
      <c r="HHM161" s="129"/>
      <c r="HHN161" s="129"/>
      <c r="HHO161" s="129"/>
      <c r="HHP161" s="129"/>
      <c r="HHQ161" s="129"/>
      <c r="HHR161" s="129"/>
      <c r="HHS161" s="129"/>
      <c r="HHT161" s="129"/>
      <c r="HHU161" s="129"/>
      <c r="HHV161" s="129"/>
      <c r="HHW161" s="129"/>
      <c r="HHX161" s="129"/>
      <c r="HHY161" s="129"/>
      <c r="HHZ161" s="129"/>
      <c r="HIA161" s="129"/>
      <c r="HIB161" s="129"/>
      <c r="HIC161" s="129"/>
      <c r="HID161" s="129"/>
      <c r="HIE161" s="129"/>
      <c r="HIF161" s="129"/>
      <c r="HIG161" s="129"/>
      <c r="HIH161" s="129"/>
      <c r="HII161" s="129"/>
      <c r="HIJ161" s="129"/>
      <c r="HIK161" s="129"/>
      <c r="HIL161" s="129"/>
      <c r="HIM161" s="129"/>
      <c r="HIN161" s="129"/>
      <c r="HIO161" s="129"/>
      <c r="HIP161" s="129"/>
      <c r="HIQ161" s="129"/>
      <c r="HIR161" s="129"/>
      <c r="HIS161" s="129"/>
      <c r="HIT161" s="129"/>
      <c r="HIU161" s="129"/>
      <c r="HIV161" s="129"/>
      <c r="HIW161" s="129"/>
      <c r="HIX161" s="129"/>
      <c r="HIY161" s="129"/>
      <c r="HIZ161" s="129"/>
      <c r="HJA161" s="129"/>
      <c r="HJB161" s="129"/>
      <c r="HJC161" s="129"/>
      <c r="HJD161" s="129"/>
      <c r="HJE161" s="129"/>
      <c r="HJF161" s="129"/>
      <c r="HJG161" s="129"/>
      <c r="HJH161" s="129"/>
      <c r="HJI161" s="129"/>
      <c r="HJJ161" s="129"/>
      <c r="HJK161" s="129"/>
      <c r="HJL161" s="129"/>
      <c r="HJM161" s="129"/>
      <c r="HJN161" s="129"/>
      <c r="HJO161" s="129"/>
      <c r="HJP161" s="129"/>
      <c r="HJQ161" s="129"/>
      <c r="HJR161" s="129"/>
      <c r="HJS161" s="129"/>
      <c r="HJT161" s="129"/>
      <c r="HJU161" s="129"/>
      <c r="HJV161" s="129"/>
      <c r="HJW161" s="129"/>
      <c r="HJX161" s="129"/>
      <c r="HJY161" s="129"/>
      <c r="HJZ161" s="129"/>
      <c r="HKA161" s="129"/>
      <c r="HKB161" s="129"/>
      <c r="HKC161" s="129"/>
      <c r="HKD161" s="129"/>
      <c r="HKE161" s="129"/>
      <c r="HKF161" s="129"/>
      <c r="HKG161" s="129"/>
      <c r="HKH161" s="129"/>
      <c r="HKI161" s="129"/>
      <c r="HKJ161" s="129"/>
      <c r="HKK161" s="129"/>
      <c r="HKL161" s="129"/>
      <c r="HKM161" s="129"/>
      <c r="HKN161" s="129"/>
      <c r="HKO161" s="129"/>
      <c r="HKP161" s="129"/>
      <c r="HKQ161" s="129"/>
      <c r="HKR161" s="129"/>
      <c r="HKS161" s="129"/>
      <c r="HKT161" s="129"/>
      <c r="HKU161" s="129"/>
      <c r="HKV161" s="129"/>
      <c r="HKW161" s="129"/>
      <c r="HKX161" s="129"/>
      <c r="HKY161" s="129"/>
      <c r="HKZ161" s="129"/>
      <c r="HLA161" s="129"/>
      <c r="HLB161" s="129"/>
      <c r="HLC161" s="129"/>
      <c r="HLD161" s="129"/>
      <c r="HLE161" s="129"/>
      <c r="HLF161" s="129"/>
      <c r="HLG161" s="129"/>
      <c r="HLH161" s="129"/>
      <c r="HLI161" s="129"/>
      <c r="HLJ161" s="129"/>
      <c r="HLK161" s="129"/>
      <c r="HLL161" s="129"/>
      <c r="HLM161" s="129"/>
      <c r="HLN161" s="129"/>
      <c r="HLO161" s="129"/>
      <c r="HLP161" s="129"/>
      <c r="HLQ161" s="129"/>
      <c r="HLR161" s="129"/>
      <c r="HLS161" s="129"/>
      <c r="HLT161" s="129"/>
      <c r="HLU161" s="129"/>
      <c r="HLV161" s="129"/>
      <c r="HLW161" s="129"/>
      <c r="HLX161" s="129"/>
      <c r="HLY161" s="129"/>
      <c r="HLZ161" s="129"/>
      <c r="HMA161" s="129"/>
      <c r="HMB161" s="129"/>
      <c r="HMC161" s="129"/>
      <c r="HMD161" s="129"/>
      <c r="HME161" s="129"/>
      <c r="HMF161" s="129"/>
      <c r="HMG161" s="129"/>
      <c r="HMH161" s="129"/>
      <c r="HMI161" s="129"/>
      <c r="HMJ161" s="129"/>
      <c r="HMK161" s="129"/>
      <c r="HML161" s="129"/>
      <c r="HMM161" s="129"/>
      <c r="HMN161" s="129"/>
      <c r="HMO161" s="129"/>
      <c r="HMP161" s="129"/>
      <c r="HMQ161" s="129"/>
      <c r="HMR161" s="129"/>
      <c r="HMS161" s="129"/>
      <c r="HMT161" s="129"/>
      <c r="HMU161" s="129"/>
      <c r="HMV161" s="129"/>
      <c r="HMW161" s="129"/>
      <c r="HMX161" s="129"/>
      <c r="HMY161" s="129"/>
      <c r="HMZ161" s="129"/>
      <c r="HNA161" s="129"/>
      <c r="HNB161" s="129"/>
      <c r="HNC161" s="129"/>
      <c r="HND161" s="129"/>
      <c r="HNE161" s="129"/>
      <c r="HNF161" s="129"/>
      <c r="HNG161" s="129"/>
      <c r="HNH161" s="129"/>
      <c r="HNI161" s="129"/>
      <c r="HNJ161" s="129"/>
      <c r="HNK161" s="129"/>
      <c r="HNL161" s="129"/>
      <c r="HNM161" s="129"/>
      <c r="HNN161" s="129"/>
      <c r="HNO161" s="129"/>
      <c r="HNP161" s="129"/>
      <c r="HNQ161" s="129"/>
      <c r="HNR161" s="129"/>
      <c r="HNS161" s="129"/>
      <c r="HNT161" s="129"/>
      <c r="HNU161" s="129"/>
      <c r="HNV161" s="129"/>
      <c r="HNW161" s="129"/>
      <c r="HNX161" s="129"/>
      <c r="HNY161" s="129"/>
      <c r="HNZ161" s="129"/>
      <c r="HOA161" s="129"/>
      <c r="HOB161" s="129"/>
      <c r="HOC161" s="129"/>
      <c r="HOD161" s="129"/>
      <c r="HOE161" s="129"/>
      <c r="HOF161" s="129"/>
      <c r="HOG161" s="129"/>
      <c r="HOH161" s="129"/>
      <c r="HOI161" s="129"/>
      <c r="HOJ161" s="129"/>
      <c r="HOK161" s="129"/>
      <c r="HOL161" s="129"/>
      <c r="HOM161" s="129"/>
      <c r="HON161" s="129"/>
      <c r="HOO161" s="129"/>
      <c r="HOP161" s="129"/>
      <c r="HOQ161" s="129"/>
      <c r="HOR161" s="129"/>
      <c r="HOS161" s="129"/>
      <c r="HOT161" s="129"/>
      <c r="HOU161" s="129"/>
      <c r="HOV161" s="129"/>
      <c r="HOW161" s="129"/>
      <c r="HOX161" s="129"/>
      <c r="HOY161" s="129"/>
      <c r="HOZ161" s="129"/>
      <c r="HPA161" s="129"/>
      <c r="HPB161" s="129"/>
      <c r="HPC161" s="129"/>
      <c r="HPD161" s="129"/>
      <c r="HPE161" s="129"/>
      <c r="HPF161" s="129"/>
      <c r="HPG161" s="129"/>
      <c r="HPH161" s="129"/>
      <c r="HPI161" s="129"/>
      <c r="HPJ161" s="129"/>
      <c r="HPK161" s="129"/>
      <c r="HPL161" s="129"/>
      <c r="HPM161" s="129"/>
      <c r="HPN161" s="129"/>
      <c r="HPO161" s="129"/>
      <c r="HPP161" s="129"/>
      <c r="HPQ161" s="129"/>
      <c r="HPR161" s="129"/>
      <c r="HPS161" s="129"/>
      <c r="HPT161" s="129"/>
      <c r="HPU161" s="129"/>
      <c r="HPV161" s="129"/>
      <c r="HPW161" s="129"/>
      <c r="HPX161" s="129"/>
      <c r="HPY161" s="129"/>
      <c r="HPZ161" s="129"/>
      <c r="HQA161" s="129"/>
      <c r="HQB161" s="129"/>
      <c r="HQC161" s="129"/>
      <c r="HQD161" s="129"/>
      <c r="HQE161" s="129"/>
      <c r="HQF161" s="129"/>
      <c r="HQG161" s="129"/>
      <c r="HQH161" s="129"/>
      <c r="HQI161" s="129"/>
      <c r="HQJ161" s="129"/>
      <c r="HQK161" s="129"/>
      <c r="HQL161" s="129"/>
      <c r="HQM161" s="129"/>
      <c r="HQN161" s="129"/>
      <c r="HQO161" s="129"/>
      <c r="HQP161" s="129"/>
      <c r="HQQ161" s="129"/>
      <c r="HQR161" s="129"/>
      <c r="HQS161" s="129"/>
      <c r="HQT161" s="129"/>
      <c r="HQU161" s="129"/>
      <c r="HQV161" s="129"/>
      <c r="HQW161" s="129"/>
      <c r="HQX161" s="129"/>
      <c r="HQY161" s="129"/>
      <c r="HQZ161" s="129"/>
      <c r="HRA161" s="129"/>
      <c r="HRB161" s="129"/>
      <c r="HRC161" s="129"/>
      <c r="HRD161" s="129"/>
      <c r="HRE161" s="129"/>
      <c r="HRF161" s="129"/>
      <c r="HRG161" s="129"/>
      <c r="HRH161" s="129"/>
      <c r="HRI161" s="129"/>
      <c r="HRJ161" s="129"/>
      <c r="HRK161" s="129"/>
      <c r="HRL161" s="129"/>
      <c r="HRM161" s="129"/>
      <c r="HRN161" s="129"/>
      <c r="HRO161" s="129"/>
      <c r="HRP161" s="129"/>
      <c r="HRQ161" s="129"/>
      <c r="HRR161" s="129"/>
      <c r="HRS161" s="129"/>
      <c r="HRT161" s="129"/>
      <c r="HRU161" s="129"/>
      <c r="HRV161" s="129"/>
      <c r="HRW161" s="129"/>
      <c r="HRX161" s="129"/>
      <c r="HRY161" s="129"/>
      <c r="HRZ161" s="129"/>
      <c r="HSA161" s="129"/>
      <c r="HSB161" s="129"/>
      <c r="HSC161" s="129"/>
      <c r="HSD161" s="129"/>
      <c r="HSE161" s="129"/>
      <c r="HSF161" s="129"/>
      <c r="HSG161" s="129"/>
      <c r="HSH161" s="129"/>
      <c r="HSI161" s="129"/>
      <c r="HSJ161" s="129"/>
      <c r="HSK161" s="129"/>
      <c r="HSL161" s="129"/>
      <c r="HSM161" s="129"/>
      <c r="HSN161" s="129"/>
      <c r="HSO161" s="129"/>
      <c r="HSP161" s="129"/>
      <c r="HSQ161" s="129"/>
      <c r="HSR161" s="129"/>
      <c r="HSS161" s="129"/>
      <c r="HST161" s="129"/>
      <c r="HSU161" s="129"/>
      <c r="HSV161" s="129"/>
      <c r="HSW161" s="129"/>
      <c r="HSX161" s="129"/>
      <c r="HSY161" s="129"/>
      <c r="HSZ161" s="129"/>
      <c r="HTA161" s="129"/>
      <c r="HTB161" s="129"/>
      <c r="HTC161" s="129"/>
      <c r="HTD161" s="129"/>
      <c r="HTE161" s="129"/>
      <c r="HTF161" s="129"/>
      <c r="HTG161" s="129"/>
      <c r="HTH161" s="129"/>
      <c r="HTI161" s="129"/>
      <c r="HTJ161" s="129"/>
      <c r="HTK161" s="129"/>
      <c r="HTL161" s="129"/>
      <c r="HTM161" s="129"/>
      <c r="HTN161" s="129"/>
      <c r="HTO161" s="129"/>
      <c r="HTP161" s="129"/>
      <c r="HTQ161" s="129"/>
      <c r="HTR161" s="129"/>
      <c r="HTS161" s="129"/>
      <c r="HTT161" s="129"/>
      <c r="HTU161" s="129"/>
      <c r="HTV161" s="129"/>
      <c r="HTW161" s="129"/>
      <c r="HTX161" s="129"/>
      <c r="HTY161" s="129"/>
      <c r="HTZ161" s="129"/>
      <c r="HUA161" s="129"/>
      <c r="HUB161" s="129"/>
      <c r="HUC161" s="129"/>
      <c r="HUD161" s="129"/>
      <c r="HUE161" s="129"/>
      <c r="HUF161" s="129"/>
      <c r="HUG161" s="129"/>
      <c r="HUH161" s="129"/>
      <c r="HUI161" s="129"/>
      <c r="HUJ161" s="129"/>
      <c r="HUK161" s="129"/>
      <c r="HUL161" s="129"/>
      <c r="HUM161" s="129"/>
      <c r="HUN161" s="129"/>
      <c r="HUO161" s="129"/>
      <c r="HUP161" s="129"/>
      <c r="HUQ161" s="129"/>
      <c r="HUR161" s="129"/>
      <c r="HUS161" s="129"/>
      <c r="HUT161" s="129"/>
      <c r="HUU161" s="129"/>
      <c r="HUV161" s="129"/>
      <c r="HUW161" s="129"/>
      <c r="HUX161" s="129"/>
      <c r="HUY161" s="129"/>
      <c r="HUZ161" s="129"/>
      <c r="HVA161" s="129"/>
      <c r="HVB161" s="129"/>
      <c r="HVC161" s="129"/>
      <c r="HVD161" s="129"/>
      <c r="HVE161" s="129"/>
      <c r="HVF161" s="129"/>
      <c r="HVG161" s="129"/>
      <c r="HVH161" s="129"/>
      <c r="HVI161" s="129"/>
      <c r="HVJ161" s="129"/>
      <c r="HVK161" s="129"/>
      <c r="HVL161" s="129"/>
      <c r="HVM161" s="129"/>
      <c r="HVN161" s="129"/>
      <c r="HVO161" s="129"/>
      <c r="HVP161" s="129"/>
      <c r="HVQ161" s="129"/>
      <c r="HVR161" s="129"/>
      <c r="HVS161" s="129"/>
      <c r="HVT161" s="129"/>
      <c r="HVU161" s="129"/>
      <c r="HVV161" s="129"/>
      <c r="HVW161" s="129"/>
      <c r="HVX161" s="129"/>
      <c r="HVY161" s="129"/>
      <c r="HVZ161" s="129"/>
      <c r="HWA161" s="129"/>
      <c r="HWB161" s="129"/>
      <c r="HWC161" s="129"/>
      <c r="HWD161" s="129"/>
      <c r="HWE161" s="129"/>
      <c r="HWF161" s="129"/>
      <c r="HWG161" s="129"/>
      <c r="HWH161" s="129"/>
      <c r="HWI161" s="129"/>
      <c r="HWJ161" s="129"/>
      <c r="HWK161" s="129"/>
      <c r="HWL161" s="129"/>
      <c r="HWM161" s="129"/>
      <c r="HWN161" s="129"/>
      <c r="HWO161" s="129"/>
      <c r="HWP161" s="129"/>
      <c r="HWQ161" s="129"/>
      <c r="HWR161" s="129"/>
      <c r="HWS161" s="129"/>
      <c r="HWT161" s="129"/>
      <c r="HWU161" s="129"/>
      <c r="HWV161" s="129"/>
      <c r="HWW161" s="129"/>
      <c r="HWX161" s="129"/>
      <c r="HWY161" s="129"/>
      <c r="HWZ161" s="129"/>
      <c r="HXA161" s="129"/>
      <c r="HXB161" s="129"/>
      <c r="HXC161" s="129"/>
      <c r="HXD161" s="129"/>
      <c r="HXE161" s="129"/>
      <c r="HXF161" s="129"/>
      <c r="HXG161" s="129"/>
      <c r="HXH161" s="129"/>
      <c r="HXI161" s="129"/>
      <c r="HXJ161" s="129"/>
      <c r="HXK161" s="129"/>
      <c r="HXL161" s="129"/>
      <c r="HXM161" s="129"/>
      <c r="HXN161" s="129"/>
      <c r="HXO161" s="129"/>
      <c r="HXP161" s="129"/>
      <c r="HXQ161" s="129"/>
      <c r="HXR161" s="129"/>
      <c r="HXS161" s="129"/>
      <c r="HXT161" s="129"/>
      <c r="HXU161" s="129"/>
      <c r="HXV161" s="129"/>
      <c r="HXW161" s="129"/>
      <c r="HXX161" s="129"/>
      <c r="HXY161" s="129"/>
      <c r="HXZ161" s="129"/>
      <c r="HYA161" s="129"/>
      <c r="HYB161" s="129"/>
      <c r="HYC161" s="129"/>
      <c r="HYD161" s="129"/>
      <c r="HYE161" s="129"/>
      <c r="HYF161" s="129"/>
      <c r="HYG161" s="129"/>
      <c r="HYH161" s="129"/>
      <c r="HYI161" s="129"/>
      <c r="HYJ161" s="129"/>
      <c r="HYK161" s="129"/>
      <c r="HYL161" s="129"/>
      <c r="HYM161" s="129"/>
      <c r="HYN161" s="129"/>
      <c r="HYO161" s="129"/>
      <c r="HYP161" s="129"/>
      <c r="HYQ161" s="129"/>
      <c r="HYR161" s="129"/>
      <c r="HYS161" s="129"/>
      <c r="HYT161" s="129"/>
      <c r="HYU161" s="129"/>
      <c r="HYV161" s="129"/>
      <c r="HYW161" s="129"/>
      <c r="HYX161" s="129"/>
      <c r="HYY161" s="129"/>
      <c r="HYZ161" s="129"/>
      <c r="HZA161" s="129"/>
      <c r="HZB161" s="129"/>
      <c r="HZC161" s="129"/>
      <c r="HZD161" s="129"/>
      <c r="HZE161" s="129"/>
      <c r="HZF161" s="129"/>
      <c r="HZG161" s="129"/>
      <c r="HZH161" s="129"/>
      <c r="HZI161" s="129"/>
      <c r="HZJ161" s="129"/>
      <c r="HZK161" s="129"/>
      <c r="HZL161" s="129"/>
      <c r="HZM161" s="129"/>
      <c r="HZN161" s="129"/>
      <c r="HZO161" s="129"/>
      <c r="HZP161" s="129"/>
      <c r="HZQ161" s="129"/>
      <c r="HZR161" s="129"/>
      <c r="HZS161" s="129"/>
      <c r="HZT161" s="129"/>
      <c r="HZU161" s="129"/>
      <c r="HZV161" s="129"/>
      <c r="HZW161" s="129"/>
      <c r="HZX161" s="129"/>
      <c r="HZY161" s="129"/>
      <c r="HZZ161" s="129"/>
      <c r="IAA161" s="129"/>
      <c r="IAB161" s="129"/>
      <c r="IAC161" s="129"/>
      <c r="IAD161" s="129"/>
      <c r="IAE161" s="129"/>
      <c r="IAF161" s="129"/>
      <c r="IAG161" s="129"/>
      <c r="IAH161" s="129"/>
      <c r="IAI161" s="129"/>
      <c r="IAJ161" s="129"/>
      <c r="IAK161" s="129"/>
      <c r="IAL161" s="129"/>
      <c r="IAM161" s="129"/>
      <c r="IAN161" s="129"/>
      <c r="IAO161" s="129"/>
      <c r="IAP161" s="129"/>
      <c r="IAQ161" s="129"/>
      <c r="IAR161" s="129"/>
      <c r="IAS161" s="129"/>
      <c r="IAT161" s="129"/>
      <c r="IAU161" s="129"/>
      <c r="IAV161" s="129"/>
      <c r="IAW161" s="129"/>
      <c r="IAX161" s="129"/>
      <c r="IAY161" s="129"/>
      <c r="IAZ161" s="129"/>
      <c r="IBA161" s="129"/>
      <c r="IBB161" s="129"/>
      <c r="IBC161" s="129"/>
      <c r="IBD161" s="129"/>
      <c r="IBE161" s="129"/>
      <c r="IBF161" s="129"/>
      <c r="IBG161" s="129"/>
      <c r="IBH161" s="129"/>
      <c r="IBI161" s="129"/>
      <c r="IBJ161" s="129"/>
      <c r="IBK161" s="129"/>
      <c r="IBL161" s="129"/>
      <c r="IBM161" s="129"/>
      <c r="IBN161" s="129"/>
      <c r="IBO161" s="129"/>
      <c r="IBP161" s="129"/>
      <c r="IBQ161" s="129"/>
      <c r="IBR161" s="129"/>
      <c r="IBS161" s="129"/>
      <c r="IBT161" s="129"/>
      <c r="IBU161" s="129"/>
      <c r="IBV161" s="129"/>
      <c r="IBW161" s="129"/>
      <c r="IBX161" s="129"/>
      <c r="IBY161" s="129"/>
      <c r="IBZ161" s="129"/>
      <c r="ICA161" s="129"/>
      <c r="ICB161" s="129"/>
      <c r="ICC161" s="129"/>
      <c r="ICD161" s="129"/>
      <c r="ICE161" s="129"/>
      <c r="ICF161" s="129"/>
      <c r="ICG161" s="129"/>
      <c r="ICH161" s="129"/>
      <c r="ICI161" s="129"/>
      <c r="ICJ161" s="129"/>
      <c r="ICK161" s="129"/>
      <c r="ICL161" s="129"/>
      <c r="ICM161" s="129"/>
      <c r="ICN161" s="129"/>
      <c r="ICO161" s="129"/>
      <c r="ICP161" s="129"/>
      <c r="ICQ161" s="129"/>
      <c r="ICR161" s="129"/>
      <c r="ICS161" s="129"/>
      <c r="ICT161" s="129"/>
      <c r="ICU161" s="129"/>
      <c r="ICV161" s="129"/>
      <c r="ICW161" s="129"/>
      <c r="ICX161" s="129"/>
      <c r="ICY161" s="129"/>
      <c r="ICZ161" s="129"/>
      <c r="IDA161" s="129"/>
      <c r="IDB161" s="129"/>
      <c r="IDC161" s="129"/>
      <c r="IDD161" s="129"/>
      <c r="IDE161" s="129"/>
      <c r="IDF161" s="129"/>
      <c r="IDG161" s="129"/>
      <c r="IDH161" s="129"/>
      <c r="IDI161" s="129"/>
      <c r="IDJ161" s="129"/>
      <c r="IDK161" s="129"/>
      <c r="IDL161" s="129"/>
      <c r="IDM161" s="129"/>
      <c r="IDN161" s="129"/>
      <c r="IDO161" s="129"/>
      <c r="IDP161" s="129"/>
      <c r="IDQ161" s="129"/>
      <c r="IDR161" s="129"/>
      <c r="IDS161" s="129"/>
      <c r="IDT161" s="129"/>
      <c r="IDU161" s="129"/>
      <c r="IDV161" s="129"/>
      <c r="IDW161" s="129"/>
      <c r="IDX161" s="129"/>
      <c r="IDY161" s="129"/>
      <c r="IDZ161" s="129"/>
      <c r="IEA161" s="129"/>
      <c r="IEB161" s="129"/>
      <c r="IEC161" s="129"/>
      <c r="IED161" s="129"/>
      <c r="IEE161" s="129"/>
      <c r="IEF161" s="129"/>
      <c r="IEG161" s="129"/>
      <c r="IEH161" s="129"/>
      <c r="IEI161" s="129"/>
      <c r="IEJ161" s="129"/>
      <c r="IEK161" s="129"/>
      <c r="IEL161" s="129"/>
      <c r="IEM161" s="129"/>
      <c r="IEN161" s="129"/>
      <c r="IEO161" s="129"/>
      <c r="IEP161" s="129"/>
      <c r="IEQ161" s="129"/>
      <c r="IER161" s="129"/>
      <c r="IES161" s="129"/>
      <c r="IET161" s="129"/>
      <c r="IEU161" s="129"/>
      <c r="IEV161" s="129"/>
      <c r="IEW161" s="129"/>
      <c r="IEX161" s="129"/>
      <c r="IEY161" s="129"/>
      <c r="IEZ161" s="129"/>
      <c r="IFA161" s="129"/>
      <c r="IFB161" s="129"/>
      <c r="IFC161" s="129"/>
      <c r="IFD161" s="129"/>
      <c r="IFE161" s="129"/>
      <c r="IFF161" s="129"/>
      <c r="IFG161" s="129"/>
      <c r="IFH161" s="129"/>
      <c r="IFI161" s="129"/>
      <c r="IFJ161" s="129"/>
      <c r="IFK161" s="129"/>
      <c r="IFL161" s="129"/>
      <c r="IFM161" s="129"/>
      <c r="IFN161" s="129"/>
      <c r="IFO161" s="129"/>
      <c r="IFP161" s="129"/>
      <c r="IFQ161" s="129"/>
      <c r="IFR161" s="129"/>
      <c r="IFS161" s="129"/>
      <c r="IFT161" s="129"/>
      <c r="IFU161" s="129"/>
      <c r="IFV161" s="129"/>
      <c r="IFW161" s="129"/>
      <c r="IFX161" s="129"/>
      <c r="IFY161" s="129"/>
      <c r="IFZ161" s="129"/>
      <c r="IGA161" s="129"/>
      <c r="IGB161" s="129"/>
      <c r="IGC161" s="129"/>
      <c r="IGD161" s="129"/>
      <c r="IGE161" s="129"/>
      <c r="IGF161" s="129"/>
      <c r="IGG161" s="129"/>
      <c r="IGH161" s="129"/>
      <c r="IGI161" s="129"/>
      <c r="IGJ161" s="129"/>
      <c r="IGK161" s="129"/>
      <c r="IGL161" s="129"/>
      <c r="IGM161" s="129"/>
      <c r="IGN161" s="129"/>
      <c r="IGO161" s="129"/>
      <c r="IGP161" s="129"/>
      <c r="IGQ161" s="129"/>
      <c r="IGR161" s="129"/>
      <c r="IGS161" s="129"/>
      <c r="IGT161" s="129"/>
      <c r="IGU161" s="129"/>
      <c r="IGV161" s="129"/>
      <c r="IGW161" s="129"/>
      <c r="IGX161" s="129"/>
      <c r="IGY161" s="129"/>
      <c r="IGZ161" s="129"/>
      <c r="IHA161" s="129"/>
      <c r="IHB161" s="129"/>
      <c r="IHC161" s="129"/>
      <c r="IHD161" s="129"/>
      <c r="IHE161" s="129"/>
      <c r="IHF161" s="129"/>
      <c r="IHG161" s="129"/>
      <c r="IHH161" s="129"/>
      <c r="IHI161" s="129"/>
      <c r="IHJ161" s="129"/>
      <c r="IHK161" s="129"/>
      <c r="IHL161" s="129"/>
      <c r="IHM161" s="129"/>
      <c r="IHN161" s="129"/>
      <c r="IHO161" s="129"/>
      <c r="IHP161" s="129"/>
      <c r="IHQ161" s="129"/>
      <c r="IHR161" s="129"/>
      <c r="IHS161" s="129"/>
      <c r="IHT161" s="129"/>
      <c r="IHU161" s="129"/>
      <c r="IHV161" s="129"/>
      <c r="IHW161" s="129"/>
      <c r="IHX161" s="129"/>
      <c r="IHY161" s="129"/>
      <c r="IHZ161" s="129"/>
      <c r="IIA161" s="129"/>
      <c r="IIB161" s="129"/>
      <c r="IIC161" s="129"/>
      <c r="IID161" s="129"/>
      <c r="IIE161" s="129"/>
      <c r="IIF161" s="129"/>
      <c r="IIG161" s="129"/>
      <c r="IIH161" s="129"/>
      <c r="III161" s="129"/>
      <c r="IIJ161" s="129"/>
      <c r="IIK161" s="129"/>
      <c r="IIL161" s="129"/>
      <c r="IIM161" s="129"/>
      <c r="IIN161" s="129"/>
      <c r="IIO161" s="129"/>
      <c r="IIP161" s="129"/>
      <c r="IIQ161" s="129"/>
      <c r="IIR161" s="129"/>
      <c r="IIS161" s="129"/>
      <c r="IIT161" s="129"/>
      <c r="IIU161" s="129"/>
      <c r="IIV161" s="129"/>
      <c r="IIW161" s="129"/>
      <c r="IIX161" s="129"/>
      <c r="IIY161" s="129"/>
      <c r="IIZ161" s="129"/>
      <c r="IJA161" s="129"/>
      <c r="IJB161" s="129"/>
      <c r="IJC161" s="129"/>
      <c r="IJD161" s="129"/>
      <c r="IJE161" s="129"/>
      <c r="IJF161" s="129"/>
      <c r="IJG161" s="129"/>
      <c r="IJH161" s="129"/>
      <c r="IJI161" s="129"/>
      <c r="IJJ161" s="129"/>
      <c r="IJK161" s="129"/>
      <c r="IJL161" s="129"/>
      <c r="IJM161" s="129"/>
      <c r="IJN161" s="129"/>
      <c r="IJO161" s="129"/>
      <c r="IJP161" s="129"/>
      <c r="IJQ161" s="129"/>
      <c r="IJR161" s="129"/>
      <c r="IJS161" s="129"/>
      <c r="IJT161" s="129"/>
      <c r="IJU161" s="129"/>
      <c r="IJV161" s="129"/>
      <c r="IJW161" s="129"/>
      <c r="IJX161" s="129"/>
      <c r="IJY161" s="129"/>
      <c r="IJZ161" s="129"/>
      <c r="IKA161" s="129"/>
      <c r="IKB161" s="129"/>
      <c r="IKC161" s="129"/>
      <c r="IKD161" s="129"/>
      <c r="IKE161" s="129"/>
      <c r="IKF161" s="129"/>
      <c r="IKG161" s="129"/>
      <c r="IKH161" s="129"/>
      <c r="IKI161" s="129"/>
      <c r="IKJ161" s="129"/>
      <c r="IKK161" s="129"/>
      <c r="IKL161" s="129"/>
      <c r="IKM161" s="129"/>
      <c r="IKN161" s="129"/>
      <c r="IKO161" s="129"/>
      <c r="IKP161" s="129"/>
      <c r="IKQ161" s="129"/>
      <c r="IKR161" s="129"/>
      <c r="IKS161" s="129"/>
      <c r="IKT161" s="129"/>
      <c r="IKU161" s="129"/>
      <c r="IKV161" s="129"/>
      <c r="IKW161" s="129"/>
      <c r="IKX161" s="129"/>
      <c r="IKY161" s="129"/>
      <c r="IKZ161" s="129"/>
      <c r="ILA161" s="129"/>
      <c r="ILB161" s="129"/>
      <c r="ILC161" s="129"/>
      <c r="ILD161" s="129"/>
      <c r="ILE161" s="129"/>
      <c r="ILF161" s="129"/>
      <c r="ILG161" s="129"/>
      <c r="ILH161" s="129"/>
      <c r="ILI161" s="129"/>
      <c r="ILJ161" s="129"/>
      <c r="ILK161" s="129"/>
      <c r="ILL161" s="129"/>
      <c r="ILM161" s="129"/>
      <c r="ILN161" s="129"/>
      <c r="ILO161" s="129"/>
      <c r="ILP161" s="129"/>
      <c r="ILQ161" s="129"/>
      <c r="ILR161" s="129"/>
      <c r="ILS161" s="129"/>
      <c r="ILT161" s="129"/>
      <c r="ILU161" s="129"/>
      <c r="ILV161" s="129"/>
      <c r="ILW161" s="129"/>
      <c r="ILX161" s="129"/>
      <c r="ILY161" s="129"/>
      <c r="ILZ161" s="129"/>
      <c r="IMA161" s="129"/>
      <c r="IMB161" s="129"/>
      <c r="IMC161" s="129"/>
      <c r="IMD161" s="129"/>
      <c r="IME161" s="129"/>
      <c r="IMF161" s="129"/>
      <c r="IMG161" s="129"/>
      <c r="IMH161" s="129"/>
      <c r="IMI161" s="129"/>
      <c r="IMJ161" s="129"/>
      <c r="IMK161" s="129"/>
      <c r="IML161" s="129"/>
      <c r="IMM161" s="129"/>
      <c r="IMN161" s="129"/>
      <c r="IMO161" s="129"/>
      <c r="IMP161" s="129"/>
      <c r="IMQ161" s="129"/>
      <c r="IMR161" s="129"/>
      <c r="IMS161" s="129"/>
      <c r="IMT161" s="129"/>
      <c r="IMU161" s="129"/>
      <c r="IMV161" s="129"/>
      <c r="IMW161" s="129"/>
      <c r="IMX161" s="129"/>
      <c r="IMY161" s="129"/>
      <c r="IMZ161" s="129"/>
      <c r="INA161" s="129"/>
      <c r="INB161" s="129"/>
      <c r="INC161" s="129"/>
      <c r="IND161" s="129"/>
      <c r="INE161" s="129"/>
      <c r="INF161" s="129"/>
      <c r="ING161" s="129"/>
      <c r="INH161" s="129"/>
      <c r="INI161" s="129"/>
      <c r="INJ161" s="129"/>
      <c r="INK161" s="129"/>
      <c r="INL161" s="129"/>
      <c r="INM161" s="129"/>
      <c r="INN161" s="129"/>
      <c r="INO161" s="129"/>
      <c r="INP161" s="129"/>
      <c r="INQ161" s="129"/>
      <c r="INR161" s="129"/>
      <c r="INS161" s="129"/>
      <c r="INT161" s="129"/>
      <c r="INU161" s="129"/>
      <c r="INV161" s="129"/>
      <c r="INW161" s="129"/>
      <c r="INX161" s="129"/>
      <c r="INY161" s="129"/>
      <c r="INZ161" s="129"/>
      <c r="IOA161" s="129"/>
      <c r="IOB161" s="129"/>
      <c r="IOC161" s="129"/>
      <c r="IOD161" s="129"/>
      <c r="IOE161" s="129"/>
      <c r="IOF161" s="129"/>
      <c r="IOG161" s="129"/>
      <c r="IOH161" s="129"/>
      <c r="IOI161" s="129"/>
      <c r="IOJ161" s="129"/>
      <c r="IOK161" s="129"/>
      <c r="IOL161" s="129"/>
      <c r="IOM161" s="129"/>
      <c r="ION161" s="129"/>
      <c r="IOO161" s="129"/>
      <c r="IOP161" s="129"/>
      <c r="IOQ161" s="129"/>
      <c r="IOR161" s="129"/>
      <c r="IOS161" s="129"/>
      <c r="IOT161" s="129"/>
      <c r="IOU161" s="129"/>
      <c r="IOV161" s="129"/>
      <c r="IOW161" s="129"/>
      <c r="IOX161" s="129"/>
      <c r="IOY161" s="129"/>
      <c r="IOZ161" s="129"/>
      <c r="IPA161" s="129"/>
      <c r="IPB161" s="129"/>
      <c r="IPC161" s="129"/>
      <c r="IPD161" s="129"/>
      <c r="IPE161" s="129"/>
      <c r="IPF161" s="129"/>
      <c r="IPG161" s="129"/>
      <c r="IPH161" s="129"/>
      <c r="IPI161" s="129"/>
      <c r="IPJ161" s="129"/>
      <c r="IPK161" s="129"/>
      <c r="IPL161" s="129"/>
      <c r="IPM161" s="129"/>
      <c r="IPN161" s="129"/>
      <c r="IPO161" s="129"/>
      <c r="IPP161" s="129"/>
      <c r="IPQ161" s="129"/>
      <c r="IPR161" s="129"/>
      <c r="IPS161" s="129"/>
      <c r="IPT161" s="129"/>
      <c r="IPU161" s="129"/>
      <c r="IPV161" s="129"/>
      <c r="IPW161" s="129"/>
      <c r="IPX161" s="129"/>
      <c r="IPY161" s="129"/>
      <c r="IPZ161" s="129"/>
      <c r="IQA161" s="129"/>
      <c r="IQB161" s="129"/>
      <c r="IQC161" s="129"/>
      <c r="IQD161" s="129"/>
      <c r="IQE161" s="129"/>
      <c r="IQF161" s="129"/>
      <c r="IQG161" s="129"/>
      <c r="IQH161" s="129"/>
      <c r="IQI161" s="129"/>
      <c r="IQJ161" s="129"/>
      <c r="IQK161" s="129"/>
      <c r="IQL161" s="129"/>
      <c r="IQM161" s="129"/>
      <c r="IQN161" s="129"/>
      <c r="IQO161" s="129"/>
      <c r="IQP161" s="129"/>
      <c r="IQQ161" s="129"/>
      <c r="IQR161" s="129"/>
      <c r="IQS161" s="129"/>
      <c r="IQT161" s="129"/>
      <c r="IQU161" s="129"/>
      <c r="IQV161" s="129"/>
      <c r="IQW161" s="129"/>
      <c r="IQX161" s="129"/>
      <c r="IQY161" s="129"/>
      <c r="IQZ161" s="129"/>
      <c r="IRA161" s="129"/>
      <c r="IRB161" s="129"/>
      <c r="IRC161" s="129"/>
      <c r="IRD161" s="129"/>
      <c r="IRE161" s="129"/>
      <c r="IRF161" s="129"/>
      <c r="IRG161" s="129"/>
      <c r="IRH161" s="129"/>
      <c r="IRI161" s="129"/>
      <c r="IRJ161" s="129"/>
      <c r="IRK161" s="129"/>
      <c r="IRL161" s="129"/>
      <c r="IRM161" s="129"/>
      <c r="IRN161" s="129"/>
      <c r="IRO161" s="129"/>
      <c r="IRP161" s="129"/>
      <c r="IRQ161" s="129"/>
      <c r="IRR161" s="129"/>
      <c r="IRS161" s="129"/>
      <c r="IRT161" s="129"/>
      <c r="IRU161" s="129"/>
      <c r="IRV161" s="129"/>
      <c r="IRW161" s="129"/>
      <c r="IRX161" s="129"/>
      <c r="IRY161" s="129"/>
      <c r="IRZ161" s="129"/>
      <c r="ISA161" s="129"/>
      <c r="ISB161" s="129"/>
      <c r="ISC161" s="129"/>
      <c r="ISD161" s="129"/>
      <c r="ISE161" s="129"/>
      <c r="ISF161" s="129"/>
      <c r="ISG161" s="129"/>
      <c r="ISH161" s="129"/>
      <c r="ISI161" s="129"/>
      <c r="ISJ161" s="129"/>
      <c r="ISK161" s="129"/>
      <c r="ISL161" s="129"/>
      <c r="ISM161" s="129"/>
      <c r="ISN161" s="129"/>
      <c r="ISO161" s="129"/>
      <c r="ISP161" s="129"/>
      <c r="ISQ161" s="129"/>
      <c r="ISR161" s="129"/>
      <c r="ISS161" s="129"/>
      <c r="IST161" s="129"/>
      <c r="ISU161" s="129"/>
      <c r="ISV161" s="129"/>
      <c r="ISW161" s="129"/>
      <c r="ISX161" s="129"/>
      <c r="ISY161" s="129"/>
      <c r="ISZ161" s="129"/>
      <c r="ITA161" s="129"/>
      <c r="ITB161" s="129"/>
      <c r="ITC161" s="129"/>
      <c r="ITD161" s="129"/>
      <c r="ITE161" s="129"/>
      <c r="ITF161" s="129"/>
      <c r="ITG161" s="129"/>
      <c r="ITH161" s="129"/>
      <c r="ITI161" s="129"/>
      <c r="ITJ161" s="129"/>
      <c r="ITK161" s="129"/>
      <c r="ITL161" s="129"/>
      <c r="ITM161" s="129"/>
      <c r="ITN161" s="129"/>
      <c r="ITO161" s="129"/>
      <c r="ITP161" s="129"/>
      <c r="ITQ161" s="129"/>
      <c r="ITR161" s="129"/>
      <c r="ITS161" s="129"/>
      <c r="ITT161" s="129"/>
      <c r="ITU161" s="129"/>
      <c r="ITV161" s="129"/>
      <c r="ITW161" s="129"/>
      <c r="ITX161" s="129"/>
      <c r="ITY161" s="129"/>
      <c r="ITZ161" s="129"/>
      <c r="IUA161" s="129"/>
      <c r="IUB161" s="129"/>
      <c r="IUC161" s="129"/>
      <c r="IUD161" s="129"/>
      <c r="IUE161" s="129"/>
      <c r="IUF161" s="129"/>
      <c r="IUG161" s="129"/>
      <c r="IUH161" s="129"/>
      <c r="IUI161" s="129"/>
      <c r="IUJ161" s="129"/>
      <c r="IUK161" s="129"/>
      <c r="IUL161" s="129"/>
      <c r="IUM161" s="129"/>
      <c r="IUN161" s="129"/>
      <c r="IUO161" s="129"/>
      <c r="IUP161" s="129"/>
      <c r="IUQ161" s="129"/>
      <c r="IUR161" s="129"/>
      <c r="IUS161" s="129"/>
      <c r="IUT161" s="129"/>
      <c r="IUU161" s="129"/>
      <c r="IUV161" s="129"/>
      <c r="IUW161" s="129"/>
      <c r="IUX161" s="129"/>
      <c r="IUY161" s="129"/>
      <c r="IUZ161" s="129"/>
      <c r="IVA161" s="129"/>
      <c r="IVB161" s="129"/>
      <c r="IVC161" s="129"/>
      <c r="IVD161" s="129"/>
      <c r="IVE161" s="129"/>
      <c r="IVF161" s="129"/>
      <c r="IVG161" s="129"/>
      <c r="IVH161" s="129"/>
      <c r="IVI161" s="129"/>
      <c r="IVJ161" s="129"/>
      <c r="IVK161" s="129"/>
      <c r="IVL161" s="129"/>
      <c r="IVM161" s="129"/>
      <c r="IVN161" s="129"/>
      <c r="IVO161" s="129"/>
      <c r="IVP161" s="129"/>
      <c r="IVQ161" s="129"/>
      <c r="IVR161" s="129"/>
      <c r="IVS161" s="129"/>
      <c r="IVT161" s="129"/>
      <c r="IVU161" s="129"/>
      <c r="IVV161" s="129"/>
      <c r="IVW161" s="129"/>
      <c r="IVX161" s="129"/>
      <c r="IVY161" s="129"/>
      <c r="IVZ161" s="129"/>
      <c r="IWA161" s="129"/>
      <c r="IWB161" s="129"/>
      <c r="IWC161" s="129"/>
      <c r="IWD161" s="129"/>
      <c r="IWE161" s="129"/>
      <c r="IWF161" s="129"/>
      <c r="IWG161" s="129"/>
      <c r="IWH161" s="129"/>
      <c r="IWI161" s="129"/>
      <c r="IWJ161" s="129"/>
      <c r="IWK161" s="129"/>
      <c r="IWL161" s="129"/>
      <c r="IWM161" s="129"/>
      <c r="IWN161" s="129"/>
      <c r="IWO161" s="129"/>
      <c r="IWP161" s="129"/>
      <c r="IWQ161" s="129"/>
      <c r="IWR161" s="129"/>
      <c r="IWS161" s="129"/>
      <c r="IWT161" s="129"/>
      <c r="IWU161" s="129"/>
      <c r="IWV161" s="129"/>
      <c r="IWW161" s="129"/>
      <c r="IWX161" s="129"/>
      <c r="IWY161" s="129"/>
      <c r="IWZ161" s="129"/>
      <c r="IXA161" s="129"/>
      <c r="IXB161" s="129"/>
      <c r="IXC161" s="129"/>
      <c r="IXD161" s="129"/>
      <c r="IXE161" s="129"/>
      <c r="IXF161" s="129"/>
      <c r="IXG161" s="129"/>
      <c r="IXH161" s="129"/>
      <c r="IXI161" s="129"/>
      <c r="IXJ161" s="129"/>
      <c r="IXK161" s="129"/>
      <c r="IXL161" s="129"/>
      <c r="IXM161" s="129"/>
      <c r="IXN161" s="129"/>
      <c r="IXO161" s="129"/>
      <c r="IXP161" s="129"/>
      <c r="IXQ161" s="129"/>
      <c r="IXR161" s="129"/>
      <c r="IXS161" s="129"/>
      <c r="IXT161" s="129"/>
      <c r="IXU161" s="129"/>
      <c r="IXV161" s="129"/>
      <c r="IXW161" s="129"/>
      <c r="IXX161" s="129"/>
      <c r="IXY161" s="129"/>
      <c r="IXZ161" s="129"/>
      <c r="IYA161" s="129"/>
      <c r="IYB161" s="129"/>
      <c r="IYC161" s="129"/>
      <c r="IYD161" s="129"/>
      <c r="IYE161" s="129"/>
      <c r="IYF161" s="129"/>
      <c r="IYG161" s="129"/>
      <c r="IYH161" s="129"/>
      <c r="IYI161" s="129"/>
      <c r="IYJ161" s="129"/>
      <c r="IYK161" s="129"/>
      <c r="IYL161" s="129"/>
      <c r="IYM161" s="129"/>
      <c r="IYN161" s="129"/>
      <c r="IYO161" s="129"/>
      <c r="IYP161" s="129"/>
      <c r="IYQ161" s="129"/>
      <c r="IYR161" s="129"/>
      <c r="IYS161" s="129"/>
      <c r="IYT161" s="129"/>
      <c r="IYU161" s="129"/>
      <c r="IYV161" s="129"/>
      <c r="IYW161" s="129"/>
      <c r="IYX161" s="129"/>
      <c r="IYY161" s="129"/>
      <c r="IYZ161" s="129"/>
      <c r="IZA161" s="129"/>
      <c r="IZB161" s="129"/>
      <c r="IZC161" s="129"/>
      <c r="IZD161" s="129"/>
      <c r="IZE161" s="129"/>
      <c r="IZF161" s="129"/>
      <c r="IZG161" s="129"/>
      <c r="IZH161" s="129"/>
      <c r="IZI161" s="129"/>
      <c r="IZJ161" s="129"/>
      <c r="IZK161" s="129"/>
      <c r="IZL161" s="129"/>
      <c r="IZM161" s="129"/>
      <c r="IZN161" s="129"/>
      <c r="IZO161" s="129"/>
      <c r="IZP161" s="129"/>
      <c r="IZQ161" s="129"/>
      <c r="IZR161" s="129"/>
      <c r="IZS161" s="129"/>
      <c r="IZT161" s="129"/>
      <c r="IZU161" s="129"/>
      <c r="IZV161" s="129"/>
      <c r="IZW161" s="129"/>
      <c r="IZX161" s="129"/>
      <c r="IZY161" s="129"/>
      <c r="IZZ161" s="129"/>
      <c r="JAA161" s="129"/>
      <c r="JAB161" s="129"/>
      <c r="JAC161" s="129"/>
      <c r="JAD161" s="129"/>
      <c r="JAE161" s="129"/>
      <c r="JAF161" s="129"/>
      <c r="JAG161" s="129"/>
      <c r="JAH161" s="129"/>
      <c r="JAI161" s="129"/>
      <c r="JAJ161" s="129"/>
      <c r="JAK161" s="129"/>
      <c r="JAL161" s="129"/>
      <c r="JAM161" s="129"/>
      <c r="JAN161" s="129"/>
      <c r="JAO161" s="129"/>
      <c r="JAP161" s="129"/>
      <c r="JAQ161" s="129"/>
      <c r="JAR161" s="129"/>
      <c r="JAS161" s="129"/>
      <c r="JAT161" s="129"/>
      <c r="JAU161" s="129"/>
      <c r="JAV161" s="129"/>
      <c r="JAW161" s="129"/>
      <c r="JAX161" s="129"/>
      <c r="JAY161" s="129"/>
      <c r="JAZ161" s="129"/>
      <c r="JBA161" s="129"/>
      <c r="JBB161" s="129"/>
      <c r="JBC161" s="129"/>
      <c r="JBD161" s="129"/>
      <c r="JBE161" s="129"/>
      <c r="JBF161" s="129"/>
      <c r="JBG161" s="129"/>
      <c r="JBH161" s="129"/>
      <c r="JBI161" s="129"/>
      <c r="JBJ161" s="129"/>
      <c r="JBK161" s="129"/>
      <c r="JBL161" s="129"/>
      <c r="JBM161" s="129"/>
      <c r="JBN161" s="129"/>
      <c r="JBO161" s="129"/>
      <c r="JBP161" s="129"/>
      <c r="JBQ161" s="129"/>
      <c r="JBR161" s="129"/>
      <c r="JBS161" s="129"/>
      <c r="JBT161" s="129"/>
      <c r="JBU161" s="129"/>
      <c r="JBV161" s="129"/>
      <c r="JBW161" s="129"/>
      <c r="JBX161" s="129"/>
      <c r="JBY161" s="129"/>
      <c r="JBZ161" s="129"/>
      <c r="JCA161" s="129"/>
      <c r="JCB161" s="129"/>
      <c r="JCC161" s="129"/>
      <c r="JCD161" s="129"/>
      <c r="JCE161" s="129"/>
      <c r="JCF161" s="129"/>
      <c r="JCG161" s="129"/>
      <c r="JCH161" s="129"/>
      <c r="JCI161" s="129"/>
      <c r="JCJ161" s="129"/>
      <c r="JCK161" s="129"/>
      <c r="JCL161" s="129"/>
      <c r="JCM161" s="129"/>
      <c r="JCN161" s="129"/>
      <c r="JCO161" s="129"/>
      <c r="JCP161" s="129"/>
      <c r="JCQ161" s="129"/>
      <c r="JCR161" s="129"/>
      <c r="JCS161" s="129"/>
      <c r="JCT161" s="129"/>
      <c r="JCU161" s="129"/>
      <c r="JCV161" s="129"/>
      <c r="JCW161" s="129"/>
      <c r="JCX161" s="129"/>
      <c r="JCY161" s="129"/>
      <c r="JCZ161" s="129"/>
      <c r="JDA161" s="129"/>
      <c r="JDB161" s="129"/>
      <c r="JDC161" s="129"/>
      <c r="JDD161" s="129"/>
      <c r="JDE161" s="129"/>
      <c r="JDF161" s="129"/>
      <c r="JDG161" s="129"/>
      <c r="JDH161" s="129"/>
      <c r="JDI161" s="129"/>
      <c r="JDJ161" s="129"/>
      <c r="JDK161" s="129"/>
      <c r="JDL161" s="129"/>
      <c r="JDM161" s="129"/>
      <c r="JDN161" s="129"/>
      <c r="JDO161" s="129"/>
      <c r="JDP161" s="129"/>
      <c r="JDQ161" s="129"/>
      <c r="JDR161" s="129"/>
      <c r="JDS161" s="129"/>
      <c r="JDT161" s="129"/>
      <c r="JDU161" s="129"/>
      <c r="JDV161" s="129"/>
      <c r="JDW161" s="129"/>
      <c r="JDX161" s="129"/>
      <c r="JDY161" s="129"/>
      <c r="JDZ161" s="129"/>
      <c r="JEA161" s="129"/>
      <c r="JEB161" s="129"/>
      <c r="JEC161" s="129"/>
      <c r="JED161" s="129"/>
      <c r="JEE161" s="129"/>
      <c r="JEF161" s="129"/>
      <c r="JEG161" s="129"/>
      <c r="JEH161" s="129"/>
      <c r="JEI161" s="129"/>
      <c r="JEJ161" s="129"/>
      <c r="JEK161" s="129"/>
      <c r="JEL161" s="129"/>
      <c r="JEM161" s="129"/>
      <c r="JEN161" s="129"/>
      <c r="JEO161" s="129"/>
      <c r="JEP161" s="129"/>
      <c r="JEQ161" s="129"/>
      <c r="JER161" s="129"/>
      <c r="JES161" s="129"/>
      <c r="JET161" s="129"/>
      <c r="JEU161" s="129"/>
      <c r="JEV161" s="129"/>
      <c r="JEW161" s="129"/>
      <c r="JEX161" s="129"/>
      <c r="JEY161" s="129"/>
      <c r="JEZ161" s="129"/>
      <c r="JFA161" s="129"/>
      <c r="JFB161" s="129"/>
      <c r="JFC161" s="129"/>
      <c r="JFD161" s="129"/>
      <c r="JFE161" s="129"/>
      <c r="JFF161" s="129"/>
      <c r="JFG161" s="129"/>
      <c r="JFH161" s="129"/>
      <c r="JFI161" s="129"/>
      <c r="JFJ161" s="129"/>
      <c r="JFK161" s="129"/>
      <c r="JFL161" s="129"/>
      <c r="JFM161" s="129"/>
      <c r="JFN161" s="129"/>
      <c r="JFO161" s="129"/>
      <c r="JFP161" s="129"/>
      <c r="JFQ161" s="129"/>
      <c r="JFR161" s="129"/>
      <c r="JFS161" s="129"/>
      <c r="JFT161" s="129"/>
      <c r="JFU161" s="129"/>
      <c r="JFV161" s="129"/>
      <c r="JFW161" s="129"/>
      <c r="JFX161" s="129"/>
      <c r="JFY161" s="129"/>
      <c r="JFZ161" s="129"/>
      <c r="JGA161" s="129"/>
      <c r="JGB161" s="129"/>
      <c r="JGC161" s="129"/>
      <c r="JGD161" s="129"/>
      <c r="JGE161" s="129"/>
      <c r="JGF161" s="129"/>
      <c r="JGG161" s="129"/>
      <c r="JGH161" s="129"/>
      <c r="JGI161" s="129"/>
      <c r="JGJ161" s="129"/>
      <c r="JGK161" s="129"/>
      <c r="JGL161" s="129"/>
      <c r="JGM161" s="129"/>
      <c r="JGN161" s="129"/>
      <c r="JGO161" s="129"/>
      <c r="JGP161" s="129"/>
      <c r="JGQ161" s="129"/>
      <c r="JGR161" s="129"/>
      <c r="JGS161" s="129"/>
      <c r="JGT161" s="129"/>
      <c r="JGU161" s="129"/>
      <c r="JGV161" s="129"/>
      <c r="JGW161" s="129"/>
      <c r="JGX161" s="129"/>
      <c r="JGY161" s="129"/>
      <c r="JGZ161" s="129"/>
      <c r="JHA161" s="129"/>
      <c r="JHB161" s="129"/>
      <c r="JHC161" s="129"/>
      <c r="JHD161" s="129"/>
      <c r="JHE161" s="129"/>
      <c r="JHF161" s="129"/>
      <c r="JHG161" s="129"/>
      <c r="JHH161" s="129"/>
      <c r="JHI161" s="129"/>
      <c r="JHJ161" s="129"/>
      <c r="JHK161" s="129"/>
      <c r="JHL161" s="129"/>
      <c r="JHM161" s="129"/>
      <c r="JHN161" s="129"/>
      <c r="JHO161" s="129"/>
      <c r="JHP161" s="129"/>
      <c r="JHQ161" s="129"/>
      <c r="JHR161" s="129"/>
      <c r="JHS161" s="129"/>
      <c r="JHT161" s="129"/>
      <c r="JHU161" s="129"/>
      <c r="JHV161" s="129"/>
      <c r="JHW161" s="129"/>
      <c r="JHX161" s="129"/>
      <c r="JHY161" s="129"/>
      <c r="JHZ161" s="129"/>
      <c r="JIA161" s="129"/>
      <c r="JIB161" s="129"/>
      <c r="JIC161" s="129"/>
      <c r="JID161" s="129"/>
      <c r="JIE161" s="129"/>
      <c r="JIF161" s="129"/>
      <c r="JIG161" s="129"/>
      <c r="JIH161" s="129"/>
      <c r="JII161" s="129"/>
      <c r="JIJ161" s="129"/>
      <c r="JIK161" s="129"/>
      <c r="JIL161" s="129"/>
      <c r="JIM161" s="129"/>
      <c r="JIN161" s="129"/>
      <c r="JIO161" s="129"/>
      <c r="JIP161" s="129"/>
      <c r="JIQ161" s="129"/>
      <c r="JIR161" s="129"/>
      <c r="JIS161" s="129"/>
      <c r="JIT161" s="129"/>
      <c r="JIU161" s="129"/>
      <c r="JIV161" s="129"/>
      <c r="JIW161" s="129"/>
      <c r="JIX161" s="129"/>
      <c r="JIY161" s="129"/>
      <c r="JIZ161" s="129"/>
      <c r="JJA161" s="129"/>
      <c r="JJB161" s="129"/>
      <c r="JJC161" s="129"/>
      <c r="JJD161" s="129"/>
      <c r="JJE161" s="129"/>
      <c r="JJF161" s="129"/>
      <c r="JJG161" s="129"/>
      <c r="JJH161" s="129"/>
      <c r="JJI161" s="129"/>
      <c r="JJJ161" s="129"/>
      <c r="JJK161" s="129"/>
      <c r="JJL161" s="129"/>
      <c r="JJM161" s="129"/>
      <c r="JJN161" s="129"/>
      <c r="JJO161" s="129"/>
      <c r="JJP161" s="129"/>
      <c r="JJQ161" s="129"/>
      <c r="JJR161" s="129"/>
      <c r="JJS161" s="129"/>
      <c r="JJT161" s="129"/>
      <c r="JJU161" s="129"/>
      <c r="JJV161" s="129"/>
      <c r="JJW161" s="129"/>
      <c r="JJX161" s="129"/>
      <c r="JJY161" s="129"/>
      <c r="JJZ161" s="129"/>
      <c r="JKA161" s="129"/>
      <c r="JKB161" s="129"/>
      <c r="JKC161" s="129"/>
      <c r="JKD161" s="129"/>
      <c r="JKE161" s="129"/>
      <c r="JKF161" s="129"/>
      <c r="JKG161" s="129"/>
      <c r="JKH161" s="129"/>
      <c r="JKI161" s="129"/>
      <c r="JKJ161" s="129"/>
      <c r="JKK161" s="129"/>
      <c r="JKL161" s="129"/>
      <c r="JKM161" s="129"/>
      <c r="JKN161" s="129"/>
      <c r="JKO161" s="129"/>
      <c r="JKP161" s="129"/>
      <c r="JKQ161" s="129"/>
      <c r="JKR161" s="129"/>
      <c r="JKS161" s="129"/>
      <c r="JKT161" s="129"/>
      <c r="JKU161" s="129"/>
      <c r="JKV161" s="129"/>
      <c r="JKW161" s="129"/>
      <c r="JKX161" s="129"/>
      <c r="JKY161" s="129"/>
      <c r="JKZ161" s="129"/>
      <c r="JLA161" s="129"/>
      <c r="JLB161" s="129"/>
      <c r="JLC161" s="129"/>
      <c r="JLD161" s="129"/>
      <c r="JLE161" s="129"/>
      <c r="JLF161" s="129"/>
      <c r="JLG161" s="129"/>
      <c r="JLH161" s="129"/>
      <c r="JLI161" s="129"/>
      <c r="JLJ161" s="129"/>
      <c r="JLK161" s="129"/>
      <c r="JLL161" s="129"/>
      <c r="JLM161" s="129"/>
      <c r="JLN161" s="129"/>
      <c r="JLO161" s="129"/>
      <c r="JLP161" s="129"/>
      <c r="JLQ161" s="129"/>
      <c r="JLR161" s="129"/>
      <c r="JLS161" s="129"/>
      <c r="JLT161" s="129"/>
      <c r="JLU161" s="129"/>
      <c r="JLV161" s="129"/>
      <c r="JLW161" s="129"/>
      <c r="JLX161" s="129"/>
      <c r="JLY161" s="129"/>
      <c r="JLZ161" s="129"/>
      <c r="JMA161" s="129"/>
      <c r="JMB161" s="129"/>
      <c r="JMC161" s="129"/>
      <c r="JMD161" s="129"/>
      <c r="JME161" s="129"/>
      <c r="JMF161" s="129"/>
      <c r="JMG161" s="129"/>
      <c r="JMH161" s="129"/>
      <c r="JMI161" s="129"/>
      <c r="JMJ161" s="129"/>
      <c r="JMK161" s="129"/>
      <c r="JML161" s="129"/>
      <c r="JMM161" s="129"/>
      <c r="JMN161" s="129"/>
      <c r="JMO161" s="129"/>
      <c r="JMP161" s="129"/>
      <c r="JMQ161" s="129"/>
      <c r="JMR161" s="129"/>
      <c r="JMS161" s="129"/>
      <c r="JMT161" s="129"/>
      <c r="JMU161" s="129"/>
      <c r="JMV161" s="129"/>
      <c r="JMW161" s="129"/>
      <c r="JMX161" s="129"/>
      <c r="JMY161" s="129"/>
      <c r="JMZ161" s="129"/>
      <c r="JNA161" s="129"/>
      <c r="JNB161" s="129"/>
      <c r="JNC161" s="129"/>
      <c r="JND161" s="129"/>
      <c r="JNE161" s="129"/>
      <c r="JNF161" s="129"/>
      <c r="JNG161" s="129"/>
      <c r="JNH161" s="129"/>
      <c r="JNI161" s="129"/>
      <c r="JNJ161" s="129"/>
      <c r="JNK161" s="129"/>
      <c r="JNL161" s="129"/>
      <c r="JNM161" s="129"/>
      <c r="JNN161" s="129"/>
      <c r="JNO161" s="129"/>
      <c r="JNP161" s="129"/>
      <c r="JNQ161" s="129"/>
      <c r="JNR161" s="129"/>
      <c r="JNS161" s="129"/>
      <c r="JNT161" s="129"/>
      <c r="JNU161" s="129"/>
      <c r="JNV161" s="129"/>
      <c r="JNW161" s="129"/>
      <c r="JNX161" s="129"/>
      <c r="JNY161" s="129"/>
      <c r="JNZ161" s="129"/>
      <c r="JOA161" s="129"/>
      <c r="JOB161" s="129"/>
      <c r="JOC161" s="129"/>
      <c r="JOD161" s="129"/>
      <c r="JOE161" s="129"/>
      <c r="JOF161" s="129"/>
      <c r="JOG161" s="129"/>
      <c r="JOH161" s="129"/>
      <c r="JOI161" s="129"/>
      <c r="JOJ161" s="129"/>
      <c r="JOK161" s="129"/>
      <c r="JOL161" s="129"/>
      <c r="JOM161" s="129"/>
      <c r="JON161" s="129"/>
      <c r="JOO161" s="129"/>
      <c r="JOP161" s="129"/>
      <c r="JOQ161" s="129"/>
      <c r="JOR161" s="129"/>
      <c r="JOS161" s="129"/>
      <c r="JOT161" s="129"/>
      <c r="JOU161" s="129"/>
      <c r="JOV161" s="129"/>
      <c r="JOW161" s="129"/>
      <c r="JOX161" s="129"/>
      <c r="JOY161" s="129"/>
      <c r="JOZ161" s="129"/>
      <c r="JPA161" s="129"/>
      <c r="JPB161" s="129"/>
      <c r="JPC161" s="129"/>
      <c r="JPD161" s="129"/>
      <c r="JPE161" s="129"/>
      <c r="JPF161" s="129"/>
      <c r="JPG161" s="129"/>
      <c r="JPH161" s="129"/>
      <c r="JPI161" s="129"/>
      <c r="JPJ161" s="129"/>
      <c r="JPK161" s="129"/>
      <c r="JPL161" s="129"/>
      <c r="JPM161" s="129"/>
      <c r="JPN161" s="129"/>
      <c r="JPO161" s="129"/>
      <c r="JPP161" s="129"/>
      <c r="JPQ161" s="129"/>
      <c r="JPR161" s="129"/>
      <c r="JPS161" s="129"/>
      <c r="JPT161" s="129"/>
      <c r="JPU161" s="129"/>
      <c r="JPV161" s="129"/>
      <c r="JPW161" s="129"/>
      <c r="JPX161" s="129"/>
      <c r="JPY161" s="129"/>
      <c r="JPZ161" s="129"/>
      <c r="JQA161" s="129"/>
      <c r="JQB161" s="129"/>
      <c r="JQC161" s="129"/>
      <c r="JQD161" s="129"/>
      <c r="JQE161" s="129"/>
      <c r="JQF161" s="129"/>
      <c r="JQG161" s="129"/>
      <c r="JQH161" s="129"/>
      <c r="JQI161" s="129"/>
      <c r="JQJ161" s="129"/>
      <c r="JQK161" s="129"/>
      <c r="JQL161" s="129"/>
      <c r="JQM161" s="129"/>
      <c r="JQN161" s="129"/>
      <c r="JQO161" s="129"/>
      <c r="JQP161" s="129"/>
      <c r="JQQ161" s="129"/>
      <c r="JQR161" s="129"/>
      <c r="JQS161" s="129"/>
      <c r="JQT161" s="129"/>
      <c r="JQU161" s="129"/>
      <c r="JQV161" s="129"/>
      <c r="JQW161" s="129"/>
      <c r="JQX161" s="129"/>
      <c r="JQY161" s="129"/>
      <c r="JQZ161" s="129"/>
      <c r="JRA161" s="129"/>
      <c r="JRB161" s="129"/>
      <c r="JRC161" s="129"/>
      <c r="JRD161" s="129"/>
      <c r="JRE161" s="129"/>
      <c r="JRF161" s="129"/>
      <c r="JRG161" s="129"/>
      <c r="JRH161" s="129"/>
      <c r="JRI161" s="129"/>
      <c r="JRJ161" s="129"/>
      <c r="JRK161" s="129"/>
      <c r="JRL161" s="129"/>
      <c r="JRM161" s="129"/>
      <c r="JRN161" s="129"/>
      <c r="JRO161" s="129"/>
      <c r="JRP161" s="129"/>
      <c r="JRQ161" s="129"/>
      <c r="JRR161" s="129"/>
      <c r="JRS161" s="129"/>
      <c r="JRT161" s="129"/>
      <c r="JRU161" s="129"/>
      <c r="JRV161" s="129"/>
      <c r="JRW161" s="129"/>
      <c r="JRX161" s="129"/>
      <c r="JRY161" s="129"/>
      <c r="JRZ161" s="129"/>
      <c r="JSA161" s="129"/>
      <c r="JSB161" s="129"/>
      <c r="JSC161" s="129"/>
      <c r="JSD161" s="129"/>
      <c r="JSE161" s="129"/>
      <c r="JSF161" s="129"/>
      <c r="JSG161" s="129"/>
      <c r="JSH161" s="129"/>
      <c r="JSI161" s="129"/>
      <c r="JSJ161" s="129"/>
      <c r="JSK161" s="129"/>
      <c r="JSL161" s="129"/>
      <c r="JSM161" s="129"/>
      <c r="JSN161" s="129"/>
      <c r="JSO161" s="129"/>
      <c r="JSP161" s="129"/>
      <c r="JSQ161" s="129"/>
      <c r="JSR161" s="129"/>
      <c r="JSS161" s="129"/>
      <c r="JST161" s="129"/>
      <c r="JSU161" s="129"/>
      <c r="JSV161" s="129"/>
      <c r="JSW161" s="129"/>
      <c r="JSX161" s="129"/>
      <c r="JSY161" s="129"/>
      <c r="JSZ161" s="129"/>
      <c r="JTA161" s="129"/>
      <c r="JTB161" s="129"/>
      <c r="JTC161" s="129"/>
      <c r="JTD161" s="129"/>
      <c r="JTE161" s="129"/>
      <c r="JTF161" s="129"/>
      <c r="JTG161" s="129"/>
      <c r="JTH161" s="129"/>
      <c r="JTI161" s="129"/>
      <c r="JTJ161" s="129"/>
      <c r="JTK161" s="129"/>
      <c r="JTL161" s="129"/>
      <c r="JTM161" s="129"/>
      <c r="JTN161" s="129"/>
      <c r="JTO161" s="129"/>
      <c r="JTP161" s="129"/>
      <c r="JTQ161" s="129"/>
      <c r="JTR161" s="129"/>
      <c r="JTS161" s="129"/>
      <c r="JTT161" s="129"/>
      <c r="JTU161" s="129"/>
      <c r="JTV161" s="129"/>
      <c r="JTW161" s="129"/>
      <c r="JTX161" s="129"/>
      <c r="JTY161" s="129"/>
      <c r="JTZ161" s="129"/>
      <c r="JUA161" s="129"/>
      <c r="JUB161" s="129"/>
      <c r="JUC161" s="129"/>
      <c r="JUD161" s="129"/>
      <c r="JUE161" s="129"/>
      <c r="JUF161" s="129"/>
      <c r="JUG161" s="129"/>
      <c r="JUH161" s="129"/>
      <c r="JUI161" s="129"/>
      <c r="JUJ161" s="129"/>
      <c r="JUK161" s="129"/>
      <c r="JUL161" s="129"/>
      <c r="JUM161" s="129"/>
      <c r="JUN161" s="129"/>
      <c r="JUO161" s="129"/>
      <c r="JUP161" s="129"/>
      <c r="JUQ161" s="129"/>
      <c r="JUR161" s="129"/>
      <c r="JUS161" s="129"/>
      <c r="JUT161" s="129"/>
      <c r="JUU161" s="129"/>
      <c r="JUV161" s="129"/>
      <c r="JUW161" s="129"/>
      <c r="JUX161" s="129"/>
      <c r="JUY161" s="129"/>
      <c r="JUZ161" s="129"/>
      <c r="JVA161" s="129"/>
      <c r="JVB161" s="129"/>
      <c r="JVC161" s="129"/>
      <c r="JVD161" s="129"/>
      <c r="JVE161" s="129"/>
      <c r="JVF161" s="129"/>
      <c r="JVG161" s="129"/>
      <c r="JVH161" s="129"/>
      <c r="JVI161" s="129"/>
      <c r="JVJ161" s="129"/>
      <c r="JVK161" s="129"/>
      <c r="JVL161" s="129"/>
      <c r="JVM161" s="129"/>
      <c r="JVN161" s="129"/>
      <c r="JVO161" s="129"/>
      <c r="JVP161" s="129"/>
      <c r="JVQ161" s="129"/>
      <c r="JVR161" s="129"/>
      <c r="JVS161" s="129"/>
      <c r="JVT161" s="129"/>
      <c r="JVU161" s="129"/>
      <c r="JVV161" s="129"/>
      <c r="JVW161" s="129"/>
      <c r="JVX161" s="129"/>
      <c r="JVY161" s="129"/>
      <c r="JVZ161" s="129"/>
      <c r="JWA161" s="129"/>
      <c r="JWB161" s="129"/>
      <c r="JWC161" s="129"/>
      <c r="JWD161" s="129"/>
      <c r="JWE161" s="129"/>
      <c r="JWF161" s="129"/>
      <c r="JWG161" s="129"/>
      <c r="JWH161" s="129"/>
      <c r="JWI161" s="129"/>
      <c r="JWJ161" s="129"/>
      <c r="JWK161" s="129"/>
      <c r="JWL161" s="129"/>
      <c r="JWM161" s="129"/>
      <c r="JWN161" s="129"/>
      <c r="JWO161" s="129"/>
      <c r="JWP161" s="129"/>
      <c r="JWQ161" s="129"/>
      <c r="JWR161" s="129"/>
      <c r="JWS161" s="129"/>
      <c r="JWT161" s="129"/>
      <c r="JWU161" s="129"/>
      <c r="JWV161" s="129"/>
      <c r="JWW161" s="129"/>
      <c r="JWX161" s="129"/>
      <c r="JWY161" s="129"/>
      <c r="JWZ161" s="129"/>
      <c r="JXA161" s="129"/>
      <c r="JXB161" s="129"/>
      <c r="JXC161" s="129"/>
      <c r="JXD161" s="129"/>
      <c r="JXE161" s="129"/>
      <c r="JXF161" s="129"/>
      <c r="JXG161" s="129"/>
      <c r="JXH161" s="129"/>
      <c r="JXI161" s="129"/>
      <c r="JXJ161" s="129"/>
      <c r="JXK161" s="129"/>
      <c r="JXL161" s="129"/>
      <c r="JXM161" s="129"/>
      <c r="JXN161" s="129"/>
      <c r="JXO161" s="129"/>
      <c r="JXP161" s="129"/>
      <c r="JXQ161" s="129"/>
      <c r="JXR161" s="129"/>
      <c r="JXS161" s="129"/>
      <c r="JXT161" s="129"/>
      <c r="JXU161" s="129"/>
      <c r="JXV161" s="129"/>
      <c r="JXW161" s="129"/>
      <c r="JXX161" s="129"/>
      <c r="JXY161" s="129"/>
      <c r="JXZ161" s="129"/>
      <c r="JYA161" s="129"/>
      <c r="JYB161" s="129"/>
      <c r="JYC161" s="129"/>
      <c r="JYD161" s="129"/>
      <c r="JYE161" s="129"/>
      <c r="JYF161" s="129"/>
      <c r="JYG161" s="129"/>
      <c r="JYH161" s="129"/>
      <c r="JYI161" s="129"/>
      <c r="JYJ161" s="129"/>
      <c r="JYK161" s="129"/>
      <c r="JYL161" s="129"/>
      <c r="JYM161" s="129"/>
      <c r="JYN161" s="129"/>
      <c r="JYO161" s="129"/>
      <c r="JYP161" s="129"/>
      <c r="JYQ161" s="129"/>
      <c r="JYR161" s="129"/>
      <c r="JYS161" s="129"/>
      <c r="JYT161" s="129"/>
      <c r="JYU161" s="129"/>
      <c r="JYV161" s="129"/>
      <c r="JYW161" s="129"/>
      <c r="JYX161" s="129"/>
      <c r="JYY161" s="129"/>
      <c r="JYZ161" s="129"/>
      <c r="JZA161" s="129"/>
      <c r="JZB161" s="129"/>
      <c r="JZC161" s="129"/>
      <c r="JZD161" s="129"/>
      <c r="JZE161" s="129"/>
      <c r="JZF161" s="129"/>
      <c r="JZG161" s="129"/>
      <c r="JZH161" s="129"/>
      <c r="JZI161" s="129"/>
      <c r="JZJ161" s="129"/>
      <c r="JZK161" s="129"/>
      <c r="JZL161" s="129"/>
      <c r="JZM161" s="129"/>
      <c r="JZN161" s="129"/>
      <c r="JZO161" s="129"/>
      <c r="JZP161" s="129"/>
      <c r="JZQ161" s="129"/>
      <c r="JZR161" s="129"/>
      <c r="JZS161" s="129"/>
      <c r="JZT161" s="129"/>
      <c r="JZU161" s="129"/>
      <c r="JZV161" s="129"/>
      <c r="JZW161" s="129"/>
      <c r="JZX161" s="129"/>
      <c r="JZY161" s="129"/>
      <c r="JZZ161" s="129"/>
      <c r="KAA161" s="129"/>
      <c r="KAB161" s="129"/>
      <c r="KAC161" s="129"/>
      <c r="KAD161" s="129"/>
      <c r="KAE161" s="129"/>
      <c r="KAF161" s="129"/>
      <c r="KAG161" s="129"/>
      <c r="KAH161" s="129"/>
      <c r="KAI161" s="129"/>
      <c r="KAJ161" s="129"/>
      <c r="KAK161" s="129"/>
      <c r="KAL161" s="129"/>
      <c r="KAM161" s="129"/>
      <c r="KAN161" s="129"/>
      <c r="KAO161" s="129"/>
      <c r="KAP161" s="129"/>
      <c r="KAQ161" s="129"/>
      <c r="KAR161" s="129"/>
      <c r="KAS161" s="129"/>
      <c r="KAT161" s="129"/>
      <c r="KAU161" s="129"/>
      <c r="KAV161" s="129"/>
      <c r="KAW161" s="129"/>
      <c r="KAX161" s="129"/>
      <c r="KAY161" s="129"/>
      <c r="KAZ161" s="129"/>
      <c r="KBA161" s="129"/>
      <c r="KBB161" s="129"/>
      <c r="KBC161" s="129"/>
      <c r="KBD161" s="129"/>
      <c r="KBE161" s="129"/>
      <c r="KBF161" s="129"/>
      <c r="KBG161" s="129"/>
      <c r="KBH161" s="129"/>
      <c r="KBI161" s="129"/>
      <c r="KBJ161" s="129"/>
      <c r="KBK161" s="129"/>
      <c r="KBL161" s="129"/>
      <c r="KBM161" s="129"/>
      <c r="KBN161" s="129"/>
      <c r="KBO161" s="129"/>
      <c r="KBP161" s="129"/>
      <c r="KBQ161" s="129"/>
      <c r="KBR161" s="129"/>
      <c r="KBS161" s="129"/>
      <c r="KBT161" s="129"/>
      <c r="KBU161" s="129"/>
      <c r="KBV161" s="129"/>
      <c r="KBW161" s="129"/>
      <c r="KBX161" s="129"/>
      <c r="KBY161" s="129"/>
      <c r="KBZ161" s="129"/>
      <c r="KCA161" s="129"/>
      <c r="KCB161" s="129"/>
      <c r="KCC161" s="129"/>
      <c r="KCD161" s="129"/>
      <c r="KCE161" s="129"/>
      <c r="KCF161" s="129"/>
      <c r="KCG161" s="129"/>
      <c r="KCH161" s="129"/>
      <c r="KCI161" s="129"/>
      <c r="KCJ161" s="129"/>
      <c r="KCK161" s="129"/>
      <c r="KCL161" s="129"/>
      <c r="KCM161" s="129"/>
      <c r="KCN161" s="129"/>
      <c r="KCO161" s="129"/>
      <c r="KCP161" s="129"/>
      <c r="KCQ161" s="129"/>
      <c r="KCR161" s="129"/>
      <c r="KCS161" s="129"/>
      <c r="KCT161" s="129"/>
      <c r="KCU161" s="129"/>
      <c r="KCV161" s="129"/>
      <c r="KCW161" s="129"/>
      <c r="KCX161" s="129"/>
      <c r="KCY161" s="129"/>
      <c r="KCZ161" s="129"/>
      <c r="KDA161" s="129"/>
      <c r="KDB161" s="129"/>
      <c r="KDC161" s="129"/>
      <c r="KDD161" s="129"/>
      <c r="KDE161" s="129"/>
      <c r="KDF161" s="129"/>
      <c r="KDG161" s="129"/>
      <c r="KDH161" s="129"/>
      <c r="KDI161" s="129"/>
      <c r="KDJ161" s="129"/>
      <c r="KDK161" s="129"/>
      <c r="KDL161" s="129"/>
      <c r="KDM161" s="129"/>
      <c r="KDN161" s="129"/>
      <c r="KDO161" s="129"/>
      <c r="KDP161" s="129"/>
      <c r="KDQ161" s="129"/>
      <c r="KDR161" s="129"/>
      <c r="KDS161" s="129"/>
      <c r="KDT161" s="129"/>
      <c r="KDU161" s="129"/>
      <c r="KDV161" s="129"/>
      <c r="KDW161" s="129"/>
      <c r="KDX161" s="129"/>
      <c r="KDY161" s="129"/>
      <c r="KDZ161" s="129"/>
      <c r="KEA161" s="129"/>
      <c r="KEB161" s="129"/>
      <c r="KEC161" s="129"/>
      <c r="KED161" s="129"/>
      <c r="KEE161" s="129"/>
      <c r="KEF161" s="129"/>
      <c r="KEG161" s="129"/>
      <c r="KEH161" s="129"/>
      <c r="KEI161" s="129"/>
      <c r="KEJ161" s="129"/>
      <c r="KEK161" s="129"/>
      <c r="KEL161" s="129"/>
      <c r="KEM161" s="129"/>
      <c r="KEN161" s="129"/>
      <c r="KEO161" s="129"/>
      <c r="KEP161" s="129"/>
      <c r="KEQ161" s="129"/>
      <c r="KER161" s="129"/>
      <c r="KES161" s="129"/>
      <c r="KET161" s="129"/>
      <c r="KEU161" s="129"/>
      <c r="KEV161" s="129"/>
      <c r="KEW161" s="129"/>
      <c r="KEX161" s="129"/>
      <c r="KEY161" s="129"/>
      <c r="KEZ161" s="129"/>
      <c r="KFA161" s="129"/>
      <c r="KFB161" s="129"/>
      <c r="KFC161" s="129"/>
      <c r="KFD161" s="129"/>
      <c r="KFE161" s="129"/>
      <c r="KFF161" s="129"/>
      <c r="KFG161" s="129"/>
      <c r="KFH161" s="129"/>
      <c r="KFI161" s="129"/>
      <c r="KFJ161" s="129"/>
      <c r="KFK161" s="129"/>
      <c r="KFL161" s="129"/>
      <c r="KFM161" s="129"/>
      <c r="KFN161" s="129"/>
      <c r="KFO161" s="129"/>
      <c r="KFP161" s="129"/>
      <c r="KFQ161" s="129"/>
      <c r="KFR161" s="129"/>
      <c r="KFS161" s="129"/>
      <c r="KFT161" s="129"/>
      <c r="KFU161" s="129"/>
      <c r="KFV161" s="129"/>
      <c r="KFW161" s="129"/>
      <c r="KFX161" s="129"/>
      <c r="KFY161" s="129"/>
      <c r="KFZ161" s="129"/>
      <c r="KGA161" s="129"/>
      <c r="KGB161" s="129"/>
      <c r="KGC161" s="129"/>
      <c r="KGD161" s="129"/>
      <c r="KGE161" s="129"/>
      <c r="KGF161" s="129"/>
      <c r="KGG161" s="129"/>
      <c r="KGH161" s="129"/>
      <c r="KGI161" s="129"/>
      <c r="KGJ161" s="129"/>
      <c r="KGK161" s="129"/>
      <c r="KGL161" s="129"/>
      <c r="KGM161" s="129"/>
      <c r="KGN161" s="129"/>
      <c r="KGO161" s="129"/>
      <c r="KGP161" s="129"/>
      <c r="KGQ161" s="129"/>
      <c r="KGR161" s="129"/>
      <c r="KGS161" s="129"/>
      <c r="KGT161" s="129"/>
      <c r="KGU161" s="129"/>
      <c r="KGV161" s="129"/>
      <c r="KGW161" s="129"/>
      <c r="KGX161" s="129"/>
      <c r="KGY161" s="129"/>
      <c r="KGZ161" s="129"/>
      <c r="KHA161" s="129"/>
      <c r="KHB161" s="129"/>
      <c r="KHC161" s="129"/>
      <c r="KHD161" s="129"/>
      <c r="KHE161" s="129"/>
      <c r="KHF161" s="129"/>
      <c r="KHG161" s="129"/>
      <c r="KHH161" s="129"/>
      <c r="KHI161" s="129"/>
      <c r="KHJ161" s="129"/>
      <c r="KHK161" s="129"/>
      <c r="KHL161" s="129"/>
      <c r="KHM161" s="129"/>
      <c r="KHN161" s="129"/>
      <c r="KHO161" s="129"/>
      <c r="KHP161" s="129"/>
      <c r="KHQ161" s="129"/>
      <c r="KHR161" s="129"/>
      <c r="KHS161" s="129"/>
      <c r="KHT161" s="129"/>
      <c r="KHU161" s="129"/>
      <c r="KHV161" s="129"/>
      <c r="KHW161" s="129"/>
      <c r="KHX161" s="129"/>
      <c r="KHY161" s="129"/>
      <c r="KHZ161" s="129"/>
      <c r="KIA161" s="129"/>
      <c r="KIB161" s="129"/>
      <c r="KIC161" s="129"/>
      <c r="KID161" s="129"/>
      <c r="KIE161" s="129"/>
      <c r="KIF161" s="129"/>
      <c r="KIG161" s="129"/>
      <c r="KIH161" s="129"/>
      <c r="KII161" s="129"/>
      <c r="KIJ161" s="129"/>
      <c r="KIK161" s="129"/>
      <c r="KIL161" s="129"/>
      <c r="KIM161" s="129"/>
      <c r="KIN161" s="129"/>
      <c r="KIO161" s="129"/>
      <c r="KIP161" s="129"/>
      <c r="KIQ161" s="129"/>
      <c r="KIR161" s="129"/>
      <c r="KIS161" s="129"/>
      <c r="KIT161" s="129"/>
      <c r="KIU161" s="129"/>
      <c r="KIV161" s="129"/>
      <c r="KIW161" s="129"/>
      <c r="KIX161" s="129"/>
      <c r="KIY161" s="129"/>
      <c r="KIZ161" s="129"/>
      <c r="KJA161" s="129"/>
      <c r="KJB161" s="129"/>
      <c r="KJC161" s="129"/>
      <c r="KJD161" s="129"/>
      <c r="KJE161" s="129"/>
      <c r="KJF161" s="129"/>
      <c r="KJG161" s="129"/>
      <c r="KJH161" s="129"/>
      <c r="KJI161" s="129"/>
      <c r="KJJ161" s="129"/>
      <c r="KJK161" s="129"/>
      <c r="KJL161" s="129"/>
      <c r="KJM161" s="129"/>
      <c r="KJN161" s="129"/>
      <c r="KJO161" s="129"/>
      <c r="KJP161" s="129"/>
      <c r="KJQ161" s="129"/>
      <c r="KJR161" s="129"/>
      <c r="KJS161" s="129"/>
      <c r="KJT161" s="129"/>
      <c r="KJU161" s="129"/>
      <c r="KJV161" s="129"/>
      <c r="KJW161" s="129"/>
      <c r="KJX161" s="129"/>
      <c r="KJY161" s="129"/>
      <c r="KJZ161" s="129"/>
      <c r="KKA161" s="129"/>
      <c r="KKB161" s="129"/>
      <c r="KKC161" s="129"/>
      <c r="KKD161" s="129"/>
      <c r="KKE161" s="129"/>
      <c r="KKF161" s="129"/>
      <c r="KKG161" s="129"/>
      <c r="KKH161" s="129"/>
      <c r="KKI161" s="129"/>
      <c r="KKJ161" s="129"/>
      <c r="KKK161" s="129"/>
      <c r="KKL161" s="129"/>
      <c r="KKM161" s="129"/>
      <c r="KKN161" s="129"/>
      <c r="KKO161" s="129"/>
      <c r="KKP161" s="129"/>
      <c r="KKQ161" s="129"/>
      <c r="KKR161" s="129"/>
      <c r="KKS161" s="129"/>
      <c r="KKT161" s="129"/>
      <c r="KKU161" s="129"/>
      <c r="KKV161" s="129"/>
      <c r="KKW161" s="129"/>
      <c r="KKX161" s="129"/>
      <c r="KKY161" s="129"/>
      <c r="KKZ161" s="129"/>
      <c r="KLA161" s="129"/>
      <c r="KLB161" s="129"/>
      <c r="KLC161" s="129"/>
      <c r="KLD161" s="129"/>
      <c r="KLE161" s="129"/>
      <c r="KLF161" s="129"/>
      <c r="KLG161" s="129"/>
      <c r="KLH161" s="129"/>
      <c r="KLI161" s="129"/>
      <c r="KLJ161" s="129"/>
      <c r="KLK161" s="129"/>
      <c r="KLL161" s="129"/>
      <c r="KLM161" s="129"/>
      <c r="KLN161" s="129"/>
      <c r="KLO161" s="129"/>
      <c r="KLP161" s="129"/>
      <c r="KLQ161" s="129"/>
      <c r="KLR161" s="129"/>
      <c r="KLS161" s="129"/>
      <c r="KLT161" s="129"/>
      <c r="KLU161" s="129"/>
      <c r="KLV161" s="129"/>
      <c r="KLW161" s="129"/>
      <c r="KLX161" s="129"/>
      <c r="KLY161" s="129"/>
      <c r="KLZ161" s="129"/>
      <c r="KMA161" s="129"/>
      <c r="KMB161" s="129"/>
      <c r="KMC161" s="129"/>
      <c r="KMD161" s="129"/>
      <c r="KME161" s="129"/>
      <c r="KMF161" s="129"/>
      <c r="KMG161" s="129"/>
      <c r="KMH161" s="129"/>
      <c r="KMI161" s="129"/>
      <c r="KMJ161" s="129"/>
      <c r="KMK161" s="129"/>
      <c r="KML161" s="129"/>
      <c r="KMM161" s="129"/>
      <c r="KMN161" s="129"/>
      <c r="KMO161" s="129"/>
      <c r="KMP161" s="129"/>
      <c r="KMQ161" s="129"/>
      <c r="KMR161" s="129"/>
      <c r="KMS161" s="129"/>
      <c r="KMT161" s="129"/>
      <c r="KMU161" s="129"/>
      <c r="KMV161" s="129"/>
      <c r="KMW161" s="129"/>
      <c r="KMX161" s="129"/>
      <c r="KMY161" s="129"/>
      <c r="KMZ161" s="129"/>
      <c r="KNA161" s="129"/>
      <c r="KNB161" s="129"/>
      <c r="KNC161" s="129"/>
      <c r="KND161" s="129"/>
      <c r="KNE161" s="129"/>
      <c r="KNF161" s="129"/>
      <c r="KNG161" s="129"/>
      <c r="KNH161" s="129"/>
      <c r="KNI161" s="129"/>
      <c r="KNJ161" s="129"/>
      <c r="KNK161" s="129"/>
      <c r="KNL161" s="129"/>
      <c r="KNM161" s="129"/>
      <c r="KNN161" s="129"/>
      <c r="KNO161" s="129"/>
      <c r="KNP161" s="129"/>
      <c r="KNQ161" s="129"/>
      <c r="KNR161" s="129"/>
      <c r="KNS161" s="129"/>
      <c r="KNT161" s="129"/>
      <c r="KNU161" s="129"/>
      <c r="KNV161" s="129"/>
      <c r="KNW161" s="129"/>
      <c r="KNX161" s="129"/>
      <c r="KNY161" s="129"/>
      <c r="KNZ161" s="129"/>
      <c r="KOA161" s="129"/>
      <c r="KOB161" s="129"/>
      <c r="KOC161" s="129"/>
      <c r="KOD161" s="129"/>
      <c r="KOE161" s="129"/>
      <c r="KOF161" s="129"/>
      <c r="KOG161" s="129"/>
      <c r="KOH161" s="129"/>
      <c r="KOI161" s="129"/>
      <c r="KOJ161" s="129"/>
      <c r="KOK161" s="129"/>
      <c r="KOL161" s="129"/>
      <c r="KOM161" s="129"/>
      <c r="KON161" s="129"/>
      <c r="KOO161" s="129"/>
      <c r="KOP161" s="129"/>
      <c r="KOQ161" s="129"/>
      <c r="KOR161" s="129"/>
      <c r="KOS161" s="129"/>
      <c r="KOT161" s="129"/>
      <c r="KOU161" s="129"/>
      <c r="KOV161" s="129"/>
      <c r="KOW161" s="129"/>
      <c r="KOX161" s="129"/>
      <c r="KOY161" s="129"/>
      <c r="KOZ161" s="129"/>
      <c r="KPA161" s="129"/>
      <c r="KPB161" s="129"/>
      <c r="KPC161" s="129"/>
      <c r="KPD161" s="129"/>
      <c r="KPE161" s="129"/>
      <c r="KPF161" s="129"/>
      <c r="KPG161" s="129"/>
      <c r="KPH161" s="129"/>
      <c r="KPI161" s="129"/>
      <c r="KPJ161" s="129"/>
      <c r="KPK161" s="129"/>
      <c r="KPL161" s="129"/>
      <c r="KPM161" s="129"/>
      <c r="KPN161" s="129"/>
      <c r="KPO161" s="129"/>
      <c r="KPP161" s="129"/>
      <c r="KPQ161" s="129"/>
      <c r="KPR161" s="129"/>
      <c r="KPS161" s="129"/>
      <c r="KPT161" s="129"/>
      <c r="KPU161" s="129"/>
      <c r="KPV161" s="129"/>
      <c r="KPW161" s="129"/>
      <c r="KPX161" s="129"/>
      <c r="KPY161" s="129"/>
      <c r="KPZ161" s="129"/>
      <c r="KQA161" s="129"/>
      <c r="KQB161" s="129"/>
      <c r="KQC161" s="129"/>
      <c r="KQD161" s="129"/>
      <c r="KQE161" s="129"/>
      <c r="KQF161" s="129"/>
      <c r="KQG161" s="129"/>
      <c r="KQH161" s="129"/>
      <c r="KQI161" s="129"/>
      <c r="KQJ161" s="129"/>
      <c r="KQK161" s="129"/>
      <c r="KQL161" s="129"/>
      <c r="KQM161" s="129"/>
      <c r="KQN161" s="129"/>
      <c r="KQO161" s="129"/>
      <c r="KQP161" s="129"/>
      <c r="KQQ161" s="129"/>
      <c r="KQR161" s="129"/>
      <c r="KQS161" s="129"/>
      <c r="KQT161" s="129"/>
      <c r="KQU161" s="129"/>
      <c r="KQV161" s="129"/>
      <c r="KQW161" s="129"/>
      <c r="KQX161" s="129"/>
      <c r="KQY161" s="129"/>
      <c r="KQZ161" s="129"/>
      <c r="KRA161" s="129"/>
      <c r="KRB161" s="129"/>
      <c r="KRC161" s="129"/>
      <c r="KRD161" s="129"/>
      <c r="KRE161" s="129"/>
      <c r="KRF161" s="129"/>
      <c r="KRG161" s="129"/>
      <c r="KRH161" s="129"/>
      <c r="KRI161" s="129"/>
      <c r="KRJ161" s="129"/>
      <c r="KRK161" s="129"/>
      <c r="KRL161" s="129"/>
      <c r="KRM161" s="129"/>
      <c r="KRN161" s="129"/>
      <c r="KRO161" s="129"/>
      <c r="KRP161" s="129"/>
      <c r="KRQ161" s="129"/>
      <c r="KRR161" s="129"/>
      <c r="KRS161" s="129"/>
      <c r="KRT161" s="129"/>
      <c r="KRU161" s="129"/>
      <c r="KRV161" s="129"/>
      <c r="KRW161" s="129"/>
      <c r="KRX161" s="129"/>
      <c r="KRY161" s="129"/>
      <c r="KRZ161" s="129"/>
      <c r="KSA161" s="129"/>
      <c r="KSB161" s="129"/>
      <c r="KSC161" s="129"/>
      <c r="KSD161" s="129"/>
      <c r="KSE161" s="129"/>
      <c r="KSF161" s="129"/>
      <c r="KSG161" s="129"/>
      <c r="KSH161" s="129"/>
      <c r="KSI161" s="129"/>
      <c r="KSJ161" s="129"/>
      <c r="KSK161" s="129"/>
      <c r="KSL161" s="129"/>
      <c r="KSM161" s="129"/>
      <c r="KSN161" s="129"/>
      <c r="KSO161" s="129"/>
      <c r="KSP161" s="129"/>
      <c r="KSQ161" s="129"/>
      <c r="KSR161" s="129"/>
      <c r="KSS161" s="129"/>
      <c r="KST161" s="129"/>
      <c r="KSU161" s="129"/>
      <c r="KSV161" s="129"/>
      <c r="KSW161" s="129"/>
      <c r="KSX161" s="129"/>
      <c r="KSY161" s="129"/>
      <c r="KSZ161" s="129"/>
      <c r="KTA161" s="129"/>
      <c r="KTB161" s="129"/>
      <c r="KTC161" s="129"/>
      <c r="KTD161" s="129"/>
      <c r="KTE161" s="129"/>
      <c r="KTF161" s="129"/>
      <c r="KTG161" s="129"/>
      <c r="KTH161" s="129"/>
      <c r="KTI161" s="129"/>
      <c r="KTJ161" s="129"/>
      <c r="KTK161" s="129"/>
      <c r="KTL161" s="129"/>
      <c r="KTM161" s="129"/>
      <c r="KTN161" s="129"/>
      <c r="KTO161" s="129"/>
      <c r="KTP161" s="129"/>
      <c r="KTQ161" s="129"/>
      <c r="KTR161" s="129"/>
      <c r="KTS161" s="129"/>
      <c r="KTT161" s="129"/>
      <c r="KTU161" s="129"/>
      <c r="KTV161" s="129"/>
      <c r="KTW161" s="129"/>
      <c r="KTX161" s="129"/>
      <c r="KTY161" s="129"/>
      <c r="KTZ161" s="129"/>
      <c r="KUA161" s="129"/>
      <c r="KUB161" s="129"/>
      <c r="KUC161" s="129"/>
      <c r="KUD161" s="129"/>
      <c r="KUE161" s="129"/>
      <c r="KUF161" s="129"/>
      <c r="KUG161" s="129"/>
      <c r="KUH161" s="129"/>
      <c r="KUI161" s="129"/>
      <c r="KUJ161" s="129"/>
      <c r="KUK161" s="129"/>
      <c r="KUL161" s="129"/>
      <c r="KUM161" s="129"/>
      <c r="KUN161" s="129"/>
      <c r="KUO161" s="129"/>
      <c r="KUP161" s="129"/>
      <c r="KUQ161" s="129"/>
      <c r="KUR161" s="129"/>
      <c r="KUS161" s="129"/>
      <c r="KUT161" s="129"/>
      <c r="KUU161" s="129"/>
      <c r="KUV161" s="129"/>
      <c r="KUW161" s="129"/>
      <c r="KUX161" s="129"/>
      <c r="KUY161" s="129"/>
      <c r="KUZ161" s="129"/>
      <c r="KVA161" s="129"/>
      <c r="KVB161" s="129"/>
      <c r="KVC161" s="129"/>
      <c r="KVD161" s="129"/>
      <c r="KVE161" s="129"/>
      <c r="KVF161" s="129"/>
      <c r="KVG161" s="129"/>
      <c r="KVH161" s="129"/>
      <c r="KVI161" s="129"/>
      <c r="KVJ161" s="129"/>
      <c r="KVK161" s="129"/>
      <c r="KVL161" s="129"/>
      <c r="KVM161" s="129"/>
      <c r="KVN161" s="129"/>
      <c r="KVO161" s="129"/>
      <c r="KVP161" s="129"/>
      <c r="KVQ161" s="129"/>
      <c r="KVR161" s="129"/>
      <c r="KVS161" s="129"/>
      <c r="KVT161" s="129"/>
      <c r="KVU161" s="129"/>
      <c r="KVV161" s="129"/>
      <c r="KVW161" s="129"/>
      <c r="KVX161" s="129"/>
      <c r="KVY161" s="129"/>
      <c r="KVZ161" s="129"/>
      <c r="KWA161" s="129"/>
      <c r="KWB161" s="129"/>
      <c r="KWC161" s="129"/>
      <c r="KWD161" s="129"/>
      <c r="KWE161" s="129"/>
      <c r="KWF161" s="129"/>
      <c r="KWG161" s="129"/>
      <c r="KWH161" s="129"/>
      <c r="KWI161" s="129"/>
      <c r="KWJ161" s="129"/>
      <c r="KWK161" s="129"/>
      <c r="KWL161" s="129"/>
      <c r="KWM161" s="129"/>
      <c r="KWN161" s="129"/>
      <c r="KWO161" s="129"/>
      <c r="KWP161" s="129"/>
      <c r="KWQ161" s="129"/>
      <c r="KWR161" s="129"/>
      <c r="KWS161" s="129"/>
      <c r="KWT161" s="129"/>
      <c r="KWU161" s="129"/>
      <c r="KWV161" s="129"/>
      <c r="KWW161" s="129"/>
      <c r="KWX161" s="129"/>
      <c r="KWY161" s="129"/>
      <c r="KWZ161" s="129"/>
      <c r="KXA161" s="129"/>
      <c r="KXB161" s="129"/>
      <c r="KXC161" s="129"/>
      <c r="KXD161" s="129"/>
      <c r="KXE161" s="129"/>
      <c r="KXF161" s="129"/>
      <c r="KXG161" s="129"/>
      <c r="KXH161" s="129"/>
      <c r="KXI161" s="129"/>
      <c r="KXJ161" s="129"/>
      <c r="KXK161" s="129"/>
      <c r="KXL161" s="129"/>
      <c r="KXM161" s="129"/>
      <c r="KXN161" s="129"/>
      <c r="KXO161" s="129"/>
      <c r="KXP161" s="129"/>
      <c r="KXQ161" s="129"/>
      <c r="KXR161" s="129"/>
      <c r="KXS161" s="129"/>
      <c r="KXT161" s="129"/>
      <c r="KXU161" s="129"/>
      <c r="KXV161" s="129"/>
      <c r="KXW161" s="129"/>
      <c r="KXX161" s="129"/>
      <c r="KXY161" s="129"/>
      <c r="KXZ161" s="129"/>
      <c r="KYA161" s="129"/>
      <c r="KYB161" s="129"/>
      <c r="KYC161" s="129"/>
      <c r="KYD161" s="129"/>
      <c r="KYE161" s="129"/>
      <c r="KYF161" s="129"/>
      <c r="KYG161" s="129"/>
      <c r="KYH161" s="129"/>
      <c r="KYI161" s="129"/>
      <c r="KYJ161" s="129"/>
      <c r="KYK161" s="129"/>
      <c r="KYL161" s="129"/>
      <c r="KYM161" s="129"/>
      <c r="KYN161" s="129"/>
      <c r="KYO161" s="129"/>
      <c r="KYP161" s="129"/>
      <c r="KYQ161" s="129"/>
      <c r="KYR161" s="129"/>
      <c r="KYS161" s="129"/>
      <c r="KYT161" s="129"/>
      <c r="KYU161" s="129"/>
      <c r="KYV161" s="129"/>
      <c r="KYW161" s="129"/>
      <c r="KYX161" s="129"/>
      <c r="KYY161" s="129"/>
      <c r="KYZ161" s="129"/>
      <c r="KZA161" s="129"/>
      <c r="KZB161" s="129"/>
      <c r="KZC161" s="129"/>
      <c r="KZD161" s="129"/>
      <c r="KZE161" s="129"/>
      <c r="KZF161" s="129"/>
      <c r="KZG161" s="129"/>
      <c r="KZH161" s="129"/>
      <c r="KZI161" s="129"/>
      <c r="KZJ161" s="129"/>
      <c r="KZK161" s="129"/>
      <c r="KZL161" s="129"/>
      <c r="KZM161" s="129"/>
      <c r="KZN161" s="129"/>
      <c r="KZO161" s="129"/>
      <c r="KZP161" s="129"/>
      <c r="KZQ161" s="129"/>
      <c r="KZR161" s="129"/>
      <c r="KZS161" s="129"/>
      <c r="KZT161" s="129"/>
      <c r="KZU161" s="129"/>
      <c r="KZV161" s="129"/>
      <c r="KZW161" s="129"/>
      <c r="KZX161" s="129"/>
      <c r="KZY161" s="129"/>
      <c r="KZZ161" s="129"/>
      <c r="LAA161" s="129"/>
      <c r="LAB161" s="129"/>
      <c r="LAC161" s="129"/>
      <c r="LAD161" s="129"/>
      <c r="LAE161" s="129"/>
      <c r="LAF161" s="129"/>
      <c r="LAG161" s="129"/>
      <c r="LAH161" s="129"/>
      <c r="LAI161" s="129"/>
      <c r="LAJ161" s="129"/>
      <c r="LAK161" s="129"/>
      <c r="LAL161" s="129"/>
      <c r="LAM161" s="129"/>
      <c r="LAN161" s="129"/>
      <c r="LAO161" s="129"/>
      <c r="LAP161" s="129"/>
      <c r="LAQ161" s="129"/>
      <c r="LAR161" s="129"/>
      <c r="LAS161" s="129"/>
      <c r="LAT161" s="129"/>
      <c r="LAU161" s="129"/>
      <c r="LAV161" s="129"/>
      <c r="LAW161" s="129"/>
      <c r="LAX161" s="129"/>
      <c r="LAY161" s="129"/>
      <c r="LAZ161" s="129"/>
      <c r="LBA161" s="129"/>
      <c r="LBB161" s="129"/>
      <c r="LBC161" s="129"/>
      <c r="LBD161" s="129"/>
      <c r="LBE161" s="129"/>
      <c r="LBF161" s="129"/>
      <c r="LBG161" s="129"/>
      <c r="LBH161" s="129"/>
      <c r="LBI161" s="129"/>
      <c r="LBJ161" s="129"/>
      <c r="LBK161" s="129"/>
      <c r="LBL161" s="129"/>
      <c r="LBM161" s="129"/>
      <c r="LBN161" s="129"/>
      <c r="LBO161" s="129"/>
      <c r="LBP161" s="129"/>
      <c r="LBQ161" s="129"/>
      <c r="LBR161" s="129"/>
      <c r="LBS161" s="129"/>
      <c r="LBT161" s="129"/>
      <c r="LBU161" s="129"/>
      <c r="LBV161" s="129"/>
      <c r="LBW161" s="129"/>
      <c r="LBX161" s="129"/>
      <c r="LBY161" s="129"/>
      <c r="LBZ161" s="129"/>
      <c r="LCA161" s="129"/>
      <c r="LCB161" s="129"/>
      <c r="LCC161" s="129"/>
      <c r="LCD161" s="129"/>
      <c r="LCE161" s="129"/>
      <c r="LCF161" s="129"/>
      <c r="LCG161" s="129"/>
      <c r="LCH161" s="129"/>
      <c r="LCI161" s="129"/>
      <c r="LCJ161" s="129"/>
      <c r="LCK161" s="129"/>
      <c r="LCL161" s="129"/>
      <c r="LCM161" s="129"/>
      <c r="LCN161" s="129"/>
      <c r="LCO161" s="129"/>
      <c r="LCP161" s="129"/>
      <c r="LCQ161" s="129"/>
      <c r="LCR161" s="129"/>
      <c r="LCS161" s="129"/>
      <c r="LCT161" s="129"/>
      <c r="LCU161" s="129"/>
      <c r="LCV161" s="129"/>
      <c r="LCW161" s="129"/>
      <c r="LCX161" s="129"/>
      <c r="LCY161" s="129"/>
      <c r="LCZ161" s="129"/>
      <c r="LDA161" s="129"/>
      <c r="LDB161" s="129"/>
      <c r="LDC161" s="129"/>
      <c r="LDD161" s="129"/>
      <c r="LDE161" s="129"/>
      <c r="LDF161" s="129"/>
      <c r="LDG161" s="129"/>
      <c r="LDH161" s="129"/>
      <c r="LDI161" s="129"/>
      <c r="LDJ161" s="129"/>
      <c r="LDK161" s="129"/>
      <c r="LDL161" s="129"/>
      <c r="LDM161" s="129"/>
      <c r="LDN161" s="129"/>
      <c r="LDO161" s="129"/>
      <c r="LDP161" s="129"/>
      <c r="LDQ161" s="129"/>
      <c r="LDR161" s="129"/>
      <c r="LDS161" s="129"/>
      <c r="LDT161" s="129"/>
      <c r="LDU161" s="129"/>
      <c r="LDV161" s="129"/>
      <c r="LDW161" s="129"/>
      <c r="LDX161" s="129"/>
      <c r="LDY161" s="129"/>
      <c r="LDZ161" s="129"/>
      <c r="LEA161" s="129"/>
      <c r="LEB161" s="129"/>
      <c r="LEC161" s="129"/>
      <c r="LED161" s="129"/>
      <c r="LEE161" s="129"/>
      <c r="LEF161" s="129"/>
      <c r="LEG161" s="129"/>
      <c r="LEH161" s="129"/>
      <c r="LEI161" s="129"/>
      <c r="LEJ161" s="129"/>
      <c r="LEK161" s="129"/>
      <c r="LEL161" s="129"/>
      <c r="LEM161" s="129"/>
      <c r="LEN161" s="129"/>
      <c r="LEO161" s="129"/>
      <c r="LEP161" s="129"/>
      <c r="LEQ161" s="129"/>
      <c r="LER161" s="129"/>
      <c r="LES161" s="129"/>
      <c r="LET161" s="129"/>
      <c r="LEU161" s="129"/>
      <c r="LEV161" s="129"/>
      <c r="LEW161" s="129"/>
      <c r="LEX161" s="129"/>
      <c r="LEY161" s="129"/>
      <c r="LEZ161" s="129"/>
      <c r="LFA161" s="129"/>
      <c r="LFB161" s="129"/>
      <c r="LFC161" s="129"/>
      <c r="LFD161" s="129"/>
      <c r="LFE161" s="129"/>
      <c r="LFF161" s="129"/>
      <c r="LFG161" s="129"/>
      <c r="LFH161" s="129"/>
      <c r="LFI161" s="129"/>
      <c r="LFJ161" s="129"/>
      <c r="LFK161" s="129"/>
      <c r="LFL161" s="129"/>
      <c r="LFM161" s="129"/>
      <c r="LFN161" s="129"/>
      <c r="LFO161" s="129"/>
      <c r="LFP161" s="129"/>
      <c r="LFQ161" s="129"/>
      <c r="LFR161" s="129"/>
      <c r="LFS161" s="129"/>
      <c r="LFT161" s="129"/>
      <c r="LFU161" s="129"/>
      <c r="LFV161" s="129"/>
      <c r="LFW161" s="129"/>
      <c r="LFX161" s="129"/>
      <c r="LFY161" s="129"/>
      <c r="LFZ161" s="129"/>
      <c r="LGA161" s="129"/>
      <c r="LGB161" s="129"/>
      <c r="LGC161" s="129"/>
      <c r="LGD161" s="129"/>
      <c r="LGE161" s="129"/>
      <c r="LGF161" s="129"/>
      <c r="LGG161" s="129"/>
      <c r="LGH161" s="129"/>
      <c r="LGI161" s="129"/>
      <c r="LGJ161" s="129"/>
      <c r="LGK161" s="129"/>
      <c r="LGL161" s="129"/>
      <c r="LGM161" s="129"/>
      <c r="LGN161" s="129"/>
      <c r="LGO161" s="129"/>
      <c r="LGP161" s="129"/>
      <c r="LGQ161" s="129"/>
      <c r="LGR161" s="129"/>
      <c r="LGS161" s="129"/>
      <c r="LGT161" s="129"/>
      <c r="LGU161" s="129"/>
      <c r="LGV161" s="129"/>
      <c r="LGW161" s="129"/>
      <c r="LGX161" s="129"/>
      <c r="LGY161" s="129"/>
      <c r="LGZ161" s="129"/>
      <c r="LHA161" s="129"/>
      <c r="LHB161" s="129"/>
      <c r="LHC161" s="129"/>
      <c r="LHD161" s="129"/>
      <c r="LHE161" s="129"/>
      <c r="LHF161" s="129"/>
      <c r="LHG161" s="129"/>
      <c r="LHH161" s="129"/>
      <c r="LHI161" s="129"/>
      <c r="LHJ161" s="129"/>
      <c r="LHK161" s="129"/>
      <c r="LHL161" s="129"/>
      <c r="LHM161" s="129"/>
      <c r="LHN161" s="129"/>
      <c r="LHO161" s="129"/>
      <c r="LHP161" s="129"/>
      <c r="LHQ161" s="129"/>
      <c r="LHR161" s="129"/>
      <c r="LHS161" s="129"/>
      <c r="LHT161" s="129"/>
      <c r="LHU161" s="129"/>
      <c r="LHV161" s="129"/>
      <c r="LHW161" s="129"/>
      <c r="LHX161" s="129"/>
      <c r="LHY161" s="129"/>
      <c r="LHZ161" s="129"/>
      <c r="LIA161" s="129"/>
      <c r="LIB161" s="129"/>
      <c r="LIC161" s="129"/>
      <c r="LID161" s="129"/>
      <c r="LIE161" s="129"/>
      <c r="LIF161" s="129"/>
      <c r="LIG161" s="129"/>
      <c r="LIH161" s="129"/>
      <c r="LII161" s="129"/>
      <c r="LIJ161" s="129"/>
      <c r="LIK161" s="129"/>
      <c r="LIL161" s="129"/>
      <c r="LIM161" s="129"/>
      <c r="LIN161" s="129"/>
      <c r="LIO161" s="129"/>
      <c r="LIP161" s="129"/>
      <c r="LIQ161" s="129"/>
      <c r="LIR161" s="129"/>
      <c r="LIS161" s="129"/>
      <c r="LIT161" s="129"/>
      <c r="LIU161" s="129"/>
      <c r="LIV161" s="129"/>
      <c r="LIW161" s="129"/>
      <c r="LIX161" s="129"/>
      <c r="LIY161" s="129"/>
      <c r="LIZ161" s="129"/>
      <c r="LJA161" s="129"/>
      <c r="LJB161" s="129"/>
      <c r="LJC161" s="129"/>
      <c r="LJD161" s="129"/>
      <c r="LJE161" s="129"/>
      <c r="LJF161" s="129"/>
      <c r="LJG161" s="129"/>
      <c r="LJH161" s="129"/>
      <c r="LJI161" s="129"/>
      <c r="LJJ161" s="129"/>
      <c r="LJK161" s="129"/>
      <c r="LJL161" s="129"/>
      <c r="LJM161" s="129"/>
      <c r="LJN161" s="129"/>
      <c r="LJO161" s="129"/>
      <c r="LJP161" s="129"/>
      <c r="LJQ161" s="129"/>
      <c r="LJR161" s="129"/>
      <c r="LJS161" s="129"/>
      <c r="LJT161" s="129"/>
      <c r="LJU161" s="129"/>
      <c r="LJV161" s="129"/>
      <c r="LJW161" s="129"/>
      <c r="LJX161" s="129"/>
      <c r="LJY161" s="129"/>
      <c r="LJZ161" s="129"/>
      <c r="LKA161" s="129"/>
      <c r="LKB161" s="129"/>
      <c r="LKC161" s="129"/>
      <c r="LKD161" s="129"/>
      <c r="LKE161" s="129"/>
      <c r="LKF161" s="129"/>
      <c r="LKG161" s="129"/>
      <c r="LKH161" s="129"/>
      <c r="LKI161" s="129"/>
      <c r="LKJ161" s="129"/>
      <c r="LKK161" s="129"/>
      <c r="LKL161" s="129"/>
      <c r="LKM161" s="129"/>
      <c r="LKN161" s="129"/>
      <c r="LKO161" s="129"/>
      <c r="LKP161" s="129"/>
      <c r="LKQ161" s="129"/>
      <c r="LKR161" s="129"/>
      <c r="LKS161" s="129"/>
      <c r="LKT161" s="129"/>
      <c r="LKU161" s="129"/>
      <c r="LKV161" s="129"/>
      <c r="LKW161" s="129"/>
      <c r="LKX161" s="129"/>
      <c r="LKY161" s="129"/>
      <c r="LKZ161" s="129"/>
      <c r="LLA161" s="129"/>
      <c r="LLB161" s="129"/>
      <c r="LLC161" s="129"/>
      <c r="LLD161" s="129"/>
      <c r="LLE161" s="129"/>
      <c r="LLF161" s="129"/>
      <c r="LLG161" s="129"/>
      <c r="LLH161" s="129"/>
      <c r="LLI161" s="129"/>
      <c r="LLJ161" s="129"/>
      <c r="LLK161" s="129"/>
      <c r="LLL161" s="129"/>
      <c r="LLM161" s="129"/>
      <c r="LLN161" s="129"/>
      <c r="LLO161" s="129"/>
      <c r="LLP161" s="129"/>
      <c r="LLQ161" s="129"/>
      <c r="LLR161" s="129"/>
      <c r="LLS161" s="129"/>
      <c r="LLT161" s="129"/>
      <c r="LLU161" s="129"/>
      <c r="LLV161" s="129"/>
      <c r="LLW161" s="129"/>
      <c r="LLX161" s="129"/>
      <c r="LLY161" s="129"/>
      <c r="LLZ161" s="129"/>
      <c r="LMA161" s="129"/>
      <c r="LMB161" s="129"/>
      <c r="LMC161" s="129"/>
      <c r="LMD161" s="129"/>
      <c r="LME161" s="129"/>
      <c r="LMF161" s="129"/>
      <c r="LMG161" s="129"/>
      <c r="LMH161" s="129"/>
      <c r="LMI161" s="129"/>
      <c r="LMJ161" s="129"/>
      <c r="LMK161" s="129"/>
      <c r="LML161" s="129"/>
      <c r="LMM161" s="129"/>
      <c r="LMN161" s="129"/>
      <c r="LMO161" s="129"/>
      <c r="LMP161" s="129"/>
      <c r="LMQ161" s="129"/>
      <c r="LMR161" s="129"/>
      <c r="LMS161" s="129"/>
      <c r="LMT161" s="129"/>
      <c r="LMU161" s="129"/>
      <c r="LMV161" s="129"/>
      <c r="LMW161" s="129"/>
      <c r="LMX161" s="129"/>
      <c r="LMY161" s="129"/>
      <c r="LMZ161" s="129"/>
      <c r="LNA161" s="129"/>
      <c r="LNB161" s="129"/>
      <c r="LNC161" s="129"/>
      <c r="LND161" s="129"/>
      <c r="LNE161" s="129"/>
      <c r="LNF161" s="129"/>
      <c r="LNG161" s="129"/>
      <c r="LNH161" s="129"/>
      <c r="LNI161" s="129"/>
      <c r="LNJ161" s="129"/>
      <c r="LNK161" s="129"/>
      <c r="LNL161" s="129"/>
      <c r="LNM161" s="129"/>
      <c r="LNN161" s="129"/>
      <c r="LNO161" s="129"/>
      <c r="LNP161" s="129"/>
      <c r="LNQ161" s="129"/>
      <c r="LNR161" s="129"/>
      <c r="LNS161" s="129"/>
      <c r="LNT161" s="129"/>
      <c r="LNU161" s="129"/>
      <c r="LNV161" s="129"/>
      <c r="LNW161" s="129"/>
      <c r="LNX161" s="129"/>
      <c r="LNY161" s="129"/>
      <c r="LNZ161" s="129"/>
      <c r="LOA161" s="129"/>
      <c r="LOB161" s="129"/>
      <c r="LOC161" s="129"/>
      <c r="LOD161" s="129"/>
      <c r="LOE161" s="129"/>
      <c r="LOF161" s="129"/>
      <c r="LOG161" s="129"/>
      <c r="LOH161" s="129"/>
      <c r="LOI161" s="129"/>
      <c r="LOJ161" s="129"/>
      <c r="LOK161" s="129"/>
      <c r="LOL161" s="129"/>
      <c r="LOM161" s="129"/>
      <c r="LON161" s="129"/>
      <c r="LOO161" s="129"/>
      <c r="LOP161" s="129"/>
      <c r="LOQ161" s="129"/>
      <c r="LOR161" s="129"/>
      <c r="LOS161" s="129"/>
      <c r="LOT161" s="129"/>
      <c r="LOU161" s="129"/>
      <c r="LOV161" s="129"/>
      <c r="LOW161" s="129"/>
      <c r="LOX161" s="129"/>
      <c r="LOY161" s="129"/>
      <c r="LOZ161" s="129"/>
      <c r="LPA161" s="129"/>
      <c r="LPB161" s="129"/>
      <c r="LPC161" s="129"/>
      <c r="LPD161" s="129"/>
      <c r="LPE161" s="129"/>
      <c r="LPF161" s="129"/>
      <c r="LPG161" s="129"/>
      <c r="LPH161" s="129"/>
      <c r="LPI161" s="129"/>
      <c r="LPJ161" s="129"/>
      <c r="LPK161" s="129"/>
      <c r="LPL161" s="129"/>
      <c r="LPM161" s="129"/>
      <c r="LPN161" s="129"/>
      <c r="LPO161" s="129"/>
      <c r="LPP161" s="129"/>
      <c r="LPQ161" s="129"/>
      <c r="LPR161" s="129"/>
      <c r="LPS161" s="129"/>
      <c r="LPT161" s="129"/>
      <c r="LPU161" s="129"/>
      <c r="LPV161" s="129"/>
      <c r="LPW161" s="129"/>
      <c r="LPX161" s="129"/>
      <c r="LPY161" s="129"/>
      <c r="LPZ161" s="129"/>
      <c r="LQA161" s="129"/>
      <c r="LQB161" s="129"/>
      <c r="LQC161" s="129"/>
      <c r="LQD161" s="129"/>
      <c r="LQE161" s="129"/>
      <c r="LQF161" s="129"/>
      <c r="LQG161" s="129"/>
      <c r="LQH161" s="129"/>
      <c r="LQI161" s="129"/>
      <c r="LQJ161" s="129"/>
      <c r="LQK161" s="129"/>
      <c r="LQL161" s="129"/>
      <c r="LQM161" s="129"/>
      <c r="LQN161" s="129"/>
      <c r="LQO161" s="129"/>
      <c r="LQP161" s="129"/>
      <c r="LQQ161" s="129"/>
      <c r="LQR161" s="129"/>
      <c r="LQS161" s="129"/>
      <c r="LQT161" s="129"/>
      <c r="LQU161" s="129"/>
      <c r="LQV161" s="129"/>
      <c r="LQW161" s="129"/>
      <c r="LQX161" s="129"/>
      <c r="LQY161" s="129"/>
      <c r="LQZ161" s="129"/>
      <c r="LRA161" s="129"/>
      <c r="LRB161" s="129"/>
      <c r="LRC161" s="129"/>
      <c r="LRD161" s="129"/>
      <c r="LRE161" s="129"/>
      <c r="LRF161" s="129"/>
      <c r="LRG161" s="129"/>
      <c r="LRH161" s="129"/>
      <c r="LRI161" s="129"/>
      <c r="LRJ161" s="129"/>
      <c r="LRK161" s="129"/>
      <c r="LRL161" s="129"/>
      <c r="LRM161" s="129"/>
      <c r="LRN161" s="129"/>
      <c r="LRO161" s="129"/>
      <c r="LRP161" s="129"/>
      <c r="LRQ161" s="129"/>
      <c r="LRR161" s="129"/>
      <c r="LRS161" s="129"/>
      <c r="LRT161" s="129"/>
      <c r="LRU161" s="129"/>
      <c r="LRV161" s="129"/>
      <c r="LRW161" s="129"/>
      <c r="LRX161" s="129"/>
      <c r="LRY161" s="129"/>
      <c r="LRZ161" s="129"/>
      <c r="LSA161" s="129"/>
      <c r="LSB161" s="129"/>
      <c r="LSC161" s="129"/>
      <c r="LSD161" s="129"/>
      <c r="LSE161" s="129"/>
      <c r="LSF161" s="129"/>
      <c r="LSG161" s="129"/>
      <c r="LSH161" s="129"/>
      <c r="LSI161" s="129"/>
      <c r="LSJ161" s="129"/>
      <c r="LSK161" s="129"/>
      <c r="LSL161" s="129"/>
      <c r="LSM161" s="129"/>
      <c r="LSN161" s="129"/>
      <c r="LSO161" s="129"/>
      <c r="LSP161" s="129"/>
      <c r="LSQ161" s="129"/>
      <c r="LSR161" s="129"/>
      <c r="LSS161" s="129"/>
      <c r="LST161" s="129"/>
      <c r="LSU161" s="129"/>
      <c r="LSV161" s="129"/>
      <c r="LSW161" s="129"/>
      <c r="LSX161" s="129"/>
      <c r="LSY161" s="129"/>
      <c r="LSZ161" s="129"/>
      <c r="LTA161" s="129"/>
      <c r="LTB161" s="129"/>
      <c r="LTC161" s="129"/>
      <c r="LTD161" s="129"/>
      <c r="LTE161" s="129"/>
      <c r="LTF161" s="129"/>
      <c r="LTG161" s="129"/>
      <c r="LTH161" s="129"/>
      <c r="LTI161" s="129"/>
      <c r="LTJ161" s="129"/>
      <c r="LTK161" s="129"/>
      <c r="LTL161" s="129"/>
      <c r="LTM161" s="129"/>
      <c r="LTN161" s="129"/>
      <c r="LTO161" s="129"/>
      <c r="LTP161" s="129"/>
      <c r="LTQ161" s="129"/>
      <c r="LTR161" s="129"/>
      <c r="LTS161" s="129"/>
      <c r="LTT161" s="129"/>
      <c r="LTU161" s="129"/>
      <c r="LTV161" s="129"/>
      <c r="LTW161" s="129"/>
      <c r="LTX161" s="129"/>
      <c r="LTY161" s="129"/>
      <c r="LTZ161" s="129"/>
      <c r="LUA161" s="129"/>
      <c r="LUB161" s="129"/>
      <c r="LUC161" s="129"/>
      <c r="LUD161" s="129"/>
      <c r="LUE161" s="129"/>
      <c r="LUF161" s="129"/>
      <c r="LUG161" s="129"/>
      <c r="LUH161" s="129"/>
      <c r="LUI161" s="129"/>
      <c r="LUJ161" s="129"/>
      <c r="LUK161" s="129"/>
      <c r="LUL161" s="129"/>
      <c r="LUM161" s="129"/>
      <c r="LUN161" s="129"/>
      <c r="LUO161" s="129"/>
      <c r="LUP161" s="129"/>
      <c r="LUQ161" s="129"/>
      <c r="LUR161" s="129"/>
      <c r="LUS161" s="129"/>
      <c r="LUT161" s="129"/>
      <c r="LUU161" s="129"/>
      <c r="LUV161" s="129"/>
      <c r="LUW161" s="129"/>
      <c r="LUX161" s="129"/>
      <c r="LUY161" s="129"/>
      <c r="LUZ161" s="129"/>
      <c r="LVA161" s="129"/>
      <c r="LVB161" s="129"/>
      <c r="LVC161" s="129"/>
      <c r="LVD161" s="129"/>
      <c r="LVE161" s="129"/>
      <c r="LVF161" s="129"/>
      <c r="LVG161" s="129"/>
      <c r="LVH161" s="129"/>
      <c r="LVI161" s="129"/>
      <c r="LVJ161" s="129"/>
      <c r="LVK161" s="129"/>
      <c r="LVL161" s="129"/>
      <c r="LVM161" s="129"/>
      <c r="LVN161" s="129"/>
      <c r="LVO161" s="129"/>
      <c r="LVP161" s="129"/>
      <c r="LVQ161" s="129"/>
      <c r="LVR161" s="129"/>
      <c r="LVS161" s="129"/>
      <c r="LVT161" s="129"/>
      <c r="LVU161" s="129"/>
      <c r="LVV161" s="129"/>
      <c r="LVW161" s="129"/>
      <c r="LVX161" s="129"/>
      <c r="LVY161" s="129"/>
      <c r="LVZ161" s="129"/>
      <c r="LWA161" s="129"/>
      <c r="LWB161" s="129"/>
      <c r="LWC161" s="129"/>
      <c r="LWD161" s="129"/>
      <c r="LWE161" s="129"/>
      <c r="LWF161" s="129"/>
      <c r="LWG161" s="129"/>
      <c r="LWH161" s="129"/>
      <c r="LWI161" s="129"/>
      <c r="LWJ161" s="129"/>
      <c r="LWK161" s="129"/>
      <c r="LWL161" s="129"/>
      <c r="LWM161" s="129"/>
      <c r="LWN161" s="129"/>
      <c r="LWO161" s="129"/>
      <c r="LWP161" s="129"/>
      <c r="LWQ161" s="129"/>
      <c r="LWR161" s="129"/>
      <c r="LWS161" s="129"/>
      <c r="LWT161" s="129"/>
      <c r="LWU161" s="129"/>
      <c r="LWV161" s="129"/>
      <c r="LWW161" s="129"/>
      <c r="LWX161" s="129"/>
      <c r="LWY161" s="129"/>
      <c r="LWZ161" s="129"/>
      <c r="LXA161" s="129"/>
      <c r="LXB161" s="129"/>
      <c r="LXC161" s="129"/>
      <c r="LXD161" s="129"/>
      <c r="LXE161" s="129"/>
      <c r="LXF161" s="129"/>
      <c r="LXG161" s="129"/>
      <c r="LXH161" s="129"/>
      <c r="LXI161" s="129"/>
      <c r="LXJ161" s="129"/>
      <c r="LXK161" s="129"/>
      <c r="LXL161" s="129"/>
      <c r="LXM161" s="129"/>
      <c r="LXN161" s="129"/>
      <c r="LXO161" s="129"/>
      <c r="LXP161" s="129"/>
      <c r="LXQ161" s="129"/>
      <c r="LXR161" s="129"/>
      <c r="LXS161" s="129"/>
      <c r="LXT161" s="129"/>
      <c r="LXU161" s="129"/>
      <c r="LXV161" s="129"/>
      <c r="LXW161" s="129"/>
      <c r="LXX161" s="129"/>
      <c r="LXY161" s="129"/>
      <c r="LXZ161" s="129"/>
      <c r="LYA161" s="129"/>
      <c r="LYB161" s="129"/>
      <c r="LYC161" s="129"/>
      <c r="LYD161" s="129"/>
      <c r="LYE161" s="129"/>
      <c r="LYF161" s="129"/>
      <c r="LYG161" s="129"/>
      <c r="LYH161" s="129"/>
      <c r="LYI161" s="129"/>
      <c r="LYJ161" s="129"/>
      <c r="LYK161" s="129"/>
      <c r="LYL161" s="129"/>
      <c r="LYM161" s="129"/>
      <c r="LYN161" s="129"/>
      <c r="LYO161" s="129"/>
      <c r="LYP161" s="129"/>
      <c r="LYQ161" s="129"/>
      <c r="LYR161" s="129"/>
      <c r="LYS161" s="129"/>
      <c r="LYT161" s="129"/>
      <c r="LYU161" s="129"/>
      <c r="LYV161" s="129"/>
      <c r="LYW161" s="129"/>
      <c r="LYX161" s="129"/>
      <c r="LYY161" s="129"/>
      <c r="LYZ161" s="129"/>
      <c r="LZA161" s="129"/>
      <c r="LZB161" s="129"/>
      <c r="LZC161" s="129"/>
      <c r="LZD161" s="129"/>
      <c r="LZE161" s="129"/>
      <c r="LZF161" s="129"/>
      <c r="LZG161" s="129"/>
      <c r="LZH161" s="129"/>
      <c r="LZI161" s="129"/>
      <c r="LZJ161" s="129"/>
      <c r="LZK161" s="129"/>
      <c r="LZL161" s="129"/>
      <c r="LZM161" s="129"/>
      <c r="LZN161" s="129"/>
      <c r="LZO161" s="129"/>
      <c r="LZP161" s="129"/>
      <c r="LZQ161" s="129"/>
      <c r="LZR161" s="129"/>
      <c r="LZS161" s="129"/>
      <c r="LZT161" s="129"/>
      <c r="LZU161" s="129"/>
      <c r="LZV161" s="129"/>
      <c r="LZW161" s="129"/>
      <c r="LZX161" s="129"/>
      <c r="LZY161" s="129"/>
      <c r="LZZ161" s="129"/>
      <c r="MAA161" s="129"/>
      <c r="MAB161" s="129"/>
      <c r="MAC161" s="129"/>
      <c r="MAD161" s="129"/>
      <c r="MAE161" s="129"/>
      <c r="MAF161" s="129"/>
      <c r="MAG161" s="129"/>
      <c r="MAH161" s="129"/>
      <c r="MAI161" s="129"/>
      <c r="MAJ161" s="129"/>
      <c r="MAK161" s="129"/>
      <c r="MAL161" s="129"/>
      <c r="MAM161" s="129"/>
      <c r="MAN161" s="129"/>
      <c r="MAO161" s="129"/>
      <c r="MAP161" s="129"/>
      <c r="MAQ161" s="129"/>
      <c r="MAR161" s="129"/>
      <c r="MAS161" s="129"/>
      <c r="MAT161" s="129"/>
      <c r="MAU161" s="129"/>
      <c r="MAV161" s="129"/>
      <c r="MAW161" s="129"/>
      <c r="MAX161" s="129"/>
      <c r="MAY161" s="129"/>
      <c r="MAZ161" s="129"/>
      <c r="MBA161" s="129"/>
      <c r="MBB161" s="129"/>
      <c r="MBC161" s="129"/>
      <c r="MBD161" s="129"/>
      <c r="MBE161" s="129"/>
      <c r="MBF161" s="129"/>
      <c r="MBG161" s="129"/>
      <c r="MBH161" s="129"/>
      <c r="MBI161" s="129"/>
      <c r="MBJ161" s="129"/>
      <c r="MBK161" s="129"/>
      <c r="MBL161" s="129"/>
      <c r="MBM161" s="129"/>
      <c r="MBN161" s="129"/>
      <c r="MBO161" s="129"/>
      <c r="MBP161" s="129"/>
      <c r="MBQ161" s="129"/>
      <c r="MBR161" s="129"/>
      <c r="MBS161" s="129"/>
      <c r="MBT161" s="129"/>
      <c r="MBU161" s="129"/>
      <c r="MBV161" s="129"/>
      <c r="MBW161" s="129"/>
      <c r="MBX161" s="129"/>
      <c r="MBY161" s="129"/>
      <c r="MBZ161" s="129"/>
      <c r="MCA161" s="129"/>
      <c r="MCB161" s="129"/>
      <c r="MCC161" s="129"/>
      <c r="MCD161" s="129"/>
      <c r="MCE161" s="129"/>
      <c r="MCF161" s="129"/>
      <c r="MCG161" s="129"/>
      <c r="MCH161" s="129"/>
      <c r="MCI161" s="129"/>
      <c r="MCJ161" s="129"/>
      <c r="MCK161" s="129"/>
      <c r="MCL161" s="129"/>
      <c r="MCM161" s="129"/>
      <c r="MCN161" s="129"/>
      <c r="MCO161" s="129"/>
      <c r="MCP161" s="129"/>
      <c r="MCQ161" s="129"/>
      <c r="MCR161" s="129"/>
      <c r="MCS161" s="129"/>
      <c r="MCT161" s="129"/>
      <c r="MCU161" s="129"/>
      <c r="MCV161" s="129"/>
      <c r="MCW161" s="129"/>
      <c r="MCX161" s="129"/>
      <c r="MCY161" s="129"/>
      <c r="MCZ161" s="129"/>
      <c r="MDA161" s="129"/>
      <c r="MDB161" s="129"/>
      <c r="MDC161" s="129"/>
      <c r="MDD161" s="129"/>
      <c r="MDE161" s="129"/>
      <c r="MDF161" s="129"/>
      <c r="MDG161" s="129"/>
      <c r="MDH161" s="129"/>
      <c r="MDI161" s="129"/>
      <c r="MDJ161" s="129"/>
      <c r="MDK161" s="129"/>
      <c r="MDL161" s="129"/>
      <c r="MDM161" s="129"/>
      <c r="MDN161" s="129"/>
      <c r="MDO161" s="129"/>
      <c r="MDP161" s="129"/>
      <c r="MDQ161" s="129"/>
      <c r="MDR161" s="129"/>
      <c r="MDS161" s="129"/>
      <c r="MDT161" s="129"/>
      <c r="MDU161" s="129"/>
      <c r="MDV161" s="129"/>
      <c r="MDW161" s="129"/>
      <c r="MDX161" s="129"/>
      <c r="MDY161" s="129"/>
      <c r="MDZ161" s="129"/>
      <c r="MEA161" s="129"/>
      <c r="MEB161" s="129"/>
      <c r="MEC161" s="129"/>
      <c r="MED161" s="129"/>
      <c r="MEE161" s="129"/>
      <c r="MEF161" s="129"/>
      <c r="MEG161" s="129"/>
      <c r="MEH161" s="129"/>
      <c r="MEI161" s="129"/>
      <c r="MEJ161" s="129"/>
      <c r="MEK161" s="129"/>
      <c r="MEL161" s="129"/>
      <c r="MEM161" s="129"/>
      <c r="MEN161" s="129"/>
      <c r="MEO161" s="129"/>
      <c r="MEP161" s="129"/>
      <c r="MEQ161" s="129"/>
      <c r="MER161" s="129"/>
      <c r="MES161" s="129"/>
      <c r="MET161" s="129"/>
      <c r="MEU161" s="129"/>
      <c r="MEV161" s="129"/>
      <c r="MEW161" s="129"/>
      <c r="MEX161" s="129"/>
      <c r="MEY161" s="129"/>
      <c r="MEZ161" s="129"/>
      <c r="MFA161" s="129"/>
      <c r="MFB161" s="129"/>
      <c r="MFC161" s="129"/>
      <c r="MFD161" s="129"/>
      <c r="MFE161" s="129"/>
      <c r="MFF161" s="129"/>
      <c r="MFG161" s="129"/>
      <c r="MFH161" s="129"/>
      <c r="MFI161" s="129"/>
      <c r="MFJ161" s="129"/>
      <c r="MFK161" s="129"/>
      <c r="MFL161" s="129"/>
      <c r="MFM161" s="129"/>
      <c r="MFN161" s="129"/>
      <c r="MFO161" s="129"/>
      <c r="MFP161" s="129"/>
      <c r="MFQ161" s="129"/>
      <c r="MFR161" s="129"/>
      <c r="MFS161" s="129"/>
      <c r="MFT161" s="129"/>
      <c r="MFU161" s="129"/>
      <c r="MFV161" s="129"/>
      <c r="MFW161" s="129"/>
      <c r="MFX161" s="129"/>
      <c r="MFY161" s="129"/>
      <c r="MFZ161" s="129"/>
      <c r="MGA161" s="129"/>
      <c r="MGB161" s="129"/>
      <c r="MGC161" s="129"/>
      <c r="MGD161" s="129"/>
      <c r="MGE161" s="129"/>
      <c r="MGF161" s="129"/>
      <c r="MGG161" s="129"/>
      <c r="MGH161" s="129"/>
      <c r="MGI161" s="129"/>
      <c r="MGJ161" s="129"/>
      <c r="MGK161" s="129"/>
      <c r="MGL161" s="129"/>
      <c r="MGM161" s="129"/>
      <c r="MGN161" s="129"/>
      <c r="MGO161" s="129"/>
      <c r="MGP161" s="129"/>
      <c r="MGQ161" s="129"/>
      <c r="MGR161" s="129"/>
      <c r="MGS161" s="129"/>
      <c r="MGT161" s="129"/>
      <c r="MGU161" s="129"/>
      <c r="MGV161" s="129"/>
      <c r="MGW161" s="129"/>
      <c r="MGX161" s="129"/>
      <c r="MGY161" s="129"/>
      <c r="MGZ161" s="129"/>
      <c r="MHA161" s="129"/>
      <c r="MHB161" s="129"/>
      <c r="MHC161" s="129"/>
      <c r="MHD161" s="129"/>
      <c r="MHE161" s="129"/>
      <c r="MHF161" s="129"/>
      <c r="MHG161" s="129"/>
      <c r="MHH161" s="129"/>
      <c r="MHI161" s="129"/>
      <c r="MHJ161" s="129"/>
      <c r="MHK161" s="129"/>
      <c r="MHL161" s="129"/>
      <c r="MHM161" s="129"/>
      <c r="MHN161" s="129"/>
      <c r="MHO161" s="129"/>
      <c r="MHP161" s="129"/>
      <c r="MHQ161" s="129"/>
      <c r="MHR161" s="129"/>
      <c r="MHS161" s="129"/>
      <c r="MHT161" s="129"/>
      <c r="MHU161" s="129"/>
      <c r="MHV161" s="129"/>
      <c r="MHW161" s="129"/>
      <c r="MHX161" s="129"/>
      <c r="MHY161" s="129"/>
      <c r="MHZ161" s="129"/>
      <c r="MIA161" s="129"/>
      <c r="MIB161" s="129"/>
      <c r="MIC161" s="129"/>
      <c r="MID161" s="129"/>
      <c r="MIE161" s="129"/>
      <c r="MIF161" s="129"/>
      <c r="MIG161" s="129"/>
      <c r="MIH161" s="129"/>
      <c r="MII161" s="129"/>
      <c r="MIJ161" s="129"/>
      <c r="MIK161" s="129"/>
      <c r="MIL161" s="129"/>
      <c r="MIM161" s="129"/>
      <c r="MIN161" s="129"/>
      <c r="MIO161" s="129"/>
      <c r="MIP161" s="129"/>
      <c r="MIQ161" s="129"/>
      <c r="MIR161" s="129"/>
      <c r="MIS161" s="129"/>
      <c r="MIT161" s="129"/>
      <c r="MIU161" s="129"/>
      <c r="MIV161" s="129"/>
      <c r="MIW161" s="129"/>
      <c r="MIX161" s="129"/>
      <c r="MIY161" s="129"/>
      <c r="MIZ161" s="129"/>
      <c r="MJA161" s="129"/>
      <c r="MJB161" s="129"/>
      <c r="MJC161" s="129"/>
      <c r="MJD161" s="129"/>
      <c r="MJE161" s="129"/>
      <c r="MJF161" s="129"/>
      <c r="MJG161" s="129"/>
      <c r="MJH161" s="129"/>
      <c r="MJI161" s="129"/>
      <c r="MJJ161" s="129"/>
      <c r="MJK161" s="129"/>
      <c r="MJL161" s="129"/>
      <c r="MJM161" s="129"/>
      <c r="MJN161" s="129"/>
      <c r="MJO161" s="129"/>
      <c r="MJP161" s="129"/>
      <c r="MJQ161" s="129"/>
      <c r="MJR161" s="129"/>
      <c r="MJS161" s="129"/>
      <c r="MJT161" s="129"/>
      <c r="MJU161" s="129"/>
      <c r="MJV161" s="129"/>
      <c r="MJW161" s="129"/>
      <c r="MJX161" s="129"/>
      <c r="MJY161" s="129"/>
      <c r="MJZ161" s="129"/>
      <c r="MKA161" s="129"/>
      <c r="MKB161" s="129"/>
      <c r="MKC161" s="129"/>
      <c r="MKD161" s="129"/>
      <c r="MKE161" s="129"/>
      <c r="MKF161" s="129"/>
      <c r="MKG161" s="129"/>
      <c r="MKH161" s="129"/>
      <c r="MKI161" s="129"/>
      <c r="MKJ161" s="129"/>
      <c r="MKK161" s="129"/>
      <c r="MKL161" s="129"/>
      <c r="MKM161" s="129"/>
      <c r="MKN161" s="129"/>
      <c r="MKO161" s="129"/>
      <c r="MKP161" s="129"/>
      <c r="MKQ161" s="129"/>
      <c r="MKR161" s="129"/>
      <c r="MKS161" s="129"/>
      <c r="MKT161" s="129"/>
      <c r="MKU161" s="129"/>
      <c r="MKV161" s="129"/>
      <c r="MKW161" s="129"/>
      <c r="MKX161" s="129"/>
      <c r="MKY161" s="129"/>
      <c r="MKZ161" s="129"/>
      <c r="MLA161" s="129"/>
      <c r="MLB161" s="129"/>
      <c r="MLC161" s="129"/>
      <c r="MLD161" s="129"/>
      <c r="MLE161" s="129"/>
      <c r="MLF161" s="129"/>
      <c r="MLG161" s="129"/>
      <c r="MLH161" s="129"/>
      <c r="MLI161" s="129"/>
      <c r="MLJ161" s="129"/>
      <c r="MLK161" s="129"/>
      <c r="MLL161" s="129"/>
      <c r="MLM161" s="129"/>
      <c r="MLN161" s="129"/>
      <c r="MLO161" s="129"/>
      <c r="MLP161" s="129"/>
      <c r="MLQ161" s="129"/>
      <c r="MLR161" s="129"/>
      <c r="MLS161" s="129"/>
      <c r="MLT161" s="129"/>
      <c r="MLU161" s="129"/>
      <c r="MLV161" s="129"/>
      <c r="MLW161" s="129"/>
      <c r="MLX161" s="129"/>
      <c r="MLY161" s="129"/>
      <c r="MLZ161" s="129"/>
      <c r="MMA161" s="129"/>
      <c r="MMB161" s="129"/>
      <c r="MMC161" s="129"/>
      <c r="MMD161" s="129"/>
      <c r="MME161" s="129"/>
      <c r="MMF161" s="129"/>
      <c r="MMG161" s="129"/>
      <c r="MMH161" s="129"/>
      <c r="MMI161" s="129"/>
      <c r="MMJ161" s="129"/>
      <c r="MMK161" s="129"/>
      <c r="MML161" s="129"/>
      <c r="MMM161" s="129"/>
      <c r="MMN161" s="129"/>
      <c r="MMO161" s="129"/>
      <c r="MMP161" s="129"/>
      <c r="MMQ161" s="129"/>
      <c r="MMR161" s="129"/>
      <c r="MMS161" s="129"/>
      <c r="MMT161" s="129"/>
      <c r="MMU161" s="129"/>
      <c r="MMV161" s="129"/>
      <c r="MMW161" s="129"/>
      <c r="MMX161" s="129"/>
      <c r="MMY161" s="129"/>
      <c r="MMZ161" s="129"/>
      <c r="MNA161" s="129"/>
      <c r="MNB161" s="129"/>
      <c r="MNC161" s="129"/>
      <c r="MND161" s="129"/>
      <c r="MNE161" s="129"/>
      <c r="MNF161" s="129"/>
      <c r="MNG161" s="129"/>
      <c r="MNH161" s="129"/>
      <c r="MNI161" s="129"/>
      <c r="MNJ161" s="129"/>
      <c r="MNK161" s="129"/>
      <c r="MNL161" s="129"/>
      <c r="MNM161" s="129"/>
      <c r="MNN161" s="129"/>
      <c r="MNO161" s="129"/>
      <c r="MNP161" s="129"/>
      <c r="MNQ161" s="129"/>
      <c r="MNR161" s="129"/>
      <c r="MNS161" s="129"/>
      <c r="MNT161" s="129"/>
      <c r="MNU161" s="129"/>
      <c r="MNV161" s="129"/>
      <c r="MNW161" s="129"/>
      <c r="MNX161" s="129"/>
      <c r="MNY161" s="129"/>
      <c r="MNZ161" s="129"/>
      <c r="MOA161" s="129"/>
      <c r="MOB161" s="129"/>
      <c r="MOC161" s="129"/>
      <c r="MOD161" s="129"/>
      <c r="MOE161" s="129"/>
      <c r="MOF161" s="129"/>
      <c r="MOG161" s="129"/>
      <c r="MOH161" s="129"/>
      <c r="MOI161" s="129"/>
      <c r="MOJ161" s="129"/>
      <c r="MOK161" s="129"/>
      <c r="MOL161" s="129"/>
      <c r="MOM161" s="129"/>
      <c r="MON161" s="129"/>
      <c r="MOO161" s="129"/>
      <c r="MOP161" s="129"/>
      <c r="MOQ161" s="129"/>
      <c r="MOR161" s="129"/>
      <c r="MOS161" s="129"/>
      <c r="MOT161" s="129"/>
      <c r="MOU161" s="129"/>
      <c r="MOV161" s="129"/>
      <c r="MOW161" s="129"/>
      <c r="MOX161" s="129"/>
      <c r="MOY161" s="129"/>
      <c r="MOZ161" s="129"/>
      <c r="MPA161" s="129"/>
      <c r="MPB161" s="129"/>
      <c r="MPC161" s="129"/>
      <c r="MPD161" s="129"/>
      <c r="MPE161" s="129"/>
      <c r="MPF161" s="129"/>
      <c r="MPG161" s="129"/>
      <c r="MPH161" s="129"/>
      <c r="MPI161" s="129"/>
      <c r="MPJ161" s="129"/>
      <c r="MPK161" s="129"/>
      <c r="MPL161" s="129"/>
      <c r="MPM161" s="129"/>
      <c r="MPN161" s="129"/>
      <c r="MPO161" s="129"/>
      <c r="MPP161" s="129"/>
      <c r="MPQ161" s="129"/>
      <c r="MPR161" s="129"/>
      <c r="MPS161" s="129"/>
      <c r="MPT161" s="129"/>
      <c r="MPU161" s="129"/>
      <c r="MPV161" s="129"/>
      <c r="MPW161" s="129"/>
      <c r="MPX161" s="129"/>
      <c r="MPY161" s="129"/>
      <c r="MPZ161" s="129"/>
      <c r="MQA161" s="129"/>
      <c r="MQB161" s="129"/>
      <c r="MQC161" s="129"/>
      <c r="MQD161" s="129"/>
      <c r="MQE161" s="129"/>
      <c r="MQF161" s="129"/>
      <c r="MQG161" s="129"/>
      <c r="MQH161" s="129"/>
      <c r="MQI161" s="129"/>
      <c r="MQJ161" s="129"/>
      <c r="MQK161" s="129"/>
      <c r="MQL161" s="129"/>
      <c r="MQM161" s="129"/>
      <c r="MQN161" s="129"/>
      <c r="MQO161" s="129"/>
      <c r="MQP161" s="129"/>
      <c r="MQQ161" s="129"/>
      <c r="MQR161" s="129"/>
      <c r="MQS161" s="129"/>
      <c r="MQT161" s="129"/>
      <c r="MQU161" s="129"/>
      <c r="MQV161" s="129"/>
      <c r="MQW161" s="129"/>
      <c r="MQX161" s="129"/>
      <c r="MQY161" s="129"/>
      <c r="MQZ161" s="129"/>
      <c r="MRA161" s="129"/>
      <c r="MRB161" s="129"/>
      <c r="MRC161" s="129"/>
      <c r="MRD161" s="129"/>
      <c r="MRE161" s="129"/>
      <c r="MRF161" s="129"/>
      <c r="MRG161" s="129"/>
      <c r="MRH161" s="129"/>
      <c r="MRI161" s="129"/>
      <c r="MRJ161" s="129"/>
      <c r="MRK161" s="129"/>
      <c r="MRL161" s="129"/>
      <c r="MRM161" s="129"/>
      <c r="MRN161" s="129"/>
      <c r="MRO161" s="129"/>
      <c r="MRP161" s="129"/>
      <c r="MRQ161" s="129"/>
      <c r="MRR161" s="129"/>
      <c r="MRS161" s="129"/>
      <c r="MRT161" s="129"/>
      <c r="MRU161" s="129"/>
      <c r="MRV161" s="129"/>
      <c r="MRW161" s="129"/>
      <c r="MRX161" s="129"/>
      <c r="MRY161" s="129"/>
      <c r="MRZ161" s="129"/>
      <c r="MSA161" s="129"/>
      <c r="MSB161" s="129"/>
      <c r="MSC161" s="129"/>
      <c r="MSD161" s="129"/>
      <c r="MSE161" s="129"/>
      <c r="MSF161" s="129"/>
      <c r="MSG161" s="129"/>
      <c r="MSH161" s="129"/>
      <c r="MSI161" s="129"/>
      <c r="MSJ161" s="129"/>
      <c r="MSK161" s="129"/>
      <c r="MSL161" s="129"/>
      <c r="MSM161" s="129"/>
      <c r="MSN161" s="129"/>
      <c r="MSO161" s="129"/>
      <c r="MSP161" s="129"/>
      <c r="MSQ161" s="129"/>
      <c r="MSR161" s="129"/>
      <c r="MSS161" s="129"/>
      <c r="MST161" s="129"/>
      <c r="MSU161" s="129"/>
      <c r="MSV161" s="129"/>
      <c r="MSW161" s="129"/>
      <c r="MSX161" s="129"/>
      <c r="MSY161" s="129"/>
      <c r="MSZ161" s="129"/>
      <c r="MTA161" s="129"/>
      <c r="MTB161" s="129"/>
      <c r="MTC161" s="129"/>
      <c r="MTD161" s="129"/>
      <c r="MTE161" s="129"/>
      <c r="MTF161" s="129"/>
      <c r="MTG161" s="129"/>
      <c r="MTH161" s="129"/>
      <c r="MTI161" s="129"/>
      <c r="MTJ161" s="129"/>
      <c r="MTK161" s="129"/>
      <c r="MTL161" s="129"/>
      <c r="MTM161" s="129"/>
      <c r="MTN161" s="129"/>
      <c r="MTO161" s="129"/>
      <c r="MTP161" s="129"/>
      <c r="MTQ161" s="129"/>
      <c r="MTR161" s="129"/>
      <c r="MTS161" s="129"/>
      <c r="MTT161" s="129"/>
      <c r="MTU161" s="129"/>
      <c r="MTV161" s="129"/>
      <c r="MTW161" s="129"/>
      <c r="MTX161" s="129"/>
      <c r="MTY161" s="129"/>
      <c r="MTZ161" s="129"/>
      <c r="MUA161" s="129"/>
      <c r="MUB161" s="129"/>
      <c r="MUC161" s="129"/>
      <c r="MUD161" s="129"/>
      <c r="MUE161" s="129"/>
      <c r="MUF161" s="129"/>
      <c r="MUG161" s="129"/>
      <c r="MUH161" s="129"/>
      <c r="MUI161" s="129"/>
      <c r="MUJ161" s="129"/>
      <c r="MUK161" s="129"/>
      <c r="MUL161" s="129"/>
      <c r="MUM161" s="129"/>
      <c r="MUN161" s="129"/>
      <c r="MUO161" s="129"/>
      <c r="MUP161" s="129"/>
      <c r="MUQ161" s="129"/>
      <c r="MUR161" s="129"/>
      <c r="MUS161" s="129"/>
      <c r="MUT161" s="129"/>
      <c r="MUU161" s="129"/>
      <c r="MUV161" s="129"/>
      <c r="MUW161" s="129"/>
      <c r="MUX161" s="129"/>
      <c r="MUY161" s="129"/>
      <c r="MUZ161" s="129"/>
      <c r="MVA161" s="129"/>
      <c r="MVB161" s="129"/>
      <c r="MVC161" s="129"/>
      <c r="MVD161" s="129"/>
      <c r="MVE161" s="129"/>
      <c r="MVF161" s="129"/>
      <c r="MVG161" s="129"/>
      <c r="MVH161" s="129"/>
      <c r="MVI161" s="129"/>
      <c r="MVJ161" s="129"/>
      <c r="MVK161" s="129"/>
      <c r="MVL161" s="129"/>
      <c r="MVM161" s="129"/>
      <c r="MVN161" s="129"/>
      <c r="MVO161" s="129"/>
      <c r="MVP161" s="129"/>
      <c r="MVQ161" s="129"/>
      <c r="MVR161" s="129"/>
      <c r="MVS161" s="129"/>
      <c r="MVT161" s="129"/>
      <c r="MVU161" s="129"/>
      <c r="MVV161" s="129"/>
      <c r="MVW161" s="129"/>
      <c r="MVX161" s="129"/>
      <c r="MVY161" s="129"/>
      <c r="MVZ161" s="129"/>
      <c r="MWA161" s="129"/>
      <c r="MWB161" s="129"/>
      <c r="MWC161" s="129"/>
      <c r="MWD161" s="129"/>
      <c r="MWE161" s="129"/>
      <c r="MWF161" s="129"/>
      <c r="MWG161" s="129"/>
      <c r="MWH161" s="129"/>
      <c r="MWI161" s="129"/>
      <c r="MWJ161" s="129"/>
      <c r="MWK161" s="129"/>
      <c r="MWL161" s="129"/>
      <c r="MWM161" s="129"/>
      <c r="MWN161" s="129"/>
      <c r="MWO161" s="129"/>
      <c r="MWP161" s="129"/>
      <c r="MWQ161" s="129"/>
      <c r="MWR161" s="129"/>
      <c r="MWS161" s="129"/>
      <c r="MWT161" s="129"/>
      <c r="MWU161" s="129"/>
      <c r="MWV161" s="129"/>
      <c r="MWW161" s="129"/>
      <c r="MWX161" s="129"/>
      <c r="MWY161" s="129"/>
      <c r="MWZ161" s="129"/>
      <c r="MXA161" s="129"/>
      <c r="MXB161" s="129"/>
      <c r="MXC161" s="129"/>
      <c r="MXD161" s="129"/>
      <c r="MXE161" s="129"/>
      <c r="MXF161" s="129"/>
      <c r="MXG161" s="129"/>
      <c r="MXH161" s="129"/>
      <c r="MXI161" s="129"/>
      <c r="MXJ161" s="129"/>
      <c r="MXK161" s="129"/>
      <c r="MXL161" s="129"/>
      <c r="MXM161" s="129"/>
      <c r="MXN161" s="129"/>
      <c r="MXO161" s="129"/>
      <c r="MXP161" s="129"/>
      <c r="MXQ161" s="129"/>
      <c r="MXR161" s="129"/>
      <c r="MXS161" s="129"/>
      <c r="MXT161" s="129"/>
      <c r="MXU161" s="129"/>
      <c r="MXV161" s="129"/>
      <c r="MXW161" s="129"/>
      <c r="MXX161" s="129"/>
      <c r="MXY161" s="129"/>
      <c r="MXZ161" s="129"/>
      <c r="MYA161" s="129"/>
      <c r="MYB161" s="129"/>
      <c r="MYC161" s="129"/>
      <c r="MYD161" s="129"/>
      <c r="MYE161" s="129"/>
      <c r="MYF161" s="129"/>
      <c r="MYG161" s="129"/>
      <c r="MYH161" s="129"/>
      <c r="MYI161" s="129"/>
      <c r="MYJ161" s="129"/>
      <c r="MYK161" s="129"/>
      <c r="MYL161" s="129"/>
      <c r="MYM161" s="129"/>
      <c r="MYN161" s="129"/>
      <c r="MYO161" s="129"/>
      <c r="MYP161" s="129"/>
      <c r="MYQ161" s="129"/>
      <c r="MYR161" s="129"/>
      <c r="MYS161" s="129"/>
      <c r="MYT161" s="129"/>
      <c r="MYU161" s="129"/>
      <c r="MYV161" s="129"/>
      <c r="MYW161" s="129"/>
      <c r="MYX161" s="129"/>
      <c r="MYY161" s="129"/>
      <c r="MYZ161" s="129"/>
      <c r="MZA161" s="129"/>
      <c r="MZB161" s="129"/>
      <c r="MZC161" s="129"/>
      <c r="MZD161" s="129"/>
      <c r="MZE161" s="129"/>
      <c r="MZF161" s="129"/>
      <c r="MZG161" s="129"/>
      <c r="MZH161" s="129"/>
      <c r="MZI161" s="129"/>
      <c r="MZJ161" s="129"/>
      <c r="MZK161" s="129"/>
      <c r="MZL161" s="129"/>
      <c r="MZM161" s="129"/>
      <c r="MZN161" s="129"/>
      <c r="MZO161" s="129"/>
      <c r="MZP161" s="129"/>
      <c r="MZQ161" s="129"/>
      <c r="MZR161" s="129"/>
      <c r="MZS161" s="129"/>
      <c r="MZT161" s="129"/>
      <c r="MZU161" s="129"/>
      <c r="MZV161" s="129"/>
      <c r="MZW161" s="129"/>
      <c r="MZX161" s="129"/>
      <c r="MZY161" s="129"/>
      <c r="MZZ161" s="129"/>
      <c r="NAA161" s="129"/>
      <c r="NAB161" s="129"/>
      <c r="NAC161" s="129"/>
      <c r="NAD161" s="129"/>
      <c r="NAE161" s="129"/>
      <c r="NAF161" s="129"/>
      <c r="NAG161" s="129"/>
      <c r="NAH161" s="129"/>
      <c r="NAI161" s="129"/>
      <c r="NAJ161" s="129"/>
      <c r="NAK161" s="129"/>
      <c r="NAL161" s="129"/>
      <c r="NAM161" s="129"/>
      <c r="NAN161" s="129"/>
      <c r="NAO161" s="129"/>
      <c r="NAP161" s="129"/>
      <c r="NAQ161" s="129"/>
      <c r="NAR161" s="129"/>
      <c r="NAS161" s="129"/>
      <c r="NAT161" s="129"/>
      <c r="NAU161" s="129"/>
      <c r="NAV161" s="129"/>
      <c r="NAW161" s="129"/>
      <c r="NAX161" s="129"/>
      <c r="NAY161" s="129"/>
      <c r="NAZ161" s="129"/>
      <c r="NBA161" s="129"/>
      <c r="NBB161" s="129"/>
      <c r="NBC161" s="129"/>
      <c r="NBD161" s="129"/>
      <c r="NBE161" s="129"/>
      <c r="NBF161" s="129"/>
      <c r="NBG161" s="129"/>
      <c r="NBH161" s="129"/>
      <c r="NBI161" s="129"/>
      <c r="NBJ161" s="129"/>
      <c r="NBK161" s="129"/>
      <c r="NBL161" s="129"/>
      <c r="NBM161" s="129"/>
      <c r="NBN161" s="129"/>
      <c r="NBO161" s="129"/>
      <c r="NBP161" s="129"/>
      <c r="NBQ161" s="129"/>
      <c r="NBR161" s="129"/>
      <c r="NBS161" s="129"/>
      <c r="NBT161" s="129"/>
      <c r="NBU161" s="129"/>
      <c r="NBV161" s="129"/>
      <c r="NBW161" s="129"/>
      <c r="NBX161" s="129"/>
      <c r="NBY161" s="129"/>
      <c r="NBZ161" s="129"/>
      <c r="NCA161" s="129"/>
      <c r="NCB161" s="129"/>
      <c r="NCC161" s="129"/>
      <c r="NCD161" s="129"/>
      <c r="NCE161" s="129"/>
      <c r="NCF161" s="129"/>
      <c r="NCG161" s="129"/>
      <c r="NCH161" s="129"/>
      <c r="NCI161" s="129"/>
      <c r="NCJ161" s="129"/>
      <c r="NCK161" s="129"/>
      <c r="NCL161" s="129"/>
      <c r="NCM161" s="129"/>
      <c r="NCN161" s="129"/>
      <c r="NCO161" s="129"/>
      <c r="NCP161" s="129"/>
      <c r="NCQ161" s="129"/>
      <c r="NCR161" s="129"/>
      <c r="NCS161" s="129"/>
      <c r="NCT161" s="129"/>
      <c r="NCU161" s="129"/>
      <c r="NCV161" s="129"/>
      <c r="NCW161" s="129"/>
      <c r="NCX161" s="129"/>
      <c r="NCY161" s="129"/>
      <c r="NCZ161" s="129"/>
      <c r="NDA161" s="129"/>
      <c r="NDB161" s="129"/>
      <c r="NDC161" s="129"/>
      <c r="NDD161" s="129"/>
      <c r="NDE161" s="129"/>
      <c r="NDF161" s="129"/>
      <c r="NDG161" s="129"/>
      <c r="NDH161" s="129"/>
      <c r="NDI161" s="129"/>
      <c r="NDJ161" s="129"/>
      <c r="NDK161" s="129"/>
      <c r="NDL161" s="129"/>
      <c r="NDM161" s="129"/>
      <c r="NDN161" s="129"/>
      <c r="NDO161" s="129"/>
      <c r="NDP161" s="129"/>
      <c r="NDQ161" s="129"/>
      <c r="NDR161" s="129"/>
      <c r="NDS161" s="129"/>
      <c r="NDT161" s="129"/>
      <c r="NDU161" s="129"/>
      <c r="NDV161" s="129"/>
      <c r="NDW161" s="129"/>
      <c r="NDX161" s="129"/>
      <c r="NDY161" s="129"/>
      <c r="NDZ161" s="129"/>
      <c r="NEA161" s="129"/>
      <c r="NEB161" s="129"/>
      <c r="NEC161" s="129"/>
      <c r="NED161" s="129"/>
      <c r="NEE161" s="129"/>
      <c r="NEF161" s="129"/>
      <c r="NEG161" s="129"/>
      <c r="NEH161" s="129"/>
      <c r="NEI161" s="129"/>
      <c r="NEJ161" s="129"/>
      <c r="NEK161" s="129"/>
      <c r="NEL161" s="129"/>
      <c r="NEM161" s="129"/>
      <c r="NEN161" s="129"/>
      <c r="NEO161" s="129"/>
      <c r="NEP161" s="129"/>
      <c r="NEQ161" s="129"/>
      <c r="NER161" s="129"/>
      <c r="NES161" s="129"/>
      <c r="NET161" s="129"/>
      <c r="NEU161" s="129"/>
      <c r="NEV161" s="129"/>
      <c r="NEW161" s="129"/>
      <c r="NEX161" s="129"/>
      <c r="NEY161" s="129"/>
      <c r="NEZ161" s="129"/>
      <c r="NFA161" s="129"/>
      <c r="NFB161" s="129"/>
      <c r="NFC161" s="129"/>
      <c r="NFD161" s="129"/>
      <c r="NFE161" s="129"/>
      <c r="NFF161" s="129"/>
      <c r="NFG161" s="129"/>
      <c r="NFH161" s="129"/>
      <c r="NFI161" s="129"/>
      <c r="NFJ161" s="129"/>
      <c r="NFK161" s="129"/>
      <c r="NFL161" s="129"/>
      <c r="NFM161" s="129"/>
      <c r="NFN161" s="129"/>
      <c r="NFO161" s="129"/>
      <c r="NFP161" s="129"/>
      <c r="NFQ161" s="129"/>
      <c r="NFR161" s="129"/>
      <c r="NFS161" s="129"/>
      <c r="NFT161" s="129"/>
      <c r="NFU161" s="129"/>
      <c r="NFV161" s="129"/>
      <c r="NFW161" s="129"/>
      <c r="NFX161" s="129"/>
      <c r="NFY161" s="129"/>
      <c r="NFZ161" s="129"/>
      <c r="NGA161" s="129"/>
      <c r="NGB161" s="129"/>
      <c r="NGC161" s="129"/>
      <c r="NGD161" s="129"/>
      <c r="NGE161" s="129"/>
      <c r="NGF161" s="129"/>
      <c r="NGG161" s="129"/>
      <c r="NGH161" s="129"/>
      <c r="NGI161" s="129"/>
      <c r="NGJ161" s="129"/>
      <c r="NGK161" s="129"/>
      <c r="NGL161" s="129"/>
      <c r="NGM161" s="129"/>
      <c r="NGN161" s="129"/>
      <c r="NGO161" s="129"/>
      <c r="NGP161" s="129"/>
      <c r="NGQ161" s="129"/>
      <c r="NGR161" s="129"/>
      <c r="NGS161" s="129"/>
      <c r="NGT161" s="129"/>
      <c r="NGU161" s="129"/>
      <c r="NGV161" s="129"/>
      <c r="NGW161" s="129"/>
      <c r="NGX161" s="129"/>
      <c r="NGY161" s="129"/>
      <c r="NGZ161" s="129"/>
      <c r="NHA161" s="129"/>
      <c r="NHB161" s="129"/>
      <c r="NHC161" s="129"/>
      <c r="NHD161" s="129"/>
      <c r="NHE161" s="129"/>
      <c r="NHF161" s="129"/>
      <c r="NHG161" s="129"/>
      <c r="NHH161" s="129"/>
      <c r="NHI161" s="129"/>
      <c r="NHJ161" s="129"/>
      <c r="NHK161" s="129"/>
      <c r="NHL161" s="129"/>
      <c r="NHM161" s="129"/>
      <c r="NHN161" s="129"/>
      <c r="NHO161" s="129"/>
      <c r="NHP161" s="129"/>
      <c r="NHQ161" s="129"/>
      <c r="NHR161" s="129"/>
      <c r="NHS161" s="129"/>
      <c r="NHT161" s="129"/>
      <c r="NHU161" s="129"/>
      <c r="NHV161" s="129"/>
      <c r="NHW161" s="129"/>
      <c r="NHX161" s="129"/>
      <c r="NHY161" s="129"/>
      <c r="NHZ161" s="129"/>
      <c r="NIA161" s="129"/>
      <c r="NIB161" s="129"/>
      <c r="NIC161" s="129"/>
      <c r="NID161" s="129"/>
      <c r="NIE161" s="129"/>
      <c r="NIF161" s="129"/>
      <c r="NIG161" s="129"/>
      <c r="NIH161" s="129"/>
      <c r="NII161" s="129"/>
      <c r="NIJ161" s="129"/>
      <c r="NIK161" s="129"/>
      <c r="NIL161" s="129"/>
      <c r="NIM161" s="129"/>
      <c r="NIN161" s="129"/>
      <c r="NIO161" s="129"/>
      <c r="NIP161" s="129"/>
      <c r="NIQ161" s="129"/>
      <c r="NIR161" s="129"/>
      <c r="NIS161" s="129"/>
      <c r="NIT161" s="129"/>
      <c r="NIU161" s="129"/>
      <c r="NIV161" s="129"/>
      <c r="NIW161" s="129"/>
      <c r="NIX161" s="129"/>
      <c r="NIY161" s="129"/>
      <c r="NIZ161" s="129"/>
      <c r="NJA161" s="129"/>
      <c r="NJB161" s="129"/>
      <c r="NJC161" s="129"/>
      <c r="NJD161" s="129"/>
      <c r="NJE161" s="129"/>
      <c r="NJF161" s="129"/>
      <c r="NJG161" s="129"/>
      <c r="NJH161" s="129"/>
      <c r="NJI161" s="129"/>
      <c r="NJJ161" s="129"/>
      <c r="NJK161" s="129"/>
      <c r="NJL161" s="129"/>
      <c r="NJM161" s="129"/>
      <c r="NJN161" s="129"/>
      <c r="NJO161" s="129"/>
      <c r="NJP161" s="129"/>
      <c r="NJQ161" s="129"/>
      <c r="NJR161" s="129"/>
      <c r="NJS161" s="129"/>
      <c r="NJT161" s="129"/>
      <c r="NJU161" s="129"/>
      <c r="NJV161" s="129"/>
      <c r="NJW161" s="129"/>
      <c r="NJX161" s="129"/>
      <c r="NJY161" s="129"/>
      <c r="NJZ161" s="129"/>
      <c r="NKA161" s="129"/>
      <c r="NKB161" s="129"/>
      <c r="NKC161" s="129"/>
      <c r="NKD161" s="129"/>
      <c r="NKE161" s="129"/>
      <c r="NKF161" s="129"/>
      <c r="NKG161" s="129"/>
      <c r="NKH161" s="129"/>
      <c r="NKI161" s="129"/>
      <c r="NKJ161" s="129"/>
      <c r="NKK161" s="129"/>
      <c r="NKL161" s="129"/>
      <c r="NKM161" s="129"/>
      <c r="NKN161" s="129"/>
      <c r="NKO161" s="129"/>
      <c r="NKP161" s="129"/>
      <c r="NKQ161" s="129"/>
      <c r="NKR161" s="129"/>
      <c r="NKS161" s="129"/>
      <c r="NKT161" s="129"/>
      <c r="NKU161" s="129"/>
      <c r="NKV161" s="129"/>
      <c r="NKW161" s="129"/>
      <c r="NKX161" s="129"/>
      <c r="NKY161" s="129"/>
      <c r="NKZ161" s="129"/>
      <c r="NLA161" s="129"/>
      <c r="NLB161" s="129"/>
      <c r="NLC161" s="129"/>
      <c r="NLD161" s="129"/>
      <c r="NLE161" s="129"/>
      <c r="NLF161" s="129"/>
      <c r="NLG161" s="129"/>
      <c r="NLH161" s="129"/>
      <c r="NLI161" s="129"/>
      <c r="NLJ161" s="129"/>
      <c r="NLK161" s="129"/>
      <c r="NLL161" s="129"/>
      <c r="NLM161" s="129"/>
      <c r="NLN161" s="129"/>
      <c r="NLO161" s="129"/>
      <c r="NLP161" s="129"/>
      <c r="NLQ161" s="129"/>
      <c r="NLR161" s="129"/>
      <c r="NLS161" s="129"/>
      <c r="NLT161" s="129"/>
      <c r="NLU161" s="129"/>
      <c r="NLV161" s="129"/>
      <c r="NLW161" s="129"/>
      <c r="NLX161" s="129"/>
      <c r="NLY161" s="129"/>
      <c r="NLZ161" s="129"/>
      <c r="NMA161" s="129"/>
      <c r="NMB161" s="129"/>
      <c r="NMC161" s="129"/>
      <c r="NMD161" s="129"/>
      <c r="NME161" s="129"/>
      <c r="NMF161" s="129"/>
      <c r="NMG161" s="129"/>
      <c r="NMH161" s="129"/>
      <c r="NMI161" s="129"/>
      <c r="NMJ161" s="129"/>
      <c r="NMK161" s="129"/>
      <c r="NML161" s="129"/>
      <c r="NMM161" s="129"/>
      <c r="NMN161" s="129"/>
      <c r="NMO161" s="129"/>
      <c r="NMP161" s="129"/>
      <c r="NMQ161" s="129"/>
      <c r="NMR161" s="129"/>
      <c r="NMS161" s="129"/>
      <c r="NMT161" s="129"/>
      <c r="NMU161" s="129"/>
      <c r="NMV161" s="129"/>
      <c r="NMW161" s="129"/>
      <c r="NMX161" s="129"/>
      <c r="NMY161" s="129"/>
      <c r="NMZ161" s="129"/>
      <c r="NNA161" s="129"/>
      <c r="NNB161" s="129"/>
      <c r="NNC161" s="129"/>
      <c r="NND161" s="129"/>
      <c r="NNE161" s="129"/>
      <c r="NNF161" s="129"/>
      <c r="NNG161" s="129"/>
      <c r="NNH161" s="129"/>
      <c r="NNI161" s="129"/>
      <c r="NNJ161" s="129"/>
      <c r="NNK161" s="129"/>
      <c r="NNL161" s="129"/>
      <c r="NNM161" s="129"/>
      <c r="NNN161" s="129"/>
      <c r="NNO161" s="129"/>
      <c r="NNP161" s="129"/>
      <c r="NNQ161" s="129"/>
      <c r="NNR161" s="129"/>
      <c r="NNS161" s="129"/>
      <c r="NNT161" s="129"/>
      <c r="NNU161" s="129"/>
      <c r="NNV161" s="129"/>
      <c r="NNW161" s="129"/>
      <c r="NNX161" s="129"/>
      <c r="NNY161" s="129"/>
      <c r="NNZ161" s="129"/>
      <c r="NOA161" s="129"/>
      <c r="NOB161" s="129"/>
      <c r="NOC161" s="129"/>
      <c r="NOD161" s="129"/>
      <c r="NOE161" s="129"/>
      <c r="NOF161" s="129"/>
      <c r="NOG161" s="129"/>
      <c r="NOH161" s="129"/>
      <c r="NOI161" s="129"/>
      <c r="NOJ161" s="129"/>
      <c r="NOK161" s="129"/>
      <c r="NOL161" s="129"/>
      <c r="NOM161" s="129"/>
      <c r="NON161" s="129"/>
      <c r="NOO161" s="129"/>
      <c r="NOP161" s="129"/>
      <c r="NOQ161" s="129"/>
      <c r="NOR161" s="129"/>
      <c r="NOS161" s="129"/>
      <c r="NOT161" s="129"/>
      <c r="NOU161" s="129"/>
      <c r="NOV161" s="129"/>
      <c r="NOW161" s="129"/>
      <c r="NOX161" s="129"/>
      <c r="NOY161" s="129"/>
      <c r="NOZ161" s="129"/>
      <c r="NPA161" s="129"/>
      <c r="NPB161" s="129"/>
      <c r="NPC161" s="129"/>
      <c r="NPD161" s="129"/>
      <c r="NPE161" s="129"/>
      <c r="NPF161" s="129"/>
      <c r="NPG161" s="129"/>
      <c r="NPH161" s="129"/>
      <c r="NPI161" s="129"/>
      <c r="NPJ161" s="129"/>
      <c r="NPK161" s="129"/>
      <c r="NPL161" s="129"/>
      <c r="NPM161" s="129"/>
      <c r="NPN161" s="129"/>
      <c r="NPO161" s="129"/>
      <c r="NPP161" s="129"/>
      <c r="NPQ161" s="129"/>
      <c r="NPR161" s="129"/>
      <c r="NPS161" s="129"/>
      <c r="NPT161" s="129"/>
      <c r="NPU161" s="129"/>
      <c r="NPV161" s="129"/>
      <c r="NPW161" s="129"/>
      <c r="NPX161" s="129"/>
      <c r="NPY161" s="129"/>
      <c r="NPZ161" s="129"/>
      <c r="NQA161" s="129"/>
      <c r="NQB161" s="129"/>
      <c r="NQC161" s="129"/>
      <c r="NQD161" s="129"/>
      <c r="NQE161" s="129"/>
      <c r="NQF161" s="129"/>
      <c r="NQG161" s="129"/>
      <c r="NQH161" s="129"/>
      <c r="NQI161" s="129"/>
      <c r="NQJ161" s="129"/>
      <c r="NQK161" s="129"/>
      <c r="NQL161" s="129"/>
      <c r="NQM161" s="129"/>
      <c r="NQN161" s="129"/>
      <c r="NQO161" s="129"/>
      <c r="NQP161" s="129"/>
      <c r="NQQ161" s="129"/>
      <c r="NQR161" s="129"/>
      <c r="NQS161" s="129"/>
      <c r="NQT161" s="129"/>
      <c r="NQU161" s="129"/>
      <c r="NQV161" s="129"/>
      <c r="NQW161" s="129"/>
      <c r="NQX161" s="129"/>
      <c r="NQY161" s="129"/>
      <c r="NQZ161" s="129"/>
      <c r="NRA161" s="129"/>
      <c r="NRB161" s="129"/>
      <c r="NRC161" s="129"/>
      <c r="NRD161" s="129"/>
      <c r="NRE161" s="129"/>
      <c r="NRF161" s="129"/>
      <c r="NRG161" s="129"/>
      <c r="NRH161" s="129"/>
      <c r="NRI161" s="129"/>
      <c r="NRJ161" s="129"/>
      <c r="NRK161" s="129"/>
      <c r="NRL161" s="129"/>
      <c r="NRM161" s="129"/>
      <c r="NRN161" s="129"/>
      <c r="NRO161" s="129"/>
      <c r="NRP161" s="129"/>
      <c r="NRQ161" s="129"/>
      <c r="NRR161" s="129"/>
      <c r="NRS161" s="129"/>
      <c r="NRT161" s="129"/>
      <c r="NRU161" s="129"/>
      <c r="NRV161" s="129"/>
      <c r="NRW161" s="129"/>
      <c r="NRX161" s="129"/>
      <c r="NRY161" s="129"/>
      <c r="NRZ161" s="129"/>
      <c r="NSA161" s="129"/>
      <c r="NSB161" s="129"/>
      <c r="NSC161" s="129"/>
      <c r="NSD161" s="129"/>
      <c r="NSE161" s="129"/>
      <c r="NSF161" s="129"/>
      <c r="NSG161" s="129"/>
      <c r="NSH161" s="129"/>
      <c r="NSI161" s="129"/>
      <c r="NSJ161" s="129"/>
      <c r="NSK161" s="129"/>
      <c r="NSL161" s="129"/>
      <c r="NSM161" s="129"/>
      <c r="NSN161" s="129"/>
      <c r="NSO161" s="129"/>
      <c r="NSP161" s="129"/>
      <c r="NSQ161" s="129"/>
      <c r="NSR161" s="129"/>
      <c r="NSS161" s="129"/>
      <c r="NST161" s="129"/>
      <c r="NSU161" s="129"/>
      <c r="NSV161" s="129"/>
      <c r="NSW161" s="129"/>
      <c r="NSX161" s="129"/>
      <c r="NSY161" s="129"/>
      <c r="NSZ161" s="129"/>
      <c r="NTA161" s="129"/>
      <c r="NTB161" s="129"/>
      <c r="NTC161" s="129"/>
      <c r="NTD161" s="129"/>
      <c r="NTE161" s="129"/>
      <c r="NTF161" s="129"/>
      <c r="NTG161" s="129"/>
      <c r="NTH161" s="129"/>
      <c r="NTI161" s="129"/>
      <c r="NTJ161" s="129"/>
      <c r="NTK161" s="129"/>
      <c r="NTL161" s="129"/>
      <c r="NTM161" s="129"/>
      <c r="NTN161" s="129"/>
      <c r="NTO161" s="129"/>
      <c r="NTP161" s="129"/>
      <c r="NTQ161" s="129"/>
      <c r="NTR161" s="129"/>
      <c r="NTS161" s="129"/>
      <c r="NTT161" s="129"/>
      <c r="NTU161" s="129"/>
      <c r="NTV161" s="129"/>
      <c r="NTW161" s="129"/>
      <c r="NTX161" s="129"/>
      <c r="NTY161" s="129"/>
      <c r="NTZ161" s="129"/>
      <c r="NUA161" s="129"/>
      <c r="NUB161" s="129"/>
      <c r="NUC161" s="129"/>
      <c r="NUD161" s="129"/>
      <c r="NUE161" s="129"/>
      <c r="NUF161" s="129"/>
      <c r="NUG161" s="129"/>
      <c r="NUH161" s="129"/>
      <c r="NUI161" s="129"/>
      <c r="NUJ161" s="129"/>
      <c r="NUK161" s="129"/>
      <c r="NUL161" s="129"/>
      <c r="NUM161" s="129"/>
      <c r="NUN161" s="129"/>
      <c r="NUO161" s="129"/>
      <c r="NUP161" s="129"/>
      <c r="NUQ161" s="129"/>
      <c r="NUR161" s="129"/>
      <c r="NUS161" s="129"/>
      <c r="NUT161" s="129"/>
      <c r="NUU161" s="129"/>
      <c r="NUV161" s="129"/>
      <c r="NUW161" s="129"/>
      <c r="NUX161" s="129"/>
      <c r="NUY161" s="129"/>
      <c r="NUZ161" s="129"/>
      <c r="NVA161" s="129"/>
      <c r="NVB161" s="129"/>
      <c r="NVC161" s="129"/>
      <c r="NVD161" s="129"/>
      <c r="NVE161" s="129"/>
      <c r="NVF161" s="129"/>
      <c r="NVG161" s="129"/>
      <c r="NVH161" s="129"/>
      <c r="NVI161" s="129"/>
      <c r="NVJ161" s="129"/>
      <c r="NVK161" s="129"/>
      <c r="NVL161" s="129"/>
      <c r="NVM161" s="129"/>
      <c r="NVN161" s="129"/>
      <c r="NVO161" s="129"/>
      <c r="NVP161" s="129"/>
      <c r="NVQ161" s="129"/>
      <c r="NVR161" s="129"/>
      <c r="NVS161" s="129"/>
      <c r="NVT161" s="129"/>
      <c r="NVU161" s="129"/>
      <c r="NVV161" s="129"/>
      <c r="NVW161" s="129"/>
      <c r="NVX161" s="129"/>
      <c r="NVY161" s="129"/>
      <c r="NVZ161" s="129"/>
      <c r="NWA161" s="129"/>
      <c r="NWB161" s="129"/>
      <c r="NWC161" s="129"/>
      <c r="NWD161" s="129"/>
      <c r="NWE161" s="129"/>
      <c r="NWF161" s="129"/>
      <c r="NWG161" s="129"/>
      <c r="NWH161" s="129"/>
      <c r="NWI161" s="129"/>
      <c r="NWJ161" s="129"/>
      <c r="NWK161" s="129"/>
      <c r="NWL161" s="129"/>
      <c r="NWM161" s="129"/>
      <c r="NWN161" s="129"/>
      <c r="NWO161" s="129"/>
      <c r="NWP161" s="129"/>
      <c r="NWQ161" s="129"/>
      <c r="NWR161" s="129"/>
      <c r="NWS161" s="129"/>
      <c r="NWT161" s="129"/>
      <c r="NWU161" s="129"/>
      <c r="NWV161" s="129"/>
      <c r="NWW161" s="129"/>
      <c r="NWX161" s="129"/>
      <c r="NWY161" s="129"/>
      <c r="NWZ161" s="129"/>
      <c r="NXA161" s="129"/>
      <c r="NXB161" s="129"/>
      <c r="NXC161" s="129"/>
      <c r="NXD161" s="129"/>
      <c r="NXE161" s="129"/>
      <c r="NXF161" s="129"/>
      <c r="NXG161" s="129"/>
      <c r="NXH161" s="129"/>
      <c r="NXI161" s="129"/>
      <c r="NXJ161" s="129"/>
      <c r="NXK161" s="129"/>
      <c r="NXL161" s="129"/>
      <c r="NXM161" s="129"/>
      <c r="NXN161" s="129"/>
      <c r="NXO161" s="129"/>
      <c r="NXP161" s="129"/>
      <c r="NXQ161" s="129"/>
      <c r="NXR161" s="129"/>
      <c r="NXS161" s="129"/>
      <c r="NXT161" s="129"/>
      <c r="NXU161" s="129"/>
      <c r="NXV161" s="129"/>
      <c r="NXW161" s="129"/>
      <c r="NXX161" s="129"/>
      <c r="NXY161" s="129"/>
      <c r="NXZ161" s="129"/>
      <c r="NYA161" s="129"/>
      <c r="NYB161" s="129"/>
      <c r="NYC161" s="129"/>
      <c r="NYD161" s="129"/>
      <c r="NYE161" s="129"/>
      <c r="NYF161" s="129"/>
      <c r="NYG161" s="129"/>
      <c r="NYH161" s="129"/>
      <c r="NYI161" s="129"/>
      <c r="NYJ161" s="129"/>
      <c r="NYK161" s="129"/>
      <c r="NYL161" s="129"/>
      <c r="NYM161" s="129"/>
      <c r="NYN161" s="129"/>
      <c r="NYO161" s="129"/>
      <c r="NYP161" s="129"/>
      <c r="NYQ161" s="129"/>
      <c r="NYR161" s="129"/>
      <c r="NYS161" s="129"/>
      <c r="NYT161" s="129"/>
      <c r="NYU161" s="129"/>
      <c r="NYV161" s="129"/>
      <c r="NYW161" s="129"/>
      <c r="NYX161" s="129"/>
      <c r="NYY161" s="129"/>
      <c r="NYZ161" s="129"/>
      <c r="NZA161" s="129"/>
      <c r="NZB161" s="129"/>
      <c r="NZC161" s="129"/>
      <c r="NZD161" s="129"/>
      <c r="NZE161" s="129"/>
      <c r="NZF161" s="129"/>
      <c r="NZG161" s="129"/>
      <c r="NZH161" s="129"/>
      <c r="NZI161" s="129"/>
      <c r="NZJ161" s="129"/>
      <c r="NZK161" s="129"/>
      <c r="NZL161" s="129"/>
      <c r="NZM161" s="129"/>
      <c r="NZN161" s="129"/>
      <c r="NZO161" s="129"/>
      <c r="NZP161" s="129"/>
      <c r="NZQ161" s="129"/>
      <c r="NZR161" s="129"/>
      <c r="NZS161" s="129"/>
      <c r="NZT161" s="129"/>
      <c r="NZU161" s="129"/>
      <c r="NZV161" s="129"/>
      <c r="NZW161" s="129"/>
      <c r="NZX161" s="129"/>
      <c r="NZY161" s="129"/>
      <c r="NZZ161" s="129"/>
      <c r="OAA161" s="129"/>
      <c r="OAB161" s="129"/>
      <c r="OAC161" s="129"/>
      <c r="OAD161" s="129"/>
      <c r="OAE161" s="129"/>
      <c r="OAF161" s="129"/>
      <c r="OAG161" s="129"/>
      <c r="OAH161" s="129"/>
      <c r="OAI161" s="129"/>
      <c r="OAJ161" s="129"/>
      <c r="OAK161" s="129"/>
      <c r="OAL161" s="129"/>
      <c r="OAM161" s="129"/>
      <c r="OAN161" s="129"/>
      <c r="OAO161" s="129"/>
      <c r="OAP161" s="129"/>
      <c r="OAQ161" s="129"/>
      <c r="OAR161" s="129"/>
      <c r="OAS161" s="129"/>
      <c r="OAT161" s="129"/>
      <c r="OAU161" s="129"/>
      <c r="OAV161" s="129"/>
      <c r="OAW161" s="129"/>
      <c r="OAX161" s="129"/>
      <c r="OAY161" s="129"/>
      <c r="OAZ161" s="129"/>
      <c r="OBA161" s="129"/>
      <c r="OBB161" s="129"/>
      <c r="OBC161" s="129"/>
      <c r="OBD161" s="129"/>
      <c r="OBE161" s="129"/>
      <c r="OBF161" s="129"/>
      <c r="OBG161" s="129"/>
      <c r="OBH161" s="129"/>
      <c r="OBI161" s="129"/>
      <c r="OBJ161" s="129"/>
      <c r="OBK161" s="129"/>
      <c r="OBL161" s="129"/>
      <c r="OBM161" s="129"/>
      <c r="OBN161" s="129"/>
      <c r="OBO161" s="129"/>
      <c r="OBP161" s="129"/>
      <c r="OBQ161" s="129"/>
      <c r="OBR161" s="129"/>
      <c r="OBS161" s="129"/>
      <c r="OBT161" s="129"/>
      <c r="OBU161" s="129"/>
      <c r="OBV161" s="129"/>
      <c r="OBW161" s="129"/>
      <c r="OBX161" s="129"/>
      <c r="OBY161" s="129"/>
      <c r="OBZ161" s="129"/>
      <c r="OCA161" s="129"/>
      <c r="OCB161" s="129"/>
      <c r="OCC161" s="129"/>
      <c r="OCD161" s="129"/>
      <c r="OCE161" s="129"/>
      <c r="OCF161" s="129"/>
      <c r="OCG161" s="129"/>
      <c r="OCH161" s="129"/>
      <c r="OCI161" s="129"/>
      <c r="OCJ161" s="129"/>
      <c r="OCK161" s="129"/>
      <c r="OCL161" s="129"/>
      <c r="OCM161" s="129"/>
      <c r="OCN161" s="129"/>
      <c r="OCO161" s="129"/>
      <c r="OCP161" s="129"/>
      <c r="OCQ161" s="129"/>
      <c r="OCR161" s="129"/>
      <c r="OCS161" s="129"/>
      <c r="OCT161" s="129"/>
      <c r="OCU161" s="129"/>
      <c r="OCV161" s="129"/>
      <c r="OCW161" s="129"/>
      <c r="OCX161" s="129"/>
      <c r="OCY161" s="129"/>
      <c r="OCZ161" s="129"/>
      <c r="ODA161" s="129"/>
      <c r="ODB161" s="129"/>
      <c r="ODC161" s="129"/>
      <c r="ODD161" s="129"/>
      <c r="ODE161" s="129"/>
      <c r="ODF161" s="129"/>
      <c r="ODG161" s="129"/>
      <c r="ODH161" s="129"/>
      <c r="ODI161" s="129"/>
      <c r="ODJ161" s="129"/>
      <c r="ODK161" s="129"/>
      <c r="ODL161" s="129"/>
      <c r="ODM161" s="129"/>
      <c r="ODN161" s="129"/>
      <c r="ODO161" s="129"/>
      <c r="ODP161" s="129"/>
      <c r="ODQ161" s="129"/>
      <c r="ODR161" s="129"/>
      <c r="ODS161" s="129"/>
      <c r="ODT161" s="129"/>
      <c r="ODU161" s="129"/>
      <c r="ODV161" s="129"/>
      <c r="ODW161" s="129"/>
      <c r="ODX161" s="129"/>
      <c r="ODY161" s="129"/>
      <c r="ODZ161" s="129"/>
      <c r="OEA161" s="129"/>
      <c r="OEB161" s="129"/>
      <c r="OEC161" s="129"/>
      <c r="OED161" s="129"/>
      <c r="OEE161" s="129"/>
      <c r="OEF161" s="129"/>
      <c r="OEG161" s="129"/>
      <c r="OEH161" s="129"/>
      <c r="OEI161" s="129"/>
      <c r="OEJ161" s="129"/>
      <c r="OEK161" s="129"/>
      <c r="OEL161" s="129"/>
      <c r="OEM161" s="129"/>
      <c r="OEN161" s="129"/>
      <c r="OEO161" s="129"/>
      <c r="OEP161" s="129"/>
      <c r="OEQ161" s="129"/>
      <c r="OER161" s="129"/>
      <c r="OES161" s="129"/>
      <c r="OET161" s="129"/>
      <c r="OEU161" s="129"/>
      <c r="OEV161" s="129"/>
      <c r="OEW161" s="129"/>
      <c r="OEX161" s="129"/>
      <c r="OEY161" s="129"/>
      <c r="OEZ161" s="129"/>
      <c r="OFA161" s="129"/>
      <c r="OFB161" s="129"/>
      <c r="OFC161" s="129"/>
      <c r="OFD161" s="129"/>
      <c r="OFE161" s="129"/>
      <c r="OFF161" s="129"/>
      <c r="OFG161" s="129"/>
      <c r="OFH161" s="129"/>
      <c r="OFI161" s="129"/>
      <c r="OFJ161" s="129"/>
      <c r="OFK161" s="129"/>
      <c r="OFL161" s="129"/>
      <c r="OFM161" s="129"/>
      <c r="OFN161" s="129"/>
      <c r="OFO161" s="129"/>
      <c r="OFP161" s="129"/>
      <c r="OFQ161" s="129"/>
      <c r="OFR161" s="129"/>
      <c r="OFS161" s="129"/>
      <c r="OFT161" s="129"/>
      <c r="OFU161" s="129"/>
      <c r="OFV161" s="129"/>
      <c r="OFW161" s="129"/>
      <c r="OFX161" s="129"/>
      <c r="OFY161" s="129"/>
      <c r="OFZ161" s="129"/>
      <c r="OGA161" s="129"/>
      <c r="OGB161" s="129"/>
      <c r="OGC161" s="129"/>
      <c r="OGD161" s="129"/>
      <c r="OGE161" s="129"/>
      <c r="OGF161" s="129"/>
      <c r="OGG161" s="129"/>
      <c r="OGH161" s="129"/>
      <c r="OGI161" s="129"/>
      <c r="OGJ161" s="129"/>
      <c r="OGK161" s="129"/>
      <c r="OGL161" s="129"/>
      <c r="OGM161" s="129"/>
      <c r="OGN161" s="129"/>
      <c r="OGO161" s="129"/>
      <c r="OGP161" s="129"/>
      <c r="OGQ161" s="129"/>
      <c r="OGR161" s="129"/>
      <c r="OGS161" s="129"/>
      <c r="OGT161" s="129"/>
      <c r="OGU161" s="129"/>
      <c r="OGV161" s="129"/>
      <c r="OGW161" s="129"/>
      <c r="OGX161" s="129"/>
      <c r="OGY161" s="129"/>
      <c r="OGZ161" s="129"/>
      <c r="OHA161" s="129"/>
      <c r="OHB161" s="129"/>
      <c r="OHC161" s="129"/>
      <c r="OHD161" s="129"/>
      <c r="OHE161" s="129"/>
      <c r="OHF161" s="129"/>
      <c r="OHG161" s="129"/>
      <c r="OHH161" s="129"/>
      <c r="OHI161" s="129"/>
      <c r="OHJ161" s="129"/>
      <c r="OHK161" s="129"/>
      <c r="OHL161" s="129"/>
      <c r="OHM161" s="129"/>
      <c r="OHN161" s="129"/>
      <c r="OHO161" s="129"/>
      <c r="OHP161" s="129"/>
      <c r="OHQ161" s="129"/>
      <c r="OHR161" s="129"/>
      <c r="OHS161" s="129"/>
      <c r="OHT161" s="129"/>
      <c r="OHU161" s="129"/>
      <c r="OHV161" s="129"/>
      <c r="OHW161" s="129"/>
      <c r="OHX161" s="129"/>
      <c r="OHY161" s="129"/>
      <c r="OHZ161" s="129"/>
      <c r="OIA161" s="129"/>
      <c r="OIB161" s="129"/>
      <c r="OIC161" s="129"/>
      <c r="OID161" s="129"/>
      <c r="OIE161" s="129"/>
      <c r="OIF161" s="129"/>
      <c r="OIG161" s="129"/>
      <c r="OIH161" s="129"/>
      <c r="OII161" s="129"/>
      <c r="OIJ161" s="129"/>
      <c r="OIK161" s="129"/>
      <c r="OIL161" s="129"/>
      <c r="OIM161" s="129"/>
      <c r="OIN161" s="129"/>
      <c r="OIO161" s="129"/>
      <c r="OIP161" s="129"/>
      <c r="OIQ161" s="129"/>
      <c r="OIR161" s="129"/>
      <c r="OIS161" s="129"/>
      <c r="OIT161" s="129"/>
      <c r="OIU161" s="129"/>
      <c r="OIV161" s="129"/>
      <c r="OIW161" s="129"/>
      <c r="OIX161" s="129"/>
      <c r="OIY161" s="129"/>
      <c r="OIZ161" s="129"/>
      <c r="OJA161" s="129"/>
      <c r="OJB161" s="129"/>
      <c r="OJC161" s="129"/>
      <c r="OJD161" s="129"/>
      <c r="OJE161" s="129"/>
      <c r="OJF161" s="129"/>
      <c r="OJG161" s="129"/>
      <c r="OJH161" s="129"/>
      <c r="OJI161" s="129"/>
      <c r="OJJ161" s="129"/>
      <c r="OJK161" s="129"/>
      <c r="OJL161" s="129"/>
      <c r="OJM161" s="129"/>
      <c r="OJN161" s="129"/>
      <c r="OJO161" s="129"/>
      <c r="OJP161" s="129"/>
      <c r="OJQ161" s="129"/>
      <c r="OJR161" s="129"/>
      <c r="OJS161" s="129"/>
      <c r="OJT161" s="129"/>
      <c r="OJU161" s="129"/>
      <c r="OJV161" s="129"/>
      <c r="OJW161" s="129"/>
      <c r="OJX161" s="129"/>
      <c r="OJY161" s="129"/>
      <c r="OJZ161" s="129"/>
      <c r="OKA161" s="129"/>
      <c r="OKB161" s="129"/>
      <c r="OKC161" s="129"/>
      <c r="OKD161" s="129"/>
      <c r="OKE161" s="129"/>
      <c r="OKF161" s="129"/>
      <c r="OKG161" s="129"/>
      <c r="OKH161" s="129"/>
      <c r="OKI161" s="129"/>
      <c r="OKJ161" s="129"/>
      <c r="OKK161" s="129"/>
      <c r="OKL161" s="129"/>
      <c r="OKM161" s="129"/>
      <c r="OKN161" s="129"/>
      <c r="OKO161" s="129"/>
      <c r="OKP161" s="129"/>
      <c r="OKQ161" s="129"/>
      <c r="OKR161" s="129"/>
      <c r="OKS161" s="129"/>
      <c r="OKT161" s="129"/>
      <c r="OKU161" s="129"/>
      <c r="OKV161" s="129"/>
      <c r="OKW161" s="129"/>
      <c r="OKX161" s="129"/>
      <c r="OKY161" s="129"/>
      <c r="OKZ161" s="129"/>
      <c r="OLA161" s="129"/>
      <c r="OLB161" s="129"/>
      <c r="OLC161" s="129"/>
      <c r="OLD161" s="129"/>
      <c r="OLE161" s="129"/>
      <c r="OLF161" s="129"/>
      <c r="OLG161" s="129"/>
      <c r="OLH161" s="129"/>
      <c r="OLI161" s="129"/>
      <c r="OLJ161" s="129"/>
      <c r="OLK161" s="129"/>
      <c r="OLL161" s="129"/>
      <c r="OLM161" s="129"/>
      <c r="OLN161" s="129"/>
      <c r="OLO161" s="129"/>
      <c r="OLP161" s="129"/>
      <c r="OLQ161" s="129"/>
      <c r="OLR161" s="129"/>
      <c r="OLS161" s="129"/>
      <c r="OLT161" s="129"/>
      <c r="OLU161" s="129"/>
      <c r="OLV161" s="129"/>
      <c r="OLW161" s="129"/>
      <c r="OLX161" s="129"/>
      <c r="OLY161" s="129"/>
      <c r="OLZ161" s="129"/>
      <c r="OMA161" s="129"/>
      <c r="OMB161" s="129"/>
      <c r="OMC161" s="129"/>
      <c r="OMD161" s="129"/>
      <c r="OME161" s="129"/>
      <c r="OMF161" s="129"/>
      <c r="OMG161" s="129"/>
      <c r="OMH161" s="129"/>
      <c r="OMI161" s="129"/>
      <c r="OMJ161" s="129"/>
      <c r="OMK161" s="129"/>
      <c r="OML161" s="129"/>
      <c r="OMM161" s="129"/>
      <c r="OMN161" s="129"/>
      <c r="OMO161" s="129"/>
      <c r="OMP161" s="129"/>
      <c r="OMQ161" s="129"/>
      <c r="OMR161" s="129"/>
      <c r="OMS161" s="129"/>
      <c r="OMT161" s="129"/>
      <c r="OMU161" s="129"/>
      <c r="OMV161" s="129"/>
      <c r="OMW161" s="129"/>
      <c r="OMX161" s="129"/>
      <c r="OMY161" s="129"/>
      <c r="OMZ161" s="129"/>
      <c r="ONA161" s="129"/>
      <c r="ONB161" s="129"/>
      <c r="ONC161" s="129"/>
      <c r="OND161" s="129"/>
      <c r="ONE161" s="129"/>
      <c r="ONF161" s="129"/>
      <c r="ONG161" s="129"/>
      <c r="ONH161" s="129"/>
      <c r="ONI161" s="129"/>
      <c r="ONJ161" s="129"/>
      <c r="ONK161" s="129"/>
      <c r="ONL161" s="129"/>
      <c r="ONM161" s="129"/>
      <c r="ONN161" s="129"/>
      <c r="ONO161" s="129"/>
      <c r="ONP161" s="129"/>
      <c r="ONQ161" s="129"/>
      <c r="ONR161" s="129"/>
      <c r="ONS161" s="129"/>
      <c r="ONT161" s="129"/>
      <c r="ONU161" s="129"/>
      <c r="ONV161" s="129"/>
      <c r="ONW161" s="129"/>
      <c r="ONX161" s="129"/>
      <c r="ONY161" s="129"/>
      <c r="ONZ161" s="129"/>
      <c r="OOA161" s="129"/>
      <c r="OOB161" s="129"/>
      <c r="OOC161" s="129"/>
      <c r="OOD161" s="129"/>
      <c r="OOE161" s="129"/>
      <c r="OOF161" s="129"/>
      <c r="OOG161" s="129"/>
      <c r="OOH161" s="129"/>
      <c r="OOI161" s="129"/>
      <c r="OOJ161" s="129"/>
      <c r="OOK161" s="129"/>
      <c r="OOL161" s="129"/>
      <c r="OOM161" s="129"/>
      <c r="OON161" s="129"/>
      <c r="OOO161" s="129"/>
      <c r="OOP161" s="129"/>
      <c r="OOQ161" s="129"/>
      <c r="OOR161" s="129"/>
      <c r="OOS161" s="129"/>
      <c r="OOT161" s="129"/>
      <c r="OOU161" s="129"/>
      <c r="OOV161" s="129"/>
      <c r="OOW161" s="129"/>
      <c r="OOX161" s="129"/>
      <c r="OOY161" s="129"/>
      <c r="OOZ161" s="129"/>
      <c r="OPA161" s="129"/>
      <c r="OPB161" s="129"/>
      <c r="OPC161" s="129"/>
      <c r="OPD161" s="129"/>
      <c r="OPE161" s="129"/>
      <c r="OPF161" s="129"/>
      <c r="OPG161" s="129"/>
      <c r="OPH161" s="129"/>
      <c r="OPI161" s="129"/>
      <c r="OPJ161" s="129"/>
      <c r="OPK161" s="129"/>
      <c r="OPL161" s="129"/>
      <c r="OPM161" s="129"/>
      <c r="OPN161" s="129"/>
      <c r="OPO161" s="129"/>
      <c r="OPP161" s="129"/>
      <c r="OPQ161" s="129"/>
      <c r="OPR161" s="129"/>
      <c r="OPS161" s="129"/>
      <c r="OPT161" s="129"/>
      <c r="OPU161" s="129"/>
      <c r="OPV161" s="129"/>
      <c r="OPW161" s="129"/>
      <c r="OPX161" s="129"/>
      <c r="OPY161" s="129"/>
      <c r="OPZ161" s="129"/>
      <c r="OQA161" s="129"/>
      <c r="OQB161" s="129"/>
      <c r="OQC161" s="129"/>
      <c r="OQD161" s="129"/>
      <c r="OQE161" s="129"/>
      <c r="OQF161" s="129"/>
      <c r="OQG161" s="129"/>
      <c r="OQH161" s="129"/>
      <c r="OQI161" s="129"/>
      <c r="OQJ161" s="129"/>
      <c r="OQK161" s="129"/>
      <c r="OQL161" s="129"/>
      <c r="OQM161" s="129"/>
      <c r="OQN161" s="129"/>
      <c r="OQO161" s="129"/>
      <c r="OQP161" s="129"/>
      <c r="OQQ161" s="129"/>
      <c r="OQR161" s="129"/>
      <c r="OQS161" s="129"/>
      <c r="OQT161" s="129"/>
      <c r="OQU161" s="129"/>
      <c r="OQV161" s="129"/>
      <c r="OQW161" s="129"/>
      <c r="OQX161" s="129"/>
      <c r="OQY161" s="129"/>
      <c r="OQZ161" s="129"/>
      <c r="ORA161" s="129"/>
      <c r="ORB161" s="129"/>
      <c r="ORC161" s="129"/>
      <c r="ORD161" s="129"/>
      <c r="ORE161" s="129"/>
      <c r="ORF161" s="129"/>
      <c r="ORG161" s="129"/>
      <c r="ORH161" s="129"/>
      <c r="ORI161" s="129"/>
      <c r="ORJ161" s="129"/>
      <c r="ORK161" s="129"/>
      <c r="ORL161" s="129"/>
      <c r="ORM161" s="129"/>
      <c r="ORN161" s="129"/>
      <c r="ORO161" s="129"/>
      <c r="ORP161" s="129"/>
      <c r="ORQ161" s="129"/>
      <c r="ORR161" s="129"/>
      <c r="ORS161" s="129"/>
      <c r="ORT161" s="129"/>
      <c r="ORU161" s="129"/>
      <c r="ORV161" s="129"/>
      <c r="ORW161" s="129"/>
      <c r="ORX161" s="129"/>
      <c r="ORY161" s="129"/>
      <c r="ORZ161" s="129"/>
      <c r="OSA161" s="129"/>
      <c r="OSB161" s="129"/>
      <c r="OSC161" s="129"/>
      <c r="OSD161" s="129"/>
      <c r="OSE161" s="129"/>
      <c r="OSF161" s="129"/>
      <c r="OSG161" s="129"/>
      <c r="OSH161" s="129"/>
      <c r="OSI161" s="129"/>
      <c r="OSJ161" s="129"/>
      <c r="OSK161" s="129"/>
      <c r="OSL161" s="129"/>
      <c r="OSM161" s="129"/>
      <c r="OSN161" s="129"/>
      <c r="OSO161" s="129"/>
      <c r="OSP161" s="129"/>
      <c r="OSQ161" s="129"/>
      <c r="OSR161" s="129"/>
      <c r="OSS161" s="129"/>
      <c r="OST161" s="129"/>
      <c r="OSU161" s="129"/>
      <c r="OSV161" s="129"/>
      <c r="OSW161" s="129"/>
      <c r="OSX161" s="129"/>
      <c r="OSY161" s="129"/>
      <c r="OSZ161" s="129"/>
      <c r="OTA161" s="129"/>
      <c r="OTB161" s="129"/>
      <c r="OTC161" s="129"/>
      <c r="OTD161" s="129"/>
      <c r="OTE161" s="129"/>
      <c r="OTF161" s="129"/>
      <c r="OTG161" s="129"/>
      <c r="OTH161" s="129"/>
      <c r="OTI161" s="129"/>
      <c r="OTJ161" s="129"/>
      <c r="OTK161" s="129"/>
      <c r="OTL161" s="129"/>
      <c r="OTM161" s="129"/>
      <c r="OTN161" s="129"/>
      <c r="OTO161" s="129"/>
      <c r="OTP161" s="129"/>
      <c r="OTQ161" s="129"/>
      <c r="OTR161" s="129"/>
      <c r="OTS161" s="129"/>
      <c r="OTT161" s="129"/>
      <c r="OTU161" s="129"/>
      <c r="OTV161" s="129"/>
      <c r="OTW161" s="129"/>
      <c r="OTX161" s="129"/>
      <c r="OTY161" s="129"/>
      <c r="OTZ161" s="129"/>
      <c r="OUA161" s="129"/>
      <c r="OUB161" s="129"/>
      <c r="OUC161" s="129"/>
      <c r="OUD161" s="129"/>
      <c r="OUE161" s="129"/>
      <c r="OUF161" s="129"/>
      <c r="OUG161" s="129"/>
      <c r="OUH161" s="129"/>
      <c r="OUI161" s="129"/>
      <c r="OUJ161" s="129"/>
      <c r="OUK161" s="129"/>
      <c r="OUL161" s="129"/>
      <c r="OUM161" s="129"/>
      <c r="OUN161" s="129"/>
      <c r="OUO161" s="129"/>
      <c r="OUP161" s="129"/>
      <c r="OUQ161" s="129"/>
      <c r="OUR161" s="129"/>
      <c r="OUS161" s="129"/>
      <c r="OUT161" s="129"/>
      <c r="OUU161" s="129"/>
      <c r="OUV161" s="129"/>
      <c r="OUW161" s="129"/>
      <c r="OUX161" s="129"/>
      <c r="OUY161" s="129"/>
      <c r="OUZ161" s="129"/>
      <c r="OVA161" s="129"/>
      <c r="OVB161" s="129"/>
      <c r="OVC161" s="129"/>
      <c r="OVD161" s="129"/>
      <c r="OVE161" s="129"/>
      <c r="OVF161" s="129"/>
      <c r="OVG161" s="129"/>
      <c r="OVH161" s="129"/>
      <c r="OVI161" s="129"/>
      <c r="OVJ161" s="129"/>
      <c r="OVK161" s="129"/>
      <c r="OVL161" s="129"/>
      <c r="OVM161" s="129"/>
      <c r="OVN161" s="129"/>
      <c r="OVO161" s="129"/>
      <c r="OVP161" s="129"/>
      <c r="OVQ161" s="129"/>
      <c r="OVR161" s="129"/>
      <c r="OVS161" s="129"/>
      <c r="OVT161" s="129"/>
      <c r="OVU161" s="129"/>
      <c r="OVV161" s="129"/>
      <c r="OVW161" s="129"/>
      <c r="OVX161" s="129"/>
      <c r="OVY161" s="129"/>
      <c r="OVZ161" s="129"/>
      <c r="OWA161" s="129"/>
      <c r="OWB161" s="129"/>
      <c r="OWC161" s="129"/>
      <c r="OWD161" s="129"/>
      <c r="OWE161" s="129"/>
      <c r="OWF161" s="129"/>
      <c r="OWG161" s="129"/>
      <c r="OWH161" s="129"/>
      <c r="OWI161" s="129"/>
      <c r="OWJ161" s="129"/>
      <c r="OWK161" s="129"/>
      <c r="OWL161" s="129"/>
      <c r="OWM161" s="129"/>
      <c r="OWN161" s="129"/>
      <c r="OWO161" s="129"/>
      <c r="OWP161" s="129"/>
      <c r="OWQ161" s="129"/>
      <c r="OWR161" s="129"/>
      <c r="OWS161" s="129"/>
      <c r="OWT161" s="129"/>
      <c r="OWU161" s="129"/>
      <c r="OWV161" s="129"/>
      <c r="OWW161" s="129"/>
      <c r="OWX161" s="129"/>
      <c r="OWY161" s="129"/>
      <c r="OWZ161" s="129"/>
      <c r="OXA161" s="129"/>
      <c r="OXB161" s="129"/>
      <c r="OXC161" s="129"/>
      <c r="OXD161" s="129"/>
      <c r="OXE161" s="129"/>
      <c r="OXF161" s="129"/>
      <c r="OXG161" s="129"/>
      <c r="OXH161" s="129"/>
      <c r="OXI161" s="129"/>
      <c r="OXJ161" s="129"/>
      <c r="OXK161" s="129"/>
      <c r="OXL161" s="129"/>
      <c r="OXM161" s="129"/>
      <c r="OXN161" s="129"/>
      <c r="OXO161" s="129"/>
      <c r="OXP161" s="129"/>
      <c r="OXQ161" s="129"/>
      <c r="OXR161" s="129"/>
      <c r="OXS161" s="129"/>
      <c r="OXT161" s="129"/>
      <c r="OXU161" s="129"/>
      <c r="OXV161" s="129"/>
      <c r="OXW161" s="129"/>
      <c r="OXX161" s="129"/>
      <c r="OXY161" s="129"/>
      <c r="OXZ161" s="129"/>
      <c r="OYA161" s="129"/>
      <c r="OYB161" s="129"/>
      <c r="OYC161" s="129"/>
      <c r="OYD161" s="129"/>
      <c r="OYE161" s="129"/>
      <c r="OYF161" s="129"/>
      <c r="OYG161" s="129"/>
      <c r="OYH161" s="129"/>
      <c r="OYI161" s="129"/>
      <c r="OYJ161" s="129"/>
      <c r="OYK161" s="129"/>
      <c r="OYL161" s="129"/>
      <c r="OYM161" s="129"/>
      <c r="OYN161" s="129"/>
      <c r="OYO161" s="129"/>
      <c r="OYP161" s="129"/>
      <c r="OYQ161" s="129"/>
      <c r="OYR161" s="129"/>
      <c r="OYS161" s="129"/>
      <c r="OYT161" s="129"/>
      <c r="OYU161" s="129"/>
      <c r="OYV161" s="129"/>
      <c r="OYW161" s="129"/>
      <c r="OYX161" s="129"/>
      <c r="OYY161" s="129"/>
      <c r="OYZ161" s="129"/>
      <c r="OZA161" s="129"/>
      <c r="OZB161" s="129"/>
      <c r="OZC161" s="129"/>
      <c r="OZD161" s="129"/>
      <c r="OZE161" s="129"/>
      <c r="OZF161" s="129"/>
      <c r="OZG161" s="129"/>
      <c r="OZH161" s="129"/>
      <c r="OZI161" s="129"/>
      <c r="OZJ161" s="129"/>
      <c r="OZK161" s="129"/>
      <c r="OZL161" s="129"/>
      <c r="OZM161" s="129"/>
      <c r="OZN161" s="129"/>
      <c r="OZO161" s="129"/>
      <c r="OZP161" s="129"/>
      <c r="OZQ161" s="129"/>
      <c r="OZR161" s="129"/>
      <c r="OZS161" s="129"/>
      <c r="OZT161" s="129"/>
      <c r="OZU161" s="129"/>
      <c r="OZV161" s="129"/>
      <c r="OZW161" s="129"/>
      <c r="OZX161" s="129"/>
      <c r="OZY161" s="129"/>
      <c r="OZZ161" s="129"/>
      <c r="PAA161" s="129"/>
      <c r="PAB161" s="129"/>
      <c r="PAC161" s="129"/>
      <c r="PAD161" s="129"/>
      <c r="PAE161" s="129"/>
      <c r="PAF161" s="129"/>
      <c r="PAG161" s="129"/>
      <c r="PAH161" s="129"/>
      <c r="PAI161" s="129"/>
      <c r="PAJ161" s="129"/>
      <c r="PAK161" s="129"/>
      <c r="PAL161" s="129"/>
      <c r="PAM161" s="129"/>
      <c r="PAN161" s="129"/>
      <c r="PAO161" s="129"/>
      <c r="PAP161" s="129"/>
      <c r="PAQ161" s="129"/>
      <c r="PAR161" s="129"/>
      <c r="PAS161" s="129"/>
      <c r="PAT161" s="129"/>
      <c r="PAU161" s="129"/>
      <c r="PAV161" s="129"/>
      <c r="PAW161" s="129"/>
      <c r="PAX161" s="129"/>
      <c r="PAY161" s="129"/>
      <c r="PAZ161" s="129"/>
      <c r="PBA161" s="129"/>
      <c r="PBB161" s="129"/>
      <c r="PBC161" s="129"/>
      <c r="PBD161" s="129"/>
      <c r="PBE161" s="129"/>
      <c r="PBF161" s="129"/>
      <c r="PBG161" s="129"/>
      <c r="PBH161" s="129"/>
      <c r="PBI161" s="129"/>
      <c r="PBJ161" s="129"/>
      <c r="PBK161" s="129"/>
      <c r="PBL161" s="129"/>
      <c r="PBM161" s="129"/>
      <c r="PBN161" s="129"/>
      <c r="PBO161" s="129"/>
      <c r="PBP161" s="129"/>
      <c r="PBQ161" s="129"/>
      <c r="PBR161" s="129"/>
      <c r="PBS161" s="129"/>
      <c r="PBT161" s="129"/>
      <c r="PBU161" s="129"/>
      <c r="PBV161" s="129"/>
      <c r="PBW161" s="129"/>
      <c r="PBX161" s="129"/>
      <c r="PBY161" s="129"/>
      <c r="PBZ161" s="129"/>
      <c r="PCA161" s="129"/>
      <c r="PCB161" s="129"/>
      <c r="PCC161" s="129"/>
      <c r="PCD161" s="129"/>
      <c r="PCE161" s="129"/>
      <c r="PCF161" s="129"/>
      <c r="PCG161" s="129"/>
      <c r="PCH161" s="129"/>
      <c r="PCI161" s="129"/>
      <c r="PCJ161" s="129"/>
      <c r="PCK161" s="129"/>
      <c r="PCL161" s="129"/>
      <c r="PCM161" s="129"/>
      <c r="PCN161" s="129"/>
      <c r="PCO161" s="129"/>
      <c r="PCP161" s="129"/>
      <c r="PCQ161" s="129"/>
      <c r="PCR161" s="129"/>
      <c r="PCS161" s="129"/>
      <c r="PCT161" s="129"/>
      <c r="PCU161" s="129"/>
      <c r="PCV161" s="129"/>
      <c r="PCW161" s="129"/>
      <c r="PCX161" s="129"/>
      <c r="PCY161" s="129"/>
      <c r="PCZ161" s="129"/>
      <c r="PDA161" s="129"/>
      <c r="PDB161" s="129"/>
      <c r="PDC161" s="129"/>
      <c r="PDD161" s="129"/>
      <c r="PDE161" s="129"/>
      <c r="PDF161" s="129"/>
      <c r="PDG161" s="129"/>
      <c r="PDH161" s="129"/>
      <c r="PDI161" s="129"/>
      <c r="PDJ161" s="129"/>
      <c r="PDK161" s="129"/>
      <c r="PDL161" s="129"/>
      <c r="PDM161" s="129"/>
      <c r="PDN161" s="129"/>
      <c r="PDO161" s="129"/>
      <c r="PDP161" s="129"/>
      <c r="PDQ161" s="129"/>
      <c r="PDR161" s="129"/>
      <c r="PDS161" s="129"/>
      <c r="PDT161" s="129"/>
      <c r="PDU161" s="129"/>
      <c r="PDV161" s="129"/>
      <c r="PDW161" s="129"/>
      <c r="PDX161" s="129"/>
      <c r="PDY161" s="129"/>
      <c r="PDZ161" s="129"/>
      <c r="PEA161" s="129"/>
      <c r="PEB161" s="129"/>
      <c r="PEC161" s="129"/>
      <c r="PED161" s="129"/>
      <c r="PEE161" s="129"/>
      <c r="PEF161" s="129"/>
      <c r="PEG161" s="129"/>
      <c r="PEH161" s="129"/>
      <c r="PEI161" s="129"/>
      <c r="PEJ161" s="129"/>
      <c r="PEK161" s="129"/>
      <c r="PEL161" s="129"/>
      <c r="PEM161" s="129"/>
      <c r="PEN161" s="129"/>
      <c r="PEO161" s="129"/>
      <c r="PEP161" s="129"/>
      <c r="PEQ161" s="129"/>
      <c r="PER161" s="129"/>
      <c r="PES161" s="129"/>
      <c r="PET161" s="129"/>
      <c r="PEU161" s="129"/>
      <c r="PEV161" s="129"/>
      <c r="PEW161" s="129"/>
      <c r="PEX161" s="129"/>
      <c r="PEY161" s="129"/>
      <c r="PEZ161" s="129"/>
      <c r="PFA161" s="129"/>
      <c r="PFB161" s="129"/>
      <c r="PFC161" s="129"/>
      <c r="PFD161" s="129"/>
      <c r="PFE161" s="129"/>
      <c r="PFF161" s="129"/>
      <c r="PFG161" s="129"/>
      <c r="PFH161" s="129"/>
      <c r="PFI161" s="129"/>
      <c r="PFJ161" s="129"/>
      <c r="PFK161" s="129"/>
      <c r="PFL161" s="129"/>
      <c r="PFM161" s="129"/>
      <c r="PFN161" s="129"/>
      <c r="PFO161" s="129"/>
      <c r="PFP161" s="129"/>
      <c r="PFQ161" s="129"/>
      <c r="PFR161" s="129"/>
      <c r="PFS161" s="129"/>
      <c r="PFT161" s="129"/>
      <c r="PFU161" s="129"/>
      <c r="PFV161" s="129"/>
      <c r="PFW161" s="129"/>
      <c r="PFX161" s="129"/>
      <c r="PFY161" s="129"/>
      <c r="PFZ161" s="129"/>
      <c r="PGA161" s="129"/>
      <c r="PGB161" s="129"/>
      <c r="PGC161" s="129"/>
      <c r="PGD161" s="129"/>
      <c r="PGE161" s="129"/>
      <c r="PGF161" s="129"/>
      <c r="PGG161" s="129"/>
      <c r="PGH161" s="129"/>
      <c r="PGI161" s="129"/>
      <c r="PGJ161" s="129"/>
      <c r="PGK161" s="129"/>
      <c r="PGL161" s="129"/>
      <c r="PGM161" s="129"/>
      <c r="PGN161" s="129"/>
      <c r="PGO161" s="129"/>
      <c r="PGP161" s="129"/>
      <c r="PGQ161" s="129"/>
      <c r="PGR161" s="129"/>
      <c r="PGS161" s="129"/>
      <c r="PGT161" s="129"/>
      <c r="PGU161" s="129"/>
      <c r="PGV161" s="129"/>
      <c r="PGW161" s="129"/>
      <c r="PGX161" s="129"/>
      <c r="PGY161" s="129"/>
      <c r="PGZ161" s="129"/>
      <c r="PHA161" s="129"/>
      <c r="PHB161" s="129"/>
      <c r="PHC161" s="129"/>
      <c r="PHD161" s="129"/>
      <c r="PHE161" s="129"/>
      <c r="PHF161" s="129"/>
      <c r="PHG161" s="129"/>
      <c r="PHH161" s="129"/>
      <c r="PHI161" s="129"/>
      <c r="PHJ161" s="129"/>
      <c r="PHK161" s="129"/>
      <c r="PHL161" s="129"/>
      <c r="PHM161" s="129"/>
      <c r="PHN161" s="129"/>
      <c r="PHO161" s="129"/>
      <c r="PHP161" s="129"/>
      <c r="PHQ161" s="129"/>
      <c r="PHR161" s="129"/>
      <c r="PHS161" s="129"/>
      <c r="PHT161" s="129"/>
      <c r="PHU161" s="129"/>
      <c r="PHV161" s="129"/>
      <c r="PHW161" s="129"/>
      <c r="PHX161" s="129"/>
      <c r="PHY161" s="129"/>
      <c r="PHZ161" s="129"/>
      <c r="PIA161" s="129"/>
      <c r="PIB161" s="129"/>
      <c r="PIC161" s="129"/>
      <c r="PID161" s="129"/>
      <c r="PIE161" s="129"/>
      <c r="PIF161" s="129"/>
      <c r="PIG161" s="129"/>
      <c r="PIH161" s="129"/>
      <c r="PII161" s="129"/>
      <c r="PIJ161" s="129"/>
      <c r="PIK161" s="129"/>
      <c r="PIL161" s="129"/>
      <c r="PIM161" s="129"/>
      <c r="PIN161" s="129"/>
      <c r="PIO161" s="129"/>
      <c r="PIP161" s="129"/>
      <c r="PIQ161" s="129"/>
      <c r="PIR161" s="129"/>
      <c r="PIS161" s="129"/>
      <c r="PIT161" s="129"/>
      <c r="PIU161" s="129"/>
      <c r="PIV161" s="129"/>
      <c r="PIW161" s="129"/>
      <c r="PIX161" s="129"/>
      <c r="PIY161" s="129"/>
      <c r="PIZ161" s="129"/>
      <c r="PJA161" s="129"/>
      <c r="PJB161" s="129"/>
      <c r="PJC161" s="129"/>
      <c r="PJD161" s="129"/>
      <c r="PJE161" s="129"/>
      <c r="PJF161" s="129"/>
      <c r="PJG161" s="129"/>
      <c r="PJH161" s="129"/>
      <c r="PJI161" s="129"/>
      <c r="PJJ161" s="129"/>
      <c r="PJK161" s="129"/>
      <c r="PJL161" s="129"/>
      <c r="PJM161" s="129"/>
      <c r="PJN161" s="129"/>
      <c r="PJO161" s="129"/>
      <c r="PJP161" s="129"/>
      <c r="PJQ161" s="129"/>
      <c r="PJR161" s="129"/>
      <c r="PJS161" s="129"/>
      <c r="PJT161" s="129"/>
      <c r="PJU161" s="129"/>
      <c r="PJV161" s="129"/>
      <c r="PJW161" s="129"/>
      <c r="PJX161" s="129"/>
      <c r="PJY161" s="129"/>
      <c r="PJZ161" s="129"/>
      <c r="PKA161" s="129"/>
      <c r="PKB161" s="129"/>
      <c r="PKC161" s="129"/>
      <c r="PKD161" s="129"/>
      <c r="PKE161" s="129"/>
      <c r="PKF161" s="129"/>
      <c r="PKG161" s="129"/>
      <c r="PKH161" s="129"/>
      <c r="PKI161" s="129"/>
      <c r="PKJ161" s="129"/>
      <c r="PKK161" s="129"/>
      <c r="PKL161" s="129"/>
      <c r="PKM161" s="129"/>
      <c r="PKN161" s="129"/>
      <c r="PKO161" s="129"/>
      <c r="PKP161" s="129"/>
      <c r="PKQ161" s="129"/>
      <c r="PKR161" s="129"/>
      <c r="PKS161" s="129"/>
      <c r="PKT161" s="129"/>
      <c r="PKU161" s="129"/>
      <c r="PKV161" s="129"/>
      <c r="PKW161" s="129"/>
      <c r="PKX161" s="129"/>
      <c r="PKY161" s="129"/>
      <c r="PKZ161" s="129"/>
      <c r="PLA161" s="129"/>
      <c r="PLB161" s="129"/>
      <c r="PLC161" s="129"/>
      <c r="PLD161" s="129"/>
      <c r="PLE161" s="129"/>
      <c r="PLF161" s="129"/>
      <c r="PLG161" s="129"/>
      <c r="PLH161" s="129"/>
      <c r="PLI161" s="129"/>
      <c r="PLJ161" s="129"/>
      <c r="PLK161" s="129"/>
      <c r="PLL161" s="129"/>
      <c r="PLM161" s="129"/>
      <c r="PLN161" s="129"/>
      <c r="PLO161" s="129"/>
      <c r="PLP161" s="129"/>
      <c r="PLQ161" s="129"/>
      <c r="PLR161" s="129"/>
      <c r="PLS161" s="129"/>
      <c r="PLT161" s="129"/>
      <c r="PLU161" s="129"/>
      <c r="PLV161" s="129"/>
      <c r="PLW161" s="129"/>
      <c r="PLX161" s="129"/>
      <c r="PLY161" s="129"/>
      <c r="PLZ161" s="129"/>
      <c r="PMA161" s="129"/>
      <c r="PMB161" s="129"/>
      <c r="PMC161" s="129"/>
      <c r="PMD161" s="129"/>
      <c r="PME161" s="129"/>
      <c r="PMF161" s="129"/>
      <c r="PMG161" s="129"/>
      <c r="PMH161" s="129"/>
      <c r="PMI161" s="129"/>
      <c r="PMJ161" s="129"/>
      <c r="PMK161" s="129"/>
      <c r="PML161" s="129"/>
      <c r="PMM161" s="129"/>
      <c r="PMN161" s="129"/>
      <c r="PMO161" s="129"/>
      <c r="PMP161" s="129"/>
      <c r="PMQ161" s="129"/>
      <c r="PMR161" s="129"/>
      <c r="PMS161" s="129"/>
      <c r="PMT161" s="129"/>
      <c r="PMU161" s="129"/>
      <c r="PMV161" s="129"/>
      <c r="PMW161" s="129"/>
      <c r="PMX161" s="129"/>
      <c r="PMY161" s="129"/>
      <c r="PMZ161" s="129"/>
      <c r="PNA161" s="129"/>
      <c r="PNB161" s="129"/>
      <c r="PNC161" s="129"/>
      <c r="PND161" s="129"/>
      <c r="PNE161" s="129"/>
      <c r="PNF161" s="129"/>
      <c r="PNG161" s="129"/>
      <c r="PNH161" s="129"/>
      <c r="PNI161" s="129"/>
      <c r="PNJ161" s="129"/>
      <c r="PNK161" s="129"/>
      <c r="PNL161" s="129"/>
      <c r="PNM161" s="129"/>
      <c r="PNN161" s="129"/>
      <c r="PNO161" s="129"/>
      <c r="PNP161" s="129"/>
      <c r="PNQ161" s="129"/>
      <c r="PNR161" s="129"/>
      <c r="PNS161" s="129"/>
      <c r="PNT161" s="129"/>
      <c r="PNU161" s="129"/>
      <c r="PNV161" s="129"/>
      <c r="PNW161" s="129"/>
      <c r="PNX161" s="129"/>
      <c r="PNY161" s="129"/>
      <c r="PNZ161" s="129"/>
      <c r="POA161" s="129"/>
      <c r="POB161" s="129"/>
      <c r="POC161" s="129"/>
      <c r="POD161" s="129"/>
      <c r="POE161" s="129"/>
      <c r="POF161" s="129"/>
      <c r="POG161" s="129"/>
      <c r="POH161" s="129"/>
      <c r="POI161" s="129"/>
      <c r="POJ161" s="129"/>
      <c r="POK161" s="129"/>
      <c r="POL161" s="129"/>
      <c r="POM161" s="129"/>
      <c r="PON161" s="129"/>
      <c r="POO161" s="129"/>
      <c r="POP161" s="129"/>
      <c r="POQ161" s="129"/>
      <c r="POR161" s="129"/>
      <c r="POS161" s="129"/>
      <c r="POT161" s="129"/>
      <c r="POU161" s="129"/>
      <c r="POV161" s="129"/>
      <c r="POW161" s="129"/>
      <c r="POX161" s="129"/>
      <c r="POY161" s="129"/>
      <c r="POZ161" s="129"/>
      <c r="PPA161" s="129"/>
      <c r="PPB161" s="129"/>
      <c r="PPC161" s="129"/>
      <c r="PPD161" s="129"/>
      <c r="PPE161" s="129"/>
      <c r="PPF161" s="129"/>
      <c r="PPG161" s="129"/>
      <c r="PPH161" s="129"/>
      <c r="PPI161" s="129"/>
      <c r="PPJ161" s="129"/>
      <c r="PPK161" s="129"/>
      <c r="PPL161" s="129"/>
      <c r="PPM161" s="129"/>
      <c r="PPN161" s="129"/>
      <c r="PPO161" s="129"/>
      <c r="PPP161" s="129"/>
      <c r="PPQ161" s="129"/>
      <c r="PPR161" s="129"/>
      <c r="PPS161" s="129"/>
      <c r="PPT161" s="129"/>
      <c r="PPU161" s="129"/>
      <c r="PPV161" s="129"/>
      <c r="PPW161" s="129"/>
      <c r="PPX161" s="129"/>
      <c r="PPY161" s="129"/>
      <c r="PPZ161" s="129"/>
      <c r="PQA161" s="129"/>
      <c r="PQB161" s="129"/>
      <c r="PQC161" s="129"/>
      <c r="PQD161" s="129"/>
      <c r="PQE161" s="129"/>
      <c r="PQF161" s="129"/>
      <c r="PQG161" s="129"/>
      <c r="PQH161" s="129"/>
      <c r="PQI161" s="129"/>
      <c r="PQJ161" s="129"/>
      <c r="PQK161" s="129"/>
      <c r="PQL161" s="129"/>
      <c r="PQM161" s="129"/>
      <c r="PQN161" s="129"/>
      <c r="PQO161" s="129"/>
      <c r="PQP161" s="129"/>
      <c r="PQQ161" s="129"/>
      <c r="PQR161" s="129"/>
      <c r="PQS161" s="129"/>
      <c r="PQT161" s="129"/>
      <c r="PQU161" s="129"/>
      <c r="PQV161" s="129"/>
      <c r="PQW161" s="129"/>
      <c r="PQX161" s="129"/>
      <c r="PQY161" s="129"/>
      <c r="PQZ161" s="129"/>
      <c r="PRA161" s="129"/>
      <c r="PRB161" s="129"/>
      <c r="PRC161" s="129"/>
      <c r="PRD161" s="129"/>
      <c r="PRE161" s="129"/>
      <c r="PRF161" s="129"/>
      <c r="PRG161" s="129"/>
      <c r="PRH161" s="129"/>
      <c r="PRI161" s="129"/>
      <c r="PRJ161" s="129"/>
      <c r="PRK161" s="129"/>
      <c r="PRL161" s="129"/>
      <c r="PRM161" s="129"/>
      <c r="PRN161" s="129"/>
      <c r="PRO161" s="129"/>
      <c r="PRP161" s="129"/>
      <c r="PRQ161" s="129"/>
      <c r="PRR161" s="129"/>
      <c r="PRS161" s="129"/>
      <c r="PRT161" s="129"/>
      <c r="PRU161" s="129"/>
      <c r="PRV161" s="129"/>
      <c r="PRW161" s="129"/>
      <c r="PRX161" s="129"/>
      <c r="PRY161" s="129"/>
      <c r="PRZ161" s="129"/>
      <c r="PSA161" s="129"/>
      <c r="PSB161" s="129"/>
      <c r="PSC161" s="129"/>
      <c r="PSD161" s="129"/>
      <c r="PSE161" s="129"/>
      <c r="PSF161" s="129"/>
      <c r="PSG161" s="129"/>
      <c r="PSH161" s="129"/>
      <c r="PSI161" s="129"/>
      <c r="PSJ161" s="129"/>
      <c r="PSK161" s="129"/>
      <c r="PSL161" s="129"/>
      <c r="PSM161" s="129"/>
      <c r="PSN161" s="129"/>
      <c r="PSO161" s="129"/>
      <c r="PSP161" s="129"/>
      <c r="PSQ161" s="129"/>
      <c r="PSR161" s="129"/>
      <c r="PSS161" s="129"/>
      <c r="PST161" s="129"/>
      <c r="PSU161" s="129"/>
      <c r="PSV161" s="129"/>
      <c r="PSW161" s="129"/>
      <c r="PSX161" s="129"/>
      <c r="PSY161" s="129"/>
      <c r="PSZ161" s="129"/>
      <c r="PTA161" s="129"/>
      <c r="PTB161" s="129"/>
      <c r="PTC161" s="129"/>
      <c r="PTD161" s="129"/>
      <c r="PTE161" s="129"/>
      <c r="PTF161" s="129"/>
      <c r="PTG161" s="129"/>
      <c r="PTH161" s="129"/>
      <c r="PTI161" s="129"/>
      <c r="PTJ161" s="129"/>
      <c r="PTK161" s="129"/>
      <c r="PTL161" s="129"/>
      <c r="PTM161" s="129"/>
      <c r="PTN161" s="129"/>
      <c r="PTO161" s="129"/>
      <c r="PTP161" s="129"/>
      <c r="PTQ161" s="129"/>
      <c r="PTR161" s="129"/>
      <c r="PTS161" s="129"/>
      <c r="PTT161" s="129"/>
      <c r="PTU161" s="129"/>
      <c r="PTV161" s="129"/>
      <c r="PTW161" s="129"/>
      <c r="PTX161" s="129"/>
      <c r="PTY161" s="129"/>
      <c r="PTZ161" s="129"/>
      <c r="PUA161" s="129"/>
      <c r="PUB161" s="129"/>
      <c r="PUC161" s="129"/>
      <c r="PUD161" s="129"/>
      <c r="PUE161" s="129"/>
      <c r="PUF161" s="129"/>
      <c r="PUG161" s="129"/>
      <c r="PUH161" s="129"/>
      <c r="PUI161" s="129"/>
      <c r="PUJ161" s="129"/>
      <c r="PUK161" s="129"/>
      <c r="PUL161" s="129"/>
      <c r="PUM161" s="129"/>
      <c r="PUN161" s="129"/>
      <c r="PUO161" s="129"/>
      <c r="PUP161" s="129"/>
      <c r="PUQ161" s="129"/>
      <c r="PUR161" s="129"/>
      <c r="PUS161" s="129"/>
      <c r="PUT161" s="129"/>
      <c r="PUU161" s="129"/>
      <c r="PUV161" s="129"/>
      <c r="PUW161" s="129"/>
      <c r="PUX161" s="129"/>
      <c r="PUY161" s="129"/>
      <c r="PUZ161" s="129"/>
      <c r="PVA161" s="129"/>
      <c r="PVB161" s="129"/>
      <c r="PVC161" s="129"/>
      <c r="PVD161" s="129"/>
      <c r="PVE161" s="129"/>
      <c r="PVF161" s="129"/>
      <c r="PVG161" s="129"/>
      <c r="PVH161" s="129"/>
      <c r="PVI161" s="129"/>
      <c r="PVJ161" s="129"/>
      <c r="PVK161" s="129"/>
      <c r="PVL161" s="129"/>
      <c r="PVM161" s="129"/>
      <c r="PVN161" s="129"/>
      <c r="PVO161" s="129"/>
      <c r="PVP161" s="129"/>
      <c r="PVQ161" s="129"/>
      <c r="PVR161" s="129"/>
      <c r="PVS161" s="129"/>
      <c r="PVT161" s="129"/>
      <c r="PVU161" s="129"/>
      <c r="PVV161" s="129"/>
      <c r="PVW161" s="129"/>
      <c r="PVX161" s="129"/>
      <c r="PVY161" s="129"/>
      <c r="PVZ161" s="129"/>
      <c r="PWA161" s="129"/>
      <c r="PWB161" s="129"/>
      <c r="PWC161" s="129"/>
      <c r="PWD161" s="129"/>
      <c r="PWE161" s="129"/>
      <c r="PWF161" s="129"/>
      <c r="PWG161" s="129"/>
      <c r="PWH161" s="129"/>
      <c r="PWI161" s="129"/>
      <c r="PWJ161" s="129"/>
      <c r="PWK161" s="129"/>
      <c r="PWL161" s="129"/>
      <c r="PWM161" s="129"/>
      <c r="PWN161" s="129"/>
      <c r="PWO161" s="129"/>
      <c r="PWP161" s="129"/>
      <c r="PWQ161" s="129"/>
      <c r="PWR161" s="129"/>
      <c r="PWS161" s="129"/>
      <c r="PWT161" s="129"/>
      <c r="PWU161" s="129"/>
      <c r="PWV161" s="129"/>
      <c r="PWW161" s="129"/>
      <c r="PWX161" s="129"/>
      <c r="PWY161" s="129"/>
      <c r="PWZ161" s="129"/>
      <c r="PXA161" s="129"/>
      <c r="PXB161" s="129"/>
      <c r="PXC161" s="129"/>
      <c r="PXD161" s="129"/>
      <c r="PXE161" s="129"/>
      <c r="PXF161" s="129"/>
      <c r="PXG161" s="129"/>
      <c r="PXH161" s="129"/>
      <c r="PXI161" s="129"/>
      <c r="PXJ161" s="129"/>
      <c r="PXK161" s="129"/>
      <c r="PXL161" s="129"/>
      <c r="PXM161" s="129"/>
      <c r="PXN161" s="129"/>
      <c r="PXO161" s="129"/>
      <c r="PXP161" s="129"/>
      <c r="PXQ161" s="129"/>
      <c r="PXR161" s="129"/>
      <c r="PXS161" s="129"/>
      <c r="PXT161" s="129"/>
      <c r="PXU161" s="129"/>
      <c r="PXV161" s="129"/>
      <c r="PXW161" s="129"/>
      <c r="PXX161" s="129"/>
      <c r="PXY161" s="129"/>
      <c r="PXZ161" s="129"/>
      <c r="PYA161" s="129"/>
      <c r="PYB161" s="129"/>
      <c r="PYC161" s="129"/>
      <c r="PYD161" s="129"/>
      <c r="PYE161" s="129"/>
      <c r="PYF161" s="129"/>
      <c r="PYG161" s="129"/>
      <c r="PYH161" s="129"/>
      <c r="PYI161" s="129"/>
      <c r="PYJ161" s="129"/>
      <c r="PYK161" s="129"/>
      <c r="PYL161" s="129"/>
      <c r="PYM161" s="129"/>
      <c r="PYN161" s="129"/>
      <c r="PYO161" s="129"/>
      <c r="PYP161" s="129"/>
      <c r="PYQ161" s="129"/>
      <c r="PYR161" s="129"/>
      <c r="PYS161" s="129"/>
      <c r="PYT161" s="129"/>
      <c r="PYU161" s="129"/>
      <c r="PYV161" s="129"/>
      <c r="PYW161" s="129"/>
      <c r="PYX161" s="129"/>
      <c r="PYY161" s="129"/>
      <c r="PYZ161" s="129"/>
      <c r="PZA161" s="129"/>
      <c r="PZB161" s="129"/>
      <c r="PZC161" s="129"/>
      <c r="PZD161" s="129"/>
      <c r="PZE161" s="129"/>
      <c r="PZF161" s="129"/>
      <c r="PZG161" s="129"/>
      <c r="PZH161" s="129"/>
      <c r="PZI161" s="129"/>
      <c r="PZJ161" s="129"/>
      <c r="PZK161" s="129"/>
      <c r="PZL161" s="129"/>
      <c r="PZM161" s="129"/>
      <c r="PZN161" s="129"/>
      <c r="PZO161" s="129"/>
      <c r="PZP161" s="129"/>
      <c r="PZQ161" s="129"/>
      <c r="PZR161" s="129"/>
      <c r="PZS161" s="129"/>
      <c r="PZT161" s="129"/>
      <c r="PZU161" s="129"/>
      <c r="PZV161" s="129"/>
      <c r="PZW161" s="129"/>
      <c r="PZX161" s="129"/>
      <c r="PZY161" s="129"/>
      <c r="PZZ161" s="129"/>
      <c r="QAA161" s="129"/>
      <c r="QAB161" s="129"/>
      <c r="QAC161" s="129"/>
      <c r="QAD161" s="129"/>
      <c r="QAE161" s="129"/>
      <c r="QAF161" s="129"/>
      <c r="QAG161" s="129"/>
      <c r="QAH161" s="129"/>
      <c r="QAI161" s="129"/>
      <c r="QAJ161" s="129"/>
      <c r="QAK161" s="129"/>
      <c r="QAL161" s="129"/>
      <c r="QAM161" s="129"/>
      <c r="QAN161" s="129"/>
      <c r="QAO161" s="129"/>
      <c r="QAP161" s="129"/>
      <c r="QAQ161" s="129"/>
      <c r="QAR161" s="129"/>
      <c r="QAS161" s="129"/>
      <c r="QAT161" s="129"/>
      <c r="QAU161" s="129"/>
      <c r="QAV161" s="129"/>
      <c r="QAW161" s="129"/>
      <c r="QAX161" s="129"/>
      <c r="QAY161" s="129"/>
      <c r="QAZ161" s="129"/>
      <c r="QBA161" s="129"/>
      <c r="QBB161" s="129"/>
      <c r="QBC161" s="129"/>
      <c r="QBD161" s="129"/>
      <c r="QBE161" s="129"/>
      <c r="QBF161" s="129"/>
      <c r="QBG161" s="129"/>
      <c r="QBH161" s="129"/>
      <c r="QBI161" s="129"/>
      <c r="QBJ161" s="129"/>
      <c r="QBK161" s="129"/>
      <c r="QBL161" s="129"/>
      <c r="QBM161" s="129"/>
      <c r="QBN161" s="129"/>
      <c r="QBO161" s="129"/>
      <c r="QBP161" s="129"/>
      <c r="QBQ161" s="129"/>
      <c r="QBR161" s="129"/>
      <c r="QBS161" s="129"/>
      <c r="QBT161" s="129"/>
      <c r="QBU161" s="129"/>
      <c r="QBV161" s="129"/>
      <c r="QBW161" s="129"/>
      <c r="QBX161" s="129"/>
      <c r="QBY161" s="129"/>
      <c r="QBZ161" s="129"/>
      <c r="QCA161" s="129"/>
      <c r="QCB161" s="129"/>
      <c r="QCC161" s="129"/>
      <c r="QCD161" s="129"/>
      <c r="QCE161" s="129"/>
      <c r="QCF161" s="129"/>
      <c r="QCG161" s="129"/>
      <c r="QCH161" s="129"/>
      <c r="QCI161" s="129"/>
      <c r="QCJ161" s="129"/>
      <c r="QCK161" s="129"/>
      <c r="QCL161" s="129"/>
      <c r="QCM161" s="129"/>
      <c r="QCN161" s="129"/>
      <c r="QCO161" s="129"/>
      <c r="QCP161" s="129"/>
      <c r="QCQ161" s="129"/>
      <c r="QCR161" s="129"/>
      <c r="QCS161" s="129"/>
      <c r="QCT161" s="129"/>
      <c r="QCU161" s="129"/>
      <c r="QCV161" s="129"/>
      <c r="QCW161" s="129"/>
      <c r="QCX161" s="129"/>
      <c r="QCY161" s="129"/>
      <c r="QCZ161" s="129"/>
      <c r="QDA161" s="129"/>
      <c r="QDB161" s="129"/>
      <c r="QDC161" s="129"/>
      <c r="QDD161" s="129"/>
      <c r="QDE161" s="129"/>
      <c r="QDF161" s="129"/>
      <c r="QDG161" s="129"/>
      <c r="QDH161" s="129"/>
      <c r="QDI161" s="129"/>
      <c r="QDJ161" s="129"/>
      <c r="QDK161" s="129"/>
      <c r="QDL161" s="129"/>
      <c r="QDM161" s="129"/>
      <c r="QDN161" s="129"/>
      <c r="QDO161" s="129"/>
      <c r="QDP161" s="129"/>
      <c r="QDQ161" s="129"/>
      <c r="QDR161" s="129"/>
      <c r="QDS161" s="129"/>
      <c r="QDT161" s="129"/>
      <c r="QDU161" s="129"/>
      <c r="QDV161" s="129"/>
      <c r="QDW161" s="129"/>
      <c r="QDX161" s="129"/>
      <c r="QDY161" s="129"/>
      <c r="QDZ161" s="129"/>
      <c r="QEA161" s="129"/>
      <c r="QEB161" s="129"/>
      <c r="QEC161" s="129"/>
      <c r="QED161" s="129"/>
      <c r="QEE161" s="129"/>
      <c r="QEF161" s="129"/>
      <c r="QEG161" s="129"/>
      <c r="QEH161" s="129"/>
      <c r="QEI161" s="129"/>
      <c r="QEJ161" s="129"/>
      <c r="QEK161" s="129"/>
      <c r="QEL161" s="129"/>
      <c r="QEM161" s="129"/>
      <c r="QEN161" s="129"/>
      <c r="QEO161" s="129"/>
      <c r="QEP161" s="129"/>
      <c r="QEQ161" s="129"/>
      <c r="QER161" s="129"/>
      <c r="QES161" s="129"/>
      <c r="QET161" s="129"/>
      <c r="QEU161" s="129"/>
      <c r="QEV161" s="129"/>
      <c r="QEW161" s="129"/>
      <c r="QEX161" s="129"/>
      <c r="QEY161" s="129"/>
      <c r="QEZ161" s="129"/>
      <c r="QFA161" s="129"/>
      <c r="QFB161" s="129"/>
      <c r="QFC161" s="129"/>
      <c r="QFD161" s="129"/>
      <c r="QFE161" s="129"/>
      <c r="QFF161" s="129"/>
      <c r="QFG161" s="129"/>
      <c r="QFH161" s="129"/>
      <c r="QFI161" s="129"/>
      <c r="QFJ161" s="129"/>
      <c r="QFK161" s="129"/>
      <c r="QFL161" s="129"/>
      <c r="QFM161" s="129"/>
      <c r="QFN161" s="129"/>
      <c r="QFO161" s="129"/>
      <c r="QFP161" s="129"/>
      <c r="QFQ161" s="129"/>
      <c r="QFR161" s="129"/>
      <c r="QFS161" s="129"/>
      <c r="QFT161" s="129"/>
      <c r="QFU161" s="129"/>
      <c r="QFV161" s="129"/>
      <c r="QFW161" s="129"/>
      <c r="QFX161" s="129"/>
      <c r="QFY161" s="129"/>
      <c r="QFZ161" s="129"/>
      <c r="QGA161" s="129"/>
      <c r="QGB161" s="129"/>
      <c r="QGC161" s="129"/>
      <c r="QGD161" s="129"/>
      <c r="QGE161" s="129"/>
      <c r="QGF161" s="129"/>
      <c r="QGG161" s="129"/>
      <c r="QGH161" s="129"/>
      <c r="QGI161" s="129"/>
      <c r="QGJ161" s="129"/>
      <c r="QGK161" s="129"/>
      <c r="QGL161" s="129"/>
      <c r="QGM161" s="129"/>
      <c r="QGN161" s="129"/>
      <c r="QGO161" s="129"/>
      <c r="QGP161" s="129"/>
      <c r="QGQ161" s="129"/>
      <c r="QGR161" s="129"/>
      <c r="QGS161" s="129"/>
      <c r="QGT161" s="129"/>
      <c r="QGU161" s="129"/>
      <c r="QGV161" s="129"/>
      <c r="QGW161" s="129"/>
      <c r="QGX161" s="129"/>
      <c r="QGY161" s="129"/>
      <c r="QGZ161" s="129"/>
      <c r="QHA161" s="129"/>
      <c r="QHB161" s="129"/>
      <c r="QHC161" s="129"/>
      <c r="QHD161" s="129"/>
      <c r="QHE161" s="129"/>
      <c r="QHF161" s="129"/>
      <c r="QHG161" s="129"/>
      <c r="QHH161" s="129"/>
      <c r="QHI161" s="129"/>
      <c r="QHJ161" s="129"/>
      <c r="QHK161" s="129"/>
      <c r="QHL161" s="129"/>
      <c r="QHM161" s="129"/>
      <c r="QHN161" s="129"/>
      <c r="QHO161" s="129"/>
      <c r="QHP161" s="129"/>
      <c r="QHQ161" s="129"/>
      <c r="QHR161" s="129"/>
      <c r="QHS161" s="129"/>
      <c r="QHT161" s="129"/>
      <c r="QHU161" s="129"/>
      <c r="QHV161" s="129"/>
      <c r="QHW161" s="129"/>
      <c r="QHX161" s="129"/>
      <c r="QHY161" s="129"/>
      <c r="QHZ161" s="129"/>
      <c r="QIA161" s="129"/>
      <c r="QIB161" s="129"/>
      <c r="QIC161" s="129"/>
      <c r="QID161" s="129"/>
      <c r="QIE161" s="129"/>
      <c r="QIF161" s="129"/>
      <c r="QIG161" s="129"/>
      <c r="QIH161" s="129"/>
      <c r="QII161" s="129"/>
      <c r="QIJ161" s="129"/>
      <c r="QIK161" s="129"/>
      <c r="QIL161" s="129"/>
      <c r="QIM161" s="129"/>
      <c r="QIN161" s="129"/>
      <c r="QIO161" s="129"/>
      <c r="QIP161" s="129"/>
      <c r="QIQ161" s="129"/>
      <c r="QIR161" s="129"/>
      <c r="QIS161" s="129"/>
      <c r="QIT161" s="129"/>
      <c r="QIU161" s="129"/>
      <c r="QIV161" s="129"/>
      <c r="QIW161" s="129"/>
      <c r="QIX161" s="129"/>
      <c r="QIY161" s="129"/>
      <c r="QIZ161" s="129"/>
      <c r="QJA161" s="129"/>
      <c r="QJB161" s="129"/>
      <c r="QJC161" s="129"/>
      <c r="QJD161" s="129"/>
      <c r="QJE161" s="129"/>
      <c r="QJF161" s="129"/>
      <c r="QJG161" s="129"/>
      <c r="QJH161" s="129"/>
      <c r="QJI161" s="129"/>
      <c r="QJJ161" s="129"/>
      <c r="QJK161" s="129"/>
      <c r="QJL161" s="129"/>
      <c r="QJM161" s="129"/>
      <c r="QJN161" s="129"/>
      <c r="QJO161" s="129"/>
      <c r="QJP161" s="129"/>
      <c r="QJQ161" s="129"/>
      <c r="QJR161" s="129"/>
      <c r="QJS161" s="129"/>
      <c r="QJT161" s="129"/>
      <c r="QJU161" s="129"/>
      <c r="QJV161" s="129"/>
      <c r="QJW161" s="129"/>
      <c r="QJX161" s="129"/>
      <c r="QJY161" s="129"/>
      <c r="QJZ161" s="129"/>
      <c r="QKA161" s="129"/>
      <c r="QKB161" s="129"/>
      <c r="QKC161" s="129"/>
      <c r="QKD161" s="129"/>
      <c r="QKE161" s="129"/>
      <c r="QKF161" s="129"/>
      <c r="QKG161" s="129"/>
      <c r="QKH161" s="129"/>
      <c r="QKI161" s="129"/>
      <c r="QKJ161" s="129"/>
      <c r="QKK161" s="129"/>
      <c r="QKL161" s="129"/>
      <c r="QKM161" s="129"/>
      <c r="QKN161" s="129"/>
      <c r="QKO161" s="129"/>
      <c r="QKP161" s="129"/>
      <c r="QKQ161" s="129"/>
      <c r="QKR161" s="129"/>
      <c r="QKS161" s="129"/>
      <c r="QKT161" s="129"/>
      <c r="QKU161" s="129"/>
      <c r="QKV161" s="129"/>
      <c r="QKW161" s="129"/>
      <c r="QKX161" s="129"/>
      <c r="QKY161" s="129"/>
      <c r="QKZ161" s="129"/>
      <c r="QLA161" s="129"/>
      <c r="QLB161" s="129"/>
      <c r="QLC161" s="129"/>
      <c r="QLD161" s="129"/>
      <c r="QLE161" s="129"/>
      <c r="QLF161" s="129"/>
      <c r="QLG161" s="129"/>
      <c r="QLH161" s="129"/>
      <c r="QLI161" s="129"/>
      <c r="QLJ161" s="129"/>
      <c r="QLK161" s="129"/>
      <c r="QLL161" s="129"/>
      <c r="QLM161" s="129"/>
      <c r="QLN161" s="129"/>
      <c r="QLO161" s="129"/>
      <c r="QLP161" s="129"/>
      <c r="QLQ161" s="129"/>
      <c r="QLR161" s="129"/>
      <c r="QLS161" s="129"/>
      <c r="QLT161" s="129"/>
      <c r="QLU161" s="129"/>
      <c r="QLV161" s="129"/>
      <c r="QLW161" s="129"/>
      <c r="QLX161" s="129"/>
      <c r="QLY161" s="129"/>
      <c r="QLZ161" s="129"/>
      <c r="QMA161" s="129"/>
      <c r="QMB161" s="129"/>
      <c r="QMC161" s="129"/>
      <c r="QMD161" s="129"/>
      <c r="QME161" s="129"/>
      <c r="QMF161" s="129"/>
      <c r="QMG161" s="129"/>
      <c r="QMH161" s="129"/>
      <c r="QMI161" s="129"/>
      <c r="QMJ161" s="129"/>
      <c r="QMK161" s="129"/>
      <c r="QML161" s="129"/>
      <c r="QMM161" s="129"/>
      <c r="QMN161" s="129"/>
      <c r="QMO161" s="129"/>
      <c r="QMP161" s="129"/>
      <c r="QMQ161" s="129"/>
      <c r="QMR161" s="129"/>
      <c r="QMS161" s="129"/>
      <c r="QMT161" s="129"/>
      <c r="QMU161" s="129"/>
      <c r="QMV161" s="129"/>
      <c r="QMW161" s="129"/>
      <c r="QMX161" s="129"/>
      <c r="QMY161" s="129"/>
      <c r="QMZ161" s="129"/>
      <c r="QNA161" s="129"/>
      <c r="QNB161" s="129"/>
      <c r="QNC161" s="129"/>
      <c r="QND161" s="129"/>
      <c r="QNE161" s="129"/>
      <c r="QNF161" s="129"/>
      <c r="QNG161" s="129"/>
      <c r="QNH161" s="129"/>
      <c r="QNI161" s="129"/>
      <c r="QNJ161" s="129"/>
      <c r="QNK161" s="129"/>
      <c r="QNL161" s="129"/>
      <c r="QNM161" s="129"/>
      <c r="QNN161" s="129"/>
      <c r="QNO161" s="129"/>
      <c r="QNP161" s="129"/>
      <c r="QNQ161" s="129"/>
      <c r="QNR161" s="129"/>
      <c r="QNS161" s="129"/>
      <c r="QNT161" s="129"/>
      <c r="QNU161" s="129"/>
      <c r="QNV161" s="129"/>
      <c r="QNW161" s="129"/>
      <c r="QNX161" s="129"/>
      <c r="QNY161" s="129"/>
      <c r="QNZ161" s="129"/>
      <c r="QOA161" s="129"/>
      <c r="QOB161" s="129"/>
      <c r="QOC161" s="129"/>
      <c r="QOD161" s="129"/>
      <c r="QOE161" s="129"/>
      <c r="QOF161" s="129"/>
      <c r="QOG161" s="129"/>
      <c r="QOH161" s="129"/>
      <c r="QOI161" s="129"/>
      <c r="QOJ161" s="129"/>
      <c r="QOK161" s="129"/>
      <c r="QOL161" s="129"/>
      <c r="QOM161" s="129"/>
      <c r="QON161" s="129"/>
      <c r="QOO161" s="129"/>
      <c r="QOP161" s="129"/>
      <c r="QOQ161" s="129"/>
      <c r="QOR161" s="129"/>
      <c r="QOS161" s="129"/>
      <c r="QOT161" s="129"/>
      <c r="QOU161" s="129"/>
      <c r="QOV161" s="129"/>
      <c r="QOW161" s="129"/>
      <c r="QOX161" s="129"/>
      <c r="QOY161" s="129"/>
      <c r="QOZ161" s="129"/>
      <c r="QPA161" s="129"/>
      <c r="QPB161" s="129"/>
      <c r="QPC161" s="129"/>
      <c r="QPD161" s="129"/>
      <c r="QPE161" s="129"/>
      <c r="QPF161" s="129"/>
      <c r="QPG161" s="129"/>
      <c r="QPH161" s="129"/>
      <c r="QPI161" s="129"/>
      <c r="QPJ161" s="129"/>
      <c r="QPK161" s="129"/>
      <c r="QPL161" s="129"/>
      <c r="QPM161" s="129"/>
      <c r="QPN161" s="129"/>
      <c r="QPO161" s="129"/>
      <c r="QPP161" s="129"/>
      <c r="QPQ161" s="129"/>
      <c r="QPR161" s="129"/>
      <c r="QPS161" s="129"/>
      <c r="QPT161" s="129"/>
      <c r="QPU161" s="129"/>
      <c r="QPV161" s="129"/>
      <c r="QPW161" s="129"/>
      <c r="QPX161" s="129"/>
      <c r="QPY161" s="129"/>
      <c r="QPZ161" s="129"/>
      <c r="QQA161" s="129"/>
      <c r="QQB161" s="129"/>
      <c r="QQC161" s="129"/>
      <c r="QQD161" s="129"/>
      <c r="QQE161" s="129"/>
      <c r="QQF161" s="129"/>
      <c r="QQG161" s="129"/>
      <c r="QQH161" s="129"/>
      <c r="QQI161" s="129"/>
      <c r="QQJ161" s="129"/>
      <c r="QQK161" s="129"/>
      <c r="QQL161" s="129"/>
      <c r="QQM161" s="129"/>
      <c r="QQN161" s="129"/>
      <c r="QQO161" s="129"/>
      <c r="QQP161" s="129"/>
      <c r="QQQ161" s="129"/>
      <c r="QQR161" s="129"/>
      <c r="QQS161" s="129"/>
      <c r="QQT161" s="129"/>
      <c r="QQU161" s="129"/>
      <c r="QQV161" s="129"/>
      <c r="QQW161" s="129"/>
      <c r="QQX161" s="129"/>
      <c r="QQY161" s="129"/>
      <c r="QQZ161" s="129"/>
      <c r="QRA161" s="129"/>
      <c r="QRB161" s="129"/>
      <c r="QRC161" s="129"/>
      <c r="QRD161" s="129"/>
      <c r="QRE161" s="129"/>
      <c r="QRF161" s="129"/>
      <c r="QRG161" s="129"/>
      <c r="QRH161" s="129"/>
      <c r="QRI161" s="129"/>
      <c r="QRJ161" s="129"/>
      <c r="QRK161" s="129"/>
      <c r="QRL161" s="129"/>
      <c r="QRM161" s="129"/>
      <c r="QRN161" s="129"/>
      <c r="QRO161" s="129"/>
      <c r="QRP161" s="129"/>
      <c r="QRQ161" s="129"/>
      <c r="QRR161" s="129"/>
      <c r="QRS161" s="129"/>
      <c r="QRT161" s="129"/>
      <c r="QRU161" s="129"/>
      <c r="QRV161" s="129"/>
      <c r="QRW161" s="129"/>
      <c r="QRX161" s="129"/>
      <c r="QRY161" s="129"/>
      <c r="QRZ161" s="129"/>
      <c r="QSA161" s="129"/>
      <c r="QSB161" s="129"/>
      <c r="QSC161" s="129"/>
      <c r="QSD161" s="129"/>
      <c r="QSE161" s="129"/>
      <c r="QSF161" s="129"/>
      <c r="QSG161" s="129"/>
      <c r="QSH161" s="129"/>
      <c r="QSI161" s="129"/>
      <c r="QSJ161" s="129"/>
      <c r="QSK161" s="129"/>
      <c r="QSL161" s="129"/>
      <c r="QSM161" s="129"/>
      <c r="QSN161" s="129"/>
      <c r="QSO161" s="129"/>
      <c r="QSP161" s="129"/>
      <c r="QSQ161" s="129"/>
      <c r="QSR161" s="129"/>
      <c r="QSS161" s="129"/>
      <c r="QST161" s="129"/>
      <c r="QSU161" s="129"/>
      <c r="QSV161" s="129"/>
      <c r="QSW161" s="129"/>
      <c r="QSX161" s="129"/>
      <c r="QSY161" s="129"/>
      <c r="QSZ161" s="129"/>
      <c r="QTA161" s="129"/>
      <c r="QTB161" s="129"/>
      <c r="QTC161" s="129"/>
      <c r="QTD161" s="129"/>
      <c r="QTE161" s="129"/>
      <c r="QTF161" s="129"/>
      <c r="QTG161" s="129"/>
      <c r="QTH161" s="129"/>
      <c r="QTI161" s="129"/>
      <c r="QTJ161" s="129"/>
      <c r="QTK161" s="129"/>
      <c r="QTL161" s="129"/>
      <c r="QTM161" s="129"/>
      <c r="QTN161" s="129"/>
      <c r="QTO161" s="129"/>
      <c r="QTP161" s="129"/>
      <c r="QTQ161" s="129"/>
      <c r="QTR161" s="129"/>
      <c r="QTS161" s="129"/>
      <c r="QTT161" s="129"/>
      <c r="QTU161" s="129"/>
      <c r="QTV161" s="129"/>
      <c r="QTW161" s="129"/>
      <c r="QTX161" s="129"/>
      <c r="QTY161" s="129"/>
      <c r="QTZ161" s="129"/>
      <c r="QUA161" s="129"/>
      <c r="QUB161" s="129"/>
      <c r="QUC161" s="129"/>
      <c r="QUD161" s="129"/>
      <c r="QUE161" s="129"/>
      <c r="QUF161" s="129"/>
      <c r="QUG161" s="129"/>
      <c r="QUH161" s="129"/>
      <c r="QUI161" s="129"/>
      <c r="QUJ161" s="129"/>
      <c r="QUK161" s="129"/>
      <c r="QUL161" s="129"/>
      <c r="QUM161" s="129"/>
      <c r="QUN161" s="129"/>
      <c r="QUO161" s="129"/>
      <c r="QUP161" s="129"/>
      <c r="QUQ161" s="129"/>
      <c r="QUR161" s="129"/>
      <c r="QUS161" s="129"/>
      <c r="QUT161" s="129"/>
      <c r="QUU161" s="129"/>
      <c r="QUV161" s="129"/>
      <c r="QUW161" s="129"/>
      <c r="QUX161" s="129"/>
      <c r="QUY161" s="129"/>
      <c r="QUZ161" s="129"/>
      <c r="QVA161" s="129"/>
      <c r="QVB161" s="129"/>
      <c r="QVC161" s="129"/>
      <c r="QVD161" s="129"/>
      <c r="QVE161" s="129"/>
      <c r="QVF161" s="129"/>
      <c r="QVG161" s="129"/>
      <c r="QVH161" s="129"/>
      <c r="QVI161" s="129"/>
      <c r="QVJ161" s="129"/>
      <c r="QVK161" s="129"/>
      <c r="QVL161" s="129"/>
      <c r="QVM161" s="129"/>
      <c r="QVN161" s="129"/>
      <c r="QVO161" s="129"/>
      <c r="QVP161" s="129"/>
      <c r="QVQ161" s="129"/>
      <c r="QVR161" s="129"/>
      <c r="QVS161" s="129"/>
      <c r="QVT161" s="129"/>
      <c r="QVU161" s="129"/>
      <c r="QVV161" s="129"/>
      <c r="QVW161" s="129"/>
      <c r="QVX161" s="129"/>
      <c r="QVY161" s="129"/>
      <c r="QVZ161" s="129"/>
      <c r="QWA161" s="129"/>
      <c r="QWB161" s="129"/>
      <c r="QWC161" s="129"/>
      <c r="QWD161" s="129"/>
      <c r="QWE161" s="129"/>
      <c r="QWF161" s="129"/>
      <c r="QWG161" s="129"/>
      <c r="QWH161" s="129"/>
      <c r="QWI161" s="129"/>
      <c r="QWJ161" s="129"/>
      <c r="QWK161" s="129"/>
      <c r="QWL161" s="129"/>
      <c r="QWM161" s="129"/>
      <c r="QWN161" s="129"/>
      <c r="QWO161" s="129"/>
      <c r="QWP161" s="129"/>
      <c r="QWQ161" s="129"/>
      <c r="QWR161" s="129"/>
      <c r="QWS161" s="129"/>
      <c r="QWT161" s="129"/>
      <c r="QWU161" s="129"/>
      <c r="QWV161" s="129"/>
      <c r="QWW161" s="129"/>
      <c r="QWX161" s="129"/>
      <c r="QWY161" s="129"/>
      <c r="QWZ161" s="129"/>
      <c r="QXA161" s="129"/>
      <c r="QXB161" s="129"/>
      <c r="QXC161" s="129"/>
      <c r="QXD161" s="129"/>
      <c r="QXE161" s="129"/>
      <c r="QXF161" s="129"/>
      <c r="QXG161" s="129"/>
      <c r="QXH161" s="129"/>
      <c r="QXI161" s="129"/>
      <c r="QXJ161" s="129"/>
      <c r="QXK161" s="129"/>
      <c r="QXL161" s="129"/>
      <c r="QXM161" s="129"/>
      <c r="QXN161" s="129"/>
      <c r="QXO161" s="129"/>
      <c r="QXP161" s="129"/>
      <c r="QXQ161" s="129"/>
      <c r="QXR161" s="129"/>
      <c r="QXS161" s="129"/>
      <c r="QXT161" s="129"/>
      <c r="QXU161" s="129"/>
      <c r="QXV161" s="129"/>
      <c r="QXW161" s="129"/>
      <c r="QXX161" s="129"/>
      <c r="QXY161" s="129"/>
      <c r="QXZ161" s="129"/>
      <c r="QYA161" s="129"/>
      <c r="QYB161" s="129"/>
      <c r="QYC161" s="129"/>
      <c r="QYD161" s="129"/>
      <c r="QYE161" s="129"/>
      <c r="QYF161" s="129"/>
      <c r="QYG161" s="129"/>
      <c r="QYH161" s="129"/>
      <c r="QYI161" s="129"/>
      <c r="QYJ161" s="129"/>
      <c r="QYK161" s="129"/>
      <c r="QYL161" s="129"/>
      <c r="QYM161" s="129"/>
      <c r="QYN161" s="129"/>
      <c r="QYO161" s="129"/>
      <c r="QYP161" s="129"/>
      <c r="QYQ161" s="129"/>
      <c r="QYR161" s="129"/>
      <c r="QYS161" s="129"/>
      <c r="QYT161" s="129"/>
      <c r="QYU161" s="129"/>
      <c r="QYV161" s="129"/>
      <c r="QYW161" s="129"/>
      <c r="QYX161" s="129"/>
      <c r="QYY161" s="129"/>
      <c r="QYZ161" s="129"/>
      <c r="QZA161" s="129"/>
      <c r="QZB161" s="129"/>
      <c r="QZC161" s="129"/>
      <c r="QZD161" s="129"/>
      <c r="QZE161" s="129"/>
      <c r="QZF161" s="129"/>
      <c r="QZG161" s="129"/>
      <c r="QZH161" s="129"/>
      <c r="QZI161" s="129"/>
      <c r="QZJ161" s="129"/>
      <c r="QZK161" s="129"/>
      <c r="QZL161" s="129"/>
      <c r="QZM161" s="129"/>
      <c r="QZN161" s="129"/>
      <c r="QZO161" s="129"/>
      <c r="QZP161" s="129"/>
      <c r="QZQ161" s="129"/>
      <c r="QZR161" s="129"/>
      <c r="QZS161" s="129"/>
      <c r="QZT161" s="129"/>
      <c r="QZU161" s="129"/>
      <c r="QZV161" s="129"/>
      <c r="QZW161" s="129"/>
      <c r="QZX161" s="129"/>
      <c r="QZY161" s="129"/>
      <c r="QZZ161" s="129"/>
      <c r="RAA161" s="129"/>
      <c r="RAB161" s="129"/>
      <c r="RAC161" s="129"/>
      <c r="RAD161" s="129"/>
      <c r="RAE161" s="129"/>
      <c r="RAF161" s="129"/>
      <c r="RAG161" s="129"/>
      <c r="RAH161" s="129"/>
      <c r="RAI161" s="129"/>
      <c r="RAJ161" s="129"/>
      <c r="RAK161" s="129"/>
      <c r="RAL161" s="129"/>
      <c r="RAM161" s="129"/>
      <c r="RAN161" s="129"/>
      <c r="RAO161" s="129"/>
      <c r="RAP161" s="129"/>
      <c r="RAQ161" s="129"/>
      <c r="RAR161" s="129"/>
      <c r="RAS161" s="129"/>
      <c r="RAT161" s="129"/>
      <c r="RAU161" s="129"/>
      <c r="RAV161" s="129"/>
      <c r="RAW161" s="129"/>
      <c r="RAX161" s="129"/>
      <c r="RAY161" s="129"/>
      <c r="RAZ161" s="129"/>
      <c r="RBA161" s="129"/>
      <c r="RBB161" s="129"/>
      <c r="RBC161" s="129"/>
      <c r="RBD161" s="129"/>
      <c r="RBE161" s="129"/>
      <c r="RBF161" s="129"/>
      <c r="RBG161" s="129"/>
      <c r="RBH161" s="129"/>
      <c r="RBI161" s="129"/>
      <c r="RBJ161" s="129"/>
      <c r="RBK161" s="129"/>
      <c r="RBL161" s="129"/>
      <c r="RBM161" s="129"/>
      <c r="RBN161" s="129"/>
      <c r="RBO161" s="129"/>
      <c r="RBP161" s="129"/>
      <c r="RBQ161" s="129"/>
      <c r="RBR161" s="129"/>
      <c r="RBS161" s="129"/>
      <c r="RBT161" s="129"/>
      <c r="RBU161" s="129"/>
      <c r="RBV161" s="129"/>
      <c r="RBW161" s="129"/>
      <c r="RBX161" s="129"/>
      <c r="RBY161" s="129"/>
      <c r="RBZ161" s="129"/>
      <c r="RCA161" s="129"/>
      <c r="RCB161" s="129"/>
      <c r="RCC161" s="129"/>
      <c r="RCD161" s="129"/>
      <c r="RCE161" s="129"/>
      <c r="RCF161" s="129"/>
      <c r="RCG161" s="129"/>
      <c r="RCH161" s="129"/>
      <c r="RCI161" s="129"/>
      <c r="RCJ161" s="129"/>
      <c r="RCK161" s="129"/>
      <c r="RCL161" s="129"/>
      <c r="RCM161" s="129"/>
      <c r="RCN161" s="129"/>
      <c r="RCO161" s="129"/>
      <c r="RCP161" s="129"/>
      <c r="RCQ161" s="129"/>
      <c r="RCR161" s="129"/>
      <c r="RCS161" s="129"/>
      <c r="RCT161" s="129"/>
      <c r="RCU161" s="129"/>
      <c r="RCV161" s="129"/>
      <c r="RCW161" s="129"/>
      <c r="RCX161" s="129"/>
      <c r="RCY161" s="129"/>
      <c r="RCZ161" s="129"/>
      <c r="RDA161" s="129"/>
      <c r="RDB161" s="129"/>
      <c r="RDC161" s="129"/>
      <c r="RDD161" s="129"/>
      <c r="RDE161" s="129"/>
      <c r="RDF161" s="129"/>
      <c r="RDG161" s="129"/>
      <c r="RDH161" s="129"/>
      <c r="RDI161" s="129"/>
      <c r="RDJ161" s="129"/>
      <c r="RDK161" s="129"/>
      <c r="RDL161" s="129"/>
      <c r="RDM161" s="129"/>
      <c r="RDN161" s="129"/>
      <c r="RDO161" s="129"/>
      <c r="RDP161" s="129"/>
      <c r="RDQ161" s="129"/>
      <c r="RDR161" s="129"/>
      <c r="RDS161" s="129"/>
      <c r="RDT161" s="129"/>
      <c r="RDU161" s="129"/>
      <c r="RDV161" s="129"/>
      <c r="RDW161" s="129"/>
      <c r="RDX161" s="129"/>
      <c r="RDY161" s="129"/>
      <c r="RDZ161" s="129"/>
      <c r="REA161" s="129"/>
      <c r="REB161" s="129"/>
      <c r="REC161" s="129"/>
      <c r="RED161" s="129"/>
      <c r="REE161" s="129"/>
      <c r="REF161" s="129"/>
      <c r="REG161" s="129"/>
      <c r="REH161" s="129"/>
      <c r="REI161" s="129"/>
      <c r="REJ161" s="129"/>
      <c r="REK161" s="129"/>
      <c r="REL161" s="129"/>
      <c r="REM161" s="129"/>
      <c r="REN161" s="129"/>
      <c r="REO161" s="129"/>
      <c r="REP161" s="129"/>
      <c r="REQ161" s="129"/>
      <c r="RER161" s="129"/>
      <c r="RES161" s="129"/>
      <c r="RET161" s="129"/>
      <c r="REU161" s="129"/>
      <c r="REV161" s="129"/>
      <c r="REW161" s="129"/>
      <c r="REX161" s="129"/>
      <c r="REY161" s="129"/>
      <c r="REZ161" s="129"/>
      <c r="RFA161" s="129"/>
      <c r="RFB161" s="129"/>
      <c r="RFC161" s="129"/>
      <c r="RFD161" s="129"/>
      <c r="RFE161" s="129"/>
      <c r="RFF161" s="129"/>
      <c r="RFG161" s="129"/>
      <c r="RFH161" s="129"/>
      <c r="RFI161" s="129"/>
      <c r="RFJ161" s="129"/>
      <c r="RFK161" s="129"/>
      <c r="RFL161" s="129"/>
      <c r="RFM161" s="129"/>
      <c r="RFN161" s="129"/>
      <c r="RFO161" s="129"/>
      <c r="RFP161" s="129"/>
      <c r="RFQ161" s="129"/>
      <c r="RFR161" s="129"/>
      <c r="RFS161" s="129"/>
      <c r="RFT161" s="129"/>
      <c r="RFU161" s="129"/>
      <c r="RFV161" s="129"/>
      <c r="RFW161" s="129"/>
      <c r="RFX161" s="129"/>
      <c r="RFY161" s="129"/>
      <c r="RFZ161" s="129"/>
      <c r="RGA161" s="129"/>
      <c r="RGB161" s="129"/>
      <c r="RGC161" s="129"/>
      <c r="RGD161" s="129"/>
      <c r="RGE161" s="129"/>
      <c r="RGF161" s="129"/>
      <c r="RGG161" s="129"/>
      <c r="RGH161" s="129"/>
      <c r="RGI161" s="129"/>
      <c r="RGJ161" s="129"/>
      <c r="RGK161" s="129"/>
      <c r="RGL161" s="129"/>
      <c r="RGM161" s="129"/>
      <c r="RGN161" s="129"/>
      <c r="RGO161" s="129"/>
      <c r="RGP161" s="129"/>
      <c r="RGQ161" s="129"/>
      <c r="RGR161" s="129"/>
      <c r="RGS161" s="129"/>
      <c r="RGT161" s="129"/>
      <c r="RGU161" s="129"/>
      <c r="RGV161" s="129"/>
      <c r="RGW161" s="129"/>
      <c r="RGX161" s="129"/>
      <c r="RGY161" s="129"/>
      <c r="RGZ161" s="129"/>
      <c r="RHA161" s="129"/>
      <c r="RHB161" s="129"/>
      <c r="RHC161" s="129"/>
      <c r="RHD161" s="129"/>
      <c r="RHE161" s="129"/>
      <c r="RHF161" s="129"/>
      <c r="RHG161" s="129"/>
      <c r="RHH161" s="129"/>
      <c r="RHI161" s="129"/>
      <c r="RHJ161" s="129"/>
      <c r="RHK161" s="129"/>
      <c r="RHL161" s="129"/>
      <c r="RHM161" s="129"/>
      <c r="RHN161" s="129"/>
      <c r="RHO161" s="129"/>
      <c r="RHP161" s="129"/>
      <c r="RHQ161" s="129"/>
      <c r="RHR161" s="129"/>
      <c r="RHS161" s="129"/>
      <c r="RHT161" s="129"/>
      <c r="RHU161" s="129"/>
      <c r="RHV161" s="129"/>
      <c r="RHW161" s="129"/>
      <c r="RHX161" s="129"/>
      <c r="RHY161" s="129"/>
      <c r="RHZ161" s="129"/>
      <c r="RIA161" s="129"/>
      <c r="RIB161" s="129"/>
      <c r="RIC161" s="129"/>
      <c r="RID161" s="129"/>
      <c r="RIE161" s="129"/>
      <c r="RIF161" s="129"/>
      <c r="RIG161" s="129"/>
      <c r="RIH161" s="129"/>
      <c r="RII161" s="129"/>
      <c r="RIJ161" s="129"/>
      <c r="RIK161" s="129"/>
      <c r="RIL161" s="129"/>
      <c r="RIM161" s="129"/>
      <c r="RIN161" s="129"/>
      <c r="RIO161" s="129"/>
      <c r="RIP161" s="129"/>
      <c r="RIQ161" s="129"/>
      <c r="RIR161" s="129"/>
      <c r="RIS161" s="129"/>
      <c r="RIT161" s="129"/>
      <c r="RIU161" s="129"/>
      <c r="RIV161" s="129"/>
      <c r="RIW161" s="129"/>
      <c r="RIX161" s="129"/>
      <c r="RIY161" s="129"/>
      <c r="RIZ161" s="129"/>
      <c r="RJA161" s="129"/>
      <c r="RJB161" s="129"/>
      <c r="RJC161" s="129"/>
      <c r="RJD161" s="129"/>
      <c r="RJE161" s="129"/>
      <c r="RJF161" s="129"/>
      <c r="RJG161" s="129"/>
      <c r="RJH161" s="129"/>
      <c r="RJI161" s="129"/>
      <c r="RJJ161" s="129"/>
      <c r="RJK161" s="129"/>
      <c r="RJL161" s="129"/>
      <c r="RJM161" s="129"/>
      <c r="RJN161" s="129"/>
      <c r="RJO161" s="129"/>
      <c r="RJP161" s="129"/>
      <c r="RJQ161" s="129"/>
      <c r="RJR161" s="129"/>
      <c r="RJS161" s="129"/>
      <c r="RJT161" s="129"/>
      <c r="RJU161" s="129"/>
      <c r="RJV161" s="129"/>
      <c r="RJW161" s="129"/>
      <c r="RJX161" s="129"/>
      <c r="RJY161" s="129"/>
      <c r="RJZ161" s="129"/>
      <c r="RKA161" s="129"/>
      <c r="RKB161" s="129"/>
      <c r="RKC161" s="129"/>
      <c r="RKD161" s="129"/>
      <c r="RKE161" s="129"/>
      <c r="RKF161" s="129"/>
      <c r="RKG161" s="129"/>
      <c r="RKH161" s="129"/>
      <c r="RKI161" s="129"/>
      <c r="RKJ161" s="129"/>
      <c r="RKK161" s="129"/>
      <c r="RKL161" s="129"/>
      <c r="RKM161" s="129"/>
      <c r="RKN161" s="129"/>
      <c r="RKO161" s="129"/>
      <c r="RKP161" s="129"/>
      <c r="RKQ161" s="129"/>
      <c r="RKR161" s="129"/>
      <c r="RKS161" s="129"/>
      <c r="RKT161" s="129"/>
      <c r="RKU161" s="129"/>
      <c r="RKV161" s="129"/>
      <c r="RKW161" s="129"/>
      <c r="RKX161" s="129"/>
      <c r="RKY161" s="129"/>
      <c r="RKZ161" s="129"/>
      <c r="RLA161" s="129"/>
      <c r="RLB161" s="129"/>
      <c r="RLC161" s="129"/>
      <c r="RLD161" s="129"/>
      <c r="RLE161" s="129"/>
      <c r="RLF161" s="129"/>
      <c r="RLG161" s="129"/>
      <c r="RLH161" s="129"/>
      <c r="RLI161" s="129"/>
      <c r="RLJ161" s="129"/>
      <c r="RLK161" s="129"/>
      <c r="RLL161" s="129"/>
      <c r="RLM161" s="129"/>
      <c r="RLN161" s="129"/>
      <c r="RLO161" s="129"/>
      <c r="RLP161" s="129"/>
      <c r="RLQ161" s="129"/>
      <c r="RLR161" s="129"/>
      <c r="RLS161" s="129"/>
      <c r="RLT161" s="129"/>
      <c r="RLU161" s="129"/>
      <c r="RLV161" s="129"/>
      <c r="RLW161" s="129"/>
      <c r="RLX161" s="129"/>
      <c r="RLY161" s="129"/>
      <c r="RLZ161" s="129"/>
      <c r="RMA161" s="129"/>
      <c r="RMB161" s="129"/>
      <c r="RMC161" s="129"/>
      <c r="RMD161" s="129"/>
      <c r="RME161" s="129"/>
      <c r="RMF161" s="129"/>
      <c r="RMG161" s="129"/>
      <c r="RMH161" s="129"/>
      <c r="RMI161" s="129"/>
      <c r="RMJ161" s="129"/>
      <c r="RMK161" s="129"/>
      <c r="RML161" s="129"/>
      <c r="RMM161" s="129"/>
      <c r="RMN161" s="129"/>
      <c r="RMO161" s="129"/>
      <c r="RMP161" s="129"/>
      <c r="RMQ161" s="129"/>
      <c r="RMR161" s="129"/>
      <c r="RMS161" s="129"/>
      <c r="RMT161" s="129"/>
      <c r="RMU161" s="129"/>
      <c r="RMV161" s="129"/>
      <c r="RMW161" s="129"/>
      <c r="RMX161" s="129"/>
      <c r="RMY161" s="129"/>
      <c r="RMZ161" s="129"/>
      <c r="RNA161" s="129"/>
      <c r="RNB161" s="129"/>
      <c r="RNC161" s="129"/>
      <c r="RND161" s="129"/>
      <c r="RNE161" s="129"/>
      <c r="RNF161" s="129"/>
      <c r="RNG161" s="129"/>
      <c r="RNH161" s="129"/>
      <c r="RNI161" s="129"/>
      <c r="RNJ161" s="129"/>
      <c r="RNK161" s="129"/>
      <c r="RNL161" s="129"/>
      <c r="RNM161" s="129"/>
      <c r="RNN161" s="129"/>
      <c r="RNO161" s="129"/>
      <c r="RNP161" s="129"/>
      <c r="RNQ161" s="129"/>
      <c r="RNR161" s="129"/>
      <c r="RNS161" s="129"/>
      <c r="RNT161" s="129"/>
      <c r="RNU161" s="129"/>
      <c r="RNV161" s="129"/>
      <c r="RNW161" s="129"/>
      <c r="RNX161" s="129"/>
      <c r="RNY161" s="129"/>
      <c r="RNZ161" s="129"/>
      <c r="ROA161" s="129"/>
      <c r="ROB161" s="129"/>
      <c r="ROC161" s="129"/>
      <c r="ROD161" s="129"/>
      <c r="ROE161" s="129"/>
      <c r="ROF161" s="129"/>
      <c r="ROG161" s="129"/>
      <c r="ROH161" s="129"/>
      <c r="ROI161" s="129"/>
      <c r="ROJ161" s="129"/>
      <c r="ROK161" s="129"/>
      <c r="ROL161" s="129"/>
      <c r="ROM161" s="129"/>
      <c r="RON161" s="129"/>
      <c r="ROO161" s="129"/>
      <c r="ROP161" s="129"/>
      <c r="ROQ161" s="129"/>
      <c r="ROR161" s="129"/>
      <c r="ROS161" s="129"/>
      <c r="ROT161" s="129"/>
      <c r="ROU161" s="129"/>
      <c r="ROV161" s="129"/>
      <c r="ROW161" s="129"/>
      <c r="ROX161" s="129"/>
      <c r="ROY161" s="129"/>
      <c r="ROZ161" s="129"/>
      <c r="RPA161" s="129"/>
      <c r="RPB161" s="129"/>
      <c r="RPC161" s="129"/>
      <c r="RPD161" s="129"/>
      <c r="RPE161" s="129"/>
      <c r="RPF161" s="129"/>
      <c r="RPG161" s="129"/>
      <c r="RPH161" s="129"/>
      <c r="RPI161" s="129"/>
      <c r="RPJ161" s="129"/>
      <c r="RPK161" s="129"/>
      <c r="RPL161" s="129"/>
      <c r="RPM161" s="129"/>
      <c r="RPN161" s="129"/>
      <c r="RPO161" s="129"/>
      <c r="RPP161" s="129"/>
      <c r="RPQ161" s="129"/>
      <c r="RPR161" s="129"/>
      <c r="RPS161" s="129"/>
      <c r="RPT161" s="129"/>
      <c r="RPU161" s="129"/>
      <c r="RPV161" s="129"/>
      <c r="RPW161" s="129"/>
      <c r="RPX161" s="129"/>
      <c r="RPY161" s="129"/>
      <c r="RPZ161" s="129"/>
      <c r="RQA161" s="129"/>
      <c r="RQB161" s="129"/>
      <c r="RQC161" s="129"/>
      <c r="RQD161" s="129"/>
      <c r="RQE161" s="129"/>
      <c r="RQF161" s="129"/>
      <c r="RQG161" s="129"/>
      <c r="RQH161" s="129"/>
      <c r="RQI161" s="129"/>
      <c r="RQJ161" s="129"/>
      <c r="RQK161" s="129"/>
      <c r="RQL161" s="129"/>
      <c r="RQM161" s="129"/>
      <c r="RQN161" s="129"/>
      <c r="RQO161" s="129"/>
      <c r="RQP161" s="129"/>
      <c r="RQQ161" s="129"/>
      <c r="RQR161" s="129"/>
      <c r="RQS161" s="129"/>
      <c r="RQT161" s="129"/>
      <c r="RQU161" s="129"/>
      <c r="RQV161" s="129"/>
      <c r="RQW161" s="129"/>
      <c r="RQX161" s="129"/>
      <c r="RQY161" s="129"/>
      <c r="RQZ161" s="129"/>
      <c r="RRA161" s="129"/>
      <c r="RRB161" s="129"/>
      <c r="RRC161" s="129"/>
      <c r="RRD161" s="129"/>
      <c r="RRE161" s="129"/>
      <c r="RRF161" s="129"/>
      <c r="RRG161" s="129"/>
      <c r="RRH161" s="129"/>
      <c r="RRI161" s="129"/>
      <c r="RRJ161" s="129"/>
      <c r="RRK161" s="129"/>
      <c r="RRL161" s="129"/>
      <c r="RRM161" s="129"/>
      <c r="RRN161" s="129"/>
      <c r="RRO161" s="129"/>
      <c r="RRP161" s="129"/>
      <c r="RRQ161" s="129"/>
      <c r="RRR161" s="129"/>
      <c r="RRS161" s="129"/>
      <c r="RRT161" s="129"/>
      <c r="RRU161" s="129"/>
      <c r="RRV161" s="129"/>
      <c r="RRW161" s="129"/>
      <c r="RRX161" s="129"/>
      <c r="RRY161" s="129"/>
      <c r="RRZ161" s="129"/>
      <c r="RSA161" s="129"/>
      <c r="RSB161" s="129"/>
      <c r="RSC161" s="129"/>
      <c r="RSD161" s="129"/>
      <c r="RSE161" s="129"/>
      <c r="RSF161" s="129"/>
      <c r="RSG161" s="129"/>
      <c r="RSH161" s="129"/>
      <c r="RSI161" s="129"/>
      <c r="RSJ161" s="129"/>
      <c r="RSK161" s="129"/>
      <c r="RSL161" s="129"/>
      <c r="RSM161" s="129"/>
      <c r="RSN161" s="129"/>
      <c r="RSO161" s="129"/>
      <c r="RSP161" s="129"/>
      <c r="RSQ161" s="129"/>
      <c r="RSR161" s="129"/>
      <c r="RSS161" s="129"/>
      <c r="RST161" s="129"/>
      <c r="RSU161" s="129"/>
      <c r="RSV161" s="129"/>
      <c r="RSW161" s="129"/>
      <c r="RSX161" s="129"/>
      <c r="RSY161" s="129"/>
      <c r="RSZ161" s="129"/>
      <c r="RTA161" s="129"/>
      <c r="RTB161" s="129"/>
      <c r="RTC161" s="129"/>
      <c r="RTD161" s="129"/>
      <c r="RTE161" s="129"/>
      <c r="RTF161" s="129"/>
      <c r="RTG161" s="129"/>
      <c r="RTH161" s="129"/>
      <c r="RTI161" s="129"/>
      <c r="RTJ161" s="129"/>
      <c r="RTK161" s="129"/>
      <c r="RTL161" s="129"/>
      <c r="RTM161" s="129"/>
      <c r="RTN161" s="129"/>
      <c r="RTO161" s="129"/>
      <c r="RTP161" s="129"/>
      <c r="RTQ161" s="129"/>
      <c r="RTR161" s="129"/>
      <c r="RTS161" s="129"/>
      <c r="RTT161" s="129"/>
      <c r="RTU161" s="129"/>
      <c r="RTV161" s="129"/>
      <c r="RTW161" s="129"/>
      <c r="RTX161" s="129"/>
      <c r="RTY161" s="129"/>
      <c r="RTZ161" s="129"/>
      <c r="RUA161" s="129"/>
      <c r="RUB161" s="129"/>
      <c r="RUC161" s="129"/>
      <c r="RUD161" s="129"/>
      <c r="RUE161" s="129"/>
      <c r="RUF161" s="129"/>
      <c r="RUG161" s="129"/>
      <c r="RUH161" s="129"/>
      <c r="RUI161" s="129"/>
      <c r="RUJ161" s="129"/>
      <c r="RUK161" s="129"/>
      <c r="RUL161" s="129"/>
      <c r="RUM161" s="129"/>
      <c r="RUN161" s="129"/>
      <c r="RUO161" s="129"/>
      <c r="RUP161" s="129"/>
      <c r="RUQ161" s="129"/>
      <c r="RUR161" s="129"/>
      <c r="RUS161" s="129"/>
      <c r="RUT161" s="129"/>
      <c r="RUU161" s="129"/>
      <c r="RUV161" s="129"/>
      <c r="RUW161" s="129"/>
      <c r="RUX161" s="129"/>
      <c r="RUY161" s="129"/>
      <c r="RUZ161" s="129"/>
      <c r="RVA161" s="129"/>
      <c r="RVB161" s="129"/>
      <c r="RVC161" s="129"/>
      <c r="RVD161" s="129"/>
      <c r="RVE161" s="129"/>
      <c r="RVF161" s="129"/>
      <c r="RVG161" s="129"/>
      <c r="RVH161" s="129"/>
      <c r="RVI161" s="129"/>
      <c r="RVJ161" s="129"/>
      <c r="RVK161" s="129"/>
      <c r="RVL161" s="129"/>
      <c r="RVM161" s="129"/>
      <c r="RVN161" s="129"/>
      <c r="RVO161" s="129"/>
      <c r="RVP161" s="129"/>
      <c r="RVQ161" s="129"/>
      <c r="RVR161" s="129"/>
      <c r="RVS161" s="129"/>
      <c r="RVT161" s="129"/>
      <c r="RVU161" s="129"/>
      <c r="RVV161" s="129"/>
      <c r="RVW161" s="129"/>
      <c r="RVX161" s="129"/>
      <c r="RVY161" s="129"/>
      <c r="RVZ161" s="129"/>
      <c r="RWA161" s="129"/>
      <c r="RWB161" s="129"/>
      <c r="RWC161" s="129"/>
      <c r="RWD161" s="129"/>
      <c r="RWE161" s="129"/>
      <c r="RWF161" s="129"/>
      <c r="RWG161" s="129"/>
      <c r="RWH161" s="129"/>
      <c r="RWI161" s="129"/>
      <c r="RWJ161" s="129"/>
      <c r="RWK161" s="129"/>
      <c r="RWL161" s="129"/>
      <c r="RWM161" s="129"/>
      <c r="RWN161" s="129"/>
      <c r="RWO161" s="129"/>
      <c r="RWP161" s="129"/>
      <c r="RWQ161" s="129"/>
      <c r="RWR161" s="129"/>
      <c r="RWS161" s="129"/>
      <c r="RWT161" s="129"/>
      <c r="RWU161" s="129"/>
      <c r="RWV161" s="129"/>
      <c r="RWW161" s="129"/>
      <c r="RWX161" s="129"/>
      <c r="RWY161" s="129"/>
      <c r="RWZ161" s="129"/>
      <c r="RXA161" s="129"/>
      <c r="RXB161" s="129"/>
      <c r="RXC161" s="129"/>
      <c r="RXD161" s="129"/>
      <c r="RXE161" s="129"/>
      <c r="RXF161" s="129"/>
      <c r="RXG161" s="129"/>
      <c r="RXH161" s="129"/>
      <c r="RXI161" s="129"/>
      <c r="RXJ161" s="129"/>
      <c r="RXK161" s="129"/>
      <c r="RXL161" s="129"/>
      <c r="RXM161" s="129"/>
      <c r="RXN161" s="129"/>
      <c r="RXO161" s="129"/>
      <c r="RXP161" s="129"/>
      <c r="RXQ161" s="129"/>
      <c r="RXR161" s="129"/>
      <c r="RXS161" s="129"/>
      <c r="RXT161" s="129"/>
      <c r="RXU161" s="129"/>
      <c r="RXV161" s="129"/>
      <c r="RXW161" s="129"/>
      <c r="RXX161" s="129"/>
      <c r="RXY161" s="129"/>
      <c r="RXZ161" s="129"/>
      <c r="RYA161" s="129"/>
      <c r="RYB161" s="129"/>
      <c r="RYC161" s="129"/>
      <c r="RYD161" s="129"/>
      <c r="RYE161" s="129"/>
      <c r="RYF161" s="129"/>
      <c r="RYG161" s="129"/>
      <c r="RYH161" s="129"/>
      <c r="RYI161" s="129"/>
      <c r="RYJ161" s="129"/>
      <c r="RYK161" s="129"/>
      <c r="RYL161" s="129"/>
      <c r="RYM161" s="129"/>
      <c r="RYN161" s="129"/>
      <c r="RYO161" s="129"/>
      <c r="RYP161" s="129"/>
      <c r="RYQ161" s="129"/>
      <c r="RYR161" s="129"/>
      <c r="RYS161" s="129"/>
      <c r="RYT161" s="129"/>
      <c r="RYU161" s="129"/>
      <c r="RYV161" s="129"/>
      <c r="RYW161" s="129"/>
      <c r="RYX161" s="129"/>
      <c r="RYY161" s="129"/>
      <c r="RYZ161" s="129"/>
      <c r="RZA161" s="129"/>
      <c r="RZB161" s="129"/>
      <c r="RZC161" s="129"/>
      <c r="RZD161" s="129"/>
      <c r="RZE161" s="129"/>
      <c r="RZF161" s="129"/>
      <c r="RZG161" s="129"/>
      <c r="RZH161" s="129"/>
      <c r="RZI161" s="129"/>
      <c r="RZJ161" s="129"/>
      <c r="RZK161" s="129"/>
      <c r="RZL161" s="129"/>
      <c r="RZM161" s="129"/>
      <c r="RZN161" s="129"/>
      <c r="RZO161" s="129"/>
      <c r="RZP161" s="129"/>
      <c r="RZQ161" s="129"/>
      <c r="RZR161" s="129"/>
      <c r="RZS161" s="129"/>
      <c r="RZT161" s="129"/>
      <c r="RZU161" s="129"/>
      <c r="RZV161" s="129"/>
      <c r="RZW161" s="129"/>
      <c r="RZX161" s="129"/>
      <c r="RZY161" s="129"/>
      <c r="RZZ161" s="129"/>
      <c r="SAA161" s="129"/>
      <c r="SAB161" s="129"/>
      <c r="SAC161" s="129"/>
      <c r="SAD161" s="129"/>
      <c r="SAE161" s="129"/>
      <c r="SAF161" s="129"/>
      <c r="SAG161" s="129"/>
      <c r="SAH161" s="129"/>
      <c r="SAI161" s="129"/>
      <c r="SAJ161" s="129"/>
      <c r="SAK161" s="129"/>
      <c r="SAL161" s="129"/>
      <c r="SAM161" s="129"/>
      <c r="SAN161" s="129"/>
      <c r="SAO161" s="129"/>
      <c r="SAP161" s="129"/>
      <c r="SAQ161" s="129"/>
      <c r="SAR161" s="129"/>
      <c r="SAS161" s="129"/>
      <c r="SAT161" s="129"/>
      <c r="SAU161" s="129"/>
      <c r="SAV161" s="129"/>
      <c r="SAW161" s="129"/>
      <c r="SAX161" s="129"/>
      <c r="SAY161" s="129"/>
      <c r="SAZ161" s="129"/>
      <c r="SBA161" s="129"/>
      <c r="SBB161" s="129"/>
      <c r="SBC161" s="129"/>
      <c r="SBD161" s="129"/>
      <c r="SBE161" s="129"/>
      <c r="SBF161" s="129"/>
      <c r="SBG161" s="129"/>
      <c r="SBH161" s="129"/>
      <c r="SBI161" s="129"/>
      <c r="SBJ161" s="129"/>
      <c r="SBK161" s="129"/>
      <c r="SBL161" s="129"/>
      <c r="SBM161" s="129"/>
      <c r="SBN161" s="129"/>
      <c r="SBO161" s="129"/>
      <c r="SBP161" s="129"/>
      <c r="SBQ161" s="129"/>
      <c r="SBR161" s="129"/>
      <c r="SBS161" s="129"/>
      <c r="SBT161" s="129"/>
      <c r="SBU161" s="129"/>
      <c r="SBV161" s="129"/>
      <c r="SBW161" s="129"/>
      <c r="SBX161" s="129"/>
      <c r="SBY161" s="129"/>
      <c r="SBZ161" s="129"/>
      <c r="SCA161" s="129"/>
      <c r="SCB161" s="129"/>
      <c r="SCC161" s="129"/>
      <c r="SCD161" s="129"/>
      <c r="SCE161" s="129"/>
      <c r="SCF161" s="129"/>
      <c r="SCG161" s="129"/>
      <c r="SCH161" s="129"/>
      <c r="SCI161" s="129"/>
      <c r="SCJ161" s="129"/>
      <c r="SCK161" s="129"/>
      <c r="SCL161" s="129"/>
      <c r="SCM161" s="129"/>
      <c r="SCN161" s="129"/>
      <c r="SCO161" s="129"/>
      <c r="SCP161" s="129"/>
      <c r="SCQ161" s="129"/>
      <c r="SCR161" s="129"/>
      <c r="SCS161" s="129"/>
      <c r="SCT161" s="129"/>
      <c r="SCU161" s="129"/>
      <c r="SCV161" s="129"/>
      <c r="SCW161" s="129"/>
      <c r="SCX161" s="129"/>
      <c r="SCY161" s="129"/>
      <c r="SCZ161" s="129"/>
      <c r="SDA161" s="129"/>
      <c r="SDB161" s="129"/>
      <c r="SDC161" s="129"/>
      <c r="SDD161" s="129"/>
      <c r="SDE161" s="129"/>
      <c r="SDF161" s="129"/>
      <c r="SDG161" s="129"/>
      <c r="SDH161" s="129"/>
      <c r="SDI161" s="129"/>
      <c r="SDJ161" s="129"/>
      <c r="SDK161" s="129"/>
      <c r="SDL161" s="129"/>
      <c r="SDM161" s="129"/>
      <c r="SDN161" s="129"/>
      <c r="SDO161" s="129"/>
      <c r="SDP161" s="129"/>
      <c r="SDQ161" s="129"/>
      <c r="SDR161" s="129"/>
      <c r="SDS161" s="129"/>
      <c r="SDT161" s="129"/>
      <c r="SDU161" s="129"/>
      <c r="SDV161" s="129"/>
      <c r="SDW161" s="129"/>
      <c r="SDX161" s="129"/>
      <c r="SDY161" s="129"/>
      <c r="SDZ161" s="129"/>
      <c r="SEA161" s="129"/>
      <c r="SEB161" s="129"/>
      <c r="SEC161" s="129"/>
      <c r="SED161" s="129"/>
      <c r="SEE161" s="129"/>
      <c r="SEF161" s="129"/>
      <c r="SEG161" s="129"/>
      <c r="SEH161" s="129"/>
      <c r="SEI161" s="129"/>
      <c r="SEJ161" s="129"/>
      <c r="SEK161" s="129"/>
      <c r="SEL161" s="129"/>
      <c r="SEM161" s="129"/>
      <c r="SEN161" s="129"/>
      <c r="SEO161" s="129"/>
      <c r="SEP161" s="129"/>
      <c r="SEQ161" s="129"/>
      <c r="SER161" s="129"/>
      <c r="SES161" s="129"/>
      <c r="SET161" s="129"/>
      <c r="SEU161" s="129"/>
      <c r="SEV161" s="129"/>
      <c r="SEW161" s="129"/>
      <c r="SEX161" s="129"/>
      <c r="SEY161" s="129"/>
      <c r="SEZ161" s="129"/>
      <c r="SFA161" s="129"/>
      <c r="SFB161" s="129"/>
      <c r="SFC161" s="129"/>
      <c r="SFD161" s="129"/>
      <c r="SFE161" s="129"/>
      <c r="SFF161" s="129"/>
      <c r="SFG161" s="129"/>
      <c r="SFH161" s="129"/>
      <c r="SFI161" s="129"/>
      <c r="SFJ161" s="129"/>
      <c r="SFK161" s="129"/>
      <c r="SFL161" s="129"/>
      <c r="SFM161" s="129"/>
      <c r="SFN161" s="129"/>
      <c r="SFO161" s="129"/>
      <c r="SFP161" s="129"/>
      <c r="SFQ161" s="129"/>
      <c r="SFR161" s="129"/>
      <c r="SFS161" s="129"/>
      <c r="SFT161" s="129"/>
      <c r="SFU161" s="129"/>
      <c r="SFV161" s="129"/>
      <c r="SFW161" s="129"/>
      <c r="SFX161" s="129"/>
      <c r="SFY161" s="129"/>
      <c r="SFZ161" s="129"/>
      <c r="SGA161" s="129"/>
      <c r="SGB161" s="129"/>
      <c r="SGC161" s="129"/>
      <c r="SGD161" s="129"/>
      <c r="SGE161" s="129"/>
      <c r="SGF161" s="129"/>
      <c r="SGG161" s="129"/>
      <c r="SGH161" s="129"/>
      <c r="SGI161" s="129"/>
      <c r="SGJ161" s="129"/>
      <c r="SGK161" s="129"/>
      <c r="SGL161" s="129"/>
      <c r="SGM161" s="129"/>
      <c r="SGN161" s="129"/>
      <c r="SGO161" s="129"/>
      <c r="SGP161" s="129"/>
      <c r="SGQ161" s="129"/>
      <c r="SGR161" s="129"/>
      <c r="SGS161" s="129"/>
      <c r="SGT161" s="129"/>
      <c r="SGU161" s="129"/>
      <c r="SGV161" s="129"/>
      <c r="SGW161" s="129"/>
      <c r="SGX161" s="129"/>
      <c r="SGY161" s="129"/>
      <c r="SGZ161" s="129"/>
      <c r="SHA161" s="129"/>
      <c r="SHB161" s="129"/>
      <c r="SHC161" s="129"/>
      <c r="SHD161" s="129"/>
      <c r="SHE161" s="129"/>
      <c r="SHF161" s="129"/>
      <c r="SHG161" s="129"/>
      <c r="SHH161" s="129"/>
      <c r="SHI161" s="129"/>
      <c r="SHJ161" s="129"/>
      <c r="SHK161" s="129"/>
      <c r="SHL161" s="129"/>
      <c r="SHM161" s="129"/>
      <c r="SHN161" s="129"/>
      <c r="SHO161" s="129"/>
      <c r="SHP161" s="129"/>
      <c r="SHQ161" s="129"/>
      <c r="SHR161" s="129"/>
      <c r="SHS161" s="129"/>
      <c r="SHT161" s="129"/>
      <c r="SHU161" s="129"/>
      <c r="SHV161" s="129"/>
      <c r="SHW161" s="129"/>
      <c r="SHX161" s="129"/>
      <c r="SHY161" s="129"/>
      <c r="SHZ161" s="129"/>
      <c r="SIA161" s="129"/>
      <c r="SIB161" s="129"/>
      <c r="SIC161" s="129"/>
      <c r="SID161" s="129"/>
      <c r="SIE161" s="129"/>
      <c r="SIF161" s="129"/>
      <c r="SIG161" s="129"/>
      <c r="SIH161" s="129"/>
      <c r="SII161" s="129"/>
      <c r="SIJ161" s="129"/>
      <c r="SIK161" s="129"/>
      <c r="SIL161" s="129"/>
      <c r="SIM161" s="129"/>
      <c r="SIN161" s="129"/>
      <c r="SIO161" s="129"/>
      <c r="SIP161" s="129"/>
      <c r="SIQ161" s="129"/>
      <c r="SIR161" s="129"/>
      <c r="SIS161" s="129"/>
      <c r="SIT161" s="129"/>
      <c r="SIU161" s="129"/>
      <c r="SIV161" s="129"/>
      <c r="SIW161" s="129"/>
      <c r="SIX161" s="129"/>
      <c r="SIY161" s="129"/>
      <c r="SIZ161" s="129"/>
      <c r="SJA161" s="129"/>
      <c r="SJB161" s="129"/>
      <c r="SJC161" s="129"/>
      <c r="SJD161" s="129"/>
      <c r="SJE161" s="129"/>
      <c r="SJF161" s="129"/>
      <c r="SJG161" s="129"/>
      <c r="SJH161" s="129"/>
      <c r="SJI161" s="129"/>
      <c r="SJJ161" s="129"/>
      <c r="SJK161" s="129"/>
      <c r="SJL161" s="129"/>
      <c r="SJM161" s="129"/>
      <c r="SJN161" s="129"/>
      <c r="SJO161" s="129"/>
      <c r="SJP161" s="129"/>
      <c r="SJQ161" s="129"/>
      <c r="SJR161" s="129"/>
      <c r="SJS161" s="129"/>
      <c r="SJT161" s="129"/>
      <c r="SJU161" s="129"/>
      <c r="SJV161" s="129"/>
      <c r="SJW161" s="129"/>
      <c r="SJX161" s="129"/>
      <c r="SJY161" s="129"/>
      <c r="SJZ161" s="129"/>
      <c r="SKA161" s="129"/>
      <c r="SKB161" s="129"/>
      <c r="SKC161" s="129"/>
      <c r="SKD161" s="129"/>
      <c r="SKE161" s="129"/>
      <c r="SKF161" s="129"/>
      <c r="SKG161" s="129"/>
      <c r="SKH161" s="129"/>
      <c r="SKI161" s="129"/>
      <c r="SKJ161" s="129"/>
      <c r="SKK161" s="129"/>
      <c r="SKL161" s="129"/>
      <c r="SKM161" s="129"/>
      <c r="SKN161" s="129"/>
      <c r="SKO161" s="129"/>
      <c r="SKP161" s="129"/>
      <c r="SKQ161" s="129"/>
      <c r="SKR161" s="129"/>
      <c r="SKS161" s="129"/>
      <c r="SKT161" s="129"/>
      <c r="SKU161" s="129"/>
      <c r="SKV161" s="129"/>
      <c r="SKW161" s="129"/>
      <c r="SKX161" s="129"/>
      <c r="SKY161" s="129"/>
      <c r="SKZ161" s="129"/>
      <c r="SLA161" s="129"/>
      <c r="SLB161" s="129"/>
      <c r="SLC161" s="129"/>
      <c r="SLD161" s="129"/>
      <c r="SLE161" s="129"/>
      <c r="SLF161" s="129"/>
      <c r="SLG161" s="129"/>
      <c r="SLH161" s="129"/>
      <c r="SLI161" s="129"/>
      <c r="SLJ161" s="129"/>
      <c r="SLK161" s="129"/>
      <c r="SLL161" s="129"/>
      <c r="SLM161" s="129"/>
      <c r="SLN161" s="129"/>
      <c r="SLO161" s="129"/>
      <c r="SLP161" s="129"/>
      <c r="SLQ161" s="129"/>
      <c r="SLR161" s="129"/>
      <c r="SLS161" s="129"/>
      <c r="SLT161" s="129"/>
      <c r="SLU161" s="129"/>
      <c r="SLV161" s="129"/>
      <c r="SLW161" s="129"/>
      <c r="SLX161" s="129"/>
      <c r="SLY161" s="129"/>
      <c r="SLZ161" s="129"/>
      <c r="SMA161" s="129"/>
      <c r="SMB161" s="129"/>
      <c r="SMC161" s="129"/>
      <c r="SMD161" s="129"/>
      <c r="SME161" s="129"/>
      <c r="SMF161" s="129"/>
      <c r="SMG161" s="129"/>
      <c r="SMH161" s="129"/>
      <c r="SMI161" s="129"/>
      <c r="SMJ161" s="129"/>
      <c r="SMK161" s="129"/>
      <c r="SML161" s="129"/>
      <c r="SMM161" s="129"/>
      <c r="SMN161" s="129"/>
      <c r="SMO161" s="129"/>
      <c r="SMP161" s="129"/>
      <c r="SMQ161" s="129"/>
      <c r="SMR161" s="129"/>
      <c r="SMS161" s="129"/>
      <c r="SMT161" s="129"/>
      <c r="SMU161" s="129"/>
      <c r="SMV161" s="129"/>
      <c r="SMW161" s="129"/>
      <c r="SMX161" s="129"/>
      <c r="SMY161" s="129"/>
      <c r="SMZ161" s="129"/>
      <c r="SNA161" s="129"/>
      <c r="SNB161" s="129"/>
      <c r="SNC161" s="129"/>
      <c r="SND161" s="129"/>
      <c r="SNE161" s="129"/>
      <c r="SNF161" s="129"/>
      <c r="SNG161" s="129"/>
      <c r="SNH161" s="129"/>
      <c r="SNI161" s="129"/>
      <c r="SNJ161" s="129"/>
      <c r="SNK161" s="129"/>
      <c r="SNL161" s="129"/>
      <c r="SNM161" s="129"/>
      <c r="SNN161" s="129"/>
      <c r="SNO161" s="129"/>
      <c r="SNP161" s="129"/>
      <c r="SNQ161" s="129"/>
      <c r="SNR161" s="129"/>
      <c r="SNS161" s="129"/>
      <c r="SNT161" s="129"/>
      <c r="SNU161" s="129"/>
      <c r="SNV161" s="129"/>
      <c r="SNW161" s="129"/>
      <c r="SNX161" s="129"/>
      <c r="SNY161" s="129"/>
      <c r="SNZ161" s="129"/>
      <c r="SOA161" s="129"/>
      <c r="SOB161" s="129"/>
      <c r="SOC161" s="129"/>
      <c r="SOD161" s="129"/>
      <c r="SOE161" s="129"/>
      <c r="SOF161" s="129"/>
      <c r="SOG161" s="129"/>
      <c r="SOH161" s="129"/>
      <c r="SOI161" s="129"/>
      <c r="SOJ161" s="129"/>
      <c r="SOK161" s="129"/>
      <c r="SOL161" s="129"/>
      <c r="SOM161" s="129"/>
      <c r="SON161" s="129"/>
      <c r="SOO161" s="129"/>
      <c r="SOP161" s="129"/>
      <c r="SOQ161" s="129"/>
      <c r="SOR161" s="129"/>
      <c r="SOS161" s="129"/>
      <c r="SOT161" s="129"/>
      <c r="SOU161" s="129"/>
      <c r="SOV161" s="129"/>
      <c r="SOW161" s="129"/>
      <c r="SOX161" s="129"/>
      <c r="SOY161" s="129"/>
      <c r="SOZ161" s="129"/>
      <c r="SPA161" s="129"/>
      <c r="SPB161" s="129"/>
      <c r="SPC161" s="129"/>
      <c r="SPD161" s="129"/>
      <c r="SPE161" s="129"/>
      <c r="SPF161" s="129"/>
      <c r="SPG161" s="129"/>
      <c r="SPH161" s="129"/>
      <c r="SPI161" s="129"/>
      <c r="SPJ161" s="129"/>
      <c r="SPK161" s="129"/>
      <c r="SPL161" s="129"/>
      <c r="SPM161" s="129"/>
      <c r="SPN161" s="129"/>
      <c r="SPO161" s="129"/>
      <c r="SPP161" s="129"/>
      <c r="SPQ161" s="129"/>
      <c r="SPR161" s="129"/>
      <c r="SPS161" s="129"/>
      <c r="SPT161" s="129"/>
      <c r="SPU161" s="129"/>
      <c r="SPV161" s="129"/>
      <c r="SPW161" s="129"/>
      <c r="SPX161" s="129"/>
      <c r="SPY161" s="129"/>
      <c r="SPZ161" s="129"/>
      <c r="SQA161" s="129"/>
      <c r="SQB161" s="129"/>
      <c r="SQC161" s="129"/>
      <c r="SQD161" s="129"/>
      <c r="SQE161" s="129"/>
      <c r="SQF161" s="129"/>
      <c r="SQG161" s="129"/>
      <c r="SQH161" s="129"/>
      <c r="SQI161" s="129"/>
      <c r="SQJ161" s="129"/>
      <c r="SQK161" s="129"/>
      <c r="SQL161" s="129"/>
      <c r="SQM161" s="129"/>
      <c r="SQN161" s="129"/>
      <c r="SQO161" s="129"/>
      <c r="SQP161" s="129"/>
      <c r="SQQ161" s="129"/>
      <c r="SQR161" s="129"/>
      <c r="SQS161" s="129"/>
      <c r="SQT161" s="129"/>
      <c r="SQU161" s="129"/>
      <c r="SQV161" s="129"/>
      <c r="SQW161" s="129"/>
      <c r="SQX161" s="129"/>
      <c r="SQY161" s="129"/>
      <c r="SQZ161" s="129"/>
      <c r="SRA161" s="129"/>
      <c r="SRB161" s="129"/>
      <c r="SRC161" s="129"/>
      <c r="SRD161" s="129"/>
      <c r="SRE161" s="129"/>
      <c r="SRF161" s="129"/>
      <c r="SRG161" s="129"/>
      <c r="SRH161" s="129"/>
      <c r="SRI161" s="129"/>
      <c r="SRJ161" s="129"/>
      <c r="SRK161" s="129"/>
      <c r="SRL161" s="129"/>
      <c r="SRM161" s="129"/>
      <c r="SRN161" s="129"/>
      <c r="SRO161" s="129"/>
      <c r="SRP161" s="129"/>
      <c r="SRQ161" s="129"/>
      <c r="SRR161" s="129"/>
      <c r="SRS161" s="129"/>
      <c r="SRT161" s="129"/>
      <c r="SRU161" s="129"/>
      <c r="SRV161" s="129"/>
      <c r="SRW161" s="129"/>
      <c r="SRX161" s="129"/>
      <c r="SRY161" s="129"/>
      <c r="SRZ161" s="129"/>
      <c r="SSA161" s="129"/>
      <c r="SSB161" s="129"/>
      <c r="SSC161" s="129"/>
      <c r="SSD161" s="129"/>
      <c r="SSE161" s="129"/>
      <c r="SSF161" s="129"/>
      <c r="SSG161" s="129"/>
      <c r="SSH161" s="129"/>
      <c r="SSI161" s="129"/>
      <c r="SSJ161" s="129"/>
      <c r="SSK161" s="129"/>
      <c r="SSL161" s="129"/>
      <c r="SSM161" s="129"/>
      <c r="SSN161" s="129"/>
      <c r="SSO161" s="129"/>
      <c r="SSP161" s="129"/>
      <c r="SSQ161" s="129"/>
      <c r="SSR161" s="129"/>
      <c r="SSS161" s="129"/>
      <c r="SST161" s="129"/>
      <c r="SSU161" s="129"/>
      <c r="SSV161" s="129"/>
      <c r="SSW161" s="129"/>
      <c r="SSX161" s="129"/>
      <c r="SSY161" s="129"/>
      <c r="SSZ161" s="129"/>
      <c r="STA161" s="129"/>
      <c r="STB161" s="129"/>
      <c r="STC161" s="129"/>
      <c r="STD161" s="129"/>
      <c r="STE161" s="129"/>
      <c r="STF161" s="129"/>
      <c r="STG161" s="129"/>
      <c r="STH161" s="129"/>
      <c r="STI161" s="129"/>
      <c r="STJ161" s="129"/>
      <c r="STK161" s="129"/>
      <c r="STL161" s="129"/>
      <c r="STM161" s="129"/>
      <c r="STN161" s="129"/>
      <c r="STO161" s="129"/>
      <c r="STP161" s="129"/>
      <c r="STQ161" s="129"/>
      <c r="STR161" s="129"/>
      <c r="STS161" s="129"/>
      <c r="STT161" s="129"/>
      <c r="STU161" s="129"/>
      <c r="STV161" s="129"/>
      <c r="STW161" s="129"/>
      <c r="STX161" s="129"/>
      <c r="STY161" s="129"/>
      <c r="STZ161" s="129"/>
      <c r="SUA161" s="129"/>
      <c r="SUB161" s="129"/>
      <c r="SUC161" s="129"/>
      <c r="SUD161" s="129"/>
      <c r="SUE161" s="129"/>
      <c r="SUF161" s="129"/>
      <c r="SUG161" s="129"/>
      <c r="SUH161" s="129"/>
      <c r="SUI161" s="129"/>
      <c r="SUJ161" s="129"/>
      <c r="SUK161" s="129"/>
      <c r="SUL161" s="129"/>
      <c r="SUM161" s="129"/>
      <c r="SUN161" s="129"/>
      <c r="SUO161" s="129"/>
      <c r="SUP161" s="129"/>
      <c r="SUQ161" s="129"/>
      <c r="SUR161" s="129"/>
      <c r="SUS161" s="129"/>
      <c r="SUT161" s="129"/>
      <c r="SUU161" s="129"/>
      <c r="SUV161" s="129"/>
      <c r="SUW161" s="129"/>
      <c r="SUX161" s="129"/>
      <c r="SUY161" s="129"/>
      <c r="SUZ161" s="129"/>
      <c r="SVA161" s="129"/>
      <c r="SVB161" s="129"/>
      <c r="SVC161" s="129"/>
      <c r="SVD161" s="129"/>
      <c r="SVE161" s="129"/>
      <c r="SVF161" s="129"/>
      <c r="SVG161" s="129"/>
      <c r="SVH161" s="129"/>
      <c r="SVI161" s="129"/>
      <c r="SVJ161" s="129"/>
      <c r="SVK161" s="129"/>
      <c r="SVL161" s="129"/>
      <c r="SVM161" s="129"/>
      <c r="SVN161" s="129"/>
      <c r="SVO161" s="129"/>
      <c r="SVP161" s="129"/>
      <c r="SVQ161" s="129"/>
      <c r="SVR161" s="129"/>
      <c r="SVS161" s="129"/>
      <c r="SVT161" s="129"/>
      <c r="SVU161" s="129"/>
      <c r="SVV161" s="129"/>
      <c r="SVW161" s="129"/>
      <c r="SVX161" s="129"/>
      <c r="SVY161" s="129"/>
      <c r="SVZ161" s="129"/>
      <c r="SWA161" s="129"/>
      <c r="SWB161" s="129"/>
      <c r="SWC161" s="129"/>
      <c r="SWD161" s="129"/>
      <c r="SWE161" s="129"/>
      <c r="SWF161" s="129"/>
      <c r="SWG161" s="129"/>
      <c r="SWH161" s="129"/>
      <c r="SWI161" s="129"/>
      <c r="SWJ161" s="129"/>
      <c r="SWK161" s="129"/>
      <c r="SWL161" s="129"/>
      <c r="SWM161" s="129"/>
      <c r="SWN161" s="129"/>
      <c r="SWO161" s="129"/>
      <c r="SWP161" s="129"/>
      <c r="SWQ161" s="129"/>
      <c r="SWR161" s="129"/>
      <c r="SWS161" s="129"/>
      <c r="SWT161" s="129"/>
      <c r="SWU161" s="129"/>
      <c r="SWV161" s="129"/>
      <c r="SWW161" s="129"/>
      <c r="SWX161" s="129"/>
      <c r="SWY161" s="129"/>
      <c r="SWZ161" s="129"/>
      <c r="SXA161" s="129"/>
      <c r="SXB161" s="129"/>
      <c r="SXC161" s="129"/>
      <c r="SXD161" s="129"/>
      <c r="SXE161" s="129"/>
      <c r="SXF161" s="129"/>
      <c r="SXG161" s="129"/>
      <c r="SXH161" s="129"/>
      <c r="SXI161" s="129"/>
      <c r="SXJ161" s="129"/>
      <c r="SXK161" s="129"/>
      <c r="SXL161" s="129"/>
      <c r="SXM161" s="129"/>
      <c r="SXN161" s="129"/>
      <c r="SXO161" s="129"/>
      <c r="SXP161" s="129"/>
      <c r="SXQ161" s="129"/>
      <c r="SXR161" s="129"/>
      <c r="SXS161" s="129"/>
      <c r="SXT161" s="129"/>
      <c r="SXU161" s="129"/>
      <c r="SXV161" s="129"/>
      <c r="SXW161" s="129"/>
      <c r="SXX161" s="129"/>
      <c r="SXY161" s="129"/>
      <c r="SXZ161" s="129"/>
      <c r="SYA161" s="129"/>
      <c r="SYB161" s="129"/>
      <c r="SYC161" s="129"/>
      <c r="SYD161" s="129"/>
      <c r="SYE161" s="129"/>
      <c r="SYF161" s="129"/>
      <c r="SYG161" s="129"/>
      <c r="SYH161" s="129"/>
      <c r="SYI161" s="129"/>
      <c r="SYJ161" s="129"/>
      <c r="SYK161" s="129"/>
      <c r="SYL161" s="129"/>
      <c r="SYM161" s="129"/>
      <c r="SYN161" s="129"/>
      <c r="SYO161" s="129"/>
      <c r="SYP161" s="129"/>
      <c r="SYQ161" s="129"/>
      <c r="SYR161" s="129"/>
      <c r="SYS161" s="129"/>
      <c r="SYT161" s="129"/>
      <c r="SYU161" s="129"/>
      <c r="SYV161" s="129"/>
      <c r="SYW161" s="129"/>
      <c r="SYX161" s="129"/>
      <c r="SYY161" s="129"/>
      <c r="SYZ161" s="129"/>
      <c r="SZA161" s="129"/>
      <c r="SZB161" s="129"/>
      <c r="SZC161" s="129"/>
      <c r="SZD161" s="129"/>
      <c r="SZE161" s="129"/>
      <c r="SZF161" s="129"/>
      <c r="SZG161" s="129"/>
      <c r="SZH161" s="129"/>
      <c r="SZI161" s="129"/>
      <c r="SZJ161" s="129"/>
      <c r="SZK161" s="129"/>
      <c r="SZL161" s="129"/>
      <c r="SZM161" s="129"/>
      <c r="SZN161" s="129"/>
      <c r="SZO161" s="129"/>
      <c r="SZP161" s="129"/>
      <c r="SZQ161" s="129"/>
      <c r="SZR161" s="129"/>
      <c r="SZS161" s="129"/>
      <c r="SZT161" s="129"/>
      <c r="SZU161" s="129"/>
      <c r="SZV161" s="129"/>
      <c r="SZW161" s="129"/>
      <c r="SZX161" s="129"/>
      <c r="SZY161" s="129"/>
      <c r="SZZ161" s="129"/>
      <c r="TAA161" s="129"/>
      <c r="TAB161" s="129"/>
      <c r="TAC161" s="129"/>
      <c r="TAD161" s="129"/>
      <c r="TAE161" s="129"/>
      <c r="TAF161" s="129"/>
      <c r="TAG161" s="129"/>
      <c r="TAH161" s="129"/>
      <c r="TAI161" s="129"/>
      <c r="TAJ161" s="129"/>
      <c r="TAK161" s="129"/>
      <c r="TAL161" s="129"/>
      <c r="TAM161" s="129"/>
      <c r="TAN161" s="129"/>
      <c r="TAO161" s="129"/>
      <c r="TAP161" s="129"/>
      <c r="TAQ161" s="129"/>
      <c r="TAR161" s="129"/>
      <c r="TAS161" s="129"/>
      <c r="TAT161" s="129"/>
      <c r="TAU161" s="129"/>
      <c r="TAV161" s="129"/>
      <c r="TAW161" s="129"/>
      <c r="TAX161" s="129"/>
      <c r="TAY161" s="129"/>
      <c r="TAZ161" s="129"/>
      <c r="TBA161" s="129"/>
      <c r="TBB161" s="129"/>
      <c r="TBC161" s="129"/>
      <c r="TBD161" s="129"/>
      <c r="TBE161" s="129"/>
      <c r="TBF161" s="129"/>
      <c r="TBG161" s="129"/>
      <c r="TBH161" s="129"/>
      <c r="TBI161" s="129"/>
      <c r="TBJ161" s="129"/>
      <c r="TBK161" s="129"/>
      <c r="TBL161" s="129"/>
      <c r="TBM161" s="129"/>
      <c r="TBN161" s="129"/>
      <c r="TBO161" s="129"/>
      <c r="TBP161" s="129"/>
      <c r="TBQ161" s="129"/>
      <c r="TBR161" s="129"/>
      <c r="TBS161" s="129"/>
      <c r="TBT161" s="129"/>
      <c r="TBU161" s="129"/>
      <c r="TBV161" s="129"/>
      <c r="TBW161" s="129"/>
      <c r="TBX161" s="129"/>
      <c r="TBY161" s="129"/>
      <c r="TBZ161" s="129"/>
      <c r="TCA161" s="129"/>
      <c r="TCB161" s="129"/>
      <c r="TCC161" s="129"/>
      <c r="TCD161" s="129"/>
      <c r="TCE161" s="129"/>
      <c r="TCF161" s="129"/>
      <c r="TCG161" s="129"/>
      <c r="TCH161" s="129"/>
      <c r="TCI161" s="129"/>
      <c r="TCJ161" s="129"/>
      <c r="TCK161" s="129"/>
      <c r="TCL161" s="129"/>
      <c r="TCM161" s="129"/>
      <c r="TCN161" s="129"/>
      <c r="TCO161" s="129"/>
      <c r="TCP161" s="129"/>
      <c r="TCQ161" s="129"/>
      <c r="TCR161" s="129"/>
      <c r="TCS161" s="129"/>
      <c r="TCT161" s="129"/>
      <c r="TCU161" s="129"/>
      <c r="TCV161" s="129"/>
      <c r="TCW161" s="129"/>
      <c r="TCX161" s="129"/>
      <c r="TCY161" s="129"/>
      <c r="TCZ161" s="129"/>
      <c r="TDA161" s="129"/>
      <c r="TDB161" s="129"/>
      <c r="TDC161" s="129"/>
      <c r="TDD161" s="129"/>
      <c r="TDE161" s="129"/>
      <c r="TDF161" s="129"/>
      <c r="TDG161" s="129"/>
      <c r="TDH161" s="129"/>
      <c r="TDI161" s="129"/>
      <c r="TDJ161" s="129"/>
      <c r="TDK161" s="129"/>
      <c r="TDL161" s="129"/>
      <c r="TDM161" s="129"/>
      <c r="TDN161" s="129"/>
      <c r="TDO161" s="129"/>
      <c r="TDP161" s="129"/>
      <c r="TDQ161" s="129"/>
      <c r="TDR161" s="129"/>
      <c r="TDS161" s="129"/>
      <c r="TDT161" s="129"/>
      <c r="TDU161" s="129"/>
      <c r="TDV161" s="129"/>
      <c r="TDW161" s="129"/>
      <c r="TDX161" s="129"/>
      <c r="TDY161" s="129"/>
      <c r="TDZ161" s="129"/>
      <c r="TEA161" s="129"/>
      <c r="TEB161" s="129"/>
      <c r="TEC161" s="129"/>
      <c r="TED161" s="129"/>
      <c r="TEE161" s="129"/>
      <c r="TEF161" s="129"/>
      <c r="TEG161" s="129"/>
      <c r="TEH161" s="129"/>
      <c r="TEI161" s="129"/>
      <c r="TEJ161" s="129"/>
      <c r="TEK161" s="129"/>
      <c r="TEL161" s="129"/>
      <c r="TEM161" s="129"/>
      <c r="TEN161" s="129"/>
      <c r="TEO161" s="129"/>
      <c r="TEP161" s="129"/>
      <c r="TEQ161" s="129"/>
      <c r="TER161" s="129"/>
      <c r="TES161" s="129"/>
      <c r="TET161" s="129"/>
      <c r="TEU161" s="129"/>
      <c r="TEV161" s="129"/>
      <c r="TEW161" s="129"/>
      <c r="TEX161" s="129"/>
      <c r="TEY161" s="129"/>
      <c r="TEZ161" s="129"/>
      <c r="TFA161" s="129"/>
      <c r="TFB161" s="129"/>
      <c r="TFC161" s="129"/>
      <c r="TFD161" s="129"/>
      <c r="TFE161" s="129"/>
      <c r="TFF161" s="129"/>
      <c r="TFG161" s="129"/>
      <c r="TFH161" s="129"/>
      <c r="TFI161" s="129"/>
      <c r="TFJ161" s="129"/>
      <c r="TFK161" s="129"/>
      <c r="TFL161" s="129"/>
      <c r="TFM161" s="129"/>
      <c r="TFN161" s="129"/>
      <c r="TFO161" s="129"/>
      <c r="TFP161" s="129"/>
      <c r="TFQ161" s="129"/>
      <c r="TFR161" s="129"/>
      <c r="TFS161" s="129"/>
      <c r="TFT161" s="129"/>
      <c r="TFU161" s="129"/>
      <c r="TFV161" s="129"/>
      <c r="TFW161" s="129"/>
      <c r="TFX161" s="129"/>
      <c r="TFY161" s="129"/>
      <c r="TFZ161" s="129"/>
      <c r="TGA161" s="129"/>
      <c r="TGB161" s="129"/>
      <c r="TGC161" s="129"/>
      <c r="TGD161" s="129"/>
      <c r="TGE161" s="129"/>
      <c r="TGF161" s="129"/>
      <c r="TGG161" s="129"/>
      <c r="TGH161" s="129"/>
      <c r="TGI161" s="129"/>
      <c r="TGJ161" s="129"/>
      <c r="TGK161" s="129"/>
      <c r="TGL161" s="129"/>
      <c r="TGM161" s="129"/>
      <c r="TGN161" s="129"/>
      <c r="TGO161" s="129"/>
      <c r="TGP161" s="129"/>
      <c r="TGQ161" s="129"/>
      <c r="TGR161" s="129"/>
      <c r="TGS161" s="129"/>
      <c r="TGT161" s="129"/>
      <c r="TGU161" s="129"/>
      <c r="TGV161" s="129"/>
      <c r="TGW161" s="129"/>
      <c r="TGX161" s="129"/>
      <c r="TGY161" s="129"/>
      <c r="TGZ161" s="129"/>
      <c r="THA161" s="129"/>
      <c r="THB161" s="129"/>
      <c r="THC161" s="129"/>
      <c r="THD161" s="129"/>
      <c r="THE161" s="129"/>
      <c r="THF161" s="129"/>
      <c r="THG161" s="129"/>
      <c r="THH161" s="129"/>
      <c r="THI161" s="129"/>
      <c r="THJ161" s="129"/>
      <c r="THK161" s="129"/>
      <c r="THL161" s="129"/>
      <c r="THM161" s="129"/>
      <c r="THN161" s="129"/>
      <c r="THO161" s="129"/>
      <c r="THP161" s="129"/>
      <c r="THQ161" s="129"/>
      <c r="THR161" s="129"/>
      <c r="THS161" s="129"/>
      <c r="THT161" s="129"/>
      <c r="THU161" s="129"/>
      <c r="THV161" s="129"/>
      <c r="THW161" s="129"/>
      <c r="THX161" s="129"/>
      <c r="THY161" s="129"/>
      <c r="THZ161" s="129"/>
      <c r="TIA161" s="129"/>
      <c r="TIB161" s="129"/>
      <c r="TIC161" s="129"/>
      <c r="TID161" s="129"/>
      <c r="TIE161" s="129"/>
      <c r="TIF161" s="129"/>
      <c r="TIG161" s="129"/>
      <c r="TIH161" s="129"/>
      <c r="TII161" s="129"/>
      <c r="TIJ161" s="129"/>
      <c r="TIK161" s="129"/>
      <c r="TIL161" s="129"/>
      <c r="TIM161" s="129"/>
      <c r="TIN161" s="129"/>
      <c r="TIO161" s="129"/>
      <c r="TIP161" s="129"/>
      <c r="TIQ161" s="129"/>
      <c r="TIR161" s="129"/>
      <c r="TIS161" s="129"/>
      <c r="TIT161" s="129"/>
      <c r="TIU161" s="129"/>
      <c r="TIV161" s="129"/>
      <c r="TIW161" s="129"/>
      <c r="TIX161" s="129"/>
      <c r="TIY161" s="129"/>
      <c r="TIZ161" s="129"/>
      <c r="TJA161" s="129"/>
      <c r="TJB161" s="129"/>
      <c r="TJC161" s="129"/>
      <c r="TJD161" s="129"/>
      <c r="TJE161" s="129"/>
      <c r="TJF161" s="129"/>
      <c r="TJG161" s="129"/>
      <c r="TJH161" s="129"/>
      <c r="TJI161" s="129"/>
      <c r="TJJ161" s="129"/>
      <c r="TJK161" s="129"/>
      <c r="TJL161" s="129"/>
      <c r="TJM161" s="129"/>
      <c r="TJN161" s="129"/>
      <c r="TJO161" s="129"/>
      <c r="TJP161" s="129"/>
      <c r="TJQ161" s="129"/>
      <c r="TJR161" s="129"/>
      <c r="TJS161" s="129"/>
      <c r="TJT161" s="129"/>
      <c r="TJU161" s="129"/>
      <c r="TJV161" s="129"/>
      <c r="TJW161" s="129"/>
      <c r="TJX161" s="129"/>
      <c r="TJY161" s="129"/>
      <c r="TJZ161" s="129"/>
      <c r="TKA161" s="129"/>
      <c r="TKB161" s="129"/>
      <c r="TKC161" s="129"/>
      <c r="TKD161" s="129"/>
      <c r="TKE161" s="129"/>
      <c r="TKF161" s="129"/>
      <c r="TKG161" s="129"/>
      <c r="TKH161" s="129"/>
      <c r="TKI161" s="129"/>
      <c r="TKJ161" s="129"/>
      <c r="TKK161" s="129"/>
      <c r="TKL161" s="129"/>
      <c r="TKM161" s="129"/>
      <c r="TKN161" s="129"/>
      <c r="TKO161" s="129"/>
      <c r="TKP161" s="129"/>
      <c r="TKQ161" s="129"/>
      <c r="TKR161" s="129"/>
      <c r="TKS161" s="129"/>
      <c r="TKT161" s="129"/>
      <c r="TKU161" s="129"/>
      <c r="TKV161" s="129"/>
      <c r="TKW161" s="129"/>
      <c r="TKX161" s="129"/>
      <c r="TKY161" s="129"/>
      <c r="TKZ161" s="129"/>
      <c r="TLA161" s="129"/>
      <c r="TLB161" s="129"/>
      <c r="TLC161" s="129"/>
      <c r="TLD161" s="129"/>
      <c r="TLE161" s="129"/>
      <c r="TLF161" s="129"/>
      <c r="TLG161" s="129"/>
      <c r="TLH161" s="129"/>
      <c r="TLI161" s="129"/>
      <c r="TLJ161" s="129"/>
      <c r="TLK161" s="129"/>
      <c r="TLL161" s="129"/>
      <c r="TLM161" s="129"/>
      <c r="TLN161" s="129"/>
      <c r="TLO161" s="129"/>
      <c r="TLP161" s="129"/>
      <c r="TLQ161" s="129"/>
      <c r="TLR161" s="129"/>
      <c r="TLS161" s="129"/>
      <c r="TLT161" s="129"/>
      <c r="TLU161" s="129"/>
      <c r="TLV161" s="129"/>
      <c r="TLW161" s="129"/>
      <c r="TLX161" s="129"/>
      <c r="TLY161" s="129"/>
      <c r="TLZ161" s="129"/>
      <c r="TMA161" s="129"/>
      <c r="TMB161" s="129"/>
      <c r="TMC161" s="129"/>
      <c r="TMD161" s="129"/>
      <c r="TME161" s="129"/>
      <c r="TMF161" s="129"/>
      <c r="TMG161" s="129"/>
      <c r="TMH161" s="129"/>
      <c r="TMI161" s="129"/>
      <c r="TMJ161" s="129"/>
      <c r="TMK161" s="129"/>
      <c r="TML161" s="129"/>
      <c r="TMM161" s="129"/>
      <c r="TMN161" s="129"/>
      <c r="TMO161" s="129"/>
      <c r="TMP161" s="129"/>
      <c r="TMQ161" s="129"/>
      <c r="TMR161" s="129"/>
      <c r="TMS161" s="129"/>
      <c r="TMT161" s="129"/>
      <c r="TMU161" s="129"/>
      <c r="TMV161" s="129"/>
      <c r="TMW161" s="129"/>
      <c r="TMX161" s="129"/>
      <c r="TMY161" s="129"/>
      <c r="TMZ161" s="129"/>
      <c r="TNA161" s="129"/>
      <c r="TNB161" s="129"/>
      <c r="TNC161" s="129"/>
      <c r="TND161" s="129"/>
      <c r="TNE161" s="129"/>
      <c r="TNF161" s="129"/>
      <c r="TNG161" s="129"/>
      <c r="TNH161" s="129"/>
      <c r="TNI161" s="129"/>
      <c r="TNJ161" s="129"/>
      <c r="TNK161" s="129"/>
      <c r="TNL161" s="129"/>
      <c r="TNM161" s="129"/>
      <c r="TNN161" s="129"/>
      <c r="TNO161" s="129"/>
      <c r="TNP161" s="129"/>
      <c r="TNQ161" s="129"/>
      <c r="TNR161" s="129"/>
      <c r="TNS161" s="129"/>
      <c r="TNT161" s="129"/>
      <c r="TNU161" s="129"/>
      <c r="TNV161" s="129"/>
      <c r="TNW161" s="129"/>
      <c r="TNX161" s="129"/>
      <c r="TNY161" s="129"/>
      <c r="TNZ161" s="129"/>
      <c r="TOA161" s="129"/>
      <c r="TOB161" s="129"/>
      <c r="TOC161" s="129"/>
      <c r="TOD161" s="129"/>
      <c r="TOE161" s="129"/>
      <c r="TOF161" s="129"/>
      <c r="TOG161" s="129"/>
      <c r="TOH161" s="129"/>
      <c r="TOI161" s="129"/>
      <c r="TOJ161" s="129"/>
      <c r="TOK161" s="129"/>
      <c r="TOL161" s="129"/>
      <c r="TOM161" s="129"/>
      <c r="TON161" s="129"/>
      <c r="TOO161" s="129"/>
      <c r="TOP161" s="129"/>
      <c r="TOQ161" s="129"/>
      <c r="TOR161" s="129"/>
      <c r="TOS161" s="129"/>
      <c r="TOT161" s="129"/>
      <c r="TOU161" s="129"/>
      <c r="TOV161" s="129"/>
      <c r="TOW161" s="129"/>
      <c r="TOX161" s="129"/>
      <c r="TOY161" s="129"/>
      <c r="TOZ161" s="129"/>
      <c r="TPA161" s="129"/>
      <c r="TPB161" s="129"/>
      <c r="TPC161" s="129"/>
      <c r="TPD161" s="129"/>
      <c r="TPE161" s="129"/>
      <c r="TPF161" s="129"/>
      <c r="TPG161" s="129"/>
      <c r="TPH161" s="129"/>
      <c r="TPI161" s="129"/>
      <c r="TPJ161" s="129"/>
      <c r="TPK161" s="129"/>
      <c r="TPL161" s="129"/>
      <c r="TPM161" s="129"/>
      <c r="TPN161" s="129"/>
      <c r="TPO161" s="129"/>
      <c r="TPP161" s="129"/>
      <c r="TPQ161" s="129"/>
      <c r="TPR161" s="129"/>
      <c r="TPS161" s="129"/>
      <c r="TPT161" s="129"/>
      <c r="TPU161" s="129"/>
      <c r="TPV161" s="129"/>
      <c r="TPW161" s="129"/>
      <c r="TPX161" s="129"/>
      <c r="TPY161" s="129"/>
      <c r="TPZ161" s="129"/>
      <c r="TQA161" s="129"/>
      <c r="TQB161" s="129"/>
      <c r="TQC161" s="129"/>
      <c r="TQD161" s="129"/>
      <c r="TQE161" s="129"/>
      <c r="TQF161" s="129"/>
      <c r="TQG161" s="129"/>
      <c r="TQH161" s="129"/>
      <c r="TQI161" s="129"/>
      <c r="TQJ161" s="129"/>
      <c r="TQK161" s="129"/>
      <c r="TQL161" s="129"/>
      <c r="TQM161" s="129"/>
      <c r="TQN161" s="129"/>
      <c r="TQO161" s="129"/>
      <c r="TQP161" s="129"/>
      <c r="TQQ161" s="129"/>
      <c r="TQR161" s="129"/>
      <c r="TQS161" s="129"/>
      <c r="TQT161" s="129"/>
      <c r="TQU161" s="129"/>
      <c r="TQV161" s="129"/>
      <c r="TQW161" s="129"/>
      <c r="TQX161" s="129"/>
      <c r="TQY161" s="129"/>
      <c r="TQZ161" s="129"/>
      <c r="TRA161" s="129"/>
      <c r="TRB161" s="129"/>
      <c r="TRC161" s="129"/>
      <c r="TRD161" s="129"/>
      <c r="TRE161" s="129"/>
      <c r="TRF161" s="129"/>
      <c r="TRG161" s="129"/>
      <c r="TRH161" s="129"/>
      <c r="TRI161" s="129"/>
      <c r="TRJ161" s="129"/>
      <c r="TRK161" s="129"/>
      <c r="TRL161" s="129"/>
      <c r="TRM161" s="129"/>
      <c r="TRN161" s="129"/>
      <c r="TRO161" s="129"/>
      <c r="TRP161" s="129"/>
      <c r="TRQ161" s="129"/>
      <c r="TRR161" s="129"/>
      <c r="TRS161" s="129"/>
      <c r="TRT161" s="129"/>
      <c r="TRU161" s="129"/>
      <c r="TRV161" s="129"/>
      <c r="TRW161" s="129"/>
      <c r="TRX161" s="129"/>
      <c r="TRY161" s="129"/>
      <c r="TRZ161" s="129"/>
      <c r="TSA161" s="129"/>
      <c r="TSB161" s="129"/>
      <c r="TSC161" s="129"/>
      <c r="TSD161" s="129"/>
      <c r="TSE161" s="129"/>
      <c r="TSF161" s="129"/>
      <c r="TSG161" s="129"/>
      <c r="TSH161" s="129"/>
      <c r="TSI161" s="129"/>
      <c r="TSJ161" s="129"/>
      <c r="TSK161" s="129"/>
      <c r="TSL161" s="129"/>
      <c r="TSM161" s="129"/>
      <c r="TSN161" s="129"/>
      <c r="TSO161" s="129"/>
      <c r="TSP161" s="129"/>
      <c r="TSQ161" s="129"/>
      <c r="TSR161" s="129"/>
      <c r="TSS161" s="129"/>
      <c r="TST161" s="129"/>
      <c r="TSU161" s="129"/>
      <c r="TSV161" s="129"/>
      <c r="TSW161" s="129"/>
      <c r="TSX161" s="129"/>
      <c r="TSY161" s="129"/>
      <c r="TSZ161" s="129"/>
      <c r="TTA161" s="129"/>
      <c r="TTB161" s="129"/>
      <c r="TTC161" s="129"/>
      <c r="TTD161" s="129"/>
      <c r="TTE161" s="129"/>
      <c r="TTF161" s="129"/>
      <c r="TTG161" s="129"/>
      <c r="TTH161" s="129"/>
      <c r="TTI161" s="129"/>
      <c r="TTJ161" s="129"/>
      <c r="TTK161" s="129"/>
      <c r="TTL161" s="129"/>
      <c r="TTM161" s="129"/>
      <c r="TTN161" s="129"/>
      <c r="TTO161" s="129"/>
      <c r="TTP161" s="129"/>
      <c r="TTQ161" s="129"/>
      <c r="TTR161" s="129"/>
      <c r="TTS161" s="129"/>
      <c r="TTT161" s="129"/>
      <c r="TTU161" s="129"/>
      <c r="TTV161" s="129"/>
      <c r="TTW161" s="129"/>
      <c r="TTX161" s="129"/>
      <c r="TTY161" s="129"/>
      <c r="TTZ161" s="129"/>
      <c r="TUA161" s="129"/>
      <c r="TUB161" s="129"/>
      <c r="TUC161" s="129"/>
      <c r="TUD161" s="129"/>
      <c r="TUE161" s="129"/>
      <c r="TUF161" s="129"/>
      <c r="TUG161" s="129"/>
      <c r="TUH161" s="129"/>
      <c r="TUI161" s="129"/>
      <c r="TUJ161" s="129"/>
      <c r="TUK161" s="129"/>
      <c r="TUL161" s="129"/>
      <c r="TUM161" s="129"/>
      <c r="TUN161" s="129"/>
      <c r="TUO161" s="129"/>
      <c r="TUP161" s="129"/>
      <c r="TUQ161" s="129"/>
      <c r="TUR161" s="129"/>
      <c r="TUS161" s="129"/>
      <c r="TUT161" s="129"/>
      <c r="TUU161" s="129"/>
      <c r="TUV161" s="129"/>
      <c r="TUW161" s="129"/>
      <c r="TUX161" s="129"/>
      <c r="TUY161" s="129"/>
      <c r="TUZ161" s="129"/>
      <c r="TVA161" s="129"/>
      <c r="TVB161" s="129"/>
      <c r="TVC161" s="129"/>
      <c r="TVD161" s="129"/>
      <c r="TVE161" s="129"/>
      <c r="TVF161" s="129"/>
      <c r="TVG161" s="129"/>
      <c r="TVH161" s="129"/>
      <c r="TVI161" s="129"/>
      <c r="TVJ161" s="129"/>
      <c r="TVK161" s="129"/>
      <c r="TVL161" s="129"/>
      <c r="TVM161" s="129"/>
      <c r="TVN161" s="129"/>
      <c r="TVO161" s="129"/>
      <c r="TVP161" s="129"/>
      <c r="TVQ161" s="129"/>
      <c r="TVR161" s="129"/>
      <c r="TVS161" s="129"/>
      <c r="TVT161" s="129"/>
      <c r="TVU161" s="129"/>
      <c r="TVV161" s="129"/>
      <c r="TVW161" s="129"/>
      <c r="TVX161" s="129"/>
      <c r="TVY161" s="129"/>
      <c r="TVZ161" s="129"/>
      <c r="TWA161" s="129"/>
      <c r="TWB161" s="129"/>
      <c r="TWC161" s="129"/>
      <c r="TWD161" s="129"/>
      <c r="TWE161" s="129"/>
      <c r="TWF161" s="129"/>
      <c r="TWG161" s="129"/>
      <c r="TWH161" s="129"/>
      <c r="TWI161" s="129"/>
      <c r="TWJ161" s="129"/>
      <c r="TWK161" s="129"/>
      <c r="TWL161" s="129"/>
      <c r="TWM161" s="129"/>
      <c r="TWN161" s="129"/>
      <c r="TWO161" s="129"/>
      <c r="TWP161" s="129"/>
      <c r="TWQ161" s="129"/>
      <c r="TWR161" s="129"/>
      <c r="TWS161" s="129"/>
      <c r="TWT161" s="129"/>
      <c r="TWU161" s="129"/>
      <c r="TWV161" s="129"/>
      <c r="TWW161" s="129"/>
      <c r="TWX161" s="129"/>
      <c r="TWY161" s="129"/>
      <c r="TWZ161" s="129"/>
      <c r="TXA161" s="129"/>
      <c r="TXB161" s="129"/>
      <c r="TXC161" s="129"/>
      <c r="TXD161" s="129"/>
      <c r="TXE161" s="129"/>
      <c r="TXF161" s="129"/>
      <c r="TXG161" s="129"/>
      <c r="TXH161" s="129"/>
      <c r="TXI161" s="129"/>
      <c r="TXJ161" s="129"/>
      <c r="TXK161" s="129"/>
      <c r="TXL161" s="129"/>
      <c r="TXM161" s="129"/>
      <c r="TXN161" s="129"/>
      <c r="TXO161" s="129"/>
      <c r="TXP161" s="129"/>
      <c r="TXQ161" s="129"/>
      <c r="TXR161" s="129"/>
      <c r="TXS161" s="129"/>
      <c r="TXT161" s="129"/>
      <c r="TXU161" s="129"/>
      <c r="TXV161" s="129"/>
      <c r="TXW161" s="129"/>
      <c r="TXX161" s="129"/>
      <c r="TXY161" s="129"/>
      <c r="TXZ161" s="129"/>
      <c r="TYA161" s="129"/>
      <c r="TYB161" s="129"/>
      <c r="TYC161" s="129"/>
      <c r="TYD161" s="129"/>
      <c r="TYE161" s="129"/>
      <c r="TYF161" s="129"/>
      <c r="TYG161" s="129"/>
      <c r="TYH161" s="129"/>
      <c r="TYI161" s="129"/>
      <c r="TYJ161" s="129"/>
      <c r="TYK161" s="129"/>
      <c r="TYL161" s="129"/>
      <c r="TYM161" s="129"/>
      <c r="TYN161" s="129"/>
      <c r="TYO161" s="129"/>
      <c r="TYP161" s="129"/>
      <c r="TYQ161" s="129"/>
      <c r="TYR161" s="129"/>
      <c r="TYS161" s="129"/>
      <c r="TYT161" s="129"/>
      <c r="TYU161" s="129"/>
      <c r="TYV161" s="129"/>
      <c r="TYW161" s="129"/>
      <c r="TYX161" s="129"/>
      <c r="TYY161" s="129"/>
      <c r="TYZ161" s="129"/>
      <c r="TZA161" s="129"/>
      <c r="TZB161" s="129"/>
      <c r="TZC161" s="129"/>
      <c r="TZD161" s="129"/>
      <c r="TZE161" s="129"/>
      <c r="TZF161" s="129"/>
      <c r="TZG161" s="129"/>
      <c r="TZH161" s="129"/>
      <c r="TZI161" s="129"/>
      <c r="TZJ161" s="129"/>
      <c r="TZK161" s="129"/>
      <c r="TZL161" s="129"/>
      <c r="TZM161" s="129"/>
      <c r="TZN161" s="129"/>
      <c r="TZO161" s="129"/>
      <c r="TZP161" s="129"/>
      <c r="TZQ161" s="129"/>
      <c r="TZR161" s="129"/>
      <c r="TZS161" s="129"/>
      <c r="TZT161" s="129"/>
      <c r="TZU161" s="129"/>
      <c r="TZV161" s="129"/>
      <c r="TZW161" s="129"/>
      <c r="TZX161" s="129"/>
      <c r="TZY161" s="129"/>
      <c r="TZZ161" s="129"/>
      <c r="UAA161" s="129"/>
      <c r="UAB161" s="129"/>
      <c r="UAC161" s="129"/>
      <c r="UAD161" s="129"/>
      <c r="UAE161" s="129"/>
      <c r="UAF161" s="129"/>
      <c r="UAG161" s="129"/>
      <c r="UAH161" s="129"/>
      <c r="UAI161" s="129"/>
      <c r="UAJ161" s="129"/>
      <c r="UAK161" s="129"/>
      <c r="UAL161" s="129"/>
      <c r="UAM161" s="129"/>
      <c r="UAN161" s="129"/>
      <c r="UAO161" s="129"/>
      <c r="UAP161" s="129"/>
      <c r="UAQ161" s="129"/>
      <c r="UAR161" s="129"/>
      <c r="UAS161" s="129"/>
      <c r="UAT161" s="129"/>
      <c r="UAU161" s="129"/>
      <c r="UAV161" s="129"/>
      <c r="UAW161" s="129"/>
      <c r="UAX161" s="129"/>
      <c r="UAY161" s="129"/>
      <c r="UAZ161" s="129"/>
      <c r="UBA161" s="129"/>
      <c r="UBB161" s="129"/>
      <c r="UBC161" s="129"/>
      <c r="UBD161" s="129"/>
      <c r="UBE161" s="129"/>
      <c r="UBF161" s="129"/>
      <c r="UBG161" s="129"/>
      <c r="UBH161" s="129"/>
      <c r="UBI161" s="129"/>
      <c r="UBJ161" s="129"/>
      <c r="UBK161" s="129"/>
      <c r="UBL161" s="129"/>
      <c r="UBM161" s="129"/>
      <c r="UBN161" s="129"/>
      <c r="UBO161" s="129"/>
      <c r="UBP161" s="129"/>
      <c r="UBQ161" s="129"/>
      <c r="UBR161" s="129"/>
      <c r="UBS161" s="129"/>
      <c r="UBT161" s="129"/>
      <c r="UBU161" s="129"/>
      <c r="UBV161" s="129"/>
      <c r="UBW161" s="129"/>
      <c r="UBX161" s="129"/>
      <c r="UBY161" s="129"/>
      <c r="UBZ161" s="129"/>
      <c r="UCA161" s="129"/>
      <c r="UCB161" s="129"/>
      <c r="UCC161" s="129"/>
      <c r="UCD161" s="129"/>
      <c r="UCE161" s="129"/>
      <c r="UCF161" s="129"/>
      <c r="UCG161" s="129"/>
      <c r="UCH161" s="129"/>
      <c r="UCI161" s="129"/>
      <c r="UCJ161" s="129"/>
      <c r="UCK161" s="129"/>
      <c r="UCL161" s="129"/>
      <c r="UCM161" s="129"/>
      <c r="UCN161" s="129"/>
      <c r="UCO161" s="129"/>
      <c r="UCP161" s="129"/>
      <c r="UCQ161" s="129"/>
      <c r="UCR161" s="129"/>
      <c r="UCS161" s="129"/>
      <c r="UCT161" s="129"/>
      <c r="UCU161" s="129"/>
      <c r="UCV161" s="129"/>
      <c r="UCW161" s="129"/>
      <c r="UCX161" s="129"/>
      <c r="UCY161" s="129"/>
      <c r="UCZ161" s="129"/>
      <c r="UDA161" s="129"/>
      <c r="UDB161" s="129"/>
      <c r="UDC161" s="129"/>
      <c r="UDD161" s="129"/>
      <c r="UDE161" s="129"/>
      <c r="UDF161" s="129"/>
      <c r="UDG161" s="129"/>
      <c r="UDH161" s="129"/>
      <c r="UDI161" s="129"/>
      <c r="UDJ161" s="129"/>
      <c r="UDK161" s="129"/>
      <c r="UDL161" s="129"/>
      <c r="UDM161" s="129"/>
      <c r="UDN161" s="129"/>
      <c r="UDO161" s="129"/>
      <c r="UDP161" s="129"/>
      <c r="UDQ161" s="129"/>
      <c r="UDR161" s="129"/>
      <c r="UDS161" s="129"/>
      <c r="UDT161" s="129"/>
      <c r="UDU161" s="129"/>
      <c r="UDV161" s="129"/>
      <c r="UDW161" s="129"/>
      <c r="UDX161" s="129"/>
      <c r="UDY161" s="129"/>
      <c r="UDZ161" s="129"/>
      <c r="UEA161" s="129"/>
      <c r="UEB161" s="129"/>
      <c r="UEC161" s="129"/>
      <c r="UED161" s="129"/>
      <c r="UEE161" s="129"/>
      <c r="UEF161" s="129"/>
      <c r="UEG161" s="129"/>
      <c r="UEH161" s="129"/>
      <c r="UEI161" s="129"/>
      <c r="UEJ161" s="129"/>
      <c r="UEK161" s="129"/>
      <c r="UEL161" s="129"/>
      <c r="UEM161" s="129"/>
      <c r="UEN161" s="129"/>
      <c r="UEO161" s="129"/>
      <c r="UEP161" s="129"/>
      <c r="UEQ161" s="129"/>
      <c r="UER161" s="129"/>
      <c r="UES161" s="129"/>
      <c r="UET161" s="129"/>
      <c r="UEU161" s="129"/>
      <c r="UEV161" s="129"/>
      <c r="UEW161" s="129"/>
      <c r="UEX161" s="129"/>
      <c r="UEY161" s="129"/>
      <c r="UEZ161" s="129"/>
      <c r="UFA161" s="129"/>
      <c r="UFB161" s="129"/>
      <c r="UFC161" s="129"/>
      <c r="UFD161" s="129"/>
      <c r="UFE161" s="129"/>
      <c r="UFF161" s="129"/>
      <c r="UFG161" s="129"/>
      <c r="UFH161" s="129"/>
      <c r="UFI161" s="129"/>
      <c r="UFJ161" s="129"/>
      <c r="UFK161" s="129"/>
      <c r="UFL161" s="129"/>
      <c r="UFM161" s="129"/>
      <c r="UFN161" s="129"/>
      <c r="UFO161" s="129"/>
      <c r="UFP161" s="129"/>
      <c r="UFQ161" s="129"/>
      <c r="UFR161" s="129"/>
      <c r="UFS161" s="129"/>
      <c r="UFT161" s="129"/>
      <c r="UFU161" s="129"/>
      <c r="UFV161" s="129"/>
      <c r="UFW161" s="129"/>
      <c r="UFX161" s="129"/>
      <c r="UFY161" s="129"/>
      <c r="UFZ161" s="129"/>
      <c r="UGA161" s="129"/>
      <c r="UGB161" s="129"/>
      <c r="UGC161" s="129"/>
      <c r="UGD161" s="129"/>
      <c r="UGE161" s="129"/>
      <c r="UGF161" s="129"/>
      <c r="UGG161" s="129"/>
      <c r="UGH161" s="129"/>
      <c r="UGI161" s="129"/>
      <c r="UGJ161" s="129"/>
      <c r="UGK161" s="129"/>
      <c r="UGL161" s="129"/>
      <c r="UGM161" s="129"/>
      <c r="UGN161" s="129"/>
      <c r="UGO161" s="129"/>
      <c r="UGP161" s="129"/>
      <c r="UGQ161" s="129"/>
      <c r="UGR161" s="129"/>
      <c r="UGS161" s="129"/>
      <c r="UGT161" s="129"/>
      <c r="UGU161" s="129"/>
      <c r="UGV161" s="129"/>
      <c r="UGW161" s="129"/>
      <c r="UGX161" s="129"/>
      <c r="UGY161" s="129"/>
      <c r="UGZ161" s="129"/>
      <c r="UHA161" s="129"/>
      <c r="UHB161" s="129"/>
      <c r="UHC161" s="129"/>
      <c r="UHD161" s="129"/>
      <c r="UHE161" s="129"/>
      <c r="UHF161" s="129"/>
      <c r="UHG161" s="129"/>
      <c r="UHH161" s="129"/>
      <c r="UHI161" s="129"/>
      <c r="UHJ161" s="129"/>
      <c r="UHK161" s="129"/>
      <c r="UHL161" s="129"/>
      <c r="UHM161" s="129"/>
      <c r="UHN161" s="129"/>
      <c r="UHO161" s="129"/>
      <c r="UHP161" s="129"/>
      <c r="UHQ161" s="129"/>
      <c r="UHR161" s="129"/>
      <c r="UHS161" s="129"/>
      <c r="UHT161" s="129"/>
      <c r="UHU161" s="129"/>
      <c r="UHV161" s="129"/>
      <c r="UHW161" s="129"/>
      <c r="UHX161" s="129"/>
      <c r="UHY161" s="129"/>
      <c r="UHZ161" s="129"/>
      <c r="UIA161" s="129"/>
      <c r="UIB161" s="129"/>
      <c r="UIC161" s="129"/>
      <c r="UID161" s="129"/>
      <c r="UIE161" s="129"/>
      <c r="UIF161" s="129"/>
      <c r="UIG161" s="129"/>
      <c r="UIH161" s="129"/>
      <c r="UII161" s="129"/>
      <c r="UIJ161" s="129"/>
      <c r="UIK161" s="129"/>
      <c r="UIL161" s="129"/>
      <c r="UIM161" s="129"/>
      <c r="UIN161" s="129"/>
      <c r="UIO161" s="129"/>
      <c r="UIP161" s="129"/>
      <c r="UIQ161" s="129"/>
      <c r="UIR161" s="129"/>
      <c r="UIS161" s="129"/>
      <c r="UIT161" s="129"/>
      <c r="UIU161" s="129"/>
      <c r="UIV161" s="129"/>
      <c r="UIW161" s="129"/>
      <c r="UIX161" s="129"/>
      <c r="UIY161" s="129"/>
      <c r="UIZ161" s="129"/>
      <c r="UJA161" s="129"/>
      <c r="UJB161" s="129"/>
      <c r="UJC161" s="129"/>
      <c r="UJD161" s="129"/>
      <c r="UJE161" s="129"/>
      <c r="UJF161" s="129"/>
      <c r="UJG161" s="129"/>
      <c r="UJH161" s="129"/>
      <c r="UJI161" s="129"/>
      <c r="UJJ161" s="129"/>
      <c r="UJK161" s="129"/>
      <c r="UJL161" s="129"/>
      <c r="UJM161" s="129"/>
      <c r="UJN161" s="129"/>
      <c r="UJO161" s="129"/>
      <c r="UJP161" s="129"/>
      <c r="UJQ161" s="129"/>
      <c r="UJR161" s="129"/>
      <c r="UJS161" s="129"/>
      <c r="UJT161" s="129"/>
      <c r="UJU161" s="129"/>
      <c r="UJV161" s="129"/>
      <c r="UJW161" s="129"/>
      <c r="UJX161" s="129"/>
      <c r="UJY161" s="129"/>
      <c r="UJZ161" s="129"/>
      <c r="UKA161" s="129"/>
      <c r="UKB161" s="129"/>
      <c r="UKC161" s="129"/>
      <c r="UKD161" s="129"/>
      <c r="UKE161" s="129"/>
      <c r="UKF161" s="129"/>
      <c r="UKG161" s="129"/>
      <c r="UKH161" s="129"/>
      <c r="UKI161" s="129"/>
      <c r="UKJ161" s="129"/>
      <c r="UKK161" s="129"/>
      <c r="UKL161" s="129"/>
      <c r="UKM161" s="129"/>
      <c r="UKN161" s="129"/>
      <c r="UKO161" s="129"/>
      <c r="UKP161" s="129"/>
      <c r="UKQ161" s="129"/>
      <c r="UKR161" s="129"/>
      <c r="UKS161" s="129"/>
      <c r="UKT161" s="129"/>
      <c r="UKU161" s="129"/>
      <c r="UKV161" s="129"/>
      <c r="UKW161" s="129"/>
      <c r="UKX161" s="129"/>
      <c r="UKY161" s="129"/>
      <c r="UKZ161" s="129"/>
      <c r="ULA161" s="129"/>
      <c r="ULB161" s="129"/>
      <c r="ULC161" s="129"/>
      <c r="ULD161" s="129"/>
      <c r="ULE161" s="129"/>
      <c r="ULF161" s="129"/>
      <c r="ULG161" s="129"/>
      <c r="ULH161" s="129"/>
      <c r="ULI161" s="129"/>
      <c r="ULJ161" s="129"/>
      <c r="ULK161" s="129"/>
      <c r="ULL161" s="129"/>
      <c r="ULM161" s="129"/>
      <c r="ULN161" s="129"/>
      <c r="ULO161" s="129"/>
      <c r="ULP161" s="129"/>
      <c r="ULQ161" s="129"/>
      <c r="ULR161" s="129"/>
      <c r="ULS161" s="129"/>
      <c r="ULT161" s="129"/>
      <c r="ULU161" s="129"/>
      <c r="ULV161" s="129"/>
      <c r="ULW161" s="129"/>
      <c r="ULX161" s="129"/>
      <c r="ULY161" s="129"/>
      <c r="ULZ161" s="129"/>
      <c r="UMA161" s="129"/>
      <c r="UMB161" s="129"/>
      <c r="UMC161" s="129"/>
      <c r="UMD161" s="129"/>
      <c r="UME161" s="129"/>
      <c r="UMF161" s="129"/>
      <c r="UMG161" s="129"/>
      <c r="UMH161" s="129"/>
      <c r="UMI161" s="129"/>
      <c r="UMJ161" s="129"/>
      <c r="UMK161" s="129"/>
      <c r="UML161" s="129"/>
      <c r="UMM161" s="129"/>
      <c r="UMN161" s="129"/>
      <c r="UMO161" s="129"/>
      <c r="UMP161" s="129"/>
      <c r="UMQ161" s="129"/>
      <c r="UMR161" s="129"/>
      <c r="UMS161" s="129"/>
      <c r="UMT161" s="129"/>
      <c r="UMU161" s="129"/>
      <c r="UMV161" s="129"/>
      <c r="UMW161" s="129"/>
      <c r="UMX161" s="129"/>
      <c r="UMY161" s="129"/>
      <c r="UMZ161" s="129"/>
      <c r="UNA161" s="129"/>
      <c r="UNB161" s="129"/>
      <c r="UNC161" s="129"/>
      <c r="UND161" s="129"/>
      <c r="UNE161" s="129"/>
      <c r="UNF161" s="129"/>
      <c r="UNG161" s="129"/>
      <c r="UNH161" s="129"/>
      <c r="UNI161" s="129"/>
      <c r="UNJ161" s="129"/>
      <c r="UNK161" s="129"/>
      <c r="UNL161" s="129"/>
      <c r="UNM161" s="129"/>
      <c r="UNN161" s="129"/>
      <c r="UNO161" s="129"/>
      <c r="UNP161" s="129"/>
      <c r="UNQ161" s="129"/>
      <c r="UNR161" s="129"/>
      <c r="UNS161" s="129"/>
      <c r="UNT161" s="129"/>
      <c r="UNU161" s="129"/>
      <c r="UNV161" s="129"/>
      <c r="UNW161" s="129"/>
      <c r="UNX161" s="129"/>
      <c r="UNY161" s="129"/>
      <c r="UNZ161" s="129"/>
      <c r="UOA161" s="129"/>
      <c r="UOB161" s="129"/>
      <c r="UOC161" s="129"/>
      <c r="UOD161" s="129"/>
      <c r="UOE161" s="129"/>
      <c r="UOF161" s="129"/>
      <c r="UOG161" s="129"/>
      <c r="UOH161" s="129"/>
      <c r="UOI161" s="129"/>
      <c r="UOJ161" s="129"/>
      <c r="UOK161" s="129"/>
      <c r="UOL161" s="129"/>
      <c r="UOM161" s="129"/>
      <c r="UON161" s="129"/>
      <c r="UOO161" s="129"/>
      <c r="UOP161" s="129"/>
      <c r="UOQ161" s="129"/>
      <c r="UOR161" s="129"/>
      <c r="UOS161" s="129"/>
      <c r="UOT161" s="129"/>
      <c r="UOU161" s="129"/>
      <c r="UOV161" s="129"/>
      <c r="UOW161" s="129"/>
      <c r="UOX161" s="129"/>
      <c r="UOY161" s="129"/>
      <c r="UOZ161" s="129"/>
      <c r="UPA161" s="129"/>
      <c r="UPB161" s="129"/>
      <c r="UPC161" s="129"/>
      <c r="UPD161" s="129"/>
      <c r="UPE161" s="129"/>
      <c r="UPF161" s="129"/>
      <c r="UPG161" s="129"/>
      <c r="UPH161" s="129"/>
      <c r="UPI161" s="129"/>
      <c r="UPJ161" s="129"/>
      <c r="UPK161" s="129"/>
      <c r="UPL161" s="129"/>
      <c r="UPM161" s="129"/>
      <c r="UPN161" s="129"/>
      <c r="UPO161" s="129"/>
      <c r="UPP161" s="129"/>
      <c r="UPQ161" s="129"/>
      <c r="UPR161" s="129"/>
      <c r="UPS161" s="129"/>
      <c r="UPT161" s="129"/>
      <c r="UPU161" s="129"/>
      <c r="UPV161" s="129"/>
      <c r="UPW161" s="129"/>
      <c r="UPX161" s="129"/>
      <c r="UPY161" s="129"/>
      <c r="UPZ161" s="129"/>
      <c r="UQA161" s="129"/>
      <c r="UQB161" s="129"/>
      <c r="UQC161" s="129"/>
      <c r="UQD161" s="129"/>
      <c r="UQE161" s="129"/>
      <c r="UQF161" s="129"/>
      <c r="UQG161" s="129"/>
      <c r="UQH161" s="129"/>
      <c r="UQI161" s="129"/>
      <c r="UQJ161" s="129"/>
      <c r="UQK161" s="129"/>
      <c r="UQL161" s="129"/>
      <c r="UQM161" s="129"/>
      <c r="UQN161" s="129"/>
      <c r="UQO161" s="129"/>
      <c r="UQP161" s="129"/>
      <c r="UQQ161" s="129"/>
      <c r="UQR161" s="129"/>
      <c r="UQS161" s="129"/>
      <c r="UQT161" s="129"/>
      <c r="UQU161" s="129"/>
      <c r="UQV161" s="129"/>
      <c r="UQW161" s="129"/>
      <c r="UQX161" s="129"/>
      <c r="UQY161" s="129"/>
      <c r="UQZ161" s="129"/>
      <c r="URA161" s="129"/>
      <c r="URB161" s="129"/>
      <c r="URC161" s="129"/>
      <c r="URD161" s="129"/>
      <c r="URE161" s="129"/>
      <c r="URF161" s="129"/>
      <c r="URG161" s="129"/>
      <c r="URH161" s="129"/>
      <c r="URI161" s="129"/>
      <c r="URJ161" s="129"/>
      <c r="URK161" s="129"/>
      <c r="URL161" s="129"/>
      <c r="URM161" s="129"/>
      <c r="URN161" s="129"/>
      <c r="URO161" s="129"/>
      <c r="URP161" s="129"/>
      <c r="URQ161" s="129"/>
      <c r="URR161" s="129"/>
      <c r="URS161" s="129"/>
      <c r="URT161" s="129"/>
      <c r="URU161" s="129"/>
      <c r="URV161" s="129"/>
      <c r="URW161" s="129"/>
      <c r="URX161" s="129"/>
      <c r="URY161" s="129"/>
      <c r="URZ161" s="129"/>
      <c r="USA161" s="129"/>
      <c r="USB161" s="129"/>
      <c r="USC161" s="129"/>
      <c r="USD161" s="129"/>
      <c r="USE161" s="129"/>
      <c r="USF161" s="129"/>
      <c r="USG161" s="129"/>
      <c r="USH161" s="129"/>
      <c r="USI161" s="129"/>
      <c r="USJ161" s="129"/>
      <c r="USK161" s="129"/>
      <c r="USL161" s="129"/>
      <c r="USM161" s="129"/>
      <c r="USN161" s="129"/>
      <c r="USO161" s="129"/>
      <c r="USP161" s="129"/>
      <c r="USQ161" s="129"/>
      <c r="USR161" s="129"/>
      <c r="USS161" s="129"/>
      <c r="UST161" s="129"/>
      <c r="USU161" s="129"/>
      <c r="USV161" s="129"/>
      <c r="USW161" s="129"/>
      <c r="USX161" s="129"/>
      <c r="USY161" s="129"/>
      <c r="USZ161" s="129"/>
      <c r="UTA161" s="129"/>
      <c r="UTB161" s="129"/>
      <c r="UTC161" s="129"/>
      <c r="UTD161" s="129"/>
      <c r="UTE161" s="129"/>
      <c r="UTF161" s="129"/>
      <c r="UTG161" s="129"/>
      <c r="UTH161" s="129"/>
      <c r="UTI161" s="129"/>
      <c r="UTJ161" s="129"/>
      <c r="UTK161" s="129"/>
      <c r="UTL161" s="129"/>
      <c r="UTM161" s="129"/>
      <c r="UTN161" s="129"/>
      <c r="UTO161" s="129"/>
      <c r="UTP161" s="129"/>
      <c r="UTQ161" s="129"/>
      <c r="UTR161" s="129"/>
      <c r="UTS161" s="129"/>
      <c r="UTT161" s="129"/>
      <c r="UTU161" s="129"/>
      <c r="UTV161" s="129"/>
      <c r="UTW161" s="129"/>
      <c r="UTX161" s="129"/>
      <c r="UTY161" s="129"/>
      <c r="UTZ161" s="129"/>
      <c r="UUA161" s="129"/>
      <c r="UUB161" s="129"/>
      <c r="UUC161" s="129"/>
      <c r="UUD161" s="129"/>
      <c r="UUE161" s="129"/>
      <c r="UUF161" s="129"/>
      <c r="UUG161" s="129"/>
      <c r="UUH161" s="129"/>
      <c r="UUI161" s="129"/>
      <c r="UUJ161" s="129"/>
      <c r="UUK161" s="129"/>
      <c r="UUL161" s="129"/>
      <c r="UUM161" s="129"/>
      <c r="UUN161" s="129"/>
      <c r="UUO161" s="129"/>
      <c r="UUP161" s="129"/>
      <c r="UUQ161" s="129"/>
      <c r="UUR161" s="129"/>
      <c r="UUS161" s="129"/>
      <c r="UUT161" s="129"/>
      <c r="UUU161" s="129"/>
      <c r="UUV161" s="129"/>
      <c r="UUW161" s="129"/>
      <c r="UUX161" s="129"/>
      <c r="UUY161" s="129"/>
      <c r="UUZ161" s="129"/>
      <c r="UVA161" s="129"/>
      <c r="UVB161" s="129"/>
      <c r="UVC161" s="129"/>
      <c r="UVD161" s="129"/>
      <c r="UVE161" s="129"/>
      <c r="UVF161" s="129"/>
      <c r="UVG161" s="129"/>
      <c r="UVH161" s="129"/>
      <c r="UVI161" s="129"/>
      <c r="UVJ161" s="129"/>
      <c r="UVK161" s="129"/>
      <c r="UVL161" s="129"/>
      <c r="UVM161" s="129"/>
      <c r="UVN161" s="129"/>
      <c r="UVO161" s="129"/>
      <c r="UVP161" s="129"/>
      <c r="UVQ161" s="129"/>
      <c r="UVR161" s="129"/>
      <c r="UVS161" s="129"/>
      <c r="UVT161" s="129"/>
      <c r="UVU161" s="129"/>
      <c r="UVV161" s="129"/>
      <c r="UVW161" s="129"/>
      <c r="UVX161" s="129"/>
      <c r="UVY161" s="129"/>
      <c r="UVZ161" s="129"/>
      <c r="UWA161" s="129"/>
      <c r="UWB161" s="129"/>
      <c r="UWC161" s="129"/>
      <c r="UWD161" s="129"/>
      <c r="UWE161" s="129"/>
      <c r="UWF161" s="129"/>
      <c r="UWG161" s="129"/>
      <c r="UWH161" s="129"/>
      <c r="UWI161" s="129"/>
      <c r="UWJ161" s="129"/>
      <c r="UWK161" s="129"/>
      <c r="UWL161" s="129"/>
      <c r="UWM161" s="129"/>
      <c r="UWN161" s="129"/>
      <c r="UWO161" s="129"/>
      <c r="UWP161" s="129"/>
      <c r="UWQ161" s="129"/>
      <c r="UWR161" s="129"/>
      <c r="UWS161" s="129"/>
      <c r="UWT161" s="129"/>
      <c r="UWU161" s="129"/>
      <c r="UWV161" s="129"/>
      <c r="UWW161" s="129"/>
      <c r="UWX161" s="129"/>
      <c r="UWY161" s="129"/>
      <c r="UWZ161" s="129"/>
      <c r="UXA161" s="129"/>
      <c r="UXB161" s="129"/>
      <c r="UXC161" s="129"/>
      <c r="UXD161" s="129"/>
      <c r="UXE161" s="129"/>
      <c r="UXF161" s="129"/>
      <c r="UXG161" s="129"/>
      <c r="UXH161" s="129"/>
      <c r="UXI161" s="129"/>
      <c r="UXJ161" s="129"/>
      <c r="UXK161" s="129"/>
      <c r="UXL161" s="129"/>
      <c r="UXM161" s="129"/>
      <c r="UXN161" s="129"/>
      <c r="UXO161" s="129"/>
      <c r="UXP161" s="129"/>
      <c r="UXQ161" s="129"/>
      <c r="UXR161" s="129"/>
      <c r="UXS161" s="129"/>
      <c r="UXT161" s="129"/>
      <c r="UXU161" s="129"/>
      <c r="UXV161" s="129"/>
      <c r="UXW161" s="129"/>
      <c r="UXX161" s="129"/>
      <c r="UXY161" s="129"/>
      <c r="UXZ161" s="129"/>
      <c r="UYA161" s="129"/>
      <c r="UYB161" s="129"/>
      <c r="UYC161" s="129"/>
      <c r="UYD161" s="129"/>
      <c r="UYE161" s="129"/>
      <c r="UYF161" s="129"/>
      <c r="UYG161" s="129"/>
      <c r="UYH161" s="129"/>
      <c r="UYI161" s="129"/>
      <c r="UYJ161" s="129"/>
      <c r="UYK161" s="129"/>
      <c r="UYL161" s="129"/>
      <c r="UYM161" s="129"/>
      <c r="UYN161" s="129"/>
      <c r="UYO161" s="129"/>
      <c r="UYP161" s="129"/>
      <c r="UYQ161" s="129"/>
      <c r="UYR161" s="129"/>
      <c r="UYS161" s="129"/>
      <c r="UYT161" s="129"/>
      <c r="UYU161" s="129"/>
      <c r="UYV161" s="129"/>
      <c r="UYW161" s="129"/>
      <c r="UYX161" s="129"/>
      <c r="UYY161" s="129"/>
      <c r="UYZ161" s="129"/>
      <c r="UZA161" s="129"/>
      <c r="UZB161" s="129"/>
      <c r="UZC161" s="129"/>
      <c r="UZD161" s="129"/>
      <c r="UZE161" s="129"/>
      <c r="UZF161" s="129"/>
      <c r="UZG161" s="129"/>
      <c r="UZH161" s="129"/>
      <c r="UZI161" s="129"/>
      <c r="UZJ161" s="129"/>
      <c r="UZK161" s="129"/>
      <c r="UZL161" s="129"/>
      <c r="UZM161" s="129"/>
      <c r="UZN161" s="129"/>
      <c r="UZO161" s="129"/>
      <c r="UZP161" s="129"/>
      <c r="UZQ161" s="129"/>
      <c r="UZR161" s="129"/>
      <c r="UZS161" s="129"/>
      <c r="UZT161" s="129"/>
      <c r="UZU161" s="129"/>
      <c r="UZV161" s="129"/>
      <c r="UZW161" s="129"/>
      <c r="UZX161" s="129"/>
      <c r="UZY161" s="129"/>
      <c r="UZZ161" s="129"/>
      <c r="VAA161" s="129"/>
      <c r="VAB161" s="129"/>
      <c r="VAC161" s="129"/>
      <c r="VAD161" s="129"/>
      <c r="VAE161" s="129"/>
      <c r="VAF161" s="129"/>
      <c r="VAG161" s="129"/>
      <c r="VAH161" s="129"/>
      <c r="VAI161" s="129"/>
      <c r="VAJ161" s="129"/>
      <c r="VAK161" s="129"/>
      <c r="VAL161" s="129"/>
      <c r="VAM161" s="129"/>
      <c r="VAN161" s="129"/>
      <c r="VAO161" s="129"/>
      <c r="VAP161" s="129"/>
      <c r="VAQ161" s="129"/>
      <c r="VAR161" s="129"/>
      <c r="VAS161" s="129"/>
      <c r="VAT161" s="129"/>
      <c r="VAU161" s="129"/>
      <c r="VAV161" s="129"/>
      <c r="VAW161" s="129"/>
      <c r="VAX161" s="129"/>
      <c r="VAY161" s="129"/>
      <c r="VAZ161" s="129"/>
      <c r="VBA161" s="129"/>
      <c r="VBB161" s="129"/>
      <c r="VBC161" s="129"/>
      <c r="VBD161" s="129"/>
      <c r="VBE161" s="129"/>
      <c r="VBF161" s="129"/>
      <c r="VBG161" s="129"/>
      <c r="VBH161" s="129"/>
      <c r="VBI161" s="129"/>
      <c r="VBJ161" s="129"/>
      <c r="VBK161" s="129"/>
      <c r="VBL161" s="129"/>
      <c r="VBM161" s="129"/>
      <c r="VBN161" s="129"/>
      <c r="VBO161" s="129"/>
      <c r="VBP161" s="129"/>
      <c r="VBQ161" s="129"/>
      <c r="VBR161" s="129"/>
      <c r="VBS161" s="129"/>
      <c r="VBT161" s="129"/>
      <c r="VBU161" s="129"/>
      <c r="VBV161" s="129"/>
      <c r="VBW161" s="129"/>
      <c r="VBX161" s="129"/>
      <c r="VBY161" s="129"/>
      <c r="VBZ161" s="129"/>
      <c r="VCA161" s="129"/>
      <c r="VCB161" s="129"/>
      <c r="VCC161" s="129"/>
      <c r="VCD161" s="129"/>
      <c r="VCE161" s="129"/>
      <c r="VCF161" s="129"/>
      <c r="VCG161" s="129"/>
      <c r="VCH161" s="129"/>
      <c r="VCI161" s="129"/>
      <c r="VCJ161" s="129"/>
      <c r="VCK161" s="129"/>
      <c r="VCL161" s="129"/>
      <c r="VCM161" s="129"/>
      <c r="VCN161" s="129"/>
      <c r="VCO161" s="129"/>
      <c r="VCP161" s="129"/>
      <c r="VCQ161" s="129"/>
      <c r="VCR161" s="129"/>
      <c r="VCS161" s="129"/>
      <c r="VCT161" s="129"/>
      <c r="VCU161" s="129"/>
      <c r="VCV161" s="129"/>
      <c r="VCW161" s="129"/>
      <c r="VCX161" s="129"/>
      <c r="VCY161" s="129"/>
      <c r="VCZ161" s="129"/>
      <c r="VDA161" s="129"/>
      <c r="VDB161" s="129"/>
      <c r="VDC161" s="129"/>
      <c r="VDD161" s="129"/>
      <c r="VDE161" s="129"/>
      <c r="VDF161" s="129"/>
      <c r="VDG161" s="129"/>
      <c r="VDH161" s="129"/>
      <c r="VDI161" s="129"/>
      <c r="VDJ161" s="129"/>
      <c r="VDK161" s="129"/>
      <c r="VDL161" s="129"/>
      <c r="VDM161" s="129"/>
      <c r="VDN161" s="129"/>
      <c r="VDO161" s="129"/>
      <c r="VDP161" s="129"/>
      <c r="VDQ161" s="129"/>
      <c r="VDR161" s="129"/>
      <c r="VDS161" s="129"/>
      <c r="VDT161" s="129"/>
      <c r="VDU161" s="129"/>
      <c r="VDV161" s="129"/>
      <c r="VDW161" s="129"/>
      <c r="VDX161" s="129"/>
      <c r="VDY161" s="129"/>
      <c r="VDZ161" s="129"/>
      <c r="VEA161" s="129"/>
      <c r="VEB161" s="129"/>
      <c r="VEC161" s="129"/>
      <c r="VED161" s="129"/>
      <c r="VEE161" s="129"/>
      <c r="VEF161" s="129"/>
      <c r="VEG161" s="129"/>
      <c r="VEH161" s="129"/>
      <c r="VEI161" s="129"/>
      <c r="VEJ161" s="129"/>
      <c r="VEK161" s="129"/>
      <c r="VEL161" s="129"/>
      <c r="VEM161" s="129"/>
      <c r="VEN161" s="129"/>
      <c r="VEO161" s="129"/>
      <c r="VEP161" s="129"/>
      <c r="VEQ161" s="129"/>
      <c r="VER161" s="129"/>
      <c r="VES161" s="129"/>
      <c r="VET161" s="129"/>
      <c r="VEU161" s="129"/>
      <c r="VEV161" s="129"/>
      <c r="VEW161" s="129"/>
      <c r="VEX161" s="129"/>
      <c r="VEY161" s="129"/>
      <c r="VEZ161" s="129"/>
      <c r="VFA161" s="129"/>
      <c r="VFB161" s="129"/>
      <c r="VFC161" s="129"/>
      <c r="VFD161" s="129"/>
      <c r="VFE161" s="129"/>
      <c r="VFF161" s="129"/>
      <c r="VFG161" s="129"/>
      <c r="VFH161" s="129"/>
      <c r="VFI161" s="129"/>
      <c r="VFJ161" s="129"/>
      <c r="VFK161" s="129"/>
      <c r="VFL161" s="129"/>
      <c r="VFM161" s="129"/>
      <c r="VFN161" s="129"/>
      <c r="VFO161" s="129"/>
      <c r="VFP161" s="129"/>
      <c r="VFQ161" s="129"/>
      <c r="VFR161" s="129"/>
      <c r="VFS161" s="129"/>
      <c r="VFT161" s="129"/>
      <c r="VFU161" s="129"/>
      <c r="VFV161" s="129"/>
      <c r="VFW161" s="129"/>
      <c r="VFX161" s="129"/>
      <c r="VFY161" s="129"/>
      <c r="VFZ161" s="129"/>
      <c r="VGA161" s="129"/>
      <c r="VGB161" s="129"/>
      <c r="VGC161" s="129"/>
      <c r="VGD161" s="129"/>
      <c r="VGE161" s="129"/>
      <c r="VGF161" s="129"/>
      <c r="VGG161" s="129"/>
      <c r="VGH161" s="129"/>
      <c r="VGI161" s="129"/>
      <c r="VGJ161" s="129"/>
      <c r="VGK161" s="129"/>
      <c r="VGL161" s="129"/>
      <c r="VGM161" s="129"/>
      <c r="VGN161" s="129"/>
      <c r="VGO161" s="129"/>
      <c r="VGP161" s="129"/>
      <c r="VGQ161" s="129"/>
      <c r="VGR161" s="129"/>
      <c r="VGS161" s="129"/>
      <c r="VGT161" s="129"/>
      <c r="VGU161" s="129"/>
      <c r="VGV161" s="129"/>
      <c r="VGW161" s="129"/>
      <c r="VGX161" s="129"/>
      <c r="VGY161" s="129"/>
      <c r="VGZ161" s="129"/>
      <c r="VHA161" s="129"/>
      <c r="VHB161" s="129"/>
      <c r="VHC161" s="129"/>
      <c r="VHD161" s="129"/>
      <c r="VHE161" s="129"/>
      <c r="VHF161" s="129"/>
      <c r="VHG161" s="129"/>
      <c r="VHH161" s="129"/>
      <c r="VHI161" s="129"/>
      <c r="VHJ161" s="129"/>
      <c r="VHK161" s="129"/>
      <c r="VHL161" s="129"/>
      <c r="VHM161" s="129"/>
      <c r="VHN161" s="129"/>
      <c r="VHO161" s="129"/>
      <c r="VHP161" s="129"/>
      <c r="VHQ161" s="129"/>
      <c r="VHR161" s="129"/>
      <c r="VHS161" s="129"/>
      <c r="VHT161" s="129"/>
      <c r="VHU161" s="129"/>
      <c r="VHV161" s="129"/>
      <c r="VHW161" s="129"/>
      <c r="VHX161" s="129"/>
      <c r="VHY161" s="129"/>
      <c r="VHZ161" s="129"/>
      <c r="VIA161" s="129"/>
      <c r="VIB161" s="129"/>
      <c r="VIC161" s="129"/>
      <c r="VID161" s="129"/>
      <c r="VIE161" s="129"/>
      <c r="VIF161" s="129"/>
      <c r="VIG161" s="129"/>
      <c r="VIH161" s="129"/>
      <c r="VII161" s="129"/>
      <c r="VIJ161" s="129"/>
      <c r="VIK161" s="129"/>
      <c r="VIL161" s="129"/>
      <c r="VIM161" s="129"/>
      <c r="VIN161" s="129"/>
      <c r="VIO161" s="129"/>
      <c r="VIP161" s="129"/>
      <c r="VIQ161" s="129"/>
      <c r="VIR161" s="129"/>
      <c r="VIS161" s="129"/>
      <c r="VIT161" s="129"/>
      <c r="VIU161" s="129"/>
      <c r="VIV161" s="129"/>
      <c r="VIW161" s="129"/>
      <c r="VIX161" s="129"/>
      <c r="VIY161" s="129"/>
      <c r="VIZ161" s="129"/>
      <c r="VJA161" s="129"/>
      <c r="VJB161" s="129"/>
      <c r="VJC161" s="129"/>
      <c r="VJD161" s="129"/>
      <c r="VJE161" s="129"/>
      <c r="VJF161" s="129"/>
      <c r="VJG161" s="129"/>
      <c r="VJH161" s="129"/>
      <c r="VJI161" s="129"/>
      <c r="VJJ161" s="129"/>
      <c r="VJK161" s="129"/>
      <c r="VJL161" s="129"/>
      <c r="VJM161" s="129"/>
      <c r="VJN161" s="129"/>
      <c r="VJO161" s="129"/>
      <c r="VJP161" s="129"/>
      <c r="VJQ161" s="129"/>
      <c r="VJR161" s="129"/>
      <c r="VJS161" s="129"/>
      <c r="VJT161" s="129"/>
      <c r="VJU161" s="129"/>
      <c r="VJV161" s="129"/>
      <c r="VJW161" s="129"/>
      <c r="VJX161" s="129"/>
      <c r="VJY161" s="129"/>
      <c r="VJZ161" s="129"/>
      <c r="VKA161" s="129"/>
      <c r="VKB161" s="129"/>
      <c r="VKC161" s="129"/>
      <c r="VKD161" s="129"/>
      <c r="VKE161" s="129"/>
      <c r="VKF161" s="129"/>
      <c r="VKG161" s="129"/>
      <c r="VKH161" s="129"/>
      <c r="VKI161" s="129"/>
      <c r="VKJ161" s="129"/>
      <c r="VKK161" s="129"/>
      <c r="VKL161" s="129"/>
      <c r="VKM161" s="129"/>
      <c r="VKN161" s="129"/>
      <c r="VKO161" s="129"/>
      <c r="VKP161" s="129"/>
      <c r="VKQ161" s="129"/>
      <c r="VKR161" s="129"/>
      <c r="VKS161" s="129"/>
      <c r="VKT161" s="129"/>
      <c r="VKU161" s="129"/>
      <c r="VKV161" s="129"/>
      <c r="VKW161" s="129"/>
      <c r="VKX161" s="129"/>
      <c r="VKY161" s="129"/>
      <c r="VKZ161" s="129"/>
      <c r="VLA161" s="129"/>
      <c r="VLB161" s="129"/>
      <c r="VLC161" s="129"/>
      <c r="VLD161" s="129"/>
      <c r="VLE161" s="129"/>
      <c r="VLF161" s="129"/>
      <c r="VLG161" s="129"/>
      <c r="VLH161" s="129"/>
      <c r="VLI161" s="129"/>
      <c r="VLJ161" s="129"/>
      <c r="VLK161" s="129"/>
      <c r="VLL161" s="129"/>
      <c r="VLM161" s="129"/>
      <c r="VLN161" s="129"/>
      <c r="VLO161" s="129"/>
      <c r="VLP161" s="129"/>
      <c r="VLQ161" s="129"/>
      <c r="VLR161" s="129"/>
      <c r="VLS161" s="129"/>
      <c r="VLT161" s="129"/>
      <c r="VLU161" s="129"/>
      <c r="VLV161" s="129"/>
      <c r="VLW161" s="129"/>
      <c r="VLX161" s="129"/>
      <c r="VLY161" s="129"/>
      <c r="VLZ161" s="129"/>
      <c r="VMA161" s="129"/>
      <c r="VMB161" s="129"/>
      <c r="VMC161" s="129"/>
      <c r="VMD161" s="129"/>
      <c r="VME161" s="129"/>
      <c r="VMF161" s="129"/>
      <c r="VMG161" s="129"/>
      <c r="VMH161" s="129"/>
      <c r="VMI161" s="129"/>
      <c r="VMJ161" s="129"/>
      <c r="VMK161" s="129"/>
      <c r="VML161" s="129"/>
      <c r="VMM161" s="129"/>
      <c r="VMN161" s="129"/>
      <c r="VMO161" s="129"/>
      <c r="VMP161" s="129"/>
      <c r="VMQ161" s="129"/>
      <c r="VMR161" s="129"/>
      <c r="VMS161" s="129"/>
      <c r="VMT161" s="129"/>
      <c r="VMU161" s="129"/>
      <c r="VMV161" s="129"/>
      <c r="VMW161" s="129"/>
      <c r="VMX161" s="129"/>
      <c r="VMY161" s="129"/>
      <c r="VMZ161" s="129"/>
      <c r="VNA161" s="129"/>
      <c r="VNB161" s="129"/>
      <c r="VNC161" s="129"/>
      <c r="VND161" s="129"/>
      <c r="VNE161" s="129"/>
      <c r="VNF161" s="129"/>
      <c r="VNG161" s="129"/>
      <c r="VNH161" s="129"/>
      <c r="VNI161" s="129"/>
      <c r="VNJ161" s="129"/>
      <c r="VNK161" s="129"/>
      <c r="VNL161" s="129"/>
      <c r="VNM161" s="129"/>
      <c r="VNN161" s="129"/>
      <c r="VNO161" s="129"/>
      <c r="VNP161" s="129"/>
      <c r="VNQ161" s="129"/>
      <c r="VNR161" s="129"/>
      <c r="VNS161" s="129"/>
      <c r="VNT161" s="129"/>
      <c r="VNU161" s="129"/>
      <c r="VNV161" s="129"/>
      <c r="VNW161" s="129"/>
      <c r="VNX161" s="129"/>
      <c r="VNY161" s="129"/>
      <c r="VNZ161" s="129"/>
      <c r="VOA161" s="129"/>
      <c r="VOB161" s="129"/>
      <c r="VOC161" s="129"/>
      <c r="VOD161" s="129"/>
      <c r="VOE161" s="129"/>
      <c r="VOF161" s="129"/>
      <c r="VOG161" s="129"/>
      <c r="VOH161" s="129"/>
      <c r="VOI161" s="129"/>
      <c r="VOJ161" s="129"/>
      <c r="VOK161" s="129"/>
      <c r="VOL161" s="129"/>
      <c r="VOM161" s="129"/>
      <c r="VON161" s="129"/>
      <c r="VOO161" s="129"/>
      <c r="VOP161" s="129"/>
      <c r="VOQ161" s="129"/>
      <c r="VOR161" s="129"/>
      <c r="VOS161" s="129"/>
      <c r="VOT161" s="129"/>
      <c r="VOU161" s="129"/>
      <c r="VOV161" s="129"/>
      <c r="VOW161" s="129"/>
      <c r="VOX161" s="129"/>
      <c r="VOY161" s="129"/>
      <c r="VOZ161" s="129"/>
      <c r="VPA161" s="129"/>
      <c r="VPB161" s="129"/>
      <c r="VPC161" s="129"/>
      <c r="VPD161" s="129"/>
      <c r="VPE161" s="129"/>
      <c r="VPF161" s="129"/>
      <c r="VPG161" s="129"/>
      <c r="VPH161" s="129"/>
      <c r="VPI161" s="129"/>
      <c r="VPJ161" s="129"/>
      <c r="VPK161" s="129"/>
      <c r="VPL161" s="129"/>
      <c r="VPM161" s="129"/>
      <c r="VPN161" s="129"/>
      <c r="VPO161" s="129"/>
      <c r="VPP161" s="129"/>
      <c r="VPQ161" s="129"/>
      <c r="VPR161" s="129"/>
      <c r="VPS161" s="129"/>
      <c r="VPT161" s="129"/>
      <c r="VPU161" s="129"/>
      <c r="VPV161" s="129"/>
      <c r="VPW161" s="129"/>
      <c r="VPX161" s="129"/>
      <c r="VPY161" s="129"/>
      <c r="VPZ161" s="129"/>
      <c r="VQA161" s="129"/>
      <c r="VQB161" s="129"/>
      <c r="VQC161" s="129"/>
      <c r="VQD161" s="129"/>
      <c r="VQE161" s="129"/>
      <c r="VQF161" s="129"/>
      <c r="VQG161" s="129"/>
      <c r="VQH161" s="129"/>
      <c r="VQI161" s="129"/>
      <c r="VQJ161" s="129"/>
      <c r="VQK161" s="129"/>
      <c r="VQL161" s="129"/>
      <c r="VQM161" s="129"/>
      <c r="VQN161" s="129"/>
      <c r="VQO161" s="129"/>
      <c r="VQP161" s="129"/>
      <c r="VQQ161" s="129"/>
      <c r="VQR161" s="129"/>
      <c r="VQS161" s="129"/>
      <c r="VQT161" s="129"/>
      <c r="VQU161" s="129"/>
      <c r="VQV161" s="129"/>
      <c r="VQW161" s="129"/>
      <c r="VQX161" s="129"/>
      <c r="VQY161" s="129"/>
      <c r="VQZ161" s="129"/>
      <c r="VRA161" s="129"/>
      <c r="VRB161" s="129"/>
      <c r="VRC161" s="129"/>
      <c r="VRD161" s="129"/>
      <c r="VRE161" s="129"/>
      <c r="VRF161" s="129"/>
      <c r="VRG161" s="129"/>
      <c r="VRH161" s="129"/>
      <c r="VRI161" s="129"/>
      <c r="VRJ161" s="129"/>
      <c r="VRK161" s="129"/>
      <c r="VRL161" s="129"/>
      <c r="VRM161" s="129"/>
      <c r="VRN161" s="129"/>
      <c r="VRO161" s="129"/>
      <c r="VRP161" s="129"/>
      <c r="VRQ161" s="129"/>
      <c r="VRR161" s="129"/>
      <c r="VRS161" s="129"/>
      <c r="VRT161" s="129"/>
      <c r="VRU161" s="129"/>
      <c r="VRV161" s="129"/>
      <c r="VRW161" s="129"/>
      <c r="VRX161" s="129"/>
      <c r="VRY161" s="129"/>
      <c r="VRZ161" s="129"/>
      <c r="VSA161" s="129"/>
      <c r="VSB161" s="129"/>
      <c r="VSC161" s="129"/>
      <c r="VSD161" s="129"/>
      <c r="VSE161" s="129"/>
      <c r="VSF161" s="129"/>
      <c r="VSG161" s="129"/>
      <c r="VSH161" s="129"/>
      <c r="VSI161" s="129"/>
      <c r="VSJ161" s="129"/>
      <c r="VSK161" s="129"/>
      <c r="VSL161" s="129"/>
      <c r="VSM161" s="129"/>
      <c r="VSN161" s="129"/>
      <c r="VSO161" s="129"/>
      <c r="VSP161" s="129"/>
      <c r="VSQ161" s="129"/>
      <c r="VSR161" s="129"/>
      <c r="VSS161" s="129"/>
      <c r="VST161" s="129"/>
      <c r="VSU161" s="129"/>
      <c r="VSV161" s="129"/>
      <c r="VSW161" s="129"/>
      <c r="VSX161" s="129"/>
      <c r="VSY161" s="129"/>
      <c r="VSZ161" s="129"/>
      <c r="VTA161" s="129"/>
      <c r="VTB161" s="129"/>
      <c r="VTC161" s="129"/>
      <c r="VTD161" s="129"/>
      <c r="VTE161" s="129"/>
      <c r="VTF161" s="129"/>
      <c r="VTG161" s="129"/>
      <c r="VTH161" s="129"/>
      <c r="VTI161" s="129"/>
      <c r="VTJ161" s="129"/>
      <c r="VTK161" s="129"/>
      <c r="VTL161" s="129"/>
      <c r="VTM161" s="129"/>
      <c r="VTN161" s="129"/>
      <c r="VTO161" s="129"/>
      <c r="VTP161" s="129"/>
      <c r="VTQ161" s="129"/>
      <c r="VTR161" s="129"/>
      <c r="VTS161" s="129"/>
      <c r="VTT161" s="129"/>
      <c r="VTU161" s="129"/>
      <c r="VTV161" s="129"/>
      <c r="VTW161" s="129"/>
      <c r="VTX161" s="129"/>
      <c r="VTY161" s="129"/>
      <c r="VTZ161" s="129"/>
      <c r="VUA161" s="129"/>
      <c r="VUB161" s="129"/>
      <c r="VUC161" s="129"/>
      <c r="VUD161" s="129"/>
      <c r="VUE161" s="129"/>
      <c r="VUF161" s="129"/>
      <c r="VUG161" s="129"/>
      <c r="VUH161" s="129"/>
      <c r="VUI161" s="129"/>
      <c r="VUJ161" s="129"/>
      <c r="VUK161" s="129"/>
      <c r="VUL161" s="129"/>
      <c r="VUM161" s="129"/>
      <c r="VUN161" s="129"/>
      <c r="VUO161" s="129"/>
      <c r="VUP161" s="129"/>
      <c r="VUQ161" s="129"/>
      <c r="VUR161" s="129"/>
      <c r="VUS161" s="129"/>
      <c r="VUT161" s="129"/>
      <c r="VUU161" s="129"/>
      <c r="VUV161" s="129"/>
      <c r="VUW161" s="129"/>
      <c r="VUX161" s="129"/>
      <c r="VUY161" s="129"/>
      <c r="VUZ161" s="129"/>
      <c r="VVA161" s="129"/>
      <c r="VVB161" s="129"/>
      <c r="VVC161" s="129"/>
      <c r="VVD161" s="129"/>
      <c r="VVE161" s="129"/>
      <c r="VVF161" s="129"/>
      <c r="VVG161" s="129"/>
      <c r="VVH161" s="129"/>
      <c r="VVI161" s="129"/>
      <c r="VVJ161" s="129"/>
      <c r="VVK161" s="129"/>
      <c r="VVL161" s="129"/>
      <c r="VVM161" s="129"/>
      <c r="VVN161" s="129"/>
      <c r="VVO161" s="129"/>
      <c r="VVP161" s="129"/>
      <c r="VVQ161" s="129"/>
      <c r="VVR161" s="129"/>
      <c r="VVS161" s="129"/>
      <c r="VVT161" s="129"/>
      <c r="VVU161" s="129"/>
      <c r="VVV161" s="129"/>
      <c r="VVW161" s="129"/>
      <c r="VVX161" s="129"/>
      <c r="VVY161" s="129"/>
      <c r="VVZ161" s="129"/>
      <c r="VWA161" s="129"/>
      <c r="VWB161" s="129"/>
      <c r="VWC161" s="129"/>
      <c r="VWD161" s="129"/>
      <c r="VWE161" s="129"/>
      <c r="VWF161" s="129"/>
      <c r="VWG161" s="129"/>
      <c r="VWH161" s="129"/>
      <c r="VWI161" s="129"/>
      <c r="VWJ161" s="129"/>
      <c r="VWK161" s="129"/>
      <c r="VWL161" s="129"/>
      <c r="VWM161" s="129"/>
      <c r="VWN161" s="129"/>
      <c r="VWO161" s="129"/>
      <c r="VWP161" s="129"/>
      <c r="VWQ161" s="129"/>
      <c r="VWR161" s="129"/>
      <c r="VWS161" s="129"/>
      <c r="VWT161" s="129"/>
      <c r="VWU161" s="129"/>
      <c r="VWV161" s="129"/>
      <c r="VWW161" s="129"/>
      <c r="VWX161" s="129"/>
      <c r="VWY161" s="129"/>
      <c r="VWZ161" s="129"/>
      <c r="VXA161" s="129"/>
      <c r="VXB161" s="129"/>
      <c r="VXC161" s="129"/>
      <c r="VXD161" s="129"/>
      <c r="VXE161" s="129"/>
      <c r="VXF161" s="129"/>
      <c r="VXG161" s="129"/>
      <c r="VXH161" s="129"/>
      <c r="VXI161" s="129"/>
      <c r="VXJ161" s="129"/>
      <c r="VXK161" s="129"/>
      <c r="VXL161" s="129"/>
      <c r="VXM161" s="129"/>
      <c r="VXN161" s="129"/>
      <c r="VXO161" s="129"/>
      <c r="VXP161" s="129"/>
      <c r="VXQ161" s="129"/>
      <c r="VXR161" s="129"/>
      <c r="VXS161" s="129"/>
      <c r="VXT161" s="129"/>
      <c r="VXU161" s="129"/>
      <c r="VXV161" s="129"/>
      <c r="VXW161" s="129"/>
      <c r="VXX161" s="129"/>
      <c r="VXY161" s="129"/>
      <c r="VXZ161" s="129"/>
      <c r="VYA161" s="129"/>
      <c r="VYB161" s="129"/>
      <c r="VYC161" s="129"/>
      <c r="VYD161" s="129"/>
      <c r="VYE161" s="129"/>
      <c r="VYF161" s="129"/>
      <c r="VYG161" s="129"/>
      <c r="VYH161" s="129"/>
      <c r="VYI161" s="129"/>
      <c r="VYJ161" s="129"/>
      <c r="VYK161" s="129"/>
      <c r="VYL161" s="129"/>
      <c r="VYM161" s="129"/>
      <c r="VYN161" s="129"/>
      <c r="VYO161" s="129"/>
      <c r="VYP161" s="129"/>
      <c r="VYQ161" s="129"/>
      <c r="VYR161" s="129"/>
      <c r="VYS161" s="129"/>
      <c r="VYT161" s="129"/>
      <c r="VYU161" s="129"/>
      <c r="VYV161" s="129"/>
      <c r="VYW161" s="129"/>
      <c r="VYX161" s="129"/>
      <c r="VYY161" s="129"/>
      <c r="VYZ161" s="129"/>
      <c r="VZA161" s="129"/>
      <c r="VZB161" s="129"/>
      <c r="VZC161" s="129"/>
      <c r="VZD161" s="129"/>
      <c r="VZE161" s="129"/>
      <c r="VZF161" s="129"/>
      <c r="VZG161" s="129"/>
      <c r="VZH161" s="129"/>
      <c r="VZI161" s="129"/>
      <c r="VZJ161" s="129"/>
      <c r="VZK161" s="129"/>
      <c r="VZL161" s="129"/>
      <c r="VZM161" s="129"/>
      <c r="VZN161" s="129"/>
      <c r="VZO161" s="129"/>
      <c r="VZP161" s="129"/>
      <c r="VZQ161" s="129"/>
      <c r="VZR161" s="129"/>
      <c r="VZS161" s="129"/>
      <c r="VZT161" s="129"/>
      <c r="VZU161" s="129"/>
      <c r="VZV161" s="129"/>
      <c r="VZW161" s="129"/>
      <c r="VZX161" s="129"/>
      <c r="VZY161" s="129"/>
      <c r="VZZ161" s="129"/>
      <c r="WAA161" s="129"/>
      <c r="WAB161" s="129"/>
      <c r="WAC161" s="129"/>
      <c r="WAD161" s="129"/>
      <c r="WAE161" s="129"/>
      <c r="WAF161" s="129"/>
      <c r="WAG161" s="129"/>
      <c r="WAH161" s="129"/>
      <c r="WAI161" s="129"/>
      <c r="WAJ161" s="129"/>
      <c r="WAK161" s="129"/>
      <c r="WAL161" s="129"/>
      <c r="WAM161" s="129"/>
      <c r="WAN161" s="129"/>
      <c r="WAO161" s="129"/>
      <c r="WAP161" s="129"/>
      <c r="WAQ161" s="129"/>
      <c r="WAR161" s="129"/>
      <c r="WAS161" s="129"/>
      <c r="WAT161" s="129"/>
      <c r="WAU161" s="129"/>
      <c r="WAV161" s="129"/>
      <c r="WAW161" s="129"/>
      <c r="WAX161" s="129"/>
      <c r="WAY161" s="129"/>
      <c r="WAZ161" s="129"/>
      <c r="WBA161" s="129"/>
      <c r="WBB161" s="129"/>
      <c r="WBC161" s="129"/>
      <c r="WBD161" s="129"/>
      <c r="WBE161" s="129"/>
      <c r="WBF161" s="129"/>
      <c r="WBG161" s="129"/>
      <c r="WBH161" s="129"/>
      <c r="WBI161" s="129"/>
      <c r="WBJ161" s="129"/>
      <c r="WBK161" s="129"/>
      <c r="WBL161" s="129"/>
      <c r="WBM161" s="129"/>
      <c r="WBN161" s="129"/>
      <c r="WBO161" s="129"/>
      <c r="WBP161" s="129"/>
      <c r="WBQ161" s="129"/>
      <c r="WBR161" s="129"/>
      <c r="WBS161" s="129"/>
      <c r="WBT161" s="129"/>
      <c r="WBU161" s="129"/>
      <c r="WBV161" s="129"/>
      <c r="WBW161" s="129"/>
      <c r="WBX161" s="129"/>
      <c r="WBY161" s="129"/>
      <c r="WBZ161" s="129"/>
      <c r="WCA161" s="129"/>
      <c r="WCB161" s="129"/>
      <c r="WCC161" s="129"/>
      <c r="WCD161" s="129"/>
      <c r="WCE161" s="129"/>
      <c r="WCF161" s="129"/>
      <c r="WCG161" s="129"/>
      <c r="WCH161" s="129"/>
      <c r="WCI161" s="129"/>
      <c r="WCJ161" s="129"/>
      <c r="WCK161" s="129"/>
      <c r="WCL161" s="129"/>
      <c r="WCM161" s="129"/>
      <c r="WCN161" s="129"/>
      <c r="WCO161" s="129"/>
      <c r="WCP161" s="129"/>
      <c r="WCQ161" s="129"/>
      <c r="WCR161" s="129"/>
      <c r="WCS161" s="129"/>
      <c r="WCT161" s="129"/>
      <c r="WCU161" s="129"/>
      <c r="WCV161" s="129"/>
      <c r="WCW161" s="129"/>
      <c r="WCX161" s="129"/>
      <c r="WCY161" s="129"/>
      <c r="WCZ161" s="129"/>
      <c r="WDA161" s="129"/>
      <c r="WDB161" s="129"/>
      <c r="WDC161" s="129"/>
      <c r="WDD161" s="129"/>
      <c r="WDE161" s="129"/>
      <c r="WDF161" s="129"/>
      <c r="WDG161" s="129"/>
      <c r="WDH161" s="129"/>
      <c r="WDI161" s="129"/>
      <c r="WDJ161" s="129"/>
      <c r="WDK161" s="129"/>
      <c r="WDL161" s="129"/>
      <c r="WDM161" s="129"/>
      <c r="WDN161" s="129"/>
      <c r="WDO161" s="129"/>
      <c r="WDP161" s="129"/>
      <c r="WDQ161" s="129"/>
      <c r="WDR161" s="129"/>
      <c r="WDS161" s="129"/>
      <c r="WDT161" s="129"/>
      <c r="WDU161" s="129"/>
      <c r="WDV161" s="129"/>
      <c r="WDW161" s="129"/>
      <c r="WDX161" s="129"/>
      <c r="WDY161" s="129"/>
      <c r="WDZ161" s="129"/>
      <c r="WEA161" s="129"/>
      <c r="WEB161" s="129"/>
      <c r="WEC161" s="129"/>
      <c r="WED161" s="129"/>
      <c r="WEE161" s="129"/>
      <c r="WEF161" s="129"/>
      <c r="WEG161" s="129"/>
      <c r="WEH161" s="129"/>
      <c r="WEI161" s="129"/>
      <c r="WEJ161" s="129"/>
      <c r="WEK161" s="129"/>
      <c r="WEL161" s="129"/>
      <c r="WEM161" s="129"/>
      <c r="WEN161" s="129"/>
      <c r="WEO161" s="129"/>
      <c r="WEP161" s="129"/>
      <c r="WEQ161" s="129"/>
      <c r="WER161" s="129"/>
      <c r="WES161" s="129"/>
      <c r="WET161" s="129"/>
      <c r="WEU161" s="129"/>
      <c r="WEV161" s="129"/>
      <c r="WEW161" s="129"/>
      <c r="WEX161" s="129"/>
      <c r="WEY161" s="129"/>
      <c r="WEZ161" s="129"/>
      <c r="WFA161" s="129"/>
      <c r="WFB161" s="129"/>
      <c r="WFC161" s="129"/>
      <c r="WFD161" s="129"/>
      <c r="WFE161" s="129"/>
      <c r="WFF161" s="129"/>
      <c r="WFG161" s="129"/>
      <c r="WFH161" s="129"/>
      <c r="WFI161" s="129"/>
      <c r="WFJ161" s="129"/>
      <c r="WFK161" s="129"/>
      <c r="WFL161" s="129"/>
      <c r="WFM161" s="129"/>
      <c r="WFN161" s="129"/>
      <c r="WFO161" s="129"/>
      <c r="WFP161" s="129"/>
      <c r="WFQ161" s="129"/>
      <c r="WFR161" s="129"/>
      <c r="WFS161" s="129"/>
      <c r="WFT161" s="129"/>
      <c r="WFU161" s="129"/>
      <c r="WFV161" s="129"/>
      <c r="WFW161" s="129"/>
      <c r="WFX161" s="129"/>
      <c r="WFY161" s="129"/>
      <c r="WFZ161" s="129"/>
      <c r="WGA161" s="129"/>
      <c r="WGB161" s="129"/>
      <c r="WGC161" s="129"/>
      <c r="WGD161" s="129"/>
      <c r="WGE161" s="129"/>
      <c r="WGF161" s="129"/>
      <c r="WGG161" s="129"/>
      <c r="WGH161" s="129"/>
      <c r="WGI161" s="129"/>
      <c r="WGJ161" s="129"/>
      <c r="WGK161" s="129"/>
      <c r="WGL161" s="129"/>
      <c r="WGM161" s="129"/>
      <c r="WGN161" s="129"/>
      <c r="WGO161" s="129"/>
      <c r="WGP161" s="129"/>
      <c r="WGQ161" s="129"/>
      <c r="WGR161" s="129"/>
      <c r="WGS161" s="129"/>
      <c r="WGT161" s="129"/>
      <c r="WGU161" s="129"/>
      <c r="WGV161" s="129"/>
      <c r="WGW161" s="129"/>
      <c r="WGX161" s="129"/>
      <c r="WGY161" s="129"/>
      <c r="WGZ161" s="129"/>
      <c r="WHA161" s="129"/>
      <c r="WHB161" s="129"/>
      <c r="WHC161" s="129"/>
      <c r="WHD161" s="129"/>
      <c r="WHE161" s="129"/>
      <c r="WHF161" s="129"/>
      <c r="WHG161" s="129"/>
      <c r="WHH161" s="129"/>
      <c r="WHI161" s="129"/>
      <c r="WHJ161" s="129"/>
      <c r="WHK161" s="129"/>
      <c r="WHL161" s="129"/>
      <c r="WHM161" s="129"/>
      <c r="WHN161" s="129"/>
      <c r="WHO161" s="129"/>
      <c r="WHP161" s="129"/>
      <c r="WHQ161" s="129"/>
      <c r="WHR161" s="129"/>
      <c r="WHS161" s="129"/>
      <c r="WHT161" s="129"/>
      <c r="WHU161" s="129"/>
      <c r="WHV161" s="129"/>
      <c r="WHW161" s="129"/>
      <c r="WHX161" s="129"/>
      <c r="WHY161" s="129"/>
      <c r="WHZ161" s="129"/>
      <c r="WIA161" s="129"/>
      <c r="WIB161" s="129"/>
      <c r="WIC161" s="129"/>
      <c r="WID161" s="129"/>
      <c r="WIE161" s="129"/>
      <c r="WIF161" s="129"/>
      <c r="WIG161" s="129"/>
      <c r="WIH161" s="129"/>
      <c r="WII161" s="129"/>
      <c r="WIJ161" s="129"/>
      <c r="WIK161" s="129"/>
      <c r="WIL161" s="129"/>
      <c r="WIM161" s="129"/>
      <c r="WIN161" s="129"/>
      <c r="WIO161" s="129"/>
      <c r="WIP161" s="129"/>
      <c r="WIQ161" s="129"/>
      <c r="WIR161" s="129"/>
      <c r="WIS161" s="129"/>
      <c r="WIT161" s="129"/>
      <c r="WIU161" s="129"/>
      <c r="WIV161" s="129"/>
      <c r="WIW161" s="129"/>
      <c r="WIX161" s="129"/>
      <c r="WIY161" s="129"/>
      <c r="WIZ161" s="129"/>
      <c r="WJA161" s="129"/>
      <c r="WJB161" s="129"/>
      <c r="WJC161" s="129"/>
      <c r="WJD161" s="129"/>
      <c r="WJE161" s="129"/>
      <c r="WJF161" s="129"/>
      <c r="WJG161" s="129"/>
      <c r="WJH161" s="129"/>
      <c r="WJI161" s="129"/>
      <c r="WJJ161" s="129"/>
      <c r="WJK161" s="129"/>
      <c r="WJL161" s="129"/>
      <c r="WJM161" s="129"/>
      <c r="WJN161" s="129"/>
      <c r="WJO161" s="129"/>
      <c r="WJP161" s="129"/>
      <c r="WJQ161" s="129"/>
      <c r="WJR161" s="129"/>
      <c r="WJS161" s="129"/>
      <c r="WJT161" s="129"/>
      <c r="WJU161" s="129"/>
      <c r="WJV161" s="129"/>
      <c r="WJW161" s="129"/>
      <c r="WJX161" s="129"/>
      <c r="WJY161" s="129"/>
      <c r="WJZ161" s="129"/>
      <c r="WKA161" s="129"/>
      <c r="WKB161" s="129"/>
      <c r="WKC161" s="129"/>
      <c r="WKD161" s="129"/>
      <c r="WKE161" s="129"/>
      <c r="WKF161" s="129"/>
      <c r="WKG161" s="129"/>
      <c r="WKH161" s="129"/>
      <c r="WKI161" s="129"/>
      <c r="WKJ161" s="129"/>
      <c r="WKK161" s="129"/>
      <c r="WKL161" s="129"/>
      <c r="WKM161" s="129"/>
      <c r="WKN161" s="129"/>
      <c r="WKO161" s="129"/>
      <c r="WKP161" s="129"/>
      <c r="WKQ161" s="129"/>
      <c r="WKR161" s="129"/>
      <c r="WKS161" s="129"/>
      <c r="WKT161" s="129"/>
      <c r="WKU161" s="129"/>
      <c r="WKV161" s="129"/>
      <c r="WKW161" s="129"/>
      <c r="WKX161" s="129"/>
      <c r="WKY161" s="129"/>
      <c r="WKZ161" s="129"/>
      <c r="WLA161" s="129"/>
      <c r="WLB161" s="129"/>
      <c r="WLC161" s="129"/>
      <c r="WLD161" s="129"/>
      <c r="WLE161" s="129"/>
      <c r="WLF161" s="129"/>
      <c r="WLG161" s="129"/>
      <c r="WLH161" s="129"/>
      <c r="WLI161" s="129"/>
      <c r="WLJ161" s="129"/>
      <c r="WLK161" s="129"/>
      <c r="WLL161" s="129"/>
      <c r="WLM161" s="129"/>
      <c r="WLN161" s="129"/>
      <c r="WLO161" s="129"/>
      <c r="WLP161" s="129"/>
      <c r="WLQ161" s="129"/>
      <c r="WLR161" s="129"/>
      <c r="WLS161" s="129"/>
      <c r="WLT161" s="129"/>
      <c r="WLU161" s="129"/>
      <c r="WLV161" s="129"/>
      <c r="WLW161" s="129"/>
      <c r="WLX161" s="129"/>
      <c r="WLY161" s="129"/>
      <c r="WLZ161" s="129"/>
      <c r="WMA161" s="129"/>
      <c r="WMB161" s="129"/>
      <c r="WMC161" s="129"/>
      <c r="WMD161" s="129"/>
      <c r="WME161" s="129"/>
      <c r="WMF161" s="129"/>
      <c r="WMG161" s="129"/>
      <c r="WMH161" s="129"/>
      <c r="WMI161" s="129"/>
      <c r="WMJ161" s="129"/>
      <c r="WMK161" s="129"/>
      <c r="WML161" s="129"/>
      <c r="WMM161" s="129"/>
      <c r="WMN161" s="129"/>
      <c r="WMO161" s="129"/>
      <c r="WMP161" s="129"/>
      <c r="WMQ161" s="129"/>
      <c r="WMR161" s="129"/>
      <c r="WMS161" s="129"/>
      <c r="WMT161" s="129"/>
      <c r="WMU161" s="129"/>
      <c r="WMV161" s="129"/>
      <c r="WMW161" s="129"/>
      <c r="WMX161" s="129"/>
      <c r="WMY161" s="129"/>
      <c r="WMZ161" s="129"/>
      <c r="WNA161" s="129"/>
      <c r="WNB161" s="129"/>
      <c r="WNC161" s="129"/>
      <c r="WND161" s="129"/>
      <c r="WNE161" s="129"/>
      <c r="WNF161" s="129"/>
      <c r="WNG161" s="129"/>
      <c r="WNH161" s="129"/>
      <c r="WNI161" s="129"/>
      <c r="WNJ161" s="129"/>
      <c r="WNK161" s="129"/>
      <c r="WNL161" s="129"/>
      <c r="WNM161" s="129"/>
      <c r="WNN161" s="129"/>
      <c r="WNO161" s="129"/>
      <c r="WNP161" s="129"/>
      <c r="WNQ161" s="129"/>
      <c r="WNR161" s="129"/>
      <c r="WNS161" s="129"/>
      <c r="WNT161" s="129"/>
      <c r="WNU161" s="129"/>
      <c r="WNV161" s="129"/>
      <c r="WNW161" s="129"/>
      <c r="WNX161" s="129"/>
      <c r="WNY161" s="129"/>
      <c r="WNZ161" s="129"/>
      <c r="WOA161" s="129"/>
      <c r="WOB161" s="129"/>
      <c r="WOC161" s="129"/>
      <c r="WOD161" s="129"/>
      <c r="WOE161" s="129"/>
      <c r="WOF161" s="129"/>
      <c r="WOG161" s="129"/>
      <c r="WOH161" s="129"/>
      <c r="WOI161" s="129"/>
      <c r="WOJ161" s="129"/>
      <c r="WOK161" s="129"/>
      <c r="WOL161" s="129"/>
      <c r="WOM161" s="129"/>
      <c r="WON161" s="129"/>
      <c r="WOO161" s="129"/>
      <c r="WOP161" s="129"/>
      <c r="WOQ161" s="129"/>
      <c r="WOR161" s="129"/>
      <c r="WOS161" s="129"/>
      <c r="WOT161" s="129"/>
      <c r="WOU161" s="129"/>
      <c r="WOV161" s="129"/>
      <c r="WOW161" s="129"/>
      <c r="WOX161" s="129"/>
      <c r="WOY161" s="129"/>
      <c r="WOZ161" s="129"/>
      <c r="WPA161" s="129"/>
      <c r="WPB161" s="129"/>
      <c r="WPC161" s="129"/>
      <c r="WPD161" s="129"/>
      <c r="WPE161" s="129"/>
      <c r="WPF161" s="129"/>
      <c r="WPG161" s="129"/>
      <c r="WPH161" s="129"/>
      <c r="WPI161" s="129"/>
      <c r="WPJ161" s="129"/>
      <c r="WPK161" s="129"/>
      <c r="WPL161" s="129"/>
      <c r="WPM161" s="129"/>
      <c r="WPN161" s="129"/>
      <c r="WPO161" s="129"/>
      <c r="WPP161" s="129"/>
      <c r="WPQ161" s="129"/>
      <c r="WPR161" s="129"/>
      <c r="WPS161" s="129"/>
      <c r="WPT161" s="129"/>
      <c r="WPU161" s="129"/>
      <c r="WPV161" s="129"/>
      <c r="WPW161" s="129"/>
      <c r="WPX161" s="129"/>
      <c r="WPY161" s="129"/>
      <c r="WPZ161" s="129"/>
      <c r="WQA161" s="129"/>
      <c r="WQB161" s="129"/>
      <c r="WQC161" s="129"/>
      <c r="WQD161" s="129"/>
      <c r="WQE161" s="129"/>
      <c r="WQF161" s="129"/>
      <c r="WQG161" s="129"/>
      <c r="WQH161" s="129"/>
      <c r="WQI161" s="129"/>
      <c r="WQJ161" s="129"/>
      <c r="WQK161" s="129"/>
      <c r="WQL161" s="129"/>
      <c r="WQM161" s="129"/>
      <c r="WQN161" s="129"/>
      <c r="WQO161" s="129"/>
      <c r="WQP161" s="129"/>
      <c r="WQQ161" s="129"/>
      <c r="WQR161" s="129"/>
      <c r="WQS161" s="129"/>
      <c r="WQT161" s="129"/>
      <c r="WQU161" s="129"/>
      <c r="WQV161" s="129"/>
      <c r="WQW161" s="129"/>
      <c r="WQX161" s="129"/>
      <c r="WQY161" s="129"/>
      <c r="WQZ161" s="129"/>
      <c r="WRA161" s="129"/>
      <c r="WRB161" s="129"/>
      <c r="WRC161" s="129"/>
      <c r="WRD161" s="129"/>
      <c r="WRE161" s="129"/>
      <c r="WRF161" s="129"/>
      <c r="WRG161" s="129"/>
      <c r="WRH161" s="129"/>
      <c r="WRI161" s="129"/>
      <c r="WRJ161" s="129"/>
      <c r="WRK161" s="129"/>
      <c r="WRL161" s="129"/>
      <c r="WRM161" s="129"/>
      <c r="WRN161" s="129"/>
      <c r="WRO161" s="129"/>
      <c r="WRP161" s="129"/>
      <c r="WRQ161" s="129"/>
      <c r="WRR161" s="129"/>
      <c r="WRS161" s="129"/>
      <c r="WRT161" s="129"/>
      <c r="WRU161" s="129"/>
      <c r="WRV161" s="129"/>
      <c r="WRW161" s="129"/>
      <c r="WRX161" s="129"/>
      <c r="WRY161" s="129"/>
      <c r="WRZ161" s="129"/>
      <c r="WSA161" s="129"/>
      <c r="WSB161" s="129"/>
      <c r="WSC161" s="129"/>
      <c r="WSD161" s="129"/>
      <c r="WSE161" s="129"/>
      <c r="WSF161" s="129"/>
      <c r="WSG161" s="129"/>
      <c r="WSH161" s="129"/>
      <c r="WSI161" s="129"/>
      <c r="WSJ161" s="129"/>
      <c r="WSK161" s="129"/>
      <c r="WSL161" s="129"/>
      <c r="WSM161" s="129"/>
      <c r="WSN161" s="129"/>
      <c r="WSO161" s="129"/>
      <c r="WSP161" s="129"/>
      <c r="WSQ161" s="129"/>
      <c r="WSR161" s="129"/>
      <c r="WSS161" s="129"/>
      <c r="WST161" s="129"/>
      <c r="WSU161" s="129"/>
      <c r="WSV161" s="129"/>
      <c r="WSW161" s="129"/>
      <c r="WSX161" s="129"/>
      <c r="WSY161" s="129"/>
      <c r="WSZ161" s="129"/>
      <c r="WTA161" s="129"/>
      <c r="WTB161" s="129"/>
      <c r="WTC161" s="129"/>
      <c r="WTD161" s="129"/>
      <c r="WTE161" s="129"/>
      <c r="WTF161" s="129"/>
      <c r="WTG161" s="129"/>
      <c r="WTH161" s="129"/>
      <c r="WTI161" s="129"/>
      <c r="WTJ161" s="129"/>
      <c r="WTK161" s="129"/>
      <c r="WTL161" s="129"/>
      <c r="WTM161" s="129"/>
      <c r="WTN161" s="129"/>
      <c r="WTO161" s="129"/>
      <c r="WTP161" s="129"/>
      <c r="WTQ161" s="129"/>
      <c r="WTR161" s="129"/>
      <c r="WTS161" s="129"/>
      <c r="WTT161" s="129"/>
      <c r="WTU161" s="129"/>
      <c r="WTV161" s="129"/>
      <c r="WTW161" s="129"/>
      <c r="WTX161" s="129"/>
      <c r="WTY161" s="129"/>
      <c r="WTZ161" s="129"/>
      <c r="WUA161" s="129"/>
      <c r="WUB161" s="129"/>
      <c r="WUC161" s="129"/>
      <c r="WUD161" s="129"/>
      <c r="WUE161" s="129"/>
      <c r="WUF161" s="129"/>
      <c r="WUG161" s="129"/>
      <c r="WUH161" s="129"/>
      <c r="WUI161" s="129"/>
      <c r="WUJ161" s="129"/>
      <c r="WUK161" s="129"/>
      <c r="WUL161" s="129"/>
      <c r="WUM161" s="129"/>
      <c r="WUN161" s="129"/>
      <c r="WUO161" s="129"/>
      <c r="WUP161" s="129"/>
      <c r="WUQ161" s="129"/>
      <c r="WUR161" s="129"/>
      <c r="WUS161" s="129"/>
      <c r="WUT161" s="129"/>
      <c r="WUU161" s="129"/>
      <c r="WUV161" s="129"/>
      <c r="WUW161" s="129"/>
      <c r="WUX161" s="129"/>
      <c r="WUY161" s="129"/>
      <c r="WUZ161" s="129"/>
      <c r="WVA161" s="129"/>
      <c r="WVB161" s="129"/>
      <c r="WVC161" s="129"/>
      <c r="WVD161" s="129"/>
      <c r="WVE161" s="129"/>
      <c r="WVF161" s="129"/>
      <c r="WVG161" s="129"/>
      <c r="WVH161" s="129"/>
      <c r="WVI161" s="129"/>
      <c r="WVJ161" s="129"/>
      <c r="WVK161" s="129"/>
      <c r="WVL161" s="129"/>
      <c r="WVM161" s="129"/>
      <c r="WVN161" s="129"/>
      <c r="WVO161" s="129"/>
      <c r="WVP161" s="129"/>
      <c r="WVQ161" s="129"/>
      <c r="WVR161" s="129"/>
      <c r="WVS161" s="129"/>
      <c r="WVT161" s="129"/>
      <c r="WVU161" s="129"/>
      <c r="WVV161" s="129"/>
      <c r="WVW161" s="129"/>
      <c r="WVX161" s="129"/>
      <c r="WVY161" s="129"/>
      <c r="WVZ161" s="129"/>
      <c r="WWA161" s="129"/>
      <c r="WWB161" s="129"/>
      <c r="WWC161" s="129"/>
      <c r="WWD161" s="129"/>
      <c r="WWE161" s="129"/>
      <c r="WWF161" s="129"/>
      <c r="WWG161" s="129"/>
      <c r="WWH161" s="129"/>
      <c r="WWI161" s="129"/>
      <c r="WWJ161" s="129"/>
      <c r="WWK161" s="129"/>
      <c r="WWL161" s="129"/>
      <c r="WWM161" s="129"/>
      <c r="WWN161" s="129"/>
      <c r="WWO161" s="129"/>
      <c r="WWP161" s="129"/>
      <c r="WWQ161" s="129"/>
      <c r="WWR161" s="129"/>
      <c r="WWS161" s="129"/>
      <c r="WWT161" s="129"/>
      <c r="WWU161" s="129"/>
      <c r="WWV161" s="129"/>
      <c r="WWW161" s="129"/>
      <c r="WWX161" s="129"/>
      <c r="WWY161" s="129"/>
      <c r="WWZ161" s="129"/>
      <c r="WXA161" s="129"/>
      <c r="WXB161" s="129"/>
      <c r="WXC161" s="129"/>
      <c r="WXD161" s="129"/>
      <c r="WXE161" s="129"/>
      <c r="WXF161" s="129"/>
      <c r="WXG161" s="129"/>
      <c r="WXH161" s="129"/>
      <c r="WXI161" s="129"/>
      <c r="WXJ161" s="129"/>
      <c r="WXK161" s="129"/>
      <c r="WXL161" s="129"/>
      <c r="WXM161" s="129"/>
      <c r="WXN161" s="129"/>
      <c r="WXO161" s="129"/>
      <c r="WXP161" s="129"/>
      <c r="WXQ161" s="129"/>
      <c r="WXR161" s="129"/>
      <c r="WXS161" s="129"/>
      <c r="WXT161" s="129"/>
      <c r="WXU161" s="129"/>
      <c r="WXV161" s="129"/>
      <c r="WXW161" s="129"/>
      <c r="WXX161" s="129"/>
      <c r="WXY161" s="129"/>
      <c r="WXZ161" s="129"/>
      <c r="WYA161" s="129"/>
      <c r="WYB161" s="129"/>
      <c r="WYC161" s="129"/>
      <c r="WYD161" s="129"/>
      <c r="WYE161" s="129"/>
      <c r="WYF161" s="129"/>
      <c r="WYG161" s="129"/>
      <c r="WYH161" s="129"/>
      <c r="WYI161" s="129"/>
      <c r="WYJ161" s="129"/>
      <c r="WYK161" s="129"/>
      <c r="WYL161" s="129"/>
      <c r="WYM161" s="129"/>
      <c r="WYN161" s="129"/>
      <c r="WYO161" s="129"/>
      <c r="WYP161" s="129"/>
      <c r="WYQ161" s="129"/>
      <c r="WYR161" s="129"/>
      <c r="WYS161" s="129"/>
      <c r="WYT161" s="129"/>
      <c r="WYU161" s="129"/>
      <c r="WYV161" s="129"/>
      <c r="WYW161" s="129"/>
      <c r="WYX161" s="129"/>
      <c r="WYY161" s="129"/>
      <c r="WYZ161" s="129"/>
      <c r="WZA161" s="129"/>
      <c r="WZB161" s="129"/>
      <c r="WZC161" s="129"/>
      <c r="WZD161" s="129"/>
      <c r="WZE161" s="129"/>
      <c r="WZF161" s="129"/>
      <c r="WZG161" s="129"/>
      <c r="WZH161" s="129"/>
      <c r="WZI161" s="129"/>
      <c r="WZJ161" s="129"/>
      <c r="WZK161" s="129"/>
      <c r="WZL161" s="129"/>
      <c r="WZM161" s="129"/>
      <c r="WZN161" s="129"/>
      <c r="WZO161" s="129"/>
      <c r="WZP161" s="129"/>
      <c r="WZQ161" s="129"/>
      <c r="WZR161" s="129"/>
      <c r="WZS161" s="129"/>
      <c r="WZT161" s="129"/>
      <c r="WZU161" s="129"/>
      <c r="WZV161" s="129"/>
      <c r="WZW161" s="129"/>
      <c r="WZX161" s="129"/>
      <c r="WZY161" s="129"/>
      <c r="WZZ161" s="129"/>
      <c r="XAA161" s="129"/>
      <c r="XAB161" s="129"/>
      <c r="XAC161" s="129"/>
      <c r="XAD161" s="129"/>
      <c r="XAE161" s="129"/>
      <c r="XAF161" s="129"/>
      <c r="XAG161" s="129"/>
      <c r="XAH161" s="129"/>
      <c r="XAI161" s="129"/>
      <c r="XAJ161" s="129"/>
      <c r="XAK161" s="129"/>
      <c r="XAL161" s="129"/>
      <c r="XAM161" s="129"/>
      <c r="XAN161" s="129"/>
      <c r="XAO161" s="129"/>
      <c r="XAP161" s="129"/>
      <c r="XAQ161" s="129"/>
      <c r="XAR161" s="129"/>
      <c r="XAS161" s="129"/>
      <c r="XAT161" s="129"/>
      <c r="XAU161" s="129"/>
      <c r="XAV161" s="129"/>
      <c r="XAW161" s="129"/>
      <c r="XAX161" s="129"/>
      <c r="XAY161" s="129"/>
      <c r="XAZ161" s="129"/>
      <c r="XBA161" s="129"/>
      <c r="XBB161" s="129"/>
      <c r="XBC161" s="129"/>
      <c r="XBD161" s="129"/>
      <c r="XBE161" s="129"/>
      <c r="XBF161" s="129"/>
      <c r="XBG161" s="129"/>
      <c r="XBH161" s="129"/>
      <c r="XBI161" s="129"/>
      <c r="XBJ161" s="129"/>
      <c r="XBK161" s="129"/>
      <c r="XBL161" s="129"/>
      <c r="XBM161" s="129"/>
      <c r="XBN161" s="129"/>
      <c r="XBO161" s="129"/>
      <c r="XBP161" s="129"/>
      <c r="XBQ161" s="129"/>
      <c r="XBR161" s="129"/>
      <c r="XBS161" s="129"/>
      <c r="XBT161" s="129"/>
      <c r="XBU161" s="129"/>
      <c r="XBV161" s="129"/>
      <c r="XBW161" s="129"/>
      <c r="XBX161" s="129"/>
      <c r="XBY161" s="129"/>
      <c r="XBZ161" s="129"/>
      <c r="XCA161" s="129"/>
      <c r="XCB161" s="129"/>
      <c r="XCC161" s="129"/>
      <c r="XCD161" s="129"/>
      <c r="XCE161" s="129"/>
      <c r="XCF161" s="129"/>
      <c r="XCG161" s="129"/>
      <c r="XCH161" s="129"/>
      <c r="XCI161" s="129"/>
      <c r="XCJ161" s="129"/>
      <c r="XCK161" s="129"/>
      <c r="XCL161" s="129"/>
      <c r="XCM161" s="129"/>
      <c r="XCN161" s="129"/>
      <c r="XCO161" s="129"/>
      <c r="XCP161" s="129"/>
      <c r="XCQ161" s="129"/>
      <c r="XCR161" s="129"/>
      <c r="XCS161" s="129"/>
      <c r="XCT161" s="129"/>
      <c r="XCU161" s="129"/>
      <c r="XCV161" s="129"/>
      <c r="XCW161" s="129"/>
      <c r="XCX161" s="129"/>
      <c r="XCY161" s="129"/>
      <c r="XCZ161" s="129"/>
      <c r="XDA161" s="129"/>
      <c r="XDB161" s="129"/>
      <c r="XDC161" s="129"/>
      <c r="XDD161" s="129"/>
      <c r="XDE161" s="129"/>
      <c r="XDF161" s="129"/>
      <c r="XDG161" s="129"/>
      <c r="XDH161" s="129"/>
      <c r="XDI161" s="129"/>
      <c r="XDJ161" s="129"/>
      <c r="XDK161" s="129"/>
      <c r="XDL161" s="129"/>
      <c r="XDM161" s="129"/>
      <c r="XDN161" s="129"/>
      <c r="XDO161" s="129"/>
      <c r="XDP161" s="129"/>
      <c r="XDQ161" s="129"/>
      <c r="XDR161" s="129"/>
      <c r="XDS161" s="129"/>
      <c r="XDT161" s="129"/>
      <c r="XDU161" s="129"/>
      <c r="XDV161" s="129"/>
      <c r="XDW161" s="129"/>
      <c r="XDX161" s="129"/>
      <c r="XDY161" s="129"/>
      <c r="XDZ161" s="129"/>
      <c r="XEA161" s="129"/>
      <c r="XEB161" s="129"/>
      <c r="XEC161" s="129"/>
      <c r="XED161" s="129"/>
      <c r="XEE161" s="129"/>
      <c r="XEF161" s="129"/>
      <c r="XEG161" s="129"/>
      <c r="XEH161" s="129"/>
      <c r="XEI161" s="129"/>
      <c r="XEJ161" s="129"/>
      <c r="XEK161" s="129"/>
      <c r="XEL161" s="129"/>
      <c r="XEM161" s="129"/>
      <c r="XEN161" s="129"/>
      <c r="XEO161" s="129"/>
      <c r="XEP161" s="129"/>
      <c r="XEQ161" s="129"/>
      <c r="XER161" s="129"/>
      <c r="XES161" s="129"/>
      <c r="XET161" s="129"/>
      <c r="XEU161" s="129"/>
      <c r="XEV161" s="129"/>
      <c r="XEW161" s="129"/>
      <c r="XEX161" s="129"/>
      <c r="XEY161" s="129"/>
      <c r="XEZ161" s="129"/>
      <c r="XFA161" s="129"/>
      <c r="XFB161" s="129"/>
      <c r="XFC161" s="129"/>
    </row>
    <row ht="15" r="162">
      <c r="A162" s="76">
        <v>161</v>
      </c>
      <c r="B162" s="16" t="s">
        <v>1195</v>
      </c>
      <c r="C162" s="9" t="s">
        <v>188</v>
      </c>
      <c r="D162" s="16" t="s">
        <v>419</v>
      </c>
      <c r="E162" s="9" t="s">
        <v>44</v>
      </c>
      <c r="F162" s="80" t="s">
        <v>1858</v>
      </c>
      <c r="G162" s="77" t="s">
        <v>884</v>
      </c>
      <c r="H162" s="124">
        <v>3</v>
      </c>
      <c r="I162" s="124"/>
      <c r="J162" s="124"/>
      <c r="K162" s="124">
        <v>48</v>
      </c>
      <c r="L162" s="124">
        <v>420</v>
      </c>
      <c r="M162" s="124"/>
      <c r="N162" s="124"/>
      <c r="O162" s="124"/>
      <c r="P162" s="124"/>
      <c r="Q162" s="124"/>
      <c r="R162" s="77" t="s">
        <v>1827</v>
      </c>
      <c r="S162" s="77" t="s">
        <v>1663</v>
      </c>
      <c r="T162" s="84"/>
      <c r="U162" s="144"/>
      <c r="V162" s="165"/>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c r="AZ162" s="129"/>
      <c r="BA162" s="129"/>
      <c r="BB162" s="129"/>
      <c r="BC162" s="129"/>
      <c r="BD162" s="129"/>
      <c r="BE162" s="129"/>
      <c r="BF162" s="129"/>
      <c r="BG162" s="129"/>
      <c r="BH162" s="129"/>
      <c r="BI162" s="129"/>
      <c r="BJ162" s="129"/>
      <c r="BK162" s="129"/>
      <c r="BL162" s="129"/>
      <c r="BM162" s="129"/>
      <c r="BN162" s="129"/>
      <c r="BO162" s="129"/>
      <c r="BP162" s="129"/>
      <c r="BQ162" s="129"/>
      <c r="BR162" s="129"/>
      <c r="BS162" s="129"/>
      <c r="BT162" s="129"/>
      <c r="BU162" s="129"/>
      <c r="BV162" s="129"/>
      <c r="BW162" s="129"/>
      <c r="BX162" s="129"/>
      <c r="BY162" s="129"/>
      <c r="BZ162" s="129"/>
      <c r="CA162" s="129"/>
      <c r="CB162" s="129"/>
      <c r="CC162" s="129"/>
      <c r="CD162" s="129"/>
      <c r="CE162" s="129"/>
      <c r="CF162" s="129"/>
      <c r="CG162" s="129"/>
      <c r="CH162" s="129"/>
      <c r="CI162" s="129"/>
      <c r="CJ162" s="129"/>
      <c r="CK162" s="129"/>
      <c r="CL162" s="129"/>
      <c r="CM162" s="129"/>
      <c r="CN162" s="129"/>
      <c r="CO162" s="129"/>
      <c r="CP162" s="129"/>
      <c r="CQ162" s="129"/>
      <c r="CR162" s="129"/>
      <c r="CS162" s="129"/>
      <c r="CT162" s="129"/>
      <c r="CU162" s="129"/>
      <c r="CV162" s="129"/>
      <c r="CW162" s="129"/>
      <c r="CX162" s="129"/>
      <c r="CY162" s="129"/>
      <c r="CZ162" s="129"/>
      <c r="DA162" s="129"/>
      <c r="DB162" s="129"/>
      <c r="DC162" s="129"/>
      <c r="DD162" s="129"/>
      <c r="DE162" s="129"/>
      <c r="DF162" s="129"/>
      <c r="DG162" s="129"/>
      <c r="DH162" s="129"/>
      <c r="DI162" s="129"/>
      <c r="DJ162" s="129"/>
      <c r="DK162" s="129"/>
      <c r="DL162" s="129"/>
      <c r="DM162" s="129"/>
      <c r="DN162" s="129"/>
      <c r="DO162" s="129"/>
      <c r="DP162" s="129"/>
      <c r="DQ162" s="129"/>
      <c r="DR162" s="129"/>
      <c r="DS162" s="129"/>
      <c r="DT162" s="129"/>
      <c r="DU162" s="129"/>
      <c r="DV162" s="129"/>
      <c r="DW162" s="129"/>
      <c r="DX162" s="129"/>
      <c r="DY162" s="129"/>
      <c r="DZ162" s="129"/>
      <c r="EA162" s="129"/>
      <c r="EB162" s="129"/>
      <c r="EC162" s="129"/>
      <c r="ED162" s="129"/>
      <c r="EE162" s="129"/>
      <c r="EF162" s="129"/>
      <c r="EG162" s="129"/>
      <c r="EH162" s="129"/>
      <c r="EI162" s="129"/>
      <c r="EJ162" s="129"/>
      <c r="EK162" s="129"/>
      <c r="EL162" s="129"/>
      <c r="EM162" s="129"/>
      <c r="EN162" s="129"/>
      <c r="EO162" s="129"/>
      <c r="EP162" s="129"/>
      <c r="EQ162" s="129"/>
      <c r="ER162" s="129"/>
      <c r="ES162" s="129"/>
      <c r="ET162" s="129"/>
      <c r="EU162" s="129"/>
      <c r="EV162" s="129"/>
      <c r="EW162" s="129"/>
      <c r="EX162" s="129"/>
      <c r="EY162" s="129"/>
      <c r="EZ162" s="129"/>
      <c r="FA162" s="129"/>
      <c r="FB162" s="129"/>
      <c r="FC162" s="129"/>
      <c r="FD162" s="129"/>
      <c r="FE162" s="129"/>
      <c r="FF162" s="129"/>
      <c r="FG162" s="129"/>
      <c r="FH162" s="129"/>
      <c r="FI162" s="129"/>
      <c r="FJ162" s="129"/>
      <c r="FK162" s="129"/>
      <c r="FL162" s="129"/>
      <c r="FM162" s="129"/>
      <c r="FN162" s="129"/>
      <c r="FO162" s="129"/>
      <c r="FP162" s="129"/>
      <c r="FQ162" s="129"/>
      <c r="FR162" s="129"/>
      <c r="FS162" s="129"/>
      <c r="FT162" s="129"/>
      <c r="FU162" s="129"/>
      <c r="FV162" s="129"/>
      <c r="FW162" s="129"/>
      <c r="FX162" s="129"/>
      <c r="FY162" s="129"/>
      <c r="FZ162" s="129"/>
      <c r="GA162" s="129"/>
      <c r="GB162" s="129"/>
      <c r="GC162" s="129"/>
      <c r="GD162" s="129"/>
      <c r="GE162" s="129"/>
      <c r="GF162" s="129"/>
      <c r="GG162" s="129"/>
      <c r="GH162" s="129"/>
      <c r="GI162" s="129"/>
      <c r="GJ162" s="129"/>
      <c r="GK162" s="129"/>
      <c r="GL162" s="129"/>
      <c r="GM162" s="129"/>
      <c r="GN162" s="129"/>
      <c r="GO162" s="129"/>
      <c r="GP162" s="129"/>
      <c r="GQ162" s="129"/>
      <c r="GR162" s="129"/>
      <c r="GS162" s="129"/>
      <c r="GT162" s="129"/>
      <c r="GU162" s="129"/>
      <c r="GV162" s="129"/>
      <c r="GW162" s="129"/>
      <c r="GX162" s="129"/>
      <c r="GY162" s="129"/>
      <c r="GZ162" s="129"/>
      <c r="HA162" s="129"/>
      <c r="HB162" s="129"/>
      <c r="HC162" s="129"/>
      <c r="HD162" s="129"/>
      <c r="HE162" s="129"/>
      <c r="HF162" s="129"/>
      <c r="HG162" s="129"/>
      <c r="HH162" s="129"/>
      <c r="HI162" s="129"/>
      <c r="HJ162" s="129"/>
      <c r="HK162" s="129"/>
      <c r="HL162" s="129"/>
      <c r="HM162" s="129"/>
      <c r="HN162" s="129"/>
      <c r="HO162" s="129"/>
      <c r="HP162" s="129"/>
      <c r="HQ162" s="129"/>
      <c r="HR162" s="129"/>
      <c r="HS162" s="129"/>
      <c r="HT162" s="129"/>
      <c r="HU162" s="129"/>
      <c r="HV162" s="129"/>
      <c r="HW162" s="129"/>
      <c r="HX162" s="129"/>
      <c r="HY162" s="129"/>
      <c r="HZ162" s="129"/>
      <c r="IA162" s="129"/>
      <c r="IB162" s="129"/>
      <c r="IC162" s="129"/>
      <c r="ID162" s="129"/>
      <c r="IE162" s="129"/>
      <c r="IF162" s="129"/>
      <c r="IG162" s="129"/>
      <c r="IH162" s="129"/>
      <c r="II162" s="129"/>
      <c r="IJ162" s="129"/>
      <c r="IK162" s="129"/>
      <c r="IL162" s="129"/>
      <c r="IM162" s="129"/>
      <c r="IN162" s="129"/>
      <c r="IO162" s="129"/>
      <c r="IP162" s="129"/>
      <c r="IQ162" s="129"/>
      <c r="IR162" s="129"/>
      <c r="IS162" s="129"/>
      <c r="IT162" s="129"/>
      <c r="IU162" s="129"/>
      <c r="IV162" s="129"/>
      <c r="IW162" s="129"/>
      <c r="IX162" s="129"/>
      <c r="IY162" s="129"/>
      <c r="IZ162" s="129"/>
      <c r="JA162" s="129"/>
      <c r="JB162" s="129"/>
      <c r="JC162" s="129"/>
      <c r="JD162" s="129"/>
      <c r="JE162" s="129"/>
      <c r="JF162" s="129"/>
      <c r="JG162" s="129"/>
      <c r="JH162" s="129"/>
      <c r="JI162" s="129"/>
      <c r="JJ162" s="129"/>
      <c r="JK162" s="129"/>
      <c r="JL162" s="129"/>
      <c r="JM162" s="129"/>
      <c r="JN162" s="129"/>
      <c r="JO162" s="129"/>
      <c r="JP162" s="129"/>
      <c r="JQ162" s="129"/>
      <c r="JR162" s="129"/>
      <c r="JS162" s="129"/>
      <c r="JT162" s="129"/>
      <c r="JU162" s="129"/>
      <c r="JV162" s="129"/>
      <c r="JW162" s="129"/>
      <c r="JX162" s="129"/>
      <c r="JY162" s="129"/>
      <c r="JZ162" s="129"/>
      <c r="KA162" s="129"/>
      <c r="KB162" s="129"/>
      <c r="KC162" s="129"/>
      <c r="KD162" s="129"/>
      <c r="KE162" s="129"/>
      <c r="KF162" s="129"/>
      <c r="KG162" s="129"/>
      <c r="KH162" s="129"/>
      <c r="KI162" s="129"/>
      <c r="KJ162" s="129"/>
      <c r="KK162" s="129"/>
      <c r="KL162" s="129"/>
      <c r="KM162" s="129"/>
      <c r="KN162" s="129"/>
      <c r="KO162" s="129"/>
      <c r="KP162" s="129"/>
      <c r="KQ162" s="129"/>
      <c r="KR162" s="129"/>
      <c r="KS162" s="129"/>
      <c r="KT162" s="129"/>
      <c r="KU162" s="129"/>
      <c r="KV162" s="129"/>
      <c r="KW162" s="129"/>
      <c r="KX162" s="129"/>
      <c r="KY162" s="129"/>
      <c r="KZ162" s="129"/>
      <c r="LA162" s="129"/>
      <c r="LB162" s="129"/>
      <c r="LC162" s="129"/>
      <c r="LD162" s="129"/>
      <c r="LE162" s="129"/>
      <c r="LF162" s="129"/>
      <c r="LG162" s="129"/>
      <c r="LH162" s="129"/>
      <c r="LI162" s="129"/>
      <c r="LJ162" s="129"/>
      <c r="LK162" s="129"/>
      <c r="LL162" s="129"/>
      <c r="LM162" s="129"/>
      <c r="LN162" s="129"/>
      <c r="LO162" s="129"/>
      <c r="LP162" s="129"/>
      <c r="LQ162" s="129"/>
      <c r="LR162" s="129"/>
      <c r="LS162" s="129"/>
      <c r="LT162" s="129"/>
      <c r="LU162" s="129"/>
      <c r="LV162" s="129"/>
      <c r="LW162" s="129"/>
      <c r="LX162" s="129"/>
      <c r="LY162" s="129"/>
      <c r="LZ162" s="129"/>
      <c r="MA162" s="129"/>
      <c r="MB162" s="129"/>
      <c r="MC162" s="129"/>
      <c r="MD162" s="129"/>
      <c r="ME162" s="129"/>
      <c r="MF162" s="129"/>
      <c r="MG162" s="129"/>
      <c r="MH162" s="129"/>
      <c r="MI162" s="129"/>
      <c r="MJ162" s="129"/>
      <c r="MK162" s="129"/>
      <c r="ML162" s="129"/>
      <c r="MM162" s="129"/>
      <c r="MN162" s="129"/>
      <c r="MO162" s="129"/>
      <c r="MP162" s="129"/>
      <c r="MQ162" s="129"/>
      <c r="MR162" s="129"/>
      <c r="MS162" s="129"/>
      <c r="MT162" s="129"/>
      <c r="MU162" s="129"/>
      <c r="MV162" s="129"/>
      <c r="MW162" s="129"/>
      <c r="MX162" s="129"/>
      <c r="MY162" s="129"/>
      <c r="MZ162" s="129"/>
      <c r="NA162" s="129"/>
      <c r="NB162" s="129"/>
      <c r="NC162" s="129"/>
      <c r="ND162" s="129"/>
      <c r="NE162" s="129"/>
      <c r="NF162" s="129"/>
      <c r="NG162" s="129"/>
      <c r="NH162" s="129"/>
      <c r="NI162" s="129"/>
      <c r="NJ162" s="129"/>
      <c r="NK162" s="129"/>
      <c r="NL162" s="129"/>
      <c r="NM162" s="129"/>
      <c r="NN162" s="129"/>
      <c r="NO162" s="129"/>
      <c r="NP162" s="129"/>
      <c r="NQ162" s="129"/>
      <c r="NR162" s="129"/>
      <c r="NS162" s="129"/>
      <c r="NT162" s="129"/>
      <c r="NU162" s="129"/>
      <c r="NV162" s="129"/>
      <c r="NW162" s="129"/>
      <c r="NX162" s="129"/>
      <c r="NY162" s="129"/>
      <c r="NZ162" s="129"/>
      <c r="OA162" s="129"/>
      <c r="OB162" s="129"/>
      <c r="OC162" s="129"/>
      <c r="OD162" s="129"/>
      <c r="OE162" s="129"/>
      <c r="OF162" s="129"/>
      <c r="OG162" s="129"/>
      <c r="OH162" s="129"/>
      <c r="OI162" s="129"/>
      <c r="OJ162" s="129"/>
      <c r="OK162" s="129"/>
      <c r="OL162" s="129"/>
      <c r="OM162" s="129"/>
      <c r="ON162" s="129"/>
      <c r="OO162" s="129"/>
      <c r="OP162" s="129"/>
      <c r="OQ162" s="129"/>
      <c r="OR162" s="129"/>
      <c r="OS162" s="129"/>
      <c r="OT162" s="129"/>
      <c r="OU162" s="129"/>
      <c r="OV162" s="129"/>
      <c r="OW162" s="129"/>
      <c r="OX162" s="129"/>
      <c r="OY162" s="129"/>
      <c r="OZ162" s="129"/>
      <c r="PA162" s="129"/>
      <c r="PB162" s="129"/>
      <c r="PC162" s="129"/>
      <c r="PD162" s="129"/>
      <c r="PE162" s="129"/>
      <c r="PF162" s="129"/>
      <c r="PG162" s="129"/>
      <c r="PH162" s="129"/>
      <c r="PI162" s="129"/>
      <c r="PJ162" s="129"/>
      <c r="PK162" s="129"/>
      <c r="PL162" s="129"/>
      <c r="PM162" s="129"/>
      <c r="PN162" s="129"/>
      <c r="PO162" s="129"/>
      <c r="PP162" s="129"/>
      <c r="PQ162" s="129"/>
      <c r="PR162" s="129"/>
      <c r="PS162" s="129"/>
      <c r="PT162" s="129"/>
      <c r="PU162" s="129"/>
      <c r="PV162" s="129"/>
      <c r="PW162" s="129"/>
      <c r="PX162" s="129"/>
      <c r="PY162" s="129"/>
      <c r="PZ162" s="129"/>
      <c r="QA162" s="129"/>
      <c r="QB162" s="129"/>
      <c r="QC162" s="129"/>
      <c r="QD162" s="129"/>
      <c r="QE162" s="129"/>
      <c r="QF162" s="129"/>
      <c r="QG162" s="129"/>
      <c r="QH162" s="129"/>
      <c r="QI162" s="129"/>
      <c r="QJ162" s="129"/>
      <c r="QK162" s="129"/>
      <c r="QL162" s="129"/>
      <c r="QM162" s="129"/>
      <c r="QN162" s="129"/>
      <c r="QO162" s="129"/>
      <c r="QP162" s="129"/>
      <c r="QQ162" s="129"/>
      <c r="QR162" s="129"/>
      <c r="QS162" s="129"/>
      <c r="QT162" s="129"/>
      <c r="QU162" s="129"/>
      <c r="QV162" s="129"/>
      <c r="QW162" s="129"/>
      <c r="QX162" s="129"/>
      <c r="QY162" s="129"/>
      <c r="QZ162" s="129"/>
      <c r="RA162" s="129"/>
      <c r="RB162" s="129"/>
      <c r="RC162" s="129"/>
      <c r="RD162" s="129"/>
      <c r="RE162" s="129"/>
      <c r="RF162" s="129"/>
      <c r="RG162" s="129"/>
      <c r="RH162" s="129"/>
      <c r="RI162" s="129"/>
      <c r="RJ162" s="129"/>
      <c r="RK162" s="129"/>
      <c r="RL162" s="129"/>
      <c r="RM162" s="129"/>
      <c r="RN162" s="129"/>
      <c r="RO162" s="129"/>
      <c r="RP162" s="129"/>
      <c r="RQ162" s="129"/>
      <c r="RR162" s="129"/>
      <c r="RS162" s="129"/>
      <c r="RT162" s="129"/>
      <c r="RU162" s="129"/>
      <c r="RV162" s="129"/>
      <c r="RW162" s="129"/>
      <c r="RX162" s="129"/>
      <c r="RY162" s="129"/>
      <c r="RZ162" s="129"/>
      <c r="SA162" s="129"/>
      <c r="SB162" s="129"/>
      <c r="SC162" s="129"/>
      <c r="SD162" s="129"/>
      <c r="SE162" s="129"/>
      <c r="SF162" s="129"/>
      <c r="SG162" s="129"/>
      <c r="SH162" s="129"/>
      <c r="SI162" s="129"/>
      <c r="SJ162" s="129"/>
      <c r="SK162" s="129"/>
      <c r="SL162" s="129"/>
      <c r="SM162" s="129"/>
      <c r="SN162" s="129"/>
      <c r="SO162" s="129"/>
      <c r="SP162" s="129"/>
      <c r="SQ162" s="129"/>
      <c r="SR162" s="129"/>
      <c r="SS162" s="129"/>
      <c r="ST162" s="129"/>
      <c r="SU162" s="129"/>
      <c r="SV162" s="129"/>
      <c r="SW162" s="129"/>
      <c r="SX162" s="129"/>
      <c r="SY162" s="129"/>
      <c r="SZ162" s="129"/>
      <c r="TA162" s="129"/>
      <c r="TB162" s="129"/>
      <c r="TC162" s="129"/>
      <c r="TD162" s="129"/>
      <c r="TE162" s="129"/>
      <c r="TF162" s="129"/>
      <c r="TG162" s="129"/>
      <c r="TH162" s="129"/>
      <c r="TI162" s="129"/>
      <c r="TJ162" s="129"/>
      <c r="TK162" s="129"/>
      <c r="TL162" s="129"/>
      <c r="TM162" s="129"/>
      <c r="TN162" s="129"/>
      <c r="TO162" s="129"/>
      <c r="TP162" s="129"/>
      <c r="TQ162" s="129"/>
      <c r="TR162" s="129"/>
      <c r="TS162" s="129"/>
      <c r="TT162" s="129"/>
      <c r="TU162" s="129"/>
      <c r="TV162" s="129"/>
      <c r="TW162" s="129"/>
      <c r="TX162" s="129"/>
      <c r="TY162" s="129"/>
      <c r="TZ162" s="129"/>
      <c r="UA162" s="129"/>
      <c r="UB162" s="129"/>
      <c r="UC162" s="129"/>
      <c r="UD162" s="129"/>
      <c r="UE162" s="129"/>
      <c r="UF162" s="129"/>
      <c r="UG162" s="129"/>
      <c r="UH162" s="129"/>
      <c r="UI162" s="129"/>
      <c r="UJ162" s="129"/>
      <c r="UK162" s="129"/>
      <c r="UL162" s="129"/>
      <c r="UM162" s="129"/>
      <c r="UN162" s="129"/>
      <c r="UO162" s="129"/>
      <c r="UP162" s="129"/>
      <c r="UQ162" s="129"/>
      <c r="UR162" s="129"/>
      <c r="US162" s="129"/>
      <c r="UT162" s="129"/>
      <c r="UU162" s="129"/>
      <c r="UV162" s="129"/>
      <c r="UW162" s="129"/>
      <c r="UX162" s="129"/>
      <c r="UY162" s="129"/>
      <c r="UZ162" s="129"/>
      <c r="VA162" s="129"/>
      <c r="VB162" s="129"/>
      <c r="VC162" s="129"/>
      <c r="VD162" s="129"/>
      <c r="VE162" s="129"/>
      <c r="VF162" s="129"/>
      <c r="VG162" s="129"/>
      <c r="VH162" s="129"/>
      <c r="VI162" s="129"/>
      <c r="VJ162" s="129"/>
      <c r="VK162" s="129"/>
      <c r="VL162" s="129"/>
      <c r="VM162" s="129"/>
      <c r="VN162" s="129"/>
      <c r="VO162" s="129"/>
      <c r="VP162" s="129"/>
      <c r="VQ162" s="129"/>
      <c r="VR162" s="129"/>
      <c r="VS162" s="129"/>
      <c r="VT162" s="129"/>
      <c r="VU162" s="129"/>
      <c r="VV162" s="129"/>
      <c r="VW162" s="129"/>
      <c r="VX162" s="129"/>
      <c r="VY162" s="129"/>
      <c r="VZ162" s="129"/>
      <c r="WA162" s="129"/>
      <c r="WB162" s="129"/>
      <c r="WC162" s="129"/>
      <c r="WD162" s="129"/>
      <c r="WE162" s="129"/>
      <c r="WF162" s="129"/>
      <c r="WG162" s="129"/>
      <c r="WH162" s="129"/>
      <c r="WI162" s="129"/>
      <c r="WJ162" s="129"/>
      <c r="WK162" s="129"/>
      <c r="WL162" s="129"/>
      <c r="WM162" s="129"/>
      <c r="WN162" s="129"/>
      <c r="WO162" s="129"/>
      <c r="WP162" s="129"/>
      <c r="WQ162" s="129"/>
      <c r="WR162" s="129"/>
      <c r="WS162" s="129"/>
      <c r="WT162" s="129"/>
      <c r="WU162" s="129"/>
      <c r="WV162" s="129"/>
      <c r="WW162" s="129"/>
      <c r="WX162" s="129"/>
      <c r="WY162" s="129"/>
      <c r="WZ162" s="129"/>
      <c r="XA162" s="129"/>
      <c r="XB162" s="129"/>
      <c r="XC162" s="129"/>
      <c r="XD162" s="129"/>
      <c r="XE162" s="129"/>
      <c r="XF162" s="129"/>
      <c r="XG162" s="129"/>
      <c r="XH162" s="129"/>
      <c r="XI162" s="129"/>
      <c r="XJ162" s="129"/>
      <c r="XK162" s="129"/>
      <c r="XL162" s="129"/>
      <c r="XM162" s="129"/>
      <c r="XN162" s="129"/>
      <c r="XO162" s="129"/>
      <c r="XP162" s="129"/>
      <c r="XQ162" s="129"/>
      <c r="XR162" s="129"/>
      <c r="XS162" s="129"/>
      <c r="XT162" s="129"/>
      <c r="XU162" s="129"/>
      <c r="XV162" s="129"/>
      <c r="XW162" s="129"/>
      <c r="XX162" s="129"/>
      <c r="XY162" s="129"/>
      <c r="XZ162" s="129"/>
      <c r="YA162" s="129"/>
      <c r="YB162" s="129"/>
      <c r="YC162" s="129"/>
      <c r="YD162" s="129"/>
      <c r="YE162" s="129"/>
      <c r="YF162" s="129"/>
      <c r="YG162" s="129"/>
      <c r="YH162" s="129"/>
      <c r="YI162" s="129"/>
      <c r="YJ162" s="129"/>
      <c r="YK162" s="129"/>
      <c r="YL162" s="129"/>
      <c r="YM162" s="129"/>
      <c r="YN162" s="129"/>
      <c r="YO162" s="129"/>
      <c r="YP162" s="129"/>
      <c r="YQ162" s="129"/>
      <c r="YR162" s="129"/>
      <c r="YS162" s="129"/>
      <c r="YT162" s="129"/>
      <c r="YU162" s="129"/>
      <c r="YV162" s="129"/>
      <c r="YW162" s="129"/>
      <c r="YX162" s="129"/>
      <c r="YY162" s="129"/>
      <c r="YZ162" s="129"/>
      <c r="ZA162" s="129"/>
      <c r="ZB162" s="129"/>
      <c r="ZC162" s="129"/>
      <c r="ZD162" s="129"/>
      <c r="ZE162" s="129"/>
      <c r="ZF162" s="129"/>
      <c r="ZG162" s="129"/>
      <c r="ZH162" s="129"/>
      <c r="ZI162" s="129"/>
      <c r="ZJ162" s="129"/>
      <c r="ZK162" s="129"/>
      <c r="ZL162" s="129"/>
      <c r="ZM162" s="129"/>
      <c r="ZN162" s="129"/>
      <c r="ZO162" s="129"/>
      <c r="ZP162" s="129"/>
      <c r="ZQ162" s="129"/>
      <c r="ZR162" s="129"/>
      <c r="ZS162" s="129"/>
      <c r="ZT162" s="129"/>
      <c r="ZU162" s="129"/>
      <c r="ZV162" s="129"/>
      <c r="ZW162" s="129"/>
      <c r="ZX162" s="129"/>
      <c r="ZY162" s="129"/>
      <c r="ZZ162" s="129"/>
      <c r="AAA162" s="129"/>
      <c r="AAB162" s="129"/>
      <c r="AAC162" s="129"/>
      <c r="AAD162" s="129"/>
      <c r="AAE162" s="129"/>
      <c r="AAF162" s="129"/>
      <c r="AAG162" s="129"/>
      <c r="AAH162" s="129"/>
      <c r="AAI162" s="129"/>
      <c r="AAJ162" s="129"/>
      <c r="AAK162" s="129"/>
      <c r="AAL162" s="129"/>
      <c r="AAM162" s="129"/>
      <c r="AAN162" s="129"/>
      <c r="AAO162" s="129"/>
      <c r="AAP162" s="129"/>
      <c r="AAQ162" s="129"/>
      <c r="AAR162" s="129"/>
      <c r="AAS162" s="129"/>
      <c r="AAT162" s="129"/>
      <c r="AAU162" s="129"/>
      <c r="AAV162" s="129"/>
      <c r="AAW162" s="129"/>
      <c r="AAX162" s="129"/>
      <c r="AAY162" s="129"/>
      <c r="AAZ162" s="129"/>
      <c r="ABA162" s="129"/>
      <c r="ABB162" s="129"/>
      <c r="ABC162" s="129"/>
      <c r="ABD162" s="129"/>
      <c r="ABE162" s="129"/>
      <c r="ABF162" s="129"/>
      <c r="ABG162" s="129"/>
      <c r="ABH162" s="129"/>
      <c r="ABI162" s="129"/>
      <c r="ABJ162" s="129"/>
      <c r="ABK162" s="129"/>
      <c r="ABL162" s="129"/>
      <c r="ABM162" s="129"/>
      <c r="ABN162" s="129"/>
      <c r="ABO162" s="129"/>
      <c r="ABP162" s="129"/>
      <c r="ABQ162" s="129"/>
      <c r="ABR162" s="129"/>
      <c r="ABS162" s="129"/>
      <c r="ABT162" s="129"/>
      <c r="ABU162" s="129"/>
      <c r="ABV162" s="129"/>
      <c r="ABW162" s="129"/>
      <c r="ABX162" s="129"/>
      <c r="ABY162" s="129"/>
      <c r="ABZ162" s="129"/>
      <c r="ACA162" s="129"/>
      <c r="ACB162" s="129"/>
      <c r="ACC162" s="129"/>
      <c r="ACD162" s="129"/>
      <c r="ACE162" s="129"/>
      <c r="ACF162" s="129"/>
      <c r="ACG162" s="129"/>
      <c r="ACH162" s="129"/>
      <c r="ACI162" s="129"/>
      <c r="ACJ162" s="129"/>
      <c r="ACK162" s="129"/>
      <c r="ACL162" s="129"/>
      <c r="ACM162" s="129"/>
      <c r="ACN162" s="129"/>
      <c r="ACO162" s="129"/>
      <c r="ACP162" s="129"/>
      <c r="ACQ162" s="129"/>
      <c r="ACR162" s="129"/>
      <c r="ACS162" s="129"/>
      <c r="ACT162" s="129"/>
      <c r="ACU162" s="129"/>
      <c r="ACV162" s="129"/>
      <c r="ACW162" s="129"/>
      <c r="ACX162" s="129"/>
      <c r="ACY162" s="129"/>
      <c r="ACZ162" s="129"/>
      <c r="ADA162" s="129"/>
      <c r="ADB162" s="129"/>
      <c r="ADC162" s="129"/>
      <c r="ADD162" s="129"/>
      <c r="ADE162" s="129"/>
      <c r="ADF162" s="129"/>
      <c r="ADG162" s="129"/>
      <c r="ADH162" s="129"/>
      <c r="ADI162" s="129"/>
      <c r="ADJ162" s="129"/>
      <c r="ADK162" s="129"/>
      <c r="ADL162" s="129"/>
      <c r="ADM162" s="129"/>
      <c r="ADN162" s="129"/>
      <c r="ADO162" s="129"/>
      <c r="ADP162" s="129"/>
      <c r="ADQ162" s="129"/>
      <c r="ADR162" s="129"/>
      <c r="ADS162" s="129"/>
      <c r="ADT162" s="129"/>
      <c r="ADU162" s="129"/>
      <c r="ADV162" s="129"/>
      <c r="ADW162" s="129"/>
      <c r="ADX162" s="129"/>
      <c r="ADY162" s="129"/>
      <c r="ADZ162" s="129"/>
      <c r="AEA162" s="129"/>
      <c r="AEB162" s="129"/>
      <c r="AEC162" s="129"/>
      <c r="AED162" s="129"/>
      <c r="AEE162" s="129"/>
      <c r="AEF162" s="129"/>
      <c r="AEG162" s="129"/>
      <c r="AEH162" s="129"/>
      <c r="AEI162" s="129"/>
      <c r="AEJ162" s="129"/>
      <c r="AEK162" s="129"/>
      <c r="AEL162" s="129"/>
      <c r="AEM162" s="129"/>
      <c r="AEN162" s="129"/>
      <c r="AEO162" s="129"/>
      <c r="AEP162" s="129"/>
      <c r="AEQ162" s="129"/>
      <c r="AER162" s="129"/>
      <c r="AES162" s="129"/>
      <c r="AET162" s="129"/>
      <c r="AEU162" s="129"/>
      <c r="AEV162" s="129"/>
      <c r="AEW162" s="129"/>
      <c r="AEX162" s="129"/>
      <c r="AEY162" s="129"/>
      <c r="AEZ162" s="129"/>
      <c r="AFA162" s="129"/>
      <c r="AFB162" s="129"/>
      <c r="AFC162" s="129"/>
      <c r="AFD162" s="129"/>
      <c r="AFE162" s="129"/>
      <c r="AFF162" s="129"/>
      <c r="AFG162" s="129"/>
      <c r="AFH162" s="129"/>
      <c r="AFI162" s="129"/>
      <c r="AFJ162" s="129"/>
      <c r="AFK162" s="129"/>
      <c r="AFL162" s="129"/>
      <c r="AFM162" s="129"/>
      <c r="AFN162" s="129"/>
      <c r="AFO162" s="129"/>
      <c r="AFP162" s="129"/>
      <c r="AFQ162" s="129"/>
      <c r="AFR162" s="129"/>
      <c r="AFS162" s="129"/>
      <c r="AFT162" s="129"/>
      <c r="AFU162" s="129"/>
      <c r="AFV162" s="129"/>
      <c r="AFW162" s="129"/>
      <c r="AFX162" s="129"/>
      <c r="AFY162" s="129"/>
      <c r="AFZ162" s="129"/>
      <c r="AGA162" s="129"/>
      <c r="AGB162" s="129"/>
      <c r="AGC162" s="129"/>
      <c r="AGD162" s="129"/>
      <c r="AGE162" s="129"/>
      <c r="AGF162" s="129"/>
      <c r="AGG162" s="129"/>
      <c r="AGH162" s="129"/>
      <c r="AGI162" s="129"/>
      <c r="AGJ162" s="129"/>
      <c r="AGK162" s="129"/>
      <c r="AGL162" s="129"/>
      <c r="AGM162" s="129"/>
      <c r="AGN162" s="129"/>
      <c r="AGO162" s="129"/>
      <c r="AGP162" s="129"/>
      <c r="AGQ162" s="129"/>
      <c r="AGR162" s="129"/>
      <c r="AGS162" s="129"/>
      <c r="AGT162" s="129"/>
      <c r="AGU162" s="129"/>
      <c r="AGV162" s="129"/>
      <c r="AGW162" s="129"/>
      <c r="AGX162" s="129"/>
      <c r="AGY162" s="129"/>
      <c r="AGZ162" s="129"/>
      <c r="AHA162" s="129"/>
      <c r="AHB162" s="129"/>
      <c r="AHC162" s="129"/>
      <c r="AHD162" s="129"/>
      <c r="AHE162" s="129"/>
      <c r="AHF162" s="129"/>
      <c r="AHG162" s="129"/>
      <c r="AHH162" s="129"/>
      <c r="AHI162" s="129"/>
      <c r="AHJ162" s="129"/>
      <c r="AHK162" s="129"/>
      <c r="AHL162" s="129"/>
      <c r="AHM162" s="129"/>
      <c r="AHN162" s="129"/>
      <c r="AHO162" s="129"/>
      <c r="AHP162" s="129"/>
      <c r="AHQ162" s="129"/>
      <c r="AHR162" s="129"/>
      <c r="AHS162" s="129"/>
      <c r="AHT162" s="129"/>
      <c r="AHU162" s="129"/>
      <c r="AHV162" s="129"/>
      <c r="AHW162" s="129"/>
      <c r="AHX162" s="129"/>
      <c r="AHY162" s="129"/>
      <c r="AHZ162" s="129"/>
      <c r="AIA162" s="129"/>
      <c r="AIB162" s="129"/>
      <c r="AIC162" s="129"/>
      <c r="AID162" s="129"/>
      <c r="AIE162" s="129"/>
      <c r="AIF162" s="129"/>
      <c r="AIG162" s="129"/>
      <c r="AIH162" s="129"/>
      <c r="AII162" s="129"/>
      <c r="AIJ162" s="129"/>
      <c r="AIK162" s="129"/>
      <c r="AIL162" s="129"/>
      <c r="AIM162" s="129"/>
      <c r="AIN162" s="129"/>
      <c r="AIO162" s="129"/>
      <c r="AIP162" s="129"/>
      <c r="AIQ162" s="129"/>
      <c r="AIR162" s="129"/>
      <c r="AIS162" s="129"/>
      <c r="AIT162" s="129"/>
      <c r="AIU162" s="129"/>
      <c r="AIV162" s="129"/>
      <c r="AIW162" s="129"/>
      <c r="AIX162" s="129"/>
      <c r="AIY162" s="129"/>
      <c r="AIZ162" s="129"/>
      <c r="AJA162" s="129"/>
      <c r="AJB162" s="129"/>
      <c r="AJC162" s="129"/>
      <c r="AJD162" s="129"/>
      <c r="AJE162" s="129"/>
      <c r="AJF162" s="129"/>
      <c r="AJG162" s="129"/>
      <c r="AJH162" s="129"/>
      <c r="AJI162" s="129"/>
      <c r="AJJ162" s="129"/>
      <c r="AJK162" s="129"/>
      <c r="AJL162" s="129"/>
      <c r="AJM162" s="129"/>
      <c r="AJN162" s="129"/>
      <c r="AJO162" s="129"/>
      <c r="AJP162" s="129"/>
      <c r="AJQ162" s="129"/>
      <c r="AJR162" s="129"/>
      <c r="AJS162" s="129"/>
      <c r="AJT162" s="129"/>
      <c r="AJU162" s="129"/>
      <c r="AJV162" s="129"/>
      <c r="AJW162" s="129"/>
      <c r="AJX162" s="129"/>
      <c r="AJY162" s="129"/>
      <c r="AJZ162" s="129"/>
      <c r="AKA162" s="129"/>
      <c r="AKB162" s="129"/>
      <c r="AKC162" s="129"/>
      <c r="AKD162" s="129"/>
      <c r="AKE162" s="129"/>
      <c r="AKF162" s="129"/>
      <c r="AKG162" s="129"/>
      <c r="AKH162" s="129"/>
      <c r="AKI162" s="129"/>
      <c r="AKJ162" s="129"/>
      <c r="AKK162" s="129"/>
      <c r="AKL162" s="129"/>
      <c r="AKM162" s="129"/>
      <c r="AKN162" s="129"/>
      <c r="AKO162" s="129"/>
      <c r="AKP162" s="129"/>
      <c r="AKQ162" s="129"/>
      <c r="AKR162" s="129"/>
      <c r="AKS162" s="129"/>
      <c r="AKT162" s="129"/>
      <c r="AKU162" s="129"/>
      <c r="AKV162" s="129"/>
      <c r="AKW162" s="129"/>
      <c r="AKX162" s="129"/>
      <c r="AKY162" s="129"/>
      <c r="AKZ162" s="129"/>
      <c r="ALA162" s="129"/>
      <c r="ALB162" s="129"/>
      <c r="ALC162" s="129"/>
      <c r="ALD162" s="129"/>
      <c r="ALE162" s="129"/>
      <c r="ALF162" s="129"/>
      <c r="ALG162" s="129"/>
      <c r="ALH162" s="129"/>
      <c r="ALI162" s="129"/>
      <c r="ALJ162" s="129"/>
      <c r="ALK162" s="129"/>
      <c r="ALL162" s="129"/>
      <c r="ALM162" s="129"/>
      <c r="ALN162" s="129"/>
      <c r="ALO162" s="129"/>
      <c r="ALP162" s="129"/>
      <c r="ALQ162" s="129"/>
      <c r="ALR162" s="129"/>
      <c r="ALS162" s="129"/>
      <c r="ALT162" s="129"/>
      <c r="ALU162" s="129"/>
      <c r="ALV162" s="129"/>
      <c r="ALW162" s="129"/>
      <c r="ALX162" s="129"/>
      <c r="ALY162" s="129"/>
      <c r="ALZ162" s="129"/>
      <c r="AMA162" s="129"/>
      <c r="AMB162" s="129"/>
      <c r="AMC162" s="129"/>
      <c r="AMD162" s="129"/>
      <c r="AME162" s="129"/>
      <c r="AMF162" s="129"/>
      <c r="AMG162" s="129"/>
      <c r="AMH162" s="129"/>
      <c r="AMI162" s="129"/>
      <c r="AMJ162" s="129"/>
      <c r="AMK162" s="129"/>
      <c r="AML162" s="129"/>
      <c r="AMM162" s="129"/>
      <c r="AMN162" s="129"/>
      <c r="AMO162" s="129"/>
      <c r="AMP162" s="129"/>
      <c r="AMQ162" s="129"/>
      <c r="AMR162" s="129"/>
      <c r="AMS162" s="129"/>
      <c r="AMT162" s="129"/>
      <c r="AMU162" s="129"/>
      <c r="AMV162" s="129"/>
      <c r="AMW162" s="129"/>
      <c r="AMX162" s="129"/>
      <c r="AMY162" s="129"/>
      <c r="AMZ162" s="129"/>
      <c r="ANA162" s="129"/>
      <c r="ANB162" s="129"/>
      <c r="ANC162" s="129"/>
      <c r="AND162" s="129"/>
      <c r="ANE162" s="129"/>
      <c r="ANF162" s="129"/>
      <c r="ANG162" s="129"/>
      <c r="ANH162" s="129"/>
      <c r="ANI162" s="129"/>
      <c r="ANJ162" s="129"/>
      <c r="ANK162" s="129"/>
      <c r="ANL162" s="129"/>
      <c r="ANM162" s="129"/>
      <c r="ANN162" s="129"/>
      <c r="ANO162" s="129"/>
      <c r="ANP162" s="129"/>
      <c r="ANQ162" s="129"/>
      <c r="ANR162" s="129"/>
      <c r="ANS162" s="129"/>
      <c r="ANT162" s="129"/>
      <c r="ANU162" s="129"/>
      <c r="ANV162" s="129"/>
      <c r="ANW162" s="129"/>
      <c r="ANX162" s="129"/>
      <c r="ANY162" s="129"/>
      <c r="ANZ162" s="129"/>
      <c r="AOA162" s="129"/>
      <c r="AOB162" s="129"/>
      <c r="AOC162" s="129"/>
      <c r="AOD162" s="129"/>
      <c r="AOE162" s="129"/>
      <c r="AOF162" s="129"/>
      <c r="AOG162" s="129"/>
      <c r="AOH162" s="129"/>
      <c r="AOI162" s="129"/>
      <c r="AOJ162" s="129"/>
      <c r="AOK162" s="129"/>
      <c r="AOL162" s="129"/>
      <c r="AOM162" s="129"/>
      <c r="AON162" s="129"/>
      <c r="AOO162" s="129"/>
      <c r="AOP162" s="129"/>
      <c r="AOQ162" s="129"/>
      <c r="AOR162" s="129"/>
      <c r="AOS162" s="129"/>
      <c r="AOT162" s="129"/>
      <c r="AOU162" s="129"/>
      <c r="AOV162" s="129"/>
      <c r="AOW162" s="129"/>
      <c r="AOX162" s="129"/>
      <c r="AOY162" s="129"/>
      <c r="AOZ162" s="129"/>
      <c r="APA162" s="129"/>
      <c r="APB162" s="129"/>
      <c r="APC162" s="129"/>
      <c r="APD162" s="129"/>
      <c r="APE162" s="129"/>
      <c r="APF162" s="129"/>
      <c r="APG162" s="129"/>
      <c r="APH162" s="129"/>
      <c r="API162" s="129"/>
      <c r="APJ162" s="129"/>
      <c r="APK162" s="129"/>
      <c r="APL162" s="129"/>
      <c r="APM162" s="129"/>
      <c r="APN162" s="129"/>
      <c r="APO162" s="129"/>
      <c r="APP162" s="129"/>
      <c r="APQ162" s="129"/>
      <c r="APR162" s="129"/>
      <c r="APS162" s="129"/>
      <c r="APT162" s="129"/>
      <c r="APU162" s="129"/>
      <c r="APV162" s="129"/>
      <c r="APW162" s="129"/>
      <c r="APX162" s="129"/>
      <c r="APY162" s="129"/>
      <c r="APZ162" s="129"/>
      <c r="AQA162" s="129"/>
      <c r="AQB162" s="129"/>
      <c r="AQC162" s="129"/>
      <c r="AQD162" s="129"/>
      <c r="AQE162" s="129"/>
      <c r="AQF162" s="129"/>
      <c r="AQG162" s="129"/>
      <c r="AQH162" s="129"/>
      <c r="AQI162" s="129"/>
      <c r="AQJ162" s="129"/>
      <c r="AQK162" s="129"/>
      <c r="AQL162" s="129"/>
      <c r="AQM162" s="129"/>
      <c r="AQN162" s="129"/>
      <c r="AQO162" s="129"/>
      <c r="AQP162" s="129"/>
      <c r="AQQ162" s="129"/>
      <c r="AQR162" s="129"/>
      <c r="AQS162" s="129"/>
      <c r="AQT162" s="129"/>
      <c r="AQU162" s="129"/>
      <c r="AQV162" s="129"/>
      <c r="AQW162" s="129"/>
      <c r="AQX162" s="129"/>
      <c r="AQY162" s="129"/>
      <c r="AQZ162" s="129"/>
      <c r="ARA162" s="129"/>
      <c r="ARB162" s="129"/>
      <c r="ARC162" s="129"/>
      <c r="ARD162" s="129"/>
      <c r="ARE162" s="129"/>
      <c r="ARF162" s="129"/>
      <c r="ARG162" s="129"/>
      <c r="ARH162" s="129"/>
      <c r="ARI162" s="129"/>
      <c r="ARJ162" s="129"/>
      <c r="ARK162" s="129"/>
      <c r="ARL162" s="129"/>
      <c r="ARM162" s="129"/>
      <c r="ARN162" s="129"/>
      <c r="ARO162" s="129"/>
      <c r="ARP162" s="129"/>
      <c r="ARQ162" s="129"/>
      <c r="ARR162" s="129"/>
      <c r="ARS162" s="129"/>
      <c r="ART162" s="129"/>
      <c r="ARU162" s="129"/>
      <c r="ARV162" s="129"/>
      <c r="ARW162" s="129"/>
      <c r="ARX162" s="129"/>
      <c r="ARY162" s="129"/>
      <c r="ARZ162" s="129"/>
      <c r="ASA162" s="129"/>
      <c r="ASB162" s="129"/>
      <c r="ASC162" s="129"/>
      <c r="ASD162" s="129"/>
      <c r="ASE162" s="129"/>
      <c r="ASF162" s="129"/>
      <c r="ASG162" s="129"/>
      <c r="ASH162" s="129"/>
      <c r="ASI162" s="129"/>
      <c r="ASJ162" s="129"/>
      <c r="ASK162" s="129"/>
      <c r="ASL162" s="129"/>
      <c r="ASM162" s="129"/>
      <c r="ASN162" s="129"/>
      <c r="ASO162" s="129"/>
      <c r="ASP162" s="129"/>
      <c r="ASQ162" s="129"/>
      <c r="ASR162" s="129"/>
      <c r="ASS162" s="129"/>
      <c r="AST162" s="129"/>
      <c r="ASU162" s="129"/>
      <c r="ASV162" s="129"/>
      <c r="ASW162" s="129"/>
      <c r="ASX162" s="129"/>
      <c r="ASY162" s="129"/>
      <c r="ASZ162" s="129"/>
      <c r="ATA162" s="129"/>
      <c r="ATB162" s="129"/>
      <c r="ATC162" s="129"/>
      <c r="ATD162" s="129"/>
      <c r="ATE162" s="129"/>
      <c r="ATF162" s="129"/>
      <c r="ATG162" s="129"/>
      <c r="ATH162" s="129"/>
      <c r="ATI162" s="129"/>
      <c r="ATJ162" s="129"/>
      <c r="ATK162" s="129"/>
      <c r="ATL162" s="129"/>
      <c r="ATM162" s="129"/>
      <c r="ATN162" s="129"/>
      <c r="ATO162" s="129"/>
      <c r="ATP162" s="129"/>
      <c r="ATQ162" s="129"/>
      <c r="ATR162" s="129"/>
      <c r="ATS162" s="129"/>
      <c r="ATT162" s="129"/>
      <c r="ATU162" s="129"/>
      <c r="ATV162" s="129"/>
      <c r="ATW162" s="129"/>
      <c r="ATX162" s="129"/>
      <c r="ATY162" s="129"/>
      <c r="ATZ162" s="129"/>
      <c r="AUA162" s="129"/>
      <c r="AUB162" s="129"/>
      <c r="AUC162" s="129"/>
      <c r="AUD162" s="129"/>
      <c r="AUE162" s="129"/>
      <c r="AUF162" s="129"/>
      <c r="AUG162" s="129"/>
      <c r="AUH162" s="129"/>
      <c r="AUI162" s="129"/>
      <c r="AUJ162" s="129"/>
      <c r="AUK162" s="129"/>
      <c r="AUL162" s="129"/>
      <c r="AUM162" s="129"/>
      <c r="AUN162" s="129"/>
      <c r="AUO162" s="129"/>
      <c r="AUP162" s="129"/>
      <c r="AUQ162" s="129"/>
      <c r="AUR162" s="129"/>
      <c r="AUS162" s="129"/>
      <c r="AUT162" s="129"/>
      <c r="AUU162" s="129"/>
      <c r="AUV162" s="129"/>
      <c r="AUW162" s="129"/>
      <c r="AUX162" s="129"/>
      <c r="AUY162" s="129"/>
      <c r="AUZ162" s="129"/>
      <c r="AVA162" s="129"/>
      <c r="AVB162" s="129"/>
      <c r="AVC162" s="129"/>
      <c r="AVD162" s="129"/>
      <c r="AVE162" s="129"/>
      <c r="AVF162" s="129"/>
      <c r="AVG162" s="129"/>
      <c r="AVH162" s="129"/>
      <c r="AVI162" s="129"/>
      <c r="AVJ162" s="129"/>
      <c r="AVK162" s="129"/>
      <c r="AVL162" s="129"/>
      <c r="AVM162" s="129"/>
      <c r="AVN162" s="129"/>
      <c r="AVO162" s="129"/>
      <c r="AVP162" s="129"/>
      <c r="AVQ162" s="129"/>
      <c r="AVR162" s="129"/>
      <c r="AVS162" s="129"/>
      <c r="AVT162" s="129"/>
      <c r="AVU162" s="129"/>
      <c r="AVV162" s="129"/>
      <c r="AVW162" s="129"/>
      <c r="AVX162" s="129"/>
      <c r="AVY162" s="129"/>
      <c r="AVZ162" s="129"/>
      <c r="AWA162" s="129"/>
      <c r="AWB162" s="129"/>
      <c r="AWC162" s="129"/>
      <c r="AWD162" s="129"/>
      <c r="AWE162" s="129"/>
      <c r="AWF162" s="129"/>
      <c r="AWG162" s="129"/>
      <c r="AWH162" s="129"/>
      <c r="AWI162" s="129"/>
      <c r="AWJ162" s="129"/>
      <c r="AWK162" s="129"/>
      <c r="AWL162" s="129"/>
      <c r="AWM162" s="129"/>
      <c r="AWN162" s="129"/>
      <c r="AWO162" s="129"/>
      <c r="AWP162" s="129"/>
      <c r="AWQ162" s="129"/>
      <c r="AWR162" s="129"/>
      <c r="AWS162" s="129"/>
      <c r="AWT162" s="129"/>
      <c r="AWU162" s="129"/>
      <c r="AWV162" s="129"/>
      <c r="AWW162" s="129"/>
      <c r="AWX162" s="129"/>
      <c r="AWY162" s="129"/>
      <c r="AWZ162" s="129"/>
      <c r="AXA162" s="129"/>
      <c r="AXB162" s="129"/>
      <c r="AXC162" s="129"/>
      <c r="AXD162" s="129"/>
      <c r="AXE162" s="129"/>
      <c r="AXF162" s="129"/>
      <c r="AXG162" s="129"/>
      <c r="AXH162" s="129"/>
      <c r="AXI162" s="129"/>
      <c r="AXJ162" s="129"/>
      <c r="AXK162" s="129"/>
      <c r="AXL162" s="129"/>
      <c r="AXM162" s="129"/>
      <c r="AXN162" s="129"/>
      <c r="AXO162" s="129"/>
      <c r="AXP162" s="129"/>
      <c r="AXQ162" s="129"/>
      <c r="AXR162" s="129"/>
      <c r="AXS162" s="129"/>
      <c r="AXT162" s="129"/>
      <c r="AXU162" s="129"/>
      <c r="AXV162" s="129"/>
      <c r="AXW162" s="129"/>
      <c r="AXX162" s="129"/>
      <c r="AXY162" s="129"/>
      <c r="AXZ162" s="129"/>
      <c r="AYA162" s="129"/>
      <c r="AYB162" s="129"/>
      <c r="AYC162" s="129"/>
      <c r="AYD162" s="129"/>
      <c r="AYE162" s="129"/>
      <c r="AYF162" s="129"/>
      <c r="AYG162" s="129"/>
      <c r="AYH162" s="129"/>
      <c r="AYI162" s="129"/>
      <c r="AYJ162" s="129"/>
      <c r="AYK162" s="129"/>
      <c r="AYL162" s="129"/>
      <c r="AYM162" s="129"/>
      <c r="AYN162" s="129"/>
      <c r="AYO162" s="129"/>
      <c r="AYP162" s="129"/>
      <c r="AYQ162" s="129"/>
      <c r="AYR162" s="129"/>
      <c r="AYS162" s="129"/>
      <c r="AYT162" s="129"/>
      <c r="AYU162" s="129"/>
      <c r="AYV162" s="129"/>
      <c r="AYW162" s="129"/>
      <c r="AYX162" s="129"/>
      <c r="AYY162" s="129"/>
      <c r="AYZ162" s="129"/>
      <c r="AZA162" s="129"/>
      <c r="AZB162" s="129"/>
      <c r="AZC162" s="129"/>
      <c r="AZD162" s="129"/>
      <c r="AZE162" s="129"/>
      <c r="AZF162" s="129"/>
      <c r="AZG162" s="129"/>
      <c r="AZH162" s="129"/>
      <c r="AZI162" s="129"/>
      <c r="AZJ162" s="129"/>
      <c r="AZK162" s="129"/>
      <c r="AZL162" s="129"/>
      <c r="AZM162" s="129"/>
      <c r="AZN162" s="129"/>
      <c r="AZO162" s="129"/>
      <c r="AZP162" s="129"/>
      <c r="AZQ162" s="129"/>
      <c r="AZR162" s="129"/>
      <c r="AZS162" s="129"/>
      <c r="AZT162" s="129"/>
      <c r="AZU162" s="129"/>
      <c r="AZV162" s="129"/>
      <c r="AZW162" s="129"/>
      <c r="AZX162" s="129"/>
      <c r="AZY162" s="129"/>
      <c r="AZZ162" s="129"/>
      <c r="BAA162" s="129"/>
      <c r="BAB162" s="129"/>
      <c r="BAC162" s="129"/>
      <c r="BAD162" s="129"/>
      <c r="BAE162" s="129"/>
      <c r="BAF162" s="129"/>
      <c r="BAG162" s="129"/>
      <c r="BAH162" s="129"/>
      <c r="BAI162" s="129"/>
      <c r="BAJ162" s="129"/>
      <c r="BAK162" s="129"/>
      <c r="BAL162" s="129"/>
      <c r="BAM162" s="129"/>
      <c r="BAN162" s="129"/>
      <c r="BAO162" s="129"/>
      <c r="BAP162" s="129"/>
      <c r="BAQ162" s="129"/>
      <c r="BAR162" s="129"/>
      <c r="BAS162" s="129"/>
      <c r="BAT162" s="129"/>
      <c r="BAU162" s="129"/>
      <c r="BAV162" s="129"/>
      <c r="BAW162" s="129"/>
      <c r="BAX162" s="129"/>
      <c r="BAY162" s="129"/>
      <c r="BAZ162" s="129"/>
      <c r="BBA162" s="129"/>
      <c r="BBB162" s="129"/>
      <c r="BBC162" s="129"/>
      <c r="BBD162" s="129"/>
      <c r="BBE162" s="129"/>
      <c r="BBF162" s="129"/>
      <c r="BBG162" s="129"/>
      <c r="BBH162" s="129"/>
      <c r="BBI162" s="129"/>
      <c r="BBJ162" s="129"/>
      <c r="BBK162" s="129"/>
      <c r="BBL162" s="129"/>
      <c r="BBM162" s="129"/>
      <c r="BBN162" s="129"/>
      <c r="BBO162" s="129"/>
      <c r="BBP162" s="129"/>
      <c r="BBQ162" s="129"/>
      <c r="BBR162" s="129"/>
      <c r="BBS162" s="129"/>
      <c r="BBT162" s="129"/>
      <c r="BBU162" s="129"/>
      <c r="BBV162" s="129"/>
      <c r="BBW162" s="129"/>
      <c r="BBX162" s="129"/>
      <c r="BBY162" s="129"/>
      <c r="BBZ162" s="129"/>
      <c r="BCA162" s="129"/>
      <c r="BCB162" s="129"/>
      <c r="BCC162" s="129"/>
      <c r="BCD162" s="129"/>
      <c r="BCE162" s="129"/>
      <c r="BCF162" s="129"/>
      <c r="BCG162" s="129"/>
      <c r="BCH162" s="129"/>
      <c r="BCI162" s="129"/>
      <c r="BCJ162" s="129"/>
      <c r="BCK162" s="129"/>
      <c r="BCL162" s="129"/>
      <c r="BCM162" s="129"/>
      <c r="BCN162" s="129"/>
      <c r="BCO162" s="129"/>
      <c r="BCP162" s="129"/>
      <c r="BCQ162" s="129"/>
      <c r="BCR162" s="129"/>
      <c r="BCS162" s="129"/>
      <c r="BCT162" s="129"/>
      <c r="BCU162" s="129"/>
      <c r="BCV162" s="129"/>
      <c r="BCW162" s="129"/>
      <c r="BCX162" s="129"/>
      <c r="BCY162" s="129"/>
      <c r="BCZ162" s="129"/>
      <c r="BDA162" s="129"/>
      <c r="BDB162" s="129"/>
      <c r="BDC162" s="129"/>
      <c r="BDD162" s="129"/>
      <c r="BDE162" s="129"/>
      <c r="BDF162" s="129"/>
      <c r="BDG162" s="129"/>
      <c r="BDH162" s="129"/>
      <c r="BDI162" s="129"/>
      <c r="BDJ162" s="129"/>
      <c r="BDK162" s="129"/>
      <c r="BDL162" s="129"/>
      <c r="BDM162" s="129"/>
      <c r="BDN162" s="129"/>
      <c r="BDO162" s="129"/>
      <c r="BDP162" s="129"/>
      <c r="BDQ162" s="129"/>
      <c r="BDR162" s="129"/>
      <c r="BDS162" s="129"/>
      <c r="BDT162" s="129"/>
      <c r="BDU162" s="129"/>
      <c r="BDV162" s="129"/>
      <c r="BDW162" s="129"/>
      <c r="BDX162" s="129"/>
      <c r="BDY162" s="129"/>
      <c r="BDZ162" s="129"/>
      <c r="BEA162" s="129"/>
      <c r="BEB162" s="129"/>
      <c r="BEC162" s="129"/>
      <c r="BED162" s="129"/>
      <c r="BEE162" s="129"/>
      <c r="BEF162" s="129"/>
      <c r="BEG162" s="129"/>
      <c r="BEH162" s="129"/>
      <c r="BEI162" s="129"/>
      <c r="BEJ162" s="129"/>
      <c r="BEK162" s="129"/>
      <c r="BEL162" s="129"/>
      <c r="BEM162" s="129"/>
      <c r="BEN162" s="129"/>
      <c r="BEO162" s="129"/>
      <c r="BEP162" s="129"/>
      <c r="BEQ162" s="129"/>
      <c r="BER162" s="129"/>
      <c r="BES162" s="129"/>
      <c r="BET162" s="129"/>
      <c r="BEU162" s="129"/>
      <c r="BEV162" s="129"/>
      <c r="BEW162" s="129"/>
      <c r="BEX162" s="129"/>
      <c r="BEY162" s="129"/>
      <c r="BEZ162" s="129"/>
      <c r="BFA162" s="129"/>
      <c r="BFB162" s="129"/>
      <c r="BFC162" s="129"/>
      <c r="BFD162" s="129"/>
      <c r="BFE162" s="129"/>
      <c r="BFF162" s="129"/>
      <c r="BFG162" s="129"/>
      <c r="BFH162" s="129"/>
      <c r="BFI162" s="129"/>
      <c r="BFJ162" s="129"/>
      <c r="BFK162" s="129"/>
      <c r="BFL162" s="129"/>
      <c r="BFM162" s="129"/>
      <c r="BFN162" s="129"/>
      <c r="BFO162" s="129"/>
      <c r="BFP162" s="129"/>
      <c r="BFQ162" s="129"/>
      <c r="BFR162" s="129"/>
      <c r="BFS162" s="129"/>
      <c r="BFT162" s="129"/>
      <c r="BFU162" s="129"/>
      <c r="BFV162" s="129"/>
      <c r="BFW162" s="129"/>
      <c r="BFX162" s="129"/>
      <c r="BFY162" s="129"/>
      <c r="BFZ162" s="129"/>
      <c r="BGA162" s="129"/>
      <c r="BGB162" s="129"/>
      <c r="BGC162" s="129"/>
      <c r="BGD162" s="129"/>
      <c r="BGE162" s="129"/>
      <c r="BGF162" s="129"/>
      <c r="BGG162" s="129"/>
      <c r="BGH162" s="129"/>
      <c r="BGI162" s="129"/>
      <c r="BGJ162" s="129"/>
      <c r="BGK162" s="129"/>
      <c r="BGL162" s="129"/>
      <c r="BGM162" s="129"/>
      <c r="BGN162" s="129"/>
      <c r="BGO162" s="129"/>
      <c r="BGP162" s="129"/>
      <c r="BGQ162" s="129"/>
      <c r="BGR162" s="129"/>
      <c r="BGS162" s="129"/>
      <c r="BGT162" s="129"/>
      <c r="BGU162" s="129"/>
      <c r="BGV162" s="129"/>
      <c r="BGW162" s="129"/>
      <c r="BGX162" s="129"/>
      <c r="BGY162" s="129"/>
      <c r="BGZ162" s="129"/>
      <c r="BHA162" s="129"/>
      <c r="BHB162" s="129"/>
      <c r="BHC162" s="129"/>
      <c r="BHD162" s="129"/>
      <c r="BHE162" s="129"/>
      <c r="BHF162" s="129"/>
      <c r="BHG162" s="129"/>
      <c r="BHH162" s="129"/>
      <c r="BHI162" s="129"/>
      <c r="BHJ162" s="129"/>
      <c r="BHK162" s="129"/>
      <c r="BHL162" s="129"/>
      <c r="BHM162" s="129"/>
      <c r="BHN162" s="129"/>
      <c r="BHO162" s="129"/>
      <c r="BHP162" s="129"/>
      <c r="BHQ162" s="129"/>
      <c r="BHR162" s="129"/>
      <c r="BHS162" s="129"/>
      <c r="BHT162" s="129"/>
      <c r="BHU162" s="129"/>
      <c r="BHV162" s="129"/>
      <c r="BHW162" s="129"/>
      <c r="BHX162" s="129"/>
      <c r="BHY162" s="129"/>
      <c r="BHZ162" s="129"/>
      <c r="BIA162" s="129"/>
      <c r="BIB162" s="129"/>
      <c r="BIC162" s="129"/>
      <c r="BID162" s="129"/>
      <c r="BIE162" s="129"/>
      <c r="BIF162" s="129"/>
      <c r="BIG162" s="129"/>
      <c r="BIH162" s="129"/>
      <c r="BII162" s="129"/>
      <c r="BIJ162" s="129"/>
      <c r="BIK162" s="129"/>
      <c r="BIL162" s="129"/>
      <c r="BIM162" s="129"/>
      <c r="BIN162" s="129"/>
      <c r="BIO162" s="129"/>
      <c r="BIP162" s="129"/>
      <c r="BIQ162" s="129"/>
      <c r="BIR162" s="129"/>
      <c r="BIS162" s="129"/>
      <c r="BIT162" s="129"/>
      <c r="BIU162" s="129"/>
      <c r="BIV162" s="129"/>
      <c r="BIW162" s="129"/>
      <c r="BIX162" s="129"/>
      <c r="BIY162" s="129"/>
      <c r="BIZ162" s="129"/>
      <c r="BJA162" s="129"/>
      <c r="BJB162" s="129"/>
      <c r="BJC162" s="129"/>
      <c r="BJD162" s="129"/>
      <c r="BJE162" s="129"/>
      <c r="BJF162" s="129"/>
      <c r="BJG162" s="129"/>
      <c r="BJH162" s="129"/>
      <c r="BJI162" s="129"/>
      <c r="BJJ162" s="129"/>
      <c r="BJK162" s="129"/>
      <c r="BJL162" s="129"/>
      <c r="BJM162" s="129"/>
      <c r="BJN162" s="129"/>
      <c r="BJO162" s="129"/>
      <c r="BJP162" s="129"/>
      <c r="BJQ162" s="129"/>
      <c r="BJR162" s="129"/>
      <c r="BJS162" s="129"/>
      <c r="BJT162" s="129"/>
      <c r="BJU162" s="129"/>
      <c r="BJV162" s="129"/>
      <c r="BJW162" s="129"/>
      <c r="BJX162" s="129"/>
      <c r="BJY162" s="129"/>
      <c r="BJZ162" s="129"/>
      <c r="BKA162" s="129"/>
      <c r="BKB162" s="129"/>
      <c r="BKC162" s="129"/>
      <c r="BKD162" s="129"/>
      <c r="BKE162" s="129"/>
      <c r="BKF162" s="129"/>
      <c r="BKG162" s="129"/>
      <c r="BKH162" s="129"/>
      <c r="BKI162" s="129"/>
      <c r="BKJ162" s="129"/>
      <c r="BKK162" s="129"/>
      <c r="BKL162" s="129"/>
      <c r="BKM162" s="129"/>
      <c r="BKN162" s="129"/>
      <c r="BKO162" s="129"/>
      <c r="BKP162" s="129"/>
      <c r="BKQ162" s="129"/>
      <c r="BKR162" s="129"/>
      <c r="BKS162" s="129"/>
      <c r="BKT162" s="129"/>
      <c r="BKU162" s="129"/>
      <c r="BKV162" s="129"/>
      <c r="BKW162" s="129"/>
      <c r="BKX162" s="129"/>
      <c r="BKY162" s="129"/>
      <c r="BKZ162" s="129"/>
      <c r="BLA162" s="129"/>
      <c r="BLB162" s="129"/>
      <c r="BLC162" s="129"/>
      <c r="BLD162" s="129"/>
      <c r="BLE162" s="129"/>
      <c r="BLF162" s="129"/>
      <c r="BLG162" s="129"/>
      <c r="BLH162" s="129"/>
      <c r="BLI162" s="129"/>
      <c r="BLJ162" s="129"/>
      <c r="BLK162" s="129"/>
      <c r="BLL162" s="129"/>
      <c r="BLM162" s="129"/>
      <c r="BLN162" s="129"/>
      <c r="BLO162" s="129"/>
      <c r="BLP162" s="129"/>
      <c r="BLQ162" s="129"/>
      <c r="BLR162" s="129"/>
      <c r="BLS162" s="129"/>
      <c r="BLT162" s="129"/>
      <c r="BLU162" s="129"/>
      <c r="BLV162" s="129"/>
      <c r="BLW162" s="129"/>
      <c r="BLX162" s="129"/>
      <c r="BLY162" s="129"/>
      <c r="BLZ162" s="129"/>
      <c r="BMA162" s="129"/>
      <c r="BMB162" s="129"/>
      <c r="BMC162" s="129"/>
      <c r="BMD162" s="129"/>
      <c r="BME162" s="129"/>
      <c r="BMF162" s="129"/>
      <c r="BMG162" s="129"/>
      <c r="BMH162" s="129"/>
      <c r="BMI162" s="129"/>
      <c r="BMJ162" s="129"/>
      <c r="BMK162" s="129"/>
      <c r="BML162" s="129"/>
      <c r="BMM162" s="129"/>
      <c r="BMN162" s="129"/>
      <c r="BMO162" s="129"/>
      <c r="BMP162" s="129"/>
      <c r="BMQ162" s="129"/>
      <c r="BMR162" s="129"/>
      <c r="BMS162" s="129"/>
      <c r="BMT162" s="129"/>
      <c r="BMU162" s="129"/>
      <c r="BMV162" s="129"/>
      <c r="BMW162" s="129"/>
      <c r="BMX162" s="129"/>
      <c r="BMY162" s="129"/>
      <c r="BMZ162" s="129"/>
      <c r="BNA162" s="129"/>
      <c r="BNB162" s="129"/>
      <c r="BNC162" s="129"/>
      <c r="BND162" s="129"/>
      <c r="BNE162" s="129"/>
      <c r="BNF162" s="129"/>
      <c r="BNG162" s="129"/>
      <c r="BNH162" s="129"/>
      <c r="BNI162" s="129"/>
      <c r="BNJ162" s="129"/>
      <c r="BNK162" s="129"/>
      <c r="BNL162" s="129"/>
      <c r="BNM162" s="129"/>
      <c r="BNN162" s="129"/>
      <c r="BNO162" s="129"/>
      <c r="BNP162" s="129"/>
      <c r="BNQ162" s="129"/>
      <c r="BNR162" s="129"/>
      <c r="BNS162" s="129"/>
      <c r="BNT162" s="129"/>
      <c r="BNU162" s="129"/>
      <c r="BNV162" s="129"/>
      <c r="BNW162" s="129"/>
      <c r="BNX162" s="129"/>
      <c r="BNY162" s="129"/>
      <c r="BNZ162" s="129"/>
      <c r="BOA162" s="129"/>
      <c r="BOB162" s="129"/>
      <c r="BOC162" s="129"/>
      <c r="BOD162" s="129"/>
      <c r="BOE162" s="129"/>
      <c r="BOF162" s="129"/>
      <c r="BOG162" s="129"/>
      <c r="BOH162" s="129"/>
      <c r="BOI162" s="129"/>
      <c r="BOJ162" s="129"/>
      <c r="BOK162" s="129"/>
      <c r="BOL162" s="129"/>
      <c r="BOM162" s="129"/>
      <c r="BON162" s="129"/>
      <c r="BOO162" s="129"/>
      <c r="BOP162" s="129"/>
      <c r="BOQ162" s="129"/>
      <c r="BOR162" s="129"/>
      <c r="BOS162" s="129"/>
      <c r="BOT162" s="129"/>
      <c r="BOU162" s="129"/>
      <c r="BOV162" s="129"/>
      <c r="BOW162" s="129"/>
      <c r="BOX162" s="129"/>
      <c r="BOY162" s="129"/>
      <c r="BOZ162" s="129"/>
      <c r="BPA162" s="129"/>
      <c r="BPB162" s="129"/>
      <c r="BPC162" s="129"/>
      <c r="BPD162" s="129"/>
      <c r="BPE162" s="129"/>
      <c r="BPF162" s="129"/>
      <c r="BPG162" s="129"/>
      <c r="BPH162" s="129"/>
      <c r="BPI162" s="129"/>
      <c r="BPJ162" s="129"/>
      <c r="BPK162" s="129"/>
      <c r="BPL162" s="129"/>
      <c r="BPM162" s="129"/>
      <c r="BPN162" s="129"/>
      <c r="BPO162" s="129"/>
      <c r="BPP162" s="129"/>
      <c r="BPQ162" s="129"/>
      <c r="BPR162" s="129"/>
      <c r="BPS162" s="129"/>
      <c r="BPT162" s="129"/>
      <c r="BPU162" s="129"/>
      <c r="BPV162" s="129"/>
      <c r="BPW162" s="129"/>
      <c r="BPX162" s="129"/>
      <c r="BPY162" s="129"/>
      <c r="BPZ162" s="129"/>
      <c r="BQA162" s="129"/>
      <c r="BQB162" s="129"/>
      <c r="BQC162" s="129"/>
      <c r="BQD162" s="129"/>
      <c r="BQE162" s="129"/>
      <c r="BQF162" s="129"/>
      <c r="BQG162" s="129"/>
      <c r="BQH162" s="129"/>
      <c r="BQI162" s="129"/>
      <c r="BQJ162" s="129"/>
      <c r="BQK162" s="129"/>
      <c r="BQL162" s="129"/>
      <c r="BQM162" s="129"/>
      <c r="BQN162" s="129"/>
      <c r="BQO162" s="129"/>
      <c r="BQP162" s="129"/>
      <c r="BQQ162" s="129"/>
      <c r="BQR162" s="129"/>
      <c r="BQS162" s="129"/>
      <c r="BQT162" s="129"/>
      <c r="BQU162" s="129"/>
      <c r="BQV162" s="129"/>
      <c r="BQW162" s="129"/>
      <c r="BQX162" s="129"/>
      <c r="BQY162" s="129"/>
      <c r="BQZ162" s="129"/>
      <c r="BRA162" s="129"/>
      <c r="BRB162" s="129"/>
      <c r="BRC162" s="129"/>
      <c r="BRD162" s="129"/>
      <c r="BRE162" s="129"/>
      <c r="BRF162" s="129"/>
      <c r="BRG162" s="129"/>
      <c r="BRH162" s="129"/>
      <c r="BRI162" s="129"/>
      <c r="BRJ162" s="129"/>
      <c r="BRK162" s="129"/>
      <c r="BRL162" s="129"/>
      <c r="BRM162" s="129"/>
      <c r="BRN162" s="129"/>
      <c r="BRO162" s="129"/>
      <c r="BRP162" s="129"/>
      <c r="BRQ162" s="129"/>
      <c r="BRR162" s="129"/>
      <c r="BRS162" s="129"/>
      <c r="BRT162" s="129"/>
      <c r="BRU162" s="129"/>
      <c r="BRV162" s="129"/>
      <c r="BRW162" s="129"/>
      <c r="BRX162" s="129"/>
      <c r="BRY162" s="129"/>
      <c r="BRZ162" s="129"/>
      <c r="BSA162" s="129"/>
      <c r="BSB162" s="129"/>
      <c r="BSC162" s="129"/>
      <c r="BSD162" s="129"/>
      <c r="BSE162" s="129"/>
      <c r="BSF162" s="129"/>
      <c r="BSG162" s="129"/>
      <c r="BSH162" s="129"/>
      <c r="BSI162" s="129"/>
      <c r="BSJ162" s="129"/>
      <c r="BSK162" s="129"/>
      <c r="BSL162" s="129"/>
      <c r="BSM162" s="129"/>
      <c r="BSN162" s="129"/>
      <c r="BSO162" s="129"/>
      <c r="BSP162" s="129"/>
      <c r="BSQ162" s="129"/>
      <c r="BSR162" s="129"/>
      <c r="BSS162" s="129"/>
      <c r="BST162" s="129"/>
      <c r="BSU162" s="129"/>
      <c r="BSV162" s="129"/>
      <c r="BSW162" s="129"/>
      <c r="BSX162" s="129"/>
      <c r="BSY162" s="129"/>
      <c r="BSZ162" s="129"/>
      <c r="BTA162" s="129"/>
      <c r="BTB162" s="129"/>
      <c r="BTC162" s="129"/>
      <c r="BTD162" s="129"/>
      <c r="BTE162" s="129"/>
      <c r="BTF162" s="129"/>
      <c r="BTG162" s="129"/>
      <c r="BTH162" s="129"/>
      <c r="BTI162" s="129"/>
      <c r="BTJ162" s="129"/>
      <c r="BTK162" s="129"/>
      <c r="BTL162" s="129"/>
      <c r="BTM162" s="129"/>
      <c r="BTN162" s="129"/>
      <c r="BTO162" s="129"/>
      <c r="BTP162" s="129"/>
      <c r="BTQ162" s="129"/>
      <c r="BTR162" s="129"/>
      <c r="BTS162" s="129"/>
      <c r="BTT162" s="129"/>
      <c r="BTU162" s="129"/>
      <c r="BTV162" s="129"/>
      <c r="BTW162" s="129"/>
      <c r="BTX162" s="129"/>
      <c r="BTY162" s="129"/>
      <c r="BTZ162" s="129"/>
      <c r="BUA162" s="129"/>
      <c r="BUB162" s="129"/>
      <c r="BUC162" s="129"/>
      <c r="BUD162" s="129"/>
      <c r="BUE162" s="129"/>
      <c r="BUF162" s="129"/>
      <c r="BUG162" s="129"/>
      <c r="BUH162" s="129"/>
      <c r="BUI162" s="129"/>
      <c r="BUJ162" s="129"/>
      <c r="BUK162" s="129"/>
      <c r="BUL162" s="129"/>
      <c r="BUM162" s="129"/>
      <c r="BUN162" s="129"/>
      <c r="BUO162" s="129"/>
      <c r="BUP162" s="129"/>
      <c r="BUQ162" s="129"/>
      <c r="BUR162" s="129"/>
      <c r="BUS162" s="129"/>
      <c r="BUT162" s="129"/>
      <c r="BUU162" s="129"/>
      <c r="BUV162" s="129"/>
      <c r="BUW162" s="129"/>
      <c r="BUX162" s="129"/>
      <c r="BUY162" s="129"/>
      <c r="BUZ162" s="129"/>
      <c r="BVA162" s="129"/>
      <c r="BVB162" s="129"/>
      <c r="BVC162" s="129"/>
      <c r="BVD162" s="129"/>
      <c r="BVE162" s="129"/>
      <c r="BVF162" s="129"/>
      <c r="BVG162" s="129"/>
      <c r="BVH162" s="129"/>
      <c r="BVI162" s="129"/>
      <c r="BVJ162" s="129"/>
      <c r="BVK162" s="129"/>
      <c r="BVL162" s="129"/>
      <c r="BVM162" s="129"/>
      <c r="BVN162" s="129"/>
      <c r="BVO162" s="129"/>
      <c r="BVP162" s="129"/>
      <c r="BVQ162" s="129"/>
      <c r="BVR162" s="129"/>
      <c r="BVS162" s="129"/>
      <c r="BVT162" s="129"/>
      <c r="BVU162" s="129"/>
      <c r="BVV162" s="129"/>
      <c r="BVW162" s="129"/>
      <c r="BVX162" s="129"/>
      <c r="BVY162" s="129"/>
      <c r="BVZ162" s="129"/>
      <c r="BWA162" s="129"/>
      <c r="BWB162" s="129"/>
      <c r="BWC162" s="129"/>
      <c r="BWD162" s="129"/>
      <c r="BWE162" s="129"/>
      <c r="BWF162" s="129"/>
      <c r="BWG162" s="129"/>
      <c r="BWH162" s="129"/>
      <c r="BWI162" s="129"/>
      <c r="BWJ162" s="129"/>
      <c r="BWK162" s="129"/>
      <c r="BWL162" s="129"/>
      <c r="BWM162" s="129"/>
      <c r="BWN162" s="129"/>
      <c r="BWO162" s="129"/>
      <c r="BWP162" s="129"/>
      <c r="BWQ162" s="129"/>
      <c r="BWR162" s="129"/>
      <c r="BWS162" s="129"/>
      <c r="BWT162" s="129"/>
      <c r="BWU162" s="129"/>
      <c r="BWV162" s="129"/>
      <c r="BWW162" s="129"/>
      <c r="BWX162" s="129"/>
      <c r="BWY162" s="129"/>
      <c r="BWZ162" s="129"/>
      <c r="BXA162" s="129"/>
      <c r="BXB162" s="129"/>
      <c r="BXC162" s="129"/>
      <c r="BXD162" s="129"/>
      <c r="BXE162" s="129"/>
      <c r="BXF162" s="129"/>
      <c r="BXG162" s="129"/>
      <c r="BXH162" s="129"/>
      <c r="BXI162" s="129"/>
      <c r="BXJ162" s="129"/>
      <c r="BXK162" s="129"/>
      <c r="BXL162" s="129"/>
      <c r="BXM162" s="129"/>
      <c r="BXN162" s="129"/>
      <c r="BXO162" s="129"/>
      <c r="BXP162" s="129"/>
      <c r="BXQ162" s="129"/>
      <c r="BXR162" s="129"/>
      <c r="BXS162" s="129"/>
      <c r="BXT162" s="129"/>
      <c r="BXU162" s="129"/>
      <c r="BXV162" s="129"/>
      <c r="BXW162" s="129"/>
      <c r="BXX162" s="129"/>
      <c r="BXY162" s="129"/>
      <c r="BXZ162" s="129"/>
      <c r="BYA162" s="129"/>
      <c r="BYB162" s="129"/>
      <c r="BYC162" s="129"/>
      <c r="BYD162" s="129"/>
      <c r="BYE162" s="129"/>
      <c r="BYF162" s="129"/>
      <c r="BYG162" s="129"/>
      <c r="BYH162" s="129"/>
      <c r="BYI162" s="129"/>
      <c r="BYJ162" s="129"/>
      <c r="BYK162" s="129"/>
      <c r="BYL162" s="129"/>
      <c r="BYM162" s="129"/>
      <c r="BYN162" s="129"/>
      <c r="BYO162" s="129"/>
      <c r="BYP162" s="129"/>
      <c r="BYQ162" s="129"/>
      <c r="BYR162" s="129"/>
      <c r="BYS162" s="129"/>
      <c r="BYT162" s="129"/>
      <c r="BYU162" s="129"/>
      <c r="BYV162" s="129"/>
      <c r="BYW162" s="129"/>
      <c r="BYX162" s="129"/>
      <c r="BYY162" s="129"/>
      <c r="BYZ162" s="129"/>
      <c r="BZA162" s="129"/>
      <c r="BZB162" s="129"/>
      <c r="BZC162" s="129"/>
      <c r="BZD162" s="129"/>
      <c r="BZE162" s="129"/>
      <c r="BZF162" s="129"/>
      <c r="BZG162" s="129"/>
      <c r="BZH162" s="129"/>
      <c r="BZI162" s="129"/>
      <c r="BZJ162" s="129"/>
      <c r="BZK162" s="129"/>
      <c r="BZL162" s="129"/>
      <c r="BZM162" s="129"/>
      <c r="BZN162" s="129"/>
      <c r="BZO162" s="129"/>
      <c r="BZP162" s="129"/>
      <c r="BZQ162" s="129"/>
      <c r="BZR162" s="129"/>
      <c r="BZS162" s="129"/>
      <c r="BZT162" s="129"/>
      <c r="BZU162" s="129"/>
      <c r="BZV162" s="129"/>
      <c r="BZW162" s="129"/>
      <c r="BZX162" s="129"/>
      <c r="BZY162" s="129"/>
      <c r="BZZ162" s="129"/>
      <c r="CAA162" s="129"/>
      <c r="CAB162" s="129"/>
      <c r="CAC162" s="129"/>
      <c r="CAD162" s="129"/>
      <c r="CAE162" s="129"/>
      <c r="CAF162" s="129"/>
      <c r="CAG162" s="129"/>
      <c r="CAH162" s="129"/>
      <c r="CAI162" s="129"/>
      <c r="CAJ162" s="129"/>
      <c r="CAK162" s="129"/>
      <c r="CAL162" s="129"/>
      <c r="CAM162" s="129"/>
      <c r="CAN162" s="129"/>
      <c r="CAO162" s="129"/>
      <c r="CAP162" s="129"/>
      <c r="CAQ162" s="129"/>
      <c r="CAR162" s="129"/>
      <c r="CAS162" s="129"/>
      <c r="CAT162" s="129"/>
      <c r="CAU162" s="129"/>
      <c r="CAV162" s="129"/>
      <c r="CAW162" s="129"/>
      <c r="CAX162" s="129"/>
      <c r="CAY162" s="129"/>
      <c r="CAZ162" s="129"/>
      <c r="CBA162" s="129"/>
      <c r="CBB162" s="129"/>
      <c r="CBC162" s="129"/>
      <c r="CBD162" s="129"/>
      <c r="CBE162" s="129"/>
      <c r="CBF162" s="129"/>
      <c r="CBG162" s="129"/>
      <c r="CBH162" s="129"/>
      <c r="CBI162" s="129"/>
      <c r="CBJ162" s="129"/>
      <c r="CBK162" s="129"/>
      <c r="CBL162" s="129"/>
      <c r="CBM162" s="129"/>
      <c r="CBN162" s="129"/>
      <c r="CBO162" s="129"/>
      <c r="CBP162" s="129"/>
      <c r="CBQ162" s="129"/>
      <c r="CBR162" s="129"/>
      <c r="CBS162" s="129"/>
      <c r="CBT162" s="129"/>
      <c r="CBU162" s="129"/>
      <c r="CBV162" s="129"/>
      <c r="CBW162" s="129"/>
      <c r="CBX162" s="129"/>
      <c r="CBY162" s="129"/>
      <c r="CBZ162" s="129"/>
      <c r="CCA162" s="129"/>
      <c r="CCB162" s="129"/>
      <c r="CCC162" s="129"/>
      <c r="CCD162" s="129"/>
      <c r="CCE162" s="129"/>
      <c r="CCF162" s="129"/>
      <c r="CCG162" s="129"/>
      <c r="CCH162" s="129"/>
      <c r="CCI162" s="129"/>
      <c r="CCJ162" s="129"/>
      <c r="CCK162" s="129"/>
      <c r="CCL162" s="129"/>
      <c r="CCM162" s="129"/>
      <c r="CCN162" s="129"/>
      <c r="CCO162" s="129"/>
      <c r="CCP162" s="129"/>
      <c r="CCQ162" s="129"/>
      <c r="CCR162" s="129"/>
      <c r="CCS162" s="129"/>
      <c r="CCT162" s="129"/>
      <c r="CCU162" s="129"/>
      <c r="CCV162" s="129"/>
      <c r="CCW162" s="129"/>
      <c r="CCX162" s="129"/>
      <c r="CCY162" s="129"/>
      <c r="CCZ162" s="129"/>
      <c r="CDA162" s="129"/>
      <c r="CDB162" s="129"/>
      <c r="CDC162" s="129"/>
      <c r="CDD162" s="129"/>
      <c r="CDE162" s="129"/>
      <c r="CDF162" s="129"/>
      <c r="CDG162" s="129"/>
      <c r="CDH162" s="129"/>
      <c r="CDI162" s="129"/>
      <c r="CDJ162" s="129"/>
      <c r="CDK162" s="129"/>
      <c r="CDL162" s="129"/>
      <c r="CDM162" s="129"/>
      <c r="CDN162" s="129"/>
      <c r="CDO162" s="129"/>
      <c r="CDP162" s="129"/>
      <c r="CDQ162" s="129"/>
      <c r="CDR162" s="129"/>
      <c r="CDS162" s="129"/>
      <c r="CDT162" s="129"/>
      <c r="CDU162" s="129"/>
      <c r="CDV162" s="129"/>
      <c r="CDW162" s="129"/>
      <c r="CDX162" s="129"/>
      <c r="CDY162" s="129"/>
      <c r="CDZ162" s="129"/>
      <c r="CEA162" s="129"/>
      <c r="CEB162" s="129"/>
      <c r="CEC162" s="129"/>
      <c r="CED162" s="129"/>
      <c r="CEE162" s="129"/>
      <c r="CEF162" s="129"/>
      <c r="CEG162" s="129"/>
      <c r="CEH162" s="129"/>
      <c r="CEI162" s="129"/>
      <c r="CEJ162" s="129"/>
      <c r="CEK162" s="129"/>
      <c r="CEL162" s="129"/>
      <c r="CEM162" s="129"/>
      <c r="CEN162" s="129"/>
      <c r="CEO162" s="129"/>
      <c r="CEP162" s="129"/>
      <c r="CEQ162" s="129"/>
      <c r="CER162" s="129"/>
      <c r="CES162" s="129"/>
      <c r="CET162" s="129"/>
      <c r="CEU162" s="129"/>
      <c r="CEV162" s="129"/>
      <c r="CEW162" s="129"/>
      <c r="CEX162" s="129"/>
      <c r="CEY162" s="129"/>
      <c r="CEZ162" s="129"/>
      <c r="CFA162" s="129"/>
      <c r="CFB162" s="129"/>
      <c r="CFC162" s="129"/>
      <c r="CFD162" s="129"/>
      <c r="CFE162" s="129"/>
      <c r="CFF162" s="129"/>
      <c r="CFG162" s="129"/>
      <c r="CFH162" s="129"/>
      <c r="CFI162" s="129"/>
      <c r="CFJ162" s="129"/>
      <c r="CFK162" s="129"/>
      <c r="CFL162" s="129"/>
      <c r="CFM162" s="129"/>
      <c r="CFN162" s="129"/>
      <c r="CFO162" s="129"/>
      <c r="CFP162" s="129"/>
      <c r="CFQ162" s="129"/>
      <c r="CFR162" s="129"/>
      <c r="CFS162" s="129"/>
      <c r="CFT162" s="129"/>
      <c r="CFU162" s="129"/>
      <c r="CFV162" s="129"/>
      <c r="CFW162" s="129"/>
      <c r="CFX162" s="129"/>
      <c r="CFY162" s="129"/>
      <c r="CFZ162" s="129"/>
      <c r="CGA162" s="129"/>
      <c r="CGB162" s="129"/>
      <c r="CGC162" s="129"/>
      <c r="CGD162" s="129"/>
      <c r="CGE162" s="129"/>
      <c r="CGF162" s="129"/>
      <c r="CGG162" s="129"/>
      <c r="CGH162" s="129"/>
      <c r="CGI162" s="129"/>
      <c r="CGJ162" s="129"/>
      <c r="CGK162" s="129"/>
      <c r="CGL162" s="129"/>
      <c r="CGM162" s="129"/>
      <c r="CGN162" s="129"/>
      <c r="CGO162" s="129"/>
      <c r="CGP162" s="129"/>
      <c r="CGQ162" s="129"/>
      <c r="CGR162" s="129"/>
      <c r="CGS162" s="129"/>
      <c r="CGT162" s="129"/>
      <c r="CGU162" s="129"/>
      <c r="CGV162" s="129"/>
      <c r="CGW162" s="129"/>
      <c r="CGX162" s="129"/>
      <c r="CGY162" s="129"/>
      <c r="CGZ162" s="129"/>
      <c r="CHA162" s="129"/>
      <c r="CHB162" s="129"/>
      <c r="CHC162" s="129"/>
      <c r="CHD162" s="129"/>
      <c r="CHE162" s="129"/>
      <c r="CHF162" s="129"/>
      <c r="CHG162" s="129"/>
      <c r="CHH162" s="129"/>
      <c r="CHI162" s="129"/>
      <c r="CHJ162" s="129"/>
      <c r="CHK162" s="129"/>
      <c r="CHL162" s="129"/>
      <c r="CHM162" s="129"/>
      <c r="CHN162" s="129"/>
      <c r="CHO162" s="129"/>
      <c r="CHP162" s="129"/>
      <c r="CHQ162" s="129"/>
      <c r="CHR162" s="129"/>
      <c r="CHS162" s="129"/>
      <c r="CHT162" s="129"/>
      <c r="CHU162" s="129"/>
      <c r="CHV162" s="129"/>
      <c r="CHW162" s="129"/>
      <c r="CHX162" s="129"/>
      <c r="CHY162" s="129"/>
      <c r="CHZ162" s="129"/>
      <c r="CIA162" s="129"/>
      <c r="CIB162" s="129"/>
      <c r="CIC162" s="129"/>
      <c r="CID162" s="129"/>
      <c r="CIE162" s="129"/>
      <c r="CIF162" s="129"/>
      <c r="CIG162" s="129"/>
      <c r="CIH162" s="129"/>
      <c r="CII162" s="129"/>
      <c r="CIJ162" s="129"/>
      <c r="CIK162" s="129"/>
      <c r="CIL162" s="129"/>
      <c r="CIM162" s="129"/>
      <c r="CIN162" s="129"/>
      <c r="CIO162" s="129"/>
      <c r="CIP162" s="129"/>
      <c r="CIQ162" s="129"/>
      <c r="CIR162" s="129"/>
      <c r="CIS162" s="129"/>
      <c r="CIT162" s="129"/>
      <c r="CIU162" s="129"/>
      <c r="CIV162" s="129"/>
      <c r="CIW162" s="129"/>
      <c r="CIX162" s="129"/>
      <c r="CIY162" s="129"/>
      <c r="CIZ162" s="129"/>
      <c r="CJA162" s="129"/>
      <c r="CJB162" s="129"/>
      <c r="CJC162" s="129"/>
      <c r="CJD162" s="129"/>
      <c r="CJE162" s="129"/>
      <c r="CJF162" s="129"/>
      <c r="CJG162" s="129"/>
      <c r="CJH162" s="129"/>
      <c r="CJI162" s="129"/>
      <c r="CJJ162" s="129"/>
      <c r="CJK162" s="129"/>
      <c r="CJL162" s="129"/>
      <c r="CJM162" s="129"/>
      <c r="CJN162" s="129"/>
      <c r="CJO162" s="129"/>
      <c r="CJP162" s="129"/>
      <c r="CJQ162" s="129"/>
      <c r="CJR162" s="129"/>
      <c r="CJS162" s="129"/>
      <c r="CJT162" s="129"/>
      <c r="CJU162" s="129"/>
      <c r="CJV162" s="129"/>
      <c r="CJW162" s="129"/>
      <c r="CJX162" s="129"/>
      <c r="CJY162" s="129"/>
      <c r="CJZ162" s="129"/>
      <c r="CKA162" s="129"/>
      <c r="CKB162" s="129"/>
      <c r="CKC162" s="129"/>
      <c r="CKD162" s="129"/>
      <c r="CKE162" s="129"/>
      <c r="CKF162" s="129"/>
      <c r="CKG162" s="129"/>
      <c r="CKH162" s="129"/>
      <c r="CKI162" s="129"/>
      <c r="CKJ162" s="129"/>
      <c r="CKK162" s="129"/>
      <c r="CKL162" s="129"/>
      <c r="CKM162" s="129"/>
      <c r="CKN162" s="129"/>
      <c r="CKO162" s="129"/>
      <c r="CKP162" s="129"/>
      <c r="CKQ162" s="129"/>
      <c r="CKR162" s="129"/>
      <c r="CKS162" s="129"/>
      <c r="CKT162" s="129"/>
      <c r="CKU162" s="129"/>
      <c r="CKV162" s="129"/>
      <c r="CKW162" s="129"/>
      <c r="CKX162" s="129"/>
      <c r="CKY162" s="129"/>
      <c r="CKZ162" s="129"/>
      <c r="CLA162" s="129"/>
      <c r="CLB162" s="129"/>
      <c r="CLC162" s="129"/>
      <c r="CLD162" s="129"/>
      <c r="CLE162" s="129"/>
      <c r="CLF162" s="129"/>
      <c r="CLG162" s="129"/>
      <c r="CLH162" s="129"/>
      <c r="CLI162" s="129"/>
      <c r="CLJ162" s="129"/>
      <c r="CLK162" s="129"/>
      <c r="CLL162" s="129"/>
      <c r="CLM162" s="129"/>
      <c r="CLN162" s="129"/>
      <c r="CLO162" s="129"/>
      <c r="CLP162" s="129"/>
      <c r="CLQ162" s="129"/>
      <c r="CLR162" s="129"/>
      <c r="CLS162" s="129"/>
      <c r="CLT162" s="129"/>
      <c r="CLU162" s="129"/>
      <c r="CLV162" s="129"/>
      <c r="CLW162" s="129"/>
      <c r="CLX162" s="129"/>
      <c r="CLY162" s="129"/>
      <c r="CLZ162" s="129"/>
      <c r="CMA162" s="129"/>
      <c r="CMB162" s="129"/>
      <c r="CMC162" s="129"/>
      <c r="CMD162" s="129"/>
      <c r="CME162" s="129"/>
      <c r="CMF162" s="129"/>
      <c r="CMG162" s="129"/>
      <c r="CMH162" s="129"/>
      <c r="CMI162" s="129"/>
      <c r="CMJ162" s="129"/>
      <c r="CMK162" s="129"/>
      <c r="CML162" s="129"/>
      <c r="CMM162" s="129"/>
      <c r="CMN162" s="129"/>
      <c r="CMO162" s="129"/>
      <c r="CMP162" s="129"/>
      <c r="CMQ162" s="129"/>
      <c r="CMR162" s="129"/>
      <c r="CMS162" s="129"/>
      <c r="CMT162" s="129"/>
      <c r="CMU162" s="129"/>
      <c r="CMV162" s="129"/>
      <c r="CMW162" s="129"/>
      <c r="CMX162" s="129"/>
      <c r="CMY162" s="129"/>
      <c r="CMZ162" s="129"/>
      <c r="CNA162" s="129"/>
      <c r="CNB162" s="129"/>
      <c r="CNC162" s="129"/>
      <c r="CND162" s="129"/>
      <c r="CNE162" s="129"/>
      <c r="CNF162" s="129"/>
      <c r="CNG162" s="129"/>
      <c r="CNH162" s="129"/>
      <c r="CNI162" s="129"/>
      <c r="CNJ162" s="129"/>
      <c r="CNK162" s="129"/>
      <c r="CNL162" s="129"/>
      <c r="CNM162" s="129"/>
      <c r="CNN162" s="129"/>
      <c r="CNO162" s="129"/>
      <c r="CNP162" s="129"/>
      <c r="CNQ162" s="129"/>
      <c r="CNR162" s="129"/>
      <c r="CNS162" s="129"/>
      <c r="CNT162" s="129"/>
      <c r="CNU162" s="129"/>
      <c r="CNV162" s="129"/>
      <c r="CNW162" s="129"/>
      <c r="CNX162" s="129"/>
      <c r="CNY162" s="129"/>
      <c r="CNZ162" s="129"/>
      <c r="COA162" s="129"/>
      <c r="COB162" s="129"/>
      <c r="COC162" s="129"/>
      <c r="COD162" s="129"/>
      <c r="COE162" s="129"/>
      <c r="COF162" s="129"/>
      <c r="COG162" s="129"/>
      <c r="COH162" s="129"/>
      <c r="COI162" s="129"/>
      <c r="COJ162" s="129"/>
      <c r="COK162" s="129"/>
      <c r="COL162" s="129"/>
      <c r="COM162" s="129"/>
      <c r="CON162" s="129"/>
      <c r="COO162" s="129"/>
      <c r="COP162" s="129"/>
      <c r="COQ162" s="129"/>
      <c r="COR162" s="129"/>
      <c r="COS162" s="129"/>
      <c r="COT162" s="129"/>
      <c r="COU162" s="129"/>
      <c r="COV162" s="129"/>
      <c r="COW162" s="129"/>
      <c r="COX162" s="129"/>
      <c r="COY162" s="129"/>
      <c r="COZ162" s="129"/>
      <c r="CPA162" s="129"/>
      <c r="CPB162" s="129"/>
      <c r="CPC162" s="129"/>
      <c r="CPD162" s="129"/>
      <c r="CPE162" s="129"/>
      <c r="CPF162" s="129"/>
      <c r="CPG162" s="129"/>
      <c r="CPH162" s="129"/>
      <c r="CPI162" s="129"/>
      <c r="CPJ162" s="129"/>
      <c r="CPK162" s="129"/>
      <c r="CPL162" s="129"/>
      <c r="CPM162" s="129"/>
      <c r="CPN162" s="129"/>
      <c r="CPO162" s="129"/>
      <c r="CPP162" s="129"/>
      <c r="CPQ162" s="129"/>
      <c r="CPR162" s="129"/>
      <c r="CPS162" s="129"/>
      <c r="CPT162" s="129"/>
      <c r="CPU162" s="129"/>
      <c r="CPV162" s="129"/>
      <c r="CPW162" s="129"/>
      <c r="CPX162" s="129"/>
      <c r="CPY162" s="129"/>
      <c r="CPZ162" s="129"/>
      <c r="CQA162" s="129"/>
      <c r="CQB162" s="129"/>
      <c r="CQC162" s="129"/>
      <c r="CQD162" s="129"/>
      <c r="CQE162" s="129"/>
      <c r="CQF162" s="129"/>
      <c r="CQG162" s="129"/>
      <c r="CQH162" s="129"/>
      <c r="CQI162" s="129"/>
      <c r="CQJ162" s="129"/>
      <c r="CQK162" s="129"/>
      <c r="CQL162" s="129"/>
      <c r="CQM162" s="129"/>
      <c r="CQN162" s="129"/>
      <c r="CQO162" s="129"/>
      <c r="CQP162" s="129"/>
      <c r="CQQ162" s="129"/>
      <c r="CQR162" s="129"/>
      <c r="CQS162" s="129"/>
      <c r="CQT162" s="129"/>
      <c r="CQU162" s="129"/>
      <c r="CQV162" s="129"/>
      <c r="CQW162" s="129"/>
      <c r="CQX162" s="129"/>
      <c r="CQY162" s="129"/>
      <c r="CQZ162" s="129"/>
      <c r="CRA162" s="129"/>
      <c r="CRB162" s="129"/>
      <c r="CRC162" s="129"/>
      <c r="CRD162" s="129"/>
      <c r="CRE162" s="129"/>
      <c r="CRF162" s="129"/>
      <c r="CRG162" s="129"/>
      <c r="CRH162" s="129"/>
      <c r="CRI162" s="129"/>
      <c r="CRJ162" s="129"/>
      <c r="CRK162" s="129"/>
      <c r="CRL162" s="129"/>
      <c r="CRM162" s="129"/>
      <c r="CRN162" s="129"/>
      <c r="CRO162" s="129"/>
      <c r="CRP162" s="129"/>
      <c r="CRQ162" s="129"/>
      <c r="CRR162" s="129"/>
      <c r="CRS162" s="129"/>
      <c r="CRT162" s="129"/>
      <c r="CRU162" s="129"/>
      <c r="CRV162" s="129"/>
      <c r="CRW162" s="129"/>
      <c r="CRX162" s="129"/>
      <c r="CRY162" s="129"/>
      <c r="CRZ162" s="129"/>
      <c r="CSA162" s="129"/>
      <c r="CSB162" s="129"/>
      <c r="CSC162" s="129"/>
      <c r="CSD162" s="129"/>
      <c r="CSE162" s="129"/>
      <c r="CSF162" s="129"/>
      <c r="CSG162" s="129"/>
      <c r="CSH162" s="129"/>
      <c r="CSI162" s="129"/>
      <c r="CSJ162" s="129"/>
      <c r="CSK162" s="129"/>
      <c r="CSL162" s="129"/>
      <c r="CSM162" s="129"/>
      <c r="CSN162" s="129"/>
      <c r="CSO162" s="129"/>
      <c r="CSP162" s="129"/>
      <c r="CSQ162" s="129"/>
      <c r="CSR162" s="129"/>
      <c r="CSS162" s="129"/>
      <c r="CST162" s="129"/>
      <c r="CSU162" s="129"/>
      <c r="CSV162" s="129"/>
      <c r="CSW162" s="129"/>
      <c r="CSX162" s="129"/>
      <c r="CSY162" s="129"/>
      <c r="CSZ162" s="129"/>
      <c r="CTA162" s="129"/>
      <c r="CTB162" s="129"/>
      <c r="CTC162" s="129"/>
      <c r="CTD162" s="129"/>
      <c r="CTE162" s="129"/>
      <c r="CTF162" s="129"/>
      <c r="CTG162" s="129"/>
      <c r="CTH162" s="129"/>
      <c r="CTI162" s="129"/>
      <c r="CTJ162" s="129"/>
      <c r="CTK162" s="129"/>
      <c r="CTL162" s="129"/>
      <c r="CTM162" s="129"/>
      <c r="CTN162" s="129"/>
      <c r="CTO162" s="129"/>
      <c r="CTP162" s="129"/>
      <c r="CTQ162" s="129"/>
      <c r="CTR162" s="129"/>
      <c r="CTS162" s="129"/>
      <c r="CTT162" s="129"/>
      <c r="CTU162" s="129"/>
      <c r="CTV162" s="129"/>
      <c r="CTW162" s="129"/>
      <c r="CTX162" s="129"/>
      <c r="CTY162" s="129"/>
      <c r="CTZ162" s="129"/>
      <c r="CUA162" s="129"/>
      <c r="CUB162" s="129"/>
      <c r="CUC162" s="129"/>
      <c r="CUD162" s="129"/>
      <c r="CUE162" s="129"/>
      <c r="CUF162" s="129"/>
      <c r="CUG162" s="129"/>
      <c r="CUH162" s="129"/>
      <c r="CUI162" s="129"/>
      <c r="CUJ162" s="129"/>
      <c r="CUK162" s="129"/>
      <c r="CUL162" s="129"/>
      <c r="CUM162" s="129"/>
      <c r="CUN162" s="129"/>
      <c r="CUO162" s="129"/>
      <c r="CUP162" s="129"/>
      <c r="CUQ162" s="129"/>
      <c r="CUR162" s="129"/>
      <c r="CUS162" s="129"/>
      <c r="CUT162" s="129"/>
      <c r="CUU162" s="129"/>
      <c r="CUV162" s="129"/>
      <c r="CUW162" s="129"/>
      <c r="CUX162" s="129"/>
      <c r="CUY162" s="129"/>
      <c r="CUZ162" s="129"/>
      <c r="CVA162" s="129"/>
      <c r="CVB162" s="129"/>
      <c r="CVC162" s="129"/>
      <c r="CVD162" s="129"/>
      <c r="CVE162" s="129"/>
      <c r="CVF162" s="129"/>
      <c r="CVG162" s="129"/>
      <c r="CVH162" s="129"/>
      <c r="CVI162" s="129"/>
      <c r="CVJ162" s="129"/>
      <c r="CVK162" s="129"/>
      <c r="CVL162" s="129"/>
      <c r="CVM162" s="129"/>
      <c r="CVN162" s="129"/>
      <c r="CVO162" s="129"/>
      <c r="CVP162" s="129"/>
      <c r="CVQ162" s="129"/>
      <c r="CVR162" s="129"/>
      <c r="CVS162" s="129"/>
      <c r="CVT162" s="129"/>
      <c r="CVU162" s="129"/>
      <c r="CVV162" s="129"/>
      <c r="CVW162" s="129"/>
      <c r="CVX162" s="129"/>
      <c r="CVY162" s="129"/>
      <c r="CVZ162" s="129"/>
      <c r="CWA162" s="129"/>
      <c r="CWB162" s="129"/>
      <c r="CWC162" s="129"/>
      <c r="CWD162" s="129"/>
      <c r="CWE162" s="129"/>
      <c r="CWF162" s="129"/>
      <c r="CWG162" s="129"/>
      <c r="CWH162" s="129"/>
      <c r="CWI162" s="129"/>
      <c r="CWJ162" s="129"/>
      <c r="CWK162" s="129"/>
      <c r="CWL162" s="129"/>
      <c r="CWM162" s="129"/>
      <c r="CWN162" s="129"/>
      <c r="CWO162" s="129"/>
      <c r="CWP162" s="129"/>
      <c r="CWQ162" s="129"/>
      <c r="CWR162" s="129"/>
      <c r="CWS162" s="129"/>
      <c r="CWT162" s="129"/>
      <c r="CWU162" s="129"/>
      <c r="CWV162" s="129"/>
      <c r="CWW162" s="129"/>
      <c r="CWX162" s="129"/>
      <c r="CWY162" s="129"/>
      <c r="CWZ162" s="129"/>
      <c r="CXA162" s="129"/>
      <c r="CXB162" s="129"/>
      <c r="CXC162" s="129"/>
      <c r="CXD162" s="129"/>
      <c r="CXE162" s="129"/>
      <c r="CXF162" s="129"/>
      <c r="CXG162" s="129"/>
      <c r="CXH162" s="129"/>
      <c r="CXI162" s="129"/>
      <c r="CXJ162" s="129"/>
      <c r="CXK162" s="129"/>
      <c r="CXL162" s="129"/>
      <c r="CXM162" s="129"/>
      <c r="CXN162" s="129"/>
      <c r="CXO162" s="129"/>
      <c r="CXP162" s="129"/>
      <c r="CXQ162" s="129"/>
      <c r="CXR162" s="129"/>
      <c r="CXS162" s="129"/>
      <c r="CXT162" s="129"/>
      <c r="CXU162" s="129"/>
      <c r="CXV162" s="129"/>
      <c r="CXW162" s="129"/>
      <c r="CXX162" s="129"/>
      <c r="CXY162" s="129"/>
      <c r="CXZ162" s="129"/>
      <c r="CYA162" s="129"/>
      <c r="CYB162" s="129"/>
      <c r="CYC162" s="129"/>
      <c r="CYD162" s="129"/>
      <c r="CYE162" s="129"/>
      <c r="CYF162" s="129"/>
      <c r="CYG162" s="129"/>
      <c r="CYH162" s="129"/>
      <c r="CYI162" s="129"/>
      <c r="CYJ162" s="129"/>
      <c r="CYK162" s="129"/>
      <c r="CYL162" s="129"/>
      <c r="CYM162" s="129"/>
      <c r="CYN162" s="129"/>
      <c r="CYO162" s="129"/>
      <c r="CYP162" s="129"/>
      <c r="CYQ162" s="129"/>
      <c r="CYR162" s="129"/>
      <c r="CYS162" s="129"/>
      <c r="CYT162" s="129"/>
      <c r="CYU162" s="129"/>
      <c r="CYV162" s="129"/>
      <c r="CYW162" s="129"/>
      <c r="CYX162" s="129"/>
      <c r="CYY162" s="129"/>
      <c r="CYZ162" s="129"/>
      <c r="CZA162" s="129"/>
      <c r="CZB162" s="129"/>
      <c r="CZC162" s="129"/>
      <c r="CZD162" s="129"/>
      <c r="CZE162" s="129"/>
      <c r="CZF162" s="129"/>
      <c r="CZG162" s="129"/>
      <c r="CZH162" s="129"/>
      <c r="CZI162" s="129"/>
      <c r="CZJ162" s="129"/>
      <c r="CZK162" s="129"/>
      <c r="CZL162" s="129"/>
      <c r="CZM162" s="129"/>
      <c r="CZN162" s="129"/>
      <c r="CZO162" s="129"/>
      <c r="CZP162" s="129"/>
      <c r="CZQ162" s="129"/>
      <c r="CZR162" s="129"/>
      <c r="CZS162" s="129"/>
      <c r="CZT162" s="129"/>
      <c r="CZU162" s="129"/>
      <c r="CZV162" s="129"/>
      <c r="CZW162" s="129"/>
      <c r="CZX162" s="129"/>
      <c r="CZY162" s="129"/>
      <c r="CZZ162" s="129"/>
      <c r="DAA162" s="129"/>
      <c r="DAB162" s="129"/>
      <c r="DAC162" s="129"/>
      <c r="DAD162" s="129"/>
      <c r="DAE162" s="129"/>
      <c r="DAF162" s="129"/>
      <c r="DAG162" s="129"/>
      <c r="DAH162" s="129"/>
      <c r="DAI162" s="129"/>
      <c r="DAJ162" s="129"/>
      <c r="DAK162" s="129"/>
      <c r="DAL162" s="129"/>
      <c r="DAM162" s="129"/>
      <c r="DAN162" s="129"/>
      <c r="DAO162" s="129"/>
      <c r="DAP162" s="129"/>
      <c r="DAQ162" s="129"/>
      <c r="DAR162" s="129"/>
      <c r="DAS162" s="129"/>
      <c r="DAT162" s="129"/>
      <c r="DAU162" s="129"/>
      <c r="DAV162" s="129"/>
      <c r="DAW162" s="129"/>
      <c r="DAX162" s="129"/>
      <c r="DAY162" s="129"/>
      <c r="DAZ162" s="129"/>
      <c r="DBA162" s="129"/>
      <c r="DBB162" s="129"/>
      <c r="DBC162" s="129"/>
      <c r="DBD162" s="129"/>
      <c r="DBE162" s="129"/>
      <c r="DBF162" s="129"/>
      <c r="DBG162" s="129"/>
      <c r="DBH162" s="129"/>
      <c r="DBI162" s="129"/>
      <c r="DBJ162" s="129"/>
      <c r="DBK162" s="129"/>
      <c r="DBL162" s="129"/>
      <c r="DBM162" s="129"/>
      <c r="DBN162" s="129"/>
      <c r="DBO162" s="129"/>
      <c r="DBP162" s="129"/>
      <c r="DBQ162" s="129"/>
      <c r="DBR162" s="129"/>
      <c r="DBS162" s="129"/>
      <c r="DBT162" s="129"/>
      <c r="DBU162" s="129"/>
      <c r="DBV162" s="129"/>
      <c r="DBW162" s="129"/>
      <c r="DBX162" s="129"/>
      <c r="DBY162" s="129"/>
      <c r="DBZ162" s="129"/>
      <c r="DCA162" s="129"/>
      <c r="DCB162" s="129"/>
      <c r="DCC162" s="129"/>
      <c r="DCD162" s="129"/>
      <c r="DCE162" s="129"/>
      <c r="DCF162" s="129"/>
      <c r="DCG162" s="129"/>
      <c r="DCH162" s="129"/>
      <c r="DCI162" s="129"/>
      <c r="DCJ162" s="129"/>
      <c r="DCK162" s="129"/>
      <c r="DCL162" s="129"/>
      <c r="DCM162" s="129"/>
      <c r="DCN162" s="129"/>
      <c r="DCO162" s="129"/>
      <c r="DCP162" s="129"/>
      <c r="DCQ162" s="129"/>
      <c r="DCR162" s="129"/>
      <c r="DCS162" s="129"/>
      <c r="DCT162" s="129"/>
      <c r="DCU162" s="129"/>
      <c r="DCV162" s="129"/>
      <c r="DCW162" s="129"/>
      <c r="DCX162" s="129"/>
      <c r="DCY162" s="129"/>
      <c r="DCZ162" s="129"/>
      <c r="DDA162" s="129"/>
      <c r="DDB162" s="129"/>
      <c r="DDC162" s="129"/>
      <c r="DDD162" s="129"/>
      <c r="DDE162" s="129"/>
      <c r="DDF162" s="129"/>
      <c r="DDG162" s="129"/>
      <c r="DDH162" s="129"/>
      <c r="DDI162" s="129"/>
      <c r="DDJ162" s="129"/>
      <c r="DDK162" s="129"/>
      <c r="DDL162" s="129"/>
      <c r="DDM162" s="129"/>
      <c r="DDN162" s="129"/>
      <c r="DDO162" s="129"/>
      <c r="DDP162" s="129"/>
      <c r="DDQ162" s="129"/>
      <c r="DDR162" s="129"/>
      <c r="DDS162" s="129"/>
      <c r="DDT162" s="129"/>
      <c r="DDU162" s="129"/>
      <c r="DDV162" s="129"/>
      <c r="DDW162" s="129"/>
      <c r="DDX162" s="129"/>
      <c r="DDY162" s="129"/>
      <c r="DDZ162" s="129"/>
      <c r="DEA162" s="129"/>
      <c r="DEB162" s="129"/>
      <c r="DEC162" s="129"/>
      <c r="DED162" s="129"/>
      <c r="DEE162" s="129"/>
      <c r="DEF162" s="129"/>
      <c r="DEG162" s="129"/>
      <c r="DEH162" s="129"/>
      <c r="DEI162" s="129"/>
      <c r="DEJ162" s="129"/>
      <c r="DEK162" s="129"/>
      <c r="DEL162" s="129"/>
      <c r="DEM162" s="129"/>
      <c r="DEN162" s="129"/>
      <c r="DEO162" s="129"/>
      <c r="DEP162" s="129"/>
      <c r="DEQ162" s="129"/>
      <c r="DER162" s="129"/>
      <c r="DES162" s="129"/>
      <c r="DET162" s="129"/>
      <c r="DEU162" s="129"/>
      <c r="DEV162" s="129"/>
      <c r="DEW162" s="129"/>
      <c r="DEX162" s="129"/>
      <c r="DEY162" s="129"/>
      <c r="DEZ162" s="129"/>
      <c r="DFA162" s="129"/>
      <c r="DFB162" s="129"/>
      <c r="DFC162" s="129"/>
      <c r="DFD162" s="129"/>
      <c r="DFE162" s="129"/>
      <c r="DFF162" s="129"/>
      <c r="DFG162" s="129"/>
      <c r="DFH162" s="129"/>
      <c r="DFI162" s="129"/>
      <c r="DFJ162" s="129"/>
      <c r="DFK162" s="129"/>
      <c r="DFL162" s="129"/>
      <c r="DFM162" s="129"/>
      <c r="DFN162" s="129"/>
      <c r="DFO162" s="129"/>
      <c r="DFP162" s="129"/>
      <c r="DFQ162" s="129"/>
      <c r="DFR162" s="129"/>
      <c r="DFS162" s="129"/>
      <c r="DFT162" s="129"/>
      <c r="DFU162" s="129"/>
      <c r="DFV162" s="129"/>
      <c r="DFW162" s="129"/>
      <c r="DFX162" s="129"/>
      <c r="DFY162" s="129"/>
      <c r="DFZ162" s="129"/>
      <c r="DGA162" s="129"/>
      <c r="DGB162" s="129"/>
      <c r="DGC162" s="129"/>
      <c r="DGD162" s="129"/>
      <c r="DGE162" s="129"/>
      <c r="DGF162" s="129"/>
      <c r="DGG162" s="129"/>
      <c r="DGH162" s="129"/>
      <c r="DGI162" s="129"/>
      <c r="DGJ162" s="129"/>
      <c r="DGK162" s="129"/>
      <c r="DGL162" s="129"/>
      <c r="DGM162" s="129"/>
      <c r="DGN162" s="129"/>
      <c r="DGO162" s="129"/>
      <c r="DGP162" s="129"/>
      <c r="DGQ162" s="129"/>
      <c r="DGR162" s="129"/>
      <c r="DGS162" s="129"/>
      <c r="DGT162" s="129"/>
      <c r="DGU162" s="129"/>
      <c r="DGV162" s="129"/>
      <c r="DGW162" s="129"/>
      <c r="DGX162" s="129"/>
      <c r="DGY162" s="129"/>
      <c r="DGZ162" s="129"/>
      <c r="DHA162" s="129"/>
      <c r="DHB162" s="129"/>
      <c r="DHC162" s="129"/>
      <c r="DHD162" s="129"/>
      <c r="DHE162" s="129"/>
      <c r="DHF162" s="129"/>
      <c r="DHG162" s="129"/>
      <c r="DHH162" s="129"/>
      <c r="DHI162" s="129"/>
      <c r="DHJ162" s="129"/>
      <c r="DHK162" s="129"/>
      <c r="DHL162" s="129"/>
      <c r="DHM162" s="129"/>
      <c r="DHN162" s="129"/>
      <c r="DHO162" s="129"/>
      <c r="DHP162" s="129"/>
      <c r="DHQ162" s="129"/>
      <c r="DHR162" s="129"/>
      <c r="DHS162" s="129"/>
      <c r="DHT162" s="129"/>
      <c r="DHU162" s="129"/>
      <c r="DHV162" s="129"/>
      <c r="DHW162" s="129"/>
      <c r="DHX162" s="129"/>
      <c r="DHY162" s="129"/>
      <c r="DHZ162" s="129"/>
      <c r="DIA162" s="129"/>
      <c r="DIB162" s="129"/>
      <c r="DIC162" s="129"/>
      <c r="DID162" s="129"/>
      <c r="DIE162" s="129"/>
      <c r="DIF162" s="129"/>
      <c r="DIG162" s="129"/>
      <c r="DIH162" s="129"/>
      <c r="DII162" s="129"/>
      <c r="DIJ162" s="129"/>
      <c r="DIK162" s="129"/>
      <c r="DIL162" s="129"/>
      <c r="DIM162" s="129"/>
      <c r="DIN162" s="129"/>
      <c r="DIO162" s="129"/>
      <c r="DIP162" s="129"/>
      <c r="DIQ162" s="129"/>
      <c r="DIR162" s="129"/>
      <c r="DIS162" s="129"/>
      <c r="DIT162" s="129"/>
      <c r="DIU162" s="129"/>
      <c r="DIV162" s="129"/>
      <c r="DIW162" s="129"/>
      <c r="DIX162" s="129"/>
      <c r="DIY162" s="129"/>
      <c r="DIZ162" s="129"/>
      <c r="DJA162" s="129"/>
      <c r="DJB162" s="129"/>
      <c r="DJC162" s="129"/>
      <c r="DJD162" s="129"/>
      <c r="DJE162" s="129"/>
      <c r="DJF162" s="129"/>
      <c r="DJG162" s="129"/>
      <c r="DJH162" s="129"/>
      <c r="DJI162" s="129"/>
      <c r="DJJ162" s="129"/>
      <c r="DJK162" s="129"/>
      <c r="DJL162" s="129"/>
      <c r="DJM162" s="129"/>
      <c r="DJN162" s="129"/>
      <c r="DJO162" s="129"/>
      <c r="DJP162" s="129"/>
      <c r="DJQ162" s="129"/>
      <c r="DJR162" s="129"/>
      <c r="DJS162" s="129"/>
      <c r="DJT162" s="129"/>
      <c r="DJU162" s="129"/>
      <c r="DJV162" s="129"/>
      <c r="DJW162" s="129"/>
      <c r="DJX162" s="129"/>
      <c r="DJY162" s="129"/>
      <c r="DJZ162" s="129"/>
      <c r="DKA162" s="129"/>
      <c r="DKB162" s="129"/>
      <c r="DKC162" s="129"/>
      <c r="DKD162" s="129"/>
      <c r="DKE162" s="129"/>
      <c r="DKF162" s="129"/>
      <c r="DKG162" s="129"/>
      <c r="DKH162" s="129"/>
      <c r="DKI162" s="129"/>
      <c r="DKJ162" s="129"/>
      <c r="DKK162" s="129"/>
      <c r="DKL162" s="129"/>
      <c r="DKM162" s="129"/>
      <c r="DKN162" s="129"/>
      <c r="DKO162" s="129"/>
      <c r="DKP162" s="129"/>
      <c r="DKQ162" s="129"/>
      <c r="DKR162" s="129"/>
      <c r="DKS162" s="129"/>
      <c r="DKT162" s="129"/>
      <c r="DKU162" s="129"/>
      <c r="DKV162" s="129"/>
      <c r="DKW162" s="129"/>
      <c r="DKX162" s="129"/>
      <c r="DKY162" s="129"/>
      <c r="DKZ162" s="129"/>
      <c r="DLA162" s="129"/>
      <c r="DLB162" s="129"/>
      <c r="DLC162" s="129"/>
      <c r="DLD162" s="129"/>
      <c r="DLE162" s="129"/>
      <c r="DLF162" s="129"/>
      <c r="DLG162" s="129"/>
      <c r="DLH162" s="129"/>
      <c r="DLI162" s="129"/>
      <c r="DLJ162" s="129"/>
      <c r="DLK162" s="129"/>
      <c r="DLL162" s="129"/>
      <c r="DLM162" s="129"/>
      <c r="DLN162" s="129"/>
      <c r="DLO162" s="129"/>
      <c r="DLP162" s="129"/>
      <c r="DLQ162" s="129"/>
      <c r="DLR162" s="129"/>
      <c r="DLS162" s="129"/>
      <c r="DLT162" s="129"/>
      <c r="DLU162" s="129"/>
      <c r="DLV162" s="129"/>
      <c r="DLW162" s="129"/>
      <c r="DLX162" s="129"/>
      <c r="DLY162" s="129"/>
      <c r="DLZ162" s="129"/>
      <c r="DMA162" s="129"/>
      <c r="DMB162" s="129"/>
      <c r="DMC162" s="129"/>
      <c r="DMD162" s="129"/>
      <c r="DME162" s="129"/>
      <c r="DMF162" s="129"/>
      <c r="DMG162" s="129"/>
      <c r="DMH162" s="129"/>
      <c r="DMI162" s="129"/>
      <c r="DMJ162" s="129"/>
      <c r="DMK162" s="129"/>
      <c r="DML162" s="129"/>
      <c r="DMM162" s="129"/>
      <c r="DMN162" s="129"/>
      <c r="DMO162" s="129"/>
      <c r="DMP162" s="129"/>
      <c r="DMQ162" s="129"/>
      <c r="DMR162" s="129"/>
      <c r="DMS162" s="129"/>
      <c r="DMT162" s="129"/>
      <c r="DMU162" s="129"/>
      <c r="DMV162" s="129"/>
      <c r="DMW162" s="129"/>
      <c r="DMX162" s="129"/>
      <c r="DMY162" s="129"/>
      <c r="DMZ162" s="129"/>
      <c r="DNA162" s="129"/>
      <c r="DNB162" s="129"/>
      <c r="DNC162" s="129"/>
      <c r="DND162" s="129"/>
      <c r="DNE162" s="129"/>
      <c r="DNF162" s="129"/>
      <c r="DNG162" s="129"/>
      <c r="DNH162" s="129"/>
      <c r="DNI162" s="129"/>
      <c r="DNJ162" s="129"/>
      <c r="DNK162" s="129"/>
      <c r="DNL162" s="129"/>
      <c r="DNM162" s="129"/>
      <c r="DNN162" s="129"/>
      <c r="DNO162" s="129"/>
      <c r="DNP162" s="129"/>
      <c r="DNQ162" s="129"/>
      <c r="DNR162" s="129"/>
      <c r="DNS162" s="129"/>
      <c r="DNT162" s="129"/>
      <c r="DNU162" s="129"/>
      <c r="DNV162" s="129"/>
      <c r="DNW162" s="129"/>
      <c r="DNX162" s="129"/>
      <c r="DNY162" s="129"/>
      <c r="DNZ162" s="129"/>
      <c r="DOA162" s="129"/>
      <c r="DOB162" s="129"/>
      <c r="DOC162" s="129"/>
      <c r="DOD162" s="129"/>
      <c r="DOE162" s="129"/>
      <c r="DOF162" s="129"/>
      <c r="DOG162" s="129"/>
      <c r="DOH162" s="129"/>
      <c r="DOI162" s="129"/>
      <c r="DOJ162" s="129"/>
      <c r="DOK162" s="129"/>
      <c r="DOL162" s="129"/>
      <c r="DOM162" s="129"/>
      <c r="DON162" s="129"/>
      <c r="DOO162" s="129"/>
      <c r="DOP162" s="129"/>
      <c r="DOQ162" s="129"/>
      <c r="DOR162" s="129"/>
      <c r="DOS162" s="129"/>
      <c r="DOT162" s="129"/>
      <c r="DOU162" s="129"/>
      <c r="DOV162" s="129"/>
      <c r="DOW162" s="129"/>
      <c r="DOX162" s="129"/>
      <c r="DOY162" s="129"/>
      <c r="DOZ162" s="129"/>
      <c r="DPA162" s="129"/>
      <c r="DPB162" s="129"/>
      <c r="DPC162" s="129"/>
      <c r="DPD162" s="129"/>
      <c r="DPE162" s="129"/>
      <c r="DPF162" s="129"/>
      <c r="DPG162" s="129"/>
      <c r="DPH162" s="129"/>
      <c r="DPI162" s="129"/>
      <c r="DPJ162" s="129"/>
      <c r="DPK162" s="129"/>
      <c r="DPL162" s="129"/>
      <c r="DPM162" s="129"/>
      <c r="DPN162" s="129"/>
      <c r="DPO162" s="129"/>
      <c r="DPP162" s="129"/>
      <c r="DPQ162" s="129"/>
      <c r="DPR162" s="129"/>
      <c r="DPS162" s="129"/>
      <c r="DPT162" s="129"/>
      <c r="DPU162" s="129"/>
      <c r="DPV162" s="129"/>
      <c r="DPW162" s="129"/>
      <c r="DPX162" s="129"/>
      <c r="DPY162" s="129"/>
      <c r="DPZ162" s="129"/>
      <c r="DQA162" s="129"/>
      <c r="DQB162" s="129"/>
      <c r="DQC162" s="129"/>
      <c r="DQD162" s="129"/>
      <c r="DQE162" s="129"/>
      <c r="DQF162" s="129"/>
      <c r="DQG162" s="129"/>
      <c r="DQH162" s="129"/>
      <c r="DQI162" s="129"/>
      <c r="DQJ162" s="129"/>
      <c r="DQK162" s="129"/>
      <c r="DQL162" s="129"/>
      <c r="DQM162" s="129"/>
      <c r="DQN162" s="129"/>
      <c r="DQO162" s="129"/>
      <c r="DQP162" s="129"/>
      <c r="DQQ162" s="129"/>
      <c r="DQR162" s="129"/>
      <c r="DQS162" s="129"/>
      <c r="DQT162" s="129"/>
      <c r="DQU162" s="129"/>
      <c r="DQV162" s="129"/>
      <c r="DQW162" s="129"/>
      <c r="DQX162" s="129"/>
      <c r="DQY162" s="129"/>
      <c r="DQZ162" s="129"/>
      <c r="DRA162" s="129"/>
      <c r="DRB162" s="129"/>
      <c r="DRC162" s="129"/>
      <c r="DRD162" s="129"/>
      <c r="DRE162" s="129"/>
      <c r="DRF162" s="129"/>
      <c r="DRG162" s="129"/>
      <c r="DRH162" s="129"/>
      <c r="DRI162" s="129"/>
      <c r="DRJ162" s="129"/>
      <c r="DRK162" s="129"/>
      <c r="DRL162" s="129"/>
      <c r="DRM162" s="129"/>
      <c r="DRN162" s="129"/>
      <c r="DRO162" s="129"/>
      <c r="DRP162" s="129"/>
      <c r="DRQ162" s="129"/>
      <c r="DRR162" s="129"/>
      <c r="DRS162" s="129"/>
      <c r="DRT162" s="129"/>
      <c r="DRU162" s="129"/>
      <c r="DRV162" s="129"/>
      <c r="DRW162" s="129"/>
      <c r="DRX162" s="129"/>
      <c r="DRY162" s="129"/>
      <c r="DRZ162" s="129"/>
      <c r="DSA162" s="129"/>
      <c r="DSB162" s="129"/>
      <c r="DSC162" s="129"/>
      <c r="DSD162" s="129"/>
      <c r="DSE162" s="129"/>
      <c r="DSF162" s="129"/>
      <c r="DSG162" s="129"/>
      <c r="DSH162" s="129"/>
      <c r="DSI162" s="129"/>
      <c r="DSJ162" s="129"/>
      <c r="DSK162" s="129"/>
      <c r="DSL162" s="129"/>
      <c r="DSM162" s="129"/>
      <c r="DSN162" s="129"/>
      <c r="DSO162" s="129"/>
      <c r="DSP162" s="129"/>
      <c r="DSQ162" s="129"/>
      <c r="DSR162" s="129"/>
      <c r="DSS162" s="129"/>
      <c r="DST162" s="129"/>
      <c r="DSU162" s="129"/>
      <c r="DSV162" s="129"/>
      <c r="DSW162" s="129"/>
      <c r="DSX162" s="129"/>
      <c r="DSY162" s="129"/>
      <c r="DSZ162" s="129"/>
      <c r="DTA162" s="129"/>
      <c r="DTB162" s="129"/>
      <c r="DTC162" s="129"/>
      <c r="DTD162" s="129"/>
      <c r="DTE162" s="129"/>
      <c r="DTF162" s="129"/>
      <c r="DTG162" s="129"/>
      <c r="DTH162" s="129"/>
      <c r="DTI162" s="129"/>
      <c r="DTJ162" s="129"/>
      <c r="DTK162" s="129"/>
      <c r="DTL162" s="129"/>
      <c r="DTM162" s="129"/>
      <c r="DTN162" s="129"/>
      <c r="DTO162" s="129"/>
      <c r="DTP162" s="129"/>
      <c r="DTQ162" s="129"/>
      <c r="DTR162" s="129"/>
      <c r="DTS162" s="129"/>
      <c r="DTT162" s="129"/>
      <c r="DTU162" s="129"/>
      <c r="DTV162" s="129"/>
      <c r="DTW162" s="129"/>
      <c r="DTX162" s="129"/>
      <c r="DTY162" s="129"/>
      <c r="DTZ162" s="129"/>
      <c r="DUA162" s="129"/>
      <c r="DUB162" s="129"/>
      <c r="DUC162" s="129"/>
      <c r="DUD162" s="129"/>
      <c r="DUE162" s="129"/>
      <c r="DUF162" s="129"/>
      <c r="DUG162" s="129"/>
      <c r="DUH162" s="129"/>
      <c r="DUI162" s="129"/>
      <c r="DUJ162" s="129"/>
      <c r="DUK162" s="129"/>
      <c r="DUL162" s="129"/>
      <c r="DUM162" s="129"/>
      <c r="DUN162" s="129"/>
      <c r="DUO162" s="129"/>
      <c r="DUP162" s="129"/>
      <c r="DUQ162" s="129"/>
      <c r="DUR162" s="129"/>
      <c r="DUS162" s="129"/>
      <c r="DUT162" s="129"/>
      <c r="DUU162" s="129"/>
      <c r="DUV162" s="129"/>
      <c r="DUW162" s="129"/>
      <c r="DUX162" s="129"/>
      <c r="DUY162" s="129"/>
      <c r="DUZ162" s="129"/>
      <c r="DVA162" s="129"/>
      <c r="DVB162" s="129"/>
      <c r="DVC162" s="129"/>
      <c r="DVD162" s="129"/>
      <c r="DVE162" s="129"/>
      <c r="DVF162" s="129"/>
      <c r="DVG162" s="129"/>
      <c r="DVH162" s="129"/>
      <c r="DVI162" s="129"/>
      <c r="DVJ162" s="129"/>
      <c r="DVK162" s="129"/>
      <c r="DVL162" s="129"/>
      <c r="DVM162" s="129"/>
      <c r="DVN162" s="129"/>
      <c r="DVO162" s="129"/>
      <c r="DVP162" s="129"/>
      <c r="DVQ162" s="129"/>
      <c r="DVR162" s="129"/>
      <c r="DVS162" s="129"/>
      <c r="DVT162" s="129"/>
      <c r="DVU162" s="129"/>
      <c r="DVV162" s="129"/>
      <c r="DVW162" s="129"/>
      <c r="DVX162" s="129"/>
      <c r="DVY162" s="129"/>
      <c r="DVZ162" s="129"/>
      <c r="DWA162" s="129"/>
      <c r="DWB162" s="129"/>
      <c r="DWC162" s="129"/>
      <c r="DWD162" s="129"/>
      <c r="DWE162" s="129"/>
      <c r="DWF162" s="129"/>
      <c r="DWG162" s="129"/>
      <c r="DWH162" s="129"/>
      <c r="DWI162" s="129"/>
      <c r="DWJ162" s="129"/>
      <c r="DWK162" s="129"/>
      <c r="DWL162" s="129"/>
      <c r="DWM162" s="129"/>
      <c r="DWN162" s="129"/>
      <c r="DWO162" s="129"/>
      <c r="DWP162" s="129"/>
      <c r="DWQ162" s="129"/>
      <c r="DWR162" s="129"/>
      <c r="DWS162" s="129"/>
      <c r="DWT162" s="129"/>
      <c r="DWU162" s="129"/>
      <c r="DWV162" s="129"/>
      <c r="DWW162" s="129"/>
      <c r="DWX162" s="129"/>
      <c r="DWY162" s="129"/>
      <c r="DWZ162" s="129"/>
      <c r="DXA162" s="129"/>
      <c r="DXB162" s="129"/>
      <c r="DXC162" s="129"/>
      <c r="DXD162" s="129"/>
      <c r="DXE162" s="129"/>
      <c r="DXF162" s="129"/>
      <c r="DXG162" s="129"/>
      <c r="DXH162" s="129"/>
      <c r="DXI162" s="129"/>
      <c r="DXJ162" s="129"/>
      <c r="DXK162" s="129"/>
      <c r="DXL162" s="129"/>
      <c r="DXM162" s="129"/>
      <c r="DXN162" s="129"/>
      <c r="DXO162" s="129"/>
      <c r="DXP162" s="129"/>
      <c r="DXQ162" s="129"/>
      <c r="DXR162" s="129"/>
      <c r="DXS162" s="129"/>
      <c r="DXT162" s="129"/>
      <c r="DXU162" s="129"/>
      <c r="DXV162" s="129"/>
      <c r="DXW162" s="129"/>
      <c r="DXX162" s="129"/>
      <c r="DXY162" s="129"/>
      <c r="DXZ162" s="129"/>
      <c r="DYA162" s="129"/>
      <c r="DYB162" s="129"/>
      <c r="DYC162" s="129"/>
      <c r="DYD162" s="129"/>
      <c r="DYE162" s="129"/>
      <c r="DYF162" s="129"/>
      <c r="DYG162" s="129"/>
      <c r="DYH162" s="129"/>
      <c r="DYI162" s="129"/>
      <c r="DYJ162" s="129"/>
      <c r="DYK162" s="129"/>
      <c r="DYL162" s="129"/>
      <c r="DYM162" s="129"/>
      <c r="DYN162" s="129"/>
      <c r="DYO162" s="129"/>
      <c r="DYP162" s="129"/>
      <c r="DYQ162" s="129"/>
      <c r="DYR162" s="129"/>
      <c r="DYS162" s="129"/>
      <c r="DYT162" s="129"/>
      <c r="DYU162" s="129"/>
      <c r="DYV162" s="129"/>
      <c r="DYW162" s="129"/>
      <c r="DYX162" s="129"/>
      <c r="DYY162" s="129"/>
      <c r="DYZ162" s="129"/>
      <c r="DZA162" s="129"/>
      <c r="DZB162" s="129"/>
      <c r="DZC162" s="129"/>
      <c r="DZD162" s="129"/>
      <c r="DZE162" s="129"/>
      <c r="DZF162" s="129"/>
      <c r="DZG162" s="129"/>
      <c r="DZH162" s="129"/>
      <c r="DZI162" s="129"/>
      <c r="DZJ162" s="129"/>
      <c r="DZK162" s="129"/>
      <c r="DZL162" s="129"/>
      <c r="DZM162" s="129"/>
      <c r="DZN162" s="129"/>
      <c r="DZO162" s="129"/>
      <c r="DZP162" s="129"/>
      <c r="DZQ162" s="129"/>
      <c r="DZR162" s="129"/>
      <c r="DZS162" s="129"/>
      <c r="DZT162" s="129"/>
      <c r="DZU162" s="129"/>
      <c r="DZV162" s="129"/>
      <c r="DZW162" s="129"/>
      <c r="DZX162" s="129"/>
      <c r="DZY162" s="129"/>
      <c r="DZZ162" s="129"/>
      <c r="EAA162" s="129"/>
      <c r="EAB162" s="129"/>
      <c r="EAC162" s="129"/>
      <c r="EAD162" s="129"/>
      <c r="EAE162" s="129"/>
      <c r="EAF162" s="129"/>
      <c r="EAG162" s="129"/>
      <c r="EAH162" s="129"/>
      <c r="EAI162" s="129"/>
      <c r="EAJ162" s="129"/>
      <c r="EAK162" s="129"/>
      <c r="EAL162" s="129"/>
      <c r="EAM162" s="129"/>
      <c r="EAN162" s="129"/>
      <c r="EAO162" s="129"/>
      <c r="EAP162" s="129"/>
      <c r="EAQ162" s="129"/>
      <c r="EAR162" s="129"/>
      <c r="EAS162" s="129"/>
      <c r="EAT162" s="129"/>
      <c r="EAU162" s="129"/>
      <c r="EAV162" s="129"/>
      <c r="EAW162" s="129"/>
      <c r="EAX162" s="129"/>
      <c r="EAY162" s="129"/>
      <c r="EAZ162" s="129"/>
      <c r="EBA162" s="129"/>
      <c r="EBB162" s="129"/>
      <c r="EBC162" s="129"/>
      <c r="EBD162" s="129"/>
      <c r="EBE162" s="129"/>
      <c r="EBF162" s="129"/>
      <c r="EBG162" s="129"/>
      <c r="EBH162" s="129"/>
      <c r="EBI162" s="129"/>
      <c r="EBJ162" s="129"/>
      <c r="EBK162" s="129"/>
      <c r="EBL162" s="129"/>
      <c r="EBM162" s="129"/>
      <c r="EBN162" s="129"/>
      <c r="EBO162" s="129"/>
      <c r="EBP162" s="129"/>
      <c r="EBQ162" s="129"/>
      <c r="EBR162" s="129"/>
      <c r="EBS162" s="129"/>
      <c r="EBT162" s="129"/>
      <c r="EBU162" s="129"/>
      <c r="EBV162" s="129"/>
      <c r="EBW162" s="129"/>
      <c r="EBX162" s="129"/>
      <c r="EBY162" s="129"/>
      <c r="EBZ162" s="129"/>
      <c r="ECA162" s="129"/>
      <c r="ECB162" s="129"/>
      <c r="ECC162" s="129"/>
      <c r="ECD162" s="129"/>
      <c r="ECE162" s="129"/>
      <c r="ECF162" s="129"/>
      <c r="ECG162" s="129"/>
      <c r="ECH162" s="129"/>
      <c r="ECI162" s="129"/>
      <c r="ECJ162" s="129"/>
      <c r="ECK162" s="129"/>
      <c r="ECL162" s="129"/>
      <c r="ECM162" s="129"/>
      <c r="ECN162" s="129"/>
      <c r="ECO162" s="129"/>
      <c r="ECP162" s="129"/>
      <c r="ECQ162" s="129"/>
      <c r="ECR162" s="129"/>
      <c r="ECS162" s="129"/>
      <c r="ECT162" s="129"/>
      <c r="ECU162" s="129"/>
      <c r="ECV162" s="129"/>
      <c r="ECW162" s="129"/>
      <c r="ECX162" s="129"/>
      <c r="ECY162" s="129"/>
      <c r="ECZ162" s="129"/>
      <c r="EDA162" s="129"/>
      <c r="EDB162" s="129"/>
      <c r="EDC162" s="129"/>
      <c r="EDD162" s="129"/>
      <c r="EDE162" s="129"/>
      <c r="EDF162" s="129"/>
      <c r="EDG162" s="129"/>
      <c r="EDH162" s="129"/>
      <c r="EDI162" s="129"/>
      <c r="EDJ162" s="129"/>
      <c r="EDK162" s="129"/>
      <c r="EDL162" s="129"/>
      <c r="EDM162" s="129"/>
      <c r="EDN162" s="129"/>
      <c r="EDO162" s="129"/>
      <c r="EDP162" s="129"/>
      <c r="EDQ162" s="129"/>
      <c r="EDR162" s="129"/>
      <c r="EDS162" s="129"/>
      <c r="EDT162" s="129"/>
      <c r="EDU162" s="129"/>
      <c r="EDV162" s="129"/>
      <c r="EDW162" s="129"/>
      <c r="EDX162" s="129"/>
      <c r="EDY162" s="129"/>
      <c r="EDZ162" s="129"/>
      <c r="EEA162" s="129"/>
      <c r="EEB162" s="129"/>
      <c r="EEC162" s="129"/>
      <c r="EED162" s="129"/>
      <c r="EEE162" s="129"/>
      <c r="EEF162" s="129"/>
      <c r="EEG162" s="129"/>
      <c r="EEH162" s="129"/>
      <c r="EEI162" s="129"/>
      <c r="EEJ162" s="129"/>
      <c r="EEK162" s="129"/>
      <c r="EEL162" s="129"/>
      <c r="EEM162" s="129"/>
      <c r="EEN162" s="129"/>
      <c r="EEO162" s="129"/>
      <c r="EEP162" s="129"/>
      <c r="EEQ162" s="129"/>
      <c r="EER162" s="129"/>
      <c r="EES162" s="129"/>
      <c r="EET162" s="129"/>
      <c r="EEU162" s="129"/>
      <c r="EEV162" s="129"/>
      <c r="EEW162" s="129"/>
      <c r="EEX162" s="129"/>
      <c r="EEY162" s="129"/>
      <c r="EEZ162" s="129"/>
      <c r="EFA162" s="129"/>
      <c r="EFB162" s="129"/>
      <c r="EFC162" s="129"/>
      <c r="EFD162" s="129"/>
      <c r="EFE162" s="129"/>
      <c r="EFF162" s="129"/>
      <c r="EFG162" s="129"/>
      <c r="EFH162" s="129"/>
      <c r="EFI162" s="129"/>
      <c r="EFJ162" s="129"/>
      <c r="EFK162" s="129"/>
      <c r="EFL162" s="129"/>
      <c r="EFM162" s="129"/>
      <c r="EFN162" s="129"/>
      <c r="EFO162" s="129"/>
      <c r="EFP162" s="129"/>
      <c r="EFQ162" s="129"/>
      <c r="EFR162" s="129"/>
      <c r="EFS162" s="129"/>
      <c r="EFT162" s="129"/>
      <c r="EFU162" s="129"/>
      <c r="EFV162" s="129"/>
      <c r="EFW162" s="129"/>
      <c r="EFX162" s="129"/>
      <c r="EFY162" s="129"/>
      <c r="EFZ162" s="129"/>
      <c r="EGA162" s="129"/>
      <c r="EGB162" s="129"/>
      <c r="EGC162" s="129"/>
      <c r="EGD162" s="129"/>
      <c r="EGE162" s="129"/>
      <c r="EGF162" s="129"/>
      <c r="EGG162" s="129"/>
      <c r="EGH162" s="129"/>
      <c r="EGI162" s="129"/>
      <c r="EGJ162" s="129"/>
      <c r="EGK162" s="129"/>
      <c r="EGL162" s="129"/>
      <c r="EGM162" s="129"/>
      <c r="EGN162" s="129"/>
      <c r="EGO162" s="129"/>
      <c r="EGP162" s="129"/>
      <c r="EGQ162" s="129"/>
      <c r="EGR162" s="129"/>
      <c r="EGS162" s="129"/>
      <c r="EGT162" s="129"/>
      <c r="EGU162" s="129"/>
      <c r="EGV162" s="129"/>
      <c r="EGW162" s="129"/>
      <c r="EGX162" s="129"/>
      <c r="EGY162" s="129"/>
      <c r="EGZ162" s="129"/>
      <c r="EHA162" s="129"/>
      <c r="EHB162" s="129"/>
      <c r="EHC162" s="129"/>
      <c r="EHD162" s="129"/>
      <c r="EHE162" s="129"/>
      <c r="EHF162" s="129"/>
      <c r="EHG162" s="129"/>
      <c r="EHH162" s="129"/>
      <c r="EHI162" s="129"/>
      <c r="EHJ162" s="129"/>
      <c r="EHK162" s="129"/>
      <c r="EHL162" s="129"/>
      <c r="EHM162" s="129"/>
      <c r="EHN162" s="129"/>
      <c r="EHO162" s="129"/>
      <c r="EHP162" s="129"/>
      <c r="EHQ162" s="129"/>
      <c r="EHR162" s="129"/>
      <c r="EHS162" s="129"/>
      <c r="EHT162" s="129"/>
      <c r="EHU162" s="129"/>
      <c r="EHV162" s="129"/>
      <c r="EHW162" s="129"/>
      <c r="EHX162" s="129"/>
      <c r="EHY162" s="129"/>
      <c r="EHZ162" s="129"/>
      <c r="EIA162" s="129"/>
      <c r="EIB162" s="129"/>
      <c r="EIC162" s="129"/>
      <c r="EID162" s="129"/>
      <c r="EIE162" s="129"/>
      <c r="EIF162" s="129"/>
      <c r="EIG162" s="129"/>
      <c r="EIH162" s="129"/>
      <c r="EII162" s="129"/>
      <c r="EIJ162" s="129"/>
      <c r="EIK162" s="129"/>
      <c r="EIL162" s="129"/>
      <c r="EIM162" s="129"/>
      <c r="EIN162" s="129"/>
      <c r="EIO162" s="129"/>
      <c r="EIP162" s="129"/>
      <c r="EIQ162" s="129"/>
      <c r="EIR162" s="129"/>
      <c r="EIS162" s="129"/>
      <c r="EIT162" s="129"/>
      <c r="EIU162" s="129"/>
      <c r="EIV162" s="129"/>
      <c r="EIW162" s="129"/>
      <c r="EIX162" s="129"/>
      <c r="EIY162" s="129"/>
      <c r="EIZ162" s="129"/>
      <c r="EJA162" s="129"/>
      <c r="EJB162" s="129"/>
      <c r="EJC162" s="129"/>
      <c r="EJD162" s="129"/>
      <c r="EJE162" s="129"/>
      <c r="EJF162" s="129"/>
      <c r="EJG162" s="129"/>
      <c r="EJH162" s="129"/>
      <c r="EJI162" s="129"/>
      <c r="EJJ162" s="129"/>
      <c r="EJK162" s="129"/>
      <c r="EJL162" s="129"/>
      <c r="EJM162" s="129"/>
      <c r="EJN162" s="129"/>
      <c r="EJO162" s="129"/>
      <c r="EJP162" s="129"/>
      <c r="EJQ162" s="129"/>
      <c r="EJR162" s="129"/>
      <c r="EJS162" s="129"/>
      <c r="EJT162" s="129"/>
      <c r="EJU162" s="129"/>
      <c r="EJV162" s="129"/>
      <c r="EJW162" s="129"/>
      <c r="EJX162" s="129"/>
      <c r="EJY162" s="129"/>
      <c r="EJZ162" s="129"/>
      <c r="EKA162" s="129"/>
      <c r="EKB162" s="129"/>
      <c r="EKC162" s="129"/>
      <c r="EKD162" s="129"/>
      <c r="EKE162" s="129"/>
      <c r="EKF162" s="129"/>
      <c r="EKG162" s="129"/>
      <c r="EKH162" s="129"/>
      <c r="EKI162" s="129"/>
      <c r="EKJ162" s="129"/>
      <c r="EKK162" s="129"/>
      <c r="EKL162" s="129"/>
      <c r="EKM162" s="129"/>
      <c r="EKN162" s="129"/>
      <c r="EKO162" s="129"/>
      <c r="EKP162" s="129"/>
      <c r="EKQ162" s="129"/>
      <c r="EKR162" s="129"/>
      <c r="EKS162" s="129"/>
      <c r="EKT162" s="129"/>
      <c r="EKU162" s="129"/>
      <c r="EKV162" s="129"/>
      <c r="EKW162" s="129"/>
      <c r="EKX162" s="129"/>
      <c r="EKY162" s="129"/>
      <c r="EKZ162" s="129"/>
      <c r="ELA162" s="129"/>
      <c r="ELB162" s="129"/>
      <c r="ELC162" s="129"/>
      <c r="ELD162" s="129"/>
      <c r="ELE162" s="129"/>
      <c r="ELF162" s="129"/>
      <c r="ELG162" s="129"/>
      <c r="ELH162" s="129"/>
      <c r="ELI162" s="129"/>
      <c r="ELJ162" s="129"/>
      <c r="ELK162" s="129"/>
      <c r="ELL162" s="129"/>
      <c r="ELM162" s="129"/>
      <c r="ELN162" s="129"/>
      <c r="ELO162" s="129"/>
      <c r="ELP162" s="129"/>
      <c r="ELQ162" s="129"/>
      <c r="ELR162" s="129"/>
      <c r="ELS162" s="129"/>
      <c r="ELT162" s="129"/>
      <c r="ELU162" s="129"/>
      <c r="ELV162" s="129"/>
      <c r="ELW162" s="129"/>
      <c r="ELX162" s="129"/>
      <c r="ELY162" s="129"/>
      <c r="ELZ162" s="129"/>
      <c r="EMA162" s="129"/>
      <c r="EMB162" s="129"/>
      <c r="EMC162" s="129"/>
      <c r="EMD162" s="129"/>
      <c r="EME162" s="129"/>
      <c r="EMF162" s="129"/>
      <c r="EMG162" s="129"/>
      <c r="EMH162" s="129"/>
      <c r="EMI162" s="129"/>
      <c r="EMJ162" s="129"/>
      <c r="EMK162" s="129"/>
      <c r="EML162" s="129"/>
      <c r="EMM162" s="129"/>
      <c r="EMN162" s="129"/>
      <c r="EMO162" s="129"/>
      <c r="EMP162" s="129"/>
      <c r="EMQ162" s="129"/>
      <c r="EMR162" s="129"/>
      <c r="EMS162" s="129"/>
      <c r="EMT162" s="129"/>
      <c r="EMU162" s="129"/>
      <c r="EMV162" s="129"/>
      <c r="EMW162" s="129"/>
      <c r="EMX162" s="129"/>
      <c r="EMY162" s="129"/>
      <c r="EMZ162" s="129"/>
      <c r="ENA162" s="129"/>
      <c r="ENB162" s="129"/>
      <c r="ENC162" s="129"/>
      <c r="END162" s="129"/>
      <c r="ENE162" s="129"/>
      <c r="ENF162" s="129"/>
      <c r="ENG162" s="129"/>
      <c r="ENH162" s="129"/>
      <c r="ENI162" s="129"/>
      <c r="ENJ162" s="129"/>
      <c r="ENK162" s="129"/>
      <c r="ENL162" s="129"/>
      <c r="ENM162" s="129"/>
      <c r="ENN162" s="129"/>
      <c r="ENO162" s="129"/>
      <c r="ENP162" s="129"/>
      <c r="ENQ162" s="129"/>
      <c r="ENR162" s="129"/>
      <c r="ENS162" s="129"/>
      <c r="ENT162" s="129"/>
      <c r="ENU162" s="129"/>
      <c r="ENV162" s="129"/>
      <c r="ENW162" s="129"/>
      <c r="ENX162" s="129"/>
      <c r="ENY162" s="129"/>
      <c r="ENZ162" s="129"/>
      <c r="EOA162" s="129"/>
      <c r="EOB162" s="129"/>
      <c r="EOC162" s="129"/>
      <c r="EOD162" s="129"/>
      <c r="EOE162" s="129"/>
      <c r="EOF162" s="129"/>
      <c r="EOG162" s="129"/>
      <c r="EOH162" s="129"/>
      <c r="EOI162" s="129"/>
      <c r="EOJ162" s="129"/>
      <c r="EOK162" s="129"/>
      <c r="EOL162" s="129"/>
      <c r="EOM162" s="129"/>
      <c r="EON162" s="129"/>
      <c r="EOO162" s="129"/>
      <c r="EOP162" s="129"/>
      <c r="EOQ162" s="129"/>
      <c r="EOR162" s="129"/>
      <c r="EOS162" s="129"/>
      <c r="EOT162" s="129"/>
      <c r="EOU162" s="129"/>
      <c r="EOV162" s="129"/>
      <c r="EOW162" s="129"/>
      <c r="EOX162" s="129"/>
      <c r="EOY162" s="129"/>
      <c r="EOZ162" s="129"/>
      <c r="EPA162" s="129"/>
      <c r="EPB162" s="129"/>
      <c r="EPC162" s="129"/>
      <c r="EPD162" s="129"/>
      <c r="EPE162" s="129"/>
      <c r="EPF162" s="129"/>
      <c r="EPG162" s="129"/>
      <c r="EPH162" s="129"/>
      <c r="EPI162" s="129"/>
      <c r="EPJ162" s="129"/>
      <c r="EPK162" s="129"/>
      <c r="EPL162" s="129"/>
      <c r="EPM162" s="129"/>
      <c r="EPN162" s="129"/>
      <c r="EPO162" s="129"/>
      <c r="EPP162" s="129"/>
      <c r="EPQ162" s="129"/>
      <c r="EPR162" s="129"/>
      <c r="EPS162" s="129"/>
      <c r="EPT162" s="129"/>
      <c r="EPU162" s="129"/>
      <c r="EPV162" s="129"/>
      <c r="EPW162" s="129"/>
      <c r="EPX162" s="129"/>
      <c r="EPY162" s="129"/>
      <c r="EPZ162" s="129"/>
      <c r="EQA162" s="129"/>
      <c r="EQB162" s="129"/>
      <c r="EQC162" s="129"/>
      <c r="EQD162" s="129"/>
      <c r="EQE162" s="129"/>
      <c r="EQF162" s="129"/>
      <c r="EQG162" s="129"/>
      <c r="EQH162" s="129"/>
      <c r="EQI162" s="129"/>
      <c r="EQJ162" s="129"/>
      <c r="EQK162" s="129"/>
      <c r="EQL162" s="129"/>
      <c r="EQM162" s="129"/>
      <c r="EQN162" s="129"/>
      <c r="EQO162" s="129"/>
      <c r="EQP162" s="129"/>
      <c r="EQQ162" s="129"/>
      <c r="EQR162" s="129"/>
      <c r="EQS162" s="129"/>
      <c r="EQT162" s="129"/>
      <c r="EQU162" s="129"/>
      <c r="EQV162" s="129"/>
      <c r="EQW162" s="129"/>
      <c r="EQX162" s="129"/>
      <c r="EQY162" s="129"/>
      <c r="EQZ162" s="129"/>
      <c r="ERA162" s="129"/>
      <c r="ERB162" s="129"/>
      <c r="ERC162" s="129"/>
      <c r="ERD162" s="129"/>
      <c r="ERE162" s="129"/>
      <c r="ERF162" s="129"/>
      <c r="ERG162" s="129"/>
      <c r="ERH162" s="129"/>
      <c r="ERI162" s="129"/>
      <c r="ERJ162" s="129"/>
      <c r="ERK162" s="129"/>
      <c r="ERL162" s="129"/>
      <c r="ERM162" s="129"/>
      <c r="ERN162" s="129"/>
      <c r="ERO162" s="129"/>
      <c r="ERP162" s="129"/>
      <c r="ERQ162" s="129"/>
      <c r="ERR162" s="129"/>
      <c r="ERS162" s="129"/>
      <c r="ERT162" s="129"/>
      <c r="ERU162" s="129"/>
      <c r="ERV162" s="129"/>
      <c r="ERW162" s="129"/>
      <c r="ERX162" s="129"/>
      <c r="ERY162" s="129"/>
      <c r="ERZ162" s="129"/>
      <c r="ESA162" s="129"/>
      <c r="ESB162" s="129"/>
      <c r="ESC162" s="129"/>
      <c r="ESD162" s="129"/>
      <c r="ESE162" s="129"/>
      <c r="ESF162" s="129"/>
      <c r="ESG162" s="129"/>
      <c r="ESH162" s="129"/>
      <c r="ESI162" s="129"/>
      <c r="ESJ162" s="129"/>
      <c r="ESK162" s="129"/>
      <c r="ESL162" s="129"/>
      <c r="ESM162" s="129"/>
      <c r="ESN162" s="129"/>
      <c r="ESO162" s="129"/>
      <c r="ESP162" s="129"/>
      <c r="ESQ162" s="129"/>
      <c r="ESR162" s="129"/>
      <c r="ESS162" s="129"/>
      <c r="EST162" s="129"/>
      <c r="ESU162" s="129"/>
      <c r="ESV162" s="129"/>
      <c r="ESW162" s="129"/>
      <c r="ESX162" s="129"/>
      <c r="ESY162" s="129"/>
      <c r="ESZ162" s="129"/>
      <c r="ETA162" s="129"/>
      <c r="ETB162" s="129"/>
      <c r="ETC162" s="129"/>
      <c r="ETD162" s="129"/>
      <c r="ETE162" s="129"/>
      <c r="ETF162" s="129"/>
      <c r="ETG162" s="129"/>
      <c r="ETH162" s="129"/>
      <c r="ETI162" s="129"/>
      <c r="ETJ162" s="129"/>
      <c r="ETK162" s="129"/>
      <c r="ETL162" s="129"/>
      <c r="ETM162" s="129"/>
      <c r="ETN162" s="129"/>
      <c r="ETO162" s="129"/>
      <c r="ETP162" s="129"/>
      <c r="ETQ162" s="129"/>
      <c r="ETR162" s="129"/>
      <c r="ETS162" s="129"/>
      <c r="ETT162" s="129"/>
      <c r="ETU162" s="129"/>
      <c r="ETV162" s="129"/>
      <c r="ETW162" s="129"/>
      <c r="ETX162" s="129"/>
      <c r="ETY162" s="129"/>
      <c r="ETZ162" s="129"/>
      <c r="EUA162" s="129"/>
      <c r="EUB162" s="129"/>
      <c r="EUC162" s="129"/>
      <c r="EUD162" s="129"/>
      <c r="EUE162" s="129"/>
      <c r="EUF162" s="129"/>
      <c r="EUG162" s="129"/>
      <c r="EUH162" s="129"/>
      <c r="EUI162" s="129"/>
      <c r="EUJ162" s="129"/>
      <c r="EUK162" s="129"/>
      <c r="EUL162" s="129"/>
      <c r="EUM162" s="129"/>
      <c r="EUN162" s="129"/>
      <c r="EUO162" s="129"/>
      <c r="EUP162" s="129"/>
      <c r="EUQ162" s="129"/>
      <c r="EUR162" s="129"/>
      <c r="EUS162" s="129"/>
      <c r="EUT162" s="129"/>
      <c r="EUU162" s="129"/>
      <c r="EUV162" s="129"/>
      <c r="EUW162" s="129"/>
      <c r="EUX162" s="129"/>
      <c r="EUY162" s="129"/>
      <c r="EUZ162" s="129"/>
      <c r="EVA162" s="129"/>
      <c r="EVB162" s="129"/>
      <c r="EVC162" s="129"/>
      <c r="EVD162" s="129"/>
      <c r="EVE162" s="129"/>
      <c r="EVF162" s="129"/>
      <c r="EVG162" s="129"/>
      <c r="EVH162" s="129"/>
      <c r="EVI162" s="129"/>
      <c r="EVJ162" s="129"/>
      <c r="EVK162" s="129"/>
      <c r="EVL162" s="129"/>
      <c r="EVM162" s="129"/>
      <c r="EVN162" s="129"/>
      <c r="EVO162" s="129"/>
      <c r="EVP162" s="129"/>
      <c r="EVQ162" s="129"/>
      <c r="EVR162" s="129"/>
      <c r="EVS162" s="129"/>
      <c r="EVT162" s="129"/>
      <c r="EVU162" s="129"/>
      <c r="EVV162" s="129"/>
      <c r="EVW162" s="129"/>
      <c r="EVX162" s="129"/>
      <c r="EVY162" s="129"/>
      <c r="EVZ162" s="129"/>
      <c r="EWA162" s="129"/>
      <c r="EWB162" s="129"/>
      <c r="EWC162" s="129"/>
      <c r="EWD162" s="129"/>
      <c r="EWE162" s="129"/>
      <c r="EWF162" s="129"/>
      <c r="EWG162" s="129"/>
      <c r="EWH162" s="129"/>
      <c r="EWI162" s="129"/>
      <c r="EWJ162" s="129"/>
      <c r="EWK162" s="129"/>
      <c r="EWL162" s="129"/>
      <c r="EWM162" s="129"/>
      <c r="EWN162" s="129"/>
      <c r="EWO162" s="129"/>
      <c r="EWP162" s="129"/>
      <c r="EWQ162" s="129"/>
      <c r="EWR162" s="129"/>
      <c r="EWS162" s="129"/>
      <c r="EWT162" s="129"/>
      <c r="EWU162" s="129"/>
      <c r="EWV162" s="129"/>
      <c r="EWW162" s="129"/>
      <c r="EWX162" s="129"/>
      <c r="EWY162" s="129"/>
      <c r="EWZ162" s="129"/>
      <c r="EXA162" s="129"/>
      <c r="EXB162" s="129"/>
      <c r="EXC162" s="129"/>
      <c r="EXD162" s="129"/>
      <c r="EXE162" s="129"/>
      <c r="EXF162" s="129"/>
      <c r="EXG162" s="129"/>
      <c r="EXH162" s="129"/>
      <c r="EXI162" s="129"/>
      <c r="EXJ162" s="129"/>
      <c r="EXK162" s="129"/>
      <c r="EXL162" s="129"/>
      <c r="EXM162" s="129"/>
      <c r="EXN162" s="129"/>
      <c r="EXO162" s="129"/>
      <c r="EXP162" s="129"/>
      <c r="EXQ162" s="129"/>
      <c r="EXR162" s="129"/>
      <c r="EXS162" s="129"/>
      <c r="EXT162" s="129"/>
      <c r="EXU162" s="129"/>
      <c r="EXV162" s="129"/>
      <c r="EXW162" s="129"/>
      <c r="EXX162" s="129"/>
      <c r="EXY162" s="129"/>
      <c r="EXZ162" s="129"/>
      <c r="EYA162" s="129"/>
      <c r="EYB162" s="129"/>
      <c r="EYC162" s="129"/>
      <c r="EYD162" s="129"/>
      <c r="EYE162" s="129"/>
      <c r="EYF162" s="129"/>
      <c r="EYG162" s="129"/>
      <c r="EYH162" s="129"/>
      <c r="EYI162" s="129"/>
      <c r="EYJ162" s="129"/>
      <c r="EYK162" s="129"/>
      <c r="EYL162" s="129"/>
      <c r="EYM162" s="129"/>
      <c r="EYN162" s="129"/>
      <c r="EYO162" s="129"/>
      <c r="EYP162" s="129"/>
      <c r="EYQ162" s="129"/>
      <c r="EYR162" s="129"/>
      <c r="EYS162" s="129"/>
      <c r="EYT162" s="129"/>
      <c r="EYU162" s="129"/>
      <c r="EYV162" s="129"/>
      <c r="EYW162" s="129"/>
      <c r="EYX162" s="129"/>
      <c r="EYY162" s="129"/>
      <c r="EYZ162" s="129"/>
      <c r="EZA162" s="129"/>
      <c r="EZB162" s="129"/>
      <c r="EZC162" s="129"/>
      <c r="EZD162" s="129"/>
      <c r="EZE162" s="129"/>
      <c r="EZF162" s="129"/>
      <c r="EZG162" s="129"/>
      <c r="EZH162" s="129"/>
      <c r="EZI162" s="129"/>
      <c r="EZJ162" s="129"/>
      <c r="EZK162" s="129"/>
      <c r="EZL162" s="129"/>
      <c r="EZM162" s="129"/>
      <c r="EZN162" s="129"/>
      <c r="EZO162" s="129"/>
      <c r="EZP162" s="129"/>
      <c r="EZQ162" s="129"/>
      <c r="EZR162" s="129"/>
      <c r="EZS162" s="129"/>
      <c r="EZT162" s="129"/>
      <c r="EZU162" s="129"/>
      <c r="EZV162" s="129"/>
      <c r="EZW162" s="129"/>
      <c r="EZX162" s="129"/>
      <c r="EZY162" s="129"/>
      <c r="EZZ162" s="129"/>
      <c r="FAA162" s="129"/>
      <c r="FAB162" s="129"/>
      <c r="FAC162" s="129"/>
      <c r="FAD162" s="129"/>
      <c r="FAE162" s="129"/>
      <c r="FAF162" s="129"/>
      <c r="FAG162" s="129"/>
      <c r="FAH162" s="129"/>
      <c r="FAI162" s="129"/>
      <c r="FAJ162" s="129"/>
      <c r="FAK162" s="129"/>
      <c r="FAL162" s="129"/>
      <c r="FAM162" s="129"/>
      <c r="FAN162" s="129"/>
      <c r="FAO162" s="129"/>
      <c r="FAP162" s="129"/>
      <c r="FAQ162" s="129"/>
      <c r="FAR162" s="129"/>
      <c r="FAS162" s="129"/>
      <c r="FAT162" s="129"/>
      <c r="FAU162" s="129"/>
      <c r="FAV162" s="129"/>
      <c r="FAW162" s="129"/>
      <c r="FAX162" s="129"/>
      <c r="FAY162" s="129"/>
      <c r="FAZ162" s="129"/>
      <c r="FBA162" s="129"/>
      <c r="FBB162" s="129"/>
      <c r="FBC162" s="129"/>
      <c r="FBD162" s="129"/>
      <c r="FBE162" s="129"/>
      <c r="FBF162" s="129"/>
      <c r="FBG162" s="129"/>
      <c r="FBH162" s="129"/>
      <c r="FBI162" s="129"/>
      <c r="FBJ162" s="129"/>
      <c r="FBK162" s="129"/>
      <c r="FBL162" s="129"/>
      <c r="FBM162" s="129"/>
      <c r="FBN162" s="129"/>
      <c r="FBO162" s="129"/>
      <c r="FBP162" s="129"/>
      <c r="FBQ162" s="129"/>
      <c r="FBR162" s="129"/>
      <c r="FBS162" s="129"/>
      <c r="FBT162" s="129"/>
      <c r="FBU162" s="129"/>
      <c r="FBV162" s="129"/>
      <c r="FBW162" s="129"/>
      <c r="FBX162" s="129"/>
      <c r="FBY162" s="129"/>
      <c r="FBZ162" s="129"/>
      <c r="FCA162" s="129"/>
      <c r="FCB162" s="129"/>
      <c r="FCC162" s="129"/>
      <c r="FCD162" s="129"/>
      <c r="FCE162" s="129"/>
      <c r="FCF162" s="129"/>
      <c r="FCG162" s="129"/>
      <c r="FCH162" s="129"/>
      <c r="FCI162" s="129"/>
      <c r="FCJ162" s="129"/>
      <c r="FCK162" s="129"/>
      <c r="FCL162" s="129"/>
      <c r="FCM162" s="129"/>
      <c r="FCN162" s="129"/>
      <c r="FCO162" s="129"/>
      <c r="FCP162" s="129"/>
      <c r="FCQ162" s="129"/>
      <c r="FCR162" s="129"/>
      <c r="FCS162" s="129"/>
      <c r="FCT162" s="129"/>
      <c r="FCU162" s="129"/>
      <c r="FCV162" s="129"/>
      <c r="FCW162" s="129"/>
      <c r="FCX162" s="129"/>
      <c r="FCY162" s="129"/>
      <c r="FCZ162" s="129"/>
      <c r="FDA162" s="129"/>
      <c r="FDB162" s="129"/>
      <c r="FDC162" s="129"/>
      <c r="FDD162" s="129"/>
      <c r="FDE162" s="129"/>
      <c r="FDF162" s="129"/>
      <c r="FDG162" s="129"/>
      <c r="FDH162" s="129"/>
      <c r="FDI162" s="129"/>
      <c r="FDJ162" s="129"/>
      <c r="FDK162" s="129"/>
      <c r="FDL162" s="129"/>
      <c r="FDM162" s="129"/>
      <c r="FDN162" s="129"/>
      <c r="FDO162" s="129"/>
      <c r="FDP162" s="129"/>
      <c r="FDQ162" s="129"/>
      <c r="FDR162" s="129"/>
      <c r="FDS162" s="129"/>
      <c r="FDT162" s="129"/>
      <c r="FDU162" s="129"/>
      <c r="FDV162" s="129"/>
      <c r="FDW162" s="129"/>
      <c r="FDX162" s="129"/>
      <c r="FDY162" s="129"/>
      <c r="FDZ162" s="129"/>
      <c r="FEA162" s="129"/>
      <c r="FEB162" s="129"/>
      <c r="FEC162" s="129"/>
      <c r="FED162" s="129"/>
      <c r="FEE162" s="129"/>
      <c r="FEF162" s="129"/>
      <c r="FEG162" s="129"/>
      <c r="FEH162" s="129"/>
      <c r="FEI162" s="129"/>
      <c r="FEJ162" s="129"/>
      <c r="FEK162" s="129"/>
      <c r="FEL162" s="129"/>
      <c r="FEM162" s="129"/>
      <c r="FEN162" s="129"/>
      <c r="FEO162" s="129"/>
      <c r="FEP162" s="129"/>
      <c r="FEQ162" s="129"/>
      <c r="FER162" s="129"/>
      <c r="FES162" s="129"/>
      <c r="FET162" s="129"/>
      <c r="FEU162" s="129"/>
      <c r="FEV162" s="129"/>
      <c r="FEW162" s="129"/>
      <c r="FEX162" s="129"/>
      <c r="FEY162" s="129"/>
      <c r="FEZ162" s="129"/>
      <c r="FFA162" s="129"/>
      <c r="FFB162" s="129"/>
      <c r="FFC162" s="129"/>
      <c r="FFD162" s="129"/>
      <c r="FFE162" s="129"/>
      <c r="FFF162" s="129"/>
      <c r="FFG162" s="129"/>
      <c r="FFH162" s="129"/>
      <c r="FFI162" s="129"/>
      <c r="FFJ162" s="129"/>
      <c r="FFK162" s="129"/>
      <c r="FFL162" s="129"/>
      <c r="FFM162" s="129"/>
      <c r="FFN162" s="129"/>
      <c r="FFO162" s="129"/>
      <c r="FFP162" s="129"/>
      <c r="FFQ162" s="129"/>
      <c r="FFR162" s="129"/>
      <c r="FFS162" s="129"/>
      <c r="FFT162" s="129"/>
      <c r="FFU162" s="129"/>
      <c r="FFV162" s="129"/>
      <c r="FFW162" s="129"/>
      <c r="FFX162" s="129"/>
      <c r="FFY162" s="129"/>
      <c r="FFZ162" s="129"/>
      <c r="FGA162" s="129"/>
      <c r="FGB162" s="129"/>
      <c r="FGC162" s="129"/>
      <c r="FGD162" s="129"/>
      <c r="FGE162" s="129"/>
      <c r="FGF162" s="129"/>
      <c r="FGG162" s="129"/>
      <c r="FGH162" s="129"/>
      <c r="FGI162" s="129"/>
      <c r="FGJ162" s="129"/>
      <c r="FGK162" s="129"/>
      <c r="FGL162" s="129"/>
      <c r="FGM162" s="129"/>
      <c r="FGN162" s="129"/>
      <c r="FGO162" s="129"/>
      <c r="FGP162" s="129"/>
      <c r="FGQ162" s="129"/>
      <c r="FGR162" s="129"/>
      <c r="FGS162" s="129"/>
      <c r="FGT162" s="129"/>
      <c r="FGU162" s="129"/>
      <c r="FGV162" s="129"/>
      <c r="FGW162" s="129"/>
      <c r="FGX162" s="129"/>
      <c r="FGY162" s="129"/>
      <c r="FGZ162" s="129"/>
      <c r="FHA162" s="129"/>
      <c r="FHB162" s="129"/>
      <c r="FHC162" s="129"/>
      <c r="FHD162" s="129"/>
      <c r="FHE162" s="129"/>
      <c r="FHF162" s="129"/>
      <c r="FHG162" s="129"/>
      <c r="FHH162" s="129"/>
      <c r="FHI162" s="129"/>
      <c r="FHJ162" s="129"/>
      <c r="FHK162" s="129"/>
      <c r="FHL162" s="129"/>
      <c r="FHM162" s="129"/>
      <c r="FHN162" s="129"/>
      <c r="FHO162" s="129"/>
      <c r="FHP162" s="129"/>
      <c r="FHQ162" s="129"/>
      <c r="FHR162" s="129"/>
      <c r="FHS162" s="129"/>
      <c r="FHT162" s="129"/>
      <c r="FHU162" s="129"/>
      <c r="FHV162" s="129"/>
      <c r="FHW162" s="129"/>
      <c r="FHX162" s="129"/>
      <c r="FHY162" s="129"/>
      <c r="FHZ162" s="129"/>
      <c r="FIA162" s="129"/>
      <c r="FIB162" s="129"/>
      <c r="FIC162" s="129"/>
      <c r="FID162" s="129"/>
      <c r="FIE162" s="129"/>
      <c r="FIF162" s="129"/>
      <c r="FIG162" s="129"/>
      <c r="FIH162" s="129"/>
      <c r="FII162" s="129"/>
      <c r="FIJ162" s="129"/>
      <c r="FIK162" s="129"/>
      <c r="FIL162" s="129"/>
      <c r="FIM162" s="129"/>
      <c r="FIN162" s="129"/>
      <c r="FIO162" s="129"/>
      <c r="FIP162" s="129"/>
      <c r="FIQ162" s="129"/>
      <c r="FIR162" s="129"/>
      <c r="FIS162" s="129"/>
      <c r="FIT162" s="129"/>
      <c r="FIU162" s="129"/>
      <c r="FIV162" s="129"/>
      <c r="FIW162" s="129"/>
      <c r="FIX162" s="129"/>
      <c r="FIY162" s="129"/>
      <c r="FIZ162" s="129"/>
      <c r="FJA162" s="129"/>
      <c r="FJB162" s="129"/>
      <c r="FJC162" s="129"/>
      <c r="FJD162" s="129"/>
      <c r="FJE162" s="129"/>
      <c r="FJF162" s="129"/>
      <c r="FJG162" s="129"/>
      <c r="FJH162" s="129"/>
      <c r="FJI162" s="129"/>
      <c r="FJJ162" s="129"/>
      <c r="FJK162" s="129"/>
      <c r="FJL162" s="129"/>
      <c r="FJM162" s="129"/>
      <c r="FJN162" s="129"/>
      <c r="FJO162" s="129"/>
      <c r="FJP162" s="129"/>
      <c r="FJQ162" s="129"/>
      <c r="FJR162" s="129"/>
      <c r="FJS162" s="129"/>
      <c r="FJT162" s="129"/>
      <c r="FJU162" s="129"/>
      <c r="FJV162" s="129"/>
      <c r="FJW162" s="129"/>
      <c r="FJX162" s="129"/>
      <c r="FJY162" s="129"/>
      <c r="FJZ162" s="129"/>
      <c r="FKA162" s="129"/>
      <c r="FKB162" s="129"/>
      <c r="FKC162" s="129"/>
      <c r="FKD162" s="129"/>
      <c r="FKE162" s="129"/>
      <c r="FKF162" s="129"/>
      <c r="FKG162" s="129"/>
      <c r="FKH162" s="129"/>
      <c r="FKI162" s="129"/>
      <c r="FKJ162" s="129"/>
      <c r="FKK162" s="129"/>
      <c r="FKL162" s="129"/>
      <c r="FKM162" s="129"/>
      <c r="FKN162" s="129"/>
      <c r="FKO162" s="129"/>
      <c r="FKP162" s="129"/>
      <c r="FKQ162" s="129"/>
      <c r="FKR162" s="129"/>
      <c r="FKS162" s="129"/>
      <c r="FKT162" s="129"/>
      <c r="FKU162" s="129"/>
      <c r="FKV162" s="129"/>
      <c r="FKW162" s="129"/>
      <c r="FKX162" s="129"/>
      <c r="FKY162" s="129"/>
      <c r="FKZ162" s="129"/>
      <c r="FLA162" s="129"/>
      <c r="FLB162" s="129"/>
      <c r="FLC162" s="129"/>
      <c r="FLD162" s="129"/>
      <c r="FLE162" s="129"/>
      <c r="FLF162" s="129"/>
      <c r="FLG162" s="129"/>
      <c r="FLH162" s="129"/>
      <c r="FLI162" s="129"/>
      <c r="FLJ162" s="129"/>
      <c r="FLK162" s="129"/>
      <c r="FLL162" s="129"/>
      <c r="FLM162" s="129"/>
      <c r="FLN162" s="129"/>
      <c r="FLO162" s="129"/>
      <c r="FLP162" s="129"/>
      <c r="FLQ162" s="129"/>
      <c r="FLR162" s="129"/>
      <c r="FLS162" s="129"/>
      <c r="FLT162" s="129"/>
      <c r="FLU162" s="129"/>
      <c r="FLV162" s="129"/>
      <c r="FLW162" s="129"/>
      <c r="FLX162" s="129"/>
      <c r="FLY162" s="129"/>
      <c r="FLZ162" s="129"/>
      <c r="FMA162" s="129"/>
      <c r="FMB162" s="129"/>
      <c r="FMC162" s="129"/>
      <c r="FMD162" s="129"/>
      <c r="FME162" s="129"/>
      <c r="FMF162" s="129"/>
      <c r="FMG162" s="129"/>
      <c r="FMH162" s="129"/>
      <c r="FMI162" s="129"/>
      <c r="FMJ162" s="129"/>
      <c r="FMK162" s="129"/>
      <c r="FML162" s="129"/>
      <c r="FMM162" s="129"/>
      <c r="FMN162" s="129"/>
      <c r="FMO162" s="129"/>
      <c r="FMP162" s="129"/>
      <c r="FMQ162" s="129"/>
      <c r="FMR162" s="129"/>
      <c r="FMS162" s="129"/>
      <c r="FMT162" s="129"/>
      <c r="FMU162" s="129"/>
      <c r="FMV162" s="129"/>
      <c r="FMW162" s="129"/>
      <c r="FMX162" s="129"/>
      <c r="FMY162" s="129"/>
      <c r="FMZ162" s="129"/>
      <c r="FNA162" s="129"/>
      <c r="FNB162" s="129"/>
      <c r="FNC162" s="129"/>
      <c r="FND162" s="129"/>
      <c r="FNE162" s="129"/>
      <c r="FNF162" s="129"/>
      <c r="FNG162" s="129"/>
      <c r="FNH162" s="129"/>
      <c r="FNI162" s="129"/>
      <c r="FNJ162" s="129"/>
      <c r="FNK162" s="129"/>
      <c r="FNL162" s="129"/>
      <c r="FNM162" s="129"/>
      <c r="FNN162" s="129"/>
      <c r="FNO162" s="129"/>
      <c r="FNP162" s="129"/>
      <c r="FNQ162" s="129"/>
      <c r="FNR162" s="129"/>
      <c r="FNS162" s="129"/>
      <c r="FNT162" s="129"/>
      <c r="FNU162" s="129"/>
      <c r="FNV162" s="129"/>
      <c r="FNW162" s="129"/>
      <c r="FNX162" s="129"/>
      <c r="FNY162" s="129"/>
      <c r="FNZ162" s="129"/>
      <c r="FOA162" s="129"/>
      <c r="FOB162" s="129"/>
      <c r="FOC162" s="129"/>
      <c r="FOD162" s="129"/>
      <c r="FOE162" s="129"/>
      <c r="FOF162" s="129"/>
      <c r="FOG162" s="129"/>
      <c r="FOH162" s="129"/>
      <c r="FOI162" s="129"/>
      <c r="FOJ162" s="129"/>
      <c r="FOK162" s="129"/>
      <c r="FOL162" s="129"/>
      <c r="FOM162" s="129"/>
      <c r="FON162" s="129"/>
      <c r="FOO162" s="129"/>
      <c r="FOP162" s="129"/>
      <c r="FOQ162" s="129"/>
      <c r="FOR162" s="129"/>
      <c r="FOS162" s="129"/>
      <c r="FOT162" s="129"/>
      <c r="FOU162" s="129"/>
      <c r="FOV162" s="129"/>
      <c r="FOW162" s="129"/>
      <c r="FOX162" s="129"/>
      <c r="FOY162" s="129"/>
      <c r="FOZ162" s="129"/>
      <c r="FPA162" s="129"/>
      <c r="FPB162" s="129"/>
      <c r="FPC162" s="129"/>
      <c r="FPD162" s="129"/>
      <c r="FPE162" s="129"/>
      <c r="FPF162" s="129"/>
      <c r="FPG162" s="129"/>
      <c r="FPH162" s="129"/>
      <c r="FPI162" s="129"/>
      <c r="FPJ162" s="129"/>
      <c r="FPK162" s="129"/>
      <c r="FPL162" s="129"/>
      <c r="FPM162" s="129"/>
      <c r="FPN162" s="129"/>
      <c r="FPO162" s="129"/>
      <c r="FPP162" s="129"/>
      <c r="FPQ162" s="129"/>
      <c r="FPR162" s="129"/>
      <c r="FPS162" s="129"/>
      <c r="FPT162" s="129"/>
      <c r="FPU162" s="129"/>
      <c r="FPV162" s="129"/>
      <c r="FPW162" s="129"/>
      <c r="FPX162" s="129"/>
      <c r="FPY162" s="129"/>
      <c r="FPZ162" s="129"/>
      <c r="FQA162" s="129"/>
      <c r="FQB162" s="129"/>
      <c r="FQC162" s="129"/>
      <c r="FQD162" s="129"/>
      <c r="FQE162" s="129"/>
      <c r="FQF162" s="129"/>
      <c r="FQG162" s="129"/>
      <c r="FQH162" s="129"/>
      <c r="FQI162" s="129"/>
      <c r="FQJ162" s="129"/>
      <c r="FQK162" s="129"/>
      <c r="FQL162" s="129"/>
      <c r="FQM162" s="129"/>
      <c r="FQN162" s="129"/>
      <c r="FQO162" s="129"/>
      <c r="FQP162" s="129"/>
      <c r="FQQ162" s="129"/>
      <c r="FQR162" s="129"/>
      <c r="FQS162" s="129"/>
      <c r="FQT162" s="129"/>
      <c r="FQU162" s="129"/>
      <c r="FQV162" s="129"/>
      <c r="FQW162" s="129"/>
      <c r="FQX162" s="129"/>
      <c r="FQY162" s="129"/>
      <c r="FQZ162" s="129"/>
      <c r="FRA162" s="129"/>
      <c r="FRB162" s="129"/>
      <c r="FRC162" s="129"/>
      <c r="FRD162" s="129"/>
      <c r="FRE162" s="129"/>
      <c r="FRF162" s="129"/>
      <c r="FRG162" s="129"/>
      <c r="FRH162" s="129"/>
      <c r="FRI162" s="129"/>
      <c r="FRJ162" s="129"/>
      <c r="FRK162" s="129"/>
      <c r="FRL162" s="129"/>
      <c r="FRM162" s="129"/>
      <c r="FRN162" s="129"/>
      <c r="FRO162" s="129"/>
      <c r="FRP162" s="129"/>
      <c r="FRQ162" s="129"/>
      <c r="FRR162" s="129"/>
      <c r="FRS162" s="129"/>
      <c r="FRT162" s="129"/>
      <c r="FRU162" s="129"/>
      <c r="FRV162" s="129"/>
      <c r="FRW162" s="129"/>
      <c r="FRX162" s="129"/>
      <c r="FRY162" s="129"/>
      <c r="FRZ162" s="129"/>
      <c r="FSA162" s="129"/>
      <c r="FSB162" s="129"/>
      <c r="FSC162" s="129"/>
      <c r="FSD162" s="129"/>
      <c r="FSE162" s="129"/>
      <c r="FSF162" s="129"/>
      <c r="FSG162" s="129"/>
      <c r="FSH162" s="129"/>
      <c r="FSI162" s="129"/>
      <c r="FSJ162" s="129"/>
      <c r="FSK162" s="129"/>
      <c r="FSL162" s="129"/>
      <c r="FSM162" s="129"/>
      <c r="FSN162" s="129"/>
      <c r="FSO162" s="129"/>
      <c r="FSP162" s="129"/>
      <c r="FSQ162" s="129"/>
      <c r="FSR162" s="129"/>
      <c r="FSS162" s="129"/>
      <c r="FST162" s="129"/>
      <c r="FSU162" s="129"/>
      <c r="FSV162" s="129"/>
      <c r="FSW162" s="129"/>
      <c r="FSX162" s="129"/>
      <c r="FSY162" s="129"/>
      <c r="FSZ162" s="129"/>
      <c r="FTA162" s="129"/>
      <c r="FTB162" s="129"/>
      <c r="FTC162" s="129"/>
      <c r="FTD162" s="129"/>
      <c r="FTE162" s="129"/>
      <c r="FTF162" s="129"/>
      <c r="FTG162" s="129"/>
      <c r="FTH162" s="129"/>
      <c r="FTI162" s="129"/>
      <c r="FTJ162" s="129"/>
      <c r="FTK162" s="129"/>
      <c r="FTL162" s="129"/>
      <c r="FTM162" s="129"/>
      <c r="FTN162" s="129"/>
      <c r="FTO162" s="129"/>
      <c r="FTP162" s="129"/>
      <c r="FTQ162" s="129"/>
      <c r="FTR162" s="129"/>
      <c r="FTS162" s="129"/>
      <c r="FTT162" s="129"/>
      <c r="FTU162" s="129"/>
      <c r="FTV162" s="129"/>
      <c r="FTW162" s="129"/>
      <c r="FTX162" s="129"/>
      <c r="FTY162" s="129"/>
      <c r="FTZ162" s="129"/>
      <c r="FUA162" s="129"/>
      <c r="FUB162" s="129"/>
      <c r="FUC162" s="129"/>
      <c r="FUD162" s="129"/>
      <c r="FUE162" s="129"/>
      <c r="FUF162" s="129"/>
      <c r="FUG162" s="129"/>
      <c r="FUH162" s="129"/>
      <c r="FUI162" s="129"/>
      <c r="FUJ162" s="129"/>
      <c r="FUK162" s="129"/>
      <c r="FUL162" s="129"/>
      <c r="FUM162" s="129"/>
      <c r="FUN162" s="129"/>
      <c r="FUO162" s="129"/>
      <c r="FUP162" s="129"/>
      <c r="FUQ162" s="129"/>
      <c r="FUR162" s="129"/>
      <c r="FUS162" s="129"/>
      <c r="FUT162" s="129"/>
      <c r="FUU162" s="129"/>
      <c r="FUV162" s="129"/>
      <c r="FUW162" s="129"/>
      <c r="FUX162" s="129"/>
      <c r="FUY162" s="129"/>
      <c r="FUZ162" s="129"/>
      <c r="FVA162" s="129"/>
      <c r="FVB162" s="129"/>
      <c r="FVC162" s="129"/>
      <c r="FVD162" s="129"/>
      <c r="FVE162" s="129"/>
      <c r="FVF162" s="129"/>
      <c r="FVG162" s="129"/>
      <c r="FVH162" s="129"/>
      <c r="FVI162" s="129"/>
      <c r="FVJ162" s="129"/>
      <c r="FVK162" s="129"/>
      <c r="FVL162" s="129"/>
      <c r="FVM162" s="129"/>
      <c r="FVN162" s="129"/>
      <c r="FVO162" s="129"/>
      <c r="FVP162" s="129"/>
      <c r="FVQ162" s="129"/>
      <c r="FVR162" s="129"/>
      <c r="FVS162" s="129"/>
      <c r="FVT162" s="129"/>
      <c r="FVU162" s="129"/>
      <c r="FVV162" s="129"/>
      <c r="FVW162" s="129"/>
      <c r="FVX162" s="129"/>
      <c r="FVY162" s="129"/>
      <c r="FVZ162" s="129"/>
      <c r="FWA162" s="129"/>
      <c r="FWB162" s="129"/>
      <c r="FWC162" s="129"/>
      <c r="FWD162" s="129"/>
      <c r="FWE162" s="129"/>
      <c r="FWF162" s="129"/>
      <c r="FWG162" s="129"/>
      <c r="FWH162" s="129"/>
      <c r="FWI162" s="129"/>
      <c r="FWJ162" s="129"/>
      <c r="FWK162" s="129"/>
      <c r="FWL162" s="129"/>
      <c r="FWM162" s="129"/>
      <c r="FWN162" s="129"/>
      <c r="FWO162" s="129"/>
      <c r="FWP162" s="129"/>
      <c r="FWQ162" s="129"/>
      <c r="FWR162" s="129"/>
      <c r="FWS162" s="129"/>
      <c r="FWT162" s="129"/>
      <c r="FWU162" s="129"/>
      <c r="FWV162" s="129"/>
      <c r="FWW162" s="129"/>
      <c r="FWX162" s="129"/>
      <c r="FWY162" s="129"/>
      <c r="FWZ162" s="129"/>
      <c r="FXA162" s="129"/>
      <c r="FXB162" s="129"/>
      <c r="FXC162" s="129"/>
      <c r="FXD162" s="129"/>
      <c r="FXE162" s="129"/>
      <c r="FXF162" s="129"/>
      <c r="FXG162" s="129"/>
      <c r="FXH162" s="129"/>
      <c r="FXI162" s="129"/>
      <c r="FXJ162" s="129"/>
      <c r="FXK162" s="129"/>
      <c r="FXL162" s="129"/>
      <c r="FXM162" s="129"/>
      <c r="FXN162" s="129"/>
      <c r="FXO162" s="129"/>
      <c r="FXP162" s="129"/>
      <c r="FXQ162" s="129"/>
      <c r="FXR162" s="129"/>
      <c r="FXS162" s="129"/>
      <c r="FXT162" s="129"/>
      <c r="FXU162" s="129"/>
      <c r="FXV162" s="129"/>
      <c r="FXW162" s="129"/>
      <c r="FXX162" s="129"/>
      <c r="FXY162" s="129"/>
      <c r="FXZ162" s="129"/>
      <c r="FYA162" s="129"/>
      <c r="FYB162" s="129"/>
      <c r="FYC162" s="129"/>
      <c r="FYD162" s="129"/>
      <c r="FYE162" s="129"/>
      <c r="FYF162" s="129"/>
      <c r="FYG162" s="129"/>
      <c r="FYH162" s="129"/>
      <c r="FYI162" s="129"/>
      <c r="FYJ162" s="129"/>
      <c r="FYK162" s="129"/>
      <c r="FYL162" s="129"/>
      <c r="FYM162" s="129"/>
      <c r="FYN162" s="129"/>
      <c r="FYO162" s="129"/>
      <c r="FYP162" s="129"/>
      <c r="FYQ162" s="129"/>
      <c r="FYR162" s="129"/>
      <c r="FYS162" s="129"/>
      <c r="FYT162" s="129"/>
      <c r="FYU162" s="129"/>
      <c r="FYV162" s="129"/>
      <c r="FYW162" s="129"/>
      <c r="FYX162" s="129"/>
      <c r="FYY162" s="129"/>
      <c r="FYZ162" s="129"/>
      <c r="FZA162" s="129"/>
      <c r="FZB162" s="129"/>
      <c r="FZC162" s="129"/>
      <c r="FZD162" s="129"/>
      <c r="FZE162" s="129"/>
      <c r="FZF162" s="129"/>
      <c r="FZG162" s="129"/>
      <c r="FZH162" s="129"/>
      <c r="FZI162" s="129"/>
      <c r="FZJ162" s="129"/>
      <c r="FZK162" s="129"/>
      <c r="FZL162" s="129"/>
      <c r="FZM162" s="129"/>
      <c r="FZN162" s="129"/>
      <c r="FZO162" s="129"/>
      <c r="FZP162" s="129"/>
      <c r="FZQ162" s="129"/>
      <c r="FZR162" s="129"/>
      <c r="FZS162" s="129"/>
      <c r="FZT162" s="129"/>
      <c r="FZU162" s="129"/>
      <c r="FZV162" s="129"/>
      <c r="FZW162" s="129"/>
      <c r="FZX162" s="129"/>
      <c r="FZY162" s="129"/>
      <c r="FZZ162" s="129"/>
      <c r="GAA162" s="129"/>
      <c r="GAB162" s="129"/>
      <c r="GAC162" s="129"/>
      <c r="GAD162" s="129"/>
      <c r="GAE162" s="129"/>
      <c r="GAF162" s="129"/>
      <c r="GAG162" s="129"/>
      <c r="GAH162" s="129"/>
      <c r="GAI162" s="129"/>
      <c r="GAJ162" s="129"/>
      <c r="GAK162" s="129"/>
      <c r="GAL162" s="129"/>
      <c r="GAM162" s="129"/>
      <c r="GAN162" s="129"/>
      <c r="GAO162" s="129"/>
      <c r="GAP162" s="129"/>
      <c r="GAQ162" s="129"/>
      <c r="GAR162" s="129"/>
      <c r="GAS162" s="129"/>
      <c r="GAT162" s="129"/>
      <c r="GAU162" s="129"/>
      <c r="GAV162" s="129"/>
      <c r="GAW162" s="129"/>
      <c r="GAX162" s="129"/>
      <c r="GAY162" s="129"/>
      <c r="GAZ162" s="129"/>
      <c r="GBA162" s="129"/>
      <c r="GBB162" s="129"/>
      <c r="GBC162" s="129"/>
      <c r="GBD162" s="129"/>
      <c r="GBE162" s="129"/>
      <c r="GBF162" s="129"/>
      <c r="GBG162" s="129"/>
      <c r="GBH162" s="129"/>
      <c r="GBI162" s="129"/>
      <c r="GBJ162" s="129"/>
      <c r="GBK162" s="129"/>
      <c r="GBL162" s="129"/>
      <c r="GBM162" s="129"/>
      <c r="GBN162" s="129"/>
      <c r="GBO162" s="129"/>
      <c r="GBP162" s="129"/>
      <c r="GBQ162" s="129"/>
      <c r="GBR162" s="129"/>
      <c r="GBS162" s="129"/>
      <c r="GBT162" s="129"/>
      <c r="GBU162" s="129"/>
      <c r="GBV162" s="129"/>
      <c r="GBW162" s="129"/>
      <c r="GBX162" s="129"/>
      <c r="GBY162" s="129"/>
      <c r="GBZ162" s="129"/>
      <c r="GCA162" s="129"/>
      <c r="GCB162" s="129"/>
      <c r="GCC162" s="129"/>
      <c r="GCD162" s="129"/>
      <c r="GCE162" s="129"/>
      <c r="GCF162" s="129"/>
      <c r="GCG162" s="129"/>
      <c r="GCH162" s="129"/>
      <c r="GCI162" s="129"/>
      <c r="GCJ162" s="129"/>
      <c r="GCK162" s="129"/>
      <c r="GCL162" s="129"/>
      <c r="GCM162" s="129"/>
      <c r="GCN162" s="129"/>
      <c r="GCO162" s="129"/>
      <c r="GCP162" s="129"/>
      <c r="GCQ162" s="129"/>
      <c r="GCR162" s="129"/>
      <c r="GCS162" s="129"/>
      <c r="GCT162" s="129"/>
      <c r="GCU162" s="129"/>
      <c r="GCV162" s="129"/>
      <c r="GCW162" s="129"/>
      <c r="GCX162" s="129"/>
      <c r="GCY162" s="129"/>
      <c r="GCZ162" s="129"/>
      <c r="GDA162" s="129"/>
      <c r="GDB162" s="129"/>
      <c r="GDC162" s="129"/>
      <c r="GDD162" s="129"/>
      <c r="GDE162" s="129"/>
      <c r="GDF162" s="129"/>
      <c r="GDG162" s="129"/>
      <c r="GDH162" s="129"/>
      <c r="GDI162" s="129"/>
      <c r="GDJ162" s="129"/>
      <c r="GDK162" s="129"/>
      <c r="GDL162" s="129"/>
      <c r="GDM162" s="129"/>
      <c r="GDN162" s="129"/>
      <c r="GDO162" s="129"/>
      <c r="GDP162" s="129"/>
      <c r="GDQ162" s="129"/>
      <c r="GDR162" s="129"/>
      <c r="GDS162" s="129"/>
      <c r="GDT162" s="129"/>
      <c r="GDU162" s="129"/>
      <c r="GDV162" s="129"/>
      <c r="GDW162" s="129"/>
      <c r="GDX162" s="129"/>
      <c r="GDY162" s="129"/>
      <c r="GDZ162" s="129"/>
      <c r="GEA162" s="129"/>
      <c r="GEB162" s="129"/>
      <c r="GEC162" s="129"/>
      <c r="GED162" s="129"/>
      <c r="GEE162" s="129"/>
      <c r="GEF162" s="129"/>
      <c r="GEG162" s="129"/>
      <c r="GEH162" s="129"/>
      <c r="GEI162" s="129"/>
      <c r="GEJ162" s="129"/>
      <c r="GEK162" s="129"/>
      <c r="GEL162" s="129"/>
      <c r="GEM162" s="129"/>
      <c r="GEN162" s="129"/>
      <c r="GEO162" s="129"/>
      <c r="GEP162" s="129"/>
      <c r="GEQ162" s="129"/>
      <c r="GER162" s="129"/>
      <c r="GES162" s="129"/>
      <c r="GET162" s="129"/>
      <c r="GEU162" s="129"/>
      <c r="GEV162" s="129"/>
      <c r="GEW162" s="129"/>
      <c r="GEX162" s="129"/>
      <c r="GEY162" s="129"/>
      <c r="GEZ162" s="129"/>
      <c r="GFA162" s="129"/>
      <c r="GFB162" s="129"/>
      <c r="GFC162" s="129"/>
      <c r="GFD162" s="129"/>
      <c r="GFE162" s="129"/>
      <c r="GFF162" s="129"/>
      <c r="GFG162" s="129"/>
      <c r="GFH162" s="129"/>
      <c r="GFI162" s="129"/>
      <c r="GFJ162" s="129"/>
      <c r="GFK162" s="129"/>
      <c r="GFL162" s="129"/>
      <c r="GFM162" s="129"/>
      <c r="GFN162" s="129"/>
      <c r="GFO162" s="129"/>
      <c r="GFP162" s="129"/>
      <c r="GFQ162" s="129"/>
      <c r="GFR162" s="129"/>
      <c r="GFS162" s="129"/>
      <c r="GFT162" s="129"/>
      <c r="GFU162" s="129"/>
      <c r="GFV162" s="129"/>
      <c r="GFW162" s="129"/>
      <c r="GFX162" s="129"/>
      <c r="GFY162" s="129"/>
      <c r="GFZ162" s="129"/>
      <c r="GGA162" s="129"/>
      <c r="GGB162" s="129"/>
      <c r="GGC162" s="129"/>
      <c r="GGD162" s="129"/>
      <c r="GGE162" s="129"/>
      <c r="GGF162" s="129"/>
      <c r="GGG162" s="129"/>
      <c r="GGH162" s="129"/>
      <c r="GGI162" s="129"/>
      <c r="GGJ162" s="129"/>
      <c r="GGK162" s="129"/>
      <c r="GGL162" s="129"/>
      <c r="GGM162" s="129"/>
      <c r="GGN162" s="129"/>
      <c r="GGO162" s="129"/>
      <c r="GGP162" s="129"/>
      <c r="GGQ162" s="129"/>
      <c r="GGR162" s="129"/>
      <c r="GGS162" s="129"/>
      <c r="GGT162" s="129"/>
      <c r="GGU162" s="129"/>
      <c r="GGV162" s="129"/>
      <c r="GGW162" s="129"/>
      <c r="GGX162" s="129"/>
      <c r="GGY162" s="129"/>
      <c r="GGZ162" s="129"/>
      <c r="GHA162" s="129"/>
      <c r="GHB162" s="129"/>
      <c r="GHC162" s="129"/>
      <c r="GHD162" s="129"/>
      <c r="GHE162" s="129"/>
      <c r="GHF162" s="129"/>
      <c r="GHG162" s="129"/>
      <c r="GHH162" s="129"/>
      <c r="GHI162" s="129"/>
      <c r="GHJ162" s="129"/>
      <c r="GHK162" s="129"/>
      <c r="GHL162" s="129"/>
      <c r="GHM162" s="129"/>
      <c r="GHN162" s="129"/>
      <c r="GHO162" s="129"/>
      <c r="GHP162" s="129"/>
      <c r="GHQ162" s="129"/>
      <c r="GHR162" s="129"/>
      <c r="GHS162" s="129"/>
      <c r="GHT162" s="129"/>
      <c r="GHU162" s="129"/>
      <c r="GHV162" s="129"/>
      <c r="GHW162" s="129"/>
      <c r="GHX162" s="129"/>
      <c r="GHY162" s="129"/>
      <c r="GHZ162" s="129"/>
      <c r="GIA162" s="129"/>
      <c r="GIB162" s="129"/>
      <c r="GIC162" s="129"/>
      <c r="GID162" s="129"/>
      <c r="GIE162" s="129"/>
      <c r="GIF162" s="129"/>
      <c r="GIG162" s="129"/>
      <c r="GIH162" s="129"/>
      <c r="GII162" s="129"/>
      <c r="GIJ162" s="129"/>
      <c r="GIK162" s="129"/>
      <c r="GIL162" s="129"/>
      <c r="GIM162" s="129"/>
      <c r="GIN162" s="129"/>
      <c r="GIO162" s="129"/>
      <c r="GIP162" s="129"/>
      <c r="GIQ162" s="129"/>
      <c r="GIR162" s="129"/>
      <c r="GIS162" s="129"/>
      <c r="GIT162" s="129"/>
      <c r="GIU162" s="129"/>
      <c r="GIV162" s="129"/>
      <c r="GIW162" s="129"/>
      <c r="GIX162" s="129"/>
      <c r="GIY162" s="129"/>
      <c r="GIZ162" s="129"/>
      <c r="GJA162" s="129"/>
      <c r="GJB162" s="129"/>
      <c r="GJC162" s="129"/>
      <c r="GJD162" s="129"/>
      <c r="GJE162" s="129"/>
      <c r="GJF162" s="129"/>
      <c r="GJG162" s="129"/>
      <c r="GJH162" s="129"/>
      <c r="GJI162" s="129"/>
      <c r="GJJ162" s="129"/>
      <c r="GJK162" s="129"/>
      <c r="GJL162" s="129"/>
      <c r="GJM162" s="129"/>
      <c r="GJN162" s="129"/>
      <c r="GJO162" s="129"/>
      <c r="GJP162" s="129"/>
      <c r="GJQ162" s="129"/>
      <c r="GJR162" s="129"/>
      <c r="GJS162" s="129"/>
      <c r="GJT162" s="129"/>
      <c r="GJU162" s="129"/>
      <c r="GJV162" s="129"/>
      <c r="GJW162" s="129"/>
      <c r="GJX162" s="129"/>
      <c r="GJY162" s="129"/>
      <c r="GJZ162" s="129"/>
      <c r="GKA162" s="129"/>
      <c r="GKB162" s="129"/>
      <c r="GKC162" s="129"/>
      <c r="GKD162" s="129"/>
      <c r="GKE162" s="129"/>
      <c r="GKF162" s="129"/>
      <c r="GKG162" s="129"/>
      <c r="GKH162" s="129"/>
      <c r="GKI162" s="129"/>
      <c r="GKJ162" s="129"/>
      <c r="GKK162" s="129"/>
      <c r="GKL162" s="129"/>
      <c r="GKM162" s="129"/>
      <c r="GKN162" s="129"/>
      <c r="GKO162" s="129"/>
      <c r="GKP162" s="129"/>
      <c r="GKQ162" s="129"/>
      <c r="GKR162" s="129"/>
      <c r="GKS162" s="129"/>
      <c r="GKT162" s="129"/>
      <c r="GKU162" s="129"/>
      <c r="GKV162" s="129"/>
      <c r="GKW162" s="129"/>
      <c r="GKX162" s="129"/>
      <c r="GKY162" s="129"/>
      <c r="GKZ162" s="129"/>
      <c r="GLA162" s="129"/>
      <c r="GLB162" s="129"/>
      <c r="GLC162" s="129"/>
      <c r="GLD162" s="129"/>
      <c r="GLE162" s="129"/>
      <c r="GLF162" s="129"/>
      <c r="GLG162" s="129"/>
      <c r="GLH162" s="129"/>
      <c r="GLI162" s="129"/>
      <c r="GLJ162" s="129"/>
      <c r="GLK162" s="129"/>
      <c r="GLL162" s="129"/>
      <c r="GLM162" s="129"/>
      <c r="GLN162" s="129"/>
      <c r="GLO162" s="129"/>
      <c r="GLP162" s="129"/>
      <c r="GLQ162" s="129"/>
      <c r="GLR162" s="129"/>
      <c r="GLS162" s="129"/>
      <c r="GLT162" s="129"/>
      <c r="GLU162" s="129"/>
      <c r="GLV162" s="129"/>
      <c r="GLW162" s="129"/>
      <c r="GLX162" s="129"/>
      <c r="GLY162" s="129"/>
      <c r="GLZ162" s="129"/>
      <c r="GMA162" s="129"/>
      <c r="GMB162" s="129"/>
      <c r="GMC162" s="129"/>
      <c r="GMD162" s="129"/>
      <c r="GME162" s="129"/>
      <c r="GMF162" s="129"/>
      <c r="GMG162" s="129"/>
      <c r="GMH162" s="129"/>
      <c r="GMI162" s="129"/>
      <c r="GMJ162" s="129"/>
      <c r="GMK162" s="129"/>
      <c r="GML162" s="129"/>
      <c r="GMM162" s="129"/>
      <c r="GMN162" s="129"/>
      <c r="GMO162" s="129"/>
      <c r="GMP162" s="129"/>
      <c r="GMQ162" s="129"/>
      <c r="GMR162" s="129"/>
      <c r="GMS162" s="129"/>
      <c r="GMT162" s="129"/>
      <c r="GMU162" s="129"/>
      <c r="GMV162" s="129"/>
      <c r="GMW162" s="129"/>
      <c r="GMX162" s="129"/>
      <c r="GMY162" s="129"/>
      <c r="GMZ162" s="129"/>
      <c r="GNA162" s="129"/>
      <c r="GNB162" s="129"/>
      <c r="GNC162" s="129"/>
      <c r="GND162" s="129"/>
      <c r="GNE162" s="129"/>
      <c r="GNF162" s="129"/>
      <c r="GNG162" s="129"/>
      <c r="GNH162" s="129"/>
      <c r="GNI162" s="129"/>
      <c r="GNJ162" s="129"/>
      <c r="GNK162" s="129"/>
      <c r="GNL162" s="129"/>
      <c r="GNM162" s="129"/>
      <c r="GNN162" s="129"/>
      <c r="GNO162" s="129"/>
      <c r="GNP162" s="129"/>
      <c r="GNQ162" s="129"/>
      <c r="GNR162" s="129"/>
      <c r="GNS162" s="129"/>
      <c r="GNT162" s="129"/>
      <c r="GNU162" s="129"/>
      <c r="GNV162" s="129"/>
      <c r="GNW162" s="129"/>
      <c r="GNX162" s="129"/>
      <c r="GNY162" s="129"/>
      <c r="GNZ162" s="129"/>
      <c r="GOA162" s="129"/>
      <c r="GOB162" s="129"/>
      <c r="GOC162" s="129"/>
      <c r="GOD162" s="129"/>
      <c r="GOE162" s="129"/>
      <c r="GOF162" s="129"/>
      <c r="GOG162" s="129"/>
      <c r="GOH162" s="129"/>
      <c r="GOI162" s="129"/>
      <c r="GOJ162" s="129"/>
      <c r="GOK162" s="129"/>
      <c r="GOL162" s="129"/>
      <c r="GOM162" s="129"/>
      <c r="GON162" s="129"/>
      <c r="GOO162" s="129"/>
      <c r="GOP162" s="129"/>
      <c r="GOQ162" s="129"/>
      <c r="GOR162" s="129"/>
      <c r="GOS162" s="129"/>
      <c r="GOT162" s="129"/>
      <c r="GOU162" s="129"/>
      <c r="GOV162" s="129"/>
      <c r="GOW162" s="129"/>
      <c r="GOX162" s="129"/>
      <c r="GOY162" s="129"/>
      <c r="GOZ162" s="129"/>
      <c r="GPA162" s="129"/>
      <c r="GPB162" s="129"/>
      <c r="GPC162" s="129"/>
      <c r="GPD162" s="129"/>
      <c r="GPE162" s="129"/>
      <c r="GPF162" s="129"/>
      <c r="GPG162" s="129"/>
      <c r="GPH162" s="129"/>
      <c r="GPI162" s="129"/>
      <c r="GPJ162" s="129"/>
      <c r="GPK162" s="129"/>
      <c r="GPL162" s="129"/>
      <c r="GPM162" s="129"/>
      <c r="GPN162" s="129"/>
      <c r="GPO162" s="129"/>
      <c r="GPP162" s="129"/>
      <c r="GPQ162" s="129"/>
      <c r="GPR162" s="129"/>
      <c r="GPS162" s="129"/>
      <c r="GPT162" s="129"/>
      <c r="GPU162" s="129"/>
      <c r="GPV162" s="129"/>
      <c r="GPW162" s="129"/>
      <c r="GPX162" s="129"/>
      <c r="GPY162" s="129"/>
      <c r="GPZ162" s="129"/>
      <c r="GQA162" s="129"/>
      <c r="GQB162" s="129"/>
      <c r="GQC162" s="129"/>
      <c r="GQD162" s="129"/>
      <c r="GQE162" s="129"/>
      <c r="GQF162" s="129"/>
      <c r="GQG162" s="129"/>
      <c r="GQH162" s="129"/>
      <c r="GQI162" s="129"/>
      <c r="GQJ162" s="129"/>
      <c r="GQK162" s="129"/>
      <c r="GQL162" s="129"/>
      <c r="GQM162" s="129"/>
      <c r="GQN162" s="129"/>
      <c r="GQO162" s="129"/>
      <c r="GQP162" s="129"/>
      <c r="GQQ162" s="129"/>
      <c r="GQR162" s="129"/>
      <c r="GQS162" s="129"/>
      <c r="GQT162" s="129"/>
      <c r="GQU162" s="129"/>
      <c r="GQV162" s="129"/>
      <c r="GQW162" s="129"/>
      <c r="GQX162" s="129"/>
      <c r="GQY162" s="129"/>
      <c r="GQZ162" s="129"/>
      <c r="GRA162" s="129"/>
      <c r="GRB162" s="129"/>
      <c r="GRC162" s="129"/>
      <c r="GRD162" s="129"/>
      <c r="GRE162" s="129"/>
      <c r="GRF162" s="129"/>
      <c r="GRG162" s="129"/>
      <c r="GRH162" s="129"/>
      <c r="GRI162" s="129"/>
      <c r="GRJ162" s="129"/>
      <c r="GRK162" s="129"/>
      <c r="GRL162" s="129"/>
      <c r="GRM162" s="129"/>
      <c r="GRN162" s="129"/>
      <c r="GRO162" s="129"/>
      <c r="GRP162" s="129"/>
      <c r="GRQ162" s="129"/>
      <c r="GRR162" s="129"/>
      <c r="GRS162" s="129"/>
      <c r="GRT162" s="129"/>
      <c r="GRU162" s="129"/>
      <c r="GRV162" s="129"/>
      <c r="GRW162" s="129"/>
      <c r="GRX162" s="129"/>
      <c r="GRY162" s="129"/>
      <c r="GRZ162" s="129"/>
      <c r="GSA162" s="129"/>
      <c r="GSB162" s="129"/>
      <c r="GSC162" s="129"/>
      <c r="GSD162" s="129"/>
      <c r="GSE162" s="129"/>
      <c r="GSF162" s="129"/>
      <c r="GSG162" s="129"/>
      <c r="GSH162" s="129"/>
      <c r="GSI162" s="129"/>
      <c r="GSJ162" s="129"/>
      <c r="GSK162" s="129"/>
      <c r="GSL162" s="129"/>
      <c r="GSM162" s="129"/>
      <c r="GSN162" s="129"/>
      <c r="GSO162" s="129"/>
      <c r="GSP162" s="129"/>
      <c r="GSQ162" s="129"/>
      <c r="GSR162" s="129"/>
      <c r="GSS162" s="129"/>
      <c r="GST162" s="129"/>
      <c r="GSU162" s="129"/>
      <c r="GSV162" s="129"/>
      <c r="GSW162" s="129"/>
      <c r="GSX162" s="129"/>
      <c r="GSY162" s="129"/>
      <c r="GSZ162" s="129"/>
      <c r="GTA162" s="129"/>
      <c r="GTB162" s="129"/>
      <c r="GTC162" s="129"/>
      <c r="GTD162" s="129"/>
      <c r="GTE162" s="129"/>
      <c r="GTF162" s="129"/>
      <c r="GTG162" s="129"/>
      <c r="GTH162" s="129"/>
      <c r="GTI162" s="129"/>
      <c r="GTJ162" s="129"/>
      <c r="GTK162" s="129"/>
      <c r="GTL162" s="129"/>
      <c r="GTM162" s="129"/>
      <c r="GTN162" s="129"/>
      <c r="GTO162" s="129"/>
      <c r="GTP162" s="129"/>
      <c r="GTQ162" s="129"/>
      <c r="GTR162" s="129"/>
      <c r="GTS162" s="129"/>
      <c r="GTT162" s="129"/>
      <c r="GTU162" s="129"/>
      <c r="GTV162" s="129"/>
      <c r="GTW162" s="129"/>
      <c r="GTX162" s="129"/>
      <c r="GTY162" s="129"/>
      <c r="GTZ162" s="129"/>
      <c r="GUA162" s="129"/>
      <c r="GUB162" s="129"/>
      <c r="GUC162" s="129"/>
      <c r="GUD162" s="129"/>
      <c r="GUE162" s="129"/>
      <c r="GUF162" s="129"/>
      <c r="GUG162" s="129"/>
      <c r="GUH162" s="129"/>
      <c r="GUI162" s="129"/>
      <c r="GUJ162" s="129"/>
      <c r="GUK162" s="129"/>
      <c r="GUL162" s="129"/>
      <c r="GUM162" s="129"/>
      <c r="GUN162" s="129"/>
      <c r="GUO162" s="129"/>
      <c r="GUP162" s="129"/>
      <c r="GUQ162" s="129"/>
      <c r="GUR162" s="129"/>
      <c r="GUS162" s="129"/>
      <c r="GUT162" s="129"/>
      <c r="GUU162" s="129"/>
      <c r="GUV162" s="129"/>
      <c r="GUW162" s="129"/>
      <c r="GUX162" s="129"/>
      <c r="GUY162" s="129"/>
      <c r="GUZ162" s="129"/>
      <c r="GVA162" s="129"/>
      <c r="GVB162" s="129"/>
      <c r="GVC162" s="129"/>
      <c r="GVD162" s="129"/>
      <c r="GVE162" s="129"/>
      <c r="GVF162" s="129"/>
      <c r="GVG162" s="129"/>
      <c r="GVH162" s="129"/>
      <c r="GVI162" s="129"/>
      <c r="GVJ162" s="129"/>
      <c r="GVK162" s="129"/>
      <c r="GVL162" s="129"/>
      <c r="GVM162" s="129"/>
      <c r="GVN162" s="129"/>
      <c r="GVO162" s="129"/>
      <c r="GVP162" s="129"/>
      <c r="GVQ162" s="129"/>
      <c r="GVR162" s="129"/>
      <c r="GVS162" s="129"/>
      <c r="GVT162" s="129"/>
      <c r="GVU162" s="129"/>
      <c r="GVV162" s="129"/>
      <c r="GVW162" s="129"/>
      <c r="GVX162" s="129"/>
      <c r="GVY162" s="129"/>
      <c r="GVZ162" s="129"/>
      <c r="GWA162" s="129"/>
      <c r="GWB162" s="129"/>
      <c r="GWC162" s="129"/>
      <c r="GWD162" s="129"/>
      <c r="GWE162" s="129"/>
      <c r="GWF162" s="129"/>
      <c r="GWG162" s="129"/>
      <c r="GWH162" s="129"/>
      <c r="GWI162" s="129"/>
      <c r="GWJ162" s="129"/>
      <c r="GWK162" s="129"/>
      <c r="GWL162" s="129"/>
      <c r="GWM162" s="129"/>
      <c r="GWN162" s="129"/>
      <c r="GWO162" s="129"/>
      <c r="GWP162" s="129"/>
      <c r="GWQ162" s="129"/>
      <c r="GWR162" s="129"/>
      <c r="GWS162" s="129"/>
      <c r="GWT162" s="129"/>
      <c r="GWU162" s="129"/>
      <c r="GWV162" s="129"/>
      <c r="GWW162" s="129"/>
      <c r="GWX162" s="129"/>
      <c r="GWY162" s="129"/>
      <c r="GWZ162" s="129"/>
      <c r="GXA162" s="129"/>
      <c r="GXB162" s="129"/>
      <c r="GXC162" s="129"/>
      <c r="GXD162" s="129"/>
      <c r="GXE162" s="129"/>
      <c r="GXF162" s="129"/>
      <c r="GXG162" s="129"/>
      <c r="GXH162" s="129"/>
      <c r="GXI162" s="129"/>
      <c r="GXJ162" s="129"/>
      <c r="GXK162" s="129"/>
      <c r="GXL162" s="129"/>
      <c r="GXM162" s="129"/>
      <c r="GXN162" s="129"/>
      <c r="GXO162" s="129"/>
      <c r="GXP162" s="129"/>
      <c r="GXQ162" s="129"/>
      <c r="GXR162" s="129"/>
      <c r="GXS162" s="129"/>
      <c r="GXT162" s="129"/>
      <c r="GXU162" s="129"/>
      <c r="GXV162" s="129"/>
      <c r="GXW162" s="129"/>
      <c r="GXX162" s="129"/>
      <c r="GXY162" s="129"/>
      <c r="GXZ162" s="129"/>
      <c r="GYA162" s="129"/>
      <c r="GYB162" s="129"/>
      <c r="GYC162" s="129"/>
      <c r="GYD162" s="129"/>
      <c r="GYE162" s="129"/>
      <c r="GYF162" s="129"/>
      <c r="GYG162" s="129"/>
      <c r="GYH162" s="129"/>
      <c r="GYI162" s="129"/>
      <c r="GYJ162" s="129"/>
      <c r="GYK162" s="129"/>
      <c r="GYL162" s="129"/>
      <c r="GYM162" s="129"/>
      <c r="GYN162" s="129"/>
      <c r="GYO162" s="129"/>
      <c r="GYP162" s="129"/>
      <c r="GYQ162" s="129"/>
      <c r="GYR162" s="129"/>
      <c r="GYS162" s="129"/>
      <c r="GYT162" s="129"/>
      <c r="GYU162" s="129"/>
      <c r="GYV162" s="129"/>
      <c r="GYW162" s="129"/>
      <c r="GYX162" s="129"/>
      <c r="GYY162" s="129"/>
      <c r="GYZ162" s="129"/>
      <c r="GZA162" s="129"/>
      <c r="GZB162" s="129"/>
      <c r="GZC162" s="129"/>
      <c r="GZD162" s="129"/>
      <c r="GZE162" s="129"/>
      <c r="GZF162" s="129"/>
      <c r="GZG162" s="129"/>
      <c r="GZH162" s="129"/>
      <c r="GZI162" s="129"/>
      <c r="GZJ162" s="129"/>
      <c r="GZK162" s="129"/>
      <c r="GZL162" s="129"/>
      <c r="GZM162" s="129"/>
      <c r="GZN162" s="129"/>
      <c r="GZO162" s="129"/>
      <c r="GZP162" s="129"/>
      <c r="GZQ162" s="129"/>
      <c r="GZR162" s="129"/>
      <c r="GZS162" s="129"/>
      <c r="GZT162" s="129"/>
      <c r="GZU162" s="129"/>
      <c r="GZV162" s="129"/>
      <c r="GZW162" s="129"/>
      <c r="GZX162" s="129"/>
      <c r="GZY162" s="129"/>
      <c r="GZZ162" s="129"/>
      <c r="HAA162" s="129"/>
      <c r="HAB162" s="129"/>
      <c r="HAC162" s="129"/>
      <c r="HAD162" s="129"/>
      <c r="HAE162" s="129"/>
      <c r="HAF162" s="129"/>
      <c r="HAG162" s="129"/>
      <c r="HAH162" s="129"/>
      <c r="HAI162" s="129"/>
      <c r="HAJ162" s="129"/>
      <c r="HAK162" s="129"/>
      <c r="HAL162" s="129"/>
      <c r="HAM162" s="129"/>
      <c r="HAN162" s="129"/>
      <c r="HAO162" s="129"/>
      <c r="HAP162" s="129"/>
      <c r="HAQ162" s="129"/>
      <c r="HAR162" s="129"/>
      <c r="HAS162" s="129"/>
      <c r="HAT162" s="129"/>
      <c r="HAU162" s="129"/>
      <c r="HAV162" s="129"/>
      <c r="HAW162" s="129"/>
      <c r="HAX162" s="129"/>
      <c r="HAY162" s="129"/>
      <c r="HAZ162" s="129"/>
      <c r="HBA162" s="129"/>
      <c r="HBB162" s="129"/>
      <c r="HBC162" s="129"/>
      <c r="HBD162" s="129"/>
      <c r="HBE162" s="129"/>
      <c r="HBF162" s="129"/>
      <c r="HBG162" s="129"/>
      <c r="HBH162" s="129"/>
      <c r="HBI162" s="129"/>
      <c r="HBJ162" s="129"/>
      <c r="HBK162" s="129"/>
      <c r="HBL162" s="129"/>
      <c r="HBM162" s="129"/>
      <c r="HBN162" s="129"/>
      <c r="HBO162" s="129"/>
      <c r="HBP162" s="129"/>
      <c r="HBQ162" s="129"/>
      <c r="HBR162" s="129"/>
      <c r="HBS162" s="129"/>
      <c r="HBT162" s="129"/>
      <c r="HBU162" s="129"/>
      <c r="HBV162" s="129"/>
      <c r="HBW162" s="129"/>
      <c r="HBX162" s="129"/>
      <c r="HBY162" s="129"/>
      <c r="HBZ162" s="129"/>
      <c r="HCA162" s="129"/>
      <c r="HCB162" s="129"/>
      <c r="HCC162" s="129"/>
      <c r="HCD162" s="129"/>
      <c r="HCE162" s="129"/>
      <c r="HCF162" s="129"/>
      <c r="HCG162" s="129"/>
      <c r="HCH162" s="129"/>
      <c r="HCI162" s="129"/>
      <c r="HCJ162" s="129"/>
      <c r="HCK162" s="129"/>
      <c r="HCL162" s="129"/>
      <c r="HCM162" s="129"/>
      <c r="HCN162" s="129"/>
      <c r="HCO162" s="129"/>
      <c r="HCP162" s="129"/>
      <c r="HCQ162" s="129"/>
      <c r="HCR162" s="129"/>
      <c r="HCS162" s="129"/>
      <c r="HCT162" s="129"/>
      <c r="HCU162" s="129"/>
      <c r="HCV162" s="129"/>
      <c r="HCW162" s="129"/>
      <c r="HCX162" s="129"/>
      <c r="HCY162" s="129"/>
      <c r="HCZ162" s="129"/>
      <c r="HDA162" s="129"/>
      <c r="HDB162" s="129"/>
      <c r="HDC162" s="129"/>
      <c r="HDD162" s="129"/>
      <c r="HDE162" s="129"/>
      <c r="HDF162" s="129"/>
      <c r="HDG162" s="129"/>
      <c r="HDH162" s="129"/>
      <c r="HDI162" s="129"/>
      <c r="HDJ162" s="129"/>
      <c r="HDK162" s="129"/>
      <c r="HDL162" s="129"/>
      <c r="HDM162" s="129"/>
      <c r="HDN162" s="129"/>
      <c r="HDO162" s="129"/>
      <c r="HDP162" s="129"/>
      <c r="HDQ162" s="129"/>
      <c r="HDR162" s="129"/>
      <c r="HDS162" s="129"/>
      <c r="HDT162" s="129"/>
      <c r="HDU162" s="129"/>
      <c r="HDV162" s="129"/>
      <c r="HDW162" s="129"/>
      <c r="HDX162" s="129"/>
      <c r="HDY162" s="129"/>
      <c r="HDZ162" s="129"/>
      <c r="HEA162" s="129"/>
      <c r="HEB162" s="129"/>
      <c r="HEC162" s="129"/>
      <c r="HED162" s="129"/>
      <c r="HEE162" s="129"/>
      <c r="HEF162" s="129"/>
      <c r="HEG162" s="129"/>
      <c r="HEH162" s="129"/>
      <c r="HEI162" s="129"/>
      <c r="HEJ162" s="129"/>
      <c r="HEK162" s="129"/>
      <c r="HEL162" s="129"/>
      <c r="HEM162" s="129"/>
      <c r="HEN162" s="129"/>
      <c r="HEO162" s="129"/>
      <c r="HEP162" s="129"/>
      <c r="HEQ162" s="129"/>
      <c r="HER162" s="129"/>
      <c r="HES162" s="129"/>
      <c r="HET162" s="129"/>
      <c r="HEU162" s="129"/>
      <c r="HEV162" s="129"/>
      <c r="HEW162" s="129"/>
      <c r="HEX162" s="129"/>
      <c r="HEY162" s="129"/>
      <c r="HEZ162" s="129"/>
      <c r="HFA162" s="129"/>
      <c r="HFB162" s="129"/>
      <c r="HFC162" s="129"/>
      <c r="HFD162" s="129"/>
      <c r="HFE162" s="129"/>
      <c r="HFF162" s="129"/>
      <c r="HFG162" s="129"/>
      <c r="HFH162" s="129"/>
      <c r="HFI162" s="129"/>
      <c r="HFJ162" s="129"/>
      <c r="HFK162" s="129"/>
      <c r="HFL162" s="129"/>
      <c r="HFM162" s="129"/>
      <c r="HFN162" s="129"/>
      <c r="HFO162" s="129"/>
      <c r="HFP162" s="129"/>
      <c r="HFQ162" s="129"/>
      <c r="HFR162" s="129"/>
      <c r="HFS162" s="129"/>
      <c r="HFT162" s="129"/>
      <c r="HFU162" s="129"/>
      <c r="HFV162" s="129"/>
      <c r="HFW162" s="129"/>
      <c r="HFX162" s="129"/>
      <c r="HFY162" s="129"/>
      <c r="HFZ162" s="129"/>
      <c r="HGA162" s="129"/>
      <c r="HGB162" s="129"/>
      <c r="HGC162" s="129"/>
      <c r="HGD162" s="129"/>
      <c r="HGE162" s="129"/>
      <c r="HGF162" s="129"/>
      <c r="HGG162" s="129"/>
      <c r="HGH162" s="129"/>
      <c r="HGI162" s="129"/>
      <c r="HGJ162" s="129"/>
      <c r="HGK162" s="129"/>
      <c r="HGL162" s="129"/>
      <c r="HGM162" s="129"/>
      <c r="HGN162" s="129"/>
      <c r="HGO162" s="129"/>
      <c r="HGP162" s="129"/>
      <c r="HGQ162" s="129"/>
      <c r="HGR162" s="129"/>
      <c r="HGS162" s="129"/>
      <c r="HGT162" s="129"/>
      <c r="HGU162" s="129"/>
      <c r="HGV162" s="129"/>
      <c r="HGW162" s="129"/>
      <c r="HGX162" s="129"/>
      <c r="HGY162" s="129"/>
      <c r="HGZ162" s="129"/>
      <c r="HHA162" s="129"/>
      <c r="HHB162" s="129"/>
      <c r="HHC162" s="129"/>
      <c r="HHD162" s="129"/>
      <c r="HHE162" s="129"/>
      <c r="HHF162" s="129"/>
      <c r="HHG162" s="129"/>
      <c r="HHH162" s="129"/>
      <c r="HHI162" s="129"/>
      <c r="HHJ162" s="129"/>
      <c r="HHK162" s="129"/>
      <c r="HHL162" s="129"/>
      <c r="HHM162" s="129"/>
      <c r="HHN162" s="129"/>
      <c r="HHO162" s="129"/>
      <c r="HHP162" s="129"/>
      <c r="HHQ162" s="129"/>
      <c r="HHR162" s="129"/>
      <c r="HHS162" s="129"/>
      <c r="HHT162" s="129"/>
      <c r="HHU162" s="129"/>
      <c r="HHV162" s="129"/>
      <c r="HHW162" s="129"/>
      <c r="HHX162" s="129"/>
      <c r="HHY162" s="129"/>
      <c r="HHZ162" s="129"/>
      <c r="HIA162" s="129"/>
      <c r="HIB162" s="129"/>
      <c r="HIC162" s="129"/>
      <c r="HID162" s="129"/>
      <c r="HIE162" s="129"/>
      <c r="HIF162" s="129"/>
      <c r="HIG162" s="129"/>
      <c r="HIH162" s="129"/>
      <c r="HII162" s="129"/>
      <c r="HIJ162" s="129"/>
      <c r="HIK162" s="129"/>
      <c r="HIL162" s="129"/>
      <c r="HIM162" s="129"/>
      <c r="HIN162" s="129"/>
      <c r="HIO162" s="129"/>
      <c r="HIP162" s="129"/>
      <c r="HIQ162" s="129"/>
      <c r="HIR162" s="129"/>
      <c r="HIS162" s="129"/>
      <c r="HIT162" s="129"/>
      <c r="HIU162" s="129"/>
      <c r="HIV162" s="129"/>
      <c r="HIW162" s="129"/>
      <c r="HIX162" s="129"/>
      <c r="HIY162" s="129"/>
      <c r="HIZ162" s="129"/>
      <c r="HJA162" s="129"/>
      <c r="HJB162" s="129"/>
      <c r="HJC162" s="129"/>
      <c r="HJD162" s="129"/>
      <c r="HJE162" s="129"/>
      <c r="HJF162" s="129"/>
      <c r="HJG162" s="129"/>
      <c r="HJH162" s="129"/>
      <c r="HJI162" s="129"/>
      <c r="HJJ162" s="129"/>
      <c r="HJK162" s="129"/>
      <c r="HJL162" s="129"/>
      <c r="HJM162" s="129"/>
      <c r="HJN162" s="129"/>
      <c r="HJO162" s="129"/>
      <c r="HJP162" s="129"/>
      <c r="HJQ162" s="129"/>
      <c r="HJR162" s="129"/>
      <c r="HJS162" s="129"/>
      <c r="HJT162" s="129"/>
      <c r="HJU162" s="129"/>
      <c r="HJV162" s="129"/>
      <c r="HJW162" s="129"/>
      <c r="HJX162" s="129"/>
      <c r="HJY162" s="129"/>
      <c r="HJZ162" s="129"/>
      <c r="HKA162" s="129"/>
      <c r="HKB162" s="129"/>
      <c r="HKC162" s="129"/>
      <c r="HKD162" s="129"/>
      <c r="HKE162" s="129"/>
      <c r="HKF162" s="129"/>
      <c r="HKG162" s="129"/>
      <c r="HKH162" s="129"/>
      <c r="HKI162" s="129"/>
      <c r="HKJ162" s="129"/>
      <c r="HKK162" s="129"/>
      <c r="HKL162" s="129"/>
      <c r="HKM162" s="129"/>
      <c r="HKN162" s="129"/>
      <c r="HKO162" s="129"/>
      <c r="HKP162" s="129"/>
      <c r="HKQ162" s="129"/>
      <c r="HKR162" s="129"/>
      <c r="HKS162" s="129"/>
      <c r="HKT162" s="129"/>
      <c r="HKU162" s="129"/>
      <c r="HKV162" s="129"/>
      <c r="HKW162" s="129"/>
      <c r="HKX162" s="129"/>
      <c r="HKY162" s="129"/>
      <c r="HKZ162" s="129"/>
      <c r="HLA162" s="129"/>
      <c r="HLB162" s="129"/>
      <c r="HLC162" s="129"/>
      <c r="HLD162" s="129"/>
      <c r="HLE162" s="129"/>
      <c r="HLF162" s="129"/>
      <c r="HLG162" s="129"/>
      <c r="HLH162" s="129"/>
      <c r="HLI162" s="129"/>
      <c r="HLJ162" s="129"/>
      <c r="HLK162" s="129"/>
      <c r="HLL162" s="129"/>
      <c r="HLM162" s="129"/>
      <c r="HLN162" s="129"/>
      <c r="HLO162" s="129"/>
      <c r="HLP162" s="129"/>
      <c r="HLQ162" s="129"/>
      <c r="HLR162" s="129"/>
      <c r="HLS162" s="129"/>
      <c r="HLT162" s="129"/>
      <c r="HLU162" s="129"/>
      <c r="HLV162" s="129"/>
      <c r="HLW162" s="129"/>
      <c r="HLX162" s="129"/>
      <c r="HLY162" s="129"/>
      <c r="HLZ162" s="129"/>
      <c r="HMA162" s="129"/>
      <c r="HMB162" s="129"/>
      <c r="HMC162" s="129"/>
      <c r="HMD162" s="129"/>
      <c r="HME162" s="129"/>
      <c r="HMF162" s="129"/>
      <c r="HMG162" s="129"/>
      <c r="HMH162" s="129"/>
      <c r="HMI162" s="129"/>
      <c r="HMJ162" s="129"/>
      <c r="HMK162" s="129"/>
      <c r="HML162" s="129"/>
      <c r="HMM162" s="129"/>
      <c r="HMN162" s="129"/>
      <c r="HMO162" s="129"/>
      <c r="HMP162" s="129"/>
      <c r="HMQ162" s="129"/>
      <c r="HMR162" s="129"/>
      <c r="HMS162" s="129"/>
      <c r="HMT162" s="129"/>
      <c r="HMU162" s="129"/>
      <c r="HMV162" s="129"/>
      <c r="HMW162" s="129"/>
      <c r="HMX162" s="129"/>
      <c r="HMY162" s="129"/>
      <c r="HMZ162" s="129"/>
      <c r="HNA162" s="129"/>
      <c r="HNB162" s="129"/>
      <c r="HNC162" s="129"/>
      <c r="HND162" s="129"/>
      <c r="HNE162" s="129"/>
      <c r="HNF162" s="129"/>
      <c r="HNG162" s="129"/>
      <c r="HNH162" s="129"/>
      <c r="HNI162" s="129"/>
      <c r="HNJ162" s="129"/>
      <c r="HNK162" s="129"/>
      <c r="HNL162" s="129"/>
      <c r="HNM162" s="129"/>
      <c r="HNN162" s="129"/>
      <c r="HNO162" s="129"/>
      <c r="HNP162" s="129"/>
      <c r="HNQ162" s="129"/>
      <c r="HNR162" s="129"/>
      <c r="HNS162" s="129"/>
      <c r="HNT162" s="129"/>
      <c r="HNU162" s="129"/>
      <c r="HNV162" s="129"/>
      <c r="HNW162" s="129"/>
      <c r="HNX162" s="129"/>
      <c r="HNY162" s="129"/>
      <c r="HNZ162" s="129"/>
      <c r="HOA162" s="129"/>
      <c r="HOB162" s="129"/>
      <c r="HOC162" s="129"/>
      <c r="HOD162" s="129"/>
      <c r="HOE162" s="129"/>
      <c r="HOF162" s="129"/>
      <c r="HOG162" s="129"/>
      <c r="HOH162" s="129"/>
      <c r="HOI162" s="129"/>
      <c r="HOJ162" s="129"/>
      <c r="HOK162" s="129"/>
      <c r="HOL162" s="129"/>
      <c r="HOM162" s="129"/>
      <c r="HON162" s="129"/>
      <c r="HOO162" s="129"/>
      <c r="HOP162" s="129"/>
      <c r="HOQ162" s="129"/>
      <c r="HOR162" s="129"/>
      <c r="HOS162" s="129"/>
      <c r="HOT162" s="129"/>
      <c r="HOU162" s="129"/>
      <c r="HOV162" s="129"/>
      <c r="HOW162" s="129"/>
      <c r="HOX162" s="129"/>
      <c r="HOY162" s="129"/>
      <c r="HOZ162" s="129"/>
      <c r="HPA162" s="129"/>
      <c r="HPB162" s="129"/>
      <c r="HPC162" s="129"/>
      <c r="HPD162" s="129"/>
      <c r="HPE162" s="129"/>
      <c r="HPF162" s="129"/>
      <c r="HPG162" s="129"/>
      <c r="HPH162" s="129"/>
      <c r="HPI162" s="129"/>
      <c r="HPJ162" s="129"/>
      <c r="HPK162" s="129"/>
      <c r="HPL162" s="129"/>
      <c r="HPM162" s="129"/>
      <c r="HPN162" s="129"/>
      <c r="HPO162" s="129"/>
      <c r="HPP162" s="129"/>
      <c r="HPQ162" s="129"/>
      <c r="HPR162" s="129"/>
      <c r="HPS162" s="129"/>
      <c r="HPT162" s="129"/>
      <c r="HPU162" s="129"/>
      <c r="HPV162" s="129"/>
      <c r="HPW162" s="129"/>
      <c r="HPX162" s="129"/>
      <c r="HPY162" s="129"/>
      <c r="HPZ162" s="129"/>
      <c r="HQA162" s="129"/>
      <c r="HQB162" s="129"/>
      <c r="HQC162" s="129"/>
      <c r="HQD162" s="129"/>
      <c r="HQE162" s="129"/>
      <c r="HQF162" s="129"/>
      <c r="HQG162" s="129"/>
      <c r="HQH162" s="129"/>
      <c r="HQI162" s="129"/>
      <c r="HQJ162" s="129"/>
      <c r="HQK162" s="129"/>
      <c r="HQL162" s="129"/>
      <c r="HQM162" s="129"/>
      <c r="HQN162" s="129"/>
      <c r="HQO162" s="129"/>
      <c r="HQP162" s="129"/>
      <c r="HQQ162" s="129"/>
      <c r="HQR162" s="129"/>
      <c r="HQS162" s="129"/>
      <c r="HQT162" s="129"/>
      <c r="HQU162" s="129"/>
      <c r="HQV162" s="129"/>
      <c r="HQW162" s="129"/>
      <c r="HQX162" s="129"/>
      <c r="HQY162" s="129"/>
      <c r="HQZ162" s="129"/>
      <c r="HRA162" s="129"/>
      <c r="HRB162" s="129"/>
      <c r="HRC162" s="129"/>
      <c r="HRD162" s="129"/>
      <c r="HRE162" s="129"/>
      <c r="HRF162" s="129"/>
      <c r="HRG162" s="129"/>
      <c r="HRH162" s="129"/>
      <c r="HRI162" s="129"/>
      <c r="HRJ162" s="129"/>
      <c r="HRK162" s="129"/>
      <c r="HRL162" s="129"/>
      <c r="HRM162" s="129"/>
      <c r="HRN162" s="129"/>
      <c r="HRO162" s="129"/>
      <c r="HRP162" s="129"/>
      <c r="HRQ162" s="129"/>
      <c r="HRR162" s="129"/>
      <c r="HRS162" s="129"/>
      <c r="HRT162" s="129"/>
      <c r="HRU162" s="129"/>
      <c r="HRV162" s="129"/>
      <c r="HRW162" s="129"/>
      <c r="HRX162" s="129"/>
      <c r="HRY162" s="129"/>
      <c r="HRZ162" s="129"/>
      <c r="HSA162" s="129"/>
      <c r="HSB162" s="129"/>
      <c r="HSC162" s="129"/>
      <c r="HSD162" s="129"/>
      <c r="HSE162" s="129"/>
      <c r="HSF162" s="129"/>
      <c r="HSG162" s="129"/>
      <c r="HSH162" s="129"/>
      <c r="HSI162" s="129"/>
      <c r="HSJ162" s="129"/>
      <c r="HSK162" s="129"/>
      <c r="HSL162" s="129"/>
      <c r="HSM162" s="129"/>
      <c r="HSN162" s="129"/>
      <c r="HSO162" s="129"/>
      <c r="HSP162" s="129"/>
      <c r="HSQ162" s="129"/>
      <c r="HSR162" s="129"/>
      <c r="HSS162" s="129"/>
      <c r="HST162" s="129"/>
      <c r="HSU162" s="129"/>
      <c r="HSV162" s="129"/>
      <c r="HSW162" s="129"/>
      <c r="HSX162" s="129"/>
      <c r="HSY162" s="129"/>
      <c r="HSZ162" s="129"/>
      <c r="HTA162" s="129"/>
      <c r="HTB162" s="129"/>
      <c r="HTC162" s="129"/>
      <c r="HTD162" s="129"/>
      <c r="HTE162" s="129"/>
      <c r="HTF162" s="129"/>
      <c r="HTG162" s="129"/>
      <c r="HTH162" s="129"/>
      <c r="HTI162" s="129"/>
      <c r="HTJ162" s="129"/>
      <c r="HTK162" s="129"/>
      <c r="HTL162" s="129"/>
      <c r="HTM162" s="129"/>
      <c r="HTN162" s="129"/>
      <c r="HTO162" s="129"/>
      <c r="HTP162" s="129"/>
      <c r="HTQ162" s="129"/>
      <c r="HTR162" s="129"/>
      <c r="HTS162" s="129"/>
      <c r="HTT162" s="129"/>
      <c r="HTU162" s="129"/>
      <c r="HTV162" s="129"/>
      <c r="HTW162" s="129"/>
      <c r="HTX162" s="129"/>
      <c r="HTY162" s="129"/>
      <c r="HTZ162" s="129"/>
      <c r="HUA162" s="129"/>
      <c r="HUB162" s="129"/>
      <c r="HUC162" s="129"/>
      <c r="HUD162" s="129"/>
      <c r="HUE162" s="129"/>
      <c r="HUF162" s="129"/>
      <c r="HUG162" s="129"/>
      <c r="HUH162" s="129"/>
      <c r="HUI162" s="129"/>
      <c r="HUJ162" s="129"/>
      <c r="HUK162" s="129"/>
      <c r="HUL162" s="129"/>
      <c r="HUM162" s="129"/>
      <c r="HUN162" s="129"/>
      <c r="HUO162" s="129"/>
      <c r="HUP162" s="129"/>
      <c r="HUQ162" s="129"/>
      <c r="HUR162" s="129"/>
      <c r="HUS162" s="129"/>
      <c r="HUT162" s="129"/>
      <c r="HUU162" s="129"/>
      <c r="HUV162" s="129"/>
      <c r="HUW162" s="129"/>
      <c r="HUX162" s="129"/>
      <c r="HUY162" s="129"/>
      <c r="HUZ162" s="129"/>
      <c r="HVA162" s="129"/>
      <c r="HVB162" s="129"/>
      <c r="HVC162" s="129"/>
      <c r="HVD162" s="129"/>
      <c r="HVE162" s="129"/>
      <c r="HVF162" s="129"/>
      <c r="HVG162" s="129"/>
      <c r="HVH162" s="129"/>
      <c r="HVI162" s="129"/>
      <c r="HVJ162" s="129"/>
      <c r="HVK162" s="129"/>
      <c r="HVL162" s="129"/>
      <c r="HVM162" s="129"/>
      <c r="HVN162" s="129"/>
      <c r="HVO162" s="129"/>
      <c r="HVP162" s="129"/>
      <c r="HVQ162" s="129"/>
      <c r="HVR162" s="129"/>
      <c r="HVS162" s="129"/>
      <c r="HVT162" s="129"/>
      <c r="HVU162" s="129"/>
      <c r="HVV162" s="129"/>
      <c r="HVW162" s="129"/>
      <c r="HVX162" s="129"/>
      <c r="HVY162" s="129"/>
      <c r="HVZ162" s="129"/>
      <c r="HWA162" s="129"/>
      <c r="HWB162" s="129"/>
      <c r="HWC162" s="129"/>
      <c r="HWD162" s="129"/>
      <c r="HWE162" s="129"/>
      <c r="HWF162" s="129"/>
      <c r="HWG162" s="129"/>
      <c r="HWH162" s="129"/>
      <c r="HWI162" s="129"/>
      <c r="HWJ162" s="129"/>
      <c r="HWK162" s="129"/>
      <c r="HWL162" s="129"/>
      <c r="HWM162" s="129"/>
      <c r="HWN162" s="129"/>
      <c r="HWO162" s="129"/>
      <c r="HWP162" s="129"/>
      <c r="HWQ162" s="129"/>
      <c r="HWR162" s="129"/>
      <c r="HWS162" s="129"/>
      <c r="HWT162" s="129"/>
      <c r="HWU162" s="129"/>
      <c r="HWV162" s="129"/>
      <c r="HWW162" s="129"/>
      <c r="HWX162" s="129"/>
      <c r="HWY162" s="129"/>
      <c r="HWZ162" s="129"/>
      <c r="HXA162" s="129"/>
      <c r="HXB162" s="129"/>
      <c r="HXC162" s="129"/>
      <c r="HXD162" s="129"/>
      <c r="HXE162" s="129"/>
      <c r="HXF162" s="129"/>
      <c r="HXG162" s="129"/>
      <c r="HXH162" s="129"/>
      <c r="HXI162" s="129"/>
      <c r="HXJ162" s="129"/>
      <c r="HXK162" s="129"/>
      <c r="HXL162" s="129"/>
      <c r="HXM162" s="129"/>
      <c r="HXN162" s="129"/>
      <c r="HXO162" s="129"/>
      <c r="HXP162" s="129"/>
      <c r="HXQ162" s="129"/>
      <c r="HXR162" s="129"/>
      <c r="HXS162" s="129"/>
      <c r="HXT162" s="129"/>
      <c r="HXU162" s="129"/>
      <c r="HXV162" s="129"/>
      <c r="HXW162" s="129"/>
      <c r="HXX162" s="129"/>
      <c r="HXY162" s="129"/>
      <c r="HXZ162" s="129"/>
      <c r="HYA162" s="129"/>
      <c r="HYB162" s="129"/>
      <c r="HYC162" s="129"/>
      <c r="HYD162" s="129"/>
      <c r="HYE162" s="129"/>
      <c r="HYF162" s="129"/>
      <c r="HYG162" s="129"/>
      <c r="HYH162" s="129"/>
      <c r="HYI162" s="129"/>
      <c r="HYJ162" s="129"/>
      <c r="HYK162" s="129"/>
      <c r="HYL162" s="129"/>
      <c r="HYM162" s="129"/>
      <c r="HYN162" s="129"/>
      <c r="HYO162" s="129"/>
      <c r="HYP162" s="129"/>
      <c r="HYQ162" s="129"/>
      <c r="HYR162" s="129"/>
      <c r="HYS162" s="129"/>
      <c r="HYT162" s="129"/>
      <c r="HYU162" s="129"/>
      <c r="HYV162" s="129"/>
      <c r="HYW162" s="129"/>
      <c r="HYX162" s="129"/>
      <c r="HYY162" s="129"/>
      <c r="HYZ162" s="129"/>
      <c r="HZA162" s="129"/>
      <c r="HZB162" s="129"/>
      <c r="HZC162" s="129"/>
      <c r="HZD162" s="129"/>
      <c r="HZE162" s="129"/>
      <c r="HZF162" s="129"/>
      <c r="HZG162" s="129"/>
      <c r="HZH162" s="129"/>
      <c r="HZI162" s="129"/>
      <c r="HZJ162" s="129"/>
      <c r="HZK162" s="129"/>
      <c r="HZL162" s="129"/>
      <c r="HZM162" s="129"/>
      <c r="HZN162" s="129"/>
      <c r="HZO162" s="129"/>
      <c r="HZP162" s="129"/>
      <c r="HZQ162" s="129"/>
      <c r="HZR162" s="129"/>
      <c r="HZS162" s="129"/>
      <c r="HZT162" s="129"/>
      <c r="HZU162" s="129"/>
      <c r="HZV162" s="129"/>
      <c r="HZW162" s="129"/>
      <c r="HZX162" s="129"/>
      <c r="HZY162" s="129"/>
      <c r="HZZ162" s="129"/>
      <c r="IAA162" s="129"/>
      <c r="IAB162" s="129"/>
      <c r="IAC162" s="129"/>
      <c r="IAD162" s="129"/>
      <c r="IAE162" s="129"/>
      <c r="IAF162" s="129"/>
      <c r="IAG162" s="129"/>
      <c r="IAH162" s="129"/>
      <c r="IAI162" s="129"/>
      <c r="IAJ162" s="129"/>
      <c r="IAK162" s="129"/>
      <c r="IAL162" s="129"/>
      <c r="IAM162" s="129"/>
      <c r="IAN162" s="129"/>
      <c r="IAO162" s="129"/>
      <c r="IAP162" s="129"/>
      <c r="IAQ162" s="129"/>
      <c r="IAR162" s="129"/>
      <c r="IAS162" s="129"/>
      <c r="IAT162" s="129"/>
      <c r="IAU162" s="129"/>
      <c r="IAV162" s="129"/>
      <c r="IAW162" s="129"/>
      <c r="IAX162" s="129"/>
      <c r="IAY162" s="129"/>
      <c r="IAZ162" s="129"/>
      <c r="IBA162" s="129"/>
      <c r="IBB162" s="129"/>
      <c r="IBC162" s="129"/>
      <c r="IBD162" s="129"/>
      <c r="IBE162" s="129"/>
      <c r="IBF162" s="129"/>
      <c r="IBG162" s="129"/>
      <c r="IBH162" s="129"/>
      <c r="IBI162" s="129"/>
      <c r="IBJ162" s="129"/>
      <c r="IBK162" s="129"/>
      <c r="IBL162" s="129"/>
      <c r="IBM162" s="129"/>
      <c r="IBN162" s="129"/>
      <c r="IBO162" s="129"/>
      <c r="IBP162" s="129"/>
      <c r="IBQ162" s="129"/>
      <c r="IBR162" s="129"/>
      <c r="IBS162" s="129"/>
      <c r="IBT162" s="129"/>
      <c r="IBU162" s="129"/>
      <c r="IBV162" s="129"/>
      <c r="IBW162" s="129"/>
      <c r="IBX162" s="129"/>
      <c r="IBY162" s="129"/>
      <c r="IBZ162" s="129"/>
      <c r="ICA162" s="129"/>
      <c r="ICB162" s="129"/>
      <c r="ICC162" s="129"/>
      <c r="ICD162" s="129"/>
      <c r="ICE162" s="129"/>
      <c r="ICF162" s="129"/>
      <c r="ICG162" s="129"/>
      <c r="ICH162" s="129"/>
      <c r="ICI162" s="129"/>
      <c r="ICJ162" s="129"/>
      <c r="ICK162" s="129"/>
      <c r="ICL162" s="129"/>
      <c r="ICM162" s="129"/>
      <c r="ICN162" s="129"/>
      <c r="ICO162" s="129"/>
      <c r="ICP162" s="129"/>
      <c r="ICQ162" s="129"/>
      <c r="ICR162" s="129"/>
      <c r="ICS162" s="129"/>
      <c r="ICT162" s="129"/>
      <c r="ICU162" s="129"/>
      <c r="ICV162" s="129"/>
      <c r="ICW162" s="129"/>
      <c r="ICX162" s="129"/>
      <c r="ICY162" s="129"/>
      <c r="ICZ162" s="129"/>
      <c r="IDA162" s="129"/>
      <c r="IDB162" s="129"/>
      <c r="IDC162" s="129"/>
      <c r="IDD162" s="129"/>
      <c r="IDE162" s="129"/>
      <c r="IDF162" s="129"/>
      <c r="IDG162" s="129"/>
      <c r="IDH162" s="129"/>
      <c r="IDI162" s="129"/>
      <c r="IDJ162" s="129"/>
      <c r="IDK162" s="129"/>
      <c r="IDL162" s="129"/>
      <c r="IDM162" s="129"/>
      <c r="IDN162" s="129"/>
      <c r="IDO162" s="129"/>
      <c r="IDP162" s="129"/>
      <c r="IDQ162" s="129"/>
      <c r="IDR162" s="129"/>
      <c r="IDS162" s="129"/>
      <c r="IDT162" s="129"/>
      <c r="IDU162" s="129"/>
      <c r="IDV162" s="129"/>
      <c r="IDW162" s="129"/>
      <c r="IDX162" s="129"/>
      <c r="IDY162" s="129"/>
      <c r="IDZ162" s="129"/>
      <c r="IEA162" s="129"/>
      <c r="IEB162" s="129"/>
      <c r="IEC162" s="129"/>
      <c r="IED162" s="129"/>
      <c r="IEE162" s="129"/>
      <c r="IEF162" s="129"/>
      <c r="IEG162" s="129"/>
      <c r="IEH162" s="129"/>
      <c r="IEI162" s="129"/>
      <c r="IEJ162" s="129"/>
      <c r="IEK162" s="129"/>
      <c r="IEL162" s="129"/>
      <c r="IEM162" s="129"/>
      <c r="IEN162" s="129"/>
      <c r="IEO162" s="129"/>
      <c r="IEP162" s="129"/>
      <c r="IEQ162" s="129"/>
      <c r="IER162" s="129"/>
      <c r="IES162" s="129"/>
      <c r="IET162" s="129"/>
      <c r="IEU162" s="129"/>
      <c r="IEV162" s="129"/>
      <c r="IEW162" s="129"/>
      <c r="IEX162" s="129"/>
      <c r="IEY162" s="129"/>
      <c r="IEZ162" s="129"/>
      <c r="IFA162" s="129"/>
      <c r="IFB162" s="129"/>
      <c r="IFC162" s="129"/>
      <c r="IFD162" s="129"/>
      <c r="IFE162" s="129"/>
      <c r="IFF162" s="129"/>
      <c r="IFG162" s="129"/>
      <c r="IFH162" s="129"/>
      <c r="IFI162" s="129"/>
      <c r="IFJ162" s="129"/>
      <c r="IFK162" s="129"/>
      <c r="IFL162" s="129"/>
      <c r="IFM162" s="129"/>
      <c r="IFN162" s="129"/>
      <c r="IFO162" s="129"/>
      <c r="IFP162" s="129"/>
      <c r="IFQ162" s="129"/>
      <c r="IFR162" s="129"/>
      <c r="IFS162" s="129"/>
      <c r="IFT162" s="129"/>
      <c r="IFU162" s="129"/>
      <c r="IFV162" s="129"/>
      <c r="IFW162" s="129"/>
      <c r="IFX162" s="129"/>
      <c r="IFY162" s="129"/>
      <c r="IFZ162" s="129"/>
      <c r="IGA162" s="129"/>
      <c r="IGB162" s="129"/>
      <c r="IGC162" s="129"/>
      <c r="IGD162" s="129"/>
      <c r="IGE162" s="129"/>
      <c r="IGF162" s="129"/>
      <c r="IGG162" s="129"/>
      <c r="IGH162" s="129"/>
      <c r="IGI162" s="129"/>
      <c r="IGJ162" s="129"/>
      <c r="IGK162" s="129"/>
      <c r="IGL162" s="129"/>
      <c r="IGM162" s="129"/>
      <c r="IGN162" s="129"/>
      <c r="IGO162" s="129"/>
      <c r="IGP162" s="129"/>
      <c r="IGQ162" s="129"/>
      <c r="IGR162" s="129"/>
      <c r="IGS162" s="129"/>
      <c r="IGT162" s="129"/>
      <c r="IGU162" s="129"/>
      <c r="IGV162" s="129"/>
      <c r="IGW162" s="129"/>
      <c r="IGX162" s="129"/>
      <c r="IGY162" s="129"/>
      <c r="IGZ162" s="129"/>
      <c r="IHA162" s="129"/>
      <c r="IHB162" s="129"/>
      <c r="IHC162" s="129"/>
      <c r="IHD162" s="129"/>
      <c r="IHE162" s="129"/>
      <c r="IHF162" s="129"/>
      <c r="IHG162" s="129"/>
      <c r="IHH162" s="129"/>
      <c r="IHI162" s="129"/>
      <c r="IHJ162" s="129"/>
      <c r="IHK162" s="129"/>
      <c r="IHL162" s="129"/>
      <c r="IHM162" s="129"/>
      <c r="IHN162" s="129"/>
      <c r="IHO162" s="129"/>
      <c r="IHP162" s="129"/>
      <c r="IHQ162" s="129"/>
      <c r="IHR162" s="129"/>
      <c r="IHS162" s="129"/>
      <c r="IHT162" s="129"/>
      <c r="IHU162" s="129"/>
      <c r="IHV162" s="129"/>
      <c r="IHW162" s="129"/>
      <c r="IHX162" s="129"/>
      <c r="IHY162" s="129"/>
      <c r="IHZ162" s="129"/>
      <c r="IIA162" s="129"/>
      <c r="IIB162" s="129"/>
      <c r="IIC162" s="129"/>
      <c r="IID162" s="129"/>
      <c r="IIE162" s="129"/>
      <c r="IIF162" s="129"/>
      <c r="IIG162" s="129"/>
      <c r="IIH162" s="129"/>
      <c r="III162" s="129"/>
      <c r="IIJ162" s="129"/>
      <c r="IIK162" s="129"/>
      <c r="IIL162" s="129"/>
      <c r="IIM162" s="129"/>
      <c r="IIN162" s="129"/>
      <c r="IIO162" s="129"/>
      <c r="IIP162" s="129"/>
      <c r="IIQ162" s="129"/>
      <c r="IIR162" s="129"/>
      <c r="IIS162" s="129"/>
      <c r="IIT162" s="129"/>
      <c r="IIU162" s="129"/>
      <c r="IIV162" s="129"/>
      <c r="IIW162" s="129"/>
      <c r="IIX162" s="129"/>
      <c r="IIY162" s="129"/>
      <c r="IIZ162" s="129"/>
      <c r="IJA162" s="129"/>
      <c r="IJB162" s="129"/>
      <c r="IJC162" s="129"/>
      <c r="IJD162" s="129"/>
      <c r="IJE162" s="129"/>
      <c r="IJF162" s="129"/>
      <c r="IJG162" s="129"/>
      <c r="IJH162" s="129"/>
      <c r="IJI162" s="129"/>
      <c r="IJJ162" s="129"/>
      <c r="IJK162" s="129"/>
      <c r="IJL162" s="129"/>
      <c r="IJM162" s="129"/>
      <c r="IJN162" s="129"/>
      <c r="IJO162" s="129"/>
      <c r="IJP162" s="129"/>
      <c r="IJQ162" s="129"/>
      <c r="IJR162" s="129"/>
      <c r="IJS162" s="129"/>
      <c r="IJT162" s="129"/>
      <c r="IJU162" s="129"/>
      <c r="IJV162" s="129"/>
      <c r="IJW162" s="129"/>
      <c r="IJX162" s="129"/>
      <c r="IJY162" s="129"/>
      <c r="IJZ162" s="129"/>
      <c r="IKA162" s="129"/>
      <c r="IKB162" s="129"/>
      <c r="IKC162" s="129"/>
      <c r="IKD162" s="129"/>
      <c r="IKE162" s="129"/>
      <c r="IKF162" s="129"/>
      <c r="IKG162" s="129"/>
      <c r="IKH162" s="129"/>
      <c r="IKI162" s="129"/>
      <c r="IKJ162" s="129"/>
      <c r="IKK162" s="129"/>
      <c r="IKL162" s="129"/>
      <c r="IKM162" s="129"/>
      <c r="IKN162" s="129"/>
      <c r="IKO162" s="129"/>
      <c r="IKP162" s="129"/>
      <c r="IKQ162" s="129"/>
      <c r="IKR162" s="129"/>
      <c r="IKS162" s="129"/>
      <c r="IKT162" s="129"/>
      <c r="IKU162" s="129"/>
      <c r="IKV162" s="129"/>
      <c r="IKW162" s="129"/>
      <c r="IKX162" s="129"/>
      <c r="IKY162" s="129"/>
      <c r="IKZ162" s="129"/>
      <c r="ILA162" s="129"/>
      <c r="ILB162" s="129"/>
      <c r="ILC162" s="129"/>
      <c r="ILD162" s="129"/>
      <c r="ILE162" s="129"/>
      <c r="ILF162" s="129"/>
      <c r="ILG162" s="129"/>
      <c r="ILH162" s="129"/>
      <c r="ILI162" s="129"/>
      <c r="ILJ162" s="129"/>
      <c r="ILK162" s="129"/>
      <c r="ILL162" s="129"/>
      <c r="ILM162" s="129"/>
      <c r="ILN162" s="129"/>
      <c r="ILO162" s="129"/>
      <c r="ILP162" s="129"/>
      <c r="ILQ162" s="129"/>
      <c r="ILR162" s="129"/>
      <c r="ILS162" s="129"/>
      <c r="ILT162" s="129"/>
      <c r="ILU162" s="129"/>
      <c r="ILV162" s="129"/>
      <c r="ILW162" s="129"/>
      <c r="ILX162" s="129"/>
      <c r="ILY162" s="129"/>
      <c r="ILZ162" s="129"/>
      <c r="IMA162" s="129"/>
      <c r="IMB162" s="129"/>
      <c r="IMC162" s="129"/>
      <c r="IMD162" s="129"/>
      <c r="IME162" s="129"/>
      <c r="IMF162" s="129"/>
      <c r="IMG162" s="129"/>
      <c r="IMH162" s="129"/>
      <c r="IMI162" s="129"/>
      <c r="IMJ162" s="129"/>
      <c r="IMK162" s="129"/>
      <c r="IML162" s="129"/>
      <c r="IMM162" s="129"/>
      <c r="IMN162" s="129"/>
      <c r="IMO162" s="129"/>
      <c r="IMP162" s="129"/>
      <c r="IMQ162" s="129"/>
      <c r="IMR162" s="129"/>
      <c r="IMS162" s="129"/>
      <c r="IMT162" s="129"/>
      <c r="IMU162" s="129"/>
      <c r="IMV162" s="129"/>
      <c r="IMW162" s="129"/>
      <c r="IMX162" s="129"/>
      <c r="IMY162" s="129"/>
      <c r="IMZ162" s="129"/>
      <c r="INA162" s="129"/>
      <c r="INB162" s="129"/>
      <c r="INC162" s="129"/>
      <c r="IND162" s="129"/>
      <c r="INE162" s="129"/>
      <c r="INF162" s="129"/>
      <c r="ING162" s="129"/>
      <c r="INH162" s="129"/>
      <c r="INI162" s="129"/>
      <c r="INJ162" s="129"/>
      <c r="INK162" s="129"/>
      <c r="INL162" s="129"/>
      <c r="INM162" s="129"/>
      <c r="INN162" s="129"/>
      <c r="INO162" s="129"/>
      <c r="INP162" s="129"/>
      <c r="INQ162" s="129"/>
      <c r="INR162" s="129"/>
      <c r="INS162" s="129"/>
      <c r="INT162" s="129"/>
      <c r="INU162" s="129"/>
      <c r="INV162" s="129"/>
      <c r="INW162" s="129"/>
      <c r="INX162" s="129"/>
      <c r="INY162" s="129"/>
      <c r="INZ162" s="129"/>
      <c r="IOA162" s="129"/>
      <c r="IOB162" s="129"/>
      <c r="IOC162" s="129"/>
      <c r="IOD162" s="129"/>
      <c r="IOE162" s="129"/>
      <c r="IOF162" s="129"/>
      <c r="IOG162" s="129"/>
      <c r="IOH162" s="129"/>
      <c r="IOI162" s="129"/>
      <c r="IOJ162" s="129"/>
      <c r="IOK162" s="129"/>
      <c r="IOL162" s="129"/>
      <c r="IOM162" s="129"/>
      <c r="ION162" s="129"/>
      <c r="IOO162" s="129"/>
      <c r="IOP162" s="129"/>
      <c r="IOQ162" s="129"/>
      <c r="IOR162" s="129"/>
      <c r="IOS162" s="129"/>
      <c r="IOT162" s="129"/>
      <c r="IOU162" s="129"/>
      <c r="IOV162" s="129"/>
      <c r="IOW162" s="129"/>
      <c r="IOX162" s="129"/>
      <c r="IOY162" s="129"/>
      <c r="IOZ162" s="129"/>
      <c r="IPA162" s="129"/>
      <c r="IPB162" s="129"/>
      <c r="IPC162" s="129"/>
      <c r="IPD162" s="129"/>
      <c r="IPE162" s="129"/>
      <c r="IPF162" s="129"/>
      <c r="IPG162" s="129"/>
      <c r="IPH162" s="129"/>
      <c r="IPI162" s="129"/>
      <c r="IPJ162" s="129"/>
      <c r="IPK162" s="129"/>
      <c r="IPL162" s="129"/>
      <c r="IPM162" s="129"/>
      <c r="IPN162" s="129"/>
      <c r="IPO162" s="129"/>
      <c r="IPP162" s="129"/>
      <c r="IPQ162" s="129"/>
      <c r="IPR162" s="129"/>
      <c r="IPS162" s="129"/>
      <c r="IPT162" s="129"/>
      <c r="IPU162" s="129"/>
      <c r="IPV162" s="129"/>
      <c r="IPW162" s="129"/>
      <c r="IPX162" s="129"/>
      <c r="IPY162" s="129"/>
      <c r="IPZ162" s="129"/>
      <c r="IQA162" s="129"/>
      <c r="IQB162" s="129"/>
      <c r="IQC162" s="129"/>
      <c r="IQD162" s="129"/>
      <c r="IQE162" s="129"/>
      <c r="IQF162" s="129"/>
      <c r="IQG162" s="129"/>
      <c r="IQH162" s="129"/>
      <c r="IQI162" s="129"/>
      <c r="IQJ162" s="129"/>
      <c r="IQK162" s="129"/>
      <c r="IQL162" s="129"/>
      <c r="IQM162" s="129"/>
      <c r="IQN162" s="129"/>
      <c r="IQO162" s="129"/>
      <c r="IQP162" s="129"/>
      <c r="IQQ162" s="129"/>
      <c r="IQR162" s="129"/>
      <c r="IQS162" s="129"/>
      <c r="IQT162" s="129"/>
      <c r="IQU162" s="129"/>
      <c r="IQV162" s="129"/>
      <c r="IQW162" s="129"/>
      <c r="IQX162" s="129"/>
      <c r="IQY162" s="129"/>
      <c r="IQZ162" s="129"/>
      <c r="IRA162" s="129"/>
      <c r="IRB162" s="129"/>
      <c r="IRC162" s="129"/>
      <c r="IRD162" s="129"/>
      <c r="IRE162" s="129"/>
      <c r="IRF162" s="129"/>
      <c r="IRG162" s="129"/>
      <c r="IRH162" s="129"/>
      <c r="IRI162" s="129"/>
      <c r="IRJ162" s="129"/>
      <c r="IRK162" s="129"/>
      <c r="IRL162" s="129"/>
      <c r="IRM162" s="129"/>
      <c r="IRN162" s="129"/>
      <c r="IRO162" s="129"/>
      <c r="IRP162" s="129"/>
      <c r="IRQ162" s="129"/>
      <c r="IRR162" s="129"/>
      <c r="IRS162" s="129"/>
      <c r="IRT162" s="129"/>
      <c r="IRU162" s="129"/>
      <c r="IRV162" s="129"/>
      <c r="IRW162" s="129"/>
      <c r="IRX162" s="129"/>
      <c r="IRY162" s="129"/>
      <c r="IRZ162" s="129"/>
      <c r="ISA162" s="129"/>
      <c r="ISB162" s="129"/>
      <c r="ISC162" s="129"/>
      <c r="ISD162" s="129"/>
      <c r="ISE162" s="129"/>
      <c r="ISF162" s="129"/>
      <c r="ISG162" s="129"/>
      <c r="ISH162" s="129"/>
      <c r="ISI162" s="129"/>
      <c r="ISJ162" s="129"/>
      <c r="ISK162" s="129"/>
      <c r="ISL162" s="129"/>
      <c r="ISM162" s="129"/>
      <c r="ISN162" s="129"/>
      <c r="ISO162" s="129"/>
      <c r="ISP162" s="129"/>
      <c r="ISQ162" s="129"/>
      <c r="ISR162" s="129"/>
      <c r="ISS162" s="129"/>
      <c r="IST162" s="129"/>
      <c r="ISU162" s="129"/>
      <c r="ISV162" s="129"/>
      <c r="ISW162" s="129"/>
      <c r="ISX162" s="129"/>
      <c r="ISY162" s="129"/>
      <c r="ISZ162" s="129"/>
      <c r="ITA162" s="129"/>
      <c r="ITB162" s="129"/>
      <c r="ITC162" s="129"/>
      <c r="ITD162" s="129"/>
      <c r="ITE162" s="129"/>
      <c r="ITF162" s="129"/>
      <c r="ITG162" s="129"/>
      <c r="ITH162" s="129"/>
      <c r="ITI162" s="129"/>
      <c r="ITJ162" s="129"/>
      <c r="ITK162" s="129"/>
      <c r="ITL162" s="129"/>
      <c r="ITM162" s="129"/>
      <c r="ITN162" s="129"/>
      <c r="ITO162" s="129"/>
      <c r="ITP162" s="129"/>
      <c r="ITQ162" s="129"/>
      <c r="ITR162" s="129"/>
      <c r="ITS162" s="129"/>
      <c r="ITT162" s="129"/>
      <c r="ITU162" s="129"/>
      <c r="ITV162" s="129"/>
      <c r="ITW162" s="129"/>
      <c r="ITX162" s="129"/>
      <c r="ITY162" s="129"/>
      <c r="ITZ162" s="129"/>
      <c r="IUA162" s="129"/>
      <c r="IUB162" s="129"/>
      <c r="IUC162" s="129"/>
      <c r="IUD162" s="129"/>
      <c r="IUE162" s="129"/>
      <c r="IUF162" s="129"/>
      <c r="IUG162" s="129"/>
      <c r="IUH162" s="129"/>
      <c r="IUI162" s="129"/>
      <c r="IUJ162" s="129"/>
      <c r="IUK162" s="129"/>
      <c r="IUL162" s="129"/>
      <c r="IUM162" s="129"/>
      <c r="IUN162" s="129"/>
      <c r="IUO162" s="129"/>
      <c r="IUP162" s="129"/>
      <c r="IUQ162" s="129"/>
      <c r="IUR162" s="129"/>
      <c r="IUS162" s="129"/>
      <c r="IUT162" s="129"/>
      <c r="IUU162" s="129"/>
      <c r="IUV162" s="129"/>
      <c r="IUW162" s="129"/>
      <c r="IUX162" s="129"/>
      <c r="IUY162" s="129"/>
      <c r="IUZ162" s="129"/>
      <c r="IVA162" s="129"/>
      <c r="IVB162" s="129"/>
      <c r="IVC162" s="129"/>
      <c r="IVD162" s="129"/>
      <c r="IVE162" s="129"/>
      <c r="IVF162" s="129"/>
      <c r="IVG162" s="129"/>
      <c r="IVH162" s="129"/>
      <c r="IVI162" s="129"/>
      <c r="IVJ162" s="129"/>
      <c r="IVK162" s="129"/>
      <c r="IVL162" s="129"/>
      <c r="IVM162" s="129"/>
      <c r="IVN162" s="129"/>
      <c r="IVO162" s="129"/>
      <c r="IVP162" s="129"/>
      <c r="IVQ162" s="129"/>
      <c r="IVR162" s="129"/>
      <c r="IVS162" s="129"/>
      <c r="IVT162" s="129"/>
      <c r="IVU162" s="129"/>
      <c r="IVV162" s="129"/>
      <c r="IVW162" s="129"/>
      <c r="IVX162" s="129"/>
      <c r="IVY162" s="129"/>
      <c r="IVZ162" s="129"/>
      <c r="IWA162" s="129"/>
      <c r="IWB162" s="129"/>
      <c r="IWC162" s="129"/>
      <c r="IWD162" s="129"/>
      <c r="IWE162" s="129"/>
      <c r="IWF162" s="129"/>
      <c r="IWG162" s="129"/>
      <c r="IWH162" s="129"/>
      <c r="IWI162" s="129"/>
      <c r="IWJ162" s="129"/>
      <c r="IWK162" s="129"/>
      <c r="IWL162" s="129"/>
      <c r="IWM162" s="129"/>
      <c r="IWN162" s="129"/>
      <c r="IWO162" s="129"/>
      <c r="IWP162" s="129"/>
      <c r="IWQ162" s="129"/>
      <c r="IWR162" s="129"/>
      <c r="IWS162" s="129"/>
      <c r="IWT162" s="129"/>
      <c r="IWU162" s="129"/>
      <c r="IWV162" s="129"/>
      <c r="IWW162" s="129"/>
      <c r="IWX162" s="129"/>
      <c r="IWY162" s="129"/>
      <c r="IWZ162" s="129"/>
      <c r="IXA162" s="129"/>
      <c r="IXB162" s="129"/>
      <c r="IXC162" s="129"/>
      <c r="IXD162" s="129"/>
      <c r="IXE162" s="129"/>
      <c r="IXF162" s="129"/>
      <c r="IXG162" s="129"/>
      <c r="IXH162" s="129"/>
      <c r="IXI162" s="129"/>
      <c r="IXJ162" s="129"/>
      <c r="IXK162" s="129"/>
      <c r="IXL162" s="129"/>
      <c r="IXM162" s="129"/>
      <c r="IXN162" s="129"/>
      <c r="IXO162" s="129"/>
      <c r="IXP162" s="129"/>
      <c r="IXQ162" s="129"/>
      <c r="IXR162" s="129"/>
      <c r="IXS162" s="129"/>
      <c r="IXT162" s="129"/>
      <c r="IXU162" s="129"/>
      <c r="IXV162" s="129"/>
      <c r="IXW162" s="129"/>
      <c r="IXX162" s="129"/>
      <c r="IXY162" s="129"/>
      <c r="IXZ162" s="129"/>
      <c r="IYA162" s="129"/>
      <c r="IYB162" s="129"/>
      <c r="IYC162" s="129"/>
      <c r="IYD162" s="129"/>
      <c r="IYE162" s="129"/>
      <c r="IYF162" s="129"/>
      <c r="IYG162" s="129"/>
      <c r="IYH162" s="129"/>
      <c r="IYI162" s="129"/>
      <c r="IYJ162" s="129"/>
      <c r="IYK162" s="129"/>
      <c r="IYL162" s="129"/>
      <c r="IYM162" s="129"/>
      <c r="IYN162" s="129"/>
      <c r="IYO162" s="129"/>
      <c r="IYP162" s="129"/>
      <c r="IYQ162" s="129"/>
      <c r="IYR162" s="129"/>
      <c r="IYS162" s="129"/>
      <c r="IYT162" s="129"/>
      <c r="IYU162" s="129"/>
      <c r="IYV162" s="129"/>
      <c r="IYW162" s="129"/>
      <c r="IYX162" s="129"/>
      <c r="IYY162" s="129"/>
      <c r="IYZ162" s="129"/>
      <c r="IZA162" s="129"/>
      <c r="IZB162" s="129"/>
      <c r="IZC162" s="129"/>
      <c r="IZD162" s="129"/>
      <c r="IZE162" s="129"/>
      <c r="IZF162" s="129"/>
      <c r="IZG162" s="129"/>
      <c r="IZH162" s="129"/>
      <c r="IZI162" s="129"/>
      <c r="IZJ162" s="129"/>
      <c r="IZK162" s="129"/>
      <c r="IZL162" s="129"/>
      <c r="IZM162" s="129"/>
      <c r="IZN162" s="129"/>
      <c r="IZO162" s="129"/>
      <c r="IZP162" s="129"/>
      <c r="IZQ162" s="129"/>
      <c r="IZR162" s="129"/>
      <c r="IZS162" s="129"/>
      <c r="IZT162" s="129"/>
      <c r="IZU162" s="129"/>
      <c r="IZV162" s="129"/>
      <c r="IZW162" s="129"/>
      <c r="IZX162" s="129"/>
      <c r="IZY162" s="129"/>
      <c r="IZZ162" s="129"/>
      <c r="JAA162" s="129"/>
      <c r="JAB162" s="129"/>
      <c r="JAC162" s="129"/>
      <c r="JAD162" s="129"/>
      <c r="JAE162" s="129"/>
      <c r="JAF162" s="129"/>
      <c r="JAG162" s="129"/>
      <c r="JAH162" s="129"/>
      <c r="JAI162" s="129"/>
      <c r="JAJ162" s="129"/>
      <c r="JAK162" s="129"/>
      <c r="JAL162" s="129"/>
      <c r="JAM162" s="129"/>
      <c r="JAN162" s="129"/>
      <c r="JAO162" s="129"/>
      <c r="JAP162" s="129"/>
      <c r="JAQ162" s="129"/>
      <c r="JAR162" s="129"/>
      <c r="JAS162" s="129"/>
      <c r="JAT162" s="129"/>
      <c r="JAU162" s="129"/>
      <c r="JAV162" s="129"/>
      <c r="JAW162" s="129"/>
      <c r="JAX162" s="129"/>
      <c r="JAY162" s="129"/>
      <c r="JAZ162" s="129"/>
      <c r="JBA162" s="129"/>
      <c r="JBB162" s="129"/>
      <c r="JBC162" s="129"/>
      <c r="JBD162" s="129"/>
      <c r="JBE162" s="129"/>
      <c r="JBF162" s="129"/>
      <c r="JBG162" s="129"/>
      <c r="JBH162" s="129"/>
      <c r="JBI162" s="129"/>
      <c r="JBJ162" s="129"/>
      <c r="JBK162" s="129"/>
      <c r="JBL162" s="129"/>
      <c r="JBM162" s="129"/>
      <c r="JBN162" s="129"/>
      <c r="JBO162" s="129"/>
      <c r="JBP162" s="129"/>
      <c r="JBQ162" s="129"/>
      <c r="JBR162" s="129"/>
      <c r="JBS162" s="129"/>
      <c r="JBT162" s="129"/>
      <c r="JBU162" s="129"/>
      <c r="JBV162" s="129"/>
      <c r="JBW162" s="129"/>
      <c r="JBX162" s="129"/>
      <c r="JBY162" s="129"/>
      <c r="JBZ162" s="129"/>
      <c r="JCA162" s="129"/>
      <c r="JCB162" s="129"/>
      <c r="JCC162" s="129"/>
      <c r="JCD162" s="129"/>
      <c r="JCE162" s="129"/>
      <c r="JCF162" s="129"/>
      <c r="JCG162" s="129"/>
      <c r="JCH162" s="129"/>
      <c r="JCI162" s="129"/>
      <c r="JCJ162" s="129"/>
      <c r="JCK162" s="129"/>
      <c r="JCL162" s="129"/>
      <c r="JCM162" s="129"/>
      <c r="JCN162" s="129"/>
      <c r="JCO162" s="129"/>
      <c r="JCP162" s="129"/>
      <c r="JCQ162" s="129"/>
      <c r="JCR162" s="129"/>
      <c r="JCS162" s="129"/>
      <c r="JCT162" s="129"/>
      <c r="JCU162" s="129"/>
      <c r="JCV162" s="129"/>
      <c r="JCW162" s="129"/>
      <c r="JCX162" s="129"/>
      <c r="JCY162" s="129"/>
      <c r="JCZ162" s="129"/>
      <c r="JDA162" s="129"/>
      <c r="JDB162" s="129"/>
      <c r="JDC162" s="129"/>
      <c r="JDD162" s="129"/>
      <c r="JDE162" s="129"/>
      <c r="JDF162" s="129"/>
      <c r="JDG162" s="129"/>
      <c r="JDH162" s="129"/>
      <c r="JDI162" s="129"/>
      <c r="JDJ162" s="129"/>
      <c r="JDK162" s="129"/>
      <c r="JDL162" s="129"/>
      <c r="JDM162" s="129"/>
      <c r="JDN162" s="129"/>
      <c r="JDO162" s="129"/>
      <c r="JDP162" s="129"/>
      <c r="JDQ162" s="129"/>
      <c r="JDR162" s="129"/>
      <c r="JDS162" s="129"/>
      <c r="JDT162" s="129"/>
      <c r="JDU162" s="129"/>
      <c r="JDV162" s="129"/>
      <c r="JDW162" s="129"/>
      <c r="JDX162" s="129"/>
      <c r="JDY162" s="129"/>
      <c r="JDZ162" s="129"/>
      <c r="JEA162" s="129"/>
      <c r="JEB162" s="129"/>
      <c r="JEC162" s="129"/>
      <c r="JED162" s="129"/>
      <c r="JEE162" s="129"/>
      <c r="JEF162" s="129"/>
      <c r="JEG162" s="129"/>
      <c r="JEH162" s="129"/>
      <c r="JEI162" s="129"/>
      <c r="JEJ162" s="129"/>
      <c r="JEK162" s="129"/>
      <c r="JEL162" s="129"/>
      <c r="JEM162" s="129"/>
      <c r="JEN162" s="129"/>
      <c r="JEO162" s="129"/>
      <c r="JEP162" s="129"/>
      <c r="JEQ162" s="129"/>
      <c r="JER162" s="129"/>
      <c r="JES162" s="129"/>
      <c r="JET162" s="129"/>
      <c r="JEU162" s="129"/>
      <c r="JEV162" s="129"/>
      <c r="JEW162" s="129"/>
      <c r="JEX162" s="129"/>
      <c r="JEY162" s="129"/>
      <c r="JEZ162" s="129"/>
      <c r="JFA162" s="129"/>
      <c r="JFB162" s="129"/>
      <c r="JFC162" s="129"/>
      <c r="JFD162" s="129"/>
      <c r="JFE162" s="129"/>
      <c r="JFF162" s="129"/>
      <c r="JFG162" s="129"/>
      <c r="JFH162" s="129"/>
      <c r="JFI162" s="129"/>
      <c r="JFJ162" s="129"/>
      <c r="JFK162" s="129"/>
      <c r="JFL162" s="129"/>
      <c r="JFM162" s="129"/>
      <c r="JFN162" s="129"/>
      <c r="JFO162" s="129"/>
      <c r="JFP162" s="129"/>
      <c r="JFQ162" s="129"/>
      <c r="JFR162" s="129"/>
      <c r="JFS162" s="129"/>
      <c r="JFT162" s="129"/>
      <c r="JFU162" s="129"/>
      <c r="JFV162" s="129"/>
      <c r="JFW162" s="129"/>
      <c r="JFX162" s="129"/>
      <c r="JFY162" s="129"/>
      <c r="JFZ162" s="129"/>
      <c r="JGA162" s="129"/>
      <c r="JGB162" s="129"/>
      <c r="JGC162" s="129"/>
      <c r="JGD162" s="129"/>
      <c r="JGE162" s="129"/>
      <c r="JGF162" s="129"/>
      <c r="JGG162" s="129"/>
      <c r="JGH162" s="129"/>
      <c r="JGI162" s="129"/>
      <c r="JGJ162" s="129"/>
      <c r="JGK162" s="129"/>
      <c r="JGL162" s="129"/>
      <c r="JGM162" s="129"/>
      <c r="JGN162" s="129"/>
      <c r="JGO162" s="129"/>
      <c r="JGP162" s="129"/>
      <c r="JGQ162" s="129"/>
      <c r="JGR162" s="129"/>
      <c r="JGS162" s="129"/>
      <c r="JGT162" s="129"/>
      <c r="JGU162" s="129"/>
      <c r="JGV162" s="129"/>
      <c r="JGW162" s="129"/>
      <c r="JGX162" s="129"/>
      <c r="JGY162" s="129"/>
      <c r="JGZ162" s="129"/>
      <c r="JHA162" s="129"/>
      <c r="JHB162" s="129"/>
      <c r="JHC162" s="129"/>
      <c r="JHD162" s="129"/>
      <c r="JHE162" s="129"/>
      <c r="JHF162" s="129"/>
      <c r="JHG162" s="129"/>
      <c r="JHH162" s="129"/>
      <c r="JHI162" s="129"/>
      <c r="JHJ162" s="129"/>
      <c r="JHK162" s="129"/>
      <c r="JHL162" s="129"/>
      <c r="JHM162" s="129"/>
      <c r="JHN162" s="129"/>
      <c r="JHO162" s="129"/>
      <c r="JHP162" s="129"/>
      <c r="JHQ162" s="129"/>
      <c r="JHR162" s="129"/>
      <c r="JHS162" s="129"/>
      <c r="JHT162" s="129"/>
      <c r="JHU162" s="129"/>
      <c r="JHV162" s="129"/>
      <c r="JHW162" s="129"/>
      <c r="JHX162" s="129"/>
      <c r="JHY162" s="129"/>
      <c r="JHZ162" s="129"/>
      <c r="JIA162" s="129"/>
      <c r="JIB162" s="129"/>
      <c r="JIC162" s="129"/>
      <c r="JID162" s="129"/>
      <c r="JIE162" s="129"/>
      <c r="JIF162" s="129"/>
      <c r="JIG162" s="129"/>
      <c r="JIH162" s="129"/>
      <c r="JII162" s="129"/>
      <c r="JIJ162" s="129"/>
      <c r="JIK162" s="129"/>
      <c r="JIL162" s="129"/>
      <c r="JIM162" s="129"/>
      <c r="JIN162" s="129"/>
      <c r="JIO162" s="129"/>
      <c r="JIP162" s="129"/>
      <c r="JIQ162" s="129"/>
      <c r="JIR162" s="129"/>
      <c r="JIS162" s="129"/>
      <c r="JIT162" s="129"/>
      <c r="JIU162" s="129"/>
      <c r="JIV162" s="129"/>
      <c r="JIW162" s="129"/>
      <c r="JIX162" s="129"/>
      <c r="JIY162" s="129"/>
      <c r="JIZ162" s="129"/>
      <c r="JJA162" s="129"/>
      <c r="JJB162" s="129"/>
      <c r="JJC162" s="129"/>
      <c r="JJD162" s="129"/>
      <c r="JJE162" s="129"/>
      <c r="JJF162" s="129"/>
      <c r="JJG162" s="129"/>
      <c r="JJH162" s="129"/>
      <c r="JJI162" s="129"/>
      <c r="JJJ162" s="129"/>
      <c r="JJK162" s="129"/>
      <c r="JJL162" s="129"/>
      <c r="JJM162" s="129"/>
      <c r="JJN162" s="129"/>
      <c r="JJO162" s="129"/>
      <c r="JJP162" s="129"/>
      <c r="JJQ162" s="129"/>
      <c r="JJR162" s="129"/>
      <c r="JJS162" s="129"/>
      <c r="JJT162" s="129"/>
      <c r="JJU162" s="129"/>
      <c r="JJV162" s="129"/>
      <c r="JJW162" s="129"/>
      <c r="JJX162" s="129"/>
      <c r="JJY162" s="129"/>
      <c r="JJZ162" s="129"/>
      <c r="JKA162" s="129"/>
      <c r="JKB162" s="129"/>
      <c r="JKC162" s="129"/>
      <c r="JKD162" s="129"/>
      <c r="JKE162" s="129"/>
      <c r="JKF162" s="129"/>
      <c r="JKG162" s="129"/>
      <c r="JKH162" s="129"/>
      <c r="JKI162" s="129"/>
      <c r="JKJ162" s="129"/>
      <c r="JKK162" s="129"/>
      <c r="JKL162" s="129"/>
      <c r="JKM162" s="129"/>
      <c r="JKN162" s="129"/>
      <c r="JKO162" s="129"/>
      <c r="JKP162" s="129"/>
      <c r="JKQ162" s="129"/>
      <c r="JKR162" s="129"/>
      <c r="JKS162" s="129"/>
      <c r="JKT162" s="129"/>
      <c r="JKU162" s="129"/>
      <c r="JKV162" s="129"/>
      <c r="JKW162" s="129"/>
      <c r="JKX162" s="129"/>
      <c r="JKY162" s="129"/>
      <c r="JKZ162" s="129"/>
      <c r="JLA162" s="129"/>
      <c r="JLB162" s="129"/>
      <c r="JLC162" s="129"/>
      <c r="JLD162" s="129"/>
      <c r="JLE162" s="129"/>
      <c r="JLF162" s="129"/>
      <c r="JLG162" s="129"/>
      <c r="JLH162" s="129"/>
      <c r="JLI162" s="129"/>
      <c r="JLJ162" s="129"/>
      <c r="JLK162" s="129"/>
      <c r="JLL162" s="129"/>
      <c r="JLM162" s="129"/>
      <c r="JLN162" s="129"/>
      <c r="JLO162" s="129"/>
      <c r="JLP162" s="129"/>
      <c r="JLQ162" s="129"/>
      <c r="JLR162" s="129"/>
      <c r="JLS162" s="129"/>
      <c r="JLT162" s="129"/>
      <c r="JLU162" s="129"/>
      <c r="JLV162" s="129"/>
      <c r="JLW162" s="129"/>
      <c r="JLX162" s="129"/>
      <c r="JLY162" s="129"/>
      <c r="JLZ162" s="129"/>
      <c r="JMA162" s="129"/>
      <c r="JMB162" s="129"/>
      <c r="JMC162" s="129"/>
      <c r="JMD162" s="129"/>
      <c r="JME162" s="129"/>
      <c r="JMF162" s="129"/>
      <c r="JMG162" s="129"/>
      <c r="JMH162" s="129"/>
      <c r="JMI162" s="129"/>
      <c r="JMJ162" s="129"/>
      <c r="JMK162" s="129"/>
      <c r="JML162" s="129"/>
      <c r="JMM162" s="129"/>
      <c r="JMN162" s="129"/>
      <c r="JMO162" s="129"/>
      <c r="JMP162" s="129"/>
      <c r="JMQ162" s="129"/>
      <c r="JMR162" s="129"/>
      <c r="JMS162" s="129"/>
      <c r="JMT162" s="129"/>
      <c r="JMU162" s="129"/>
      <c r="JMV162" s="129"/>
      <c r="JMW162" s="129"/>
      <c r="JMX162" s="129"/>
      <c r="JMY162" s="129"/>
      <c r="JMZ162" s="129"/>
      <c r="JNA162" s="129"/>
      <c r="JNB162" s="129"/>
      <c r="JNC162" s="129"/>
      <c r="JND162" s="129"/>
      <c r="JNE162" s="129"/>
      <c r="JNF162" s="129"/>
      <c r="JNG162" s="129"/>
      <c r="JNH162" s="129"/>
      <c r="JNI162" s="129"/>
      <c r="JNJ162" s="129"/>
      <c r="JNK162" s="129"/>
      <c r="JNL162" s="129"/>
      <c r="JNM162" s="129"/>
      <c r="JNN162" s="129"/>
      <c r="JNO162" s="129"/>
      <c r="JNP162" s="129"/>
      <c r="JNQ162" s="129"/>
      <c r="JNR162" s="129"/>
      <c r="JNS162" s="129"/>
      <c r="JNT162" s="129"/>
      <c r="JNU162" s="129"/>
      <c r="JNV162" s="129"/>
      <c r="JNW162" s="129"/>
      <c r="JNX162" s="129"/>
      <c r="JNY162" s="129"/>
      <c r="JNZ162" s="129"/>
      <c r="JOA162" s="129"/>
      <c r="JOB162" s="129"/>
      <c r="JOC162" s="129"/>
      <c r="JOD162" s="129"/>
      <c r="JOE162" s="129"/>
      <c r="JOF162" s="129"/>
      <c r="JOG162" s="129"/>
      <c r="JOH162" s="129"/>
      <c r="JOI162" s="129"/>
      <c r="JOJ162" s="129"/>
      <c r="JOK162" s="129"/>
      <c r="JOL162" s="129"/>
      <c r="JOM162" s="129"/>
      <c r="JON162" s="129"/>
      <c r="JOO162" s="129"/>
      <c r="JOP162" s="129"/>
      <c r="JOQ162" s="129"/>
      <c r="JOR162" s="129"/>
      <c r="JOS162" s="129"/>
      <c r="JOT162" s="129"/>
      <c r="JOU162" s="129"/>
      <c r="JOV162" s="129"/>
      <c r="JOW162" s="129"/>
      <c r="JOX162" s="129"/>
      <c r="JOY162" s="129"/>
      <c r="JOZ162" s="129"/>
      <c r="JPA162" s="129"/>
      <c r="JPB162" s="129"/>
      <c r="JPC162" s="129"/>
      <c r="JPD162" s="129"/>
      <c r="JPE162" s="129"/>
      <c r="JPF162" s="129"/>
      <c r="JPG162" s="129"/>
      <c r="JPH162" s="129"/>
      <c r="JPI162" s="129"/>
      <c r="JPJ162" s="129"/>
      <c r="JPK162" s="129"/>
      <c r="JPL162" s="129"/>
      <c r="JPM162" s="129"/>
      <c r="JPN162" s="129"/>
      <c r="JPO162" s="129"/>
      <c r="JPP162" s="129"/>
      <c r="JPQ162" s="129"/>
      <c r="JPR162" s="129"/>
      <c r="JPS162" s="129"/>
      <c r="JPT162" s="129"/>
      <c r="JPU162" s="129"/>
      <c r="JPV162" s="129"/>
      <c r="JPW162" s="129"/>
      <c r="JPX162" s="129"/>
      <c r="JPY162" s="129"/>
      <c r="JPZ162" s="129"/>
      <c r="JQA162" s="129"/>
      <c r="JQB162" s="129"/>
      <c r="JQC162" s="129"/>
      <c r="JQD162" s="129"/>
      <c r="JQE162" s="129"/>
      <c r="JQF162" s="129"/>
      <c r="JQG162" s="129"/>
      <c r="JQH162" s="129"/>
      <c r="JQI162" s="129"/>
      <c r="JQJ162" s="129"/>
      <c r="JQK162" s="129"/>
      <c r="JQL162" s="129"/>
      <c r="JQM162" s="129"/>
      <c r="JQN162" s="129"/>
      <c r="JQO162" s="129"/>
      <c r="JQP162" s="129"/>
      <c r="JQQ162" s="129"/>
      <c r="JQR162" s="129"/>
      <c r="JQS162" s="129"/>
      <c r="JQT162" s="129"/>
      <c r="JQU162" s="129"/>
      <c r="JQV162" s="129"/>
      <c r="JQW162" s="129"/>
      <c r="JQX162" s="129"/>
      <c r="JQY162" s="129"/>
      <c r="JQZ162" s="129"/>
      <c r="JRA162" s="129"/>
      <c r="JRB162" s="129"/>
      <c r="JRC162" s="129"/>
      <c r="JRD162" s="129"/>
      <c r="JRE162" s="129"/>
      <c r="JRF162" s="129"/>
      <c r="JRG162" s="129"/>
      <c r="JRH162" s="129"/>
      <c r="JRI162" s="129"/>
      <c r="JRJ162" s="129"/>
      <c r="JRK162" s="129"/>
      <c r="JRL162" s="129"/>
      <c r="JRM162" s="129"/>
      <c r="JRN162" s="129"/>
      <c r="JRO162" s="129"/>
      <c r="JRP162" s="129"/>
      <c r="JRQ162" s="129"/>
      <c r="JRR162" s="129"/>
      <c r="JRS162" s="129"/>
      <c r="JRT162" s="129"/>
      <c r="JRU162" s="129"/>
      <c r="JRV162" s="129"/>
      <c r="JRW162" s="129"/>
      <c r="JRX162" s="129"/>
      <c r="JRY162" s="129"/>
      <c r="JRZ162" s="129"/>
      <c r="JSA162" s="129"/>
      <c r="JSB162" s="129"/>
      <c r="JSC162" s="129"/>
      <c r="JSD162" s="129"/>
      <c r="JSE162" s="129"/>
      <c r="JSF162" s="129"/>
      <c r="JSG162" s="129"/>
      <c r="JSH162" s="129"/>
      <c r="JSI162" s="129"/>
      <c r="JSJ162" s="129"/>
      <c r="JSK162" s="129"/>
      <c r="JSL162" s="129"/>
      <c r="JSM162" s="129"/>
      <c r="JSN162" s="129"/>
      <c r="JSO162" s="129"/>
      <c r="JSP162" s="129"/>
      <c r="JSQ162" s="129"/>
      <c r="JSR162" s="129"/>
      <c r="JSS162" s="129"/>
      <c r="JST162" s="129"/>
      <c r="JSU162" s="129"/>
      <c r="JSV162" s="129"/>
      <c r="JSW162" s="129"/>
      <c r="JSX162" s="129"/>
      <c r="JSY162" s="129"/>
      <c r="JSZ162" s="129"/>
      <c r="JTA162" s="129"/>
      <c r="JTB162" s="129"/>
      <c r="JTC162" s="129"/>
      <c r="JTD162" s="129"/>
      <c r="JTE162" s="129"/>
      <c r="JTF162" s="129"/>
      <c r="JTG162" s="129"/>
      <c r="JTH162" s="129"/>
      <c r="JTI162" s="129"/>
      <c r="JTJ162" s="129"/>
      <c r="JTK162" s="129"/>
      <c r="JTL162" s="129"/>
      <c r="JTM162" s="129"/>
      <c r="JTN162" s="129"/>
      <c r="JTO162" s="129"/>
      <c r="JTP162" s="129"/>
      <c r="JTQ162" s="129"/>
      <c r="JTR162" s="129"/>
      <c r="JTS162" s="129"/>
      <c r="JTT162" s="129"/>
      <c r="JTU162" s="129"/>
      <c r="JTV162" s="129"/>
      <c r="JTW162" s="129"/>
      <c r="JTX162" s="129"/>
      <c r="JTY162" s="129"/>
      <c r="JTZ162" s="129"/>
      <c r="JUA162" s="129"/>
      <c r="JUB162" s="129"/>
      <c r="JUC162" s="129"/>
      <c r="JUD162" s="129"/>
      <c r="JUE162" s="129"/>
      <c r="JUF162" s="129"/>
      <c r="JUG162" s="129"/>
      <c r="JUH162" s="129"/>
      <c r="JUI162" s="129"/>
      <c r="JUJ162" s="129"/>
      <c r="JUK162" s="129"/>
      <c r="JUL162" s="129"/>
      <c r="JUM162" s="129"/>
      <c r="JUN162" s="129"/>
      <c r="JUO162" s="129"/>
      <c r="JUP162" s="129"/>
      <c r="JUQ162" s="129"/>
      <c r="JUR162" s="129"/>
      <c r="JUS162" s="129"/>
      <c r="JUT162" s="129"/>
      <c r="JUU162" s="129"/>
      <c r="JUV162" s="129"/>
      <c r="JUW162" s="129"/>
      <c r="JUX162" s="129"/>
      <c r="JUY162" s="129"/>
      <c r="JUZ162" s="129"/>
      <c r="JVA162" s="129"/>
      <c r="JVB162" s="129"/>
      <c r="JVC162" s="129"/>
      <c r="JVD162" s="129"/>
      <c r="JVE162" s="129"/>
      <c r="JVF162" s="129"/>
      <c r="JVG162" s="129"/>
      <c r="JVH162" s="129"/>
      <c r="JVI162" s="129"/>
      <c r="JVJ162" s="129"/>
      <c r="JVK162" s="129"/>
      <c r="JVL162" s="129"/>
      <c r="JVM162" s="129"/>
      <c r="JVN162" s="129"/>
      <c r="JVO162" s="129"/>
      <c r="JVP162" s="129"/>
      <c r="JVQ162" s="129"/>
      <c r="JVR162" s="129"/>
      <c r="JVS162" s="129"/>
      <c r="JVT162" s="129"/>
      <c r="JVU162" s="129"/>
      <c r="JVV162" s="129"/>
      <c r="JVW162" s="129"/>
      <c r="JVX162" s="129"/>
      <c r="JVY162" s="129"/>
      <c r="JVZ162" s="129"/>
      <c r="JWA162" s="129"/>
      <c r="JWB162" s="129"/>
      <c r="JWC162" s="129"/>
      <c r="JWD162" s="129"/>
      <c r="JWE162" s="129"/>
      <c r="JWF162" s="129"/>
      <c r="JWG162" s="129"/>
      <c r="JWH162" s="129"/>
      <c r="JWI162" s="129"/>
      <c r="JWJ162" s="129"/>
      <c r="JWK162" s="129"/>
      <c r="JWL162" s="129"/>
      <c r="JWM162" s="129"/>
      <c r="JWN162" s="129"/>
      <c r="JWO162" s="129"/>
      <c r="JWP162" s="129"/>
      <c r="JWQ162" s="129"/>
      <c r="JWR162" s="129"/>
      <c r="JWS162" s="129"/>
      <c r="JWT162" s="129"/>
      <c r="JWU162" s="129"/>
      <c r="JWV162" s="129"/>
      <c r="JWW162" s="129"/>
      <c r="JWX162" s="129"/>
      <c r="JWY162" s="129"/>
      <c r="JWZ162" s="129"/>
      <c r="JXA162" s="129"/>
      <c r="JXB162" s="129"/>
      <c r="JXC162" s="129"/>
      <c r="JXD162" s="129"/>
      <c r="JXE162" s="129"/>
      <c r="JXF162" s="129"/>
      <c r="JXG162" s="129"/>
      <c r="JXH162" s="129"/>
      <c r="JXI162" s="129"/>
      <c r="JXJ162" s="129"/>
      <c r="JXK162" s="129"/>
      <c r="JXL162" s="129"/>
      <c r="JXM162" s="129"/>
      <c r="JXN162" s="129"/>
      <c r="JXO162" s="129"/>
      <c r="JXP162" s="129"/>
      <c r="JXQ162" s="129"/>
      <c r="JXR162" s="129"/>
      <c r="JXS162" s="129"/>
      <c r="JXT162" s="129"/>
      <c r="JXU162" s="129"/>
      <c r="JXV162" s="129"/>
      <c r="JXW162" s="129"/>
      <c r="JXX162" s="129"/>
      <c r="JXY162" s="129"/>
      <c r="JXZ162" s="129"/>
      <c r="JYA162" s="129"/>
      <c r="JYB162" s="129"/>
      <c r="JYC162" s="129"/>
      <c r="JYD162" s="129"/>
      <c r="JYE162" s="129"/>
      <c r="JYF162" s="129"/>
      <c r="JYG162" s="129"/>
      <c r="JYH162" s="129"/>
      <c r="JYI162" s="129"/>
      <c r="JYJ162" s="129"/>
      <c r="JYK162" s="129"/>
      <c r="JYL162" s="129"/>
      <c r="JYM162" s="129"/>
      <c r="JYN162" s="129"/>
      <c r="JYO162" s="129"/>
      <c r="JYP162" s="129"/>
      <c r="JYQ162" s="129"/>
      <c r="JYR162" s="129"/>
      <c r="JYS162" s="129"/>
      <c r="JYT162" s="129"/>
      <c r="JYU162" s="129"/>
      <c r="JYV162" s="129"/>
      <c r="JYW162" s="129"/>
      <c r="JYX162" s="129"/>
      <c r="JYY162" s="129"/>
      <c r="JYZ162" s="129"/>
      <c r="JZA162" s="129"/>
      <c r="JZB162" s="129"/>
      <c r="JZC162" s="129"/>
      <c r="JZD162" s="129"/>
      <c r="JZE162" s="129"/>
      <c r="JZF162" s="129"/>
      <c r="JZG162" s="129"/>
      <c r="JZH162" s="129"/>
      <c r="JZI162" s="129"/>
      <c r="JZJ162" s="129"/>
      <c r="JZK162" s="129"/>
      <c r="JZL162" s="129"/>
      <c r="JZM162" s="129"/>
      <c r="JZN162" s="129"/>
      <c r="JZO162" s="129"/>
      <c r="JZP162" s="129"/>
      <c r="JZQ162" s="129"/>
      <c r="JZR162" s="129"/>
      <c r="JZS162" s="129"/>
      <c r="JZT162" s="129"/>
      <c r="JZU162" s="129"/>
      <c r="JZV162" s="129"/>
      <c r="JZW162" s="129"/>
      <c r="JZX162" s="129"/>
      <c r="JZY162" s="129"/>
      <c r="JZZ162" s="129"/>
      <c r="KAA162" s="129"/>
      <c r="KAB162" s="129"/>
      <c r="KAC162" s="129"/>
      <c r="KAD162" s="129"/>
      <c r="KAE162" s="129"/>
      <c r="KAF162" s="129"/>
      <c r="KAG162" s="129"/>
      <c r="KAH162" s="129"/>
      <c r="KAI162" s="129"/>
      <c r="KAJ162" s="129"/>
      <c r="KAK162" s="129"/>
      <c r="KAL162" s="129"/>
      <c r="KAM162" s="129"/>
      <c r="KAN162" s="129"/>
      <c r="KAO162" s="129"/>
      <c r="KAP162" s="129"/>
      <c r="KAQ162" s="129"/>
      <c r="KAR162" s="129"/>
      <c r="KAS162" s="129"/>
      <c r="KAT162" s="129"/>
      <c r="KAU162" s="129"/>
      <c r="KAV162" s="129"/>
      <c r="KAW162" s="129"/>
      <c r="KAX162" s="129"/>
      <c r="KAY162" s="129"/>
      <c r="KAZ162" s="129"/>
      <c r="KBA162" s="129"/>
      <c r="KBB162" s="129"/>
      <c r="KBC162" s="129"/>
      <c r="KBD162" s="129"/>
      <c r="KBE162" s="129"/>
      <c r="KBF162" s="129"/>
      <c r="KBG162" s="129"/>
      <c r="KBH162" s="129"/>
      <c r="KBI162" s="129"/>
      <c r="KBJ162" s="129"/>
      <c r="KBK162" s="129"/>
      <c r="KBL162" s="129"/>
      <c r="KBM162" s="129"/>
      <c r="KBN162" s="129"/>
      <c r="KBO162" s="129"/>
      <c r="KBP162" s="129"/>
      <c r="KBQ162" s="129"/>
      <c r="KBR162" s="129"/>
      <c r="KBS162" s="129"/>
      <c r="KBT162" s="129"/>
      <c r="KBU162" s="129"/>
      <c r="KBV162" s="129"/>
      <c r="KBW162" s="129"/>
      <c r="KBX162" s="129"/>
      <c r="KBY162" s="129"/>
      <c r="KBZ162" s="129"/>
      <c r="KCA162" s="129"/>
      <c r="KCB162" s="129"/>
      <c r="KCC162" s="129"/>
      <c r="KCD162" s="129"/>
      <c r="KCE162" s="129"/>
      <c r="KCF162" s="129"/>
      <c r="KCG162" s="129"/>
      <c r="KCH162" s="129"/>
      <c r="KCI162" s="129"/>
      <c r="KCJ162" s="129"/>
      <c r="KCK162" s="129"/>
      <c r="KCL162" s="129"/>
      <c r="KCM162" s="129"/>
      <c r="KCN162" s="129"/>
      <c r="KCO162" s="129"/>
      <c r="KCP162" s="129"/>
      <c r="KCQ162" s="129"/>
      <c r="KCR162" s="129"/>
      <c r="KCS162" s="129"/>
      <c r="KCT162" s="129"/>
      <c r="KCU162" s="129"/>
      <c r="KCV162" s="129"/>
      <c r="KCW162" s="129"/>
      <c r="KCX162" s="129"/>
      <c r="KCY162" s="129"/>
      <c r="KCZ162" s="129"/>
      <c r="KDA162" s="129"/>
      <c r="KDB162" s="129"/>
      <c r="KDC162" s="129"/>
      <c r="KDD162" s="129"/>
      <c r="KDE162" s="129"/>
      <c r="KDF162" s="129"/>
      <c r="KDG162" s="129"/>
      <c r="KDH162" s="129"/>
      <c r="KDI162" s="129"/>
      <c r="KDJ162" s="129"/>
      <c r="KDK162" s="129"/>
      <c r="KDL162" s="129"/>
      <c r="KDM162" s="129"/>
      <c r="KDN162" s="129"/>
      <c r="KDO162" s="129"/>
      <c r="KDP162" s="129"/>
      <c r="KDQ162" s="129"/>
      <c r="KDR162" s="129"/>
      <c r="KDS162" s="129"/>
      <c r="KDT162" s="129"/>
      <c r="KDU162" s="129"/>
      <c r="KDV162" s="129"/>
      <c r="KDW162" s="129"/>
      <c r="KDX162" s="129"/>
      <c r="KDY162" s="129"/>
      <c r="KDZ162" s="129"/>
      <c r="KEA162" s="129"/>
      <c r="KEB162" s="129"/>
      <c r="KEC162" s="129"/>
      <c r="KED162" s="129"/>
      <c r="KEE162" s="129"/>
      <c r="KEF162" s="129"/>
      <c r="KEG162" s="129"/>
      <c r="KEH162" s="129"/>
      <c r="KEI162" s="129"/>
      <c r="KEJ162" s="129"/>
      <c r="KEK162" s="129"/>
      <c r="KEL162" s="129"/>
      <c r="KEM162" s="129"/>
      <c r="KEN162" s="129"/>
      <c r="KEO162" s="129"/>
      <c r="KEP162" s="129"/>
      <c r="KEQ162" s="129"/>
      <c r="KER162" s="129"/>
      <c r="KES162" s="129"/>
      <c r="KET162" s="129"/>
      <c r="KEU162" s="129"/>
      <c r="KEV162" s="129"/>
      <c r="KEW162" s="129"/>
      <c r="KEX162" s="129"/>
      <c r="KEY162" s="129"/>
      <c r="KEZ162" s="129"/>
      <c r="KFA162" s="129"/>
      <c r="KFB162" s="129"/>
      <c r="KFC162" s="129"/>
      <c r="KFD162" s="129"/>
      <c r="KFE162" s="129"/>
      <c r="KFF162" s="129"/>
      <c r="KFG162" s="129"/>
      <c r="KFH162" s="129"/>
      <c r="KFI162" s="129"/>
      <c r="KFJ162" s="129"/>
      <c r="KFK162" s="129"/>
      <c r="KFL162" s="129"/>
      <c r="KFM162" s="129"/>
      <c r="KFN162" s="129"/>
      <c r="KFO162" s="129"/>
      <c r="KFP162" s="129"/>
      <c r="KFQ162" s="129"/>
      <c r="KFR162" s="129"/>
      <c r="KFS162" s="129"/>
      <c r="KFT162" s="129"/>
      <c r="KFU162" s="129"/>
      <c r="KFV162" s="129"/>
      <c r="KFW162" s="129"/>
      <c r="KFX162" s="129"/>
      <c r="KFY162" s="129"/>
      <c r="KFZ162" s="129"/>
      <c r="KGA162" s="129"/>
      <c r="KGB162" s="129"/>
      <c r="KGC162" s="129"/>
      <c r="KGD162" s="129"/>
      <c r="KGE162" s="129"/>
      <c r="KGF162" s="129"/>
      <c r="KGG162" s="129"/>
      <c r="KGH162" s="129"/>
      <c r="KGI162" s="129"/>
      <c r="KGJ162" s="129"/>
      <c r="KGK162" s="129"/>
      <c r="KGL162" s="129"/>
      <c r="KGM162" s="129"/>
      <c r="KGN162" s="129"/>
      <c r="KGO162" s="129"/>
      <c r="KGP162" s="129"/>
      <c r="KGQ162" s="129"/>
      <c r="KGR162" s="129"/>
      <c r="KGS162" s="129"/>
      <c r="KGT162" s="129"/>
      <c r="KGU162" s="129"/>
      <c r="KGV162" s="129"/>
      <c r="KGW162" s="129"/>
      <c r="KGX162" s="129"/>
      <c r="KGY162" s="129"/>
      <c r="KGZ162" s="129"/>
      <c r="KHA162" s="129"/>
      <c r="KHB162" s="129"/>
      <c r="KHC162" s="129"/>
      <c r="KHD162" s="129"/>
      <c r="KHE162" s="129"/>
      <c r="KHF162" s="129"/>
      <c r="KHG162" s="129"/>
      <c r="KHH162" s="129"/>
      <c r="KHI162" s="129"/>
      <c r="KHJ162" s="129"/>
      <c r="KHK162" s="129"/>
      <c r="KHL162" s="129"/>
      <c r="KHM162" s="129"/>
      <c r="KHN162" s="129"/>
      <c r="KHO162" s="129"/>
      <c r="KHP162" s="129"/>
      <c r="KHQ162" s="129"/>
      <c r="KHR162" s="129"/>
      <c r="KHS162" s="129"/>
      <c r="KHT162" s="129"/>
      <c r="KHU162" s="129"/>
      <c r="KHV162" s="129"/>
      <c r="KHW162" s="129"/>
      <c r="KHX162" s="129"/>
      <c r="KHY162" s="129"/>
      <c r="KHZ162" s="129"/>
      <c r="KIA162" s="129"/>
      <c r="KIB162" s="129"/>
      <c r="KIC162" s="129"/>
      <c r="KID162" s="129"/>
      <c r="KIE162" s="129"/>
      <c r="KIF162" s="129"/>
      <c r="KIG162" s="129"/>
      <c r="KIH162" s="129"/>
      <c r="KII162" s="129"/>
      <c r="KIJ162" s="129"/>
      <c r="KIK162" s="129"/>
      <c r="KIL162" s="129"/>
      <c r="KIM162" s="129"/>
      <c r="KIN162" s="129"/>
      <c r="KIO162" s="129"/>
      <c r="KIP162" s="129"/>
      <c r="KIQ162" s="129"/>
      <c r="KIR162" s="129"/>
      <c r="KIS162" s="129"/>
      <c r="KIT162" s="129"/>
      <c r="KIU162" s="129"/>
      <c r="KIV162" s="129"/>
      <c r="KIW162" s="129"/>
      <c r="KIX162" s="129"/>
      <c r="KIY162" s="129"/>
      <c r="KIZ162" s="129"/>
      <c r="KJA162" s="129"/>
      <c r="KJB162" s="129"/>
      <c r="KJC162" s="129"/>
      <c r="KJD162" s="129"/>
      <c r="KJE162" s="129"/>
      <c r="KJF162" s="129"/>
      <c r="KJG162" s="129"/>
      <c r="KJH162" s="129"/>
      <c r="KJI162" s="129"/>
      <c r="KJJ162" s="129"/>
      <c r="KJK162" s="129"/>
      <c r="KJL162" s="129"/>
      <c r="KJM162" s="129"/>
      <c r="KJN162" s="129"/>
      <c r="KJO162" s="129"/>
      <c r="KJP162" s="129"/>
      <c r="KJQ162" s="129"/>
      <c r="KJR162" s="129"/>
      <c r="KJS162" s="129"/>
      <c r="KJT162" s="129"/>
      <c r="KJU162" s="129"/>
      <c r="KJV162" s="129"/>
      <c r="KJW162" s="129"/>
      <c r="KJX162" s="129"/>
      <c r="KJY162" s="129"/>
      <c r="KJZ162" s="129"/>
      <c r="KKA162" s="129"/>
      <c r="KKB162" s="129"/>
      <c r="KKC162" s="129"/>
      <c r="KKD162" s="129"/>
      <c r="KKE162" s="129"/>
      <c r="KKF162" s="129"/>
      <c r="KKG162" s="129"/>
      <c r="KKH162" s="129"/>
      <c r="KKI162" s="129"/>
      <c r="KKJ162" s="129"/>
      <c r="KKK162" s="129"/>
      <c r="KKL162" s="129"/>
      <c r="KKM162" s="129"/>
      <c r="KKN162" s="129"/>
      <c r="KKO162" s="129"/>
      <c r="KKP162" s="129"/>
      <c r="KKQ162" s="129"/>
      <c r="KKR162" s="129"/>
      <c r="KKS162" s="129"/>
      <c r="KKT162" s="129"/>
      <c r="KKU162" s="129"/>
      <c r="KKV162" s="129"/>
      <c r="KKW162" s="129"/>
      <c r="KKX162" s="129"/>
      <c r="KKY162" s="129"/>
      <c r="KKZ162" s="129"/>
      <c r="KLA162" s="129"/>
      <c r="KLB162" s="129"/>
      <c r="KLC162" s="129"/>
      <c r="KLD162" s="129"/>
      <c r="KLE162" s="129"/>
      <c r="KLF162" s="129"/>
      <c r="KLG162" s="129"/>
      <c r="KLH162" s="129"/>
      <c r="KLI162" s="129"/>
      <c r="KLJ162" s="129"/>
      <c r="KLK162" s="129"/>
      <c r="KLL162" s="129"/>
      <c r="KLM162" s="129"/>
      <c r="KLN162" s="129"/>
      <c r="KLO162" s="129"/>
      <c r="KLP162" s="129"/>
      <c r="KLQ162" s="129"/>
      <c r="KLR162" s="129"/>
      <c r="KLS162" s="129"/>
      <c r="KLT162" s="129"/>
      <c r="KLU162" s="129"/>
      <c r="KLV162" s="129"/>
      <c r="KLW162" s="129"/>
      <c r="KLX162" s="129"/>
      <c r="KLY162" s="129"/>
      <c r="KLZ162" s="129"/>
      <c r="KMA162" s="129"/>
      <c r="KMB162" s="129"/>
      <c r="KMC162" s="129"/>
      <c r="KMD162" s="129"/>
      <c r="KME162" s="129"/>
      <c r="KMF162" s="129"/>
      <c r="KMG162" s="129"/>
      <c r="KMH162" s="129"/>
      <c r="KMI162" s="129"/>
      <c r="KMJ162" s="129"/>
      <c r="KMK162" s="129"/>
      <c r="KML162" s="129"/>
      <c r="KMM162" s="129"/>
      <c r="KMN162" s="129"/>
      <c r="KMO162" s="129"/>
      <c r="KMP162" s="129"/>
      <c r="KMQ162" s="129"/>
      <c r="KMR162" s="129"/>
      <c r="KMS162" s="129"/>
      <c r="KMT162" s="129"/>
      <c r="KMU162" s="129"/>
      <c r="KMV162" s="129"/>
      <c r="KMW162" s="129"/>
      <c r="KMX162" s="129"/>
      <c r="KMY162" s="129"/>
      <c r="KMZ162" s="129"/>
      <c r="KNA162" s="129"/>
      <c r="KNB162" s="129"/>
      <c r="KNC162" s="129"/>
      <c r="KND162" s="129"/>
      <c r="KNE162" s="129"/>
      <c r="KNF162" s="129"/>
      <c r="KNG162" s="129"/>
      <c r="KNH162" s="129"/>
      <c r="KNI162" s="129"/>
      <c r="KNJ162" s="129"/>
      <c r="KNK162" s="129"/>
      <c r="KNL162" s="129"/>
      <c r="KNM162" s="129"/>
      <c r="KNN162" s="129"/>
      <c r="KNO162" s="129"/>
      <c r="KNP162" s="129"/>
      <c r="KNQ162" s="129"/>
      <c r="KNR162" s="129"/>
      <c r="KNS162" s="129"/>
      <c r="KNT162" s="129"/>
      <c r="KNU162" s="129"/>
      <c r="KNV162" s="129"/>
      <c r="KNW162" s="129"/>
      <c r="KNX162" s="129"/>
      <c r="KNY162" s="129"/>
      <c r="KNZ162" s="129"/>
      <c r="KOA162" s="129"/>
      <c r="KOB162" s="129"/>
      <c r="KOC162" s="129"/>
      <c r="KOD162" s="129"/>
      <c r="KOE162" s="129"/>
      <c r="KOF162" s="129"/>
      <c r="KOG162" s="129"/>
      <c r="KOH162" s="129"/>
      <c r="KOI162" s="129"/>
      <c r="KOJ162" s="129"/>
      <c r="KOK162" s="129"/>
      <c r="KOL162" s="129"/>
      <c r="KOM162" s="129"/>
      <c r="KON162" s="129"/>
      <c r="KOO162" s="129"/>
      <c r="KOP162" s="129"/>
      <c r="KOQ162" s="129"/>
      <c r="KOR162" s="129"/>
      <c r="KOS162" s="129"/>
      <c r="KOT162" s="129"/>
      <c r="KOU162" s="129"/>
      <c r="KOV162" s="129"/>
      <c r="KOW162" s="129"/>
      <c r="KOX162" s="129"/>
      <c r="KOY162" s="129"/>
      <c r="KOZ162" s="129"/>
      <c r="KPA162" s="129"/>
      <c r="KPB162" s="129"/>
      <c r="KPC162" s="129"/>
      <c r="KPD162" s="129"/>
      <c r="KPE162" s="129"/>
      <c r="KPF162" s="129"/>
      <c r="KPG162" s="129"/>
      <c r="KPH162" s="129"/>
      <c r="KPI162" s="129"/>
      <c r="KPJ162" s="129"/>
      <c r="KPK162" s="129"/>
      <c r="KPL162" s="129"/>
      <c r="KPM162" s="129"/>
      <c r="KPN162" s="129"/>
      <c r="KPO162" s="129"/>
      <c r="KPP162" s="129"/>
      <c r="KPQ162" s="129"/>
      <c r="KPR162" s="129"/>
      <c r="KPS162" s="129"/>
      <c r="KPT162" s="129"/>
      <c r="KPU162" s="129"/>
      <c r="KPV162" s="129"/>
      <c r="KPW162" s="129"/>
      <c r="KPX162" s="129"/>
      <c r="KPY162" s="129"/>
      <c r="KPZ162" s="129"/>
      <c r="KQA162" s="129"/>
      <c r="KQB162" s="129"/>
      <c r="KQC162" s="129"/>
      <c r="KQD162" s="129"/>
      <c r="KQE162" s="129"/>
      <c r="KQF162" s="129"/>
      <c r="KQG162" s="129"/>
      <c r="KQH162" s="129"/>
      <c r="KQI162" s="129"/>
      <c r="KQJ162" s="129"/>
      <c r="KQK162" s="129"/>
      <c r="KQL162" s="129"/>
      <c r="KQM162" s="129"/>
      <c r="KQN162" s="129"/>
      <c r="KQO162" s="129"/>
      <c r="KQP162" s="129"/>
      <c r="KQQ162" s="129"/>
      <c r="KQR162" s="129"/>
      <c r="KQS162" s="129"/>
      <c r="KQT162" s="129"/>
      <c r="KQU162" s="129"/>
      <c r="KQV162" s="129"/>
      <c r="KQW162" s="129"/>
      <c r="KQX162" s="129"/>
      <c r="KQY162" s="129"/>
      <c r="KQZ162" s="129"/>
      <c r="KRA162" s="129"/>
      <c r="KRB162" s="129"/>
      <c r="KRC162" s="129"/>
      <c r="KRD162" s="129"/>
      <c r="KRE162" s="129"/>
      <c r="KRF162" s="129"/>
      <c r="KRG162" s="129"/>
      <c r="KRH162" s="129"/>
      <c r="KRI162" s="129"/>
      <c r="KRJ162" s="129"/>
      <c r="KRK162" s="129"/>
      <c r="KRL162" s="129"/>
      <c r="KRM162" s="129"/>
      <c r="KRN162" s="129"/>
      <c r="KRO162" s="129"/>
      <c r="KRP162" s="129"/>
      <c r="KRQ162" s="129"/>
      <c r="KRR162" s="129"/>
      <c r="KRS162" s="129"/>
      <c r="KRT162" s="129"/>
      <c r="KRU162" s="129"/>
      <c r="KRV162" s="129"/>
      <c r="KRW162" s="129"/>
      <c r="KRX162" s="129"/>
      <c r="KRY162" s="129"/>
      <c r="KRZ162" s="129"/>
      <c r="KSA162" s="129"/>
      <c r="KSB162" s="129"/>
      <c r="KSC162" s="129"/>
      <c r="KSD162" s="129"/>
      <c r="KSE162" s="129"/>
      <c r="KSF162" s="129"/>
      <c r="KSG162" s="129"/>
      <c r="KSH162" s="129"/>
      <c r="KSI162" s="129"/>
      <c r="KSJ162" s="129"/>
      <c r="KSK162" s="129"/>
      <c r="KSL162" s="129"/>
      <c r="KSM162" s="129"/>
      <c r="KSN162" s="129"/>
      <c r="KSO162" s="129"/>
      <c r="KSP162" s="129"/>
      <c r="KSQ162" s="129"/>
      <c r="KSR162" s="129"/>
      <c r="KSS162" s="129"/>
      <c r="KST162" s="129"/>
      <c r="KSU162" s="129"/>
      <c r="KSV162" s="129"/>
      <c r="KSW162" s="129"/>
      <c r="KSX162" s="129"/>
      <c r="KSY162" s="129"/>
      <c r="KSZ162" s="129"/>
      <c r="KTA162" s="129"/>
      <c r="KTB162" s="129"/>
      <c r="KTC162" s="129"/>
      <c r="KTD162" s="129"/>
      <c r="KTE162" s="129"/>
      <c r="KTF162" s="129"/>
      <c r="KTG162" s="129"/>
      <c r="KTH162" s="129"/>
      <c r="KTI162" s="129"/>
      <c r="KTJ162" s="129"/>
      <c r="KTK162" s="129"/>
      <c r="KTL162" s="129"/>
      <c r="KTM162" s="129"/>
      <c r="KTN162" s="129"/>
      <c r="KTO162" s="129"/>
      <c r="KTP162" s="129"/>
      <c r="KTQ162" s="129"/>
      <c r="KTR162" s="129"/>
      <c r="KTS162" s="129"/>
      <c r="KTT162" s="129"/>
      <c r="KTU162" s="129"/>
      <c r="KTV162" s="129"/>
      <c r="KTW162" s="129"/>
      <c r="KTX162" s="129"/>
      <c r="KTY162" s="129"/>
      <c r="KTZ162" s="129"/>
      <c r="KUA162" s="129"/>
      <c r="KUB162" s="129"/>
      <c r="KUC162" s="129"/>
      <c r="KUD162" s="129"/>
      <c r="KUE162" s="129"/>
      <c r="KUF162" s="129"/>
      <c r="KUG162" s="129"/>
      <c r="KUH162" s="129"/>
      <c r="KUI162" s="129"/>
      <c r="KUJ162" s="129"/>
      <c r="KUK162" s="129"/>
      <c r="KUL162" s="129"/>
      <c r="KUM162" s="129"/>
      <c r="KUN162" s="129"/>
      <c r="KUO162" s="129"/>
      <c r="KUP162" s="129"/>
      <c r="KUQ162" s="129"/>
      <c r="KUR162" s="129"/>
      <c r="KUS162" s="129"/>
      <c r="KUT162" s="129"/>
      <c r="KUU162" s="129"/>
      <c r="KUV162" s="129"/>
      <c r="KUW162" s="129"/>
      <c r="KUX162" s="129"/>
      <c r="KUY162" s="129"/>
      <c r="KUZ162" s="129"/>
      <c r="KVA162" s="129"/>
      <c r="KVB162" s="129"/>
      <c r="KVC162" s="129"/>
      <c r="KVD162" s="129"/>
      <c r="KVE162" s="129"/>
      <c r="KVF162" s="129"/>
      <c r="KVG162" s="129"/>
      <c r="KVH162" s="129"/>
      <c r="KVI162" s="129"/>
      <c r="KVJ162" s="129"/>
      <c r="KVK162" s="129"/>
      <c r="KVL162" s="129"/>
      <c r="KVM162" s="129"/>
      <c r="KVN162" s="129"/>
      <c r="KVO162" s="129"/>
      <c r="KVP162" s="129"/>
      <c r="KVQ162" s="129"/>
      <c r="KVR162" s="129"/>
      <c r="KVS162" s="129"/>
      <c r="KVT162" s="129"/>
      <c r="KVU162" s="129"/>
      <c r="KVV162" s="129"/>
      <c r="KVW162" s="129"/>
      <c r="KVX162" s="129"/>
      <c r="KVY162" s="129"/>
      <c r="KVZ162" s="129"/>
      <c r="KWA162" s="129"/>
      <c r="KWB162" s="129"/>
      <c r="KWC162" s="129"/>
      <c r="KWD162" s="129"/>
      <c r="KWE162" s="129"/>
      <c r="KWF162" s="129"/>
      <c r="KWG162" s="129"/>
      <c r="KWH162" s="129"/>
      <c r="KWI162" s="129"/>
      <c r="KWJ162" s="129"/>
      <c r="KWK162" s="129"/>
      <c r="KWL162" s="129"/>
      <c r="KWM162" s="129"/>
      <c r="KWN162" s="129"/>
      <c r="KWO162" s="129"/>
      <c r="KWP162" s="129"/>
      <c r="KWQ162" s="129"/>
      <c r="KWR162" s="129"/>
      <c r="KWS162" s="129"/>
      <c r="KWT162" s="129"/>
      <c r="KWU162" s="129"/>
      <c r="KWV162" s="129"/>
      <c r="KWW162" s="129"/>
      <c r="KWX162" s="129"/>
      <c r="KWY162" s="129"/>
      <c r="KWZ162" s="129"/>
      <c r="KXA162" s="129"/>
      <c r="KXB162" s="129"/>
      <c r="KXC162" s="129"/>
      <c r="KXD162" s="129"/>
      <c r="KXE162" s="129"/>
      <c r="KXF162" s="129"/>
      <c r="KXG162" s="129"/>
      <c r="KXH162" s="129"/>
      <c r="KXI162" s="129"/>
      <c r="KXJ162" s="129"/>
      <c r="KXK162" s="129"/>
      <c r="KXL162" s="129"/>
      <c r="KXM162" s="129"/>
      <c r="KXN162" s="129"/>
      <c r="KXO162" s="129"/>
      <c r="KXP162" s="129"/>
      <c r="KXQ162" s="129"/>
      <c r="KXR162" s="129"/>
      <c r="KXS162" s="129"/>
      <c r="KXT162" s="129"/>
      <c r="KXU162" s="129"/>
      <c r="KXV162" s="129"/>
      <c r="KXW162" s="129"/>
      <c r="KXX162" s="129"/>
      <c r="KXY162" s="129"/>
      <c r="KXZ162" s="129"/>
      <c r="KYA162" s="129"/>
      <c r="KYB162" s="129"/>
      <c r="KYC162" s="129"/>
      <c r="KYD162" s="129"/>
      <c r="KYE162" s="129"/>
      <c r="KYF162" s="129"/>
      <c r="KYG162" s="129"/>
      <c r="KYH162" s="129"/>
      <c r="KYI162" s="129"/>
      <c r="KYJ162" s="129"/>
      <c r="KYK162" s="129"/>
      <c r="KYL162" s="129"/>
      <c r="KYM162" s="129"/>
      <c r="KYN162" s="129"/>
      <c r="KYO162" s="129"/>
      <c r="KYP162" s="129"/>
      <c r="KYQ162" s="129"/>
      <c r="KYR162" s="129"/>
      <c r="KYS162" s="129"/>
      <c r="KYT162" s="129"/>
      <c r="KYU162" s="129"/>
      <c r="KYV162" s="129"/>
      <c r="KYW162" s="129"/>
      <c r="KYX162" s="129"/>
      <c r="KYY162" s="129"/>
      <c r="KYZ162" s="129"/>
      <c r="KZA162" s="129"/>
      <c r="KZB162" s="129"/>
      <c r="KZC162" s="129"/>
      <c r="KZD162" s="129"/>
      <c r="KZE162" s="129"/>
      <c r="KZF162" s="129"/>
      <c r="KZG162" s="129"/>
      <c r="KZH162" s="129"/>
      <c r="KZI162" s="129"/>
      <c r="KZJ162" s="129"/>
      <c r="KZK162" s="129"/>
      <c r="KZL162" s="129"/>
      <c r="KZM162" s="129"/>
      <c r="KZN162" s="129"/>
      <c r="KZO162" s="129"/>
      <c r="KZP162" s="129"/>
      <c r="KZQ162" s="129"/>
      <c r="KZR162" s="129"/>
      <c r="KZS162" s="129"/>
      <c r="KZT162" s="129"/>
      <c r="KZU162" s="129"/>
      <c r="KZV162" s="129"/>
      <c r="KZW162" s="129"/>
      <c r="KZX162" s="129"/>
      <c r="KZY162" s="129"/>
      <c r="KZZ162" s="129"/>
      <c r="LAA162" s="129"/>
      <c r="LAB162" s="129"/>
      <c r="LAC162" s="129"/>
      <c r="LAD162" s="129"/>
      <c r="LAE162" s="129"/>
      <c r="LAF162" s="129"/>
      <c r="LAG162" s="129"/>
      <c r="LAH162" s="129"/>
      <c r="LAI162" s="129"/>
      <c r="LAJ162" s="129"/>
      <c r="LAK162" s="129"/>
      <c r="LAL162" s="129"/>
      <c r="LAM162" s="129"/>
      <c r="LAN162" s="129"/>
      <c r="LAO162" s="129"/>
      <c r="LAP162" s="129"/>
      <c r="LAQ162" s="129"/>
      <c r="LAR162" s="129"/>
      <c r="LAS162" s="129"/>
      <c r="LAT162" s="129"/>
      <c r="LAU162" s="129"/>
      <c r="LAV162" s="129"/>
      <c r="LAW162" s="129"/>
      <c r="LAX162" s="129"/>
      <c r="LAY162" s="129"/>
      <c r="LAZ162" s="129"/>
      <c r="LBA162" s="129"/>
      <c r="LBB162" s="129"/>
      <c r="LBC162" s="129"/>
      <c r="LBD162" s="129"/>
      <c r="LBE162" s="129"/>
      <c r="LBF162" s="129"/>
      <c r="LBG162" s="129"/>
      <c r="LBH162" s="129"/>
      <c r="LBI162" s="129"/>
      <c r="LBJ162" s="129"/>
      <c r="LBK162" s="129"/>
      <c r="LBL162" s="129"/>
      <c r="LBM162" s="129"/>
      <c r="LBN162" s="129"/>
      <c r="LBO162" s="129"/>
      <c r="LBP162" s="129"/>
      <c r="LBQ162" s="129"/>
      <c r="LBR162" s="129"/>
      <c r="LBS162" s="129"/>
      <c r="LBT162" s="129"/>
      <c r="LBU162" s="129"/>
      <c r="LBV162" s="129"/>
      <c r="LBW162" s="129"/>
      <c r="LBX162" s="129"/>
      <c r="LBY162" s="129"/>
      <c r="LBZ162" s="129"/>
      <c r="LCA162" s="129"/>
      <c r="LCB162" s="129"/>
      <c r="LCC162" s="129"/>
      <c r="LCD162" s="129"/>
      <c r="LCE162" s="129"/>
      <c r="LCF162" s="129"/>
      <c r="LCG162" s="129"/>
      <c r="LCH162" s="129"/>
      <c r="LCI162" s="129"/>
      <c r="LCJ162" s="129"/>
      <c r="LCK162" s="129"/>
      <c r="LCL162" s="129"/>
      <c r="LCM162" s="129"/>
      <c r="LCN162" s="129"/>
      <c r="LCO162" s="129"/>
      <c r="LCP162" s="129"/>
      <c r="LCQ162" s="129"/>
      <c r="LCR162" s="129"/>
      <c r="LCS162" s="129"/>
      <c r="LCT162" s="129"/>
      <c r="LCU162" s="129"/>
      <c r="LCV162" s="129"/>
      <c r="LCW162" s="129"/>
      <c r="LCX162" s="129"/>
      <c r="LCY162" s="129"/>
      <c r="LCZ162" s="129"/>
      <c r="LDA162" s="129"/>
      <c r="LDB162" s="129"/>
      <c r="LDC162" s="129"/>
      <c r="LDD162" s="129"/>
      <c r="LDE162" s="129"/>
      <c r="LDF162" s="129"/>
      <c r="LDG162" s="129"/>
      <c r="LDH162" s="129"/>
      <c r="LDI162" s="129"/>
      <c r="LDJ162" s="129"/>
      <c r="LDK162" s="129"/>
      <c r="LDL162" s="129"/>
      <c r="LDM162" s="129"/>
      <c r="LDN162" s="129"/>
      <c r="LDO162" s="129"/>
      <c r="LDP162" s="129"/>
      <c r="LDQ162" s="129"/>
      <c r="LDR162" s="129"/>
      <c r="LDS162" s="129"/>
      <c r="LDT162" s="129"/>
      <c r="LDU162" s="129"/>
      <c r="LDV162" s="129"/>
      <c r="LDW162" s="129"/>
      <c r="LDX162" s="129"/>
      <c r="LDY162" s="129"/>
      <c r="LDZ162" s="129"/>
      <c r="LEA162" s="129"/>
      <c r="LEB162" s="129"/>
      <c r="LEC162" s="129"/>
      <c r="LED162" s="129"/>
      <c r="LEE162" s="129"/>
      <c r="LEF162" s="129"/>
      <c r="LEG162" s="129"/>
      <c r="LEH162" s="129"/>
      <c r="LEI162" s="129"/>
      <c r="LEJ162" s="129"/>
      <c r="LEK162" s="129"/>
      <c r="LEL162" s="129"/>
      <c r="LEM162" s="129"/>
      <c r="LEN162" s="129"/>
      <c r="LEO162" s="129"/>
      <c r="LEP162" s="129"/>
      <c r="LEQ162" s="129"/>
      <c r="LER162" s="129"/>
      <c r="LES162" s="129"/>
      <c r="LET162" s="129"/>
      <c r="LEU162" s="129"/>
      <c r="LEV162" s="129"/>
      <c r="LEW162" s="129"/>
      <c r="LEX162" s="129"/>
      <c r="LEY162" s="129"/>
      <c r="LEZ162" s="129"/>
      <c r="LFA162" s="129"/>
      <c r="LFB162" s="129"/>
      <c r="LFC162" s="129"/>
      <c r="LFD162" s="129"/>
      <c r="LFE162" s="129"/>
      <c r="LFF162" s="129"/>
      <c r="LFG162" s="129"/>
      <c r="LFH162" s="129"/>
      <c r="LFI162" s="129"/>
      <c r="LFJ162" s="129"/>
      <c r="LFK162" s="129"/>
      <c r="LFL162" s="129"/>
      <c r="LFM162" s="129"/>
      <c r="LFN162" s="129"/>
      <c r="LFO162" s="129"/>
      <c r="LFP162" s="129"/>
      <c r="LFQ162" s="129"/>
      <c r="LFR162" s="129"/>
      <c r="LFS162" s="129"/>
      <c r="LFT162" s="129"/>
      <c r="LFU162" s="129"/>
      <c r="LFV162" s="129"/>
      <c r="LFW162" s="129"/>
      <c r="LFX162" s="129"/>
      <c r="LFY162" s="129"/>
      <c r="LFZ162" s="129"/>
      <c r="LGA162" s="129"/>
      <c r="LGB162" s="129"/>
      <c r="LGC162" s="129"/>
      <c r="LGD162" s="129"/>
      <c r="LGE162" s="129"/>
      <c r="LGF162" s="129"/>
      <c r="LGG162" s="129"/>
      <c r="LGH162" s="129"/>
      <c r="LGI162" s="129"/>
      <c r="LGJ162" s="129"/>
      <c r="LGK162" s="129"/>
      <c r="LGL162" s="129"/>
      <c r="LGM162" s="129"/>
      <c r="LGN162" s="129"/>
      <c r="LGO162" s="129"/>
      <c r="LGP162" s="129"/>
      <c r="LGQ162" s="129"/>
      <c r="LGR162" s="129"/>
      <c r="LGS162" s="129"/>
      <c r="LGT162" s="129"/>
      <c r="LGU162" s="129"/>
      <c r="LGV162" s="129"/>
      <c r="LGW162" s="129"/>
      <c r="LGX162" s="129"/>
      <c r="LGY162" s="129"/>
      <c r="LGZ162" s="129"/>
      <c r="LHA162" s="129"/>
      <c r="LHB162" s="129"/>
      <c r="LHC162" s="129"/>
      <c r="LHD162" s="129"/>
      <c r="LHE162" s="129"/>
      <c r="LHF162" s="129"/>
      <c r="LHG162" s="129"/>
      <c r="LHH162" s="129"/>
      <c r="LHI162" s="129"/>
      <c r="LHJ162" s="129"/>
      <c r="LHK162" s="129"/>
      <c r="LHL162" s="129"/>
      <c r="LHM162" s="129"/>
      <c r="LHN162" s="129"/>
      <c r="LHO162" s="129"/>
      <c r="LHP162" s="129"/>
      <c r="LHQ162" s="129"/>
      <c r="LHR162" s="129"/>
      <c r="LHS162" s="129"/>
      <c r="LHT162" s="129"/>
      <c r="LHU162" s="129"/>
      <c r="LHV162" s="129"/>
      <c r="LHW162" s="129"/>
      <c r="LHX162" s="129"/>
      <c r="LHY162" s="129"/>
      <c r="LHZ162" s="129"/>
      <c r="LIA162" s="129"/>
      <c r="LIB162" s="129"/>
      <c r="LIC162" s="129"/>
      <c r="LID162" s="129"/>
      <c r="LIE162" s="129"/>
      <c r="LIF162" s="129"/>
      <c r="LIG162" s="129"/>
      <c r="LIH162" s="129"/>
      <c r="LII162" s="129"/>
      <c r="LIJ162" s="129"/>
      <c r="LIK162" s="129"/>
      <c r="LIL162" s="129"/>
      <c r="LIM162" s="129"/>
      <c r="LIN162" s="129"/>
      <c r="LIO162" s="129"/>
      <c r="LIP162" s="129"/>
      <c r="LIQ162" s="129"/>
      <c r="LIR162" s="129"/>
      <c r="LIS162" s="129"/>
      <c r="LIT162" s="129"/>
      <c r="LIU162" s="129"/>
      <c r="LIV162" s="129"/>
      <c r="LIW162" s="129"/>
      <c r="LIX162" s="129"/>
      <c r="LIY162" s="129"/>
      <c r="LIZ162" s="129"/>
      <c r="LJA162" s="129"/>
      <c r="LJB162" s="129"/>
      <c r="LJC162" s="129"/>
      <c r="LJD162" s="129"/>
      <c r="LJE162" s="129"/>
      <c r="LJF162" s="129"/>
      <c r="LJG162" s="129"/>
      <c r="LJH162" s="129"/>
      <c r="LJI162" s="129"/>
      <c r="LJJ162" s="129"/>
      <c r="LJK162" s="129"/>
      <c r="LJL162" s="129"/>
      <c r="LJM162" s="129"/>
      <c r="LJN162" s="129"/>
      <c r="LJO162" s="129"/>
      <c r="LJP162" s="129"/>
      <c r="LJQ162" s="129"/>
      <c r="LJR162" s="129"/>
      <c r="LJS162" s="129"/>
      <c r="LJT162" s="129"/>
      <c r="LJU162" s="129"/>
      <c r="LJV162" s="129"/>
      <c r="LJW162" s="129"/>
      <c r="LJX162" s="129"/>
      <c r="LJY162" s="129"/>
      <c r="LJZ162" s="129"/>
      <c r="LKA162" s="129"/>
      <c r="LKB162" s="129"/>
      <c r="LKC162" s="129"/>
      <c r="LKD162" s="129"/>
      <c r="LKE162" s="129"/>
      <c r="LKF162" s="129"/>
      <c r="LKG162" s="129"/>
      <c r="LKH162" s="129"/>
      <c r="LKI162" s="129"/>
      <c r="LKJ162" s="129"/>
      <c r="LKK162" s="129"/>
      <c r="LKL162" s="129"/>
      <c r="LKM162" s="129"/>
      <c r="LKN162" s="129"/>
      <c r="LKO162" s="129"/>
      <c r="LKP162" s="129"/>
      <c r="LKQ162" s="129"/>
      <c r="LKR162" s="129"/>
      <c r="LKS162" s="129"/>
      <c r="LKT162" s="129"/>
      <c r="LKU162" s="129"/>
      <c r="LKV162" s="129"/>
      <c r="LKW162" s="129"/>
      <c r="LKX162" s="129"/>
      <c r="LKY162" s="129"/>
      <c r="LKZ162" s="129"/>
      <c r="LLA162" s="129"/>
      <c r="LLB162" s="129"/>
      <c r="LLC162" s="129"/>
      <c r="LLD162" s="129"/>
      <c r="LLE162" s="129"/>
      <c r="LLF162" s="129"/>
      <c r="LLG162" s="129"/>
      <c r="LLH162" s="129"/>
      <c r="LLI162" s="129"/>
      <c r="LLJ162" s="129"/>
      <c r="LLK162" s="129"/>
      <c r="LLL162" s="129"/>
      <c r="LLM162" s="129"/>
      <c r="LLN162" s="129"/>
      <c r="LLO162" s="129"/>
      <c r="LLP162" s="129"/>
      <c r="LLQ162" s="129"/>
      <c r="LLR162" s="129"/>
      <c r="LLS162" s="129"/>
      <c r="LLT162" s="129"/>
      <c r="LLU162" s="129"/>
      <c r="LLV162" s="129"/>
      <c r="LLW162" s="129"/>
      <c r="LLX162" s="129"/>
      <c r="LLY162" s="129"/>
      <c r="LLZ162" s="129"/>
      <c r="LMA162" s="129"/>
      <c r="LMB162" s="129"/>
      <c r="LMC162" s="129"/>
      <c r="LMD162" s="129"/>
      <c r="LME162" s="129"/>
      <c r="LMF162" s="129"/>
      <c r="LMG162" s="129"/>
      <c r="LMH162" s="129"/>
      <c r="LMI162" s="129"/>
      <c r="LMJ162" s="129"/>
      <c r="LMK162" s="129"/>
      <c r="LML162" s="129"/>
      <c r="LMM162" s="129"/>
      <c r="LMN162" s="129"/>
      <c r="LMO162" s="129"/>
      <c r="LMP162" s="129"/>
      <c r="LMQ162" s="129"/>
      <c r="LMR162" s="129"/>
      <c r="LMS162" s="129"/>
      <c r="LMT162" s="129"/>
      <c r="LMU162" s="129"/>
      <c r="LMV162" s="129"/>
      <c r="LMW162" s="129"/>
      <c r="LMX162" s="129"/>
      <c r="LMY162" s="129"/>
      <c r="LMZ162" s="129"/>
      <c r="LNA162" s="129"/>
      <c r="LNB162" s="129"/>
      <c r="LNC162" s="129"/>
      <c r="LND162" s="129"/>
      <c r="LNE162" s="129"/>
      <c r="LNF162" s="129"/>
      <c r="LNG162" s="129"/>
      <c r="LNH162" s="129"/>
      <c r="LNI162" s="129"/>
      <c r="LNJ162" s="129"/>
      <c r="LNK162" s="129"/>
      <c r="LNL162" s="129"/>
      <c r="LNM162" s="129"/>
      <c r="LNN162" s="129"/>
      <c r="LNO162" s="129"/>
      <c r="LNP162" s="129"/>
      <c r="LNQ162" s="129"/>
      <c r="LNR162" s="129"/>
      <c r="LNS162" s="129"/>
      <c r="LNT162" s="129"/>
      <c r="LNU162" s="129"/>
      <c r="LNV162" s="129"/>
      <c r="LNW162" s="129"/>
      <c r="LNX162" s="129"/>
      <c r="LNY162" s="129"/>
      <c r="LNZ162" s="129"/>
      <c r="LOA162" s="129"/>
      <c r="LOB162" s="129"/>
      <c r="LOC162" s="129"/>
      <c r="LOD162" s="129"/>
      <c r="LOE162" s="129"/>
      <c r="LOF162" s="129"/>
      <c r="LOG162" s="129"/>
      <c r="LOH162" s="129"/>
      <c r="LOI162" s="129"/>
      <c r="LOJ162" s="129"/>
      <c r="LOK162" s="129"/>
      <c r="LOL162" s="129"/>
      <c r="LOM162" s="129"/>
      <c r="LON162" s="129"/>
      <c r="LOO162" s="129"/>
      <c r="LOP162" s="129"/>
      <c r="LOQ162" s="129"/>
      <c r="LOR162" s="129"/>
      <c r="LOS162" s="129"/>
      <c r="LOT162" s="129"/>
      <c r="LOU162" s="129"/>
      <c r="LOV162" s="129"/>
      <c r="LOW162" s="129"/>
      <c r="LOX162" s="129"/>
      <c r="LOY162" s="129"/>
      <c r="LOZ162" s="129"/>
      <c r="LPA162" s="129"/>
      <c r="LPB162" s="129"/>
      <c r="LPC162" s="129"/>
      <c r="LPD162" s="129"/>
      <c r="LPE162" s="129"/>
      <c r="LPF162" s="129"/>
      <c r="LPG162" s="129"/>
      <c r="LPH162" s="129"/>
      <c r="LPI162" s="129"/>
      <c r="LPJ162" s="129"/>
      <c r="LPK162" s="129"/>
      <c r="LPL162" s="129"/>
      <c r="LPM162" s="129"/>
      <c r="LPN162" s="129"/>
      <c r="LPO162" s="129"/>
      <c r="LPP162" s="129"/>
      <c r="LPQ162" s="129"/>
      <c r="LPR162" s="129"/>
      <c r="LPS162" s="129"/>
      <c r="LPT162" s="129"/>
      <c r="LPU162" s="129"/>
      <c r="LPV162" s="129"/>
      <c r="LPW162" s="129"/>
      <c r="LPX162" s="129"/>
      <c r="LPY162" s="129"/>
      <c r="LPZ162" s="129"/>
      <c r="LQA162" s="129"/>
      <c r="LQB162" s="129"/>
      <c r="LQC162" s="129"/>
      <c r="LQD162" s="129"/>
      <c r="LQE162" s="129"/>
      <c r="LQF162" s="129"/>
      <c r="LQG162" s="129"/>
      <c r="LQH162" s="129"/>
      <c r="LQI162" s="129"/>
      <c r="LQJ162" s="129"/>
      <c r="LQK162" s="129"/>
      <c r="LQL162" s="129"/>
      <c r="LQM162" s="129"/>
      <c r="LQN162" s="129"/>
      <c r="LQO162" s="129"/>
      <c r="LQP162" s="129"/>
      <c r="LQQ162" s="129"/>
      <c r="LQR162" s="129"/>
      <c r="LQS162" s="129"/>
      <c r="LQT162" s="129"/>
      <c r="LQU162" s="129"/>
      <c r="LQV162" s="129"/>
      <c r="LQW162" s="129"/>
      <c r="LQX162" s="129"/>
      <c r="LQY162" s="129"/>
      <c r="LQZ162" s="129"/>
      <c r="LRA162" s="129"/>
      <c r="LRB162" s="129"/>
      <c r="LRC162" s="129"/>
      <c r="LRD162" s="129"/>
      <c r="LRE162" s="129"/>
      <c r="LRF162" s="129"/>
      <c r="LRG162" s="129"/>
      <c r="LRH162" s="129"/>
      <c r="LRI162" s="129"/>
      <c r="LRJ162" s="129"/>
      <c r="LRK162" s="129"/>
      <c r="LRL162" s="129"/>
      <c r="LRM162" s="129"/>
      <c r="LRN162" s="129"/>
      <c r="LRO162" s="129"/>
      <c r="LRP162" s="129"/>
      <c r="LRQ162" s="129"/>
      <c r="LRR162" s="129"/>
      <c r="LRS162" s="129"/>
      <c r="LRT162" s="129"/>
      <c r="LRU162" s="129"/>
      <c r="LRV162" s="129"/>
      <c r="LRW162" s="129"/>
      <c r="LRX162" s="129"/>
      <c r="LRY162" s="129"/>
      <c r="LRZ162" s="129"/>
      <c r="LSA162" s="129"/>
      <c r="LSB162" s="129"/>
      <c r="LSC162" s="129"/>
      <c r="LSD162" s="129"/>
      <c r="LSE162" s="129"/>
      <c r="LSF162" s="129"/>
      <c r="LSG162" s="129"/>
      <c r="LSH162" s="129"/>
      <c r="LSI162" s="129"/>
      <c r="LSJ162" s="129"/>
      <c r="LSK162" s="129"/>
      <c r="LSL162" s="129"/>
      <c r="LSM162" s="129"/>
      <c r="LSN162" s="129"/>
      <c r="LSO162" s="129"/>
      <c r="LSP162" s="129"/>
      <c r="LSQ162" s="129"/>
      <c r="LSR162" s="129"/>
      <c r="LSS162" s="129"/>
      <c r="LST162" s="129"/>
      <c r="LSU162" s="129"/>
      <c r="LSV162" s="129"/>
      <c r="LSW162" s="129"/>
      <c r="LSX162" s="129"/>
      <c r="LSY162" s="129"/>
      <c r="LSZ162" s="129"/>
      <c r="LTA162" s="129"/>
      <c r="LTB162" s="129"/>
      <c r="LTC162" s="129"/>
      <c r="LTD162" s="129"/>
      <c r="LTE162" s="129"/>
      <c r="LTF162" s="129"/>
      <c r="LTG162" s="129"/>
      <c r="LTH162" s="129"/>
      <c r="LTI162" s="129"/>
      <c r="LTJ162" s="129"/>
      <c r="LTK162" s="129"/>
      <c r="LTL162" s="129"/>
      <c r="LTM162" s="129"/>
      <c r="LTN162" s="129"/>
      <c r="LTO162" s="129"/>
      <c r="LTP162" s="129"/>
      <c r="LTQ162" s="129"/>
      <c r="LTR162" s="129"/>
      <c r="LTS162" s="129"/>
      <c r="LTT162" s="129"/>
      <c r="LTU162" s="129"/>
      <c r="LTV162" s="129"/>
      <c r="LTW162" s="129"/>
      <c r="LTX162" s="129"/>
      <c r="LTY162" s="129"/>
      <c r="LTZ162" s="129"/>
      <c r="LUA162" s="129"/>
      <c r="LUB162" s="129"/>
      <c r="LUC162" s="129"/>
      <c r="LUD162" s="129"/>
      <c r="LUE162" s="129"/>
      <c r="LUF162" s="129"/>
      <c r="LUG162" s="129"/>
      <c r="LUH162" s="129"/>
      <c r="LUI162" s="129"/>
      <c r="LUJ162" s="129"/>
      <c r="LUK162" s="129"/>
      <c r="LUL162" s="129"/>
      <c r="LUM162" s="129"/>
      <c r="LUN162" s="129"/>
      <c r="LUO162" s="129"/>
      <c r="LUP162" s="129"/>
      <c r="LUQ162" s="129"/>
      <c r="LUR162" s="129"/>
      <c r="LUS162" s="129"/>
      <c r="LUT162" s="129"/>
      <c r="LUU162" s="129"/>
      <c r="LUV162" s="129"/>
      <c r="LUW162" s="129"/>
      <c r="LUX162" s="129"/>
      <c r="LUY162" s="129"/>
      <c r="LUZ162" s="129"/>
      <c r="LVA162" s="129"/>
      <c r="LVB162" s="129"/>
      <c r="LVC162" s="129"/>
      <c r="LVD162" s="129"/>
      <c r="LVE162" s="129"/>
      <c r="LVF162" s="129"/>
      <c r="LVG162" s="129"/>
      <c r="LVH162" s="129"/>
      <c r="LVI162" s="129"/>
      <c r="LVJ162" s="129"/>
      <c r="LVK162" s="129"/>
      <c r="LVL162" s="129"/>
      <c r="LVM162" s="129"/>
      <c r="LVN162" s="129"/>
      <c r="LVO162" s="129"/>
      <c r="LVP162" s="129"/>
      <c r="LVQ162" s="129"/>
      <c r="LVR162" s="129"/>
      <c r="LVS162" s="129"/>
      <c r="LVT162" s="129"/>
      <c r="LVU162" s="129"/>
      <c r="LVV162" s="129"/>
      <c r="LVW162" s="129"/>
      <c r="LVX162" s="129"/>
      <c r="LVY162" s="129"/>
      <c r="LVZ162" s="129"/>
      <c r="LWA162" s="129"/>
      <c r="LWB162" s="129"/>
      <c r="LWC162" s="129"/>
      <c r="LWD162" s="129"/>
      <c r="LWE162" s="129"/>
      <c r="LWF162" s="129"/>
      <c r="LWG162" s="129"/>
      <c r="LWH162" s="129"/>
      <c r="LWI162" s="129"/>
      <c r="LWJ162" s="129"/>
      <c r="LWK162" s="129"/>
      <c r="LWL162" s="129"/>
      <c r="LWM162" s="129"/>
      <c r="LWN162" s="129"/>
      <c r="LWO162" s="129"/>
      <c r="LWP162" s="129"/>
      <c r="LWQ162" s="129"/>
      <c r="LWR162" s="129"/>
      <c r="LWS162" s="129"/>
      <c r="LWT162" s="129"/>
      <c r="LWU162" s="129"/>
      <c r="LWV162" s="129"/>
      <c r="LWW162" s="129"/>
      <c r="LWX162" s="129"/>
      <c r="LWY162" s="129"/>
      <c r="LWZ162" s="129"/>
      <c r="LXA162" s="129"/>
      <c r="LXB162" s="129"/>
      <c r="LXC162" s="129"/>
      <c r="LXD162" s="129"/>
      <c r="LXE162" s="129"/>
      <c r="LXF162" s="129"/>
      <c r="LXG162" s="129"/>
      <c r="LXH162" s="129"/>
      <c r="LXI162" s="129"/>
      <c r="LXJ162" s="129"/>
      <c r="LXK162" s="129"/>
      <c r="LXL162" s="129"/>
      <c r="LXM162" s="129"/>
      <c r="LXN162" s="129"/>
      <c r="LXO162" s="129"/>
      <c r="LXP162" s="129"/>
      <c r="LXQ162" s="129"/>
      <c r="LXR162" s="129"/>
      <c r="LXS162" s="129"/>
      <c r="LXT162" s="129"/>
      <c r="LXU162" s="129"/>
      <c r="LXV162" s="129"/>
      <c r="LXW162" s="129"/>
      <c r="LXX162" s="129"/>
      <c r="LXY162" s="129"/>
      <c r="LXZ162" s="129"/>
      <c r="LYA162" s="129"/>
      <c r="LYB162" s="129"/>
      <c r="LYC162" s="129"/>
      <c r="LYD162" s="129"/>
      <c r="LYE162" s="129"/>
      <c r="LYF162" s="129"/>
      <c r="LYG162" s="129"/>
      <c r="LYH162" s="129"/>
      <c r="LYI162" s="129"/>
      <c r="LYJ162" s="129"/>
      <c r="LYK162" s="129"/>
      <c r="LYL162" s="129"/>
      <c r="LYM162" s="129"/>
      <c r="LYN162" s="129"/>
      <c r="LYO162" s="129"/>
      <c r="LYP162" s="129"/>
      <c r="LYQ162" s="129"/>
      <c r="LYR162" s="129"/>
      <c r="LYS162" s="129"/>
      <c r="LYT162" s="129"/>
      <c r="LYU162" s="129"/>
      <c r="LYV162" s="129"/>
      <c r="LYW162" s="129"/>
      <c r="LYX162" s="129"/>
      <c r="LYY162" s="129"/>
      <c r="LYZ162" s="129"/>
      <c r="LZA162" s="129"/>
      <c r="LZB162" s="129"/>
      <c r="LZC162" s="129"/>
      <c r="LZD162" s="129"/>
      <c r="LZE162" s="129"/>
      <c r="LZF162" s="129"/>
      <c r="LZG162" s="129"/>
      <c r="LZH162" s="129"/>
      <c r="LZI162" s="129"/>
      <c r="LZJ162" s="129"/>
      <c r="LZK162" s="129"/>
      <c r="LZL162" s="129"/>
      <c r="LZM162" s="129"/>
      <c r="LZN162" s="129"/>
      <c r="LZO162" s="129"/>
      <c r="LZP162" s="129"/>
      <c r="LZQ162" s="129"/>
      <c r="LZR162" s="129"/>
      <c r="LZS162" s="129"/>
      <c r="LZT162" s="129"/>
      <c r="LZU162" s="129"/>
      <c r="LZV162" s="129"/>
      <c r="LZW162" s="129"/>
      <c r="LZX162" s="129"/>
      <c r="LZY162" s="129"/>
      <c r="LZZ162" s="129"/>
      <c r="MAA162" s="129"/>
      <c r="MAB162" s="129"/>
      <c r="MAC162" s="129"/>
      <c r="MAD162" s="129"/>
      <c r="MAE162" s="129"/>
      <c r="MAF162" s="129"/>
      <c r="MAG162" s="129"/>
      <c r="MAH162" s="129"/>
      <c r="MAI162" s="129"/>
      <c r="MAJ162" s="129"/>
      <c r="MAK162" s="129"/>
      <c r="MAL162" s="129"/>
      <c r="MAM162" s="129"/>
      <c r="MAN162" s="129"/>
      <c r="MAO162" s="129"/>
      <c r="MAP162" s="129"/>
      <c r="MAQ162" s="129"/>
      <c r="MAR162" s="129"/>
      <c r="MAS162" s="129"/>
      <c r="MAT162" s="129"/>
      <c r="MAU162" s="129"/>
      <c r="MAV162" s="129"/>
      <c r="MAW162" s="129"/>
      <c r="MAX162" s="129"/>
      <c r="MAY162" s="129"/>
      <c r="MAZ162" s="129"/>
      <c r="MBA162" s="129"/>
      <c r="MBB162" s="129"/>
      <c r="MBC162" s="129"/>
      <c r="MBD162" s="129"/>
      <c r="MBE162" s="129"/>
      <c r="MBF162" s="129"/>
      <c r="MBG162" s="129"/>
      <c r="MBH162" s="129"/>
      <c r="MBI162" s="129"/>
      <c r="MBJ162" s="129"/>
      <c r="MBK162" s="129"/>
      <c r="MBL162" s="129"/>
      <c r="MBM162" s="129"/>
      <c r="MBN162" s="129"/>
      <c r="MBO162" s="129"/>
      <c r="MBP162" s="129"/>
      <c r="MBQ162" s="129"/>
      <c r="MBR162" s="129"/>
      <c r="MBS162" s="129"/>
      <c r="MBT162" s="129"/>
      <c r="MBU162" s="129"/>
      <c r="MBV162" s="129"/>
      <c r="MBW162" s="129"/>
      <c r="MBX162" s="129"/>
      <c r="MBY162" s="129"/>
      <c r="MBZ162" s="129"/>
      <c r="MCA162" s="129"/>
      <c r="MCB162" s="129"/>
      <c r="MCC162" s="129"/>
      <c r="MCD162" s="129"/>
      <c r="MCE162" s="129"/>
      <c r="MCF162" s="129"/>
      <c r="MCG162" s="129"/>
      <c r="MCH162" s="129"/>
      <c r="MCI162" s="129"/>
      <c r="MCJ162" s="129"/>
      <c r="MCK162" s="129"/>
      <c r="MCL162" s="129"/>
      <c r="MCM162" s="129"/>
      <c r="MCN162" s="129"/>
      <c r="MCO162" s="129"/>
      <c r="MCP162" s="129"/>
      <c r="MCQ162" s="129"/>
      <c r="MCR162" s="129"/>
      <c r="MCS162" s="129"/>
      <c r="MCT162" s="129"/>
      <c r="MCU162" s="129"/>
      <c r="MCV162" s="129"/>
      <c r="MCW162" s="129"/>
      <c r="MCX162" s="129"/>
      <c r="MCY162" s="129"/>
      <c r="MCZ162" s="129"/>
      <c r="MDA162" s="129"/>
      <c r="MDB162" s="129"/>
      <c r="MDC162" s="129"/>
      <c r="MDD162" s="129"/>
      <c r="MDE162" s="129"/>
      <c r="MDF162" s="129"/>
      <c r="MDG162" s="129"/>
      <c r="MDH162" s="129"/>
      <c r="MDI162" s="129"/>
      <c r="MDJ162" s="129"/>
      <c r="MDK162" s="129"/>
      <c r="MDL162" s="129"/>
      <c r="MDM162" s="129"/>
      <c r="MDN162" s="129"/>
      <c r="MDO162" s="129"/>
      <c r="MDP162" s="129"/>
      <c r="MDQ162" s="129"/>
      <c r="MDR162" s="129"/>
      <c r="MDS162" s="129"/>
      <c r="MDT162" s="129"/>
      <c r="MDU162" s="129"/>
      <c r="MDV162" s="129"/>
      <c r="MDW162" s="129"/>
      <c r="MDX162" s="129"/>
      <c r="MDY162" s="129"/>
      <c r="MDZ162" s="129"/>
      <c r="MEA162" s="129"/>
      <c r="MEB162" s="129"/>
      <c r="MEC162" s="129"/>
      <c r="MED162" s="129"/>
      <c r="MEE162" s="129"/>
      <c r="MEF162" s="129"/>
      <c r="MEG162" s="129"/>
      <c r="MEH162" s="129"/>
      <c r="MEI162" s="129"/>
      <c r="MEJ162" s="129"/>
      <c r="MEK162" s="129"/>
      <c r="MEL162" s="129"/>
      <c r="MEM162" s="129"/>
      <c r="MEN162" s="129"/>
      <c r="MEO162" s="129"/>
      <c r="MEP162" s="129"/>
      <c r="MEQ162" s="129"/>
      <c r="MER162" s="129"/>
      <c r="MES162" s="129"/>
      <c r="MET162" s="129"/>
      <c r="MEU162" s="129"/>
      <c r="MEV162" s="129"/>
      <c r="MEW162" s="129"/>
      <c r="MEX162" s="129"/>
      <c r="MEY162" s="129"/>
      <c r="MEZ162" s="129"/>
      <c r="MFA162" s="129"/>
      <c r="MFB162" s="129"/>
      <c r="MFC162" s="129"/>
      <c r="MFD162" s="129"/>
      <c r="MFE162" s="129"/>
      <c r="MFF162" s="129"/>
      <c r="MFG162" s="129"/>
      <c r="MFH162" s="129"/>
      <c r="MFI162" s="129"/>
      <c r="MFJ162" s="129"/>
      <c r="MFK162" s="129"/>
      <c r="MFL162" s="129"/>
      <c r="MFM162" s="129"/>
      <c r="MFN162" s="129"/>
      <c r="MFO162" s="129"/>
      <c r="MFP162" s="129"/>
      <c r="MFQ162" s="129"/>
      <c r="MFR162" s="129"/>
      <c r="MFS162" s="129"/>
      <c r="MFT162" s="129"/>
      <c r="MFU162" s="129"/>
      <c r="MFV162" s="129"/>
      <c r="MFW162" s="129"/>
      <c r="MFX162" s="129"/>
      <c r="MFY162" s="129"/>
      <c r="MFZ162" s="129"/>
      <c r="MGA162" s="129"/>
      <c r="MGB162" s="129"/>
      <c r="MGC162" s="129"/>
      <c r="MGD162" s="129"/>
      <c r="MGE162" s="129"/>
      <c r="MGF162" s="129"/>
      <c r="MGG162" s="129"/>
      <c r="MGH162" s="129"/>
      <c r="MGI162" s="129"/>
      <c r="MGJ162" s="129"/>
      <c r="MGK162" s="129"/>
      <c r="MGL162" s="129"/>
      <c r="MGM162" s="129"/>
      <c r="MGN162" s="129"/>
      <c r="MGO162" s="129"/>
      <c r="MGP162" s="129"/>
      <c r="MGQ162" s="129"/>
      <c r="MGR162" s="129"/>
      <c r="MGS162" s="129"/>
      <c r="MGT162" s="129"/>
      <c r="MGU162" s="129"/>
      <c r="MGV162" s="129"/>
      <c r="MGW162" s="129"/>
      <c r="MGX162" s="129"/>
      <c r="MGY162" s="129"/>
      <c r="MGZ162" s="129"/>
      <c r="MHA162" s="129"/>
      <c r="MHB162" s="129"/>
      <c r="MHC162" s="129"/>
      <c r="MHD162" s="129"/>
      <c r="MHE162" s="129"/>
      <c r="MHF162" s="129"/>
      <c r="MHG162" s="129"/>
      <c r="MHH162" s="129"/>
      <c r="MHI162" s="129"/>
      <c r="MHJ162" s="129"/>
      <c r="MHK162" s="129"/>
      <c r="MHL162" s="129"/>
      <c r="MHM162" s="129"/>
      <c r="MHN162" s="129"/>
      <c r="MHO162" s="129"/>
      <c r="MHP162" s="129"/>
      <c r="MHQ162" s="129"/>
      <c r="MHR162" s="129"/>
      <c r="MHS162" s="129"/>
      <c r="MHT162" s="129"/>
      <c r="MHU162" s="129"/>
      <c r="MHV162" s="129"/>
      <c r="MHW162" s="129"/>
      <c r="MHX162" s="129"/>
      <c r="MHY162" s="129"/>
      <c r="MHZ162" s="129"/>
      <c r="MIA162" s="129"/>
      <c r="MIB162" s="129"/>
      <c r="MIC162" s="129"/>
      <c r="MID162" s="129"/>
      <c r="MIE162" s="129"/>
      <c r="MIF162" s="129"/>
      <c r="MIG162" s="129"/>
      <c r="MIH162" s="129"/>
      <c r="MII162" s="129"/>
      <c r="MIJ162" s="129"/>
      <c r="MIK162" s="129"/>
      <c r="MIL162" s="129"/>
      <c r="MIM162" s="129"/>
      <c r="MIN162" s="129"/>
      <c r="MIO162" s="129"/>
      <c r="MIP162" s="129"/>
      <c r="MIQ162" s="129"/>
      <c r="MIR162" s="129"/>
      <c r="MIS162" s="129"/>
      <c r="MIT162" s="129"/>
      <c r="MIU162" s="129"/>
      <c r="MIV162" s="129"/>
      <c r="MIW162" s="129"/>
      <c r="MIX162" s="129"/>
      <c r="MIY162" s="129"/>
      <c r="MIZ162" s="129"/>
      <c r="MJA162" s="129"/>
      <c r="MJB162" s="129"/>
      <c r="MJC162" s="129"/>
      <c r="MJD162" s="129"/>
      <c r="MJE162" s="129"/>
      <c r="MJF162" s="129"/>
      <c r="MJG162" s="129"/>
      <c r="MJH162" s="129"/>
      <c r="MJI162" s="129"/>
      <c r="MJJ162" s="129"/>
      <c r="MJK162" s="129"/>
      <c r="MJL162" s="129"/>
      <c r="MJM162" s="129"/>
      <c r="MJN162" s="129"/>
      <c r="MJO162" s="129"/>
      <c r="MJP162" s="129"/>
      <c r="MJQ162" s="129"/>
      <c r="MJR162" s="129"/>
      <c r="MJS162" s="129"/>
      <c r="MJT162" s="129"/>
      <c r="MJU162" s="129"/>
      <c r="MJV162" s="129"/>
      <c r="MJW162" s="129"/>
      <c r="MJX162" s="129"/>
      <c r="MJY162" s="129"/>
      <c r="MJZ162" s="129"/>
      <c r="MKA162" s="129"/>
      <c r="MKB162" s="129"/>
      <c r="MKC162" s="129"/>
      <c r="MKD162" s="129"/>
      <c r="MKE162" s="129"/>
      <c r="MKF162" s="129"/>
      <c r="MKG162" s="129"/>
      <c r="MKH162" s="129"/>
      <c r="MKI162" s="129"/>
      <c r="MKJ162" s="129"/>
      <c r="MKK162" s="129"/>
      <c r="MKL162" s="129"/>
      <c r="MKM162" s="129"/>
      <c r="MKN162" s="129"/>
      <c r="MKO162" s="129"/>
      <c r="MKP162" s="129"/>
      <c r="MKQ162" s="129"/>
      <c r="MKR162" s="129"/>
      <c r="MKS162" s="129"/>
      <c r="MKT162" s="129"/>
      <c r="MKU162" s="129"/>
      <c r="MKV162" s="129"/>
      <c r="MKW162" s="129"/>
      <c r="MKX162" s="129"/>
      <c r="MKY162" s="129"/>
      <c r="MKZ162" s="129"/>
      <c r="MLA162" s="129"/>
      <c r="MLB162" s="129"/>
      <c r="MLC162" s="129"/>
      <c r="MLD162" s="129"/>
      <c r="MLE162" s="129"/>
      <c r="MLF162" s="129"/>
      <c r="MLG162" s="129"/>
      <c r="MLH162" s="129"/>
      <c r="MLI162" s="129"/>
      <c r="MLJ162" s="129"/>
      <c r="MLK162" s="129"/>
      <c r="MLL162" s="129"/>
      <c r="MLM162" s="129"/>
      <c r="MLN162" s="129"/>
      <c r="MLO162" s="129"/>
      <c r="MLP162" s="129"/>
      <c r="MLQ162" s="129"/>
      <c r="MLR162" s="129"/>
      <c r="MLS162" s="129"/>
      <c r="MLT162" s="129"/>
      <c r="MLU162" s="129"/>
      <c r="MLV162" s="129"/>
      <c r="MLW162" s="129"/>
      <c r="MLX162" s="129"/>
      <c r="MLY162" s="129"/>
      <c r="MLZ162" s="129"/>
      <c r="MMA162" s="129"/>
      <c r="MMB162" s="129"/>
      <c r="MMC162" s="129"/>
      <c r="MMD162" s="129"/>
      <c r="MME162" s="129"/>
      <c r="MMF162" s="129"/>
      <c r="MMG162" s="129"/>
      <c r="MMH162" s="129"/>
      <c r="MMI162" s="129"/>
      <c r="MMJ162" s="129"/>
      <c r="MMK162" s="129"/>
      <c r="MML162" s="129"/>
      <c r="MMM162" s="129"/>
      <c r="MMN162" s="129"/>
      <c r="MMO162" s="129"/>
      <c r="MMP162" s="129"/>
      <c r="MMQ162" s="129"/>
      <c r="MMR162" s="129"/>
      <c r="MMS162" s="129"/>
      <c r="MMT162" s="129"/>
      <c r="MMU162" s="129"/>
      <c r="MMV162" s="129"/>
      <c r="MMW162" s="129"/>
      <c r="MMX162" s="129"/>
      <c r="MMY162" s="129"/>
      <c r="MMZ162" s="129"/>
      <c r="MNA162" s="129"/>
      <c r="MNB162" s="129"/>
      <c r="MNC162" s="129"/>
      <c r="MND162" s="129"/>
      <c r="MNE162" s="129"/>
      <c r="MNF162" s="129"/>
      <c r="MNG162" s="129"/>
      <c r="MNH162" s="129"/>
      <c r="MNI162" s="129"/>
      <c r="MNJ162" s="129"/>
      <c r="MNK162" s="129"/>
      <c r="MNL162" s="129"/>
      <c r="MNM162" s="129"/>
      <c r="MNN162" s="129"/>
      <c r="MNO162" s="129"/>
      <c r="MNP162" s="129"/>
      <c r="MNQ162" s="129"/>
      <c r="MNR162" s="129"/>
      <c r="MNS162" s="129"/>
      <c r="MNT162" s="129"/>
      <c r="MNU162" s="129"/>
      <c r="MNV162" s="129"/>
      <c r="MNW162" s="129"/>
      <c r="MNX162" s="129"/>
      <c r="MNY162" s="129"/>
      <c r="MNZ162" s="129"/>
      <c r="MOA162" s="129"/>
      <c r="MOB162" s="129"/>
      <c r="MOC162" s="129"/>
      <c r="MOD162" s="129"/>
      <c r="MOE162" s="129"/>
      <c r="MOF162" s="129"/>
      <c r="MOG162" s="129"/>
      <c r="MOH162" s="129"/>
      <c r="MOI162" s="129"/>
      <c r="MOJ162" s="129"/>
      <c r="MOK162" s="129"/>
      <c r="MOL162" s="129"/>
      <c r="MOM162" s="129"/>
      <c r="MON162" s="129"/>
      <c r="MOO162" s="129"/>
      <c r="MOP162" s="129"/>
      <c r="MOQ162" s="129"/>
      <c r="MOR162" s="129"/>
      <c r="MOS162" s="129"/>
      <c r="MOT162" s="129"/>
      <c r="MOU162" s="129"/>
      <c r="MOV162" s="129"/>
      <c r="MOW162" s="129"/>
      <c r="MOX162" s="129"/>
      <c r="MOY162" s="129"/>
      <c r="MOZ162" s="129"/>
      <c r="MPA162" s="129"/>
      <c r="MPB162" s="129"/>
      <c r="MPC162" s="129"/>
      <c r="MPD162" s="129"/>
      <c r="MPE162" s="129"/>
      <c r="MPF162" s="129"/>
      <c r="MPG162" s="129"/>
      <c r="MPH162" s="129"/>
      <c r="MPI162" s="129"/>
      <c r="MPJ162" s="129"/>
      <c r="MPK162" s="129"/>
      <c r="MPL162" s="129"/>
      <c r="MPM162" s="129"/>
      <c r="MPN162" s="129"/>
      <c r="MPO162" s="129"/>
      <c r="MPP162" s="129"/>
      <c r="MPQ162" s="129"/>
      <c r="MPR162" s="129"/>
      <c r="MPS162" s="129"/>
      <c r="MPT162" s="129"/>
      <c r="MPU162" s="129"/>
      <c r="MPV162" s="129"/>
      <c r="MPW162" s="129"/>
      <c r="MPX162" s="129"/>
      <c r="MPY162" s="129"/>
      <c r="MPZ162" s="129"/>
      <c r="MQA162" s="129"/>
      <c r="MQB162" s="129"/>
      <c r="MQC162" s="129"/>
      <c r="MQD162" s="129"/>
      <c r="MQE162" s="129"/>
      <c r="MQF162" s="129"/>
      <c r="MQG162" s="129"/>
      <c r="MQH162" s="129"/>
      <c r="MQI162" s="129"/>
      <c r="MQJ162" s="129"/>
      <c r="MQK162" s="129"/>
      <c r="MQL162" s="129"/>
      <c r="MQM162" s="129"/>
      <c r="MQN162" s="129"/>
      <c r="MQO162" s="129"/>
      <c r="MQP162" s="129"/>
      <c r="MQQ162" s="129"/>
      <c r="MQR162" s="129"/>
      <c r="MQS162" s="129"/>
      <c r="MQT162" s="129"/>
      <c r="MQU162" s="129"/>
      <c r="MQV162" s="129"/>
      <c r="MQW162" s="129"/>
      <c r="MQX162" s="129"/>
      <c r="MQY162" s="129"/>
      <c r="MQZ162" s="129"/>
      <c r="MRA162" s="129"/>
      <c r="MRB162" s="129"/>
      <c r="MRC162" s="129"/>
      <c r="MRD162" s="129"/>
      <c r="MRE162" s="129"/>
      <c r="MRF162" s="129"/>
      <c r="MRG162" s="129"/>
      <c r="MRH162" s="129"/>
      <c r="MRI162" s="129"/>
      <c r="MRJ162" s="129"/>
      <c r="MRK162" s="129"/>
      <c r="MRL162" s="129"/>
      <c r="MRM162" s="129"/>
      <c r="MRN162" s="129"/>
      <c r="MRO162" s="129"/>
      <c r="MRP162" s="129"/>
      <c r="MRQ162" s="129"/>
      <c r="MRR162" s="129"/>
      <c r="MRS162" s="129"/>
      <c r="MRT162" s="129"/>
      <c r="MRU162" s="129"/>
      <c r="MRV162" s="129"/>
      <c r="MRW162" s="129"/>
      <c r="MRX162" s="129"/>
      <c r="MRY162" s="129"/>
      <c r="MRZ162" s="129"/>
      <c r="MSA162" s="129"/>
      <c r="MSB162" s="129"/>
      <c r="MSC162" s="129"/>
      <c r="MSD162" s="129"/>
      <c r="MSE162" s="129"/>
      <c r="MSF162" s="129"/>
      <c r="MSG162" s="129"/>
      <c r="MSH162" s="129"/>
      <c r="MSI162" s="129"/>
      <c r="MSJ162" s="129"/>
      <c r="MSK162" s="129"/>
      <c r="MSL162" s="129"/>
      <c r="MSM162" s="129"/>
      <c r="MSN162" s="129"/>
      <c r="MSO162" s="129"/>
      <c r="MSP162" s="129"/>
      <c r="MSQ162" s="129"/>
      <c r="MSR162" s="129"/>
      <c r="MSS162" s="129"/>
      <c r="MST162" s="129"/>
      <c r="MSU162" s="129"/>
      <c r="MSV162" s="129"/>
      <c r="MSW162" s="129"/>
      <c r="MSX162" s="129"/>
      <c r="MSY162" s="129"/>
      <c r="MSZ162" s="129"/>
      <c r="MTA162" s="129"/>
      <c r="MTB162" s="129"/>
      <c r="MTC162" s="129"/>
      <c r="MTD162" s="129"/>
      <c r="MTE162" s="129"/>
      <c r="MTF162" s="129"/>
      <c r="MTG162" s="129"/>
      <c r="MTH162" s="129"/>
      <c r="MTI162" s="129"/>
      <c r="MTJ162" s="129"/>
      <c r="MTK162" s="129"/>
      <c r="MTL162" s="129"/>
      <c r="MTM162" s="129"/>
      <c r="MTN162" s="129"/>
      <c r="MTO162" s="129"/>
      <c r="MTP162" s="129"/>
      <c r="MTQ162" s="129"/>
      <c r="MTR162" s="129"/>
      <c r="MTS162" s="129"/>
      <c r="MTT162" s="129"/>
      <c r="MTU162" s="129"/>
      <c r="MTV162" s="129"/>
      <c r="MTW162" s="129"/>
      <c r="MTX162" s="129"/>
      <c r="MTY162" s="129"/>
      <c r="MTZ162" s="129"/>
      <c r="MUA162" s="129"/>
      <c r="MUB162" s="129"/>
      <c r="MUC162" s="129"/>
      <c r="MUD162" s="129"/>
      <c r="MUE162" s="129"/>
      <c r="MUF162" s="129"/>
      <c r="MUG162" s="129"/>
      <c r="MUH162" s="129"/>
      <c r="MUI162" s="129"/>
      <c r="MUJ162" s="129"/>
      <c r="MUK162" s="129"/>
      <c r="MUL162" s="129"/>
      <c r="MUM162" s="129"/>
      <c r="MUN162" s="129"/>
      <c r="MUO162" s="129"/>
      <c r="MUP162" s="129"/>
      <c r="MUQ162" s="129"/>
      <c r="MUR162" s="129"/>
      <c r="MUS162" s="129"/>
      <c r="MUT162" s="129"/>
      <c r="MUU162" s="129"/>
      <c r="MUV162" s="129"/>
      <c r="MUW162" s="129"/>
      <c r="MUX162" s="129"/>
      <c r="MUY162" s="129"/>
      <c r="MUZ162" s="129"/>
      <c r="MVA162" s="129"/>
      <c r="MVB162" s="129"/>
      <c r="MVC162" s="129"/>
      <c r="MVD162" s="129"/>
      <c r="MVE162" s="129"/>
      <c r="MVF162" s="129"/>
      <c r="MVG162" s="129"/>
      <c r="MVH162" s="129"/>
      <c r="MVI162" s="129"/>
      <c r="MVJ162" s="129"/>
      <c r="MVK162" s="129"/>
      <c r="MVL162" s="129"/>
      <c r="MVM162" s="129"/>
      <c r="MVN162" s="129"/>
      <c r="MVO162" s="129"/>
      <c r="MVP162" s="129"/>
      <c r="MVQ162" s="129"/>
      <c r="MVR162" s="129"/>
      <c r="MVS162" s="129"/>
      <c r="MVT162" s="129"/>
      <c r="MVU162" s="129"/>
      <c r="MVV162" s="129"/>
      <c r="MVW162" s="129"/>
      <c r="MVX162" s="129"/>
      <c r="MVY162" s="129"/>
      <c r="MVZ162" s="129"/>
      <c r="MWA162" s="129"/>
      <c r="MWB162" s="129"/>
      <c r="MWC162" s="129"/>
      <c r="MWD162" s="129"/>
      <c r="MWE162" s="129"/>
      <c r="MWF162" s="129"/>
      <c r="MWG162" s="129"/>
      <c r="MWH162" s="129"/>
      <c r="MWI162" s="129"/>
      <c r="MWJ162" s="129"/>
      <c r="MWK162" s="129"/>
      <c r="MWL162" s="129"/>
      <c r="MWM162" s="129"/>
      <c r="MWN162" s="129"/>
      <c r="MWO162" s="129"/>
      <c r="MWP162" s="129"/>
      <c r="MWQ162" s="129"/>
      <c r="MWR162" s="129"/>
      <c r="MWS162" s="129"/>
      <c r="MWT162" s="129"/>
      <c r="MWU162" s="129"/>
      <c r="MWV162" s="129"/>
      <c r="MWW162" s="129"/>
      <c r="MWX162" s="129"/>
      <c r="MWY162" s="129"/>
      <c r="MWZ162" s="129"/>
      <c r="MXA162" s="129"/>
      <c r="MXB162" s="129"/>
      <c r="MXC162" s="129"/>
      <c r="MXD162" s="129"/>
      <c r="MXE162" s="129"/>
      <c r="MXF162" s="129"/>
      <c r="MXG162" s="129"/>
      <c r="MXH162" s="129"/>
      <c r="MXI162" s="129"/>
      <c r="MXJ162" s="129"/>
      <c r="MXK162" s="129"/>
      <c r="MXL162" s="129"/>
      <c r="MXM162" s="129"/>
      <c r="MXN162" s="129"/>
      <c r="MXO162" s="129"/>
      <c r="MXP162" s="129"/>
      <c r="MXQ162" s="129"/>
      <c r="MXR162" s="129"/>
      <c r="MXS162" s="129"/>
      <c r="MXT162" s="129"/>
      <c r="MXU162" s="129"/>
      <c r="MXV162" s="129"/>
      <c r="MXW162" s="129"/>
      <c r="MXX162" s="129"/>
      <c r="MXY162" s="129"/>
      <c r="MXZ162" s="129"/>
      <c r="MYA162" s="129"/>
      <c r="MYB162" s="129"/>
      <c r="MYC162" s="129"/>
      <c r="MYD162" s="129"/>
      <c r="MYE162" s="129"/>
      <c r="MYF162" s="129"/>
      <c r="MYG162" s="129"/>
      <c r="MYH162" s="129"/>
      <c r="MYI162" s="129"/>
      <c r="MYJ162" s="129"/>
      <c r="MYK162" s="129"/>
      <c r="MYL162" s="129"/>
      <c r="MYM162" s="129"/>
      <c r="MYN162" s="129"/>
      <c r="MYO162" s="129"/>
      <c r="MYP162" s="129"/>
      <c r="MYQ162" s="129"/>
      <c r="MYR162" s="129"/>
      <c r="MYS162" s="129"/>
      <c r="MYT162" s="129"/>
      <c r="MYU162" s="129"/>
      <c r="MYV162" s="129"/>
      <c r="MYW162" s="129"/>
      <c r="MYX162" s="129"/>
      <c r="MYY162" s="129"/>
      <c r="MYZ162" s="129"/>
      <c r="MZA162" s="129"/>
      <c r="MZB162" s="129"/>
      <c r="MZC162" s="129"/>
      <c r="MZD162" s="129"/>
      <c r="MZE162" s="129"/>
      <c r="MZF162" s="129"/>
      <c r="MZG162" s="129"/>
      <c r="MZH162" s="129"/>
      <c r="MZI162" s="129"/>
      <c r="MZJ162" s="129"/>
      <c r="MZK162" s="129"/>
      <c r="MZL162" s="129"/>
      <c r="MZM162" s="129"/>
      <c r="MZN162" s="129"/>
      <c r="MZO162" s="129"/>
      <c r="MZP162" s="129"/>
      <c r="MZQ162" s="129"/>
      <c r="MZR162" s="129"/>
      <c r="MZS162" s="129"/>
      <c r="MZT162" s="129"/>
      <c r="MZU162" s="129"/>
      <c r="MZV162" s="129"/>
      <c r="MZW162" s="129"/>
      <c r="MZX162" s="129"/>
      <c r="MZY162" s="129"/>
      <c r="MZZ162" s="129"/>
      <c r="NAA162" s="129"/>
      <c r="NAB162" s="129"/>
      <c r="NAC162" s="129"/>
      <c r="NAD162" s="129"/>
      <c r="NAE162" s="129"/>
      <c r="NAF162" s="129"/>
      <c r="NAG162" s="129"/>
      <c r="NAH162" s="129"/>
      <c r="NAI162" s="129"/>
      <c r="NAJ162" s="129"/>
      <c r="NAK162" s="129"/>
      <c r="NAL162" s="129"/>
      <c r="NAM162" s="129"/>
      <c r="NAN162" s="129"/>
      <c r="NAO162" s="129"/>
      <c r="NAP162" s="129"/>
      <c r="NAQ162" s="129"/>
      <c r="NAR162" s="129"/>
      <c r="NAS162" s="129"/>
      <c r="NAT162" s="129"/>
      <c r="NAU162" s="129"/>
      <c r="NAV162" s="129"/>
      <c r="NAW162" s="129"/>
      <c r="NAX162" s="129"/>
      <c r="NAY162" s="129"/>
      <c r="NAZ162" s="129"/>
      <c r="NBA162" s="129"/>
      <c r="NBB162" s="129"/>
      <c r="NBC162" s="129"/>
      <c r="NBD162" s="129"/>
      <c r="NBE162" s="129"/>
      <c r="NBF162" s="129"/>
      <c r="NBG162" s="129"/>
      <c r="NBH162" s="129"/>
      <c r="NBI162" s="129"/>
      <c r="NBJ162" s="129"/>
      <c r="NBK162" s="129"/>
      <c r="NBL162" s="129"/>
      <c r="NBM162" s="129"/>
      <c r="NBN162" s="129"/>
      <c r="NBO162" s="129"/>
      <c r="NBP162" s="129"/>
      <c r="NBQ162" s="129"/>
      <c r="NBR162" s="129"/>
      <c r="NBS162" s="129"/>
      <c r="NBT162" s="129"/>
      <c r="NBU162" s="129"/>
      <c r="NBV162" s="129"/>
      <c r="NBW162" s="129"/>
      <c r="NBX162" s="129"/>
      <c r="NBY162" s="129"/>
      <c r="NBZ162" s="129"/>
      <c r="NCA162" s="129"/>
      <c r="NCB162" s="129"/>
      <c r="NCC162" s="129"/>
      <c r="NCD162" s="129"/>
      <c r="NCE162" s="129"/>
      <c r="NCF162" s="129"/>
      <c r="NCG162" s="129"/>
      <c r="NCH162" s="129"/>
      <c r="NCI162" s="129"/>
      <c r="NCJ162" s="129"/>
      <c r="NCK162" s="129"/>
      <c r="NCL162" s="129"/>
      <c r="NCM162" s="129"/>
      <c r="NCN162" s="129"/>
      <c r="NCO162" s="129"/>
      <c r="NCP162" s="129"/>
      <c r="NCQ162" s="129"/>
      <c r="NCR162" s="129"/>
      <c r="NCS162" s="129"/>
      <c r="NCT162" s="129"/>
      <c r="NCU162" s="129"/>
      <c r="NCV162" s="129"/>
      <c r="NCW162" s="129"/>
      <c r="NCX162" s="129"/>
      <c r="NCY162" s="129"/>
      <c r="NCZ162" s="129"/>
      <c r="NDA162" s="129"/>
      <c r="NDB162" s="129"/>
      <c r="NDC162" s="129"/>
      <c r="NDD162" s="129"/>
      <c r="NDE162" s="129"/>
      <c r="NDF162" s="129"/>
      <c r="NDG162" s="129"/>
      <c r="NDH162" s="129"/>
      <c r="NDI162" s="129"/>
      <c r="NDJ162" s="129"/>
      <c r="NDK162" s="129"/>
      <c r="NDL162" s="129"/>
      <c r="NDM162" s="129"/>
      <c r="NDN162" s="129"/>
      <c r="NDO162" s="129"/>
      <c r="NDP162" s="129"/>
      <c r="NDQ162" s="129"/>
      <c r="NDR162" s="129"/>
      <c r="NDS162" s="129"/>
      <c r="NDT162" s="129"/>
      <c r="NDU162" s="129"/>
      <c r="NDV162" s="129"/>
      <c r="NDW162" s="129"/>
      <c r="NDX162" s="129"/>
      <c r="NDY162" s="129"/>
      <c r="NDZ162" s="129"/>
      <c r="NEA162" s="129"/>
      <c r="NEB162" s="129"/>
      <c r="NEC162" s="129"/>
      <c r="NED162" s="129"/>
      <c r="NEE162" s="129"/>
      <c r="NEF162" s="129"/>
      <c r="NEG162" s="129"/>
      <c r="NEH162" s="129"/>
      <c r="NEI162" s="129"/>
      <c r="NEJ162" s="129"/>
      <c r="NEK162" s="129"/>
      <c r="NEL162" s="129"/>
      <c r="NEM162" s="129"/>
      <c r="NEN162" s="129"/>
      <c r="NEO162" s="129"/>
      <c r="NEP162" s="129"/>
      <c r="NEQ162" s="129"/>
      <c r="NER162" s="129"/>
      <c r="NES162" s="129"/>
      <c r="NET162" s="129"/>
      <c r="NEU162" s="129"/>
      <c r="NEV162" s="129"/>
      <c r="NEW162" s="129"/>
      <c r="NEX162" s="129"/>
      <c r="NEY162" s="129"/>
      <c r="NEZ162" s="129"/>
      <c r="NFA162" s="129"/>
      <c r="NFB162" s="129"/>
      <c r="NFC162" s="129"/>
      <c r="NFD162" s="129"/>
      <c r="NFE162" s="129"/>
      <c r="NFF162" s="129"/>
      <c r="NFG162" s="129"/>
      <c r="NFH162" s="129"/>
      <c r="NFI162" s="129"/>
      <c r="NFJ162" s="129"/>
      <c r="NFK162" s="129"/>
      <c r="NFL162" s="129"/>
      <c r="NFM162" s="129"/>
      <c r="NFN162" s="129"/>
      <c r="NFO162" s="129"/>
      <c r="NFP162" s="129"/>
      <c r="NFQ162" s="129"/>
      <c r="NFR162" s="129"/>
      <c r="NFS162" s="129"/>
      <c r="NFT162" s="129"/>
      <c r="NFU162" s="129"/>
      <c r="NFV162" s="129"/>
      <c r="NFW162" s="129"/>
      <c r="NFX162" s="129"/>
      <c r="NFY162" s="129"/>
      <c r="NFZ162" s="129"/>
      <c r="NGA162" s="129"/>
      <c r="NGB162" s="129"/>
      <c r="NGC162" s="129"/>
      <c r="NGD162" s="129"/>
      <c r="NGE162" s="129"/>
      <c r="NGF162" s="129"/>
      <c r="NGG162" s="129"/>
      <c r="NGH162" s="129"/>
      <c r="NGI162" s="129"/>
      <c r="NGJ162" s="129"/>
      <c r="NGK162" s="129"/>
      <c r="NGL162" s="129"/>
      <c r="NGM162" s="129"/>
      <c r="NGN162" s="129"/>
      <c r="NGO162" s="129"/>
      <c r="NGP162" s="129"/>
      <c r="NGQ162" s="129"/>
      <c r="NGR162" s="129"/>
      <c r="NGS162" s="129"/>
      <c r="NGT162" s="129"/>
      <c r="NGU162" s="129"/>
      <c r="NGV162" s="129"/>
      <c r="NGW162" s="129"/>
      <c r="NGX162" s="129"/>
      <c r="NGY162" s="129"/>
      <c r="NGZ162" s="129"/>
      <c r="NHA162" s="129"/>
      <c r="NHB162" s="129"/>
      <c r="NHC162" s="129"/>
      <c r="NHD162" s="129"/>
      <c r="NHE162" s="129"/>
      <c r="NHF162" s="129"/>
      <c r="NHG162" s="129"/>
      <c r="NHH162" s="129"/>
      <c r="NHI162" s="129"/>
      <c r="NHJ162" s="129"/>
      <c r="NHK162" s="129"/>
      <c r="NHL162" s="129"/>
      <c r="NHM162" s="129"/>
      <c r="NHN162" s="129"/>
      <c r="NHO162" s="129"/>
      <c r="NHP162" s="129"/>
      <c r="NHQ162" s="129"/>
      <c r="NHR162" s="129"/>
      <c r="NHS162" s="129"/>
      <c r="NHT162" s="129"/>
      <c r="NHU162" s="129"/>
      <c r="NHV162" s="129"/>
      <c r="NHW162" s="129"/>
      <c r="NHX162" s="129"/>
      <c r="NHY162" s="129"/>
      <c r="NHZ162" s="129"/>
      <c r="NIA162" s="129"/>
      <c r="NIB162" s="129"/>
      <c r="NIC162" s="129"/>
      <c r="NID162" s="129"/>
      <c r="NIE162" s="129"/>
      <c r="NIF162" s="129"/>
      <c r="NIG162" s="129"/>
      <c r="NIH162" s="129"/>
      <c r="NII162" s="129"/>
      <c r="NIJ162" s="129"/>
      <c r="NIK162" s="129"/>
      <c r="NIL162" s="129"/>
      <c r="NIM162" s="129"/>
      <c r="NIN162" s="129"/>
      <c r="NIO162" s="129"/>
      <c r="NIP162" s="129"/>
      <c r="NIQ162" s="129"/>
      <c r="NIR162" s="129"/>
      <c r="NIS162" s="129"/>
      <c r="NIT162" s="129"/>
      <c r="NIU162" s="129"/>
      <c r="NIV162" s="129"/>
      <c r="NIW162" s="129"/>
      <c r="NIX162" s="129"/>
      <c r="NIY162" s="129"/>
      <c r="NIZ162" s="129"/>
      <c r="NJA162" s="129"/>
      <c r="NJB162" s="129"/>
      <c r="NJC162" s="129"/>
      <c r="NJD162" s="129"/>
      <c r="NJE162" s="129"/>
      <c r="NJF162" s="129"/>
      <c r="NJG162" s="129"/>
      <c r="NJH162" s="129"/>
      <c r="NJI162" s="129"/>
      <c r="NJJ162" s="129"/>
      <c r="NJK162" s="129"/>
      <c r="NJL162" s="129"/>
      <c r="NJM162" s="129"/>
      <c r="NJN162" s="129"/>
      <c r="NJO162" s="129"/>
      <c r="NJP162" s="129"/>
      <c r="NJQ162" s="129"/>
      <c r="NJR162" s="129"/>
      <c r="NJS162" s="129"/>
      <c r="NJT162" s="129"/>
      <c r="NJU162" s="129"/>
      <c r="NJV162" s="129"/>
      <c r="NJW162" s="129"/>
      <c r="NJX162" s="129"/>
      <c r="NJY162" s="129"/>
      <c r="NJZ162" s="129"/>
      <c r="NKA162" s="129"/>
      <c r="NKB162" s="129"/>
      <c r="NKC162" s="129"/>
      <c r="NKD162" s="129"/>
      <c r="NKE162" s="129"/>
      <c r="NKF162" s="129"/>
      <c r="NKG162" s="129"/>
      <c r="NKH162" s="129"/>
      <c r="NKI162" s="129"/>
      <c r="NKJ162" s="129"/>
      <c r="NKK162" s="129"/>
      <c r="NKL162" s="129"/>
      <c r="NKM162" s="129"/>
      <c r="NKN162" s="129"/>
      <c r="NKO162" s="129"/>
      <c r="NKP162" s="129"/>
      <c r="NKQ162" s="129"/>
      <c r="NKR162" s="129"/>
      <c r="NKS162" s="129"/>
      <c r="NKT162" s="129"/>
      <c r="NKU162" s="129"/>
      <c r="NKV162" s="129"/>
      <c r="NKW162" s="129"/>
      <c r="NKX162" s="129"/>
      <c r="NKY162" s="129"/>
      <c r="NKZ162" s="129"/>
      <c r="NLA162" s="129"/>
      <c r="NLB162" s="129"/>
      <c r="NLC162" s="129"/>
      <c r="NLD162" s="129"/>
      <c r="NLE162" s="129"/>
      <c r="NLF162" s="129"/>
      <c r="NLG162" s="129"/>
      <c r="NLH162" s="129"/>
      <c r="NLI162" s="129"/>
      <c r="NLJ162" s="129"/>
      <c r="NLK162" s="129"/>
      <c r="NLL162" s="129"/>
      <c r="NLM162" s="129"/>
      <c r="NLN162" s="129"/>
      <c r="NLO162" s="129"/>
      <c r="NLP162" s="129"/>
      <c r="NLQ162" s="129"/>
      <c r="NLR162" s="129"/>
      <c r="NLS162" s="129"/>
      <c r="NLT162" s="129"/>
      <c r="NLU162" s="129"/>
      <c r="NLV162" s="129"/>
      <c r="NLW162" s="129"/>
      <c r="NLX162" s="129"/>
      <c r="NLY162" s="129"/>
      <c r="NLZ162" s="129"/>
      <c r="NMA162" s="129"/>
      <c r="NMB162" s="129"/>
      <c r="NMC162" s="129"/>
      <c r="NMD162" s="129"/>
      <c r="NME162" s="129"/>
      <c r="NMF162" s="129"/>
      <c r="NMG162" s="129"/>
      <c r="NMH162" s="129"/>
      <c r="NMI162" s="129"/>
      <c r="NMJ162" s="129"/>
      <c r="NMK162" s="129"/>
      <c r="NML162" s="129"/>
      <c r="NMM162" s="129"/>
      <c r="NMN162" s="129"/>
      <c r="NMO162" s="129"/>
      <c r="NMP162" s="129"/>
      <c r="NMQ162" s="129"/>
      <c r="NMR162" s="129"/>
      <c r="NMS162" s="129"/>
      <c r="NMT162" s="129"/>
      <c r="NMU162" s="129"/>
      <c r="NMV162" s="129"/>
      <c r="NMW162" s="129"/>
      <c r="NMX162" s="129"/>
      <c r="NMY162" s="129"/>
      <c r="NMZ162" s="129"/>
      <c r="NNA162" s="129"/>
      <c r="NNB162" s="129"/>
      <c r="NNC162" s="129"/>
      <c r="NND162" s="129"/>
      <c r="NNE162" s="129"/>
      <c r="NNF162" s="129"/>
      <c r="NNG162" s="129"/>
      <c r="NNH162" s="129"/>
      <c r="NNI162" s="129"/>
      <c r="NNJ162" s="129"/>
      <c r="NNK162" s="129"/>
      <c r="NNL162" s="129"/>
      <c r="NNM162" s="129"/>
      <c r="NNN162" s="129"/>
      <c r="NNO162" s="129"/>
      <c r="NNP162" s="129"/>
      <c r="NNQ162" s="129"/>
      <c r="NNR162" s="129"/>
      <c r="NNS162" s="129"/>
      <c r="NNT162" s="129"/>
      <c r="NNU162" s="129"/>
      <c r="NNV162" s="129"/>
      <c r="NNW162" s="129"/>
      <c r="NNX162" s="129"/>
      <c r="NNY162" s="129"/>
      <c r="NNZ162" s="129"/>
      <c r="NOA162" s="129"/>
      <c r="NOB162" s="129"/>
      <c r="NOC162" s="129"/>
      <c r="NOD162" s="129"/>
      <c r="NOE162" s="129"/>
      <c r="NOF162" s="129"/>
      <c r="NOG162" s="129"/>
      <c r="NOH162" s="129"/>
      <c r="NOI162" s="129"/>
      <c r="NOJ162" s="129"/>
      <c r="NOK162" s="129"/>
      <c r="NOL162" s="129"/>
      <c r="NOM162" s="129"/>
      <c r="NON162" s="129"/>
      <c r="NOO162" s="129"/>
      <c r="NOP162" s="129"/>
      <c r="NOQ162" s="129"/>
      <c r="NOR162" s="129"/>
      <c r="NOS162" s="129"/>
      <c r="NOT162" s="129"/>
      <c r="NOU162" s="129"/>
      <c r="NOV162" s="129"/>
      <c r="NOW162" s="129"/>
      <c r="NOX162" s="129"/>
      <c r="NOY162" s="129"/>
      <c r="NOZ162" s="129"/>
      <c r="NPA162" s="129"/>
      <c r="NPB162" s="129"/>
      <c r="NPC162" s="129"/>
      <c r="NPD162" s="129"/>
      <c r="NPE162" s="129"/>
      <c r="NPF162" s="129"/>
      <c r="NPG162" s="129"/>
      <c r="NPH162" s="129"/>
      <c r="NPI162" s="129"/>
      <c r="NPJ162" s="129"/>
      <c r="NPK162" s="129"/>
      <c r="NPL162" s="129"/>
      <c r="NPM162" s="129"/>
      <c r="NPN162" s="129"/>
      <c r="NPO162" s="129"/>
      <c r="NPP162" s="129"/>
      <c r="NPQ162" s="129"/>
      <c r="NPR162" s="129"/>
      <c r="NPS162" s="129"/>
      <c r="NPT162" s="129"/>
      <c r="NPU162" s="129"/>
      <c r="NPV162" s="129"/>
      <c r="NPW162" s="129"/>
      <c r="NPX162" s="129"/>
      <c r="NPY162" s="129"/>
      <c r="NPZ162" s="129"/>
      <c r="NQA162" s="129"/>
      <c r="NQB162" s="129"/>
      <c r="NQC162" s="129"/>
      <c r="NQD162" s="129"/>
      <c r="NQE162" s="129"/>
      <c r="NQF162" s="129"/>
      <c r="NQG162" s="129"/>
      <c r="NQH162" s="129"/>
      <c r="NQI162" s="129"/>
      <c r="NQJ162" s="129"/>
      <c r="NQK162" s="129"/>
      <c r="NQL162" s="129"/>
      <c r="NQM162" s="129"/>
      <c r="NQN162" s="129"/>
      <c r="NQO162" s="129"/>
      <c r="NQP162" s="129"/>
      <c r="NQQ162" s="129"/>
      <c r="NQR162" s="129"/>
      <c r="NQS162" s="129"/>
      <c r="NQT162" s="129"/>
      <c r="NQU162" s="129"/>
      <c r="NQV162" s="129"/>
      <c r="NQW162" s="129"/>
      <c r="NQX162" s="129"/>
      <c r="NQY162" s="129"/>
      <c r="NQZ162" s="129"/>
      <c r="NRA162" s="129"/>
      <c r="NRB162" s="129"/>
      <c r="NRC162" s="129"/>
      <c r="NRD162" s="129"/>
      <c r="NRE162" s="129"/>
      <c r="NRF162" s="129"/>
      <c r="NRG162" s="129"/>
      <c r="NRH162" s="129"/>
      <c r="NRI162" s="129"/>
      <c r="NRJ162" s="129"/>
      <c r="NRK162" s="129"/>
      <c r="NRL162" s="129"/>
      <c r="NRM162" s="129"/>
      <c r="NRN162" s="129"/>
      <c r="NRO162" s="129"/>
      <c r="NRP162" s="129"/>
      <c r="NRQ162" s="129"/>
      <c r="NRR162" s="129"/>
      <c r="NRS162" s="129"/>
      <c r="NRT162" s="129"/>
      <c r="NRU162" s="129"/>
      <c r="NRV162" s="129"/>
      <c r="NRW162" s="129"/>
      <c r="NRX162" s="129"/>
      <c r="NRY162" s="129"/>
      <c r="NRZ162" s="129"/>
      <c r="NSA162" s="129"/>
      <c r="NSB162" s="129"/>
      <c r="NSC162" s="129"/>
      <c r="NSD162" s="129"/>
      <c r="NSE162" s="129"/>
      <c r="NSF162" s="129"/>
      <c r="NSG162" s="129"/>
      <c r="NSH162" s="129"/>
      <c r="NSI162" s="129"/>
      <c r="NSJ162" s="129"/>
      <c r="NSK162" s="129"/>
      <c r="NSL162" s="129"/>
      <c r="NSM162" s="129"/>
      <c r="NSN162" s="129"/>
      <c r="NSO162" s="129"/>
      <c r="NSP162" s="129"/>
      <c r="NSQ162" s="129"/>
      <c r="NSR162" s="129"/>
      <c r="NSS162" s="129"/>
      <c r="NST162" s="129"/>
      <c r="NSU162" s="129"/>
      <c r="NSV162" s="129"/>
      <c r="NSW162" s="129"/>
      <c r="NSX162" s="129"/>
      <c r="NSY162" s="129"/>
      <c r="NSZ162" s="129"/>
      <c r="NTA162" s="129"/>
      <c r="NTB162" s="129"/>
      <c r="NTC162" s="129"/>
      <c r="NTD162" s="129"/>
      <c r="NTE162" s="129"/>
      <c r="NTF162" s="129"/>
      <c r="NTG162" s="129"/>
      <c r="NTH162" s="129"/>
      <c r="NTI162" s="129"/>
      <c r="NTJ162" s="129"/>
      <c r="NTK162" s="129"/>
      <c r="NTL162" s="129"/>
      <c r="NTM162" s="129"/>
      <c r="NTN162" s="129"/>
      <c r="NTO162" s="129"/>
      <c r="NTP162" s="129"/>
      <c r="NTQ162" s="129"/>
      <c r="NTR162" s="129"/>
      <c r="NTS162" s="129"/>
      <c r="NTT162" s="129"/>
      <c r="NTU162" s="129"/>
      <c r="NTV162" s="129"/>
      <c r="NTW162" s="129"/>
      <c r="NTX162" s="129"/>
      <c r="NTY162" s="129"/>
      <c r="NTZ162" s="129"/>
      <c r="NUA162" s="129"/>
      <c r="NUB162" s="129"/>
      <c r="NUC162" s="129"/>
      <c r="NUD162" s="129"/>
      <c r="NUE162" s="129"/>
      <c r="NUF162" s="129"/>
      <c r="NUG162" s="129"/>
      <c r="NUH162" s="129"/>
      <c r="NUI162" s="129"/>
      <c r="NUJ162" s="129"/>
      <c r="NUK162" s="129"/>
      <c r="NUL162" s="129"/>
      <c r="NUM162" s="129"/>
      <c r="NUN162" s="129"/>
      <c r="NUO162" s="129"/>
      <c r="NUP162" s="129"/>
      <c r="NUQ162" s="129"/>
      <c r="NUR162" s="129"/>
      <c r="NUS162" s="129"/>
      <c r="NUT162" s="129"/>
      <c r="NUU162" s="129"/>
      <c r="NUV162" s="129"/>
      <c r="NUW162" s="129"/>
      <c r="NUX162" s="129"/>
      <c r="NUY162" s="129"/>
      <c r="NUZ162" s="129"/>
      <c r="NVA162" s="129"/>
      <c r="NVB162" s="129"/>
      <c r="NVC162" s="129"/>
      <c r="NVD162" s="129"/>
      <c r="NVE162" s="129"/>
      <c r="NVF162" s="129"/>
      <c r="NVG162" s="129"/>
      <c r="NVH162" s="129"/>
      <c r="NVI162" s="129"/>
      <c r="NVJ162" s="129"/>
      <c r="NVK162" s="129"/>
      <c r="NVL162" s="129"/>
      <c r="NVM162" s="129"/>
      <c r="NVN162" s="129"/>
      <c r="NVO162" s="129"/>
      <c r="NVP162" s="129"/>
      <c r="NVQ162" s="129"/>
      <c r="NVR162" s="129"/>
      <c r="NVS162" s="129"/>
      <c r="NVT162" s="129"/>
      <c r="NVU162" s="129"/>
      <c r="NVV162" s="129"/>
      <c r="NVW162" s="129"/>
      <c r="NVX162" s="129"/>
      <c r="NVY162" s="129"/>
      <c r="NVZ162" s="129"/>
      <c r="NWA162" s="129"/>
      <c r="NWB162" s="129"/>
      <c r="NWC162" s="129"/>
      <c r="NWD162" s="129"/>
      <c r="NWE162" s="129"/>
      <c r="NWF162" s="129"/>
      <c r="NWG162" s="129"/>
      <c r="NWH162" s="129"/>
      <c r="NWI162" s="129"/>
      <c r="NWJ162" s="129"/>
      <c r="NWK162" s="129"/>
      <c r="NWL162" s="129"/>
      <c r="NWM162" s="129"/>
      <c r="NWN162" s="129"/>
      <c r="NWO162" s="129"/>
      <c r="NWP162" s="129"/>
      <c r="NWQ162" s="129"/>
      <c r="NWR162" s="129"/>
      <c r="NWS162" s="129"/>
      <c r="NWT162" s="129"/>
      <c r="NWU162" s="129"/>
      <c r="NWV162" s="129"/>
      <c r="NWW162" s="129"/>
      <c r="NWX162" s="129"/>
      <c r="NWY162" s="129"/>
      <c r="NWZ162" s="129"/>
      <c r="NXA162" s="129"/>
      <c r="NXB162" s="129"/>
      <c r="NXC162" s="129"/>
      <c r="NXD162" s="129"/>
      <c r="NXE162" s="129"/>
      <c r="NXF162" s="129"/>
      <c r="NXG162" s="129"/>
      <c r="NXH162" s="129"/>
      <c r="NXI162" s="129"/>
      <c r="NXJ162" s="129"/>
      <c r="NXK162" s="129"/>
      <c r="NXL162" s="129"/>
      <c r="NXM162" s="129"/>
      <c r="NXN162" s="129"/>
      <c r="NXO162" s="129"/>
      <c r="NXP162" s="129"/>
      <c r="NXQ162" s="129"/>
      <c r="NXR162" s="129"/>
      <c r="NXS162" s="129"/>
      <c r="NXT162" s="129"/>
      <c r="NXU162" s="129"/>
      <c r="NXV162" s="129"/>
      <c r="NXW162" s="129"/>
      <c r="NXX162" s="129"/>
      <c r="NXY162" s="129"/>
      <c r="NXZ162" s="129"/>
      <c r="NYA162" s="129"/>
      <c r="NYB162" s="129"/>
      <c r="NYC162" s="129"/>
      <c r="NYD162" s="129"/>
      <c r="NYE162" s="129"/>
      <c r="NYF162" s="129"/>
      <c r="NYG162" s="129"/>
      <c r="NYH162" s="129"/>
      <c r="NYI162" s="129"/>
      <c r="NYJ162" s="129"/>
      <c r="NYK162" s="129"/>
      <c r="NYL162" s="129"/>
      <c r="NYM162" s="129"/>
      <c r="NYN162" s="129"/>
      <c r="NYO162" s="129"/>
      <c r="NYP162" s="129"/>
      <c r="NYQ162" s="129"/>
      <c r="NYR162" s="129"/>
      <c r="NYS162" s="129"/>
      <c r="NYT162" s="129"/>
      <c r="NYU162" s="129"/>
      <c r="NYV162" s="129"/>
      <c r="NYW162" s="129"/>
      <c r="NYX162" s="129"/>
      <c r="NYY162" s="129"/>
      <c r="NYZ162" s="129"/>
      <c r="NZA162" s="129"/>
      <c r="NZB162" s="129"/>
      <c r="NZC162" s="129"/>
      <c r="NZD162" s="129"/>
      <c r="NZE162" s="129"/>
      <c r="NZF162" s="129"/>
      <c r="NZG162" s="129"/>
      <c r="NZH162" s="129"/>
      <c r="NZI162" s="129"/>
      <c r="NZJ162" s="129"/>
      <c r="NZK162" s="129"/>
      <c r="NZL162" s="129"/>
      <c r="NZM162" s="129"/>
      <c r="NZN162" s="129"/>
      <c r="NZO162" s="129"/>
      <c r="NZP162" s="129"/>
      <c r="NZQ162" s="129"/>
      <c r="NZR162" s="129"/>
      <c r="NZS162" s="129"/>
      <c r="NZT162" s="129"/>
      <c r="NZU162" s="129"/>
      <c r="NZV162" s="129"/>
      <c r="NZW162" s="129"/>
      <c r="NZX162" s="129"/>
      <c r="NZY162" s="129"/>
      <c r="NZZ162" s="129"/>
      <c r="OAA162" s="129"/>
      <c r="OAB162" s="129"/>
      <c r="OAC162" s="129"/>
      <c r="OAD162" s="129"/>
      <c r="OAE162" s="129"/>
      <c r="OAF162" s="129"/>
      <c r="OAG162" s="129"/>
      <c r="OAH162" s="129"/>
      <c r="OAI162" s="129"/>
      <c r="OAJ162" s="129"/>
      <c r="OAK162" s="129"/>
      <c r="OAL162" s="129"/>
      <c r="OAM162" s="129"/>
      <c r="OAN162" s="129"/>
      <c r="OAO162" s="129"/>
      <c r="OAP162" s="129"/>
      <c r="OAQ162" s="129"/>
      <c r="OAR162" s="129"/>
      <c r="OAS162" s="129"/>
      <c r="OAT162" s="129"/>
      <c r="OAU162" s="129"/>
      <c r="OAV162" s="129"/>
      <c r="OAW162" s="129"/>
      <c r="OAX162" s="129"/>
      <c r="OAY162" s="129"/>
      <c r="OAZ162" s="129"/>
      <c r="OBA162" s="129"/>
      <c r="OBB162" s="129"/>
      <c r="OBC162" s="129"/>
      <c r="OBD162" s="129"/>
      <c r="OBE162" s="129"/>
      <c r="OBF162" s="129"/>
      <c r="OBG162" s="129"/>
      <c r="OBH162" s="129"/>
      <c r="OBI162" s="129"/>
      <c r="OBJ162" s="129"/>
      <c r="OBK162" s="129"/>
      <c r="OBL162" s="129"/>
      <c r="OBM162" s="129"/>
      <c r="OBN162" s="129"/>
      <c r="OBO162" s="129"/>
      <c r="OBP162" s="129"/>
      <c r="OBQ162" s="129"/>
      <c r="OBR162" s="129"/>
      <c r="OBS162" s="129"/>
      <c r="OBT162" s="129"/>
      <c r="OBU162" s="129"/>
      <c r="OBV162" s="129"/>
      <c r="OBW162" s="129"/>
      <c r="OBX162" s="129"/>
      <c r="OBY162" s="129"/>
      <c r="OBZ162" s="129"/>
      <c r="OCA162" s="129"/>
      <c r="OCB162" s="129"/>
      <c r="OCC162" s="129"/>
      <c r="OCD162" s="129"/>
      <c r="OCE162" s="129"/>
      <c r="OCF162" s="129"/>
      <c r="OCG162" s="129"/>
      <c r="OCH162" s="129"/>
      <c r="OCI162" s="129"/>
      <c r="OCJ162" s="129"/>
      <c r="OCK162" s="129"/>
      <c r="OCL162" s="129"/>
      <c r="OCM162" s="129"/>
      <c r="OCN162" s="129"/>
      <c r="OCO162" s="129"/>
      <c r="OCP162" s="129"/>
      <c r="OCQ162" s="129"/>
      <c r="OCR162" s="129"/>
      <c r="OCS162" s="129"/>
      <c r="OCT162" s="129"/>
      <c r="OCU162" s="129"/>
      <c r="OCV162" s="129"/>
      <c r="OCW162" s="129"/>
      <c r="OCX162" s="129"/>
      <c r="OCY162" s="129"/>
      <c r="OCZ162" s="129"/>
      <c r="ODA162" s="129"/>
      <c r="ODB162" s="129"/>
      <c r="ODC162" s="129"/>
      <c r="ODD162" s="129"/>
      <c r="ODE162" s="129"/>
      <c r="ODF162" s="129"/>
      <c r="ODG162" s="129"/>
      <c r="ODH162" s="129"/>
      <c r="ODI162" s="129"/>
      <c r="ODJ162" s="129"/>
      <c r="ODK162" s="129"/>
      <c r="ODL162" s="129"/>
      <c r="ODM162" s="129"/>
      <c r="ODN162" s="129"/>
      <c r="ODO162" s="129"/>
      <c r="ODP162" s="129"/>
      <c r="ODQ162" s="129"/>
      <c r="ODR162" s="129"/>
      <c r="ODS162" s="129"/>
      <c r="ODT162" s="129"/>
      <c r="ODU162" s="129"/>
      <c r="ODV162" s="129"/>
      <c r="ODW162" s="129"/>
      <c r="ODX162" s="129"/>
      <c r="ODY162" s="129"/>
      <c r="ODZ162" s="129"/>
      <c r="OEA162" s="129"/>
      <c r="OEB162" s="129"/>
      <c r="OEC162" s="129"/>
      <c r="OED162" s="129"/>
      <c r="OEE162" s="129"/>
      <c r="OEF162" s="129"/>
      <c r="OEG162" s="129"/>
      <c r="OEH162" s="129"/>
      <c r="OEI162" s="129"/>
      <c r="OEJ162" s="129"/>
      <c r="OEK162" s="129"/>
      <c r="OEL162" s="129"/>
      <c r="OEM162" s="129"/>
      <c r="OEN162" s="129"/>
      <c r="OEO162" s="129"/>
      <c r="OEP162" s="129"/>
      <c r="OEQ162" s="129"/>
      <c r="OER162" s="129"/>
      <c r="OES162" s="129"/>
      <c r="OET162" s="129"/>
      <c r="OEU162" s="129"/>
      <c r="OEV162" s="129"/>
      <c r="OEW162" s="129"/>
      <c r="OEX162" s="129"/>
      <c r="OEY162" s="129"/>
      <c r="OEZ162" s="129"/>
      <c r="OFA162" s="129"/>
      <c r="OFB162" s="129"/>
      <c r="OFC162" s="129"/>
      <c r="OFD162" s="129"/>
      <c r="OFE162" s="129"/>
      <c r="OFF162" s="129"/>
      <c r="OFG162" s="129"/>
      <c r="OFH162" s="129"/>
      <c r="OFI162" s="129"/>
      <c r="OFJ162" s="129"/>
      <c r="OFK162" s="129"/>
      <c r="OFL162" s="129"/>
      <c r="OFM162" s="129"/>
      <c r="OFN162" s="129"/>
      <c r="OFO162" s="129"/>
      <c r="OFP162" s="129"/>
      <c r="OFQ162" s="129"/>
      <c r="OFR162" s="129"/>
      <c r="OFS162" s="129"/>
      <c r="OFT162" s="129"/>
      <c r="OFU162" s="129"/>
      <c r="OFV162" s="129"/>
      <c r="OFW162" s="129"/>
      <c r="OFX162" s="129"/>
      <c r="OFY162" s="129"/>
      <c r="OFZ162" s="129"/>
      <c r="OGA162" s="129"/>
      <c r="OGB162" s="129"/>
      <c r="OGC162" s="129"/>
      <c r="OGD162" s="129"/>
      <c r="OGE162" s="129"/>
      <c r="OGF162" s="129"/>
      <c r="OGG162" s="129"/>
      <c r="OGH162" s="129"/>
      <c r="OGI162" s="129"/>
      <c r="OGJ162" s="129"/>
      <c r="OGK162" s="129"/>
      <c r="OGL162" s="129"/>
      <c r="OGM162" s="129"/>
      <c r="OGN162" s="129"/>
      <c r="OGO162" s="129"/>
      <c r="OGP162" s="129"/>
      <c r="OGQ162" s="129"/>
      <c r="OGR162" s="129"/>
      <c r="OGS162" s="129"/>
      <c r="OGT162" s="129"/>
      <c r="OGU162" s="129"/>
      <c r="OGV162" s="129"/>
      <c r="OGW162" s="129"/>
      <c r="OGX162" s="129"/>
      <c r="OGY162" s="129"/>
      <c r="OGZ162" s="129"/>
      <c r="OHA162" s="129"/>
      <c r="OHB162" s="129"/>
      <c r="OHC162" s="129"/>
      <c r="OHD162" s="129"/>
      <c r="OHE162" s="129"/>
      <c r="OHF162" s="129"/>
      <c r="OHG162" s="129"/>
      <c r="OHH162" s="129"/>
      <c r="OHI162" s="129"/>
      <c r="OHJ162" s="129"/>
      <c r="OHK162" s="129"/>
      <c r="OHL162" s="129"/>
      <c r="OHM162" s="129"/>
      <c r="OHN162" s="129"/>
      <c r="OHO162" s="129"/>
      <c r="OHP162" s="129"/>
      <c r="OHQ162" s="129"/>
      <c r="OHR162" s="129"/>
      <c r="OHS162" s="129"/>
      <c r="OHT162" s="129"/>
      <c r="OHU162" s="129"/>
      <c r="OHV162" s="129"/>
      <c r="OHW162" s="129"/>
      <c r="OHX162" s="129"/>
      <c r="OHY162" s="129"/>
      <c r="OHZ162" s="129"/>
      <c r="OIA162" s="129"/>
      <c r="OIB162" s="129"/>
      <c r="OIC162" s="129"/>
      <c r="OID162" s="129"/>
      <c r="OIE162" s="129"/>
      <c r="OIF162" s="129"/>
      <c r="OIG162" s="129"/>
      <c r="OIH162" s="129"/>
      <c r="OII162" s="129"/>
      <c r="OIJ162" s="129"/>
      <c r="OIK162" s="129"/>
      <c r="OIL162" s="129"/>
      <c r="OIM162" s="129"/>
      <c r="OIN162" s="129"/>
      <c r="OIO162" s="129"/>
      <c r="OIP162" s="129"/>
      <c r="OIQ162" s="129"/>
      <c r="OIR162" s="129"/>
      <c r="OIS162" s="129"/>
      <c r="OIT162" s="129"/>
      <c r="OIU162" s="129"/>
      <c r="OIV162" s="129"/>
      <c r="OIW162" s="129"/>
      <c r="OIX162" s="129"/>
      <c r="OIY162" s="129"/>
      <c r="OIZ162" s="129"/>
      <c r="OJA162" s="129"/>
      <c r="OJB162" s="129"/>
      <c r="OJC162" s="129"/>
      <c r="OJD162" s="129"/>
      <c r="OJE162" s="129"/>
      <c r="OJF162" s="129"/>
      <c r="OJG162" s="129"/>
      <c r="OJH162" s="129"/>
      <c r="OJI162" s="129"/>
      <c r="OJJ162" s="129"/>
      <c r="OJK162" s="129"/>
      <c r="OJL162" s="129"/>
      <c r="OJM162" s="129"/>
      <c r="OJN162" s="129"/>
      <c r="OJO162" s="129"/>
      <c r="OJP162" s="129"/>
      <c r="OJQ162" s="129"/>
      <c r="OJR162" s="129"/>
      <c r="OJS162" s="129"/>
      <c r="OJT162" s="129"/>
      <c r="OJU162" s="129"/>
      <c r="OJV162" s="129"/>
      <c r="OJW162" s="129"/>
      <c r="OJX162" s="129"/>
      <c r="OJY162" s="129"/>
      <c r="OJZ162" s="129"/>
      <c r="OKA162" s="129"/>
      <c r="OKB162" s="129"/>
      <c r="OKC162" s="129"/>
      <c r="OKD162" s="129"/>
      <c r="OKE162" s="129"/>
      <c r="OKF162" s="129"/>
      <c r="OKG162" s="129"/>
      <c r="OKH162" s="129"/>
      <c r="OKI162" s="129"/>
      <c r="OKJ162" s="129"/>
      <c r="OKK162" s="129"/>
      <c r="OKL162" s="129"/>
      <c r="OKM162" s="129"/>
      <c r="OKN162" s="129"/>
      <c r="OKO162" s="129"/>
      <c r="OKP162" s="129"/>
      <c r="OKQ162" s="129"/>
      <c r="OKR162" s="129"/>
      <c r="OKS162" s="129"/>
      <c r="OKT162" s="129"/>
      <c r="OKU162" s="129"/>
      <c r="OKV162" s="129"/>
      <c r="OKW162" s="129"/>
      <c r="OKX162" s="129"/>
      <c r="OKY162" s="129"/>
      <c r="OKZ162" s="129"/>
      <c r="OLA162" s="129"/>
      <c r="OLB162" s="129"/>
      <c r="OLC162" s="129"/>
      <c r="OLD162" s="129"/>
      <c r="OLE162" s="129"/>
      <c r="OLF162" s="129"/>
      <c r="OLG162" s="129"/>
      <c r="OLH162" s="129"/>
      <c r="OLI162" s="129"/>
      <c r="OLJ162" s="129"/>
      <c r="OLK162" s="129"/>
      <c r="OLL162" s="129"/>
      <c r="OLM162" s="129"/>
      <c r="OLN162" s="129"/>
      <c r="OLO162" s="129"/>
      <c r="OLP162" s="129"/>
      <c r="OLQ162" s="129"/>
      <c r="OLR162" s="129"/>
      <c r="OLS162" s="129"/>
      <c r="OLT162" s="129"/>
      <c r="OLU162" s="129"/>
      <c r="OLV162" s="129"/>
      <c r="OLW162" s="129"/>
      <c r="OLX162" s="129"/>
      <c r="OLY162" s="129"/>
      <c r="OLZ162" s="129"/>
      <c r="OMA162" s="129"/>
      <c r="OMB162" s="129"/>
      <c r="OMC162" s="129"/>
      <c r="OMD162" s="129"/>
      <c r="OME162" s="129"/>
      <c r="OMF162" s="129"/>
      <c r="OMG162" s="129"/>
      <c r="OMH162" s="129"/>
      <c r="OMI162" s="129"/>
      <c r="OMJ162" s="129"/>
      <c r="OMK162" s="129"/>
      <c r="OML162" s="129"/>
      <c r="OMM162" s="129"/>
      <c r="OMN162" s="129"/>
      <c r="OMO162" s="129"/>
      <c r="OMP162" s="129"/>
      <c r="OMQ162" s="129"/>
      <c r="OMR162" s="129"/>
      <c r="OMS162" s="129"/>
      <c r="OMT162" s="129"/>
      <c r="OMU162" s="129"/>
      <c r="OMV162" s="129"/>
      <c r="OMW162" s="129"/>
      <c r="OMX162" s="129"/>
      <c r="OMY162" s="129"/>
      <c r="OMZ162" s="129"/>
      <c r="ONA162" s="129"/>
      <c r="ONB162" s="129"/>
      <c r="ONC162" s="129"/>
      <c r="OND162" s="129"/>
      <c r="ONE162" s="129"/>
      <c r="ONF162" s="129"/>
      <c r="ONG162" s="129"/>
      <c r="ONH162" s="129"/>
      <c r="ONI162" s="129"/>
      <c r="ONJ162" s="129"/>
      <c r="ONK162" s="129"/>
      <c r="ONL162" s="129"/>
      <c r="ONM162" s="129"/>
      <c r="ONN162" s="129"/>
      <c r="ONO162" s="129"/>
      <c r="ONP162" s="129"/>
      <c r="ONQ162" s="129"/>
      <c r="ONR162" s="129"/>
      <c r="ONS162" s="129"/>
      <c r="ONT162" s="129"/>
      <c r="ONU162" s="129"/>
      <c r="ONV162" s="129"/>
      <c r="ONW162" s="129"/>
      <c r="ONX162" s="129"/>
      <c r="ONY162" s="129"/>
      <c r="ONZ162" s="129"/>
      <c r="OOA162" s="129"/>
      <c r="OOB162" s="129"/>
      <c r="OOC162" s="129"/>
      <c r="OOD162" s="129"/>
      <c r="OOE162" s="129"/>
      <c r="OOF162" s="129"/>
      <c r="OOG162" s="129"/>
      <c r="OOH162" s="129"/>
      <c r="OOI162" s="129"/>
      <c r="OOJ162" s="129"/>
      <c r="OOK162" s="129"/>
      <c r="OOL162" s="129"/>
      <c r="OOM162" s="129"/>
      <c r="OON162" s="129"/>
      <c r="OOO162" s="129"/>
      <c r="OOP162" s="129"/>
      <c r="OOQ162" s="129"/>
      <c r="OOR162" s="129"/>
      <c r="OOS162" s="129"/>
      <c r="OOT162" s="129"/>
      <c r="OOU162" s="129"/>
      <c r="OOV162" s="129"/>
      <c r="OOW162" s="129"/>
      <c r="OOX162" s="129"/>
      <c r="OOY162" s="129"/>
      <c r="OOZ162" s="129"/>
      <c r="OPA162" s="129"/>
      <c r="OPB162" s="129"/>
      <c r="OPC162" s="129"/>
      <c r="OPD162" s="129"/>
      <c r="OPE162" s="129"/>
      <c r="OPF162" s="129"/>
      <c r="OPG162" s="129"/>
      <c r="OPH162" s="129"/>
      <c r="OPI162" s="129"/>
      <c r="OPJ162" s="129"/>
      <c r="OPK162" s="129"/>
      <c r="OPL162" s="129"/>
      <c r="OPM162" s="129"/>
      <c r="OPN162" s="129"/>
      <c r="OPO162" s="129"/>
      <c r="OPP162" s="129"/>
      <c r="OPQ162" s="129"/>
      <c r="OPR162" s="129"/>
      <c r="OPS162" s="129"/>
      <c r="OPT162" s="129"/>
      <c r="OPU162" s="129"/>
      <c r="OPV162" s="129"/>
      <c r="OPW162" s="129"/>
      <c r="OPX162" s="129"/>
      <c r="OPY162" s="129"/>
      <c r="OPZ162" s="129"/>
      <c r="OQA162" s="129"/>
      <c r="OQB162" s="129"/>
      <c r="OQC162" s="129"/>
      <c r="OQD162" s="129"/>
      <c r="OQE162" s="129"/>
      <c r="OQF162" s="129"/>
      <c r="OQG162" s="129"/>
      <c r="OQH162" s="129"/>
      <c r="OQI162" s="129"/>
      <c r="OQJ162" s="129"/>
      <c r="OQK162" s="129"/>
      <c r="OQL162" s="129"/>
      <c r="OQM162" s="129"/>
      <c r="OQN162" s="129"/>
      <c r="OQO162" s="129"/>
      <c r="OQP162" s="129"/>
      <c r="OQQ162" s="129"/>
      <c r="OQR162" s="129"/>
      <c r="OQS162" s="129"/>
      <c r="OQT162" s="129"/>
      <c r="OQU162" s="129"/>
      <c r="OQV162" s="129"/>
      <c r="OQW162" s="129"/>
      <c r="OQX162" s="129"/>
      <c r="OQY162" s="129"/>
      <c r="OQZ162" s="129"/>
      <c r="ORA162" s="129"/>
      <c r="ORB162" s="129"/>
      <c r="ORC162" s="129"/>
      <c r="ORD162" s="129"/>
      <c r="ORE162" s="129"/>
      <c r="ORF162" s="129"/>
      <c r="ORG162" s="129"/>
      <c r="ORH162" s="129"/>
      <c r="ORI162" s="129"/>
      <c r="ORJ162" s="129"/>
      <c r="ORK162" s="129"/>
      <c r="ORL162" s="129"/>
      <c r="ORM162" s="129"/>
      <c r="ORN162" s="129"/>
      <c r="ORO162" s="129"/>
      <c r="ORP162" s="129"/>
      <c r="ORQ162" s="129"/>
      <c r="ORR162" s="129"/>
      <c r="ORS162" s="129"/>
      <c r="ORT162" s="129"/>
      <c r="ORU162" s="129"/>
      <c r="ORV162" s="129"/>
      <c r="ORW162" s="129"/>
      <c r="ORX162" s="129"/>
      <c r="ORY162" s="129"/>
      <c r="ORZ162" s="129"/>
      <c r="OSA162" s="129"/>
      <c r="OSB162" s="129"/>
      <c r="OSC162" s="129"/>
      <c r="OSD162" s="129"/>
      <c r="OSE162" s="129"/>
      <c r="OSF162" s="129"/>
      <c r="OSG162" s="129"/>
      <c r="OSH162" s="129"/>
      <c r="OSI162" s="129"/>
      <c r="OSJ162" s="129"/>
      <c r="OSK162" s="129"/>
      <c r="OSL162" s="129"/>
      <c r="OSM162" s="129"/>
      <c r="OSN162" s="129"/>
      <c r="OSO162" s="129"/>
      <c r="OSP162" s="129"/>
      <c r="OSQ162" s="129"/>
      <c r="OSR162" s="129"/>
      <c r="OSS162" s="129"/>
      <c r="OST162" s="129"/>
      <c r="OSU162" s="129"/>
      <c r="OSV162" s="129"/>
      <c r="OSW162" s="129"/>
      <c r="OSX162" s="129"/>
      <c r="OSY162" s="129"/>
      <c r="OSZ162" s="129"/>
      <c r="OTA162" s="129"/>
      <c r="OTB162" s="129"/>
      <c r="OTC162" s="129"/>
      <c r="OTD162" s="129"/>
      <c r="OTE162" s="129"/>
      <c r="OTF162" s="129"/>
      <c r="OTG162" s="129"/>
      <c r="OTH162" s="129"/>
      <c r="OTI162" s="129"/>
      <c r="OTJ162" s="129"/>
      <c r="OTK162" s="129"/>
      <c r="OTL162" s="129"/>
      <c r="OTM162" s="129"/>
      <c r="OTN162" s="129"/>
      <c r="OTO162" s="129"/>
      <c r="OTP162" s="129"/>
      <c r="OTQ162" s="129"/>
      <c r="OTR162" s="129"/>
      <c r="OTS162" s="129"/>
      <c r="OTT162" s="129"/>
      <c r="OTU162" s="129"/>
      <c r="OTV162" s="129"/>
      <c r="OTW162" s="129"/>
      <c r="OTX162" s="129"/>
      <c r="OTY162" s="129"/>
      <c r="OTZ162" s="129"/>
      <c r="OUA162" s="129"/>
      <c r="OUB162" s="129"/>
      <c r="OUC162" s="129"/>
      <c r="OUD162" s="129"/>
      <c r="OUE162" s="129"/>
      <c r="OUF162" s="129"/>
      <c r="OUG162" s="129"/>
      <c r="OUH162" s="129"/>
      <c r="OUI162" s="129"/>
      <c r="OUJ162" s="129"/>
      <c r="OUK162" s="129"/>
      <c r="OUL162" s="129"/>
      <c r="OUM162" s="129"/>
      <c r="OUN162" s="129"/>
      <c r="OUO162" s="129"/>
      <c r="OUP162" s="129"/>
      <c r="OUQ162" s="129"/>
      <c r="OUR162" s="129"/>
      <c r="OUS162" s="129"/>
      <c r="OUT162" s="129"/>
      <c r="OUU162" s="129"/>
      <c r="OUV162" s="129"/>
      <c r="OUW162" s="129"/>
      <c r="OUX162" s="129"/>
      <c r="OUY162" s="129"/>
      <c r="OUZ162" s="129"/>
      <c r="OVA162" s="129"/>
      <c r="OVB162" s="129"/>
      <c r="OVC162" s="129"/>
      <c r="OVD162" s="129"/>
      <c r="OVE162" s="129"/>
      <c r="OVF162" s="129"/>
      <c r="OVG162" s="129"/>
      <c r="OVH162" s="129"/>
      <c r="OVI162" s="129"/>
      <c r="OVJ162" s="129"/>
      <c r="OVK162" s="129"/>
      <c r="OVL162" s="129"/>
      <c r="OVM162" s="129"/>
      <c r="OVN162" s="129"/>
      <c r="OVO162" s="129"/>
      <c r="OVP162" s="129"/>
      <c r="OVQ162" s="129"/>
      <c r="OVR162" s="129"/>
      <c r="OVS162" s="129"/>
      <c r="OVT162" s="129"/>
      <c r="OVU162" s="129"/>
      <c r="OVV162" s="129"/>
      <c r="OVW162" s="129"/>
      <c r="OVX162" s="129"/>
      <c r="OVY162" s="129"/>
      <c r="OVZ162" s="129"/>
      <c r="OWA162" s="129"/>
      <c r="OWB162" s="129"/>
      <c r="OWC162" s="129"/>
      <c r="OWD162" s="129"/>
      <c r="OWE162" s="129"/>
      <c r="OWF162" s="129"/>
      <c r="OWG162" s="129"/>
      <c r="OWH162" s="129"/>
      <c r="OWI162" s="129"/>
      <c r="OWJ162" s="129"/>
      <c r="OWK162" s="129"/>
      <c r="OWL162" s="129"/>
      <c r="OWM162" s="129"/>
      <c r="OWN162" s="129"/>
      <c r="OWO162" s="129"/>
      <c r="OWP162" s="129"/>
      <c r="OWQ162" s="129"/>
      <c r="OWR162" s="129"/>
      <c r="OWS162" s="129"/>
      <c r="OWT162" s="129"/>
      <c r="OWU162" s="129"/>
      <c r="OWV162" s="129"/>
      <c r="OWW162" s="129"/>
      <c r="OWX162" s="129"/>
      <c r="OWY162" s="129"/>
      <c r="OWZ162" s="129"/>
      <c r="OXA162" s="129"/>
      <c r="OXB162" s="129"/>
      <c r="OXC162" s="129"/>
      <c r="OXD162" s="129"/>
      <c r="OXE162" s="129"/>
      <c r="OXF162" s="129"/>
      <c r="OXG162" s="129"/>
      <c r="OXH162" s="129"/>
      <c r="OXI162" s="129"/>
      <c r="OXJ162" s="129"/>
      <c r="OXK162" s="129"/>
      <c r="OXL162" s="129"/>
      <c r="OXM162" s="129"/>
      <c r="OXN162" s="129"/>
      <c r="OXO162" s="129"/>
      <c r="OXP162" s="129"/>
      <c r="OXQ162" s="129"/>
      <c r="OXR162" s="129"/>
      <c r="OXS162" s="129"/>
      <c r="OXT162" s="129"/>
      <c r="OXU162" s="129"/>
      <c r="OXV162" s="129"/>
      <c r="OXW162" s="129"/>
      <c r="OXX162" s="129"/>
      <c r="OXY162" s="129"/>
      <c r="OXZ162" s="129"/>
      <c r="OYA162" s="129"/>
      <c r="OYB162" s="129"/>
      <c r="OYC162" s="129"/>
      <c r="OYD162" s="129"/>
      <c r="OYE162" s="129"/>
      <c r="OYF162" s="129"/>
      <c r="OYG162" s="129"/>
      <c r="OYH162" s="129"/>
      <c r="OYI162" s="129"/>
      <c r="OYJ162" s="129"/>
      <c r="OYK162" s="129"/>
      <c r="OYL162" s="129"/>
      <c r="OYM162" s="129"/>
      <c r="OYN162" s="129"/>
      <c r="OYO162" s="129"/>
      <c r="OYP162" s="129"/>
      <c r="OYQ162" s="129"/>
      <c r="OYR162" s="129"/>
      <c r="OYS162" s="129"/>
      <c r="OYT162" s="129"/>
      <c r="OYU162" s="129"/>
      <c r="OYV162" s="129"/>
      <c r="OYW162" s="129"/>
      <c r="OYX162" s="129"/>
      <c r="OYY162" s="129"/>
      <c r="OYZ162" s="129"/>
      <c r="OZA162" s="129"/>
      <c r="OZB162" s="129"/>
      <c r="OZC162" s="129"/>
      <c r="OZD162" s="129"/>
      <c r="OZE162" s="129"/>
      <c r="OZF162" s="129"/>
      <c r="OZG162" s="129"/>
      <c r="OZH162" s="129"/>
      <c r="OZI162" s="129"/>
      <c r="OZJ162" s="129"/>
      <c r="OZK162" s="129"/>
      <c r="OZL162" s="129"/>
      <c r="OZM162" s="129"/>
      <c r="OZN162" s="129"/>
      <c r="OZO162" s="129"/>
      <c r="OZP162" s="129"/>
      <c r="OZQ162" s="129"/>
      <c r="OZR162" s="129"/>
      <c r="OZS162" s="129"/>
      <c r="OZT162" s="129"/>
      <c r="OZU162" s="129"/>
      <c r="OZV162" s="129"/>
      <c r="OZW162" s="129"/>
      <c r="OZX162" s="129"/>
      <c r="OZY162" s="129"/>
      <c r="OZZ162" s="129"/>
      <c r="PAA162" s="129"/>
      <c r="PAB162" s="129"/>
      <c r="PAC162" s="129"/>
      <c r="PAD162" s="129"/>
      <c r="PAE162" s="129"/>
      <c r="PAF162" s="129"/>
      <c r="PAG162" s="129"/>
      <c r="PAH162" s="129"/>
      <c r="PAI162" s="129"/>
      <c r="PAJ162" s="129"/>
      <c r="PAK162" s="129"/>
      <c r="PAL162" s="129"/>
      <c r="PAM162" s="129"/>
      <c r="PAN162" s="129"/>
      <c r="PAO162" s="129"/>
      <c r="PAP162" s="129"/>
      <c r="PAQ162" s="129"/>
      <c r="PAR162" s="129"/>
      <c r="PAS162" s="129"/>
      <c r="PAT162" s="129"/>
      <c r="PAU162" s="129"/>
      <c r="PAV162" s="129"/>
      <c r="PAW162" s="129"/>
      <c r="PAX162" s="129"/>
      <c r="PAY162" s="129"/>
      <c r="PAZ162" s="129"/>
      <c r="PBA162" s="129"/>
      <c r="PBB162" s="129"/>
      <c r="PBC162" s="129"/>
      <c r="PBD162" s="129"/>
      <c r="PBE162" s="129"/>
      <c r="PBF162" s="129"/>
      <c r="PBG162" s="129"/>
      <c r="PBH162" s="129"/>
      <c r="PBI162" s="129"/>
      <c r="PBJ162" s="129"/>
      <c r="PBK162" s="129"/>
      <c r="PBL162" s="129"/>
      <c r="PBM162" s="129"/>
      <c r="PBN162" s="129"/>
      <c r="PBO162" s="129"/>
      <c r="PBP162" s="129"/>
      <c r="PBQ162" s="129"/>
      <c r="PBR162" s="129"/>
      <c r="PBS162" s="129"/>
      <c r="PBT162" s="129"/>
      <c r="PBU162" s="129"/>
      <c r="PBV162" s="129"/>
      <c r="PBW162" s="129"/>
      <c r="PBX162" s="129"/>
      <c r="PBY162" s="129"/>
      <c r="PBZ162" s="129"/>
      <c r="PCA162" s="129"/>
      <c r="PCB162" s="129"/>
      <c r="PCC162" s="129"/>
      <c r="PCD162" s="129"/>
      <c r="PCE162" s="129"/>
      <c r="PCF162" s="129"/>
      <c r="PCG162" s="129"/>
      <c r="PCH162" s="129"/>
      <c r="PCI162" s="129"/>
      <c r="PCJ162" s="129"/>
      <c r="PCK162" s="129"/>
      <c r="PCL162" s="129"/>
      <c r="PCM162" s="129"/>
      <c r="PCN162" s="129"/>
      <c r="PCO162" s="129"/>
      <c r="PCP162" s="129"/>
      <c r="PCQ162" s="129"/>
      <c r="PCR162" s="129"/>
      <c r="PCS162" s="129"/>
      <c r="PCT162" s="129"/>
      <c r="PCU162" s="129"/>
      <c r="PCV162" s="129"/>
      <c r="PCW162" s="129"/>
      <c r="PCX162" s="129"/>
      <c r="PCY162" s="129"/>
      <c r="PCZ162" s="129"/>
      <c r="PDA162" s="129"/>
      <c r="PDB162" s="129"/>
      <c r="PDC162" s="129"/>
      <c r="PDD162" s="129"/>
      <c r="PDE162" s="129"/>
      <c r="PDF162" s="129"/>
      <c r="PDG162" s="129"/>
      <c r="PDH162" s="129"/>
      <c r="PDI162" s="129"/>
      <c r="PDJ162" s="129"/>
      <c r="PDK162" s="129"/>
      <c r="PDL162" s="129"/>
      <c r="PDM162" s="129"/>
      <c r="PDN162" s="129"/>
      <c r="PDO162" s="129"/>
      <c r="PDP162" s="129"/>
      <c r="PDQ162" s="129"/>
      <c r="PDR162" s="129"/>
      <c r="PDS162" s="129"/>
      <c r="PDT162" s="129"/>
      <c r="PDU162" s="129"/>
      <c r="PDV162" s="129"/>
      <c r="PDW162" s="129"/>
      <c r="PDX162" s="129"/>
      <c r="PDY162" s="129"/>
      <c r="PDZ162" s="129"/>
      <c r="PEA162" s="129"/>
      <c r="PEB162" s="129"/>
      <c r="PEC162" s="129"/>
      <c r="PED162" s="129"/>
      <c r="PEE162" s="129"/>
      <c r="PEF162" s="129"/>
      <c r="PEG162" s="129"/>
      <c r="PEH162" s="129"/>
      <c r="PEI162" s="129"/>
      <c r="PEJ162" s="129"/>
      <c r="PEK162" s="129"/>
      <c r="PEL162" s="129"/>
      <c r="PEM162" s="129"/>
      <c r="PEN162" s="129"/>
      <c r="PEO162" s="129"/>
      <c r="PEP162" s="129"/>
      <c r="PEQ162" s="129"/>
      <c r="PER162" s="129"/>
      <c r="PES162" s="129"/>
      <c r="PET162" s="129"/>
      <c r="PEU162" s="129"/>
      <c r="PEV162" s="129"/>
      <c r="PEW162" s="129"/>
      <c r="PEX162" s="129"/>
      <c r="PEY162" s="129"/>
      <c r="PEZ162" s="129"/>
      <c r="PFA162" s="129"/>
      <c r="PFB162" s="129"/>
      <c r="PFC162" s="129"/>
      <c r="PFD162" s="129"/>
      <c r="PFE162" s="129"/>
      <c r="PFF162" s="129"/>
      <c r="PFG162" s="129"/>
      <c r="PFH162" s="129"/>
      <c r="PFI162" s="129"/>
      <c r="PFJ162" s="129"/>
      <c r="PFK162" s="129"/>
      <c r="PFL162" s="129"/>
      <c r="PFM162" s="129"/>
      <c r="PFN162" s="129"/>
      <c r="PFO162" s="129"/>
      <c r="PFP162" s="129"/>
      <c r="PFQ162" s="129"/>
      <c r="PFR162" s="129"/>
      <c r="PFS162" s="129"/>
      <c r="PFT162" s="129"/>
      <c r="PFU162" s="129"/>
      <c r="PFV162" s="129"/>
      <c r="PFW162" s="129"/>
      <c r="PFX162" s="129"/>
      <c r="PFY162" s="129"/>
      <c r="PFZ162" s="129"/>
      <c r="PGA162" s="129"/>
      <c r="PGB162" s="129"/>
      <c r="PGC162" s="129"/>
      <c r="PGD162" s="129"/>
      <c r="PGE162" s="129"/>
      <c r="PGF162" s="129"/>
      <c r="PGG162" s="129"/>
      <c r="PGH162" s="129"/>
      <c r="PGI162" s="129"/>
      <c r="PGJ162" s="129"/>
      <c r="PGK162" s="129"/>
      <c r="PGL162" s="129"/>
      <c r="PGM162" s="129"/>
      <c r="PGN162" s="129"/>
      <c r="PGO162" s="129"/>
      <c r="PGP162" s="129"/>
      <c r="PGQ162" s="129"/>
      <c r="PGR162" s="129"/>
      <c r="PGS162" s="129"/>
      <c r="PGT162" s="129"/>
      <c r="PGU162" s="129"/>
      <c r="PGV162" s="129"/>
      <c r="PGW162" s="129"/>
      <c r="PGX162" s="129"/>
      <c r="PGY162" s="129"/>
      <c r="PGZ162" s="129"/>
      <c r="PHA162" s="129"/>
      <c r="PHB162" s="129"/>
      <c r="PHC162" s="129"/>
      <c r="PHD162" s="129"/>
      <c r="PHE162" s="129"/>
      <c r="PHF162" s="129"/>
      <c r="PHG162" s="129"/>
      <c r="PHH162" s="129"/>
      <c r="PHI162" s="129"/>
      <c r="PHJ162" s="129"/>
      <c r="PHK162" s="129"/>
      <c r="PHL162" s="129"/>
      <c r="PHM162" s="129"/>
      <c r="PHN162" s="129"/>
      <c r="PHO162" s="129"/>
      <c r="PHP162" s="129"/>
      <c r="PHQ162" s="129"/>
      <c r="PHR162" s="129"/>
      <c r="PHS162" s="129"/>
      <c r="PHT162" s="129"/>
      <c r="PHU162" s="129"/>
      <c r="PHV162" s="129"/>
      <c r="PHW162" s="129"/>
      <c r="PHX162" s="129"/>
      <c r="PHY162" s="129"/>
      <c r="PHZ162" s="129"/>
      <c r="PIA162" s="129"/>
      <c r="PIB162" s="129"/>
      <c r="PIC162" s="129"/>
      <c r="PID162" s="129"/>
      <c r="PIE162" s="129"/>
      <c r="PIF162" s="129"/>
      <c r="PIG162" s="129"/>
      <c r="PIH162" s="129"/>
      <c r="PII162" s="129"/>
      <c r="PIJ162" s="129"/>
      <c r="PIK162" s="129"/>
      <c r="PIL162" s="129"/>
      <c r="PIM162" s="129"/>
      <c r="PIN162" s="129"/>
      <c r="PIO162" s="129"/>
      <c r="PIP162" s="129"/>
      <c r="PIQ162" s="129"/>
      <c r="PIR162" s="129"/>
      <c r="PIS162" s="129"/>
      <c r="PIT162" s="129"/>
      <c r="PIU162" s="129"/>
      <c r="PIV162" s="129"/>
      <c r="PIW162" s="129"/>
      <c r="PIX162" s="129"/>
      <c r="PIY162" s="129"/>
      <c r="PIZ162" s="129"/>
      <c r="PJA162" s="129"/>
      <c r="PJB162" s="129"/>
      <c r="PJC162" s="129"/>
      <c r="PJD162" s="129"/>
      <c r="PJE162" s="129"/>
      <c r="PJF162" s="129"/>
      <c r="PJG162" s="129"/>
      <c r="PJH162" s="129"/>
      <c r="PJI162" s="129"/>
      <c r="PJJ162" s="129"/>
      <c r="PJK162" s="129"/>
      <c r="PJL162" s="129"/>
      <c r="PJM162" s="129"/>
      <c r="PJN162" s="129"/>
      <c r="PJO162" s="129"/>
      <c r="PJP162" s="129"/>
      <c r="PJQ162" s="129"/>
      <c r="PJR162" s="129"/>
      <c r="PJS162" s="129"/>
      <c r="PJT162" s="129"/>
      <c r="PJU162" s="129"/>
      <c r="PJV162" s="129"/>
      <c r="PJW162" s="129"/>
      <c r="PJX162" s="129"/>
      <c r="PJY162" s="129"/>
      <c r="PJZ162" s="129"/>
      <c r="PKA162" s="129"/>
      <c r="PKB162" s="129"/>
      <c r="PKC162" s="129"/>
      <c r="PKD162" s="129"/>
      <c r="PKE162" s="129"/>
      <c r="PKF162" s="129"/>
      <c r="PKG162" s="129"/>
      <c r="PKH162" s="129"/>
      <c r="PKI162" s="129"/>
      <c r="PKJ162" s="129"/>
      <c r="PKK162" s="129"/>
      <c r="PKL162" s="129"/>
      <c r="PKM162" s="129"/>
      <c r="PKN162" s="129"/>
      <c r="PKO162" s="129"/>
      <c r="PKP162" s="129"/>
      <c r="PKQ162" s="129"/>
      <c r="PKR162" s="129"/>
      <c r="PKS162" s="129"/>
      <c r="PKT162" s="129"/>
      <c r="PKU162" s="129"/>
      <c r="PKV162" s="129"/>
      <c r="PKW162" s="129"/>
      <c r="PKX162" s="129"/>
      <c r="PKY162" s="129"/>
      <c r="PKZ162" s="129"/>
      <c r="PLA162" s="129"/>
      <c r="PLB162" s="129"/>
      <c r="PLC162" s="129"/>
      <c r="PLD162" s="129"/>
      <c r="PLE162" s="129"/>
      <c r="PLF162" s="129"/>
      <c r="PLG162" s="129"/>
      <c r="PLH162" s="129"/>
      <c r="PLI162" s="129"/>
      <c r="PLJ162" s="129"/>
      <c r="PLK162" s="129"/>
      <c r="PLL162" s="129"/>
      <c r="PLM162" s="129"/>
      <c r="PLN162" s="129"/>
      <c r="PLO162" s="129"/>
      <c r="PLP162" s="129"/>
      <c r="PLQ162" s="129"/>
      <c r="PLR162" s="129"/>
      <c r="PLS162" s="129"/>
      <c r="PLT162" s="129"/>
      <c r="PLU162" s="129"/>
      <c r="PLV162" s="129"/>
      <c r="PLW162" s="129"/>
      <c r="PLX162" s="129"/>
      <c r="PLY162" s="129"/>
      <c r="PLZ162" s="129"/>
      <c r="PMA162" s="129"/>
      <c r="PMB162" s="129"/>
      <c r="PMC162" s="129"/>
      <c r="PMD162" s="129"/>
      <c r="PME162" s="129"/>
      <c r="PMF162" s="129"/>
      <c r="PMG162" s="129"/>
      <c r="PMH162" s="129"/>
      <c r="PMI162" s="129"/>
      <c r="PMJ162" s="129"/>
      <c r="PMK162" s="129"/>
      <c r="PML162" s="129"/>
      <c r="PMM162" s="129"/>
      <c r="PMN162" s="129"/>
      <c r="PMO162" s="129"/>
      <c r="PMP162" s="129"/>
      <c r="PMQ162" s="129"/>
      <c r="PMR162" s="129"/>
      <c r="PMS162" s="129"/>
      <c r="PMT162" s="129"/>
      <c r="PMU162" s="129"/>
      <c r="PMV162" s="129"/>
      <c r="PMW162" s="129"/>
      <c r="PMX162" s="129"/>
      <c r="PMY162" s="129"/>
      <c r="PMZ162" s="129"/>
      <c r="PNA162" s="129"/>
      <c r="PNB162" s="129"/>
      <c r="PNC162" s="129"/>
      <c r="PND162" s="129"/>
      <c r="PNE162" s="129"/>
      <c r="PNF162" s="129"/>
      <c r="PNG162" s="129"/>
      <c r="PNH162" s="129"/>
      <c r="PNI162" s="129"/>
      <c r="PNJ162" s="129"/>
      <c r="PNK162" s="129"/>
      <c r="PNL162" s="129"/>
      <c r="PNM162" s="129"/>
      <c r="PNN162" s="129"/>
      <c r="PNO162" s="129"/>
      <c r="PNP162" s="129"/>
      <c r="PNQ162" s="129"/>
      <c r="PNR162" s="129"/>
      <c r="PNS162" s="129"/>
      <c r="PNT162" s="129"/>
      <c r="PNU162" s="129"/>
      <c r="PNV162" s="129"/>
      <c r="PNW162" s="129"/>
      <c r="PNX162" s="129"/>
      <c r="PNY162" s="129"/>
      <c r="PNZ162" s="129"/>
      <c r="POA162" s="129"/>
      <c r="POB162" s="129"/>
      <c r="POC162" s="129"/>
      <c r="POD162" s="129"/>
      <c r="POE162" s="129"/>
      <c r="POF162" s="129"/>
      <c r="POG162" s="129"/>
      <c r="POH162" s="129"/>
      <c r="POI162" s="129"/>
      <c r="POJ162" s="129"/>
      <c r="POK162" s="129"/>
      <c r="POL162" s="129"/>
      <c r="POM162" s="129"/>
      <c r="PON162" s="129"/>
      <c r="POO162" s="129"/>
      <c r="POP162" s="129"/>
      <c r="POQ162" s="129"/>
      <c r="POR162" s="129"/>
      <c r="POS162" s="129"/>
      <c r="POT162" s="129"/>
      <c r="POU162" s="129"/>
      <c r="POV162" s="129"/>
      <c r="POW162" s="129"/>
      <c r="POX162" s="129"/>
      <c r="POY162" s="129"/>
      <c r="POZ162" s="129"/>
      <c r="PPA162" s="129"/>
      <c r="PPB162" s="129"/>
      <c r="PPC162" s="129"/>
      <c r="PPD162" s="129"/>
      <c r="PPE162" s="129"/>
      <c r="PPF162" s="129"/>
      <c r="PPG162" s="129"/>
      <c r="PPH162" s="129"/>
      <c r="PPI162" s="129"/>
      <c r="PPJ162" s="129"/>
      <c r="PPK162" s="129"/>
      <c r="PPL162" s="129"/>
      <c r="PPM162" s="129"/>
      <c r="PPN162" s="129"/>
      <c r="PPO162" s="129"/>
      <c r="PPP162" s="129"/>
      <c r="PPQ162" s="129"/>
      <c r="PPR162" s="129"/>
      <c r="PPS162" s="129"/>
      <c r="PPT162" s="129"/>
      <c r="PPU162" s="129"/>
      <c r="PPV162" s="129"/>
      <c r="PPW162" s="129"/>
      <c r="PPX162" s="129"/>
      <c r="PPY162" s="129"/>
      <c r="PPZ162" s="129"/>
      <c r="PQA162" s="129"/>
      <c r="PQB162" s="129"/>
      <c r="PQC162" s="129"/>
      <c r="PQD162" s="129"/>
      <c r="PQE162" s="129"/>
      <c r="PQF162" s="129"/>
      <c r="PQG162" s="129"/>
      <c r="PQH162" s="129"/>
      <c r="PQI162" s="129"/>
      <c r="PQJ162" s="129"/>
      <c r="PQK162" s="129"/>
      <c r="PQL162" s="129"/>
      <c r="PQM162" s="129"/>
      <c r="PQN162" s="129"/>
      <c r="PQO162" s="129"/>
      <c r="PQP162" s="129"/>
      <c r="PQQ162" s="129"/>
      <c r="PQR162" s="129"/>
      <c r="PQS162" s="129"/>
      <c r="PQT162" s="129"/>
      <c r="PQU162" s="129"/>
      <c r="PQV162" s="129"/>
      <c r="PQW162" s="129"/>
      <c r="PQX162" s="129"/>
      <c r="PQY162" s="129"/>
      <c r="PQZ162" s="129"/>
      <c r="PRA162" s="129"/>
      <c r="PRB162" s="129"/>
      <c r="PRC162" s="129"/>
      <c r="PRD162" s="129"/>
      <c r="PRE162" s="129"/>
      <c r="PRF162" s="129"/>
      <c r="PRG162" s="129"/>
      <c r="PRH162" s="129"/>
      <c r="PRI162" s="129"/>
      <c r="PRJ162" s="129"/>
      <c r="PRK162" s="129"/>
      <c r="PRL162" s="129"/>
      <c r="PRM162" s="129"/>
      <c r="PRN162" s="129"/>
      <c r="PRO162" s="129"/>
      <c r="PRP162" s="129"/>
      <c r="PRQ162" s="129"/>
      <c r="PRR162" s="129"/>
      <c r="PRS162" s="129"/>
      <c r="PRT162" s="129"/>
      <c r="PRU162" s="129"/>
      <c r="PRV162" s="129"/>
      <c r="PRW162" s="129"/>
      <c r="PRX162" s="129"/>
      <c r="PRY162" s="129"/>
      <c r="PRZ162" s="129"/>
      <c r="PSA162" s="129"/>
      <c r="PSB162" s="129"/>
      <c r="PSC162" s="129"/>
      <c r="PSD162" s="129"/>
      <c r="PSE162" s="129"/>
      <c r="PSF162" s="129"/>
      <c r="PSG162" s="129"/>
      <c r="PSH162" s="129"/>
      <c r="PSI162" s="129"/>
      <c r="PSJ162" s="129"/>
      <c r="PSK162" s="129"/>
      <c r="PSL162" s="129"/>
      <c r="PSM162" s="129"/>
      <c r="PSN162" s="129"/>
      <c r="PSO162" s="129"/>
      <c r="PSP162" s="129"/>
      <c r="PSQ162" s="129"/>
      <c r="PSR162" s="129"/>
      <c r="PSS162" s="129"/>
      <c r="PST162" s="129"/>
      <c r="PSU162" s="129"/>
      <c r="PSV162" s="129"/>
      <c r="PSW162" s="129"/>
      <c r="PSX162" s="129"/>
      <c r="PSY162" s="129"/>
      <c r="PSZ162" s="129"/>
      <c r="PTA162" s="129"/>
      <c r="PTB162" s="129"/>
      <c r="PTC162" s="129"/>
      <c r="PTD162" s="129"/>
      <c r="PTE162" s="129"/>
      <c r="PTF162" s="129"/>
      <c r="PTG162" s="129"/>
      <c r="PTH162" s="129"/>
      <c r="PTI162" s="129"/>
      <c r="PTJ162" s="129"/>
      <c r="PTK162" s="129"/>
      <c r="PTL162" s="129"/>
      <c r="PTM162" s="129"/>
      <c r="PTN162" s="129"/>
      <c r="PTO162" s="129"/>
      <c r="PTP162" s="129"/>
      <c r="PTQ162" s="129"/>
      <c r="PTR162" s="129"/>
      <c r="PTS162" s="129"/>
      <c r="PTT162" s="129"/>
      <c r="PTU162" s="129"/>
      <c r="PTV162" s="129"/>
      <c r="PTW162" s="129"/>
      <c r="PTX162" s="129"/>
      <c r="PTY162" s="129"/>
      <c r="PTZ162" s="129"/>
      <c r="PUA162" s="129"/>
      <c r="PUB162" s="129"/>
      <c r="PUC162" s="129"/>
      <c r="PUD162" s="129"/>
      <c r="PUE162" s="129"/>
      <c r="PUF162" s="129"/>
      <c r="PUG162" s="129"/>
      <c r="PUH162" s="129"/>
      <c r="PUI162" s="129"/>
      <c r="PUJ162" s="129"/>
      <c r="PUK162" s="129"/>
      <c r="PUL162" s="129"/>
      <c r="PUM162" s="129"/>
      <c r="PUN162" s="129"/>
      <c r="PUO162" s="129"/>
      <c r="PUP162" s="129"/>
      <c r="PUQ162" s="129"/>
      <c r="PUR162" s="129"/>
      <c r="PUS162" s="129"/>
      <c r="PUT162" s="129"/>
      <c r="PUU162" s="129"/>
      <c r="PUV162" s="129"/>
      <c r="PUW162" s="129"/>
      <c r="PUX162" s="129"/>
      <c r="PUY162" s="129"/>
      <c r="PUZ162" s="129"/>
      <c r="PVA162" s="129"/>
      <c r="PVB162" s="129"/>
      <c r="PVC162" s="129"/>
      <c r="PVD162" s="129"/>
      <c r="PVE162" s="129"/>
      <c r="PVF162" s="129"/>
      <c r="PVG162" s="129"/>
      <c r="PVH162" s="129"/>
      <c r="PVI162" s="129"/>
      <c r="PVJ162" s="129"/>
      <c r="PVK162" s="129"/>
      <c r="PVL162" s="129"/>
      <c r="PVM162" s="129"/>
      <c r="PVN162" s="129"/>
      <c r="PVO162" s="129"/>
      <c r="PVP162" s="129"/>
      <c r="PVQ162" s="129"/>
      <c r="PVR162" s="129"/>
      <c r="PVS162" s="129"/>
      <c r="PVT162" s="129"/>
      <c r="PVU162" s="129"/>
      <c r="PVV162" s="129"/>
      <c r="PVW162" s="129"/>
      <c r="PVX162" s="129"/>
      <c r="PVY162" s="129"/>
      <c r="PVZ162" s="129"/>
      <c r="PWA162" s="129"/>
      <c r="PWB162" s="129"/>
      <c r="PWC162" s="129"/>
      <c r="PWD162" s="129"/>
      <c r="PWE162" s="129"/>
      <c r="PWF162" s="129"/>
      <c r="PWG162" s="129"/>
      <c r="PWH162" s="129"/>
      <c r="PWI162" s="129"/>
      <c r="PWJ162" s="129"/>
      <c r="PWK162" s="129"/>
      <c r="PWL162" s="129"/>
      <c r="PWM162" s="129"/>
      <c r="PWN162" s="129"/>
      <c r="PWO162" s="129"/>
      <c r="PWP162" s="129"/>
      <c r="PWQ162" s="129"/>
      <c r="PWR162" s="129"/>
      <c r="PWS162" s="129"/>
      <c r="PWT162" s="129"/>
      <c r="PWU162" s="129"/>
      <c r="PWV162" s="129"/>
      <c r="PWW162" s="129"/>
      <c r="PWX162" s="129"/>
      <c r="PWY162" s="129"/>
      <c r="PWZ162" s="129"/>
      <c r="PXA162" s="129"/>
      <c r="PXB162" s="129"/>
      <c r="PXC162" s="129"/>
      <c r="PXD162" s="129"/>
      <c r="PXE162" s="129"/>
      <c r="PXF162" s="129"/>
      <c r="PXG162" s="129"/>
      <c r="PXH162" s="129"/>
      <c r="PXI162" s="129"/>
      <c r="PXJ162" s="129"/>
      <c r="PXK162" s="129"/>
      <c r="PXL162" s="129"/>
      <c r="PXM162" s="129"/>
      <c r="PXN162" s="129"/>
      <c r="PXO162" s="129"/>
      <c r="PXP162" s="129"/>
      <c r="PXQ162" s="129"/>
      <c r="PXR162" s="129"/>
      <c r="PXS162" s="129"/>
      <c r="PXT162" s="129"/>
      <c r="PXU162" s="129"/>
      <c r="PXV162" s="129"/>
      <c r="PXW162" s="129"/>
      <c r="PXX162" s="129"/>
      <c r="PXY162" s="129"/>
      <c r="PXZ162" s="129"/>
      <c r="PYA162" s="129"/>
      <c r="PYB162" s="129"/>
      <c r="PYC162" s="129"/>
      <c r="PYD162" s="129"/>
      <c r="PYE162" s="129"/>
      <c r="PYF162" s="129"/>
      <c r="PYG162" s="129"/>
      <c r="PYH162" s="129"/>
      <c r="PYI162" s="129"/>
      <c r="PYJ162" s="129"/>
      <c r="PYK162" s="129"/>
      <c r="PYL162" s="129"/>
      <c r="PYM162" s="129"/>
      <c r="PYN162" s="129"/>
      <c r="PYO162" s="129"/>
      <c r="PYP162" s="129"/>
      <c r="PYQ162" s="129"/>
      <c r="PYR162" s="129"/>
      <c r="PYS162" s="129"/>
      <c r="PYT162" s="129"/>
      <c r="PYU162" s="129"/>
      <c r="PYV162" s="129"/>
      <c r="PYW162" s="129"/>
      <c r="PYX162" s="129"/>
      <c r="PYY162" s="129"/>
      <c r="PYZ162" s="129"/>
      <c r="PZA162" s="129"/>
      <c r="PZB162" s="129"/>
      <c r="PZC162" s="129"/>
      <c r="PZD162" s="129"/>
      <c r="PZE162" s="129"/>
      <c r="PZF162" s="129"/>
      <c r="PZG162" s="129"/>
      <c r="PZH162" s="129"/>
      <c r="PZI162" s="129"/>
      <c r="PZJ162" s="129"/>
      <c r="PZK162" s="129"/>
      <c r="PZL162" s="129"/>
      <c r="PZM162" s="129"/>
      <c r="PZN162" s="129"/>
      <c r="PZO162" s="129"/>
      <c r="PZP162" s="129"/>
      <c r="PZQ162" s="129"/>
      <c r="PZR162" s="129"/>
      <c r="PZS162" s="129"/>
      <c r="PZT162" s="129"/>
      <c r="PZU162" s="129"/>
      <c r="PZV162" s="129"/>
      <c r="PZW162" s="129"/>
      <c r="PZX162" s="129"/>
      <c r="PZY162" s="129"/>
      <c r="PZZ162" s="129"/>
      <c r="QAA162" s="129"/>
      <c r="QAB162" s="129"/>
      <c r="QAC162" s="129"/>
      <c r="QAD162" s="129"/>
      <c r="QAE162" s="129"/>
      <c r="QAF162" s="129"/>
      <c r="QAG162" s="129"/>
      <c r="QAH162" s="129"/>
      <c r="QAI162" s="129"/>
      <c r="QAJ162" s="129"/>
      <c r="QAK162" s="129"/>
      <c r="QAL162" s="129"/>
      <c r="QAM162" s="129"/>
      <c r="QAN162" s="129"/>
      <c r="QAO162" s="129"/>
      <c r="QAP162" s="129"/>
      <c r="QAQ162" s="129"/>
      <c r="QAR162" s="129"/>
      <c r="QAS162" s="129"/>
      <c r="QAT162" s="129"/>
      <c r="QAU162" s="129"/>
      <c r="QAV162" s="129"/>
      <c r="QAW162" s="129"/>
      <c r="QAX162" s="129"/>
      <c r="QAY162" s="129"/>
      <c r="QAZ162" s="129"/>
      <c r="QBA162" s="129"/>
      <c r="QBB162" s="129"/>
      <c r="QBC162" s="129"/>
      <c r="QBD162" s="129"/>
      <c r="QBE162" s="129"/>
      <c r="QBF162" s="129"/>
      <c r="QBG162" s="129"/>
      <c r="QBH162" s="129"/>
      <c r="QBI162" s="129"/>
      <c r="QBJ162" s="129"/>
      <c r="QBK162" s="129"/>
      <c r="QBL162" s="129"/>
      <c r="QBM162" s="129"/>
      <c r="QBN162" s="129"/>
      <c r="QBO162" s="129"/>
      <c r="QBP162" s="129"/>
      <c r="QBQ162" s="129"/>
      <c r="QBR162" s="129"/>
      <c r="QBS162" s="129"/>
      <c r="QBT162" s="129"/>
      <c r="QBU162" s="129"/>
      <c r="QBV162" s="129"/>
      <c r="QBW162" s="129"/>
      <c r="QBX162" s="129"/>
      <c r="QBY162" s="129"/>
      <c r="QBZ162" s="129"/>
      <c r="QCA162" s="129"/>
      <c r="QCB162" s="129"/>
      <c r="QCC162" s="129"/>
      <c r="QCD162" s="129"/>
      <c r="QCE162" s="129"/>
      <c r="QCF162" s="129"/>
      <c r="QCG162" s="129"/>
      <c r="QCH162" s="129"/>
      <c r="QCI162" s="129"/>
      <c r="QCJ162" s="129"/>
      <c r="QCK162" s="129"/>
      <c r="QCL162" s="129"/>
      <c r="QCM162" s="129"/>
      <c r="QCN162" s="129"/>
      <c r="QCO162" s="129"/>
      <c r="QCP162" s="129"/>
      <c r="QCQ162" s="129"/>
      <c r="QCR162" s="129"/>
      <c r="QCS162" s="129"/>
      <c r="QCT162" s="129"/>
      <c r="QCU162" s="129"/>
      <c r="QCV162" s="129"/>
      <c r="QCW162" s="129"/>
      <c r="QCX162" s="129"/>
      <c r="QCY162" s="129"/>
      <c r="QCZ162" s="129"/>
      <c r="QDA162" s="129"/>
      <c r="QDB162" s="129"/>
      <c r="QDC162" s="129"/>
      <c r="QDD162" s="129"/>
      <c r="QDE162" s="129"/>
      <c r="QDF162" s="129"/>
      <c r="QDG162" s="129"/>
      <c r="QDH162" s="129"/>
      <c r="QDI162" s="129"/>
      <c r="QDJ162" s="129"/>
      <c r="QDK162" s="129"/>
      <c r="QDL162" s="129"/>
      <c r="QDM162" s="129"/>
      <c r="QDN162" s="129"/>
      <c r="QDO162" s="129"/>
      <c r="QDP162" s="129"/>
      <c r="QDQ162" s="129"/>
      <c r="QDR162" s="129"/>
      <c r="QDS162" s="129"/>
      <c r="QDT162" s="129"/>
      <c r="QDU162" s="129"/>
      <c r="QDV162" s="129"/>
      <c r="QDW162" s="129"/>
      <c r="QDX162" s="129"/>
      <c r="QDY162" s="129"/>
      <c r="QDZ162" s="129"/>
      <c r="QEA162" s="129"/>
      <c r="QEB162" s="129"/>
      <c r="QEC162" s="129"/>
      <c r="QED162" s="129"/>
      <c r="QEE162" s="129"/>
      <c r="QEF162" s="129"/>
      <c r="QEG162" s="129"/>
      <c r="QEH162" s="129"/>
      <c r="QEI162" s="129"/>
      <c r="QEJ162" s="129"/>
      <c r="QEK162" s="129"/>
      <c r="QEL162" s="129"/>
      <c r="QEM162" s="129"/>
      <c r="QEN162" s="129"/>
      <c r="QEO162" s="129"/>
      <c r="QEP162" s="129"/>
      <c r="QEQ162" s="129"/>
      <c r="QER162" s="129"/>
      <c r="QES162" s="129"/>
      <c r="QET162" s="129"/>
      <c r="QEU162" s="129"/>
      <c r="QEV162" s="129"/>
      <c r="QEW162" s="129"/>
      <c r="QEX162" s="129"/>
      <c r="QEY162" s="129"/>
      <c r="QEZ162" s="129"/>
      <c r="QFA162" s="129"/>
      <c r="QFB162" s="129"/>
      <c r="QFC162" s="129"/>
      <c r="QFD162" s="129"/>
      <c r="QFE162" s="129"/>
      <c r="QFF162" s="129"/>
      <c r="QFG162" s="129"/>
      <c r="QFH162" s="129"/>
      <c r="QFI162" s="129"/>
      <c r="QFJ162" s="129"/>
      <c r="QFK162" s="129"/>
      <c r="QFL162" s="129"/>
      <c r="QFM162" s="129"/>
      <c r="QFN162" s="129"/>
      <c r="QFO162" s="129"/>
      <c r="QFP162" s="129"/>
      <c r="QFQ162" s="129"/>
      <c r="QFR162" s="129"/>
      <c r="QFS162" s="129"/>
      <c r="QFT162" s="129"/>
      <c r="QFU162" s="129"/>
      <c r="QFV162" s="129"/>
      <c r="QFW162" s="129"/>
      <c r="QFX162" s="129"/>
      <c r="QFY162" s="129"/>
      <c r="QFZ162" s="129"/>
      <c r="QGA162" s="129"/>
      <c r="QGB162" s="129"/>
      <c r="QGC162" s="129"/>
      <c r="QGD162" s="129"/>
      <c r="QGE162" s="129"/>
      <c r="QGF162" s="129"/>
      <c r="QGG162" s="129"/>
      <c r="QGH162" s="129"/>
      <c r="QGI162" s="129"/>
      <c r="QGJ162" s="129"/>
      <c r="QGK162" s="129"/>
      <c r="QGL162" s="129"/>
      <c r="QGM162" s="129"/>
      <c r="QGN162" s="129"/>
      <c r="QGO162" s="129"/>
      <c r="QGP162" s="129"/>
      <c r="QGQ162" s="129"/>
      <c r="QGR162" s="129"/>
      <c r="QGS162" s="129"/>
      <c r="QGT162" s="129"/>
      <c r="QGU162" s="129"/>
      <c r="QGV162" s="129"/>
      <c r="QGW162" s="129"/>
      <c r="QGX162" s="129"/>
      <c r="QGY162" s="129"/>
      <c r="QGZ162" s="129"/>
      <c r="QHA162" s="129"/>
      <c r="QHB162" s="129"/>
      <c r="QHC162" s="129"/>
      <c r="QHD162" s="129"/>
      <c r="QHE162" s="129"/>
      <c r="QHF162" s="129"/>
      <c r="QHG162" s="129"/>
      <c r="QHH162" s="129"/>
      <c r="QHI162" s="129"/>
      <c r="QHJ162" s="129"/>
      <c r="QHK162" s="129"/>
      <c r="QHL162" s="129"/>
      <c r="QHM162" s="129"/>
      <c r="QHN162" s="129"/>
      <c r="QHO162" s="129"/>
      <c r="QHP162" s="129"/>
      <c r="QHQ162" s="129"/>
      <c r="QHR162" s="129"/>
      <c r="QHS162" s="129"/>
      <c r="QHT162" s="129"/>
      <c r="QHU162" s="129"/>
      <c r="QHV162" s="129"/>
      <c r="QHW162" s="129"/>
      <c r="QHX162" s="129"/>
      <c r="QHY162" s="129"/>
      <c r="QHZ162" s="129"/>
      <c r="QIA162" s="129"/>
      <c r="QIB162" s="129"/>
      <c r="QIC162" s="129"/>
      <c r="QID162" s="129"/>
      <c r="QIE162" s="129"/>
      <c r="QIF162" s="129"/>
      <c r="QIG162" s="129"/>
      <c r="QIH162" s="129"/>
      <c r="QII162" s="129"/>
      <c r="QIJ162" s="129"/>
      <c r="QIK162" s="129"/>
      <c r="QIL162" s="129"/>
      <c r="QIM162" s="129"/>
      <c r="QIN162" s="129"/>
      <c r="QIO162" s="129"/>
      <c r="QIP162" s="129"/>
      <c r="QIQ162" s="129"/>
      <c r="QIR162" s="129"/>
      <c r="QIS162" s="129"/>
      <c r="QIT162" s="129"/>
      <c r="QIU162" s="129"/>
      <c r="QIV162" s="129"/>
      <c r="QIW162" s="129"/>
      <c r="QIX162" s="129"/>
      <c r="QIY162" s="129"/>
      <c r="QIZ162" s="129"/>
      <c r="QJA162" s="129"/>
      <c r="QJB162" s="129"/>
      <c r="QJC162" s="129"/>
      <c r="QJD162" s="129"/>
      <c r="QJE162" s="129"/>
      <c r="QJF162" s="129"/>
      <c r="QJG162" s="129"/>
      <c r="QJH162" s="129"/>
      <c r="QJI162" s="129"/>
      <c r="QJJ162" s="129"/>
      <c r="QJK162" s="129"/>
      <c r="QJL162" s="129"/>
      <c r="QJM162" s="129"/>
      <c r="QJN162" s="129"/>
      <c r="QJO162" s="129"/>
      <c r="QJP162" s="129"/>
      <c r="QJQ162" s="129"/>
      <c r="QJR162" s="129"/>
      <c r="QJS162" s="129"/>
      <c r="QJT162" s="129"/>
      <c r="QJU162" s="129"/>
      <c r="QJV162" s="129"/>
      <c r="QJW162" s="129"/>
      <c r="QJX162" s="129"/>
      <c r="QJY162" s="129"/>
      <c r="QJZ162" s="129"/>
      <c r="QKA162" s="129"/>
      <c r="QKB162" s="129"/>
      <c r="QKC162" s="129"/>
      <c r="QKD162" s="129"/>
      <c r="QKE162" s="129"/>
      <c r="QKF162" s="129"/>
      <c r="QKG162" s="129"/>
      <c r="QKH162" s="129"/>
      <c r="QKI162" s="129"/>
      <c r="QKJ162" s="129"/>
      <c r="QKK162" s="129"/>
      <c r="QKL162" s="129"/>
      <c r="QKM162" s="129"/>
      <c r="QKN162" s="129"/>
      <c r="QKO162" s="129"/>
      <c r="QKP162" s="129"/>
      <c r="QKQ162" s="129"/>
      <c r="QKR162" s="129"/>
      <c r="QKS162" s="129"/>
      <c r="QKT162" s="129"/>
      <c r="QKU162" s="129"/>
      <c r="QKV162" s="129"/>
      <c r="QKW162" s="129"/>
      <c r="QKX162" s="129"/>
      <c r="QKY162" s="129"/>
      <c r="QKZ162" s="129"/>
      <c r="QLA162" s="129"/>
      <c r="QLB162" s="129"/>
      <c r="QLC162" s="129"/>
      <c r="QLD162" s="129"/>
      <c r="QLE162" s="129"/>
      <c r="QLF162" s="129"/>
      <c r="QLG162" s="129"/>
      <c r="QLH162" s="129"/>
      <c r="QLI162" s="129"/>
      <c r="QLJ162" s="129"/>
      <c r="QLK162" s="129"/>
      <c r="QLL162" s="129"/>
      <c r="QLM162" s="129"/>
      <c r="QLN162" s="129"/>
      <c r="QLO162" s="129"/>
      <c r="QLP162" s="129"/>
      <c r="QLQ162" s="129"/>
      <c r="QLR162" s="129"/>
      <c r="QLS162" s="129"/>
      <c r="QLT162" s="129"/>
      <c r="QLU162" s="129"/>
      <c r="QLV162" s="129"/>
      <c r="QLW162" s="129"/>
      <c r="QLX162" s="129"/>
      <c r="QLY162" s="129"/>
      <c r="QLZ162" s="129"/>
      <c r="QMA162" s="129"/>
      <c r="QMB162" s="129"/>
      <c r="QMC162" s="129"/>
      <c r="QMD162" s="129"/>
      <c r="QME162" s="129"/>
      <c r="QMF162" s="129"/>
      <c r="QMG162" s="129"/>
      <c r="QMH162" s="129"/>
      <c r="QMI162" s="129"/>
      <c r="QMJ162" s="129"/>
      <c r="QMK162" s="129"/>
      <c r="QML162" s="129"/>
      <c r="QMM162" s="129"/>
      <c r="QMN162" s="129"/>
      <c r="QMO162" s="129"/>
      <c r="QMP162" s="129"/>
      <c r="QMQ162" s="129"/>
      <c r="QMR162" s="129"/>
      <c r="QMS162" s="129"/>
      <c r="QMT162" s="129"/>
      <c r="QMU162" s="129"/>
      <c r="QMV162" s="129"/>
      <c r="QMW162" s="129"/>
      <c r="QMX162" s="129"/>
      <c r="QMY162" s="129"/>
      <c r="QMZ162" s="129"/>
      <c r="QNA162" s="129"/>
      <c r="QNB162" s="129"/>
      <c r="QNC162" s="129"/>
      <c r="QND162" s="129"/>
      <c r="QNE162" s="129"/>
      <c r="QNF162" s="129"/>
      <c r="QNG162" s="129"/>
      <c r="QNH162" s="129"/>
      <c r="QNI162" s="129"/>
      <c r="QNJ162" s="129"/>
      <c r="QNK162" s="129"/>
      <c r="QNL162" s="129"/>
      <c r="QNM162" s="129"/>
      <c r="QNN162" s="129"/>
      <c r="QNO162" s="129"/>
      <c r="QNP162" s="129"/>
      <c r="QNQ162" s="129"/>
      <c r="QNR162" s="129"/>
      <c r="QNS162" s="129"/>
      <c r="QNT162" s="129"/>
      <c r="QNU162" s="129"/>
      <c r="QNV162" s="129"/>
      <c r="QNW162" s="129"/>
      <c r="QNX162" s="129"/>
      <c r="QNY162" s="129"/>
      <c r="QNZ162" s="129"/>
      <c r="QOA162" s="129"/>
      <c r="QOB162" s="129"/>
      <c r="QOC162" s="129"/>
      <c r="QOD162" s="129"/>
      <c r="QOE162" s="129"/>
      <c r="QOF162" s="129"/>
      <c r="QOG162" s="129"/>
      <c r="QOH162" s="129"/>
      <c r="QOI162" s="129"/>
      <c r="QOJ162" s="129"/>
      <c r="QOK162" s="129"/>
      <c r="QOL162" s="129"/>
      <c r="QOM162" s="129"/>
      <c r="QON162" s="129"/>
      <c r="QOO162" s="129"/>
      <c r="QOP162" s="129"/>
      <c r="QOQ162" s="129"/>
      <c r="QOR162" s="129"/>
      <c r="QOS162" s="129"/>
      <c r="QOT162" s="129"/>
      <c r="QOU162" s="129"/>
      <c r="QOV162" s="129"/>
      <c r="QOW162" s="129"/>
      <c r="QOX162" s="129"/>
      <c r="QOY162" s="129"/>
      <c r="QOZ162" s="129"/>
      <c r="QPA162" s="129"/>
      <c r="QPB162" s="129"/>
      <c r="QPC162" s="129"/>
      <c r="QPD162" s="129"/>
      <c r="QPE162" s="129"/>
      <c r="QPF162" s="129"/>
      <c r="QPG162" s="129"/>
      <c r="QPH162" s="129"/>
      <c r="QPI162" s="129"/>
      <c r="QPJ162" s="129"/>
      <c r="QPK162" s="129"/>
      <c r="QPL162" s="129"/>
      <c r="QPM162" s="129"/>
      <c r="QPN162" s="129"/>
      <c r="QPO162" s="129"/>
      <c r="QPP162" s="129"/>
      <c r="QPQ162" s="129"/>
      <c r="QPR162" s="129"/>
      <c r="QPS162" s="129"/>
      <c r="QPT162" s="129"/>
      <c r="QPU162" s="129"/>
      <c r="QPV162" s="129"/>
      <c r="QPW162" s="129"/>
      <c r="QPX162" s="129"/>
      <c r="QPY162" s="129"/>
      <c r="QPZ162" s="129"/>
      <c r="QQA162" s="129"/>
      <c r="QQB162" s="129"/>
      <c r="QQC162" s="129"/>
      <c r="QQD162" s="129"/>
      <c r="QQE162" s="129"/>
      <c r="QQF162" s="129"/>
      <c r="QQG162" s="129"/>
      <c r="QQH162" s="129"/>
      <c r="QQI162" s="129"/>
      <c r="QQJ162" s="129"/>
      <c r="QQK162" s="129"/>
      <c r="QQL162" s="129"/>
      <c r="QQM162" s="129"/>
      <c r="QQN162" s="129"/>
      <c r="QQO162" s="129"/>
      <c r="QQP162" s="129"/>
      <c r="QQQ162" s="129"/>
      <c r="QQR162" s="129"/>
      <c r="QQS162" s="129"/>
      <c r="QQT162" s="129"/>
      <c r="QQU162" s="129"/>
      <c r="QQV162" s="129"/>
      <c r="QQW162" s="129"/>
      <c r="QQX162" s="129"/>
      <c r="QQY162" s="129"/>
      <c r="QQZ162" s="129"/>
      <c r="QRA162" s="129"/>
      <c r="QRB162" s="129"/>
      <c r="QRC162" s="129"/>
      <c r="QRD162" s="129"/>
      <c r="QRE162" s="129"/>
      <c r="QRF162" s="129"/>
      <c r="QRG162" s="129"/>
      <c r="QRH162" s="129"/>
      <c r="QRI162" s="129"/>
      <c r="QRJ162" s="129"/>
      <c r="QRK162" s="129"/>
      <c r="QRL162" s="129"/>
      <c r="QRM162" s="129"/>
      <c r="QRN162" s="129"/>
      <c r="QRO162" s="129"/>
      <c r="QRP162" s="129"/>
      <c r="QRQ162" s="129"/>
      <c r="QRR162" s="129"/>
      <c r="QRS162" s="129"/>
      <c r="QRT162" s="129"/>
      <c r="QRU162" s="129"/>
      <c r="QRV162" s="129"/>
      <c r="QRW162" s="129"/>
      <c r="QRX162" s="129"/>
      <c r="QRY162" s="129"/>
      <c r="QRZ162" s="129"/>
      <c r="QSA162" s="129"/>
      <c r="QSB162" s="129"/>
      <c r="QSC162" s="129"/>
      <c r="QSD162" s="129"/>
      <c r="QSE162" s="129"/>
      <c r="QSF162" s="129"/>
      <c r="QSG162" s="129"/>
      <c r="QSH162" s="129"/>
      <c r="QSI162" s="129"/>
      <c r="QSJ162" s="129"/>
      <c r="QSK162" s="129"/>
      <c r="QSL162" s="129"/>
      <c r="QSM162" s="129"/>
      <c r="QSN162" s="129"/>
      <c r="QSO162" s="129"/>
      <c r="QSP162" s="129"/>
      <c r="QSQ162" s="129"/>
      <c r="QSR162" s="129"/>
      <c r="QSS162" s="129"/>
      <c r="QST162" s="129"/>
      <c r="QSU162" s="129"/>
      <c r="QSV162" s="129"/>
      <c r="QSW162" s="129"/>
      <c r="QSX162" s="129"/>
      <c r="QSY162" s="129"/>
      <c r="QSZ162" s="129"/>
      <c r="QTA162" s="129"/>
      <c r="QTB162" s="129"/>
      <c r="QTC162" s="129"/>
      <c r="QTD162" s="129"/>
      <c r="QTE162" s="129"/>
      <c r="QTF162" s="129"/>
      <c r="QTG162" s="129"/>
      <c r="QTH162" s="129"/>
      <c r="QTI162" s="129"/>
      <c r="QTJ162" s="129"/>
      <c r="QTK162" s="129"/>
      <c r="QTL162" s="129"/>
      <c r="QTM162" s="129"/>
      <c r="QTN162" s="129"/>
      <c r="QTO162" s="129"/>
      <c r="QTP162" s="129"/>
      <c r="QTQ162" s="129"/>
      <c r="QTR162" s="129"/>
      <c r="QTS162" s="129"/>
      <c r="QTT162" s="129"/>
      <c r="QTU162" s="129"/>
      <c r="QTV162" s="129"/>
      <c r="QTW162" s="129"/>
      <c r="QTX162" s="129"/>
      <c r="QTY162" s="129"/>
      <c r="QTZ162" s="129"/>
      <c r="QUA162" s="129"/>
      <c r="QUB162" s="129"/>
      <c r="QUC162" s="129"/>
      <c r="QUD162" s="129"/>
      <c r="QUE162" s="129"/>
      <c r="QUF162" s="129"/>
      <c r="QUG162" s="129"/>
      <c r="QUH162" s="129"/>
      <c r="QUI162" s="129"/>
      <c r="QUJ162" s="129"/>
      <c r="QUK162" s="129"/>
      <c r="QUL162" s="129"/>
      <c r="QUM162" s="129"/>
      <c r="QUN162" s="129"/>
      <c r="QUO162" s="129"/>
      <c r="QUP162" s="129"/>
      <c r="QUQ162" s="129"/>
      <c r="QUR162" s="129"/>
      <c r="QUS162" s="129"/>
      <c r="QUT162" s="129"/>
      <c r="QUU162" s="129"/>
      <c r="QUV162" s="129"/>
      <c r="QUW162" s="129"/>
      <c r="QUX162" s="129"/>
      <c r="QUY162" s="129"/>
      <c r="QUZ162" s="129"/>
      <c r="QVA162" s="129"/>
      <c r="QVB162" s="129"/>
      <c r="QVC162" s="129"/>
      <c r="QVD162" s="129"/>
      <c r="QVE162" s="129"/>
      <c r="QVF162" s="129"/>
      <c r="QVG162" s="129"/>
      <c r="QVH162" s="129"/>
      <c r="QVI162" s="129"/>
      <c r="QVJ162" s="129"/>
      <c r="QVK162" s="129"/>
      <c r="QVL162" s="129"/>
      <c r="QVM162" s="129"/>
      <c r="QVN162" s="129"/>
      <c r="QVO162" s="129"/>
      <c r="QVP162" s="129"/>
      <c r="QVQ162" s="129"/>
      <c r="QVR162" s="129"/>
      <c r="QVS162" s="129"/>
      <c r="QVT162" s="129"/>
      <c r="QVU162" s="129"/>
      <c r="QVV162" s="129"/>
      <c r="QVW162" s="129"/>
      <c r="QVX162" s="129"/>
      <c r="QVY162" s="129"/>
      <c r="QVZ162" s="129"/>
      <c r="QWA162" s="129"/>
      <c r="QWB162" s="129"/>
      <c r="QWC162" s="129"/>
      <c r="QWD162" s="129"/>
      <c r="QWE162" s="129"/>
      <c r="QWF162" s="129"/>
      <c r="QWG162" s="129"/>
      <c r="QWH162" s="129"/>
      <c r="QWI162" s="129"/>
      <c r="QWJ162" s="129"/>
      <c r="QWK162" s="129"/>
      <c r="QWL162" s="129"/>
      <c r="QWM162" s="129"/>
      <c r="QWN162" s="129"/>
      <c r="QWO162" s="129"/>
      <c r="QWP162" s="129"/>
      <c r="QWQ162" s="129"/>
      <c r="QWR162" s="129"/>
      <c r="QWS162" s="129"/>
      <c r="QWT162" s="129"/>
      <c r="QWU162" s="129"/>
      <c r="QWV162" s="129"/>
      <c r="QWW162" s="129"/>
      <c r="QWX162" s="129"/>
      <c r="QWY162" s="129"/>
      <c r="QWZ162" s="129"/>
      <c r="QXA162" s="129"/>
      <c r="QXB162" s="129"/>
      <c r="QXC162" s="129"/>
      <c r="QXD162" s="129"/>
      <c r="QXE162" s="129"/>
      <c r="QXF162" s="129"/>
      <c r="QXG162" s="129"/>
      <c r="QXH162" s="129"/>
      <c r="QXI162" s="129"/>
      <c r="QXJ162" s="129"/>
      <c r="QXK162" s="129"/>
      <c r="QXL162" s="129"/>
      <c r="QXM162" s="129"/>
      <c r="QXN162" s="129"/>
      <c r="QXO162" s="129"/>
      <c r="QXP162" s="129"/>
      <c r="QXQ162" s="129"/>
      <c r="QXR162" s="129"/>
      <c r="QXS162" s="129"/>
      <c r="QXT162" s="129"/>
      <c r="QXU162" s="129"/>
      <c r="QXV162" s="129"/>
      <c r="QXW162" s="129"/>
      <c r="QXX162" s="129"/>
      <c r="QXY162" s="129"/>
      <c r="QXZ162" s="129"/>
      <c r="QYA162" s="129"/>
      <c r="QYB162" s="129"/>
      <c r="QYC162" s="129"/>
      <c r="QYD162" s="129"/>
      <c r="QYE162" s="129"/>
      <c r="QYF162" s="129"/>
      <c r="QYG162" s="129"/>
      <c r="QYH162" s="129"/>
      <c r="QYI162" s="129"/>
      <c r="QYJ162" s="129"/>
      <c r="QYK162" s="129"/>
      <c r="QYL162" s="129"/>
      <c r="QYM162" s="129"/>
      <c r="QYN162" s="129"/>
      <c r="QYO162" s="129"/>
      <c r="QYP162" s="129"/>
      <c r="QYQ162" s="129"/>
      <c r="QYR162" s="129"/>
      <c r="QYS162" s="129"/>
      <c r="QYT162" s="129"/>
      <c r="QYU162" s="129"/>
      <c r="QYV162" s="129"/>
      <c r="QYW162" s="129"/>
      <c r="QYX162" s="129"/>
      <c r="QYY162" s="129"/>
      <c r="QYZ162" s="129"/>
      <c r="QZA162" s="129"/>
      <c r="QZB162" s="129"/>
      <c r="QZC162" s="129"/>
      <c r="QZD162" s="129"/>
      <c r="QZE162" s="129"/>
      <c r="QZF162" s="129"/>
      <c r="QZG162" s="129"/>
      <c r="QZH162" s="129"/>
      <c r="QZI162" s="129"/>
      <c r="QZJ162" s="129"/>
      <c r="QZK162" s="129"/>
      <c r="QZL162" s="129"/>
      <c r="QZM162" s="129"/>
      <c r="QZN162" s="129"/>
      <c r="QZO162" s="129"/>
      <c r="QZP162" s="129"/>
      <c r="QZQ162" s="129"/>
      <c r="QZR162" s="129"/>
      <c r="QZS162" s="129"/>
      <c r="QZT162" s="129"/>
      <c r="QZU162" s="129"/>
      <c r="QZV162" s="129"/>
      <c r="QZW162" s="129"/>
      <c r="QZX162" s="129"/>
      <c r="QZY162" s="129"/>
      <c r="QZZ162" s="129"/>
      <c r="RAA162" s="129"/>
      <c r="RAB162" s="129"/>
      <c r="RAC162" s="129"/>
      <c r="RAD162" s="129"/>
      <c r="RAE162" s="129"/>
      <c r="RAF162" s="129"/>
      <c r="RAG162" s="129"/>
      <c r="RAH162" s="129"/>
      <c r="RAI162" s="129"/>
      <c r="RAJ162" s="129"/>
      <c r="RAK162" s="129"/>
      <c r="RAL162" s="129"/>
      <c r="RAM162" s="129"/>
      <c r="RAN162" s="129"/>
      <c r="RAO162" s="129"/>
      <c r="RAP162" s="129"/>
      <c r="RAQ162" s="129"/>
      <c r="RAR162" s="129"/>
      <c r="RAS162" s="129"/>
      <c r="RAT162" s="129"/>
      <c r="RAU162" s="129"/>
      <c r="RAV162" s="129"/>
      <c r="RAW162" s="129"/>
      <c r="RAX162" s="129"/>
      <c r="RAY162" s="129"/>
      <c r="RAZ162" s="129"/>
      <c r="RBA162" s="129"/>
      <c r="RBB162" s="129"/>
      <c r="RBC162" s="129"/>
      <c r="RBD162" s="129"/>
      <c r="RBE162" s="129"/>
      <c r="RBF162" s="129"/>
      <c r="RBG162" s="129"/>
      <c r="RBH162" s="129"/>
      <c r="RBI162" s="129"/>
      <c r="RBJ162" s="129"/>
      <c r="RBK162" s="129"/>
      <c r="RBL162" s="129"/>
      <c r="RBM162" s="129"/>
      <c r="RBN162" s="129"/>
      <c r="RBO162" s="129"/>
      <c r="RBP162" s="129"/>
      <c r="RBQ162" s="129"/>
      <c r="RBR162" s="129"/>
      <c r="RBS162" s="129"/>
      <c r="RBT162" s="129"/>
      <c r="RBU162" s="129"/>
      <c r="RBV162" s="129"/>
      <c r="RBW162" s="129"/>
      <c r="RBX162" s="129"/>
      <c r="RBY162" s="129"/>
      <c r="RBZ162" s="129"/>
      <c r="RCA162" s="129"/>
      <c r="RCB162" s="129"/>
      <c r="RCC162" s="129"/>
      <c r="RCD162" s="129"/>
      <c r="RCE162" s="129"/>
      <c r="RCF162" s="129"/>
      <c r="RCG162" s="129"/>
      <c r="RCH162" s="129"/>
      <c r="RCI162" s="129"/>
      <c r="RCJ162" s="129"/>
      <c r="RCK162" s="129"/>
      <c r="RCL162" s="129"/>
      <c r="RCM162" s="129"/>
      <c r="RCN162" s="129"/>
      <c r="RCO162" s="129"/>
      <c r="RCP162" s="129"/>
      <c r="RCQ162" s="129"/>
      <c r="RCR162" s="129"/>
      <c r="RCS162" s="129"/>
      <c r="RCT162" s="129"/>
      <c r="RCU162" s="129"/>
      <c r="RCV162" s="129"/>
      <c r="RCW162" s="129"/>
      <c r="RCX162" s="129"/>
      <c r="RCY162" s="129"/>
      <c r="RCZ162" s="129"/>
      <c r="RDA162" s="129"/>
      <c r="RDB162" s="129"/>
      <c r="RDC162" s="129"/>
      <c r="RDD162" s="129"/>
      <c r="RDE162" s="129"/>
      <c r="RDF162" s="129"/>
      <c r="RDG162" s="129"/>
      <c r="RDH162" s="129"/>
      <c r="RDI162" s="129"/>
      <c r="RDJ162" s="129"/>
      <c r="RDK162" s="129"/>
      <c r="RDL162" s="129"/>
      <c r="RDM162" s="129"/>
      <c r="RDN162" s="129"/>
      <c r="RDO162" s="129"/>
      <c r="RDP162" s="129"/>
      <c r="RDQ162" s="129"/>
      <c r="RDR162" s="129"/>
      <c r="RDS162" s="129"/>
      <c r="RDT162" s="129"/>
      <c r="RDU162" s="129"/>
      <c r="RDV162" s="129"/>
      <c r="RDW162" s="129"/>
      <c r="RDX162" s="129"/>
      <c r="RDY162" s="129"/>
      <c r="RDZ162" s="129"/>
      <c r="REA162" s="129"/>
      <c r="REB162" s="129"/>
      <c r="REC162" s="129"/>
      <c r="RED162" s="129"/>
      <c r="REE162" s="129"/>
      <c r="REF162" s="129"/>
      <c r="REG162" s="129"/>
      <c r="REH162" s="129"/>
      <c r="REI162" s="129"/>
      <c r="REJ162" s="129"/>
      <c r="REK162" s="129"/>
      <c r="REL162" s="129"/>
      <c r="REM162" s="129"/>
      <c r="REN162" s="129"/>
      <c r="REO162" s="129"/>
      <c r="REP162" s="129"/>
      <c r="REQ162" s="129"/>
      <c r="RER162" s="129"/>
      <c r="RES162" s="129"/>
      <c r="RET162" s="129"/>
      <c r="REU162" s="129"/>
      <c r="REV162" s="129"/>
      <c r="REW162" s="129"/>
      <c r="REX162" s="129"/>
      <c r="REY162" s="129"/>
      <c r="REZ162" s="129"/>
      <c r="RFA162" s="129"/>
      <c r="RFB162" s="129"/>
      <c r="RFC162" s="129"/>
      <c r="RFD162" s="129"/>
      <c r="RFE162" s="129"/>
      <c r="RFF162" s="129"/>
      <c r="RFG162" s="129"/>
      <c r="RFH162" s="129"/>
      <c r="RFI162" s="129"/>
      <c r="RFJ162" s="129"/>
      <c r="RFK162" s="129"/>
      <c r="RFL162" s="129"/>
      <c r="RFM162" s="129"/>
      <c r="RFN162" s="129"/>
      <c r="RFO162" s="129"/>
      <c r="RFP162" s="129"/>
      <c r="RFQ162" s="129"/>
      <c r="RFR162" s="129"/>
      <c r="RFS162" s="129"/>
      <c r="RFT162" s="129"/>
      <c r="RFU162" s="129"/>
      <c r="RFV162" s="129"/>
      <c r="RFW162" s="129"/>
      <c r="RFX162" s="129"/>
      <c r="RFY162" s="129"/>
      <c r="RFZ162" s="129"/>
      <c r="RGA162" s="129"/>
      <c r="RGB162" s="129"/>
      <c r="RGC162" s="129"/>
      <c r="RGD162" s="129"/>
      <c r="RGE162" s="129"/>
      <c r="RGF162" s="129"/>
      <c r="RGG162" s="129"/>
      <c r="RGH162" s="129"/>
      <c r="RGI162" s="129"/>
      <c r="RGJ162" s="129"/>
      <c r="RGK162" s="129"/>
      <c r="RGL162" s="129"/>
      <c r="RGM162" s="129"/>
      <c r="RGN162" s="129"/>
      <c r="RGO162" s="129"/>
      <c r="RGP162" s="129"/>
      <c r="RGQ162" s="129"/>
      <c r="RGR162" s="129"/>
      <c r="RGS162" s="129"/>
      <c r="RGT162" s="129"/>
      <c r="RGU162" s="129"/>
      <c r="RGV162" s="129"/>
      <c r="RGW162" s="129"/>
      <c r="RGX162" s="129"/>
      <c r="RGY162" s="129"/>
      <c r="RGZ162" s="129"/>
      <c r="RHA162" s="129"/>
      <c r="RHB162" s="129"/>
      <c r="RHC162" s="129"/>
      <c r="RHD162" s="129"/>
      <c r="RHE162" s="129"/>
      <c r="RHF162" s="129"/>
      <c r="RHG162" s="129"/>
      <c r="RHH162" s="129"/>
      <c r="RHI162" s="129"/>
      <c r="RHJ162" s="129"/>
      <c r="RHK162" s="129"/>
      <c r="RHL162" s="129"/>
      <c r="RHM162" s="129"/>
      <c r="RHN162" s="129"/>
      <c r="RHO162" s="129"/>
      <c r="RHP162" s="129"/>
      <c r="RHQ162" s="129"/>
      <c r="RHR162" s="129"/>
      <c r="RHS162" s="129"/>
      <c r="RHT162" s="129"/>
      <c r="RHU162" s="129"/>
      <c r="RHV162" s="129"/>
      <c r="RHW162" s="129"/>
      <c r="RHX162" s="129"/>
      <c r="RHY162" s="129"/>
      <c r="RHZ162" s="129"/>
      <c r="RIA162" s="129"/>
      <c r="RIB162" s="129"/>
      <c r="RIC162" s="129"/>
      <c r="RID162" s="129"/>
      <c r="RIE162" s="129"/>
      <c r="RIF162" s="129"/>
      <c r="RIG162" s="129"/>
      <c r="RIH162" s="129"/>
      <c r="RII162" s="129"/>
      <c r="RIJ162" s="129"/>
      <c r="RIK162" s="129"/>
      <c r="RIL162" s="129"/>
      <c r="RIM162" s="129"/>
      <c r="RIN162" s="129"/>
      <c r="RIO162" s="129"/>
      <c r="RIP162" s="129"/>
      <c r="RIQ162" s="129"/>
      <c r="RIR162" s="129"/>
      <c r="RIS162" s="129"/>
      <c r="RIT162" s="129"/>
      <c r="RIU162" s="129"/>
      <c r="RIV162" s="129"/>
      <c r="RIW162" s="129"/>
      <c r="RIX162" s="129"/>
      <c r="RIY162" s="129"/>
      <c r="RIZ162" s="129"/>
      <c r="RJA162" s="129"/>
      <c r="RJB162" s="129"/>
      <c r="RJC162" s="129"/>
      <c r="RJD162" s="129"/>
      <c r="RJE162" s="129"/>
      <c r="RJF162" s="129"/>
      <c r="RJG162" s="129"/>
      <c r="RJH162" s="129"/>
      <c r="RJI162" s="129"/>
      <c r="RJJ162" s="129"/>
      <c r="RJK162" s="129"/>
      <c r="RJL162" s="129"/>
      <c r="RJM162" s="129"/>
      <c r="RJN162" s="129"/>
      <c r="RJO162" s="129"/>
      <c r="RJP162" s="129"/>
      <c r="RJQ162" s="129"/>
      <c r="RJR162" s="129"/>
      <c r="RJS162" s="129"/>
      <c r="RJT162" s="129"/>
      <c r="RJU162" s="129"/>
      <c r="RJV162" s="129"/>
      <c r="RJW162" s="129"/>
      <c r="RJX162" s="129"/>
      <c r="RJY162" s="129"/>
      <c r="RJZ162" s="129"/>
      <c r="RKA162" s="129"/>
      <c r="RKB162" s="129"/>
      <c r="RKC162" s="129"/>
      <c r="RKD162" s="129"/>
      <c r="RKE162" s="129"/>
      <c r="RKF162" s="129"/>
      <c r="RKG162" s="129"/>
      <c r="RKH162" s="129"/>
      <c r="RKI162" s="129"/>
      <c r="RKJ162" s="129"/>
      <c r="RKK162" s="129"/>
      <c r="RKL162" s="129"/>
      <c r="RKM162" s="129"/>
      <c r="RKN162" s="129"/>
      <c r="RKO162" s="129"/>
      <c r="RKP162" s="129"/>
      <c r="RKQ162" s="129"/>
      <c r="RKR162" s="129"/>
      <c r="RKS162" s="129"/>
      <c r="RKT162" s="129"/>
      <c r="RKU162" s="129"/>
      <c r="RKV162" s="129"/>
      <c r="RKW162" s="129"/>
      <c r="RKX162" s="129"/>
      <c r="RKY162" s="129"/>
      <c r="RKZ162" s="129"/>
      <c r="RLA162" s="129"/>
      <c r="RLB162" s="129"/>
      <c r="RLC162" s="129"/>
      <c r="RLD162" s="129"/>
      <c r="RLE162" s="129"/>
      <c r="RLF162" s="129"/>
      <c r="RLG162" s="129"/>
      <c r="RLH162" s="129"/>
      <c r="RLI162" s="129"/>
      <c r="RLJ162" s="129"/>
      <c r="RLK162" s="129"/>
      <c r="RLL162" s="129"/>
      <c r="RLM162" s="129"/>
      <c r="RLN162" s="129"/>
      <c r="RLO162" s="129"/>
      <c r="RLP162" s="129"/>
      <c r="RLQ162" s="129"/>
      <c r="RLR162" s="129"/>
      <c r="RLS162" s="129"/>
      <c r="RLT162" s="129"/>
      <c r="RLU162" s="129"/>
      <c r="RLV162" s="129"/>
      <c r="RLW162" s="129"/>
      <c r="RLX162" s="129"/>
      <c r="RLY162" s="129"/>
      <c r="RLZ162" s="129"/>
      <c r="RMA162" s="129"/>
      <c r="RMB162" s="129"/>
      <c r="RMC162" s="129"/>
      <c r="RMD162" s="129"/>
      <c r="RME162" s="129"/>
      <c r="RMF162" s="129"/>
      <c r="RMG162" s="129"/>
      <c r="RMH162" s="129"/>
      <c r="RMI162" s="129"/>
      <c r="RMJ162" s="129"/>
      <c r="RMK162" s="129"/>
      <c r="RML162" s="129"/>
      <c r="RMM162" s="129"/>
      <c r="RMN162" s="129"/>
      <c r="RMO162" s="129"/>
      <c r="RMP162" s="129"/>
      <c r="RMQ162" s="129"/>
      <c r="RMR162" s="129"/>
      <c r="RMS162" s="129"/>
      <c r="RMT162" s="129"/>
      <c r="RMU162" s="129"/>
      <c r="RMV162" s="129"/>
      <c r="RMW162" s="129"/>
      <c r="RMX162" s="129"/>
      <c r="RMY162" s="129"/>
      <c r="RMZ162" s="129"/>
      <c r="RNA162" s="129"/>
      <c r="RNB162" s="129"/>
      <c r="RNC162" s="129"/>
      <c r="RND162" s="129"/>
      <c r="RNE162" s="129"/>
      <c r="RNF162" s="129"/>
      <c r="RNG162" s="129"/>
      <c r="RNH162" s="129"/>
      <c r="RNI162" s="129"/>
      <c r="RNJ162" s="129"/>
      <c r="RNK162" s="129"/>
      <c r="RNL162" s="129"/>
      <c r="RNM162" s="129"/>
      <c r="RNN162" s="129"/>
      <c r="RNO162" s="129"/>
      <c r="RNP162" s="129"/>
      <c r="RNQ162" s="129"/>
      <c r="RNR162" s="129"/>
      <c r="RNS162" s="129"/>
      <c r="RNT162" s="129"/>
      <c r="RNU162" s="129"/>
      <c r="RNV162" s="129"/>
      <c r="RNW162" s="129"/>
      <c r="RNX162" s="129"/>
      <c r="RNY162" s="129"/>
      <c r="RNZ162" s="129"/>
      <c r="ROA162" s="129"/>
      <c r="ROB162" s="129"/>
      <c r="ROC162" s="129"/>
      <c r="ROD162" s="129"/>
      <c r="ROE162" s="129"/>
      <c r="ROF162" s="129"/>
      <c r="ROG162" s="129"/>
      <c r="ROH162" s="129"/>
      <c r="ROI162" s="129"/>
      <c r="ROJ162" s="129"/>
      <c r="ROK162" s="129"/>
      <c r="ROL162" s="129"/>
      <c r="ROM162" s="129"/>
      <c r="RON162" s="129"/>
      <c r="ROO162" s="129"/>
      <c r="ROP162" s="129"/>
      <c r="ROQ162" s="129"/>
      <c r="ROR162" s="129"/>
      <c r="ROS162" s="129"/>
      <c r="ROT162" s="129"/>
      <c r="ROU162" s="129"/>
      <c r="ROV162" s="129"/>
      <c r="ROW162" s="129"/>
      <c r="ROX162" s="129"/>
      <c r="ROY162" s="129"/>
      <c r="ROZ162" s="129"/>
      <c r="RPA162" s="129"/>
      <c r="RPB162" s="129"/>
      <c r="RPC162" s="129"/>
      <c r="RPD162" s="129"/>
      <c r="RPE162" s="129"/>
      <c r="RPF162" s="129"/>
      <c r="RPG162" s="129"/>
      <c r="RPH162" s="129"/>
      <c r="RPI162" s="129"/>
      <c r="RPJ162" s="129"/>
      <c r="RPK162" s="129"/>
      <c r="RPL162" s="129"/>
      <c r="RPM162" s="129"/>
      <c r="RPN162" s="129"/>
      <c r="RPO162" s="129"/>
      <c r="RPP162" s="129"/>
      <c r="RPQ162" s="129"/>
      <c r="RPR162" s="129"/>
      <c r="RPS162" s="129"/>
      <c r="RPT162" s="129"/>
      <c r="RPU162" s="129"/>
      <c r="RPV162" s="129"/>
      <c r="RPW162" s="129"/>
      <c r="RPX162" s="129"/>
      <c r="RPY162" s="129"/>
      <c r="RPZ162" s="129"/>
      <c r="RQA162" s="129"/>
      <c r="RQB162" s="129"/>
      <c r="RQC162" s="129"/>
      <c r="RQD162" s="129"/>
      <c r="RQE162" s="129"/>
      <c r="RQF162" s="129"/>
      <c r="RQG162" s="129"/>
      <c r="RQH162" s="129"/>
      <c r="RQI162" s="129"/>
      <c r="RQJ162" s="129"/>
      <c r="RQK162" s="129"/>
      <c r="RQL162" s="129"/>
      <c r="RQM162" s="129"/>
      <c r="RQN162" s="129"/>
      <c r="RQO162" s="129"/>
      <c r="RQP162" s="129"/>
      <c r="RQQ162" s="129"/>
      <c r="RQR162" s="129"/>
      <c r="RQS162" s="129"/>
      <c r="RQT162" s="129"/>
      <c r="RQU162" s="129"/>
      <c r="RQV162" s="129"/>
      <c r="RQW162" s="129"/>
      <c r="RQX162" s="129"/>
      <c r="RQY162" s="129"/>
      <c r="RQZ162" s="129"/>
      <c r="RRA162" s="129"/>
      <c r="RRB162" s="129"/>
      <c r="RRC162" s="129"/>
      <c r="RRD162" s="129"/>
      <c r="RRE162" s="129"/>
      <c r="RRF162" s="129"/>
      <c r="RRG162" s="129"/>
      <c r="RRH162" s="129"/>
      <c r="RRI162" s="129"/>
      <c r="RRJ162" s="129"/>
      <c r="RRK162" s="129"/>
      <c r="RRL162" s="129"/>
      <c r="RRM162" s="129"/>
      <c r="RRN162" s="129"/>
      <c r="RRO162" s="129"/>
      <c r="RRP162" s="129"/>
      <c r="RRQ162" s="129"/>
      <c r="RRR162" s="129"/>
      <c r="RRS162" s="129"/>
      <c r="RRT162" s="129"/>
      <c r="RRU162" s="129"/>
      <c r="RRV162" s="129"/>
      <c r="RRW162" s="129"/>
      <c r="RRX162" s="129"/>
      <c r="RRY162" s="129"/>
      <c r="RRZ162" s="129"/>
      <c r="RSA162" s="129"/>
      <c r="RSB162" s="129"/>
      <c r="RSC162" s="129"/>
      <c r="RSD162" s="129"/>
      <c r="RSE162" s="129"/>
      <c r="RSF162" s="129"/>
      <c r="RSG162" s="129"/>
      <c r="RSH162" s="129"/>
      <c r="RSI162" s="129"/>
      <c r="RSJ162" s="129"/>
      <c r="RSK162" s="129"/>
      <c r="RSL162" s="129"/>
      <c r="RSM162" s="129"/>
      <c r="RSN162" s="129"/>
      <c r="RSO162" s="129"/>
      <c r="RSP162" s="129"/>
      <c r="RSQ162" s="129"/>
      <c r="RSR162" s="129"/>
      <c r="RSS162" s="129"/>
      <c r="RST162" s="129"/>
      <c r="RSU162" s="129"/>
      <c r="RSV162" s="129"/>
      <c r="RSW162" s="129"/>
      <c r="RSX162" s="129"/>
      <c r="RSY162" s="129"/>
      <c r="RSZ162" s="129"/>
      <c r="RTA162" s="129"/>
      <c r="RTB162" s="129"/>
      <c r="RTC162" s="129"/>
      <c r="RTD162" s="129"/>
      <c r="RTE162" s="129"/>
      <c r="RTF162" s="129"/>
      <c r="RTG162" s="129"/>
      <c r="RTH162" s="129"/>
      <c r="RTI162" s="129"/>
      <c r="RTJ162" s="129"/>
      <c r="RTK162" s="129"/>
      <c r="RTL162" s="129"/>
      <c r="RTM162" s="129"/>
      <c r="RTN162" s="129"/>
      <c r="RTO162" s="129"/>
      <c r="RTP162" s="129"/>
      <c r="RTQ162" s="129"/>
      <c r="RTR162" s="129"/>
      <c r="RTS162" s="129"/>
      <c r="RTT162" s="129"/>
      <c r="RTU162" s="129"/>
      <c r="RTV162" s="129"/>
      <c r="RTW162" s="129"/>
      <c r="RTX162" s="129"/>
      <c r="RTY162" s="129"/>
      <c r="RTZ162" s="129"/>
      <c r="RUA162" s="129"/>
      <c r="RUB162" s="129"/>
      <c r="RUC162" s="129"/>
      <c r="RUD162" s="129"/>
      <c r="RUE162" s="129"/>
      <c r="RUF162" s="129"/>
      <c r="RUG162" s="129"/>
      <c r="RUH162" s="129"/>
      <c r="RUI162" s="129"/>
      <c r="RUJ162" s="129"/>
      <c r="RUK162" s="129"/>
      <c r="RUL162" s="129"/>
      <c r="RUM162" s="129"/>
      <c r="RUN162" s="129"/>
      <c r="RUO162" s="129"/>
      <c r="RUP162" s="129"/>
      <c r="RUQ162" s="129"/>
      <c r="RUR162" s="129"/>
      <c r="RUS162" s="129"/>
      <c r="RUT162" s="129"/>
      <c r="RUU162" s="129"/>
      <c r="RUV162" s="129"/>
      <c r="RUW162" s="129"/>
      <c r="RUX162" s="129"/>
      <c r="RUY162" s="129"/>
      <c r="RUZ162" s="129"/>
      <c r="RVA162" s="129"/>
      <c r="RVB162" s="129"/>
      <c r="RVC162" s="129"/>
      <c r="RVD162" s="129"/>
      <c r="RVE162" s="129"/>
      <c r="RVF162" s="129"/>
      <c r="RVG162" s="129"/>
      <c r="RVH162" s="129"/>
      <c r="RVI162" s="129"/>
      <c r="RVJ162" s="129"/>
      <c r="RVK162" s="129"/>
      <c r="RVL162" s="129"/>
      <c r="RVM162" s="129"/>
      <c r="RVN162" s="129"/>
      <c r="RVO162" s="129"/>
      <c r="RVP162" s="129"/>
      <c r="RVQ162" s="129"/>
      <c r="RVR162" s="129"/>
      <c r="RVS162" s="129"/>
      <c r="RVT162" s="129"/>
      <c r="RVU162" s="129"/>
      <c r="RVV162" s="129"/>
      <c r="RVW162" s="129"/>
      <c r="RVX162" s="129"/>
      <c r="RVY162" s="129"/>
      <c r="RVZ162" s="129"/>
      <c r="RWA162" s="129"/>
      <c r="RWB162" s="129"/>
      <c r="RWC162" s="129"/>
      <c r="RWD162" s="129"/>
      <c r="RWE162" s="129"/>
      <c r="RWF162" s="129"/>
      <c r="RWG162" s="129"/>
      <c r="RWH162" s="129"/>
      <c r="RWI162" s="129"/>
      <c r="RWJ162" s="129"/>
      <c r="RWK162" s="129"/>
      <c r="RWL162" s="129"/>
      <c r="RWM162" s="129"/>
      <c r="RWN162" s="129"/>
      <c r="RWO162" s="129"/>
      <c r="RWP162" s="129"/>
      <c r="RWQ162" s="129"/>
      <c r="RWR162" s="129"/>
      <c r="RWS162" s="129"/>
      <c r="RWT162" s="129"/>
      <c r="RWU162" s="129"/>
      <c r="RWV162" s="129"/>
      <c r="RWW162" s="129"/>
      <c r="RWX162" s="129"/>
      <c r="RWY162" s="129"/>
      <c r="RWZ162" s="129"/>
      <c r="RXA162" s="129"/>
      <c r="RXB162" s="129"/>
      <c r="RXC162" s="129"/>
      <c r="RXD162" s="129"/>
      <c r="RXE162" s="129"/>
      <c r="RXF162" s="129"/>
      <c r="RXG162" s="129"/>
      <c r="RXH162" s="129"/>
      <c r="RXI162" s="129"/>
      <c r="RXJ162" s="129"/>
      <c r="RXK162" s="129"/>
      <c r="RXL162" s="129"/>
      <c r="RXM162" s="129"/>
      <c r="RXN162" s="129"/>
      <c r="RXO162" s="129"/>
      <c r="RXP162" s="129"/>
      <c r="RXQ162" s="129"/>
      <c r="RXR162" s="129"/>
      <c r="RXS162" s="129"/>
      <c r="RXT162" s="129"/>
      <c r="RXU162" s="129"/>
      <c r="RXV162" s="129"/>
      <c r="RXW162" s="129"/>
      <c r="RXX162" s="129"/>
      <c r="RXY162" s="129"/>
      <c r="RXZ162" s="129"/>
      <c r="RYA162" s="129"/>
      <c r="RYB162" s="129"/>
      <c r="RYC162" s="129"/>
      <c r="RYD162" s="129"/>
      <c r="RYE162" s="129"/>
      <c r="RYF162" s="129"/>
      <c r="RYG162" s="129"/>
      <c r="RYH162" s="129"/>
      <c r="RYI162" s="129"/>
      <c r="RYJ162" s="129"/>
      <c r="RYK162" s="129"/>
      <c r="RYL162" s="129"/>
      <c r="RYM162" s="129"/>
      <c r="RYN162" s="129"/>
      <c r="RYO162" s="129"/>
      <c r="RYP162" s="129"/>
      <c r="RYQ162" s="129"/>
      <c r="RYR162" s="129"/>
      <c r="RYS162" s="129"/>
      <c r="RYT162" s="129"/>
      <c r="RYU162" s="129"/>
      <c r="RYV162" s="129"/>
      <c r="RYW162" s="129"/>
      <c r="RYX162" s="129"/>
      <c r="RYY162" s="129"/>
      <c r="RYZ162" s="129"/>
      <c r="RZA162" s="129"/>
      <c r="RZB162" s="129"/>
      <c r="RZC162" s="129"/>
      <c r="RZD162" s="129"/>
      <c r="RZE162" s="129"/>
      <c r="RZF162" s="129"/>
      <c r="RZG162" s="129"/>
      <c r="RZH162" s="129"/>
      <c r="RZI162" s="129"/>
      <c r="RZJ162" s="129"/>
      <c r="RZK162" s="129"/>
      <c r="RZL162" s="129"/>
      <c r="RZM162" s="129"/>
      <c r="RZN162" s="129"/>
      <c r="RZO162" s="129"/>
      <c r="RZP162" s="129"/>
      <c r="RZQ162" s="129"/>
      <c r="RZR162" s="129"/>
      <c r="RZS162" s="129"/>
      <c r="RZT162" s="129"/>
      <c r="RZU162" s="129"/>
      <c r="RZV162" s="129"/>
      <c r="RZW162" s="129"/>
      <c r="RZX162" s="129"/>
      <c r="RZY162" s="129"/>
      <c r="RZZ162" s="129"/>
      <c r="SAA162" s="129"/>
      <c r="SAB162" s="129"/>
      <c r="SAC162" s="129"/>
      <c r="SAD162" s="129"/>
      <c r="SAE162" s="129"/>
      <c r="SAF162" s="129"/>
      <c r="SAG162" s="129"/>
      <c r="SAH162" s="129"/>
      <c r="SAI162" s="129"/>
      <c r="SAJ162" s="129"/>
      <c r="SAK162" s="129"/>
      <c r="SAL162" s="129"/>
      <c r="SAM162" s="129"/>
      <c r="SAN162" s="129"/>
      <c r="SAO162" s="129"/>
      <c r="SAP162" s="129"/>
      <c r="SAQ162" s="129"/>
      <c r="SAR162" s="129"/>
      <c r="SAS162" s="129"/>
      <c r="SAT162" s="129"/>
      <c r="SAU162" s="129"/>
      <c r="SAV162" s="129"/>
      <c r="SAW162" s="129"/>
      <c r="SAX162" s="129"/>
      <c r="SAY162" s="129"/>
      <c r="SAZ162" s="129"/>
      <c r="SBA162" s="129"/>
      <c r="SBB162" s="129"/>
      <c r="SBC162" s="129"/>
      <c r="SBD162" s="129"/>
      <c r="SBE162" s="129"/>
      <c r="SBF162" s="129"/>
      <c r="SBG162" s="129"/>
      <c r="SBH162" s="129"/>
      <c r="SBI162" s="129"/>
      <c r="SBJ162" s="129"/>
      <c r="SBK162" s="129"/>
      <c r="SBL162" s="129"/>
      <c r="SBM162" s="129"/>
      <c r="SBN162" s="129"/>
      <c r="SBO162" s="129"/>
      <c r="SBP162" s="129"/>
      <c r="SBQ162" s="129"/>
      <c r="SBR162" s="129"/>
      <c r="SBS162" s="129"/>
      <c r="SBT162" s="129"/>
      <c r="SBU162" s="129"/>
      <c r="SBV162" s="129"/>
      <c r="SBW162" s="129"/>
      <c r="SBX162" s="129"/>
      <c r="SBY162" s="129"/>
      <c r="SBZ162" s="129"/>
      <c r="SCA162" s="129"/>
      <c r="SCB162" s="129"/>
      <c r="SCC162" s="129"/>
      <c r="SCD162" s="129"/>
      <c r="SCE162" s="129"/>
      <c r="SCF162" s="129"/>
      <c r="SCG162" s="129"/>
      <c r="SCH162" s="129"/>
      <c r="SCI162" s="129"/>
      <c r="SCJ162" s="129"/>
      <c r="SCK162" s="129"/>
      <c r="SCL162" s="129"/>
      <c r="SCM162" s="129"/>
      <c r="SCN162" s="129"/>
      <c r="SCO162" s="129"/>
      <c r="SCP162" s="129"/>
      <c r="SCQ162" s="129"/>
      <c r="SCR162" s="129"/>
      <c r="SCS162" s="129"/>
      <c r="SCT162" s="129"/>
      <c r="SCU162" s="129"/>
      <c r="SCV162" s="129"/>
      <c r="SCW162" s="129"/>
      <c r="SCX162" s="129"/>
      <c r="SCY162" s="129"/>
      <c r="SCZ162" s="129"/>
      <c r="SDA162" s="129"/>
      <c r="SDB162" s="129"/>
      <c r="SDC162" s="129"/>
      <c r="SDD162" s="129"/>
      <c r="SDE162" s="129"/>
      <c r="SDF162" s="129"/>
      <c r="SDG162" s="129"/>
      <c r="SDH162" s="129"/>
      <c r="SDI162" s="129"/>
      <c r="SDJ162" s="129"/>
      <c r="SDK162" s="129"/>
      <c r="SDL162" s="129"/>
      <c r="SDM162" s="129"/>
      <c r="SDN162" s="129"/>
      <c r="SDO162" s="129"/>
      <c r="SDP162" s="129"/>
      <c r="SDQ162" s="129"/>
      <c r="SDR162" s="129"/>
      <c r="SDS162" s="129"/>
      <c r="SDT162" s="129"/>
      <c r="SDU162" s="129"/>
      <c r="SDV162" s="129"/>
      <c r="SDW162" s="129"/>
      <c r="SDX162" s="129"/>
      <c r="SDY162" s="129"/>
      <c r="SDZ162" s="129"/>
      <c r="SEA162" s="129"/>
      <c r="SEB162" s="129"/>
      <c r="SEC162" s="129"/>
      <c r="SED162" s="129"/>
      <c r="SEE162" s="129"/>
      <c r="SEF162" s="129"/>
      <c r="SEG162" s="129"/>
      <c r="SEH162" s="129"/>
      <c r="SEI162" s="129"/>
      <c r="SEJ162" s="129"/>
      <c r="SEK162" s="129"/>
      <c r="SEL162" s="129"/>
      <c r="SEM162" s="129"/>
      <c r="SEN162" s="129"/>
      <c r="SEO162" s="129"/>
      <c r="SEP162" s="129"/>
      <c r="SEQ162" s="129"/>
      <c r="SER162" s="129"/>
      <c r="SES162" s="129"/>
      <c r="SET162" s="129"/>
      <c r="SEU162" s="129"/>
      <c r="SEV162" s="129"/>
      <c r="SEW162" s="129"/>
      <c r="SEX162" s="129"/>
      <c r="SEY162" s="129"/>
      <c r="SEZ162" s="129"/>
      <c r="SFA162" s="129"/>
      <c r="SFB162" s="129"/>
      <c r="SFC162" s="129"/>
      <c r="SFD162" s="129"/>
      <c r="SFE162" s="129"/>
      <c r="SFF162" s="129"/>
      <c r="SFG162" s="129"/>
      <c r="SFH162" s="129"/>
      <c r="SFI162" s="129"/>
      <c r="SFJ162" s="129"/>
      <c r="SFK162" s="129"/>
      <c r="SFL162" s="129"/>
      <c r="SFM162" s="129"/>
      <c r="SFN162" s="129"/>
      <c r="SFO162" s="129"/>
      <c r="SFP162" s="129"/>
      <c r="SFQ162" s="129"/>
      <c r="SFR162" s="129"/>
      <c r="SFS162" s="129"/>
      <c r="SFT162" s="129"/>
      <c r="SFU162" s="129"/>
      <c r="SFV162" s="129"/>
      <c r="SFW162" s="129"/>
      <c r="SFX162" s="129"/>
      <c r="SFY162" s="129"/>
      <c r="SFZ162" s="129"/>
      <c r="SGA162" s="129"/>
      <c r="SGB162" s="129"/>
      <c r="SGC162" s="129"/>
      <c r="SGD162" s="129"/>
      <c r="SGE162" s="129"/>
      <c r="SGF162" s="129"/>
      <c r="SGG162" s="129"/>
      <c r="SGH162" s="129"/>
      <c r="SGI162" s="129"/>
      <c r="SGJ162" s="129"/>
      <c r="SGK162" s="129"/>
      <c r="SGL162" s="129"/>
      <c r="SGM162" s="129"/>
      <c r="SGN162" s="129"/>
      <c r="SGO162" s="129"/>
      <c r="SGP162" s="129"/>
      <c r="SGQ162" s="129"/>
      <c r="SGR162" s="129"/>
      <c r="SGS162" s="129"/>
      <c r="SGT162" s="129"/>
      <c r="SGU162" s="129"/>
      <c r="SGV162" s="129"/>
      <c r="SGW162" s="129"/>
      <c r="SGX162" s="129"/>
      <c r="SGY162" s="129"/>
      <c r="SGZ162" s="129"/>
      <c r="SHA162" s="129"/>
      <c r="SHB162" s="129"/>
      <c r="SHC162" s="129"/>
      <c r="SHD162" s="129"/>
      <c r="SHE162" s="129"/>
      <c r="SHF162" s="129"/>
      <c r="SHG162" s="129"/>
      <c r="SHH162" s="129"/>
      <c r="SHI162" s="129"/>
      <c r="SHJ162" s="129"/>
      <c r="SHK162" s="129"/>
      <c r="SHL162" s="129"/>
      <c r="SHM162" s="129"/>
      <c r="SHN162" s="129"/>
      <c r="SHO162" s="129"/>
      <c r="SHP162" s="129"/>
      <c r="SHQ162" s="129"/>
      <c r="SHR162" s="129"/>
      <c r="SHS162" s="129"/>
      <c r="SHT162" s="129"/>
      <c r="SHU162" s="129"/>
      <c r="SHV162" s="129"/>
      <c r="SHW162" s="129"/>
      <c r="SHX162" s="129"/>
      <c r="SHY162" s="129"/>
      <c r="SHZ162" s="129"/>
      <c r="SIA162" s="129"/>
      <c r="SIB162" s="129"/>
      <c r="SIC162" s="129"/>
      <c r="SID162" s="129"/>
      <c r="SIE162" s="129"/>
      <c r="SIF162" s="129"/>
      <c r="SIG162" s="129"/>
      <c r="SIH162" s="129"/>
      <c r="SII162" s="129"/>
      <c r="SIJ162" s="129"/>
      <c r="SIK162" s="129"/>
      <c r="SIL162" s="129"/>
      <c r="SIM162" s="129"/>
      <c r="SIN162" s="129"/>
      <c r="SIO162" s="129"/>
      <c r="SIP162" s="129"/>
      <c r="SIQ162" s="129"/>
      <c r="SIR162" s="129"/>
      <c r="SIS162" s="129"/>
      <c r="SIT162" s="129"/>
      <c r="SIU162" s="129"/>
      <c r="SIV162" s="129"/>
      <c r="SIW162" s="129"/>
      <c r="SIX162" s="129"/>
      <c r="SIY162" s="129"/>
      <c r="SIZ162" s="129"/>
      <c r="SJA162" s="129"/>
      <c r="SJB162" s="129"/>
      <c r="SJC162" s="129"/>
      <c r="SJD162" s="129"/>
      <c r="SJE162" s="129"/>
      <c r="SJF162" s="129"/>
      <c r="SJG162" s="129"/>
      <c r="SJH162" s="129"/>
      <c r="SJI162" s="129"/>
      <c r="SJJ162" s="129"/>
      <c r="SJK162" s="129"/>
      <c r="SJL162" s="129"/>
      <c r="SJM162" s="129"/>
      <c r="SJN162" s="129"/>
      <c r="SJO162" s="129"/>
      <c r="SJP162" s="129"/>
      <c r="SJQ162" s="129"/>
      <c r="SJR162" s="129"/>
      <c r="SJS162" s="129"/>
      <c r="SJT162" s="129"/>
      <c r="SJU162" s="129"/>
      <c r="SJV162" s="129"/>
      <c r="SJW162" s="129"/>
      <c r="SJX162" s="129"/>
      <c r="SJY162" s="129"/>
      <c r="SJZ162" s="129"/>
      <c r="SKA162" s="129"/>
      <c r="SKB162" s="129"/>
      <c r="SKC162" s="129"/>
      <c r="SKD162" s="129"/>
      <c r="SKE162" s="129"/>
      <c r="SKF162" s="129"/>
      <c r="SKG162" s="129"/>
      <c r="SKH162" s="129"/>
      <c r="SKI162" s="129"/>
      <c r="SKJ162" s="129"/>
      <c r="SKK162" s="129"/>
      <c r="SKL162" s="129"/>
      <c r="SKM162" s="129"/>
      <c r="SKN162" s="129"/>
      <c r="SKO162" s="129"/>
      <c r="SKP162" s="129"/>
      <c r="SKQ162" s="129"/>
      <c r="SKR162" s="129"/>
      <c r="SKS162" s="129"/>
      <c r="SKT162" s="129"/>
      <c r="SKU162" s="129"/>
      <c r="SKV162" s="129"/>
      <c r="SKW162" s="129"/>
      <c r="SKX162" s="129"/>
      <c r="SKY162" s="129"/>
      <c r="SKZ162" s="129"/>
      <c r="SLA162" s="129"/>
      <c r="SLB162" s="129"/>
      <c r="SLC162" s="129"/>
      <c r="SLD162" s="129"/>
      <c r="SLE162" s="129"/>
      <c r="SLF162" s="129"/>
      <c r="SLG162" s="129"/>
      <c r="SLH162" s="129"/>
      <c r="SLI162" s="129"/>
      <c r="SLJ162" s="129"/>
      <c r="SLK162" s="129"/>
      <c r="SLL162" s="129"/>
      <c r="SLM162" s="129"/>
      <c r="SLN162" s="129"/>
      <c r="SLO162" s="129"/>
      <c r="SLP162" s="129"/>
      <c r="SLQ162" s="129"/>
      <c r="SLR162" s="129"/>
      <c r="SLS162" s="129"/>
      <c r="SLT162" s="129"/>
      <c r="SLU162" s="129"/>
      <c r="SLV162" s="129"/>
      <c r="SLW162" s="129"/>
      <c r="SLX162" s="129"/>
      <c r="SLY162" s="129"/>
      <c r="SLZ162" s="129"/>
      <c r="SMA162" s="129"/>
      <c r="SMB162" s="129"/>
      <c r="SMC162" s="129"/>
      <c r="SMD162" s="129"/>
      <c r="SME162" s="129"/>
      <c r="SMF162" s="129"/>
      <c r="SMG162" s="129"/>
      <c r="SMH162" s="129"/>
      <c r="SMI162" s="129"/>
      <c r="SMJ162" s="129"/>
      <c r="SMK162" s="129"/>
      <c r="SML162" s="129"/>
      <c r="SMM162" s="129"/>
      <c r="SMN162" s="129"/>
      <c r="SMO162" s="129"/>
      <c r="SMP162" s="129"/>
      <c r="SMQ162" s="129"/>
      <c r="SMR162" s="129"/>
      <c r="SMS162" s="129"/>
      <c r="SMT162" s="129"/>
      <c r="SMU162" s="129"/>
      <c r="SMV162" s="129"/>
      <c r="SMW162" s="129"/>
      <c r="SMX162" s="129"/>
      <c r="SMY162" s="129"/>
      <c r="SMZ162" s="129"/>
      <c r="SNA162" s="129"/>
      <c r="SNB162" s="129"/>
      <c r="SNC162" s="129"/>
      <c r="SND162" s="129"/>
      <c r="SNE162" s="129"/>
      <c r="SNF162" s="129"/>
      <c r="SNG162" s="129"/>
      <c r="SNH162" s="129"/>
      <c r="SNI162" s="129"/>
      <c r="SNJ162" s="129"/>
      <c r="SNK162" s="129"/>
      <c r="SNL162" s="129"/>
      <c r="SNM162" s="129"/>
      <c r="SNN162" s="129"/>
      <c r="SNO162" s="129"/>
      <c r="SNP162" s="129"/>
      <c r="SNQ162" s="129"/>
      <c r="SNR162" s="129"/>
      <c r="SNS162" s="129"/>
      <c r="SNT162" s="129"/>
      <c r="SNU162" s="129"/>
      <c r="SNV162" s="129"/>
      <c r="SNW162" s="129"/>
      <c r="SNX162" s="129"/>
      <c r="SNY162" s="129"/>
      <c r="SNZ162" s="129"/>
      <c r="SOA162" s="129"/>
      <c r="SOB162" s="129"/>
      <c r="SOC162" s="129"/>
      <c r="SOD162" s="129"/>
      <c r="SOE162" s="129"/>
      <c r="SOF162" s="129"/>
      <c r="SOG162" s="129"/>
      <c r="SOH162" s="129"/>
      <c r="SOI162" s="129"/>
      <c r="SOJ162" s="129"/>
      <c r="SOK162" s="129"/>
      <c r="SOL162" s="129"/>
      <c r="SOM162" s="129"/>
      <c r="SON162" s="129"/>
      <c r="SOO162" s="129"/>
      <c r="SOP162" s="129"/>
      <c r="SOQ162" s="129"/>
      <c r="SOR162" s="129"/>
      <c r="SOS162" s="129"/>
      <c r="SOT162" s="129"/>
      <c r="SOU162" s="129"/>
      <c r="SOV162" s="129"/>
      <c r="SOW162" s="129"/>
      <c r="SOX162" s="129"/>
      <c r="SOY162" s="129"/>
      <c r="SOZ162" s="129"/>
      <c r="SPA162" s="129"/>
      <c r="SPB162" s="129"/>
      <c r="SPC162" s="129"/>
      <c r="SPD162" s="129"/>
      <c r="SPE162" s="129"/>
      <c r="SPF162" s="129"/>
      <c r="SPG162" s="129"/>
      <c r="SPH162" s="129"/>
      <c r="SPI162" s="129"/>
      <c r="SPJ162" s="129"/>
      <c r="SPK162" s="129"/>
      <c r="SPL162" s="129"/>
      <c r="SPM162" s="129"/>
      <c r="SPN162" s="129"/>
      <c r="SPO162" s="129"/>
      <c r="SPP162" s="129"/>
      <c r="SPQ162" s="129"/>
      <c r="SPR162" s="129"/>
      <c r="SPS162" s="129"/>
      <c r="SPT162" s="129"/>
      <c r="SPU162" s="129"/>
      <c r="SPV162" s="129"/>
      <c r="SPW162" s="129"/>
      <c r="SPX162" s="129"/>
      <c r="SPY162" s="129"/>
      <c r="SPZ162" s="129"/>
      <c r="SQA162" s="129"/>
      <c r="SQB162" s="129"/>
      <c r="SQC162" s="129"/>
      <c r="SQD162" s="129"/>
      <c r="SQE162" s="129"/>
      <c r="SQF162" s="129"/>
      <c r="SQG162" s="129"/>
      <c r="SQH162" s="129"/>
      <c r="SQI162" s="129"/>
      <c r="SQJ162" s="129"/>
      <c r="SQK162" s="129"/>
      <c r="SQL162" s="129"/>
      <c r="SQM162" s="129"/>
      <c r="SQN162" s="129"/>
      <c r="SQO162" s="129"/>
      <c r="SQP162" s="129"/>
      <c r="SQQ162" s="129"/>
      <c r="SQR162" s="129"/>
      <c r="SQS162" s="129"/>
      <c r="SQT162" s="129"/>
      <c r="SQU162" s="129"/>
      <c r="SQV162" s="129"/>
      <c r="SQW162" s="129"/>
      <c r="SQX162" s="129"/>
      <c r="SQY162" s="129"/>
      <c r="SQZ162" s="129"/>
      <c r="SRA162" s="129"/>
      <c r="SRB162" s="129"/>
      <c r="SRC162" s="129"/>
      <c r="SRD162" s="129"/>
      <c r="SRE162" s="129"/>
      <c r="SRF162" s="129"/>
      <c r="SRG162" s="129"/>
      <c r="SRH162" s="129"/>
      <c r="SRI162" s="129"/>
      <c r="SRJ162" s="129"/>
      <c r="SRK162" s="129"/>
      <c r="SRL162" s="129"/>
      <c r="SRM162" s="129"/>
      <c r="SRN162" s="129"/>
      <c r="SRO162" s="129"/>
      <c r="SRP162" s="129"/>
      <c r="SRQ162" s="129"/>
      <c r="SRR162" s="129"/>
      <c r="SRS162" s="129"/>
      <c r="SRT162" s="129"/>
      <c r="SRU162" s="129"/>
      <c r="SRV162" s="129"/>
      <c r="SRW162" s="129"/>
      <c r="SRX162" s="129"/>
      <c r="SRY162" s="129"/>
      <c r="SRZ162" s="129"/>
      <c r="SSA162" s="129"/>
      <c r="SSB162" s="129"/>
      <c r="SSC162" s="129"/>
      <c r="SSD162" s="129"/>
      <c r="SSE162" s="129"/>
      <c r="SSF162" s="129"/>
      <c r="SSG162" s="129"/>
      <c r="SSH162" s="129"/>
      <c r="SSI162" s="129"/>
      <c r="SSJ162" s="129"/>
      <c r="SSK162" s="129"/>
      <c r="SSL162" s="129"/>
      <c r="SSM162" s="129"/>
      <c r="SSN162" s="129"/>
      <c r="SSO162" s="129"/>
      <c r="SSP162" s="129"/>
      <c r="SSQ162" s="129"/>
      <c r="SSR162" s="129"/>
      <c r="SSS162" s="129"/>
      <c r="SST162" s="129"/>
      <c r="SSU162" s="129"/>
      <c r="SSV162" s="129"/>
      <c r="SSW162" s="129"/>
      <c r="SSX162" s="129"/>
      <c r="SSY162" s="129"/>
      <c r="SSZ162" s="129"/>
      <c r="STA162" s="129"/>
      <c r="STB162" s="129"/>
      <c r="STC162" s="129"/>
      <c r="STD162" s="129"/>
      <c r="STE162" s="129"/>
      <c r="STF162" s="129"/>
      <c r="STG162" s="129"/>
      <c r="STH162" s="129"/>
      <c r="STI162" s="129"/>
      <c r="STJ162" s="129"/>
      <c r="STK162" s="129"/>
      <c r="STL162" s="129"/>
      <c r="STM162" s="129"/>
      <c r="STN162" s="129"/>
      <c r="STO162" s="129"/>
      <c r="STP162" s="129"/>
      <c r="STQ162" s="129"/>
      <c r="STR162" s="129"/>
      <c r="STS162" s="129"/>
      <c r="STT162" s="129"/>
      <c r="STU162" s="129"/>
      <c r="STV162" s="129"/>
      <c r="STW162" s="129"/>
      <c r="STX162" s="129"/>
      <c r="STY162" s="129"/>
      <c r="STZ162" s="129"/>
      <c r="SUA162" s="129"/>
      <c r="SUB162" s="129"/>
      <c r="SUC162" s="129"/>
      <c r="SUD162" s="129"/>
      <c r="SUE162" s="129"/>
      <c r="SUF162" s="129"/>
      <c r="SUG162" s="129"/>
      <c r="SUH162" s="129"/>
      <c r="SUI162" s="129"/>
      <c r="SUJ162" s="129"/>
      <c r="SUK162" s="129"/>
      <c r="SUL162" s="129"/>
      <c r="SUM162" s="129"/>
      <c r="SUN162" s="129"/>
      <c r="SUO162" s="129"/>
      <c r="SUP162" s="129"/>
      <c r="SUQ162" s="129"/>
      <c r="SUR162" s="129"/>
      <c r="SUS162" s="129"/>
      <c r="SUT162" s="129"/>
      <c r="SUU162" s="129"/>
      <c r="SUV162" s="129"/>
      <c r="SUW162" s="129"/>
      <c r="SUX162" s="129"/>
      <c r="SUY162" s="129"/>
      <c r="SUZ162" s="129"/>
      <c r="SVA162" s="129"/>
      <c r="SVB162" s="129"/>
      <c r="SVC162" s="129"/>
      <c r="SVD162" s="129"/>
      <c r="SVE162" s="129"/>
      <c r="SVF162" s="129"/>
      <c r="SVG162" s="129"/>
      <c r="SVH162" s="129"/>
      <c r="SVI162" s="129"/>
      <c r="SVJ162" s="129"/>
      <c r="SVK162" s="129"/>
      <c r="SVL162" s="129"/>
      <c r="SVM162" s="129"/>
      <c r="SVN162" s="129"/>
      <c r="SVO162" s="129"/>
      <c r="SVP162" s="129"/>
      <c r="SVQ162" s="129"/>
      <c r="SVR162" s="129"/>
      <c r="SVS162" s="129"/>
      <c r="SVT162" s="129"/>
      <c r="SVU162" s="129"/>
      <c r="SVV162" s="129"/>
      <c r="SVW162" s="129"/>
      <c r="SVX162" s="129"/>
      <c r="SVY162" s="129"/>
      <c r="SVZ162" s="129"/>
      <c r="SWA162" s="129"/>
      <c r="SWB162" s="129"/>
      <c r="SWC162" s="129"/>
      <c r="SWD162" s="129"/>
      <c r="SWE162" s="129"/>
      <c r="SWF162" s="129"/>
      <c r="SWG162" s="129"/>
      <c r="SWH162" s="129"/>
      <c r="SWI162" s="129"/>
      <c r="SWJ162" s="129"/>
      <c r="SWK162" s="129"/>
      <c r="SWL162" s="129"/>
      <c r="SWM162" s="129"/>
      <c r="SWN162" s="129"/>
      <c r="SWO162" s="129"/>
      <c r="SWP162" s="129"/>
      <c r="SWQ162" s="129"/>
      <c r="SWR162" s="129"/>
      <c r="SWS162" s="129"/>
      <c r="SWT162" s="129"/>
      <c r="SWU162" s="129"/>
      <c r="SWV162" s="129"/>
      <c r="SWW162" s="129"/>
      <c r="SWX162" s="129"/>
      <c r="SWY162" s="129"/>
      <c r="SWZ162" s="129"/>
      <c r="SXA162" s="129"/>
      <c r="SXB162" s="129"/>
      <c r="SXC162" s="129"/>
      <c r="SXD162" s="129"/>
      <c r="SXE162" s="129"/>
      <c r="SXF162" s="129"/>
      <c r="SXG162" s="129"/>
      <c r="SXH162" s="129"/>
      <c r="SXI162" s="129"/>
      <c r="SXJ162" s="129"/>
      <c r="SXK162" s="129"/>
      <c r="SXL162" s="129"/>
      <c r="SXM162" s="129"/>
      <c r="SXN162" s="129"/>
      <c r="SXO162" s="129"/>
      <c r="SXP162" s="129"/>
      <c r="SXQ162" s="129"/>
      <c r="SXR162" s="129"/>
      <c r="SXS162" s="129"/>
      <c r="SXT162" s="129"/>
      <c r="SXU162" s="129"/>
      <c r="SXV162" s="129"/>
      <c r="SXW162" s="129"/>
      <c r="SXX162" s="129"/>
      <c r="SXY162" s="129"/>
      <c r="SXZ162" s="129"/>
      <c r="SYA162" s="129"/>
      <c r="SYB162" s="129"/>
      <c r="SYC162" s="129"/>
      <c r="SYD162" s="129"/>
      <c r="SYE162" s="129"/>
      <c r="SYF162" s="129"/>
      <c r="SYG162" s="129"/>
      <c r="SYH162" s="129"/>
      <c r="SYI162" s="129"/>
      <c r="SYJ162" s="129"/>
      <c r="SYK162" s="129"/>
      <c r="SYL162" s="129"/>
      <c r="SYM162" s="129"/>
      <c r="SYN162" s="129"/>
      <c r="SYO162" s="129"/>
      <c r="SYP162" s="129"/>
      <c r="SYQ162" s="129"/>
      <c r="SYR162" s="129"/>
      <c r="SYS162" s="129"/>
      <c r="SYT162" s="129"/>
      <c r="SYU162" s="129"/>
      <c r="SYV162" s="129"/>
      <c r="SYW162" s="129"/>
      <c r="SYX162" s="129"/>
      <c r="SYY162" s="129"/>
      <c r="SYZ162" s="129"/>
      <c r="SZA162" s="129"/>
      <c r="SZB162" s="129"/>
      <c r="SZC162" s="129"/>
      <c r="SZD162" s="129"/>
      <c r="SZE162" s="129"/>
      <c r="SZF162" s="129"/>
      <c r="SZG162" s="129"/>
      <c r="SZH162" s="129"/>
      <c r="SZI162" s="129"/>
      <c r="SZJ162" s="129"/>
      <c r="SZK162" s="129"/>
      <c r="SZL162" s="129"/>
      <c r="SZM162" s="129"/>
      <c r="SZN162" s="129"/>
      <c r="SZO162" s="129"/>
      <c r="SZP162" s="129"/>
      <c r="SZQ162" s="129"/>
      <c r="SZR162" s="129"/>
      <c r="SZS162" s="129"/>
      <c r="SZT162" s="129"/>
      <c r="SZU162" s="129"/>
      <c r="SZV162" s="129"/>
      <c r="SZW162" s="129"/>
      <c r="SZX162" s="129"/>
      <c r="SZY162" s="129"/>
      <c r="SZZ162" s="129"/>
      <c r="TAA162" s="129"/>
      <c r="TAB162" s="129"/>
      <c r="TAC162" s="129"/>
      <c r="TAD162" s="129"/>
      <c r="TAE162" s="129"/>
      <c r="TAF162" s="129"/>
      <c r="TAG162" s="129"/>
      <c r="TAH162" s="129"/>
      <c r="TAI162" s="129"/>
      <c r="TAJ162" s="129"/>
      <c r="TAK162" s="129"/>
      <c r="TAL162" s="129"/>
      <c r="TAM162" s="129"/>
      <c r="TAN162" s="129"/>
      <c r="TAO162" s="129"/>
      <c r="TAP162" s="129"/>
      <c r="TAQ162" s="129"/>
      <c r="TAR162" s="129"/>
      <c r="TAS162" s="129"/>
      <c r="TAT162" s="129"/>
      <c r="TAU162" s="129"/>
      <c r="TAV162" s="129"/>
      <c r="TAW162" s="129"/>
      <c r="TAX162" s="129"/>
      <c r="TAY162" s="129"/>
      <c r="TAZ162" s="129"/>
      <c r="TBA162" s="129"/>
      <c r="TBB162" s="129"/>
      <c r="TBC162" s="129"/>
      <c r="TBD162" s="129"/>
      <c r="TBE162" s="129"/>
      <c r="TBF162" s="129"/>
      <c r="TBG162" s="129"/>
      <c r="TBH162" s="129"/>
      <c r="TBI162" s="129"/>
      <c r="TBJ162" s="129"/>
      <c r="TBK162" s="129"/>
      <c r="TBL162" s="129"/>
      <c r="TBM162" s="129"/>
      <c r="TBN162" s="129"/>
      <c r="TBO162" s="129"/>
      <c r="TBP162" s="129"/>
      <c r="TBQ162" s="129"/>
      <c r="TBR162" s="129"/>
      <c r="TBS162" s="129"/>
      <c r="TBT162" s="129"/>
      <c r="TBU162" s="129"/>
      <c r="TBV162" s="129"/>
      <c r="TBW162" s="129"/>
      <c r="TBX162" s="129"/>
      <c r="TBY162" s="129"/>
      <c r="TBZ162" s="129"/>
      <c r="TCA162" s="129"/>
      <c r="TCB162" s="129"/>
      <c r="TCC162" s="129"/>
      <c r="TCD162" s="129"/>
      <c r="TCE162" s="129"/>
      <c r="TCF162" s="129"/>
      <c r="TCG162" s="129"/>
      <c r="TCH162" s="129"/>
      <c r="TCI162" s="129"/>
      <c r="TCJ162" s="129"/>
      <c r="TCK162" s="129"/>
      <c r="TCL162" s="129"/>
      <c r="TCM162" s="129"/>
      <c r="TCN162" s="129"/>
      <c r="TCO162" s="129"/>
      <c r="TCP162" s="129"/>
      <c r="TCQ162" s="129"/>
      <c r="TCR162" s="129"/>
      <c r="TCS162" s="129"/>
      <c r="TCT162" s="129"/>
      <c r="TCU162" s="129"/>
      <c r="TCV162" s="129"/>
      <c r="TCW162" s="129"/>
      <c r="TCX162" s="129"/>
      <c r="TCY162" s="129"/>
      <c r="TCZ162" s="129"/>
      <c r="TDA162" s="129"/>
      <c r="TDB162" s="129"/>
      <c r="TDC162" s="129"/>
      <c r="TDD162" s="129"/>
      <c r="TDE162" s="129"/>
      <c r="TDF162" s="129"/>
      <c r="TDG162" s="129"/>
      <c r="TDH162" s="129"/>
      <c r="TDI162" s="129"/>
      <c r="TDJ162" s="129"/>
      <c r="TDK162" s="129"/>
      <c r="TDL162" s="129"/>
      <c r="TDM162" s="129"/>
      <c r="TDN162" s="129"/>
      <c r="TDO162" s="129"/>
      <c r="TDP162" s="129"/>
      <c r="TDQ162" s="129"/>
      <c r="TDR162" s="129"/>
      <c r="TDS162" s="129"/>
      <c r="TDT162" s="129"/>
      <c r="TDU162" s="129"/>
      <c r="TDV162" s="129"/>
      <c r="TDW162" s="129"/>
      <c r="TDX162" s="129"/>
      <c r="TDY162" s="129"/>
      <c r="TDZ162" s="129"/>
      <c r="TEA162" s="129"/>
      <c r="TEB162" s="129"/>
      <c r="TEC162" s="129"/>
      <c r="TED162" s="129"/>
      <c r="TEE162" s="129"/>
      <c r="TEF162" s="129"/>
      <c r="TEG162" s="129"/>
      <c r="TEH162" s="129"/>
      <c r="TEI162" s="129"/>
      <c r="TEJ162" s="129"/>
      <c r="TEK162" s="129"/>
      <c r="TEL162" s="129"/>
      <c r="TEM162" s="129"/>
      <c r="TEN162" s="129"/>
      <c r="TEO162" s="129"/>
      <c r="TEP162" s="129"/>
      <c r="TEQ162" s="129"/>
      <c r="TER162" s="129"/>
      <c r="TES162" s="129"/>
      <c r="TET162" s="129"/>
      <c r="TEU162" s="129"/>
      <c r="TEV162" s="129"/>
      <c r="TEW162" s="129"/>
      <c r="TEX162" s="129"/>
      <c r="TEY162" s="129"/>
      <c r="TEZ162" s="129"/>
      <c r="TFA162" s="129"/>
      <c r="TFB162" s="129"/>
      <c r="TFC162" s="129"/>
      <c r="TFD162" s="129"/>
      <c r="TFE162" s="129"/>
      <c r="TFF162" s="129"/>
      <c r="TFG162" s="129"/>
      <c r="TFH162" s="129"/>
      <c r="TFI162" s="129"/>
      <c r="TFJ162" s="129"/>
      <c r="TFK162" s="129"/>
      <c r="TFL162" s="129"/>
      <c r="TFM162" s="129"/>
      <c r="TFN162" s="129"/>
      <c r="TFO162" s="129"/>
      <c r="TFP162" s="129"/>
      <c r="TFQ162" s="129"/>
      <c r="TFR162" s="129"/>
      <c r="TFS162" s="129"/>
      <c r="TFT162" s="129"/>
      <c r="TFU162" s="129"/>
      <c r="TFV162" s="129"/>
      <c r="TFW162" s="129"/>
      <c r="TFX162" s="129"/>
      <c r="TFY162" s="129"/>
      <c r="TFZ162" s="129"/>
      <c r="TGA162" s="129"/>
      <c r="TGB162" s="129"/>
      <c r="TGC162" s="129"/>
      <c r="TGD162" s="129"/>
      <c r="TGE162" s="129"/>
      <c r="TGF162" s="129"/>
      <c r="TGG162" s="129"/>
      <c r="TGH162" s="129"/>
      <c r="TGI162" s="129"/>
      <c r="TGJ162" s="129"/>
      <c r="TGK162" s="129"/>
      <c r="TGL162" s="129"/>
      <c r="TGM162" s="129"/>
      <c r="TGN162" s="129"/>
      <c r="TGO162" s="129"/>
      <c r="TGP162" s="129"/>
      <c r="TGQ162" s="129"/>
      <c r="TGR162" s="129"/>
      <c r="TGS162" s="129"/>
      <c r="TGT162" s="129"/>
      <c r="TGU162" s="129"/>
      <c r="TGV162" s="129"/>
      <c r="TGW162" s="129"/>
      <c r="TGX162" s="129"/>
      <c r="TGY162" s="129"/>
      <c r="TGZ162" s="129"/>
      <c r="THA162" s="129"/>
      <c r="THB162" s="129"/>
      <c r="THC162" s="129"/>
      <c r="THD162" s="129"/>
      <c r="THE162" s="129"/>
      <c r="THF162" s="129"/>
      <c r="THG162" s="129"/>
      <c r="THH162" s="129"/>
      <c r="THI162" s="129"/>
      <c r="THJ162" s="129"/>
      <c r="THK162" s="129"/>
      <c r="THL162" s="129"/>
      <c r="THM162" s="129"/>
      <c r="THN162" s="129"/>
      <c r="THO162" s="129"/>
      <c r="THP162" s="129"/>
      <c r="THQ162" s="129"/>
      <c r="THR162" s="129"/>
      <c r="THS162" s="129"/>
      <c r="THT162" s="129"/>
      <c r="THU162" s="129"/>
      <c r="THV162" s="129"/>
      <c r="THW162" s="129"/>
      <c r="THX162" s="129"/>
      <c r="THY162" s="129"/>
      <c r="THZ162" s="129"/>
      <c r="TIA162" s="129"/>
      <c r="TIB162" s="129"/>
      <c r="TIC162" s="129"/>
      <c r="TID162" s="129"/>
      <c r="TIE162" s="129"/>
      <c r="TIF162" s="129"/>
      <c r="TIG162" s="129"/>
      <c r="TIH162" s="129"/>
      <c r="TII162" s="129"/>
      <c r="TIJ162" s="129"/>
      <c r="TIK162" s="129"/>
      <c r="TIL162" s="129"/>
      <c r="TIM162" s="129"/>
      <c r="TIN162" s="129"/>
      <c r="TIO162" s="129"/>
      <c r="TIP162" s="129"/>
      <c r="TIQ162" s="129"/>
      <c r="TIR162" s="129"/>
      <c r="TIS162" s="129"/>
      <c r="TIT162" s="129"/>
      <c r="TIU162" s="129"/>
      <c r="TIV162" s="129"/>
      <c r="TIW162" s="129"/>
      <c r="TIX162" s="129"/>
      <c r="TIY162" s="129"/>
      <c r="TIZ162" s="129"/>
      <c r="TJA162" s="129"/>
      <c r="TJB162" s="129"/>
      <c r="TJC162" s="129"/>
      <c r="TJD162" s="129"/>
      <c r="TJE162" s="129"/>
      <c r="TJF162" s="129"/>
      <c r="TJG162" s="129"/>
      <c r="TJH162" s="129"/>
      <c r="TJI162" s="129"/>
      <c r="TJJ162" s="129"/>
      <c r="TJK162" s="129"/>
      <c r="TJL162" s="129"/>
      <c r="TJM162" s="129"/>
      <c r="TJN162" s="129"/>
      <c r="TJO162" s="129"/>
      <c r="TJP162" s="129"/>
      <c r="TJQ162" s="129"/>
      <c r="TJR162" s="129"/>
      <c r="TJS162" s="129"/>
      <c r="TJT162" s="129"/>
      <c r="TJU162" s="129"/>
      <c r="TJV162" s="129"/>
      <c r="TJW162" s="129"/>
      <c r="TJX162" s="129"/>
      <c r="TJY162" s="129"/>
      <c r="TJZ162" s="129"/>
      <c r="TKA162" s="129"/>
      <c r="TKB162" s="129"/>
      <c r="TKC162" s="129"/>
      <c r="TKD162" s="129"/>
      <c r="TKE162" s="129"/>
      <c r="TKF162" s="129"/>
      <c r="TKG162" s="129"/>
      <c r="TKH162" s="129"/>
      <c r="TKI162" s="129"/>
      <c r="TKJ162" s="129"/>
      <c r="TKK162" s="129"/>
      <c r="TKL162" s="129"/>
      <c r="TKM162" s="129"/>
      <c r="TKN162" s="129"/>
      <c r="TKO162" s="129"/>
      <c r="TKP162" s="129"/>
      <c r="TKQ162" s="129"/>
      <c r="TKR162" s="129"/>
      <c r="TKS162" s="129"/>
      <c r="TKT162" s="129"/>
      <c r="TKU162" s="129"/>
      <c r="TKV162" s="129"/>
      <c r="TKW162" s="129"/>
      <c r="TKX162" s="129"/>
      <c r="TKY162" s="129"/>
      <c r="TKZ162" s="129"/>
      <c r="TLA162" s="129"/>
      <c r="TLB162" s="129"/>
      <c r="TLC162" s="129"/>
      <c r="TLD162" s="129"/>
      <c r="TLE162" s="129"/>
      <c r="TLF162" s="129"/>
      <c r="TLG162" s="129"/>
      <c r="TLH162" s="129"/>
      <c r="TLI162" s="129"/>
      <c r="TLJ162" s="129"/>
      <c r="TLK162" s="129"/>
      <c r="TLL162" s="129"/>
      <c r="TLM162" s="129"/>
      <c r="TLN162" s="129"/>
      <c r="TLO162" s="129"/>
      <c r="TLP162" s="129"/>
      <c r="TLQ162" s="129"/>
      <c r="TLR162" s="129"/>
      <c r="TLS162" s="129"/>
      <c r="TLT162" s="129"/>
      <c r="TLU162" s="129"/>
      <c r="TLV162" s="129"/>
      <c r="TLW162" s="129"/>
      <c r="TLX162" s="129"/>
      <c r="TLY162" s="129"/>
      <c r="TLZ162" s="129"/>
      <c r="TMA162" s="129"/>
      <c r="TMB162" s="129"/>
      <c r="TMC162" s="129"/>
      <c r="TMD162" s="129"/>
      <c r="TME162" s="129"/>
      <c r="TMF162" s="129"/>
      <c r="TMG162" s="129"/>
      <c r="TMH162" s="129"/>
      <c r="TMI162" s="129"/>
      <c r="TMJ162" s="129"/>
      <c r="TMK162" s="129"/>
      <c r="TML162" s="129"/>
      <c r="TMM162" s="129"/>
      <c r="TMN162" s="129"/>
      <c r="TMO162" s="129"/>
      <c r="TMP162" s="129"/>
      <c r="TMQ162" s="129"/>
      <c r="TMR162" s="129"/>
      <c r="TMS162" s="129"/>
      <c r="TMT162" s="129"/>
      <c r="TMU162" s="129"/>
      <c r="TMV162" s="129"/>
      <c r="TMW162" s="129"/>
      <c r="TMX162" s="129"/>
      <c r="TMY162" s="129"/>
      <c r="TMZ162" s="129"/>
      <c r="TNA162" s="129"/>
      <c r="TNB162" s="129"/>
      <c r="TNC162" s="129"/>
      <c r="TND162" s="129"/>
      <c r="TNE162" s="129"/>
      <c r="TNF162" s="129"/>
      <c r="TNG162" s="129"/>
      <c r="TNH162" s="129"/>
      <c r="TNI162" s="129"/>
      <c r="TNJ162" s="129"/>
      <c r="TNK162" s="129"/>
      <c r="TNL162" s="129"/>
      <c r="TNM162" s="129"/>
      <c r="TNN162" s="129"/>
      <c r="TNO162" s="129"/>
      <c r="TNP162" s="129"/>
      <c r="TNQ162" s="129"/>
      <c r="TNR162" s="129"/>
      <c r="TNS162" s="129"/>
      <c r="TNT162" s="129"/>
      <c r="TNU162" s="129"/>
      <c r="TNV162" s="129"/>
      <c r="TNW162" s="129"/>
      <c r="TNX162" s="129"/>
      <c r="TNY162" s="129"/>
      <c r="TNZ162" s="129"/>
      <c r="TOA162" s="129"/>
      <c r="TOB162" s="129"/>
      <c r="TOC162" s="129"/>
      <c r="TOD162" s="129"/>
      <c r="TOE162" s="129"/>
      <c r="TOF162" s="129"/>
      <c r="TOG162" s="129"/>
      <c r="TOH162" s="129"/>
      <c r="TOI162" s="129"/>
      <c r="TOJ162" s="129"/>
      <c r="TOK162" s="129"/>
      <c r="TOL162" s="129"/>
      <c r="TOM162" s="129"/>
      <c r="TON162" s="129"/>
      <c r="TOO162" s="129"/>
      <c r="TOP162" s="129"/>
      <c r="TOQ162" s="129"/>
      <c r="TOR162" s="129"/>
      <c r="TOS162" s="129"/>
      <c r="TOT162" s="129"/>
      <c r="TOU162" s="129"/>
      <c r="TOV162" s="129"/>
      <c r="TOW162" s="129"/>
      <c r="TOX162" s="129"/>
      <c r="TOY162" s="129"/>
      <c r="TOZ162" s="129"/>
      <c r="TPA162" s="129"/>
      <c r="TPB162" s="129"/>
      <c r="TPC162" s="129"/>
      <c r="TPD162" s="129"/>
      <c r="TPE162" s="129"/>
      <c r="TPF162" s="129"/>
      <c r="TPG162" s="129"/>
      <c r="TPH162" s="129"/>
      <c r="TPI162" s="129"/>
      <c r="TPJ162" s="129"/>
      <c r="TPK162" s="129"/>
      <c r="TPL162" s="129"/>
      <c r="TPM162" s="129"/>
      <c r="TPN162" s="129"/>
      <c r="TPO162" s="129"/>
      <c r="TPP162" s="129"/>
      <c r="TPQ162" s="129"/>
      <c r="TPR162" s="129"/>
      <c r="TPS162" s="129"/>
      <c r="TPT162" s="129"/>
      <c r="TPU162" s="129"/>
      <c r="TPV162" s="129"/>
      <c r="TPW162" s="129"/>
      <c r="TPX162" s="129"/>
      <c r="TPY162" s="129"/>
      <c r="TPZ162" s="129"/>
      <c r="TQA162" s="129"/>
      <c r="TQB162" s="129"/>
      <c r="TQC162" s="129"/>
      <c r="TQD162" s="129"/>
      <c r="TQE162" s="129"/>
      <c r="TQF162" s="129"/>
      <c r="TQG162" s="129"/>
      <c r="TQH162" s="129"/>
      <c r="TQI162" s="129"/>
      <c r="TQJ162" s="129"/>
      <c r="TQK162" s="129"/>
      <c r="TQL162" s="129"/>
      <c r="TQM162" s="129"/>
      <c r="TQN162" s="129"/>
      <c r="TQO162" s="129"/>
      <c r="TQP162" s="129"/>
      <c r="TQQ162" s="129"/>
      <c r="TQR162" s="129"/>
      <c r="TQS162" s="129"/>
      <c r="TQT162" s="129"/>
      <c r="TQU162" s="129"/>
      <c r="TQV162" s="129"/>
      <c r="TQW162" s="129"/>
      <c r="TQX162" s="129"/>
      <c r="TQY162" s="129"/>
      <c r="TQZ162" s="129"/>
      <c r="TRA162" s="129"/>
      <c r="TRB162" s="129"/>
      <c r="TRC162" s="129"/>
      <c r="TRD162" s="129"/>
      <c r="TRE162" s="129"/>
      <c r="TRF162" s="129"/>
      <c r="TRG162" s="129"/>
      <c r="TRH162" s="129"/>
      <c r="TRI162" s="129"/>
      <c r="TRJ162" s="129"/>
      <c r="TRK162" s="129"/>
      <c r="TRL162" s="129"/>
      <c r="TRM162" s="129"/>
      <c r="TRN162" s="129"/>
      <c r="TRO162" s="129"/>
      <c r="TRP162" s="129"/>
      <c r="TRQ162" s="129"/>
      <c r="TRR162" s="129"/>
      <c r="TRS162" s="129"/>
      <c r="TRT162" s="129"/>
      <c r="TRU162" s="129"/>
      <c r="TRV162" s="129"/>
      <c r="TRW162" s="129"/>
      <c r="TRX162" s="129"/>
      <c r="TRY162" s="129"/>
      <c r="TRZ162" s="129"/>
      <c r="TSA162" s="129"/>
      <c r="TSB162" s="129"/>
      <c r="TSC162" s="129"/>
      <c r="TSD162" s="129"/>
      <c r="TSE162" s="129"/>
      <c r="TSF162" s="129"/>
      <c r="TSG162" s="129"/>
      <c r="TSH162" s="129"/>
      <c r="TSI162" s="129"/>
      <c r="TSJ162" s="129"/>
      <c r="TSK162" s="129"/>
      <c r="TSL162" s="129"/>
      <c r="TSM162" s="129"/>
      <c r="TSN162" s="129"/>
      <c r="TSO162" s="129"/>
      <c r="TSP162" s="129"/>
      <c r="TSQ162" s="129"/>
      <c r="TSR162" s="129"/>
      <c r="TSS162" s="129"/>
      <c r="TST162" s="129"/>
      <c r="TSU162" s="129"/>
      <c r="TSV162" s="129"/>
      <c r="TSW162" s="129"/>
      <c r="TSX162" s="129"/>
      <c r="TSY162" s="129"/>
      <c r="TSZ162" s="129"/>
      <c r="TTA162" s="129"/>
      <c r="TTB162" s="129"/>
      <c r="TTC162" s="129"/>
      <c r="TTD162" s="129"/>
      <c r="TTE162" s="129"/>
      <c r="TTF162" s="129"/>
      <c r="TTG162" s="129"/>
      <c r="TTH162" s="129"/>
      <c r="TTI162" s="129"/>
      <c r="TTJ162" s="129"/>
      <c r="TTK162" s="129"/>
      <c r="TTL162" s="129"/>
      <c r="TTM162" s="129"/>
      <c r="TTN162" s="129"/>
      <c r="TTO162" s="129"/>
      <c r="TTP162" s="129"/>
      <c r="TTQ162" s="129"/>
      <c r="TTR162" s="129"/>
      <c r="TTS162" s="129"/>
      <c r="TTT162" s="129"/>
      <c r="TTU162" s="129"/>
      <c r="TTV162" s="129"/>
      <c r="TTW162" s="129"/>
      <c r="TTX162" s="129"/>
      <c r="TTY162" s="129"/>
      <c r="TTZ162" s="129"/>
      <c r="TUA162" s="129"/>
      <c r="TUB162" s="129"/>
      <c r="TUC162" s="129"/>
      <c r="TUD162" s="129"/>
      <c r="TUE162" s="129"/>
      <c r="TUF162" s="129"/>
      <c r="TUG162" s="129"/>
      <c r="TUH162" s="129"/>
      <c r="TUI162" s="129"/>
      <c r="TUJ162" s="129"/>
      <c r="TUK162" s="129"/>
      <c r="TUL162" s="129"/>
      <c r="TUM162" s="129"/>
      <c r="TUN162" s="129"/>
      <c r="TUO162" s="129"/>
      <c r="TUP162" s="129"/>
      <c r="TUQ162" s="129"/>
      <c r="TUR162" s="129"/>
      <c r="TUS162" s="129"/>
      <c r="TUT162" s="129"/>
      <c r="TUU162" s="129"/>
      <c r="TUV162" s="129"/>
      <c r="TUW162" s="129"/>
      <c r="TUX162" s="129"/>
      <c r="TUY162" s="129"/>
      <c r="TUZ162" s="129"/>
      <c r="TVA162" s="129"/>
      <c r="TVB162" s="129"/>
      <c r="TVC162" s="129"/>
      <c r="TVD162" s="129"/>
      <c r="TVE162" s="129"/>
      <c r="TVF162" s="129"/>
      <c r="TVG162" s="129"/>
      <c r="TVH162" s="129"/>
      <c r="TVI162" s="129"/>
      <c r="TVJ162" s="129"/>
      <c r="TVK162" s="129"/>
      <c r="TVL162" s="129"/>
      <c r="TVM162" s="129"/>
      <c r="TVN162" s="129"/>
      <c r="TVO162" s="129"/>
      <c r="TVP162" s="129"/>
      <c r="TVQ162" s="129"/>
      <c r="TVR162" s="129"/>
      <c r="TVS162" s="129"/>
      <c r="TVT162" s="129"/>
      <c r="TVU162" s="129"/>
      <c r="TVV162" s="129"/>
      <c r="TVW162" s="129"/>
      <c r="TVX162" s="129"/>
      <c r="TVY162" s="129"/>
      <c r="TVZ162" s="129"/>
      <c r="TWA162" s="129"/>
      <c r="TWB162" s="129"/>
      <c r="TWC162" s="129"/>
      <c r="TWD162" s="129"/>
      <c r="TWE162" s="129"/>
      <c r="TWF162" s="129"/>
      <c r="TWG162" s="129"/>
      <c r="TWH162" s="129"/>
      <c r="TWI162" s="129"/>
      <c r="TWJ162" s="129"/>
      <c r="TWK162" s="129"/>
      <c r="TWL162" s="129"/>
      <c r="TWM162" s="129"/>
      <c r="TWN162" s="129"/>
      <c r="TWO162" s="129"/>
      <c r="TWP162" s="129"/>
      <c r="TWQ162" s="129"/>
      <c r="TWR162" s="129"/>
      <c r="TWS162" s="129"/>
      <c r="TWT162" s="129"/>
      <c r="TWU162" s="129"/>
      <c r="TWV162" s="129"/>
      <c r="TWW162" s="129"/>
      <c r="TWX162" s="129"/>
      <c r="TWY162" s="129"/>
      <c r="TWZ162" s="129"/>
      <c r="TXA162" s="129"/>
      <c r="TXB162" s="129"/>
      <c r="TXC162" s="129"/>
      <c r="TXD162" s="129"/>
      <c r="TXE162" s="129"/>
      <c r="TXF162" s="129"/>
      <c r="TXG162" s="129"/>
      <c r="TXH162" s="129"/>
      <c r="TXI162" s="129"/>
      <c r="TXJ162" s="129"/>
      <c r="TXK162" s="129"/>
      <c r="TXL162" s="129"/>
      <c r="TXM162" s="129"/>
      <c r="TXN162" s="129"/>
      <c r="TXO162" s="129"/>
      <c r="TXP162" s="129"/>
      <c r="TXQ162" s="129"/>
      <c r="TXR162" s="129"/>
      <c r="TXS162" s="129"/>
      <c r="TXT162" s="129"/>
      <c r="TXU162" s="129"/>
      <c r="TXV162" s="129"/>
      <c r="TXW162" s="129"/>
      <c r="TXX162" s="129"/>
      <c r="TXY162" s="129"/>
      <c r="TXZ162" s="129"/>
      <c r="TYA162" s="129"/>
      <c r="TYB162" s="129"/>
      <c r="TYC162" s="129"/>
      <c r="TYD162" s="129"/>
      <c r="TYE162" s="129"/>
      <c r="TYF162" s="129"/>
      <c r="TYG162" s="129"/>
      <c r="TYH162" s="129"/>
      <c r="TYI162" s="129"/>
      <c r="TYJ162" s="129"/>
      <c r="TYK162" s="129"/>
      <c r="TYL162" s="129"/>
      <c r="TYM162" s="129"/>
      <c r="TYN162" s="129"/>
      <c r="TYO162" s="129"/>
      <c r="TYP162" s="129"/>
      <c r="TYQ162" s="129"/>
      <c r="TYR162" s="129"/>
      <c r="TYS162" s="129"/>
      <c r="TYT162" s="129"/>
      <c r="TYU162" s="129"/>
      <c r="TYV162" s="129"/>
      <c r="TYW162" s="129"/>
      <c r="TYX162" s="129"/>
      <c r="TYY162" s="129"/>
      <c r="TYZ162" s="129"/>
      <c r="TZA162" s="129"/>
      <c r="TZB162" s="129"/>
      <c r="TZC162" s="129"/>
      <c r="TZD162" s="129"/>
      <c r="TZE162" s="129"/>
      <c r="TZF162" s="129"/>
      <c r="TZG162" s="129"/>
      <c r="TZH162" s="129"/>
      <c r="TZI162" s="129"/>
      <c r="TZJ162" s="129"/>
      <c r="TZK162" s="129"/>
      <c r="TZL162" s="129"/>
      <c r="TZM162" s="129"/>
      <c r="TZN162" s="129"/>
      <c r="TZO162" s="129"/>
      <c r="TZP162" s="129"/>
      <c r="TZQ162" s="129"/>
      <c r="TZR162" s="129"/>
      <c r="TZS162" s="129"/>
      <c r="TZT162" s="129"/>
      <c r="TZU162" s="129"/>
      <c r="TZV162" s="129"/>
      <c r="TZW162" s="129"/>
      <c r="TZX162" s="129"/>
      <c r="TZY162" s="129"/>
      <c r="TZZ162" s="129"/>
      <c r="UAA162" s="129"/>
      <c r="UAB162" s="129"/>
      <c r="UAC162" s="129"/>
      <c r="UAD162" s="129"/>
      <c r="UAE162" s="129"/>
      <c r="UAF162" s="129"/>
      <c r="UAG162" s="129"/>
      <c r="UAH162" s="129"/>
      <c r="UAI162" s="129"/>
      <c r="UAJ162" s="129"/>
      <c r="UAK162" s="129"/>
      <c r="UAL162" s="129"/>
      <c r="UAM162" s="129"/>
      <c r="UAN162" s="129"/>
      <c r="UAO162" s="129"/>
      <c r="UAP162" s="129"/>
      <c r="UAQ162" s="129"/>
      <c r="UAR162" s="129"/>
      <c r="UAS162" s="129"/>
      <c r="UAT162" s="129"/>
      <c r="UAU162" s="129"/>
      <c r="UAV162" s="129"/>
      <c r="UAW162" s="129"/>
      <c r="UAX162" s="129"/>
      <c r="UAY162" s="129"/>
      <c r="UAZ162" s="129"/>
      <c r="UBA162" s="129"/>
      <c r="UBB162" s="129"/>
      <c r="UBC162" s="129"/>
      <c r="UBD162" s="129"/>
      <c r="UBE162" s="129"/>
      <c r="UBF162" s="129"/>
      <c r="UBG162" s="129"/>
      <c r="UBH162" s="129"/>
      <c r="UBI162" s="129"/>
      <c r="UBJ162" s="129"/>
      <c r="UBK162" s="129"/>
      <c r="UBL162" s="129"/>
      <c r="UBM162" s="129"/>
      <c r="UBN162" s="129"/>
      <c r="UBO162" s="129"/>
      <c r="UBP162" s="129"/>
      <c r="UBQ162" s="129"/>
      <c r="UBR162" s="129"/>
      <c r="UBS162" s="129"/>
      <c r="UBT162" s="129"/>
      <c r="UBU162" s="129"/>
      <c r="UBV162" s="129"/>
      <c r="UBW162" s="129"/>
      <c r="UBX162" s="129"/>
      <c r="UBY162" s="129"/>
      <c r="UBZ162" s="129"/>
      <c r="UCA162" s="129"/>
      <c r="UCB162" s="129"/>
      <c r="UCC162" s="129"/>
      <c r="UCD162" s="129"/>
      <c r="UCE162" s="129"/>
      <c r="UCF162" s="129"/>
      <c r="UCG162" s="129"/>
      <c r="UCH162" s="129"/>
      <c r="UCI162" s="129"/>
      <c r="UCJ162" s="129"/>
      <c r="UCK162" s="129"/>
      <c r="UCL162" s="129"/>
      <c r="UCM162" s="129"/>
      <c r="UCN162" s="129"/>
      <c r="UCO162" s="129"/>
      <c r="UCP162" s="129"/>
      <c r="UCQ162" s="129"/>
      <c r="UCR162" s="129"/>
      <c r="UCS162" s="129"/>
      <c r="UCT162" s="129"/>
      <c r="UCU162" s="129"/>
      <c r="UCV162" s="129"/>
      <c r="UCW162" s="129"/>
      <c r="UCX162" s="129"/>
      <c r="UCY162" s="129"/>
      <c r="UCZ162" s="129"/>
      <c r="UDA162" s="129"/>
      <c r="UDB162" s="129"/>
      <c r="UDC162" s="129"/>
      <c r="UDD162" s="129"/>
      <c r="UDE162" s="129"/>
      <c r="UDF162" s="129"/>
      <c r="UDG162" s="129"/>
      <c r="UDH162" s="129"/>
      <c r="UDI162" s="129"/>
      <c r="UDJ162" s="129"/>
      <c r="UDK162" s="129"/>
      <c r="UDL162" s="129"/>
      <c r="UDM162" s="129"/>
      <c r="UDN162" s="129"/>
      <c r="UDO162" s="129"/>
      <c r="UDP162" s="129"/>
      <c r="UDQ162" s="129"/>
      <c r="UDR162" s="129"/>
      <c r="UDS162" s="129"/>
      <c r="UDT162" s="129"/>
      <c r="UDU162" s="129"/>
      <c r="UDV162" s="129"/>
      <c r="UDW162" s="129"/>
      <c r="UDX162" s="129"/>
      <c r="UDY162" s="129"/>
      <c r="UDZ162" s="129"/>
      <c r="UEA162" s="129"/>
      <c r="UEB162" s="129"/>
      <c r="UEC162" s="129"/>
      <c r="UED162" s="129"/>
      <c r="UEE162" s="129"/>
      <c r="UEF162" s="129"/>
      <c r="UEG162" s="129"/>
      <c r="UEH162" s="129"/>
      <c r="UEI162" s="129"/>
      <c r="UEJ162" s="129"/>
      <c r="UEK162" s="129"/>
      <c r="UEL162" s="129"/>
      <c r="UEM162" s="129"/>
      <c r="UEN162" s="129"/>
      <c r="UEO162" s="129"/>
      <c r="UEP162" s="129"/>
      <c r="UEQ162" s="129"/>
      <c r="UER162" s="129"/>
      <c r="UES162" s="129"/>
      <c r="UET162" s="129"/>
      <c r="UEU162" s="129"/>
      <c r="UEV162" s="129"/>
      <c r="UEW162" s="129"/>
      <c r="UEX162" s="129"/>
      <c r="UEY162" s="129"/>
      <c r="UEZ162" s="129"/>
      <c r="UFA162" s="129"/>
      <c r="UFB162" s="129"/>
      <c r="UFC162" s="129"/>
      <c r="UFD162" s="129"/>
      <c r="UFE162" s="129"/>
      <c r="UFF162" s="129"/>
      <c r="UFG162" s="129"/>
      <c r="UFH162" s="129"/>
      <c r="UFI162" s="129"/>
      <c r="UFJ162" s="129"/>
      <c r="UFK162" s="129"/>
      <c r="UFL162" s="129"/>
      <c r="UFM162" s="129"/>
      <c r="UFN162" s="129"/>
      <c r="UFO162" s="129"/>
      <c r="UFP162" s="129"/>
      <c r="UFQ162" s="129"/>
      <c r="UFR162" s="129"/>
      <c r="UFS162" s="129"/>
      <c r="UFT162" s="129"/>
      <c r="UFU162" s="129"/>
      <c r="UFV162" s="129"/>
      <c r="UFW162" s="129"/>
      <c r="UFX162" s="129"/>
      <c r="UFY162" s="129"/>
      <c r="UFZ162" s="129"/>
      <c r="UGA162" s="129"/>
      <c r="UGB162" s="129"/>
      <c r="UGC162" s="129"/>
      <c r="UGD162" s="129"/>
      <c r="UGE162" s="129"/>
      <c r="UGF162" s="129"/>
      <c r="UGG162" s="129"/>
      <c r="UGH162" s="129"/>
      <c r="UGI162" s="129"/>
      <c r="UGJ162" s="129"/>
      <c r="UGK162" s="129"/>
      <c r="UGL162" s="129"/>
      <c r="UGM162" s="129"/>
      <c r="UGN162" s="129"/>
      <c r="UGO162" s="129"/>
      <c r="UGP162" s="129"/>
      <c r="UGQ162" s="129"/>
      <c r="UGR162" s="129"/>
      <c r="UGS162" s="129"/>
      <c r="UGT162" s="129"/>
      <c r="UGU162" s="129"/>
      <c r="UGV162" s="129"/>
      <c r="UGW162" s="129"/>
      <c r="UGX162" s="129"/>
      <c r="UGY162" s="129"/>
      <c r="UGZ162" s="129"/>
      <c r="UHA162" s="129"/>
      <c r="UHB162" s="129"/>
      <c r="UHC162" s="129"/>
      <c r="UHD162" s="129"/>
      <c r="UHE162" s="129"/>
      <c r="UHF162" s="129"/>
      <c r="UHG162" s="129"/>
      <c r="UHH162" s="129"/>
      <c r="UHI162" s="129"/>
      <c r="UHJ162" s="129"/>
      <c r="UHK162" s="129"/>
      <c r="UHL162" s="129"/>
      <c r="UHM162" s="129"/>
      <c r="UHN162" s="129"/>
      <c r="UHO162" s="129"/>
      <c r="UHP162" s="129"/>
      <c r="UHQ162" s="129"/>
      <c r="UHR162" s="129"/>
      <c r="UHS162" s="129"/>
      <c r="UHT162" s="129"/>
      <c r="UHU162" s="129"/>
      <c r="UHV162" s="129"/>
      <c r="UHW162" s="129"/>
      <c r="UHX162" s="129"/>
      <c r="UHY162" s="129"/>
      <c r="UHZ162" s="129"/>
      <c r="UIA162" s="129"/>
      <c r="UIB162" s="129"/>
      <c r="UIC162" s="129"/>
      <c r="UID162" s="129"/>
      <c r="UIE162" s="129"/>
      <c r="UIF162" s="129"/>
      <c r="UIG162" s="129"/>
      <c r="UIH162" s="129"/>
      <c r="UII162" s="129"/>
      <c r="UIJ162" s="129"/>
      <c r="UIK162" s="129"/>
      <c r="UIL162" s="129"/>
      <c r="UIM162" s="129"/>
      <c r="UIN162" s="129"/>
      <c r="UIO162" s="129"/>
      <c r="UIP162" s="129"/>
      <c r="UIQ162" s="129"/>
      <c r="UIR162" s="129"/>
      <c r="UIS162" s="129"/>
      <c r="UIT162" s="129"/>
      <c r="UIU162" s="129"/>
      <c r="UIV162" s="129"/>
      <c r="UIW162" s="129"/>
      <c r="UIX162" s="129"/>
      <c r="UIY162" s="129"/>
      <c r="UIZ162" s="129"/>
      <c r="UJA162" s="129"/>
      <c r="UJB162" s="129"/>
      <c r="UJC162" s="129"/>
      <c r="UJD162" s="129"/>
      <c r="UJE162" s="129"/>
      <c r="UJF162" s="129"/>
      <c r="UJG162" s="129"/>
      <c r="UJH162" s="129"/>
      <c r="UJI162" s="129"/>
      <c r="UJJ162" s="129"/>
      <c r="UJK162" s="129"/>
      <c r="UJL162" s="129"/>
      <c r="UJM162" s="129"/>
      <c r="UJN162" s="129"/>
      <c r="UJO162" s="129"/>
      <c r="UJP162" s="129"/>
      <c r="UJQ162" s="129"/>
      <c r="UJR162" s="129"/>
      <c r="UJS162" s="129"/>
      <c r="UJT162" s="129"/>
      <c r="UJU162" s="129"/>
      <c r="UJV162" s="129"/>
      <c r="UJW162" s="129"/>
      <c r="UJX162" s="129"/>
      <c r="UJY162" s="129"/>
      <c r="UJZ162" s="129"/>
      <c r="UKA162" s="129"/>
      <c r="UKB162" s="129"/>
      <c r="UKC162" s="129"/>
      <c r="UKD162" s="129"/>
      <c r="UKE162" s="129"/>
      <c r="UKF162" s="129"/>
      <c r="UKG162" s="129"/>
      <c r="UKH162" s="129"/>
      <c r="UKI162" s="129"/>
      <c r="UKJ162" s="129"/>
      <c r="UKK162" s="129"/>
      <c r="UKL162" s="129"/>
      <c r="UKM162" s="129"/>
      <c r="UKN162" s="129"/>
      <c r="UKO162" s="129"/>
      <c r="UKP162" s="129"/>
      <c r="UKQ162" s="129"/>
      <c r="UKR162" s="129"/>
      <c r="UKS162" s="129"/>
      <c r="UKT162" s="129"/>
      <c r="UKU162" s="129"/>
      <c r="UKV162" s="129"/>
      <c r="UKW162" s="129"/>
      <c r="UKX162" s="129"/>
      <c r="UKY162" s="129"/>
      <c r="UKZ162" s="129"/>
      <c r="ULA162" s="129"/>
      <c r="ULB162" s="129"/>
      <c r="ULC162" s="129"/>
      <c r="ULD162" s="129"/>
      <c r="ULE162" s="129"/>
      <c r="ULF162" s="129"/>
      <c r="ULG162" s="129"/>
      <c r="ULH162" s="129"/>
      <c r="ULI162" s="129"/>
      <c r="ULJ162" s="129"/>
      <c r="ULK162" s="129"/>
      <c r="ULL162" s="129"/>
      <c r="ULM162" s="129"/>
      <c r="ULN162" s="129"/>
      <c r="ULO162" s="129"/>
      <c r="ULP162" s="129"/>
      <c r="ULQ162" s="129"/>
      <c r="ULR162" s="129"/>
      <c r="ULS162" s="129"/>
      <c r="ULT162" s="129"/>
      <c r="ULU162" s="129"/>
      <c r="ULV162" s="129"/>
      <c r="ULW162" s="129"/>
      <c r="ULX162" s="129"/>
      <c r="ULY162" s="129"/>
      <c r="ULZ162" s="129"/>
      <c r="UMA162" s="129"/>
      <c r="UMB162" s="129"/>
      <c r="UMC162" s="129"/>
      <c r="UMD162" s="129"/>
      <c r="UME162" s="129"/>
      <c r="UMF162" s="129"/>
      <c r="UMG162" s="129"/>
      <c r="UMH162" s="129"/>
      <c r="UMI162" s="129"/>
      <c r="UMJ162" s="129"/>
      <c r="UMK162" s="129"/>
      <c r="UML162" s="129"/>
      <c r="UMM162" s="129"/>
      <c r="UMN162" s="129"/>
      <c r="UMO162" s="129"/>
      <c r="UMP162" s="129"/>
      <c r="UMQ162" s="129"/>
      <c r="UMR162" s="129"/>
      <c r="UMS162" s="129"/>
      <c r="UMT162" s="129"/>
      <c r="UMU162" s="129"/>
      <c r="UMV162" s="129"/>
      <c r="UMW162" s="129"/>
      <c r="UMX162" s="129"/>
      <c r="UMY162" s="129"/>
      <c r="UMZ162" s="129"/>
      <c r="UNA162" s="129"/>
      <c r="UNB162" s="129"/>
      <c r="UNC162" s="129"/>
      <c r="UND162" s="129"/>
      <c r="UNE162" s="129"/>
      <c r="UNF162" s="129"/>
      <c r="UNG162" s="129"/>
      <c r="UNH162" s="129"/>
      <c r="UNI162" s="129"/>
      <c r="UNJ162" s="129"/>
      <c r="UNK162" s="129"/>
      <c r="UNL162" s="129"/>
      <c r="UNM162" s="129"/>
      <c r="UNN162" s="129"/>
      <c r="UNO162" s="129"/>
      <c r="UNP162" s="129"/>
      <c r="UNQ162" s="129"/>
      <c r="UNR162" s="129"/>
      <c r="UNS162" s="129"/>
      <c r="UNT162" s="129"/>
      <c r="UNU162" s="129"/>
      <c r="UNV162" s="129"/>
      <c r="UNW162" s="129"/>
      <c r="UNX162" s="129"/>
      <c r="UNY162" s="129"/>
      <c r="UNZ162" s="129"/>
      <c r="UOA162" s="129"/>
      <c r="UOB162" s="129"/>
      <c r="UOC162" s="129"/>
      <c r="UOD162" s="129"/>
      <c r="UOE162" s="129"/>
      <c r="UOF162" s="129"/>
      <c r="UOG162" s="129"/>
      <c r="UOH162" s="129"/>
      <c r="UOI162" s="129"/>
      <c r="UOJ162" s="129"/>
      <c r="UOK162" s="129"/>
      <c r="UOL162" s="129"/>
      <c r="UOM162" s="129"/>
      <c r="UON162" s="129"/>
      <c r="UOO162" s="129"/>
      <c r="UOP162" s="129"/>
      <c r="UOQ162" s="129"/>
      <c r="UOR162" s="129"/>
      <c r="UOS162" s="129"/>
      <c r="UOT162" s="129"/>
      <c r="UOU162" s="129"/>
      <c r="UOV162" s="129"/>
      <c r="UOW162" s="129"/>
      <c r="UOX162" s="129"/>
      <c r="UOY162" s="129"/>
      <c r="UOZ162" s="129"/>
      <c r="UPA162" s="129"/>
      <c r="UPB162" s="129"/>
      <c r="UPC162" s="129"/>
      <c r="UPD162" s="129"/>
      <c r="UPE162" s="129"/>
      <c r="UPF162" s="129"/>
      <c r="UPG162" s="129"/>
      <c r="UPH162" s="129"/>
      <c r="UPI162" s="129"/>
      <c r="UPJ162" s="129"/>
      <c r="UPK162" s="129"/>
      <c r="UPL162" s="129"/>
      <c r="UPM162" s="129"/>
      <c r="UPN162" s="129"/>
      <c r="UPO162" s="129"/>
      <c r="UPP162" s="129"/>
      <c r="UPQ162" s="129"/>
      <c r="UPR162" s="129"/>
      <c r="UPS162" s="129"/>
      <c r="UPT162" s="129"/>
      <c r="UPU162" s="129"/>
      <c r="UPV162" s="129"/>
      <c r="UPW162" s="129"/>
      <c r="UPX162" s="129"/>
      <c r="UPY162" s="129"/>
      <c r="UPZ162" s="129"/>
      <c r="UQA162" s="129"/>
      <c r="UQB162" s="129"/>
      <c r="UQC162" s="129"/>
      <c r="UQD162" s="129"/>
      <c r="UQE162" s="129"/>
      <c r="UQF162" s="129"/>
      <c r="UQG162" s="129"/>
      <c r="UQH162" s="129"/>
      <c r="UQI162" s="129"/>
      <c r="UQJ162" s="129"/>
      <c r="UQK162" s="129"/>
      <c r="UQL162" s="129"/>
      <c r="UQM162" s="129"/>
      <c r="UQN162" s="129"/>
      <c r="UQO162" s="129"/>
      <c r="UQP162" s="129"/>
      <c r="UQQ162" s="129"/>
      <c r="UQR162" s="129"/>
      <c r="UQS162" s="129"/>
      <c r="UQT162" s="129"/>
      <c r="UQU162" s="129"/>
      <c r="UQV162" s="129"/>
      <c r="UQW162" s="129"/>
      <c r="UQX162" s="129"/>
      <c r="UQY162" s="129"/>
      <c r="UQZ162" s="129"/>
      <c r="URA162" s="129"/>
      <c r="URB162" s="129"/>
      <c r="URC162" s="129"/>
      <c r="URD162" s="129"/>
      <c r="URE162" s="129"/>
      <c r="URF162" s="129"/>
      <c r="URG162" s="129"/>
      <c r="URH162" s="129"/>
      <c r="URI162" s="129"/>
      <c r="URJ162" s="129"/>
      <c r="URK162" s="129"/>
      <c r="URL162" s="129"/>
      <c r="URM162" s="129"/>
      <c r="URN162" s="129"/>
      <c r="URO162" s="129"/>
      <c r="URP162" s="129"/>
      <c r="URQ162" s="129"/>
      <c r="URR162" s="129"/>
      <c r="URS162" s="129"/>
      <c r="URT162" s="129"/>
      <c r="URU162" s="129"/>
      <c r="URV162" s="129"/>
      <c r="URW162" s="129"/>
      <c r="URX162" s="129"/>
      <c r="URY162" s="129"/>
      <c r="URZ162" s="129"/>
      <c r="USA162" s="129"/>
      <c r="USB162" s="129"/>
      <c r="USC162" s="129"/>
      <c r="USD162" s="129"/>
      <c r="USE162" s="129"/>
      <c r="USF162" s="129"/>
      <c r="USG162" s="129"/>
      <c r="USH162" s="129"/>
      <c r="USI162" s="129"/>
      <c r="USJ162" s="129"/>
      <c r="USK162" s="129"/>
      <c r="USL162" s="129"/>
      <c r="USM162" s="129"/>
      <c r="USN162" s="129"/>
      <c r="USO162" s="129"/>
      <c r="USP162" s="129"/>
      <c r="USQ162" s="129"/>
      <c r="USR162" s="129"/>
      <c r="USS162" s="129"/>
      <c r="UST162" s="129"/>
      <c r="USU162" s="129"/>
      <c r="USV162" s="129"/>
      <c r="USW162" s="129"/>
      <c r="USX162" s="129"/>
      <c r="USY162" s="129"/>
      <c r="USZ162" s="129"/>
      <c r="UTA162" s="129"/>
      <c r="UTB162" s="129"/>
      <c r="UTC162" s="129"/>
      <c r="UTD162" s="129"/>
      <c r="UTE162" s="129"/>
      <c r="UTF162" s="129"/>
      <c r="UTG162" s="129"/>
      <c r="UTH162" s="129"/>
      <c r="UTI162" s="129"/>
      <c r="UTJ162" s="129"/>
      <c r="UTK162" s="129"/>
      <c r="UTL162" s="129"/>
      <c r="UTM162" s="129"/>
      <c r="UTN162" s="129"/>
      <c r="UTO162" s="129"/>
      <c r="UTP162" s="129"/>
      <c r="UTQ162" s="129"/>
      <c r="UTR162" s="129"/>
      <c r="UTS162" s="129"/>
      <c r="UTT162" s="129"/>
      <c r="UTU162" s="129"/>
      <c r="UTV162" s="129"/>
      <c r="UTW162" s="129"/>
      <c r="UTX162" s="129"/>
      <c r="UTY162" s="129"/>
      <c r="UTZ162" s="129"/>
      <c r="UUA162" s="129"/>
      <c r="UUB162" s="129"/>
      <c r="UUC162" s="129"/>
      <c r="UUD162" s="129"/>
      <c r="UUE162" s="129"/>
      <c r="UUF162" s="129"/>
      <c r="UUG162" s="129"/>
      <c r="UUH162" s="129"/>
      <c r="UUI162" s="129"/>
      <c r="UUJ162" s="129"/>
      <c r="UUK162" s="129"/>
      <c r="UUL162" s="129"/>
      <c r="UUM162" s="129"/>
      <c r="UUN162" s="129"/>
      <c r="UUO162" s="129"/>
      <c r="UUP162" s="129"/>
      <c r="UUQ162" s="129"/>
      <c r="UUR162" s="129"/>
      <c r="UUS162" s="129"/>
      <c r="UUT162" s="129"/>
      <c r="UUU162" s="129"/>
      <c r="UUV162" s="129"/>
      <c r="UUW162" s="129"/>
      <c r="UUX162" s="129"/>
      <c r="UUY162" s="129"/>
      <c r="UUZ162" s="129"/>
      <c r="UVA162" s="129"/>
      <c r="UVB162" s="129"/>
      <c r="UVC162" s="129"/>
      <c r="UVD162" s="129"/>
      <c r="UVE162" s="129"/>
      <c r="UVF162" s="129"/>
      <c r="UVG162" s="129"/>
      <c r="UVH162" s="129"/>
      <c r="UVI162" s="129"/>
      <c r="UVJ162" s="129"/>
      <c r="UVK162" s="129"/>
      <c r="UVL162" s="129"/>
      <c r="UVM162" s="129"/>
      <c r="UVN162" s="129"/>
      <c r="UVO162" s="129"/>
      <c r="UVP162" s="129"/>
      <c r="UVQ162" s="129"/>
      <c r="UVR162" s="129"/>
      <c r="UVS162" s="129"/>
      <c r="UVT162" s="129"/>
      <c r="UVU162" s="129"/>
      <c r="UVV162" s="129"/>
      <c r="UVW162" s="129"/>
      <c r="UVX162" s="129"/>
      <c r="UVY162" s="129"/>
      <c r="UVZ162" s="129"/>
      <c r="UWA162" s="129"/>
      <c r="UWB162" s="129"/>
      <c r="UWC162" s="129"/>
      <c r="UWD162" s="129"/>
      <c r="UWE162" s="129"/>
      <c r="UWF162" s="129"/>
      <c r="UWG162" s="129"/>
      <c r="UWH162" s="129"/>
      <c r="UWI162" s="129"/>
      <c r="UWJ162" s="129"/>
      <c r="UWK162" s="129"/>
      <c r="UWL162" s="129"/>
      <c r="UWM162" s="129"/>
      <c r="UWN162" s="129"/>
      <c r="UWO162" s="129"/>
      <c r="UWP162" s="129"/>
      <c r="UWQ162" s="129"/>
      <c r="UWR162" s="129"/>
      <c r="UWS162" s="129"/>
      <c r="UWT162" s="129"/>
      <c r="UWU162" s="129"/>
      <c r="UWV162" s="129"/>
      <c r="UWW162" s="129"/>
      <c r="UWX162" s="129"/>
      <c r="UWY162" s="129"/>
      <c r="UWZ162" s="129"/>
      <c r="UXA162" s="129"/>
      <c r="UXB162" s="129"/>
      <c r="UXC162" s="129"/>
      <c r="UXD162" s="129"/>
      <c r="UXE162" s="129"/>
      <c r="UXF162" s="129"/>
      <c r="UXG162" s="129"/>
      <c r="UXH162" s="129"/>
      <c r="UXI162" s="129"/>
      <c r="UXJ162" s="129"/>
      <c r="UXK162" s="129"/>
      <c r="UXL162" s="129"/>
      <c r="UXM162" s="129"/>
      <c r="UXN162" s="129"/>
      <c r="UXO162" s="129"/>
      <c r="UXP162" s="129"/>
      <c r="UXQ162" s="129"/>
      <c r="UXR162" s="129"/>
      <c r="UXS162" s="129"/>
      <c r="UXT162" s="129"/>
      <c r="UXU162" s="129"/>
      <c r="UXV162" s="129"/>
      <c r="UXW162" s="129"/>
      <c r="UXX162" s="129"/>
      <c r="UXY162" s="129"/>
      <c r="UXZ162" s="129"/>
      <c r="UYA162" s="129"/>
      <c r="UYB162" s="129"/>
      <c r="UYC162" s="129"/>
      <c r="UYD162" s="129"/>
      <c r="UYE162" s="129"/>
      <c r="UYF162" s="129"/>
      <c r="UYG162" s="129"/>
      <c r="UYH162" s="129"/>
      <c r="UYI162" s="129"/>
      <c r="UYJ162" s="129"/>
      <c r="UYK162" s="129"/>
      <c r="UYL162" s="129"/>
      <c r="UYM162" s="129"/>
      <c r="UYN162" s="129"/>
      <c r="UYO162" s="129"/>
      <c r="UYP162" s="129"/>
      <c r="UYQ162" s="129"/>
      <c r="UYR162" s="129"/>
      <c r="UYS162" s="129"/>
      <c r="UYT162" s="129"/>
      <c r="UYU162" s="129"/>
      <c r="UYV162" s="129"/>
      <c r="UYW162" s="129"/>
      <c r="UYX162" s="129"/>
      <c r="UYY162" s="129"/>
      <c r="UYZ162" s="129"/>
      <c r="UZA162" s="129"/>
      <c r="UZB162" s="129"/>
      <c r="UZC162" s="129"/>
      <c r="UZD162" s="129"/>
      <c r="UZE162" s="129"/>
      <c r="UZF162" s="129"/>
      <c r="UZG162" s="129"/>
      <c r="UZH162" s="129"/>
      <c r="UZI162" s="129"/>
      <c r="UZJ162" s="129"/>
      <c r="UZK162" s="129"/>
      <c r="UZL162" s="129"/>
      <c r="UZM162" s="129"/>
      <c r="UZN162" s="129"/>
      <c r="UZO162" s="129"/>
      <c r="UZP162" s="129"/>
      <c r="UZQ162" s="129"/>
      <c r="UZR162" s="129"/>
      <c r="UZS162" s="129"/>
      <c r="UZT162" s="129"/>
      <c r="UZU162" s="129"/>
      <c r="UZV162" s="129"/>
      <c r="UZW162" s="129"/>
      <c r="UZX162" s="129"/>
      <c r="UZY162" s="129"/>
      <c r="UZZ162" s="129"/>
      <c r="VAA162" s="129"/>
      <c r="VAB162" s="129"/>
      <c r="VAC162" s="129"/>
      <c r="VAD162" s="129"/>
      <c r="VAE162" s="129"/>
      <c r="VAF162" s="129"/>
      <c r="VAG162" s="129"/>
      <c r="VAH162" s="129"/>
      <c r="VAI162" s="129"/>
      <c r="VAJ162" s="129"/>
      <c r="VAK162" s="129"/>
      <c r="VAL162" s="129"/>
      <c r="VAM162" s="129"/>
      <c r="VAN162" s="129"/>
      <c r="VAO162" s="129"/>
      <c r="VAP162" s="129"/>
      <c r="VAQ162" s="129"/>
      <c r="VAR162" s="129"/>
      <c r="VAS162" s="129"/>
      <c r="VAT162" s="129"/>
      <c r="VAU162" s="129"/>
      <c r="VAV162" s="129"/>
      <c r="VAW162" s="129"/>
      <c r="VAX162" s="129"/>
      <c r="VAY162" s="129"/>
      <c r="VAZ162" s="129"/>
      <c r="VBA162" s="129"/>
      <c r="VBB162" s="129"/>
      <c r="VBC162" s="129"/>
      <c r="VBD162" s="129"/>
      <c r="VBE162" s="129"/>
      <c r="VBF162" s="129"/>
      <c r="VBG162" s="129"/>
      <c r="VBH162" s="129"/>
      <c r="VBI162" s="129"/>
      <c r="VBJ162" s="129"/>
      <c r="VBK162" s="129"/>
      <c r="VBL162" s="129"/>
      <c r="VBM162" s="129"/>
      <c r="VBN162" s="129"/>
      <c r="VBO162" s="129"/>
      <c r="VBP162" s="129"/>
      <c r="VBQ162" s="129"/>
      <c r="VBR162" s="129"/>
      <c r="VBS162" s="129"/>
      <c r="VBT162" s="129"/>
      <c r="VBU162" s="129"/>
      <c r="VBV162" s="129"/>
      <c r="VBW162" s="129"/>
      <c r="VBX162" s="129"/>
      <c r="VBY162" s="129"/>
      <c r="VBZ162" s="129"/>
      <c r="VCA162" s="129"/>
      <c r="VCB162" s="129"/>
      <c r="VCC162" s="129"/>
      <c r="VCD162" s="129"/>
      <c r="VCE162" s="129"/>
      <c r="VCF162" s="129"/>
      <c r="VCG162" s="129"/>
      <c r="VCH162" s="129"/>
      <c r="VCI162" s="129"/>
      <c r="VCJ162" s="129"/>
      <c r="VCK162" s="129"/>
      <c r="VCL162" s="129"/>
      <c r="VCM162" s="129"/>
      <c r="VCN162" s="129"/>
      <c r="VCO162" s="129"/>
      <c r="VCP162" s="129"/>
      <c r="VCQ162" s="129"/>
      <c r="VCR162" s="129"/>
      <c r="VCS162" s="129"/>
      <c r="VCT162" s="129"/>
      <c r="VCU162" s="129"/>
      <c r="VCV162" s="129"/>
      <c r="VCW162" s="129"/>
      <c r="VCX162" s="129"/>
      <c r="VCY162" s="129"/>
      <c r="VCZ162" s="129"/>
      <c r="VDA162" s="129"/>
      <c r="VDB162" s="129"/>
      <c r="VDC162" s="129"/>
      <c r="VDD162" s="129"/>
      <c r="VDE162" s="129"/>
      <c r="VDF162" s="129"/>
      <c r="VDG162" s="129"/>
      <c r="VDH162" s="129"/>
      <c r="VDI162" s="129"/>
      <c r="VDJ162" s="129"/>
      <c r="VDK162" s="129"/>
      <c r="VDL162" s="129"/>
      <c r="VDM162" s="129"/>
      <c r="VDN162" s="129"/>
      <c r="VDO162" s="129"/>
      <c r="VDP162" s="129"/>
      <c r="VDQ162" s="129"/>
      <c r="VDR162" s="129"/>
      <c r="VDS162" s="129"/>
      <c r="VDT162" s="129"/>
      <c r="VDU162" s="129"/>
      <c r="VDV162" s="129"/>
      <c r="VDW162" s="129"/>
      <c r="VDX162" s="129"/>
      <c r="VDY162" s="129"/>
      <c r="VDZ162" s="129"/>
      <c r="VEA162" s="129"/>
      <c r="VEB162" s="129"/>
      <c r="VEC162" s="129"/>
      <c r="VED162" s="129"/>
      <c r="VEE162" s="129"/>
      <c r="VEF162" s="129"/>
      <c r="VEG162" s="129"/>
      <c r="VEH162" s="129"/>
      <c r="VEI162" s="129"/>
      <c r="VEJ162" s="129"/>
      <c r="VEK162" s="129"/>
      <c r="VEL162" s="129"/>
      <c r="VEM162" s="129"/>
      <c r="VEN162" s="129"/>
      <c r="VEO162" s="129"/>
      <c r="VEP162" s="129"/>
      <c r="VEQ162" s="129"/>
      <c r="VER162" s="129"/>
      <c r="VES162" s="129"/>
      <c r="VET162" s="129"/>
      <c r="VEU162" s="129"/>
      <c r="VEV162" s="129"/>
      <c r="VEW162" s="129"/>
      <c r="VEX162" s="129"/>
      <c r="VEY162" s="129"/>
      <c r="VEZ162" s="129"/>
      <c r="VFA162" s="129"/>
      <c r="VFB162" s="129"/>
      <c r="VFC162" s="129"/>
      <c r="VFD162" s="129"/>
      <c r="VFE162" s="129"/>
      <c r="VFF162" s="129"/>
      <c r="VFG162" s="129"/>
      <c r="VFH162" s="129"/>
      <c r="VFI162" s="129"/>
      <c r="VFJ162" s="129"/>
      <c r="VFK162" s="129"/>
      <c r="VFL162" s="129"/>
      <c r="VFM162" s="129"/>
      <c r="VFN162" s="129"/>
      <c r="VFO162" s="129"/>
      <c r="VFP162" s="129"/>
      <c r="VFQ162" s="129"/>
      <c r="VFR162" s="129"/>
      <c r="VFS162" s="129"/>
      <c r="VFT162" s="129"/>
      <c r="VFU162" s="129"/>
      <c r="VFV162" s="129"/>
      <c r="VFW162" s="129"/>
      <c r="VFX162" s="129"/>
      <c r="VFY162" s="129"/>
      <c r="VFZ162" s="129"/>
      <c r="VGA162" s="129"/>
      <c r="VGB162" s="129"/>
      <c r="VGC162" s="129"/>
      <c r="VGD162" s="129"/>
      <c r="VGE162" s="129"/>
      <c r="VGF162" s="129"/>
      <c r="VGG162" s="129"/>
      <c r="VGH162" s="129"/>
      <c r="VGI162" s="129"/>
      <c r="VGJ162" s="129"/>
      <c r="VGK162" s="129"/>
      <c r="VGL162" s="129"/>
      <c r="VGM162" s="129"/>
      <c r="VGN162" s="129"/>
      <c r="VGO162" s="129"/>
      <c r="VGP162" s="129"/>
      <c r="VGQ162" s="129"/>
      <c r="VGR162" s="129"/>
      <c r="VGS162" s="129"/>
      <c r="VGT162" s="129"/>
      <c r="VGU162" s="129"/>
      <c r="VGV162" s="129"/>
      <c r="VGW162" s="129"/>
      <c r="VGX162" s="129"/>
      <c r="VGY162" s="129"/>
      <c r="VGZ162" s="129"/>
      <c r="VHA162" s="129"/>
      <c r="VHB162" s="129"/>
      <c r="VHC162" s="129"/>
      <c r="VHD162" s="129"/>
      <c r="VHE162" s="129"/>
      <c r="VHF162" s="129"/>
      <c r="VHG162" s="129"/>
      <c r="VHH162" s="129"/>
      <c r="VHI162" s="129"/>
      <c r="VHJ162" s="129"/>
      <c r="VHK162" s="129"/>
      <c r="VHL162" s="129"/>
      <c r="VHM162" s="129"/>
      <c r="VHN162" s="129"/>
      <c r="VHO162" s="129"/>
      <c r="VHP162" s="129"/>
      <c r="VHQ162" s="129"/>
      <c r="VHR162" s="129"/>
      <c r="VHS162" s="129"/>
      <c r="VHT162" s="129"/>
      <c r="VHU162" s="129"/>
      <c r="VHV162" s="129"/>
      <c r="VHW162" s="129"/>
      <c r="VHX162" s="129"/>
      <c r="VHY162" s="129"/>
      <c r="VHZ162" s="129"/>
      <c r="VIA162" s="129"/>
      <c r="VIB162" s="129"/>
      <c r="VIC162" s="129"/>
      <c r="VID162" s="129"/>
      <c r="VIE162" s="129"/>
      <c r="VIF162" s="129"/>
      <c r="VIG162" s="129"/>
      <c r="VIH162" s="129"/>
      <c r="VII162" s="129"/>
      <c r="VIJ162" s="129"/>
      <c r="VIK162" s="129"/>
      <c r="VIL162" s="129"/>
      <c r="VIM162" s="129"/>
      <c r="VIN162" s="129"/>
      <c r="VIO162" s="129"/>
      <c r="VIP162" s="129"/>
      <c r="VIQ162" s="129"/>
      <c r="VIR162" s="129"/>
      <c r="VIS162" s="129"/>
      <c r="VIT162" s="129"/>
      <c r="VIU162" s="129"/>
      <c r="VIV162" s="129"/>
      <c r="VIW162" s="129"/>
      <c r="VIX162" s="129"/>
      <c r="VIY162" s="129"/>
      <c r="VIZ162" s="129"/>
      <c r="VJA162" s="129"/>
      <c r="VJB162" s="129"/>
      <c r="VJC162" s="129"/>
      <c r="VJD162" s="129"/>
      <c r="VJE162" s="129"/>
      <c r="VJF162" s="129"/>
      <c r="VJG162" s="129"/>
      <c r="VJH162" s="129"/>
      <c r="VJI162" s="129"/>
      <c r="VJJ162" s="129"/>
      <c r="VJK162" s="129"/>
      <c r="VJL162" s="129"/>
      <c r="VJM162" s="129"/>
      <c r="VJN162" s="129"/>
      <c r="VJO162" s="129"/>
      <c r="VJP162" s="129"/>
      <c r="VJQ162" s="129"/>
      <c r="VJR162" s="129"/>
      <c r="VJS162" s="129"/>
      <c r="VJT162" s="129"/>
      <c r="VJU162" s="129"/>
      <c r="VJV162" s="129"/>
      <c r="VJW162" s="129"/>
      <c r="VJX162" s="129"/>
      <c r="VJY162" s="129"/>
      <c r="VJZ162" s="129"/>
      <c r="VKA162" s="129"/>
      <c r="VKB162" s="129"/>
      <c r="VKC162" s="129"/>
      <c r="VKD162" s="129"/>
      <c r="VKE162" s="129"/>
      <c r="VKF162" s="129"/>
      <c r="VKG162" s="129"/>
      <c r="VKH162" s="129"/>
      <c r="VKI162" s="129"/>
      <c r="VKJ162" s="129"/>
      <c r="VKK162" s="129"/>
      <c r="VKL162" s="129"/>
      <c r="VKM162" s="129"/>
      <c r="VKN162" s="129"/>
      <c r="VKO162" s="129"/>
      <c r="VKP162" s="129"/>
      <c r="VKQ162" s="129"/>
      <c r="VKR162" s="129"/>
      <c r="VKS162" s="129"/>
      <c r="VKT162" s="129"/>
      <c r="VKU162" s="129"/>
      <c r="VKV162" s="129"/>
      <c r="VKW162" s="129"/>
      <c r="VKX162" s="129"/>
      <c r="VKY162" s="129"/>
      <c r="VKZ162" s="129"/>
      <c r="VLA162" s="129"/>
      <c r="VLB162" s="129"/>
      <c r="VLC162" s="129"/>
      <c r="VLD162" s="129"/>
      <c r="VLE162" s="129"/>
      <c r="VLF162" s="129"/>
      <c r="VLG162" s="129"/>
      <c r="VLH162" s="129"/>
      <c r="VLI162" s="129"/>
      <c r="VLJ162" s="129"/>
      <c r="VLK162" s="129"/>
      <c r="VLL162" s="129"/>
      <c r="VLM162" s="129"/>
      <c r="VLN162" s="129"/>
      <c r="VLO162" s="129"/>
      <c r="VLP162" s="129"/>
      <c r="VLQ162" s="129"/>
      <c r="VLR162" s="129"/>
      <c r="VLS162" s="129"/>
      <c r="VLT162" s="129"/>
      <c r="VLU162" s="129"/>
      <c r="VLV162" s="129"/>
      <c r="VLW162" s="129"/>
      <c r="VLX162" s="129"/>
      <c r="VLY162" s="129"/>
      <c r="VLZ162" s="129"/>
      <c r="VMA162" s="129"/>
      <c r="VMB162" s="129"/>
      <c r="VMC162" s="129"/>
      <c r="VMD162" s="129"/>
      <c r="VME162" s="129"/>
      <c r="VMF162" s="129"/>
      <c r="VMG162" s="129"/>
      <c r="VMH162" s="129"/>
      <c r="VMI162" s="129"/>
      <c r="VMJ162" s="129"/>
      <c r="VMK162" s="129"/>
      <c r="VML162" s="129"/>
      <c r="VMM162" s="129"/>
      <c r="VMN162" s="129"/>
      <c r="VMO162" s="129"/>
      <c r="VMP162" s="129"/>
      <c r="VMQ162" s="129"/>
      <c r="VMR162" s="129"/>
      <c r="VMS162" s="129"/>
      <c r="VMT162" s="129"/>
      <c r="VMU162" s="129"/>
      <c r="VMV162" s="129"/>
      <c r="VMW162" s="129"/>
      <c r="VMX162" s="129"/>
      <c r="VMY162" s="129"/>
      <c r="VMZ162" s="129"/>
      <c r="VNA162" s="129"/>
      <c r="VNB162" s="129"/>
      <c r="VNC162" s="129"/>
      <c r="VND162" s="129"/>
      <c r="VNE162" s="129"/>
      <c r="VNF162" s="129"/>
      <c r="VNG162" s="129"/>
      <c r="VNH162" s="129"/>
      <c r="VNI162" s="129"/>
      <c r="VNJ162" s="129"/>
      <c r="VNK162" s="129"/>
      <c r="VNL162" s="129"/>
      <c r="VNM162" s="129"/>
      <c r="VNN162" s="129"/>
      <c r="VNO162" s="129"/>
      <c r="VNP162" s="129"/>
      <c r="VNQ162" s="129"/>
      <c r="VNR162" s="129"/>
      <c r="VNS162" s="129"/>
      <c r="VNT162" s="129"/>
      <c r="VNU162" s="129"/>
      <c r="VNV162" s="129"/>
      <c r="VNW162" s="129"/>
      <c r="VNX162" s="129"/>
      <c r="VNY162" s="129"/>
      <c r="VNZ162" s="129"/>
      <c r="VOA162" s="129"/>
      <c r="VOB162" s="129"/>
      <c r="VOC162" s="129"/>
      <c r="VOD162" s="129"/>
      <c r="VOE162" s="129"/>
      <c r="VOF162" s="129"/>
      <c r="VOG162" s="129"/>
      <c r="VOH162" s="129"/>
      <c r="VOI162" s="129"/>
      <c r="VOJ162" s="129"/>
      <c r="VOK162" s="129"/>
      <c r="VOL162" s="129"/>
      <c r="VOM162" s="129"/>
      <c r="VON162" s="129"/>
      <c r="VOO162" s="129"/>
      <c r="VOP162" s="129"/>
      <c r="VOQ162" s="129"/>
      <c r="VOR162" s="129"/>
      <c r="VOS162" s="129"/>
      <c r="VOT162" s="129"/>
      <c r="VOU162" s="129"/>
      <c r="VOV162" s="129"/>
      <c r="VOW162" s="129"/>
      <c r="VOX162" s="129"/>
      <c r="VOY162" s="129"/>
      <c r="VOZ162" s="129"/>
      <c r="VPA162" s="129"/>
      <c r="VPB162" s="129"/>
      <c r="VPC162" s="129"/>
      <c r="VPD162" s="129"/>
      <c r="VPE162" s="129"/>
      <c r="VPF162" s="129"/>
      <c r="VPG162" s="129"/>
      <c r="VPH162" s="129"/>
      <c r="VPI162" s="129"/>
      <c r="VPJ162" s="129"/>
      <c r="VPK162" s="129"/>
      <c r="VPL162" s="129"/>
      <c r="VPM162" s="129"/>
      <c r="VPN162" s="129"/>
      <c r="VPO162" s="129"/>
      <c r="VPP162" s="129"/>
      <c r="VPQ162" s="129"/>
      <c r="VPR162" s="129"/>
      <c r="VPS162" s="129"/>
      <c r="VPT162" s="129"/>
      <c r="VPU162" s="129"/>
      <c r="VPV162" s="129"/>
      <c r="VPW162" s="129"/>
      <c r="VPX162" s="129"/>
      <c r="VPY162" s="129"/>
      <c r="VPZ162" s="129"/>
      <c r="VQA162" s="129"/>
      <c r="VQB162" s="129"/>
      <c r="VQC162" s="129"/>
      <c r="VQD162" s="129"/>
      <c r="VQE162" s="129"/>
      <c r="VQF162" s="129"/>
      <c r="VQG162" s="129"/>
      <c r="VQH162" s="129"/>
      <c r="VQI162" s="129"/>
      <c r="VQJ162" s="129"/>
      <c r="VQK162" s="129"/>
      <c r="VQL162" s="129"/>
      <c r="VQM162" s="129"/>
      <c r="VQN162" s="129"/>
      <c r="VQO162" s="129"/>
      <c r="VQP162" s="129"/>
      <c r="VQQ162" s="129"/>
      <c r="VQR162" s="129"/>
      <c r="VQS162" s="129"/>
      <c r="VQT162" s="129"/>
      <c r="VQU162" s="129"/>
      <c r="VQV162" s="129"/>
      <c r="VQW162" s="129"/>
      <c r="VQX162" s="129"/>
      <c r="VQY162" s="129"/>
      <c r="VQZ162" s="129"/>
      <c r="VRA162" s="129"/>
      <c r="VRB162" s="129"/>
      <c r="VRC162" s="129"/>
      <c r="VRD162" s="129"/>
      <c r="VRE162" s="129"/>
      <c r="VRF162" s="129"/>
      <c r="VRG162" s="129"/>
      <c r="VRH162" s="129"/>
      <c r="VRI162" s="129"/>
      <c r="VRJ162" s="129"/>
      <c r="VRK162" s="129"/>
      <c r="VRL162" s="129"/>
      <c r="VRM162" s="129"/>
      <c r="VRN162" s="129"/>
      <c r="VRO162" s="129"/>
      <c r="VRP162" s="129"/>
      <c r="VRQ162" s="129"/>
      <c r="VRR162" s="129"/>
      <c r="VRS162" s="129"/>
      <c r="VRT162" s="129"/>
      <c r="VRU162" s="129"/>
      <c r="VRV162" s="129"/>
      <c r="VRW162" s="129"/>
      <c r="VRX162" s="129"/>
      <c r="VRY162" s="129"/>
      <c r="VRZ162" s="129"/>
      <c r="VSA162" s="129"/>
      <c r="VSB162" s="129"/>
      <c r="VSC162" s="129"/>
      <c r="VSD162" s="129"/>
      <c r="VSE162" s="129"/>
      <c r="VSF162" s="129"/>
      <c r="VSG162" s="129"/>
      <c r="VSH162" s="129"/>
      <c r="VSI162" s="129"/>
      <c r="VSJ162" s="129"/>
      <c r="VSK162" s="129"/>
      <c r="VSL162" s="129"/>
      <c r="VSM162" s="129"/>
      <c r="VSN162" s="129"/>
      <c r="VSO162" s="129"/>
      <c r="VSP162" s="129"/>
      <c r="VSQ162" s="129"/>
      <c r="VSR162" s="129"/>
      <c r="VSS162" s="129"/>
      <c r="VST162" s="129"/>
      <c r="VSU162" s="129"/>
      <c r="VSV162" s="129"/>
      <c r="VSW162" s="129"/>
      <c r="VSX162" s="129"/>
      <c r="VSY162" s="129"/>
      <c r="VSZ162" s="129"/>
      <c r="VTA162" s="129"/>
      <c r="VTB162" s="129"/>
      <c r="VTC162" s="129"/>
      <c r="VTD162" s="129"/>
      <c r="VTE162" s="129"/>
      <c r="VTF162" s="129"/>
      <c r="VTG162" s="129"/>
      <c r="VTH162" s="129"/>
      <c r="VTI162" s="129"/>
      <c r="VTJ162" s="129"/>
      <c r="VTK162" s="129"/>
      <c r="VTL162" s="129"/>
      <c r="VTM162" s="129"/>
      <c r="VTN162" s="129"/>
      <c r="VTO162" s="129"/>
      <c r="VTP162" s="129"/>
      <c r="VTQ162" s="129"/>
      <c r="VTR162" s="129"/>
      <c r="VTS162" s="129"/>
      <c r="VTT162" s="129"/>
      <c r="VTU162" s="129"/>
      <c r="VTV162" s="129"/>
      <c r="VTW162" s="129"/>
      <c r="VTX162" s="129"/>
      <c r="VTY162" s="129"/>
      <c r="VTZ162" s="129"/>
      <c r="VUA162" s="129"/>
      <c r="VUB162" s="129"/>
      <c r="VUC162" s="129"/>
      <c r="VUD162" s="129"/>
      <c r="VUE162" s="129"/>
      <c r="VUF162" s="129"/>
      <c r="VUG162" s="129"/>
      <c r="VUH162" s="129"/>
      <c r="VUI162" s="129"/>
      <c r="VUJ162" s="129"/>
      <c r="VUK162" s="129"/>
      <c r="VUL162" s="129"/>
      <c r="VUM162" s="129"/>
      <c r="VUN162" s="129"/>
      <c r="VUO162" s="129"/>
      <c r="VUP162" s="129"/>
      <c r="VUQ162" s="129"/>
      <c r="VUR162" s="129"/>
      <c r="VUS162" s="129"/>
      <c r="VUT162" s="129"/>
      <c r="VUU162" s="129"/>
      <c r="VUV162" s="129"/>
      <c r="VUW162" s="129"/>
      <c r="VUX162" s="129"/>
      <c r="VUY162" s="129"/>
      <c r="VUZ162" s="129"/>
      <c r="VVA162" s="129"/>
      <c r="VVB162" s="129"/>
      <c r="VVC162" s="129"/>
      <c r="VVD162" s="129"/>
      <c r="VVE162" s="129"/>
      <c r="VVF162" s="129"/>
      <c r="VVG162" s="129"/>
      <c r="VVH162" s="129"/>
      <c r="VVI162" s="129"/>
      <c r="VVJ162" s="129"/>
      <c r="VVK162" s="129"/>
      <c r="VVL162" s="129"/>
      <c r="VVM162" s="129"/>
      <c r="VVN162" s="129"/>
      <c r="VVO162" s="129"/>
      <c r="VVP162" s="129"/>
      <c r="VVQ162" s="129"/>
      <c r="VVR162" s="129"/>
      <c r="VVS162" s="129"/>
      <c r="VVT162" s="129"/>
      <c r="VVU162" s="129"/>
      <c r="VVV162" s="129"/>
      <c r="VVW162" s="129"/>
      <c r="VVX162" s="129"/>
      <c r="VVY162" s="129"/>
      <c r="VVZ162" s="129"/>
      <c r="VWA162" s="129"/>
      <c r="VWB162" s="129"/>
      <c r="VWC162" s="129"/>
      <c r="VWD162" s="129"/>
      <c r="VWE162" s="129"/>
      <c r="VWF162" s="129"/>
      <c r="VWG162" s="129"/>
      <c r="VWH162" s="129"/>
      <c r="VWI162" s="129"/>
      <c r="VWJ162" s="129"/>
      <c r="VWK162" s="129"/>
      <c r="VWL162" s="129"/>
      <c r="VWM162" s="129"/>
      <c r="VWN162" s="129"/>
      <c r="VWO162" s="129"/>
      <c r="VWP162" s="129"/>
      <c r="VWQ162" s="129"/>
      <c r="VWR162" s="129"/>
      <c r="VWS162" s="129"/>
      <c r="VWT162" s="129"/>
      <c r="VWU162" s="129"/>
      <c r="VWV162" s="129"/>
      <c r="VWW162" s="129"/>
      <c r="VWX162" s="129"/>
      <c r="VWY162" s="129"/>
      <c r="VWZ162" s="129"/>
      <c r="VXA162" s="129"/>
      <c r="VXB162" s="129"/>
      <c r="VXC162" s="129"/>
      <c r="VXD162" s="129"/>
      <c r="VXE162" s="129"/>
      <c r="VXF162" s="129"/>
      <c r="VXG162" s="129"/>
      <c r="VXH162" s="129"/>
      <c r="VXI162" s="129"/>
      <c r="VXJ162" s="129"/>
      <c r="VXK162" s="129"/>
      <c r="VXL162" s="129"/>
      <c r="VXM162" s="129"/>
      <c r="VXN162" s="129"/>
      <c r="VXO162" s="129"/>
      <c r="VXP162" s="129"/>
      <c r="VXQ162" s="129"/>
      <c r="VXR162" s="129"/>
      <c r="VXS162" s="129"/>
      <c r="VXT162" s="129"/>
      <c r="VXU162" s="129"/>
      <c r="VXV162" s="129"/>
      <c r="VXW162" s="129"/>
      <c r="VXX162" s="129"/>
      <c r="VXY162" s="129"/>
      <c r="VXZ162" s="129"/>
      <c r="VYA162" s="129"/>
      <c r="VYB162" s="129"/>
      <c r="VYC162" s="129"/>
      <c r="VYD162" s="129"/>
      <c r="VYE162" s="129"/>
      <c r="VYF162" s="129"/>
      <c r="VYG162" s="129"/>
      <c r="VYH162" s="129"/>
      <c r="VYI162" s="129"/>
      <c r="VYJ162" s="129"/>
      <c r="VYK162" s="129"/>
      <c r="VYL162" s="129"/>
      <c r="VYM162" s="129"/>
      <c r="VYN162" s="129"/>
      <c r="VYO162" s="129"/>
      <c r="VYP162" s="129"/>
      <c r="VYQ162" s="129"/>
      <c r="VYR162" s="129"/>
      <c r="VYS162" s="129"/>
      <c r="VYT162" s="129"/>
      <c r="VYU162" s="129"/>
      <c r="VYV162" s="129"/>
      <c r="VYW162" s="129"/>
      <c r="VYX162" s="129"/>
      <c r="VYY162" s="129"/>
      <c r="VYZ162" s="129"/>
      <c r="VZA162" s="129"/>
      <c r="VZB162" s="129"/>
      <c r="VZC162" s="129"/>
      <c r="VZD162" s="129"/>
      <c r="VZE162" s="129"/>
      <c r="VZF162" s="129"/>
      <c r="VZG162" s="129"/>
      <c r="VZH162" s="129"/>
      <c r="VZI162" s="129"/>
      <c r="VZJ162" s="129"/>
      <c r="VZK162" s="129"/>
      <c r="VZL162" s="129"/>
      <c r="VZM162" s="129"/>
      <c r="VZN162" s="129"/>
      <c r="VZO162" s="129"/>
      <c r="VZP162" s="129"/>
      <c r="VZQ162" s="129"/>
      <c r="VZR162" s="129"/>
      <c r="VZS162" s="129"/>
      <c r="VZT162" s="129"/>
      <c r="VZU162" s="129"/>
      <c r="VZV162" s="129"/>
      <c r="VZW162" s="129"/>
      <c r="VZX162" s="129"/>
      <c r="VZY162" s="129"/>
      <c r="VZZ162" s="129"/>
      <c r="WAA162" s="129"/>
      <c r="WAB162" s="129"/>
      <c r="WAC162" s="129"/>
      <c r="WAD162" s="129"/>
      <c r="WAE162" s="129"/>
      <c r="WAF162" s="129"/>
      <c r="WAG162" s="129"/>
      <c r="WAH162" s="129"/>
      <c r="WAI162" s="129"/>
      <c r="WAJ162" s="129"/>
      <c r="WAK162" s="129"/>
      <c r="WAL162" s="129"/>
      <c r="WAM162" s="129"/>
      <c r="WAN162" s="129"/>
      <c r="WAO162" s="129"/>
      <c r="WAP162" s="129"/>
      <c r="WAQ162" s="129"/>
      <c r="WAR162" s="129"/>
      <c r="WAS162" s="129"/>
      <c r="WAT162" s="129"/>
      <c r="WAU162" s="129"/>
      <c r="WAV162" s="129"/>
      <c r="WAW162" s="129"/>
      <c r="WAX162" s="129"/>
      <c r="WAY162" s="129"/>
      <c r="WAZ162" s="129"/>
      <c r="WBA162" s="129"/>
      <c r="WBB162" s="129"/>
      <c r="WBC162" s="129"/>
      <c r="WBD162" s="129"/>
      <c r="WBE162" s="129"/>
      <c r="WBF162" s="129"/>
      <c r="WBG162" s="129"/>
      <c r="WBH162" s="129"/>
      <c r="WBI162" s="129"/>
      <c r="WBJ162" s="129"/>
      <c r="WBK162" s="129"/>
      <c r="WBL162" s="129"/>
      <c r="WBM162" s="129"/>
      <c r="WBN162" s="129"/>
      <c r="WBO162" s="129"/>
      <c r="WBP162" s="129"/>
      <c r="WBQ162" s="129"/>
      <c r="WBR162" s="129"/>
      <c r="WBS162" s="129"/>
      <c r="WBT162" s="129"/>
      <c r="WBU162" s="129"/>
      <c r="WBV162" s="129"/>
      <c r="WBW162" s="129"/>
      <c r="WBX162" s="129"/>
      <c r="WBY162" s="129"/>
      <c r="WBZ162" s="129"/>
      <c r="WCA162" s="129"/>
      <c r="WCB162" s="129"/>
      <c r="WCC162" s="129"/>
      <c r="WCD162" s="129"/>
      <c r="WCE162" s="129"/>
      <c r="WCF162" s="129"/>
      <c r="WCG162" s="129"/>
      <c r="WCH162" s="129"/>
      <c r="WCI162" s="129"/>
      <c r="WCJ162" s="129"/>
      <c r="WCK162" s="129"/>
      <c r="WCL162" s="129"/>
      <c r="WCM162" s="129"/>
      <c r="WCN162" s="129"/>
      <c r="WCO162" s="129"/>
      <c r="WCP162" s="129"/>
      <c r="WCQ162" s="129"/>
      <c r="WCR162" s="129"/>
      <c r="WCS162" s="129"/>
      <c r="WCT162" s="129"/>
      <c r="WCU162" s="129"/>
      <c r="WCV162" s="129"/>
      <c r="WCW162" s="129"/>
      <c r="WCX162" s="129"/>
      <c r="WCY162" s="129"/>
      <c r="WCZ162" s="129"/>
      <c r="WDA162" s="129"/>
      <c r="WDB162" s="129"/>
      <c r="WDC162" s="129"/>
      <c r="WDD162" s="129"/>
      <c r="WDE162" s="129"/>
      <c r="WDF162" s="129"/>
      <c r="WDG162" s="129"/>
      <c r="WDH162" s="129"/>
      <c r="WDI162" s="129"/>
      <c r="WDJ162" s="129"/>
      <c r="WDK162" s="129"/>
      <c r="WDL162" s="129"/>
      <c r="WDM162" s="129"/>
      <c r="WDN162" s="129"/>
      <c r="WDO162" s="129"/>
      <c r="WDP162" s="129"/>
      <c r="WDQ162" s="129"/>
      <c r="WDR162" s="129"/>
      <c r="WDS162" s="129"/>
      <c r="WDT162" s="129"/>
      <c r="WDU162" s="129"/>
      <c r="WDV162" s="129"/>
      <c r="WDW162" s="129"/>
      <c r="WDX162" s="129"/>
      <c r="WDY162" s="129"/>
      <c r="WDZ162" s="129"/>
      <c r="WEA162" s="129"/>
      <c r="WEB162" s="129"/>
      <c r="WEC162" s="129"/>
      <c r="WED162" s="129"/>
      <c r="WEE162" s="129"/>
      <c r="WEF162" s="129"/>
      <c r="WEG162" s="129"/>
      <c r="WEH162" s="129"/>
      <c r="WEI162" s="129"/>
      <c r="WEJ162" s="129"/>
      <c r="WEK162" s="129"/>
      <c r="WEL162" s="129"/>
      <c r="WEM162" s="129"/>
      <c r="WEN162" s="129"/>
      <c r="WEO162" s="129"/>
      <c r="WEP162" s="129"/>
      <c r="WEQ162" s="129"/>
      <c r="WER162" s="129"/>
      <c r="WES162" s="129"/>
      <c r="WET162" s="129"/>
      <c r="WEU162" s="129"/>
      <c r="WEV162" s="129"/>
      <c r="WEW162" s="129"/>
      <c r="WEX162" s="129"/>
      <c r="WEY162" s="129"/>
      <c r="WEZ162" s="129"/>
      <c r="WFA162" s="129"/>
      <c r="WFB162" s="129"/>
      <c r="WFC162" s="129"/>
      <c r="WFD162" s="129"/>
      <c r="WFE162" s="129"/>
      <c r="WFF162" s="129"/>
      <c r="WFG162" s="129"/>
      <c r="WFH162" s="129"/>
      <c r="WFI162" s="129"/>
      <c r="WFJ162" s="129"/>
      <c r="WFK162" s="129"/>
      <c r="WFL162" s="129"/>
      <c r="WFM162" s="129"/>
      <c r="WFN162" s="129"/>
      <c r="WFO162" s="129"/>
      <c r="WFP162" s="129"/>
      <c r="WFQ162" s="129"/>
      <c r="WFR162" s="129"/>
      <c r="WFS162" s="129"/>
      <c r="WFT162" s="129"/>
      <c r="WFU162" s="129"/>
      <c r="WFV162" s="129"/>
      <c r="WFW162" s="129"/>
      <c r="WFX162" s="129"/>
      <c r="WFY162" s="129"/>
      <c r="WFZ162" s="129"/>
      <c r="WGA162" s="129"/>
      <c r="WGB162" s="129"/>
      <c r="WGC162" s="129"/>
      <c r="WGD162" s="129"/>
      <c r="WGE162" s="129"/>
      <c r="WGF162" s="129"/>
      <c r="WGG162" s="129"/>
      <c r="WGH162" s="129"/>
      <c r="WGI162" s="129"/>
      <c r="WGJ162" s="129"/>
      <c r="WGK162" s="129"/>
      <c r="WGL162" s="129"/>
      <c r="WGM162" s="129"/>
      <c r="WGN162" s="129"/>
      <c r="WGO162" s="129"/>
      <c r="WGP162" s="129"/>
      <c r="WGQ162" s="129"/>
      <c r="WGR162" s="129"/>
      <c r="WGS162" s="129"/>
      <c r="WGT162" s="129"/>
      <c r="WGU162" s="129"/>
      <c r="WGV162" s="129"/>
      <c r="WGW162" s="129"/>
      <c r="WGX162" s="129"/>
      <c r="WGY162" s="129"/>
      <c r="WGZ162" s="129"/>
      <c r="WHA162" s="129"/>
      <c r="WHB162" s="129"/>
      <c r="WHC162" s="129"/>
      <c r="WHD162" s="129"/>
      <c r="WHE162" s="129"/>
      <c r="WHF162" s="129"/>
      <c r="WHG162" s="129"/>
      <c r="WHH162" s="129"/>
      <c r="WHI162" s="129"/>
      <c r="WHJ162" s="129"/>
      <c r="WHK162" s="129"/>
      <c r="WHL162" s="129"/>
      <c r="WHM162" s="129"/>
      <c r="WHN162" s="129"/>
      <c r="WHO162" s="129"/>
      <c r="WHP162" s="129"/>
      <c r="WHQ162" s="129"/>
      <c r="WHR162" s="129"/>
      <c r="WHS162" s="129"/>
      <c r="WHT162" s="129"/>
      <c r="WHU162" s="129"/>
      <c r="WHV162" s="129"/>
      <c r="WHW162" s="129"/>
      <c r="WHX162" s="129"/>
      <c r="WHY162" s="129"/>
      <c r="WHZ162" s="129"/>
      <c r="WIA162" s="129"/>
      <c r="WIB162" s="129"/>
      <c r="WIC162" s="129"/>
      <c r="WID162" s="129"/>
      <c r="WIE162" s="129"/>
      <c r="WIF162" s="129"/>
      <c r="WIG162" s="129"/>
      <c r="WIH162" s="129"/>
      <c r="WII162" s="129"/>
      <c r="WIJ162" s="129"/>
      <c r="WIK162" s="129"/>
      <c r="WIL162" s="129"/>
      <c r="WIM162" s="129"/>
      <c r="WIN162" s="129"/>
      <c r="WIO162" s="129"/>
      <c r="WIP162" s="129"/>
      <c r="WIQ162" s="129"/>
      <c r="WIR162" s="129"/>
      <c r="WIS162" s="129"/>
      <c r="WIT162" s="129"/>
      <c r="WIU162" s="129"/>
      <c r="WIV162" s="129"/>
      <c r="WIW162" s="129"/>
      <c r="WIX162" s="129"/>
      <c r="WIY162" s="129"/>
      <c r="WIZ162" s="129"/>
      <c r="WJA162" s="129"/>
      <c r="WJB162" s="129"/>
      <c r="WJC162" s="129"/>
      <c r="WJD162" s="129"/>
      <c r="WJE162" s="129"/>
      <c r="WJF162" s="129"/>
      <c r="WJG162" s="129"/>
      <c r="WJH162" s="129"/>
      <c r="WJI162" s="129"/>
      <c r="WJJ162" s="129"/>
      <c r="WJK162" s="129"/>
      <c r="WJL162" s="129"/>
      <c r="WJM162" s="129"/>
      <c r="WJN162" s="129"/>
      <c r="WJO162" s="129"/>
      <c r="WJP162" s="129"/>
      <c r="WJQ162" s="129"/>
      <c r="WJR162" s="129"/>
      <c r="WJS162" s="129"/>
      <c r="WJT162" s="129"/>
      <c r="WJU162" s="129"/>
      <c r="WJV162" s="129"/>
      <c r="WJW162" s="129"/>
      <c r="WJX162" s="129"/>
      <c r="WJY162" s="129"/>
      <c r="WJZ162" s="129"/>
      <c r="WKA162" s="129"/>
      <c r="WKB162" s="129"/>
      <c r="WKC162" s="129"/>
      <c r="WKD162" s="129"/>
      <c r="WKE162" s="129"/>
      <c r="WKF162" s="129"/>
      <c r="WKG162" s="129"/>
      <c r="WKH162" s="129"/>
      <c r="WKI162" s="129"/>
      <c r="WKJ162" s="129"/>
      <c r="WKK162" s="129"/>
      <c r="WKL162" s="129"/>
      <c r="WKM162" s="129"/>
      <c r="WKN162" s="129"/>
      <c r="WKO162" s="129"/>
      <c r="WKP162" s="129"/>
      <c r="WKQ162" s="129"/>
      <c r="WKR162" s="129"/>
      <c r="WKS162" s="129"/>
      <c r="WKT162" s="129"/>
      <c r="WKU162" s="129"/>
      <c r="WKV162" s="129"/>
      <c r="WKW162" s="129"/>
      <c r="WKX162" s="129"/>
      <c r="WKY162" s="129"/>
      <c r="WKZ162" s="129"/>
      <c r="WLA162" s="129"/>
      <c r="WLB162" s="129"/>
      <c r="WLC162" s="129"/>
      <c r="WLD162" s="129"/>
      <c r="WLE162" s="129"/>
      <c r="WLF162" s="129"/>
      <c r="WLG162" s="129"/>
      <c r="WLH162" s="129"/>
      <c r="WLI162" s="129"/>
      <c r="WLJ162" s="129"/>
      <c r="WLK162" s="129"/>
      <c r="WLL162" s="129"/>
      <c r="WLM162" s="129"/>
      <c r="WLN162" s="129"/>
      <c r="WLO162" s="129"/>
      <c r="WLP162" s="129"/>
      <c r="WLQ162" s="129"/>
      <c r="WLR162" s="129"/>
      <c r="WLS162" s="129"/>
      <c r="WLT162" s="129"/>
      <c r="WLU162" s="129"/>
      <c r="WLV162" s="129"/>
      <c r="WLW162" s="129"/>
      <c r="WLX162" s="129"/>
      <c r="WLY162" s="129"/>
      <c r="WLZ162" s="129"/>
      <c r="WMA162" s="129"/>
      <c r="WMB162" s="129"/>
      <c r="WMC162" s="129"/>
      <c r="WMD162" s="129"/>
      <c r="WME162" s="129"/>
      <c r="WMF162" s="129"/>
      <c r="WMG162" s="129"/>
      <c r="WMH162" s="129"/>
      <c r="WMI162" s="129"/>
      <c r="WMJ162" s="129"/>
      <c r="WMK162" s="129"/>
      <c r="WML162" s="129"/>
      <c r="WMM162" s="129"/>
      <c r="WMN162" s="129"/>
      <c r="WMO162" s="129"/>
      <c r="WMP162" s="129"/>
      <c r="WMQ162" s="129"/>
      <c r="WMR162" s="129"/>
      <c r="WMS162" s="129"/>
      <c r="WMT162" s="129"/>
      <c r="WMU162" s="129"/>
      <c r="WMV162" s="129"/>
      <c r="WMW162" s="129"/>
      <c r="WMX162" s="129"/>
      <c r="WMY162" s="129"/>
      <c r="WMZ162" s="129"/>
      <c r="WNA162" s="129"/>
      <c r="WNB162" s="129"/>
      <c r="WNC162" s="129"/>
      <c r="WND162" s="129"/>
      <c r="WNE162" s="129"/>
      <c r="WNF162" s="129"/>
      <c r="WNG162" s="129"/>
      <c r="WNH162" s="129"/>
      <c r="WNI162" s="129"/>
      <c r="WNJ162" s="129"/>
      <c r="WNK162" s="129"/>
      <c r="WNL162" s="129"/>
      <c r="WNM162" s="129"/>
      <c r="WNN162" s="129"/>
      <c r="WNO162" s="129"/>
      <c r="WNP162" s="129"/>
      <c r="WNQ162" s="129"/>
      <c r="WNR162" s="129"/>
      <c r="WNS162" s="129"/>
      <c r="WNT162" s="129"/>
      <c r="WNU162" s="129"/>
      <c r="WNV162" s="129"/>
      <c r="WNW162" s="129"/>
      <c r="WNX162" s="129"/>
      <c r="WNY162" s="129"/>
      <c r="WNZ162" s="129"/>
      <c r="WOA162" s="129"/>
      <c r="WOB162" s="129"/>
      <c r="WOC162" s="129"/>
      <c r="WOD162" s="129"/>
      <c r="WOE162" s="129"/>
      <c r="WOF162" s="129"/>
      <c r="WOG162" s="129"/>
      <c r="WOH162" s="129"/>
      <c r="WOI162" s="129"/>
      <c r="WOJ162" s="129"/>
      <c r="WOK162" s="129"/>
      <c r="WOL162" s="129"/>
      <c r="WOM162" s="129"/>
      <c r="WON162" s="129"/>
      <c r="WOO162" s="129"/>
      <c r="WOP162" s="129"/>
      <c r="WOQ162" s="129"/>
      <c r="WOR162" s="129"/>
      <c r="WOS162" s="129"/>
      <c r="WOT162" s="129"/>
      <c r="WOU162" s="129"/>
      <c r="WOV162" s="129"/>
      <c r="WOW162" s="129"/>
      <c r="WOX162" s="129"/>
      <c r="WOY162" s="129"/>
      <c r="WOZ162" s="129"/>
      <c r="WPA162" s="129"/>
      <c r="WPB162" s="129"/>
      <c r="WPC162" s="129"/>
      <c r="WPD162" s="129"/>
      <c r="WPE162" s="129"/>
      <c r="WPF162" s="129"/>
      <c r="WPG162" s="129"/>
      <c r="WPH162" s="129"/>
      <c r="WPI162" s="129"/>
      <c r="WPJ162" s="129"/>
      <c r="WPK162" s="129"/>
      <c r="WPL162" s="129"/>
      <c r="WPM162" s="129"/>
      <c r="WPN162" s="129"/>
      <c r="WPO162" s="129"/>
      <c r="WPP162" s="129"/>
      <c r="WPQ162" s="129"/>
      <c r="WPR162" s="129"/>
      <c r="WPS162" s="129"/>
      <c r="WPT162" s="129"/>
      <c r="WPU162" s="129"/>
      <c r="WPV162" s="129"/>
      <c r="WPW162" s="129"/>
      <c r="WPX162" s="129"/>
      <c r="WPY162" s="129"/>
      <c r="WPZ162" s="129"/>
      <c r="WQA162" s="129"/>
      <c r="WQB162" s="129"/>
      <c r="WQC162" s="129"/>
      <c r="WQD162" s="129"/>
      <c r="WQE162" s="129"/>
      <c r="WQF162" s="129"/>
      <c r="WQG162" s="129"/>
      <c r="WQH162" s="129"/>
      <c r="WQI162" s="129"/>
      <c r="WQJ162" s="129"/>
      <c r="WQK162" s="129"/>
      <c r="WQL162" s="129"/>
      <c r="WQM162" s="129"/>
      <c r="WQN162" s="129"/>
      <c r="WQO162" s="129"/>
      <c r="WQP162" s="129"/>
      <c r="WQQ162" s="129"/>
      <c r="WQR162" s="129"/>
      <c r="WQS162" s="129"/>
      <c r="WQT162" s="129"/>
      <c r="WQU162" s="129"/>
      <c r="WQV162" s="129"/>
      <c r="WQW162" s="129"/>
      <c r="WQX162" s="129"/>
      <c r="WQY162" s="129"/>
      <c r="WQZ162" s="129"/>
      <c r="WRA162" s="129"/>
      <c r="WRB162" s="129"/>
      <c r="WRC162" s="129"/>
      <c r="WRD162" s="129"/>
      <c r="WRE162" s="129"/>
      <c r="WRF162" s="129"/>
      <c r="WRG162" s="129"/>
      <c r="WRH162" s="129"/>
      <c r="WRI162" s="129"/>
      <c r="WRJ162" s="129"/>
      <c r="WRK162" s="129"/>
      <c r="WRL162" s="129"/>
      <c r="WRM162" s="129"/>
      <c r="WRN162" s="129"/>
      <c r="WRO162" s="129"/>
      <c r="WRP162" s="129"/>
      <c r="WRQ162" s="129"/>
      <c r="WRR162" s="129"/>
      <c r="WRS162" s="129"/>
      <c r="WRT162" s="129"/>
      <c r="WRU162" s="129"/>
      <c r="WRV162" s="129"/>
      <c r="WRW162" s="129"/>
      <c r="WRX162" s="129"/>
      <c r="WRY162" s="129"/>
      <c r="WRZ162" s="129"/>
      <c r="WSA162" s="129"/>
      <c r="WSB162" s="129"/>
      <c r="WSC162" s="129"/>
      <c r="WSD162" s="129"/>
      <c r="WSE162" s="129"/>
      <c r="WSF162" s="129"/>
      <c r="WSG162" s="129"/>
      <c r="WSH162" s="129"/>
      <c r="WSI162" s="129"/>
      <c r="WSJ162" s="129"/>
      <c r="WSK162" s="129"/>
      <c r="WSL162" s="129"/>
      <c r="WSM162" s="129"/>
      <c r="WSN162" s="129"/>
      <c r="WSO162" s="129"/>
      <c r="WSP162" s="129"/>
      <c r="WSQ162" s="129"/>
      <c r="WSR162" s="129"/>
      <c r="WSS162" s="129"/>
      <c r="WST162" s="129"/>
      <c r="WSU162" s="129"/>
      <c r="WSV162" s="129"/>
      <c r="WSW162" s="129"/>
      <c r="WSX162" s="129"/>
      <c r="WSY162" s="129"/>
      <c r="WSZ162" s="129"/>
      <c r="WTA162" s="129"/>
      <c r="WTB162" s="129"/>
      <c r="WTC162" s="129"/>
      <c r="WTD162" s="129"/>
      <c r="WTE162" s="129"/>
      <c r="WTF162" s="129"/>
      <c r="WTG162" s="129"/>
      <c r="WTH162" s="129"/>
      <c r="WTI162" s="129"/>
      <c r="WTJ162" s="129"/>
      <c r="WTK162" s="129"/>
      <c r="WTL162" s="129"/>
      <c r="WTM162" s="129"/>
      <c r="WTN162" s="129"/>
      <c r="WTO162" s="129"/>
      <c r="WTP162" s="129"/>
      <c r="WTQ162" s="129"/>
      <c r="WTR162" s="129"/>
      <c r="WTS162" s="129"/>
      <c r="WTT162" s="129"/>
      <c r="WTU162" s="129"/>
      <c r="WTV162" s="129"/>
      <c r="WTW162" s="129"/>
      <c r="WTX162" s="129"/>
      <c r="WTY162" s="129"/>
      <c r="WTZ162" s="129"/>
      <c r="WUA162" s="129"/>
      <c r="WUB162" s="129"/>
      <c r="WUC162" s="129"/>
      <c r="WUD162" s="129"/>
      <c r="WUE162" s="129"/>
      <c r="WUF162" s="129"/>
      <c r="WUG162" s="129"/>
      <c r="WUH162" s="129"/>
      <c r="WUI162" s="129"/>
      <c r="WUJ162" s="129"/>
      <c r="WUK162" s="129"/>
      <c r="WUL162" s="129"/>
      <c r="WUM162" s="129"/>
      <c r="WUN162" s="129"/>
      <c r="WUO162" s="129"/>
      <c r="WUP162" s="129"/>
      <c r="WUQ162" s="129"/>
      <c r="WUR162" s="129"/>
      <c r="WUS162" s="129"/>
      <c r="WUT162" s="129"/>
      <c r="WUU162" s="129"/>
      <c r="WUV162" s="129"/>
      <c r="WUW162" s="129"/>
      <c r="WUX162" s="129"/>
      <c r="WUY162" s="129"/>
      <c r="WUZ162" s="129"/>
      <c r="WVA162" s="129"/>
      <c r="WVB162" s="129"/>
      <c r="WVC162" s="129"/>
      <c r="WVD162" s="129"/>
      <c r="WVE162" s="129"/>
      <c r="WVF162" s="129"/>
      <c r="WVG162" s="129"/>
      <c r="WVH162" s="129"/>
      <c r="WVI162" s="129"/>
      <c r="WVJ162" s="129"/>
      <c r="WVK162" s="129"/>
      <c r="WVL162" s="129"/>
      <c r="WVM162" s="129"/>
      <c r="WVN162" s="129"/>
      <c r="WVO162" s="129"/>
      <c r="WVP162" s="129"/>
      <c r="WVQ162" s="129"/>
      <c r="WVR162" s="129"/>
      <c r="WVS162" s="129"/>
      <c r="WVT162" s="129"/>
      <c r="WVU162" s="129"/>
      <c r="WVV162" s="129"/>
      <c r="WVW162" s="129"/>
      <c r="WVX162" s="129"/>
      <c r="WVY162" s="129"/>
      <c r="WVZ162" s="129"/>
      <c r="WWA162" s="129"/>
      <c r="WWB162" s="129"/>
      <c r="WWC162" s="129"/>
      <c r="WWD162" s="129"/>
      <c r="WWE162" s="129"/>
      <c r="WWF162" s="129"/>
      <c r="WWG162" s="129"/>
      <c r="WWH162" s="129"/>
      <c r="WWI162" s="129"/>
      <c r="WWJ162" s="129"/>
      <c r="WWK162" s="129"/>
      <c r="WWL162" s="129"/>
      <c r="WWM162" s="129"/>
      <c r="WWN162" s="129"/>
      <c r="WWO162" s="129"/>
      <c r="WWP162" s="129"/>
      <c r="WWQ162" s="129"/>
      <c r="WWR162" s="129"/>
      <c r="WWS162" s="129"/>
      <c r="WWT162" s="129"/>
      <c r="WWU162" s="129"/>
      <c r="WWV162" s="129"/>
      <c r="WWW162" s="129"/>
      <c r="WWX162" s="129"/>
      <c r="WWY162" s="129"/>
      <c r="WWZ162" s="129"/>
      <c r="WXA162" s="129"/>
      <c r="WXB162" s="129"/>
      <c r="WXC162" s="129"/>
      <c r="WXD162" s="129"/>
      <c r="WXE162" s="129"/>
      <c r="WXF162" s="129"/>
      <c r="WXG162" s="129"/>
      <c r="WXH162" s="129"/>
      <c r="WXI162" s="129"/>
      <c r="WXJ162" s="129"/>
      <c r="WXK162" s="129"/>
      <c r="WXL162" s="129"/>
      <c r="WXM162" s="129"/>
      <c r="WXN162" s="129"/>
      <c r="WXO162" s="129"/>
      <c r="WXP162" s="129"/>
      <c r="WXQ162" s="129"/>
      <c r="WXR162" s="129"/>
      <c r="WXS162" s="129"/>
      <c r="WXT162" s="129"/>
      <c r="WXU162" s="129"/>
      <c r="WXV162" s="129"/>
      <c r="WXW162" s="129"/>
      <c r="WXX162" s="129"/>
      <c r="WXY162" s="129"/>
      <c r="WXZ162" s="129"/>
      <c r="WYA162" s="129"/>
      <c r="WYB162" s="129"/>
      <c r="WYC162" s="129"/>
      <c r="WYD162" s="129"/>
      <c r="WYE162" s="129"/>
      <c r="WYF162" s="129"/>
      <c r="WYG162" s="129"/>
      <c r="WYH162" s="129"/>
      <c r="WYI162" s="129"/>
      <c r="WYJ162" s="129"/>
      <c r="WYK162" s="129"/>
      <c r="WYL162" s="129"/>
      <c r="WYM162" s="129"/>
      <c r="WYN162" s="129"/>
      <c r="WYO162" s="129"/>
      <c r="WYP162" s="129"/>
      <c r="WYQ162" s="129"/>
      <c r="WYR162" s="129"/>
      <c r="WYS162" s="129"/>
      <c r="WYT162" s="129"/>
      <c r="WYU162" s="129"/>
      <c r="WYV162" s="129"/>
      <c r="WYW162" s="129"/>
      <c r="WYX162" s="129"/>
      <c r="WYY162" s="129"/>
      <c r="WYZ162" s="129"/>
      <c r="WZA162" s="129"/>
      <c r="WZB162" s="129"/>
      <c r="WZC162" s="129"/>
      <c r="WZD162" s="129"/>
      <c r="WZE162" s="129"/>
      <c r="WZF162" s="129"/>
      <c r="WZG162" s="129"/>
      <c r="WZH162" s="129"/>
      <c r="WZI162" s="129"/>
      <c r="WZJ162" s="129"/>
      <c r="WZK162" s="129"/>
      <c r="WZL162" s="129"/>
      <c r="WZM162" s="129"/>
      <c r="WZN162" s="129"/>
      <c r="WZO162" s="129"/>
      <c r="WZP162" s="129"/>
      <c r="WZQ162" s="129"/>
      <c r="WZR162" s="129"/>
      <c r="WZS162" s="129"/>
      <c r="WZT162" s="129"/>
      <c r="WZU162" s="129"/>
      <c r="WZV162" s="129"/>
      <c r="WZW162" s="129"/>
      <c r="WZX162" s="129"/>
      <c r="WZY162" s="129"/>
      <c r="WZZ162" s="129"/>
      <c r="XAA162" s="129"/>
      <c r="XAB162" s="129"/>
      <c r="XAC162" s="129"/>
      <c r="XAD162" s="129"/>
      <c r="XAE162" s="129"/>
      <c r="XAF162" s="129"/>
      <c r="XAG162" s="129"/>
      <c r="XAH162" s="129"/>
      <c r="XAI162" s="129"/>
      <c r="XAJ162" s="129"/>
      <c r="XAK162" s="129"/>
      <c r="XAL162" s="129"/>
      <c r="XAM162" s="129"/>
      <c r="XAN162" s="129"/>
      <c r="XAO162" s="129"/>
      <c r="XAP162" s="129"/>
      <c r="XAQ162" s="129"/>
      <c r="XAR162" s="129"/>
      <c r="XAS162" s="129"/>
      <c r="XAT162" s="129"/>
      <c r="XAU162" s="129"/>
      <c r="XAV162" s="129"/>
      <c r="XAW162" s="129"/>
      <c r="XAX162" s="129"/>
      <c r="XAY162" s="129"/>
      <c r="XAZ162" s="129"/>
      <c r="XBA162" s="129"/>
      <c r="XBB162" s="129"/>
      <c r="XBC162" s="129"/>
      <c r="XBD162" s="129"/>
      <c r="XBE162" s="129"/>
      <c r="XBF162" s="129"/>
      <c r="XBG162" s="129"/>
      <c r="XBH162" s="129"/>
      <c r="XBI162" s="129"/>
      <c r="XBJ162" s="129"/>
      <c r="XBK162" s="129"/>
      <c r="XBL162" s="129"/>
      <c r="XBM162" s="129"/>
      <c r="XBN162" s="129"/>
      <c r="XBO162" s="129"/>
      <c r="XBP162" s="129"/>
      <c r="XBQ162" s="129"/>
      <c r="XBR162" s="129"/>
      <c r="XBS162" s="129"/>
      <c r="XBT162" s="129"/>
      <c r="XBU162" s="129"/>
      <c r="XBV162" s="129"/>
      <c r="XBW162" s="129"/>
      <c r="XBX162" s="129"/>
      <c r="XBY162" s="129"/>
      <c r="XBZ162" s="129"/>
      <c r="XCA162" s="129"/>
      <c r="XCB162" s="129"/>
      <c r="XCC162" s="129"/>
      <c r="XCD162" s="129"/>
      <c r="XCE162" s="129"/>
      <c r="XCF162" s="129"/>
      <c r="XCG162" s="129"/>
      <c r="XCH162" s="129"/>
      <c r="XCI162" s="129"/>
      <c r="XCJ162" s="129"/>
      <c r="XCK162" s="129"/>
      <c r="XCL162" s="129"/>
      <c r="XCM162" s="129"/>
      <c r="XCN162" s="129"/>
      <c r="XCO162" s="129"/>
      <c r="XCP162" s="129"/>
      <c r="XCQ162" s="129"/>
      <c r="XCR162" s="129"/>
      <c r="XCS162" s="129"/>
      <c r="XCT162" s="129"/>
      <c r="XCU162" s="129"/>
      <c r="XCV162" s="129"/>
      <c r="XCW162" s="129"/>
      <c r="XCX162" s="129"/>
      <c r="XCY162" s="129"/>
      <c r="XCZ162" s="129"/>
      <c r="XDA162" s="129"/>
      <c r="XDB162" s="129"/>
      <c r="XDC162" s="129"/>
      <c r="XDD162" s="129"/>
      <c r="XDE162" s="129"/>
      <c r="XDF162" s="129"/>
      <c r="XDG162" s="129"/>
      <c r="XDH162" s="129"/>
      <c r="XDI162" s="129"/>
      <c r="XDJ162" s="129"/>
      <c r="XDK162" s="129"/>
      <c r="XDL162" s="129"/>
      <c r="XDM162" s="129"/>
      <c r="XDN162" s="129"/>
      <c r="XDO162" s="129"/>
      <c r="XDP162" s="129"/>
      <c r="XDQ162" s="129"/>
      <c r="XDR162" s="129"/>
      <c r="XDS162" s="129"/>
      <c r="XDT162" s="129"/>
      <c r="XDU162" s="129"/>
      <c r="XDV162" s="129"/>
      <c r="XDW162" s="129"/>
      <c r="XDX162" s="129"/>
      <c r="XDY162" s="129"/>
      <c r="XDZ162" s="129"/>
      <c r="XEA162" s="129"/>
      <c r="XEB162" s="129"/>
      <c r="XEC162" s="129"/>
      <c r="XED162" s="129"/>
      <c r="XEE162" s="129"/>
      <c r="XEF162" s="129"/>
      <c r="XEG162" s="129"/>
      <c r="XEH162" s="129"/>
      <c r="XEI162" s="129"/>
      <c r="XEJ162" s="129"/>
      <c r="XEK162" s="129"/>
      <c r="XEL162" s="129"/>
      <c r="XEM162" s="129"/>
      <c r="XEN162" s="129"/>
      <c r="XEO162" s="129"/>
      <c r="XEP162" s="129"/>
      <c r="XEQ162" s="129"/>
      <c r="XER162" s="129"/>
      <c r="XES162" s="129"/>
      <c r="XET162" s="129"/>
      <c r="XEU162" s="129"/>
      <c r="XEV162" s="129"/>
      <c r="XEW162" s="129"/>
      <c r="XEX162" s="129"/>
      <c r="XEY162" s="129"/>
      <c r="XEZ162" s="129"/>
      <c r="XFA162" s="129"/>
      <c r="XFB162" s="129"/>
      <c r="XFC162" s="129"/>
    </row>
    <row ht="15" r="163">
      <c r="A163" s="77">
        <v>162</v>
      </c>
      <c r="B163" s="155" t="s">
        <v>1859</v>
      </c>
      <c r="C163" s="9" t="s">
        <v>203</v>
      </c>
      <c r="D163" s="16" t="s">
        <v>160</v>
      </c>
      <c r="E163" s="9" t="s">
        <v>214</v>
      </c>
      <c r="F163" s="161" t="s">
        <v>1199</v>
      </c>
      <c r="G163" s="77" t="s">
        <v>884</v>
      </c>
      <c r="H163" s="76">
        <v>-51</v>
      </c>
      <c r="I163" s="76">
        <v>-744</v>
      </c>
      <c r="J163" s="76">
        <f>I163*3</f>
        <v>-2232</v>
      </c>
      <c r="K163" s="76">
        <v>-1936</v>
      </c>
      <c r="L163" s="76">
        <v>-30240</v>
      </c>
      <c r="M163" s="77"/>
      <c r="N163" s="77"/>
      <c r="O163" s="77"/>
      <c r="P163" s="77"/>
      <c r="Q163" s="77"/>
      <c r="R163" s="77" t="s">
        <v>1631</v>
      </c>
      <c r="S163" s="77" t="s">
        <v>1632</v>
      </c>
      <c r="T163" s="77" t="s">
        <v>1860</v>
      </c>
      <c r="U163" s="144" t="s">
        <v>1830</v>
      </c>
      <c r="V163" s="141"/>
      <c r="W163" s="137"/>
      <c r="X163" s="137"/>
      <c r="Y163" s="137"/>
      <c r="Z163" s="137"/>
      <c r="AA163" s="137"/>
      <c r="AB163" s="137"/>
      <c r="AC163" s="137"/>
      <c r="AD163" s="137"/>
      <c r="AE163" s="137"/>
      <c r="AF163" s="137"/>
      <c r="AG163" s="137"/>
      <c r="AH163" s="137"/>
      <c r="AI163" s="137"/>
      <c r="AJ163" s="137"/>
      <c r="AK163" s="137"/>
      <c r="AL163" s="137"/>
      <c r="AM163" s="137"/>
      <c r="AN163" s="137"/>
      <c r="AO163" s="137"/>
      <c r="AP163" s="137"/>
      <c r="AQ163" s="137"/>
      <c r="AR163" s="137"/>
      <c r="AS163" s="137"/>
      <c r="AT163" s="137"/>
      <c r="AU163" s="137"/>
      <c r="AV163" s="137"/>
      <c r="AW163" s="137"/>
      <c r="AX163" s="137"/>
      <c r="AY163" s="137"/>
      <c r="AZ163" s="137"/>
      <c r="BA163" s="137"/>
      <c r="BB163" s="137"/>
      <c r="BC163" s="137"/>
      <c r="BD163" s="137"/>
      <c r="BE163" s="137"/>
      <c r="BF163" s="137"/>
      <c r="BG163" s="137"/>
      <c r="BH163" s="137"/>
      <c r="BI163" s="137"/>
      <c r="BJ163" s="137"/>
      <c r="BK163" s="137"/>
      <c r="BL163" s="137"/>
      <c r="BM163" s="137"/>
      <c r="BN163" s="137"/>
      <c r="BO163" s="137"/>
      <c r="BP163" s="137"/>
      <c r="BQ163" s="137"/>
      <c r="BR163" s="137"/>
      <c r="BS163" s="137"/>
      <c r="BT163" s="137"/>
      <c r="BU163" s="137"/>
      <c r="BV163" s="137"/>
      <c r="BW163" s="137"/>
      <c r="BX163" s="137"/>
      <c r="BY163" s="137"/>
      <c r="BZ163" s="137"/>
      <c r="CA163" s="137"/>
      <c r="CB163" s="137"/>
      <c r="CC163" s="137"/>
      <c r="CD163" s="137"/>
      <c r="CE163" s="137"/>
      <c r="CF163" s="137"/>
      <c r="CG163" s="137"/>
      <c r="CH163" s="137"/>
      <c r="CI163" s="137"/>
      <c r="CJ163" s="137"/>
      <c r="CK163" s="137"/>
      <c r="CL163" s="137"/>
      <c r="CM163" s="137"/>
      <c r="CN163" s="137"/>
      <c r="CO163" s="137"/>
      <c r="CP163" s="137"/>
      <c r="CQ163" s="137"/>
      <c r="CR163" s="137"/>
      <c r="CS163" s="137"/>
      <c r="CT163" s="137"/>
      <c r="CU163" s="137"/>
      <c r="CV163" s="137"/>
      <c r="CW163" s="137"/>
      <c r="CX163" s="137"/>
      <c r="CY163" s="137"/>
      <c r="CZ163" s="137"/>
      <c r="DA163" s="137"/>
      <c r="DB163" s="137"/>
      <c r="DC163" s="137"/>
      <c r="DD163" s="137"/>
      <c r="DE163" s="137"/>
      <c r="DF163" s="137"/>
      <c r="DG163" s="137"/>
      <c r="DH163" s="137"/>
      <c r="DI163" s="137"/>
      <c r="DJ163" s="137"/>
      <c r="DK163" s="137"/>
      <c r="DL163" s="137"/>
      <c r="DM163" s="137"/>
      <c r="DN163" s="137"/>
      <c r="DO163" s="137"/>
      <c r="DP163" s="137"/>
      <c r="DQ163" s="137"/>
      <c r="DR163" s="137"/>
      <c r="DS163" s="137"/>
      <c r="DT163" s="137"/>
      <c r="DU163" s="137"/>
      <c r="DV163" s="137"/>
      <c r="DW163" s="137"/>
      <c r="DX163" s="137"/>
      <c r="DY163" s="137"/>
      <c r="DZ163" s="137"/>
      <c r="EA163" s="137"/>
      <c r="EB163" s="137"/>
      <c r="EC163" s="137"/>
      <c r="ED163" s="137"/>
      <c r="EE163" s="137"/>
      <c r="EF163" s="137"/>
      <c r="EG163" s="137"/>
      <c r="EH163" s="137"/>
      <c r="EI163" s="137"/>
      <c r="EJ163" s="137"/>
      <c r="EK163" s="137"/>
      <c r="EL163" s="137"/>
      <c r="EM163" s="137"/>
      <c r="EN163" s="137"/>
      <c r="EO163" s="137"/>
      <c r="EP163" s="137"/>
      <c r="EQ163" s="137"/>
      <c r="ER163" s="137"/>
      <c r="ES163" s="137"/>
      <c r="ET163" s="137"/>
      <c r="EU163" s="137"/>
      <c r="EV163" s="137"/>
      <c r="EW163" s="137"/>
      <c r="EX163" s="137"/>
      <c r="EY163" s="137"/>
      <c r="EZ163" s="137"/>
      <c r="FA163" s="137"/>
      <c r="FB163" s="137"/>
      <c r="FC163" s="137"/>
      <c r="FD163" s="137"/>
      <c r="FE163" s="137"/>
      <c r="FF163" s="137"/>
      <c r="FG163" s="137"/>
      <c r="FH163" s="137"/>
      <c r="FI163" s="137"/>
      <c r="FJ163" s="137"/>
      <c r="FK163" s="137"/>
      <c r="FL163" s="137"/>
      <c r="FM163" s="137"/>
      <c r="FN163" s="137"/>
      <c r="FO163" s="137"/>
      <c r="FP163" s="137"/>
      <c r="FQ163" s="137"/>
      <c r="FR163" s="137"/>
      <c r="FS163" s="137"/>
      <c r="FT163" s="137"/>
      <c r="FU163" s="137"/>
      <c r="FV163" s="137"/>
      <c r="FW163" s="137"/>
      <c r="FX163" s="137"/>
      <c r="FY163" s="137"/>
      <c r="FZ163" s="137"/>
      <c r="GA163" s="137"/>
      <c r="GB163" s="137"/>
      <c r="GC163" s="137"/>
      <c r="GD163" s="137"/>
      <c r="GE163" s="137"/>
      <c r="GF163" s="137"/>
      <c r="GG163" s="137"/>
      <c r="GH163" s="137"/>
      <c r="GI163" s="137"/>
      <c r="GJ163" s="137"/>
      <c r="GK163" s="137"/>
      <c r="GL163" s="137"/>
      <c r="GM163" s="137"/>
      <c r="GN163" s="137"/>
      <c r="GO163" s="137"/>
      <c r="GP163" s="137"/>
      <c r="GQ163" s="137"/>
      <c r="GR163" s="137"/>
      <c r="GS163" s="137"/>
      <c r="GT163" s="137"/>
      <c r="GU163" s="137"/>
      <c r="GV163" s="137"/>
      <c r="GW163" s="137"/>
      <c r="GX163" s="137"/>
      <c r="GY163" s="137"/>
      <c r="GZ163" s="137"/>
      <c r="HA163" s="137"/>
      <c r="HB163" s="137"/>
      <c r="HC163" s="137"/>
      <c r="HD163" s="137"/>
      <c r="HE163" s="137"/>
      <c r="HF163" s="137"/>
      <c r="HG163" s="137"/>
      <c r="HH163" s="137"/>
      <c r="HI163" s="137"/>
      <c r="HJ163" s="137"/>
      <c r="HK163" s="137"/>
      <c r="HL163" s="137"/>
      <c r="HM163" s="137"/>
      <c r="HN163" s="137"/>
      <c r="HO163" s="137"/>
      <c r="HP163" s="137"/>
      <c r="HQ163" s="137"/>
      <c r="HR163" s="137"/>
      <c r="HS163" s="137"/>
      <c r="HT163" s="137"/>
      <c r="HU163" s="137"/>
      <c r="HV163" s="137"/>
      <c r="HW163" s="137"/>
      <c r="HX163" s="137"/>
      <c r="HY163" s="137"/>
      <c r="HZ163" s="137"/>
      <c r="IA163" s="137"/>
      <c r="IB163" s="137"/>
      <c r="IC163" s="137"/>
      <c r="ID163" s="137"/>
      <c r="IE163" s="137"/>
      <c r="IF163" s="137"/>
      <c r="IG163" s="137"/>
      <c r="IH163" s="137"/>
      <c r="II163" s="137"/>
      <c r="IJ163" s="137"/>
      <c r="IK163" s="137"/>
      <c r="IL163" s="137"/>
      <c r="IM163" s="137"/>
      <c r="IN163" s="137"/>
      <c r="IO163" s="137"/>
      <c r="IP163" s="137"/>
      <c r="IQ163" s="137"/>
      <c r="IR163" s="137"/>
      <c r="IS163" s="137"/>
      <c r="IT163" s="137"/>
      <c r="IU163" s="137"/>
      <c r="IV163" s="137"/>
      <c r="IW163" s="137"/>
      <c r="IX163" s="137"/>
      <c r="IY163" s="137"/>
      <c r="IZ163" s="137"/>
      <c r="JA163" s="137"/>
      <c r="JB163" s="137"/>
      <c r="JC163" s="137"/>
      <c r="JD163" s="137"/>
      <c r="JE163" s="137"/>
      <c r="JF163" s="137"/>
      <c r="JG163" s="137"/>
      <c r="JH163" s="137"/>
      <c r="JI163" s="137"/>
      <c r="JJ163" s="137"/>
      <c r="JK163" s="137"/>
      <c r="JL163" s="137"/>
      <c r="JM163" s="137"/>
      <c r="JN163" s="137"/>
      <c r="JO163" s="137"/>
      <c r="JP163" s="137"/>
      <c r="JQ163" s="137"/>
      <c r="JR163" s="137"/>
      <c r="JS163" s="137"/>
      <c r="JT163" s="137"/>
      <c r="JU163" s="137"/>
      <c r="JV163" s="137"/>
      <c r="JW163" s="137"/>
      <c r="JX163" s="137"/>
      <c r="JY163" s="137"/>
      <c r="JZ163" s="137"/>
      <c r="KA163" s="137"/>
      <c r="KB163" s="137"/>
      <c r="KC163" s="137"/>
      <c r="KD163" s="137"/>
      <c r="KE163" s="137"/>
      <c r="KF163" s="137"/>
      <c r="KG163" s="137"/>
      <c r="KH163" s="137"/>
      <c r="KI163" s="137"/>
      <c r="KJ163" s="137"/>
      <c r="KK163" s="137"/>
      <c r="KL163" s="137"/>
      <c r="KM163" s="137"/>
      <c r="KN163" s="137"/>
      <c r="KO163" s="137"/>
      <c r="KP163" s="137"/>
      <c r="KQ163" s="137"/>
      <c r="KR163" s="137"/>
      <c r="KS163" s="137"/>
      <c r="KT163" s="137"/>
      <c r="KU163" s="137"/>
      <c r="KV163" s="137"/>
      <c r="KW163" s="137"/>
      <c r="KX163" s="137"/>
      <c r="KY163" s="137"/>
      <c r="KZ163" s="137"/>
      <c r="LA163" s="137"/>
      <c r="LB163" s="137"/>
      <c r="LC163" s="137"/>
      <c r="LD163" s="137"/>
      <c r="LE163" s="137"/>
      <c r="LF163" s="137"/>
      <c r="LG163" s="137"/>
      <c r="LH163" s="137"/>
      <c r="LI163" s="137"/>
      <c r="LJ163" s="137"/>
      <c r="LK163" s="137"/>
      <c r="LL163" s="137"/>
      <c r="LM163" s="137"/>
      <c r="LN163" s="137"/>
      <c r="LO163" s="137"/>
      <c r="LP163" s="137"/>
      <c r="LQ163" s="137"/>
      <c r="LR163" s="137"/>
      <c r="LS163" s="137"/>
      <c r="LT163" s="137"/>
      <c r="LU163" s="137"/>
      <c r="LV163" s="137"/>
      <c r="LW163" s="137"/>
      <c r="LX163" s="137"/>
      <c r="LY163" s="137"/>
      <c r="LZ163" s="137"/>
      <c r="MA163" s="137"/>
      <c r="MB163" s="137"/>
      <c r="MC163" s="137"/>
      <c r="MD163" s="137"/>
      <c r="ME163" s="137"/>
      <c r="MF163" s="137"/>
      <c r="MG163" s="137"/>
      <c r="MH163" s="137"/>
      <c r="MI163" s="137"/>
      <c r="MJ163" s="137"/>
      <c r="MK163" s="137"/>
      <c r="ML163" s="137"/>
      <c r="MM163" s="137"/>
      <c r="MN163" s="137"/>
      <c r="MO163" s="137"/>
      <c r="MP163" s="137"/>
      <c r="MQ163" s="137"/>
      <c r="MR163" s="137"/>
      <c r="MS163" s="137"/>
      <c r="MT163" s="137"/>
      <c r="MU163" s="137"/>
      <c r="MV163" s="137"/>
      <c r="MW163" s="137"/>
      <c r="MX163" s="137"/>
      <c r="MY163" s="137"/>
      <c r="MZ163" s="137"/>
      <c r="NA163" s="137"/>
      <c r="NB163" s="137"/>
      <c r="NC163" s="137"/>
      <c r="ND163" s="137"/>
      <c r="NE163" s="137"/>
      <c r="NF163" s="137"/>
      <c r="NG163" s="137"/>
      <c r="NH163" s="137"/>
      <c r="NI163" s="137"/>
      <c r="NJ163" s="137"/>
      <c r="NK163" s="137"/>
      <c r="NL163" s="137"/>
      <c r="NM163" s="137"/>
      <c r="NN163" s="137"/>
      <c r="NO163" s="137"/>
      <c r="NP163" s="137"/>
      <c r="NQ163" s="137"/>
      <c r="NR163" s="137"/>
      <c r="NS163" s="137"/>
      <c r="NT163" s="137"/>
      <c r="NU163" s="137"/>
      <c r="NV163" s="137"/>
      <c r="NW163" s="137"/>
      <c r="NX163" s="137"/>
      <c r="NY163" s="137"/>
      <c r="NZ163" s="137"/>
      <c r="OA163" s="137"/>
      <c r="OB163" s="137"/>
      <c r="OC163" s="137"/>
      <c r="OD163" s="137"/>
      <c r="OE163" s="137"/>
      <c r="OF163" s="137"/>
      <c r="OG163" s="137"/>
      <c r="OH163" s="137"/>
      <c r="OI163" s="137"/>
      <c r="OJ163" s="137"/>
      <c r="OK163" s="137"/>
      <c r="OL163" s="137"/>
      <c r="OM163" s="137"/>
      <c r="ON163" s="137"/>
      <c r="OO163" s="137"/>
      <c r="OP163" s="137"/>
      <c r="OQ163" s="137"/>
      <c r="OR163" s="137"/>
      <c r="OS163" s="137"/>
      <c r="OT163" s="137"/>
      <c r="OU163" s="137"/>
      <c r="OV163" s="137"/>
      <c r="OW163" s="137"/>
      <c r="OX163" s="137"/>
      <c r="OY163" s="137"/>
      <c r="OZ163" s="137"/>
      <c r="PA163" s="137"/>
      <c r="PB163" s="137"/>
      <c r="PC163" s="137"/>
      <c r="PD163" s="137"/>
      <c r="PE163" s="137"/>
      <c r="PF163" s="137"/>
      <c r="PG163" s="137"/>
      <c r="PH163" s="137"/>
      <c r="PI163" s="137"/>
      <c r="PJ163" s="137"/>
      <c r="PK163" s="137"/>
      <c r="PL163" s="137"/>
      <c r="PM163" s="137"/>
      <c r="PN163" s="137"/>
      <c r="PO163" s="137"/>
      <c r="PP163" s="137"/>
      <c r="PQ163" s="137"/>
      <c r="PR163" s="137"/>
      <c r="PS163" s="137"/>
      <c r="PT163" s="137"/>
      <c r="PU163" s="137"/>
      <c r="PV163" s="137"/>
      <c r="PW163" s="137"/>
      <c r="PX163" s="137"/>
      <c r="PY163" s="137"/>
      <c r="PZ163" s="137"/>
      <c r="QA163" s="137"/>
      <c r="QB163" s="137"/>
      <c r="QC163" s="137"/>
      <c r="QD163" s="137"/>
      <c r="QE163" s="137"/>
      <c r="QF163" s="137"/>
      <c r="QG163" s="137"/>
      <c r="QH163" s="137"/>
      <c r="QI163" s="137"/>
      <c r="QJ163" s="137"/>
      <c r="QK163" s="137"/>
      <c r="QL163" s="137"/>
      <c r="QM163" s="137"/>
      <c r="QN163" s="137"/>
      <c r="QO163" s="137"/>
      <c r="QP163" s="137"/>
      <c r="QQ163" s="137"/>
      <c r="QR163" s="137"/>
      <c r="QS163" s="137"/>
      <c r="QT163" s="137"/>
      <c r="QU163" s="137"/>
      <c r="QV163" s="137"/>
      <c r="QW163" s="137"/>
      <c r="QX163" s="137"/>
      <c r="QY163" s="137"/>
      <c r="QZ163" s="137"/>
      <c r="RA163" s="137"/>
      <c r="RB163" s="137"/>
      <c r="RC163" s="137"/>
      <c r="RD163" s="137"/>
      <c r="RE163" s="137"/>
      <c r="RF163" s="137"/>
      <c r="RG163" s="137"/>
      <c r="RH163" s="137"/>
      <c r="RI163" s="137"/>
      <c r="RJ163" s="137"/>
      <c r="RK163" s="137"/>
      <c r="RL163" s="137"/>
      <c r="RM163" s="137"/>
      <c r="RN163" s="137"/>
      <c r="RO163" s="137"/>
      <c r="RP163" s="137"/>
      <c r="RQ163" s="137"/>
      <c r="RR163" s="137"/>
      <c r="RS163" s="137"/>
      <c r="RT163" s="137"/>
      <c r="RU163" s="137"/>
      <c r="RV163" s="137"/>
      <c r="RW163" s="137"/>
      <c r="RX163" s="137"/>
      <c r="RY163" s="137"/>
      <c r="RZ163" s="137"/>
      <c r="SA163" s="137"/>
      <c r="SB163" s="137"/>
      <c r="SC163" s="137"/>
      <c r="SD163" s="137"/>
      <c r="SE163" s="137"/>
      <c r="SF163" s="137"/>
      <c r="SG163" s="137"/>
      <c r="SH163" s="137"/>
      <c r="SI163" s="137"/>
      <c r="SJ163" s="137"/>
      <c r="SK163" s="137"/>
      <c r="SL163" s="137"/>
      <c r="SM163" s="137"/>
      <c r="SN163" s="137"/>
      <c r="SO163" s="137"/>
      <c r="SP163" s="137"/>
      <c r="SQ163" s="137"/>
      <c r="SR163" s="137"/>
      <c r="SS163" s="137"/>
      <c r="ST163" s="137"/>
      <c r="SU163" s="137"/>
      <c r="SV163" s="137"/>
      <c r="SW163" s="137"/>
      <c r="SX163" s="137"/>
      <c r="SY163" s="137"/>
      <c r="SZ163" s="137"/>
      <c r="TA163" s="137"/>
      <c r="TB163" s="137"/>
      <c r="TC163" s="137"/>
      <c r="TD163" s="137"/>
      <c r="TE163" s="137"/>
      <c r="TF163" s="137"/>
      <c r="TG163" s="137"/>
      <c r="TH163" s="137"/>
      <c r="TI163" s="137"/>
      <c r="TJ163" s="137"/>
      <c r="TK163" s="137"/>
      <c r="TL163" s="137"/>
      <c r="TM163" s="137"/>
      <c r="TN163" s="137"/>
      <c r="TO163" s="137"/>
      <c r="TP163" s="137"/>
      <c r="TQ163" s="137"/>
      <c r="TR163" s="137"/>
      <c r="TS163" s="137"/>
      <c r="TT163" s="137"/>
      <c r="TU163" s="137"/>
      <c r="TV163" s="137"/>
      <c r="TW163" s="137"/>
      <c r="TX163" s="137"/>
      <c r="TY163" s="137"/>
      <c r="TZ163" s="137"/>
      <c r="UA163" s="137"/>
      <c r="UB163" s="137"/>
      <c r="UC163" s="137"/>
      <c r="UD163" s="137"/>
      <c r="UE163" s="137"/>
      <c r="UF163" s="137"/>
      <c r="UG163" s="137"/>
      <c r="UH163" s="137"/>
      <c r="UI163" s="137"/>
      <c r="UJ163" s="137"/>
      <c r="UK163" s="137"/>
      <c r="UL163" s="137"/>
      <c r="UM163" s="137"/>
      <c r="UN163" s="137"/>
      <c r="UO163" s="137"/>
      <c r="UP163" s="137"/>
      <c r="UQ163" s="137"/>
      <c r="UR163" s="137"/>
      <c r="US163" s="137"/>
      <c r="UT163" s="137"/>
      <c r="UU163" s="137"/>
      <c r="UV163" s="137"/>
      <c r="UW163" s="137"/>
      <c r="UX163" s="137"/>
      <c r="UY163" s="137"/>
      <c r="UZ163" s="137"/>
      <c r="VA163" s="137"/>
      <c r="VB163" s="137"/>
      <c r="VC163" s="137"/>
      <c r="VD163" s="137"/>
      <c r="VE163" s="137"/>
      <c r="VF163" s="137"/>
      <c r="VG163" s="137"/>
      <c r="VH163" s="137"/>
      <c r="VI163" s="137"/>
      <c r="VJ163" s="137"/>
      <c r="VK163" s="137"/>
      <c r="VL163" s="137"/>
      <c r="VM163" s="137"/>
      <c r="VN163" s="137"/>
      <c r="VO163" s="137"/>
      <c r="VP163" s="137"/>
      <c r="VQ163" s="137"/>
      <c r="VR163" s="137"/>
      <c r="VS163" s="137"/>
      <c r="VT163" s="137"/>
      <c r="VU163" s="137"/>
      <c r="VV163" s="137"/>
      <c r="VW163" s="137"/>
      <c r="VX163" s="137"/>
      <c r="VY163" s="137"/>
      <c r="VZ163" s="137"/>
      <c r="WA163" s="137"/>
      <c r="WB163" s="137"/>
      <c r="WC163" s="137"/>
      <c r="WD163" s="137"/>
      <c r="WE163" s="137"/>
      <c r="WF163" s="137"/>
      <c r="WG163" s="137"/>
      <c r="WH163" s="137"/>
      <c r="WI163" s="137"/>
      <c r="WJ163" s="137"/>
      <c r="WK163" s="137"/>
      <c r="WL163" s="137"/>
      <c r="WM163" s="137"/>
      <c r="WN163" s="137"/>
      <c r="WO163" s="137"/>
      <c r="WP163" s="137"/>
      <c r="WQ163" s="137"/>
      <c r="WR163" s="137"/>
      <c r="WS163" s="137"/>
      <c r="WT163" s="137"/>
      <c r="WU163" s="137"/>
      <c r="WV163" s="137"/>
      <c r="WW163" s="137"/>
      <c r="WX163" s="137"/>
      <c r="WY163" s="137"/>
      <c r="WZ163" s="137"/>
      <c r="XA163" s="137"/>
      <c r="XB163" s="137"/>
      <c r="XC163" s="137"/>
      <c r="XD163" s="137"/>
      <c r="XE163" s="137"/>
      <c r="XF163" s="137"/>
      <c r="XG163" s="137"/>
      <c r="XH163" s="137"/>
      <c r="XI163" s="137"/>
      <c r="XJ163" s="137"/>
      <c r="XK163" s="137"/>
      <c r="XL163" s="137"/>
      <c r="XM163" s="137"/>
      <c r="XN163" s="137"/>
      <c r="XO163" s="137"/>
      <c r="XP163" s="137"/>
      <c r="XQ163" s="137"/>
      <c r="XR163" s="137"/>
      <c r="XS163" s="137"/>
      <c r="XT163" s="137"/>
      <c r="XU163" s="137"/>
      <c r="XV163" s="137"/>
      <c r="XW163" s="137"/>
      <c r="XX163" s="137"/>
      <c r="XY163" s="137"/>
      <c r="XZ163" s="137"/>
      <c r="YA163" s="137"/>
      <c r="YB163" s="137"/>
      <c r="YC163" s="137"/>
      <c r="YD163" s="137"/>
      <c r="YE163" s="137"/>
      <c r="YF163" s="137"/>
      <c r="YG163" s="137"/>
      <c r="YH163" s="137"/>
      <c r="YI163" s="137"/>
      <c r="YJ163" s="137"/>
      <c r="YK163" s="137"/>
      <c r="YL163" s="137"/>
      <c r="YM163" s="137"/>
      <c r="YN163" s="137"/>
      <c r="YO163" s="137"/>
      <c r="YP163" s="137"/>
      <c r="YQ163" s="137"/>
      <c r="YR163" s="137"/>
      <c r="YS163" s="137"/>
      <c r="YT163" s="137"/>
      <c r="YU163" s="137"/>
      <c r="YV163" s="137"/>
      <c r="YW163" s="137"/>
      <c r="YX163" s="137"/>
      <c r="YY163" s="137"/>
      <c r="YZ163" s="137"/>
      <c r="ZA163" s="137"/>
      <c r="ZB163" s="137"/>
      <c r="ZC163" s="137"/>
      <c r="ZD163" s="137"/>
      <c r="ZE163" s="137"/>
      <c r="ZF163" s="137"/>
      <c r="ZG163" s="137"/>
      <c r="ZH163" s="137"/>
      <c r="ZI163" s="137"/>
      <c r="ZJ163" s="137"/>
      <c r="ZK163" s="137"/>
      <c r="ZL163" s="137"/>
      <c r="ZM163" s="137"/>
      <c r="ZN163" s="137"/>
      <c r="ZO163" s="137"/>
      <c r="ZP163" s="137"/>
      <c r="ZQ163" s="137"/>
      <c r="ZR163" s="137"/>
      <c r="ZS163" s="137"/>
      <c r="ZT163" s="137"/>
      <c r="ZU163" s="137"/>
      <c r="ZV163" s="137"/>
      <c r="ZW163" s="137"/>
      <c r="ZX163" s="137"/>
      <c r="ZY163" s="137"/>
      <c r="ZZ163" s="137"/>
      <c r="AAA163" s="137"/>
      <c r="AAB163" s="137"/>
      <c r="AAC163" s="137"/>
      <c r="AAD163" s="137"/>
      <c r="AAE163" s="137"/>
      <c r="AAF163" s="137"/>
      <c r="AAG163" s="137"/>
      <c r="AAH163" s="137"/>
      <c r="AAI163" s="137"/>
      <c r="AAJ163" s="137"/>
      <c r="AAK163" s="137"/>
      <c r="AAL163" s="137"/>
      <c r="AAM163" s="137"/>
      <c r="AAN163" s="137"/>
      <c r="AAO163" s="137"/>
      <c r="AAP163" s="137"/>
      <c r="AAQ163" s="137"/>
      <c r="AAR163" s="137"/>
      <c r="AAS163" s="137"/>
      <c r="AAT163" s="137"/>
      <c r="AAU163" s="137"/>
      <c r="AAV163" s="137"/>
      <c r="AAW163" s="137"/>
      <c r="AAX163" s="137"/>
      <c r="AAY163" s="137"/>
      <c r="AAZ163" s="137"/>
      <c r="ABA163" s="137"/>
      <c r="ABB163" s="137"/>
      <c r="ABC163" s="137"/>
      <c r="ABD163" s="137"/>
      <c r="ABE163" s="137"/>
      <c r="ABF163" s="137"/>
      <c r="ABG163" s="137"/>
      <c r="ABH163" s="137"/>
      <c r="ABI163" s="137"/>
      <c r="ABJ163" s="137"/>
      <c r="ABK163" s="137"/>
      <c r="ABL163" s="137"/>
      <c r="ABM163" s="137"/>
      <c r="ABN163" s="137"/>
      <c r="ABO163" s="137"/>
      <c r="ABP163" s="137"/>
      <c r="ABQ163" s="137"/>
      <c r="ABR163" s="137"/>
      <c r="ABS163" s="137"/>
      <c r="ABT163" s="137"/>
      <c r="ABU163" s="137"/>
      <c r="ABV163" s="137"/>
      <c r="ABW163" s="137"/>
      <c r="ABX163" s="137"/>
      <c r="ABY163" s="137"/>
      <c r="ABZ163" s="137"/>
      <c r="ACA163" s="137"/>
      <c r="ACB163" s="137"/>
      <c r="ACC163" s="137"/>
      <c r="ACD163" s="137"/>
      <c r="ACE163" s="137"/>
      <c r="ACF163" s="137"/>
      <c r="ACG163" s="137"/>
      <c r="ACH163" s="137"/>
      <c r="ACI163" s="137"/>
      <c r="ACJ163" s="137"/>
      <c r="ACK163" s="137"/>
      <c r="ACL163" s="137"/>
      <c r="ACM163" s="137"/>
      <c r="ACN163" s="137"/>
      <c r="ACO163" s="137"/>
      <c r="ACP163" s="137"/>
      <c r="ACQ163" s="137"/>
      <c r="ACR163" s="137"/>
      <c r="ACS163" s="137"/>
      <c r="ACT163" s="137"/>
      <c r="ACU163" s="137"/>
      <c r="ACV163" s="137"/>
      <c r="ACW163" s="137"/>
      <c r="ACX163" s="137"/>
      <c r="ACY163" s="137"/>
      <c r="ACZ163" s="137"/>
      <c r="ADA163" s="137"/>
      <c r="ADB163" s="137"/>
      <c r="ADC163" s="137"/>
      <c r="ADD163" s="137"/>
      <c r="ADE163" s="137"/>
      <c r="ADF163" s="137"/>
      <c r="ADG163" s="137"/>
      <c r="ADH163" s="137"/>
      <c r="ADI163" s="137"/>
      <c r="ADJ163" s="137"/>
      <c r="ADK163" s="137"/>
      <c r="ADL163" s="137"/>
      <c r="ADM163" s="137"/>
      <c r="ADN163" s="137"/>
      <c r="ADO163" s="137"/>
      <c r="ADP163" s="137"/>
      <c r="ADQ163" s="137"/>
      <c r="ADR163" s="137"/>
      <c r="ADS163" s="137"/>
      <c r="ADT163" s="137"/>
      <c r="ADU163" s="137"/>
      <c r="ADV163" s="137"/>
      <c r="ADW163" s="137"/>
      <c r="ADX163" s="137"/>
      <c r="ADY163" s="137"/>
      <c r="ADZ163" s="137"/>
      <c r="AEA163" s="137"/>
      <c r="AEB163" s="137"/>
      <c r="AEC163" s="137"/>
      <c r="AED163" s="137"/>
      <c r="AEE163" s="137"/>
      <c r="AEF163" s="137"/>
      <c r="AEG163" s="137"/>
      <c r="AEH163" s="137"/>
      <c r="AEI163" s="137"/>
      <c r="AEJ163" s="137"/>
      <c r="AEK163" s="137"/>
      <c r="AEL163" s="137"/>
      <c r="AEM163" s="137"/>
      <c r="AEN163" s="137"/>
      <c r="AEO163" s="137"/>
      <c r="AEP163" s="137"/>
      <c r="AEQ163" s="137"/>
      <c r="AER163" s="137"/>
      <c r="AES163" s="137"/>
      <c r="AET163" s="137"/>
      <c r="AEU163" s="137"/>
      <c r="AEV163" s="137"/>
      <c r="AEW163" s="137"/>
      <c r="AEX163" s="137"/>
      <c r="AEY163" s="137"/>
      <c r="AEZ163" s="137"/>
      <c r="AFA163" s="137"/>
      <c r="AFB163" s="137"/>
      <c r="AFC163" s="137"/>
      <c r="AFD163" s="137"/>
      <c r="AFE163" s="137"/>
      <c r="AFF163" s="137"/>
      <c r="AFG163" s="137"/>
      <c r="AFH163" s="137"/>
      <c r="AFI163" s="137"/>
      <c r="AFJ163" s="137"/>
      <c r="AFK163" s="137"/>
      <c r="AFL163" s="137"/>
      <c r="AFM163" s="137"/>
      <c r="AFN163" s="137"/>
      <c r="AFO163" s="137"/>
      <c r="AFP163" s="137"/>
      <c r="AFQ163" s="137"/>
      <c r="AFR163" s="137"/>
      <c r="AFS163" s="137"/>
      <c r="AFT163" s="137"/>
      <c r="AFU163" s="137"/>
      <c r="AFV163" s="137"/>
      <c r="AFW163" s="137"/>
      <c r="AFX163" s="137"/>
      <c r="AFY163" s="137"/>
      <c r="AFZ163" s="137"/>
      <c r="AGA163" s="137"/>
      <c r="AGB163" s="137"/>
      <c r="AGC163" s="137"/>
      <c r="AGD163" s="137"/>
      <c r="AGE163" s="137"/>
      <c r="AGF163" s="137"/>
      <c r="AGG163" s="137"/>
      <c r="AGH163" s="137"/>
      <c r="AGI163" s="137"/>
      <c r="AGJ163" s="137"/>
      <c r="AGK163" s="137"/>
      <c r="AGL163" s="137"/>
      <c r="AGM163" s="137"/>
      <c r="AGN163" s="137"/>
      <c r="AGO163" s="137"/>
      <c r="AGP163" s="137"/>
      <c r="AGQ163" s="137"/>
      <c r="AGR163" s="137"/>
      <c r="AGS163" s="137"/>
      <c r="AGT163" s="137"/>
      <c r="AGU163" s="137"/>
      <c r="AGV163" s="137"/>
      <c r="AGW163" s="137"/>
      <c r="AGX163" s="137"/>
      <c r="AGY163" s="137"/>
      <c r="AGZ163" s="137"/>
      <c r="AHA163" s="137"/>
      <c r="AHB163" s="137"/>
      <c r="AHC163" s="137"/>
      <c r="AHD163" s="137"/>
      <c r="AHE163" s="137"/>
      <c r="AHF163" s="137"/>
      <c r="AHG163" s="137"/>
      <c r="AHH163" s="137"/>
      <c r="AHI163" s="137"/>
      <c r="AHJ163" s="137"/>
      <c r="AHK163" s="137"/>
      <c r="AHL163" s="137"/>
      <c r="AHM163" s="137"/>
      <c r="AHN163" s="137"/>
      <c r="AHO163" s="137"/>
      <c r="AHP163" s="137"/>
      <c r="AHQ163" s="137"/>
      <c r="AHR163" s="137"/>
      <c r="AHS163" s="137"/>
      <c r="AHT163" s="137"/>
      <c r="AHU163" s="137"/>
      <c r="AHV163" s="137"/>
      <c r="AHW163" s="137"/>
      <c r="AHX163" s="137"/>
      <c r="AHY163" s="137"/>
      <c r="AHZ163" s="137"/>
      <c r="AIA163" s="137"/>
      <c r="AIB163" s="137"/>
      <c r="AIC163" s="137"/>
      <c r="AID163" s="137"/>
      <c r="AIE163" s="137"/>
      <c r="AIF163" s="137"/>
      <c r="AIG163" s="137"/>
      <c r="AIH163" s="137"/>
      <c r="AII163" s="137"/>
      <c r="AIJ163" s="137"/>
      <c r="AIK163" s="137"/>
      <c r="AIL163" s="137"/>
      <c r="AIM163" s="137"/>
      <c r="AIN163" s="137"/>
      <c r="AIO163" s="137"/>
      <c r="AIP163" s="137"/>
      <c r="AIQ163" s="137"/>
      <c r="AIR163" s="137"/>
      <c r="AIS163" s="137"/>
      <c r="AIT163" s="137"/>
      <c r="AIU163" s="137"/>
      <c r="AIV163" s="137"/>
      <c r="AIW163" s="137"/>
      <c r="AIX163" s="137"/>
      <c r="AIY163" s="137"/>
      <c r="AIZ163" s="137"/>
      <c r="AJA163" s="137"/>
      <c r="AJB163" s="137"/>
      <c r="AJC163" s="137"/>
      <c r="AJD163" s="137"/>
      <c r="AJE163" s="137"/>
      <c r="AJF163" s="137"/>
      <c r="AJG163" s="137"/>
      <c r="AJH163" s="137"/>
      <c r="AJI163" s="137"/>
      <c r="AJJ163" s="137"/>
      <c r="AJK163" s="137"/>
      <c r="AJL163" s="137"/>
      <c r="AJM163" s="137"/>
      <c r="AJN163" s="137"/>
      <c r="AJO163" s="137"/>
      <c r="AJP163" s="137"/>
      <c r="AJQ163" s="137"/>
      <c r="AJR163" s="137"/>
      <c r="AJS163" s="137"/>
      <c r="AJT163" s="137"/>
      <c r="AJU163" s="137"/>
      <c r="AJV163" s="137"/>
      <c r="AJW163" s="137"/>
      <c r="AJX163" s="137"/>
      <c r="AJY163" s="137"/>
      <c r="AJZ163" s="137"/>
      <c r="AKA163" s="137"/>
      <c r="AKB163" s="137"/>
      <c r="AKC163" s="137"/>
      <c r="AKD163" s="137"/>
      <c r="AKE163" s="137"/>
      <c r="AKF163" s="137"/>
      <c r="AKG163" s="137"/>
      <c r="AKH163" s="137"/>
      <c r="AKI163" s="137"/>
      <c r="AKJ163" s="137"/>
      <c r="AKK163" s="137"/>
      <c r="AKL163" s="137"/>
      <c r="AKM163" s="137"/>
      <c r="AKN163" s="137"/>
      <c r="AKO163" s="137"/>
      <c r="AKP163" s="137"/>
      <c r="AKQ163" s="137"/>
      <c r="AKR163" s="137"/>
      <c r="AKS163" s="137"/>
      <c r="AKT163" s="137"/>
      <c r="AKU163" s="137"/>
      <c r="AKV163" s="137"/>
      <c r="AKW163" s="137"/>
      <c r="AKX163" s="137"/>
      <c r="AKY163" s="137"/>
      <c r="AKZ163" s="137"/>
      <c r="ALA163" s="137"/>
      <c r="ALB163" s="137"/>
      <c r="ALC163" s="137"/>
      <c r="ALD163" s="137"/>
      <c r="ALE163" s="137"/>
      <c r="ALF163" s="137"/>
      <c r="ALG163" s="137"/>
      <c r="ALH163" s="137"/>
      <c r="ALI163" s="137"/>
      <c r="ALJ163" s="137"/>
      <c r="ALK163" s="137"/>
      <c r="ALL163" s="137"/>
      <c r="ALM163" s="137"/>
      <c r="ALN163" s="137"/>
      <c r="ALO163" s="137"/>
      <c r="ALP163" s="137"/>
      <c r="ALQ163" s="137"/>
      <c r="ALR163" s="137"/>
      <c r="ALS163" s="137"/>
      <c r="ALT163" s="137"/>
      <c r="ALU163" s="137"/>
      <c r="ALV163" s="137"/>
      <c r="ALW163" s="137"/>
      <c r="ALX163" s="137"/>
      <c r="ALY163" s="137"/>
      <c r="ALZ163" s="137"/>
      <c r="AMA163" s="137"/>
      <c r="AMB163" s="137"/>
      <c r="AMC163" s="137"/>
      <c r="AMD163" s="137"/>
      <c r="AME163" s="137"/>
      <c r="AMF163" s="137"/>
      <c r="AMG163" s="137"/>
      <c r="AMH163" s="137"/>
      <c r="AMI163" s="137"/>
      <c r="AMJ163" s="137"/>
      <c r="AMK163" s="137"/>
      <c r="AML163" s="137"/>
      <c r="AMM163" s="137"/>
      <c r="AMN163" s="137"/>
      <c r="AMO163" s="137"/>
      <c r="AMP163" s="137"/>
      <c r="AMQ163" s="137"/>
      <c r="AMR163" s="137"/>
      <c r="AMS163" s="137"/>
      <c r="AMT163" s="137"/>
      <c r="AMU163" s="137"/>
      <c r="AMV163" s="137"/>
      <c r="AMW163" s="137"/>
      <c r="AMX163" s="137"/>
      <c r="AMY163" s="137"/>
      <c r="AMZ163" s="137"/>
      <c r="ANA163" s="137"/>
      <c r="ANB163" s="137"/>
      <c r="ANC163" s="137"/>
      <c r="AND163" s="137"/>
      <c r="ANE163" s="137"/>
      <c r="ANF163" s="137"/>
      <c r="ANG163" s="137"/>
      <c r="ANH163" s="137"/>
      <c r="ANI163" s="137"/>
      <c r="ANJ163" s="137"/>
      <c r="ANK163" s="137"/>
      <c r="ANL163" s="137"/>
      <c r="ANM163" s="137"/>
      <c r="ANN163" s="137"/>
      <c r="ANO163" s="137"/>
      <c r="ANP163" s="137"/>
      <c r="ANQ163" s="137"/>
      <c r="ANR163" s="137"/>
      <c r="ANS163" s="137"/>
      <c r="ANT163" s="137"/>
      <c r="ANU163" s="137"/>
      <c r="ANV163" s="137"/>
      <c r="ANW163" s="137"/>
      <c r="ANX163" s="137"/>
      <c r="ANY163" s="137"/>
      <c r="ANZ163" s="137"/>
      <c r="AOA163" s="137"/>
      <c r="AOB163" s="137"/>
      <c r="AOC163" s="137"/>
      <c r="AOD163" s="137"/>
      <c r="AOE163" s="137"/>
      <c r="AOF163" s="137"/>
      <c r="AOG163" s="137"/>
      <c r="AOH163" s="137"/>
      <c r="AOI163" s="137"/>
      <c r="AOJ163" s="137"/>
      <c r="AOK163" s="137"/>
      <c r="AOL163" s="137"/>
      <c r="AOM163" s="137"/>
      <c r="AON163" s="137"/>
      <c r="AOO163" s="137"/>
      <c r="AOP163" s="137"/>
      <c r="AOQ163" s="137"/>
      <c r="AOR163" s="137"/>
      <c r="AOS163" s="137"/>
      <c r="AOT163" s="137"/>
      <c r="AOU163" s="137"/>
      <c r="AOV163" s="137"/>
      <c r="AOW163" s="137"/>
      <c r="AOX163" s="137"/>
      <c r="AOY163" s="137"/>
      <c r="AOZ163" s="137"/>
      <c r="APA163" s="137"/>
      <c r="APB163" s="137"/>
      <c r="APC163" s="137"/>
      <c r="APD163" s="137"/>
      <c r="APE163" s="137"/>
      <c r="APF163" s="137"/>
      <c r="APG163" s="137"/>
      <c r="APH163" s="137"/>
      <c r="API163" s="137"/>
      <c r="APJ163" s="137"/>
      <c r="APK163" s="137"/>
      <c r="APL163" s="137"/>
      <c r="APM163" s="137"/>
      <c r="APN163" s="137"/>
      <c r="APO163" s="137"/>
      <c r="APP163" s="137"/>
      <c r="APQ163" s="137"/>
      <c r="APR163" s="137"/>
      <c r="APS163" s="137"/>
      <c r="APT163" s="137"/>
      <c r="APU163" s="137"/>
      <c r="APV163" s="137"/>
      <c r="APW163" s="137"/>
      <c r="APX163" s="137"/>
      <c r="APY163" s="137"/>
      <c r="APZ163" s="137"/>
      <c r="AQA163" s="137"/>
      <c r="AQB163" s="137"/>
      <c r="AQC163" s="137"/>
      <c r="AQD163" s="137"/>
      <c r="AQE163" s="137"/>
      <c r="AQF163" s="137"/>
      <c r="AQG163" s="137"/>
      <c r="AQH163" s="137"/>
      <c r="AQI163" s="137"/>
      <c r="AQJ163" s="137"/>
      <c r="AQK163" s="137"/>
      <c r="AQL163" s="137"/>
      <c r="AQM163" s="137"/>
      <c r="AQN163" s="137"/>
      <c r="AQO163" s="137"/>
      <c r="AQP163" s="137"/>
      <c r="AQQ163" s="137"/>
      <c r="AQR163" s="137"/>
      <c r="AQS163" s="137"/>
      <c r="AQT163" s="137"/>
      <c r="AQU163" s="137"/>
      <c r="AQV163" s="137"/>
      <c r="AQW163" s="137"/>
      <c r="AQX163" s="137"/>
      <c r="AQY163" s="137"/>
      <c r="AQZ163" s="137"/>
      <c r="ARA163" s="137"/>
      <c r="ARB163" s="137"/>
      <c r="ARC163" s="137"/>
      <c r="ARD163" s="137"/>
      <c r="ARE163" s="137"/>
      <c r="ARF163" s="137"/>
      <c r="ARG163" s="137"/>
      <c r="ARH163" s="137"/>
      <c r="ARI163" s="137"/>
      <c r="ARJ163" s="137"/>
      <c r="ARK163" s="137"/>
      <c r="ARL163" s="137"/>
      <c r="ARM163" s="137"/>
      <c r="ARN163" s="137"/>
      <c r="ARO163" s="137"/>
      <c r="ARP163" s="137"/>
      <c r="ARQ163" s="137"/>
      <c r="ARR163" s="137"/>
      <c r="ARS163" s="137"/>
      <c r="ART163" s="137"/>
      <c r="ARU163" s="137"/>
      <c r="ARV163" s="137"/>
      <c r="ARW163" s="137"/>
      <c r="ARX163" s="137"/>
      <c r="ARY163" s="137"/>
      <c r="ARZ163" s="137"/>
      <c r="ASA163" s="137"/>
      <c r="ASB163" s="137"/>
      <c r="ASC163" s="137"/>
      <c r="ASD163" s="137"/>
      <c r="ASE163" s="137"/>
      <c r="ASF163" s="137"/>
      <c r="ASG163" s="137"/>
      <c r="ASH163" s="137"/>
      <c r="ASI163" s="137"/>
      <c r="ASJ163" s="137"/>
      <c r="ASK163" s="137"/>
      <c r="ASL163" s="137"/>
      <c r="ASM163" s="137"/>
      <c r="ASN163" s="137"/>
      <c r="ASO163" s="137"/>
      <c r="ASP163" s="137"/>
      <c r="ASQ163" s="137"/>
      <c r="ASR163" s="137"/>
      <c r="ASS163" s="137"/>
      <c r="AST163" s="137"/>
      <c r="ASU163" s="137"/>
      <c r="ASV163" s="137"/>
      <c r="ASW163" s="137"/>
      <c r="ASX163" s="137"/>
      <c r="ASY163" s="137"/>
      <c r="ASZ163" s="137"/>
      <c r="ATA163" s="137"/>
      <c r="ATB163" s="137"/>
      <c r="ATC163" s="137"/>
      <c r="ATD163" s="137"/>
      <c r="ATE163" s="137"/>
      <c r="ATF163" s="137"/>
      <c r="ATG163" s="137"/>
      <c r="ATH163" s="137"/>
      <c r="ATI163" s="137"/>
      <c r="ATJ163" s="137"/>
      <c r="ATK163" s="137"/>
      <c r="ATL163" s="137"/>
      <c r="ATM163" s="137"/>
      <c r="ATN163" s="137"/>
      <c r="ATO163" s="137"/>
      <c r="ATP163" s="137"/>
      <c r="ATQ163" s="137"/>
      <c r="ATR163" s="137"/>
      <c r="ATS163" s="137"/>
      <c r="ATT163" s="137"/>
      <c r="ATU163" s="137"/>
      <c r="ATV163" s="137"/>
      <c r="ATW163" s="137"/>
      <c r="ATX163" s="137"/>
      <c r="ATY163" s="137"/>
      <c r="ATZ163" s="137"/>
      <c r="AUA163" s="137"/>
      <c r="AUB163" s="137"/>
      <c r="AUC163" s="137"/>
      <c r="AUD163" s="137"/>
      <c r="AUE163" s="137"/>
      <c r="AUF163" s="137"/>
      <c r="AUG163" s="137"/>
      <c r="AUH163" s="137"/>
      <c r="AUI163" s="137"/>
      <c r="AUJ163" s="137"/>
      <c r="AUK163" s="137"/>
      <c r="AUL163" s="137"/>
      <c r="AUM163" s="137"/>
      <c r="AUN163" s="137"/>
      <c r="AUO163" s="137"/>
      <c r="AUP163" s="137"/>
      <c r="AUQ163" s="137"/>
      <c r="AUR163" s="137"/>
      <c r="AUS163" s="137"/>
      <c r="AUT163" s="137"/>
      <c r="AUU163" s="137"/>
      <c r="AUV163" s="137"/>
      <c r="AUW163" s="137"/>
      <c r="AUX163" s="137"/>
      <c r="AUY163" s="137"/>
      <c r="AUZ163" s="137"/>
      <c r="AVA163" s="137"/>
      <c r="AVB163" s="137"/>
      <c r="AVC163" s="137"/>
      <c r="AVD163" s="137"/>
      <c r="AVE163" s="137"/>
      <c r="AVF163" s="137"/>
      <c r="AVG163" s="137"/>
      <c r="AVH163" s="137"/>
      <c r="AVI163" s="137"/>
      <c r="AVJ163" s="137"/>
      <c r="AVK163" s="137"/>
      <c r="AVL163" s="137"/>
      <c r="AVM163" s="137"/>
      <c r="AVN163" s="137"/>
      <c r="AVO163" s="137"/>
      <c r="AVP163" s="137"/>
      <c r="AVQ163" s="137"/>
      <c r="AVR163" s="137"/>
      <c r="AVS163" s="137"/>
      <c r="AVT163" s="137"/>
      <c r="AVU163" s="137"/>
      <c r="AVV163" s="137"/>
      <c r="AVW163" s="137"/>
      <c r="AVX163" s="137"/>
      <c r="AVY163" s="137"/>
      <c r="AVZ163" s="137"/>
      <c r="AWA163" s="137"/>
      <c r="AWB163" s="137"/>
      <c r="AWC163" s="137"/>
      <c r="AWD163" s="137"/>
      <c r="AWE163" s="137"/>
      <c r="AWF163" s="137"/>
      <c r="AWG163" s="137"/>
      <c r="AWH163" s="137"/>
      <c r="AWI163" s="137"/>
      <c r="AWJ163" s="137"/>
      <c r="AWK163" s="137"/>
      <c r="AWL163" s="137"/>
      <c r="AWM163" s="137"/>
      <c r="AWN163" s="137"/>
      <c r="AWO163" s="137"/>
      <c r="AWP163" s="137"/>
      <c r="AWQ163" s="137"/>
      <c r="AWR163" s="137"/>
      <c r="AWS163" s="137"/>
      <c r="AWT163" s="137"/>
      <c r="AWU163" s="137"/>
      <c r="AWV163" s="137"/>
      <c r="AWW163" s="137"/>
      <c r="AWX163" s="137"/>
      <c r="AWY163" s="137"/>
      <c r="AWZ163" s="137"/>
      <c r="AXA163" s="137"/>
      <c r="AXB163" s="137"/>
      <c r="AXC163" s="137"/>
      <c r="AXD163" s="137"/>
      <c r="AXE163" s="137"/>
      <c r="AXF163" s="137"/>
      <c r="AXG163" s="137"/>
      <c r="AXH163" s="137"/>
      <c r="AXI163" s="137"/>
      <c r="AXJ163" s="137"/>
      <c r="AXK163" s="137"/>
      <c r="AXL163" s="137"/>
      <c r="AXM163" s="137"/>
      <c r="AXN163" s="137"/>
      <c r="AXO163" s="137"/>
      <c r="AXP163" s="137"/>
      <c r="AXQ163" s="137"/>
      <c r="AXR163" s="137"/>
      <c r="AXS163" s="137"/>
      <c r="AXT163" s="137"/>
      <c r="AXU163" s="137"/>
      <c r="AXV163" s="137"/>
      <c r="AXW163" s="137"/>
      <c r="AXX163" s="137"/>
      <c r="AXY163" s="137"/>
      <c r="AXZ163" s="137"/>
      <c r="AYA163" s="137"/>
      <c r="AYB163" s="137"/>
      <c r="AYC163" s="137"/>
      <c r="AYD163" s="137"/>
      <c r="AYE163" s="137"/>
      <c r="AYF163" s="137"/>
      <c r="AYG163" s="137"/>
      <c r="AYH163" s="137"/>
      <c r="AYI163" s="137"/>
      <c r="AYJ163" s="137"/>
      <c r="AYK163" s="137"/>
      <c r="AYL163" s="137"/>
      <c r="AYM163" s="137"/>
      <c r="AYN163" s="137"/>
      <c r="AYO163" s="137"/>
      <c r="AYP163" s="137"/>
      <c r="AYQ163" s="137"/>
      <c r="AYR163" s="137"/>
      <c r="AYS163" s="137"/>
      <c r="AYT163" s="137"/>
      <c r="AYU163" s="137"/>
      <c r="AYV163" s="137"/>
      <c r="AYW163" s="137"/>
      <c r="AYX163" s="137"/>
      <c r="AYY163" s="137"/>
      <c r="AYZ163" s="137"/>
      <c r="AZA163" s="137"/>
      <c r="AZB163" s="137"/>
      <c r="AZC163" s="137"/>
      <c r="AZD163" s="137"/>
      <c r="AZE163" s="137"/>
      <c r="AZF163" s="137"/>
      <c r="AZG163" s="137"/>
      <c r="AZH163" s="137"/>
      <c r="AZI163" s="137"/>
      <c r="AZJ163" s="137"/>
      <c r="AZK163" s="137"/>
      <c r="AZL163" s="137"/>
      <c r="AZM163" s="137"/>
      <c r="AZN163" s="137"/>
      <c r="AZO163" s="137"/>
      <c r="AZP163" s="137"/>
      <c r="AZQ163" s="137"/>
      <c r="AZR163" s="137"/>
      <c r="AZS163" s="137"/>
      <c r="AZT163" s="137"/>
      <c r="AZU163" s="137"/>
      <c r="AZV163" s="137"/>
      <c r="AZW163" s="137"/>
      <c r="AZX163" s="137"/>
      <c r="AZY163" s="137"/>
      <c r="AZZ163" s="137"/>
      <c r="BAA163" s="137"/>
      <c r="BAB163" s="137"/>
      <c r="BAC163" s="137"/>
      <c r="BAD163" s="137"/>
      <c r="BAE163" s="137"/>
      <c r="BAF163" s="137"/>
      <c r="BAG163" s="137"/>
      <c r="BAH163" s="137"/>
      <c r="BAI163" s="137"/>
      <c r="BAJ163" s="137"/>
      <c r="BAK163" s="137"/>
      <c r="BAL163" s="137"/>
      <c r="BAM163" s="137"/>
      <c r="BAN163" s="137"/>
      <c r="BAO163" s="137"/>
      <c r="BAP163" s="137"/>
      <c r="BAQ163" s="137"/>
      <c r="BAR163" s="137"/>
      <c r="BAS163" s="137"/>
      <c r="BAT163" s="137"/>
      <c r="BAU163" s="137"/>
      <c r="BAV163" s="137"/>
      <c r="BAW163" s="137"/>
      <c r="BAX163" s="137"/>
      <c r="BAY163" s="137"/>
      <c r="BAZ163" s="137"/>
      <c r="BBA163" s="137"/>
      <c r="BBB163" s="137"/>
      <c r="BBC163" s="137"/>
      <c r="BBD163" s="137"/>
      <c r="BBE163" s="137"/>
      <c r="BBF163" s="137"/>
      <c r="BBG163" s="137"/>
      <c r="BBH163" s="137"/>
      <c r="BBI163" s="137"/>
      <c r="BBJ163" s="137"/>
      <c r="BBK163" s="137"/>
      <c r="BBL163" s="137"/>
      <c r="BBM163" s="137"/>
      <c r="BBN163" s="137"/>
      <c r="BBO163" s="137"/>
      <c r="BBP163" s="137"/>
      <c r="BBQ163" s="137"/>
      <c r="BBR163" s="137"/>
      <c r="BBS163" s="137"/>
      <c r="BBT163" s="137"/>
      <c r="BBU163" s="137"/>
      <c r="BBV163" s="137"/>
      <c r="BBW163" s="137"/>
      <c r="BBX163" s="137"/>
      <c r="BBY163" s="137"/>
      <c r="BBZ163" s="137"/>
      <c r="BCA163" s="137"/>
      <c r="BCB163" s="137"/>
      <c r="BCC163" s="137"/>
      <c r="BCD163" s="137"/>
      <c r="BCE163" s="137"/>
      <c r="BCF163" s="137"/>
      <c r="BCG163" s="137"/>
      <c r="BCH163" s="137"/>
      <c r="BCI163" s="137"/>
      <c r="BCJ163" s="137"/>
      <c r="BCK163" s="137"/>
      <c r="BCL163" s="137"/>
      <c r="BCM163" s="137"/>
      <c r="BCN163" s="137"/>
      <c r="BCO163" s="137"/>
      <c r="BCP163" s="137"/>
      <c r="BCQ163" s="137"/>
      <c r="BCR163" s="137"/>
      <c r="BCS163" s="137"/>
      <c r="BCT163" s="137"/>
      <c r="BCU163" s="137"/>
      <c r="BCV163" s="137"/>
      <c r="BCW163" s="137"/>
      <c r="BCX163" s="137"/>
      <c r="BCY163" s="137"/>
      <c r="BCZ163" s="137"/>
      <c r="BDA163" s="137"/>
      <c r="BDB163" s="137"/>
      <c r="BDC163" s="137"/>
      <c r="BDD163" s="137"/>
      <c r="BDE163" s="137"/>
      <c r="BDF163" s="137"/>
      <c r="BDG163" s="137"/>
      <c r="BDH163" s="137"/>
      <c r="BDI163" s="137"/>
      <c r="BDJ163" s="137"/>
      <c r="BDK163" s="137"/>
      <c r="BDL163" s="137"/>
      <c r="BDM163" s="137"/>
      <c r="BDN163" s="137"/>
      <c r="BDO163" s="137"/>
      <c r="BDP163" s="137"/>
      <c r="BDQ163" s="137"/>
      <c r="BDR163" s="137"/>
      <c r="BDS163" s="137"/>
      <c r="BDT163" s="137"/>
      <c r="BDU163" s="137"/>
      <c r="BDV163" s="137"/>
      <c r="BDW163" s="137"/>
      <c r="BDX163" s="137"/>
      <c r="BDY163" s="137"/>
      <c r="BDZ163" s="137"/>
      <c r="BEA163" s="137"/>
      <c r="BEB163" s="137"/>
      <c r="BEC163" s="137"/>
      <c r="BED163" s="137"/>
      <c r="BEE163" s="137"/>
      <c r="BEF163" s="137"/>
      <c r="BEG163" s="137"/>
      <c r="BEH163" s="137"/>
      <c r="BEI163" s="137"/>
      <c r="BEJ163" s="137"/>
      <c r="BEK163" s="137"/>
      <c r="BEL163" s="137"/>
      <c r="BEM163" s="137"/>
      <c r="BEN163" s="137"/>
      <c r="BEO163" s="137"/>
      <c r="BEP163" s="137"/>
      <c r="BEQ163" s="137"/>
      <c r="BER163" s="137"/>
      <c r="BES163" s="137"/>
      <c r="BET163" s="137"/>
      <c r="BEU163" s="137"/>
      <c r="BEV163" s="137"/>
      <c r="BEW163" s="137"/>
      <c r="BEX163" s="137"/>
      <c r="BEY163" s="137"/>
      <c r="BEZ163" s="137"/>
      <c r="BFA163" s="137"/>
      <c r="BFB163" s="137"/>
      <c r="BFC163" s="137"/>
      <c r="BFD163" s="137"/>
      <c r="BFE163" s="137"/>
      <c r="BFF163" s="137"/>
      <c r="BFG163" s="137"/>
      <c r="BFH163" s="137"/>
      <c r="BFI163" s="137"/>
      <c r="BFJ163" s="137"/>
      <c r="BFK163" s="137"/>
      <c r="BFL163" s="137"/>
      <c r="BFM163" s="137"/>
      <c r="BFN163" s="137"/>
      <c r="BFO163" s="137"/>
      <c r="BFP163" s="137"/>
      <c r="BFQ163" s="137"/>
      <c r="BFR163" s="137"/>
      <c r="BFS163" s="137"/>
      <c r="BFT163" s="137"/>
      <c r="BFU163" s="137"/>
      <c r="BFV163" s="137"/>
      <c r="BFW163" s="137"/>
      <c r="BFX163" s="137"/>
      <c r="BFY163" s="137"/>
      <c r="BFZ163" s="137"/>
      <c r="BGA163" s="137"/>
      <c r="BGB163" s="137"/>
      <c r="BGC163" s="137"/>
      <c r="BGD163" s="137"/>
      <c r="BGE163" s="137"/>
      <c r="BGF163" s="137"/>
      <c r="BGG163" s="137"/>
      <c r="BGH163" s="137"/>
      <c r="BGI163" s="137"/>
      <c r="BGJ163" s="137"/>
      <c r="BGK163" s="137"/>
      <c r="BGL163" s="137"/>
      <c r="BGM163" s="137"/>
      <c r="BGN163" s="137"/>
      <c r="BGO163" s="137"/>
      <c r="BGP163" s="137"/>
      <c r="BGQ163" s="137"/>
      <c r="BGR163" s="137"/>
      <c r="BGS163" s="137"/>
      <c r="BGT163" s="137"/>
      <c r="BGU163" s="137"/>
      <c r="BGV163" s="137"/>
      <c r="BGW163" s="137"/>
      <c r="BGX163" s="137"/>
      <c r="BGY163" s="137"/>
      <c r="BGZ163" s="137"/>
      <c r="BHA163" s="137"/>
      <c r="BHB163" s="137"/>
      <c r="BHC163" s="137"/>
      <c r="BHD163" s="137"/>
      <c r="BHE163" s="137"/>
      <c r="BHF163" s="137"/>
      <c r="BHG163" s="137"/>
      <c r="BHH163" s="137"/>
      <c r="BHI163" s="137"/>
      <c r="BHJ163" s="137"/>
      <c r="BHK163" s="137"/>
      <c r="BHL163" s="137"/>
      <c r="BHM163" s="137"/>
      <c r="BHN163" s="137"/>
      <c r="BHO163" s="137"/>
      <c r="BHP163" s="137"/>
      <c r="BHQ163" s="137"/>
      <c r="BHR163" s="137"/>
      <c r="BHS163" s="137"/>
      <c r="BHT163" s="137"/>
      <c r="BHU163" s="137"/>
      <c r="BHV163" s="137"/>
      <c r="BHW163" s="137"/>
      <c r="BHX163" s="137"/>
      <c r="BHY163" s="137"/>
      <c r="BHZ163" s="137"/>
      <c r="BIA163" s="137"/>
      <c r="BIB163" s="137"/>
      <c r="BIC163" s="137"/>
      <c r="BID163" s="137"/>
      <c r="BIE163" s="137"/>
      <c r="BIF163" s="137"/>
      <c r="BIG163" s="137"/>
      <c r="BIH163" s="137"/>
      <c r="BII163" s="137"/>
      <c r="BIJ163" s="137"/>
      <c r="BIK163" s="137"/>
      <c r="BIL163" s="137"/>
      <c r="BIM163" s="137"/>
      <c r="BIN163" s="137"/>
      <c r="BIO163" s="137"/>
      <c r="BIP163" s="137"/>
      <c r="BIQ163" s="137"/>
      <c r="BIR163" s="137"/>
      <c r="BIS163" s="137"/>
      <c r="BIT163" s="137"/>
      <c r="BIU163" s="137"/>
      <c r="BIV163" s="137"/>
      <c r="BIW163" s="137"/>
      <c r="BIX163" s="137"/>
      <c r="BIY163" s="137"/>
      <c r="BIZ163" s="137"/>
      <c r="BJA163" s="137"/>
      <c r="BJB163" s="137"/>
      <c r="BJC163" s="137"/>
      <c r="BJD163" s="137"/>
      <c r="BJE163" s="137"/>
      <c r="BJF163" s="137"/>
      <c r="BJG163" s="137"/>
      <c r="BJH163" s="137"/>
      <c r="BJI163" s="137"/>
      <c r="BJJ163" s="137"/>
      <c r="BJK163" s="137"/>
      <c r="BJL163" s="137"/>
      <c r="BJM163" s="137"/>
      <c r="BJN163" s="137"/>
      <c r="BJO163" s="137"/>
      <c r="BJP163" s="137"/>
      <c r="BJQ163" s="137"/>
      <c r="BJR163" s="137"/>
      <c r="BJS163" s="137"/>
      <c r="BJT163" s="137"/>
      <c r="BJU163" s="137"/>
      <c r="BJV163" s="137"/>
      <c r="BJW163" s="137"/>
      <c r="BJX163" s="137"/>
      <c r="BJY163" s="137"/>
      <c r="BJZ163" s="137"/>
      <c r="BKA163" s="137"/>
      <c r="BKB163" s="137"/>
      <c r="BKC163" s="137"/>
      <c r="BKD163" s="137"/>
      <c r="BKE163" s="137"/>
      <c r="BKF163" s="137"/>
      <c r="BKG163" s="137"/>
      <c r="BKH163" s="137"/>
      <c r="BKI163" s="137"/>
      <c r="BKJ163" s="137"/>
      <c r="BKK163" s="137"/>
      <c r="BKL163" s="137"/>
      <c r="BKM163" s="137"/>
      <c r="BKN163" s="137"/>
      <c r="BKO163" s="137"/>
      <c r="BKP163" s="137"/>
      <c r="BKQ163" s="137"/>
      <c r="BKR163" s="137"/>
      <c r="BKS163" s="137"/>
      <c r="BKT163" s="137"/>
      <c r="BKU163" s="137"/>
      <c r="BKV163" s="137"/>
      <c r="BKW163" s="137"/>
      <c r="BKX163" s="137"/>
      <c r="BKY163" s="137"/>
      <c r="BKZ163" s="137"/>
      <c r="BLA163" s="137"/>
      <c r="BLB163" s="137"/>
      <c r="BLC163" s="137"/>
      <c r="BLD163" s="137"/>
      <c r="BLE163" s="137"/>
      <c r="BLF163" s="137"/>
      <c r="BLG163" s="137"/>
      <c r="BLH163" s="137"/>
      <c r="BLI163" s="137"/>
      <c r="BLJ163" s="137"/>
      <c r="BLK163" s="137"/>
      <c r="BLL163" s="137"/>
      <c r="BLM163" s="137"/>
      <c r="BLN163" s="137"/>
      <c r="BLO163" s="137"/>
      <c r="BLP163" s="137"/>
      <c r="BLQ163" s="137"/>
      <c r="BLR163" s="137"/>
      <c r="BLS163" s="137"/>
      <c r="BLT163" s="137"/>
      <c r="BLU163" s="137"/>
      <c r="BLV163" s="137"/>
      <c r="BLW163" s="137"/>
      <c r="BLX163" s="137"/>
      <c r="BLY163" s="137"/>
      <c r="BLZ163" s="137"/>
      <c r="BMA163" s="137"/>
      <c r="BMB163" s="137"/>
      <c r="BMC163" s="137"/>
      <c r="BMD163" s="137"/>
      <c r="BME163" s="137"/>
      <c r="BMF163" s="137"/>
      <c r="BMG163" s="137"/>
      <c r="BMH163" s="137"/>
      <c r="BMI163" s="137"/>
      <c r="BMJ163" s="137"/>
      <c r="BMK163" s="137"/>
      <c r="BML163" s="137"/>
      <c r="BMM163" s="137"/>
      <c r="BMN163" s="137"/>
      <c r="BMO163" s="137"/>
      <c r="BMP163" s="137"/>
      <c r="BMQ163" s="137"/>
      <c r="BMR163" s="137"/>
      <c r="BMS163" s="137"/>
      <c r="BMT163" s="137"/>
      <c r="BMU163" s="137"/>
      <c r="BMV163" s="137"/>
      <c r="BMW163" s="137"/>
      <c r="BMX163" s="137"/>
      <c r="BMY163" s="137"/>
      <c r="BMZ163" s="137"/>
      <c r="BNA163" s="137"/>
      <c r="BNB163" s="137"/>
      <c r="BNC163" s="137"/>
      <c r="BND163" s="137"/>
      <c r="BNE163" s="137"/>
      <c r="BNF163" s="137"/>
      <c r="BNG163" s="137"/>
      <c r="BNH163" s="137"/>
      <c r="BNI163" s="137"/>
      <c r="BNJ163" s="137"/>
      <c r="BNK163" s="137"/>
      <c r="BNL163" s="137"/>
      <c r="BNM163" s="137"/>
      <c r="BNN163" s="137"/>
      <c r="BNO163" s="137"/>
      <c r="BNP163" s="137"/>
      <c r="BNQ163" s="137"/>
      <c r="BNR163" s="137"/>
      <c r="BNS163" s="137"/>
      <c r="BNT163" s="137"/>
      <c r="BNU163" s="137"/>
      <c r="BNV163" s="137"/>
      <c r="BNW163" s="137"/>
      <c r="BNX163" s="137"/>
      <c r="BNY163" s="137"/>
      <c r="BNZ163" s="137"/>
      <c r="BOA163" s="137"/>
      <c r="BOB163" s="137"/>
      <c r="BOC163" s="137"/>
      <c r="BOD163" s="137"/>
      <c r="BOE163" s="137"/>
      <c r="BOF163" s="137"/>
      <c r="BOG163" s="137"/>
      <c r="BOH163" s="137"/>
      <c r="BOI163" s="137"/>
      <c r="BOJ163" s="137"/>
      <c r="BOK163" s="137"/>
      <c r="BOL163" s="137"/>
      <c r="BOM163" s="137"/>
      <c r="BON163" s="137"/>
      <c r="BOO163" s="137"/>
      <c r="BOP163" s="137"/>
      <c r="BOQ163" s="137"/>
      <c r="BOR163" s="137"/>
      <c r="BOS163" s="137"/>
      <c r="BOT163" s="137"/>
      <c r="BOU163" s="137"/>
      <c r="BOV163" s="137"/>
      <c r="BOW163" s="137"/>
      <c r="BOX163" s="137"/>
      <c r="BOY163" s="137"/>
      <c r="BOZ163" s="137"/>
      <c r="BPA163" s="137"/>
      <c r="BPB163" s="137"/>
      <c r="BPC163" s="137"/>
      <c r="BPD163" s="137"/>
      <c r="BPE163" s="137"/>
      <c r="BPF163" s="137"/>
      <c r="BPG163" s="137"/>
      <c r="BPH163" s="137"/>
      <c r="BPI163" s="137"/>
      <c r="BPJ163" s="137"/>
      <c r="BPK163" s="137"/>
      <c r="BPL163" s="137"/>
      <c r="BPM163" s="137"/>
      <c r="BPN163" s="137"/>
      <c r="BPO163" s="137"/>
      <c r="BPP163" s="137"/>
      <c r="BPQ163" s="137"/>
      <c r="BPR163" s="137"/>
      <c r="BPS163" s="137"/>
      <c r="BPT163" s="137"/>
      <c r="BPU163" s="137"/>
      <c r="BPV163" s="137"/>
      <c r="BPW163" s="137"/>
      <c r="BPX163" s="137"/>
      <c r="BPY163" s="137"/>
      <c r="BPZ163" s="137"/>
      <c r="BQA163" s="137"/>
      <c r="BQB163" s="137"/>
      <c r="BQC163" s="137"/>
      <c r="BQD163" s="137"/>
      <c r="BQE163" s="137"/>
      <c r="BQF163" s="137"/>
      <c r="BQG163" s="137"/>
      <c r="BQH163" s="137"/>
      <c r="BQI163" s="137"/>
      <c r="BQJ163" s="137"/>
      <c r="BQK163" s="137"/>
      <c r="BQL163" s="137"/>
      <c r="BQM163" s="137"/>
      <c r="BQN163" s="137"/>
      <c r="BQO163" s="137"/>
      <c r="BQP163" s="137"/>
      <c r="BQQ163" s="137"/>
      <c r="BQR163" s="137"/>
      <c r="BQS163" s="137"/>
      <c r="BQT163" s="137"/>
      <c r="BQU163" s="137"/>
      <c r="BQV163" s="137"/>
      <c r="BQW163" s="137"/>
      <c r="BQX163" s="137"/>
      <c r="BQY163" s="137"/>
      <c r="BQZ163" s="137"/>
      <c r="BRA163" s="137"/>
      <c r="BRB163" s="137"/>
      <c r="BRC163" s="137"/>
      <c r="BRD163" s="137"/>
      <c r="BRE163" s="137"/>
      <c r="BRF163" s="137"/>
      <c r="BRG163" s="137"/>
      <c r="BRH163" s="137"/>
      <c r="BRI163" s="137"/>
      <c r="BRJ163" s="137"/>
      <c r="BRK163" s="137"/>
      <c r="BRL163" s="137"/>
      <c r="BRM163" s="137"/>
      <c r="BRN163" s="137"/>
      <c r="BRO163" s="137"/>
      <c r="BRP163" s="137"/>
      <c r="BRQ163" s="137"/>
      <c r="BRR163" s="137"/>
      <c r="BRS163" s="137"/>
      <c r="BRT163" s="137"/>
      <c r="BRU163" s="137"/>
      <c r="BRV163" s="137"/>
      <c r="BRW163" s="137"/>
      <c r="BRX163" s="137"/>
      <c r="BRY163" s="137"/>
      <c r="BRZ163" s="137"/>
      <c r="BSA163" s="137"/>
      <c r="BSB163" s="137"/>
      <c r="BSC163" s="137"/>
      <c r="BSD163" s="137"/>
      <c r="BSE163" s="137"/>
      <c r="BSF163" s="137"/>
      <c r="BSG163" s="137"/>
      <c r="BSH163" s="137"/>
      <c r="BSI163" s="137"/>
      <c r="BSJ163" s="137"/>
      <c r="BSK163" s="137"/>
      <c r="BSL163" s="137"/>
      <c r="BSM163" s="137"/>
      <c r="BSN163" s="137"/>
      <c r="BSO163" s="137"/>
      <c r="BSP163" s="137"/>
      <c r="BSQ163" s="137"/>
      <c r="BSR163" s="137"/>
      <c r="BSS163" s="137"/>
      <c r="BST163" s="137"/>
      <c r="BSU163" s="137"/>
      <c r="BSV163" s="137"/>
      <c r="BSW163" s="137"/>
      <c r="BSX163" s="137"/>
      <c r="BSY163" s="137"/>
      <c r="BSZ163" s="137"/>
      <c r="BTA163" s="137"/>
      <c r="BTB163" s="137"/>
      <c r="BTC163" s="137"/>
      <c r="BTD163" s="137"/>
      <c r="BTE163" s="137"/>
      <c r="BTF163" s="137"/>
      <c r="BTG163" s="137"/>
      <c r="BTH163" s="137"/>
      <c r="BTI163" s="137"/>
      <c r="BTJ163" s="137"/>
      <c r="BTK163" s="137"/>
      <c r="BTL163" s="137"/>
      <c r="BTM163" s="137"/>
      <c r="BTN163" s="137"/>
      <c r="BTO163" s="137"/>
      <c r="BTP163" s="137"/>
      <c r="BTQ163" s="137"/>
      <c r="BTR163" s="137"/>
      <c r="BTS163" s="137"/>
      <c r="BTT163" s="137"/>
      <c r="BTU163" s="137"/>
      <c r="BTV163" s="137"/>
      <c r="BTW163" s="137"/>
      <c r="BTX163" s="137"/>
      <c r="BTY163" s="137"/>
      <c r="BTZ163" s="137"/>
      <c r="BUA163" s="137"/>
      <c r="BUB163" s="137"/>
      <c r="BUC163" s="137"/>
      <c r="BUD163" s="137"/>
      <c r="BUE163" s="137"/>
      <c r="BUF163" s="137"/>
      <c r="BUG163" s="137"/>
      <c r="BUH163" s="137"/>
      <c r="BUI163" s="137"/>
      <c r="BUJ163" s="137"/>
      <c r="BUK163" s="137"/>
      <c r="BUL163" s="137"/>
      <c r="BUM163" s="137"/>
      <c r="BUN163" s="137"/>
      <c r="BUO163" s="137"/>
      <c r="BUP163" s="137"/>
      <c r="BUQ163" s="137"/>
      <c r="BUR163" s="137"/>
      <c r="BUS163" s="137"/>
      <c r="BUT163" s="137"/>
      <c r="BUU163" s="137"/>
      <c r="BUV163" s="137"/>
      <c r="BUW163" s="137"/>
      <c r="BUX163" s="137"/>
      <c r="BUY163" s="137"/>
      <c r="BUZ163" s="137"/>
      <c r="BVA163" s="137"/>
      <c r="BVB163" s="137"/>
      <c r="BVC163" s="137"/>
      <c r="BVD163" s="137"/>
      <c r="BVE163" s="137"/>
      <c r="BVF163" s="137"/>
      <c r="BVG163" s="137"/>
      <c r="BVH163" s="137"/>
      <c r="BVI163" s="137"/>
      <c r="BVJ163" s="137"/>
      <c r="BVK163" s="137"/>
      <c r="BVL163" s="137"/>
      <c r="BVM163" s="137"/>
      <c r="BVN163" s="137"/>
      <c r="BVO163" s="137"/>
      <c r="BVP163" s="137"/>
      <c r="BVQ163" s="137"/>
      <c r="BVR163" s="137"/>
      <c r="BVS163" s="137"/>
      <c r="BVT163" s="137"/>
      <c r="BVU163" s="137"/>
      <c r="BVV163" s="137"/>
      <c r="BVW163" s="137"/>
      <c r="BVX163" s="137"/>
      <c r="BVY163" s="137"/>
      <c r="BVZ163" s="137"/>
      <c r="BWA163" s="137"/>
      <c r="BWB163" s="137"/>
      <c r="BWC163" s="137"/>
      <c r="BWD163" s="137"/>
      <c r="BWE163" s="137"/>
      <c r="BWF163" s="137"/>
      <c r="BWG163" s="137"/>
      <c r="BWH163" s="137"/>
      <c r="BWI163" s="137"/>
      <c r="BWJ163" s="137"/>
      <c r="BWK163" s="137"/>
      <c r="BWL163" s="137"/>
      <c r="BWM163" s="137"/>
      <c r="BWN163" s="137"/>
      <c r="BWO163" s="137"/>
      <c r="BWP163" s="137"/>
      <c r="BWQ163" s="137"/>
      <c r="BWR163" s="137"/>
      <c r="BWS163" s="137"/>
      <c r="BWT163" s="137"/>
      <c r="BWU163" s="137"/>
      <c r="BWV163" s="137"/>
      <c r="BWW163" s="137"/>
      <c r="BWX163" s="137"/>
      <c r="BWY163" s="137"/>
      <c r="BWZ163" s="137"/>
      <c r="BXA163" s="137"/>
      <c r="BXB163" s="137"/>
      <c r="BXC163" s="137"/>
      <c r="BXD163" s="137"/>
      <c r="BXE163" s="137"/>
      <c r="BXF163" s="137"/>
      <c r="BXG163" s="137"/>
      <c r="BXH163" s="137"/>
      <c r="BXI163" s="137"/>
      <c r="BXJ163" s="137"/>
      <c r="BXK163" s="137"/>
      <c r="BXL163" s="137"/>
      <c r="BXM163" s="137"/>
      <c r="BXN163" s="137"/>
      <c r="BXO163" s="137"/>
      <c r="BXP163" s="137"/>
      <c r="BXQ163" s="137"/>
      <c r="BXR163" s="137"/>
      <c r="BXS163" s="137"/>
      <c r="BXT163" s="137"/>
      <c r="BXU163" s="137"/>
      <c r="BXV163" s="137"/>
      <c r="BXW163" s="137"/>
      <c r="BXX163" s="137"/>
      <c r="BXY163" s="137"/>
      <c r="BXZ163" s="137"/>
      <c r="BYA163" s="137"/>
      <c r="BYB163" s="137"/>
      <c r="BYC163" s="137"/>
      <c r="BYD163" s="137"/>
      <c r="BYE163" s="137"/>
      <c r="BYF163" s="137"/>
      <c r="BYG163" s="137"/>
      <c r="BYH163" s="137"/>
      <c r="BYI163" s="137"/>
      <c r="BYJ163" s="137"/>
      <c r="BYK163" s="137"/>
      <c r="BYL163" s="137"/>
      <c r="BYM163" s="137"/>
      <c r="BYN163" s="137"/>
      <c r="BYO163" s="137"/>
      <c r="BYP163" s="137"/>
      <c r="BYQ163" s="137"/>
      <c r="BYR163" s="137"/>
      <c r="BYS163" s="137"/>
      <c r="BYT163" s="137"/>
      <c r="BYU163" s="137"/>
      <c r="BYV163" s="137"/>
      <c r="BYW163" s="137"/>
      <c r="BYX163" s="137"/>
      <c r="BYY163" s="137"/>
      <c r="BYZ163" s="137"/>
      <c r="BZA163" s="137"/>
      <c r="BZB163" s="137"/>
      <c r="BZC163" s="137"/>
      <c r="BZD163" s="137"/>
      <c r="BZE163" s="137"/>
      <c r="BZF163" s="137"/>
      <c r="BZG163" s="137"/>
      <c r="BZH163" s="137"/>
      <c r="BZI163" s="137"/>
      <c r="BZJ163" s="137"/>
      <c r="BZK163" s="137"/>
      <c r="BZL163" s="137"/>
      <c r="BZM163" s="137"/>
      <c r="BZN163" s="137"/>
      <c r="BZO163" s="137"/>
      <c r="BZP163" s="137"/>
      <c r="BZQ163" s="137"/>
      <c r="BZR163" s="137"/>
      <c r="BZS163" s="137"/>
      <c r="BZT163" s="137"/>
      <c r="BZU163" s="137"/>
      <c r="BZV163" s="137"/>
      <c r="BZW163" s="137"/>
      <c r="BZX163" s="137"/>
      <c r="BZY163" s="137"/>
      <c r="BZZ163" s="137"/>
      <c r="CAA163" s="137"/>
      <c r="CAB163" s="137"/>
      <c r="CAC163" s="137"/>
      <c r="CAD163" s="137"/>
      <c r="CAE163" s="137"/>
      <c r="CAF163" s="137"/>
      <c r="CAG163" s="137"/>
      <c r="CAH163" s="137"/>
      <c r="CAI163" s="137"/>
      <c r="CAJ163" s="137"/>
      <c r="CAK163" s="137"/>
      <c r="CAL163" s="137"/>
      <c r="CAM163" s="137"/>
      <c r="CAN163" s="137"/>
      <c r="CAO163" s="137"/>
      <c r="CAP163" s="137"/>
      <c r="CAQ163" s="137"/>
      <c r="CAR163" s="137"/>
      <c r="CAS163" s="137"/>
      <c r="CAT163" s="137"/>
      <c r="CAU163" s="137"/>
      <c r="CAV163" s="137"/>
      <c r="CAW163" s="137"/>
      <c r="CAX163" s="137"/>
      <c r="CAY163" s="137"/>
      <c r="CAZ163" s="137"/>
      <c r="CBA163" s="137"/>
      <c r="CBB163" s="137"/>
      <c r="CBC163" s="137"/>
      <c r="CBD163" s="137"/>
      <c r="CBE163" s="137"/>
      <c r="CBF163" s="137"/>
      <c r="CBG163" s="137"/>
      <c r="CBH163" s="137"/>
      <c r="CBI163" s="137"/>
      <c r="CBJ163" s="137"/>
      <c r="CBK163" s="137"/>
      <c r="CBL163" s="137"/>
      <c r="CBM163" s="137"/>
      <c r="CBN163" s="137"/>
      <c r="CBO163" s="137"/>
      <c r="CBP163" s="137"/>
      <c r="CBQ163" s="137"/>
      <c r="CBR163" s="137"/>
      <c r="CBS163" s="137"/>
      <c r="CBT163" s="137"/>
      <c r="CBU163" s="137"/>
      <c r="CBV163" s="137"/>
      <c r="CBW163" s="137"/>
      <c r="CBX163" s="137"/>
      <c r="CBY163" s="137"/>
      <c r="CBZ163" s="137"/>
      <c r="CCA163" s="137"/>
      <c r="CCB163" s="137"/>
      <c r="CCC163" s="137"/>
      <c r="CCD163" s="137"/>
      <c r="CCE163" s="137"/>
      <c r="CCF163" s="137"/>
      <c r="CCG163" s="137"/>
      <c r="CCH163" s="137"/>
      <c r="CCI163" s="137"/>
      <c r="CCJ163" s="137"/>
      <c r="CCK163" s="137"/>
      <c r="CCL163" s="137"/>
      <c r="CCM163" s="137"/>
      <c r="CCN163" s="137"/>
      <c r="CCO163" s="137"/>
      <c r="CCP163" s="137"/>
      <c r="CCQ163" s="137"/>
      <c r="CCR163" s="137"/>
      <c r="CCS163" s="137"/>
      <c r="CCT163" s="137"/>
      <c r="CCU163" s="137"/>
      <c r="CCV163" s="137"/>
      <c r="CCW163" s="137"/>
      <c r="CCX163" s="137"/>
      <c r="CCY163" s="137"/>
      <c r="CCZ163" s="137"/>
      <c r="CDA163" s="137"/>
      <c r="CDB163" s="137"/>
      <c r="CDC163" s="137"/>
      <c r="CDD163" s="137"/>
      <c r="CDE163" s="137"/>
      <c r="CDF163" s="137"/>
      <c r="CDG163" s="137"/>
      <c r="CDH163" s="137"/>
      <c r="CDI163" s="137"/>
      <c r="CDJ163" s="137"/>
      <c r="CDK163" s="137"/>
      <c r="CDL163" s="137"/>
      <c r="CDM163" s="137"/>
      <c r="CDN163" s="137"/>
      <c r="CDO163" s="137"/>
      <c r="CDP163" s="137"/>
      <c r="CDQ163" s="137"/>
      <c r="CDR163" s="137"/>
      <c r="CDS163" s="137"/>
      <c r="CDT163" s="137"/>
      <c r="CDU163" s="137"/>
      <c r="CDV163" s="137"/>
      <c r="CDW163" s="137"/>
      <c r="CDX163" s="137"/>
      <c r="CDY163" s="137"/>
      <c r="CDZ163" s="137"/>
      <c r="CEA163" s="137"/>
      <c r="CEB163" s="137"/>
      <c r="CEC163" s="137"/>
      <c r="CED163" s="137"/>
      <c r="CEE163" s="137"/>
      <c r="CEF163" s="137"/>
      <c r="CEG163" s="137"/>
      <c r="CEH163" s="137"/>
      <c r="CEI163" s="137"/>
      <c r="CEJ163" s="137"/>
      <c r="CEK163" s="137"/>
      <c r="CEL163" s="137"/>
      <c r="CEM163" s="137"/>
      <c r="CEN163" s="137"/>
      <c r="CEO163" s="137"/>
      <c r="CEP163" s="137"/>
      <c r="CEQ163" s="137"/>
      <c r="CER163" s="137"/>
      <c r="CES163" s="137"/>
      <c r="CET163" s="137"/>
      <c r="CEU163" s="137"/>
      <c r="CEV163" s="137"/>
      <c r="CEW163" s="137"/>
      <c r="CEX163" s="137"/>
      <c r="CEY163" s="137"/>
      <c r="CEZ163" s="137"/>
      <c r="CFA163" s="137"/>
      <c r="CFB163" s="137"/>
      <c r="CFC163" s="137"/>
      <c r="CFD163" s="137"/>
      <c r="CFE163" s="137"/>
      <c r="CFF163" s="137"/>
      <c r="CFG163" s="137"/>
      <c r="CFH163" s="137"/>
      <c r="CFI163" s="137"/>
      <c r="CFJ163" s="137"/>
      <c r="CFK163" s="137"/>
      <c r="CFL163" s="137"/>
      <c r="CFM163" s="137"/>
      <c r="CFN163" s="137"/>
      <c r="CFO163" s="137"/>
      <c r="CFP163" s="137"/>
      <c r="CFQ163" s="137"/>
      <c r="CFR163" s="137"/>
      <c r="CFS163" s="137"/>
      <c r="CFT163" s="137"/>
      <c r="CFU163" s="137"/>
      <c r="CFV163" s="137"/>
      <c r="CFW163" s="137"/>
      <c r="CFX163" s="137"/>
      <c r="CFY163" s="137"/>
      <c r="CFZ163" s="137"/>
      <c r="CGA163" s="137"/>
      <c r="CGB163" s="137"/>
      <c r="CGC163" s="137"/>
      <c r="CGD163" s="137"/>
      <c r="CGE163" s="137"/>
      <c r="CGF163" s="137"/>
      <c r="CGG163" s="137"/>
      <c r="CGH163" s="137"/>
      <c r="CGI163" s="137"/>
      <c r="CGJ163" s="137"/>
      <c r="CGK163" s="137"/>
      <c r="CGL163" s="137"/>
      <c r="CGM163" s="137"/>
      <c r="CGN163" s="137"/>
      <c r="CGO163" s="137"/>
      <c r="CGP163" s="137"/>
      <c r="CGQ163" s="137"/>
      <c r="CGR163" s="137"/>
      <c r="CGS163" s="137"/>
      <c r="CGT163" s="137"/>
      <c r="CGU163" s="137"/>
      <c r="CGV163" s="137"/>
      <c r="CGW163" s="137"/>
      <c r="CGX163" s="137"/>
      <c r="CGY163" s="137"/>
      <c r="CGZ163" s="137"/>
      <c r="CHA163" s="137"/>
      <c r="CHB163" s="137"/>
      <c r="CHC163" s="137"/>
      <c r="CHD163" s="137"/>
      <c r="CHE163" s="137"/>
      <c r="CHF163" s="137"/>
      <c r="CHG163" s="137"/>
      <c r="CHH163" s="137"/>
      <c r="CHI163" s="137"/>
      <c r="CHJ163" s="137"/>
      <c r="CHK163" s="137"/>
      <c r="CHL163" s="137"/>
      <c r="CHM163" s="137"/>
      <c r="CHN163" s="137"/>
      <c r="CHO163" s="137"/>
      <c r="CHP163" s="137"/>
      <c r="CHQ163" s="137"/>
      <c r="CHR163" s="137"/>
      <c r="CHS163" s="137"/>
      <c r="CHT163" s="137"/>
      <c r="CHU163" s="137"/>
      <c r="CHV163" s="137"/>
      <c r="CHW163" s="137"/>
      <c r="CHX163" s="137"/>
      <c r="CHY163" s="137"/>
      <c r="CHZ163" s="137"/>
      <c r="CIA163" s="137"/>
      <c r="CIB163" s="137"/>
      <c r="CIC163" s="137"/>
      <c r="CID163" s="137"/>
      <c r="CIE163" s="137"/>
      <c r="CIF163" s="137"/>
      <c r="CIG163" s="137"/>
      <c r="CIH163" s="137"/>
      <c r="CII163" s="137"/>
      <c r="CIJ163" s="137"/>
      <c r="CIK163" s="137"/>
      <c r="CIL163" s="137"/>
      <c r="CIM163" s="137"/>
      <c r="CIN163" s="137"/>
      <c r="CIO163" s="137"/>
      <c r="CIP163" s="137"/>
      <c r="CIQ163" s="137"/>
      <c r="CIR163" s="137"/>
      <c r="CIS163" s="137"/>
      <c r="CIT163" s="137"/>
      <c r="CIU163" s="137"/>
      <c r="CIV163" s="137"/>
      <c r="CIW163" s="137"/>
      <c r="CIX163" s="137"/>
      <c r="CIY163" s="137"/>
      <c r="CIZ163" s="137"/>
      <c r="CJA163" s="137"/>
      <c r="CJB163" s="137"/>
      <c r="CJC163" s="137"/>
      <c r="CJD163" s="137"/>
      <c r="CJE163" s="137"/>
      <c r="CJF163" s="137"/>
      <c r="CJG163" s="137"/>
      <c r="CJH163" s="137"/>
      <c r="CJI163" s="137"/>
      <c r="CJJ163" s="137"/>
      <c r="CJK163" s="137"/>
      <c r="CJL163" s="137"/>
      <c r="CJM163" s="137"/>
      <c r="CJN163" s="137"/>
      <c r="CJO163" s="137"/>
      <c r="CJP163" s="137"/>
      <c r="CJQ163" s="137"/>
      <c r="CJR163" s="137"/>
      <c r="CJS163" s="137"/>
      <c r="CJT163" s="137"/>
      <c r="CJU163" s="137"/>
      <c r="CJV163" s="137"/>
      <c r="CJW163" s="137"/>
      <c r="CJX163" s="137"/>
      <c r="CJY163" s="137"/>
      <c r="CJZ163" s="137"/>
      <c r="CKA163" s="137"/>
      <c r="CKB163" s="137"/>
      <c r="CKC163" s="137"/>
      <c r="CKD163" s="137"/>
      <c r="CKE163" s="137"/>
      <c r="CKF163" s="137"/>
      <c r="CKG163" s="137"/>
      <c r="CKH163" s="137"/>
      <c r="CKI163" s="137"/>
      <c r="CKJ163" s="137"/>
      <c r="CKK163" s="137"/>
      <c r="CKL163" s="137"/>
      <c r="CKM163" s="137"/>
      <c r="CKN163" s="137"/>
      <c r="CKO163" s="137"/>
      <c r="CKP163" s="137"/>
      <c r="CKQ163" s="137"/>
      <c r="CKR163" s="137"/>
      <c r="CKS163" s="137"/>
      <c r="CKT163" s="137"/>
      <c r="CKU163" s="137"/>
      <c r="CKV163" s="137"/>
      <c r="CKW163" s="137"/>
      <c r="CKX163" s="137"/>
      <c r="CKY163" s="137"/>
      <c r="CKZ163" s="137"/>
      <c r="CLA163" s="137"/>
      <c r="CLB163" s="137"/>
      <c r="CLC163" s="137"/>
      <c r="CLD163" s="137"/>
      <c r="CLE163" s="137"/>
      <c r="CLF163" s="137"/>
      <c r="CLG163" s="137"/>
      <c r="CLH163" s="137"/>
      <c r="CLI163" s="137"/>
      <c r="CLJ163" s="137"/>
      <c r="CLK163" s="137"/>
      <c r="CLL163" s="137"/>
      <c r="CLM163" s="137"/>
      <c r="CLN163" s="137"/>
      <c r="CLO163" s="137"/>
      <c r="CLP163" s="137"/>
      <c r="CLQ163" s="137"/>
      <c r="CLR163" s="137"/>
      <c r="CLS163" s="137"/>
      <c r="CLT163" s="137"/>
      <c r="CLU163" s="137"/>
      <c r="CLV163" s="137"/>
      <c r="CLW163" s="137"/>
      <c r="CLX163" s="137"/>
      <c r="CLY163" s="137"/>
      <c r="CLZ163" s="137"/>
      <c r="CMA163" s="137"/>
      <c r="CMB163" s="137"/>
      <c r="CMC163" s="137"/>
      <c r="CMD163" s="137"/>
      <c r="CME163" s="137"/>
      <c r="CMF163" s="137"/>
      <c r="CMG163" s="137"/>
      <c r="CMH163" s="137"/>
      <c r="CMI163" s="137"/>
      <c r="CMJ163" s="137"/>
      <c r="CMK163" s="137"/>
      <c r="CML163" s="137"/>
      <c r="CMM163" s="137"/>
      <c r="CMN163" s="137"/>
      <c r="CMO163" s="137"/>
      <c r="CMP163" s="137"/>
      <c r="CMQ163" s="137"/>
      <c r="CMR163" s="137"/>
      <c r="CMS163" s="137"/>
      <c r="CMT163" s="137"/>
      <c r="CMU163" s="137"/>
      <c r="CMV163" s="137"/>
      <c r="CMW163" s="137"/>
      <c r="CMX163" s="137"/>
      <c r="CMY163" s="137"/>
      <c r="CMZ163" s="137"/>
      <c r="CNA163" s="137"/>
      <c r="CNB163" s="137"/>
      <c r="CNC163" s="137"/>
      <c r="CND163" s="137"/>
      <c r="CNE163" s="137"/>
      <c r="CNF163" s="137"/>
      <c r="CNG163" s="137"/>
      <c r="CNH163" s="137"/>
      <c r="CNI163" s="137"/>
      <c r="CNJ163" s="137"/>
      <c r="CNK163" s="137"/>
      <c r="CNL163" s="137"/>
      <c r="CNM163" s="137"/>
      <c r="CNN163" s="137"/>
      <c r="CNO163" s="137"/>
      <c r="CNP163" s="137"/>
      <c r="CNQ163" s="137"/>
      <c r="CNR163" s="137"/>
      <c r="CNS163" s="137"/>
      <c r="CNT163" s="137"/>
      <c r="CNU163" s="137"/>
      <c r="CNV163" s="137"/>
      <c r="CNW163" s="137"/>
      <c r="CNX163" s="137"/>
      <c r="CNY163" s="137"/>
      <c r="CNZ163" s="137"/>
      <c r="COA163" s="137"/>
      <c r="COB163" s="137"/>
      <c r="COC163" s="137"/>
      <c r="COD163" s="137"/>
      <c r="COE163" s="137"/>
      <c r="COF163" s="137"/>
      <c r="COG163" s="137"/>
      <c r="COH163" s="137"/>
      <c r="COI163" s="137"/>
      <c r="COJ163" s="137"/>
      <c r="COK163" s="137"/>
      <c r="COL163" s="137"/>
      <c r="COM163" s="137"/>
      <c r="CON163" s="137"/>
      <c r="COO163" s="137"/>
      <c r="COP163" s="137"/>
      <c r="COQ163" s="137"/>
      <c r="COR163" s="137"/>
      <c r="COS163" s="137"/>
      <c r="COT163" s="137"/>
      <c r="COU163" s="137"/>
      <c r="COV163" s="137"/>
      <c r="COW163" s="137"/>
      <c r="COX163" s="137"/>
      <c r="COY163" s="137"/>
      <c r="COZ163" s="137"/>
      <c r="CPA163" s="137"/>
      <c r="CPB163" s="137"/>
      <c r="CPC163" s="137"/>
      <c r="CPD163" s="137"/>
      <c r="CPE163" s="137"/>
      <c r="CPF163" s="137"/>
      <c r="CPG163" s="137"/>
      <c r="CPH163" s="137"/>
      <c r="CPI163" s="137"/>
      <c r="CPJ163" s="137"/>
      <c r="CPK163" s="137"/>
      <c r="CPL163" s="137"/>
      <c r="CPM163" s="137"/>
      <c r="CPN163" s="137"/>
      <c r="CPO163" s="137"/>
      <c r="CPP163" s="137"/>
      <c r="CPQ163" s="137"/>
      <c r="CPR163" s="137"/>
      <c r="CPS163" s="137"/>
      <c r="CPT163" s="137"/>
      <c r="CPU163" s="137"/>
      <c r="CPV163" s="137"/>
      <c r="CPW163" s="137"/>
      <c r="CPX163" s="137"/>
      <c r="CPY163" s="137"/>
      <c r="CPZ163" s="137"/>
      <c r="CQA163" s="137"/>
      <c r="CQB163" s="137"/>
      <c r="CQC163" s="137"/>
      <c r="CQD163" s="137"/>
      <c r="CQE163" s="137"/>
      <c r="CQF163" s="137"/>
      <c r="CQG163" s="137"/>
      <c r="CQH163" s="137"/>
      <c r="CQI163" s="137"/>
      <c r="CQJ163" s="137"/>
      <c r="CQK163" s="137"/>
      <c r="CQL163" s="137"/>
      <c r="CQM163" s="137"/>
      <c r="CQN163" s="137"/>
      <c r="CQO163" s="137"/>
      <c r="CQP163" s="137"/>
      <c r="CQQ163" s="137"/>
      <c r="CQR163" s="137"/>
      <c r="CQS163" s="137"/>
      <c r="CQT163" s="137"/>
      <c r="CQU163" s="137"/>
      <c r="CQV163" s="137"/>
      <c r="CQW163" s="137"/>
      <c r="CQX163" s="137"/>
      <c r="CQY163" s="137"/>
      <c r="CQZ163" s="137"/>
      <c r="CRA163" s="137"/>
      <c r="CRB163" s="137"/>
      <c r="CRC163" s="137"/>
      <c r="CRD163" s="137"/>
      <c r="CRE163" s="137"/>
      <c r="CRF163" s="137"/>
      <c r="CRG163" s="137"/>
      <c r="CRH163" s="137"/>
      <c r="CRI163" s="137"/>
      <c r="CRJ163" s="137"/>
      <c r="CRK163" s="137"/>
      <c r="CRL163" s="137"/>
      <c r="CRM163" s="137"/>
      <c r="CRN163" s="137"/>
      <c r="CRO163" s="137"/>
      <c r="CRP163" s="137"/>
      <c r="CRQ163" s="137"/>
      <c r="CRR163" s="137"/>
      <c r="CRS163" s="137"/>
      <c r="CRT163" s="137"/>
      <c r="CRU163" s="137"/>
      <c r="CRV163" s="137"/>
      <c r="CRW163" s="137"/>
      <c r="CRX163" s="137"/>
      <c r="CRY163" s="137"/>
      <c r="CRZ163" s="137"/>
      <c r="CSA163" s="137"/>
      <c r="CSB163" s="137"/>
      <c r="CSC163" s="137"/>
      <c r="CSD163" s="137"/>
      <c r="CSE163" s="137"/>
      <c r="CSF163" s="137"/>
      <c r="CSG163" s="137"/>
      <c r="CSH163" s="137"/>
      <c r="CSI163" s="137"/>
      <c r="CSJ163" s="137"/>
      <c r="CSK163" s="137"/>
      <c r="CSL163" s="137"/>
      <c r="CSM163" s="137"/>
      <c r="CSN163" s="137"/>
      <c r="CSO163" s="137"/>
      <c r="CSP163" s="137"/>
      <c r="CSQ163" s="137"/>
      <c r="CSR163" s="137"/>
      <c r="CSS163" s="137"/>
      <c r="CST163" s="137"/>
      <c r="CSU163" s="137"/>
      <c r="CSV163" s="137"/>
      <c r="CSW163" s="137"/>
      <c r="CSX163" s="137"/>
      <c r="CSY163" s="137"/>
      <c r="CSZ163" s="137"/>
      <c r="CTA163" s="137"/>
      <c r="CTB163" s="137"/>
      <c r="CTC163" s="137"/>
      <c r="CTD163" s="137"/>
      <c r="CTE163" s="137"/>
      <c r="CTF163" s="137"/>
      <c r="CTG163" s="137"/>
      <c r="CTH163" s="137"/>
      <c r="CTI163" s="137"/>
      <c r="CTJ163" s="137"/>
      <c r="CTK163" s="137"/>
      <c r="CTL163" s="137"/>
      <c r="CTM163" s="137"/>
      <c r="CTN163" s="137"/>
      <c r="CTO163" s="137"/>
      <c r="CTP163" s="137"/>
      <c r="CTQ163" s="137"/>
      <c r="CTR163" s="137"/>
      <c r="CTS163" s="137"/>
      <c r="CTT163" s="137"/>
      <c r="CTU163" s="137"/>
      <c r="CTV163" s="137"/>
      <c r="CTW163" s="137"/>
      <c r="CTX163" s="137"/>
      <c r="CTY163" s="137"/>
      <c r="CTZ163" s="137"/>
      <c r="CUA163" s="137"/>
      <c r="CUB163" s="137"/>
      <c r="CUC163" s="137"/>
      <c r="CUD163" s="137"/>
      <c r="CUE163" s="137"/>
      <c r="CUF163" s="137"/>
      <c r="CUG163" s="137"/>
      <c r="CUH163" s="137"/>
      <c r="CUI163" s="137"/>
      <c r="CUJ163" s="137"/>
      <c r="CUK163" s="137"/>
      <c r="CUL163" s="137"/>
      <c r="CUM163" s="137"/>
      <c r="CUN163" s="137"/>
      <c r="CUO163" s="137"/>
      <c r="CUP163" s="137"/>
      <c r="CUQ163" s="137"/>
      <c r="CUR163" s="137"/>
      <c r="CUS163" s="137"/>
      <c r="CUT163" s="137"/>
      <c r="CUU163" s="137"/>
      <c r="CUV163" s="137"/>
      <c r="CUW163" s="137"/>
      <c r="CUX163" s="137"/>
      <c r="CUY163" s="137"/>
      <c r="CUZ163" s="137"/>
      <c r="CVA163" s="137"/>
      <c r="CVB163" s="137"/>
      <c r="CVC163" s="137"/>
      <c r="CVD163" s="137"/>
      <c r="CVE163" s="137"/>
      <c r="CVF163" s="137"/>
      <c r="CVG163" s="137"/>
      <c r="CVH163" s="137"/>
      <c r="CVI163" s="137"/>
      <c r="CVJ163" s="137"/>
      <c r="CVK163" s="137"/>
      <c r="CVL163" s="137"/>
      <c r="CVM163" s="137"/>
      <c r="CVN163" s="137"/>
      <c r="CVO163" s="137"/>
      <c r="CVP163" s="137"/>
      <c r="CVQ163" s="137"/>
      <c r="CVR163" s="137"/>
      <c r="CVS163" s="137"/>
      <c r="CVT163" s="137"/>
      <c r="CVU163" s="137"/>
      <c r="CVV163" s="137"/>
      <c r="CVW163" s="137"/>
      <c r="CVX163" s="137"/>
      <c r="CVY163" s="137"/>
      <c r="CVZ163" s="137"/>
      <c r="CWA163" s="137"/>
      <c r="CWB163" s="137"/>
      <c r="CWC163" s="137"/>
      <c r="CWD163" s="137"/>
      <c r="CWE163" s="137"/>
      <c r="CWF163" s="137"/>
      <c r="CWG163" s="137"/>
      <c r="CWH163" s="137"/>
      <c r="CWI163" s="137"/>
      <c r="CWJ163" s="137"/>
      <c r="CWK163" s="137"/>
      <c r="CWL163" s="137"/>
      <c r="CWM163" s="137"/>
      <c r="CWN163" s="137"/>
      <c r="CWO163" s="137"/>
      <c r="CWP163" s="137"/>
      <c r="CWQ163" s="137"/>
      <c r="CWR163" s="137"/>
      <c r="CWS163" s="137"/>
      <c r="CWT163" s="137"/>
      <c r="CWU163" s="137"/>
      <c r="CWV163" s="137"/>
      <c r="CWW163" s="137"/>
      <c r="CWX163" s="137"/>
      <c r="CWY163" s="137"/>
      <c r="CWZ163" s="137"/>
      <c r="CXA163" s="137"/>
      <c r="CXB163" s="137"/>
      <c r="CXC163" s="137"/>
      <c r="CXD163" s="137"/>
      <c r="CXE163" s="137"/>
      <c r="CXF163" s="137"/>
      <c r="CXG163" s="137"/>
      <c r="CXH163" s="137"/>
      <c r="CXI163" s="137"/>
      <c r="CXJ163" s="137"/>
      <c r="CXK163" s="137"/>
      <c r="CXL163" s="137"/>
      <c r="CXM163" s="137"/>
      <c r="CXN163" s="137"/>
      <c r="CXO163" s="137"/>
      <c r="CXP163" s="137"/>
      <c r="CXQ163" s="137"/>
      <c r="CXR163" s="137"/>
      <c r="CXS163" s="137"/>
      <c r="CXT163" s="137"/>
      <c r="CXU163" s="137"/>
      <c r="CXV163" s="137"/>
      <c r="CXW163" s="137"/>
      <c r="CXX163" s="137"/>
      <c r="CXY163" s="137"/>
      <c r="CXZ163" s="137"/>
      <c r="CYA163" s="137"/>
      <c r="CYB163" s="137"/>
      <c r="CYC163" s="137"/>
      <c r="CYD163" s="137"/>
      <c r="CYE163" s="137"/>
      <c r="CYF163" s="137"/>
      <c r="CYG163" s="137"/>
      <c r="CYH163" s="137"/>
      <c r="CYI163" s="137"/>
      <c r="CYJ163" s="137"/>
      <c r="CYK163" s="137"/>
      <c r="CYL163" s="137"/>
      <c r="CYM163" s="137"/>
      <c r="CYN163" s="137"/>
      <c r="CYO163" s="137"/>
      <c r="CYP163" s="137"/>
      <c r="CYQ163" s="137"/>
      <c r="CYR163" s="137"/>
      <c r="CYS163" s="137"/>
      <c r="CYT163" s="137"/>
      <c r="CYU163" s="137"/>
      <c r="CYV163" s="137"/>
      <c r="CYW163" s="137"/>
      <c r="CYX163" s="137"/>
      <c r="CYY163" s="137"/>
      <c r="CYZ163" s="137"/>
      <c r="CZA163" s="137"/>
      <c r="CZB163" s="137"/>
      <c r="CZC163" s="137"/>
      <c r="CZD163" s="137"/>
      <c r="CZE163" s="137"/>
      <c r="CZF163" s="137"/>
      <c r="CZG163" s="137"/>
      <c r="CZH163" s="137"/>
      <c r="CZI163" s="137"/>
      <c r="CZJ163" s="137"/>
      <c r="CZK163" s="137"/>
      <c r="CZL163" s="137"/>
      <c r="CZM163" s="137"/>
      <c r="CZN163" s="137"/>
      <c r="CZO163" s="137"/>
      <c r="CZP163" s="137"/>
      <c r="CZQ163" s="137"/>
      <c r="CZR163" s="137"/>
      <c r="CZS163" s="137"/>
      <c r="CZT163" s="137"/>
      <c r="CZU163" s="137"/>
      <c r="CZV163" s="137"/>
      <c r="CZW163" s="137"/>
      <c r="CZX163" s="137"/>
      <c r="CZY163" s="137"/>
      <c r="CZZ163" s="137"/>
      <c r="DAA163" s="137"/>
      <c r="DAB163" s="137"/>
      <c r="DAC163" s="137"/>
      <c r="DAD163" s="137"/>
      <c r="DAE163" s="137"/>
      <c r="DAF163" s="137"/>
      <c r="DAG163" s="137"/>
      <c r="DAH163" s="137"/>
      <c r="DAI163" s="137"/>
      <c r="DAJ163" s="137"/>
      <c r="DAK163" s="137"/>
      <c r="DAL163" s="137"/>
      <c r="DAM163" s="137"/>
      <c r="DAN163" s="137"/>
      <c r="DAO163" s="137"/>
      <c r="DAP163" s="137"/>
      <c r="DAQ163" s="137"/>
      <c r="DAR163" s="137"/>
      <c r="DAS163" s="137"/>
      <c r="DAT163" s="137"/>
      <c r="DAU163" s="137"/>
      <c r="DAV163" s="137"/>
      <c r="DAW163" s="137"/>
      <c r="DAX163" s="137"/>
      <c r="DAY163" s="137"/>
      <c r="DAZ163" s="137"/>
      <c r="DBA163" s="137"/>
      <c r="DBB163" s="137"/>
      <c r="DBC163" s="137"/>
      <c r="DBD163" s="137"/>
      <c r="DBE163" s="137"/>
      <c r="DBF163" s="137"/>
      <c r="DBG163" s="137"/>
      <c r="DBH163" s="137"/>
      <c r="DBI163" s="137"/>
      <c r="DBJ163" s="137"/>
      <c r="DBK163" s="137"/>
      <c r="DBL163" s="137"/>
      <c r="DBM163" s="137"/>
      <c r="DBN163" s="137"/>
      <c r="DBO163" s="137"/>
      <c r="DBP163" s="137"/>
      <c r="DBQ163" s="137"/>
      <c r="DBR163" s="137"/>
      <c r="DBS163" s="137"/>
      <c r="DBT163" s="137"/>
      <c r="DBU163" s="137"/>
      <c r="DBV163" s="137"/>
      <c r="DBW163" s="137"/>
      <c r="DBX163" s="137"/>
      <c r="DBY163" s="137"/>
      <c r="DBZ163" s="137"/>
      <c r="DCA163" s="137"/>
      <c r="DCB163" s="137"/>
      <c r="DCC163" s="137"/>
      <c r="DCD163" s="137"/>
      <c r="DCE163" s="137"/>
      <c r="DCF163" s="137"/>
      <c r="DCG163" s="137"/>
      <c r="DCH163" s="137"/>
      <c r="DCI163" s="137"/>
      <c r="DCJ163" s="137"/>
      <c r="DCK163" s="137"/>
      <c r="DCL163" s="137"/>
      <c r="DCM163" s="137"/>
      <c r="DCN163" s="137"/>
      <c r="DCO163" s="137"/>
      <c r="DCP163" s="137"/>
      <c r="DCQ163" s="137"/>
      <c r="DCR163" s="137"/>
      <c r="DCS163" s="137"/>
      <c r="DCT163" s="137"/>
      <c r="DCU163" s="137"/>
      <c r="DCV163" s="137"/>
      <c r="DCW163" s="137"/>
      <c r="DCX163" s="137"/>
      <c r="DCY163" s="137"/>
      <c r="DCZ163" s="137"/>
      <c r="DDA163" s="137"/>
      <c r="DDB163" s="137"/>
      <c r="DDC163" s="137"/>
      <c r="DDD163" s="137"/>
      <c r="DDE163" s="137"/>
      <c r="DDF163" s="137"/>
      <c r="DDG163" s="137"/>
      <c r="DDH163" s="137"/>
      <c r="DDI163" s="137"/>
      <c r="DDJ163" s="137"/>
      <c r="DDK163" s="137"/>
      <c r="DDL163" s="137"/>
      <c r="DDM163" s="137"/>
      <c r="DDN163" s="137"/>
      <c r="DDO163" s="137"/>
      <c r="DDP163" s="137"/>
      <c r="DDQ163" s="137"/>
      <c r="DDR163" s="137"/>
      <c r="DDS163" s="137"/>
      <c r="DDT163" s="137"/>
      <c r="DDU163" s="137"/>
      <c r="DDV163" s="137"/>
      <c r="DDW163" s="137"/>
      <c r="DDX163" s="137"/>
      <c r="DDY163" s="137"/>
      <c r="DDZ163" s="137"/>
      <c r="DEA163" s="137"/>
      <c r="DEB163" s="137"/>
      <c r="DEC163" s="137"/>
      <c r="DED163" s="137"/>
      <c r="DEE163" s="137"/>
      <c r="DEF163" s="137"/>
      <c r="DEG163" s="137"/>
      <c r="DEH163" s="137"/>
      <c r="DEI163" s="137"/>
      <c r="DEJ163" s="137"/>
      <c r="DEK163" s="137"/>
      <c r="DEL163" s="137"/>
      <c r="DEM163" s="137"/>
      <c r="DEN163" s="137"/>
      <c r="DEO163" s="137"/>
      <c r="DEP163" s="137"/>
      <c r="DEQ163" s="137"/>
      <c r="DER163" s="137"/>
      <c r="DES163" s="137"/>
      <c r="DET163" s="137"/>
      <c r="DEU163" s="137"/>
      <c r="DEV163" s="137"/>
      <c r="DEW163" s="137"/>
      <c r="DEX163" s="137"/>
      <c r="DEY163" s="137"/>
      <c r="DEZ163" s="137"/>
      <c r="DFA163" s="137"/>
      <c r="DFB163" s="137"/>
      <c r="DFC163" s="137"/>
      <c r="DFD163" s="137"/>
      <c r="DFE163" s="137"/>
      <c r="DFF163" s="137"/>
      <c r="DFG163" s="137"/>
      <c r="DFH163" s="137"/>
      <c r="DFI163" s="137"/>
      <c r="DFJ163" s="137"/>
      <c r="DFK163" s="137"/>
      <c r="DFL163" s="137"/>
      <c r="DFM163" s="137"/>
      <c r="DFN163" s="137"/>
      <c r="DFO163" s="137"/>
      <c r="DFP163" s="137"/>
      <c r="DFQ163" s="137"/>
      <c r="DFR163" s="137"/>
      <c r="DFS163" s="137"/>
      <c r="DFT163" s="137"/>
      <c r="DFU163" s="137"/>
      <c r="DFV163" s="137"/>
      <c r="DFW163" s="137"/>
      <c r="DFX163" s="137"/>
      <c r="DFY163" s="137"/>
      <c r="DFZ163" s="137"/>
      <c r="DGA163" s="137"/>
      <c r="DGB163" s="137"/>
      <c r="DGC163" s="137"/>
      <c r="DGD163" s="137"/>
      <c r="DGE163" s="137"/>
      <c r="DGF163" s="137"/>
      <c r="DGG163" s="137"/>
      <c r="DGH163" s="137"/>
      <c r="DGI163" s="137"/>
      <c r="DGJ163" s="137"/>
      <c r="DGK163" s="137"/>
      <c r="DGL163" s="137"/>
      <c r="DGM163" s="137"/>
      <c r="DGN163" s="137"/>
      <c r="DGO163" s="137"/>
      <c r="DGP163" s="137"/>
      <c r="DGQ163" s="137"/>
      <c r="DGR163" s="137"/>
      <c r="DGS163" s="137"/>
      <c r="DGT163" s="137"/>
      <c r="DGU163" s="137"/>
      <c r="DGV163" s="137"/>
      <c r="DGW163" s="137"/>
      <c r="DGX163" s="137"/>
      <c r="DGY163" s="137"/>
      <c r="DGZ163" s="137"/>
      <c r="DHA163" s="137"/>
      <c r="DHB163" s="137"/>
      <c r="DHC163" s="137"/>
      <c r="DHD163" s="137"/>
      <c r="DHE163" s="137"/>
      <c r="DHF163" s="137"/>
      <c r="DHG163" s="137"/>
      <c r="DHH163" s="137"/>
      <c r="DHI163" s="137"/>
      <c r="DHJ163" s="137"/>
      <c r="DHK163" s="137"/>
      <c r="DHL163" s="137"/>
      <c r="DHM163" s="137"/>
      <c r="DHN163" s="137"/>
      <c r="DHO163" s="137"/>
      <c r="DHP163" s="137"/>
      <c r="DHQ163" s="137"/>
      <c r="DHR163" s="137"/>
      <c r="DHS163" s="137"/>
      <c r="DHT163" s="137"/>
      <c r="DHU163" s="137"/>
      <c r="DHV163" s="137"/>
      <c r="DHW163" s="137"/>
      <c r="DHX163" s="137"/>
      <c r="DHY163" s="137"/>
      <c r="DHZ163" s="137"/>
      <c r="DIA163" s="137"/>
      <c r="DIB163" s="137"/>
      <c r="DIC163" s="137"/>
      <c r="DID163" s="137"/>
      <c r="DIE163" s="137"/>
      <c r="DIF163" s="137"/>
      <c r="DIG163" s="137"/>
      <c r="DIH163" s="137"/>
      <c r="DII163" s="137"/>
      <c r="DIJ163" s="137"/>
      <c r="DIK163" s="137"/>
      <c r="DIL163" s="137"/>
      <c r="DIM163" s="137"/>
      <c r="DIN163" s="137"/>
      <c r="DIO163" s="137"/>
      <c r="DIP163" s="137"/>
      <c r="DIQ163" s="137"/>
      <c r="DIR163" s="137"/>
      <c r="DIS163" s="137"/>
      <c r="DIT163" s="137"/>
      <c r="DIU163" s="137"/>
      <c r="DIV163" s="137"/>
      <c r="DIW163" s="137"/>
      <c r="DIX163" s="137"/>
      <c r="DIY163" s="137"/>
      <c r="DIZ163" s="137"/>
      <c r="DJA163" s="137"/>
      <c r="DJB163" s="137"/>
      <c r="DJC163" s="137"/>
      <c r="DJD163" s="137"/>
      <c r="DJE163" s="137"/>
      <c r="DJF163" s="137"/>
      <c r="DJG163" s="137"/>
      <c r="DJH163" s="137"/>
      <c r="DJI163" s="137"/>
      <c r="DJJ163" s="137"/>
      <c r="DJK163" s="137"/>
      <c r="DJL163" s="137"/>
      <c r="DJM163" s="137"/>
      <c r="DJN163" s="137"/>
      <c r="DJO163" s="137"/>
      <c r="DJP163" s="137"/>
      <c r="DJQ163" s="137"/>
      <c r="DJR163" s="137"/>
      <c r="DJS163" s="137"/>
      <c r="DJT163" s="137"/>
      <c r="DJU163" s="137"/>
      <c r="DJV163" s="137"/>
      <c r="DJW163" s="137"/>
      <c r="DJX163" s="137"/>
      <c r="DJY163" s="137"/>
      <c r="DJZ163" s="137"/>
      <c r="DKA163" s="137"/>
      <c r="DKB163" s="137"/>
      <c r="DKC163" s="137"/>
      <c r="DKD163" s="137"/>
      <c r="DKE163" s="137"/>
      <c r="DKF163" s="137"/>
      <c r="DKG163" s="137"/>
      <c r="DKH163" s="137"/>
      <c r="DKI163" s="137"/>
      <c r="DKJ163" s="137"/>
      <c r="DKK163" s="137"/>
      <c r="DKL163" s="137"/>
      <c r="DKM163" s="137"/>
      <c r="DKN163" s="137"/>
      <c r="DKO163" s="137"/>
      <c r="DKP163" s="137"/>
      <c r="DKQ163" s="137"/>
      <c r="DKR163" s="137"/>
      <c r="DKS163" s="137"/>
      <c r="DKT163" s="137"/>
      <c r="DKU163" s="137"/>
      <c r="DKV163" s="137"/>
      <c r="DKW163" s="137"/>
      <c r="DKX163" s="137"/>
      <c r="DKY163" s="137"/>
      <c r="DKZ163" s="137"/>
      <c r="DLA163" s="137"/>
      <c r="DLB163" s="137"/>
      <c r="DLC163" s="137"/>
      <c r="DLD163" s="137"/>
      <c r="DLE163" s="137"/>
      <c r="DLF163" s="137"/>
      <c r="DLG163" s="137"/>
      <c r="DLH163" s="137"/>
      <c r="DLI163" s="137"/>
      <c r="DLJ163" s="137"/>
      <c r="DLK163" s="137"/>
      <c r="DLL163" s="137"/>
      <c r="DLM163" s="137"/>
      <c r="DLN163" s="137"/>
      <c r="DLO163" s="137"/>
      <c r="DLP163" s="137"/>
      <c r="DLQ163" s="137"/>
      <c r="DLR163" s="137"/>
      <c r="DLS163" s="137"/>
      <c r="DLT163" s="137"/>
      <c r="DLU163" s="137"/>
      <c r="DLV163" s="137"/>
      <c r="DLW163" s="137"/>
      <c r="DLX163" s="137"/>
      <c r="DLY163" s="137"/>
      <c r="DLZ163" s="137"/>
      <c r="DMA163" s="137"/>
      <c r="DMB163" s="137"/>
      <c r="DMC163" s="137"/>
      <c r="DMD163" s="137"/>
      <c r="DME163" s="137"/>
      <c r="DMF163" s="137"/>
      <c r="DMG163" s="137"/>
      <c r="DMH163" s="137"/>
      <c r="DMI163" s="137"/>
      <c r="DMJ163" s="137"/>
      <c r="DMK163" s="137"/>
      <c r="DML163" s="137"/>
      <c r="DMM163" s="137"/>
      <c r="DMN163" s="137"/>
      <c r="DMO163" s="137"/>
      <c r="DMP163" s="137"/>
      <c r="DMQ163" s="137"/>
      <c r="DMR163" s="137"/>
      <c r="DMS163" s="137"/>
      <c r="DMT163" s="137"/>
      <c r="DMU163" s="137"/>
      <c r="DMV163" s="137"/>
      <c r="DMW163" s="137"/>
      <c r="DMX163" s="137"/>
      <c r="DMY163" s="137"/>
      <c r="DMZ163" s="137"/>
      <c r="DNA163" s="137"/>
      <c r="DNB163" s="137"/>
      <c r="DNC163" s="137"/>
      <c r="DND163" s="137"/>
      <c r="DNE163" s="137"/>
      <c r="DNF163" s="137"/>
      <c r="DNG163" s="137"/>
      <c r="DNH163" s="137"/>
      <c r="DNI163" s="137"/>
      <c r="DNJ163" s="137"/>
      <c r="DNK163" s="137"/>
      <c r="DNL163" s="137"/>
      <c r="DNM163" s="137"/>
      <c r="DNN163" s="137"/>
      <c r="DNO163" s="137"/>
      <c r="DNP163" s="137"/>
      <c r="DNQ163" s="137"/>
      <c r="DNR163" s="137"/>
      <c r="DNS163" s="137"/>
      <c r="DNT163" s="137"/>
      <c r="DNU163" s="137"/>
      <c r="DNV163" s="137"/>
      <c r="DNW163" s="137"/>
      <c r="DNX163" s="137"/>
      <c r="DNY163" s="137"/>
      <c r="DNZ163" s="137"/>
      <c r="DOA163" s="137"/>
      <c r="DOB163" s="137"/>
      <c r="DOC163" s="137"/>
      <c r="DOD163" s="137"/>
      <c r="DOE163" s="137"/>
      <c r="DOF163" s="137"/>
      <c r="DOG163" s="137"/>
      <c r="DOH163" s="137"/>
      <c r="DOI163" s="137"/>
      <c r="DOJ163" s="137"/>
      <c r="DOK163" s="137"/>
      <c r="DOL163" s="137"/>
      <c r="DOM163" s="137"/>
      <c r="DON163" s="137"/>
      <c r="DOO163" s="137"/>
      <c r="DOP163" s="137"/>
      <c r="DOQ163" s="137"/>
      <c r="DOR163" s="137"/>
      <c r="DOS163" s="137"/>
      <c r="DOT163" s="137"/>
      <c r="DOU163" s="137"/>
      <c r="DOV163" s="137"/>
      <c r="DOW163" s="137"/>
      <c r="DOX163" s="137"/>
      <c r="DOY163" s="137"/>
      <c r="DOZ163" s="137"/>
      <c r="DPA163" s="137"/>
      <c r="DPB163" s="137"/>
      <c r="DPC163" s="137"/>
      <c r="DPD163" s="137"/>
      <c r="DPE163" s="137"/>
      <c r="DPF163" s="137"/>
      <c r="DPG163" s="137"/>
      <c r="DPH163" s="137"/>
      <c r="DPI163" s="137"/>
      <c r="DPJ163" s="137"/>
      <c r="DPK163" s="137"/>
      <c r="DPL163" s="137"/>
      <c r="DPM163" s="137"/>
      <c r="DPN163" s="137"/>
      <c r="DPO163" s="137"/>
      <c r="DPP163" s="137"/>
      <c r="DPQ163" s="137"/>
      <c r="DPR163" s="137"/>
      <c r="DPS163" s="137"/>
      <c r="DPT163" s="137"/>
      <c r="DPU163" s="137"/>
      <c r="DPV163" s="137"/>
      <c r="DPW163" s="137"/>
      <c r="DPX163" s="137"/>
      <c r="DPY163" s="137"/>
      <c r="DPZ163" s="137"/>
      <c r="DQA163" s="137"/>
      <c r="DQB163" s="137"/>
      <c r="DQC163" s="137"/>
      <c r="DQD163" s="137"/>
      <c r="DQE163" s="137"/>
      <c r="DQF163" s="137"/>
      <c r="DQG163" s="137"/>
      <c r="DQH163" s="137"/>
      <c r="DQI163" s="137"/>
      <c r="DQJ163" s="137"/>
      <c r="DQK163" s="137"/>
      <c r="DQL163" s="137"/>
      <c r="DQM163" s="137"/>
      <c r="DQN163" s="137"/>
      <c r="DQO163" s="137"/>
      <c r="DQP163" s="137"/>
      <c r="DQQ163" s="137"/>
      <c r="DQR163" s="137"/>
      <c r="DQS163" s="137"/>
      <c r="DQT163" s="137"/>
      <c r="DQU163" s="137"/>
      <c r="DQV163" s="137"/>
      <c r="DQW163" s="137"/>
      <c r="DQX163" s="137"/>
      <c r="DQY163" s="137"/>
      <c r="DQZ163" s="137"/>
      <c r="DRA163" s="137"/>
      <c r="DRB163" s="137"/>
      <c r="DRC163" s="137"/>
      <c r="DRD163" s="137"/>
      <c r="DRE163" s="137"/>
      <c r="DRF163" s="137"/>
      <c r="DRG163" s="137"/>
      <c r="DRH163" s="137"/>
      <c r="DRI163" s="137"/>
      <c r="DRJ163" s="137"/>
      <c r="DRK163" s="137"/>
      <c r="DRL163" s="137"/>
      <c r="DRM163" s="137"/>
      <c r="DRN163" s="137"/>
      <c r="DRO163" s="137"/>
      <c r="DRP163" s="137"/>
      <c r="DRQ163" s="137"/>
      <c r="DRR163" s="137"/>
      <c r="DRS163" s="137"/>
      <c r="DRT163" s="137"/>
      <c r="DRU163" s="137"/>
      <c r="DRV163" s="137"/>
      <c r="DRW163" s="137"/>
      <c r="DRX163" s="137"/>
      <c r="DRY163" s="137"/>
      <c r="DRZ163" s="137"/>
      <c r="DSA163" s="137"/>
      <c r="DSB163" s="137"/>
      <c r="DSC163" s="137"/>
      <c r="DSD163" s="137"/>
      <c r="DSE163" s="137"/>
      <c r="DSF163" s="137"/>
      <c r="DSG163" s="137"/>
      <c r="DSH163" s="137"/>
      <c r="DSI163" s="137"/>
      <c r="DSJ163" s="137"/>
      <c r="DSK163" s="137"/>
      <c r="DSL163" s="137"/>
      <c r="DSM163" s="137"/>
      <c r="DSN163" s="137"/>
      <c r="DSO163" s="137"/>
      <c r="DSP163" s="137"/>
      <c r="DSQ163" s="137"/>
      <c r="DSR163" s="137"/>
      <c r="DSS163" s="137"/>
      <c r="DST163" s="137"/>
      <c r="DSU163" s="137"/>
      <c r="DSV163" s="137"/>
      <c r="DSW163" s="137"/>
      <c r="DSX163" s="137"/>
      <c r="DSY163" s="137"/>
      <c r="DSZ163" s="137"/>
      <c r="DTA163" s="137"/>
      <c r="DTB163" s="137"/>
      <c r="DTC163" s="137"/>
      <c r="DTD163" s="137"/>
      <c r="DTE163" s="137"/>
      <c r="DTF163" s="137"/>
      <c r="DTG163" s="137"/>
      <c r="DTH163" s="137"/>
      <c r="DTI163" s="137"/>
      <c r="DTJ163" s="137"/>
      <c r="DTK163" s="137"/>
      <c r="DTL163" s="137"/>
      <c r="DTM163" s="137"/>
      <c r="DTN163" s="137"/>
      <c r="DTO163" s="137"/>
      <c r="DTP163" s="137"/>
      <c r="DTQ163" s="137"/>
      <c r="DTR163" s="137"/>
      <c r="DTS163" s="137"/>
      <c r="DTT163" s="137"/>
      <c r="DTU163" s="137"/>
      <c r="DTV163" s="137"/>
      <c r="DTW163" s="137"/>
      <c r="DTX163" s="137"/>
      <c r="DTY163" s="137"/>
      <c r="DTZ163" s="137"/>
      <c r="DUA163" s="137"/>
      <c r="DUB163" s="137"/>
      <c r="DUC163" s="137"/>
      <c r="DUD163" s="137"/>
      <c r="DUE163" s="137"/>
      <c r="DUF163" s="137"/>
      <c r="DUG163" s="137"/>
      <c r="DUH163" s="137"/>
      <c r="DUI163" s="137"/>
      <c r="DUJ163" s="137"/>
      <c r="DUK163" s="137"/>
      <c r="DUL163" s="137"/>
      <c r="DUM163" s="137"/>
      <c r="DUN163" s="137"/>
      <c r="DUO163" s="137"/>
      <c r="DUP163" s="137"/>
      <c r="DUQ163" s="137"/>
      <c r="DUR163" s="137"/>
      <c r="DUS163" s="137"/>
      <c r="DUT163" s="137"/>
      <c r="DUU163" s="137"/>
      <c r="DUV163" s="137"/>
      <c r="DUW163" s="137"/>
      <c r="DUX163" s="137"/>
      <c r="DUY163" s="137"/>
      <c r="DUZ163" s="137"/>
      <c r="DVA163" s="137"/>
      <c r="DVB163" s="137"/>
      <c r="DVC163" s="137"/>
      <c r="DVD163" s="137"/>
      <c r="DVE163" s="137"/>
      <c r="DVF163" s="137"/>
      <c r="DVG163" s="137"/>
      <c r="DVH163" s="137"/>
      <c r="DVI163" s="137"/>
      <c r="DVJ163" s="137"/>
      <c r="DVK163" s="137"/>
      <c r="DVL163" s="137"/>
      <c r="DVM163" s="137"/>
      <c r="DVN163" s="137"/>
      <c r="DVO163" s="137"/>
      <c r="DVP163" s="137"/>
      <c r="DVQ163" s="137"/>
      <c r="DVR163" s="137"/>
      <c r="DVS163" s="137"/>
      <c r="DVT163" s="137"/>
      <c r="DVU163" s="137"/>
      <c r="DVV163" s="137"/>
      <c r="DVW163" s="137"/>
      <c r="DVX163" s="137"/>
      <c r="DVY163" s="137"/>
      <c r="DVZ163" s="137"/>
      <c r="DWA163" s="137"/>
      <c r="DWB163" s="137"/>
      <c r="DWC163" s="137"/>
      <c r="DWD163" s="137"/>
      <c r="DWE163" s="137"/>
      <c r="DWF163" s="137"/>
      <c r="DWG163" s="137"/>
      <c r="DWH163" s="137"/>
      <c r="DWI163" s="137"/>
      <c r="DWJ163" s="137"/>
      <c r="DWK163" s="137"/>
      <c r="DWL163" s="137"/>
      <c r="DWM163" s="137"/>
      <c r="DWN163" s="137"/>
      <c r="DWO163" s="137"/>
      <c r="DWP163" s="137"/>
      <c r="DWQ163" s="137"/>
      <c r="DWR163" s="137"/>
      <c r="DWS163" s="137"/>
      <c r="DWT163" s="137"/>
      <c r="DWU163" s="137"/>
      <c r="DWV163" s="137"/>
      <c r="DWW163" s="137"/>
      <c r="DWX163" s="137"/>
      <c r="DWY163" s="137"/>
      <c r="DWZ163" s="137"/>
      <c r="DXA163" s="137"/>
      <c r="DXB163" s="137"/>
      <c r="DXC163" s="137"/>
      <c r="DXD163" s="137"/>
      <c r="DXE163" s="137"/>
      <c r="DXF163" s="137"/>
      <c r="DXG163" s="137"/>
      <c r="DXH163" s="137"/>
      <c r="DXI163" s="137"/>
      <c r="DXJ163" s="137"/>
      <c r="DXK163" s="137"/>
      <c r="DXL163" s="137"/>
      <c r="DXM163" s="137"/>
      <c r="DXN163" s="137"/>
      <c r="DXO163" s="137"/>
      <c r="DXP163" s="137"/>
      <c r="DXQ163" s="137"/>
      <c r="DXR163" s="137"/>
      <c r="DXS163" s="137"/>
      <c r="DXT163" s="137"/>
      <c r="DXU163" s="137"/>
      <c r="DXV163" s="137"/>
      <c r="DXW163" s="137"/>
      <c r="DXX163" s="137"/>
      <c r="DXY163" s="137"/>
      <c r="DXZ163" s="137"/>
      <c r="DYA163" s="137"/>
      <c r="DYB163" s="137"/>
      <c r="DYC163" s="137"/>
      <c r="DYD163" s="137"/>
      <c r="DYE163" s="137"/>
      <c r="DYF163" s="137"/>
      <c r="DYG163" s="137"/>
      <c r="DYH163" s="137"/>
      <c r="DYI163" s="137"/>
      <c r="DYJ163" s="137"/>
      <c r="DYK163" s="137"/>
      <c r="DYL163" s="137"/>
      <c r="DYM163" s="137"/>
      <c r="DYN163" s="137"/>
      <c r="DYO163" s="137"/>
      <c r="DYP163" s="137"/>
      <c r="DYQ163" s="137"/>
      <c r="DYR163" s="137"/>
      <c r="DYS163" s="137"/>
      <c r="DYT163" s="137"/>
      <c r="DYU163" s="137"/>
      <c r="DYV163" s="137"/>
      <c r="DYW163" s="137"/>
      <c r="DYX163" s="137"/>
      <c r="DYY163" s="137"/>
      <c r="DYZ163" s="137"/>
      <c r="DZA163" s="137"/>
      <c r="DZB163" s="137"/>
      <c r="DZC163" s="137"/>
      <c r="DZD163" s="137"/>
      <c r="DZE163" s="137"/>
      <c r="DZF163" s="137"/>
      <c r="DZG163" s="137"/>
      <c r="DZH163" s="137"/>
      <c r="DZI163" s="137"/>
      <c r="DZJ163" s="137"/>
      <c r="DZK163" s="137"/>
      <c r="DZL163" s="137"/>
      <c r="DZM163" s="137"/>
      <c r="DZN163" s="137"/>
      <c r="DZO163" s="137"/>
      <c r="DZP163" s="137"/>
      <c r="DZQ163" s="137"/>
      <c r="DZR163" s="137"/>
      <c r="DZS163" s="137"/>
      <c r="DZT163" s="137"/>
      <c r="DZU163" s="137"/>
      <c r="DZV163" s="137"/>
      <c r="DZW163" s="137"/>
      <c r="DZX163" s="137"/>
      <c r="DZY163" s="137"/>
      <c r="DZZ163" s="137"/>
      <c r="EAA163" s="137"/>
      <c r="EAB163" s="137"/>
      <c r="EAC163" s="137"/>
      <c r="EAD163" s="137"/>
      <c r="EAE163" s="137"/>
      <c r="EAF163" s="137"/>
      <c r="EAG163" s="137"/>
      <c r="EAH163" s="137"/>
      <c r="EAI163" s="137"/>
      <c r="EAJ163" s="137"/>
      <c r="EAK163" s="137"/>
      <c r="EAL163" s="137"/>
      <c r="EAM163" s="137"/>
      <c r="EAN163" s="137"/>
      <c r="EAO163" s="137"/>
      <c r="EAP163" s="137"/>
      <c r="EAQ163" s="137"/>
      <c r="EAR163" s="137"/>
      <c r="EAS163" s="137"/>
      <c r="EAT163" s="137"/>
      <c r="EAU163" s="137"/>
      <c r="EAV163" s="137"/>
      <c r="EAW163" s="137"/>
      <c r="EAX163" s="137"/>
      <c r="EAY163" s="137"/>
      <c r="EAZ163" s="137"/>
      <c r="EBA163" s="137"/>
      <c r="EBB163" s="137"/>
      <c r="EBC163" s="137"/>
      <c r="EBD163" s="137"/>
      <c r="EBE163" s="137"/>
      <c r="EBF163" s="137"/>
      <c r="EBG163" s="137"/>
      <c r="EBH163" s="137"/>
      <c r="EBI163" s="137"/>
      <c r="EBJ163" s="137"/>
      <c r="EBK163" s="137"/>
      <c r="EBL163" s="137"/>
      <c r="EBM163" s="137"/>
      <c r="EBN163" s="137"/>
      <c r="EBO163" s="137"/>
      <c r="EBP163" s="137"/>
      <c r="EBQ163" s="137"/>
      <c r="EBR163" s="137"/>
      <c r="EBS163" s="137"/>
      <c r="EBT163" s="137"/>
      <c r="EBU163" s="137"/>
      <c r="EBV163" s="137"/>
      <c r="EBW163" s="137"/>
      <c r="EBX163" s="137"/>
      <c r="EBY163" s="137"/>
      <c r="EBZ163" s="137"/>
      <c r="ECA163" s="137"/>
      <c r="ECB163" s="137"/>
      <c r="ECC163" s="137"/>
      <c r="ECD163" s="137"/>
      <c r="ECE163" s="137"/>
      <c r="ECF163" s="137"/>
      <c r="ECG163" s="137"/>
      <c r="ECH163" s="137"/>
      <c r="ECI163" s="137"/>
      <c r="ECJ163" s="137"/>
      <c r="ECK163" s="137"/>
      <c r="ECL163" s="137"/>
      <c r="ECM163" s="137"/>
      <c r="ECN163" s="137"/>
      <c r="ECO163" s="137"/>
      <c r="ECP163" s="137"/>
      <c r="ECQ163" s="137"/>
      <c r="ECR163" s="137"/>
      <c r="ECS163" s="137"/>
      <c r="ECT163" s="137"/>
      <c r="ECU163" s="137"/>
      <c r="ECV163" s="137"/>
      <c r="ECW163" s="137"/>
      <c r="ECX163" s="137"/>
      <c r="ECY163" s="137"/>
      <c r="ECZ163" s="137"/>
      <c r="EDA163" s="137"/>
      <c r="EDB163" s="137"/>
      <c r="EDC163" s="137"/>
      <c r="EDD163" s="137"/>
      <c r="EDE163" s="137"/>
      <c r="EDF163" s="137"/>
      <c r="EDG163" s="137"/>
      <c r="EDH163" s="137"/>
      <c r="EDI163" s="137"/>
      <c r="EDJ163" s="137"/>
      <c r="EDK163" s="137"/>
      <c r="EDL163" s="137"/>
      <c r="EDM163" s="137"/>
      <c r="EDN163" s="137"/>
      <c r="EDO163" s="137"/>
      <c r="EDP163" s="137"/>
      <c r="EDQ163" s="137"/>
      <c r="EDR163" s="137"/>
      <c r="EDS163" s="137"/>
      <c r="EDT163" s="137"/>
      <c r="EDU163" s="137"/>
      <c r="EDV163" s="137"/>
      <c r="EDW163" s="137"/>
      <c r="EDX163" s="137"/>
      <c r="EDY163" s="137"/>
      <c r="EDZ163" s="137"/>
      <c r="EEA163" s="137"/>
      <c r="EEB163" s="137"/>
      <c r="EEC163" s="137"/>
      <c r="EED163" s="137"/>
      <c r="EEE163" s="137"/>
      <c r="EEF163" s="137"/>
      <c r="EEG163" s="137"/>
      <c r="EEH163" s="137"/>
      <c r="EEI163" s="137"/>
      <c r="EEJ163" s="137"/>
      <c r="EEK163" s="137"/>
      <c r="EEL163" s="137"/>
      <c r="EEM163" s="137"/>
      <c r="EEN163" s="137"/>
      <c r="EEO163" s="137"/>
      <c r="EEP163" s="137"/>
      <c r="EEQ163" s="137"/>
      <c r="EER163" s="137"/>
      <c r="EES163" s="137"/>
      <c r="EET163" s="137"/>
      <c r="EEU163" s="137"/>
      <c r="EEV163" s="137"/>
      <c r="EEW163" s="137"/>
      <c r="EEX163" s="137"/>
      <c r="EEY163" s="137"/>
      <c r="EEZ163" s="137"/>
      <c r="EFA163" s="137"/>
      <c r="EFB163" s="137"/>
      <c r="EFC163" s="137"/>
      <c r="EFD163" s="137"/>
      <c r="EFE163" s="137"/>
      <c r="EFF163" s="137"/>
      <c r="EFG163" s="137"/>
      <c r="EFH163" s="137"/>
      <c r="EFI163" s="137"/>
      <c r="EFJ163" s="137"/>
      <c r="EFK163" s="137"/>
      <c r="EFL163" s="137"/>
      <c r="EFM163" s="137"/>
      <c r="EFN163" s="137"/>
      <c r="EFO163" s="137"/>
      <c r="EFP163" s="137"/>
      <c r="EFQ163" s="137"/>
      <c r="EFR163" s="137"/>
      <c r="EFS163" s="137"/>
      <c r="EFT163" s="137"/>
      <c r="EFU163" s="137"/>
      <c r="EFV163" s="137"/>
      <c r="EFW163" s="137"/>
      <c r="EFX163" s="137"/>
      <c r="EFY163" s="137"/>
      <c r="EFZ163" s="137"/>
      <c r="EGA163" s="137"/>
      <c r="EGB163" s="137"/>
      <c r="EGC163" s="137"/>
      <c r="EGD163" s="137"/>
      <c r="EGE163" s="137"/>
      <c r="EGF163" s="137"/>
      <c r="EGG163" s="137"/>
      <c r="EGH163" s="137"/>
      <c r="EGI163" s="137"/>
      <c r="EGJ163" s="137"/>
      <c r="EGK163" s="137"/>
      <c r="EGL163" s="137"/>
      <c r="EGM163" s="137"/>
      <c r="EGN163" s="137"/>
      <c r="EGO163" s="137"/>
      <c r="EGP163" s="137"/>
      <c r="EGQ163" s="137"/>
      <c r="EGR163" s="137"/>
      <c r="EGS163" s="137"/>
      <c r="EGT163" s="137"/>
      <c r="EGU163" s="137"/>
      <c r="EGV163" s="137"/>
      <c r="EGW163" s="137"/>
      <c r="EGX163" s="137"/>
      <c r="EGY163" s="137"/>
      <c r="EGZ163" s="137"/>
      <c r="EHA163" s="137"/>
      <c r="EHB163" s="137"/>
      <c r="EHC163" s="137"/>
      <c r="EHD163" s="137"/>
      <c r="EHE163" s="137"/>
      <c r="EHF163" s="137"/>
      <c r="EHG163" s="137"/>
      <c r="EHH163" s="137"/>
      <c r="EHI163" s="137"/>
      <c r="EHJ163" s="137"/>
      <c r="EHK163" s="137"/>
      <c r="EHL163" s="137"/>
      <c r="EHM163" s="137"/>
      <c r="EHN163" s="137"/>
      <c r="EHO163" s="137"/>
      <c r="EHP163" s="137"/>
      <c r="EHQ163" s="137"/>
      <c r="EHR163" s="137"/>
      <c r="EHS163" s="137"/>
      <c r="EHT163" s="137"/>
      <c r="EHU163" s="137"/>
      <c r="EHV163" s="137"/>
      <c r="EHW163" s="137"/>
      <c r="EHX163" s="137"/>
      <c r="EHY163" s="137"/>
      <c r="EHZ163" s="137"/>
      <c r="EIA163" s="137"/>
      <c r="EIB163" s="137"/>
      <c r="EIC163" s="137"/>
      <c r="EID163" s="137"/>
      <c r="EIE163" s="137"/>
      <c r="EIF163" s="137"/>
      <c r="EIG163" s="137"/>
      <c r="EIH163" s="137"/>
      <c r="EII163" s="137"/>
      <c r="EIJ163" s="137"/>
      <c r="EIK163" s="137"/>
      <c r="EIL163" s="137"/>
      <c r="EIM163" s="137"/>
      <c r="EIN163" s="137"/>
      <c r="EIO163" s="137"/>
      <c r="EIP163" s="137"/>
      <c r="EIQ163" s="137"/>
      <c r="EIR163" s="137"/>
      <c r="EIS163" s="137"/>
      <c r="EIT163" s="137"/>
      <c r="EIU163" s="137"/>
      <c r="EIV163" s="137"/>
      <c r="EIW163" s="137"/>
      <c r="EIX163" s="137"/>
      <c r="EIY163" s="137"/>
      <c r="EIZ163" s="137"/>
      <c r="EJA163" s="137"/>
      <c r="EJB163" s="137"/>
      <c r="EJC163" s="137"/>
      <c r="EJD163" s="137"/>
      <c r="EJE163" s="137"/>
      <c r="EJF163" s="137"/>
      <c r="EJG163" s="137"/>
      <c r="EJH163" s="137"/>
      <c r="EJI163" s="137"/>
      <c r="EJJ163" s="137"/>
      <c r="EJK163" s="137"/>
      <c r="EJL163" s="137"/>
      <c r="EJM163" s="137"/>
      <c r="EJN163" s="137"/>
      <c r="EJO163" s="137"/>
      <c r="EJP163" s="137"/>
      <c r="EJQ163" s="137"/>
      <c r="EJR163" s="137"/>
      <c r="EJS163" s="137"/>
      <c r="EJT163" s="137"/>
      <c r="EJU163" s="137"/>
      <c r="EJV163" s="137"/>
      <c r="EJW163" s="137"/>
      <c r="EJX163" s="137"/>
      <c r="EJY163" s="137"/>
      <c r="EJZ163" s="137"/>
      <c r="EKA163" s="137"/>
      <c r="EKB163" s="137"/>
      <c r="EKC163" s="137"/>
      <c r="EKD163" s="137"/>
      <c r="EKE163" s="137"/>
      <c r="EKF163" s="137"/>
      <c r="EKG163" s="137"/>
      <c r="EKH163" s="137"/>
      <c r="EKI163" s="137"/>
      <c r="EKJ163" s="137"/>
      <c r="EKK163" s="137"/>
      <c r="EKL163" s="137"/>
      <c r="EKM163" s="137"/>
      <c r="EKN163" s="137"/>
      <c r="EKO163" s="137"/>
      <c r="EKP163" s="137"/>
      <c r="EKQ163" s="137"/>
      <c r="EKR163" s="137"/>
      <c r="EKS163" s="137"/>
      <c r="EKT163" s="137"/>
      <c r="EKU163" s="137"/>
      <c r="EKV163" s="137"/>
      <c r="EKW163" s="137"/>
      <c r="EKX163" s="137"/>
      <c r="EKY163" s="137"/>
      <c r="EKZ163" s="137"/>
      <c r="ELA163" s="137"/>
      <c r="ELB163" s="137"/>
      <c r="ELC163" s="137"/>
      <c r="ELD163" s="137"/>
      <c r="ELE163" s="137"/>
      <c r="ELF163" s="137"/>
      <c r="ELG163" s="137"/>
      <c r="ELH163" s="137"/>
      <c r="ELI163" s="137"/>
      <c r="ELJ163" s="137"/>
      <c r="ELK163" s="137"/>
      <c r="ELL163" s="137"/>
      <c r="ELM163" s="137"/>
      <c r="ELN163" s="137"/>
      <c r="ELO163" s="137"/>
      <c r="ELP163" s="137"/>
      <c r="ELQ163" s="137"/>
      <c r="ELR163" s="137"/>
      <c r="ELS163" s="137"/>
      <c r="ELT163" s="137"/>
      <c r="ELU163" s="137"/>
      <c r="ELV163" s="137"/>
      <c r="ELW163" s="137"/>
      <c r="ELX163" s="137"/>
      <c r="ELY163" s="137"/>
      <c r="ELZ163" s="137"/>
      <c r="EMA163" s="137"/>
      <c r="EMB163" s="137"/>
      <c r="EMC163" s="137"/>
      <c r="EMD163" s="137"/>
      <c r="EME163" s="137"/>
      <c r="EMF163" s="137"/>
      <c r="EMG163" s="137"/>
      <c r="EMH163" s="137"/>
      <c r="EMI163" s="137"/>
      <c r="EMJ163" s="137"/>
      <c r="EMK163" s="137"/>
      <c r="EML163" s="137"/>
      <c r="EMM163" s="137"/>
      <c r="EMN163" s="137"/>
      <c r="EMO163" s="137"/>
      <c r="EMP163" s="137"/>
      <c r="EMQ163" s="137"/>
      <c r="EMR163" s="137"/>
      <c r="EMS163" s="137"/>
      <c r="EMT163" s="137"/>
      <c r="EMU163" s="137"/>
      <c r="EMV163" s="137"/>
      <c r="EMW163" s="137"/>
      <c r="EMX163" s="137"/>
      <c r="EMY163" s="137"/>
      <c r="EMZ163" s="137"/>
      <c r="ENA163" s="137"/>
      <c r="ENB163" s="137"/>
      <c r="ENC163" s="137"/>
      <c r="END163" s="137"/>
      <c r="ENE163" s="137"/>
      <c r="ENF163" s="137"/>
      <c r="ENG163" s="137"/>
      <c r="ENH163" s="137"/>
      <c r="ENI163" s="137"/>
      <c r="ENJ163" s="137"/>
      <c r="ENK163" s="137"/>
      <c r="ENL163" s="137"/>
      <c r="ENM163" s="137"/>
      <c r="ENN163" s="137"/>
      <c r="ENO163" s="137"/>
      <c r="ENP163" s="137"/>
      <c r="ENQ163" s="137"/>
      <c r="ENR163" s="137"/>
      <c r="ENS163" s="137"/>
      <c r="ENT163" s="137"/>
      <c r="ENU163" s="137"/>
      <c r="ENV163" s="137"/>
      <c r="ENW163" s="137"/>
      <c r="ENX163" s="137"/>
      <c r="ENY163" s="137"/>
      <c r="ENZ163" s="137"/>
      <c r="EOA163" s="137"/>
      <c r="EOB163" s="137"/>
      <c r="EOC163" s="137"/>
      <c r="EOD163" s="137"/>
      <c r="EOE163" s="137"/>
      <c r="EOF163" s="137"/>
      <c r="EOG163" s="137"/>
      <c r="EOH163" s="137"/>
      <c r="EOI163" s="137"/>
      <c r="EOJ163" s="137"/>
      <c r="EOK163" s="137"/>
      <c r="EOL163" s="137"/>
      <c r="EOM163" s="137"/>
      <c r="EON163" s="137"/>
      <c r="EOO163" s="137"/>
      <c r="EOP163" s="137"/>
      <c r="EOQ163" s="137"/>
      <c r="EOR163" s="137"/>
      <c r="EOS163" s="137"/>
      <c r="EOT163" s="137"/>
      <c r="EOU163" s="137"/>
      <c r="EOV163" s="137"/>
      <c r="EOW163" s="137"/>
      <c r="EOX163" s="137"/>
      <c r="EOY163" s="137"/>
      <c r="EOZ163" s="137"/>
      <c r="EPA163" s="137"/>
      <c r="EPB163" s="137"/>
      <c r="EPC163" s="137"/>
      <c r="EPD163" s="137"/>
      <c r="EPE163" s="137"/>
      <c r="EPF163" s="137"/>
      <c r="EPG163" s="137"/>
      <c r="EPH163" s="137"/>
      <c r="EPI163" s="137"/>
      <c r="EPJ163" s="137"/>
      <c r="EPK163" s="137"/>
      <c r="EPL163" s="137"/>
      <c r="EPM163" s="137"/>
      <c r="EPN163" s="137"/>
      <c r="EPO163" s="137"/>
      <c r="EPP163" s="137"/>
      <c r="EPQ163" s="137"/>
      <c r="EPR163" s="137"/>
      <c r="EPS163" s="137"/>
      <c r="EPT163" s="137"/>
      <c r="EPU163" s="137"/>
      <c r="EPV163" s="137"/>
      <c r="EPW163" s="137"/>
      <c r="EPX163" s="137"/>
      <c r="EPY163" s="137"/>
      <c r="EPZ163" s="137"/>
      <c r="EQA163" s="137"/>
      <c r="EQB163" s="137"/>
      <c r="EQC163" s="137"/>
      <c r="EQD163" s="137"/>
      <c r="EQE163" s="137"/>
      <c r="EQF163" s="137"/>
      <c r="EQG163" s="137"/>
      <c r="EQH163" s="137"/>
      <c r="EQI163" s="137"/>
      <c r="EQJ163" s="137"/>
      <c r="EQK163" s="137"/>
      <c r="EQL163" s="137"/>
      <c r="EQM163" s="137"/>
      <c r="EQN163" s="137"/>
      <c r="EQO163" s="137"/>
      <c r="EQP163" s="137"/>
      <c r="EQQ163" s="137"/>
      <c r="EQR163" s="137"/>
      <c r="EQS163" s="137"/>
      <c r="EQT163" s="137"/>
      <c r="EQU163" s="137"/>
      <c r="EQV163" s="137"/>
      <c r="EQW163" s="137"/>
      <c r="EQX163" s="137"/>
      <c r="EQY163" s="137"/>
      <c r="EQZ163" s="137"/>
      <c r="ERA163" s="137"/>
      <c r="ERB163" s="137"/>
      <c r="ERC163" s="137"/>
      <c r="ERD163" s="137"/>
      <c r="ERE163" s="137"/>
      <c r="ERF163" s="137"/>
      <c r="ERG163" s="137"/>
      <c r="ERH163" s="137"/>
      <c r="ERI163" s="137"/>
      <c r="ERJ163" s="137"/>
      <c r="ERK163" s="137"/>
      <c r="ERL163" s="137"/>
      <c r="ERM163" s="137"/>
      <c r="ERN163" s="137"/>
      <c r="ERO163" s="137"/>
      <c r="ERP163" s="137"/>
      <c r="ERQ163" s="137"/>
      <c r="ERR163" s="137"/>
      <c r="ERS163" s="137"/>
      <c r="ERT163" s="137"/>
      <c r="ERU163" s="137"/>
      <c r="ERV163" s="137"/>
      <c r="ERW163" s="137"/>
      <c r="ERX163" s="137"/>
      <c r="ERY163" s="137"/>
      <c r="ERZ163" s="137"/>
      <c r="ESA163" s="137"/>
      <c r="ESB163" s="137"/>
      <c r="ESC163" s="137"/>
      <c r="ESD163" s="137"/>
      <c r="ESE163" s="137"/>
      <c r="ESF163" s="137"/>
      <c r="ESG163" s="137"/>
      <c r="ESH163" s="137"/>
      <c r="ESI163" s="137"/>
      <c r="ESJ163" s="137"/>
      <c r="ESK163" s="137"/>
      <c r="ESL163" s="137"/>
      <c r="ESM163" s="137"/>
      <c r="ESN163" s="137"/>
      <c r="ESO163" s="137"/>
      <c r="ESP163" s="137"/>
      <c r="ESQ163" s="137"/>
      <c r="ESR163" s="137"/>
      <c r="ESS163" s="137"/>
      <c r="EST163" s="137"/>
      <c r="ESU163" s="137"/>
      <c r="ESV163" s="137"/>
      <c r="ESW163" s="137"/>
      <c r="ESX163" s="137"/>
      <c r="ESY163" s="137"/>
      <c r="ESZ163" s="137"/>
      <c r="ETA163" s="137"/>
      <c r="ETB163" s="137"/>
      <c r="ETC163" s="137"/>
      <c r="ETD163" s="137"/>
      <c r="ETE163" s="137"/>
      <c r="ETF163" s="137"/>
      <c r="ETG163" s="137"/>
      <c r="ETH163" s="137"/>
      <c r="ETI163" s="137"/>
      <c r="ETJ163" s="137"/>
      <c r="ETK163" s="137"/>
      <c r="ETL163" s="137"/>
      <c r="ETM163" s="137"/>
      <c r="ETN163" s="137"/>
      <c r="ETO163" s="137"/>
      <c r="ETP163" s="137"/>
      <c r="ETQ163" s="137"/>
      <c r="ETR163" s="137"/>
      <c r="ETS163" s="137"/>
      <c r="ETT163" s="137"/>
      <c r="ETU163" s="137"/>
      <c r="ETV163" s="137"/>
      <c r="ETW163" s="137"/>
      <c r="ETX163" s="137"/>
      <c r="ETY163" s="137"/>
      <c r="ETZ163" s="137"/>
      <c r="EUA163" s="137"/>
      <c r="EUB163" s="137"/>
      <c r="EUC163" s="137"/>
      <c r="EUD163" s="137"/>
      <c r="EUE163" s="137"/>
      <c r="EUF163" s="137"/>
      <c r="EUG163" s="137"/>
      <c r="EUH163" s="137"/>
      <c r="EUI163" s="137"/>
      <c r="EUJ163" s="137"/>
      <c r="EUK163" s="137"/>
      <c r="EUL163" s="137"/>
      <c r="EUM163" s="137"/>
      <c r="EUN163" s="137"/>
      <c r="EUO163" s="137"/>
      <c r="EUP163" s="137"/>
      <c r="EUQ163" s="137"/>
      <c r="EUR163" s="137"/>
      <c r="EUS163" s="137"/>
      <c r="EUT163" s="137"/>
      <c r="EUU163" s="137"/>
      <c r="EUV163" s="137"/>
      <c r="EUW163" s="137"/>
      <c r="EUX163" s="137"/>
      <c r="EUY163" s="137"/>
      <c r="EUZ163" s="137"/>
      <c r="EVA163" s="137"/>
      <c r="EVB163" s="137"/>
      <c r="EVC163" s="137"/>
      <c r="EVD163" s="137"/>
      <c r="EVE163" s="137"/>
      <c r="EVF163" s="137"/>
      <c r="EVG163" s="137"/>
      <c r="EVH163" s="137"/>
      <c r="EVI163" s="137"/>
      <c r="EVJ163" s="137"/>
      <c r="EVK163" s="137"/>
      <c r="EVL163" s="137"/>
      <c r="EVM163" s="137"/>
      <c r="EVN163" s="137"/>
      <c r="EVO163" s="137"/>
      <c r="EVP163" s="137"/>
      <c r="EVQ163" s="137"/>
      <c r="EVR163" s="137"/>
      <c r="EVS163" s="137"/>
      <c r="EVT163" s="137"/>
      <c r="EVU163" s="137"/>
      <c r="EVV163" s="137"/>
      <c r="EVW163" s="137"/>
      <c r="EVX163" s="137"/>
      <c r="EVY163" s="137"/>
      <c r="EVZ163" s="137"/>
      <c r="EWA163" s="137"/>
      <c r="EWB163" s="137"/>
      <c r="EWC163" s="137"/>
      <c r="EWD163" s="137"/>
      <c r="EWE163" s="137"/>
      <c r="EWF163" s="137"/>
      <c r="EWG163" s="137"/>
      <c r="EWH163" s="137"/>
      <c r="EWI163" s="137"/>
      <c r="EWJ163" s="137"/>
      <c r="EWK163" s="137"/>
      <c r="EWL163" s="137"/>
      <c r="EWM163" s="137"/>
      <c r="EWN163" s="137"/>
      <c r="EWO163" s="137"/>
      <c r="EWP163" s="137"/>
      <c r="EWQ163" s="137"/>
      <c r="EWR163" s="137"/>
      <c r="EWS163" s="137"/>
      <c r="EWT163" s="137"/>
      <c r="EWU163" s="137"/>
      <c r="EWV163" s="137"/>
      <c r="EWW163" s="137"/>
      <c r="EWX163" s="137"/>
      <c r="EWY163" s="137"/>
      <c r="EWZ163" s="137"/>
      <c r="EXA163" s="137"/>
      <c r="EXB163" s="137"/>
      <c r="EXC163" s="137"/>
      <c r="EXD163" s="137"/>
      <c r="EXE163" s="137"/>
      <c r="EXF163" s="137"/>
      <c r="EXG163" s="137"/>
      <c r="EXH163" s="137"/>
      <c r="EXI163" s="137"/>
      <c r="EXJ163" s="137"/>
      <c r="EXK163" s="137"/>
      <c r="EXL163" s="137"/>
      <c r="EXM163" s="137"/>
      <c r="EXN163" s="137"/>
      <c r="EXO163" s="137"/>
      <c r="EXP163" s="137"/>
      <c r="EXQ163" s="137"/>
      <c r="EXR163" s="137"/>
      <c r="EXS163" s="137"/>
      <c r="EXT163" s="137"/>
      <c r="EXU163" s="137"/>
      <c r="EXV163" s="137"/>
      <c r="EXW163" s="137"/>
      <c r="EXX163" s="137"/>
      <c r="EXY163" s="137"/>
      <c r="EXZ163" s="137"/>
      <c r="EYA163" s="137"/>
      <c r="EYB163" s="137"/>
      <c r="EYC163" s="137"/>
      <c r="EYD163" s="137"/>
      <c r="EYE163" s="137"/>
      <c r="EYF163" s="137"/>
      <c r="EYG163" s="137"/>
      <c r="EYH163" s="137"/>
      <c r="EYI163" s="137"/>
      <c r="EYJ163" s="137"/>
      <c r="EYK163" s="137"/>
      <c r="EYL163" s="137"/>
      <c r="EYM163" s="137"/>
      <c r="EYN163" s="137"/>
      <c r="EYO163" s="137"/>
      <c r="EYP163" s="137"/>
      <c r="EYQ163" s="137"/>
      <c r="EYR163" s="137"/>
      <c r="EYS163" s="137"/>
      <c r="EYT163" s="137"/>
      <c r="EYU163" s="137"/>
      <c r="EYV163" s="137"/>
      <c r="EYW163" s="137"/>
      <c r="EYX163" s="137"/>
      <c r="EYY163" s="137"/>
      <c r="EYZ163" s="137"/>
      <c r="EZA163" s="137"/>
      <c r="EZB163" s="137"/>
      <c r="EZC163" s="137"/>
      <c r="EZD163" s="137"/>
      <c r="EZE163" s="137"/>
      <c r="EZF163" s="137"/>
      <c r="EZG163" s="137"/>
      <c r="EZH163" s="137"/>
      <c r="EZI163" s="137"/>
      <c r="EZJ163" s="137"/>
      <c r="EZK163" s="137"/>
      <c r="EZL163" s="137"/>
      <c r="EZM163" s="137"/>
      <c r="EZN163" s="137"/>
      <c r="EZO163" s="137"/>
      <c r="EZP163" s="137"/>
      <c r="EZQ163" s="137"/>
      <c r="EZR163" s="137"/>
      <c r="EZS163" s="137"/>
      <c r="EZT163" s="137"/>
      <c r="EZU163" s="137"/>
      <c r="EZV163" s="137"/>
      <c r="EZW163" s="137"/>
      <c r="EZX163" s="137"/>
      <c r="EZY163" s="137"/>
      <c r="EZZ163" s="137"/>
      <c r="FAA163" s="137"/>
      <c r="FAB163" s="137"/>
      <c r="FAC163" s="137"/>
      <c r="FAD163" s="137"/>
      <c r="FAE163" s="137"/>
      <c r="FAF163" s="137"/>
      <c r="FAG163" s="137"/>
      <c r="FAH163" s="137"/>
      <c r="FAI163" s="137"/>
      <c r="FAJ163" s="137"/>
      <c r="FAK163" s="137"/>
      <c r="FAL163" s="137"/>
      <c r="FAM163" s="137"/>
      <c r="FAN163" s="137"/>
      <c r="FAO163" s="137"/>
      <c r="FAP163" s="137"/>
      <c r="FAQ163" s="137"/>
      <c r="FAR163" s="137"/>
      <c r="FAS163" s="137"/>
      <c r="FAT163" s="137"/>
      <c r="FAU163" s="137"/>
      <c r="FAV163" s="137"/>
      <c r="FAW163" s="137"/>
      <c r="FAX163" s="137"/>
      <c r="FAY163" s="137"/>
      <c r="FAZ163" s="137"/>
      <c r="FBA163" s="137"/>
      <c r="FBB163" s="137"/>
      <c r="FBC163" s="137"/>
      <c r="FBD163" s="137"/>
      <c r="FBE163" s="137"/>
      <c r="FBF163" s="137"/>
      <c r="FBG163" s="137"/>
      <c r="FBH163" s="137"/>
      <c r="FBI163" s="137"/>
      <c r="FBJ163" s="137"/>
      <c r="FBK163" s="137"/>
      <c r="FBL163" s="137"/>
      <c r="FBM163" s="137"/>
      <c r="FBN163" s="137"/>
      <c r="FBO163" s="137"/>
      <c r="FBP163" s="137"/>
      <c r="FBQ163" s="137"/>
      <c r="FBR163" s="137"/>
      <c r="FBS163" s="137"/>
      <c r="FBT163" s="137"/>
      <c r="FBU163" s="137"/>
      <c r="FBV163" s="137"/>
      <c r="FBW163" s="137"/>
      <c r="FBX163" s="137"/>
      <c r="FBY163" s="137"/>
      <c r="FBZ163" s="137"/>
      <c r="FCA163" s="137"/>
      <c r="FCB163" s="137"/>
      <c r="FCC163" s="137"/>
      <c r="FCD163" s="137"/>
      <c r="FCE163" s="137"/>
      <c r="FCF163" s="137"/>
      <c r="FCG163" s="137"/>
      <c r="FCH163" s="137"/>
      <c r="FCI163" s="137"/>
      <c r="FCJ163" s="137"/>
      <c r="FCK163" s="137"/>
      <c r="FCL163" s="137"/>
      <c r="FCM163" s="137"/>
      <c r="FCN163" s="137"/>
      <c r="FCO163" s="137"/>
      <c r="FCP163" s="137"/>
      <c r="FCQ163" s="137"/>
      <c r="FCR163" s="137"/>
      <c r="FCS163" s="137"/>
      <c r="FCT163" s="137"/>
      <c r="FCU163" s="137"/>
      <c r="FCV163" s="137"/>
      <c r="FCW163" s="137"/>
      <c r="FCX163" s="137"/>
      <c r="FCY163" s="137"/>
      <c r="FCZ163" s="137"/>
      <c r="FDA163" s="137"/>
      <c r="FDB163" s="137"/>
      <c r="FDC163" s="137"/>
      <c r="FDD163" s="137"/>
      <c r="FDE163" s="137"/>
      <c r="FDF163" s="137"/>
      <c r="FDG163" s="137"/>
      <c r="FDH163" s="137"/>
      <c r="FDI163" s="137"/>
      <c r="FDJ163" s="137"/>
      <c r="FDK163" s="137"/>
      <c r="FDL163" s="137"/>
      <c r="FDM163" s="137"/>
      <c r="FDN163" s="137"/>
      <c r="FDO163" s="137"/>
      <c r="FDP163" s="137"/>
      <c r="FDQ163" s="137"/>
      <c r="FDR163" s="137"/>
      <c r="FDS163" s="137"/>
      <c r="FDT163" s="137"/>
      <c r="FDU163" s="137"/>
      <c r="FDV163" s="137"/>
      <c r="FDW163" s="137"/>
      <c r="FDX163" s="137"/>
      <c r="FDY163" s="137"/>
      <c r="FDZ163" s="137"/>
      <c r="FEA163" s="137"/>
      <c r="FEB163" s="137"/>
      <c r="FEC163" s="137"/>
      <c r="FED163" s="137"/>
      <c r="FEE163" s="137"/>
      <c r="FEF163" s="137"/>
      <c r="FEG163" s="137"/>
      <c r="FEH163" s="137"/>
      <c r="FEI163" s="137"/>
      <c r="FEJ163" s="137"/>
      <c r="FEK163" s="137"/>
      <c r="FEL163" s="137"/>
      <c r="FEM163" s="137"/>
      <c r="FEN163" s="137"/>
      <c r="FEO163" s="137"/>
      <c r="FEP163" s="137"/>
      <c r="FEQ163" s="137"/>
      <c r="FER163" s="137"/>
      <c r="FES163" s="137"/>
      <c r="FET163" s="137"/>
      <c r="FEU163" s="137"/>
      <c r="FEV163" s="137"/>
      <c r="FEW163" s="137"/>
      <c r="FEX163" s="137"/>
      <c r="FEY163" s="137"/>
      <c r="FEZ163" s="137"/>
      <c r="FFA163" s="137"/>
      <c r="FFB163" s="137"/>
      <c r="FFC163" s="137"/>
      <c r="FFD163" s="137"/>
      <c r="FFE163" s="137"/>
      <c r="FFF163" s="137"/>
      <c r="FFG163" s="137"/>
      <c r="FFH163" s="137"/>
      <c r="FFI163" s="137"/>
      <c r="FFJ163" s="137"/>
      <c r="FFK163" s="137"/>
      <c r="FFL163" s="137"/>
      <c r="FFM163" s="137"/>
      <c r="FFN163" s="137"/>
      <c r="FFO163" s="137"/>
      <c r="FFP163" s="137"/>
      <c r="FFQ163" s="137"/>
      <c r="FFR163" s="137"/>
      <c r="FFS163" s="137"/>
      <c r="FFT163" s="137"/>
      <c r="FFU163" s="137"/>
      <c r="FFV163" s="137"/>
      <c r="FFW163" s="137"/>
      <c r="FFX163" s="137"/>
      <c r="FFY163" s="137"/>
      <c r="FFZ163" s="137"/>
      <c r="FGA163" s="137"/>
      <c r="FGB163" s="137"/>
      <c r="FGC163" s="137"/>
      <c r="FGD163" s="137"/>
      <c r="FGE163" s="137"/>
      <c r="FGF163" s="137"/>
      <c r="FGG163" s="137"/>
      <c r="FGH163" s="137"/>
      <c r="FGI163" s="137"/>
      <c r="FGJ163" s="137"/>
      <c r="FGK163" s="137"/>
      <c r="FGL163" s="137"/>
      <c r="FGM163" s="137"/>
      <c r="FGN163" s="137"/>
      <c r="FGO163" s="137"/>
      <c r="FGP163" s="137"/>
      <c r="FGQ163" s="137"/>
      <c r="FGR163" s="137"/>
      <c r="FGS163" s="137"/>
      <c r="FGT163" s="137"/>
      <c r="FGU163" s="137"/>
      <c r="FGV163" s="137"/>
      <c r="FGW163" s="137"/>
      <c r="FGX163" s="137"/>
      <c r="FGY163" s="137"/>
      <c r="FGZ163" s="137"/>
      <c r="FHA163" s="137"/>
      <c r="FHB163" s="137"/>
      <c r="FHC163" s="137"/>
      <c r="FHD163" s="137"/>
      <c r="FHE163" s="137"/>
      <c r="FHF163" s="137"/>
      <c r="FHG163" s="137"/>
      <c r="FHH163" s="137"/>
      <c r="FHI163" s="137"/>
      <c r="FHJ163" s="137"/>
      <c r="FHK163" s="137"/>
      <c r="FHL163" s="137"/>
      <c r="FHM163" s="137"/>
      <c r="FHN163" s="137"/>
      <c r="FHO163" s="137"/>
      <c r="FHP163" s="137"/>
      <c r="FHQ163" s="137"/>
      <c r="FHR163" s="137"/>
      <c r="FHS163" s="137"/>
      <c r="FHT163" s="137"/>
      <c r="FHU163" s="137"/>
      <c r="FHV163" s="137"/>
      <c r="FHW163" s="137"/>
      <c r="FHX163" s="137"/>
      <c r="FHY163" s="137"/>
      <c r="FHZ163" s="137"/>
      <c r="FIA163" s="137"/>
      <c r="FIB163" s="137"/>
      <c r="FIC163" s="137"/>
      <c r="FID163" s="137"/>
      <c r="FIE163" s="137"/>
      <c r="FIF163" s="137"/>
      <c r="FIG163" s="137"/>
      <c r="FIH163" s="137"/>
      <c r="FII163" s="137"/>
      <c r="FIJ163" s="137"/>
      <c r="FIK163" s="137"/>
      <c r="FIL163" s="137"/>
      <c r="FIM163" s="137"/>
      <c r="FIN163" s="137"/>
      <c r="FIO163" s="137"/>
      <c r="FIP163" s="137"/>
      <c r="FIQ163" s="137"/>
      <c r="FIR163" s="137"/>
      <c r="FIS163" s="137"/>
      <c r="FIT163" s="137"/>
      <c r="FIU163" s="137"/>
      <c r="FIV163" s="137"/>
      <c r="FIW163" s="137"/>
      <c r="FIX163" s="137"/>
      <c r="FIY163" s="137"/>
      <c r="FIZ163" s="137"/>
      <c r="FJA163" s="137"/>
      <c r="FJB163" s="137"/>
      <c r="FJC163" s="137"/>
      <c r="FJD163" s="137"/>
      <c r="FJE163" s="137"/>
      <c r="FJF163" s="137"/>
      <c r="FJG163" s="137"/>
      <c r="FJH163" s="137"/>
      <c r="FJI163" s="137"/>
      <c r="FJJ163" s="137"/>
      <c r="FJK163" s="137"/>
      <c r="FJL163" s="137"/>
      <c r="FJM163" s="137"/>
      <c r="FJN163" s="137"/>
      <c r="FJO163" s="137"/>
      <c r="FJP163" s="137"/>
      <c r="FJQ163" s="137"/>
      <c r="FJR163" s="137"/>
      <c r="FJS163" s="137"/>
      <c r="FJT163" s="137"/>
      <c r="FJU163" s="137"/>
      <c r="FJV163" s="137"/>
      <c r="FJW163" s="137"/>
      <c r="FJX163" s="137"/>
      <c r="FJY163" s="137"/>
      <c r="FJZ163" s="137"/>
      <c r="FKA163" s="137"/>
      <c r="FKB163" s="137"/>
      <c r="FKC163" s="137"/>
      <c r="FKD163" s="137"/>
      <c r="FKE163" s="137"/>
      <c r="FKF163" s="137"/>
      <c r="FKG163" s="137"/>
      <c r="FKH163" s="137"/>
      <c r="FKI163" s="137"/>
      <c r="FKJ163" s="137"/>
      <c r="FKK163" s="137"/>
      <c r="FKL163" s="137"/>
      <c r="FKM163" s="137"/>
      <c r="FKN163" s="137"/>
      <c r="FKO163" s="137"/>
      <c r="FKP163" s="137"/>
      <c r="FKQ163" s="137"/>
      <c r="FKR163" s="137"/>
      <c r="FKS163" s="137"/>
      <c r="FKT163" s="137"/>
      <c r="FKU163" s="137"/>
      <c r="FKV163" s="137"/>
      <c r="FKW163" s="137"/>
      <c r="FKX163" s="137"/>
      <c r="FKY163" s="137"/>
      <c r="FKZ163" s="137"/>
      <c r="FLA163" s="137"/>
      <c r="FLB163" s="137"/>
      <c r="FLC163" s="137"/>
      <c r="FLD163" s="137"/>
      <c r="FLE163" s="137"/>
      <c r="FLF163" s="137"/>
      <c r="FLG163" s="137"/>
      <c r="FLH163" s="137"/>
      <c r="FLI163" s="137"/>
      <c r="FLJ163" s="137"/>
      <c r="FLK163" s="137"/>
      <c r="FLL163" s="137"/>
      <c r="FLM163" s="137"/>
      <c r="FLN163" s="137"/>
      <c r="FLO163" s="137"/>
      <c r="FLP163" s="137"/>
      <c r="FLQ163" s="137"/>
      <c r="FLR163" s="137"/>
      <c r="FLS163" s="137"/>
      <c r="FLT163" s="137"/>
      <c r="FLU163" s="137"/>
      <c r="FLV163" s="137"/>
      <c r="FLW163" s="137"/>
      <c r="FLX163" s="137"/>
      <c r="FLY163" s="137"/>
      <c r="FLZ163" s="137"/>
      <c r="FMA163" s="137"/>
      <c r="FMB163" s="137"/>
      <c r="FMC163" s="137"/>
      <c r="FMD163" s="137"/>
      <c r="FME163" s="137"/>
      <c r="FMF163" s="137"/>
      <c r="FMG163" s="137"/>
      <c r="FMH163" s="137"/>
      <c r="FMI163" s="137"/>
      <c r="FMJ163" s="137"/>
      <c r="FMK163" s="137"/>
      <c r="FML163" s="137"/>
      <c r="FMM163" s="137"/>
      <c r="FMN163" s="137"/>
      <c r="FMO163" s="137"/>
      <c r="FMP163" s="137"/>
      <c r="FMQ163" s="137"/>
      <c r="FMR163" s="137"/>
      <c r="FMS163" s="137"/>
      <c r="FMT163" s="137"/>
      <c r="FMU163" s="137"/>
      <c r="FMV163" s="137"/>
      <c r="FMW163" s="137"/>
      <c r="FMX163" s="137"/>
      <c r="FMY163" s="137"/>
      <c r="FMZ163" s="137"/>
      <c r="FNA163" s="137"/>
      <c r="FNB163" s="137"/>
      <c r="FNC163" s="137"/>
      <c r="FND163" s="137"/>
      <c r="FNE163" s="137"/>
      <c r="FNF163" s="137"/>
      <c r="FNG163" s="137"/>
      <c r="FNH163" s="137"/>
      <c r="FNI163" s="137"/>
      <c r="FNJ163" s="137"/>
      <c r="FNK163" s="137"/>
      <c r="FNL163" s="137"/>
      <c r="FNM163" s="137"/>
      <c r="FNN163" s="137"/>
      <c r="FNO163" s="137"/>
      <c r="FNP163" s="137"/>
      <c r="FNQ163" s="137"/>
      <c r="FNR163" s="137"/>
      <c r="FNS163" s="137"/>
      <c r="FNT163" s="137"/>
      <c r="FNU163" s="137"/>
      <c r="FNV163" s="137"/>
      <c r="FNW163" s="137"/>
      <c r="FNX163" s="137"/>
      <c r="FNY163" s="137"/>
      <c r="FNZ163" s="137"/>
      <c r="FOA163" s="137"/>
      <c r="FOB163" s="137"/>
      <c r="FOC163" s="137"/>
      <c r="FOD163" s="137"/>
      <c r="FOE163" s="137"/>
      <c r="FOF163" s="137"/>
      <c r="FOG163" s="137"/>
      <c r="FOH163" s="137"/>
      <c r="FOI163" s="137"/>
      <c r="FOJ163" s="137"/>
      <c r="FOK163" s="137"/>
      <c r="FOL163" s="137"/>
      <c r="FOM163" s="137"/>
      <c r="FON163" s="137"/>
      <c r="FOO163" s="137"/>
      <c r="FOP163" s="137"/>
      <c r="FOQ163" s="137"/>
      <c r="FOR163" s="137"/>
      <c r="FOS163" s="137"/>
      <c r="FOT163" s="137"/>
      <c r="FOU163" s="137"/>
      <c r="FOV163" s="137"/>
      <c r="FOW163" s="137"/>
      <c r="FOX163" s="137"/>
      <c r="FOY163" s="137"/>
      <c r="FOZ163" s="137"/>
      <c r="FPA163" s="137"/>
      <c r="FPB163" s="137"/>
      <c r="FPC163" s="137"/>
      <c r="FPD163" s="137"/>
      <c r="FPE163" s="137"/>
      <c r="FPF163" s="137"/>
      <c r="FPG163" s="137"/>
      <c r="FPH163" s="137"/>
      <c r="FPI163" s="137"/>
      <c r="FPJ163" s="137"/>
      <c r="FPK163" s="137"/>
      <c r="FPL163" s="137"/>
      <c r="FPM163" s="137"/>
      <c r="FPN163" s="137"/>
      <c r="FPO163" s="137"/>
      <c r="FPP163" s="137"/>
      <c r="FPQ163" s="137"/>
      <c r="FPR163" s="137"/>
      <c r="FPS163" s="137"/>
      <c r="FPT163" s="137"/>
      <c r="FPU163" s="137"/>
      <c r="FPV163" s="137"/>
      <c r="FPW163" s="137"/>
      <c r="FPX163" s="137"/>
      <c r="FPY163" s="137"/>
      <c r="FPZ163" s="137"/>
      <c r="FQA163" s="137"/>
      <c r="FQB163" s="137"/>
      <c r="FQC163" s="137"/>
      <c r="FQD163" s="137"/>
      <c r="FQE163" s="137"/>
      <c r="FQF163" s="137"/>
      <c r="FQG163" s="137"/>
      <c r="FQH163" s="137"/>
      <c r="FQI163" s="137"/>
      <c r="FQJ163" s="137"/>
      <c r="FQK163" s="137"/>
      <c r="FQL163" s="137"/>
      <c r="FQM163" s="137"/>
      <c r="FQN163" s="137"/>
      <c r="FQO163" s="137"/>
      <c r="FQP163" s="137"/>
      <c r="FQQ163" s="137"/>
      <c r="FQR163" s="137"/>
      <c r="FQS163" s="137"/>
      <c r="FQT163" s="137"/>
      <c r="FQU163" s="137"/>
      <c r="FQV163" s="137"/>
      <c r="FQW163" s="137"/>
      <c r="FQX163" s="137"/>
      <c r="FQY163" s="137"/>
      <c r="FQZ163" s="137"/>
      <c r="FRA163" s="137"/>
      <c r="FRB163" s="137"/>
      <c r="FRC163" s="137"/>
      <c r="FRD163" s="137"/>
      <c r="FRE163" s="137"/>
      <c r="FRF163" s="137"/>
      <c r="FRG163" s="137"/>
      <c r="FRH163" s="137"/>
      <c r="FRI163" s="137"/>
      <c r="FRJ163" s="137"/>
      <c r="FRK163" s="137"/>
      <c r="FRL163" s="137"/>
      <c r="FRM163" s="137"/>
      <c r="FRN163" s="137"/>
      <c r="FRO163" s="137"/>
      <c r="FRP163" s="137"/>
      <c r="FRQ163" s="137"/>
      <c r="FRR163" s="137"/>
      <c r="FRS163" s="137"/>
      <c r="FRT163" s="137"/>
      <c r="FRU163" s="137"/>
      <c r="FRV163" s="137"/>
      <c r="FRW163" s="137"/>
      <c r="FRX163" s="137"/>
      <c r="FRY163" s="137"/>
      <c r="FRZ163" s="137"/>
      <c r="FSA163" s="137"/>
      <c r="FSB163" s="137"/>
      <c r="FSC163" s="137"/>
      <c r="FSD163" s="137"/>
      <c r="FSE163" s="137"/>
      <c r="FSF163" s="137"/>
      <c r="FSG163" s="137"/>
      <c r="FSH163" s="137"/>
      <c r="FSI163" s="137"/>
      <c r="FSJ163" s="137"/>
      <c r="FSK163" s="137"/>
      <c r="FSL163" s="137"/>
      <c r="FSM163" s="137"/>
      <c r="FSN163" s="137"/>
      <c r="FSO163" s="137"/>
      <c r="FSP163" s="137"/>
      <c r="FSQ163" s="137"/>
      <c r="FSR163" s="137"/>
      <c r="FSS163" s="137"/>
      <c r="FST163" s="137"/>
      <c r="FSU163" s="137"/>
      <c r="FSV163" s="137"/>
      <c r="FSW163" s="137"/>
      <c r="FSX163" s="137"/>
      <c r="FSY163" s="137"/>
      <c r="FSZ163" s="137"/>
      <c r="FTA163" s="137"/>
      <c r="FTB163" s="137"/>
      <c r="FTC163" s="137"/>
      <c r="FTD163" s="137"/>
      <c r="FTE163" s="137"/>
      <c r="FTF163" s="137"/>
      <c r="FTG163" s="137"/>
      <c r="FTH163" s="137"/>
      <c r="FTI163" s="137"/>
      <c r="FTJ163" s="137"/>
      <c r="FTK163" s="137"/>
      <c r="FTL163" s="137"/>
      <c r="FTM163" s="137"/>
      <c r="FTN163" s="137"/>
      <c r="FTO163" s="137"/>
      <c r="FTP163" s="137"/>
      <c r="FTQ163" s="137"/>
      <c r="FTR163" s="137"/>
      <c r="FTS163" s="137"/>
      <c r="FTT163" s="137"/>
      <c r="FTU163" s="137"/>
      <c r="FTV163" s="137"/>
      <c r="FTW163" s="137"/>
      <c r="FTX163" s="137"/>
      <c r="FTY163" s="137"/>
      <c r="FTZ163" s="137"/>
      <c r="FUA163" s="137"/>
      <c r="FUB163" s="137"/>
      <c r="FUC163" s="137"/>
      <c r="FUD163" s="137"/>
      <c r="FUE163" s="137"/>
      <c r="FUF163" s="137"/>
      <c r="FUG163" s="137"/>
      <c r="FUH163" s="137"/>
      <c r="FUI163" s="137"/>
      <c r="FUJ163" s="137"/>
      <c r="FUK163" s="137"/>
      <c r="FUL163" s="137"/>
      <c r="FUM163" s="137"/>
      <c r="FUN163" s="137"/>
      <c r="FUO163" s="137"/>
      <c r="FUP163" s="137"/>
      <c r="FUQ163" s="137"/>
      <c r="FUR163" s="137"/>
      <c r="FUS163" s="137"/>
      <c r="FUT163" s="137"/>
      <c r="FUU163" s="137"/>
      <c r="FUV163" s="137"/>
      <c r="FUW163" s="137"/>
      <c r="FUX163" s="137"/>
      <c r="FUY163" s="137"/>
      <c r="FUZ163" s="137"/>
      <c r="FVA163" s="137"/>
      <c r="FVB163" s="137"/>
      <c r="FVC163" s="137"/>
      <c r="FVD163" s="137"/>
      <c r="FVE163" s="137"/>
      <c r="FVF163" s="137"/>
      <c r="FVG163" s="137"/>
      <c r="FVH163" s="137"/>
      <c r="FVI163" s="137"/>
      <c r="FVJ163" s="137"/>
      <c r="FVK163" s="137"/>
      <c r="FVL163" s="137"/>
      <c r="FVM163" s="137"/>
      <c r="FVN163" s="137"/>
      <c r="FVO163" s="137"/>
      <c r="FVP163" s="137"/>
      <c r="FVQ163" s="137"/>
      <c r="FVR163" s="137"/>
      <c r="FVS163" s="137"/>
      <c r="FVT163" s="137"/>
      <c r="FVU163" s="137"/>
      <c r="FVV163" s="137"/>
      <c r="FVW163" s="137"/>
      <c r="FVX163" s="137"/>
      <c r="FVY163" s="137"/>
      <c r="FVZ163" s="137"/>
      <c r="FWA163" s="137"/>
      <c r="FWB163" s="137"/>
      <c r="FWC163" s="137"/>
      <c r="FWD163" s="137"/>
      <c r="FWE163" s="137"/>
      <c r="FWF163" s="137"/>
      <c r="FWG163" s="137"/>
      <c r="FWH163" s="137"/>
      <c r="FWI163" s="137"/>
      <c r="FWJ163" s="137"/>
      <c r="FWK163" s="137"/>
      <c r="FWL163" s="137"/>
      <c r="FWM163" s="137"/>
      <c r="FWN163" s="137"/>
      <c r="FWO163" s="137"/>
      <c r="FWP163" s="137"/>
      <c r="FWQ163" s="137"/>
      <c r="FWR163" s="137"/>
      <c r="FWS163" s="137"/>
      <c r="FWT163" s="137"/>
      <c r="FWU163" s="137"/>
      <c r="FWV163" s="137"/>
      <c r="FWW163" s="137"/>
      <c r="FWX163" s="137"/>
      <c r="FWY163" s="137"/>
      <c r="FWZ163" s="137"/>
      <c r="FXA163" s="137"/>
      <c r="FXB163" s="137"/>
      <c r="FXC163" s="137"/>
      <c r="FXD163" s="137"/>
      <c r="FXE163" s="137"/>
      <c r="FXF163" s="137"/>
      <c r="FXG163" s="137"/>
      <c r="FXH163" s="137"/>
      <c r="FXI163" s="137"/>
      <c r="FXJ163" s="137"/>
      <c r="FXK163" s="137"/>
      <c r="FXL163" s="137"/>
      <c r="FXM163" s="137"/>
      <c r="FXN163" s="137"/>
      <c r="FXO163" s="137"/>
      <c r="FXP163" s="137"/>
      <c r="FXQ163" s="137"/>
      <c r="FXR163" s="137"/>
      <c r="FXS163" s="137"/>
      <c r="FXT163" s="137"/>
      <c r="FXU163" s="137"/>
      <c r="FXV163" s="137"/>
      <c r="FXW163" s="137"/>
      <c r="FXX163" s="137"/>
      <c r="FXY163" s="137"/>
      <c r="FXZ163" s="137"/>
      <c r="FYA163" s="137"/>
      <c r="FYB163" s="137"/>
      <c r="FYC163" s="137"/>
      <c r="FYD163" s="137"/>
      <c r="FYE163" s="137"/>
      <c r="FYF163" s="137"/>
      <c r="FYG163" s="137"/>
      <c r="FYH163" s="137"/>
      <c r="FYI163" s="137"/>
      <c r="FYJ163" s="137"/>
      <c r="FYK163" s="137"/>
      <c r="FYL163" s="137"/>
      <c r="FYM163" s="137"/>
      <c r="FYN163" s="137"/>
      <c r="FYO163" s="137"/>
      <c r="FYP163" s="137"/>
      <c r="FYQ163" s="137"/>
      <c r="FYR163" s="137"/>
      <c r="FYS163" s="137"/>
      <c r="FYT163" s="137"/>
      <c r="FYU163" s="137"/>
      <c r="FYV163" s="137"/>
      <c r="FYW163" s="137"/>
      <c r="FYX163" s="137"/>
      <c r="FYY163" s="137"/>
      <c r="FYZ163" s="137"/>
      <c r="FZA163" s="137"/>
      <c r="FZB163" s="137"/>
      <c r="FZC163" s="137"/>
      <c r="FZD163" s="137"/>
      <c r="FZE163" s="137"/>
      <c r="FZF163" s="137"/>
      <c r="FZG163" s="137"/>
      <c r="FZH163" s="137"/>
      <c r="FZI163" s="137"/>
      <c r="FZJ163" s="137"/>
      <c r="FZK163" s="137"/>
      <c r="FZL163" s="137"/>
      <c r="FZM163" s="137"/>
      <c r="FZN163" s="137"/>
      <c r="FZO163" s="137"/>
      <c r="FZP163" s="137"/>
      <c r="FZQ163" s="137"/>
      <c r="FZR163" s="137"/>
      <c r="FZS163" s="137"/>
      <c r="FZT163" s="137"/>
      <c r="FZU163" s="137"/>
      <c r="FZV163" s="137"/>
      <c r="FZW163" s="137"/>
      <c r="FZX163" s="137"/>
      <c r="FZY163" s="137"/>
      <c r="FZZ163" s="137"/>
      <c r="GAA163" s="137"/>
      <c r="GAB163" s="137"/>
      <c r="GAC163" s="137"/>
      <c r="GAD163" s="137"/>
      <c r="GAE163" s="137"/>
      <c r="GAF163" s="137"/>
      <c r="GAG163" s="137"/>
      <c r="GAH163" s="137"/>
      <c r="GAI163" s="137"/>
      <c r="GAJ163" s="137"/>
      <c r="GAK163" s="137"/>
      <c r="GAL163" s="137"/>
      <c r="GAM163" s="137"/>
      <c r="GAN163" s="137"/>
      <c r="GAO163" s="137"/>
      <c r="GAP163" s="137"/>
      <c r="GAQ163" s="137"/>
      <c r="GAR163" s="137"/>
      <c r="GAS163" s="137"/>
      <c r="GAT163" s="137"/>
      <c r="GAU163" s="137"/>
      <c r="GAV163" s="137"/>
      <c r="GAW163" s="137"/>
      <c r="GAX163" s="137"/>
      <c r="GAY163" s="137"/>
      <c r="GAZ163" s="137"/>
      <c r="GBA163" s="137"/>
      <c r="GBB163" s="137"/>
      <c r="GBC163" s="137"/>
      <c r="GBD163" s="137"/>
      <c r="GBE163" s="137"/>
      <c r="GBF163" s="137"/>
      <c r="GBG163" s="137"/>
      <c r="GBH163" s="137"/>
      <c r="GBI163" s="137"/>
      <c r="GBJ163" s="137"/>
      <c r="GBK163" s="137"/>
      <c r="GBL163" s="137"/>
      <c r="GBM163" s="137"/>
      <c r="GBN163" s="137"/>
      <c r="GBO163" s="137"/>
      <c r="GBP163" s="137"/>
      <c r="GBQ163" s="137"/>
      <c r="GBR163" s="137"/>
      <c r="GBS163" s="137"/>
      <c r="GBT163" s="137"/>
      <c r="GBU163" s="137"/>
      <c r="GBV163" s="137"/>
      <c r="GBW163" s="137"/>
      <c r="GBX163" s="137"/>
      <c r="GBY163" s="137"/>
      <c r="GBZ163" s="137"/>
      <c r="GCA163" s="137"/>
      <c r="GCB163" s="137"/>
      <c r="GCC163" s="137"/>
      <c r="GCD163" s="137"/>
      <c r="GCE163" s="137"/>
      <c r="GCF163" s="137"/>
      <c r="GCG163" s="137"/>
      <c r="GCH163" s="137"/>
      <c r="GCI163" s="137"/>
      <c r="GCJ163" s="137"/>
      <c r="GCK163" s="137"/>
      <c r="GCL163" s="137"/>
      <c r="GCM163" s="137"/>
      <c r="GCN163" s="137"/>
      <c r="GCO163" s="137"/>
      <c r="GCP163" s="137"/>
      <c r="GCQ163" s="137"/>
      <c r="GCR163" s="137"/>
      <c r="GCS163" s="137"/>
      <c r="GCT163" s="137"/>
      <c r="GCU163" s="137"/>
      <c r="GCV163" s="137"/>
      <c r="GCW163" s="137"/>
      <c r="GCX163" s="137"/>
      <c r="GCY163" s="137"/>
      <c r="GCZ163" s="137"/>
      <c r="GDA163" s="137"/>
      <c r="GDB163" s="137"/>
      <c r="GDC163" s="137"/>
      <c r="GDD163" s="137"/>
      <c r="GDE163" s="137"/>
      <c r="GDF163" s="137"/>
      <c r="GDG163" s="137"/>
      <c r="GDH163" s="137"/>
      <c r="GDI163" s="137"/>
      <c r="GDJ163" s="137"/>
      <c r="GDK163" s="137"/>
      <c r="GDL163" s="137"/>
      <c r="GDM163" s="137"/>
      <c r="GDN163" s="137"/>
      <c r="GDO163" s="137"/>
      <c r="GDP163" s="137"/>
      <c r="GDQ163" s="137"/>
      <c r="GDR163" s="137"/>
      <c r="GDS163" s="137"/>
      <c r="GDT163" s="137"/>
      <c r="GDU163" s="137"/>
      <c r="GDV163" s="137"/>
      <c r="GDW163" s="137"/>
      <c r="GDX163" s="137"/>
      <c r="GDY163" s="137"/>
      <c r="GDZ163" s="137"/>
      <c r="GEA163" s="137"/>
      <c r="GEB163" s="137"/>
      <c r="GEC163" s="137"/>
      <c r="GED163" s="137"/>
      <c r="GEE163" s="137"/>
      <c r="GEF163" s="137"/>
      <c r="GEG163" s="137"/>
      <c r="GEH163" s="137"/>
      <c r="GEI163" s="137"/>
      <c r="GEJ163" s="137"/>
      <c r="GEK163" s="137"/>
      <c r="GEL163" s="137"/>
      <c r="GEM163" s="137"/>
      <c r="GEN163" s="137"/>
      <c r="GEO163" s="137"/>
      <c r="GEP163" s="137"/>
      <c r="GEQ163" s="137"/>
      <c r="GER163" s="137"/>
      <c r="GES163" s="137"/>
      <c r="GET163" s="137"/>
      <c r="GEU163" s="137"/>
      <c r="GEV163" s="137"/>
      <c r="GEW163" s="137"/>
      <c r="GEX163" s="137"/>
      <c r="GEY163" s="137"/>
      <c r="GEZ163" s="137"/>
      <c r="GFA163" s="137"/>
      <c r="GFB163" s="137"/>
      <c r="GFC163" s="137"/>
      <c r="GFD163" s="137"/>
      <c r="GFE163" s="137"/>
      <c r="GFF163" s="137"/>
      <c r="GFG163" s="137"/>
      <c r="GFH163" s="137"/>
      <c r="GFI163" s="137"/>
      <c r="GFJ163" s="137"/>
      <c r="GFK163" s="137"/>
      <c r="GFL163" s="137"/>
      <c r="GFM163" s="137"/>
      <c r="GFN163" s="137"/>
      <c r="GFO163" s="137"/>
      <c r="GFP163" s="137"/>
      <c r="GFQ163" s="137"/>
      <c r="GFR163" s="137"/>
      <c r="GFS163" s="137"/>
      <c r="GFT163" s="137"/>
      <c r="GFU163" s="137"/>
      <c r="GFV163" s="137"/>
      <c r="GFW163" s="137"/>
      <c r="GFX163" s="137"/>
      <c r="GFY163" s="137"/>
      <c r="GFZ163" s="137"/>
      <c r="GGA163" s="137"/>
      <c r="GGB163" s="137"/>
      <c r="GGC163" s="137"/>
      <c r="GGD163" s="137"/>
      <c r="GGE163" s="137"/>
      <c r="GGF163" s="137"/>
      <c r="GGG163" s="137"/>
      <c r="GGH163" s="137"/>
      <c r="GGI163" s="137"/>
      <c r="GGJ163" s="137"/>
      <c r="GGK163" s="137"/>
      <c r="GGL163" s="137"/>
      <c r="GGM163" s="137"/>
      <c r="GGN163" s="137"/>
      <c r="GGO163" s="137"/>
      <c r="GGP163" s="137"/>
      <c r="GGQ163" s="137"/>
      <c r="GGR163" s="137"/>
      <c r="GGS163" s="137"/>
      <c r="GGT163" s="137"/>
      <c r="GGU163" s="137"/>
      <c r="GGV163" s="137"/>
      <c r="GGW163" s="137"/>
      <c r="GGX163" s="137"/>
      <c r="GGY163" s="137"/>
      <c r="GGZ163" s="137"/>
      <c r="GHA163" s="137"/>
      <c r="GHB163" s="137"/>
      <c r="GHC163" s="137"/>
      <c r="GHD163" s="137"/>
      <c r="GHE163" s="137"/>
      <c r="GHF163" s="137"/>
      <c r="GHG163" s="137"/>
      <c r="GHH163" s="137"/>
      <c r="GHI163" s="137"/>
      <c r="GHJ163" s="137"/>
      <c r="GHK163" s="137"/>
      <c r="GHL163" s="137"/>
      <c r="GHM163" s="137"/>
      <c r="GHN163" s="137"/>
      <c r="GHO163" s="137"/>
      <c r="GHP163" s="137"/>
      <c r="GHQ163" s="137"/>
      <c r="GHR163" s="137"/>
      <c r="GHS163" s="137"/>
      <c r="GHT163" s="137"/>
      <c r="GHU163" s="137"/>
      <c r="GHV163" s="137"/>
      <c r="GHW163" s="137"/>
      <c r="GHX163" s="137"/>
      <c r="GHY163" s="137"/>
      <c r="GHZ163" s="137"/>
      <c r="GIA163" s="137"/>
      <c r="GIB163" s="137"/>
      <c r="GIC163" s="137"/>
      <c r="GID163" s="137"/>
      <c r="GIE163" s="137"/>
      <c r="GIF163" s="137"/>
      <c r="GIG163" s="137"/>
      <c r="GIH163" s="137"/>
      <c r="GII163" s="137"/>
      <c r="GIJ163" s="137"/>
      <c r="GIK163" s="137"/>
      <c r="GIL163" s="137"/>
      <c r="GIM163" s="137"/>
      <c r="GIN163" s="137"/>
      <c r="GIO163" s="137"/>
      <c r="GIP163" s="137"/>
      <c r="GIQ163" s="137"/>
      <c r="GIR163" s="137"/>
      <c r="GIS163" s="137"/>
      <c r="GIT163" s="137"/>
      <c r="GIU163" s="137"/>
      <c r="GIV163" s="137"/>
      <c r="GIW163" s="137"/>
      <c r="GIX163" s="137"/>
      <c r="GIY163" s="137"/>
      <c r="GIZ163" s="137"/>
      <c r="GJA163" s="137"/>
      <c r="GJB163" s="137"/>
      <c r="GJC163" s="137"/>
      <c r="GJD163" s="137"/>
      <c r="GJE163" s="137"/>
      <c r="GJF163" s="137"/>
      <c r="GJG163" s="137"/>
      <c r="GJH163" s="137"/>
      <c r="GJI163" s="137"/>
      <c r="GJJ163" s="137"/>
      <c r="GJK163" s="137"/>
      <c r="GJL163" s="137"/>
      <c r="GJM163" s="137"/>
      <c r="GJN163" s="137"/>
      <c r="GJO163" s="137"/>
      <c r="GJP163" s="137"/>
      <c r="GJQ163" s="137"/>
      <c r="GJR163" s="137"/>
      <c r="GJS163" s="137"/>
      <c r="GJT163" s="137"/>
      <c r="GJU163" s="137"/>
      <c r="GJV163" s="137"/>
      <c r="GJW163" s="137"/>
      <c r="GJX163" s="137"/>
      <c r="GJY163" s="137"/>
      <c r="GJZ163" s="137"/>
      <c r="GKA163" s="137"/>
      <c r="GKB163" s="137"/>
      <c r="GKC163" s="137"/>
      <c r="GKD163" s="137"/>
      <c r="GKE163" s="137"/>
      <c r="GKF163" s="137"/>
      <c r="GKG163" s="137"/>
      <c r="GKH163" s="137"/>
      <c r="GKI163" s="137"/>
      <c r="GKJ163" s="137"/>
      <c r="GKK163" s="137"/>
      <c r="GKL163" s="137"/>
      <c r="GKM163" s="137"/>
      <c r="GKN163" s="137"/>
      <c r="GKO163" s="137"/>
      <c r="GKP163" s="137"/>
      <c r="GKQ163" s="137"/>
      <c r="GKR163" s="137"/>
      <c r="GKS163" s="137"/>
      <c r="GKT163" s="137"/>
      <c r="GKU163" s="137"/>
      <c r="GKV163" s="137"/>
      <c r="GKW163" s="137"/>
      <c r="GKX163" s="137"/>
      <c r="GKY163" s="137"/>
      <c r="GKZ163" s="137"/>
      <c r="GLA163" s="137"/>
      <c r="GLB163" s="137"/>
      <c r="GLC163" s="137"/>
      <c r="GLD163" s="137"/>
      <c r="GLE163" s="137"/>
      <c r="GLF163" s="137"/>
      <c r="GLG163" s="137"/>
      <c r="GLH163" s="137"/>
      <c r="GLI163" s="137"/>
      <c r="GLJ163" s="137"/>
      <c r="GLK163" s="137"/>
      <c r="GLL163" s="137"/>
      <c r="GLM163" s="137"/>
      <c r="GLN163" s="137"/>
      <c r="GLO163" s="137"/>
      <c r="GLP163" s="137"/>
      <c r="GLQ163" s="137"/>
      <c r="GLR163" s="137"/>
      <c r="GLS163" s="137"/>
      <c r="GLT163" s="137"/>
      <c r="GLU163" s="137"/>
      <c r="GLV163" s="137"/>
      <c r="GLW163" s="137"/>
      <c r="GLX163" s="137"/>
      <c r="GLY163" s="137"/>
      <c r="GLZ163" s="137"/>
      <c r="GMA163" s="137"/>
      <c r="GMB163" s="137"/>
      <c r="GMC163" s="137"/>
      <c r="GMD163" s="137"/>
      <c r="GME163" s="137"/>
      <c r="GMF163" s="137"/>
      <c r="GMG163" s="137"/>
      <c r="GMH163" s="137"/>
      <c r="GMI163" s="137"/>
      <c r="GMJ163" s="137"/>
      <c r="GMK163" s="137"/>
      <c r="GML163" s="137"/>
      <c r="GMM163" s="137"/>
      <c r="GMN163" s="137"/>
      <c r="GMO163" s="137"/>
      <c r="GMP163" s="137"/>
      <c r="GMQ163" s="137"/>
      <c r="GMR163" s="137"/>
      <c r="GMS163" s="137"/>
      <c r="GMT163" s="137"/>
      <c r="GMU163" s="137"/>
      <c r="GMV163" s="137"/>
      <c r="GMW163" s="137"/>
      <c r="GMX163" s="137"/>
      <c r="GMY163" s="137"/>
      <c r="GMZ163" s="137"/>
      <c r="GNA163" s="137"/>
      <c r="GNB163" s="137"/>
      <c r="GNC163" s="137"/>
      <c r="GND163" s="137"/>
      <c r="GNE163" s="137"/>
      <c r="GNF163" s="137"/>
      <c r="GNG163" s="137"/>
      <c r="GNH163" s="137"/>
      <c r="GNI163" s="137"/>
      <c r="GNJ163" s="137"/>
      <c r="GNK163" s="137"/>
      <c r="GNL163" s="137"/>
      <c r="GNM163" s="137"/>
      <c r="GNN163" s="137"/>
      <c r="GNO163" s="137"/>
      <c r="GNP163" s="137"/>
      <c r="GNQ163" s="137"/>
      <c r="GNR163" s="137"/>
      <c r="GNS163" s="137"/>
      <c r="GNT163" s="137"/>
      <c r="GNU163" s="137"/>
      <c r="GNV163" s="137"/>
      <c r="GNW163" s="137"/>
      <c r="GNX163" s="137"/>
      <c r="GNY163" s="137"/>
      <c r="GNZ163" s="137"/>
      <c r="GOA163" s="137"/>
      <c r="GOB163" s="137"/>
      <c r="GOC163" s="137"/>
      <c r="GOD163" s="137"/>
      <c r="GOE163" s="137"/>
      <c r="GOF163" s="137"/>
      <c r="GOG163" s="137"/>
      <c r="GOH163" s="137"/>
      <c r="GOI163" s="137"/>
      <c r="GOJ163" s="137"/>
      <c r="GOK163" s="137"/>
      <c r="GOL163" s="137"/>
      <c r="GOM163" s="137"/>
      <c r="GON163" s="137"/>
      <c r="GOO163" s="137"/>
      <c r="GOP163" s="137"/>
      <c r="GOQ163" s="137"/>
      <c r="GOR163" s="137"/>
      <c r="GOS163" s="137"/>
      <c r="GOT163" s="137"/>
      <c r="GOU163" s="137"/>
      <c r="GOV163" s="137"/>
      <c r="GOW163" s="137"/>
      <c r="GOX163" s="137"/>
      <c r="GOY163" s="137"/>
      <c r="GOZ163" s="137"/>
      <c r="GPA163" s="137"/>
      <c r="GPB163" s="137"/>
      <c r="GPC163" s="137"/>
      <c r="GPD163" s="137"/>
      <c r="GPE163" s="137"/>
      <c r="GPF163" s="137"/>
      <c r="GPG163" s="137"/>
      <c r="GPH163" s="137"/>
      <c r="GPI163" s="137"/>
      <c r="GPJ163" s="137"/>
      <c r="GPK163" s="137"/>
      <c r="GPL163" s="137"/>
      <c r="GPM163" s="137"/>
      <c r="GPN163" s="137"/>
      <c r="GPO163" s="137"/>
      <c r="GPP163" s="137"/>
      <c r="GPQ163" s="137"/>
      <c r="GPR163" s="137"/>
      <c r="GPS163" s="137"/>
      <c r="GPT163" s="137"/>
      <c r="GPU163" s="137"/>
      <c r="GPV163" s="137"/>
      <c r="GPW163" s="137"/>
      <c r="GPX163" s="137"/>
      <c r="GPY163" s="137"/>
      <c r="GPZ163" s="137"/>
      <c r="GQA163" s="137"/>
      <c r="GQB163" s="137"/>
      <c r="GQC163" s="137"/>
      <c r="GQD163" s="137"/>
      <c r="GQE163" s="137"/>
      <c r="GQF163" s="137"/>
      <c r="GQG163" s="137"/>
      <c r="GQH163" s="137"/>
      <c r="GQI163" s="137"/>
      <c r="GQJ163" s="137"/>
      <c r="GQK163" s="137"/>
      <c r="GQL163" s="137"/>
      <c r="GQM163" s="137"/>
      <c r="GQN163" s="137"/>
      <c r="GQO163" s="137"/>
      <c r="GQP163" s="137"/>
      <c r="GQQ163" s="137"/>
      <c r="GQR163" s="137"/>
      <c r="GQS163" s="137"/>
      <c r="GQT163" s="137"/>
      <c r="GQU163" s="137"/>
      <c r="GQV163" s="137"/>
      <c r="GQW163" s="137"/>
      <c r="GQX163" s="137"/>
      <c r="GQY163" s="137"/>
      <c r="GQZ163" s="137"/>
      <c r="GRA163" s="137"/>
      <c r="GRB163" s="137"/>
      <c r="GRC163" s="137"/>
      <c r="GRD163" s="137"/>
      <c r="GRE163" s="137"/>
      <c r="GRF163" s="137"/>
      <c r="GRG163" s="137"/>
      <c r="GRH163" s="137"/>
      <c r="GRI163" s="137"/>
      <c r="GRJ163" s="137"/>
      <c r="GRK163" s="137"/>
      <c r="GRL163" s="137"/>
      <c r="GRM163" s="137"/>
      <c r="GRN163" s="137"/>
      <c r="GRO163" s="137"/>
      <c r="GRP163" s="137"/>
      <c r="GRQ163" s="137"/>
      <c r="GRR163" s="137"/>
      <c r="GRS163" s="137"/>
      <c r="GRT163" s="137"/>
      <c r="GRU163" s="137"/>
      <c r="GRV163" s="137"/>
      <c r="GRW163" s="137"/>
      <c r="GRX163" s="137"/>
      <c r="GRY163" s="137"/>
      <c r="GRZ163" s="137"/>
      <c r="GSA163" s="137"/>
      <c r="GSB163" s="137"/>
      <c r="GSC163" s="137"/>
      <c r="GSD163" s="137"/>
      <c r="GSE163" s="137"/>
      <c r="GSF163" s="137"/>
      <c r="GSG163" s="137"/>
      <c r="GSH163" s="137"/>
      <c r="GSI163" s="137"/>
      <c r="GSJ163" s="137"/>
      <c r="GSK163" s="137"/>
      <c r="GSL163" s="137"/>
      <c r="GSM163" s="137"/>
      <c r="GSN163" s="137"/>
      <c r="GSO163" s="137"/>
      <c r="GSP163" s="137"/>
      <c r="GSQ163" s="137"/>
      <c r="GSR163" s="137"/>
      <c r="GSS163" s="137"/>
      <c r="GST163" s="137"/>
      <c r="GSU163" s="137"/>
      <c r="GSV163" s="137"/>
      <c r="GSW163" s="137"/>
      <c r="GSX163" s="137"/>
      <c r="GSY163" s="137"/>
      <c r="GSZ163" s="137"/>
      <c r="GTA163" s="137"/>
      <c r="GTB163" s="137"/>
      <c r="GTC163" s="137"/>
      <c r="GTD163" s="137"/>
      <c r="GTE163" s="137"/>
      <c r="GTF163" s="137"/>
      <c r="GTG163" s="137"/>
      <c r="GTH163" s="137"/>
      <c r="GTI163" s="137"/>
      <c r="GTJ163" s="137"/>
      <c r="GTK163" s="137"/>
      <c r="GTL163" s="137"/>
      <c r="GTM163" s="137"/>
      <c r="GTN163" s="137"/>
      <c r="GTO163" s="137"/>
      <c r="GTP163" s="137"/>
      <c r="GTQ163" s="137"/>
      <c r="GTR163" s="137"/>
      <c r="GTS163" s="137"/>
      <c r="GTT163" s="137"/>
      <c r="GTU163" s="137"/>
      <c r="GTV163" s="137"/>
      <c r="GTW163" s="137"/>
      <c r="GTX163" s="137"/>
      <c r="GTY163" s="137"/>
      <c r="GTZ163" s="137"/>
      <c r="GUA163" s="137"/>
      <c r="GUB163" s="137"/>
      <c r="GUC163" s="137"/>
      <c r="GUD163" s="137"/>
      <c r="GUE163" s="137"/>
      <c r="GUF163" s="137"/>
      <c r="GUG163" s="137"/>
      <c r="GUH163" s="137"/>
      <c r="GUI163" s="137"/>
      <c r="GUJ163" s="137"/>
      <c r="GUK163" s="137"/>
      <c r="GUL163" s="137"/>
      <c r="GUM163" s="137"/>
      <c r="GUN163" s="137"/>
      <c r="GUO163" s="137"/>
      <c r="GUP163" s="137"/>
      <c r="GUQ163" s="137"/>
      <c r="GUR163" s="137"/>
      <c r="GUS163" s="137"/>
      <c r="GUT163" s="137"/>
      <c r="GUU163" s="137"/>
      <c r="GUV163" s="137"/>
      <c r="GUW163" s="137"/>
      <c r="GUX163" s="137"/>
      <c r="GUY163" s="137"/>
      <c r="GUZ163" s="137"/>
      <c r="GVA163" s="137"/>
      <c r="GVB163" s="137"/>
      <c r="GVC163" s="137"/>
      <c r="GVD163" s="137"/>
      <c r="GVE163" s="137"/>
      <c r="GVF163" s="137"/>
      <c r="GVG163" s="137"/>
      <c r="GVH163" s="137"/>
      <c r="GVI163" s="137"/>
      <c r="GVJ163" s="137"/>
      <c r="GVK163" s="137"/>
      <c r="GVL163" s="137"/>
      <c r="GVM163" s="137"/>
      <c r="GVN163" s="137"/>
      <c r="GVO163" s="137"/>
      <c r="GVP163" s="137"/>
      <c r="GVQ163" s="137"/>
      <c r="GVR163" s="137"/>
      <c r="GVS163" s="137"/>
      <c r="GVT163" s="137"/>
      <c r="GVU163" s="137"/>
      <c r="GVV163" s="137"/>
      <c r="GVW163" s="137"/>
      <c r="GVX163" s="137"/>
      <c r="GVY163" s="137"/>
      <c r="GVZ163" s="137"/>
      <c r="GWA163" s="137"/>
      <c r="GWB163" s="137"/>
      <c r="GWC163" s="137"/>
      <c r="GWD163" s="137"/>
      <c r="GWE163" s="137"/>
      <c r="GWF163" s="137"/>
      <c r="GWG163" s="137"/>
      <c r="GWH163" s="137"/>
      <c r="GWI163" s="137"/>
      <c r="GWJ163" s="137"/>
      <c r="GWK163" s="137"/>
      <c r="GWL163" s="137"/>
      <c r="GWM163" s="137"/>
      <c r="GWN163" s="137"/>
      <c r="GWO163" s="137"/>
      <c r="GWP163" s="137"/>
      <c r="GWQ163" s="137"/>
      <c r="GWR163" s="137"/>
      <c r="GWS163" s="137"/>
      <c r="GWT163" s="137"/>
      <c r="GWU163" s="137"/>
      <c r="GWV163" s="137"/>
      <c r="GWW163" s="137"/>
      <c r="GWX163" s="137"/>
      <c r="GWY163" s="137"/>
      <c r="GWZ163" s="137"/>
      <c r="GXA163" s="137"/>
      <c r="GXB163" s="137"/>
      <c r="GXC163" s="137"/>
      <c r="GXD163" s="137"/>
      <c r="GXE163" s="137"/>
      <c r="GXF163" s="137"/>
      <c r="GXG163" s="137"/>
      <c r="GXH163" s="137"/>
      <c r="GXI163" s="137"/>
      <c r="GXJ163" s="137"/>
      <c r="GXK163" s="137"/>
      <c r="GXL163" s="137"/>
      <c r="GXM163" s="137"/>
      <c r="GXN163" s="137"/>
      <c r="GXO163" s="137"/>
      <c r="GXP163" s="137"/>
      <c r="GXQ163" s="137"/>
      <c r="GXR163" s="137"/>
      <c r="GXS163" s="137"/>
      <c r="GXT163" s="137"/>
      <c r="GXU163" s="137"/>
      <c r="GXV163" s="137"/>
      <c r="GXW163" s="137"/>
      <c r="GXX163" s="137"/>
      <c r="GXY163" s="137"/>
      <c r="GXZ163" s="137"/>
      <c r="GYA163" s="137"/>
      <c r="GYB163" s="137"/>
      <c r="GYC163" s="137"/>
      <c r="GYD163" s="137"/>
      <c r="GYE163" s="137"/>
      <c r="GYF163" s="137"/>
      <c r="GYG163" s="137"/>
      <c r="GYH163" s="137"/>
      <c r="GYI163" s="137"/>
      <c r="GYJ163" s="137"/>
      <c r="GYK163" s="137"/>
      <c r="GYL163" s="137"/>
      <c r="GYM163" s="137"/>
      <c r="GYN163" s="137"/>
      <c r="GYO163" s="137"/>
      <c r="GYP163" s="137"/>
      <c r="GYQ163" s="137"/>
      <c r="GYR163" s="137"/>
      <c r="GYS163" s="137"/>
      <c r="GYT163" s="137"/>
      <c r="GYU163" s="137"/>
      <c r="GYV163" s="137"/>
      <c r="GYW163" s="137"/>
      <c r="GYX163" s="137"/>
      <c r="GYY163" s="137"/>
      <c r="GYZ163" s="137"/>
      <c r="GZA163" s="137"/>
      <c r="GZB163" s="137"/>
      <c r="GZC163" s="137"/>
      <c r="GZD163" s="137"/>
      <c r="GZE163" s="137"/>
      <c r="GZF163" s="137"/>
      <c r="GZG163" s="137"/>
      <c r="GZH163" s="137"/>
      <c r="GZI163" s="137"/>
      <c r="GZJ163" s="137"/>
      <c r="GZK163" s="137"/>
      <c r="GZL163" s="137"/>
      <c r="GZM163" s="137"/>
      <c r="GZN163" s="137"/>
      <c r="GZO163" s="137"/>
      <c r="GZP163" s="137"/>
      <c r="GZQ163" s="137"/>
      <c r="GZR163" s="137"/>
      <c r="GZS163" s="137"/>
      <c r="GZT163" s="137"/>
      <c r="GZU163" s="137"/>
      <c r="GZV163" s="137"/>
      <c r="GZW163" s="137"/>
      <c r="GZX163" s="137"/>
      <c r="GZY163" s="137"/>
      <c r="GZZ163" s="137"/>
      <c r="HAA163" s="137"/>
      <c r="HAB163" s="137"/>
      <c r="HAC163" s="137"/>
      <c r="HAD163" s="137"/>
      <c r="HAE163" s="137"/>
      <c r="HAF163" s="137"/>
      <c r="HAG163" s="137"/>
      <c r="HAH163" s="137"/>
      <c r="HAI163" s="137"/>
      <c r="HAJ163" s="137"/>
      <c r="HAK163" s="137"/>
      <c r="HAL163" s="137"/>
      <c r="HAM163" s="137"/>
      <c r="HAN163" s="137"/>
      <c r="HAO163" s="137"/>
      <c r="HAP163" s="137"/>
      <c r="HAQ163" s="137"/>
      <c r="HAR163" s="137"/>
      <c r="HAS163" s="137"/>
      <c r="HAT163" s="137"/>
      <c r="HAU163" s="137"/>
      <c r="HAV163" s="137"/>
      <c r="HAW163" s="137"/>
      <c r="HAX163" s="137"/>
      <c r="HAY163" s="137"/>
      <c r="HAZ163" s="137"/>
      <c r="HBA163" s="137"/>
      <c r="HBB163" s="137"/>
      <c r="HBC163" s="137"/>
      <c r="HBD163" s="137"/>
      <c r="HBE163" s="137"/>
      <c r="HBF163" s="137"/>
      <c r="HBG163" s="137"/>
      <c r="HBH163" s="137"/>
      <c r="HBI163" s="137"/>
      <c r="HBJ163" s="137"/>
      <c r="HBK163" s="137"/>
      <c r="HBL163" s="137"/>
      <c r="HBM163" s="137"/>
      <c r="HBN163" s="137"/>
      <c r="HBO163" s="137"/>
      <c r="HBP163" s="137"/>
      <c r="HBQ163" s="137"/>
      <c r="HBR163" s="137"/>
      <c r="HBS163" s="137"/>
      <c r="HBT163" s="137"/>
      <c r="HBU163" s="137"/>
      <c r="HBV163" s="137"/>
      <c r="HBW163" s="137"/>
      <c r="HBX163" s="137"/>
      <c r="HBY163" s="137"/>
      <c r="HBZ163" s="137"/>
      <c r="HCA163" s="137"/>
      <c r="HCB163" s="137"/>
      <c r="HCC163" s="137"/>
      <c r="HCD163" s="137"/>
      <c r="HCE163" s="137"/>
      <c r="HCF163" s="137"/>
      <c r="HCG163" s="137"/>
      <c r="HCH163" s="137"/>
      <c r="HCI163" s="137"/>
      <c r="HCJ163" s="137"/>
      <c r="HCK163" s="137"/>
      <c r="HCL163" s="137"/>
      <c r="HCM163" s="137"/>
      <c r="HCN163" s="137"/>
      <c r="HCO163" s="137"/>
      <c r="HCP163" s="137"/>
      <c r="HCQ163" s="137"/>
      <c r="HCR163" s="137"/>
      <c r="HCS163" s="137"/>
      <c r="HCT163" s="137"/>
      <c r="HCU163" s="137"/>
      <c r="HCV163" s="137"/>
      <c r="HCW163" s="137"/>
      <c r="HCX163" s="137"/>
      <c r="HCY163" s="137"/>
      <c r="HCZ163" s="137"/>
      <c r="HDA163" s="137"/>
      <c r="HDB163" s="137"/>
      <c r="HDC163" s="137"/>
      <c r="HDD163" s="137"/>
      <c r="HDE163" s="137"/>
      <c r="HDF163" s="137"/>
      <c r="HDG163" s="137"/>
      <c r="HDH163" s="137"/>
      <c r="HDI163" s="137"/>
      <c r="HDJ163" s="137"/>
      <c r="HDK163" s="137"/>
      <c r="HDL163" s="137"/>
      <c r="HDM163" s="137"/>
      <c r="HDN163" s="137"/>
      <c r="HDO163" s="137"/>
      <c r="HDP163" s="137"/>
      <c r="HDQ163" s="137"/>
      <c r="HDR163" s="137"/>
      <c r="HDS163" s="137"/>
      <c r="HDT163" s="137"/>
      <c r="HDU163" s="137"/>
      <c r="HDV163" s="137"/>
      <c r="HDW163" s="137"/>
      <c r="HDX163" s="137"/>
      <c r="HDY163" s="137"/>
      <c r="HDZ163" s="137"/>
      <c r="HEA163" s="137"/>
      <c r="HEB163" s="137"/>
      <c r="HEC163" s="137"/>
      <c r="HED163" s="137"/>
      <c r="HEE163" s="137"/>
      <c r="HEF163" s="137"/>
      <c r="HEG163" s="137"/>
      <c r="HEH163" s="137"/>
      <c r="HEI163" s="137"/>
      <c r="HEJ163" s="137"/>
      <c r="HEK163" s="137"/>
      <c r="HEL163" s="137"/>
      <c r="HEM163" s="137"/>
      <c r="HEN163" s="137"/>
      <c r="HEO163" s="137"/>
      <c r="HEP163" s="137"/>
      <c r="HEQ163" s="137"/>
      <c r="HER163" s="137"/>
      <c r="HES163" s="137"/>
      <c r="HET163" s="137"/>
      <c r="HEU163" s="137"/>
      <c r="HEV163" s="137"/>
      <c r="HEW163" s="137"/>
      <c r="HEX163" s="137"/>
      <c r="HEY163" s="137"/>
      <c r="HEZ163" s="137"/>
      <c r="HFA163" s="137"/>
      <c r="HFB163" s="137"/>
      <c r="HFC163" s="137"/>
      <c r="HFD163" s="137"/>
      <c r="HFE163" s="137"/>
      <c r="HFF163" s="137"/>
      <c r="HFG163" s="137"/>
      <c r="HFH163" s="137"/>
      <c r="HFI163" s="137"/>
      <c r="HFJ163" s="137"/>
      <c r="HFK163" s="137"/>
      <c r="HFL163" s="137"/>
      <c r="HFM163" s="137"/>
      <c r="HFN163" s="137"/>
      <c r="HFO163" s="137"/>
      <c r="HFP163" s="137"/>
      <c r="HFQ163" s="137"/>
      <c r="HFR163" s="137"/>
      <c r="HFS163" s="137"/>
      <c r="HFT163" s="137"/>
      <c r="HFU163" s="137"/>
      <c r="HFV163" s="137"/>
      <c r="HFW163" s="137"/>
      <c r="HFX163" s="137"/>
      <c r="HFY163" s="137"/>
      <c r="HFZ163" s="137"/>
      <c r="HGA163" s="137"/>
      <c r="HGB163" s="137"/>
      <c r="HGC163" s="137"/>
      <c r="HGD163" s="137"/>
      <c r="HGE163" s="137"/>
      <c r="HGF163" s="137"/>
      <c r="HGG163" s="137"/>
      <c r="HGH163" s="137"/>
      <c r="HGI163" s="137"/>
      <c r="HGJ163" s="137"/>
      <c r="HGK163" s="137"/>
      <c r="HGL163" s="137"/>
      <c r="HGM163" s="137"/>
      <c r="HGN163" s="137"/>
      <c r="HGO163" s="137"/>
      <c r="HGP163" s="137"/>
      <c r="HGQ163" s="137"/>
      <c r="HGR163" s="137"/>
      <c r="HGS163" s="137"/>
      <c r="HGT163" s="137"/>
      <c r="HGU163" s="137"/>
      <c r="HGV163" s="137"/>
      <c r="HGW163" s="137"/>
      <c r="HGX163" s="137"/>
      <c r="HGY163" s="137"/>
      <c r="HGZ163" s="137"/>
      <c r="HHA163" s="137"/>
      <c r="HHB163" s="137"/>
      <c r="HHC163" s="137"/>
      <c r="HHD163" s="137"/>
      <c r="HHE163" s="137"/>
      <c r="HHF163" s="137"/>
      <c r="HHG163" s="137"/>
      <c r="HHH163" s="137"/>
      <c r="HHI163" s="137"/>
      <c r="HHJ163" s="137"/>
      <c r="HHK163" s="137"/>
      <c r="HHL163" s="137"/>
      <c r="HHM163" s="137"/>
      <c r="HHN163" s="137"/>
      <c r="HHO163" s="137"/>
      <c r="HHP163" s="137"/>
      <c r="HHQ163" s="137"/>
      <c r="HHR163" s="137"/>
      <c r="HHS163" s="137"/>
      <c r="HHT163" s="137"/>
      <c r="HHU163" s="137"/>
      <c r="HHV163" s="137"/>
      <c r="HHW163" s="137"/>
      <c r="HHX163" s="137"/>
      <c r="HHY163" s="137"/>
      <c r="HHZ163" s="137"/>
      <c r="HIA163" s="137"/>
      <c r="HIB163" s="137"/>
      <c r="HIC163" s="137"/>
      <c r="HID163" s="137"/>
      <c r="HIE163" s="137"/>
      <c r="HIF163" s="137"/>
      <c r="HIG163" s="137"/>
      <c r="HIH163" s="137"/>
      <c r="HII163" s="137"/>
      <c r="HIJ163" s="137"/>
      <c r="HIK163" s="137"/>
      <c r="HIL163" s="137"/>
      <c r="HIM163" s="137"/>
      <c r="HIN163" s="137"/>
      <c r="HIO163" s="137"/>
      <c r="HIP163" s="137"/>
      <c r="HIQ163" s="137"/>
      <c r="HIR163" s="137"/>
      <c r="HIS163" s="137"/>
      <c r="HIT163" s="137"/>
      <c r="HIU163" s="137"/>
      <c r="HIV163" s="137"/>
      <c r="HIW163" s="137"/>
      <c r="HIX163" s="137"/>
      <c r="HIY163" s="137"/>
      <c r="HIZ163" s="137"/>
      <c r="HJA163" s="137"/>
      <c r="HJB163" s="137"/>
      <c r="HJC163" s="137"/>
      <c r="HJD163" s="137"/>
      <c r="HJE163" s="137"/>
      <c r="HJF163" s="137"/>
      <c r="HJG163" s="137"/>
      <c r="HJH163" s="137"/>
      <c r="HJI163" s="137"/>
      <c r="HJJ163" s="137"/>
      <c r="HJK163" s="137"/>
      <c r="HJL163" s="137"/>
      <c r="HJM163" s="137"/>
      <c r="HJN163" s="137"/>
      <c r="HJO163" s="137"/>
      <c r="HJP163" s="137"/>
      <c r="HJQ163" s="137"/>
      <c r="HJR163" s="137"/>
      <c r="HJS163" s="137"/>
      <c r="HJT163" s="137"/>
      <c r="HJU163" s="137"/>
      <c r="HJV163" s="137"/>
      <c r="HJW163" s="137"/>
      <c r="HJX163" s="137"/>
      <c r="HJY163" s="137"/>
      <c r="HJZ163" s="137"/>
      <c r="HKA163" s="137"/>
      <c r="HKB163" s="137"/>
      <c r="HKC163" s="137"/>
      <c r="HKD163" s="137"/>
      <c r="HKE163" s="137"/>
      <c r="HKF163" s="137"/>
      <c r="HKG163" s="137"/>
      <c r="HKH163" s="137"/>
      <c r="HKI163" s="137"/>
      <c r="HKJ163" s="137"/>
      <c r="HKK163" s="137"/>
      <c r="HKL163" s="137"/>
      <c r="HKM163" s="137"/>
      <c r="HKN163" s="137"/>
      <c r="HKO163" s="137"/>
      <c r="HKP163" s="137"/>
      <c r="HKQ163" s="137"/>
      <c r="HKR163" s="137"/>
      <c r="HKS163" s="137"/>
      <c r="HKT163" s="137"/>
      <c r="HKU163" s="137"/>
      <c r="HKV163" s="137"/>
      <c r="HKW163" s="137"/>
      <c r="HKX163" s="137"/>
      <c r="HKY163" s="137"/>
      <c r="HKZ163" s="137"/>
      <c r="HLA163" s="137"/>
      <c r="HLB163" s="137"/>
      <c r="HLC163" s="137"/>
      <c r="HLD163" s="137"/>
      <c r="HLE163" s="137"/>
      <c r="HLF163" s="137"/>
      <c r="HLG163" s="137"/>
      <c r="HLH163" s="137"/>
      <c r="HLI163" s="137"/>
      <c r="HLJ163" s="137"/>
      <c r="HLK163" s="137"/>
      <c r="HLL163" s="137"/>
      <c r="HLM163" s="137"/>
      <c r="HLN163" s="137"/>
      <c r="HLO163" s="137"/>
      <c r="HLP163" s="137"/>
      <c r="HLQ163" s="137"/>
      <c r="HLR163" s="137"/>
      <c r="HLS163" s="137"/>
      <c r="HLT163" s="137"/>
      <c r="HLU163" s="137"/>
      <c r="HLV163" s="137"/>
      <c r="HLW163" s="137"/>
      <c r="HLX163" s="137"/>
      <c r="HLY163" s="137"/>
      <c r="HLZ163" s="137"/>
      <c r="HMA163" s="137"/>
      <c r="HMB163" s="137"/>
      <c r="HMC163" s="137"/>
      <c r="HMD163" s="137"/>
      <c r="HME163" s="137"/>
      <c r="HMF163" s="137"/>
      <c r="HMG163" s="137"/>
      <c r="HMH163" s="137"/>
      <c r="HMI163" s="137"/>
      <c r="HMJ163" s="137"/>
      <c r="HMK163" s="137"/>
      <c r="HML163" s="137"/>
      <c r="HMM163" s="137"/>
      <c r="HMN163" s="137"/>
      <c r="HMO163" s="137"/>
      <c r="HMP163" s="137"/>
      <c r="HMQ163" s="137"/>
      <c r="HMR163" s="137"/>
      <c r="HMS163" s="137"/>
      <c r="HMT163" s="137"/>
      <c r="HMU163" s="137"/>
      <c r="HMV163" s="137"/>
      <c r="HMW163" s="137"/>
      <c r="HMX163" s="137"/>
      <c r="HMY163" s="137"/>
      <c r="HMZ163" s="137"/>
      <c r="HNA163" s="137"/>
      <c r="HNB163" s="137"/>
      <c r="HNC163" s="137"/>
      <c r="HND163" s="137"/>
      <c r="HNE163" s="137"/>
      <c r="HNF163" s="137"/>
      <c r="HNG163" s="137"/>
      <c r="HNH163" s="137"/>
      <c r="HNI163" s="137"/>
      <c r="HNJ163" s="137"/>
      <c r="HNK163" s="137"/>
      <c r="HNL163" s="137"/>
      <c r="HNM163" s="137"/>
      <c r="HNN163" s="137"/>
      <c r="HNO163" s="137"/>
      <c r="HNP163" s="137"/>
      <c r="HNQ163" s="137"/>
      <c r="HNR163" s="137"/>
      <c r="HNS163" s="137"/>
      <c r="HNT163" s="137"/>
      <c r="HNU163" s="137"/>
      <c r="HNV163" s="137"/>
      <c r="HNW163" s="137"/>
      <c r="HNX163" s="137"/>
      <c r="HNY163" s="137"/>
      <c r="HNZ163" s="137"/>
      <c r="HOA163" s="137"/>
      <c r="HOB163" s="137"/>
      <c r="HOC163" s="137"/>
      <c r="HOD163" s="137"/>
      <c r="HOE163" s="137"/>
      <c r="HOF163" s="137"/>
      <c r="HOG163" s="137"/>
      <c r="HOH163" s="137"/>
      <c r="HOI163" s="137"/>
      <c r="HOJ163" s="137"/>
      <c r="HOK163" s="137"/>
      <c r="HOL163" s="137"/>
      <c r="HOM163" s="137"/>
      <c r="HON163" s="137"/>
      <c r="HOO163" s="137"/>
      <c r="HOP163" s="137"/>
      <c r="HOQ163" s="137"/>
      <c r="HOR163" s="137"/>
      <c r="HOS163" s="137"/>
      <c r="HOT163" s="137"/>
      <c r="HOU163" s="137"/>
      <c r="HOV163" s="137"/>
      <c r="HOW163" s="137"/>
      <c r="HOX163" s="137"/>
      <c r="HOY163" s="137"/>
      <c r="HOZ163" s="137"/>
      <c r="HPA163" s="137"/>
      <c r="HPB163" s="137"/>
      <c r="HPC163" s="137"/>
      <c r="HPD163" s="137"/>
      <c r="HPE163" s="137"/>
      <c r="HPF163" s="137"/>
      <c r="HPG163" s="137"/>
      <c r="HPH163" s="137"/>
      <c r="HPI163" s="137"/>
      <c r="HPJ163" s="137"/>
      <c r="HPK163" s="137"/>
      <c r="HPL163" s="137"/>
      <c r="HPM163" s="137"/>
      <c r="HPN163" s="137"/>
      <c r="HPO163" s="137"/>
      <c r="HPP163" s="137"/>
      <c r="HPQ163" s="137"/>
      <c r="HPR163" s="137"/>
      <c r="HPS163" s="137"/>
      <c r="HPT163" s="137"/>
      <c r="HPU163" s="137"/>
      <c r="HPV163" s="137"/>
      <c r="HPW163" s="137"/>
      <c r="HPX163" s="137"/>
      <c r="HPY163" s="137"/>
      <c r="HPZ163" s="137"/>
      <c r="HQA163" s="137"/>
      <c r="HQB163" s="137"/>
      <c r="HQC163" s="137"/>
      <c r="HQD163" s="137"/>
      <c r="HQE163" s="137"/>
      <c r="HQF163" s="137"/>
      <c r="HQG163" s="137"/>
      <c r="HQH163" s="137"/>
      <c r="HQI163" s="137"/>
      <c r="HQJ163" s="137"/>
      <c r="HQK163" s="137"/>
      <c r="HQL163" s="137"/>
      <c r="HQM163" s="137"/>
      <c r="HQN163" s="137"/>
      <c r="HQO163" s="137"/>
      <c r="HQP163" s="137"/>
      <c r="HQQ163" s="137"/>
      <c r="HQR163" s="137"/>
      <c r="HQS163" s="137"/>
      <c r="HQT163" s="137"/>
      <c r="HQU163" s="137"/>
      <c r="HQV163" s="137"/>
      <c r="HQW163" s="137"/>
      <c r="HQX163" s="137"/>
      <c r="HQY163" s="137"/>
      <c r="HQZ163" s="137"/>
      <c r="HRA163" s="137"/>
      <c r="HRB163" s="137"/>
      <c r="HRC163" s="137"/>
      <c r="HRD163" s="137"/>
      <c r="HRE163" s="137"/>
      <c r="HRF163" s="137"/>
      <c r="HRG163" s="137"/>
      <c r="HRH163" s="137"/>
      <c r="HRI163" s="137"/>
      <c r="HRJ163" s="137"/>
      <c r="HRK163" s="137"/>
      <c r="HRL163" s="137"/>
      <c r="HRM163" s="137"/>
      <c r="HRN163" s="137"/>
      <c r="HRO163" s="137"/>
      <c r="HRP163" s="137"/>
      <c r="HRQ163" s="137"/>
      <c r="HRR163" s="137"/>
      <c r="HRS163" s="137"/>
      <c r="HRT163" s="137"/>
      <c r="HRU163" s="137"/>
      <c r="HRV163" s="137"/>
      <c r="HRW163" s="137"/>
      <c r="HRX163" s="137"/>
      <c r="HRY163" s="137"/>
      <c r="HRZ163" s="137"/>
      <c r="HSA163" s="137"/>
      <c r="HSB163" s="137"/>
      <c r="HSC163" s="137"/>
      <c r="HSD163" s="137"/>
      <c r="HSE163" s="137"/>
      <c r="HSF163" s="137"/>
      <c r="HSG163" s="137"/>
      <c r="HSH163" s="137"/>
      <c r="HSI163" s="137"/>
      <c r="HSJ163" s="137"/>
      <c r="HSK163" s="137"/>
      <c r="HSL163" s="137"/>
      <c r="HSM163" s="137"/>
      <c r="HSN163" s="137"/>
      <c r="HSO163" s="137"/>
      <c r="HSP163" s="137"/>
      <c r="HSQ163" s="137"/>
      <c r="HSR163" s="137"/>
      <c r="HSS163" s="137"/>
      <c r="HST163" s="137"/>
      <c r="HSU163" s="137"/>
      <c r="HSV163" s="137"/>
      <c r="HSW163" s="137"/>
      <c r="HSX163" s="137"/>
      <c r="HSY163" s="137"/>
      <c r="HSZ163" s="137"/>
      <c r="HTA163" s="137"/>
      <c r="HTB163" s="137"/>
      <c r="HTC163" s="137"/>
      <c r="HTD163" s="137"/>
      <c r="HTE163" s="137"/>
      <c r="HTF163" s="137"/>
      <c r="HTG163" s="137"/>
      <c r="HTH163" s="137"/>
      <c r="HTI163" s="137"/>
      <c r="HTJ163" s="137"/>
      <c r="HTK163" s="137"/>
      <c r="HTL163" s="137"/>
      <c r="HTM163" s="137"/>
      <c r="HTN163" s="137"/>
      <c r="HTO163" s="137"/>
      <c r="HTP163" s="137"/>
      <c r="HTQ163" s="137"/>
      <c r="HTR163" s="137"/>
      <c r="HTS163" s="137"/>
      <c r="HTT163" s="137"/>
      <c r="HTU163" s="137"/>
      <c r="HTV163" s="137"/>
      <c r="HTW163" s="137"/>
      <c r="HTX163" s="137"/>
      <c r="HTY163" s="137"/>
      <c r="HTZ163" s="137"/>
      <c r="HUA163" s="137"/>
      <c r="HUB163" s="137"/>
      <c r="HUC163" s="137"/>
      <c r="HUD163" s="137"/>
      <c r="HUE163" s="137"/>
      <c r="HUF163" s="137"/>
      <c r="HUG163" s="137"/>
      <c r="HUH163" s="137"/>
      <c r="HUI163" s="137"/>
      <c r="HUJ163" s="137"/>
      <c r="HUK163" s="137"/>
      <c r="HUL163" s="137"/>
      <c r="HUM163" s="137"/>
      <c r="HUN163" s="137"/>
      <c r="HUO163" s="137"/>
      <c r="HUP163" s="137"/>
      <c r="HUQ163" s="137"/>
      <c r="HUR163" s="137"/>
      <c r="HUS163" s="137"/>
      <c r="HUT163" s="137"/>
      <c r="HUU163" s="137"/>
      <c r="HUV163" s="137"/>
      <c r="HUW163" s="137"/>
      <c r="HUX163" s="137"/>
      <c r="HUY163" s="137"/>
      <c r="HUZ163" s="137"/>
      <c r="HVA163" s="137"/>
      <c r="HVB163" s="137"/>
      <c r="HVC163" s="137"/>
      <c r="HVD163" s="137"/>
      <c r="HVE163" s="137"/>
      <c r="HVF163" s="137"/>
      <c r="HVG163" s="137"/>
      <c r="HVH163" s="137"/>
      <c r="HVI163" s="137"/>
      <c r="HVJ163" s="137"/>
      <c r="HVK163" s="137"/>
      <c r="HVL163" s="137"/>
      <c r="HVM163" s="137"/>
      <c r="HVN163" s="137"/>
      <c r="HVO163" s="137"/>
      <c r="HVP163" s="137"/>
      <c r="HVQ163" s="137"/>
      <c r="HVR163" s="137"/>
      <c r="HVS163" s="137"/>
      <c r="HVT163" s="137"/>
      <c r="HVU163" s="137"/>
      <c r="HVV163" s="137"/>
      <c r="HVW163" s="137"/>
      <c r="HVX163" s="137"/>
      <c r="HVY163" s="137"/>
      <c r="HVZ163" s="137"/>
      <c r="HWA163" s="137"/>
      <c r="HWB163" s="137"/>
      <c r="HWC163" s="137"/>
      <c r="HWD163" s="137"/>
      <c r="HWE163" s="137"/>
      <c r="HWF163" s="137"/>
      <c r="HWG163" s="137"/>
      <c r="HWH163" s="137"/>
      <c r="HWI163" s="137"/>
      <c r="HWJ163" s="137"/>
      <c r="HWK163" s="137"/>
      <c r="HWL163" s="137"/>
      <c r="HWM163" s="137"/>
      <c r="HWN163" s="137"/>
      <c r="HWO163" s="137"/>
      <c r="HWP163" s="137"/>
      <c r="HWQ163" s="137"/>
      <c r="HWR163" s="137"/>
      <c r="HWS163" s="137"/>
      <c r="HWT163" s="137"/>
      <c r="HWU163" s="137"/>
      <c r="HWV163" s="137"/>
      <c r="HWW163" s="137"/>
      <c r="HWX163" s="137"/>
      <c r="HWY163" s="137"/>
      <c r="HWZ163" s="137"/>
      <c r="HXA163" s="137"/>
      <c r="HXB163" s="137"/>
      <c r="HXC163" s="137"/>
      <c r="HXD163" s="137"/>
      <c r="HXE163" s="137"/>
      <c r="HXF163" s="137"/>
      <c r="HXG163" s="137"/>
      <c r="HXH163" s="137"/>
      <c r="HXI163" s="137"/>
      <c r="HXJ163" s="137"/>
      <c r="HXK163" s="137"/>
      <c r="HXL163" s="137"/>
      <c r="HXM163" s="137"/>
      <c r="HXN163" s="137"/>
      <c r="HXO163" s="137"/>
      <c r="HXP163" s="137"/>
      <c r="HXQ163" s="137"/>
      <c r="HXR163" s="137"/>
      <c r="HXS163" s="137"/>
      <c r="HXT163" s="137"/>
      <c r="HXU163" s="137"/>
      <c r="HXV163" s="137"/>
      <c r="HXW163" s="137"/>
      <c r="HXX163" s="137"/>
      <c r="HXY163" s="137"/>
      <c r="HXZ163" s="137"/>
      <c r="HYA163" s="137"/>
      <c r="HYB163" s="137"/>
      <c r="HYC163" s="137"/>
      <c r="HYD163" s="137"/>
      <c r="HYE163" s="137"/>
      <c r="HYF163" s="137"/>
      <c r="HYG163" s="137"/>
      <c r="HYH163" s="137"/>
      <c r="HYI163" s="137"/>
      <c r="HYJ163" s="137"/>
      <c r="HYK163" s="137"/>
      <c r="HYL163" s="137"/>
      <c r="HYM163" s="137"/>
      <c r="HYN163" s="137"/>
      <c r="HYO163" s="137"/>
      <c r="HYP163" s="137"/>
      <c r="HYQ163" s="137"/>
      <c r="HYR163" s="137"/>
      <c r="HYS163" s="137"/>
      <c r="HYT163" s="137"/>
      <c r="HYU163" s="137"/>
      <c r="HYV163" s="137"/>
      <c r="HYW163" s="137"/>
      <c r="HYX163" s="137"/>
      <c r="HYY163" s="137"/>
      <c r="HYZ163" s="137"/>
      <c r="HZA163" s="137"/>
      <c r="HZB163" s="137"/>
      <c r="HZC163" s="137"/>
      <c r="HZD163" s="137"/>
      <c r="HZE163" s="137"/>
      <c r="HZF163" s="137"/>
      <c r="HZG163" s="137"/>
      <c r="HZH163" s="137"/>
      <c r="HZI163" s="137"/>
      <c r="HZJ163" s="137"/>
      <c r="HZK163" s="137"/>
      <c r="HZL163" s="137"/>
      <c r="HZM163" s="137"/>
      <c r="HZN163" s="137"/>
      <c r="HZO163" s="137"/>
      <c r="HZP163" s="137"/>
      <c r="HZQ163" s="137"/>
      <c r="HZR163" s="137"/>
      <c r="HZS163" s="137"/>
      <c r="HZT163" s="137"/>
      <c r="HZU163" s="137"/>
      <c r="HZV163" s="137"/>
      <c r="HZW163" s="137"/>
      <c r="HZX163" s="137"/>
      <c r="HZY163" s="137"/>
      <c r="HZZ163" s="137"/>
      <c r="IAA163" s="137"/>
      <c r="IAB163" s="137"/>
      <c r="IAC163" s="137"/>
      <c r="IAD163" s="137"/>
      <c r="IAE163" s="137"/>
      <c r="IAF163" s="137"/>
      <c r="IAG163" s="137"/>
      <c r="IAH163" s="137"/>
      <c r="IAI163" s="137"/>
      <c r="IAJ163" s="137"/>
      <c r="IAK163" s="137"/>
      <c r="IAL163" s="137"/>
      <c r="IAM163" s="137"/>
      <c r="IAN163" s="137"/>
      <c r="IAO163" s="137"/>
      <c r="IAP163" s="137"/>
      <c r="IAQ163" s="137"/>
      <c r="IAR163" s="137"/>
      <c r="IAS163" s="137"/>
      <c r="IAT163" s="137"/>
      <c r="IAU163" s="137"/>
      <c r="IAV163" s="137"/>
      <c r="IAW163" s="137"/>
      <c r="IAX163" s="137"/>
      <c r="IAY163" s="137"/>
      <c r="IAZ163" s="137"/>
      <c r="IBA163" s="137"/>
      <c r="IBB163" s="137"/>
      <c r="IBC163" s="137"/>
      <c r="IBD163" s="137"/>
      <c r="IBE163" s="137"/>
      <c r="IBF163" s="137"/>
      <c r="IBG163" s="137"/>
      <c r="IBH163" s="137"/>
      <c r="IBI163" s="137"/>
      <c r="IBJ163" s="137"/>
      <c r="IBK163" s="137"/>
      <c r="IBL163" s="137"/>
      <c r="IBM163" s="137"/>
      <c r="IBN163" s="137"/>
      <c r="IBO163" s="137"/>
      <c r="IBP163" s="137"/>
      <c r="IBQ163" s="137"/>
      <c r="IBR163" s="137"/>
      <c r="IBS163" s="137"/>
      <c r="IBT163" s="137"/>
      <c r="IBU163" s="137"/>
      <c r="IBV163" s="137"/>
      <c r="IBW163" s="137"/>
      <c r="IBX163" s="137"/>
      <c r="IBY163" s="137"/>
      <c r="IBZ163" s="137"/>
      <c r="ICA163" s="137"/>
      <c r="ICB163" s="137"/>
      <c r="ICC163" s="137"/>
      <c r="ICD163" s="137"/>
      <c r="ICE163" s="137"/>
      <c r="ICF163" s="137"/>
      <c r="ICG163" s="137"/>
      <c r="ICH163" s="137"/>
      <c r="ICI163" s="137"/>
      <c r="ICJ163" s="137"/>
      <c r="ICK163" s="137"/>
      <c r="ICL163" s="137"/>
      <c r="ICM163" s="137"/>
      <c r="ICN163" s="137"/>
      <c r="ICO163" s="137"/>
      <c r="ICP163" s="137"/>
      <c r="ICQ163" s="137"/>
      <c r="ICR163" s="137"/>
      <c r="ICS163" s="137"/>
      <c r="ICT163" s="137"/>
      <c r="ICU163" s="137"/>
      <c r="ICV163" s="137"/>
      <c r="ICW163" s="137"/>
      <c r="ICX163" s="137"/>
      <c r="ICY163" s="137"/>
      <c r="ICZ163" s="137"/>
      <c r="IDA163" s="137"/>
      <c r="IDB163" s="137"/>
      <c r="IDC163" s="137"/>
      <c r="IDD163" s="137"/>
      <c r="IDE163" s="137"/>
      <c r="IDF163" s="137"/>
      <c r="IDG163" s="137"/>
      <c r="IDH163" s="137"/>
      <c r="IDI163" s="137"/>
      <c r="IDJ163" s="137"/>
      <c r="IDK163" s="137"/>
      <c r="IDL163" s="137"/>
      <c r="IDM163" s="137"/>
      <c r="IDN163" s="137"/>
      <c r="IDO163" s="137"/>
      <c r="IDP163" s="137"/>
      <c r="IDQ163" s="137"/>
      <c r="IDR163" s="137"/>
      <c r="IDS163" s="137"/>
      <c r="IDT163" s="137"/>
      <c r="IDU163" s="137"/>
      <c r="IDV163" s="137"/>
      <c r="IDW163" s="137"/>
      <c r="IDX163" s="137"/>
      <c r="IDY163" s="137"/>
      <c r="IDZ163" s="137"/>
      <c r="IEA163" s="137"/>
      <c r="IEB163" s="137"/>
      <c r="IEC163" s="137"/>
      <c r="IED163" s="137"/>
      <c r="IEE163" s="137"/>
      <c r="IEF163" s="137"/>
      <c r="IEG163" s="137"/>
      <c r="IEH163" s="137"/>
      <c r="IEI163" s="137"/>
      <c r="IEJ163" s="137"/>
      <c r="IEK163" s="137"/>
      <c r="IEL163" s="137"/>
      <c r="IEM163" s="137"/>
      <c r="IEN163" s="137"/>
      <c r="IEO163" s="137"/>
      <c r="IEP163" s="137"/>
      <c r="IEQ163" s="137"/>
      <c r="IER163" s="137"/>
      <c r="IES163" s="137"/>
      <c r="IET163" s="137"/>
      <c r="IEU163" s="137"/>
      <c r="IEV163" s="137"/>
      <c r="IEW163" s="137"/>
      <c r="IEX163" s="137"/>
      <c r="IEY163" s="137"/>
      <c r="IEZ163" s="137"/>
      <c r="IFA163" s="137"/>
      <c r="IFB163" s="137"/>
      <c r="IFC163" s="137"/>
      <c r="IFD163" s="137"/>
      <c r="IFE163" s="137"/>
      <c r="IFF163" s="137"/>
      <c r="IFG163" s="137"/>
      <c r="IFH163" s="137"/>
      <c r="IFI163" s="137"/>
      <c r="IFJ163" s="137"/>
      <c r="IFK163" s="137"/>
      <c r="IFL163" s="137"/>
      <c r="IFM163" s="137"/>
      <c r="IFN163" s="137"/>
      <c r="IFO163" s="137"/>
      <c r="IFP163" s="137"/>
      <c r="IFQ163" s="137"/>
      <c r="IFR163" s="137"/>
      <c r="IFS163" s="137"/>
      <c r="IFT163" s="137"/>
      <c r="IFU163" s="137"/>
      <c r="IFV163" s="137"/>
      <c r="IFW163" s="137"/>
      <c r="IFX163" s="137"/>
      <c r="IFY163" s="137"/>
      <c r="IFZ163" s="137"/>
      <c r="IGA163" s="137"/>
      <c r="IGB163" s="137"/>
      <c r="IGC163" s="137"/>
      <c r="IGD163" s="137"/>
      <c r="IGE163" s="137"/>
      <c r="IGF163" s="137"/>
      <c r="IGG163" s="137"/>
      <c r="IGH163" s="137"/>
      <c r="IGI163" s="137"/>
      <c r="IGJ163" s="137"/>
      <c r="IGK163" s="137"/>
      <c r="IGL163" s="137"/>
      <c r="IGM163" s="137"/>
      <c r="IGN163" s="137"/>
      <c r="IGO163" s="137"/>
      <c r="IGP163" s="137"/>
      <c r="IGQ163" s="137"/>
      <c r="IGR163" s="137"/>
      <c r="IGS163" s="137"/>
      <c r="IGT163" s="137"/>
      <c r="IGU163" s="137"/>
      <c r="IGV163" s="137"/>
      <c r="IGW163" s="137"/>
      <c r="IGX163" s="137"/>
      <c r="IGY163" s="137"/>
      <c r="IGZ163" s="137"/>
      <c r="IHA163" s="137"/>
      <c r="IHB163" s="137"/>
      <c r="IHC163" s="137"/>
      <c r="IHD163" s="137"/>
      <c r="IHE163" s="137"/>
      <c r="IHF163" s="137"/>
      <c r="IHG163" s="137"/>
      <c r="IHH163" s="137"/>
      <c r="IHI163" s="137"/>
      <c r="IHJ163" s="137"/>
      <c r="IHK163" s="137"/>
      <c r="IHL163" s="137"/>
      <c r="IHM163" s="137"/>
      <c r="IHN163" s="137"/>
      <c r="IHO163" s="137"/>
      <c r="IHP163" s="137"/>
      <c r="IHQ163" s="137"/>
      <c r="IHR163" s="137"/>
      <c r="IHS163" s="137"/>
      <c r="IHT163" s="137"/>
      <c r="IHU163" s="137"/>
      <c r="IHV163" s="137"/>
      <c r="IHW163" s="137"/>
      <c r="IHX163" s="137"/>
      <c r="IHY163" s="137"/>
      <c r="IHZ163" s="137"/>
      <c r="IIA163" s="137"/>
      <c r="IIB163" s="137"/>
      <c r="IIC163" s="137"/>
      <c r="IID163" s="137"/>
      <c r="IIE163" s="137"/>
      <c r="IIF163" s="137"/>
      <c r="IIG163" s="137"/>
      <c r="IIH163" s="137"/>
      <c r="III163" s="137"/>
      <c r="IIJ163" s="137"/>
      <c r="IIK163" s="137"/>
      <c r="IIL163" s="137"/>
      <c r="IIM163" s="137"/>
      <c r="IIN163" s="137"/>
      <c r="IIO163" s="137"/>
      <c r="IIP163" s="137"/>
      <c r="IIQ163" s="137"/>
      <c r="IIR163" s="137"/>
      <c r="IIS163" s="137"/>
      <c r="IIT163" s="137"/>
      <c r="IIU163" s="137"/>
      <c r="IIV163" s="137"/>
      <c r="IIW163" s="137"/>
      <c r="IIX163" s="137"/>
      <c r="IIY163" s="137"/>
      <c r="IIZ163" s="137"/>
      <c r="IJA163" s="137"/>
      <c r="IJB163" s="137"/>
      <c r="IJC163" s="137"/>
      <c r="IJD163" s="137"/>
      <c r="IJE163" s="137"/>
      <c r="IJF163" s="137"/>
      <c r="IJG163" s="137"/>
      <c r="IJH163" s="137"/>
      <c r="IJI163" s="137"/>
      <c r="IJJ163" s="137"/>
      <c r="IJK163" s="137"/>
      <c r="IJL163" s="137"/>
      <c r="IJM163" s="137"/>
      <c r="IJN163" s="137"/>
      <c r="IJO163" s="137"/>
      <c r="IJP163" s="137"/>
      <c r="IJQ163" s="137"/>
      <c r="IJR163" s="137"/>
      <c r="IJS163" s="137"/>
      <c r="IJT163" s="137"/>
      <c r="IJU163" s="137"/>
      <c r="IJV163" s="137"/>
      <c r="IJW163" s="137"/>
      <c r="IJX163" s="137"/>
      <c r="IJY163" s="137"/>
      <c r="IJZ163" s="137"/>
      <c r="IKA163" s="137"/>
      <c r="IKB163" s="137"/>
      <c r="IKC163" s="137"/>
      <c r="IKD163" s="137"/>
      <c r="IKE163" s="137"/>
      <c r="IKF163" s="137"/>
      <c r="IKG163" s="137"/>
      <c r="IKH163" s="137"/>
      <c r="IKI163" s="137"/>
      <c r="IKJ163" s="137"/>
      <c r="IKK163" s="137"/>
      <c r="IKL163" s="137"/>
      <c r="IKM163" s="137"/>
      <c r="IKN163" s="137"/>
      <c r="IKO163" s="137"/>
      <c r="IKP163" s="137"/>
      <c r="IKQ163" s="137"/>
      <c r="IKR163" s="137"/>
      <c r="IKS163" s="137"/>
      <c r="IKT163" s="137"/>
      <c r="IKU163" s="137"/>
      <c r="IKV163" s="137"/>
      <c r="IKW163" s="137"/>
      <c r="IKX163" s="137"/>
      <c r="IKY163" s="137"/>
      <c r="IKZ163" s="137"/>
      <c r="ILA163" s="137"/>
      <c r="ILB163" s="137"/>
      <c r="ILC163" s="137"/>
      <c r="ILD163" s="137"/>
      <c r="ILE163" s="137"/>
      <c r="ILF163" s="137"/>
      <c r="ILG163" s="137"/>
      <c r="ILH163" s="137"/>
      <c r="ILI163" s="137"/>
      <c r="ILJ163" s="137"/>
      <c r="ILK163" s="137"/>
      <c r="ILL163" s="137"/>
      <c r="ILM163" s="137"/>
      <c r="ILN163" s="137"/>
      <c r="ILO163" s="137"/>
      <c r="ILP163" s="137"/>
      <c r="ILQ163" s="137"/>
      <c r="ILR163" s="137"/>
      <c r="ILS163" s="137"/>
      <c r="ILT163" s="137"/>
      <c r="ILU163" s="137"/>
      <c r="ILV163" s="137"/>
      <c r="ILW163" s="137"/>
      <c r="ILX163" s="137"/>
      <c r="ILY163" s="137"/>
      <c r="ILZ163" s="137"/>
      <c r="IMA163" s="137"/>
      <c r="IMB163" s="137"/>
      <c r="IMC163" s="137"/>
      <c r="IMD163" s="137"/>
      <c r="IME163" s="137"/>
      <c r="IMF163" s="137"/>
      <c r="IMG163" s="137"/>
      <c r="IMH163" s="137"/>
      <c r="IMI163" s="137"/>
      <c r="IMJ163" s="137"/>
      <c r="IMK163" s="137"/>
      <c r="IML163" s="137"/>
      <c r="IMM163" s="137"/>
      <c r="IMN163" s="137"/>
      <c r="IMO163" s="137"/>
      <c r="IMP163" s="137"/>
      <c r="IMQ163" s="137"/>
      <c r="IMR163" s="137"/>
      <c r="IMS163" s="137"/>
      <c r="IMT163" s="137"/>
      <c r="IMU163" s="137"/>
      <c r="IMV163" s="137"/>
      <c r="IMW163" s="137"/>
      <c r="IMX163" s="137"/>
      <c r="IMY163" s="137"/>
      <c r="IMZ163" s="137"/>
      <c r="INA163" s="137"/>
      <c r="INB163" s="137"/>
      <c r="INC163" s="137"/>
      <c r="IND163" s="137"/>
      <c r="INE163" s="137"/>
      <c r="INF163" s="137"/>
      <c r="ING163" s="137"/>
      <c r="INH163" s="137"/>
      <c r="INI163" s="137"/>
      <c r="INJ163" s="137"/>
      <c r="INK163" s="137"/>
      <c r="INL163" s="137"/>
      <c r="INM163" s="137"/>
      <c r="INN163" s="137"/>
      <c r="INO163" s="137"/>
      <c r="INP163" s="137"/>
      <c r="INQ163" s="137"/>
      <c r="INR163" s="137"/>
      <c r="INS163" s="137"/>
      <c r="INT163" s="137"/>
      <c r="INU163" s="137"/>
      <c r="INV163" s="137"/>
      <c r="INW163" s="137"/>
      <c r="INX163" s="137"/>
      <c r="INY163" s="137"/>
      <c r="INZ163" s="137"/>
      <c r="IOA163" s="137"/>
      <c r="IOB163" s="137"/>
      <c r="IOC163" s="137"/>
      <c r="IOD163" s="137"/>
      <c r="IOE163" s="137"/>
      <c r="IOF163" s="137"/>
      <c r="IOG163" s="137"/>
      <c r="IOH163" s="137"/>
      <c r="IOI163" s="137"/>
      <c r="IOJ163" s="137"/>
      <c r="IOK163" s="137"/>
      <c r="IOL163" s="137"/>
      <c r="IOM163" s="137"/>
      <c r="ION163" s="137"/>
      <c r="IOO163" s="137"/>
      <c r="IOP163" s="137"/>
      <c r="IOQ163" s="137"/>
      <c r="IOR163" s="137"/>
      <c r="IOS163" s="137"/>
      <c r="IOT163" s="137"/>
      <c r="IOU163" s="137"/>
      <c r="IOV163" s="137"/>
      <c r="IOW163" s="137"/>
      <c r="IOX163" s="137"/>
      <c r="IOY163" s="137"/>
      <c r="IOZ163" s="137"/>
      <c r="IPA163" s="137"/>
      <c r="IPB163" s="137"/>
      <c r="IPC163" s="137"/>
      <c r="IPD163" s="137"/>
      <c r="IPE163" s="137"/>
      <c r="IPF163" s="137"/>
      <c r="IPG163" s="137"/>
      <c r="IPH163" s="137"/>
      <c r="IPI163" s="137"/>
      <c r="IPJ163" s="137"/>
      <c r="IPK163" s="137"/>
      <c r="IPL163" s="137"/>
      <c r="IPM163" s="137"/>
      <c r="IPN163" s="137"/>
      <c r="IPO163" s="137"/>
      <c r="IPP163" s="137"/>
      <c r="IPQ163" s="137"/>
      <c r="IPR163" s="137"/>
      <c r="IPS163" s="137"/>
      <c r="IPT163" s="137"/>
      <c r="IPU163" s="137"/>
      <c r="IPV163" s="137"/>
      <c r="IPW163" s="137"/>
      <c r="IPX163" s="137"/>
      <c r="IPY163" s="137"/>
      <c r="IPZ163" s="137"/>
      <c r="IQA163" s="137"/>
      <c r="IQB163" s="137"/>
      <c r="IQC163" s="137"/>
      <c r="IQD163" s="137"/>
      <c r="IQE163" s="137"/>
      <c r="IQF163" s="137"/>
      <c r="IQG163" s="137"/>
      <c r="IQH163" s="137"/>
      <c r="IQI163" s="137"/>
      <c r="IQJ163" s="137"/>
      <c r="IQK163" s="137"/>
      <c r="IQL163" s="137"/>
      <c r="IQM163" s="137"/>
      <c r="IQN163" s="137"/>
      <c r="IQO163" s="137"/>
      <c r="IQP163" s="137"/>
      <c r="IQQ163" s="137"/>
      <c r="IQR163" s="137"/>
      <c r="IQS163" s="137"/>
      <c r="IQT163" s="137"/>
      <c r="IQU163" s="137"/>
      <c r="IQV163" s="137"/>
      <c r="IQW163" s="137"/>
      <c r="IQX163" s="137"/>
      <c r="IQY163" s="137"/>
      <c r="IQZ163" s="137"/>
      <c r="IRA163" s="137"/>
      <c r="IRB163" s="137"/>
      <c r="IRC163" s="137"/>
      <c r="IRD163" s="137"/>
      <c r="IRE163" s="137"/>
      <c r="IRF163" s="137"/>
      <c r="IRG163" s="137"/>
      <c r="IRH163" s="137"/>
      <c r="IRI163" s="137"/>
      <c r="IRJ163" s="137"/>
      <c r="IRK163" s="137"/>
      <c r="IRL163" s="137"/>
      <c r="IRM163" s="137"/>
      <c r="IRN163" s="137"/>
      <c r="IRO163" s="137"/>
      <c r="IRP163" s="137"/>
      <c r="IRQ163" s="137"/>
      <c r="IRR163" s="137"/>
      <c r="IRS163" s="137"/>
      <c r="IRT163" s="137"/>
      <c r="IRU163" s="137"/>
      <c r="IRV163" s="137"/>
      <c r="IRW163" s="137"/>
      <c r="IRX163" s="137"/>
      <c r="IRY163" s="137"/>
      <c r="IRZ163" s="137"/>
      <c r="ISA163" s="137"/>
      <c r="ISB163" s="137"/>
      <c r="ISC163" s="137"/>
      <c r="ISD163" s="137"/>
      <c r="ISE163" s="137"/>
      <c r="ISF163" s="137"/>
      <c r="ISG163" s="137"/>
      <c r="ISH163" s="137"/>
      <c r="ISI163" s="137"/>
      <c r="ISJ163" s="137"/>
      <c r="ISK163" s="137"/>
      <c r="ISL163" s="137"/>
      <c r="ISM163" s="137"/>
      <c r="ISN163" s="137"/>
      <c r="ISO163" s="137"/>
      <c r="ISP163" s="137"/>
      <c r="ISQ163" s="137"/>
      <c r="ISR163" s="137"/>
      <c r="ISS163" s="137"/>
      <c r="IST163" s="137"/>
      <c r="ISU163" s="137"/>
      <c r="ISV163" s="137"/>
      <c r="ISW163" s="137"/>
      <c r="ISX163" s="137"/>
      <c r="ISY163" s="137"/>
      <c r="ISZ163" s="137"/>
      <c r="ITA163" s="137"/>
      <c r="ITB163" s="137"/>
      <c r="ITC163" s="137"/>
      <c r="ITD163" s="137"/>
      <c r="ITE163" s="137"/>
      <c r="ITF163" s="137"/>
      <c r="ITG163" s="137"/>
      <c r="ITH163" s="137"/>
      <c r="ITI163" s="137"/>
      <c r="ITJ163" s="137"/>
      <c r="ITK163" s="137"/>
      <c r="ITL163" s="137"/>
      <c r="ITM163" s="137"/>
      <c r="ITN163" s="137"/>
      <c r="ITO163" s="137"/>
      <c r="ITP163" s="137"/>
      <c r="ITQ163" s="137"/>
      <c r="ITR163" s="137"/>
      <c r="ITS163" s="137"/>
      <c r="ITT163" s="137"/>
      <c r="ITU163" s="137"/>
      <c r="ITV163" s="137"/>
      <c r="ITW163" s="137"/>
      <c r="ITX163" s="137"/>
      <c r="ITY163" s="137"/>
      <c r="ITZ163" s="137"/>
      <c r="IUA163" s="137"/>
      <c r="IUB163" s="137"/>
      <c r="IUC163" s="137"/>
      <c r="IUD163" s="137"/>
      <c r="IUE163" s="137"/>
      <c r="IUF163" s="137"/>
      <c r="IUG163" s="137"/>
      <c r="IUH163" s="137"/>
      <c r="IUI163" s="137"/>
      <c r="IUJ163" s="137"/>
      <c r="IUK163" s="137"/>
      <c r="IUL163" s="137"/>
      <c r="IUM163" s="137"/>
      <c r="IUN163" s="137"/>
      <c r="IUO163" s="137"/>
      <c r="IUP163" s="137"/>
      <c r="IUQ163" s="137"/>
      <c r="IUR163" s="137"/>
      <c r="IUS163" s="137"/>
      <c r="IUT163" s="137"/>
      <c r="IUU163" s="137"/>
      <c r="IUV163" s="137"/>
      <c r="IUW163" s="137"/>
      <c r="IUX163" s="137"/>
      <c r="IUY163" s="137"/>
      <c r="IUZ163" s="137"/>
      <c r="IVA163" s="137"/>
      <c r="IVB163" s="137"/>
      <c r="IVC163" s="137"/>
      <c r="IVD163" s="137"/>
      <c r="IVE163" s="137"/>
      <c r="IVF163" s="137"/>
      <c r="IVG163" s="137"/>
      <c r="IVH163" s="137"/>
      <c r="IVI163" s="137"/>
      <c r="IVJ163" s="137"/>
      <c r="IVK163" s="137"/>
      <c r="IVL163" s="137"/>
      <c r="IVM163" s="137"/>
      <c r="IVN163" s="137"/>
      <c r="IVO163" s="137"/>
      <c r="IVP163" s="137"/>
      <c r="IVQ163" s="137"/>
      <c r="IVR163" s="137"/>
      <c r="IVS163" s="137"/>
      <c r="IVT163" s="137"/>
      <c r="IVU163" s="137"/>
      <c r="IVV163" s="137"/>
      <c r="IVW163" s="137"/>
      <c r="IVX163" s="137"/>
      <c r="IVY163" s="137"/>
      <c r="IVZ163" s="137"/>
      <c r="IWA163" s="137"/>
      <c r="IWB163" s="137"/>
      <c r="IWC163" s="137"/>
      <c r="IWD163" s="137"/>
      <c r="IWE163" s="137"/>
      <c r="IWF163" s="137"/>
      <c r="IWG163" s="137"/>
      <c r="IWH163" s="137"/>
      <c r="IWI163" s="137"/>
      <c r="IWJ163" s="137"/>
      <c r="IWK163" s="137"/>
      <c r="IWL163" s="137"/>
      <c r="IWM163" s="137"/>
      <c r="IWN163" s="137"/>
      <c r="IWO163" s="137"/>
      <c r="IWP163" s="137"/>
      <c r="IWQ163" s="137"/>
      <c r="IWR163" s="137"/>
      <c r="IWS163" s="137"/>
      <c r="IWT163" s="137"/>
      <c r="IWU163" s="137"/>
      <c r="IWV163" s="137"/>
      <c r="IWW163" s="137"/>
      <c r="IWX163" s="137"/>
      <c r="IWY163" s="137"/>
      <c r="IWZ163" s="137"/>
      <c r="IXA163" s="137"/>
      <c r="IXB163" s="137"/>
      <c r="IXC163" s="137"/>
      <c r="IXD163" s="137"/>
      <c r="IXE163" s="137"/>
      <c r="IXF163" s="137"/>
      <c r="IXG163" s="137"/>
      <c r="IXH163" s="137"/>
      <c r="IXI163" s="137"/>
      <c r="IXJ163" s="137"/>
      <c r="IXK163" s="137"/>
      <c r="IXL163" s="137"/>
      <c r="IXM163" s="137"/>
      <c r="IXN163" s="137"/>
      <c r="IXO163" s="137"/>
      <c r="IXP163" s="137"/>
      <c r="IXQ163" s="137"/>
      <c r="IXR163" s="137"/>
      <c r="IXS163" s="137"/>
      <c r="IXT163" s="137"/>
      <c r="IXU163" s="137"/>
      <c r="IXV163" s="137"/>
      <c r="IXW163" s="137"/>
      <c r="IXX163" s="137"/>
      <c r="IXY163" s="137"/>
      <c r="IXZ163" s="137"/>
      <c r="IYA163" s="137"/>
      <c r="IYB163" s="137"/>
      <c r="IYC163" s="137"/>
      <c r="IYD163" s="137"/>
      <c r="IYE163" s="137"/>
      <c r="IYF163" s="137"/>
      <c r="IYG163" s="137"/>
      <c r="IYH163" s="137"/>
      <c r="IYI163" s="137"/>
      <c r="IYJ163" s="137"/>
      <c r="IYK163" s="137"/>
      <c r="IYL163" s="137"/>
      <c r="IYM163" s="137"/>
      <c r="IYN163" s="137"/>
      <c r="IYO163" s="137"/>
      <c r="IYP163" s="137"/>
      <c r="IYQ163" s="137"/>
      <c r="IYR163" s="137"/>
      <c r="IYS163" s="137"/>
      <c r="IYT163" s="137"/>
      <c r="IYU163" s="137"/>
      <c r="IYV163" s="137"/>
      <c r="IYW163" s="137"/>
      <c r="IYX163" s="137"/>
      <c r="IYY163" s="137"/>
      <c r="IYZ163" s="137"/>
      <c r="IZA163" s="137"/>
      <c r="IZB163" s="137"/>
      <c r="IZC163" s="137"/>
      <c r="IZD163" s="137"/>
      <c r="IZE163" s="137"/>
      <c r="IZF163" s="137"/>
      <c r="IZG163" s="137"/>
      <c r="IZH163" s="137"/>
      <c r="IZI163" s="137"/>
      <c r="IZJ163" s="137"/>
      <c r="IZK163" s="137"/>
      <c r="IZL163" s="137"/>
      <c r="IZM163" s="137"/>
      <c r="IZN163" s="137"/>
      <c r="IZO163" s="137"/>
      <c r="IZP163" s="137"/>
      <c r="IZQ163" s="137"/>
      <c r="IZR163" s="137"/>
      <c r="IZS163" s="137"/>
      <c r="IZT163" s="137"/>
      <c r="IZU163" s="137"/>
      <c r="IZV163" s="137"/>
      <c r="IZW163" s="137"/>
      <c r="IZX163" s="137"/>
      <c r="IZY163" s="137"/>
      <c r="IZZ163" s="137"/>
      <c r="JAA163" s="137"/>
      <c r="JAB163" s="137"/>
      <c r="JAC163" s="137"/>
      <c r="JAD163" s="137"/>
      <c r="JAE163" s="137"/>
      <c r="JAF163" s="137"/>
      <c r="JAG163" s="137"/>
      <c r="JAH163" s="137"/>
      <c r="JAI163" s="137"/>
      <c r="JAJ163" s="137"/>
      <c r="JAK163" s="137"/>
      <c r="JAL163" s="137"/>
      <c r="JAM163" s="137"/>
      <c r="JAN163" s="137"/>
      <c r="JAO163" s="137"/>
      <c r="JAP163" s="137"/>
      <c r="JAQ163" s="137"/>
      <c r="JAR163" s="137"/>
      <c r="JAS163" s="137"/>
      <c r="JAT163" s="137"/>
      <c r="JAU163" s="137"/>
      <c r="JAV163" s="137"/>
      <c r="JAW163" s="137"/>
      <c r="JAX163" s="137"/>
      <c r="JAY163" s="137"/>
      <c r="JAZ163" s="137"/>
      <c r="JBA163" s="137"/>
      <c r="JBB163" s="137"/>
      <c r="JBC163" s="137"/>
      <c r="JBD163" s="137"/>
      <c r="JBE163" s="137"/>
      <c r="JBF163" s="137"/>
      <c r="JBG163" s="137"/>
      <c r="JBH163" s="137"/>
      <c r="JBI163" s="137"/>
      <c r="JBJ163" s="137"/>
      <c r="JBK163" s="137"/>
      <c r="JBL163" s="137"/>
      <c r="JBM163" s="137"/>
      <c r="JBN163" s="137"/>
      <c r="JBO163" s="137"/>
      <c r="JBP163" s="137"/>
      <c r="JBQ163" s="137"/>
      <c r="JBR163" s="137"/>
      <c r="JBS163" s="137"/>
      <c r="JBT163" s="137"/>
      <c r="JBU163" s="137"/>
      <c r="JBV163" s="137"/>
      <c r="JBW163" s="137"/>
      <c r="JBX163" s="137"/>
      <c r="JBY163" s="137"/>
      <c r="JBZ163" s="137"/>
      <c r="JCA163" s="137"/>
      <c r="JCB163" s="137"/>
      <c r="JCC163" s="137"/>
      <c r="JCD163" s="137"/>
      <c r="JCE163" s="137"/>
      <c r="JCF163" s="137"/>
      <c r="JCG163" s="137"/>
      <c r="JCH163" s="137"/>
      <c r="JCI163" s="137"/>
      <c r="JCJ163" s="137"/>
      <c r="JCK163" s="137"/>
      <c r="JCL163" s="137"/>
      <c r="JCM163" s="137"/>
      <c r="JCN163" s="137"/>
      <c r="JCO163" s="137"/>
      <c r="JCP163" s="137"/>
      <c r="JCQ163" s="137"/>
      <c r="JCR163" s="137"/>
      <c r="JCS163" s="137"/>
      <c r="JCT163" s="137"/>
      <c r="JCU163" s="137"/>
      <c r="JCV163" s="137"/>
      <c r="JCW163" s="137"/>
      <c r="JCX163" s="137"/>
      <c r="JCY163" s="137"/>
      <c r="JCZ163" s="137"/>
      <c r="JDA163" s="137"/>
      <c r="JDB163" s="137"/>
      <c r="JDC163" s="137"/>
      <c r="JDD163" s="137"/>
      <c r="JDE163" s="137"/>
      <c r="JDF163" s="137"/>
      <c r="JDG163" s="137"/>
      <c r="JDH163" s="137"/>
      <c r="JDI163" s="137"/>
      <c r="JDJ163" s="137"/>
      <c r="JDK163" s="137"/>
      <c r="JDL163" s="137"/>
      <c r="JDM163" s="137"/>
      <c r="JDN163" s="137"/>
      <c r="JDO163" s="137"/>
      <c r="JDP163" s="137"/>
      <c r="JDQ163" s="137"/>
      <c r="JDR163" s="137"/>
      <c r="JDS163" s="137"/>
      <c r="JDT163" s="137"/>
      <c r="JDU163" s="137"/>
      <c r="JDV163" s="137"/>
      <c r="JDW163" s="137"/>
      <c r="JDX163" s="137"/>
      <c r="JDY163" s="137"/>
      <c r="JDZ163" s="137"/>
      <c r="JEA163" s="137"/>
      <c r="JEB163" s="137"/>
      <c r="JEC163" s="137"/>
      <c r="JED163" s="137"/>
      <c r="JEE163" s="137"/>
      <c r="JEF163" s="137"/>
      <c r="JEG163" s="137"/>
      <c r="JEH163" s="137"/>
      <c r="JEI163" s="137"/>
      <c r="JEJ163" s="137"/>
      <c r="JEK163" s="137"/>
      <c r="JEL163" s="137"/>
      <c r="JEM163" s="137"/>
      <c r="JEN163" s="137"/>
      <c r="JEO163" s="137"/>
      <c r="JEP163" s="137"/>
      <c r="JEQ163" s="137"/>
      <c r="JER163" s="137"/>
      <c r="JES163" s="137"/>
      <c r="JET163" s="137"/>
      <c r="JEU163" s="137"/>
      <c r="JEV163" s="137"/>
      <c r="JEW163" s="137"/>
      <c r="JEX163" s="137"/>
      <c r="JEY163" s="137"/>
      <c r="JEZ163" s="137"/>
      <c r="JFA163" s="137"/>
      <c r="JFB163" s="137"/>
      <c r="JFC163" s="137"/>
      <c r="JFD163" s="137"/>
      <c r="JFE163" s="137"/>
      <c r="JFF163" s="137"/>
      <c r="JFG163" s="137"/>
      <c r="JFH163" s="137"/>
      <c r="JFI163" s="137"/>
      <c r="JFJ163" s="137"/>
      <c r="JFK163" s="137"/>
      <c r="JFL163" s="137"/>
      <c r="JFM163" s="137"/>
      <c r="JFN163" s="137"/>
      <c r="JFO163" s="137"/>
      <c r="JFP163" s="137"/>
      <c r="JFQ163" s="137"/>
      <c r="JFR163" s="137"/>
      <c r="JFS163" s="137"/>
      <c r="JFT163" s="137"/>
      <c r="JFU163" s="137"/>
      <c r="JFV163" s="137"/>
      <c r="JFW163" s="137"/>
      <c r="JFX163" s="137"/>
      <c r="JFY163" s="137"/>
      <c r="JFZ163" s="137"/>
      <c r="JGA163" s="137"/>
      <c r="JGB163" s="137"/>
      <c r="JGC163" s="137"/>
      <c r="JGD163" s="137"/>
      <c r="JGE163" s="137"/>
      <c r="JGF163" s="137"/>
      <c r="JGG163" s="137"/>
      <c r="JGH163" s="137"/>
      <c r="JGI163" s="137"/>
      <c r="JGJ163" s="137"/>
      <c r="JGK163" s="137"/>
      <c r="JGL163" s="137"/>
      <c r="JGM163" s="137"/>
      <c r="JGN163" s="137"/>
      <c r="JGO163" s="137"/>
      <c r="JGP163" s="137"/>
      <c r="JGQ163" s="137"/>
      <c r="JGR163" s="137"/>
      <c r="JGS163" s="137"/>
      <c r="JGT163" s="137"/>
      <c r="JGU163" s="137"/>
      <c r="JGV163" s="137"/>
      <c r="JGW163" s="137"/>
      <c r="JGX163" s="137"/>
      <c r="JGY163" s="137"/>
      <c r="JGZ163" s="137"/>
      <c r="JHA163" s="137"/>
      <c r="JHB163" s="137"/>
      <c r="JHC163" s="137"/>
      <c r="JHD163" s="137"/>
      <c r="JHE163" s="137"/>
      <c r="JHF163" s="137"/>
      <c r="JHG163" s="137"/>
      <c r="JHH163" s="137"/>
      <c r="JHI163" s="137"/>
      <c r="JHJ163" s="137"/>
      <c r="JHK163" s="137"/>
      <c r="JHL163" s="137"/>
      <c r="JHM163" s="137"/>
      <c r="JHN163" s="137"/>
      <c r="JHO163" s="137"/>
      <c r="JHP163" s="137"/>
      <c r="JHQ163" s="137"/>
      <c r="JHR163" s="137"/>
      <c r="JHS163" s="137"/>
      <c r="JHT163" s="137"/>
      <c r="JHU163" s="137"/>
      <c r="JHV163" s="137"/>
      <c r="JHW163" s="137"/>
      <c r="JHX163" s="137"/>
      <c r="JHY163" s="137"/>
      <c r="JHZ163" s="137"/>
      <c r="JIA163" s="137"/>
      <c r="JIB163" s="137"/>
      <c r="JIC163" s="137"/>
      <c r="JID163" s="137"/>
      <c r="JIE163" s="137"/>
      <c r="JIF163" s="137"/>
      <c r="JIG163" s="137"/>
      <c r="JIH163" s="137"/>
      <c r="JII163" s="137"/>
      <c r="JIJ163" s="137"/>
      <c r="JIK163" s="137"/>
      <c r="JIL163" s="137"/>
      <c r="JIM163" s="137"/>
      <c r="JIN163" s="137"/>
      <c r="JIO163" s="137"/>
      <c r="JIP163" s="137"/>
      <c r="JIQ163" s="137"/>
      <c r="JIR163" s="137"/>
      <c r="JIS163" s="137"/>
      <c r="JIT163" s="137"/>
      <c r="JIU163" s="137"/>
      <c r="JIV163" s="137"/>
      <c r="JIW163" s="137"/>
      <c r="JIX163" s="137"/>
      <c r="JIY163" s="137"/>
      <c r="JIZ163" s="137"/>
      <c r="JJA163" s="137"/>
      <c r="JJB163" s="137"/>
      <c r="JJC163" s="137"/>
      <c r="JJD163" s="137"/>
      <c r="JJE163" s="137"/>
      <c r="JJF163" s="137"/>
      <c r="JJG163" s="137"/>
      <c r="JJH163" s="137"/>
      <c r="JJI163" s="137"/>
      <c r="JJJ163" s="137"/>
      <c r="JJK163" s="137"/>
      <c r="JJL163" s="137"/>
      <c r="JJM163" s="137"/>
      <c r="JJN163" s="137"/>
      <c r="JJO163" s="137"/>
      <c r="JJP163" s="137"/>
      <c r="JJQ163" s="137"/>
      <c r="JJR163" s="137"/>
      <c r="JJS163" s="137"/>
      <c r="JJT163" s="137"/>
      <c r="JJU163" s="137"/>
      <c r="JJV163" s="137"/>
      <c r="JJW163" s="137"/>
      <c r="JJX163" s="137"/>
      <c r="JJY163" s="137"/>
      <c r="JJZ163" s="137"/>
      <c r="JKA163" s="137"/>
      <c r="JKB163" s="137"/>
      <c r="JKC163" s="137"/>
      <c r="JKD163" s="137"/>
      <c r="JKE163" s="137"/>
      <c r="JKF163" s="137"/>
      <c r="JKG163" s="137"/>
      <c r="JKH163" s="137"/>
      <c r="JKI163" s="137"/>
      <c r="JKJ163" s="137"/>
      <c r="JKK163" s="137"/>
      <c r="JKL163" s="137"/>
      <c r="JKM163" s="137"/>
      <c r="JKN163" s="137"/>
      <c r="JKO163" s="137"/>
      <c r="JKP163" s="137"/>
      <c r="JKQ163" s="137"/>
      <c r="JKR163" s="137"/>
      <c r="JKS163" s="137"/>
      <c r="JKT163" s="137"/>
      <c r="JKU163" s="137"/>
      <c r="JKV163" s="137"/>
      <c r="JKW163" s="137"/>
      <c r="JKX163" s="137"/>
      <c r="JKY163" s="137"/>
      <c r="JKZ163" s="137"/>
      <c r="JLA163" s="137"/>
      <c r="JLB163" s="137"/>
      <c r="JLC163" s="137"/>
      <c r="JLD163" s="137"/>
      <c r="JLE163" s="137"/>
      <c r="JLF163" s="137"/>
      <c r="JLG163" s="137"/>
      <c r="JLH163" s="137"/>
      <c r="JLI163" s="137"/>
      <c r="JLJ163" s="137"/>
      <c r="JLK163" s="137"/>
      <c r="JLL163" s="137"/>
      <c r="JLM163" s="137"/>
      <c r="JLN163" s="137"/>
      <c r="JLO163" s="137"/>
      <c r="JLP163" s="137"/>
      <c r="JLQ163" s="137"/>
      <c r="JLR163" s="137"/>
      <c r="JLS163" s="137"/>
      <c r="JLT163" s="137"/>
      <c r="JLU163" s="137"/>
      <c r="JLV163" s="137"/>
      <c r="JLW163" s="137"/>
      <c r="JLX163" s="137"/>
      <c r="JLY163" s="137"/>
      <c r="JLZ163" s="137"/>
      <c r="JMA163" s="137"/>
      <c r="JMB163" s="137"/>
      <c r="JMC163" s="137"/>
      <c r="JMD163" s="137"/>
      <c r="JME163" s="137"/>
      <c r="JMF163" s="137"/>
      <c r="JMG163" s="137"/>
      <c r="JMH163" s="137"/>
      <c r="JMI163" s="137"/>
      <c r="JMJ163" s="137"/>
      <c r="JMK163" s="137"/>
      <c r="JML163" s="137"/>
      <c r="JMM163" s="137"/>
      <c r="JMN163" s="137"/>
      <c r="JMO163" s="137"/>
      <c r="JMP163" s="137"/>
      <c r="JMQ163" s="137"/>
      <c r="JMR163" s="137"/>
      <c r="JMS163" s="137"/>
      <c r="JMT163" s="137"/>
      <c r="JMU163" s="137"/>
      <c r="JMV163" s="137"/>
      <c r="JMW163" s="137"/>
      <c r="JMX163" s="137"/>
      <c r="JMY163" s="137"/>
      <c r="JMZ163" s="137"/>
      <c r="JNA163" s="137"/>
      <c r="JNB163" s="137"/>
      <c r="JNC163" s="137"/>
      <c r="JND163" s="137"/>
      <c r="JNE163" s="137"/>
      <c r="JNF163" s="137"/>
      <c r="JNG163" s="137"/>
      <c r="JNH163" s="137"/>
      <c r="JNI163" s="137"/>
      <c r="JNJ163" s="137"/>
      <c r="JNK163" s="137"/>
      <c r="JNL163" s="137"/>
      <c r="JNM163" s="137"/>
      <c r="JNN163" s="137"/>
      <c r="JNO163" s="137"/>
      <c r="JNP163" s="137"/>
      <c r="JNQ163" s="137"/>
      <c r="JNR163" s="137"/>
      <c r="JNS163" s="137"/>
      <c r="JNT163" s="137"/>
      <c r="JNU163" s="137"/>
      <c r="JNV163" s="137"/>
      <c r="JNW163" s="137"/>
      <c r="JNX163" s="137"/>
      <c r="JNY163" s="137"/>
      <c r="JNZ163" s="137"/>
      <c r="JOA163" s="137"/>
      <c r="JOB163" s="137"/>
      <c r="JOC163" s="137"/>
      <c r="JOD163" s="137"/>
      <c r="JOE163" s="137"/>
      <c r="JOF163" s="137"/>
      <c r="JOG163" s="137"/>
      <c r="JOH163" s="137"/>
      <c r="JOI163" s="137"/>
      <c r="JOJ163" s="137"/>
      <c r="JOK163" s="137"/>
      <c r="JOL163" s="137"/>
      <c r="JOM163" s="137"/>
      <c r="JON163" s="137"/>
      <c r="JOO163" s="137"/>
      <c r="JOP163" s="137"/>
      <c r="JOQ163" s="137"/>
      <c r="JOR163" s="137"/>
      <c r="JOS163" s="137"/>
      <c r="JOT163" s="137"/>
      <c r="JOU163" s="137"/>
      <c r="JOV163" s="137"/>
      <c r="JOW163" s="137"/>
      <c r="JOX163" s="137"/>
      <c r="JOY163" s="137"/>
      <c r="JOZ163" s="137"/>
      <c r="JPA163" s="137"/>
      <c r="JPB163" s="137"/>
      <c r="JPC163" s="137"/>
      <c r="JPD163" s="137"/>
      <c r="JPE163" s="137"/>
      <c r="JPF163" s="137"/>
      <c r="JPG163" s="137"/>
      <c r="JPH163" s="137"/>
      <c r="JPI163" s="137"/>
      <c r="JPJ163" s="137"/>
      <c r="JPK163" s="137"/>
      <c r="JPL163" s="137"/>
      <c r="JPM163" s="137"/>
      <c r="JPN163" s="137"/>
      <c r="JPO163" s="137"/>
      <c r="JPP163" s="137"/>
      <c r="JPQ163" s="137"/>
      <c r="JPR163" s="137"/>
      <c r="JPS163" s="137"/>
      <c r="JPT163" s="137"/>
      <c r="JPU163" s="137"/>
      <c r="JPV163" s="137"/>
      <c r="JPW163" s="137"/>
      <c r="JPX163" s="137"/>
      <c r="JPY163" s="137"/>
      <c r="JPZ163" s="137"/>
      <c r="JQA163" s="137"/>
      <c r="JQB163" s="137"/>
      <c r="JQC163" s="137"/>
      <c r="JQD163" s="137"/>
      <c r="JQE163" s="137"/>
      <c r="JQF163" s="137"/>
      <c r="JQG163" s="137"/>
      <c r="JQH163" s="137"/>
      <c r="JQI163" s="137"/>
      <c r="JQJ163" s="137"/>
      <c r="JQK163" s="137"/>
      <c r="JQL163" s="137"/>
      <c r="JQM163" s="137"/>
      <c r="JQN163" s="137"/>
      <c r="JQO163" s="137"/>
      <c r="JQP163" s="137"/>
      <c r="JQQ163" s="137"/>
      <c r="JQR163" s="137"/>
      <c r="JQS163" s="137"/>
      <c r="JQT163" s="137"/>
      <c r="JQU163" s="137"/>
      <c r="JQV163" s="137"/>
      <c r="JQW163" s="137"/>
      <c r="JQX163" s="137"/>
      <c r="JQY163" s="137"/>
      <c r="JQZ163" s="137"/>
      <c r="JRA163" s="137"/>
      <c r="JRB163" s="137"/>
      <c r="JRC163" s="137"/>
      <c r="JRD163" s="137"/>
      <c r="JRE163" s="137"/>
      <c r="JRF163" s="137"/>
      <c r="JRG163" s="137"/>
      <c r="JRH163" s="137"/>
      <c r="JRI163" s="137"/>
      <c r="JRJ163" s="137"/>
      <c r="JRK163" s="137"/>
      <c r="JRL163" s="137"/>
      <c r="JRM163" s="137"/>
      <c r="JRN163" s="137"/>
      <c r="JRO163" s="137"/>
      <c r="JRP163" s="137"/>
      <c r="JRQ163" s="137"/>
      <c r="JRR163" s="137"/>
      <c r="JRS163" s="137"/>
      <c r="JRT163" s="137"/>
      <c r="JRU163" s="137"/>
      <c r="JRV163" s="137"/>
      <c r="JRW163" s="137"/>
      <c r="JRX163" s="137"/>
      <c r="JRY163" s="137"/>
      <c r="JRZ163" s="137"/>
      <c r="JSA163" s="137"/>
      <c r="JSB163" s="137"/>
      <c r="JSC163" s="137"/>
      <c r="JSD163" s="137"/>
      <c r="JSE163" s="137"/>
      <c r="JSF163" s="137"/>
      <c r="JSG163" s="137"/>
      <c r="JSH163" s="137"/>
      <c r="JSI163" s="137"/>
      <c r="JSJ163" s="137"/>
      <c r="JSK163" s="137"/>
      <c r="JSL163" s="137"/>
      <c r="JSM163" s="137"/>
      <c r="JSN163" s="137"/>
      <c r="JSO163" s="137"/>
      <c r="JSP163" s="137"/>
      <c r="JSQ163" s="137"/>
      <c r="JSR163" s="137"/>
      <c r="JSS163" s="137"/>
      <c r="JST163" s="137"/>
      <c r="JSU163" s="137"/>
      <c r="JSV163" s="137"/>
      <c r="JSW163" s="137"/>
      <c r="JSX163" s="137"/>
      <c r="JSY163" s="137"/>
      <c r="JSZ163" s="137"/>
      <c r="JTA163" s="137"/>
      <c r="JTB163" s="137"/>
      <c r="JTC163" s="137"/>
      <c r="JTD163" s="137"/>
      <c r="JTE163" s="137"/>
      <c r="JTF163" s="137"/>
      <c r="JTG163" s="137"/>
      <c r="JTH163" s="137"/>
      <c r="JTI163" s="137"/>
      <c r="JTJ163" s="137"/>
      <c r="JTK163" s="137"/>
      <c r="JTL163" s="137"/>
      <c r="JTM163" s="137"/>
      <c r="JTN163" s="137"/>
      <c r="JTO163" s="137"/>
      <c r="JTP163" s="137"/>
      <c r="JTQ163" s="137"/>
      <c r="JTR163" s="137"/>
      <c r="JTS163" s="137"/>
      <c r="JTT163" s="137"/>
      <c r="JTU163" s="137"/>
      <c r="JTV163" s="137"/>
      <c r="JTW163" s="137"/>
      <c r="JTX163" s="137"/>
      <c r="JTY163" s="137"/>
      <c r="JTZ163" s="137"/>
      <c r="JUA163" s="137"/>
      <c r="JUB163" s="137"/>
      <c r="JUC163" s="137"/>
      <c r="JUD163" s="137"/>
      <c r="JUE163" s="137"/>
      <c r="JUF163" s="137"/>
      <c r="JUG163" s="137"/>
      <c r="JUH163" s="137"/>
      <c r="JUI163" s="137"/>
      <c r="JUJ163" s="137"/>
      <c r="JUK163" s="137"/>
      <c r="JUL163" s="137"/>
      <c r="JUM163" s="137"/>
      <c r="JUN163" s="137"/>
      <c r="JUO163" s="137"/>
      <c r="JUP163" s="137"/>
      <c r="JUQ163" s="137"/>
      <c r="JUR163" s="137"/>
      <c r="JUS163" s="137"/>
      <c r="JUT163" s="137"/>
      <c r="JUU163" s="137"/>
      <c r="JUV163" s="137"/>
      <c r="JUW163" s="137"/>
      <c r="JUX163" s="137"/>
      <c r="JUY163" s="137"/>
      <c r="JUZ163" s="137"/>
      <c r="JVA163" s="137"/>
      <c r="JVB163" s="137"/>
      <c r="JVC163" s="137"/>
      <c r="JVD163" s="137"/>
      <c r="JVE163" s="137"/>
      <c r="JVF163" s="137"/>
      <c r="JVG163" s="137"/>
      <c r="JVH163" s="137"/>
      <c r="JVI163" s="137"/>
      <c r="JVJ163" s="137"/>
      <c r="JVK163" s="137"/>
      <c r="JVL163" s="137"/>
      <c r="JVM163" s="137"/>
      <c r="JVN163" s="137"/>
      <c r="JVO163" s="137"/>
      <c r="JVP163" s="137"/>
      <c r="JVQ163" s="137"/>
      <c r="JVR163" s="137"/>
      <c r="JVS163" s="137"/>
      <c r="JVT163" s="137"/>
      <c r="JVU163" s="137"/>
      <c r="JVV163" s="137"/>
      <c r="JVW163" s="137"/>
      <c r="JVX163" s="137"/>
      <c r="JVY163" s="137"/>
      <c r="JVZ163" s="137"/>
      <c r="JWA163" s="137"/>
      <c r="JWB163" s="137"/>
      <c r="JWC163" s="137"/>
      <c r="JWD163" s="137"/>
      <c r="JWE163" s="137"/>
      <c r="JWF163" s="137"/>
      <c r="JWG163" s="137"/>
      <c r="JWH163" s="137"/>
      <c r="JWI163" s="137"/>
      <c r="JWJ163" s="137"/>
      <c r="JWK163" s="137"/>
      <c r="JWL163" s="137"/>
      <c r="JWM163" s="137"/>
      <c r="JWN163" s="137"/>
      <c r="JWO163" s="137"/>
      <c r="JWP163" s="137"/>
      <c r="JWQ163" s="137"/>
      <c r="JWR163" s="137"/>
      <c r="JWS163" s="137"/>
      <c r="JWT163" s="137"/>
      <c r="JWU163" s="137"/>
      <c r="JWV163" s="137"/>
      <c r="JWW163" s="137"/>
      <c r="JWX163" s="137"/>
      <c r="JWY163" s="137"/>
      <c r="JWZ163" s="137"/>
      <c r="JXA163" s="137"/>
      <c r="JXB163" s="137"/>
      <c r="JXC163" s="137"/>
      <c r="JXD163" s="137"/>
      <c r="JXE163" s="137"/>
      <c r="JXF163" s="137"/>
      <c r="JXG163" s="137"/>
      <c r="JXH163" s="137"/>
      <c r="JXI163" s="137"/>
      <c r="JXJ163" s="137"/>
      <c r="JXK163" s="137"/>
      <c r="JXL163" s="137"/>
      <c r="JXM163" s="137"/>
      <c r="JXN163" s="137"/>
      <c r="JXO163" s="137"/>
      <c r="JXP163" s="137"/>
      <c r="JXQ163" s="137"/>
      <c r="JXR163" s="137"/>
      <c r="JXS163" s="137"/>
      <c r="JXT163" s="137"/>
      <c r="JXU163" s="137"/>
      <c r="JXV163" s="137"/>
      <c r="JXW163" s="137"/>
      <c r="JXX163" s="137"/>
      <c r="JXY163" s="137"/>
      <c r="JXZ163" s="137"/>
      <c r="JYA163" s="137"/>
      <c r="JYB163" s="137"/>
      <c r="JYC163" s="137"/>
      <c r="JYD163" s="137"/>
      <c r="JYE163" s="137"/>
      <c r="JYF163" s="137"/>
      <c r="JYG163" s="137"/>
      <c r="JYH163" s="137"/>
      <c r="JYI163" s="137"/>
      <c r="JYJ163" s="137"/>
      <c r="JYK163" s="137"/>
      <c r="JYL163" s="137"/>
      <c r="JYM163" s="137"/>
      <c r="JYN163" s="137"/>
      <c r="JYO163" s="137"/>
      <c r="JYP163" s="137"/>
      <c r="JYQ163" s="137"/>
      <c r="JYR163" s="137"/>
      <c r="JYS163" s="137"/>
      <c r="JYT163" s="137"/>
      <c r="JYU163" s="137"/>
      <c r="JYV163" s="137"/>
      <c r="JYW163" s="137"/>
      <c r="JYX163" s="137"/>
      <c r="JYY163" s="137"/>
      <c r="JYZ163" s="137"/>
      <c r="JZA163" s="137"/>
      <c r="JZB163" s="137"/>
      <c r="JZC163" s="137"/>
      <c r="JZD163" s="137"/>
      <c r="JZE163" s="137"/>
      <c r="JZF163" s="137"/>
      <c r="JZG163" s="137"/>
      <c r="JZH163" s="137"/>
      <c r="JZI163" s="137"/>
      <c r="JZJ163" s="137"/>
      <c r="JZK163" s="137"/>
      <c r="JZL163" s="137"/>
      <c r="JZM163" s="137"/>
      <c r="JZN163" s="137"/>
      <c r="JZO163" s="137"/>
      <c r="JZP163" s="137"/>
      <c r="JZQ163" s="137"/>
      <c r="JZR163" s="137"/>
      <c r="JZS163" s="137"/>
      <c r="JZT163" s="137"/>
      <c r="JZU163" s="137"/>
      <c r="JZV163" s="137"/>
      <c r="JZW163" s="137"/>
      <c r="JZX163" s="137"/>
      <c r="JZY163" s="137"/>
      <c r="JZZ163" s="137"/>
      <c r="KAA163" s="137"/>
      <c r="KAB163" s="137"/>
      <c r="KAC163" s="137"/>
      <c r="KAD163" s="137"/>
      <c r="KAE163" s="137"/>
      <c r="KAF163" s="137"/>
      <c r="KAG163" s="137"/>
      <c r="KAH163" s="137"/>
      <c r="KAI163" s="137"/>
      <c r="KAJ163" s="137"/>
      <c r="KAK163" s="137"/>
      <c r="KAL163" s="137"/>
      <c r="KAM163" s="137"/>
      <c r="KAN163" s="137"/>
      <c r="KAO163" s="137"/>
      <c r="KAP163" s="137"/>
      <c r="KAQ163" s="137"/>
      <c r="KAR163" s="137"/>
      <c r="KAS163" s="137"/>
      <c r="KAT163" s="137"/>
      <c r="KAU163" s="137"/>
      <c r="KAV163" s="137"/>
      <c r="KAW163" s="137"/>
      <c r="KAX163" s="137"/>
      <c r="KAY163" s="137"/>
      <c r="KAZ163" s="137"/>
      <c r="KBA163" s="137"/>
      <c r="KBB163" s="137"/>
      <c r="KBC163" s="137"/>
      <c r="KBD163" s="137"/>
      <c r="KBE163" s="137"/>
      <c r="KBF163" s="137"/>
      <c r="KBG163" s="137"/>
      <c r="KBH163" s="137"/>
      <c r="KBI163" s="137"/>
      <c r="KBJ163" s="137"/>
      <c r="KBK163" s="137"/>
      <c r="KBL163" s="137"/>
      <c r="KBM163" s="137"/>
      <c r="KBN163" s="137"/>
      <c r="KBO163" s="137"/>
      <c r="KBP163" s="137"/>
      <c r="KBQ163" s="137"/>
      <c r="KBR163" s="137"/>
      <c r="KBS163" s="137"/>
      <c r="KBT163" s="137"/>
      <c r="KBU163" s="137"/>
      <c r="KBV163" s="137"/>
      <c r="KBW163" s="137"/>
      <c r="KBX163" s="137"/>
      <c r="KBY163" s="137"/>
      <c r="KBZ163" s="137"/>
      <c r="KCA163" s="137"/>
      <c r="KCB163" s="137"/>
      <c r="KCC163" s="137"/>
      <c r="KCD163" s="137"/>
      <c r="KCE163" s="137"/>
      <c r="KCF163" s="137"/>
      <c r="KCG163" s="137"/>
      <c r="KCH163" s="137"/>
      <c r="KCI163" s="137"/>
      <c r="KCJ163" s="137"/>
      <c r="KCK163" s="137"/>
      <c r="KCL163" s="137"/>
      <c r="KCM163" s="137"/>
      <c r="KCN163" s="137"/>
      <c r="KCO163" s="137"/>
      <c r="KCP163" s="137"/>
      <c r="KCQ163" s="137"/>
      <c r="KCR163" s="137"/>
      <c r="KCS163" s="137"/>
      <c r="KCT163" s="137"/>
      <c r="KCU163" s="137"/>
      <c r="KCV163" s="137"/>
      <c r="KCW163" s="137"/>
      <c r="KCX163" s="137"/>
      <c r="KCY163" s="137"/>
      <c r="KCZ163" s="137"/>
      <c r="KDA163" s="137"/>
      <c r="KDB163" s="137"/>
      <c r="KDC163" s="137"/>
      <c r="KDD163" s="137"/>
      <c r="KDE163" s="137"/>
      <c r="KDF163" s="137"/>
      <c r="KDG163" s="137"/>
      <c r="KDH163" s="137"/>
      <c r="KDI163" s="137"/>
      <c r="KDJ163" s="137"/>
      <c r="KDK163" s="137"/>
      <c r="KDL163" s="137"/>
      <c r="KDM163" s="137"/>
      <c r="KDN163" s="137"/>
      <c r="KDO163" s="137"/>
      <c r="KDP163" s="137"/>
      <c r="KDQ163" s="137"/>
      <c r="KDR163" s="137"/>
      <c r="KDS163" s="137"/>
      <c r="KDT163" s="137"/>
      <c r="KDU163" s="137"/>
      <c r="KDV163" s="137"/>
      <c r="KDW163" s="137"/>
      <c r="KDX163" s="137"/>
      <c r="KDY163" s="137"/>
      <c r="KDZ163" s="137"/>
      <c r="KEA163" s="137"/>
      <c r="KEB163" s="137"/>
      <c r="KEC163" s="137"/>
      <c r="KED163" s="137"/>
      <c r="KEE163" s="137"/>
      <c r="KEF163" s="137"/>
      <c r="KEG163" s="137"/>
      <c r="KEH163" s="137"/>
      <c r="KEI163" s="137"/>
      <c r="KEJ163" s="137"/>
      <c r="KEK163" s="137"/>
      <c r="KEL163" s="137"/>
      <c r="KEM163" s="137"/>
      <c r="KEN163" s="137"/>
      <c r="KEO163" s="137"/>
      <c r="KEP163" s="137"/>
      <c r="KEQ163" s="137"/>
      <c r="KER163" s="137"/>
      <c r="KES163" s="137"/>
      <c r="KET163" s="137"/>
      <c r="KEU163" s="137"/>
      <c r="KEV163" s="137"/>
      <c r="KEW163" s="137"/>
      <c r="KEX163" s="137"/>
      <c r="KEY163" s="137"/>
      <c r="KEZ163" s="137"/>
      <c r="KFA163" s="137"/>
      <c r="KFB163" s="137"/>
      <c r="KFC163" s="137"/>
      <c r="KFD163" s="137"/>
      <c r="KFE163" s="137"/>
      <c r="KFF163" s="137"/>
      <c r="KFG163" s="137"/>
      <c r="KFH163" s="137"/>
      <c r="KFI163" s="137"/>
      <c r="KFJ163" s="137"/>
      <c r="KFK163" s="137"/>
      <c r="KFL163" s="137"/>
      <c r="KFM163" s="137"/>
      <c r="KFN163" s="137"/>
      <c r="KFO163" s="137"/>
      <c r="KFP163" s="137"/>
      <c r="KFQ163" s="137"/>
      <c r="KFR163" s="137"/>
      <c r="KFS163" s="137"/>
      <c r="KFT163" s="137"/>
      <c r="KFU163" s="137"/>
      <c r="KFV163" s="137"/>
      <c r="KFW163" s="137"/>
      <c r="KFX163" s="137"/>
      <c r="KFY163" s="137"/>
      <c r="KFZ163" s="137"/>
      <c r="KGA163" s="137"/>
      <c r="KGB163" s="137"/>
      <c r="KGC163" s="137"/>
      <c r="KGD163" s="137"/>
      <c r="KGE163" s="137"/>
      <c r="KGF163" s="137"/>
      <c r="KGG163" s="137"/>
      <c r="KGH163" s="137"/>
      <c r="KGI163" s="137"/>
      <c r="KGJ163" s="137"/>
      <c r="KGK163" s="137"/>
      <c r="KGL163" s="137"/>
      <c r="KGM163" s="137"/>
      <c r="KGN163" s="137"/>
      <c r="KGO163" s="137"/>
      <c r="KGP163" s="137"/>
      <c r="KGQ163" s="137"/>
      <c r="KGR163" s="137"/>
      <c r="KGS163" s="137"/>
      <c r="KGT163" s="137"/>
      <c r="KGU163" s="137"/>
      <c r="KGV163" s="137"/>
      <c r="KGW163" s="137"/>
      <c r="KGX163" s="137"/>
      <c r="KGY163" s="137"/>
      <c r="KGZ163" s="137"/>
      <c r="KHA163" s="137"/>
      <c r="KHB163" s="137"/>
      <c r="KHC163" s="137"/>
      <c r="KHD163" s="137"/>
      <c r="KHE163" s="137"/>
      <c r="KHF163" s="137"/>
      <c r="KHG163" s="137"/>
      <c r="KHH163" s="137"/>
      <c r="KHI163" s="137"/>
      <c r="KHJ163" s="137"/>
      <c r="KHK163" s="137"/>
      <c r="KHL163" s="137"/>
      <c r="KHM163" s="137"/>
      <c r="KHN163" s="137"/>
      <c r="KHO163" s="137"/>
      <c r="KHP163" s="137"/>
      <c r="KHQ163" s="137"/>
      <c r="KHR163" s="137"/>
      <c r="KHS163" s="137"/>
      <c r="KHT163" s="137"/>
      <c r="KHU163" s="137"/>
      <c r="KHV163" s="137"/>
      <c r="KHW163" s="137"/>
      <c r="KHX163" s="137"/>
      <c r="KHY163" s="137"/>
      <c r="KHZ163" s="137"/>
      <c r="KIA163" s="137"/>
      <c r="KIB163" s="137"/>
      <c r="KIC163" s="137"/>
      <c r="KID163" s="137"/>
      <c r="KIE163" s="137"/>
      <c r="KIF163" s="137"/>
      <c r="KIG163" s="137"/>
      <c r="KIH163" s="137"/>
      <c r="KII163" s="137"/>
      <c r="KIJ163" s="137"/>
      <c r="KIK163" s="137"/>
      <c r="KIL163" s="137"/>
      <c r="KIM163" s="137"/>
      <c r="KIN163" s="137"/>
      <c r="KIO163" s="137"/>
      <c r="KIP163" s="137"/>
      <c r="KIQ163" s="137"/>
      <c r="KIR163" s="137"/>
      <c r="KIS163" s="137"/>
      <c r="KIT163" s="137"/>
      <c r="KIU163" s="137"/>
      <c r="KIV163" s="137"/>
      <c r="KIW163" s="137"/>
      <c r="KIX163" s="137"/>
      <c r="KIY163" s="137"/>
      <c r="KIZ163" s="137"/>
      <c r="KJA163" s="137"/>
      <c r="KJB163" s="137"/>
      <c r="KJC163" s="137"/>
      <c r="KJD163" s="137"/>
      <c r="KJE163" s="137"/>
      <c r="KJF163" s="137"/>
      <c r="KJG163" s="137"/>
      <c r="KJH163" s="137"/>
      <c r="KJI163" s="137"/>
      <c r="KJJ163" s="137"/>
      <c r="KJK163" s="137"/>
      <c r="KJL163" s="137"/>
      <c r="KJM163" s="137"/>
      <c r="KJN163" s="137"/>
      <c r="KJO163" s="137"/>
      <c r="KJP163" s="137"/>
      <c r="KJQ163" s="137"/>
      <c r="KJR163" s="137"/>
      <c r="KJS163" s="137"/>
      <c r="KJT163" s="137"/>
      <c r="KJU163" s="137"/>
      <c r="KJV163" s="137"/>
      <c r="KJW163" s="137"/>
      <c r="KJX163" s="137"/>
      <c r="KJY163" s="137"/>
      <c r="KJZ163" s="137"/>
      <c r="KKA163" s="137"/>
      <c r="KKB163" s="137"/>
      <c r="KKC163" s="137"/>
      <c r="KKD163" s="137"/>
      <c r="KKE163" s="137"/>
      <c r="KKF163" s="137"/>
      <c r="KKG163" s="137"/>
      <c r="KKH163" s="137"/>
      <c r="KKI163" s="137"/>
      <c r="KKJ163" s="137"/>
      <c r="KKK163" s="137"/>
      <c r="KKL163" s="137"/>
      <c r="KKM163" s="137"/>
      <c r="KKN163" s="137"/>
      <c r="KKO163" s="137"/>
      <c r="KKP163" s="137"/>
      <c r="KKQ163" s="137"/>
      <c r="KKR163" s="137"/>
      <c r="KKS163" s="137"/>
      <c r="KKT163" s="137"/>
      <c r="KKU163" s="137"/>
      <c r="KKV163" s="137"/>
      <c r="KKW163" s="137"/>
      <c r="KKX163" s="137"/>
      <c r="KKY163" s="137"/>
      <c r="KKZ163" s="137"/>
      <c r="KLA163" s="137"/>
      <c r="KLB163" s="137"/>
      <c r="KLC163" s="137"/>
      <c r="KLD163" s="137"/>
      <c r="KLE163" s="137"/>
      <c r="KLF163" s="137"/>
      <c r="KLG163" s="137"/>
      <c r="KLH163" s="137"/>
      <c r="KLI163" s="137"/>
      <c r="KLJ163" s="137"/>
      <c r="KLK163" s="137"/>
      <c r="KLL163" s="137"/>
      <c r="KLM163" s="137"/>
      <c r="KLN163" s="137"/>
      <c r="KLO163" s="137"/>
      <c r="KLP163" s="137"/>
      <c r="KLQ163" s="137"/>
      <c r="KLR163" s="137"/>
      <c r="KLS163" s="137"/>
      <c r="KLT163" s="137"/>
      <c r="KLU163" s="137"/>
      <c r="KLV163" s="137"/>
      <c r="KLW163" s="137"/>
      <c r="KLX163" s="137"/>
      <c r="KLY163" s="137"/>
      <c r="KLZ163" s="137"/>
      <c r="KMA163" s="137"/>
      <c r="KMB163" s="137"/>
      <c r="KMC163" s="137"/>
      <c r="KMD163" s="137"/>
      <c r="KME163" s="137"/>
      <c r="KMF163" s="137"/>
      <c r="KMG163" s="137"/>
      <c r="KMH163" s="137"/>
      <c r="KMI163" s="137"/>
      <c r="KMJ163" s="137"/>
      <c r="KMK163" s="137"/>
      <c r="KML163" s="137"/>
      <c r="KMM163" s="137"/>
      <c r="KMN163" s="137"/>
      <c r="KMO163" s="137"/>
      <c r="KMP163" s="137"/>
      <c r="KMQ163" s="137"/>
      <c r="KMR163" s="137"/>
      <c r="KMS163" s="137"/>
      <c r="KMT163" s="137"/>
      <c r="KMU163" s="137"/>
      <c r="KMV163" s="137"/>
      <c r="KMW163" s="137"/>
      <c r="KMX163" s="137"/>
      <c r="KMY163" s="137"/>
      <c r="KMZ163" s="137"/>
      <c r="KNA163" s="137"/>
      <c r="KNB163" s="137"/>
      <c r="KNC163" s="137"/>
      <c r="KND163" s="137"/>
      <c r="KNE163" s="137"/>
      <c r="KNF163" s="137"/>
      <c r="KNG163" s="137"/>
      <c r="KNH163" s="137"/>
      <c r="KNI163" s="137"/>
      <c r="KNJ163" s="137"/>
      <c r="KNK163" s="137"/>
      <c r="KNL163" s="137"/>
      <c r="KNM163" s="137"/>
      <c r="KNN163" s="137"/>
      <c r="KNO163" s="137"/>
      <c r="KNP163" s="137"/>
      <c r="KNQ163" s="137"/>
      <c r="KNR163" s="137"/>
      <c r="KNS163" s="137"/>
      <c r="KNT163" s="137"/>
      <c r="KNU163" s="137"/>
      <c r="KNV163" s="137"/>
      <c r="KNW163" s="137"/>
      <c r="KNX163" s="137"/>
      <c r="KNY163" s="137"/>
      <c r="KNZ163" s="137"/>
      <c r="KOA163" s="137"/>
      <c r="KOB163" s="137"/>
      <c r="KOC163" s="137"/>
      <c r="KOD163" s="137"/>
      <c r="KOE163" s="137"/>
      <c r="KOF163" s="137"/>
      <c r="KOG163" s="137"/>
      <c r="KOH163" s="137"/>
      <c r="KOI163" s="137"/>
      <c r="KOJ163" s="137"/>
      <c r="KOK163" s="137"/>
      <c r="KOL163" s="137"/>
      <c r="KOM163" s="137"/>
      <c r="KON163" s="137"/>
      <c r="KOO163" s="137"/>
      <c r="KOP163" s="137"/>
      <c r="KOQ163" s="137"/>
      <c r="KOR163" s="137"/>
      <c r="KOS163" s="137"/>
      <c r="KOT163" s="137"/>
      <c r="KOU163" s="137"/>
      <c r="KOV163" s="137"/>
      <c r="KOW163" s="137"/>
      <c r="KOX163" s="137"/>
      <c r="KOY163" s="137"/>
      <c r="KOZ163" s="137"/>
      <c r="KPA163" s="137"/>
      <c r="KPB163" s="137"/>
      <c r="KPC163" s="137"/>
      <c r="KPD163" s="137"/>
      <c r="KPE163" s="137"/>
      <c r="KPF163" s="137"/>
      <c r="KPG163" s="137"/>
      <c r="KPH163" s="137"/>
      <c r="KPI163" s="137"/>
      <c r="KPJ163" s="137"/>
      <c r="KPK163" s="137"/>
      <c r="KPL163" s="137"/>
      <c r="KPM163" s="137"/>
      <c r="KPN163" s="137"/>
      <c r="KPO163" s="137"/>
      <c r="KPP163" s="137"/>
      <c r="KPQ163" s="137"/>
      <c r="KPR163" s="137"/>
      <c r="KPS163" s="137"/>
      <c r="KPT163" s="137"/>
      <c r="KPU163" s="137"/>
      <c r="KPV163" s="137"/>
      <c r="KPW163" s="137"/>
      <c r="KPX163" s="137"/>
      <c r="KPY163" s="137"/>
      <c r="KPZ163" s="137"/>
      <c r="KQA163" s="137"/>
      <c r="KQB163" s="137"/>
      <c r="KQC163" s="137"/>
      <c r="KQD163" s="137"/>
      <c r="KQE163" s="137"/>
      <c r="KQF163" s="137"/>
      <c r="KQG163" s="137"/>
      <c r="KQH163" s="137"/>
      <c r="KQI163" s="137"/>
      <c r="KQJ163" s="137"/>
      <c r="KQK163" s="137"/>
      <c r="KQL163" s="137"/>
      <c r="KQM163" s="137"/>
      <c r="KQN163" s="137"/>
      <c r="KQO163" s="137"/>
      <c r="KQP163" s="137"/>
      <c r="KQQ163" s="137"/>
      <c r="KQR163" s="137"/>
      <c r="KQS163" s="137"/>
      <c r="KQT163" s="137"/>
      <c r="KQU163" s="137"/>
      <c r="KQV163" s="137"/>
      <c r="KQW163" s="137"/>
      <c r="KQX163" s="137"/>
      <c r="KQY163" s="137"/>
      <c r="KQZ163" s="137"/>
      <c r="KRA163" s="137"/>
      <c r="KRB163" s="137"/>
      <c r="KRC163" s="137"/>
      <c r="KRD163" s="137"/>
      <c r="KRE163" s="137"/>
      <c r="KRF163" s="137"/>
      <c r="KRG163" s="137"/>
      <c r="KRH163" s="137"/>
      <c r="KRI163" s="137"/>
      <c r="KRJ163" s="137"/>
      <c r="KRK163" s="137"/>
      <c r="KRL163" s="137"/>
      <c r="KRM163" s="137"/>
      <c r="KRN163" s="137"/>
      <c r="KRO163" s="137"/>
      <c r="KRP163" s="137"/>
      <c r="KRQ163" s="137"/>
      <c r="KRR163" s="137"/>
      <c r="KRS163" s="137"/>
      <c r="KRT163" s="137"/>
      <c r="KRU163" s="137"/>
      <c r="KRV163" s="137"/>
      <c r="KRW163" s="137"/>
      <c r="KRX163" s="137"/>
      <c r="KRY163" s="137"/>
      <c r="KRZ163" s="137"/>
      <c r="KSA163" s="137"/>
      <c r="KSB163" s="137"/>
      <c r="KSC163" s="137"/>
      <c r="KSD163" s="137"/>
      <c r="KSE163" s="137"/>
      <c r="KSF163" s="137"/>
      <c r="KSG163" s="137"/>
      <c r="KSH163" s="137"/>
      <c r="KSI163" s="137"/>
      <c r="KSJ163" s="137"/>
      <c r="KSK163" s="137"/>
      <c r="KSL163" s="137"/>
      <c r="KSM163" s="137"/>
      <c r="KSN163" s="137"/>
      <c r="KSO163" s="137"/>
      <c r="KSP163" s="137"/>
      <c r="KSQ163" s="137"/>
      <c r="KSR163" s="137"/>
      <c r="KSS163" s="137"/>
      <c r="KST163" s="137"/>
      <c r="KSU163" s="137"/>
      <c r="KSV163" s="137"/>
      <c r="KSW163" s="137"/>
      <c r="KSX163" s="137"/>
      <c r="KSY163" s="137"/>
      <c r="KSZ163" s="137"/>
      <c r="KTA163" s="137"/>
      <c r="KTB163" s="137"/>
      <c r="KTC163" s="137"/>
      <c r="KTD163" s="137"/>
      <c r="KTE163" s="137"/>
      <c r="KTF163" s="137"/>
      <c r="KTG163" s="137"/>
      <c r="KTH163" s="137"/>
      <c r="KTI163" s="137"/>
      <c r="KTJ163" s="137"/>
      <c r="KTK163" s="137"/>
      <c r="KTL163" s="137"/>
      <c r="KTM163" s="137"/>
      <c r="KTN163" s="137"/>
      <c r="KTO163" s="137"/>
      <c r="KTP163" s="137"/>
      <c r="KTQ163" s="137"/>
      <c r="KTR163" s="137"/>
      <c r="KTS163" s="137"/>
      <c r="KTT163" s="137"/>
      <c r="KTU163" s="137"/>
      <c r="KTV163" s="137"/>
      <c r="KTW163" s="137"/>
      <c r="KTX163" s="137"/>
      <c r="KTY163" s="137"/>
      <c r="KTZ163" s="137"/>
      <c r="KUA163" s="137"/>
      <c r="KUB163" s="137"/>
      <c r="KUC163" s="137"/>
      <c r="KUD163" s="137"/>
      <c r="KUE163" s="137"/>
      <c r="KUF163" s="137"/>
      <c r="KUG163" s="137"/>
      <c r="KUH163" s="137"/>
      <c r="KUI163" s="137"/>
      <c r="KUJ163" s="137"/>
      <c r="KUK163" s="137"/>
      <c r="KUL163" s="137"/>
      <c r="KUM163" s="137"/>
      <c r="KUN163" s="137"/>
      <c r="KUO163" s="137"/>
      <c r="KUP163" s="137"/>
      <c r="KUQ163" s="137"/>
      <c r="KUR163" s="137"/>
      <c r="KUS163" s="137"/>
      <c r="KUT163" s="137"/>
      <c r="KUU163" s="137"/>
      <c r="KUV163" s="137"/>
      <c r="KUW163" s="137"/>
      <c r="KUX163" s="137"/>
      <c r="KUY163" s="137"/>
      <c r="KUZ163" s="137"/>
      <c r="KVA163" s="137"/>
      <c r="KVB163" s="137"/>
      <c r="KVC163" s="137"/>
      <c r="KVD163" s="137"/>
      <c r="KVE163" s="137"/>
      <c r="KVF163" s="137"/>
      <c r="KVG163" s="137"/>
      <c r="KVH163" s="137"/>
      <c r="KVI163" s="137"/>
      <c r="KVJ163" s="137"/>
      <c r="KVK163" s="137"/>
      <c r="KVL163" s="137"/>
      <c r="KVM163" s="137"/>
      <c r="KVN163" s="137"/>
      <c r="KVO163" s="137"/>
      <c r="KVP163" s="137"/>
      <c r="KVQ163" s="137"/>
      <c r="KVR163" s="137"/>
      <c r="KVS163" s="137"/>
      <c r="KVT163" s="137"/>
      <c r="KVU163" s="137"/>
      <c r="KVV163" s="137"/>
      <c r="KVW163" s="137"/>
      <c r="KVX163" s="137"/>
      <c r="KVY163" s="137"/>
      <c r="KVZ163" s="137"/>
      <c r="KWA163" s="137"/>
      <c r="KWB163" s="137"/>
      <c r="KWC163" s="137"/>
      <c r="KWD163" s="137"/>
      <c r="KWE163" s="137"/>
      <c r="KWF163" s="137"/>
      <c r="KWG163" s="137"/>
      <c r="KWH163" s="137"/>
      <c r="KWI163" s="137"/>
      <c r="KWJ163" s="137"/>
      <c r="KWK163" s="137"/>
      <c r="KWL163" s="137"/>
      <c r="KWM163" s="137"/>
      <c r="KWN163" s="137"/>
      <c r="KWO163" s="137"/>
      <c r="KWP163" s="137"/>
      <c r="KWQ163" s="137"/>
      <c r="KWR163" s="137"/>
      <c r="KWS163" s="137"/>
      <c r="KWT163" s="137"/>
      <c r="KWU163" s="137"/>
      <c r="KWV163" s="137"/>
      <c r="KWW163" s="137"/>
      <c r="KWX163" s="137"/>
      <c r="KWY163" s="137"/>
      <c r="KWZ163" s="137"/>
      <c r="KXA163" s="137"/>
      <c r="KXB163" s="137"/>
      <c r="KXC163" s="137"/>
      <c r="KXD163" s="137"/>
      <c r="KXE163" s="137"/>
      <c r="KXF163" s="137"/>
      <c r="KXG163" s="137"/>
      <c r="KXH163" s="137"/>
      <c r="KXI163" s="137"/>
      <c r="KXJ163" s="137"/>
      <c r="KXK163" s="137"/>
      <c r="KXL163" s="137"/>
      <c r="KXM163" s="137"/>
      <c r="KXN163" s="137"/>
      <c r="KXO163" s="137"/>
      <c r="KXP163" s="137"/>
      <c r="KXQ163" s="137"/>
      <c r="KXR163" s="137"/>
      <c r="KXS163" s="137"/>
      <c r="KXT163" s="137"/>
      <c r="KXU163" s="137"/>
      <c r="KXV163" s="137"/>
      <c r="KXW163" s="137"/>
      <c r="KXX163" s="137"/>
      <c r="KXY163" s="137"/>
      <c r="KXZ163" s="137"/>
      <c r="KYA163" s="137"/>
      <c r="KYB163" s="137"/>
      <c r="KYC163" s="137"/>
      <c r="KYD163" s="137"/>
      <c r="KYE163" s="137"/>
      <c r="KYF163" s="137"/>
      <c r="KYG163" s="137"/>
      <c r="KYH163" s="137"/>
      <c r="KYI163" s="137"/>
      <c r="KYJ163" s="137"/>
      <c r="KYK163" s="137"/>
      <c r="KYL163" s="137"/>
      <c r="KYM163" s="137"/>
      <c r="KYN163" s="137"/>
      <c r="KYO163" s="137"/>
      <c r="KYP163" s="137"/>
      <c r="KYQ163" s="137"/>
      <c r="KYR163" s="137"/>
      <c r="KYS163" s="137"/>
      <c r="KYT163" s="137"/>
      <c r="KYU163" s="137"/>
      <c r="KYV163" s="137"/>
      <c r="KYW163" s="137"/>
      <c r="KYX163" s="137"/>
      <c r="KYY163" s="137"/>
      <c r="KYZ163" s="137"/>
      <c r="KZA163" s="137"/>
      <c r="KZB163" s="137"/>
      <c r="KZC163" s="137"/>
      <c r="KZD163" s="137"/>
      <c r="KZE163" s="137"/>
      <c r="KZF163" s="137"/>
      <c r="KZG163" s="137"/>
      <c r="KZH163" s="137"/>
      <c r="KZI163" s="137"/>
      <c r="KZJ163" s="137"/>
      <c r="KZK163" s="137"/>
      <c r="KZL163" s="137"/>
      <c r="KZM163" s="137"/>
      <c r="KZN163" s="137"/>
      <c r="KZO163" s="137"/>
      <c r="KZP163" s="137"/>
      <c r="KZQ163" s="137"/>
      <c r="KZR163" s="137"/>
      <c r="KZS163" s="137"/>
      <c r="KZT163" s="137"/>
      <c r="KZU163" s="137"/>
      <c r="KZV163" s="137"/>
      <c r="KZW163" s="137"/>
      <c r="KZX163" s="137"/>
      <c r="KZY163" s="137"/>
      <c r="KZZ163" s="137"/>
      <c r="LAA163" s="137"/>
      <c r="LAB163" s="137"/>
      <c r="LAC163" s="137"/>
      <c r="LAD163" s="137"/>
      <c r="LAE163" s="137"/>
      <c r="LAF163" s="137"/>
      <c r="LAG163" s="137"/>
      <c r="LAH163" s="137"/>
      <c r="LAI163" s="137"/>
      <c r="LAJ163" s="137"/>
      <c r="LAK163" s="137"/>
      <c r="LAL163" s="137"/>
      <c r="LAM163" s="137"/>
      <c r="LAN163" s="137"/>
      <c r="LAO163" s="137"/>
      <c r="LAP163" s="137"/>
      <c r="LAQ163" s="137"/>
      <c r="LAR163" s="137"/>
      <c r="LAS163" s="137"/>
      <c r="LAT163" s="137"/>
      <c r="LAU163" s="137"/>
      <c r="LAV163" s="137"/>
      <c r="LAW163" s="137"/>
      <c r="LAX163" s="137"/>
      <c r="LAY163" s="137"/>
      <c r="LAZ163" s="137"/>
      <c r="LBA163" s="137"/>
      <c r="LBB163" s="137"/>
      <c r="LBC163" s="137"/>
      <c r="LBD163" s="137"/>
      <c r="LBE163" s="137"/>
      <c r="LBF163" s="137"/>
      <c r="LBG163" s="137"/>
      <c r="LBH163" s="137"/>
      <c r="LBI163" s="137"/>
      <c r="LBJ163" s="137"/>
      <c r="LBK163" s="137"/>
      <c r="LBL163" s="137"/>
      <c r="LBM163" s="137"/>
      <c r="LBN163" s="137"/>
      <c r="LBO163" s="137"/>
      <c r="LBP163" s="137"/>
      <c r="LBQ163" s="137"/>
      <c r="LBR163" s="137"/>
      <c r="LBS163" s="137"/>
      <c r="LBT163" s="137"/>
      <c r="LBU163" s="137"/>
      <c r="LBV163" s="137"/>
      <c r="LBW163" s="137"/>
      <c r="LBX163" s="137"/>
      <c r="LBY163" s="137"/>
      <c r="LBZ163" s="137"/>
      <c r="LCA163" s="137"/>
      <c r="LCB163" s="137"/>
      <c r="LCC163" s="137"/>
      <c r="LCD163" s="137"/>
      <c r="LCE163" s="137"/>
      <c r="LCF163" s="137"/>
      <c r="LCG163" s="137"/>
      <c r="LCH163" s="137"/>
      <c r="LCI163" s="137"/>
      <c r="LCJ163" s="137"/>
      <c r="LCK163" s="137"/>
      <c r="LCL163" s="137"/>
      <c r="LCM163" s="137"/>
      <c r="LCN163" s="137"/>
      <c r="LCO163" s="137"/>
      <c r="LCP163" s="137"/>
      <c r="LCQ163" s="137"/>
      <c r="LCR163" s="137"/>
      <c r="LCS163" s="137"/>
      <c r="LCT163" s="137"/>
      <c r="LCU163" s="137"/>
      <c r="LCV163" s="137"/>
      <c r="LCW163" s="137"/>
      <c r="LCX163" s="137"/>
      <c r="LCY163" s="137"/>
      <c r="LCZ163" s="137"/>
      <c r="LDA163" s="137"/>
      <c r="LDB163" s="137"/>
      <c r="LDC163" s="137"/>
      <c r="LDD163" s="137"/>
      <c r="LDE163" s="137"/>
      <c r="LDF163" s="137"/>
      <c r="LDG163" s="137"/>
      <c r="LDH163" s="137"/>
      <c r="LDI163" s="137"/>
      <c r="LDJ163" s="137"/>
      <c r="LDK163" s="137"/>
      <c r="LDL163" s="137"/>
      <c r="LDM163" s="137"/>
      <c r="LDN163" s="137"/>
      <c r="LDO163" s="137"/>
      <c r="LDP163" s="137"/>
      <c r="LDQ163" s="137"/>
      <c r="LDR163" s="137"/>
      <c r="LDS163" s="137"/>
      <c r="LDT163" s="137"/>
      <c r="LDU163" s="137"/>
      <c r="LDV163" s="137"/>
      <c r="LDW163" s="137"/>
      <c r="LDX163" s="137"/>
      <c r="LDY163" s="137"/>
      <c r="LDZ163" s="137"/>
      <c r="LEA163" s="137"/>
      <c r="LEB163" s="137"/>
      <c r="LEC163" s="137"/>
      <c r="LED163" s="137"/>
      <c r="LEE163" s="137"/>
      <c r="LEF163" s="137"/>
      <c r="LEG163" s="137"/>
      <c r="LEH163" s="137"/>
      <c r="LEI163" s="137"/>
      <c r="LEJ163" s="137"/>
      <c r="LEK163" s="137"/>
      <c r="LEL163" s="137"/>
      <c r="LEM163" s="137"/>
      <c r="LEN163" s="137"/>
      <c r="LEO163" s="137"/>
      <c r="LEP163" s="137"/>
      <c r="LEQ163" s="137"/>
      <c r="LER163" s="137"/>
      <c r="LES163" s="137"/>
      <c r="LET163" s="137"/>
      <c r="LEU163" s="137"/>
      <c r="LEV163" s="137"/>
      <c r="LEW163" s="137"/>
      <c r="LEX163" s="137"/>
      <c r="LEY163" s="137"/>
      <c r="LEZ163" s="137"/>
      <c r="LFA163" s="137"/>
      <c r="LFB163" s="137"/>
      <c r="LFC163" s="137"/>
      <c r="LFD163" s="137"/>
      <c r="LFE163" s="137"/>
      <c r="LFF163" s="137"/>
      <c r="LFG163" s="137"/>
      <c r="LFH163" s="137"/>
      <c r="LFI163" s="137"/>
      <c r="LFJ163" s="137"/>
      <c r="LFK163" s="137"/>
      <c r="LFL163" s="137"/>
      <c r="LFM163" s="137"/>
      <c r="LFN163" s="137"/>
      <c r="LFO163" s="137"/>
      <c r="LFP163" s="137"/>
      <c r="LFQ163" s="137"/>
      <c r="LFR163" s="137"/>
      <c r="LFS163" s="137"/>
      <c r="LFT163" s="137"/>
      <c r="LFU163" s="137"/>
      <c r="LFV163" s="137"/>
      <c r="LFW163" s="137"/>
      <c r="LFX163" s="137"/>
      <c r="LFY163" s="137"/>
      <c r="LFZ163" s="137"/>
      <c r="LGA163" s="137"/>
      <c r="LGB163" s="137"/>
      <c r="LGC163" s="137"/>
      <c r="LGD163" s="137"/>
      <c r="LGE163" s="137"/>
      <c r="LGF163" s="137"/>
      <c r="LGG163" s="137"/>
      <c r="LGH163" s="137"/>
      <c r="LGI163" s="137"/>
      <c r="LGJ163" s="137"/>
      <c r="LGK163" s="137"/>
      <c r="LGL163" s="137"/>
      <c r="LGM163" s="137"/>
      <c r="LGN163" s="137"/>
      <c r="LGO163" s="137"/>
      <c r="LGP163" s="137"/>
      <c r="LGQ163" s="137"/>
      <c r="LGR163" s="137"/>
      <c r="LGS163" s="137"/>
      <c r="LGT163" s="137"/>
      <c r="LGU163" s="137"/>
      <c r="LGV163" s="137"/>
      <c r="LGW163" s="137"/>
      <c r="LGX163" s="137"/>
      <c r="LGY163" s="137"/>
      <c r="LGZ163" s="137"/>
      <c r="LHA163" s="137"/>
      <c r="LHB163" s="137"/>
      <c r="LHC163" s="137"/>
      <c r="LHD163" s="137"/>
      <c r="LHE163" s="137"/>
      <c r="LHF163" s="137"/>
      <c r="LHG163" s="137"/>
      <c r="LHH163" s="137"/>
      <c r="LHI163" s="137"/>
      <c r="LHJ163" s="137"/>
      <c r="LHK163" s="137"/>
      <c r="LHL163" s="137"/>
      <c r="LHM163" s="137"/>
      <c r="LHN163" s="137"/>
      <c r="LHO163" s="137"/>
      <c r="LHP163" s="137"/>
      <c r="LHQ163" s="137"/>
      <c r="LHR163" s="137"/>
      <c r="LHS163" s="137"/>
      <c r="LHT163" s="137"/>
      <c r="LHU163" s="137"/>
      <c r="LHV163" s="137"/>
      <c r="LHW163" s="137"/>
      <c r="LHX163" s="137"/>
      <c r="LHY163" s="137"/>
      <c r="LHZ163" s="137"/>
      <c r="LIA163" s="137"/>
      <c r="LIB163" s="137"/>
      <c r="LIC163" s="137"/>
      <c r="LID163" s="137"/>
      <c r="LIE163" s="137"/>
      <c r="LIF163" s="137"/>
      <c r="LIG163" s="137"/>
      <c r="LIH163" s="137"/>
      <c r="LII163" s="137"/>
      <c r="LIJ163" s="137"/>
      <c r="LIK163" s="137"/>
      <c r="LIL163" s="137"/>
      <c r="LIM163" s="137"/>
      <c r="LIN163" s="137"/>
      <c r="LIO163" s="137"/>
      <c r="LIP163" s="137"/>
      <c r="LIQ163" s="137"/>
      <c r="LIR163" s="137"/>
      <c r="LIS163" s="137"/>
      <c r="LIT163" s="137"/>
      <c r="LIU163" s="137"/>
      <c r="LIV163" s="137"/>
      <c r="LIW163" s="137"/>
      <c r="LIX163" s="137"/>
      <c r="LIY163" s="137"/>
      <c r="LIZ163" s="137"/>
      <c r="LJA163" s="137"/>
      <c r="LJB163" s="137"/>
      <c r="LJC163" s="137"/>
      <c r="LJD163" s="137"/>
      <c r="LJE163" s="137"/>
      <c r="LJF163" s="137"/>
      <c r="LJG163" s="137"/>
      <c r="LJH163" s="137"/>
      <c r="LJI163" s="137"/>
      <c r="LJJ163" s="137"/>
      <c r="LJK163" s="137"/>
      <c r="LJL163" s="137"/>
      <c r="LJM163" s="137"/>
      <c r="LJN163" s="137"/>
      <c r="LJO163" s="137"/>
      <c r="LJP163" s="137"/>
      <c r="LJQ163" s="137"/>
      <c r="LJR163" s="137"/>
      <c r="LJS163" s="137"/>
      <c r="LJT163" s="137"/>
      <c r="LJU163" s="137"/>
      <c r="LJV163" s="137"/>
      <c r="LJW163" s="137"/>
      <c r="LJX163" s="137"/>
      <c r="LJY163" s="137"/>
      <c r="LJZ163" s="137"/>
      <c r="LKA163" s="137"/>
      <c r="LKB163" s="137"/>
      <c r="LKC163" s="137"/>
      <c r="LKD163" s="137"/>
      <c r="LKE163" s="137"/>
      <c r="LKF163" s="137"/>
      <c r="LKG163" s="137"/>
      <c r="LKH163" s="137"/>
      <c r="LKI163" s="137"/>
      <c r="LKJ163" s="137"/>
      <c r="LKK163" s="137"/>
      <c r="LKL163" s="137"/>
      <c r="LKM163" s="137"/>
      <c r="LKN163" s="137"/>
      <c r="LKO163" s="137"/>
      <c r="LKP163" s="137"/>
      <c r="LKQ163" s="137"/>
      <c r="LKR163" s="137"/>
      <c r="LKS163" s="137"/>
      <c r="LKT163" s="137"/>
      <c r="LKU163" s="137"/>
      <c r="LKV163" s="137"/>
      <c r="LKW163" s="137"/>
      <c r="LKX163" s="137"/>
      <c r="LKY163" s="137"/>
      <c r="LKZ163" s="137"/>
      <c r="LLA163" s="137"/>
      <c r="LLB163" s="137"/>
      <c r="LLC163" s="137"/>
      <c r="LLD163" s="137"/>
      <c r="LLE163" s="137"/>
      <c r="LLF163" s="137"/>
      <c r="LLG163" s="137"/>
      <c r="LLH163" s="137"/>
      <c r="LLI163" s="137"/>
      <c r="LLJ163" s="137"/>
      <c r="LLK163" s="137"/>
      <c r="LLL163" s="137"/>
      <c r="LLM163" s="137"/>
      <c r="LLN163" s="137"/>
      <c r="LLO163" s="137"/>
      <c r="LLP163" s="137"/>
      <c r="LLQ163" s="137"/>
      <c r="LLR163" s="137"/>
      <c r="LLS163" s="137"/>
      <c r="LLT163" s="137"/>
      <c r="LLU163" s="137"/>
      <c r="LLV163" s="137"/>
      <c r="LLW163" s="137"/>
      <c r="LLX163" s="137"/>
      <c r="LLY163" s="137"/>
      <c r="LLZ163" s="137"/>
      <c r="LMA163" s="137"/>
      <c r="LMB163" s="137"/>
      <c r="LMC163" s="137"/>
      <c r="LMD163" s="137"/>
      <c r="LME163" s="137"/>
      <c r="LMF163" s="137"/>
      <c r="LMG163" s="137"/>
      <c r="LMH163" s="137"/>
      <c r="LMI163" s="137"/>
      <c r="LMJ163" s="137"/>
      <c r="LMK163" s="137"/>
      <c r="LML163" s="137"/>
      <c r="LMM163" s="137"/>
      <c r="LMN163" s="137"/>
      <c r="LMO163" s="137"/>
      <c r="LMP163" s="137"/>
      <c r="LMQ163" s="137"/>
      <c r="LMR163" s="137"/>
      <c r="LMS163" s="137"/>
      <c r="LMT163" s="137"/>
      <c r="LMU163" s="137"/>
      <c r="LMV163" s="137"/>
      <c r="LMW163" s="137"/>
      <c r="LMX163" s="137"/>
      <c r="LMY163" s="137"/>
      <c r="LMZ163" s="137"/>
      <c r="LNA163" s="137"/>
      <c r="LNB163" s="137"/>
      <c r="LNC163" s="137"/>
      <c r="LND163" s="137"/>
      <c r="LNE163" s="137"/>
      <c r="LNF163" s="137"/>
      <c r="LNG163" s="137"/>
      <c r="LNH163" s="137"/>
      <c r="LNI163" s="137"/>
      <c r="LNJ163" s="137"/>
      <c r="LNK163" s="137"/>
      <c r="LNL163" s="137"/>
      <c r="LNM163" s="137"/>
      <c r="LNN163" s="137"/>
      <c r="LNO163" s="137"/>
      <c r="LNP163" s="137"/>
      <c r="LNQ163" s="137"/>
      <c r="LNR163" s="137"/>
      <c r="LNS163" s="137"/>
      <c r="LNT163" s="137"/>
      <c r="LNU163" s="137"/>
      <c r="LNV163" s="137"/>
      <c r="LNW163" s="137"/>
      <c r="LNX163" s="137"/>
      <c r="LNY163" s="137"/>
      <c r="LNZ163" s="137"/>
      <c r="LOA163" s="137"/>
      <c r="LOB163" s="137"/>
      <c r="LOC163" s="137"/>
      <c r="LOD163" s="137"/>
      <c r="LOE163" s="137"/>
      <c r="LOF163" s="137"/>
      <c r="LOG163" s="137"/>
      <c r="LOH163" s="137"/>
      <c r="LOI163" s="137"/>
      <c r="LOJ163" s="137"/>
      <c r="LOK163" s="137"/>
      <c r="LOL163" s="137"/>
      <c r="LOM163" s="137"/>
      <c r="LON163" s="137"/>
      <c r="LOO163" s="137"/>
      <c r="LOP163" s="137"/>
      <c r="LOQ163" s="137"/>
      <c r="LOR163" s="137"/>
      <c r="LOS163" s="137"/>
      <c r="LOT163" s="137"/>
      <c r="LOU163" s="137"/>
      <c r="LOV163" s="137"/>
      <c r="LOW163" s="137"/>
      <c r="LOX163" s="137"/>
      <c r="LOY163" s="137"/>
      <c r="LOZ163" s="137"/>
      <c r="LPA163" s="137"/>
      <c r="LPB163" s="137"/>
      <c r="LPC163" s="137"/>
      <c r="LPD163" s="137"/>
      <c r="LPE163" s="137"/>
      <c r="LPF163" s="137"/>
      <c r="LPG163" s="137"/>
      <c r="LPH163" s="137"/>
      <c r="LPI163" s="137"/>
      <c r="LPJ163" s="137"/>
      <c r="LPK163" s="137"/>
      <c r="LPL163" s="137"/>
      <c r="LPM163" s="137"/>
      <c r="LPN163" s="137"/>
      <c r="LPO163" s="137"/>
      <c r="LPP163" s="137"/>
      <c r="LPQ163" s="137"/>
      <c r="LPR163" s="137"/>
      <c r="LPS163" s="137"/>
      <c r="LPT163" s="137"/>
      <c r="LPU163" s="137"/>
      <c r="LPV163" s="137"/>
      <c r="LPW163" s="137"/>
      <c r="LPX163" s="137"/>
      <c r="LPY163" s="137"/>
      <c r="LPZ163" s="137"/>
      <c r="LQA163" s="137"/>
      <c r="LQB163" s="137"/>
      <c r="LQC163" s="137"/>
      <c r="LQD163" s="137"/>
      <c r="LQE163" s="137"/>
      <c r="LQF163" s="137"/>
      <c r="LQG163" s="137"/>
      <c r="LQH163" s="137"/>
      <c r="LQI163" s="137"/>
      <c r="LQJ163" s="137"/>
      <c r="LQK163" s="137"/>
      <c r="LQL163" s="137"/>
      <c r="LQM163" s="137"/>
      <c r="LQN163" s="137"/>
      <c r="LQO163" s="137"/>
      <c r="LQP163" s="137"/>
      <c r="LQQ163" s="137"/>
      <c r="LQR163" s="137"/>
      <c r="LQS163" s="137"/>
      <c r="LQT163" s="137"/>
      <c r="LQU163" s="137"/>
      <c r="LQV163" s="137"/>
      <c r="LQW163" s="137"/>
      <c r="LQX163" s="137"/>
      <c r="LQY163" s="137"/>
      <c r="LQZ163" s="137"/>
      <c r="LRA163" s="137"/>
      <c r="LRB163" s="137"/>
      <c r="LRC163" s="137"/>
      <c r="LRD163" s="137"/>
      <c r="LRE163" s="137"/>
      <c r="LRF163" s="137"/>
      <c r="LRG163" s="137"/>
      <c r="LRH163" s="137"/>
      <c r="LRI163" s="137"/>
      <c r="LRJ163" s="137"/>
      <c r="LRK163" s="137"/>
      <c r="LRL163" s="137"/>
      <c r="LRM163" s="137"/>
      <c r="LRN163" s="137"/>
      <c r="LRO163" s="137"/>
      <c r="LRP163" s="137"/>
      <c r="LRQ163" s="137"/>
      <c r="LRR163" s="137"/>
      <c r="LRS163" s="137"/>
      <c r="LRT163" s="137"/>
      <c r="LRU163" s="137"/>
      <c r="LRV163" s="137"/>
      <c r="LRW163" s="137"/>
      <c r="LRX163" s="137"/>
      <c r="LRY163" s="137"/>
      <c r="LRZ163" s="137"/>
      <c r="LSA163" s="137"/>
      <c r="LSB163" s="137"/>
      <c r="LSC163" s="137"/>
      <c r="LSD163" s="137"/>
      <c r="LSE163" s="137"/>
      <c r="LSF163" s="137"/>
      <c r="LSG163" s="137"/>
      <c r="LSH163" s="137"/>
      <c r="LSI163" s="137"/>
      <c r="LSJ163" s="137"/>
      <c r="LSK163" s="137"/>
      <c r="LSL163" s="137"/>
      <c r="LSM163" s="137"/>
      <c r="LSN163" s="137"/>
      <c r="LSO163" s="137"/>
      <c r="LSP163" s="137"/>
      <c r="LSQ163" s="137"/>
      <c r="LSR163" s="137"/>
      <c r="LSS163" s="137"/>
      <c r="LST163" s="137"/>
      <c r="LSU163" s="137"/>
      <c r="LSV163" s="137"/>
      <c r="LSW163" s="137"/>
      <c r="LSX163" s="137"/>
      <c r="LSY163" s="137"/>
      <c r="LSZ163" s="137"/>
      <c r="LTA163" s="137"/>
      <c r="LTB163" s="137"/>
      <c r="LTC163" s="137"/>
      <c r="LTD163" s="137"/>
      <c r="LTE163" s="137"/>
      <c r="LTF163" s="137"/>
      <c r="LTG163" s="137"/>
      <c r="LTH163" s="137"/>
      <c r="LTI163" s="137"/>
      <c r="LTJ163" s="137"/>
      <c r="LTK163" s="137"/>
      <c r="LTL163" s="137"/>
      <c r="LTM163" s="137"/>
      <c r="LTN163" s="137"/>
      <c r="LTO163" s="137"/>
      <c r="LTP163" s="137"/>
      <c r="LTQ163" s="137"/>
      <c r="LTR163" s="137"/>
      <c r="LTS163" s="137"/>
      <c r="LTT163" s="137"/>
      <c r="LTU163" s="137"/>
      <c r="LTV163" s="137"/>
      <c r="LTW163" s="137"/>
      <c r="LTX163" s="137"/>
      <c r="LTY163" s="137"/>
      <c r="LTZ163" s="137"/>
      <c r="LUA163" s="137"/>
      <c r="LUB163" s="137"/>
      <c r="LUC163" s="137"/>
      <c r="LUD163" s="137"/>
      <c r="LUE163" s="137"/>
      <c r="LUF163" s="137"/>
      <c r="LUG163" s="137"/>
      <c r="LUH163" s="137"/>
      <c r="LUI163" s="137"/>
      <c r="LUJ163" s="137"/>
      <c r="LUK163" s="137"/>
      <c r="LUL163" s="137"/>
      <c r="LUM163" s="137"/>
      <c r="LUN163" s="137"/>
      <c r="LUO163" s="137"/>
      <c r="LUP163" s="137"/>
      <c r="LUQ163" s="137"/>
      <c r="LUR163" s="137"/>
      <c r="LUS163" s="137"/>
      <c r="LUT163" s="137"/>
      <c r="LUU163" s="137"/>
      <c r="LUV163" s="137"/>
      <c r="LUW163" s="137"/>
      <c r="LUX163" s="137"/>
      <c r="LUY163" s="137"/>
      <c r="LUZ163" s="137"/>
      <c r="LVA163" s="137"/>
      <c r="LVB163" s="137"/>
      <c r="LVC163" s="137"/>
      <c r="LVD163" s="137"/>
      <c r="LVE163" s="137"/>
      <c r="LVF163" s="137"/>
      <c r="LVG163" s="137"/>
      <c r="LVH163" s="137"/>
      <c r="LVI163" s="137"/>
      <c r="LVJ163" s="137"/>
      <c r="LVK163" s="137"/>
      <c r="LVL163" s="137"/>
      <c r="LVM163" s="137"/>
      <c r="LVN163" s="137"/>
      <c r="LVO163" s="137"/>
      <c r="LVP163" s="137"/>
      <c r="LVQ163" s="137"/>
      <c r="LVR163" s="137"/>
      <c r="LVS163" s="137"/>
      <c r="LVT163" s="137"/>
      <c r="LVU163" s="137"/>
      <c r="LVV163" s="137"/>
      <c r="LVW163" s="137"/>
      <c r="LVX163" s="137"/>
      <c r="LVY163" s="137"/>
      <c r="LVZ163" s="137"/>
      <c r="LWA163" s="137"/>
      <c r="LWB163" s="137"/>
      <c r="LWC163" s="137"/>
      <c r="LWD163" s="137"/>
      <c r="LWE163" s="137"/>
      <c r="LWF163" s="137"/>
      <c r="LWG163" s="137"/>
      <c r="LWH163" s="137"/>
      <c r="LWI163" s="137"/>
      <c r="LWJ163" s="137"/>
      <c r="LWK163" s="137"/>
      <c r="LWL163" s="137"/>
      <c r="LWM163" s="137"/>
      <c r="LWN163" s="137"/>
      <c r="LWO163" s="137"/>
      <c r="LWP163" s="137"/>
      <c r="LWQ163" s="137"/>
      <c r="LWR163" s="137"/>
      <c r="LWS163" s="137"/>
      <c r="LWT163" s="137"/>
      <c r="LWU163" s="137"/>
      <c r="LWV163" s="137"/>
      <c r="LWW163" s="137"/>
      <c r="LWX163" s="137"/>
      <c r="LWY163" s="137"/>
      <c r="LWZ163" s="137"/>
      <c r="LXA163" s="137"/>
      <c r="LXB163" s="137"/>
      <c r="LXC163" s="137"/>
      <c r="LXD163" s="137"/>
      <c r="LXE163" s="137"/>
      <c r="LXF163" s="137"/>
      <c r="LXG163" s="137"/>
      <c r="LXH163" s="137"/>
      <c r="LXI163" s="137"/>
      <c r="LXJ163" s="137"/>
      <c r="LXK163" s="137"/>
      <c r="LXL163" s="137"/>
      <c r="LXM163" s="137"/>
      <c r="LXN163" s="137"/>
      <c r="LXO163" s="137"/>
      <c r="LXP163" s="137"/>
      <c r="LXQ163" s="137"/>
      <c r="LXR163" s="137"/>
      <c r="LXS163" s="137"/>
      <c r="LXT163" s="137"/>
      <c r="LXU163" s="137"/>
      <c r="LXV163" s="137"/>
      <c r="LXW163" s="137"/>
      <c r="LXX163" s="137"/>
      <c r="LXY163" s="137"/>
      <c r="LXZ163" s="137"/>
      <c r="LYA163" s="137"/>
      <c r="LYB163" s="137"/>
      <c r="LYC163" s="137"/>
      <c r="LYD163" s="137"/>
      <c r="LYE163" s="137"/>
      <c r="LYF163" s="137"/>
      <c r="LYG163" s="137"/>
      <c r="LYH163" s="137"/>
      <c r="LYI163" s="137"/>
      <c r="LYJ163" s="137"/>
      <c r="LYK163" s="137"/>
      <c r="LYL163" s="137"/>
      <c r="LYM163" s="137"/>
      <c r="LYN163" s="137"/>
      <c r="LYO163" s="137"/>
      <c r="LYP163" s="137"/>
      <c r="LYQ163" s="137"/>
      <c r="LYR163" s="137"/>
      <c r="LYS163" s="137"/>
      <c r="LYT163" s="137"/>
      <c r="LYU163" s="137"/>
      <c r="LYV163" s="137"/>
      <c r="LYW163" s="137"/>
      <c r="LYX163" s="137"/>
      <c r="LYY163" s="137"/>
      <c r="LYZ163" s="137"/>
      <c r="LZA163" s="137"/>
      <c r="LZB163" s="137"/>
      <c r="LZC163" s="137"/>
      <c r="LZD163" s="137"/>
      <c r="LZE163" s="137"/>
      <c r="LZF163" s="137"/>
      <c r="LZG163" s="137"/>
      <c r="LZH163" s="137"/>
      <c r="LZI163" s="137"/>
      <c r="LZJ163" s="137"/>
      <c r="LZK163" s="137"/>
      <c r="LZL163" s="137"/>
      <c r="LZM163" s="137"/>
      <c r="LZN163" s="137"/>
      <c r="LZO163" s="137"/>
      <c r="LZP163" s="137"/>
      <c r="LZQ163" s="137"/>
      <c r="LZR163" s="137"/>
      <c r="LZS163" s="137"/>
      <c r="LZT163" s="137"/>
      <c r="LZU163" s="137"/>
      <c r="LZV163" s="137"/>
      <c r="LZW163" s="137"/>
      <c r="LZX163" s="137"/>
      <c r="LZY163" s="137"/>
      <c r="LZZ163" s="137"/>
      <c r="MAA163" s="137"/>
      <c r="MAB163" s="137"/>
      <c r="MAC163" s="137"/>
      <c r="MAD163" s="137"/>
      <c r="MAE163" s="137"/>
      <c r="MAF163" s="137"/>
      <c r="MAG163" s="137"/>
      <c r="MAH163" s="137"/>
      <c r="MAI163" s="137"/>
      <c r="MAJ163" s="137"/>
      <c r="MAK163" s="137"/>
      <c r="MAL163" s="137"/>
      <c r="MAM163" s="137"/>
      <c r="MAN163" s="137"/>
      <c r="MAO163" s="137"/>
      <c r="MAP163" s="137"/>
      <c r="MAQ163" s="137"/>
      <c r="MAR163" s="137"/>
      <c r="MAS163" s="137"/>
      <c r="MAT163" s="137"/>
      <c r="MAU163" s="137"/>
      <c r="MAV163" s="137"/>
      <c r="MAW163" s="137"/>
      <c r="MAX163" s="137"/>
      <c r="MAY163" s="137"/>
      <c r="MAZ163" s="137"/>
      <c r="MBA163" s="137"/>
      <c r="MBB163" s="137"/>
      <c r="MBC163" s="137"/>
      <c r="MBD163" s="137"/>
      <c r="MBE163" s="137"/>
      <c r="MBF163" s="137"/>
      <c r="MBG163" s="137"/>
      <c r="MBH163" s="137"/>
      <c r="MBI163" s="137"/>
      <c r="MBJ163" s="137"/>
      <c r="MBK163" s="137"/>
      <c r="MBL163" s="137"/>
      <c r="MBM163" s="137"/>
      <c r="MBN163" s="137"/>
      <c r="MBO163" s="137"/>
      <c r="MBP163" s="137"/>
      <c r="MBQ163" s="137"/>
      <c r="MBR163" s="137"/>
      <c r="MBS163" s="137"/>
      <c r="MBT163" s="137"/>
      <c r="MBU163" s="137"/>
      <c r="MBV163" s="137"/>
      <c r="MBW163" s="137"/>
      <c r="MBX163" s="137"/>
      <c r="MBY163" s="137"/>
      <c r="MBZ163" s="137"/>
      <c r="MCA163" s="137"/>
      <c r="MCB163" s="137"/>
      <c r="MCC163" s="137"/>
      <c r="MCD163" s="137"/>
      <c r="MCE163" s="137"/>
      <c r="MCF163" s="137"/>
      <c r="MCG163" s="137"/>
      <c r="MCH163" s="137"/>
      <c r="MCI163" s="137"/>
      <c r="MCJ163" s="137"/>
      <c r="MCK163" s="137"/>
      <c r="MCL163" s="137"/>
      <c r="MCM163" s="137"/>
      <c r="MCN163" s="137"/>
      <c r="MCO163" s="137"/>
      <c r="MCP163" s="137"/>
      <c r="MCQ163" s="137"/>
      <c r="MCR163" s="137"/>
      <c r="MCS163" s="137"/>
      <c r="MCT163" s="137"/>
      <c r="MCU163" s="137"/>
      <c r="MCV163" s="137"/>
      <c r="MCW163" s="137"/>
      <c r="MCX163" s="137"/>
      <c r="MCY163" s="137"/>
      <c r="MCZ163" s="137"/>
      <c r="MDA163" s="137"/>
      <c r="MDB163" s="137"/>
      <c r="MDC163" s="137"/>
      <c r="MDD163" s="137"/>
      <c r="MDE163" s="137"/>
      <c r="MDF163" s="137"/>
      <c r="MDG163" s="137"/>
      <c r="MDH163" s="137"/>
      <c r="MDI163" s="137"/>
      <c r="MDJ163" s="137"/>
      <c r="MDK163" s="137"/>
      <c r="MDL163" s="137"/>
      <c r="MDM163" s="137"/>
      <c r="MDN163" s="137"/>
      <c r="MDO163" s="137"/>
      <c r="MDP163" s="137"/>
      <c r="MDQ163" s="137"/>
      <c r="MDR163" s="137"/>
      <c r="MDS163" s="137"/>
      <c r="MDT163" s="137"/>
      <c r="MDU163" s="137"/>
      <c r="MDV163" s="137"/>
      <c r="MDW163" s="137"/>
      <c r="MDX163" s="137"/>
      <c r="MDY163" s="137"/>
      <c r="MDZ163" s="137"/>
      <c r="MEA163" s="137"/>
      <c r="MEB163" s="137"/>
      <c r="MEC163" s="137"/>
      <c r="MED163" s="137"/>
      <c r="MEE163" s="137"/>
      <c r="MEF163" s="137"/>
      <c r="MEG163" s="137"/>
      <c r="MEH163" s="137"/>
      <c r="MEI163" s="137"/>
      <c r="MEJ163" s="137"/>
      <c r="MEK163" s="137"/>
      <c r="MEL163" s="137"/>
      <c r="MEM163" s="137"/>
      <c r="MEN163" s="137"/>
      <c r="MEO163" s="137"/>
      <c r="MEP163" s="137"/>
      <c r="MEQ163" s="137"/>
      <c r="MER163" s="137"/>
      <c r="MES163" s="137"/>
      <c r="MET163" s="137"/>
      <c r="MEU163" s="137"/>
      <c r="MEV163" s="137"/>
      <c r="MEW163" s="137"/>
      <c r="MEX163" s="137"/>
      <c r="MEY163" s="137"/>
      <c r="MEZ163" s="137"/>
      <c r="MFA163" s="137"/>
      <c r="MFB163" s="137"/>
      <c r="MFC163" s="137"/>
      <c r="MFD163" s="137"/>
      <c r="MFE163" s="137"/>
      <c r="MFF163" s="137"/>
      <c r="MFG163" s="137"/>
      <c r="MFH163" s="137"/>
      <c r="MFI163" s="137"/>
      <c r="MFJ163" s="137"/>
      <c r="MFK163" s="137"/>
      <c r="MFL163" s="137"/>
      <c r="MFM163" s="137"/>
      <c r="MFN163" s="137"/>
      <c r="MFO163" s="137"/>
      <c r="MFP163" s="137"/>
      <c r="MFQ163" s="137"/>
      <c r="MFR163" s="137"/>
      <c r="MFS163" s="137"/>
      <c r="MFT163" s="137"/>
      <c r="MFU163" s="137"/>
      <c r="MFV163" s="137"/>
      <c r="MFW163" s="137"/>
      <c r="MFX163" s="137"/>
      <c r="MFY163" s="137"/>
      <c r="MFZ163" s="137"/>
      <c r="MGA163" s="137"/>
      <c r="MGB163" s="137"/>
      <c r="MGC163" s="137"/>
      <c r="MGD163" s="137"/>
      <c r="MGE163" s="137"/>
      <c r="MGF163" s="137"/>
      <c r="MGG163" s="137"/>
      <c r="MGH163" s="137"/>
      <c r="MGI163" s="137"/>
      <c r="MGJ163" s="137"/>
      <c r="MGK163" s="137"/>
      <c r="MGL163" s="137"/>
      <c r="MGM163" s="137"/>
      <c r="MGN163" s="137"/>
      <c r="MGO163" s="137"/>
      <c r="MGP163" s="137"/>
      <c r="MGQ163" s="137"/>
      <c r="MGR163" s="137"/>
      <c r="MGS163" s="137"/>
      <c r="MGT163" s="137"/>
      <c r="MGU163" s="137"/>
      <c r="MGV163" s="137"/>
      <c r="MGW163" s="137"/>
      <c r="MGX163" s="137"/>
      <c r="MGY163" s="137"/>
      <c r="MGZ163" s="137"/>
      <c r="MHA163" s="137"/>
      <c r="MHB163" s="137"/>
      <c r="MHC163" s="137"/>
      <c r="MHD163" s="137"/>
      <c r="MHE163" s="137"/>
      <c r="MHF163" s="137"/>
      <c r="MHG163" s="137"/>
      <c r="MHH163" s="137"/>
      <c r="MHI163" s="137"/>
      <c r="MHJ163" s="137"/>
      <c r="MHK163" s="137"/>
      <c r="MHL163" s="137"/>
      <c r="MHM163" s="137"/>
      <c r="MHN163" s="137"/>
      <c r="MHO163" s="137"/>
      <c r="MHP163" s="137"/>
      <c r="MHQ163" s="137"/>
      <c r="MHR163" s="137"/>
      <c r="MHS163" s="137"/>
      <c r="MHT163" s="137"/>
      <c r="MHU163" s="137"/>
      <c r="MHV163" s="137"/>
      <c r="MHW163" s="137"/>
      <c r="MHX163" s="137"/>
      <c r="MHY163" s="137"/>
      <c r="MHZ163" s="137"/>
      <c r="MIA163" s="137"/>
      <c r="MIB163" s="137"/>
      <c r="MIC163" s="137"/>
      <c r="MID163" s="137"/>
      <c r="MIE163" s="137"/>
      <c r="MIF163" s="137"/>
      <c r="MIG163" s="137"/>
      <c r="MIH163" s="137"/>
      <c r="MII163" s="137"/>
      <c r="MIJ163" s="137"/>
      <c r="MIK163" s="137"/>
      <c r="MIL163" s="137"/>
      <c r="MIM163" s="137"/>
      <c r="MIN163" s="137"/>
      <c r="MIO163" s="137"/>
      <c r="MIP163" s="137"/>
      <c r="MIQ163" s="137"/>
      <c r="MIR163" s="137"/>
      <c r="MIS163" s="137"/>
      <c r="MIT163" s="137"/>
      <c r="MIU163" s="137"/>
      <c r="MIV163" s="137"/>
      <c r="MIW163" s="137"/>
      <c r="MIX163" s="137"/>
      <c r="MIY163" s="137"/>
      <c r="MIZ163" s="137"/>
      <c r="MJA163" s="137"/>
      <c r="MJB163" s="137"/>
      <c r="MJC163" s="137"/>
      <c r="MJD163" s="137"/>
      <c r="MJE163" s="137"/>
      <c r="MJF163" s="137"/>
      <c r="MJG163" s="137"/>
      <c r="MJH163" s="137"/>
      <c r="MJI163" s="137"/>
      <c r="MJJ163" s="137"/>
      <c r="MJK163" s="137"/>
      <c r="MJL163" s="137"/>
      <c r="MJM163" s="137"/>
      <c r="MJN163" s="137"/>
      <c r="MJO163" s="137"/>
      <c r="MJP163" s="137"/>
      <c r="MJQ163" s="137"/>
      <c r="MJR163" s="137"/>
      <c r="MJS163" s="137"/>
      <c r="MJT163" s="137"/>
      <c r="MJU163" s="137"/>
      <c r="MJV163" s="137"/>
      <c r="MJW163" s="137"/>
      <c r="MJX163" s="137"/>
      <c r="MJY163" s="137"/>
      <c r="MJZ163" s="137"/>
      <c r="MKA163" s="137"/>
      <c r="MKB163" s="137"/>
      <c r="MKC163" s="137"/>
      <c r="MKD163" s="137"/>
      <c r="MKE163" s="137"/>
      <c r="MKF163" s="137"/>
      <c r="MKG163" s="137"/>
      <c r="MKH163" s="137"/>
      <c r="MKI163" s="137"/>
      <c r="MKJ163" s="137"/>
      <c r="MKK163" s="137"/>
      <c r="MKL163" s="137"/>
      <c r="MKM163" s="137"/>
      <c r="MKN163" s="137"/>
      <c r="MKO163" s="137"/>
      <c r="MKP163" s="137"/>
      <c r="MKQ163" s="137"/>
      <c r="MKR163" s="137"/>
      <c r="MKS163" s="137"/>
      <c r="MKT163" s="137"/>
      <c r="MKU163" s="137"/>
      <c r="MKV163" s="137"/>
      <c r="MKW163" s="137"/>
      <c r="MKX163" s="137"/>
      <c r="MKY163" s="137"/>
      <c r="MKZ163" s="137"/>
      <c r="MLA163" s="137"/>
      <c r="MLB163" s="137"/>
      <c r="MLC163" s="137"/>
      <c r="MLD163" s="137"/>
      <c r="MLE163" s="137"/>
      <c r="MLF163" s="137"/>
      <c r="MLG163" s="137"/>
      <c r="MLH163" s="137"/>
      <c r="MLI163" s="137"/>
      <c r="MLJ163" s="137"/>
      <c r="MLK163" s="137"/>
      <c r="MLL163" s="137"/>
      <c r="MLM163" s="137"/>
      <c r="MLN163" s="137"/>
      <c r="MLO163" s="137"/>
      <c r="MLP163" s="137"/>
      <c r="MLQ163" s="137"/>
      <c r="MLR163" s="137"/>
      <c r="MLS163" s="137"/>
      <c r="MLT163" s="137"/>
      <c r="MLU163" s="137"/>
      <c r="MLV163" s="137"/>
      <c r="MLW163" s="137"/>
      <c r="MLX163" s="137"/>
      <c r="MLY163" s="137"/>
      <c r="MLZ163" s="137"/>
      <c r="MMA163" s="137"/>
      <c r="MMB163" s="137"/>
      <c r="MMC163" s="137"/>
      <c r="MMD163" s="137"/>
      <c r="MME163" s="137"/>
      <c r="MMF163" s="137"/>
      <c r="MMG163" s="137"/>
      <c r="MMH163" s="137"/>
      <c r="MMI163" s="137"/>
      <c r="MMJ163" s="137"/>
      <c r="MMK163" s="137"/>
      <c r="MML163" s="137"/>
      <c r="MMM163" s="137"/>
      <c r="MMN163" s="137"/>
      <c r="MMO163" s="137"/>
      <c r="MMP163" s="137"/>
      <c r="MMQ163" s="137"/>
      <c r="MMR163" s="137"/>
      <c r="MMS163" s="137"/>
      <c r="MMT163" s="137"/>
      <c r="MMU163" s="137"/>
      <c r="MMV163" s="137"/>
      <c r="MMW163" s="137"/>
      <c r="MMX163" s="137"/>
      <c r="MMY163" s="137"/>
      <c r="MMZ163" s="137"/>
      <c r="MNA163" s="137"/>
      <c r="MNB163" s="137"/>
      <c r="MNC163" s="137"/>
      <c r="MND163" s="137"/>
      <c r="MNE163" s="137"/>
      <c r="MNF163" s="137"/>
      <c r="MNG163" s="137"/>
      <c r="MNH163" s="137"/>
      <c r="MNI163" s="137"/>
      <c r="MNJ163" s="137"/>
      <c r="MNK163" s="137"/>
      <c r="MNL163" s="137"/>
      <c r="MNM163" s="137"/>
      <c r="MNN163" s="137"/>
      <c r="MNO163" s="137"/>
      <c r="MNP163" s="137"/>
      <c r="MNQ163" s="137"/>
      <c r="MNR163" s="137"/>
      <c r="MNS163" s="137"/>
      <c r="MNT163" s="137"/>
      <c r="MNU163" s="137"/>
      <c r="MNV163" s="137"/>
      <c r="MNW163" s="137"/>
      <c r="MNX163" s="137"/>
      <c r="MNY163" s="137"/>
      <c r="MNZ163" s="137"/>
      <c r="MOA163" s="137"/>
      <c r="MOB163" s="137"/>
      <c r="MOC163" s="137"/>
      <c r="MOD163" s="137"/>
      <c r="MOE163" s="137"/>
      <c r="MOF163" s="137"/>
      <c r="MOG163" s="137"/>
      <c r="MOH163" s="137"/>
      <c r="MOI163" s="137"/>
      <c r="MOJ163" s="137"/>
      <c r="MOK163" s="137"/>
      <c r="MOL163" s="137"/>
      <c r="MOM163" s="137"/>
      <c r="MON163" s="137"/>
      <c r="MOO163" s="137"/>
      <c r="MOP163" s="137"/>
      <c r="MOQ163" s="137"/>
      <c r="MOR163" s="137"/>
      <c r="MOS163" s="137"/>
      <c r="MOT163" s="137"/>
      <c r="MOU163" s="137"/>
      <c r="MOV163" s="137"/>
      <c r="MOW163" s="137"/>
      <c r="MOX163" s="137"/>
      <c r="MOY163" s="137"/>
      <c r="MOZ163" s="137"/>
      <c r="MPA163" s="137"/>
      <c r="MPB163" s="137"/>
      <c r="MPC163" s="137"/>
      <c r="MPD163" s="137"/>
      <c r="MPE163" s="137"/>
      <c r="MPF163" s="137"/>
      <c r="MPG163" s="137"/>
      <c r="MPH163" s="137"/>
      <c r="MPI163" s="137"/>
      <c r="MPJ163" s="137"/>
      <c r="MPK163" s="137"/>
      <c r="MPL163" s="137"/>
      <c r="MPM163" s="137"/>
      <c r="MPN163" s="137"/>
      <c r="MPO163" s="137"/>
      <c r="MPP163" s="137"/>
      <c r="MPQ163" s="137"/>
      <c r="MPR163" s="137"/>
      <c r="MPS163" s="137"/>
      <c r="MPT163" s="137"/>
      <c r="MPU163" s="137"/>
      <c r="MPV163" s="137"/>
      <c r="MPW163" s="137"/>
      <c r="MPX163" s="137"/>
      <c r="MPY163" s="137"/>
      <c r="MPZ163" s="137"/>
      <c r="MQA163" s="137"/>
      <c r="MQB163" s="137"/>
      <c r="MQC163" s="137"/>
      <c r="MQD163" s="137"/>
      <c r="MQE163" s="137"/>
      <c r="MQF163" s="137"/>
      <c r="MQG163" s="137"/>
      <c r="MQH163" s="137"/>
      <c r="MQI163" s="137"/>
      <c r="MQJ163" s="137"/>
      <c r="MQK163" s="137"/>
      <c r="MQL163" s="137"/>
      <c r="MQM163" s="137"/>
      <c r="MQN163" s="137"/>
      <c r="MQO163" s="137"/>
      <c r="MQP163" s="137"/>
      <c r="MQQ163" s="137"/>
      <c r="MQR163" s="137"/>
      <c r="MQS163" s="137"/>
      <c r="MQT163" s="137"/>
      <c r="MQU163" s="137"/>
      <c r="MQV163" s="137"/>
      <c r="MQW163" s="137"/>
      <c r="MQX163" s="137"/>
      <c r="MQY163" s="137"/>
      <c r="MQZ163" s="137"/>
      <c r="MRA163" s="137"/>
      <c r="MRB163" s="137"/>
      <c r="MRC163" s="137"/>
      <c r="MRD163" s="137"/>
      <c r="MRE163" s="137"/>
      <c r="MRF163" s="137"/>
      <c r="MRG163" s="137"/>
      <c r="MRH163" s="137"/>
      <c r="MRI163" s="137"/>
      <c r="MRJ163" s="137"/>
      <c r="MRK163" s="137"/>
      <c r="MRL163" s="137"/>
      <c r="MRM163" s="137"/>
      <c r="MRN163" s="137"/>
      <c r="MRO163" s="137"/>
      <c r="MRP163" s="137"/>
      <c r="MRQ163" s="137"/>
      <c r="MRR163" s="137"/>
      <c r="MRS163" s="137"/>
      <c r="MRT163" s="137"/>
      <c r="MRU163" s="137"/>
      <c r="MRV163" s="137"/>
      <c r="MRW163" s="137"/>
      <c r="MRX163" s="137"/>
      <c r="MRY163" s="137"/>
      <c r="MRZ163" s="137"/>
      <c r="MSA163" s="137"/>
      <c r="MSB163" s="137"/>
      <c r="MSC163" s="137"/>
      <c r="MSD163" s="137"/>
      <c r="MSE163" s="137"/>
      <c r="MSF163" s="137"/>
      <c r="MSG163" s="137"/>
      <c r="MSH163" s="137"/>
      <c r="MSI163" s="137"/>
      <c r="MSJ163" s="137"/>
      <c r="MSK163" s="137"/>
      <c r="MSL163" s="137"/>
      <c r="MSM163" s="137"/>
      <c r="MSN163" s="137"/>
      <c r="MSO163" s="137"/>
      <c r="MSP163" s="137"/>
      <c r="MSQ163" s="137"/>
      <c r="MSR163" s="137"/>
      <c r="MSS163" s="137"/>
      <c r="MST163" s="137"/>
      <c r="MSU163" s="137"/>
      <c r="MSV163" s="137"/>
      <c r="MSW163" s="137"/>
      <c r="MSX163" s="137"/>
      <c r="MSY163" s="137"/>
      <c r="MSZ163" s="137"/>
      <c r="MTA163" s="137"/>
      <c r="MTB163" s="137"/>
      <c r="MTC163" s="137"/>
      <c r="MTD163" s="137"/>
      <c r="MTE163" s="137"/>
      <c r="MTF163" s="137"/>
      <c r="MTG163" s="137"/>
      <c r="MTH163" s="137"/>
      <c r="MTI163" s="137"/>
      <c r="MTJ163" s="137"/>
      <c r="MTK163" s="137"/>
      <c r="MTL163" s="137"/>
      <c r="MTM163" s="137"/>
      <c r="MTN163" s="137"/>
      <c r="MTO163" s="137"/>
      <c r="MTP163" s="137"/>
      <c r="MTQ163" s="137"/>
      <c r="MTR163" s="137"/>
      <c r="MTS163" s="137"/>
      <c r="MTT163" s="137"/>
      <c r="MTU163" s="137"/>
      <c r="MTV163" s="137"/>
      <c r="MTW163" s="137"/>
      <c r="MTX163" s="137"/>
      <c r="MTY163" s="137"/>
      <c r="MTZ163" s="137"/>
      <c r="MUA163" s="137"/>
      <c r="MUB163" s="137"/>
      <c r="MUC163" s="137"/>
      <c r="MUD163" s="137"/>
      <c r="MUE163" s="137"/>
      <c r="MUF163" s="137"/>
      <c r="MUG163" s="137"/>
      <c r="MUH163" s="137"/>
      <c r="MUI163" s="137"/>
      <c r="MUJ163" s="137"/>
      <c r="MUK163" s="137"/>
      <c r="MUL163" s="137"/>
      <c r="MUM163" s="137"/>
      <c r="MUN163" s="137"/>
      <c r="MUO163" s="137"/>
      <c r="MUP163" s="137"/>
      <c r="MUQ163" s="137"/>
      <c r="MUR163" s="137"/>
      <c r="MUS163" s="137"/>
      <c r="MUT163" s="137"/>
      <c r="MUU163" s="137"/>
      <c r="MUV163" s="137"/>
      <c r="MUW163" s="137"/>
      <c r="MUX163" s="137"/>
      <c r="MUY163" s="137"/>
      <c r="MUZ163" s="137"/>
      <c r="MVA163" s="137"/>
      <c r="MVB163" s="137"/>
      <c r="MVC163" s="137"/>
      <c r="MVD163" s="137"/>
      <c r="MVE163" s="137"/>
      <c r="MVF163" s="137"/>
      <c r="MVG163" s="137"/>
      <c r="MVH163" s="137"/>
      <c r="MVI163" s="137"/>
      <c r="MVJ163" s="137"/>
      <c r="MVK163" s="137"/>
      <c r="MVL163" s="137"/>
      <c r="MVM163" s="137"/>
      <c r="MVN163" s="137"/>
      <c r="MVO163" s="137"/>
      <c r="MVP163" s="137"/>
      <c r="MVQ163" s="137"/>
      <c r="MVR163" s="137"/>
      <c r="MVS163" s="137"/>
      <c r="MVT163" s="137"/>
      <c r="MVU163" s="137"/>
      <c r="MVV163" s="137"/>
      <c r="MVW163" s="137"/>
      <c r="MVX163" s="137"/>
      <c r="MVY163" s="137"/>
      <c r="MVZ163" s="137"/>
      <c r="MWA163" s="137"/>
      <c r="MWB163" s="137"/>
      <c r="MWC163" s="137"/>
      <c r="MWD163" s="137"/>
      <c r="MWE163" s="137"/>
      <c r="MWF163" s="137"/>
      <c r="MWG163" s="137"/>
      <c r="MWH163" s="137"/>
      <c r="MWI163" s="137"/>
      <c r="MWJ163" s="137"/>
      <c r="MWK163" s="137"/>
      <c r="MWL163" s="137"/>
      <c r="MWM163" s="137"/>
      <c r="MWN163" s="137"/>
      <c r="MWO163" s="137"/>
      <c r="MWP163" s="137"/>
      <c r="MWQ163" s="137"/>
      <c r="MWR163" s="137"/>
      <c r="MWS163" s="137"/>
      <c r="MWT163" s="137"/>
      <c r="MWU163" s="137"/>
      <c r="MWV163" s="137"/>
      <c r="MWW163" s="137"/>
      <c r="MWX163" s="137"/>
      <c r="MWY163" s="137"/>
      <c r="MWZ163" s="137"/>
      <c r="MXA163" s="137"/>
      <c r="MXB163" s="137"/>
      <c r="MXC163" s="137"/>
      <c r="MXD163" s="137"/>
      <c r="MXE163" s="137"/>
      <c r="MXF163" s="137"/>
      <c r="MXG163" s="137"/>
      <c r="MXH163" s="137"/>
      <c r="MXI163" s="137"/>
      <c r="MXJ163" s="137"/>
      <c r="MXK163" s="137"/>
      <c r="MXL163" s="137"/>
      <c r="MXM163" s="137"/>
      <c r="MXN163" s="137"/>
      <c r="MXO163" s="137"/>
      <c r="MXP163" s="137"/>
      <c r="MXQ163" s="137"/>
      <c r="MXR163" s="137"/>
      <c r="MXS163" s="137"/>
      <c r="MXT163" s="137"/>
      <c r="MXU163" s="137"/>
      <c r="MXV163" s="137"/>
      <c r="MXW163" s="137"/>
      <c r="MXX163" s="137"/>
      <c r="MXY163" s="137"/>
      <c r="MXZ163" s="137"/>
      <c r="MYA163" s="137"/>
      <c r="MYB163" s="137"/>
      <c r="MYC163" s="137"/>
      <c r="MYD163" s="137"/>
      <c r="MYE163" s="137"/>
      <c r="MYF163" s="137"/>
      <c r="MYG163" s="137"/>
      <c r="MYH163" s="137"/>
      <c r="MYI163" s="137"/>
      <c r="MYJ163" s="137"/>
      <c r="MYK163" s="137"/>
      <c r="MYL163" s="137"/>
      <c r="MYM163" s="137"/>
      <c r="MYN163" s="137"/>
      <c r="MYO163" s="137"/>
      <c r="MYP163" s="137"/>
      <c r="MYQ163" s="137"/>
      <c r="MYR163" s="137"/>
      <c r="MYS163" s="137"/>
      <c r="MYT163" s="137"/>
      <c r="MYU163" s="137"/>
      <c r="MYV163" s="137"/>
      <c r="MYW163" s="137"/>
      <c r="MYX163" s="137"/>
      <c r="MYY163" s="137"/>
      <c r="MYZ163" s="137"/>
      <c r="MZA163" s="137"/>
      <c r="MZB163" s="137"/>
      <c r="MZC163" s="137"/>
      <c r="MZD163" s="137"/>
      <c r="MZE163" s="137"/>
      <c r="MZF163" s="137"/>
      <c r="MZG163" s="137"/>
      <c r="MZH163" s="137"/>
      <c r="MZI163" s="137"/>
      <c r="MZJ163" s="137"/>
      <c r="MZK163" s="137"/>
      <c r="MZL163" s="137"/>
      <c r="MZM163" s="137"/>
      <c r="MZN163" s="137"/>
      <c r="MZO163" s="137"/>
      <c r="MZP163" s="137"/>
      <c r="MZQ163" s="137"/>
      <c r="MZR163" s="137"/>
      <c r="MZS163" s="137"/>
      <c r="MZT163" s="137"/>
      <c r="MZU163" s="137"/>
      <c r="MZV163" s="137"/>
      <c r="MZW163" s="137"/>
      <c r="MZX163" s="137"/>
      <c r="MZY163" s="137"/>
      <c r="MZZ163" s="137"/>
      <c r="NAA163" s="137"/>
      <c r="NAB163" s="137"/>
      <c r="NAC163" s="137"/>
      <c r="NAD163" s="137"/>
      <c r="NAE163" s="137"/>
      <c r="NAF163" s="137"/>
      <c r="NAG163" s="137"/>
      <c r="NAH163" s="137"/>
      <c r="NAI163" s="137"/>
      <c r="NAJ163" s="137"/>
      <c r="NAK163" s="137"/>
      <c r="NAL163" s="137"/>
      <c r="NAM163" s="137"/>
      <c r="NAN163" s="137"/>
      <c r="NAO163" s="137"/>
      <c r="NAP163" s="137"/>
      <c r="NAQ163" s="137"/>
      <c r="NAR163" s="137"/>
      <c r="NAS163" s="137"/>
      <c r="NAT163" s="137"/>
      <c r="NAU163" s="137"/>
      <c r="NAV163" s="137"/>
      <c r="NAW163" s="137"/>
      <c r="NAX163" s="137"/>
      <c r="NAY163" s="137"/>
      <c r="NAZ163" s="137"/>
      <c r="NBA163" s="137"/>
      <c r="NBB163" s="137"/>
      <c r="NBC163" s="137"/>
      <c r="NBD163" s="137"/>
      <c r="NBE163" s="137"/>
      <c r="NBF163" s="137"/>
      <c r="NBG163" s="137"/>
      <c r="NBH163" s="137"/>
      <c r="NBI163" s="137"/>
      <c r="NBJ163" s="137"/>
      <c r="NBK163" s="137"/>
      <c r="NBL163" s="137"/>
      <c r="NBM163" s="137"/>
      <c r="NBN163" s="137"/>
      <c r="NBO163" s="137"/>
      <c r="NBP163" s="137"/>
      <c r="NBQ163" s="137"/>
      <c r="NBR163" s="137"/>
      <c r="NBS163" s="137"/>
      <c r="NBT163" s="137"/>
      <c r="NBU163" s="137"/>
      <c r="NBV163" s="137"/>
      <c r="NBW163" s="137"/>
      <c r="NBX163" s="137"/>
      <c r="NBY163" s="137"/>
      <c r="NBZ163" s="137"/>
      <c r="NCA163" s="137"/>
      <c r="NCB163" s="137"/>
      <c r="NCC163" s="137"/>
      <c r="NCD163" s="137"/>
      <c r="NCE163" s="137"/>
      <c r="NCF163" s="137"/>
      <c r="NCG163" s="137"/>
      <c r="NCH163" s="137"/>
      <c r="NCI163" s="137"/>
      <c r="NCJ163" s="137"/>
      <c r="NCK163" s="137"/>
      <c r="NCL163" s="137"/>
      <c r="NCM163" s="137"/>
      <c r="NCN163" s="137"/>
      <c r="NCO163" s="137"/>
      <c r="NCP163" s="137"/>
      <c r="NCQ163" s="137"/>
      <c r="NCR163" s="137"/>
      <c r="NCS163" s="137"/>
      <c r="NCT163" s="137"/>
      <c r="NCU163" s="137"/>
      <c r="NCV163" s="137"/>
      <c r="NCW163" s="137"/>
      <c r="NCX163" s="137"/>
      <c r="NCY163" s="137"/>
      <c r="NCZ163" s="137"/>
      <c r="NDA163" s="137"/>
      <c r="NDB163" s="137"/>
      <c r="NDC163" s="137"/>
      <c r="NDD163" s="137"/>
      <c r="NDE163" s="137"/>
      <c r="NDF163" s="137"/>
      <c r="NDG163" s="137"/>
      <c r="NDH163" s="137"/>
      <c r="NDI163" s="137"/>
      <c r="NDJ163" s="137"/>
      <c r="NDK163" s="137"/>
      <c r="NDL163" s="137"/>
      <c r="NDM163" s="137"/>
      <c r="NDN163" s="137"/>
      <c r="NDO163" s="137"/>
      <c r="NDP163" s="137"/>
      <c r="NDQ163" s="137"/>
      <c r="NDR163" s="137"/>
      <c r="NDS163" s="137"/>
      <c r="NDT163" s="137"/>
      <c r="NDU163" s="137"/>
      <c r="NDV163" s="137"/>
      <c r="NDW163" s="137"/>
      <c r="NDX163" s="137"/>
      <c r="NDY163" s="137"/>
      <c r="NDZ163" s="137"/>
      <c r="NEA163" s="137"/>
      <c r="NEB163" s="137"/>
      <c r="NEC163" s="137"/>
      <c r="NED163" s="137"/>
      <c r="NEE163" s="137"/>
      <c r="NEF163" s="137"/>
      <c r="NEG163" s="137"/>
      <c r="NEH163" s="137"/>
      <c r="NEI163" s="137"/>
      <c r="NEJ163" s="137"/>
      <c r="NEK163" s="137"/>
      <c r="NEL163" s="137"/>
      <c r="NEM163" s="137"/>
      <c r="NEN163" s="137"/>
      <c r="NEO163" s="137"/>
      <c r="NEP163" s="137"/>
      <c r="NEQ163" s="137"/>
      <c r="NER163" s="137"/>
      <c r="NES163" s="137"/>
      <c r="NET163" s="137"/>
      <c r="NEU163" s="137"/>
      <c r="NEV163" s="137"/>
      <c r="NEW163" s="137"/>
      <c r="NEX163" s="137"/>
      <c r="NEY163" s="137"/>
      <c r="NEZ163" s="137"/>
      <c r="NFA163" s="137"/>
      <c r="NFB163" s="137"/>
      <c r="NFC163" s="137"/>
      <c r="NFD163" s="137"/>
      <c r="NFE163" s="137"/>
      <c r="NFF163" s="137"/>
      <c r="NFG163" s="137"/>
      <c r="NFH163" s="137"/>
      <c r="NFI163" s="137"/>
      <c r="NFJ163" s="137"/>
      <c r="NFK163" s="137"/>
      <c r="NFL163" s="137"/>
      <c r="NFM163" s="137"/>
      <c r="NFN163" s="137"/>
      <c r="NFO163" s="137"/>
      <c r="NFP163" s="137"/>
      <c r="NFQ163" s="137"/>
      <c r="NFR163" s="137"/>
      <c r="NFS163" s="137"/>
      <c r="NFT163" s="137"/>
      <c r="NFU163" s="137"/>
      <c r="NFV163" s="137"/>
      <c r="NFW163" s="137"/>
      <c r="NFX163" s="137"/>
      <c r="NFY163" s="137"/>
      <c r="NFZ163" s="137"/>
      <c r="NGA163" s="137"/>
      <c r="NGB163" s="137"/>
      <c r="NGC163" s="137"/>
      <c r="NGD163" s="137"/>
      <c r="NGE163" s="137"/>
      <c r="NGF163" s="137"/>
      <c r="NGG163" s="137"/>
      <c r="NGH163" s="137"/>
      <c r="NGI163" s="137"/>
      <c r="NGJ163" s="137"/>
      <c r="NGK163" s="137"/>
      <c r="NGL163" s="137"/>
      <c r="NGM163" s="137"/>
      <c r="NGN163" s="137"/>
      <c r="NGO163" s="137"/>
      <c r="NGP163" s="137"/>
      <c r="NGQ163" s="137"/>
      <c r="NGR163" s="137"/>
      <c r="NGS163" s="137"/>
      <c r="NGT163" s="137"/>
      <c r="NGU163" s="137"/>
      <c r="NGV163" s="137"/>
      <c r="NGW163" s="137"/>
      <c r="NGX163" s="137"/>
      <c r="NGY163" s="137"/>
      <c r="NGZ163" s="137"/>
      <c r="NHA163" s="137"/>
      <c r="NHB163" s="137"/>
      <c r="NHC163" s="137"/>
      <c r="NHD163" s="137"/>
      <c r="NHE163" s="137"/>
      <c r="NHF163" s="137"/>
      <c r="NHG163" s="137"/>
      <c r="NHH163" s="137"/>
      <c r="NHI163" s="137"/>
      <c r="NHJ163" s="137"/>
      <c r="NHK163" s="137"/>
      <c r="NHL163" s="137"/>
      <c r="NHM163" s="137"/>
      <c r="NHN163" s="137"/>
      <c r="NHO163" s="137"/>
      <c r="NHP163" s="137"/>
      <c r="NHQ163" s="137"/>
      <c r="NHR163" s="137"/>
      <c r="NHS163" s="137"/>
      <c r="NHT163" s="137"/>
      <c r="NHU163" s="137"/>
      <c r="NHV163" s="137"/>
      <c r="NHW163" s="137"/>
      <c r="NHX163" s="137"/>
      <c r="NHY163" s="137"/>
      <c r="NHZ163" s="137"/>
      <c r="NIA163" s="137"/>
      <c r="NIB163" s="137"/>
      <c r="NIC163" s="137"/>
      <c r="NID163" s="137"/>
      <c r="NIE163" s="137"/>
      <c r="NIF163" s="137"/>
      <c r="NIG163" s="137"/>
      <c r="NIH163" s="137"/>
      <c r="NII163" s="137"/>
      <c r="NIJ163" s="137"/>
      <c r="NIK163" s="137"/>
      <c r="NIL163" s="137"/>
      <c r="NIM163" s="137"/>
      <c r="NIN163" s="137"/>
      <c r="NIO163" s="137"/>
      <c r="NIP163" s="137"/>
      <c r="NIQ163" s="137"/>
      <c r="NIR163" s="137"/>
      <c r="NIS163" s="137"/>
      <c r="NIT163" s="137"/>
      <c r="NIU163" s="137"/>
      <c r="NIV163" s="137"/>
      <c r="NIW163" s="137"/>
      <c r="NIX163" s="137"/>
      <c r="NIY163" s="137"/>
      <c r="NIZ163" s="137"/>
      <c r="NJA163" s="137"/>
      <c r="NJB163" s="137"/>
      <c r="NJC163" s="137"/>
      <c r="NJD163" s="137"/>
      <c r="NJE163" s="137"/>
      <c r="NJF163" s="137"/>
      <c r="NJG163" s="137"/>
      <c r="NJH163" s="137"/>
      <c r="NJI163" s="137"/>
      <c r="NJJ163" s="137"/>
      <c r="NJK163" s="137"/>
      <c r="NJL163" s="137"/>
      <c r="NJM163" s="137"/>
      <c r="NJN163" s="137"/>
      <c r="NJO163" s="137"/>
      <c r="NJP163" s="137"/>
      <c r="NJQ163" s="137"/>
      <c r="NJR163" s="137"/>
      <c r="NJS163" s="137"/>
      <c r="NJT163" s="137"/>
      <c r="NJU163" s="137"/>
      <c r="NJV163" s="137"/>
      <c r="NJW163" s="137"/>
      <c r="NJX163" s="137"/>
      <c r="NJY163" s="137"/>
      <c r="NJZ163" s="137"/>
      <c r="NKA163" s="137"/>
      <c r="NKB163" s="137"/>
      <c r="NKC163" s="137"/>
      <c r="NKD163" s="137"/>
      <c r="NKE163" s="137"/>
      <c r="NKF163" s="137"/>
      <c r="NKG163" s="137"/>
      <c r="NKH163" s="137"/>
      <c r="NKI163" s="137"/>
      <c r="NKJ163" s="137"/>
      <c r="NKK163" s="137"/>
      <c r="NKL163" s="137"/>
      <c r="NKM163" s="137"/>
      <c r="NKN163" s="137"/>
      <c r="NKO163" s="137"/>
      <c r="NKP163" s="137"/>
      <c r="NKQ163" s="137"/>
      <c r="NKR163" s="137"/>
      <c r="NKS163" s="137"/>
      <c r="NKT163" s="137"/>
      <c r="NKU163" s="137"/>
      <c r="NKV163" s="137"/>
      <c r="NKW163" s="137"/>
      <c r="NKX163" s="137"/>
      <c r="NKY163" s="137"/>
      <c r="NKZ163" s="137"/>
      <c r="NLA163" s="137"/>
      <c r="NLB163" s="137"/>
      <c r="NLC163" s="137"/>
      <c r="NLD163" s="137"/>
      <c r="NLE163" s="137"/>
      <c r="NLF163" s="137"/>
      <c r="NLG163" s="137"/>
      <c r="NLH163" s="137"/>
      <c r="NLI163" s="137"/>
      <c r="NLJ163" s="137"/>
      <c r="NLK163" s="137"/>
      <c r="NLL163" s="137"/>
      <c r="NLM163" s="137"/>
      <c r="NLN163" s="137"/>
      <c r="NLO163" s="137"/>
      <c r="NLP163" s="137"/>
      <c r="NLQ163" s="137"/>
      <c r="NLR163" s="137"/>
      <c r="NLS163" s="137"/>
      <c r="NLT163" s="137"/>
      <c r="NLU163" s="137"/>
      <c r="NLV163" s="137"/>
      <c r="NLW163" s="137"/>
      <c r="NLX163" s="137"/>
      <c r="NLY163" s="137"/>
      <c r="NLZ163" s="137"/>
      <c r="NMA163" s="137"/>
      <c r="NMB163" s="137"/>
      <c r="NMC163" s="137"/>
      <c r="NMD163" s="137"/>
      <c r="NME163" s="137"/>
      <c r="NMF163" s="137"/>
      <c r="NMG163" s="137"/>
      <c r="NMH163" s="137"/>
      <c r="NMI163" s="137"/>
      <c r="NMJ163" s="137"/>
      <c r="NMK163" s="137"/>
      <c r="NML163" s="137"/>
      <c r="NMM163" s="137"/>
      <c r="NMN163" s="137"/>
      <c r="NMO163" s="137"/>
      <c r="NMP163" s="137"/>
      <c r="NMQ163" s="137"/>
      <c r="NMR163" s="137"/>
      <c r="NMS163" s="137"/>
      <c r="NMT163" s="137"/>
      <c r="NMU163" s="137"/>
      <c r="NMV163" s="137"/>
      <c r="NMW163" s="137"/>
      <c r="NMX163" s="137"/>
      <c r="NMY163" s="137"/>
      <c r="NMZ163" s="137"/>
      <c r="NNA163" s="137"/>
      <c r="NNB163" s="137"/>
      <c r="NNC163" s="137"/>
      <c r="NND163" s="137"/>
      <c r="NNE163" s="137"/>
      <c r="NNF163" s="137"/>
      <c r="NNG163" s="137"/>
      <c r="NNH163" s="137"/>
      <c r="NNI163" s="137"/>
      <c r="NNJ163" s="137"/>
      <c r="NNK163" s="137"/>
      <c r="NNL163" s="137"/>
      <c r="NNM163" s="137"/>
      <c r="NNN163" s="137"/>
      <c r="NNO163" s="137"/>
      <c r="NNP163" s="137"/>
      <c r="NNQ163" s="137"/>
      <c r="NNR163" s="137"/>
      <c r="NNS163" s="137"/>
      <c r="NNT163" s="137"/>
      <c r="NNU163" s="137"/>
      <c r="NNV163" s="137"/>
      <c r="NNW163" s="137"/>
      <c r="NNX163" s="137"/>
      <c r="NNY163" s="137"/>
      <c r="NNZ163" s="137"/>
      <c r="NOA163" s="137"/>
      <c r="NOB163" s="137"/>
      <c r="NOC163" s="137"/>
      <c r="NOD163" s="137"/>
      <c r="NOE163" s="137"/>
      <c r="NOF163" s="137"/>
      <c r="NOG163" s="137"/>
      <c r="NOH163" s="137"/>
      <c r="NOI163" s="137"/>
      <c r="NOJ163" s="137"/>
      <c r="NOK163" s="137"/>
      <c r="NOL163" s="137"/>
      <c r="NOM163" s="137"/>
      <c r="NON163" s="137"/>
      <c r="NOO163" s="137"/>
      <c r="NOP163" s="137"/>
      <c r="NOQ163" s="137"/>
      <c r="NOR163" s="137"/>
      <c r="NOS163" s="137"/>
      <c r="NOT163" s="137"/>
      <c r="NOU163" s="137"/>
      <c r="NOV163" s="137"/>
      <c r="NOW163" s="137"/>
      <c r="NOX163" s="137"/>
      <c r="NOY163" s="137"/>
      <c r="NOZ163" s="137"/>
      <c r="NPA163" s="137"/>
      <c r="NPB163" s="137"/>
      <c r="NPC163" s="137"/>
      <c r="NPD163" s="137"/>
      <c r="NPE163" s="137"/>
      <c r="NPF163" s="137"/>
      <c r="NPG163" s="137"/>
      <c r="NPH163" s="137"/>
      <c r="NPI163" s="137"/>
      <c r="NPJ163" s="137"/>
      <c r="NPK163" s="137"/>
      <c r="NPL163" s="137"/>
      <c r="NPM163" s="137"/>
      <c r="NPN163" s="137"/>
      <c r="NPO163" s="137"/>
      <c r="NPP163" s="137"/>
      <c r="NPQ163" s="137"/>
      <c r="NPR163" s="137"/>
      <c r="NPS163" s="137"/>
      <c r="NPT163" s="137"/>
      <c r="NPU163" s="137"/>
      <c r="NPV163" s="137"/>
      <c r="NPW163" s="137"/>
      <c r="NPX163" s="137"/>
      <c r="NPY163" s="137"/>
      <c r="NPZ163" s="137"/>
      <c r="NQA163" s="137"/>
      <c r="NQB163" s="137"/>
      <c r="NQC163" s="137"/>
      <c r="NQD163" s="137"/>
      <c r="NQE163" s="137"/>
      <c r="NQF163" s="137"/>
      <c r="NQG163" s="137"/>
      <c r="NQH163" s="137"/>
      <c r="NQI163" s="137"/>
      <c r="NQJ163" s="137"/>
      <c r="NQK163" s="137"/>
      <c r="NQL163" s="137"/>
      <c r="NQM163" s="137"/>
      <c r="NQN163" s="137"/>
      <c r="NQO163" s="137"/>
      <c r="NQP163" s="137"/>
      <c r="NQQ163" s="137"/>
      <c r="NQR163" s="137"/>
      <c r="NQS163" s="137"/>
      <c r="NQT163" s="137"/>
      <c r="NQU163" s="137"/>
      <c r="NQV163" s="137"/>
      <c r="NQW163" s="137"/>
      <c r="NQX163" s="137"/>
      <c r="NQY163" s="137"/>
      <c r="NQZ163" s="137"/>
      <c r="NRA163" s="137"/>
      <c r="NRB163" s="137"/>
      <c r="NRC163" s="137"/>
      <c r="NRD163" s="137"/>
      <c r="NRE163" s="137"/>
      <c r="NRF163" s="137"/>
      <c r="NRG163" s="137"/>
      <c r="NRH163" s="137"/>
      <c r="NRI163" s="137"/>
      <c r="NRJ163" s="137"/>
      <c r="NRK163" s="137"/>
      <c r="NRL163" s="137"/>
      <c r="NRM163" s="137"/>
      <c r="NRN163" s="137"/>
      <c r="NRO163" s="137"/>
      <c r="NRP163" s="137"/>
      <c r="NRQ163" s="137"/>
      <c r="NRR163" s="137"/>
      <c r="NRS163" s="137"/>
      <c r="NRT163" s="137"/>
      <c r="NRU163" s="137"/>
      <c r="NRV163" s="137"/>
      <c r="NRW163" s="137"/>
      <c r="NRX163" s="137"/>
      <c r="NRY163" s="137"/>
      <c r="NRZ163" s="137"/>
      <c r="NSA163" s="137"/>
      <c r="NSB163" s="137"/>
      <c r="NSC163" s="137"/>
      <c r="NSD163" s="137"/>
      <c r="NSE163" s="137"/>
      <c r="NSF163" s="137"/>
      <c r="NSG163" s="137"/>
      <c r="NSH163" s="137"/>
      <c r="NSI163" s="137"/>
      <c r="NSJ163" s="137"/>
      <c r="NSK163" s="137"/>
      <c r="NSL163" s="137"/>
      <c r="NSM163" s="137"/>
      <c r="NSN163" s="137"/>
      <c r="NSO163" s="137"/>
      <c r="NSP163" s="137"/>
      <c r="NSQ163" s="137"/>
      <c r="NSR163" s="137"/>
      <c r="NSS163" s="137"/>
      <c r="NST163" s="137"/>
      <c r="NSU163" s="137"/>
      <c r="NSV163" s="137"/>
      <c r="NSW163" s="137"/>
      <c r="NSX163" s="137"/>
      <c r="NSY163" s="137"/>
      <c r="NSZ163" s="137"/>
      <c r="NTA163" s="137"/>
      <c r="NTB163" s="137"/>
      <c r="NTC163" s="137"/>
      <c r="NTD163" s="137"/>
      <c r="NTE163" s="137"/>
      <c r="NTF163" s="137"/>
      <c r="NTG163" s="137"/>
      <c r="NTH163" s="137"/>
      <c r="NTI163" s="137"/>
      <c r="NTJ163" s="137"/>
      <c r="NTK163" s="137"/>
      <c r="NTL163" s="137"/>
      <c r="NTM163" s="137"/>
      <c r="NTN163" s="137"/>
      <c r="NTO163" s="137"/>
      <c r="NTP163" s="137"/>
      <c r="NTQ163" s="137"/>
      <c r="NTR163" s="137"/>
      <c r="NTS163" s="137"/>
      <c r="NTT163" s="137"/>
      <c r="NTU163" s="137"/>
      <c r="NTV163" s="137"/>
      <c r="NTW163" s="137"/>
      <c r="NTX163" s="137"/>
      <c r="NTY163" s="137"/>
      <c r="NTZ163" s="137"/>
      <c r="NUA163" s="137"/>
      <c r="NUB163" s="137"/>
      <c r="NUC163" s="137"/>
      <c r="NUD163" s="137"/>
      <c r="NUE163" s="137"/>
      <c r="NUF163" s="137"/>
      <c r="NUG163" s="137"/>
      <c r="NUH163" s="137"/>
      <c r="NUI163" s="137"/>
      <c r="NUJ163" s="137"/>
      <c r="NUK163" s="137"/>
      <c r="NUL163" s="137"/>
      <c r="NUM163" s="137"/>
      <c r="NUN163" s="137"/>
      <c r="NUO163" s="137"/>
      <c r="NUP163" s="137"/>
      <c r="NUQ163" s="137"/>
      <c r="NUR163" s="137"/>
      <c r="NUS163" s="137"/>
      <c r="NUT163" s="137"/>
      <c r="NUU163" s="137"/>
      <c r="NUV163" s="137"/>
      <c r="NUW163" s="137"/>
      <c r="NUX163" s="137"/>
      <c r="NUY163" s="137"/>
      <c r="NUZ163" s="137"/>
      <c r="NVA163" s="137"/>
      <c r="NVB163" s="137"/>
      <c r="NVC163" s="137"/>
      <c r="NVD163" s="137"/>
      <c r="NVE163" s="137"/>
      <c r="NVF163" s="137"/>
      <c r="NVG163" s="137"/>
      <c r="NVH163" s="137"/>
      <c r="NVI163" s="137"/>
      <c r="NVJ163" s="137"/>
      <c r="NVK163" s="137"/>
      <c r="NVL163" s="137"/>
      <c r="NVM163" s="137"/>
      <c r="NVN163" s="137"/>
      <c r="NVO163" s="137"/>
      <c r="NVP163" s="137"/>
      <c r="NVQ163" s="137"/>
      <c r="NVR163" s="137"/>
      <c r="NVS163" s="137"/>
      <c r="NVT163" s="137"/>
      <c r="NVU163" s="137"/>
      <c r="NVV163" s="137"/>
      <c r="NVW163" s="137"/>
      <c r="NVX163" s="137"/>
      <c r="NVY163" s="137"/>
      <c r="NVZ163" s="137"/>
      <c r="NWA163" s="137"/>
      <c r="NWB163" s="137"/>
      <c r="NWC163" s="137"/>
      <c r="NWD163" s="137"/>
      <c r="NWE163" s="137"/>
      <c r="NWF163" s="137"/>
      <c r="NWG163" s="137"/>
      <c r="NWH163" s="137"/>
      <c r="NWI163" s="137"/>
      <c r="NWJ163" s="137"/>
      <c r="NWK163" s="137"/>
      <c r="NWL163" s="137"/>
      <c r="NWM163" s="137"/>
      <c r="NWN163" s="137"/>
      <c r="NWO163" s="137"/>
      <c r="NWP163" s="137"/>
      <c r="NWQ163" s="137"/>
      <c r="NWR163" s="137"/>
      <c r="NWS163" s="137"/>
      <c r="NWT163" s="137"/>
      <c r="NWU163" s="137"/>
      <c r="NWV163" s="137"/>
      <c r="NWW163" s="137"/>
      <c r="NWX163" s="137"/>
      <c r="NWY163" s="137"/>
      <c r="NWZ163" s="137"/>
      <c r="NXA163" s="137"/>
      <c r="NXB163" s="137"/>
      <c r="NXC163" s="137"/>
      <c r="NXD163" s="137"/>
      <c r="NXE163" s="137"/>
      <c r="NXF163" s="137"/>
      <c r="NXG163" s="137"/>
      <c r="NXH163" s="137"/>
      <c r="NXI163" s="137"/>
      <c r="NXJ163" s="137"/>
      <c r="NXK163" s="137"/>
      <c r="NXL163" s="137"/>
      <c r="NXM163" s="137"/>
      <c r="NXN163" s="137"/>
      <c r="NXO163" s="137"/>
      <c r="NXP163" s="137"/>
      <c r="NXQ163" s="137"/>
      <c r="NXR163" s="137"/>
      <c r="NXS163" s="137"/>
      <c r="NXT163" s="137"/>
      <c r="NXU163" s="137"/>
      <c r="NXV163" s="137"/>
      <c r="NXW163" s="137"/>
      <c r="NXX163" s="137"/>
      <c r="NXY163" s="137"/>
      <c r="NXZ163" s="137"/>
      <c r="NYA163" s="137"/>
      <c r="NYB163" s="137"/>
      <c r="NYC163" s="137"/>
      <c r="NYD163" s="137"/>
      <c r="NYE163" s="137"/>
      <c r="NYF163" s="137"/>
      <c r="NYG163" s="137"/>
      <c r="NYH163" s="137"/>
      <c r="NYI163" s="137"/>
      <c r="NYJ163" s="137"/>
      <c r="NYK163" s="137"/>
      <c r="NYL163" s="137"/>
      <c r="NYM163" s="137"/>
      <c r="NYN163" s="137"/>
      <c r="NYO163" s="137"/>
      <c r="NYP163" s="137"/>
      <c r="NYQ163" s="137"/>
      <c r="NYR163" s="137"/>
      <c r="NYS163" s="137"/>
      <c r="NYT163" s="137"/>
      <c r="NYU163" s="137"/>
      <c r="NYV163" s="137"/>
      <c r="NYW163" s="137"/>
      <c r="NYX163" s="137"/>
      <c r="NYY163" s="137"/>
      <c r="NYZ163" s="137"/>
      <c r="NZA163" s="137"/>
      <c r="NZB163" s="137"/>
      <c r="NZC163" s="137"/>
      <c r="NZD163" s="137"/>
      <c r="NZE163" s="137"/>
      <c r="NZF163" s="137"/>
      <c r="NZG163" s="137"/>
      <c r="NZH163" s="137"/>
      <c r="NZI163" s="137"/>
      <c r="NZJ163" s="137"/>
      <c r="NZK163" s="137"/>
      <c r="NZL163" s="137"/>
      <c r="NZM163" s="137"/>
      <c r="NZN163" s="137"/>
      <c r="NZO163" s="137"/>
      <c r="NZP163" s="137"/>
      <c r="NZQ163" s="137"/>
      <c r="NZR163" s="137"/>
      <c r="NZS163" s="137"/>
      <c r="NZT163" s="137"/>
      <c r="NZU163" s="137"/>
      <c r="NZV163" s="137"/>
      <c r="NZW163" s="137"/>
      <c r="NZX163" s="137"/>
      <c r="NZY163" s="137"/>
      <c r="NZZ163" s="137"/>
      <c r="OAA163" s="137"/>
      <c r="OAB163" s="137"/>
      <c r="OAC163" s="137"/>
      <c r="OAD163" s="137"/>
      <c r="OAE163" s="137"/>
      <c r="OAF163" s="137"/>
      <c r="OAG163" s="137"/>
      <c r="OAH163" s="137"/>
      <c r="OAI163" s="137"/>
      <c r="OAJ163" s="137"/>
      <c r="OAK163" s="137"/>
      <c r="OAL163" s="137"/>
      <c r="OAM163" s="137"/>
      <c r="OAN163" s="137"/>
      <c r="OAO163" s="137"/>
      <c r="OAP163" s="137"/>
      <c r="OAQ163" s="137"/>
      <c r="OAR163" s="137"/>
      <c r="OAS163" s="137"/>
      <c r="OAT163" s="137"/>
      <c r="OAU163" s="137"/>
      <c r="OAV163" s="137"/>
      <c r="OAW163" s="137"/>
      <c r="OAX163" s="137"/>
      <c r="OAY163" s="137"/>
      <c r="OAZ163" s="137"/>
      <c r="OBA163" s="137"/>
      <c r="OBB163" s="137"/>
      <c r="OBC163" s="137"/>
      <c r="OBD163" s="137"/>
      <c r="OBE163" s="137"/>
      <c r="OBF163" s="137"/>
      <c r="OBG163" s="137"/>
      <c r="OBH163" s="137"/>
      <c r="OBI163" s="137"/>
      <c r="OBJ163" s="137"/>
      <c r="OBK163" s="137"/>
      <c r="OBL163" s="137"/>
      <c r="OBM163" s="137"/>
      <c r="OBN163" s="137"/>
      <c r="OBO163" s="137"/>
      <c r="OBP163" s="137"/>
      <c r="OBQ163" s="137"/>
      <c r="OBR163" s="137"/>
      <c r="OBS163" s="137"/>
      <c r="OBT163" s="137"/>
      <c r="OBU163" s="137"/>
      <c r="OBV163" s="137"/>
      <c r="OBW163" s="137"/>
      <c r="OBX163" s="137"/>
      <c r="OBY163" s="137"/>
      <c r="OBZ163" s="137"/>
      <c r="OCA163" s="137"/>
      <c r="OCB163" s="137"/>
      <c r="OCC163" s="137"/>
      <c r="OCD163" s="137"/>
      <c r="OCE163" s="137"/>
      <c r="OCF163" s="137"/>
      <c r="OCG163" s="137"/>
      <c r="OCH163" s="137"/>
      <c r="OCI163" s="137"/>
      <c r="OCJ163" s="137"/>
      <c r="OCK163" s="137"/>
      <c r="OCL163" s="137"/>
      <c r="OCM163" s="137"/>
      <c r="OCN163" s="137"/>
      <c r="OCO163" s="137"/>
      <c r="OCP163" s="137"/>
      <c r="OCQ163" s="137"/>
      <c r="OCR163" s="137"/>
      <c r="OCS163" s="137"/>
      <c r="OCT163" s="137"/>
      <c r="OCU163" s="137"/>
      <c r="OCV163" s="137"/>
      <c r="OCW163" s="137"/>
      <c r="OCX163" s="137"/>
      <c r="OCY163" s="137"/>
      <c r="OCZ163" s="137"/>
      <c r="ODA163" s="137"/>
      <c r="ODB163" s="137"/>
      <c r="ODC163" s="137"/>
      <c r="ODD163" s="137"/>
      <c r="ODE163" s="137"/>
      <c r="ODF163" s="137"/>
      <c r="ODG163" s="137"/>
      <c r="ODH163" s="137"/>
      <c r="ODI163" s="137"/>
      <c r="ODJ163" s="137"/>
      <c r="ODK163" s="137"/>
      <c r="ODL163" s="137"/>
      <c r="ODM163" s="137"/>
      <c r="ODN163" s="137"/>
      <c r="ODO163" s="137"/>
      <c r="ODP163" s="137"/>
      <c r="ODQ163" s="137"/>
      <c r="ODR163" s="137"/>
      <c r="ODS163" s="137"/>
      <c r="ODT163" s="137"/>
      <c r="ODU163" s="137"/>
      <c r="ODV163" s="137"/>
      <c r="ODW163" s="137"/>
      <c r="ODX163" s="137"/>
      <c r="ODY163" s="137"/>
      <c r="ODZ163" s="137"/>
      <c r="OEA163" s="137"/>
      <c r="OEB163" s="137"/>
      <c r="OEC163" s="137"/>
      <c r="OED163" s="137"/>
      <c r="OEE163" s="137"/>
      <c r="OEF163" s="137"/>
      <c r="OEG163" s="137"/>
      <c r="OEH163" s="137"/>
      <c r="OEI163" s="137"/>
      <c r="OEJ163" s="137"/>
      <c r="OEK163" s="137"/>
      <c r="OEL163" s="137"/>
      <c r="OEM163" s="137"/>
      <c r="OEN163" s="137"/>
      <c r="OEO163" s="137"/>
      <c r="OEP163" s="137"/>
      <c r="OEQ163" s="137"/>
      <c r="OER163" s="137"/>
      <c r="OES163" s="137"/>
      <c r="OET163" s="137"/>
      <c r="OEU163" s="137"/>
      <c r="OEV163" s="137"/>
      <c r="OEW163" s="137"/>
      <c r="OEX163" s="137"/>
      <c r="OEY163" s="137"/>
      <c r="OEZ163" s="137"/>
      <c r="OFA163" s="137"/>
      <c r="OFB163" s="137"/>
      <c r="OFC163" s="137"/>
      <c r="OFD163" s="137"/>
      <c r="OFE163" s="137"/>
      <c r="OFF163" s="137"/>
      <c r="OFG163" s="137"/>
      <c r="OFH163" s="137"/>
      <c r="OFI163" s="137"/>
      <c r="OFJ163" s="137"/>
      <c r="OFK163" s="137"/>
      <c r="OFL163" s="137"/>
      <c r="OFM163" s="137"/>
      <c r="OFN163" s="137"/>
      <c r="OFO163" s="137"/>
      <c r="OFP163" s="137"/>
      <c r="OFQ163" s="137"/>
      <c r="OFR163" s="137"/>
      <c r="OFS163" s="137"/>
      <c r="OFT163" s="137"/>
      <c r="OFU163" s="137"/>
      <c r="OFV163" s="137"/>
      <c r="OFW163" s="137"/>
      <c r="OFX163" s="137"/>
      <c r="OFY163" s="137"/>
      <c r="OFZ163" s="137"/>
      <c r="OGA163" s="137"/>
      <c r="OGB163" s="137"/>
      <c r="OGC163" s="137"/>
      <c r="OGD163" s="137"/>
      <c r="OGE163" s="137"/>
      <c r="OGF163" s="137"/>
      <c r="OGG163" s="137"/>
      <c r="OGH163" s="137"/>
      <c r="OGI163" s="137"/>
      <c r="OGJ163" s="137"/>
      <c r="OGK163" s="137"/>
      <c r="OGL163" s="137"/>
      <c r="OGM163" s="137"/>
      <c r="OGN163" s="137"/>
      <c r="OGO163" s="137"/>
      <c r="OGP163" s="137"/>
      <c r="OGQ163" s="137"/>
      <c r="OGR163" s="137"/>
      <c r="OGS163" s="137"/>
      <c r="OGT163" s="137"/>
      <c r="OGU163" s="137"/>
      <c r="OGV163" s="137"/>
      <c r="OGW163" s="137"/>
      <c r="OGX163" s="137"/>
      <c r="OGY163" s="137"/>
      <c r="OGZ163" s="137"/>
      <c r="OHA163" s="137"/>
      <c r="OHB163" s="137"/>
      <c r="OHC163" s="137"/>
      <c r="OHD163" s="137"/>
      <c r="OHE163" s="137"/>
      <c r="OHF163" s="137"/>
      <c r="OHG163" s="137"/>
      <c r="OHH163" s="137"/>
      <c r="OHI163" s="137"/>
      <c r="OHJ163" s="137"/>
      <c r="OHK163" s="137"/>
      <c r="OHL163" s="137"/>
      <c r="OHM163" s="137"/>
      <c r="OHN163" s="137"/>
      <c r="OHO163" s="137"/>
      <c r="OHP163" s="137"/>
      <c r="OHQ163" s="137"/>
      <c r="OHR163" s="137"/>
      <c r="OHS163" s="137"/>
      <c r="OHT163" s="137"/>
      <c r="OHU163" s="137"/>
      <c r="OHV163" s="137"/>
      <c r="OHW163" s="137"/>
      <c r="OHX163" s="137"/>
      <c r="OHY163" s="137"/>
      <c r="OHZ163" s="137"/>
      <c r="OIA163" s="137"/>
      <c r="OIB163" s="137"/>
      <c r="OIC163" s="137"/>
      <c r="OID163" s="137"/>
      <c r="OIE163" s="137"/>
      <c r="OIF163" s="137"/>
      <c r="OIG163" s="137"/>
      <c r="OIH163" s="137"/>
      <c r="OII163" s="137"/>
      <c r="OIJ163" s="137"/>
      <c r="OIK163" s="137"/>
      <c r="OIL163" s="137"/>
      <c r="OIM163" s="137"/>
      <c r="OIN163" s="137"/>
      <c r="OIO163" s="137"/>
      <c r="OIP163" s="137"/>
      <c r="OIQ163" s="137"/>
      <c r="OIR163" s="137"/>
      <c r="OIS163" s="137"/>
      <c r="OIT163" s="137"/>
      <c r="OIU163" s="137"/>
      <c r="OIV163" s="137"/>
      <c r="OIW163" s="137"/>
      <c r="OIX163" s="137"/>
      <c r="OIY163" s="137"/>
      <c r="OIZ163" s="137"/>
      <c r="OJA163" s="137"/>
      <c r="OJB163" s="137"/>
      <c r="OJC163" s="137"/>
      <c r="OJD163" s="137"/>
      <c r="OJE163" s="137"/>
      <c r="OJF163" s="137"/>
      <c r="OJG163" s="137"/>
      <c r="OJH163" s="137"/>
      <c r="OJI163" s="137"/>
      <c r="OJJ163" s="137"/>
      <c r="OJK163" s="137"/>
      <c r="OJL163" s="137"/>
      <c r="OJM163" s="137"/>
      <c r="OJN163" s="137"/>
      <c r="OJO163" s="137"/>
      <c r="OJP163" s="137"/>
      <c r="OJQ163" s="137"/>
      <c r="OJR163" s="137"/>
      <c r="OJS163" s="137"/>
      <c r="OJT163" s="137"/>
      <c r="OJU163" s="137"/>
      <c r="OJV163" s="137"/>
      <c r="OJW163" s="137"/>
      <c r="OJX163" s="137"/>
      <c r="OJY163" s="137"/>
      <c r="OJZ163" s="137"/>
      <c r="OKA163" s="137"/>
      <c r="OKB163" s="137"/>
      <c r="OKC163" s="137"/>
      <c r="OKD163" s="137"/>
      <c r="OKE163" s="137"/>
      <c r="OKF163" s="137"/>
      <c r="OKG163" s="137"/>
      <c r="OKH163" s="137"/>
      <c r="OKI163" s="137"/>
      <c r="OKJ163" s="137"/>
      <c r="OKK163" s="137"/>
      <c r="OKL163" s="137"/>
      <c r="OKM163" s="137"/>
      <c r="OKN163" s="137"/>
      <c r="OKO163" s="137"/>
      <c r="OKP163" s="137"/>
      <c r="OKQ163" s="137"/>
      <c r="OKR163" s="137"/>
      <c r="OKS163" s="137"/>
      <c r="OKT163" s="137"/>
      <c r="OKU163" s="137"/>
      <c r="OKV163" s="137"/>
      <c r="OKW163" s="137"/>
      <c r="OKX163" s="137"/>
      <c r="OKY163" s="137"/>
      <c r="OKZ163" s="137"/>
      <c r="OLA163" s="137"/>
      <c r="OLB163" s="137"/>
      <c r="OLC163" s="137"/>
      <c r="OLD163" s="137"/>
      <c r="OLE163" s="137"/>
      <c r="OLF163" s="137"/>
      <c r="OLG163" s="137"/>
      <c r="OLH163" s="137"/>
      <c r="OLI163" s="137"/>
      <c r="OLJ163" s="137"/>
      <c r="OLK163" s="137"/>
      <c r="OLL163" s="137"/>
      <c r="OLM163" s="137"/>
      <c r="OLN163" s="137"/>
      <c r="OLO163" s="137"/>
      <c r="OLP163" s="137"/>
      <c r="OLQ163" s="137"/>
      <c r="OLR163" s="137"/>
      <c r="OLS163" s="137"/>
      <c r="OLT163" s="137"/>
      <c r="OLU163" s="137"/>
      <c r="OLV163" s="137"/>
      <c r="OLW163" s="137"/>
      <c r="OLX163" s="137"/>
      <c r="OLY163" s="137"/>
      <c r="OLZ163" s="137"/>
      <c r="OMA163" s="137"/>
      <c r="OMB163" s="137"/>
      <c r="OMC163" s="137"/>
      <c r="OMD163" s="137"/>
      <c r="OME163" s="137"/>
      <c r="OMF163" s="137"/>
      <c r="OMG163" s="137"/>
      <c r="OMH163" s="137"/>
      <c r="OMI163" s="137"/>
      <c r="OMJ163" s="137"/>
      <c r="OMK163" s="137"/>
      <c r="OML163" s="137"/>
      <c r="OMM163" s="137"/>
      <c r="OMN163" s="137"/>
      <c r="OMO163" s="137"/>
      <c r="OMP163" s="137"/>
      <c r="OMQ163" s="137"/>
      <c r="OMR163" s="137"/>
      <c r="OMS163" s="137"/>
      <c r="OMT163" s="137"/>
      <c r="OMU163" s="137"/>
      <c r="OMV163" s="137"/>
      <c r="OMW163" s="137"/>
      <c r="OMX163" s="137"/>
      <c r="OMY163" s="137"/>
      <c r="OMZ163" s="137"/>
      <c r="ONA163" s="137"/>
      <c r="ONB163" s="137"/>
      <c r="ONC163" s="137"/>
      <c r="OND163" s="137"/>
      <c r="ONE163" s="137"/>
      <c r="ONF163" s="137"/>
      <c r="ONG163" s="137"/>
      <c r="ONH163" s="137"/>
      <c r="ONI163" s="137"/>
      <c r="ONJ163" s="137"/>
      <c r="ONK163" s="137"/>
      <c r="ONL163" s="137"/>
      <c r="ONM163" s="137"/>
      <c r="ONN163" s="137"/>
      <c r="ONO163" s="137"/>
      <c r="ONP163" s="137"/>
      <c r="ONQ163" s="137"/>
      <c r="ONR163" s="137"/>
      <c r="ONS163" s="137"/>
      <c r="ONT163" s="137"/>
      <c r="ONU163" s="137"/>
      <c r="ONV163" s="137"/>
      <c r="ONW163" s="137"/>
      <c r="ONX163" s="137"/>
      <c r="ONY163" s="137"/>
      <c r="ONZ163" s="137"/>
      <c r="OOA163" s="137"/>
      <c r="OOB163" s="137"/>
      <c r="OOC163" s="137"/>
      <c r="OOD163" s="137"/>
      <c r="OOE163" s="137"/>
      <c r="OOF163" s="137"/>
      <c r="OOG163" s="137"/>
      <c r="OOH163" s="137"/>
      <c r="OOI163" s="137"/>
      <c r="OOJ163" s="137"/>
      <c r="OOK163" s="137"/>
      <c r="OOL163" s="137"/>
      <c r="OOM163" s="137"/>
      <c r="OON163" s="137"/>
      <c r="OOO163" s="137"/>
      <c r="OOP163" s="137"/>
      <c r="OOQ163" s="137"/>
      <c r="OOR163" s="137"/>
      <c r="OOS163" s="137"/>
      <c r="OOT163" s="137"/>
      <c r="OOU163" s="137"/>
      <c r="OOV163" s="137"/>
      <c r="OOW163" s="137"/>
      <c r="OOX163" s="137"/>
      <c r="OOY163" s="137"/>
      <c r="OOZ163" s="137"/>
      <c r="OPA163" s="137"/>
      <c r="OPB163" s="137"/>
      <c r="OPC163" s="137"/>
      <c r="OPD163" s="137"/>
      <c r="OPE163" s="137"/>
      <c r="OPF163" s="137"/>
      <c r="OPG163" s="137"/>
      <c r="OPH163" s="137"/>
      <c r="OPI163" s="137"/>
      <c r="OPJ163" s="137"/>
      <c r="OPK163" s="137"/>
      <c r="OPL163" s="137"/>
      <c r="OPM163" s="137"/>
      <c r="OPN163" s="137"/>
      <c r="OPO163" s="137"/>
      <c r="OPP163" s="137"/>
      <c r="OPQ163" s="137"/>
      <c r="OPR163" s="137"/>
      <c r="OPS163" s="137"/>
      <c r="OPT163" s="137"/>
      <c r="OPU163" s="137"/>
      <c r="OPV163" s="137"/>
      <c r="OPW163" s="137"/>
      <c r="OPX163" s="137"/>
      <c r="OPY163" s="137"/>
      <c r="OPZ163" s="137"/>
      <c r="OQA163" s="137"/>
      <c r="OQB163" s="137"/>
      <c r="OQC163" s="137"/>
      <c r="OQD163" s="137"/>
      <c r="OQE163" s="137"/>
      <c r="OQF163" s="137"/>
      <c r="OQG163" s="137"/>
      <c r="OQH163" s="137"/>
      <c r="OQI163" s="137"/>
      <c r="OQJ163" s="137"/>
      <c r="OQK163" s="137"/>
      <c r="OQL163" s="137"/>
      <c r="OQM163" s="137"/>
      <c r="OQN163" s="137"/>
      <c r="OQO163" s="137"/>
      <c r="OQP163" s="137"/>
      <c r="OQQ163" s="137"/>
      <c r="OQR163" s="137"/>
      <c r="OQS163" s="137"/>
      <c r="OQT163" s="137"/>
      <c r="OQU163" s="137"/>
      <c r="OQV163" s="137"/>
      <c r="OQW163" s="137"/>
      <c r="OQX163" s="137"/>
      <c r="OQY163" s="137"/>
      <c r="OQZ163" s="137"/>
      <c r="ORA163" s="137"/>
      <c r="ORB163" s="137"/>
      <c r="ORC163" s="137"/>
      <c r="ORD163" s="137"/>
      <c r="ORE163" s="137"/>
      <c r="ORF163" s="137"/>
      <c r="ORG163" s="137"/>
      <c r="ORH163" s="137"/>
      <c r="ORI163" s="137"/>
      <c r="ORJ163" s="137"/>
      <c r="ORK163" s="137"/>
      <c r="ORL163" s="137"/>
      <c r="ORM163" s="137"/>
      <c r="ORN163" s="137"/>
      <c r="ORO163" s="137"/>
      <c r="ORP163" s="137"/>
      <c r="ORQ163" s="137"/>
      <c r="ORR163" s="137"/>
      <c r="ORS163" s="137"/>
      <c r="ORT163" s="137"/>
      <c r="ORU163" s="137"/>
      <c r="ORV163" s="137"/>
      <c r="ORW163" s="137"/>
      <c r="ORX163" s="137"/>
      <c r="ORY163" s="137"/>
      <c r="ORZ163" s="137"/>
      <c r="OSA163" s="137"/>
      <c r="OSB163" s="137"/>
      <c r="OSC163" s="137"/>
      <c r="OSD163" s="137"/>
      <c r="OSE163" s="137"/>
      <c r="OSF163" s="137"/>
      <c r="OSG163" s="137"/>
      <c r="OSH163" s="137"/>
      <c r="OSI163" s="137"/>
      <c r="OSJ163" s="137"/>
      <c r="OSK163" s="137"/>
      <c r="OSL163" s="137"/>
      <c r="OSM163" s="137"/>
      <c r="OSN163" s="137"/>
      <c r="OSO163" s="137"/>
      <c r="OSP163" s="137"/>
      <c r="OSQ163" s="137"/>
      <c r="OSR163" s="137"/>
      <c r="OSS163" s="137"/>
      <c r="OST163" s="137"/>
      <c r="OSU163" s="137"/>
      <c r="OSV163" s="137"/>
      <c r="OSW163" s="137"/>
      <c r="OSX163" s="137"/>
      <c r="OSY163" s="137"/>
      <c r="OSZ163" s="137"/>
      <c r="OTA163" s="137"/>
      <c r="OTB163" s="137"/>
      <c r="OTC163" s="137"/>
      <c r="OTD163" s="137"/>
      <c r="OTE163" s="137"/>
      <c r="OTF163" s="137"/>
      <c r="OTG163" s="137"/>
      <c r="OTH163" s="137"/>
      <c r="OTI163" s="137"/>
      <c r="OTJ163" s="137"/>
      <c r="OTK163" s="137"/>
      <c r="OTL163" s="137"/>
      <c r="OTM163" s="137"/>
      <c r="OTN163" s="137"/>
      <c r="OTO163" s="137"/>
      <c r="OTP163" s="137"/>
      <c r="OTQ163" s="137"/>
      <c r="OTR163" s="137"/>
      <c r="OTS163" s="137"/>
      <c r="OTT163" s="137"/>
      <c r="OTU163" s="137"/>
      <c r="OTV163" s="137"/>
      <c r="OTW163" s="137"/>
      <c r="OTX163" s="137"/>
      <c r="OTY163" s="137"/>
      <c r="OTZ163" s="137"/>
      <c r="OUA163" s="137"/>
      <c r="OUB163" s="137"/>
      <c r="OUC163" s="137"/>
      <c r="OUD163" s="137"/>
      <c r="OUE163" s="137"/>
      <c r="OUF163" s="137"/>
      <c r="OUG163" s="137"/>
      <c r="OUH163" s="137"/>
      <c r="OUI163" s="137"/>
      <c r="OUJ163" s="137"/>
      <c r="OUK163" s="137"/>
      <c r="OUL163" s="137"/>
      <c r="OUM163" s="137"/>
      <c r="OUN163" s="137"/>
      <c r="OUO163" s="137"/>
      <c r="OUP163" s="137"/>
      <c r="OUQ163" s="137"/>
      <c r="OUR163" s="137"/>
      <c r="OUS163" s="137"/>
      <c r="OUT163" s="137"/>
      <c r="OUU163" s="137"/>
      <c r="OUV163" s="137"/>
      <c r="OUW163" s="137"/>
      <c r="OUX163" s="137"/>
      <c r="OUY163" s="137"/>
      <c r="OUZ163" s="137"/>
      <c r="OVA163" s="137"/>
      <c r="OVB163" s="137"/>
      <c r="OVC163" s="137"/>
      <c r="OVD163" s="137"/>
      <c r="OVE163" s="137"/>
      <c r="OVF163" s="137"/>
      <c r="OVG163" s="137"/>
      <c r="OVH163" s="137"/>
      <c r="OVI163" s="137"/>
      <c r="OVJ163" s="137"/>
      <c r="OVK163" s="137"/>
      <c r="OVL163" s="137"/>
      <c r="OVM163" s="137"/>
      <c r="OVN163" s="137"/>
      <c r="OVO163" s="137"/>
      <c r="OVP163" s="137"/>
      <c r="OVQ163" s="137"/>
      <c r="OVR163" s="137"/>
      <c r="OVS163" s="137"/>
      <c r="OVT163" s="137"/>
      <c r="OVU163" s="137"/>
      <c r="OVV163" s="137"/>
      <c r="OVW163" s="137"/>
      <c r="OVX163" s="137"/>
      <c r="OVY163" s="137"/>
      <c r="OVZ163" s="137"/>
      <c r="OWA163" s="137"/>
      <c r="OWB163" s="137"/>
      <c r="OWC163" s="137"/>
      <c r="OWD163" s="137"/>
      <c r="OWE163" s="137"/>
      <c r="OWF163" s="137"/>
      <c r="OWG163" s="137"/>
      <c r="OWH163" s="137"/>
      <c r="OWI163" s="137"/>
      <c r="OWJ163" s="137"/>
      <c r="OWK163" s="137"/>
      <c r="OWL163" s="137"/>
      <c r="OWM163" s="137"/>
      <c r="OWN163" s="137"/>
      <c r="OWO163" s="137"/>
      <c r="OWP163" s="137"/>
      <c r="OWQ163" s="137"/>
      <c r="OWR163" s="137"/>
      <c r="OWS163" s="137"/>
      <c r="OWT163" s="137"/>
      <c r="OWU163" s="137"/>
      <c r="OWV163" s="137"/>
      <c r="OWW163" s="137"/>
      <c r="OWX163" s="137"/>
      <c r="OWY163" s="137"/>
      <c r="OWZ163" s="137"/>
      <c r="OXA163" s="137"/>
      <c r="OXB163" s="137"/>
      <c r="OXC163" s="137"/>
      <c r="OXD163" s="137"/>
      <c r="OXE163" s="137"/>
      <c r="OXF163" s="137"/>
      <c r="OXG163" s="137"/>
      <c r="OXH163" s="137"/>
      <c r="OXI163" s="137"/>
      <c r="OXJ163" s="137"/>
      <c r="OXK163" s="137"/>
      <c r="OXL163" s="137"/>
      <c r="OXM163" s="137"/>
      <c r="OXN163" s="137"/>
      <c r="OXO163" s="137"/>
      <c r="OXP163" s="137"/>
      <c r="OXQ163" s="137"/>
      <c r="OXR163" s="137"/>
      <c r="OXS163" s="137"/>
      <c r="OXT163" s="137"/>
      <c r="OXU163" s="137"/>
      <c r="OXV163" s="137"/>
      <c r="OXW163" s="137"/>
      <c r="OXX163" s="137"/>
      <c r="OXY163" s="137"/>
      <c r="OXZ163" s="137"/>
      <c r="OYA163" s="137"/>
      <c r="OYB163" s="137"/>
      <c r="OYC163" s="137"/>
      <c r="OYD163" s="137"/>
      <c r="OYE163" s="137"/>
      <c r="OYF163" s="137"/>
      <c r="OYG163" s="137"/>
      <c r="OYH163" s="137"/>
      <c r="OYI163" s="137"/>
      <c r="OYJ163" s="137"/>
      <c r="OYK163" s="137"/>
      <c r="OYL163" s="137"/>
      <c r="OYM163" s="137"/>
      <c r="OYN163" s="137"/>
      <c r="OYO163" s="137"/>
      <c r="OYP163" s="137"/>
      <c r="OYQ163" s="137"/>
      <c r="OYR163" s="137"/>
      <c r="OYS163" s="137"/>
      <c r="OYT163" s="137"/>
      <c r="OYU163" s="137"/>
      <c r="OYV163" s="137"/>
      <c r="OYW163" s="137"/>
      <c r="OYX163" s="137"/>
      <c r="OYY163" s="137"/>
      <c r="OYZ163" s="137"/>
      <c r="OZA163" s="137"/>
      <c r="OZB163" s="137"/>
      <c r="OZC163" s="137"/>
      <c r="OZD163" s="137"/>
      <c r="OZE163" s="137"/>
      <c r="OZF163" s="137"/>
      <c r="OZG163" s="137"/>
      <c r="OZH163" s="137"/>
      <c r="OZI163" s="137"/>
      <c r="OZJ163" s="137"/>
      <c r="OZK163" s="137"/>
      <c r="OZL163" s="137"/>
      <c r="OZM163" s="137"/>
      <c r="OZN163" s="137"/>
      <c r="OZO163" s="137"/>
      <c r="OZP163" s="137"/>
      <c r="OZQ163" s="137"/>
      <c r="OZR163" s="137"/>
      <c r="OZS163" s="137"/>
      <c r="OZT163" s="137"/>
      <c r="OZU163" s="137"/>
      <c r="OZV163" s="137"/>
      <c r="OZW163" s="137"/>
      <c r="OZX163" s="137"/>
      <c r="OZY163" s="137"/>
      <c r="OZZ163" s="137"/>
      <c r="PAA163" s="137"/>
      <c r="PAB163" s="137"/>
      <c r="PAC163" s="137"/>
      <c r="PAD163" s="137"/>
      <c r="PAE163" s="137"/>
      <c r="PAF163" s="137"/>
      <c r="PAG163" s="137"/>
      <c r="PAH163" s="137"/>
      <c r="PAI163" s="137"/>
      <c r="PAJ163" s="137"/>
      <c r="PAK163" s="137"/>
      <c r="PAL163" s="137"/>
      <c r="PAM163" s="137"/>
      <c r="PAN163" s="137"/>
      <c r="PAO163" s="137"/>
      <c r="PAP163" s="137"/>
      <c r="PAQ163" s="137"/>
      <c r="PAR163" s="137"/>
      <c r="PAS163" s="137"/>
      <c r="PAT163" s="137"/>
      <c r="PAU163" s="137"/>
      <c r="PAV163" s="137"/>
      <c r="PAW163" s="137"/>
      <c r="PAX163" s="137"/>
      <c r="PAY163" s="137"/>
      <c r="PAZ163" s="137"/>
      <c r="PBA163" s="137"/>
      <c r="PBB163" s="137"/>
      <c r="PBC163" s="137"/>
      <c r="PBD163" s="137"/>
      <c r="PBE163" s="137"/>
      <c r="PBF163" s="137"/>
      <c r="PBG163" s="137"/>
      <c r="PBH163" s="137"/>
      <c r="PBI163" s="137"/>
      <c r="PBJ163" s="137"/>
      <c r="PBK163" s="137"/>
      <c r="PBL163" s="137"/>
      <c r="PBM163" s="137"/>
      <c r="PBN163" s="137"/>
      <c r="PBO163" s="137"/>
      <c r="PBP163" s="137"/>
      <c r="PBQ163" s="137"/>
      <c r="PBR163" s="137"/>
      <c r="PBS163" s="137"/>
      <c r="PBT163" s="137"/>
      <c r="PBU163" s="137"/>
      <c r="PBV163" s="137"/>
      <c r="PBW163" s="137"/>
      <c r="PBX163" s="137"/>
      <c r="PBY163" s="137"/>
      <c r="PBZ163" s="137"/>
      <c r="PCA163" s="137"/>
      <c r="PCB163" s="137"/>
      <c r="PCC163" s="137"/>
      <c r="PCD163" s="137"/>
      <c r="PCE163" s="137"/>
      <c r="PCF163" s="137"/>
      <c r="PCG163" s="137"/>
      <c r="PCH163" s="137"/>
      <c r="PCI163" s="137"/>
      <c r="PCJ163" s="137"/>
      <c r="PCK163" s="137"/>
      <c r="PCL163" s="137"/>
      <c r="PCM163" s="137"/>
      <c r="PCN163" s="137"/>
      <c r="PCO163" s="137"/>
      <c r="PCP163" s="137"/>
      <c r="PCQ163" s="137"/>
      <c r="PCR163" s="137"/>
      <c r="PCS163" s="137"/>
      <c r="PCT163" s="137"/>
      <c r="PCU163" s="137"/>
      <c r="PCV163" s="137"/>
      <c r="PCW163" s="137"/>
      <c r="PCX163" s="137"/>
      <c r="PCY163" s="137"/>
      <c r="PCZ163" s="137"/>
      <c r="PDA163" s="137"/>
      <c r="PDB163" s="137"/>
      <c r="PDC163" s="137"/>
      <c r="PDD163" s="137"/>
      <c r="PDE163" s="137"/>
      <c r="PDF163" s="137"/>
      <c r="PDG163" s="137"/>
      <c r="PDH163" s="137"/>
      <c r="PDI163" s="137"/>
      <c r="PDJ163" s="137"/>
      <c r="PDK163" s="137"/>
      <c r="PDL163" s="137"/>
      <c r="PDM163" s="137"/>
      <c r="PDN163" s="137"/>
      <c r="PDO163" s="137"/>
      <c r="PDP163" s="137"/>
      <c r="PDQ163" s="137"/>
      <c r="PDR163" s="137"/>
      <c r="PDS163" s="137"/>
      <c r="PDT163" s="137"/>
      <c r="PDU163" s="137"/>
      <c r="PDV163" s="137"/>
      <c r="PDW163" s="137"/>
      <c r="PDX163" s="137"/>
      <c r="PDY163" s="137"/>
      <c r="PDZ163" s="137"/>
      <c r="PEA163" s="137"/>
      <c r="PEB163" s="137"/>
      <c r="PEC163" s="137"/>
      <c r="PED163" s="137"/>
      <c r="PEE163" s="137"/>
      <c r="PEF163" s="137"/>
      <c r="PEG163" s="137"/>
      <c r="PEH163" s="137"/>
      <c r="PEI163" s="137"/>
      <c r="PEJ163" s="137"/>
      <c r="PEK163" s="137"/>
      <c r="PEL163" s="137"/>
      <c r="PEM163" s="137"/>
      <c r="PEN163" s="137"/>
      <c r="PEO163" s="137"/>
      <c r="PEP163" s="137"/>
      <c r="PEQ163" s="137"/>
      <c r="PER163" s="137"/>
      <c r="PES163" s="137"/>
      <c r="PET163" s="137"/>
      <c r="PEU163" s="137"/>
      <c r="PEV163" s="137"/>
      <c r="PEW163" s="137"/>
      <c r="PEX163" s="137"/>
      <c r="PEY163" s="137"/>
      <c r="PEZ163" s="137"/>
      <c r="PFA163" s="137"/>
      <c r="PFB163" s="137"/>
      <c r="PFC163" s="137"/>
      <c r="PFD163" s="137"/>
      <c r="PFE163" s="137"/>
      <c r="PFF163" s="137"/>
      <c r="PFG163" s="137"/>
      <c r="PFH163" s="137"/>
      <c r="PFI163" s="137"/>
      <c r="PFJ163" s="137"/>
      <c r="PFK163" s="137"/>
      <c r="PFL163" s="137"/>
      <c r="PFM163" s="137"/>
      <c r="PFN163" s="137"/>
      <c r="PFO163" s="137"/>
      <c r="PFP163" s="137"/>
      <c r="PFQ163" s="137"/>
      <c r="PFR163" s="137"/>
      <c r="PFS163" s="137"/>
      <c r="PFT163" s="137"/>
      <c r="PFU163" s="137"/>
      <c r="PFV163" s="137"/>
      <c r="PFW163" s="137"/>
      <c r="PFX163" s="137"/>
      <c r="PFY163" s="137"/>
      <c r="PFZ163" s="137"/>
      <c r="PGA163" s="137"/>
      <c r="PGB163" s="137"/>
      <c r="PGC163" s="137"/>
      <c r="PGD163" s="137"/>
      <c r="PGE163" s="137"/>
      <c r="PGF163" s="137"/>
      <c r="PGG163" s="137"/>
      <c r="PGH163" s="137"/>
      <c r="PGI163" s="137"/>
      <c r="PGJ163" s="137"/>
      <c r="PGK163" s="137"/>
      <c r="PGL163" s="137"/>
      <c r="PGM163" s="137"/>
      <c r="PGN163" s="137"/>
      <c r="PGO163" s="137"/>
      <c r="PGP163" s="137"/>
      <c r="PGQ163" s="137"/>
      <c r="PGR163" s="137"/>
      <c r="PGS163" s="137"/>
      <c r="PGT163" s="137"/>
      <c r="PGU163" s="137"/>
      <c r="PGV163" s="137"/>
      <c r="PGW163" s="137"/>
      <c r="PGX163" s="137"/>
      <c r="PGY163" s="137"/>
      <c r="PGZ163" s="137"/>
      <c r="PHA163" s="137"/>
      <c r="PHB163" s="137"/>
      <c r="PHC163" s="137"/>
      <c r="PHD163" s="137"/>
      <c r="PHE163" s="137"/>
      <c r="PHF163" s="137"/>
      <c r="PHG163" s="137"/>
      <c r="PHH163" s="137"/>
      <c r="PHI163" s="137"/>
      <c r="PHJ163" s="137"/>
      <c r="PHK163" s="137"/>
      <c r="PHL163" s="137"/>
      <c r="PHM163" s="137"/>
      <c r="PHN163" s="137"/>
      <c r="PHO163" s="137"/>
      <c r="PHP163" s="137"/>
      <c r="PHQ163" s="137"/>
      <c r="PHR163" s="137"/>
      <c r="PHS163" s="137"/>
      <c r="PHT163" s="137"/>
      <c r="PHU163" s="137"/>
      <c r="PHV163" s="137"/>
      <c r="PHW163" s="137"/>
      <c r="PHX163" s="137"/>
      <c r="PHY163" s="137"/>
      <c r="PHZ163" s="137"/>
      <c r="PIA163" s="137"/>
      <c r="PIB163" s="137"/>
      <c r="PIC163" s="137"/>
      <c r="PID163" s="137"/>
      <c r="PIE163" s="137"/>
      <c r="PIF163" s="137"/>
      <c r="PIG163" s="137"/>
      <c r="PIH163" s="137"/>
      <c r="PII163" s="137"/>
      <c r="PIJ163" s="137"/>
      <c r="PIK163" s="137"/>
      <c r="PIL163" s="137"/>
      <c r="PIM163" s="137"/>
      <c r="PIN163" s="137"/>
      <c r="PIO163" s="137"/>
      <c r="PIP163" s="137"/>
      <c r="PIQ163" s="137"/>
      <c r="PIR163" s="137"/>
      <c r="PIS163" s="137"/>
      <c r="PIT163" s="137"/>
      <c r="PIU163" s="137"/>
      <c r="PIV163" s="137"/>
      <c r="PIW163" s="137"/>
      <c r="PIX163" s="137"/>
      <c r="PIY163" s="137"/>
      <c r="PIZ163" s="137"/>
      <c r="PJA163" s="137"/>
      <c r="PJB163" s="137"/>
      <c r="PJC163" s="137"/>
      <c r="PJD163" s="137"/>
      <c r="PJE163" s="137"/>
      <c r="PJF163" s="137"/>
      <c r="PJG163" s="137"/>
      <c r="PJH163" s="137"/>
      <c r="PJI163" s="137"/>
      <c r="PJJ163" s="137"/>
      <c r="PJK163" s="137"/>
      <c r="PJL163" s="137"/>
      <c r="PJM163" s="137"/>
      <c r="PJN163" s="137"/>
      <c r="PJO163" s="137"/>
      <c r="PJP163" s="137"/>
      <c r="PJQ163" s="137"/>
      <c r="PJR163" s="137"/>
      <c r="PJS163" s="137"/>
      <c r="PJT163" s="137"/>
      <c r="PJU163" s="137"/>
      <c r="PJV163" s="137"/>
      <c r="PJW163" s="137"/>
      <c r="PJX163" s="137"/>
      <c r="PJY163" s="137"/>
      <c r="PJZ163" s="137"/>
      <c r="PKA163" s="137"/>
      <c r="PKB163" s="137"/>
      <c r="PKC163" s="137"/>
      <c r="PKD163" s="137"/>
      <c r="PKE163" s="137"/>
      <c r="PKF163" s="137"/>
      <c r="PKG163" s="137"/>
      <c r="PKH163" s="137"/>
      <c r="PKI163" s="137"/>
      <c r="PKJ163" s="137"/>
      <c r="PKK163" s="137"/>
      <c r="PKL163" s="137"/>
      <c r="PKM163" s="137"/>
      <c r="PKN163" s="137"/>
      <c r="PKO163" s="137"/>
      <c r="PKP163" s="137"/>
      <c r="PKQ163" s="137"/>
      <c r="PKR163" s="137"/>
      <c r="PKS163" s="137"/>
      <c r="PKT163" s="137"/>
      <c r="PKU163" s="137"/>
      <c r="PKV163" s="137"/>
      <c r="PKW163" s="137"/>
      <c r="PKX163" s="137"/>
      <c r="PKY163" s="137"/>
      <c r="PKZ163" s="137"/>
      <c r="PLA163" s="137"/>
      <c r="PLB163" s="137"/>
      <c r="PLC163" s="137"/>
      <c r="PLD163" s="137"/>
      <c r="PLE163" s="137"/>
      <c r="PLF163" s="137"/>
      <c r="PLG163" s="137"/>
      <c r="PLH163" s="137"/>
      <c r="PLI163" s="137"/>
      <c r="PLJ163" s="137"/>
      <c r="PLK163" s="137"/>
      <c r="PLL163" s="137"/>
      <c r="PLM163" s="137"/>
      <c r="PLN163" s="137"/>
      <c r="PLO163" s="137"/>
      <c r="PLP163" s="137"/>
      <c r="PLQ163" s="137"/>
      <c r="PLR163" s="137"/>
      <c r="PLS163" s="137"/>
      <c r="PLT163" s="137"/>
      <c r="PLU163" s="137"/>
      <c r="PLV163" s="137"/>
      <c r="PLW163" s="137"/>
      <c r="PLX163" s="137"/>
      <c r="PLY163" s="137"/>
      <c r="PLZ163" s="137"/>
      <c r="PMA163" s="137"/>
      <c r="PMB163" s="137"/>
      <c r="PMC163" s="137"/>
      <c r="PMD163" s="137"/>
      <c r="PME163" s="137"/>
      <c r="PMF163" s="137"/>
      <c r="PMG163" s="137"/>
      <c r="PMH163" s="137"/>
      <c r="PMI163" s="137"/>
      <c r="PMJ163" s="137"/>
      <c r="PMK163" s="137"/>
      <c r="PML163" s="137"/>
      <c r="PMM163" s="137"/>
      <c r="PMN163" s="137"/>
      <c r="PMO163" s="137"/>
      <c r="PMP163" s="137"/>
      <c r="PMQ163" s="137"/>
      <c r="PMR163" s="137"/>
      <c r="PMS163" s="137"/>
      <c r="PMT163" s="137"/>
      <c r="PMU163" s="137"/>
      <c r="PMV163" s="137"/>
      <c r="PMW163" s="137"/>
      <c r="PMX163" s="137"/>
      <c r="PMY163" s="137"/>
      <c r="PMZ163" s="137"/>
      <c r="PNA163" s="137"/>
      <c r="PNB163" s="137"/>
      <c r="PNC163" s="137"/>
      <c r="PND163" s="137"/>
      <c r="PNE163" s="137"/>
      <c r="PNF163" s="137"/>
      <c r="PNG163" s="137"/>
      <c r="PNH163" s="137"/>
      <c r="PNI163" s="137"/>
      <c r="PNJ163" s="137"/>
      <c r="PNK163" s="137"/>
      <c r="PNL163" s="137"/>
      <c r="PNM163" s="137"/>
      <c r="PNN163" s="137"/>
      <c r="PNO163" s="137"/>
      <c r="PNP163" s="137"/>
      <c r="PNQ163" s="137"/>
      <c r="PNR163" s="137"/>
      <c r="PNS163" s="137"/>
      <c r="PNT163" s="137"/>
      <c r="PNU163" s="137"/>
      <c r="PNV163" s="137"/>
      <c r="PNW163" s="137"/>
      <c r="PNX163" s="137"/>
      <c r="PNY163" s="137"/>
      <c r="PNZ163" s="137"/>
      <c r="POA163" s="137"/>
      <c r="POB163" s="137"/>
      <c r="POC163" s="137"/>
      <c r="POD163" s="137"/>
      <c r="POE163" s="137"/>
      <c r="POF163" s="137"/>
      <c r="POG163" s="137"/>
      <c r="POH163" s="137"/>
      <c r="POI163" s="137"/>
      <c r="POJ163" s="137"/>
      <c r="POK163" s="137"/>
      <c r="POL163" s="137"/>
      <c r="POM163" s="137"/>
      <c r="PON163" s="137"/>
      <c r="POO163" s="137"/>
      <c r="POP163" s="137"/>
      <c r="POQ163" s="137"/>
      <c r="POR163" s="137"/>
      <c r="POS163" s="137"/>
      <c r="POT163" s="137"/>
      <c r="POU163" s="137"/>
      <c r="POV163" s="137"/>
      <c r="POW163" s="137"/>
      <c r="POX163" s="137"/>
      <c r="POY163" s="137"/>
      <c r="POZ163" s="137"/>
      <c r="PPA163" s="137"/>
      <c r="PPB163" s="137"/>
      <c r="PPC163" s="137"/>
      <c r="PPD163" s="137"/>
      <c r="PPE163" s="137"/>
      <c r="PPF163" s="137"/>
      <c r="PPG163" s="137"/>
      <c r="PPH163" s="137"/>
      <c r="PPI163" s="137"/>
      <c r="PPJ163" s="137"/>
      <c r="PPK163" s="137"/>
      <c r="PPL163" s="137"/>
      <c r="PPM163" s="137"/>
      <c r="PPN163" s="137"/>
      <c r="PPO163" s="137"/>
      <c r="PPP163" s="137"/>
      <c r="PPQ163" s="137"/>
      <c r="PPR163" s="137"/>
      <c r="PPS163" s="137"/>
      <c r="PPT163" s="137"/>
      <c r="PPU163" s="137"/>
      <c r="PPV163" s="137"/>
      <c r="PPW163" s="137"/>
      <c r="PPX163" s="137"/>
      <c r="PPY163" s="137"/>
      <c r="PPZ163" s="137"/>
      <c r="PQA163" s="137"/>
      <c r="PQB163" s="137"/>
      <c r="PQC163" s="137"/>
      <c r="PQD163" s="137"/>
      <c r="PQE163" s="137"/>
      <c r="PQF163" s="137"/>
      <c r="PQG163" s="137"/>
      <c r="PQH163" s="137"/>
      <c r="PQI163" s="137"/>
      <c r="PQJ163" s="137"/>
      <c r="PQK163" s="137"/>
      <c r="PQL163" s="137"/>
      <c r="PQM163" s="137"/>
      <c r="PQN163" s="137"/>
      <c r="PQO163" s="137"/>
      <c r="PQP163" s="137"/>
      <c r="PQQ163" s="137"/>
      <c r="PQR163" s="137"/>
      <c r="PQS163" s="137"/>
      <c r="PQT163" s="137"/>
      <c r="PQU163" s="137"/>
      <c r="PQV163" s="137"/>
      <c r="PQW163" s="137"/>
      <c r="PQX163" s="137"/>
      <c r="PQY163" s="137"/>
      <c r="PQZ163" s="137"/>
      <c r="PRA163" s="137"/>
      <c r="PRB163" s="137"/>
      <c r="PRC163" s="137"/>
      <c r="PRD163" s="137"/>
      <c r="PRE163" s="137"/>
      <c r="PRF163" s="137"/>
      <c r="PRG163" s="137"/>
      <c r="PRH163" s="137"/>
      <c r="PRI163" s="137"/>
      <c r="PRJ163" s="137"/>
      <c r="PRK163" s="137"/>
      <c r="PRL163" s="137"/>
      <c r="PRM163" s="137"/>
      <c r="PRN163" s="137"/>
      <c r="PRO163" s="137"/>
      <c r="PRP163" s="137"/>
      <c r="PRQ163" s="137"/>
      <c r="PRR163" s="137"/>
      <c r="PRS163" s="137"/>
      <c r="PRT163" s="137"/>
      <c r="PRU163" s="137"/>
      <c r="PRV163" s="137"/>
      <c r="PRW163" s="137"/>
      <c r="PRX163" s="137"/>
      <c r="PRY163" s="137"/>
      <c r="PRZ163" s="137"/>
      <c r="PSA163" s="137"/>
      <c r="PSB163" s="137"/>
      <c r="PSC163" s="137"/>
      <c r="PSD163" s="137"/>
      <c r="PSE163" s="137"/>
      <c r="PSF163" s="137"/>
      <c r="PSG163" s="137"/>
      <c r="PSH163" s="137"/>
      <c r="PSI163" s="137"/>
      <c r="PSJ163" s="137"/>
      <c r="PSK163" s="137"/>
      <c r="PSL163" s="137"/>
      <c r="PSM163" s="137"/>
      <c r="PSN163" s="137"/>
      <c r="PSO163" s="137"/>
      <c r="PSP163" s="137"/>
      <c r="PSQ163" s="137"/>
      <c r="PSR163" s="137"/>
      <c r="PSS163" s="137"/>
      <c r="PST163" s="137"/>
      <c r="PSU163" s="137"/>
      <c r="PSV163" s="137"/>
      <c r="PSW163" s="137"/>
      <c r="PSX163" s="137"/>
      <c r="PSY163" s="137"/>
      <c r="PSZ163" s="137"/>
      <c r="PTA163" s="137"/>
      <c r="PTB163" s="137"/>
      <c r="PTC163" s="137"/>
      <c r="PTD163" s="137"/>
      <c r="PTE163" s="137"/>
      <c r="PTF163" s="137"/>
      <c r="PTG163" s="137"/>
      <c r="PTH163" s="137"/>
      <c r="PTI163" s="137"/>
      <c r="PTJ163" s="137"/>
      <c r="PTK163" s="137"/>
      <c r="PTL163" s="137"/>
      <c r="PTM163" s="137"/>
      <c r="PTN163" s="137"/>
      <c r="PTO163" s="137"/>
      <c r="PTP163" s="137"/>
      <c r="PTQ163" s="137"/>
      <c r="PTR163" s="137"/>
      <c r="PTS163" s="137"/>
      <c r="PTT163" s="137"/>
      <c r="PTU163" s="137"/>
      <c r="PTV163" s="137"/>
      <c r="PTW163" s="137"/>
      <c r="PTX163" s="137"/>
      <c r="PTY163" s="137"/>
      <c r="PTZ163" s="137"/>
      <c r="PUA163" s="137"/>
      <c r="PUB163" s="137"/>
      <c r="PUC163" s="137"/>
      <c r="PUD163" s="137"/>
      <c r="PUE163" s="137"/>
      <c r="PUF163" s="137"/>
      <c r="PUG163" s="137"/>
      <c r="PUH163" s="137"/>
      <c r="PUI163" s="137"/>
      <c r="PUJ163" s="137"/>
      <c r="PUK163" s="137"/>
      <c r="PUL163" s="137"/>
      <c r="PUM163" s="137"/>
      <c r="PUN163" s="137"/>
      <c r="PUO163" s="137"/>
      <c r="PUP163" s="137"/>
      <c r="PUQ163" s="137"/>
      <c r="PUR163" s="137"/>
      <c r="PUS163" s="137"/>
      <c r="PUT163" s="137"/>
      <c r="PUU163" s="137"/>
      <c r="PUV163" s="137"/>
      <c r="PUW163" s="137"/>
      <c r="PUX163" s="137"/>
      <c r="PUY163" s="137"/>
      <c r="PUZ163" s="137"/>
      <c r="PVA163" s="137"/>
      <c r="PVB163" s="137"/>
      <c r="PVC163" s="137"/>
      <c r="PVD163" s="137"/>
      <c r="PVE163" s="137"/>
      <c r="PVF163" s="137"/>
      <c r="PVG163" s="137"/>
      <c r="PVH163" s="137"/>
      <c r="PVI163" s="137"/>
      <c r="PVJ163" s="137"/>
      <c r="PVK163" s="137"/>
      <c r="PVL163" s="137"/>
      <c r="PVM163" s="137"/>
      <c r="PVN163" s="137"/>
      <c r="PVO163" s="137"/>
      <c r="PVP163" s="137"/>
      <c r="PVQ163" s="137"/>
      <c r="PVR163" s="137"/>
      <c r="PVS163" s="137"/>
      <c r="PVT163" s="137"/>
      <c r="PVU163" s="137"/>
      <c r="PVV163" s="137"/>
      <c r="PVW163" s="137"/>
      <c r="PVX163" s="137"/>
      <c r="PVY163" s="137"/>
      <c r="PVZ163" s="137"/>
      <c r="PWA163" s="137"/>
      <c r="PWB163" s="137"/>
      <c r="PWC163" s="137"/>
      <c r="PWD163" s="137"/>
      <c r="PWE163" s="137"/>
      <c r="PWF163" s="137"/>
      <c r="PWG163" s="137"/>
      <c r="PWH163" s="137"/>
      <c r="PWI163" s="137"/>
      <c r="PWJ163" s="137"/>
      <c r="PWK163" s="137"/>
      <c r="PWL163" s="137"/>
      <c r="PWM163" s="137"/>
      <c r="PWN163" s="137"/>
      <c r="PWO163" s="137"/>
      <c r="PWP163" s="137"/>
      <c r="PWQ163" s="137"/>
      <c r="PWR163" s="137"/>
      <c r="PWS163" s="137"/>
      <c r="PWT163" s="137"/>
      <c r="PWU163" s="137"/>
      <c r="PWV163" s="137"/>
      <c r="PWW163" s="137"/>
      <c r="PWX163" s="137"/>
      <c r="PWY163" s="137"/>
      <c r="PWZ163" s="137"/>
      <c r="PXA163" s="137"/>
      <c r="PXB163" s="137"/>
      <c r="PXC163" s="137"/>
      <c r="PXD163" s="137"/>
      <c r="PXE163" s="137"/>
      <c r="PXF163" s="137"/>
      <c r="PXG163" s="137"/>
      <c r="PXH163" s="137"/>
      <c r="PXI163" s="137"/>
      <c r="PXJ163" s="137"/>
      <c r="PXK163" s="137"/>
      <c r="PXL163" s="137"/>
      <c r="PXM163" s="137"/>
      <c r="PXN163" s="137"/>
      <c r="PXO163" s="137"/>
      <c r="PXP163" s="137"/>
      <c r="PXQ163" s="137"/>
      <c r="PXR163" s="137"/>
      <c r="PXS163" s="137"/>
      <c r="PXT163" s="137"/>
      <c r="PXU163" s="137"/>
      <c r="PXV163" s="137"/>
      <c r="PXW163" s="137"/>
      <c r="PXX163" s="137"/>
      <c r="PXY163" s="137"/>
      <c r="PXZ163" s="137"/>
      <c r="PYA163" s="137"/>
      <c r="PYB163" s="137"/>
      <c r="PYC163" s="137"/>
      <c r="PYD163" s="137"/>
      <c r="PYE163" s="137"/>
      <c r="PYF163" s="137"/>
      <c r="PYG163" s="137"/>
      <c r="PYH163" s="137"/>
      <c r="PYI163" s="137"/>
      <c r="PYJ163" s="137"/>
      <c r="PYK163" s="137"/>
      <c r="PYL163" s="137"/>
      <c r="PYM163" s="137"/>
      <c r="PYN163" s="137"/>
      <c r="PYO163" s="137"/>
      <c r="PYP163" s="137"/>
      <c r="PYQ163" s="137"/>
      <c r="PYR163" s="137"/>
      <c r="PYS163" s="137"/>
      <c r="PYT163" s="137"/>
      <c r="PYU163" s="137"/>
      <c r="PYV163" s="137"/>
      <c r="PYW163" s="137"/>
      <c r="PYX163" s="137"/>
      <c r="PYY163" s="137"/>
      <c r="PYZ163" s="137"/>
      <c r="PZA163" s="137"/>
      <c r="PZB163" s="137"/>
      <c r="PZC163" s="137"/>
      <c r="PZD163" s="137"/>
      <c r="PZE163" s="137"/>
      <c r="PZF163" s="137"/>
      <c r="PZG163" s="137"/>
      <c r="PZH163" s="137"/>
      <c r="PZI163" s="137"/>
      <c r="PZJ163" s="137"/>
      <c r="PZK163" s="137"/>
      <c r="PZL163" s="137"/>
      <c r="PZM163" s="137"/>
      <c r="PZN163" s="137"/>
      <c r="PZO163" s="137"/>
      <c r="PZP163" s="137"/>
      <c r="PZQ163" s="137"/>
      <c r="PZR163" s="137"/>
      <c r="PZS163" s="137"/>
      <c r="PZT163" s="137"/>
      <c r="PZU163" s="137"/>
      <c r="PZV163" s="137"/>
      <c r="PZW163" s="137"/>
      <c r="PZX163" s="137"/>
      <c r="PZY163" s="137"/>
      <c r="PZZ163" s="137"/>
      <c r="QAA163" s="137"/>
      <c r="QAB163" s="137"/>
      <c r="QAC163" s="137"/>
      <c r="QAD163" s="137"/>
      <c r="QAE163" s="137"/>
      <c r="QAF163" s="137"/>
      <c r="QAG163" s="137"/>
      <c r="QAH163" s="137"/>
      <c r="QAI163" s="137"/>
      <c r="QAJ163" s="137"/>
      <c r="QAK163" s="137"/>
      <c r="QAL163" s="137"/>
      <c r="QAM163" s="137"/>
      <c r="QAN163" s="137"/>
      <c r="QAO163" s="137"/>
      <c r="QAP163" s="137"/>
      <c r="QAQ163" s="137"/>
      <c r="QAR163" s="137"/>
      <c r="QAS163" s="137"/>
      <c r="QAT163" s="137"/>
      <c r="QAU163" s="137"/>
      <c r="QAV163" s="137"/>
      <c r="QAW163" s="137"/>
      <c r="QAX163" s="137"/>
      <c r="QAY163" s="137"/>
      <c r="QAZ163" s="137"/>
      <c r="QBA163" s="137"/>
      <c r="QBB163" s="137"/>
      <c r="QBC163" s="137"/>
      <c r="QBD163" s="137"/>
      <c r="QBE163" s="137"/>
      <c r="QBF163" s="137"/>
      <c r="QBG163" s="137"/>
      <c r="QBH163" s="137"/>
      <c r="QBI163" s="137"/>
      <c r="QBJ163" s="137"/>
      <c r="QBK163" s="137"/>
      <c r="QBL163" s="137"/>
      <c r="QBM163" s="137"/>
      <c r="QBN163" s="137"/>
      <c r="QBO163" s="137"/>
      <c r="QBP163" s="137"/>
      <c r="QBQ163" s="137"/>
      <c r="QBR163" s="137"/>
      <c r="QBS163" s="137"/>
      <c r="QBT163" s="137"/>
      <c r="QBU163" s="137"/>
      <c r="QBV163" s="137"/>
      <c r="QBW163" s="137"/>
      <c r="QBX163" s="137"/>
      <c r="QBY163" s="137"/>
      <c r="QBZ163" s="137"/>
      <c r="QCA163" s="137"/>
      <c r="QCB163" s="137"/>
      <c r="QCC163" s="137"/>
      <c r="QCD163" s="137"/>
      <c r="QCE163" s="137"/>
      <c r="QCF163" s="137"/>
      <c r="QCG163" s="137"/>
      <c r="QCH163" s="137"/>
      <c r="QCI163" s="137"/>
      <c r="QCJ163" s="137"/>
      <c r="QCK163" s="137"/>
      <c r="QCL163" s="137"/>
      <c r="QCM163" s="137"/>
      <c r="QCN163" s="137"/>
      <c r="QCO163" s="137"/>
      <c r="QCP163" s="137"/>
      <c r="QCQ163" s="137"/>
      <c r="QCR163" s="137"/>
      <c r="QCS163" s="137"/>
      <c r="QCT163" s="137"/>
      <c r="QCU163" s="137"/>
      <c r="QCV163" s="137"/>
      <c r="QCW163" s="137"/>
      <c r="QCX163" s="137"/>
      <c r="QCY163" s="137"/>
      <c r="QCZ163" s="137"/>
      <c r="QDA163" s="137"/>
      <c r="QDB163" s="137"/>
      <c r="QDC163" s="137"/>
      <c r="QDD163" s="137"/>
      <c r="QDE163" s="137"/>
      <c r="QDF163" s="137"/>
      <c r="QDG163" s="137"/>
      <c r="QDH163" s="137"/>
      <c r="QDI163" s="137"/>
      <c r="QDJ163" s="137"/>
      <c r="QDK163" s="137"/>
      <c r="QDL163" s="137"/>
      <c r="QDM163" s="137"/>
      <c r="QDN163" s="137"/>
      <c r="QDO163" s="137"/>
      <c r="QDP163" s="137"/>
      <c r="QDQ163" s="137"/>
      <c r="QDR163" s="137"/>
      <c r="QDS163" s="137"/>
      <c r="QDT163" s="137"/>
      <c r="QDU163" s="137"/>
      <c r="QDV163" s="137"/>
      <c r="QDW163" s="137"/>
      <c r="QDX163" s="137"/>
      <c r="QDY163" s="137"/>
      <c r="QDZ163" s="137"/>
      <c r="QEA163" s="137"/>
      <c r="QEB163" s="137"/>
      <c r="QEC163" s="137"/>
      <c r="QED163" s="137"/>
      <c r="QEE163" s="137"/>
      <c r="QEF163" s="137"/>
      <c r="QEG163" s="137"/>
      <c r="QEH163" s="137"/>
      <c r="QEI163" s="137"/>
      <c r="QEJ163" s="137"/>
      <c r="QEK163" s="137"/>
      <c r="QEL163" s="137"/>
      <c r="QEM163" s="137"/>
      <c r="QEN163" s="137"/>
      <c r="QEO163" s="137"/>
      <c r="QEP163" s="137"/>
      <c r="QEQ163" s="137"/>
      <c r="QER163" s="137"/>
      <c r="QES163" s="137"/>
      <c r="QET163" s="137"/>
      <c r="QEU163" s="137"/>
      <c r="QEV163" s="137"/>
      <c r="QEW163" s="137"/>
      <c r="QEX163" s="137"/>
      <c r="QEY163" s="137"/>
      <c r="QEZ163" s="137"/>
      <c r="QFA163" s="137"/>
      <c r="QFB163" s="137"/>
      <c r="QFC163" s="137"/>
      <c r="QFD163" s="137"/>
      <c r="QFE163" s="137"/>
      <c r="QFF163" s="137"/>
      <c r="QFG163" s="137"/>
      <c r="QFH163" s="137"/>
      <c r="QFI163" s="137"/>
      <c r="QFJ163" s="137"/>
      <c r="QFK163" s="137"/>
      <c r="QFL163" s="137"/>
      <c r="QFM163" s="137"/>
      <c r="QFN163" s="137"/>
      <c r="QFO163" s="137"/>
      <c r="QFP163" s="137"/>
      <c r="QFQ163" s="137"/>
      <c r="QFR163" s="137"/>
      <c r="QFS163" s="137"/>
      <c r="QFT163" s="137"/>
      <c r="QFU163" s="137"/>
      <c r="QFV163" s="137"/>
      <c r="QFW163" s="137"/>
      <c r="QFX163" s="137"/>
      <c r="QFY163" s="137"/>
      <c r="QFZ163" s="137"/>
      <c r="QGA163" s="137"/>
      <c r="QGB163" s="137"/>
      <c r="QGC163" s="137"/>
      <c r="QGD163" s="137"/>
      <c r="QGE163" s="137"/>
      <c r="QGF163" s="137"/>
      <c r="QGG163" s="137"/>
      <c r="QGH163" s="137"/>
      <c r="QGI163" s="137"/>
      <c r="QGJ163" s="137"/>
      <c r="QGK163" s="137"/>
      <c r="QGL163" s="137"/>
      <c r="QGM163" s="137"/>
      <c r="QGN163" s="137"/>
      <c r="QGO163" s="137"/>
      <c r="QGP163" s="137"/>
      <c r="QGQ163" s="137"/>
      <c r="QGR163" s="137"/>
      <c r="QGS163" s="137"/>
      <c r="QGT163" s="137"/>
      <c r="QGU163" s="137"/>
      <c r="QGV163" s="137"/>
      <c r="QGW163" s="137"/>
      <c r="QGX163" s="137"/>
      <c r="QGY163" s="137"/>
      <c r="QGZ163" s="137"/>
      <c r="QHA163" s="137"/>
      <c r="QHB163" s="137"/>
      <c r="QHC163" s="137"/>
      <c r="QHD163" s="137"/>
      <c r="QHE163" s="137"/>
      <c r="QHF163" s="137"/>
      <c r="QHG163" s="137"/>
      <c r="QHH163" s="137"/>
      <c r="QHI163" s="137"/>
      <c r="QHJ163" s="137"/>
      <c r="QHK163" s="137"/>
      <c r="QHL163" s="137"/>
      <c r="QHM163" s="137"/>
      <c r="QHN163" s="137"/>
      <c r="QHO163" s="137"/>
      <c r="QHP163" s="137"/>
      <c r="QHQ163" s="137"/>
      <c r="QHR163" s="137"/>
      <c r="QHS163" s="137"/>
      <c r="QHT163" s="137"/>
      <c r="QHU163" s="137"/>
      <c r="QHV163" s="137"/>
      <c r="QHW163" s="137"/>
      <c r="QHX163" s="137"/>
      <c r="QHY163" s="137"/>
      <c r="QHZ163" s="137"/>
      <c r="QIA163" s="137"/>
      <c r="QIB163" s="137"/>
      <c r="QIC163" s="137"/>
      <c r="QID163" s="137"/>
      <c r="QIE163" s="137"/>
      <c r="QIF163" s="137"/>
      <c r="QIG163" s="137"/>
      <c r="QIH163" s="137"/>
      <c r="QII163" s="137"/>
      <c r="QIJ163" s="137"/>
      <c r="QIK163" s="137"/>
      <c r="QIL163" s="137"/>
      <c r="QIM163" s="137"/>
      <c r="QIN163" s="137"/>
      <c r="QIO163" s="137"/>
      <c r="QIP163" s="137"/>
      <c r="QIQ163" s="137"/>
      <c r="QIR163" s="137"/>
      <c r="QIS163" s="137"/>
      <c r="QIT163" s="137"/>
      <c r="QIU163" s="137"/>
      <c r="QIV163" s="137"/>
      <c r="QIW163" s="137"/>
      <c r="QIX163" s="137"/>
      <c r="QIY163" s="137"/>
      <c r="QIZ163" s="137"/>
      <c r="QJA163" s="137"/>
      <c r="QJB163" s="137"/>
      <c r="QJC163" s="137"/>
      <c r="QJD163" s="137"/>
      <c r="QJE163" s="137"/>
      <c r="QJF163" s="137"/>
      <c r="QJG163" s="137"/>
      <c r="QJH163" s="137"/>
      <c r="QJI163" s="137"/>
      <c r="QJJ163" s="137"/>
      <c r="QJK163" s="137"/>
      <c r="QJL163" s="137"/>
      <c r="QJM163" s="137"/>
      <c r="QJN163" s="137"/>
      <c r="QJO163" s="137"/>
      <c r="QJP163" s="137"/>
      <c r="QJQ163" s="137"/>
      <c r="QJR163" s="137"/>
      <c r="QJS163" s="137"/>
      <c r="QJT163" s="137"/>
      <c r="QJU163" s="137"/>
      <c r="QJV163" s="137"/>
      <c r="QJW163" s="137"/>
      <c r="QJX163" s="137"/>
      <c r="QJY163" s="137"/>
      <c r="QJZ163" s="137"/>
      <c r="QKA163" s="137"/>
      <c r="QKB163" s="137"/>
      <c r="QKC163" s="137"/>
      <c r="QKD163" s="137"/>
      <c r="QKE163" s="137"/>
      <c r="QKF163" s="137"/>
      <c r="QKG163" s="137"/>
      <c r="QKH163" s="137"/>
      <c r="QKI163" s="137"/>
      <c r="QKJ163" s="137"/>
      <c r="QKK163" s="137"/>
      <c r="QKL163" s="137"/>
      <c r="QKM163" s="137"/>
      <c r="QKN163" s="137"/>
      <c r="QKO163" s="137"/>
      <c r="QKP163" s="137"/>
      <c r="QKQ163" s="137"/>
      <c r="QKR163" s="137"/>
      <c r="QKS163" s="137"/>
      <c r="QKT163" s="137"/>
      <c r="QKU163" s="137"/>
      <c r="QKV163" s="137"/>
      <c r="QKW163" s="137"/>
      <c r="QKX163" s="137"/>
      <c r="QKY163" s="137"/>
      <c r="QKZ163" s="137"/>
      <c r="QLA163" s="137"/>
      <c r="QLB163" s="137"/>
      <c r="QLC163" s="137"/>
      <c r="QLD163" s="137"/>
      <c r="QLE163" s="137"/>
      <c r="QLF163" s="137"/>
      <c r="QLG163" s="137"/>
      <c r="QLH163" s="137"/>
      <c r="QLI163" s="137"/>
      <c r="QLJ163" s="137"/>
      <c r="QLK163" s="137"/>
      <c r="QLL163" s="137"/>
      <c r="QLM163" s="137"/>
      <c r="QLN163" s="137"/>
      <c r="QLO163" s="137"/>
      <c r="QLP163" s="137"/>
      <c r="QLQ163" s="137"/>
      <c r="QLR163" s="137"/>
      <c r="QLS163" s="137"/>
      <c r="QLT163" s="137"/>
      <c r="QLU163" s="137"/>
      <c r="QLV163" s="137"/>
      <c r="QLW163" s="137"/>
      <c r="QLX163" s="137"/>
      <c r="QLY163" s="137"/>
      <c r="QLZ163" s="137"/>
      <c r="QMA163" s="137"/>
      <c r="QMB163" s="137"/>
      <c r="QMC163" s="137"/>
      <c r="QMD163" s="137"/>
      <c r="QME163" s="137"/>
      <c r="QMF163" s="137"/>
      <c r="QMG163" s="137"/>
      <c r="QMH163" s="137"/>
      <c r="QMI163" s="137"/>
      <c r="QMJ163" s="137"/>
      <c r="QMK163" s="137"/>
      <c r="QML163" s="137"/>
      <c r="QMM163" s="137"/>
      <c r="QMN163" s="137"/>
      <c r="QMO163" s="137"/>
      <c r="QMP163" s="137"/>
      <c r="QMQ163" s="137"/>
      <c r="QMR163" s="137"/>
      <c r="QMS163" s="137"/>
      <c r="QMT163" s="137"/>
      <c r="QMU163" s="137"/>
      <c r="QMV163" s="137"/>
      <c r="QMW163" s="137"/>
      <c r="QMX163" s="137"/>
      <c r="QMY163" s="137"/>
      <c r="QMZ163" s="137"/>
      <c r="QNA163" s="137"/>
      <c r="QNB163" s="137"/>
      <c r="QNC163" s="137"/>
      <c r="QND163" s="137"/>
      <c r="QNE163" s="137"/>
      <c r="QNF163" s="137"/>
      <c r="QNG163" s="137"/>
      <c r="QNH163" s="137"/>
      <c r="QNI163" s="137"/>
      <c r="QNJ163" s="137"/>
      <c r="QNK163" s="137"/>
      <c r="QNL163" s="137"/>
      <c r="QNM163" s="137"/>
      <c r="QNN163" s="137"/>
      <c r="QNO163" s="137"/>
      <c r="QNP163" s="137"/>
      <c r="QNQ163" s="137"/>
      <c r="QNR163" s="137"/>
      <c r="QNS163" s="137"/>
      <c r="QNT163" s="137"/>
      <c r="QNU163" s="137"/>
      <c r="QNV163" s="137"/>
      <c r="QNW163" s="137"/>
      <c r="QNX163" s="137"/>
      <c r="QNY163" s="137"/>
      <c r="QNZ163" s="137"/>
      <c r="QOA163" s="137"/>
      <c r="QOB163" s="137"/>
      <c r="QOC163" s="137"/>
      <c r="QOD163" s="137"/>
      <c r="QOE163" s="137"/>
      <c r="QOF163" s="137"/>
      <c r="QOG163" s="137"/>
      <c r="QOH163" s="137"/>
      <c r="QOI163" s="137"/>
      <c r="QOJ163" s="137"/>
      <c r="QOK163" s="137"/>
      <c r="QOL163" s="137"/>
      <c r="QOM163" s="137"/>
      <c r="QON163" s="137"/>
      <c r="QOO163" s="137"/>
      <c r="QOP163" s="137"/>
      <c r="QOQ163" s="137"/>
      <c r="QOR163" s="137"/>
      <c r="QOS163" s="137"/>
      <c r="QOT163" s="137"/>
      <c r="QOU163" s="137"/>
      <c r="QOV163" s="137"/>
      <c r="QOW163" s="137"/>
      <c r="QOX163" s="137"/>
      <c r="QOY163" s="137"/>
      <c r="QOZ163" s="137"/>
      <c r="QPA163" s="137"/>
      <c r="QPB163" s="137"/>
      <c r="QPC163" s="137"/>
      <c r="QPD163" s="137"/>
      <c r="QPE163" s="137"/>
      <c r="QPF163" s="137"/>
      <c r="QPG163" s="137"/>
      <c r="QPH163" s="137"/>
      <c r="QPI163" s="137"/>
      <c r="QPJ163" s="137"/>
      <c r="QPK163" s="137"/>
      <c r="QPL163" s="137"/>
      <c r="QPM163" s="137"/>
      <c r="QPN163" s="137"/>
      <c r="QPO163" s="137"/>
      <c r="QPP163" s="137"/>
      <c r="QPQ163" s="137"/>
      <c r="QPR163" s="137"/>
      <c r="QPS163" s="137"/>
      <c r="QPT163" s="137"/>
      <c r="QPU163" s="137"/>
      <c r="QPV163" s="137"/>
      <c r="QPW163" s="137"/>
      <c r="QPX163" s="137"/>
      <c r="QPY163" s="137"/>
      <c r="QPZ163" s="137"/>
      <c r="QQA163" s="137"/>
      <c r="QQB163" s="137"/>
      <c r="QQC163" s="137"/>
      <c r="QQD163" s="137"/>
      <c r="QQE163" s="137"/>
      <c r="QQF163" s="137"/>
      <c r="QQG163" s="137"/>
      <c r="QQH163" s="137"/>
      <c r="QQI163" s="137"/>
      <c r="QQJ163" s="137"/>
      <c r="QQK163" s="137"/>
      <c r="QQL163" s="137"/>
      <c r="QQM163" s="137"/>
      <c r="QQN163" s="137"/>
      <c r="QQO163" s="137"/>
      <c r="QQP163" s="137"/>
      <c r="QQQ163" s="137"/>
      <c r="QQR163" s="137"/>
      <c r="QQS163" s="137"/>
      <c r="QQT163" s="137"/>
      <c r="QQU163" s="137"/>
      <c r="QQV163" s="137"/>
      <c r="QQW163" s="137"/>
      <c r="QQX163" s="137"/>
      <c r="QQY163" s="137"/>
      <c r="QQZ163" s="137"/>
      <c r="QRA163" s="137"/>
      <c r="QRB163" s="137"/>
      <c r="QRC163" s="137"/>
      <c r="QRD163" s="137"/>
      <c r="QRE163" s="137"/>
      <c r="QRF163" s="137"/>
      <c r="QRG163" s="137"/>
      <c r="QRH163" s="137"/>
      <c r="QRI163" s="137"/>
      <c r="QRJ163" s="137"/>
      <c r="QRK163" s="137"/>
      <c r="QRL163" s="137"/>
      <c r="QRM163" s="137"/>
      <c r="QRN163" s="137"/>
      <c r="QRO163" s="137"/>
      <c r="QRP163" s="137"/>
      <c r="QRQ163" s="137"/>
      <c r="QRR163" s="137"/>
      <c r="QRS163" s="137"/>
      <c r="QRT163" s="137"/>
      <c r="QRU163" s="137"/>
      <c r="QRV163" s="137"/>
      <c r="QRW163" s="137"/>
      <c r="QRX163" s="137"/>
      <c r="QRY163" s="137"/>
      <c r="QRZ163" s="137"/>
      <c r="QSA163" s="137"/>
      <c r="QSB163" s="137"/>
      <c r="QSC163" s="137"/>
      <c r="QSD163" s="137"/>
      <c r="QSE163" s="137"/>
      <c r="QSF163" s="137"/>
      <c r="QSG163" s="137"/>
      <c r="QSH163" s="137"/>
      <c r="QSI163" s="137"/>
      <c r="QSJ163" s="137"/>
      <c r="QSK163" s="137"/>
      <c r="QSL163" s="137"/>
      <c r="QSM163" s="137"/>
      <c r="QSN163" s="137"/>
      <c r="QSO163" s="137"/>
      <c r="QSP163" s="137"/>
      <c r="QSQ163" s="137"/>
      <c r="QSR163" s="137"/>
      <c r="QSS163" s="137"/>
      <c r="QST163" s="137"/>
      <c r="QSU163" s="137"/>
      <c r="QSV163" s="137"/>
      <c r="QSW163" s="137"/>
      <c r="QSX163" s="137"/>
      <c r="QSY163" s="137"/>
      <c r="QSZ163" s="137"/>
      <c r="QTA163" s="137"/>
      <c r="QTB163" s="137"/>
      <c r="QTC163" s="137"/>
      <c r="QTD163" s="137"/>
      <c r="QTE163" s="137"/>
      <c r="QTF163" s="137"/>
      <c r="QTG163" s="137"/>
      <c r="QTH163" s="137"/>
      <c r="QTI163" s="137"/>
      <c r="QTJ163" s="137"/>
      <c r="QTK163" s="137"/>
      <c r="QTL163" s="137"/>
      <c r="QTM163" s="137"/>
      <c r="QTN163" s="137"/>
      <c r="QTO163" s="137"/>
      <c r="QTP163" s="137"/>
      <c r="QTQ163" s="137"/>
      <c r="QTR163" s="137"/>
      <c r="QTS163" s="137"/>
      <c r="QTT163" s="137"/>
      <c r="QTU163" s="137"/>
      <c r="QTV163" s="137"/>
      <c r="QTW163" s="137"/>
      <c r="QTX163" s="137"/>
      <c r="QTY163" s="137"/>
      <c r="QTZ163" s="137"/>
      <c r="QUA163" s="137"/>
      <c r="QUB163" s="137"/>
      <c r="QUC163" s="137"/>
      <c r="QUD163" s="137"/>
      <c r="QUE163" s="137"/>
      <c r="QUF163" s="137"/>
      <c r="QUG163" s="137"/>
      <c r="QUH163" s="137"/>
      <c r="QUI163" s="137"/>
      <c r="QUJ163" s="137"/>
      <c r="QUK163" s="137"/>
      <c r="QUL163" s="137"/>
      <c r="QUM163" s="137"/>
      <c r="QUN163" s="137"/>
      <c r="QUO163" s="137"/>
      <c r="QUP163" s="137"/>
      <c r="QUQ163" s="137"/>
      <c r="QUR163" s="137"/>
      <c r="QUS163" s="137"/>
      <c r="QUT163" s="137"/>
      <c r="QUU163" s="137"/>
      <c r="QUV163" s="137"/>
      <c r="QUW163" s="137"/>
      <c r="QUX163" s="137"/>
      <c r="QUY163" s="137"/>
      <c r="QUZ163" s="137"/>
      <c r="QVA163" s="137"/>
      <c r="QVB163" s="137"/>
      <c r="QVC163" s="137"/>
      <c r="QVD163" s="137"/>
      <c r="QVE163" s="137"/>
      <c r="QVF163" s="137"/>
      <c r="QVG163" s="137"/>
      <c r="QVH163" s="137"/>
      <c r="QVI163" s="137"/>
      <c r="QVJ163" s="137"/>
      <c r="QVK163" s="137"/>
      <c r="QVL163" s="137"/>
      <c r="QVM163" s="137"/>
      <c r="QVN163" s="137"/>
      <c r="QVO163" s="137"/>
      <c r="QVP163" s="137"/>
      <c r="QVQ163" s="137"/>
      <c r="QVR163" s="137"/>
      <c r="QVS163" s="137"/>
      <c r="QVT163" s="137"/>
      <c r="QVU163" s="137"/>
      <c r="QVV163" s="137"/>
      <c r="QVW163" s="137"/>
      <c r="QVX163" s="137"/>
      <c r="QVY163" s="137"/>
      <c r="QVZ163" s="137"/>
      <c r="QWA163" s="137"/>
      <c r="QWB163" s="137"/>
      <c r="QWC163" s="137"/>
      <c r="QWD163" s="137"/>
      <c r="QWE163" s="137"/>
      <c r="QWF163" s="137"/>
      <c r="QWG163" s="137"/>
      <c r="QWH163" s="137"/>
      <c r="QWI163" s="137"/>
      <c r="QWJ163" s="137"/>
      <c r="QWK163" s="137"/>
      <c r="QWL163" s="137"/>
      <c r="QWM163" s="137"/>
      <c r="QWN163" s="137"/>
      <c r="QWO163" s="137"/>
      <c r="QWP163" s="137"/>
      <c r="QWQ163" s="137"/>
      <c r="QWR163" s="137"/>
      <c r="QWS163" s="137"/>
      <c r="QWT163" s="137"/>
      <c r="QWU163" s="137"/>
      <c r="QWV163" s="137"/>
      <c r="QWW163" s="137"/>
      <c r="QWX163" s="137"/>
      <c r="QWY163" s="137"/>
      <c r="QWZ163" s="137"/>
      <c r="QXA163" s="137"/>
      <c r="QXB163" s="137"/>
      <c r="QXC163" s="137"/>
      <c r="QXD163" s="137"/>
      <c r="QXE163" s="137"/>
      <c r="QXF163" s="137"/>
      <c r="QXG163" s="137"/>
      <c r="QXH163" s="137"/>
      <c r="QXI163" s="137"/>
      <c r="QXJ163" s="137"/>
      <c r="QXK163" s="137"/>
      <c r="QXL163" s="137"/>
      <c r="QXM163" s="137"/>
      <c r="QXN163" s="137"/>
      <c r="QXO163" s="137"/>
      <c r="QXP163" s="137"/>
      <c r="QXQ163" s="137"/>
      <c r="QXR163" s="137"/>
      <c r="QXS163" s="137"/>
      <c r="QXT163" s="137"/>
      <c r="QXU163" s="137"/>
      <c r="QXV163" s="137"/>
      <c r="QXW163" s="137"/>
      <c r="QXX163" s="137"/>
      <c r="QXY163" s="137"/>
      <c r="QXZ163" s="137"/>
      <c r="QYA163" s="137"/>
      <c r="QYB163" s="137"/>
      <c r="QYC163" s="137"/>
      <c r="QYD163" s="137"/>
      <c r="QYE163" s="137"/>
      <c r="QYF163" s="137"/>
      <c r="QYG163" s="137"/>
      <c r="QYH163" s="137"/>
      <c r="QYI163" s="137"/>
      <c r="QYJ163" s="137"/>
      <c r="QYK163" s="137"/>
      <c r="QYL163" s="137"/>
      <c r="QYM163" s="137"/>
      <c r="QYN163" s="137"/>
      <c r="QYO163" s="137"/>
      <c r="QYP163" s="137"/>
      <c r="QYQ163" s="137"/>
      <c r="QYR163" s="137"/>
      <c r="QYS163" s="137"/>
      <c r="QYT163" s="137"/>
      <c r="QYU163" s="137"/>
      <c r="QYV163" s="137"/>
      <c r="QYW163" s="137"/>
      <c r="QYX163" s="137"/>
      <c r="QYY163" s="137"/>
      <c r="QYZ163" s="137"/>
      <c r="QZA163" s="137"/>
      <c r="QZB163" s="137"/>
      <c r="QZC163" s="137"/>
      <c r="QZD163" s="137"/>
      <c r="QZE163" s="137"/>
      <c r="QZF163" s="137"/>
      <c r="QZG163" s="137"/>
      <c r="QZH163" s="137"/>
      <c r="QZI163" s="137"/>
      <c r="QZJ163" s="137"/>
      <c r="QZK163" s="137"/>
      <c r="QZL163" s="137"/>
      <c r="QZM163" s="137"/>
      <c r="QZN163" s="137"/>
      <c r="QZO163" s="137"/>
      <c r="QZP163" s="137"/>
      <c r="QZQ163" s="137"/>
      <c r="QZR163" s="137"/>
      <c r="QZS163" s="137"/>
      <c r="QZT163" s="137"/>
      <c r="QZU163" s="137"/>
      <c r="QZV163" s="137"/>
      <c r="QZW163" s="137"/>
      <c r="QZX163" s="137"/>
      <c r="QZY163" s="137"/>
      <c r="QZZ163" s="137"/>
      <c r="RAA163" s="137"/>
      <c r="RAB163" s="137"/>
      <c r="RAC163" s="137"/>
      <c r="RAD163" s="137"/>
      <c r="RAE163" s="137"/>
      <c r="RAF163" s="137"/>
      <c r="RAG163" s="137"/>
      <c r="RAH163" s="137"/>
      <c r="RAI163" s="137"/>
      <c r="RAJ163" s="137"/>
      <c r="RAK163" s="137"/>
      <c r="RAL163" s="137"/>
      <c r="RAM163" s="137"/>
      <c r="RAN163" s="137"/>
      <c r="RAO163" s="137"/>
      <c r="RAP163" s="137"/>
      <c r="RAQ163" s="137"/>
      <c r="RAR163" s="137"/>
      <c r="RAS163" s="137"/>
      <c r="RAT163" s="137"/>
      <c r="RAU163" s="137"/>
      <c r="RAV163" s="137"/>
      <c r="RAW163" s="137"/>
      <c r="RAX163" s="137"/>
      <c r="RAY163" s="137"/>
      <c r="RAZ163" s="137"/>
      <c r="RBA163" s="137"/>
      <c r="RBB163" s="137"/>
      <c r="RBC163" s="137"/>
      <c r="RBD163" s="137"/>
      <c r="RBE163" s="137"/>
      <c r="RBF163" s="137"/>
      <c r="RBG163" s="137"/>
      <c r="RBH163" s="137"/>
      <c r="RBI163" s="137"/>
      <c r="RBJ163" s="137"/>
      <c r="RBK163" s="137"/>
      <c r="RBL163" s="137"/>
      <c r="RBM163" s="137"/>
      <c r="RBN163" s="137"/>
      <c r="RBO163" s="137"/>
      <c r="RBP163" s="137"/>
      <c r="RBQ163" s="137"/>
      <c r="RBR163" s="137"/>
      <c r="RBS163" s="137"/>
      <c r="RBT163" s="137"/>
      <c r="RBU163" s="137"/>
      <c r="RBV163" s="137"/>
      <c r="RBW163" s="137"/>
      <c r="RBX163" s="137"/>
      <c r="RBY163" s="137"/>
      <c r="RBZ163" s="137"/>
      <c r="RCA163" s="137"/>
      <c r="RCB163" s="137"/>
      <c r="RCC163" s="137"/>
      <c r="RCD163" s="137"/>
      <c r="RCE163" s="137"/>
      <c r="RCF163" s="137"/>
      <c r="RCG163" s="137"/>
      <c r="RCH163" s="137"/>
      <c r="RCI163" s="137"/>
      <c r="RCJ163" s="137"/>
      <c r="RCK163" s="137"/>
      <c r="RCL163" s="137"/>
      <c r="RCM163" s="137"/>
      <c r="RCN163" s="137"/>
      <c r="RCO163" s="137"/>
      <c r="RCP163" s="137"/>
      <c r="RCQ163" s="137"/>
      <c r="RCR163" s="137"/>
      <c r="RCS163" s="137"/>
      <c r="RCT163" s="137"/>
      <c r="RCU163" s="137"/>
      <c r="RCV163" s="137"/>
      <c r="RCW163" s="137"/>
      <c r="RCX163" s="137"/>
      <c r="RCY163" s="137"/>
      <c r="RCZ163" s="137"/>
      <c r="RDA163" s="137"/>
      <c r="RDB163" s="137"/>
      <c r="RDC163" s="137"/>
      <c r="RDD163" s="137"/>
      <c r="RDE163" s="137"/>
      <c r="RDF163" s="137"/>
      <c r="RDG163" s="137"/>
      <c r="RDH163" s="137"/>
      <c r="RDI163" s="137"/>
      <c r="RDJ163" s="137"/>
      <c r="RDK163" s="137"/>
      <c r="RDL163" s="137"/>
      <c r="RDM163" s="137"/>
      <c r="RDN163" s="137"/>
      <c r="RDO163" s="137"/>
      <c r="RDP163" s="137"/>
      <c r="RDQ163" s="137"/>
      <c r="RDR163" s="137"/>
      <c r="RDS163" s="137"/>
      <c r="RDT163" s="137"/>
      <c r="RDU163" s="137"/>
      <c r="RDV163" s="137"/>
      <c r="RDW163" s="137"/>
      <c r="RDX163" s="137"/>
      <c r="RDY163" s="137"/>
      <c r="RDZ163" s="137"/>
      <c r="REA163" s="137"/>
      <c r="REB163" s="137"/>
      <c r="REC163" s="137"/>
      <c r="RED163" s="137"/>
      <c r="REE163" s="137"/>
      <c r="REF163" s="137"/>
      <c r="REG163" s="137"/>
      <c r="REH163" s="137"/>
      <c r="REI163" s="137"/>
      <c r="REJ163" s="137"/>
      <c r="REK163" s="137"/>
      <c r="REL163" s="137"/>
      <c r="REM163" s="137"/>
      <c r="REN163" s="137"/>
      <c r="REO163" s="137"/>
      <c r="REP163" s="137"/>
      <c r="REQ163" s="137"/>
      <c r="RER163" s="137"/>
      <c r="RES163" s="137"/>
      <c r="RET163" s="137"/>
      <c r="REU163" s="137"/>
      <c r="REV163" s="137"/>
      <c r="REW163" s="137"/>
      <c r="REX163" s="137"/>
      <c r="REY163" s="137"/>
      <c r="REZ163" s="137"/>
      <c r="RFA163" s="137"/>
      <c r="RFB163" s="137"/>
      <c r="RFC163" s="137"/>
      <c r="RFD163" s="137"/>
      <c r="RFE163" s="137"/>
      <c r="RFF163" s="137"/>
      <c r="RFG163" s="137"/>
      <c r="RFH163" s="137"/>
      <c r="RFI163" s="137"/>
      <c r="RFJ163" s="137"/>
      <c r="RFK163" s="137"/>
      <c r="RFL163" s="137"/>
      <c r="RFM163" s="137"/>
      <c r="RFN163" s="137"/>
      <c r="RFO163" s="137"/>
      <c r="RFP163" s="137"/>
      <c r="RFQ163" s="137"/>
      <c r="RFR163" s="137"/>
      <c r="RFS163" s="137"/>
      <c r="RFT163" s="137"/>
      <c r="RFU163" s="137"/>
      <c r="RFV163" s="137"/>
      <c r="RFW163" s="137"/>
      <c r="RFX163" s="137"/>
      <c r="RFY163" s="137"/>
      <c r="RFZ163" s="137"/>
      <c r="RGA163" s="137"/>
      <c r="RGB163" s="137"/>
      <c r="RGC163" s="137"/>
      <c r="RGD163" s="137"/>
      <c r="RGE163" s="137"/>
      <c r="RGF163" s="137"/>
      <c r="RGG163" s="137"/>
      <c r="RGH163" s="137"/>
      <c r="RGI163" s="137"/>
      <c r="RGJ163" s="137"/>
      <c r="RGK163" s="137"/>
      <c r="RGL163" s="137"/>
      <c r="RGM163" s="137"/>
      <c r="RGN163" s="137"/>
      <c r="RGO163" s="137"/>
      <c r="RGP163" s="137"/>
      <c r="RGQ163" s="137"/>
      <c r="RGR163" s="137"/>
      <c r="RGS163" s="137"/>
      <c r="RGT163" s="137"/>
      <c r="RGU163" s="137"/>
      <c r="RGV163" s="137"/>
      <c r="RGW163" s="137"/>
      <c r="RGX163" s="137"/>
      <c r="RGY163" s="137"/>
      <c r="RGZ163" s="137"/>
      <c r="RHA163" s="137"/>
      <c r="RHB163" s="137"/>
      <c r="RHC163" s="137"/>
      <c r="RHD163" s="137"/>
      <c r="RHE163" s="137"/>
      <c r="RHF163" s="137"/>
      <c r="RHG163" s="137"/>
      <c r="RHH163" s="137"/>
      <c r="RHI163" s="137"/>
      <c r="RHJ163" s="137"/>
      <c r="RHK163" s="137"/>
      <c r="RHL163" s="137"/>
      <c r="RHM163" s="137"/>
      <c r="RHN163" s="137"/>
      <c r="RHO163" s="137"/>
      <c r="RHP163" s="137"/>
      <c r="RHQ163" s="137"/>
      <c r="RHR163" s="137"/>
      <c r="RHS163" s="137"/>
      <c r="RHT163" s="137"/>
      <c r="RHU163" s="137"/>
      <c r="RHV163" s="137"/>
      <c r="RHW163" s="137"/>
      <c r="RHX163" s="137"/>
      <c r="RHY163" s="137"/>
      <c r="RHZ163" s="137"/>
      <c r="RIA163" s="137"/>
      <c r="RIB163" s="137"/>
      <c r="RIC163" s="137"/>
      <c r="RID163" s="137"/>
      <c r="RIE163" s="137"/>
      <c r="RIF163" s="137"/>
      <c r="RIG163" s="137"/>
      <c r="RIH163" s="137"/>
      <c r="RII163" s="137"/>
      <c r="RIJ163" s="137"/>
      <c r="RIK163" s="137"/>
      <c r="RIL163" s="137"/>
      <c r="RIM163" s="137"/>
      <c r="RIN163" s="137"/>
      <c r="RIO163" s="137"/>
      <c r="RIP163" s="137"/>
      <c r="RIQ163" s="137"/>
      <c r="RIR163" s="137"/>
      <c r="RIS163" s="137"/>
      <c r="RIT163" s="137"/>
      <c r="RIU163" s="137"/>
      <c r="RIV163" s="137"/>
      <c r="RIW163" s="137"/>
      <c r="RIX163" s="137"/>
      <c r="RIY163" s="137"/>
      <c r="RIZ163" s="137"/>
      <c r="RJA163" s="137"/>
      <c r="RJB163" s="137"/>
      <c r="RJC163" s="137"/>
      <c r="RJD163" s="137"/>
      <c r="RJE163" s="137"/>
      <c r="RJF163" s="137"/>
      <c r="RJG163" s="137"/>
      <c r="RJH163" s="137"/>
      <c r="RJI163" s="137"/>
      <c r="RJJ163" s="137"/>
      <c r="RJK163" s="137"/>
      <c r="RJL163" s="137"/>
      <c r="RJM163" s="137"/>
      <c r="RJN163" s="137"/>
      <c r="RJO163" s="137"/>
      <c r="RJP163" s="137"/>
      <c r="RJQ163" s="137"/>
      <c r="RJR163" s="137"/>
      <c r="RJS163" s="137"/>
      <c r="RJT163" s="137"/>
      <c r="RJU163" s="137"/>
      <c r="RJV163" s="137"/>
      <c r="RJW163" s="137"/>
      <c r="RJX163" s="137"/>
      <c r="RJY163" s="137"/>
      <c r="RJZ163" s="137"/>
      <c r="RKA163" s="137"/>
      <c r="RKB163" s="137"/>
      <c r="RKC163" s="137"/>
      <c r="RKD163" s="137"/>
      <c r="RKE163" s="137"/>
      <c r="RKF163" s="137"/>
      <c r="RKG163" s="137"/>
      <c r="RKH163" s="137"/>
      <c r="RKI163" s="137"/>
      <c r="RKJ163" s="137"/>
      <c r="RKK163" s="137"/>
      <c r="RKL163" s="137"/>
      <c r="RKM163" s="137"/>
      <c r="RKN163" s="137"/>
      <c r="RKO163" s="137"/>
      <c r="RKP163" s="137"/>
      <c r="RKQ163" s="137"/>
      <c r="RKR163" s="137"/>
      <c r="RKS163" s="137"/>
      <c r="RKT163" s="137"/>
      <c r="RKU163" s="137"/>
      <c r="RKV163" s="137"/>
      <c r="RKW163" s="137"/>
      <c r="RKX163" s="137"/>
      <c r="RKY163" s="137"/>
      <c r="RKZ163" s="137"/>
      <c r="RLA163" s="137"/>
      <c r="RLB163" s="137"/>
      <c r="RLC163" s="137"/>
      <c r="RLD163" s="137"/>
      <c r="RLE163" s="137"/>
      <c r="RLF163" s="137"/>
      <c r="RLG163" s="137"/>
      <c r="RLH163" s="137"/>
      <c r="RLI163" s="137"/>
      <c r="RLJ163" s="137"/>
      <c r="RLK163" s="137"/>
      <c r="RLL163" s="137"/>
      <c r="RLM163" s="137"/>
      <c r="RLN163" s="137"/>
      <c r="RLO163" s="137"/>
      <c r="RLP163" s="137"/>
      <c r="RLQ163" s="137"/>
      <c r="RLR163" s="137"/>
      <c r="RLS163" s="137"/>
      <c r="RLT163" s="137"/>
      <c r="RLU163" s="137"/>
      <c r="RLV163" s="137"/>
      <c r="RLW163" s="137"/>
      <c r="RLX163" s="137"/>
      <c r="RLY163" s="137"/>
      <c r="RLZ163" s="137"/>
      <c r="RMA163" s="137"/>
      <c r="RMB163" s="137"/>
      <c r="RMC163" s="137"/>
      <c r="RMD163" s="137"/>
      <c r="RME163" s="137"/>
      <c r="RMF163" s="137"/>
      <c r="RMG163" s="137"/>
      <c r="RMH163" s="137"/>
      <c r="RMI163" s="137"/>
      <c r="RMJ163" s="137"/>
      <c r="RMK163" s="137"/>
      <c r="RML163" s="137"/>
      <c r="RMM163" s="137"/>
      <c r="RMN163" s="137"/>
      <c r="RMO163" s="137"/>
      <c r="RMP163" s="137"/>
      <c r="RMQ163" s="137"/>
      <c r="RMR163" s="137"/>
      <c r="RMS163" s="137"/>
      <c r="RMT163" s="137"/>
      <c r="RMU163" s="137"/>
      <c r="RMV163" s="137"/>
      <c r="RMW163" s="137"/>
      <c r="RMX163" s="137"/>
      <c r="RMY163" s="137"/>
      <c r="RMZ163" s="137"/>
      <c r="RNA163" s="137"/>
      <c r="RNB163" s="137"/>
      <c r="RNC163" s="137"/>
      <c r="RND163" s="137"/>
      <c r="RNE163" s="137"/>
      <c r="RNF163" s="137"/>
      <c r="RNG163" s="137"/>
      <c r="RNH163" s="137"/>
      <c r="RNI163" s="137"/>
      <c r="RNJ163" s="137"/>
      <c r="RNK163" s="137"/>
      <c r="RNL163" s="137"/>
      <c r="RNM163" s="137"/>
      <c r="RNN163" s="137"/>
      <c r="RNO163" s="137"/>
      <c r="RNP163" s="137"/>
      <c r="RNQ163" s="137"/>
      <c r="RNR163" s="137"/>
      <c r="RNS163" s="137"/>
      <c r="RNT163" s="137"/>
      <c r="RNU163" s="137"/>
      <c r="RNV163" s="137"/>
      <c r="RNW163" s="137"/>
      <c r="RNX163" s="137"/>
      <c r="RNY163" s="137"/>
      <c r="RNZ163" s="137"/>
      <c r="ROA163" s="137"/>
      <c r="ROB163" s="137"/>
      <c r="ROC163" s="137"/>
      <c r="ROD163" s="137"/>
      <c r="ROE163" s="137"/>
      <c r="ROF163" s="137"/>
      <c r="ROG163" s="137"/>
      <c r="ROH163" s="137"/>
      <c r="ROI163" s="137"/>
      <c r="ROJ163" s="137"/>
      <c r="ROK163" s="137"/>
      <c r="ROL163" s="137"/>
      <c r="ROM163" s="137"/>
      <c r="RON163" s="137"/>
      <c r="ROO163" s="137"/>
      <c r="ROP163" s="137"/>
      <c r="ROQ163" s="137"/>
      <c r="ROR163" s="137"/>
      <c r="ROS163" s="137"/>
      <c r="ROT163" s="137"/>
      <c r="ROU163" s="137"/>
      <c r="ROV163" s="137"/>
      <c r="ROW163" s="137"/>
      <c r="ROX163" s="137"/>
      <c r="ROY163" s="137"/>
      <c r="ROZ163" s="137"/>
      <c r="RPA163" s="137"/>
      <c r="RPB163" s="137"/>
      <c r="RPC163" s="137"/>
      <c r="RPD163" s="137"/>
      <c r="RPE163" s="137"/>
      <c r="RPF163" s="137"/>
      <c r="RPG163" s="137"/>
      <c r="RPH163" s="137"/>
      <c r="RPI163" s="137"/>
      <c r="RPJ163" s="137"/>
      <c r="RPK163" s="137"/>
      <c r="RPL163" s="137"/>
      <c r="RPM163" s="137"/>
      <c r="RPN163" s="137"/>
      <c r="RPO163" s="137"/>
      <c r="RPP163" s="137"/>
      <c r="RPQ163" s="137"/>
      <c r="RPR163" s="137"/>
      <c r="RPS163" s="137"/>
      <c r="RPT163" s="137"/>
      <c r="RPU163" s="137"/>
      <c r="RPV163" s="137"/>
      <c r="RPW163" s="137"/>
      <c r="RPX163" s="137"/>
      <c r="RPY163" s="137"/>
      <c r="RPZ163" s="137"/>
      <c r="RQA163" s="137"/>
      <c r="RQB163" s="137"/>
      <c r="RQC163" s="137"/>
      <c r="RQD163" s="137"/>
      <c r="RQE163" s="137"/>
      <c r="RQF163" s="137"/>
      <c r="RQG163" s="137"/>
      <c r="RQH163" s="137"/>
      <c r="RQI163" s="137"/>
      <c r="RQJ163" s="137"/>
      <c r="RQK163" s="137"/>
      <c r="RQL163" s="137"/>
      <c r="RQM163" s="137"/>
      <c r="RQN163" s="137"/>
      <c r="RQO163" s="137"/>
      <c r="RQP163" s="137"/>
      <c r="RQQ163" s="137"/>
      <c r="RQR163" s="137"/>
      <c r="RQS163" s="137"/>
      <c r="RQT163" s="137"/>
      <c r="RQU163" s="137"/>
      <c r="RQV163" s="137"/>
      <c r="RQW163" s="137"/>
      <c r="RQX163" s="137"/>
      <c r="RQY163" s="137"/>
      <c r="RQZ163" s="137"/>
      <c r="RRA163" s="137"/>
      <c r="RRB163" s="137"/>
      <c r="RRC163" s="137"/>
      <c r="RRD163" s="137"/>
      <c r="RRE163" s="137"/>
      <c r="RRF163" s="137"/>
      <c r="RRG163" s="137"/>
      <c r="RRH163" s="137"/>
      <c r="RRI163" s="137"/>
      <c r="RRJ163" s="137"/>
      <c r="RRK163" s="137"/>
      <c r="RRL163" s="137"/>
      <c r="RRM163" s="137"/>
      <c r="RRN163" s="137"/>
      <c r="RRO163" s="137"/>
      <c r="RRP163" s="137"/>
      <c r="RRQ163" s="137"/>
      <c r="RRR163" s="137"/>
      <c r="RRS163" s="137"/>
      <c r="RRT163" s="137"/>
      <c r="RRU163" s="137"/>
      <c r="RRV163" s="137"/>
      <c r="RRW163" s="137"/>
      <c r="RRX163" s="137"/>
      <c r="RRY163" s="137"/>
      <c r="RRZ163" s="137"/>
      <c r="RSA163" s="137"/>
      <c r="RSB163" s="137"/>
      <c r="RSC163" s="137"/>
      <c r="RSD163" s="137"/>
      <c r="RSE163" s="137"/>
      <c r="RSF163" s="137"/>
      <c r="RSG163" s="137"/>
      <c r="RSH163" s="137"/>
      <c r="RSI163" s="137"/>
      <c r="RSJ163" s="137"/>
      <c r="RSK163" s="137"/>
      <c r="RSL163" s="137"/>
      <c r="RSM163" s="137"/>
      <c r="RSN163" s="137"/>
      <c r="RSO163" s="137"/>
      <c r="RSP163" s="137"/>
      <c r="RSQ163" s="137"/>
      <c r="RSR163" s="137"/>
      <c r="RSS163" s="137"/>
      <c r="RST163" s="137"/>
      <c r="RSU163" s="137"/>
      <c r="RSV163" s="137"/>
      <c r="RSW163" s="137"/>
      <c r="RSX163" s="137"/>
      <c r="RSY163" s="137"/>
      <c r="RSZ163" s="137"/>
      <c r="RTA163" s="137"/>
      <c r="RTB163" s="137"/>
      <c r="RTC163" s="137"/>
      <c r="RTD163" s="137"/>
      <c r="RTE163" s="137"/>
      <c r="RTF163" s="137"/>
      <c r="RTG163" s="137"/>
      <c r="RTH163" s="137"/>
      <c r="RTI163" s="137"/>
      <c r="RTJ163" s="137"/>
      <c r="RTK163" s="137"/>
      <c r="RTL163" s="137"/>
      <c r="RTM163" s="137"/>
      <c r="RTN163" s="137"/>
      <c r="RTO163" s="137"/>
      <c r="RTP163" s="137"/>
      <c r="RTQ163" s="137"/>
      <c r="RTR163" s="137"/>
      <c r="RTS163" s="137"/>
      <c r="RTT163" s="137"/>
      <c r="RTU163" s="137"/>
      <c r="RTV163" s="137"/>
      <c r="RTW163" s="137"/>
      <c r="RTX163" s="137"/>
      <c r="RTY163" s="137"/>
      <c r="RTZ163" s="137"/>
      <c r="RUA163" s="137"/>
      <c r="RUB163" s="137"/>
      <c r="RUC163" s="137"/>
      <c r="RUD163" s="137"/>
      <c r="RUE163" s="137"/>
      <c r="RUF163" s="137"/>
      <c r="RUG163" s="137"/>
      <c r="RUH163" s="137"/>
      <c r="RUI163" s="137"/>
      <c r="RUJ163" s="137"/>
      <c r="RUK163" s="137"/>
      <c r="RUL163" s="137"/>
      <c r="RUM163" s="137"/>
      <c r="RUN163" s="137"/>
      <c r="RUO163" s="137"/>
      <c r="RUP163" s="137"/>
      <c r="RUQ163" s="137"/>
      <c r="RUR163" s="137"/>
      <c r="RUS163" s="137"/>
      <c r="RUT163" s="137"/>
      <c r="RUU163" s="137"/>
      <c r="RUV163" s="137"/>
      <c r="RUW163" s="137"/>
      <c r="RUX163" s="137"/>
      <c r="RUY163" s="137"/>
      <c r="RUZ163" s="137"/>
      <c r="RVA163" s="137"/>
      <c r="RVB163" s="137"/>
      <c r="RVC163" s="137"/>
      <c r="RVD163" s="137"/>
      <c r="RVE163" s="137"/>
      <c r="RVF163" s="137"/>
      <c r="RVG163" s="137"/>
      <c r="RVH163" s="137"/>
      <c r="RVI163" s="137"/>
      <c r="RVJ163" s="137"/>
      <c r="RVK163" s="137"/>
      <c r="RVL163" s="137"/>
      <c r="RVM163" s="137"/>
      <c r="RVN163" s="137"/>
      <c r="RVO163" s="137"/>
      <c r="RVP163" s="137"/>
      <c r="RVQ163" s="137"/>
      <c r="RVR163" s="137"/>
      <c r="RVS163" s="137"/>
      <c r="RVT163" s="137"/>
      <c r="RVU163" s="137"/>
      <c r="RVV163" s="137"/>
      <c r="RVW163" s="137"/>
      <c r="RVX163" s="137"/>
      <c r="RVY163" s="137"/>
      <c r="RVZ163" s="137"/>
      <c r="RWA163" s="137"/>
      <c r="RWB163" s="137"/>
      <c r="RWC163" s="137"/>
      <c r="RWD163" s="137"/>
      <c r="RWE163" s="137"/>
      <c r="RWF163" s="137"/>
      <c r="RWG163" s="137"/>
      <c r="RWH163" s="137"/>
      <c r="RWI163" s="137"/>
      <c r="RWJ163" s="137"/>
      <c r="RWK163" s="137"/>
      <c r="RWL163" s="137"/>
      <c r="RWM163" s="137"/>
      <c r="RWN163" s="137"/>
      <c r="RWO163" s="137"/>
      <c r="RWP163" s="137"/>
      <c r="RWQ163" s="137"/>
      <c r="RWR163" s="137"/>
      <c r="RWS163" s="137"/>
      <c r="RWT163" s="137"/>
      <c r="RWU163" s="137"/>
      <c r="RWV163" s="137"/>
      <c r="RWW163" s="137"/>
      <c r="RWX163" s="137"/>
      <c r="RWY163" s="137"/>
      <c r="RWZ163" s="137"/>
      <c r="RXA163" s="137"/>
      <c r="RXB163" s="137"/>
      <c r="RXC163" s="137"/>
      <c r="RXD163" s="137"/>
      <c r="RXE163" s="137"/>
      <c r="RXF163" s="137"/>
      <c r="RXG163" s="137"/>
      <c r="RXH163" s="137"/>
      <c r="RXI163" s="137"/>
      <c r="RXJ163" s="137"/>
      <c r="RXK163" s="137"/>
      <c r="RXL163" s="137"/>
      <c r="RXM163" s="137"/>
      <c r="RXN163" s="137"/>
      <c r="RXO163" s="137"/>
      <c r="RXP163" s="137"/>
      <c r="RXQ163" s="137"/>
      <c r="RXR163" s="137"/>
      <c r="RXS163" s="137"/>
      <c r="RXT163" s="137"/>
      <c r="RXU163" s="137"/>
      <c r="RXV163" s="137"/>
      <c r="RXW163" s="137"/>
      <c r="RXX163" s="137"/>
      <c r="RXY163" s="137"/>
      <c r="RXZ163" s="137"/>
      <c r="RYA163" s="137"/>
      <c r="RYB163" s="137"/>
      <c r="RYC163" s="137"/>
      <c r="RYD163" s="137"/>
      <c r="RYE163" s="137"/>
      <c r="RYF163" s="137"/>
      <c r="RYG163" s="137"/>
      <c r="RYH163" s="137"/>
      <c r="RYI163" s="137"/>
      <c r="RYJ163" s="137"/>
      <c r="RYK163" s="137"/>
      <c r="RYL163" s="137"/>
      <c r="RYM163" s="137"/>
      <c r="RYN163" s="137"/>
      <c r="RYO163" s="137"/>
      <c r="RYP163" s="137"/>
      <c r="RYQ163" s="137"/>
      <c r="RYR163" s="137"/>
      <c r="RYS163" s="137"/>
      <c r="RYT163" s="137"/>
      <c r="RYU163" s="137"/>
      <c r="RYV163" s="137"/>
      <c r="RYW163" s="137"/>
      <c r="RYX163" s="137"/>
      <c r="RYY163" s="137"/>
      <c r="RYZ163" s="137"/>
      <c r="RZA163" s="137"/>
      <c r="RZB163" s="137"/>
      <c r="RZC163" s="137"/>
      <c r="RZD163" s="137"/>
      <c r="RZE163" s="137"/>
      <c r="RZF163" s="137"/>
      <c r="RZG163" s="137"/>
      <c r="RZH163" s="137"/>
      <c r="RZI163" s="137"/>
      <c r="RZJ163" s="137"/>
      <c r="RZK163" s="137"/>
      <c r="RZL163" s="137"/>
      <c r="RZM163" s="137"/>
      <c r="RZN163" s="137"/>
      <c r="RZO163" s="137"/>
      <c r="RZP163" s="137"/>
      <c r="RZQ163" s="137"/>
      <c r="RZR163" s="137"/>
      <c r="RZS163" s="137"/>
      <c r="RZT163" s="137"/>
      <c r="RZU163" s="137"/>
      <c r="RZV163" s="137"/>
      <c r="RZW163" s="137"/>
      <c r="RZX163" s="137"/>
      <c r="RZY163" s="137"/>
      <c r="RZZ163" s="137"/>
      <c r="SAA163" s="137"/>
      <c r="SAB163" s="137"/>
      <c r="SAC163" s="137"/>
      <c r="SAD163" s="137"/>
      <c r="SAE163" s="137"/>
      <c r="SAF163" s="137"/>
      <c r="SAG163" s="137"/>
      <c r="SAH163" s="137"/>
      <c r="SAI163" s="137"/>
      <c r="SAJ163" s="137"/>
      <c r="SAK163" s="137"/>
      <c r="SAL163" s="137"/>
      <c r="SAM163" s="137"/>
      <c r="SAN163" s="137"/>
      <c r="SAO163" s="137"/>
      <c r="SAP163" s="137"/>
      <c r="SAQ163" s="137"/>
      <c r="SAR163" s="137"/>
      <c r="SAS163" s="137"/>
      <c r="SAT163" s="137"/>
      <c r="SAU163" s="137"/>
      <c r="SAV163" s="137"/>
      <c r="SAW163" s="137"/>
      <c r="SAX163" s="137"/>
      <c r="SAY163" s="137"/>
      <c r="SAZ163" s="137"/>
      <c r="SBA163" s="137"/>
      <c r="SBB163" s="137"/>
      <c r="SBC163" s="137"/>
      <c r="SBD163" s="137"/>
      <c r="SBE163" s="137"/>
      <c r="SBF163" s="137"/>
      <c r="SBG163" s="137"/>
      <c r="SBH163" s="137"/>
      <c r="SBI163" s="137"/>
      <c r="SBJ163" s="137"/>
      <c r="SBK163" s="137"/>
      <c r="SBL163" s="137"/>
      <c r="SBM163" s="137"/>
      <c r="SBN163" s="137"/>
      <c r="SBO163" s="137"/>
      <c r="SBP163" s="137"/>
      <c r="SBQ163" s="137"/>
      <c r="SBR163" s="137"/>
      <c r="SBS163" s="137"/>
      <c r="SBT163" s="137"/>
      <c r="SBU163" s="137"/>
      <c r="SBV163" s="137"/>
      <c r="SBW163" s="137"/>
      <c r="SBX163" s="137"/>
      <c r="SBY163" s="137"/>
      <c r="SBZ163" s="137"/>
      <c r="SCA163" s="137"/>
      <c r="SCB163" s="137"/>
      <c r="SCC163" s="137"/>
      <c r="SCD163" s="137"/>
      <c r="SCE163" s="137"/>
      <c r="SCF163" s="137"/>
      <c r="SCG163" s="137"/>
      <c r="SCH163" s="137"/>
      <c r="SCI163" s="137"/>
      <c r="SCJ163" s="137"/>
      <c r="SCK163" s="137"/>
      <c r="SCL163" s="137"/>
      <c r="SCM163" s="137"/>
      <c r="SCN163" s="137"/>
      <c r="SCO163" s="137"/>
      <c r="SCP163" s="137"/>
      <c r="SCQ163" s="137"/>
      <c r="SCR163" s="137"/>
      <c r="SCS163" s="137"/>
      <c r="SCT163" s="137"/>
      <c r="SCU163" s="137"/>
      <c r="SCV163" s="137"/>
      <c r="SCW163" s="137"/>
      <c r="SCX163" s="137"/>
      <c r="SCY163" s="137"/>
      <c r="SCZ163" s="137"/>
      <c r="SDA163" s="137"/>
      <c r="SDB163" s="137"/>
      <c r="SDC163" s="137"/>
      <c r="SDD163" s="137"/>
      <c r="SDE163" s="137"/>
      <c r="SDF163" s="137"/>
      <c r="SDG163" s="137"/>
      <c r="SDH163" s="137"/>
      <c r="SDI163" s="137"/>
      <c r="SDJ163" s="137"/>
      <c r="SDK163" s="137"/>
      <c r="SDL163" s="137"/>
      <c r="SDM163" s="137"/>
      <c r="SDN163" s="137"/>
      <c r="SDO163" s="137"/>
      <c r="SDP163" s="137"/>
      <c r="SDQ163" s="137"/>
      <c r="SDR163" s="137"/>
      <c r="SDS163" s="137"/>
      <c r="SDT163" s="137"/>
      <c r="SDU163" s="137"/>
      <c r="SDV163" s="137"/>
      <c r="SDW163" s="137"/>
      <c r="SDX163" s="137"/>
      <c r="SDY163" s="137"/>
      <c r="SDZ163" s="137"/>
      <c r="SEA163" s="137"/>
      <c r="SEB163" s="137"/>
      <c r="SEC163" s="137"/>
      <c r="SED163" s="137"/>
      <c r="SEE163" s="137"/>
      <c r="SEF163" s="137"/>
      <c r="SEG163" s="137"/>
      <c r="SEH163" s="137"/>
      <c r="SEI163" s="137"/>
      <c r="SEJ163" s="137"/>
      <c r="SEK163" s="137"/>
      <c r="SEL163" s="137"/>
      <c r="SEM163" s="137"/>
      <c r="SEN163" s="137"/>
      <c r="SEO163" s="137"/>
      <c r="SEP163" s="137"/>
      <c r="SEQ163" s="137"/>
      <c r="SER163" s="137"/>
      <c r="SES163" s="137"/>
      <c r="SET163" s="137"/>
      <c r="SEU163" s="137"/>
      <c r="SEV163" s="137"/>
      <c r="SEW163" s="137"/>
      <c r="SEX163" s="137"/>
      <c r="SEY163" s="137"/>
      <c r="SEZ163" s="137"/>
      <c r="SFA163" s="137"/>
      <c r="SFB163" s="137"/>
      <c r="SFC163" s="137"/>
      <c r="SFD163" s="137"/>
      <c r="SFE163" s="137"/>
      <c r="SFF163" s="137"/>
      <c r="SFG163" s="137"/>
      <c r="SFH163" s="137"/>
      <c r="SFI163" s="137"/>
      <c r="SFJ163" s="137"/>
      <c r="SFK163" s="137"/>
      <c r="SFL163" s="137"/>
      <c r="SFM163" s="137"/>
      <c r="SFN163" s="137"/>
      <c r="SFO163" s="137"/>
      <c r="SFP163" s="137"/>
      <c r="SFQ163" s="137"/>
      <c r="SFR163" s="137"/>
      <c r="SFS163" s="137"/>
      <c r="SFT163" s="137"/>
      <c r="SFU163" s="137"/>
      <c r="SFV163" s="137"/>
      <c r="SFW163" s="137"/>
      <c r="SFX163" s="137"/>
      <c r="SFY163" s="137"/>
      <c r="SFZ163" s="137"/>
      <c r="SGA163" s="137"/>
      <c r="SGB163" s="137"/>
      <c r="SGC163" s="137"/>
      <c r="SGD163" s="137"/>
      <c r="SGE163" s="137"/>
      <c r="SGF163" s="137"/>
      <c r="SGG163" s="137"/>
      <c r="SGH163" s="137"/>
      <c r="SGI163" s="137"/>
      <c r="SGJ163" s="137"/>
      <c r="SGK163" s="137"/>
      <c r="SGL163" s="137"/>
      <c r="SGM163" s="137"/>
      <c r="SGN163" s="137"/>
      <c r="SGO163" s="137"/>
      <c r="SGP163" s="137"/>
      <c r="SGQ163" s="137"/>
      <c r="SGR163" s="137"/>
      <c r="SGS163" s="137"/>
      <c r="SGT163" s="137"/>
      <c r="SGU163" s="137"/>
      <c r="SGV163" s="137"/>
      <c r="SGW163" s="137"/>
      <c r="SGX163" s="137"/>
      <c r="SGY163" s="137"/>
      <c r="SGZ163" s="137"/>
      <c r="SHA163" s="137"/>
      <c r="SHB163" s="137"/>
      <c r="SHC163" s="137"/>
      <c r="SHD163" s="137"/>
      <c r="SHE163" s="137"/>
      <c r="SHF163" s="137"/>
      <c r="SHG163" s="137"/>
      <c r="SHH163" s="137"/>
      <c r="SHI163" s="137"/>
      <c r="SHJ163" s="137"/>
      <c r="SHK163" s="137"/>
      <c r="SHL163" s="137"/>
      <c r="SHM163" s="137"/>
      <c r="SHN163" s="137"/>
      <c r="SHO163" s="137"/>
      <c r="SHP163" s="137"/>
      <c r="SHQ163" s="137"/>
      <c r="SHR163" s="137"/>
      <c r="SHS163" s="137"/>
      <c r="SHT163" s="137"/>
      <c r="SHU163" s="137"/>
      <c r="SHV163" s="137"/>
      <c r="SHW163" s="137"/>
      <c r="SHX163" s="137"/>
      <c r="SHY163" s="137"/>
      <c r="SHZ163" s="137"/>
      <c r="SIA163" s="137"/>
      <c r="SIB163" s="137"/>
      <c r="SIC163" s="137"/>
      <c r="SID163" s="137"/>
      <c r="SIE163" s="137"/>
      <c r="SIF163" s="137"/>
      <c r="SIG163" s="137"/>
      <c r="SIH163" s="137"/>
      <c r="SII163" s="137"/>
      <c r="SIJ163" s="137"/>
      <c r="SIK163" s="137"/>
      <c r="SIL163" s="137"/>
      <c r="SIM163" s="137"/>
      <c r="SIN163" s="137"/>
      <c r="SIO163" s="137"/>
      <c r="SIP163" s="137"/>
      <c r="SIQ163" s="137"/>
      <c r="SIR163" s="137"/>
      <c r="SIS163" s="137"/>
      <c r="SIT163" s="137"/>
      <c r="SIU163" s="137"/>
      <c r="SIV163" s="137"/>
      <c r="SIW163" s="137"/>
      <c r="SIX163" s="137"/>
      <c r="SIY163" s="137"/>
      <c r="SIZ163" s="137"/>
      <c r="SJA163" s="137"/>
      <c r="SJB163" s="137"/>
      <c r="SJC163" s="137"/>
      <c r="SJD163" s="137"/>
      <c r="SJE163" s="137"/>
      <c r="SJF163" s="137"/>
      <c r="SJG163" s="137"/>
      <c r="SJH163" s="137"/>
      <c r="SJI163" s="137"/>
      <c r="SJJ163" s="137"/>
      <c r="SJK163" s="137"/>
      <c r="SJL163" s="137"/>
      <c r="SJM163" s="137"/>
      <c r="SJN163" s="137"/>
      <c r="SJO163" s="137"/>
      <c r="SJP163" s="137"/>
      <c r="SJQ163" s="137"/>
      <c r="SJR163" s="137"/>
      <c r="SJS163" s="137"/>
      <c r="SJT163" s="137"/>
      <c r="SJU163" s="137"/>
      <c r="SJV163" s="137"/>
      <c r="SJW163" s="137"/>
      <c r="SJX163" s="137"/>
      <c r="SJY163" s="137"/>
      <c r="SJZ163" s="137"/>
      <c r="SKA163" s="137"/>
      <c r="SKB163" s="137"/>
      <c r="SKC163" s="137"/>
      <c r="SKD163" s="137"/>
      <c r="SKE163" s="137"/>
      <c r="SKF163" s="137"/>
      <c r="SKG163" s="137"/>
      <c r="SKH163" s="137"/>
      <c r="SKI163" s="137"/>
      <c r="SKJ163" s="137"/>
      <c r="SKK163" s="137"/>
      <c r="SKL163" s="137"/>
      <c r="SKM163" s="137"/>
      <c r="SKN163" s="137"/>
      <c r="SKO163" s="137"/>
      <c r="SKP163" s="137"/>
      <c r="SKQ163" s="137"/>
      <c r="SKR163" s="137"/>
      <c r="SKS163" s="137"/>
      <c r="SKT163" s="137"/>
      <c r="SKU163" s="137"/>
      <c r="SKV163" s="137"/>
      <c r="SKW163" s="137"/>
      <c r="SKX163" s="137"/>
      <c r="SKY163" s="137"/>
      <c r="SKZ163" s="137"/>
      <c r="SLA163" s="137"/>
      <c r="SLB163" s="137"/>
      <c r="SLC163" s="137"/>
      <c r="SLD163" s="137"/>
      <c r="SLE163" s="137"/>
      <c r="SLF163" s="137"/>
      <c r="SLG163" s="137"/>
      <c r="SLH163" s="137"/>
      <c r="SLI163" s="137"/>
      <c r="SLJ163" s="137"/>
      <c r="SLK163" s="137"/>
      <c r="SLL163" s="137"/>
      <c r="SLM163" s="137"/>
      <c r="SLN163" s="137"/>
      <c r="SLO163" s="137"/>
      <c r="SLP163" s="137"/>
      <c r="SLQ163" s="137"/>
      <c r="SLR163" s="137"/>
      <c r="SLS163" s="137"/>
      <c r="SLT163" s="137"/>
      <c r="SLU163" s="137"/>
      <c r="SLV163" s="137"/>
      <c r="SLW163" s="137"/>
      <c r="SLX163" s="137"/>
      <c r="SLY163" s="137"/>
      <c r="SLZ163" s="137"/>
      <c r="SMA163" s="137"/>
      <c r="SMB163" s="137"/>
      <c r="SMC163" s="137"/>
      <c r="SMD163" s="137"/>
      <c r="SME163" s="137"/>
      <c r="SMF163" s="137"/>
      <c r="SMG163" s="137"/>
      <c r="SMH163" s="137"/>
      <c r="SMI163" s="137"/>
      <c r="SMJ163" s="137"/>
      <c r="SMK163" s="137"/>
      <c r="SML163" s="137"/>
      <c r="SMM163" s="137"/>
      <c r="SMN163" s="137"/>
      <c r="SMO163" s="137"/>
      <c r="SMP163" s="137"/>
      <c r="SMQ163" s="137"/>
      <c r="SMR163" s="137"/>
      <c r="SMS163" s="137"/>
      <c r="SMT163" s="137"/>
      <c r="SMU163" s="137"/>
      <c r="SMV163" s="137"/>
      <c r="SMW163" s="137"/>
      <c r="SMX163" s="137"/>
      <c r="SMY163" s="137"/>
      <c r="SMZ163" s="137"/>
      <c r="SNA163" s="137"/>
      <c r="SNB163" s="137"/>
      <c r="SNC163" s="137"/>
      <c r="SND163" s="137"/>
      <c r="SNE163" s="137"/>
      <c r="SNF163" s="137"/>
      <c r="SNG163" s="137"/>
      <c r="SNH163" s="137"/>
      <c r="SNI163" s="137"/>
      <c r="SNJ163" s="137"/>
      <c r="SNK163" s="137"/>
      <c r="SNL163" s="137"/>
      <c r="SNM163" s="137"/>
      <c r="SNN163" s="137"/>
      <c r="SNO163" s="137"/>
      <c r="SNP163" s="137"/>
      <c r="SNQ163" s="137"/>
      <c r="SNR163" s="137"/>
      <c r="SNS163" s="137"/>
      <c r="SNT163" s="137"/>
      <c r="SNU163" s="137"/>
      <c r="SNV163" s="137"/>
      <c r="SNW163" s="137"/>
      <c r="SNX163" s="137"/>
      <c r="SNY163" s="137"/>
      <c r="SNZ163" s="137"/>
      <c r="SOA163" s="137"/>
      <c r="SOB163" s="137"/>
      <c r="SOC163" s="137"/>
      <c r="SOD163" s="137"/>
      <c r="SOE163" s="137"/>
      <c r="SOF163" s="137"/>
      <c r="SOG163" s="137"/>
      <c r="SOH163" s="137"/>
      <c r="SOI163" s="137"/>
      <c r="SOJ163" s="137"/>
      <c r="SOK163" s="137"/>
      <c r="SOL163" s="137"/>
      <c r="SOM163" s="137"/>
      <c r="SON163" s="137"/>
      <c r="SOO163" s="137"/>
      <c r="SOP163" s="137"/>
      <c r="SOQ163" s="137"/>
      <c r="SOR163" s="137"/>
      <c r="SOS163" s="137"/>
      <c r="SOT163" s="137"/>
      <c r="SOU163" s="137"/>
      <c r="SOV163" s="137"/>
      <c r="SOW163" s="137"/>
      <c r="SOX163" s="137"/>
      <c r="SOY163" s="137"/>
      <c r="SOZ163" s="137"/>
      <c r="SPA163" s="137"/>
      <c r="SPB163" s="137"/>
      <c r="SPC163" s="137"/>
      <c r="SPD163" s="137"/>
      <c r="SPE163" s="137"/>
      <c r="SPF163" s="137"/>
      <c r="SPG163" s="137"/>
      <c r="SPH163" s="137"/>
      <c r="SPI163" s="137"/>
      <c r="SPJ163" s="137"/>
      <c r="SPK163" s="137"/>
      <c r="SPL163" s="137"/>
      <c r="SPM163" s="137"/>
      <c r="SPN163" s="137"/>
      <c r="SPO163" s="137"/>
      <c r="SPP163" s="137"/>
      <c r="SPQ163" s="137"/>
      <c r="SPR163" s="137"/>
      <c r="SPS163" s="137"/>
      <c r="SPT163" s="137"/>
      <c r="SPU163" s="137"/>
      <c r="SPV163" s="137"/>
      <c r="SPW163" s="137"/>
      <c r="SPX163" s="137"/>
      <c r="SPY163" s="137"/>
      <c r="SPZ163" s="137"/>
      <c r="SQA163" s="137"/>
      <c r="SQB163" s="137"/>
      <c r="SQC163" s="137"/>
      <c r="SQD163" s="137"/>
      <c r="SQE163" s="137"/>
      <c r="SQF163" s="137"/>
      <c r="SQG163" s="137"/>
      <c r="SQH163" s="137"/>
      <c r="SQI163" s="137"/>
      <c r="SQJ163" s="137"/>
      <c r="SQK163" s="137"/>
      <c r="SQL163" s="137"/>
      <c r="SQM163" s="137"/>
      <c r="SQN163" s="137"/>
      <c r="SQO163" s="137"/>
      <c r="SQP163" s="137"/>
      <c r="SQQ163" s="137"/>
      <c r="SQR163" s="137"/>
      <c r="SQS163" s="137"/>
      <c r="SQT163" s="137"/>
      <c r="SQU163" s="137"/>
      <c r="SQV163" s="137"/>
      <c r="SQW163" s="137"/>
      <c r="SQX163" s="137"/>
      <c r="SQY163" s="137"/>
      <c r="SQZ163" s="137"/>
      <c r="SRA163" s="137"/>
      <c r="SRB163" s="137"/>
      <c r="SRC163" s="137"/>
      <c r="SRD163" s="137"/>
      <c r="SRE163" s="137"/>
      <c r="SRF163" s="137"/>
      <c r="SRG163" s="137"/>
      <c r="SRH163" s="137"/>
      <c r="SRI163" s="137"/>
      <c r="SRJ163" s="137"/>
      <c r="SRK163" s="137"/>
      <c r="SRL163" s="137"/>
      <c r="SRM163" s="137"/>
      <c r="SRN163" s="137"/>
      <c r="SRO163" s="137"/>
      <c r="SRP163" s="137"/>
      <c r="SRQ163" s="137"/>
      <c r="SRR163" s="137"/>
      <c r="SRS163" s="137"/>
      <c r="SRT163" s="137"/>
      <c r="SRU163" s="137"/>
      <c r="SRV163" s="137"/>
      <c r="SRW163" s="137"/>
      <c r="SRX163" s="137"/>
      <c r="SRY163" s="137"/>
      <c r="SRZ163" s="137"/>
      <c r="SSA163" s="137"/>
      <c r="SSB163" s="137"/>
      <c r="SSC163" s="137"/>
      <c r="SSD163" s="137"/>
      <c r="SSE163" s="137"/>
      <c r="SSF163" s="137"/>
      <c r="SSG163" s="137"/>
      <c r="SSH163" s="137"/>
      <c r="SSI163" s="137"/>
      <c r="SSJ163" s="137"/>
      <c r="SSK163" s="137"/>
      <c r="SSL163" s="137"/>
      <c r="SSM163" s="137"/>
      <c r="SSN163" s="137"/>
      <c r="SSO163" s="137"/>
      <c r="SSP163" s="137"/>
      <c r="SSQ163" s="137"/>
      <c r="SSR163" s="137"/>
      <c r="SSS163" s="137"/>
      <c r="SST163" s="137"/>
      <c r="SSU163" s="137"/>
      <c r="SSV163" s="137"/>
      <c r="SSW163" s="137"/>
      <c r="SSX163" s="137"/>
      <c r="SSY163" s="137"/>
      <c r="SSZ163" s="137"/>
      <c r="STA163" s="137"/>
      <c r="STB163" s="137"/>
      <c r="STC163" s="137"/>
      <c r="STD163" s="137"/>
      <c r="STE163" s="137"/>
      <c r="STF163" s="137"/>
      <c r="STG163" s="137"/>
      <c r="STH163" s="137"/>
      <c r="STI163" s="137"/>
      <c r="STJ163" s="137"/>
      <c r="STK163" s="137"/>
      <c r="STL163" s="137"/>
      <c r="STM163" s="137"/>
      <c r="STN163" s="137"/>
      <c r="STO163" s="137"/>
      <c r="STP163" s="137"/>
      <c r="STQ163" s="137"/>
      <c r="STR163" s="137"/>
      <c r="STS163" s="137"/>
      <c r="STT163" s="137"/>
      <c r="STU163" s="137"/>
      <c r="STV163" s="137"/>
      <c r="STW163" s="137"/>
      <c r="STX163" s="137"/>
      <c r="STY163" s="137"/>
      <c r="STZ163" s="137"/>
      <c r="SUA163" s="137"/>
      <c r="SUB163" s="137"/>
      <c r="SUC163" s="137"/>
      <c r="SUD163" s="137"/>
      <c r="SUE163" s="137"/>
      <c r="SUF163" s="137"/>
      <c r="SUG163" s="137"/>
      <c r="SUH163" s="137"/>
      <c r="SUI163" s="137"/>
      <c r="SUJ163" s="137"/>
      <c r="SUK163" s="137"/>
      <c r="SUL163" s="137"/>
      <c r="SUM163" s="137"/>
      <c r="SUN163" s="137"/>
      <c r="SUO163" s="137"/>
      <c r="SUP163" s="137"/>
      <c r="SUQ163" s="137"/>
      <c r="SUR163" s="137"/>
      <c r="SUS163" s="137"/>
      <c r="SUT163" s="137"/>
      <c r="SUU163" s="137"/>
      <c r="SUV163" s="137"/>
      <c r="SUW163" s="137"/>
      <c r="SUX163" s="137"/>
      <c r="SUY163" s="137"/>
      <c r="SUZ163" s="137"/>
      <c r="SVA163" s="137"/>
      <c r="SVB163" s="137"/>
      <c r="SVC163" s="137"/>
      <c r="SVD163" s="137"/>
      <c r="SVE163" s="137"/>
      <c r="SVF163" s="137"/>
      <c r="SVG163" s="137"/>
      <c r="SVH163" s="137"/>
      <c r="SVI163" s="137"/>
      <c r="SVJ163" s="137"/>
      <c r="SVK163" s="137"/>
      <c r="SVL163" s="137"/>
      <c r="SVM163" s="137"/>
      <c r="SVN163" s="137"/>
      <c r="SVO163" s="137"/>
      <c r="SVP163" s="137"/>
      <c r="SVQ163" s="137"/>
      <c r="SVR163" s="137"/>
      <c r="SVS163" s="137"/>
      <c r="SVT163" s="137"/>
      <c r="SVU163" s="137"/>
      <c r="SVV163" s="137"/>
      <c r="SVW163" s="137"/>
      <c r="SVX163" s="137"/>
      <c r="SVY163" s="137"/>
      <c r="SVZ163" s="137"/>
      <c r="SWA163" s="137"/>
      <c r="SWB163" s="137"/>
      <c r="SWC163" s="137"/>
      <c r="SWD163" s="137"/>
      <c r="SWE163" s="137"/>
      <c r="SWF163" s="137"/>
      <c r="SWG163" s="137"/>
      <c r="SWH163" s="137"/>
      <c r="SWI163" s="137"/>
      <c r="SWJ163" s="137"/>
      <c r="SWK163" s="137"/>
      <c r="SWL163" s="137"/>
      <c r="SWM163" s="137"/>
      <c r="SWN163" s="137"/>
      <c r="SWO163" s="137"/>
      <c r="SWP163" s="137"/>
      <c r="SWQ163" s="137"/>
      <c r="SWR163" s="137"/>
      <c r="SWS163" s="137"/>
      <c r="SWT163" s="137"/>
      <c r="SWU163" s="137"/>
      <c r="SWV163" s="137"/>
      <c r="SWW163" s="137"/>
      <c r="SWX163" s="137"/>
      <c r="SWY163" s="137"/>
      <c r="SWZ163" s="137"/>
      <c r="SXA163" s="137"/>
      <c r="SXB163" s="137"/>
      <c r="SXC163" s="137"/>
      <c r="SXD163" s="137"/>
      <c r="SXE163" s="137"/>
      <c r="SXF163" s="137"/>
      <c r="SXG163" s="137"/>
      <c r="SXH163" s="137"/>
      <c r="SXI163" s="137"/>
      <c r="SXJ163" s="137"/>
      <c r="SXK163" s="137"/>
      <c r="SXL163" s="137"/>
      <c r="SXM163" s="137"/>
      <c r="SXN163" s="137"/>
      <c r="SXO163" s="137"/>
      <c r="SXP163" s="137"/>
      <c r="SXQ163" s="137"/>
      <c r="SXR163" s="137"/>
      <c r="SXS163" s="137"/>
      <c r="SXT163" s="137"/>
      <c r="SXU163" s="137"/>
      <c r="SXV163" s="137"/>
      <c r="SXW163" s="137"/>
      <c r="SXX163" s="137"/>
      <c r="SXY163" s="137"/>
      <c r="SXZ163" s="137"/>
      <c r="SYA163" s="137"/>
      <c r="SYB163" s="137"/>
      <c r="SYC163" s="137"/>
      <c r="SYD163" s="137"/>
      <c r="SYE163" s="137"/>
      <c r="SYF163" s="137"/>
      <c r="SYG163" s="137"/>
      <c r="SYH163" s="137"/>
      <c r="SYI163" s="137"/>
      <c r="SYJ163" s="137"/>
      <c r="SYK163" s="137"/>
      <c r="SYL163" s="137"/>
      <c r="SYM163" s="137"/>
      <c r="SYN163" s="137"/>
      <c r="SYO163" s="137"/>
      <c r="SYP163" s="137"/>
      <c r="SYQ163" s="137"/>
      <c r="SYR163" s="137"/>
      <c r="SYS163" s="137"/>
      <c r="SYT163" s="137"/>
      <c r="SYU163" s="137"/>
      <c r="SYV163" s="137"/>
      <c r="SYW163" s="137"/>
      <c r="SYX163" s="137"/>
      <c r="SYY163" s="137"/>
      <c r="SYZ163" s="137"/>
      <c r="SZA163" s="137"/>
      <c r="SZB163" s="137"/>
      <c r="SZC163" s="137"/>
      <c r="SZD163" s="137"/>
      <c r="SZE163" s="137"/>
      <c r="SZF163" s="137"/>
      <c r="SZG163" s="137"/>
      <c r="SZH163" s="137"/>
      <c r="SZI163" s="137"/>
      <c r="SZJ163" s="137"/>
      <c r="SZK163" s="137"/>
      <c r="SZL163" s="137"/>
      <c r="SZM163" s="137"/>
      <c r="SZN163" s="137"/>
      <c r="SZO163" s="137"/>
      <c r="SZP163" s="137"/>
      <c r="SZQ163" s="137"/>
      <c r="SZR163" s="137"/>
      <c r="SZS163" s="137"/>
      <c r="SZT163" s="137"/>
      <c r="SZU163" s="137"/>
      <c r="SZV163" s="137"/>
      <c r="SZW163" s="137"/>
      <c r="SZX163" s="137"/>
      <c r="SZY163" s="137"/>
      <c r="SZZ163" s="137"/>
      <c r="TAA163" s="137"/>
      <c r="TAB163" s="137"/>
      <c r="TAC163" s="137"/>
      <c r="TAD163" s="137"/>
      <c r="TAE163" s="137"/>
      <c r="TAF163" s="137"/>
      <c r="TAG163" s="137"/>
      <c r="TAH163" s="137"/>
      <c r="TAI163" s="137"/>
      <c r="TAJ163" s="137"/>
      <c r="TAK163" s="137"/>
      <c r="TAL163" s="137"/>
      <c r="TAM163" s="137"/>
      <c r="TAN163" s="137"/>
      <c r="TAO163" s="137"/>
      <c r="TAP163" s="137"/>
      <c r="TAQ163" s="137"/>
      <c r="TAR163" s="137"/>
      <c r="TAS163" s="137"/>
      <c r="TAT163" s="137"/>
      <c r="TAU163" s="137"/>
      <c r="TAV163" s="137"/>
      <c r="TAW163" s="137"/>
      <c r="TAX163" s="137"/>
      <c r="TAY163" s="137"/>
      <c r="TAZ163" s="137"/>
      <c r="TBA163" s="137"/>
      <c r="TBB163" s="137"/>
      <c r="TBC163" s="137"/>
      <c r="TBD163" s="137"/>
      <c r="TBE163" s="137"/>
      <c r="TBF163" s="137"/>
      <c r="TBG163" s="137"/>
      <c r="TBH163" s="137"/>
      <c r="TBI163" s="137"/>
      <c r="TBJ163" s="137"/>
      <c r="TBK163" s="137"/>
      <c r="TBL163" s="137"/>
      <c r="TBM163" s="137"/>
      <c r="TBN163" s="137"/>
      <c r="TBO163" s="137"/>
      <c r="TBP163" s="137"/>
      <c r="TBQ163" s="137"/>
      <c r="TBR163" s="137"/>
      <c r="TBS163" s="137"/>
      <c r="TBT163" s="137"/>
      <c r="TBU163" s="137"/>
      <c r="TBV163" s="137"/>
      <c r="TBW163" s="137"/>
      <c r="TBX163" s="137"/>
      <c r="TBY163" s="137"/>
      <c r="TBZ163" s="137"/>
      <c r="TCA163" s="137"/>
      <c r="TCB163" s="137"/>
      <c r="TCC163" s="137"/>
      <c r="TCD163" s="137"/>
      <c r="TCE163" s="137"/>
      <c r="TCF163" s="137"/>
      <c r="TCG163" s="137"/>
      <c r="TCH163" s="137"/>
      <c r="TCI163" s="137"/>
      <c r="TCJ163" s="137"/>
      <c r="TCK163" s="137"/>
      <c r="TCL163" s="137"/>
      <c r="TCM163" s="137"/>
      <c r="TCN163" s="137"/>
      <c r="TCO163" s="137"/>
      <c r="TCP163" s="137"/>
      <c r="TCQ163" s="137"/>
      <c r="TCR163" s="137"/>
      <c r="TCS163" s="137"/>
      <c r="TCT163" s="137"/>
      <c r="TCU163" s="137"/>
      <c r="TCV163" s="137"/>
      <c r="TCW163" s="137"/>
      <c r="TCX163" s="137"/>
      <c r="TCY163" s="137"/>
      <c r="TCZ163" s="137"/>
      <c r="TDA163" s="137"/>
      <c r="TDB163" s="137"/>
      <c r="TDC163" s="137"/>
      <c r="TDD163" s="137"/>
      <c r="TDE163" s="137"/>
      <c r="TDF163" s="137"/>
      <c r="TDG163" s="137"/>
      <c r="TDH163" s="137"/>
      <c r="TDI163" s="137"/>
      <c r="TDJ163" s="137"/>
      <c r="TDK163" s="137"/>
      <c r="TDL163" s="137"/>
      <c r="TDM163" s="137"/>
      <c r="TDN163" s="137"/>
      <c r="TDO163" s="137"/>
      <c r="TDP163" s="137"/>
      <c r="TDQ163" s="137"/>
      <c r="TDR163" s="137"/>
      <c r="TDS163" s="137"/>
      <c r="TDT163" s="137"/>
      <c r="TDU163" s="137"/>
      <c r="TDV163" s="137"/>
      <c r="TDW163" s="137"/>
      <c r="TDX163" s="137"/>
      <c r="TDY163" s="137"/>
      <c r="TDZ163" s="137"/>
      <c r="TEA163" s="137"/>
      <c r="TEB163" s="137"/>
      <c r="TEC163" s="137"/>
      <c r="TED163" s="137"/>
      <c r="TEE163" s="137"/>
      <c r="TEF163" s="137"/>
      <c r="TEG163" s="137"/>
      <c r="TEH163" s="137"/>
      <c r="TEI163" s="137"/>
      <c r="TEJ163" s="137"/>
      <c r="TEK163" s="137"/>
      <c r="TEL163" s="137"/>
      <c r="TEM163" s="137"/>
      <c r="TEN163" s="137"/>
      <c r="TEO163" s="137"/>
      <c r="TEP163" s="137"/>
      <c r="TEQ163" s="137"/>
      <c r="TER163" s="137"/>
      <c r="TES163" s="137"/>
      <c r="TET163" s="137"/>
      <c r="TEU163" s="137"/>
      <c r="TEV163" s="137"/>
      <c r="TEW163" s="137"/>
      <c r="TEX163" s="137"/>
      <c r="TEY163" s="137"/>
      <c r="TEZ163" s="137"/>
      <c r="TFA163" s="137"/>
      <c r="TFB163" s="137"/>
      <c r="TFC163" s="137"/>
      <c r="TFD163" s="137"/>
      <c r="TFE163" s="137"/>
      <c r="TFF163" s="137"/>
      <c r="TFG163" s="137"/>
      <c r="TFH163" s="137"/>
      <c r="TFI163" s="137"/>
      <c r="TFJ163" s="137"/>
      <c r="TFK163" s="137"/>
      <c r="TFL163" s="137"/>
      <c r="TFM163" s="137"/>
      <c r="TFN163" s="137"/>
      <c r="TFO163" s="137"/>
      <c r="TFP163" s="137"/>
      <c r="TFQ163" s="137"/>
      <c r="TFR163" s="137"/>
      <c r="TFS163" s="137"/>
      <c r="TFT163" s="137"/>
      <c r="TFU163" s="137"/>
      <c r="TFV163" s="137"/>
      <c r="TFW163" s="137"/>
      <c r="TFX163" s="137"/>
      <c r="TFY163" s="137"/>
      <c r="TFZ163" s="137"/>
      <c r="TGA163" s="137"/>
      <c r="TGB163" s="137"/>
      <c r="TGC163" s="137"/>
      <c r="TGD163" s="137"/>
      <c r="TGE163" s="137"/>
      <c r="TGF163" s="137"/>
      <c r="TGG163" s="137"/>
      <c r="TGH163" s="137"/>
      <c r="TGI163" s="137"/>
      <c r="TGJ163" s="137"/>
      <c r="TGK163" s="137"/>
      <c r="TGL163" s="137"/>
      <c r="TGM163" s="137"/>
      <c r="TGN163" s="137"/>
      <c r="TGO163" s="137"/>
      <c r="TGP163" s="137"/>
      <c r="TGQ163" s="137"/>
      <c r="TGR163" s="137"/>
      <c r="TGS163" s="137"/>
      <c r="TGT163" s="137"/>
      <c r="TGU163" s="137"/>
      <c r="TGV163" s="137"/>
      <c r="TGW163" s="137"/>
      <c r="TGX163" s="137"/>
      <c r="TGY163" s="137"/>
      <c r="TGZ163" s="137"/>
      <c r="THA163" s="137"/>
      <c r="THB163" s="137"/>
      <c r="THC163" s="137"/>
      <c r="THD163" s="137"/>
      <c r="THE163" s="137"/>
      <c r="THF163" s="137"/>
      <c r="THG163" s="137"/>
      <c r="THH163" s="137"/>
      <c r="THI163" s="137"/>
      <c r="THJ163" s="137"/>
      <c r="THK163" s="137"/>
      <c r="THL163" s="137"/>
      <c r="THM163" s="137"/>
      <c r="THN163" s="137"/>
      <c r="THO163" s="137"/>
      <c r="THP163" s="137"/>
      <c r="THQ163" s="137"/>
      <c r="THR163" s="137"/>
      <c r="THS163" s="137"/>
      <c r="THT163" s="137"/>
      <c r="THU163" s="137"/>
      <c r="THV163" s="137"/>
      <c r="THW163" s="137"/>
      <c r="THX163" s="137"/>
      <c r="THY163" s="137"/>
      <c r="THZ163" s="137"/>
      <c r="TIA163" s="137"/>
      <c r="TIB163" s="137"/>
      <c r="TIC163" s="137"/>
      <c r="TID163" s="137"/>
      <c r="TIE163" s="137"/>
      <c r="TIF163" s="137"/>
      <c r="TIG163" s="137"/>
      <c r="TIH163" s="137"/>
      <c r="TII163" s="137"/>
      <c r="TIJ163" s="137"/>
      <c r="TIK163" s="137"/>
      <c r="TIL163" s="137"/>
      <c r="TIM163" s="137"/>
      <c r="TIN163" s="137"/>
      <c r="TIO163" s="137"/>
      <c r="TIP163" s="137"/>
      <c r="TIQ163" s="137"/>
      <c r="TIR163" s="137"/>
      <c r="TIS163" s="137"/>
      <c r="TIT163" s="137"/>
      <c r="TIU163" s="137"/>
      <c r="TIV163" s="137"/>
      <c r="TIW163" s="137"/>
      <c r="TIX163" s="137"/>
      <c r="TIY163" s="137"/>
      <c r="TIZ163" s="137"/>
      <c r="TJA163" s="137"/>
      <c r="TJB163" s="137"/>
      <c r="TJC163" s="137"/>
      <c r="TJD163" s="137"/>
      <c r="TJE163" s="137"/>
      <c r="TJF163" s="137"/>
      <c r="TJG163" s="137"/>
      <c r="TJH163" s="137"/>
      <c r="TJI163" s="137"/>
      <c r="TJJ163" s="137"/>
      <c r="TJK163" s="137"/>
      <c r="TJL163" s="137"/>
      <c r="TJM163" s="137"/>
      <c r="TJN163" s="137"/>
      <c r="TJO163" s="137"/>
      <c r="TJP163" s="137"/>
      <c r="TJQ163" s="137"/>
      <c r="TJR163" s="137"/>
      <c r="TJS163" s="137"/>
      <c r="TJT163" s="137"/>
      <c r="TJU163" s="137"/>
      <c r="TJV163" s="137"/>
      <c r="TJW163" s="137"/>
      <c r="TJX163" s="137"/>
      <c r="TJY163" s="137"/>
      <c r="TJZ163" s="137"/>
      <c r="TKA163" s="137"/>
      <c r="TKB163" s="137"/>
      <c r="TKC163" s="137"/>
      <c r="TKD163" s="137"/>
      <c r="TKE163" s="137"/>
      <c r="TKF163" s="137"/>
      <c r="TKG163" s="137"/>
      <c r="TKH163" s="137"/>
      <c r="TKI163" s="137"/>
      <c r="TKJ163" s="137"/>
      <c r="TKK163" s="137"/>
      <c r="TKL163" s="137"/>
      <c r="TKM163" s="137"/>
      <c r="TKN163" s="137"/>
      <c r="TKO163" s="137"/>
      <c r="TKP163" s="137"/>
      <c r="TKQ163" s="137"/>
      <c r="TKR163" s="137"/>
      <c r="TKS163" s="137"/>
      <c r="TKT163" s="137"/>
      <c r="TKU163" s="137"/>
      <c r="TKV163" s="137"/>
      <c r="TKW163" s="137"/>
      <c r="TKX163" s="137"/>
      <c r="TKY163" s="137"/>
      <c r="TKZ163" s="137"/>
      <c r="TLA163" s="137"/>
      <c r="TLB163" s="137"/>
      <c r="TLC163" s="137"/>
      <c r="TLD163" s="137"/>
      <c r="TLE163" s="137"/>
      <c r="TLF163" s="137"/>
      <c r="TLG163" s="137"/>
      <c r="TLH163" s="137"/>
      <c r="TLI163" s="137"/>
      <c r="TLJ163" s="137"/>
      <c r="TLK163" s="137"/>
      <c r="TLL163" s="137"/>
      <c r="TLM163" s="137"/>
      <c r="TLN163" s="137"/>
      <c r="TLO163" s="137"/>
      <c r="TLP163" s="137"/>
      <c r="TLQ163" s="137"/>
      <c r="TLR163" s="137"/>
      <c r="TLS163" s="137"/>
      <c r="TLT163" s="137"/>
      <c r="TLU163" s="137"/>
      <c r="TLV163" s="137"/>
      <c r="TLW163" s="137"/>
      <c r="TLX163" s="137"/>
      <c r="TLY163" s="137"/>
      <c r="TLZ163" s="137"/>
      <c r="TMA163" s="137"/>
      <c r="TMB163" s="137"/>
      <c r="TMC163" s="137"/>
      <c r="TMD163" s="137"/>
      <c r="TME163" s="137"/>
      <c r="TMF163" s="137"/>
      <c r="TMG163" s="137"/>
      <c r="TMH163" s="137"/>
      <c r="TMI163" s="137"/>
      <c r="TMJ163" s="137"/>
      <c r="TMK163" s="137"/>
      <c r="TML163" s="137"/>
      <c r="TMM163" s="137"/>
      <c r="TMN163" s="137"/>
      <c r="TMO163" s="137"/>
      <c r="TMP163" s="137"/>
      <c r="TMQ163" s="137"/>
      <c r="TMR163" s="137"/>
      <c r="TMS163" s="137"/>
      <c r="TMT163" s="137"/>
      <c r="TMU163" s="137"/>
      <c r="TMV163" s="137"/>
      <c r="TMW163" s="137"/>
      <c r="TMX163" s="137"/>
      <c r="TMY163" s="137"/>
      <c r="TMZ163" s="137"/>
      <c r="TNA163" s="137"/>
      <c r="TNB163" s="137"/>
      <c r="TNC163" s="137"/>
      <c r="TND163" s="137"/>
      <c r="TNE163" s="137"/>
      <c r="TNF163" s="137"/>
      <c r="TNG163" s="137"/>
      <c r="TNH163" s="137"/>
      <c r="TNI163" s="137"/>
      <c r="TNJ163" s="137"/>
      <c r="TNK163" s="137"/>
      <c r="TNL163" s="137"/>
      <c r="TNM163" s="137"/>
      <c r="TNN163" s="137"/>
      <c r="TNO163" s="137"/>
      <c r="TNP163" s="137"/>
      <c r="TNQ163" s="137"/>
      <c r="TNR163" s="137"/>
      <c r="TNS163" s="137"/>
      <c r="TNT163" s="137"/>
      <c r="TNU163" s="137"/>
      <c r="TNV163" s="137"/>
      <c r="TNW163" s="137"/>
      <c r="TNX163" s="137"/>
      <c r="TNY163" s="137"/>
      <c r="TNZ163" s="137"/>
      <c r="TOA163" s="137"/>
      <c r="TOB163" s="137"/>
      <c r="TOC163" s="137"/>
      <c r="TOD163" s="137"/>
      <c r="TOE163" s="137"/>
      <c r="TOF163" s="137"/>
      <c r="TOG163" s="137"/>
      <c r="TOH163" s="137"/>
      <c r="TOI163" s="137"/>
      <c r="TOJ163" s="137"/>
      <c r="TOK163" s="137"/>
      <c r="TOL163" s="137"/>
      <c r="TOM163" s="137"/>
      <c r="TON163" s="137"/>
      <c r="TOO163" s="137"/>
      <c r="TOP163" s="137"/>
      <c r="TOQ163" s="137"/>
      <c r="TOR163" s="137"/>
      <c r="TOS163" s="137"/>
      <c r="TOT163" s="137"/>
      <c r="TOU163" s="137"/>
      <c r="TOV163" s="137"/>
      <c r="TOW163" s="137"/>
      <c r="TOX163" s="137"/>
      <c r="TOY163" s="137"/>
      <c r="TOZ163" s="137"/>
      <c r="TPA163" s="137"/>
      <c r="TPB163" s="137"/>
      <c r="TPC163" s="137"/>
      <c r="TPD163" s="137"/>
      <c r="TPE163" s="137"/>
      <c r="TPF163" s="137"/>
      <c r="TPG163" s="137"/>
      <c r="TPH163" s="137"/>
      <c r="TPI163" s="137"/>
      <c r="TPJ163" s="137"/>
      <c r="TPK163" s="137"/>
      <c r="TPL163" s="137"/>
      <c r="TPM163" s="137"/>
      <c r="TPN163" s="137"/>
      <c r="TPO163" s="137"/>
      <c r="TPP163" s="137"/>
      <c r="TPQ163" s="137"/>
      <c r="TPR163" s="137"/>
      <c r="TPS163" s="137"/>
      <c r="TPT163" s="137"/>
      <c r="TPU163" s="137"/>
      <c r="TPV163" s="137"/>
      <c r="TPW163" s="137"/>
      <c r="TPX163" s="137"/>
      <c r="TPY163" s="137"/>
      <c r="TPZ163" s="137"/>
      <c r="TQA163" s="137"/>
      <c r="TQB163" s="137"/>
      <c r="TQC163" s="137"/>
      <c r="TQD163" s="137"/>
      <c r="TQE163" s="137"/>
      <c r="TQF163" s="137"/>
      <c r="TQG163" s="137"/>
      <c r="TQH163" s="137"/>
      <c r="TQI163" s="137"/>
      <c r="TQJ163" s="137"/>
      <c r="TQK163" s="137"/>
      <c r="TQL163" s="137"/>
      <c r="TQM163" s="137"/>
      <c r="TQN163" s="137"/>
      <c r="TQO163" s="137"/>
      <c r="TQP163" s="137"/>
      <c r="TQQ163" s="137"/>
      <c r="TQR163" s="137"/>
      <c r="TQS163" s="137"/>
      <c r="TQT163" s="137"/>
      <c r="TQU163" s="137"/>
      <c r="TQV163" s="137"/>
      <c r="TQW163" s="137"/>
      <c r="TQX163" s="137"/>
      <c r="TQY163" s="137"/>
      <c r="TQZ163" s="137"/>
      <c r="TRA163" s="137"/>
      <c r="TRB163" s="137"/>
      <c r="TRC163" s="137"/>
      <c r="TRD163" s="137"/>
      <c r="TRE163" s="137"/>
      <c r="TRF163" s="137"/>
      <c r="TRG163" s="137"/>
      <c r="TRH163" s="137"/>
      <c r="TRI163" s="137"/>
      <c r="TRJ163" s="137"/>
      <c r="TRK163" s="137"/>
      <c r="TRL163" s="137"/>
      <c r="TRM163" s="137"/>
      <c r="TRN163" s="137"/>
      <c r="TRO163" s="137"/>
      <c r="TRP163" s="137"/>
      <c r="TRQ163" s="137"/>
      <c r="TRR163" s="137"/>
      <c r="TRS163" s="137"/>
      <c r="TRT163" s="137"/>
      <c r="TRU163" s="137"/>
      <c r="TRV163" s="137"/>
      <c r="TRW163" s="137"/>
      <c r="TRX163" s="137"/>
      <c r="TRY163" s="137"/>
      <c r="TRZ163" s="137"/>
      <c r="TSA163" s="137"/>
      <c r="TSB163" s="137"/>
      <c r="TSC163" s="137"/>
      <c r="TSD163" s="137"/>
      <c r="TSE163" s="137"/>
      <c r="TSF163" s="137"/>
      <c r="TSG163" s="137"/>
      <c r="TSH163" s="137"/>
      <c r="TSI163" s="137"/>
      <c r="TSJ163" s="137"/>
      <c r="TSK163" s="137"/>
      <c r="TSL163" s="137"/>
      <c r="TSM163" s="137"/>
      <c r="TSN163" s="137"/>
      <c r="TSO163" s="137"/>
      <c r="TSP163" s="137"/>
      <c r="TSQ163" s="137"/>
      <c r="TSR163" s="137"/>
      <c r="TSS163" s="137"/>
      <c r="TST163" s="137"/>
      <c r="TSU163" s="137"/>
      <c r="TSV163" s="137"/>
      <c r="TSW163" s="137"/>
      <c r="TSX163" s="137"/>
      <c r="TSY163" s="137"/>
      <c r="TSZ163" s="137"/>
      <c r="TTA163" s="137"/>
      <c r="TTB163" s="137"/>
      <c r="TTC163" s="137"/>
      <c r="TTD163" s="137"/>
      <c r="TTE163" s="137"/>
      <c r="TTF163" s="137"/>
      <c r="TTG163" s="137"/>
      <c r="TTH163" s="137"/>
      <c r="TTI163" s="137"/>
      <c r="TTJ163" s="137"/>
      <c r="TTK163" s="137"/>
      <c r="TTL163" s="137"/>
      <c r="TTM163" s="137"/>
      <c r="TTN163" s="137"/>
      <c r="TTO163" s="137"/>
      <c r="TTP163" s="137"/>
      <c r="TTQ163" s="137"/>
      <c r="TTR163" s="137"/>
      <c r="TTS163" s="137"/>
      <c r="TTT163" s="137"/>
      <c r="TTU163" s="137"/>
      <c r="TTV163" s="137"/>
      <c r="TTW163" s="137"/>
      <c r="TTX163" s="137"/>
      <c r="TTY163" s="137"/>
      <c r="TTZ163" s="137"/>
      <c r="TUA163" s="137"/>
      <c r="TUB163" s="137"/>
      <c r="TUC163" s="137"/>
      <c r="TUD163" s="137"/>
      <c r="TUE163" s="137"/>
      <c r="TUF163" s="137"/>
      <c r="TUG163" s="137"/>
      <c r="TUH163" s="137"/>
      <c r="TUI163" s="137"/>
      <c r="TUJ163" s="137"/>
      <c r="TUK163" s="137"/>
      <c r="TUL163" s="137"/>
      <c r="TUM163" s="137"/>
      <c r="TUN163" s="137"/>
      <c r="TUO163" s="137"/>
      <c r="TUP163" s="137"/>
      <c r="TUQ163" s="137"/>
      <c r="TUR163" s="137"/>
      <c r="TUS163" s="137"/>
      <c r="TUT163" s="137"/>
      <c r="TUU163" s="137"/>
      <c r="TUV163" s="137"/>
      <c r="TUW163" s="137"/>
      <c r="TUX163" s="137"/>
      <c r="TUY163" s="137"/>
      <c r="TUZ163" s="137"/>
      <c r="TVA163" s="137"/>
      <c r="TVB163" s="137"/>
      <c r="TVC163" s="137"/>
      <c r="TVD163" s="137"/>
      <c r="TVE163" s="137"/>
      <c r="TVF163" s="137"/>
      <c r="TVG163" s="137"/>
      <c r="TVH163" s="137"/>
      <c r="TVI163" s="137"/>
      <c r="TVJ163" s="137"/>
      <c r="TVK163" s="137"/>
      <c r="TVL163" s="137"/>
      <c r="TVM163" s="137"/>
      <c r="TVN163" s="137"/>
      <c r="TVO163" s="137"/>
      <c r="TVP163" s="137"/>
      <c r="TVQ163" s="137"/>
      <c r="TVR163" s="137"/>
      <c r="TVS163" s="137"/>
      <c r="TVT163" s="137"/>
      <c r="TVU163" s="137"/>
      <c r="TVV163" s="137"/>
      <c r="TVW163" s="137"/>
      <c r="TVX163" s="137"/>
      <c r="TVY163" s="137"/>
      <c r="TVZ163" s="137"/>
      <c r="TWA163" s="137"/>
      <c r="TWB163" s="137"/>
      <c r="TWC163" s="137"/>
      <c r="TWD163" s="137"/>
      <c r="TWE163" s="137"/>
      <c r="TWF163" s="137"/>
      <c r="TWG163" s="137"/>
      <c r="TWH163" s="137"/>
      <c r="TWI163" s="137"/>
      <c r="TWJ163" s="137"/>
      <c r="TWK163" s="137"/>
      <c r="TWL163" s="137"/>
      <c r="TWM163" s="137"/>
      <c r="TWN163" s="137"/>
      <c r="TWO163" s="137"/>
      <c r="TWP163" s="137"/>
      <c r="TWQ163" s="137"/>
      <c r="TWR163" s="137"/>
      <c r="TWS163" s="137"/>
      <c r="TWT163" s="137"/>
      <c r="TWU163" s="137"/>
      <c r="TWV163" s="137"/>
      <c r="TWW163" s="137"/>
      <c r="TWX163" s="137"/>
      <c r="TWY163" s="137"/>
      <c r="TWZ163" s="137"/>
      <c r="TXA163" s="137"/>
      <c r="TXB163" s="137"/>
      <c r="TXC163" s="137"/>
      <c r="TXD163" s="137"/>
      <c r="TXE163" s="137"/>
      <c r="TXF163" s="137"/>
      <c r="TXG163" s="137"/>
      <c r="TXH163" s="137"/>
      <c r="TXI163" s="137"/>
      <c r="TXJ163" s="137"/>
      <c r="TXK163" s="137"/>
      <c r="TXL163" s="137"/>
      <c r="TXM163" s="137"/>
      <c r="TXN163" s="137"/>
      <c r="TXO163" s="137"/>
      <c r="TXP163" s="137"/>
      <c r="TXQ163" s="137"/>
      <c r="TXR163" s="137"/>
      <c r="TXS163" s="137"/>
      <c r="TXT163" s="137"/>
      <c r="TXU163" s="137"/>
      <c r="TXV163" s="137"/>
      <c r="TXW163" s="137"/>
      <c r="TXX163" s="137"/>
      <c r="TXY163" s="137"/>
      <c r="TXZ163" s="137"/>
      <c r="TYA163" s="137"/>
      <c r="TYB163" s="137"/>
      <c r="TYC163" s="137"/>
      <c r="TYD163" s="137"/>
      <c r="TYE163" s="137"/>
      <c r="TYF163" s="137"/>
      <c r="TYG163" s="137"/>
      <c r="TYH163" s="137"/>
      <c r="TYI163" s="137"/>
      <c r="TYJ163" s="137"/>
      <c r="TYK163" s="137"/>
      <c r="TYL163" s="137"/>
      <c r="TYM163" s="137"/>
      <c r="TYN163" s="137"/>
      <c r="TYO163" s="137"/>
      <c r="TYP163" s="137"/>
      <c r="TYQ163" s="137"/>
      <c r="TYR163" s="137"/>
      <c r="TYS163" s="137"/>
      <c r="TYT163" s="137"/>
      <c r="TYU163" s="137"/>
      <c r="TYV163" s="137"/>
      <c r="TYW163" s="137"/>
      <c r="TYX163" s="137"/>
      <c r="TYY163" s="137"/>
      <c r="TYZ163" s="137"/>
      <c r="TZA163" s="137"/>
      <c r="TZB163" s="137"/>
      <c r="TZC163" s="137"/>
      <c r="TZD163" s="137"/>
      <c r="TZE163" s="137"/>
      <c r="TZF163" s="137"/>
      <c r="TZG163" s="137"/>
      <c r="TZH163" s="137"/>
      <c r="TZI163" s="137"/>
      <c r="TZJ163" s="137"/>
      <c r="TZK163" s="137"/>
      <c r="TZL163" s="137"/>
      <c r="TZM163" s="137"/>
      <c r="TZN163" s="137"/>
      <c r="TZO163" s="137"/>
      <c r="TZP163" s="137"/>
      <c r="TZQ163" s="137"/>
      <c r="TZR163" s="137"/>
      <c r="TZS163" s="137"/>
      <c r="TZT163" s="137"/>
      <c r="TZU163" s="137"/>
      <c r="TZV163" s="137"/>
      <c r="TZW163" s="137"/>
      <c r="TZX163" s="137"/>
      <c r="TZY163" s="137"/>
      <c r="TZZ163" s="137"/>
      <c r="UAA163" s="137"/>
      <c r="UAB163" s="137"/>
      <c r="UAC163" s="137"/>
      <c r="UAD163" s="137"/>
      <c r="UAE163" s="137"/>
      <c r="UAF163" s="137"/>
      <c r="UAG163" s="137"/>
      <c r="UAH163" s="137"/>
      <c r="UAI163" s="137"/>
      <c r="UAJ163" s="137"/>
      <c r="UAK163" s="137"/>
      <c r="UAL163" s="137"/>
      <c r="UAM163" s="137"/>
      <c r="UAN163" s="137"/>
      <c r="UAO163" s="137"/>
      <c r="UAP163" s="137"/>
      <c r="UAQ163" s="137"/>
      <c r="UAR163" s="137"/>
      <c r="UAS163" s="137"/>
      <c r="UAT163" s="137"/>
      <c r="UAU163" s="137"/>
      <c r="UAV163" s="137"/>
      <c r="UAW163" s="137"/>
      <c r="UAX163" s="137"/>
      <c r="UAY163" s="137"/>
      <c r="UAZ163" s="137"/>
      <c r="UBA163" s="137"/>
      <c r="UBB163" s="137"/>
      <c r="UBC163" s="137"/>
      <c r="UBD163" s="137"/>
      <c r="UBE163" s="137"/>
      <c r="UBF163" s="137"/>
      <c r="UBG163" s="137"/>
      <c r="UBH163" s="137"/>
      <c r="UBI163" s="137"/>
      <c r="UBJ163" s="137"/>
      <c r="UBK163" s="137"/>
      <c r="UBL163" s="137"/>
      <c r="UBM163" s="137"/>
      <c r="UBN163" s="137"/>
      <c r="UBO163" s="137"/>
      <c r="UBP163" s="137"/>
      <c r="UBQ163" s="137"/>
      <c r="UBR163" s="137"/>
      <c r="UBS163" s="137"/>
      <c r="UBT163" s="137"/>
      <c r="UBU163" s="137"/>
      <c r="UBV163" s="137"/>
      <c r="UBW163" s="137"/>
      <c r="UBX163" s="137"/>
      <c r="UBY163" s="137"/>
      <c r="UBZ163" s="137"/>
      <c r="UCA163" s="137"/>
      <c r="UCB163" s="137"/>
      <c r="UCC163" s="137"/>
      <c r="UCD163" s="137"/>
      <c r="UCE163" s="137"/>
      <c r="UCF163" s="137"/>
      <c r="UCG163" s="137"/>
      <c r="UCH163" s="137"/>
      <c r="UCI163" s="137"/>
      <c r="UCJ163" s="137"/>
      <c r="UCK163" s="137"/>
      <c r="UCL163" s="137"/>
      <c r="UCM163" s="137"/>
      <c r="UCN163" s="137"/>
      <c r="UCO163" s="137"/>
      <c r="UCP163" s="137"/>
      <c r="UCQ163" s="137"/>
      <c r="UCR163" s="137"/>
      <c r="UCS163" s="137"/>
      <c r="UCT163" s="137"/>
      <c r="UCU163" s="137"/>
      <c r="UCV163" s="137"/>
      <c r="UCW163" s="137"/>
      <c r="UCX163" s="137"/>
      <c r="UCY163" s="137"/>
      <c r="UCZ163" s="137"/>
      <c r="UDA163" s="137"/>
      <c r="UDB163" s="137"/>
      <c r="UDC163" s="137"/>
      <c r="UDD163" s="137"/>
      <c r="UDE163" s="137"/>
      <c r="UDF163" s="137"/>
      <c r="UDG163" s="137"/>
      <c r="UDH163" s="137"/>
      <c r="UDI163" s="137"/>
      <c r="UDJ163" s="137"/>
      <c r="UDK163" s="137"/>
      <c r="UDL163" s="137"/>
      <c r="UDM163" s="137"/>
      <c r="UDN163" s="137"/>
      <c r="UDO163" s="137"/>
      <c r="UDP163" s="137"/>
      <c r="UDQ163" s="137"/>
      <c r="UDR163" s="137"/>
      <c r="UDS163" s="137"/>
      <c r="UDT163" s="137"/>
      <c r="UDU163" s="137"/>
      <c r="UDV163" s="137"/>
      <c r="UDW163" s="137"/>
      <c r="UDX163" s="137"/>
      <c r="UDY163" s="137"/>
      <c r="UDZ163" s="137"/>
      <c r="UEA163" s="137"/>
      <c r="UEB163" s="137"/>
      <c r="UEC163" s="137"/>
      <c r="UED163" s="137"/>
      <c r="UEE163" s="137"/>
      <c r="UEF163" s="137"/>
      <c r="UEG163" s="137"/>
      <c r="UEH163" s="137"/>
      <c r="UEI163" s="137"/>
      <c r="UEJ163" s="137"/>
      <c r="UEK163" s="137"/>
      <c r="UEL163" s="137"/>
      <c r="UEM163" s="137"/>
      <c r="UEN163" s="137"/>
      <c r="UEO163" s="137"/>
      <c r="UEP163" s="137"/>
      <c r="UEQ163" s="137"/>
      <c r="UER163" s="137"/>
      <c r="UES163" s="137"/>
      <c r="UET163" s="137"/>
      <c r="UEU163" s="137"/>
      <c r="UEV163" s="137"/>
      <c r="UEW163" s="137"/>
      <c r="UEX163" s="137"/>
      <c r="UEY163" s="137"/>
      <c r="UEZ163" s="137"/>
      <c r="UFA163" s="137"/>
      <c r="UFB163" s="137"/>
      <c r="UFC163" s="137"/>
      <c r="UFD163" s="137"/>
      <c r="UFE163" s="137"/>
      <c r="UFF163" s="137"/>
      <c r="UFG163" s="137"/>
      <c r="UFH163" s="137"/>
      <c r="UFI163" s="137"/>
      <c r="UFJ163" s="137"/>
      <c r="UFK163" s="137"/>
      <c r="UFL163" s="137"/>
      <c r="UFM163" s="137"/>
      <c r="UFN163" s="137"/>
      <c r="UFO163" s="137"/>
      <c r="UFP163" s="137"/>
      <c r="UFQ163" s="137"/>
      <c r="UFR163" s="137"/>
      <c r="UFS163" s="137"/>
      <c r="UFT163" s="137"/>
      <c r="UFU163" s="137"/>
      <c r="UFV163" s="137"/>
      <c r="UFW163" s="137"/>
      <c r="UFX163" s="137"/>
      <c r="UFY163" s="137"/>
      <c r="UFZ163" s="137"/>
      <c r="UGA163" s="137"/>
      <c r="UGB163" s="137"/>
      <c r="UGC163" s="137"/>
      <c r="UGD163" s="137"/>
      <c r="UGE163" s="137"/>
      <c r="UGF163" s="137"/>
      <c r="UGG163" s="137"/>
      <c r="UGH163" s="137"/>
      <c r="UGI163" s="137"/>
      <c r="UGJ163" s="137"/>
      <c r="UGK163" s="137"/>
      <c r="UGL163" s="137"/>
      <c r="UGM163" s="137"/>
      <c r="UGN163" s="137"/>
      <c r="UGO163" s="137"/>
      <c r="UGP163" s="137"/>
      <c r="UGQ163" s="137"/>
      <c r="UGR163" s="137"/>
      <c r="UGS163" s="137"/>
      <c r="UGT163" s="137"/>
      <c r="UGU163" s="137"/>
      <c r="UGV163" s="137"/>
      <c r="UGW163" s="137"/>
      <c r="UGX163" s="137"/>
      <c r="UGY163" s="137"/>
      <c r="UGZ163" s="137"/>
      <c r="UHA163" s="137"/>
      <c r="UHB163" s="137"/>
      <c r="UHC163" s="137"/>
      <c r="UHD163" s="137"/>
      <c r="UHE163" s="137"/>
      <c r="UHF163" s="137"/>
      <c r="UHG163" s="137"/>
      <c r="UHH163" s="137"/>
      <c r="UHI163" s="137"/>
      <c r="UHJ163" s="137"/>
      <c r="UHK163" s="137"/>
      <c r="UHL163" s="137"/>
      <c r="UHM163" s="137"/>
      <c r="UHN163" s="137"/>
      <c r="UHO163" s="137"/>
      <c r="UHP163" s="137"/>
      <c r="UHQ163" s="137"/>
      <c r="UHR163" s="137"/>
      <c r="UHS163" s="137"/>
      <c r="UHT163" s="137"/>
      <c r="UHU163" s="137"/>
      <c r="UHV163" s="137"/>
      <c r="UHW163" s="137"/>
      <c r="UHX163" s="137"/>
      <c r="UHY163" s="137"/>
      <c r="UHZ163" s="137"/>
      <c r="UIA163" s="137"/>
      <c r="UIB163" s="137"/>
      <c r="UIC163" s="137"/>
      <c r="UID163" s="137"/>
      <c r="UIE163" s="137"/>
      <c r="UIF163" s="137"/>
      <c r="UIG163" s="137"/>
      <c r="UIH163" s="137"/>
      <c r="UII163" s="137"/>
      <c r="UIJ163" s="137"/>
      <c r="UIK163" s="137"/>
      <c r="UIL163" s="137"/>
      <c r="UIM163" s="137"/>
      <c r="UIN163" s="137"/>
      <c r="UIO163" s="137"/>
      <c r="UIP163" s="137"/>
      <c r="UIQ163" s="137"/>
      <c r="UIR163" s="137"/>
      <c r="UIS163" s="137"/>
      <c r="UIT163" s="137"/>
      <c r="UIU163" s="137"/>
      <c r="UIV163" s="137"/>
      <c r="UIW163" s="137"/>
      <c r="UIX163" s="137"/>
      <c r="UIY163" s="137"/>
      <c r="UIZ163" s="137"/>
      <c r="UJA163" s="137"/>
      <c r="UJB163" s="137"/>
      <c r="UJC163" s="137"/>
      <c r="UJD163" s="137"/>
      <c r="UJE163" s="137"/>
      <c r="UJF163" s="137"/>
      <c r="UJG163" s="137"/>
      <c r="UJH163" s="137"/>
      <c r="UJI163" s="137"/>
      <c r="UJJ163" s="137"/>
      <c r="UJK163" s="137"/>
      <c r="UJL163" s="137"/>
      <c r="UJM163" s="137"/>
      <c r="UJN163" s="137"/>
      <c r="UJO163" s="137"/>
      <c r="UJP163" s="137"/>
      <c r="UJQ163" s="137"/>
      <c r="UJR163" s="137"/>
      <c r="UJS163" s="137"/>
      <c r="UJT163" s="137"/>
      <c r="UJU163" s="137"/>
      <c r="UJV163" s="137"/>
      <c r="UJW163" s="137"/>
      <c r="UJX163" s="137"/>
      <c r="UJY163" s="137"/>
      <c r="UJZ163" s="137"/>
      <c r="UKA163" s="137"/>
      <c r="UKB163" s="137"/>
      <c r="UKC163" s="137"/>
      <c r="UKD163" s="137"/>
      <c r="UKE163" s="137"/>
      <c r="UKF163" s="137"/>
      <c r="UKG163" s="137"/>
      <c r="UKH163" s="137"/>
      <c r="UKI163" s="137"/>
      <c r="UKJ163" s="137"/>
      <c r="UKK163" s="137"/>
      <c r="UKL163" s="137"/>
      <c r="UKM163" s="137"/>
      <c r="UKN163" s="137"/>
      <c r="UKO163" s="137"/>
      <c r="UKP163" s="137"/>
      <c r="UKQ163" s="137"/>
      <c r="UKR163" s="137"/>
      <c r="UKS163" s="137"/>
      <c r="UKT163" s="137"/>
      <c r="UKU163" s="137"/>
      <c r="UKV163" s="137"/>
      <c r="UKW163" s="137"/>
      <c r="UKX163" s="137"/>
      <c r="UKY163" s="137"/>
      <c r="UKZ163" s="137"/>
      <c r="ULA163" s="137"/>
      <c r="ULB163" s="137"/>
      <c r="ULC163" s="137"/>
      <c r="ULD163" s="137"/>
      <c r="ULE163" s="137"/>
      <c r="ULF163" s="137"/>
      <c r="ULG163" s="137"/>
      <c r="ULH163" s="137"/>
      <c r="ULI163" s="137"/>
      <c r="ULJ163" s="137"/>
      <c r="ULK163" s="137"/>
      <c r="ULL163" s="137"/>
      <c r="ULM163" s="137"/>
      <c r="ULN163" s="137"/>
      <c r="ULO163" s="137"/>
      <c r="ULP163" s="137"/>
      <c r="ULQ163" s="137"/>
      <c r="ULR163" s="137"/>
      <c r="ULS163" s="137"/>
      <c r="ULT163" s="137"/>
      <c r="ULU163" s="137"/>
      <c r="ULV163" s="137"/>
      <c r="ULW163" s="137"/>
      <c r="ULX163" s="137"/>
      <c r="ULY163" s="137"/>
      <c r="ULZ163" s="137"/>
      <c r="UMA163" s="137"/>
      <c r="UMB163" s="137"/>
      <c r="UMC163" s="137"/>
      <c r="UMD163" s="137"/>
      <c r="UME163" s="137"/>
      <c r="UMF163" s="137"/>
      <c r="UMG163" s="137"/>
      <c r="UMH163" s="137"/>
      <c r="UMI163" s="137"/>
      <c r="UMJ163" s="137"/>
      <c r="UMK163" s="137"/>
      <c r="UML163" s="137"/>
      <c r="UMM163" s="137"/>
      <c r="UMN163" s="137"/>
      <c r="UMO163" s="137"/>
      <c r="UMP163" s="137"/>
      <c r="UMQ163" s="137"/>
      <c r="UMR163" s="137"/>
      <c r="UMS163" s="137"/>
      <c r="UMT163" s="137"/>
      <c r="UMU163" s="137"/>
      <c r="UMV163" s="137"/>
      <c r="UMW163" s="137"/>
      <c r="UMX163" s="137"/>
      <c r="UMY163" s="137"/>
      <c r="UMZ163" s="137"/>
      <c r="UNA163" s="137"/>
      <c r="UNB163" s="137"/>
      <c r="UNC163" s="137"/>
      <c r="UND163" s="137"/>
      <c r="UNE163" s="137"/>
      <c r="UNF163" s="137"/>
      <c r="UNG163" s="137"/>
      <c r="UNH163" s="137"/>
      <c r="UNI163" s="137"/>
      <c r="UNJ163" s="137"/>
      <c r="UNK163" s="137"/>
      <c r="UNL163" s="137"/>
      <c r="UNM163" s="137"/>
      <c r="UNN163" s="137"/>
      <c r="UNO163" s="137"/>
      <c r="UNP163" s="137"/>
      <c r="UNQ163" s="137"/>
      <c r="UNR163" s="137"/>
      <c r="UNS163" s="137"/>
      <c r="UNT163" s="137"/>
      <c r="UNU163" s="137"/>
      <c r="UNV163" s="137"/>
      <c r="UNW163" s="137"/>
      <c r="UNX163" s="137"/>
      <c r="UNY163" s="137"/>
      <c r="UNZ163" s="137"/>
      <c r="UOA163" s="137"/>
      <c r="UOB163" s="137"/>
      <c r="UOC163" s="137"/>
      <c r="UOD163" s="137"/>
      <c r="UOE163" s="137"/>
      <c r="UOF163" s="137"/>
      <c r="UOG163" s="137"/>
      <c r="UOH163" s="137"/>
      <c r="UOI163" s="137"/>
      <c r="UOJ163" s="137"/>
      <c r="UOK163" s="137"/>
      <c r="UOL163" s="137"/>
      <c r="UOM163" s="137"/>
      <c r="UON163" s="137"/>
      <c r="UOO163" s="137"/>
      <c r="UOP163" s="137"/>
      <c r="UOQ163" s="137"/>
      <c r="UOR163" s="137"/>
      <c r="UOS163" s="137"/>
      <c r="UOT163" s="137"/>
      <c r="UOU163" s="137"/>
      <c r="UOV163" s="137"/>
      <c r="UOW163" s="137"/>
      <c r="UOX163" s="137"/>
      <c r="UOY163" s="137"/>
      <c r="UOZ163" s="137"/>
      <c r="UPA163" s="137"/>
      <c r="UPB163" s="137"/>
      <c r="UPC163" s="137"/>
      <c r="UPD163" s="137"/>
      <c r="UPE163" s="137"/>
      <c r="UPF163" s="137"/>
      <c r="UPG163" s="137"/>
      <c r="UPH163" s="137"/>
      <c r="UPI163" s="137"/>
      <c r="UPJ163" s="137"/>
      <c r="UPK163" s="137"/>
      <c r="UPL163" s="137"/>
      <c r="UPM163" s="137"/>
      <c r="UPN163" s="137"/>
      <c r="UPO163" s="137"/>
      <c r="UPP163" s="137"/>
      <c r="UPQ163" s="137"/>
      <c r="UPR163" s="137"/>
      <c r="UPS163" s="137"/>
      <c r="UPT163" s="137"/>
      <c r="UPU163" s="137"/>
      <c r="UPV163" s="137"/>
      <c r="UPW163" s="137"/>
      <c r="UPX163" s="137"/>
      <c r="UPY163" s="137"/>
      <c r="UPZ163" s="137"/>
      <c r="UQA163" s="137"/>
      <c r="UQB163" s="137"/>
      <c r="UQC163" s="137"/>
      <c r="UQD163" s="137"/>
      <c r="UQE163" s="137"/>
      <c r="UQF163" s="137"/>
      <c r="UQG163" s="137"/>
      <c r="UQH163" s="137"/>
      <c r="UQI163" s="137"/>
      <c r="UQJ163" s="137"/>
      <c r="UQK163" s="137"/>
      <c r="UQL163" s="137"/>
      <c r="UQM163" s="137"/>
      <c r="UQN163" s="137"/>
      <c r="UQO163" s="137"/>
      <c r="UQP163" s="137"/>
      <c r="UQQ163" s="137"/>
      <c r="UQR163" s="137"/>
      <c r="UQS163" s="137"/>
      <c r="UQT163" s="137"/>
      <c r="UQU163" s="137"/>
      <c r="UQV163" s="137"/>
      <c r="UQW163" s="137"/>
      <c r="UQX163" s="137"/>
      <c r="UQY163" s="137"/>
      <c r="UQZ163" s="137"/>
      <c r="URA163" s="137"/>
      <c r="URB163" s="137"/>
      <c r="URC163" s="137"/>
      <c r="URD163" s="137"/>
      <c r="URE163" s="137"/>
      <c r="URF163" s="137"/>
      <c r="URG163" s="137"/>
      <c r="URH163" s="137"/>
      <c r="URI163" s="137"/>
      <c r="URJ163" s="137"/>
      <c r="URK163" s="137"/>
      <c r="URL163" s="137"/>
      <c r="URM163" s="137"/>
      <c r="URN163" s="137"/>
      <c r="URO163" s="137"/>
      <c r="URP163" s="137"/>
      <c r="URQ163" s="137"/>
      <c r="URR163" s="137"/>
      <c r="URS163" s="137"/>
      <c r="URT163" s="137"/>
      <c r="URU163" s="137"/>
      <c r="URV163" s="137"/>
      <c r="URW163" s="137"/>
      <c r="URX163" s="137"/>
      <c r="URY163" s="137"/>
      <c r="URZ163" s="137"/>
      <c r="USA163" s="137"/>
      <c r="USB163" s="137"/>
      <c r="USC163" s="137"/>
      <c r="USD163" s="137"/>
      <c r="USE163" s="137"/>
      <c r="USF163" s="137"/>
      <c r="USG163" s="137"/>
      <c r="USH163" s="137"/>
      <c r="USI163" s="137"/>
      <c r="USJ163" s="137"/>
      <c r="USK163" s="137"/>
      <c r="USL163" s="137"/>
      <c r="USM163" s="137"/>
      <c r="USN163" s="137"/>
      <c r="USO163" s="137"/>
      <c r="USP163" s="137"/>
      <c r="USQ163" s="137"/>
      <c r="USR163" s="137"/>
      <c r="USS163" s="137"/>
      <c r="UST163" s="137"/>
      <c r="USU163" s="137"/>
      <c r="USV163" s="137"/>
      <c r="USW163" s="137"/>
      <c r="USX163" s="137"/>
      <c r="USY163" s="137"/>
      <c r="USZ163" s="137"/>
      <c r="UTA163" s="137"/>
      <c r="UTB163" s="137"/>
      <c r="UTC163" s="137"/>
      <c r="UTD163" s="137"/>
      <c r="UTE163" s="137"/>
      <c r="UTF163" s="137"/>
      <c r="UTG163" s="137"/>
      <c r="UTH163" s="137"/>
      <c r="UTI163" s="137"/>
      <c r="UTJ163" s="137"/>
      <c r="UTK163" s="137"/>
      <c r="UTL163" s="137"/>
      <c r="UTM163" s="137"/>
      <c r="UTN163" s="137"/>
      <c r="UTO163" s="137"/>
      <c r="UTP163" s="137"/>
      <c r="UTQ163" s="137"/>
      <c r="UTR163" s="137"/>
      <c r="UTS163" s="137"/>
      <c r="UTT163" s="137"/>
      <c r="UTU163" s="137"/>
      <c r="UTV163" s="137"/>
      <c r="UTW163" s="137"/>
      <c r="UTX163" s="137"/>
      <c r="UTY163" s="137"/>
      <c r="UTZ163" s="137"/>
      <c r="UUA163" s="137"/>
      <c r="UUB163" s="137"/>
      <c r="UUC163" s="137"/>
      <c r="UUD163" s="137"/>
      <c r="UUE163" s="137"/>
      <c r="UUF163" s="137"/>
      <c r="UUG163" s="137"/>
      <c r="UUH163" s="137"/>
      <c r="UUI163" s="137"/>
      <c r="UUJ163" s="137"/>
      <c r="UUK163" s="137"/>
      <c r="UUL163" s="137"/>
      <c r="UUM163" s="137"/>
      <c r="UUN163" s="137"/>
      <c r="UUO163" s="137"/>
      <c r="UUP163" s="137"/>
      <c r="UUQ163" s="137"/>
      <c r="UUR163" s="137"/>
      <c r="UUS163" s="137"/>
      <c r="UUT163" s="137"/>
      <c r="UUU163" s="137"/>
      <c r="UUV163" s="137"/>
      <c r="UUW163" s="137"/>
      <c r="UUX163" s="137"/>
      <c r="UUY163" s="137"/>
      <c r="UUZ163" s="137"/>
      <c r="UVA163" s="137"/>
      <c r="UVB163" s="137"/>
      <c r="UVC163" s="137"/>
      <c r="UVD163" s="137"/>
      <c r="UVE163" s="137"/>
      <c r="UVF163" s="137"/>
      <c r="UVG163" s="137"/>
      <c r="UVH163" s="137"/>
      <c r="UVI163" s="137"/>
      <c r="UVJ163" s="137"/>
      <c r="UVK163" s="137"/>
      <c r="UVL163" s="137"/>
      <c r="UVM163" s="137"/>
      <c r="UVN163" s="137"/>
      <c r="UVO163" s="137"/>
      <c r="UVP163" s="137"/>
      <c r="UVQ163" s="137"/>
      <c r="UVR163" s="137"/>
      <c r="UVS163" s="137"/>
      <c r="UVT163" s="137"/>
      <c r="UVU163" s="137"/>
      <c r="UVV163" s="137"/>
      <c r="UVW163" s="137"/>
      <c r="UVX163" s="137"/>
      <c r="UVY163" s="137"/>
      <c r="UVZ163" s="137"/>
      <c r="UWA163" s="137"/>
      <c r="UWB163" s="137"/>
      <c r="UWC163" s="137"/>
      <c r="UWD163" s="137"/>
      <c r="UWE163" s="137"/>
      <c r="UWF163" s="137"/>
      <c r="UWG163" s="137"/>
      <c r="UWH163" s="137"/>
      <c r="UWI163" s="137"/>
      <c r="UWJ163" s="137"/>
      <c r="UWK163" s="137"/>
      <c r="UWL163" s="137"/>
      <c r="UWM163" s="137"/>
      <c r="UWN163" s="137"/>
      <c r="UWO163" s="137"/>
      <c r="UWP163" s="137"/>
      <c r="UWQ163" s="137"/>
      <c r="UWR163" s="137"/>
      <c r="UWS163" s="137"/>
      <c r="UWT163" s="137"/>
      <c r="UWU163" s="137"/>
      <c r="UWV163" s="137"/>
      <c r="UWW163" s="137"/>
      <c r="UWX163" s="137"/>
      <c r="UWY163" s="137"/>
      <c r="UWZ163" s="137"/>
      <c r="UXA163" s="137"/>
      <c r="UXB163" s="137"/>
      <c r="UXC163" s="137"/>
      <c r="UXD163" s="137"/>
      <c r="UXE163" s="137"/>
      <c r="UXF163" s="137"/>
      <c r="UXG163" s="137"/>
      <c r="UXH163" s="137"/>
      <c r="UXI163" s="137"/>
      <c r="UXJ163" s="137"/>
      <c r="UXK163" s="137"/>
      <c r="UXL163" s="137"/>
      <c r="UXM163" s="137"/>
      <c r="UXN163" s="137"/>
      <c r="UXO163" s="137"/>
      <c r="UXP163" s="137"/>
      <c r="UXQ163" s="137"/>
      <c r="UXR163" s="137"/>
      <c r="UXS163" s="137"/>
      <c r="UXT163" s="137"/>
      <c r="UXU163" s="137"/>
      <c r="UXV163" s="137"/>
      <c r="UXW163" s="137"/>
      <c r="UXX163" s="137"/>
      <c r="UXY163" s="137"/>
      <c r="UXZ163" s="137"/>
      <c r="UYA163" s="137"/>
      <c r="UYB163" s="137"/>
      <c r="UYC163" s="137"/>
      <c r="UYD163" s="137"/>
      <c r="UYE163" s="137"/>
      <c r="UYF163" s="137"/>
      <c r="UYG163" s="137"/>
      <c r="UYH163" s="137"/>
      <c r="UYI163" s="137"/>
      <c r="UYJ163" s="137"/>
      <c r="UYK163" s="137"/>
      <c r="UYL163" s="137"/>
      <c r="UYM163" s="137"/>
      <c r="UYN163" s="137"/>
      <c r="UYO163" s="137"/>
      <c r="UYP163" s="137"/>
      <c r="UYQ163" s="137"/>
      <c r="UYR163" s="137"/>
      <c r="UYS163" s="137"/>
      <c r="UYT163" s="137"/>
      <c r="UYU163" s="137"/>
      <c r="UYV163" s="137"/>
      <c r="UYW163" s="137"/>
      <c r="UYX163" s="137"/>
      <c r="UYY163" s="137"/>
      <c r="UYZ163" s="137"/>
      <c r="UZA163" s="137"/>
      <c r="UZB163" s="137"/>
      <c r="UZC163" s="137"/>
      <c r="UZD163" s="137"/>
      <c r="UZE163" s="137"/>
      <c r="UZF163" s="137"/>
      <c r="UZG163" s="137"/>
      <c r="UZH163" s="137"/>
      <c r="UZI163" s="137"/>
      <c r="UZJ163" s="137"/>
      <c r="UZK163" s="137"/>
      <c r="UZL163" s="137"/>
      <c r="UZM163" s="137"/>
      <c r="UZN163" s="137"/>
      <c r="UZO163" s="137"/>
      <c r="UZP163" s="137"/>
      <c r="UZQ163" s="137"/>
      <c r="UZR163" s="137"/>
      <c r="UZS163" s="137"/>
      <c r="UZT163" s="137"/>
      <c r="UZU163" s="137"/>
      <c r="UZV163" s="137"/>
      <c r="UZW163" s="137"/>
      <c r="UZX163" s="137"/>
      <c r="UZY163" s="137"/>
      <c r="UZZ163" s="137"/>
      <c r="VAA163" s="137"/>
      <c r="VAB163" s="137"/>
      <c r="VAC163" s="137"/>
      <c r="VAD163" s="137"/>
      <c r="VAE163" s="137"/>
      <c r="VAF163" s="137"/>
      <c r="VAG163" s="137"/>
      <c r="VAH163" s="137"/>
      <c r="VAI163" s="137"/>
      <c r="VAJ163" s="137"/>
      <c r="VAK163" s="137"/>
      <c r="VAL163" s="137"/>
      <c r="VAM163" s="137"/>
      <c r="VAN163" s="137"/>
      <c r="VAO163" s="137"/>
      <c r="VAP163" s="137"/>
      <c r="VAQ163" s="137"/>
      <c r="VAR163" s="137"/>
      <c r="VAS163" s="137"/>
      <c r="VAT163" s="137"/>
      <c r="VAU163" s="137"/>
      <c r="VAV163" s="137"/>
      <c r="VAW163" s="137"/>
      <c r="VAX163" s="137"/>
      <c r="VAY163" s="137"/>
      <c r="VAZ163" s="137"/>
      <c r="VBA163" s="137"/>
      <c r="VBB163" s="137"/>
      <c r="VBC163" s="137"/>
      <c r="VBD163" s="137"/>
      <c r="VBE163" s="137"/>
      <c r="VBF163" s="137"/>
      <c r="VBG163" s="137"/>
      <c r="VBH163" s="137"/>
      <c r="VBI163" s="137"/>
      <c r="VBJ163" s="137"/>
      <c r="VBK163" s="137"/>
      <c r="VBL163" s="137"/>
      <c r="VBM163" s="137"/>
      <c r="VBN163" s="137"/>
      <c r="VBO163" s="137"/>
      <c r="VBP163" s="137"/>
      <c r="VBQ163" s="137"/>
      <c r="VBR163" s="137"/>
      <c r="VBS163" s="137"/>
      <c r="VBT163" s="137"/>
      <c r="VBU163" s="137"/>
      <c r="VBV163" s="137"/>
      <c r="VBW163" s="137"/>
      <c r="VBX163" s="137"/>
      <c r="VBY163" s="137"/>
      <c r="VBZ163" s="137"/>
      <c r="VCA163" s="137"/>
      <c r="VCB163" s="137"/>
      <c r="VCC163" s="137"/>
      <c r="VCD163" s="137"/>
      <c r="VCE163" s="137"/>
      <c r="VCF163" s="137"/>
      <c r="VCG163" s="137"/>
      <c r="VCH163" s="137"/>
      <c r="VCI163" s="137"/>
      <c r="VCJ163" s="137"/>
      <c r="VCK163" s="137"/>
      <c r="VCL163" s="137"/>
      <c r="VCM163" s="137"/>
      <c r="VCN163" s="137"/>
      <c r="VCO163" s="137"/>
      <c r="VCP163" s="137"/>
      <c r="VCQ163" s="137"/>
      <c r="VCR163" s="137"/>
      <c r="VCS163" s="137"/>
      <c r="VCT163" s="137"/>
      <c r="VCU163" s="137"/>
      <c r="VCV163" s="137"/>
      <c r="VCW163" s="137"/>
      <c r="VCX163" s="137"/>
      <c r="VCY163" s="137"/>
      <c r="VCZ163" s="137"/>
      <c r="VDA163" s="137"/>
      <c r="VDB163" s="137"/>
      <c r="VDC163" s="137"/>
      <c r="VDD163" s="137"/>
      <c r="VDE163" s="137"/>
      <c r="VDF163" s="137"/>
      <c r="VDG163" s="137"/>
      <c r="VDH163" s="137"/>
      <c r="VDI163" s="137"/>
      <c r="VDJ163" s="137"/>
      <c r="VDK163" s="137"/>
      <c r="VDL163" s="137"/>
      <c r="VDM163" s="137"/>
      <c r="VDN163" s="137"/>
      <c r="VDO163" s="137"/>
      <c r="VDP163" s="137"/>
      <c r="VDQ163" s="137"/>
      <c r="VDR163" s="137"/>
      <c r="VDS163" s="137"/>
      <c r="VDT163" s="137"/>
      <c r="VDU163" s="137"/>
      <c r="VDV163" s="137"/>
      <c r="VDW163" s="137"/>
      <c r="VDX163" s="137"/>
      <c r="VDY163" s="137"/>
      <c r="VDZ163" s="137"/>
      <c r="VEA163" s="137"/>
      <c r="VEB163" s="137"/>
      <c r="VEC163" s="137"/>
      <c r="VED163" s="137"/>
      <c r="VEE163" s="137"/>
      <c r="VEF163" s="137"/>
      <c r="VEG163" s="137"/>
      <c r="VEH163" s="137"/>
      <c r="VEI163" s="137"/>
      <c r="VEJ163" s="137"/>
      <c r="VEK163" s="137"/>
      <c r="VEL163" s="137"/>
      <c r="VEM163" s="137"/>
      <c r="VEN163" s="137"/>
      <c r="VEO163" s="137"/>
      <c r="VEP163" s="137"/>
      <c r="VEQ163" s="137"/>
      <c r="VER163" s="137"/>
      <c r="VES163" s="137"/>
      <c r="VET163" s="137"/>
      <c r="VEU163" s="137"/>
      <c r="VEV163" s="137"/>
      <c r="VEW163" s="137"/>
      <c r="VEX163" s="137"/>
      <c r="VEY163" s="137"/>
      <c r="VEZ163" s="137"/>
      <c r="VFA163" s="137"/>
      <c r="VFB163" s="137"/>
      <c r="VFC163" s="137"/>
      <c r="VFD163" s="137"/>
      <c r="VFE163" s="137"/>
      <c r="VFF163" s="137"/>
      <c r="VFG163" s="137"/>
      <c r="VFH163" s="137"/>
      <c r="VFI163" s="137"/>
      <c r="VFJ163" s="137"/>
      <c r="VFK163" s="137"/>
      <c r="VFL163" s="137"/>
      <c r="VFM163" s="137"/>
      <c r="VFN163" s="137"/>
      <c r="VFO163" s="137"/>
      <c r="VFP163" s="137"/>
      <c r="VFQ163" s="137"/>
      <c r="VFR163" s="137"/>
      <c r="VFS163" s="137"/>
      <c r="VFT163" s="137"/>
      <c r="VFU163" s="137"/>
      <c r="VFV163" s="137"/>
      <c r="VFW163" s="137"/>
      <c r="VFX163" s="137"/>
      <c r="VFY163" s="137"/>
      <c r="VFZ163" s="137"/>
      <c r="VGA163" s="137"/>
      <c r="VGB163" s="137"/>
      <c r="VGC163" s="137"/>
      <c r="VGD163" s="137"/>
      <c r="VGE163" s="137"/>
      <c r="VGF163" s="137"/>
      <c r="VGG163" s="137"/>
      <c r="VGH163" s="137"/>
      <c r="VGI163" s="137"/>
      <c r="VGJ163" s="137"/>
      <c r="VGK163" s="137"/>
      <c r="VGL163" s="137"/>
      <c r="VGM163" s="137"/>
      <c r="VGN163" s="137"/>
      <c r="VGO163" s="137"/>
      <c r="VGP163" s="137"/>
      <c r="VGQ163" s="137"/>
      <c r="VGR163" s="137"/>
      <c r="VGS163" s="137"/>
      <c r="VGT163" s="137"/>
      <c r="VGU163" s="137"/>
      <c r="VGV163" s="137"/>
      <c r="VGW163" s="137"/>
      <c r="VGX163" s="137"/>
      <c r="VGY163" s="137"/>
      <c r="VGZ163" s="137"/>
      <c r="VHA163" s="137"/>
      <c r="VHB163" s="137"/>
      <c r="VHC163" s="137"/>
      <c r="VHD163" s="137"/>
      <c r="VHE163" s="137"/>
      <c r="VHF163" s="137"/>
      <c r="VHG163" s="137"/>
      <c r="VHH163" s="137"/>
      <c r="VHI163" s="137"/>
      <c r="VHJ163" s="137"/>
      <c r="VHK163" s="137"/>
      <c r="VHL163" s="137"/>
      <c r="VHM163" s="137"/>
      <c r="VHN163" s="137"/>
      <c r="VHO163" s="137"/>
      <c r="VHP163" s="137"/>
      <c r="VHQ163" s="137"/>
      <c r="VHR163" s="137"/>
      <c r="VHS163" s="137"/>
      <c r="VHT163" s="137"/>
      <c r="VHU163" s="137"/>
      <c r="VHV163" s="137"/>
      <c r="VHW163" s="137"/>
      <c r="VHX163" s="137"/>
      <c r="VHY163" s="137"/>
      <c r="VHZ163" s="137"/>
      <c r="VIA163" s="137"/>
      <c r="VIB163" s="137"/>
      <c r="VIC163" s="137"/>
      <c r="VID163" s="137"/>
      <c r="VIE163" s="137"/>
      <c r="VIF163" s="137"/>
      <c r="VIG163" s="137"/>
      <c r="VIH163" s="137"/>
      <c r="VII163" s="137"/>
      <c r="VIJ163" s="137"/>
      <c r="VIK163" s="137"/>
      <c r="VIL163" s="137"/>
      <c r="VIM163" s="137"/>
      <c r="VIN163" s="137"/>
      <c r="VIO163" s="137"/>
      <c r="VIP163" s="137"/>
      <c r="VIQ163" s="137"/>
      <c r="VIR163" s="137"/>
      <c r="VIS163" s="137"/>
      <c r="VIT163" s="137"/>
      <c r="VIU163" s="137"/>
      <c r="VIV163" s="137"/>
      <c r="VIW163" s="137"/>
      <c r="VIX163" s="137"/>
      <c r="VIY163" s="137"/>
      <c r="VIZ163" s="137"/>
      <c r="VJA163" s="137"/>
      <c r="VJB163" s="137"/>
      <c r="VJC163" s="137"/>
      <c r="VJD163" s="137"/>
      <c r="VJE163" s="137"/>
      <c r="VJF163" s="137"/>
      <c r="VJG163" s="137"/>
      <c r="VJH163" s="137"/>
      <c r="VJI163" s="137"/>
      <c r="VJJ163" s="137"/>
      <c r="VJK163" s="137"/>
      <c r="VJL163" s="137"/>
      <c r="VJM163" s="137"/>
      <c r="VJN163" s="137"/>
      <c r="VJO163" s="137"/>
      <c r="VJP163" s="137"/>
      <c r="VJQ163" s="137"/>
      <c r="VJR163" s="137"/>
      <c r="VJS163" s="137"/>
      <c r="VJT163" s="137"/>
      <c r="VJU163" s="137"/>
      <c r="VJV163" s="137"/>
      <c r="VJW163" s="137"/>
      <c r="VJX163" s="137"/>
      <c r="VJY163" s="137"/>
      <c r="VJZ163" s="137"/>
      <c r="VKA163" s="137"/>
      <c r="VKB163" s="137"/>
      <c r="VKC163" s="137"/>
      <c r="VKD163" s="137"/>
      <c r="VKE163" s="137"/>
      <c r="VKF163" s="137"/>
      <c r="VKG163" s="137"/>
      <c r="VKH163" s="137"/>
      <c r="VKI163" s="137"/>
      <c r="VKJ163" s="137"/>
      <c r="VKK163" s="137"/>
      <c r="VKL163" s="137"/>
      <c r="VKM163" s="137"/>
      <c r="VKN163" s="137"/>
      <c r="VKO163" s="137"/>
      <c r="VKP163" s="137"/>
      <c r="VKQ163" s="137"/>
      <c r="VKR163" s="137"/>
      <c r="VKS163" s="137"/>
      <c r="VKT163" s="137"/>
      <c r="VKU163" s="137"/>
      <c r="VKV163" s="137"/>
      <c r="VKW163" s="137"/>
      <c r="VKX163" s="137"/>
      <c r="VKY163" s="137"/>
      <c r="VKZ163" s="137"/>
      <c r="VLA163" s="137"/>
      <c r="VLB163" s="137"/>
      <c r="VLC163" s="137"/>
      <c r="VLD163" s="137"/>
      <c r="VLE163" s="137"/>
      <c r="VLF163" s="137"/>
      <c r="VLG163" s="137"/>
      <c r="VLH163" s="137"/>
      <c r="VLI163" s="137"/>
      <c r="VLJ163" s="137"/>
      <c r="VLK163" s="137"/>
      <c r="VLL163" s="137"/>
      <c r="VLM163" s="137"/>
      <c r="VLN163" s="137"/>
      <c r="VLO163" s="137"/>
      <c r="VLP163" s="137"/>
      <c r="VLQ163" s="137"/>
      <c r="VLR163" s="137"/>
      <c r="VLS163" s="137"/>
      <c r="VLT163" s="137"/>
      <c r="VLU163" s="137"/>
      <c r="VLV163" s="137"/>
      <c r="VLW163" s="137"/>
      <c r="VLX163" s="137"/>
      <c r="VLY163" s="137"/>
      <c r="VLZ163" s="137"/>
      <c r="VMA163" s="137"/>
      <c r="VMB163" s="137"/>
      <c r="VMC163" s="137"/>
      <c r="VMD163" s="137"/>
      <c r="VME163" s="137"/>
      <c r="VMF163" s="137"/>
      <c r="VMG163" s="137"/>
      <c r="VMH163" s="137"/>
      <c r="VMI163" s="137"/>
      <c r="VMJ163" s="137"/>
      <c r="VMK163" s="137"/>
      <c r="VML163" s="137"/>
      <c r="VMM163" s="137"/>
      <c r="VMN163" s="137"/>
      <c r="VMO163" s="137"/>
      <c r="VMP163" s="137"/>
      <c r="VMQ163" s="137"/>
      <c r="VMR163" s="137"/>
      <c r="VMS163" s="137"/>
      <c r="VMT163" s="137"/>
      <c r="VMU163" s="137"/>
      <c r="VMV163" s="137"/>
      <c r="VMW163" s="137"/>
      <c r="VMX163" s="137"/>
      <c r="VMY163" s="137"/>
      <c r="VMZ163" s="137"/>
      <c r="VNA163" s="137"/>
      <c r="VNB163" s="137"/>
      <c r="VNC163" s="137"/>
      <c r="VND163" s="137"/>
      <c r="VNE163" s="137"/>
      <c r="VNF163" s="137"/>
      <c r="VNG163" s="137"/>
      <c r="VNH163" s="137"/>
      <c r="VNI163" s="137"/>
      <c r="VNJ163" s="137"/>
      <c r="VNK163" s="137"/>
      <c r="VNL163" s="137"/>
      <c r="VNM163" s="137"/>
      <c r="VNN163" s="137"/>
      <c r="VNO163" s="137"/>
      <c r="VNP163" s="137"/>
      <c r="VNQ163" s="137"/>
      <c r="VNR163" s="137"/>
      <c r="VNS163" s="137"/>
      <c r="VNT163" s="137"/>
      <c r="VNU163" s="137"/>
      <c r="VNV163" s="137"/>
      <c r="VNW163" s="137"/>
      <c r="VNX163" s="137"/>
      <c r="VNY163" s="137"/>
      <c r="VNZ163" s="137"/>
      <c r="VOA163" s="137"/>
      <c r="VOB163" s="137"/>
      <c r="VOC163" s="137"/>
      <c r="VOD163" s="137"/>
      <c r="VOE163" s="137"/>
      <c r="VOF163" s="137"/>
      <c r="VOG163" s="137"/>
      <c r="VOH163" s="137"/>
      <c r="VOI163" s="137"/>
      <c r="VOJ163" s="137"/>
      <c r="VOK163" s="137"/>
      <c r="VOL163" s="137"/>
      <c r="VOM163" s="137"/>
      <c r="VON163" s="137"/>
      <c r="VOO163" s="137"/>
      <c r="VOP163" s="137"/>
      <c r="VOQ163" s="137"/>
      <c r="VOR163" s="137"/>
      <c r="VOS163" s="137"/>
      <c r="VOT163" s="137"/>
      <c r="VOU163" s="137"/>
      <c r="VOV163" s="137"/>
      <c r="VOW163" s="137"/>
      <c r="VOX163" s="137"/>
      <c r="VOY163" s="137"/>
      <c r="VOZ163" s="137"/>
      <c r="VPA163" s="137"/>
      <c r="VPB163" s="137"/>
      <c r="VPC163" s="137"/>
      <c r="VPD163" s="137"/>
      <c r="VPE163" s="137"/>
      <c r="VPF163" s="137"/>
      <c r="VPG163" s="137"/>
      <c r="VPH163" s="137"/>
      <c r="VPI163" s="137"/>
      <c r="VPJ163" s="137"/>
      <c r="VPK163" s="137"/>
      <c r="VPL163" s="137"/>
      <c r="VPM163" s="137"/>
      <c r="VPN163" s="137"/>
      <c r="VPO163" s="137"/>
      <c r="VPP163" s="137"/>
      <c r="VPQ163" s="137"/>
      <c r="VPR163" s="137"/>
      <c r="VPS163" s="137"/>
      <c r="VPT163" s="137"/>
      <c r="VPU163" s="137"/>
      <c r="VPV163" s="137"/>
      <c r="VPW163" s="137"/>
      <c r="VPX163" s="137"/>
      <c r="VPY163" s="137"/>
      <c r="VPZ163" s="137"/>
      <c r="VQA163" s="137"/>
      <c r="VQB163" s="137"/>
      <c r="VQC163" s="137"/>
      <c r="VQD163" s="137"/>
      <c r="VQE163" s="137"/>
      <c r="VQF163" s="137"/>
      <c r="VQG163" s="137"/>
      <c r="VQH163" s="137"/>
      <c r="VQI163" s="137"/>
      <c r="VQJ163" s="137"/>
      <c r="VQK163" s="137"/>
      <c r="VQL163" s="137"/>
      <c r="VQM163" s="137"/>
      <c r="VQN163" s="137"/>
      <c r="VQO163" s="137"/>
      <c r="VQP163" s="137"/>
      <c r="VQQ163" s="137"/>
      <c r="VQR163" s="137"/>
      <c r="VQS163" s="137"/>
      <c r="VQT163" s="137"/>
      <c r="VQU163" s="137"/>
      <c r="VQV163" s="137"/>
      <c r="VQW163" s="137"/>
      <c r="VQX163" s="137"/>
      <c r="VQY163" s="137"/>
      <c r="VQZ163" s="137"/>
      <c r="VRA163" s="137"/>
      <c r="VRB163" s="137"/>
      <c r="VRC163" s="137"/>
      <c r="VRD163" s="137"/>
      <c r="VRE163" s="137"/>
      <c r="VRF163" s="137"/>
      <c r="VRG163" s="137"/>
      <c r="VRH163" s="137"/>
      <c r="VRI163" s="137"/>
      <c r="VRJ163" s="137"/>
      <c r="VRK163" s="137"/>
      <c r="VRL163" s="137"/>
      <c r="VRM163" s="137"/>
      <c r="VRN163" s="137"/>
      <c r="VRO163" s="137"/>
      <c r="VRP163" s="137"/>
      <c r="VRQ163" s="137"/>
      <c r="VRR163" s="137"/>
      <c r="VRS163" s="137"/>
      <c r="VRT163" s="137"/>
      <c r="VRU163" s="137"/>
      <c r="VRV163" s="137"/>
      <c r="VRW163" s="137"/>
      <c r="VRX163" s="137"/>
      <c r="VRY163" s="137"/>
      <c r="VRZ163" s="137"/>
      <c r="VSA163" s="137"/>
      <c r="VSB163" s="137"/>
      <c r="VSC163" s="137"/>
      <c r="VSD163" s="137"/>
      <c r="VSE163" s="137"/>
      <c r="VSF163" s="137"/>
      <c r="VSG163" s="137"/>
      <c r="VSH163" s="137"/>
      <c r="VSI163" s="137"/>
      <c r="VSJ163" s="137"/>
      <c r="VSK163" s="137"/>
      <c r="VSL163" s="137"/>
      <c r="VSM163" s="137"/>
      <c r="VSN163" s="137"/>
      <c r="VSO163" s="137"/>
      <c r="VSP163" s="137"/>
      <c r="VSQ163" s="137"/>
      <c r="VSR163" s="137"/>
      <c r="VSS163" s="137"/>
      <c r="VST163" s="137"/>
      <c r="VSU163" s="137"/>
      <c r="VSV163" s="137"/>
      <c r="VSW163" s="137"/>
      <c r="VSX163" s="137"/>
      <c r="VSY163" s="137"/>
      <c r="VSZ163" s="137"/>
      <c r="VTA163" s="137"/>
      <c r="VTB163" s="137"/>
      <c r="VTC163" s="137"/>
      <c r="VTD163" s="137"/>
      <c r="VTE163" s="137"/>
      <c r="VTF163" s="137"/>
      <c r="VTG163" s="137"/>
      <c r="VTH163" s="137"/>
      <c r="VTI163" s="137"/>
      <c r="VTJ163" s="137"/>
      <c r="VTK163" s="137"/>
      <c r="VTL163" s="137"/>
      <c r="VTM163" s="137"/>
      <c r="VTN163" s="137"/>
      <c r="VTO163" s="137"/>
      <c r="VTP163" s="137"/>
      <c r="VTQ163" s="137"/>
      <c r="VTR163" s="137"/>
      <c r="VTS163" s="137"/>
      <c r="VTT163" s="137"/>
      <c r="VTU163" s="137"/>
      <c r="VTV163" s="137"/>
      <c r="VTW163" s="137"/>
      <c r="VTX163" s="137"/>
      <c r="VTY163" s="137"/>
      <c r="VTZ163" s="137"/>
      <c r="VUA163" s="137"/>
      <c r="VUB163" s="137"/>
      <c r="VUC163" s="137"/>
      <c r="VUD163" s="137"/>
      <c r="VUE163" s="137"/>
      <c r="VUF163" s="137"/>
      <c r="VUG163" s="137"/>
      <c r="VUH163" s="137"/>
      <c r="VUI163" s="137"/>
      <c r="VUJ163" s="137"/>
      <c r="VUK163" s="137"/>
      <c r="VUL163" s="137"/>
      <c r="VUM163" s="137"/>
      <c r="VUN163" s="137"/>
      <c r="VUO163" s="137"/>
      <c r="VUP163" s="137"/>
      <c r="VUQ163" s="137"/>
      <c r="VUR163" s="137"/>
      <c r="VUS163" s="137"/>
      <c r="VUT163" s="137"/>
      <c r="VUU163" s="137"/>
      <c r="VUV163" s="137"/>
      <c r="VUW163" s="137"/>
      <c r="VUX163" s="137"/>
      <c r="VUY163" s="137"/>
      <c r="VUZ163" s="137"/>
      <c r="VVA163" s="137"/>
      <c r="VVB163" s="137"/>
      <c r="VVC163" s="137"/>
      <c r="VVD163" s="137"/>
      <c r="VVE163" s="137"/>
      <c r="VVF163" s="137"/>
      <c r="VVG163" s="137"/>
      <c r="VVH163" s="137"/>
      <c r="VVI163" s="137"/>
      <c r="VVJ163" s="137"/>
      <c r="VVK163" s="137"/>
      <c r="VVL163" s="137"/>
      <c r="VVM163" s="137"/>
      <c r="VVN163" s="137"/>
      <c r="VVO163" s="137"/>
      <c r="VVP163" s="137"/>
      <c r="VVQ163" s="137"/>
      <c r="VVR163" s="137"/>
      <c r="VVS163" s="137"/>
      <c r="VVT163" s="137"/>
      <c r="VVU163" s="137"/>
      <c r="VVV163" s="137"/>
      <c r="VVW163" s="137"/>
      <c r="VVX163" s="137"/>
      <c r="VVY163" s="137"/>
      <c r="VVZ163" s="137"/>
      <c r="VWA163" s="137"/>
      <c r="VWB163" s="137"/>
      <c r="VWC163" s="137"/>
      <c r="VWD163" s="137"/>
      <c r="VWE163" s="137"/>
      <c r="VWF163" s="137"/>
      <c r="VWG163" s="137"/>
      <c r="VWH163" s="137"/>
      <c r="VWI163" s="137"/>
      <c r="VWJ163" s="137"/>
      <c r="VWK163" s="137"/>
      <c r="VWL163" s="137"/>
      <c r="VWM163" s="137"/>
      <c r="VWN163" s="137"/>
      <c r="VWO163" s="137"/>
      <c r="VWP163" s="137"/>
      <c r="VWQ163" s="137"/>
      <c r="VWR163" s="137"/>
      <c r="VWS163" s="137"/>
      <c r="VWT163" s="137"/>
      <c r="VWU163" s="137"/>
      <c r="VWV163" s="137"/>
      <c r="VWW163" s="137"/>
      <c r="VWX163" s="137"/>
      <c r="VWY163" s="137"/>
      <c r="VWZ163" s="137"/>
      <c r="VXA163" s="137"/>
      <c r="VXB163" s="137"/>
      <c r="VXC163" s="137"/>
      <c r="VXD163" s="137"/>
      <c r="VXE163" s="137"/>
      <c r="VXF163" s="137"/>
      <c r="VXG163" s="137"/>
      <c r="VXH163" s="137"/>
      <c r="VXI163" s="137"/>
      <c r="VXJ163" s="137"/>
      <c r="VXK163" s="137"/>
      <c r="VXL163" s="137"/>
      <c r="VXM163" s="137"/>
      <c r="VXN163" s="137"/>
      <c r="VXO163" s="137"/>
      <c r="VXP163" s="137"/>
      <c r="VXQ163" s="137"/>
      <c r="VXR163" s="137"/>
      <c r="VXS163" s="137"/>
      <c r="VXT163" s="137"/>
      <c r="VXU163" s="137"/>
      <c r="VXV163" s="137"/>
      <c r="VXW163" s="137"/>
      <c r="VXX163" s="137"/>
      <c r="VXY163" s="137"/>
      <c r="VXZ163" s="137"/>
      <c r="VYA163" s="137"/>
      <c r="VYB163" s="137"/>
      <c r="VYC163" s="137"/>
      <c r="VYD163" s="137"/>
      <c r="VYE163" s="137"/>
      <c r="VYF163" s="137"/>
      <c r="VYG163" s="137"/>
      <c r="VYH163" s="137"/>
      <c r="VYI163" s="137"/>
      <c r="VYJ163" s="137"/>
      <c r="VYK163" s="137"/>
      <c r="VYL163" s="137"/>
      <c r="VYM163" s="137"/>
      <c r="VYN163" s="137"/>
      <c r="VYO163" s="137"/>
      <c r="VYP163" s="137"/>
      <c r="VYQ163" s="137"/>
      <c r="VYR163" s="137"/>
      <c r="VYS163" s="137"/>
      <c r="VYT163" s="137"/>
      <c r="VYU163" s="137"/>
      <c r="VYV163" s="137"/>
      <c r="VYW163" s="137"/>
      <c r="VYX163" s="137"/>
      <c r="VYY163" s="137"/>
      <c r="VYZ163" s="137"/>
      <c r="VZA163" s="137"/>
      <c r="VZB163" s="137"/>
      <c r="VZC163" s="137"/>
      <c r="VZD163" s="137"/>
      <c r="VZE163" s="137"/>
      <c r="VZF163" s="137"/>
      <c r="VZG163" s="137"/>
      <c r="VZH163" s="137"/>
      <c r="VZI163" s="137"/>
      <c r="VZJ163" s="137"/>
      <c r="VZK163" s="137"/>
      <c r="VZL163" s="137"/>
      <c r="VZM163" s="137"/>
      <c r="VZN163" s="137"/>
      <c r="VZO163" s="137"/>
      <c r="VZP163" s="137"/>
      <c r="VZQ163" s="137"/>
      <c r="VZR163" s="137"/>
      <c r="VZS163" s="137"/>
      <c r="VZT163" s="137"/>
      <c r="VZU163" s="137"/>
      <c r="VZV163" s="137"/>
      <c r="VZW163" s="137"/>
      <c r="VZX163" s="137"/>
      <c r="VZY163" s="137"/>
      <c r="VZZ163" s="137"/>
      <c r="WAA163" s="137"/>
      <c r="WAB163" s="137"/>
      <c r="WAC163" s="137"/>
      <c r="WAD163" s="137"/>
      <c r="WAE163" s="137"/>
      <c r="WAF163" s="137"/>
      <c r="WAG163" s="137"/>
      <c r="WAH163" s="137"/>
      <c r="WAI163" s="137"/>
      <c r="WAJ163" s="137"/>
      <c r="WAK163" s="137"/>
      <c r="WAL163" s="137"/>
      <c r="WAM163" s="137"/>
      <c r="WAN163" s="137"/>
      <c r="WAO163" s="137"/>
      <c r="WAP163" s="137"/>
      <c r="WAQ163" s="137"/>
      <c r="WAR163" s="137"/>
      <c r="WAS163" s="137"/>
      <c r="WAT163" s="137"/>
      <c r="WAU163" s="137"/>
      <c r="WAV163" s="137"/>
      <c r="WAW163" s="137"/>
      <c r="WAX163" s="137"/>
      <c r="WAY163" s="137"/>
      <c r="WAZ163" s="137"/>
      <c r="WBA163" s="137"/>
      <c r="WBB163" s="137"/>
      <c r="WBC163" s="137"/>
      <c r="WBD163" s="137"/>
      <c r="WBE163" s="137"/>
      <c r="WBF163" s="137"/>
      <c r="WBG163" s="137"/>
      <c r="WBH163" s="137"/>
      <c r="WBI163" s="137"/>
      <c r="WBJ163" s="137"/>
      <c r="WBK163" s="137"/>
      <c r="WBL163" s="137"/>
      <c r="WBM163" s="137"/>
      <c r="WBN163" s="137"/>
      <c r="WBO163" s="137"/>
      <c r="WBP163" s="137"/>
      <c r="WBQ163" s="137"/>
      <c r="WBR163" s="137"/>
      <c r="WBS163" s="137"/>
      <c r="WBT163" s="137"/>
      <c r="WBU163" s="137"/>
      <c r="WBV163" s="137"/>
      <c r="WBW163" s="137"/>
      <c r="WBX163" s="137"/>
      <c r="WBY163" s="137"/>
      <c r="WBZ163" s="137"/>
      <c r="WCA163" s="137"/>
      <c r="WCB163" s="137"/>
      <c r="WCC163" s="137"/>
      <c r="WCD163" s="137"/>
      <c r="WCE163" s="137"/>
      <c r="WCF163" s="137"/>
      <c r="WCG163" s="137"/>
      <c r="WCH163" s="137"/>
      <c r="WCI163" s="137"/>
      <c r="WCJ163" s="137"/>
      <c r="WCK163" s="137"/>
      <c r="WCL163" s="137"/>
      <c r="WCM163" s="137"/>
      <c r="WCN163" s="137"/>
      <c r="WCO163" s="137"/>
      <c r="WCP163" s="137"/>
      <c r="WCQ163" s="137"/>
      <c r="WCR163" s="137"/>
      <c r="WCS163" s="137"/>
      <c r="WCT163" s="137"/>
      <c r="WCU163" s="137"/>
      <c r="WCV163" s="137"/>
      <c r="WCW163" s="137"/>
      <c r="WCX163" s="137"/>
      <c r="WCY163" s="137"/>
      <c r="WCZ163" s="137"/>
      <c r="WDA163" s="137"/>
      <c r="WDB163" s="137"/>
      <c r="WDC163" s="137"/>
      <c r="WDD163" s="137"/>
      <c r="WDE163" s="137"/>
      <c r="WDF163" s="137"/>
      <c r="WDG163" s="137"/>
      <c r="WDH163" s="137"/>
      <c r="WDI163" s="137"/>
      <c r="WDJ163" s="137"/>
      <c r="WDK163" s="137"/>
      <c r="WDL163" s="137"/>
      <c r="WDM163" s="137"/>
      <c r="WDN163" s="137"/>
      <c r="WDO163" s="137"/>
      <c r="WDP163" s="137"/>
      <c r="WDQ163" s="137"/>
      <c r="WDR163" s="137"/>
      <c r="WDS163" s="137"/>
      <c r="WDT163" s="137"/>
      <c r="WDU163" s="137"/>
      <c r="WDV163" s="137"/>
      <c r="WDW163" s="137"/>
      <c r="WDX163" s="137"/>
      <c r="WDY163" s="137"/>
      <c r="WDZ163" s="137"/>
      <c r="WEA163" s="137"/>
      <c r="WEB163" s="137"/>
      <c r="WEC163" s="137"/>
      <c r="WED163" s="137"/>
      <c r="WEE163" s="137"/>
      <c r="WEF163" s="137"/>
      <c r="WEG163" s="137"/>
      <c r="WEH163" s="137"/>
      <c r="WEI163" s="137"/>
      <c r="WEJ163" s="137"/>
      <c r="WEK163" s="137"/>
      <c r="WEL163" s="137"/>
      <c r="WEM163" s="137"/>
      <c r="WEN163" s="137"/>
      <c r="WEO163" s="137"/>
      <c r="WEP163" s="137"/>
      <c r="WEQ163" s="137"/>
      <c r="WER163" s="137"/>
      <c r="WES163" s="137"/>
      <c r="WET163" s="137"/>
      <c r="WEU163" s="137"/>
      <c r="WEV163" s="137"/>
      <c r="WEW163" s="137"/>
      <c r="WEX163" s="137"/>
      <c r="WEY163" s="137"/>
      <c r="WEZ163" s="137"/>
      <c r="WFA163" s="137"/>
      <c r="WFB163" s="137"/>
      <c r="WFC163" s="137"/>
      <c r="WFD163" s="137"/>
      <c r="WFE163" s="137"/>
      <c r="WFF163" s="137"/>
      <c r="WFG163" s="137"/>
      <c r="WFH163" s="137"/>
      <c r="WFI163" s="137"/>
      <c r="WFJ163" s="137"/>
      <c r="WFK163" s="137"/>
      <c r="WFL163" s="137"/>
      <c r="WFM163" s="137"/>
      <c r="WFN163" s="137"/>
      <c r="WFO163" s="137"/>
      <c r="WFP163" s="137"/>
      <c r="WFQ163" s="137"/>
      <c r="WFR163" s="137"/>
      <c r="WFS163" s="137"/>
      <c r="WFT163" s="137"/>
      <c r="WFU163" s="137"/>
      <c r="WFV163" s="137"/>
      <c r="WFW163" s="137"/>
      <c r="WFX163" s="137"/>
      <c r="WFY163" s="137"/>
      <c r="WFZ163" s="137"/>
      <c r="WGA163" s="137"/>
      <c r="WGB163" s="137"/>
      <c r="WGC163" s="137"/>
      <c r="WGD163" s="137"/>
      <c r="WGE163" s="137"/>
      <c r="WGF163" s="137"/>
      <c r="WGG163" s="137"/>
      <c r="WGH163" s="137"/>
      <c r="WGI163" s="137"/>
      <c r="WGJ163" s="137"/>
      <c r="WGK163" s="137"/>
      <c r="WGL163" s="137"/>
      <c r="WGM163" s="137"/>
      <c r="WGN163" s="137"/>
      <c r="WGO163" s="137"/>
      <c r="WGP163" s="137"/>
      <c r="WGQ163" s="137"/>
      <c r="WGR163" s="137"/>
      <c r="WGS163" s="137"/>
      <c r="WGT163" s="137"/>
      <c r="WGU163" s="137"/>
      <c r="WGV163" s="137"/>
      <c r="WGW163" s="137"/>
      <c r="WGX163" s="137"/>
      <c r="WGY163" s="137"/>
      <c r="WGZ163" s="137"/>
      <c r="WHA163" s="137"/>
      <c r="WHB163" s="137"/>
      <c r="WHC163" s="137"/>
      <c r="WHD163" s="137"/>
      <c r="WHE163" s="137"/>
      <c r="WHF163" s="137"/>
      <c r="WHG163" s="137"/>
      <c r="WHH163" s="137"/>
      <c r="WHI163" s="137"/>
      <c r="WHJ163" s="137"/>
      <c r="WHK163" s="137"/>
      <c r="WHL163" s="137"/>
      <c r="WHM163" s="137"/>
      <c r="WHN163" s="137"/>
      <c r="WHO163" s="137"/>
      <c r="WHP163" s="137"/>
      <c r="WHQ163" s="137"/>
      <c r="WHR163" s="137"/>
      <c r="WHS163" s="137"/>
      <c r="WHT163" s="137"/>
      <c r="WHU163" s="137"/>
      <c r="WHV163" s="137"/>
      <c r="WHW163" s="137"/>
      <c r="WHX163" s="137"/>
      <c r="WHY163" s="137"/>
      <c r="WHZ163" s="137"/>
      <c r="WIA163" s="137"/>
      <c r="WIB163" s="137"/>
      <c r="WIC163" s="137"/>
      <c r="WID163" s="137"/>
      <c r="WIE163" s="137"/>
      <c r="WIF163" s="137"/>
      <c r="WIG163" s="137"/>
      <c r="WIH163" s="137"/>
      <c r="WII163" s="137"/>
      <c r="WIJ163" s="137"/>
      <c r="WIK163" s="137"/>
      <c r="WIL163" s="137"/>
      <c r="WIM163" s="137"/>
      <c r="WIN163" s="137"/>
      <c r="WIO163" s="137"/>
      <c r="WIP163" s="137"/>
      <c r="WIQ163" s="137"/>
      <c r="WIR163" s="137"/>
      <c r="WIS163" s="137"/>
      <c r="WIT163" s="137"/>
      <c r="WIU163" s="137"/>
      <c r="WIV163" s="137"/>
      <c r="WIW163" s="137"/>
      <c r="WIX163" s="137"/>
      <c r="WIY163" s="137"/>
      <c r="WIZ163" s="137"/>
      <c r="WJA163" s="137"/>
      <c r="WJB163" s="137"/>
      <c r="WJC163" s="137"/>
      <c r="WJD163" s="137"/>
      <c r="WJE163" s="137"/>
      <c r="WJF163" s="137"/>
      <c r="WJG163" s="137"/>
      <c r="WJH163" s="137"/>
      <c r="WJI163" s="137"/>
      <c r="WJJ163" s="137"/>
      <c r="WJK163" s="137"/>
      <c r="WJL163" s="137"/>
      <c r="WJM163" s="137"/>
      <c r="WJN163" s="137"/>
      <c r="WJO163" s="137"/>
      <c r="WJP163" s="137"/>
      <c r="WJQ163" s="137"/>
      <c r="WJR163" s="137"/>
      <c r="WJS163" s="137"/>
      <c r="WJT163" s="137"/>
      <c r="WJU163" s="137"/>
      <c r="WJV163" s="137"/>
      <c r="WJW163" s="137"/>
      <c r="WJX163" s="137"/>
      <c r="WJY163" s="137"/>
      <c r="WJZ163" s="137"/>
      <c r="WKA163" s="137"/>
      <c r="WKB163" s="137"/>
      <c r="WKC163" s="137"/>
      <c r="WKD163" s="137"/>
      <c r="WKE163" s="137"/>
      <c r="WKF163" s="137"/>
      <c r="WKG163" s="137"/>
      <c r="WKH163" s="137"/>
      <c r="WKI163" s="137"/>
      <c r="WKJ163" s="137"/>
      <c r="WKK163" s="137"/>
      <c r="WKL163" s="137"/>
      <c r="WKM163" s="137"/>
      <c r="WKN163" s="137"/>
      <c r="WKO163" s="137"/>
      <c r="WKP163" s="137"/>
      <c r="WKQ163" s="137"/>
      <c r="WKR163" s="137"/>
      <c r="WKS163" s="137"/>
      <c r="WKT163" s="137"/>
      <c r="WKU163" s="137"/>
      <c r="WKV163" s="137"/>
      <c r="WKW163" s="137"/>
      <c r="WKX163" s="137"/>
      <c r="WKY163" s="137"/>
      <c r="WKZ163" s="137"/>
      <c r="WLA163" s="137"/>
      <c r="WLB163" s="137"/>
      <c r="WLC163" s="137"/>
      <c r="WLD163" s="137"/>
      <c r="WLE163" s="137"/>
      <c r="WLF163" s="137"/>
      <c r="WLG163" s="137"/>
      <c r="WLH163" s="137"/>
      <c r="WLI163" s="137"/>
      <c r="WLJ163" s="137"/>
      <c r="WLK163" s="137"/>
      <c r="WLL163" s="137"/>
      <c r="WLM163" s="137"/>
      <c r="WLN163" s="137"/>
      <c r="WLO163" s="137"/>
      <c r="WLP163" s="137"/>
      <c r="WLQ163" s="137"/>
      <c r="WLR163" s="137"/>
      <c r="WLS163" s="137"/>
      <c r="WLT163" s="137"/>
      <c r="WLU163" s="137"/>
      <c r="WLV163" s="137"/>
      <c r="WLW163" s="137"/>
      <c r="WLX163" s="137"/>
      <c r="WLY163" s="137"/>
      <c r="WLZ163" s="137"/>
      <c r="WMA163" s="137"/>
      <c r="WMB163" s="137"/>
      <c r="WMC163" s="137"/>
      <c r="WMD163" s="137"/>
      <c r="WME163" s="137"/>
      <c r="WMF163" s="137"/>
      <c r="WMG163" s="137"/>
      <c r="WMH163" s="137"/>
      <c r="WMI163" s="137"/>
      <c r="WMJ163" s="137"/>
      <c r="WMK163" s="137"/>
      <c r="WML163" s="137"/>
      <c r="WMM163" s="137"/>
      <c r="WMN163" s="137"/>
      <c r="WMO163" s="137"/>
      <c r="WMP163" s="137"/>
      <c r="WMQ163" s="137"/>
      <c r="WMR163" s="137"/>
      <c r="WMS163" s="137"/>
      <c r="WMT163" s="137"/>
      <c r="WMU163" s="137"/>
      <c r="WMV163" s="137"/>
      <c r="WMW163" s="137"/>
      <c r="WMX163" s="137"/>
      <c r="WMY163" s="137"/>
      <c r="WMZ163" s="137"/>
      <c r="WNA163" s="137"/>
      <c r="WNB163" s="137"/>
      <c r="WNC163" s="137"/>
      <c r="WND163" s="137"/>
      <c r="WNE163" s="137"/>
      <c r="WNF163" s="137"/>
      <c r="WNG163" s="137"/>
      <c r="WNH163" s="137"/>
      <c r="WNI163" s="137"/>
      <c r="WNJ163" s="137"/>
      <c r="WNK163" s="137"/>
      <c r="WNL163" s="137"/>
      <c r="WNM163" s="137"/>
      <c r="WNN163" s="137"/>
      <c r="WNO163" s="137"/>
      <c r="WNP163" s="137"/>
      <c r="WNQ163" s="137"/>
      <c r="WNR163" s="137"/>
      <c r="WNS163" s="137"/>
      <c r="WNT163" s="137"/>
      <c r="WNU163" s="137"/>
      <c r="WNV163" s="137"/>
      <c r="WNW163" s="137"/>
      <c r="WNX163" s="137"/>
      <c r="WNY163" s="137"/>
      <c r="WNZ163" s="137"/>
      <c r="WOA163" s="137"/>
      <c r="WOB163" s="137"/>
      <c r="WOC163" s="137"/>
      <c r="WOD163" s="137"/>
      <c r="WOE163" s="137"/>
      <c r="WOF163" s="137"/>
      <c r="WOG163" s="137"/>
      <c r="WOH163" s="137"/>
      <c r="WOI163" s="137"/>
      <c r="WOJ163" s="137"/>
      <c r="WOK163" s="137"/>
      <c r="WOL163" s="137"/>
      <c r="WOM163" s="137"/>
      <c r="WON163" s="137"/>
      <c r="WOO163" s="137"/>
      <c r="WOP163" s="137"/>
      <c r="WOQ163" s="137"/>
      <c r="WOR163" s="137"/>
      <c r="WOS163" s="137"/>
      <c r="WOT163" s="137"/>
      <c r="WOU163" s="137"/>
      <c r="WOV163" s="137"/>
      <c r="WOW163" s="137"/>
      <c r="WOX163" s="137"/>
      <c r="WOY163" s="137"/>
      <c r="WOZ163" s="137"/>
      <c r="WPA163" s="137"/>
      <c r="WPB163" s="137"/>
      <c r="WPC163" s="137"/>
      <c r="WPD163" s="137"/>
      <c r="WPE163" s="137"/>
      <c r="WPF163" s="137"/>
      <c r="WPG163" s="137"/>
      <c r="WPH163" s="137"/>
      <c r="WPI163" s="137"/>
      <c r="WPJ163" s="137"/>
      <c r="WPK163" s="137"/>
      <c r="WPL163" s="137"/>
      <c r="WPM163" s="137"/>
      <c r="WPN163" s="137"/>
      <c r="WPO163" s="137"/>
      <c r="WPP163" s="137"/>
      <c r="WPQ163" s="137"/>
      <c r="WPR163" s="137"/>
      <c r="WPS163" s="137"/>
      <c r="WPT163" s="137"/>
      <c r="WPU163" s="137"/>
      <c r="WPV163" s="137"/>
      <c r="WPW163" s="137"/>
      <c r="WPX163" s="137"/>
      <c r="WPY163" s="137"/>
      <c r="WPZ163" s="137"/>
      <c r="WQA163" s="137"/>
      <c r="WQB163" s="137"/>
      <c r="WQC163" s="137"/>
      <c r="WQD163" s="137"/>
      <c r="WQE163" s="137"/>
      <c r="WQF163" s="137"/>
      <c r="WQG163" s="137"/>
      <c r="WQH163" s="137"/>
      <c r="WQI163" s="137"/>
      <c r="WQJ163" s="137"/>
      <c r="WQK163" s="137"/>
      <c r="WQL163" s="137"/>
      <c r="WQM163" s="137"/>
      <c r="WQN163" s="137"/>
      <c r="WQO163" s="137"/>
      <c r="WQP163" s="137"/>
      <c r="WQQ163" s="137"/>
      <c r="WQR163" s="137"/>
      <c r="WQS163" s="137"/>
      <c r="WQT163" s="137"/>
      <c r="WQU163" s="137"/>
      <c r="WQV163" s="137"/>
      <c r="WQW163" s="137"/>
      <c r="WQX163" s="137"/>
      <c r="WQY163" s="137"/>
      <c r="WQZ163" s="137"/>
      <c r="WRA163" s="137"/>
      <c r="WRB163" s="137"/>
      <c r="WRC163" s="137"/>
      <c r="WRD163" s="137"/>
      <c r="WRE163" s="137"/>
      <c r="WRF163" s="137"/>
      <c r="WRG163" s="137"/>
      <c r="WRH163" s="137"/>
      <c r="WRI163" s="137"/>
      <c r="WRJ163" s="137"/>
      <c r="WRK163" s="137"/>
      <c r="WRL163" s="137"/>
      <c r="WRM163" s="137"/>
      <c r="WRN163" s="137"/>
      <c r="WRO163" s="137"/>
      <c r="WRP163" s="137"/>
      <c r="WRQ163" s="137"/>
      <c r="WRR163" s="137"/>
      <c r="WRS163" s="137"/>
      <c r="WRT163" s="137"/>
      <c r="WRU163" s="137"/>
      <c r="WRV163" s="137"/>
      <c r="WRW163" s="137"/>
      <c r="WRX163" s="137"/>
      <c r="WRY163" s="137"/>
      <c r="WRZ163" s="137"/>
      <c r="WSA163" s="137"/>
      <c r="WSB163" s="137"/>
      <c r="WSC163" s="137"/>
      <c r="WSD163" s="137"/>
      <c r="WSE163" s="137"/>
      <c r="WSF163" s="137"/>
      <c r="WSG163" s="137"/>
      <c r="WSH163" s="137"/>
      <c r="WSI163" s="137"/>
      <c r="WSJ163" s="137"/>
      <c r="WSK163" s="137"/>
      <c r="WSL163" s="137"/>
      <c r="WSM163" s="137"/>
      <c r="WSN163" s="137"/>
      <c r="WSO163" s="137"/>
      <c r="WSP163" s="137"/>
      <c r="WSQ163" s="137"/>
      <c r="WSR163" s="137"/>
      <c r="WSS163" s="137"/>
      <c r="WST163" s="137"/>
      <c r="WSU163" s="137"/>
      <c r="WSV163" s="137"/>
      <c r="WSW163" s="137"/>
      <c r="WSX163" s="137"/>
      <c r="WSY163" s="137"/>
      <c r="WSZ163" s="137"/>
      <c r="WTA163" s="137"/>
      <c r="WTB163" s="137"/>
      <c r="WTC163" s="137"/>
      <c r="WTD163" s="137"/>
      <c r="WTE163" s="137"/>
      <c r="WTF163" s="137"/>
      <c r="WTG163" s="137"/>
      <c r="WTH163" s="137"/>
      <c r="WTI163" s="137"/>
      <c r="WTJ163" s="137"/>
      <c r="WTK163" s="137"/>
      <c r="WTL163" s="137"/>
      <c r="WTM163" s="137"/>
      <c r="WTN163" s="137"/>
      <c r="WTO163" s="137"/>
      <c r="WTP163" s="137"/>
      <c r="WTQ163" s="137"/>
      <c r="WTR163" s="137"/>
      <c r="WTS163" s="137"/>
      <c r="WTT163" s="137"/>
      <c r="WTU163" s="137"/>
      <c r="WTV163" s="137"/>
      <c r="WTW163" s="137"/>
      <c r="WTX163" s="137"/>
      <c r="WTY163" s="137"/>
      <c r="WTZ163" s="137"/>
      <c r="WUA163" s="137"/>
      <c r="WUB163" s="137"/>
      <c r="WUC163" s="137"/>
      <c r="WUD163" s="137"/>
      <c r="WUE163" s="137"/>
      <c r="WUF163" s="137"/>
      <c r="WUG163" s="137"/>
      <c r="WUH163" s="137"/>
      <c r="WUI163" s="137"/>
      <c r="WUJ163" s="137"/>
      <c r="WUK163" s="137"/>
      <c r="WUL163" s="137"/>
      <c r="WUM163" s="137"/>
      <c r="WUN163" s="137"/>
      <c r="WUO163" s="137"/>
      <c r="WUP163" s="137"/>
      <c r="WUQ163" s="137"/>
      <c r="WUR163" s="137"/>
      <c r="WUS163" s="137"/>
      <c r="WUT163" s="137"/>
      <c r="WUU163" s="137"/>
      <c r="WUV163" s="137"/>
      <c r="WUW163" s="137"/>
      <c r="WUX163" s="137"/>
      <c r="WUY163" s="137"/>
      <c r="WUZ163" s="137"/>
      <c r="WVA163" s="137"/>
      <c r="WVB163" s="137"/>
      <c r="WVC163" s="137"/>
      <c r="WVD163" s="137"/>
      <c r="WVE163" s="137"/>
      <c r="WVF163" s="137"/>
      <c r="WVG163" s="137"/>
      <c r="WVH163" s="137"/>
      <c r="WVI163" s="137"/>
      <c r="WVJ163" s="137"/>
      <c r="WVK163" s="137"/>
      <c r="WVL163" s="137"/>
      <c r="WVM163" s="137"/>
      <c r="WVN163" s="137"/>
      <c r="WVO163" s="137"/>
      <c r="WVP163" s="137"/>
      <c r="WVQ163" s="137"/>
      <c r="WVR163" s="137"/>
      <c r="WVS163" s="137"/>
      <c r="WVT163" s="137"/>
      <c r="WVU163" s="137"/>
      <c r="WVV163" s="137"/>
      <c r="WVW163" s="137"/>
      <c r="WVX163" s="137"/>
      <c r="WVY163" s="137"/>
      <c r="WVZ163" s="137"/>
      <c r="WWA163" s="137"/>
      <c r="WWB163" s="137"/>
      <c r="WWC163" s="137"/>
      <c r="WWD163" s="137"/>
      <c r="WWE163" s="137"/>
      <c r="WWF163" s="137"/>
      <c r="WWG163" s="137"/>
      <c r="WWH163" s="137"/>
      <c r="WWI163" s="137"/>
      <c r="WWJ163" s="137"/>
      <c r="WWK163" s="137"/>
      <c r="WWL163" s="137"/>
      <c r="WWM163" s="137"/>
      <c r="WWN163" s="137"/>
      <c r="WWO163" s="137"/>
      <c r="WWP163" s="137"/>
      <c r="WWQ163" s="137"/>
      <c r="WWR163" s="137"/>
      <c r="WWS163" s="137"/>
      <c r="WWT163" s="137"/>
      <c r="WWU163" s="137"/>
      <c r="WWV163" s="137"/>
      <c r="WWW163" s="137"/>
      <c r="WWX163" s="137"/>
      <c r="WWY163" s="137"/>
      <c r="WWZ163" s="137"/>
      <c r="WXA163" s="137"/>
      <c r="WXB163" s="137"/>
      <c r="WXC163" s="137"/>
      <c r="WXD163" s="137"/>
      <c r="WXE163" s="137"/>
      <c r="WXF163" s="137"/>
      <c r="WXG163" s="137"/>
      <c r="WXH163" s="137"/>
      <c r="WXI163" s="137"/>
      <c r="WXJ163" s="137"/>
      <c r="WXK163" s="137"/>
      <c r="WXL163" s="137"/>
      <c r="WXM163" s="137"/>
      <c r="WXN163" s="137"/>
      <c r="WXO163" s="137"/>
      <c r="WXP163" s="137"/>
      <c r="WXQ163" s="137"/>
      <c r="WXR163" s="137"/>
      <c r="WXS163" s="137"/>
      <c r="WXT163" s="137"/>
      <c r="WXU163" s="137"/>
      <c r="WXV163" s="137"/>
      <c r="WXW163" s="137"/>
      <c r="WXX163" s="137"/>
      <c r="WXY163" s="137"/>
      <c r="WXZ163" s="137"/>
      <c r="WYA163" s="137"/>
      <c r="WYB163" s="137"/>
      <c r="WYC163" s="137"/>
      <c r="WYD163" s="137"/>
      <c r="WYE163" s="137"/>
      <c r="WYF163" s="137"/>
      <c r="WYG163" s="137"/>
      <c r="WYH163" s="137"/>
      <c r="WYI163" s="137"/>
      <c r="WYJ163" s="137"/>
      <c r="WYK163" s="137"/>
      <c r="WYL163" s="137"/>
      <c r="WYM163" s="137"/>
      <c r="WYN163" s="137"/>
      <c r="WYO163" s="137"/>
      <c r="WYP163" s="137"/>
      <c r="WYQ163" s="137"/>
      <c r="WYR163" s="137"/>
      <c r="WYS163" s="137"/>
      <c r="WYT163" s="137"/>
      <c r="WYU163" s="137"/>
      <c r="WYV163" s="137"/>
      <c r="WYW163" s="137"/>
      <c r="WYX163" s="137"/>
      <c r="WYY163" s="137"/>
      <c r="WYZ163" s="137"/>
      <c r="WZA163" s="137"/>
      <c r="WZB163" s="137"/>
      <c r="WZC163" s="137"/>
      <c r="WZD163" s="137"/>
      <c r="WZE163" s="137"/>
      <c r="WZF163" s="137"/>
      <c r="WZG163" s="137"/>
      <c r="WZH163" s="137"/>
      <c r="WZI163" s="137"/>
      <c r="WZJ163" s="137"/>
      <c r="WZK163" s="137"/>
      <c r="WZL163" s="137"/>
      <c r="WZM163" s="137"/>
      <c r="WZN163" s="137"/>
      <c r="WZO163" s="137"/>
      <c r="WZP163" s="137"/>
      <c r="WZQ163" s="137"/>
      <c r="WZR163" s="137"/>
      <c r="WZS163" s="137"/>
      <c r="WZT163" s="137"/>
      <c r="WZU163" s="137"/>
      <c r="WZV163" s="137"/>
      <c r="WZW163" s="137"/>
      <c r="WZX163" s="137"/>
      <c r="WZY163" s="137"/>
      <c r="WZZ163" s="137"/>
      <c r="XAA163" s="137"/>
      <c r="XAB163" s="137"/>
      <c r="XAC163" s="137"/>
      <c r="XAD163" s="137"/>
      <c r="XAE163" s="137"/>
      <c r="XAF163" s="137"/>
      <c r="XAG163" s="137"/>
      <c r="XAH163" s="137"/>
      <c r="XAI163" s="137"/>
      <c r="XAJ163" s="137"/>
      <c r="XAK163" s="137"/>
      <c r="XAL163" s="137"/>
      <c r="XAM163" s="137"/>
      <c r="XAN163" s="137"/>
      <c r="XAO163" s="137"/>
      <c r="XAP163" s="137"/>
      <c r="XAQ163" s="137"/>
      <c r="XAR163" s="137"/>
      <c r="XAS163" s="137"/>
      <c r="XAT163" s="137"/>
      <c r="XAU163" s="137"/>
      <c r="XAV163" s="137"/>
      <c r="XAW163" s="137"/>
      <c r="XAX163" s="137"/>
      <c r="XAY163" s="137"/>
      <c r="XAZ163" s="137"/>
      <c r="XBA163" s="137"/>
      <c r="XBB163" s="137"/>
      <c r="XBC163" s="137"/>
      <c r="XBD163" s="137"/>
      <c r="XBE163" s="137"/>
      <c r="XBF163" s="137"/>
      <c r="XBG163" s="137"/>
      <c r="XBH163" s="137"/>
      <c r="XBI163" s="137"/>
      <c r="XBJ163" s="137"/>
      <c r="XBK163" s="137"/>
      <c r="XBL163" s="137"/>
      <c r="XBM163" s="137"/>
      <c r="XBN163" s="137"/>
      <c r="XBO163" s="137"/>
      <c r="XBP163" s="137"/>
      <c r="XBQ163" s="137"/>
      <c r="XBR163" s="137"/>
      <c r="XBS163" s="137"/>
      <c r="XBT163" s="137"/>
      <c r="XBU163" s="137"/>
      <c r="XBV163" s="137"/>
      <c r="XBW163" s="137"/>
      <c r="XBX163" s="137"/>
      <c r="XBY163" s="137"/>
      <c r="XBZ163" s="137"/>
      <c r="XCA163" s="137"/>
      <c r="XCB163" s="137"/>
      <c r="XCC163" s="137"/>
      <c r="XCD163" s="137"/>
      <c r="XCE163" s="137"/>
      <c r="XCF163" s="137"/>
      <c r="XCG163" s="137"/>
      <c r="XCH163" s="137"/>
      <c r="XCI163" s="137"/>
      <c r="XCJ163" s="137"/>
      <c r="XCK163" s="137"/>
      <c r="XCL163" s="137"/>
      <c r="XCM163" s="137"/>
      <c r="XCN163" s="137"/>
      <c r="XCO163" s="137"/>
      <c r="XCP163" s="137"/>
      <c r="XCQ163" s="137"/>
      <c r="XCR163" s="137"/>
      <c r="XCS163" s="137"/>
      <c r="XCT163" s="137"/>
      <c r="XCU163" s="137"/>
      <c r="XCV163" s="137"/>
      <c r="XCW163" s="137"/>
      <c r="XCX163" s="137"/>
      <c r="XCY163" s="137"/>
      <c r="XCZ163" s="137"/>
      <c r="XDA163" s="137"/>
      <c r="XDB163" s="137"/>
      <c r="XDC163" s="137"/>
      <c r="XDD163" s="137"/>
      <c r="XDE163" s="137"/>
      <c r="XDF163" s="137"/>
      <c r="XDG163" s="137"/>
      <c r="XDH163" s="137"/>
      <c r="XDI163" s="137"/>
      <c r="XDJ163" s="137"/>
      <c r="XDK163" s="137"/>
      <c r="XDL163" s="137"/>
      <c r="XDM163" s="137"/>
      <c r="XDN163" s="137"/>
      <c r="XDO163" s="137"/>
      <c r="XDP163" s="137"/>
      <c r="XDQ163" s="137"/>
      <c r="XDR163" s="137"/>
      <c r="XDS163" s="137"/>
      <c r="XDT163" s="137"/>
      <c r="XDU163" s="137"/>
      <c r="XDV163" s="137"/>
      <c r="XDW163" s="137"/>
      <c r="XDX163" s="137"/>
      <c r="XDY163" s="137"/>
      <c r="XDZ163" s="137"/>
      <c r="XEA163" s="137"/>
      <c r="XEB163" s="137"/>
      <c r="XEC163" s="137"/>
      <c r="XED163" s="137"/>
      <c r="XEE163" s="137"/>
      <c r="XEF163" s="137"/>
      <c r="XEG163" s="137"/>
      <c r="XEH163" s="137"/>
      <c r="XEI163" s="137"/>
      <c r="XEJ163" s="137"/>
      <c r="XEK163" s="137"/>
      <c r="XEL163" s="137"/>
      <c r="XEM163" s="137"/>
      <c r="XEN163" s="137"/>
      <c r="XEO163" s="137"/>
      <c r="XEP163" s="137"/>
      <c r="XEQ163" s="137"/>
      <c r="XER163" s="137"/>
      <c r="XES163" s="137"/>
      <c r="XET163" s="137"/>
      <c r="XEU163" s="137"/>
      <c r="XEV163" s="137"/>
      <c r="XEW163" s="137"/>
      <c r="XEX163" s="137"/>
      <c r="XEY163" s="137"/>
      <c r="XEZ163" s="137"/>
      <c r="XFA163" s="137"/>
      <c r="XFB163" s="137"/>
      <c r="XFC163" s="137"/>
    </row>
    <row ht="27.375" customHeight="1" r="164">
      <c r="A164" s="76">
        <v>163</v>
      </c>
      <c r="B164" s="20" t="s">
        <v>1207</v>
      </c>
      <c r="C164" s="9" t="s">
        <v>1143</v>
      </c>
      <c r="D164" s="16" t="s">
        <v>361</v>
      </c>
      <c r="E164" s="9" t="s">
        <v>214</v>
      </c>
      <c r="F164" s="80" t="s">
        <v>1208</v>
      </c>
      <c r="G164" s="77" t="s">
        <v>884</v>
      </c>
      <c r="H164" s="124">
        <v>7</v>
      </c>
      <c r="I164" s="124">
        <v>80</v>
      </c>
      <c r="J164" s="124">
        <v>240</v>
      </c>
      <c r="K164" s="124">
        <v>136</v>
      </c>
      <c r="L164" s="124">
        <v>4070</v>
      </c>
      <c r="M164" s="124"/>
      <c r="N164" s="124"/>
      <c r="O164" s="124"/>
      <c r="P164" s="124"/>
      <c r="Q164" s="124"/>
      <c r="R164" s="77" t="s">
        <v>1827</v>
      </c>
      <c r="S164" s="77" t="s">
        <v>1663</v>
      </c>
      <c r="T164" s="84" t="s">
        <v>1861</v>
      </c>
      <c r="U164" s="144"/>
      <c r="V164" s="165"/>
    </row>
    <row ht="15" r="165">
      <c r="A165" s="77">
        <v>164</v>
      </c>
      <c r="B165" s="64" t="s">
        <v>1862</v>
      </c>
      <c r="C165" s="9" t="s">
        <v>1212</v>
      </c>
      <c r="D165" s="16" t="s">
        <v>368</v>
      </c>
      <c r="E165" s="16" t="s">
        <v>25</v>
      </c>
      <c r="F165" s="166" t="s">
        <v>1863</v>
      </c>
      <c r="G165" s="77" t="s">
        <v>884</v>
      </c>
      <c r="H165" s="124">
        <v>12</v>
      </c>
      <c r="I165" s="124">
        <f>7*32+14*5</f>
        <v>294</v>
      </c>
      <c r="J165" s="124">
        <f>I165*3</f>
        <v>882</v>
      </c>
      <c r="K165" s="124">
        <f>64*7+64*5</f>
        <v>768</v>
      </c>
      <c r="L165" s="124">
        <f>2000*7+1150*5</f>
        <v>19750</v>
      </c>
      <c r="M165" s="124"/>
      <c r="N165" s="124"/>
      <c r="O165" s="124"/>
      <c r="P165" s="124"/>
      <c r="Q165" s="124"/>
      <c r="R165" s="77" t="s">
        <v>1827</v>
      </c>
      <c r="S165" s="77" t="s">
        <v>1663</v>
      </c>
      <c r="T165" s="84"/>
      <c r="U165" s="144" t="s">
        <v>1830</v>
      </c>
      <c r="V165" s="165"/>
    </row>
    <row ht="15" r="166">
      <c r="A166" s="76">
        <v>165</v>
      </c>
      <c r="B166" s="60" t="s">
        <v>1223</v>
      </c>
      <c r="C166" s="9" t="s">
        <v>203</v>
      </c>
      <c r="D166" s="16" t="s">
        <v>160</v>
      </c>
      <c r="E166" s="9" t="s">
        <v>44</v>
      </c>
      <c r="F166" s="16">
        <v>538234</v>
      </c>
      <c r="G166" s="77" t="s">
        <v>884</v>
      </c>
      <c r="H166" s="124">
        <v>40</v>
      </c>
      <c r="I166" s="124">
        <v>392</v>
      </c>
      <c r="J166" s="124">
        <v>154</v>
      </c>
      <c r="K166" s="124">
        <v>973</v>
      </c>
      <c r="L166" s="124">
        <v>14320</v>
      </c>
      <c r="M166" s="124">
        <v>747</v>
      </c>
      <c r="N166" s="124"/>
      <c r="O166" s="124"/>
      <c r="P166" s="124"/>
      <c r="Q166" s="124"/>
      <c r="R166" s="77" t="s">
        <v>1631</v>
      </c>
      <c r="S166" s="77" t="s">
        <v>1643</v>
      </c>
      <c r="T166" s="84" t="s">
        <v>1864</v>
      </c>
      <c r="U166" s="144"/>
      <c r="V166" s="165"/>
    </row>
    <row ht="15" r="167">
      <c r="A167" s="144"/>
      <c r="B167" s="60" t="s">
        <v>1223</v>
      </c>
      <c r="C167" s="9" t="s">
        <v>203</v>
      </c>
      <c r="D167" s="16" t="s">
        <v>160</v>
      </c>
      <c r="E167" s="9" t="s">
        <v>44</v>
      </c>
      <c r="F167" s="16">
        <v>538234</v>
      </c>
      <c r="G167" s="77" t="s">
        <v>884</v>
      </c>
      <c r="H167" s="124">
        <v>14</v>
      </c>
      <c r="I167" s="124">
        <v>68</v>
      </c>
      <c r="J167" s="124">
        <v>154</v>
      </c>
      <c r="K167" s="124">
        <v>430</v>
      </c>
      <c r="L167" s="124">
        <v>4162</v>
      </c>
      <c r="M167" s="124"/>
      <c r="N167" s="124"/>
      <c r="O167" s="124"/>
      <c r="P167" s="124"/>
      <c r="Q167" s="124"/>
      <c r="R167" s="124" t="s">
        <v>1631</v>
      </c>
      <c r="S167" s="124" t="s">
        <v>1632</v>
      </c>
      <c r="T167" s="84"/>
      <c r="U167" s="144"/>
    </row>
    <row ht="15" r="168">
      <c r="A168" s="77">
        <v>166</v>
      </c>
      <c r="B168" s="74" t="s">
        <v>1865</v>
      </c>
      <c r="C168" s="9" t="s">
        <v>203</v>
      </c>
      <c r="D168" s="16" t="s">
        <v>160</v>
      </c>
      <c r="E168" s="9" t="s">
        <v>44</v>
      </c>
      <c r="F168" s="16" t="s">
        <v>1866</v>
      </c>
      <c r="G168" s="77" t="s">
        <v>884</v>
      </c>
      <c r="H168" s="77">
        <v>-2</v>
      </c>
      <c r="I168" s="77">
        <v>-8</v>
      </c>
      <c r="J168" s="77">
        <v>-24</v>
      </c>
      <c r="K168" s="77">
        <v>-32</v>
      </c>
      <c r="L168" s="77">
        <v>-300</v>
      </c>
      <c r="M168" s="124"/>
      <c r="N168" s="124"/>
      <c r="O168" s="124"/>
      <c r="P168" s="124"/>
      <c r="Q168" s="124"/>
      <c r="R168" s="77" t="s">
        <v>1674</v>
      </c>
      <c r="S168" s="77"/>
      <c r="T168" s="142" t="s">
        <v>1867</v>
      </c>
      <c r="U168" s="144"/>
      <c r="V168" s="165"/>
    </row>
    <row ht="15" r="169">
      <c r="A169" s="76">
        <v>167</v>
      </c>
      <c r="B169" s="20" t="s">
        <v>1220</v>
      </c>
      <c r="C169" s="9" t="str">
        <f>VLOOKUP(B169,'Cấp phát TN'!C2:G1048574,2,FALSE)</f>
        <v>BSS</v>
      </c>
      <c r="D169" s="107" t="str">
        <f>VLOOKUP(B169,'Cấp phát TN'!C1:G1048574,3,FALSE)</f>
        <v>dungdb1</v>
      </c>
      <c r="E169" s="9" t="str">
        <f>VLOOKUP(B169,'Cấp phát TN'!C2:G1048574,4,FALSE)</f>
        <v>ductn</v>
      </c>
      <c r="F169" s="16" t="str">
        <f>VLOOKUP(B169,'Cấp phát TN'!C1:G1048574,5,FALSE)</f>
        <v>SR_VN_20240708_1139274</v>
      </c>
      <c r="G169" s="77" t="s">
        <v>884</v>
      </c>
      <c r="H169" s="77">
        <v>10</v>
      </c>
      <c r="I169" s="77">
        <v>96</v>
      </c>
      <c r="J169" s="77">
        <f>32*2+20*3+44*2+25*3</f>
        <v>287</v>
      </c>
      <c r="K169" s="77">
        <f>26*2+38*3+17*2+22*3</f>
        <v>266</v>
      </c>
      <c r="L169" s="77">
        <f>60*10+505*3+181*2+660*3+372*2</f>
        <v>5201</v>
      </c>
      <c r="M169" s="124"/>
      <c r="N169" s="124"/>
      <c r="O169" s="124"/>
      <c r="P169" s="124"/>
      <c r="Q169" s="124"/>
      <c r="R169" s="144"/>
      <c r="S169" s="77"/>
      <c r="T169" s="84" t="s">
        <v>1868</v>
      </c>
      <c r="U169" s="144"/>
      <c r="V169" s="165"/>
    </row>
    <row ht="15" r="170">
      <c r="A170" s="77">
        <v>168</v>
      </c>
      <c r="B170" s="156" t="s">
        <v>1869</v>
      </c>
      <c r="C170" s="9" t="s">
        <v>203</v>
      </c>
      <c r="D170" s="16" t="s">
        <v>160</v>
      </c>
      <c r="E170" s="9" t="s">
        <v>44</v>
      </c>
      <c r="F170" s="80" t="s">
        <v>1870</v>
      </c>
      <c r="G170" s="77" t="s">
        <v>884</v>
      </c>
      <c r="H170" s="77">
        <v>-1</v>
      </c>
      <c r="I170" s="77">
        <v>-2</v>
      </c>
      <c r="J170" s="77">
        <v>-6</v>
      </c>
      <c r="K170" s="77">
        <v>-6</v>
      </c>
      <c r="L170" s="77">
        <v>-150</v>
      </c>
      <c r="M170" s="124"/>
      <c r="N170" s="124"/>
      <c r="O170" s="124"/>
      <c r="P170" s="124"/>
      <c r="Q170" s="124"/>
      <c r="R170" s="77" t="s">
        <v>1674</v>
      </c>
      <c r="S170" s="77"/>
      <c r="T170" s="142" t="s">
        <v>1871</v>
      </c>
      <c r="U170" s="144" t="s">
        <v>1830</v>
      </c>
      <c r="V170" s="141"/>
      <c r="W170" s="137"/>
      <c r="X170" s="137"/>
      <c r="Y170" s="137"/>
      <c r="Z170" s="137"/>
      <c r="AA170" s="137"/>
      <c r="AB170" s="137"/>
      <c r="AC170" s="137"/>
      <c r="AD170" s="137"/>
      <c r="AE170" s="137"/>
      <c r="AF170" s="137"/>
      <c r="AG170" s="137"/>
      <c r="AH170" s="137"/>
      <c r="AI170" s="137"/>
      <c r="AJ170" s="137"/>
      <c r="AK170" s="137"/>
      <c r="AL170" s="137"/>
      <c r="AM170" s="137"/>
      <c r="AN170" s="137"/>
      <c r="AO170" s="137"/>
      <c r="AP170" s="137"/>
      <c r="AQ170" s="137"/>
      <c r="AR170" s="137"/>
      <c r="AS170" s="137"/>
      <c r="AT170" s="137"/>
      <c r="AU170" s="137"/>
      <c r="AV170" s="137"/>
      <c r="AW170" s="137"/>
      <c r="AX170" s="137"/>
      <c r="AY170" s="137"/>
      <c r="AZ170" s="137"/>
      <c r="BA170" s="137"/>
      <c r="BB170" s="137"/>
      <c r="BC170" s="137"/>
      <c r="BD170" s="137"/>
      <c r="BE170" s="137"/>
      <c r="BF170" s="137"/>
      <c r="BG170" s="137"/>
      <c r="BH170" s="137"/>
      <c r="BI170" s="137"/>
      <c r="BJ170" s="137"/>
      <c r="BK170" s="137"/>
      <c r="BL170" s="137"/>
      <c r="BM170" s="137"/>
      <c r="BN170" s="137"/>
      <c r="BO170" s="137"/>
      <c r="BP170" s="137"/>
      <c r="BQ170" s="137"/>
      <c r="BR170" s="137"/>
      <c r="BS170" s="137"/>
      <c r="BT170" s="137"/>
      <c r="BU170" s="137"/>
      <c r="BV170" s="137"/>
      <c r="BW170" s="137"/>
      <c r="BX170" s="137"/>
      <c r="BY170" s="137"/>
      <c r="BZ170" s="137"/>
      <c r="CA170" s="137"/>
      <c r="CB170" s="137"/>
      <c r="CC170" s="137"/>
      <c r="CD170" s="137"/>
      <c r="CE170" s="137"/>
      <c r="CF170" s="137"/>
      <c r="CG170" s="137"/>
      <c r="CH170" s="137"/>
      <c r="CI170" s="137"/>
      <c r="CJ170" s="137"/>
      <c r="CK170" s="137"/>
      <c r="CL170" s="137"/>
      <c r="CM170" s="137"/>
      <c r="CN170" s="137"/>
      <c r="CO170" s="137"/>
      <c r="CP170" s="137"/>
      <c r="CQ170" s="137"/>
      <c r="CR170" s="137"/>
      <c r="CS170" s="137"/>
      <c r="CT170" s="137"/>
      <c r="CU170" s="137"/>
      <c r="CV170" s="137"/>
      <c r="CW170" s="137"/>
      <c r="CX170" s="137"/>
      <c r="CY170" s="137"/>
      <c r="CZ170" s="137"/>
      <c r="DA170" s="137"/>
      <c r="DB170" s="137"/>
      <c r="DC170" s="137"/>
      <c r="DD170" s="137"/>
      <c r="DE170" s="137"/>
      <c r="DF170" s="137"/>
      <c r="DG170" s="137"/>
      <c r="DH170" s="137"/>
      <c r="DI170" s="137"/>
      <c r="DJ170" s="137"/>
      <c r="DK170" s="137"/>
      <c r="DL170" s="137"/>
      <c r="DM170" s="137"/>
      <c r="DN170" s="137"/>
      <c r="DO170" s="137"/>
      <c r="DP170" s="137"/>
      <c r="DQ170" s="137"/>
      <c r="DR170" s="137"/>
      <c r="DS170" s="137"/>
      <c r="DT170" s="137"/>
      <c r="DU170" s="137"/>
      <c r="DV170" s="137"/>
      <c r="DW170" s="137"/>
      <c r="DX170" s="137"/>
      <c r="DY170" s="137"/>
      <c r="DZ170" s="137"/>
      <c r="EA170" s="137"/>
      <c r="EB170" s="137"/>
      <c r="EC170" s="137"/>
      <c r="ED170" s="137"/>
      <c r="EE170" s="137"/>
      <c r="EF170" s="137"/>
      <c r="EG170" s="137"/>
      <c r="EH170" s="137"/>
      <c r="EI170" s="137"/>
      <c r="EJ170" s="137"/>
      <c r="EK170" s="137"/>
      <c r="EL170" s="137"/>
      <c r="EM170" s="137"/>
      <c r="EN170" s="137"/>
      <c r="EO170" s="137"/>
      <c r="EP170" s="137"/>
      <c r="EQ170" s="137"/>
      <c r="ER170" s="137"/>
      <c r="ES170" s="137"/>
      <c r="ET170" s="137"/>
      <c r="EU170" s="137"/>
      <c r="EV170" s="137"/>
      <c r="EW170" s="137"/>
      <c r="EX170" s="137"/>
      <c r="EY170" s="137"/>
      <c r="EZ170" s="137"/>
      <c r="FA170" s="137"/>
      <c r="FB170" s="137"/>
      <c r="FC170" s="137"/>
      <c r="FD170" s="137"/>
      <c r="FE170" s="137"/>
      <c r="FF170" s="137"/>
      <c r="FG170" s="137"/>
      <c r="FH170" s="137"/>
      <c r="FI170" s="137"/>
      <c r="FJ170" s="137"/>
      <c r="FK170" s="137"/>
      <c r="FL170" s="137"/>
      <c r="FM170" s="137"/>
      <c r="FN170" s="137"/>
      <c r="FO170" s="137"/>
      <c r="FP170" s="137"/>
      <c r="FQ170" s="137"/>
      <c r="FR170" s="137"/>
      <c r="FS170" s="137"/>
      <c r="FT170" s="137"/>
      <c r="FU170" s="137"/>
      <c r="FV170" s="137"/>
      <c r="FW170" s="137"/>
      <c r="FX170" s="137"/>
      <c r="FY170" s="137"/>
      <c r="FZ170" s="137"/>
      <c r="GA170" s="137"/>
      <c r="GB170" s="137"/>
      <c r="GC170" s="137"/>
      <c r="GD170" s="137"/>
      <c r="GE170" s="137"/>
      <c r="GF170" s="137"/>
      <c r="GG170" s="137"/>
      <c r="GH170" s="137"/>
      <c r="GI170" s="137"/>
      <c r="GJ170" s="137"/>
      <c r="GK170" s="137"/>
      <c r="GL170" s="137"/>
      <c r="GM170" s="137"/>
      <c r="GN170" s="137"/>
      <c r="GO170" s="137"/>
      <c r="GP170" s="137"/>
      <c r="GQ170" s="137"/>
      <c r="GR170" s="137"/>
      <c r="GS170" s="137"/>
      <c r="GT170" s="137"/>
      <c r="GU170" s="137"/>
      <c r="GV170" s="137"/>
      <c r="GW170" s="137"/>
      <c r="GX170" s="137"/>
      <c r="GY170" s="137"/>
      <c r="GZ170" s="137"/>
      <c r="HA170" s="137"/>
      <c r="HB170" s="137"/>
      <c r="HC170" s="137"/>
      <c r="HD170" s="137"/>
      <c r="HE170" s="137"/>
      <c r="HF170" s="137"/>
      <c r="HG170" s="137"/>
      <c r="HH170" s="137"/>
      <c r="HI170" s="137"/>
      <c r="HJ170" s="137"/>
      <c r="HK170" s="137"/>
      <c r="HL170" s="137"/>
      <c r="HM170" s="137"/>
      <c r="HN170" s="137"/>
      <c r="HO170" s="137"/>
      <c r="HP170" s="137"/>
      <c r="HQ170" s="137"/>
      <c r="HR170" s="137"/>
      <c r="HS170" s="137"/>
      <c r="HT170" s="137"/>
      <c r="HU170" s="137"/>
      <c r="HV170" s="137"/>
      <c r="HW170" s="137"/>
      <c r="HX170" s="137"/>
      <c r="HY170" s="137"/>
      <c r="HZ170" s="137"/>
      <c r="IA170" s="137"/>
      <c r="IB170" s="137"/>
      <c r="IC170" s="137"/>
      <c r="ID170" s="137"/>
      <c r="IE170" s="137"/>
      <c r="IF170" s="137"/>
      <c r="IG170" s="137"/>
      <c r="IH170" s="137"/>
      <c r="II170" s="137"/>
      <c r="IJ170" s="137"/>
      <c r="IK170" s="137"/>
      <c r="IL170" s="137"/>
      <c r="IM170" s="137"/>
      <c r="IN170" s="137"/>
      <c r="IO170" s="137"/>
      <c r="IP170" s="137"/>
      <c r="IQ170" s="137"/>
      <c r="IR170" s="137"/>
      <c r="IS170" s="137"/>
      <c r="IT170" s="137"/>
      <c r="IU170" s="137"/>
      <c r="IV170" s="137"/>
      <c r="IW170" s="137"/>
      <c r="IX170" s="137"/>
      <c r="IY170" s="137"/>
      <c r="IZ170" s="137"/>
      <c r="JA170" s="137"/>
      <c r="JB170" s="137"/>
      <c r="JC170" s="137"/>
      <c r="JD170" s="137"/>
      <c r="JE170" s="137"/>
      <c r="JF170" s="137"/>
      <c r="JG170" s="137"/>
      <c r="JH170" s="137"/>
      <c r="JI170" s="137"/>
      <c r="JJ170" s="137"/>
      <c r="JK170" s="137"/>
      <c r="JL170" s="137"/>
      <c r="JM170" s="137"/>
      <c r="JN170" s="137"/>
      <c r="JO170" s="137"/>
      <c r="JP170" s="137"/>
      <c r="JQ170" s="137"/>
      <c r="JR170" s="137"/>
      <c r="JS170" s="137"/>
      <c r="JT170" s="137"/>
      <c r="JU170" s="137"/>
      <c r="JV170" s="137"/>
      <c r="JW170" s="137"/>
      <c r="JX170" s="137"/>
      <c r="JY170" s="137"/>
      <c r="JZ170" s="137"/>
      <c r="KA170" s="137"/>
      <c r="KB170" s="137"/>
      <c r="KC170" s="137"/>
      <c r="KD170" s="137"/>
      <c r="KE170" s="137"/>
      <c r="KF170" s="137"/>
      <c r="KG170" s="137"/>
      <c r="KH170" s="137"/>
      <c r="KI170" s="137"/>
      <c r="KJ170" s="137"/>
      <c r="KK170" s="137"/>
      <c r="KL170" s="137"/>
      <c r="KM170" s="137"/>
      <c r="KN170" s="137"/>
      <c r="KO170" s="137"/>
      <c r="KP170" s="137"/>
      <c r="KQ170" s="137"/>
      <c r="KR170" s="137"/>
      <c r="KS170" s="137"/>
      <c r="KT170" s="137"/>
      <c r="KU170" s="137"/>
      <c r="KV170" s="137"/>
      <c r="KW170" s="137"/>
      <c r="KX170" s="137"/>
      <c r="KY170" s="137"/>
      <c r="KZ170" s="137"/>
      <c r="LA170" s="137"/>
      <c r="LB170" s="137"/>
      <c r="LC170" s="137"/>
      <c r="LD170" s="137"/>
      <c r="LE170" s="137"/>
      <c r="LF170" s="137"/>
      <c r="LG170" s="137"/>
      <c r="LH170" s="137"/>
      <c r="LI170" s="137"/>
      <c r="LJ170" s="137"/>
      <c r="LK170" s="137"/>
      <c r="LL170" s="137"/>
      <c r="LM170" s="137"/>
      <c r="LN170" s="137"/>
      <c r="LO170" s="137"/>
      <c r="LP170" s="137"/>
      <c r="LQ170" s="137"/>
      <c r="LR170" s="137"/>
      <c r="LS170" s="137"/>
      <c r="LT170" s="137"/>
      <c r="LU170" s="137"/>
      <c r="LV170" s="137"/>
      <c r="LW170" s="137"/>
      <c r="LX170" s="137"/>
      <c r="LY170" s="137"/>
      <c r="LZ170" s="137"/>
      <c r="MA170" s="137"/>
      <c r="MB170" s="137"/>
      <c r="MC170" s="137"/>
      <c r="MD170" s="137"/>
      <c r="ME170" s="137"/>
      <c r="MF170" s="137"/>
      <c r="MG170" s="137"/>
      <c r="MH170" s="137"/>
      <c r="MI170" s="137"/>
      <c r="MJ170" s="137"/>
      <c r="MK170" s="137"/>
      <c r="ML170" s="137"/>
      <c r="MM170" s="137"/>
      <c r="MN170" s="137"/>
      <c r="MO170" s="137"/>
      <c r="MP170" s="137"/>
      <c r="MQ170" s="137"/>
      <c r="MR170" s="137"/>
      <c r="MS170" s="137"/>
      <c r="MT170" s="137"/>
      <c r="MU170" s="137"/>
      <c r="MV170" s="137"/>
      <c r="MW170" s="137"/>
      <c r="MX170" s="137"/>
      <c r="MY170" s="137"/>
      <c r="MZ170" s="137"/>
      <c r="NA170" s="137"/>
      <c r="NB170" s="137"/>
      <c r="NC170" s="137"/>
      <c r="ND170" s="137"/>
      <c r="NE170" s="137"/>
      <c r="NF170" s="137"/>
      <c r="NG170" s="137"/>
      <c r="NH170" s="137"/>
      <c r="NI170" s="137"/>
      <c r="NJ170" s="137"/>
      <c r="NK170" s="137"/>
      <c r="NL170" s="137"/>
      <c r="NM170" s="137"/>
      <c r="NN170" s="137"/>
      <c r="NO170" s="137"/>
      <c r="NP170" s="137"/>
      <c r="NQ170" s="137"/>
      <c r="NR170" s="137"/>
      <c r="NS170" s="137"/>
      <c r="NT170" s="137"/>
      <c r="NU170" s="137"/>
      <c r="NV170" s="137"/>
      <c r="NW170" s="137"/>
      <c r="NX170" s="137"/>
      <c r="NY170" s="137"/>
      <c r="NZ170" s="137"/>
      <c r="OA170" s="137"/>
      <c r="OB170" s="137"/>
      <c r="OC170" s="137"/>
      <c r="OD170" s="137"/>
      <c r="OE170" s="137"/>
      <c r="OF170" s="137"/>
      <c r="OG170" s="137"/>
      <c r="OH170" s="137"/>
      <c r="OI170" s="137"/>
      <c r="OJ170" s="137"/>
      <c r="OK170" s="137"/>
      <c r="OL170" s="137"/>
      <c r="OM170" s="137"/>
      <c r="ON170" s="137"/>
      <c r="OO170" s="137"/>
      <c r="OP170" s="137"/>
      <c r="OQ170" s="137"/>
      <c r="OR170" s="137"/>
      <c r="OS170" s="137"/>
      <c r="OT170" s="137"/>
      <c r="OU170" s="137"/>
      <c r="OV170" s="137"/>
      <c r="OW170" s="137"/>
      <c r="OX170" s="137"/>
      <c r="OY170" s="137"/>
      <c r="OZ170" s="137"/>
      <c r="PA170" s="137"/>
      <c r="PB170" s="137"/>
      <c r="PC170" s="137"/>
      <c r="PD170" s="137"/>
      <c r="PE170" s="137"/>
      <c r="PF170" s="137"/>
      <c r="PG170" s="137"/>
      <c r="PH170" s="137"/>
      <c r="PI170" s="137"/>
      <c r="PJ170" s="137"/>
      <c r="PK170" s="137"/>
      <c r="PL170" s="137"/>
      <c r="PM170" s="137"/>
      <c r="PN170" s="137"/>
      <c r="PO170" s="137"/>
      <c r="PP170" s="137"/>
      <c r="PQ170" s="137"/>
      <c r="PR170" s="137"/>
      <c r="PS170" s="137"/>
      <c r="PT170" s="137"/>
      <c r="PU170" s="137"/>
      <c r="PV170" s="137"/>
      <c r="PW170" s="137"/>
      <c r="PX170" s="137"/>
      <c r="PY170" s="137"/>
      <c r="PZ170" s="137"/>
      <c r="QA170" s="137"/>
      <c r="QB170" s="137"/>
      <c r="QC170" s="137"/>
      <c r="QD170" s="137"/>
      <c r="QE170" s="137"/>
      <c r="QF170" s="137"/>
      <c r="QG170" s="137"/>
      <c r="QH170" s="137"/>
      <c r="QI170" s="137"/>
      <c r="QJ170" s="137"/>
      <c r="QK170" s="137"/>
      <c r="QL170" s="137"/>
      <c r="QM170" s="137"/>
      <c r="QN170" s="137"/>
      <c r="QO170" s="137"/>
      <c r="QP170" s="137"/>
      <c r="QQ170" s="137"/>
      <c r="QR170" s="137"/>
      <c r="QS170" s="137"/>
      <c r="QT170" s="137"/>
      <c r="QU170" s="137"/>
      <c r="QV170" s="137"/>
      <c r="QW170" s="137"/>
      <c r="QX170" s="137"/>
      <c r="QY170" s="137"/>
      <c r="QZ170" s="137"/>
      <c r="RA170" s="137"/>
      <c r="RB170" s="137"/>
      <c r="RC170" s="137"/>
      <c r="RD170" s="137"/>
      <c r="RE170" s="137"/>
      <c r="RF170" s="137"/>
      <c r="RG170" s="137"/>
      <c r="RH170" s="137"/>
      <c r="RI170" s="137"/>
      <c r="RJ170" s="137"/>
      <c r="RK170" s="137"/>
      <c r="RL170" s="137"/>
      <c r="RM170" s="137"/>
      <c r="RN170" s="137"/>
      <c r="RO170" s="137"/>
      <c r="RP170" s="137"/>
      <c r="RQ170" s="137"/>
      <c r="RR170" s="137"/>
      <c r="RS170" s="137"/>
      <c r="RT170" s="137"/>
      <c r="RU170" s="137"/>
      <c r="RV170" s="137"/>
      <c r="RW170" s="137"/>
      <c r="RX170" s="137"/>
      <c r="RY170" s="137"/>
      <c r="RZ170" s="137"/>
      <c r="SA170" s="137"/>
      <c r="SB170" s="137"/>
      <c r="SC170" s="137"/>
      <c r="SD170" s="137"/>
      <c r="SE170" s="137"/>
      <c r="SF170" s="137"/>
      <c r="SG170" s="137"/>
      <c r="SH170" s="137"/>
      <c r="SI170" s="137"/>
      <c r="SJ170" s="137"/>
      <c r="SK170" s="137"/>
      <c r="SL170" s="137"/>
      <c r="SM170" s="137"/>
      <c r="SN170" s="137"/>
      <c r="SO170" s="137"/>
      <c r="SP170" s="137"/>
      <c r="SQ170" s="137"/>
      <c r="SR170" s="137"/>
      <c r="SS170" s="137"/>
      <c r="ST170" s="137"/>
      <c r="SU170" s="137"/>
      <c r="SV170" s="137"/>
      <c r="SW170" s="137"/>
      <c r="SX170" s="137"/>
      <c r="SY170" s="137"/>
      <c r="SZ170" s="137"/>
      <c r="TA170" s="137"/>
      <c r="TB170" s="137"/>
      <c r="TC170" s="137"/>
      <c r="TD170" s="137"/>
      <c r="TE170" s="137"/>
      <c r="TF170" s="137"/>
      <c r="TG170" s="137"/>
      <c r="TH170" s="137"/>
      <c r="TI170" s="137"/>
      <c r="TJ170" s="137"/>
      <c r="TK170" s="137"/>
      <c r="TL170" s="137"/>
      <c r="TM170" s="137"/>
      <c r="TN170" s="137"/>
      <c r="TO170" s="137"/>
      <c r="TP170" s="137"/>
      <c r="TQ170" s="137"/>
      <c r="TR170" s="137"/>
      <c r="TS170" s="137"/>
      <c r="TT170" s="137"/>
      <c r="TU170" s="137"/>
      <c r="TV170" s="137"/>
      <c r="TW170" s="137"/>
      <c r="TX170" s="137"/>
      <c r="TY170" s="137"/>
      <c r="TZ170" s="137"/>
      <c r="UA170" s="137"/>
      <c r="UB170" s="137"/>
      <c r="UC170" s="137"/>
      <c r="UD170" s="137"/>
      <c r="UE170" s="137"/>
      <c r="UF170" s="137"/>
      <c r="UG170" s="137"/>
      <c r="UH170" s="137"/>
      <c r="UI170" s="137"/>
      <c r="UJ170" s="137"/>
      <c r="UK170" s="137"/>
      <c r="UL170" s="137"/>
      <c r="UM170" s="137"/>
      <c r="UN170" s="137"/>
      <c r="UO170" s="137"/>
      <c r="UP170" s="137"/>
      <c r="UQ170" s="137"/>
      <c r="UR170" s="137"/>
      <c r="US170" s="137"/>
      <c r="UT170" s="137"/>
      <c r="UU170" s="137"/>
      <c r="UV170" s="137"/>
      <c r="UW170" s="137"/>
      <c r="UX170" s="137"/>
      <c r="UY170" s="137"/>
      <c r="UZ170" s="137"/>
      <c r="VA170" s="137"/>
      <c r="VB170" s="137"/>
      <c r="VC170" s="137"/>
      <c r="VD170" s="137"/>
      <c r="VE170" s="137"/>
      <c r="VF170" s="137"/>
      <c r="VG170" s="137"/>
      <c r="VH170" s="137"/>
      <c r="VI170" s="137"/>
      <c r="VJ170" s="137"/>
      <c r="VK170" s="137"/>
      <c r="VL170" s="137"/>
      <c r="VM170" s="137"/>
      <c r="VN170" s="137"/>
      <c r="VO170" s="137"/>
      <c r="VP170" s="137"/>
      <c r="VQ170" s="137"/>
      <c r="VR170" s="137"/>
      <c r="VS170" s="137"/>
      <c r="VT170" s="137"/>
      <c r="VU170" s="137"/>
      <c r="VV170" s="137"/>
      <c r="VW170" s="137"/>
      <c r="VX170" s="137"/>
      <c r="VY170" s="137"/>
      <c r="VZ170" s="137"/>
      <c r="WA170" s="137"/>
      <c r="WB170" s="137"/>
      <c r="WC170" s="137"/>
      <c r="WD170" s="137"/>
      <c r="WE170" s="137"/>
      <c r="WF170" s="137"/>
      <c r="WG170" s="137"/>
      <c r="WH170" s="137"/>
      <c r="WI170" s="137"/>
      <c r="WJ170" s="137"/>
      <c r="WK170" s="137"/>
      <c r="WL170" s="137"/>
      <c r="WM170" s="137"/>
      <c r="WN170" s="137"/>
      <c r="WO170" s="137"/>
      <c r="WP170" s="137"/>
      <c r="WQ170" s="137"/>
      <c r="WR170" s="137"/>
      <c r="WS170" s="137"/>
      <c r="WT170" s="137"/>
      <c r="WU170" s="137"/>
      <c r="WV170" s="137"/>
      <c r="WW170" s="137"/>
      <c r="WX170" s="137"/>
      <c r="WY170" s="137"/>
      <c r="WZ170" s="137"/>
      <c r="XA170" s="137"/>
      <c r="XB170" s="137"/>
      <c r="XC170" s="137"/>
      <c r="XD170" s="137"/>
      <c r="XE170" s="137"/>
      <c r="XF170" s="137"/>
      <c r="XG170" s="137"/>
      <c r="XH170" s="137"/>
      <c r="XI170" s="137"/>
      <c r="XJ170" s="137"/>
      <c r="XK170" s="137"/>
      <c r="XL170" s="137"/>
      <c r="XM170" s="137"/>
      <c r="XN170" s="137"/>
      <c r="XO170" s="137"/>
      <c r="XP170" s="137"/>
      <c r="XQ170" s="137"/>
      <c r="XR170" s="137"/>
      <c r="XS170" s="137"/>
      <c r="XT170" s="137"/>
      <c r="XU170" s="137"/>
      <c r="XV170" s="137"/>
      <c r="XW170" s="137"/>
      <c r="XX170" s="137"/>
      <c r="XY170" s="137"/>
      <c r="XZ170" s="137"/>
      <c r="YA170" s="137"/>
      <c r="YB170" s="137"/>
      <c r="YC170" s="137"/>
      <c r="YD170" s="137"/>
      <c r="YE170" s="137"/>
      <c r="YF170" s="137"/>
      <c r="YG170" s="137"/>
      <c r="YH170" s="137"/>
      <c r="YI170" s="137"/>
      <c r="YJ170" s="137"/>
      <c r="YK170" s="137"/>
      <c r="YL170" s="137"/>
      <c r="YM170" s="137"/>
      <c r="YN170" s="137"/>
      <c r="YO170" s="137"/>
      <c r="YP170" s="137"/>
      <c r="YQ170" s="137"/>
      <c r="YR170" s="137"/>
      <c r="YS170" s="137"/>
      <c r="YT170" s="137"/>
      <c r="YU170" s="137"/>
      <c r="YV170" s="137"/>
      <c r="YW170" s="137"/>
      <c r="YX170" s="137"/>
      <c r="YY170" s="137"/>
      <c r="YZ170" s="137"/>
      <c r="ZA170" s="137"/>
      <c r="ZB170" s="137"/>
      <c r="ZC170" s="137"/>
      <c r="ZD170" s="137"/>
      <c r="ZE170" s="137"/>
      <c r="ZF170" s="137"/>
      <c r="ZG170" s="137"/>
      <c r="ZH170" s="137"/>
      <c r="ZI170" s="137"/>
      <c r="ZJ170" s="137"/>
      <c r="ZK170" s="137"/>
      <c r="ZL170" s="137"/>
      <c r="ZM170" s="137"/>
      <c r="ZN170" s="137"/>
      <c r="ZO170" s="137"/>
      <c r="ZP170" s="137"/>
      <c r="ZQ170" s="137"/>
      <c r="ZR170" s="137"/>
      <c r="ZS170" s="137"/>
      <c r="ZT170" s="137"/>
      <c r="ZU170" s="137"/>
      <c r="ZV170" s="137"/>
      <c r="ZW170" s="137"/>
      <c r="ZX170" s="137"/>
      <c r="ZY170" s="137"/>
      <c r="ZZ170" s="137"/>
      <c r="AAA170" s="137"/>
      <c r="AAB170" s="137"/>
      <c r="AAC170" s="137"/>
      <c r="AAD170" s="137"/>
      <c r="AAE170" s="137"/>
      <c r="AAF170" s="137"/>
      <c r="AAG170" s="137"/>
      <c r="AAH170" s="137"/>
      <c r="AAI170" s="137"/>
      <c r="AAJ170" s="137"/>
      <c r="AAK170" s="137"/>
      <c r="AAL170" s="137"/>
      <c r="AAM170" s="137"/>
      <c r="AAN170" s="137"/>
      <c r="AAO170" s="137"/>
      <c r="AAP170" s="137"/>
      <c r="AAQ170" s="137"/>
      <c r="AAR170" s="137"/>
      <c r="AAS170" s="137"/>
      <c r="AAT170" s="137"/>
      <c r="AAU170" s="137"/>
      <c r="AAV170" s="137"/>
      <c r="AAW170" s="137"/>
      <c r="AAX170" s="137"/>
      <c r="AAY170" s="137"/>
      <c r="AAZ170" s="137"/>
      <c r="ABA170" s="137"/>
      <c r="ABB170" s="137"/>
      <c r="ABC170" s="137"/>
      <c r="ABD170" s="137"/>
      <c r="ABE170" s="137"/>
      <c r="ABF170" s="137"/>
      <c r="ABG170" s="137"/>
      <c r="ABH170" s="137"/>
      <c r="ABI170" s="137"/>
      <c r="ABJ170" s="137"/>
      <c r="ABK170" s="137"/>
      <c r="ABL170" s="137"/>
      <c r="ABM170" s="137"/>
      <c r="ABN170" s="137"/>
      <c r="ABO170" s="137"/>
      <c r="ABP170" s="137"/>
      <c r="ABQ170" s="137"/>
      <c r="ABR170" s="137"/>
      <c r="ABS170" s="137"/>
      <c r="ABT170" s="137"/>
      <c r="ABU170" s="137"/>
      <c r="ABV170" s="137"/>
      <c r="ABW170" s="137"/>
      <c r="ABX170" s="137"/>
      <c r="ABY170" s="137"/>
      <c r="ABZ170" s="137"/>
      <c r="ACA170" s="137"/>
      <c r="ACB170" s="137"/>
      <c r="ACC170" s="137"/>
      <c r="ACD170" s="137"/>
      <c r="ACE170" s="137"/>
      <c r="ACF170" s="137"/>
      <c r="ACG170" s="137"/>
      <c r="ACH170" s="137"/>
      <c r="ACI170" s="137"/>
      <c r="ACJ170" s="137"/>
      <c r="ACK170" s="137"/>
      <c r="ACL170" s="137"/>
      <c r="ACM170" s="137"/>
      <c r="ACN170" s="137"/>
      <c r="ACO170" s="137"/>
      <c r="ACP170" s="137"/>
      <c r="ACQ170" s="137"/>
      <c r="ACR170" s="137"/>
      <c r="ACS170" s="137"/>
      <c r="ACT170" s="137"/>
      <c r="ACU170" s="137"/>
      <c r="ACV170" s="137"/>
      <c r="ACW170" s="137"/>
      <c r="ACX170" s="137"/>
      <c r="ACY170" s="137"/>
      <c r="ACZ170" s="137"/>
      <c r="ADA170" s="137"/>
      <c r="ADB170" s="137"/>
      <c r="ADC170" s="137"/>
      <c r="ADD170" s="137"/>
      <c r="ADE170" s="137"/>
      <c r="ADF170" s="137"/>
      <c r="ADG170" s="137"/>
      <c r="ADH170" s="137"/>
      <c r="ADI170" s="137"/>
      <c r="ADJ170" s="137"/>
      <c r="ADK170" s="137"/>
      <c r="ADL170" s="137"/>
      <c r="ADM170" s="137"/>
      <c r="ADN170" s="137"/>
      <c r="ADO170" s="137"/>
      <c r="ADP170" s="137"/>
      <c r="ADQ170" s="137"/>
      <c r="ADR170" s="137"/>
      <c r="ADS170" s="137"/>
      <c r="ADT170" s="137"/>
      <c r="ADU170" s="137"/>
      <c r="ADV170" s="137"/>
      <c r="ADW170" s="137"/>
      <c r="ADX170" s="137"/>
      <c r="ADY170" s="137"/>
      <c r="ADZ170" s="137"/>
      <c r="AEA170" s="137"/>
      <c r="AEB170" s="137"/>
      <c r="AEC170" s="137"/>
      <c r="AED170" s="137"/>
      <c r="AEE170" s="137"/>
      <c r="AEF170" s="137"/>
      <c r="AEG170" s="137"/>
      <c r="AEH170" s="137"/>
      <c r="AEI170" s="137"/>
      <c r="AEJ170" s="137"/>
      <c r="AEK170" s="137"/>
      <c r="AEL170" s="137"/>
      <c r="AEM170" s="137"/>
      <c r="AEN170" s="137"/>
      <c r="AEO170" s="137"/>
      <c r="AEP170" s="137"/>
      <c r="AEQ170" s="137"/>
      <c r="AER170" s="137"/>
      <c r="AES170" s="137"/>
      <c r="AET170" s="137"/>
      <c r="AEU170" s="137"/>
      <c r="AEV170" s="137"/>
      <c r="AEW170" s="137"/>
      <c r="AEX170" s="137"/>
      <c r="AEY170" s="137"/>
      <c r="AEZ170" s="137"/>
      <c r="AFA170" s="137"/>
      <c r="AFB170" s="137"/>
      <c r="AFC170" s="137"/>
      <c r="AFD170" s="137"/>
      <c r="AFE170" s="137"/>
      <c r="AFF170" s="137"/>
      <c r="AFG170" s="137"/>
      <c r="AFH170" s="137"/>
      <c r="AFI170" s="137"/>
      <c r="AFJ170" s="137"/>
      <c r="AFK170" s="137"/>
      <c r="AFL170" s="137"/>
      <c r="AFM170" s="137"/>
      <c r="AFN170" s="137"/>
      <c r="AFO170" s="137"/>
      <c r="AFP170" s="137"/>
      <c r="AFQ170" s="137"/>
      <c r="AFR170" s="137"/>
      <c r="AFS170" s="137"/>
      <c r="AFT170" s="137"/>
      <c r="AFU170" s="137"/>
      <c r="AFV170" s="137"/>
      <c r="AFW170" s="137"/>
      <c r="AFX170" s="137"/>
      <c r="AFY170" s="137"/>
      <c r="AFZ170" s="137"/>
      <c r="AGA170" s="137"/>
      <c r="AGB170" s="137"/>
      <c r="AGC170" s="137"/>
      <c r="AGD170" s="137"/>
      <c r="AGE170" s="137"/>
      <c r="AGF170" s="137"/>
      <c r="AGG170" s="137"/>
      <c r="AGH170" s="137"/>
      <c r="AGI170" s="137"/>
      <c r="AGJ170" s="137"/>
      <c r="AGK170" s="137"/>
      <c r="AGL170" s="137"/>
      <c r="AGM170" s="137"/>
      <c r="AGN170" s="137"/>
      <c r="AGO170" s="137"/>
      <c r="AGP170" s="137"/>
      <c r="AGQ170" s="137"/>
      <c r="AGR170" s="137"/>
      <c r="AGS170" s="137"/>
      <c r="AGT170" s="137"/>
      <c r="AGU170" s="137"/>
      <c r="AGV170" s="137"/>
      <c r="AGW170" s="137"/>
      <c r="AGX170" s="137"/>
      <c r="AGY170" s="137"/>
      <c r="AGZ170" s="137"/>
      <c r="AHA170" s="137"/>
      <c r="AHB170" s="137"/>
      <c r="AHC170" s="137"/>
      <c r="AHD170" s="137"/>
      <c r="AHE170" s="137"/>
      <c r="AHF170" s="137"/>
      <c r="AHG170" s="137"/>
      <c r="AHH170" s="137"/>
      <c r="AHI170" s="137"/>
      <c r="AHJ170" s="137"/>
      <c r="AHK170" s="137"/>
      <c r="AHL170" s="137"/>
      <c r="AHM170" s="137"/>
      <c r="AHN170" s="137"/>
      <c r="AHO170" s="137"/>
      <c r="AHP170" s="137"/>
      <c r="AHQ170" s="137"/>
      <c r="AHR170" s="137"/>
      <c r="AHS170" s="137"/>
      <c r="AHT170" s="137"/>
      <c r="AHU170" s="137"/>
      <c r="AHV170" s="137"/>
      <c r="AHW170" s="137"/>
      <c r="AHX170" s="137"/>
      <c r="AHY170" s="137"/>
      <c r="AHZ170" s="137"/>
      <c r="AIA170" s="137"/>
      <c r="AIB170" s="137"/>
      <c r="AIC170" s="137"/>
      <c r="AID170" s="137"/>
      <c r="AIE170" s="137"/>
      <c r="AIF170" s="137"/>
      <c r="AIG170" s="137"/>
      <c r="AIH170" s="137"/>
      <c r="AII170" s="137"/>
      <c r="AIJ170" s="137"/>
      <c r="AIK170" s="137"/>
      <c r="AIL170" s="137"/>
      <c r="AIM170" s="137"/>
      <c r="AIN170" s="137"/>
      <c r="AIO170" s="137"/>
      <c r="AIP170" s="137"/>
      <c r="AIQ170" s="137"/>
      <c r="AIR170" s="137"/>
      <c r="AIS170" s="137"/>
      <c r="AIT170" s="137"/>
      <c r="AIU170" s="137"/>
      <c r="AIV170" s="137"/>
      <c r="AIW170" s="137"/>
      <c r="AIX170" s="137"/>
      <c r="AIY170" s="137"/>
      <c r="AIZ170" s="137"/>
      <c r="AJA170" s="137"/>
      <c r="AJB170" s="137"/>
      <c r="AJC170" s="137"/>
      <c r="AJD170" s="137"/>
      <c r="AJE170" s="137"/>
      <c r="AJF170" s="137"/>
      <c r="AJG170" s="137"/>
      <c r="AJH170" s="137"/>
      <c r="AJI170" s="137"/>
      <c r="AJJ170" s="137"/>
      <c r="AJK170" s="137"/>
      <c r="AJL170" s="137"/>
      <c r="AJM170" s="137"/>
      <c r="AJN170" s="137"/>
      <c r="AJO170" s="137"/>
      <c r="AJP170" s="137"/>
      <c r="AJQ170" s="137"/>
      <c r="AJR170" s="137"/>
      <c r="AJS170" s="137"/>
      <c r="AJT170" s="137"/>
      <c r="AJU170" s="137"/>
      <c r="AJV170" s="137"/>
      <c r="AJW170" s="137"/>
      <c r="AJX170" s="137"/>
      <c r="AJY170" s="137"/>
      <c r="AJZ170" s="137"/>
      <c r="AKA170" s="137"/>
      <c r="AKB170" s="137"/>
      <c r="AKC170" s="137"/>
      <c r="AKD170" s="137"/>
      <c r="AKE170" s="137"/>
      <c r="AKF170" s="137"/>
      <c r="AKG170" s="137"/>
      <c r="AKH170" s="137"/>
      <c r="AKI170" s="137"/>
      <c r="AKJ170" s="137"/>
      <c r="AKK170" s="137"/>
      <c r="AKL170" s="137"/>
      <c r="AKM170" s="137"/>
      <c r="AKN170" s="137"/>
      <c r="AKO170" s="137"/>
      <c r="AKP170" s="137"/>
      <c r="AKQ170" s="137"/>
      <c r="AKR170" s="137"/>
      <c r="AKS170" s="137"/>
      <c r="AKT170" s="137"/>
      <c r="AKU170" s="137"/>
      <c r="AKV170" s="137"/>
      <c r="AKW170" s="137"/>
      <c r="AKX170" s="137"/>
      <c r="AKY170" s="137"/>
      <c r="AKZ170" s="137"/>
      <c r="ALA170" s="137"/>
      <c r="ALB170" s="137"/>
      <c r="ALC170" s="137"/>
      <c r="ALD170" s="137"/>
      <c r="ALE170" s="137"/>
      <c r="ALF170" s="137"/>
      <c r="ALG170" s="137"/>
      <c r="ALH170" s="137"/>
      <c r="ALI170" s="137"/>
      <c r="ALJ170" s="137"/>
      <c r="ALK170" s="137"/>
      <c r="ALL170" s="137"/>
      <c r="ALM170" s="137"/>
      <c r="ALN170" s="137"/>
      <c r="ALO170" s="137"/>
      <c r="ALP170" s="137"/>
      <c r="ALQ170" s="137"/>
      <c r="ALR170" s="137"/>
      <c r="ALS170" s="137"/>
      <c r="ALT170" s="137"/>
      <c r="ALU170" s="137"/>
      <c r="ALV170" s="137"/>
      <c r="ALW170" s="137"/>
      <c r="ALX170" s="137"/>
      <c r="ALY170" s="137"/>
      <c r="ALZ170" s="137"/>
      <c r="AMA170" s="137"/>
      <c r="AMB170" s="137"/>
      <c r="AMC170" s="137"/>
      <c r="AMD170" s="137"/>
      <c r="AME170" s="137"/>
      <c r="AMF170" s="137"/>
      <c r="AMG170" s="137"/>
      <c r="AMH170" s="137"/>
      <c r="AMI170" s="137"/>
      <c r="AMJ170" s="137"/>
      <c r="AMK170" s="137"/>
      <c r="AML170" s="137"/>
      <c r="AMM170" s="137"/>
      <c r="AMN170" s="137"/>
      <c r="AMO170" s="137"/>
      <c r="AMP170" s="137"/>
      <c r="AMQ170" s="137"/>
      <c r="AMR170" s="137"/>
      <c r="AMS170" s="137"/>
      <c r="AMT170" s="137"/>
      <c r="AMU170" s="137"/>
      <c r="AMV170" s="137"/>
      <c r="AMW170" s="137"/>
      <c r="AMX170" s="137"/>
      <c r="AMY170" s="137"/>
      <c r="AMZ170" s="137"/>
      <c r="ANA170" s="137"/>
      <c r="ANB170" s="137"/>
      <c r="ANC170" s="137"/>
      <c r="AND170" s="137"/>
      <c r="ANE170" s="137"/>
      <c r="ANF170" s="137"/>
      <c r="ANG170" s="137"/>
      <c r="ANH170" s="137"/>
      <c r="ANI170" s="137"/>
      <c r="ANJ170" s="137"/>
      <c r="ANK170" s="137"/>
      <c r="ANL170" s="137"/>
      <c r="ANM170" s="137"/>
      <c r="ANN170" s="137"/>
      <c r="ANO170" s="137"/>
      <c r="ANP170" s="137"/>
      <c r="ANQ170" s="137"/>
      <c r="ANR170" s="137"/>
      <c r="ANS170" s="137"/>
      <c r="ANT170" s="137"/>
      <c r="ANU170" s="137"/>
      <c r="ANV170" s="137"/>
      <c r="ANW170" s="137"/>
      <c r="ANX170" s="137"/>
      <c r="ANY170" s="137"/>
      <c r="ANZ170" s="137"/>
      <c r="AOA170" s="137"/>
      <c r="AOB170" s="137"/>
      <c r="AOC170" s="137"/>
      <c r="AOD170" s="137"/>
      <c r="AOE170" s="137"/>
      <c r="AOF170" s="137"/>
      <c r="AOG170" s="137"/>
      <c r="AOH170" s="137"/>
      <c r="AOI170" s="137"/>
      <c r="AOJ170" s="137"/>
      <c r="AOK170" s="137"/>
      <c r="AOL170" s="137"/>
      <c r="AOM170" s="137"/>
      <c r="AON170" s="137"/>
      <c r="AOO170" s="137"/>
      <c r="AOP170" s="137"/>
      <c r="AOQ170" s="137"/>
      <c r="AOR170" s="137"/>
      <c r="AOS170" s="137"/>
      <c r="AOT170" s="137"/>
      <c r="AOU170" s="137"/>
      <c r="AOV170" s="137"/>
      <c r="AOW170" s="137"/>
      <c r="AOX170" s="137"/>
      <c r="AOY170" s="137"/>
      <c r="AOZ170" s="137"/>
      <c r="APA170" s="137"/>
      <c r="APB170" s="137"/>
      <c r="APC170" s="137"/>
      <c r="APD170" s="137"/>
      <c r="APE170" s="137"/>
      <c r="APF170" s="137"/>
      <c r="APG170" s="137"/>
      <c r="APH170" s="137"/>
      <c r="API170" s="137"/>
      <c r="APJ170" s="137"/>
      <c r="APK170" s="137"/>
      <c r="APL170" s="137"/>
      <c r="APM170" s="137"/>
      <c r="APN170" s="137"/>
      <c r="APO170" s="137"/>
      <c r="APP170" s="137"/>
      <c r="APQ170" s="137"/>
      <c r="APR170" s="137"/>
      <c r="APS170" s="137"/>
      <c r="APT170" s="137"/>
      <c r="APU170" s="137"/>
      <c r="APV170" s="137"/>
      <c r="APW170" s="137"/>
      <c r="APX170" s="137"/>
      <c r="APY170" s="137"/>
      <c r="APZ170" s="137"/>
      <c r="AQA170" s="137"/>
      <c r="AQB170" s="137"/>
      <c r="AQC170" s="137"/>
      <c r="AQD170" s="137"/>
      <c r="AQE170" s="137"/>
      <c r="AQF170" s="137"/>
      <c r="AQG170" s="137"/>
      <c r="AQH170" s="137"/>
      <c r="AQI170" s="137"/>
      <c r="AQJ170" s="137"/>
      <c r="AQK170" s="137"/>
      <c r="AQL170" s="137"/>
      <c r="AQM170" s="137"/>
      <c r="AQN170" s="137"/>
      <c r="AQO170" s="137"/>
      <c r="AQP170" s="137"/>
      <c r="AQQ170" s="137"/>
      <c r="AQR170" s="137"/>
      <c r="AQS170" s="137"/>
      <c r="AQT170" s="137"/>
      <c r="AQU170" s="137"/>
      <c r="AQV170" s="137"/>
      <c r="AQW170" s="137"/>
      <c r="AQX170" s="137"/>
      <c r="AQY170" s="137"/>
      <c r="AQZ170" s="137"/>
      <c r="ARA170" s="137"/>
      <c r="ARB170" s="137"/>
      <c r="ARC170" s="137"/>
      <c r="ARD170" s="137"/>
      <c r="ARE170" s="137"/>
      <c r="ARF170" s="137"/>
      <c r="ARG170" s="137"/>
      <c r="ARH170" s="137"/>
      <c r="ARI170" s="137"/>
      <c r="ARJ170" s="137"/>
      <c r="ARK170" s="137"/>
      <c r="ARL170" s="137"/>
      <c r="ARM170" s="137"/>
      <c r="ARN170" s="137"/>
      <c r="ARO170" s="137"/>
      <c r="ARP170" s="137"/>
      <c r="ARQ170" s="137"/>
      <c r="ARR170" s="137"/>
      <c r="ARS170" s="137"/>
      <c r="ART170" s="137"/>
      <c r="ARU170" s="137"/>
      <c r="ARV170" s="137"/>
      <c r="ARW170" s="137"/>
      <c r="ARX170" s="137"/>
      <c r="ARY170" s="137"/>
      <c r="ARZ170" s="137"/>
      <c r="ASA170" s="137"/>
      <c r="ASB170" s="137"/>
      <c r="ASC170" s="137"/>
      <c r="ASD170" s="137"/>
      <c r="ASE170" s="137"/>
      <c r="ASF170" s="137"/>
      <c r="ASG170" s="137"/>
      <c r="ASH170" s="137"/>
      <c r="ASI170" s="137"/>
      <c r="ASJ170" s="137"/>
      <c r="ASK170" s="137"/>
      <c r="ASL170" s="137"/>
      <c r="ASM170" s="137"/>
      <c r="ASN170" s="137"/>
      <c r="ASO170" s="137"/>
      <c r="ASP170" s="137"/>
      <c r="ASQ170" s="137"/>
      <c r="ASR170" s="137"/>
      <c r="ASS170" s="137"/>
      <c r="AST170" s="137"/>
      <c r="ASU170" s="137"/>
      <c r="ASV170" s="137"/>
      <c r="ASW170" s="137"/>
      <c r="ASX170" s="137"/>
      <c r="ASY170" s="137"/>
      <c r="ASZ170" s="137"/>
      <c r="ATA170" s="137"/>
      <c r="ATB170" s="137"/>
      <c r="ATC170" s="137"/>
      <c r="ATD170" s="137"/>
      <c r="ATE170" s="137"/>
      <c r="ATF170" s="137"/>
      <c r="ATG170" s="137"/>
      <c r="ATH170" s="137"/>
      <c r="ATI170" s="137"/>
      <c r="ATJ170" s="137"/>
      <c r="ATK170" s="137"/>
      <c r="ATL170" s="137"/>
      <c r="ATM170" s="137"/>
      <c r="ATN170" s="137"/>
      <c r="ATO170" s="137"/>
      <c r="ATP170" s="137"/>
      <c r="ATQ170" s="137"/>
      <c r="ATR170" s="137"/>
      <c r="ATS170" s="137"/>
      <c r="ATT170" s="137"/>
      <c r="ATU170" s="137"/>
      <c r="ATV170" s="137"/>
      <c r="ATW170" s="137"/>
      <c r="ATX170" s="137"/>
      <c r="ATY170" s="137"/>
      <c r="ATZ170" s="137"/>
      <c r="AUA170" s="137"/>
      <c r="AUB170" s="137"/>
      <c r="AUC170" s="137"/>
      <c r="AUD170" s="137"/>
      <c r="AUE170" s="137"/>
      <c r="AUF170" s="137"/>
      <c r="AUG170" s="137"/>
      <c r="AUH170" s="137"/>
      <c r="AUI170" s="137"/>
      <c r="AUJ170" s="137"/>
      <c r="AUK170" s="137"/>
      <c r="AUL170" s="137"/>
      <c r="AUM170" s="137"/>
      <c r="AUN170" s="137"/>
      <c r="AUO170" s="137"/>
      <c r="AUP170" s="137"/>
      <c r="AUQ170" s="137"/>
      <c r="AUR170" s="137"/>
      <c r="AUS170" s="137"/>
      <c r="AUT170" s="137"/>
      <c r="AUU170" s="137"/>
      <c r="AUV170" s="137"/>
      <c r="AUW170" s="137"/>
      <c r="AUX170" s="137"/>
      <c r="AUY170" s="137"/>
      <c r="AUZ170" s="137"/>
      <c r="AVA170" s="137"/>
      <c r="AVB170" s="137"/>
      <c r="AVC170" s="137"/>
      <c r="AVD170" s="137"/>
      <c r="AVE170" s="137"/>
      <c r="AVF170" s="137"/>
      <c r="AVG170" s="137"/>
      <c r="AVH170" s="137"/>
      <c r="AVI170" s="137"/>
      <c r="AVJ170" s="137"/>
      <c r="AVK170" s="137"/>
      <c r="AVL170" s="137"/>
      <c r="AVM170" s="137"/>
      <c r="AVN170" s="137"/>
      <c r="AVO170" s="137"/>
      <c r="AVP170" s="137"/>
      <c r="AVQ170" s="137"/>
      <c r="AVR170" s="137"/>
      <c r="AVS170" s="137"/>
      <c r="AVT170" s="137"/>
      <c r="AVU170" s="137"/>
      <c r="AVV170" s="137"/>
      <c r="AVW170" s="137"/>
      <c r="AVX170" s="137"/>
      <c r="AVY170" s="137"/>
      <c r="AVZ170" s="137"/>
      <c r="AWA170" s="137"/>
      <c r="AWB170" s="137"/>
      <c r="AWC170" s="137"/>
      <c r="AWD170" s="137"/>
      <c r="AWE170" s="137"/>
      <c r="AWF170" s="137"/>
      <c r="AWG170" s="137"/>
      <c r="AWH170" s="137"/>
      <c r="AWI170" s="137"/>
      <c r="AWJ170" s="137"/>
      <c r="AWK170" s="137"/>
      <c r="AWL170" s="137"/>
      <c r="AWM170" s="137"/>
      <c r="AWN170" s="137"/>
      <c r="AWO170" s="137"/>
      <c r="AWP170" s="137"/>
      <c r="AWQ170" s="137"/>
      <c r="AWR170" s="137"/>
      <c r="AWS170" s="137"/>
      <c r="AWT170" s="137"/>
      <c r="AWU170" s="137"/>
      <c r="AWV170" s="137"/>
      <c r="AWW170" s="137"/>
      <c r="AWX170" s="137"/>
      <c r="AWY170" s="137"/>
      <c r="AWZ170" s="137"/>
      <c r="AXA170" s="137"/>
      <c r="AXB170" s="137"/>
      <c r="AXC170" s="137"/>
      <c r="AXD170" s="137"/>
      <c r="AXE170" s="137"/>
      <c r="AXF170" s="137"/>
      <c r="AXG170" s="137"/>
      <c r="AXH170" s="137"/>
      <c r="AXI170" s="137"/>
      <c r="AXJ170" s="137"/>
      <c r="AXK170" s="137"/>
      <c r="AXL170" s="137"/>
      <c r="AXM170" s="137"/>
      <c r="AXN170" s="137"/>
      <c r="AXO170" s="137"/>
      <c r="AXP170" s="137"/>
      <c r="AXQ170" s="137"/>
      <c r="AXR170" s="137"/>
      <c r="AXS170" s="137"/>
      <c r="AXT170" s="137"/>
      <c r="AXU170" s="137"/>
      <c r="AXV170" s="137"/>
      <c r="AXW170" s="137"/>
      <c r="AXX170" s="137"/>
      <c r="AXY170" s="137"/>
      <c r="AXZ170" s="137"/>
      <c r="AYA170" s="137"/>
      <c r="AYB170" s="137"/>
      <c r="AYC170" s="137"/>
      <c r="AYD170" s="137"/>
      <c r="AYE170" s="137"/>
      <c r="AYF170" s="137"/>
      <c r="AYG170" s="137"/>
      <c r="AYH170" s="137"/>
      <c r="AYI170" s="137"/>
      <c r="AYJ170" s="137"/>
      <c r="AYK170" s="137"/>
      <c r="AYL170" s="137"/>
      <c r="AYM170" s="137"/>
      <c r="AYN170" s="137"/>
      <c r="AYO170" s="137"/>
      <c r="AYP170" s="137"/>
      <c r="AYQ170" s="137"/>
      <c r="AYR170" s="137"/>
      <c r="AYS170" s="137"/>
      <c r="AYT170" s="137"/>
      <c r="AYU170" s="137"/>
      <c r="AYV170" s="137"/>
      <c r="AYW170" s="137"/>
      <c r="AYX170" s="137"/>
      <c r="AYY170" s="137"/>
      <c r="AYZ170" s="137"/>
      <c r="AZA170" s="137"/>
      <c r="AZB170" s="137"/>
      <c r="AZC170" s="137"/>
      <c r="AZD170" s="137"/>
      <c r="AZE170" s="137"/>
      <c r="AZF170" s="137"/>
      <c r="AZG170" s="137"/>
      <c r="AZH170" s="137"/>
      <c r="AZI170" s="137"/>
      <c r="AZJ170" s="137"/>
      <c r="AZK170" s="137"/>
      <c r="AZL170" s="137"/>
      <c r="AZM170" s="137"/>
      <c r="AZN170" s="137"/>
      <c r="AZO170" s="137"/>
      <c r="AZP170" s="137"/>
      <c r="AZQ170" s="137"/>
      <c r="AZR170" s="137"/>
      <c r="AZS170" s="137"/>
      <c r="AZT170" s="137"/>
      <c r="AZU170" s="137"/>
      <c r="AZV170" s="137"/>
      <c r="AZW170" s="137"/>
      <c r="AZX170" s="137"/>
      <c r="AZY170" s="137"/>
      <c r="AZZ170" s="137"/>
      <c r="BAA170" s="137"/>
      <c r="BAB170" s="137"/>
      <c r="BAC170" s="137"/>
      <c r="BAD170" s="137"/>
      <c r="BAE170" s="137"/>
      <c r="BAF170" s="137"/>
      <c r="BAG170" s="137"/>
      <c r="BAH170" s="137"/>
      <c r="BAI170" s="137"/>
      <c r="BAJ170" s="137"/>
      <c r="BAK170" s="137"/>
      <c r="BAL170" s="137"/>
      <c r="BAM170" s="137"/>
      <c r="BAN170" s="137"/>
      <c r="BAO170" s="137"/>
      <c r="BAP170" s="137"/>
      <c r="BAQ170" s="137"/>
      <c r="BAR170" s="137"/>
      <c r="BAS170" s="137"/>
      <c r="BAT170" s="137"/>
      <c r="BAU170" s="137"/>
      <c r="BAV170" s="137"/>
      <c r="BAW170" s="137"/>
      <c r="BAX170" s="137"/>
      <c r="BAY170" s="137"/>
      <c r="BAZ170" s="137"/>
      <c r="BBA170" s="137"/>
      <c r="BBB170" s="137"/>
      <c r="BBC170" s="137"/>
      <c r="BBD170" s="137"/>
      <c r="BBE170" s="137"/>
      <c r="BBF170" s="137"/>
      <c r="BBG170" s="137"/>
      <c r="BBH170" s="137"/>
      <c r="BBI170" s="137"/>
      <c r="BBJ170" s="137"/>
      <c r="BBK170" s="137"/>
      <c r="BBL170" s="137"/>
      <c r="BBM170" s="137"/>
      <c r="BBN170" s="137"/>
      <c r="BBO170" s="137"/>
      <c r="BBP170" s="137"/>
      <c r="BBQ170" s="137"/>
      <c r="BBR170" s="137"/>
      <c r="BBS170" s="137"/>
      <c r="BBT170" s="137"/>
      <c r="BBU170" s="137"/>
      <c r="BBV170" s="137"/>
      <c r="BBW170" s="137"/>
      <c r="BBX170" s="137"/>
      <c r="BBY170" s="137"/>
      <c r="BBZ170" s="137"/>
      <c r="BCA170" s="137"/>
      <c r="BCB170" s="137"/>
      <c r="BCC170" s="137"/>
      <c r="BCD170" s="137"/>
      <c r="BCE170" s="137"/>
      <c r="BCF170" s="137"/>
      <c r="BCG170" s="137"/>
      <c r="BCH170" s="137"/>
      <c r="BCI170" s="137"/>
      <c r="BCJ170" s="137"/>
      <c r="BCK170" s="137"/>
      <c r="BCL170" s="137"/>
      <c r="BCM170" s="137"/>
      <c r="BCN170" s="137"/>
      <c r="BCO170" s="137"/>
      <c r="BCP170" s="137"/>
      <c r="BCQ170" s="137"/>
      <c r="BCR170" s="137"/>
      <c r="BCS170" s="137"/>
      <c r="BCT170" s="137"/>
      <c r="BCU170" s="137"/>
      <c r="BCV170" s="137"/>
      <c r="BCW170" s="137"/>
      <c r="BCX170" s="137"/>
      <c r="BCY170" s="137"/>
      <c r="BCZ170" s="137"/>
      <c r="BDA170" s="137"/>
      <c r="BDB170" s="137"/>
      <c r="BDC170" s="137"/>
      <c r="BDD170" s="137"/>
      <c r="BDE170" s="137"/>
      <c r="BDF170" s="137"/>
      <c r="BDG170" s="137"/>
      <c r="BDH170" s="137"/>
      <c r="BDI170" s="137"/>
      <c r="BDJ170" s="137"/>
      <c r="BDK170" s="137"/>
      <c r="BDL170" s="137"/>
      <c r="BDM170" s="137"/>
      <c r="BDN170" s="137"/>
      <c r="BDO170" s="137"/>
      <c r="BDP170" s="137"/>
      <c r="BDQ170" s="137"/>
      <c r="BDR170" s="137"/>
      <c r="BDS170" s="137"/>
      <c r="BDT170" s="137"/>
      <c r="BDU170" s="137"/>
      <c r="BDV170" s="137"/>
      <c r="BDW170" s="137"/>
      <c r="BDX170" s="137"/>
      <c r="BDY170" s="137"/>
      <c r="BDZ170" s="137"/>
      <c r="BEA170" s="137"/>
      <c r="BEB170" s="137"/>
      <c r="BEC170" s="137"/>
      <c r="BED170" s="137"/>
      <c r="BEE170" s="137"/>
      <c r="BEF170" s="137"/>
      <c r="BEG170" s="137"/>
      <c r="BEH170" s="137"/>
      <c r="BEI170" s="137"/>
      <c r="BEJ170" s="137"/>
      <c r="BEK170" s="137"/>
      <c r="BEL170" s="137"/>
      <c r="BEM170" s="137"/>
      <c r="BEN170" s="137"/>
      <c r="BEO170" s="137"/>
      <c r="BEP170" s="137"/>
      <c r="BEQ170" s="137"/>
      <c r="BER170" s="137"/>
      <c r="BES170" s="137"/>
      <c r="BET170" s="137"/>
      <c r="BEU170" s="137"/>
      <c r="BEV170" s="137"/>
      <c r="BEW170" s="137"/>
      <c r="BEX170" s="137"/>
      <c r="BEY170" s="137"/>
      <c r="BEZ170" s="137"/>
      <c r="BFA170" s="137"/>
      <c r="BFB170" s="137"/>
      <c r="BFC170" s="137"/>
      <c r="BFD170" s="137"/>
      <c r="BFE170" s="137"/>
      <c r="BFF170" s="137"/>
      <c r="BFG170" s="137"/>
      <c r="BFH170" s="137"/>
      <c r="BFI170" s="137"/>
      <c r="BFJ170" s="137"/>
      <c r="BFK170" s="137"/>
      <c r="BFL170" s="137"/>
      <c r="BFM170" s="137"/>
      <c r="BFN170" s="137"/>
      <c r="BFO170" s="137"/>
      <c r="BFP170" s="137"/>
      <c r="BFQ170" s="137"/>
      <c r="BFR170" s="137"/>
      <c r="BFS170" s="137"/>
      <c r="BFT170" s="137"/>
      <c r="BFU170" s="137"/>
      <c r="BFV170" s="137"/>
      <c r="BFW170" s="137"/>
      <c r="BFX170" s="137"/>
      <c r="BFY170" s="137"/>
      <c r="BFZ170" s="137"/>
      <c r="BGA170" s="137"/>
      <c r="BGB170" s="137"/>
      <c r="BGC170" s="137"/>
      <c r="BGD170" s="137"/>
      <c r="BGE170" s="137"/>
      <c r="BGF170" s="137"/>
      <c r="BGG170" s="137"/>
      <c r="BGH170" s="137"/>
      <c r="BGI170" s="137"/>
      <c r="BGJ170" s="137"/>
      <c r="BGK170" s="137"/>
      <c r="BGL170" s="137"/>
      <c r="BGM170" s="137"/>
      <c r="BGN170" s="137"/>
      <c r="BGO170" s="137"/>
      <c r="BGP170" s="137"/>
      <c r="BGQ170" s="137"/>
      <c r="BGR170" s="137"/>
      <c r="BGS170" s="137"/>
      <c r="BGT170" s="137"/>
      <c r="BGU170" s="137"/>
      <c r="BGV170" s="137"/>
      <c r="BGW170" s="137"/>
      <c r="BGX170" s="137"/>
      <c r="BGY170" s="137"/>
      <c r="BGZ170" s="137"/>
      <c r="BHA170" s="137"/>
      <c r="BHB170" s="137"/>
      <c r="BHC170" s="137"/>
      <c r="BHD170" s="137"/>
      <c r="BHE170" s="137"/>
      <c r="BHF170" s="137"/>
      <c r="BHG170" s="137"/>
      <c r="BHH170" s="137"/>
      <c r="BHI170" s="137"/>
      <c r="BHJ170" s="137"/>
      <c r="BHK170" s="137"/>
      <c r="BHL170" s="137"/>
      <c r="BHM170" s="137"/>
      <c r="BHN170" s="137"/>
      <c r="BHO170" s="137"/>
      <c r="BHP170" s="137"/>
      <c r="BHQ170" s="137"/>
      <c r="BHR170" s="137"/>
      <c r="BHS170" s="137"/>
      <c r="BHT170" s="137"/>
      <c r="BHU170" s="137"/>
      <c r="BHV170" s="137"/>
      <c r="BHW170" s="137"/>
      <c r="BHX170" s="137"/>
      <c r="BHY170" s="137"/>
      <c r="BHZ170" s="137"/>
      <c r="BIA170" s="137"/>
      <c r="BIB170" s="137"/>
      <c r="BIC170" s="137"/>
      <c r="BID170" s="137"/>
      <c r="BIE170" s="137"/>
      <c r="BIF170" s="137"/>
      <c r="BIG170" s="137"/>
      <c r="BIH170" s="137"/>
      <c r="BII170" s="137"/>
      <c r="BIJ170" s="137"/>
      <c r="BIK170" s="137"/>
      <c r="BIL170" s="137"/>
      <c r="BIM170" s="137"/>
      <c r="BIN170" s="137"/>
      <c r="BIO170" s="137"/>
      <c r="BIP170" s="137"/>
      <c r="BIQ170" s="137"/>
      <c r="BIR170" s="137"/>
      <c r="BIS170" s="137"/>
      <c r="BIT170" s="137"/>
      <c r="BIU170" s="137"/>
      <c r="BIV170" s="137"/>
      <c r="BIW170" s="137"/>
      <c r="BIX170" s="137"/>
      <c r="BIY170" s="137"/>
      <c r="BIZ170" s="137"/>
      <c r="BJA170" s="137"/>
      <c r="BJB170" s="137"/>
      <c r="BJC170" s="137"/>
      <c r="BJD170" s="137"/>
      <c r="BJE170" s="137"/>
      <c r="BJF170" s="137"/>
      <c r="BJG170" s="137"/>
      <c r="BJH170" s="137"/>
      <c r="BJI170" s="137"/>
      <c r="BJJ170" s="137"/>
      <c r="BJK170" s="137"/>
      <c r="BJL170" s="137"/>
      <c r="BJM170" s="137"/>
      <c r="BJN170" s="137"/>
      <c r="BJO170" s="137"/>
      <c r="BJP170" s="137"/>
      <c r="BJQ170" s="137"/>
      <c r="BJR170" s="137"/>
      <c r="BJS170" s="137"/>
      <c r="BJT170" s="137"/>
      <c r="BJU170" s="137"/>
      <c r="BJV170" s="137"/>
      <c r="BJW170" s="137"/>
      <c r="BJX170" s="137"/>
      <c r="BJY170" s="137"/>
      <c r="BJZ170" s="137"/>
      <c r="BKA170" s="137"/>
      <c r="BKB170" s="137"/>
      <c r="BKC170" s="137"/>
      <c r="BKD170" s="137"/>
      <c r="BKE170" s="137"/>
      <c r="BKF170" s="137"/>
      <c r="BKG170" s="137"/>
      <c r="BKH170" s="137"/>
      <c r="BKI170" s="137"/>
      <c r="BKJ170" s="137"/>
      <c r="BKK170" s="137"/>
      <c r="BKL170" s="137"/>
      <c r="BKM170" s="137"/>
      <c r="BKN170" s="137"/>
      <c r="BKO170" s="137"/>
      <c r="BKP170" s="137"/>
      <c r="BKQ170" s="137"/>
      <c r="BKR170" s="137"/>
      <c r="BKS170" s="137"/>
      <c r="BKT170" s="137"/>
      <c r="BKU170" s="137"/>
      <c r="BKV170" s="137"/>
      <c r="BKW170" s="137"/>
      <c r="BKX170" s="137"/>
      <c r="BKY170" s="137"/>
      <c r="BKZ170" s="137"/>
      <c r="BLA170" s="137"/>
      <c r="BLB170" s="137"/>
      <c r="BLC170" s="137"/>
      <c r="BLD170" s="137"/>
      <c r="BLE170" s="137"/>
      <c r="BLF170" s="137"/>
      <c r="BLG170" s="137"/>
      <c r="BLH170" s="137"/>
      <c r="BLI170" s="137"/>
      <c r="BLJ170" s="137"/>
      <c r="BLK170" s="137"/>
      <c r="BLL170" s="137"/>
      <c r="BLM170" s="137"/>
      <c r="BLN170" s="137"/>
      <c r="BLO170" s="137"/>
      <c r="BLP170" s="137"/>
      <c r="BLQ170" s="137"/>
      <c r="BLR170" s="137"/>
      <c r="BLS170" s="137"/>
      <c r="BLT170" s="137"/>
      <c r="BLU170" s="137"/>
      <c r="BLV170" s="137"/>
      <c r="BLW170" s="137"/>
      <c r="BLX170" s="137"/>
      <c r="BLY170" s="137"/>
      <c r="BLZ170" s="137"/>
      <c r="BMA170" s="137"/>
      <c r="BMB170" s="137"/>
      <c r="BMC170" s="137"/>
      <c r="BMD170" s="137"/>
      <c r="BME170" s="137"/>
      <c r="BMF170" s="137"/>
      <c r="BMG170" s="137"/>
      <c r="BMH170" s="137"/>
      <c r="BMI170" s="137"/>
      <c r="BMJ170" s="137"/>
      <c r="BMK170" s="137"/>
      <c r="BML170" s="137"/>
      <c r="BMM170" s="137"/>
      <c r="BMN170" s="137"/>
      <c r="BMO170" s="137"/>
      <c r="BMP170" s="137"/>
      <c r="BMQ170" s="137"/>
      <c r="BMR170" s="137"/>
      <c r="BMS170" s="137"/>
      <c r="BMT170" s="137"/>
      <c r="BMU170" s="137"/>
      <c r="BMV170" s="137"/>
      <c r="BMW170" s="137"/>
      <c r="BMX170" s="137"/>
      <c r="BMY170" s="137"/>
      <c r="BMZ170" s="137"/>
      <c r="BNA170" s="137"/>
      <c r="BNB170" s="137"/>
      <c r="BNC170" s="137"/>
      <c r="BND170" s="137"/>
      <c r="BNE170" s="137"/>
      <c r="BNF170" s="137"/>
      <c r="BNG170" s="137"/>
      <c r="BNH170" s="137"/>
      <c r="BNI170" s="137"/>
      <c r="BNJ170" s="137"/>
      <c r="BNK170" s="137"/>
      <c r="BNL170" s="137"/>
      <c r="BNM170" s="137"/>
      <c r="BNN170" s="137"/>
      <c r="BNO170" s="137"/>
      <c r="BNP170" s="137"/>
      <c r="BNQ170" s="137"/>
      <c r="BNR170" s="137"/>
      <c r="BNS170" s="137"/>
      <c r="BNT170" s="137"/>
      <c r="BNU170" s="137"/>
      <c r="BNV170" s="137"/>
      <c r="BNW170" s="137"/>
      <c r="BNX170" s="137"/>
      <c r="BNY170" s="137"/>
      <c r="BNZ170" s="137"/>
      <c r="BOA170" s="137"/>
      <c r="BOB170" s="137"/>
      <c r="BOC170" s="137"/>
      <c r="BOD170" s="137"/>
      <c r="BOE170" s="137"/>
      <c r="BOF170" s="137"/>
      <c r="BOG170" s="137"/>
      <c r="BOH170" s="137"/>
      <c r="BOI170" s="137"/>
      <c r="BOJ170" s="137"/>
      <c r="BOK170" s="137"/>
      <c r="BOL170" s="137"/>
      <c r="BOM170" s="137"/>
      <c r="BON170" s="137"/>
      <c r="BOO170" s="137"/>
      <c r="BOP170" s="137"/>
      <c r="BOQ170" s="137"/>
      <c r="BOR170" s="137"/>
      <c r="BOS170" s="137"/>
      <c r="BOT170" s="137"/>
      <c r="BOU170" s="137"/>
      <c r="BOV170" s="137"/>
      <c r="BOW170" s="137"/>
      <c r="BOX170" s="137"/>
      <c r="BOY170" s="137"/>
      <c r="BOZ170" s="137"/>
      <c r="BPA170" s="137"/>
      <c r="BPB170" s="137"/>
      <c r="BPC170" s="137"/>
      <c r="BPD170" s="137"/>
      <c r="BPE170" s="137"/>
      <c r="BPF170" s="137"/>
      <c r="BPG170" s="137"/>
      <c r="BPH170" s="137"/>
      <c r="BPI170" s="137"/>
      <c r="BPJ170" s="137"/>
      <c r="BPK170" s="137"/>
      <c r="BPL170" s="137"/>
      <c r="BPM170" s="137"/>
      <c r="BPN170" s="137"/>
      <c r="BPO170" s="137"/>
      <c r="BPP170" s="137"/>
      <c r="BPQ170" s="137"/>
      <c r="BPR170" s="137"/>
      <c r="BPS170" s="137"/>
      <c r="BPT170" s="137"/>
      <c r="BPU170" s="137"/>
      <c r="BPV170" s="137"/>
      <c r="BPW170" s="137"/>
      <c r="BPX170" s="137"/>
      <c r="BPY170" s="137"/>
      <c r="BPZ170" s="137"/>
      <c r="BQA170" s="137"/>
      <c r="BQB170" s="137"/>
      <c r="BQC170" s="137"/>
      <c r="BQD170" s="137"/>
      <c r="BQE170" s="137"/>
      <c r="BQF170" s="137"/>
      <c r="BQG170" s="137"/>
      <c r="BQH170" s="137"/>
      <c r="BQI170" s="137"/>
      <c r="BQJ170" s="137"/>
      <c r="BQK170" s="137"/>
      <c r="BQL170" s="137"/>
      <c r="BQM170" s="137"/>
      <c r="BQN170" s="137"/>
      <c r="BQO170" s="137"/>
      <c r="BQP170" s="137"/>
      <c r="BQQ170" s="137"/>
      <c r="BQR170" s="137"/>
      <c r="BQS170" s="137"/>
      <c r="BQT170" s="137"/>
      <c r="BQU170" s="137"/>
      <c r="BQV170" s="137"/>
      <c r="BQW170" s="137"/>
      <c r="BQX170" s="137"/>
      <c r="BQY170" s="137"/>
      <c r="BQZ170" s="137"/>
      <c r="BRA170" s="137"/>
      <c r="BRB170" s="137"/>
      <c r="BRC170" s="137"/>
      <c r="BRD170" s="137"/>
      <c r="BRE170" s="137"/>
      <c r="BRF170" s="137"/>
      <c r="BRG170" s="137"/>
      <c r="BRH170" s="137"/>
      <c r="BRI170" s="137"/>
      <c r="BRJ170" s="137"/>
      <c r="BRK170" s="137"/>
      <c r="BRL170" s="137"/>
      <c r="BRM170" s="137"/>
      <c r="BRN170" s="137"/>
      <c r="BRO170" s="137"/>
      <c r="BRP170" s="137"/>
      <c r="BRQ170" s="137"/>
      <c r="BRR170" s="137"/>
      <c r="BRS170" s="137"/>
      <c r="BRT170" s="137"/>
      <c r="BRU170" s="137"/>
      <c r="BRV170" s="137"/>
      <c r="BRW170" s="137"/>
      <c r="BRX170" s="137"/>
      <c r="BRY170" s="137"/>
      <c r="BRZ170" s="137"/>
      <c r="BSA170" s="137"/>
      <c r="BSB170" s="137"/>
      <c r="BSC170" s="137"/>
      <c r="BSD170" s="137"/>
      <c r="BSE170" s="137"/>
      <c r="BSF170" s="137"/>
      <c r="BSG170" s="137"/>
      <c r="BSH170" s="137"/>
      <c r="BSI170" s="137"/>
      <c r="BSJ170" s="137"/>
      <c r="BSK170" s="137"/>
      <c r="BSL170" s="137"/>
      <c r="BSM170" s="137"/>
      <c r="BSN170" s="137"/>
      <c r="BSO170" s="137"/>
      <c r="BSP170" s="137"/>
      <c r="BSQ170" s="137"/>
      <c r="BSR170" s="137"/>
      <c r="BSS170" s="137"/>
      <c r="BST170" s="137"/>
      <c r="BSU170" s="137"/>
      <c r="BSV170" s="137"/>
      <c r="BSW170" s="137"/>
      <c r="BSX170" s="137"/>
      <c r="BSY170" s="137"/>
      <c r="BSZ170" s="137"/>
      <c r="BTA170" s="137"/>
      <c r="BTB170" s="137"/>
      <c r="BTC170" s="137"/>
      <c r="BTD170" s="137"/>
      <c r="BTE170" s="137"/>
      <c r="BTF170" s="137"/>
      <c r="BTG170" s="137"/>
      <c r="BTH170" s="137"/>
      <c r="BTI170" s="137"/>
      <c r="BTJ170" s="137"/>
      <c r="BTK170" s="137"/>
      <c r="BTL170" s="137"/>
      <c r="BTM170" s="137"/>
      <c r="BTN170" s="137"/>
      <c r="BTO170" s="137"/>
      <c r="BTP170" s="137"/>
      <c r="BTQ170" s="137"/>
      <c r="BTR170" s="137"/>
      <c r="BTS170" s="137"/>
      <c r="BTT170" s="137"/>
      <c r="BTU170" s="137"/>
      <c r="BTV170" s="137"/>
      <c r="BTW170" s="137"/>
      <c r="BTX170" s="137"/>
      <c r="BTY170" s="137"/>
      <c r="BTZ170" s="137"/>
      <c r="BUA170" s="137"/>
      <c r="BUB170" s="137"/>
      <c r="BUC170" s="137"/>
      <c r="BUD170" s="137"/>
      <c r="BUE170" s="137"/>
      <c r="BUF170" s="137"/>
      <c r="BUG170" s="137"/>
      <c r="BUH170" s="137"/>
      <c r="BUI170" s="137"/>
      <c r="BUJ170" s="137"/>
      <c r="BUK170" s="137"/>
      <c r="BUL170" s="137"/>
      <c r="BUM170" s="137"/>
      <c r="BUN170" s="137"/>
      <c r="BUO170" s="137"/>
      <c r="BUP170" s="137"/>
      <c r="BUQ170" s="137"/>
      <c r="BUR170" s="137"/>
      <c r="BUS170" s="137"/>
      <c r="BUT170" s="137"/>
      <c r="BUU170" s="137"/>
      <c r="BUV170" s="137"/>
      <c r="BUW170" s="137"/>
      <c r="BUX170" s="137"/>
      <c r="BUY170" s="137"/>
      <c r="BUZ170" s="137"/>
      <c r="BVA170" s="137"/>
      <c r="BVB170" s="137"/>
      <c r="BVC170" s="137"/>
      <c r="BVD170" s="137"/>
      <c r="BVE170" s="137"/>
      <c r="BVF170" s="137"/>
      <c r="BVG170" s="137"/>
      <c r="BVH170" s="137"/>
      <c r="BVI170" s="137"/>
      <c r="BVJ170" s="137"/>
      <c r="BVK170" s="137"/>
      <c r="BVL170" s="137"/>
      <c r="BVM170" s="137"/>
      <c r="BVN170" s="137"/>
      <c r="BVO170" s="137"/>
      <c r="BVP170" s="137"/>
      <c r="BVQ170" s="137"/>
      <c r="BVR170" s="137"/>
      <c r="BVS170" s="137"/>
      <c r="BVT170" s="137"/>
      <c r="BVU170" s="137"/>
      <c r="BVV170" s="137"/>
      <c r="BVW170" s="137"/>
      <c r="BVX170" s="137"/>
      <c r="BVY170" s="137"/>
      <c r="BVZ170" s="137"/>
      <c r="BWA170" s="137"/>
      <c r="BWB170" s="137"/>
      <c r="BWC170" s="137"/>
      <c r="BWD170" s="137"/>
      <c r="BWE170" s="137"/>
      <c r="BWF170" s="137"/>
      <c r="BWG170" s="137"/>
      <c r="BWH170" s="137"/>
      <c r="BWI170" s="137"/>
      <c r="BWJ170" s="137"/>
      <c r="BWK170" s="137"/>
      <c r="BWL170" s="137"/>
      <c r="BWM170" s="137"/>
      <c r="BWN170" s="137"/>
      <c r="BWO170" s="137"/>
      <c r="BWP170" s="137"/>
      <c r="BWQ170" s="137"/>
      <c r="BWR170" s="137"/>
      <c r="BWS170" s="137"/>
      <c r="BWT170" s="137"/>
      <c r="BWU170" s="137"/>
      <c r="BWV170" s="137"/>
      <c r="BWW170" s="137"/>
      <c r="BWX170" s="137"/>
      <c r="BWY170" s="137"/>
      <c r="BWZ170" s="137"/>
      <c r="BXA170" s="137"/>
      <c r="BXB170" s="137"/>
      <c r="BXC170" s="137"/>
      <c r="BXD170" s="137"/>
      <c r="BXE170" s="137"/>
      <c r="BXF170" s="137"/>
      <c r="BXG170" s="137"/>
      <c r="BXH170" s="137"/>
      <c r="BXI170" s="137"/>
      <c r="BXJ170" s="137"/>
      <c r="BXK170" s="137"/>
      <c r="BXL170" s="137"/>
      <c r="BXM170" s="137"/>
      <c r="BXN170" s="137"/>
      <c r="BXO170" s="137"/>
      <c r="BXP170" s="137"/>
      <c r="BXQ170" s="137"/>
      <c r="BXR170" s="137"/>
      <c r="BXS170" s="137"/>
      <c r="BXT170" s="137"/>
      <c r="BXU170" s="137"/>
      <c r="BXV170" s="137"/>
      <c r="BXW170" s="137"/>
      <c r="BXX170" s="137"/>
      <c r="BXY170" s="137"/>
      <c r="BXZ170" s="137"/>
      <c r="BYA170" s="137"/>
      <c r="BYB170" s="137"/>
      <c r="BYC170" s="137"/>
      <c r="BYD170" s="137"/>
      <c r="BYE170" s="137"/>
      <c r="BYF170" s="137"/>
      <c r="BYG170" s="137"/>
      <c r="BYH170" s="137"/>
      <c r="BYI170" s="137"/>
      <c r="BYJ170" s="137"/>
      <c r="BYK170" s="137"/>
      <c r="BYL170" s="137"/>
      <c r="BYM170" s="137"/>
      <c r="BYN170" s="137"/>
      <c r="BYO170" s="137"/>
      <c r="BYP170" s="137"/>
      <c r="BYQ170" s="137"/>
      <c r="BYR170" s="137"/>
      <c r="BYS170" s="137"/>
      <c r="BYT170" s="137"/>
      <c r="BYU170" s="137"/>
      <c r="BYV170" s="137"/>
      <c r="BYW170" s="137"/>
      <c r="BYX170" s="137"/>
      <c r="BYY170" s="137"/>
      <c r="BYZ170" s="137"/>
      <c r="BZA170" s="137"/>
      <c r="BZB170" s="137"/>
      <c r="BZC170" s="137"/>
      <c r="BZD170" s="137"/>
      <c r="BZE170" s="137"/>
      <c r="BZF170" s="137"/>
      <c r="BZG170" s="137"/>
      <c r="BZH170" s="137"/>
      <c r="BZI170" s="137"/>
      <c r="BZJ170" s="137"/>
      <c r="BZK170" s="137"/>
      <c r="BZL170" s="137"/>
      <c r="BZM170" s="137"/>
      <c r="BZN170" s="137"/>
      <c r="BZO170" s="137"/>
      <c r="BZP170" s="137"/>
      <c r="BZQ170" s="137"/>
      <c r="BZR170" s="137"/>
      <c r="BZS170" s="137"/>
      <c r="BZT170" s="137"/>
      <c r="BZU170" s="137"/>
      <c r="BZV170" s="137"/>
      <c r="BZW170" s="137"/>
      <c r="BZX170" s="137"/>
      <c r="BZY170" s="137"/>
      <c r="BZZ170" s="137"/>
      <c r="CAA170" s="137"/>
      <c r="CAB170" s="137"/>
      <c r="CAC170" s="137"/>
      <c r="CAD170" s="137"/>
      <c r="CAE170" s="137"/>
      <c r="CAF170" s="137"/>
      <c r="CAG170" s="137"/>
      <c r="CAH170" s="137"/>
      <c r="CAI170" s="137"/>
      <c r="CAJ170" s="137"/>
      <c r="CAK170" s="137"/>
      <c r="CAL170" s="137"/>
      <c r="CAM170" s="137"/>
      <c r="CAN170" s="137"/>
      <c r="CAO170" s="137"/>
      <c r="CAP170" s="137"/>
      <c r="CAQ170" s="137"/>
      <c r="CAR170" s="137"/>
      <c r="CAS170" s="137"/>
      <c r="CAT170" s="137"/>
      <c r="CAU170" s="137"/>
      <c r="CAV170" s="137"/>
      <c r="CAW170" s="137"/>
      <c r="CAX170" s="137"/>
      <c r="CAY170" s="137"/>
      <c r="CAZ170" s="137"/>
      <c r="CBA170" s="137"/>
      <c r="CBB170" s="137"/>
      <c r="CBC170" s="137"/>
      <c r="CBD170" s="137"/>
      <c r="CBE170" s="137"/>
      <c r="CBF170" s="137"/>
      <c r="CBG170" s="137"/>
      <c r="CBH170" s="137"/>
      <c r="CBI170" s="137"/>
      <c r="CBJ170" s="137"/>
      <c r="CBK170" s="137"/>
      <c r="CBL170" s="137"/>
      <c r="CBM170" s="137"/>
      <c r="CBN170" s="137"/>
      <c r="CBO170" s="137"/>
      <c r="CBP170" s="137"/>
      <c r="CBQ170" s="137"/>
      <c r="CBR170" s="137"/>
      <c r="CBS170" s="137"/>
      <c r="CBT170" s="137"/>
      <c r="CBU170" s="137"/>
      <c r="CBV170" s="137"/>
      <c r="CBW170" s="137"/>
      <c r="CBX170" s="137"/>
      <c r="CBY170" s="137"/>
      <c r="CBZ170" s="137"/>
      <c r="CCA170" s="137"/>
      <c r="CCB170" s="137"/>
      <c r="CCC170" s="137"/>
      <c r="CCD170" s="137"/>
      <c r="CCE170" s="137"/>
      <c r="CCF170" s="137"/>
      <c r="CCG170" s="137"/>
      <c r="CCH170" s="137"/>
      <c r="CCI170" s="137"/>
      <c r="CCJ170" s="137"/>
      <c r="CCK170" s="137"/>
      <c r="CCL170" s="137"/>
      <c r="CCM170" s="137"/>
      <c r="CCN170" s="137"/>
      <c r="CCO170" s="137"/>
      <c r="CCP170" s="137"/>
      <c r="CCQ170" s="137"/>
      <c r="CCR170" s="137"/>
      <c r="CCS170" s="137"/>
      <c r="CCT170" s="137"/>
      <c r="CCU170" s="137"/>
      <c r="CCV170" s="137"/>
      <c r="CCW170" s="137"/>
      <c r="CCX170" s="137"/>
      <c r="CCY170" s="137"/>
      <c r="CCZ170" s="137"/>
      <c r="CDA170" s="137"/>
      <c r="CDB170" s="137"/>
      <c r="CDC170" s="137"/>
      <c r="CDD170" s="137"/>
      <c r="CDE170" s="137"/>
      <c r="CDF170" s="137"/>
      <c r="CDG170" s="137"/>
      <c r="CDH170" s="137"/>
      <c r="CDI170" s="137"/>
      <c r="CDJ170" s="137"/>
      <c r="CDK170" s="137"/>
      <c r="CDL170" s="137"/>
      <c r="CDM170" s="137"/>
      <c r="CDN170" s="137"/>
      <c r="CDO170" s="137"/>
      <c r="CDP170" s="137"/>
      <c r="CDQ170" s="137"/>
      <c r="CDR170" s="137"/>
      <c r="CDS170" s="137"/>
      <c r="CDT170" s="137"/>
      <c r="CDU170" s="137"/>
      <c r="CDV170" s="137"/>
      <c r="CDW170" s="137"/>
      <c r="CDX170" s="137"/>
      <c r="CDY170" s="137"/>
      <c r="CDZ170" s="137"/>
      <c r="CEA170" s="137"/>
      <c r="CEB170" s="137"/>
      <c r="CEC170" s="137"/>
      <c r="CED170" s="137"/>
      <c r="CEE170" s="137"/>
      <c r="CEF170" s="137"/>
      <c r="CEG170" s="137"/>
      <c r="CEH170" s="137"/>
      <c r="CEI170" s="137"/>
      <c r="CEJ170" s="137"/>
      <c r="CEK170" s="137"/>
      <c r="CEL170" s="137"/>
      <c r="CEM170" s="137"/>
      <c r="CEN170" s="137"/>
      <c r="CEO170" s="137"/>
      <c r="CEP170" s="137"/>
      <c r="CEQ170" s="137"/>
      <c r="CER170" s="137"/>
      <c r="CES170" s="137"/>
      <c r="CET170" s="137"/>
      <c r="CEU170" s="137"/>
      <c r="CEV170" s="137"/>
      <c r="CEW170" s="137"/>
      <c r="CEX170" s="137"/>
      <c r="CEY170" s="137"/>
      <c r="CEZ170" s="137"/>
      <c r="CFA170" s="137"/>
      <c r="CFB170" s="137"/>
      <c r="CFC170" s="137"/>
      <c r="CFD170" s="137"/>
      <c r="CFE170" s="137"/>
      <c r="CFF170" s="137"/>
      <c r="CFG170" s="137"/>
      <c r="CFH170" s="137"/>
      <c r="CFI170" s="137"/>
      <c r="CFJ170" s="137"/>
      <c r="CFK170" s="137"/>
      <c r="CFL170" s="137"/>
      <c r="CFM170" s="137"/>
      <c r="CFN170" s="137"/>
      <c r="CFO170" s="137"/>
      <c r="CFP170" s="137"/>
      <c r="CFQ170" s="137"/>
      <c r="CFR170" s="137"/>
      <c r="CFS170" s="137"/>
      <c r="CFT170" s="137"/>
      <c r="CFU170" s="137"/>
      <c r="CFV170" s="137"/>
      <c r="CFW170" s="137"/>
      <c r="CFX170" s="137"/>
      <c r="CFY170" s="137"/>
      <c r="CFZ170" s="137"/>
      <c r="CGA170" s="137"/>
      <c r="CGB170" s="137"/>
      <c r="CGC170" s="137"/>
      <c r="CGD170" s="137"/>
      <c r="CGE170" s="137"/>
      <c r="CGF170" s="137"/>
      <c r="CGG170" s="137"/>
      <c r="CGH170" s="137"/>
      <c r="CGI170" s="137"/>
      <c r="CGJ170" s="137"/>
      <c r="CGK170" s="137"/>
      <c r="CGL170" s="137"/>
      <c r="CGM170" s="137"/>
      <c r="CGN170" s="137"/>
      <c r="CGO170" s="137"/>
      <c r="CGP170" s="137"/>
      <c r="CGQ170" s="137"/>
      <c r="CGR170" s="137"/>
      <c r="CGS170" s="137"/>
      <c r="CGT170" s="137"/>
      <c r="CGU170" s="137"/>
      <c r="CGV170" s="137"/>
      <c r="CGW170" s="137"/>
      <c r="CGX170" s="137"/>
      <c r="CGY170" s="137"/>
      <c r="CGZ170" s="137"/>
      <c r="CHA170" s="137"/>
      <c r="CHB170" s="137"/>
      <c r="CHC170" s="137"/>
      <c r="CHD170" s="137"/>
      <c r="CHE170" s="137"/>
      <c r="CHF170" s="137"/>
      <c r="CHG170" s="137"/>
      <c r="CHH170" s="137"/>
      <c r="CHI170" s="137"/>
      <c r="CHJ170" s="137"/>
      <c r="CHK170" s="137"/>
      <c r="CHL170" s="137"/>
      <c r="CHM170" s="137"/>
      <c r="CHN170" s="137"/>
      <c r="CHO170" s="137"/>
      <c r="CHP170" s="137"/>
      <c r="CHQ170" s="137"/>
      <c r="CHR170" s="137"/>
      <c r="CHS170" s="137"/>
      <c r="CHT170" s="137"/>
      <c r="CHU170" s="137"/>
      <c r="CHV170" s="137"/>
      <c r="CHW170" s="137"/>
      <c r="CHX170" s="137"/>
      <c r="CHY170" s="137"/>
      <c r="CHZ170" s="137"/>
      <c r="CIA170" s="137"/>
      <c r="CIB170" s="137"/>
      <c r="CIC170" s="137"/>
      <c r="CID170" s="137"/>
      <c r="CIE170" s="137"/>
      <c r="CIF170" s="137"/>
      <c r="CIG170" s="137"/>
      <c r="CIH170" s="137"/>
      <c r="CII170" s="137"/>
      <c r="CIJ170" s="137"/>
      <c r="CIK170" s="137"/>
      <c r="CIL170" s="137"/>
      <c r="CIM170" s="137"/>
      <c r="CIN170" s="137"/>
      <c r="CIO170" s="137"/>
      <c r="CIP170" s="137"/>
      <c r="CIQ170" s="137"/>
      <c r="CIR170" s="137"/>
      <c r="CIS170" s="137"/>
      <c r="CIT170" s="137"/>
      <c r="CIU170" s="137"/>
      <c r="CIV170" s="137"/>
      <c r="CIW170" s="137"/>
      <c r="CIX170" s="137"/>
      <c r="CIY170" s="137"/>
      <c r="CIZ170" s="137"/>
      <c r="CJA170" s="137"/>
      <c r="CJB170" s="137"/>
      <c r="CJC170" s="137"/>
      <c r="CJD170" s="137"/>
      <c r="CJE170" s="137"/>
      <c r="CJF170" s="137"/>
      <c r="CJG170" s="137"/>
      <c r="CJH170" s="137"/>
      <c r="CJI170" s="137"/>
      <c r="CJJ170" s="137"/>
      <c r="CJK170" s="137"/>
      <c r="CJL170" s="137"/>
      <c r="CJM170" s="137"/>
      <c r="CJN170" s="137"/>
      <c r="CJO170" s="137"/>
      <c r="CJP170" s="137"/>
      <c r="CJQ170" s="137"/>
      <c r="CJR170" s="137"/>
      <c r="CJS170" s="137"/>
      <c r="CJT170" s="137"/>
      <c r="CJU170" s="137"/>
      <c r="CJV170" s="137"/>
      <c r="CJW170" s="137"/>
      <c r="CJX170" s="137"/>
      <c r="CJY170" s="137"/>
      <c r="CJZ170" s="137"/>
      <c r="CKA170" s="137"/>
      <c r="CKB170" s="137"/>
      <c r="CKC170" s="137"/>
      <c r="CKD170" s="137"/>
      <c r="CKE170" s="137"/>
      <c r="CKF170" s="137"/>
      <c r="CKG170" s="137"/>
      <c r="CKH170" s="137"/>
      <c r="CKI170" s="137"/>
      <c r="CKJ170" s="137"/>
      <c r="CKK170" s="137"/>
      <c r="CKL170" s="137"/>
      <c r="CKM170" s="137"/>
      <c r="CKN170" s="137"/>
      <c r="CKO170" s="137"/>
      <c r="CKP170" s="137"/>
      <c r="CKQ170" s="137"/>
      <c r="CKR170" s="137"/>
      <c r="CKS170" s="137"/>
      <c r="CKT170" s="137"/>
      <c r="CKU170" s="137"/>
      <c r="CKV170" s="137"/>
      <c r="CKW170" s="137"/>
      <c r="CKX170" s="137"/>
      <c r="CKY170" s="137"/>
      <c r="CKZ170" s="137"/>
      <c r="CLA170" s="137"/>
      <c r="CLB170" s="137"/>
      <c r="CLC170" s="137"/>
      <c r="CLD170" s="137"/>
      <c r="CLE170" s="137"/>
      <c r="CLF170" s="137"/>
      <c r="CLG170" s="137"/>
      <c r="CLH170" s="137"/>
      <c r="CLI170" s="137"/>
      <c r="CLJ170" s="137"/>
      <c r="CLK170" s="137"/>
      <c r="CLL170" s="137"/>
      <c r="CLM170" s="137"/>
      <c r="CLN170" s="137"/>
      <c r="CLO170" s="137"/>
      <c r="CLP170" s="137"/>
      <c r="CLQ170" s="137"/>
      <c r="CLR170" s="137"/>
      <c r="CLS170" s="137"/>
      <c r="CLT170" s="137"/>
      <c r="CLU170" s="137"/>
      <c r="CLV170" s="137"/>
      <c r="CLW170" s="137"/>
      <c r="CLX170" s="137"/>
      <c r="CLY170" s="137"/>
      <c r="CLZ170" s="137"/>
      <c r="CMA170" s="137"/>
      <c r="CMB170" s="137"/>
      <c r="CMC170" s="137"/>
      <c r="CMD170" s="137"/>
      <c r="CME170" s="137"/>
      <c r="CMF170" s="137"/>
      <c r="CMG170" s="137"/>
      <c r="CMH170" s="137"/>
      <c r="CMI170" s="137"/>
      <c r="CMJ170" s="137"/>
      <c r="CMK170" s="137"/>
      <c r="CML170" s="137"/>
      <c r="CMM170" s="137"/>
      <c r="CMN170" s="137"/>
      <c r="CMO170" s="137"/>
      <c r="CMP170" s="137"/>
      <c r="CMQ170" s="137"/>
      <c r="CMR170" s="137"/>
      <c r="CMS170" s="137"/>
      <c r="CMT170" s="137"/>
      <c r="CMU170" s="137"/>
      <c r="CMV170" s="137"/>
      <c r="CMW170" s="137"/>
      <c r="CMX170" s="137"/>
      <c r="CMY170" s="137"/>
      <c r="CMZ170" s="137"/>
      <c r="CNA170" s="137"/>
      <c r="CNB170" s="137"/>
      <c r="CNC170" s="137"/>
      <c r="CND170" s="137"/>
      <c r="CNE170" s="137"/>
      <c r="CNF170" s="137"/>
      <c r="CNG170" s="137"/>
      <c r="CNH170" s="137"/>
      <c r="CNI170" s="137"/>
      <c r="CNJ170" s="137"/>
      <c r="CNK170" s="137"/>
      <c r="CNL170" s="137"/>
      <c r="CNM170" s="137"/>
      <c r="CNN170" s="137"/>
      <c r="CNO170" s="137"/>
      <c r="CNP170" s="137"/>
      <c r="CNQ170" s="137"/>
      <c r="CNR170" s="137"/>
      <c r="CNS170" s="137"/>
      <c r="CNT170" s="137"/>
      <c r="CNU170" s="137"/>
      <c r="CNV170" s="137"/>
      <c r="CNW170" s="137"/>
      <c r="CNX170" s="137"/>
      <c r="CNY170" s="137"/>
      <c r="CNZ170" s="137"/>
      <c r="COA170" s="137"/>
      <c r="COB170" s="137"/>
      <c r="COC170" s="137"/>
      <c r="COD170" s="137"/>
      <c r="COE170" s="137"/>
      <c r="COF170" s="137"/>
      <c r="COG170" s="137"/>
      <c r="COH170" s="137"/>
      <c r="COI170" s="137"/>
      <c r="COJ170" s="137"/>
      <c r="COK170" s="137"/>
      <c r="COL170" s="137"/>
      <c r="COM170" s="137"/>
      <c r="CON170" s="137"/>
      <c r="COO170" s="137"/>
      <c r="COP170" s="137"/>
      <c r="COQ170" s="137"/>
      <c r="COR170" s="137"/>
      <c r="COS170" s="137"/>
      <c r="COT170" s="137"/>
      <c r="COU170" s="137"/>
      <c r="COV170" s="137"/>
      <c r="COW170" s="137"/>
      <c r="COX170" s="137"/>
      <c r="COY170" s="137"/>
      <c r="COZ170" s="137"/>
      <c r="CPA170" s="137"/>
      <c r="CPB170" s="137"/>
      <c r="CPC170" s="137"/>
      <c r="CPD170" s="137"/>
      <c r="CPE170" s="137"/>
      <c r="CPF170" s="137"/>
      <c r="CPG170" s="137"/>
      <c r="CPH170" s="137"/>
      <c r="CPI170" s="137"/>
      <c r="CPJ170" s="137"/>
      <c r="CPK170" s="137"/>
      <c r="CPL170" s="137"/>
      <c r="CPM170" s="137"/>
      <c r="CPN170" s="137"/>
      <c r="CPO170" s="137"/>
      <c r="CPP170" s="137"/>
      <c r="CPQ170" s="137"/>
      <c r="CPR170" s="137"/>
      <c r="CPS170" s="137"/>
      <c r="CPT170" s="137"/>
      <c r="CPU170" s="137"/>
      <c r="CPV170" s="137"/>
      <c r="CPW170" s="137"/>
      <c r="CPX170" s="137"/>
      <c r="CPY170" s="137"/>
      <c r="CPZ170" s="137"/>
      <c r="CQA170" s="137"/>
      <c r="CQB170" s="137"/>
      <c r="CQC170" s="137"/>
      <c r="CQD170" s="137"/>
      <c r="CQE170" s="137"/>
      <c r="CQF170" s="137"/>
      <c r="CQG170" s="137"/>
      <c r="CQH170" s="137"/>
      <c r="CQI170" s="137"/>
      <c r="CQJ170" s="137"/>
      <c r="CQK170" s="137"/>
      <c r="CQL170" s="137"/>
      <c r="CQM170" s="137"/>
      <c r="CQN170" s="137"/>
      <c r="CQO170" s="137"/>
      <c r="CQP170" s="137"/>
      <c r="CQQ170" s="137"/>
      <c r="CQR170" s="137"/>
      <c r="CQS170" s="137"/>
      <c r="CQT170" s="137"/>
      <c r="CQU170" s="137"/>
      <c r="CQV170" s="137"/>
      <c r="CQW170" s="137"/>
      <c r="CQX170" s="137"/>
      <c r="CQY170" s="137"/>
      <c r="CQZ170" s="137"/>
      <c r="CRA170" s="137"/>
      <c r="CRB170" s="137"/>
      <c r="CRC170" s="137"/>
      <c r="CRD170" s="137"/>
      <c r="CRE170" s="137"/>
      <c r="CRF170" s="137"/>
      <c r="CRG170" s="137"/>
      <c r="CRH170" s="137"/>
      <c r="CRI170" s="137"/>
      <c r="CRJ170" s="137"/>
      <c r="CRK170" s="137"/>
      <c r="CRL170" s="137"/>
      <c r="CRM170" s="137"/>
      <c r="CRN170" s="137"/>
      <c r="CRO170" s="137"/>
      <c r="CRP170" s="137"/>
      <c r="CRQ170" s="137"/>
      <c r="CRR170" s="137"/>
      <c r="CRS170" s="137"/>
      <c r="CRT170" s="137"/>
      <c r="CRU170" s="137"/>
      <c r="CRV170" s="137"/>
      <c r="CRW170" s="137"/>
      <c r="CRX170" s="137"/>
      <c r="CRY170" s="137"/>
      <c r="CRZ170" s="137"/>
      <c r="CSA170" s="137"/>
      <c r="CSB170" s="137"/>
      <c r="CSC170" s="137"/>
      <c r="CSD170" s="137"/>
      <c r="CSE170" s="137"/>
      <c r="CSF170" s="137"/>
      <c r="CSG170" s="137"/>
      <c r="CSH170" s="137"/>
      <c r="CSI170" s="137"/>
      <c r="CSJ170" s="137"/>
      <c r="CSK170" s="137"/>
      <c r="CSL170" s="137"/>
      <c r="CSM170" s="137"/>
      <c r="CSN170" s="137"/>
      <c r="CSO170" s="137"/>
      <c r="CSP170" s="137"/>
      <c r="CSQ170" s="137"/>
      <c r="CSR170" s="137"/>
      <c r="CSS170" s="137"/>
      <c r="CST170" s="137"/>
      <c r="CSU170" s="137"/>
      <c r="CSV170" s="137"/>
      <c r="CSW170" s="137"/>
      <c r="CSX170" s="137"/>
      <c r="CSY170" s="137"/>
      <c r="CSZ170" s="137"/>
      <c r="CTA170" s="137"/>
      <c r="CTB170" s="137"/>
      <c r="CTC170" s="137"/>
      <c r="CTD170" s="137"/>
      <c r="CTE170" s="137"/>
      <c r="CTF170" s="137"/>
      <c r="CTG170" s="137"/>
      <c r="CTH170" s="137"/>
      <c r="CTI170" s="137"/>
      <c r="CTJ170" s="137"/>
      <c r="CTK170" s="137"/>
      <c r="CTL170" s="137"/>
      <c r="CTM170" s="137"/>
      <c r="CTN170" s="137"/>
      <c r="CTO170" s="137"/>
      <c r="CTP170" s="137"/>
      <c r="CTQ170" s="137"/>
      <c r="CTR170" s="137"/>
      <c r="CTS170" s="137"/>
      <c r="CTT170" s="137"/>
      <c r="CTU170" s="137"/>
      <c r="CTV170" s="137"/>
      <c r="CTW170" s="137"/>
      <c r="CTX170" s="137"/>
      <c r="CTY170" s="137"/>
      <c r="CTZ170" s="137"/>
      <c r="CUA170" s="137"/>
      <c r="CUB170" s="137"/>
      <c r="CUC170" s="137"/>
      <c r="CUD170" s="137"/>
      <c r="CUE170" s="137"/>
      <c r="CUF170" s="137"/>
      <c r="CUG170" s="137"/>
      <c r="CUH170" s="137"/>
      <c r="CUI170" s="137"/>
      <c r="CUJ170" s="137"/>
      <c r="CUK170" s="137"/>
      <c r="CUL170" s="137"/>
      <c r="CUM170" s="137"/>
      <c r="CUN170" s="137"/>
      <c r="CUO170" s="137"/>
      <c r="CUP170" s="137"/>
      <c r="CUQ170" s="137"/>
      <c r="CUR170" s="137"/>
      <c r="CUS170" s="137"/>
      <c r="CUT170" s="137"/>
      <c r="CUU170" s="137"/>
      <c r="CUV170" s="137"/>
      <c r="CUW170" s="137"/>
      <c r="CUX170" s="137"/>
      <c r="CUY170" s="137"/>
      <c r="CUZ170" s="137"/>
      <c r="CVA170" s="137"/>
      <c r="CVB170" s="137"/>
      <c r="CVC170" s="137"/>
      <c r="CVD170" s="137"/>
      <c r="CVE170" s="137"/>
      <c r="CVF170" s="137"/>
      <c r="CVG170" s="137"/>
      <c r="CVH170" s="137"/>
      <c r="CVI170" s="137"/>
      <c r="CVJ170" s="137"/>
      <c r="CVK170" s="137"/>
      <c r="CVL170" s="137"/>
      <c r="CVM170" s="137"/>
      <c r="CVN170" s="137"/>
      <c r="CVO170" s="137"/>
      <c r="CVP170" s="137"/>
      <c r="CVQ170" s="137"/>
      <c r="CVR170" s="137"/>
      <c r="CVS170" s="137"/>
      <c r="CVT170" s="137"/>
      <c r="CVU170" s="137"/>
      <c r="CVV170" s="137"/>
      <c r="CVW170" s="137"/>
      <c r="CVX170" s="137"/>
      <c r="CVY170" s="137"/>
      <c r="CVZ170" s="137"/>
      <c r="CWA170" s="137"/>
      <c r="CWB170" s="137"/>
      <c r="CWC170" s="137"/>
      <c r="CWD170" s="137"/>
      <c r="CWE170" s="137"/>
      <c r="CWF170" s="137"/>
      <c r="CWG170" s="137"/>
      <c r="CWH170" s="137"/>
      <c r="CWI170" s="137"/>
      <c r="CWJ170" s="137"/>
      <c r="CWK170" s="137"/>
      <c r="CWL170" s="137"/>
      <c r="CWM170" s="137"/>
      <c r="CWN170" s="137"/>
      <c r="CWO170" s="137"/>
      <c r="CWP170" s="137"/>
      <c r="CWQ170" s="137"/>
      <c r="CWR170" s="137"/>
      <c r="CWS170" s="137"/>
      <c r="CWT170" s="137"/>
      <c r="CWU170" s="137"/>
      <c r="CWV170" s="137"/>
      <c r="CWW170" s="137"/>
      <c r="CWX170" s="137"/>
      <c r="CWY170" s="137"/>
      <c r="CWZ170" s="137"/>
      <c r="CXA170" s="137"/>
      <c r="CXB170" s="137"/>
      <c r="CXC170" s="137"/>
      <c r="CXD170" s="137"/>
      <c r="CXE170" s="137"/>
      <c r="CXF170" s="137"/>
      <c r="CXG170" s="137"/>
      <c r="CXH170" s="137"/>
      <c r="CXI170" s="137"/>
      <c r="CXJ170" s="137"/>
      <c r="CXK170" s="137"/>
      <c r="CXL170" s="137"/>
      <c r="CXM170" s="137"/>
      <c r="CXN170" s="137"/>
      <c r="CXO170" s="137"/>
      <c r="CXP170" s="137"/>
      <c r="CXQ170" s="137"/>
      <c r="CXR170" s="137"/>
      <c r="CXS170" s="137"/>
      <c r="CXT170" s="137"/>
      <c r="CXU170" s="137"/>
      <c r="CXV170" s="137"/>
      <c r="CXW170" s="137"/>
      <c r="CXX170" s="137"/>
      <c r="CXY170" s="137"/>
      <c r="CXZ170" s="137"/>
      <c r="CYA170" s="137"/>
      <c r="CYB170" s="137"/>
      <c r="CYC170" s="137"/>
      <c r="CYD170" s="137"/>
      <c r="CYE170" s="137"/>
      <c r="CYF170" s="137"/>
      <c r="CYG170" s="137"/>
      <c r="CYH170" s="137"/>
      <c r="CYI170" s="137"/>
      <c r="CYJ170" s="137"/>
      <c r="CYK170" s="137"/>
      <c r="CYL170" s="137"/>
      <c r="CYM170" s="137"/>
      <c r="CYN170" s="137"/>
      <c r="CYO170" s="137"/>
      <c r="CYP170" s="137"/>
      <c r="CYQ170" s="137"/>
      <c r="CYR170" s="137"/>
      <c r="CYS170" s="137"/>
      <c r="CYT170" s="137"/>
      <c r="CYU170" s="137"/>
      <c r="CYV170" s="137"/>
      <c r="CYW170" s="137"/>
      <c r="CYX170" s="137"/>
      <c r="CYY170" s="137"/>
      <c r="CYZ170" s="137"/>
      <c r="CZA170" s="137"/>
      <c r="CZB170" s="137"/>
      <c r="CZC170" s="137"/>
      <c r="CZD170" s="137"/>
      <c r="CZE170" s="137"/>
      <c r="CZF170" s="137"/>
      <c r="CZG170" s="137"/>
      <c r="CZH170" s="137"/>
      <c r="CZI170" s="137"/>
      <c r="CZJ170" s="137"/>
      <c r="CZK170" s="137"/>
      <c r="CZL170" s="137"/>
      <c r="CZM170" s="137"/>
      <c r="CZN170" s="137"/>
      <c r="CZO170" s="137"/>
      <c r="CZP170" s="137"/>
      <c r="CZQ170" s="137"/>
      <c r="CZR170" s="137"/>
      <c r="CZS170" s="137"/>
      <c r="CZT170" s="137"/>
      <c r="CZU170" s="137"/>
      <c r="CZV170" s="137"/>
      <c r="CZW170" s="137"/>
      <c r="CZX170" s="137"/>
      <c r="CZY170" s="137"/>
      <c r="CZZ170" s="137"/>
      <c r="DAA170" s="137"/>
      <c r="DAB170" s="137"/>
      <c r="DAC170" s="137"/>
      <c r="DAD170" s="137"/>
      <c r="DAE170" s="137"/>
      <c r="DAF170" s="137"/>
      <c r="DAG170" s="137"/>
      <c r="DAH170" s="137"/>
      <c r="DAI170" s="137"/>
      <c r="DAJ170" s="137"/>
      <c r="DAK170" s="137"/>
      <c r="DAL170" s="137"/>
      <c r="DAM170" s="137"/>
      <c r="DAN170" s="137"/>
      <c r="DAO170" s="137"/>
      <c r="DAP170" s="137"/>
      <c r="DAQ170" s="137"/>
      <c r="DAR170" s="137"/>
      <c r="DAS170" s="137"/>
      <c r="DAT170" s="137"/>
      <c r="DAU170" s="137"/>
      <c r="DAV170" s="137"/>
      <c r="DAW170" s="137"/>
      <c r="DAX170" s="137"/>
      <c r="DAY170" s="137"/>
      <c r="DAZ170" s="137"/>
      <c r="DBA170" s="137"/>
      <c r="DBB170" s="137"/>
      <c r="DBC170" s="137"/>
      <c r="DBD170" s="137"/>
      <c r="DBE170" s="137"/>
      <c r="DBF170" s="137"/>
      <c r="DBG170" s="137"/>
      <c r="DBH170" s="137"/>
      <c r="DBI170" s="137"/>
      <c r="DBJ170" s="137"/>
      <c r="DBK170" s="137"/>
      <c r="DBL170" s="137"/>
      <c r="DBM170" s="137"/>
      <c r="DBN170" s="137"/>
      <c r="DBO170" s="137"/>
      <c r="DBP170" s="137"/>
      <c r="DBQ170" s="137"/>
      <c r="DBR170" s="137"/>
      <c r="DBS170" s="137"/>
      <c r="DBT170" s="137"/>
      <c r="DBU170" s="137"/>
      <c r="DBV170" s="137"/>
      <c r="DBW170" s="137"/>
      <c r="DBX170" s="137"/>
      <c r="DBY170" s="137"/>
      <c r="DBZ170" s="137"/>
      <c r="DCA170" s="137"/>
      <c r="DCB170" s="137"/>
      <c r="DCC170" s="137"/>
      <c r="DCD170" s="137"/>
      <c r="DCE170" s="137"/>
      <c r="DCF170" s="137"/>
      <c r="DCG170" s="137"/>
      <c r="DCH170" s="137"/>
      <c r="DCI170" s="137"/>
      <c r="DCJ170" s="137"/>
      <c r="DCK170" s="137"/>
      <c r="DCL170" s="137"/>
      <c r="DCM170" s="137"/>
      <c r="DCN170" s="137"/>
      <c r="DCO170" s="137"/>
      <c r="DCP170" s="137"/>
      <c r="DCQ170" s="137"/>
      <c r="DCR170" s="137"/>
      <c r="DCS170" s="137"/>
      <c r="DCT170" s="137"/>
      <c r="DCU170" s="137"/>
      <c r="DCV170" s="137"/>
      <c r="DCW170" s="137"/>
      <c r="DCX170" s="137"/>
      <c r="DCY170" s="137"/>
      <c r="DCZ170" s="137"/>
      <c r="DDA170" s="137"/>
      <c r="DDB170" s="137"/>
      <c r="DDC170" s="137"/>
      <c r="DDD170" s="137"/>
      <c r="DDE170" s="137"/>
      <c r="DDF170" s="137"/>
      <c r="DDG170" s="137"/>
      <c r="DDH170" s="137"/>
      <c r="DDI170" s="137"/>
      <c r="DDJ170" s="137"/>
      <c r="DDK170" s="137"/>
      <c r="DDL170" s="137"/>
      <c r="DDM170" s="137"/>
      <c r="DDN170" s="137"/>
      <c r="DDO170" s="137"/>
      <c r="DDP170" s="137"/>
      <c r="DDQ170" s="137"/>
      <c r="DDR170" s="137"/>
      <c r="DDS170" s="137"/>
      <c r="DDT170" s="137"/>
      <c r="DDU170" s="137"/>
      <c r="DDV170" s="137"/>
      <c r="DDW170" s="137"/>
      <c r="DDX170" s="137"/>
      <c r="DDY170" s="137"/>
      <c r="DDZ170" s="137"/>
      <c r="DEA170" s="137"/>
      <c r="DEB170" s="137"/>
      <c r="DEC170" s="137"/>
      <c r="DED170" s="137"/>
      <c r="DEE170" s="137"/>
      <c r="DEF170" s="137"/>
      <c r="DEG170" s="137"/>
      <c r="DEH170" s="137"/>
      <c r="DEI170" s="137"/>
      <c r="DEJ170" s="137"/>
      <c r="DEK170" s="137"/>
      <c r="DEL170" s="137"/>
      <c r="DEM170" s="137"/>
      <c r="DEN170" s="137"/>
      <c r="DEO170" s="137"/>
      <c r="DEP170" s="137"/>
      <c r="DEQ170" s="137"/>
      <c r="DER170" s="137"/>
      <c r="DES170" s="137"/>
      <c r="DET170" s="137"/>
      <c r="DEU170" s="137"/>
      <c r="DEV170" s="137"/>
      <c r="DEW170" s="137"/>
      <c r="DEX170" s="137"/>
      <c r="DEY170" s="137"/>
      <c r="DEZ170" s="137"/>
      <c r="DFA170" s="137"/>
      <c r="DFB170" s="137"/>
      <c r="DFC170" s="137"/>
      <c r="DFD170" s="137"/>
      <c r="DFE170" s="137"/>
      <c r="DFF170" s="137"/>
      <c r="DFG170" s="137"/>
      <c r="DFH170" s="137"/>
      <c r="DFI170" s="137"/>
      <c r="DFJ170" s="137"/>
      <c r="DFK170" s="137"/>
      <c r="DFL170" s="137"/>
      <c r="DFM170" s="137"/>
      <c r="DFN170" s="137"/>
      <c r="DFO170" s="137"/>
      <c r="DFP170" s="137"/>
      <c r="DFQ170" s="137"/>
      <c r="DFR170" s="137"/>
      <c r="DFS170" s="137"/>
      <c r="DFT170" s="137"/>
      <c r="DFU170" s="137"/>
      <c r="DFV170" s="137"/>
      <c r="DFW170" s="137"/>
      <c r="DFX170" s="137"/>
      <c r="DFY170" s="137"/>
      <c r="DFZ170" s="137"/>
      <c r="DGA170" s="137"/>
      <c r="DGB170" s="137"/>
      <c r="DGC170" s="137"/>
      <c r="DGD170" s="137"/>
      <c r="DGE170" s="137"/>
      <c r="DGF170" s="137"/>
      <c r="DGG170" s="137"/>
      <c r="DGH170" s="137"/>
      <c r="DGI170" s="137"/>
      <c r="DGJ170" s="137"/>
      <c r="DGK170" s="137"/>
      <c r="DGL170" s="137"/>
      <c r="DGM170" s="137"/>
      <c r="DGN170" s="137"/>
      <c r="DGO170" s="137"/>
      <c r="DGP170" s="137"/>
      <c r="DGQ170" s="137"/>
      <c r="DGR170" s="137"/>
      <c r="DGS170" s="137"/>
      <c r="DGT170" s="137"/>
      <c r="DGU170" s="137"/>
      <c r="DGV170" s="137"/>
      <c r="DGW170" s="137"/>
      <c r="DGX170" s="137"/>
      <c r="DGY170" s="137"/>
      <c r="DGZ170" s="137"/>
      <c r="DHA170" s="137"/>
      <c r="DHB170" s="137"/>
      <c r="DHC170" s="137"/>
      <c r="DHD170" s="137"/>
      <c r="DHE170" s="137"/>
      <c r="DHF170" s="137"/>
      <c r="DHG170" s="137"/>
      <c r="DHH170" s="137"/>
      <c r="DHI170" s="137"/>
      <c r="DHJ170" s="137"/>
      <c r="DHK170" s="137"/>
      <c r="DHL170" s="137"/>
      <c r="DHM170" s="137"/>
      <c r="DHN170" s="137"/>
      <c r="DHO170" s="137"/>
      <c r="DHP170" s="137"/>
      <c r="DHQ170" s="137"/>
      <c r="DHR170" s="137"/>
      <c r="DHS170" s="137"/>
      <c r="DHT170" s="137"/>
      <c r="DHU170" s="137"/>
      <c r="DHV170" s="137"/>
      <c r="DHW170" s="137"/>
      <c r="DHX170" s="137"/>
      <c r="DHY170" s="137"/>
      <c r="DHZ170" s="137"/>
      <c r="DIA170" s="137"/>
      <c r="DIB170" s="137"/>
      <c r="DIC170" s="137"/>
      <c r="DID170" s="137"/>
      <c r="DIE170" s="137"/>
      <c r="DIF170" s="137"/>
      <c r="DIG170" s="137"/>
      <c r="DIH170" s="137"/>
      <c r="DII170" s="137"/>
      <c r="DIJ170" s="137"/>
      <c r="DIK170" s="137"/>
      <c r="DIL170" s="137"/>
      <c r="DIM170" s="137"/>
      <c r="DIN170" s="137"/>
      <c r="DIO170" s="137"/>
      <c r="DIP170" s="137"/>
      <c r="DIQ170" s="137"/>
      <c r="DIR170" s="137"/>
      <c r="DIS170" s="137"/>
      <c r="DIT170" s="137"/>
      <c r="DIU170" s="137"/>
      <c r="DIV170" s="137"/>
      <c r="DIW170" s="137"/>
      <c r="DIX170" s="137"/>
      <c r="DIY170" s="137"/>
      <c r="DIZ170" s="137"/>
      <c r="DJA170" s="137"/>
      <c r="DJB170" s="137"/>
      <c r="DJC170" s="137"/>
      <c r="DJD170" s="137"/>
      <c r="DJE170" s="137"/>
      <c r="DJF170" s="137"/>
      <c r="DJG170" s="137"/>
      <c r="DJH170" s="137"/>
      <c r="DJI170" s="137"/>
      <c r="DJJ170" s="137"/>
      <c r="DJK170" s="137"/>
      <c r="DJL170" s="137"/>
      <c r="DJM170" s="137"/>
      <c r="DJN170" s="137"/>
      <c r="DJO170" s="137"/>
      <c r="DJP170" s="137"/>
      <c r="DJQ170" s="137"/>
      <c r="DJR170" s="137"/>
      <c r="DJS170" s="137"/>
      <c r="DJT170" s="137"/>
      <c r="DJU170" s="137"/>
      <c r="DJV170" s="137"/>
      <c r="DJW170" s="137"/>
      <c r="DJX170" s="137"/>
      <c r="DJY170" s="137"/>
      <c r="DJZ170" s="137"/>
      <c r="DKA170" s="137"/>
      <c r="DKB170" s="137"/>
      <c r="DKC170" s="137"/>
      <c r="DKD170" s="137"/>
      <c r="DKE170" s="137"/>
      <c r="DKF170" s="137"/>
      <c r="DKG170" s="137"/>
      <c r="DKH170" s="137"/>
      <c r="DKI170" s="137"/>
      <c r="DKJ170" s="137"/>
      <c r="DKK170" s="137"/>
      <c r="DKL170" s="137"/>
      <c r="DKM170" s="137"/>
      <c r="DKN170" s="137"/>
      <c r="DKO170" s="137"/>
      <c r="DKP170" s="137"/>
      <c r="DKQ170" s="137"/>
      <c r="DKR170" s="137"/>
      <c r="DKS170" s="137"/>
      <c r="DKT170" s="137"/>
      <c r="DKU170" s="137"/>
      <c r="DKV170" s="137"/>
      <c r="DKW170" s="137"/>
      <c r="DKX170" s="137"/>
      <c r="DKY170" s="137"/>
      <c r="DKZ170" s="137"/>
      <c r="DLA170" s="137"/>
      <c r="DLB170" s="137"/>
      <c r="DLC170" s="137"/>
      <c r="DLD170" s="137"/>
      <c r="DLE170" s="137"/>
      <c r="DLF170" s="137"/>
      <c r="DLG170" s="137"/>
      <c r="DLH170" s="137"/>
      <c r="DLI170" s="137"/>
      <c r="DLJ170" s="137"/>
      <c r="DLK170" s="137"/>
      <c r="DLL170" s="137"/>
      <c r="DLM170" s="137"/>
      <c r="DLN170" s="137"/>
      <c r="DLO170" s="137"/>
      <c r="DLP170" s="137"/>
      <c r="DLQ170" s="137"/>
      <c r="DLR170" s="137"/>
      <c r="DLS170" s="137"/>
      <c r="DLT170" s="137"/>
      <c r="DLU170" s="137"/>
      <c r="DLV170" s="137"/>
      <c r="DLW170" s="137"/>
      <c r="DLX170" s="137"/>
      <c r="DLY170" s="137"/>
      <c r="DLZ170" s="137"/>
      <c r="DMA170" s="137"/>
      <c r="DMB170" s="137"/>
      <c r="DMC170" s="137"/>
      <c r="DMD170" s="137"/>
      <c r="DME170" s="137"/>
      <c r="DMF170" s="137"/>
      <c r="DMG170" s="137"/>
      <c r="DMH170" s="137"/>
      <c r="DMI170" s="137"/>
      <c r="DMJ170" s="137"/>
      <c r="DMK170" s="137"/>
      <c r="DML170" s="137"/>
      <c r="DMM170" s="137"/>
      <c r="DMN170" s="137"/>
      <c r="DMO170" s="137"/>
      <c r="DMP170" s="137"/>
      <c r="DMQ170" s="137"/>
      <c r="DMR170" s="137"/>
      <c r="DMS170" s="137"/>
      <c r="DMT170" s="137"/>
      <c r="DMU170" s="137"/>
      <c r="DMV170" s="137"/>
      <c r="DMW170" s="137"/>
      <c r="DMX170" s="137"/>
      <c r="DMY170" s="137"/>
      <c r="DMZ170" s="137"/>
      <c r="DNA170" s="137"/>
      <c r="DNB170" s="137"/>
      <c r="DNC170" s="137"/>
      <c r="DND170" s="137"/>
      <c r="DNE170" s="137"/>
      <c r="DNF170" s="137"/>
      <c r="DNG170" s="137"/>
      <c r="DNH170" s="137"/>
      <c r="DNI170" s="137"/>
      <c r="DNJ170" s="137"/>
      <c r="DNK170" s="137"/>
      <c r="DNL170" s="137"/>
      <c r="DNM170" s="137"/>
      <c r="DNN170" s="137"/>
      <c r="DNO170" s="137"/>
      <c r="DNP170" s="137"/>
      <c r="DNQ170" s="137"/>
      <c r="DNR170" s="137"/>
      <c r="DNS170" s="137"/>
      <c r="DNT170" s="137"/>
      <c r="DNU170" s="137"/>
      <c r="DNV170" s="137"/>
      <c r="DNW170" s="137"/>
      <c r="DNX170" s="137"/>
      <c r="DNY170" s="137"/>
      <c r="DNZ170" s="137"/>
      <c r="DOA170" s="137"/>
      <c r="DOB170" s="137"/>
      <c r="DOC170" s="137"/>
      <c r="DOD170" s="137"/>
      <c r="DOE170" s="137"/>
      <c r="DOF170" s="137"/>
      <c r="DOG170" s="137"/>
      <c r="DOH170" s="137"/>
      <c r="DOI170" s="137"/>
      <c r="DOJ170" s="137"/>
      <c r="DOK170" s="137"/>
      <c r="DOL170" s="137"/>
      <c r="DOM170" s="137"/>
      <c r="DON170" s="137"/>
      <c r="DOO170" s="137"/>
      <c r="DOP170" s="137"/>
      <c r="DOQ170" s="137"/>
      <c r="DOR170" s="137"/>
      <c r="DOS170" s="137"/>
      <c r="DOT170" s="137"/>
      <c r="DOU170" s="137"/>
      <c r="DOV170" s="137"/>
      <c r="DOW170" s="137"/>
      <c r="DOX170" s="137"/>
      <c r="DOY170" s="137"/>
      <c r="DOZ170" s="137"/>
      <c r="DPA170" s="137"/>
      <c r="DPB170" s="137"/>
      <c r="DPC170" s="137"/>
      <c r="DPD170" s="137"/>
      <c r="DPE170" s="137"/>
      <c r="DPF170" s="137"/>
      <c r="DPG170" s="137"/>
      <c r="DPH170" s="137"/>
      <c r="DPI170" s="137"/>
      <c r="DPJ170" s="137"/>
      <c r="DPK170" s="137"/>
      <c r="DPL170" s="137"/>
      <c r="DPM170" s="137"/>
      <c r="DPN170" s="137"/>
      <c r="DPO170" s="137"/>
      <c r="DPP170" s="137"/>
      <c r="DPQ170" s="137"/>
      <c r="DPR170" s="137"/>
      <c r="DPS170" s="137"/>
      <c r="DPT170" s="137"/>
      <c r="DPU170" s="137"/>
      <c r="DPV170" s="137"/>
      <c r="DPW170" s="137"/>
      <c r="DPX170" s="137"/>
      <c r="DPY170" s="137"/>
      <c r="DPZ170" s="137"/>
      <c r="DQA170" s="137"/>
      <c r="DQB170" s="137"/>
      <c r="DQC170" s="137"/>
      <c r="DQD170" s="137"/>
      <c r="DQE170" s="137"/>
      <c r="DQF170" s="137"/>
      <c r="DQG170" s="137"/>
      <c r="DQH170" s="137"/>
      <c r="DQI170" s="137"/>
      <c r="DQJ170" s="137"/>
      <c r="DQK170" s="137"/>
      <c r="DQL170" s="137"/>
      <c r="DQM170" s="137"/>
      <c r="DQN170" s="137"/>
      <c r="DQO170" s="137"/>
      <c r="DQP170" s="137"/>
      <c r="DQQ170" s="137"/>
      <c r="DQR170" s="137"/>
      <c r="DQS170" s="137"/>
      <c r="DQT170" s="137"/>
      <c r="DQU170" s="137"/>
      <c r="DQV170" s="137"/>
      <c r="DQW170" s="137"/>
      <c r="DQX170" s="137"/>
      <c r="DQY170" s="137"/>
      <c r="DQZ170" s="137"/>
      <c r="DRA170" s="137"/>
      <c r="DRB170" s="137"/>
      <c r="DRC170" s="137"/>
      <c r="DRD170" s="137"/>
      <c r="DRE170" s="137"/>
      <c r="DRF170" s="137"/>
      <c r="DRG170" s="137"/>
      <c r="DRH170" s="137"/>
      <c r="DRI170" s="137"/>
      <c r="DRJ170" s="137"/>
      <c r="DRK170" s="137"/>
      <c r="DRL170" s="137"/>
      <c r="DRM170" s="137"/>
      <c r="DRN170" s="137"/>
      <c r="DRO170" s="137"/>
      <c r="DRP170" s="137"/>
      <c r="DRQ170" s="137"/>
      <c r="DRR170" s="137"/>
      <c r="DRS170" s="137"/>
      <c r="DRT170" s="137"/>
      <c r="DRU170" s="137"/>
      <c r="DRV170" s="137"/>
      <c r="DRW170" s="137"/>
      <c r="DRX170" s="137"/>
      <c r="DRY170" s="137"/>
      <c r="DRZ170" s="137"/>
      <c r="DSA170" s="137"/>
      <c r="DSB170" s="137"/>
      <c r="DSC170" s="137"/>
      <c r="DSD170" s="137"/>
      <c r="DSE170" s="137"/>
      <c r="DSF170" s="137"/>
      <c r="DSG170" s="137"/>
      <c r="DSH170" s="137"/>
      <c r="DSI170" s="137"/>
      <c r="DSJ170" s="137"/>
      <c r="DSK170" s="137"/>
      <c r="DSL170" s="137"/>
      <c r="DSM170" s="137"/>
      <c r="DSN170" s="137"/>
      <c r="DSO170" s="137"/>
      <c r="DSP170" s="137"/>
      <c r="DSQ170" s="137"/>
      <c r="DSR170" s="137"/>
      <c r="DSS170" s="137"/>
      <c r="DST170" s="137"/>
      <c r="DSU170" s="137"/>
      <c r="DSV170" s="137"/>
      <c r="DSW170" s="137"/>
      <c r="DSX170" s="137"/>
      <c r="DSY170" s="137"/>
      <c r="DSZ170" s="137"/>
      <c r="DTA170" s="137"/>
      <c r="DTB170" s="137"/>
      <c r="DTC170" s="137"/>
      <c r="DTD170" s="137"/>
      <c r="DTE170" s="137"/>
      <c r="DTF170" s="137"/>
      <c r="DTG170" s="137"/>
      <c r="DTH170" s="137"/>
      <c r="DTI170" s="137"/>
      <c r="DTJ170" s="137"/>
      <c r="DTK170" s="137"/>
      <c r="DTL170" s="137"/>
      <c r="DTM170" s="137"/>
      <c r="DTN170" s="137"/>
      <c r="DTO170" s="137"/>
      <c r="DTP170" s="137"/>
      <c r="DTQ170" s="137"/>
      <c r="DTR170" s="137"/>
      <c r="DTS170" s="137"/>
      <c r="DTT170" s="137"/>
      <c r="DTU170" s="137"/>
      <c r="DTV170" s="137"/>
      <c r="DTW170" s="137"/>
      <c r="DTX170" s="137"/>
      <c r="DTY170" s="137"/>
      <c r="DTZ170" s="137"/>
      <c r="DUA170" s="137"/>
      <c r="DUB170" s="137"/>
      <c r="DUC170" s="137"/>
      <c r="DUD170" s="137"/>
      <c r="DUE170" s="137"/>
      <c r="DUF170" s="137"/>
      <c r="DUG170" s="137"/>
      <c r="DUH170" s="137"/>
      <c r="DUI170" s="137"/>
      <c r="DUJ170" s="137"/>
      <c r="DUK170" s="137"/>
      <c r="DUL170" s="137"/>
      <c r="DUM170" s="137"/>
      <c r="DUN170" s="137"/>
      <c r="DUO170" s="137"/>
      <c r="DUP170" s="137"/>
      <c r="DUQ170" s="137"/>
      <c r="DUR170" s="137"/>
      <c r="DUS170" s="137"/>
      <c r="DUT170" s="137"/>
      <c r="DUU170" s="137"/>
      <c r="DUV170" s="137"/>
      <c r="DUW170" s="137"/>
      <c r="DUX170" s="137"/>
      <c r="DUY170" s="137"/>
      <c r="DUZ170" s="137"/>
      <c r="DVA170" s="137"/>
      <c r="DVB170" s="137"/>
      <c r="DVC170" s="137"/>
      <c r="DVD170" s="137"/>
      <c r="DVE170" s="137"/>
      <c r="DVF170" s="137"/>
      <c r="DVG170" s="137"/>
      <c r="DVH170" s="137"/>
      <c r="DVI170" s="137"/>
      <c r="DVJ170" s="137"/>
      <c r="DVK170" s="137"/>
      <c r="DVL170" s="137"/>
      <c r="DVM170" s="137"/>
      <c r="DVN170" s="137"/>
      <c r="DVO170" s="137"/>
      <c r="DVP170" s="137"/>
      <c r="DVQ170" s="137"/>
      <c r="DVR170" s="137"/>
      <c r="DVS170" s="137"/>
      <c r="DVT170" s="137"/>
      <c r="DVU170" s="137"/>
      <c r="DVV170" s="137"/>
      <c r="DVW170" s="137"/>
      <c r="DVX170" s="137"/>
      <c r="DVY170" s="137"/>
      <c r="DVZ170" s="137"/>
      <c r="DWA170" s="137"/>
      <c r="DWB170" s="137"/>
      <c r="DWC170" s="137"/>
      <c r="DWD170" s="137"/>
      <c r="DWE170" s="137"/>
      <c r="DWF170" s="137"/>
      <c r="DWG170" s="137"/>
      <c r="DWH170" s="137"/>
      <c r="DWI170" s="137"/>
      <c r="DWJ170" s="137"/>
      <c r="DWK170" s="137"/>
      <c r="DWL170" s="137"/>
      <c r="DWM170" s="137"/>
      <c r="DWN170" s="137"/>
      <c r="DWO170" s="137"/>
      <c r="DWP170" s="137"/>
      <c r="DWQ170" s="137"/>
      <c r="DWR170" s="137"/>
      <c r="DWS170" s="137"/>
      <c r="DWT170" s="137"/>
      <c r="DWU170" s="137"/>
      <c r="DWV170" s="137"/>
      <c r="DWW170" s="137"/>
      <c r="DWX170" s="137"/>
      <c r="DWY170" s="137"/>
      <c r="DWZ170" s="137"/>
      <c r="DXA170" s="137"/>
      <c r="DXB170" s="137"/>
      <c r="DXC170" s="137"/>
      <c r="DXD170" s="137"/>
      <c r="DXE170" s="137"/>
      <c r="DXF170" s="137"/>
      <c r="DXG170" s="137"/>
      <c r="DXH170" s="137"/>
      <c r="DXI170" s="137"/>
      <c r="DXJ170" s="137"/>
      <c r="DXK170" s="137"/>
      <c r="DXL170" s="137"/>
      <c r="DXM170" s="137"/>
      <c r="DXN170" s="137"/>
      <c r="DXO170" s="137"/>
      <c r="DXP170" s="137"/>
      <c r="DXQ170" s="137"/>
      <c r="DXR170" s="137"/>
      <c r="DXS170" s="137"/>
      <c r="DXT170" s="137"/>
      <c r="DXU170" s="137"/>
      <c r="DXV170" s="137"/>
      <c r="DXW170" s="137"/>
      <c r="DXX170" s="137"/>
      <c r="DXY170" s="137"/>
      <c r="DXZ170" s="137"/>
      <c r="DYA170" s="137"/>
      <c r="DYB170" s="137"/>
      <c r="DYC170" s="137"/>
      <c r="DYD170" s="137"/>
      <c r="DYE170" s="137"/>
      <c r="DYF170" s="137"/>
      <c r="DYG170" s="137"/>
      <c r="DYH170" s="137"/>
      <c r="DYI170" s="137"/>
      <c r="DYJ170" s="137"/>
      <c r="DYK170" s="137"/>
      <c r="DYL170" s="137"/>
      <c r="DYM170" s="137"/>
      <c r="DYN170" s="137"/>
      <c r="DYO170" s="137"/>
      <c r="DYP170" s="137"/>
      <c r="DYQ170" s="137"/>
      <c r="DYR170" s="137"/>
      <c r="DYS170" s="137"/>
      <c r="DYT170" s="137"/>
      <c r="DYU170" s="137"/>
      <c r="DYV170" s="137"/>
      <c r="DYW170" s="137"/>
      <c r="DYX170" s="137"/>
      <c r="DYY170" s="137"/>
      <c r="DYZ170" s="137"/>
      <c r="DZA170" s="137"/>
      <c r="DZB170" s="137"/>
      <c r="DZC170" s="137"/>
      <c r="DZD170" s="137"/>
      <c r="DZE170" s="137"/>
      <c r="DZF170" s="137"/>
      <c r="DZG170" s="137"/>
      <c r="DZH170" s="137"/>
      <c r="DZI170" s="137"/>
      <c r="DZJ170" s="137"/>
      <c r="DZK170" s="137"/>
      <c r="DZL170" s="137"/>
      <c r="DZM170" s="137"/>
      <c r="DZN170" s="137"/>
      <c r="DZO170" s="137"/>
      <c r="DZP170" s="137"/>
      <c r="DZQ170" s="137"/>
      <c r="DZR170" s="137"/>
      <c r="DZS170" s="137"/>
      <c r="DZT170" s="137"/>
      <c r="DZU170" s="137"/>
      <c r="DZV170" s="137"/>
      <c r="DZW170" s="137"/>
      <c r="DZX170" s="137"/>
      <c r="DZY170" s="137"/>
      <c r="DZZ170" s="137"/>
      <c r="EAA170" s="137"/>
      <c r="EAB170" s="137"/>
      <c r="EAC170" s="137"/>
      <c r="EAD170" s="137"/>
      <c r="EAE170" s="137"/>
      <c r="EAF170" s="137"/>
      <c r="EAG170" s="137"/>
      <c r="EAH170" s="137"/>
      <c r="EAI170" s="137"/>
      <c r="EAJ170" s="137"/>
      <c r="EAK170" s="137"/>
      <c r="EAL170" s="137"/>
      <c r="EAM170" s="137"/>
      <c r="EAN170" s="137"/>
      <c r="EAO170" s="137"/>
      <c r="EAP170" s="137"/>
      <c r="EAQ170" s="137"/>
      <c r="EAR170" s="137"/>
      <c r="EAS170" s="137"/>
      <c r="EAT170" s="137"/>
      <c r="EAU170" s="137"/>
      <c r="EAV170" s="137"/>
      <c r="EAW170" s="137"/>
      <c r="EAX170" s="137"/>
      <c r="EAY170" s="137"/>
      <c r="EAZ170" s="137"/>
      <c r="EBA170" s="137"/>
      <c r="EBB170" s="137"/>
      <c r="EBC170" s="137"/>
      <c r="EBD170" s="137"/>
      <c r="EBE170" s="137"/>
      <c r="EBF170" s="137"/>
      <c r="EBG170" s="137"/>
      <c r="EBH170" s="137"/>
      <c r="EBI170" s="137"/>
      <c r="EBJ170" s="137"/>
      <c r="EBK170" s="137"/>
      <c r="EBL170" s="137"/>
      <c r="EBM170" s="137"/>
      <c r="EBN170" s="137"/>
      <c r="EBO170" s="137"/>
      <c r="EBP170" s="137"/>
      <c r="EBQ170" s="137"/>
      <c r="EBR170" s="137"/>
      <c r="EBS170" s="137"/>
      <c r="EBT170" s="137"/>
      <c r="EBU170" s="137"/>
      <c r="EBV170" s="137"/>
      <c r="EBW170" s="137"/>
      <c r="EBX170" s="137"/>
      <c r="EBY170" s="137"/>
      <c r="EBZ170" s="137"/>
      <c r="ECA170" s="137"/>
      <c r="ECB170" s="137"/>
      <c r="ECC170" s="137"/>
      <c r="ECD170" s="137"/>
      <c r="ECE170" s="137"/>
      <c r="ECF170" s="137"/>
      <c r="ECG170" s="137"/>
      <c r="ECH170" s="137"/>
      <c r="ECI170" s="137"/>
      <c r="ECJ170" s="137"/>
      <c r="ECK170" s="137"/>
      <c r="ECL170" s="137"/>
      <c r="ECM170" s="137"/>
      <c r="ECN170" s="137"/>
      <c r="ECO170" s="137"/>
      <c r="ECP170" s="137"/>
      <c r="ECQ170" s="137"/>
      <c r="ECR170" s="137"/>
      <c r="ECS170" s="137"/>
      <c r="ECT170" s="137"/>
      <c r="ECU170" s="137"/>
      <c r="ECV170" s="137"/>
      <c r="ECW170" s="137"/>
      <c r="ECX170" s="137"/>
      <c r="ECY170" s="137"/>
      <c r="ECZ170" s="137"/>
      <c r="EDA170" s="137"/>
      <c r="EDB170" s="137"/>
      <c r="EDC170" s="137"/>
      <c r="EDD170" s="137"/>
      <c r="EDE170" s="137"/>
      <c r="EDF170" s="137"/>
      <c r="EDG170" s="137"/>
      <c r="EDH170" s="137"/>
      <c r="EDI170" s="137"/>
      <c r="EDJ170" s="137"/>
      <c r="EDK170" s="137"/>
      <c r="EDL170" s="137"/>
      <c r="EDM170" s="137"/>
      <c r="EDN170" s="137"/>
      <c r="EDO170" s="137"/>
      <c r="EDP170" s="137"/>
      <c r="EDQ170" s="137"/>
      <c r="EDR170" s="137"/>
      <c r="EDS170" s="137"/>
      <c r="EDT170" s="137"/>
      <c r="EDU170" s="137"/>
      <c r="EDV170" s="137"/>
      <c r="EDW170" s="137"/>
      <c r="EDX170" s="137"/>
      <c r="EDY170" s="137"/>
      <c r="EDZ170" s="137"/>
      <c r="EEA170" s="137"/>
      <c r="EEB170" s="137"/>
      <c r="EEC170" s="137"/>
      <c r="EED170" s="137"/>
      <c r="EEE170" s="137"/>
      <c r="EEF170" s="137"/>
      <c r="EEG170" s="137"/>
      <c r="EEH170" s="137"/>
      <c r="EEI170" s="137"/>
      <c r="EEJ170" s="137"/>
      <c r="EEK170" s="137"/>
      <c r="EEL170" s="137"/>
      <c r="EEM170" s="137"/>
      <c r="EEN170" s="137"/>
      <c r="EEO170" s="137"/>
      <c r="EEP170" s="137"/>
      <c r="EEQ170" s="137"/>
      <c r="EER170" s="137"/>
      <c r="EES170" s="137"/>
      <c r="EET170" s="137"/>
      <c r="EEU170" s="137"/>
      <c r="EEV170" s="137"/>
      <c r="EEW170" s="137"/>
      <c r="EEX170" s="137"/>
      <c r="EEY170" s="137"/>
      <c r="EEZ170" s="137"/>
      <c r="EFA170" s="137"/>
      <c r="EFB170" s="137"/>
      <c r="EFC170" s="137"/>
      <c r="EFD170" s="137"/>
      <c r="EFE170" s="137"/>
      <c r="EFF170" s="137"/>
      <c r="EFG170" s="137"/>
      <c r="EFH170" s="137"/>
      <c r="EFI170" s="137"/>
      <c r="EFJ170" s="137"/>
      <c r="EFK170" s="137"/>
      <c r="EFL170" s="137"/>
      <c r="EFM170" s="137"/>
      <c r="EFN170" s="137"/>
      <c r="EFO170" s="137"/>
      <c r="EFP170" s="137"/>
      <c r="EFQ170" s="137"/>
      <c r="EFR170" s="137"/>
      <c r="EFS170" s="137"/>
      <c r="EFT170" s="137"/>
      <c r="EFU170" s="137"/>
      <c r="EFV170" s="137"/>
      <c r="EFW170" s="137"/>
      <c r="EFX170" s="137"/>
      <c r="EFY170" s="137"/>
      <c r="EFZ170" s="137"/>
      <c r="EGA170" s="137"/>
      <c r="EGB170" s="137"/>
      <c r="EGC170" s="137"/>
      <c r="EGD170" s="137"/>
      <c r="EGE170" s="137"/>
      <c r="EGF170" s="137"/>
      <c r="EGG170" s="137"/>
      <c r="EGH170" s="137"/>
      <c r="EGI170" s="137"/>
      <c r="EGJ170" s="137"/>
      <c r="EGK170" s="137"/>
      <c r="EGL170" s="137"/>
      <c r="EGM170" s="137"/>
      <c r="EGN170" s="137"/>
      <c r="EGO170" s="137"/>
      <c r="EGP170" s="137"/>
      <c r="EGQ170" s="137"/>
      <c r="EGR170" s="137"/>
      <c r="EGS170" s="137"/>
      <c r="EGT170" s="137"/>
      <c r="EGU170" s="137"/>
      <c r="EGV170" s="137"/>
      <c r="EGW170" s="137"/>
      <c r="EGX170" s="137"/>
      <c r="EGY170" s="137"/>
      <c r="EGZ170" s="137"/>
      <c r="EHA170" s="137"/>
      <c r="EHB170" s="137"/>
      <c r="EHC170" s="137"/>
      <c r="EHD170" s="137"/>
      <c r="EHE170" s="137"/>
      <c r="EHF170" s="137"/>
      <c r="EHG170" s="137"/>
      <c r="EHH170" s="137"/>
      <c r="EHI170" s="137"/>
      <c r="EHJ170" s="137"/>
      <c r="EHK170" s="137"/>
      <c r="EHL170" s="137"/>
      <c r="EHM170" s="137"/>
      <c r="EHN170" s="137"/>
      <c r="EHO170" s="137"/>
      <c r="EHP170" s="137"/>
      <c r="EHQ170" s="137"/>
      <c r="EHR170" s="137"/>
      <c r="EHS170" s="137"/>
      <c r="EHT170" s="137"/>
      <c r="EHU170" s="137"/>
      <c r="EHV170" s="137"/>
      <c r="EHW170" s="137"/>
      <c r="EHX170" s="137"/>
      <c r="EHY170" s="137"/>
      <c r="EHZ170" s="137"/>
      <c r="EIA170" s="137"/>
      <c r="EIB170" s="137"/>
      <c r="EIC170" s="137"/>
      <c r="EID170" s="137"/>
      <c r="EIE170" s="137"/>
      <c r="EIF170" s="137"/>
      <c r="EIG170" s="137"/>
      <c r="EIH170" s="137"/>
      <c r="EII170" s="137"/>
      <c r="EIJ170" s="137"/>
      <c r="EIK170" s="137"/>
      <c r="EIL170" s="137"/>
      <c r="EIM170" s="137"/>
      <c r="EIN170" s="137"/>
      <c r="EIO170" s="137"/>
      <c r="EIP170" s="137"/>
      <c r="EIQ170" s="137"/>
      <c r="EIR170" s="137"/>
      <c r="EIS170" s="137"/>
      <c r="EIT170" s="137"/>
      <c r="EIU170" s="137"/>
      <c r="EIV170" s="137"/>
      <c r="EIW170" s="137"/>
      <c r="EIX170" s="137"/>
      <c r="EIY170" s="137"/>
      <c r="EIZ170" s="137"/>
      <c r="EJA170" s="137"/>
      <c r="EJB170" s="137"/>
      <c r="EJC170" s="137"/>
      <c r="EJD170" s="137"/>
      <c r="EJE170" s="137"/>
      <c r="EJF170" s="137"/>
      <c r="EJG170" s="137"/>
      <c r="EJH170" s="137"/>
      <c r="EJI170" s="137"/>
      <c r="EJJ170" s="137"/>
      <c r="EJK170" s="137"/>
      <c r="EJL170" s="137"/>
      <c r="EJM170" s="137"/>
      <c r="EJN170" s="137"/>
      <c r="EJO170" s="137"/>
      <c r="EJP170" s="137"/>
      <c r="EJQ170" s="137"/>
      <c r="EJR170" s="137"/>
      <c r="EJS170" s="137"/>
      <c r="EJT170" s="137"/>
      <c r="EJU170" s="137"/>
      <c r="EJV170" s="137"/>
      <c r="EJW170" s="137"/>
      <c r="EJX170" s="137"/>
      <c r="EJY170" s="137"/>
      <c r="EJZ170" s="137"/>
      <c r="EKA170" s="137"/>
      <c r="EKB170" s="137"/>
      <c r="EKC170" s="137"/>
      <c r="EKD170" s="137"/>
      <c r="EKE170" s="137"/>
      <c r="EKF170" s="137"/>
      <c r="EKG170" s="137"/>
      <c r="EKH170" s="137"/>
      <c r="EKI170" s="137"/>
      <c r="EKJ170" s="137"/>
      <c r="EKK170" s="137"/>
      <c r="EKL170" s="137"/>
      <c r="EKM170" s="137"/>
      <c r="EKN170" s="137"/>
      <c r="EKO170" s="137"/>
      <c r="EKP170" s="137"/>
      <c r="EKQ170" s="137"/>
      <c r="EKR170" s="137"/>
      <c r="EKS170" s="137"/>
      <c r="EKT170" s="137"/>
      <c r="EKU170" s="137"/>
      <c r="EKV170" s="137"/>
      <c r="EKW170" s="137"/>
      <c r="EKX170" s="137"/>
      <c r="EKY170" s="137"/>
      <c r="EKZ170" s="137"/>
      <c r="ELA170" s="137"/>
      <c r="ELB170" s="137"/>
      <c r="ELC170" s="137"/>
      <c r="ELD170" s="137"/>
      <c r="ELE170" s="137"/>
      <c r="ELF170" s="137"/>
      <c r="ELG170" s="137"/>
      <c r="ELH170" s="137"/>
      <c r="ELI170" s="137"/>
      <c r="ELJ170" s="137"/>
      <c r="ELK170" s="137"/>
      <c r="ELL170" s="137"/>
      <c r="ELM170" s="137"/>
      <c r="ELN170" s="137"/>
      <c r="ELO170" s="137"/>
      <c r="ELP170" s="137"/>
      <c r="ELQ170" s="137"/>
      <c r="ELR170" s="137"/>
      <c r="ELS170" s="137"/>
      <c r="ELT170" s="137"/>
      <c r="ELU170" s="137"/>
      <c r="ELV170" s="137"/>
      <c r="ELW170" s="137"/>
      <c r="ELX170" s="137"/>
      <c r="ELY170" s="137"/>
      <c r="ELZ170" s="137"/>
      <c r="EMA170" s="137"/>
      <c r="EMB170" s="137"/>
      <c r="EMC170" s="137"/>
      <c r="EMD170" s="137"/>
      <c r="EME170" s="137"/>
      <c r="EMF170" s="137"/>
      <c r="EMG170" s="137"/>
      <c r="EMH170" s="137"/>
      <c r="EMI170" s="137"/>
      <c r="EMJ170" s="137"/>
      <c r="EMK170" s="137"/>
      <c r="EML170" s="137"/>
      <c r="EMM170" s="137"/>
      <c r="EMN170" s="137"/>
      <c r="EMO170" s="137"/>
      <c r="EMP170" s="137"/>
      <c r="EMQ170" s="137"/>
      <c r="EMR170" s="137"/>
      <c r="EMS170" s="137"/>
      <c r="EMT170" s="137"/>
      <c r="EMU170" s="137"/>
      <c r="EMV170" s="137"/>
      <c r="EMW170" s="137"/>
      <c r="EMX170" s="137"/>
      <c r="EMY170" s="137"/>
      <c r="EMZ170" s="137"/>
      <c r="ENA170" s="137"/>
      <c r="ENB170" s="137"/>
      <c r="ENC170" s="137"/>
      <c r="END170" s="137"/>
      <c r="ENE170" s="137"/>
      <c r="ENF170" s="137"/>
      <c r="ENG170" s="137"/>
      <c r="ENH170" s="137"/>
      <c r="ENI170" s="137"/>
      <c r="ENJ170" s="137"/>
      <c r="ENK170" s="137"/>
      <c r="ENL170" s="137"/>
      <c r="ENM170" s="137"/>
      <c r="ENN170" s="137"/>
      <c r="ENO170" s="137"/>
      <c r="ENP170" s="137"/>
      <c r="ENQ170" s="137"/>
      <c r="ENR170" s="137"/>
      <c r="ENS170" s="137"/>
      <c r="ENT170" s="137"/>
      <c r="ENU170" s="137"/>
      <c r="ENV170" s="137"/>
      <c r="ENW170" s="137"/>
      <c r="ENX170" s="137"/>
      <c r="ENY170" s="137"/>
      <c r="ENZ170" s="137"/>
      <c r="EOA170" s="137"/>
      <c r="EOB170" s="137"/>
      <c r="EOC170" s="137"/>
      <c r="EOD170" s="137"/>
      <c r="EOE170" s="137"/>
      <c r="EOF170" s="137"/>
      <c r="EOG170" s="137"/>
      <c r="EOH170" s="137"/>
      <c r="EOI170" s="137"/>
      <c r="EOJ170" s="137"/>
      <c r="EOK170" s="137"/>
      <c r="EOL170" s="137"/>
      <c r="EOM170" s="137"/>
      <c r="EON170" s="137"/>
      <c r="EOO170" s="137"/>
      <c r="EOP170" s="137"/>
      <c r="EOQ170" s="137"/>
      <c r="EOR170" s="137"/>
      <c r="EOS170" s="137"/>
      <c r="EOT170" s="137"/>
      <c r="EOU170" s="137"/>
      <c r="EOV170" s="137"/>
      <c r="EOW170" s="137"/>
      <c r="EOX170" s="137"/>
      <c r="EOY170" s="137"/>
      <c r="EOZ170" s="137"/>
      <c r="EPA170" s="137"/>
      <c r="EPB170" s="137"/>
      <c r="EPC170" s="137"/>
      <c r="EPD170" s="137"/>
      <c r="EPE170" s="137"/>
      <c r="EPF170" s="137"/>
      <c r="EPG170" s="137"/>
      <c r="EPH170" s="137"/>
      <c r="EPI170" s="137"/>
      <c r="EPJ170" s="137"/>
      <c r="EPK170" s="137"/>
      <c r="EPL170" s="137"/>
      <c r="EPM170" s="137"/>
      <c r="EPN170" s="137"/>
      <c r="EPO170" s="137"/>
      <c r="EPP170" s="137"/>
      <c r="EPQ170" s="137"/>
      <c r="EPR170" s="137"/>
      <c r="EPS170" s="137"/>
      <c r="EPT170" s="137"/>
      <c r="EPU170" s="137"/>
      <c r="EPV170" s="137"/>
      <c r="EPW170" s="137"/>
      <c r="EPX170" s="137"/>
      <c r="EPY170" s="137"/>
      <c r="EPZ170" s="137"/>
      <c r="EQA170" s="137"/>
      <c r="EQB170" s="137"/>
      <c r="EQC170" s="137"/>
      <c r="EQD170" s="137"/>
      <c r="EQE170" s="137"/>
      <c r="EQF170" s="137"/>
      <c r="EQG170" s="137"/>
      <c r="EQH170" s="137"/>
      <c r="EQI170" s="137"/>
      <c r="EQJ170" s="137"/>
      <c r="EQK170" s="137"/>
      <c r="EQL170" s="137"/>
      <c r="EQM170" s="137"/>
      <c r="EQN170" s="137"/>
      <c r="EQO170" s="137"/>
      <c r="EQP170" s="137"/>
      <c r="EQQ170" s="137"/>
      <c r="EQR170" s="137"/>
      <c r="EQS170" s="137"/>
      <c r="EQT170" s="137"/>
      <c r="EQU170" s="137"/>
      <c r="EQV170" s="137"/>
      <c r="EQW170" s="137"/>
      <c r="EQX170" s="137"/>
      <c r="EQY170" s="137"/>
      <c r="EQZ170" s="137"/>
      <c r="ERA170" s="137"/>
      <c r="ERB170" s="137"/>
      <c r="ERC170" s="137"/>
      <c r="ERD170" s="137"/>
      <c r="ERE170" s="137"/>
      <c r="ERF170" s="137"/>
      <c r="ERG170" s="137"/>
      <c r="ERH170" s="137"/>
      <c r="ERI170" s="137"/>
      <c r="ERJ170" s="137"/>
      <c r="ERK170" s="137"/>
      <c r="ERL170" s="137"/>
      <c r="ERM170" s="137"/>
      <c r="ERN170" s="137"/>
      <c r="ERO170" s="137"/>
      <c r="ERP170" s="137"/>
      <c r="ERQ170" s="137"/>
      <c r="ERR170" s="137"/>
      <c r="ERS170" s="137"/>
      <c r="ERT170" s="137"/>
      <c r="ERU170" s="137"/>
      <c r="ERV170" s="137"/>
      <c r="ERW170" s="137"/>
      <c r="ERX170" s="137"/>
      <c r="ERY170" s="137"/>
      <c r="ERZ170" s="137"/>
      <c r="ESA170" s="137"/>
      <c r="ESB170" s="137"/>
      <c r="ESC170" s="137"/>
      <c r="ESD170" s="137"/>
      <c r="ESE170" s="137"/>
      <c r="ESF170" s="137"/>
      <c r="ESG170" s="137"/>
      <c r="ESH170" s="137"/>
      <c r="ESI170" s="137"/>
      <c r="ESJ170" s="137"/>
      <c r="ESK170" s="137"/>
      <c r="ESL170" s="137"/>
      <c r="ESM170" s="137"/>
      <c r="ESN170" s="137"/>
      <c r="ESO170" s="137"/>
      <c r="ESP170" s="137"/>
      <c r="ESQ170" s="137"/>
      <c r="ESR170" s="137"/>
      <c r="ESS170" s="137"/>
      <c r="EST170" s="137"/>
      <c r="ESU170" s="137"/>
      <c r="ESV170" s="137"/>
      <c r="ESW170" s="137"/>
      <c r="ESX170" s="137"/>
      <c r="ESY170" s="137"/>
      <c r="ESZ170" s="137"/>
      <c r="ETA170" s="137"/>
      <c r="ETB170" s="137"/>
      <c r="ETC170" s="137"/>
      <c r="ETD170" s="137"/>
      <c r="ETE170" s="137"/>
      <c r="ETF170" s="137"/>
      <c r="ETG170" s="137"/>
      <c r="ETH170" s="137"/>
      <c r="ETI170" s="137"/>
      <c r="ETJ170" s="137"/>
      <c r="ETK170" s="137"/>
      <c r="ETL170" s="137"/>
      <c r="ETM170" s="137"/>
      <c r="ETN170" s="137"/>
      <c r="ETO170" s="137"/>
      <c r="ETP170" s="137"/>
      <c r="ETQ170" s="137"/>
      <c r="ETR170" s="137"/>
      <c r="ETS170" s="137"/>
      <c r="ETT170" s="137"/>
      <c r="ETU170" s="137"/>
      <c r="ETV170" s="137"/>
      <c r="ETW170" s="137"/>
      <c r="ETX170" s="137"/>
      <c r="ETY170" s="137"/>
      <c r="ETZ170" s="137"/>
      <c r="EUA170" s="137"/>
      <c r="EUB170" s="137"/>
      <c r="EUC170" s="137"/>
      <c r="EUD170" s="137"/>
      <c r="EUE170" s="137"/>
      <c r="EUF170" s="137"/>
      <c r="EUG170" s="137"/>
      <c r="EUH170" s="137"/>
      <c r="EUI170" s="137"/>
      <c r="EUJ170" s="137"/>
      <c r="EUK170" s="137"/>
      <c r="EUL170" s="137"/>
      <c r="EUM170" s="137"/>
      <c r="EUN170" s="137"/>
      <c r="EUO170" s="137"/>
      <c r="EUP170" s="137"/>
      <c r="EUQ170" s="137"/>
      <c r="EUR170" s="137"/>
      <c r="EUS170" s="137"/>
      <c r="EUT170" s="137"/>
      <c r="EUU170" s="137"/>
      <c r="EUV170" s="137"/>
      <c r="EUW170" s="137"/>
      <c r="EUX170" s="137"/>
      <c r="EUY170" s="137"/>
      <c r="EUZ170" s="137"/>
      <c r="EVA170" s="137"/>
      <c r="EVB170" s="137"/>
      <c r="EVC170" s="137"/>
      <c r="EVD170" s="137"/>
      <c r="EVE170" s="137"/>
      <c r="EVF170" s="137"/>
      <c r="EVG170" s="137"/>
      <c r="EVH170" s="137"/>
      <c r="EVI170" s="137"/>
      <c r="EVJ170" s="137"/>
      <c r="EVK170" s="137"/>
      <c r="EVL170" s="137"/>
      <c r="EVM170" s="137"/>
      <c r="EVN170" s="137"/>
      <c r="EVO170" s="137"/>
      <c r="EVP170" s="137"/>
      <c r="EVQ170" s="137"/>
      <c r="EVR170" s="137"/>
      <c r="EVS170" s="137"/>
      <c r="EVT170" s="137"/>
      <c r="EVU170" s="137"/>
      <c r="EVV170" s="137"/>
      <c r="EVW170" s="137"/>
      <c r="EVX170" s="137"/>
      <c r="EVY170" s="137"/>
      <c r="EVZ170" s="137"/>
      <c r="EWA170" s="137"/>
      <c r="EWB170" s="137"/>
      <c r="EWC170" s="137"/>
      <c r="EWD170" s="137"/>
      <c r="EWE170" s="137"/>
      <c r="EWF170" s="137"/>
      <c r="EWG170" s="137"/>
      <c r="EWH170" s="137"/>
      <c r="EWI170" s="137"/>
      <c r="EWJ170" s="137"/>
      <c r="EWK170" s="137"/>
      <c r="EWL170" s="137"/>
      <c r="EWM170" s="137"/>
      <c r="EWN170" s="137"/>
      <c r="EWO170" s="137"/>
      <c r="EWP170" s="137"/>
      <c r="EWQ170" s="137"/>
      <c r="EWR170" s="137"/>
      <c r="EWS170" s="137"/>
      <c r="EWT170" s="137"/>
      <c r="EWU170" s="137"/>
      <c r="EWV170" s="137"/>
      <c r="EWW170" s="137"/>
      <c r="EWX170" s="137"/>
      <c r="EWY170" s="137"/>
      <c r="EWZ170" s="137"/>
      <c r="EXA170" s="137"/>
      <c r="EXB170" s="137"/>
      <c r="EXC170" s="137"/>
      <c r="EXD170" s="137"/>
      <c r="EXE170" s="137"/>
      <c r="EXF170" s="137"/>
      <c r="EXG170" s="137"/>
      <c r="EXH170" s="137"/>
      <c r="EXI170" s="137"/>
      <c r="EXJ170" s="137"/>
      <c r="EXK170" s="137"/>
      <c r="EXL170" s="137"/>
      <c r="EXM170" s="137"/>
      <c r="EXN170" s="137"/>
      <c r="EXO170" s="137"/>
      <c r="EXP170" s="137"/>
      <c r="EXQ170" s="137"/>
      <c r="EXR170" s="137"/>
      <c r="EXS170" s="137"/>
      <c r="EXT170" s="137"/>
      <c r="EXU170" s="137"/>
      <c r="EXV170" s="137"/>
      <c r="EXW170" s="137"/>
      <c r="EXX170" s="137"/>
      <c r="EXY170" s="137"/>
      <c r="EXZ170" s="137"/>
      <c r="EYA170" s="137"/>
      <c r="EYB170" s="137"/>
      <c r="EYC170" s="137"/>
      <c r="EYD170" s="137"/>
      <c r="EYE170" s="137"/>
      <c r="EYF170" s="137"/>
      <c r="EYG170" s="137"/>
      <c r="EYH170" s="137"/>
      <c r="EYI170" s="137"/>
      <c r="EYJ170" s="137"/>
      <c r="EYK170" s="137"/>
      <c r="EYL170" s="137"/>
      <c r="EYM170" s="137"/>
      <c r="EYN170" s="137"/>
      <c r="EYO170" s="137"/>
      <c r="EYP170" s="137"/>
      <c r="EYQ170" s="137"/>
      <c r="EYR170" s="137"/>
      <c r="EYS170" s="137"/>
      <c r="EYT170" s="137"/>
      <c r="EYU170" s="137"/>
      <c r="EYV170" s="137"/>
      <c r="EYW170" s="137"/>
      <c r="EYX170" s="137"/>
      <c r="EYY170" s="137"/>
      <c r="EYZ170" s="137"/>
      <c r="EZA170" s="137"/>
      <c r="EZB170" s="137"/>
      <c r="EZC170" s="137"/>
      <c r="EZD170" s="137"/>
      <c r="EZE170" s="137"/>
      <c r="EZF170" s="137"/>
      <c r="EZG170" s="137"/>
      <c r="EZH170" s="137"/>
      <c r="EZI170" s="137"/>
      <c r="EZJ170" s="137"/>
      <c r="EZK170" s="137"/>
      <c r="EZL170" s="137"/>
      <c r="EZM170" s="137"/>
      <c r="EZN170" s="137"/>
      <c r="EZO170" s="137"/>
      <c r="EZP170" s="137"/>
      <c r="EZQ170" s="137"/>
      <c r="EZR170" s="137"/>
      <c r="EZS170" s="137"/>
      <c r="EZT170" s="137"/>
      <c r="EZU170" s="137"/>
      <c r="EZV170" s="137"/>
      <c r="EZW170" s="137"/>
      <c r="EZX170" s="137"/>
      <c r="EZY170" s="137"/>
      <c r="EZZ170" s="137"/>
      <c r="FAA170" s="137"/>
      <c r="FAB170" s="137"/>
      <c r="FAC170" s="137"/>
      <c r="FAD170" s="137"/>
      <c r="FAE170" s="137"/>
      <c r="FAF170" s="137"/>
      <c r="FAG170" s="137"/>
      <c r="FAH170" s="137"/>
      <c r="FAI170" s="137"/>
      <c r="FAJ170" s="137"/>
      <c r="FAK170" s="137"/>
      <c r="FAL170" s="137"/>
      <c r="FAM170" s="137"/>
      <c r="FAN170" s="137"/>
      <c r="FAO170" s="137"/>
      <c r="FAP170" s="137"/>
      <c r="FAQ170" s="137"/>
      <c r="FAR170" s="137"/>
      <c r="FAS170" s="137"/>
      <c r="FAT170" s="137"/>
      <c r="FAU170" s="137"/>
      <c r="FAV170" s="137"/>
      <c r="FAW170" s="137"/>
      <c r="FAX170" s="137"/>
      <c r="FAY170" s="137"/>
      <c r="FAZ170" s="137"/>
      <c r="FBA170" s="137"/>
      <c r="FBB170" s="137"/>
      <c r="FBC170" s="137"/>
      <c r="FBD170" s="137"/>
      <c r="FBE170" s="137"/>
      <c r="FBF170" s="137"/>
      <c r="FBG170" s="137"/>
      <c r="FBH170" s="137"/>
      <c r="FBI170" s="137"/>
      <c r="FBJ170" s="137"/>
      <c r="FBK170" s="137"/>
      <c r="FBL170" s="137"/>
      <c r="FBM170" s="137"/>
      <c r="FBN170" s="137"/>
      <c r="FBO170" s="137"/>
      <c r="FBP170" s="137"/>
      <c r="FBQ170" s="137"/>
      <c r="FBR170" s="137"/>
      <c r="FBS170" s="137"/>
      <c r="FBT170" s="137"/>
      <c r="FBU170" s="137"/>
      <c r="FBV170" s="137"/>
      <c r="FBW170" s="137"/>
      <c r="FBX170" s="137"/>
      <c r="FBY170" s="137"/>
      <c r="FBZ170" s="137"/>
      <c r="FCA170" s="137"/>
      <c r="FCB170" s="137"/>
      <c r="FCC170" s="137"/>
      <c r="FCD170" s="137"/>
      <c r="FCE170" s="137"/>
      <c r="FCF170" s="137"/>
      <c r="FCG170" s="137"/>
      <c r="FCH170" s="137"/>
      <c r="FCI170" s="137"/>
      <c r="FCJ170" s="137"/>
      <c r="FCK170" s="137"/>
      <c r="FCL170" s="137"/>
      <c r="FCM170" s="137"/>
      <c r="FCN170" s="137"/>
      <c r="FCO170" s="137"/>
      <c r="FCP170" s="137"/>
      <c r="FCQ170" s="137"/>
      <c r="FCR170" s="137"/>
      <c r="FCS170" s="137"/>
      <c r="FCT170" s="137"/>
      <c r="FCU170" s="137"/>
      <c r="FCV170" s="137"/>
      <c r="FCW170" s="137"/>
      <c r="FCX170" s="137"/>
      <c r="FCY170" s="137"/>
      <c r="FCZ170" s="137"/>
      <c r="FDA170" s="137"/>
      <c r="FDB170" s="137"/>
      <c r="FDC170" s="137"/>
      <c r="FDD170" s="137"/>
      <c r="FDE170" s="137"/>
      <c r="FDF170" s="137"/>
      <c r="FDG170" s="137"/>
      <c r="FDH170" s="137"/>
      <c r="FDI170" s="137"/>
      <c r="FDJ170" s="137"/>
      <c r="FDK170" s="137"/>
      <c r="FDL170" s="137"/>
      <c r="FDM170" s="137"/>
      <c r="FDN170" s="137"/>
      <c r="FDO170" s="137"/>
      <c r="FDP170" s="137"/>
      <c r="FDQ170" s="137"/>
      <c r="FDR170" s="137"/>
      <c r="FDS170" s="137"/>
      <c r="FDT170" s="137"/>
      <c r="FDU170" s="137"/>
      <c r="FDV170" s="137"/>
      <c r="FDW170" s="137"/>
      <c r="FDX170" s="137"/>
      <c r="FDY170" s="137"/>
      <c r="FDZ170" s="137"/>
      <c r="FEA170" s="137"/>
      <c r="FEB170" s="137"/>
      <c r="FEC170" s="137"/>
      <c r="FED170" s="137"/>
      <c r="FEE170" s="137"/>
      <c r="FEF170" s="137"/>
      <c r="FEG170" s="137"/>
      <c r="FEH170" s="137"/>
      <c r="FEI170" s="137"/>
      <c r="FEJ170" s="137"/>
      <c r="FEK170" s="137"/>
      <c r="FEL170" s="137"/>
      <c r="FEM170" s="137"/>
      <c r="FEN170" s="137"/>
      <c r="FEO170" s="137"/>
      <c r="FEP170" s="137"/>
      <c r="FEQ170" s="137"/>
      <c r="FER170" s="137"/>
      <c r="FES170" s="137"/>
      <c r="FET170" s="137"/>
      <c r="FEU170" s="137"/>
      <c r="FEV170" s="137"/>
      <c r="FEW170" s="137"/>
      <c r="FEX170" s="137"/>
      <c r="FEY170" s="137"/>
      <c r="FEZ170" s="137"/>
      <c r="FFA170" s="137"/>
      <c r="FFB170" s="137"/>
      <c r="FFC170" s="137"/>
      <c r="FFD170" s="137"/>
      <c r="FFE170" s="137"/>
      <c r="FFF170" s="137"/>
      <c r="FFG170" s="137"/>
      <c r="FFH170" s="137"/>
      <c r="FFI170" s="137"/>
      <c r="FFJ170" s="137"/>
      <c r="FFK170" s="137"/>
      <c r="FFL170" s="137"/>
      <c r="FFM170" s="137"/>
      <c r="FFN170" s="137"/>
      <c r="FFO170" s="137"/>
      <c r="FFP170" s="137"/>
      <c r="FFQ170" s="137"/>
      <c r="FFR170" s="137"/>
      <c r="FFS170" s="137"/>
      <c r="FFT170" s="137"/>
      <c r="FFU170" s="137"/>
      <c r="FFV170" s="137"/>
      <c r="FFW170" s="137"/>
      <c r="FFX170" s="137"/>
      <c r="FFY170" s="137"/>
      <c r="FFZ170" s="137"/>
      <c r="FGA170" s="137"/>
      <c r="FGB170" s="137"/>
      <c r="FGC170" s="137"/>
      <c r="FGD170" s="137"/>
      <c r="FGE170" s="137"/>
      <c r="FGF170" s="137"/>
      <c r="FGG170" s="137"/>
      <c r="FGH170" s="137"/>
      <c r="FGI170" s="137"/>
      <c r="FGJ170" s="137"/>
      <c r="FGK170" s="137"/>
      <c r="FGL170" s="137"/>
      <c r="FGM170" s="137"/>
      <c r="FGN170" s="137"/>
      <c r="FGO170" s="137"/>
      <c r="FGP170" s="137"/>
      <c r="FGQ170" s="137"/>
      <c r="FGR170" s="137"/>
      <c r="FGS170" s="137"/>
      <c r="FGT170" s="137"/>
      <c r="FGU170" s="137"/>
      <c r="FGV170" s="137"/>
      <c r="FGW170" s="137"/>
      <c r="FGX170" s="137"/>
      <c r="FGY170" s="137"/>
      <c r="FGZ170" s="137"/>
      <c r="FHA170" s="137"/>
      <c r="FHB170" s="137"/>
      <c r="FHC170" s="137"/>
      <c r="FHD170" s="137"/>
      <c r="FHE170" s="137"/>
      <c r="FHF170" s="137"/>
      <c r="FHG170" s="137"/>
      <c r="FHH170" s="137"/>
      <c r="FHI170" s="137"/>
      <c r="FHJ170" s="137"/>
      <c r="FHK170" s="137"/>
      <c r="FHL170" s="137"/>
      <c r="FHM170" s="137"/>
      <c r="FHN170" s="137"/>
      <c r="FHO170" s="137"/>
      <c r="FHP170" s="137"/>
      <c r="FHQ170" s="137"/>
      <c r="FHR170" s="137"/>
      <c r="FHS170" s="137"/>
      <c r="FHT170" s="137"/>
      <c r="FHU170" s="137"/>
      <c r="FHV170" s="137"/>
      <c r="FHW170" s="137"/>
      <c r="FHX170" s="137"/>
      <c r="FHY170" s="137"/>
      <c r="FHZ170" s="137"/>
      <c r="FIA170" s="137"/>
      <c r="FIB170" s="137"/>
      <c r="FIC170" s="137"/>
      <c r="FID170" s="137"/>
      <c r="FIE170" s="137"/>
      <c r="FIF170" s="137"/>
      <c r="FIG170" s="137"/>
      <c r="FIH170" s="137"/>
      <c r="FII170" s="137"/>
      <c r="FIJ170" s="137"/>
      <c r="FIK170" s="137"/>
      <c r="FIL170" s="137"/>
      <c r="FIM170" s="137"/>
      <c r="FIN170" s="137"/>
      <c r="FIO170" s="137"/>
      <c r="FIP170" s="137"/>
      <c r="FIQ170" s="137"/>
      <c r="FIR170" s="137"/>
      <c r="FIS170" s="137"/>
      <c r="FIT170" s="137"/>
      <c r="FIU170" s="137"/>
      <c r="FIV170" s="137"/>
      <c r="FIW170" s="137"/>
      <c r="FIX170" s="137"/>
      <c r="FIY170" s="137"/>
      <c r="FIZ170" s="137"/>
      <c r="FJA170" s="137"/>
      <c r="FJB170" s="137"/>
      <c r="FJC170" s="137"/>
      <c r="FJD170" s="137"/>
      <c r="FJE170" s="137"/>
      <c r="FJF170" s="137"/>
      <c r="FJG170" s="137"/>
      <c r="FJH170" s="137"/>
      <c r="FJI170" s="137"/>
      <c r="FJJ170" s="137"/>
      <c r="FJK170" s="137"/>
      <c r="FJL170" s="137"/>
      <c r="FJM170" s="137"/>
      <c r="FJN170" s="137"/>
      <c r="FJO170" s="137"/>
      <c r="FJP170" s="137"/>
      <c r="FJQ170" s="137"/>
      <c r="FJR170" s="137"/>
      <c r="FJS170" s="137"/>
      <c r="FJT170" s="137"/>
      <c r="FJU170" s="137"/>
      <c r="FJV170" s="137"/>
      <c r="FJW170" s="137"/>
      <c r="FJX170" s="137"/>
      <c r="FJY170" s="137"/>
      <c r="FJZ170" s="137"/>
      <c r="FKA170" s="137"/>
      <c r="FKB170" s="137"/>
      <c r="FKC170" s="137"/>
      <c r="FKD170" s="137"/>
      <c r="FKE170" s="137"/>
      <c r="FKF170" s="137"/>
      <c r="FKG170" s="137"/>
      <c r="FKH170" s="137"/>
      <c r="FKI170" s="137"/>
      <c r="FKJ170" s="137"/>
      <c r="FKK170" s="137"/>
      <c r="FKL170" s="137"/>
      <c r="FKM170" s="137"/>
      <c r="FKN170" s="137"/>
      <c r="FKO170" s="137"/>
      <c r="FKP170" s="137"/>
      <c r="FKQ170" s="137"/>
      <c r="FKR170" s="137"/>
      <c r="FKS170" s="137"/>
      <c r="FKT170" s="137"/>
      <c r="FKU170" s="137"/>
      <c r="FKV170" s="137"/>
      <c r="FKW170" s="137"/>
      <c r="FKX170" s="137"/>
      <c r="FKY170" s="137"/>
      <c r="FKZ170" s="137"/>
      <c r="FLA170" s="137"/>
      <c r="FLB170" s="137"/>
      <c r="FLC170" s="137"/>
      <c r="FLD170" s="137"/>
      <c r="FLE170" s="137"/>
      <c r="FLF170" s="137"/>
      <c r="FLG170" s="137"/>
      <c r="FLH170" s="137"/>
      <c r="FLI170" s="137"/>
      <c r="FLJ170" s="137"/>
      <c r="FLK170" s="137"/>
      <c r="FLL170" s="137"/>
      <c r="FLM170" s="137"/>
      <c r="FLN170" s="137"/>
      <c r="FLO170" s="137"/>
      <c r="FLP170" s="137"/>
      <c r="FLQ170" s="137"/>
      <c r="FLR170" s="137"/>
      <c r="FLS170" s="137"/>
      <c r="FLT170" s="137"/>
      <c r="FLU170" s="137"/>
      <c r="FLV170" s="137"/>
      <c r="FLW170" s="137"/>
      <c r="FLX170" s="137"/>
      <c r="FLY170" s="137"/>
      <c r="FLZ170" s="137"/>
      <c r="FMA170" s="137"/>
      <c r="FMB170" s="137"/>
      <c r="FMC170" s="137"/>
      <c r="FMD170" s="137"/>
      <c r="FME170" s="137"/>
      <c r="FMF170" s="137"/>
      <c r="FMG170" s="137"/>
      <c r="FMH170" s="137"/>
      <c r="FMI170" s="137"/>
      <c r="FMJ170" s="137"/>
      <c r="FMK170" s="137"/>
      <c r="FML170" s="137"/>
      <c r="FMM170" s="137"/>
      <c r="FMN170" s="137"/>
      <c r="FMO170" s="137"/>
      <c r="FMP170" s="137"/>
      <c r="FMQ170" s="137"/>
      <c r="FMR170" s="137"/>
      <c r="FMS170" s="137"/>
      <c r="FMT170" s="137"/>
      <c r="FMU170" s="137"/>
      <c r="FMV170" s="137"/>
      <c r="FMW170" s="137"/>
      <c r="FMX170" s="137"/>
      <c r="FMY170" s="137"/>
      <c r="FMZ170" s="137"/>
      <c r="FNA170" s="137"/>
      <c r="FNB170" s="137"/>
      <c r="FNC170" s="137"/>
      <c r="FND170" s="137"/>
      <c r="FNE170" s="137"/>
      <c r="FNF170" s="137"/>
      <c r="FNG170" s="137"/>
      <c r="FNH170" s="137"/>
      <c r="FNI170" s="137"/>
      <c r="FNJ170" s="137"/>
      <c r="FNK170" s="137"/>
      <c r="FNL170" s="137"/>
      <c r="FNM170" s="137"/>
      <c r="FNN170" s="137"/>
      <c r="FNO170" s="137"/>
      <c r="FNP170" s="137"/>
      <c r="FNQ170" s="137"/>
      <c r="FNR170" s="137"/>
      <c r="FNS170" s="137"/>
      <c r="FNT170" s="137"/>
      <c r="FNU170" s="137"/>
      <c r="FNV170" s="137"/>
      <c r="FNW170" s="137"/>
      <c r="FNX170" s="137"/>
      <c r="FNY170" s="137"/>
      <c r="FNZ170" s="137"/>
      <c r="FOA170" s="137"/>
      <c r="FOB170" s="137"/>
      <c r="FOC170" s="137"/>
      <c r="FOD170" s="137"/>
      <c r="FOE170" s="137"/>
      <c r="FOF170" s="137"/>
      <c r="FOG170" s="137"/>
      <c r="FOH170" s="137"/>
      <c r="FOI170" s="137"/>
      <c r="FOJ170" s="137"/>
      <c r="FOK170" s="137"/>
      <c r="FOL170" s="137"/>
      <c r="FOM170" s="137"/>
      <c r="FON170" s="137"/>
      <c r="FOO170" s="137"/>
      <c r="FOP170" s="137"/>
      <c r="FOQ170" s="137"/>
      <c r="FOR170" s="137"/>
      <c r="FOS170" s="137"/>
      <c r="FOT170" s="137"/>
      <c r="FOU170" s="137"/>
      <c r="FOV170" s="137"/>
      <c r="FOW170" s="137"/>
      <c r="FOX170" s="137"/>
      <c r="FOY170" s="137"/>
      <c r="FOZ170" s="137"/>
      <c r="FPA170" s="137"/>
      <c r="FPB170" s="137"/>
      <c r="FPC170" s="137"/>
      <c r="FPD170" s="137"/>
      <c r="FPE170" s="137"/>
      <c r="FPF170" s="137"/>
      <c r="FPG170" s="137"/>
      <c r="FPH170" s="137"/>
      <c r="FPI170" s="137"/>
      <c r="FPJ170" s="137"/>
      <c r="FPK170" s="137"/>
      <c r="FPL170" s="137"/>
      <c r="FPM170" s="137"/>
      <c r="FPN170" s="137"/>
      <c r="FPO170" s="137"/>
      <c r="FPP170" s="137"/>
      <c r="FPQ170" s="137"/>
      <c r="FPR170" s="137"/>
      <c r="FPS170" s="137"/>
      <c r="FPT170" s="137"/>
      <c r="FPU170" s="137"/>
      <c r="FPV170" s="137"/>
      <c r="FPW170" s="137"/>
      <c r="FPX170" s="137"/>
      <c r="FPY170" s="137"/>
      <c r="FPZ170" s="137"/>
      <c r="FQA170" s="137"/>
      <c r="FQB170" s="137"/>
      <c r="FQC170" s="137"/>
      <c r="FQD170" s="137"/>
      <c r="FQE170" s="137"/>
      <c r="FQF170" s="137"/>
      <c r="FQG170" s="137"/>
      <c r="FQH170" s="137"/>
      <c r="FQI170" s="137"/>
      <c r="FQJ170" s="137"/>
      <c r="FQK170" s="137"/>
      <c r="FQL170" s="137"/>
      <c r="FQM170" s="137"/>
      <c r="FQN170" s="137"/>
      <c r="FQO170" s="137"/>
      <c r="FQP170" s="137"/>
      <c r="FQQ170" s="137"/>
      <c r="FQR170" s="137"/>
      <c r="FQS170" s="137"/>
      <c r="FQT170" s="137"/>
      <c r="FQU170" s="137"/>
      <c r="FQV170" s="137"/>
      <c r="FQW170" s="137"/>
      <c r="FQX170" s="137"/>
      <c r="FQY170" s="137"/>
      <c r="FQZ170" s="137"/>
      <c r="FRA170" s="137"/>
      <c r="FRB170" s="137"/>
      <c r="FRC170" s="137"/>
      <c r="FRD170" s="137"/>
      <c r="FRE170" s="137"/>
      <c r="FRF170" s="137"/>
      <c r="FRG170" s="137"/>
      <c r="FRH170" s="137"/>
      <c r="FRI170" s="137"/>
      <c r="FRJ170" s="137"/>
      <c r="FRK170" s="137"/>
      <c r="FRL170" s="137"/>
      <c r="FRM170" s="137"/>
      <c r="FRN170" s="137"/>
      <c r="FRO170" s="137"/>
      <c r="FRP170" s="137"/>
      <c r="FRQ170" s="137"/>
      <c r="FRR170" s="137"/>
      <c r="FRS170" s="137"/>
      <c r="FRT170" s="137"/>
      <c r="FRU170" s="137"/>
      <c r="FRV170" s="137"/>
      <c r="FRW170" s="137"/>
      <c r="FRX170" s="137"/>
      <c r="FRY170" s="137"/>
      <c r="FRZ170" s="137"/>
      <c r="FSA170" s="137"/>
      <c r="FSB170" s="137"/>
      <c r="FSC170" s="137"/>
      <c r="FSD170" s="137"/>
      <c r="FSE170" s="137"/>
      <c r="FSF170" s="137"/>
      <c r="FSG170" s="137"/>
      <c r="FSH170" s="137"/>
      <c r="FSI170" s="137"/>
      <c r="FSJ170" s="137"/>
      <c r="FSK170" s="137"/>
      <c r="FSL170" s="137"/>
      <c r="FSM170" s="137"/>
      <c r="FSN170" s="137"/>
      <c r="FSO170" s="137"/>
      <c r="FSP170" s="137"/>
      <c r="FSQ170" s="137"/>
      <c r="FSR170" s="137"/>
      <c r="FSS170" s="137"/>
      <c r="FST170" s="137"/>
      <c r="FSU170" s="137"/>
      <c r="FSV170" s="137"/>
      <c r="FSW170" s="137"/>
      <c r="FSX170" s="137"/>
      <c r="FSY170" s="137"/>
      <c r="FSZ170" s="137"/>
      <c r="FTA170" s="137"/>
      <c r="FTB170" s="137"/>
      <c r="FTC170" s="137"/>
      <c r="FTD170" s="137"/>
      <c r="FTE170" s="137"/>
      <c r="FTF170" s="137"/>
      <c r="FTG170" s="137"/>
      <c r="FTH170" s="137"/>
      <c r="FTI170" s="137"/>
      <c r="FTJ170" s="137"/>
      <c r="FTK170" s="137"/>
      <c r="FTL170" s="137"/>
      <c r="FTM170" s="137"/>
      <c r="FTN170" s="137"/>
      <c r="FTO170" s="137"/>
      <c r="FTP170" s="137"/>
      <c r="FTQ170" s="137"/>
      <c r="FTR170" s="137"/>
      <c r="FTS170" s="137"/>
      <c r="FTT170" s="137"/>
      <c r="FTU170" s="137"/>
      <c r="FTV170" s="137"/>
      <c r="FTW170" s="137"/>
      <c r="FTX170" s="137"/>
      <c r="FTY170" s="137"/>
      <c r="FTZ170" s="137"/>
      <c r="FUA170" s="137"/>
      <c r="FUB170" s="137"/>
      <c r="FUC170" s="137"/>
      <c r="FUD170" s="137"/>
      <c r="FUE170" s="137"/>
      <c r="FUF170" s="137"/>
      <c r="FUG170" s="137"/>
      <c r="FUH170" s="137"/>
      <c r="FUI170" s="137"/>
      <c r="FUJ170" s="137"/>
      <c r="FUK170" s="137"/>
      <c r="FUL170" s="137"/>
      <c r="FUM170" s="137"/>
      <c r="FUN170" s="137"/>
      <c r="FUO170" s="137"/>
      <c r="FUP170" s="137"/>
      <c r="FUQ170" s="137"/>
      <c r="FUR170" s="137"/>
      <c r="FUS170" s="137"/>
      <c r="FUT170" s="137"/>
      <c r="FUU170" s="137"/>
      <c r="FUV170" s="137"/>
      <c r="FUW170" s="137"/>
      <c r="FUX170" s="137"/>
      <c r="FUY170" s="137"/>
      <c r="FUZ170" s="137"/>
      <c r="FVA170" s="137"/>
      <c r="FVB170" s="137"/>
      <c r="FVC170" s="137"/>
      <c r="FVD170" s="137"/>
      <c r="FVE170" s="137"/>
      <c r="FVF170" s="137"/>
      <c r="FVG170" s="137"/>
      <c r="FVH170" s="137"/>
      <c r="FVI170" s="137"/>
      <c r="FVJ170" s="137"/>
      <c r="FVK170" s="137"/>
      <c r="FVL170" s="137"/>
      <c r="FVM170" s="137"/>
      <c r="FVN170" s="137"/>
      <c r="FVO170" s="137"/>
      <c r="FVP170" s="137"/>
      <c r="FVQ170" s="137"/>
      <c r="FVR170" s="137"/>
      <c r="FVS170" s="137"/>
      <c r="FVT170" s="137"/>
      <c r="FVU170" s="137"/>
      <c r="FVV170" s="137"/>
      <c r="FVW170" s="137"/>
      <c r="FVX170" s="137"/>
      <c r="FVY170" s="137"/>
      <c r="FVZ170" s="137"/>
      <c r="FWA170" s="137"/>
      <c r="FWB170" s="137"/>
      <c r="FWC170" s="137"/>
      <c r="FWD170" s="137"/>
      <c r="FWE170" s="137"/>
      <c r="FWF170" s="137"/>
      <c r="FWG170" s="137"/>
      <c r="FWH170" s="137"/>
      <c r="FWI170" s="137"/>
      <c r="FWJ170" s="137"/>
      <c r="FWK170" s="137"/>
      <c r="FWL170" s="137"/>
      <c r="FWM170" s="137"/>
      <c r="FWN170" s="137"/>
      <c r="FWO170" s="137"/>
      <c r="FWP170" s="137"/>
      <c r="FWQ170" s="137"/>
      <c r="FWR170" s="137"/>
      <c r="FWS170" s="137"/>
      <c r="FWT170" s="137"/>
      <c r="FWU170" s="137"/>
      <c r="FWV170" s="137"/>
      <c r="FWW170" s="137"/>
      <c r="FWX170" s="137"/>
      <c r="FWY170" s="137"/>
      <c r="FWZ170" s="137"/>
      <c r="FXA170" s="137"/>
      <c r="FXB170" s="137"/>
      <c r="FXC170" s="137"/>
      <c r="FXD170" s="137"/>
      <c r="FXE170" s="137"/>
      <c r="FXF170" s="137"/>
      <c r="FXG170" s="137"/>
      <c r="FXH170" s="137"/>
      <c r="FXI170" s="137"/>
      <c r="FXJ170" s="137"/>
      <c r="FXK170" s="137"/>
      <c r="FXL170" s="137"/>
      <c r="FXM170" s="137"/>
      <c r="FXN170" s="137"/>
      <c r="FXO170" s="137"/>
      <c r="FXP170" s="137"/>
      <c r="FXQ170" s="137"/>
      <c r="FXR170" s="137"/>
      <c r="FXS170" s="137"/>
      <c r="FXT170" s="137"/>
      <c r="FXU170" s="137"/>
      <c r="FXV170" s="137"/>
      <c r="FXW170" s="137"/>
      <c r="FXX170" s="137"/>
      <c r="FXY170" s="137"/>
      <c r="FXZ170" s="137"/>
      <c r="FYA170" s="137"/>
      <c r="FYB170" s="137"/>
      <c r="FYC170" s="137"/>
      <c r="FYD170" s="137"/>
      <c r="FYE170" s="137"/>
      <c r="FYF170" s="137"/>
      <c r="FYG170" s="137"/>
      <c r="FYH170" s="137"/>
      <c r="FYI170" s="137"/>
      <c r="FYJ170" s="137"/>
      <c r="FYK170" s="137"/>
      <c r="FYL170" s="137"/>
      <c r="FYM170" s="137"/>
      <c r="FYN170" s="137"/>
      <c r="FYO170" s="137"/>
      <c r="FYP170" s="137"/>
      <c r="FYQ170" s="137"/>
      <c r="FYR170" s="137"/>
      <c r="FYS170" s="137"/>
      <c r="FYT170" s="137"/>
      <c r="FYU170" s="137"/>
      <c r="FYV170" s="137"/>
      <c r="FYW170" s="137"/>
      <c r="FYX170" s="137"/>
      <c r="FYY170" s="137"/>
      <c r="FYZ170" s="137"/>
      <c r="FZA170" s="137"/>
      <c r="FZB170" s="137"/>
      <c r="FZC170" s="137"/>
      <c r="FZD170" s="137"/>
      <c r="FZE170" s="137"/>
      <c r="FZF170" s="137"/>
      <c r="FZG170" s="137"/>
      <c r="FZH170" s="137"/>
      <c r="FZI170" s="137"/>
      <c r="FZJ170" s="137"/>
      <c r="FZK170" s="137"/>
      <c r="FZL170" s="137"/>
      <c r="FZM170" s="137"/>
      <c r="FZN170" s="137"/>
      <c r="FZO170" s="137"/>
      <c r="FZP170" s="137"/>
      <c r="FZQ170" s="137"/>
      <c r="FZR170" s="137"/>
      <c r="FZS170" s="137"/>
      <c r="FZT170" s="137"/>
      <c r="FZU170" s="137"/>
      <c r="FZV170" s="137"/>
      <c r="FZW170" s="137"/>
      <c r="FZX170" s="137"/>
      <c r="FZY170" s="137"/>
      <c r="FZZ170" s="137"/>
      <c r="GAA170" s="137"/>
      <c r="GAB170" s="137"/>
      <c r="GAC170" s="137"/>
      <c r="GAD170" s="137"/>
      <c r="GAE170" s="137"/>
      <c r="GAF170" s="137"/>
      <c r="GAG170" s="137"/>
      <c r="GAH170" s="137"/>
      <c r="GAI170" s="137"/>
      <c r="GAJ170" s="137"/>
      <c r="GAK170" s="137"/>
      <c r="GAL170" s="137"/>
      <c r="GAM170" s="137"/>
      <c r="GAN170" s="137"/>
      <c r="GAO170" s="137"/>
      <c r="GAP170" s="137"/>
      <c r="GAQ170" s="137"/>
      <c r="GAR170" s="137"/>
      <c r="GAS170" s="137"/>
      <c r="GAT170" s="137"/>
      <c r="GAU170" s="137"/>
      <c r="GAV170" s="137"/>
      <c r="GAW170" s="137"/>
      <c r="GAX170" s="137"/>
      <c r="GAY170" s="137"/>
      <c r="GAZ170" s="137"/>
      <c r="GBA170" s="137"/>
      <c r="GBB170" s="137"/>
      <c r="GBC170" s="137"/>
      <c r="GBD170" s="137"/>
      <c r="GBE170" s="137"/>
      <c r="GBF170" s="137"/>
      <c r="GBG170" s="137"/>
      <c r="GBH170" s="137"/>
      <c r="GBI170" s="137"/>
      <c r="GBJ170" s="137"/>
      <c r="GBK170" s="137"/>
      <c r="GBL170" s="137"/>
      <c r="GBM170" s="137"/>
      <c r="GBN170" s="137"/>
      <c r="GBO170" s="137"/>
      <c r="GBP170" s="137"/>
      <c r="GBQ170" s="137"/>
      <c r="GBR170" s="137"/>
      <c r="GBS170" s="137"/>
      <c r="GBT170" s="137"/>
      <c r="GBU170" s="137"/>
      <c r="GBV170" s="137"/>
      <c r="GBW170" s="137"/>
      <c r="GBX170" s="137"/>
      <c r="GBY170" s="137"/>
      <c r="GBZ170" s="137"/>
      <c r="GCA170" s="137"/>
      <c r="GCB170" s="137"/>
      <c r="GCC170" s="137"/>
      <c r="GCD170" s="137"/>
      <c r="GCE170" s="137"/>
      <c r="GCF170" s="137"/>
      <c r="GCG170" s="137"/>
      <c r="GCH170" s="137"/>
      <c r="GCI170" s="137"/>
      <c r="GCJ170" s="137"/>
      <c r="GCK170" s="137"/>
      <c r="GCL170" s="137"/>
      <c r="GCM170" s="137"/>
      <c r="GCN170" s="137"/>
      <c r="GCO170" s="137"/>
      <c r="GCP170" s="137"/>
      <c r="GCQ170" s="137"/>
      <c r="GCR170" s="137"/>
      <c r="GCS170" s="137"/>
      <c r="GCT170" s="137"/>
      <c r="GCU170" s="137"/>
      <c r="GCV170" s="137"/>
      <c r="GCW170" s="137"/>
      <c r="GCX170" s="137"/>
      <c r="GCY170" s="137"/>
      <c r="GCZ170" s="137"/>
      <c r="GDA170" s="137"/>
      <c r="GDB170" s="137"/>
      <c r="GDC170" s="137"/>
      <c r="GDD170" s="137"/>
      <c r="GDE170" s="137"/>
      <c r="GDF170" s="137"/>
      <c r="GDG170" s="137"/>
      <c r="GDH170" s="137"/>
      <c r="GDI170" s="137"/>
      <c r="GDJ170" s="137"/>
      <c r="GDK170" s="137"/>
      <c r="GDL170" s="137"/>
      <c r="GDM170" s="137"/>
      <c r="GDN170" s="137"/>
      <c r="GDO170" s="137"/>
      <c r="GDP170" s="137"/>
      <c r="GDQ170" s="137"/>
      <c r="GDR170" s="137"/>
      <c r="GDS170" s="137"/>
      <c r="GDT170" s="137"/>
      <c r="GDU170" s="137"/>
      <c r="GDV170" s="137"/>
      <c r="GDW170" s="137"/>
      <c r="GDX170" s="137"/>
      <c r="GDY170" s="137"/>
      <c r="GDZ170" s="137"/>
      <c r="GEA170" s="137"/>
      <c r="GEB170" s="137"/>
      <c r="GEC170" s="137"/>
      <c r="GED170" s="137"/>
      <c r="GEE170" s="137"/>
      <c r="GEF170" s="137"/>
      <c r="GEG170" s="137"/>
      <c r="GEH170" s="137"/>
      <c r="GEI170" s="137"/>
      <c r="GEJ170" s="137"/>
      <c r="GEK170" s="137"/>
      <c r="GEL170" s="137"/>
      <c r="GEM170" s="137"/>
      <c r="GEN170" s="137"/>
      <c r="GEO170" s="137"/>
      <c r="GEP170" s="137"/>
      <c r="GEQ170" s="137"/>
      <c r="GER170" s="137"/>
      <c r="GES170" s="137"/>
      <c r="GET170" s="137"/>
      <c r="GEU170" s="137"/>
      <c r="GEV170" s="137"/>
      <c r="GEW170" s="137"/>
      <c r="GEX170" s="137"/>
      <c r="GEY170" s="137"/>
      <c r="GEZ170" s="137"/>
      <c r="GFA170" s="137"/>
      <c r="GFB170" s="137"/>
      <c r="GFC170" s="137"/>
      <c r="GFD170" s="137"/>
      <c r="GFE170" s="137"/>
      <c r="GFF170" s="137"/>
      <c r="GFG170" s="137"/>
      <c r="GFH170" s="137"/>
      <c r="GFI170" s="137"/>
      <c r="GFJ170" s="137"/>
      <c r="GFK170" s="137"/>
      <c r="GFL170" s="137"/>
      <c r="GFM170" s="137"/>
      <c r="GFN170" s="137"/>
      <c r="GFO170" s="137"/>
      <c r="GFP170" s="137"/>
      <c r="GFQ170" s="137"/>
      <c r="GFR170" s="137"/>
      <c r="GFS170" s="137"/>
      <c r="GFT170" s="137"/>
      <c r="GFU170" s="137"/>
      <c r="GFV170" s="137"/>
      <c r="GFW170" s="137"/>
      <c r="GFX170" s="137"/>
      <c r="GFY170" s="137"/>
      <c r="GFZ170" s="137"/>
      <c r="GGA170" s="137"/>
      <c r="GGB170" s="137"/>
      <c r="GGC170" s="137"/>
      <c r="GGD170" s="137"/>
      <c r="GGE170" s="137"/>
      <c r="GGF170" s="137"/>
      <c r="GGG170" s="137"/>
      <c r="GGH170" s="137"/>
      <c r="GGI170" s="137"/>
      <c r="GGJ170" s="137"/>
      <c r="GGK170" s="137"/>
      <c r="GGL170" s="137"/>
      <c r="GGM170" s="137"/>
      <c r="GGN170" s="137"/>
      <c r="GGO170" s="137"/>
      <c r="GGP170" s="137"/>
      <c r="GGQ170" s="137"/>
      <c r="GGR170" s="137"/>
      <c r="GGS170" s="137"/>
      <c r="GGT170" s="137"/>
      <c r="GGU170" s="137"/>
      <c r="GGV170" s="137"/>
      <c r="GGW170" s="137"/>
      <c r="GGX170" s="137"/>
      <c r="GGY170" s="137"/>
      <c r="GGZ170" s="137"/>
      <c r="GHA170" s="137"/>
      <c r="GHB170" s="137"/>
      <c r="GHC170" s="137"/>
      <c r="GHD170" s="137"/>
      <c r="GHE170" s="137"/>
      <c r="GHF170" s="137"/>
      <c r="GHG170" s="137"/>
      <c r="GHH170" s="137"/>
      <c r="GHI170" s="137"/>
      <c r="GHJ170" s="137"/>
      <c r="GHK170" s="137"/>
      <c r="GHL170" s="137"/>
      <c r="GHM170" s="137"/>
      <c r="GHN170" s="137"/>
      <c r="GHO170" s="137"/>
      <c r="GHP170" s="137"/>
      <c r="GHQ170" s="137"/>
      <c r="GHR170" s="137"/>
      <c r="GHS170" s="137"/>
      <c r="GHT170" s="137"/>
      <c r="GHU170" s="137"/>
      <c r="GHV170" s="137"/>
      <c r="GHW170" s="137"/>
      <c r="GHX170" s="137"/>
      <c r="GHY170" s="137"/>
      <c r="GHZ170" s="137"/>
      <c r="GIA170" s="137"/>
      <c r="GIB170" s="137"/>
      <c r="GIC170" s="137"/>
      <c r="GID170" s="137"/>
      <c r="GIE170" s="137"/>
      <c r="GIF170" s="137"/>
      <c r="GIG170" s="137"/>
      <c r="GIH170" s="137"/>
      <c r="GII170" s="137"/>
      <c r="GIJ170" s="137"/>
      <c r="GIK170" s="137"/>
      <c r="GIL170" s="137"/>
      <c r="GIM170" s="137"/>
      <c r="GIN170" s="137"/>
      <c r="GIO170" s="137"/>
      <c r="GIP170" s="137"/>
      <c r="GIQ170" s="137"/>
      <c r="GIR170" s="137"/>
      <c r="GIS170" s="137"/>
      <c r="GIT170" s="137"/>
      <c r="GIU170" s="137"/>
      <c r="GIV170" s="137"/>
      <c r="GIW170" s="137"/>
      <c r="GIX170" s="137"/>
      <c r="GIY170" s="137"/>
      <c r="GIZ170" s="137"/>
      <c r="GJA170" s="137"/>
      <c r="GJB170" s="137"/>
      <c r="GJC170" s="137"/>
      <c r="GJD170" s="137"/>
      <c r="GJE170" s="137"/>
      <c r="GJF170" s="137"/>
      <c r="GJG170" s="137"/>
      <c r="GJH170" s="137"/>
      <c r="GJI170" s="137"/>
      <c r="GJJ170" s="137"/>
      <c r="GJK170" s="137"/>
      <c r="GJL170" s="137"/>
      <c r="GJM170" s="137"/>
      <c r="GJN170" s="137"/>
      <c r="GJO170" s="137"/>
      <c r="GJP170" s="137"/>
      <c r="GJQ170" s="137"/>
      <c r="GJR170" s="137"/>
      <c r="GJS170" s="137"/>
      <c r="GJT170" s="137"/>
      <c r="GJU170" s="137"/>
      <c r="GJV170" s="137"/>
      <c r="GJW170" s="137"/>
      <c r="GJX170" s="137"/>
      <c r="GJY170" s="137"/>
      <c r="GJZ170" s="137"/>
      <c r="GKA170" s="137"/>
      <c r="GKB170" s="137"/>
      <c r="GKC170" s="137"/>
      <c r="GKD170" s="137"/>
      <c r="GKE170" s="137"/>
      <c r="GKF170" s="137"/>
      <c r="GKG170" s="137"/>
      <c r="GKH170" s="137"/>
      <c r="GKI170" s="137"/>
      <c r="GKJ170" s="137"/>
      <c r="GKK170" s="137"/>
      <c r="GKL170" s="137"/>
      <c r="GKM170" s="137"/>
      <c r="GKN170" s="137"/>
      <c r="GKO170" s="137"/>
      <c r="GKP170" s="137"/>
      <c r="GKQ170" s="137"/>
      <c r="GKR170" s="137"/>
      <c r="GKS170" s="137"/>
      <c r="GKT170" s="137"/>
      <c r="GKU170" s="137"/>
      <c r="GKV170" s="137"/>
      <c r="GKW170" s="137"/>
      <c r="GKX170" s="137"/>
      <c r="GKY170" s="137"/>
      <c r="GKZ170" s="137"/>
      <c r="GLA170" s="137"/>
      <c r="GLB170" s="137"/>
      <c r="GLC170" s="137"/>
      <c r="GLD170" s="137"/>
      <c r="GLE170" s="137"/>
      <c r="GLF170" s="137"/>
      <c r="GLG170" s="137"/>
      <c r="GLH170" s="137"/>
      <c r="GLI170" s="137"/>
      <c r="GLJ170" s="137"/>
      <c r="GLK170" s="137"/>
      <c r="GLL170" s="137"/>
      <c r="GLM170" s="137"/>
      <c r="GLN170" s="137"/>
      <c r="GLO170" s="137"/>
      <c r="GLP170" s="137"/>
      <c r="GLQ170" s="137"/>
      <c r="GLR170" s="137"/>
      <c r="GLS170" s="137"/>
      <c r="GLT170" s="137"/>
      <c r="GLU170" s="137"/>
      <c r="GLV170" s="137"/>
      <c r="GLW170" s="137"/>
      <c r="GLX170" s="137"/>
      <c r="GLY170" s="137"/>
      <c r="GLZ170" s="137"/>
      <c r="GMA170" s="137"/>
      <c r="GMB170" s="137"/>
      <c r="GMC170" s="137"/>
      <c r="GMD170" s="137"/>
      <c r="GME170" s="137"/>
      <c r="GMF170" s="137"/>
      <c r="GMG170" s="137"/>
      <c r="GMH170" s="137"/>
      <c r="GMI170" s="137"/>
      <c r="GMJ170" s="137"/>
      <c r="GMK170" s="137"/>
      <c r="GML170" s="137"/>
      <c r="GMM170" s="137"/>
      <c r="GMN170" s="137"/>
      <c r="GMO170" s="137"/>
      <c r="GMP170" s="137"/>
      <c r="GMQ170" s="137"/>
      <c r="GMR170" s="137"/>
      <c r="GMS170" s="137"/>
      <c r="GMT170" s="137"/>
      <c r="GMU170" s="137"/>
      <c r="GMV170" s="137"/>
      <c r="GMW170" s="137"/>
      <c r="GMX170" s="137"/>
      <c r="GMY170" s="137"/>
      <c r="GMZ170" s="137"/>
      <c r="GNA170" s="137"/>
      <c r="GNB170" s="137"/>
      <c r="GNC170" s="137"/>
      <c r="GND170" s="137"/>
      <c r="GNE170" s="137"/>
      <c r="GNF170" s="137"/>
      <c r="GNG170" s="137"/>
      <c r="GNH170" s="137"/>
      <c r="GNI170" s="137"/>
      <c r="GNJ170" s="137"/>
      <c r="GNK170" s="137"/>
      <c r="GNL170" s="137"/>
      <c r="GNM170" s="137"/>
      <c r="GNN170" s="137"/>
      <c r="GNO170" s="137"/>
      <c r="GNP170" s="137"/>
      <c r="GNQ170" s="137"/>
      <c r="GNR170" s="137"/>
      <c r="GNS170" s="137"/>
      <c r="GNT170" s="137"/>
      <c r="GNU170" s="137"/>
      <c r="GNV170" s="137"/>
      <c r="GNW170" s="137"/>
      <c r="GNX170" s="137"/>
      <c r="GNY170" s="137"/>
      <c r="GNZ170" s="137"/>
      <c r="GOA170" s="137"/>
      <c r="GOB170" s="137"/>
      <c r="GOC170" s="137"/>
      <c r="GOD170" s="137"/>
      <c r="GOE170" s="137"/>
      <c r="GOF170" s="137"/>
      <c r="GOG170" s="137"/>
      <c r="GOH170" s="137"/>
      <c r="GOI170" s="137"/>
      <c r="GOJ170" s="137"/>
      <c r="GOK170" s="137"/>
      <c r="GOL170" s="137"/>
      <c r="GOM170" s="137"/>
      <c r="GON170" s="137"/>
      <c r="GOO170" s="137"/>
      <c r="GOP170" s="137"/>
      <c r="GOQ170" s="137"/>
      <c r="GOR170" s="137"/>
      <c r="GOS170" s="137"/>
      <c r="GOT170" s="137"/>
      <c r="GOU170" s="137"/>
      <c r="GOV170" s="137"/>
      <c r="GOW170" s="137"/>
      <c r="GOX170" s="137"/>
      <c r="GOY170" s="137"/>
      <c r="GOZ170" s="137"/>
      <c r="GPA170" s="137"/>
      <c r="GPB170" s="137"/>
      <c r="GPC170" s="137"/>
      <c r="GPD170" s="137"/>
      <c r="GPE170" s="137"/>
      <c r="GPF170" s="137"/>
      <c r="GPG170" s="137"/>
      <c r="GPH170" s="137"/>
      <c r="GPI170" s="137"/>
      <c r="GPJ170" s="137"/>
      <c r="GPK170" s="137"/>
      <c r="GPL170" s="137"/>
      <c r="GPM170" s="137"/>
      <c r="GPN170" s="137"/>
      <c r="GPO170" s="137"/>
      <c r="GPP170" s="137"/>
      <c r="GPQ170" s="137"/>
      <c r="GPR170" s="137"/>
      <c r="GPS170" s="137"/>
      <c r="GPT170" s="137"/>
      <c r="GPU170" s="137"/>
      <c r="GPV170" s="137"/>
      <c r="GPW170" s="137"/>
      <c r="GPX170" s="137"/>
      <c r="GPY170" s="137"/>
      <c r="GPZ170" s="137"/>
      <c r="GQA170" s="137"/>
      <c r="GQB170" s="137"/>
      <c r="GQC170" s="137"/>
      <c r="GQD170" s="137"/>
      <c r="GQE170" s="137"/>
      <c r="GQF170" s="137"/>
      <c r="GQG170" s="137"/>
      <c r="GQH170" s="137"/>
      <c r="GQI170" s="137"/>
      <c r="GQJ170" s="137"/>
      <c r="GQK170" s="137"/>
      <c r="GQL170" s="137"/>
      <c r="GQM170" s="137"/>
      <c r="GQN170" s="137"/>
      <c r="GQO170" s="137"/>
      <c r="GQP170" s="137"/>
      <c r="GQQ170" s="137"/>
      <c r="GQR170" s="137"/>
      <c r="GQS170" s="137"/>
      <c r="GQT170" s="137"/>
      <c r="GQU170" s="137"/>
      <c r="GQV170" s="137"/>
      <c r="GQW170" s="137"/>
      <c r="GQX170" s="137"/>
      <c r="GQY170" s="137"/>
      <c r="GQZ170" s="137"/>
      <c r="GRA170" s="137"/>
      <c r="GRB170" s="137"/>
      <c r="GRC170" s="137"/>
      <c r="GRD170" s="137"/>
      <c r="GRE170" s="137"/>
      <c r="GRF170" s="137"/>
      <c r="GRG170" s="137"/>
      <c r="GRH170" s="137"/>
      <c r="GRI170" s="137"/>
      <c r="GRJ170" s="137"/>
      <c r="GRK170" s="137"/>
      <c r="GRL170" s="137"/>
      <c r="GRM170" s="137"/>
      <c r="GRN170" s="137"/>
      <c r="GRO170" s="137"/>
      <c r="GRP170" s="137"/>
      <c r="GRQ170" s="137"/>
      <c r="GRR170" s="137"/>
      <c r="GRS170" s="137"/>
      <c r="GRT170" s="137"/>
      <c r="GRU170" s="137"/>
      <c r="GRV170" s="137"/>
      <c r="GRW170" s="137"/>
      <c r="GRX170" s="137"/>
      <c r="GRY170" s="137"/>
      <c r="GRZ170" s="137"/>
      <c r="GSA170" s="137"/>
      <c r="GSB170" s="137"/>
      <c r="GSC170" s="137"/>
      <c r="GSD170" s="137"/>
      <c r="GSE170" s="137"/>
      <c r="GSF170" s="137"/>
      <c r="GSG170" s="137"/>
      <c r="GSH170" s="137"/>
      <c r="GSI170" s="137"/>
      <c r="GSJ170" s="137"/>
      <c r="GSK170" s="137"/>
      <c r="GSL170" s="137"/>
      <c r="GSM170" s="137"/>
      <c r="GSN170" s="137"/>
      <c r="GSO170" s="137"/>
      <c r="GSP170" s="137"/>
      <c r="GSQ170" s="137"/>
      <c r="GSR170" s="137"/>
      <c r="GSS170" s="137"/>
      <c r="GST170" s="137"/>
      <c r="GSU170" s="137"/>
      <c r="GSV170" s="137"/>
      <c r="GSW170" s="137"/>
      <c r="GSX170" s="137"/>
      <c r="GSY170" s="137"/>
      <c r="GSZ170" s="137"/>
      <c r="GTA170" s="137"/>
      <c r="GTB170" s="137"/>
      <c r="GTC170" s="137"/>
      <c r="GTD170" s="137"/>
      <c r="GTE170" s="137"/>
      <c r="GTF170" s="137"/>
      <c r="GTG170" s="137"/>
      <c r="GTH170" s="137"/>
      <c r="GTI170" s="137"/>
      <c r="GTJ170" s="137"/>
      <c r="GTK170" s="137"/>
      <c r="GTL170" s="137"/>
      <c r="GTM170" s="137"/>
      <c r="GTN170" s="137"/>
      <c r="GTO170" s="137"/>
      <c r="GTP170" s="137"/>
      <c r="GTQ170" s="137"/>
      <c r="GTR170" s="137"/>
      <c r="GTS170" s="137"/>
      <c r="GTT170" s="137"/>
      <c r="GTU170" s="137"/>
      <c r="GTV170" s="137"/>
      <c r="GTW170" s="137"/>
      <c r="GTX170" s="137"/>
      <c r="GTY170" s="137"/>
      <c r="GTZ170" s="137"/>
      <c r="GUA170" s="137"/>
      <c r="GUB170" s="137"/>
      <c r="GUC170" s="137"/>
      <c r="GUD170" s="137"/>
      <c r="GUE170" s="137"/>
      <c r="GUF170" s="137"/>
      <c r="GUG170" s="137"/>
      <c r="GUH170" s="137"/>
      <c r="GUI170" s="137"/>
      <c r="GUJ170" s="137"/>
      <c r="GUK170" s="137"/>
      <c r="GUL170" s="137"/>
      <c r="GUM170" s="137"/>
      <c r="GUN170" s="137"/>
      <c r="GUO170" s="137"/>
      <c r="GUP170" s="137"/>
      <c r="GUQ170" s="137"/>
      <c r="GUR170" s="137"/>
      <c r="GUS170" s="137"/>
      <c r="GUT170" s="137"/>
      <c r="GUU170" s="137"/>
      <c r="GUV170" s="137"/>
      <c r="GUW170" s="137"/>
      <c r="GUX170" s="137"/>
      <c r="GUY170" s="137"/>
      <c r="GUZ170" s="137"/>
      <c r="GVA170" s="137"/>
      <c r="GVB170" s="137"/>
      <c r="GVC170" s="137"/>
      <c r="GVD170" s="137"/>
      <c r="GVE170" s="137"/>
      <c r="GVF170" s="137"/>
      <c r="GVG170" s="137"/>
      <c r="GVH170" s="137"/>
      <c r="GVI170" s="137"/>
      <c r="GVJ170" s="137"/>
      <c r="GVK170" s="137"/>
      <c r="GVL170" s="137"/>
      <c r="GVM170" s="137"/>
      <c r="GVN170" s="137"/>
      <c r="GVO170" s="137"/>
      <c r="GVP170" s="137"/>
      <c r="GVQ170" s="137"/>
      <c r="GVR170" s="137"/>
      <c r="GVS170" s="137"/>
      <c r="GVT170" s="137"/>
      <c r="GVU170" s="137"/>
      <c r="GVV170" s="137"/>
      <c r="GVW170" s="137"/>
      <c r="GVX170" s="137"/>
      <c r="GVY170" s="137"/>
      <c r="GVZ170" s="137"/>
      <c r="GWA170" s="137"/>
      <c r="GWB170" s="137"/>
      <c r="GWC170" s="137"/>
      <c r="GWD170" s="137"/>
      <c r="GWE170" s="137"/>
      <c r="GWF170" s="137"/>
      <c r="GWG170" s="137"/>
      <c r="GWH170" s="137"/>
      <c r="GWI170" s="137"/>
      <c r="GWJ170" s="137"/>
      <c r="GWK170" s="137"/>
      <c r="GWL170" s="137"/>
      <c r="GWM170" s="137"/>
      <c r="GWN170" s="137"/>
      <c r="GWO170" s="137"/>
      <c r="GWP170" s="137"/>
      <c r="GWQ170" s="137"/>
      <c r="GWR170" s="137"/>
      <c r="GWS170" s="137"/>
      <c r="GWT170" s="137"/>
      <c r="GWU170" s="137"/>
      <c r="GWV170" s="137"/>
      <c r="GWW170" s="137"/>
      <c r="GWX170" s="137"/>
      <c r="GWY170" s="137"/>
      <c r="GWZ170" s="137"/>
      <c r="GXA170" s="137"/>
      <c r="GXB170" s="137"/>
      <c r="GXC170" s="137"/>
      <c r="GXD170" s="137"/>
      <c r="GXE170" s="137"/>
      <c r="GXF170" s="137"/>
      <c r="GXG170" s="137"/>
      <c r="GXH170" s="137"/>
      <c r="GXI170" s="137"/>
      <c r="GXJ170" s="137"/>
      <c r="GXK170" s="137"/>
      <c r="GXL170" s="137"/>
      <c r="GXM170" s="137"/>
      <c r="GXN170" s="137"/>
      <c r="GXO170" s="137"/>
      <c r="GXP170" s="137"/>
      <c r="GXQ170" s="137"/>
      <c r="GXR170" s="137"/>
      <c r="GXS170" s="137"/>
      <c r="GXT170" s="137"/>
      <c r="GXU170" s="137"/>
      <c r="GXV170" s="137"/>
      <c r="GXW170" s="137"/>
      <c r="GXX170" s="137"/>
      <c r="GXY170" s="137"/>
      <c r="GXZ170" s="137"/>
      <c r="GYA170" s="137"/>
      <c r="GYB170" s="137"/>
      <c r="GYC170" s="137"/>
      <c r="GYD170" s="137"/>
      <c r="GYE170" s="137"/>
      <c r="GYF170" s="137"/>
      <c r="GYG170" s="137"/>
      <c r="GYH170" s="137"/>
      <c r="GYI170" s="137"/>
      <c r="GYJ170" s="137"/>
      <c r="GYK170" s="137"/>
      <c r="GYL170" s="137"/>
      <c r="GYM170" s="137"/>
      <c r="GYN170" s="137"/>
      <c r="GYO170" s="137"/>
      <c r="GYP170" s="137"/>
      <c r="GYQ170" s="137"/>
      <c r="GYR170" s="137"/>
      <c r="GYS170" s="137"/>
      <c r="GYT170" s="137"/>
      <c r="GYU170" s="137"/>
      <c r="GYV170" s="137"/>
      <c r="GYW170" s="137"/>
      <c r="GYX170" s="137"/>
      <c r="GYY170" s="137"/>
      <c r="GYZ170" s="137"/>
      <c r="GZA170" s="137"/>
      <c r="GZB170" s="137"/>
      <c r="GZC170" s="137"/>
      <c r="GZD170" s="137"/>
      <c r="GZE170" s="137"/>
      <c r="GZF170" s="137"/>
      <c r="GZG170" s="137"/>
      <c r="GZH170" s="137"/>
      <c r="GZI170" s="137"/>
      <c r="GZJ170" s="137"/>
      <c r="GZK170" s="137"/>
      <c r="GZL170" s="137"/>
      <c r="GZM170" s="137"/>
      <c r="GZN170" s="137"/>
      <c r="GZO170" s="137"/>
      <c r="GZP170" s="137"/>
      <c r="GZQ170" s="137"/>
      <c r="GZR170" s="137"/>
      <c r="GZS170" s="137"/>
      <c r="GZT170" s="137"/>
      <c r="GZU170" s="137"/>
      <c r="GZV170" s="137"/>
      <c r="GZW170" s="137"/>
      <c r="GZX170" s="137"/>
      <c r="GZY170" s="137"/>
      <c r="GZZ170" s="137"/>
      <c r="HAA170" s="137"/>
      <c r="HAB170" s="137"/>
      <c r="HAC170" s="137"/>
      <c r="HAD170" s="137"/>
      <c r="HAE170" s="137"/>
      <c r="HAF170" s="137"/>
      <c r="HAG170" s="137"/>
      <c r="HAH170" s="137"/>
      <c r="HAI170" s="137"/>
      <c r="HAJ170" s="137"/>
      <c r="HAK170" s="137"/>
      <c r="HAL170" s="137"/>
      <c r="HAM170" s="137"/>
      <c r="HAN170" s="137"/>
      <c r="HAO170" s="137"/>
      <c r="HAP170" s="137"/>
      <c r="HAQ170" s="137"/>
      <c r="HAR170" s="137"/>
      <c r="HAS170" s="137"/>
      <c r="HAT170" s="137"/>
      <c r="HAU170" s="137"/>
      <c r="HAV170" s="137"/>
      <c r="HAW170" s="137"/>
      <c r="HAX170" s="137"/>
      <c r="HAY170" s="137"/>
      <c r="HAZ170" s="137"/>
      <c r="HBA170" s="137"/>
      <c r="HBB170" s="137"/>
      <c r="HBC170" s="137"/>
      <c r="HBD170" s="137"/>
      <c r="HBE170" s="137"/>
      <c r="HBF170" s="137"/>
      <c r="HBG170" s="137"/>
      <c r="HBH170" s="137"/>
      <c r="HBI170" s="137"/>
      <c r="HBJ170" s="137"/>
      <c r="HBK170" s="137"/>
      <c r="HBL170" s="137"/>
      <c r="HBM170" s="137"/>
      <c r="HBN170" s="137"/>
      <c r="HBO170" s="137"/>
      <c r="HBP170" s="137"/>
      <c r="HBQ170" s="137"/>
      <c r="HBR170" s="137"/>
      <c r="HBS170" s="137"/>
      <c r="HBT170" s="137"/>
      <c r="HBU170" s="137"/>
      <c r="HBV170" s="137"/>
      <c r="HBW170" s="137"/>
      <c r="HBX170" s="137"/>
      <c r="HBY170" s="137"/>
      <c r="HBZ170" s="137"/>
      <c r="HCA170" s="137"/>
      <c r="HCB170" s="137"/>
      <c r="HCC170" s="137"/>
      <c r="HCD170" s="137"/>
      <c r="HCE170" s="137"/>
      <c r="HCF170" s="137"/>
      <c r="HCG170" s="137"/>
      <c r="HCH170" s="137"/>
      <c r="HCI170" s="137"/>
      <c r="HCJ170" s="137"/>
      <c r="HCK170" s="137"/>
      <c r="HCL170" s="137"/>
      <c r="HCM170" s="137"/>
      <c r="HCN170" s="137"/>
      <c r="HCO170" s="137"/>
      <c r="HCP170" s="137"/>
      <c r="HCQ170" s="137"/>
      <c r="HCR170" s="137"/>
      <c r="HCS170" s="137"/>
      <c r="HCT170" s="137"/>
      <c r="HCU170" s="137"/>
      <c r="HCV170" s="137"/>
      <c r="HCW170" s="137"/>
      <c r="HCX170" s="137"/>
      <c r="HCY170" s="137"/>
      <c r="HCZ170" s="137"/>
      <c r="HDA170" s="137"/>
      <c r="HDB170" s="137"/>
      <c r="HDC170" s="137"/>
      <c r="HDD170" s="137"/>
      <c r="HDE170" s="137"/>
      <c r="HDF170" s="137"/>
      <c r="HDG170" s="137"/>
      <c r="HDH170" s="137"/>
      <c r="HDI170" s="137"/>
      <c r="HDJ170" s="137"/>
      <c r="HDK170" s="137"/>
      <c r="HDL170" s="137"/>
      <c r="HDM170" s="137"/>
      <c r="HDN170" s="137"/>
      <c r="HDO170" s="137"/>
      <c r="HDP170" s="137"/>
      <c r="HDQ170" s="137"/>
      <c r="HDR170" s="137"/>
      <c r="HDS170" s="137"/>
      <c r="HDT170" s="137"/>
      <c r="HDU170" s="137"/>
      <c r="HDV170" s="137"/>
      <c r="HDW170" s="137"/>
      <c r="HDX170" s="137"/>
      <c r="HDY170" s="137"/>
      <c r="HDZ170" s="137"/>
      <c r="HEA170" s="137"/>
      <c r="HEB170" s="137"/>
      <c r="HEC170" s="137"/>
      <c r="HED170" s="137"/>
      <c r="HEE170" s="137"/>
      <c r="HEF170" s="137"/>
      <c r="HEG170" s="137"/>
      <c r="HEH170" s="137"/>
      <c r="HEI170" s="137"/>
      <c r="HEJ170" s="137"/>
      <c r="HEK170" s="137"/>
      <c r="HEL170" s="137"/>
      <c r="HEM170" s="137"/>
      <c r="HEN170" s="137"/>
      <c r="HEO170" s="137"/>
      <c r="HEP170" s="137"/>
      <c r="HEQ170" s="137"/>
      <c r="HER170" s="137"/>
      <c r="HES170" s="137"/>
      <c r="HET170" s="137"/>
      <c r="HEU170" s="137"/>
      <c r="HEV170" s="137"/>
      <c r="HEW170" s="137"/>
      <c r="HEX170" s="137"/>
      <c r="HEY170" s="137"/>
      <c r="HEZ170" s="137"/>
      <c r="HFA170" s="137"/>
      <c r="HFB170" s="137"/>
      <c r="HFC170" s="137"/>
      <c r="HFD170" s="137"/>
      <c r="HFE170" s="137"/>
      <c r="HFF170" s="137"/>
      <c r="HFG170" s="137"/>
      <c r="HFH170" s="137"/>
      <c r="HFI170" s="137"/>
      <c r="HFJ170" s="137"/>
      <c r="HFK170" s="137"/>
      <c r="HFL170" s="137"/>
      <c r="HFM170" s="137"/>
      <c r="HFN170" s="137"/>
      <c r="HFO170" s="137"/>
      <c r="HFP170" s="137"/>
      <c r="HFQ170" s="137"/>
      <c r="HFR170" s="137"/>
      <c r="HFS170" s="137"/>
      <c r="HFT170" s="137"/>
      <c r="HFU170" s="137"/>
      <c r="HFV170" s="137"/>
      <c r="HFW170" s="137"/>
      <c r="HFX170" s="137"/>
      <c r="HFY170" s="137"/>
      <c r="HFZ170" s="137"/>
      <c r="HGA170" s="137"/>
      <c r="HGB170" s="137"/>
      <c r="HGC170" s="137"/>
      <c r="HGD170" s="137"/>
      <c r="HGE170" s="137"/>
      <c r="HGF170" s="137"/>
      <c r="HGG170" s="137"/>
      <c r="HGH170" s="137"/>
      <c r="HGI170" s="137"/>
      <c r="HGJ170" s="137"/>
      <c r="HGK170" s="137"/>
      <c r="HGL170" s="137"/>
      <c r="HGM170" s="137"/>
      <c r="HGN170" s="137"/>
      <c r="HGO170" s="137"/>
      <c r="HGP170" s="137"/>
      <c r="HGQ170" s="137"/>
      <c r="HGR170" s="137"/>
      <c r="HGS170" s="137"/>
      <c r="HGT170" s="137"/>
      <c r="HGU170" s="137"/>
      <c r="HGV170" s="137"/>
      <c r="HGW170" s="137"/>
      <c r="HGX170" s="137"/>
      <c r="HGY170" s="137"/>
      <c r="HGZ170" s="137"/>
      <c r="HHA170" s="137"/>
      <c r="HHB170" s="137"/>
      <c r="HHC170" s="137"/>
      <c r="HHD170" s="137"/>
      <c r="HHE170" s="137"/>
      <c r="HHF170" s="137"/>
      <c r="HHG170" s="137"/>
      <c r="HHH170" s="137"/>
      <c r="HHI170" s="137"/>
      <c r="HHJ170" s="137"/>
      <c r="HHK170" s="137"/>
      <c r="HHL170" s="137"/>
      <c r="HHM170" s="137"/>
      <c r="HHN170" s="137"/>
      <c r="HHO170" s="137"/>
      <c r="HHP170" s="137"/>
      <c r="HHQ170" s="137"/>
      <c r="HHR170" s="137"/>
      <c r="HHS170" s="137"/>
      <c r="HHT170" s="137"/>
      <c r="HHU170" s="137"/>
      <c r="HHV170" s="137"/>
      <c r="HHW170" s="137"/>
      <c r="HHX170" s="137"/>
      <c r="HHY170" s="137"/>
      <c r="HHZ170" s="137"/>
      <c r="HIA170" s="137"/>
      <c r="HIB170" s="137"/>
      <c r="HIC170" s="137"/>
      <c r="HID170" s="137"/>
      <c r="HIE170" s="137"/>
      <c r="HIF170" s="137"/>
      <c r="HIG170" s="137"/>
      <c r="HIH170" s="137"/>
      <c r="HII170" s="137"/>
      <c r="HIJ170" s="137"/>
      <c r="HIK170" s="137"/>
      <c r="HIL170" s="137"/>
      <c r="HIM170" s="137"/>
      <c r="HIN170" s="137"/>
      <c r="HIO170" s="137"/>
      <c r="HIP170" s="137"/>
      <c r="HIQ170" s="137"/>
      <c r="HIR170" s="137"/>
      <c r="HIS170" s="137"/>
      <c r="HIT170" s="137"/>
      <c r="HIU170" s="137"/>
      <c r="HIV170" s="137"/>
      <c r="HIW170" s="137"/>
      <c r="HIX170" s="137"/>
      <c r="HIY170" s="137"/>
      <c r="HIZ170" s="137"/>
      <c r="HJA170" s="137"/>
      <c r="HJB170" s="137"/>
      <c r="HJC170" s="137"/>
      <c r="HJD170" s="137"/>
      <c r="HJE170" s="137"/>
      <c r="HJF170" s="137"/>
      <c r="HJG170" s="137"/>
      <c r="HJH170" s="137"/>
      <c r="HJI170" s="137"/>
      <c r="HJJ170" s="137"/>
      <c r="HJK170" s="137"/>
      <c r="HJL170" s="137"/>
      <c r="HJM170" s="137"/>
      <c r="HJN170" s="137"/>
      <c r="HJO170" s="137"/>
      <c r="HJP170" s="137"/>
      <c r="HJQ170" s="137"/>
      <c r="HJR170" s="137"/>
      <c r="HJS170" s="137"/>
      <c r="HJT170" s="137"/>
      <c r="HJU170" s="137"/>
      <c r="HJV170" s="137"/>
      <c r="HJW170" s="137"/>
      <c r="HJX170" s="137"/>
      <c r="HJY170" s="137"/>
      <c r="HJZ170" s="137"/>
      <c r="HKA170" s="137"/>
      <c r="HKB170" s="137"/>
      <c r="HKC170" s="137"/>
      <c r="HKD170" s="137"/>
      <c r="HKE170" s="137"/>
      <c r="HKF170" s="137"/>
      <c r="HKG170" s="137"/>
      <c r="HKH170" s="137"/>
      <c r="HKI170" s="137"/>
      <c r="HKJ170" s="137"/>
      <c r="HKK170" s="137"/>
      <c r="HKL170" s="137"/>
      <c r="HKM170" s="137"/>
      <c r="HKN170" s="137"/>
      <c r="HKO170" s="137"/>
      <c r="HKP170" s="137"/>
      <c r="HKQ170" s="137"/>
      <c r="HKR170" s="137"/>
      <c r="HKS170" s="137"/>
      <c r="HKT170" s="137"/>
      <c r="HKU170" s="137"/>
      <c r="HKV170" s="137"/>
      <c r="HKW170" s="137"/>
      <c r="HKX170" s="137"/>
      <c r="HKY170" s="137"/>
      <c r="HKZ170" s="137"/>
      <c r="HLA170" s="137"/>
      <c r="HLB170" s="137"/>
      <c r="HLC170" s="137"/>
      <c r="HLD170" s="137"/>
      <c r="HLE170" s="137"/>
      <c r="HLF170" s="137"/>
      <c r="HLG170" s="137"/>
      <c r="HLH170" s="137"/>
      <c r="HLI170" s="137"/>
      <c r="HLJ170" s="137"/>
      <c r="HLK170" s="137"/>
      <c r="HLL170" s="137"/>
      <c r="HLM170" s="137"/>
      <c r="HLN170" s="137"/>
      <c r="HLO170" s="137"/>
      <c r="HLP170" s="137"/>
      <c r="HLQ170" s="137"/>
      <c r="HLR170" s="137"/>
      <c r="HLS170" s="137"/>
      <c r="HLT170" s="137"/>
      <c r="HLU170" s="137"/>
      <c r="HLV170" s="137"/>
      <c r="HLW170" s="137"/>
      <c r="HLX170" s="137"/>
      <c r="HLY170" s="137"/>
      <c r="HLZ170" s="137"/>
      <c r="HMA170" s="137"/>
      <c r="HMB170" s="137"/>
      <c r="HMC170" s="137"/>
      <c r="HMD170" s="137"/>
      <c r="HME170" s="137"/>
      <c r="HMF170" s="137"/>
      <c r="HMG170" s="137"/>
      <c r="HMH170" s="137"/>
      <c r="HMI170" s="137"/>
      <c r="HMJ170" s="137"/>
      <c r="HMK170" s="137"/>
      <c r="HML170" s="137"/>
      <c r="HMM170" s="137"/>
      <c r="HMN170" s="137"/>
      <c r="HMO170" s="137"/>
      <c r="HMP170" s="137"/>
      <c r="HMQ170" s="137"/>
      <c r="HMR170" s="137"/>
      <c r="HMS170" s="137"/>
      <c r="HMT170" s="137"/>
      <c r="HMU170" s="137"/>
      <c r="HMV170" s="137"/>
      <c r="HMW170" s="137"/>
      <c r="HMX170" s="137"/>
      <c r="HMY170" s="137"/>
      <c r="HMZ170" s="137"/>
      <c r="HNA170" s="137"/>
      <c r="HNB170" s="137"/>
      <c r="HNC170" s="137"/>
      <c r="HND170" s="137"/>
      <c r="HNE170" s="137"/>
      <c r="HNF170" s="137"/>
      <c r="HNG170" s="137"/>
      <c r="HNH170" s="137"/>
      <c r="HNI170" s="137"/>
      <c r="HNJ170" s="137"/>
      <c r="HNK170" s="137"/>
      <c r="HNL170" s="137"/>
      <c r="HNM170" s="137"/>
      <c r="HNN170" s="137"/>
      <c r="HNO170" s="137"/>
      <c r="HNP170" s="137"/>
      <c r="HNQ170" s="137"/>
      <c r="HNR170" s="137"/>
      <c r="HNS170" s="137"/>
      <c r="HNT170" s="137"/>
      <c r="HNU170" s="137"/>
      <c r="HNV170" s="137"/>
      <c r="HNW170" s="137"/>
      <c r="HNX170" s="137"/>
      <c r="HNY170" s="137"/>
      <c r="HNZ170" s="137"/>
      <c r="HOA170" s="137"/>
      <c r="HOB170" s="137"/>
      <c r="HOC170" s="137"/>
      <c r="HOD170" s="137"/>
      <c r="HOE170" s="137"/>
      <c r="HOF170" s="137"/>
      <c r="HOG170" s="137"/>
      <c r="HOH170" s="137"/>
      <c r="HOI170" s="137"/>
      <c r="HOJ170" s="137"/>
      <c r="HOK170" s="137"/>
      <c r="HOL170" s="137"/>
      <c r="HOM170" s="137"/>
      <c r="HON170" s="137"/>
      <c r="HOO170" s="137"/>
      <c r="HOP170" s="137"/>
      <c r="HOQ170" s="137"/>
      <c r="HOR170" s="137"/>
      <c r="HOS170" s="137"/>
      <c r="HOT170" s="137"/>
      <c r="HOU170" s="137"/>
      <c r="HOV170" s="137"/>
      <c r="HOW170" s="137"/>
      <c r="HOX170" s="137"/>
      <c r="HOY170" s="137"/>
      <c r="HOZ170" s="137"/>
      <c r="HPA170" s="137"/>
      <c r="HPB170" s="137"/>
      <c r="HPC170" s="137"/>
      <c r="HPD170" s="137"/>
      <c r="HPE170" s="137"/>
      <c r="HPF170" s="137"/>
      <c r="HPG170" s="137"/>
      <c r="HPH170" s="137"/>
      <c r="HPI170" s="137"/>
      <c r="HPJ170" s="137"/>
      <c r="HPK170" s="137"/>
      <c r="HPL170" s="137"/>
      <c r="HPM170" s="137"/>
      <c r="HPN170" s="137"/>
      <c r="HPO170" s="137"/>
      <c r="HPP170" s="137"/>
      <c r="HPQ170" s="137"/>
      <c r="HPR170" s="137"/>
      <c r="HPS170" s="137"/>
      <c r="HPT170" s="137"/>
      <c r="HPU170" s="137"/>
      <c r="HPV170" s="137"/>
      <c r="HPW170" s="137"/>
      <c r="HPX170" s="137"/>
      <c r="HPY170" s="137"/>
      <c r="HPZ170" s="137"/>
      <c r="HQA170" s="137"/>
      <c r="HQB170" s="137"/>
      <c r="HQC170" s="137"/>
      <c r="HQD170" s="137"/>
      <c r="HQE170" s="137"/>
      <c r="HQF170" s="137"/>
      <c r="HQG170" s="137"/>
      <c r="HQH170" s="137"/>
      <c r="HQI170" s="137"/>
      <c r="HQJ170" s="137"/>
      <c r="HQK170" s="137"/>
      <c r="HQL170" s="137"/>
      <c r="HQM170" s="137"/>
      <c r="HQN170" s="137"/>
      <c r="HQO170" s="137"/>
      <c r="HQP170" s="137"/>
      <c r="HQQ170" s="137"/>
      <c r="HQR170" s="137"/>
      <c r="HQS170" s="137"/>
      <c r="HQT170" s="137"/>
      <c r="HQU170" s="137"/>
      <c r="HQV170" s="137"/>
      <c r="HQW170" s="137"/>
      <c r="HQX170" s="137"/>
      <c r="HQY170" s="137"/>
      <c r="HQZ170" s="137"/>
      <c r="HRA170" s="137"/>
      <c r="HRB170" s="137"/>
      <c r="HRC170" s="137"/>
      <c r="HRD170" s="137"/>
      <c r="HRE170" s="137"/>
      <c r="HRF170" s="137"/>
      <c r="HRG170" s="137"/>
      <c r="HRH170" s="137"/>
      <c r="HRI170" s="137"/>
      <c r="HRJ170" s="137"/>
      <c r="HRK170" s="137"/>
      <c r="HRL170" s="137"/>
      <c r="HRM170" s="137"/>
      <c r="HRN170" s="137"/>
      <c r="HRO170" s="137"/>
      <c r="HRP170" s="137"/>
      <c r="HRQ170" s="137"/>
      <c r="HRR170" s="137"/>
      <c r="HRS170" s="137"/>
      <c r="HRT170" s="137"/>
      <c r="HRU170" s="137"/>
      <c r="HRV170" s="137"/>
      <c r="HRW170" s="137"/>
      <c r="HRX170" s="137"/>
      <c r="HRY170" s="137"/>
      <c r="HRZ170" s="137"/>
      <c r="HSA170" s="137"/>
      <c r="HSB170" s="137"/>
      <c r="HSC170" s="137"/>
      <c r="HSD170" s="137"/>
      <c r="HSE170" s="137"/>
      <c r="HSF170" s="137"/>
      <c r="HSG170" s="137"/>
      <c r="HSH170" s="137"/>
      <c r="HSI170" s="137"/>
      <c r="HSJ170" s="137"/>
      <c r="HSK170" s="137"/>
      <c r="HSL170" s="137"/>
      <c r="HSM170" s="137"/>
      <c r="HSN170" s="137"/>
      <c r="HSO170" s="137"/>
      <c r="HSP170" s="137"/>
      <c r="HSQ170" s="137"/>
      <c r="HSR170" s="137"/>
      <c r="HSS170" s="137"/>
      <c r="HST170" s="137"/>
      <c r="HSU170" s="137"/>
      <c r="HSV170" s="137"/>
      <c r="HSW170" s="137"/>
      <c r="HSX170" s="137"/>
      <c r="HSY170" s="137"/>
      <c r="HSZ170" s="137"/>
      <c r="HTA170" s="137"/>
      <c r="HTB170" s="137"/>
      <c r="HTC170" s="137"/>
      <c r="HTD170" s="137"/>
      <c r="HTE170" s="137"/>
      <c r="HTF170" s="137"/>
      <c r="HTG170" s="137"/>
      <c r="HTH170" s="137"/>
      <c r="HTI170" s="137"/>
      <c r="HTJ170" s="137"/>
      <c r="HTK170" s="137"/>
      <c r="HTL170" s="137"/>
      <c r="HTM170" s="137"/>
      <c r="HTN170" s="137"/>
      <c r="HTO170" s="137"/>
      <c r="HTP170" s="137"/>
      <c r="HTQ170" s="137"/>
      <c r="HTR170" s="137"/>
      <c r="HTS170" s="137"/>
      <c r="HTT170" s="137"/>
      <c r="HTU170" s="137"/>
      <c r="HTV170" s="137"/>
      <c r="HTW170" s="137"/>
      <c r="HTX170" s="137"/>
      <c r="HTY170" s="137"/>
      <c r="HTZ170" s="137"/>
      <c r="HUA170" s="137"/>
      <c r="HUB170" s="137"/>
      <c r="HUC170" s="137"/>
      <c r="HUD170" s="137"/>
      <c r="HUE170" s="137"/>
      <c r="HUF170" s="137"/>
      <c r="HUG170" s="137"/>
      <c r="HUH170" s="137"/>
      <c r="HUI170" s="137"/>
      <c r="HUJ170" s="137"/>
      <c r="HUK170" s="137"/>
      <c r="HUL170" s="137"/>
      <c r="HUM170" s="137"/>
      <c r="HUN170" s="137"/>
      <c r="HUO170" s="137"/>
      <c r="HUP170" s="137"/>
      <c r="HUQ170" s="137"/>
      <c r="HUR170" s="137"/>
      <c r="HUS170" s="137"/>
      <c r="HUT170" s="137"/>
      <c r="HUU170" s="137"/>
      <c r="HUV170" s="137"/>
      <c r="HUW170" s="137"/>
      <c r="HUX170" s="137"/>
      <c r="HUY170" s="137"/>
      <c r="HUZ170" s="137"/>
      <c r="HVA170" s="137"/>
      <c r="HVB170" s="137"/>
      <c r="HVC170" s="137"/>
      <c r="HVD170" s="137"/>
      <c r="HVE170" s="137"/>
      <c r="HVF170" s="137"/>
      <c r="HVG170" s="137"/>
      <c r="HVH170" s="137"/>
      <c r="HVI170" s="137"/>
      <c r="HVJ170" s="137"/>
      <c r="HVK170" s="137"/>
      <c r="HVL170" s="137"/>
      <c r="HVM170" s="137"/>
      <c r="HVN170" s="137"/>
      <c r="HVO170" s="137"/>
      <c r="HVP170" s="137"/>
      <c r="HVQ170" s="137"/>
      <c r="HVR170" s="137"/>
      <c r="HVS170" s="137"/>
      <c r="HVT170" s="137"/>
      <c r="HVU170" s="137"/>
      <c r="HVV170" s="137"/>
      <c r="HVW170" s="137"/>
      <c r="HVX170" s="137"/>
      <c r="HVY170" s="137"/>
      <c r="HVZ170" s="137"/>
      <c r="HWA170" s="137"/>
      <c r="HWB170" s="137"/>
      <c r="HWC170" s="137"/>
      <c r="HWD170" s="137"/>
      <c r="HWE170" s="137"/>
      <c r="HWF170" s="137"/>
      <c r="HWG170" s="137"/>
      <c r="HWH170" s="137"/>
      <c r="HWI170" s="137"/>
      <c r="HWJ170" s="137"/>
      <c r="HWK170" s="137"/>
      <c r="HWL170" s="137"/>
      <c r="HWM170" s="137"/>
      <c r="HWN170" s="137"/>
      <c r="HWO170" s="137"/>
      <c r="HWP170" s="137"/>
      <c r="HWQ170" s="137"/>
      <c r="HWR170" s="137"/>
      <c r="HWS170" s="137"/>
      <c r="HWT170" s="137"/>
      <c r="HWU170" s="137"/>
      <c r="HWV170" s="137"/>
      <c r="HWW170" s="137"/>
      <c r="HWX170" s="137"/>
      <c r="HWY170" s="137"/>
      <c r="HWZ170" s="137"/>
      <c r="HXA170" s="137"/>
      <c r="HXB170" s="137"/>
      <c r="HXC170" s="137"/>
      <c r="HXD170" s="137"/>
      <c r="HXE170" s="137"/>
      <c r="HXF170" s="137"/>
      <c r="HXG170" s="137"/>
      <c r="HXH170" s="137"/>
      <c r="HXI170" s="137"/>
      <c r="HXJ170" s="137"/>
      <c r="HXK170" s="137"/>
      <c r="HXL170" s="137"/>
      <c r="HXM170" s="137"/>
      <c r="HXN170" s="137"/>
      <c r="HXO170" s="137"/>
      <c r="HXP170" s="137"/>
      <c r="HXQ170" s="137"/>
      <c r="HXR170" s="137"/>
      <c r="HXS170" s="137"/>
      <c r="HXT170" s="137"/>
      <c r="HXU170" s="137"/>
      <c r="HXV170" s="137"/>
      <c r="HXW170" s="137"/>
      <c r="HXX170" s="137"/>
      <c r="HXY170" s="137"/>
      <c r="HXZ170" s="137"/>
      <c r="HYA170" s="137"/>
      <c r="HYB170" s="137"/>
      <c r="HYC170" s="137"/>
      <c r="HYD170" s="137"/>
      <c r="HYE170" s="137"/>
      <c r="HYF170" s="137"/>
      <c r="HYG170" s="137"/>
      <c r="HYH170" s="137"/>
      <c r="HYI170" s="137"/>
      <c r="HYJ170" s="137"/>
      <c r="HYK170" s="137"/>
      <c r="HYL170" s="137"/>
      <c r="HYM170" s="137"/>
      <c r="HYN170" s="137"/>
      <c r="HYO170" s="137"/>
      <c r="HYP170" s="137"/>
      <c r="HYQ170" s="137"/>
      <c r="HYR170" s="137"/>
      <c r="HYS170" s="137"/>
      <c r="HYT170" s="137"/>
      <c r="HYU170" s="137"/>
      <c r="HYV170" s="137"/>
      <c r="HYW170" s="137"/>
      <c r="HYX170" s="137"/>
      <c r="HYY170" s="137"/>
      <c r="HYZ170" s="137"/>
      <c r="HZA170" s="137"/>
      <c r="HZB170" s="137"/>
      <c r="HZC170" s="137"/>
      <c r="HZD170" s="137"/>
      <c r="HZE170" s="137"/>
      <c r="HZF170" s="137"/>
      <c r="HZG170" s="137"/>
      <c r="HZH170" s="137"/>
      <c r="HZI170" s="137"/>
      <c r="HZJ170" s="137"/>
      <c r="HZK170" s="137"/>
      <c r="HZL170" s="137"/>
      <c r="HZM170" s="137"/>
      <c r="HZN170" s="137"/>
      <c r="HZO170" s="137"/>
      <c r="HZP170" s="137"/>
      <c r="HZQ170" s="137"/>
      <c r="HZR170" s="137"/>
      <c r="HZS170" s="137"/>
      <c r="HZT170" s="137"/>
      <c r="HZU170" s="137"/>
      <c r="HZV170" s="137"/>
      <c r="HZW170" s="137"/>
      <c r="HZX170" s="137"/>
      <c r="HZY170" s="137"/>
      <c r="HZZ170" s="137"/>
      <c r="IAA170" s="137"/>
      <c r="IAB170" s="137"/>
      <c r="IAC170" s="137"/>
      <c r="IAD170" s="137"/>
      <c r="IAE170" s="137"/>
      <c r="IAF170" s="137"/>
      <c r="IAG170" s="137"/>
      <c r="IAH170" s="137"/>
      <c r="IAI170" s="137"/>
      <c r="IAJ170" s="137"/>
      <c r="IAK170" s="137"/>
      <c r="IAL170" s="137"/>
      <c r="IAM170" s="137"/>
      <c r="IAN170" s="137"/>
      <c r="IAO170" s="137"/>
      <c r="IAP170" s="137"/>
      <c r="IAQ170" s="137"/>
      <c r="IAR170" s="137"/>
      <c r="IAS170" s="137"/>
      <c r="IAT170" s="137"/>
      <c r="IAU170" s="137"/>
      <c r="IAV170" s="137"/>
      <c r="IAW170" s="137"/>
      <c r="IAX170" s="137"/>
      <c r="IAY170" s="137"/>
      <c r="IAZ170" s="137"/>
      <c r="IBA170" s="137"/>
      <c r="IBB170" s="137"/>
      <c r="IBC170" s="137"/>
      <c r="IBD170" s="137"/>
      <c r="IBE170" s="137"/>
      <c r="IBF170" s="137"/>
      <c r="IBG170" s="137"/>
      <c r="IBH170" s="137"/>
      <c r="IBI170" s="137"/>
      <c r="IBJ170" s="137"/>
      <c r="IBK170" s="137"/>
      <c r="IBL170" s="137"/>
      <c r="IBM170" s="137"/>
      <c r="IBN170" s="137"/>
      <c r="IBO170" s="137"/>
      <c r="IBP170" s="137"/>
      <c r="IBQ170" s="137"/>
      <c r="IBR170" s="137"/>
      <c r="IBS170" s="137"/>
      <c r="IBT170" s="137"/>
      <c r="IBU170" s="137"/>
      <c r="IBV170" s="137"/>
      <c r="IBW170" s="137"/>
      <c r="IBX170" s="137"/>
      <c r="IBY170" s="137"/>
      <c r="IBZ170" s="137"/>
      <c r="ICA170" s="137"/>
      <c r="ICB170" s="137"/>
      <c r="ICC170" s="137"/>
      <c r="ICD170" s="137"/>
      <c r="ICE170" s="137"/>
      <c r="ICF170" s="137"/>
      <c r="ICG170" s="137"/>
      <c r="ICH170" s="137"/>
      <c r="ICI170" s="137"/>
      <c r="ICJ170" s="137"/>
      <c r="ICK170" s="137"/>
      <c r="ICL170" s="137"/>
      <c r="ICM170" s="137"/>
      <c r="ICN170" s="137"/>
      <c r="ICO170" s="137"/>
      <c r="ICP170" s="137"/>
      <c r="ICQ170" s="137"/>
      <c r="ICR170" s="137"/>
      <c r="ICS170" s="137"/>
      <c r="ICT170" s="137"/>
      <c r="ICU170" s="137"/>
      <c r="ICV170" s="137"/>
      <c r="ICW170" s="137"/>
      <c r="ICX170" s="137"/>
      <c r="ICY170" s="137"/>
      <c r="ICZ170" s="137"/>
      <c r="IDA170" s="137"/>
      <c r="IDB170" s="137"/>
      <c r="IDC170" s="137"/>
      <c r="IDD170" s="137"/>
      <c r="IDE170" s="137"/>
      <c r="IDF170" s="137"/>
      <c r="IDG170" s="137"/>
      <c r="IDH170" s="137"/>
      <c r="IDI170" s="137"/>
      <c r="IDJ170" s="137"/>
      <c r="IDK170" s="137"/>
      <c r="IDL170" s="137"/>
      <c r="IDM170" s="137"/>
      <c r="IDN170" s="137"/>
      <c r="IDO170" s="137"/>
      <c r="IDP170" s="137"/>
      <c r="IDQ170" s="137"/>
      <c r="IDR170" s="137"/>
      <c r="IDS170" s="137"/>
      <c r="IDT170" s="137"/>
      <c r="IDU170" s="137"/>
      <c r="IDV170" s="137"/>
      <c r="IDW170" s="137"/>
      <c r="IDX170" s="137"/>
      <c r="IDY170" s="137"/>
      <c r="IDZ170" s="137"/>
      <c r="IEA170" s="137"/>
      <c r="IEB170" s="137"/>
      <c r="IEC170" s="137"/>
      <c r="IED170" s="137"/>
      <c r="IEE170" s="137"/>
      <c r="IEF170" s="137"/>
      <c r="IEG170" s="137"/>
      <c r="IEH170" s="137"/>
      <c r="IEI170" s="137"/>
      <c r="IEJ170" s="137"/>
      <c r="IEK170" s="137"/>
      <c r="IEL170" s="137"/>
      <c r="IEM170" s="137"/>
      <c r="IEN170" s="137"/>
      <c r="IEO170" s="137"/>
      <c r="IEP170" s="137"/>
      <c r="IEQ170" s="137"/>
      <c r="IER170" s="137"/>
      <c r="IES170" s="137"/>
      <c r="IET170" s="137"/>
      <c r="IEU170" s="137"/>
      <c r="IEV170" s="137"/>
      <c r="IEW170" s="137"/>
      <c r="IEX170" s="137"/>
      <c r="IEY170" s="137"/>
      <c r="IEZ170" s="137"/>
      <c r="IFA170" s="137"/>
      <c r="IFB170" s="137"/>
      <c r="IFC170" s="137"/>
      <c r="IFD170" s="137"/>
      <c r="IFE170" s="137"/>
      <c r="IFF170" s="137"/>
      <c r="IFG170" s="137"/>
      <c r="IFH170" s="137"/>
      <c r="IFI170" s="137"/>
      <c r="IFJ170" s="137"/>
      <c r="IFK170" s="137"/>
      <c r="IFL170" s="137"/>
      <c r="IFM170" s="137"/>
      <c r="IFN170" s="137"/>
      <c r="IFO170" s="137"/>
      <c r="IFP170" s="137"/>
      <c r="IFQ170" s="137"/>
      <c r="IFR170" s="137"/>
      <c r="IFS170" s="137"/>
      <c r="IFT170" s="137"/>
      <c r="IFU170" s="137"/>
      <c r="IFV170" s="137"/>
      <c r="IFW170" s="137"/>
      <c r="IFX170" s="137"/>
      <c r="IFY170" s="137"/>
      <c r="IFZ170" s="137"/>
      <c r="IGA170" s="137"/>
      <c r="IGB170" s="137"/>
      <c r="IGC170" s="137"/>
      <c r="IGD170" s="137"/>
      <c r="IGE170" s="137"/>
      <c r="IGF170" s="137"/>
      <c r="IGG170" s="137"/>
      <c r="IGH170" s="137"/>
      <c r="IGI170" s="137"/>
      <c r="IGJ170" s="137"/>
      <c r="IGK170" s="137"/>
      <c r="IGL170" s="137"/>
      <c r="IGM170" s="137"/>
      <c r="IGN170" s="137"/>
      <c r="IGO170" s="137"/>
      <c r="IGP170" s="137"/>
      <c r="IGQ170" s="137"/>
      <c r="IGR170" s="137"/>
      <c r="IGS170" s="137"/>
      <c r="IGT170" s="137"/>
      <c r="IGU170" s="137"/>
      <c r="IGV170" s="137"/>
      <c r="IGW170" s="137"/>
      <c r="IGX170" s="137"/>
      <c r="IGY170" s="137"/>
      <c r="IGZ170" s="137"/>
      <c r="IHA170" s="137"/>
      <c r="IHB170" s="137"/>
      <c r="IHC170" s="137"/>
      <c r="IHD170" s="137"/>
      <c r="IHE170" s="137"/>
      <c r="IHF170" s="137"/>
      <c r="IHG170" s="137"/>
      <c r="IHH170" s="137"/>
      <c r="IHI170" s="137"/>
      <c r="IHJ170" s="137"/>
      <c r="IHK170" s="137"/>
      <c r="IHL170" s="137"/>
      <c r="IHM170" s="137"/>
      <c r="IHN170" s="137"/>
      <c r="IHO170" s="137"/>
      <c r="IHP170" s="137"/>
      <c r="IHQ170" s="137"/>
      <c r="IHR170" s="137"/>
      <c r="IHS170" s="137"/>
      <c r="IHT170" s="137"/>
      <c r="IHU170" s="137"/>
      <c r="IHV170" s="137"/>
      <c r="IHW170" s="137"/>
      <c r="IHX170" s="137"/>
      <c r="IHY170" s="137"/>
      <c r="IHZ170" s="137"/>
      <c r="IIA170" s="137"/>
      <c r="IIB170" s="137"/>
      <c r="IIC170" s="137"/>
      <c r="IID170" s="137"/>
      <c r="IIE170" s="137"/>
      <c r="IIF170" s="137"/>
      <c r="IIG170" s="137"/>
      <c r="IIH170" s="137"/>
      <c r="III170" s="137"/>
      <c r="IIJ170" s="137"/>
      <c r="IIK170" s="137"/>
      <c r="IIL170" s="137"/>
      <c r="IIM170" s="137"/>
      <c r="IIN170" s="137"/>
      <c r="IIO170" s="137"/>
      <c r="IIP170" s="137"/>
      <c r="IIQ170" s="137"/>
      <c r="IIR170" s="137"/>
      <c r="IIS170" s="137"/>
      <c r="IIT170" s="137"/>
      <c r="IIU170" s="137"/>
      <c r="IIV170" s="137"/>
      <c r="IIW170" s="137"/>
      <c r="IIX170" s="137"/>
      <c r="IIY170" s="137"/>
      <c r="IIZ170" s="137"/>
      <c r="IJA170" s="137"/>
      <c r="IJB170" s="137"/>
      <c r="IJC170" s="137"/>
      <c r="IJD170" s="137"/>
      <c r="IJE170" s="137"/>
      <c r="IJF170" s="137"/>
      <c r="IJG170" s="137"/>
      <c r="IJH170" s="137"/>
      <c r="IJI170" s="137"/>
      <c r="IJJ170" s="137"/>
      <c r="IJK170" s="137"/>
      <c r="IJL170" s="137"/>
      <c r="IJM170" s="137"/>
      <c r="IJN170" s="137"/>
      <c r="IJO170" s="137"/>
      <c r="IJP170" s="137"/>
      <c r="IJQ170" s="137"/>
      <c r="IJR170" s="137"/>
      <c r="IJS170" s="137"/>
      <c r="IJT170" s="137"/>
      <c r="IJU170" s="137"/>
      <c r="IJV170" s="137"/>
      <c r="IJW170" s="137"/>
      <c r="IJX170" s="137"/>
      <c r="IJY170" s="137"/>
      <c r="IJZ170" s="137"/>
      <c r="IKA170" s="137"/>
      <c r="IKB170" s="137"/>
      <c r="IKC170" s="137"/>
      <c r="IKD170" s="137"/>
      <c r="IKE170" s="137"/>
      <c r="IKF170" s="137"/>
      <c r="IKG170" s="137"/>
      <c r="IKH170" s="137"/>
      <c r="IKI170" s="137"/>
      <c r="IKJ170" s="137"/>
      <c r="IKK170" s="137"/>
      <c r="IKL170" s="137"/>
      <c r="IKM170" s="137"/>
      <c r="IKN170" s="137"/>
      <c r="IKO170" s="137"/>
      <c r="IKP170" s="137"/>
      <c r="IKQ170" s="137"/>
      <c r="IKR170" s="137"/>
      <c r="IKS170" s="137"/>
      <c r="IKT170" s="137"/>
      <c r="IKU170" s="137"/>
      <c r="IKV170" s="137"/>
      <c r="IKW170" s="137"/>
      <c r="IKX170" s="137"/>
      <c r="IKY170" s="137"/>
      <c r="IKZ170" s="137"/>
      <c r="ILA170" s="137"/>
      <c r="ILB170" s="137"/>
      <c r="ILC170" s="137"/>
      <c r="ILD170" s="137"/>
      <c r="ILE170" s="137"/>
      <c r="ILF170" s="137"/>
      <c r="ILG170" s="137"/>
      <c r="ILH170" s="137"/>
      <c r="ILI170" s="137"/>
      <c r="ILJ170" s="137"/>
      <c r="ILK170" s="137"/>
      <c r="ILL170" s="137"/>
      <c r="ILM170" s="137"/>
      <c r="ILN170" s="137"/>
      <c r="ILO170" s="137"/>
      <c r="ILP170" s="137"/>
      <c r="ILQ170" s="137"/>
      <c r="ILR170" s="137"/>
      <c r="ILS170" s="137"/>
      <c r="ILT170" s="137"/>
      <c r="ILU170" s="137"/>
      <c r="ILV170" s="137"/>
      <c r="ILW170" s="137"/>
      <c r="ILX170" s="137"/>
      <c r="ILY170" s="137"/>
      <c r="ILZ170" s="137"/>
      <c r="IMA170" s="137"/>
      <c r="IMB170" s="137"/>
      <c r="IMC170" s="137"/>
      <c r="IMD170" s="137"/>
      <c r="IME170" s="137"/>
      <c r="IMF170" s="137"/>
      <c r="IMG170" s="137"/>
      <c r="IMH170" s="137"/>
      <c r="IMI170" s="137"/>
      <c r="IMJ170" s="137"/>
      <c r="IMK170" s="137"/>
      <c r="IML170" s="137"/>
      <c r="IMM170" s="137"/>
      <c r="IMN170" s="137"/>
      <c r="IMO170" s="137"/>
      <c r="IMP170" s="137"/>
      <c r="IMQ170" s="137"/>
      <c r="IMR170" s="137"/>
      <c r="IMS170" s="137"/>
      <c r="IMT170" s="137"/>
      <c r="IMU170" s="137"/>
      <c r="IMV170" s="137"/>
      <c r="IMW170" s="137"/>
      <c r="IMX170" s="137"/>
      <c r="IMY170" s="137"/>
      <c r="IMZ170" s="137"/>
      <c r="INA170" s="137"/>
      <c r="INB170" s="137"/>
      <c r="INC170" s="137"/>
      <c r="IND170" s="137"/>
      <c r="INE170" s="137"/>
      <c r="INF170" s="137"/>
      <c r="ING170" s="137"/>
      <c r="INH170" s="137"/>
      <c r="INI170" s="137"/>
      <c r="INJ170" s="137"/>
      <c r="INK170" s="137"/>
      <c r="INL170" s="137"/>
      <c r="INM170" s="137"/>
      <c r="INN170" s="137"/>
      <c r="INO170" s="137"/>
      <c r="INP170" s="137"/>
      <c r="INQ170" s="137"/>
      <c r="INR170" s="137"/>
      <c r="INS170" s="137"/>
      <c r="INT170" s="137"/>
      <c r="INU170" s="137"/>
      <c r="INV170" s="137"/>
      <c r="INW170" s="137"/>
      <c r="INX170" s="137"/>
      <c r="INY170" s="137"/>
      <c r="INZ170" s="137"/>
      <c r="IOA170" s="137"/>
      <c r="IOB170" s="137"/>
      <c r="IOC170" s="137"/>
      <c r="IOD170" s="137"/>
      <c r="IOE170" s="137"/>
      <c r="IOF170" s="137"/>
      <c r="IOG170" s="137"/>
      <c r="IOH170" s="137"/>
      <c r="IOI170" s="137"/>
      <c r="IOJ170" s="137"/>
      <c r="IOK170" s="137"/>
      <c r="IOL170" s="137"/>
      <c r="IOM170" s="137"/>
      <c r="ION170" s="137"/>
      <c r="IOO170" s="137"/>
      <c r="IOP170" s="137"/>
      <c r="IOQ170" s="137"/>
      <c r="IOR170" s="137"/>
      <c r="IOS170" s="137"/>
      <c r="IOT170" s="137"/>
      <c r="IOU170" s="137"/>
      <c r="IOV170" s="137"/>
      <c r="IOW170" s="137"/>
      <c r="IOX170" s="137"/>
      <c r="IOY170" s="137"/>
      <c r="IOZ170" s="137"/>
      <c r="IPA170" s="137"/>
      <c r="IPB170" s="137"/>
      <c r="IPC170" s="137"/>
      <c r="IPD170" s="137"/>
      <c r="IPE170" s="137"/>
      <c r="IPF170" s="137"/>
      <c r="IPG170" s="137"/>
      <c r="IPH170" s="137"/>
      <c r="IPI170" s="137"/>
      <c r="IPJ170" s="137"/>
      <c r="IPK170" s="137"/>
      <c r="IPL170" s="137"/>
      <c r="IPM170" s="137"/>
      <c r="IPN170" s="137"/>
      <c r="IPO170" s="137"/>
      <c r="IPP170" s="137"/>
      <c r="IPQ170" s="137"/>
      <c r="IPR170" s="137"/>
      <c r="IPS170" s="137"/>
      <c r="IPT170" s="137"/>
      <c r="IPU170" s="137"/>
      <c r="IPV170" s="137"/>
      <c r="IPW170" s="137"/>
      <c r="IPX170" s="137"/>
      <c r="IPY170" s="137"/>
      <c r="IPZ170" s="137"/>
      <c r="IQA170" s="137"/>
      <c r="IQB170" s="137"/>
      <c r="IQC170" s="137"/>
      <c r="IQD170" s="137"/>
      <c r="IQE170" s="137"/>
      <c r="IQF170" s="137"/>
      <c r="IQG170" s="137"/>
      <c r="IQH170" s="137"/>
      <c r="IQI170" s="137"/>
      <c r="IQJ170" s="137"/>
      <c r="IQK170" s="137"/>
      <c r="IQL170" s="137"/>
      <c r="IQM170" s="137"/>
      <c r="IQN170" s="137"/>
      <c r="IQO170" s="137"/>
      <c r="IQP170" s="137"/>
      <c r="IQQ170" s="137"/>
      <c r="IQR170" s="137"/>
      <c r="IQS170" s="137"/>
      <c r="IQT170" s="137"/>
      <c r="IQU170" s="137"/>
      <c r="IQV170" s="137"/>
      <c r="IQW170" s="137"/>
      <c r="IQX170" s="137"/>
      <c r="IQY170" s="137"/>
      <c r="IQZ170" s="137"/>
      <c r="IRA170" s="137"/>
      <c r="IRB170" s="137"/>
      <c r="IRC170" s="137"/>
      <c r="IRD170" s="137"/>
      <c r="IRE170" s="137"/>
      <c r="IRF170" s="137"/>
      <c r="IRG170" s="137"/>
      <c r="IRH170" s="137"/>
      <c r="IRI170" s="137"/>
      <c r="IRJ170" s="137"/>
      <c r="IRK170" s="137"/>
      <c r="IRL170" s="137"/>
      <c r="IRM170" s="137"/>
      <c r="IRN170" s="137"/>
      <c r="IRO170" s="137"/>
      <c r="IRP170" s="137"/>
      <c r="IRQ170" s="137"/>
      <c r="IRR170" s="137"/>
      <c r="IRS170" s="137"/>
      <c r="IRT170" s="137"/>
      <c r="IRU170" s="137"/>
      <c r="IRV170" s="137"/>
      <c r="IRW170" s="137"/>
      <c r="IRX170" s="137"/>
      <c r="IRY170" s="137"/>
      <c r="IRZ170" s="137"/>
      <c r="ISA170" s="137"/>
      <c r="ISB170" s="137"/>
      <c r="ISC170" s="137"/>
      <c r="ISD170" s="137"/>
      <c r="ISE170" s="137"/>
      <c r="ISF170" s="137"/>
      <c r="ISG170" s="137"/>
      <c r="ISH170" s="137"/>
      <c r="ISI170" s="137"/>
      <c r="ISJ170" s="137"/>
      <c r="ISK170" s="137"/>
      <c r="ISL170" s="137"/>
      <c r="ISM170" s="137"/>
      <c r="ISN170" s="137"/>
      <c r="ISO170" s="137"/>
      <c r="ISP170" s="137"/>
      <c r="ISQ170" s="137"/>
      <c r="ISR170" s="137"/>
      <c r="ISS170" s="137"/>
      <c r="IST170" s="137"/>
      <c r="ISU170" s="137"/>
      <c r="ISV170" s="137"/>
      <c r="ISW170" s="137"/>
      <c r="ISX170" s="137"/>
      <c r="ISY170" s="137"/>
      <c r="ISZ170" s="137"/>
      <c r="ITA170" s="137"/>
      <c r="ITB170" s="137"/>
      <c r="ITC170" s="137"/>
      <c r="ITD170" s="137"/>
      <c r="ITE170" s="137"/>
      <c r="ITF170" s="137"/>
      <c r="ITG170" s="137"/>
      <c r="ITH170" s="137"/>
      <c r="ITI170" s="137"/>
      <c r="ITJ170" s="137"/>
      <c r="ITK170" s="137"/>
      <c r="ITL170" s="137"/>
      <c r="ITM170" s="137"/>
      <c r="ITN170" s="137"/>
      <c r="ITO170" s="137"/>
      <c r="ITP170" s="137"/>
      <c r="ITQ170" s="137"/>
      <c r="ITR170" s="137"/>
      <c r="ITS170" s="137"/>
      <c r="ITT170" s="137"/>
      <c r="ITU170" s="137"/>
      <c r="ITV170" s="137"/>
      <c r="ITW170" s="137"/>
      <c r="ITX170" s="137"/>
      <c r="ITY170" s="137"/>
      <c r="ITZ170" s="137"/>
      <c r="IUA170" s="137"/>
      <c r="IUB170" s="137"/>
      <c r="IUC170" s="137"/>
      <c r="IUD170" s="137"/>
      <c r="IUE170" s="137"/>
      <c r="IUF170" s="137"/>
      <c r="IUG170" s="137"/>
      <c r="IUH170" s="137"/>
      <c r="IUI170" s="137"/>
      <c r="IUJ170" s="137"/>
      <c r="IUK170" s="137"/>
      <c r="IUL170" s="137"/>
      <c r="IUM170" s="137"/>
      <c r="IUN170" s="137"/>
      <c r="IUO170" s="137"/>
      <c r="IUP170" s="137"/>
      <c r="IUQ170" s="137"/>
      <c r="IUR170" s="137"/>
      <c r="IUS170" s="137"/>
      <c r="IUT170" s="137"/>
      <c r="IUU170" s="137"/>
      <c r="IUV170" s="137"/>
      <c r="IUW170" s="137"/>
      <c r="IUX170" s="137"/>
      <c r="IUY170" s="137"/>
      <c r="IUZ170" s="137"/>
      <c r="IVA170" s="137"/>
      <c r="IVB170" s="137"/>
      <c r="IVC170" s="137"/>
      <c r="IVD170" s="137"/>
      <c r="IVE170" s="137"/>
      <c r="IVF170" s="137"/>
      <c r="IVG170" s="137"/>
      <c r="IVH170" s="137"/>
      <c r="IVI170" s="137"/>
      <c r="IVJ170" s="137"/>
      <c r="IVK170" s="137"/>
      <c r="IVL170" s="137"/>
      <c r="IVM170" s="137"/>
      <c r="IVN170" s="137"/>
      <c r="IVO170" s="137"/>
      <c r="IVP170" s="137"/>
      <c r="IVQ170" s="137"/>
      <c r="IVR170" s="137"/>
      <c r="IVS170" s="137"/>
      <c r="IVT170" s="137"/>
      <c r="IVU170" s="137"/>
      <c r="IVV170" s="137"/>
      <c r="IVW170" s="137"/>
      <c r="IVX170" s="137"/>
      <c r="IVY170" s="137"/>
      <c r="IVZ170" s="137"/>
      <c r="IWA170" s="137"/>
      <c r="IWB170" s="137"/>
      <c r="IWC170" s="137"/>
      <c r="IWD170" s="137"/>
      <c r="IWE170" s="137"/>
      <c r="IWF170" s="137"/>
      <c r="IWG170" s="137"/>
      <c r="IWH170" s="137"/>
      <c r="IWI170" s="137"/>
      <c r="IWJ170" s="137"/>
      <c r="IWK170" s="137"/>
      <c r="IWL170" s="137"/>
      <c r="IWM170" s="137"/>
      <c r="IWN170" s="137"/>
      <c r="IWO170" s="137"/>
      <c r="IWP170" s="137"/>
      <c r="IWQ170" s="137"/>
      <c r="IWR170" s="137"/>
      <c r="IWS170" s="137"/>
      <c r="IWT170" s="137"/>
      <c r="IWU170" s="137"/>
      <c r="IWV170" s="137"/>
      <c r="IWW170" s="137"/>
      <c r="IWX170" s="137"/>
      <c r="IWY170" s="137"/>
      <c r="IWZ170" s="137"/>
      <c r="IXA170" s="137"/>
      <c r="IXB170" s="137"/>
      <c r="IXC170" s="137"/>
      <c r="IXD170" s="137"/>
      <c r="IXE170" s="137"/>
      <c r="IXF170" s="137"/>
      <c r="IXG170" s="137"/>
      <c r="IXH170" s="137"/>
      <c r="IXI170" s="137"/>
      <c r="IXJ170" s="137"/>
      <c r="IXK170" s="137"/>
      <c r="IXL170" s="137"/>
      <c r="IXM170" s="137"/>
      <c r="IXN170" s="137"/>
      <c r="IXO170" s="137"/>
      <c r="IXP170" s="137"/>
      <c r="IXQ170" s="137"/>
      <c r="IXR170" s="137"/>
      <c r="IXS170" s="137"/>
      <c r="IXT170" s="137"/>
      <c r="IXU170" s="137"/>
      <c r="IXV170" s="137"/>
      <c r="IXW170" s="137"/>
      <c r="IXX170" s="137"/>
      <c r="IXY170" s="137"/>
      <c r="IXZ170" s="137"/>
      <c r="IYA170" s="137"/>
      <c r="IYB170" s="137"/>
      <c r="IYC170" s="137"/>
      <c r="IYD170" s="137"/>
      <c r="IYE170" s="137"/>
      <c r="IYF170" s="137"/>
      <c r="IYG170" s="137"/>
      <c r="IYH170" s="137"/>
      <c r="IYI170" s="137"/>
      <c r="IYJ170" s="137"/>
      <c r="IYK170" s="137"/>
      <c r="IYL170" s="137"/>
      <c r="IYM170" s="137"/>
      <c r="IYN170" s="137"/>
      <c r="IYO170" s="137"/>
      <c r="IYP170" s="137"/>
      <c r="IYQ170" s="137"/>
      <c r="IYR170" s="137"/>
      <c r="IYS170" s="137"/>
      <c r="IYT170" s="137"/>
      <c r="IYU170" s="137"/>
      <c r="IYV170" s="137"/>
      <c r="IYW170" s="137"/>
      <c r="IYX170" s="137"/>
      <c r="IYY170" s="137"/>
      <c r="IYZ170" s="137"/>
      <c r="IZA170" s="137"/>
      <c r="IZB170" s="137"/>
      <c r="IZC170" s="137"/>
      <c r="IZD170" s="137"/>
      <c r="IZE170" s="137"/>
      <c r="IZF170" s="137"/>
      <c r="IZG170" s="137"/>
      <c r="IZH170" s="137"/>
      <c r="IZI170" s="137"/>
      <c r="IZJ170" s="137"/>
      <c r="IZK170" s="137"/>
      <c r="IZL170" s="137"/>
      <c r="IZM170" s="137"/>
      <c r="IZN170" s="137"/>
      <c r="IZO170" s="137"/>
      <c r="IZP170" s="137"/>
      <c r="IZQ170" s="137"/>
      <c r="IZR170" s="137"/>
      <c r="IZS170" s="137"/>
      <c r="IZT170" s="137"/>
      <c r="IZU170" s="137"/>
      <c r="IZV170" s="137"/>
      <c r="IZW170" s="137"/>
      <c r="IZX170" s="137"/>
      <c r="IZY170" s="137"/>
      <c r="IZZ170" s="137"/>
      <c r="JAA170" s="137"/>
      <c r="JAB170" s="137"/>
      <c r="JAC170" s="137"/>
      <c r="JAD170" s="137"/>
      <c r="JAE170" s="137"/>
      <c r="JAF170" s="137"/>
      <c r="JAG170" s="137"/>
      <c r="JAH170" s="137"/>
      <c r="JAI170" s="137"/>
      <c r="JAJ170" s="137"/>
      <c r="JAK170" s="137"/>
      <c r="JAL170" s="137"/>
      <c r="JAM170" s="137"/>
      <c r="JAN170" s="137"/>
      <c r="JAO170" s="137"/>
      <c r="JAP170" s="137"/>
      <c r="JAQ170" s="137"/>
      <c r="JAR170" s="137"/>
      <c r="JAS170" s="137"/>
      <c r="JAT170" s="137"/>
      <c r="JAU170" s="137"/>
      <c r="JAV170" s="137"/>
      <c r="JAW170" s="137"/>
      <c r="JAX170" s="137"/>
      <c r="JAY170" s="137"/>
      <c r="JAZ170" s="137"/>
      <c r="JBA170" s="137"/>
      <c r="JBB170" s="137"/>
      <c r="JBC170" s="137"/>
      <c r="JBD170" s="137"/>
      <c r="JBE170" s="137"/>
      <c r="JBF170" s="137"/>
      <c r="JBG170" s="137"/>
      <c r="JBH170" s="137"/>
      <c r="JBI170" s="137"/>
      <c r="JBJ170" s="137"/>
      <c r="JBK170" s="137"/>
      <c r="JBL170" s="137"/>
      <c r="JBM170" s="137"/>
      <c r="JBN170" s="137"/>
      <c r="JBO170" s="137"/>
      <c r="JBP170" s="137"/>
      <c r="JBQ170" s="137"/>
      <c r="JBR170" s="137"/>
      <c r="JBS170" s="137"/>
      <c r="JBT170" s="137"/>
      <c r="JBU170" s="137"/>
      <c r="JBV170" s="137"/>
      <c r="JBW170" s="137"/>
      <c r="JBX170" s="137"/>
      <c r="JBY170" s="137"/>
      <c r="JBZ170" s="137"/>
      <c r="JCA170" s="137"/>
      <c r="JCB170" s="137"/>
      <c r="JCC170" s="137"/>
      <c r="JCD170" s="137"/>
      <c r="JCE170" s="137"/>
      <c r="JCF170" s="137"/>
      <c r="JCG170" s="137"/>
      <c r="JCH170" s="137"/>
      <c r="JCI170" s="137"/>
      <c r="JCJ170" s="137"/>
      <c r="JCK170" s="137"/>
      <c r="JCL170" s="137"/>
      <c r="JCM170" s="137"/>
      <c r="JCN170" s="137"/>
      <c r="JCO170" s="137"/>
      <c r="JCP170" s="137"/>
      <c r="JCQ170" s="137"/>
      <c r="JCR170" s="137"/>
      <c r="JCS170" s="137"/>
      <c r="JCT170" s="137"/>
      <c r="JCU170" s="137"/>
      <c r="JCV170" s="137"/>
      <c r="JCW170" s="137"/>
      <c r="JCX170" s="137"/>
      <c r="JCY170" s="137"/>
      <c r="JCZ170" s="137"/>
      <c r="JDA170" s="137"/>
      <c r="JDB170" s="137"/>
      <c r="JDC170" s="137"/>
      <c r="JDD170" s="137"/>
      <c r="JDE170" s="137"/>
      <c r="JDF170" s="137"/>
      <c r="JDG170" s="137"/>
      <c r="JDH170" s="137"/>
      <c r="JDI170" s="137"/>
      <c r="JDJ170" s="137"/>
      <c r="JDK170" s="137"/>
      <c r="JDL170" s="137"/>
      <c r="JDM170" s="137"/>
      <c r="JDN170" s="137"/>
      <c r="JDO170" s="137"/>
      <c r="JDP170" s="137"/>
      <c r="JDQ170" s="137"/>
      <c r="JDR170" s="137"/>
      <c r="JDS170" s="137"/>
      <c r="JDT170" s="137"/>
      <c r="JDU170" s="137"/>
      <c r="JDV170" s="137"/>
      <c r="JDW170" s="137"/>
      <c r="JDX170" s="137"/>
      <c r="JDY170" s="137"/>
      <c r="JDZ170" s="137"/>
      <c r="JEA170" s="137"/>
      <c r="JEB170" s="137"/>
      <c r="JEC170" s="137"/>
      <c r="JED170" s="137"/>
      <c r="JEE170" s="137"/>
      <c r="JEF170" s="137"/>
      <c r="JEG170" s="137"/>
      <c r="JEH170" s="137"/>
      <c r="JEI170" s="137"/>
      <c r="JEJ170" s="137"/>
      <c r="JEK170" s="137"/>
      <c r="JEL170" s="137"/>
      <c r="JEM170" s="137"/>
      <c r="JEN170" s="137"/>
      <c r="JEO170" s="137"/>
      <c r="JEP170" s="137"/>
      <c r="JEQ170" s="137"/>
      <c r="JER170" s="137"/>
      <c r="JES170" s="137"/>
      <c r="JET170" s="137"/>
      <c r="JEU170" s="137"/>
      <c r="JEV170" s="137"/>
      <c r="JEW170" s="137"/>
      <c r="JEX170" s="137"/>
      <c r="JEY170" s="137"/>
      <c r="JEZ170" s="137"/>
      <c r="JFA170" s="137"/>
      <c r="JFB170" s="137"/>
      <c r="JFC170" s="137"/>
      <c r="JFD170" s="137"/>
      <c r="JFE170" s="137"/>
      <c r="JFF170" s="137"/>
      <c r="JFG170" s="137"/>
      <c r="JFH170" s="137"/>
      <c r="JFI170" s="137"/>
      <c r="JFJ170" s="137"/>
      <c r="JFK170" s="137"/>
      <c r="JFL170" s="137"/>
      <c r="JFM170" s="137"/>
      <c r="JFN170" s="137"/>
      <c r="JFO170" s="137"/>
      <c r="JFP170" s="137"/>
      <c r="JFQ170" s="137"/>
      <c r="JFR170" s="137"/>
      <c r="JFS170" s="137"/>
      <c r="JFT170" s="137"/>
      <c r="JFU170" s="137"/>
      <c r="JFV170" s="137"/>
      <c r="JFW170" s="137"/>
      <c r="JFX170" s="137"/>
      <c r="JFY170" s="137"/>
      <c r="JFZ170" s="137"/>
      <c r="JGA170" s="137"/>
      <c r="JGB170" s="137"/>
      <c r="JGC170" s="137"/>
      <c r="JGD170" s="137"/>
      <c r="JGE170" s="137"/>
      <c r="JGF170" s="137"/>
      <c r="JGG170" s="137"/>
      <c r="JGH170" s="137"/>
      <c r="JGI170" s="137"/>
      <c r="JGJ170" s="137"/>
      <c r="JGK170" s="137"/>
      <c r="JGL170" s="137"/>
      <c r="JGM170" s="137"/>
      <c r="JGN170" s="137"/>
      <c r="JGO170" s="137"/>
      <c r="JGP170" s="137"/>
      <c r="JGQ170" s="137"/>
      <c r="JGR170" s="137"/>
      <c r="JGS170" s="137"/>
      <c r="JGT170" s="137"/>
      <c r="JGU170" s="137"/>
      <c r="JGV170" s="137"/>
      <c r="JGW170" s="137"/>
      <c r="JGX170" s="137"/>
      <c r="JGY170" s="137"/>
      <c r="JGZ170" s="137"/>
      <c r="JHA170" s="137"/>
      <c r="JHB170" s="137"/>
      <c r="JHC170" s="137"/>
      <c r="JHD170" s="137"/>
      <c r="JHE170" s="137"/>
      <c r="JHF170" s="137"/>
      <c r="JHG170" s="137"/>
      <c r="JHH170" s="137"/>
      <c r="JHI170" s="137"/>
      <c r="JHJ170" s="137"/>
      <c r="JHK170" s="137"/>
      <c r="JHL170" s="137"/>
      <c r="JHM170" s="137"/>
      <c r="JHN170" s="137"/>
      <c r="JHO170" s="137"/>
      <c r="JHP170" s="137"/>
      <c r="JHQ170" s="137"/>
      <c r="JHR170" s="137"/>
      <c r="JHS170" s="137"/>
      <c r="JHT170" s="137"/>
      <c r="JHU170" s="137"/>
      <c r="JHV170" s="137"/>
      <c r="JHW170" s="137"/>
      <c r="JHX170" s="137"/>
      <c r="JHY170" s="137"/>
      <c r="JHZ170" s="137"/>
      <c r="JIA170" s="137"/>
      <c r="JIB170" s="137"/>
      <c r="JIC170" s="137"/>
      <c r="JID170" s="137"/>
      <c r="JIE170" s="137"/>
      <c r="JIF170" s="137"/>
      <c r="JIG170" s="137"/>
      <c r="JIH170" s="137"/>
      <c r="JII170" s="137"/>
      <c r="JIJ170" s="137"/>
      <c r="JIK170" s="137"/>
      <c r="JIL170" s="137"/>
      <c r="JIM170" s="137"/>
      <c r="JIN170" s="137"/>
      <c r="JIO170" s="137"/>
      <c r="JIP170" s="137"/>
      <c r="JIQ170" s="137"/>
      <c r="JIR170" s="137"/>
      <c r="JIS170" s="137"/>
      <c r="JIT170" s="137"/>
      <c r="JIU170" s="137"/>
      <c r="JIV170" s="137"/>
      <c r="JIW170" s="137"/>
      <c r="JIX170" s="137"/>
      <c r="JIY170" s="137"/>
      <c r="JIZ170" s="137"/>
      <c r="JJA170" s="137"/>
      <c r="JJB170" s="137"/>
      <c r="JJC170" s="137"/>
      <c r="JJD170" s="137"/>
      <c r="JJE170" s="137"/>
      <c r="JJF170" s="137"/>
      <c r="JJG170" s="137"/>
      <c r="JJH170" s="137"/>
      <c r="JJI170" s="137"/>
      <c r="JJJ170" s="137"/>
      <c r="JJK170" s="137"/>
      <c r="JJL170" s="137"/>
      <c r="JJM170" s="137"/>
      <c r="JJN170" s="137"/>
      <c r="JJO170" s="137"/>
      <c r="JJP170" s="137"/>
      <c r="JJQ170" s="137"/>
      <c r="JJR170" s="137"/>
      <c r="JJS170" s="137"/>
      <c r="JJT170" s="137"/>
      <c r="JJU170" s="137"/>
      <c r="JJV170" s="137"/>
      <c r="JJW170" s="137"/>
      <c r="JJX170" s="137"/>
      <c r="JJY170" s="137"/>
      <c r="JJZ170" s="137"/>
      <c r="JKA170" s="137"/>
      <c r="JKB170" s="137"/>
      <c r="JKC170" s="137"/>
      <c r="JKD170" s="137"/>
      <c r="JKE170" s="137"/>
      <c r="JKF170" s="137"/>
      <c r="JKG170" s="137"/>
      <c r="JKH170" s="137"/>
      <c r="JKI170" s="137"/>
      <c r="JKJ170" s="137"/>
      <c r="JKK170" s="137"/>
      <c r="JKL170" s="137"/>
      <c r="JKM170" s="137"/>
      <c r="JKN170" s="137"/>
      <c r="JKO170" s="137"/>
      <c r="JKP170" s="137"/>
      <c r="JKQ170" s="137"/>
      <c r="JKR170" s="137"/>
      <c r="JKS170" s="137"/>
      <c r="JKT170" s="137"/>
      <c r="JKU170" s="137"/>
      <c r="JKV170" s="137"/>
      <c r="JKW170" s="137"/>
      <c r="JKX170" s="137"/>
      <c r="JKY170" s="137"/>
      <c r="JKZ170" s="137"/>
      <c r="JLA170" s="137"/>
      <c r="JLB170" s="137"/>
      <c r="JLC170" s="137"/>
      <c r="JLD170" s="137"/>
      <c r="JLE170" s="137"/>
      <c r="JLF170" s="137"/>
      <c r="JLG170" s="137"/>
      <c r="JLH170" s="137"/>
      <c r="JLI170" s="137"/>
      <c r="JLJ170" s="137"/>
      <c r="JLK170" s="137"/>
      <c r="JLL170" s="137"/>
      <c r="JLM170" s="137"/>
      <c r="JLN170" s="137"/>
      <c r="JLO170" s="137"/>
      <c r="JLP170" s="137"/>
      <c r="JLQ170" s="137"/>
      <c r="JLR170" s="137"/>
      <c r="JLS170" s="137"/>
      <c r="JLT170" s="137"/>
      <c r="JLU170" s="137"/>
      <c r="JLV170" s="137"/>
      <c r="JLW170" s="137"/>
      <c r="JLX170" s="137"/>
      <c r="JLY170" s="137"/>
      <c r="JLZ170" s="137"/>
      <c r="JMA170" s="137"/>
      <c r="JMB170" s="137"/>
      <c r="JMC170" s="137"/>
      <c r="JMD170" s="137"/>
      <c r="JME170" s="137"/>
      <c r="JMF170" s="137"/>
      <c r="JMG170" s="137"/>
      <c r="JMH170" s="137"/>
      <c r="JMI170" s="137"/>
      <c r="JMJ170" s="137"/>
      <c r="JMK170" s="137"/>
      <c r="JML170" s="137"/>
      <c r="JMM170" s="137"/>
      <c r="JMN170" s="137"/>
      <c r="JMO170" s="137"/>
      <c r="JMP170" s="137"/>
      <c r="JMQ170" s="137"/>
      <c r="JMR170" s="137"/>
      <c r="JMS170" s="137"/>
      <c r="JMT170" s="137"/>
      <c r="JMU170" s="137"/>
      <c r="JMV170" s="137"/>
      <c r="JMW170" s="137"/>
      <c r="JMX170" s="137"/>
      <c r="JMY170" s="137"/>
      <c r="JMZ170" s="137"/>
      <c r="JNA170" s="137"/>
      <c r="JNB170" s="137"/>
      <c r="JNC170" s="137"/>
      <c r="JND170" s="137"/>
      <c r="JNE170" s="137"/>
      <c r="JNF170" s="137"/>
      <c r="JNG170" s="137"/>
      <c r="JNH170" s="137"/>
      <c r="JNI170" s="137"/>
      <c r="JNJ170" s="137"/>
      <c r="JNK170" s="137"/>
      <c r="JNL170" s="137"/>
      <c r="JNM170" s="137"/>
      <c r="JNN170" s="137"/>
      <c r="JNO170" s="137"/>
      <c r="JNP170" s="137"/>
      <c r="JNQ170" s="137"/>
      <c r="JNR170" s="137"/>
      <c r="JNS170" s="137"/>
      <c r="JNT170" s="137"/>
      <c r="JNU170" s="137"/>
      <c r="JNV170" s="137"/>
      <c r="JNW170" s="137"/>
      <c r="JNX170" s="137"/>
      <c r="JNY170" s="137"/>
      <c r="JNZ170" s="137"/>
      <c r="JOA170" s="137"/>
      <c r="JOB170" s="137"/>
      <c r="JOC170" s="137"/>
      <c r="JOD170" s="137"/>
      <c r="JOE170" s="137"/>
      <c r="JOF170" s="137"/>
      <c r="JOG170" s="137"/>
      <c r="JOH170" s="137"/>
      <c r="JOI170" s="137"/>
      <c r="JOJ170" s="137"/>
      <c r="JOK170" s="137"/>
      <c r="JOL170" s="137"/>
      <c r="JOM170" s="137"/>
      <c r="JON170" s="137"/>
      <c r="JOO170" s="137"/>
      <c r="JOP170" s="137"/>
      <c r="JOQ170" s="137"/>
      <c r="JOR170" s="137"/>
      <c r="JOS170" s="137"/>
      <c r="JOT170" s="137"/>
      <c r="JOU170" s="137"/>
      <c r="JOV170" s="137"/>
      <c r="JOW170" s="137"/>
      <c r="JOX170" s="137"/>
      <c r="JOY170" s="137"/>
      <c r="JOZ170" s="137"/>
      <c r="JPA170" s="137"/>
      <c r="JPB170" s="137"/>
      <c r="JPC170" s="137"/>
      <c r="JPD170" s="137"/>
      <c r="JPE170" s="137"/>
      <c r="JPF170" s="137"/>
      <c r="JPG170" s="137"/>
      <c r="JPH170" s="137"/>
      <c r="JPI170" s="137"/>
      <c r="JPJ170" s="137"/>
      <c r="JPK170" s="137"/>
      <c r="JPL170" s="137"/>
      <c r="JPM170" s="137"/>
      <c r="JPN170" s="137"/>
      <c r="JPO170" s="137"/>
      <c r="JPP170" s="137"/>
      <c r="JPQ170" s="137"/>
      <c r="JPR170" s="137"/>
      <c r="JPS170" s="137"/>
      <c r="JPT170" s="137"/>
      <c r="JPU170" s="137"/>
      <c r="JPV170" s="137"/>
      <c r="JPW170" s="137"/>
      <c r="JPX170" s="137"/>
      <c r="JPY170" s="137"/>
      <c r="JPZ170" s="137"/>
      <c r="JQA170" s="137"/>
      <c r="JQB170" s="137"/>
      <c r="JQC170" s="137"/>
      <c r="JQD170" s="137"/>
      <c r="JQE170" s="137"/>
      <c r="JQF170" s="137"/>
      <c r="JQG170" s="137"/>
      <c r="JQH170" s="137"/>
      <c r="JQI170" s="137"/>
      <c r="JQJ170" s="137"/>
      <c r="JQK170" s="137"/>
      <c r="JQL170" s="137"/>
      <c r="JQM170" s="137"/>
      <c r="JQN170" s="137"/>
      <c r="JQO170" s="137"/>
      <c r="JQP170" s="137"/>
      <c r="JQQ170" s="137"/>
      <c r="JQR170" s="137"/>
      <c r="JQS170" s="137"/>
      <c r="JQT170" s="137"/>
      <c r="JQU170" s="137"/>
      <c r="JQV170" s="137"/>
      <c r="JQW170" s="137"/>
      <c r="JQX170" s="137"/>
      <c r="JQY170" s="137"/>
      <c r="JQZ170" s="137"/>
      <c r="JRA170" s="137"/>
      <c r="JRB170" s="137"/>
      <c r="JRC170" s="137"/>
      <c r="JRD170" s="137"/>
      <c r="JRE170" s="137"/>
      <c r="JRF170" s="137"/>
      <c r="JRG170" s="137"/>
      <c r="JRH170" s="137"/>
      <c r="JRI170" s="137"/>
      <c r="JRJ170" s="137"/>
      <c r="JRK170" s="137"/>
      <c r="JRL170" s="137"/>
      <c r="JRM170" s="137"/>
      <c r="JRN170" s="137"/>
      <c r="JRO170" s="137"/>
      <c r="JRP170" s="137"/>
      <c r="JRQ170" s="137"/>
      <c r="JRR170" s="137"/>
      <c r="JRS170" s="137"/>
      <c r="JRT170" s="137"/>
      <c r="JRU170" s="137"/>
      <c r="JRV170" s="137"/>
      <c r="JRW170" s="137"/>
      <c r="JRX170" s="137"/>
      <c r="JRY170" s="137"/>
      <c r="JRZ170" s="137"/>
      <c r="JSA170" s="137"/>
      <c r="JSB170" s="137"/>
      <c r="JSC170" s="137"/>
      <c r="JSD170" s="137"/>
      <c r="JSE170" s="137"/>
      <c r="JSF170" s="137"/>
      <c r="JSG170" s="137"/>
      <c r="JSH170" s="137"/>
      <c r="JSI170" s="137"/>
      <c r="JSJ170" s="137"/>
      <c r="JSK170" s="137"/>
      <c r="JSL170" s="137"/>
      <c r="JSM170" s="137"/>
      <c r="JSN170" s="137"/>
      <c r="JSO170" s="137"/>
      <c r="JSP170" s="137"/>
      <c r="JSQ170" s="137"/>
      <c r="JSR170" s="137"/>
      <c r="JSS170" s="137"/>
      <c r="JST170" s="137"/>
      <c r="JSU170" s="137"/>
      <c r="JSV170" s="137"/>
      <c r="JSW170" s="137"/>
      <c r="JSX170" s="137"/>
      <c r="JSY170" s="137"/>
      <c r="JSZ170" s="137"/>
      <c r="JTA170" s="137"/>
      <c r="JTB170" s="137"/>
      <c r="JTC170" s="137"/>
      <c r="JTD170" s="137"/>
      <c r="JTE170" s="137"/>
      <c r="JTF170" s="137"/>
      <c r="JTG170" s="137"/>
      <c r="JTH170" s="137"/>
      <c r="JTI170" s="137"/>
      <c r="JTJ170" s="137"/>
      <c r="JTK170" s="137"/>
      <c r="JTL170" s="137"/>
      <c r="JTM170" s="137"/>
      <c r="JTN170" s="137"/>
      <c r="JTO170" s="137"/>
      <c r="JTP170" s="137"/>
      <c r="JTQ170" s="137"/>
      <c r="JTR170" s="137"/>
      <c r="JTS170" s="137"/>
      <c r="JTT170" s="137"/>
      <c r="JTU170" s="137"/>
      <c r="JTV170" s="137"/>
      <c r="JTW170" s="137"/>
      <c r="JTX170" s="137"/>
      <c r="JTY170" s="137"/>
      <c r="JTZ170" s="137"/>
      <c r="JUA170" s="137"/>
      <c r="JUB170" s="137"/>
      <c r="JUC170" s="137"/>
      <c r="JUD170" s="137"/>
      <c r="JUE170" s="137"/>
      <c r="JUF170" s="137"/>
      <c r="JUG170" s="137"/>
      <c r="JUH170" s="137"/>
      <c r="JUI170" s="137"/>
      <c r="JUJ170" s="137"/>
      <c r="JUK170" s="137"/>
      <c r="JUL170" s="137"/>
      <c r="JUM170" s="137"/>
      <c r="JUN170" s="137"/>
      <c r="JUO170" s="137"/>
      <c r="JUP170" s="137"/>
      <c r="JUQ170" s="137"/>
      <c r="JUR170" s="137"/>
      <c r="JUS170" s="137"/>
      <c r="JUT170" s="137"/>
      <c r="JUU170" s="137"/>
      <c r="JUV170" s="137"/>
      <c r="JUW170" s="137"/>
      <c r="JUX170" s="137"/>
      <c r="JUY170" s="137"/>
      <c r="JUZ170" s="137"/>
      <c r="JVA170" s="137"/>
      <c r="JVB170" s="137"/>
      <c r="JVC170" s="137"/>
      <c r="JVD170" s="137"/>
      <c r="JVE170" s="137"/>
      <c r="JVF170" s="137"/>
      <c r="JVG170" s="137"/>
      <c r="JVH170" s="137"/>
      <c r="JVI170" s="137"/>
      <c r="JVJ170" s="137"/>
      <c r="JVK170" s="137"/>
      <c r="JVL170" s="137"/>
      <c r="JVM170" s="137"/>
      <c r="JVN170" s="137"/>
      <c r="JVO170" s="137"/>
      <c r="JVP170" s="137"/>
      <c r="JVQ170" s="137"/>
      <c r="JVR170" s="137"/>
      <c r="JVS170" s="137"/>
      <c r="JVT170" s="137"/>
      <c r="JVU170" s="137"/>
      <c r="JVV170" s="137"/>
      <c r="JVW170" s="137"/>
      <c r="JVX170" s="137"/>
      <c r="JVY170" s="137"/>
      <c r="JVZ170" s="137"/>
      <c r="JWA170" s="137"/>
      <c r="JWB170" s="137"/>
      <c r="JWC170" s="137"/>
      <c r="JWD170" s="137"/>
      <c r="JWE170" s="137"/>
      <c r="JWF170" s="137"/>
      <c r="JWG170" s="137"/>
      <c r="JWH170" s="137"/>
      <c r="JWI170" s="137"/>
      <c r="JWJ170" s="137"/>
      <c r="JWK170" s="137"/>
      <c r="JWL170" s="137"/>
      <c r="JWM170" s="137"/>
      <c r="JWN170" s="137"/>
      <c r="JWO170" s="137"/>
      <c r="JWP170" s="137"/>
      <c r="JWQ170" s="137"/>
      <c r="JWR170" s="137"/>
      <c r="JWS170" s="137"/>
      <c r="JWT170" s="137"/>
      <c r="JWU170" s="137"/>
      <c r="JWV170" s="137"/>
      <c r="JWW170" s="137"/>
      <c r="JWX170" s="137"/>
      <c r="JWY170" s="137"/>
      <c r="JWZ170" s="137"/>
      <c r="JXA170" s="137"/>
      <c r="JXB170" s="137"/>
      <c r="JXC170" s="137"/>
      <c r="JXD170" s="137"/>
      <c r="JXE170" s="137"/>
      <c r="JXF170" s="137"/>
      <c r="JXG170" s="137"/>
      <c r="JXH170" s="137"/>
      <c r="JXI170" s="137"/>
      <c r="JXJ170" s="137"/>
      <c r="JXK170" s="137"/>
      <c r="JXL170" s="137"/>
      <c r="JXM170" s="137"/>
      <c r="JXN170" s="137"/>
      <c r="JXO170" s="137"/>
      <c r="JXP170" s="137"/>
      <c r="JXQ170" s="137"/>
      <c r="JXR170" s="137"/>
      <c r="JXS170" s="137"/>
      <c r="JXT170" s="137"/>
      <c r="JXU170" s="137"/>
      <c r="JXV170" s="137"/>
      <c r="JXW170" s="137"/>
      <c r="JXX170" s="137"/>
      <c r="JXY170" s="137"/>
      <c r="JXZ170" s="137"/>
      <c r="JYA170" s="137"/>
      <c r="JYB170" s="137"/>
      <c r="JYC170" s="137"/>
      <c r="JYD170" s="137"/>
      <c r="JYE170" s="137"/>
      <c r="JYF170" s="137"/>
      <c r="JYG170" s="137"/>
      <c r="JYH170" s="137"/>
      <c r="JYI170" s="137"/>
      <c r="JYJ170" s="137"/>
      <c r="JYK170" s="137"/>
      <c r="JYL170" s="137"/>
      <c r="JYM170" s="137"/>
      <c r="JYN170" s="137"/>
      <c r="JYO170" s="137"/>
      <c r="JYP170" s="137"/>
      <c r="JYQ170" s="137"/>
      <c r="JYR170" s="137"/>
      <c r="JYS170" s="137"/>
      <c r="JYT170" s="137"/>
      <c r="JYU170" s="137"/>
      <c r="JYV170" s="137"/>
      <c r="JYW170" s="137"/>
      <c r="JYX170" s="137"/>
      <c r="JYY170" s="137"/>
      <c r="JYZ170" s="137"/>
      <c r="JZA170" s="137"/>
      <c r="JZB170" s="137"/>
      <c r="JZC170" s="137"/>
      <c r="JZD170" s="137"/>
      <c r="JZE170" s="137"/>
      <c r="JZF170" s="137"/>
      <c r="JZG170" s="137"/>
      <c r="JZH170" s="137"/>
      <c r="JZI170" s="137"/>
      <c r="JZJ170" s="137"/>
      <c r="JZK170" s="137"/>
      <c r="JZL170" s="137"/>
      <c r="JZM170" s="137"/>
      <c r="JZN170" s="137"/>
      <c r="JZO170" s="137"/>
      <c r="JZP170" s="137"/>
      <c r="JZQ170" s="137"/>
      <c r="JZR170" s="137"/>
      <c r="JZS170" s="137"/>
      <c r="JZT170" s="137"/>
      <c r="JZU170" s="137"/>
      <c r="JZV170" s="137"/>
      <c r="JZW170" s="137"/>
      <c r="JZX170" s="137"/>
      <c r="JZY170" s="137"/>
      <c r="JZZ170" s="137"/>
      <c r="KAA170" s="137"/>
      <c r="KAB170" s="137"/>
      <c r="KAC170" s="137"/>
      <c r="KAD170" s="137"/>
      <c r="KAE170" s="137"/>
      <c r="KAF170" s="137"/>
      <c r="KAG170" s="137"/>
      <c r="KAH170" s="137"/>
      <c r="KAI170" s="137"/>
      <c r="KAJ170" s="137"/>
      <c r="KAK170" s="137"/>
      <c r="KAL170" s="137"/>
      <c r="KAM170" s="137"/>
      <c r="KAN170" s="137"/>
      <c r="KAO170" s="137"/>
      <c r="KAP170" s="137"/>
      <c r="KAQ170" s="137"/>
      <c r="KAR170" s="137"/>
      <c r="KAS170" s="137"/>
      <c r="KAT170" s="137"/>
      <c r="KAU170" s="137"/>
      <c r="KAV170" s="137"/>
      <c r="KAW170" s="137"/>
      <c r="KAX170" s="137"/>
      <c r="KAY170" s="137"/>
      <c r="KAZ170" s="137"/>
      <c r="KBA170" s="137"/>
      <c r="KBB170" s="137"/>
      <c r="KBC170" s="137"/>
      <c r="KBD170" s="137"/>
      <c r="KBE170" s="137"/>
      <c r="KBF170" s="137"/>
      <c r="KBG170" s="137"/>
      <c r="KBH170" s="137"/>
      <c r="KBI170" s="137"/>
      <c r="KBJ170" s="137"/>
      <c r="KBK170" s="137"/>
      <c r="KBL170" s="137"/>
      <c r="KBM170" s="137"/>
      <c r="KBN170" s="137"/>
      <c r="KBO170" s="137"/>
      <c r="KBP170" s="137"/>
      <c r="KBQ170" s="137"/>
      <c r="KBR170" s="137"/>
      <c r="KBS170" s="137"/>
      <c r="KBT170" s="137"/>
      <c r="KBU170" s="137"/>
      <c r="KBV170" s="137"/>
      <c r="KBW170" s="137"/>
      <c r="KBX170" s="137"/>
      <c r="KBY170" s="137"/>
      <c r="KBZ170" s="137"/>
      <c r="KCA170" s="137"/>
      <c r="KCB170" s="137"/>
      <c r="KCC170" s="137"/>
      <c r="KCD170" s="137"/>
      <c r="KCE170" s="137"/>
      <c r="KCF170" s="137"/>
      <c r="KCG170" s="137"/>
      <c r="KCH170" s="137"/>
      <c r="KCI170" s="137"/>
      <c r="KCJ170" s="137"/>
      <c r="KCK170" s="137"/>
      <c r="KCL170" s="137"/>
      <c r="KCM170" s="137"/>
      <c r="KCN170" s="137"/>
      <c r="KCO170" s="137"/>
      <c r="KCP170" s="137"/>
      <c r="KCQ170" s="137"/>
      <c r="KCR170" s="137"/>
      <c r="KCS170" s="137"/>
      <c r="KCT170" s="137"/>
      <c r="KCU170" s="137"/>
      <c r="KCV170" s="137"/>
      <c r="KCW170" s="137"/>
      <c r="KCX170" s="137"/>
      <c r="KCY170" s="137"/>
      <c r="KCZ170" s="137"/>
      <c r="KDA170" s="137"/>
      <c r="KDB170" s="137"/>
      <c r="KDC170" s="137"/>
      <c r="KDD170" s="137"/>
      <c r="KDE170" s="137"/>
      <c r="KDF170" s="137"/>
      <c r="KDG170" s="137"/>
      <c r="KDH170" s="137"/>
      <c r="KDI170" s="137"/>
      <c r="KDJ170" s="137"/>
      <c r="KDK170" s="137"/>
      <c r="KDL170" s="137"/>
      <c r="KDM170" s="137"/>
      <c r="KDN170" s="137"/>
      <c r="KDO170" s="137"/>
      <c r="KDP170" s="137"/>
      <c r="KDQ170" s="137"/>
      <c r="KDR170" s="137"/>
      <c r="KDS170" s="137"/>
      <c r="KDT170" s="137"/>
      <c r="KDU170" s="137"/>
      <c r="KDV170" s="137"/>
      <c r="KDW170" s="137"/>
      <c r="KDX170" s="137"/>
      <c r="KDY170" s="137"/>
      <c r="KDZ170" s="137"/>
      <c r="KEA170" s="137"/>
      <c r="KEB170" s="137"/>
      <c r="KEC170" s="137"/>
      <c r="KED170" s="137"/>
      <c r="KEE170" s="137"/>
      <c r="KEF170" s="137"/>
      <c r="KEG170" s="137"/>
      <c r="KEH170" s="137"/>
      <c r="KEI170" s="137"/>
      <c r="KEJ170" s="137"/>
      <c r="KEK170" s="137"/>
      <c r="KEL170" s="137"/>
      <c r="KEM170" s="137"/>
      <c r="KEN170" s="137"/>
      <c r="KEO170" s="137"/>
      <c r="KEP170" s="137"/>
      <c r="KEQ170" s="137"/>
      <c r="KER170" s="137"/>
      <c r="KES170" s="137"/>
      <c r="KET170" s="137"/>
      <c r="KEU170" s="137"/>
      <c r="KEV170" s="137"/>
      <c r="KEW170" s="137"/>
      <c r="KEX170" s="137"/>
      <c r="KEY170" s="137"/>
      <c r="KEZ170" s="137"/>
      <c r="KFA170" s="137"/>
      <c r="KFB170" s="137"/>
      <c r="KFC170" s="137"/>
      <c r="KFD170" s="137"/>
      <c r="KFE170" s="137"/>
      <c r="KFF170" s="137"/>
      <c r="KFG170" s="137"/>
      <c r="KFH170" s="137"/>
      <c r="KFI170" s="137"/>
      <c r="KFJ170" s="137"/>
      <c r="KFK170" s="137"/>
      <c r="KFL170" s="137"/>
      <c r="KFM170" s="137"/>
      <c r="KFN170" s="137"/>
      <c r="KFO170" s="137"/>
      <c r="KFP170" s="137"/>
      <c r="KFQ170" s="137"/>
      <c r="KFR170" s="137"/>
      <c r="KFS170" s="137"/>
      <c r="KFT170" s="137"/>
      <c r="KFU170" s="137"/>
      <c r="KFV170" s="137"/>
      <c r="KFW170" s="137"/>
      <c r="KFX170" s="137"/>
      <c r="KFY170" s="137"/>
      <c r="KFZ170" s="137"/>
      <c r="KGA170" s="137"/>
      <c r="KGB170" s="137"/>
      <c r="KGC170" s="137"/>
      <c r="KGD170" s="137"/>
      <c r="KGE170" s="137"/>
      <c r="KGF170" s="137"/>
      <c r="KGG170" s="137"/>
      <c r="KGH170" s="137"/>
      <c r="KGI170" s="137"/>
      <c r="KGJ170" s="137"/>
      <c r="KGK170" s="137"/>
      <c r="KGL170" s="137"/>
      <c r="KGM170" s="137"/>
      <c r="KGN170" s="137"/>
      <c r="KGO170" s="137"/>
      <c r="KGP170" s="137"/>
      <c r="KGQ170" s="137"/>
      <c r="KGR170" s="137"/>
      <c r="KGS170" s="137"/>
      <c r="KGT170" s="137"/>
      <c r="KGU170" s="137"/>
      <c r="KGV170" s="137"/>
      <c r="KGW170" s="137"/>
      <c r="KGX170" s="137"/>
      <c r="KGY170" s="137"/>
      <c r="KGZ170" s="137"/>
      <c r="KHA170" s="137"/>
      <c r="KHB170" s="137"/>
      <c r="KHC170" s="137"/>
      <c r="KHD170" s="137"/>
      <c r="KHE170" s="137"/>
      <c r="KHF170" s="137"/>
      <c r="KHG170" s="137"/>
      <c r="KHH170" s="137"/>
      <c r="KHI170" s="137"/>
      <c r="KHJ170" s="137"/>
      <c r="KHK170" s="137"/>
      <c r="KHL170" s="137"/>
      <c r="KHM170" s="137"/>
      <c r="KHN170" s="137"/>
      <c r="KHO170" s="137"/>
      <c r="KHP170" s="137"/>
      <c r="KHQ170" s="137"/>
      <c r="KHR170" s="137"/>
      <c r="KHS170" s="137"/>
      <c r="KHT170" s="137"/>
      <c r="KHU170" s="137"/>
      <c r="KHV170" s="137"/>
      <c r="KHW170" s="137"/>
      <c r="KHX170" s="137"/>
      <c r="KHY170" s="137"/>
      <c r="KHZ170" s="137"/>
      <c r="KIA170" s="137"/>
      <c r="KIB170" s="137"/>
      <c r="KIC170" s="137"/>
      <c r="KID170" s="137"/>
      <c r="KIE170" s="137"/>
      <c r="KIF170" s="137"/>
      <c r="KIG170" s="137"/>
      <c r="KIH170" s="137"/>
      <c r="KII170" s="137"/>
      <c r="KIJ170" s="137"/>
      <c r="KIK170" s="137"/>
      <c r="KIL170" s="137"/>
      <c r="KIM170" s="137"/>
      <c r="KIN170" s="137"/>
      <c r="KIO170" s="137"/>
      <c r="KIP170" s="137"/>
      <c r="KIQ170" s="137"/>
      <c r="KIR170" s="137"/>
      <c r="KIS170" s="137"/>
      <c r="KIT170" s="137"/>
      <c r="KIU170" s="137"/>
      <c r="KIV170" s="137"/>
      <c r="KIW170" s="137"/>
      <c r="KIX170" s="137"/>
      <c r="KIY170" s="137"/>
      <c r="KIZ170" s="137"/>
      <c r="KJA170" s="137"/>
      <c r="KJB170" s="137"/>
      <c r="KJC170" s="137"/>
      <c r="KJD170" s="137"/>
      <c r="KJE170" s="137"/>
      <c r="KJF170" s="137"/>
      <c r="KJG170" s="137"/>
      <c r="KJH170" s="137"/>
      <c r="KJI170" s="137"/>
      <c r="KJJ170" s="137"/>
      <c r="KJK170" s="137"/>
      <c r="KJL170" s="137"/>
      <c r="KJM170" s="137"/>
      <c r="KJN170" s="137"/>
      <c r="KJO170" s="137"/>
      <c r="KJP170" s="137"/>
      <c r="KJQ170" s="137"/>
      <c r="KJR170" s="137"/>
      <c r="KJS170" s="137"/>
      <c r="KJT170" s="137"/>
      <c r="KJU170" s="137"/>
      <c r="KJV170" s="137"/>
      <c r="KJW170" s="137"/>
      <c r="KJX170" s="137"/>
      <c r="KJY170" s="137"/>
      <c r="KJZ170" s="137"/>
      <c r="KKA170" s="137"/>
      <c r="KKB170" s="137"/>
      <c r="KKC170" s="137"/>
      <c r="KKD170" s="137"/>
      <c r="KKE170" s="137"/>
      <c r="KKF170" s="137"/>
      <c r="KKG170" s="137"/>
      <c r="KKH170" s="137"/>
      <c r="KKI170" s="137"/>
      <c r="KKJ170" s="137"/>
      <c r="KKK170" s="137"/>
      <c r="KKL170" s="137"/>
      <c r="KKM170" s="137"/>
      <c r="KKN170" s="137"/>
      <c r="KKO170" s="137"/>
      <c r="KKP170" s="137"/>
      <c r="KKQ170" s="137"/>
      <c r="KKR170" s="137"/>
      <c r="KKS170" s="137"/>
      <c r="KKT170" s="137"/>
      <c r="KKU170" s="137"/>
      <c r="KKV170" s="137"/>
      <c r="KKW170" s="137"/>
      <c r="KKX170" s="137"/>
      <c r="KKY170" s="137"/>
      <c r="KKZ170" s="137"/>
      <c r="KLA170" s="137"/>
      <c r="KLB170" s="137"/>
      <c r="KLC170" s="137"/>
      <c r="KLD170" s="137"/>
      <c r="KLE170" s="137"/>
      <c r="KLF170" s="137"/>
      <c r="KLG170" s="137"/>
      <c r="KLH170" s="137"/>
      <c r="KLI170" s="137"/>
      <c r="KLJ170" s="137"/>
      <c r="KLK170" s="137"/>
      <c r="KLL170" s="137"/>
      <c r="KLM170" s="137"/>
      <c r="KLN170" s="137"/>
      <c r="KLO170" s="137"/>
      <c r="KLP170" s="137"/>
      <c r="KLQ170" s="137"/>
      <c r="KLR170" s="137"/>
      <c r="KLS170" s="137"/>
      <c r="KLT170" s="137"/>
      <c r="KLU170" s="137"/>
      <c r="KLV170" s="137"/>
      <c r="KLW170" s="137"/>
      <c r="KLX170" s="137"/>
      <c r="KLY170" s="137"/>
      <c r="KLZ170" s="137"/>
      <c r="KMA170" s="137"/>
      <c r="KMB170" s="137"/>
      <c r="KMC170" s="137"/>
      <c r="KMD170" s="137"/>
      <c r="KME170" s="137"/>
      <c r="KMF170" s="137"/>
      <c r="KMG170" s="137"/>
      <c r="KMH170" s="137"/>
      <c r="KMI170" s="137"/>
      <c r="KMJ170" s="137"/>
      <c r="KMK170" s="137"/>
      <c r="KML170" s="137"/>
      <c r="KMM170" s="137"/>
      <c r="KMN170" s="137"/>
      <c r="KMO170" s="137"/>
      <c r="KMP170" s="137"/>
      <c r="KMQ170" s="137"/>
      <c r="KMR170" s="137"/>
      <c r="KMS170" s="137"/>
      <c r="KMT170" s="137"/>
      <c r="KMU170" s="137"/>
      <c r="KMV170" s="137"/>
      <c r="KMW170" s="137"/>
      <c r="KMX170" s="137"/>
      <c r="KMY170" s="137"/>
      <c r="KMZ170" s="137"/>
      <c r="KNA170" s="137"/>
      <c r="KNB170" s="137"/>
      <c r="KNC170" s="137"/>
      <c r="KND170" s="137"/>
      <c r="KNE170" s="137"/>
      <c r="KNF170" s="137"/>
      <c r="KNG170" s="137"/>
      <c r="KNH170" s="137"/>
      <c r="KNI170" s="137"/>
      <c r="KNJ170" s="137"/>
      <c r="KNK170" s="137"/>
      <c r="KNL170" s="137"/>
      <c r="KNM170" s="137"/>
      <c r="KNN170" s="137"/>
      <c r="KNO170" s="137"/>
      <c r="KNP170" s="137"/>
      <c r="KNQ170" s="137"/>
      <c r="KNR170" s="137"/>
      <c r="KNS170" s="137"/>
      <c r="KNT170" s="137"/>
      <c r="KNU170" s="137"/>
      <c r="KNV170" s="137"/>
      <c r="KNW170" s="137"/>
      <c r="KNX170" s="137"/>
      <c r="KNY170" s="137"/>
      <c r="KNZ170" s="137"/>
      <c r="KOA170" s="137"/>
      <c r="KOB170" s="137"/>
      <c r="KOC170" s="137"/>
      <c r="KOD170" s="137"/>
      <c r="KOE170" s="137"/>
      <c r="KOF170" s="137"/>
      <c r="KOG170" s="137"/>
      <c r="KOH170" s="137"/>
      <c r="KOI170" s="137"/>
      <c r="KOJ170" s="137"/>
      <c r="KOK170" s="137"/>
      <c r="KOL170" s="137"/>
      <c r="KOM170" s="137"/>
      <c r="KON170" s="137"/>
      <c r="KOO170" s="137"/>
      <c r="KOP170" s="137"/>
      <c r="KOQ170" s="137"/>
      <c r="KOR170" s="137"/>
      <c r="KOS170" s="137"/>
      <c r="KOT170" s="137"/>
      <c r="KOU170" s="137"/>
      <c r="KOV170" s="137"/>
      <c r="KOW170" s="137"/>
      <c r="KOX170" s="137"/>
      <c r="KOY170" s="137"/>
      <c r="KOZ170" s="137"/>
      <c r="KPA170" s="137"/>
      <c r="KPB170" s="137"/>
      <c r="KPC170" s="137"/>
      <c r="KPD170" s="137"/>
      <c r="KPE170" s="137"/>
      <c r="KPF170" s="137"/>
      <c r="KPG170" s="137"/>
      <c r="KPH170" s="137"/>
      <c r="KPI170" s="137"/>
      <c r="KPJ170" s="137"/>
      <c r="KPK170" s="137"/>
      <c r="KPL170" s="137"/>
      <c r="KPM170" s="137"/>
      <c r="KPN170" s="137"/>
      <c r="KPO170" s="137"/>
      <c r="KPP170" s="137"/>
      <c r="KPQ170" s="137"/>
      <c r="KPR170" s="137"/>
      <c r="KPS170" s="137"/>
      <c r="KPT170" s="137"/>
      <c r="KPU170" s="137"/>
      <c r="KPV170" s="137"/>
      <c r="KPW170" s="137"/>
      <c r="KPX170" s="137"/>
      <c r="KPY170" s="137"/>
      <c r="KPZ170" s="137"/>
      <c r="KQA170" s="137"/>
      <c r="KQB170" s="137"/>
      <c r="KQC170" s="137"/>
      <c r="KQD170" s="137"/>
      <c r="KQE170" s="137"/>
      <c r="KQF170" s="137"/>
      <c r="KQG170" s="137"/>
      <c r="KQH170" s="137"/>
      <c r="KQI170" s="137"/>
      <c r="KQJ170" s="137"/>
      <c r="KQK170" s="137"/>
      <c r="KQL170" s="137"/>
      <c r="KQM170" s="137"/>
      <c r="KQN170" s="137"/>
      <c r="KQO170" s="137"/>
      <c r="KQP170" s="137"/>
      <c r="KQQ170" s="137"/>
      <c r="KQR170" s="137"/>
      <c r="KQS170" s="137"/>
      <c r="KQT170" s="137"/>
      <c r="KQU170" s="137"/>
      <c r="KQV170" s="137"/>
      <c r="KQW170" s="137"/>
      <c r="KQX170" s="137"/>
      <c r="KQY170" s="137"/>
      <c r="KQZ170" s="137"/>
      <c r="KRA170" s="137"/>
      <c r="KRB170" s="137"/>
      <c r="KRC170" s="137"/>
      <c r="KRD170" s="137"/>
      <c r="KRE170" s="137"/>
      <c r="KRF170" s="137"/>
      <c r="KRG170" s="137"/>
      <c r="KRH170" s="137"/>
      <c r="KRI170" s="137"/>
      <c r="KRJ170" s="137"/>
      <c r="KRK170" s="137"/>
      <c r="KRL170" s="137"/>
      <c r="KRM170" s="137"/>
      <c r="KRN170" s="137"/>
      <c r="KRO170" s="137"/>
      <c r="KRP170" s="137"/>
      <c r="KRQ170" s="137"/>
      <c r="KRR170" s="137"/>
      <c r="KRS170" s="137"/>
      <c r="KRT170" s="137"/>
      <c r="KRU170" s="137"/>
      <c r="KRV170" s="137"/>
      <c r="KRW170" s="137"/>
      <c r="KRX170" s="137"/>
      <c r="KRY170" s="137"/>
      <c r="KRZ170" s="137"/>
      <c r="KSA170" s="137"/>
      <c r="KSB170" s="137"/>
      <c r="KSC170" s="137"/>
      <c r="KSD170" s="137"/>
      <c r="KSE170" s="137"/>
      <c r="KSF170" s="137"/>
      <c r="KSG170" s="137"/>
      <c r="KSH170" s="137"/>
      <c r="KSI170" s="137"/>
      <c r="KSJ170" s="137"/>
      <c r="KSK170" s="137"/>
      <c r="KSL170" s="137"/>
      <c r="KSM170" s="137"/>
      <c r="KSN170" s="137"/>
      <c r="KSO170" s="137"/>
      <c r="KSP170" s="137"/>
      <c r="KSQ170" s="137"/>
      <c r="KSR170" s="137"/>
      <c r="KSS170" s="137"/>
      <c r="KST170" s="137"/>
      <c r="KSU170" s="137"/>
      <c r="KSV170" s="137"/>
      <c r="KSW170" s="137"/>
      <c r="KSX170" s="137"/>
      <c r="KSY170" s="137"/>
      <c r="KSZ170" s="137"/>
      <c r="KTA170" s="137"/>
      <c r="KTB170" s="137"/>
      <c r="KTC170" s="137"/>
      <c r="KTD170" s="137"/>
      <c r="KTE170" s="137"/>
      <c r="KTF170" s="137"/>
      <c r="KTG170" s="137"/>
      <c r="KTH170" s="137"/>
      <c r="KTI170" s="137"/>
      <c r="KTJ170" s="137"/>
      <c r="KTK170" s="137"/>
      <c r="KTL170" s="137"/>
      <c r="KTM170" s="137"/>
      <c r="KTN170" s="137"/>
      <c r="KTO170" s="137"/>
      <c r="KTP170" s="137"/>
      <c r="KTQ170" s="137"/>
      <c r="KTR170" s="137"/>
      <c r="KTS170" s="137"/>
      <c r="KTT170" s="137"/>
      <c r="KTU170" s="137"/>
      <c r="KTV170" s="137"/>
      <c r="KTW170" s="137"/>
      <c r="KTX170" s="137"/>
      <c r="KTY170" s="137"/>
      <c r="KTZ170" s="137"/>
      <c r="KUA170" s="137"/>
      <c r="KUB170" s="137"/>
      <c r="KUC170" s="137"/>
      <c r="KUD170" s="137"/>
      <c r="KUE170" s="137"/>
      <c r="KUF170" s="137"/>
      <c r="KUG170" s="137"/>
      <c r="KUH170" s="137"/>
      <c r="KUI170" s="137"/>
      <c r="KUJ170" s="137"/>
      <c r="KUK170" s="137"/>
      <c r="KUL170" s="137"/>
      <c r="KUM170" s="137"/>
      <c r="KUN170" s="137"/>
      <c r="KUO170" s="137"/>
      <c r="KUP170" s="137"/>
      <c r="KUQ170" s="137"/>
      <c r="KUR170" s="137"/>
      <c r="KUS170" s="137"/>
      <c r="KUT170" s="137"/>
      <c r="KUU170" s="137"/>
      <c r="KUV170" s="137"/>
      <c r="KUW170" s="137"/>
      <c r="KUX170" s="137"/>
      <c r="KUY170" s="137"/>
      <c r="KUZ170" s="137"/>
      <c r="KVA170" s="137"/>
      <c r="KVB170" s="137"/>
      <c r="KVC170" s="137"/>
      <c r="KVD170" s="137"/>
      <c r="KVE170" s="137"/>
      <c r="KVF170" s="137"/>
      <c r="KVG170" s="137"/>
      <c r="KVH170" s="137"/>
      <c r="KVI170" s="137"/>
      <c r="KVJ170" s="137"/>
      <c r="KVK170" s="137"/>
      <c r="KVL170" s="137"/>
      <c r="KVM170" s="137"/>
      <c r="KVN170" s="137"/>
      <c r="KVO170" s="137"/>
      <c r="KVP170" s="137"/>
      <c r="KVQ170" s="137"/>
      <c r="KVR170" s="137"/>
      <c r="KVS170" s="137"/>
      <c r="KVT170" s="137"/>
      <c r="KVU170" s="137"/>
      <c r="KVV170" s="137"/>
      <c r="KVW170" s="137"/>
      <c r="KVX170" s="137"/>
      <c r="KVY170" s="137"/>
      <c r="KVZ170" s="137"/>
      <c r="KWA170" s="137"/>
      <c r="KWB170" s="137"/>
      <c r="KWC170" s="137"/>
      <c r="KWD170" s="137"/>
      <c r="KWE170" s="137"/>
      <c r="KWF170" s="137"/>
      <c r="KWG170" s="137"/>
      <c r="KWH170" s="137"/>
      <c r="KWI170" s="137"/>
      <c r="KWJ170" s="137"/>
      <c r="KWK170" s="137"/>
      <c r="KWL170" s="137"/>
      <c r="KWM170" s="137"/>
      <c r="KWN170" s="137"/>
      <c r="KWO170" s="137"/>
      <c r="KWP170" s="137"/>
      <c r="KWQ170" s="137"/>
      <c r="KWR170" s="137"/>
      <c r="KWS170" s="137"/>
      <c r="KWT170" s="137"/>
      <c r="KWU170" s="137"/>
      <c r="KWV170" s="137"/>
      <c r="KWW170" s="137"/>
      <c r="KWX170" s="137"/>
      <c r="KWY170" s="137"/>
      <c r="KWZ170" s="137"/>
      <c r="KXA170" s="137"/>
      <c r="KXB170" s="137"/>
      <c r="KXC170" s="137"/>
      <c r="KXD170" s="137"/>
      <c r="KXE170" s="137"/>
      <c r="KXF170" s="137"/>
      <c r="KXG170" s="137"/>
      <c r="KXH170" s="137"/>
      <c r="KXI170" s="137"/>
      <c r="KXJ170" s="137"/>
      <c r="KXK170" s="137"/>
      <c r="KXL170" s="137"/>
      <c r="KXM170" s="137"/>
      <c r="KXN170" s="137"/>
      <c r="KXO170" s="137"/>
      <c r="KXP170" s="137"/>
      <c r="KXQ170" s="137"/>
      <c r="KXR170" s="137"/>
      <c r="KXS170" s="137"/>
      <c r="KXT170" s="137"/>
      <c r="KXU170" s="137"/>
      <c r="KXV170" s="137"/>
      <c r="KXW170" s="137"/>
      <c r="KXX170" s="137"/>
      <c r="KXY170" s="137"/>
      <c r="KXZ170" s="137"/>
      <c r="KYA170" s="137"/>
      <c r="KYB170" s="137"/>
      <c r="KYC170" s="137"/>
      <c r="KYD170" s="137"/>
      <c r="KYE170" s="137"/>
      <c r="KYF170" s="137"/>
      <c r="KYG170" s="137"/>
      <c r="KYH170" s="137"/>
      <c r="KYI170" s="137"/>
      <c r="KYJ170" s="137"/>
      <c r="KYK170" s="137"/>
      <c r="KYL170" s="137"/>
      <c r="KYM170" s="137"/>
      <c r="KYN170" s="137"/>
      <c r="KYO170" s="137"/>
      <c r="KYP170" s="137"/>
      <c r="KYQ170" s="137"/>
      <c r="KYR170" s="137"/>
      <c r="KYS170" s="137"/>
      <c r="KYT170" s="137"/>
      <c r="KYU170" s="137"/>
      <c r="KYV170" s="137"/>
      <c r="KYW170" s="137"/>
      <c r="KYX170" s="137"/>
      <c r="KYY170" s="137"/>
      <c r="KYZ170" s="137"/>
      <c r="KZA170" s="137"/>
      <c r="KZB170" s="137"/>
      <c r="KZC170" s="137"/>
      <c r="KZD170" s="137"/>
      <c r="KZE170" s="137"/>
      <c r="KZF170" s="137"/>
      <c r="KZG170" s="137"/>
      <c r="KZH170" s="137"/>
      <c r="KZI170" s="137"/>
      <c r="KZJ170" s="137"/>
      <c r="KZK170" s="137"/>
      <c r="KZL170" s="137"/>
      <c r="KZM170" s="137"/>
      <c r="KZN170" s="137"/>
      <c r="KZO170" s="137"/>
      <c r="KZP170" s="137"/>
      <c r="KZQ170" s="137"/>
      <c r="KZR170" s="137"/>
      <c r="KZS170" s="137"/>
      <c r="KZT170" s="137"/>
      <c r="KZU170" s="137"/>
      <c r="KZV170" s="137"/>
      <c r="KZW170" s="137"/>
      <c r="KZX170" s="137"/>
      <c r="KZY170" s="137"/>
      <c r="KZZ170" s="137"/>
      <c r="LAA170" s="137"/>
      <c r="LAB170" s="137"/>
      <c r="LAC170" s="137"/>
      <c r="LAD170" s="137"/>
      <c r="LAE170" s="137"/>
      <c r="LAF170" s="137"/>
      <c r="LAG170" s="137"/>
      <c r="LAH170" s="137"/>
      <c r="LAI170" s="137"/>
      <c r="LAJ170" s="137"/>
      <c r="LAK170" s="137"/>
      <c r="LAL170" s="137"/>
      <c r="LAM170" s="137"/>
      <c r="LAN170" s="137"/>
      <c r="LAO170" s="137"/>
      <c r="LAP170" s="137"/>
      <c r="LAQ170" s="137"/>
      <c r="LAR170" s="137"/>
      <c r="LAS170" s="137"/>
      <c r="LAT170" s="137"/>
      <c r="LAU170" s="137"/>
      <c r="LAV170" s="137"/>
      <c r="LAW170" s="137"/>
      <c r="LAX170" s="137"/>
      <c r="LAY170" s="137"/>
      <c r="LAZ170" s="137"/>
      <c r="LBA170" s="137"/>
      <c r="LBB170" s="137"/>
      <c r="LBC170" s="137"/>
      <c r="LBD170" s="137"/>
      <c r="LBE170" s="137"/>
      <c r="LBF170" s="137"/>
      <c r="LBG170" s="137"/>
      <c r="LBH170" s="137"/>
      <c r="LBI170" s="137"/>
      <c r="LBJ170" s="137"/>
      <c r="LBK170" s="137"/>
      <c r="LBL170" s="137"/>
      <c r="LBM170" s="137"/>
      <c r="LBN170" s="137"/>
      <c r="LBO170" s="137"/>
      <c r="LBP170" s="137"/>
      <c r="LBQ170" s="137"/>
      <c r="LBR170" s="137"/>
      <c r="LBS170" s="137"/>
      <c r="LBT170" s="137"/>
      <c r="LBU170" s="137"/>
      <c r="LBV170" s="137"/>
      <c r="LBW170" s="137"/>
      <c r="LBX170" s="137"/>
      <c r="LBY170" s="137"/>
      <c r="LBZ170" s="137"/>
      <c r="LCA170" s="137"/>
      <c r="LCB170" s="137"/>
      <c r="LCC170" s="137"/>
      <c r="LCD170" s="137"/>
      <c r="LCE170" s="137"/>
      <c r="LCF170" s="137"/>
      <c r="LCG170" s="137"/>
      <c r="LCH170" s="137"/>
      <c r="LCI170" s="137"/>
      <c r="LCJ170" s="137"/>
      <c r="LCK170" s="137"/>
      <c r="LCL170" s="137"/>
      <c r="LCM170" s="137"/>
      <c r="LCN170" s="137"/>
      <c r="LCO170" s="137"/>
      <c r="LCP170" s="137"/>
      <c r="LCQ170" s="137"/>
      <c r="LCR170" s="137"/>
      <c r="LCS170" s="137"/>
      <c r="LCT170" s="137"/>
      <c r="LCU170" s="137"/>
      <c r="LCV170" s="137"/>
      <c r="LCW170" s="137"/>
      <c r="LCX170" s="137"/>
      <c r="LCY170" s="137"/>
      <c r="LCZ170" s="137"/>
      <c r="LDA170" s="137"/>
      <c r="LDB170" s="137"/>
      <c r="LDC170" s="137"/>
      <c r="LDD170" s="137"/>
      <c r="LDE170" s="137"/>
      <c r="LDF170" s="137"/>
      <c r="LDG170" s="137"/>
      <c r="LDH170" s="137"/>
      <c r="LDI170" s="137"/>
      <c r="LDJ170" s="137"/>
      <c r="LDK170" s="137"/>
      <c r="LDL170" s="137"/>
      <c r="LDM170" s="137"/>
      <c r="LDN170" s="137"/>
      <c r="LDO170" s="137"/>
      <c r="LDP170" s="137"/>
      <c r="LDQ170" s="137"/>
      <c r="LDR170" s="137"/>
      <c r="LDS170" s="137"/>
      <c r="LDT170" s="137"/>
      <c r="LDU170" s="137"/>
      <c r="LDV170" s="137"/>
      <c r="LDW170" s="137"/>
      <c r="LDX170" s="137"/>
      <c r="LDY170" s="137"/>
      <c r="LDZ170" s="137"/>
      <c r="LEA170" s="137"/>
      <c r="LEB170" s="137"/>
      <c r="LEC170" s="137"/>
      <c r="LED170" s="137"/>
      <c r="LEE170" s="137"/>
      <c r="LEF170" s="137"/>
      <c r="LEG170" s="137"/>
      <c r="LEH170" s="137"/>
      <c r="LEI170" s="137"/>
      <c r="LEJ170" s="137"/>
      <c r="LEK170" s="137"/>
      <c r="LEL170" s="137"/>
      <c r="LEM170" s="137"/>
      <c r="LEN170" s="137"/>
      <c r="LEO170" s="137"/>
      <c r="LEP170" s="137"/>
      <c r="LEQ170" s="137"/>
      <c r="LER170" s="137"/>
      <c r="LES170" s="137"/>
      <c r="LET170" s="137"/>
      <c r="LEU170" s="137"/>
      <c r="LEV170" s="137"/>
      <c r="LEW170" s="137"/>
      <c r="LEX170" s="137"/>
      <c r="LEY170" s="137"/>
      <c r="LEZ170" s="137"/>
      <c r="LFA170" s="137"/>
      <c r="LFB170" s="137"/>
      <c r="LFC170" s="137"/>
      <c r="LFD170" s="137"/>
      <c r="LFE170" s="137"/>
      <c r="LFF170" s="137"/>
      <c r="LFG170" s="137"/>
      <c r="LFH170" s="137"/>
      <c r="LFI170" s="137"/>
      <c r="LFJ170" s="137"/>
      <c r="LFK170" s="137"/>
      <c r="LFL170" s="137"/>
      <c r="LFM170" s="137"/>
      <c r="LFN170" s="137"/>
      <c r="LFO170" s="137"/>
      <c r="LFP170" s="137"/>
      <c r="LFQ170" s="137"/>
      <c r="LFR170" s="137"/>
      <c r="LFS170" s="137"/>
      <c r="LFT170" s="137"/>
      <c r="LFU170" s="137"/>
      <c r="LFV170" s="137"/>
      <c r="LFW170" s="137"/>
      <c r="LFX170" s="137"/>
      <c r="LFY170" s="137"/>
      <c r="LFZ170" s="137"/>
      <c r="LGA170" s="137"/>
      <c r="LGB170" s="137"/>
      <c r="LGC170" s="137"/>
      <c r="LGD170" s="137"/>
      <c r="LGE170" s="137"/>
      <c r="LGF170" s="137"/>
      <c r="LGG170" s="137"/>
      <c r="LGH170" s="137"/>
      <c r="LGI170" s="137"/>
      <c r="LGJ170" s="137"/>
      <c r="LGK170" s="137"/>
      <c r="LGL170" s="137"/>
      <c r="LGM170" s="137"/>
      <c r="LGN170" s="137"/>
      <c r="LGO170" s="137"/>
      <c r="LGP170" s="137"/>
      <c r="LGQ170" s="137"/>
      <c r="LGR170" s="137"/>
      <c r="LGS170" s="137"/>
      <c r="LGT170" s="137"/>
      <c r="LGU170" s="137"/>
      <c r="LGV170" s="137"/>
      <c r="LGW170" s="137"/>
      <c r="LGX170" s="137"/>
      <c r="LGY170" s="137"/>
      <c r="LGZ170" s="137"/>
      <c r="LHA170" s="137"/>
      <c r="LHB170" s="137"/>
      <c r="LHC170" s="137"/>
      <c r="LHD170" s="137"/>
      <c r="LHE170" s="137"/>
      <c r="LHF170" s="137"/>
      <c r="LHG170" s="137"/>
      <c r="LHH170" s="137"/>
      <c r="LHI170" s="137"/>
      <c r="LHJ170" s="137"/>
      <c r="LHK170" s="137"/>
      <c r="LHL170" s="137"/>
      <c r="LHM170" s="137"/>
      <c r="LHN170" s="137"/>
      <c r="LHO170" s="137"/>
      <c r="LHP170" s="137"/>
      <c r="LHQ170" s="137"/>
      <c r="LHR170" s="137"/>
      <c r="LHS170" s="137"/>
      <c r="LHT170" s="137"/>
      <c r="LHU170" s="137"/>
      <c r="LHV170" s="137"/>
      <c r="LHW170" s="137"/>
      <c r="LHX170" s="137"/>
      <c r="LHY170" s="137"/>
      <c r="LHZ170" s="137"/>
      <c r="LIA170" s="137"/>
      <c r="LIB170" s="137"/>
      <c r="LIC170" s="137"/>
      <c r="LID170" s="137"/>
      <c r="LIE170" s="137"/>
      <c r="LIF170" s="137"/>
      <c r="LIG170" s="137"/>
      <c r="LIH170" s="137"/>
      <c r="LII170" s="137"/>
      <c r="LIJ170" s="137"/>
      <c r="LIK170" s="137"/>
      <c r="LIL170" s="137"/>
      <c r="LIM170" s="137"/>
      <c r="LIN170" s="137"/>
      <c r="LIO170" s="137"/>
      <c r="LIP170" s="137"/>
      <c r="LIQ170" s="137"/>
      <c r="LIR170" s="137"/>
      <c r="LIS170" s="137"/>
      <c r="LIT170" s="137"/>
      <c r="LIU170" s="137"/>
      <c r="LIV170" s="137"/>
      <c r="LIW170" s="137"/>
      <c r="LIX170" s="137"/>
      <c r="LIY170" s="137"/>
      <c r="LIZ170" s="137"/>
      <c r="LJA170" s="137"/>
      <c r="LJB170" s="137"/>
      <c r="LJC170" s="137"/>
      <c r="LJD170" s="137"/>
      <c r="LJE170" s="137"/>
      <c r="LJF170" s="137"/>
      <c r="LJG170" s="137"/>
      <c r="LJH170" s="137"/>
      <c r="LJI170" s="137"/>
      <c r="LJJ170" s="137"/>
      <c r="LJK170" s="137"/>
      <c r="LJL170" s="137"/>
      <c r="LJM170" s="137"/>
      <c r="LJN170" s="137"/>
      <c r="LJO170" s="137"/>
      <c r="LJP170" s="137"/>
      <c r="LJQ170" s="137"/>
      <c r="LJR170" s="137"/>
      <c r="LJS170" s="137"/>
      <c r="LJT170" s="137"/>
      <c r="LJU170" s="137"/>
      <c r="LJV170" s="137"/>
      <c r="LJW170" s="137"/>
      <c r="LJX170" s="137"/>
      <c r="LJY170" s="137"/>
      <c r="LJZ170" s="137"/>
      <c r="LKA170" s="137"/>
      <c r="LKB170" s="137"/>
      <c r="LKC170" s="137"/>
      <c r="LKD170" s="137"/>
      <c r="LKE170" s="137"/>
      <c r="LKF170" s="137"/>
      <c r="LKG170" s="137"/>
      <c r="LKH170" s="137"/>
      <c r="LKI170" s="137"/>
      <c r="LKJ170" s="137"/>
      <c r="LKK170" s="137"/>
      <c r="LKL170" s="137"/>
      <c r="LKM170" s="137"/>
      <c r="LKN170" s="137"/>
      <c r="LKO170" s="137"/>
      <c r="LKP170" s="137"/>
      <c r="LKQ170" s="137"/>
      <c r="LKR170" s="137"/>
      <c r="LKS170" s="137"/>
      <c r="LKT170" s="137"/>
      <c r="LKU170" s="137"/>
      <c r="LKV170" s="137"/>
      <c r="LKW170" s="137"/>
      <c r="LKX170" s="137"/>
      <c r="LKY170" s="137"/>
      <c r="LKZ170" s="137"/>
      <c r="LLA170" s="137"/>
      <c r="LLB170" s="137"/>
      <c r="LLC170" s="137"/>
      <c r="LLD170" s="137"/>
      <c r="LLE170" s="137"/>
      <c r="LLF170" s="137"/>
      <c r="LLG170" s="137"/>
      <c r="LLH170" s="137"/>
      <c r="LLI170" s="137"/>
      <c r="LLJ170" s="137"/>
      <c r="LLK170" s="137"/>
      <c r="LLL170" s="137"/>
      <c r="LLM170" s="137"/>
      <c r="LLN170" s="137"/>
      <c r="LLO170" s="137"/>
      <c r="LLP170" s="137"/>
      <c r="LLQ170" s="137"/>
      <c r="LLR170" s="137"/>
      <c r="LLS170" s="137"/>
      <c r="LLT170" s="137"/>
      <c r="LLU170" s="137"/>
      <c r="LLV170" s="137"/>
      <c r="LLW170" s="137"/>
      <c r="LLX170" s="137"/>
      <c r="LLY170" s="137"/>
      <c r="LLZ170" s="137"/>
      <c r="LMA170" s="137"/>
      <c r="LMB170" s="137"/>
      <c r="LMC170" s="137"/>
      <c r="LMD170" s="137"/>
      <c r="LME170" s="137"/>
      <c r="LMF170" s="137"/>
      <c r="LMG170" s="137"/>
      <c r="LMH170" s="137"/>
      <c r="LMI170" s="137"/>
      <c r="LMJ170" s="137"/>
      <c r="LMK170" s="137"/>
      <c r="LML170" s="137"/>
      <c r="LMM170" s="137"/>
      <c r="LMN170" s="137"/>
      <c r="LMO170" s="137"/>
      <c r="LMP170" s="137"/>
      <c r="LMQ170" s="137"/>
      <c r="LMR170" s="137"/>
      <c r="LMS170" s="137"/>
      <c r="LMT170" s="137"/>
      <c r="LMU170" s="137"/>
      <c r="LMV170" s="137"/>
      <c r="LMW170" s="137"/>
      <c r="LMX170" s="137"/>
      <c r="LMY170" s="137"/>
      <c r="LMZ170" s="137"/>
      <c r="LNA170" s="137"/>
      <c r="LNB170" s="137"/>
      <c r="LNC170" s="137"/>
      <c r="LND170" s="137"/>
      <c r="LNE170" s="137"/>
      <c r="LNF170" s="137"/>
      <c r="LNG170" s="137"/>
      <c r="LNH170" s="137"/>
      <c r="LNI170" s="137"/>
      <c r="LNJ170" s="137"/>
      <c r="LNK170" s="137"/>
      <c r="LNL170" s="137"/>
      <c r="LNM170" s="137"/>
      <c r="LNN170" s="137"/>
      <c r="LNO170" s="137"/>
      <c r="LNP170" s="137"/>
      <c r="LNQ170" s="137"/>
      <c r="LNR170" s="137"/>
      <c r="LNS170" s="137"/>
      <c r="LNT170" s="137"/>
      <c r="LNU170" s="137"/>
      <c r="LNV170" s="137"/>
      <c r="LNW170" s="137"/>
      <c r="LNX170" s="137"/>
      <c r="LNY170" s="137"/>
      <c r="LNZ170" s="137"/>
      <c r="LOA170" s="137"/>
      <c r="LOB170" s="137"/>
      <c r="LOC170" s="137"/>
      <c r="LOD170" s="137"/>
      <c r="LOE170" s="137"/>
      <c r="LOF170" s="137"/>
      <c r="LOG170" s="137"/>
      <c r="LOH170" s="137"/>
      <c r="LOI170" s="137"/>
      <c r="LOJ170" s="137"/>
      <c r="LOK170" s="137"/>
      <c r="LOL170" s="137"/>
      <c r="LOM170" s="137"/>
      <c r="LON170" s="137"/>
      <c r="LOO170" s="137"/>
      <c r="LOP170" s="137"/>
      <c r="LOQ170" s="137"/>
      <c r="LOR170" s="137"/>
      <c r="LOS170" s="137"/>
      <c r="LOT170" s="137"/>
      <c r="LOU170" s="137"/>
      <c r="LOV170" s="137"/>
      <c r="LOW170" s="137"/>
      <c r="LOX170" s="137"/>
      <c r="LOY170" s="137"/>
      <c r="LOZ170" s="137"/>
      <c r="LPA170" s="137"/>
      <c r="LPB170" s="137"/>
      <c r="LPC170" s="137"/>
      <c r="LPD170" s="137"/>
      <c r="LPE170" s="137"/>
      <c r="LPF170" s="137"/>
      <c r="LPG170" s="137"/>
      <c r="LPH170" s="137"/>
      <c r="LPI170" s="137"/>
      <c r="LPJ170" s="137"/>
      <c r="LPK170" s="137"/>
      <c r="LPL170" s="137"/>
      <c r="LPM170" s="137"/>
      <c r="LPN170" s="137"/>
      <c r="LPO170" s="137"/>
      <c r="LPP170" s="137"/>
      <c r="LPQ170" s="137"/>
      <c r="LPR170" s="137"/>
      <c r="LPS170" s="137"/>
      <c r="LPT170" s="137"/>
      <c r="LPU170" s="137"/>
      <c r="LPV170" s="137"/>
      <c r="LPW170" s="137"/>
      <c r="LPX170" s="137"/>
      <c r="LPY170" s="137"/>
      <c r="LPZ170" s="137"/>
      <c r="LQA170" s="137"/>
      <c r="LQB170" s="137"/>
      <c r="LQC170" s="137"/>
      <c r="LQD170" s="137"/>
      <c r="LQE170" s="137"/>
      <c r="LQF170" s="137"/>
      <c r="LQG170" s="137"/>
      <c r="LQH170" s="137"/>
      <c r="LQI170" s="137"/>
      <c r="LQJ170" s="137"/>
      <c r="LQK170" s="137"/>
      <c r="LQL170" s="137"/>
      <c r="LQM170" s="137"/>
      <c r="LQN170" s="137"/>
      <c r="LQO170" s="137"/>
      <c r="LQP170" s="137"/>
      <c r="LQQ170" s="137"/>
      <c r="LQR170" s="137"/>
      <c r="LQS170" s="137"/>
      <c r="LQT170" s="137"/>
      <c r="LQU170" s="137"/>
      <c r="LQV170" s="137"/>
      <c r="LQW170" s="137"/>
      <c r="LQX170" s="137"/>
      <c r="LQY170" s="137"/>
      <c r="LQZ170" s="137"/>
      <c r="LRA170" s="137"/>
      <c r="LRB170" s="137"/>
      <c r="LRC170" s="137"/>
      <c r="LRD170" s="137"/>
      <c r="LRE170" s="137"/>
      <c r="LRF170" s="137"/>
      <c r="LRG170" s="137"/>
      <c r="LRH170" s="137"/>
      <c r="LRI170" s="137"/>
      <c r="LRJ170" s="137"/>
      <c r="LRK170" s="137"/>
      <c r="LRL170" s="137"/>
      <c r="LRM170" s="137"/>
      <c r="LRN170" s="137"/>
      <c r="LRO170" s="137"/>
      <c r="LRP170" s="137"/>
      <c r="LRQ170" s="137"/>
      <c r="LRR170" s="137"/>
      <c r="LRS170" s="137"/>
      <c r="LRT170" s="137"/>
      <c r="LRU170" s="137"/>
      <c r="LRV170" s="137"/>
      <c r="LRW170" s="137"/>
      <c r="LRX170" s="137"/>
      <c r="LRY170" s="137"/>
      <c r="LRZ170" s="137"/>
      <c r="LSA170" s="137"/>
      <c r="LSB170" s="137"/>
      <c r="LSC170" s="137"/>
      <c r="LSD170" s="137"/>
      <c r="LSE170" s="137"/>
      <c r="LSF170" s="137"/>
      <c r="LSG170" s="137"/>
      <c r="LSH170" s="137"/>
      <c r="LSI170" s="137"/>
      <c r="LSJ170" s="137"/>
      <c r="LSK170" s="137"/>
      <c r="LSL170" s="137"/>
      <c r="LSM170" s="137"/>
      <c r="LSN170" s="137"/>
      <c r="LSO170" s="137"/>
      <c r="LSP170" s="137"/>
      <c r="LSQ170" s="137"/>
      <c r="LSR170" s="137"/>
      <c r="LSS170" s="137"/>
      <c r="LST170" s="137"/>
      <c r="LSU170" s="137"/>
      <c r="LSV170" s="137"/>
      <c r="LSW170" s="137"/>
      <c r="LSX170" s="137"/>
      <c r="LSY170" s="137"/>
      <c r="LSZ170" s="137"/>
      <c r="LTA170" s="137"/>
      <c r="LTB170" s="137"/>
      <c r="LTC170" s="137"/>
      <c r="LTD170" s="137"/>
      <c r="LTE170" s="137"/>
      <c r="LTF170" s="137"/>
      <c r="LTG170" s="137"/>
      <c r="LTH170" s="137"/>
      <c r="LTI170" s="137"/>
      <c r="LTJ170" s="137"/>
      <c r="LTK170" s="137"/>
      <c r="LTL170" s="137"/>
      <c r="LTM170" s="137"/>
      <c r="LTN170" s="137"/>
      <c r="LTO170" s="137"/>
      <c r="LTP170" s="137"/>
      <c r="LTQ170" s="137"/>
      <c r="LTR170" s="137"/>
      <c r="LTS170" s="137"/>
      <c r="LTT170" s="137"/>
      <c r="LTU170" s="137"/>
      <c r="LTV170" s="137"/>
      <c r="LTW170" s="137"/>
      <c r="LTX170" s="137"/>
      <c r="LTY170" s="137"/>
      <c r="LTZ170" s="137"/>
      <c r="LUA170" s="137"/>
      <c r="LUB170" s="137"/>
      <c r="LUC170" s="137"/>
      <c r="LUD170" s="137"/>
      <c r="LUE170" s="137"/>
      <c r="LUF170" s="137"/>
      <c r="LUG170" s="137"/>
      <c r="LUH170" s="137"/>
      <c r="LUI170" s="137"/>
      <c r="LUJ170" s="137"/>
      <c r="LUK170" s="137"/>
      <c r="LUL170" s="137"/>
      <c r="LUM170" s="137"/>
      <c r="LUN170" s="137"/>
      <c r="LUO170" s="137"/>
      <c r="LUP170" s="137"/>
      <c r="LUQ170" s="137"/>
      <c r="LUR170" s="137"/>
      <c r="LUS170" s="137"/>
      <c r="LUT170" s="137"/>
      <c r="LUU170" s="137"/>
      <c r="LUV170" s="137"/>
      <c r="LUW170" s="137"/>
      <c r="LUX170" s="137"/>
      <c r="LUY170" s="137"/>
      <c r="LUZ170" s="137"/>
      <c r="LVA170" s="137"/>
      <c r="LVB170" s="137"/>
      <c r="LVC170" s="137"/>
      <c r="LVD170" s="137"/>
      <c r="LVE170" s="137"/>
      <c r="LVF170" s="137"/>
      <c r="LVG170" s="137"/>
      <c r="LVH170" s="137"/>
      <c r="LVI170" s="137"/>
      <c r="LVJ170" s="137"/>
      <c r="LVK170" s="137"/>
      <c r="LVL170" s="137"/>
      <c r="LVM170" s="137"/>
      <c r="LVN170" s="137"/>
      <c r="LVO170" s="137"/>
      <c r="LVP170" s="137"/>
      <c r="LVQ170" s="137"/>
      <c r="LVR170" s="137"/>
      <c r="LVS170" s="137"/>
      <c r="LVT170" s="137"/>
      <c r="LVU170" s="137"/>
      <c r="LVV170" s="137"/>
      <c r="LVW170" s="137"/>
      <c r="LVX170" s="137"/>
      <c r="LVY170" s="137"/>
      <c r="LVZ170" s="137"/>
      <c r="LWA170" s="137"/>
      <c r="LWB170" s="137"/>
      <c r="LWC170" s="137"/>
      <c r="LWD170" s="137"/>
      <c r="LWE170" s="137"/>
      <c r="LWF170" s="137"/>
      <c r="LWG170" s="137"/>
      <c r="LWH170" s="137"/>
      <c r="LWI170" s="137"/>
      <c r="LWJ170" s="137"/>
      <c r="LWK170" s="137"/>
      <c r="LWL170" s="137"/>
      <c r="LWM170" s="137"/>
      <c r="LWN170" s="137"/>
      <c r="LWO170" s="137"/>
      <c r="LWP170" s="137"/>
      <c r="LWQ170" s="137"/>
      <c r="LWR170" s="137"/>
      <c r="LWS170" s="137"/>
      <c r="LWT170" s="137"/>
      <c r="LWU170" s="137"/>
      <c r="LWV170" s="137"/>
      <c r="LWW170" s="137"/>
      <c r="LWX170" s="137"/>
      <c r="LWY170" s="137"/>
      <c r="LWZ170" s="137"/>
      <c r="LXA170" s="137"/>
      <c r="LXB170" s="137"/>
      <c r="LXC170" s="137"/>
      <c r="LXD170" s="137"/>
      <c r="LXE170" s="137"/>
      <c r="LXF170" s="137"/>
      <c r="LXG170" s="137"/>
      <c r="LXH170" s="137"/>
      <c r="LXI170" s="137"/>
      <c r="LXJ170" s="137"/>
      <c r="LXK170" s="137"/>
      <c r="LXL170" s="137"/>
      <c r="LXM170" s="137"/>
      <c r="LXN170" s="137"/>
      <c r="LXO170" s="137"/>
      <c r="LXP170" s="137"/>
      <c r="LXQ170" s="137"/>
      <c r="LXR170" s="137"/>
      <c r="LXS170" s="137"/>
      <c r="LXT170" s="137"/>
      <c r="LXU170" s="137"/>
      <c r="LXV170" s="137"/>
      <c r="LXW170" s="137"/>
      <c r="LXX170" s="137"/>
      <c r="LXY170" s="137"/>
      <c r="LXZ170" s="137"/>
      <c r="LYA170" s="137"/>
      <c r="LYB170" s="137"/>
      <c r="LYC170" s="137"/>
      <c r="LYD170" s="137"/>
      <c r="LYE170" s="137"/>
      <c r="LYF170" s="137"/>
      <c r="LYG170" s="137"/>
      <c r="LYH170" s="137"/>
      <c r="LYI170" s="137"/>
      <c r="LYJ170" s="137"/>
      <c r="LYK170" s="137"/>
      <c r="LYL170" s="137"/>
      <c r="LYM170" s="137"/>
      <c r="LYN170" s="137"/>
      <c r="LYO170" s="137"/>
      <c r="LYP170" s="137"/>
      <c r="LYQ170" s="137"/>
      <c r="LYR170" s="137"/>
      <c r="LYS170" s="137"/>
      <c r="LYT170" s="137"/>
      <c r="LYU170" s="137"/>
      <c r="LYV170" s="137"/>
      <c r="LYW170" s="137"/>
      <c r="LYX170" s="137"/>
      <c r="LYY170" s="137"/>
      <c r="LYZ170" s="137"/>
      <c r="LZA170" s="137"/>
      <c r="LZB170" s="137"/>
      <c r="LZC170" s="137"/>
      <c r="LZD170" s="137"/>
      <c r="LZE170" s="137"/>
      <c r="LZF170" s="137"/>
      <c r="LZG170" s="137"/>
      <c r="LZH170" s="137"/>
      <c r="LZI170" s="137"/>
      <c r="LZJ170" s="137"/>
      <c r="LZK170" s="137"/>
      <c r="LZL170" s="137"/>
      <c r="LZM170" s="137"/>
      <c r="LZN170" s="137"/>
      <c r="LZO170" s="137"/>
      <c r="LZP170" s="137"/>
      <c r="LZQ170" s="137"/>
      <c r="LZR170" s="137"/>
      <c r="LZS170" s="137"/>
      <c r="LZT170" s="137"/>
      <c r="LZU170" s="137"/>
      <c r="LZV170" s="137"/>
      <c r="LZW170" s="137"/>
      <c r="LZX170" s="137"/>
      <c r="LZY170" s="137"/>
      <c r="LZZ170" s="137"/>
      <c r="MAA170" s="137"/>
      <c r="MAB170" s="137"/>
      <c r="MAC170" s="137"/>
      <c r="MAD170" s="137"/>
      <c r="MAE170" s="137"/>
      <c r="MAF170" s="137"/>
      <c r="MAG170" s="137"/>
      <c r="MAH170" s="137"/>
      <c r="MAI170" s="137"/>
      <c r="MAJ170" s="137"/>
      <c r="MAK170" s="137"/>
      <c r="MAL170" s="137"/>
      <c r="MAM170" s="137"/>
      <c r="MAN170" s="137"/>
      <c r="MAO170" s="137"/>
      <c r="MAP170" s="137"/>
      <c r="MAQ170" s="137"/>
      <c r="MAR170" s="137"/>
      <c r="MAS170" s="137"/>
      <c r="MAT170" s="137"/>
      <c r="MAU170" s="137"/>
      <c r="MAV170" s="137"/>
      <c r="MAW170" s="137"/>
      <c r="MAX170" s="137"/>
      <c r="MAY170" s="137"/>
      <c r="MAZ170" s="137"/>
      <c r="MBA170" s="137"/>
      <c r="MBB170" s="137"/>
      <c r="MBC170" s="137"/>
      <c r="MBD170" s="137"/>
      <c r="MBE170" s="137"/>
      <c r="MBF170" s="137"/>
      <c r="MBG170" s="137"/>
      <c r="MBH170" s="137"/>
      <c r="MBI170" s="137"/>
      <c r="MBJ170" s="137"/>
      <c r="MBK170" s="137"/>
      <c r="MBL170" s="137"/>
      <c r="MBM170" s="137"/>
      <c r="MBN170" s="137"/>
      <c r="MBO170" s="137"/>
      <c r="MBP170" s="137"/>
      <c r="MBQ170" s="137"/>
      <c r="MBR170" s="137"/>
      <c r="MBS170" s="137"/>
      <c r="MBT170" s="137"/>
      <c r="MBU170" s="137"/>
      <c r="MBV170" s="137"/>
      <c r="MBW170" s="137"/>
      <c r="MBX170" s="137"/>
      <c r="MBY170" s="137"/>
      <c r="MBZ170" s="137"/>
      <c r="MCA170" s="137"/>
      <c r="MCB170" s="137"/>
      <c r="MCC170" s="137"/>
      <c r="MCD170" s="137"/>
      <c r="MCE170" s="137"/>
      <c r="MCF170" s="137"/>
      <c r="MCG170" s="137"/>
      <c r="MCH170" s="137"/>
      <c r="MCI170" s="137"/>
      <c r="MCJ170" s="137"/>
      <c r="MCK170" s="137"/>
      <c r="MCL170" s="137"/>
      <c r="MCM170" s="137"/>
      <c r="MCN170" s="137"/>
      <c r="MCO170" s="137"/>
      <c r="MCP170" s="137"/>
      <c r="MCQ170" s="137"/>
      <c r="MCR170" s="137"/>
      <c r="MCS170" s="137"/>
      <c r="MCT170" s="137"/>
      <c r="MCU170" s="137"/>
      <c r="MCV170" s="137"/>
      <c r="MCW170" s="137"/>
      <c r="MCX170" s="137"/>
      <c r="MCY170" s="137"/>
      <c r="MCZ170" s="137"/>
      <c r="MDA170" s="137"/>
      <c r="MDB170" s="137"/>
      <c r="MDC170" s="137"/>
      <c r="MDD170" s="137"/>
      <c r="MDE170" s="137"/>
      <c r="MDF170" s="137"/>
      <c r="MDG170" s="137"/>
      <c r="MDH170" s="137"/>
      <c r="MDI170" s="137"/>
      <c r="MDJ170" s="137"/>
      <c r="MDK170" s="137"/>
      <c r="MDL170" s="137"/>
      <c r="MDM170" s="137"/>
      <c r="MDN170" s="137"/>
      <c r="MDO170" s="137"/>
      <c r="MDP170" s="137"/>
      <c r="MDQ170" s="137"/>
      <c r="MDR170" s="137"/>
      <c r="MDS170" s="137"/>
      <c r="MDT170" s="137"/>
      <c r="MDU170" s="137"/>
      <c r="MDV170" s="137"/>
      <c r="MDW170" s="137"/>
      <c r="MDX170" s="137"/>
      <c r="MDY170" s="137"/>
      <c r="MDZ170" s="137"/>
      <c r="MEA170" s="137"/>
      <c r="MEB170" s="137"/>
      <c r="MEC170" s="137"/>
      <c r="MED170" s="137"/>
      <c r="MEE170" s="137"/>
      <c r="MEF170" s="137"/>
      <c r="MEG170" s="137"/>
      <c r="MEH170" s="137"/>
      <c r="MEI170" s="137"/>
      <c r="MEJ170" s="137"/>
      <c r="MEK170" s="137"/>
      <c r="MEL170" s="137"/>
      <c r="MEM170" s="137"/>
      <c r="MEN170" s="137"/>
      <c r="MEO170" s="137"/>
      <c r="MEP170" s="137"/>
      <c r="MEQ170" s="137"/>
      <c r="MER170" s="137"/>
      <c r="MES170" s="137"/>
      <c r="MET170" s="137"/>
      <c r="MEU170" s="137"/>
      <c r="MEV170" s="137"/>
      <c r="MEW170" s="137"/>
      <c r="MEX170" s="137"/>
      <c r="MEY170" s="137"/>
      <c r="MEZ170" s="137"/>
      <c r="MFA170" s="137"/>
      <c r="MFB170" s="137"/>
      <c r="MFC170" s="137"/>
      <c r="MFD170" s="137"/>
      <c r="MFE170" s="137"/>
      <c r="MFF170" s="137"/>
      <c r="MFG170" s="137"/>
      <c r="MFH170" s="137"/>
      <c r="MFI170" s="137"/>
      <c r="MFJ170" s="137"/>
      <c r="MFK170" s="137"/>
      <c r="MFL170" s="137"/>
      <c r="MFM170" s="137"/>
      <c r="MFN170" s="137"/>
      <c r="MFO170" s="137"/>
      <c r="MFP170" s="137"/>
      <c r="MFQ170" s="137"/>
      <c r="MFR170" s="137"/>
      <c r="MFS170" s="137"/>
      <c r="MFT170" s="137"/>
      <c r="MFU170" s="137"/>
      <c r="MFV170" s="137"/>
      <c r="MFW170" s="137"/>
      <c r="MFX170" s="137"/>
      <c r="MFY170" s="137"/>
      <c r="MFZ170" s="137"/>
      <c r="MGA170" s="137"/>
      <c r="MGB170" s="137"/>
      <c r="MGC170" s="137"/>
      <c r="MGD170" s="137"/>
      <c r="MGE170" s="137"/>
      <c r="MGF170" s="137"/>
      <c r="MGG170" s="137"/>
      <c r="MGH170" s="137"/>
      <c r="MGI170" s="137"/>
      <c r="MGJ170" s="137"/>
      <c r="MGK170" s="137"/>
      <c r="MGL170" s="137"/>
      <c r="MGM170" s="137"/>
      <c r="MGN170" s="137"/>
      <c r="MGO170" s="137"/>
      <c r="MGP170" s="137"/>
      <c r="MGQ170" s="137"/>
      <c r="MGR170" s="137"/>
      <c r="MGS170" s="137"/>
      <c r="MGT170" s="137"/>
      <c r="MGU170" s="137"/>
      <c r="MGV170" s="137"/>
      <c r="MGW170" s="137"/>
      <c r="MGX170" s="137"/>
      <c r="MGY170" s="137"/>
      <c r="MGZ170" s="137"/>
      <c r="MHA170" s="137"/>
      <c r="MHB170" s="137"/>
      <c r="MHC170" s="137"/>
      <c r="MHD170" s="137"/>
      <c r="MHE170" s="137"/>
      <c r="MHF170" s="137"/>
      <c r="MHG170" s="137"/>
      <c r="MHH170" s="137"/>
      <c r="MHI170" s="137"/>
      <c r="MHJ170" s="137"/>
      <c r="MHK170" s="137"/>
      <c r="MHL170" s="137"/>
      <c r="MHM170" s="137"/>
      <c r="MHN170" s="137"/>
      <c r="MHO170" s="137"/>
      <c r="MHP170" s="137"/>
      <c r="MHQ170" s="137"/>
      <c r="MHR170" s="137"/>
      <c r="MHS170" s="137"/>
      <c r="MHT170" s="137"/>
      <c r="MHU170" s="137"/>
      <c r="MHV170" s="137"/>
      <c r="MHW170" s="137"/>
      <c r="MHX170" s="137"/>
      <c r="MHY170" s="137"/>
      <c r="MHZ170" s="137"/>
      <c r="MIA170" s="137"/>
      <c r="MIB170" s="137"/>
      <c r="MIC170" s="137"/>
      <c r="MID170" s="137"/>
      <c r="MIE170" s="137"/>
      <c r="MIF170" s="137"/>
      <c r="MIG170" s="137"/>
      <c r="MIH170" s="137"/>
      <c r="MII170" s="137"/>
      <c r="MIJ170" s="137"/>
      <c r="MIK170" s="137"/>
      <c r="MIL170" s="137"/>
      <c r="MIM170" s="137"/>
      <c r="MIN170" s="137"/>
      <c r="MIO170" s="137"/>
      <c r="MIP170" s="137"/>
      <c r="MIQ170" s="137"/>
      <c r="MIR170" s="137"/>
      <c r="MIS170" s="137"/>
      <c r="MIT170" s="137"/>
      <c r="MIU170" s="137"/>
      <c r="MIV170" s="137"/>
      <c r="MIW170" s="137"/>
      <c r="MIX170" s="137"/>
      <c r="MIY170" s="137"/>
      <c r="MIZ170" s="137"/>
      <c r="MJA170" s="137"/>
      <c r="MJB170" s="137"/>
      <c r="MJC170" s="137"/>
      <c r="MJD170" s="137"/>
      <c r="MJE170" s="137"/>
      <c r="MJF170" s="137"/>
      <c r="MJG170" s="137"/>
      <c r="MJH170" s="137"/>
      <c r="MJI170" s="137"/>
      <c r="MJJ170" s="137"/>
      <c r="MJK170" s="137"/>
      <c r="MJL170" s="137"/>
      <c r="MJM170" s="137"/>
      <c r="MJN170" s="137"/>
      <c r="MJO170" s="137"/>
      <c r="MJP170" s="137"/>
      <c r="MJQ170" s="137"/>
      <c r="MJR170" s="137"/>
      <c r="MJS170" s="137"/>
      <c r="MJT170" s="137"/>
      <c r="MJU170" s="137"/>
      <c r="MJV170" s="137"/>
      <c r="MJW170" s="137"/>
      <c r="MJX170" s="137"/>
      <c r="MJY170" s="137"/>
      <c r="MJZ170" s="137"/>
      <c r="MKA170" s="137"/>
      <c r="MKB170" s="137"/>
      <c r="MKC170" s="137"/>
      <c r="MKD170" s="137"/>
      <c r="MKE170" s="137"/>
      <c r="MKF170" s="137"/>
      <c r="MKG170" s="137"/>
      <c r="MKH170" s="137"/>
      <c r="MKI170" s="137"/>
      <c r="MKJ170" s="137"/>
      <c r="MKK170" s="137"/>
      <c r="MKL170" s="137"/>
      <c r="MKM170" s="137"/>
      <c r="MKN170" s="137"/>
      <c r="MKO170" s="137"/>
      <c r="MKP170" s="137"/>
      <c r="MKQ170" s="137"/>
      <c r="MKR170" s="137"/>
      <c r="MKS170" s="137"/>
      <c r="MKT170" s="137"/>
      <c r="MKU170" s="137"/>
      <c r="MKV170" s="137"/>
      <c r="MKW170" s="137"/>
      <c r="MKX170" s="137"/>
      <c r="MKY170" s="137"/>
      <c r="MKZ170" s="137"/>
      <c r="MLA170" s="137"/>
      <c r="MLB170" s="137"/>
      <c r="MLC170" s="137"/>
      <c r="MLD170" s="137"/>
      <c r="MLE170" s="137"/>
      <c r="MLF170" s="137"/>
      <c r="MLG170" s="137"/>
      <c r="MLH170" s="137"/>
      <c r="MLI170" s="137"/>
      <c r="MLJ170" s="137"/>
      <c r="MLK170" s="137"/>
      <c r="MLL170" s="137"/>
      <c r="MLM170" s="137"/>
      <c r="MLN170" s="137"/>
      <c r="MLO170" s="137"/>
      <c r="MLP170" s="137"/>
      <c r="MLQ170" s="137"/>
      <c r="MLR170" s="137"/>
      <c r="MLS170" s="137"/>
      <c r="MLT170" s="137"/>
      <c r="MLU170" s="137"/>
      <c r="MLV170" s="137"/>
      <c r="MLW170" s="137"/>
      <c r="MLX170" s="137"/>
      <c r="MLY170" s="137"/>
      <c r="MLZ170" s="137"/>
      <c r="MMA170" s="137"/>
      <c r="MMB170" s="137"/>
      <c r="MMC170" s="137"/>
      <c r="MMD170" s="137"/>
      <c r="MME170" s="137"/>
      <c r="MMF170" s="137"/>
      <c r="MMG170" s="137"/>
      <c r="MMH170" s="137"/>
      <c r="MMI170" s="137"/>
      <c r="MMJ170" s="137"/>
      <c r="MMK170" s="137"/>
      <c r="MML170" s="137"/>
      <c r="MMM170" s="137"/>
      <c r="MMN170" s="137"/>
      <c r="MMO170" s="137"/>
      <c r="MMP170" s="137"/>
      <c r="MMQ170" s="137"/>
      <c r="MMR170" s="137"/>
      <c r="MMS170" s="137"/>
      <c r="MMT170" s="137"/>
      <c r="MMU170" s="137"/>
      <c r="MMV170" s="137"/>
      <c r="MMW170" s="137"/>
      <c r="MMX170" s="137"/>
      <c r="MMY170" s="137"/>
      <c r="MMZ170" s="137"/>
      <c r="MNA170" s="137"/>
      <c r="MNB170" s="137"/>
      <c r="MNC170" s="137"/>
      <c r="MND170" s="137"/>
      <c r="MNE170" s="137"/>
      <c r="MNF170" s="137"/>
      <c r="MNG170" s="137"/>
      <c r="MNH170" s="137"/>
      <c r="MNI170" s="137"/>
      <c r="MNJ170" s="137"/>
      <c r="MNK170" s="137"/>
      <c r="MNL170" s="137"/>
      <c r="MNM170" s="137"/>
      <c r="MNN170" s="137"/>
      <c r="MNO170" s="137"/>
      <c r="MNP170" s="137"/>
      <c r="MNQ170" s="137"/>
      <c r="MNR170" s="137"/>
      <c r="MNS170" s="137"/>
      <c r="MNT170" s="137"/>
      <c r="MNU170" s="137"/>
      <c r="MNV170" s="137"/>
      <c r="MNW170" s="137"/>
      <c r="MNX170" s="137"/>
      <c r="MNY170" s="137"/>
      <c r="MNZ170" s="137"/>
      <c r="MOA170" s="137"/>
      <c r="MOB170" s="137"/>
      <c r="MOC170" s="137"/>
      <c r="MOD170" s="137"/>
      <c r="MOE170" s="137"/>
      <c r="MOF170" s="137"/>
      <c r="MOG170" s="137"/>
      <c r="MOH170" s="137"/>
      <c r="MOI170" s="137"/>
      <c r="MOJ170" s="137"/>
      <c r="MOK170" s="137"/>
      <c r="MOL170" s="137"/>
      <c r="MOM170" s="137"/>
      <c r="MON170" s="137"/>
      <c r="MOO170" s="137"/>
      <c r="MOP170" s="137"/>
      <c r="MOQ170" s="137"/>
      <c r="MOR170" s="137"/>
      <c r="MOS170" s="137"/>
      <c r="MOT170" s="137"/>
      <c r="MOU170" s="137"/>
      <c r="MOV170" s="137"/>
      <c r="MOW170" s="137"/>
      <c r="MOX170" s="137"/>
      <c r="MOY170" s="137"/>
      <c r="MOZ170" s="137"/>
      <c r="MPA170" s="137"/>
      <c r="MPB170" s="137"/>
      <c r="MPC170" s="137"/>
      <c r="MPD170" s="137"/>
      <c r="MPE170" s="137"/>
      <c r="MPF170" s="137"/>
      <c r="MPG170" s="137"/>
      <c r="MPH170" s="137"/>
      <c r="MPI170" s="137"/>
      <c r="MPJ170" s="137"/>
      <c r="MPK170" s="137"/>
      <c r="MPL170" s="137"/>
      <c r="MPM170" s="137"/>
      <c r="MPN170" s="137"/>
      <c r="MPO170" s="137"/>
      <c r="MPP170" s="137"/>
      <c r="MPQ170" s="137"/>
      <c r="MPR170" s="137"/>
      <c r="MPS170" s="137"/>
      <c r="MPT170" s="137"/>
      <c r="MPU170" s="137"/>
      <c r="MPV170" s="137"/>
      <c r="MPW170" s="137"/>
      <c r="MPX170" s="137"/>
      <c r="MPY170" s="137"/>
      <c r="MPZ170" s="137"/>
      <c r="MQA170" s="137"/>
      <c r="MQB170" s="137"/>
      <c r="MQC170" s="137"/>
      <c r="MQD170" s="137"/>
      <c r="MQE170" s="137"/>
      <c r="MQF170" s="137"/>
      <c r="MQG170" s="137"/>
      <c r="MQH170" s="137"/>
      <c r="MQI170" s="137"/>
      <c r="MQJ170" s="137"/>
      <c r="MQK170" s="137"/>
      <c r="MQL170" s="137"/>
      <c r="MQM170" s="137"/>
      <c r="MQN170" s="137"/>
      <c r="MQO170" s="137"/>
      <c r="MQP170" s="137"/>
      <c r="MQQ170" s="137"/>
      <c r="MQR170" s="137"/>
      <c r="MQS170" s="137"/>
      <c r="MQT170" s="137"/>
      <c r="MQU170" s="137"/>
      <c r="MQV170" s="137"/>
      <c r="MQW170" s="137"/>
      <c r="MQX170" s="137"/>
      <c r="MQY170" s="137"/>
      <c r="MQZ170" s="137"/>
      <c r="MRA170" s="137"/>
      <c r="MRB170" s="137"/>
      <c r="MRC170" s="137"/>
      <c r="MRD170" s="137"/>
      <c r="MRE170" s="137"/>
      <c r="MRF170" s="137"/>
      <c r="MRG170" s="137"/>
      <c r="MRH170" s="137"/>
      <c r="MRI170" s="137"/>
      <c r="MRJ170" s="137"/>
      <c r="MRK170" s="137"/>
      <c r="MRL170" s="137"/>
      <c r="MRM170" s="137"/>
      <c r="MRN170" s="137"/>
      <c r="MRO170" s="137"/>
      <c r="MRP170" s="137"/>
      <c r="MRQ170" s="137"/>
      <c r="MRR170" s="137"/>
      <c r="MRS170" s="137"/>
      <c r="MRT170" s="137"/>
      <c r="MRU170" s="137"/>
      <c r="MRV170" s="137"/>
      <c r="MRW170" s="137"/>
      <c r="MRX170" s="137"/>
      <c r="MRY170" s="137"/>
      <c r="MRZ170" s="137"/>
      <c r="MSA170" s="137"/>
      <c r="MSB170" s="137"/>
      <c r="MSC170" s="137"/>
      <c r="MSD170" s="137"/>
      <c r="MSE170" s="137"/>
      <c r="MSF170" s="137"/>
      <c r="MSG170" s="137"/>
      <c r="MSH170" s="137"/>
      <c r="MSI170" s="137"/>
      <c r="MSJ170" s="137"/>
      <c r="MSK170" s="137"/>
      <c r="MSL170" s="137"/>
      <c r="MSM170" s="137"/>
      <c r="MSN170" s="137"/>
      <c r="MSO170" s="137"/>
      <c r="MSP170" s="137"/>
      <c r="MSQ170" s="137"/>
      <c r="MSR170" s="137"/>
      <c r="MSS170" s="137"/>
      <c r="MST170" s="137"/>
      <c r="MSU170" s="137"/>
      <c r="MSV170" s="137"/>
      <c r="MSW170" s="137"/>
      <c r="MSX170" s="137"/>
      <c r="MSY170" s="137"/>
      <c r="MSZ170" s="137"/>
      <c r="MTA170" s="137"/>
      <c r="MTB170" s="137"/>
      <c r="MTC170" s="137"/>
      <c r="MTD170" s="137"/>
      <c r="MTE170" s="137"/>
      <c r="MTF170" s="137"/>
      <c r="MTG170" s="137"/>
      <c r="MTH170" s="137"/>
      <c r="MTI170" s="137"/>
      <c r="MTJ170" s="137"/>
      <c r="MTK170" s="137"/>
      <c r="MTL170" s="137"/>
      <c r="MTM170" s="137"/>
      <c r="MTN170" s="137"/>
      <c r="MTO170" s="137"/>
      <c r="MTP170" s="137"/>
      <c r="MTQ170" s="137"/>
      <c r="MTR170" s="137"/>
      <c r="MTS170" s="137"/>
      <c r="MTT170" s="137"/>
      <c r="MTU170" s="137"/>
      <c r="MTV170" s="137"/>
      <c r="MTW170" s="137"/>
      <c r="MTX170" s="137"/>
      <c r="MTY170" s="137"/>
      <c r="MTZ170" s="137"/>
      <c r="MUA170" s="137"/>
      <c r="MUB170" s="137"/>
      <c r="MUC170" s="137"/>
      <c r="MUD170" s="137"/>
      <c r="MUE170" s="137"/>
      <c r="MUF170" s="137"/>
      <c r="MUG170" s="137"/>
      <c r="MUH170" s="137"/>
      <c r="MUI170" s="137"/>
      <c r="MUJ170" s="137"/>
      <c r="MUK170" s="137"/>
      <c r="MUL170" s="137"/>
      <c r="MUM170" s="137"/>
      <c r="MUN170" s="137"/>
      <c r="MUO170" s="137"/>
      <c r="MUP170" s="137"/>
      <c r="MUQ170" s="137"/>
      <c r="MUR170" s="137"/>
      <c r="MUS170" s="137"/>
      <c r="MUT170" s="137"/>
      <c r="MUU170" s="137"/>
      <c r="MUV170" s="137"/>
      <c r="MUW170" s="137"/>
      <c r="MUX170" s="137"/>
      <c r="MUY170" s="137"/>
      <c r="MUZ170" s="137"/>
      <c r="MVA170" s="137"/>
      <c r="MVB170" s="137"/>
      <c r="MVC170" s="137"/>
      <c r="MVD170" s="137"/>
      <c r="MVE170" s="137"/>
      <c r="MVF170" s="137"/>
      <c r="MVG170" s="137"/>
      <c r="MVH170" s="137"/>
      <c r="MVI170" s="137"/>
      <c r="MVJ170" s="137"/>
      <c r="MVK170" s="137"/>
      <c r="MVL170" s="137"/>
      <c r="MVM170" s="137"/>
      <c r="MVN170" s="137"/>
      <c r="MVO170" s="137"/>
      <c r="MVP170" s="137"/>
      <c r="MVQ170" s="137"/>
      <c r="MVR170" s="137"/>
      <c r="MVS170" s="137"/>
      <c r="MVT170" s="137"/>
      <c r="MVU170" s="137"/>
      <c r="MVV170" s="137"/>
      <c r="MVW170" s="137"/>
      <c r="MVX170" s="137"/>
      <c r="MVY170" s="137"/>
      <c r="MVZ170" s="137"/>
      <c r="MWA170" s="137"/>
      <c r="MWB170" s="137"/>
      <c r="MWC170" s="137"/>
      <c r="MWD170" s="137"/>
      <c r="MWE170" s="137"/>
      <c r="MWF170" s="137"/>
      <c r="MWG170" s="137"/>
      <c r="MWH170" s="137"/>
      <c r="MWI170" s="137"/>
      <c r="MWJ170" s="137"/>
      <c r="MWK170" s="137"/>
      <c r="MWL170" s="137"/>
      <c r="MWM170" s="137"/>
      <c r="MWN170" s="137"/>
      <c r="MWO170" s="137"/>
      <c r="MWP170" s="137"/>
      <c r="MWQ170" s="137"/>
      <c r="MWR170" s="137"/>
      <c r="MWS170" s="137"/>
      <c r="MWT170" s="137"/>
      <c r="MWU170" s="137"/>
      <c r="MWV170" s="137"/>
      <c r="MWW170" s="137"/>
      <c r="MWX170" s="137"/>
      <c r="MWY170" s="137"/>
      <c r="MWZ170" s="137"/>
      <c r="MXA170" s="137"/>
      <c r="MXB170" s="137"/>
      <c r="MXC170" s="137"/>
      <c r="MXD170" s="137"/>
      <c r="MXE170" s="137"/>
      <c r="MXF170" s="137"/>
      <c r="MXG170" s="137"/>
      <c r="MXH170" s="137"/>
      <c r="MXI170" s="137"/>
      <c r="MXJ170" s="137"/>
      <c r="MXK170" s="137"/>
      <c r="MXL170" s="137"/>
      <c r="MXM170" s="137"/>
      <c r="MXN170" s="137"/>
      <c r="MXO170" s="137"/>
      <c r="MXP170" s="137"/>
      <c r="MXQ170" s="137"/>
      <c r="MXR170" s="137"/>
      <c r="MXS170" s="137"/>
      <c r="MXT170" s="137"/>
      <c r="MXU170" s="137"/>
      <c r="MXV170" s="137"/>
      <c r="MXW170" s="137"/>
      <c r="MXX170" s="137"/>
      <c r="MXY170" s="137"/>
      <c r="MXZ170" s="137"/>
      <c r="MYA170" s="137"/>
      <c r="MYB170" s="137"/>
      <c r="MYC170" s="137"/>
      <c r="MYD170" s="137"/>
      <c r="MYE170" s="137"/>
      <c r="MYF170" s="137"/>
      <c r="MYG170" s="137"/>
      <c r="MYH170" s="137"/>
      <c r="MYI170" s="137"/>
      <c r="MYJ170" s="137"/>
      <c r="MYK170" s="137"/>
      <c r="MYL170" s="137"/>
      <c r="MYM170" s="137"/>
      <c r="MYN170" s="137"/>
      <c r="MYO170" s="137"/>
      <c r="MYP170" s="137"/>
      <c r="MYQ170" s="137"/>
      <c r="MYR170" s="137"/>
      <c r="MYS170" s="137"/>
      <c r="MYT170" s="137"/>
      <c r="MYU170" s="137"/>
      <c r="MYV170" s="137"/>
      <c r="MYW170" s="137"/>
      <c r="MYX170" s="137"/>
      <c r="MYY170" s="137"/>
      <c r="MYZ170" s="137"/>
      <c r="MZA170" s="137"/>
      <c r="MZB170" s="137"/>
      <c r="MZC170" s="137"/>
      <c r="MZD170" s="137"/>
      <c r="MZE170" s="137"/>
      <c r="MZF170" s="137"/>
      <c r="MZG170" s="137"/>
      <c r="MZH170" s="137"/>
      <c r="MZI170" s="137"/>
      <c r="MZJ170" s="137"/>
      <c r="MZK170" s="137"/>
      <c r="MZL170" s="137"/>
      <c r="MZM170" s="137"/>
      <c r="MZN170" s="137"/>
      <c r="MZO170" s="137"/>
      <c r="MZP170" s="137"/>
      <c r="MZQ170" s="137"/>
      <c r="MZR170" s="137"/>
      <c r="MZS170" s="137"/>
      <c r="MZT170" s="137"/>
      <c r="MZU170" s="137"/>
      <c r="MZV170" s="137"/>
      <c r="MZW170" s="137"/>
      <c r="MZX170" s="137"/>
      <c r="MZY170" s="137"/>
      <c r="MZZ170" s="137"/>
      <c r="NAA170" s="137"/>
      <c r="NAB170" s="137"/>
      <c r="NAC170" s="137"/>
      <c r="NAD170" s="137"/>
      <c r="NAE170" s="137"/>
      <c r="NAF170" s="137"/>
      <c r="NAG170" s="137"/>
      <c r="NAH170" s="137"/>
      <c r="NAI170" s="137"/>
      <c r="NAJ170" s="137"/>
      <c r="NAK170" s="137"/>
      <c r="NAL170" s="137"/>
      <c r="NAM170" s="137"/>
      <c r="NAN170" s="137"/>
      <c r="NAO170" s="137"/>
      <c r="NAP170" s="137"/>
      <c r="NAQ170" s="137"/>
      <c r="NAR170" s="137"/>
      <c r="NAS170" s="137"/>
      <c r="NAT170" s="137"/>
      <c r="NAU170" s="137"/>
      <c r="NAV170" s="137"/>
      <c r="NAW170" s="137"/>
      <c r="NAX170" s="137"/>
      <c r="NAY170" s="137"/>
      <c r="NAZ170" s="137"/>
      <c r="NBA170" s="137"/>
      <c r="NBB170" s="137"/>
      <c r="NBC170" s="137"/>
      <c r="NBD170" s="137"/>
      <c r="NBE170" s="137"/>
      <c r="NBF170" s="137"/>
      <c r="NBG170" s="137"/>
      <c r="NBH170" s="137"/>
      <c r="NBI170" s="137"/>
      <c r="NBJ170" s="137"/>
      <c r="NBK170" s="137"/>
      <c r="NBL170" s="137"/>
      <c r="NBM170" s="137"/>
      <c r="NBN170" s="137"/>
      <c r="NBO170" s="137"/>
      <c r="NBP170" s="137"/>
      <c r="NBQ170" s="137"/>
      <c r="NBR170" s="137"/>
      <c r="NBS170" s="137"/>
      <c r="NBT170" s="137"/>
      <c r="NBU170" s="137"/>
      <c r="NBV170" s="137"/>
      <c r="NBW170" s="137"/>
      <c r="NBX170" s="137"/>
      <c r="NBY170" s="137"/>
      <c r="NBZ170" s="137"/>
      <c r="NCA170" s="137"/>
      <c r="NCB170" s="137"/>
      <c r="NCC170" s="137"/>
      <c r="NCD170" s="137"/>
      <c r="NCE170" s="137"/>
      <c r="NCF170" s="137"/>
      <c r="NCG170" s="137"/>
      <c r="NCH170" s="137"/>
      <c r="NCI170" s="137"/>
      <c r="NCJ170" s="137"/>
      <c r="NCK170" s="137"/>
      <c r="NCL170" s="137"/>
      <c r="NCM170" s="137"/>
      <c r="NCN170" s="137"/>
      <c r="NCO170" s="137"/>
      <c r="NCP170" s="137"/>
      <c r="NCQ170" s="137"/>
      <c r="NCR170" s="137"/>
      <c r="NCS170" s="137"/>
      <c r="NCT170" s="137"/>
      <c r="NCU170" s="137"/>
      <c r="NCV170" s="137"/>
      <c r="NCW170" s="137"/>
      <c r="NCX170" s="137"/>
      <c r="NCY170" s="137"/>
      <c r="NCZ170" s="137"/>
      <c r="NDA170" s="137"/>
      <c r="NDB170" s="137"/>
      <c r="NDC170" s="137"/>
      <c r="NDD170" s="137"/>
      <c r="NDE170" s="137"/>
      <c r="NDF170" s="137"/>
      <c r="NDG170" s="137"/>
      <c r="NDH170" s="137"/>
      <c r="NDI170" s="137"/>
      <c r="NDJ170" s="137"/>
      <c r="NDK170" s="137"/>
      <c r="NDL170" s="137"/>
      <c r="NDM170" s="137"/>
      <c r="NDN170" s="137"/>
      <c r="NDO170" s="137"/>
      <c r="NDP170" s="137"/>
      <c r="NDQ170" s="137"/>
      <c r="NDR170" s="137"/>
      <c r="NDS170" s="137"/>
      <c r="NDT170" s="137"/>
      <c r="NDU170" s="137"/>
      <c r="NDV170" s="137"/>
      <c r="NDW170" s="137"/>
      <c r="NDX170" s="137"/>
      <c r="NDY170" s="137"/>
      <c r="NDZ170" s="137"/>
      <c r="NEA170" s="137"/>
      <c r="NEB170" s="137"/>
      <c r="NEC170" s="137"/>
      <c r="NED170" s="137"/>
      <c r="NEE170" s="137"/>
      <c r="NEF170" s="137"/>
      <c r="NEG170" s="137"/>
      <c r="NEH170" s="137"/>
      <c r="NEI170" s="137"/>
      <c r="NEJ170" s="137"/>
      <c r="NEK170" s="137"/>
      <c r="NEL170" s="137"/>
      <c r="NEM170" s="137"/>
      <c r="NEN170" s="137"/>
      <c r="NEO170" s="137"/>
      <c r="NEP170" s="137"/>
      <c r="NEQ170" s="137"/>
      <c r="NER170" s="137"/>
      <c r="NES170" s="137"/>
      <c r="NET170" s="137"/>
      <c r="NEU170" s="137"/>
      <c r="NEV170" s="137"/>
      <c r="NEW170" s="137"/>
      <c r="NEX170" s="137"/>
      <c r="NEY170" s="137"/>
      <c r="NEZ170" s="137"/>
      <c r="NFA170" s="137"/>
      <c r="NFB170" s="137"/>
      <c r="NFC170" s="137"/>
      <c r="NFD170" s="137"/>
      <c r="NFE170" s="137"/>
      <c r="NFF170" s="137"/>
      <c r="NFG170" s="137"/>
      <c r="NFH170" s="137"/>
      <c r="NFI170" s="137"/>
      <c r="NFJ170" s="137"/>
      <c r="NFK170" s="137"/>
      <c r="NFL170" s="137"/>
      <c r="NFM170" s="137"/>
      <c r="NFN170" s="137"/>
      <c r="NFO170" s="137"/>
      <c r="NFP170" s="137"/>
      <c r="NFQ170" s="137"/>
      <c r="NFR170" s="137"/>
      <c r="NFS170" s="137"/>
      <c r="NFT170" s="137"/>
      <c r="NFU170" s="137"/>
      <c r="NFV170" s="137"/>
      <c r="NFW170" s="137"/>
      <c r="NFX170" s="137"/>
      <c r="NFY170" s="137"/>
      <c r="NFZ170" s="137"/>
      <c r="NGA170" s="137"/>
      <c r="NGB170" s="137"/>
      <c r="NGC170" s="137"/>
      <c r="NGD170" s="137"/>
      <c r="NGE170" s="137"/>
      <c r="NGF170" s="137"/>
      <c r="NGG170" s="137"/>
      <c r="NGH170" s="137"/>
      <c r="NGI170" s="137"/>
      <c r="NGJ170" s="137"/>
      <c r="NGK170" s="137"/>
      <c r="NGL170" s="137"/>
      <c r="NGM170" s="137"/>
      <c r="NGN170" s="137"/>
      <c r="NGO170" s="137"/>
      <c r="NGP170" s="137"/>
      <c r="NGQ170" s="137"/>
      <c r="NGR170" s="137"/>
      <c r="NGS170" s="137"/>
      <c r="NGT170" s="137"/>
      <c r="NGU170" s="137"/>
      <c r="NGV170" s="137"/>
      <c r="NGW170" s="137"/>
      <c r="NGX170" s="137"/>
      <c r="NGY170" s="137"/>
      <c r="NGZ170" s="137"/>
      <c r="NHA170" s="137"/>
      <c r="NHB170" s="137"/>
      <c r="NHC170" s="137"/>
      <c r="NHD170" s="137"/>
      <c r="NHE170" s="137"/>
      <c r="NHF170" s="137"/>
      <c r="NHG170" s="137"/>
      <c r="NHH170" s="137"/>
      <c r="NHI170" s="137"/>
      <c r="NHJ170" s="137"/>
      <c r="NHK170" s="137"/>
      <c r="NHL170" s="137"/>
      <c r="NHM170" s="137"/>
      <c r="NHN170" s="137"/>
      <c r="NHO170" s="137"/>
      <c r="NHP170" s="137"/>
      <c r="NHQ170" s="137"/>
      <c r="NHR170" s="137"/>
      <c r="NHS170" s="137"/>
      <c r="NHT170" s="137"/>
      <c r="NHU170" s="137"/>
      <c r="NHV170" s="137"/>
      <c r="NHW170" s="137"/>
      <c r="NHX170" s="137"/>
      <c r="NHY170" s="137"/>
      <c r="NHZ170" s="137"/>
      <c r="NIA170" s="137"/>
      <c r="NIB170" s="137"/>
      <c r="NIC170" s="137"/>
      <c r="NID170" s="137"/>
      <c r="NIE170" s="137"/>
      <c r="NIF170" s="137"/>
      <c r="NIG170" s="137"/>
      <c r="NIH170" s="137"/>
      <c r="NII170" s="137"/>
      <c r="NIJ170" s="137"/>
      <c r="NIK170" s="137"/>
      <c r="NIL170" s="137"/>
      <c r="NIM170" s="137"/>
      <c r="NIN170" s="137"/>
      <c r="NIO170" s="137"/>
      <c r="NIP170" s="137"/>
      <c r="NIQ170" s="137"/>
      <c r="NIR170" s="137"/>
      <c r="NIS170" s="137"/>
      <c r="NIT170" s="137"/>
      <c r="NIU170" s="137"/>
      <c r="NIV170" s="137"/>
      <c r="NIW170" s="137"/>
      <c r="NIX170" s="137"/>
      <c r="NIY170" s="137"/>
      <c r="NIZ170" s="137"/>
      <c r="NJA170" s="137"/>
      <c r="NJB170" s="137"/>
      <c r="NJC170" s="137"/>
      <c r="NJD170" s="137"/>
      <c r="NJE170" s="137"/>
      <c r="NJF170" s="137"/>
      <c r="NJG170" s="137"/>
      <c r="NJH170" s="137"/>
      <c r="NJI170" s="137"/>
      <c r="NJJ170" s="137"/>
      <c r="NJK170" s="137"/>
      <c r="NJL170" s="137"/>
      <c r="NJM170" s="137"/>
      <c r="NJN170" s="137"/>
      <c r="NJO170" s="137"/>
      <c r="NJP170" s="137"/>
      <c r="NJQ170" s="137"/>
      <c r="NJR170" s="137"/>
      <c r="NJS170" s="137"/>
      <c r="NJT170" s="137"/>
      <c r="NJU170" s="137"/>
      <c r="NJV170" s="137"/>
      <c r="NJW170" s="137"/>
      <c r="NJX170" s="137"/>
      <c r="NJY170" s="137"/>
      <c r="NJZ170" s="137"/>
      <c r="NKA170" s="137"/>
      <c r="NKB170" s="137"/>
      <c r="NKC170" s="137"/>
      <c r="NKD170" s="137"/>
      <c r="NKE170" s="137"/>
      <c r="NKF170" s="137"/>
      <c r="NKG170" s="137"/>
      <c r="NKH170" s="137"/>
      <c r="NKI170" s="137"/>
      <c r="NKJ170" s="137"/>
      <c r="NKK170" s="137"/>
      <c r="NKL170" s="137"/>
      <c r="NKM170" s="137"/>
      <c r="NKN170" s="137"/>
      <c r="NKO170" s="137"/>
      <c r="NKP170" s="137"/>
      <c r="NKQ170" s="137"/>
      <c r="NKR170" s="137"/>
      <c r="NKS170" s="137"/>
      <c r="NKT170" s="137"/>
      <c r="NKU170" s="137"/>
      <c r="NKV170" s="137"/>
      <c r="NKW170" s="137"/>
      <c r="NKX170" s="137"/>
      <c r="NKY170" s="137"/>
      <c r="NKZ170" s="137"/>
      <c r="NLA170" s="137"/>
      <c r="NLB170" s="137"/>
      <c r="NLC170" s="137"/>
      <c r="NLD170" s="137"/>
      <c r="NLE170" s="137"/>
      <c r="NLF170" s="137"/>
      <c r="NLG170" s="137"/>
      <c r="NLH170" s="137"/>
      <c r="NLI170" s="137"/>
      <c r="NLJ170" s="137"/>
      <c r="NLK170" s="137"/>
      <c r="NLL170" s="137"/>
      <c r="NLM170" s="137"/>
      <c r="NLN170" s="137"/>
      <c r="NLO170" s="137"/>
      <c r="NLP170" s="137"/>
      <c r="NLQ170" s="137"/>
      <c r="NLR170" s="137"/>
      <c r="NLS170" s="137"/>
      <c r="NLT170" s="137"/>
      <c r="NLU170" s="137"/>
      <c r="NLV170" s="137"/>
      <c r="NLW170" s="137"/>
      <c r="NLX170" s="137"/>
      <c r="NLY170" s="137"/>
      <c r="NLZ170" s="137"/>
      <c r="NMA170" s="137"/>
      <c r="NMB170" s="137"/>
      <c r="NMC170" s="137"/>
      <c r="NMD170" s="137"/>
      <c r="NME170" s="137"/>
      <c r="NMF170" s="137"/>
      <c r="NMG170" s="137"/>
      <c r="NMH170" s="137"/>
      <c r="NMI170" s="137"/>
      <c r="NMJ170" s="137"/>
      <c r="NMK170" s="137"/>
      <c r="NML170" s="137"/>
      <c r="NMM170" s="137"/>
      <c r="NMN170" s="137"/>
      <c r="NMO170" s="137"/>
      <c r="NMP170" s="137"/>
      <c r="NMQ170" s="137"/>
      <c r="NMR170" s="137"/>
      <c r="NMS170" s="137"/>
      <c r="NMT170" s="137"/>
      <c r="NMU170" s="137"/>
      <c r="NMV170" s="137"/>
      <c r="NMW170" s="137"/>
      <c r="NMX170" s="137"/>
      <c r="NMY170" s="137"/>
      <c r="NMZ170" s="137"/>
      <c r="NNA170" s="137"/>
      <c r="NNB170" s="137"/>
      <c r="NNC170" s="137"/>
      <c r="NND170" s="137"/>
      <c r="NNE170" s="137"/>
      <c r="NNF170" s="137"/>
      <c r="NNG170" s="137"/>
      <c r="NNH170" s="137"/>
      <c r="NNI170" s="137"/>
      <c r="NNJ170" s="137"/>
      <c r="NNK170" s="137"/>
      <c r="NNL170" s="137"/>
      <c r="NNM170" s="137"/>
      <c r="NNN170" s="137"/>
      <c r="NNO170" s="137"/>
      <c r="NNP170" s="137"/>
      <c r="NNQ170" s="137"/>
      <c r="NNR170" s="137"/>
      <c r="NNS170" s="137"/>
      <c r="NNT170" s="137"/>
      <c r="NNU170" s="137"/>
      <c r="NNV170" s="137"/>
      <c r="NNW170" s="137"/>
      <c r="NNX170" s="137"/>
      <c r="NNY170" s="137"/>
      <c r="NNZ170" s="137"/>
      <c r="NOA170" s="137"/>
      <c r="NOB170" s="137"/>
      <c r="NOC170" s="137"/>
      <c r="NOD170" s="137"/>
      <c r="NOE170" s="137"/>
      <c r="NOF170" s="137"/>
      <c r="NOG170" s="137"/>
      <c r="NOH170" s="137"/>
      <c r="NOI170" s="137"/>
      <c r="NOJ170" s="137"/>
      <c r="NOK170" s="137"/>
      <c r="NOL170" s="137"/>
      <c r="NOM170" s="137"/>
      <c r="NON170" s="137"/>
      <c r="NOO170" s="137"/>
      <c r="NOP170" s="137"/>
      <c r="NOQ170" s="137"/>
      <c r="NOR170" s="137"/>
      <c r="NOS170" s="137"/>
      <c r="NOT170" s="137"/>
      <c r="NOU170" s="137"/>
      <c r="NOV170" s="137"/>
      <c r="NOW170" s="137"/>
      <c r="NOX170" s="137"/>
      <c r="NOY170" s="137"/>
      <c r="NOZ170" s="137"/>
      <c r="NPA170" s="137"/>
      <c r="NPB170" s="137"/>
      <c r="NPC170" s="137"/>
      <c r="NPD170" s="137"/>
      <c r="NPE170" s="137"/>
      <c r="NPF170" s="137"/>
      <c r="NPG170" s="137"/>
      <c r="NPH170" s="137"/>
      <c r="NPI170" s="137"/>
      <c r="NPJ170" s="137"/>
      <c r="NPK170" s="137"/>
      <c r="NPL170" s="137"/>
      <c r="NPM170" s="137"/>
      <c r="NPN170" s="137"/>
      <c r="NPO170" s="137"/>
      <c r="NPP170" s="137"/>
      <c r="NPQ170" s="137"/>
      <c r="NPR170" s="137"/>
      <c r="NPS170" s="137"/>
      <c r="NPT170" s="137"/>
      <c r="NPU170" s="137"/>
      <c r="NPV170" s="137"/>
      <c r="NPW170" s="137"/>
      <c r="NPX170" s="137"/>
      <c r="NPY170" s="137"/>
      <c r="NPZ170" s="137"/>
      <c r="NQA170" s="137"/>
      <c r="NQB170" s="137"/>
      <c r="NQC170" s="137"/>
      <c r="NQD170" s="137"/>
      <c r="NQE170" s="137"/>
      <c r="NQF170" s="137"/>
      <c r="NQG170" s="137"/>
      <c r="NQH170" s="137"/>
      <c r="NQI170" s="137"/>
      <c r="NQJ170" s="137"/>
      <c r="NQK170" s="137"/>
      <c r="NQL170" s="137"/>
      <c r="NQM170" s="137"/>
      <c r="NQN170" s="137"/>
      <c r="NQO170" s="137"/>
      <c r="NQP170" s="137"/>
      <c r="NQQ170" s="137"/>
      <c r="NQR170" s="137"/>
      <c r="NQS170" s="137"/>
      <c r="NQT170" s="137"/>
      <c r="NQU170" s="137"/>
      <c r="NQV170" s="137"/>
      <c r="NQW170" s="137"/>
      <c r="NQX170" s="137"/>
      <c r="NQY170" s="137"/>
      <c r="NQZ170" s="137"/>
      <c r="NRA170" s="137"/>
      <c r="NRB170" s="137"/>
      <c r="NRC170" s="137"/>
      <c r="NRD170" s="137"/>
      <c r="NRE170" s="137"/>
      <c r="NRF170" s="137"/>
      <c r="NRG170" s="137"/>
      <c r="NRH170" s="137"/>
      <c r="NRI170" s="137"/>
      <c r="NRJ170" s="137"/>
      <c r="NRK170" s="137"/>
      <c r="NRL170" s="137"/>
      <c r="NRM170" s="137"/>
      <c r="NRN170" s="137"/>
      <c r="NRO170" s="137"/>
      <c r="NRP170" s="137"/>
      <c r="NRQ170" s="137"/>
      <c r="NRR170" s="137"/>
      <c r="NRS170" s="137"/>
      <c r="NRT170" s="137"/>
      <c r="NRU170" s="137"/>
      <c r="NRV170" s="137"/>
      <c r="NRW170" s="137"/>
      <c r="NRX170" s="137"/>
      <c r="NRY170" s="137"/>
      <c r="NRZ170" s="137"/>
      <c r="NSA170" s="137"/>
      <c r="NSB170" s="137"/>
      <c r="NSC170" s="137"/>
      <c r="NSD170" s="137"/>
      <c r="NSE170" s="137"/>
      <c r="NSF170" s="137"/>
      <c r="NSG170" s="137"/>
      <c r="NSH170" s="137"/>
      <c r="NSI170" s="137"/>
      <c r="NSJ170" s="137"/>
      <c r="NSK170" s="137"/>
      <c r="NSL170" s="137"/>
      <c r="NSM170" s="137"/>
      <c r="NSN170" s="137"/>
      <c r="NSO170" s="137"/>
      <c r="NSP170" s="137"/>
      <c r="NSQ170" s="137"/>
      <c r="NSR170" s="137"/>
      <c r="NSS170" s="137"/>
      <c r="NST170" s="137"/>
      <c r="NSU170" s="137"/>
      <c r="NSV170" s="137"/>
      <c r="NSW170" s="137"/>
      <c r="NSX170" s="137"/>
      <c r="NSY170" s="137"/>
      <c r="NSZ170" s="137"/>
      <c r="NTA170" s="137"/>
      <c r="NTB170" s="137"/>
      <c r="NTC170" s="137"/>
      <c r="NTD170" s="137"/>
      <c r="NTE170" s="137"/>
      <c r="NTF170" s="137"/>
      <c r="NTG170" s="137"/>
      <c r="NTH170" s="137"/>
      <c r="NTI170" s="137"/>
      <c r="NTJ170" s="137"/>
      <c r="NTK170" s="137"/>
      <c r="NTL170" s="137"/>
      <c r="NTM170" s="137"/>
      <c r="NTN170" s="137"/>
      <c r="NTO170" s="137"/>
      <c r="NTP170" s="137"/>
      <c r="NTQ170" s="137"/>
      <c r="NTR170" s="137"/>
      <c r="NTS170" s="137"/>
      <c r="NTT170" s="137"/>
      <c r="NTU170" s="137"/>
      <c r="NTV170" s="137"/>
      <c r="NTW170" s="137"/>
      <c r="NTX170" s="137"/>
      <c r="NTY170" s="137"/>
      <c r="NTZ170" s="137"/>
      <c r="NUA170" s="137"/>
      <c r="NUB170" s="137"/>
      <c r="NUC170" s="137"/>
      <c r="NUD170" s="137"/>
      <c r="NUE170" s="137"/>
      <c r="NUF170" s="137"/>
      <c r="NUG170" s="137"/>
      <c r="NUH170" s="137"/>
      <c r="NUI170" s="137"/>
      <c r="NUJ170" s="137"/>
      <c r="NUK170" s="137"/>
      <c r="NUL170" s="137"/>
      <c r="NUM170" s="137"/>
      <c r="NUN170" s="137"/>
      <c r="NUO170" s="137"/>
      <c r="NUP170" s="137"/>
      <c r="NUQ170" s="137"/>
      <c r="NUR170" s="137"/>
      <c r="NUS170" s="137"/>
      <c r="NUT170" s="137"/>
      <c r="NUU170" s="137"/>
      <c r="NUV170" s="137"/>
      <c r="NUW170" s="137"/>
      <c r="NUX170" s="137"/>
      <c r="NUY170" s="137"/>
      <c r="NUZ170" s="137"/>
      <c r="NVA170" s="137"/>
      <c r="NVB170" s="137"/>
      <c r="NVC170" s="137"/>
      <c r="NVD170" s="137"/>
      <c r="NVE170" s="137"/>
      <c r="NVF170" s="137"/>
      <c r="NVG170" s="137"/>
      <c r="NVH170" s="137"/>
      <c r="NVI170" s="137"/>
      <c r="NVJ170" s="137"/>
      <c r="NVK170" s="137"/>
      <c r="NVL170" s="137"/>
      <c r="NVM170" s="137"/>
      <c r="NVN170" s="137"/>
      <c r="NVO170" s="137"/>
      <c r="NVP170" s="137"/>
      <c r="NVQ170" s="137"/>
      <c r="NVR170" s="137"/>
      <c r="NVS170" s="137"/>
      <c r="NVT170" s="137"/>
      <c r="NVU170" s="137"/>
      <c r="NVV170" s="137"/>
      <c r="NVW170" s="137"/>
      <c r="NVX170" s="137"/>
      <c r="NVY170" s="137"/>
      <c r="NVZ170" s="137"/>
      <c r="NWA170" s="137"/>
      <c r="NWB170" s="137"/>
      <c r="NWC170" s="137"/>
      <c r="NWD170" s="137"/>
      <c r="NWE170" s="137"/>
      <c r="NWF170" s="137"/>
      <c r="NWG170" s="137"/>
      <c r="NWH170" s="137"/>
      <c r="NWI170" s="137"/>
      <c r="NWJ170" s="137"/>
      <c r="NWK170" s="137"/>
      <c r="NWL170" s="137"/>
      <c r="NWM170" s="137"/>
      <c r="NWN170" s="137"/>
      <c r="NWO170" s="137"/>
      <c r="NWP170" s="137"/>
      <c r="NWQ170" s="137"/>
      <c r="NWR170" s="137"/>
      <c r="NWS170" s="137"/>
      <c r="NWT170" s="137"/>
      <c r="NWU170" s="137"/>
      <c r="NWV170" s="137"/>
      <c r="NWW170" s="137"/>
      <c r="NWX170" s="137"/>
      <c r="NWY170" s="137"/>
      <c r="NWZ170" s="137"/>
      <c r="NXA170" s="137"/>
      <c r="NXB170" s="137"/>
      <c r="NXC170" s="137"/>
      <c r="NXD170" s="137"/>
      <c r="NXE170" s="137"/>
      <c r="NXF170" s="137"/>
      <c r="NXG170" s="137"/>
      <c r="NXH170" s="137"/>
      <c r="NXI170" s="137"/>
      <c r="NXJ170" s="137"/>
      <c r="NXK170" s="137"/>
      <c r="NXL170" s="137"/>
      <c r="NXM170" s="137"/>
      <c r="NXN170" s="137"/>
      <c r="NXO170" s="137"/>
      <c r="NXP170" s="137"/>
      <c r="NXQ170" s="137"/>
      <c r="NXR170" s="137"/>
      <c r="NXS170" s="137"/>
      <c r="NXT170" s="137"/>
      <c r="NXU170" s="137"/>
      <c r="NXV170" s="137"/>
      <c r="NXW170" s="137"/>
      <c r="NXX170" s="137"/>
      <c r="NXY170" s="137"/>
      <c r="NXZ170" s="137"/>
      <c r="NYA170" s="137"/>
      <c r="NYB170" s="137"/>
      <c r="NYC170" s="137"/>
      <c r="NYD170" s="137"/>
      <c r="NYE170" s="137"/>
      <c r="NYF170" s="137"/>
      <c r="NYG170" s="137"/>
      <c r="NYH170" s="137"/>
      <c r="NYI170" s="137"/>
      <c r="NYJ170" s="137"/>
      <c r="NYK170" s="137"/>
      <c r="NYL170" s="137"/>
      <c r="NYM170" s="137"/>
      <c r="NYN170" s="137"/>
      <c r="NYO170" s="137"/>
      <c r="NYP170" s="137"/>
      <c r="NYQ170" s="137"/>
      <c r="NYR170" s="137"/>
      <c r="NYS170" s="137"/>
      <c r="NYT170" s="137"/>
      <c r="NYU170" s="137"/>
      <c r="NYV170" s="137"/>
      <c r="NYW170" s="137"/>
      <c r="NYX170" s="137"/>
      <c r="NYY170" s="137"/>
      <c r="NYZ170" s="137"/>
      <c r="NZA170" s="137"/>
      <c r="NZB170" s="137"/>
      <c r="NZC170" s="137"/>
      <c r="NZD170" s="137"/>
      <c r="NZE170" s="137"/>
      <c r="NZF170" s="137"/>
      <c r="NZG170" s="137"/>
      <c r="NZH170" s="137"/>
      <c r="NZI170" s="137"/>
      <c r="NZJ170" s="137"/>
      <c r="NZK170" s="137"/>
      <c r="NZL170" s="137"/>
      <c r="NZM170" s="137"/>
      <c r="NZN170" s="137"/>
      <c r="NZO170" s="137"/>
      <c r="NZP170" s="137"/>
      <c r="NZQ170" s="137"/>
      <c r="NZR170" s="137"/>
      <c r="NZS170" s="137"/>
      <c r="NZT170" s="137"/>
      <c r="NZU170" s="137"/>
      <c r="NZV170" s="137"/>
      <c r="NZW170" s="137"/>
      <c r="NZX170" s="137"/>
      <c r="NZY170" s="137"/>
      <c r="NZZ170" s="137"/>
      <c r="OAA170" s="137"/>
      <c r="OAB170" s="137"/>
      <c r="OAC170" s="137"/>
      <c r="OAD170" s="137"/>
      <c r="OAE170" s="137"/>
      <c r="OAF170" s="137"/>
      <c r="OAG170" s="137"/>
      <c r="OAH170" s="137"/>
      <c r="OAI170" s="137"/>
      <c r="OAJ170" s="137"/>
      <c r="OAK170" s="137"/>
      <c r="OAL170" s="137"/>
      <c r="OAM170" s="137"/>
      <c r="OAN170" s="137"/>
      <c r="OAO170" s="137"/>
      <c r="OAP170" s="137"/>
      <c r="OAQ170" s="137"/>
      <c r="OAR170" s="137"/>
      <c r="OAS170" s="137"/>
      <c r="OAT170" s="137"/>
      <c r="OAU170" s="137"/>
      <c r="OAV170" s="137"/>
      <c r="OAW170" s="137"/>
      <c r="OAX170" s="137"/>
      <c r="OAY170" s="137"/>
      <c r="OAZ170" s="137"/>
      <c r="OBA170" s="137"/>
      <c r="OBB170" s="137"/>
      <c r="OBC170" s="137"/>
      <c r="OBD170" s="137"/>
      <c r="OBE170" s="137"/>
      <c r="OBF170" s="137"/>
      <c r="OBG170" s="137"/>
      <c r="OBH170" s="137"/>
      <c r="OBI170" s="137"/>
      <c r="OBJ170" s="137"/>
      <c r="OBK170" s="137"/>
      <c r="OBL170" s="137"/>
      <c r="OBM170" s="137"/>
      <c r="OBN170" s="137"/>
      <c r="OBO170" s="137"/>
      <c r="OBP170" s="137"/>
      <c r="OBQ170" s="137"/>
      <c r="OBR170" s="137"/>
      <c r="OBS170" s="137"/>
      <c r="OBT170" s="137"/>
      <c r="OBU170" s="137"/>
      <c r="OBV170" s="137"/>
      <c r="OBW170" s="137"/>
      <c r="OBX170" s="137"/>
      <c r="OBY170" s="137"/>
      <c r="OBZ170" s="137"/>
      <c r="OCA170" s="137"/>
      <c r="OCB170" s="137"/>
      <c r="OCC170" s="137"/>
      <c r="OCD170" s="137"/>
      <c r="OCE170" s="137"/>
      <c r="OCF170" s="137"/>
      <c r="OCG170" s="137"/>
      <c r="OCH170" s="137"/>
      <c r="OCI170" s="137"/>
      <c r="OCJ170" s="137"/>
      <c r="OCK170" s="137"/>
      <c r="OCL170" s="137"/>
      <c r="OCM170" s="137"/>
      <c r="OCN170" s="137"/>
      <c r="OCO170" s="137"/>
      <c r="OCP170" s="137"/>
      <c r="OCQ170" s="137"/>
      <c r="OCR170" s="137"/>
      <c r="OCS170" s="137"/>
      <c r="OCT170" s="137"/>
      <c r="OCU170" s="137"/>
      <c r="OCV170" s="137"/>
      <c r="OCW170" s="137"/>
      <c r="OCX170" s="137"/>
      <c r="OCY170" s="137"/>
      <c r="OCZ170" s="137"/>
      <c r="ODA170" s="137"/>
      <c r="ODB170" s="137"/>
      <c r="ODC170" s="137"/>
      <c r="ODD170" s="137"/>
      <c r="ODE170" s="137"/>
      <c r="ODF170" s="137"/>
      <c r="ODG170" s="137"/>
      <c r="ODH170" s="137"/>
      <c r="ODI170" s="137"/>
      <c r="ODJ170" s="137"/>
      <c r="ODK170" s="137"/>
      <c r="ODL170" s="137"/>
      <c r="ODM170" s="137"/>
      <c r="ODN170" s="137"/>
      <c r="ODO170" s="137"/>
      <c r="ODP170" s="137"/>
      <c r="ODQ170" s="137"/>
      <c r="ODR170" s="137"/>
      <c r="ODS170" s="137"/>
      <c r="ODT170" s="137"/>
      <c r="ODU170" s="137"/>
      <c r="ODV170" s="137"/>
      <c r="ODW170" s="137"/>
      <c r="ODX170" s="137"/>
      <c r="ODY170" s="137"/>
      <c r="ODZ170" s="137"/>
      <c r="OEA170" s="137"/>
      <c r="OEB170" s="137"/>
      <c r="OEC170" s="137"/>
      <c r="OED170" s="137"/>
      <c r="OEE170" s="137"/>
      <c r="OEF170" s="137"/>
      <c r="OEG170" s="137"/>
      <c r="OEH170" s="137"/>
      <c r="OEI170" s="137"/>
      <c r="OEJ170" s="137"/>
      <c r="OEK170" s="137"/>
      <c r="OEL170" s="137"/>
      <c r="OEM170" s="137"/>
      <c r="OEN170" s="137"/>
      <c r="OEO170" s="137"/>
      <c r="OEP170" s="137"/>
      <c r="OEQ170" s="137"/>
      <c r="OER170" s="137"/>
      <c r="OES170" s="137"/>
      <c r="OET170" s="137"/>
      <c r="OEU170" s="137"/>
      <c r="OEV170" s="137"/>
      <c r="OEW170" s="137"/>
      <c r="OEX170" s="137"/>
      <c r="OEY170" s="137"/>
      <c r="OEZ170" s="137"/>
      <c r="OFA170" s="137"/>
      <c r="OFB170" s="137"/>
      <c r="OFC170" s="137"/>
      <c r="OFD170" s="137"/>
      <c r="OFE170" s="137"/>
      <c r="OFF170" s="137"/>
      <c r="OFG170" s="137"/>
      <c r="OFH170" s="137"/>
      <c r="OFI170" s="137"/>
      <c r="OFJ170" s="137"/>
      <c r="OFK170" s="137"/>
      <c r="OFL170" s="137"/>
      <c r="OFM170" s="137"/>
      <c r="OFN170" s="137"/>
      <c r="OFO170" s="137"/>
      <c r="OFP170" s="137"/>
      <c r="OFQ170" s="137"/>
      <c r="OFR170" s="137"/>
      <c r="OFS170" s="137"/>
      <c r="OFT170" s="137"/>
      <c r="OFU170" s="137"/>
      <c r="OFV170" s="137"/>
      <c r="OFW170" s="137"/>
      <c r="OFX170" s="137"/>
      <c r="OFY170" s="137"/>
      <c r="OFZ170" s="137"/>
      <c r="OGA170" s="137"/>
      <c r="OGB170" s="137"/>
      <c r="OGC170" s="137"/>
      <c r="OGD170" s="137"/>
      <c r="OGE170" s="137"/>
      <c r="OGF170" s="137"/>
      <c r="OGG170" s="137"/>
      <c r="OGH170" s="137"/>
      <c r="OGI170" s="137"/>
      <c r="OGJ170" s="137"/>
      <c r="OGK170" s="137"/>
      <c r="OGL170" s="137"/>
      <c r="OGM170" s="137"/>
      <c r="OGN170" s="137"/>
      <c r="OGO170" s="137"/>
      <c r="OGP170" s="137"/>
      <c r="OGQ170" s="137"/>
      <c r="OGR170" s="137"/>
      <c r="OGS170" s="137"/>
      <c r="OGT170" s="137"/>
      <c r="OGU170" s="137"/>
      <c r="OGV170" s="137"/>
      <c r="OGW170" s="137"/>
      <c r="OGX170" s="137"/>
      <c r="OGY170" s="137"/>
      <c r="OGZ170" s="137"/>
      <c r="OHA170" s="137"/>
      <c r="OHB170" s="137"/>
      <c r="OHC170" s="137"/>
      <c r="OHD170" s="137"/>
      <c r="OHE170" s="137"/>
      <c r="OHF170" s="137"/>
      <c r="OHG170" s="137"/>
      <c r="OHH170" s="137"/>
      <c r="OHI170" s="137"/>
      <c r="OHJ170" s="137"/>
      <c r="OHK170" s="137"/>
      <c r="OHL170" s="137"/>
      <c r="OHM170" s="137"/>
      <c r="OHN170" s="137"/>
      <c r="OHO170" s="137"/>
      <c r="OHP170" s="137"/>
      <c r="OHQ170" s="137"/>
      <c r="OHR170" s="137"/>
      <c r="OHS170" s="137"/>
      <c r="OHT170" s="137"/>
      <c r="OHU170" s="137"/>
      <c r="OHV170" s="137"/>
      <c r="OHW170" s="137"/>
      <c r="OHX170" s="137"/>
      <c r="OHY170" s="137"/>
      <c r="OHZ170" s="137"/>
      <c r="OIA170" s="137"/>
      <c r="OIB170" s="137"/>
      <c r="OIC170" s="137"/>
      <c r="OID170" s="137"/>
      <c r="OIE170" s="137"/>
      <c r="OIF170" s="137"/>
      <c r="OIG170" s="137"/>
      <c r="OIH170" s="137"/>
      <c r="OII170" s="137"/>
      <c r="OIJ170" s="137"/>
      <c r="OIK170" s="137"/>
      <c r="OIL170" s="137"/>
      <c r="OIM170" s="137"/>
      <c r="OIN170" s="137"/>
      <c r="OIO170" s="137"/>
      <c r="OIP170" s="137"/>
      <c r="OIQ170" s="137"/>
      <c r="OIR170" s="137"/>
      <c r="OIS170" s="137"/>
      <c r="OIT170" s="137"/>
      <c r="OIU170" s="137"/>
      <c r="OIV170" s="137"/>
      <c r="OIW170" s="137"/>
      <c r="OIX170" s="137"/>
      <c r="OIY170" s="137"/>
      <c r="OIZ170" s="137"/>
      <c r="OJA170" s="137"/>
      <c r="OJB170" s="137"/>
      <c r="OJC170" s="137"/>
      <c r="OJD170" s="137"/>
      <c r="OJE170" s="137"/>
      <c r="OJF170" s="137"/>
      <c r="OJG170" s="137"/>
      <c r="OJH170" s="137"/>
      <c r="OJI170" s="137"/>
      <c r="OJJ170" s="137"/>
      <c r="OJK170" s="137"/>
      <c r="OJL170" s="137"/>
      <c r="OJM170" s="137"/>
      <c r="OJN170" s="137"/>
      <c r="OJO170" s="137"/>
      <c r="OJP170" s="137"/>
      <c r="OJQ170" s="137"/>
      <c r="OJR170" s="137"/>
      <c r="OJS170" s="137"/>
      <c r="OJT170" s="137"/>
      <c r="OJU170" s="137"/>
      <c r="OJV170" s="137"/>
      <c r="OJW170" s="137"/>
      <c r="OJX170" s="137"/>
      <c r="OJY170" s="137"/>
      <c r="OJZ170" s="137"/>
      <c r="OKA170" s="137"/>
      <c r="OKB170" s="137"/>
      <c r="OKC170" s="137"/>
      <c r="OKD170" s="137"/>
      <c r="OKE170" s="137"/>
      <c r="OKF170" s="137"/>
      <c r="OKG170" s="137"/>
      <c r="OKH170" s="137"/>
      <c r="OKI170" s="137"/>
      <c r="OKJ170" s="137"/>
      <c r="OKK170" s="137"/>
      <c r="OKL170" s="137"/>
      <c r="OKM170" s="137"/>
      <c r="OKN170" s="137"/>
      <c r="OKO170" s="137"/>
      <c r="OKP170" s="137"/>
      <c r="OKQ170" s="137"/>
      <c r="OKR170" s="137"/>
      <c r="OKS170" s="137"/>
      <c r="OKT170" s="137"/>
      <c r="OKU170" s="137"/>
      <c r="OKV170" s="137"/>
      <c r="OKW170" s="137"/>
      <c r="OKX170" s="137"/>
      <c r="OKY170" s="137"/>
      <c r="OKZ170" s="137"/>
      <c r="OLA170" s="137"/>
      <c r="OLB170" s="137"/>
      <c r="OLC170" s="137"/>
      <c r="OLD170" s="137"/>
      <c r="OLE170" s="137"/>
      <c r="OLF170" s="137"/>
      <c r="OLG170" s="137"/>
      <c r="OLH170" s="137"/>
      <c r="OLI170" s="137"/>
      <c r="OLJ170" s="137"/>
      <c r="OLK170" s="137"/>
      <c r="OLL170" s="137"/>
      <c r="OLM170" s="137"/>
      <c r="OLN170" s="137"/>
      <c r="OLO170" s="137"/>
      <c r="OLP170" s="137"/>
      <c r="OLQ170" s="137"/>
      <c r="OLR170" s="137"/>
      <c r="OLS170" s="137"/>
      <c r="OLT170" s="137"/>
      <c r="OLU170" s="137"/>
      <c r="OLV170" s="137"/>
      <c r="OLW170" s="137"/>
      <c r="OLX170" s="137"/>
      <c r="OLY170" s="137"/>
      <c r="OLZ170" s="137"/>
      <c r="OMA170" s="137"/>
      <c r="OMB170" s="137"/>
      <c r="OMC170" s="137"/>
      <c r="OMD170" s="137"/>
      <c r="OME170" s="137"/>
      <c r="OMF170" s="137"/>
      <c r="OMG170" s="137"/>
      <c r="OMH170" s="137"/>
      <c r="OMI170" s="137"/>
      <c r="OMJ170" s="137"/>
      <c r="OMK170" s="137"/>
      <c r="OML170" s="137"/>
      <c r="OMM170" s="137"/>
      <c r="OMN170" s="137"/>
      <c r="OMO170" s="137"/>
      <c r="OMP170" s="137"/>
      <c r="OMQ170" s="137"/>
      <c r="OMR170" s="137"/>
      <c r="OMS170" s="137"/>
      <c r="OMT170" s="137"/>
      <c r="OMU170" s="137"/>
      <c r="OMV170" s="137"/>
      <c r="OMW170" s="137"/>
      <c r="OMX170" s="137"/>
      <c r="OMY170" s="137"/>
      <c r="OMZ170" s="137"/>
      <c r="ONA170" s="137"/>
      <c r="ONB170" s="137"/>
      <c r="ONC170" s="137"/>
      <c r="OND170" s="137"/>
      <c r="ONE170" s="137"/>
      <c r="ONF170" s="137"/>
      <c r="ONG170" s="137"/>
      <c r="ONH170" s="137"/>
      <c r="ONI170" s="137"/>
      <c r="ONJ170" s="137"/>
      <c r="ONK170" s="137"/>
      <c r="ONL170" s="137"/>
      <c r="ONM170" s="137"/>
      <c r="ONN170" s="137"/>
      <c r="ONO170" s="137"/>
      <c r="ONP170" s="137"/>
      <c r="ONQ170" s="137"/>
      <c r="ONR170" s="137"/>
      <c r="ONS170" s="137"/>
      <c r="ONT170" s="137"/>
      <c r="ONU170" s="137"/>
      <c r="ONV170" s="137"/>
      <c r="ONW170" s="137"/>
      <c r="ONX170" s="137"/>
      <c r="ONY170" s="137"/>
      <c r="ONZ170" s="137"/>
      <c r="OOA170" s="137"/>
      <c r="OOB170" s="137"/>
      <c r="OOC170" s="137"/>
      <c r="OOD170" s="137"/>
      <c r="OOE170" s="137"/>
      <c r="OOF170" s="137"/>
      <c r="OOG170" s="137"/>
      <c r="OOH170" s="137"/>
      <c r="OOI170" s="137"/>
      <c r="OOJ170" s="137"/>
      <c r="OOK170" s="137"/>
      <c r="OOL170" s="137"/>
      <c r="OOM170" s="137"/>
      <c r="OON170" s="137"/>
      <c r="OOO170" s="137"/>
      <c r="OOP170" s="137"/>
      <c r="OOQ170" s="137"/>
      <c r="OOR170" s="137"/>
      <c r="OOS170" s="137"/>
      <c r="OOT170" s="137"/>
      <c r="OOU170" s="137"/>
      <c r="OOV170" s="137"/>
      <c r="OOW170" s="137"/>
      <c r="OOX170" s="137"/>
      <c r="OOY170" s="137"/>
      <c r="OOZ170" s="137"/>
      <c r="OPA170" s="137"/>
      <c r="OPB170" s="137"/>
      <c r="OPC170" s="137"/>
      <c r="OPD170" s="137"/>
      <c r="OPE170" s="137"/>
      <c r="OPF170" s="137"/>
      <c r="OPG170" s="137"/>
      <c r="OPH170" s="137"/>
      <c r="OPI170" s="137"/>
      <c r="OPJ170" s="137"/>
      <c r="OPK170" s="137"/>
      <c r="OPL170" s="137"/>
      <c r="OPM170" s="137"/>
      <c r="OPN170" s="137"/>
      <c r="OPO170" s="137"/>
      <c r="OPP170" s="137"/>
      <c r="OPQ170" s="137"/>
      <c r="OPR170" s="137"/>
      <c r="OPS170" s="137"/>
      <c r="OPT170" s="137"/>
      <c r="OPU170" s="137"/>
      <c r="OPV170" s="137"/>
      <c r="OPW170" s="137"/>
      <c r="OPX170" s="137"/>
      <c r="OPY170" s="137"/>
      <c r="OPZ170" s="137"/>
      <c r="OQA170" s="137"/>
      <c r="OQB170" s="137"/>
      <c r="OQC170" s="137"/>
      <c r="OQD170" s="137"/>
      <c r="OQE170" s="137"/>
      <c r="OQF170" s="137"/>
      <c r="OQG170" s="137"/>
      <c r="OQH170" s="137"/>
      <c r="OQI170" s="137"/>
      <c r="OQJ170" s="137"/>
      <c r="OQK170" s="137"/>
      <c r="OQL170" s="137"/>
      <c r="OQM170" s="137"/>
      <c r="OQN170" s="137"/>
      <c r="OQO170" s="137"/>
      <c r="OQP170" s="137"/>
      <c r="OQQ170" s="137"/>
      <c r="OQR170" s="137"/>
      <c r="OQS170" s="137"/>
      <c r="OQT170" s="137"/>
      <c r="OQU170" s="137"/>
      <c r="OQV170" s="137"/>
      <c r="OQW170" s="137"/>
      <c r="OQX170" s="137"/>
      <c r="OQY170" s="137"/>
      <c r="OQZ170" s="137"/>
      <c r="ORA170" s="137"/>
      <c r="ORB170" s="137"/>
      <c r="ORC170" s="137"/>
      <c r="ORD170" s="137"/>
      <c r="ORE170" s="137"/>
      <c r="ORF170" s="137"/>
      <c r="ORG170" s="137"/>
      <c r="ORH170" s="137"/>
      <c r="ORI170" s="137"/>
      <c r="ORJ170" s="137"/>
      <c r="ORK170" s="137"/>
      <c r="ORL170" s="137"/>
      <c r="ORM170" s="137"/>
      <c r="ORN170" s="137"/>
      <c r="ORO170" s="137"/>
      <c r="ORP170" s="137"/>
      <c r="ORQ170" s="137"/>
      <c r="ORR170" s="137"/>
      <c r="ORS170" s="137"/>
      <c r="ORT170" s="137"/>
      <c r="ORU170" s="137"/>
      <c r="ORV170" s="137"/>
      <c r="ORW170" s="137"/>
      <c r="ORX170" s="137"/>
      <c r="ORY170" s="137"/>
      <c r="ORZ170" s="137"/>
      <c r="OSA170" s="137"/>
      <c r="OSB170" s="137"/>
      <c r="OSC170" s="137"/>
      <c r="OSD170" s="137"/>
      <c r="OSE170" s="137"/>
      <c r="OSF170" s="137"/>
      <c r="OSG170" s="137"/>
      <c r="OSH170" s="137"/>
      <c r="OSI170" s="137"/>
      <c r="OSJ170" s="137"/>
      <c r="OSK170" s="137"/>
      <c r="OSL170" s="137"/>
      <c r="OSM170" s="137"/>
      <c r="OSN170" s="137"/>
      <c r="OSO170" s="137"/>
      <c r="OSP170" s="137"/>
      <c r="OSQ170" s="137"/>
      <c r="OSR170" s="137"/>
      <c r="OSS170" s="137"/>
      <c r="OST170" s="137"/>
      <c r="OSU170" s="137"/>
      <c r="OSV170" s="137"/>
      <c r="OSW170" s="137"/>
      <c r="OSX170" s="137"/>
      <c r="OSY170" s="137"/>
      <c r="OSZ170" s="137"/>
      <c r="OTA170" s="137"/>
      <c r="OTB170" s="137"/>
      <c r="OTC170" s="137"/>
      <c r="OTD170" s="137"/>
      <c r="OTE170" s="137"/>
      <c r="OTF170" s="137"/>
      <c r="OTG170" s="137"/>
      <c r="OTH170" s="137"/>
      <c r="OTI170" s="137"/>
      <c r="OTJ170" s="137"/>
      <c r="OTK170" s="137"/>
      <c r="OTL170" s="137"/>
      <c r="OTM170" s="137"/>
      <c r="OTN170" s="137"/>
      <c r="OTO170" s="137"/>
      <c r="OTP170" s="137"/>
      <c r="OTQ170" s="137"/>
      <c r="OTR170" s="137"/>
      <c r="OTS170" s="137"/>
      <c r="OTT170" s="137"/>
      <c r="OTU170" s="137"/>
      <c r="OTV170" s="137"/>
      <c r="OTW170" s="137"/>
      <c r="OTX170" s="137"/>
      <c r="OTY170" s="137"/>
      <c r="OTZ170" s="137"/>
      <c r="OUA170" s="137"/>
      <c r="OUB170" s="137"/>
      <c r="OUC170" s="137"/>
      <c r="OUD170" s="137"/>
      <c r="OUE170" s="137"/>
      <c r="OUF170" s="137"/>
      <c r="OUG170" s="137"/>
      <c r="OUH170" s="137"/>
      <c r="OUI170" s="137"/>
      <c r="OUJ170" s="137"/>
      <c r="OUK170" s="137"/>
      <c r="OUL170" s="137"/>
      <c r="OUM170" s="137"/>
      <c r="OUN170" s="137"/>
      <c r="OUO170" s="137"/>
      <c r="OUP170" s="137"/>
      <c r="OUQ170" s="137"/>
      <c r="OUR170" s="137"/>
      <c r="OUS170" s="137"/>
      <c r="OUT170" s="137"/>
      <c r="OUU170" s="137"/>
      <c r="OUV170" s="137"/>
      <c r="OUW170" s="137"/>
      <c r="OUX170" s="137"/>
      <c r="OUY170" s="137"/>
      <c r="OUZ170" s="137"/>
      <c r="OVA170" s="137"/>
      <c r="OVB170" s="137"/>
      <c r="OVC170" s="137"/>
      <c r="OVD170" s="137"/>
      <c r="OVE170" s="137"/>
      <c r="OVF170" s="137"/>
      <c r="OVG170" s="137"/>
      <c r="OVH170" s="137"/>
      <c r="OVI170" s="137"/>
      <c r="OVJ170" s="137"/>
      <c r="OVK170" s="137"/>
      <c r="OVL170" s="137"/>
      <c r="OVM170" s="137"/>
      <c r="OVN170" s="137"/>
      <c r="OVO170" s="137"/>
      <c r="OVP170" s="137"/>
      <c r="OVQ170" s="137"/>
      <c r="OVR170" s="137"/>
      <c r="OVS170" s="137"/>
      <c r="OVT170" s="137"/>
      <c r="OVU170" s="137"/>
      <c r="OVV170" s="137"/>
      <c r="OVW170" s="137"/>
      <c r="OVX170" s="137"/>
      <c r="OVY170" s="137"/>
      <c r="OVZ170" s="137"/>
      <c r="OWA170" s="137"/>
      <c r="OWB170" s="137"/>
      <c r="OWC170" s="137"/>
      <c r="OWD170" s="137"/>
      <c r="OWE170" s="137"/>
      <c r="OWF170" s="137"/>
      <c r="OWG170" s="137"/>
      <c r="OWH170" s="137"/>
      <c r="OWI170" s="137"/>
      <c r="OWJ170" s="137"/>
      <c r="OWK170" s="137"/>
      <c r="OWL170" s="137"/>
      <c r="OWM170" s="137"/>
      <c r="OWN170" s="137"/>
      <c r="OWO170" s="137"/>
      <c r="OWP170" s="137"/>
      <c r="OWQ170" s="137"/>
      <c r="OWR170" s="137"/>
      <c r="OWS170" s="137"/>
      <c r="OWT170" s="137"/>
      <c r="OWU170" s="137"/>
      <c r="OWV170" s="137"/>
      <c r="OWW170" s="137"/>
      <c r="OWX170" s="137"/>
      <c r="OWY170" s="137"/>
      <c r="OWZ170" s="137"/>
      <c r="OXA170" s="137"/>
      <c r="OXB170" s="137"/>
      <c r="OXC170" s="137"/>
      <c r="OXD170" s="137"/>
      <c r="OXE170" s="137"/>
      <c r="OXF170" s="137"/>
      <c r="OXG170" s="137"/>
      <c r="OXH170" s="137"/>
      <c r="OXI170" s="137"/>
      <c r="OXJ170" s="137"/>
      <c r="OXK170" s="137"/>
      <c r="OXL170" s="137"/>
      <c r="OXM170" s="137"/>
      <c r="OXN170" s="137"/>
      <c r="OXO170" s="137"/>
      <c r="OXP170" s="137"/>
      <c r="OXQ170" s="137"/>
      <c r="OXR170" s="137"/>
      <c r="OXS170" s="137"/>
      <c r="OXT170" s="137"/>
      <c r="OXU170" s="137"/>
      <c r="OXV170" s="137"/>
      <c r="OXW170" s="137"/>
      <c r="OXX170" s="137"/>
      <c r="OXY170" s="137"/>
      <c r="OXZ170" s="137"/>
      <c r="OYA170" s="137"/>
      <c r="OYB170" s="137"/>
      <c r="OYC170" s="137"/>
      <c r="OYD170" s="137"/>
      <c r="OYE170" s="137"/>
      <c r="OYF170" s="137"/>
      <c r="OYG170" s="137"/>
      <c r="OYH170" s="137"/>
      <c r="OYI170" s="137"/>
      <c r="OYJ170" s="137"/>
      <c r="OYK170" s="137"/>
      <c r="OYL170" s="137"/>
      <c r="OYM170" s="137"/>
      <c r="OYN170" s="137"/>
      <c r="OYO170" s="137"/>
      <c r="OYP170" s="137"/>
      <c r="OYQ170" s="137"/>
      <c r="OYR170" s="137"/>
      <c r="OYS170" s="137"/>
      <c r="OYT170" s="137"/>
      <c r="OYU170" s="137"/>
      <c r="OYV170" s="137"/>
      <c r="OYW170" s="137"/>
      <c r="OYX170" s="137"/>
      <c r="OYY170" s="137"/>
      <c r="OYZ170" s="137"/>
      <c r="OZA170" s="137"/>
      <c r="OZB170" s="137"/>
      <c r="OZC170" s="137"/>
      <c r="OZD170" s="137"/>
      <c r="OZE170" s="137"/>
      <c r="OZF170" s="137"/>
      <c r="OZG170" s="137"/>
      <c r="OZH170" s="137"/>
      <c r="OZI170" s="137"/>
      <c r="OZJ170" s="137"/>
      <c r="OZK170" s="137"/>
      <c r="OZL170" s="137"/>
      <c r="OZM170" s="137"/>
      <c r="OZN170" s="137"/>
      <c r="OZO170" s="137"/>
      <c r="OZP170" s="137"/>
      <c r="OZQ170" s="137"/>
      <c r="OZR170" s="137"/>
      <c r="OZS170" s="137"/>
      <c r="OZT170" s="137"/>
      <c r="OZU170" s="137"/>
      <c r="OZV170" s="137"/>
      <c r="OZW170" s="137"/>
      <c r="OZX170" s="137"/>
      <c r="OZY170" s="137"/>
      <c r="OZZ170" s="137"/>
      <c r="PAA170" s="137"/>
      <c r="PAB170" s="137"/>
      <c r="PAC170" s="137"/>
      <c r="PAD170" s="137"/>
      <c r="PAE170" s="137"/>
      <c r="PAF170" s="137"/>
      <c r="PAG170" s="137"/>
      <c r="PAH170" s="137"/>
      <c r="PAI170" s="137"/>
      <c r="PAJ170" s="137"/>
      <c r="PAK170" s="137"/>
      <c r="PAL170" s="137"/>
      <c r="PAM170" s="137"/>
      <c r="PAN170" s="137"/>
      <c r="PAO170" s="137"/>
      <c r="PAP170" s="137"/>
      <c r="PAQ170" s="137"/>
      <c r="PAR170" s="137"/>
      <c r="PAS170" s="137"/>
      <c r="PAT170" s="137"/>
      <c r="PAU170" s="137"/>
      <c r="PAV170" s="137"/>
      <c r="PAW170" s="137"/>
      <c r="PAX170" s="137"/>
      <c r="PAY170" s="137"/>
      <c r="PAZ170" s="137"/>
      <c r="PBA170" s="137"/>
      <c r="PBB170" s="137"/>
      <c r="PBC170" s="137"/>
      <c r="PBD170" s="137"/>
      <c r="PBE170" s="137"/>
      <c r="PBF170" s="137"/>
      <c r="PBG170" s="137"/>
      <c r="PBH170" s="137"/>
      <c r="PBI170" s="137"/>
      <c r="PBJ170" s="137"/>
      <c r="PBK170" s="137"/>
      <c r="PBL170" s="137"/>
      <c r="PBM170" s="137"/>
      <c r="PBN170" s="137"/>
      <c r="PBO170" s="137"/>
      <c r="PBP170" s="137"/>
      <c r="PBQ170" s="137"/>
      <c r="PBR170" s="137"/>
      <c r="PBS170" s="137"/>
      <c r="PBT170" s="137"/>
      <c r="PBU170" s="137"/>
      <c r="PBV170" s="137"/>
      <c r="PBW170" s="137"/>
      <c r="PBX170" s="137"/>
      <c r="PBY170" s="137"/>
      <c r="PBZ170" s="137"/>
      <c r="PCA170" s="137"/>
      <c r="PCB170" s="137"/>
      <c r="PCC170" s="137"/>
      <c r="PCD170" s="137"/>
      <c r="PCE170" s="137"/>
      <c r="PCF170" s="137"/>
      <c r="PCG170" s="137"/>
      <c r="PCH170" s="137"/>
      <c r="PCI170" s="137"/>
      <c r="PCJ170" s="137"/>
      <c r="PCK170" s="137"/>
      <c r="PCL170" s="137"/>
      <c r="PCM170" s="137"/>
      <c r="PCN170" s="137"/>
      <c r="PCO170" s="137"/>
      <c r="PCP170" s="137"/>
      <c r="PCQ170" s="137"/>
      <c r="PCR170" s="137"/>
      <c r="PCS170" s="137"/>
      <c r="PCT170" s="137"/>
      <c r="PCU170" s="137"/>
      <c r="PCV170" s="137"/>
      <c r="PCW170" s="137"/>
      <c r="PCX170" s="137"/>
      <c r="PCY170" s="137"/>
      <c r="PCZ170" s="137"/>
      <c r="PDA170" s="137"/>
      <c r="PDB170" s="137"/>
      <c r="PDC170" s="137"/>
      <c r="PDD170" s="137"/>
      <c r="PDE170" s="137"/>
      <c r="PDF170" s="137"/>
      <c r="PDG170" s="137"/>
      <c r="PDH170" s="137"/>
      <c r="PDI170" s="137"/>
      <c r="PDJ170" s="137"/>
      <c r="PDK170" s="137"/>
      <c r="PDL170" s="137"/>
      <c r="PDM170" s="137"/>
      <c r="PDN170" s="137"/>
      <c r="PDO170" s="137"/>
      <c r="PDP170" s="137"/>
      <c r="PDQ170" s="137"/>
      <c r="PDR170" s="137"/>
      <c r="PDS170" s="137"/>
      <c r="PDT170" s="137"/>
      <c r="PDU170" s="137"/>
      <c r="PDV170" s="137"/>
      <c r="PDW170" s="137"/>
      <c r="PDX170" s="137"/>
      <c r="PDY170" s="137"/>
      <c r="PDZ170" s="137"/>
      <c r="PEA170" s="137"/>
      <c r="PEB170" s="137"/>
      <c r="PEC170" s="137"/>
      <c r="PED170" s="137"/>
      <c r="PEE170" s="137"/>
      <c r="PEF170" s="137"/>
      <c r="PEG170" s="137"/>
      <c r="PEH170" s="137"/>
      <c r="PEI170" s="137"/>
      <c r="PEJ170" s="137"/>
      <c r="PEK170" s="137"/>
      <c r="PEL170" s="137"/>
      <c r="PEM170" s="137"/>
      <c r="PEN170" s="137"/>
      <c r="PEO170" s="137"/>
      <c r="PEP170" s="137"/>
      <c r="PEQ170" s="137"/>
      <c r="PER170" s="137"/>
      <c r="PES170" s="137"/>
      <c r="PET170" s="137"/>
      <c r="PEU170" s="137"/>
      <c r="PEV170" s="137"/>
      <c r="PEW170" s="137"/>
      <c r="PEX170" s="137"/>
      <c r="PEY170" s="137"/>
      <c r="PEZ170" s="137"/>
      <c r="PFA170" s="137"/>
      <c r="PFB170" s="137"/>
      <c r="PFC170" s="137"/>
      <c r="PFD170" s="137"/>
      <c r="PFE170" s="137"/>
      <c r="PFF170" s="137"/>
      <c r="PFG170" s="137"/>
      <c r="PFH170" s="137"/>
      <c r="PFI170" s="137"/>
      <c r="PFJ170" s="137"/>
      <c r="PFK170" s="137"/>
      <c r="PFL170" s="137"/>
      <c r="PFM170" s="137"/>
      <c r="PFN170" s="137"/>
      <c r="PFO170" s="137"/>
      <c r="PFP170" s="137"/>
      <c r="PFQ170" s="137"/>
      <c r="PFR170" s="137"/>
      <c r="PFS170" s="137"/>
      <c r="PFT170" s="137"/>
      <c r="PFU170" s="137"/>
      <c r="PFV170" s="137"/>
      <c r="PFW170" s="137"/>
      <c r="PFX170" s="137"/>
      <c r="PFY170" s="137"/>
      <c r="PFZ170" s="137"/>
      <c r="PGA170" s="137"/>
      <c r="PGB170" s="137"/>
      <c r="PGC170" s="137"/>
      <c r="PGD170" s="137"/>
      <c r="PGE170" s="137"/>
      <c r="PGF170" s="137"/>
      <c r="PGG170" s="137"/>
      <c r="PGH170" s="137"/>
      <c r="PGI170" s="137"/>
      <c r="PGJ170" s="137"/>
      <c r="PGK170" s="137"/>
      <c r="PGL170" s="137"/>
      <c r="PGM170" s="137"/>
      <c r="PGN170" s="137"/>
      <c r="PGO170" s="137"/>
      <c r="PGP170" s="137"/>
      <c r="PGQ170" s="137"/>
      <c r="PGR170" s="137"/>
      <c r="PGS170" s="137"/>
      <c r="PGT170" s="137"/>
      <c r="PGU170" s="137"/>
      <c r="PGV170" s="137"/>
      <c r="PGW170" s="137"/>
      <c r="PGX170" s="137"/>
      <c r="PGY170" s="137"/>
      <c r="PGZ170" s="137"/>
      <c r="PHA170" s="137"/>
      <c r="PHB170" s="137"/>
      <c r="PHC170" s="137"/>
      <c r="PHD170" s="137"/>
      <c r="PHE170" s="137"/>
      <c r="PHF170" s="137"/>
      <c r="PHG170" s="137"/>
      <c r="PHH170" s="137"/>
      <c r="PHI170" s="137"/>
      <c r="PHJ170" s="137"/>
      <c r="PHK170" s="137"/>
      <c r="PHL170" s="137"/>
      <c r="PHM170" s="137"/>
      <c r="PHN170" s="137"/>
      <c r="PHO170" s="137"/>
      <c r="PHP170" s="137"/>
      <c r="PHQ170" s="137"/>
      <c r="PHR170" s="137"/>
      <c r="PHS170" s="137"/>
      <c r="PHT170" s="137"/>
      <c r="PHU170" s="137"/>
      <c r="PHV170" s="137"/>
      <c r="PHW170" s="137"/>
      <c r="PHX170" s="137"/>
      <c r="PHY170" s="137"/>
      <c r="PHZ170" s="137"/>
      <c r="PIA170" s="137"/>
      <c r="PIB170" s="137"/>
      <c r="PIC170" s="137"/>
      <c r="PID170" s="137"/>
      <c r="PIE170" s="137"/>
      <c r="PIF170" s="137"/>
      <c r="PIG170" s="137"/>
      <c r="PIH170" s="137"/>
      <c r="PII170" s="137"/>
      <c r="PIJ170" s="137"/>
      <c r="PIK170" s="137"/>
      <c r="PIL170" s="137"/>
      <c r="PIM170" s="137"/>
      <c r="PIN170" s="137"/>
      <c r="PIO170" s="137"/>
      <c r="PIP170" s="137"/>
      <c r="PIQ170" s="137"/>
      <c r="PIR170" s="137"/>
      <c r="PIS170" s="137"/>
      <c r="PIT170" s="137"/>
      <c r="PIU170" s="137"/>
      <c r="PIV170" s="137"/>
      <c r="PIW170" s="137"/>
      <c r="PIX170" s="137"/>
      <c r="PIY170" s="137"/>
      <c r="PIZ170" s="137"/>
      <c r="PJA170" s="137"/>
      <c r="PJB170" s="137"/>
      <c r="PJC170" s="137"/>
      <c r="PJD170" s="137"/>
      <c r="PJE170" s="137"/>
      <c r="PJF170" s="137"/>
      <c r="PJG170" s="137"/>
      <c r="PJH170" s="137"/>
      <c r="PJI170" s="137"/>
      <c r="PJJ170" s="137"/>
      <c r="PJK170" s="137"/>
      <c r="PJL170" s="137"/>
      <c r="PJM170" s="137"/>
      <c r="PJN170" s="137"/>
      <c r="PJO170" s="137"/>
      <c r="PJP170" s="137"/>
      <c r="PJQ170" s="137"/>
      <c r="PJR170" s="137"/>
      <c r="PJS170" s="137"/>
      <c r="PJT170" s="137"/>
      <c r="PJU170" s="137"/>
      <c r="PJV170" s="137"/>
      <c r="PJW170" s="137"/>
      <c r="PJX170" s="137"/>
      <c r="PJY170" s="137"/>
      <c r="PJZ170" s="137"/>
      <c r="PKA170" s="137"/>
      <c r="PKB170" s="137"/>
      <c r="PKC170" s="137"/>
      <c r="PKD170" s="137"/>
      <c r="PKE170" s="137"/>
      <c r="PKF170" s="137"/>
      <c r="PKG170" s="137"/>
      <c r="PKH170" s="137"/>
      <c r="PKI170" s="137"/>
      <c r="PKJ170" s="137"/>
      <c r="PKK170" s="137"/>
      <c r="PKL170" s="137"/>
      <c r="PKM170" s="137"/>
      <c r="PKN170" s="137"/>
      <c r="PKO170" s="137"/>
      <c r="PKP170" s="137"/>
      <c r="PKQ170" s="137"/>
      <c r="PKR170" s="137"/>
      <c r="PKS170" s="137"/>
      <c r="PKT170" s="137"/>
      <c r="PKU170" s="137"/>
      <c r="PKV170" s="137"/>
      <c r="PKW170" s="137"/>
      <c r="PKX170" s="137"/>
      <c r="PKY170" s="137"/>
      <c r="PKZ170" s="137"/>
      <c r="PLA170" s="137"/>
      <c r="PLB170" s="137"/>
      <c r="PLC170" s="137"/>
      <c r="PLD170" s="137"/>
      <c r="PLE170" s="137"/>
      <c r="PLF170" s="137"/>
      <c r="PLG170" s="137"/>
      <c r="PLH170" s="137"/>
      <c r="PLI170" s="137"/>
      <c r="PLJ170" s="137"/>
      <c r="PLK170" s="137"/>
      <c r="PLL170" s="137"/>
      <c r="PLM170" s="137"/>
      <c r="PLN170" s="137"/>
      <c r="PLO170" s="137"/>
      <c r="PLP170" s="137"/>
      <c r="PLQ170" s="137"/>
      <c r="PLR170" s="137"/>
      <c r="PLS170" s="137"/>
      <c r="PLT170" s="137"/>
      <c r="PLU170" s="137"/>
      <c r="PLV170" s="137"/>
      <c r="PLW170" s="137"/>
      <c r="PLX170" s="137"/>
      <c r="PLY170" s="137"/>
      <c r="PLZ170" s="137"/>
      <c r="PMA170" s="137"/>
      <c r="PMB170" s="137"/>
      <c r="PMC170" s="137"/>
      <c r="PMD170" s="137"/>
      <c r="PME170" s="137"/>
      <c r="PMF170" s="137"/>
      <c r="PMG170" s="137"/>
      <c r="PMH170" s="137"/>
      <c r="PMI170" s="137"/>
      <c r="PMJ170" s="137"/>
      <c r="PMK170" s="137"/>
      <c r="PML170" s="137"/>
      <c r="PMM170" s="137"/>
      <c r="PMN170" s="137"/>
      <c r="PMO170" s="137"/>
      <c r="PMP170" s="137"/>
      <c r="PMQ170" s="137"/>
      <c r="PMR170" s="137"/>
      <c r="PMS170" s="137"/>
      <c r="PMT170" s="137"/>
      <c r="PMU170" s="137"/>
      <c r="PMV170" s="137"/>
      <c r="PMW170" s="137"/>
      <c r="PMX170" s="137"/>
      <c r="PMY170" s="137"/>
      <c r="PMZ170" s="137"/>
      <c r="PNA170" s="137"/>
      <c r="PNB170" s="137"/>
      <c r="PNC170" s="137"/>
      <c r="PND170" s="137"/>
      <c r="PNE170" s="137"/>
      <c r="PNF170" s="137"/>
      <c r="PNG170" s="137"/>
      <c r="PNH170" s="137"/>
      <c r="PNI170" s="137"/>
      <c r="PNJ170" s="137"/>
      <c r="PNK170" s="137"/>
      <c r="PNL170" s="137"/>
      <c r="PNM170" s="137"/>
      <c r="PNN170" s="137"/>
      <c r="PNO170" s="137"/>
      <c r="PNP170" s="137"/>
      <c r="PNQ170" s="137"/>
      <c r="PNR170" s="137"/>
      <c r="PNS170" s="137"/>
      <c r="PNT170" s="137"/>
      <c r="PNU170" s="137"/>
      <c r="PNV170" s="137"/>
      <c r="PNW170" s="137"/>
      <c r="PNX170" s="137"/>
      <c r="PNY170" s="137"/>
      <c r="PNZ170" s="137"/>
      <c r="POA170" s="137"/>
      <c r="POB170" s="137"/>
      <c r="POC170" s="137"/>
      <c r="POD170" s="137"/>
      <c r="POE170" s="137"/>
      <c r="POF170" s="137"/>
      <c r="POG170" s="137"/>
      <c r="POH170" s="137"/>
      <c r="POI170" s="137"/>
      <c r="POJ170" s="137"/>
      <c r="POK170" s="137"/>
      <c r="POL170" s="137"/>
      <c r="POM170" s="137"/>
      <c r="PON170" s="137"/>
      <c r="POO170" s="137"/>
      <c r="POP170" s="137"/>
      <c r="POQ170" s="137"/>
      <c r="POR170" s="137"/>
      <c r="POS170" s="137"/>
      <c r="POT170" s="137"/>
      <c r="POU170" s="137"/>
      <c r="POV170" s="137"/>
      <c r="POW170" s="137"/>
      <c r="POX170" s="137"/>
      <c r="POY170" s="137"/>
      <c r="POZ170" s="137"/>
      <c r="PPA170" s="137"/>
      <c r="PPB170" s="137"/>
      <c r="PPC170" s="137"/>
      <c r="PPD170" s="137"/>
      <c r="PPE170" s="137"/>
      <c r="PPF170" s="137"/>
      <c r="PPG170" s="137"/>
      <c r="PPH170" s="137"/>
      <c r="PPI170" s="137"/>
      <c r="PPJ170" s="137"/>
      <c r="PPK170" s="137"/>
      <c r="PPL170" s="137"/>
      <c r="PPM170" s="137"/>
      <c r="PPN170" s="137"/>
      <c r="PPO170" s="137"/>
      <c r="PPP170" s="137"/>
      <c r="PPQ170" s="137"/>
      <c r="PPR170" s="137"/>
      <c r="PPS170" s="137"/>
      <c r="PPT170" s="137"/>
      <c r="PPU170" s="137"/>
      <c r="PPV170" s="137"/>
      <c r="PPW170" s="137"/>
      <c r="PPX170" s="137"/>
      <c r="PPY170" s="137"/>
      <c r="PPZ170" s="137"/>
      <c r="PQA170" s="137"/>
      <c r="PQB170" s="137"/>
      <c r="PQC170" s="137"/>
      <c r="PQD170" s="137"/>
      <c r="PQE170" s="137"/>
      <c r="PQF170" s="137"/>
      <c r="PQG170" s="137"/>
      <c r="PQH170" s="137"/>
      <c r="PQI170" s="137"/>
      <c r="PQJ170" s="137"/>
      <c r="PQK170" s="137"/>
      <c r="PQL170" s="137"/>
      <c r="PQM170" s="137"/>
      <c r="PQN170" s="137"/>
      <c r="PQO170" s="137"/>
      <c r="PQP170" s="137"/>
      <c r="PQQ170" s="137"/>
      <c r="PQR170" s="137"/>
      <c r="PQS170" s="137"/>
      <c r="PQT170" s="137"/>
      <c r="PQU170" s="137"/>
      <c r="PQV170" s="137"/>
      <c r="PQW170" s="137"/>
      <c r="PQX170" s="137"/>
      <c r="PQY170" s="137"/>
      <c r="PQZ170" s="137"/>
      <c r="PRA170" s="137"/>
      <c r="PRB170" s="137"/>
      <c r="PRC170" s="137"/>
      <c r="PRD170" s="137"/>
      <c r="PRE170" s="137"/>
      <c r="PRF170" s="137"/>
      <c r="PRG170" s="137"/>
      <c r="PRH170" s="137"/>
      <c r="PRI170" s="137"/>
      <c r="PRJ170" s="137"/>
      <c r="PRK170" s="137"/>
      <c r="PRL170" s="137"/>
      <c r="PRM170" s="137"/>
      <c r="PRN170" s="137"/>
      <c r="PRO170" s="137"/>
      <c r="PRP170" s="137"/>
      <c r="PRQ170" s="137"/>
      <c r="PRR170" s="137"/>
      <c r="PRS170" s="137"/>
      <c r="PRT170" s="137"/>
      <c r="PRU170" s="137"/>
      <c r="PRV170" s="137"/>
      <c r="PRW170" s="137"/>
      <c r="PRX170" s="137"/>
      <c r="PRY170" s="137"/>
      <c r="PRZ170" s="137"/>
      <c r="PSA170" s="137"/>
      <c r="PSB170" s="137"/>
      <c r="PSC170" s="137"/>
      <c r="PSD170" s="137"/>
      <c r="PSE170" s="137"/>
      <c r="PSF170" s="137"/>
      <c r="PSG170" s="137"/>
      <c r="PSH170" s="137"/>
      <c r="PSI170" s="137"/>
      <c r="PSJ170" s="137"/>
      <c r="PSK170" s="137"/>
      <c r="PSL170" s="137"/>
      <c r="PSM170" s="137"/>
      <c r="PSN170" s="137"/>
      <c r="PSO170" s="137"/>
      <c r="PSP170" s="137"/>
      <c r="PSQ170" s="137"/>
      <c r="PSR170" s="137"/>
      <c r="PSS170" s="137"/>
      <c r="PST170" s="137"/>
      <c r="PSU170" s="137"/>
      <c r="PSV170" s="137"/>
      <c r="PSW170" s="137"/>
      <c r="PSX170" s="137"/>
      <c r="PSY170" s="137"/>
      <c r="PSZ170" s="137"/>
      <c r="PTA170" s="137"/>
      <c r="PTB170" s="137"/>
      <c r="PTC170" s="137"/>
      <c r="PTD170" s="137"/>
      <c r="PTE170" s="137"/>
      <c r="PTF170" s="137"/>
      <c r="PTG170" s="137"/>
      <c r="PTH170" s="137"/>
      <c r="PTI170" s="137"/>
      <c r="PTJ170" s="137"/>
      <c r="PTK170" s="137"/>
      <c r="PTL170" s="137"/>
      <c r="PTM170" s="137"/>
      <c r="PTN170" s="137"/>
      <c r="PTO170" s="137"/>
      <c r="PTP170" s="137"/>
      <c r="PTQ170" s="137"/>
      <c r="PTR170" s="137"/>
      <c r="PTS170" s="137"/>
      <c r="PTT170" s="137"/>
      <c r="PTU170" s="137"/>
      <c r="PTV170" s="137"/>
      <c r="PTW170" s="137"/>
      <c r="PTX170" s="137"/>
      <c r="PTY170" s="137"/>
      <c r="PTZ170" s="137"/>
      <c r="PUA170" s="137"/>
      <c r="PUB170" s="137"/>
      <c r="PUC170" s="137"/>
      <c r="PUD170" s="137"/>
      <c r="PUE170" s="137"/>
      <c r="PUF170" s="137"/>
      <c r="PUG170" s="137"/>
      <c r="PUH170" s="137"/>
      <c r="PUI170" s="137"/>
      <c r="PUJ170" s="137"/>
      <c r="PUK170" s="137"/>
      <c r="PUL170" s="137"/>
      <c r="PUM170" s="137"/>
      <c r="PUN170" s="137"/>
      <c r="PUO170" s="137"/>
      <c r="PUP170" s="137"/>
      <c r="PUQ170" s="137"/>
      <c r="PUR170" s="137"/>
      <c r="PUS170" s="137"/>
      <c r="PUT170" s="137"/>
      <c r="PUU170" s="137"/>
      <c r="PUV170" s="137"/>
      <c r="PUW170" s="137"/>
      <c r="PUX170" s="137"/>
      <c r="PUY170" s="137"/>
      <c r="PUZ170" s="137"/>
      <c r="PVA170" s="137"/>
      <c r="PVB170" s="137"/>
      <c r="PVC170" s="137"/>
      <c r="PVD170" s="137"/>
      <c r="PVE170" s="137"/>
      <c r="PVF170" s="137"/>
      <c r="PVG170" s="137"/>
      <c r="PVH170" s="137"/>
      <c r="PVI170" s="137"/>
      <c r="PVJ170" s="137"/>
      <c r="PVK170" s="137"/>
      <c r="PVL170" s="137"/>
      <c r="PVM170" s="137"/>
      <c r="PVN170" s="137"/>
      <c r="PVO170" s="137"/>
      <c r="PVP170" s="137"/>
      <c r="PVQ170" s="137"/>
      <c r="PVR170" s="137"/>
      <c r="PVS170" s="137"/>
      <c r="PVT170" s="137"/>
      <c r="PVU170" s="137"/>
      <c r="PVV170" s="137"/>
      <c r="PVW170" s="137"/>
      <c r="PVX170" s="137"/>
      <c r="PVY170" s="137"/>
      <c r="PVZ170" s="137"/>
      <c r="PWA170" s="137"/>
      <c r="PWB170" s="137"/>
      <c r="PWC170" s="137"/>
      <c r="PWD170" s="137"/>
      <c r="PWE170" s="137"/>
      <c r="PWF170" s="137"/>
      <c r="PWG170" s="137"/>
      <c r="PWH170" s="137"/>
      <c r="PWI170" s="137"/>
      <c r="PWJ170" s="137"/>
      <c r="PWK170" s="137"/>
      <c r="PWL170" s="137"/>
      <c r="PWM170" s="137"/>
      <c r="PWN170" s="137"/>
      <c r="PWO170" s="137"/>
      <c r="PWP170" s="137"/>
      <c r="PWQ170" s="137"/>
      <c r="PWR170" s="137"/>
      <c r="PWS170" s="137"/>
      <c r="PWT170" s="137"/>
      <c r="PWU170" s="137"/>
      <c r="PWV170" s="137"/>
      <c r="PWW170" s="137"/>
      <c r="PWX170" s="137"/>
      <c r="PWY170" s="137"/>
      <c r="PWZ170" s="137"/>
      <c r="PXA170" s="137"/>
      <c r="PXB170" s="137"/>
      <c r="PXC170" s="137"/>
      <c r="PXD170" s="137"/>
      <c r="PXE170" s="137"/>
      <c r="PXF170" s="137"/>
      <c r="PXG170" s="137"/>
      <c r="PXH170" s="137"/>
      <c r="PXI170" s="137"/>
      <c r="PXJ170" s="137"/>
      <c r="PXK170" s="137"/>
      <c r="PXL170" s="137"/>
      <c r="PXM170" s="137"/>
      <c r="PXN170" s="137"/>
      <c r="PXO170" s="137"/>
      <c r="PXP170" s="137"/>
      <c r="PXQ170" s="137"/>
      <c r="PXR170" s="137"/>
      <c r="PXS170" s="137"/>
      <c r="PXT170" s="137"/>
      <c r="PXU170" s="137"/>
      <c r="PXV170" s="137"/>
      <c r="PXW170" s="137"/>
      <c r="PXX170" s="137"/>
      <c r="PXY170" s="137"/>
      <c r="PXZ170" s="137"/>
      <c r="PYA170" s="137"/>
      <c r="PYB170" s="137"/>
      <c r="PYC170" s="137"/>
      <c r="PYD170" s="137"/>
      <c r="PYE170" s="137"/>
      <c r="PYF170" s="137"/>
      <c r="PYG170" s="137"/>
      <c r="PYH170" s="137"/>
      <c r="PYI170" s="137"/>
      <c r="PYJ170" s="137"/>
      <c r="PYK170" s="137"/>
      <c r="PYL170" s="137"/>
      <c r="PYM170" s="137"/>
      <c r="PYN170" s="137"/>
      <c r="PYO170" s="137"/>
      <c r="PYP170" s="137"/>
      <c r="PYQ170" s="137"/>
      <c r="PYR170" s="137"/>
      <c r="PYS170" s="137"/>
      <c r="PYT170" s="137"/>
      <c r="PYU170" s="137"/>
      <c r="PYV170" s="137"/>
      <c r="PYW170" s="137"/>
      <c r="PYX170" s="137"/>
      <c r="PYY170" s="137"/>
      <c r="PYZ170" s="137"/>
      <c r="PZA170" s="137"/>
      <c r="PZB170" s="137"/>
      <c r="PZC170" s="137"/>
      <c r="PZD170" s="137"/>
      <c r="PZE170" s="137"/>
      <c r="PZF170" s="137"/>
      <c r="PZG170" s="137"/>
      <c r="PZH170" s="137"/>
      <c r="PZI170" s="137"/>
      <c r="PZJ170" s="137"/>
      <c r="PZK170" s="137"/>
      <c r="PZL170" s="137"/>
      <c r="PZM170" s="137"/>
      <c r="PZN170" s="137"/>
      <c r="PZO170" s="137"/>
      <c r="PZP170" s="137"/>
      <c r="PZQ170" s="137"/>
      <c r="PZR170" s="137"/>
      <c r="PZS170" s="137"/>
      <c r="PZT170" s="137"/>
      <c r="PZU170" s="137"/>
      <c r="PZV170" s="137"/>
      <c r="PZW170" s="137"/>
      <c r="PZX170" s="137"/>
      <c r="PZY170" s="137"/>
      <c r="PZZ170" s="137"/>
      <c r="QAA170" s="137"/>
      <c r="QAB170" s="137"/>
      <c r="QAC170" s="137"/>
      <c r="QAD170" s="137"/>
      <c r="QAE170" s="137"/>
      <c r="QAF170" s="137"/>
      <c r="QAG170" s="137"/>
      <c r="QAH170" s="137"/>
      <c r="QAI170" s="137"/>
      <c r="QAJ170" s="137"/>
      <c r="QAK170" s="137"/>
      <c r="QAL170" s="137"/>
      <c r="QAM170" s="137"/>
      <c r="QAN170" s="137"/>
      <c r="QAO170" s="137"/>
      <c r="QAP170" s="137"/>
      <c r="QAQ170" s="137"/>
      <c r="QAR170" s="137"/>
      <c r="QAS170" s="137"/>
      <c r="QAT170" s="137"/>
      <c r="QAU170" s="137"/>
      <c r="QAV170" s="137"/>
      <c r="QAW170" s="137"/>
      <c r="QAX170" s="137"/>
      <c r="QAY170" s="137"/>
      <c r="QAZ170" s="137"/>
      <c r="QBA170" s="137"/>
      <c r="QBB170" s="137"/>
      <c r="QBC170" s="137"/>
      <c r="QBD170" s="137"/>
      <c r="QBE170" s="137"/>
      <c r="QBF170" s="137"/>
      <c r="QBG170" s="137"/>
      <c r="QBH170" s="137"/>
      <c r="QBI170" s="137"/>
      <c r="QBJ170" s="137"/>
      <c r="QBK170" s="137"/>
      <c r="QBL170" s="137"/>
      <c r="QBM170" s="137"/>
      <c r="QBN170" s="137"/>
      <c r="QBO170" s="137"/>
      <c r="QBP170" s="137"/>
      <c r="QBQ170" s="137"/>
      <c r="QBR170" s="137"/>
      <c r="QBS170" s="137"/>
      <c r="QBT170" s="137"/>
      <c r="QBU170" s="137"/>
      <c r="QBV170" s="137"/>
      <c r="QBW170" s="137"/>
      <c r="QBX170" s="137"/>
      <c r="QBY170" s="137"/>
      <c r="QBZ170" s="137"/>
      <c r="QCA170" s="137"/>
      <c r="QCB170" s="137"/>
      <c r="QCC170" s="137"/>
      <c r="QCD170" s="137"/>
      <c r="QCE170" s="137"/>
      <c r="QCF170" s="137"/>
      <c r="QCG170" s="137"/>
      <c r="QCH170" s="137"/>
      <c r="QCI170" s="137"/>
      <c r="QCJ170" s="137"/>
      <c r="QCK170" s="137"/>
      <c r="QCL170" s="137"/>
      <c r="QCM170" s="137"/>
      <c r="QCN170" s="137"/>
      <c r="QCO170" s="137"/>
      <c r="QCP170" s="137"/>
      <c r="QCQ170" s="137"/>
      <c r="QCR170" s="137"/>
      <c r="QCS170" s="137"/>
      <c r="QCT170" s="137"/>
      <c r="QCU170" s="137"/>
      <c r="QCV170" s="137"/>
      <c r="QCW170" s="137"/>
      <c r="QCX170" s="137"/>
      <c r="QCY170" s="137"/>
      <c r="QCZ170" s="137"/>
      <c r="QDA170" s="137"/>
      <c r="QDB170" s="137"/>
      <c r="QDC170" s="137"/>
      <c r="QDD170" s="137"/>
      <c r="QDE170" s="137"/>
      <c r="QDF170" s="137"/>
      <c r="QDG170" s="137"/>
      <c r="QDH170" s="137"/>
      <c r="QDI170" s="137"/>
      <c r="QDJ170" s="137"/>
      <c r="QDK170" s="137"/>
      <c r="QDL170" s="137"/>
      <c r="QDM170" s="137"/>
      <c r="QDN170" s="137"/>
      <c r="QDO170" s="137"/>
      <c r="QDP170" s="137"/>
      <c r="QDQ170" s="137"/>
      <c r="QDR170" s="137"/>
      <c r="QDS170" s="137"/>
      <c r="QDT170" s="137"/>
      <c r="QDU170" s="137"/>
      <c r="QDV170" s="137"/>
      <c r="QDW170" s="137"/>
      <c r="QDX170" s="137"/>
      <c r="QDY170" s="137"/>
      <c r="QDZ170" s="137"/>
      <c r="QEA170" s="137"/>
      <c r="QEB170" s="137"/>
      <c r="QEC170" s="137"/>
      <c r="QED170" s="137"/>
      <c r="QEE170" s="137"/>
      <c r="QEF170" s="137"/>
      <c r="QEG170" s="137"/>
      <c r="QEH170" s="137"/>
      <c r="QEI170" s="137"/>
      <c r="QEJ170" s="137"/>
      <c r="QEK170" s="137"/>
      <c r="QEL170" s="137"/>
      <c r="QEM170" s="137"/>
      <c r="QEN170" s="137"/>
      <c r="QEO170" s="137"/>
      <c r="QEP170" s="137"/>
      <c r="QEQ170" s="137"/>
      <c r="QER170" s="137"/>
      <c r="QES170" s="137"/>
      <c r="QET170" s="137"/>
      <c r="QEU170" s="137"/>
      <c r="QEV170" s="137"/>
      <c r="QEW170" s="137"/>
      <c r="QEX170" s="137"/>
      <c r="QEY170" s="137"/>
      <c r="QEZ170" s="137"/>
      <c r="QFA170" s="137"/>
      <c r="QFB170" s="137"/>
      <c r="QFC170" s="137"/>
      <c r="QFD170" s="137"/>
      <c r="QFE170" s="137"/>
      <c r="QFF170" s="137"/>
      <c r="QFG170" s="137"/>
      <c r="QFH170" s="137"/>
      <c r="QFI170" s="137"/>
      <c r="QFJ170" s="137"/>
      <c r="QFK170" s="137"/>
      <c r="QFL170" s="137"/>
      <c r="QFM170" s="137"/>
      <c r="QFN170" s="137"/>
      <c r="QFO170" s="137"/>
      <c r="QFP170" s="137"/>
      <c r="QFQ170" s="137"/>
      <c r="QFR170" s="137"/>
      <c r="QFS170" s="137"/>
      <c r="QFT170" s="137"/>
      <c r="QFU170" s="137"/>
      <c r="QFV170" s="137"/>
      <c r="QFW170" s="137"/>
      <c r="QFX170" s="137"/>
      <c r="QFY170" s="137"/>
      <c r="QFZ170" s="137"/>
      <c r="QGA170" s="137"/>
      <c r="QGB170" s="137"/>
      <c r="QGC170" s="137"/>
      <c r="QGD170" s="137"/>
      <c r="QGE170" s="137"/>
      <c r="QGF170" s="137"/>
      <c r="QGG170" s="137"/>
      <c r="QGH170" s="137"/>
      <c r="QGI170" s="137"/>
      <c r="QGJ170" s="137"/>
      <c r="QGK170" s="137"/>
      <c r="QGL170" s="137"/>
      <c r="QGM170" s="137"/>
      <c r="QGN170" s="137"/>
      <c r="QGO170" s="137"/>
      <c r="QGP170" s="137"/>
      <c r="QGQ170" s="137"/>
      <c r="QGR170" s="137"/>
      <c r="QGS170" s="137"/>
      <c r="QGT170" s="137"/>
      <c r="QGU170" s="137"/>
      <c r="QGV170" s="137"/>
      <c r="QGW170" s="137"/>
      <c r="QGX170" s="137"/>
      <c r="QGY170" s="137"/>
      <c r="QGZ170" s="137"/>
      <c r="QHA170" s="137"/>
      <c r="QHB170" s="137"/>
      <c r="QHC170" s="137"/>
      <c r="QHD170" s="137"/>
      <c r="QHE170" s="137"/>
      <c r="QHF170" s="137"/>
      <c r="QHG170" s="137"/>
      <c r="QHH170" s="137"/>
      <c r="QHI170" s="137"/>
      <c r="QHJ170" s="137"/>
      <c r="QHK170" s="137"/>
      <c r="QHL170" s="137"/>
      <c r="QHM170" s="137"/>
      <c r="QHN170" s="137"/>
      <c r="QHO170" s="137"/>
      <c r="QHP170" s="137"/>
      <c r="QHQ170" s="137"/>
      <c r="QHR170" s="137"/>
      <c r="QHS170" s="137"/>
      <c r="QHT170" s="137"/>
      <c r="QHU170" s="137"/>
      <c r="QHV170" s="137"/>
      <c r="QHW170" s="137"/>
      <c r="QHX170" s="137"/>
      <c r="QHY170" s="137"/>
      <c r="QHZ170" s="137"/>
      <c r="QIA170" s="137"/>
      <c r="QIB170" s="137"/>
      <c r="QIC170" s="137"/>
      <c r="QID170" s="137"/>
      <c r="QIE170" s="137"/>
      <c r="QIF170" s="137"/>
      <c r="QIG170" s="137"/>
      <c r="QIH170" s="137"/>
      <c r="QII170" s="137"/>
      <c r="QIJ170" s="137"/>
      <c r="QIK170" s="137"/>
      <c r="QIL170" s="137"/>
      <c r="QIM170" s="137"/>
      <c r="QIN170" s="137"/>
      <c r="QIO170" s="137"/>
      <c r="QIP170" s="137"/>
      <c r="QIQ170" s="137"/>
      <c r="QIR170" s="137"/>
      <c r="QIS170" s="137"/>
      <c r="QIT170" s="137"/>
      <c r="QIU170" s="137"/>
      <c r="QIV170" s="137"/>
      <c r="QIW170" s="137"/>
      <c r="QIX170" s="137"/>
      <c r="QIY170" s="137"/>
      <c r="QIZ170" s="137"/>
      <c r="QJA170" s="137"/>
      <c r="QJB170" s="137"/>
      <c r="QJC170" s="137"/>
      <c r="QJD170" s="137"/>
      <c r="QJE170" s="137"/>
      <c r="QJF170" s="137"/>
      <c r="QJG170" s="137"/>
      <c r="QJH170" s="137"/>
      <c r="QJI170" s="137"/>
      <c r="QJJ170" s="137"/>
      <c r="QJK170" s="137"/>
      <c r="QJL170" s="137"/>
      <c r="QJM170" s="137"/>
      <c r="QJN170" s="137"/>
      <c r="QJO170" s="137"/>
      <c r="QJP170" s="137"/>
      <c r="QJQ170" s="137"/>
      <c r="QJR170" s="137"/>
      <c r="QJS170" s="137"/>
      <c r="QJT170" s="137"/>
      <c r="QJU170" s="137"/>
      <c r="QJV170" s="137"/>
      <c r="QJW170" s="137"/>
      <c r="QJX170" s="137"/>
      <c r="QJY170" s="137"/>
      <c r="QJZ170" s="137"/>
      <c r="QKA170" s="137"/>
      <c r="QKB170" s="137"/>
      <c r="QKC170" s="137"/>
      <c r="QKD170" s="137"/>
      <c r="QKE170" s="137"/>
      <c r="QKF170" s="137"/>
      <c r="QKG170" s="137"/>
      <c r="QKH170" s="137"/>
      <c r="QKI170" s="137"/>
      <c r="QKJ170" s="137"/>
      <c r="QKK170" s="137"/>
      <c r="QKL170" s="137"/>
      <c r="QKM170" s="137"/>
      <c r="QKN170" s="137"/>
      <c r="QKO170" s="137"/>
      <c r="QKP170" s="137"/>
      <c r="QKQ170" s="137"/>
      <c r="QKR170" s="137"/>
      <c r="QKS170" s="137"/>
      <c r="QKT170" s="137"/>
      <c r="QKU170" s="137"/>
      <c r="QKV170" s="137"/>
      <c r="QKW170" s="137"/>
      <c r="QKX170" s="137"/>
      <c r="QKY170" s="137"/>
      <c r="QKZ170" s="137"/>
      <c r="QLA170" s="137"/>
      <c r="QLB170" s="137"/>
      <c r="QLC170" s="137"/>
      <c r="QLD170" s="137"/>
      <c r="QLE170" s="137"/>
      <c r="QLF170" s="137"/>
      <c r="QLG170" s="137"/>
      <c r="QLH170" s="137"/>
      <c r="QLI170" s="137"/>
      <c r="QLJ170" s="137"/>
      <c r="QLK170" s="137"/>
      <c r="QLL170" s="137"/>
      <c r="QLM170" s="137"/>
      <c r="QLN170" s="137"/>
      <c r="QLO170" s="137"/>
      <c r="QLP170" s="137"/>
      <c r="QLQ170" s="137"/>
      <c r="QLR170" s="137"/>
      <c r="QLS170" s="137"/>
      <c r="QLT170" s="137"/>
      <c r="QLU170" s="137"/>
      <c r="QLV170" s="137"/>
      <c r="QLW170" s="137"/>
      <c r="QLX170" s="137"/>
      <c r="QLY170" s="137"/>
      <c r="QLZ170" s="137"/>
      <c r="QMA170" s="137"/>
      <c r="QMB170" s="137"/>
      <c r="QMC170" s="137"/>
      <c r="QMD170" s="137"/>
      <c r="QME170" s="137"/>
      <c r="QMF170" s="137"/>
      <c r="QMG170" s="137"/>
      <c r="QMH170" s="137"/>
      <c r="QMI170" s="137"/>
      <c r="QMJ170" s="137"/>
      <c r="QMK170" s="137"/>
      <c r="QML170" s="137"/>
      <c r="QMM170" s="137"/>
      <c r="QMN170" s="137"/>
      <c r="QMO170" s="137"/>
      <c r="QMP170" s="137"/>
      <c r="QMQ170" s="137"/>
      <c r="QMR170" s="137"/>
      <c r="QMS170" s="137"/>
      <c r="QMT170" s="137"/>
      <c r="QMU170" s="137"/>
      <c r="QMV170" s="137"/>
      <c r="QMW170" s="137"/>
      <c r="QMX170" s="137"/>
      <c r="QMY170" s="137"/>
      <c r="QMZ170" s="137"/>
      <c r="QNA170" s="137"/>
      <c r="QNB170" s="137"/>
      <c r="QNC170" s="137"/>
      <c r="QND170" s="137"/>
      <c r="QNE170" s="137"/>
      <c r="QNF170" s="137"/>
      <c r="QNG170" s="137"/>
      <c r="QNH170" s="137"/>
      <c r="QNI170" s="137"/>
      <c r="QNJ170" s="137"/>
      <c r="QNK170" s="137"/>
      <c r="QNL170" s="137"/>
      <c r="QNM170" s="137"/>
      <c r="QNN170" s="137"/>
      <c r="QNO170" s="137"/>
      <c r="QNP170" s="137"/>
      <c r="QNQ170" s="137"/>
      <c r="QNR170" s="137"/>
      <c r="QNS170" s="137"/>
      <c r="QNT170" s="137"/>
      <c r="QNU170" s="137"/>
      <c r="QNV170" s="137"/>
      <c r="QNW170" s="137"/>
      <c r="QNX170" s="137"/>
      <c r="QNY170" s="137"/>
      <c r="QNZ170" s="137"/>
      <c r="QOA170" s="137"/>
      <c r="QOB170" s="137"/>
      <c r="QOC170" s="137"/>
      <c r="QOD170" s="137"/>
      <c r="QOE170" s="137"/>
      <c r="QOF170" s="137"/>
      <c r="QOG170" s="137"/>
      <c r="QOH170" s="137"/>
      <c r="QOI170" s="137"/>
      <c r="QOJ170" s="137"/>
      <c r="QOK170" s="137"/>
      <c r="QOL170" s="137"/>
      <c r="QOM170" s="137"/>
      <c r="QON170" s="137"/>
      <c r="QOO170" s="137"/>
      <c r="QOP170" s="137"/>
      <c r="QOQ170" s="137"/>
      <c r="QOR170" s="137"/>
      <c r="QOS170" s="137"/>
      <c r="QOT170" s="137"/>
      <c r="QOU170" s="137"/>
      <c r="QOV170" s="137"/>
      <c r="QOW170" s="137"/>
      <c r="QOX170" s="137"/>
      <c r="QOY170" s="137"/>
      <c r="QOZ170" s="137"/>
      <c r="QPA170" s="137"/>
      <c r="QPB170" s="137"/>
      <c r="QPC170" s="137"/>
      <c r="QPD170" s="137"/>
      <c r="QPE170" s="137"/>
      <c r="QPF170" s="137"/>
      <c r="QPG170" s="137"/>
      <c r="QPH170" s="137"/>
      <c r="QPI170" s="137"/>
      <c r="QPJ170" s="137"/>
      <c r="QPK170" s="137"/>
      <c r="QPL170" s="137"/>
      <c r="QPM170" s="137"/>
      <c r="QPN170" s="137"/>
      <c r="QPO170" s="137"/>
      <c r="QPP170" s="137"/>
      <c r="QPQ170" s="137"/>
      <c r="QPR170" s="137"/>
      <c r="QPS170" s="137"/>
      <c r="QPT170" s="137"/>
      <c r="QPU170" s="137"/>
      <c r="QPV170" s="137"/>
      <c r="QPW170" s="137"/>
      <c r="QPX170" s="137"/>
      <c r="QPY170" s="137"/>
      <c r="QPZ170" s="137"/>
      <c r="QQA170" s="137"/>
      <c r="QQB170" s="137"/>
      <c r="QQC170" s="137"/>
      <c r="QQD170" s="137"/>
      <c r="QQE170" s="137"/>
      <c r="QQF170" s="137"/>
      <c r="QQG170" s="137"/>
      <c r="QQH170" s="137"/>
      <c r="QQI170" s="137"/>
      <c r="QQJ170" s="137"/>
      <c r="QQK170" s="137"/>
      <c r="QQL170" s="137"/>
      <c r="QQM170" s="137"/>
      <c r="QQN170" s="137"/>
      <c r="QQO170" s="137"/>
      <c r="QQP170" s="137"/>
      <c r="QQQ170" s="137"/>
      <c r="QQR170" s="137"/>
      <c r="QQS170" s="137"/>
      <c r="QQT170" s="137"/>
      <c r="QQU170" s="137"/>
      <c r="QQV170" s="137"/>
      <c r="QQW170" s="137"/>
      <c r="QQX170" s="137"/>
      <c r="QQY170" s="137"/>
      <c r="QQZ170" s="137"/>
      <c r="QRA170" s="137"/>
      <c r="QRB170" s="137"/>
      <c r="QRC170" s="137"/>
      <c r="QRD170" s="137"/>
      <c r="QRE170" s="137"/>
      <c r="QRF170" s="137"/>
      <c r="QRG170" s="137"/>
      <c r="QRH170" s="137"/>
      <c r="QRI170" s="137"/>
      <c r="QRJ170" s="137"/>
      <c r="QRK170" s="137"/>
      <c r="QRL170" s="137"/>
      <c r="QRM170" s="137"/>
      <c r="QRN170" s="137"/>
      <c r="QRO170" s="137"/>
      <c r="QRP170" s="137"/>
      <c r="QRQ170" s="137"/>
      <c r="QRR170" s="137"/>
      <c r="QRS170" s="137"/>
      <c r="QRT170" s="137"/>
      <c r="QRU170" s="137"/>
      <c r="QRV170" s="137"/>
      <c r="QRW170" s="137"/>
      <c r="QRX170" s="137"/>
      <c r="QRY170" s="137"/>
      <c r="QRZ170" s="137"/>
      <c r="QSA170" s="137"/>
      <c r="QSB170" s="137"/>
      <c r="QSC170" s="137"/>
      <c r="QSD170" s="137"/>
      <c r="QSE170" s="137"/>
      <c r="QSF170" s="137"/>
      <c r="QSG170" s="137"/>
      <c r="QSH170" s="137"/>
      <c r="QSI170" s="137"/>
      <c r="QSJ170" s="137"/>
      <c r="QSK170" s="137"/>
      <c r="QSL170" s="137"/>
      <c r="QSM170" s="137"/>
      <c r="QSN170" s="137"/>
      <c r="QSO170" s="137"/>
      <c r="QSP170" s="137"/>
      <c r="QSQ170" s="137"/>
      <c r="QSR170" s="137"/>
      <c r="QSS170" s="137"/>
      <c r="QST170" s="137"/>
      <c r="QSU170" s="137"/>
      <c r="QSV170" s="137"/>
      <c r="QSW170" s="137"/>
      <c r="QSX170" s="137"/>
      <c r="QSY170" s="137"/>
      <c r="QSZ170" s="137"/>
      <c r="QTA170" s="137"/>
      <c r="QTB170" s="137"/>
      <c r="QTC170" s="137"/>
      <c r="QTD170" s="137"/>
      <c r="QTE170" s="137"/>
      <c r="QTF170" s="137"/>
      <c r="QTG170" s="137"/>
      <c r="QTH170" s="137"/>
      <c r="QTI170" s="137"/>
      <c r="QTJ170" s="137"/>
      <c r="QTK170" s="137"/>
      <c r="QTL170" s="137"/>
      <c r="QTM170" s="137"/>
      <c r="QTN170" s="137"/>
      <c r="QTO170" s="137"/>
      <c r="QTP170" s="137"/>
      <c r="QTQ170" s="137"/>
      <c r="QTR170" s="137"/>
      <c r="QTS170" s="137"/>
      <c r="QTT170" s="137"/>
      <c r="QTU170" s="137"/>
      <c r="QTV170" s="137"/>
      <c r="QTW170" s="137"/>
      <c r="QTX170" s="137"/>
      <c r="QTY170" s="137"/>
      <c r="QTZ170" s="137"/>
      <c r="QUA170" s="137"/>
      <c r="QUB170" s="137"/>
      <c r="QUC170" s="137"/>
      <c r="QUD170" s="137"/>
      <c r="QUE170" s="137"/>
      <c r="QUF170" s="137"/>
      <c r="QUG170" s="137"/>
      <c r="QUH170" s="137"/>
      <c r="QUI170" s="137"/>
      <c r="QUJ170" s="137"/>
      <c r="QUK170" s="137"/>
      <c r="QUL170" s="137"/>
      <c r="QUM170" s="137"/>
      <c r="QUN170" s="137"/>
      <c r="QUO170" s="137"/>
      <c r="QUP170" s="137"/>
      <c r="QUQ170" s="137"/>
      <c r="QUR170" s="137"/>
      <c r="QUS170" s="137"/>
      <c r="QUT170" s="137"/>
      <c r="QUU170" s="137"/>
      <c r="QUV170" s="137"/>
      <c r="QUW170" s="137"/>
      <c r="QUX170" s="137"/>
      <c r="QUY170" s="137"/>
      <c r="QUZ170" s="137"/>
      <c r="QVA170" s="137"/>
      <c r="QVB170" s="137"/>
      <c r="QVC170" s="137"/>
      <c r="QVD170" s="137"/>
      <c r="QVE170" s="137"/>
      <c r="QVF170" s="137"/>
      <c r="QVG170" s="137"/>
      <c r="QVH170" s="137"/>
      <c r="QVI170" s="137"/>
      <c r="QVJ170" s="137"/>
      <c r="QVK170" s="137"/>
      <c r="QVL170" s="137"/>
      <c r="QVM170" s="137"/>
      <c r="QVN170" s="137"/>
      <c r="QVO170" s="137"/>
      <c r="QVP170" s="137"/>
      <c r="QVQ170" s="137"/>
      <c r="QVR170" s="137"/>
      <c r="QVS170" s="137"/>
      <c r="QVT170" s="137"/>
      <c r="QVU170" s="137"/>
      <c r="QVV170" s="137"/>
      <c r="QVW170" s="137"/>
      <c r="QVX170" s="137"/>
      <c r="QVY170" s="137"/>
      <c r="QVZ170" s="137"/>
      <c r="QWA170" s="137"/>
      <c r="QWB170" s="137"/>
      <c r="QWC170" s="137"/>
      <c r="QWD170" s="137"/>
      <c r="QWE170" s="137"/>
      <c r="QWF170" s="137"/>
      <c r="QWG170" s="137"/>
      <c r="QWH170" s="137"/>
      <c r="QWI170" s="137"/>
      <c r="QWJ170" s="137"/>
      <c r="QWK170" s="137"/>
      <c r="QWL170" s="137"/>
      <c r="QWM170" s="137"/>
      <c r="QWN170" s="137"/>
      <c r="QWO170" s="137"/>
      <c r="QWP170" s="137"/>
      <c r="QWQ170" s="137"/>
      <c r="QWR170" s="137"/>
      <c r="QWS170" s="137"/>
      <c r="QWT170" s="137"/>
      <c r="QWU170" s="137"/>
      <c r="QWV170" s="137"/>
      <c r="QWW170" s="137"/>
      <c r="QWX170" s="137"/>
      <c r="QWY170" s="137"/>
      <c r="QWZ170" s="137"/>
      <c r="QXA170" s="137"/>
      <c r="QXB170" s="137"/>
      <c r="QXC170" s="137"/>
      <c r="QXD170" s="137"/>
      <c r="QXE170" s="137"/>
      <c r="QXF170" s="137"/>
      <c r="QXG170" s="137"/>
      <c r="QXH170" s="137"/>
      <c r="QXI170" s="137"/>
      <c r="QXJ170" s="137"/>
      <c r="QXK170" s="137"/>
      <c r="QXL170" s="137"/>
      <c r="QXM170" s="137"/>
      <c r="QXN170" s="137"/>
      <c r="QXO170" s="137"/>
      <c r="QXP170" s="137"/>
      <c r="QXQ170" s="137"/>
      <c r="QXR170" s="137"/>
      <c r="QXS170" s="137"/>
      <c r="QXT170" s="137"/>
      <c r="QXU170" s="137"/>
      <c r="QXV170" s="137"/>
      <c r="QXW170" s="137"/>
      <c r="QXX170" s="137"/>
      <c r="QXY170" s="137"/>
      <c r="QXZ170" s="137"/>
      <c r="QYA170" s="137"/>
      <c r="QYB170" s="137"/>
      <c r="QYC170" s="137"/>
      <c r="QYD170" s="137"/>
      <c r="QYE170" s="137"/>
      <c r="QYF170" s="137"/>
      <c r="QYG170" s="137"/>
      <c r="QYH170" s="137"/>
      <c r="QYI170" s="137"/>
      <c r="QYJ170" s="137"/>
      <c r="QYK170" s="137"/>
      <c r="QYL170" s="137"/>
      <c r="QYM170" s="137"/>
      <c r="QYN170" s="137"/>
      <c r="QYO170" s="137"/>
      <c r="QYP170" s="137"/>
      <c r="QYQ170" s="137"/>
      <c r="QYR170" s="137"/>
      <c r="QYS170" s="137"/>
      <c r="QYT170" s="137"/>
      <c r="QYU170" s="137"/>
      <c r="QYV170" s="137"/>
      <c r="QYW170" s="137"/>
      <c r="QYX170" s="137"/>
      <c r="QYY170" s="137"/>
      <c r="QYZ170" s="137"/>
      <c r="QZA170" s="137"/>
      <c r="QZB170" s="137"/>
      <c r="QZC170" s="137"/>
      <c r="QZD170" s="137"/>
      <c r="QZE170" s="137"/>
      <c r="QZF170" s="137"/>
      <c r="QZG170" s="137"/>
      <c r="QZH170" s="137"/>
      <c r="QZI170" s="137"/>
      <c r="QZJ170" s="137"/>
      <c r="QZK170" s="137"/>
      <c r="QZL170" s="137"/>
      <c r="QZM170" s="137"/>
      <c r="QZN170" s="137"/>
      <c r="QZO170" s="137"/>
      <c r="QZP170" s="137"/>
      <c r="QZQ170" s="137"/>
      <c r="QZR170" s="137"/>
      <c r="QZS170" s="137"/>
      <c r="QZT170" s="137"/>
      <c r="QZU170" s="137"/>
      <c r="QZV170" s="137"/>
      <c r="QZW170" s="137"/>
      <c r="QZX170" s="137"/>
      <c r="QZY170" s="137"/>
      <c r="QZZ170" s="137"/>
      <c r="RAA170" s="137"/>
      <c r="RAB170" s="137"/>
      <c r="RAC170" s="137"/>
      <c r="RAD170" s="137"/>
      <c r="RAE170" s="137"/>
      <c r="RAF170" s="137"/>
      <c r="RAG170" s="137"/>
      <c r="RAH170" s="137"/>
      <c r="RAI170" s="137"/>
      <c r="RAJ170" s="137"/>
      <c r="RAK170" s="137"/>
      <c r="RAL170" s="137"/>
      <c r="RAM170" s="137"/>
      <c r="RAN170" s="137"/>
      <c r="RAO170" s="137"/>
      <c r="RAP170" s="137"/>
      <c r="RAQ170" s="137"/>
      <c r="RAR170" s="137"/>
      <c r="RAS170" s="137"/>
      <c r="RAT170" s="137"/>
      <c r="RAU170" s="137"/>
      <c r="RAV170" s="137"/>
      <c r="RAW170" s="137"/>
      <c r="RAX170" s="137"/>
      <c r="RAY170" s="137"/>
      <c r="RAZ170" s="137"/>
      <c r="RBA170" s="137"/>
      <c r="RBB170" s="137"/>
      <c r="RBC170" s="137"/>
      <c r="RBD170" s="137"/>
      <c r="RBE170" s="137"/>
      <c r="RBF170" s="137"/>
      <c r="RBG170" s="137"/>
      <c r="RBH170" s="137"/>
      <c r="RBI170" s="137"/>
      <c r="RBJ170" s="137"/>
      <c r="RBK170" s="137"/>
      <c r="RBL170" s="137"/>
      <c r="RBM170" s="137"/>
      <c r="RBN170" s="137"/>
      <c r="RBO170" s="137"/>
      <c r="RBP170" s="137"/>
      <c r="RBQ170" s="137"/>
      <c r="RBR170" s="137"/>
      <c r="RBS170" s="137"/>
      <c r="RBT170" s="137"/>
      <c r="RBU170" s="137"/>
      <c r="RBV170" s="137"/>
      <c r="RBW170" s="137"/>
      <c r="RBX170" s="137"/>
      <c r="RBY170" s="137"/>
      <c r="RBZ170" s="137"/>
      <c r="RCA170" s="137"/>
      <c r="RCB170" s="137"/>
      <c r="RCC170" s="137"/>
      <c r="RCD170" s="137"/>
      <c r="RCE170" s="137"/>
      <c r="RCF170" s="137"/>
      <c r="RCG170" s="137"/>
      <c r="RCH170" s="137"/>
      <c r="RCI170" s="137"/>
      <c r="RCJ170" s="137"/>
      <c r="RCK170" s="137"/>
      <c r="RCL170" s="137"/>
      <c r="RCM170" s="137"/>
      <c r="RCN170" s="137"/>
      <c r="RCO170" s="137"/>
      <c r="RCP170" s="137"/>
      <c r="RCQ170" s="137"/>
      <c r="RCR170" s="137"/>
      <c r="RCS170" s="137"/>
      <c r="RCT170" s="137"/>
      <c r="RCU170" s="137"/>
      <c r="RCV170" s="137"/>
      <c r="RCW170" s="137"/>
      <c r="RCX170" s="137"/>
      <c r="RCY170" s="137"/>
      <c r="RCZ170" s="137"/>
      <c r="RDA170" s="137"/>
      <c r="RDB170" s="137"/>
      <c r="RDC170" s="137"/>
      <c r="RDD170" s="137"/>
      <c r="RDE170" s="137"/>
      <c r="RDF170" s="137"/>
      <c r="RDG170" s="137"/>
      <c r="RDH170" s="137"/>
      <c r="RDI170" s="137"/>
      <c r="RDJ170" s="137"/>
      <c r="RDK170" s="137"/>
      <c r="RDL170" s="137"/>
      <c r="RDM170" s="137"/>
      <c r="RDN170" s="137"/>
      <c r="RDO170" s="137"/>
      <c r="RDP170" s="137"/>
      <c r="RDQ170" s="137"/>
      <c r="RDR170" s="137"/>
      <c r="RDS170" s="137"/>
      <c r="RDT170" s="137"/>
      <c r="RDU170" s="137"/>
      <c r="RDV170" s="137"/>
      <c r="RDW170" s="137"/>
      <c r="RDX170" s="137"/>
      <c r="RDY170" s="137"/>
      <c r="RDZ170" s="137"/>
      <c r="REA170" s="137"/>
      <c r="REB170" s="137"/>
      <c r="REC170" s="137"/>
      <c r="RED170" s="137"/>
      <c r="REE170" s="137"/>
      <c r="REF170" s="137"/>
      <c r="REG170" s="137"/>
      <c r="REH170" s="137"/>
      <c r="REI170" s="137"/>
      <c r="REJ170" s="137"/>
      <c r="REK170" s="137"/>
      <c r="REL170" s="137"/>
      <c r="REM170" s="137"/>
      <c r="REN170" s="137"/>
      <c r="REO170" s="137"/>
      <c r="REP170" s="137"/>
      <c r="REQ170" s="137"/>
      <c r="RER170" s="137"/>
      <c r="RES170" s="137"/>
      <c r="RET170" s="137"/>
      <c r="REU170" s="137"/>
      <c r="REV170" s="137"/>
      <c r="REW170" s="137"/>
      <c r="REX170" s="137"/>
      <c r="REY170" s="137"/>
      <c r="REZ170" s="137"/>
      <c r="RFA170" s="137"/>
      <c r="RFB170" s="137"/>
      <c r="RFC170" s="137"/>
      <c r="RFD170" s="137"/>
      <c r="RFE170" s="137"/>
      <c r="RFF170" s="137"/>
      <c r="RFG170" s="137"/>
      <c r="RFH170" s="137"/>
      <c r="RFI170" s="137"/>
      <c r="RFJ170" s="137"/>
      <c r="RFK170" s="137"/>
      <c r="RFL170" s="137"/>
      <c r="RFM170" s="137"/>
      <c r="RFN170" s="137"/>
      <c r="RFO170" s="137"/>
      <c r="RFP170" s="137"/>
      <c r="RFQ170" s="137"/>
      <c r="RFR170" s="137"/>
      <c r="RFS170" s="137"/>
      <c r="RFT170" s="137"/>
      <c r="RFU170" s="137"/>
      <c r="RFV170" s="137"/>
      <c r="RFW170" s="137"/>
      <c r="RFX170" s="137"/>
      <c r="RFY170" s="137"/>
      <c r="RFZ170" s="137"/>
      <c r="RGA170" s="137"/>
      <c r="RGB170" s="137"/>
      <c r="RGC170" s="137"/>
      <c r="RGD170" s="137"/>
      <c r="RGE170" s="137"/>
      <c r="RGF170" s="137"/>
      <c r="RGG170" s="137"/>
      <c r="RGH170" s="137"/>
      <c r="RGI170" s="137"/>
      <c r="RGJ170" s="137"/>
      <c r="RGK170" s="137"/>
      <c r="RGL170" s="137"/>
      <c r="RGM170" s="137"/>
      <c r="RGN170" s="137"/>
      <c r="RGO170" s="137"/>
      <c r="RGP170" s="137"/>
      <c r="RGQ170" s="137"/>
      <c r="RGR170" s="137"/>
      <c r="RGS170" s="137"/>
      <c r="RGT170" s="137"/>
      <c r="RGU170" s="137"/>
      <c r="RGV170" s="137"/>
      <c r="RGW170" s="137"/>
      <c r="RGX170" s="137"/>
      <c r="RGY170" s="137"/>
      <c r="RGZ170" s="137"/>
      <c r="RHA170" s="137"/>
      <c r="RHB170" s="137"/>
      <c r="RHC170" s="137"/>
      <c r="RHD170" s="137"/>
      <c r="RHE170" s="137"/>
      <c r="RHF170" s="137"/>
      <c r="RHG170" s="137"/>
      <c r="RHH170" s="137"/>
      <c r="RHI170" s="137"/>
      <c r="RHJ170" s="137"/>
      <c r="RHK170" s="137"/>
      <c r="RHL170" s="137"/>
      <c r="RHM170" s="137"/>
      <c r="RHN170" s="137"/>
      <c r="RHO170" s="137"/>
      <c r="RHP170" s="137"/>
      <c r="RHQ170" s="137"/>
      <c r="RHR170" s="137"/>
      <c r="RHS170" s="137"/>
      <c r="RHT170" s="137"/>
      <c r="RHU170" s="137"/>
      <c r="RHV170" s="137"/>
      <c r="RHW170" s="137"/>
      <c r="RHX170" s="137"/>
      <c r="RHY170" s="137"/>
      <c r="RHZ170" s="137"/>
      <c r="RIA170" s="137"/>
      <c r="RIB170" s="137"/>
      <c r="RIC170" s="137"/>
      <c r="RID170" s="137"/>
      <c r="RIE170" s="137"/>
      <c r="RIF170" s="137"/>
      <c r="RIG170" s="137"/>
      <c r="RIH170" s="137"/>
      <c r="RII170" s="137"/>
      <c r="RIJ170" s="137"/>
      <c r="RIK170" s="137"/>
      <c r="RIL170" s="137"/>
      <c r="RIM170" s="137"/>
      <c r="RIN170" s="137"/>
      <c r="RIO170" s="137"/>
      <c r="RIP170" s="137"/>
      <c r="RIQ170" s="137"/>
      <c r="RIR170" s="137"/>
      <c r="RIS170" s="137"/>
      <c r="RIT170" s="137"/>
      <c r="RIU170" s="137"/>
      <c r="RIV170" s="137"/>
      <c r="RIW170" s="137"/>
      <c r="RIX170" s="137"/>
      <c r="RIY170" s="137"/>
      <c r="RIZ170" s="137"/>
      <c r="RJA170" s="137"/>
      <c r="RJB170" s="137"/>
      <c r="RJC170" s="137"/>
      <c r="RJD170" s="137"/>
      <c r="RJE170" s="137"/>
      <c r="RJF170" s="137"/>
      <c r="RJG170" s="137"/>
      <c r="RJH170" s="137"/>
      <c r="RJI170" s="137"/>
      <c r="RJJ170" s="137"/>
      <c r="RJK170" s="137"/>
      <c r="RJL170" s="137"/>
      <c r="RJM170" s="137"/>
      <c r="RJN170" s="137"/>
      <c r="RJO170" s="137"/>
      <c r="RJP170" s="137"/>
      <c r="RJQ170" s="137"/>
      <c r="RJR170" s="137"/>
      <c r="RJS170" s="137"/>
      <c r="RJT170" s="137"/>
      <c r="RJU170" s="137"/>
      <c r="RJV170" s="137"/>
      <c r="RJW170" s="137"/>
      <c r="RJX170" s="137"/>
      <c r="RJY170" s="137"/>
      <c r="RJZ170" s="137"/>
      <c r="RKA170" s="137"/>
      <c r="RKB170" s="137"/>
      <c r="RKC170" s="137"/>
      <c r="RKD170" s="137"/>
      <c r="RKE170" s="137"/>
      <c r="RKF170" s="137"/>
      <c r="RKG170" s="137"/>
      <c r="RKH170" s="137"/>
      <c r="RKI170" s="137"/>
      <c r="RKJ170" s="137"/>
      <c r="RKK170" s="137"/>
      <c r="RKL170" s="137"/>
      <c r="RKM170" s="137"/>
      <c r="RKN170" s="137"/>
      <c r="RKO170" s="137"/>
      <c r="RKP170" s="137"/>
      <c r="RKQ170" s="137"/>
      <c r="RKR170" s="137"/>
      <c r="RKS170" s="137"/>
      <c r="RKT170" s="137"/>
      <c r="RKU170" s="137"/>
      <c r="RKV170" s="137"/>
      <c r="RKW170" s="137"/>
      <c r="RKX170" s="137"/>
      <c r="RKY170" s="137"/>
      <c r="RKZ170" s="137"/>
      <c r="RLA170" s="137"/>
      <c r="RLB170" s="137"/>
      <c r="RLC170" s="137"/>
      <c r="RLD170" s="137"/>
      <c r="RLE170" s="137"/>
      <c r="RLF170" s="137"/>
      <c r="RLG170" s="137"/>
      <c r="RLH170" s="137"/>
      <c r="RLI170" s="137"/>
      <c r="RLJ170" s="137"/>
      <c r="RLK170" s="137"/>
      <c r="RLL170" s="137"/>
      <c r="RLM170" s="137"/>
      <c r="RLN170" s="137"/>
      <c r="RLO170" s="137"/>
      <c r="RLP170" s="137"/>
      <c r="RLQ170" s="137"/>
      <c r="RLR170" s="137"/>
      <c r="RLS170" s="137"/>
      <c r="RLT170" s="137"/>
      <c r="RLU170" s="137"/>
      <c r="RLV170" s="137"/>
      <c r="RLW170" s="137"/>
      <c r="RLX170" s="137"/>
      <c r="RLY170" s="137"/>
      <c r="RLZ170" s="137"/>
      <c r="RMA170" s="137"/>
      <c r="RMB170" s="137"/>
      <c r="RMC170" s="137"/>
      <c r="RMD170" s="137"/>
      <c r="RME170" s="137"/>
      <c r="RMF170" s="137"/>
      <c r="RMG170" s="137"/>
      <c r="RMH170" s="137"/>
      <c r="RMI170" s="137"/>
      <c r="RMJ170" s="137"/>
      <c r="RMK170" s="137"/>
      <c r="RML170" s="137"/>
      <c r="RMM170" s="137"/>
      <c r="RMN170" s="137"/>
      <c r="RMO170" s="137"/>
      <c r="RMP170" s="137"/>
      <c r="RMQ170" s="137"/>
      <c r="RMR170" s="137"/>
      <c r="RMS170" s="137"/>
      <c r="RMT170" s="137"/>
      <c r="RMU170" s="137"/>
      <c r="RMV170" s="137"/>
      <c r="RMW170" s="137"/>
      <c r="RMX170" s="137"/>
      <c r="RMY170" s="137"/>
      <c r="RMZ170" s="137"/>
      <c r="RNA170" s="137"/>
      <c r="RNB170" s="137"/>
      <c r="RNC170" s="137"/>
      <c r="RND170" s="137"/>
      <c r="RNE170" s="137"/>
      <c r="RNF170" s="137"/>
      <c r="RNG170" s="137"/>
      <c r="RNH170" s="137"/>
      <c r="RNI170" s="137"/>
      <c r="RNJ170" s="137"/>
      <c r="RNK170" s="137"/>
      <c r="RNL170" s="137"/>
      <c r="RNM170" s="137"/>
      <c r="RNN170" s="137"/>
      <c r="RNO170" s="137"/>
      <c r="RNP170" s="137"/>
      <c r="RNQ170" s="137"/>
      <c r="RNR170" s="137"/>
      <c r="RNS170" s="137"/>
      <c r="RNT170" s="137"/>
      <c r="RNU170" s="137"/>
      <c r="RNV170" s="137"/>
      <c r="RNW170" s="137"/>
      <c r="RNX170" s="137"/>
      <c r="RNY170" s="137"/>
      <c r="RNZ170" s="137"/>
      <c r="ROA170" s="137"/>
      <c r="ROB170" s="137"/>
      <c r="ROC170" s="137"/>
      <c r="ROD170" s="137"/>
      <c r="ROE170" s="137"/>
      <c r="ROF170" s="137"/>
      <c r="ROG170" s="137"/>
      <c r="ROH170" s="137"/>
      <c r="ROI170" s="137"/>
      <c r="ROJ170" s="137"/>
      <c r="ROK170" s="137"/>
      <c r="ROL170" s="137"/>
      <c r="ROM170" s="137"/>
      <c r="RON170" s="137"/>
      <c r="ROO170" s="137"/>
      <c r="ROP170" s="137"/>
      <c r="ROQ170" s="137"/>
      <c r="ROR170" s="137"/>
      <c r="ROS170" s="137"/>
      <c r="ROT170" s="137"/>
      <c r="ROU170" s="137"/>
      <c r="ROV170" s="137"/>
      <c r="ROW170" s="137"/>
      <c r="ROX170" s="137"/>
      <c r="ROY170" s="137"/>
      <c r="ROZ170" s="137"/>
      <c r="RPA170" s="137"/>
      <c r="RPB170" s="137"/>
      <c r="RPC170" s="137"/>
      <c r="RPD170" s="137"/>
      <c r="RPE170" s="137"/>
      <c r="RPF170" s="137"/>
      <c r="RPG170" s="137"/>
      <c r="RPH170" s="137"/>
      <c r="RPI170" s="137"/>
      <c r="RPJ170" s="137"/>
      <c r="RPK170" s="137"/>
      <c r="RPL170" s="137"/>
      <c r="RPM170" s="137"/>
      <c r="RPN170" s="137"/>
      <c r="RPO170" s="137"/>
      <c r="RPP170" s="137"/>
      <c r="RPQ170" s="137"/>
      <c r="RPR170" s="137"/>
      <c r="RPS170" s="137"/>
      <c r="RPT170" s="137"/>
      <c r="RPU170" s="137"/>
      <c r="RPV170" s="137"/>
      <c r="RPW170" s="137"/>
      <c r="RPX170" s="137"/>
      <c r="RPY170" s="137"/>
      <c r="RPZ170" s="137"/>
      <c r="RQA170" s="137"/>
      <c r="RQB170" s="137"/>
      <c r="RQC170" s="137"/>
      <c r="RQD170" s="137"/>
      <c r="RQE170" s="137"/>
      <c r="RQF170" s="137"/>
      <c r="RQG170" s="137"/>
      <c r="RQH170" s="137"/>
      <c r="RQI170" s="137"/>
      <c r="RQJ170" s="137"/>
      <c r="RQK170" s="137"/>
      <c r="RQL170" s="137"/>
      <c r="RQM170" s="137"/>
      <c r="RQN170" s="137"/>
      <c r="RQO170" s="137"/>
      <c r="RQP170" s="137"/>
      <c r="RQQ170" s="137"/>
      <c r="RQR170" s="137"/>
      <c r="RQS170" s="137"/>
      <c r="RQT170" s="137"/>
      <c r="RQU170" s="137"/>
      <c r="RQV170" s="137"/>
      <c r="RQW170" s="137"/>
      <c r="RQX170" s="137"/>
      <c r="RQY170" s="137"/>
      <c r="RQZ170" s="137"/>
      <c r="RRA170" s="137"/>
      <c r="RRB170" s="137"/>
      <c r="RRC170" s="137"/>
      <c r="RRD170" s="137"/>
      <c r="RRE170" s="137"/>
      <c r="RRF170" s="137"/>
      <c r="RRG170" s="137"/>
      <c r="RRH170" s="137"/>
      <c r="RRI170" s="137"/>
      <c r="RRJ170" s="137"/>
      <c r="RRK170" s="137"/>
      <c r="RRL170" s="137"/>
      <c r="RRM170" s="137"/>
      <c r="RRN170" s="137"/>
      <c r="RRO170" s="137"/>
      <c r="RRP170" s="137"/>
      <c r="RRQ170" s="137"/>
      <c r="RRR170" s="137"/>
      <c r="RRS170" s="137"/>
      <c r="RRT170" s="137"/>
      <c r="RRU170" s="137"/>
      <c r="RRV170" s="137"/>
      <c r="RRW170" s="137"/>
      <c r="RRX170" s="137"/>
      <c r="RRY170" s="137"/>
      <c r="RRZ170" s="137"/>
      <c r="RSA170" s="137"/>
      <c r="RSB170" s="137"/>
      <c r="RSC170" s="137"/>
      <c r="RSD170" s="137"/>
      <c r="RSE170" s="137"/>
      <c r="RSF170" s="137"/>
      <c r="RSG170" s="137"/>
      <c r="RSH170" s="137"/>
      <c r="RSI170" s="137"/>
      <c r="RSJ170" s="137"/>
      <c r="RSK170" s="137"/>
      <c r="RSL170" s="137"/>
      <c r="RSM170" s="137"/>
      <c r="RSN170" s="137"/>
      <c r="RSO170" s="137"/>
      <c r="RSP170" s="137"/>
      <c r="RSQ170" s="137"/>
      <c r="RSR170" s="137"/>
      <c r="RSS170" s="137"/>
      <c r="RST170" s="137"/>
      <c r="RSU170" s="137"/>
      <c r="RSV170" s="137"/>
      <c r="RSW170" s="137"/>
      <c r="RSX170" s="137"/>
      <c r="RSY170" s="137"/>
      <c r="RSZ170" s="137"/>
      <c r="RTA170" s="137"/>
      <c r="RTB170" s="137"/>
      <c r="RTC170" s="137"/>
      <c r="RTD170" s="137"/>
      <c r="RTE170" s="137"/>
      <c r="RTF170" s="137"/>
      <c r="RTG170" s="137"/>
      <c r="RTH170" s="137"/>
      <c r="RTI170" s="137"/>
      <c r="RTJ170" s="137"/>
      <c r="RTK170" s="137"/>
      <c r="RTL170" s="137"/>
      <c r="RTM170" s="137"/>
      <c r="RTN170" s="137"/>
      <c r="RTO170" s="137"/>
      <c r="RTP170" s="137"/>
      <c r="RTQ170" s="137"/>
      <c r="RTR170" s="137"/>
      <c r="RTS170" s="137"/>
      <c r="RTT170" s="137"/>
      <c r="RTU170" s="137"/>
      <c r="RTV170" s="137"/>
      <c r="RTW170" s="137"/>
      <c r="RTX170" s="137"/>
      <c r="RTY170" s="137"/>
      <c r="RTZ170" s="137"/>
      <c r="RUA170" s="137"/>
      <c r="RUB170" s="137"/>
      <c r="RUC170" s="137"/>
      <c r="RUD170" s="137"/>
      <c r="RUE170" s="137"/>
      <c r="RUF170" s="137"/>
      <c r="RUG170" s="137"/>
      <c r="RUH170" s="137"/>
      <c r="RUI170" s="137"/>
      <c r="RUJ170" s="137"/>
      <c r="RUK170" s="137"/>
      <c r="RUL170" s="137"/>
      <c r="RUM170" s="137"/>
      <c r="RUN170" s="137"/>
      <c r="RUO170" s="137"/>
      <c r="RUP170" s="137"/>
      <c r="RUQ170" s="137"/>
      <c r="RUR170" s="137"/>
      <c r="RUS170" s="137"/>
      <c r="RUT170" s="137"/>
      <c r="RUU170" s="137"/>
      <c r="RUV170" s="137"/>
      <c r="RUW170" s="137"/>
      <c r="RUX170" s="137"/>
      <c r="RUY170" s="137"/>
      <c r="RUZ170" s="137"/>
      <c r="RVA170" s="137"/>
      <c r="RVB170" s="137"/>
      <c r="RVC170" s="137"/>
      <c r="RVD170" s="137"/>
      <c r="RVE170" s="137"/>
      <c r="RVF170" s="137"/>
      <c r="RVG170" s="137"/>
      <c r="RVH170" s="137"/>
      <c r="RVI170" s="137"/>
      <c r="RVJ170" s="137"/>
      <c r="RVK170" s="137"/>
      <c r="RVL170" s="137"/>
      <c r="RVM170" s="137"/>
      <c r="RVN170" s="137"/>
      <c r="RVO170" s="137"/>
      <c r="RVP170" s="137"/>
      <c r="RVQ170" s="137"/>
      <c r="RVR170" s="137"/>
      <c r="RVS170" s="137"/>
      <c r="RVT170" s="137"/>
      <c r="RVU170" s="137"/>
      <c r="RVV170" s="137"/>
      <c r="RVW170" s="137"/>
      <c r="RVX170" s="137"/>
      <c r="RVY170" s="137"/>
      <c r="RVZ170" s="137"/>
      <c r="RWA170" s="137"/>
      <c r="RWB170" s="137"/>
      <c r="RWC170" s="137"/>
      <c r="RWD170" s="137"/>
      <c r="RWE170" s="137"/>
      <c r="RWF170" s="137"/>
      <c r="RWG170" s="137"/>
      <c r="RWH170" s="137"/>
      <c r="RWI170" s="137"/>
      <c r="RWJ170" s="137"/>
      <c r="RWK170" s="137"/>
      <c r="RWL170" s="137"/>
      <c r="RWM170" s="137"/>
      <c r="RWN170" s="137"/>
      <c r="RWO170" s="137"/>
      <c r="RWP170" s="137"/>
      <c r="RWQ170" s="137"/>
      <c r="RWR170" s="137"/>
      <c r="RWS170" s="137"/>
      <c r="RWT170" s="137"/>
      <c r="RWU170" s="137"/>
      <c r="RWV170" s="137"/>
      <c r="RWW170" s="137"/>
      <c r="RWX170" s="137"/>
      <c r="RWY170" s="137"/>
      <c r="RWZ170" s="137"/>
      <c r="RXA170" s="137"/>
      <c r="RXB170" s="137"/>
      <c r="RXC170" s="137"/>
      <c r="RXD170" s="137"/>
      <c r="RXE170" s="137"/>
      <c r="RXF170" s="137"/>
      <c r="RXG170" s="137"/>
      <c r="RXH170" s="137"/>
      <c r="RXI170" s="137"/>
      <c r="RXJ170" s="137"/>
      <c r="RXK170" s="137"/>
      <c r="RXL170" s="137"/>
      <c r="RXM170" s="137"/>
      <c r="RXN170" s="137"/>
      <c r="RXO170" s="137"/>
      <c r="RXP170" s="137"/>
      <c r="RXQ170" s="137"/>
      <c r="RXR170" s="137"/>
      <c r="RXS170" s="137"/>
      <c r="RXT170" s="137"/>
      <c r="RXU170" s="137"/>
      <c r="RXV170" s="137"/>
      <c r="RXW170" s="137"/>
      <c r="RXX170" s="137"/>
      <c r="RXY170" s="137"/>
      <c r="RXZ170" s="137"/>
      <c r="RYA170" s="137"/>
      <c r="RYB170" s="137"/>
      <c r="RYC170" s="137"/>
      <c r="RYD170" s="137"/>
      <c r="RYE170" s="137"/>
      <c r="RYF170" s="137"/>
      <c r="RYG170" s="137"/>
      <c r="RYH170" s="137"/>
      <c r="RYI170" s="137"/>
      <c r="RYJ170" s="137"/>
      <c r="RYK170" s="137"/>
      <c r="RYL170" s="137"/>
      <c r="RYM170" s="137"/>
      <c r="RYN170" s="137"/>
      <c r="RYO170" s="137"/>
      <c r="RYP170" s="137"/>
      <c r="RYQ170" s="137"/>
      <c r="RYR170" s="137"/>
      <c r="RYS170" s="137"/>
      <c r="RYT170" s="137"/>
      <c r="RYU170" s="137"/>
      <c r="RYV170" s="137"/>
      <c r="RYW170" s="137"/>
      <c r="RYX170" s="137"/>
      <c r="RYY170" s="137"/>
      <c r="RYZ170" s="137"/>
      <c r="RZA170" s="137"/>
      <c r="RZB170" s="137"/>
      <c r="RZC170" s="137"/>
      <c r="RZD170" s="137"/>
      <c r="RZE170" s="137"/>
      <c r="RZF170" s="137"/>
      <c r="RZG170" s="137"/>
      <c r="RZH170" s="137"/>
      <c r="RZI170" s="137"/>
      <c r="RZJ170" s="137"/>
      <c r="RZK170" s="137"/>
      <c r="RZL170" s="137"/>
      <c r="RZM170" s="137"/>
      <c r="RZN170" s="137"/>
      <c r="RZO170" s="137"/>
      <c r="RZP170" s="137"/>
      <c r="RZQ170" s="137"/>
      <c r="RZR170" s="137"/>
      <c r="RZS170" s="137"/>
      <c r="RZT170" s="137"/>
      <c r="RZU170" s="137"/>
      <c r="RZV170" s="137"/>
      <c r="RZW170" s="137"/>
      <c r="RZX170" s="137"/>
      <c r="RZY170" s="137"/>
      <c r="RZZ170" s="137"/>
      <c r="SAA170" s="137"/>
      <c r="SAB170" s="137"/>
      <c r="SAC170" s="137"/>
      <c r="SAD170" s="137"/>
      <c r="SAE170" s="137"/>
      <c r="SAF170" s="137"/>
      <c r="SAG170" s="137"/>
      <c r="SAH170" s="137"/>
      <c r="SAI170" s="137"/>
      <c r="SAJ170" s="137"/>
      <c r="SAK170" s="137"/>
      <c r="SAL170" s="137"/>
      <c r="SAM170" s="137"/>
      <c r="SAN170" s="137"/>
      <c r="SAO170" s="137"/>
      <c r="SAP170" s="137"/>
      <c r="SAQ170" s="137"/>
      <c r="SAR170" s="137"/>
      <c r="SAS170" s="137"/>
      <c r="SAT170" s="137"/>
      <c r="SAU170" s="137"/>
      <c r="SAV170" s="137"/>
      <c r="SAW170" s="137"/>
      <c r="SAX170" s="137"/>
      <c r="SAY170" s="137"/>
      <c r="SAZ170" s="137"/>
      <c r="SBA170" s="137"/>
      <c r="SBB170" s="137"/>
      <c r="SBC170" s="137"/>
      <c r="SBD170" s="137"/>
      <c r="SBE170" s="137"/>
      <c r="SBF170" s="137"/>
      <c r="SBG170" s="137"/>
      <c r="SBH170" s="137"/>
      <c r="SBI170" s="137"/>
      <c r="SBJ170" s="137"/>
      <c r="SBK170" s="137"/>
      <c r="SBL170" s="137"/>
      <c r="SBM170" s="137"/>
      <c r="SBN170" s="137"/>
      <c r="SBO170" s="137"/>
      <c r="SBP170" s="137"/>
      <c r="SBQ170" s="137"/>
      <c r="SBR170" s="137"/>
      <c r="SBS170" s="137"/>
      <c r="SBT170" s="137"/>
      <c r="SBU170" s="137"/>
      <c r="SBV170" s="137"/>
      <c r="SBW170" s="137"/>
      <c r="SBX170" s="137"/>
      <c r="SBY170" s="137"/>
      <c r="SBZ170" s="137"/>
      <c r="SCA170" s="137"/>
      <c r="SCB170" s="137"/>
      <c r="SCC170" s="137"/>
      <c r="SCD170" s="137"/>
      <c r="SCE170" s="137"/>
      <c r="SCF170" s="137"/>
      <c r="SCG170" s="137"/>
      <c r="SCH170" s="137"/>
      <c r="SCI170" s="137"/>
      <c r="SCJ170" s="137"/>
      <c r="SCK170" s="137"/>
      <c r="SCL170" s="137"/>
      <c r="SCM170" s="137"/>
      <c r="SCN170" s="137"/>
      <c r="SCO170" s="137"/>
      <c r="SCP170" s="137"/>
      <c r="SCQ170" s="137"/>
      <c r="SCR170" s="137"/>
      <c r="SCS170" s="137"/>
      <c r="SCT170" s="137"/>
      <c r="SCU170" s="137"/>
      <c r="SCV170" s="137"/>
      <c r="SCW170" s="137"/>
      <c r="SCX170" s="137"/>
      <c r="SCY170" s="137"/>
      <c r="SCZ170" s="137"/>
      <c r="SDA170" s="137"/>
      <c r="SDB170" s="137"/>
      <c r="SDC170" s="137"/>
      <c r="SDD170" s="137"/>
      <c r="SDE170" s="137"/>
      <c r="SDF170" s="137"/>
      <c r="SDG170" s="137"/>
      <c r="SDH170" s="137"/>
      <c r="SDI170" s="137"/>
      <c r="SDJ170" s="137"/>
      <c r="SDK170" s="137"/>
      <c r="SDL170" s="137"/>
      <c r="SDM170" s="137"/>
      <c r="SDN170" s="137"/>
      <c r="SDO170" s="137"/>
      <c r="SDP170" s="137"/>
      <c r="SDQ170" s="137"/>
      <c r="SDR170" s="137"/>
      <c r="SDS170" s="137"/>
      <c r="SDT170" s="137"/>
      <c r="SDU170" s="137"/>
      <c r="SDV170" s="137"/>
      <c r="SDW170" s="137"/>
      <c r="SDX170" s="137"/>
      <c r="SDY170" s="137"/>
      <c r="SDZ170" s="137"/>
      <c r="SEA170" s="137"/>
      <c r="SEB170" s="137"/>
      <c r="SEC170" s="137"/>
      <c r="SED170" s="137"/>
      <c r="SEE170" s="137"/>
      <c r="SEF170" s="137"/>
      <c r="SEG170" s="137"/>
      <c r="SEH170" s="137"/>
      <c r="SEI170" s="137"/>
      <c r="SEJ170" s="137"/>
      <c r="SEK170" s="137"/>
      <c r="SEL170" s="137"/>
      <c r="SEM170" s="137"/>
      <c r="SEN170" s="137"/>
      <c r="SEO170" s="137"/>
      <c r="SEP170" s="137"/>
      <c r="SEQ170" s="137"/>
      <c r="SER170" s="137"/>
      <c r="SES170" s="137"/>
      <c r="SET170" s="137"/>
      <c r="SEU170" s="137"/>
      <c r="SEV170" s="137"/>
      <c r="SEW170" s="137"/>
      <c r="SEX170" s="137"/>
      <c r="SEY170" s="137"/>
      <c r="SEZ170" s="137"/>
      <c r="SFA170" s="137"/>
      <c r="SFB170" s="137"/>
      <c r="SFC170" s="137"/>
      <c r="SFD170" s="137"/>
      <c r="SFE170" s="137"/>
      <c r="SFF170" s="137"/>
      <c r="SFG170" s="137"/>
      <c r="SFH170" s="137"/>
      <c r="SFI170" s="137"/>
      <c r="SFJ170" s="137"/>
      <c r="SFK170" s="137"/>
      <c r="SFL170" s="137"/>
      <c r="SFM170" s="137"/>
      <c r="SFN170" s="137"/>
      <c r="SFO170" s="137"/>
      <c r="SFP170" s="137"/>
      <c r="SFQ170" s="137"/>
      <c r="SFR170" s="137"/>
      <c r="SFS170" s="137"/>
      <c r="SFT170" s="137"/>
      <c r="SFU170" s="137"/>
      <c r="SFV170" s="137"/>
      <c r="SFW170" s="137"/>
      <c r="SFX170" s="137"/>
      <c r="SFY170" s="137"/>
      <c r="SFZ170" s="137"/>
      <c r="SGA170" s="137"/>
      <c r="SGB170" s="137"/>
      <c r="SGC170" s="137"/>
      <c r="SGD170" s="137"/>
      <c r="SGE170" s="137"/>
      <c r="SGF170" s="137"/>
      <c r="SGG170" s="137"/>
      <c r="SGH170" s="137"/>
      <c r="SGI170" s="137"/>
      <c r="SGJ170" s="137"/>
      <c r="SGK170" s="137"/>
      <c r="SGL170" s="137"/>
      <c r="SGM170" s="137"/>
      <c r="SGN170" s="137"/>
      <c r="SGO170" s="137"/>
      <c r="SGP170" s="137"/>
      <c r="SGQ170" s="137"/>
      <c r="SGR170" s="137"/>
      <c r="SGS170" s="137"/>
      <c r="SGT170" s="137"/>
      <c r="SGU170" s="137"/>
      <c r="SGV170" s="137"/>
      <c r="SGW170" s="137"/>
      <c r="SGX170" s="137"/>
      <c r="SGY170" s="137"/>
      <c r="SGZ170" s="137"/>
      <c r="SHA170" s="137"/>
      <c r="SHB170" s="137"/>
      <c r="SHC170" s="137"/>
      <c r="SHD170" s="137"/>
      <c r="SHE170" s="137"/>
      <c r="SHF170" s="137"/>
      <c r="SHG170" s="137"/>
      <c r="SHH170" s="137"/>
      <c r="SHI170" s="137"/>
      <c r="SHJ170" s="137"/>
      <c r="SHK170" s="137"/>
      <c r="SHL170" s="137"/>
      <c r="SHM170" s="137"/>
      <c r="SHN170" s="137"/>
      <c r="SHO170" s="137"/>
      <c r="SHP170" s="137"/>
      <c r="SHQ170" s="137"/>
      <c r="SHR170" s="137"/>
      <c r="SHS170" s="137"/>
      <c r="SHT170" s="137"/>
      <c r="SHU170" s="137"/>
      <c r="SHV170" s="137"/>
      <c r="SHW170" s="137"/>
      <c r="SHX170" s="137"/>
      <c r="SHY170" s="137"/>
      <c r="SHZ170" s="137"/>
      <c r="SIA170" s="137"/>
      <c r="SIB170" s="137"/>
      <c r="SIC170" s="137"/>
      <c r="SID170" s="137"/>
      <c r="SIE170" s="137"/>
      <c r="SIF170" s="137"/>
      <c r="SIG170" s="137"/>
      <c r="SIH170" s="137"/>
      <c r="SII170" s="137"/>
      <c r="SIJ170" s="137"/>
      <c r="SIK170" s="137"/>
      <c r="SIL170" s="137"/>
      <c r="SIM170" s="137"/>
      <c r="SIN170" s="137"/>
      <c r="SIO170" s="137"/>
      <c r="SIP170" s="137"/>
      <c r="SIQ170" s="137"/>
      <c r="SIR170" s="137"/>
      <c r="SIS170" s="137"/>
      <c r="SIT170" s="137"/>
      <c r="SIU170" s="137"/>
      <c r="SIV170" s="137"/>
      <c r="SIW170" s="137"/>
      <c r="SIX170" s="137"/>
      <c r="SIY170" s="137"/>
      <c r="SIZ170" s="137"/>
      <c r="SJA170" s="137"/>
      <c r="SJB170" s="137"/>
      <c r="SJC170" s="137"/>
      <c r="SJD170" s="137"/>
      <c r="SJE170" s="137"/>
      <c r="SJF170" s="137"/>
      <c r="SJG170" s="137"/>
      <c r="SJH170" s="137"/>
      <c r="SJI170" s="137"/>
      <c r="SJJ170" s="137"/>
      <c r="SJK170" s="137"/>
      <c r="SJL170" s="137"/>
      <c r="SJM170" s="137"/>
      <c r="SJN170" s="137"/>
      <c r="SJO170" s="137"/>
      <c r="SJP170" s="137"/>
      <c r="SJQ170" s="137"/>
      <c r="SJR170" s="137"/>
      <c r="SJS170" s="137"/>
      <c r="SJT170" s="137"/>
      <c r="SJU170" s="137"/>
      <c r="SJV170" s="137"/>
      <c r="SJW170" s="137"/>
      <c r="SJX170" s="137"/>
      <c r="SJY170" s="137"/>
      <c r="SJZ170" s="137"/>
      <c r="SKA170" s="137"/>
      <c r="SKB170" s="137"/>
      <c r="SKC170" s="137"/>
      <c r="SKD170" s="137"/>
      <c r="SKE170" s="137"/>
      <c r="SKF170" s="137"/>
      <c r="SKG170" s="137"/>
      <c r="SKH170" s="137"/>
      <c r="SKI170" s="137"/>
      <c r="SKJ170" s="137"/>
      <c r="SKK170" s="137"/>
      <c r="SKL170" s="137"/>
      <c r="SKM170" s="137"/>
      <c r="SKN170" s="137"/>
      <c r="SKO170" s="137"/>
      <c r="SKP170" s="137"/>
      <c r="SKQ170" s="137"/>
      <c r="SKR170" s="137"/>
      <c r="SKS170" s="137"/>
      <c r="SKT170" s="137"/>
      <c r="SKU170" s="137"/>
      <c r="SKV170" s="137"/>
      <c r="SKW170" s="137"/>
      <c r="SKX170" s="137"/>
      <c r="SKY170" s="137"/>
      <c r="SKZ170" s="137"/>
      <c r="SLA170" s="137"/>
      <c r="SLB170" s="137"/>
      <c r="SLC170" s="137"/>
      <c r="SLD170" s="137"/>
      <c r="SLE170" s="137"/>
      <c r="SLF170" s="137"/>
      <c r="SLG170" s="137"/>
      <c r="SLH170" s="137"/>
      <c r="SLI170" s="137"/>
      <c r="SLJ170" s="137"/>
      <c r="SLK170" s="137"/>
      <c r="SLL170" s="137"/>
      <c r="SLM170" s="137"/>
      <c r="SLN170" s="137"/>
      <c r="SLO170" s="137"/>
      <c r="SLP170" s="137"/>
      <c r="SLQ170" s="137"/>
      <c r="SLR170" s="137"/>
      <c r="SLS170" s="137"/>
      <c r="SLT170" s="137"/>
      <c r="SLU170" s="137"/>
      <c r="SLV170" s="137"/>
      <c r="SLW170" s="137"/>
      <c r="SLX170" s="137"/>
      <c r="SLY170" s="137"/>
      <c r="SLZ170" s="137"/>
      <c r="SMA170" s="137"/>
      <c r="SMB170" s="137"/>
      <c r="SMC170" s="137"/>
      <c r="SMD170" s="137"/>
      <c r="SME170" s="137"/>
      <c r="SMF170" s="137"/>
      <c r="SMG170" s="137"/>
      <c r="SMH170" s="137"/>
      <c r="SMI170" s="137"/>
      <c r="SMJ170" s="137"/>
      <c r="SMK170" s="137"/>
      <c r="SML170" s="137"/>
      <c r="SMM170" s="137"/>
      <c r="SMN170" s="137"/>
      <c r="SMO170" s="137"/>
      <c r="SMP170" s="137"/>
      <c r="SMQ170" s="137"/>
      <c r="SMR170" s="137"/>
      <c r="SMS170" s="137"/>
      <c r="SMT170" s="137"/>
      <c r="SMU170" s="137"/>
      <c r="SMV170" s="137"/>
      <c r="SMW170" s="137"/>
      <c r="SMX170" s="137"/>
      <c r="SMY170" s="137"/>
      <c r="SMZ170" s="137"/>
      <c r="SNA170" s="137"/>
      <c r="SNB170" s="137"/>
      <c r="SNC170" s="137"/>
      <c r="SND170" s="137"/>
      <c r="SNE170" s="137"/>
      <c r="SNF170" s="137"/>
      <c r="SNG170" s="137"/>
      <c r="SNH170" s="137"/>
      <c r="SNI170" s="137"/>
      <c r="SNJ170" s="137"/>
      <c r="SNK170" s="137"/>
      <c r="SNL170" s="137"/>
      <c r="SNM170" s="137"/>
      <c r="SNN170" s="137"/>
      <c r="SNO170" s="137"/>
      <c r="SNP170" s="137"/>
      <c r="SNQ170" s="137"/>
      <c r="SNR170" s="137"/>
      <c r="SNS170" s="137"/>
      <c r="SNT170" s="137"/>
      <c r="SNU170" s="137"/>
      <c r="SNV170" s="137"/>
      <c r="SNW170" s="137"/>
      <c r="SNX170" s="137"/>
      <c r="SNY170" s="137"/>
      <c r="SNZ170" s="137"/>
      <c r="SOA170" s="137"/>
      <c r="SOB170" s="137"/>
      <c r="SOC170" s="137"/>
      <c r="SOD170" s="137"/>
      <c r="SOE170" s="137"/>
      <c r="SOF170" s="137"/>
      <c r="SOG170" s="137"/>
      <c r="SOH170" s="137"/>
      <c r="SOI170" s="137"/>
      <c r="SOJ170" s="137"/>
      <c r="SOK170" s="137"/>
      <c r="SOL170" s="137"/>
      <c r="SOM170" s="137"/>
      <c r="SON170" s="137"/>
      <c r="SOO170" s="137"/>
      <c r="SOP170" s="137"/>
      <c r="SOQ170" s="137"/>
      <c r="SOR170" s="137"/>
      <c r="SOS170" s="137"/>
      <c r="SOT170" s="137"/>
      <c r="SOU170" s="137"/>
      <c r="SOV170" s="137"/>
      <c r="SOW170" s="137"/>
      <c r="SOX170" s="137"/>
      <c r="SOY170" s="137"/>
      <c r="SOZ170" s="137"/>
      <c r="SPA170" s="137"/>
      <c r="SPB170" s="137"/>
      <c r="SPC170" s="137"/>
      <c r="SPD170" s="137"/>
      <c r="SPE170" s="137"/>
      <c r="SPF170" s="137"/>
      <c r="SPG170" s="137"/>
      <c r="SPH170" s="137"/>
      <c r="SPI170" s="137"/>
      <c r="SPJ170" s="137"/>
      <c r="SPK170" s="137"/>
      <c r="SPL170" s="137"/>
      <c r="SPM170" s="137"/>
      <c r="SPN170" s="137"/>
      <c r="SPO170" s="137"/>
      <c r="SPP170" s="137"/>
      <c r="SPQ170" s="137"/>
      <c r="SPR170" s="137"/>
      <c r="SPS170" s="137"/>
      <c r="SPT170" s="137"/>
      <c r="SPU170" s="137"/>
      <c r="SPV170" s="137"/>
      <c r="SPW170" s="137"/>
      <c r="SPX170" s="137"/>
      <c r="SPY170" s="137"/>
      <c r="SPZ170" s="137"/>
      <c r="SQA170" s="137"/>
      <c r="SQB170" s="137"/>
      <c r="SQC170" s="137"/>
      <c r="SQD170" s="137"/>
      <c r="SQE170" s="137"/>
      <c r="SQF170" s="137"/>
      <c r="SQG170" s="137"/>
      <c r="SQH170" s="137"/>
      <c r="SQI170" s="137"/>
      <c r="SQJ170" s="137"/>
      <c r="SQK170" s="137"/>
      <c r="SQL170" s="137"/>
      <c r="SQM170" s="137"/>
      <c r="SQN170" s="137"/>
      <c r="SQO170" s="137"/>
      <c r="SQP170" s="137"/>
      <c r="SQQ170" s="137"/>
      <c r="SQR170" s="137"/>
      <c r="SQS170" s="137"/>
      <c r="SQT170" s="137"/>
      <c r="SQU170" s="137"/>
      <c r="SQV170" s="137"/>
      <c r="SQW170" s="137"/>
      <c r="SQX170" s="137"/>
      <c r="SQY170" s="137"/>
      <c r="SQZ170" s="137"/>
      <c r="SRA170" s="137"/>
      <c r="SRB170" s="137"/>
      <c r="SRC170" s="137"/>
      <c r="SRD170" s="137"/>
      <c r="SRE170" s="137"/>
      <c r="SRF170" s="137"/>
      <c r="SRG170" s="137"/>
      <c r="SRH170" s="137"/>
      <c r="SRI170" s="137"/>
      <c r="SRJ170" s="137"/>
      <c r="SRK170" s="137"/>
      <c r="SRL170" s="137"/>
      <c r="SRM170" s="137"/>
      <c r="SRN170" s="137"/>
      <c r="SRO170" s="137"/>
      <c r="SRP170" s="137"/>
      <c r="SRQ170" s="137"/>
      <c r="SRR170" s="137"/>
      <c r="SRS170" s="137"/>
      <c r="SRT170" s="137"/>
      <c r="SRU170" s="137"/>
      <c r="SRV170" s="137"/>
      <c r="SRW170" s="137"/>
      <c r="SRX170" s="137"/>
      <c r="SRY170" s="137"/>
      <c r="SRZ170" s="137"/>
      <c r="SSA170" s="137"/>
      <c r="SSB170" s="137"/>
      <c r="SSC170" s="137"/>
      <c r="SSD170" s="137"/>
      <c r="SSE170" s="137"/>
      <c r="SSF170" s="137"/>
      <c r="SSG170" s="137"/>
      <c r="SSH170" s="137"/>
      <c r="SSI170" s="137"/>
      <c r="SSJ170" s="137"/>
      <c r="SSK170" s="137"/>
      <c r="SSL170" s="137"/>
      <c r="SSM170" s="137"/>
      <c r="SSN170" s="137"/>
      <c r="SSO170" s="137"/>
      <c r="SSP170" s="137"/>
      <c r="SSQ170" s="137"/>
      <c r="SSR170" s="137"/>
      <c r="SSS170" s="137"/>
      <c r="SST170" s="137"/>
      <c r="SSU170" s="137"/>
      <c r="SSV170" s="137"/>
      <c r="SSW170" s="137"/>
      <c r="SSX170" s="137"/>
      <c r="SSY170" s="137"/>
      <c r="SSZ170" s="137"/>
      <c r="STA170" s="137"/>
      <c r="STB170" s="137"/>
      <c r="STC170" s="137"/>
      <c r="STD170" s="137"/>
      <c r="STE170" s="137"/>
      <c r="STF170" s="137"/>
      <c r="STG170" s="137"/>
      <c r="STH170" s="137"/>
      <c r="STI170" s="137"/>
      <c r="STJ170" s="137"/>
      <c r="STK170" s="137"/>
      <c r="STL170" s="137"/>
      <c r="STM170" s="137"/>
      <c r="STN170" s="137"/>
      <c r="STO170" s="137"/>
      <c r="STP170" s="137"/>
      <c r="STQ170" s="137"/>
      <c r="STR170" s="137"/>
      <c r="STS170" s="137"/>
      <c r="STT170" s="137"/>
      <c r="STU170" s="137"/>
      <c r="STV170" s="137"/>
      <c r="STW170" s="137"/>
      <c r="STX170" s="137"/>
      <c r="STY170" s="137"/>
      <c r="STZ170" s="137"/>
      <c r="SUA170" s="137"/>
      <c r="SUB170" s="137"/>
      <c r="SUC170" s="137"/>
      <c r="SUD170" s="137"/>
      <c r="SUE170" s="137"/>
      <c r="SUF170" s="137"/>
      <c r="SUG170" s="137"/>
      <c r="SUH170" s="137"/>
      <c r="SUI170" s="137"/>
      <c r="SUJ170" s="137"/>
      <c r="SUK170" s="137"/>
      <c r="SUL170" s="137"/>
      <c r="SUM170" s="137"/>
      <c r="SUN170" s="137"/>
      <c r="SUO170" s="137"/>
      <c r="SUP170" s="137"/>
      <c r="SUQ170" s="137"/>
      <c r="SUR170" s="137"/>
      <c r="SUS170" s="137"/>
      <c r="SUT170" s="137"/>
      <c r="SUU170" s="137"/>
      <c r="SUV170" s="137"/>
      <c r="SUW170" s="137"/>
      <c r="SUX170" s="137"/>
      <c r="SUY170" s="137"/>
      <c r="SUZ170" s="137"/>
      <c r="SVA170" s="137"/>
      <c r="SVB170" s="137"/>
      <c r="SVC170" s="137"/>
      <c r="SVD170" s="137"/>
      <c r="SVE170" s="137"/>
      <c r="SVF170" s="137"/>
      <c r="SVG170" s="137"/>
      <c r="SVH170" s="137"/>
      <c r="SVI170" s="137"/>
      <c r="SVJ170" s="137"/>
      <c r="SVK170" s="137"/>
      <c r="SVL170" s="137"/>
      <c r="SVM170" s="137"/>
      <c r="SVN170" s="137"/>
      <c r="SVO170" s="137"/>
      <c r="SVP170" s="137"/>
      <c r="SVQ170" s="137"/>
      <c r="SVR170" s="137"/>
      <c r="SVS170" s="137"/>
      <c r="SVT170" s="137"/>
      <c r="SVU170" s="137"/>
      <c r="SVV170" s="137"/>
      <c r="SVW170" s="137"/>
      <c r="SVX170" s="137"/>
      <c r="SVY170" s="137"/>
      <c r="SVZ170" s="137"/>
      <c r="SWA170" s="137"/>
      <c r="SWB170" s="137"/>
      <c r="SWC170" s="137"/>
      <c r="SWD170" s="137"/>
      <c r="SWE170" s="137"/>
      <c r="SWF170" s="137"/>
      <c r="SWG170" s="137"/>
      <c r="SWH170" s="137"/>
      <c r="SWI170" s="137"/>
      <c r="SWJ170" s="137"/>
      <c r="SWK170" s="137"/>
      <c r="SWL170" s="137"/>
      <c r="SWM170" s="137"/>
      <c r="SWN170" s="137"/>
      <c r="SWO170" s="137"/>
      <c r="SWP170" s="137"/>
      <c r="SWQ170" s="137"/>
      <c r="SWR170" s="137"/>
      <c r="SWS170" s="137"/>
      <c r="SWT170" s="137"/>
      <c r="SWU170" s="137"/>
      <c r="SWV170" s="137"/>
      <c r="SWW170" s="137"/>
      <c r="SWX170" s="137"/>
      <c r="SWY170" s="137"/>
      <c r="SWZ170" s="137"/>
      <c r="SXA170" s="137"/>
      <c r="SXB170" s="137"/>
      <c r="SXC170" s="137"/>
      <c r="SXD170" s="137"/>
      <c r="SXE170" s="137"/>
      <c r="SXF170" s="137"/>
      <c r="SXG170" s="137"/>
      <c r="SXH170" s="137"/>
      <c r="SXI170" s="137"/>
      <c r="SXJ170" s="137"/>
      <c r="SXK170" s="137"/>
      <c r="SXL170" s="137"/>
      <c r="SXM170" s="137"/>
      <c r="SXN170" s="137"/>
      <c r="SXO170" s="137"/>
      <c r="SXP170" s="137"/>
      <c r="SXQ170" s="137"/>
      <c r="SXR170" s="137"/>
      <c r="SXS170" s="137"/>
      <c r="SXT170" s="137"/>
      <c r="SXU170" s="137"/>
      <c r="SXV170" s="137"/>
      <c r="SXW170" s="137"/>
      <c r="SXX170" s="137"/>
      <c r="SXY170" s="137"/>
      <c r="SXZ170" s="137"/>
      <c r="SYA170" s="137"/>
      <c r="SYB170" s="137"/>
      <c r="SYC170" s="137"/>
      <c r="SYD170" s="137"/>
      <c r="SYE170" s="137"/>
      <c r="SYF170" s="137"/>
      <c r="SYG170" s="137"/>
      <c r="SYH170" s="137"/>
      <c r="SYI170" s="137"/>
      <c r="SYJ170" s="137"/>
      <c r="SYK170" s="137"/>
      <c r="SYL170" s="137"/>
      <c r="SYM170" s="137"/>
      <c r="SYN170" s="137"/>
      <c r="SYO170" s="137"/>
      <c r="SYP170" s="137"/>
      <c r="SYQ170" s="137"/>
      <c r="SYR170" s="137"/>
      <c r="SYS170" s="137"/>
      <c r="SYT170" s="137"/>
      <c r="SYU170" s="137"/>
      <c r="SYV170" s="137"/>
      <c r="SYW170" s="137"/>
      <c r="SYX170" s="137"/>
      <c r="SYY170" s="137"/>
      <c r="SYZ170" s="137"/>
      <c r="SZA170" s="137"/>
      <c r="SZB170" s="137"/>
      <c r="SZC170" s="137"/>
      <c r="SZD170" s="137"/>
      <c r="SZE170" s="137"/>
      <c r="SZF170" s="137"/>
      <c r="SZG170" s="137"/>
      <c r="SZH170" s="137"/>
      <c r="SZI170" s="137"/>
      <c r="SZJ170" s="137"/>
      <c r="SZK170" s="137"/>
      <c r="SZL170" s="137"/>
      <c r="SZM170" s="137"/>
      <c r="SZN170" s="137"/>
      <c r="SZO170" s="137"/>
      <c r="SZP170" s="137"/>
      <c r="SZQ170" s="137"/>
      <c r="SZR170" s="137"/>
      <c r="SZS170" s="137"/>
      <c r="SZT170" s="137"/>
      <c r="SZU170" s="137"/>
      <c r="SZV170" s="137"/>
      <c r="SZW170" s="137"/>
      <c r="SZX170" s="137"/>
      <c r="SZY170" s="137"/>
      <c r="SZZ170" s="137"/>
      <c r="TAA170" s="137"/>
      <c r="TAB170" s="137"/>
      <c r="TAC170" s="137"/>
      <c r="TAD170" s="137"/>
      <c r="TAE170" s="137"/>
      <c r="TAF170" s="137"/>
      <c r="TAG170" s="137"/>
      <c r="TAH170" s="137"/>
      <c r="TAI170" s="137"/>
      <c r="TAJ170" s="137"/>
      <c r="TAK170" s="137"/>
      <c r="TAL170" s="137"/>
      <c r="TAM170" s="137"/>
      <c r="TAN170" s="137"/>
      <c r="TAO170" s="137"/>
      <c r="TAP170" s="137"/>
      <c r="TAQ170" s="137"/>
      <c r="TAR170" s="137"/>
      <c r="TAS170" s="137"/>
      <c r="TAT170" s="137"/>
      <c r="TAU170" s="137"/>
      <c r="TAV170" s="137"/>
      <c r="TAW170" s="137"/>
      <c r="TAX170" s="137"/>
      <c r="TAY170" s="137"/>
      <c r="TAZ170" s="137"/>
      <c r="TBA170" s="137"/>
      <c r="TBB170" s="137"/>
      <c r="TBC170" s="137"/>
      <c r="TBD170" s="137"/>
      <c r="TBE170" s="137"/>
      <c r="TBF170" s="137"/>
      <c r="TBG170" s="137"/>
      <c r="TBH170" s="137"/>
      <c r="TBI170" s="137"/>
      <c r="TBJ170" s="137"/>
      <c r="TBK170" s="137"/>
      <c r="TBL170" s="137"/>
      <c r="TBM170" s="137"/>
      <c r="TBN170" s="137"/>
      <c r="TBO170" s="137"/>
      <c r="TBP170" s="137"/>
      <c r="TBQ170" s="137"/>
      <c r="TBR170" s="137"/>
      <c r="TBS170" s="137"/>
      <c r="TBT170" s="137"/>
      <c r="TBU170" s="137"/>
      <c r="TBV170" s="137"/>
      <c r="TBW170" s="137"/>
      <c r="TBX170" s="137"/>
      <c r="TBY170" s="137"/>
      <c r="TBZ170" s="137"/>
      <c r="TCA170" s="137"/>
      <c r="TCB170" s="137"/>
      <c r="TCC170" s="137"/>
      <c r="TCD170" s="137"/>
      <c r="TCE170" s="137"/>
      <c r="TCF170" s="137"/>
      <c r="TCG170" s="137"/>
      <c r="TCH170" s="137"/>
      <c r="TCI170" s="137"/>
      <c r="TCJ170" s="137"/>
      <c r="TCK170" s="137"/>
      <c r="TCL170" s="137"/>
      <c r="TCM170" s="137"/>
      <c r="TCN170" s="137"/>
      <c r="TCO170" s="137"/>
      <c r="TCP170" s="137"/>
      <c r="TCQ170" s="137"/>
      <c r="TCR170" s="137"/>
      <c r="TCS170" s="137"/>
      <c r="TCT170" s="137"/>
      <c r="TCU170" s="137"/>
      <c r="TCV170" s="137"/>
      <c r="TCW170" s="137"/>
      <c r="TCX170" s="137"/>
      <c r="TCY170" s="137"/>
      <c r="TCZ170" s="137"/>
      <c r="TDA170" s="137"/>
      <c r="TDB170" s="137"/>
      <c r="TDC170" s="137"/>
      <c r="TDD170" s="137"/>
      <c r="TDE170" s="137"/>
      <c r="TDF170" s="137"/>
      <c r="TDG170" s="137"/>
      <c r="TDH170" s="137"/>
      <c r="TDI170" s="137"/>
      <c r="TDJ170" s="137"/>
      <c r="TDK170" s="137"/>
      <c r="TDL170" s="137"/>
      <c r="TDM170" s="137"/>
      <c r="TDN170" s="137"/>
      <c r="TDO170" s="137"/>
      <c r="TDP170" s="137"/>
      <c r="TDQ170" s="137"/>
      <c r="TDR170" s="137"/>
      <c r="TDS170" s="137"/>
      <c r="TDT170" s="137"/>
      <c r="TDU170" s="137"/>
      <c r="TDV170" s="137"/>
      <c r="TDW170" s="137"/>
      <c r="TDX170" s="137"/>
      <c r="TDY170" s="137"/>
      <c r="TDZ170" s="137"/>
      <c r="TEA170" s="137"/>
      <c r="TEB170" s="137"/>
      <c r="TEC170" s="137"/>
      <c r="TED170" s="137"/>
      <c r="TEE170" s="137"/>
      <c r="TEF170" s="137"/>
      <c r="TEG170" s="137"/>
      <c r="TEH170" s="137"/>
      <c r="TEI170" s="137"/>
      <c r="TEJ170" s="137"/>
      <c r="TEK170" s="137"/>
      <c r="TEL170" s="137"/>
      <c r="TEM170" s="137"/>
      <c r="TEN170" s="137"/>
      <c r="TEO170" s="137"/>
      <c r="TEP170" s="137"/>
      <c r="TEQ170" s="137"/>
      <c r="TER170" s="137"/>
      <c r="TES170" s="137"/>
      <c r="TET170" s="137"/>
      <c r="TEU170" s="137"/>
      <c r="TEV170" s="137"/>
      <c r="TEW170" s="137"/>
      <c r="TEX170" s="137"/>
      <c r="TEY170" s="137"/>
      <c r="TEZ170" s="137"/>
      <c r="TFA170" s="137"/>
      <c r="TFB170" s="137"/>
      <c r="TFC170" s="137"/>
      <c r="TFD170" s="137"/>
      <c r="TFE170" s="137"/>
      <c r="TFF170" s="137"/>
      <c r="TFG170" s="137"/>
      <c r="TFH170" s="137"/>
      <c r="TFI170" s="137"/>
      <c r="TFJ170" s="137"/>
      <c r="TFK170" s="137"/>
      <c r="TFL170" s="137"/>
      <c r="TFM170" s="137"/>
      <c r="TFN170" s="137"/>
      <c r="TFO170" s="137"/>
      <c r="TFP170" s="137"/>
      <c r="TFQ170" s="137"/>
      <c r="TFR170" s="137"/>
      <c r="TFS170" s="137"/>
      <c r="TFT170" s="137"/>
      <c r="TFU170" s="137"/>
      <c r="TFV170" s="137"/>
      <c r="TFW170" s="137"/>
      <c r="TFX170" s="137"/>
      <c r="TFY170" s="137"/>
      <c r="TFZ170" s="137"/>
      <c r="TGA170" s="137"/>
      <c r="TGB170" s="137"/>
      <c r="TGC170" s="137"/>
      <c r="TGD170" s="137"/>
      <c r="TGE170" s="137"/>
      <c r="TGF170" s="137"/>
      <c r="TGG170" s="137"/>
      <c r="TGH170" s="137"/>
      <c r="TGI170" s="137"/>
      <c r="TGJ170" s="137"/>
      <c r="TGK170" s="137"/>
      <c r="TGL170" s="137"/>
      <c r="TGM170" s="137"/>
      <c r="TGN170" s="137"/>
      <c r="TGO170" s="137"/>
      <c r="TGP170" s="137"/>
      <c r="TGQ170" s="137"/>
      <c r="TGR170" s="137"/>
      <c r="TGS170" s="137"/>
      <c r="TGT170" s="137"/>
      <c r="TGU170" s="137"/>
      <c r="TGV170" s="137"/>
      <c r="TGW170" s="137"/>
      <c r="TGX170" s="137"/>
      <c r="TGY170" s="137"/>
      <c r="TGZ170" s="137"/>
      <c r="THA170" s="137"/>
      <c r="THB170" s="137"/>
      <c r="THC170" s="137"/>
      <c r="THD170" s="137"/>
      <c r="THE170" s="137"/>
      <c r="THF170" s="137"/>
      <c r="THG170" s="137"/>
      <c r="THH170" s="137"/>
      <c r="THI170" s="137"/>
      <c r="THJ170" s="137"/>
      <c r="THK170" s="137"/>
      <c r="THL170" s="137"/>
      <c r="THM170" s="137"/>
      <c r="THN170" s="137"/>
      <c r="THO170" s="137"/>
      <c r="THP170" s="137"/>
      <c r="THQ170" s="137"/>
      <c r="THR170" s="137"/>
      <c r="THS170" s="137"/>
      <c r="THT170" s="137"/>
      <c r="THU170" s="137"/>
      <c r="THV170" s="137"/>
      <c r="THW170" s="137"/>
      <c r="THX170" s="137"/>
      <c r="THY170" s="137"/>
      <c r="THZ170" s="137"/>
      <c r="TIA170" s="137"/>
      <c r="TIB170" s="137"/>
      <c r="TIC170" s="137"/>
      <c r="TID170" s="137"/>
      <c r="TIE170" s="137"/>
      <c r="TIF170" s="137"/>
      <c r="TIG170" s="137"/>
      <c r="TIH170" s="137"/>
      <c r="TII170" s="137"/>
      <c r="TIJ170" s="137"/>
      <c r="TIK170" s="137"/>
      <c r="TIL170" s="137"/>
      <c r="TIM170" s="137"/>
      <c r="TIN170" s="137"/>
      <c r="TIO170" s="137"/>
      <c r="TIP170" s="137"/>
      <c r="TIQ170" s="137"/>
      <c r="TIR170" s="137"/>
      <c r="TIS170" s="137"/>
      <c r="TIT170" s="137"/>
      <c r="TIU170" s="137"/>
      <c r="TIV170" s="137"/>
      <c r="TIW170" s="137"/>
      <c r="TIX170" s="137"/>
      <c r="TIY170" s="137"/>
      <c r="TIZ170" s="137"/>
      <c r="TJA170" s="137"/>
      <c r="TJB170" s="137"/>
      <c r="TJC170" s="137"/>
      <c r="TJD170" s="137"/>
      <c r="TJE170" s="137"/>
      <c r="TJF170" s="137"/>
      <c r="TJG170" s="137"/>
      <c r="TJH170" s="137"/>
      <c r="TJI170" s="137"/>
      <c r="TJJ170" s="137"/>
      <c r="TJK170" s="137"/>
      <c r="TJL170" s="137"/>
      <c r="TJM170" s="137"/>
      <c r="TJN170" s="137"/>
      <c r="TJO170" s="137"/>
      <c r="TJP170" s="137"/>
      <c r="TJQ170" s="137"/>
      <c r="TJR170" s="137"/>
      <c r="TJS170" s="137"/>
      <c r="TJT170" s="137"/>
      <c r="TJU170" s="137"/>
      <c r="TJV170" s="137"/>
      <c r="TJW170" s="137"/>
      <c r="TJX170" s="137"/>
      <c r="TJY170" s="137"/>
      <c r="TJZ170" s="137"/>
      <c r="TKA170" s="137"/>
      <c r="TKB170" s="137"/>
      <c r="TKC170" s="137"/>
      <c r="TKD170" s="137"/>
      <c r="TKE170" s="137"/>
      <c r="TKF170" s="137"/>
      <c r="TKG170" s="137"/>
      <c r="TKH170" s="137"/>
      <c r="TKI170" s="137"/>
      <c r="TKJ170" s="137"/>
      <c r="TKK170" s="137"/>
      <c r="TKL170" s="137"/>
      <c r="TKM170" s="137"/>
      <c r="TKN170" s="137"/>
      <c r="TKO170" s="137"/>
      <c r="TKP170" s="137"/>
      <c r="TKQ170" s="137"/>
      <c r="TKR170" s="137"/>
      <c r="TKS170" s="137"/>
      <c r="TKT170" s="137"/>
      <c r="TKU170" s="137"/>
      <c r="TKV170" s="137"/>
      <c r="TKW170" s="137"/>
      <c r="TKX170" s="137"/>
      <c r="TKY170" s="137"/>
      <c r="TKZ170" s="137"/>
      <c r="TLA170" s="137"/>
      <c r="TLB170" s="137"/>
      <c r="TLC170" s="137"/>
      <c r="TLD170" s="137"/>
      <c r="TLE170" s="137"/>
      <c r="TLF170" s="137"/>
      <c r="TLG170" s="137"/>
      <c r="TLH170" s="137"/>
      <c r="TLI170" s="137"/>
      <c r="TLJ170" s="137"/>
      <c r="TLK170" s="137"/>
      <c r="TLL170" s="137"/>
      <c r="TLM170" s="137"/>
      <c r="TLN170" s="137"/>
      <c r="TLO170" s="137"/>
      <c r="TLP170" s="137"/>
      <c r="TLQ170" s="137"/>
      <c r="TLR170" s="137"/>
      <c r="TLS170" s="137"/>
      <c r="TLT170" s="137"/>
      <c r="TLU170" s="137"/>
      <c r="TLV170" s="137"/>
      <c r="TLW170" s="137"/>
      <c r="TLX170" s="137"/>
      <c r="TLY170" s="137"/>
      <c r="TLZ170" s="137"/>
      <c r="TMA170" s="137"/>
      <c r="TMB170" s="137"/>
      <c r="TMC170" s="137"/>
      <c r="TMD170" s="137"/>
      <c r="TME170" s="137"/>
      <c r="TMF170" s="137"/>
      <c r="TMG170" s="137"/>
      <c r="TMH170" s="137"/>
      <c r="TMI170" s="137"/>
      <c r="TMJ170" s="137"/>
      <c r="TMK170" s="137"/>
      <c r="TML170" s="137"/>
      <c r="TMM170" s="137"/>
      <c r="TMN170" s="137"/>
      <c r="TMO170" s="137"/>
      <c r="TMP170" s="137"/>
      <c r="TMQ170" s="137"/>
      <c r="TMR170" s="137"/>
      <c r="TMS170" s="137"/>
      <c r="TMT170" s="137"/>
      <c r="TMU170" s="137"/>
      <c r="TMV170" s="137"/>
      <c r="TMW170" s="137"/>
      <c r="TMX170" s="137"/>
      <c r="TMY170" s="137"/>
      <c r="TMZ170" s="137"/>
      <c r="TNA170" s="137"/>
      <c r="TNB170" s="137"/>
      <c r="TNC170" s="137"/>
      <c r="TND170" s="137"/>
      <c r="TNE170" s="137"/>
      <c r="TNF170" s="137"/>
      <c r="TNG170" s="137"/>
      <c r="TNH170" s="137"/>
      <c r="TNI170" s="137"/>
      <c r="TNJ170" s="137"/>
      <c r="TNK170" s="137"/>
      <c r="TNL170" s="137"/>
      <c r="TNM170" s="137"/>
      <c r="TNN170" s="137"/>
      <c r="TNO170" s="137"/>
      <c r="TNP170" s="137"/>
      <c r="TNQ170" s="137"/>
      <c r="TNR170" s="137"/>
      <c r="TNS170" s="137"/>
      <c r="TNT170" s="137"/>
      <c r="TNU170" s="137"/>
      <c r="TNV170" s="137"/>
      <c r="TNW170" s="137"/>
      <c r="TNX170" s="137"/>
      <c r="TNY170" s="137"/>
      <c r="TNZ170" s="137"/>
      <c r="TOA170" s="137"/>
      <c r="TOB170" s="137"/>
      <c r="TOC170" s="137"/>
      <c r="TOD170" s="137"/>
      <c r="TOE170" s="137"/>
      <c r="TOF170" s="137"/>
      <c r="TOG170" s="137"/>
      <c r="TOH170" s="137"/>
      <c r="TOI170" s="137"/>
      <c r="TOJ170" s="137"/>
      <c r="TOK170" s="137"/>
      <c r="TOL170" s="137"/>
      <c r="TOM170" s="137"/>
      <c r="TON170" s="137"/>
      <c r="TOO170" s="137"/>
      <c r="TOP170" s="137"/>
      <c r="TOQ170" s="137"/>
      <c r="TOR170" s="137"/>
      <c r="TOS170" s="137"/>
      <c r="TOT170" s="137"/>
      <c r="TOU170" s="137"/>
      <c r="TOV170" s="137"/>
      <c r="TOW170" s="137"/>
      <c r="TOX170" s="137"/>
      <c r="TOY170" s="137"/>
      <c r="TOZ170" s="137"/>
      <c r="TPA170" s="137"/>
      <c r="TPB170" s="137"/>
      <c r="TPC170" s="137"/>
      <c r="TPD170" s="137"/>
      <c r="TPE170" s="137"/>
      <c r="TPF170" s="137"/>
      <c r="TPG170" s="137"/>
      <c r="TPH170" s="137"/>
      <c r="TPI170" s="137"/>
      <c r="TPJ170" s="137"/>
      <c r="TPK170" s="137"/>
      <c r="TPL170" s="137"/>
      <c r="TPM170" s="137"/>
      <c r="TPN170" s="137"/>
      <c r="TPO170" s="137"/>
      <c r="TPP170" s="137"/>
      <c r="TPQ170" s="137"/>
      <c r="TPR170" s="137"/>
      <c r="TPS170" s="137"/>
      <c r="TPT170" s="137"/>
      <c r="TPU170" s="137"/>
      <c r="TPV170" s="137"/>
      <c r="TPW170" s="137"/>
      <c r="TPX170" s="137"/>
      <c r="TPY170" s="137"/>
      <c r="TPZ170" s="137"/>
      <c r="TQA170" s="137"/>
      <c r="TQB170" s="137"/>
      <c r="TQC170" s="137"/>
      <c r="TQD170" s="137"/>
      <c r="TQE170" s="137"/>
      <c r="TQF170" s="137"/>
      <c r="TQG170" s="137"/>
      <c r="TQH170" s="137"/>
      <c r="TQI170" s="137"/>
      <c r="TQJ170" s="137"/>
      <c r="TQK170" s="137"/>
      <c r="TQL170" s="137"/>
      <c r="TQM170" s="137"/>
      <c r="TQN170" s="137"/>
      <c r="TQO170" s="137"/>
      <c r="TQP170" s="137"/>
      <c r="TQQ170" s="137"/>
      <c r="TQR170" s="137"/>
      <c r="TQS170" s="137"/>
      <c r="TQT170" s="137"/>
      <c r="TQU170" s="137"/>
      <c r="TQV170" s="137"/>
      <c r="TQW170" s="137"/>
      <c r="TQX170" s="137"/>
      <c r="TQY170" s="137"/>
      <c r="TQZ170" s="137"/>
      <c r="TRA170" s="137"/>
      <c r="TRB170" s="137"/>
      <c r="TRC170" s="137"/>
      <c r="TRD170" s="137"/>
      <c r="TRE170" s="137"/>
      <c r="TRF170" s="137"/>
      <c r="TRG170" s="137"/>
      <c r="TRH170" s="137"/>
      <c r="TRI170" s="137"/>
      <c r="TRJ170" s="137"/>
      <c r="TRK170" s="137"/>
      <c r="TRL170" s="137"/>
      <c r="TRM170" s="137"/>
      <c r="TRN170" s="137"/>
      <c r="TRO170" s="137"/>
      <c r="TRP170" s="137"/>
      <c r="TRQ170" s="137"/>
      <c r="TRR170" s="137"/>
      <c r="TRS170" s="137"/>
      <c r="TRT170" s="137"/>
      <c r="TRU170" s="137"/>
      <c r="TRV170" s="137"/>
      <c r="TRW170" s="137"/>
      <c r="TRX170" s="137"/>
      <c r="TRY170" s="137"/>
      <c r="TRZ170" s="137"/>
      <c r="TSA170" s="137"/>
      <c r="TSB170" s="137"/>
      <c r="TSC170" s="137"/>
      <c r="TSD170" s="137"/>
      <c r="TSE170" s="137"/>
      <c r="TSF170" s="137"/>
      <c r="TSG170" s="137"/>
      <c r="TSH170" s="137"/>
      <c r="TSI170" s="137"/>
      <c r="TSJ170" s="137"/>
      <c r="TSK170" s="137"/>
      <c r="TSL170" s="137"/>
      <c r="TSM170" s="137"/>
      <c r="TSN170" s="137"/>
      <c r="TSO170" s="137"/>
      <c r="TSP170" s="137"/>
      <c r="TSQ170" s="137"/>
      <c r="TSR170" s="137"/>
      <c r="TSS170" s="137"/>
      <c r="TST170" s="137"/>
      <c r="TSU170" s="137"/>
      <c r="TSV170" s="137"/>
      <c r="TSW170" s="137"/>
      <c r="TSX170" s="137"/>
      <c r="TSY170" s="137"/>
      <c r="TSZ170" s="137"/>
      <c r="TTA170" s="137"/>
      <c r="TTB170" s="137"/>
      <c r="TTC170" s="137"/>
      <c r="TTD170" s="137"/>
      <c r="TTE170" s="137"/>
      <c r="TTF170" s="137"/>
      <c r="TTG170" s="137"/>
      <c r="TTH170" s="137"/>
      <c r="TTI170" s="137"/>
      <c r="TTJ170" s="137"/>
      <c r="TTK170" s="137"/>
      <c r="TTL170" s="137"/>
      <c r="TTM170" s="137"/>
      <c r="TTN170" s="137"/>
      <c r="TTO170" s="137"/>
      <c r="TTP170" s="137"/>
      <c r="TTQ170" s="137"/>
      <c r="TTR170" s="137"/>
      <c r="TTS170" s="137"/>
      <c r="TTT170" s="137"/>
      <c r="TTU170" s="137"/>
      <c r="TTV170" s="137"/>
      <c r="TTW170" s="137"/>
      <c r="TTX170" s="137"/>
      <c r="TTY170" s="137"/>
      <c r="TTZ170" s="137"/>
      <c r="TUA170" s="137"/>
      <c r="TUB170" s="137"/>
      <c r="TUC170" s="137"/>
      <c r="TUD170" s="137"/>
      <c r="TUE170" s="137"/>
      <c r="TUF170" s="137"/>
      <c r="TUG170" s="137"/>
      <c r="TUH170" s="137"/>
      <c r="TUI170" s="137"/>
      <c r="TUJ170" s="137"/>
      <c r="TUK170" s="137"/>
      <c r="TUL170" s="137"/>
      <c r="TUM170" s="137"/>
      <c r="TUN170" s="137"/>
      <c r="TUO170" s="137"/>
      <c r="TUP170" s="137"/>
      <c r="TUQ170" s="137"/>
      <c r="TUR170" s="137"/>
      <c r="TUS170" s="137"/>
      <c r="TUT170" s="137"/>
      <c r="TUU170" s="137"/>
      <c r="TUV170" s="137"/>
      <c r="TUW170" s="137"/>
      <c r="TUX170" s="137"/>
      <c r="TUY170" s="137"/>
      <c r="TUZ170" s="137"/>
      <c r="TVA170" s="137"/>
      <c r="TVB170" s="137"/>
      <c r="TVC170" s="137"/>
      <c r="TVD170" s="137"/>
      <c r="TVE170" s="137"/>
      <c r="TVF170" s="137"/>
      <c r="TVG170" s="137"/>
      <c r="TVH170" s="137"/>
      <c r="TVI170" s="137"/>
      <c r="TVJ170" s="137"/>
      <c r="TVK170" s="137"/>
      <c r="TVL170" s="137"/>
      <c r="TVM170" s="137"/>
      <c r="TVN170" s="137"/>
      <c r="TVO170" s="137"/>
      <c r="TVP170" s="137"/>
      <c r="TVQ170" s="137"/>
      <c r="TVR170" s="137"/>
      <c r="TVS170" s="137"/>
      <c r="TVT170" s="137"/>
      <c r="TVU170" s="137"/>
      <c r="TVV170" s="137"/>
      <c r="TVW170" s="137"/>
      <c r="TVX170" s="137"/>
      <c r="TVY170" s="137"/>
      <c r="TVZ170" s="137"/>
      <c r="TWA170" s="137"/>
      <c r="TWB170" s="137"/>
      <c r="TWC170" s="137"/>
      <c r="TWD170" s="137"/>
      <c r="TWE170" s="137"/>
      <c r="TWF170" s="137"/>
      <c r="TWG170" s="137"/>
      <c r="TWH170" s="137"/>
      <c r="TWI170" s="137"/>
      <c r="TWJ170" s="137"/>
      <c r="TWK170" s="137"/>
      <c r="TWL170" s="137"/>
      <c r="TWM170" s="137"/>
      <c r="TWN170" s="137"/>
      <c r="TWO170" s="137"/>
      <c r="TWP170" s="137"/>
      <c r="TWQ170" s="137"/>
      <c r="TWR170" s="137"/>
      <c r="TWS170" s="137"/>
      <c r="TWT170" s="137"/>
      <c r="TWU170" s="137"/>
      <c r="TWV170" s="137"/>
      <c r="TWW170" s="137"/>
      <c r="TWX170" s="137"/>
      <c r="TWY170" s="137"/>
      <c r="TWZ170" s="137"/>
      <c r="TXA170" s="137"/>
      <c r="TXB170" s="137"/>
      <c r="TXC170" s="137"/>
      <c r="TXD170" s="137"/>
      <c r="TXE170" s="137"/>
      <c r="TXF170" s="137"/>
      <c r="TXG170" s="137"/>
      <c r="TXH170" s="137"/>
      <c r="TXI170" s="137"/>
      <c r="TXJ170" s="137"/>
      <c r="TXK170" s="137"/>
      <c r="TXL170" s="137"/>
      <c r="TXM170" s="137"/>
      <c r="TXN170" s="137"/>
      <c r="TXO170" s="137"/>
      <c r="TXP170" s="137"/>
      <c r="TXQ170" s="137"/>
      <c r="TXR170" s="137"/>
      <c r="TXS170" s="137"/>
      <c r="TXT170" s="137"/>
      <c r="TXU170" s="137"/>
      <c r="TXV170" s="137"/>
      <c r="TXW170" s="137"/>
      <c r="TXX170" s="137"/>
      <c r="TXY170" s="137"/>
      <c r="TXZ170" s="137"/>
      <c r="TYA170" s="137"/>
      <c r="TYB170" s="137"/>
      <c r="TYC170" s="137"/>
      <c r="TYD170" s="137"/>
      <c r="TYE170" s="137"/>
      <c r="TYF170" s="137"/>
      <c r="TYG170" s="137"/>
      <c r="TYH170" s="137"/>
      <c r="TYI170" s="137"/>
      <c r="TYJ170" s="137"/>
      <c r="TYK170" s="137"/>
      <c r="TYL170" s="137"/>
      <c r="TYM170" s="137"/>
      <c r="TYN170" s="137"/>
      <c r="TYO170" s="137"/>
      <c r="TYP170" s="137"/>
      <c r="TYQ170" s="137"/>
      <c r="TYR170" s="137"/>
      <c r="TYS170" s="137"/>
      <c r="TYT170" s="137"/>
      <c r="TYU170" s="137"/>
      <c r="TYV170" s="137"/>
      <c r="TYW170" s="137"/>
      <c r="TYX170" s="137"/>
      <c r="TYY170" s="137"/>
      <c r="TYZ170" s="137"/>
      <c r="TZA170" s="137"/>
      <c r="TZB170" s="137"/>
      <c r="TZC170" s="137"/>
      <c r="TZD170" s="137"/>
      <c r="TZE170" s="137"/>
      <c r="TZF170" s="137"/>
      <c r="TZG170" s="137"/>
      <c r="TZH170" s="137"/>
      <c r="TZI170" s="137"/>
      <c r="TZJ170" s="137"/>
      <c r="TZK170" s="137"/>
      <c r="TZL170" s="137"/>
      <c r="TZM170" s="137"/>
      <c r="TZN170" s="137"/>
      <c r="TZO170" s="137"/>
      <c r="TZP170" s="137"/>
      <c r="TZQ170" s="137"/>
      <c r="TZR170" s="137"/>
      <c r="TZS170" s="137"/>
      <c r="TZT170" s="137"/>
      <c r="TZU170" s="137"/>
      <c r="TZV170" s="137"/>
      <c r="TZW170" s="137"/>
      <c r="TZX170" s="137"/>
      <c r="TZY170" s="137"/>
      <c r="TZZ170" s="137"/>
      <c r="UAA170" s="137"/>
      <c r="UAB170" s="137"/>
      <c r="UAC170" s="137"/>
      <c r="UAD170" s="137"/>
      <c r="UAE170" s="137"/>
      <c r="UAF170" s="137"/>
      <c r="UAG170" s="137"/>
      <c r="UAH170" s="137"/>
      <c r="UAI170" s="137"/>
      <c r="UAJ170" s="137"/>
      <c r="UAK170" s="137"/>
      <c r="UAL170" s="137"/>
      <c r="UAM170" s="137"/>
      <c r="UAN170" s="137"/>
      <c r="UAO170" s="137"/>
      <c r="UAP170" s="137"/>
      <c r="UAQ170" s="137"/>
      <c r="UAR170" s="137"/>
      <c r="UAS170" s="137"/>
      <c r="UAT170" s="137"/>
      <c r="UAU170" s="137"/>
      <c r="UAV170" s="137"/>
      <c r="UAW170" s="137"/>
      <c r="UAX170" s="137"/>
      <c r="UAY170" s="137"/>
      <c r="UAZ170" s="137"/>
      <c r="UBA170" s="137"/>
      <c r="UBB170" s="137"/>
      <c r="UBC170" s="137"/>
      <c r="UBD170" s="137"/>
      <c r="UBE170" s="137"/>
      <c r="UBF170" s="137"/>
      <c r="UBG170" s="137"/>
      <c r="UBH170" s="137"/>
      <c r="UBI170" s="137"/>
      <c r="UBJ170" s="137"/>
      <c r="UBK170" s="137"/>
      <c r="UBL170" s="137"/>
      <c r="UBM170" s="137"/>
      <c r="UBN170" s="137"/>
      <c r="UBO170" s="137"/>
      <c r="UBP170" s="137"/>
      <c r="UBQ170" s="137"/>
      <c r="UBR170" s="137"/>
      <c r="UBS170" s="137"/>
      <c r="UBT170" s="137"/>
      <c r="UBU170" s="137"/>
      <c r="UBV170" s="137"/>
      <c r="UBW170" s="137"/>
      <c r="UBX170" s="137"/>
      <c r="UBY170" s="137"/>
      <c r="UBZ170" s="137"/>
      <c r="UCA170" s="137"/>
      <c r="UCB170" s="137"/>
      <c r="UCC170" s="137"/>
      <c r="UCD170" s="137"/>
      <c r="UCE170" s="137"/>
      <c r="UCF170" s="137"/>
      <c r="UCG170" s="137"/>
      <c r="UCH170" s="137"/>
      <c r="UCI170" s="137"/>
      <c r="UCJ170" s="137"/>
      <c r="UCK170" s="137"/>
      <c r="UCL170" s="137"/>
      <c r="UCM170" s="137"/>
      <c r="UCN170" s="137"/>
      <c r="UCO170" s="137"/>
      <c r="UCP170" s="137"/>
      <c r="UCQ170" s="137"/>
      <c r="UCR170" s="137"/>
      <c r="UCS170" s="137"/>
      <c r="UCT170" s="137"/>
      <c r="UCU170" s="137"/>
      <c r="UCV170" s="137"/>
      <c r="UCW170" s="137"/>
      <c r="UCX170" s="137"/>
      <c r="UCY170" s="137"/>
      <c r="UCZ170" s="137"/>
      <c r="UDA170" s="137"/>
      <c r="UDB170" s="137"/>
      <c r="UDC170" s="137"/>
      <c r="UDD170" s="137"/>
      <c r="UDE170" s="137"/>
      <c r="UDF170" s="137"/>
      <c r="UDG170" s="137"/>
      <c r="UDH170" s="137"/>
      <c r="UDI170" s="137"/>
      <c r="UDJ170" s="137"/>
      <c r="UDK170" s="137"/>
      <c r="UDL170" s="137"/>
      <c r="UDM170" s="137"/>
      <c r="UDN170" s="137"/>
      <c r="UDO170" s="137"/>
      <c r="UDP170" s="137"/>
      <c r="UDQ170" s="137"/>
      <c r="UDR170" s="137"/>
      <c r="UDS170" s="137"/>
      <c r="UDT170" s="137"/>
      <c r="UDU170" s="137"/>
      <c r="UDV170" s="137"/>
      <c r="UDW170" s="137"/>
      <c r="UDX170" s="137"/>
      <c r="UDY170" s="137"/>
      <c r="UDZ170" s="137"/>
      <c r="UEA170" s="137"/>
      <c r="UEB170" s="137"/>
      <c r="UEC170" s="137"/>
      <c r="UED170" s="137"/>
      <c r="UEE170" s="137"/>
      <c r="UEF170" s="137"/>
      <c r="UEG170" s="137"/>
      <c r="UEH170" s="137"/>
      <c r="UEI170" s="137"/>
      <c r="UEJ170" s="137"/>
      <c r="UEK170" s="137"/>
      <c r="UEL170" s="137"/>
      <c r="UEM170" s="137"/>
      <c r="UEN170" s="137"/>
      <c r="UEO170" s="137"/>
      <c r="UEP170" s="137"/>
      <c r="UEQ170" s="137"/>
      <c r="UER170" s="137"/>
      <c r="UES170" s="137"/>
      <c r="UET170" s="137"/>
      <c r="UEU170" s="137"/>
      <c r="UEV170" s="137"/>
      <c r="UEW170" s="137"/>
      <c r="UEX170" s="137"/>
      <c r="UEY170" s="137"/>
      <c r="UEZ170" s="137"/>
      <c r="UFA170" s="137"/>
      <c r="UFB170" s="137"/>
      <c r="UFC170" s="137"/>
      <c r="UFD170" s="137"/>
      <c r="UFE170" s="137"/>
      <c r="UFF170" s="137"/>
      <c r="UFG170" s="137"/>
      <c r="UFH170" s="137"/>
      <c r="UFI170" s="137"/>
      <c r="UFJ170" s="137"/>
      <c r="UFK170" s="137"/>
      <c r="UFL170" s="137"/>
      <c r="UFM170" s="137"/>
      <c r="UFN170" s="137"/>
      <c r="UFO170" s="137"/>
      <c r="UFP170" s="137"/>
      <c r="UFQ170" s="137"/>
      <c r="UFR170" s="137"/>
      <c r="UFS170" s="137"/>
      <c r="UFT170" s="137"/>
      <c r="UFU170" s="137"/>
      <c r="UFV170" s="137"/>
      <c r="UFW170" s="137"/>
      <c r="UFX170" s="137"/>
      <c r="UFY170" s="137"/>
      <c r="UFZ170" s="137"/>
      <c r="UGA170" s="137"/>
      <c r="UGB170" s="137"/>
      <c r="UGC170" s="137"/>
      <c r="UGD170" s="137"/>
      <c r="UGE170" s="137"/>
      <c r="UGF170" s="137"/>
      <c r="UGG170" s="137"/>
      <c r="UGH170" s="137"/>
      <c r="UGI170" s="137"/>
      <c r="UGJ170" s="137"/>
      <c r="UGK170" s="137"/>
      <c r="UGL170" s="137"/>
      <c r="UGM170" s="137"/>
      <c r="UGN170" s="137"/>
      <c r="UGO170" s="137"/>
      <c r="UGP170" s="137"/>
      <c r="UGQ170" s="137"/>
      <c r="UGR170" s="137"/>
      <c r="UGS170" s="137"/>
      <c r="UGT170" s="137"/>
      <c r="UGU170" s="137"/>
      <c r="UGV170" s="137"/>
      <c r="UGW170" s="137"/>
      <c r="UGX170" s="137"/>
      <c r="UGY170" s="137"/>
      <c r="UGZ170" s="137"/>
      <c r="UHA170" s="137"/>
      <c r="UHB170" s="137"/>
      <c r="UHC170" s="137"/>
      <c r="UHD170" s="137"/>
      <c r="UHE170" s="137"/>
      <c r="UHF170" s="137"/>
      <c r="UHG170" s="137"/>
      <c r="UHH170" s="137"/>
      <c r="UHI170" s="137"/>
      <c r="UHJ170" s="137"/>
      <c r="UHK170" s="137"/>
      <c r="UHL170" s="137"/>
      <c r="UHM170" s="137"/>
      <c r="UHN170" s="137"/>
      <c r="UHO170" s="137"/>
      <c r="UHP170" s="137"/>
      <c r="UHQ170" s="137"/>
      <c r="UHR170" s="137"/>
      <c r="UHS170" s="137"/>
      <c r="UHT170" s="137"/>
      <c r="UHU170" s="137"/>
      <c r="UHV170" s="137"/>
      <c r="UHW170" s="137"/>
      <c r="UHX170" s="137"/>
      <c r="UHY170" s="137"/>
      <c r="UHZ170" s="137"/>
      <c r="UIA170" s="137"/>
      <c r="UIB170" s="137"/>
      <c r="UIC170" s="137"/>
      <c r="UID170" s="137"/>
      <c r="UIE170" s="137"/>
      <c r="UIF170" s="137"/>
      <c r="UIG170" s="137"/>
      <c r="UIH170" s="137"/>
      <c r="UII170" s="137"/>
      <c r="UIJ170" s="137"/>
      <c r="UIK170" s="137"/>
      <c r="UIL170" s="137"/>
      <c r="UIM170" s="137"/>
      <c r="UIN170" s="137"/>
      <c r="UIO170" s="137"/>
      <c r="UIP170" s="137"/>
      <c r="UIQ170" s="137"/>
      <c r="UIR170" s="137"/>
      <c r="UIS170" s="137"/>
      <c r="UIT170" s="137"/>
      <c r="UIU170" s="137"/>
      <c r="UIV170" s="137"/>
      <c r="UIW170" s="137"/>
      <c r="UIX170" s="137"/>
      <c r="UIY170" s="137"/>
      <c r="UIZ170" s="137"/>
      <c r="UJA170" s="137"/>
      <c r="UJB170" s="137"/>
      <c r="UJC170" s="137"/>
      <c r="UJD170" s="137"/>
      <c r="UJE170" s="137"/>
      <c r="UJF170" s="137"/>
      <c r="UJG170" s="137"/>
      <c r="UJH170" s="137"/>
      <c r="UJI170" s="137"/>
      <c r="UJJ170" s="137"/>
      <c r="UJK170" s="137"/>
      <c r="UJL170" s="137"/>
      <c r="UJM170" s="137"/>
      <c r="UJN170" s="137"/>
      <c r="UJO170" s="137"/>
      <c r="UJP170" s="137"/>
      <c r="UJQ170" s="137"/>
      <c r="UJR170" s="137"/>
      <c r="UJS170" s="137"/>
      <c r="UJT170" s="137"/>
      <c r="UJU170" s="137"/>
      <c r="UJV170" s="137"/>
      <c r="UJW170" s="137"/>
      <c r="UJX170" s="137"/>
      <c r="UJY170" s="137"/>
      <c r="UJZ170" s="137"/>
      <c r="UKA170" s="137"/>
      <c r="UKB170" s="137"/>
      <c r="UKC170" s="137"/>
      <c r="UKD170" s="137"/>
      <c r="UKE170" s="137"/>
      <c r="UKF170" s="137"/>
      <c r="UKG170" s="137"/>
      <c r="UKH170" s="137"/>
      <c r="UKI170" s="137"/>
      <c r="UKJ170" s="137"/>
      <c r="UKK170" s="137"/>
      <c r="UKL170" s="137"/>
      <c r="UKM170" s="137"/>
      <c r="UKN170" s="137"/>
      <c r="UKO170" s="137"/>
      <c r="UKP170" s="137"/>
      <c r="UKQ170" s="137"/>
      <c r="UKR170" s="137"/>
      <c r="UKS170" s="137"/>
      <c r="UKT170" s="137"/>
      <c r="UKU170" s="137"/>
      <c r="UKV170" s="137"/>
      <c r="UKW170" s="137"/>
      <c r="UKX170" s="137"/>
      <c r="UKY170" s="137"/>
      <c r="UKZ170" s="137"/>
      <c r="ULA170" s="137"/>
      <c r="ULB170" s="137"/>
      <c r="ULC170" s="137"/>
      <c r="ULD170" s="137"/>
      <c r="ULE170" s="137"/>
      <c r="ULF170" s="137"/>
      <c r="ULG170" s="137"/>
      <c r="ULH170" s="137"/>
      <c r="ULI170" s="137"/>
      <c r="ULJ170" s="137"/>
      <c r="ULK170" s="137"/>
      <c r="ULL170" s="137"/>
      <c r="ULM170" s="137"/>
      <c r="ULN170" s="137"/>
      <c r="ULO170" s="137"/>
      <c r="ULP170" s="137"/>
      <c r="ULQ170" s="137"/>
      <c r="ULR170" s="137"/>
      <c r="ULS170" s="137"/>
      <c r="ULT170" s="137"/>
      <c r="ULU170" s="137"/>
      <c r="ULV170" s="137"/>
      <c r="ULW170" s="137"/>
      <c r="ULX170" s="137"/>
      <c r="ULY170" s="137"/>
      <c r="ULZ170" s="137"/>
      <c r="UMA170" s="137"/>
      <c r="UMB170" s="137"/>
      <c r="UMC170" s="137"/>
      <c r="UMD170" s="137"/>
      <c r="UME170" s="137"/>
      <c r="UMF170" s="137"/>
      <c r="UMG170" s="137"/>
      <c r="UMH170" s="137"/>
      <c r="UMI170" s="137"/>
      <c r="UMJ170" s="137"/>
      <c r="UMK170" s="137"/>
      <c r="UML170" s="137"/>
      <c r="UMM170" s="137"/>
      <c r="UMN170" s="137"/>
      <c r="UMO170" s="137"/>
      <c r="UMP170" s="137"/>
      <c r="UMQ170" s="137"/>
      <c r="UMR170" s="137"/>
      <c r="UMS170" s="137"/>
      <c r="UMT170" s="137"/>
      <c r="UMU170" s="137"/>
      <c r="UMV170" s="137"/>
      <c r="UMW170" s="137"/>
      <c r="UMX170" s="137"/>
      <c r="UMY170" s="137"/>
      <c r="UMZ170" s="137"/>
      <c r="UNA170" s="137"/>
      <c r="UNB170" s="137"/>
      <c r="UNC170" s="137"/>
      <c r="UND170" s="137"/>
      <c r="UNE170" s="137"/>
      <c r="UNF170" s="137"/>
      <c r="UNG170" s="137"/>
      <c r="UNH170" s="137"/>
      <c r="UNI170" s="137"/>
      <c r="UNJ170" s="137"/>
      <c r="UNK170" s="137"/>
      <c r="UNL170" s="137"/>
      <c r="UNM170" s="137"/>
      <c r="UNN170" s="137"/>
      <c r="UNO170" s="137"/>
      <c r="UNP170" s="137"/>
      <c r="UNQ170" s="137"/>
      <c r="UNR170" s="137"/>
      <c r="UNS170" s="137"/>
      <c r="UNT170" s="137"/>
      <c r="UNU170" s="137"/>
      <c r="UNV170" s="137"/>
      <c r="UNW170" s="137"/>
      <c r="UNX170" s="137"/>
      <c r="UNY170" s="137"/>
      <c r="UNZ170" s="137"/>
      <c r="UOA170" s="137"/>
      <c r="UOB170" s="137"/>
      <c r="UOC170" s="137"/>
      <c r="UOD170" s="137"/>
      <c r="UOE170" s="137"/>
      <c r="UOF170" s="137"/>
      <c r="UOG170" s="137"/>
      <c r="UOH170" s="137"/>
      <c r="UOI170" s="137"/>
      <c r="UOJ170" s="137"/>
      <c r="UOK170" s="137"/>
      <c r="UOL170" s="137"/>
      <c r="UOM170" s="137"/>
      <c r="UON170" s="137"/>
      <c r="UOO170" s="137"/>
      <c r="UOP170" s="137"/>
      <c r="UOQ170" s="137"/>
      <c r="UOR170" s="137"/>
      <c r="UOS170" s="137"/>
      <c r="UOT170" s="137"/>
      <c r="UOU170" s="137"/>
      <c r="UOV170" s="137"/>
      <c r="UOW170" s="137"/>
      <c r="UOX170" s="137"/>
      <c r="UOY170" s="137"/>
      <c r="UOZ170" s="137"/>
      <c r="UPA170" s="137"/>
      <c r="UPB170" s="137"/>
      <c r="UPC170" s="137"/>
      <c r="UPD170" s="137"/>
      <c r="UPE170" s="137"/>
      <c r="UPF170" s="137"/>
      <c r="UPG170" s="137"/>
      <c r="UPH170" s="137"/>
      <c r="UPI170" s="137"/>
      <c r="UPJ170" s="137"/>
      <c r="UPK170" s="137"/>
      <c r="UPL170" s="137"/>
      <c r="UPM170" s="137"/>
      <c r="UPN170" s="137"/>
      <c r="UPO170" s="137"/>
      <c r="UPP170" s="137"/>
      <c r="UPQ170" s="137"/>
      <c r="UPR170" s="137"/>
      <c r="UPS170" s="137"/>
      <c r="UPT170" s="137"/>
      <c r="UPU170" s="137"/>
      <c r="UPV170" s="137"/>
      <c r="UPW170" s="137"/>
      <c r="UPX170" s="137"/>
      <c r="UPY170" s="137"/>
      <c r="UPZ170" s="137"/>
      <c r="UQA170" s="137"/>
      <c r="UQB170" s="137"/>
      <c r="UQC170" s="137"/>
      <c r="UQD170" s="137"/>
      <c r="UQE170" s="137"/>
      <c r="UQF170" s="137"/>
      <c r="UQG170" s="137"/>
      <c r="UQH170" s="137"/>
      <c r="UQI170" s="137"/>
      <c r="UQJ170" s="137"/>
      <c r="UQK170" s="137"/>
      <c r="UQL170" s="137"/>
      <c r="UQM170" s="137"/>
      <c r="UQN170" s="137"/>
      <c r="UQO170" s="137"/>
      <c r="UQP170" s="137"/>
      <c r="UQQ170" s="137"/>
      <c r="UQR170" s="137"/>
      <c r="UQS170" s="137"/>
      <c r="UQT170" s="137"/>
      <c r="UQU170" s="137"/>
      <c r="UQV170" s="137"/>
      <c r="UQW170" s="137"/>
      <c r="UQX170" s="137"/>
      <c r="UQY170" s="137"/>
      <c r="UQZ170" s="137"/>
      <c r="URA170" s="137"/>
      <c r="URB170" s="137"/>
      <c r="URC170" s="137"/>
      <c r="URD170" s="137"/>
      <c r="URE170" s="137"/>
      <c r="URF170" s="137"/>
      <c r="URG170" s="137"/>
      <c r="URH170" s="137"/>
      <c r="URI170" s="137"/>
      <c r="URJ170" s="137"/>
      <c r="URK170" s="137"/>
      <c r="URL170" s="137"/>
      <c r="URM170" s="137"/>
      <c r="URN170" s="137"/>
      <c r="URO170" s="137"/>
      <c r="URP170" s="137"/>
      <c r="URQ170" s="137"/>
      <c r="URR170" s="137"/>
      <c r="URS170" s="137"/>
      <c r="URT170" s="137"/>
      <c r="URU170" s="137"/>
      <c r="URV170" s="137"/>
      <c r="URW170" s="137"/>
      <c r="URX170" s="137"/>
      <c r="URY170" s="137"/>
      <c r="URZ170" s="137"/>
      <c r="USA170" s="137"/>
      <c r="USB170" s="137"/>
      <c r="USC170" s="137"/>
      <c r="USD170" s="137"/>
      <c r="USE170" s="137"/>
      <c r="USF170" s="137"/>
      <c r="USG170" s="137"/>
      <c r="USH170" s="137"/>
      <c r="USI170" s="137"/>
      <c r="USJ170" s="137"/>
      <c r="USK170" s="137"/>
      <c r="USL170" s="137"/>
      <c r="USM170" s="137"/>
      <c r="USN170" s="137"/>
      <c r="USO170" s="137"/>
      <c r="USP170" s="137"/>
      <c r="USQ170" s="137"/>
      <c r="USR170" s="137"/>
      <c r="USS170" s="137"/>
      <c r="UST170" s="137"/>
      <c r="USU170" s="137"/>
      <c r="USV170" s="137"/>
      <c r="USW170" s="137"/>
      <c r="USX170" s="137"/>
      <c r="USY170" s="137"/>
      <c r="USZ170" s="137"/>
      <c r="UTA170" s="137"/>
      <c r="UTB170" s="137"/>
      <c r="UTC170" s="137"/>
      <c r="UTD170" s="137"/>
      <c r="UTE170" s="137"/>
      <c r="UTF170" s="137"/>
      <c r="UTG170" s="137"/>
      <c r="UTH170" s="137"/>
      <c r="UTI170" s="137"/>
      <c r="UTJ170" s="137"/>
      <c r="UTK170" s="137"/>
      <c r="UTL170" s="137"/>
      <c r="UTM170" s="137"/>
      <c r="UTN170" s="137"/>
      <c r="UTO170" s="137"/>
      <c r="UTP170" s="137"/>
      <c r="UTQ170" s="137"/>
      <c r="UTR170" s="137"/>
      <c r="UTS170" s="137"/>
      <c r="UTT170" s="137"/>
      <c r="UTU170" s="137"/>
      <c r="UTV170" s="137"/>
      <c r="UTW170" s="137"/>
      <c r="UTX170" s="137"/>
      <c r="UTY170" s="137"/>
      <c r="UTZ170" s="137"/>
      <c r="UUA170" s="137"/>
      <c r="UUB170" s="137"/>
      <c r="UUC170" s="137"/>
      <c r="UUD170" s="137"/>
      <c r="UUE170" s="137"/>
      <c r="UUF170" s="137"/>
      <c r="UUG170" s="137"/>
      <c r="UUH170" s="137"/>
      <c r="UUI170" s="137"/>
      <c r="UUJ170" s="137"/>
      <c r="UUK170" s="137"/>
      <c r="UUL170" s="137"/>
      <c r="UUM170" s="137"/>
      <c r="UUN170" s="137"/>
      <c r="UUO170" s="137"/>
      <c r="UUP170" s="137"/>
      <c r="UUQ170" s="137"/>
      <c r="UUR170" s="137"/>
      <c r="UUS170" s="137"/>
      <c r="UUT170" s="137"/>
      <c r="UUU170" s="137"/>
      <c r="UUV170" s="137"/>
      <c r="UUW170" s="137"/>
      <c r="UUX170" s="137"/>
      <c r="UUY170" s="137"/>
      <c r="UUZ170" s="137"/>
      <c r="UVA170" s="137"/>
      <c r="UVB170" s="137"/>
      <c r="UVC170" s="137"/>
      <c r="UVD170" s="137"/>
      <c r="UVE170" s="137"/>
      <c r="UVF170" s="137"/>
      <c r="UVG170" s="137"/>
      <c r="UVH170" s="137"/>
      <c r="UVI170" s="137"/>
      <c r="UVJ170" s="137"/>
      <c r="UVK170" s="137"/>
      <c r="UVL170" s="137"/>
      <c r="UVM170" s="137"/>
      <c r="UVN170" s="137"/>
      <c r="UVO170" s="137"/>
      <c r="UVP170" s="137"/>
      <c r="UVQ170" s="137"/>
      <c r="UVR170" s="137"/>
      <c r="UVS170" s="137"/>
      <c r="UVT170" s="137"/>
      <c r="UVU170" s="137"/>
      <c r="UVV170" s="137"/>
      <c r="UVW170" s="137"/>
      <c r="UVX170" s="137"/>
      <c r="UVY170" s="137"/>
      <c r="UVZ170" s="137"/>
      <c r="UWA170" s="137"/>
      <c r="UWB170" s="137"/>
      <c r="UWC170" s="137"/>
      <c r="UWD170" s="137"/>
      <c r="UWE170" s="137"/>
      <c r="UWF170" s="137"/>
      <c r="UWG170" s="137"/>
      <c r="UWH170" s="137"/>
      <c r="UWI170" s="137"/>
      <c r="UWJ170" s="137"/>
      <c r="UWK170" s="137"/>
      <c r="UWL170" s="137"/>
      <c r="UWM170" s="137"/>
      <c r="UWN170" s="137"/>
      <c r="UWO170" s="137"/>
      <c r="UWP170" s="137"/>
      <c r="UWQ170" s="137"/>
      <c r="UWR170" s="137"/>
      <c r="UWS170" s="137"/>
      <c r="UWT170" s="137"/>
      <c r="UWU170" s="137"/>
      <c r="UWV170" s="137"/>
      <c r="UWW170" s="137"/>
      <c r="UWX170" s="137"/>
      <c r="UWY170" s="137"/>
      <c r="UWZ170" s="137"/>
      <c r="UXA170" s="137"/>
      <c r="UXB170" s="137"/>
      <c r="UXC170" s="137"/>
      <c r="UXD170" s="137"/>
      <c r="UXE170" s="137"/>
      <c r="UXF170" s="137"/>
      <c r="UXG170" s="137"/>
      <c r="UXH170" s="137"/>
      <c r="UXI170" s="137"/>
      <c r="UXJ170" s="137"/>
      <c r="UXK170" s="137"/>
      <c r="UXL170" s="137"/>
      <c r="UXM170" s="137"/>
      <c r="UXN170" s="137"/>
      <c r="UXO170" s="137"/>
      <c r="UXP170" s="137"/>
      <c r="UXQ170" s="137"/>
      <c r="UXR170" s="137"/>
      <c r="UXS170" s="137"/>
      <c r="UXT170" s="137"/>
      <c r="UXU170" s="137"/>
      <c r="UXV170" s="137"/>
      <c r="UXW170" s="137"/>
      <c r="UXX170" s="137"/>
      <c r="UXY170" s="137"/>
      <c r="UXZ170" s="137"/>
      <c r="UYA170" s="137"/>
      <c r="UYB170" s="137"/>
      <c r="UYC170" s="137"/>
      <c r="UYD170" s="137"/>
      <c r="UYE170" s="137"/>
      <c r="UYF170" s="137"/>
      <c r="UYG170" s="137"/>
      <c r="UYH170" s="137"/>
      <c r="UYI170" s="137"/>
      <c r="UYJ170" s="137"/>
      <c r="UYK170" s="137"/>
      <c r="UYL170" s="137"/>
      <c r="UYM170" s="137"/>
      <c r="UYN170" s="137"/>
      <c r="UYO170" s="137"/>
      <c r="UYP170" s="137"/>
      <c r="UYQ170" s="137"/>
      <c r="UYR170" s="137"/>
      <c r="UYS170" s="137"/>
      <c r="UYT170" s="137"/>
      <c r="UYU170" s="137"/>
      <c r="UYV170" s="137"/>
      <c r="UYW170" s="137"/>
      <c r="UYX170" s="137"/>
      <c r="UYY170" s="137"/>
      <c r="UYZ170" s="137"/>
      <c r="UZA170" s="137"/>
      <c r="UZB170" s="137"/>
      <c r="UZC170" s="137"/>
      <c r="UZD170" s="137"/>
      <c r="UZE170" s="137"/>
      <c r="UZF170" s="137"/>
      <c r="UZG170" s="137"/>
      <c r="UZH170" s="137"/>
      <c r="UZI170" s="137"/>
      <c r="UZJ170" s="137"/>
      <c r="UZK170" s="137"/>
      <c r="UZL170" s="137"/>
      <c r="UZM170" s="137"/>
      <c r="UZN170" s="137"/>
      <c r="UZO170" s="137"/>
      <c r="UZP170" s="137"/>
      <c r="UZQ170" s="137"/>
      <c r="UZR170" s="137"/>
      <c r="UZS170" s="137"/>
      <c r="UZT170" s="137"/>
      <c r="UZU170" s="137"/>
      <c r="UZV170" s="137"/>
      <c r="UZW170" s="137"/>
      <c r="UZX170" s="137"/>
      <c r="UZY170" s="137"/>
      <c r="UZZ170" s="137"/>
      <c r="VAA170" s="137"/>
      <c r="VAB170" s="137"/>
      <c r="VAC170" s="137"/>
      <c r="VAD170" s="137"/>
      <c r="VAE170" s="137"/>
      <c r="VAF170" s="137"/>
      <c r="VAG170" s="137"/>
      <c r="VAH170" s="137"/>
      <c r="VAI170" s="137"/>
      <c r="VAJ170" s="137"/>
      <c r="VAK170" s="137"/>
      <c r="VAL170" s="137"/>
      <c r="VAM170" s="137"/>
      <c r="VAN170" s="137"/>
      <c r="VAO170" s="137"/>
      <c r="VAP170" s="137"/>
      <c r="VAQ170" s="137"/>
      <c r="VAR170" s="137"/>
      <c r="VAS170" s="137"/>
      <c r="VAT170" s="137"/>
      <c r="VAU170" s="137"/>
      <c r="VAV170" s="137"/>
      <c r="VAW170" s="137"/>
      <c r="VAX170" s="137"/>
      <c r="VAY170" s="137"/>
      <c r="VAZ170" s="137"/>
      <c r="VBA170" s="137"/>
      <c r="VBB170" s="137"/>
      <c r="VBC170" s="137"/>
      <c r="VBD170" s="137"/>
      <c r="VBE170" s="137"/>
      <c r="VBF170" s="137"/>
      <c r="VBG170" s="137"/>
      <c r="VBH170" s="137"/>
      <c r="VBI170" s="137"/>
      <c r="VBJ170" s="137"/>
      <c r="VBK170" s="137"/>
      <c r="VBL170" s="137"/>
      <c r="VBM170" s="137"/>
      <c r="VBN170" s="137"/>
      <c r="VBO170" s="137"/>
      <c r="VBP170" s="137"/>
      <c r="VBQ170" s="137"/>
      <c r="VBR170" s="137"/>
      <c r="VBS170" s="137"/>
      <c r="VBT170" s="137"/>
      <c r="VBU170" s="137"/>
      <c r="VBV170" s="137"/>
      <c r="VBW170" s="137"/>
      <c r="VBX170" s="137"/>
      <c r="VBY170" s="137"/>
      <c r="VBZ170" s="137"/>
      <c r="VCA170" s="137"/>
      <c r="VCB170" s="137"/>
      <c r="VCC170" s="137"/>
      <c r="VCD170" s="137"/>
      <c r="VCE170" s="137"/>
      <c r="VCF170" s="137"/>
      <c r="VCG170" s="137"/>
      <c r="VCH170" s="137"/>
      <c r="VCI170" s="137"/>
      <c r="VCJ170" s="137"/>
      <c r="VCK170" s="137"/>
      <c r="VCL170" s="137"/>
      <c r="VCM170" s="137"/>
      <c r="VCN170" s="137"/>
      <c r="VCO170" s="137"/>
      <c r="VCP170" s="137"/>
      <c r="VCQ170" s="137"/>
      <c r="VCR170" s="137"/>
      <c r="VCS170" s="137"/>
      <c r="VCT170" s="137"/>
      <c r="VCU170" s="137"/>
      <c r="VCV170" s="137"/>
      <c r="VCW170" s="137"/>
      <c r="VCX170" s="137"/>
      <c r="VCY170" s="137"/>
      <c r="VCZ170" s="137"/>
      <c r="VDA170" s="137"/>
      <c r="VDB170" s="137"/>
      <c r="VDC170" s="137"/>
      <c r="VDD170" s="137"/>
      <c r="VDE170" s="137"/>
      <c r="VDF170" s="137"/>
      <c r="VDG170" s="137"/>
      <c r="VDH170" s="137"/>
      <c r="VDI170" s="137"/>
      <c r="VDJ170" s="137"/>
      <c r="VDK170" s="137"/>
      <c r="VDL170" s="137"/>
      <c r="VDM170" s="137"/>
      <c r="VDN170" s="137"/>
      <c r="VDO170" s="137"/>
      <c r="VDP170" s="137"/>
      <c r="VDQ170" s="137"/>
      <c r="VDR170" s="137"/>
      <c r="VDS170" s="137"/>
      <c r="VDT170" s="137"/>
      <c r="VDU170" s="137"/>
      <c r="VDV170" s="137"/>
      <c r="VDW170" s="137"/>
      <c r="VDX170" s="137"/>
      <c r="VDY170" s="137"/>
      <c r="VDZ170" s="137"/>
      <c r="VEA170" s="137"/>
      <c r="VEB170" s="137"/>
      <c r="VEC170" s="137"/>
      <c r="VED170" s="137"/>
      <c r="VEE170" s="137"/>
      <c r="VEF170" s="137"/>
      <c r="VEG170" s="137"/>
      <c r="VEH170" s="137"/>
      <c r="VEI170" s="137"/>
      <c r="VEJ170" s="137"/>
      <c r="VEK170" s="137"/>
      <c r="VEL170" s="137"/>
      <c r="VEM170" s="137"/>
      <c r="VEN170" s="137"/>
      <c r="VEO170" s="137"/>
      <c r="VEP170" s="137"/>
      <c r="VEQ170" s="137"/>
      <c r="VER170" s="137"/>
      <c r="VES170" s="137"/>
      <c r="VET170" s="137"/>
      <c r="VEU170" s="137"/>
      <c r="VEV170" s="137"/>
      <c r="VEW170" s="137"/>
      <c r="VEX170" s="137"/>
      <c r="VEY170" s="137"/>
      <c r="VEZ170" s="137"/>
      <c r="VFA170" s="137"/>
      <c r="VFB170" s="137"/>
      <c r="VFC170" s="137"/>
      <c r="VFD170" s="137"/>
      <c r="VFE170" s="137"/>
      <c r="VFF170" s="137"/>
      <c r="VFG170" s="137"/>
      <c r="VFH170" s="137"/>
      <c r="VFI170" s="137"/>
      <c r="VFJ170" s="137"/>
      <c r="VFK170" s="137"/>
      <c r="VFL170" s="137"/>
      <c r="VFM170" s="137"/>
      <c r="VFN170" s="137"/>
      <c r="VFO170" s="137"/>
      <c r="VFP170" s="137"/>
      <c r="VFQ170" s="137"/>
      <c r="VFR170" s="137"/>
      <c r="VFS170" s="137"/>
      <c r="VFT170" s="137"/>
      <c r="VFU170" s="137"/>
      <c r="VFV170" s="137"/>
      <c r="VFW170" s="137"/>
      <c r="VFX170" s="137"/>
      <c r="VFY170" s="137"/>
      <c r="VFZ170" s="137"/>
      <c r="VGA170" s="137"/>
      <c r="VGB170" s="137"/>
      <c r="VGC170" s="137"/>
      <c r="VGD170" s="137"/>
      <c r="VGE170" s="137"/>
      <c r="VGF170" s="137"/>
      <c r="VGG170" s="137"/>
      <c r="VGH170" s="137"/>
      <c r="VGI170" s="137"/>
      <c r="VGJ170" s="137"/>
      <c r="VGK170" s="137"/>
      <c r="VGL170" s="137"/>
      <c r="VGM170" s="137"/>
      <c r="VGN170" s="137"/>
      <c r="VGO170" s="137"/>
      <c r="VGP170" s="137"/>
      <c r="VGQ170" s="137"/>
      <c r="VGR170" s="137"/>
      <c r="VGS170" s="137"/>
      <c r="VGT170" s="137"/>
      <c r="VGU170" s="137"/>
      <c r="VGV170" s="137"/>
      <c r="VGW170" s="137"/>
      <c r="VGX170" s="137"/>
      <c r="VGY170" s="137"/>
      <c r="VGZ170" s="137"/>
      <c r="VHA170" s="137"/>
      <c r="VHB170" s="137"/>
      <c r="VHC170" s="137"/>
      <c r="VHD170" s="137"/>
      <c r="VHE170" s="137"/>
      <c r="VHF170" s="137"/>
      <c r="VHG170" s="137"/>
      <c r="VHH170" s="137"/>
      <c r="VHI170" s="137"/>
      <c r="VHJ170" s="137"/>
      <c r="VHK170" s="137"/>
      <c r="VHL170" s="137"/>
      <c r="VHM170" s="137"/>
      <c r="VHN170" s="137"/>
      <c r="VHO170" s="137"/>
      <c r="VHP170" s="137"/>
      <c r="VHQ170" s="137"/>
      <c r="VHR170" s="137"/>
      <c r="VHS170" s="137"/>
      <c r="VHT170" s="137"/>
      <c r="VHU170" s="137"/>
      <c r="VHV170" s="137"/>
      <c r="VHW170" s="137"/>
      <c r="VHX170" s="137"/>
      <c r="VHY170" s="137"/>
      <c r="VHZ170" s="137"/>
      <c r="VIA170" s="137"/>
      <c r="VIB170" s="137"/>
      <c r="VIC170" s="137"/>
      <c r="VID170" s="137"/>
      <c r="VIE170" s="137"/>
      <c r="VIF170" s="137"/>
      <c r="VIG170" s="137"/>
      <c r="VIH170" s="137"/>
      <c r="VII170" s="137"/>
      <c r="VIJ170" s="137"/>
      <c r="VIK170" s="137"/>
      <c r="VIL170" s="137"/>
      <c r="VIM170" s="137"/>
      <c r="VIN170" s="137"/>
      <c r="VIO170" s="137"/>
      <c r="VIP170" s="137"/>
      <c r="VIQ170" s="137"/>
      <c r="VIR170" s="137"/>
      <c r="VIS170" s="137"/>
      <c r="VIT170" s="137"/>
      <c r="VIU170" s="137"/>
      <c r="VIV170" s="137"/>
      <c r="VIW170" s="137"/>
      <c r="VIX170" s="137"/>
      <c r="VIY170" s="137"/>
      <c r="VIZ170" s="137"/>
      <c r="VJA170" s="137"/>
      <c r="VJB170" s="137"/>
      <c r="VJC170" s="137"/>
      <c r="VJD170" s="137"/>
      <c r="VJE170" s="137"/>
      <c r="VJF170" s="137"/>
      <c r="VJG170" s="137"/>
      <c r="VJH170" s="137"/>
      <c r="VJI170" s="137"/>
      <c r="VJJ170" s="137"/>
      <c r="VJK170" s="137"/>
      <c r="VJL170" s="137"/>
      <c r="VJM170" s="137"/>
      <c r="VJN170" s="137"/>
      <c r="VJO170" s="137"/>
      <c r="VJP170" s="137"/>
      <c r="VJQ170" s="137"/>
      <c r="VJR170" s="137"/>
      <c r="VJS170" s="137"/>
      <c r="VJT170" s="137"/>
      <c r="VJU170" s="137"/>
      <c r="VJV170" s="137"/>
      <c r="VJW170" s="137"/>
      <c r="VJX170" s="137"/>
      <c r="VJY170" s="137"/>
      <c r="VJZ170" s="137"/>
      <c r="VKA170" s="137"/>
      <c r="VKB170" s="137"/>
      <c r="VKC170" s="137"/>
      <c r="VKD170" s="137"/>
      <c r="VKE170" s="137"/>
      <c r="VKF170" s="137"/>
      <c r="VKG170" s="137"/>
      <c r="VKH170" s="137"/>
      <c r="VKI170" s="137"/>
      <c r="VKJ170" s="137"/>
      <c r="VKK170" s="137"/>
      <c r="VKL170" s="137"/>
      <c r="VKM170" s="137"/>
      <c r="VKN170" s="137"/>
      <c r="VKO170" s="137"/>
      <c r="VKP170" s="137"/>
      <c r="VKQ170" s="137"/>
      <c r="VKR170" s="137"/>
      <c r="VKS170" s="137"/>
      <c r="VKT170" s="137"/>
      <c r="VKU170" s="137"/>
      <c r="VKV170" s="137"/>
      <c r="VKW170" s="137"/>
      <c r="VKX170" s="137"/>
      <c r="VKY170" s="137"/>
      <c r="VKZ170" s="137"/>
      <c r="VLA170" s="137"/>
      <c r="VLB170" s="137"/>
      <c r="VLC170" s="137"/>
      <c r="VLD170" s="137"/>
      <c r="VLE170" s="137"/>
      <c r="VLF170" s="137"/>
      <c r="VLG170" s="137"/>
      <c r="VLH170" s="137"/>
      <c r="VLI170" s="137"/>
      <c r="VLJ170" s="137"/>
      <c r="VLK170" s="137"/>
      <c r="VLL170" s="137"/>
      <c r="VLM170" s="137"/>
      <c r="VLN170" s="137"/>
      <c r="VLO170" s="137"/>
      <c r="VLP170" s="137"/>
      <c r="VLQ170" s="137"/>
      <c r="VLR170" s="137"/>
      <c r="VLS170" s="137"/>
      <c r="VLT170" s="137"/>
      <c r="VLU170" s="137"/>
      <c r="VLV170" s="137"/>
      <c r="VLW170" s="137"/>
      <c r="VLX170" s="137"/>
      <c r="VLY170" s="137"/>
      <c r="VLZ170" s="137"/>
      <c r="VMA170" s="137"/>
      <c r="VMB170" s="137"/>
      <c r="VMC170" s="137"/>
      <c r="VMD170" s="137"/>
      <c r="VME170" s="137"/>
      <c r="VMF170" s="137"/>
      <c r="VMG170" s="137"/>
      <c r="VMH170" s="137"/>
      <c r="VMI170" s="137"/>
      <c r="VMJ170" s="137"/>
      <c r="VMK170" s="137"/>
      <c r="VML170" s="137"/>
      <c r="VMM170" s="137"/>
      <c r="VMN170" s="137"/>
      <c r="VMO170" s="137"/>
      <c r="VMP170" s="137"/>
      <c r="VMQ170" s="137"/>
      <c r="VMR170" s="137"/>
      <c r="VMS170" s="137"/>
      <c r="VMT170" s="137"/>
      <c r="VMU170" s="137"/>
      <c r="VMV170" s="137"/>
      <c r="VMW170" s="137"/>
      <c r="VMX170" s="137"/>
      <c r="VMY170" s="137"/>
      <c r="VMZ170" s="137"/>
      <c r="VNA170" s="137"/>
      <c r="VNB170" s="137"/>
      <c r="VNC170" s="137"/>
      <c r="VND170" s="137"/>
      <c r="VNE170" s="137"/>
      <c r="VNF170" s="137"/>
      <c r="VNG170" s="137"/>
      <c r="VNH170" s="137"/>
      <c r="VNI170" s="137"/>
      <c r="VNJ170" s="137"/>
      <c r="VNK170" s="137"/>
      <c r="VNL170" s="137"/>
      <c r="VNM170" s="137"/>
      <c r="VNN170" s="137"/>
      <c r="VNO170" s="137"/>
      <c r="VNP170" s="137"/>
      <c r="VNQ170" s="137"/>
      <c r="VNR170" s="137"/>
      <c r="VNS170" s="137"/>
      <c r="VNT170" s="137"/>
      <c r="VNU170" s="137"/>
      <c r="VNV170" s="137"/>
      <c r="VNW170" s="137"/>
      <c r="VNX170" s="137"/>
      <c r="VNY170" s="137"/>
      <c r="VNZ170" s="137"/>
      <c r="VOA170" s="137"/>
      <c r="VOB170" s="137"/>
      <c r="VOC170" s="137"/>
      <c r="VOD170" s="137"/>
      <c r="VOE170" s="137"/>
      <c r="VOF170" s="137"/>
      <c r="VOG170" s="137"/>
      <c r="VOH170" s="137"/>
      <c r="VOI170" s="137"/>
      <c r="VOJ170" s="137"/>
      <c r="VOK170" s="137"/>
      <c r="VOL170" s="137"/>
      <c r="VOM170" s="137"/>
      <c r="VON170" s="137"/>
      <c r="VOO170" s="137"/>
      <c r="VOP170" s="137"/>
      <c r="VOQ170" s="137"/>
      <c r="VOR170" s="137"/>
      <c r="VOS170" s="137"/>
      <c r="VOT170" s="137"/>
      <c r="VOU170" s="137"/>
      <c r="VOV170" s="137"/>
      <c r="VOW170" s="137"/>
      <c r="VOX170" s="137"/>
      <c r="VOY170" s="137"/>
      <c r="VOZ170" s="137"/>
      <c r="VPA170" s="137"/>
      <c r="VPB170" s="137"/>
      <c r="VPC170" s="137"/>
      <c r="VPD170" s="137"/>
      <c r="VPE170" s="137"/>
      <c r="VPF170" s="137"/>
      <c r="VPG170" s="137"/>
      <c r="VPH170" s="137"/>
      <c r="VPI170" s="137"/>
      <c r="VPJ170" s="137"/>
      <c r="VPK170" s="137"/>
      <c r="VPL170" s="137"/>
      <c r="VPM170" s="137"/>
      <c r="VPN170" s="137"/>
      <c r="VPO170" s="137"/>
      <c r="VPP170" s="137"/>
      <c r="VPQ170" s="137"/>
      <c r="VPR170" s="137"/>
      <c r="VPS170" s="137"/>
      <c r="VPT170" s="137"/>
      <c r="VPU170" s="137"/>
      <c r="VPV170" s="137"/>
      <c r="VPW170" s="137"/>
      <c r="VPX170" s="137"/>
      <c r="VPY170" s="137"/>
      <c r="VPZ170" s="137"/>
      <c r="VQA170" s="137"/>
      <c r="VQB170" s="137"/>
      <c r="VQC170" s="137"/>
      <c r="VQD170" s="137"/>
      <c r="VQE170" s="137"/>
      <c r="VQF170" s="137"/>
      <c r="VQG170" s="137"/>
      <c r="VQH170" s="137"/>
      <c r="VQI170" s="137"/>
      <c r="VQJ170" s="137"/>
      <c r="VQK170" s="137"/>
      <c r="VQL170" s="137"/>
      <c r="VQM170" s="137"/>
      <c r="VQN170" s="137"/>
      <c r="VQO170" s="137"/>
      <c r="VQP170" s="137"/>
      <c r="VQQ170" s="137"/>
      <c r="VQR170" s="137"/>
      <c r="VQS170" s="137"/>
      <c r="VQT170" s="137"/>
      <c r="VQU170" s="137"/>
      <c r="VQV170" s="137"/>
      <c r="VQW170" s="137"/>
      <c r="VQX170" s="137"/>
      <c r="VQY170" s="137"/>
      <c r="VQZ170" s="137"/>
      <c r="VRA170" s="137"/>
      <c r="VRB170" s="137"/>
      <c r="VRC170" s="137"/>
      <c r="VRD170" s="137"/>
      <c r="VRE170" s="137"/>
      <c r="VRF170" s="137"/>
      <c r="VRG170" s="137"/>
      <c r="VRH170" s="137"/>
      <c r="VRI170" s="137"/>
      <c r="VRJ170" s="137"/>
      <c r="VRK170" s="137"/>
      <c r="VRL170" s="137"/>
      <c r="VRM170" s="137"/>
      <c r="VRN170" s="137"/>
      <c r="VRO170" s="137"/>
      <c r="VRP170" s="137"/>
      <c r="VRQ170" s="137"/>
      <c r="VRR170" s="137"/>
      <c r="VRS170" s="137"/>
      <c r="VRT170" s="137"/>
      <c r="VRU170" s="137"/>
      <c r="VRV170" s="137"/>
      <c r="VRW170" s="137"/>
      <c r="VRX170" s="137"/>
      <c r="VRY170" s="137"/>
      <c r="VRZ170" s="137"/>
      <c r="VSA170" s="137"/>
      <c r="VSB170" s="137"/>
      <c r="VSC170" s="137"/>
      <c r="VSD170" s="137"/>
      <c r="VSE170" s="137"/>
      <c r="VSF170" s="137"/>
      <c r="VSG170" s="137"/>
      <c r="VSH170" s="137"/>
      <c r="VSI170" s="137"/>
      <c r="VSJ170" s="137"/>
      <c r="VSK170" s="137"/>
      <c r="VSL170" s="137"/>
      <c r="VSM170" s="137"/>
      <c r="VSN170" s="137"/>
      <c r="VSO170" s="137"/>
      <c r="VSP170" s="137"/>
      <c r="VSQ170" s="137"/>
      <c r="VSR170" s="137"/>
      <c r="VSS170" s="137"/>
      <c r="VST170" s="137"/>
      <c r="VSU170" s="137"/>
      <c r="VSV170" s="137"/>
      <c r="VSW170" s="137"/>
      <c r="VSX170" s="137"/>
      <c r="VSY170" s="137"/>
      <c r="VSZ170" s="137"/>
      <c r="VTA170" s="137"/>
      <c r="VTB170" s="137"/>
      <c r="VTC170" s="137"/>
      <c r="VTD170" s="137"/>
      <c r="VTE170" s="137"/>
      <c r="VTF170" s="137"/>
      <c r="VTG170" s="137"/>
      <c r="VTH170" s="137"/>
      <c r="VTI170" s="137"/>
      <c r="VTJ170" s="137"/>
      <c r="VTK170" s="137"/>
      <c r="VTL170" s="137"/>
      <c r="VTM170" s="137"/>
      <c r="VTN170" s="137"/>
      <c r="VTO170" s="137"/>
      <c r="VTP170" s="137"/>
      <c r="VTQ170" s="137"/>
      <c r="VTR170" s="137"/>
      <c r="VTS170" s="137"/>
      <c r="VTT170" s="137"/>
      <c r="VTU170" s="137"/>
      <c r="VTV170" s="137"/>
      <c r="VTW170" s="137"/>
      <c r="VTX170" s="137"/>
      <c r="VTY170" s="137"/>
      <c r="VTZ170" s="137"/>
      <c r="VUA170" s="137"/>
      <c r="VUB170" s="137"/>
      <c r="VUC170" s="137"/>
      <c r="VUD170" s="137"/>
      <c r="VUE170" s="137"/>
      <c r="VUF170" s="137"/>
      <c r="VUG170" s="137"/>
      <c r="VUH170" s="137"/>
      <c r="VUI170" s="137"/>
      <c r="VUJ170" s="137"/>
      <c r="VUK170" s="137"/>
      <c r="VUL170" s="137"/>
      <c r="VUM170" s="137"/>
      <c r="VUN170" s="137"/>
      <c r="VUO170" s="137"/>
      <c r="VUP170" s="137"/>
      <c r="VUQ170" s="137"/>
      <c r="VUR170" s="137"/>
      <c r="VUS170" s="137"/>
      <c r="VUT170" s="137"/>
      <c r="VUU170" s="137"/>
      <c r="VUV170" s="137"/>
      <c r="VUW170" s="137"/>
      <c r="VUX170" s="137"/>
      <c r="VUY170" s="137"/>
      <c r="VUZ170" s="137"/>
      <c r="VVA170" s="137"/>
      <c r="VVB170" s="137"/>
      <c r="VVC170" s="137"/>
      <c r="VVD170" s="137"/>
      <c r="VVE170" s="137"/>
      <c r="VVF170" s="137"/>
      <c r="VVG170" s="137"/>
      <c r="VVH170" s="137"/>
      <c r="VVI170" s="137"/>
      <c r="VVJ170" s="137"/>
      <c r="VVK170" s="137"/>
      <c r="VVL170" s="137"/>
      <c r="VVM170" s="137"/>
      <c r="VVN170" s="137"/>
      <c r="VVO170" s="137"/>
      <c r="VVP170" s="137"/>
      <c r="VVQ170" s="137"/>
      <c r="VVR170" s="137"/>
      <c r="VVS170" s="137"/>
      <c r="VVT170" s="137"/>
      <c r="VVU170" s="137"/>
      <c r="VVV170" s="137"/>
      <c r="VVW170" s="137"/>
      <c r="VVX170" s="137"/>
      <c r="VVY170" s="137"/>
      <c r="VVZ170" s="137"/>
      <c r="VWA170" s="137"/>
      <c r="VWB170" s="137"/>
      <c r="VWC170" s="137"/>
      <c r="VWD170" s="137"/>
      <c r="VWE170" s="137"/>
      <c r="VWF170" s="137"/>
      <c r="VWG170" s="137"/>
      <c r="VWH170" s="137"/>
      <c r="VWI170" s="137"/>
      <c r="VWJ170" s="137"/>
      <c r="VWK170" s="137"/>
      <c r="VWL170" s="137"/>
      <c r="VWM170" s="137"/>
      <c r="VWN170" s="137"/>
      <c r="VWO170" s="137"/>
      <c r="VWP170" s="137"/>
      <c r="VWQ170" s="137"/>
      <c r="VWR170" s="137"/>
      <c r="VWS170" s="137"/>
      <c r="VWT170" s="137"/>
      <c r="VWU170" s="137"/>
      <c r="VWV170" s="137"/>
      <c r="VWW170" s="137"/>
      <c r="VWX170" s="137"/>
      <c r="VWY170" s="137"/>
      <c r="VWZ170" s="137"/>
      <c r="VXA170" s="137"/>
      <c r="VXB170" s="137"/>
      <c r="VXC170" s="137"/>
      <c r="VXD170" s="137"/>
      <c r="VXE170" s="137"/>
      <c r="VXF170" s="137"/>
      <c r="VXG170" s="137"/>
      <c r="VXH170" s="137"/>
      <c r="VXI170" s="137"/>
      <c r="VXJ170" s="137"/>
      <c r="VXK170" s="137"/>
      <c r="VXL170" s="137"/>
      <c r="VXM170" s="137"/>
      <c r="VXN170" s="137"/>
      <c r="VXO170" s="137"/>
      <c r="VXP170" s="137"/>
      <c r="VXQ170" s="137"/>
      <c r="VXR170" s="137"/>
      <c r="VXS170" s="137"/>
      <c r="VXT170" s="137"/>
      <c r="VXU170" s="137"/>
      <c r="VXV170" s="137"/>
      <c r="VXW170" s="137"/>
      <c r="VXX170" s="137"/>
      <c r="VXY170" s="137"/>
      <c r="VXZ170" s="137"/>
      <c r="VYA170" s="137"/>
      <c r="VYB170" s="137"/>
      <c r="VYC170" s="137"/>
      <c r="VYD170" s="137"/>
      <c r="VYE170" s="137"/>
      <c r="VYF170" s="137"/>
      <c r="VYG170" s="137"/>
      <c r="VYH170" s="137"/>
      <c r="VYI170" s="137"/>
      <c r="VYJ170" s="137"/>
      <c r="VYK170" s="137"/>
      <c r="VYL170" s="137"/>
      <c r="VYM170" s="137"/>
      <c r="VYN170" s="137"/>
      <c r="VYO170" s="137"/>
      <c r="VYP170" s="137"/>
      <c r="VYQ170" s="137"/>
      <c r="VYR170" s="137"/>
      <c r="VYS170" s="137"/>
      <c r="VYT170" s="137"/>
      <c r="VYU170" s="137"/>
      <c r="VYV170" s="137"/>
      <c r="VYW170" s="137"/>
      <c r="VYX170" s="137"/>
      <c r="VYY170" s="137"/>
      <c r="VYZ170" s="137"/>
      <c r="VZA170" s="137"/>
      <c r="VZB170" s="137"/>
      <c r="VZC170" s="137"/>
      <c r="VZD170" s="137"/>
      <c r="VZE170" s="137"/>
      <c r="VZF170" s="137"/>
      <c r="VZG170" s="137"/>
      <c r="VZH170" s="137"/>
      <c r="VZI170" s="137"/>
      <c r="VZJ170" s="137"/>
      <c r="VZK170" s="137"/>
      <c r="VZL170" s="137"/>
      <c r="VZM170" s="137"/>
      <c r="VZN170" s="137"/>
      <c r="VZO170" s="137"/>
      <c r="VZP170" s="137"/>
      <c r="VZQ170" s="137"/>
      <c r="VZR170" s="137"/>
      <c r="VZS170" s="137"/>
      <c r="VZT170" s="137"/>
      <c r="VZU170" s="137"/>
      <c r="VZV170" s="137"/>
      <c r="VZW170" s="137"/>
      <c r="VZX170" s="137"/>
      <c r="VZY170" s="137"/>
      <c r="VZZ170" s="137"/>
      <c r="WAA170" s="137"/>
      <c r="WAB170" s="137"/>
      <c r="WAC170" s="137"/>
      <c r="WAD170" s="137"/>
      <c r="WAE170" s="137"/>
      <c r="WAF170" s="137"/>
      <c r="WAG170" s="137"/>
      <c r="WAH170" s="137"/>
      <c r="WAI170" s="137"/>
      <c r="WAJ170" s="137"/>
      <c r="WAK170" s="137"/>
      <c r="WAL170" s="137"/>
      <c r="WAM170" s="137"/>
      <c r="WAN170" s="137"/>
      <c r="WAO170" s="137"/>
      <c r="WAP170" s="137"/>
      <c r="WAQ170" s="137"/>
      <c r="WAR170" s="137"/>
      <c r="WAS170" s="137"/>
      <c r="WAT170" s="137"/>
      <c r="WAU170" s="137"/>
      <c r="WAV170" s="137"/>
      <c r="WAW170" s="137"/>
      <c r="WAX170" s="137"/>
      <c r="WAY170" s="137"/>
      <c r="WAZ170" s="137"/>
      <c r="WBA170" s="137"/>
      <c r="WBB170" s="137"/>
      <c r="WBC170" s="137"/>
      <c r="WBD170" s="137"/>
      <c r="WBE170" s="137"/>
      <c r="WBF170" s="137"/>
      <c r="WBG170" s="137"/>
      <c r="WBH170" s="137"/>
      <c r="WBI170" s="137"/>
      <c r="WBJ170" s="137"/>
      <c r="WBK170" s="137"/>
      <c r="WBL170" s="137"/>
      <c r="WBM170" s="137"/>
      <c r="WBN170" s="137"/>
      <c r="WBO170" s="137"/>
      <c r="WBP170" s="137"/>
      <c r="WBQ170" s="137"/>
      <c r="WBR170" s="137"/>
      <c r="WBS170" s="137"/>
      <c r="WBT170" s="137"/>
      <c r="WBU170" s="137"/>
      <c r="WBV170" s="137"/>
      <c r="WBW170" s="137"/>
      <c r="WBX170" s="137"/>
      <c r="WBY170" s="137"/>
      <c r="WBZ170" s="137"/>
      <c r="WCA170" s="137"/>
      <c r="WCB170" s="137"/>
      <c r="WCC170" s="137"/>
      <c r="WCD170" s="137"/>
      <c r="WCE170" s="137"/>
      <c r="WCF170" s="137"/>
      <c r="WCG170" s="137"/>
      <c r="WCH170" s="137"/>
      <c r="WCI170" s="137"/>
      <c r="WCJ170" s="137"/>
      <c r="WCK170" s="137"/>
      <c r="WCL170" s="137"/>
      <c r="WCM170" s="137"/>
      <c r="WCN170" s="137"/>
      <c r="WCO170" s="137"/>
      <c r="WCP170" s="137"/>
      <c r="WCQ170" s="137"/>
      <c r="WCR170" s="137"/>
      <c r="WCS170" s="137"/>
      <c r="WCT170" s="137"/>
      <c r="WCU170" s="137"/>
      <c r="WCV170" s="137"/>
      <c r="WCW170" s="137"/>
      <c r="WCX170" s="137"/>
      <c r="WCY170" s="137"/>
      <c r="WCZ170" s="137"/>
      <c r="WDA170" s="137"/>
      <c r="WDB170" s="137"/>
      <c r="WDC170" s="137"/>
      <c r="WDD170" s="137"/>
      <c r="WDE170" s="137"/>
      <c r="WDF170" s="137"/>
      <c r="WDG170" s="137"/>
      <c r="WDH170" s="137"/>
      <c r="WDI170" s="137"/>
      <c r="WDJ170" s="137"/>
      <c r="WDK170" s="137"/>
      <c r="WDL170" s="137"/>
      <c r="WDM170" s="137"/>
      <c r="WDN170" s="137"/>
      <c r="WDO170" s="137"/>
      <c r="WDP170" s="137"/>
      <c r="WDQ170" s="137"/>
      <c r="WDR170" s="137"/>
      <c r="WDS170" s="137"/>
      <c r="WDT170" s="137"/>
      <c r="WDU170" s="137"/>
      <c r="WDV170" s="137"/>
      <c r="WDW170" s="137"/>
      <c r="WDX170" s="137"/>
      <c r="WDY170" s="137"/>
      <c r="WDZ170" s="137"/>
      <c r="WEA170" s="137"/>
      <c r="WEB170" s="137"/>
      <c r="WEC170" s="137"/>
      <c r="WED170" s="137"/>
      <c r="WEE170" s="137"/>
      <c r="WEF170" s="137"/>
      <c r="WEG170" s="137"/>
      <c r="WEH170" s="137"/>
      <c r="WEI170" s="137"/>
      <c r="WEJ170" s="137"/>
      <c r="WEK170" s="137"/>
      <c r="WEL170" s="137"/>
      <c r="WEM170" s="137"/>
      <c r="WEN170" s="137"/>
      <c r="WEO170" s="137"/>
      <c r="WEP170" s="137"/>
      <c r="WEQ170" s="137"/>
      <c r="WER170" s="137"/>
      <c r="WES170" s="137"/>
      <c r="WET170" s="137"/>
      <c r="WEU170" s="137"/>
      <c r="WEV170" s="137"/>
      <c r="WEW170" s="137"/>
      <c r="WEX170" s="137"/>
      <c r="WEY170" s="137"/>
      <c r="WEZ170" s="137"/>
      <c r="WFA170" s="137"/>
      <c r="WFB170" s="137"/>
      <c r="WFC170" s="137"/>
      <c r="WFD170" s="137"/>
      <c r="WFE170" s="137"/>
      <c r="WFF170" s="137"/>
      <c r="WFG170" s="137"/>
      <c r="WFH170" s="137"/>
      <c r="WFI170" s="137"/>
      <c r="WFJ170" s="137"/>
      <c r="WFK170" s="137"/>
      <c r="WFL170" s="137"/>
      <c r="WFM170" s="137"/>
      <c r="WFN170" s="137"/>
      <c r="WFO170" s="137"/>
      <c r="WFP170" s="137"/>
      <c r="WFQ170" s="137"/>
      <c r="WFR170" s="137"/>
      <c r="WFS170" s="137"/>
      <c r="WFT170" s="137"/>
      <c r="WFU170" s="137"/>
      <c r="WFV170" s="137"/>
      <c r="WFW170" s="137"/>
      <c r="WFX170" s="137"/>
      <c r="WFY170" s="137"/>
      <c r="WFZ170" s="137"/>
      <c r="WGA170" s="137"/>
      <c r="WGB170" s="137"/>
      <c r="WGC170" s="137"/>
      <c r="WGD170" s="137"/>
      <c r="WGE170" s="137"/>
      <c r="WGF170" s="137"/>
      <c r="WGG170" s="137"/>
      <c r="WGH170" s="137"/>
      <c r="WGI170" s="137"/>
      <c r="WGJ170" s="137"/>
      <c r="WGK170" s="137"/>
      <c r="WGL170" s="137"/>
      <c r="WGM170" s="137"/>
      <c r="WGN170" s="137"/>
      <c r="WGO170" s="137"/>
      <c r="WGP170" s="137"/>
      <c r="WGQ170" s="137"/>
      <c r="WGR170" s="137"/>
      <c r="WGS170" s="137"/>
      <c r="WGT170" s="137"/>
      <c r="WGU170" s="137"/>
      <c r="WGV170" s="137"/>
      <c r="WGW170" s="137"/>
      <c r="WGX170" s="137"/>
      <c r="WGY170" s="137"/>
      <c r="WGZ170" s="137"/>
      <c r="WHA170" s="137"/>
      <c r="WHB170" s="137"/>
      <c r="WHC170" s="137"/>
      <c r="WHD170" s="137"/>
      <c r="WHE170" s="137"/>
      <c r="WHF170" s="137"/>
      <c r="WHG170" s="137"/>
      <c r="WHH170" s="137"/>
      <c r="WHI170" s="137"/>
      <c r="WHJ170" s="137"/>
      <c r="WHK170" s="137"/>
      <c r="WHL170" s="137"/>
      <c r="WHM170" s="137"/>
      <c r="WHN170" s="137"/>
      <c r="WHO170" s="137"/>
      <c r="WHP170" s="137"/>
      <c r="WHQ170" s="137"/>
      <c r="WHR170" s="137"/>
      <c r="WHS170" s="137"/>
      <c r="WHT170" s="137"/>
      <c r="WHU170" s="137"/>
      <c r="WHV170" s="137"/>
      <c r="WHW170" s="137"/>
      <c r="WHX170" s="137"/>
      <c r="WHY170" s="137"/>
      <c r="WHZ170" s="137"/>
      <c r="WIA170" s="137"/>
      <c r="WIB170" s="137"/>
      <c r="WIC170" s="137"/>
      <c r="WID170" s="137"/>
      <c r="WIE170" s="137"/>
      <c r="WIF170" s="137"/>
      <c r="WIG170" s="137"/>
      <c r="WIH170" s="137"/>
      <c r="WII170" s="137"/>
      <c r="WIJ170" s="137"/>
      <c r="WIK170" s="137"/>
      <c r="WIL170" s="137"/>
      <c r="WIM170" s="137"/>
      <c r="WIN170" s="137"/>
      <c r="WIO170" s="137"/>
      <c r="WIP170" s="137"/>
      <c r="WIQ170" s="137"/>
      <c r="WIR170" s="137"/>
      <c r="WIS170" s="137"/>
      <c r="WIT170" s="137"/>
      <c r="WIU170" s="137"/>
      <c r="WIV170" s="137"/>
      <c r="WIW170" s="137"/>
      <c r="WIX170" s="137"/>
      <c r="WIY170" s="137"/>
      <c r="WIZ170" s="137"/>
      <c r="WJA170" s="137"/>
      <c r="WJB170" s="137"/>
      <c r="WJC170" s="137"/>
      <c r="WJD170" s="137"/>
      <c r="WJE170" s="137"/>
      <c r="WJF170" s="137"/>
      <c r="WJG170" s="137"/>
      <c r="WJH170" s="137"/>
      <c r="WJI170" s="137"/>
      <c r="WJJ170" s="137"/>
      <c r="WJK170" s="137"/>
      <c r="WJL170" s="137"/>
      <c r="WJM170" s="137"/>
      <c r="WJN170" s="137"/>
      <c r="WJO170" s="137"/>
      <c r="WJP170" s="137"/>
      <c r="WJQ170" s="137"/>
      <c r="WJR170" s="137"/>
      <c r="WJS170" s="137"/>
      <c r="WJT170" s="137"/>
      <c r="WJU170" s="137"/>
      <c r="WJV170" s="137"/>
      <c r="WJW170" s="137"/>
      <c r="WJX170" s="137"/>
      <c r="WJY170" s="137"/>
      <c r="WJZ170" s="137"/>
      <c r="WKA170" s="137"/>
      <c r="WKB170" s="137"/>
      <c r="WKC170" s="137"/>
      <c r="WKD170" s="137"/>
      <c r="WKE170" s="137"/>
      <c r="WKF170" s="137"/>
      <c r="WKG170" s="137"/>
      <c r="WKH170" s="137"/>
      <c r="WKI170" s="137"/>
      <c r="WKJ170" s="137"/>
      <c r="WKK170" s="137"/>
      <c r="WKL170" s="137"/>
      <c r="WKM170" s="137"/>
      <c r="WKN170" s="137"/>
      <c r="WKO170" s="137"/>
      <c r="WKP170" s="137"/>
      <c r="WKQ170" s="137"/>
      <c r="WKR170" s="137"/>
      <c r="WKS170" s="137"/>
      <c r="WKT170" s="137"/>
      <c r="WKU170" s="137"/>
      <c r="WKV170" s="137"/>
      <c r="WKW170" s="137"/>
      <c r="WKX170" s="137"/>
      <c r="WKY170" s="137"/>
      <c r="WKZ170" s="137"/>
      <c r="WLA170" s="137"/>
      <c r="WLB170" s="137"/>
      <c r="WLC170" s="137"/>
      <c r="WLD170" s="137"/>
      <c r="WLE170" s="137"/>
      <c r="WLF170" s="137"/>
      <c r="WLG170" s="137"/>
      <c r="WLH170" s="137"/>
      <c r="WLI170" s="137"/>
      <c r="WLJ170" s="137"/>
      <c r="WLK170" s="137"/>
      <c r="WLL170" s="137"/>
      <c r="WLM170" s="137"/>
      <c r="WLN170" s="137"/>
      <c r="WLO170" s="137"/>
      <c r="WLP170" s="137"/>
      <c r="WLQ170" s="137"/>
      <c r="WLR170" s="137"/>
      <c r="WLS170" s="137"/>
      <c r="WLT170" s="137"/>
      <c r="WLU170" s="137"/>
      <c r="WLV170" s="137"/>
      <c r="WLW170" s="137"/>
      <c r="WLX170" s="137"/>
      <c r="WLY170" s="137"/>
      <c r="WLZ170" s="137"/>
      <c r="WMA170" s="137"/>
      <c r="WMB170" s="137"/>
      <c r="WMC170" s="137"/>
      <c r="WMD170" s="137"/>
      <c r="WME170" s="137"/>
      <c r="WMF170" s="137"/>
      <c r="WMG170" s="137"/>
      <c r="WMH170" s="137"/>
      <c r="WMI170" s="137"/>
      <c r="WMJ170" s="137"/>
      <c r="WMK170" s="137"/>
      <c r="WML170" s="137"/>
      <c r="WMM170" s="137"/>
      <c r="WMN170" s="137"/>
      <c r="WMO170" s="137"/>
      <c r="WMP170" s="137"/>
      <c r="WMQ170" s="137"/>
      <c r="WMR170" s="137"/>
      <c r="WMS170" s="137"/>
      <c r="WMT170" s="137"/>
      <c r="WMU170" s="137"/>
      <c r="WMV170" s="137"/>
      <c r="WMW170" s="137"/>
      <c r="WMX170" s="137"/>
      <c r="WMY170" s="137"/>
      <c r="WMZ170" s="137"/>
      <c r="WNA170" s="137"/>
      <c r="WNB170" s="137"/>
      <c r="WNC170" s="137"/>
      <c r="WND170" s="137"/>
      <c r="WNE170" s="137"/>
      <c r="WNF170" s="137"/>
      <c r="WNG170" s="137"/>
      <c r="WNH170" s="137"/>
      <c r="WNI170" s="137"/>
      <c r="WNJ170" s="137"/>
      <c r="WNK170" s="137"/>
      <c r="WNL170" s="137"/>
      <c r="WNM170" s="137"/>
      <c r="WNN170" s="137"/>
      <c r="WNO170" s="137"/>
      <c r="WNP170" s="137"/>
      <c r="WNQ170" s="137"/>
      <c r="WNR170" s="137"/>
      <c r="WNS170" s="137"/>
      <c r="WNT170" s="137"/>
      <c r="WNU170" s="137"/>
      <c r="WNV170" s="137"/>
      <c r="WNW170" s="137"/>
      <c r="WNX170" s="137"/>
      <c r="WNY170" s="137"/>
      <c r="WNZ170" s="137"/>
      <c r="WOA170" s="137"/>
      <c r="WOB170" s="137"/>
      <c r="WOC170" s="137"/>
      <c r="WOD170" s="137"/>
      <c r="WOE170" s="137"/>
      <c r="WOF170" s="137"/>
      <c r="WOG170" s="137"/>
      <c r="WOH170" s="137"/>
      <c r="WOI170" s="137"/>
      <c r="WOJ170" s="137"/>
      <c r="WOK170" s="137"/>
      <c r="WOL170" s="137"/>
      <c r="WOM170" s="137"/>
      <c r="WON170" s="137"/>
      <c r="WOO170" s="137"/>
      <c r="WOP170" s="137"/>
      <c r="WOQ170" s="137"/>
      <c r="WOR170" s="137"/>
      <c r="WOS170" s="137"/>
      <c r="WOT170" s="137"/>
      <c r="WOU170" s="137"/>
      <c r="WOV170" s="137"/>
      <c r="WOW170" s="137"/>
      <c r="WOX170" s="137"/>
      <c r="WOY170" s="137"/>
      <c r="WOZ170" s="137"/>
      <c r="WPA170" s="137"/>
      <c r="WPB170" s="137"/>
      <c r="WPC170" s="137"/>
      <c r="WPD170" s="137"/>
      <c r="WPE170" s="137"/>
      <c r="WPF170" s="137"/>
      <c r="WPG170" s="137"/>
      <c r="WPH170" s="137"/>
      <c r="WPI170" s="137"/>
      <c r="WPJ170" s="137"/>
      <c r="WPK170" s="137"/>
      <c r="WPL170" s="137"/>
      <c r="WPM170" s="137"/>
      <c r="WPN170" s="137"/>
      <c r="WPO170" s="137"/>
      <c r="WPP170" s="137"/>
      <c r="WPQ170" s="137"/>
      <c r="WPR170" s="137"/>
      <c r="WPS170" s="137"/>
      <c r="WPT170" s="137"/>
      <c r="WPU170" s="137"/>
      <c r="WPV170" s="137"/>
      <c r="WPW170" s="137"/>
      <c r="WPX170" s="137"/>
      <c r="WPY170" s="137"/>
      <c r="WPZ170" s="137"/>
      <c r="WQA170" s="137"/>
      <c r="WQB170" s="137"/>
      <c r="WQC170" s="137"/>
      <c r="WQD170" s="137"/>
      <c r="WQE170" s="137"/>
      <c r="WQF170" s="137"/>
      <c r="WQG170" s="137"/>
      <c r="WQH170" s="137"/>
      <c r="WQI170" s="137"/>
      <c r="WQJ170" s="137"/>
      <c r="WQK170" s="137"/>
      <c r="WQL170" s="137"/>
      <c r="WQM170" s="137"/>
      <c r="WQN170" s="137"/>
      <c r="WQO170" s="137"/>
      <c r="WQP170" s="137"/>
      <c r="WQQ170" s="137"/>
      <c r="WQR170" s="137"/>
      <c r="WQS170" s="137"/>
      <c r="WQT170" s="137"/>
      <c r="WQU170" s="137"/>
      <c r="WQV170" s="137"/>
      <c r="WQW170" s="137"/>
      <c r="WQX170" s="137"/>
      <c r="WQY170" s="137"/>
      <c r="WQZ170" s="137"/>
      <c r="WRA170" s="137"/>
      <c r="WRB170" s="137"/>
      <c r="WRC170" s="137"/>
      <c r="WRD170" s="137"/>
      <c r="WRE170" s="137"/>
      <c r="WRF170" s="137"/>
      <c r="WRG170" s="137"/>
      <c r="WRH170" s="137"/>
      <c r="WRI170" s="137"/>
      <c r="WRJ170" s="137"/>
      <c r="WRK170" s="137"/>
      <c r="WRL170" s="137"/>
      <c r="WRM170" s="137"/>
      <c r="WRN170" s="137"/>
      <c r="WRO170" s="137"/>
      <c r="WRP170" s="137"/>
      <c r="WRQ170" s="137"/>
      <c r="WRR170" s="137"/>
      <c r="WRS170" s="137"/>
      <c r="WRT170" s="137"/>
      <c r="WRU170" s="137"/>
      <c r="WRV170" s="137"/>
      <c r="WRW170" s="137"/>
      <c r="WRX170" s="137"/>
      <c r="WRY170" s="137"/>
      <c r="WRZ170" s="137"/>
      <c r="WSA170" s="137"/>
      <c r="WSB170" s="137"/>
      <c r="WSC170" s="137"/>
      <c r="WSD170" s="137"/>
      <c r="WSE170" s="137"/>
      <c r="WSF170" s="137"/>
      <c r="WSG170" s="137"/>
      <c r="WSH170" s="137"/>
      <c r="WSI170" s="137"/>
      <c r="WSJ170" s="137"/>
      <c r="WSK170" s="137"/>
      <c r="WSL170" s="137"/>
      <c r="WSM170" s="137"/>
      <c r="WSN170" s="137"/>
      <c r="WSO170" s="137"/>
      <c r="WSP170" s="137"/>
      <c r="WSQ170" s="137"/>
      <c r="WSR170" s="137"/>
      <c r="WSS170" s="137"/>
      <c r="WST170" s="137"/>
      <c r="WSU170" s="137"/>
      <c r="WSV170" s="137"/>
      <c r="WSW170" s="137"/>
      <c r="WSX170" s="137"/>
      <c r="WSY170" s="137"/>
      <c r="WSZ170" s="137"/>
      <c r="WTA170" s="137"/>
      <c r="WTB170" s="137"/>
      <c r="WTC170" s="137"/>
      <c r="WTD170" s="137"/>
      <c r="WTE170" s="137"/>
      <c r="WTF170" s="137"/>
      <c r="WTG170" s="137"/>
      <c r="WTH170" s="137"/>
      <c r="WTI170" s="137"/>
      <c r="WTJ170" s="137"/>
      <c r="WTK170" s="137"/>
      <c r="WTL170" s="137"/>
      <c r="WTM170" s="137"/>
      <c r="WTN170" s="137"/>
      <c r="WTO170" s="137"/>
      <c r="WTP170" s="137"/>
      <c r="WTQ170" s="137"/>
      <c r="WTR170" s="137"/>
      <c r="WTS170" s="137"/>
      <c r="WTT170" s="137"/>
      <c r="WTU170" s="137"/>
      <c r="WTV170" s="137"/>
      <c r="WTW170" s="137"/>
      <c r="WTX170" s="137"/>
      <c r="WTY170" s="137"/>
      <c r="WTZ170" s="137"/>
      <c r="WUA170" s="137"/>
      <c r="WUB170" s="137"/>
      <c r="WUC170" s="137"/>
      <c r="WUD170" s="137"/>
      <c r="WUE170" s="137"/>
      <c r="WUF170" s="137"/>
      <c r="WUG170" s="137"/>
      <c r="WUH170" s="137"/>
      <c r="WUI170" s="137"/>
      <c r="WUJ170" s="137"/>
      <c r="WUK170" s="137"/>
      <c r="WUL170" s="137"/>
      <c r="WUM170" s="137"/>
      <c r="WUN170" s="137"/>
      <c r="WUO170" s="137"/>
      <c r="WUP170" s="137"/>
      <c r="WUQ170" s="137"/>
      <c r="WUR170" s="137"/>
      <c r="WUS170" s="137"/>
      <c r="WUT170" s="137"/>
      <c r="WUU170" s="137"/>
      <c r="WUV170" s="137"/>
      <c r="WUW170" s="137"/>
      <c r="WUX170" s="137"/>
      <c r="WUY170" s="137"/>
      <c r="WUZ170" s="137"/>
      <c r="WVA170" s="137"/>
      <c r="WVB170" s="137"/>
      <c r="WVC170" s="137"/>
      <c r="WVD170" s="137"/>
      <c r="WVE170" s="137"/>
      <c r="WVF170" s="137"/>
      <c r="WVG170" s="137"/>
      <c r="WVH170" s="137"/>
      <c r="WVI170" s="137"/>
      <c r="WVJ170" s="137"/>
      <c r="WVK170" s="137"/>
      <c r="WVL170" s="137"/>
      <c r="WVM170" s="137"/>
      <c r="WVN170" s="137"/>
      <c r="WVO170" s="137"/>
      <c r="WVP170" s="137"/>
      <c r="WVQ170" s="137"/>
      <c r="WVR170" s="137"/>
      <c r="WVS170" s="137"/>
      <c r="WVT170" s="137"/>
      <c r="WVU170" s="137"/>
      <c r="WVV170" s="137"/>
      <c r="WVW170" s="137"/>
      <c r="WVX170" s="137"/>
      <c r="WVY170" s="137"/>
      <c r="WVZ170" s="137"/>
      <c r="WWA170" s="137"/>
      <c r="WWB170" s="137"/>
      <c r="WWC170" s="137"/>
      <c r="WWD170" s="137"/>
      <c r="WWE170" s="137"/>
      <c r="WWF170" s="137"/>
      <c r="WWG170" s="137"/>
      <c r="WWH170" s="137"/>
      <c r="WWI170" s="137"/>
      <c r="WWJ170" s="137"/>
      <c r="WWK170" s="137"/>
      <c r="WWL170" s="137"/>
      <c r="WWM170" s="137"/>
      <c r="WWN170" s="137"/>
      <c r="WWO170" s="137"/>
      <c r="WWP170" s="137"/>
      <c r="WWQ170" s="137"/>
      <c r="WWR170" s="137"/>
      <c r="WWS170" s="137"/>
      <c r="WWT170" s="137"/>
      <c r="WWU170" s="137"/>
      <c r="WWV170" s="137"/>
      <c r="WWW170" s="137"/>
      <c r="WWX170" s="137"/>
      <c r="WWY170" s="137"/>
      <c r="WWZ170" s="137"/>
      <c r="WXA170" s="137"/>
      <c r="WXB170" s="137"/>
      <c r="WXC170" s="137"/>
      <c r="WXD170" s="137"/>
      <c r="WXE170" s="137"/>
      <c r="WXF170" s="137"/>
      <c r="WXG170" s="137"/>
      <c r="WXH170" s="137"/>
      <c r="WXI170" s="137"/>
      <c r="WXJ170" s="137"/>
      <c r="WXK170" s="137"/>
      <c r="WXL170" s="137"/>
      <c r="WXM170" s="137"/>
      <c r="WXN170" s="137"/>
      <c r="WXO170" s="137"/>
      <c r="WXP170" s="137"/>
      <c r="WXQ170" s="137"/>
      <c r="WXR170" s="137"/>
      <c r="WXS170" s="137"/>
      <c r="WXT170" s="137"/>
      <c r="WXU170" s="137"/>
      <c r="WXV170" s="137"/>
      <c r="WXW170" s="137"/>
      <c r="WXX170" s="137"/>
      <c r="WXY170" s="137"/>
      <c r="WXZ170" s="137"/>
      <c r="WYA170" s="137"/>
      <c r="WYB170" s="137"/>
      <c r="WYC170" s="137"/>
      <c r="WYD170" s="137"/>
      <c r="WYE170" s="137"/>
      <c r="WYF170" s="137"/>
      <c r="WYG170" s="137"/>
      <c r="WYH170" s="137"/>
      <c r="WYI170" s="137"/>
      <c r="WYJ170" s="137"/>
      <c r="WYK170" s="137"/>
      <c r="WYL170" s="137"/>
      <c r="WYM170" s="137"/>
      <c r="WYN170" s="137"/>
      <c r="WYO170" s="137"/>
      <c r="WYP170" s="137"/>
      <c r="WYQ170" s="137"/>
      <c r="WYR170" s="137"/>
      <c r="WYS170" s="137"/>
      <c r="WYT170" s="137"/>
      <c r="WYU170" s="137"/>
      <c r="WYV170" s="137"/>
      <c r="WYW170" s="137"/>
      <c r="WYX170" s="137"/>
      <c r="WYY170" s="137"/>
      <c r="WYZ170" s="137"/>
      <c r="WZA170" s="137"/>
      <c r="WZB170" s="137"/>
      <c r="WZC170" s="137"/>
      <c r="WZD170" s="137"/>
      <c r="WZE170" s="137"/>
      <c r="WZF170" s="137"/>
      <c r="WZG170" s="137"/>
      <c r="WZH170" s="137"/>
      <c r="WZI170" s="137"/>
      <c r="WZJ170" s="137"/>
      <c r="WZK170" s="137"/>
      <c r="WZL170" s="137"/>
      <c r="WZM170" s="137"/>
      <c r="WZN170" s="137"/>
      <c r="WZO170" s="137"/>
      <c r="WZP170" s="137"/>
      <c r="WZQ170" s="137"/>
      <c r="WZR170" s="137"/>
      <c r="WZS170" s="137"/>
      <c r="WZT170" s="137"/>
      <c r="WZU170" s="137"/>
      <c r="WZV170" s="137"/>
      <c r="WZW170" s="137"/>
      <c r="WZX170" s="137"/>
      <c r="WZY170" s="137"/>
      <c r="WZZ170" s="137"/>
      <c r="XAA170" s="137"/>
      <c r="XAB170" s="137"/>
      <c r="XAC170" s="137"/>
      <c r="XAD170" s="137"/>
      <c r="XAE170" s="137"/>
      <c r="XAF170" s="137"/>
      <c r="XAG170" s="137"/>
      <c r="XAH170" s="137"/>
      <c r="XAI170" s="137"/>
      <c r="XAJ170" s="137"/>
      <c r="XAK170" s="137"/>
      <c r="XAL170" s="137"/>
      <c r="XAM170" s="137"/>
      <c r="XAN170" s="137"/>
      <c r="XAO170" s="137"/>
      <c r="XAP170" s="137"/>
      <c r="XAQ170" s="137"/>
      <c r="XAR170" s="137"/>
      <c r="XAS170" s="137"/>
      <c r="XAT170" s="137"/>
      <c r="XAU170" s="137"/>
      <c r="XAV170" s="137"/>
      <c r="XAW170" s="137"/>
      <c r="XAX170" s="137"/>
      <c r="XAY170" s="137"/>
      <c r="XAZ170" s="137"/>
      <c r="XBA170" s="137"/>
      <c r="XBB170" s="137"/>
      <c r="XBC170" s="137"/>
      <c r="XBD170" s="137"/>
      <c r="XBE170" s="137"/>
      <c r="XBF170" s="137"/>
      <c r="XBG170" s="137"/>
      <c r="XBH170" s="137"/>
      <c r="XBI170" s="137"/>
      <c r="XBJ170" s="137"/>
      <c r="XBK170" s="137"/>
      <c r="XBL170" s="137"/>
      <c r="XBM170" s="137"/>
      <c r="XBN170" s="137"/>
      <c r="XBO170" s="137"/>
      <c r="XBP170" s="137"/>
      <c r="XBQ170" s="137"/>
      <c r="XBR170" s="137"/>
      <c r="XBS170" s="137"/>
      <c r="XBT170" s="137"/>
      <c r="XBU170" s="137"/>
      <c r="XBV170" s="137"/>
      <c r="XBW170" s="137"/>
      <c r="XBX170" s="137"/>
      <c r="XBY170" s="137"/>
      <c r="XBZ170" s="137"/>
      <c r="XCA170" s="137"/>
      <c r="XCB170" s="137"/>
      <c r="XCC170" s="137"/>
      <c r="XCD170" s="137"/>
      <c r="XCE170" s="137"/>
      <c r="XCF170" s="137"/>
      <c r="XCG170" s="137"/>
      <c r="XCH170" s="137"/>
      <c r="XCI170" s="137"/>
      <c r="XCJ170" s="137"/>
      <c r="XCK170" s="137"/>
      <c r="XCL170" s="137"/>
      <c r="XCM170" s="137"/>
      <c r="XCN170" s="137"/>
      <c r="XCO170" s="137"/>
      <c r="XCP170" s="137"/>
      <c r="XCQ170" s="137"/>
      <c r="XCR170" s="137"/>
      <c r="XCS170" s="137"/>
      <c r="XCT170" s="137"/>
      <c r="XCU170" s="137"/>
      <c r="XCV170" s="137"/>
      <c r="XCW170" s="137"/>
      <c r="XCX170" s="137"/>
      <c r="XCY170" s="137"/>
      <c r="XCZ170" s="137"/>
      <c r="XDA170" s="137"/>
      <c r="XDB170" s="137"/>
      <c r="XDC170" s="137"/>
      <c r="XDD170" s="137"/>
      <c r="XDE170" s="137"/>
      <c r="XDF170" s="137"/>
      <c r="XDG170" s="137"/>
      <c r="XDH170" s="137"/>
      <c r="XDI170" s="137"/>
      <c r="XDJ170" s="137"/>
      <c r="XDK170" s="137"/>
      <c r="XDL170" s="137"/>
      <c r="XDM170" s="137"/>
      <c r="XDN170" s="137"/>
      <c r="XDO170" s="137"/>
      <c r="XDP170" s="137"/>
      <c r="XDQ170" s="137"/>
      <c r="XDR170" s="137"/>
      <c r="XDS170" s="137"/>
      <c r="XDT170" s="137"/>
      <c r="XDU170" s="137"/>
      <c r="XDV170" s="137"/>
      <c r="XDW170" s="137"/>
      <c r="XDX170" s="137"/>
      <c r="XDY170" s="137"/>
      <c r="XDZ170" s="137"/>
      <c r="XEA170" s="137"/>
      <c r="XEB170" s="137"/>
      <c r="XEC170" s="137"/>
      <c r="XED170" s="137"/>
      <c r="XEE170" s="137"/>
      <c r="XEF170" s="137"/>
      <c r="XEG170" s="137"/>
      <c r="XEH170" s="137"/>
      <c r="XEI170" s="137"/>
      <c r="XEJ170" s="137"/>
      <c r="XEK170" s="137"/>
      <c r="XEL170" s="137"/>
      <c r="XEM170" s="137"/>
      <c r="XEN170" s="137"/>
      <c r="XEO170" s="137"/>
      <c r="XEP170" s="137"/>
      <c r="XEQ170" s="137"/>
      <c r="XER170" s="137"/>
      <c r="XES170" s="137"/>
      <c r="XET170" s="137"/>
      <c r="XEU170" s="137"/>
      <c r="XEV170" s="137"/>
      <c r="XEW170" s="137"/>
      <c r="XEX170" s="137"/>
      <c r="XEY170" s="137"/>
      <c r="XEZ170" s="137"/>
      <c r="XFA170" s="137"/>
      <c r="XFB170" s="137"/>
      <c r="XFC170" s="137"/>
    </row>
    <row ht="15" r="171">
      <c r="A171" s="76">
        <v>169</v>
      </c>
      <c r="B171" s="60" t="s">
        <v>1234</v>
      </c>
      <c r="C171" s="9" t="s">
        <v>188</v>
      </c>
      <c r="D171" s="16" t="s">
        <v>78</v>
      </c>
      <c r="E171" s="9" t="s">
        <v>44</v>
      </c>
      <c r="F171" s="167">
        <v>542236</v>
      </c>
      <c r="G171" s="77" t="s">
        <v>885</v>
      </c>
      <c r="H171" s="124">
        <v>2</v>
      </c>
      <c r="I171" s="124">
        <v>20</v>
      </c>
      <c r="J171" s="124">
        <v>60</v>
      </c>
      <c r="K171" s="124">
        <v>48</v>
      </c>
      <c r="L171" s="124">
        <v>612</v>
      </c>
      <c r="M171" s="124"/>
      <c r="N171" s="124"/>
      <c r="O171" s="124"/>
      <c r="P171" s="124"/>
      <c r="Q171" s="124"/>
      <c r="R171" s="77" t="s">
        <v>1631</v>
      </c>
      <c r="S171" s="77" t="s">
        <v>1643</v>
      </c>
      <c r="T171" s="84"/>
      <c r="U171" s="144" t="s">
        <v>1830</v>
      </c>
      <c r="V171" s="141"/>
      <c r="W171" s="137"/>
      <c r="X171" s="137"/>
      <c r="Y171" s="137"/>
      <c r="Z171" s="137"/>
      <c r="AA171" s="137"/>
      <c r="AB171" s="137"/>
      <c r="AC171" s="137"/>
      <c r="AD171" s="137"/>
      <c r="AE171" s="137"/>
      <c r="AF171" s="137"/>
      <c r="AG171" s="137"/>
      <c r="AH171" s="137"/>
      <c r="AI171" s="137"/>
      <c r="AJ171" s="137"/>
      <c r="AK171" s="137"/>
      <c r="AL171" s="137"/>
      <c r="AM171" s="137"/>
      <c r="AN171" s="137"/>
      <c r="AO171" s="137"/>
      <c r="AP171" s="137"/>
      <c r="AQ171" s="137"/>
      <c r="AR171" s="137"/>
      <c r="AS171" s="137"/>
      <c r="AT171" s="137"/>
      <c r="AU171" s="137"/>
      <c r="AV171" s="137"/>
      <c r="AW171" s="137"/>
      <c r="AX171" s="137"/>
      <c r="AY171" s="137"/>
      <c r="AZ171" s="137"/>
      <c r="BA171" s="137"/>
      <c r="BB171" s="137"/>
      <c r="BC171" s="137"/>
      <c r="BD171" s="137"/>
      <c r="BE171" s="137"/>
      <c r="BF171" s="137"/>
      <c r="BG171" s="137"/>
      <c r="BH171" s="137"/>
      <c r="BI171" s="137"/>
      <c r="BJ171" s="137"/>
      <c r="BK171" s="137"/>
      <c r="BL171" s="137"/>
      <c r="BM171" s="137"/>
      <c r="BN171" s="137"/>
      <c r="BO171" s="137"/>
      <c r="BP171" s="137"/>
      <c r="BQ171" s="137"/>
      <c r="BR171" s="137"/>
      <c r="BS171" s="137"/>
      <c r="BT171" s="137"/>
      <c r="BU171" s="137"/>
      <c r="BV171" s="137"/>
      <c r="BW171" s="137"/>
      <c r="BX171" s="137"/>
      <c r="BY171" s="137"/>
      <c r="BZ171" s="137"/>
      <c r="CA171" s="137"/>
      <c r="CB171" s="137"/>
      <c r="CC171" s="137"/>
      <c r="CD171" s="137"/>
      <c r="CE171" s="137"/>
      <c r="CF171" s="137"/>
      <c r="CG171" s="137"/>
      <c r="CH171" s="137"/>
      <c r="CI171" s="137"/>
      <c r="CJ171" s="137"/>
      <c r="CK171" s="137"/>
      <c r="CL171" s="137"/>
      <c r="CM171" s="137"/>
      <c r="CN171" s="137"/>
      <c r="CO171" s="137"/>
      <c r="CP171" s="137"/>
      <c r="CQ171" s="137"/>
      <c r="CR171" s="137"/>
      <c r="CS171" s="137"/>
      <c r="CT171" s="137"/>
      <c r="CU171" s="137"/>
      <c r="CV171" s="137"/>
      <c r="CW171" s="137"/>
      <c r="CX171" s="137"/>
      <c r="CY171" s="137"/>
      <c r="CZ171" s="137"/>
      <c r="DA171" s="137"/>
      <c r="DB171" s="137"/>
      <c r="DC171" s="137"/>
      <c r="DD171" s="137"/>
      <c r="DE171" s="137"/>
      <c r="DF171" s="137"/>
      <c r="DG171" s="137"/>
      <c r="DH171" s="137"/>
      <c r="DI171" s="137"/>
      <c r="DJ171" s="137"/>
      <c r="DK171" s="137"/>
      <c r="DL171" s="137"/>
      <c r="DM171" s="137"/>
      <c r="DN171" s="137"/>
      <c r="DO171" s="137"/>
      <c r="DP171" s="137"/>
      <c r="DQ171" s="137"/>
      <c r="DR171" s="137"/>
      <c r="DS171" s="137"/>
      <c r="DT171" s="137"/>
      <c r="DU171" s="137"/>
      <c r="DV171" s="137"/>
      <c r="DW171" s="137"/>
      <c r="DX171" s="137"/>
      <c r="DY171" s="137"/>
      <c r="DZ171" s="137"/>
      <c r="EA171" s="137"/>
      <c r="EB171" s="137"/>
      <c r="EC171" s="137"/>
      <c r="ED171" s="137"/>
      <c r="EE171" s="137"/>
      <c r="EF171" s="137"/>
      <c r="EG171" s="137"/>
      <c r="EH171" s="137"/>
      <c r="EI171" s="137"/>
      <c r="EJ171" s="137"/>
      <c r="EK171" s="137"/>
      <c r="EL171" s="137"/>
      <c r="EM171" s="137"/>
      <c r="EN171" s="137"/>
      <c r="EO171" s="137"/>
      <c r="EP171" s="137"/>
      <c r="EQ171" s="137"/>
      <c r="ER171" s="137"/>
      <c r="ES171" s="137"/>
      <c r="ET171" s="137"/>
      <c r="EU171" s="137"/>
      <c r="EV171" s="137"/>
      <c r="EW171" s="137"/>
      <c r="EX171" s="137"/>
      <c r="EY171" s="137"/>
      <c r="EZ171" s="137"/>
      <c r="FA171" s="137"/>
      <c r="FB171" s="137"/>
      <c r="FC171" s="137"/>
      <c r="FD171" s="137"/>
      <c r="FE171" s="137"/>
      <c r="FF171" s="137"/>
      <c r="FG171" s="137"/>
      <c r="FH171" s="137"/>
      <c r="FI171" s="137"/>
      <c r="FJ171" s="137"/>
      <c r="FK171" s="137"/>
      <c r="FL171" s="137"/>
      <c r="FM171" s="137"/>
      <c r="FN171" s="137"/>
      <c r="FO171" s="137"/>
      <c r="FP171" s="137"/>
      <c r="FQ171" s="137"/>
      <c r="FR171" s="137"/>
      <c r="FS171" s="137"/>
      <c r="FT171" s="137"/>
      <c r="FU171" s="137"/>
      <c r="FV171" s="137"/>
      <c r="FW171" s="137"/>
      <c r="FX171" s="137"/>
      <c r="FY171" s="137"/>
      <c r="FZ171" s="137"/>
      <c r="GA171" s="137"/>
      <c r="GB171" s="137"/>
      <c r="GC171" s="137"/>
      <c r="GD171" s="137"/>
      <c r="GE171" s="137"/>
      <c r="GF171" s="137"/>
      <c r="GG171" s="137"/>
      <c r="GH171" s="137"/>
      <c r="GI171" s="137"/>
      <c r="GJ171" s="137"/>
      <c r="GK171" s="137"/>
      <c r="GL171" s="137"/>
      <c r="GM171" s="137"/>
      <c r="GN171" s="137"/>
      <c r="GO171" s="137"/>
      <c r="GP171" s="137"/>
      <c r="GQ171" s="137"/>
      <c r="GR171" s="137"/>
      <c r="GS171" s="137"/>
      <c r="GT171" s="137"/>
      <c r="GU171" s="137"/>
      <c r="GV171" s="137"/>
      <c r="GW171" s="137"/>
      <c r="GX171" s="137"/>
      <c r="GY171" s="137"/>
      <c r="GZ171" s="137"/>
      <c r="HA171" s="137"/>
      <c r="HB171" s="137"/>
      <c r="HC171" s="137"/>
      <c r="HD171" s="137"/>
      <c r="HE171" s="137"/>
      <c r="HF171" s="137"/>
      <c r="HG171" s="137"/>
      <c r="HH171" s="137"/>
      <c r="HI171" s="137"/>
      <c r="HJ171" s="137"/>
      <c r="HK171" s="137"/>
      <c r="HL171" s="137"/>
      <c r="HM171" s="137"/>
      <c r="HN171" s="137"/>
      <c r="HO171" s="137"/>
      <c r="HP171" s="137"/>
      <c r="HQ171" s="137"/>
      <c r="HR171" s="137"/>
      <c r="HS171" s="137"/>
      <c r="HT171" s="137"/>
      <c r="HU171" s="137"/>
      <c r="HV171" s="137"/>
      <c r="HW171" s="137"/>
      <c r="HX171" s="137"/>
      <c r="HY171" s="137"/>
      <c r="HZ171" s="137"/>
      <c r="IA171" s="137"/>
      <c r="IB171" s="137"/>
      <c r="IC171" s="137"/>
      <c r="ID171" s="137"/>
      <c r="IE171" s="137"/>
      <c r="IF171" s="137"/>
      <c r="IG171" s="137"/>
      <c r="IH171" s="137"/>
      <c r="II171" s="137"/>
      <c r="IJ171" s="137"/>
      <c r="IK171" s="137"/>
      <c r="IL171" s="137"/>
      <c r="IM171" s="137"/>
      <c r="IN171" s="137"/>
      <c r="IO171" s="137"/>
      <c r="IP171" s="137"/>
      <c r="IQ171" s="137"/>
      <c r="IR171" s="137"/>
      <c r="IS171" s="137"/>
      <c r="IT171" s="137"/>
      <c r="IU171" s="137"/>
      <c r="IV171" s="137"/>
      <c r="IW171" s="137"/>
      <c r="IX171" s="137"/>
      <c r="IY171" s="137"/>
      <c r="IZ171" s="137"/>
      <c r="JA171" s="137"/>
      <c r="JB171" s="137"/>
      <c r="JC171" s="137"/>
      <c r="JD171" s="137"/>
      <c r="JE171" s="137"/>
      <c r="JF171" s="137"/>
      <c r="JG171" s="137"/>
      <c r="JH171" s="137"/>
      <c r="JI171" s="137"/>
      <c r="JJ171" s="137"/>
      <c r="JK171" s="137"/>
      <c r="JL171" s="137"/>
      <c r="JM171" s="137"/>
      <c r="JN171" s="137"/>
      <c r="JO171" s="137"/>
      <c r="JP171" s="137"/>
      <c r="JQ171" s="137"/>
      <c r="JR171" s="137"/>
      <c r="JS171" s="137"/>
      <c r="JT171" s="137"/>
      <c r="JU171" s="137"/>
      <c r="JV171" s="137"/>
      <c r="JW171" s="137"/>
      <c r="JX171" s="137"/>
      <c r="JY171" s="137"/>
      <c r="JZ171" s="137"/>
      <c r="KA171" s="137"/>
      <c r="KB171" s="137"/>
      <c r="KC171" s="137"/>
      <c r="KD171" s="137"/>
      <c r="KE171" s="137"/>
      <c r="KF171" s="137"/>
      <c r="KG171" s="137"/>
      <c r="KH171" s="137"/>
      <c r="KI171" s="137"/>
      <c r="KJ171" s="137"/>
      <c r="KK171" s="137"/>
      <c r="KL171" s="137"/>
      <c r="KM171" s="137"/>
      <c r="KN171" s="137"/>
      <c r="KO171" s="137"/>
      <c r="KP171" s="137"/>
      <c r="KQ171" s="137"/>
      <c r="KR171" s="137"/>
      <c r="KS171" s="137"/>
      <c r="KT171" s="137"/>
      <c r="KU171" s="137"/>
      <c r="KV171" s="137"/>
      <c r="KW171" s="137"/>
      <c r="KX171" s="137"/>
      <c r="KY171" s="137"/>
      <c r="KZ171" s="137"/>
      <c r="LA171" s="137"/>
      <c r="LB171" s="137"/>
      <c r="LC171" s="137"/>
      <c r="LD171" s="137"/>
      <c r="LE171" s="137"/>
      <c r="LF171" s="137"/>
      <c r="LG171" s="137"/>
      <c r="LH171" s="137"/>
      <c r="LI171" s="137"/>
      <c r="LJ171" s="137"/>
      <c r="LK171" s="137"/>
      <c r="LL171" s="137"/>
      <c r="LM171" s="137"/>
      <c r="LN171" s="137"/>
      <c r="LO171" s="137"/>
      <c r="LP171" s="137"/>
      <c r="LQ171" s="137"/>
      <c r="LR171" s="137"/>
      <c r="LS171" s="137"/>
      <c r="LT171" s="137"/>
      <c r="LU171" s="137"/>
      <c r="LV171" s="137"/>
      <c r="LW171" s="137"/>
      <c r="LX171" s="137"/>
      <c r="LY171" s="137"/>
      <c r="LZ171" s="137"/>
      <c r="MA171" s="137"/>
      <c r="MB171" s="137"/>
      <c r="MC171" s="137"/>
      <c r="MD171" s="137"/>
      <c r="ME171" s="137"/>
      <c r="MF171" s="137"/>
      <c r="MG171" s="137"/>
      <c r="MH171" s="137"/>
      <c r="MI171" s="137"/>
      <c r="MJ171" s="137"/>
      <c r="MK171" s="137"/>
      <c r="ML171" s="137"/>
      <c r="MM171" s="137"/>
      <c r="MN171" s="137"/>
      <c r="MO171" s="137"/>
      <c r="MP171" s="137"/>
      <c r="MQ171" s="137"/>
      <c r="MR171" s="137"/>
      <c r="MS171" s="137"/>
      <c r="MT171" s="137"/>
      <c r="MU171" s="137"/>
      <c r="MV171" s="137"/>
      <c r="MW171" s="137"/>
      <c r="MX171" s="137"/>
      <c r="MY171" s="137"/>
      <c r="MZ171" s="137"/>
      <c r="NA171" s="137"/>
      <c r="NB171" s="137"/>
      <c r="NC171" s="137"/>
      <c r="ND171" s="137"/>
      <c r="NE171" s="137"/>
      <c r="NF171" s="137"/>
      <c r="NG171" s="137"/>
      <c r="NH171" s="137"/>
      <c r="NI171" s="137"/>
      <c r="NJ171" s="137"/>
      <c r="NK171" s="137"/>
      <c r="NL171" s="137"/>
      <c r="NM171" s="137"/>
      <c r="NN171" s="137"/>
      <c r="NO171" s="137"/>
      <c r="NP171" s="137"/>
      <c r="NQ171" s="137"/>
      <c r="NR171" s="137"/>
      <c r="NS171" s="137"/>
      <c r="NT171" s="137"/>
      <c r="NU171" s="137"/>
      <c r="NV171" s="137"/>
      <c r="NW171" s="137"/>
      <c r="NX171" s="137"/>
      <c r="NY171" s="137"/>
      <c r="NZ171" s="137"/>
      <c r="OA171" s="137"/>
      <c r="OB171" s="137"/>
      <c r="OC171" s="137"/>
      <c r="OD171" s="137"/>
      <c r="OE171" s="137"/>
      <c r="OF171" s="137"/>
      <c r="OG171" s="137"/>
      <c r="OH171" s="137"/>
      <c r="OI171" s="137"/>
      <c r="OJ171" s="137"/>
      <c r="OK171" s="137"/>
      <c r="OL171" s="137"/>
      <c r="OM171" s="137"/>
      <c r="ON171" s="137"/>
      <c r="OO171" s="137"/>
      <c r="OP171" s="137"/>
      <c r="OQ171" s="137"/>
      <c r="OR171" s="137"/>
      <c r="OS171" s="137"/>
      <c r="OT171" s="137"/>
      <c r="OU171" s="137"/>
      <c r="OV171" s="137"/>
      <c r="OW171" s="137"/>
      <c r="OX171" s="137"/>
      <c r="OY171" s="137"/>
      <c r="OZ171" s="137"/>
      <c r="PA171" s="137"/>
      <c r="PB171" s="137"/>
      <c r="PC171" s="137"/>
      <c r="PD171" s="137"/>
      <c r="PE171" s="137"/>
      <c r="PF171" s="137"/>
      <c r="PG171" s="137"/>
      <c r="PH171" s="137"/>
      <c r="PI171" s="137"/>
      <c r="PJ171" s="137"/>
      <c r="PK171" s="137"/>
      <c r="PL171" s="137"/>
      <c r="PM171" s="137"/>
      <c r="PN171" s="137"/>
      <c r="PO171" s="137"/>
      <c r="PP171" s="137"/>
      <c r="PQ171" s="137"/>
      <c r="PR171" s="137"/>
      <c r="PS171" s="137"/>
      <c r="PT171" s="137"/>
      <c r="PU171" s="137"/>
      <c r="PV171" s="137"/>
      <c r="PW171" s="137"/>
      <c r="PX171" s="137"/>
      <c r="PY171" s="137"/>
      <c r="PZ171" s="137"/>
      <c r="QA171" s="137"/>
      <c r="QB171" s="137"/>
      <c r="QC171" s="137"/>
      <c r="QD171" s="137"/>
      <c r="QE171" s="137"/>
      <c r="QF171" s="137"/>
      <c r="QG171" s="137"/>
      <c r="QH171" s="137"/>
      <c r="QI171" s="137"/>
      <c r="QJ171" s="137"/>
      <c r="QK171" s="137"/>
      <c r="QL171" s="137"/>
      <c r="QM171" s="137"/>
      <c r="QN171" s="137"/>
      <c r="QO171" s="137"/>
      <c r="QP171" s="137"/>
      <c r="QQ171" s="137"/>
      <c r="QR171" s="137"/>
      <c r="QS171" s="137"/>
      <c r="QT171" s="137"/>
      <c r="QU171" s="137"/>
      <c r="QV171" s="137"/>
      <c r="QW171" s="137"/>
      <c r="QX171" s="137"/>
      <c r="QY171" s="137"/>
      <c r="QZ171" s="137"/>
      <c r="RA171" s="137"/>
      <c r="RB171" s="137"/>
      <c r="RC171" s="137"/>
      <c r="RD171" s="137"/>
      <c r="RE171" s="137"/>
      <c r="RF171" s="137"/>
      <c r="RG171" s="137"/>
      <c r="RH171" s="137"/>
      <c r="RI171" s="137"/>
      <c r="RJ171" s="137"/>
      <c r="RK171" s="137"/>
      <c r="RL171" s="137"/>
      <c r="RM171" s="137"/>
      <c r="RN171" s="137"/>
      <c r="RO171" s="137"/>
      <c r="RP171" s="137"/>
      <c r="RQ171" s="137"/>
      <c r="RR171" s="137"/>
      <c r="RS171" s="137"/>
      <c r="RT171" s="137"/>
      <c r="RU171" s="137"/>
      <c r="RV171" s="137"/>
      <c r="RW171" s="137"/>
      <c r="RX171" s="137"/>
      <c r="RY171" s="137"/>
      <c r="RZ171" s="137"/>
      <c r="SA171" s="137"/>
      <c r="SB171" s="137"/>
      <c r="SC171" s="137"/>
      <c r="SD171" s="137"/>
      <c r="SE171" s="137"/>
      <c r="SF171" s="137"/>
      <c r="SG171" s="137"/>
      <c r="SH171" s="137"/>
      <c r="SI171" s="137"/>
      <c r="SJ171" s="137"/>
      <c r="SK171" s="137"/>
      <c r="SL171" s="137"/>
      <c r="SM171" s="137"/>
      <c r="SN171" s="137"/>
      <c r="SO171" s="137"/>
      <c r="SP171" s="137"/>
      <c r="SQ171" s="137"/>
      <c r="SR171" s="137"/>
      <c r="SS171" s="137"/>
      <c r="ST171" s="137"/>
      <c r="SU171" s="137"/>
      <c r="SV171" s="137"/>
      <c r="SW171" s="137"/>
      <c r="SX171" s="137"/>
      <c r="SY171" s="137"/>
      <c r="SZ171" s="137"/>
      <c r="TA171" s="137"/>
      <c r="TB171" s="137"/>
      <c r="TC171" s="137"/>
      <c r="TD171" s="137"/>
      <c r="TE171" s="137"/>
      <c r="TF171" s="137"/>
      <c r="TG171" s="137"/>
      <c r="TH171" s="137"/>
      <c r="TI171" s="137"/>
      <c r="TJ171" s="137"/>
      <c r="TK171" s="137"/>
      <c r="TL171" s="137"/>
      <c r="TM171" s="137"/>
      <c r="TN171" s="137"/>
      <c r="TO171" s="137"/>
      <c r="TP171" s="137"/>
      <c r="TQ171" s="137"/>
      <c r="TR171" s="137"/>
      <c r="TS171" s="137"/>
      <c r="TT171" s="137"/>
      <c r="TU171" s="137"/>
      <c r="TV171" s="137"/>
      <c r="TW171" s="137"/>
      <c r="TX171" s="137"/>
      <c r="TY171" s="137"/>
      <c r="TZ171" s="137"/>
      <c r="UA171" s="137"/>
      <c r="UB171" s="137"/>
      <c r="UC171" s="137"/>
      <c r="UD171" s="137"/>
      <c r="UE171" s="137"/>
      <c r="UF171" s="137"/>
      <c r="UG171" s="137"/>
      <c r="UH171" s="137"/>
      <c r="UI171" s="137"/>
      <c r="UJ171" s="137"/>
      <c r="UK171" s="137"/>
      <c r="UL171" s="137"/>
      <c r="UM171" s="137"/>
      <c r="UN171" s="137"/>
      <c r="UO171" s="137"/>
      <c r="UP171" s="137"/>
      <c r="UQ171" s="137"/>
      <c r="UR171" s="137"/>
      <c r="US171" s="137"/>
      <c r="UT171" s="137"/>
      <c r="UU171" s="137"/>
      <c r="UV171" s="137"/>
      <c r="UW171" s="137"/>
      <c r="UX171" s="137"/>
      <c r="UY171" s="137"/>
      <c r="UZ171" s="137"/>
      <c r="VA171" s="137"/>
      <c r="VB171" s="137"/>
      <c r="VC171" s="137"/>
      <c r="VD171" s="137"/>
      <c r="VE171" s="137"/>
      <c r="VF171" s="137"/>
      <c r="VG171" s="137"/>
      <c r="VH171" s="137"/>
      <c r="VI171" s="137"/>
      <c r="VJ171" s="137"/>
      <c r="VK171" s="137"/>
      <c r="VL171" s="137"/>
      <c r="VM171" s="137"/>
      <c r="VN171" s="137"/>
      <c r="VO171" s="137"/>
      <c r="VP171" s="137"/>
      <c r="VQ171" s="137"/>
      <c r="VR171" s="137"/>
      <c r="VS171" s="137"/>
      <c r="VT171" s="137"/>
      <c r="VU171" s="137"/>
      <c r="VV171" s="137"/>
      <c r="VW171" s="137"/>
      <c r="VX171" s="137"/>
      <c r="VY171" s="137"/>
      <c r="VZ171" s="137"/>
      <c r="WA171" s="137"/>
      <c r="WB171" s="137"/>
      <c r="WC171" s="137"/>
      <c r="WD171" s="137"/>
      <c r="WE171" s="137"/>
      <c r="WF171" s="137"/>
      <c r="WG171" s="137"/>
      <c r="WH171" s="137"/>
      <c r="WI171" s="137"/>
      <c r="WJ171" s="137"/>
      <c r="WK171" s="137"/>
      <c r="WL171" s="137"/>
      <c r="WM171" s="137"/>
      <c r="WN171" s="137"/>
      <c r="WO171" s="137"/>
      <c r="WP171" s="137"/>
      <c r="WQ171" s="137"/>
      <c r="WR171" s="137"/>
      <c r="WS171" s="137"/>
      <c r="WT171" s="137"/>
      <c r="WU171" s="137"/>
      <c r="WV171" s="137"/>
      <c r="WW171" s="137"/>
      <c r="WX171" s="137"/>
      <c r="WY171" s="137"/>
      <c r="WZ171" s="137"/>
      <c r="XA171" s="137"/>
      <c r="XB171" s="137"/>
      <c r="XC171" s="137"/>
      <c r="XD171" s="137"/>
      <c r="XE171" s="137"/>
      <c r="XF171" s="137"/>
      <c r="XG171" s="137"/>
      <c r="XH171" s="137"/>
      <c r="XI171" s="137"/>
      <c r="XJ171" s="137"/>
      <c r="XK171" s="137"/>
      <c r="XL171" s="137"/>
      <c r="XM171" s="137"/>
      <c r="XN171" s="137"/>
      <c r="XO171" s="137"/>
      <c r="XP171" s="137"/>
      <c r="XQ171" s="137"/>
      <c r="XR171" s="137"/>
      <c r="XS171" s="137"/>
      <c r="XT171" s="137"/>
      <c r="XU171" s="137"/>
      <c r="XV171" s="137"/>
      <c r="XW171" s="137"/>
      <c r="XX171" s="137"/>
      <c r="XY171" s="137"/>
      <c r="XZ171" s="137"/>
      <c r="YA171" s="137"/>
      <c r="YB171" s="137"/>
      <c r="YC171" s="137"/>
      <c r="YD171" s="137"/>
      <c r="YE171" s="137"/>
      <c r="YF171" s="137"/>
      <c r="YG171" s="137"/>
      <c r="YH171" s="137"/>
      <c r="YI171" s="137"/>
      <c r="YJ171" s="137"/>
      <c r="YK171" s="137"/>
      <c r="YL171" s="137"/>
      <c r="YM171" s="137"/>
      <c r="YN171" s="137"/>
      <c r="YO171" s="137"/>
      <c r="YP171" s="137"/>
      <c r="YQ171" s="137"/>
      <c r="YR171" s="137"/>
      <c r="YS171" s="137"/>
      <c r="YT171" s="137"/>
      <c r="YU171" s="137"/>
      <c r="YV171" s="137"/>
      <c r="YW171" s="137"/>
      <c r="YX171" s="137"/>
      <c r="YY171" s="137"/>
      <c r="YZ171" s="137"/>
      <c r="ZA171" s="137"/>
      <c r="ZB171" s="137"/>
      <c r="ZC171" s="137"/>
      <c r="ZD171" s="137"/>
      <c r="ZE171" s="137"/>
      <c r="ZF171" s="137"/>
      <c r="ZG171" s="137"/>
      <c r="ZH171" s="137"/>
      <c r="ZI171" s="137"/>
      <c r="ZJ171" s="137"/>
      <c r="ZK171" s="137"/>
      <c r="ZL171" s="137"/>
      <c r="ZM171" s="137"/>
      <c r="ZN171" s="137"/>
      <c r="ZO171" s="137"/>
      <c r="ZP171" s="137"/>
      <c r="ZQ171" s="137"/>
      <c r="ZR171" s="137"/>
      <c r="ZS171" s="137"/>
      <c r="ZT171" s="137"/>
      <c r="ZU171" s="137"/>
      <c r="ZV171" s="137"/>
      <c r="ZW171" s="137"/>
      <c r="ZX171" s="137"/>
      <c r="ZY171" s="137"/>
      <c r="ZZ171" s="137"/>
      <c r="AAA171" s="137"/>
      <c r="AAB171" s="137"/>
      <c r="AAC171" s="137"/>
      <c r="AAD171" s="137"/>
      <c r="AAE171" s="137"/>
      <c r="AAF171" s="137"/>
      <c r="AAG171" s="137"/>
      <c r="AAH171" s="137"/>
      <c r="AAI171" s="137"/>
      <c r="AAJ171" s="137"/>
      <c r="AAK171" s="137"/>
      <c r="AAL171" s="137"/>
      <c r="AAM171" s="137"/>
      <c r="AAN171" s="137"/>
      <c r="AAO171" s="137"/>
      <c r="AAP171" s="137"/>
      <c r="AAQ171" s="137"/>
      <c r="AAR171" s="137"/>
      <c r="AAS171" s="137"/>
      <c r="AAT171" s="137"/>
      <c r="AAU171" s="137"/>
      <c r="AAV171" s="137"/>
      <c r="AAW171" s="137"/>
      <c r="AAX171" s="137"/>
      <c r="AAY171" s="137"/>
      <c r="AAZ171" s="137"/>
      <c r="ABA171" s="137"/>
      <c r="ABB171" s="137"/>
      <c r="ABC171" s="137"/>
      <c r="ABD171" s="137"/>
      <c r="ABE171" s="137"/>
      <c r="ABF171" s="137"/>
      <c r="ABG171" s="137"/>
      <c r="ABH171" s="137"/>
      <c r="ABI171" s="137"/>
      <c r="ABJ171" s="137"/>
      <c r="ABK171" s="137"/>
      <c r="ABL171" s="137"/>
      <c r="ABM171" s="137"/>
      <c r="ABN171" s="137"/>
      <c r="ABO171" s="137"/>
      <c r="ABP171" s="137"/>
      <c r="ABQ171" s="137"/>
      <c r="ABR171" s="137"/>
      <c r="ABS171" s="137"/>
      <c r="ABT171" s="137"/>
      <c r="ABU171" s="137"/>
      <c r="ABV171" s="137"/>
      <c r="ABW171" s="137"/>
      <c r="ABX171" s="137"/>
      <c r="ABY171" s="137"/>
      <c r="ABZ171" s="137"/>
      <c r="ACA171" s="137"/>
      <c r="ACB171" s="137"/>
      <c r="ACC171" s="137"/>
      <c r="ACD171" s="137"/>
      <c r="ACE171" s="137"/>
      <c r="ACF171" s="137"/>
      <c r="ACG171" s="137"/>
      <c r="ACH171" s="137"/>
      <c r="ACI171" s="137"/>
      <c r="ACJ171" s="137"/>
      <c r="ACK171" s="137"/>
      <c r="ACL171" s="137"/>
      <c r="ACM171" s="137"/>
      <c r="ACN171" s="137"/>
      <c r="ACO171" s="137"/>
      <c r="ACP171" s="137"/>
      <c r="ACQ171" s="137"/>
      <c r="ACR171" s="137"/>
      <c r="ACS171" s="137"/>
      <c r="ACT171" s="137"/>
      <c r="ACU171" s="137"/>
      <c r="ACV171" s="137"/>
      <c r="ACW171" s="137"/>
      <c r="ACX171" s="137"/>
      <c r="ACY171" s="137"/>
      <c r="ACZ171" s="137"/>
      <c r="ADA171" s="137"/>
      <c r="ADB171" s="137"/>
      <c r="ADC171" s="137"/>
      <c r="ADD171" s="137"/>
      <c r="ADE171" s="137"/>
      <c r="ADF171" s="137"/>
      <c r="ADG171" s="137"/>
      <c r="ADH171" s="137"/>
      <c r="ADI171" s="137"/>
      <c r="ADJ171" s="137"/>
      <c r="ADK171" s="137"/>
      <c r="ADL171" s="137"/>
      <c r="ADM171" s="137"/>
      <c r="ADN171" s="137"/>
      <c r="ADO171" s="137"/>
      <c r="ADP171" s="137"/>
      <c r="ADQ171" s="137"/>
      <c r="ADR171" s="137"/>
      <c r="ADS171" s="137"/>
      <c r="ADT171" s="137"/>
      <c r="ADU171" s="137"/>
      <c r="ADV171" s="137"/>
      <c r="ADW171" s="137"/>
      <c r="ADX171" s="137"/>
      <c r="ADY171" s="137"/>
      <c r="ADZ171" s="137"/>
      <c r="AEA171" s="137"/>
      <c r="AEB171" s="137"/>
      <c r="AEC171" s="137"/>
      <c r="AED171" s="137"/>
      <c r="AEE171" s="137"/>
      <c r="AEF171" s="137"/>
      <c r="AEG171" s="137"/>
      <c r="AEH171" s="137"/>
      <c r="AEI171" s="137"/>
      <c r="AEJ171" s="137"/>
      <c r="AEK171" s="137"/>
      <c r="AEL171" s="137"/>
      <c r="AEM171" s="137"/>
      <c r="AEN171" s="137"/>
      <c r="AEO171" s="137"/>
      <c r="AEP171" s="137"/>
      <c r="AEQ171" s="137"/>
      <c r="AER171" s="137"/>
      <c r="AES171" s="137"/>
      <c r="AET171" s="137"/>
      <c r="AEU171" s="137"/>
      <c r="AEV171" s="137"/>
      <c r="AEW171" s="137"/>
      <c r="AEX171" s="137"/>
      <c r="AEY171" s="137"/>
      <c r="AEZ171" s="137"/>
      <c r="AFA171" s="137"/>
      <c r="AFB171" s="137"/>
      <c r="AFC171" s="137"/>
      <c r="AFD171" s="137"/>
      <c r="AFE171" s="137"/>
      <c r="AFF171" s="137"/>
      <c r="AFG171" s="137"/>
      <c r="AFH171" s="137"/>
      <c r="AFI171" s="137"/>
      <c r="AFJ171" s="137"/>
      <c r="AFK171" s="137"/>
      <c r="AFL171" s="137"/>
      <c r="AFM171" s="137"/>
      <c r="AFN171" s="137"/>
      <c r="AFO171" s="137"/>
      <c r="AFP171" s="137"/>
      <c r="AFQ171" s="137"/>
      <c r="AFR171" s="137"/>
      <c r="AFS171" s="137"/>
      <c r="AFT171" s="137"/>
      <c r="AFU171" s="137"/>
      <c r="AFV171" s="137"/>
      <c r="AFW171" s="137"/>
      <c r="AFX171" s="137"/>
      <c r="AFY171" s="137"/>
      <c r="AFZ171" s="137"/>
      <c r="AGA171" s="137"/>
      <c r="AGB171" s="137"/>
      <c r="AGC171" s="137"/>
      <c r="AGD171" s="137"/>
      <c r="AGE171" s="137"/>
      <c r="AGF171" s="137"/>
      <c r="AGG171" s="137"/>
      <c r="AGH171" s="137"/>
      <c r="AGI171" s="137"/>
      <c r="AGJ171" s="137"/>
      <c r="AGK171" s="137"/>
      <c r="AGL171" s="137"/>
      <c r="AGM171" s="137"/>
      <c r="AGN171" s="137"/>
      <c r="AGO171" s="137"/>
      <c r="AGP171" s="137"/>
      <c r="AGQ171" s="137"/>
      <c r="AGR171" s="137"/>
      <c r="AGS171" s="137"/>
      <c r="AGT171" s="137"/>
      <c r="AGU171" s="137"/>
      <c r="AGV171" s="137"/>
      <c r="AGW171" s="137"/>
      <c r="AGX171" s="137"/>
      <c r="AGY171" s="137"/>
      <c r="AGZ171" s="137"/>
      <c r="AHA171" s="137"/>
      <c r="AHB171" s="137"/>
      <c r="AHC171" s="137"/>
      <c r="AHD171" s="137"/>
      <c r="AHE171" s="137"/>
      <c r="AHF171" s="137"/>
      <c r="AHG171" s="137"/>
      <c r="AHH171" s="137"/>
      <c r="AHI171" s="137"/>
      <c r="AHJ171" s="137"/>
      <c r="AHK171" s="137"/>
      <c r="AHL171" s="137"/>
      <c r="AHM171" s="137"/>
      <c r="AHN171" s="137"/>
      <c r="AHO171" s="137"/>
      <c r="AHP171" s="137"/>
      <c r="AHQ171" s="137"/>
      <c r="AHR171" s="137"/>
      <c r="AHS171" s="137"/>
      <c r="AHT171" s="137"/>
      <c r="AHU171" s="137"/>
      <c r="AHV171" s="137"/>
      <c r="AHW171" s="137"/>
      <c r="AHX171" s="137"/>
      <c r="AHY171" s="137"/>
      <c r="AHZ171" s="137"/>
      <c r="AIA171" s="137"/>
      <c r="AIB171" s="137"/>
      <c r="AIC171" s="137"/>
      <c r="AID171" s="137"/>
      <c r="AIE171" s="137"/>
      <c r="AIF171" s="137"/>
      <c r="AIG171" s="137"/>
      <c r="AIH171" s="137"/>
      <c r="AII171" s="137"/>
      <c r="AIJ171" s="137"/>
      <c r="AIK171" s="137"/>
      <c r="AIL171" s="137"/>
      <c r="AIM171" s="137"/>
      <c r="AIN171" s="137"/>
      <c r="AIO171" s="137"/>
      <c r="AIP171" s="137"/>
      <c r="AIQ171" s="137"/>
      <c r="AIR171" s="137"/>
      <c r="AIS171" s="137"/>
      <c r="AIT171" s="137"/>
      <c r="AIU171" s="137"/>
      <c r="AIV171" s="137"/>
      <c r="AIW171" s="137"/>
      <c r="AIX171" s="137"/>
      <c r="AIY171" s="137"/>
      <c r="AIZ171" s="137"/>
      <c r="AJA171" s="137"/>
      <c r="AJB171" s="137"/>
      <c r="AJC171" s="137"/>
      <c r="AJD171" s="137"/>
      <c r="AJE171" s="137"/>
      <c r="AJF171" s="137"/>
      <c r="AJG171" s="137"/>
      <c r="AJH171" s="137"/>
      <c r="AJI171" s="137"/>
      <c r="AJJ171" s="137"/>
      <c r="AJK171" s="137"/>
      <c r="AJL171" s="137"/>
      <c r="AJM171" s="137"/>
      <c r="AJN171" s="137"/>
      <c r="AJO171" s="137"/>
      <c r="AJP171" s="137"/>
      <c r="AJQ171" s="137"/>
      <c r="AJR171" s="137"/>
      <c r="AJS171" s="137"/>
      <c r="AJT171" s="137"/>
      <c r="AJU171" s="137"/>
      <c r="AJV171" s="137"/>
      <c r="AJW171" s="137"/>
      <c r="AJX171" s="137"/>
      <c r="AJY171" s="137"/>
      <c r="AJZ171" s="137"/>
      <c r="AKA171" s="137"/>
      <c r="AKB171" s="137"/>
      <c r="AKC171" s="137"/>
      <c r="AKD171" s="137"/>
      <c r="AKE171" s="137"/>
      <c r="AKF171" s="137"/>
      <c r="AKG171" s="137"/>
      <c r="AKH171" s="137"/>
      <c r="AKI171" s="137"/>
      <c r="AKJ171" s="137"/>
      <c r="AKK171" s="137"/>
      <c r="AKL171" s="137"/>
      <c r="AKM171" s="137"/>
      <c r="AKN171" s="137"/>
      <c r="AKO171" s="137"/>
      <c r="AKP171" s="137"/>
      <c r="AKQ171" s="137"/>
      <c r="AKR171" s="137"/>
      <c r="AKS171" s="137"/>
      <c r="AKT171" s="137"/>
      <c r="AKU171" s="137"/>
      <c r="AKV171" s="137"/>
      <c r="AKW171" s="137"/>
      <c r="AKX171" s="137"/>
      <c r="AKY171" s="137"/>
      <c r="AKZ171" s="137"/>
      <c r="ALA171" s="137"/>
      <c r="ALB171" s="137"/>
      <c r="ALC171" s="137"/>
      <c r="ALD171" s="137"/>
      <c r="ALE171" s="137"/>
      <c r="ALF171" s="137"/>
      <c r="ALG171" s="137"/>
      <c r="ALH171" s="137"/>
      <c r="ALI171" s="137"/>
      <c r="ALJ171" s="137"/>
      <c r="ALK171" s="137"/>
      <c r="ALL171" s="137"/>
      <c r="ALM171" s="137"/>
      <c r="ALN171" s="137"/>
      <c r="ALO171" s="137"/>
      <c r="ALP171" s="137"/>
      <c r="ALQ171" s="137"/>
      <c r="ALR171" s="137"/>
      <c r="ALS171" s="137"/>
      <c r="ALT171" s="137"/>
      <c r="ALU171" s="137"/>
      <c r="ALV171" s="137"/>
      <c r="ALW171" s="137"/>
      <c r="ALX171" s="137"/>
      <c r="ALY171" s="137"/>
      <c r="ALZ171" s="137"/>
      <c r="AMA171" s="137"/>
      <c r="AMB171" s="137"/>
      <c r="AMC171" s="137"/>
      <c r="AMD171" s="137"/>
      <c r="AME171" s="137"/>
      <c r="AMF171" s="137"/>
      <c r="AMG171" s="137"/>
      <c r="AMH171" s="137"/>
      <c r="AMI171" s="137"/>
      <c r="AMJ171" s="137"/>
      <c r="AMK171" s="137"/>
      <c r="AML171" s="137"/>
      <c r="AMM171" s="137"/>
      <c r="AMN171" s="137"/>
      <c r="AMO171" s="137"/>
      <c r="AMP171" s="137"/>
      <c r="AMQ171" s="137"/>
      <c r="AMR171" s="137"/>
      <c r="AMS171" s="137"/>
      <c r="AMT171" s="137"/>
      <c r="AMU171" s="137"/>
      <c r="AMV171" s="137"/>
      <c r="AMW171" s="137"/>
      <c r="AMX171" s="137"/>
      <c r="AMY171" s="137"/>
      <c r="AMZ171" s="137"/>
      <c r="ANA171" s="137"/>
      <c r="ANB171" s="137"/>
      <c r="ANC171" s="137"/>
      <c r="AND171" s="137"/>
      <c r="ANE171" s="137"/>
      <c r="ANF171" s="137"/>
      <c r="ANG171" s="137"/>
      <c r="ANH171" s="137"/>
      <c r="ANI171" s="137"/>
      <c r="ANJ171" s="137"/>
      <c r="ANK171" s="137"/>
      <c r="ANL171" s="137"/>
      <c r="ANM171" s="137"/>
      <c r="ANN171" s="137"/>
      <c r="ANO171" s="137"/>
      <c r="ANP171" s="137"/>
      <c r="ANQ171" s="137"/>
      <c r="ANR171" s="137"/>
      <c r="ANS171" s="137"/>
      <c r="ANT171" s="137"/>
      <c r="ANU171" s="137"/>
      <c r="ANV171" s="137"/>
      <c r="ANW171" s="137"/>
      <c r="ANX171" s="137"/>
      <c r="ANY171" s="137"/>
      <c r="ANZ171" s="137"/>
      <c r="AOA171" s="137"/>
      <c r="AOB171" s="137"/>
      <c r="AOC171" s="137"/>
      <c r="AOD171" s="137"/>
      <c r="AOE171" s="137"/>
      <c r="AOF171" s="137"/>
      <c r="AOG171" s="137"/>
      <c r="AOH171" s="137"/>
      <c r="AOI171" s="137"/>
      <c r="AOJ171" s="137"/>
      <c r="AOK171" s="137"/>
      <c r="AOL171" s="137"/>
      <c r="AOM171" s="137"/>
      <c r="AON171" s="137"/>
      <c r="AOO171" s="137"/>
      <c r="AOP171" s="137"/>
      <c r="AOQ171" s="137"/>
      <c r="AOR171" s="137"/>
      <c r="AOS171" s="137"/>
      <c r="AOT171" s="137"/>
      <c r="AOU171" s="137"/>
      <c r="AOV171" s="137"/>
      <c r="AOW171" s="137"/>
      <c r="AOX171" s="137"/>
      <c r="AOY171" s="137"/>
      <c r="AOZ171" s="137"/>
      <c r="APA171" s="137"/>
      <c r="APB171" s="137"/>
      <c r="APC171" s="137"/>
      <c r="APD171" s="137"/>
      <c r="APE171" s="137"/>
      <c r="APF171" s="137"/>
      <c r="APG171" s="137"/>
      <c r="APH171" s="137"/>
      <c r="API171" s="137"/>
      <c r="APJ171" s="137"/>
      <c r="APK171" s="137"/>
      <c r="APL171" s="137"/>
      <c r="APM171" s="137"/>
      <c r="APN171" s="137"/>
      <c r="APO171" s="137"/>
      <c r="APP171" s="137"/>
      <c r="APQ171" s="137"/>
      <c r="APR171" s="137"/>
      <c r="APS171" s="137"/>
      <c r="APT171" s="137"/>
      <c r="APU171" s="137"/>
      <c r="APV171" s="137"/>
      <c r="APW171" s="137"/>
      <c r="APX171" s="137"/>
      <c r="APY171" s="137"/>
      <c r="APZ171" s="137"/>
      <c r="AQA171" s="137"/>
      <c r="AQB171" s="137"/>
      <c r="AQC171" s="137"/>
      <c r="AQD171" s="137"/>
      <c r="AQE171" s="137"/>
      <c r="AQF171" s="137"/>
      <c r="AQG171" s="137"/>
      <c r="AQH171" s="137"/>
      <c r="AQI171" s="137"/>
      <c r="AQJ171" s="137"/>
      <c r="AQK171" s="137"/>
      <c r="AQL171" s="137"/>
      <c r="AQM171" s="137"/>
      <c r="AQN171" s="137"/>
      <c r="AQO171" s="137"/>
      <c r="AQP171" s="137"/>
      <c r="AQQ171" s="137"/>
      <c r="AQR171" s="137"/>
      <c r="AQS171" s="137"/>
      <c r="AQT171" s="137"/>
      <c r="AQU171" s="137"/>
      <c r="AQV171" s="137"/>
      <c r="AQW171" s="137"/>
      <c r="AQX171" s="137"/>
      <c r="AQY171" s="137"/>
      <c r="AQZ171" s="137"/>
      <c r="ARA171" s="137"/>
      <c r="ARB171" s="137"/>
      <c r="ARC171" s="137"/>
      <c r="ARD171" s="137"/>
      <c r="ARE171" s="137"/>
      <c r="ARF171" s="137"/>
      <c r="ARG171" s="137"/>
      <c r="ARH171" s="137"/>
      <c r="ARI171" s="137"/>
      <c r="ARJ171" s="137"/>
      <c r="ARK171" s="137"/>
      <c r="ARL171" s="137"/>
      <c r="ARM171" s="137"/>
      <c r="ARN171" s="137"/>
      <c r="ARO171" s="137"/>
      <c r="ARP171" s="137"/>
      <c r="ARQ171" s="137"/>
      <c r="ARR171" s="137"/>
      <c r="ARS171" s="137"/>
      <c r="ART171" s="137"/>
      <c r="ARU171" s="137"/>
      <c r="ARV171" s="137"/>
      <c r="ARW171" s="137"/>
      <c r="ARX171" s="137"/>
      <c r="ARY171" s="137"/>
      <c r="ARZ171" s="137"/>
      <c r="ASA171" s="137"/>
      <c r="ASB171" s="137"/>
      <c r="ASC171" s="137"/>
      <c r="ASD171" s="137"/>
      <c r="ASE171" s="137"/>
      <c r="ASF171" s="137"/>
      <c r="ASG171" s="137"/>
      <c r="ASH171" s="137"/>
      <c r="ASI171" s="137"/>
      <c r="ASJ171" s="137"/>
      <c r="ASK171" s="137"/>
      <c r="ASL171" s="137"/>
      <c r="ASM171" s="137"/>
      <c r="ASN171" s="137"/>
      <c r="ASO171" s="137"/>
      <c r="ASP171" s="137"/>
      <c r="ASQ171" s="137"/>
      <c r="ASR171" s="137"/>
      <c r="ASS171" s="137"/>
      <c r="AST171" s="137"/>
      <c r="ASU171" s="137"/>
      <c r="ASV171" s="137"/>
      <c r="ASW171" s="137"/>
      <c r="ASX171" s="137"/>
      <c r="ASY171" s="137"/>
      <c r="ASZ171" s="137"/>
      <c r="ATA171" s="137"/>
      <c r="ATB171" s="137"/>
      <c r="ATC171" s="137"/>
      <c r="ATD171" s="137"/>
      <c r="ATE171" s="137"/>
      <c r="ATF171" s="137"/>
      <c r="ATG171" s="137"/>
      <c r="ATH171" s="137"/>
      <c r="ATI171" s="137"/>
      <c r="ATJ171" s="137"/>
      <c r="ATK171" s="137"/>
      <c r="ATL171" s="137"/>
      <c r="ATM171" s="137"/>
      <c r="ATN171" s="137"/>
      <c r="ATO171" s="137"/>
      <c r="ATP171" s="137"/>
      <c r="ATQ171" s="137"/>
      <c r="ATR171" s="137"/>
      <c r="ATS171" s="137"/>
      <c r="ATT171" s="137"/>
      <c r="ATU171" s="137"/>
      <c r="ATV171" s="137"/>
      <c r="ATW171" s="137"/>
      <c r="ATX171" s="137"/>
      <c r="ATY171" s="137"/>
      <c r="ATZ171" s="137"/>
      <c r="AUA171" s="137"/>
      <c r="AUB171" s="137"/>
      <c r="AUC171" s="137"/>
      <c r="AUD171" s="137"/>
      <c r="AUE171" s="137"/>
      <c r="AUF171" s="137"/>
      <c r="AUG171" s="137"/>
      <c r="AUH171" s="137"/>
      <c r="AUI171" s="137"/>
      <c r="AUJ171" s="137"/>
      <c r="AUK171" s="137"/>
      <c r="AUL171" s="137"/>
      <c r="AUM171" s="137"/>
      <c r="AUN171" s="137"/>
      <c r="AUO171" s="137"/>
      <c r="AUP171" s="137"/>
      <c r="AUQ171" s="137"/>
      <c r="AUR171" s="137"/>
      <c r="AUS171" s="137"/>
      <c r="AUT171" s="137"/>
      <c r="AUU171" s="137"/>
      <c r="AUV171" s="137"/>
      <c r="AUW171" s="137"/>
      <c r="AUX171" s="137"/>
      <c r="AUY171" s="137"/>
      <c r="AUZ171" s="137"/>
      <c r="AVA171" s="137"/>
      <c r="AVB171" s="137"/>
      <c r="AVC171" s="137"/>
      <c r="AVD171" s="137"/>
      <c r="AVE171" s="137"/>
      <c r="AVF171" s="137"/>
      <c r="AVG171" s="137"/>
      <c r="AVH171" s="137"/>
      <c r="AVI171" s="137"/>
      <c r="AVJ171" s="137"/>
      <c r="AVK171" s="137"/>
      <c r="AVL171" s="137"/>
      <c r="AVM171" s="137"/>
      <c r="AVN171" s="137"/>
      <c r="AVO171" s="137"/>
      <c r="AVP171" s="137"/>
      <c r="AVQ171" s="137"/>
      <c r="AVR171" s="137"/>
      <c r="AVS171" s="137"/>
      <c r="AVT171" s="137"/>
      <c r="AVU171" s="137"/>
      <c r="AVV171" s="137"/>
      <c r="AVW171" s="137"/>
      <c r="AVX171" s="137"/>
      <c r="AVY171" s="137"/>
      <c r="AVZ171" s="137"/>
      <c r="AWA171" s="137"/>
      <c r="AWB171" s="137"/>
      <c r="AWC171" s="137"/>
      <c r="AWD171" s="137"/>
      <c r="AWE171" s="137"/>
      <c r="AWF171" s="137"/>
      <c r="AWG171" s="137"/>
      <c r="AWH171" s="137"/>
      <c r="AWI171" s="137"/>
      <c r="AWJ171" s="137"/>
      <c r="AWK171" s="137"/>
      <c r="AWL171" s="137"/>
      <c r="AWM171" s="137"/>
      <c r="AWN171" s="137"/>
      <c r="AWO171" s="137"/>
      <c r="AWP171" s="137"/>
      <c r="AWQ171" s="137"/>
      <c r="AWR171" s="137"/>
      <c r="AWS171" s="137"/>
      <c r="AWT171" s="137"/>
      <c r="AWU171" s="137"/>
      <c r="AWV171" s="137"/>
      <c r="AWW171" s="137"/>
      <c r="AWX171" s="137"/>
      <c r="AWY171" s="137"/>
      <c r="AWZ171" s="137"/>
      <c r="AXA171" s="137"/>
      <c r="AXB171" s="137"/>
      <c r="AXC171" s="137"/>
      <c r="AXD171" s="137"/>
      <c r="AXE171" s="137"/>
      <c r="AXF171" s="137"/>
      <c r="AXG171" s="137"/>
      <c r="AXH171" s="137"/>
      <c r="AXI171" s="137"/>
      <c r="AXJ171" s="137"/>
      <c r="AXK171" s="137"/>
      <c r="AXL171" s="137"/>
      <c r="AXM171" s="137"/>
      <c r="AXN171" s="137"/>
      <c r="AXO171" s="137"/>
      <c r="AXP171" s="137"/>
      <c r="AXQ171" s="137"/>
      <c r="AXR171" s="137"/>
      <c r="AXS171" s="137"/>
      <c r="AXT171" s="137"/>
      <c r="AXU171" s="137"/>
      <c r="AXV171" s="137"/>
      <c r="AXW171" s="137"/>
      <c r="AXX171" s="137"/>
      <c r="AXY171" s="137"/>
      <c r="AXZ171" s="137"/>
      <c r="AYA171" s="137"/>
      <c r="AYB171" s="137"/>
      <c r="AYC171" s="137"/>
      <c r="AYD171" s="137"/>
      <c r="AYE171" s="137"/>
      <c r="AYF171" s="137"/>
      <c r="AYG171" s="137"/>
      <c r="AYH171" s="137"/>
      <c r="AYI171" s="137"/>
      <c r="AYJ171" s="137"/>
      <c r="AYK171" s="137"/>
      <c r="AYL171" s="137"/>
      <c r="AYM171" s="137"/>
      <c r="AYN171" s="137"/>
      <c r="AYO171" s="137"/>
      <c r="AYP171" s="137"/>
      <c r="AYQ171" s="137"/>
      <c r="AYR171" s="137"/>
      <c r="AYS171" s="137"/>
      <c r="AYT171" s="137"/>
      <c r="AYU171" s="137"/>
      <c r="AYV171" s="137"/>
      <c r="AYW171" s="137"/>
      <c r="AYX171" s="137"/>
      <c r="AYY171" s="137"/>
      <c r="AYZ171" s="137"/>
      <c r="AZA171" s="137"/>
      <c r="AZB171" s="137"/>
      <c r="AZC171" s="137"/>
      <c r="AZD171" s="137"/>
      <c r="AZE171" s="137"/>
      <c r="AZF171" s="137"/>
      <c r="AZG171" s="137"/>
      <c r="AZH171" s="137"/>
      <c r="AZI171" s="137"/>
      <c r="AZJ171" s="137"/>
      <c r="AZK171" s="137"/>
      <c r="AZL171" s="137"/>
      <c r="AZM171" s="137"/>
      <c r="AZN171" s="137"/>
      <c r="AZO171" s="137"/>
      <c r="AZP171" s="137"/>
      <c r="AZQ171" s="137"/>
      <c r="AZR171" s="137"/>
      <c r="AZS171" s="137"/>
      <c r="AZT171" s="137"/>
      <c r="AZU171" s="137"/>
      <c r="AZV171" s="137"/>
      <c r="AZW171" s="137"/>
      <c r="AZX171" s="137"/>
      <c r="AZY171" s="137"/>
      <c r="AZZ171" s="137"/>
      <c r="BAA171" s="137"/>
      <c r="BAB171" s="137"/>
      <c r="BAC171" s="137"/>
      <c r="BAD171" s="137"/>
      <c r="BAE171" s="137"/>
      <c r="BAF171" s="137"/>
      <c r="BAG171" s="137"/>
      <c r="BAH171" s="137"/>
      <c r="BAI171" s="137"/>
      <c r="BAJ171" s="137"/>
      <c r="BAK171" s="137"/>
      <c r="BAL171" s="137"/>
      <c r="BAM171" s="137"/>
      <c r="BAN171" s="137"/>
      <c r="BAO171" s="137"/>
      <c r="BAP171" s="137"/>
      <c r="BAQ171" s="137"/>
      <c r="BAR171" s="137"/>
      <c r="BAS171" s="137"/>
      <c r="BAT171" s="137"/>
      <c r="BAU171" s="137"/>
      <c r="BAV171" s="137"/>
      <c r="BAW171" s="137"/>
      <c r="BAX171" s="137"/>
      <c r="BAY171" s="137"/>
      <c r="BAZ171" s="137"/>
      <c r="BBA171" s="137"/>
      <c r="BBB171" s="137"/>
      <c r="BBC171" s="137"/>
      <c r="BBD171" s="137"/>
      <c r="BBE171" s="137"/>
      <c r="BBF171" s="137"/>
      <c r="BBG171" s="137"/>
      <c r="BBH171" s="137"/>
      <c r="BBI171" s="137"/>
      <c r="BBJ171" s="137"/>
      <c r="BBK171" s="137"/>
      <c r="BBL171" s="137"/>
      <c r="BBM171" s="137"/>
      <c r="BBN171" s="137"/>
      <c r="BBO171" s="137"/>
      <c r="BBP171" s="137"/>
      <c r="BBQ171" s="137"/>
      <c r="BBR171" s="137"/>
      <c r="BBS171" s="137"/>
      <c r="BBT171" s="137"/>
      <c r="BBU171" s="137"/>
      <c r="BBV171" s="137"/>
      <c r="BBW171" s="137"/>
      <c r="BBX171" s="137"/>
      <c r="BBY171" s="137"/>
      <c r="BBZ171" s="137"/>
      <c r="BCA171" s="137"/>
      <c r="BCB171" s="137"/>
      <c r="BCC171" s="137"/>
      <c r="BCD171" s="137"/>
      <c r="BCE171" s="137"/>
      <c r="BCF171" s="137"/>
      <c r="BCG171" s="137"/>
      <c r="BCH171" s="137"/>
      <c r="BCI171" s="137"/>
      <c r="BCJ171" s="137"/>
      <c r="BCK171" s="137"/>
      <c r="BCL171" s="137"/>
      <c r="BCM171" s="137"/>
      <c r="BCN171" s="137"/>
      <c r="BCO171" s="137"/>
      <c r="BCP171" s="137"/>
      <c r="BCQ171" s="137"/>
      <c r="BCR171" s="137"/>
      <c r="BCS171" s="137"/>
      <c r="BCT171" s="137"/>
      <c r="BCU171" s="137"/>
      <c r="BCV171" s="137"/>
      <c r="BCW171" s="137"/>
      <c r="BCX171" s="137"/>
      <c r="BCY171" s="137"/>
      <c r="BCZ171" s="137"/>
      <c r="BDA171" s="137"/>
      <c r="BDB171" s="137"/>
      <c r="BDC171" s="137"/>
      <c r="BDD171" s="137"/>
      <c r="BDE171" s="137"/>
      <c r="BDF171" s="137"/>
      <c r="BDG171" s="137"/>
      <c r="BDH171" s="137"/>
      <c r="BDI171" s="137"/>
      <c r="BDJ171" s="137"/>
      <c r="BDK171" s="137"/>
      <c r="BDL171" s="137"/>
      <c r="BDM171" s="137"/>
      <c r="BDN171" s="137"/>
      <c r="BDO171" s="137"/>
      <c r="BDP171" s="137"/>
      <c r="BDQ171" s="137"/>
      <c r="BDR171" s="137"/>
      <c r="BDS171" s="137"/>
      <c r="BDT171" s="137"/>
      <c r="BDU171" s="137"/>
      <c r="BDV171" s="137"/>
      <c r="BDW171" s="137"/>
      <c r="BDX171" s="137"/>
      <c r="BDY171" s="137"/>
      <c r="BDZ171" s="137"/>
      <c r="BEA171" s="137"/>
      <c r="BEB171" s="137"/>
      <c r="BEC171" s="137"/>
      <c r="BED171" s="137"/>
      <c r="BEE171" s="137"/>
      <c r="BEF171" s="137"/>
      <c r="BEG171" s="137"/>
      <c r="BEH171" s="137"/>
      <c r="BEI171" s="137"/>
      <c r="BEJ171" s="137"/>
      <c r="BEK171" s="137"/>
      <c r="BEL171" s="137"/>
      <c r="BEM171" s="137"/>
      <c r="BEN171" s="137"/>
      <c r="BEO171" s="137"/>
      <c r="BEP171" s="137"/>
      <c r="BEQ171" s="137"/>
      <c r="BER171" s="137"/>
      <c r="BES171" s="137"/>
      <c r="BET171" s="137"/>
      <c r="BEU171" s="137"/>
      <c r="BEV171" s="137"/>
      <c r="BEW171" s="137"/>
      <c r="BEX171" s="137"/>
      <c r="BEY171" s="137"/>
      <c r="BEZ171" s="137"/>
      <c r="BFA171" s="137"/>
      <c r="BFB171" s="137"/>
      <c r="BFC171" s="137"/>
      <c r="BFD171" s="137"/>
      <c r="BFE171" s="137"/>
      <c r="BFF171" s="137"/>
      <c r="BFG171" s="137"/>
      <c r="BFH171" s="137"/>
      <c r="BFI171" s="137"/>
      <c r="BFJ171" s="137"/>
      <c r="BFK171" s="137"/>
      <c r="BFL171" s="137"/>
      <c r="BFM171" s="137"/>
      <c r="BFN171" s="137"/>
      <c r="BFO171" s="137"/>
      <c r="BFP171" s="137"/>
      <c r="BFQ171" s="137"/>
      <c r="BFR171" s="137"/>
      <c r="BFS171" s="137"/>
      <c r="BFT171" s="137"/>
      <c r="BFU171" s="137"/>
      <c r="BFV171" s="137"/>
      <c r="BFW171" s="137"/>
      <c r="BFX171" s="137"/>
      <c r="BFY171" s="137"/>
      <c r="BFZ171" s="137"/>
      <c r="BGA171" s="137"/>
      <c r="BGB171" s="137"/>
      <c r="BGC171" s="137"/>
      <c r="BGD171" s="137"/>
      <c r="BGE171" s="137"/>
      <c r="BGF171" s="137"/>
      <c r="BGG171" s="137"/>
      <c r="BGH171" s="137"/>
      <c r="BGI171" s="137"/>
      <c r="BGJ171" s="137"/>
      <c r="BGK171" s="137"/>
      <c r="BGL171" s="137"/>
      <c r="BGM171" s="137"/>
      <c r="BGN171" s="137"/>
      <c r="BGO171" s="137"/>
      <c r="BGP171" s="137"/>
      <c r="BGQ171" s="137"/>
      <c r="BGR171" s="137"/>
      <c r="BGS171" s="137"/>
      <c r="BGT171" s="137"/>
      <c r="BGU171" s="137"/>
      <c r="BGV171" s="137"/>
      <c r="BGW171" s="137"/>
      <c r="BGX171" s="137"/>
      <c r="BGY171" s="137"/>
      <c r="BGZ171" s="137"/>
      <c r="BHA171" s="137"/>
      <c r="BHB171" s="137"/>
      <c r="BHC171" s="137"/>
      <c r="BHD171" s="137"/>
      <c r="BHE171" s="137"/>
      <c r="BHF171" s="137"/>
      <c r="BHG171" s="137"/>
      <c r="BHH171" s="137"/>
      <c r="BHI171" s="137"/>
      <c r="BHJ171" s="137"/>
      <c r="BHK171" s="137"/>
      <c r="BHL171" s="137"/>
      <c r="BHM171" s="137"/>
      <c r="BHN171" s="137"/>
      <c r="BHO171" s="137"/>
      <c r="BHP171" s="137"/>
      <c r="BHQ171" s="137"/>
      <c r="BHR171" s="137"/>
      <c r="BHS171" s="137"/>
      <c r="BHT171" s="137"/>
      <c r="BHU171" s="137"/>
      <c r="BHV171" s="137"/>
      <c r="BHW171" s="137"/>
      <c r="BHX171" s="137"/>
      <c r="BHY171" s="137"/>
      <c r="BHZ171" s="137"/>
      <c r="BIA171" s="137"/>
      <c r="BIB171" s="137"/>
      <c r="BIC171" s="137"/>
      <c r="BID171" s="137"/>
      <c r="BIE171" s="137"/>
      <c r="BIF171" s="137"/>
      <c r="BIG171" s="137"/>
      <c r="BIH171" s="137"/>
      <c r="BII171" s="137"/>
      <c r="BIJ171" s="137"/>
      <c r="BIK171" s="137"/>
      <c r="BIL171" s="137"/>
      <c r="BIM171" s="137"/>
      <c r="BIN171" s="137"/>
      <c r="BIO171" s="137"/>
      <c r="BIP171" s="137"/>
      <c r="BIQ171" s="137"/>
      <c r="BIR171" s="137"/>
      <c r="BIS171" s="137"/>
      <c r="BIT171" s="137"/>
      <c r="BIU171" s="137"/>
      <c r="BIV171" s="137"/>
      <c r="BIW171" s="137"/>
      <c r="BIX171" s="137"/>
      <c r="BIY171" s="137"/>
      <c r="BIZ171" s="137"/>
      <c r="BJA171" s="137"/>
      <c r="BJB171" s="137"/>
      <c r="BJC171" s="137"/>
      <c r="BJD171" s="137"/>
      <c r="BJE171" s="137"/>
      <c r="BJF171" s="137"/>
      <c r="BJG171" s="137"/>
      <c r="BJH171" s="137"/>
      <c r="BJI171" s="137"/>
      <c r="BJJ171" s="137"/>
      <c r="BJK171" s="137"/>
      <c r="BJL171" s="137"/>
      <c r="BJM171" s="137"/>
      <c r="BJN171" s="137"/>
      <c r="BJO171" s="137"/>
      <c r="BJP171" s="137"/>
      <c r="BJQ171" s="137"/>
      <c r="BJR171" s="137"/>
      <c r="BJS171" s="137"/>
      <c r="BJT171" s="137"/>
      <c r="BJU171" s="137"/>
      <c r="BJV171" s="137"/>
      <c r="BJW171" s="137"/>
      <c r="BJX171" s="137"/>
      <c r="BJY171" s="137"/>
      <c r="BJZ171" s="137"/>
      <c r="BKA171" s="137"/>
      <c r="BKB171" s="137"/>
      <c r="BKC171" s="137"/>
      <c r="BKD171" s="137"/>
      <c r="BKE171" s="137"/>
      <c r="BKF171" s="137"/>
      <c r="BKG171" s="137"/>
      <c r="BKH171" s="137"/>
      <c r="BKI171" s="137"/>
      <c r="BKJ171" s="137"/>
      <c r="BKK171" s="137"/>
      <c r="BKL171" s="137"/>
      <c r="BKM171" s="137"/>
      <c r="BKN171" s="137"/>
      <c r="BKO171" s="137"/>
      <c r="BKP171" s="137"/>
      <c r="BKQ171" s="137"/>
      <c r="BKR171" s="137"/>
      <c r="BKS171" s="137"/>
      <c r="BKT171" s="137"/>
      <c r="BKU171" s="137"/>
      <c r="BKV171" s="137"/>
      <c r="BKW171" s="137"/>
      <c r="BKX171" s="137"/>
      <c r="BKY171" s="137"/>
      <c r="BKZ171" s="137"/>
      <c r="BLA171" s="137"/>
      <c r="BLB171" s="137"/>
      <c r="BLC171" s="137"/>
      <c r="BLD171" s="137"/>
      <c r="BLE171" s="137"/>
      <c r="BLF171" s="137"/>
      <c r="BLG171" s="137"/>
      <c r="BLH171" s="137"/>
      <c r="BLI171" s="137"/>
      <c r="BLJ171" s="137"/>
      <c r="BLK171" s="137"/>
      <c r="BLL171" s="137"/>
      <c r="BLM171" s="137"/>
      <c r="BLN171" s="137"/>
      <c r="BLO171" s="137"/>
      <c r="BLP171" s="137"/>
      <c r="BLQ171" s="137"/>
      <c r="BLR171" s="137"/>
      <c r="BLS171" s="137"/>
      <c r="BLT171" s="137"/>
      <c r="BLU171" s="137"/>
      <c r="BLV171" s="137"/>
      <c r="BLW171" s="137"/>
      <c r="BLX171" s="137"/>
      <c r="BLY171" s="137"/>
      <c r="BLZ171" s="137"/>
      <c r="BMA171" s="137"/>
      <c r="BMB171" s="137"/>
      <c r="BMC171" s="137"/>
      <c r="BMD171" s="137"/>
      <c r="BME171" s="137"/>
      <c r="BMF171" s="137"/>
      <c r="BMG171" s="137"/>
      <c r="BMH171" s="137"/>
      <c r="BMI171" s="137"/>
      <c r="BMJ171" s="137"/>
      <c r="BMK171" s="137"/>
      <c r="BML171" s="137"/>
      <c r="BMM171" s="137"/>
      <c r="BMN171" s="137"/>
      <c r="BMO171" s="137"/>
      <c r="BMP171" s="137"/>
      <c r="BMQ171" s="137"/>
      <c r="BMR171" s="137"/>
      <c r="BMS171" s="137"/>
      <c r="BMT171" s="137"/>
      <c r="BMU171" s="137"/>
      <c r="BMV171" s="137"/>
      <c r="BMW171" s="137"/>
      <c r="BMX171" s="137"/>
      <c r="BMY171" s="137"/>
      <c r="BMZ171" s="137"/>
      <c r="BNA171" s="137"/>
      <c r="BNB171" s="137"/>
      <c r="BNC171" s="137"/>
      <c r="BND171" s="137"/>
      <c r="BNE171" s="137"/>
      <c r="BNF171" s="137"/>
      <c r="BNG171" s="137"/>
      <c r="BNH171" s="137"/>
      <c r="BNI171" s="137"/>
      <c r="BNJ171" s="137"/>
      <c r="BNK171" s="137"/>
      <c r="BNL171" s="137"/>
      <c r="BNM171" s="137"/>
      <c r="BNN171" s="137"/>
      <c r="BNO171" s="137"/>
      <c r="BNP171" s="137"/>
      <c r="BNQ171" s="137"/>
      <c r="BNR171" s="137"/>
      <c r="BNS171" s="137"/>
      <c r="BNT171" s="137"/>
      <c r="BNU171" s="137"/>
      <c r="BNV171" s="137"/>
      <c r="BNW171" s="137"/>
      <c r="BNX171" s="137"/>
      <c r="BNY171" s="137"/>
      <c r="BNZ171" s="137"/>
      <c r="BOA171" s="137"/>
      <c r="BOB171" s="137"/>
      <c r="BOC171" s="137"/>
      <c r="BOD171" s="137"/>
      <c r="BOE171" s="137"/>
      <c r="BOF171" s="137"/>
      <c r="BOG171" s="137"/>
      <c r="BOH171" s="137"/>
      <c r="BOI171" s="137"/>
      <c r="BOJ171" s="137"/>
      <c r="BOK171" s="137"/>
      <c r="BOL171" s="137"/>
      <c r="BOM171" s="137"/>
      <c r="BON171" s="137"/>
      <c r="BOO171" s="137"/>
      <c r="BOP171" s="137"/>
      <c r="BOQ171" s="137"/>
      <c r="BOR171" s="137"/>
      <c r="BOS171" s="137"/>
      <c r="BOT171" s="137"/>
      <c r="BOU171" s="137"/>
      <c r="BOV171" s="137"/>
      <c r="BOW171" s="137"/>
      <c r="BOX171" s="137"/>
      <c r="BOY171" s="137"/>
      <c r="BOZ171" s="137"/>
      <c r="BPA171" s="137"/>
      <c r="BPB171" s="137"/>
      <c r="BPC171" s="137"/>
      <c r="BPD171" s="137"/>
      <c r="BPE171" s="137"/>
      <c r="BPF171" s="137"/>
      <c r="BPG171" s="137"/>
      <c r="BPH171" s="137"/>
      <c r="BPI171" s="137"/>
      <c r="BPJ171" s="137"/>
      <c r="BPK171" s="137"/>
      <c r="BPL171" s="137"/>
      <c r="BPM171" s="137"/>
      <c r="BPN171" s="137"/>
      <c r="BPO171" s="137"/>
      <c r="BPP171" s="137"/>
      <c r="BPQ171" s="137"/>
      <c r="BPR171" s="137"/>
      <c r="BPS171" s="137"/>
      <c r="BPT171" s="137"/>
      <c r="BPU171" s="137"/>
      <c r="BPV171" s="137"/>
      <c r="BPW171" s="137"/>
      <c r="BPX171" s="137"/>
      <c r="BPY171" s="137"/>
      <c r="BPZ171" s="137"/>
      <c r="BQA171" s="137"/>
      <c r="BQB171" s="137"/>
      <c r="BQC171" s="137"/>
      <c r="BQD171" s="137"/>
      <c r="BQE171" s="137"/>
      <c r="BQF171" s="137"/>
      <c r="BQG171" s="137"/>
      <c r="BQH171" s="137"/>
      <c r="BQI171" s="137"/>
      <c r="BQJ171" s="137"/>
      <c r="BQK171" s="137"/>
      <c r="BQL171" s="137"/>
      <c r="BQM171" s="137"/>
      <c r="BQN171" s="137"/>
      <c r="BQO171" s="137"/>
      <c r="BQP171" s="137"/>
      <c r="BQQ171" s="137"/>
      <c r="BQR171" s="137"/>
      <c r="BQS171" s="137"/>
      <c r="BQT171" s="137"/>
      <c r="BQU171" s="137"/>
      <c r="BQV171" s="137"/>
      <c r="BQW171" s="137"/>
      <c r="BQX171" s="137"/>
      <c r="BQY171" s="137"/>
      <c r="BQZ171" s="137"/>
      <c r="BRA171" s="137"/>
      <c r="BRB171" s="137"/>
      <c r="BRC171" s="137"/>
      <c r="BRD171" s="137"/>
      <c r="BRE171" s="137"/>
      <c r="BRF171" s="137"/>
      <c r="BRG171" s="137"/>
      <c r="BRH171" s="137"/>
      <c r="BRI171" s="137"/>
      <c r="BRJ171" s="137"/>
      <c r="BRK171" s="137"/>
      <c r="BRL171" s="137"/>
      <c r="BRM171" s="137"/>
      <c r="BRN171" s="137"/>
      <c r="BRO171" s="137"/>
      <c r="BRP171" s="137"/>
      <c r="BRQ171" s="137"/>
      <c r="BRR171" s="137"/>
      <c r="BRS171" s="137"/>
      <c r="BRT171" s="137"/>
      <c r="BRU171" s="137"/>
      <c r="BRV171" s="137"/>
      <c r="BRW171" s="137"/>
      <c r="BRX171" s="137"/>
      <c r="BRY171" s="137"/>
      <c r="BRZ171" s="137"/>
      <c r="BSA171" s="137"/>
      <c r="BSB171" s="137"/>
      <c r="BSC171" s="137"/>
      <c r="BSD171" s="137"/>
      <c r="BSE171" s="137"/>
      <c r="BSF171" s="137"/>
      <c r="BSG171" s="137"/>
      <c r="BSH171" s="137"/>
      <c r="BSI171" s="137"/>
      <c r="BSJ171" s="137"/>
      <c r="BSK171" s="137"/>
      <c r="BSL171" s="137"/>
      <c r="BSM171" s="137"/>
      <c r="BSN171" s="137"/>
      <c r="BSO171" s="137"/>
      <c r="BSP171" s="137"/>
      <c r="BSQ171" s="137"/>
      <c r="BSR171" s="137"/>
      <c r="BSS171" s="137"/>
      <c r="BST171" s="137"/>
      <c r="BSU171" s="137"/>
      <c r="BSV171" s="137"/>
      <c r="BSW171" s="137"/>
      <c r="BSX171" s="137"/>
      <c r="BSY171" s="137"/>
      <c r="BSZ171" s="137"/>
      <c r="BTA171" s="137"/>
      <c r="BTB171" s="137"/>
      <c r="BTC171" s="137"/>
      <c r="BTD171" s="137"/>
      <c r="BTE171" s="137"/>
      <c r="BTF171" s="137"/>
      <c r="BTG171" s="137"/>
      <c r="BTH171" s="137"/>
      <c r="BTI171" s="137"/>
      <c r="BTJ171" s="137"/>
      <c r="BTK171" s="137"/>
      <c r="BTL171" s="137"/>
      <c r="BTM171" s="137"/>
      <c r="BTN171" s="137"/>
      <c r="BTO171" s="137"/>
      <c r="BTP171" s="137"/>
      <c r="BTQ171" s="137"/>
      <c r="BTR171" s="137"/>
      <c r="BTS171" s="137"/>
      <c r="BTT171" s="137"/>
      <c r="BTU171" s="137"/>
      <c r="BTV171" s="137"/>
      <c r="BTW171" s="137"/>
      <c r="BTX171" s="137"/>
      <c r="BTY171" s="137"/>
      <c r="BTZ171" s="137"/>
      <c r="BUA171" s="137"/>
      <c r="BUB171" s="137"/>
      <c r="BUC171" s="137"/>
      <c r="BUD171" s="137"/>
      <c r="BUE171" s="137"/>
      <c r="BUF171" s="137"/>
      <c r="BUG171" s="137"/>
      <c r="BUH171" s="137"/>
      <c r="BUI171" s="137"/>
      <c r="BUJ171" s="137"/>
      <c r="BUK171" s="137"/>
      <c r="BUL171" s="137"/>
      <c r="BUM171" s="137"/>
      <c r="BUN171" s="137"/>
      <c r="BUO171" s="137"/>
      <c r="BUP171" s="137"/>
      <c r="BUQ171" s="137"/>
      <c r="BUR171" s="137"/>
      <c r="BUS171" s="137"/>
      <c r="BUT171" s="137"/>
      <c r="BUU171" s="137"/>
      <c r="BUV171" s="137"/>
      <c r="BUW171" s="137"/>
      <c r="BUX171" s="137"/>
      <c r="BUY171" s="137"/>
      <c r="BUZ171" s="137"/>
      <c r="BVA171" s="137"/>
      <c r="BVB171" s="137"/>
      <c r="BVC171" s="137"/>
      <c r="BVD171" s="137"/>
      <c r="BVE171" s="137"/>
      <c r="BVF171" s="137"/>
      <c r="BVG171" s="137"/>
      <c r="BVH171" s="137"/>
      <c r="BVI171" s="137"/>
      <c r="BVJ171" s="137"/>
      <c r="BVK171" s="137"/>
      <c r="BVL171" s="137"/>
      <c r="BVM171" s="137"/>
      <c r="BVN171" s="137"/>
      <c r="BVO171" s="137"/>
      <c r="BVP171" s="137"/>
      <c r="BVQ171" s="137"/>
      <c r="BVR171" s="137"/>
      <c r="BVS171" s="137"/>
      <c r="BVT171" s="137"/>
      <c r="BVU171" s="137"/>
      <c r="BVV171" s="137"/>
      <c r="BVW171" s="137"/>
      <c r="BVX171" s="137"/>
      <c r="BVY171" s="137"/>
      <c r="BVZ171" s="137"/>
      <c r="BWA171" s="137"/>
      <c r="BWB171" s="137"/>
      <c r="BWC171" s="137"/>
      <c r="BWD171" s="137"/>
      <c r="BWE171" s="137"/>
      <c r="BWF171" s="137"/>
      <c r="BWG171" s="137"/>
      <c r="BWH171" s="137"/>
      <c r="BWI171" s="137"/>
      <c r="BWJ171" s="137"/>
      <c r="BWK171" s="137"/>
      <c r="BWL171" s="137"/>
      <c r="BWM171" s="137"/>
      <c r="BWN171" s="137"/>
      <c r="BWO171" s="137"/>
      <c r="BWP171" s="137"/>
      <c r="BWQ171" s="137"/>
      <c r="BWR171" s="137"/>
      <c r="BWS171" s="137"/>
      <c r="BWT171" s="137"/>
      <c r="BWU171" s="137"/>
      <c r="BWV171" s="137"/>
      <c r="BWW171" s="137"/>
      <c r="BWX171" s="137"/>
      <c r="BWY171" s="137"/>
      <c r="BWZ171" s="137"/>
      <c r="BXA171" s="137"/>
      <c r="BXB171" s="137"/>
      <c r="BXC171" s="137"/>
      <c r="BXD171" s="137"/>
      <c r="BXE171" s="137"/>
      <c r="BXF171" s="137"/>
      <c r="BXG171" s="137"/>
      <c r="BXH171" s="137"/>
      <c r="BXI171" s="137"/>
      <c r="BXJ171" s="137"/>
      <c r="BXK171" s="137"/>
      <c r="BXL171" s="137"/>
      <c r="BXM171" s="137"/>
      <c r="BXN171" s="137"/>
      <c r="BXO171" s="137"/>
      <c r="BXP171" s="137"/>
      <c r="BXQ171" s="137"/>
      <c r="BXR171" s="137"/>
      <c r="BXS171" s="137"/>
      <c r="BXT171" s="137"/>
      <c r="BXU171" s="137"/>
      <c r="BXV171" s="137"/>
      <c r="BXW171" s="137"/>
      <c r="BXX171" s="137"/>
      <c r="BXY171" s="137"/>
      <c r="BXZ171" s="137"/>
      <c r="BYA171" s="137"/>
      <c r="BYB171" s="137"/>
      <c r="BYC171" s="137"/>
      <c r="BYD171" s="137"/>
      <c r="BYE171" s="137"/>
      <c r="BYF171" s="137"/>
      <c r="BYG171" s="137"/>
      <c r="BYH171" s="137"/>
      <c r="BYI171" s="137"/>
      <c r="BYJ171" s="137"/>
      <c r="BYK171" s="137"/>
      <c r="BYL171" s="137"/>
      <c r="BYM171" s="137"/>
      <c r="BYN171" s="137"/>
      <c r="BYO171" s="137"/>
      <c r="BYP171" s="137"/>
      <c r="BYQ171" s="137"/>
      <c r="BYR171" s="137"/>
      <c r="BYS171" s="137"/>
      <c r="BYT171" s="137"/>
      <c r="BYU171" s="137"/>
      <c r="BYV171" s="137"/>
      <c r="BYW171" s="137"/>
      <c r="BYX171" s="137"/>
      <c r="BYY171" s="137"/>
      <c r="BYZ171" s="137"/>
      <c r="BZA171" s="137"/>
      <c r="BZB171" s="137"/>
      <c r="BZC171" s="137"/>
      <c r="BZD171" s="137"/>
      <c r="BZE171" s="137"/>
      <c r="BZF171" s="137"/>
      <c r="BZG171" s="137"/>
      <c r="BZH171" s="137"/>
      <c r="BZI171" s="137"/>
      <c r="BZJ171" s="137"/>
      <c r="BZK171" s="137"/>
      <c r="BZL171" s="137"/>
      <c r="BZM171" s="137"/>
      <c r="BZN171" s="137"/>
      <c r="BZO171" s="137"/>
      <c r="BZP171" s="137"/>
      <c r="BZQ171" s="137"/>
      <c r="BZR171" s="137"/>
      <c r="BZS171" s="137"/>
      <c r="BZT171" s="137"/>
      <c r="BZU171" s="137"/>
      <c r="BZV171" s="137"/>
      <c r="BZW171" s="137"/>
      <c r="BZX171" s="137"/>
      <c r="BZY171" s="137"/>
      <c r="BZZ171" s="137"/>
      <c r="CAA171" s="137"/>
      <c r="CAB171" s="137"/>
      <c r="CAC171" s="137"/>
      <c r="CAD171" s="137"/>
      <c r="CAE171" s="137"/>
      <c r="CAF171" s="137"/>
      <c r="CAG171" s="137"/>
      <c r="CAH171" s="137"/>
      <c r="CAI171" s="137"/>
      <c r="CAJ171" s="137"/>
      <c r="CAK171" s="137"/>
      <c r="CAL171" s="137"/>
      <c r="CAM171" s="137"/>
      <c r="CAN171" s="137"/>
      <c r="CAO171" s="137"/>
      <c r="CAP171" s="137"/>
      <c r="CAQ171" s="137"/>
      <c r="CAR171" s="137"/>
      <c r="CAS171" s="137"/>
      <c r="CAT171" s="137"/>
      <c r="CAU171" s="137"/>
      <c r="CAV171" s="137"/>
      <c r="CAW171" s="137"/>
      <c r="CAX171" s="137"/>
      <c r="CAY171" s="137"/>
      <c r="CAZ171" s="137"/>
      <c r="CBA171" s="137"/>
      <c r="CBB171" s="137"/>
      <c r="CBC171" s="137"/>
      <c r="CBD171" s="137"/>
      <c r="CBE171" s="137"/>
      <c r="CBF171" s="137"/>
      <c r="CBG171" s="137"/>
      <c r="CBH171" s="137"/>
      <c r="CBI171" s="137"/>
      <c r="CBJ171" s="137"/>
      <c r="CBK171" s="137"/>
      <c r="CBL171" s="137"/>
      <c r="CBM171" s="137"/>
      <c r="CBN171" s="137"/>
      <c r="CBO171" s="137"/>
      <c r="CBP171" s="137"/>
      <c r="CBQ171" s="137"/>
      <c r="CBR171" s="137"/>
      <c r="CBS171" s="137"/>
      <c r="CBT171" s="137"/>
      <c r="CBU171" s="137"/>
      <c r="CBV171" s="137"/>
      <c r="CBW171" s="137"/>
      <c r="CBX171" s="137"/>
      <c r="CBY171" s="137"/>
      <c r="CBZ171" s="137"/>
      <c r="CCA171" s="137"/>
      <c r="CCB171" s="137"/>
      <c r="CCC171" s="137"/>
      <c r="CCD171" s="137"/>
      <c r="CCE171" s="137"/>
      <c r="CCF171" s="137"/>
      <c r="CCG171" s="137"/>
      <c r="CCH171" s="137"/>
      <c r="CCI171" s="137"/>
      <c r="CCJ171" s="137"/>
      <c r="CCK171" s="137"/>
      <c r="CCL171" s="137"/>
      <c r="CCM171" s="137"/>
      <c r="CCN171" s="137"/>
      <c r="CCO171" s="137"/>
      <c r="CCP171" s="137"/>
      <c r="CCQ171" s="137"/>
      <c r="CCR171" s="137"/>
      <c r="CCS171" s="137"/>
      <c r="CCT171" s="137"/>
      <c r="CCU171" s="137"/>
      <c r="CCV171" s="137"/>
      <c r="CCW171" s="137"/>
      <c r="CCX171" s="137"/>
      <c r="CCY171" s="137"/>
      <c r="CCZ171" s="137"/>
      <c r="CDA171" s="137"/>
      <c r="CDB171" s="137"/>
      <c r="CDC171" s="137"/>
      <c r="CDD171" s="137"/>
      <c r="CDE171" s="137"/>
      <c r="CDF171" s="137"/>
      <c r="CDG171" s="137"/>
      <c r="CDH171" s="137"/>
      <c r="CDI171" s="137"/>
      <c r="CDJ171" s="137"/>
      <c r="CDK171" s="137"/>
      <c r="CDL171" s="137"/>
      <c r="CDM171" s="137"/>
      <c r="CDN171" s="137"/>
      <c r="CDO171" s="137"/>
      <c r="CDP171" s="137"/>
      <c r="CDQ171" s="137"/>
      <c r="CDR171" s="137"/>
      <c r="CDS171" s="137"/>
      <c r="CDT171" s="137"/>
      <c r="CDU171" s="137"/>
      <c r="CDV171" s="137"/>
      <c r="CDW171" s="137"/>
      <c r="CDX171" s="137"/>
      <c r="CDY171" s="137"/>
      <c r="CDZ171" s="137"/>
      <c r="CEA171" s="137"/>
      <c r="CEB171" s="137"/>
      <c r="CEC171" s="137"/>
      <c r="CED171" s="137"/>
      <c r="CEE171" s="137"/>
      <c r="CEF171" s="137"/>
      <c r="CEG171" s="137"/>
      <c r="CEH171" s="137"/>
      <c r="CEI171" s="137"/>
      <c r="CEJ171" s="137"/>
      <c r="CEK171" s="137"/>
      <c r="CEL171" s="137"/>
      <c r="CEM171" s="137"/>
      <c r="CEN171" s="137"/>
      <c r="CEO171" s="137"/>
      <c r="CEP171" s="137"/>
      <c r="CEQ171" s="137"/>
      <c r="CER171" s="137"/>
      <c r="CES171" s="137"/>
      <c r="CET171" s="137"/>
      <c r="CEU171" s="137"/>
      <c r="CEV171" s="137"/>
      <c r="CEW171" s="137"/>
      <c r="CEX171" s="137"/>
      <c r="CEY171" s="137"/>
      <c r="CEZ171" s="137"/>
      <c r="CFA171" s="137"/>
      <c r="CFB171" s="137"/>
      <c r="CFC171" s="137"/>
      <c r="CFD171" s="137"/>
      <c r="CFE171" s="137"/>
      <c r="CFF171" s="137"/>
      <c r="CFG171" s="137"/>
      <c r="CFH171" s="137"/>
      <c r="CFI171" s="137"/>
      <c r="CFJ171" s="137"/>
      <c r="CFK171" s="137"/>
      <c r="CFL171" s="137"/>
      <c r="CFM171" s="137"/>
      <c r="CFN171" s="137"/>
      <c r="CFO171" s="137"/>
      <c r="CFP171" s="137"/>
      <c r="CFQ171" s="137"/>
      <c r="CFR171" s="137"/>
      <c r="CFS171" s="137"/>
      <c r="CFT171" s="137"/>
      <c r="CFU171" s="137"/>
      <c r="CFV171" s="137"/>
      <c r="CFW171" s="137"/>
      <c r="CFX171" s="137"/>
      <c r="CFY171" s="137"/>
      <c r="CFZ171" s="137"/>
      <c r="CGA171" s="137"/>
      <c r="CGB171" s="137"/>
      <c r="CGC171" s="137"/>
      <c r="CGD171" s="137"/>
      <c r="CGE171" s="137"/>
      <c r="CGF171" s="137"/>
      <c r="CGG171" s="137"/>
      <c r="CGH171" s="137"/>
      <c r="CGI171" s="137"/>
      <c r="CGJ171" s="137"/>
      <c r="CGK171" s="137"/>
      <c r="CGL171" s="137"/>
      <c r="CGM171" s="137"/>
      <c r="CGN171" s="137"/>
      <c r="CGO171" s="137"/>
      <c r="CGP171" s="137"/>
      <c r="CGQ171" s="137"/>
      <c r="CGR171" s="137"/>
      <c r="CGS171" s="137"/>
      <c r="CGT171" s="137"/>
      <c r="CGU171" s="137"/>
      <c r="CGV171" s="137"/>
      <c r="CGW171" s="137"/>
      <c r="CGX171" s="137"/>
      <c r="CGY171" s="137"/>
      <c r="CGZ171" s="137"/>
      <c r="CHA171" s="137"/>
      <c r="CHB171" s="137"/>
      <c r="CHC171" s="137"/>
      <c r="CHD171" s="137"/>
      <c r="CHE171" s="137"/>
      <c r="CHF171" s="137"/>
      <c r="CHG171" s="137"/>
      <c r="CHH171" s="137"/>
      <c r="CHI171" s="137"/>
      <c r="CHJ171" s="137"/>
      <c r="CHK171" s="137"/>
      <c r="CHL171" s="137"/>
      <c r="CHM171" s="137"/>
      <c r="CHN171" s="137"/>
      <c r="CHO171" s="137"/>
      <c r="CHP171" s="137"/>
      <c r="CHQ171" s="137"/>
      <c r="CHR171" s="137"/>
      <c r="CHS171" s="137"/>
      <c r="CHT171" s="137"/>
      <c r="CHU171" s="137"/>
      <c r="CHV171" s="137"/>
      <c r="CHW171" s="137"/>
      <c r="CHX171" s="137"/>
      <c r="CHY171" s="137"/>
      <c r="CHZ171" s="137"/>
      <c r="CIA171" s="137"/>
      <c r="CIB171" s="137"/>
      <c r="CIC171" s="137"/>
      <c r="CID171" s="137"/>
      <c r="CIE171" s="137"/>
      <c r="CIF171" s="137"/>
      <c r="CIG171" s="137"/>
      <c r="CIH171" s="137"/>
      <c r="CII171" s="137"/>
      <c r="CIJ171" s="137"/>
      <c r="CIK171" s="137"/>
      <c r="CIL171" s="137"/>
      <c r="CIM171" s="137"/>
      <c r="CIN171" s="137"/>
      <c r="CIO171" s="137"/>
      <c r="CIP171" s="137"/>
      <c r="CIQ171" s="137"/>
      <c r="CIR171" s="137"/>
      <c r="CIS171" s="137"/>
      <c r="CIT171" s="137"/>
      <c r="CIU171" s="137"/>
      <c r="CIV171" s="137"/>
      <c r="CIW171" s="137"/>
      <c r="CIX171" s="137"/>
      <c r="CIY171" s="137"/>
      <c r="CIZ171" s="137"/>
      <c r="CJA171" s="137"/>
      <c r="CJB171" s="137"/>
      <c r="CJC171" s="137"/>
      <c r="CJD171" s="137"/>
      <c r="CJE171" s="137"/>
      <c r="CJF171" s="137"/>
      <c r="CJG171" s="137"/>
      <c r="CJH171" s="137"/>
      <c r="CJI171" s="137"/>
      <c r="CJJ171" s="137"/>
      <c r="CJK171" s="137"/>
      <c r="CJL171" s="137"/>
      <c r="CJM171" s="137"/>
      <c r="CJN171" s="137"/>
      <c r="CJO171" s="137"/>
      <c r="CJP171" s="137"/>
      <c r="CJQ171" s="137"/>
      <c r="CJR171" s="137"/>
      <c r="CJS171" s="137"/>
      <c r="CJT171" s="137"/>
      <c r="CJU171" s="137"/>
      <c r="CJV171" s="137"/>
      <c r="CJW171" s="137"/>
      <c r="CJX171" s="137"/>
      <c r="CJY171" s="137"/>
      <c r="CJZ171" s="137"/>
      <c r="CKA171" s="137"/>
      <c r="CKB171" s="137"/>
      <c r="CKC171" s="137"/>
      <c r="CKD171" s="137"/>
      <c r="CKE171" s="137"/>
      <c r="CKF171" s="137"/>
      <c r="CKG171" s="137"/>
      <c r="CKH171" s="137"/>
      <c r="CKI171" s="137"/>
      <c r="CKJ171" s="137"/>
      <c r="CKK171" s="137"/>
      <c r="CKL171" s="137"/>
      <c r="CKM171" s="137"/>
      <c r="CKN171" s="137"/>
      <c r="CKO171" s="137"/>
      <c r="CKP171" s="137"/>
      <c r="CKQ171" s="137"/>
      <c r="CKR171" s="137"/>
      <c r="CKS171" s="137"/>
      <c r="CKT171" s="137"/>
      <c r="CKU171" s="137"/>
      <c r="CKV171" s="137"/>
      <c r="CKW171" s="137"/>
      <c r="CKX171" s="137"/>
      <c r="CKY171" s="137"/>
      <c r="CKZ171" s="137"/>
      <c r="CLA171" s="137"/>
      <c r="CLB171" s="137"/>
      <c r="CLC171" s="137"/>
      <c r="CLD171" s="137"/>
      <c r="CLE171" s="137"/>
      <c r="CLF171" s="137"/>
      <c r="CLG171" s="137"/>
      <c r="CLH171" s="137"/>
      <c r="CLI171" s="137"/>
      <c r="CLJ171" s="137"/>
      <c r="CLK171" s="137"/>
      <c r="CLL171" s="137"/>
      <c r="CLM171" s="137"/>
      <c r="CLN171" s="137"/>
      <c r="CLO171" s="137"/>
      <c r="CLP171" s="137"/>
      <c r="CLQ171" s="137"/>
      <c r="CLR171" s="137"/>
      <c r="CLS171" s="137"/>
      <c r="CLT171" s="137"/>
      <c r="CLU171" s="137"/>
      <c r="CLV171" s="137"/>
      <c r="CLW171" s="137"/>
      <c r="CLX171" s="137"/>
      <c r="CLY171" s="137"/>
      <c r="CLZ171" s="137"/>
      <c r="CMA171" s="137"/>
      <c r="CMB171" s="137"/>
      <c r="CMC171" s="137"/>
      <c r="CMD171" s="137"/>
      <c r="CME171" s="137"/>
      <c r="CMF171" s="137"/>
      <c r="CMG171" s="137"/>
      <c r="CMH171" s="137"/>
      <c r="CMI171" s="137"/>
      <c r="CMJ171" s="137"/>
      <c r="CMK171" s="137"/>
      <c r="CML171" s="137"/>
      <c r="CMM171" s="137"/>
      <c r="CMN171" s="137"/>
      <c r="CMO171" s="137"/>
      <c r="CMP171" s="137"/>
      <c r="CMQ171" s="137"/>
      <c r="CMR171" s="137"/>
      <c r="CMS171" s="137"/>
      <c r="CMT171" s="137"/>
      <c r="CMU171" s="137"/>
      <c r="CMV171" s="137"/>
      <c r="CMW171" s="137"/>
      <c r="CMX171" s="137"/>
      <c r="CMY171" s="137"/>
      <c r="CMZ171" s="137"/>
      <c r="CNA171" s="137"/>
      <c r="CNB171" s="137"/>
      <c r="CNC171" s="137"/>
      <c r="CND171" s="137"/>
      <c r="CNE171" s="137"/>
      <c r="CNF171" s="137"/>
      <c r="CNG171" s="137"/>
      <c r="CNH171" s="137"/>
      <c r="CNI171" s="137"/>
      <c r="CNJ171" s="137"/>
      <c r="CNK171" s="137"/>
      <c r="CNL171" s="137"/>
      <c r="CNM171" s="137"/>
      <c r="CNN171" s="137"/>
      <c r="CNO171" s="137"/>
      <c r="CNP171" s="137"/>
      <c r="CNQ171" s="137"/>
      <c r="CNR171" s="137"/>
      <c r="CNS171" s="137"/>
      <c r="CNT171" s="137"/>
      <c r="CNU171" s="137"/>
      <c r="CNV171" s="137"/>
      <c r="CNW171" s="137"/>
      <c r="CNX171" s="137"/>
      <c r="CNY171" s="137"/>
      <c r="CNZ171" s="137"/>
      <c r="COA171" s="137"/>
      <c r="COB171" s="137"/>
      <c r="COC171" s="137"/>
      <c r="COD171" s="137"/>
      <c r="COE171" s="137"/>
      <c r="COF171" s="137"/>
      <c r="COG171" s="137"/>
      <c r="COH171" s="137"/>
      <c r="COI171" s="137"/>
      <c r="COJ171" s="137"/>
      <c r="COK171" s="137"/>
      <c r="COL171" s="137"/>
      <c r="COM171" s="137"/>
      <c r="CON171" s="137"/>
      <c r="COO171" s="137"/>
      <c r="COP171" s="137"/>
      <c r="COQ171" s="137"/>
      <c r="COR171" s="137"/>
      <c r="COS171" s="137"/>
      <c r="COT171" s="137"/>
      <c r="COU171" s="137"/>
      <c r="COV171" s="137"/>
      <c r="COW171" s="137"/>
      <c r="COX171" s="137"/>
      <c r="COY171" s="137"/>
      <c r="COZ171" s="137"/>
      <c r="CPA171" s="137"/>
      <c r="CPB171" s="137"/>
      <c r="CPC171" s="137"/>
      <c r="CPD171" s="137"/>
      <c r="CPE171" s="137"/>
      <c r="CPF171" s="137"/>
      <c r="CPG171" s="137"/>
      <c r="CPH171" s="137"/>
      <c r="CPI171" s="137"/>
      <c r="CPJ171" s="137"/>
      <c r="CPK171" s="137"/>
      <c r="CPL171" s="137"/>
      <c r="CPM171" s="137"/>
      <c r="CPN171" s="137"/>
      <c r="CPO171" s="137"/>
      <c r="CPP171" s="137"/>
      <c r="CPQ171" s="137"/>
      <c r="CPR171" s="137"/>
      <c r="CPS171" s="137"/>
      <c r="CPT171" s="137"/>
      <c r="CPU171" s="137"/>
      <c r="CPV171" s="137"/>
      <c r="CPW171" s="137"/>
      <c r="CPX171" s="137"/>
      <c r="CPY171" s="137"/>
      <c r="CPZ171" s="137"/>
      <c r="CQA171" s="137"/>
      <c r="CQB171" s="137"/>
      <c r="CQC171" s="137"/>
      <c r="CQD171" s="137"/>
      <c r="CQE171" s="137"/>
      <c r="CQF171" s="137"/>
      <c r="CQG171" s="137"/>
      <c r="CQH171" s="137"/>
      <c r="CQI171" s="137"/>
      <c r="CQJ171" s="137"/>
      <c r="CQK171" s="137"/>
      <c r="CQL171" s="137"/>
      <c r="CQM171" s="137"/>
      <c r="CQN171" s="137"/>
      <c r="CQO171" s="137"/>
      <c r="CQP171" s="137"/>
      <c r="CQQ171" s="137"/>
      <c r="CQR171" s="137"/>
      <c r="CQS171" s="137"/>
      <c r="CQT171" s="137"/>
      <c r="CQU171" s="137"/>
      <c r="CQV171" s="137"/>
      <c r="CQW171" s="137"/>
      <c r="CQX171" s="137"/>
      <c r="CQY171" s="137"/>
      <c r="CQZ171" s="137"/>
      <c r="CRA171" s="137"/>
      <c r="CRB171" s="137"/>
      <c r="CRC171" s="137"/>
      <c r="CRD171" s="137"/>
      <c r="CRE171" s="137"/>
      <c r="CRF171" s="137"/>
      <c r="CRG171" s="137"/>
      <c r="CRH171" s="137"/>
      <c r="CRI171" s="137"/>
      <c r="CRJ171" s="137"/>
      <c r="CRK171" s="137"/>
      <c r="CRL171" s="137"/>
      <c r="CRM171" s="137"/>
      <c r="CRN171" s="137"/>
      <c r="CRO171" s="137"/>
      <c r="CRP171" s="137"/>
      <c r="CRQ171" s="137"/>
      <c r="CRR171" s="137"/>
      <c r="CRS171" s="137"/>
      <c r="CRT171" s="137"/>
      <c r="CRU171" s="137"/>
      <c r="CRV171" s="137"/>
      <c r="CRW171" s="137"/>
      <c r="CRX171" s="137"/>
      <c r="CRY171" s="137"/>
      <c r="CRZ171" s="137"/>
      <c r="CSA171" s="137"/>
      <c r="CSB171" s="137"/>
      <c r="CSC171" s="137"/>
      <c r="CSD171" s="137"/>
      <c r="CSE171" s="137"/>
      <c r="CSF171" s="137"/>
      <c r="CSG171" s="137"/>
      <c r="CSH171" s="137"/>
      <c r="CSI171" s="137"/>
      <c r="CSJ171" s="137"/>
      <c r="CSK171" s="137"/>
      <c r="CSL171" s="137"/>
      <c r="CSM171" s="137"/>
      <c r="CSN171" s="137"/>
      <c r="CSO171" s="137"/>
      <c r="CSP171" s="137"/>
      <c r="CSQ171" s="137"/>
      <c r="CSR171" s="137"/>
      <c r="CSS171" s="137"/>
      <c r="CST171" s="137"/>
      <c r="CSU171" s="137"/>
      <c r="CSV171" s="137"/>
      <c r="CSW171" s="137"/>
      <c r="CSX171" s="137"/>
      <c r="CSY171" s="137"/>
      <c r="CSZ171" s="137"/>
      <c r="CTA171" s="137"/>
      <c r="CTB171" s="137"/>
      <c r="CTC171" s="137"/>
      <c r="CTD171" s="137"/>
      <c r="CTE171" s="137"/>
      <c r="CTF171" s="137"/>
      <c r="CTG171" s="137"/>
      <c r="CTH171" s="137"/>
      <c r="CTI171" s="137"/>
      <c r="CTJ171" s="137"/>
      <c r="CTK171" s="137"/>
      <c r="CTL171" s="137"/>
      <c r="CTM171" s="137"/>
      <c r="CTN171" s="137"/>
      <c r="CTO171" s="137"/>
      <c r="CTP171" s="137"/>
      <c r="CTQ171" s="137"/>
      <c r="CTR171" s="137"/>
      <c r="CTS171" s="137"/>
      <c r="CTT171" s="137"/>
      <c r="CTU171" s="137"/>
      <c r="CTV171" s="137"/>
      <c r="CTW171" s="137"/>
      <c r="CTX171" s="137"/>
      <c r="CTY171" s="137"/>
      <c r="CTZ171" s="137"/>
      <c r="CUA171" s="137"/>
      <c r="CUB171" s="137"/>
      <c r="CUC171" s="137"/>
      <c r="CUD171" s="137"/>
      <c r="CUE171" s="137"/>
      <c r="CUF171" s="137"/>
      <c r="CUG171" s="137"/>
      <c r="CUH171" s="137"/>
      <c r="CUI171" s="137"/>
      <c r="CUJ171" s="137"/>
      <c r="CUK171" s="137"/>
      <c r="CUL171" s="137"/>
      <c r="CUM171" s="137"/>
      <c r="CUN171" s="137"/>
      <c r="CUO171" s="137"/>
      <c r="CUP171" s="137"/>
      <c r="CUQ171" s="137"/>
      <c r="CUR171" s="137"/>
      <c r="CUS171" s="137"/>
      <c r="CUT171" s="137"/>
      <c r="CUU171" s="137"/>
      <c r="CUV171" s="137"/>
      <c r="CUW171" s="137"/>
      <c r="CUX171" s="137"/>
      <c r="CUY171" s="137"/>
      <c r="CUZ171" s="137"/>
      <c r="CVA171" s="137"/>
      <c r="CVB171" s="137"/>
      <c r="CVC171" s="137"/>
      <c r="CVD171" s="137"/>
      <c r="CVE171" s="137"/>
      <c r="CVF171" s="137"/>
      <c r="CVG171" s="137"/>
      <c r="CVH171" s="137"/>
      <c r="CVI171" s="137"/>
      <c r="CVJ171" s="137"/>
      <c r="CVK171" s="137"/>
      <c r="CVL171" s="137"/>
      <c r="CVM171" s="137"/>
      <c r="CVN171" s="137"/>
      <c r="CVO171" s="137"/>
      <c r="CVP171" s="137"/>
      <c r="CVQ171" s="137"/>
      <c r="CVR171" s="137"/>
      <c r="CVS171" s="137"/>
      <c r="CVT171" s="137"/>
      <c r="CVU171" s="137"/>
      <c r="CVV171" s="137"/>
      <c r="CVW171" s="137"/>
      <c r="CVX171" s="137"/>
      <c r="CVY171" s="137"/>
      <c r="CVZ171" s="137"/>
      <c r="CWA171" s="137"/>
      <c r="CWB171" s="137"/>
      <c r="CWC171" s="137"/>
      <c r="CWD171" s="137"/>
      <c r="CWE171" s="137"/>
      <c r="CWF171" s="137"/>
      <c r="CWG171" s="137"/>
      <c r="CWH171" s="137"/>
      <c r="CWI171" s="137"/>
      <c r="CWJ171" s="137"/>
      <c r="CWK171" s="137"/>
      <c r="CWL171" s="137"/>
      <c r="CWM171" s="137"/>
      <c r="CWN171" s="137"/>
      <c r="CWO171" s="137"/>
      <c r="CWP171" s="137"/>
      <c r="CWQ171" s="137"/>
      <c r="CWR171" s="137"/>
      <c r="CWS171" s="137"/>
      <c r="CWT171" s="137"/>
      <c r="CWU171" s="137"/>
      <c r="CWV171" s="137"/>
      <c r="CWW171" s="137"/>
      <c r="CWX171" s="137"/>
      <c r="CWY171" s="137"/>
      <c r="CWZ171" s="137"/>
      <c r="CXA171" s="137"/>
      <c r="CXB171" s="137"/>
      <c r="CXC171" s="137"/>
      <c r="CXD171" s="137"/>
      <c r="CXE171" s="137"/>
      <c r="CXF171" s="137"/>
      <c r="CXG171" s="137"/>
      <c r="CXH171" s="137"/>
      <c r="CXI171" s="137"/>
      <c r="CXJ171" s="137"/>
      <c r="CXK171" s="137"/>
      <c r="CXL171" s="137"/>
      <c r="CXM171" s="137"/>
      <c r="CXN171" s="137"/>
      <c r="CXO171" s="137"/>
      <c r="CXP171" s="137"/>
      <c r="CXQ171" s="137"/>
      <c r="CXR171" s="137"/>
      <c r="CXS171" s="137"/>
      <c r="CXT171" s="137"/>
      <c r="CXU171" s="137"/>
      <c r="CXV171" s="137"/>
      <c r="CXW171" s="137"/>
      <c r="CXX171" s="137"/>
      <c r="CXY171" s="137"/>
      <c r="CXZ171" s="137"/>
      <c r="CYA171" s="137"/>
      <c r="CYB171" s="137"/>
      <c r="CYC171" s="137"/>
      <c r="CYD171" s="137"/>
      <c r="CYE171" s="137"/>
      <c r="CYF171" s="137"/>
      <c r="CYG171" s="137"/>
      <c r="CYH171" s="137"/>
      <c r="CYI171" s="137"/>
      <c r="CYJ171" s="137"/>
      <c r="CYK171" s="137"/>
      <c r="CYL171" s="137"/>
      <c r="CYM171" s="137"/>
      <c r="CYN171" s="137"/>
      <c r="CYO171" s="137"/>
      <c r="CYP171" s="137"/>
      <c r="CYQ171" s="137"/>
      <c r="CYR171" s="137"/>
      <c r="CYS171" s="137"/>
      <c r="CYT171" s="137"/>
      <c r="CYU171" s="137"/>
      <c r="CYV171" s="137"/>
      <c r="CYW171" s="137"/>
      <c r="CYX171" s="137"/>
      <c r="CYY171" s="137"/>
      <c r="CYZ171" s="137"/>
      <c r="CZA171" s="137"/>
      <c r="CZB171" s="137"/>
      <c r="CZC171" s="137"/>
      <c r="CZD171" s="137"/>
      <c r="CZE171" s="137"/>
      <c r="CZF171" s="137"/>
      <c r="CZG171" s="137"/>
      <c r="CZH171" s="137"/>
      <c r="CZI171" s="137"/>
      <c r="CZJ171" s="137"/>
      <c r="CZK171" s="137"/>
      <c r="CZL171" s="137"/>
      <c r="CZM171" s="137"/>
      <c r="CZN171" s="137"/>
      <c r="CZO171" s="137"/>
      <c r="CZP171" s="137"/>
      <c r="CZQ171" s="137"/>
      <c r="CZR171" s="137"/>
      <c r="CZS171" s="137"/>
      <c r="CZT171" s="137"/>
      <c r="CZU171" s="137"/>
      <c r="CZV171" s="137"/>
      <c r="CZW171" s="137"/>
      <c r="CZX171" s="137"/>
      <c r="CZY171" s="137"/>
      <c r="CZZ171" s="137"/>
      <c r="DAA171" s="137"/>
      <c r="DAB171" s="137"/>
      <c r="DAC171" s="137"/>
      <c r="DAD171" s="137"/>
      <c r="DAE171" s="137"/>
      <c r="DAF171" s="137"/>
      <c r="DAG171" s="137"/>
      <c r="DAH171" s="137"/>
      <c r="DAI171" s="137"/>
      <c r="DAJ171" s="137"/>
      <c r="DAK171" s="137"/>
      <c r="DAL171" s="137"/>
      <c r="DAM171" s="137"/>
      <c r="DAN171" s="137"/>
      <c r="DAO171" s="137"/>
      <c r="DAP171" s="137"/>
      <c r="DAQ171" s="137"/>
      <c r="DAR171" s="137"/>
      <c r="DAS171" s="137"/>
      <c r="DAT171" s="137"/>
      <c r="DAU171" s="137"/>
      <c r="DAV171" s="137"/>
      <c r="DAW171" s="137"/>
      <c r="DAX171" s="137"/>
      <c r="DAY171" s="137"/>
      <c r="DAZ171" s="137"/>
      <c r="DBA171" s="137"/>
      <c r="DBB171" s="137"/>
      <c r="DBC171" s="137"/>
      <c r="DBD171" s="137"/>
      <c r="DBE171" s="137"/>
      <c r="DBF171" s="137"/>
      <c r="DBG171" s="137"/>
      <c r="DBH171" s="137"/>
      <c r="DBI171" s="137"/>
      <c r="DBJ171" s="137"/>
      <c r="DBK171" s="137"/>
      <c r="DBL171" s="137"/>
      <c r="DBM171" s="137"/>
      <c r="DBN171" s="137"/>
      <c r="DBO171" s="137"/>
      <c r="DBP171" s="137"/>
      <c r="DBQ171" s="137"/>
      <c r="DBR171" s="137"/>
      <c r="DBS171" s="137"/>
      <c r="DBT171" s="137"/>
      <c r="DBU171" s="137"/>
      <c r="DBV171" s="137"/>
      <c r="DBW171" s="137"/>
      <c r="DBX171" s="137"/>
      <c r="DBY171" s="137"/>
      <c r="DBZ171" s="137"/>
      <c r="DCA171" s="137"/>
      <c r="DCB171" s="137"/>
      <c r="DCC171" s="137"/>
      <c r="DCD171" s="137"/>
      <c r="DCE171" s="137"/>
      <c r="DCF171" s="137"/>
      <c r="DCG171" s="137"/>
      <c r="DCH171" s="137"/>
      <c r="DCI171" s="137"/>
      <c r="DCJ171" s="137"/>
      <c r="DCK171" s="137"/>
      <c r="DCL171" s="137"/>
      <c r="DCM171" s="137"/>
      <c r="DCN171" s="137"/>
      <c r="DCO171" s="137"/>
      <c r="DCP171" s="137"/>
      <c r="DCQ171" s="137"/>
      <c r="DCR171" s="137"/>
      <c r="DCS171" s="137"/>
      <c r="DCT171" s="137"/>
      <c r="DCU171" s="137"/>
      <c r="DCV171" s="137"/>
      <c r="DCW171" s="137"/>
      <c r="DCX171" s="137"/>
      <c r="DCY171" s="137"/>
      <c r="DCZ171" s="137"/>
      <c r="DDA171" s="137"/>
      <c r="DDB171" s="137"/>
      <c r="DDC171" s="137"/>
      <c r="DDD171" s="137"/>
      <c r="DDE171" s="137"/>
      <c r="DDF171" s="137"/>
      <c r="DDG171" s="137"/>
      <c r="DDH171" s="137"/>
      <c r="DDI171" s="137"/>
      <c r="DDJ171" s="137"/>
      <c r="DDK171" s="137"/>
      <c r="DDL171" s="137"/>
      <c r="DDM171" s="137"/>
      <c r="DDN171" s="137"/>
      <c r="DDO171" s="137"/>
      <c r="DDP171" s="137"/>
      <c r="DDQ171" s="137"/>
      <c r="DDR171" s="137"/>
      <c r="DDS171" s="137"/>
      <c r="DDT171" s="137"/>
      <c r="DDU171" s="137"/>
      <c r="DDV171" s="137"/>
      <c r="DDW171" s="137"/>
      <c r="DDX171" s="137"/>
      <c r="DDY171" s="137"/>
      <c r="DDZ171" s="137"/>
      <c r="DEA171" s="137"/>
      <c r="DEB171" s="137"/>
      <c r="DEC171" s="137"/>
      <c r="DED171" s="137"/>
      <c r="DEE171" s="137"/>
      <c r="DEF171" s="137"/>
      <c r="DEG171" s="137"/>
      <c r="DEH171" s="137"/>
      <c r="DEI171" s="137"/>
      <c r="DEJ171" s="137"/>
      <c r="DEK171" s="137"/>
      <c r="DEL171" s="137"/>
      <c r="DEM171" s="137"/>
      <c r="DEN171" s="137"/>
      <c r="DEO171" s="137"/>
      <c r="DEP171" s="137"/>
      <c r="DEQ171" s="137"/>
      <c r="DER171" s="137"/>
      <c r="DES171" s="137"/>
      <c r="DET171" s="137"/>
      <c r="DEU171" s="137"/>
      <c r="DEV171" s="137"/>
      <c r="DEW171" s="137"/>
      <c r="DEX171" s="137"/>
      <c r="DEY171" s="137"/>
      <c r="DEZ171" s="137"/>
      <c r="DFA171" s="137"/>
      <c r="DFB171" s="137"/>
      <c r="DFC171" s="137"/>
      <c r="DFD171" s="137"/>
      <c r="DFE171" s="137"/>
      <c r="DFF171" s="137"/>
      <c r="DFG171" s="137"/>
      <c r="DFH171" s="137"/>
      <c r="DFI171" s="137"/>
      <c r="DFJ171" s="137"/>
      <c r="DFK171" s="137"/>
      <c r="DFL171" s="137"/>
      <c r="DFM171" s="137"/>
      <c r="DFN171" s="137"/>
      <c r="DFO171" s="137"/>
      <c r="DFP171" s="137"/>
      <c r="DFQ171" s="137"/>
      <c r="DFR171" s="137"/>
      <c r="DFS171" s="137"/>
      <c r="DFT171" s="137"/>
      <c r="DFU171" s="137"/>
      <c r="DFV171" s="137"/>
      <c r="DFW171" s="137"/>
      <c r="DFX171" s="137"/>
      <c r="DFY171" s="137"/>
      <c r="DFZ171" s="137"/>
      <c r="DGA171" s="137"/>
      <c r="DGB171" s="137"/>
      <c r="DGC171" s="137"/>
      <c r="DGD171" s="137"/>
      <c r="DGE171" s="137"/>
      <c r="DGF171" s="137"/>
      <c r="DGG171" s="137"/>
      <c r="DGH171" s="137"/>
      <c r="DGI171" s="137"/>
      <c r="DGJ171" s="137"/>
      <c r="DGK171" s="137"/>
      <c r="DGL171" s="137"/>
      <c r="DGM171" s="137"/>
      <c r="DGN171" s="137"/>
      <c r="DGO171" s="137"/>
      <c r="DGP171" s="137"/>
      <c r="DGQ171" s="137"/>
      <c r="DGR171" s="137"/>
      <c r="DGS171" s="137"/>
      <c r="DGT171" s="137"/>
      <c r="DGU171" s="137"/>
      <c r="DGV171" s="137"/>
      <c r="DGW171" s="137"/>
      <c r="DGX171" s="137"/>
      <c r="DGY171" s="137"/>
      <c r="DGZ171" s="137"/>
      <c r="DHA171" s="137"/>
      <c r="DHB171" s="137"/>
      <c r="DHC171" s="137"/>
      <c r="DHD171" s="137"/>
      <c r="DHE171" s="137"/>
      <c r="DHF171" s="137"/>
      <c r="DHG171" s="137"/>
      <c r="DHH171" s="137"/>
      <c r="DHI171" s="137"/>
      <c r="DHJ171" s="137"/>
      <c r="DHK171" s="137"/>
      <c r="DHL171" s="137"/>
      <c r="DHM171" s="137"/>
      <c r="DHN171" s="137"/>
      <c r="DHO171" s="137"/>
      <c r="DHP171" s="137"/>
      <c r="DHQ171" s="137"/>
      <c r="DHR171" s="137"/>
      <c r="DHS171" s="137"/>
      <c r="DHT171" s="137"/>
      <c r="DHU171" s="137"/>
      <c r="DHV171" s="137"/>
      <c r="DHW171" s="137"/>
      <c r="DHX171" s="137"/>
      <c r="DHY171" s="137"/>
      <c r="DHZ171" s="137"/>
      <c r="DIA171" s="137"/>
      <c r="DIB171" s="137"/>
      <c r="DIC171" s="137"/>
      <c r="DID171" s="137"/>
      <c r="DIE171" s="137"/>
      <c r="DIF171" s="137"/>
      <c r="DIG171" s="137"/>
      <c r="DIH171" s="137"/>
      <c r="DII171" s="137"/>
      <c r="DIJ171" s="137"/>
      <c r="DIK171" s="137"/>
      <c r="DIL171" s="137"/>
      <c r="DIM171" s="137"/>
      <c r="DIN171" s="137"/>
      <c r="DIO171" s="137"/>
      <c r="DIP171" s="137"/>
      <c r="DIQ171" s="137"/>
      <c r="DIR171" s="137"/>
      <c r="DIS171" s="137"/>
      <c r="DIT171" s="137"/>
      <c r="DIU171" s="137"/>
      <c r="DIV171" s="137"/>
      <c r="DIW171" s="137"/>
      <c r="DIX171" s="137"/>
      <c r="DIY171" s="137"/>
      <c r="DIZ171" s="137"/>
      <c r="DJA171" s="137"/>
      <c r="DJB171" s="137"/>
      <c r="DJC171" s="137"/>
      <c r="DJD171" s="137"/>
      <c r="DJE171" s="137"/>
      <c r="DJF171" s="137"/>
      <c r="DJG171" s="137"/>
      <c r="DJH171" s="137"/>
      <c r="DJI171" s="137"/>
      <c r="DJJ171" s="137"/>
      <c r="DJK171" s="137"/>
      <c r="DJL171" s="137"/>
      <c r="DJM171" s="137"/>
      <c r="DJN171" s="137"/>
      <c r="DJO171" s="137"/>
      <c r="DJP171" s="137"/>
      <c r="DJQ171" s="137"/>
      <c r="DJR171" s="137"/>
      <c r="DJS171" s="137"/>
      <c r="DJT171" s="137"/>
      <c r="DJU171" s="137"/>
      <c r="DJV171" s="137"/>
      <c r="DJW171" s="137"/>
      <c r="DJX171" s="137"/>
      <c r="DJY171" s="137"/>
      <c r="DJZ171" s="137"/>
      <c r="DKA171" s="137"/>
      <c r="DKB171" s="137"/>
      <c r="DKC171" s="137"/>
      <c r="DKD171" s="137"/>
      <c r="DKE171" s="137"/>
      <c r="DKF171" s="137"/>
      <c r="DKG171" s="137"/>
      <c r="DKH171" s="137"/>
      <c r="DKI171" s="137"/>
      <c r="DKJ171" s="137"/>
      <c r="DKK171" s="137"/>
      <c r="DKL171" s="137"/>
      <c r="DKM171" s="137"/>
      <c r="DKN171" s="137"/>
      <c r="DKO171" s="137"/>
      <c r="DKP171" s="137"/>
      <c r="DKQ171" s="137"/>
      <c r="DKR171" s="137"/>
      <c r="DKS171" s="137"/>
      <c r="DKT171" s="137"/>
      <c r="DKU171" s="137"/>
      <c r="DKV171" s="137"/>
      <c r="DKW171" s="137"/>
      <c r="DKX171" s="137"/>
      <c r="DKY171" s="137"/>
      <c r="DKZ171" s="137"/>
      <c r="DLA171" s="137"/>
      <c r="DLB171" s="137"/>
      <c r="DLC171" s="137"/>
      <c r="DLD171" s="137"/>
      <c r="DLE171" s="137"/>
      <c r="DLF171" s="137"/>
      <c r="DLG171" s="137"/>
      <c r="DLH171" s="137"/>
      <c r="DLI171" s="137"/>
      <c r="DLJ171" s="137"/>
      <c r="DLK171" s="137"/>
      <c r="DLL171" s="137"/>
      <c r="DLM171" s="137"/>
      <c r="DLN171" s="137"/>
      <c r="DLO171" s="137"/>
      <c r="DLP171" s="137"/>
      <c r="DLQ171" s="137"/>
      <c r="DLR171" s="137"/>
      <c r="DLS171" s="137"/>
      <c r="DLT171" s="137"/>
      <c r="DLU171" s="137"/>
      <c r="DLV171" s="137"/>
      <c r="DLW171" s="137"/>
      <c r="DLX171" s="137"/>
      <c r="DLY171" s="137"/>
      <c r="DLZ171" s="137"/>
      <c r="DMA171" s="137"/>
      <c r="DMB171" s="137"/>
      <c r="DMC171" s="137"/>
      <c r="DMD171" s="137"/>
      <c r="DME171" s="137"/>
      <c r="DMF171" s="137"/>
      <c r="DMG171" s="137"/>
      <c r="DMH171" s="137"/>
      <c r="DMI171" s="137"/>
      <c r="DMJ171" s="137"/>
      <c r="DMK171" s="137"/>
      <c r="DML171" s="137"/>
      <c r="DMM171" s="137"/>
      <c r="DMN171" s="137"/>
      <c r="DMO171" s="137"/>
      <c r="DMP171" s="137"/>
      <c r="DMQ171" s="137"/>
      <c r="DMR171" s="137"/>
      <c r="DMS171" s="137"/>
      <c r="DMT171" s="137"/>
      <c r="DMU171" s="137"/>
      <c r="DMV171" s="137"/>
      <c r="DMW171" s="137"/>
      <c r="DMX171" s="137"/>
      <c r="DMY171" s="137"/>
      <c r="DMZ171" s="137"/>
      <c r="DNA171" s="137"/>
      <c r="DNB171" s="137"/>
      <c r="DNC171" s="137"/>
      <c r="DND171" s="137"/>
      <c r="DNE171" s="137"/>
      <c r="DNF171" s="137"/>
      <c r="DNG171" s="137"/>
      <c r="DNH171" s="137"/>
      <c r="DNI171" s="137"/>
      <c r="DNJ171" s="137"/>
      <c r="DNK171" s="137"/>
      <c r="DNL171" s="137"/>
      <c r="DNM171" s="137"/>
      <c r="DNN171" s="137"/>
      <c r="DNO171" s="137"/>
      <c r="DNP171" s="137"/>
      <c r="DNQ171" s="137"/>
      <c r="DNR171" s="137"/>
      <c r="DNS171" s="137"/>
      <c r="DNT171" s="137"/>
      <c r="DNU171" s="137"/>
      <c r="DNV171" s="137"/>
      <c r="DNW171" s="137"/>
      <c r="DNX171" s="137"/>
      <c r="DNY171" s="137"/>
      <c r="DNZ171" s="137"/>
      <c r="DOA171" s="137"/>
      <c r="DOB171" s="137"/>
      <c r="DOC171" s="137"/>
      <c r="DOD171" s="137"/>
      <c r="DOE171" s="137"/>
      <c r="DOF171" s="137"/>
      <c r="DOG171" s="137"/>
      <c r="DOH171" s="137"/>
      <c r="DOI171" s="137"/>
      <c r="DOJ171" s="137"/>
      <c r="DOK171" s="137"/>
      <c r="DOL171" s="137"/>
      <c r="DOM171" s="137"/>
      <c r="DON171" s="137"/>
      <c r="DOO171" s="137"/>
      <c r="DOP171" s="137"/>
      <c r="DOQ171" s="137"/>
      <c r="DOR171" s="137"/>
      <c r="DOS171" s="137"/>
      <c r="DOT171" s="137"/>
      <c r="DOU171" s="137"/>
      <c r="DOV171" s="137"/>
      <c r="DOW171" s="137"/>
      <c r="DOX171" s="137"/>
      <c r="DOY171" s="137"/>
      <c r="DOZ171" s="137"/>
      <c r="DPA171" s="137"/>
      <c r="DPB171" s="137"/>
      <c r="DPC171" s="137"/>
      <c r="DPD171" s="137"/>
      <c r="DPE171" s="137"/>
      <c r="DPF171" s="137"/>
      <c r="DPG171" s="137"/>
      <c r="DPH171" s="137"/>
      <c r="DPI171" s="137"/>
      <c r="DPJ171" s="137"/>
      <c r="DPK171" s="137"/>
      <c r="DPL171" s="137"/>
      <c r="DPM171" s="137"/>
      <c r="DPN171" s="137"/>
      <c r="DPO171" s="137"/>
      <c r="DPP171" s="137"/>
      <c r="DPQ171" s="137"/>
      <c r="DPR171" s="137"/>
      <c r="DPS171" s="137"/>
      <c r="DPT171" s="137"/>
      <c r="DPU171" s="137"/>
      <c r="DPV171" s="137"/>
      <c r="DPW171" s="137"/>
      <c r="DPX171" s="137"/>
      <c r="DPY171" s="137"/>
      <c r="DPZ171" s="137"/>
      <c r="DQA171" s="137"/>
      <c r="DQB171" s="137"/>
      <c r="DQC171" s="137"/>
      <c r="DQD171" s="137"/>
      <c r="DQE171" s="137"/>
      <c r="DQF171" s="137"/>
      <c r="DQG171" s="137"/>
      <c r="DQH171" s="137"/>
      <c r="DQI171" s="137"/>
      <c r="DQJ171" s="137"/>
      <c r="DQK171" s="137"/>
      <c r="DQL171" s="137"/>
      <c r="DQM171" s="137"/>
      <c r="DQN171" s="137"/>
      <c r="DQO171" s="137"/>
      <c r="DQP171" s="137"/>
      <c r="DQQ171" s="137"/>
      <c r="DQR171" s="137"/>
      <c r="DQS171" s="137"/>
      <c r="DQT171" s="137"/>
      <c r="DQU171" s="137"/>
      <c r="DQV171" s="137"/>
      <c r="DQW171" s="137"/>
      <c r="DQX171" s="137"/>
      <c r="DQY171" s="137"/>
      <c r="DQZ171" s="137"/>
      <c r="DRA171" s="137"/>
      <c r="DRB171" s="137"/>
      <c r="DRC171" s="137"/>
      <c r="DRD171" s="137"/>
      <c r="DRE171" s="137"/>
      <c r="DRF171" s="137"/>
      <c r="DRG171" s="137"/>
      <c r="DRH171" s="137"/>
      <c r="DRI171" s="137"/>
      <c r="DRJ171" s="137"/>
      <c r="DRK171" s="137"/>
      <c r="DRL171" s="137"/>
      <c r="DRM171" s="137"/>
      <c r="DRN171" s="137"/>
      <c r="DRO171" s="137"/>
      <c r="DRP171" s="137"/>
      <c r="DRQ171" s="137"/>
      <c r="DRR171" s="137"/>
      <c r="DRS171" s="137"/>
      <c r="DRT171" s="137"/>
      <c r="DRU171" s="137"/>
      <c r="DRV171" s="137"/>
      <c r="DRW171" s="137"/>
      <c r="DRX171" s="137"/>
      <c r="DRY171" s="137"/>
      <c r="DRZ171" s="137"/>
      <c r="DSA171" s="137"/>
      <c r="DSB171" s="137"/>
      <c r="DSC171" s="137"/>
      <c r="DSD171" s="137"/>
      <c r="DSE171" s="137"/>
      <c r="DSF171" s="137"/>
      <c r="DSG171" s="137"/>
      <c r="DSH171" s="137"/>
      <c r="DSI171" s="137"/>
      <c r="DSJ171" s="137"/>
      <c r="DSK171" s="137"/>
      <c r="DSL171" s="137"/>
      <c r="DSM171" s="137"/>
      <c r="DSN171" s="137"/>
      <c r="DSO171" s="137"/>
      <c r="DSP171" s="137"/>
      <c r="DSQ171" s="137"/>
      <c r="DSR171" s="137"/>
      <c r="DSS171" s="137"/>
      <c r="DST171" s="137"/>
      <c r="DSU171" s="137"/>
      <c r="DSV171" s="137"/>
      <c r="DSW171" s="137"/>
      <c r="DSX171" s="137"/>
      <c r="DSY171" s="137"/>
      <c r="DSZ171" s="137"/>
      <c r="DTA171" s="137"/>
      <c r="DTB171" s="137"/>
      <c r="DTC171" s="137"/>
      <c r="DTD171" s="137"/>
      <c r="DTE171" s="137"/>
      <c r="DTF171" s="137"/>
      <c r="DTG171" s="137"/>
      <c r="DTH171" s="137"/>
      <c r="DTI171" s="137"/>
      <c r="DTJ171" s="137"/>
      <c r="DTK171" s="137"/>
      <c r="DTL171" s="137"/>
      <c r="DTM171" s="137"/>
      <c r="DTN171" s="137"/>
      <c r="DTO171" s="137"/>
      <c r="DTP171" s="137"/>
      <c r="DTQ171" s="137"/>
      <c r="DTR171" s="137"/>
      <c r="DTS171" s="137"/>
      <c r="DTT171" s="137"/>
      <c r="DTU171" s="137"/>
      <c r="DTV171" s="137"/>
      <c r="DTW171" s="137"/>
      <c r="DTX171" s="137"/>
      <c r="DTY171" s="137"/>
      <c r="DTZ171" s="137"/>
      <c r="DUA171" s="137"/>
      <c r="DUB171" s="137"/>
      <c r="DUC171" s="137"/>
      <c r="DUD171" s="137"/>
      <c r="DUE171" s="137"/>
      <c r="DUF171" s="137"/>
      <c r="DUG171" s="137"/>
      <c r="DUH171" s="137"/>
      <c r="DUI171" s="137"/>
      <c r="DUJ171" s="137"/>
      <c r="DUK171" s="137"/>
      <c r="DUL171" s="137"/>
      <c r="DUM171" s="137"/>
      <c r="DUN171" s="137"/>
      <c r="DUO171" s="137"/>
      <c r="DUP171" s="137"/>
      <c r="DUQ171" s="137"/>
      <c r="DUR171" s="137"/>
      <c r="DUS171" s="137"/>
      <c r="DUT171" s="137"/>
      <c r="DUU171" s="137"/>
      <c r="DUV171" s="137"/>
      <c r="DUW171" s="137"/>
      <c r="DUX171" s="137"/>
      <c r="DUY171" s="137"/>
      <c r="DUZ171" s="137"/>
      <c r="DVA171" s="137"/>
      <c r="DVB171" s="137"/>
      <c r="DVC171" s="137"/>
      <c r="DVD171" s="137"/>
      <c r="DVE171" s="137"/>
      <c r="DVF171" s="137"/>
      <c r="DVG171" s="137"/>
      <c r="DVH171" s="137"/>
      <c r="DVI171" s="137"/>
      <c r="DVJ171" s="137"/>
      <c r="DVK171" s="137"/>
      <c r="DVL171" s="137"/>
      <c r="DVM171" s="137"/>
      <c r="DVN171" s="137"/>
      <c r="DVO171" s="137"/>
      <c r="DVP171" s="137"/>
      <c r="DVQ171" s="137"/>
      <c r="DVR171" s="137"/>
      <c r="DVS171" s="137"/>
      <c r="DVT171" s="137"/>
      <c r="DVU171" s="137"/>
      <c r="DVV171" s="137"/>
      <c r="DVW171" s="137"/>
      <c r="DVX171" s="137"/>
      <c r="DVY171" s="137"/>
      <c r="DVZ171" s="137"/>
      <c r="DWA171" s="137"/>
      <c r="DWB171" s="137"/>
      <c r="DWC171" s="137"/>
      <c r="DWD171" s="137"/>
      <c r="DWE171" s="137"/>
      <c r="DWF171" s="137"/>
      <c r="DWG171" s="137"/>
      <c r="DWH171" s="137"/>
      <c r="DWI171" s="137"/>
      <c r="DWJ171" s="137"/>
      <c r="DWK171" s="137"/>
      <c r="DWL171" s="137"/>
      <c r="DWM171" s="137"/>
      <c r="DWN171" s="137"/>
      <c r="DWO171" s="137"/>
      <c r="DWP171" s="137"/>
      <c r="DWQ171" s="137"/>
      <c r="DWR171" s="137"/>
      <c r="DWS171" s="137"/>
      <c r="DWT171" s="137"/>
      <c r="DWU171" s="137"/>
      <c r="DWV171" s="137"/>
      <c r="DWW171" s="137"/>
      <c r="DWX171" s="137"/>
      <c r="DWY171" s="137"/>
      <c r="DWZ171" s="137"/>
      <c r="DXA171" s="137"/>
      <c r="DXB171" s="137"/>
      <c r="DXC171" s="137"/>
      <c r="DXD171" s="137"/>
      <c r="DXE171" s="137"/>
      <c r="DXF171" s="137"/>
      <c r="DXG171" s="137"/>
      <c r="DXH171" s="137"/>
      <c r="DXI171" s="137"/>
      <c r="DXJ171" s="137"/>
      <c r="DXK171" s="137"/>
      <c r="DXL171" s="137"/>
      <c r="DXM171" s="137"/>
      <c r="DXN171" s="137"/>
      <c r="DXO171" s="137"/>
      <c r="DXP171" s="137"/>
      <c r="DXQ171" s="137"/>
      <c r="DXR171" s="137"/>
      <c r="DXS171" s="137"/>
      <c r="DXT171" s="137"/>
      <c r="DXU171" s="137"/>
      <c r="DXV171" s="137"/>
      <c r="DXW171" s="137"/>
      <c r="DXX171" s="137"/>
      <c r="DXY171" s="137"/>
      <c r="DXZ171" s="137"/>
      <c r="DYA171" s="137"/>
      <c r="DYB171" s="137"/>
      <c r="DYC171" s="137"/>
      <c r="DYD171" s="137"/>
      <c r="DYE171" s="137"/>
      <c r="DYF171" s="137"/>
      <c r="DYG171" s="137"/>
      <c r="DYH171" s="137"/>
      <c r="DYI171" s="137"/>
      <c r="DYJ171" s="137"/>
      <c r="DYK171" s="137"/>
      <c r="DYL171" s="137"/>
      <c r="DYM171" s="137"/>
      <c r="DYN171" s="137"/>
      <c r="DYO171" s="137"/>
      <c r="DYP171" s="137"/>
      <c r="DYQ171" s="137"/>
      <c r="DYR171" s="137"/>
      <c r="DYS171" s="137"/>
      <c r="DYT171" s="137"/>
      <c r="DYU171" s="137"/>
      <c r="DYV171" s="137"/>
      <c r="DYW171" s="137"/>
      <c r="DYX171" s="137"/>
      <c r="DYY171" s="137"/>
      <c r="DYZ171" s="137"/>
      <c r="DZA171" s="137"/>
      <c r="DZB171" s="137"/>
      <c r="DZC171" s="137"/>
      <c r="DZD171" s="137"/>
      <c r="DZE171" s="137"/>
      <c r="DZF171" s="137"/>
      <c r="DZG171" s="137"/>
      <c r="DZH171" s="137"/>
      <c r="DZI171" s="137"/>
      <c r="DZJ171" s="137"/>
      <c r="DZK171" s="137"/>
      <c r="DZL171" s="137"/>
      <c r="DZM171" s="137"/>
      <c r="DZN171" s="137"/>
      <c r="DZO171" s="137"/>
      <c r="DZP171" s="137"/>
      <c r="DZQ171" s="137"/>
      <c r="DZR171" s="137"/>
      <c r="DZS171" s="137"/>
      <c r="DZT171" s="137"/>
      <c r="DZU171" s="137"/>
      <c r="DZV171" s="137"/>
      <c r="DZW171" s="137"/>
      <c r="DZX171" s="137"/>
      <c r="DZY171" s="137"/>
      <c r="DZZ171" s="137"/>
      <c r="EAA171" s="137"/>
      <c r="EAB171" s="137"/>
      <c r="EAC171" s="137"/>
      <c r="EAD171" s="137"/>
      <c r="EAE171" s="137"/>
      <c r="EAF171" s="137"/>
      <c r="EAG171" s="137"/>
      <c r="EAH171" s="137"/>
      <c r="EAI171" s="137"/>
      <c r="EAJ171" s="137"/>
      <c r="EAK171" s="137"/>
      <c r="EAL171" s="137"/>
      <c r="EAM171" s="137"/>
      <c r="EAN171" s="137"/>
      <c r="EAO171" s="137"/>
      <c r="EAP171" s="137"/>
      <c r="EAQ171" s="137"/>
      <c r="EAR171" s="137"/>
      <c r="EAS171" s="137"/>
      <c r="EAT171" s="137"/>
      <c r="EAU171" s="137"/>
      <c r="EAV171" s="137"/>
      <c r="EAW171" s="137"/>
      <c r="EAX171" s="137"/>
      <c r="EAY171" s="137"/>
      <c r="EAZ171" s="137"/>
      <c r="EBA171" s="137"/>
      <c r="EBB171" s="137"/>
      <c r="EBC171" s="137"/>
      <c r="EBD171" s="137"/>
      <c r="EBE171" s="137"/>
      <c r="EBF171" s="137"/>
      <c r="EBG171" s="137"/>
      <c r="EBH171" s="137"/>
      <c r="EBI171" s="137"/>
      <c r="EBJ171" s="137"/>
      <c r="EBK171" s="137"/>
      <c r="EBL171" s="137"/>
      <c r="EBM171" s="137"/>
      <c r="EBN171" s="137"/>
      <c r="EBO171" s="137"/>
      <c r="EBP171" s="137"/>
      <c r="EBQ171" s="137"/>
      <c r="EBR171" s="137"/>
      <c r="EBS171" s="137"/>
      <c r="EBT171" s="137"/>
      <c r="EBU171" s="137"/>
      <c r="EBV171" s="137"/>
      <c r="EBW171" s="137"/>
      <c r="EBX171" s="137"/>
      <c r="EBY171" s="137"/>
      <c r="EBZ171" s="137"/>
      <c r="ECA171" s="137"/>
      <c r="ECB171" s="137"/>
      <c r="ECC171" s="137"/>
      <c r="ECD171" s="137"/>
      <c r="ECE171" s="137"/>
      <c r="ECF171" s="137"/>
      <c r="ECG171" s="137"/>
      <c r="ECH171" s="137"/>
      <c r="ECI171" s="137"/>
      <c r="ECJ171" s="137"/>
      <c r="ECK171" s="137"/>
      <c r="ECL171" s="137"/>
      <c r="ECM171" s="137"/>
      <c r="ECN171" s="137"/>
      <c r="ECO171" s="137"/>
      <c r="ECP171" s="137"/>
      <c r="ECQ171" s="137"/>
      <c r="ECR171" s="137"/>
      <c r="ECS171" s="137"/>
      <c r="ECT171" s="137"/>
      <c r="ECU171" s="137"/>
      <c r="ECV171" s="137"/>
      <c r="ECW171" s="137"/>
      <c r="ECX171" s="137"/>
      <c r="ECY171" s="137"/>
      <c r="ECZ171" s="137"/>
      <c r="EDA171" s="137"/>
      <c r="EDB171" s="137"/>
      <c r="EDC171" s="137"/>
      <c r="EDD171" s="137"/>
      <c r="EDE171" s="137"/>
      <c r="EDF171" s="137"/>
      <c r="EDG171" s="137"/>
      <c r="EDH171" s="137"/>
      <c r="EDI171" s="137"/>
      <c r="EDJ171" s="137"/>
      <c r="EDK171" s="137"/>
      <c r="EDL171" s="137"/>
      <c r="EDM171" s="137"/>
      <c r="EDN171" s="137"/>
      <c r="EDO171" s="137"/>
      <c r="EDP171" s="137"/>
      <c r="EDQ171" s="137"/>
      <c r="EDR171" s="137"/>
      <c r="EDS171" s="137"/>
      <c r="EDT171" s="137"/>
      <c r="EDU171" s="137"/>
      <c r="EDV171" s="137"/>
      <c r="EDW171" s="137"/>
      <c r="EDX171" s="137"/>
      <c r="EDY171" s="137"/>
      <c r="EDZ171" s="137"/>
      <c r="EEA171" s="137"/>
      <c r="EEB171" s="137"/>
      <c r="EEC171" s="137"/>
      <c r="EED171" s="137"/>
      <c r="EEE171" s="137"/>
      <c r="EEF171" s="137"/>
      <c r="EEG171" s="137"/>
      <c r="EEH171" s="137"/>
      <c r="EEI171" s="137"/>
      <c r="EEJ171" s="137"/>
      <c r="EEK171" s="137"/>
      <c r="EEL171" s="137"/>
      <c r="EEM171" s="137"/>
      <c r="EEN171" s="137"/>
      <c r="EEO171" s="137"/>
      <c r="EEP171" s="137"/>
      <c r="EEQ171" s="137"/>
      <c r="EER171" s="137"/>
      <c r="EES171" s="137"/>
      <c r="EET171" s="137"/>
      <c r="EEU171" s="137"/>
      <c r="EEV171" s="137"/>
      <c r="EEW171" s="137"/>
      <c r="EEX171" s="137"/>
      <c r="EEY171" s="137"/>
      <c r="EEZ171" s="137"/>
      <c r="EFA171" s="137"/>
      <c r="EFB171" s="137"/>
      <c r="EFC171" s="137"/>
      <c r="EFD171" s="137"/>
      <c r="EFE171" s="137"/>
      <c r="EFF171" s="137"/>
      <c r="EFG171" s="137"/>
      <c r="EFH171" s="137"/>
      <c r="EFI171" s="137"/>
      <c r="EFJ171" s="137"/>
      <c r="EFK171" s="137"/>
      <c r="EFL171" s="137"/>
      <c r="EFM171" s="137"/>
      <c r="EFN171" s="137"/>
      <c r="EFO171" s="137"/>
      <c r="EFP171" s="137"/>
      <c r="EFQ171" s="137"/>
      <c r="EFR171" s="137"/>
      <c r="EFS171" s="137"/>
      <c r="EFT171" s="137"/>
      <c r="EFU171" s="137"/>
      <c r="EFV171" s="137"/>
      <c r="EFW171" s="137"/>
      <c r="EFX171" s="137"/>
      <c r="EFY171" s="137"/>
      <c r="EFZ171" s="137"/>
      <c r="EGA171" s="137"/>
      <c r="EGB171" s="137"/>
      <c r="EGC171" s="137"/>
      <c r="EGD171" s="137"/>
      <c r="EGE171" s="137"/>
      <c r="EGF171" s="137"/>
      <c r="EGG171" s="137"/>
      <c r="EGH171" s="137"/>
      <c r="EGI171" s="137"/>
      <c r="EGJ171" s="137"/>
      <c r="EGK171" s="137"/>
      <c r="EGL171" s="137"/>
      <c r="EGM171" s="137"/>
      <c r="EGN171" s="137"/>
      <c r="EGO171" s="137"/>
      <c r="EGP171" s="137"/>
      <c r="EGQ171" s="137"/>
      <c r="EGR171" s="137"/>
      <c r="EGS171" s="137"/>
      <c r="EGT171" s="137"/>
      <c r="EGU171" s="137"/>
      <c r="EGV171" s="137"/>
      <c r="EGW171" s="137"/>
      <c r="EGX171" s="137"/>
      <c r="EGY171" s="137"/>
      <c r="EGZ171" s="137"/>
      <c r="EHA171" s="137"/>
      <c r="EHB171" s="137"/>
      <c r="EHC171" s="137"/>
      <c r="EHD171" s="137"/>
      <c r="EHE171" s="137"/>
      <c r="EHF171" s="137"/>
      <c r="EHG171" s="137"/>
      <c r="EHH171" s="137"/>
      <c r="EHI171" s="137"/>
      <c r="EHJ171" s="137"/>
      <c r="EHK171" s="137"/>
      <c r="EHL171" s="137"/>
      <c r="EHM171" s="137"/>
      <c r="EHN171" s="137"/>
      <c r="EHO171" s="137"/>
      <c r="EHP171" s="137"/>
      <c r="EHQ171" s="137"/>
      <c r="EHR171" s="137"/>
      <c r="EHS171" s="137"/>
      <c r="EHT171" s="137"/>
      <c r="EHU171" s="137"/>
      <c r="EHV171" s="137"/>
      <c r="EHW171" s="137"/>
      <c r="EHX171" s="137"/>
      <c r="EHY171" s="137"/>
      <c r="EHZ171" s="137"/>
      <c r="EIA171" s="137"/>
      <c r="EIB171" s="137"/>
      <c r="EIC171" s="137"/>
      <c r="EID171" s="137"/>
      <c r="EIE171" s="137"/>
      <c r="EIF171" s="137"/>
      <c r="EIG171" s="137"/>
      <c r="EIH171" s="137"/>
      <c r="EII171" s="137"/>
      <c r="EIJ171" s="137"/>
      <c r="EIK171" s="137"/>
      <c r="EIL171" s="137"/>
      <c r="EIM171" s="137"/>
      <c r="EIN171" s="137"/>
      <c r="EIO171" s="137"/>
      <c r="EIP171" s="137"/>
      <c r="EIQ171" s="137"/>
      <c r="EIR171" s="137"/>
      <c r="EIS171" s="137"/>
      <c r="EIT171" s="137"/>
      <c r="EIU171" s="137"/>
      <c r="EIV171" s="137"/>
      <c r="EIW171" s="137"/>
      <c r="EIX171" s="137"/>
      <c r="EIY171" s="137"/>
      <c r="EIZ171" s="137"/>
      <c r="EJA171" s="137"/>
      <c r="EJB171" s="137"/>
      <c r="EJC171" s="137"/>
      <c r="EJD171" s="137"/>
      <c r="EJE171" s="137"/>
      <c r="EJF171" s="137"/>
      <c r="EJG171" s="137"/>
      <c r="EJH171" s="137"/>
      <c r="EJI171" s="137"/>
      <c r="EJJ171" s="137"/>
      <c r="EJK171" s="137"/>
      <c r="EJL171" s="137"/>
      <c r="EJM171" s="137"/>
      <c r="EJN171" s="137"/>
      <c r="EJO171" s="137"/>
      <c r="EJP171" s="137"/>
      <c r="EJQ171" s="137"/>
      <c r="EJR171" s="137"/>
      <c r="EJS171" s="137"/>
      <c r="EJT171" s="137"/>
      <c r="EJU171" s="137"/>
      <c r="EJV171" s="137"/>
      <c r="EJW171" s="137"/>
      <c r="EJX171" s="137"/>
      <c r="EJY171" s="137"/>
      <c r="EJZ171" s="137"/>
      <c r="EKA171" s="137"/>
      <c r="EKB171" s="137"/>
      <c r="EKC171" s="137"/>
      <c r="EKD171" s="137"/>
      <c r="EKE171" s="137"/>
      <c r="EKF171" s="137"/>
      <c r="EKG171" s="137"/>
      <c r="EKH171" s="137"/>
      <c r="EKI171" s="137"/>
      <c r="EKJ171" s="137"/>
      <c r="EKK171" s="137"/>
      <c r="EKL171" s="137"/>
      <c r="EKM171" s="137"/>
      <c r="EKN171" s="137"/>
      <c r="EKO171" s="137"/>
      <c r="EKP171" s="137"/>
      <c r="EKQ171" s="137"/>
      <c r="EKR171" s="137"/>
      <c r="EKS171" s="137"/>
      <c r="EKT171" s="137"/>
      <c r="EKU171" s="137"/>
      <c r="EKV171" s="137"/>
      <c r="EKW171" s="137"/>
      <c r="EKX171" s="137"/>
      <c r="EKY171" s="137"/>
      <c r="EKZ171" s="137"/>
      <c r="ELA171" s="137"/>
      <c r="ELB171" s="137"/>
      <c r="ELC171" s="137"/>
      <c r="ELD171" s="137"/>
      <c r="ELE171" s="137"/>
      <c r="ELF171" s="137"/>
      <c r="ELG171" s="137"/>
      <c r="ELH171" s="137"/>
      <c r="ELI171" s="137"/>
      <c r="ELJ171" s="137"/>
      <c r="ELK171" s="137"/>
      <c r="ELL171" s="137"/>
      <c r="ELM171" s="137"/>
      <c r="ELN171" s="137"/>
      <c r="ELO171" s="137"/>
      <c r="ELP171" s="137"/>
      <c r="ELQ171" s="137"/>
      <c r="ELR171" s="137"/>
      <c r="ELS171" s="137"/>
      <c r="ELT171" s="137"/>
      <c r="ELU171" s="137"/>
      <c r="ELV171" s="137"/>
      <c r="ELW171" s="137"/>
      <c r="ELX171" s="137"/>
      <c r="ELY171" s="137"/>
      <c r="ELZ171" s="137"/>
      <c r="EMA171" s="137"/>
      <c r="EMB171" s="137"/>
      <c r="EMC171" s="137"/>
      <c r="EMD171" s="137"/>
      <c r="EME171" s="137"/>
      <c r="EMF171" s="137"/>
      <c r="EMG171" s="137"/>
      <c r="EMH171" s="137"/>
      <c r="EMI171" s="137"/>
      <c r="EMJ171" s="137"/>
      <c r="EMK171" s="137"/>
      <c r="EML171" s="137"/>
      <c r="EMM171" s="137"/>
      <c r="EMN171" s="137"/>
      <c r="EMO171" s="137"/>
      <c r="EMP171" s="137"/>
      <c r="EMQ171" s="137"/>
      <c r="EMR171" s="137"/>
      <c r="EMS171" s="137"/>
      <c r="EMT171" s="137"/>
      <c r="EMU171" s="137"/>
      <c r="EMV171" s="137"/>
      <c r="EMW171" s="137"/>
      <c r="EMX171" s="137"/>
      <c r="EMY171" s="137"/>
      <c r="EMZ171" s="137"/>
      <c r="ENA171" s="137"/>
      <c r="ENB171" s="137"/>
      <c r="ENC171" s="137"/>
      <c r="END171" s="137"/>
      <c r="ENE171" s="137"/>
      <c r="ENF171" s="137"/>
      <c r="ENG171" s="137"/>
      <c r="ENH171" s="137"/>
      <c r="ENI171" s="137"/>
      <c r="ENJ171" s="137"/>
      <c r="ENK171" s="137"/>
      <c r="ENL171" s="137"/>
      <c r="ENM171" s="137"/>
      <c r="ENN171" s="137"/>
      <c r="ENO171" s="137"/>
      <c r="ENP171" s="137"/>
      <c r="ENQ171" s="137"/>
      <c r="ENR171" s="137"/>
      <c r="ENS171" s="137"/>
      <c r="ENT171" s="137"/>
      <c r="ENU171" s="137"/>
      <c r="ENV171" s="137"/>
      <c r="ENW171" s="137"/>
      <c r="ENX171" s="137"/>
      <c r="ENY171" s="137"/>
      <c r="ENZ171" s="137"/>
      <c r="EOA171" s="137"/>
      <c r="EOB171" s="137"/>
      <c r="EOC171" s="137"/>
      <c r="EOD171" s="137"/>
      <c r="EOE171" s="137"/>
      <c r="EOF171" s="137"/>
      <c r="EOG171" s="137"/>
      <c r="EOH171" s="137"/>
      <c r="EOI171" s="137"/>
      <c r="EOJ171" s="137"/>
      <c r="EOK171" s="137"/>
      <c r="EOL171" s="137"/>
      <c r="EOM171" s="137"/>
      <c r="EON171" s="137"/>
      <c r="EOO171" s="137"/>
      <c r="EOP171" s="137"/>
      <c r="EOQ171" s="137"/>
      <c r="EOR171" s="137"/>
      <c r="EOS171" s="137"/>
      <c r="EOT171" s="137"/>
      <c r="EOU171" s="137"/>
      <c r="EOV171" s="137"/>
      <c r="EOW171" s="137"/>
      <c r="EOX171" s="137"/>
      <c r="EOY171" s="137"/>
      <c r="EOZ171" s="137"/>
      <c r="EPA171" s="137"/>
      <c r="EPB171" s="137"/>
      <c r="EPC171" s="137"/>
      <c r="EPD171" s="137"/>
      <c r="EPE171" s="137"/>
      <c r="EPF171" s="137"/>
      <c r="EPG171" s="137"/>
      <c r="EPH171" s="137"/>
      <c r="EPI171" s="137"/>
      <c r="EPJ171" s="137"/>
      <c r="EPK171" s="137"/>
      <c r="EPL171" s="137"/>
      <c r="EPM171" s="137"/>
      <c r="EPN171" s="137"/>
      <c r="EPO171" s="137"/>
      <c r="EPP171" s="137"/>
      <c r="EPQ171" s="137"/>
      <c r="EPR171" s="137"/>
      <c r="EPS171" s="137"/>
      <c r="EPT171" s="137"/>
      <c r="EPU171" s="137"/>
      <c r="EPV171" s="137"/>
      <c r="EPW171" s="137"/>
      <c r="EPX171" s="137"/>
      <c r="EPY171" s="137"/>
      <c r="EPZ171" s="137"/>
      <c r="EQA171" s="137"/>
      <c r="EQB171" s="137"/>
      <c r="EQC171" s="137"/>
      <c r="EQD171" s="137"/>
      <c r="EQE171" s="137"/>
      <c r="EQF171" s="137"/>
      <c r="EQG171" s="137"/>
      <c r="EQH171" s="137"/>
      <c r="EQI171" s="137"/>
      <c r="EQJ171" s="137"/>
      <c r="EQK171" s="137"/>
      <c r="EQL171" s="137"/>
      <c r="EQM171" s="137"/>
      <c r="EQN171" s="137"/>
      <c r="EQO171" s="137"/>
      <c r="EQP171" s="137"/>
      <c r="EQQ171" s="137"/>
      <c r="EQR171" s="137"/>
      <c r="EQS171" s="137"/>
      <c r="EQT171" s="137"/>
      <c r="EQU171" s="137"/>
      <c r="EQV171" s="137"/>
      <c r="EQW171" s="137"/>
      <c r="EQX171" s="137"/>
      <c r="EQY171" s="137"/>
      <c r="EQZ171" s="137"/>
      <c r="ERA171" s="137"/>
      <c r="ERB171" s="137"/>
      <c r="ERC171" s="137"/>
      <c r="ERD171" s="137"/>
      <c r="ERE171" s="137"/>
      <c r="ERF171" s="137"/>
      <c r="ERG171" s="137"/>
      <c r="ERH171" s="137"/>
      <c r="ERI171" s="137"/>
      <c r="ERJ171" s="137"/>
      <c r="ERK171" s="137"/>
      <c r="ERL171" s="137"/>
      <c r="ERM171" s="137"/>
      <c r="ERN171" s="137"/>
      <c r="ERO171" s="137"/>
      <c r="ERP171" s="137"/>
      <c r="ERQ171" s="137"/>
      <c r="ERR171" s="137"/>
      <c r="ERS171" s="137"/>
      <c r="ERT171" s="137"/>
      <c r="ERU171" s="137"/>
      <c r="ERV171" s="137"/>
      <c r="ERW171" s="137"/>
      <c r="ERX171" s="137"/>
      <c r="ERY171" s="137"/>
      <c r="ERZ171" s="137"/>
      <c r="ESA171" s="137"/>
      <c r="ESB171" s="137"/>
      <c r="ESC171" s="137"/>
      <c r="ESD171" s="137"/>
      <c r="ESE171" s="137"/>
      <c r="ESF171" s="137"/>
      <c r="ESG171" s="137"/>
      <c r="ESH171" s="137"/>
      <c r="ESI171" s="137"/>
      <c r="ESJ171" s="137"/>
      <c r="ESK171" s="137"/>
      <c r="ESL171" s="137"/>
      <c r="ESM171" s="137"/>
      <c r="ESN171" s="137"/>
      <c r="ESO171" s="137"/>
      <c r="ESP171" s="137"/>
      <c r="ESQ171" s="137"/>
      <c r="ESR171" s="137"/>
      <c r="ESS171" s="137"/>
      <c r="EST171" s="137"/>
      <c r="ESU171" s="137"/>
      <c r="ESV171" s="137"/>
      <c r="ESW171" s="137"/>
      <c r="ESX171" s="137"/>
      <c r="ESY171" s="137"/>
      <c r="ESZ171" s="137"/>
      <c r="ETA171" s="137"/>
      <c r="ETB171" s="137"/>
      <c r="ETC171" s="137"/>
      <c r="ETD171" s="137"/>
      <c r="ETE171" s="137"/>
      <c r="ETF171" s="137"/>
      <c r="ETG171" s="137"/>
      <c r="ETH171" s="137"/>
      <c r="ETI171" s="137"/>
      <c r="ETJ171" s="137"/>
      <c r="ETK171" s="137"/>
      <c r="ETL171" s="137"/>
      <c r="ETM171" s="137"/>
      <c r="ETN171" s="137"/>
      <c r="ETO171" s="137"/>
      <c r="ETP171" s="137"/>
      <c r="ETQ171" s="137"/>
      <c r="ETR171" s="137"/>
      <c r="ETS171" s="137"/>
      <c r="ETT171" s="137"/>
      <c r="ETU171" s="137"/>
      <c r="ETV171" s="137"/>
      <c r="ETW171" s="137"/>
      <c r="ETX171" s="137"/>
      <c r="ETY171" s="137"/>
      <c r="ETZ171" s="137"/>
      <c r="EUA171" s="137"/>
      <c r="EUB171" s="137"/>
      <c r="EUC171" s="137"/>
      <c r="EUD171" s="137"/>
      <c r="EUE171" s="137"/>
      <c r="EUF171" s="137"/>
      <c r="EUG171" s="137"/>
      <c r="EUH171" s="137"/>
      <c r="EUI171" s="137"/>
      <c r="EUJ171" s="137"/>
      <c r="EUK171" s="137"/>
      <c r="EUL171" s="137"/>
      <c r="EUM171" s="137"/>
      <c r="EUN171" s="137"/>
      <c r="EUO171" s="137"/>
      <c r="EUP171" s="137"/>
      <c r="EUQ171" s="137"/>
      <c r="EUR171" s="137"/>
      <c r="EUS171" s="137"/>
      <c r="EUT171" s="137"/>
      <c r="EUU171" s="137"/>
      <c r="EUV171" s="137"/>
      <c r="EUW171" s="137"/>
      <c r="EUX171" s="137"/>
      <c r="EUY171" s="137"/>
      <c r="EUZ171" s="137"/>
      <c r="EVA171" s="137"/>
      <c r="EVB171" s="137"/>
      <c r="EVC171" s="137"/>
      <c r="EVD171" s="137"/>
      <c r="EVE171" s="137"/>
      <c r="EVF171" s="137"/>
      <c r="EVG171" s="137"/>
      <c r="EVH171" s="137"/>
      <c r="EVI171" s="137"/>
      <c r="EVJ171" s="137"/>
      <c r="EVK171" s="137"/>
      <c r="EVL171" s="137"/>
      <c r="EVM171" s="137"/>
      <c r="EVN171" s="137"/>
      <c r="EVO171" s="137"/>
      <c r="EVP171" s="137"/>
      <c r="EVQ171" s="137"/>
      <c r="EVR171" s="137"/>
      <c r="EVS171" s="137"/>
      <c r="EVT171" s="137"/>
      <c r="EVU171" s="137"/>
      <c r="EVV171" s="137"/>
      <c r="EVW171" s="137"/>
      <c r="EVX171" s="137"/>
      <c r="EVY171" s="137"/>
      <c r="EVZ171" s="137"/>
      <c r="EWA171" s="137"/>
      <c r="EWB171" s="137"/>
      <c r="EWC171" s="137"/>
      <c r="EWD171" s="137"/>
      <c r="EWE171" s="137"/>
      <c r="EWF171" s="137"/>
      <c r="EWG171" s="137"/>
      <c r="EWH171" s="137"/>
      <c r="EWI171" s="137"/>
      <c r="EWJ171" s="137"/>
      <c r="EWK171" s="137"/>
      <c r="EWL171" s="137"/>
      <c r="EWM171" s="137"/>
      <c r="EWN171" s="137"/>
      <c r="EWO171" s="137"/>
      <c r="EWP171" s="137"/>
      <c r="EWQ171" s="137"/>
      <c r="EWR171" s="137"/>
      <c r="EWS171" s="137"/>
      <c r="EWT171" s="137"/>
      <c r="EWU171" s="137"/>
      <c r="EWV171" s="137"/>
      <c r="EWW171" s="137"/>
      <c r="EWX171" s="137"/>
      <c r="EWY171" s="137"/>
      <c r="EWZ171" s="137"/>
      <c r="EXA171" s="137"/>
      <c r="EXB171" s="137"/>
      <c r="EXC171" s="137"/>
      <c r="EXD171" s="137"/>
      <c r="EXE171" s="137"/>
      <c r="EXF171" s="137"/>
      <c r="EXG171" s="137"/>
      <c r="EXH171" s="137"/>
      <c r="EXI171" s="137"/>
      <c r="EXJ171" s="137"/>
      <c r="EXK171" s="137"/>
      <c r="EXL171" s="137"/>
      <c r="EXM171" s="137"/>
      <c r="EXN171" s="137"/>
      <c r="EXO171" s="137"/>
      <c r="EXP171" s="137"/>
      <c r="EXQ171" s="137"/>
      <c r="EXR171" s="137"/>
      <c r="EXS171" s="137"/>
      <c r="EXT171" s="137"/>
      <c r="EXU171" s="137"/>
      <c r="EXV171" s="137"/>
      <c r="EXW171" s="137"/>
      <c r="EXX171" s="137"/>
      <c r="EXY171" s="137"/>
      <c r="EXZ171" s="137"/>
      <c r="EYA171" s="137"/>
      <c r="EYB171" s="137"/>
      <c r="EYC171" s="137"/>
      <c r="EYD171" s="137"/>
      <c r="EYE171" s="137"/>
      <c r="EYF171" s="137"/>
      <c r="EYG171" s="137"/>
      <c r="EYH171" s="137"/>
      <c r="EYI171" s="137"/>
      <c r="EYJ171" s="137"/>
      <c r="EYK171" s="137"/>
      <c r="EYL171" s="137"/>
      <c r="EYM171" s="137"/>
      <c r="EYN171" s="137"/>
      <c r="EYO171" s="137"/>
      <c r="EYP171" s="137"/>
      <c r="EYQ171" s="137"/>
      <c r="EYR171" s="137"/>
      <c r="EYS171" s="137"/>
      <c r="EYT171" s="137"/>
      <c r="EYU171" s="137"/>
      <c r="EYV171" s="137"/>
      <c r="EYW171" s="137"/>
      <c r="EYX171" s="137"/>
      <c r="EYY171" s="137"/>
      <c r="EYZ171" s="137"/>
      <c r="EZA171" s="137"/>
      <c r="EZB171" s="137"/>
      <c r="EZC171" s="137"/>
      <c r="EZD171" s="137"/>
      <c r="EZE171" s="137"/>
      <c r="EZF171" s="137"/>
      <c r="EZG171" s="137"/>
      <c r="EZH171" s="137"/>
      <c r="EZI171" s="137"/>
      <c r="EZJ171" s="137"/>
      <c r="EZK171" s="137"/>
      <c r="EZL171" s="137"/>
      <c r="EZM171" s="137"/>
      <c r="EZN171" s="137"/>
      <c r="EZO171" s="137"/>
      <c r="EZP171" s="137"/>
      <c r="EZQ171" s="137"/>
      <c r="EZR171" s="137"/>
      <c r="EZS171" s="137"/>
      <c r="EZT171" s="137"/>
      <c r="EZU171" s="137"/>
      <c r="EZV171" s="137"/>
      <c r="EZW171" s="137"/>
      <c r="EZX171" s="137"/>
      <c r="EZY171" s="137"/>
      <c r="EZZ171" s="137"/>
      <c r="FAA171" s="137"/>
      <c r="FAB171" s="137"/>
      <c r="FAC171" s="137"/>
      <c r="FAD171" s="137"/>
      <c r="FAE171" s="137"/>
      <c r="FAF171" s="137"/>
      <c r="FAG171" s="137"/>
      <c r="FAH171" s="137"/>
      <c r="FAI171" s="137"/>
      <c r="FAJ171" s="137"/>
      <c r="FAK171" s="137"/>
      <c r="FAL171" s="137"/>
      <c r="FAM171" s="137"/>
      <c r="FAN171" s="137"/>
      <c r="FAO171" s="137"/>
      <c r="FAP171" s="137"/>
      <c r="FAQ171" s="137"/>
      <c r="FAR171" s="137"/>
      <c r="FAS171" s="137"/>
      <c r="FAT171" s="137"/>
      <c r="FAU171" s="137"/>
      <c r="FAV171" s="137"/>
      <c r="FAW171" s="137"/>
      <c r="FAX171" s="137"/>
      <c r="FAY171" s="137"/>
      <c r="FAZ171" s="137"/>
      <c r="FBA171" s="137"/>
      <c r="FBB171" s="137"/>
      <c r="FBC171" s="137"/>
      <c r="FBD171" s="137"/>
      <c r="FBE171" s="137"/>
      <c r="FBF171" s="137"/>
      <c r="FBG171" s="137"/>
      <c r="FBH171" s="137"/>
      <c r="FBI171" s="137"/>
      <c r="FBJ171" s="137"/>
      <c r="FBK171" s="137"/>
      <c r="FBL171" s="137"/>
      <c r="FBM171" s="137"/>
      <c r="FBN171" s="137"/>
      <c r="FBO171" s="137"/>
      <c r="FBP171" s="137"/>
      <c r="FBQ171" s="137"/>
      <c r="FBR171" s="137"/>
      <c r="FBS171" s="137"/>
      <c r="FBT171" s="137"/>
      <c r="FBU171" s="137"/>
      <c r="FBV171" s="137"/>
      <c r="FBW171" s="137"/>
      <c r="FBX171" s="137"/>
      <c r="FBY171" s="137"/>
      <c r="FBZ171" s="137"/>
      <c r="FCA171" s="137"/>
      <c r="FCB171" s="137"/>
      <c r="FCC171" s="137"/>
      <c r="FCD171" s="137"/>
      <c r="FCE171" s="137"/>
      <c r="FCF171" s="137"/>
      <c r="FCG171" s="137"/>
      <c r="FCH171" s="137"/>
      <c r="FCI171" s="137"/>
      <c r="FCJ171" s="137"/>
      <c r="FCK171" s="137"/>
      <c r="FCL171" s="137"/>
      <c r="FCM171" s="137"/>
      <c r="FCN171" s="137"/>
      <c r="FCO171" s="137"/>
      <c r="FCP171" s="137"/>
      <c r="FCQ171" s="137"/>
      <c r="FCR171" s="137"/>
      <c r="FCS171" s="137"/>
      <c r="FCT171" s="137"/>
      <c r="FCU171" s="137"/>
      <c r="FCV171" s="137"/>
      <c r="FCW171" s="137"/>
      <c r="FCX171" s="137"/>
      <c r="FCY171" s="137"/>
      <c r="FCZ171" s="137"/>
      <c r="FDA171" s="137"/>
      <c r="FDB171" s="137"/>
      <c r="FDC171" s="137"/>
      <c r="FDD171" s="137"/>
      <c r="FDE171" s="137"/>
      <c r="FDF171" s="137"/>
      <c r="FDG171" s="137"/>
      <c r="FDH171" s="137"/>
      <c r="FDI171" s="137"/>
      <c r="FDJ171" s="137"/>
      <c r="FDK171" s="137"/>
      <c r="FDL171" s="137"/>
      <c r="FDM171" s="137"/>
      <c r="FDN171" s="137"/>
      <c r="FDO171" s="137"/>
      <c r="FDP171" s="137"/>
      <c r="FDQ171" s="137"/>
      <c r="FDR171" s="137"/>
      <c r="FDS171" s="137"/>
      <c r="FDT171" s="137"/>
      <c r="FDU171" s="137"/>
      <c r="FDV171" s="137"/>
      <c r="FDW171" s="137"/>
      <c r="FDX171" s="137"/>
      <c r="FDY171" s="137"/>
      <c r="FDZ171" s="137"/>
      <c r="FEA171" s="137"/>
      <c r="FEB171" s="137"/>
      <c r="FEC171" s="137"/>
      <c r="FED171" s="137"/>
      <c r="FEE171" s="137"/>
      <c r="FEF171" s="137"/>
      <c r="FEG171" s="137"/>
      <c r="FEH171" s="137"/>
      <c r="FEI171" s="137"/>
      <c r="FEJ171" s="137"/>
      <c r="FEK171" s="137"/>
      <c r="FEL171" s="137"/>
      <c r="FEM171" s="137"/>
      <c r="FEN171" s="137"/>
      <c r="FEO171" s="137"/>
      <c r="FEP171" s="137"/>
      <c r="FEQ171" s="137"/>
      <c r="FER171" s="137"/>
      <c r="FES171" s="137"/>
      <c r="FET171" s="137"/>
      <c r="FEU171" s="137"/>
      <c r="FEV171" s="137"/>
      <c r="FEW171" s="137"/>
      <c r="FEX171" s="137"/>
      <c r="FEY171" s="137"/>
      <c r="FEZ171" s="137"/>
      <c r="FFA171" s="137"/>
      <c r="FFB171" s="137"/>
      <c r="FFC171" s="137"/>
      <c r="FFD171" s="137"/>
      <c r="FFE171" s="137"/>
      <c r="FFF171" s="137"/>
      <c r="FFG171" s="137"/>
      <c r="FFH171" s="137"/>
      <c r="FFI171" s="137"/>
      <c r="FFJ171" s="137"/>
      <c r="FFK171" s="137"/>
      <c r="FFL171" s="137"/>
      <c r="FFM171" s="137"/>
      <c r="FFN171" s="137"/>
      <c r="FFO171" s="137"/>
      <c r="FFP171" s="137"/>
      <c r="FFQ171" s="137"/>
      <c r="FFR171" s="137"/>
      <c r="FFS171" s="137"/>
      <c r="FFT171" s="137"/>
      <c r="FFU171" s="137"/>
      <c r="FFV171" s="137"/>
      <c r="FFW171" s="137"/>
      <c r="FFX171" s="137"/>
      <c r="FFY171" s="137"/>
      <c r="FFZ171" s="137"/>
      <c r="FGA171" s="137"/>
      <c r="FGB171" s="137"/>
      <c r="FGC171" s="137"/>
      <c r="FGD171" s="137"/>
      <c r="FGE171" s="137"/>
      <c r="FGF171" s="137"/>
      <c r="FGG171" s="137"/>
      <c r="FGH171" s="137"/>
      <c r="FGI171" s="137"/>
      <c r="FGJ171" s="137"/>
      <c r="FGK171" s="137"/>
      <c r="FGL171" s="137"/>
      <c r="FGM171" s="137"/>
      <c r="FGN171" s="137"/>
      <c r="FGO171" s="137"/>
      <c r="FGP171" s="137"/>
      <c r="FGQ171" s="137"/>
      <c r="FGR171" s="137"/>
      <c r="FGS171" s="137"/>
      <c r="FGT171" s="137"/>
      <c r="FGU171" s="137"/>
      <c r="FGV171" s="137"/>
      <c r="FGW171" s="137"/>
      <c r="FGX171" s="137"/>
      <c r="FGY171" s="137"/>
      <c r="FGZ171" s="137"/>
      <c r="FHA171" s="137"/>
      <c r="FHB171" s="137"/>
      <c r="FHC171" s="137"/>
      <c r="FHD171" s="137"/>
      <c r="FHE171" s="137"/>
      <c r="FHF171" s="137"/>
      <c r="FHG171" s="137"/>
      <c r="FHH171" s="137"/>
      <c r="FHI171" s="137"/>
      <c r="FHJ171" s="137"/>
      <c r="FHK171" s="137"/>
      <c r="FHL171" s="137"/>
      <c r="FHM171" s="137"/>
      <c r="FHN171" s="137"/>
      <c r="FHO171" s="137"/>
      <c r="FHP171" s="137"/>
      <c r="FHQ171" s="137"/>
      <c r="FHR171" s="137"/>
      <c r="FHS171" s="137"/>
      <c r="FHT171" s="137"/>
      <c r="FHU171" s="137"/>
      <c r="FHV171" s="137"/>
      <c r="FHW171" s="137"/>
      <c r="FHX171" s="137"/>
      <c r="FHY171" s="137"/>
      <c r="FHZ171" s="137"/>
      <c r="FIA171" s="137"/>
      <c r="FIB171" s="137"/>
      <c r="FIC171" s="137"/>
      <c r="FID171" s="137"/>
      <c r="FIE171" s="137"/>
      <c r="FIF171" s="137"/>
      <c r="FIG171" s="137"/>
      <c r="FIH171" s="137"/>
      <c r="FII171" s="137"/>
      <c r="FIJ171" s="137"/>
      <c r="FIK171" s="137"/>
      <c r="FIL171" s="137"/>
      <c r="FIM171" s="137"/>
      <c r="FIN171" s="137"/>
      <c r="FIO171" s="137"/>
      <c r="FIP171" s="137"/>
      <c r="FIQ171" s="137"/>
      <c r="FIR171" s="137"/>
      <c r="FIS171" s="137"/>
      <c r="FIT171" s="137"/>
      <c r="FIU171" s="137"/>
      <c r="FIV171" s="137"/>
      <c r="FIW171" s="137"/>
      <c r="FIX171" s="137"/>
      <c r="FIY171" s="137"/>
      <c r="FIZ171" s="137"/>
      <c r="FJA171" s="137"/>
      <c r="FJB171" s="137"/>
      <c r="FJC171" s="137"/>
      <c r="FJD171" s="137"/>
      <c r="FJE171" s="137"/>
      <c r="FJF171" s="137"/>
      <c r="FJG171" s="137"/>
      <c r="FJH171" s="137"/>
      <c r="FJI171" s="137"/>
      <c r="FJJ171" s="137"/>
      <c r="FJK171" s="137"/>
      <c r="FJL171" s="137"/>
      <c r="FJM171" s="137"/>
      <c r="FJN171" s="137"/>
      <c r="FJO171" s="137"/>
      <c r="FJP171" s="137"/>
      <c r="FJQ171" s="137"/>
      <c r="FJR171" s="137"/>
      <c r="FJS171" s="137"/>
      <c r="FJT171" s="137"/>
      <c r="FJU171" s="137"/>
      <c r="FJV171" s="137"/>
      <c r="FJW171" s="137"/>
      <c r="FJX171" s="137"/>
      <c r="FJY171" s="137"/>
      <c r="FJZ171" s="137"/>
      <c r="FKA171" s="137"/>
      <c r="FKB171" s="137"/>
      <c r="FKC171" s="137"/>
      <c r="FKD171" s="137"/>
      <c r="FKE171" s="137"/>
      <c r="FKF171" s="137"/>
      <c r="FKG171" s="137"/>
      <c r="FKH171" s="137"/>
      <c r="FKI171" s="137"/>
      <c r="FKJ171" s="137"/>
      <c r="FKK171" s="137"/>
      <c r="FKL171" s="137"/>
      <c r="FKM171" s="137"/>
      <c r="FKN171" s="137"/>
      <c r="FKO171" s="137"/>
      <c r="FKP171" s="137"/>
      <c r="FKQ171" s="137"/>
      <c r="FKR171" s="137"/>
      <c r="FKS171" s="137"/>
      <c r="FKT171" s="137"/>
      <c r="FKU171" s="137"/>
      <c r="FKV171" s="137"/>
      <c r="FKW171" s="137"/>
      <c r="FKX171" s="137"/>
      <c r="FKY171" s="137"/>
      <c r="FKZ171" s="137"/>
      <c r="FLA171" s="137"/>
      <c r="FLB171" s="137"/>
      <c r="FLC171" s="137"/>
      <c r="FLD171" s="137"/>
      <c r="FLE171" s="137"/>
      <c r="FLF171" s="137"/>
      <c r="FLG171" s="137"/>
      <c r="FLH171" s="137"/>
      <c r="FLI171" s="137"/>
      <c r="FLJ171" s="137"/>
      <c r="FLK171" s="137"/>
      <c r="FLL171" s="137"/>
      <c r="FLM171" s="137"/>
      <c r="FLN171" s="137"/>
      <c r="FLO171" s="137"/>
      <c r="FLP171" s="137"/>
      <c r="FLQ171" s="137"/>
      <c r="FLR171" s="137"/>
      <c r="FLS171" s="137"/>
      <c r="FLT171" s="137"/>
      <c r="FLU171" s="137"/>
      <c r="FLV171" s="137"/>
      <c r="FLW171" s="137"/>
      <c r="FLX171" s="137"/>
      <c r="FLY171" s="137"/>
      <c r="FLZ171" s="137"/>
      <c r="FMA171" s="137"/>
      <c r="FMB171" s="137"/>
      <c r="FMC171" s="137"/>
      <c r="FMD171" s="137"/>
      <c r="FME171" s="137"/>
      <c r="FMF171" s="137"/>
      <c r="FMG171" s="137"/>
      <c r="FMH171" s="137"/>
      <c r="FMI171" s="137"/>
      <c r="FMJ171" s="137"/>
      <c r="FMK171" s="137"/>
      <c r="FML171" s="137"/>
      <c r="FMM171" s="137"/>
      <c r="FMN171" s="137"/>
      <c r="FMO171" s="137"/>
      <c r="FMP171" s="137"/>
      <c r="FMQ171" s="137"/>
      <c r="FMR171" s="137"/>
      <c r="FMS171" s="137"/>
      <c r="FMT171" s="137"/>
      <c r="FMU171" s="137"/>
      <c r="FMV171" s="137"/>
      <c r="FMW171" s="137"/>
      <c r="FMX171" s="137"/>
      <c r="FMY171" s="137"/>
      <c r="FMZ171" s="137"/>
      <c r="FNA171" s="137"/>
      <c r="FNB171" s="137"/>
      <c r="FNC171" s="137"/>
      <c r="FND171" s="137"/>
      <c r="FNE171" s="137"/>
      <c r="FNF171" s="137"/>
      <c r="FNG171" s="137"/>
      <c r="FNH171" s="137"/>
      <c r="FNI171" s="137"/>
      <c r="FNJ171" s="137"/>
      <c r="FNK171" s="137"/>
      <c r="FNL171" s="137"/>
      <c r="FNM171" s="137"/>
      <c r="FNN171" s="137"/>
      <c r="FNO171" s="137"/>
      <c r="FNP171" s="137"/>
      <c r="FNQ171" s="137"/>
      <c r="FNR171" s="137"/>
      <c r="FNS171" s="137"/>
      <c r="FNT171" s="137"/>
      <c r="FNU171" s="137"/>
      <c r="FNV171" s="137"/>
      <c r="FNW171" s="137"/>
      <c r="FNX171" s="137"/>
      <c r="FNY171" s="137"/>
      <c r="FNZ171" s="137"/>
      <c r="FOA171" s="137"/>
      <c r="FOB171" s="137"/>
      <c r="FOC171" s="137"/>
      <c r="FOD171" s="137"/>
      <c r="FOE171" s="137"/>
      <c r="FOF171" s="137"/>
      <c r="FOG171" s="137"/>
      <c r="FOH171" s="137"/>
      <c r="FOI171" s="137"/>
      <c r="FOJ171" s="137"/>
      <c r="FOK171" s="137"/>
      <c r="FOL171" s="137"/>
      <c r="FOM171" s="137"/>
      <c r="FON171" s="137"/>
      <c r="FOO171" s="137"/>
      <c r="FOP171" s="137"/>
      <c r="FOQ171" s="137"/>
      <c r="FOR171" s="137"/>
      <c r="FOS171" s="137"/>
      <c r="FOT171" s="137"/>
      <c r="FOU171" s="137"/>
      <c r="FOV171" s="137"/>
      <c r="FOW171" s="137"/>
      <c r="FOX171" s="137"/>
      <c r="FOY171" s="137"/>
      <c r="FOZ171" s="137"/>
      <c r="FPA171" s="137"/>
      <c r="FPB171" s="137"/>
      <c r="FPC171" s="137"/>
      <c r="FPD171" s="137"/>
      <c r="FPE171" s="137"/>
      <c r="FPF171" s="137"/>
      <c r="FPG171" s="137"/>
      <c r="FPH171" s="137"/>
      <c r="FPI171" s="137"/>
      <c r="FPJ171" s="137"/>
      <c r="FPK171" s="137"/>
      <c r="FPL171" s="137"/>
      <c r="FPM171" s="137"/>
      <c r="FPN171" s="137"/>
      <c r="FPO171" s="137"/>
      <c r="FPP171" s="137"/>
      <c r="FPQ171" s="137"/>
      <c r="FPR171" s="137"/>
      <c r="FPS171" s="137"/>
      <c r="FPT171" s="137"/>
      <c r="FPU171" s="137"/>
      <c r="FPV171" s="137"/>
      <c r="FPW171" s="137"/>
      <c r="FPX171" s="137"/>
      <c r="FPY171" s="137"/>
      <c r="FPZ171" s="137"/>
      <c r="FQA171" s="137"/>
      <c r="FQB171" s="137"/>
      <c r="FQC171" s="137"/>
      <c r="FQD171" s="137"/>
      <c r="FQE171" s="137"/>
      <c r="FQF171" s="137"/>
      <c r="FQG171" s="137"/>
      <c r="FQH171" s="137"/>
      <c r="FQI171" s="137"/>
      <c r="FQJ171" s="137"/>
      <c r="FQK171" s="137"/>
      <c r="FQL171" s="137"/>
      <c r="FQM171" s="137"/>
      <c r="FQN171" s="137"/>
      <c r="FQO171" s="137"/>
      <c r="FQP171" s="137"/>
      <c r="FQQ171" s="137"/>
      <c r="FQR171" s="137"/>
      <c r="FQS171" s="137"/>
      <c r="FQT171" s="137"/>
      <c r="FQU171" s="137"/>
      <c r="FQV171" s="137"/>
      <c r="FQW171" s="137"/>
      <c r="FQX171" s="137"/>
      <c r="FQY171" s="137"/>
      <c r="FQZ171" s="137"/>
      <c r="FRA171" s="137"/>
      <c r="FRB171" s="137"/>
      <c r="FRC171" s="137"/>
      <c r="FRD171" s="137"/>
      <c r="FRE171" s="137"/>
      <c r="FRF171" s="137"/>
      <c r="FRG171" s="137"/>
      <c r="FRH171" s="137"/>
      <c r="FRI171" s="137"/>
      <c r="FRJ171" s="137"/>
      <c r="FRK171" s="137"/>
      <c r="FRL171" s="137"/>
      <c r="FRM171" s="137"/>
      <c r="FRN171" s="137"/>
      <c r="FRO171" s="137"/>
      <c r="FRP171" s="137"/>
      <c r="FRQ171" s="137"/>
      <c r="FRR171" s="137"/>
      <c r="FRS171" s="137"/>
      <c r="FRT171" s="137"/>
      <c r="FRU171" s="137"/>
      <c r="FRV171" s="137"/>
      <c r="FRW171" s="137"/>
      <c r="FRX171" s="137"/>
      <c r="FRY171" s="137"/>
      <c r="FRZ171" s="137"/>
      <c r="FSA171" s="137"/>
      <c r="FSB171" s="137"/>
      <c r="FSC171" s="137"/>
      <c r="FSD171" s="137"/>
      <c r="FSE171" s="137"/>
      <c r="FSF171" s="137"/>
      <c r="FSG171" s="137"/>
      <c r="FSH171" s="137"/>
      <c r="FSI171" s="137"/>
      <c r="FSJ171" s="137"/>
      <c r="FSK171" s="137"/>
      <c r="FSL171" s="137"/>
      <c r="FSM171" s="137"/>
      <c r="FSN171" s="137"/>
      <c r="FSO171" s="137"/>
      <c r="FSP171" s="137"/>
      <c r="FSQ171" s="137"/>
      <c r="FSR171" s="137"/>
      <c r="FSS171" s="137"/>
      <c r="FST171" s="137"/>
      <c r="FSU171" s="137"/>
      <c r="FSV171" s="137"/>
      <c r="FSW171" s="137"/>
      <c r="FSX171" s="137"/>
      <c r="FSY171" s="137"/>
      <c r="FSZ171" s="137"/>
      <c r="FTA171" s="137"/>
      <c r="FTB171" s="137"/>
      <c r="FTC171" s="137"/>
      <c r="FTD171" s="137"/>
      <c r="FTE171" s="137"/>
      <c r="FTF171" s="137"/>
      <c r="FTG171" s="137"/>
      <c r="FTH171" s="137"/>
      <c r="FTI171" s="137"/>
      <c r="FTJ171" s="137"/>
      <c r="FTK171" s="137"/>
      <c r="FTL171" s="137"/>
      <c r="FTM171" s="137"/>
      <c r="FTN171" s="137"/>
      <c r="FTO171" s="137"/>
      <c r="FTP171" s="137"/>
      <c r="FTQ171" s="137"/>
      <c r="FTR171" s="137"/>
      <c r="FTS171" s="137"/>
      <c r="FTT171" s="137"/>
      <c r="FTU171" s="137"/>
      <c r="FTV171" s="137"/>
      <c r="FTW171" s="137"/>
      <c r="FTX171" s="137"/>
      <c r="FTY171" s="137"/>
      <c r="FTZ171" s="137"/>
      <c r="FUA171" s="137"/>
      <c r="FUB171" s="137"/>
      <c r="FUC171" s="137"/>
      <c r="FUD171" s="137"/>
      <c r="FUE171" s="137"/>
      <c r="FUF171" s="137"/>
      <c r="FUG171" s="137"/>
      <c r="FUH171" s="137"/>
      <c r="FUI171" s="137"/>
      <c r="FUJ171" s="137"/>
      <c r="FUK171" s="137"/>
      <c r="FUL171" s="137"/>
      <c r="FUM171" s="137"/>
      <c r="FUN171" s="137"/>
      <c r="FUO171" s="137"/>
      <c r="FUP171" s="137"/>
      <c r="FUQ171" s="137"/>
      <c r="FUR171" s="137"/>
      <c r="FUS171" s="137"/>
      <c r="FUT171" s="137"/>
      <c r="FUU171" s="137"/>
      <c r="FUV171" s="137"/>
      <c r="FUW171" s="137"/>
      <c r="FUX171" s="137"/>
      <c r="FUY171" s="137"/>
      <c r="FUZ171" s="137"/>
      <c r="FVA171" s="137"/>
      <c r="FVB171" s="137"/>
      <c r="FVC171" s="137"/>
      <c r="FVD171" s="137"/>
      <c r="FVE171" s="137"/>
      <c r="FVF171" s="137"/>
      <c r="FVG171" s="137"/>
      <c r="FVH171" s="137"/>
      <c r="FVI171" s="137"/>
      <c r="FVJ171" s="137"/>
      <c r="FVK171" s="137"/>
      <c r="FVL171" s="137"/>
      <c r="FVM171" s="137"/>
      <c r="FVN171" s="137"/>
      <c r="FVO171" s="137"/>
      <c r="FVP171" s="137"/>
      <c r="FVQ171" s="137"/>
      <c r="FVR171" s="137"/>
      <c r="FVS171" s="137"/>
      <c r="FVT171" s="137"/>
      <c r="FVU171" s="137"/>
      <c r="FVV171" s="137"/>
      <c r="FVW171" s="137"/>
      <c r="FVX171" s="137"/>
      <c r="FVY171" s="137"/>
      <c r="FVZ171" s="137"/>
      <c r="FWA171" s="137"/>
      <c r="FWB171" s="137"/>
      <c r="FWC171" s="137"/>
      <c r="FWD171" s="137"/>
      <c r="FWE171" s="137"/>
      <c r="FWF171" s="137"/>
      <c r="FWG171" s="137"/>
      <c r="FWH171" s="137"/>
      <c r="FWI171" s="137"/>
      <c r="FWJ171" s="137"/>
      <c r="FWK171" s="137"/>
      <c r="FWL171" s="137"/>
      <c r="FWM171" s="137"/>
      <c r="FWN171" s="137"/>
      <c r="FWO171" s="137"/>
      <c r="FWP171" s="137"/>
      <c r="FWQ171" s="137"/>
      <c r="FWR171" s="137"/>
      <c r="FWS171" s="137"/>
      <c r="FWT171" s="137"/>
      <c r="FWU171" s="137"/>
      <c r="FWV171" s="137"/>
      <c r="FWW171" s="137"/>
      <c r="FWX171" s="137"/>
      <c r="FWY171" s="137"/>
      <c r="FWZ171" s="137"/>
      <c r="FXA171" s="137"/>
      <c r="FXB171" s="137"/>
      <c r="FXC171" s="137"/>
      <c r="FXD171" s="137"/>
      <c r="FXE171" s="137"/>
      <c r="FXF171" s="137"/>
      <c r="FXG171" s="137"/>
      <c r="FXH171" s="137"/>
      <c r="FXI171" s="137"/>
      <c r="FXJ171" s="137"/>
      <c r="FXK171" s="137"/>
      <c r="FXL171" s="137"/>
      <c r="FXM171" s="137"/>
      <c r="FXN171" s="137"/>
      <c r="FXO171" s="137"/>
      <c r="FXP171" s="137"/>
      <c r="FXQ171" s="137"/>
      <c r="FXR171" s="137"/>
      <c r="FXS171" s="137"/>
      <c r="FXT171" s="137"/>
      <c r="FXU171" s="137"/>
      <c r="FXV171" s="137"/>
      <c r="FXW171" s="137"/>
      <c r="FXX171" s="137"/>
      <c r="FXY171" s="137"/>
      <c r="FXZ171" s="137"/>
      <c r="FYA171" s="137"/>
      <c r="FYB171" s="137"/>
      <c r="FYC171" s="137"/>
      <c r="FYD171" s="137"/>
      <c r="FYE171" s="137"/>
      <c r="FYF171" s="137"/>
      <c r="FYG171" s="137"/>
      <c r="FYH171" s="137"/>
      <c r="FYI171" s="137"/>
      <c r="FYJ171" s="137"/>
      <c r="FYK171" s="137"/>
      <c r="FYL171" s="137"/>
      <c r="FYM171" s="137"/>
      <c r="FYN171" s="137"/>
      <c r="FYO171" s="137"/>
      <c r="FYP171" s="137"/>
      <c r="FYQ171" s="137"/>
      <c r="FYR171" s="137"/>
      <c r="FYS171" s="137"/>
      <c r="FYT171" s="137"/>
      <c r="FYU171" s="137"/>
      <c r="FYV171" s="137"/>
      <c r="FYW171" s="137"/>
      <c r="FYX171" s="137"/>
      <c r="FYY171" s="137"/>
      <c r="FYZ171" s="137"/>
      <c r="FZA171" s="137"/>
      <c r="FZB171" s="137"/>
      <c r="FZC171" s="137"/>
      <c r="FZD171" s="137"/>
      <c r="FZE171" s="137"/>
      <c r="FZF171" s="137"/>
      <c r="FZG171" s="137"/>
      <c r="FZH171" s="137"/>
      <c r="FZI171" s="137"/>
      <c r="FZJ171" s="137"/>
      <c r="FZK171" s="137"/>
      <c r="FZL171" s="137"/>
      <c r="FZM171" s="137"/>
      <c r="FZN171" s="137"/>
      <c r="FZO171" s="137"/>
      <c r="FZP171" s="137"/>
      <c r="FZQ171" s="137"/>
      <c r="FZR171" s="137"/>
      <c r="FZS171" s="137"/>
      <c r="FZT171" s="137"/>
      <c r="FZU171" s="137"/>
      <c r="FZV171" s="137"/>
      <c r="FZW171" s="137"/>
      <c r="FZX171" s="137"/>
      <c r="FZY171" s="137"/>
      <c r="FZZ171" s="137"/>
      <c r="GAA171" s="137"/>
      <c r="GAB171" s="137"/>
      <c r="GAC171" s="137"/>
      <c r="GAD171" s="137"/>
      <c r="GAE171" s="137"/>
      <c r="GAF171" s="137"/>
      <c r="GAG171" s="137"/>
      <c r="GAH171" s="137"/>
      <c r="GAI171" s="137"/>
      <c r="GAJ171" s="137"/>
      <c r="GAK171" s="137"/>
      <c r="GAL171" s="137"/>
      <c r="GAM171" s="137"/>
      <c r="GAN171" s="137"/>
      <c r="GAO171" s="137"/>
      <c r="GAP171" s="137"/>
      <c r="GAQ171" s="137"/>
      <c r="GAR171" s="137"/>
      <c r="GAS171" s="137"/>
      <c r="GAT171" s="137"/>
      <c r="GAU171" s="137"/>
      <c r="GAV171" s="137"/>
      <c r="GAW171" s="137"/>
      <c r="GAX171" s="137"/>
      <c r="GAY171" s="137"/>
      <c r="GAZ171" s="137"/>
      <c r="GBA171" s="137"/>
      <c r="GBB171" s="137"/>
      <c r="GBC171" s="137"/>
      <c r="GBD171" s="137"/>
      <c r="GBE171" s="137"/>
      <c r="GBF171" s="137"/>
      <c r="GBG171" s="137"/>
      <c r="GBH171" s="137"/>
      <c r="GBI171" s="137"/>
      <c r="GBJ171" s="137"/>
      <c r="GBK171" s="137"/>
      <c r="GBL171" s="137"/>
      <c r="GBM171" s="137"/>
      <c r="GBN171" s="137"/>
      <c r="GBO171" s="137"/>
      <c r="GBP171" s="137"/>
      <c r="GBQ171" s="137"/>
      <c r="GBR171" s="137"/>
      <c r="GBS171" s="137"/>
      <c r="GBT171" s="137"/>
      <c r="GBU171" s="137"/>
      <c r="GBV171" s="137"/>
      <c r="GBW171" s="137"/>
      <c r="GBX171" s="137"/>
      <c r="GBY171" s="137"/>
      <c r="GBZ171" s="137"/>
      <c r="GCA171" s="137"/>
      <c r="GCB171" s="137"/>
      <c r="GCC171" s="137"/>
      <c r="GCD171" s="137"/>
      <c r="GCE171" s="137"/>
      <c r="GCF171" s="137"/>
      <c r="GCG171" s="137"/>
      <c r="GCH171" s="137"/>
      <c r="GCI171" s="137"/>
      <c r="GCJ171" s="137"/>
      <c r="GCK171" s="137"/>
      <c r="GCL171" s="137"/>
      <c r="GCM171" s="137"/>
      <c r="GCN171" s="137"/>
      <c r="GCO171" s="137"/>
      <c r="GCP171" s="137"/>
      <c r="GCQ171" s="137"/>
      <c r="GCR171" s="137"/>
      <c r="GCS171" s="137"/>
      <c r="GCT171" s="137"/>
      <c r="GCU171" s="137"/>
      <c r="GCV171" s="137"/>
      <c r="GCW171" s="137"/>
      <c r="GCX171" s="137"/>
      <c r="GCY171" s="137"/>
      <c r="GCZ171" s="137"/>
      <c r="GDA171" s="137"/>
      <c r="GDB171" s="137"/>
      <c r="GDC171" s="137"/>
      <c r="GDD171" s="137"/>
      <c r="GDE171" s="137"/>
      <c r="GDF171" s="137"/>
      <c r="GDG171" s="137"/>
      <c r="GDH171" s="137"/>
      <c r="GDI171" s="137"/>
      <c r="GDJ171" s="137"/>
      <c r="GDK171" s="137"/>
      <c r="GDL171" s="137"/>
      <c r="GDM171" s="137"/>
      <c r="GDN171" s="137"/>
      <c r="GDO171" s="137"/>
      <c r="GDP171" s="137"/>
      <c r="GDQ171" s="137"/>
      <c r="GDR171" s="137"/>
      <c r="GDS171" s="137"/>
      <c r="GDT171" s="137"/>
      <c r="GDU171" s="137"/>
      <c r="GDV171" s="137"/>
      <c r="GDW171" s="137"/>
      <c r="GDX171" s="137"/>
      <c r="GDY171" s="137"/>
      <c r="GDZ171" s="137"/>
      <c r="GEA171" s="137"/>
      <c r="GEB171" s="137"/>
      <c r="GEC171" s="137"/>
      <c r="GED171" s="137"/>
      <c r="GEE171" s="137"/>
      <c r="GEF171" s="137"/>
      <c r="GEG171" s="137"/>
      <c r="GEH171" s="137"/>
      <c r="GEI171" s="137"/>
      <c r="GEJ171" s="137"/>
      <c r="GEK171" s="137"/>
      <c r="GEL171" s="137"/>
      <c r="GEM171" s="137"/>
      <c r="GEN171" s="137"/>
      <c r="GEO171" s="137"/>
      <c r="GEP171" s="137"/>
      <c r="GEQ171" s="137"/>
      <c r="GER171" s="137"/>
      <c r="GES171" s="137"/>
      <c r="GET171" s="137"/>
      <c r="GEU171" s="137"/>
      <c r="GEV171" s="137"/>
      <c r="GEW171" s="137"/>
      <c r="GEX171" s="137"/>
      <c r="GEY171" s="137"/>
      <c r="GEZ171" s="137"/>
      <c r="GFA171" s="137"/>
      <c r="GFB171" s="137"/>
      <c r="GFC171" s="137"/>
      <c r="GFD171" s="137"/>
      <c r="GFE171" s="137"/>
      <c r="GFF171" s="137"/>
      <c r="GFG171" s="137"/>
      <c r="GFH171" s="137"/>
      <c r="GFI171" s="137"/>
      <c r="GFJ171" s="137"/>
      <c r="GFK171" s="137"/>
      <c r="GFL171" s="137"/>
      <c r="GFM171" s="137"/>
      <c r="GFN171" s="137"/>
      <c r="GFO171" s="137"/>
      <c r="GFP171" s="137"/>
      <c r="GFQ171" s="137"/>
      <c r="GFR171" s="137"/>
      <c r="GFS171" s="137"/>
      <c r="GFT171" s="137"/>
      <c r="GFU171" s="137"/>
      <c r="GFV171" s="137"/>
      <c r="GFW171" s="137"/>
      <c r="GFX171" s="137"/>
      <c r="GFY171" s="137"/>
      <c r="GFZ171" s="137"/>
      <c r="GGA171" s="137"/>
      <c r="GGB171" s="137"/>
      <c r="GGC171" s="137"/>
      <c r="GGD171" s="137"/>
      <c r="GGE171" s="137"/>
      <c r="GGF171" s="137"/>
      <c r="GGG171" s="137"/>
      <c r="GGH171" s="137"/>
      <c r="GGI171" s="137"/>
      <c r="GGJ171" s="137"/>
      <c r="GGK171" s="137"/>
      <c r="GGL171" s="137"/>
      <c r="GGM171" s="137"/>
      <c r="GGN171" s="137"/>
      <c r="GGO171" s="137"/>
      <c r="GGP171" s="137"/>
      <c r="GGQ171" s="137"/>
      <c r="GGR171" s="137"/>
      <c r="GGS171" s="137"/>
      <c r="GGT171" s="137"/>
      <c r="GGU171" s="137"/>
      <c r="GGV171" s="137"/>
      <c r="GGW171" s="137"/>
      <c r="GGX171" s="137"/>
      <c r="GGY171" s="137"/>
      <c r="GGZ171" s="137"/>
      <c r="GHA171" s="137"/>
      <c r="GHB171" s="137"/>
      <c r="GHC171" s="137"/>
      <c r="GHD171" s="137"/>
      <c r="GHE171" s="137"/>
      <c r="GHF171" s="137"/>
      <c r="GHG171" s="137"/>
      <c r="GHH171" s="137"/>
      <c r="GHI171" s="137"/>
      <c r="GHJ171" s="137"/>
      <c r="GHK171" s="137"/>
      <c r="GHL171" s="137"/>
      <c r="GHM171" s="137"/>
      <c r="GHN171" s="137"/>
      <c r="GHO171" s="137"/>
      <c r="GHP171" s="137"/>
      <c r="GHQ171" s="137"/>
      <c r="GHR171" s="137"/>
      <c r="GHS171" s="137"/>
      <c r="GHT171" s="137"/>
      <c r="GHU171" s="137"/>
      <c r="GHV171" s="137"/>
      <c r="GHW171" s="137"/>
      <c r="GHX171" s="137"/>
      <c r="GHY171" s="137"/>
      <c r="GHZ171" s="137"/>
      <c r="GIA171" s="137"/>
      <c r="GIB171" s="137"/>
      <c r="GIC171" s="137"/>
      <c r="GID171" s="137"/>
      <c r="GIE171" s="137"/>
      <c r="GIF171" s="137"/>
      <c r="GIG171" s="137"/>
      <c r="GIH171" s="137"/>
      <c r="GII171" s="137"/>
      <c r="GIJ171" s="137"/>
      <c r="GIK171" s="137"/>
      <c r="GIL171" s="137"/>
      <c r="GIM171" s="137"/>
      <c r="GIN171" s="137"/>
      <c r="GIO171" s="137"/>
      <c r="GIP171" s="137"/>
      <c r="GIQ171" s="137"/>
      <c r="GIR171" s="137"/>
      <c r="GIS171" s="137"/>
      <c r="GIT171" s="137"/>
      <c r="GIU171" s="137"/>
      <c r="GIV171" s="137"/>
      <c r="GIW171" s="137"/>
      <c r="GIX171" s="137"/>
      <c r="GIY171" s="137"/>
      <c r="GIZ171" s="137"/>
      <c r="GJA171" s="137"/>
      <c r="GJB171" s="137"/>
      <c r="GJC171" s="137"/>
      <c r="GJD171" s="137"/>
      <c r="GJE171" s="137"/>
      <c r="GJF171" s="137"/>
      <c r="GJG171" s="137"/>
      <c r="GJH171" s="137"/>
      <c r="GJI171" s="137"/>
      <c r="GJJ171" s="137"/>
      <c r="GJK171" s="137"/>
      <c r="GJL171" s="137"/>
      <c r="GJM171" s="137"/>
      <c r="GJN171" s="137"/>
      <c r="GJO171" s="137"/>
      <c r="GJP171" s="137"/>
      <c r="GJQ171" s="137"/>
      <c r="GJR171" s="137"/>
      <c r="GJS171" s="137"/>
      <c r="GJT171" s="137"/>
      <c r="GJU171" s="137"/>
      <c r="GJV171" s="137"/>
      <c r="GJW171" s="137"/>
      <c r="GJX171" s="137"/>
      <c r="GJY171" s="137"/>
      <c r="GJZ171" s="137"/>
      <c r="GKA171" s="137"/>
      <c r="GKB171" s="137"/>
      <c r="GKC171" s="137"/>
      <c r="GKD171" s="137"/>
      <c r="GKE171" s="137"/>
      <c r="GKF171" s="137"/>
      <c r="GKG171" s="137"/>
      <c r="GKH171" s="137"/>
      <c r="GKI171" s="137"/>
      <c r="GKJ171" s="137"/>
      <c r="GKK171" s="137"/>
      <c r="GKL171" s="137"/>
      <c r="GKM171" s="137"/>
      <c r="GKN171" s="137"/>
      <c r="GKO171" s="137"/>
      <c r="GKP171" s="137"/>
      <c r="GKQ171" s="137"/>
      <c r="GKR171" s="137"/>
      <c r="GKS171" s="137"/>
      <c r="GKT171" s="137"/>
      <c r="GKU171" s="137"/>
      <c r="GKV171" s="137"/>
      <c r="GKW171" s="137"/>
      <c r="GKX171" s="137"/>
      <c r="GKY171" s="137"/>
      <c r="GKZ171" s="137"/>
      <c r="GLA171" s="137"/>
      <c r="GLB171" s="137"/>
      <c r="GLC171" s="137"/>
      <c r="GLD171" s="137"/>
      <c r="GLE171" s="137"/>
      <c r="GLF171" s="137"/>
      <c r="GLG171" s="137"/>
      <c r="GLH171" s="137"/>
      <c r="GLI171" s="137"/>
      <c r="GLJ171" s="137"/>
      <c r="GLK171" s="137"/>
      <c r="GLL171" s="137"/>
      <c r="GLM171" s="137"/>
      <c r="GLN171" s="137"/>
      <c r="GLO171" s="137"/>
      <c r="GLP171" s="137"/>
      <c r="GLQ171" s="137"/>
      <c r="GLR171" s="137"/>
      <c r="GLS171" s="137"/>
      <c r="GLT171" s="137"/>
      <c r="GLU171" s="137"/>
      <c r="GLV171" s="137"/>
      <c r="GLW171" s="137"/>
      <c r="GLX171" s="137"/>
      <c r="GLY171" s="137"/>
      <c r="GLZ171" s="137"/>
      <c r="GMA171" s="137"/>
      <c r="GMB171" s="137"/>
      <c r="GMC171" s="137"/>
      <c r="GMD171" s="137"/>
      <c r="GME171" s="137"/>
      <c r="GMF171" s="137"/>
      <c r="GMG171" s="137"/>
      <c r="GMH171" s="137"/>
      <c r="GMI171" s="137"/>
      <c r="GMJ171" s="137"/>
      <c r="GMK171" s="137"/>
      <c r="GML171" s="137"/>
      <c r="GMM171" s="137"/>
      <c r="GMN171" s="137"/>
      <c r="GMO171" s="137"/>
      <c r="GMP171" s="137"/>
      <c r="GMQ171" s="137"/>
      <c r="GMR171" s="137"/>
      <c r="GMS171" s="137"/>
      <c r="GMT171" s="137"/>
      <c r="GMU171" s="137"/>
      <c r="GMV171" s="137"/>
      <c r="GMW171" s="137"/>
      <c r="GMX171" s="137"/>
      <c r="GMY171" s="137"/>
      <c r="GMZ171" s="137"/>
      <c r="GNA171" s="137"/>
      <c r="GNB171" s="137"/>
      <c r="GNC171" s="137"/>
      <c r="GND171" s="137"/>
      <c r="GNE171" s="137"/>
      <c r="GNF171" s="137"/>
      <c r="GNG171" s="137"/>
      <c r="GNH171" s="137"/>
      <c r="GNI171" s="137"/>
      <c r="GNJ171" s="137"/>
      <c r="GNK171" s="137"/>
      <c r="GNL171" s="137"/>
      <c r="GNM171" s="137"/>
      <c r="GNN171" s="137"/>
      <c r="GNO171" s="137"/>
      <c r="GNP171" s="137"/>
      <c r="GNQ171" s="137"/>
      <c r="GNR171" s="137"/>
      <c r="GNS171" s="137"/>
      <c r="GNT171" s="137"/>
      <c r="GNU171" s="137"/>
      <c r="GNV171" s="137"/>
      <c r="GNW171" s="137"/>
      <c r="GNX171" s="137"/>
      <c r="GNY171" s="137"/>
      <c r="GNZ171" s="137"/>
      <c r="GOA171" s="137"/>
      <c r="GOB171" s="137"/>
      <c r="GOC171" s="137"/>
      <c r="GOD171" s="137"/>
      <c r="GOE171" s="137"/>
      <c r="GOF171" s="137"/>
      <c r="GOG171" s="137"/>
      <c r="GOH171" s="137"/>
      <c r="GOI171" s="137"/>
      <c r="GOJ171" s="137"/>
      <c r="GOK171" s="137"/>
      <c r="GOL171" s="137"/>
      <c r="GOM171" s="137"/>
      <c r="GON171" s="137"/>
      <c r="GOO171" s="137"/>
      <c r="GOP171" s="137"/>
      <c r="GOQ171" s="137"/>
      <c r="GOR171" s="137"/>
      <c r="GOS171" s="137"/>
      <c r="GOT171" s="137"/>
      <c r="GOU171" s="137"/>
      <c r="GOV171" s="137"/>
      <c r="GOW171" s="137"/>
      <c r="GOX171" s="137"/>
      <c r="GOY171" s="137"/>
      <c r="GOZ171" s="137"/>
      <c r="GPA171" s="137"/>
      <c r="GPB171" s="137"/>
      <c r="GPC171" s="137"/>
      <c r="GPD171" s="137"/>
      <c r="GPE171" s="137"/>
      <c r="GPF171" s="137"/>
      <c r="GPG171" s="137"/>
      <c r="GPH171" s="137"/>
      <c r="GPI171" s="137"/>
      <c r="GPJ171" s="137"/>
      <c r="GPK171" s="137"/>
      <c r="GPL171" s="137"/>
      <c r="GPM171" s="137"/>
      <c r="GPN171" s="137"/>
      <c r="GPO171" s="137"/>
      <c r="GPP171" s="137"/>
      <c r="GPQ171" s="137"/>
      <c r="GPR171" s="137"/>
      <c r="GPS171" s="137"/>
      <c r="GPT171" s="137"/>
      <c r="GPU171" s="137"/>
      <c r="GPV171" s="137"/>
      <c r="GPW171" s="137"/>
      <c r="GPX171" s="137"/>
      <c r="GPY171" s="137"/>
      <c r="GPZ171" s="137"/>
      <c r="GQA171" s="137"/>
      <c r="GQB171" s="137"/>
      <c r="GQC171" s="137"/>
      <c r="GQD171" s="137"/>
      <c r="GQE171" s="137"/>
      <c r="GQF171" s="137"/>
      <c r="GQG171" s="137"/>
      <c r="GQH171" s="137"/>
      <c r="GQI171" s="137"/>
      <c r="GQJ171" s="137"/>
      <c r="GQK171" s="137"/>
      <c r="GQL171" s="137"/>
      <c r="GQM171" s="137"/>
      <c r="GQN171" s="137"/>
      <c r="GQO171" s="137"/>
      <c r="GQP171" s="137"/>
      <c r="GQQ171" s="137"/>
      <c r="GQR171" s="137"/>
      <c r="GQS171" s="137"/>
      <c r="GQT171" s="137"/>
      <c r="GQU171" s="137"/>
      <c r="GQV171" s="137"/>
      <c r="GQW171" s="137"/>
      <c r="GQX171" s="137"/>
      <c r="GQY171" s="137"/>
      <c r="GQZ171" s="137"/>
      <c r="GRA171" s="137"/>
      <c r="GRB171" s="137"/>
      <c r="GRC171" s="137"/>
      <c r="GRD171" s="137"/>
      <c r="GRE171" s="137"/>
      <c r="GRF171" s="137"/>
      <c r="GRG171" s="137"/>
      <c r="GRH171" s="137"/>
      <c r="GRI171" s="137"/>
      <c r="GRJ171" s="137"/>
      <c r="GRK171" s="137"/>
      <c r="GRL171" s="137"/>
      <c r="GRM171" s="137"/>
      <c r="GRN171" s="137"/>
      <c r="GRO171" s="137"/>
      <c r="GRP171" s="137"/>
      <c r="GRQ171" s="137"/>
      <c r="GRR171" s="137"/>
      <c r="GRS171" s="137"/>
      <c r="GRT171" s="137"/>
      <c r="GRU171" s="137"/>
      <c r="GRV171" s="137"/>
      <c r="GRW171" s="137"/>
      <c r="GRX171" s="137"/>
      <c r="GRY171" s="137"/>
      <c r="GRZ171" s="137"/>
      <c r="GSA171" s="137"/>
      <c r="GSB171" s="137"/>
      <c r="GSC171" s="137"/>
      <c r="GSD171" s="137"/>
      <c r="GSE171" s="137"/>
      <c r="GSF171" s="137"/>
      <c r="GSG171" s="137"/>
      <c r="GSH171" s="137"/>
      <c r="GSI171" s="137"/>
      <c r="GSJ171" s="137"/>
      <c r="GSK171" s="137"/>
      <c r="GSL171" s="137"/>
      <c r="GSM171" s="137"/>
      <c r="GSN171" s="137"/>
      <c r="GSO171" s="137"/>
      <c r="GSP171" s="137"/>
      <c r="GSQ171" s="137"/>
      <c r="GSR171" s="137"/>
      <c r="GSS171" s="137"/>
      <c r="GST171" s="137"/>
      <c r="GSU171" s="137"/>
      <c r="GSV171" s="137"/>
      <c r="GSW171" s="137"/>
      <c r="GSX171" s="137"/>
      <c r="GSY171" s="137"/>
      <c r="GSZ171" s="137"/>
      <c r="GTA171" s="137"/>
      <c r="GTB171" s="137"/>
      <c r="GTC171" s="137"/>
      <c r="GTD171" s="137"/>
      <c r="GTE171" s="137"/>
      <c r="GTF171" s="137"/>
      <c r="GTG171" s="137"/>
      <c r="GTH171" s="137"/>
      <c r="GTI171" s="137"/>
      <c r="GTJ171" s="137"/>
      <c r="GTK171" s="137"/>
      <c r="GTL171" s="137"/>
      <c r="GTM171" s="137"/>
      <c r="GTN171" s="137"/>
      <c r="GTO171" s="137"/>
      <c r="GTP171" s="137"/>
      <c r="GTQ171" s="137"/>
      <c r="GTR171" s="137"/>
      <c r="GTS171" s="137"/>
      <c r="GTT171" s="137"/>
      <c r="GTU171" s="137"/>
      <c r="GTV171" s="137"/>
      <c r="GTW171" s="137"/>
      <c r="GTX171" s="137"/>
      <c r="GTY171" s="137"/>
      <c r="GTZ171" s="137"/>
      <c r="GUA171" s="137"/>
      <c r="GUB171" s="137"/>
      <c r="GUC171" s="137"/>
      <c r="GUD171" s="137"/>
      <c r="GUE171" s="137"/>
      <c r="GUF171" s="137"/>
      <c r="GUG171" s="137"/>
      <c r="GUH171" s="137"/>
      <c r="GUI171" s="137"/>
      <c r="GUJ171" s="137"/>
      <c r="GUK171" s="137"/>
      <c r="GUL171" s="137"/>
      <c r="GUM171" s="137"/>
      <c r="GUN171" s="137"/>
      <c r="GUO171" s="137"/>
      <c r="GUP171" s="137"/>
      <c r="GUQ171" s="137"/>
      <c r="GUR171" s="137"/>
      <c r="GUS171" s="137"/>
      <c r="GUT171" s="137"/>
      <c r="GUU171" s="137"/>
      <c r="GUV171" s="137"/>
      <c r="GUW171" s="137"/>
      <c r="GUX171" s="137"/>
      <c r="GUY171" s="137"/>
      <c r="GUZ171" s="137"/>
      <c r="GVA171" s="137"/>
      <c r="GVB171" s="137"/>
      <c r="GVC171" s="137"/>
      <c r="GVD171" s="137"/>
      <c r="GVE171" s="137"/>
      <c r="GVF171" s="137"/>
      <c r="GVG171" s="137"/>
      <c r="GVH171" s="137"/>
      <c r="GVI171" s="137"/>
      <c r="GVJ171" s="137"/>
      <c r="GVK171" s="137"/>
      <c r="GVL171" s="137"/>
      <c r="GVM171" s="137"/>
      <c r="GVN171" s="137"/>
      <c r="GVO171" s="137"/>
      <c r="GVP171" s="137"/>
      <c r="GVQ171" s="137"/>
      <c r="GVR171" s="137"/>
      <c r="GVS171" s="137"/>
      <c r="GVT171" s="137"/>
      <c r="GVU171" s="137"/>
      <c r="GVV171" s="137"/>
      <c r="GVW171" s="137"/>
      <c r="GVX171" s="137"/>
      <c r="GVY171" s="137"/>
      <c r="GVZ171" s="137"/>
      <c r="GWA171" s="137"/>
      <c r="GWB171" s="137"/>
      <c r="GWC171" s="137"/>
      <c r="GWD171" s="137"/>
      <c r="GWE171" s="137"/>
      <c r="GWF171" s="137"/>
      <c r="GWG171" s="137"/>
      <c r="GWH171" s="137"/>
      <c r="GWI171" s="137"/>
      <c r="GWJ171" s="137"/>
      <c r="GWK171" s="137"/>
      <c r="GWL171" s="137"/>
      <c r="GWM171" s="137"/>
      <c r="GWN171" s="137"/>
      <c r="GWO171" s="137"/>
      <c r="GWP171" s="137"/>
      <c r="GWQ171" s="137"/>
      <c r="GWR171" s="137"/>
      <c r="GWS171" s="137"/>
      <c r="GWT171" s="137"/>
      <c r="GWU171" s="137"/>
      <c r="GWV171" s="137"/>
      <c r="GWW171" s="137"/>
      <c r="GWX171" s="137"/>
      <c r="GWY171" s="137"/>
      <c r="GWZ171" s="137"/>
      <c r="GXA171" s="137"/>
      <c r="GXB171" s="137"/>
      <c r="GXC171" s="137"/>
      <c r="GXD171" s="137"/>
      <c r="GXE171" s="137"/>
      <c r="GXF171" s="137"/>
      <c r="GXG171" s="137"/>
      <c r="GXH171" s="137"/>
      <c r="GXI171" s="137"/>
      <c r="GXJ171" s="137"/>
      <c r="GXK171" s="137"/>
      <c r="GXL171" s="137"/>
      <c r="GXM171" s="137"/>
      <c r="GXN171" s="137"/>
      <c r="GXO171" s="137"/>
      <c r="GXP171" s="137"/>
      <c r="GXQ171" s="137"/>
      <c r="GXR171" s="137"/>
      <c r="GXS171" s="137"/>
      <c r="GXT171" s="137"/>
      <c r="GXU171" s="137"/>
      <c r="GXV171" s="137"/>
      <c r="GXW171" s="137"/>
      <c r="GXX171" s="137"/>
      <c r="GXY171" s="137"/>
      <c r="GXZ171" s="137"/>
      <c r="GYA171" s="137"/>
      <c r="GYB171" s="137"/>
      <c r="GYC171" s="137"/>
      <c r="GYD171" s="137"/>
      <c r="GYE171" s="137"/>
      <c r="GYF171" s="137"/>
      <c r="GYG171" s="137"/>
      <c r="GYH171" s="137"/>
      <c r="GYI171" s="137"/>
      <c r="GYJ171" s="137"/>
      <c r="GYK171" s="137"/>
      <c r="GYL171" s="137"/>
      <c r="GYM171" s="137"/>
      <c r="GYN171" s="137"/>
      <c r="GYO171" s="137"/>
      <c r="GYP171" s="137"/>
      <c r="GYQ171" s="137"/>
      <c r="GYR171" s="137"/>
      <c r="GYS171" s="137"/>
      <c r="GYT171" s="137"/>
      <c r="GYU171" s="137"/>
      <c r="GYV171" s="137"/>
      <c r="GYW171" s="137"/>
      <c r="GYX171" s="137"/>
      <c r="GYY171" s="137"/>
      <c r="GYZ171" s="137"/>
      <c r="GZA171" s="137"/>
      <c r="GZB171" s="137"/>
      <c r="GZC171" s="137"/>
      <c r="GZD171" s="137"/>
      <c r="GZE171" s="137"/>
      <c r="GZF171" s="137"/>
      <c r="GZG171" s="137"/>
      <c r="GZH171" s="137"/>
      <c r="GZI171" s="137"/>
      <c r="GZJ171" s="137"/>
      <c r="GZK171" s="137"/>
      <c r="GZL171" s="137"/>
      <c r="GZM171" s="137"/>
      <c r="GZN171" s="137"/>
      <c r="GZO171" s="137"/>
      <c r="GZP171" s="137"/>
      <c r="GZQ171" s="137"/>
      <c r="GZR171" s="137"/>
      <c r="GZS171" s="137"/>
      <c r="GZT171" s="137"/>
      <c r="GZU171" s="137"/>
      <c r="GZV171" s="137"/>
      <c r="GZW171" s="137"/>
      <c r="GZX171" s="137"/>
      <c r="GZY171" s="137"/>
      <c r="GZZ171" s="137"/>
      <c r="HAA171" s="137"/>
      <c r="HAB171" s="137"/>
      <c r="HAC171" s="137"/>
      <c r="HAD171" s="137"/>
      <c r="HAE171" s="137"/>
      <c r="HAF171" s="137"/>
      <c r="HAG171" s="137"/>
      <c r="HAH171" s="137"/>
      <c r="HAI171" s="137"/>
      <c r="HAJ171" s="137"/>
      <c r="HAK171" s="137"/>
      <c r="HAL171" s="137"/>
      <c r="HAM171" s="137"/>
      <c r="HAN171" s="137"/>
      <c r="HAO171" s="137"/>
      <c r="HAP171" s="137"/>
      <c r="HAQ171" s="137"/>
      <c r="HAR171" s="137"/>
      <c r="HAS171" s="137"/>
      <c r="HAT171" s="137"/>
      <c r="HAU171" s="137"/>
      <c r="HAV171" s="137"/>
      <c r="HAW171" s="137"/>
      <c r="HAX171" s="137"/>
      <c r="HAY171" s="137"/>
      <c r="HAZ171" s="137"/>
      <c r="HBA171" s="137"/>
      <c r="HBB171" s="137"/>
      <c r="HBC171" s="137"/>
      <c r="HBD171" s="137"/>
      <c r="HBE171" s="137"/>
      <c r="HBF171" s="137"/>
      <c r="HBG171" s="137"/>
      <c r="HBH171" s="137"/>
      <c r="HBI171" s="137"/>
      <c r="HBJ171" s="137"/>
      <c r="HBK171" s="137"/>
      <c r="HBL171" s="137"/>
      <c r="HBM171" s="137"/>
      <c r="HBN171" s="137"/>
      <c r="HBO171" s="137"/>
      <c r="HBP171" s="137"/>
      <c r="HBQ171" s="137"/>
      <c r="HBR171" s="137"/>
      <c r="HBS171" s="137"/>
      <c r="HBT171" s="137"/>
      <c r="HBU171" s="137"/>
      <c r="HBV171" s="137"/>
      <c r="HBW171" s="137"/>
      <c r="HBX171" s="137"/>
      <c r="HBY171" s="137"/>
      <c r="HBZ171" s="137"/>
      <c r="HCA171" s="137"/>
      <c r="HCB171" s="137"/>
      <c r="HCC171" s="137"/>
      <c r="HCD171" s="137"/>
      <c r="HCE171" s="137"/>
      <c r="HCF171" s="137"/>
      <c r="HCG171" s="137"/>
      <c r="HCH171" s="137"/>
      <c r="HCI171" s="137"/>
      <c r="HCJ171" s="137"/>
      <c r="HCK171" s="137"/>
      <c r="HCL171" s="137"/>
      <c r="HCM171" s="137"/>
      <c r="HCN171" s="137"/>
      <c r="HCO171" s="137"/>
      <c r="HCP171" s="137"/>
      <c r="HCQ171" s="137"/>
      <c r="HCR171" s="137"/>
      <c r="HCS171" s="137"/>
      <c r="HCT171" s="137"/>
      <c r="HCU171" s="137"/>
      <c r="HCV171" s="137"/>
      <c r="HCW171" s="137"/>
      <c r="HCX171" s="137"/>
      <c r="HCY171" s="137"/>
      <c r="HCZ171" s="137"/>
      <c r="HDA171" s="137"/>
      <c r="HDB171" s="137"/>
      <c r="HDC171" s="137"/>
      <c r="HDD171" s="137"/>
      <c r="HDE171" s="137"/>
      <c r="HDF171" s="137"/>
      <c r="HDG171" s="137"/>
      <c r="HDH171" s="137"/>
      <c r="HDI171" s="137"/>
      <c r="HDJ171" s="137"/>
      <c r="HDK171" s="137"/>
      <c r="HDL171" s="137"/>
      <c r="HDM171" s="137"/>
      <c r="HDN171" s="137"/>
      <c r="HDO171" s="137"/>
      <c r="HDP171" s="137"/>
      <c r="HDQ171" s="137"/>
      <c r="HDR171" s="137"/>
      <c r="HDS171" s="137"/>
      <c r="HDT171" s="137"/>
      <c r="HDU171" s="137"/>
      <c r="HDV171" s="137"/>
      <c r="HDW171" s="137"/>
      <c r="HDX171" s="137"/>
      <c r="HDY171" s="137"/>
      <c r="HDZ171" s="137"/>
      <c r="HEA171" s="137"/>
      <c r="HEB171" s="137"/>
      <c r="HEC171" s="137"/>
      <c r="HED171" s="137"/>
      <c r="HEE171" s="137"/>
      <c r="HEF171" s="137"/>
      <c r="HEG171" s="137"/>
      <c r="HEH171" s="137"/>
      <c r="HEI171" s="137"/>
      <c r="HEJ171" s="137"/>
      <c r="HEK171" s="137"/>
      <c r="HEL171" s="137"/>
      <c r="HEM171" s="137"/>
      <c r="HEN171" s="137"/>
      <c r="HEO171" s="137"/>
      <c r="HEP171" s="137"/>
      <c r="HEQ171" s="137"/>
      <c r="HER171" s="137"/>
      <c r="HES171" s="137"/>
      <c r="HET171" s="137"/>
      <c r="HEU171" s="137"/>
      <c r="HEV171" s="137"/>
      <c r="HEW171" s="137"/>
      <c r="HEX171" s="137"/>
      <c r="HEY171" s="137"/>
      <c r="HEZ171" s="137"/>
      <c r="HFA171" s="137"/>
      <c r="HFB171" s="137"/>
      <c r="HFC171" s="137"/>
      <c r="HFD171" s="137"/>
      <c r="HFE171" s="137"/>
      <c r="HFF171" s="137"/>
      <c r="HFG171" s="137"/>
      <c r="HFH171" s="137"/>
      <c r="HFI171" s="137"/>
      <c r="HFJ171" s="137"/>
      <c r="HFK171" s="137"/>
      <c r="HFL171" s="137"/>
      <c r="HFM171" s="137"/>
      <c r="HFN171" s="137"/>
      <c r="HFO171" s="137"/>
      <c r="HFP171" s="137"/>
      <c r="HFQ171" s="137"/>
      <c r="HFR171" s="137"/>
      <c r="HFS171" s="137"/>
      <c r="HFT171" s="137"/>
      <c r="HFU171" s="137"/>
      <c r="HFV171" s="137"/>
      <c r="HFW171" s="137"/>
      <c r="HFX171" s="137"/>
      <c r="HFY171" s="137"/>
      <c r="HFZ171" s="137"/>
      <c r="HGA171" s="137"/>
      <c r="HGB171" s="137"/>
      <c r="HGC171" s="137"/>
      <c r="HGD171" s="137"/>
      <c r="HGE171" s="137"/>
      <c r="HGF171" s="137"/>
      <c r="HGG171" s="137"/>
      <c r="HGH171" s="137"/>
      <c r="HGI171" s="137"/>
      <c r="HGJ171" s="137"/>
      <c r="HGK171" s="137"/>
      <c r="HGL171" s="137"/>
      <c r="HGM171" s="137"/>
      <c r="HGN171" s="137"/>
      <c r="HGO171" s="137"/>
      <c r="HGP171" s="137"/>
      <c r="HGQ171" s="137"/>
      <c r="HGR171" s="137"/>
      <c r="HGS171" s="137"/>
      <c r="HGT171" s="137"/>
      <c r="HGU171" s="137"/>
      <c r="HGV171" s="137"/>
      <c r="HGW171" s="137"/>
      <c r="HGX171" s="137"/>
      <c r="HGY171" s="137"/>
      <c r="HGZ171" s="137"/>
      <c r="HHA171" s="137"/>
      <c r="HHB171" s="137"/>
      <c r="HHC171" s="137"/>
      <c r="HHD171" s="137"/>
      <c r="HHE171" s="137"/>
      <c r="HHF171" s="137"/>
      <c r="HHG171" s="137"/>
      <c r="HHH171" s="137"/>
      <c r="HHI171" s="137"/>
      <c r="HHJ171" s="137"/>
      <c r="HHK171" s="137"/>
      <c r="HHL171" s="137"/>
      <c r="HHM171" s="137"/>
      <c r="HHN171" s="137"/>
      <c r="HHO171" s="137"/>
      <c r="HHP171" s="137"/>
      <c r="HHQ171" s="137"/>
      <c r="HHR171" s="137"/>
      <c r="HHS171" s="137"/>
      <c r="HHT171" s="137"/>
      <c r="HHU171" s="137"/>
      <c r="HHV171" s="137"/>
      <c r="HHW171" s="137"/>
      <c r="HHX171" s="137"/>
      <c r="HHY171" s="137"/>
      <c r="HHZ171" s="137"/>
      <c r="HIA171" s="137"/>
      <c r="HIB171" s="137"/>
      <c r="HIC171" s="137"/>
      <c r="HID171" s="137"/>
      <c r="HIE171" s="137"/>
      <c r="HIF171" s="137"/>
      <c r="HIG171" s="137"/>
      <c r="HIH171" s="137"/>
      <c r="HII171" s="137"/>
      <c r="HIJ171" s="137"/>
      <c r="HIK171" s="137"/>
      <c r="HIL171" s="137"/>
      <c r="HIM171" s="137"/>
      <c r="HIN171" s="137"/>
      <c r="HIO171" s="137"/>
      <c r="HIP171" s="137"/>
      <c r="HIQ171" s="137"/>
      <c r="HIR171" s="137"/>
      <c r="HIS171" s="137"/>
      <c r="HIT171" s="137"/>
      <c r="HIU171" s="137"/>
      <c r="HIV171" s="137"/>
      <c r="HIW171" s="137"/>
      <c r="HIX171" s="137"/>
      <c r="HIY171" s="137"/>
      <c r="HIZ171" s="137"/>
      <c r="HJA171" s="137"/>
      <c r="HJB171" s="137"/>
      <c r="HJC171" s="137"/>
      <c r="HJD171" s="137"/>
      <c r="HJE171" s="137"/>
      <c r="HJF171" s="137"/>
      <c r="HJG171" s="137"/>
      <c r="HJH171" s="137"/>
      <c r="HJI171" s="137"/>
      <c r="HJJ171" s="137"/>
      <c r="HJK171" s="137"/>
      <c r="HJL171" s="137"/>
      <c r="HJM171" s="137"/>
      <c r="HJN171" s="137"/>
      <c r="HJO171" s="137"/>
      <c r="HJP171" s="137"/>
      <c r="HJQ171" s="137"/>
      <c r="HJR171" s="137"/>
      <c r="HJS171" s="137"/>
      <c r="HJT171" s="137"/>
      <c r="HJU171" s="137"/>
      <c r="HJV171" s="137"/>
      <c r="HJW171" s="137"/>
      <c r="HJX171" s="137"/>
      <c r="HJY171" s="137"/>
      <c r="HJZ171" s="137"/>
      <c r="HKA171" s="137"/>
      <c r="HKB171" s="137"/>
      <c r="HKC171" s="137"/>
      <c r="HKD171" s="137"/>
      <c r="HKE171" s="137"/>
      <c r="HKF171" s="137"/>
      <c r="HKG171" s="137"/>
      <c r="HKH171" s="137"/>
      <c r="HKI171" s="137"/>
      <c r="HKJ171" s="137"/>
      <c r="HKK171" s="137"/>
      <c r="HKL171" s="137"/>
      <c r="HKM171" s="137"/>
      <c r="HKN171" s="137"/>
      <c r="HKO171" s="137"/>
      <c r="HKP171" s="137"/>
      <c r="HKQ171" s="137"/>
      <c r="HKR171" s="137"/>
      <c r="HKS171" s="137"/>
      <c r="HKT171" s="137"/>
      <c r="HKU171" s="137"/>
      <c r="HKV171" s="137"/>
      <c r="HKW171" s="137"/>
      <c r="HKX171" s="137"/>
      <c r="HKY171" s="137"/>
      <c r="HKZ171" s="137"/>
      <c r="HLA171" s="137"/>
      <c r="HLB171" s="137"/>
      <c r="HLC171" s="137"/>
      <c r="HLD171" s="137"/>
      <c r="HLE171" s="137"/>
      <c r="HLF171" s="137"/>
      <c r="HLG171" s="137"/>
      <c r="HLH171" s="137"/>
      <c r="HLI171" s="137"/>
      <c r="HLJ171" s="137"/>
      <c r="HLK171" s="137"/>
      <c r="HLL171" s="137"/>
      <c r="HLM171" s="137"/>
      <c r="HLN171" s="137"/>
      <c r="HLO171" s="137"/>
      <c r="HLP171" s="137"/>
      <c r="HLQ171" s="137"/>
      <c r="HLR171" s="137"/>
      <c r="HLS171" s="137"/>
      <c r="HLT171" s="137"/>
      <c r="HLU171" s="137"/>
      <c r="HLV171" s="137"/>
      <c r="HLW171" s="137"/>
      <c r="HLX171" s="137"/>
      <c r="HLY171" s="137"/>
      <c r="HLZ171" s="137"/>
      <c r="HMA171" s="137"/>
      <c r="HMB171" s="137"/>
      <c r="HMC171" s="137"/>
      <c r="HMD171" s="137"/>
      <c r="HME171" s="137"/>
      <c r="HMF171" s="137"/>
      <c r="HMG171" s="137"/>
      <c r="HMH171" s="137"/>
      <c r="HMI171" s="137"/>
      <c r="HMJ171" s="137"/>
      <c r="HMK171" s="137"/>
      <c r="HML171" s="137"/>
      <c r="HMM171" s="137"/>
      <c r="HMN171" s="137"/>
      <c r="HMO171" s="137"/>
      <c r="HMP171" s="137"/>
      <c r="HMQ171" s="137"/>
      <c r="HMR171" s="137"/>
      <c r="HMS171" s="137"/>
      <c r="HMT171" s="137"/>
      <c r="HMU171" s="137"/>
      <c r="HMV171" s="137"/>
      <c r="HMW171" s="137"/>
      <c r="HMX171" s="137"/>
      <c r="HMY171" s="137"/>
      <c r="HMZ171" s="137"/>
      <c r="HNA171" s="137"/>
      <c r="HNB171" s="137"/>
      <c r="HNC171" s="137"/>
      <c r="HND171" s="137"/>
      <c r="HNE171" s="137"/>
      <c r="HNF171" s="137"/>
      <c r="HNG171" s="137"/>
      <c r="HNH171" s="137"/>
      <c r="HNI171" s="137"/>
      <c r="HNJ171" s="137"/>
      <c r="HNK171" s="137"/>
      <c r="HNL171" s="137"/>
      <c r="HNM171" s="137"/>
      <c r="HNN171" s="137"/>
      <c r="HNO171" s="137"/>
      <c r="HNP171" s="137"/>
      <c r="HNQ171" s="137"/>
      <c r="HNR171" s="137"/>
      <c r="HNS171" s="137"/>
      <c r="HNT171" s="137"/>
      <c r="HNU171" s="137"/>
      <c r="HNV171" s="137"/>
      <c r="HNW171" s="137"/>
      <c r="HNX171" s="137"/>
      <c r="HNY171" s="137"/>
      <c r="HNZ171" s="137"/>
      <c r="HOA171" s="137"/>
      <c r="HOB171" s="137"/>
      <c r="HOC171" s="137"/>
      <c r="HOD171" s="137"/>
      <c r="HOE171" s="137"/>
      <c r="HOF171" s="137"/>
      <c r="HOG171" s="137"/>
      <c r="HOH171" s="137"/>
      <c r="HOI171" s="137"/>
      <c r="HOJ171" s="137"/>
      <c r="HOK171" s="137"/>
      <c r="HOL171" s="137"/>
      <c r="HOM171" s="137"/>
      <c r="HON171" s="137"/>
      <c r="HOO171" s="137"/>
      <c r="HOP171" s="137"/>
      <c r="HOQ171" s="137"/>
      <c r="HOR171" s="137"/>
      <c r="HOS171" s="137"/>
      <c r="HOT171" s="137"/>
      <c r="HOU171" s="137"/>
      <c r="HOV171" s="137"/>
      <c r="HOW171" s="137"/>
      <c r="HOX171" s="137"/>
      <c r="HOY171" s="137"/>
      <c r="HOZ171" s="137"/>
      <c r="HPA171" s="137"/>
      <c r="HPB171" s="137"/>
      <c r="HPC171" s="137"/>
      <c r="HPD171" s="137"/>
      <c r="HPE171" s="137"/>
      <c r="HPF171" s="137"/>
      <c r="HPG171" s="137"/>
      <c r="HPH171" s="137"/>
      <c r="HPI171" s="137"/>
      <c r="HPJ171" s="137"/>
      <c r="HPK171" s="137"/>
      <c r="HPL171" s="137"/>
      <c r="HPM171" s="137"/>
      <c r="HPN171" s="137"/>
      <c r="HPO171" s="137"/>
      <c r="HPP171" s="137"/>
      <c r="HPQ171" s="137"/>
      <c r="HPR171" s="137"/>
      <c r="HPS171" s="137"/>
      <c r="HPT171" s="137"/>
      <c r="HPU171" s="137"/>
      <c r="HPV171" s="137"/>
      <c r="HPW171" s="137"/>
      <c r="HPX171" s="137"/>
      <c r="HPY171" s="137"/>
      <c r="HPZ171" s="137"/>
      <c r="HQA171" s="137"/>
      <c r="HQB171" s="137"/>
      <c r="HQC171" s="137"/>
      <c r="HQD171" s="137"/>
      <c r="HQE171" s="137"/>
      <c r="HQF171" s="137"/>
      <c r="HQG171" s="137"/>
      <c r="HQH171" s="137"/>
      <c r="HQI171" s="137"/>
      <c r="HQJ171" s="137"/>
      <c r="HQK171" s="137"/>
      <c r="HQL171" s="137"/>
      <c r="HQM171" s="137"/>
      <c r="HQN171" s="137"/>
      <c r="HQO171" s="137"/>
      <c r="HQP171" s="137"/>
      <c r="HQQ171" s="137"/>
      <c r="HQR171" s="137"/>
      <c r="HQS171" s="137"/>
      <c r="HQT171" s="137"/>
      <c r="HQU171" s="137"/>
      <c r="HQV171" s="137"/>
      <c r="HQW171" s="137"/>
      <c r="HQX171" s="137"/>
      <c r="HQY171" s="137"/>
      <c r="HQZ171" s="137"/>
      <c r="HRA171" s="137"/>
      <c r="HRB171" s="137"/>
      <c r="HRC171" s="137"/>
      <c r="HRD171" s="137"/>
      <c r="HRE171" s="137"/>
      <c r="HRF171" s="137"/>
      <c r="HRG171" s="137"/>
      <c r="HRH171" s="137"/>
      <c r="HRI171" s="137"/>
      <c r="HRJ171" s="137"/>
      <c r="HRK171" s="137"/>
      <c r="HRL171" s="137"/>
      <c r="HRM171" s="137"/>
      <c r="HRN171" s="137"/>
      <c r="HRO171" s="137"/>
      <c r="HRP171" s="137"/>
      <c r="HRQ171" s="137"/>
      <c r="HRR171" s="137"/>
      <c r="HRS171" s="137"/>
      <c r="HRT171" s="137"/>
      <c r="HRU171" s="137"/>
      <c r="HRV171" s="137"/>
      <c r="HRW171" s="137"/>
      <c r="HRX171" s="137"/>
      <c r="HRY171" s="137"/>
      <c r="HRZ171" s="137"/>
      <c r="HSA171" s="137"/>
      <c r="HSB171" s="137"/>
      <c r="HSC171" s="137"/>
      <c r="HSD171" s="137"/>
      <c r="HSE171" s="137"/>
      <c r="HSF171" s="137"/>
      <c r="HSG171" s="137"/>
      <c r="HSH171" s="137"/>
      <c r="HSI171" s="137"/>
      <c r="HSJ171" s="137"/>
      <c r="HSK171" s="137"/>
      <c r="HSL171" s="137"/>
      <c r="HSM171" s="137"/>
      <c r="HSN171" s="137"/>
      <c r="HSO171" s="137"/>
      <c r="HSP171" s="137"/>
      <c r="HSQ171" s="137"/>
      <c r="HSR171" s="137"/>
      <c r="HSS171" s="137"/>
      <c r="HST171" s="137"/>
      <c r="HSU171" s="137"/>
      <c r="HSV171" s="137"/>
      <c r="HSW171" s="137"/>
      <c r="HSX171" s="137"/>
      <c r="HSY171" s="137"/>
      <c r="HSZ171" s="137"/>
      <c r="HTA171" s="137"/>
      <c r="HTB171" s="137"/>
      <c r="HTC171" s="137"/>
      <c r="HTD171" s="137"/>
      <c r="HTE171" s="137"/>
      <c r="HTF171" s="137"/>
      <c r="HTG171" s="137"/>
      <c r="HTH171" s="137"/>
      <c r="HTI171" s="137"/>
      <c r="HTJ171" s="137"/>
      <c r="HTK171" s="137"/>
      <c r="HTL171" s="137"/>
      <c r="HTM171" s="137"/>
      <c r="HTN171" s="137"/>
      <c r="HTO171" s="137"/>
      <c r="HTP171" s="137"/>
      <c r="HTQ171" s="137"/>
      <c r="HTR171" s="137"/>
      <c r="HTS171" s="137"/>
      <c r="HTT171" s="137"/>
      <c r="HTU171" s="137"/>
      <c r="HTV171" s="137"/>
      <c r="HTW171" s="137"/>
      <c r="HTX171" s="137"/>
      <c r="HTY171" s="137"/>
      <c r="HTZ171" s="137"/>
      <c r="HUA171" s="137"/>
      <c r="HUB171" s="137"/>
      <c r="HUC171" s="137"/>
      <c r="HUD171" s="137"/>
      <c r="HUE171" s="137"/>
      <c r="HUF171" s="137"/>
      <c r="HUG171" s="137"/>
      <c r="HUH171" s="137"/>
      <c r="HUI171" s="137"/>
      <c r="HUJ171" s="137"/>
      <c r="HUK171" s="137"/>
      <c r="HUL171" s="137"/>
      <c r="HUM171" s="137"/>
      <c r="HUN171" s="137"/>
      <c r="HUO171" s="137"/>
      <c r="HUP171" s="137"/>
      <c r="HUQ171" s="137"/>
      <c r="HUR171" s="137"/>
      <c r="HUS171" s="137"/>
      <c r="HUT171" s="137"/>
      <c r="HUU171" s="137"/>
      <c r="HUV171" s="137"/>
      <c r="HUW171" s="137"/>
      <c r="HUX171" s="137"/>
      <c r="HUY171" s="137"/>
      <c r="HUZ171" s="137"/>
      <c r="HVA171" s="137"/>
      <c r="HVB171" s="137"/>
      <c r="HVC171" s="137"/>
      <c r="HVD171" s="137"/>
      <c r="HVE171" s="137"/>
      <c r="HVF171" s="137"/>
      <c r="HVG171" s="137"/>
      <c r="HVH171" s="137"/>
      <c r="HVI171" s="137"/>
      <c r="HVJ171" s="137"/>
      <c r="HVK171" s="137"/>
      <c r="HVL171" s="137"/>
      <c r="HVM171" s="137"/>
      <c r="HVN171" s="137"/>
      <c r="HVO171" s="137"/>
      <c r="HVP171" s="137"/>
      <c r="HVQ171" s="137"/>
      <c r="HVR171" s="137"/>
      <c r="HVS171" s="137"/>
      <c r="HVT171" s="137"/>
      <c r="HVU171" s="137"/>
      <c r="HVV171" s="137"/>
      <c r="HVW171" s="137"/>
      <c r="HVX171" s="137"/>
      <c r="HVY171" s="137"/>
      <c r="HVZ171" s="137"/>
      <c r="HWA171" s="137"/>
      <c r="HWB171" s="137"/>
      <c r="HWC171" s="137"/>
      <c r="HWD171" s="137"/>
      <c r="HWE171" s="137"/>
      <c r="HWF171" s="137"/>
      <c r="HWG171" s="137"/>
      <c r="HWH171" s="137"/>
      <c r="HWI171" s="137"/>
      <c r="HWJ171" s="137"/>
      <c r="HWK171" s="137"/>
      <c r="HWL171" s="137"/>
      <c r="HWM171" s="137"/>
      <c r="HWN171" s="137"/>
      <c r="HWO171" s="137"/>
      <c r="HWP171" s="137"/>
      <c r="HWQ171" s="137"/>
      <c r="HWR171" s="137"/>
      <c r="HWS171" s="137"/>
      <c r="HWT171" s="137"/>
      <c r="HWU171" s="137"/>
      <c r="HWV171" s="137"/>
      <c r="HWW171" s="137"/>
      <c r="HWX171" s="137"/>
      <c r="HWY171" s="137"/>
      <c r="HWZ171" s="137"/>
      <c r="HXA171" s="137"/>
      <c r="HXB171" s="137"/>
      <c r="HXC171" s="137"/>
      <c r="HXD171" s="137"/>
      <c r="HXE171" s="137"/>
      <c r="HXF171" s="137"/>
      <c r="HXG171" s="137"/>
      <c r="HXH171" s="137"/>
      <c r="HXI171" s="137"/>
      <c r="HXJ171" s="137"/>
      <c r="HXK171" s="137"/>
      <c r="HXL171" s="137"/>
      <c r="HXM171" s="137"/>
      <c r="HXN171" s="137"/>
      <c r="HXO171" s="137"/>
      <c r="HXP171" s="137"/>
      <c r="HXQ171" s="137"/>
      <c r="HXR171" s="137"/>
      <c r="HXS171" s="137"/>
      <c r="HXT171" s="137"/>
      <c r="HXU171" s="137"/>
      <c r="HXV171" s="137"/>
      <c r="HXW171" s="137"/>
      <c r="HXX171" s="137"/>
      <c r="HXY171" s="137"/>
      <c r="HXZ171" s="137"/>
      <c r="HYA171" s="137"/>
      <c r="HYB171" s="137"/>
      <c r="HYC171" s="137"/>
      <c r="HYD171" s="137"/>
      <c r="HYE171" s="137"/>
      <c r="HYF171" s="137"/>
      <c r="HYG171" s="137"/>
      <c r="HYH171" s="137"/>
      <c r="HYI171" s="137"/>
      <c r="HYJ171" s="137"/>
      <c r="HYK171" s="137"/>
      <c r="HYL171" s="137"/>
      <c r="HYM171" s="137"/>
      <c r="HYN171" s="137"/>
      <c r="HYO171" s="137"/>
      <c r="HYP171" s="137"/>
      <c r="HYQ171" s="137"/>
      <c r="HYR171" s="137"/>
      <c r="HYS171" s="137"/>
      <c r="HYT171" s="137"/>
      <c r="HYU171" s="137"/>
      <c r="HYV171" s="137"/>
      <c r="HYW171" s="137"/>
      <c r="HYX171" s="137"/>
      <c r="HYY171" s="137"/>
      <c r="HYZ171" s="137"/>
      <c r="HZA171" s="137"/>
      <c r="HZB171" s="137"/>
      <c r="HZC171" s="137"/>
      <c r="HZD171" s="137"/>
      <c r="HZE171" s="137"/>
      <c r="HZF171" s="137"/>
      <c r="HZG171" s="137"/>
      <c r="HZH171" s="137"/>
      <c r="HZI171" s="137"/>
      <c r="HZJ171" s="137"/>
      <c r="HZK171" s="137"/>
      <c r="HZL171" s="137"/>
      <c r="HZM171" s="137"/>
      <c r="HZN171" s="137"/>
      <c r="HZO171" s="137"/>
      <c r="HZP171" s="137"/>
      <c r="HZQ171" s="137"/>
      <c r="HZR171" s="137"/>
      <c r="HZS171" s="137"/>
      <c r="HZT171" s="137"/>
      <c r="HZU171" s="137"/>
      <c r="HZV171" s="137"/>
      <c r="HZW171" s="137"/>
      <c r="HZX171" s="137"/>
      <c r="HZY171" s="137"/>
      <c r="HZZ171" s="137"/>
      <c r="IAA171" s="137"/>
      <c r="IAB171" s="137"/>
      <c r="IAC171" s="137"/>
      <c r="IAD171" s="137"/>
      <c r="IAE171" s="137"/>
      <c r="IAF171" s="137"/>
      <c r="IAG171" s="137"/>
      <c r="IAH171" s="137"/>
      <c r="IAI171" s="137"/>
      <c r="IAJ171" s="137"/>
      <c r="IAK171" s="137"/>
      <c r="IAL171" s="137"/>
      <c r="IAM171" s="137"/>
      <c r="IAN171" s="137"/>
      <c r="IAO171" s="137"/>
      <c r="IAP171" s="137"/>
      <c r="IAQ171" s="137"/>
      <c r="IAR171" s="137"/>
      <c r="IAS171" s="137"/>
      <c r="IAT171" s="137"/>
      <c r="IAU171" s="137"/>
      <c r="IAV171" s="137"/>
      <c r="IAW171" s="137"/>
      <c r="IAX171" s="137"/>
      <c r="IAY171" s="137"/>
      <c r="IAZ171" s="137"/>
      <c r="IBA171" s="137"/>
      <c r="IBB171" s="137"/>
      <c r="IBC171" s="137"/>
      <c r="IBD171" s="137"/>
      <c r="IBE171" s="137"/>
      <c r="IBF171" s="137"/>
      <c r="IBG171" s="137"/>
      <c r="IBH171" s="137"/>
      <c r="IBI171" s="137"/>
      <c r="IBJ171" s="137"/>
      <c r="IBK171" s="137"/>
      <c r="IBL171" s="137"/>
      <c r="IBM171" s="137"/>
      <c r="IBN171" s="137"/>
      <c r="IBO171" s="137"/>
      <c r="IBP171" s="137"/>
      <c r="IBQ171" s="137"/>
      <c r="IBR171" s="137"/>
      <c r="IBS171" s="137"/>
      <c r="IBT171" s="137"/>
      <c r="IBU171" s="137"/>
      <c r="IBV171" s="137"/>
      <c r="IBW171" s="137"/>
      <c r="IBX171" s="137"/>
      <c r="IBY171" s="137"/>
      <c r="IBZ171" s="137"/>
      <c r="ICA171" s="137"/>
      <c r="ICB171" s="137"/>
      <c r="ICC171" s="137"/>
      <c r="ICD171" s="137"/>
      <c r="ICE171" s="137"/>
      <c r="ICF171" s="137"/>
      <c r="ICG171" s="137"/>
      <c r="ICH171" s="137"/>
      <c r="ICI171" s="137"/>
      <c r="ICJ171" s="137"/>
      <c r="ICK171" s="137"/>
      <c r="ICL171" s="137"/>
      <c r="ICM171" s="137"/>
      <c r="ICN171" s="137"/>
      <c r="ICO171" s="137"/>
      <c r="ICP171" s="137"/>
      <c r="ICQ171" s="137"/>
      <c r="ICR171" s="137"/>
      <c r="ICS171" s="137"/>
      <c r="ICT171" s="137"/>
      <c r="ICU171" s="137"/>
      <c r="ICV171" s="137"/>
      <c r="ICW171" s="137"/>
      <c r="ICX171" s="137"/>
      <c r="ICY171" s="137"/>
      <c r="ICZ171" s="137"/>
      <c r="IDA171" s="137"/>
      <c r="IDB171" s="137"/>
      <c r="IDC171" s="137"/>
      <c r="IDD171" s="137"/>
      <c r="IDE171" s="137"/>
      <c r="IDF171" s="137"/>
      <c r="IDG171" s="137"/>
      <c r="IDH171" s="137"/>
      <c r="IDI171" s="137"/>
      <c r="IDJ171" s="137"/>
      <c r="IDK171" s="137"/>
      <c r="IDL171" s="137"/>
      <c r="IDM171" s="137"/>
      <c r="IDN171" s="137"/>
      <c r="IDO171" s="137"/>
      <c r="IDP171" s="137"/>
      <c r="IDQ171" s="137"/>
      <c r="IDR171" s="137"/>
      <c r="IDS171" s="137"/>
      <c r="IDT171" s="137"/>
      <c r="IDU171" s="137"/>
      <c r="IDV171" s="137"/>
      <c r="IDW171" s="137"/>
      <c r="IDX171" s="137"/>
      <c r="IDY171" s="137"/>
      <c r="IDZ171" s="137"/>
      <c r="IEA171" s="137"/>
      <c r="IEB171" s="137"/>
      <c r="IEC171" s="137"/>
      <c r="IED171" s="137"/>
      <c r="IEE171" s="137"/>
      <c r="IEF171" s="137"/>
      <c r="IEG171" s="137"/>
      <c r="IEH171" s="137"/>
      <c r="IEI171" s="137"/>
      <c r="IEJ171" s="137"/>
      <c r="IEK171" s="137"/>
      <c r="IEL171" s="137"/>
      <c r="IEM171" s="137"/>
      <c r="IEN171" s="137"/>
      <c r="IEO171" s="137"/>
      <c r="IEP171" s="137"/>
      <c r="IEQ171" s="137"/>
      <c r="IER171" s="137"/>
      <c r="IES171" s="137"/>
      <c r="IET171" s="137"/>
      <c r="IEU171" s="137"/>
      <c r="IEV171" s="137"/>
      <c r="IEW171" s="137"/>
      <c r="IEX171" s="137"/>
      <c r="IEY171" s="137"/>
      <c r="IEZ171" s="137"/>
      <c r="IFA171" s="137"/>
      <c r="IFB171" s="137"/>
      <c r="IFC171" s="137"/>
      <c r="IFD171" s="137"/>
      <c r="IFE171" s="137"/>
      <c r="IFF171" s="137"/>
      <c r="IFG171" s="137"/>
      <c r="IFH171" s="137"/>
      <c r="IFI171" s="137"/>
      <c r="IFJ171" s="137"/>
      <c r="IFK171" s="137"/>
      <c r="IFL171" s="137"/>
      <c r="IFM171" s="137"/>
      <c r="IFN171" s="137"/>
      <c r="IFO171" s="137"/>
      <c r="IFP171" s="137"/>
      <c r="IFQ171" s="137"/>
      <c r="IFR171" s="137"/>
      <c r="IFS171" s="137"/>
      <c r="IFT171" s="137"/>
      <c r="IFU171" s="137"/>
      <c r="IFV171" s="137"/>
      <c r="IFW171" s="137"/>
      <c r="IFX171" s="137"/>
      <c r="IFY171" s="137"/>
      <c r="IFZ171" s="137"/>
      <c r="IGA171" s="137"/>
      <c r="IGB171" s="137"/>
      <c r="IGC171" s="137"/>
      <c r="IGD171" s="137"/>
      <c r="IGE171" s="137"/>
      <c r="IGF171" s="137"/>
      <c r="IGG171" s="137"/>
      <c r="IGH171" s="137"/>
      <c r="IGI171" s="137"/>
      <c r="IGJ171" s="137"/>
      <c r="IGK171" s="137"/>
      <c r="IGL171" s="137"/>
      <c r="IGM171" s="137"/>
      <c r="IGN171" s="137"/>
      <c r="IGO171" s="137"/>
      <c r="IGP171" s="137"/>
      <c r="IGQ171" s="137"/>
      <c r="IGR171" s="137"/>
      <c r="IGS171" s="137"/>
      <c r="IGT171" s="137"/>
      <c r="IGU171" s="137"/>
      <c r="IGV171" s="137"/>
      <c r="IGW171" s="137"/>
      <c r="IGX171" s="137"/>
      <c r="IGY171" s="137"/>
      <c r="IGZ171" s="137"/>
      <c r="IHA171" s="137"/>
      <c r="IHB171" s="137"/>
      <c r="IHC171" s="137"/>
      <c r="IHD171" s="137"/>
      <c r="IHE171" s="137"/>
      <c r="IHF171" s="137"/>
      <c r="IHG171" s="137"/>
      <c r="IHH171" s="137"/>
      <c r="IHI171" s="137"/>
      <c r="IHJ171" s="137"/>
      <c r="IHK171" s="137"/>
      <c r="IHL171" s="137"/>
      <c r="IHM171" s="137"/>
      <c r="IHN171" s="137"/>
      <c r="IHO171" s="137"/>
      <c r="IHP171" s="137"/>
      <c r="IHQ171" s="137"/>
      <c r="IHR171" s="137"/>
      <c r="IHS171" s="137"/>
      <c r="IHT171" s="137"/>
      <c r="IHU171" s="137"/>
      <c r="IHV171" s="137"/>
      <c r="IHW171" s="137"/>
      <c r="IHX171" s="137"/>
      <c r="IHY171" s="137"/>
      <c r="IHZ171" s="137"/>
      <c r="IIA171" s="137"/>
      <c r="IIB171" s="137"/>
      <c r="IIC171" s="137"/>
      <c r="IID171" s="137"/>
      <c r="IIE171" s="137"/>
      <c r="IIF171" s="137"/>
      <c r="IIG171" s="137"/>
      <c r="IIH171" s="137"/>
      <c r="III171" s="137"/>
      <c r="IIJ171" s="137"/>
      <c r="IIK171" s="137"/>
      <c r="IIL171" s="137"/>
      <c r="IIM171" s="137"/>
      <c r="IIN171" s="137"/>
      <c r="IIO171" s="137"/>
      <c r="IIP171" s="137"/>
      <c r="IIQ171" s="137"/>
      <c r="IIR171" s="137"/>
      <c r="IIS171" s="137"/>
      <c r="IIT171" s="137"/>
      <c r="IIU171" s="137"/>
      <c r="IIV171" s="137"/>
      <c r="IIW171" s="137"/>
      <c r="IIX171" s="137"/>
      <c r="IIY171" s="137"/>
      <c r="IIZ171" s="137"/>
      <c r="IJA171" s="137"/>
      <c r="IJB171" s="137"/>
      <c r="IJC171" s="137"/>
      <c r="IJD171" s="137"/>
      <c r="IJE171" s="137"/>
      <c r="IJF171" s="137"/>
      <c r="IJG171" s="137"/>
      <c r="IJH171" s="137"/>
      <c r="IJI171" s="137"/>
      <c r="IJJ171" s="137"/>
      <c r="IJK171" s="137"/>
      <c r="IJL171" s="137"/>
      <c r="IJM171" s="137"/>
      <c r="IJN171" s="137"/>
      <c r="IJO171" s="137"/>
      <c r="IJP171" s="137"/>
      <c r="IJQ171" s="137"/>
      <c r="IJR171" s="137"/>
      <c r="IJS171" s="137"/>
      <c r="IJT171" s="137"/>
      <c r="IJU171" s="137"/>
      <c r="IJV171" s="137"/>
      <c r="IJW171" s="137"/>
      <c r="IJX171" s="137"/>
      <c r="IJY171" s="137"/>
      <c r="IJZ171" s="137"/>
      <c r="IKA171" s="137"/>
      <c r="IKB171" s="137"/>
      <c r="IKC171" s="137"/>
      <c r="IKD171" s="137"/>
      <c r="IKE171" s="137"/>
      <c r="IKF171" s="137"/>
      <c r="IKG171" s="137"/>
      <c r="IKH171" s="137"/>
      <c r="IKI171" s="137"/>
      <c r="IKJ171" s="137"/>
      <c r="IKK171" s="137"/>
      <c r="IKL171" s="137"/>
      <c r="IKM171" s="137"/>
      <c r="IKN171" s="137"/>
      <c r="IKO171" s="137"/>
      <c r="IKP171" s="137"/>
      <c r="IKQ171" s="137"/>
      <c r="IKR171" s="137"/>
      <c r="IKS171" s="137"/>
      <c r="IKT171" s="137"/>
      <c r="IKU171" s="137"/>
      <c r="IKV171" s="137"/>
      <c r="IKW171" s="137"/>
      <c r="IKX171" s="137"/>
      <c r="IKY171" s="137"/>
      <c r="IKZ171" s="137"/>
      <c r="ILA171" s="137"/>
      <c r="ILB171" s="137"/>
      <c r="ILC171" s="137"/>
      <c r="ILD171" s="137"/>
      <c r="ILE171" s="137"/>
      <c r="ILF171" s="137"/>
      <c r="ILG171" s="137"/>
      <c r="ILH171" s="137"/>
      <c r="ILI171" s="137"/>
      <c r="ILJ171" s="137"/>
      <c r="ILK171" s="137"/>
      <c r="ILL171" s="137"/>
      <c r="ILM171" s="137"/>
      <c r="ILN171" s="137"/>
      <c r="ILO171" s="137"/>
      <c r="ILP171" s="137"/>
      <c r="ILQ171" s="137"/>
      <c r="ILR171" s="137"/>
      <c r="ILS171" s="137"/>
      <c r="ILT171" s="137"/>
      <c r="ILU171" s="137"/>
      <c r="ILV171" s="137"/>
      <c r="ILW171" s="137"/>
      <c r="ILX171" s="137"/>
      <c r="ILY171" s="137"/>
      <c r="ILZ171" s="137"/>
      <c r="IMA171" s="137"/>
      <c r="IMB171" s="137"/>
      <c r="IMC171" s="137"/>
      <c r="IMD171" s="137"/>
      <c r="IME171" s="137"/>
      <c r="IMF171" s="137"/>
      <c r="IMG171" s="137"/>
      <c r="IMH171" s="137"/>
      <c r="IMI171" s="137"/>
      <c r="IMJ171" s="137"/>
      <c r="IMK171" s="137"/>
      <c r="IML171" s="137"/>
      <c r="IMM171" s="137"/>
      <c r="IMN171" s="137"/>
      <c r="IMO171" s="137"/>
      <c r="IMP171" s="137"/>
      <c r="IMQ171" s="137"/>
      <c r="IMR171" s="137"/>
      <c r="IMS171" s="137"/>
      <c r="IMT171" s="137"/>
      <c r="IMU171" s="137"/>
      <c r="IMV171" s="137"/>
      <c r="IMW171" s="137"/>
      <c r="IMX171" s="137"/>
      <c r="IMY171" s="137"/>
      <c r="IMZ171" s="137"/>
      <c r="INA171" s="137"/>
      <c r="INB171" s="137"/>
      <c r="INC171" s="137"/>
      <c r="IND171" s="137"/>
      <c r="INE171" s="137"/>
      <c r="INF171" s="137"/>
      <c r="ING171" s="137"/>
      <c r="INH171" s="137"/>
      <c r="INI171" s="137"/>
      <c r="INJ171" s="137"/>
      <c r="INK171" s="137"/>
      <c r="INL171" s="137"/>
      <c r="INM171" s="137"/>
      <c r="INN171" s="137"/>
      <c r="INO171" s="137"/>
      <c r="INP171" s="137"/>
      <c r="INQ171" s="137"/>
      <c r="INR171" s="137"/>
      <c r="INS171" s="137"/>
      <c r="INT171" s="137"/>
      <c r="INU171" s="137"/>
      <c r="INV171" s="137"/>
      <c r="INW171" s="137"/>
      <c r="INX171" s="137"/>
      <c r="INY171" s="137"/>
      <c r="INZ171" s="137"/>
      <c r="IOA171" s="137"/>
      <c r="IOB171" s="137"/>
      <c r="IOC171" s="137"/>
      <c r="IOD171" s="137"/>
      <c r="IOE171" s="137"/>
      <c r="IOF171" s="137"/>
      <c r="IOG171" s="137"/>
      <c r="IOH171" s="137"/>
      <c r="IOI171" s="137"/>
      <c r="IOJ171" s="137"/>
      <c r="IOK171" s="137"/>
      <c r="IOL171" s="137"/>
      <c r="IOM171" s="137"/>
      <c r="ION171" s="137"/>
      <c r="IOO171" s="137"/>
      <c r="IOP171" s="137"/>
      <c r="IOQ171" s="137"/>
      <c r="IOR171" s="137"/>
      <c r="IOS171" s="137"/>
      <c r="IOT171" s="137"/>
      <c r="IOU171" s="137"/>
      <c r="IOV171" s="137"/>
      <c r="IOW171" s="137"/>
      <c r="IOX171" s="137"/>
      <c r="IOY171" s="137"/>
      <c r="IOZ171" s="137"/>
      <c r="IPA171" s="137"/>
      <c r="IPB171" s="137"/>
      <c r="IPC171" s="137"/>
      <c r="IPD171" s="137"/>
      <c r="IPE171" s="137"/>
      <c r="IPF171" s="137"/>
      <c r="IPG171" s="137"/>
      <c r="IPH171" s="137"/>
      <c r="IPI171" s="137"/>
      <c r="IPJ171" s="137"/>
      <c r="IPK171" s="137"/>
      <c r="IPL171" s="137"/>
      <c r="IPM171" s="137"/>
      <c r="IPN171" s="137"/>
      <c r="IPO171" s="137"/>
      <c r="IPP171" s="137"/>
      <c r="IPQ171" s="137"/>
      <c r="IPR171" s="137"/>
      <c r="IPS171" s="137"/>
      <c r="IPT171" s="137"/>
      <c r="IPU171" s="137"/>
      <c r="IPV171" s="137"/>
      <c r="IPW171" s="137"/>
      <c r="IPX171" s="137"/>
      <c r="IPY171" s="137"/>
      <c r="IPZ171" s="137"/>
      <c r="IQA171" s="137"/>
      <c r="IQB171" s="137"/>
      <c r="IQC171" s="137"/>
      <c r="IQD171" s="137"/>
      <c r="IQE171" s="137"/>
      <c r="IQF171" s="137"/>
      <c r="IQG171" s="137"/>
      <c r="IQH171" s="137"/>
      <c r="IQI171" s="137"/>
      <c r="IQJ171" s="137"/>
      <c r="IQK171" s="137"/>
      <c r="IQL171" s="137"/>
      <c r="IQM171" s="137"/>
      <c r="IQN171" s="137"/>
      <c r="IQO171" s="137"/>
      <c r="IQP171" s="137"/>
      <c r="IQQ171" s="137"/>
      <c r="IQR171" s="137"/>
      <c r="IQS171" s="137"/>
      <c r="IQT171" s="137"/>
      <c r="IQU171" s="137"/>
      <c r="IQV171" s="137"/>
      <c r="IQW171" s="137"/>
      <c r="IQX171" s="137"/>
      <c r="IQY171" s="137"/>
      <c r="IQZ171" s="137"/>
      <c r="IRA171" s="137"/>
      <c r="IRB171" s="137"/>
      <c r="IRC171" s="137"/>
      <c r="IRD171" s="137"/>
      <c r="IRE171" s="137"/>
      <c r="IRF171" s="137"/>
      <c r="IRG171" s="137"/>
      <c r="IRH171" s="137"/>
      <c r="IRI171" s="137"/>
      <c r="IRJ171" s="137"/>
      <c r="IRK171" s="137"/>
      <c r="IRL171" s="137"/>
      <c r="IRM171" s="137"/>
      <c r="IRN171" s="137"/>
      <c r="IRO171" s="137"/>
      <c r="IRP171" s="137"/>
      <c r="IRQ171" s="137"/>
      <c r="IRR171" s="137"/>
      <c r="IRS171" s="137"/>
      <c r="IRT171" s="137"/>
      <c r="IRU171" s="137"/>
      <c r="IRV171" s="137"/>
      <c r="IRW171" s="137"/>
      <c r="IRX171" s="137"/>
      <c r="IRY171" s="137"/>
      <c r="IRZ171" s="137"/>
      <c r="ISA171" s="137"/>
      <c r="ISB171" s="137"/>
      <c r="ISC171" s="137"/>
      <c r="ISD171" s="137"/>
      <c r="ISE171" s="137"/>
      <c r="ISF171" s="137"/>
      <c r="ISG171" s="137"/>
      <c r="ISH171" s="137"/>
      <c r="ISI171" s="137"/>
      <c r="ISJ171" s="137"/>
      <c r="ISK171" s="137"/>
      <c r="ISL171" s="137"/>
      <c r="ISM171" s="137"/>
      <c r="ISN171" s="137"/>
      <c r="ISO171" s="137"/>
      <c r="ISP171" s="137"/>
      <c r="ISQ171" s="137"/>
      <c r="ISR171" s="137"/>
      <c r="ISS171" s="137"/>
      <c r="IST171" s="137"/>
      <c r="ISU171" s="137"/>
      <c r="ISV171" s="137"/>
      <c r="ISW171" s="137"/>
      <c r="ISX171" s="137"/>
      <c r="ISY171" s="137"/>
      <c r="ISZ171" s="137"/>
      <c r="ITA171" s="137"/>
      <c r="ITB171" s="137"/>
      <c r="ITC171" s="137"/>
      <c r="ITD171" s="137"/>
      <c r="ITE171" s="137"/>
      <c r="ITF171" s="137"/>
      <c r="ITG171" s="137"/>
      <c r="ITH171" s="137"/>
      <c r="ITI171" s="137"/>
      <c r="ITJ171" s="137"/>
      <c r="ITK171" s="137"/>
      <c r="ITL171" s="137"/>
      <c r="ITM171" s="137"/>
      <c r="ITN171" s="137"/>
      <c r="ITO171" s="137"/>
      <c r="ITP171" s="137"/>
      <c r="ITQ171" s="137"/>
      <c r="ITR171" s="137"/>
      <c r="ITS171" s="137"/>
      <c r="ITT171" s="137"/>
      <c r="ITU171" s="137"/>
      <c r="ITV171" s="137"/>
      <c r="ITW171" s="137"/>
      <c r="ITX171" s="137"/>
      <c r="ITY171" s="137"/>
      <c r="ITZ171" s="137"/>
      <c r="IUA171" s="137"/>
      <c r="IUB171" s="137"/>
      <c r="IUC171" s="137"/>
      <c r="IUD171" s="137"/>
      <c r="IUE171" s="137"/>
      <c r="IUF171" s="137"/>
      <c r="IUG171" s="137"/>
      <c r="IUH171" s="137"/>
      <c r="IUI171" s="137"/>
      <c r="IUJ171" s="137"/>
      <c r="IUK171" s="137"/>
      <c r="IUL171" s="137"/>
      <c r="IUM171" s="137"/>
      <c r="IUN171" s="137"/>
      <c r="IUO171" s="137"/>
      <c r="IUP171" s="137"/>
      <c r="IUQ171" s="137"/>
      <c r="IUR171" s="137"/>
      <c r="IUS171" s="137"/>
      <c r="IUT171" s="137"/>
      <c r="IUU171" s="137"/>
      <c r="IUV171" s="137"/>
      <c r="IUW171" s="137"/>
      <c r="IUX171" s="137"/>
      <c r="IUY171" s="137"/>
      <c r="IUZ171" s="137"/>
      <c r="IVA171" s="137"/>
      <c r="IVB171" s="137"/>
      <c r="IVC171" s="137"/>
      <c r="IVD171" s="137"/>
      <c r="IVE171" s="137"/>
      <c r="IVF171" s="137"/>
      <c r="IVG171" s="137"/>
      <c r="IVH171" s="137"/>
      <c r="IVI171" s="137"/>
      <c r="IVJ171" s="137"/>
      <c r="IVK171" s="137"/>
      <c r="IVL171" s="137"/>
      <c r="IVM171" s="137"/>
      <c r="IVN171" s="137"/>
      <c r="IVO171" s="137"/>
      <c r="IVP171" s="137"/>
      <c r="IVQ171" s="137"/>
      <c r="IVR171" s="137"/>
      <c r="IVS171" s="137"/>
      <c r="IVT171" s="137"/>
      <c r="IVU171" s="137"/>
      <c r="IVV171" s="137"/>
      <c r="IVW171" s="137"/>
      <c r="IVX171" s="137"/>
      <c r="IVY171" s="137"/>
      <c r="IVZ171" s="137"/>
      <c r="IWA171" s="137"/>
      <c r="IWB171" s="137"/>
      <c r="IWC171" s="137"/>
      <c r="IWD171" s="137"/>
      <c r="IWE171" s="137"/>
      <c r="IWF171" s="137"/>
      <c r="IWG171" s="137"/>
      <c r="IWH171" s="137"/>
      <c r="IWI171" s="137"/>
      <c r="IWJ171" s="137"/>
      <c r="IWK171" s="137"/>
      <c r="IWL171" s="137"/>
      <c r="IWM171" s="137"/>
      <c r="IWN171" s="137"/>
      <c r="IWO171" s="137"/>
      <c r="IWP171" s="137"/>
      <c r="IWQ171" s="137"/>
      <c r="IWR171" s="137"/>
      <c r="IWS171" s="137"/>
      <c r="IWT171" s="137"/>
      <c r="IWU171" s="137"/>
      <c r="IWV171" s="137"/>
      <c r="IWW171" s="137"/>
      <c r="IWX171" s="137"/>
      <c r="IWY171" s="137"/>
      <c r="IWZ171" s="137"/>
      <c r="IXA171" s="137"/>
      <c r="IXB171" s="137"/>
      <c r="IXC171" s="137"/>
      <c r="IXD171" s="137"/>
      <c r="IXE171" s="137"/>
      <c r="IXF171" s="137"/>
      <c r="IXG171" s="137"/>
      <c r="IXH171" s="137"/>
      <c r="IXI171" s="137"/>
      <c r="IXJ171" s="137"/>
      <c r="IXK171" s="137"/>
      <c r="IXL171" s="137"/>
      <c r="IXM171" s="137"/>
      <c r="IXN171" s="137"/>
      <c r="IXO171" s="137"/>
      <c r="IXP171" s="137"/>
      <c r="IXQ171" s="137"/>
      <c r="IXR171" s="137"/>
      <c r="IXS171" s="137"/>
      <c r="IXT171" s="137"/>
      <c r="IXU171" s="137"/>
      <c r="IXV171" s="137"/>
      <c r="IXW171" s="137"/>
      <c r="IXX171" s="137"/>
      <c r="IXY171" s="137"/>
      <c r="IXZ171" s="137"/>
      <c r="IYA171" s="137"/>
      <c r="IYB171" s="137"/>
      <c r="IYC171" s="137"/>
      <c r="IYD171" s="137"/>
      <c r="IYE171" s="137"/>
      <c r="IYF171" s="137"/>
      <c r="IYG171" s="137"/>
      <c r="IYH171" s="137"/>
      <c r="IYI171" s="137"/>
      <c r="IYJ171" s="137"/>
      <c r="IYK171" s="137"/>
      <c r="IYL171" s="137"/>
      <c r="IYM171" s="137"/>
      <c r="IYN171" s="137"/>
      <c r="IYO171" s="137"/>
      <c r="IYP171" s="137"/>
      <c r="IYQ171" s="137"/>
      <c r="IYR171" s="137"/>
      <c r="IYS171" s="137"/>
      <c r="IYT171" s="137"/>
      <c r="IYU171" s="137"/>
      <c r="IYV171" s="137"/>
      <c r="IYW171" s="137"/>
      <c r="IYX171" s="137"/>
      <c r="IYY171" s="137"/>
      <c r="IYZ171" s="137"/>
      <c r="IZA171" s="137"/>
      <c r="IZB171" s="137"/>
      <c r="IZC171" s="137"/>
      <c r="IZD171" s="137"/>
      <c r="IZE171" s="137"/>
      <c r="IZF171" s="137"/>
      <c r="IZG171" s="137"/>
      <c r="IZH171" s="137"/>
      <c r="IZI171" s="137"/>
      <c r="IZJ171" s="137"/>
      <c r="IZK171" s="137"/>
      <c r="IZL171" s="137"/>
      <c r="IZM171" s="137"/>
      <c r="IZN171" s="137"/>
      <c r="IZO171" s="137"/>
      <c r="IZP171" s="137"/>
      <c r="IZQ171" s="137"/>
      <c r="IZR171" s="137"/>
      <c r="IZS171" s="137"/>
      <c r="IZT171" s="137"/>
      <c r="IZU171" s="137"/>
      <c r="IZV171" s="137"/>
      <c r="IZW171" s="137"/>
      <c r="IZX171" s="137"/>
      <c r="IZY171" s="137"/>
      <c r="IZZ171" s="137"/>
      <c r="JAA171" s="137"/>
      <c r="JAB171" s="137"/>
      <c r="JAC171" s="137"/>
      <c r="JAD171" s="137"/>
      <c r="JAE171" s="137"/>
      <c r="JAF171" s="137"/>
      <c r="JAG171" s="137"/>
      <c r="JAH171" s="137"/>
      <c r="JAI171" s="137"/>
      <c r="JAJ171" s="137"/>
      <c r="JAK171" s="137"/>
      <c r="JAL171" s="137"/>
      <c r="JAM171" s="137"/>
      <c r="JAN171" s="137"/>
      <c r="JAO171" s="137"/>
      <c r="JAP171" s="137"/>
      <c r="JAQ171" s="137"/>
      <c r="JAR171" s="137"/>
      <c r="JAS171" s="137"/>
      <c r="JAT171" s="137"/>
      <c r="JAU171" s="137"/>
      <c r="JAV171" s="137"/>
      <c r="JAW171" s="137"/>
      <c r="JAX171" s="137"/>
      <c r="JAY171" s="137"/>
      <c r="JAZ171" s="137"/>
      <c r="JBA171" s="137"/>
      <c r="JBB171" s="137"/>
      <c r="JBC171" s="137"/>
      <c r="JBD171" s="137"/>
      <c r="JBE171" s="137"/>
      <c r="JBF171" s="137"/>
      <c r="JBG171" s="137"/>
      <c r="JBH171" s="137"/>
      <c r="JBI171" s="137"/>
      <c r="JBJ171" s="137"/>
      <c r="JBK171" s="137"/>
      <c r="JBL171" s="137"/>
      <c r="JBM171" s="137"/>
      <c r="JBN171" s="137"/>
      <c r="JBO171" s="137"/>
      <c r="JBP171" s="137"/>
      <c r="JBQ171" s="137"/>
      <c r="JBR171" s="137"/>
      <c r="JBS171" s="137"/>
      <c r="JBT171" s="137"/>
      <c r="JBU171" s="137"/>
      <c r="JBV171" s="137"/>
      <c r="JBW171" s="137"/>
      <c r="JBX171" s="137"/>
      <c r="JBY171" s="137"/>
      <c r="JBZ171" s="137"/>
      <c r="JCA171" s="137"/>
      <c r="JCB171" s="137"/>
      <c r="JCC171" s="137"/>
      <c r="JCD171" s="137"/>
      <c r="JCE171" s="137"/>
      <c r="JCF171" s="137"/>
      <c r="JCG171" s="137"/>
      <c r="JCH171" s="137"/>
      <c r="JCI171" s="137"/>
      <c r="JCJ171" s="137"/>
      <c r="JCK171" s="137"/>
      <c r="JCL171" s="137"/>
      <c r="JCM171" s="137"/>
      <c r="JCN171" s="137"/>
      <c r="JCO171" s="137"/>
      <c r="JCP171" s="137"/>
      <c r="JCQ171" s="137"/>
      <c r="JCR171" s="137"/>
      <c r="JCS171" s="137"/>
      <c r="JCT171" s="137"/>
      <c r="JCU171" s="137"/>
      <c r="JCV171" s="137"/>
      <c r="JCW171" s="137"/>
      <c r="JCX171" s="137"/>
      <c r="JCY171" s="137"/>
      <c r="JCZ171" s="137"/>
      <c r="JDA171" s="137"/>
      <c r="JDB171" s="137"/>
      <c r="JDC171" s="137"/>
      <c r="JDD171" s="137"/>
      <c r="JDE171" s="137"/>
      <c r="JDF171" s="137"/>
      <c r="JDG171" s="137"/>
      <c r="JDH171" s="137"/>
      <c r="JDI171" s="137"/>
      <c r="JDJ171" s="137"/>
      <c r="JDK171" s="137"/>
      <c r="JDL171" s="137"/>
      <c r="JDM171" s="137"/>
      <c r="JDN171" s="137"/>
      <c r="JDO171" s="137"/>
      <c r="JDP171" s="137"/>
      <c r="JDQ171" s="137"/>
      <c r="JDR171" s="137"/>
      <c r="JDS171" s="137"/>
      <c r="JDT171" s="137"/>
      <c r="JDU171" s="137"/>
      <c r="JDV171" s="137"/>
      <c r="JDW171" s="137"/>
      <c r="JDX171" s="137"/>
      <c r="JDY171" s="137"/>
      <c r="JDZ171" s="137"/>
      <c r="JEA171" s="137"/>
      <c r="JEB171" s="137"/>
      <c r="JEC171" s="137"/>
      <c r="JED171" s="137"/>
      <c r="JEE171" s="137"/>
      <c r="JEF171" s="137"/>
      <c r="JEG171" s="137"/>
      <c r="JEH171" s="137"/>
      <c r="JEI171" s="137"/>
      <c r="JEJ171" s="137"/>
      <c r="JEK171" s="137"/>
      <c r="JEL171" s="137"/>
      <c r="JEM171" s="137"/>
      <c r="JEN171" s="137"/>
      <c r="JEO171" s="137"/>
      <c r="JEP171" s="137"/>
      <c r="JEQ171" s="137"/>
      <c r="JER171" s="137"/>
      <c r="JES171" s="137"/>
      <c r="JET171" s="137"/>
      <c r="JEU171" s="137"/>
      <c r="JEV171" s="137"/>
      <c r="JEW171" s="137"/>
      <c r="JEX171" s="137"/>
      <c r="JEY171" s="137"/>
      <c r="JEZ171" s="137"/>
      <c r="JFA171" s="137"/>
      <c r="JFB171" s="137"/>
      <c r="JFC171" s="137"/>
      <c r="JFD171" s="137"/>
      <c r="JFE171" s="137"/>
      <c r="JFF171" s="137"/>
      <c r="JFG171" s="137"/>
      <c r="JFH171" s="137"/>
      <c r="JFI171" s="137"/>
      <c r="JFJ171" s="137"/>
      <c r="JFK171" s="137"/>
      <c r="JFL171" s="137"/>
      <c r="JFM171" s="137"/>
      <c r="JFN171" s="137"/>
      <c r="JFO171" s="137"/>
      <c r="JFP171" s="137"/>
      <c r="JFQ171" s="137"/>
      <c r="JFR171" s="137"/>
      <c r="JFS171" s="137"/>
      <c r="JFT171" s="137"/>
      <c r="JFU171" s="137"/>
      <c r="JFV171" s="137"/>
      <c r="JFW171" s="137"/>
      <c r="JFX171" s="137"/>
      <c r="JFY171" s="137"/>
      <c r="JFZ171" s="137"/>
      <c r="JGA171" s="137"/>
      <c r="JGB171" s="137"/>
      <c r="JGC171" s="137"/>
      <c r="JGD171" s="137"/>
      <c r="JGE171" s="137"/>
      <c r="JGF171" s="137"/>
      <c r="JGG171" s="137"/>
      <c r="JGH171" s="137"/>
      <c r="JGI171" s="137"/>
      <c r="JGJ171" s="137"/>
      <c r="JGK171" s="137"/>
      <c r="JGL171" s="137"/>
      <c r="JGM171" s="137"/>
      <c r="JGN171" s="137"/>
      <c r="JGO171" s="137"/>
      <c r="JGP171" s="137"/>
      <c r="JGQ171" s="137"/>
      <c r="JGR171" s="137"/>
      <c r="JGS171" s="137"/>
      <c r="JGT171" s="137"/>
      <c r="JGU171" s="137"/>
      <c r="JGV171" s="137"/>
      <c r="JGW171" s="137"/>
      <c r="JGX171" s="137"/>
      <c r="JGY171" s="137"/>
      <c r="JGZ171" s="137"/>
      <c r="JHA171" s="137"/>
      <c r="JHB171" s="137"/>
      <c r="JHC171" s="137"/>
      <c r="JHD171" s="137"/>
      <c r="JHE171" s="137"/>
      <c r="JHF171" s="137"/>
      <c r="JHG171" s="137"/>
      <c r="JHH171" s="137"/>
      <c r="JHI171" s="137"/>
      <c r="JHJ171" s="137"/>
      <c r="JHK171" s="137"/>
      <c r="JHL171" s="137"/>
      <c r="JHM171" s="137"/>
      <c r="JHN171" s="137"/>
      <c r="JHO171" s="137"/>
      <c r="JHP171" s="137"/>
      <c r="JHQ171" s="137"/>
      <c r="JHR171" s="137"/>
      <c r="JHS171" s="137"/>
      <c r="JHT171" s="137"/>
      <c r="JHU171" s="137"/>
      <c r="JHV171" s="137"/>
      <c r="JHW171" s="137"/>
      <c r="JHX171" s="137"/>
      <c r="JHY171" s="137"/>
      <c r="JHZ171" s="137"/>
      <c r="JIA171" s="137"/>
      <c r="JIB171" s="137"/>
      <c r="JIC171" s="137"/>
      <c r="JID171" s="137"/>
      <c r="JIE171" s="137"/>
      <c r="JIF171" s="137"/>
      <c r="JIG171" s="137"/>
      <c r="JIH171" s="137"/>
      <c r="JII171" s="137"/>
      <c r="JIJ171" s="137"/>
      <c r="JIK171" s="137"/>
      <c r="JIL171" s="137"/>
      <c r="JIM171" s="137"/>
      <c r="JIN171" s="137"/>
      <c r="JIO171" s="137"/>
      <c r="JIP171" s="137"/>
      <c r="JIQ171" s="137"/>
      <c r="JIR171" s="137"/>
      <c r="JIS171" s="137"/>
      <c r="JIT171" s="137"/>
      <c r="JIU171" s="137"/>
      <c r="JIV171" s="137"/>
      <c r="JIW171" s="137"/>
      <c r="JIX171" s="137"/>
      <c r="JIY171" s="137"/>
      <c r="JIZ171" s="137"/>
      <c r="JJA171" s="137"/>
      <c r="JJB171" s="137"/>
      <c r="JJC171" s="137"/>
      <c r="JJD171" s="137"/>
      <c r="JJE171" s="137"/>
      <c r="JJF171" s="137"/>
      <c r="JJG171" s="137"/>
      <c r="JJH171" s="137"/>
      <c r="JJI171" s="137"/>
      <c r="JJJ171" s="137"/>
      <c r="JJK171" s="137"/>
      <c r="JJL171" s="137"/>
      <c r="JJM171" s="137"/>
      <c r="JJN171" s="137"/>
      <c r="JJO171" s="137"/>
      <c r="JJP171" s="137"/>
      <c r="JJQ171" s="137"/>
      <c r="JJR171" s="137"/>
      <c r="JJS171" s="137"/>
      <c r="JJT171" s="137"/>
      <c r="JJU171" s="137"/>
      <c r="JJV171" s="137"/>
      <c r="JJW171" s="137"/>
      <c r="JJX171" s="137"/>
      <c r="JJY171" s="137"/>
      <c r="JJZ171" s="137"/>
      <c r="JKA171" s="137"/>
      <c r="JKB171" s="137"/>
      <c r="JKC171" s="137"/>
      <c r="JKD171" s="137"/>
      <c r="JKE171" s="137"/>
      <c r="JKF171" s="137"/>
      <c r="JKG171" s="137"/>
      <c r="JKH171" s="137"/>
      <c r="JKI171" s="137"/>
      <c r="JKJ171" s="137"/>
      <c r="JKK171" s="137"/>
      <c r="JKL171" s="137"/>
      <c r="JKM171" s="137"/>
      <c r="JKN171" s="137"/>
      <c r="JKO171" s="137"/>
      <c r="JKP171" s="137"/>
      <c r="JKQ171" s="137"/>
      <c r="JKR171" s="137"/>
      <c r="JKS171" s="137"/>
      <c r="JKT171" s="137"/>
      <c r="JKU171" s="137"/>
      <c r="JKV171" s="137"/>
      <c r="JKW171" s="137"/>
      <c r="JKX171" s="137"/>
      <c r="JKY171" s="137"/>
      <c r="JKZ171" s="137"/>
      <c r="JLA171" s="137"/>
      <c r="JLB171" s="137"/>
      <c r="JLC171" s="137"/>
      <c r="JLD171" s="137"/>
      <c r="JLE171" s="137"/>
      <c r="JLF171" s="137"/>
      <c r="JLG171" s="137"/>
      <c r="JLH171" s="137"/>
      <c r="JLI171" s="137"/>
      <c r="JLJ171" s="137"/>
      <c r="JLK171" s="137"/>
      <c r="JLL171" s="137"/>
      <c r="JLM171" s="137"/>
      <c r="JLN171" s="137"/>
      <c r="JLO171" s="137"/>
      <c r="JLP171" s="137"/>
      <c r="JLQ171" s="137"/>
      <c r="JLR171" s="137"/>
      <c r="JLS171" s="137"/>
      <c r="JLT171" s="137"/>
      <c r="JLU171" s="137"/>
      <c r="JLV171" s="137"/>
      <c r="JLW171" s="137"/>
      <c r="JLX171" s="137"/>
      <c r="JLY171" s="137"/>
      <c r="JLZ171" s="137"/>
      <c r="JMA171" s="137"/>
      <c r="JMB171" s="137"/>
      <c r="JMC171" s="137"/>
      <c r="JMD171" s="137"/>
      <c r="JME171" s="137"/>
      <c r="JMF171" s="137"/>
      <c r="JMG171" s="137"/>
      <c r="JMH171" s="137"/>
      <c r="JMI171" s="137"/>
      <c r="JMJ171" s="137"/>
      <c r="JMK171" s="137"/>
      <c r="JML171" s="137"/>
      <c r="JMM171" s="137"/>
      <c r="JMN171" s="137"/>
      <c r="JMO171" s="137"/>
      <c r="JMP171" s="137"/>
      <c r="JMQ171" s="137"/>
      <c r="JMR171" s="137"/>
      <c r="JMS171" s="137"/>
      <c r="JMT171" s="137"/>
      <c r="JMU171" s="137"/>
      <c r="JMV171" s="137"/>
      <c r="JMW171" s="137"/>
      <c r="JMX171" s="137"/>
      <c r="JMY171" s="137"/>
      <c r="JMZ171" s="137"/>
      <c r="JNA171" s="137"/>
      <c r="JNB171" s="137"/>
      <c r="JNC171" s="137"/>
      <c r="JND171" s="137"/>
      <c r="JNE171" s="137"/>
      <c r="JNF171" s="137"/>
      <c r="JNG171" s="137"/>
      <c r="JNH171" s="137"/>
      <c r="JNI171" s="137"/>
      <c r="JNJ171" s="137"/>
      <c r="JNK171" s="137"/>
      <c r="JNL171" s="137"/>
      <c r="JNM171" s="137"/>
      <c r="JNN171" s="137"/>
      <c r="JNO171" s="137"/>
      <c r="JNP171" s="137"/>
      <c r="JNQ171" s="137"/>
      <c r="JNR171" s="137"/>
      <c r="JNS171" s="137"/>
      <c r="JNT171" s="137"/>
      <c r="JNU171" s="137"/>
      <c r="JNV171" s="137"/>
      <c r="JNW171" s="137"/>
      <c r="JNX171" s="137"/>
      <c r="JNY171" s="137"/>
      <c r="JNZ171" s="137"/>
      <c r="JOA171" s="137"/>
      <c r="JOB171" s="137"/>
      <c r="JOC171" s="137"/>
      <c r="JOD171" s="137"/>
      <c r="JOE171" s="137"/>
      <c r="JOF171" s="137"/>
      <c r="JOG171" s="137"/>
      <c r="JOH171" s="137"/>
      <c r="JOI171" s="137"/>
      <c r="JOJ171" s="137"/>
      <c r="JOK171" s="137"/>
      <c r="JOL171" s="137"/>
      <c r="JOM171" s="137"/>
      <c r="JON171" s="137"/>
      <c r="JOO171" s="137"/>
      <c r="JOP171" s="137"/>
      <c r="JOQ171" s="137"/>
      <c r="JOR171" s="137"/>
      <c r="JOS171" s="137"/>
      <c r="JOT171" s="137"/>
      <c r="JOU171" s="137"/>
      <c r="JOV171" s="137"/>
      <c r="JOW171" s="137"/>
      <c r="JOX171" s="137"/>
      <c r="JOY171" s="137"/>
      <c r="JOZ171" s="137"/>
      <c r="JPA171" s="137"/>
      <c r="JPB171" s="137"/>
      <c r="JPC171" s="137"/>
      <c r="JPD171" s="137"/>
      <c r="JPE171" s="137"/>
      <c r="JPF171" s="137"/>
      <c r="JPG171" s="137"/>
      <c r="JPH171" s="137"/>
      <c r="JPI171" s="137"/>
      <c r="JPJ171" s="137"/>
      <c r="JPK171" s="137"/>
      <c r="JPL171" s="137"/>
      <c r="JPM171" s="137"/>
      <c r="JPN171" s="137"/>
      <c r="JPO171" s="137"/>
      <c r="JPP171" s="137"/>
      <c r="JPQ171" s="137"/>
      <c r="JPR171" s="137"/>
      <c r="JPS171" s="137"/>
      <c r="JPT171" s="137"/>
      <c r="JPU171" s="137"/>
      <c r="JPV171" s="137"/>
      <c r="JPW171" s="137"/>
      <c r="JPX171" s="137"/>
      <c r="JPY171" s="137"/>
      <c r="JPZ171" s="137"/>
      <c r="JQA171" s="137"/>
      <c r="JQB171" s="137"/>
      <c r="JQC171" s="137"/>
      <c r="JQD171" s="137"/>
      <c r="JQE171" s="137"/>
      <c r="JQF171" s="137"/>
      <c r="JQG171" s="137"/>
      <c r="JQH171" s="137"/>
      <c r="JQI171" s="137"/>
      <c r="JQJ171" s="137"/>
      <c r="JQK171" s="137"/>
      <c r="JQL171" s="137"/>
      <c r="JQM171" s="137"/>
      <c r="JQN171" s="137"/>
      <c r="JQO171" s="137"/>
      <c r="JQP171" s="137"/>
      <c r="JQQ171" s="137"/>
      <c r="JQR171" s="137"/>
      <c r="JQS171" s="137"/>
      <c r="JQT171" s="137"/>
      <c r="JQU171" s="137"/>
      <c r="JQV171" s="137"/>
      <c r="JQW171" s="137"/>
      <c r="JQX171" s="137"/>
      <c r="JQY171" s="137"/>
      <c r="JQZ171" s="137"/>
      <c r="JRA171" s="137"/>
      <c r="JRB171" s="137"/>
      <c r="JRC171" s="137"/>
      <c r="JRD171" s="137"/>
      <c r="JRE171" s="137"/>
      <c r="JRF171" s="137"/>
      <c r="JRG171" s="137"/>
      <c r="JRH171" s="137"/>
      <c r="JRI171" s="137"/>
      <c r="JRJ171" s="137"/>
      <c r="JRK171" s="137"/>
      <c r="JRL171" s="137"/>
      <c r="JRM171" s="137"/>
      <c r="JRN171" s="137"/>
      <c r="JRO171" s="137"/>
      <c r="JRP171" s="137"/>
      <c r="JRQ171" s="137"/>
      <c r="JRR171" s="137"/>
      <c r="JRS171" s="137"/>
      <c r="JRT171" s="137"/>
      <c r="JRU171" s="137"/>
      <c r="JRV171" s="137"/>
      <c r="JRW171" s="137"/>
      <c r="JRX171" s="137"/>
      <c r="JRY171" s="137"/>
      <c r="JRZ171" s="137"/>
      <c r="JSA171" s="137"/>
      <c r="JSB171" s="137"/>
      <c r="JSC171" s="137"/>
      <c r="JSD171" s="137"/>
      <c r="JSE171" s="137"/>
      <c r="JSF171" s="137"/>
      <c r="JSG171" s="137"/>
      <c r="JSH171" s="137"/>
      <c r="JSI171" s="137"/>
      <c r="JSJ171" s="137"/>
      <c r="JSK171" s="137"/>
      <c r="JSL171" s="137"/>
      <c r="JSM171" s="137"/>
      <c r="JSN171" s="137"/>
      <c r="JSO171" s="137"/>
      <c r="JSP171" s="137"/>
      <c r="JSQ171" s="137"/>
      <c r="JSR171" s="137"/>
      <c r="JSS171" s="137"/>
      <c r="JST171" s="137"/>
      <c r="JSU171" s="137"/>
      <c r="JSV171" s="137"/>
      <c r="JSW171" s="137"/>
      <c r="JSX171" s="137"/>
      <c r="JSY171" s="137"/>
      <c r="JSZ171" s="137"/>
      <c r="JTA171" s="137"/>
      <c r="JTB171" s="137"/>
      <c r="JTC171" s="137"/>
      <c r="JTD171" s="137"/>
      <c r="JTE171" s="137"/>
      <c r="JTF171" s="137"/>
      <c r="JTG171" s="137"/>
      <c r="JTH171" s="137"/>
      <c r="JTI171" s="137"/>
      <c r="JTJ171" s="137"/>
      <c r="JTK171" s="137"/>
      <c r="JTL171" s="137"/>
      <c r="JTM171" s="137"/>
      <c r="JTN171" s="137"/>
      <c r="JTO171" s="137"/>
      <c r="JTP171" s="137"/>
      <c r="JTQ171" s="137"/>
      <c r="JTR171" s="137"/>
      <c r="JTS171" s="137"/>
      <c r="JTT171" s="137"/>
      <c r="JTU171" s="137"/>
      <c r="JTV171" s="137"/>
      <c r="JTW171" s="137"/>
      <c r="JTX171" s="137"/>
      <c r="JTY171" s="137"/>
      <c r="JTZ171" s="137"/>
      <c r="JUA171" s="137"/>
      <c r="JUB171" s="137"/>
      <c r="JUC171" s="137"/>
      <c r="JUD171" s="137"/>
      <c r="JUE171" s="137"/>
      <c r="JUF171" s="137"/>
      <c r="JUG171" s="137"/>
      <c r="JUH171" s="137"/>
      <c r="JUI171" s="137"/>
      <c r="JUJ171" s="137"/>
      <c r="JUK171" s="137"/>
      <c r="JUL171" s="137"/>
      <c r="JUM171" s="137"/>
      <c r="JUN171" s="137"/>
      <c r="JUO171" s="137"/>
      <c r="JUP171" s="137"/>
      <c r="JUQ171" s="137"/>
      <c r="JUR171" s="137"/>
      <c r="JUS171" s="137"/>
      <c r="JUT171" s="137"/>
      <c r="JUU171" s="137"/>
      <c r="JUV171" s="137"/>
      <c r="JUW171" s="137"/>
      <c r="JUX171" s="137"/>
      <c r="JUY171" s="137"/>
      <c r="JUZ171" s="137"/>
      <c r="JVA171" s="137"/>
      <c r="JVB171" s="137"/>
      <c r="JVC171" s="137"/>
      <c r="JVD171" s="137"/>
      <c r="JVE171" s="137"/>
      <c r="JVF171" s="137"/>
      <c r="JVG171" s="137"/>
      <c r="JVH171" s="137"/>
      <c r="JVI171" s="137"/>
      <c r="JVJ171" s="137"/>
      <c r="JVK171" s="137"/>
      <c r="JVL171" s="137"/>
      <c r="JVM171" s="137"/>
      <c r="JVN171" s="137"/>
      <c r="JVO171" s="137"/>
      <c r="JVP171" s="137"/>
      <c r="JVQ171" s="137"/>
      <c r="JVR171" s="137"/>
      <c r="JVS171" s="137"/>
      <c r="JVT171" s="137"/>
      <c r="JVU171" s="137"/>
      <c r="JVV171" s="137"/>
      <c r="JVW171" s="137"/>
      <c r="JVX171" s="137"/>
      <c r="JVY171" s="137"/>
      <c r="JVZ171" s="137"/>
      <c r="JWA171" s="137"/>
      <c r="JWB171" s="137"/>
      <c r="JWC171" s="137"/>
      <c r="JWD171" s="137"/>
      <c r="JWE171" s="137"/>
      <c r="JWF171" s="137"/>
      <c r="JWG171" s="137"/>
      <c r="JWH171" s="137"/>
      <c r="JWI171" s="137"/>
      <c r="JWJ171" s="137"/>
      <c r="JWK171" s="137"/>
      <c r="JWL171" s="137"/>
      <c r="JWM171" s="137"/>
      <c r="JWN171" s="137"/>
      <c r="JWO171" s="137"/>
      <c r="JWP171" s="137"/>
      <c r="JWQ171" s="137"/>
      <c r="JWR171" s="137"/>
      <c r="JWS171" s="137"/>
      <c r="JWT171" s="137"/>
      <c r="JWU171" s="137"/>
      <c r="JWV171" s="137"/>
      <c r="JWW171" s="137"/>
      <c r="JWX171" s="137"/>
      <c r="JWY171" s="137"/>
      <c r="JWZ171" s="137"/>
      <c r="JXA171" s="137"/>
      <c r="JXB171" s="137"/>
      <c r="JXC171" s="137"/>
      <c r="JXD171" s="137"/>
      <c r="JXE171" s="137"/>
      <c r="JXF171" s="137"/>
      <c r="JXG171" s="137"/>
      <c r="JXH171" s="137"/>
      <c r="JXI171" s="137"/>
      <c r="JXJ171" s="137"/>
      <c r="JXK171" s="137"/>
      <c r="JXL171" s="137"/>
      <c r="JXM171" s="137"/>
      <c r="JXN171" s="137"/>
      <c r="JXO171" s="137"/>
      <c r="JXP171" s="137"/>
      <c r="JXQ171" s="137"/>
      <c r="JXR171" s="137"/>
      <c r="JXS171" s="137"/>
      <c r="JXT171" s="137"/>
      <c r="JXU171" s="137"/>
      <c r="JXV171" s="137"/>
      <c r="JXW171" s="137"/>
      <c r="JXX171" s="137"/>
      <c r="JXY171" s="137"/>
      <c r="JXZ171" s="137"/>
      <c r="JYA171" s="137"/>
      <c r="JYB171" s="137"/>
      <c r="JYC171" s="137"/>
      <c r="JYD171" s="137"/>
      <c r="JYE171" s="137"/>
      <c r="JYF171" s="137"/>
      <c r="JYG171" s="137"/>
      <c r="JYH171" s="137"/>
      <c r="JYI171" s="137"/>
      <c r="JYJ171" s="137"/>
      <c r="JYK171" s="137"/>
      <c r="JYL171" s="137"/>
      <c r="JYM171" s="137"/>
      <c r="JYN171" s="137"/>
      <c r="JYO171" s="137"/>
      <c r="JYP171" s="137"/>
      <c r="JYQ171" s="137"/>
      <c r="JYR171" s="137"/>
      <c r="JYS171" s="137"/>
      <c r="JYT171" s="137"/>
      <c r="JYU171" s="137"/>
      <c r="JYV171" s="137"/>
      <c r="JYW171" s="137"/>
      <c r="JYX171" s="137"/>
      <c r="JYY171" s="137"/>
      <c r="JYZ171" s="137"/>
      <c r="JZA171" s="137"/>
      <c r="JZB171" s="137"/>
      <c r="JZC171" s="137"/>
      <c r="JZD171" s="137"/>
      <c r="JZE171" s="137"/>
      <c r="JZF171" s="137"/>
      <c r="JZG171" s="137"/>
      <c r="JZH171" s="137"/>
      <c r="JZI171" s="137"/>
      <c r="JZJ171" s="137"/>
      <c r="JZK171" s="137"/>
      <c r="JZL171" s="137"/>
      <c r="JZM171" s="137"/>
      <c r="JZN171" s="137"/>
      <c r="JZO171" s="137"/>
      <c r="JZP171" s="137"/>
      <c r="JZQ171" s="137"/>
      <c r="JZR171" s="137"/>
      <c r="JZS171" s="137"/>
      <c r="JZT171" s="137"/>
      <c r="JZU171" s="137"/>
      <c r="JZV171" s="137"/>
      <c r="JZW171" s="137"/>
      <c r="JZX171" s="137"/>
      <c r="JZY171" s="137"/>
      <c r="JZZ171" s="137"/>
      <c r="KAA171" s="137"/>
      <c r="KAB171" s="137"/>
      <c r="KAC171" s="137"/>
      <c r="KAD171" s="137"/>
      <c r="KAE171" s="137"/>
      <c r="KAF171" s="137"/>
      <c r="KAG171" s="137"/>
      <c r="KAH171" s="137"/>
      <c r="KAI171" s="137"/>
      <c r="KAJ171" s="137"/>
      <c r="KAK171" s="137"/>
      <c r="KAL171" s="137"/>
      <c r="KAM171" s="137"/>
      <c r="KAN171" s="137"/>
      <c r="KAO171" s="137"/>
      <c r="KAP171" s="137"/>
      <c r="KAQ171" s="137"/>
      <c r="KAR171" s="137"/>
      <c r="KAS171" s="137"/>
      <c r="KAT171" s="137"/>
      <c r="KAU171" s="137"/>
      <c r="KAV171" s="137"/>
      <c r="KAW171" s="137"/>
      <c r="KAX171" s="137"/>
      <c r="KAY171" s="137"/>
      <c r="KAZ171" s="137"/>
      <c r="KBA171" s="137"/>
      <c r="KBB171" s="137"/>
      <c r="KBC171" s="137"/>
      <c r="KBD171" s="137"/>
      <c r="KBE171" s="137"/>
      <c r="KBF171" s="137"/>
      <c r="KBG171" s="137"/>
      <c r="KBH171" s="137"/>
      <c r="KBI171" s="137"/>
      <c r="KBJ171" s="137"/>
      <c r="KBK171" s="137"/>
      <c r="KBL171" s="137"/>
      <c r="KBM171" s="137"/>
      <c r="KBN171" s="137"/>
      <c r="KBO171" s="137"/>
      <c r="KBP171" s="137"/>
      <c r="KBQ171" s="137"/>
      <c r="KBR171" s="137"/>
      <c r="KBS171" s="137"/>
      <c r="KBT171" s="137"/>
      <c r="KBU171" s="137"/>
      <c r="KBV171" s="137"/>
      <c r="KBW171" s="137"/>
      <c r="KBX171" s="137"/>
      <c r="KBY171" s="137"/>
      <c r="KBZ171" s="137"/>
      <c r="KCA171" s="137"/>
      <c r="KCB171" s="137"/>
      <c r="KCC171" s="137"/>
      <c r="KCD171" s="137"/>
      <c r="KCE171" s="137"/>
      <c r="KCF171" s="137"/>
      <c r="KCG171" s="137"/>
      <c r="KCH171" s="137"/>
      <c r="KCI171" s="137"/>
      <c r="KCJ171" s="137"/>
      <c r="KCK171" s="137"/>
      <c r="KCL171" s="137"/>
      <c r="KCM171" s="137"/>
      <c r="KCN171" s="137"/>
      <c r="KCO171" s="137"/>
      <c r="KCP171" s="137"/>
      <c r="KCQ171" s="137"/>
      <c r="KCR171" s="137"/>
      <c r="KCS171" s="137"/>
      <c r="KCT171" s="137"/>
      <c r="KCU171" s="137"/>
      <c r="KCV171" s="137"/>
      <c r="KCW171" s="137"/>
      <c r="KCX171" s="137"/>
      <c r="KCY171" s="137"/>
      <c r="KCZ171" s="137"/>
      <c r="KDA171" s="137"/>
      <c r="KDB171" s="137"/>
      <c r="KDC171" s="137"/>
      <c r="KDD171" s="137"/>
      <c r="KDE171" s="137"/>
      <c r="KDF171" s="137"/>
      <c r="KDG171" s="137"/>
      <c r="KDH171" s="137"/>
      <c r="KDI171" s="137"/>
      <c r="KDJ171" s="137"/>
      <c r="KDK171" s="137"/>
      <c r="KDL171" s="137"/>
      <c r="KDM171" s="137"/>
      <c r="KDN171" s="137"/>
      <c r="KDO171" s="137"/>
      <c r="KDP171" s="137"/>
      <c r="KDQ171" s="137"/>
      <c r="KDR171" s="137"/>
      <c r="KDS171" s="137"/>
      <c r="KDT171" s="137"/>
      <c r="KDU171" s="137"/>
      <c r="KDV171" s="137"/>
      <c r="KDW171" s="137"/>
      <c r="KDX171" s="137"/>
      <c r="KDY171" s="137"/>
      <c r="KDZ171" s="137"/>
      <c r="KEA171" s="137"/>
      <c r="KEB171" s="137"/>
      <c r="KEC171" s="137"/>
      <c r="KED171" s="137"/>
      <c r="KEE171" s="137"/>
      <c r="KEF171" s="137"/>
      <c r="KEG171" s="137"/>
      <c r="KEH171" s="137"/>
      <c r="KEI171" s="137"/>
      <c r="KEJ171" s="137"/>
      <c r="KEK171" s="137"/>
      <c r="KEL171" s="137"/>
      <c r="KEM171" s="137"/>
      <c r="KEN171" s="137"/>
      <c r="KEO171" s="137"/>
      <c r="KEP171" s="137"/>
      <c r="KEQ171" s="137"/>
      <c r="KER171" s="137"/>
      <c r="KES171" s="137"/>
      <c r="KET171" s="137"/>
      <c r="KEU171" s="137"/>
      <c r="KEV171" s="137"/>
      <c r="KEW171" s="137"/>
      <c r="KEX171" s="137"/>
      <c r="KEY171" s="137"/>
      <c r="KEZ171" s="137"/>
      <c r="KFA171" s="137"/>
      <c r="KFB171" s="137"/>
      <c r="KFC171" s="137"/>
      <c r="KFD171" s="137"/>
      <c r="KFE171" s="137"/>
      <c r="KFF171" s="137"/>
      <c r="KFG171" s="137"/>
      <c r="KFH171" s="137"/>
      <c r="KFI171" s="137"/>
      <c r="KFJ171" s="137"/>
      <c r="KFK171" s="137"/>
      <c r="KFL171" s="137"/>
      <c r="KFM171" s="137"/>
      <c r="KFN171" s="137"/>
      <c r="KFO171" s="137"/>
      <c r="KFP171" s="137"/>
      <c r="KFQ171" s="137"/>
      <c r="KFR171" s="137"/>
      <c r="KFS171" s="137"/>
      <c r="KFT171" s="137"/>
      <c r="KFU171" s="137"/>
      <c r="KFV171" s="137"/>
      <c r="KFW171" s="137"/>
      <c r="KFX171" s="137"/>
      <c r="KFY171" s="137"/>
      <c r="KFZ171" s="137"/>
      <c r="KGA171" s="137"/>
      <c r="KGB171" s="137"/>
      <c r="KGC171" s="137"/>
      <c r="KGD171" s="137"/>
      <c r="KGE171" s="137"/>
      <c r="KGF171" s="137"/>
      <c r="KGG171" s="137"/>
      <c r="KGH171" s="137"/>
      <c r="KGI171" s="137"/>
      <c r="KGJ171" s="137"/>
      <c r="KGK171" s="137"/>
      <c r="KGL171" s="137"/>
      <c r="KGM171" s="137"/>
      <c r="KGN171" s="137"/>
      <c r="KGO171" s="137"/>
      <c r="KGP171" s="137"/>
      <c r="KGQ171" s="137"/>
      <c r="KGR171" s="137"/>
      <c r="KGS171" s="137"/>
      <c r="KGT171" s="137"/>
      <c r="KGU171" s="137"/>
      <c r="KGV171" s="137"/>
      <c r="KGW171" s="137"/>
      <c r="KGX171" s="137"/>
      <c r="KGY171" s="137"/>
      <c r="KGZ171" s="137"/>
      <c r="KHA171" s="137"/>
      <c r="KHB171" s="137"/>
      <c r="KHC171" s="137"/>
      <c r="KHD171" s="137"/>
      <c r="KHE171" s="137"/>
      <c r="KHF171" s="137"/>
      <c r="KHG171" s="137"/>
      <c r="KHH171" s="137"/>
      <c r="KHI171" s="137"/>
      <c r="KHJ171" s="137"/>
      <c r="KHK171" s="137"/>
      <c r="KHL171" s="137"/>
      <c r="KHM171" s="137"/>
      <c r="KHN171" s="137"/>
      <c r="KHO171" s="137"/>
      <c r="KHP171" s="137"/>
      <c r="KHQ171" s="137"/>
      <c r="KHR171" s="137"/>
      <c r="KHS171" s="137"/>
      <c r="KHT171" s="137"/>
      <c r="KHU171" s="137"/>
      <c r="KHV171" s="137"/>
      <c r="KHW171" s="137"/>
      <c r="KHX171" s="137"/>
      <c r="KHY171" s="137"/>
      <c r="KHZ171" s="137"/>
      <c r="KIA171" s="137"/>
      <c r="KIB171" s="137"/>
      <c r="KIC171" s="137"/>
      <c r="KID171" s="137"/>
      <c r="KIE171" s="137"/>
      <c r="KIF171" s="137"/>
      <c r="KIG171" s="137"/>
      <c r="KIH171" s="137"/>
      <c r="KII171" s="137"/>
      <c r="KIJ171" s="137"/>
      <c r="KIK171" s="137"/>
      <c r="KIL171" s="137"/>
      <c r="KIM171" s="137"/>
      <c r="KIN171" s="137"/>
      <c r="KIO171" s="137"/>
      <c r="KIP171" s="137"/>
      <c r="KIQ171" s="137"/>
      <c r="KIR171" s="137"/>
      <c r="KIS171" s="137"/>
      <c r="KIT171" s="137"/>
      <c r="KIU171" s="137"/>
      <c r="KIV171" s="137"/>
      <c r="KIW171" s="137"/>
      <c r="KIX171" s="137"/>
      <c r="KIY171" s="137"/>
      <c r="KIZ171" s="137"/>
      <c r="KJA171" s="137"/>
      <c r="KJB171" s="137"/>
      <c r="KJC171" s="137"/>
      <c r="KJD171" s="137"/>
      <c r="KJE171" s="137"/>
      <c r="KJF171" s="137"/>
      <c r="KJG171" s="137"/>
      <c r="KJH171" s="137"/>
      <c r="KJI171" s="137"/>
      <c r="KJJ171" s="137"/>
      <c r="KJK171" s="137"/>
      <c r="KJL171" s="137"/>
      <c r="KJM171" s="137"/>
      <c r="KJN171" s="137"/>
      <c r="KJO171" s="137"/>
      <c r="KJP171" s="137"/>
      <c r="KJQ171" s="137"/>
      <c r="KJR171" s="137"/>
      <c r="KJS171" s="137"/>
      <c r="KJT171" s="137"/>
      <c r="KJU171" s="137"/>
      <c r="KJV171" s="137"/>
      <c r="KJW171" s="137"/>
      <c r="KJX171" s="137"/>
      <c r="KJY171" s="137"/>
      <c r="KJZ171" s="137"/>
      <c r="KKA171" s="137"/>
      <c r="KKB171" s="137"/>
      <c r="KKC171" s="137"/>
      <c r="KKD171" s="137"/>
      <c r="KKE171" s="137"/>
      <c r="KKF171" s="137"/>
      <c r="KKG171" s="137"/>
      <c r="KKH171" s="137"/>
      <c r="KKI171" s="137"/>
      <c r="KKJ171" s="137"/>
      <c r="KKK171" s="137"/>
      <c r="KKL171" s="137"/>
      <c r="KKM171" s="137"/>
      <c r="KKN171" s="137"/>
      <c r="KKO171" s="137"/>
      <c r="KKP171" s="137"/>
      <c r="KKQ171" s="137"/>
      <c r="KKR171" s="137"/>
      <c r="KKS171" s="137"/>
      <c r="KKT171" s="137"/>
      <c r="KKU171" s="137"/>
      <c r="KKV171" s="137"/>
      <c r="KKW171" s="137"/>
      <c r="KKX171" s="137"/>
      <c r="KKY171" s="137"/>
      <c r="KKZ171" s="137"/>
      <c r="KLA171" s="137"/>
      <c r="KLB171" s="137"/>
      <c r="KLC171" s="137"/>
      <c r="KLD171" s="137"/>
      <c r="KLE171" s="137"/>
      <c r="KLF171" s="137"/>
      <c r="KLG171" s="137"/>
      <c r="KLH171" s="137"/>
      <c r="KLI171" s="137"/>
      <c r="KLJ171" s="137"/>
      <c r="KLK171" s="137"/>
      <c r="KLL171" s="137"/>
      <c r="KLM171" s="137"/>
      <c r="KLN171" s="137"/>
      <c r="KLO171" s="137"/>
      <c r="KLP171" s="137"/>
      <c r="KLQ171" s="137"/>
      <c r="KLR171" s="137"/>
      <c r="KLS171" s="137"/>
      <c r="KLT171" s="137"/>
      <c r="KLU171" s="137"/>
      <c r="KLV171" s="137"/>
      <c r="KLW171" s="137"/>
      <c r="KLX171" s="137"/>
      <c r="KLY171" s="137"/>
      <c r="KLZ171" s="137"/>
      <c r="KMA171" s="137"/>
      <c r="KMB171" s="137"/>
      <c r="KMC171" s="137"/>
      <c r="KMD171" s="137"/>
      <c r="KME171" s="137"/>
      <c r="KMF171" s="137"/>
      <c r="KMG171" s="137"/>
      <c r="KMH171" s="137"/>
      <c r="KMI171" s="137"/>
      <c r="KMJ171" s="137"/>
      <c r="KMK171" s="137"/>
      <c r="KML171" s="137"/>
      <c r="KMM171" s="137"/>
      <c r="KMN171" s="137"/>
      <c r="KMO171" s="137"/>
      <c r="KMP171" s="137"/>
      <c r="KMQ171" s="137"/>
      <c r="KMR171" s="137"/>
      <c r="KMS171" s="137"/>
      <c r="KMT171" s="137"/>
      <c r="KMU171" s="137"/>
      <c r="KMV171" s="137"/>
      <c r="KMW171" s="137"/>
      <c r="KMX171" s="137"/>
      <c r="KMY171" s="137"/>
      <c r="KMZ171" s="137"/>
      <c r="KNA171" s="137"/>
      <c r="KNB171" s="137"/>
      <c r="KNC171" s="137"/>
      <c r="KND171" s="137"/>
      <c r="KNE171" s="137"/>
      <c r="KNF171" s="137"/>
      <c r="KNG171" s="137"/>
      <c r="KNH171" s="137"/>
      <c r="KNI171" s="137"/>
      <c r="KNJ171" s="137"/>
      <c r="KNK171" s="137"/>
      <c r="KNL171" s="137"/>
      <c r="KNM171" s="137"/>
      <c r="KNN171" s="137"/>
      <c r="KNO171" s="137"/>
      <c r="KNP171" s="137"/>
      <c r="KNQ171" s="137"/>
      <c r="KNR171" s="137"/>
      <c r="KNS171" s="137"/>
      <c r="KNT171" s="137"/>
      <c r="KNU171" s="137"/>
      <c r="KNV171" s="137"/>
      <c r="KNW171" s="137"/>
      <c r="KNX171" s="137"/>
      <c r="KNY171" s="137"/>
      <c r="KNZ171" s="137"/>
      <c r="KOA171" s="137"/>
      <c r="KOB171" s="137"/>
      <c r="KOC171" s="137"/>
      <c r="KOD171" s="137"/>
      <c r="KOE171" s="137"/>
      <c r="KOF171" s="137"/>
      <c r="KOG171" s="137"/>
      <c r="KOH171" s="137"/>
      <c r="KOI171" s="137"/>
      <c r="KOJ171" s="137"/>
      <c r="KOK171" s="137"/>
      <c r="KOL171" s="137"/>
      <c r="KOM171" s="137"/>
      <c r="KON171" s="137"/>
      <c r="KOO171" s="137"/>
      <c r="KOP171" s="137"/>
      <c r="KOQ171" s="137"/>
      <c r="KOR171" s="137"/>
      <c r="KOS171" s="137"/>
      <c r="KOT171" s="137"/>
      <c r="KOU171" s="137"/>
      <c r="KOV171" s="137"/>
      <c r="KOW171" s="137"/>
      <c r="KOX171" s="137"/>
      <c r="KOY171" s="137"/>
      <c r="KOZ171" s="137"/>
      <c r="KPA171" s="137"/>
      <c r="KPB171" s="137"/>
      <c r="KPC171" s="137"/>
      <c r="KPD171" s="137"/>
      <c r="KPE171" s="137"/>
      <c r="KPF171" s="137"/>
      <c r="KPG171" s="137"/>
      <c r="KPH171" s="137"/>
      <c r="KPI171" s="137"/>
      <c r="KPJ171" s="137"/>
      <c r="KPK171" s="137"/>
      <c r="KPL171" s="137"/>
      <c r="KPM171" s="137"/>
      <c r="KPN171" s="137"/>
      <c r="KPO171" s="137"/>
      <c r="KPP171" s="137"/>
      <c r="KPQ171" s="137"/>
      <c r="KPR171" s="137"/>
      <c r="KPS171" s="137"/>
      <c r="KPT171" s="137"/>
      <c r="KPU171" s="137"/>
      <c r="KPV171" s="137"/>
      <c r="KPW171" s="137"/>
      <c r="KPX171" s="137"/>
      <c r="KPY171" s="137"/>
      <c r="KPZ171" s="137"/>
      <c r="KQA171" s="137"/>
      <c r="KQB171" s="137"/>
      <c r="KQC171" s="137"/>
      <c r="KQD171" s="137"/>
      <c r="KQE171" s="137"/>
      <c r="KQF171" s="137"/>
      <c r="KQG171" s="137"/>
      <c r="KQH171" s="137"/>
      <c r="KQI171" s="137"/>
      <c r="KQJ171" s="137"/>
      <c r="KQK171" s="137"/>
      <c r="KQL171" s="137"/>
      <c r="KQM171" s="137"/>
      <c r="KQN171" s="137"/>
      <c r="KQO171" s="137"/>
      <c r="KQP171" s="137"/>
      <c r="KQQ171" s="137"/>
      <c r="KQR171" s="137"/>
      <c r="KQS171" s="137"/>
      <c r="KQT171" s="137"/>
      <c r="KQU171" s="137"/>
      <c r="KQV171" s="137"/>
      <c r="KQW171" s="137"/>
      <c r="KQX171" s="137"/>
      <c r="KQY171" s="137"/>
      <c r="KQZ171" s="137"/>
      <c r="KRA171" s="137"/>
      <c r="KRB171" s="137"/>
      <c r="KRC171" s="137"/>
      <c r="KRD171" s="137"/>
      <c r="KRE171" s="137"/>
      <c r="KRF171" s="137"/>
      <c r="KRG171" s="137"/>
      <c r="KRH171" s="137"/>
      <c r="KRI171" s="137"/>
      <c r="KRJ171" s="137"/>
      <c r="KRK171" s="137"/>
      <c r="KRL171" s="137"/>
      <c r="KRM171" s="137"/>
      <c r="KRN171" s="137"/>
      <c r="KRO171" s="137"/>
      <c r="KRP171" s="137"/>
      <c r="KRQ171" s="137"/>
      <c r="KRR171" s="137"/>
      <c r="KRS171" s="137"/>
      <c r="KRT171" s="137"/>
      <c r="KRU171" s="137"/>
      <c r="KRV171" s="137"/>
      <c r="KRW171" s="137"/>
      <c r="KRX171" s="137"/>
      <c r="KRY171" s="137"/>
      <c r="KRZ171" s="137"/>
      <c r="KSA171" s="137"/>
      <c r="KSB171" s="137"/>
      <c r="KSC171" s="137"/>
      <c r="KSD171" s="137"/>
      <c r="KSE171" s="137"/>
      <c r="KSF171" s="137"/>
      <c r="KSG171" s="137"/>
      <c r="KSH171" s="137"/>
      <c r="KSI171" s="137"/>
      <c r="KSJ171" s="137"/>
      <c r="KSK171" s="137"/>
      <c r="KSL171" s="137"/>
      <c r="KSM171" s="137"/>
      <c r="KSN171" s="137"/>
      <c r="KSO171" s="137"/>
      <c r="KSP171" s="137"/>
      <c r="KSQ171" s="137"/>
      <c r="KSR171" s="137"/>
      <c r="KSS171" s="137"/>
      <c r="KST171" s="137"/>
      <c r="KSU171" s="137"/>
      <c r="KSV171" s="137"/>
      <c r="KSW171" s="137"/>
      <c r="KSX171" s="137"/>
      <c r="KSY171" s="137"/>
      <c r="KSZ171" s="137"/>
      <c r="KTA171" s="137"/>
      <c r="KTB171" s="137"/>
      <c r="KTC171" s="137"/>
      <c r="KTD171" s="137"/>
      <c r="KTE171" s="137"/>
      <c r="KTF171" s="137"/>
      <c r="KTG171" s="137"/>
      <c r="KTH171" s="137"/>
      <c r="KTI171" s="137"/>
      <c r="KTJ171" s="137"/>
      <c r="KTK171" s="137"/>
      <c r="KTL171" s="137"/>
      <c r="KTM171" s="137"/>
      <c r="KTN171" s="137"/>
      <c r="KTO171" s="137"/>
      <c r="KTP171" s="137"/>
      <c r="KTQ171" s="137"/>
      <c r="KTR171" s="137"/>
      <c r="KTS171" s="137"/>
      <c r="KTT171" s="137"/>
      <c r="KTU171" s="137"/>
      <c r="KTV171" s="137"/>
      <c r="KTW171" s="137"/>
      <c r="KTX171" s="137"/>
      <c r="KTY171" s="137"/>
      <c r="KTZ171" s="137"/>
      <c r="KUA171" s="137"/>
      <c r="KUB171" s="137"/>
      <c r="KUC171" s="137"/>
      <c r="KUD171" s="137"/>
      <c r="KUE171" s="137"/>
      <c r="KUF171" s="137"/>
      <c r="KUG171" s="137"/>
      <c r="KUH171" s="137"/>
      <c r="KUI171" s="137"/>
      <c r="KUJ171" s="137"/>
      <c r="KUK171" s="137"/>
      <c r="KUL171" s="137"/>
      <c r="KUM171" s="137"/>
      <c r="KUN171" s="137"/>
      <c r="KUO171" s="137"/>
      <c r="KUP171" s="137"/>
      <c r="KUQ171" s="137"/>
      <c r="KUR171" s="137"/>
      <c r="KUS171" s="137"/>
      <c r="KUT171" s="137"/>
      <c r="KUU171" s="137"/>
      <c r="KUV171" s="137"/>
      <c r="KUW171" s="137"/>
      <c r="KUX171" s="137"/>
      <c r="KUY171" s="137"/>
      <c r="KUZ171" s="137"/>
      <c r="KVA171" s="137"/>
      <c r="KVB171" s="137"/>
      <c r="KVC171" s="137"/>
      <c r="KVD171" s="137"/>
      <c r="KVE171" s="137"/>
      <c r="KVF171" s="137"/>
      <c r="KVG171" s="137"/>
      <c r="KVH171" s="137"/>
      <c r="KVI171" s="137"/>
      <c r="KVJ171" s="137"/>
      <c r="KVK171" s="137"/>
      <c r="KVL171" s="137"/>
      <c r="KVM171" s="137"/>
      <c r="KVN171" s="137"/>
      <c r="KVO171" s="137"/>
      <c r="KVP171" s="137"/>
      <c r="KVQ171" s="137"/>
      <c r="KVR171" s="137"/>
      <c r="KVS171" s="137"/>
      <c r="KVT171" s="137"/>
      <c r="KVU171" s="137"/>
      <c r="KVV171" s="137"/>
      <c r="KVW171" s="137"/>
      <c r="KVX171" s="137"/>
      <c r="KVY171" s="137"/>
      <c r="KVZ171" s="137"/>
      <c r="KWA171" s="137"/>
      <c r="KWB171" s="137"/>
      <c r="KWC171" s="137"/>
      <c r="KWD171" s="137"/>
      <c r="KWE171" s="137"/>
      <c r="KWF171" s="137"/>
      <c r="KWG171" s="137"/>
      <c r="KWH171" s="137"/>
      <c r="KWI171" s="137"/>
      <c r="KWJ171" s="137"/>
      <c r="KWK171" s="137"/>
      <c r="KWL171" s="137"/>
      <c r="KWM171" s="137"/>
      <c r="KWN171" s="137"/>
      <c r="KWO171" s="137"/>
      <c r="KWP171" s="137"/>
      <c r="KWQ171" s="137"/>
      <c r="KWR171" s="137"/>
      <c r="KWS171" s="137"/>
      <c r="KWT171" s="137"/>
      <c r="KWU171" s="137"/>
      <c r="KWV171" s="137"/>
      <c r="KWW171" s="137"/>
      <c r="KWX171" s="137"/>
      <c r="KWY171" s="137"/>
      <c r="KWZ171" s="137"/>
      <c r="KXA171" s="137"/>
      <c r="KXB171" s="137"/>
      <c r="KXC171" s="137"/>
      <c r="KXD171" s="137"/>
      <c r="KXE171" s="137"/>
      <c r="KXF171" s="137"/>
      <c r="KXG171" s="137"/>
      <c r="KXH171" s="137"/>
      <c r="KXI171" s="137"/>
      <c r="KXJ171" s="137"/>
      <c r="KXK171" s="137"/>
      <c r="KXL171" s="137"/>
      <c r="KXM171" s="137"/>
      <c r="KXN171" s="137"/>
      <c r="KXO171" s="137"/>
      <c r="KXP171" s="137"/>
      <c r="KXQ171" s="137"/>
      <c r="KXR171" s="137"/>
      <c r="KXS171" s="137"/>
      <c r="KXT171" s="137"/>
      <c r="KXU171" s="137"/>
      <c r="KXV171" s="137"/>
      <c r="KXW171" s="137"/>
      <c r="KXX171" s="137"/>
      <c r="KXY171" s="137"/>
      <c r="KXZ171" s="137"/>
      <c r="KYA171" s="137"/>
      <c r="KYB171" s="137"/>
      <c r="KYC171" s="137"/>
      <c r="KYD171" s="137"/>
      <c r="KYE171" s="137"/>
      <c r="KYF171" s="137"/>
      <c r="KYG171" s="137"/>
      <c r="KYH171" s="137"/>
      <c r="KYI171" s="137"/>
      <c r="KYJ171" s="137"/>
      <c r="KYK171" s="137"/>
      <c r="KYL171" s="137"/>
      <c r="KYM171" s="137"/>
      <c r="KYN171" s="137"/>
      <c r="KYO171" s="137"/>
      <c r="KYP171" s="137"/>
      <c r="KYQ171" s="137"/>
      <c r="KYR171" s="137"/>
      <c r="KYS171" s="137"/>
      <c r="KYT171" s="137"/>
      <c r="KYU171" s="137"/>
      <c r="KYV171" s="137"/>
      <c r="KYW171" s="137"/>
      <c r="KYX171" s="137"/>
      <c r="KYY171" s="137"/>
      <c r="KYZ171" s="137"/>
      <c r="KZA171" s="137"/>
      <c r="KZB171" s="137"/>
      <c r="KZC171" s="137"/>
      <c r="KZD171" s="137"/>
      <c r="KZE171" s="137"/>
      <c r="KZF171" s="137"/>
      <c r="KZG171" s="137"/>
      <c r="KZH171" s="137"/>
      <c r="KZI171" s="137"/>
      <c r="KZJ171" s="137"/>
      <c r="KZK171" s="137"/>
      <c r="KZL171" s="137"/>
      <c r="KZM171" s="137"/>
      <c r="KZN171" s="137"/>
      <c r="KZO171" s="137"/>
      <c r="KZP171" s="137"/>
      <c r="KZQ171" s="137"/>
      <c r="KZR171" s="137"/>
      <c r="KZS171" s="137"/>
      <c r="KZT171" s="137"/>
      <c r="KZU171" s="137"/>
      <c r="KZV171" s="137"/>
      <c r="KZW171" s="137"/>
      <c r="KZX171" s="137"/>
      <c r="KZY171" s="137"/>
      <c r="KZZ171" s="137"/>
      <c r="LAA171" s="137"/>
      <c r="LAB171" s="137"/>
      <c r="LAC171" s="137"/>
      <c r="LAD171" s="137"/>
      <c r="LAE171" s="137"/>
      <c r="LAF171" s="137"/>
      <c r="LAG171" s="137"/>
      <c r="LAH171" s="137"/>
      <c r="LAI171" s="137"/>
      <c r="LAJ171" s="137"/>
      <c r="LAK171" s="137"/>
      <c r="LAL171" s="137"/>
      <c r="LAM171" s="137"/>
      <c r="LAN171" s="137"/>
      <c r="LAO171" s="137"/>
      <c r="LAP171" s="137"/>
      <c r="LAQ171" s="137"/>
      <c r="LAR171" s="137"/>
      <c r="LAS171" s="137"/>
      <c r="LAT171" s="137"/>
      <c r="LAU171" s="137"/>
      <c r="LAV171" s="137"/>
      <c r="LAW171" s="137"/>
      <c r="LAX171" s="137"/>
      <c r="LAY171" s="137"/>
      <c r="LAZ171" s="137"/>
      <c r="LBA171" s="137"/>
      <c r="LBB171" s="137"/>
      <c r="LBC171" s="137"/>
      <c r="LBD171" s="137"/>
      <c r="LBE171" s="137"/>
      <c r="LBF171" s="137"/>
      <c r="LBG171" s="137"/>
      <c r="LBH171" s="137"/>
      <c r="LBI171" s="137"/>
      <c r="LBJ171" s="137"/>
      <c r="LBK171" s="137"/>
      <c r="LBL171" s="137"/>
      <c r="LBM171" s="137"/>
      <c r="LBN171" s="137"/>
      <c r="LBO171" s="137"/>
      <c r="LBP171" s="137"/>
      <c r="LBQ171" s="137"/>
      <c r="LBR171" s="137"/>
      <c r="LBS171" s="137"/>
      <c r="LBT171" s="137"/>
      <c r="LBU171" s="137"/>
      <c r="LBV171" s="137"/>
      <c r="LBW171" s="137"/>
      <c r="LBX171" s="137"/>
      <c r="LBY171" s="137"/>
      <c r="LBZ171" s="137"/>
      <c r="LCA171" s="137"/>
      <c r="LCB171" s="137"/>
      <c r="LCC171" s="137"/>
      <c r="LCD171" s="137"/>
      <c r="LCE171" s="137"/>
      <c r="LCF171" s="137"/>
      <c r="LCG171" s="137"/>
      <c r="LCH171" s="137"/>
      <c r="LCI171" s="137"/>
      <c r="LCJ171" s="137"/>
      <c r="LCK171" s="137"/>
      <c r="LCL171" s="137"/>
      <c r="LCM171" s="137"/>
      <c r="LCN171" s="137"/>
      <c r="LCO171" s="137"/>
      <c r="LCP171" s="137"/>
      <c r="LCQ171" s="137"/>
      <c r="LCR171" s="137"/>
      <c r="LCS171" s="137"/>
      <c r="LCT171" s="137"/>
      <c r="LCU171" s="137"/>
      <c r="LCV171" s="137"/>
      <c r="LCW171" s="137"/>
      <c r="LCX171" s="137"/>
      <c r="LCY171" s="137"/>
      <c r="LCZ171" s="137"/>
      <c r="LDA171" s="137"/>
      <c r="LDB171" s="137"/>
      <c r="LDC171" s="137"/>
      <c r="LDD171" s="137"/>
      <c r="LDE171" s="137"/>
      <c r="LDF171" s="137"/>
      <c r="LDG171" s="137"/>
      <c r="LDH171" s="137"/>
      <c r="LDI171" s="137"/>
      <c r="LDJ171" s="137"/>
      <c r="LDK171" s="137"/>
      <c r="LDL171" s="137"/>
      <c r="LDM171" s="137"/>
      <c r="LDN171" s="137"/>
      <c r="LDO171" s="137"/>
      <c r="LDP171" s="137"/>
      <c r="LDQ171" s="137"/>
      <c r="LDR171" s="137"/>
      <c r="LDS171" s="137"/>
      <c r="LDT171" s="137"/>
      <c r="LDU171" s="137"/>
      <c r="LDV171" s="137"/>
      <c r="LDW171" s="137"/>
      <c r="LDX171" s="137"/>
      <c r="LDY171" s="137"/>
      <c r="LDZ171" s="137"/>
      <c r="LEA171" s="137"/>
      <c r="LEB171" s="137"/>
      <c r="LEC171" s="137"/>
      <c r="LED171" s="137"/>
      <c r="LEE171" s="137"/>
      <c r="LEF171" s="137"/>
      <c r="LEG171" s="137"/>
      <c r="LEH171" s="137"/>
      <c r="LEI171" s="137"/>
      <c r="LEJ171" s="137"/>
      <c r="LEK171" s="137"/>
      <c r="LEL171" s="137"/>
      <c r="LEM171" s="137"/>
      <c r="LEN171" s="137"/>
      <c r="LEO171" s="137"/>
      <c r="LEP171" s="137"/>
      <c r="LEQ171" s="137"/>
      <c r="LER171" s="137"/>
      <c r="LES171" s="137"/>
      <c r="LET171" s="137"/>
      <c r="LEU171" s="137"/>
      <c r="LEV171" s="137"/>
      <c r="LEW171" s="137"/>
      <c r="LEX171" s="137"/>
      <c r="LEY171" s="137"/>
      <c r="LEZ171" s="137"/>
      <c r="LFA171" s="137"/>
      <c r="LFB171" s="137"/>
      <c r="LFC171" s="137"/>
      <c r="LFD171" s="137"/>
      <c r="LFE171" s="137"/>
      <c r="LFF171" s="137"/>
      <c r="LFG171" s="137"/>
      <c r="LFH171" s="137"/>
      <c r="LFI171" s="137"/>
      <c r="LFJ171" s="137"/>
      <c r="LFK171" s="137"/>
      <c r="LFL171" s="137"/>
      <c r="LFM171" s="137"/>
      <c r="LFN171" s="137"/>
      <c r="LFO171" s="137"/>
      <c r="LFP171" s="137"/>
      <c r="LFQ171" s="137"/>
      <c r="LFR171" s="137"/>
      <c r="LFS171" s="137"/>
      <c r="LFT171" s="137"/>
      <c r="LFU171" s="137"/>
      <c r="LFV171" s="137"/>
      <c r="LFW171" s="137"/>
      <c r="LFX171" s="137"/>
      <c r="LFY171" s="137"/>
      <c r="LFZ171" s="137"/>
      <c r="LGA171" s="137"/>
      <c r="LGB171" s="137"/>
      <c r="LGC171" s="137"/>
      <c r="LGD171" s="137"/>
      <c r="LGE171" s="137"/>
      <c r="LGF171" s="137"/>
      <c r="LGG171" s="137"/>
      <c r="LGH171" s="137"/>
      <c r="LGI171" s="137"/>
      <c r="LGJ171" s="137"/>
      <c r="LGK171" s="137"/>
      <c r="LGL171" s="137"/>
      <c r="LGM171" s="137"/>
      <c r="LGN171" s="137"/>
      <c r="LGO171" s="137"/>
      <c r="LGP171" s="137"/>
      <c r="LGQ171" s="137"/>
      <c r="LGR171" s="137"/>
      <c r="LGS171" s="137"/>
      <c r="LGT171" s="137"/>
      <c r="LGU171" s="137"/>
      <c r="LGV171" s="137"/>
      <c r="LGW171" s="137"/>
      <c r="LGX171" s="137"/>
      <c r="LGY171" s="137"/>
      <c r="LGZ171" s="137"/>
      <c r="LHA171" s="137"/>
      <c r="LHB171" s="137"/>
      <c r="LHC171" s="137"/>
      <c r="LHD171" s="137"/>
      <c r="LHE171" s="137"/>
      <c r="LHF171" s="137"/>
      <c r="LHG171" s="137"/>
      <c r="LHH171" s="137"/>
      <c r="LHI171" s="137"/>
      <c r="LHJ171" s="137"/>
      <c r="LHK171" s="137"/>
      <c r="LHL171" s="137"/>
      <c r="LHM171" s="137"/>
      <c r="LHN171" s="137"/>
      <c r="LHO171" s="137"/>
      <c r="LHP171" s="137"/>
      <c r="LHQ171" s="137"/>
      <c r="LHR171" s="137"/>
      <c r="LHS171" s="137"/>
      <c r="LHT171" s="137"/>
      <c r="LHU171" s="137"/>
      <c r="LHV171" s="137"/>
      <c r="LHW171" s="137"/>
      <c r="LHX171" s="137"/>
      <c r="LHY171" s="137"/>
      <c r="LHZ171" s="137"/>
      <c r="LIA171" s="137"/>
      <c r="LIB171" s="137"/>
      <c r="LIC171" s="137"/>
      <c r="LID171" s="137"/>
      <c r="LIE171" s="137"/>
      <c r="LIF171" s="137"/>
      <c r="LIG171" s="137"/>
      <c r="LIH171" s="137"/>
      <c r="LII171" s="137"/>
      <c r="LIJ171" s="137"/>
      <c r="LIK171" s="137"/>
      <c r="LIL171" s="137"/>
      <c r="LIM171" s="137"/>
      <c r="LIN171" s="137"/>
      <c r="LIO171" s="137"/>
      <c r="LIP171" s="137"/>
      <c r="LIQ171" s="137"/>
      <c r="LIR171" s="137"/>
      <c r="LIS171" s="137"/>
      <c r="LIT171" s="137"/>
      <c r="LIU171" s="137"/>
      <c r="LIV171" s="137"/>
      <c r="LIW171" s="137"/>
      <c r="LIX171" s="137"/>
      <c r="LIY171" s="137"/>
      <c r="LIZ171" s="137"/>
      <c r="LJA171" s="137"/>
      <c r="LJB171" s="137"/>
      <c r="LJC171" s="137"/>
      <c r="LJD171" s="137"/>
      <c r="LJE171" s="137"/>
      <c r="LJF171" s="137"/>
      <c r="LJG171" s="137"/>
      <c r="LJH171" s="137"/>
      <c r="LJI171" s="137"/>
      <c r="LJJ171" s="137"/>
      <c r="LJK171" s="137"/>
      <c r="LJL171" s="137"/>
      <c r="LJM171" s="137"/>
      <c r="LJN171" s="137"/>
      <c r="LJO171" s="137"/>
      <c r="LJP171" s="137"/>
      <c r="LJQ171" s="137"/>
      <c r="LJR171" s="137"/>
      <c r="LJS171" s="137"/>
      <c r="LJT171" s="137"/>
      <c r="LJU171" s="137"/>
      <c r="LJV171" s="137"/>
      <c r="LJW171" s="137"/>
      <c r="LJX171" s="137"/>
      <c r="LJY171" s="137"/>
      <c r="LJZ171" s="137"/>
      <c r="LKA171" s="137"/>
      <c r="LKB171" s="137"/>
      <c r="LKC171" s="137"/>
      <c r="LKD171" s="137"/>
      <c r="LKE171" s="137"/>
      <c r="LKF171" s="137"/>
      <c r="LKG171" s="137"/>
      <c r="LKH171" s="137"/>
      <c r="LKI171" s="137"/>
      <c r="LKJ171" s="137"/>
      <c r="LKK171" s="137"/>
      <c r="LKL171" s="137"/>
      <c r="LKM171" s="137"/>
      <c r="LKN171" s="137"/>
      <c r="LKO171" s="137"/>
      <c r="LKP171" s="137"/>
      <c r="LKQ171" s="137"/>
      <c r="LKR171" s="137"/>
      <c r="LKS171" s="137"/>
      <c r="LKT171" s="137"/>
      <c r="LKU171" s="137"/>
      <c r="LKV171" s="137"/>
      <c r="LKW171" s="137"/>
      <c r="LKX171" s="137"/>
      <c r="LKY171" s="137"/>
      <c r="LKZ171" s="137"/>
      <c r="LLA171" s="137"/>
      <c r="LLB171" s="137"/>
      <c r="LLC171" s="137"/>
      <c r="LLD171" s="137"/>
      <c r="LLE171" s="137"/>
      <c r="LLF171" s="137"/>
      <c r="LLG171" s="137"/>
      <c r="LLH171" s="137"/>
      <c r="LLI171" s="137"/>
      <c r="LLJ171" s="137"/>
      <c r="LLK171" s="137"/>
      <c r="LLL171" s="137"/>
      <c r="LLM171" s="137"/>
      <c r="LLN171" s="137"/>
      <c r="LLO171" s="137"/>
      <c r="LLP171" s="137"/>
      <c r="LLQ171" s="137"/>
      <c r="LLR171" s="137"/>
      <c r="LLS171" s="137"/>
      <c r="LLT171" s="137"/>
      <c r="LLU171" s="137"/>
      <c r="LLV171" s="137"/>
      <c r="LLW171" s="137"/>
      <c r="LLX171" s="137"/>
      <c r="LLY171" s="137"/>
      <c r="LLZ171" s="137"/>
      <c r="LMA171" s="137"/>
      <c r="LMB171" s="137"/>
      <c r="LMC171" s="137"/>
      <c r="LMD171" s="137"/>
      <c r="LME171" s="137"/>
      <c r="LMF171" s="137"/>
      <c r="LMG171" s="137"/>
      <c r="LMH171" s="137"/>
      <c r="LMI171" s="137"/>
      <c r="LMJ171" s="137"/>
      <c r="LMK171" s="137"/>
      <c r="LML171" s="137"/>
      <c r="LMM171" s="137"/>
      <c r="LMN171" s="137"/>
      <c r="LMO171" s="137"/>
      <c r="LMP171" s="137"/>
      <c r="LMQ171" s="137"/>
      <c r="LMR171" s="137"/>
      <c r="LMS171" s="137"/>
      <c r="LMT171" s="137"/>
      <c r="LMU171" s="137"/>
      <c r="LMV171" s="137"/>
      <c r="LMW171" s="137"/>
      <c r="LMX171" s="137"/>
      <c r="LMY171" s="137"/>
      <c r="LMZ171" s="137"/>
      <c r="LNA171" s="137"/>
      <c r="LNB171" s="137"/>
      <c r="LNC171" s="137"/>
      <c r="LND171" s="137"/>
      <c r="LNE171" s="137"/>
      <c r="LNF171" s="137"/>
      <c r="LNG171" s="137"/>
      <c r="LNH171" s="137"/>
      <c r="LNI171" s="137"/>
      <c r="LNJ171" s="137"/>
      <c r="LNK171" s="137"/>
      <c r="LNL171" s="137"/>
      <c r="LNM171" s="137"/>
      <c r="LNN171" s="137"/>
      <c r="LNO171" s="137"/>
      <c r="LNP171" s="137"/>
      <c r="LNQ171" s="137"/>
      <c r="LNR171" s="137"/>
      <c r="LNS171" s="137"/>
      <c r="LNT171" s="137"/>
      <c r="LNU171" s="137"/>
      <c r="LNV171" s="137"/>
      <c r="LNW171" s="137"/>
      <c r="LNX171" s="137"/>
      <c r="LNY171" s="137"/>
      <c r="LNZ171" s="137"/>
      <c r="LOA171" s="137"/>
      <c r="LOB171" s="137"/>
      <c r="LOC171" s="137"/>
      <c r="LOD171" s="137"/>
      <c r="LOE171" s="137"/>
      <c r="LOF171" s="137"/>
      <c r="LOG171" s="137"/>
      <c r="LOH171" s="137"/>
      <c r="LOI171" s="137"/>
      <c r="LOJ171" s="137"/>
      <c r="LOK171" s="137"/>
      <c r="LOL171" s="137"/>
      <c r="LOM171" s="137"/>
      <c r="LON171" s="137"/>
      <c r="LOO171" s="137"/>
      <c r="LOP171" s="137"/>
      <c r="LOQ171" s="137"/>
      <c r="LOR171" s="137"/>
      <c r="LOS171" s="137"/>
      <c r="LOT171" s="137"/>
      <c r="LOU171" s="137"/>
      <c r="LOV171" s="137"/>
      <c r="LOW171" s="137"/>
      <c r="LOX171" s="137"/>
      <c r="LOY171" s="137"/>
      <c r="LOZ171" s="137"/>
      <c r="LPA171" s="137"/>
      <c r="LPB171" s="137"/>
      <c r="LPC171" s="137"/>
      <c r="LPD171" s="137"/>
      <c r="LPE171" s="137"/>
      <c r="LPF171" s="137"/>
      <c r="LPG171" s="137"/>
      <c r="LPH171" s="137"/>
      <c r="LPI171" s="137"/>
      <c r="LPJ171" s="137"/>
      <c r="LPK171" s="137"/>
      <c r="LPL171" s="137"/>
      <c r="LPM171" s="137"/>
      <c r="LPN171" s="137"/>
      <c r="LPO171" s="137"/>
      <c r="LPP171" s="137"/>
      <c r="LPQ171" s="137"/>
      <c r="LPR171" s="137"/>
      <c r="LPS171" s="137"/>
      <c r="LPT171" s="137"/>
      <c r="LPU171" s="137"/>
      <c r="LPV171" s="137"/>
      <c r="LPW171" s="137"/>
      <c r="LPX171" s="137"/>
      <c r="LPY171" s="137"/>
      <c r="LPZ171" s="137"/>
      <c r="LQA171" s="137"/>
      <c r="LQB171" s="137"/>
      <c r="LQC171" s="137"/>
      <c r="LQD171" s="137"/>
      <c r="LQE171" s="137"/>
      <c r="LQF171" s="137"/>
      <c r="LQG171" s="137"/>
      <c r="LQH171" s="137"/>
      <c r="LQI171" s="137"/>
      <c r="LQJ171" s="137"/>
      <c r="LQK171" s="137"/>
      <c r="LQL171" s="137"/>
      <c r="LQM171" s="137"/>
      <c r="LQN171" s="137"/>
      <c r="LQO171" s="137"/>
      <c r="LQP171" s="137"/>
      <c r="LQQ171" s="137"/>
      <c r="LQR171" s="137"/>
      <c r="LQS171" s="137"/>
      <c r="LQT171" s="137"/>
      <c r="LQU171" s="137"/>
      <c r="LQV171" s="137"/>
      <c r="LQW171" s="137"/>
      <c r="LQX171" s="137"/>
      <c r="LQY171" s="137"/>
      <c r="LQZ171" s="137"/>
      <c r="LRA171" s="137"/>
      <c r="LRB171" s="137"/>
      <c r="LRC171" s="137"/>
      <c r="LRD171" s="137"/>
      <c r="LRE171" s="137"/>
      <c r="LRF171" s="137"/>
      <c r="LRG171" s="137"/>
      <c r="LRH171" s="137"/>
      <c r="LRI171" s="137"/>
      <c r="LRJ171" s="137"/>
      <c r="LRK171" s="137"/>
      <c r="LRL171" s="137"/>
      <c r="LRM171" s="137"/>
      <c r="LRN171" s="137"/>
      <c r="LRO171" s="137"/>
      <c r="LRP171" s="137"/>
      <c r="LRQ171" s="137"/>
      <c r="LRR171" s="137"/>
      <c r="LRS171" s="137"/>
      <c r="LRT171" s="137"/>
      <c r="LRU171" s="137"/>
      <c r="LRV171" s="137"/>
      <c r="LRW171" s="137"/>
      <c r="LRX171" s="137"/>
      <c r="LRY171" s="137"/>
      <c r="LRZ171" s="137"/>
      <c r="LSA171" s="137"/>
      <c r="LSB171" s="137"/>
      <c r="LSC171" s="137"/>
      <c r="LSD171" s="137"/>
      <c r="LSE171" s="137"/>
      <c r="LSF171" s="137"/>
      <c r="LSG171" s="137"/>
      <c r="LSH171" s="137"/>
      <c r="LSI171" s="137"/>
      <c r="LSJ171" s="137"/>
      <c r="LSK171" s="137"/>
      <c r="LSL171" s="137"/>
      <c r="LSM171" s="137"/>
      <c r="LSN171" s="137"/>
      <c r="LSO171" s="137"/>
      <c r="LSP171" s="137"/>
      <c r="LSQ171" s="137"/>
      <c r="LSR171" s="137"/>
      <c r="LSS171" s="137"/>
      <c r="LST171" s="137"/>
      <c r="LSU171" s="137"/>
      <c r="LSV171" s="137"/>
      <c r="LSW171" s="137"/>
      <c r="LSX171" s="137"/>
      <c r="LSY171" s="137"/>
      <c r="LSZ171" s="137"/>
      <c r="LTA171" s="137"/>
      <c r="LTB171" s="137"/>
      <c r="LTC171" s="137"/>
      <c r="LTD171" s="137"/>
      <c r="LTE171" s="137"/>
      <c r="LTF171" s="137"/>
      <c r="LTG171" s="137"/>
      <c r="LTH171" s="137"/>
      <c r="LTI171" s="137"/>
      <c r="LTJ171" s="137"/>
      <c r="LTK171" s="137"/>
      <c r="LTL171" s="137"/>
      <c r="LTM171" s="137"/>
      <c r="LTN171" s="137"/>
      <c r="LTO171" s="137"/>
      <c r="LTP171" s="137"/>
      <c r="LTQ171" s="137"/>
      <c r="LTR171" s="137"/>
      <c r="LTS171" s="137"/>
      <c r="LTT171" s="137"/>
      <c r="LTU171" s="137"/>
      <c r="LTV171" s="137"/>
      <c r="LTW171" s="137"/>
      <c r="LTX171" s="137"/>
      <c r="LTY171" s="137"/>
      <c r="LTZ171" s="137"/>
      <c r="LUA171" s="137"/>
      <c r="LUB171" s="137"/>
      <c r="LUC171" s="137"/>
      <c r="LUD171" s="137"/>
      <c r="LUE171" s="137"/>
      <c r="LUF171" s="137"/>
      <c r="LUG171" s="137"/>
      <c r="LUH171" s="137"/>
      <c r="LUI171" s="137"/>
      <c r="LUJ171" s="137"/>
      <c r="LUK171" s="137"/>
      <c r="LUL171" s="137"/>
      <c r="LUM171" s="137"/>
      <c r="LUN171" s="137"/>
      <c r="LUO171" s="137"/>
      <c r="LUP171" s="137"/>
      <c r="LUQ171" s="137"/>
      <c r="LUR171" s="137"/>
      <c r="LUS171" s="137"/>
      <c r="LUT171" s="137"/>
      <c r="LUU171" s="137"/>
      <c r="LUV171" s="137"/>
      <c r="LUW171" s="137"/>
      <c r="LUX171" s="137"/>
      <c r="LUY171" s="137"/>
      <c r="LUZ171" s="137"/>
      <c r="LVA171" s="137"/>
      <c r="LVB171" s="137"/>
      <c r="LVC171" s="137"/>
      <c r="LVD171" s="137"/>
      <c r="LVE171" s="137"/>
      <c r="LVF171" s="137"/>
      <c r="LVG171" s="137"/>
      <c r="LVH171" s="137"/>
      <c r="LVI171" s="137"/>
      <c r="LVJ171" s="137"/>
      <c r="LVK171" s="137"/>
      <c r="LVL171" s="137"/>
      <c r="LVM171" s="137"/>
      <c r="LVN171" s="137"/>
      <c r="LVO171" s="137"/>
      <c r="LVP171" s="137"/>
      <c r="LVQ171" s="137"/>
      <c r="LVR171" s="137"/>
      <c r="LVS171" s="137"/>
      <c r="LVT171" s="137"/>
      <c r="LVU171" s="137"/>
      <c r="LVV171" s="137"/>
      <c r="LVW171" s="137"/>
      <c r="LVX171" s="137"/>
      <c r="LVY171" s="137"/>
      <c r="LVZ171" s="137"/>
      <c r="LWA171" s="137"/>
      <c r="LWB171" s="137"/>
      <c r="LWC171" s="137"/>
      <c r="LWD171" s="137"/>
      <c r="LWE171" s="137"/>
      <c r="LWF171" s="137"/>
      <c r="LWG171" s="137"/>
      <c r="LWH171" s="137"/>
      <c r="LWI171" s="137"/>
      <c r="LWJ171" s="137"/>
      <c r="LWK171" s="137"/>
      <c r="LWL171" s="137"/>
      <c r="LWM171" s="137"/>
      <c r="LWN171" s="137"/>
      <c r="LWO171" s="137"/>
      <c r="LWP171" s="137"/>
      <c r="LWQ171" s="137"/>
      <c r="LWR171" s="137"/>
      <c r="LWS171" s="137"/>
      <c r="LWT171" s="137"/>
      <c r="LWU171" s="137"/>
      <c r="LWV171" s="137"/>
      <c r="LWW171" s="137"/>
      <c r="LWX171" s="137"/>
      <c r="LWY171" s="137"/>
      <c r="LWZ171" s="137"/>
      <c r="LXA171" s="137"/>
      <c r="LXB171" s="137"/>
      <c r="LXC171" s="137"/>
      <c r="LXD171" s="137"/>
      <c r="LXE171" s="137"/>
      <c r="LXF171" s="137"/>
      <c r="LXG171" s="137"/>
      <c r="LXH171" s="137"/>
      <c r="LXI171" s="137"/>
      <c r="LXJ171" s="137"/>
      <c r="LXK171" s="137"/>
      <c r="LXL171" s="137"/>
      <c r="LXM171" s="137"/>
      <c r="LXN171" s="137"/>
      <c r="LXO171" s="137"/>
      <c r="LXP171" s="137"/>
      <c r="LXQ171" s="137"/>
      <c r="LXR171" s="137"/>
      <c r="LXS171" s="137"/>
      <c r="LXT171" s="137"/>
      <c r="LXU171" s="137"/>
      <c r="LXV171" s="137"/>
      <c r="LXW171" s="137"/>
      <c r="LXX171" s="137"/>
      <c r="LXY171" s="137"/>
      <c r="LXZ171" s="137"/>
      <c r="LYA171" s="137"/>
      <c r="LYB171" s="137"/>
      <c r="LYC171" s="137"/>
      <c r="LYD171" s="137"/>
      <c r="LYE171" s="137"/>
      <c r="LYF171" s="137"/>
      <c r="LYG171" s="137"/>
      <c r="LYH171" s="137"/>
      <c r="LYI171" s="137"/>
      <c r="LYJ171" s="137"/>
      <c r="LYK171" s="137"/>
      <c r="LYL171" s="137"/>
      <c r="LYM171" s="137"/>
      <c r="LYN171" s="137"/>
      <c r="LYO171" s="137"/>
      <c r="LYP171" s="137"/>
      <c r="LYQ171" s="137"/>
      <c r="LYR171" s="137"/>
      <c r="LYS171" s="137"/>
      <c r="LYT171" s="137"/>
      <c r="LYU171" s="137"/>
      <c r="LYV171" s="137"/>
      <c r="LYW171" s="137"/>
      <c r="LYX171" s="137"/>
      <c r="LYY171" s="137"/>
      <c r="LYZ171" s="137"/>
      <c r="LZA171" s="137"/>
      <c r="LZB171" s="137"/>
      <c r="LZC171" s="137"/>
      <c r="LZD171" s="137"/>
      <c r="LZE171" s="137"/>
      <c r="LZF171" s="137"/>
      <c r="LZG171" s="137"/>
      <c r="LZH171" s="137"/>
      <c r="LZI171" s="137"/>
      <c r="LZJ171" s="137"/>
      <c r="LZK171" s="137"/>
      <c r="LZL171" s="137"/>
      <c r="LZM171" s="137"/>
      <c r="LZN171" s="137"/>
      <c r="LZO171" s="137"/>
      <c r="LZP171" s="137"/>
      <c r="LZQ171" s="137"/>
      <c r="LZR171" s="137"/>
      <c r="LZS171" s="137"/>
      <c r="LZT171" s="137"/>
      <c r="LZU171" s="137"/>
      <c r="LZV171" s="137"/>
      <c r="LZW171" s="137"/>
      <c r="LZX171" s="137"/>
      <c r="LZY171" s="137"/>
      <c r="LZZ171" s="137"/>
      <c r="MAA171" s="137"/>
      <c r="MAB171" s="137"/>
      <c r="MAC171" s="137"/>
      <c r="MAD171" s="137"/>
      <c r="MAE171" s="137"/>
      <c r="MAF171" s="137"/>
      <c r="MAG171" s="137"/>
      <c r="MAH171" s="137"/>
      <c r="MAI171" s="137"/>
      <c r="MAJ171" s="137"/>
      <c r="MAK171" s="137"/>
      <c r="MAL171" s="137"/>
      <c r="MAM171" s="137"/>
      <c r="MAN171" s="137"/>
      <c r="MAO171" s="137"/>
      <c r="MAP171" s="137"/>
      <c r="MAQ171" s="137"/>
      <c r="MAR171" s="137"/>
      <c r="MAS171" s="137"/>
      <c r="MAT171" s="137"/>
      <c r="MAU171" s="137"/>
      <c r="MAV171" s="137"/>
      <c r="MAW171" s="137"/>
      <c r="MAX171" s="137"/>
      <c r="MAY171" s="137"/>
      <c r="MAZ171" s="137"/>
      <c r="MBA171" s="137"/>
      <c r="MBB171" s="137"/>
      <c r="MBC171" s="137"/>
      <c r="MBD171" s="137"/>
      <c r="MBE171" s="137"/>
      <c r="MBF171" s="137"/>
      <c r="MBG171" s="137"/>
      <c r="MBH171" s="137"/>
      <c r="MBI171" s="137"/>
      <c r="MBJ171" s="137"/>
      <c r="MBK171" s="137"/>
      <c r="MBL171" s="137"/>
      <c r="MBM171" s="137"/>
      <c r="MBN171" s="137"/>
      <c r="MBO171" s="137"/>
      <c r="MBP171" s="137"/>
      <c r="MBQ171" s="137"/>
      <c r="MBR171" s="137"/>
      <c r="MBS171" s="137"/>
      <c r="MBT171" s="137"/>
      <c r="MBU171" s="137"/>
      <c r="MBV171" s="137"/>
      <c r="MBW171" s="137"/>
      <c r="MBX171" s="137"/>
      <c r="MBY171" s="137"/>
      <c r="MBZ171" s="137"/>
      <c r="MCA171" s="137"/>
      <c r="MCB171" s="137"/>
      <c r="MCC171" s="137"/>
      <c r="MCD171" s="137"/>
      <c r="MCE171" s="137"/>
      <c r="MCF171" s="137"/>
      <c r="MCG171" s="137"/>
      <c r="MCH171" s="137"/>
      <c r="MCI171" s="137"/>
      <c r="MCJ171" s="137"/>
      <c r="MCK171" s="137"/>
      <c r="MCL171" s="137"/>
      <c r="MCM171" s="137"/>
      <c r="MCN171" s="137"/>
      <c r="MCO171" s="137"/>
      <c r="MCP171" s="137"/>
      <c r="MCQ171" s="137"/>
      <c r="MCR171" s="137"/>
      <c r="MCS171" s="137"/>
      <c r="MCT171" s="137"/>
      <c r="MCU171" s="137"/>
      <c r="MCV171" s="137"/>
      <c r="MCW171" s="137"/>
      <c r="MCX171" s="137"/>
      <c r="MCY171" s="137"/>
      <c r="MCZ171" s="137"/>
      <c r="MDA171" s="137"/>
      <c r="MDB171" s="137"/>
      <c r="MDC171" s="137"/>
      <c r="MDD171" s="137"/>
      <c r="MDE171" s="137"/>
      <c r="MDF171" s="137"/>
      <c r="MDG171" s="137"/>
      <c r="MDH171" s="137"/>
      <c r="MDI171" s="137"/>
      <c r="MDJ171" s="137"/>
      <c r="MDK171" s="137"/>
      <c r="MDL171" s="137"/>
      <c r="MDM171" s="137"/>
      <c r="MDN171" s="137"/>
      <c r="MDO171" s="137"/>
      <c r="MDP171" s="137"/>
      <c r="MDQ171" s="137"/>
      <c r="MDR171" s="137"/>
      <c r="MDS171" s="137"/>
      <c r="MDT171" s="137"/>
      <c r="MDU171" s="137"/>
      <c r="MDV171" s="137"/>
      <c r="MDW171" s="137"/>
      <c r="MDX171" s="137"/>
      <c r="MDY171" s="137"/>
      <c r="MDZ171" s="137"/>
      <c r="MEA171" s="137"/>
      <c r="MEB171" s="137"/>
      <c r="MEC171" s="137"/>
      <c r="MED171" s="137"/>
      <c r="MEE171" s="137"/>
      <c r="MEF171" s="137"/>
      <c r="MEG171" s="137"/>
      <c r="MEH171" s="137"/>
      <c r="MEI171" s="137"/>
      <c r="MEJ171" s="137"/>
      <c r="MEK171" s="137"/>
      <c r="MEL171" s="137"/>
      <c r="MEM171" s="137"/>
      <c r="MEN171" s="137"/>
      <c r="MEO171" s="137"/>
      <c r="MEP171" s="137"/>
      <c r="MEQ171" s="137"/>
      <c r="MER171" s="137"/>
      <c r="MES171" s="137"/>
      <c r="MET171" s="137"/>
      <c r="MEU171" s="137"/>
      <c r="MEV171" s="137"/>
      <c r="MEW171" s="137"/>
      <c r="MEX171" s="137"/>
      <c r="MEY171" s="137"/>
      <c r="MEZ171" s="137"/>
      <c r="MFA171" s="137"/>
      <c r="MFB171" s="137"/>
      <c r="MFC171" s="137"/>
      <c r="MFD171" s="137"/>
      <c r="MFE171" s="137"/>
      <c r="MFF171" s="137"/>
      <c r="MFG171" s="137"/>
      <c r="MFH171" s="137"/>
      <c r="MFI171" s="137"/>
      <c r="MFJ171" s="137"/>
      <c r="MFK171" s="137"/>
      <c r="MFL171" s="137"/>
      <c r="MFM171" s="137"/>
      <c r="MFN171" s="137"/>
      <c r="MFO171" s="137"/>
      <c r="MFP171" s="137"/>
      <c r="MFQ171" s="137"/>
      <c r="MFR171" s="137"/>
      <c r="MFS171" s="137"/>
      <c r="MFT171" s="137"/>
      <c r="MFU171" s="137"/>
      <c r="MFV171" s="137"/>
      <c r="MFW171" s="137"/>
      <c r="MFX171" s="137"/>
      <c r="MFY171" s="137"/>
      <c r="MFZ171" s="137"/>
      <c r="MGA171" s="137"/>
      <c r="MGB171" s="137"/>
      <c r="MGC171" s="137"/>
      <c r="MGD171" s="137"/>
      <c r="MGE171" s="137"/>
      <c r="MGF171" s="137"/>
      <c r="MGG171" s="137"/>
      <c r="MGH171" s="137"/>
      <c r="MGI171" s="137"/>
      <c r="MGJ171" s="137"/>
      <c r="MGK171" s="137"/>
      <c r="MGL171" s="137"/>
      <c r="MGM171" s="137"/>
      <c r="MGN171" s="137"/>
      <c r="MGO171" s="137"/>
      <c r="MGP171" s="137"/>
      <c r="MGQ171" s="137"/>
      <c r="MGR171" s="137"/>
      <c r="MGS171" s="137"/>
      <c r="MGT171" s="137"/>
      <c r="MGU171" s="137"/>
      <c r="MGV171" s="137"/>
      <c r="MGW171" s="137"/>
      <c r="MGX171" s="137"/>
      <c r="MGY171" s="137"/>
      <c r="MGZ171" s="137"/>
      <c r="MHA171" s="137"/>
      <c r="MHB171" s="137"/>
      <c r="MHC171" s="137"/>
      <c r="MHD171" s="137"/>
      <c r="MHE171" s="137"/>
      <c r="MHF171" s="137"/>
      <c r="MHG171" s="137"/>
      <c r="MHH171" s="137"/>
      <c r="MHI171" s="137"/>
      <c r="MHJ171" s="137"/>
      <c r="MHK171" s="137"/>
      <c r="MHL171" s="137"/>
      <c r="MHM171" s="137"/>
      <c r="MHN171" s="137"/>
      <c r="MHO171" s="137"/>
      <c r="MHP171" s="137"/>
      <c r="MHQ171" s="137"/>
      <c r="MHR171" s="137"/>
      <c r="MHS171" s="137"/>
      <c r="MHT171" s="137"/>
      <c r="MHU171" s="137"/>
      <c r="MHV171" s="137"/>
      <c r="MHW171" s="137"/>
      <c r="MHX171" s="137"/>
      <c r="MHY171" s="137"/>
      <c r="MHZ171" s="137"/>
      <c r="MIA171" s="137"/>
      <c r="MIB171" s="137"/>
      <c r="MIC171" s="137"/>
      <c r="MID171" s="137"/>
      <c r="MIE171" s="137"/>
      <c r="MIF171" s="137"/>
      <c r="MIG171" s="137"/>
      <c r="MIH171" s="137"/>
      <c r="MII171" s="137"/>
      <c r="MIJ171" s="137"/>
      <c r="MIK171" s="137"/>
      <c r="MIL171" s="137"/>
      <c r="MIM171" s="137"/>
      <c r="MIN171" s="137"/>
      <c r="MIO171" s="137"/>
      <c r="MIP171" s="137"/>
      <c r="MIQ171" s="137"/>
      <c r="MIR171" s="137"/>
      <c r="MIS171" s="137"/>
      <c r="MIT171" s="137"/>
      <c r="MIU171" s="137"/>
      <c r="MIV171" s="137"/>
      <c r="MIW171" s="137"/>
      <c r="MIX171" s="137"/>
      <c r="MIY171" s="137"/>
      <c r="MIZ171" s="137"/>
      <c r="MJA171" s="137"/>
      <c r="MJB171" s="137"/>
      <c r="MJC171" s="137"/>
      <c r="MJD171" s="137"/>
      <c r="MJE171" s="137"/>
      <c r="MJF171" s="137"/>
      <c r="MJG171" s="137"/>
      <c r="MJH171" s="137"/>
      <c r="MJI171" s="137"/>
      <c r="MJJ171" s="137"/>
      <c r="MJK171" s="137"/>
      <c r="MJL171" s="137"/>
      <c r="MJM171" s="137"/>
      <c r="MJN171" s="137"/>
      <c r="MJO171" s="137"/>
      <c r="MJP171" s="137"/>
      <c r="MJQ171" s="137"/>
      <c r="MJR171" s="137"/>
      <c r="MJS171" s="137"/>
      <c r="MJT171" s="137"/>
      <c r="MJU171" s="137"/>
      <c r="MJV171" s="137"/>
      <c r="MJW171" s="137"/>
      <c r="MJX171" s="137"/>
      <c r="MJY171" s="137"/>
      <c r="MJZ171" s="137"/>
      <c r="MKA171" s="137"/>
      <c r="MKB171" s="137"/>
      <c r="MKC171" s="137"/>
      <c r="MKD171" s="137"/>
      <c r="MKE171" s="137"/>
      <c r="MKF171" s="137"/>
      <c r="MKG171" s="137"/>
      <c r="MKH171" s="137"/>
      <c r="MKI171" s="137"/>
      <c r="MKJ171" s="137"/>
      <c r="MKK171" s="137"/>
      <c r="MKL171" s="137"/>
      <c r="MKM171" s="137"/>
      <c r="MKN171" s="137"/>
      <c r="MKO171" s="137"/>
      <c r="MKP171" s="137"/>
      <c r="MKQ171" s="137"/>
      <c r="MKR171" s="137"/>
      <c r="MKS171" s="137"/>
      <c r="MKT171" s="137"/>
      <c r="MKU171" s="137"/>
      <c r="MKV171" s="137"/>
      <c r="MKW171" s="137"/>
      <c r="MKX171" s="137"/>
      <c r="MKY171" s="137"/>
      <c r="MKZ171" s="137"/>
      <c r="MLA171" s="137"/>
      <c r="MLB171" s="137"/>
      <c r="MLC171" s="137"/>
      <c r="MLD171" s="137"/>
      <c r="MLE171" s="137"/>
      <c r="MLF171" s="137"/>
      <c r="MLG171" s="137"/>
      <c r="MLH171" s="137"/>
      <c r="MLI171" s="137"/>
      <c r="MLJ171" s="137"/>
      <c r="MLK171" s="137"/>
      <c r="MLL171" s="137"/>
      <c r="MLM171" s="137"/>
      <c r="MLN171" s="137"/>
      <c r="MLO171" s="137"/>
      <c r="MLP171" s="137"/>
      <c r="MLQ171" s="137"/>
      <c r="MLR171" s="137"/>
      <c r="MLS171" s="137"/>
      <c r="MLT171" s="137"/>
      <c r="MLU171" s="137"/>
      <c r="MLV171" s="137"/>
      <c r="MLW171" s="137"/>
      <c r="MLX171" s="137"/>
      <c r="MLY171" s="137"/>
      <c r="MLZ171" s="137"/>
      <c r="MMA171" s="137"/>
      <c r="MMB171" s="137"/>
      <c r="MMC171" s="137"/>
      <c r="MMD171" s="137"/>
      <c r="MME171" s="137"/>
      <c r="MMF171" s="137"/>
      <c r="MMG171" s="137"/>
      <c r="MMH171" s="137"/>
      <c r="MMI171" s="137"/>
      <c r="MMJ171" s="137"/>
      <c r="MMK171" s="137"/>
      <c r="MML171" s="137"/>
      <c r="MMM171" s="137"/>
      <c r="MMN171" s="137"/>
      <c r="MMO171" s="137"/>
      <c r="MMP171" s="137"/>
      <c r="MMQ171" s="137"/>
      <c r="MMR171" s="137"/>
      <c r="MMS171" s="137"/>
      <c r="MMT171" s="137"/>
      <c r="MMU171" s="137"/>
      <c r="MMV171" s="137"/>
      <c r="MMW171" s="137"/>
      <c r="MMX171" s="137"/>
      <c r="MMY171" s="137"/>
      <c r="MMZ171" s="137"/>
      <c r="MNA171" s="137"/>
      <c r="MNB171" s="137"/>
      <c r="MNC171" s="137"/>
      <c r="MND171" s="137"/>
      <c r="MNE171" s="137"/>
      <c r="MNF171" s="137"/>
      <c r="MNG171" s="137"/>
      <c r="MNH171" s="137"/>
      <c r="MNI171" s="137"/>
      <c r="MNJ171" s="137"/>
      <c r="MNK171" s="137"/>
      <c r="MNL171" s="137"/>
      <c r="MNM171" s="137"/>
      <c r="MNN171" s="137"/>
      <c r="MNO171" s="137"/>
      <c r="MNP171" s="137"/>
      <c r="MNQ171" s="137"/>
      <c r="MNR171" s="137"/>
      <c r="MNS171" s="137"/>
      <c r="MNT171" s="137"/>
      <c r="MNU171" s="137"/>
      <c r="MNV171" s="137"/>
      <c r="MNW171" s="137"/>
      <c r="MNX171" s="137"/>
      <c r="MNY171" s="137"/>
      <c r="MNZ171" s="137"/>
      <c r="MOA171" s="137"/>
      <c r="MOB171" s="137"/>
      <c r="MOC171" s="137"/>
      <c r="MOD171" s="137"/>
      <c r="MOE171" s="137"/>
      <c r="MOF171" s="137"/>
      <c r="MOG171" s="137"/>
      <c r="MOH171" s="137"/>
      <c r="MOI171" s="137"/>
      <c r="MOJ171" s="137"/>
      <c r="MOK171" s="137"/>
      <c r="MOL171" s="137"/>
      <c r="MOM171" s="137"/>
      <c r="MON171" s="137"/>
      <c r="MOO171" s="137"/>
      <c r="MOP171" s="137"/>
      <c r="MOQ171" s="137"/>
      <c r="MOR171" s="137"/>
      <c r="MOS171" s="137"/>
      <c r="MOT171" s="137"/>
      <c r="MOU171" s="137"/>
      <c r="MOV171" s="137"/>
      <c r="MOW171" s="137"/>
      <c r="MOX171" s="137"/>
      <c r="MOY171" s="137"/>
      <c r="MOZ171" s="137"/>
      <c r="MPA171" s="137"/>
      <c r="MPB171" s="137"/>
      <c r="MPC171" s="137"/>
      <c r="MPD171" s="137"/>
      <c r="MPE171" s="137"/>
      <c r="MPF171" s="137"/>
      <c r="MPG171" s="137"/>
      <c r="MPH171" s="137"/>
      <c r="MPI171" s="137"/>
      <c r="MPJ171" s="137"/>
      <c r="MPK171" s="137"/>
      <c r="MPL171" s="137"/>
      <c r="MPM171" s="137"/>
      <c r="MPN171" s="137"/>
      <c r="MPO171" s="137"/>
      <c r="MPP171" s="137"/>
      <c r="MPQ171" s="137"/>
      <c r="MPR171" s="137"/>
      <c r="MPS171" s="137"/>
      <c r="MPT171" s="137"/>
      <c r="MPU171" s="137"/>
      <c r="MPV171" s="137"/>
      <c r="MPW171" s="137"/>
      <c r="MPX171" s="137"/>
      <c r="MPY171" s="137"/>
      <c r="MPZ171" s="137"/>
      <c r="MQA171" s="137"/>
      <c r="MQB171" s="137"/>
      <c r="MQC171" s="137"/>
      <c r="MQD171" s="137"/>
      <c r="MQE171" s="137"/>
      <c r="MQF171" s="137"/>
      <c r="MQG171" s="137"/>
      <c r="MQH171" s="137"/>
      <c r="MQI171" s="137"/>
      <c r="MQJ171" s="137"/>
      <c r="MQK171" s="137"/>
      <c r="MQL171" s="137"/>
      <c r="MQM171" s="137"/>
      <c r="MQN171" s="137"/>
      <c r="MQO171" s="137"/>
      <c r="MQP171" s="137"/>
      <c r="MQQ171" s="137"/>
      <c r="MQR171" s="137"/>
      <c r="MQS171" s="137"/>
      <c r="MQT171" s="137"/>
      <c r="MQU171" s="137"/>
      <c r="MQV171" s="137"/>
      <c r="MQW171" s="137"/>
      <c r="MQX171" s="137"/>
      <c r="MQY171" s="137"/>
      <c r="MQZ171" s="137"/>
      <c r="MRA171" s="137"/>
      <c r="MRB171" s="137"/>
      <c r="MRC171" s="137"/>
      <c r="MRD171" s="137"/>
      <c r="MRE171" s="137"/>
      <c r="MRF171" s="137"/>
      <c r="MRG171" s="137"/>
      <c r="MRH171" s="137"/>
      <c r="MRI171" s="137"/>
      <c r="MRJ171" s="137"/>
      <c r="MRK171" s="137"/>
      <c r="MRL171" s="137"/>
      <c r="MRM171" s="137"/>
      <c r="MRN171" s="137"/>
      <c r="MRO171" s="137"/>
      <c r="MRP171" s="137"/>
      <c r="MRQ171" s="137"/>
      <c r="MRR171" s="137"/>
      <c r="MRS171" s="137"/>
      <c r="MRT171" s="137"/>
      <c r="MRU171" s="137"/>
      <c r="MRV171" s="137"/>
      <c r="MRW171" s="137"/>
      <c r="MRX171" s="137"/>
      <c r="MRY171" s="137"/>
      <c r="MRZ171" s="137"/>
      <c r="MSA171" s="137"/>
      <c r="MSB171" s="137"/>
      <c r="MSC171" s="137"/>
      <c r="MSD171" s="137"/>
      <c r="MSE171" s="137"/>
      <c r="MSF171" s="137"/>
      <c r="MSG171" s="137"/>
      <c r="MSH171" s="137"/>
      <c r="MSI171" s="137"/>
      <c r="MSJ171" s="137"/>
      <c r="MSK171" s="137"/>
      <c r="MSL171" s="137"/>
      <c r="MSM171" s="137"/>
      <c r="MSN171" s="137"/>
      <c r="MSO171" s="137"/>
      <c r="MSP171" s="137"/>
      <c r="MSQ171" s="137"/>
      <c r="MSR171" s="137"/>
      <c r="MSS171" s="137"/>
      <c r="MST171" s="137"/>
      <c r="MSU171" s="137"/>
      <c r="MSV171" s="137"/>
      <c r="MSW171" s="137"/>
      <c r="MSX171" s="137"/>
      <c r="MSY171" s="137"/>
      <c r="MSZ171" s="137"/>
      <c r="MTA171" s="137"/>
      <c r="MTB171" s="137"/>
      <c r="MTC171" s="137"/>
      <c r="MTD171" s="137"/>
      <c r="MTE171" s="137"/>
      <c r="MTF171" s="137"/>
      <c r="MTG171" s="137"/>
      <c r="MTH171" s="137"/>
      <c r="MTI171" s="137"/>
      <c r="MTJ171" s="137"/>
      <c r="MTK171" s="137"/>
      <c r="MTL171" s="137"/>
      <c r="MTM171" s="137"/>
      <c r="MTN171" s="137"/>
      <c r="MTO171" s="137"/>
      <c r="MTP171" s="137"/>
      <c r="MTQ171" s="137"/>
      <c r="MTR171" s="137"/>
      <c r="MTS171" s="137"/>
      <c r="MTT171" s="137"/>
      <c r="MTU171" s="137"/>
      <c r="MTV171" s="137"/>
      <c r="MTW171" s="137"/>
      <c r="MTX171" s="137"/>
      <c r="MTY171" s="137"/>
      <c r="MTZ171" s="137"/>
      <c r="MUA171" s="137"/>
      <c r="MUB171" s="137"/>
      <c r="MUC171" s="137"/>
      <c r="MUD171" s="137"/>
      <c r="MUE171" s="137"/>
      <c r="MUF171" s="137"/>
      <c r="MUG171" s="137"/>
      <c r="MUH171" s="137"/>
      <c r="MUI171" s="137"/>
      <c r="MUJ171" s="137"/>
      <c r="MUK171" s="137"/>
      <c r="MUL171" s="137"/>
      <c r="MUM171" s="137"/>
      <c r="MUN171" s="137"/>
      <c r="MUO171" s="137"/>
      <c r="MUP171" s="137"/>
      <c r="MUQ171" s="137"/>
      <c r="MUR171" s="137"/>
      <c r="MUS171" s="137"/>
      <c r="MUT171" s="137"/>
      <c r="MUU171" s="137"/>
      <c r="MUV171" s="137"/>
      <c r="MUW171" s="137"/>
      <c r="MUX171" s="137"/>
      <c r="MUY171" s="137"/>
      <c r="MUZ171" s="137"/>
      <c r="MVA171" s="137"/>
      <c r="MVB171" s="137"/>
      <c r="MVC171" s="137"/>
      <c r="MVD171" s="137"/>
      <c r="MVE171" s="137"/>
      <c r="MVF171" s="137"/>
      <c r="MVG171" s="137"/>
      <c r="MVH171" s="137"/>
      <c r="MVI171" s="137"/>
      <c r="MVJ171" s="137"/>
      <c r="MVK171" s="137"/>
      <c r="MVL171" s="137"/>
      <c r="MVM171" s="137"/>
      <c r="MVN171" s="137"/>
      <c r="MVO171" s="137"/>
      <c r="MVP171" s="137"/>
      <c r="MVQ171" s="137"/>
      <c r="MVR171" s="137"/>
      <c r="MVS171" s="137"/>
      <c r="MVT171" s="137"/>
      <c r="MVU171" s="137"/>
      <c r="MVV171" s="137"/>
      <c r="MVW171" s="137"/>
      <c r="MVX171" s="137"/>
      <c r="MVY171" s="137"/>
      <c r="MVZ171" s="137"/>
      <c r="MWA171" s="137"/>
      <c r="MWB171" s="137"/>
      <c r="MWC171" s="137"/>
      <c r="MWD171" s="137"/>
      <c r="MWE171" s="137"/>
      <c r="MWF171" s="137"/>
      <c r="MWG171" s="137"/>
      <c r="MWH171" s="137"/>
      <c r="MWI171" s="137"/>
      <c r="MWJ171" s="137"/>
      <c r="MWK171" s="137"/>
      <c r="MWL171" s="137"/>
      <c r="MWM171" s="137"/>
      <c r="MWN171" s="137"/>
      <c r="MWO171" s="137"/>
      <c r="MWP171" s="137"/>
      <c r="MWQ171" s="137"/>
      <c r="MWR171" s="137"/>
      <c r="MWS171" s="137"/>
      <c r="MWT171" s="137"/>
      <c r="MWU171" s="137"/>
      <c r="MWV171" s="137"/>
      <c r="MWW171" s="137"/>
      <c r="MWX171" s="137"/>
      <c r="MWY171" s="137"/>
      <c r="MWZ171" s="137"/>
      <c r="MXA171" s="137"/>
      <c r="MXB171" s="137"/>
      <c r="MXC171" s="137"/>
      <c r="MXD171" s="137"/>
      <c r="MXE171" s="137"/>
      <c r="MXF171" s="137"/>
      <c r="MXG171" s="137"/>
      <c r="MXH171" s="137"/>
      <c r="MXI171" s="137"/>
      <c r="MXJ171" s="137"/>
      <c r="MXK171" s="137"/>
      <c r="MXL171" s="137"/>
      <c r="MXM171" s="137"/>
      <c r="MXN171" s="137"/>
      <c r="MXO171" s="137"/>
      <c r="MXP171" s="137"/>
      <c r="MXQ171" s="137"/>
      <c r="MXR171" s="137"/>
      <c r="MXS171" s="137"/>
      <c r="MXT171" s="137"/>
      <c r="MXU171" s="137"/>
      <c r="MXV171" s="137"/>
      <c r="MXW171" s="137"/>
      <c r="MXX171" s="137"/>
      <c r="MXY171" s="137"/>
      <c r="MXZ171" s="137"/>
      <c r="MYA171" s="137"/>
      <c r="MYB171" s="137"/>
      <c r="MYC171" s="137"/>
      <c r="MYD171" s="137"/>
      <c r="MYE171" s="137"/>
      <c r="MYF171" s="137"/>
      <c r="MYG171" s="137"/>
      <c r="MYH171" s="137"/>
      <c r="MYI171" s="137"/>
      <c r="MYJ171" s="137"/>
      <c r="MYK171" s="137"/>
      <c r="MYL171" s="137"/>
      <c r="MYM171" s="137"/>
      <c r="MYN171" s="137"/>
      <c r="MYO171" s="137"/>
      <c r="MYP171" s="137"/>
      <c r="MYQ171" s="137"/>
      <c r="MYR171" s="137"/>
      <c r="MYS171" s="137"/>
      <c r="MYT171" s="137"/>
      <c r="MYU171" s="137"/>
      <c r="MYV171" s="137"/>
      <c r="MYW171" s="137"/>
      <c r="MYX171" s="137"/>
      <c r="MYY171" s="137"/>
      <c r="MYZ171" s="137"/>
      <c r="MZA171" s="137"/>
      <c r="MZB171" s="137"/>
      <c r="MZC171" s="137"/>
      <c r="MZD171" s="137"/>
      <c r="MZE171" s="137"/>
      <c r="MZF171" s="137"/>
      <c r="MZG171" s="137"/>
      <c r="MZH171" s="137"/>
      <c r="MZI171" s="137"/>
      <c r="MZJ171" s="137"/>
      <c r="MZK171" s="137"/>
      <c r="MZL171" s="137"/>
      <c r="MZM171" s="137"/>
      <c r="MZN171" s="137"/>
      <c r="MZO171" s="137"/>
      <c r="MZP171" s="137"/>
      <c r="MZQ171" s="137"/>
      <c r="MZR171" s="137"/>
      <c r="MZS171" s="137"/>
      <c r="MZT171" s="137"/>
      <c r="MZU171" s="137"/>
      <c r="MZV171" s="137"/>
      <c r="MZW171" s="137"/>
      <c r="MZX171" s="137"/>
      <c r="MZY171" s="137"/>
      <c r="MZZ171" s="137"/>
      <c r="NAA171" s="137"/>
      <c r="NAB171" s="137"/>
      <c r="NAC171" s="137"/>
      <c r="NAD171" s="137"/>
      <c r="NAE171" s="137"/>
      <c r="NAF171" s="137"/>
      <c r="NAG171" s="137"/>
      <c r="NAH171" s="137"/>
      <c r="NAI171" s="137"/>
      <c r="NAJ171" s="137"/>
      <c r="NAK171" s="137"/>
      <c r="NAL171" s="137"/>
      <c r="NAM171" s="137"/>
      <c r="NAN171" s="137"/>
      <c r="NAO171" s="137"/>
      <c r="NAP171" s="137"/>
      <c r="NAQ171" s="137"/>
      <c r="NAR171" s="137"/>
      <c r="NAS171" s="137"/>
      <c r="NAT171" s="137"/>
      <c r="NAU171" s="137"/>
      <c r="NAV171" s="137"/>
      <c r="NAW171" s="137"/>
      <c r="NAX171" s="137"/>
      <c r="NAY171" s="137"/>
      <c r="NAZ171" s="137"/>
      <c r="NBA171" s="137"/>
      <c r="NBB171" s="137"/>
      <c r="NBC171" s="137"/>
      <c r="NBD171" s="137"/>
      <c r="NBE171" s="137"/>
      <c r="NBF171" s="137"/>
      <c r="NBG171" s="137"/>
      <c r="NBH171" s="137"/>
      <c r="NBI171" s="137"/>
      <c r="NBJ171" s="137"/>
      <c r="NBK171" s="137"/>
      <c r="NBL171" s="137"/>
      <c r="NBM171" s="137"/>
      <c r="NBN171" s="137"/>
      <c r="NBO171" s="137"/>
      <c r="NBP171" s="137"/>
      <c r="NBQ171" s="137"/>
      <c r="NBR171" s="137"/>
      <c r="NBS171" s="137"/>
      <c r="NBT171" s="137"/>
      <c r="NBU171" s="137"/>
      <c r="NBV171" s="137"/>
      <c r="NBW171" s="137"/>
      <c r="NBX171" s="137"/>
      <c r="NBY171" s="137"/>
      <c r="NBZ171" s="137"/>
      <c r="NCA171" s="137"/>
      <c r="NCB171" s="137"/>
      <c r="NCC171" s="137"/>
      <c r="NCD171" s="137"/>
      <c r="NCE171" s="137"/>
      <c r="NCF171" s="137"/>
      <c r="NCG171" s="137"/>
      <c r="NCH171" s="137"/>
      <c r="NCI171" s="137"/>
      <c r="NCJ171" s="137"/>
      <c r="NCK171" s="137"/>
      <c r="NCL171" s="137"/>
      <c r="NCM171" s="137"/>
      <c r="NCN171" s="137"/>
      <c r="NCO171" s="137"/>
      <c r="NCP171" s="137"/>
      <c r="NCQ171" s="137"/>
      <c r="NCR171" s="137"/>
      <c r="NCS171" s="137"/>
      <c r="NCT171" s="137"/>
      <c r="NCU171" s="137"/>
      <c r="NCV171" s="137"/>
      <c r="NCW171" s="137"/>
      <c r="NCX171" s="137"/>
      <c r="NCY171" s="137"/>
      <c r="NCZ171" s="137"/>
      <c r="NDA171" s="137"/>
      <c r="NDB171" s="137"/>
      <c r="NDC171" s="137"/>
      <c r="NDD171" s="137"/>
      <c r="NDE171" s="137"/>
      <c r="NDF171" s="137"/>
      <c r="NDG171" s="137"/>
      <c r="NDH171" s="137"/>
      <c r="NDI171" s="137"/>
      <c r="NDJ171" s="137"/>
      <c r="NDK171" s="137"/>
      <c r="NDL171" s="137"/>
      <c r="NDM171" s="137"/>
      <c r="NDN171" s="137"/>
      <c r="NDO171" s="137"/>
      <c r="NDP171" s="137"/>
      <c r="NDQ171" s="137"/>
      <c r="NDR171" s="137"/>
      <c r="NDS171" s="137"/>
      <c r="NDT171" s="137"/>
      <c r="NDU171" s="137"/>
      <c r="NDV171" s="137"/>
      <c r="NDW171" s="137"/>
      <c r="NDX171" s="137"/>
      <c r="NDY171" s="137"/>
      <c r="NDZ171" s="137"/>
      <c r="NEA171" s="137"/>
      <c r="NEB171" s="137"/>
      <c r="NEC171" s="137"/>
      <c r="NED171" s="137"/>
      <c r="NEE171" s="137"/>
      <c r="NEF171" s="137"/>
      <c r="NEG171" s="137"/>
      <c r="NEH171" s="137"/>
      <c r="NEI171" s="137"/>
      <c r="NEJ171" s="137"/>
      <c r="NEK171" s="137"/>
      <c r="NEL171" s="137"/>
      <c r="NEM171" s="137"/>
      <c r="NEN171" s="137"/>
      <c r="NEO171" s="137"/>
      <c r="NEP171" s="137"/>
      <c r="NEQ171" s="137"/>
      <c r="NER171" s="137"/>
      <c r="NES171" s="137"/>
      <c r="NET171" s="137"/>
      <c r="NEU171" s="137"/>
      <c r="NEV171" s="137"/>
      <c r="NEW171" s="137"/>
      <c r="NEX171" s="137"/>
      <c r="NEY171" s="137"/>
      <c r="NEZ171" s="137"/>
      <c r="NFA171" s="137"/>
      <c r="NFB171" s="137"/>
      <c r="NFC171" s="137"/>
      <c r="NFD171" s="137"/>
      <c r="NFE171" s="137"/>
      <c r="NFF171" s="137"/>
      <c r="NFG171" s="137"/>
      <c r="NFH171" s="137"/>
      <c r="NFI171" s="137"/>
      <c r="NFJ171" s="137"/>
      <c r="NFK171" s="137"/>
      <c r="NFL171" s="137"/>
      <c r="NFM171" s="137"/>
      <c r="NFN171" s="137"/>
      <c r="NFO171" s="137"/>
      <c r="NFP171" s="137"/>
      <c r="NFQ171" s="137"/>
      <c r="NFR171" s="137"/>
      <c r="NFS171" s="137"/>
      <c r="NFT171" s="137"/>
      <c r="NFU171" s="137"/>
      <c r="NFV171" s="137"/>
      <c r="NFW171" s="137"/>
      <c r="NFX171" s="137"/>
      <c r="NFY171" s="137"/>
      <c r="NFZ171" s="137"/>
      <c r="NGA171" s="137"/>
      <c r="NGB171" s="137"/>
      <c r="NGC171" s="137"/>
      <c r="NGD171" s="137"/>
      <c r="NGE171" s="137"/>
      <c r="NGF171" s="137"/>
      <c r="NGG171" s="137"/>
      <c r="NGH171" s="137"/>
      <c r="NGI171" s="137"/>
      <c r="NGJ171" s="137"/>
      <c r="NGK171" s="137"/>
      <c r="NGL171" s="137"/>
      <c r="NGM171" s="137"/>
      <c r="NGN171" s="137"/>
      <c r="NGO171" s="137"/>
      <c r="NGP171" s="137"/>
      <c r="NGQ171" s="137"/>
      <c r="NGR171" s="137"/>
      <c r="NGS171" s="137"/>
      <c r="NGT171" s="137"/>
      <c r="NGU171" s="137"/>
      <c r="NGV171" s="137"/>
      <c r="NGW171" s="137"/>
      <c r="NGX171" s="137"/>
      <c r="NGY171" s="137"/>
      <c r="NGZ171" s="137"/>
      <c r="NHA171" s="137"/>
      <c r="NHB171" s="137"/>
      <c r="NHC171" s="137"/>
      <c r="NHD171" s="137"/>
      <c r="NHE171" s="137"/>
      <c r="NHF171" s="137"/>
      <c r="NHG171" s="137"/>
      <c r="NHH171" s="137"/>
      <c r="NHI171" s="137"/>
      <c r="NHJ171" s="137"/>
      <c r="NHK171" s="137"/>
      <c r="NHL171" s="137"/>
      <c r="NHM171" s="137"/>
      <c r="NHN171" s="137"/>
      <c r="NHO171" s="137"/>
      <c r="NHP171" s="137"/>
      <c r="NHQ171" s="137"/>
      <c r="NHR171" s="137"/>
      <c r="NHS171" s="137"/>
      <c r="NHT171" s="137"/>
      <c r="NHU171" s="137"/>
      <c r="NHV171" s="137"/>
      <c r="NHW171" s="137"/>
      <c r="NHX171" s="137"/>
      <c r="NHY171" s="137"/>
      <c r="NHZ171" s="137"/>
      <c r="NIA171" s="137"/>
      <c r="NIB171" s="137"/>
      <c r="NIC171" s="137"/>
      <c r="NID171" s="137"/>
      <c r="NIE171" s="137"/>
      <c r="NIF171" s="137"/>
      <c r="NIG171" s="137"/>
      <c r="NIH171" s="137"/>
      <c r="NII171" s="137"/>
      <c r="NIJ171" s="137"/>
      <c r="NIK171" s="137"/>
      <c r="NIL171" s="137"/>
      <c r="NIM171" s="137"/>
      <c r="NIN171" s="137"/>
      <c r="NIO171" s="137"/>
      <c r="NIP171" s="137"/>
      <c r="NIQ171" s="137"/>
      <c r="NIR171" s="137"/>
      <c r="NIS171" s="137"/>
      <c r="NIT171" s="137"/>
      <c r="NIU171" s="137"/>
      <c r="NIV171" s="137"/>
      <c r="NIW171" s="137"/>
      <c r="NIX171" s="137"/>
      <c r="NIY171" s="137"/>
      <c r="NIZ171" s="137"/>
      <c r="NJA171" s="137"/>
      <c r="NJB171" s="137"/>
      <c r="NJC171" s="137"/>
      <c r="NJD171" s="137"/>
      <c r="NJE171" s="137"/>
      <c r="NJF171" s="137"/>
      <c r="NJG171" s="137"/>
      <c r="NJH171" s="137"/>
      <c r="NJI171" s="137"/>
      <c r="NJJ171" s="137"/>
      <c r="NJK171" s="137"/>
      <c r="NJL171" s="137"/>
      <c r="NJM171" s="137"/>
      <c r="NJN171" s="137"/>
      <c r="NJO171" s="137"/>
      <c r="NJP171" s="137"/>
      <c r="NJQ171" s="137"/>
      <c r="NJR171" s="137"/>
      <c r="NJS171" s="137"/>
      <c r="NJT171" s="137"/>
      <c r="NJU171" s="137"/>
      <c r="NJV171" s="137"/>
      <c r="NJW171" s="137"/>
      <c r="NJX171" s="137"/>
      <c r="NJY171" s="137"/>
      <c r="NJZ171" s="137"/>
      <c r="NKA171" s="137"/>
      <c r="NKB171" s="137"/>
      <c r="NKC171" s="137"/>
      <c r="NKD171" s="137"/>
      <c r="NKE171" s="137"/>
      <c r="NKF171" s="137"/>
      <c r="NKG171" s="137"/>
      <c r="NKH171" s="137"/>
      <c r="NKI171" s="137"/>
      <c r="NKJ171" s="137"/>
      <c r="NKK171" s="137"/>
      <c r="NKL171" s="137"/>
      <c r="NKM171" s="137"/>
      <c r="NKN171" s="137"/>
      <c r="NKO171" s="137"/>
      <c r="NKP171" s="137"/>
      <c r="NKQ171" s="137"/>
      <c r="NKR171" s="137"/>
      <c r="NKS171" s="137"/>
      <c r="NKT171" s="137"/>
      <c r="NKU171" s="137"/>
      <c r="NKV171" s="137"/>
      <c r="NKW171" s="137"/>
      <c r="NKX171" s="137"/>
      <c r="NKY171" s="137"/>
      <c r="NKZ171" s="137"/>
      <c r="NLA171" s="137"/>
      <c r="NLB171" s="137"/>
      <c r="NLC171" s="137"/>
      <c r="NLD171" s="137"/>
      <c r="NLE171" s="137"/>
      <c r="NLF171" s="137"/>
      <c r="NLG171" s="137"/>
      <c r="NLH171" s="137"/>
      <c r="NLI171" s="137"/>
      <c r="NLJ171" s="137"/>
      <c r="NLK171" s="137"/>
      <c r="NLL171" s="137"/>
      <c r="NLM171" s="137"/>
      <c r="NLN171" s="137"/>
      <c r="NLO171" s="137"/>
      <c r="NLP171" s="137"/>
      <c r="NLQ171" s="137"/>
      <c r="NLR171" s="137"/>
      <c r="NLS171" s="137"/>
      <c r="NLT171" s="137"/>
      <c r="NLU171" s="137"/>
      <c r="NLV171" s="137"/>
      <c r="NLW171" s="137"/>
      <c r="NLX171" s="137"/>
      <c r="NLY171" s="137"/>
      <c r="NLZ171" s="137"/>
      <c r="NMA171" s="137"/>
      <c r="NMB171" s="137"/>
      <c r="NMC171" s="137"/>
      <c r="NMD171" s="137"/>
      <c r="NME171" s="137"/>
      <c r="NMF171" s="137"/>
      <c r="NMG171" s="137"/>
      <c r="NMH171" s="137"/>
      <c r="NMI171" s="137"/>
      <c r="NMJ171" s="137"/>
      <c r="NMK171" s="137"/>
      <c r="NML171" s="137"/>
      <c r="NMM171" s="137"/>
      <c r="NMN171" s="137"/>
      <c r="NMO171" s="137"/>
      <c r="NMP171" s="137"/>
      <c r="NMQ171" s="137"/>
      <c r="NMR171" s="137"/>
      <c r="NMS171" s="137"/>
      <c r="NMT171" s="137"/>
      <c r="NMU171" s="137"/>
      <c r="NMV171" s="137"/>
      <c r="NMW171" s="137"/>
      <c r="NMX171" s="137"/>
      <c r="NMY171" s="137"/>
      <c r="NMZ171" s="137"/>
      <c r="NNA171" s="137"/>
      <c r="NNB171" s="137"/>
      <c r="NNC171" s="137"/>
      <c r="NND171" s="137"/>
      <c r="NNE171" s="137"/>
      <c r="NNF171" s="137"/>
      <c r="NNG171" s="137"/>
      <c r="NNH171" s="137"/>
      <c r="NNI171" s="137"/>
      <c r="NNJ171" s="137"/>
      <c r="NNK171" s="137"/>
      <c r="NNL171" s="137"/>
      <c r="NNM171" s="137"/>
      <c r="NNN171" s="137"/>
      <c r="NNO171" s="137"/>
      <c r="NNP171" s="137"/>
      <c r="NNQ171" s="137"/>
      <c r="NNR171" s="137"/>
      <c r="NNS171" s="137"/>
      <c r="NNT171" s="137"/>
      <c r="NNU171" s="137"/>
      <c r="NNV171" s="137"/>
      <c r="NNW171" s="137"/>
      <c r="NNX171" s="137"/>
      <c r="NNY171" s="137"/>
      <c r="NNZ171" s="137"/>
      <c r="NOA171" s="137"/>
      <c r="NOB171" s="137"/>
      <c r="NOC171" s="137"/>
      <c r="NOD171" s="137"/>
      <c r="NOE171" s="137"/>
      <c r="NOF171" s="137"/>
      <c r="NOG171" s="137"/>
      <c r="NOH171" s="137"/>
      <c r="NOI171" s="137"/>
      <c r="NOJ171" s="137"/>
      <c r="NOK171" s="137"/>
      <c r="NOL171" s="137"/>
      <c r="NOM171" s="137"/>
      <c r="NON171" s="137"/>
      <c r="NOO171" s="137"/>
      <c r="NOP171" s="137"/>
      <c r="NOQ171" s="137"/>
      <c r="NOR171" s="137"/>
      <c r="NOS171" s="137"/>
      <c r="NOT171" s="137"/>
      <c r="NOU171" s="137"/>
      <c r="NOV171" s="137"/>
      <c r="NOW171" s="137"/>
      <c r="NOX171" s="137"/>
      <c r="NOY171" s="137"/>
      <c r="NOZ171" s="137"/>
      <c r="NPA171" s="137"/>
      <c r="NPB171" s="137"/>
      <c r="NPC171" s="137"/>
      <c r="NPD171" s="137"/>
      <c r="NPE171" s="137"/>
      <c r="NPF171" s="137"/>
      <c r="NPG171" s="137"/>
      <c r="NPH171" s="137"/>
      <c r="NPI171" s="137"/>
      <c r="NPJ171" s="137"/>
      <c r="NPK171" s="137"/>
      <c r="NPL171" s="137"/>
      <c r="NPM171" s="137"/>
      <c r="NPN171" s="137"/>
      <c r="NPO171" s="137"/>
      <c r="NPP171" s="137"/>
      <c r="NPQ171" s="137"/>
      <c r="NPR171" s="137"/>
      <c r="NPS171" s="137"/>
      <c r="NPT171" s="137"/>
      <c r="NPU171" s="137"/>
      <c r="NPV171" s="137"/>
      <c r="NPW171" s="137"/>
      <c r="NPX171" s="137"/>
      <c r="NPY171" s="137"/>
      <c r="NPZ171" s="137"/>
      <c r="NQA171" s="137"/>
      <c r="NQB171" s="137"/>
      <c r="NQC171" s="137"/>
      <c r="NQD171" s="137"/>
      <c r="NQE171" s="137"/>
      <c r="NQF171" s="137"/>
      <c r="NQG171" s="137"/>
      <c r="NQH171" s="137"/>
      <c r="NQI171" s="137"/>
      <c r="NQJ171" s="137"/>
      <c r="NQK171" s="137"/>
      <c r="NQL171" s="137"/>
      <c r="NQM171" s="137"/>
      <c r="NQN171" s="137"/>
      <c r="NQO171" s="137"/>
      <c r="NQP171" s="137"/>
      <c r="NQQ171" s="137"/>
      <c r="NQR171" s="137"/>
      <c r="NQS171" s="137"/>
      <c r="NQT171" s="137"/>
      <c r="NQU171" s="137"/>
      <c r="NQV171" s="137"/>
      <c r="NQW171" s="137"/>
      <c r="NQX171" s="137"/>
      <c r="NQY171" s="137"/>
      <c r="NQZ171" s="137"/>
      <c r="NRA171" s="137"/>
      <c r="NRB171" s="137"/>
      <c r="NRC171" s="137"/>
      <c r="NRD171" s="137"/>
      <c r="NRE171" s="137"/>
      <c r="NRF171" s="137"/>
      <c r="NRG171" s="137"/>
      <c r="NRH171" s="137"/>
      <c r="NRI171" s="137"/>
      <c r="NRJ171" s="137"/>
      <c r="NRK171" s="137"/>
      <c r="NRL171" s="137"/>
      <c r="NRM171" s="137"/>
      <c r="NRN171" s="137"/>
      <c r="NRO171" s="137"/>
      <c r="NRP171" s="137"/>
      <c r="NRQ171" s="137"/>
      <c r="NRR171" s="137"/>
      <c r="NRS171" s="137"/>
      <c r="NRT171" s="137"/>
      <c r="NRU171" s="137"/>
      <c r="NRV171" s="137"/>
      <c r="NRW171" s="137"/>
      <c r="NRX171" s="137"/>
      <c r="NRY171" s="137"/>
      <c r="NRZ171" s="137"/>
      <c r="NSA171" s="137"/>
      <c r="NSB171" s="137"/>
      <c r="NSC171" s="137"/>
      <c r="NSD171" s="137"/>
      <c r="NSE171" s="137"/>
      <c r="NSF171" s="137"/>
      <c r="NSG171" s="137"/>
      <c r="NSH171" s="137"/>
      <c r="NSI171" s="137"/>
      <c r="NSJ171" s="137"/>
      <c r="NSK171" s="137"/>
      <c r="NSL171" s="137"/>
      <c r="NSM171" s="137"/>
      <c r="NSN171" s="137"/>
      <c r="NSO171" s="137"/>
      <c r="NSP171" s="137"/>
      <c r="NSQ171" s="137"/>
      <c r="NSR171" s="137"/>
      <c r="NSS171" s="137"/>
      <c r="NST171" s="137"/>
      <c r="NSU171" s="137"/>
      <c r="NSV171" s="137"/>
      <c r="NSW171" s="137"/>
      <c r="NSX171" s="137"/>
      <c r="NSY171" s="137"/>
      <c r="NSZ171" s="137"/>
      <c r="NTA171" s="137"/>
      <c r="NTB171" s="137"/>
      <c r="NTC171" s="137"/>
      <c r="NTD171" s="137"/>
      <c r="NTE171" s="137"/>
      <c r="NTF171" s="137"/>
      <c r="NTG171" s="137"/>
      <c r="NTH171" s="137"/>
      <c r="NTI171" s="137"/>
      <c r="NTJ171" s="137"/>
      <c r="NTK171" s="137"/>
      <c r="NTL171" s="137"/>
      <c r="NTM171" s="137"/>
      <c r="NTN171" s="137"/>
      <c r="NTO171" s="137"/>
      <c r="NTP171" s="137"/>
      <c r="NTQ171" s="137"/>
      <c r="NTR171" s="137"/>
      <c r="NTS171" s="137"/>
      <c r="NTT171" s="137"/>
      <c r="NTU171" s="137"/>
      <c r="NTV171" s="137"/>
      <c r="NTW171" s="137"/>
      <c r="NTX171" s="137"/>
      <c r="NTY171" s="137"/>
      <c r="NTZ171" s="137"/>
      <c r="NUA171" s="137"/>
      <c r="NUB171" s="137"/>
      <c r="NUC171" s="137"/>
      <c r="NUD171" s="137"/>
      <c r="NUE171" s="137"/>
      <c r="NUF171" s="137"/>
      <c r="NUG171" s="137"/>
      <c r="NUH171" s="137"/>
      <c r="NUI171" s="137"/>
      <c r="NUJ171" s="137"/>
      <c r="NUK171" s="137"/>
      <c r="NUL171" s="137"/>
      <c r="NUM171" s="137"/>
      <c r="NUN171" s="137"/>
      <c r="NUO171" s="137"/>
      <c r="NUP171" s="137"/>
      <c r="NUQ171" s="137"/>
      <c r="NUR171" s="137"/>
      <c r="NUS171" s="137"/>
      <c r="NUT171" s="137"/>
      <c r="NUU171" s="137"/>
      <c r="NUV171" s="137"/>
      <c r="NUW171" s="137"/>
      <c r="NUX171" s="137"/>
      <c r="NUY171" s="137"/>
      <c r="NUZ171" s="137"/>
      <c r="NVA171" s="137"/>
      <c r="NVB171" s="137"/>
      <c r="NVC171" s="137"/>
      <c r="NVD171" s="137"/>
      <c r="NVE171" s="137"/>
      <c r="NVF171" s="137"/>
      <c r="NVG171" s="137"/>
      <c r="NVH171" s="137"/>
      <c r="NVI171" s="137"/>
      <c r="NVJ171" s="137"/>
      <c r="NVK171" s="137"/>
      <c r="NVL171" s="137"/>
      <c r="NVM171" s="137"/>
      <c r="NVN171" s="137"/>
      <c r="NVO171" s="137"/>
      <c r="NVP171" s="137"/>
      <c r="NVQ171" s="137"/>
      <c r="NVR171" s="137"/>
      <c r="NVS171" s="137"/>
      <c r="NVT171" s="137"/>
      <c r="NVU171" s="137"/>
      <c r="NVV171" s="137"/>
      <c r="NVW171" s="137"/>
      <c r="NVX171" s="137"/>
      <c r="NVY171" s="137"/>
      <c r="NVZ171" s="137"/>
      <c r="NWA171" s="137"/>
      <c r="NWB171" s="137"/>
      <c r="NWC171" s="137"/>
      <c r="NWD171" s="137"/>
      <c r="NWE171" s="137"/>
      <c r="NWF171" s="137"/>
      <c r="NWG171" s="137"/>
      <c r="NWH171" s="137"/>
      <c r="NWI171" s="137"/>
      <c r="NWJ171" s="137"/>
      <c r="NWK171" s="137"/>
      <c r="NWL171" s="137"/>
      <c r="NWM171" s="137"/>
      <c r="NWN171" s="137"/>
      <c r="NWO171" s="137"/>
      <c r="NWP171" s="137"/>
      <c r="NWQ171" s="137"/>
      <c r="NWR171" s="137"/>
      <c r="NWS171" s="137"/>
      <c r="NWT171" s="137"/>
      <c r="NWU171" s="137"/>
      <c r="NWV171" s="137"/>
      <c r="NWW171" s="137"/>
      <c r="NWX171" s="137"/>
      <c r="NWY171" s="137"/>
      <c r="NWZ171" s="137"/>
      <c r="NXA171" s="137"/>
      <c r="NXB171" s="137"/>
      <c r="NXC171" s="137"/>
      <c r="NXD171" s="137"/>
      <c r="NXE171" s="137"/>
      <c r="NXF171" s="137"/>
      <c r="NXG171" s="137"/>
      <c r="NXH171" s="137"/>
      <c r="NXI171" s="137"/>
      <c r="NXJ171" s="137"/>
      <c r="NXK171" s="137"/>
      <c r="NXL171" s="137"/>
      <c r="NXM171" s="137"/>
      <c r="NXN171" s="137"/>
      <c r="NXO171" s="137"/>
      <c r="NXP171" s="137"/>
      <c r="NXQ171" s="137"/>
      <c r="NXR171" s="137"/>
      <c r="NXS171" s="137"/>
      <c r="NXT171" s="137"/>
      <c r="NXU171" s="137"/>
      <c r="NXV171" s="137"/>
      <c r="NXW171" s="137"/>
      <c r="NXX171" s="137"/>
      <c r="NXY171" s="137"/>
      <c r="NXZ171" s="137"/>
      <c r="NYA171" s="137"/>
      <c r="NYB171" s="137"/>
      <c r="NYC171" s="137"/>
      <c r="NYD171" s="137"/>
      <c r="NYE171" s="137"/>
      <c r="NYF171" s="137"/>
      <c r="NYG171" s="137"/>
      <c r="NYH171" s="137"/>
      <c r="NYI171" s="137"/>
      <c r="NYJ171" s="137"/>
      <c r="NYK171" s="137"/>
      <c r="NYL171" s="137"/>
      <c r="NYM171" s="137"/>
      <c r="NYN171" s="137"/>
      <c r="NYO171" s="137"/>
      <c r="NYP171" s="137"/>
      <c r="NYQ171" s="137"/>
      <c r="NYR171" s="137"/>
      <c r="NYS171" s="137"/>
      <c r="NYT171" s="137"/>
      <c r="NYU171" s="137"/>
      <c r="NYV171" s="137"/>
      <c r="NYW171" s="137"/>
      <c r="NYX171" s="137"/>
      <c r="NYY171" s="137"/>
      <c r="NYZ171" s="137"/>
      <c r="NZA171" s="137"/>
      <c r="NZB171" s="137"/>
      <c r="NZC171" s="137"/>
      <c r="NZD171" s="137"/>
      <c r="NZE171" s="137"/>
      <c r="NZF171" s="137"/>
      <c r="NZG171" s="137"/>
      <c r="NZH171" s="137"/>
      <c r="NZI171" s="137"/>
      <c r="NZJ171" s="137"/>
      <c r="NZK171" s="137"/>
      <c r="NZL171" s="137"/>
      <c r="NZM171" s="137"/>
      <c r="NZN171" s="137"/>
      <c r="NZO171" s="137"/>
      <c r="NZP171" s="137"/>
      <c r="NZQ171" s="137"/>
      <c r="NZR171" s="137"/>
      <c r="NZS171" s="137"/>
      <c r="NZT171" s="137"/>
      <c r="NZU171" s="137"/>
      <c r="NZV171" s="137"/>
      <c r="NZW171" s="137"/>
      <c r="NZX171" s="137"/>
      <c r="NZY171" s="137"/>
      <c r="NZZ171" s="137"/>
      <c r="OAA171" s="137"/>
      <c r="OAB171" s="137"/>
      <c r="OAC171" s="137"/>
      <c r="OAD171" s="137"/>
      <c r="OAE171" s="137"/>
      <c r="OAF171" s="137"/>
      <c r="OAG171" s="137"/>
      <c r="OAH171" s="137"/>
      <c r="OAI171" s="137"/>
      <c r="OAJ171" s="137"/>
      <c r="OAK171" s="137"/>
      <c r="OAL171" s="137"/>
      <c r="OAM171" s="137"/>
      <c r="OAN171" s="137"/>
      <c r="OAO171" s="137"/>
      <c r="OAP171" s="137"/>
      <c r="OAQ171" s="137"/>
      <c r="OAR171" s="137"/>
      <c r="OAS171" s="137"/>
      <c r="OAT171" s="137"/>
      <c r="OAU171" s="137"/>
      <c r="OAV171" s="137"/>
      <c r="OAW171" s="137"/>
      <c r="OAX171" s="137"/>
      <c r="OAY171" s="137"/>
      <c r="OAZ171" s="137"/>
      <c r="OBA171" s="137"/>
      <c r="OBB171" s="137"/>
      <c r="OBC171" s="137"/>
      <c r="OBD171" s="137"/>
      <c r="OBE171" s="137"/>
      <c r="OBF171" s="137"/>
      <c r="OBG171" s="137"/>
      <c r="OBH171" s="137"/>
      <c r="OBI171" s="137"/>
      <c r="OBJ171" s="137"/>
      <c r="OBK171" s="137"/>
      <c r="OBL171" s="137"/>
      <c r="OBM171" s="137"/>
      <c r="OBN171" s="137"/>
      <c r="OBO171" s="137"/>
      <c r="OBP171" s="137"/>
      <c r="OBQ171" s="137"/>
      <c r="OBR171" s="137"/>
      <c r="OBS171" s="137"/>
      <c r="OBT171" s="137"/>
      <c r="OBU171" s="137"/>
      <c r="OBV171" s="137"/>
      <c r="OBW171" s="137"/>
      <c r="OBX171" s="137"/>
      <c r="OBY171" s="137"/>
      <c r="OBZ171" s="137"/>
      <c r="OCA171" s="137"/>
      <c r="OCB171" s="137"/>
      <c r="OCC171" s="137"/>
      <c r="OCD171" s="137"/>
      <c r="OCE171" s="137"/>
      <c r="OCF171" s="137"/>
      <c r="OCG171" s="137"/>
      <c r="OCH171" s="137"/>
      <c r="OCI171" s="137"/>
      <c r="OCJ171" s="137"/>
      <c r="OCK171" s="137"/>
      <c r="OCL171" s="137"/>
      <c r="OCM171" s="137"/>
      <c r="OCN171" s="137"/>
      <c r="OCO171" s="137"/>
      <c r="OCP171" s="137"/>
      <c r="OCQ171" s="137"/>
      <c r="OCR171" s="137"/>
      <c r="OCS171" s="137"/>
      <c r="OCT171" s="137"/>
      <c r="OCU171" s="137"/>
      <c r="OCV171" s="137"/>
      <c r="OCW171" s="137"/>
      <c r="OCX171" s="137"/>
      <c r="OCY171" s="137"/>
      <c r="OCZ171" s="137"/>
      <c r="ODA171" s="137"/>
      <c r="ODB171" s="137"/>
      <c r="ODC171" s="137"/>
      <c r="ODD171" s="137"/>
      <c r="ODE171" s="137"/>
      <c r="ODF171" s="137"/>
      <c r="ODG171" s="137"/>
      <c r="ODH171" s="137"/>
      <c r="ODI171" s="137"/>
      <c r="ODJ171" s="137"/>
      <c r="ODK171" s="137"/>
      <c r="ODL171" s="137"/>
      <c r="ODM171" s="137"/>
      <c r="ODN171" s="137"/>
      <c r="ODO171" s="137"/>
      <c r="ODP171" s="137"/>
      <c r="ODQ171" s="137"/>
      <c r="ODR171" s="137"/>
      <c r="ODS171" s="137"/>
      <c r="ODT171" s="137"/>
      <c r="ODU171" s="137"/>
      <c r="ODV171" s="137"/>
      <c r="ODW171" s="137"/>
      <c r="ODX171" s="137"/>
      <c r="ODY171" s="137"/>
      <c r="ODZ171" s="137"/>
      <c r="OEA171" s="137"/>
      <c r="OEB171" s="137"/>
      <c r="OEC171" s="137"/>
      <c r="OED171" s="137"/>
      <c r="OEE171" s="137"/>
      <c r="OEF171" s="137"/>
      <c r="OEG171" s="137"/>
      <c r="OEH171" s="137"/>
      <c r="OEI171" s="137"/>
      <c r="OEJ171" s="137"/>
      <c r="OEK171" s="137"/>
      <c r="OEL171" s="137"/>
      <c r="OEM171" s="137"/>
      <c r="OEN171" s="137"/>
      <c r="OEO171" s="137"/>
      <c r="OEP171" s="137"/>
      <c r="OEQ171" s="137"/>
      <c r="OER171" s="137"/>
      <c r="OES171" s="137"/>
      <c r="OET171" s="137"/>
      <c r="OEU171" s="137"/>
      <c r="OEV171" s="137"/>
      <c r="OEW171" s="137"/>
      <c r="OEX171" s="137"/>
      <c r="OEY171" s="137"/>
      <c r="OEZ171" s="137"/>
      <c r="OFA171" s="137"/>
      <c r="OFB171" s="137"/>
      <c r="OFC171" s="137"/>
      <c r="OFD171" s="137"/>
      <c r="OFE171" s="137"/>
      <c r="OFF171" s="137"/>
      <c r="OFG171" s="137"/>
      <c r="OFH171" s="137"/>
      <c r="OFI171" s="137"/>
      <c r="OFJ171" s="137"/>
      <c r="OFK171" s="137"/>
      <c r="OFL171" s="137"/>
      <c r="OFM171" s="137"/>
      <c r="OFN171" s="137"/>
      <c r="OFO171" s="137"/>
      <c r="OFP171" s="137"/>
      <c r="OFQ171" s="137"/>
      <c r="OFR171" s="137"/>
      <c r="OFS171" s="137"/>
      <c r="OFT171" s="137"/>
      <c r="OFU171" s="137"/>
      <c r="OFV171" s="137"/>
      <c r="OFW171" s="137"/>
      <c r="OFX171" s="137"/>
      <c r="OFY171" s="137"/>
      <c r="OFZ171" s="137"/>
      <c r="OGA171" s="137"/>
      <c r="OGB171" s="137"/>
      <c r="OGC171" s="137"/>
      <c r="OGD171" s="137"/>
      <c r="OGE171" s="137"/>
      <c r="OGF171" s="137"/>
      <c r="OGG171" s="137"/>
      <c r="OGH171" s="137"/>
      <c r="OGI171" s="137"/>
      <c r="OGJ171" s="137"/>
      <c r="OGK171" s="137"/>
      <c r="OGL171" s="137"/>
      <c r="OGM171" s="137"/>
      <c r="OGN171" s="137"/>
      <c r="OGO171" s="137"/>
      <c r="OGP171" s="137"/>
      <c r="OGQ171" s="137"/>
      <c r="OGR171" s="137"/>
      <c r="OGS171" s="137"/>
      <c r="OGT171" s="137"/>
      <c r="OGU171" s="137"/>
      <c r="OGV171" s="137"/>
      <c r="OGW171" s="137"/>
      <c r="OGX171" s="137"/>
      <c r="OGY171" s="137"/>
      <c r="OGZ171" s="137"/>
      <c r="OHA171" s="137"/>
      <c r="OHB171" s="137"/>
      <c r="OHC171" s="137"/>
      <c r="OHD171" s="137"/>
      <c r="OHE171" s="137"/>
      <c r="OHF171" s="137"/>
      <c r="OHG171" s="137"/>
      <c r="OHH171" s="137"/>
      <c r="OHI171" s="137"/>
      <c r="OHJ171" s="137"/>
      <c r="OHK171" s="137"/>
      <c r="OHL171" s="137"/>
      <c r="OHM171" s="137"/>
      <c r="OHN171" s="137"/>
      <c r="OHO171" s="137"/>
      <c r="OHP171" s="137"/>
      <c r="OHQ171" s="137"/>
      <c r="OHR171" s="137"/>
      <c r="OHS171" s="137"/>
      <c r="OHT171" s="137"/>
      <c r="OHU171" s="137"/>
      <c r="OHV171" s="137"/>
      <c r="OHW171" s="137"/>
      <c r="OHX171" s="137"/>
      <c r="OHY171" s="137"/>
      <c r="OHZ171" s="137"/>
      <c r="OIA171" s="137"/>
      <c r="OIB171" s="137"/>
      <c r="OIC171" s="137"/>
      <c r="OID171" s="137"/>
      <c r="OIE171" s="137"/>
      <c r="OIF171" s="137"/>
      <c r="OIG171" s="137"/>
      <c r="OIH171" s="137"/>
      <c r="OII171" s="137"/>
      <c r="OIJ171" s="137"/>
      <c r="OIK171" s="137"/>
      <c r="OIL171" s="137"/>
      <c r="OIM171" s="137"/>
      <c r="OIN171" s="137"/>
      <c r="OIO171" s="137"/>
      <c r="OIP171" s="137"/>
      <c r="OIQ171" s="137"/>
      <c r="OIR171" s="137"/>
      <c r="OIS171" s="137"/>
      <c r="OIT171" s="137"/>
      <c r="OIU171" s="137"/>
      <c r="OIV171" s="137"/>
      <c r="OIW171" s="137"/>
      <c r="OIX171" s="137"/>
      <c r="OIY171" s="137"/>
      <c r="OIZ171" s="137"/>
      <c r="OJA171" s="137"/>
      <c r="OJB171" s="137"/>
      <c r="OJC171" s="137"/>
      <c r="OJD171" s="137"/>
      <c r="OJE171" s="137"/>
      <c r="OJF171" s="137"/>
      <c r="OJG171" s="137"/>
      <c r="OJH171" s="137"/>
      <c r="OJI171" s="137"/>
      <c r="OJJ171" s="137"/>
      <c r="OJK171" s="137"/>
      <c r="OJL171" s="137"/>
      <c r="OJM171" s="137"/>
      <c r="OJN171" s="137"/>
      <c r="OJO171" s="137"/>
      <c r="OJP171" s="137"/>
      <c r="OJQ171" s="137"/>
      <c r="OJR171" s="137"/>
      <c r="OJS171" s="137"/>
      <c r="OJT171" s="137"/>
      <c r="OJU171" s="137"/>
      <c r="OJV171" s="137"/>
      <c r="OJW171" s="137"/>
      <c r="OJX171" s="137"/>
      <c r="OJY171" s="137"/>
      <c r="OJZ171" s="137"/>
      <c r="OKA171" s="137"/>
      <c r="OKB171" s="137"/>
      <c r="OKC171" s="137"/>
      <c r="OKD171" s="137"/>
      <c r="OKE171" s="137"/>
      <c r="OKF171" s="137"/>
      <c r="OKG171" s="137"/>
      <c r="OKH171" s="137"/>
      <c r="OKI171" s="137"/>
      <c r="OKJ171" s="137"/>
      <c r="OKK171" s="137"/>
      <c r="OKL171" s="137"/>
      <c r="OKM171" s="137"/>
      <c r="OKN171" s="137"/>
      <c r="OKO171" s="137"/>
      <c r="OKP171" s="137"/>
      <c r="OKQ171" s="137"/>
      <c r="OKR171" s="137"/>
      <c r="OKS171" s="137"/>
      <c r="OKT171" s="137"/>
      <c r="OKU171" s="137"/>
      <c r="OKV171" s="137"/>
      <c r="OKW171" s="137"/>
      <c r="OKX171" s="137"/>
      <c r="OKY171" s="137"/>
      <c r="OKZ171" s="137"/>
      <c r="OLA171" s="137"/>
      <c r="OLB171" s="137"/>
      <c r="OLC171" s="137"/>
      <c r="OLD171" s="137"/>
      <c r="OLE171" s="137"/>
      <c r="OLF171" s="137"/>
      <c r="OLG171" s="137"/>
      <c r="OLH171" s="137"/>
      <c r="OLI171" s="137"/>
      <c r="OLJ171" s="137"/>
      <c r="OLK171" s="137"/>
      <c r="OLL171" s="137"/>
      <c r="OLM171" s="137"/>
      <c r="OLN171" s="137"/>
      <c r="OLO171" s="137"/>
      <c r="OLP171" s="137"/>
      <c r="OLQ171" s="137"/>
      <c r="OLR171" s="137"/>
      <c r="OLS171" s="137"/>
      <c r="OLT171" s="137"/>
      <c r="OLU171" s="137"/>
      <c r="OLV171" s="137"/>
      <c r="OLW171" s="137"/>
      <c r="OLX171" s="137"/>
      <c r="OLY171" s="137"/>
      <c r="OLZ171" s="137"/>
      <c r="OMA171" s="137"/>
      <c r="OMB171" s="137"/>
      <c r="OMC171" s="137"/>
      <c r="OMD171" s="137"/>
      <c r="OME171" s="137"/>
      <c r="OMF171" s="137"/>
      <c r="OMG171" s="137"/>
      <c r="OMH171" s="137"/>
      <c r="OMI171" s="137"/>
      <c r="OMJ171" s="137"/>
      <c r="OMK171" s="137"/>
      <c r="OML171" s="137"/>
      <c r="OMM171" s="137"/>
      <c r="OMN171" s="137"/>
      <c r="OMO171" s="137"/>
      <c r="OMP171" s="137"/>
      <c r="OMQ171" s="137"/>
      <c r="OMR171" s="137"/>
      <c r="OMS171" s="137"/>
      <c r="OMT171" s="137"/>
      <c r="OMU171" s="137"/>
      <c r="OMV171" s="137"/>
      <c r="OMW171" s="137"/>
      <c r="OMX171" s="137"/>
      <c r="OMY171" s="137"/>
      <c r="OMZ171" s="137"/>
      <c r="ONA171" s="137"/>
      <c r="ONB171" s="137"/>
      <c r="ONC171" s="137"/>
      <c r="OND171" s="137"/>
      <c r="ONE171" s="137"/>
      <c r="ONF171" s="137"/>
      <c r="ONG171" s="137"/>
      <c r="ONH171" s="137"/>
      <c r="ONI171" s="137"/>
      <c r="ONJ171" s="137"/>
      <c r="ONK171" s="137"/>
      <c r="ONL171" s="137"/>
      <c r="ONM171" s="137"/>
      <c r="ONN171" s="137"/>
      <c r="ONO171" s="137"/>
      <c r="ONP171" s="137"/>
      <c r="ONQ171" s="137"/>
      <c r="ONR171" s="137"/>
      <c r="ONS171" s="137"/>
      <c r="ONT171" s="137"/>
      <c r="ONU171" s="137"/>
      <c r="ONV171" s="137"/>
      <c r="ONW171" s="137"/>
      <c r="ONX171" s="137"/>
      <c r="ONY171" s="137"/>
      <c r="ONZ171" s="137"/>
      <c r="OOA171" s="137"/>
      <c r="OOB171" s="137"/>
      <c r="OOC171" s="137"/>
      <c r="OOD171" s="137"/>
      <c r="OOE171" s="137"/>
      <c r="OOF171" s="137"/>
      <c r="OOG171" s="137"/>
      <c r="OOH171" s="137"/>
      <c r="OOI171" s="137"/>
      <c r="OOJ171" s="137"/>
      <c r="OOK171" s="137"/>
      <c r="OOL171" s="137"/>
      <c r="OOM171" s="137"/>
      <c r="OON171" s="137"/>
      <c r="OOO171" s="137"/>
      <c r="OOP171" s="137"/>
      <c r="OOQ171" s="137"/>
      <c r="OOR171" s="137"/>
      <c r="OOS171" s="137"/>
      <c r="OOT171" s="137"/>
      <c r="OOU171" s="137"/>
      <c r="OOV171" s="137"/>
      <c r="OOW171" s="137"/>
      <c r="OOX171" s="137"/>
      <c r="OOY171" s="137"/>
      <c r="OOZ171" s="137"/>
      <c r="OPA171" s="137"/>
      <c r="OPB171" s="137"/>
      <c r="OPC171" s="137"/>
      <c r="OPD171" s="137"/>
      <c r="OPE171" s="137"/>
      <c r="OPF171" s="137"/>
      <c r="OPG171" s="137"/>
      <c r="OPH171" s="137"/>
      <c r="OPI171" s="137"/>
      <c r="OPJ171" s="137"/>
      <c r="OPK171" s="137"/>
      <c r="OPL171" s="137"/>
      <c r="OPM171" s="137"/>
      <c r="OPN171" s="137"/>
      <c r="OPO171" s="137"/>
      <c r="OPP171" s="137"/>
      <c r="OPQ171" s="137"/>
      <c r="OPR171" s="137"/>
      <c r="OPS171" s="137"/>
      <c r="OPT171" s="137"/>
      <c r="OPU171" s="137"/>
      <c r="OPV171" s="137"/>
      <c r="OPW171" s="137"/>
      <c r="OPX171" s="137"/>
      <c r="OPY171" s="137"/>
      <c r="OPZ171" s="137"/>
      <c r="OQA171" s="137"/>
      <c r="OQB171" s="137"/>
      <c r="OQC171" s="137"/>
      <c r="OQD171" s="137"/>
      <c r="OQE171" s="137"/>
      <c r="OQF171" s="137"/>
      <c r="OQG171" s="137"/>
      <c r="OQH171" s="137"/>
      <c r="OQI171" s="137"/>
      <c r="OQJ171" s="137"/>
      <c r="OQK171" s="137"/>
      <c r="OQL171" s="137"/>
      <c r="OQM171" s="137"/>
      <c r="OQN171" s="137"/>
      <c r="OQO171" s="137"/>
      <c r="OQP171" s="137"/>
      <c r="OQQ171" s="137"/>
      <c r="OQR171" s="137"/>
      <c r="OQS171" s="137"/>
      <c r="OQT171" s="137"/>
      <c r="OQU171" s="137"/>
      <c r="OQV171" s="137"/>
      <c r="OQW171" s="137"/>
      <c r="OQX171" s="137"/>
      <c r="OQY171" s="137"/>
      <c r="OQZ171" s="137"/>
      <c r="ORA171" s="137"/>
      <c r="ORB171" s="137"/>
      <c r="ORC171" s="137"/>
      <c r="ORD171" s="137"/>
      <c r="ORE171" s="137"/>
      <c r="ORF171" s="137"/>
      <c r="ORG171" s="137"/>
      <c r="ORH171" s="137"/>
      <c r="ORI171" s="137"/>
      <c r="ORJ171" s="137"/>
      <c r="ORK171" s="137"/>
      <c r="ORL171" s="137"/>
      <c r="ORM171" s="137"/>
      <c r="ORN171" s="137"/>
      <c r="ORO171" s="137"/>
      <c r="ORP171" s="137"/>
      <c r="ORQ171" s="137"/>
      <c r="ORR171" s="137"/>
      <c r="ORS171" s="137"/>
      <c r="ORT171" s="137"/>
      <c r="ORU171" s="137"/>
      <c r="ORV171" s="137"/>
      <c r="ORW171" s="137"/>
      <c r="ORX171" s="137"/>
      <c r="ORY171" s="137"/>
      <c r="ORZ171" s="137"/>
      <c r="OSA171" s="137"/>
      <c r="OSB171" s="137"/>
      <c r="OSC171" s="137"/>
      <c r="OSD171" s="137"/>
      <c r="OSE171" s="137"/>
      <c r="OSF171" s="137"/>
      <c r="OSG171" s="137"/>
      <c r="OSH171" s="137"/>
      <c r="OSI171" s="137"/>
      <c r="OSJ171" s="137"/>
      <c r="OSK171" s="137"/>
      <c r="OSL171" s="137"/>
      <c r="OSM171" s="137"/>
      <c r="OSN171" s="137"/>
      <c r="OSO171" s="137"/>
      <c r="OSP171" s="137"/>
      <c r="OSQ171" s="137"/>
      <c r="OSR171" s="137"/>
      <c r="OSS171" s="137"/>
      <c r="OST171" s="137"/>
      <c r="OSU171" s="137"/>
      <c r="OSV171" s="137"/>
      <c r="OSW171" s="137"/>
      <c r="OSX171" s="137"/>
      <c r="OSY171" s="137"/>
      <c r="OSZ171" s="137"/>
      <c r="OTA171" s="137"/>
      <c r="OTB171" s="137"/>
      <c r="OTC171" s="137"/>
      <c r="OTD171" s="137"/>
      <c r="OTE171" s="137"/>
      <c r="OTF171" s="137"/>
      <c r="OTG171" s="137"/>
      <c r="OTH171" s="137"/>
      <c r="OTI171" s="137"/>
      <c r="OTJ171" s="137"/>
      <c r="OTK171" s="137"/>
      <c r="OTL171" s="137"/>
      <c r="OTM171" s="137"/>
      <c r="OTN171" s="137"/>
      <c r="OTO171" s="137"/>
      <c r="OTP171" s="137"/>
      <c r="OTQ171" s="137"/>
      <c r="OTR171" s="137"/>
      <c r="OTS171" s="137"/>
      <c r="OTT171" s="137"/>
      <c r="OTU171" s="137"/>
      <c r="OTV171" s="137"/>
      <c r="OTW171" s="137"/>
      <c r="OTX171" s="137"/>
      <c r="OTY171" s="137"/>
      <c r="OTZ171" s="137"/>
      <c r="OUA171" s="137"/>
      <c r="OUB171" s="137"/>
      <c r="OUC171" s="137"/>
      <c r="OUD171" s="137"/>
      <c r="OUE171" s="137"/>
      <c r="OUF171" s="137"/>
      <c r="OUG171" s="137"/>
      <c r="OUH171" s="137"/>
      <c r="OUI171" s="137"/>
      <c r="OUJ171" s="137"/>
      <c r="OUK171" s="137"/>
      <c r="OUL171" s="137"/>
      <c r="OUM171" s="137"/>
      <c r="OUN171" s="137"/>
      <c r="OUO171" s="137"/>
      <c r="OUP171" s="137"/>
      <c r="OUQ171" s="137"/>
      <c r="OUR171" s="137"/>
      <c r="OUS171" s="137"/>
      <c r="OUT171" s="137"/>
      <c r="OUU171" s="137"/>
      <c r="OUV171" s="137"/>
      <c r="OUW171" s="137"/>
      <c r="OUX171" s="137"/>
      <c r="OUY171" s="137"/>
      <c r="OUZ171" s="137"/>
      <c r="OVA171" s="137"/>
      <c r="OVB171" s="137"/>
      <c r="OVC171" s="137"/>
      <c r="OVD171" s="137"/>
      <c r="OVE171" s="137"/>
      <c r="OVF171" s="137"/>
      <c r="OVG171" s="137"/>
      <c r="OVH171" s="137"/>
      <c r="OVI171" s="137"/>
      <c r="OVJ171" s="137"/>
      <c r="OVK171" s="137"/>
      <c r="OVL171" s="137"/>
      <c r="OVM171" s="137"/>
      <c r="OVN171" s="137"/>
      <c r="OVO171" s="137"/>
      <c r="OVP171" s="137"/>
      <c r="OVQ171" s="137"/>
      <c r="OVR171" s="137"/>
      <c r="OVS171" s="137"/>
      <c r="OVT171" s="137"/>
      <c r="OVU171" s="137"/>
      <c r="OVV171" s="137"/>
      <c r="OVW171" s="137"/>
      <c r="OVX171" s="137"/>
      <c r="OVY171" s="137"/>
      <c r="OVZ171" s="137"/>
      <c r="OWA171" s="137"/>
      <c r="OWB171" s="137"/>
      <c r="OWC171" s="137"/>
      <c r="OWD171" s="137"/>
      <c r="OWE171" s="137"/>
      <c r="OWF171" s="137"/>
      <c r="OWG171" s="137"/>
      <c r="OWH171" s="137"/>
      <c r="OWI171" s="137"/>
      <c r="OWJ171" s="137"/>
      <c r="OWK171" s="137"/>
      <c r="OWL171" s="137"/>
      <c r="OWM171" s="137"/>
      <c r="OWN171" s="137"/>
      <c r="OWO171" s="137"/>
      <c r="OWP171" s="137"/>
      <c r="OWQ171" s="137"/>
      <c r="OWR171" s="137"/>
      <c r="OWS171" s="137"/>
      <c r="OWT171" s="137"/>
      <c r="OWU171" s="137"/>
      <c r="OWV171" s="137"/>
      <c r="OWW171" s="137"/>
      <c r="OWX171" s="137"/>
      <c r="OWY171" s="137"/>
      <c r="OWZ171" s="137"/>
      <c r="OXA171" s="137"/>
      <c r="OXB171" s="137"/>
      <c r="OXC171" s="137"/>
      <c r="OXD171" s="137"/>
      <c r="OXE171" s="137"/>
      <c r="OXF171" s="137"/>
      <c r="OXG171" s="137"/>
      <c r="OXH171" s="137"/>
      <c r="OXI171" s="137"/>
      <c r="OXJ171" s="137"/>
      <c r="OXK171" s="137"/>
      <c r="OXL171" s="137"/>
      <c r="OXM171" s="137"/>
      <c r="OXN171" s="137"/>
      <c r="OXO171" s="137"/>
      <c r="OXP171" s="137"/>
      <c r="OXQ171" s="137"/>
      <c r="OXR171" s="137"/>
      <c r="OXS171" s="137"/>
      <c r="OXT171" s="137"/>
      <c r="OXU171" s="137"/>
      <c r="OXV171" s="137"/>
      <c r="OXW171" s="137"/>
      <c r="OXX171" s="137"/>
      <c r="OXY171" s="137"/>
      <c r="OXZ171" s="137"/>
      <c r="OYA171" s="137"/>
      <c r="OYB171" s="137"/>
      <c r="OYC171" s="137"/>
      <c r="OYD171" s="137"/>
      <c r="OYE171" s="137"/>
      <c r="OYF171" s="137"/>
      <c r="OYG171" s="137"/>
      <c r="OYH171" s="137"/>
      <c r="OYI171" s="137"/>
      <c r="OYJ171" s="137"/>
      <c r="OYK171" s="137"/>
      <c r="OYL171" s="137"/>
      <c r="OYM171" s="137"/>
      <c r="OYN171" s="137"/>
      <c r="OYO171" s="137"/>
      <c r="OYP171" s="137"/>
      <c r="OYQ171" s="137"/>
      <c r="OYR171" s="137"/>
      <c r="OYS171" s="137"/>
      <c r="OYT171" s="137"/>
      <c r="OYU171" s="137"/>
      <c r="OYV171" s="137"/>
      <c r="OYW171" s="137"/>
      <c r="OYX171" s="137"/>
      <c r="OYY171" s="137"/>
      <c r="OYZ171" s="137"/>
      <c r="OZA171" s="137"/>
      <c r="OZB171" s="137"/>
      <c r="OZC171" s="137"/>
      <c r="OZD171" s="137"/>
      <c r="OZE171" s="137"/>
      <c r="OZF171" s="137"/>
      <c r="OZG171" s="137"/>
      <c r="OZH171" s="137"/>
      <c r="OZI171" s="137"/>
      <c r="OZJ171" s="137"/>
      <c r="OZK171" s="137"/>
      <c r="OZL171" s="137"/>
      <c r="OZM171" s="137"/>
      <c r="OZN171" s="137"/>
      <c r="OZO171" s="137"/>
      <c r="OZP171" s="137"/>
      <c r="OZQ171" s="137"/>
      <c r="OZR171" s="137"/>
      <c r="OZS171" s="137"/>
      <c r="OZT171" s="137"/>
      <c r="OZU171" s="137"/>
      <c r="OZV171" s="137"/>
      <c r="OZW171" s="137"/>
      <c r="OZX171" s="137"/>
      <c r="OZY171" s="137"/>
      <c r="OZZ171" s="137"/>
      <c r="PAA171" s="137"/>
      <c r="PAB171" s="137"/>
      <c r="PAC171" s="137"/>
      <c r="PAD171" s="137"/>
      <c r="PAE171" s="137"/>
      <c r="PAF171" s="137"/>
      <c r="PAG171" s="137"/>
      <c r="PAH171" s="137"/>
      <c r="PAI171" s="137"/>
      <c r="PAJ171" s="137"/>
      <c r="PAK171" s="137"/>
      <c r="PAL171" s="137"/>
      <c r="PAM171" s="137"/>
      <c r="PAN171" s="137"/>
      <c r="PAO171" s="137"/>
      <c r="PAP171" s="137"/>
      <c r="PAQ171" s="137"/>
      <c r="PAR171" s="137"/>
      <c r="PAS171" s="137"/>
      <c r="PAT171" s="137"/>
      <c r="PAU171" s="137"/>
      <c r="PAV171" s="137"/>
      <c r="PAW171" s="137"/>
      <c r="PAX171" s="137"/>
      <c r="PAY171" s="137"/>
      <c r="PAZ171" s="137"/>
      <c r="PBA171" s="137"/>
      <c r="PBB171" s="137"/>
      <c r="PBC171" s="137"/>
      <c r="PBD171" s="137"/>
      <c r="PBE171" s="137"/>
      <c r="PBF171" s="137"/>
      <c r="PBG171" s="137"/>
      <c r="PBH171" s="137"/>
      <c r="PBI171" s="137"/>
      <c r="PBJ171" s="137"/>
      <c r="PBK171" s="137"/>
      <c r="PBL171" s="137"/>
      <c r="PBM171" s="137"/>
      <c r="PBN171" s="137"/>
      <c r="PBO171" s="137"/>
      <c r="PBP171" s="137"/>
      <c r="PBQ171" s="137"/>
      <c r="PBR171" s="137"/>
      <c r="PBS171" s="137"/>
      <c r="PBT171" s="137"/>
      <c r="PBU171" s="137"/>
      <c r="PBV171" s="137"/>
      <c r="PBW171" s="137"/>
      <c r="PBX171" s="137"/>
      <c r="PBY171" s="137"/>
      <c r="PBZ171" s="137"/>
      <c r="PCA171" s="137"/>
      <c r="PCB171" s="137"/>
      <c r="PCC171" s="137"/>
      <c r="PCD171" s="137"/>
      <c r="PCE171" s="137"/>
      <c r="PCF171" s="137"/>
      <c r="PCG171" s="137"/>
      <c r="PCH171" s="137"/>
      <c r="PCI171" s="137"/>
      <c r="PCJ171" s="137"/>
      <c r="PCK171" s="137"/>
      <c r="PCL171" s="137"/>
      <c r="PCM171" s="137"/>
      <c r="PCN171" s="137"/>
      <c r="PCO171" s="137"/>
      <c r="PCP171" s="137"/>
      <c r="PCQ171" s="137"/>
      <c r="PCR171" s="137"/>
      <c r="PCS171" s="137"/>
      <c r="PCT171" s="137"/>
      <c r="PCU171" s="137"/>
      <c r="PCV171" s="137"/>
      <c r="PCW171" s="137"/>
      <c r="PCX171" s="137"/>
      <c r="PCY171" s="137"/>
      <c r="PCZ171" s="137"/>
      <c r="PDA171" s="137"/>
      <c r="PDB171" s="137"/>
      <c r="PDC171" s="137"/>
      <c r="PDD171" s="137"/>
      <c r="PDE171" s="137"/>
      <c r="PDF171" s="137"/>
      <c r="PDG171" s="137"/>
      <c r="PDH171" s="137"/>
      <c r="PDI171" s="137"/>
      <c r="PDJ171" s="137"/>
      <c r="PDK171" s="137"/>
      <c r="PDL171" s="137"/>
      <c r="PDM171" s="137"/>
      <c r="PDN171" s="137"/>
      <c r="PDO171" s="137"/>
      <c r="PDP171" s="137"/>
      <c r="PDQ171" s="137"/>
      <c r="PDR171" s="137"/>
      <c r="PDS171" s="137"/>
      <c r="PDT171" s="137"/>
      <c r="PDU171" s="137"/>
      <c r="PDV171" s="137"/>
      <c r="PDW171" s="137"/>
      <c r="PDX171" s="137"/>
      <c r="PDY171" s="137"/>
      <c r="PDZ171" s="137"/>
      <c r="PEA171" s="137"/>
      <c r="PEB171" s="137"/>
      <c r="PEC171" s="137"/>
      <c r="PED171" s="137"/>
      <c r="PEE171" s="137"/>
      <c r="PEF171" s="137"/>
      <c r="PEG171" s="137"/>
      <c r="PEH171" s="137"/>
      <c r="PEI171" s="137"/>
      <c r="PEJ171" s="137"/>
      <c r="PEK171" s="137"/>
      <c r="PEL171" s="137"/>
      <c r="PEM171" s="137"/>
      <c r="PEN171" s="137"/>
      <c r="PEO171" s="137"/>
      <c r="PEP171" s="137"/>
      <c r="PEQ171" s="137"/>
      <c r="PER171" s="137"/>
      <c r="PES171" s="137"/>
      <c r="PET171" s="137"/>
      <c r="PEU171" s="137"/>
      <c r="PEV171" s="137"/>
      <c r="PEW171" s="137"/>
      <c r="PEX171" s="137"/>
      <c r="PEY171" s="137"/>
      <c r="PEZ171" s="137"/>
      <c r="PFA171" s="137"/>
      <c r="PFB171" s="137"/>
      <c r="PFC171" s="137"/>
      <c r="PFD171" s="137"/>
      <c r="PFE171" s="137"/>
      <c r="PFF171" s="137"/>
      <c r="PFG171" s="137"/>
      <c r="PFH171" s="137"/>
      <c r="PFI171" s="137"/>
      <c r="PFJ171" s="137"/>
      <c r="PFK171" s="137"/>
      <c r="PFL171" s="137"/>
      <c r="PFM171" s="137"/>
      <c r="PFN171" s="137"/>
      <c r="PFO171" s="137"/>
      <c r="PFP171" s="137"/>
      <c r="PFQ171" s="137"/>
      <c r="PFR171" s="137"/>
      <c r="PFS171" s="137"/>
      <c r="PFT171" s="137"/>
      <c r="PFU171" s="137"/>
      <c r="PFV171" s="137"/>
      <c r="PFW171" s="137"/>
      <c r="PFX171" s="137"/>
      <c r="PFY171" s="137"/>
      <c r="PFZ171" s="137"/>
      <c r="PGA171" s="137"/>
      <c r="PGB171" s="137"/>
      <c r="PGC171" s="137"/>
      <c r="PGD171" s="137"/>
      <c r="PGE171" s="137"/>
      <c r="PGF171" s="137"/>
      <c r="PGG171" s="137"/>
      <c r="PGH171" s="137"/>
      <c r="PGI171" s="137"/>
      <c r="PGJ171" s="137"/>
      <c r="PGK171" s="137"/>
      <c r="PGL171" s="137"/>
      <c r="PGM171" s="137"/>
      <c r="PGN171" s="137"/>
      <c r="PGO171" s="137"/>
      <c r="PGP171" s="137"/>
      <c r="PGQ171" s="137"/>
      <c r="PGR171" s="137"/>
      <c r="PGS171" s="137"/>
      <c r="PGT171" s="137"/>
      <c r="PGU171" s="137"/>
      <c r="PGV171" s="137"/>
      <c r="PGW171" s="137"/>
      <c r="PGX171" s="137"/>
      <c r="PGY171" s="137"/>
      <c r="PGZ171" s="137"/>
      <c r="PHA171" s="137"/>
      <c r="PHB171" s="137"/>
      <c r="PHC171" s="137"/>
      <c r="PHD171" s="137"/>
      <c r="PHE171" s="137"/>
      <c r="PHF171" s="137"/>
      <c r="PHG171" s="137"/>
      <c r="PHH171" s="137"/>
      <c r="PHI171" s="137"/>
      <c r="PHJ171" s="137"/>
      <c r="PHK171" s="137"/>
      <c r="PHL171" s="137"/>
      <c r="PHM171" s="137"/>
      <c r="PHN171" s="137"/>
      <c r="PHO171" s="137"/>
      <c r="PHP171" s="137"/>
      <c r="PHQ171" s="137"/>
      <c r="PHR171" s="137"/>
      <c r="PHS171" s="137"/>
      <c r="PHT171" s="137"/>
      <c r="PHU171" s="137"/>
      <c r="PHV171" s="137"/>
      <c r="PHW171" s="137"/>
      <c r="PHX171" s="137"/>
      <c r="PHY171" s="137"/>
      <c r="PHZ171" s="137"/>
      <c r="PIA171" s="137"/>
      <c r="PIB171" s="137"/>
      <c r="PIC171" s="137"/>
      <c r="PID171" s="137"/>
      <c r="PIE171" s="137"/>
      <c r="PIF171" s="137"/>
      <c r="PIG171" s="137"/>
      <c r="PIH171" s="137"/>
      <c r="PII171" s="137"/>
      <c r="PIJ171" s="137"/>
      <c r="PIK171" s="137"/>
      <c r="PIL171" s="137"/>
      <c r="PIM171" s="137"/>
      <c r="PIN171" s="137"/>
      <c r="PIO171" s="137"/>
      <c r="PIP171" s="137"/>
      <c r="PIQ171" s="137"/>
      <c r="PIR171" s="137"/>
      <c r="PIS171" s="137"/>
      <c r="PIT171" s="137"/>
      <c r="PIU171" s="137"/>
      <c r="PIV171" s="137"/>
      <c r="PIW171" s="137"/>
      <c r="PIX171" s="137"/>
      <c r="PIY171" s="137"/>
      <c r="PIZ171" s="137"/>
      <c r="PJA171" s="137"/>
      <c r="PJB171" s="137"/>
      <c r="PJC171" s="137"/>
      <c r="PJD171" s="137"/>
      <c r="PJE171" s="137"/>
      <c r="PJF171" s="137"/>
      <c r="PJG171" s="137"/>
      <c r="PJH171" s="137"/>
      <c r="PJI171" s="137"/>
      <c r="PJJ171" s="137"/>
      <c r="PJK171" s="137"/>
      <c r="PJL171" s="137"/>
      <c r="PJM171" s="137"/>
      <c r="PJN171" s="137"/>
      <c r="PJO171" s="137"/>
      <c r="PJP171" s="137"/>
      <c r="PJQ171" s="137"/>
      <c r="PJR171" s="137"/>
      <c r="PJS171" s="137"/>
      <c r="PJT171" s="137"/>
      <c r="PJU171" s="137"/>
      <c r="PJV171" s="137"/>
      <c r="PJW171" s="137"/>
      <c r="PJX171" s="137"/>
      <c r="PJY171" s="137"/>
      <c r="PJZ171" s="137"/>
      <c r="PKA171" s="137"/>
      <c r="PKB171" s="137"/>
      <c r="PKC171" s="137"/>
      <c r="PKD171" s="137"/>
      <c r="PKE171" s="137"/>
      <c r="PKF171" s="137"/>
      <c r="PKG171" s="137"/>
      <c r="PKH171" s="137"/>
      <c r="PKI171" s="137"/>
      <c r="PKJ171" s="137"/>
      <c r="PKK171" s="137"/>
      <c r="PKL171" s="137"/>
      <c r="PKM171" s="137"/>
      <c r="PKN171" s="137"/>
      <c r="PKO171" s="137"/>
      <c r="PKP171" s="137"/>
      <c r="PKQ171" s="137"/>
      <c r="PKR171" s="137"/>
      <c r="PKS171" s="137"/>
      <c r="PKT171" s="137"/>
      <c r="PKU171" s="137"/>
      <c r="PKV171" s="137"/>
      <c r="PKW171" s="137"/>
      <c r="PKX171" s="137"/>
      <c r="PKY171" s="137"/>
      <c r="PKZ171" s="137"/>
      <c r="PLA171" s="137"/>
      <c r="PLB171" s="137"/>
      <c r="PLC171" s="137"/>
      <c r="PLD171" s="137"/>
      <c r="PLE171" s="137"/>
      <c r="PLF171" s="137"/>
      <c r="PLG171" s="137"/>
      <c r="PLH171" s="137"/>
      <c r="PLI171" s="137"/>
      <c r="PLJ171" s="137"/>
      <c r="PLK171" s="137"/>
      <c r="PLL171" s="137"/>
      <c r="PLM171" s="137"/>
      <c r="PLN171" s="137"/>
      <c r="PLO171" s="137"/>
      <c r="PLP171" s="137"/>
      <c r="PLQ171" s="137"/>
      <c r="PLR171" s="137"/>
      <c r="PLS171" s="137"/>
      <c r="PLT171" s="137"/>
      <c r="PLU171" s="137"/>
      <c r="PLV171" s="137"/>
      <c r="PLW171" s="137"/>
      <c r="PLX171" s="137"/>
      <c r="PLY171" s="137"/>
      <c r="PLZ171" s="137"/>
      <c r="PMA171" s="137"/>
      <c r="PMB171" s="137"/>
      <c r="PMC171" s="137"/>
      <c r="PMD171" s="137"/>
      <c r="PME171" s="137"/>
      <c r="PMF171" s="137"/>
      <c r="PMG171" s="137"/>
      <c r="PMH171" s="137"/>
      <c r="PMI171" s="137"/>
      <c r="PMJ171" s="137"/>
      <c r="PMK171" s="137"/>
      <c r="PML171" s="137"/>
      <c r="PMM171" s="137"/>
      <c r="PMN171" s="137"/>
      <c r="PMO171" s="137"/>
      <c r="PMP171" s="137"/>
      <c r="PMQ171" s="137"/>
      <c r="PMR171" s="137"/>
      <c r="PMS171" s="137"/>
      <c r="PMT171" s="137"/>
      <c r="PMU171" s="137"/>
      <c r="PMV171" s="137"/>
      <c r="PMW171" s="137"/>
      <c r="PMX171" s="137"/>
      <c r="PMY171" s="137"/>
      <c r="PMZ171" s="137"/>
      <c r="PNA171" s="137"/>
      <c r="PNB171" s="137"/>
      <c r="PNC171" s="137"/>
      <c r="PND171" s="137"/>
      <c r="PNE171" s="137"/>
      <c r="PNF171" s="137"/>
      <c r="PNG171" s="137"/>
      <c r="PNH171" s="137"/>
      <c r="PNI171" s="137"/>
      <c r="PNJ171" s="137"/>
      <c r="PNK171" s="137"/>
      <c r="PNL171" s="137"/>
      <c r="PNM171" s="137"/>
      <c r="PNN171" s="137"/>
      <c r="PNO171" s="137"/>
      <c r="PNP171" s="137"/>
      <c r="PNQ171" s="137"/>
      <c r="PNR171" s="137"/>
      <c r="PNS171" s="137"/>
      <c r="PNT171" s="137"/>
      <c r="PNU171" s="137"/>
      <c r="PNV171" s="137"/>
      <c r="PNW171" s="137"/>
      <c r="PNX171" s="137"/>
      <c r="PNY171" s="137"/>
      <c r="PNZ171" s="137"/>
      <c r="POA171" s="137"/>
      <c r="POB171" s="137"/>
      <c r="POC171" s="137"/>
      <c r="POD171" s="137"/>
      <c r="POE171" s="137"/>
      <c r="POF171" s="137"/>
      <c r="POG171" s="137"/>
      <c r="POH171" s="137"/>
      <c r="POI171" s="137"/>
      <c r="POJ171" s="137"/>
      <c r="POK171" s="137"/>
      <c r="POL171" s="137"/>
      <c r="POM171" s="137"/>
      <c r="PON171" s="137"/>
      <c r="POO171" s="137"/>
      <c r="POP171" s="137"/>
      <c r="POQ171" s="137"/>
      <c r="POR171" s="137"/>
      <c r="POS171" s="137"/>
      <c r="POT171" s="137"/>
      <c r="POU171" s="137"/>
      <c r="POV171" s="137"/>
      <c r="POW171" s="137"/>
      <c r="POX171" s="137"/>
      <c r="POY171" s="137"/>
      <c r="POZ171" s="137"/>
      <c r="PPA171" s="137"/>
      <c r="PPB171" s="137"/>
      <c r="PPC171" s="137"/>
      <c r="PPD171" s="137"/>
      <c r="PPE171" s="137"/>
      <c r="PPF171" s="137"/>
      <c r="PPG171" s="137"/>
      <c r="PPH171" s="137"/>
      <c r="PPI171" s="137"/>
      <c r="PPJ171" s="137"/>
      <c r="PPK171" s="137"/>
      <c r="PPL171" s="137"/>
      <c r="PPM171" s="137"/>
      <c r="PPN171" s="137"/>
      <c r="PPO171" s="137"/>
      <c r="PPP171" s="137"/>
      <c r="PPQ171" s="137"/>
      <c r="PPR171" s="137"/>
      <c r="PPS171" s="137"/>
      <c r="PPT171" s="137"/>
      <c r="PPU171" s="137"/>
      <c r="PPV171" s="137"/>
      <c r="PPW171" s="137"/>
      <c r="PPX171" s="137"/>
      <c r="PPY171" s="137"/>
      <c r="PPZ171" s="137"/>
      <c r="PQA171" s="137"/>
      <c r="PQB171" s="137"/>
      <c r="PQC171" s="137"/>
      <c r="PQD171" s="137"/>
      <c r="PQE171" s="137"/>
      <c r="PQF171" s="137"/>
      <c r="PQG171" s="137"/>
      <c r="PQH171" s="137"/>
      <c r="PQI171" s="137"/>
      <c r="PQJ171" s="137"/>
      <c r="PQK171" s="137"/>
      <c r="PQL171" s="137"/>
      <c r="PQM171" s="137"/>
      <c r="PQN171" s="137"/>
      <c r="PQO171" s="137"/>
      <c r="PQP171" s="137"/>
      <c r="PQQ171" s="137"/>
      <c r="PQR171" s="137"/>
      <c r="PQS171" s="137"/>
      <c r="PQT171" s="137"/>
      <c r="PQU171" s="137"/>
      <c r="PQV171" s="137"/>
      <c r="PQW171" s="137"/>
      <c r="PQX171" s="137"/>
      <c r="PQY171" s="137"/>
      <c r="PQZ171" s="137"/>
      <c r="PRA171" s="137"/>
      <c r="PRB171" s="137"/>
      <c r="PRC171" s="137"/>
      <c r="PRD171" s="137"/>
      <c r="PRE171" s="137"/>
      <c r="PRF171" s="137"/>
      <c r="PRG171" s="137"/>
      <c r="PRH171" s="137"/>
      <c r="PRI171" s="137"/>
      <c r="PRJ171" s="137"/>
      <c r="PRK171" s="137"/>
      <c r="PRL171" s="137"/>
      <c r="PRM171" s="137"/>
      <c r="PRN171" s="137"/>
      <c r="PRO171" s="137"/>
      <c r="PRP171" s="137"/>
      <c r="PRQ171" s="137"/>
      <c r="PRR171" s="137"/>
      <c r="PRS171" s="137"/>
      <c r="PRT171" s="137"/>
      <c r="PRU171" s="137"/>
      <c r="PRV171" s="137"/>
      <c r="PRW171" s="137"/>
      <c r="PRX171" s="137"/>
      <c r="PRY171" s="137"/>
      <c r="PRZ171" s="137"/>
      <c r="PSA171" s="137"/>
      <c r="PSB171" s="137"/>
      <c r="PSC171" s="137"/>
      <c r="PSD171" s="137"/>
      <c r="PSE171" s="137"/>
      <c r="PSF171" s="137"/>
      <c r="PSG171" s="137"/>
      <c r="PSH171" s="137"/>
      <c r="PSI171" s="137"/>
      <c r="PSJ171" s="137"/>
      <c r="PSK171" s="137"/>
      <c r="PSL171" s="137"/>
      <c r="PSM171" s="137"/>
      <c r="PSN171" s="137"/>
      <c r="PSO171" s="137"/>
      <c r="PSP171" s="137"/>
      <c r="PSQ171" s="137"/>
      <c r="PSR171" s="137"/>
      <c r="PSS171" s="137"/>
      <c r="PST171" s="137"/>
      <c r="PSU171" s="137"/>
      <c r="PSV171" s="137"/>
      <c r="PSW171" s="137"/>
      <c r="PSX171" s="137"/>
      <c r="PSY171" s="137"/>
      <c r="PSZ171" s="137"/>
      <c r="PTA171" s="137"/>
      <c r="PTB171" s="137"/>
      <c r="PTC171" s="137"/>
      <c r="PTD171" s="137"/>
      <c r="PTE171" s="137"/>
      <c r="PTF171" s="137"/>
      <c r="PTG171" s="137"/>
      <c r="PTH171" s="137"/>
      <c r="PTI171" s="137"/>
      <c r="PTJ171" s="137"/>
      <c r="PTK171" s="137"/>
      <c r="PTL171" s="137"/>
      <c r="PTM171" s="137"/>
      <c r="PTN171" s="137"/>
      <c r="PTO171" s="137"/>
      <c r="PTP171" s="137"/>
      <c r="PTQ171" s="137"/>
      <c r="PTR171" s="137"/>
      <c r="PTS171" s="137"/>
      <c r="PTT171" s="137"/>
      <c r="PTU171" s="137"/>
      <c r="PTV171" s="137"/>
      <c r="PTW171" s="137"/>
      <c r="PTX171" s="137"/>
      <c r="PTY171" s="137"/>
      <c r="PTZ171" s="137"/>
      <c r="PUA171" s="137"/>
      <c r="PUB171" s="137"/>
      <c r="PUC171" s="137"/>
      <c r="PUD171" s="137"/>
      <c r="PUE171" s="137"/>
      <c r="PUF171" s="137"/>
      <c r="PUG171" s="137"/>
      <c r="PUH171" s="137"/>
      <c r="PUI171" s="137"/>
      <c r="PUJ171" s="137"/>
      <c r="PUK171" s="137"/>
      <c r="PUL171" s="137"/>
      <c r="PUM171" s="137"/>
      <c r="PUN171" s="137"/>
      <c r="PUO171" s="137"/>
      <c r="PUP171" s="137"/>
      <c r="PUQ171" s="137"/>
      <c r="PUR171" s="137"/>
      <c r="PUS171" s="137"/>
      <c r="PUT171" s="137"/>
      <c r="PUU171" s="137"/>
      <c r="PUV171" s="137"/>
      <c r="PUW171" s="137"/>
      <c r="PUX171" s="137"/>
      <c r="PUY171" s="137"/>
      <c r="PUZ171" s="137"/>
      <c r="PVA171" s="137"/>
      <c r="PVB171" s="137"/>
      <c r="PVC171" s="137"/>
      <c r="PVD171" s="137"/>
      <c r="PVE171" s="137"/>
      <c r="PVF171" s="137"/>
      <c r="PVG171" s="137"/>
      <c r="PVH171" s="137"/>
      <c r="PVI171" s="137"/>
      <c r="PVJ171" s="137"/>
      <c r="PVK171" s="137"/>
      <c r="PVL171" s="137"/>
      <c r="PVM171" s="137"/>
      <c r="PVN171" s="137"/>
      <c r="PVO171" s="137"/>
      <c r="PVP171" s="137"/>
      <c r="PVQ171" s="137"/>
      <c r="PVR171" s="137"/>
      <c r="PVS171" s="137"/>
      <c r="PVT171" s="137"/>
      <c r="PVU171" s="137"/>
      <c r="PVV171" s="137"/>
      <c r="PVW171" s="137"/>
      <c r="PVX171" s="137"/>
      <c r="PVY171" s="137"/>
      <c r="PVZ171" s="137"/>
      <c r="PWA171" s="137"/>
      <c r="PWB171" s="137"/>
      <c r="PWC171" s="137"/>
      <c r="PWD171" s="137"/>
      <c r="PWE171" s="137"/>
      <c r="PWF171" s="137"/>
      <c r="PWG171" s="137"/>
      <c r="PWH171" s="137"/>
      <c r="PWI171" s="137"/>
      <c r="PWJ171" s="137"/>
      <c r="PWK171" s="137"/>
      <c r="PWL171" s="137"/>
      <c r="PWM171" s="137"/>
      <c r="PWN171" s="137"/>
      <c r="PWO171" s="137"/>
      <c r="PWP171" s="137"/>
      <c r="PWQ171" s="137"/>
      <c r="PWR171" s="137"/>
      <c r="PWS171" s="137"/>
      <c r="PWT171" s="137"/>
      <c r="PWU171" s="137"/>
      <c r="PWV171" s="137"/>
      <c r="PWW171" s="137"/>
      <c r="PWX171" s="137"/>
      <c r="PWY171" s="137"/>
      <c r="PWZ171" s="137"/>
      <c r="PXA171" s="137"/>
      <c r="PXB171" s="137"/>
      <c r="PXC171" s="137"/>
      <c r="PXD171" s="137"/>
      <c r="PXE171" s="137"/>
      <c r="PXF171" s="137"/>
      <c r="PXG171" s="137"/>
      <c r="PXH171" s="137"/>
      <c r="PXI171" s="137"/>
      <c r="PXJ171" s="137"/>
      <c r="PXK171" s="137"/>
      <c r="PXL171" s="137"/>
      <c r="PXM171" s="137"/>
      <c r="PXN171" s="137"/>
      <c r="PXO171" s="137"/>
      <c r="PXP171" s="137"/>
      <c r="PXQ171" s="137"/>
      <c r="PXR171" s="137"/>
      <c r="PXS171" s="137"/>
      <c r="PXT171" s="137"/>
      <c r="PXU171" s="137"/>
      <c r="PXV171" s="137"/>
      <c r="PXW171" s="137"/>
      <c r="PXX171" s="137"/>
      <c r="PXY171" s="137"/>
      <c r="PXZ171" s="137"/>
      <c r="PYA171" s="137"/>
      <c r="PYB171" s="137"/>
      <c r="PYC171" s="137"/>
      <c r="PYD171" s="137"/>
      <c r="PYE171" s="137"/>
      <c r="PYF171" s="137"/>
      <c r="PYG171" s="137"/>
      <c r="PYH171" s="137"/>
      <c r="PYI171" s="137"/>
      <c r="PYJ171" s="137"/>
      <c r="PYK171" s="137"/>
      <c r="PYL171" s="137"/>
      <c r="PYM171" s="137"/>
      <c r="PYN171" s="137"/>
      <c r="PYO171" s="137"/>
      <c r="PYP171" s="137"/>
      <c r="PYQ171" s="137"/>
      <c r="PYR171" s="137"/>
      <c r="PYS171" s="137"/>
      <c r="PYT171" s="137"/>
      <c r="PYU171" s="137"/>
      <c r="PYV171" s="137"/>
      <c r="PYW171" s="137"/>
      <c r="PYX171" s="137"/>
      <c r="PYY171" s="137"/>
      <c r="PYZ171" s="137"/>
      <c r="PZA171" s="137"/>
      <c r="PZB171" s="137"/>
      <c r="PZC171" s="137"/>
      <c r="PZD171" s="137"/>
      <c r="PZE171" s="137"/>
      <c r="PZF171" s="137"/>
      <c r="PZG171" s="137"/>
      <c r="PZH171" s="137"/>
      <c r="PZI171" s="137"/>
      <c r="PZJ171" s="137"/>
      <c r="PZK171" s="137"/>
      <c r="PZL171" s="137"/>
      <c r="PZM171" s="137"/>
      <c r="PZN171" s="137"/>
      <c r="PZO171" s="137"/>
      <c r="PZP171" s="137"/>
      <c r="PZQ171" s="137"/>
      <c r="PZR171" s="137"/>
      <c r="PZS171" s="137"/>
      <c r="PZT171" s="137"/>
      <c r="PZU171" s="137"/>
      <c r="PZV171" s="137"/>
      <c r="PZW171" s="137"/>
      <c r="PZX171" s="137"/>
      <c r="PZY171" s="137"/>
      <c r="PZZ171" s="137"/>
      <c r="QAA171" s="137"/>
      <c r="QAB171" s="137"/>
      <c r="QAC171" s="137"/>
      <c r="QAD171" s="137"/>
      <c r="QAE171" s="137"/>
      <c r="QAF171" s="137"/>
      <c r="QAG171" s="137"/>
      <c r="QAH171" s="137"/>
      <c r="QAI171" s="137"/>
      <c r="QAJ171" s="137"/>
      <c r="QAK171" s="137"/>
      <c r="QAL171" s="137"/>
      <c r="QAM171" s="137"/>
      <c r="QAN171" s="137"/>
      <c r="QAO171" s="137"/>
      <c r="QAP171" s="137"/>
      <c r="QAQ171" s="137"/>
      <c r="QAR171" s="137"/>
      <c r="QAS171" s="137"/>
      <c r="QAT171" s="137"/>
      <c r="QAU171" s="137"/>
      <c r="QAV171" s="137"/>
      <c r="QAW171" s="137"/>
      <c r="QAX171" s="137"/>
      <c r="QAY171" s="137"/>
      <c r="QAZ171" s="137"/>
      <c r="QBA171" s="137"/>
      <c r="QBB171" s="137"/>
      <c r="QBC171" s="137"/>
      <c r="QBD171" s="137"/>
      <c r="QBE171" s="137"/>
      <c r="QBF171" s="137"/>
      <c r="QBG171" s="137"/>
      <c r="QBH171" s="137"/>
      <c r="QBI171" s="137"/>
      <c r="QBJ171" s="137"/>
      <c r="QBK171" s="137"/>
      <c r="QBL171" s="137"/>
      <c r="QBM171" s="137"/>
      <c r="QBN171" s="137"/>
      <c r="QBO171" s="137"/>
      <c r="QBP171" s="137"/>
      <c r="QBQ171" s="137"/>
      <c r="QBR171" s="137"/>
      <c r="QBS171" s="137"/>
      <c r="QBT171" s="137"/>
      <c r="QBU171" s="137"/>
      <c r="QBV171" s="137"/>
      <c r="QBW171" s="137"/>
      <c r="QBX171" s="137"/>
      <c r="QBY171" s="137"/>
      <c r="QBZ171" s="137"/>
      <c r="QCA171" s="137"/>
      <c r="QCB171" s="137"/>
      <c r="QCC171" s="137"/>
      <c r="QCD171" s="137"/>
      <c r="QCE171" s="137"/>
      <c r="QCF171" s="137"/>
      <c r="QCG171" s="137"/>
      <c r="QCH171" s="137"/>
      <c r="QCI171" s="137"/>
      <c r="QCJ171" s="137"/>
      <c r="QCK171" s="137"/>
      <c r="QCL171" s="137"/>
      <c r="QCM171" s="137"/>
      <c r="QCN171" s="137"/>
      <c r="QCO171" s="137"/>
      <c r="QCP171" s="137"/>
      <c r="QCQ171" s="137"/>
      <c r="QCR171" s="137"/>
      <c r="QCS171" s="137"/>
      <c r="QCT171" s="137"/>
      <c r="QCU171" s="137"/>
      <c r="QCV171" s="137"/>
      <c r="QCW171" s="137"/>
      <c r="QCX171" s="137"/>
      <c r="QCY171" s="137"/>
      <c r="QCZ171" s="137"/>
      <c r="QDA171" s="137"/>
      <c r="QDB171" s="137"/>
      <c r="QDC171" s="137"/>
      <c r="QDD171" s="137"/>
      <c r="QDE171" s="137"/>
      <c r="QDF171" s="137"/>
      <c r="QDG171" s="137"/>
      <c r="QDH171" s="137"/>
      <c r="QDI171" s="137"/>
      <c r="QDJ171" s="137"/>
      <c r="QDK171" s="137"/>
      <c r="QDL171" s="137"/>
      <c r="QDM171" s="137"/>
      <c r="QDN171" s="137"/>
      <c r="QDO171" s="137"/>
      <c r="QDP171" s="137"/>
      <c r="QDQ171" s="137"/>
      <c r="QDR171" s="137"/>
      <c r="QDS171" s="137"/>
      <c r="QDT171" s="137"/>
      <c r="QDU171" s="137"/>
      <c r="QDV171" s="137"/>
      <c r="QDW171" s="137"/>
      <c r="QDX171" s="137"/>
      <c r="QDY171" s="137"/>
      <c r="QDZ171" s="137"/>
      <c r="QEA171" s="137"/>
      <c r="QEB171" s="137"/>
      <c r="QEC171" s="137"/>
      <c r="QED171" s="137"/>
      <c r="QEE171" s="137"/>
      <c r="QEF171" s="137"/>
      <c r="QEG171" s="137"/>
      <c r="QEH171" s="137"/>
      <c r="QEI171" s="137"/>
      <c r="QEJ171" s="137"/>
      <c r="QEK171" s="137"/>
      <c r="QEL171" s="137"/>
      <c r="QEM171" s="137"/>
      <c r="QEN171" s="137"/>
      <c r="QEO171" s="137"/>
      <c r="QEP171" s="137"/>
      <c r="QEQ171" s="137"/>
      <c r="QER171" s="137"/>
      <c r="QES171" s="137"/>
      <c r="QET171" s="137"/>
      <c r="QEU171" s="137"/>
      <c r="QEV171" s="137"/>
      <c r="QEW171" s="137"/>
      <c r="QEX171" s="137"/>
      <c r="QEY171" s="137"/>
      <c r="QEZ171" s="137"/>
      <c r="QFA171" s="137"/>
      <c r="QFB171" s="137"/>
      <c r="QFC171" s="137"/>
      <c r="QFD171" s="137"/>
      <c r="QFE171" s="137"/>
      <c r="QFF171" s="137"/>
      <c r="QFG171" s="137"/>
      <c r="QFH171" s="137"/>
      <c r="QFI171" s="137"/>
      <c r="QFJ171" s="137"/>
      <c r="QFK171" s="137"/>
      <c r="QFL171" s="137"/>
      <c r="QFM171" s="137"/>
      <c r="QFN171" s="137"/>
      <c r="QFO171" s="137"/>
      <c r="QFP171" s="137"/>
      <c r="QFQ171" s="137"/>
      <c r="QFR171" s="137"/>
      <c r="QFS171" s="137"/>
      <c r="QFT171" s="137"/>
      <c r="QFU171" s="137"/>
      <c r="QFV171" s="137"/>
      <c r="QFW171" s="137"/>
      <c r="QFX171" s="137"/>
      <c r="QFY171" s="137"/>
      <c r="QFZ171" s="137"/>
      <c r="QGA171" s="137"/>
      <c r="QGB171" s="137"/>
      <c r="QGC171" s="137"/>
      <c r="QGD171" s="137"/>
      <c r="QGE171" s="137"/>
      <c r="QGF171" s="137"/>
      <c r="QGG171" s="137"/>
      <c r="QGH171" s="137"/>
      <c r="QGI171" s="137"/>
      <c r="QGJ171" s="137"/>
      <c r="QGK171" s="137"/>
      <c r="QGL171" s="137"/>
      <c r="QGM171" s="137"/>
      <c r="QGN171" s="137"/>
      <c r="QGO171" s="137"/>
      <c r="QGP171" s="137"/>
      <c r="QGQ171" s="137"/>
      <c r="QGR171" s="137"/>
      <c r="QGS171" s="137"/>
      <c r="QGT171" s="137"/>
      <c r="QGU171" s="137"/>
      <c r="QGV171" s="137"/>
      <c r="QGW171" s="137"/>
      <c r="QGX171" s="137"/>
      <c r="QGY171" s="137"/>
      <c r="QGZ171" s="137"/>
      <c r="QHA171" s="137"/>
      <c r="QHB171" s="137"/>
      <c r="QHC171" s="137"/>
      <c r="QHD171" s="137"/>
      <c r="QHE171" s="137"/>
      <c r="QHF171" s="137"/>
      <c r="QHG171" s="137"/>
      <c r="QHH171" s="137"/>
      <c r="QHI171" s="137"/>
      <c r="QHJ171" s="137"/>
      <c r="QHK171" s="137"/>
      <c r="QHL171" s="137"/>
      <c r="QHM171" s="137"/>
      <c r="QHN171" s="137"/>
      <c r="QHO171" s="137"/>
      <c r="QHP171" s="137"/>
      <c r="QHQ171" s="137"/>
      <c r="QHR171" s="137"/>
      <c r="QHS171" s="137"/>
      <c r="QHT171" s="137"/>
      <c r="QHU171" s="137"/>
      <c r="QHV171" s="137"/>
      <c r="QHW171" s="137"/>
      <c r="QHX171" s="137"/>
      <c r="QHY171" s="137"/>
      <c r="QHZ171" s="137"/>
      <c r="QIA171" s="137"/>
      <c r="QIB171" s="137"/>
      <c r="QIC171" s="137"/>
      <c r="QID171" s="137"/>
      <c r="QIE171" s="137"/>
      <c r="QIF171" s="137"/>
      <c r="QIG171" s="137"/>
      <c r="QIH171" s="137"/>
      <c r="QII171" s="137"/>
      <c r="QIJ171" s="137"/>
      <c r="QIK171" s="137"/>
      <c r="QIL171" s="137"/>
      <c r="QIM171" s="137"/>
      <c r="QIN171" s="137"/>
      <c r="QIO171" s="137"/>
      <c r="QIP171" s="137"/>
      <c r="QIQ171" s="137"/>
      <c r="QIR171" s="137"/>
      <c r="QIS171" s="137"/>
      <c r="QIT171" s="137"/>
      <c r="QIU171" s="137"/>
      <c r="QIV171" s="137"/>
      <c r="QIW171" s="137"/>
      <c r="QIX171" s="137"/>
      <c r="QIY171" s="137"/>
      <c r="QIZ171" s="137"/>
      <c r="QJA171" s="137"/>
      <c r="QJB171" s="137"/>
      <c r="QJC171" s="137"/>
      <c r="QJD171" s="137"/>
      <c r="QJE171" s="137"/>
      <c r="QJF171" s="137"/>
      <c r="QJG171" s="137"/>
      <c r="QJH171" s="137"/>
      <c r="QJI171" s="137"/>
      <c r="QJJ171" s="137"/>
      <c r="QJK171" s="137"/>
      <c r="QJL171" s="137"/>
      <c r="QJM171" s="137"/>
      <c r="QJN171" s="137"/>
      <c r="QJO171" s="137"/>
      <c r="QJP171" s="137"/>
      <c r="QJQ171" s="137"/>
      <c r="QJR171" s="137"/>
      <c r="QJS171" s="137"/>
      <c r="QJT171" s="137"/>
      <c r="QJU171" s="137"/>
      <c r="QJV171" s="137"/>
      <c r="QJW171" s="137"/>
      <c r="QJX171" s="137"/>
      <c r="QJY171" s="137"/>
      <c r="QJZ171" s="137"/>
      <c r="QKA171" s="137"/>
      <c r="QKB171" s="137"/>
      <c r="QKC171" s="137"/>
      <c r="QKD171" s="137"/>
      <c r="QKE171" s="137"/>
      <c r="QKF171" s="137"/>
      <c r="QKG171" s="137"/>
      <c r="QKH171" s="137"/>
      <c r="QKI171" s="137"/>
      <c r="QKJ171" s="137"/>
      <c r="QKK171" s="137"/>
      <c r="QKL171" s="137"/>
      <c r="QKM171" s="137"/>
      <c r="QKN171" s="137"/>
      <c r="QKO171" s="137"/>
      <c r="QKP171" s="137"/>
      <c r="QKQ171" s="137"/>
      <c r="QKR171" s="137"/>
      <c r="QKS171" s="137"/>
      <c r="QKT171" s="137"/>
      <c r="QKU171" s="137"/>
      <c r="QKV171" s="137"/>
      <c r="QKW171" s="137"/>
      <c r="QKX171" s="137"/>
      <c r="QKY171" s="137"/>
      <c r="QKZ171" s="137"/>
      <c r="QLA171" s="137"/>
      <c r="QLB171" s="137"/>
      <c r="QLC171" s="137"/>
      <c r="QLD171" s="137"/>
      <c r="QLE171" s="137"/>
      <c r="QLF171" s="137"/>
      <c r="QLG171" s="137"/>
      <c r="QLH171" s="137"/>
      <c r="QLI171" s="137"/>
      <c r="QLJ171" s="137"/>
      <c r="QLK171" s="137"/>
      <c r="QLL171" s="137"/>
      <c r="QLM171" s="137"/>
      <c r="QLN171" s="137"/>
      <c r="QLO171" s="137"/>
      <c r="QLP171" s="137"/>
      <c r="QLQ171" s="137"/>
      <c r="QLR171" s="137"/>
      <c r="QLS171" s="137"/>
      <c r="QLT171" s="137"/>
      <c r="QLU171" s="137"/>
      <c r="QLV171" s="137"/>
      <c r="QLW171" s="137"/>
      <c r="QLX171" s="137"/>
      <c r="QLY171" s="137"/>
      <c r="QLZ171" s="137"/>
      <c r="QMA171" s="137"/>
      <c r="QMB171" s="137"/>
      <c r="QMC171" s="137"/>
      <c r="QMD171" s="137"/>
      <c r="QME171" s="137"/>
      <c r="QMF171" s="137"/>
      <c r="QMG171" s="137"/>
      <c r="QMH171" s="137"/>
      <c r="QMI171" s="137"/>
      <c r="QMJ171" s="137"/>
      <c r="QMK171" s="137"/>
      <c r="QML171" s="137"/>
      <c r="QMM171" s="137"/>
      <c r="QMN171" s="137"/>
      <c r="QMO171" s="137"/>
      <c r="QMP171" s="137"/>
      <c r="QMQ171" s="137"/>
      <c r="QMR171" s="137"/>
      <c r="QMS171" s="137"/>
      <c r="QMT171" s="137"/>
      <c r="QMU171" s="137"/>
      <c r="QMV171" s="137"/>
      <c r="QMW171" s="137"/>
      <c r="QMX171" s="137"/>
      <c r="QMY171" s="137"/>
      <c r="QMZ171" s="137"/>
      <c r="QNA171" s="137"/>
      <c r="QNB171" s="137"/>
      <c r="QNC171" s="137"/>
      <c r="QND171" s="137"/>
      <c r="QNE171" s="137"/>
      <c r="QNF171" s="137"/>
      <c r="QNG171" s="137"/>
      <c r="QNH171" s="137"/>
      <c r="QNI171" s="137"/>
      <c r="QNJ171" s="137"/>
      <c r="QNK171" s="137"/>
      <c r="QNL171" s="137"/>
      <c r="QNM171" s="137"/>
      <c r="QNN171" s="137"/>
      <c r="QNO171" s="137"/>
      <c r="QNP171" s="137"/>
      <c r="QNQ171" s="137"/>
      <c r="QNR171" s="137"/>
      <c r="QNS171" s="137"/>
      <c r="QNT171" s="137"/>
      <c r="QNU171" s="137"/>
      <c r="QNV171" s="137"/>
      <c r="QNW171" s="137"/>
      <c r="QNX171" s="137"/>
      <c r="QNY171" s="137"/>
      <c r="QNZ171" s="137"/>
      <c r="QOA171" s="137"/>
      <c r="QOB171" s="137"/>
      <c r="QOC171" s="137"/>
      <c r="QOD171" s="137"/>
      <c r="QOE171" s="137"/>
      <c r="QOF171" s="137"/>
      <c r="QOG171" s="137"/>
      <c r="QOH171" s="137"/>
      <c r="QOI171" s="137"/>
      <c r="QOJ171" s="137"/>
      <c r="QOK171" s="137"/>
      <c r="QOL171" s="137"/>
      <c r="QOM171" s="137"/>
      <c r="QON171" s="137"/>
      <c r="QOO171" s="137"/>
      <c r="QOP171" s="137"/>
      <c r="QOQ171" s="137"/>
      <c r="QOR171" s="137"/>
      <c r="QOS171" s="137"/>
      <c r="QOT171" s="137"/>
      <c r="QOU171" s="137"/>
      <c r="QOV171" s="137"/>
      <c r="QOW171" s="137"/>
      <c r="QOX171" s="137"/>
      <c r="QOY171" s="137"/>
      <c r="QOZ171" s="137"/>
      <c r="QPA171" s="137"/>
      <c r="QPB171" s="137"/>
      <c r="QPC171" s="137"/>
      <c r="QPD171" s="137"/>
      <c r="QPE171" s="137"/>
      <c r="QPF171" s="137"/>
      <c r="QPG171" s="137"/>
      <c r="QPH171" s="137"/>
      <c r="QPI171" s="137"/>
      <c r="QPJ171" s="137"/>
      <c r="QPK171" s="137"/>
      <c r="QPL171" s="137"/>
      <c r="QPM171" s="137"/>
      <c r="QPN171" s="137"/>
      <c r="QPO171" s="137"/>
      <c r="QPP171" s="137"/>
      <c r="QPQ171" s="137"/>
      <c r="QPR171" s="137"/>
      <c r="QPS171" s="137"/>
      <c r="QPT171" s="137"/>
      <c r="QPU171" s="137"/>
      <c r="QPV171" s="137"/>
      <c r="QPW171" s="137"/>
      <c r="QPX171" s="137"/>
      <c r="QPY171" s="137"/>
      <c r="QPZ171" s="137"/>
      <c r="QQA171" s="137"/>
      <c r="QQB171" s="137"/>
      <c r="QQC171" s="137"/>
      <c r="QQD171" s="137"/>
      <c r="QQE171" s="137"/>
      <c r="QQF171" s="137"/>
      <c r="QQG171" s="137"/>
      <c r="QQH171" s="137"/>
      <c r="QQI171" s="137"/>
      <c r="QQJ171" s="137"/>
      <c r="QQK171" s="137"/>
      <c r="QQL171" s="137"/>
      <c r="QQM171" s="137"/>
      <c r="QQN171" s="137"/>
      <c r="QQO171" s="137"/>
      <c r="QQP171" s="137"/>
      <c r="QQQ171" s="137"/>
      <c r="QQR171" s="137"/>
      <c r="QQS171" s="137"/>
      <c r="QQT171" s="137"/>
      <c r="QQU171" s="137"/>
      <c r="QQV171" s="137"/>
      <c r="QQW171" s="137"/>
      <c r="QQX171" s="137"/>
      <c r="QQY171" s="137"/>
      <c r="QQZ171" s="137"/>
      <c r="QRA171" s="137"/>
      <c r="QRB171" s="137"/>
      <c r="QRC171" s="137"/>
      <c r="QRD171" s="137"/>
      <c r="QRE171" s="137"/>
      <c r="QRF171" s="137"/>
      <c r="QRG171" s="137"/>
      <c r="QRH171" s="137"/>
      <c r="QRI171" s="137"/>
      <c r="QRJ171" s="137"/>
      <c r="QRK171" s="137"/>
      <c r="QRL171" s="137"/>
      <c r="QRM171" s="137"/>
      <c r="QRN171" s="137"/>
      <c r="QRO171" s="137"/>
      <c r="QRP171" s="137"/>
      <c r="QRQ171" s="137"/>
      <c r="QRR171" s="137"/>
      <c r="QRS171" s="137"/>
      <c r="QRT171" s="137"/>
      <c r="QRU171" s="137"/>
      <c r="QRV171" s="137"/>
      <c r="QRW171" s="137"/>
      <c r="QRX171" s="137"/>
      <c r="QRY171" s="137"/>
      <c r="QRZ171" s="137"/>
      <c r="QSA171" s="137"/>
      <c r="QSB171" s="137"/>
      <c r="QSC171" s="137"/>
      <c r="QSD171" s="137"/>
      <c r="QSE171" s="137"/>
      <c r="QSF171" s="137"/>
      <c r="QSG171" s="137"/>
      <c r="QSH171" s="137"/>
      <c r="QSI171" s="137"/>
      <c r="QSJ171" s="137"/>
      <c r="QSK171" s="137"/>
      <c r="QSL171" s="137"/>
      <c r="QSM171" s="137"/>
      <c r="QSN171" s="137"/>
      <c r="QSO171" s="137"/>
      <c r="QSP171" s="137"/>
      <c r="QSQ171" s="137"/>
      <c r="QSR171" s="137"/>
      <c r="QSS171" s="137"/>
      <c r="QST171" s="137"/>
      <c r="QSU171" s="137"/>
      <c r="QSV171" s="137"/>
      <c r="QSW171" s="137"/>
      <c r="QSX171" s="137"/>
      <c r="QSY171" s="137"/>
      <c r="QSZ171" s="137"/>
      <c r="QTA171" s="137"/>
      <c r="QTB171" s="137"/>
      <c r="QTC171" s="137"/>
      <c r="QTD171" s="137"/>
      <c r="QTE171" s="137"/>
      <c r="QTF171" s="137"/>
      <c r="QTG171" s="137"/>
      <c r="QTH171" s="137"/>
      <c r="QTI171" s="137"/>
      <c r="QTJ171" s="137"/>
      <c r="QTK171" s="137"/>
      <c r="QTL171" s="137"/>
      <c r="QTM171" s="137"/>
      <c r="QTN171" s="137"/>
      <c r="QTO171" s="137"/>
      <c r="QTP171" s="137"/>
      <c r="QTQ171" s="137"/>
      <c r="QTR171" s="137"/>
      <c r="QTS171" s="137"/>
      <c r="QTT171" s="137"/>
      <c r="QTU171" s="137"/>
      <c r="QTV171" s="137"/>
      <c r="QTW171" s="137"/>
      <c r="QTX171" s="137"/>
      <c r="QTY171" s="137"/>
      <c r="QTZ171" s="137"/>
      <c r="QUA171" s="137"/>
      <c r="QUB171" s="137"/>
      <c r="QUC171" s="137"/>
      <c r="QUD171" s="137"/>
      <c r="QUE171" s="137"/>
      <c r="QUF171" s="137"/>
      <c r="QUG171" s="137"/>
      <c r="QUH171" s="137"/>
      <c r="QUI171" s="137"/>
      <c r="QUJ171" s="137"/>
      <c r="QUK171" s="137"/>
      <c r="QUL171" s="137"/>
      <c r="QUM171" s="137"/>
      <c r="QUN171" s="137"/>
      <c r="QUO171" s="137"/>
      <c r="QUP171" s="137"/>
      <c r="QUQ171" s="137"/>
      <c r="QUR171" s="137"/>
      <c r="QUS171" s="137"/>
      <c r="QUT171" s="137"/>
      <c r="QUU171" s="137"/>
      <c r="QUV171" s="137"/>
      <c r="QUW171" s="137"/>
      <c r="QUX171" s="137"/>
      <c r="QUY171" s="137"/>
      <c r="QUZ171" s="137"/>
      <c r="QVA171" s="137"/>
      <c r="QVB171" s="137"/>
      <c r="QVC171" s="137"/>
      <c r="QVD171" s="137"/>
      <c r="QVE171" s="137"/>
      <c r="QVF171" s="137"/>
      <c r="QVG171" s="137"/>
      <c r="QVH171" s="137"/>
      <c r="QVI171" s="137"/>
      <c r="QVJ171" s="137"/>
      <c r="QVK171" s="137"/>
      <c r="QVL171" s="137"/>
      <c r="QVM171" s="137"/>
      <c r="QVN171" s="137"/>
      <c r="QVO171" s="137"/>
      <c r="QVP171" s="137"/>
      <c r="QVQ171" s="137"/>
      <c r="QVR171" s="137"/>
      <c r="QVS171" s="137"/>
      <c r="QVT171" s="137"/>
      <c r="QVU171" s="137"/>
      <c r="QVV171" s="137"/>
      <c r="QVW171" s="137"/>
      <c r="QVX171" s="137"/>
      <c r="QVY171" s="137"/>
      <c r="QVZ171" s="137"/>
      <c r="QWA171" s="137"/>
      <c r="QWB171" s="137"/>
      <c r="QWC171" s="137"/>
      <c r="QWD171" s="137"/>
      <c r="QWE171" s="137"/>
      <c r="QWF171" s="137"/>
      <c r="QWG171" s="137"/>
      <c r="QWH171" s="137"/>
      <c r="QWI171" s="137"/>
      <c r="QWJ171" s="137"/>
      <c r="QWK171" s="137"/>
      <c r="QWL171" s="137"/>
      <c r="QWM171" s="137"/>
      <c r="QWN171" s="137"/>
      <c r="QWO171" s="137"/>
      <c r="QWP171" s="137"/>
      <c r="QWQ171" s="137"/>
      <c r="QWR171" s="137"/>
      <c r="QWS171" s="137"/>
      <c r="QWT171" s="137"/>
      <c r="QWU171" s="137"/>
      <c r="QWV171" s="137"/>
      <c r="QWW171" s="137"/>
      <c r="QWX171" s="137"/>
      <c r="QWY171" s="137"/>
      <c r="QWZ171" s="137"/>
      <c r="QXA171" s="137"/>
      <c r="QXB171" s="137"/>
      <c r="QXC171" s="137"/>
      <c r="QXD171" s="137"/>
      <c r="QXE171" s="137"/>
      <c r="QXF171" s="137"/>
      <c r="QXG171" s="137"/>
      <c r="QXH171" s="137"/>
      <c r="QXI171" s="137"/>
      <c r="QXJ171" s="137"/>
      <c r="QXK171" s="137"/>
      <c r="QXL171" s="137"/>
      <c r="QXM171" s="137"/>
      <c r="QXN171" s="137"/>
      <c r="QXO171" s="137"/>
      <c r="QXP171" s="137"/>
      <c r="QXQ171" s="137"/>
      <c r="QXR171" s="137"/>
      <c r="QXS171" s="137"/>
      <c r="QXT171" s="137"/>
      <c r="QXU171" s="137"/>
      <c r="QXV171" s="137"/>
      <c r="QXW171" s="137"/>
      <c r="QXX171" s="137"/>
      <c r="QXY171" s="137"/>
      <c r="QXZ171" s="137"/>
      <c r="QYA171" s="137"/>
      <c r="QYB171" s="137"/>
      <c r="QYC171" s="137"/>
      <c r="QYD171" s="137"/>
      <c r="QYE171" s="137"/>
      <c r="QYF171" s="137"/>
      <c r="QYG171" s="137"/>
      <c r="QYH171" s="137"/>
      <c r="QYI171" s="137"/>
      <c r="QYJ171" s="137"/>
      <c r="QYK171" s="137"/>
      <c r="QYL171" s="137"/>
      <c r="QYM171" s="137"/>
      <c r="QYN171" s="137"/>
      <c r="QYO171" s="137"/>
      <c r="QYP171" s="137"/>
      <c r="QYQ171" s="137"/>
      <c r="QYR171" s="137"/>
      <c r="QYS171" s="137"/>
      <c r="QYT171" s="137"/>
      <c r="QYU171" s="137"/>
      <c r="QYV171" s="137"/>
      <c r="QYW171" s="137"/>
      <c r="QYX171" s="137"/>
      <c r="QYY171" s="137"/>
      <c r="QYZ171" s="137"/>
      <c r="QZA171" s="137"/>
      <c r="QZB171" s="137"/>
      <c r="QZC171" s="137"/>
      <c r="QZD171" s="137"/>
      <c r="QZE171" s="137"/>
      <c r="QZF171" s="137"/>
      <c r="QZG171" s="137"/>
      <c r="QZH171" s="137"/>
      <c r="QZI171" s="137"/>
      <c r="QZJ171" s="137"/>
      <c r="QZK171" s="137"/>
      <c r="QZL171" s="137"/>
      <c r="QZM171" s="137"/>
      <c r="QZN171" s="137"/>
      <c r="QZO171" s="137"/>
      <c r="QZP171" s="137"/>
      <c r="QZQ171" s="137"/>
      <c r="QZR171" s="137"/>
      <c r="QZS171" s="137"/>
      <c r="QZT171" s="137"/>
      <c r="QZU171" s="137"/>
      <c r="QZV171" s="137"/>
      <c r="QZW171" s="137"/>
      <c r="QZX171" s="137"/>
      <c r="QZY171" s="137"/>
      <c r="QZZ171" s="137"/>
      <c r="RAA171" s="137"/>
      <c r="RAB171" s="137"/>
      <c r="RAC171" s="137"/>
      <c r="RAD171" s="137"/>
      <c r="RAE171" s="137"/>
      <c r="RAF171" s="137"/>
      <c r="RAG171" s="137"/>
      <c r="RAH171" s="137"/>
      <c r="RAI171" s="137"/>
      <c r="RAJ171" s="137"/>
      <c r="RAK171" s="137"/>
      <c r="RAL171" s="137"/>
      <c r="RAM171" s="137"/>
      <c r="RAN171" s="137"/>
      <c r="RAO171" s="137"/>
      <c r="RAP171" s="137"/>
      <c r="RAQ171" s="137"/>
      <c r="RAR171" s="137"/>
      <c r="RAS171" s="137"/>
      <c r="RAT171" s="137"/>
      <c r="RAU171" s="137"/>
      <c r="RAV171" s="137"/>
      <c r="RAW171" s="137"/>
      <c r="RAX171" s="137"/>
      <c r="RAY171" s="137"/>
      <c r="RAZ171" s="137"/>
      <c r="RBA171" s="137"/>
      <c r="RBB171" s="137"/>
      <c r="RBC171" s="137"/>
      <c r="RBD171" s="137"/>
      <c r="RBE171" s="137"/>
      <c r="RBF171" s="137"/>
      <c r="RBG171" s="137"/>
      <c r="RBH171" s="137"/>
      <c r="RBI171" s="137"/>
      <c r="RBJ171" s="137"/>
      <c r="RBK171" s="137"/>
      <c r="RBL171" s="137"/>
      <c r="RBM171" s="137"/>
      <c r="RBN171" s="137"/>
      <c r="RBO171" s="137"/>
      <c r="RBP171" s="137"/>
      <c r="RBQ171" s="137"/>
      <c r="RBR171" s="137"/>
      <c r="RBS171" s="137"/>
      <c r="RBT171" s="137"/>
      <c r="RBU171" s="137"/>
      <c r="RBV171" s="137"/>
      <c r="RBW171" s="137"/>
      <c r="RBX171" s="137"/>
      <c r="RBY171" s="137"/>
      <c r="RBZ171" s="137"/>
      <c r="RCA171" s="137"/>
      <c r="RCB171" s="137"/>
      <c r="RCC171" s="137"/>
      <c r="RCD171" s="137"/>
      <c r="RCE171" s="137"/>
      <c r="RCF171" s="137"/>
      <c r="RCG171" s="137"/>
      <c r="RCH171" s="137"/>
      <c r="RCI171" s="137"/>
      <c r="RCJ171" s="137"/>
      <c r="RCK171" s="137"/>
      <c r="RCL171" s="137"/>
      <c r="RCM171" s="137"/>
      <c r="RCN171" s="137"/>
      <c r="RCO171" s="137"/>
      <c r="RCP171" s="137"/>
      <c r="RCQ171" s="137"/>
      <c r="RCR171" s="137"/>
      <c r="RCS171" s="137"/>
      <c r="RCT171" s="137"/>
      <c r="RCU171" s="137"/>
      <c r="RCV171" s="137"/>
      <c r="RCW171" s="137"/>
      <c r="RCX171" s="137"/>
      <c r="RCY171" s="137"/>
      <c r="RCZ171" s="137"/>
      <c r="RDA171" s="137"/>
      <c r="RDB171" s="137"/>
      <c r="RDC171" s="137"/>
      <c r="RDD171" s="137"/>
      <c r="RDE171" s="137"/>
      <c r="RDF171" s="137"/>
      <c r="RDG171" s="137"/>
      <c r="RDH171" s="137"/>
      <c r="RDI171" s="137"/>
      <c r="RDJ171" s="137"/>
      <c r="RDK171" s="137"/>
      <c r="RDL171" s="137"/>
      <c r="RDM171" s="137"/>
      <c r="RDN171" s="137"/>
      <c r="RDO171" s="137"/>
      <c r="RDP171" s="137"/>
      <c r="RDQ171" s="137"/>
      <c r="RDR171" s="137"/>
      <c r="RDS171" s="137"/>
      <c r="RDT171" s="137"/>
      <c r="RDU171" s="137"/>
      <c r="RDV171" s="137"/>
      <c r="RDW171" s="137"/>
      <c r="RDX171" s="137"/>
      <c r="RDY171" s="137"/>
      <c r="RDZ171" s="137"/>
      <c r="REA171" s="137"/>
      <c r="REB171" s="137"/>
      <c r="REC171" s="137"/>
      <c r="RED171" s="137"/>
      <c r="REE171" s="137"/>
      <c r="REF171" s="137"/>
      <c r="REG171" s="137"/>
      <c r="REH171" s="137"/>
      <c r="REI171" s="137"/>
      <c r="REJ171" s="137"/>
      <c r="REK171" s="137"/>
      <c r="REL171" s="137"/>
      <c r="REM171" s="137"/>
      <c r="REN171" s="137"/>
      <c r="REO171" s="137"/>
      <c r="REP171" s="137"/>
      <c r="REQ171" s="137"/>
      <c r="RER171" s="137"/>
      <c r="RES171" s="137"/>
      <c r="RET171" s="137"/>
      <c r="REU171" s="137"/>
      <c r="REV171" s="137"/>
      <c r="REW171" s="137"/>
      <c r="REX171" s="137"/>
      <c r="REY171" s="137"/>
      <c r="REZ171" s="137"/>
      <c r="RFA171" s="137"/>
      <c r="RFB171" s="137"/>
      <c r="RFC171" s="137"/>
      <c r="RFD171" s="137"/>
      <c r="RFE171" s="137"/>
      <c r="RFF171" s="137"/>
      <c r="RFG171" s="137"/>
      <c r="RFH171" s="137"/>
      <c r="RFI171" s="137"/>
      <c r="RFJ171" s="137"/>
      <c r="RFK171" s="137"/>
      <c r="RFL171" s="137"/>
      <c r="RFM171" s="137"/>
      <c r="RFN171" s="137"/>
      <c r="RFO171" s="137"/>
      <c r="RFP171" s="137"/>
      <c r="RFQ171" s="137"/>
      <c r="RFR171" s="137"/>
      <c r="RFS171" s="137"/>
      <c r="RFT171" s="137"/>
      <c r="RFU171" s="137"/>
      <c r="RFV171" s="137"/>
      <c r="RFW171" s="137"/>
      <c r="RFX171" s="137"/>
      <c r="RFY171" s="137"/>
      <c r="RFZ171" s="137"/>
      <c r="RGA171" s="137"/>
      <c r="RGB171" s="137"/>
      <c r="RGC171" s="137"/>
      <c r="RGD171" s="137"/>
      <c r="RGE171" s="137"/>
      <c r="RGF171" s="137"/>
      <c r="RGG171" s="137"/>
      <c r="RGH171" s="137"/>
      <c r="RGI171" s="137"/>
      <c r="RGJ171" s="137"/>
      <c r="RGK171" s="137"/>
      <c r="RGL171" s="137"/>
      <c r="RGM171" s="137"/>
      <c r="RGN171" s="137"/>
      <c r="RGO171" s="137"/>
      <c r="RGP171" s="137"/>
      <c r="RGQ171" s="137"/>
      <c r="RGR171" s="137"/>
      <c r="RGS171" s="137"/>
      <c r="RGT171" s="137"/>
      <c r="RGU171" s="137"/>
      <c r="RGV171" s="137"/>
      <c r="RGW171" s="137"/>
      <c r="RGX171" s="137"/>
      <c r="RGY171" s="137"/>
      <c r="RGZ171" s="137"/>
      <c r="RHA171" s="137"/>
      <c r="RHB171" s="137"/>
      <c r="RHC171" s="137"/>
      <c r="RHD171" s="137"/>
      <c r="RHE171" s="137"/>
      <c r="RHF171" s="137"/>
      <c r="RHG171" s="137"/>
      <c r="RHH171" s="137"/>
      <c r="RHI171" s="137"/>
      <c r="RHJ171" s="137"/>
      <c r="RHK171" s="137"/>
      <c r="RHL171" s="137"/>
      <c r="RHM171" s="137"/>
      <c r="RHN171" s="137"/>
      <c r="RHO171" s="137"/>
      <c r="RHP171" s="137"/>
      <c r="RHQ171" s="137"/>
      <c r="RHR171" s="137"/>
      <c r="RHS171" s="137"/>
      <c r="RHT171" s="137"/>
      <c r="RHU171" s="137"/>
      <c r="RHV171" s="137"/>
      <c r="RHW171" s="137"/>
      <c r="RHX171" s="137"/>
      <c r="RHY171" s="137"/>
      <c r="RHZ171" s="137"/>
      <c r="RIA171" s="137"/>
      <c r="RIB171" s="137"/>
      <c r="RIC171" s="137"/>
      <c r="RID171" s="137"/>
      <c r="RIE171" s="137"/>
      <c r="RIF171" s="137"/>
      <c r="RIG171" s="137"/>
      <c r="RIH171" s="137"/>
      <c r="RII171" s="137"/>
      <c r="RIJ171" s="137"/>
      <c r="RIK171" s="137"/>
      <c r="RIL171" s="137"/>
      <c r="RIM171" s="137"/>
      <c r="RIN171" s="137"/>
      <c r="RIO171" s="137"/>
      <c r="RIP171" s="137"/>
      <c r="RIQ171" s="137"/>
      <c r="RIR171" s="137"/>
      <c r="RIS171" s="137"/>
      <c r="RIT171" s="137"/>
      <c r="RIU171" s="137"/>
      <c r="RIV171" s="137"/>
      <c r="RIW171" s="137"/>
      <c r="RIX171" s="137"/>
      <c r="RIY171" s="137"/>
      <c r="RIZ171" s="137"/>
      <c r="RJA171" s="137"/>
      <c r="RJB171" s="137"/>
      <c r="RJC171" s="137"/>
      <c r="RJD171" s="137"/>
      <c r="RJE171" s="137"/>
      <c r="RJF171" s="137"/>
      <c r="RJG171" s="137"/>
      <c r="RJH171" s="137"/>
      <c r="RJI171" s="137"/>
      <c r="RJJ171" s="137"/>
      <c r="RJK171" s="137"/>
      <c r="RJL171" s="137"/>
      <c r="RJM171" s="137"/>
      <c r="RJN171" s="137"/>
      <c r="RJO171" s="137"/>
      <c r="RJP171" s="137"/>
      <c r="RJQ171" s="137"/>
      <c r="RJR171" s="137"/>
      <c r="RJS171" s="137"/>
      <c r="RJT171" s="137"/>
      <c r="RJU171" s="137"/>
      <c r="RJV171" s="137"/>
      <c r="RJW171" s="137"/>
      <c r="RJX171" s="137"/>
      <c r="RJY171" s="137"/>
      <c r="RJZ171" s="137"/>
      <c r="RKA171" s="137"/>
      <c r="RKB171" s="137"/>
      <c r="RKC171" s="137"/>
      <c r="RKD171" s="137"/>
      <c r="RKE171" s="137"/>
      <c r="RKF171" s="137"/>
      <c r="RKG171" s="137"/>
      <c r="RKH171" s="137"/>
      <c r="RKI171" s="137"/>
      <c r="RKJ171" s="137"/>
      <c r="RKK171" s="137"/>
      <c r="RKL171" s="137"/>
      <c r="RKM171" s="137"/>
      <c r="RKN171" s="137"/>
      <c r="RKO171" s="137"/>
      <c r="RKP171" s="137"/>
      <c r="RKQ171" s="137"/>
      <c r="RKR171" s="137"/>
      <c r="RKS171" s="137"/>
      <c r="RKT171" s="137"/>
      <c r="RKU171" s="137"/>
      <c r="RKV171" s="137"/>
      <c r="RKW171" s="137"/>
      <c r="RKX171" s="137"/>
      <c r="RKY171" s="137"/>
      <c r="RKZ171" s="137"/>
      <c r="RLA171" s="137"/>
      <c r="RLB171" s="137"/>
      <c r="RLC171" s="137"/>
      <c r="RLD171" s="137"/>
      <c r="RLE171" s="137"/>
      <c r="RLF171" s="137"/>
      <c r="RLG171" s="137"/>
      <c r="RLH171" s="137"/>
      <c r="RLI171" s="137"/>
      <c r="RLJ171" s="137"/>
      <c r="RLK171" s="137"/>
      <c r="RLL171" s="137"/>
      <c r="RLM171" s="137"/>
      <c r="RLN171" s="137"/>
      <c r="RLO171" s="137"/>
      <c r="RLP171" s="137"/>
      <c r="RLQ171" s="137"/>
      <c r="RLR171" s="137"/>
      <c r="RLS171" s="137"/>
      <c r="RLT171" s="137"/>
      <c r="RLU171" s="137"/>
      <c r="RLV171" s="137"/>
      <c r="RLW171" s="137"/>
      <c r="RLX171" s="137"/>
      <c r="RLY171" s="137"/>
      <c r="RLZ171" s="137"/>
      <c r="RMA171" s="137"/>
      <c r="RMB171" s="137"/>
      <c r="RMC171" s="137"/>
      <c r="RMD171" s="137"/>
      <c r="RME171" s="137"/>
      <c r="RMF171" s="137"/>
      <c r="RMG171" s="137"/>
      <c r="RMH171" s="137"/>
      <c r="RMI171" s="137"/>
      <c r="RMJ171" s="137"/>
      <c r="RMK171" s="137"/>
      <c r="RML171" s="137"/>
      <c r="RMM171" s="137"/>
      <c r="RMN171" s="137"/>
      <c r="RMO171" s="137"/>
      <c r="RMP171" s="137"/>
      <c r="RMQ171" s="137"/>
      <c r="RMR171" s="137"/>
      <c r="RMS171" s="137"/>
      <c r="RMT171" s="137"/>
      <c r="RMU171" s="137"/>
      <c r="RMV171" s="137"/>
      <c r="RMW171" s="137"/>
      <c r="RMX171" s="137"/>
      <c r="RMY171" s="137"/>
      <c r="RMZ171" s="137"/>
      <c r="RNA171" s="137"/>
      <c r="RNB171" s="137"/>
      <c r="RNC171" s="137"/>
      <c r="RND171" s="137"/>
      <c r="RNE171" s="137"/>
      <c r="RNF171" s="137"/>
      <c r="RNG171" s="137"/>
      <c r="RNH171" s="137"/>
      <c r="RNI171" s="137"/>
      <c r="RNJ171" s="137"/>
      <c r="RNK171" s="137"/>
      <c r="RNL171" s="137"/>
      <c r="RNM171" s="137"/>
      <c r="RNN171" s="137"/>
      <c r="RNO171" s="137"/>
      <c r="RNP171" s="137"/>
      <c r="RNQ171" s="137"/>
      <c r="RNR171" s="137"/>
      <c r="RNS171" s="137"/>
      <c r="RNT171" s="137"/>
      <c r="RNU171" s="137"/>
      <c r="RNV171" s="137"/>
      <c r="RNW171" s="137"/>
      <c r="RNX171" s="137"/>
      <c r="RNY171" s="137"/>
      <c r="RNZ171" s="137"/>
      <c r="ROA171" s="137"/>
      <c r="ROB171" s="137"/>
      <c r="ROC171" s="137"/>
      <c r="ROD171" s="137"/>
      <c r="ROE171" s="137"/>
      <c r="ROF171" s="137"/>
      <c r="ROG171" s="137"/>
      <c r="ROH171" s="137"/>
      <c r="ROI171" s="137"/>
      <c r="ROJ171" s="137"/>
      <c r="ROK171" s="137"/>
      <c r="ROL171" s="137"/>
      <c r="ROM171" s="137"/>
      <c r="RON171" s="137"/>
      <c r="ROO171" s="137"/>
      <c r="ROP171" s="137"/>
      <c r="ROQ171" s="137"/>
      <c r="ROR171" s="137"/>
      <c r="ROS171" s="137"/>
      <c r="ROT171" s="137"/>
      <c r="ROU171" s="137"/>
      <c r="ROV171" s="137"/>
      <c r="ROW171" s="137"/>
      <c r="ROX171" s="137"/>
      <c r="ROY171" s="137"/>
      <c r="ROZ171" s="137"/>
      <c r="RPA171" s="137"/>
      <c r="RPB171" s="137"/>
      <c r="RPC171" s="137"/>
      <c r="RPD171" s="137"/>
      <c r="RPE171" s="137"/>
      <c r="RPF171" s="137"/>
      <c r="RPG171" s="137"/>
      <c r="RPH171" s="137"/>
      <c r="RPI171" s="137"/>
      <c r="RPJ171" s="137"/>
      <c r="RPK171" s="137"/>
      <c r="RPL171" s="137"/>
      <c r="RPM171" s="137"/>
      <c r="RPN171" s="137"/>
      <c r="RPO171" s="137"/>
      <c r="RPP171" s="137"/>
      <c r="RPQ171" s="137"/>
      <c r="RPR171" s="137"/>
      <c r="RPS171" s="137"/>
      <c r="RPT171" s="137"/>
      <c r="RPU171" s="137"/>
      <c r="RPV171" s="137"/>
      <c r="RPW171" s="137"/>
      <c r="RPX171" s="137"/>
      <c r="RPY171" s="137"/>
      <c r="RPZ171" s="137"/>
      <c r="RQA171" s="137"/>
      <c r="RQB171" s="137"/>
      <c r="RQC171" s="137"/>
      <c r="RQD171" s="137"/>
      <c r="RQE171" s="137"/>
      <c r="RQF171" s="137"/>
      <c r="RQG171" s="137"/>
      <c r="RQH171" s="137"/>
      <c r="RQI171" s="137"/>
      <c r="RQJ171" s="137"/>
      <c r="RQK171" s="137"/>
      <c r="RQL171" s="137"/>
      <c r="RQM171" s="137"/>
      <c r="RQN171" s="137"/>
      <c r="RQO171" s="137"/>
      <c r="RQP171" s="137"/>
      <c r="RQQ171" s="137"/>
      <c r="RQR171" s="137"/>
      <c r="RQS171" s="137"/>
      <c r="RQT171" s="137"/>
      <c r="RQU171" s="137"/>
      <c r="RQV171" s="137"/>
      <c r="RQW171" s="137"/>
      <c r="RQX171" s="137"/>
      <c r="RQY171" s="137"/>
      <c r="RQZ171" s="137"/>
      <c r="RRA171" s="137"/>
      <c r="RRB171" s="137"/>
      <c r="RRC171" s="137"/>
      <c r="RRD171" s="137"/>
      <c r="RRE171" s="137"/>
      <c r="RRF171" s="137"/>
      <c r="RRG171" s="137"/>
      <c r="RRH171" s="137"/>
      <c r="RRI171" s="137"/>
      <c r="RRJ171" s="137"/>
      <c r="RRK171" s="137"/>
      <c r="RRL171" s="137"/>
      <c r="RRM171" s="137"/>
      <c r="RRN171" s="137"/>
      <c r="RRO171" s="137"/>
      <c r="RRP171" s="137"/>
      <c r="RRQ171" s="137"/>
      <c r="RRR171" s="137"/>
      <c r="RRS171" s="137"/>
      <c r="RRT171" s="137"/>
      <c r="RRU171" s="137"/>
      <c r="RRV171" s="137"/>
      <c r="RRW171" s="137"/>
      <c r="RRX171" s="137"/>
      <c r="RRY171" s="137"/>
      <c r="RRZ171" s="137"/>
      <c r="RSA171" s="137"/>
      <c r="RSB171" s="137"/>
      <c r="RSC171" s="137"/>
      <c r="RSD171" s="137"/>
      <c r="RSE171" s="137"/>
      <c r="RSF171" s="137"/>
      <c r="RSG171" s="137"/>
      <c r="RSH171" s="137"/>
      <c r="RSI171" s="137"/>
      <c r="RSJ171" s="137"/>
      <c r="RSK171" s="137"/>
      <c r="RSL171" s="137"/>
      <c r="RSM171" s="137"/>
      <c r="RSN171" s="137"/>
      <c r="RSO171" s="137"/>
      <c r="RSP171" s="137"/>
      <c r="RSQ171" s="137"/>
      <c r="RSR171" s="137"/>
      <c r="RSS171" s="137"/>
      <c r="RST171" s="137"/>
      <c r="RSU171" s="137"/>
      <c r="RSV171" s="137"/>
      <c r="RSW171" s="137"/>
      <c r="RSX171" s="137"/>
      <c r="RSY171" s="137"/>
      <c r="RSZ171" s="137"/>
      <c r="RTA171" s="137"/>
      <c r="RTB171" s="137"/>
      <c r="RTC171" s="137"/>
      <c r="RTD171" s="137"/>
      <c r="RTE171" s="137"/>
      <c r="RTF171" s="137"/>
      <c r="RTG171" s="137"/>
      <c r="RTH171" s="137"/>
      <c r="RTI171" s="137"/>
      <c r="RTJ171" s="137"/>
      <c r="RTK171" s="137"/>
      <c r="RTL171" s="137"/>
      <c r="RTM171" s="137"/>
      <c r="RTN171" s="137"/>
      <c r="RTO171" s="137"/>
      <c r="RTP171" s="137"/>
      <c r="RTQ171" s="137"/>
      <c r="RTR171" s="137"/>
      <c r="RTS171" s="137"/>
      <c r="RTT171" s="137"/>
      <c r="RTU171" s="137"/>
      <c r="RTV171" s="137"/>
      <c r="RTW171" s="137"/>
      <c r="RTX171" s="137"/>
      <c r="RTY171" s="137"/>
      <c r="RTZ171" s="137"/>
      <c r="RUA171" s="137"/>
      <c r="RUB171" s="137"/>
      <c r="RUC171" s="137"/>
      <c r="RUD171" s="137"/>
      <c r="RUE171" s="137"/>
      <c r="RUF171" s="137"/>
      <c r="RUG171" s="137"/>
      <c r="RUH171" s="137"/>
      <c r="RUI171" s="137"/>
      <c r="RUJ171" s="137"/>
      <c r="RUK171" s="137"/>
      <c r="RUL171" s="137"/>
      <c r="RUM171" s="137"/>
      <c r="RUN171" s="137"/>
      <c r="RUO171" s="137"/>
      <c r="RUP171" s="137"/>
      <c r="RUQ171" s="137"/>
      <c r="RUR171" s="137"/>
      <c r="RUS171" s="137"/>
      <c r="RUT171" s="137"/>
      <c r="RUU171" s="137"/>
      <c r="RUV171" s="137"/>
      <c r="RUW171" s="137"/>
      <c r="RUX171" s="137"/>
      <c r="RUY171" s="137"/>
      <c r="RUZ171" s="137"/>
      <c r="RVA171" s="137"/>
      <c r="RVB171" s="137"/>
      <c r="RVC171" s="137"/>
      <c r="RVD171" s="137"/>
      <c r="RVE171" s="137"/>
      <c r="RVF171" s="137"/>
      <c r="RVG171" s="137"/>
      <c r="RVH171" s="137"/>
      <c r="RVI171" s="137"/>
      <c r="RVJ171" s="137"/>
      <c r="RVK171" s="137"/>
      <c r="RVL171" s="137"/>
      <c r="RVM171" s="137"/>
      <c r="RVN171" s="137"/>
      <c r="RVO171" s="137"/>
      <c r="RVP171" s="137"/>
      <c r="RVQ171" s="137"/>
      <c r="RVR171" s="137"/>
      <c r="RVS171" s="137"/>
      <c r="RVT171" s="137"/>
      <c r="RVU171" s="137"/>
      <c r="RVV171" s="137"/>
      <c r="RVW171" s="137"/>
      <c r="RVX171" s="137"/>
      <c r="RVY171" s="137"/>
      <c r="RVZ171" s="137"/>
      <c r="RWA171" s="137"/>
      <c r="RWB171" s="137"/>
      <c r="RWC171" s="137"/>
      <c r="RWD171" s="137"/>
      <c r="RWE171" s="137"/>
      <c r="RWF171" s="137"/>
      <c r="RWG171" s="137"/>
      <c r="RWH171" s="137"/>
      <c r="RWI171" s="137"/>
      <c r="RWJ171" s="137"/>
      <c r="RWK171" s="137"/>
      <c r="RWL171" s="137"/>
      <c r="RWM171" s="137"/>
      <c r="RWN171" s="137"/>
      <c r="RWO171" s="137"/>
      <c r="RWP171" s="137"/>
      <c r="RWQ171" s="137"/>
      <c r="RWR171" s="137"/>
      <c r="RWS171" s="137"/>
      <c r="RWT171" s="137"/>
      <c r="RWU171" s="137"/>
      <c r="RWV171" s="137"/>
      <c r="RWW171" s="137"/>
      <c r="RWX171" s="137"/>
      <c r="RWY171" s="137"/>
      <c r="RWZ171" s="137"/>
      <c r="RXA171" s="137"/>
      <c r="RXB171" s="137"/>
      <c r="RXC171" s="137"/>
      <c r="RXD171" s="137"/>
      <c r="RXE171" s="137"/>
      <c r="RXF171" s="137"/>
      <c r="RXG171" s="137"/>
      <c r="RXH171" s="137"/>
      <c r="RXI171" s="137"/>
      <c r="RXJ171" s="137"/>
      <c r="RXK171" s="137"/>
      <c r="RXL171" s="137"/>
      <c r="RXM171" s="137"/>
      <c r="RXN171" s="137"/>
      <c r="RXO171" s="137"/>
      <c r="RXP171" s="137"/>
      <c r="RXQ171" s="137"/>
      <c r="RXR171" s="137"/>
      <c r="RXS171" s="137"/>
      <c r="RXT171" s="137"/>
      <c r="RXU171" s="137"/>
      <c r="RXV171" s="137"/>
      <c r="RXW171" s="137"/>
      <c r="RXX171" s="137"/>
      <c r="RXY171" s="137"/>
      <c r="RXZ171" s="137"/>
      <c r="RYA171" s="137"/>
      <c r="RYB171" s="137"/>
      <c r="RYC171" s="137"/>
      <c r="RYD171" s="137"/>
      <c r="RYE171" s="137"/>
      <c r="RYF171" s="137"/>
      <c r="RYG171" s="137"/>
      <c r="RYH171" s="137"/>
      <c r="RYI171" s="137"/>
      <c r="RYJ171" s="137"/>
      <c r="RYK171" s="137"/>
      <c r="RYL171" s="137"/>
      <c r="RYM171" s="137"/>
      <c r="RYN171" s="137"/>
      <c r="RYO171" s="137"/>
      <c r="RYP171" s="137"/>
      <c r="RYQ171" s="137"/>
      <c r="RYR171" s="137"/>
      <c r="RYS171" s="137"/>
      <c r="RYT171" s="137"/>
      <c r="RYU171" s="137"/>
      <c r="RYV171" s="137"/>
      <c r="RYW171" s="137"/>
      <c r="RYX171" s="137"/>
      <c r="RYY171" s="137"/>
      <c r="RYZ171" s="137"/>
      <c r="RZA171" s="137"/>
      <c r="RZB171" s="137"/>
      <c r="RZC171" s="137"/>
      <c r="RZD171" s="137"/>
      <c r="RZE171" s="137"/>
      <c r="RZF171" s="137"/>
      <c r="RZG171" s="137"/>
      <c r="RZH171" s="137"/>
      <c r="RZI171" s="137"/>
      <c r="RZJ171" s="137"/>
      <c r="RZK171" s="137"/>
      <c r="RZL171" s="137"/>
      <c r="RZM171" s="137"/>
      <c r="RZN171" s="137"/>
      <c r="RZO171" s="137"/>
      <c r="RZP171" s="137"/>
      <c r="RZQ171" s="137"/>
      <c r="RZR171" s="137"/>
      <c r="RZS171" s="137"/>
      <c r="RZT171" s="137"/>
      <c r="RZU171" s="137"/>
      <c r="RZV171" s="137"/>
      <c r="RZW171" s="137"/>
      <c r="RZX171" s="137"/>
      <c r="RZY171" s="137"/>
      <c r="RZZ171" s="137"/>
      <c r="SAA171" s="137"/>
      <c r="SAB171" s="137"/>
      <c r="SAC171" s="137"/>
      <c r="SAD171" s="137"/>
      <c r="SAE171" s="137"/>
      <c r="SAF171" s="137"/>
      <c r="SAG171" s="137"/>
      <c r="SAH171" s="137"/>
      <c r="SAI171" s="137"/>
      <c r="SAJ171" s="137"/>
      <c r="SAK171" s="137"/>
      <c r="SAL171" s="137"/>
      <c r="SAM171" s="137"/>
      <c r="SAN171" s="137"/>
      <c r="SAO171" s="137"/>
      <c r="SAP171" s="137"/>
      <c r="SAQ171" s="137"/>
      <c r="SAR171" s="137"/>
      <c r="SAS171" s="137"/>
      <c r="SAT171" s="137"/>
      <c r="SAU171" s="137"/>
      <c r="SAV171" s="137"/>
      <c r="SAW171" s="137"/>
      <c r="SAX171" s="137"/>
      <c r="SAY171" s="137"/>
      <c r="SAZ171" s="137"/>
      <c r="SBA171" s="137"/>
      <c r="SBB171" s="137"/>
      <c r="SBC171" s="137"/>
      <c r="SBD171" s="137"/>
      <c r="SBE171" s="137"/>
      <c r="SBF171" s="137"/>
      <c r="SBG171" s="137"/>
      <c r="SBH171" s="137"/>
      <c r="SBI171" s="137"/>
      <c r="SBJ171" s="137"/>
      <c r="SBK171" s="137"/>
      <c r="SBL171" s="137"/>
      <c r="SBM171" s="137"/>
      <c r="SBN171" s="137"/>
      <c r="SBO171" s="137"/>
      <c r="SBP171" s="137"/>
      <c r="SBQ171" s="137"/>
      <c r="SBR171" s="137"/>
      <c r="SBS171" s="137"/>
      <c r="SBT171" s="137"/>
      <c r="SBU171" s="137"/>
      <c r="SBV171" s="137"/>
      <c r="SBW171" s="137"/>
      <c r="SBX171" s="137"/>
      <c r="SBY171" s="137"/>
      <c r="SBZ171" s="137"/>
      <c r="SCA171" s="137"/>
      <c r="SCB171" s="137"/>
      <c r="SCC171" s="137"/>
      <c r="SCD171" s="137"/>
      <c r="SCE171" s="137"/>
      <c r="SCF171" s="137"/>
      <c r="SCG171" s="137"/>
      <c r="SCH171" s="137"/>
      <c r="SCI171" s="137"/>
      <c r="SCJ171" s="137"/>
      <c r="SCK171" s="137"/>
      <c r="SCL171" s="137"/>
      <c r="SCM171" s="137"/>
      <c r="SCN171" s="137"/>
      <c r="SCO171" s="137"/>
      <c r="SCP171" s="137"/>
      <c r="SCQ171" s="137"/>
      <c r="SCR171" s="137"/>
      <c r="SCS171" s="137"/>
      <c r="SCT171" s="137"/>
      <c r="SCU171" s="137"/>
      <c r="SCV171" s="137"/>
      <c r="SCW171" s="137"/>
      <c r="SCX171" s="137"/>
      <c r="SCY171" s="137"/>
      <c r="SCZ171" s="137"/>
      <c r="SDA171" s="137"/>
      <c r="SDB171" s="137"/>
      <c r="SDC171" s="137"/>
      <c r="SDD171" s="137"/>
      <c r="SDE171" s="137"/>
      <c r="SDF171" s="137"/>
      <c r="SDG171" s="137"/>
      <c r="SDH171" s="137"/>
      <c r="SDI171" s="137"/>
      <c r="SDJ171" s="137"/>
      <c r="SDK171" s="137"/>
      <c r="SDL171" s="137"/>
      <c r="SDM171" s="137"/>
      <c r="SDN171" s="137"/>
      <c r="SDO171" s="137"/>
      <c r="SDP171" s="137"/>
      <c r="SDQ171" s="137"/>
      <c r="SDR171" s="137"/>
      <c r="SDS171" s="137"/>
      <c r="SDT171" s="137"/>
      <c r="SDU171" s="137"/>
      <c r="SDV171" s="137"/>
      <c r="SDW171" s="137"/>
      <c r="SDX171" s="137"/>
      <c r="SDY171" s="137"/>
      <c r="SDZ171" s="137"/>
      <c r="SEA171" s="137"/>
      <c r="SEB171" s="137"/>
      <c r="SEC171" s="137"/>
      <c r="SED171" s="137"/>
      <c r="SEE171" s="137"/>
      <c r="SEF171" s="137"/>
      <c r="SEG171" s="137"/>
      <c r="SEH171" s="137"/>
      <c r="SEI171" s="137"/>
      <c r="SEJ171" s="137"/>
      <c r="SEK171" s="137"/>
      <c r="SEL171" s="137"/>
      <c r="SEM171" s="137"/>
      <c r="SEN171" s="137"/>
      <c r="SEO171" s="137"/>
      <c r="SEP171" s="137"/>
      <c r="SEQ171" s="137"/>
      <c r="SER171" s="137"/>
      <c r="SES171" s="137"/>
      <c r="SET171" s="137"/>
      <c r="SEU171" s="137"/>
      <c r="SEV171" s="137"/>
      <c r="SEW171" s="137"/>
      <c r="SEX171" s="137"/>
      <c r="SEY171" s="137"/>
      <c r="SEZ171" s="137"/>
      <c r="SFA171" s="137"/>
      <c r="SFB171" s="137"/>
      <c r="SFC171" s="137"/>
      <c r="SFD171" s="137"/>
      <c r="SFE171" s="137"/>
      <c r="SFF171" s="137"/>
      <c r="SFG171" s="137"/>
      <c r="SFH171" s="137"/>
      <c r="SFI171" s="137"/>
      <c r="SFJ171" s="137"/>
      <c r="SFK171" s="137"/>
      <c r="SFL171" s="137"/>
      <c r="SFM171" s="137"/>
      <c r="SFN171" s="137"/>
      <c r="SFO171" s="137"/>
      <c r="SFP171" s="137"/>
      <c r="SFQ171" s="137"/>
      <c r="SFR171" s="137"/>
      <c r="SFS171" s="137"/>
      <c r="SFT171" s="137"/>
      <c r="SFU171" s="137"/>
      <c r="SFV171" s="137"/>
      <c r="SFW171" s="137"/>
      <c r="SFX171" s="137"/>
      <c r="SFY171" s="137"/>
      <c r="SFZ171" s="137"/>
      <c r="SGA171" s="137"/>
      <c r="SGB171" s="137"/>
      <c r="SGC171" s="137"/>
      <c r="SGD171" s="137"/>
      <c r="SGE171" s="137"/>
      <c r="SGF171" s="137"/>
      <c r="SGG171" s="137"/>
      <c r="SGH171" s="137"/>
      <c r="SGI171" s="137"/>
      <c r="SGJ171" s="137"/>
      <c r="SGK171" s="137"/>
      <c r="SGL171" s="137"/>
      <c r="SGM171" s="137"/>
      <c r="SGN171" s="137"/>
      <c r="SGO171" s="137"/>
      <c r="SGP171" s="137"/>
      <c r="SGQ171" s="137"/>
      <c r="SGR171" s="137"/>
      <c r="SGS171" s="137"/>
      <c r="SGT171" s="137"/>
      <c r="SGU171" s="137"/>
      <c r="SGV171" s="137"/>
      <c r="SGW171" s="137"/>
      <c r="SGX171" s="137"/>
      <c r="SGY171" s="137"/>
      <c r="SGZ171" s="137"/>
      <c r="SHA171" s="137"/>
      <c r="SHB171" s="137"/>
      <c r="SHC171" s="137"/>
      <c r="SHD171" s="137"/>
      <c r="SHE171" s="137"/>
      <c r="SHF171" s="137"/>
      <c r="SHG171" s="137"/>
      <c r="SHH171" s="137"/>
      <c r="SHI171" s="137"/>
      <c r="SHJ171" s="137"/>
      <c r="SHK171" s="137"/>
      <c r="SHL171" s="137"/>
      <c r="SHM171" s="137"/>
      <c r="SHN171" s="137"/>
      <c r="SHO171" s="137"/>
      <c r="SHP171" s="137"/>
      <c r="SHQ171" s="137"/>
      <c r="SHR171" s="137"/>
      <c r="SHS171" s="137"/>
      <c r="SHT171" s="137"/>
      <c r="SHU171" s="137"/>
      <c r="SHV171" s="137"/>
      <c r="SHW171" s="137"/>
      <c r="SHX171" s="137"/>
      <c r="SHY171" s="137"/>
      <c r="SHZ171" s="137"/>
      <c r="SIA171" s="137"/>
      <c r="SIB171" s="137"/>
      <c r="SIC171" s="137"/>
      <c r="SID171" s="137"/>
      <c r="SIE171" s="137"/>
      <c r="SIF171" s="137"/>
      <c r="SIG171" s="137"/>
      <c r="SIH171" s="137"/>
      <c r="SII171" s="137"/>
      <c r="SIJ171" s="137"/>
      <c r="SIK171" s="137"/>
      <c r="SIL171" s="137"/>
      <c r="SIM171" s="137"/>
      <c r="SIN171" s="137"/>
      <c r="SIO171" s="137"/>
      <c r="SIP171" s="137"/>
      <c r="SIQ171" s="137"/>
      <c r="SIR171" s="137"/>
      <c r="SIS171" s="137"/>
      <c r="SIT171" s="137"/>
      <c r="SIU171" s="137"/>
      <c r="SIV171" s="137"/>
      <c r="SIW171" s="137"/>
      <c r="SIX171" s="137"/>
      <c r="SIY171" s="137"/>
      <c r="SIZ171" s="137"/>
      <c r="SJA171" s="137"/>
      <c r="SJB171" s="137"/>
      <c r="SJC171" s="137"/>
      <c r="SJD171" s="137"/>
      <c r="SJE171" s="137"/>
      <c r="SJF171" s="137"/>
      <c r="SJG171" s="137"/>
      <c r="SJH171" s="137"/>
      <c r="SJI171" s="137"/>
      <c r="SJJ171" s="137"/>
      <c r="SJK171" s="137"/>
      <c r="SJL171" s="137"/>
      <c r="SJM171" s="137"/>
      <c r="SJN171" s="137"/>
      <c r="SJO171" s="137"/>
      <c r="SJP171" s="137"/>
      <c r="SJQ171" s="137"/>
      <c r="SJR171" s="137"/>
      <c r="SJS171" s="137"/>
      <c r="SJT171" s="137"/>
      <c r="SJU171" s="137"/>
      <c r="SJV171" s="137"/>
      <c r="SJW171" s="137"/>
      <c r="SJX171" s="137"/>
      <c r="SJY171" s="137"/>
      <c r="SJZ171" s="137"/>
      <c r="SKA171" s="137"/>
      <c r="SKB171" s="137"/>
      <c r="SKC171" s="137"/>
      <c r="SKD171" s="137"/>
      <c r="SKE171" s="137"/>
      <c r="SKF171" s="137"/>
      <c r="SKG171" s="137"/>
      <c r="SKH171" s="137"/>
      <c r="SKI171" s="137"/>
      <c r="SKJ171" s="137"/>
      <c r="SKK171" s="137"/>
      <c r="SKL171" s="137"/>
      <c r="SKM171" s="137"/>
      <c r="SKN171" s="137"/>
      <c r="SKO171" s="137"/>
      <c r="SKP171" s="137"/>
      <c r="SKQ171" s="137"/>
      <c r="SKR171" s="137"/>
      <c r="SKS171" s="137"/>
      <c r="SKT171" s="137"/>
      <c r="SKU171" s="137"/>
      <c r="SKV171" s="137"/>
      <c r="SKW171" s="137"/>
      <c r="SKX171" s="137"/>
      <c r="SKY171" s="137"/>
      <c r="SKZ171" s="137"/>
      <c r="SLA171" s="137"/>
      <c r="SLB171" s="137"/>
      <c r="SLC171" s="137"/>
      <c r="SLD171" s="137"/>
      <c r="SLE171" s="137"/>
      <c r="SLF171" s="137"/>
      <c r="SLG171" s="137"/>
      <c r="SLH171" s="137"/>
      <c r="SLI171" s="137"/>
      <c r="SLJ171" s="137"/>
      <c r="SLK171" s="137"/>
      <c r="SLL171" s="137"/>
      <c r="SLM171" s="137"/>
      <c r="SLN171" s="137"/>
      <c r="SLO171" s="137"/>
      <c r="SLP171" s="137"/>
      <c r="SLQ171" s="137"/>
      <c r="SLR171" s="137"/>
      <c r="SLS171" s="137"/>
      <c r="SLT171" s="137"/>
      <c r="SLU171" s="137"/>
      <c r="SLV171" s="137"/>
      <c r="SLW171" s="137"/>
      <c r="SLX171" s="137"/>
      <c r="SLY171" s="137"/>
      <c r="SLZ171" s="137"/>
      <c r="SMA171" s="137"/>
      <c r="SMB171" s="137"/>
      <c r="SMC171" s="137"/>
      <c r="SMD171" s="137"/>
      <c r="SME171" s="137"/>
      <c r="SMF171" s="137"/>
      <c r="SMG171" s="137"/>
      <c r="SMH171" s="137"/>
      <c r="SMI171" s="137"/>
      <c r="SMJ171" s="137"/>
      <c r="SMK171" s="137"/>
      <c r="SML171" s="137"/>
      <c r="SMM171" s="137"/>
      <c r="SMN171" s="137"/>
      <c r="SMO171" s="137"/>
      <c r="SMP171" s="137"/>
      <c r="SMQ171" s="137"/>
      <c r="SMR171" s="137"/>
      <c r="SMS171" s="137"/>
      <c r="SMT171" s="137"/>
      <c r="SMU171" s="137"/>
      <c r="SMV171" s="137"/>
      <c r="SMW171" s="137"/>
      <c r="SMX171" s="137"/>
      <c r="SMY171" s="137"/>
      <c r="SMZ171" s="137"/>
      <c r="SNA171" s="137"/>
      <c r="SNB171" s="137"/>
      <c r="SNC171" s="137"/>
      <c r="SND171" s="137"/>
      <c r="SNE171" s="137"/>
      <c r="SNF171" s="137"/>
      <c r="SNG171" s="137"/>
      <c r="SNH171" s="137"/>
      <c r="SNI171" s="137"/>
      <c r="SNJ171" s="137"/>
      <c r="SNK171" s="137"/>
      <c r="SNL171" s="137"/>
      <c r="SNM171" s="137"/>
      <c r="SNN171" s="137"/>
      <c r="SNO171" s="137"/>
      <c r="SNP171" s="137"/>
      <c r="SNQ171" s="137"/>
      <c r="SNR171" s="137"/>
      <c r="SNS171" s="137"/>
      <c r="SNT171" s="137"/>
      <c r="SNU171" s="137"/>
      <c r="SNV171" s="137"/>
      <c r="SNW171" s="137"/>
      <c r="SNX171" s="137"/>
      <c r="SNY171" s="137"/>
      <c r="SNZ171" s="137"/>
      <c r="SOA171" s="137"/>
      <c r="SOB171" s="137"/>
      <c r="SOC171" s="137"/>
      <c r="SOD171" s="137"/>
      <c r="SOE171" s="137"/>
      <c r="SOF171" s="137"/>
      <c r="SOG171" s="137"/>
      <c r="SOH171" s="137"/>
      <c r="SOI171" s="137"/>
      <c r="SOJ171" s="137"/>
      <c r="SOK171" s="137"/>
      <c r="SOL171" s="137"/>
      <c r="SOM171" s="137"/>
      <c r="SON171" s="137"/>
      <c r="SOO171" s="137"/>
      <c r="SOP171" s="137"/>
      <c r="SOQ171" s="137"/>
      <c r="SOR171" s="137"/>
      <c r="SOS171" s="137"/>
      <c r="SOT171" s="137"/>
      <c r="SOU171" s="137"/>
      <c r="SOV171" s="137"/>
      <c r="SOW171" s="137"/>
      <c r="SOX171" s="137"/>
      <c r="SOY171" s="137"/>
      <c r="SOZ171" s="137"/>
      <c r="SPA171" s="137"/>
      <c r="SPB171" s="137"/>
      <c r="SPC171" s="137"/>
      <c r="SPD171" s="137"/>
      <c r="SPE171" s="137"/>
      <c r="SPF171" s="137"/>
      <c r="SPG171" s="137"/>
      <c r="SPH171" s="137"/>
      <c r="SPI171" s="137"/>
      <c r="SPJ171" s="137"/>
      <c r="SPK171" s="137"/>
      <c r="SPL171" s="137"/>
      <c r="SPM171" s="137"/>
      <c r="SPN171" s="137"/>
      <c r="SPO171" s="137"/>
      <c r="SPP171" s="137"/>
      <c r="SPQ171" s="137"/>
      <c r="SPR171" s="137"/>
      <c r="SPS171" s="137"/>
      <c r="SPT171" s="137"/>
      <c r="SPU171" s="137"/>
      <c r="SPV171" s="137"/>
      <c r="SPW171" s="137"/>
      <c r="SPX171" s="137"/>
      <c r="SPY171" s="137"/>
      <c r="SPZ171" s="137"/>
      <c r="SQA171" s="137"/>
      <c r="SQB171" s="137"/>
      <c r="SQC171" s="137"/>
      <c r="SQD171" s="137"/>
      <c r="SQE171" s="137"/>
      <c r="SQF171" s="137"/>
      <c r="SQG171" s="137"/>
      <c r="SQH171" s="137"/>
      <c r="SQI171" s="137"/>
      <c r="SQJ171" s="137"/>
      <c r="SQK171" s="137"/>
      <c r="SQL171" s="137"/>
      <c r="SQM171" s="137"/>
      <c r="SQN171" s="137"/>
      <c r="SQO171" s="137"/>
      <c r="SQP171" s="137"/>
      <c r="SQQ171" s="137"/>
      <c r="SQR171" s="137"/>
      <c r="SQS171" s="137"/>
      <c r="SQT171" s="137"/>
      <c r="SQU171" s="137"/>
      <c r="SQV171" s="137"/>
      <c r="SQW171" s="137"/>
      <c r="SQX171" s="137"/>
      <c r="SQY171" s="137"/>
      <c r="SQZ171" s="137"/>
      <c r="SRA171" s="137"/>
      <c r="SRB171" s="137"/>
      <c r="SRC171" s="137"/>
      <c r="SRD171" s="137"/>
      <c r="SRE171" s="137"/>
      <c r="SRF171" s="137"/>
      <c r="SRG171" s="137"/>
      <c r="SRH171" s="137"/>
      <c r="SRI171" s="137"/>
      <c r="SRJ171" s="137"/>
      <c r="SRK171" s="137"/>
      <c r="SRL171" s="137"/>
      <c r="SRM171" s="137"/>
      <c r="SRN171" s="137"/>
      <c r="SRO171" s="137"/>
      <c r="SRP171" s="137"/>
      <c r="SRQ171" s="137"/>
      <c r="SRR171" s="137"/>
      <c r="SRS171" s="137"/>
      <c r="SRT171" s="137"/>
      <c r="SRU171" s="137"/>
      <c r="SRV171" s="137"/>
      <c r="SRW171" s="137"/>
      <c r="SRX171" s="137"/>
      <c r="SRY171" s="137"/>
      <c r="SRZ171" s="137"/>
      <c r="SSA171" s="137"/>
      <c r="SSB171" s="137"/>
      <c r="SSC171" s="137"/>
      <c r="SSD171" s="137"/>
      <c r="SSE171" s="137"/>
      <c r="SSF171" s="137"/>
      <c r="SSG171" s="137"/>
      <c r="SSH171" s="137"/>
      <c r="SSI171" s="137"/>
      <c r="SSJ171" s="137"/>
      <c r="SSK171" s="137"/>
      <c r="SSL171" s="137"/>
      <c r="SSM171" s="137"/>
      <c r="SSN171" s="137"/>
      <c r="SSO171" s="137"/>
      <c r="SSP171" s="137"/>
      <c r="SSQ171" s="137"/>
      <c r="SSR171" s="137"/>
      <c r="SSS171" s="137"/>
      <c r="SST171" s="137"/>
      <c r="SSU171" s="137"/>
      <c r="SSV171" s="137"/>
      <c r="SSW171" s="137"/>
      <c r="SSX171" s="137"/>
      <c r="SSY171" s="137"/>
      <c r="SSZ171" s="137"/>
      <c r="STA171" s="137"/>
      <c r="STB171" s="137"/>
      <c r="STC171" s="137"/>
      <c r="STD171" s="137"/>
      <c r="STE171" s="137"/>
      <c r="STF171" s="137"/>
      <c r="STG171" s="137"/>
      <c r="STH171" s="137"/>
      <c r="STI171" s="137"/>
      <c r="STJ171" s="137"/>
      <c r="STK171" s="137"/>
      <c r="STL171" s="137"/>
      <c r="STM171" s="137"/>
      <c r="STN171" s="137"/>
      <c r="STO171" s="137"/>
      <c r="STP171" s="137"/>
      <c r="STQ171" s="137"/>
      <c r="STR171" s="137"/>
      <c r="STS171" s="137"/>
      <c r="STT171" s="137"/>
      <c r="STU171" s="137"/>
      <c r="STV171" s="137"/>
      <c r="STW171" s="137"/>
      <c r="STX171" s="137"/>
      <c r="STY171" s="137"/>
      <c r="STZ171" s="137"/>
      <c r="SUA171" s="137"/>
      <c r="SUB171" s="137"/>
      <c r="SUC171" s="137"/>
      <c r="SUD171" s="137"/>
      <c r="SUE171" s="137"/>
      <c r="SUF171" s="137"/>
      <c r="SUG171" s="137"/>
      <c r="SUH171" s="137"/>
      <c r="SUI171" s="137"/>
      <c r="SUJ171" s="137"/>
      <c r="SUK171" s="137"/>
      <c r="SUL171" s="137"/>
      <c r="SUM171" s="137"/>
      <c r="SUN171" s="137"/>
      <c r="SUO171" s="137"/>
      <c r="SUP171" s="137"/>
      <c r="SUQ171" s="137"/>
      <c r="SUR171" s="137"/>
      <c r="SUS171" s="137"/>
      <c r="SUT171" s="137"/>
      <c r="SUU171" s="137"/>
      <c r="SUV171" s="137"/>
      <c r="SUW171" s="137"/>
      <c r="SUX171" s="137"/>
      <c r="SUY171" s="137"/>
      <c r="SUZ171" s="137"/>
      <c r="SVA171" s="137"/>
      <c r="SVB171" s="137"/>
      <c r="SVC171" s="137"/>
      <c r="SVD171" s="137"/>
      <c r="SVE171" s="137"/>
      <c r="SVF171" s="137"/>
      <c r="SVG171" s="137"/>
      <c r="SVH171" s="137"/>
      <c r="SVI171" s="137"/>
      <c r="SVJ171" s="137"/>
      <c r="SVK171" s="137"/>
      <c r="SVL171" s="137"/>
      <c r="SVM171" s="137"/>
      <c r="SVN171" s="137"/>
      <c r="SVO171" s="137"/>
      <c r="SVP171" s="137"/>
      <c r="SVQ171" s="137"/>
      <c r="SVR171" s="137"/>
      <c r="SVS171" s="137"/>
      <c r="SVT171" s="137"/>
      <c r="SVU171" s="137"/>
      <c r="SVV171" s="137"/>
      <c r="SVW171" s="137"/>
      <c r="SVX171" s="137"/>
      <c r="SVY171" s="137"/>
      <c r="SVZ171" s="137"/>
      <c r="SWA171" s="137"/>
      <c r="SWB171" s="137"/>
      <c r="SWC171" s="137"/>
      <c r="SWD171" s="137"/>
      <c r="SWE171" s="137"/>
      <c r="SWF171" s="137"/>
      <c r="SWG171" s="137"/>
      <c r="SWH171" s="137"/>
      <c r="SWI171" s="137"/>
      <c r="SWJ171" s="137"/>
      <c r="SWK171" s="137"/>
      <c r="SWL171" s="137"/>
      <c r="SWM171" s="137"/>
      <c r="SWN171" s="137"/>
      <c r="SWO171" s="137"/>
      <c r="SWP171" s="137"/>
      <c r="SWQ171" s="137"/>
      <c r="SWR171" s="137"/>
      <c r="SWS171" s="137"/>
      <c r="SWT171" s="137"/>
      <c r="SWU171" s="137"/>
      <c r="SWV171" s="137"/>
      <c r="SWW171" s="137"/>
      <c r="SWX171" s="137"/>
      <c r="SWY171" s="137"/>
      <c r="SWZ171" s="137"/>
      <c r="SXA171" s="137"/>
      <c r="SXB171" s="137"/>
      <c r="SXC171" s="137"/>
      <c r="SXD171" s="137"/>
      <c r="SXE171" s="137"/>
      <c r="SXF171" s="137"/>
      <c r="SXG171" s="137"/>
      <c r="SXH171" s="137"/>
      <c r="SXI171" s="137"/>
      <c r="SXJ171" s="137"/>
      <c r="SXK171" s="137"/>
      <c r="SXL171" s="137"/>
      <c r="SXM171" s="137"/>
      <c r="SXN171" s="137"/>
      <c r="SXO171" s="137"/>
      <c r="SXP171" s="137"/>
      <c r="SXQ171" s="137"/>
      <c r="SXR171" s="137"/>
      <c r="SXS171" s="137"/>
      <c r="SXT171" s="137"/>
      <c r="SXU171" s="137"/>
      <c r="SXV171" s="137"/>
      <c r="SXW171" s="137"/>
      <c r="SXX171" s="137"/>
      <c r="SXY171" s="137"/>
      <c r="SXZ171" s="137"/>
      <c r="SYA171" s="137"/>
      <c r="SYB171" s="137"/>
      <c r="SYC171" s="137"/>
      <c r="SYD171" s="137"/>
      <c r="SYE171" s="137"/>
      <c r="SYF171" s="137"/>
      <c r="SYG171" s="137"/>
      <c r="SYH171" s="137"/>
      <c r="SYI171" s="137"/>
      <c r="SYJ171" s="137"/>
      <c r="SYK171" s="137"/>
      <c r="SYL171" s="137"/>
      <c r="SYM171" s="137"/>
      <c r="SYN171" s="137"/>
      <c r="SYO171" s="137"/>
      <c r="SYP171" s="137"/>
      <c r="SYQ171" s="137"/>
      <c r="SYR171" s="137"/>
      <c r="SYS171" s="137"/>
      <c r="SYT171" s="137"/>
      <c r="SYU171" s="137"/>
      <c r="SYV171" s="137"/>
      <c r="SYW171" s="137"/>
      <c r="SYX171" s="137"/>
      <c r="SYY171" s="137"/>
      <c r="SYZ171" s="137"/>
      <c r="SZA171" s="137"/>
      <c r="SZB171" s="137"/>
      <c r="SZC171" s="137"/>
      <c r="SZD171" s="137"/>
      <c r="SZE171" s="137"/>
      <c r="SZF171" s="137"/>
      <c r="SZG171" s="137"/>
      <c r="SZH171" s="137"/>
      <c r="SZI171" s="137"/>
      <c r="SZJ171" s="137"/>
      <c r="SZK171" s="137"/>
      <c r="SZL171" s="137"/>
      <c r="SZM171" s="137"/>
      <c r="SZN171" s="137"/>
      <c r="SZO171" s="137"/>
      <c r="SZP171" s="137"/>
      <c r="SZQ171" s="137"/>
      <c r="SZR171" s="137"/>
      <c r="SZS171" s="137"/>
      <c r="SZT171" s="137"/>
      <c r="SZU171" s="137"/>
      <c r="SZV171" s="137"/>
      <c r="SZW171" s="137"/>
      <c r="SZX171" s="137"/>
      <c r="SZY171" s="137"/>
      <c r="SZZ171" s="137"/>
      <c r="TAA171" s="137"/>
      <c r="TAB171" s="137"/>
      <c r="TAC171" s="137"/>
      <c r="TAD171" s="137"/>
      <c r="TAE171" s="137"/>
      <c r="TAF171" s="137"/>
      <c r="TAG171" s="137"/>
      <c r="TAH171" s="137"/>
      <c r="TAI171" s="137"/>
      <c r="TAJ171" s="137"/>
      <c r="TAK171" s="137"/>
      <c r="TAL171" s="137"/>
      <c r="TAM171" s="137"/>
      <c r="TAN171" s="137"/>
      <c r="TAO171" s="137"/>
      <c r="TAP171" s="137"/>
      <c r="TAQ171" s="137"/>
      <c r="TAR171" s="137"/>
      <c r="TAS171" s="137"/>
      <c r="TAT171" s="137"/>
      <c r="TAU171" s="137"/>
      <c r="TAV171" s="137"/>
      <c r="TAW171" s="137"/>
      <c r="TAX171" s="137"/>
      <c r="TAY171" s="137"/>
      <c r="TAZ171" s="137"/>
      <c r="TBA171" s="137"/>
      <c r="TBB171" s="137"/>
      <c r="TBC171" s="137"/>
      <c r="TBD171" s="137"/>
      <c r="TBE171" s="137"/>
      <c r="TBF171" s="137"/>
      <c r="TBG171" s="137"/>
      <c r="TBH171" s="137"/>
      <c r="TBI171" s="137"/>
      <c r="TBJ171" s="137"/>
      <c r="TBK171" s="137"/>
      <c r="TBL171" s="137"/>
      <c r="TBM171" s="137"/>
      <c r="TBN171" s="137"/>
      <c r="TBO171" s="137"/>
      <c r="TBP171" s="137"/>
      <c r="TBQ171" s="137"/>
      <c r="TBR171" s="137"/>
      <c r="TBS171" s="137"/>
      <c r="TBT171" s="137"/>
      <c r="TBU171" s="137"/>
      <c r="TBV171" s="137"/>
      <c r="TBW171" s="137"/>
      <c r="TBX171" s="137"/>
      <c r="TBY171" s="137"/>
      <c r="TBZ171" s="137"/>
      <c r="TCA171" s="137"/>
      <c r="TCB171" s="137"/>
      <c r="TCC171" s="137"/>
      <c r="TCD171" s="137"/>
      <c r="TCE171" s="137"/>
      <c r="TCF171" s="137"/>
      <c r="TCG171" s="137"/>
      <c r="TCH171" s="137"/>
      <c r="TCI171" s="137"/>
      <c r="TCJ171" s="137"/>
      <c r="TCK171" s="137"/>
      <c r="TCL171" s="137"/>
      <c r="TCM171" s="137"/>
      <c r="TCN171" s="137"/>
      <c r="TCO171" s="137"/>
      <c r="TCP171" s="137"/>
      <c r="TCQ171" s="137"/>
      <c r="TCR171" s="137"/>
      <c r="TCS171" s="137"/>
      <c r="TCT171" s="137"/>
      <c r="TCU171" s="137"/>
      <c r="TCV171" s="137"/>
      <c r="TCW171" s="137"/>
      <c r="TCX171" s="137"/>
      <c r="TCY171" s="137"/>
      <c r="TCZ171" s="137"/>
      <c r="TDA171" s="137"/>
      <c r="TDB171" s="137"/>
      <c r="TDC171" s="137"/>
      <c r="TDD171" s="137"/>
      <c r="TDE171" s="137"/>
      <c r="TDF171" s="137"/>
      <c r="TDG171" s="137"/>
      <c r="TDH171" s="137"/>
      <c r="TDI171" s="137"/>
      <c r="TDJ171" s="137"/>
      <c r="TDK171" s="137"/>
      <c r="TDL171" s="137"/>
      <c r="TDM171" s="137"/>
      <c r="TDN171" s="137"/>
      <c r="TDO171" s="137"/>
      <c r="TDP171" s="137"/>
      <c r="TDQ171" s="137"/>
      <c r="TDR171" s="137"/>
      <c r="TDS171" s="137"/>
      <c r="TDT171" s="137"/>
      <c r="TDU171" s="137"/>
      <c r="TDV171" s="137"/>
      <c r="TDW171" s="137"/>
      <c r="TDX171" s="137"/>
      <c r="TDY171" s="137"/>
      <c r="TDZ171" s="137"/>
      <c r="TEA171" s="137"/>
      <c r="TEB171" s="137"/>
      <c r="TEC171" s="137"/>
      <c r="TED171" s="137"/>
      <c r="TEE171" s="137"/>
      <c r="TEF171" s="137"/>
      <c r="TEG171" s="137"/>
      <c r="TEH171" s="137"/>
      <c r="TEI171" s="137"/>
      <c r="TEJ171" s="137"/>
      <c r="TEK171" s="137"/>
      <c r="TEL171" s="137"/>
      <c r="TEM171" s="137"/>
      <c r="TEN171" s="137"/>
      <c r="TEO171" s="137"/>
      <c r="TEP171" s="137"/>
      <c r="TEQ171" s="137"/>
      <c r="TER171" s="137"/>
      <c r="TES171" s="137"/>
      <c r="TET171" s="137"/>
      <c r="TEU171" s="137"/>
      <c r="TEV171" s="137"/>
      <c r="TEW171" s="137"/>
      <c r="TEX171" s="137"/>
      <c r="TEY171" s="137"/>
      <c r="TEZ171" s="137"/>
      <c r="TFA171" s="137"/>
      <c r="TFB171" s="137"/>
      <c r="TFC171" s="137"/>
      <c r="TFD171" s="137"/>
      <c r="TFE171" s="137"/>
      <c r="TFF171" s="137"/>
      <c r="TFG171" s="137"/>
      <c r="TFH171" s="137"/>
      <c r="TFI171" s="137"/>
      <c r="TFJ171" s="137"/>
      <c r="TFK171" s="137"/>
      <c r="TFL171" s="137"/>
      <c r="TFM171" s="137"/>
      <c r="TFN171" s="137"/>
      <c r="TFO171" s="137"/>
      <c r="TFP171" s="137"/>
      <c r="TFQ171" s="137"/>
      <c r="TFR171" s="137"/>
      <c r="TFS171" s="137"/>
      <c r="TFT171" s="137"/>
      <c r="TFU171" s="137"/>
      <c r="TFV171" s="137"/>
      <c r="TFW171" s="137"/>
      <c r="TFX171" s="137"/>
      <c r="TFY171" s="137"/>
      <c r="TFZ171" s="137"/>
      <c r="TGA171" s="137"/>
      <c r="TGB171" s="137"/>
      <c r="TGC171" s="137"/>
      <c r="TGD171" s="137"/>
      <c r="TGE171" s="137"/>
      <c r="TGF171" s="137"/>
      <c r="TGG171" s="137"/>
      <c r="TGH171" s="137"/>
      <c r="TGI171" s="137"/>
      <c r="TGJ171" s="137"/>
      <c r="TGK171" s="137"/>
      <c r="TGL171" s="137"/>
      <c r="TGM171" s="137"/>
      <c r="TGN171" s="137"/>
      <c r="TGO171" s="137"/>
      <c r="TGP171" s="137"/>
      <c r="TGQ171" s="137"/>
      <c r="TGR171" s="137"/>
      <c r="TGS171" s="137"/>
      <c r="TGT171" s="137"/>
      <c r="TGU171" s="137"/>
      <c r="TGV171" s="137"/>
      <c r="TGW171" s="137"/>
      <c r="TGX171" s="137"/>
      <c r="TGY171" s="137"/>
      <c r="TGZ171" s="137"/>
      <c r="THA171" s="137"/>
      <c r="THB171" s="137"/>
      <c r="THC171" s="137"/>
      <c r="THD171" s="137"/>
      <c r="THE171" s="137"/>
      <c r="THF171" s="137"/>
      <c r="THG171" s="137"/>
      <c r="THH171" s="137"/>
      <c r="THI171" s="137"/>
      <c r="THJ171" s="137"/>
      <c r="THK171" s="137"/>
      <c r="THL171" s="137"/>
      <c r="THM171" s="137"/>
      <c r="THN171" s="137"/>
      <c r="THO171" s="137"/>
      <c r="THP171" s="137"/>
      <c r="THQ171" s="137"/>
      <c r="THR171" s="137"/>
      <c r="THS171" s="137"/>
      <c r="THT171" s="137"/>
      <c r="THU171" s="137"/>
      <c r="THV171" s="137"/>
      <c r="THW171" s="137"/>
      <c r="THX171" s="137"/>
      <c r="THY171" s="137"/>
      <c r="THZ171" s="137"/>
      <c r="TIA171" s="137"/>
      <c r="TIB171" s="137"/>
      <c r="TIC171" s="137"/>
      <c r="TID171" s="137"/>
      <c r="TIE171" s="137"/>
      <c r="TIF171" s="137"/>
      <c r="TIG171" s="137"/>
      <c r="TIH171" s="137"/>
      <c r="TII171" s="137"/>
      <c r="TIJ171" s="137"/>
      <c r="TIK171" s="137"/>
      <c r="TIL171" s="137"/>
      <c r="TIM171" s="137"/>
      <c r="TIN171" s="137"/>
      <c r="TIO171" s="137"/>
      <c r="TIP171" s="137"/>
      <c r="TIQ171" s="137"/>
      <c r="TIR171" s="137"/>
      <c r="TIS171" s="137"/>
      <c r="TIT171" s="137"/>
      <c r="TIU171" s="137"/>
      <c r="TIV171" s="137"/>
      <c r="TIW171" s="137"/>
      <c r="TIX171" s="137"/>
      <c r="TIY171" s="137"/>
      <c r="TIZ171" s="137"/>
      <c r="TJA171" s="137"/>
      <c r="TJB171" s="137"/>
      <c r="TJC171" s="137"/>
      <c r="TJD171" s="137"/>
      <c r="TJE171" s="137"/>
      <c r="TJF171" s="137"/>
      <c r="TJG171" s="137"/>
      <c r="TJH171" s="137"/>
      <c r="TJI171" s="137"/>
      <c r="TJJ171" s="137"/>
      <c r="TJK171" s="137"/>
      <c r="TJL171" s="137"/>
      <c r="TJM171" s="137"/>
      <c r="TJN171" s="137"/>
      <c r="TJO171" s="137"/>
      <c r="TJP171" s="137"/>
      <c r="TJQ171" s="137"/>
      <c r="TJR171" s="137"/>
      <c r="TJS171" s="137"/>
      <c r="TJT171" s="137"/>
      <c r="TJU171" s="137"/>
      <c r="TJV171" s="137"/>
      <c r="TJW171" s="137"/>
      <c r="TJX171" s="137"/>
      <c r="TJY171" s="137"/>
      <c r="TJZ171" s="137"/>
      <c r="TKA171" s="137"/>
      <c r="TKB171" s="137"/>
      <c r="TKC171" s="137"/>
      <c r="TKD171" s="137"/>
      <c r="TKE171" s="137"/>
      <c r="TKF171" s="137"/>
      <c r="TKG171" s="137"/>
      <c r="TKH171" s="137"/>
      <c r="TKI171" s="137"/>
      <c r="TKJ171" s="137"/>
      <c r="TKK171" s="137"/>
      <c r="TKL171" s="137"/>
      <c r="TKM171" s="137"/>
      <c r="TKN171" s="137"/>
      <c r="TKO171" s="137"/>
      <c r="TKP171" s="137"/>
      <c r="TKQ171" s="137"/>
      <c r="TKR171" s="137"/>
      <c r="TKS171" s="137"/>
      <c r="TKT171" s="137"/>
      <c r="TKU171" s="137"/>
      <c r="TKV171" s="137"/>
      <c r="TKW171" s="137"/>
      <c r="TKX171" s="137"/>
      <c r="TKY171" s="137"/>
      <c r="TKZ171" s="137"/>
      <c r="TLA171" s="137"/>
      <c r="TLB171" s="137"/>
      <c r="TLC171" s="137"/>
      <c r="TLD171" s="137"/>
      <c r="TLE171" s="137"/>
      <c r="TLF171" s="137"/>
      <c r="TLG171" s="137"/>
      <c r="TLH171" s="137"/>
      <c r="TLI171" s="137"/>
      <c r="TLJ171" s="137"/>
      <c r="TLK171" s="137"/>
      <c r="TLL171" s="137"/>
      <c r="TLM171" s="137"/>
      <c r="TLN171" s="137"/>
      <c r="TLO171" s="137"/>
      <c r="TLP171" s="137"/>
      <c r="TLQ171" s="137"/>
      <c r="TLR171" s="137"/>
      <c r="TLS171" s="137"/>
      <c r="TLT171" s="137"/>
      <c r="TLU171" s="137"/>
      <c r="TLV171" s="137"/>
      <c r="TLW171" s="137"/>
      <c r="TLX171" s="137"/>
      <c r="TLY171" s="137"/>
      <c r="TLZ171" s="137"/>
      <c r="TMA171" s="137"/>
      <c r="TMB171" s="137"/>
      <c r="TMC171" s="137"/>
      <c r="TMD171" s="137"/>
      <c r="TME171" s="137"/>
      <c r="TMF171" s="137"/>
      <c r="TMG171" s="137"/>
      <c r="TMH171" s="137"/>
      <c r="TMI171" s="137"/>
      <c r="TMJ171" s="137"/>
      <c r="TMK171" s="137"/>
      <c r="TML171" s="137"/>
      <c r="TMM171" s="137"/>
      <c r="TMN171" s="137"/>
      <c r="TMO171" s="137"/>
      <c r="TMP171" s="137"/>
      <c r="TMQ171" s="137"/>
      <c r="TMR171" s="137"/>
      <c r="TMS171" s="137"/>
      <c r="TMT171" s="137"/>
      <c r="TMU171" s="137"/>
      <c r="TMV171" s="137"/>
      <c r="TMW171" s="137"/>
      <c r="TMX171" s="137"/>
      <c r="TMY171" s="137"/>
      <c r="TMZ171" s="137"/>
      <c r="TNA171" s="137"/>
      <c r="TNB171" s="137"/>
      <c r="TNC171" s="137"/>
      <c r="TND171" s="137"/>
      <c r="TNE171" s="137"/>
      <c r="TNF171" s="137"/>
      <c r="TNG171" s="137"/>
      <c r="TNH171" s="137"/>
      <c r="TNI171" s="137"/>
      <c r="TNJ171" s="137"/>
      <c r="TNK171" s="137"/>
      <c r="TNL171" s="137"/>
      <c r="TNM171" s="137"/>
      <c r="TNN171" s="137"/>
      <c r="TNO171" s="137"/>
      <c r="TNP171" s="137"/>
      <c r="TNQ171" s="137"/>
      <c r="TNR171" s="137"/>
      <c r="TNS171" s="137"/>
      <c r="TNT171" s="137"/>
      <c r="TNU171" s="137"/>
      <c r="TNV171" s="137"/>
      <c r="TNW171" s="137"/>
      <c r="TNX171" s="137"/>
      <c r="TNY171" s="137"/>
      <c r="TNZ171" s="137"/>
      <c r="TOA171" s="137"/>
      <c r="TOB171" s="137"/>
      <c r="TOC171" s="137"/>
      <c r="TOD171" s="137"/>
      <c r="TOE171" s="137"/>
      <c r="TOF171" s="137"/>
      <c r="TOG171" s="137"/>
      <c r="TOH171" s="137"/>
      <c r="TOI171" s="137"/>
      <c r="TOJ171" s="137"/>
      <c r="TOK171" s="137"/>
      <c r="TOL171" s="137"/>
      <c r="TOM171" s="137"/>
      <c r="TON171" s="137"/>
      <c r="TOO171" s="137"/>
      <c r="TOP171" s="137"/>
      <c r="TOQ171" s="137"/>
      <c r="TOR171" s="137"/>
      <c r="TOS171" s="137"/>
      <c r="TOT171" s="137"/>
      <c r="TOU171" s="137"/>
      <c r="TOV171" s="137"/>
      <c r="TOW171" s="137"/>
      <c r="TOX171" s="137"/>
      <c r="TOY171" s="137"/>
      <c r="TOZ171" s="137"/>
      <c r="TPA171" s="137"/>
      <c r="TPB171" s="137"/>
      <c r="TPC171" s="137"/>
      <c r="TPD171" s="137"/>
      <c r="TPE171" s="137"/>
      <c r="TPF171" s="137"/>
      <c r="TPG171" s="137"/>
      <c r="TPH171" s="137"/>
      <c r="TPI171" s="137"/>
      <c r="TPJ171" s="137"/>
      <c r="TPK171" s="137"/>
      <c r="TPL171" s="137"/>
      <c r="TPM171" s="137"/>
      <c r="TPN171" s="137"/>
      <c r="TPO171" s="137"/>
      <c r="TPP171" s="137"/>
      <c r="TPQ171" s="137"/>
      <c r="TPR171" s="137"/>
      <c r="TPS171" s="137"/>
      <c r="TPT171" s="137"/>
      <c r="TPU171" s="137"/>
      <c r="TPV171" s="137"/>
      <c r="TPW171" s="137"/>
      <c r="TPX171" s="137"/>
      <c r="TPY171" s="137"/>
      <c r="TPZ171" s="137"/>
      <c r="TQA171" s="137"/>
      <c r="TQB171" s="137"/>
      <c r="TQC171" s="137"/>
      <c r="TQD171" s="137"/>
      <c r="TQE171" s="137"/>
      <c r="TQF171" s="137"/>
      <c r="TQG171" s="137"/>
      <c r="TQH171" s="137"/>
      <c r="TQI171" s="137"/>
      <c r="TQJ171" s="137"/>
      <c r="TQK171" s="137"/>
      <c r="TQL171" s="137"/>
      <c r="TQM171" s="137"/>
      <c r="TQN171" s="137"/>
      <c r="TQO171" s="137"/>
      <c r="TQP171" s="137"/>
      <c r="TQQ171" s="137"/>
      <c r="TQR171" s="137"/>
      <c r="TQS171" s="137"/>
      <c r="TQT171" s="137"/>
      <c r="TQU171" s="137"/>
      <c r="TQV171" s="137"/>
      <c r="TQW171" s="137"/>
      <c r="TQX171" s="137"/>
      <c r="TQY171" s="137"/>
      <c r="TQZ171" s="137"/>
      <c r="TRA171" s="137"/>
      <c r="TRB171" s="137"/>
      <c r="TRC171" s="137"/>
      <c r="TRD171" s="137"/>
      <c r="TRE171" s="137"/>
      <c r="TRF171" s="137"/>
      <c r="TRG171" s="137"/>
      <c r="TRH171" s="137"/>
      <c r="TRI171" s="137"/>
      <c r="TRJ171" s="137"/>
      <c r="TRK171" s="137"/>
      <c r="TRL171" s="137"/>
      <c r="TRM171" s="137"/>
      <c r="TRN171" s="137"/>
      <c r="TRO171" s="137"/>
      <c r="TRP171" s="137"/>
      <c r="TRQ171" s="137"/>
      <c r="TRR171" s="137"/>
      <c r="TRS171" s="137"/>
      <c r="TRT171" s="137"/>
      <c r="TRU171" s="137"/>
      <c r="TRV171" s="137"/>
      <c r="TRW171" s="137"/>
      <c r="TRX171" s="137"/>
      <c r="TRY171" s="137"/>
      <c r="TRZ171" s="137"/>
      <c r="TSA171" s="137"/>
      <c r="TSB171" s="137"/>
      <c r="TSC171" s="137"/>
      <c r="TSD171" s="137"/>
      <c r="TSE171" s="137"/>
      <c r="TSF171" s="137"/>
      <c r="TSG171" s="137"/>
      <c r="TSH171" s="137"/>
      <c r="TSI171" s="137"/>
      <c r="TSJ171" s="137"/>
      <c r="TSK171" s="137"/>
      <c r="TSL171" s="137"/>
      <c r="TSM171" s="137"/>
      <c r="TSN171" s="137"/>
      <c r="TSO171" s="137"/>
      <c r="TSP171" s="137"/>
      <c r="TSQ171" s="137"/>
      <c r="TSR171" s="137"/>
      <c r="TSS171" s="137"/>
      <c r="TST171" s="137"/>
      <c r="TSU171" s="137"/>
      <c r="TSV171" s="137"/>
      <c r="TSW171" s="137"/>
      <c r="TSX171" s="137"/>
      <c r="TSY171" s="137"/>
      <c r="TSZ171" s="137"/>
      <c r="TTA171" s="137"/>
      <c r="TTB171" s="137"/>
      <c r="TTC171" s="137"/>
      <c r="TTD171" s="137"/>
      <c r="TTE171" s="137"/>
      <c r="TTF171" s="137"/>
      <c r="TTG171" s="137"/>
      <c r="TTH171" s="137"/>
      <c r="TTI171" s="137"/>
      <c r="TTJ171" s="137"/>
      <c r="TTK171" s="137"/>
      <c r="TTL171" s="137"/>
      <c r="TTM171" s="137"/>
      <c r="TTN171" s="137"/>
      <c r="TTO171" s="137"/>
      <c r="TTP171" s="137"/>
      <c r="TTQ171" s="137"/>
      <c r="TTR171" s="137"/>
      <c r="TTS171" s="137"/>
      <c r="TTT171" s="137"/>
      <c r="TTU171" s="137"/>
      <c r="TTV171" s="137"/>
      <c r="TTW171" s="137"/>
      <c r="TTX171" s="137"/>
      <c r="TTY171" s="137"/>
      <c r="TTZ171" s="137"/>
      <c r="TUA171" s="137"/>
      <c r="TUB171" s="137"/>
      <c r="TUC171" s="137"/>
      <c r="TUD171" s="137"/>
      <c r="TUE171" s="137"/>
      <c r="TUF171" s="137"/>
      <c r="TUG171" s="137"/>
      <c r="TUH171" s="137"/>
      <c r="TUI171" s="137"/>
      <c r="TUJ171" s="137"/>
      <c r="TUK171" s="137"/>
      <c r="TUL171" s="137"/>
      <c r="TUM171" s="137"/>
      <c r="TUN171" s="137"/>
      <c r="TUO171" s="137"/>
      <c r="TUP171" s="137"/>
      <c r="TUQ171" s="137"/>
      <c r="TUR171" s="137"/>
      <c r="TUS171" s="137"/>
      <c r="TUT171" s="137"/>
      <c r="TUU171" s="137"/>
      <c r="TUV171" s="137"/>
      <c r="TUW171" s="137"/>
      <c r="TUX171" s="137"/>
      <c r="TUY171" s="137"/>
      <c r="TUZ171" s="137"/>
      <c r="TVA171" s="137"/>
      <c r="TVB171" s="137"/>
      <c r="TVC171" s="137"/>
      <c r="TVD171" s="137"/>
      <c r="TVE171" s="137"/>
      <c r="TVF171" s="137"/>
      <c r="TVG171" s="137"/>
      <c r="TVH171" s="137"/>
      <c r="TVI171" s="137"/>
      <c r="TVJ171" s="137"/>
      <c r="TVK171" s="137"/>
      <c r="TVL171" s="137"/>
      <c r="TVM171" s="137"/>
      <c r="TVN171" s="137"/>
      <c r="TVO171" s="137"/>
      <c r="TVP171" s="137"/>
      <c r="TVQ171" s="137"/>
      <c r="TVR171" s="137"/>
      <c r="TVS171" s="137"/>
      <c r="TVT171" s="137"/>
      <c r="TVU171" s="137"/>
      <c r="TVV171" s="137"/>
      <c r="TVW171" s="137"/>
      <c r="TVX171" s="137"/>
      <c r="TVY171" s="137"/>
      <c r="TVZ171" s="137"/>
      <c r="TWA171" s="137"/>
      <c r="TWB171" s="137"/>
      <c r="TWC171" s="137"/>
      <c r="TWD171" s="137"/>
      <c r="TWE171" s="137"/>
      <c r="TWF171" s="137"/>
      <c r="TWG171" s="137"/>
      <c r="TWH171" s="137"/>
      <c r="TWI171" s="137"/>
      <c r="TWJ171" s="137"/>
      <c r="TWK171" s="137"/>
      <c r="TWL171" s="137"/>
      <c r="TWM171" s="137"/>
      <c r="TWN171" s="137"/>
      <c r="TWO171" s="137"/>
      <c r="TWP171" s="137"/>
      <c r="TWQ171" s="137"/>
      <c r="TWR171" s="137"/>
      <c r="TWS171" s="137"/>
      <c r="TWT171" s="137"/>
      <c r="TWU171" s="137"/>
      <c r="TWV171" s="137"/>
      <c r="TWW171" s="137"/>
      <c r="TWX171" s="137"/>
      <c r="TWY171" s="137"/>
      <c r="TWZ171" s="137"/>
      <c r="TXA171" s="137"/>
      <c r="TXB171" s="137"/>
      <c r="TXC171" s="137"/>
      <c r="TXD171" s="137"/>
      <c r="TXE171" s="137"/>
      <c r="TXF171" s="137"/>
      <c r="TXG171" s="137"/>
      <c r="TXH171" s="137"/>
      <c r="TXI171" s="137"/>
      <c r="TXJ171" s="137"/>
      <c r="TXK171" s="137"/>
      <c r="TXL171" s="137"/>
      <c r="TXM171" s="137"/>
      <c r="TXN171" s="137"/>
      <c r="TXO171" s="137"/>
      <c r="TXP171" s="137"/>
      <c r="TXQ171" s="137"/>
      <c r="TXR171" s="137"/>
      <c r="TXS171" s="137"/>
      <c r="TXT171" s="137"/>
      <c r="TXU171" s="137"/>
      <c r="TXV171" s="137"/>
      <c r="TXW171" s="137"/>
      <c r="TXX171" s="137"/>
      <c r="TXY171" s="137"/>
      <c r="TXZ171" s="137"/>
      <c r="TYA171" s="137"/>
      <c r="TYB171" s="137"/>
      <c r="TYC171" s="137"/>
      <c r="TYD171" s="137"/>
      <c r="TYE171" s="137"/>
      <c r="TYF171" s="137"/>
      <c r="TYG171" s="137"/>
      <c r="TYH171" s="137"/>
      <c r="TYI171" s="137"/>
      <c r="TYJ171" s="137"/>
      <c r="TYK171" s="137"/>
      <c r="TYL171" s="137"/>
      <c r="TYM171" s="137"/>
      <c r="TYN171" s="137"/>
      <c r="TYO171" s="137"/>
      <c r="TYP171" s="137"/>
      <c r="TYQ171" s="137"/>
      <c r="TYR171" s="137"/>
      <c r="TYS171" s="137"/>
      <c r="TYT171" s="137"/>
      <c r="TYU171" s="137"/>
      <c r="TYV171" s="137"/>
      <c r="TYW171" s="137"/>
      <c r="TYX171" s="137"/>
      <c r="TYY171" s="137"/>
      <c r="TYZ171" s="137"/>
      <c r="TZA171" s="137"/>
      <c r="TZB171" s="137"/>
      <c r="TZC171" s="137"/>
      <c r="TZD171" s="137"/>
      <c r="TZE171" s="137"/>
      <c r="TZF171" s="137"/>
      <c r="TZG171" s="137"/>
      <c r="TZH171" s="137"/>
      <c r="TZI171" s="137"/>
      <c r="TZJ171" s="137"/>
      <c r="TZK171" s="137"/>
      <c r="TZL171" s="137"/>
      <c r="TZM171" s="137"/>
      <c r="TZN171" s="137"/>
      <c r="TZO171" s="137"/>
      <c r="TZP171" s="137"/>
      <c r="TZQ171" s="137"/>
      <c r="TZR171" s="137"/>
      <c r="TZS171" s="137"/>
      <c r="TZT171" s="137"/>
      <c r="TZU171" s="137"/>
      <c r="TZV171" s="137"/>
      <c r="TZW171" s="137"/>
      <c r="TZX171" s="137"/>
      <c r="TZY171" s="137"/>
      <c r="TZZ171" s="137"/>
      <c r="UAA171" s="137"/>
      <c r="UAB171" s="137"/>
      <c r="UAC171" s="137"/>
      <c r="UAD171" s="137"/>
      <c r="UAE171" s="137"/>
      <c r="UAF171" s="137"/>
      <c r="UAG171" s="137"/>
      <c r="UAH171" s="137"/>
      <c r="UAI171" s="137"/>
      <c r="UAJ171" s="137"/>
      <c r="UAK171" s="137"/>
      <c r="UAL171" s="137"/>
      <c r="UAM171" s="137"/>
      <c r="UAN171" s="137"/>
      <c r="UAO171" s="137"/>
      <c r="UAP171" s="137"/>
      <c r="UAQ171" s="137"/>
      <c r="UAR171" s="137"/>
      <c r="UAS171" s="137"/>
      <c r="UAT171" s="137"/>
      <c r="UAU171" s="137"/>
      <c r="UAV171" s="137"/>
      <c r="UAW171" s="137"/>
      <c r="UAX171" s="137"/>
      <c r="UAY171" s="137"/>
      <c r="UAZ171" s="137"/>
      <c r="UBA171" s="137"/>
      <c r="UBB171" s="137"/>
      <c r="UBC171" s="137"/>
      <c r="UBD171" s="137"/>
      <c r="UBE171" s="137"/>
      <c r="UBF171" s="137"/>
      <c r="UBG171" s="137"/>
      <c r="UBH171" s="137"/>
      <c r="UBI171" s="137"/>
      <c r="UBJ171" s="137"/>
      <c r="UBK171" s="137"/>
      <c r="UBL171" s="137"/>
      <c r="UBM171" s="137"/>
      <c r="UBN171" s="137"/>
      <c r="UBO171" s="137"/>
      <c r="UBP171" s="137"/>
      <c r="UBQ171" s="137"/>
      <c r="UBR171" s="137"/>
      <c r="UBS171" s="137"/>
      <c r="UBT171" s="137"/>
      <c r="UBU171" s="137"/>
      <c r="UBV171" s="137"/>
      <c r="UBW171" s="137"/>
      <c r="UBX171" s="137"/>
      <c r="UBY171" s="137"/>
      <c r="UBZ171" s="137"/>
      <c r="UCA171" s="137"/>
      <c r="UCB171" s="137"/>
      <c r="UCC171" s="137"/>
      <c r="UCD171" s="137"/>
      <c r="UCE171" s="137"/>
      <c r="UCF171" s="137"/>
      <c r="UCG171" s="137"/>
      <c r="UCH171" s="137"/>
      <c r="UCI171" s="137"/>
      <c r="UCJ171" s="137"/>
      <c r="UCK171" s="137"/>
      <c r="UCL171" s="137"/>
      <c r="UCM171" s="137"/>
      <c r="UCN171" s="137"/>
      <c r="UCO171" s="137"/>
      <c r="UCP171" s="137"/>
      <c r="UCQ171" s="137"/>
      <c r="UCR171" s="137"/>
      <c r="UCS171" s="137"/>
      <c r="UCT171" s="137"/>
      <c r="UCU171" s="137"/>
      <c r="UCV171" s="137"/>
      <c r="UCW171" s="137"/>
      <c r="UCX171" s="137"/>
      <c r="UCY171" s="137"/>
      <c r="UCZ171" s="137"/>
      <c r="UDA171" s="137"/>
      <c r="UDB171" s="137"/>
      <c r="UDC171" s="137"/>
      <c r="UDD171" s="137"/>
      <c r="UDE171" s="137"/>
      <c r="UDF171" s="137"/>
      <c r="UDG171" s="137"/>
      <c r="UDH171" s="137"/>
      <c r="UDI171" s="137"/>
      <c r="UDJ171" s="137"/>
      <c r="UDK171" s="137"/>
      <c r="UDL171" s="137"/>
      <c r="UDM171" s="137"/>
      <c r="UDN171" s="137"/>
      <c r="UDO171" s="137"/>
      <c r="UDP171" s="137"/>
      <c r="UDQ171" s="137"/>
      <c r="UDR171" s="137"/>
      <c r="UDS171" s="137"/>
      <c r="UDT171" s="137"/>
      <c r="UDU171" s="137"/>
      <c r="UDV171" s="137"/>
      <c r="UDW171" s="137"/>
      <c r="UDX171" s="137"/>
      <c r="UDY171" s="137"/>
      <c r="UDZ171" s="137"/>
      <c r="UEA171" s="137"/>
      <c r="UEB171" s="137"/>
      <c r="UEC171" s="137"/>
      <c r="UED171" s="137"/>
      <c r="UEE171" s="137"/>
      <c r="UEF171" s="137"/>
      <c r="UEG171" s="137"/>
      <c r="UEH171" s="137"/>
      <c r="UEI171" s="137"/>
      <c r="UEJ171" s="137"/>
      <c r="UEK171" s="137"/>
      <c r="UEL171" s="137"/>
      <c r="UEM171" s="137"/>
      <c r="UEN171" s="137"/>
      <c r="UEO171" s="137"/>
      <c r="UEP171" s="137"/>
      <c r="UEQ171" s="137"/>
      <c r="UER171" s="137"/>
      <c r="UES171" s="137"/>
      <c r="UET171" s="137"/>
      <c r="UEU171" s="137"/>
      <c r="UEV171" s="137"/>
      <c r="UEW171" s="137"/>
      <c r="UEX171" s="137"/>
      <c r="UEY171" s="137"/>
      <c r="UEZ171" s="137"/>
      <c r="UFA171" s="137"/>
      <c r="UFB171" s="137"/>
      <c r="UFC171" s="137"/>
      <c r="UFD171" s="137"/>
      <c r="UFE171" s="137"/>
      <c r="UFF171" s="137"/>
      <c r="UFG171" s="137"/>
      <c r="UFH171" s="137"/>
      <c r="UFI171" s="137"/>
      <c r="UFJ171" s="137"/>
      <c r="UFK171" s="137"/>
      <c r="UFL171" s="137"/>
      <c r="UFM171" s="137"/>
      <c r="UFN171" s="137"/>
      <c r="UFO171" s="137"/>
      <c r="UFP171" s="137"/>
      <c r="UFQ171" s="137"/>
      <c r="UFR171" s="137"/>
      <c r="UFS171" s="137"/>
      <c r="UFT171" s="137"/>
      <c r="UFU171" s="137"/>
      <c r="UFV171" s="137"/>
      <c r="UFW171" s="137"/>
      <c r="UFX171" s="137"/>
      <c r="UFY171" s="137"/>
      <c r="UFZ171" s="137"/>
      <c r="UGA171" s="137"/>
      <c r="UGB171" s="137"/>
      <c r="UGC171" s="137"/>
      <c r="UGD171" s="137"/>
      <c r="UGE171" s="137"/>
      <c r="UGF171" s="137"/>
      <c r="UGG171" s="137"/>
      <c r="UGH171" s="137"/>
      <c r="UGI171" s="137"/>
      <c r="UGJ171" s="137"/>
      <c r="UGK171" s="137"/>
      <c r="UGL171" s="137"/>
      <c r="UGM171" s="137"/>
      <c r="UGN171" s="137"/>
      <c r="UGO171" s="137"/>
      <c r="UGP171" s="137"/>
      <c r="UGQ171" s="137"/>
      <c r="UGR171" s="137"/>
      <c r="UGS171" s="137"/>
      <c r="UGT171" s="137"/>
      <c r="UGU171" s="137"/>
      <c r="UGV171" s="137"/>
      <c r="UGW171" s="137"/>
      <c r="UGX171" s="137"/>
      <c r="UGY171" s="137"/>
      <c r="UGZ171" s="137"/>
      <c r="UHA171" s="137"/>
      <c r="UHB171" s="137"/>
      <c r="UHC171" s="137"/>
      <c r="UHD171" s="137"/>
      <c r="UHE171" s="137"/>
      <c r="UHF171" s="137"/>
      <c r="UHG171" s="137"/>
      <c r="UHH171" s="137"/>
      <c r="UHI171" s="137"/>
      <c r="UHJ171" s="137"/>
      <c r="UHK171" s="137"/>
      <c r="UHL171" s="137"/>
      <c r="UHM171" s="137"/>
      <c r="UHN171" s="137"/>
      <c r="UHO171" s="137"/>
      <c r="UHP171" s="137"/>
      <c r="UHQ171" s="137"/>
      <c r="UHR171" s="137"/>
      <c r="UHS171" s="137"/>
      <c r="UHT171" s="137"/>
      <c r="UHU171" s="137"/>
      <c r="UHV171" s="137"/>
      <c r="UHW171" s="137"/>
      <c r="UHX171" s="137"/>
      <c r="UHY171" s="137"/>
      <c r="UHZ171" s="137"/>
      <c r="UIA171" s="137"/>
      <c r="UIB171" s="137"/>
      <c r="UIC171" s="137"/>
      <c r="UID171" s="137"/>
      <c r="UIE171" s="137"/>
      <c r="UIF171" s="137"/>
      <c r="UIG171" s="137"/>
      <c r="UIH171" s="137"/>
      <c r="UII171" s="137"/>
      <c r="UIJ171" s="137"/>
      <c r="UIK171" s="137"/>
      <c r="UIL171" s="137"/>
      <c r="UIM171" s="137"/>
      <c r="UIN171" s="137"/>
      <c r="UIO171" s="137"/>
      <c r="UIP171" s="137"/>
      <c r="UIQ171" s="137"/>
      <c r="UIR171" s="137"/>
      <c r="UIS171" s="137"/>
      <c r="UIT171" s="137"/>
      <c r="UIU171" s="137"/>
      <c r="UIV171" s="137"/>
      <c r="UIW171" s="137"/>
      <c r="UIX171" s="137"/>
      <c r="UIY171" s="137"/>
      <c r="UIZ171" s="137"/>
      <c r="UJA171" s="137"/>
      <c r="UJB171" s="137"/>
      <c r="UJC171" s="137"/>
      <c r="UJD171" s="137"/>
      <c r="UJE171" s="137"/>
      <c r="UJF171" s="137"/>
      <c r="UJG171" s="137"/>
      <c r="UJH171" s="137"/>
      <c r="UJI171" s="137"/>
      <c r="UJJ171" s="137"/>
      <c r="UJK171" s="137"/>
      <c r="UJL171" s="137"/>
      <c r="UJM171" s="137"/>
      <c r="UJN171" s="137"/>
      <c r="UJO171" s="137"/>
      <c r="UJP171" s="137"/>
      <c r="UJQ171" s="137"/>
      <c r="UJR171" s="137"/>
      <c r="UJS171" s="137"/>
      <c r="UJT171" s="137"/>
      <c r="UJU171" s="137"/>
      <c r="UJV171" s="137"/>
      <c r="UJW171" s="137"/>
      <c r="UJX171" s="137"/>
      <c r="UJY171" s="137"/>
      <c r="UJZ171" s="137"/>
      <c r="UKA171" s="137"/>
      <c r="UKB171" s="137"/>
      <c r="UKC171" s="137"/>
      <c r="UKD171" s="137"/>
      <c r="UKE171" s="137"/>
      <c r="UKF171" s="137"/>
      <c r="UKG171" s="137"/>
      <c r="UKH171" s="137"/>
      <c r="UKI171" s="137"/>
      <c r="UKJ171" s="137"/>
      <c r="UKK171" s="137"/>
      <c r="UKL171" s="137"/>
      <c r="UKM171" s="137"/>
      <c r="UKN171" s="137"/>
      <c r="UKO171" s="137"/>
      <c r="UKP171" s="137"/>
      <c r="UKQ171" s="137"/>
      <c r="UKR171" s="137"/>
      <c r="UKS171" s="137"/>
      <c r="UKT171" s="137"/>
      <c r="UKU171" s="137"/>
      <c r="UKV171" s="137"/>
      <c r="UKW171" s="137"/>
      <c r="UKX171" s="137"/>
      <c r="UKY171" s="137"/>
      <c r="UKZ171" s="137"/>
      <c r="ULA171" s="137"/>
      <c r="ULB171" s="137"/>
      <c r="ULC171" s="137"/>
      <c r="ULD171" s="137"/>
      <c r="ULE171" s="137"/>
      <c r="ULF171" s="137"/>
      <c r="ULG171" s="137"/>
      <c r="ULH171" s="137"/>
      <c r="ULI171" s="137"/>
      <c r="ULJ171" s="137"/>
      <c r="ULK171" s="137"/>
      <c r="ULL171" s="137"/>
      <c r="ULM171" s="137"/>
      <c r="ULN171" s="137"/>
      <c r="ULO171" s="137"/>
      <c r="ULP171" s="137"/>
      <c r="ULQ171" s="137"/>
      <c r="ULR171" s="137"/>
      <c r="ULS171" s="137"/>
      <c r="ULT171" s="137"/>
      <c r="ULU171" s="137"/>
      <c r="ULV171" s="137"/>
      <c r="ULW171" s="137"/>
      <c r="ULX171" s="137"/>
      <c r="ULY171" s="137"/>
      <c r="ULZ171" s="137"/>
      <c r="UMA171" s="137"/>
      <c r="UMB171" s="137"/>
      <c r="UMC171" s="137"/>
      <c r="UMD171" s="137"/>
      <c r="UME171" s="137"/>
      <c r="UMF171" s="137"/>
      <c r="UMG171" s="137"/>
      <c r="UMH171" s="137"/>
      <c r="UMI171" s="137"/>
      <c r="UMJ171" s="137"/>
      <c r="UMK171" s="137"/>
      <c r="UML171" s="137"/>
      <c r="UMM171" s="137"/>
      <c r="UMN171" s="137"/>
      <c r="UMO171" s="137"/>
      <c r="UMP171" s="137"/>
      <c r="UMQ171" s="137"/>
      <c r="UMR171" s="137"/>
      <c r="UMS171" s="137"/>
      <c r="UMT171" s="137"/>
      <c r="UMU171" s="137"/>
      <c r="UMV171" s="137"/>
      <c r="UMW171" s="137"/>
      <c r="UMX171" s="137"/>
      <c r="UMY171" s="137"/>
      <c r="UMZ171" s="137"/>
      <c r="UNA171" s="137"/>
      <c r="UNB171" s="137"/>
      <c r="UNC171" s="137"/>
      <c r="UND171" s="137"/>
      <c r="UNE171" s="137"/>
      <c r="UNF171" s="137"/>
      <c r="UNG171" s="137"/>
      <c r="UNH171" s="137"/>
      <c r="UNI171" s="137"/>
      <c r="UNJ171" s="137"/>
      <c r="UNK171" s="137"/>
      <c r="UNL171" s="137"/>
      <c r="UNM171" s="137"/>
      <c r="UNN171" s="137"/>
      <c r="UNO171" s="137"/>
      <c r="UNP171" s="137"/>
      <c r="UNQ171" s="137"/>
      <c r="UNR171" s="137"/>
      <c r="UNS171" s="137"/>
      <c r="UNT171" s="137"/>
      <c r="UNU171" s="137"/>
      <c r="UNV171" s="137"/>
      <c r="UNW171" s="137"/>
      <c r="UNX171" s="137"/>
      <c r="UNY171" s="137"/>
      <c r="UNZ171" s="137"/>
      <c r="UOA171" s="137"/>
      <c r="UOB171" s="137"/>
      <c r="UOC171" s="137"/>
      <c r="UOD171" s="137"/>
      <c r="UOE171" s="137"/>
      <c r="UOF171" s="137"/>
      <c r="UOG171" s="137"/>
      <c r="UOH171" s="137"/>
      <c r="UOI171" s="137"/>
      <c r="UOJ171" s="137"/>
      <c r="UOK171" s="137"/>
      <c r="UOL171" s="137"/>
      <c r="UOM171" s="137"/>
      <c r="UON171" s="137"/>
      <c r="UOO171" s="137"/>
      <c r="UOP171" s="137"/>
      <c r="UOQ171" s="137"/>
      <c r="UOR171" s="137"/>
      <c r="UOS171" s="137"/>
      <c r="UOT171" s="137"/>
      <c r="UOU171" s="137"/>
      <c r="UOV171" s="137"/>
      <c r="UOW171" s="137"/>
      <c r="UOX171" s="137"/>
      <c r="UOY171" s="137"/>
      <c r="UOZ171" s="137"/>
      <c r="UPA171" s="137"/>
      <c r="UPB171" s="137"/>
      <c r="UPC171" s="137"/>
      <c r="UPD171" s="137"/>
      <c r="UPE171" s="137"/>
      <c r="UPF171" s="137"/>
      <c r="UPG171" s="137"/>
      <c r="UPH171" s="137"/>
      <c r="UPI171" s="137"/>
      <c r="UPJ171" s="137"/>
      <c r="UPK171" s="137"/>
      <c r="UPL171" s="137"/>
      <c r="UPM171" s="137"/>
      <c r="UPN171" s="137"/>
      <c r="UPO171" s="137"/>
      <c r="UPP171" s="137"/>
      <c r="UPQ171" s="137"/>
      <c r="UPR171" s="137"/>
      <c r="UPS171" s="137"/>
      <c r="UPT171" s="137"/>
      <c r="UPU171" s="137"/>
      <c r="UPV171" s="137"/>
      <c r="UPW171" s="137"/>
      <c r="UPX171" s="137"/>
      <c r="UPY171" s="137"/>
      <c r="UPZ171" s="137"/>
      <c r="UQA171" s="137"/>
      <c r="UQB171" s="137"/>
      <c r="UQC171" s="137"/>
      <c r="UQD171" s="137"/>
      <c r="UQE171" s="137"/>
      <c r="UQF171" s="137"/>
      <c r="UQG171" s="137"/>
      <c r="UQH171" s="137"/>
      <c r="UQI171" s="137"/>
      <c r="UQJ171" s="137"/>
      <c r="UQK171" s="137"/>
      <c r="UQL171" s="137"/>
      <c r="UQM171" s="137"/>
      <c r="UQN171" s="137"/>
      <c r="UQO171" s="137"/>
      <c r="UQP171" s="137"/>
      <c r="UQQ171" s="137"/>
      <c r="UQR171" s="137"/>
      <c r="UQS171" s="137"/>
      <c r="UQT171" s="137"/>
      <c r="UQU171" s="137"/>
      <c r="UQV171" s="137"/>
      <c r="UQW171" s="137"/>
      <c r="UQX171" s="137"/>
      <c r="UQY171" s="137"/>
      <c r="UQZ171" s="137"/>
      <c r="URA171" s="137"/>
      <c r="URB171" s="137"/>
      <c r="URC171" s="137"/>
      <c r="URD171" s="137"/>
      <c r="URE171" s="137"/>
      <c r="URF171" s="137"/>
      <c r="URG171" s="137"/>
      <c r="URH171" s="137"/>
      <c r="URI171" s="137"/>
      <c r="URJ171" s="137"/>
      <c r="URK171" s="137"/>
      <c r="URL171" s="137"/>
      <c r="URM171" s="137"/>
      <c r="URN171" s="137"/>
      <c r="URO171" s="137"/>
      <c r="URP171" s="137"/>
      <c r="URQ171" s="137"/>
      <c r="URR171" s="137"/>
      <c r="URS171" s="137"/>
      <c r="URT171" s="137"/>
      <c r="URU171" s="137"/>
      <c r="URV171" s="137"/>
      <c r="URW171" s="137"/>
      <c r="URX171" s="137"/>
      <c r="URY171" s="137"/>
      <c r="URZ171" s="137"/>
      <c r="USA171" s="137"/>
      <c r="USB171" s="137"/>
      <c r="USC171" s="137"/>
      <c r="USD171" s="137"/>
      <c r="USE171" s="137"/>
      <c r="USF171" s="137"/>
      <c r="USG171" s="137"/>
      <c r="USH171" s="137"/>
      <c r="USI171" s="137"/>
      <c r="USJ171" s="137"/>
      <c r="USK171" s="137"/>
      <c r="USL171" s="137"/>
      <c r="USM171" s="137"/>
      <c r="USN171" s="137"/>
      <c r="USO171" s="137"/>
      <c r="USP171" s="137"/>
      <c r="USQ171" s="137"/>
      <c r="USR171" s="137"/>
      <c r="USS171" s="137"/>
      <c r="UST171" s="137"/>
      <c r="USU171" s="137"/>
      <c r="USV171" s="137"/>
      <c r="USW171" s="137"/>
      <c r="USX171" s="137"/>
      <c r="USY171" s="137"/>
      <c r="USZ171" s="137"/>
      <c r="UTA171" s="137"/>
      <c r="UTB171" s="137"/>
      <c r="UTC171" s="137"/>
      <c r="UTD171" s="137"/>
      <c r="UTE171" s="137"/>
      <c r="UTF171" s="137"/>
      <c r="UTG171" s="137"/>
      <c r="UTH171" s="137"/>
      <c r="UTI171" s="137"/>
      <c r="UTJ171" s="137"/>
      <c r="UTK171" s="137"/>
      <c r="UTL171" s="137"/>
      <c r="UTM171" s="137"/>
      <c r="UTN171" s="137"/>
      <c r="UTO171" s="137"/>
      <c r="UTP171" s="137"/>
      <c r="UTQ171" s="137"/>
      <c r="UTR171" s="137"/>
      <c r="UTS171" s="137"/>
      <c r="UTT171" s="137"/>
      <c r="UTU171" s="137"/>
      <c r="UTV171" s="137"/>
      <c r="UTW171" s="137"/>
      <c r="UTX171" s="137"/>
      <c r="UTY171" s="137"/>
      <c r="UTZ171" s="137"/>
      <c r="UUA171" s="137"/>
      <c r="UUB171" s="137"/>
      <c r="UUC171" s="137"/>
      <c r="UUD171" s="137"/>
      <c r="UUE171" s="137"/>
      <c r="UUF171" s="137"/>
      <c r="UUG171" s="137"/>
      <c r="UUH171" s="137"/>
      <c r="UUI171" s="137"/>
      <c r="UUJ171" s="137"/>
      <c r="UUK171" s="137"/>
      <c r="UUL171" s="137"/>
      <c r="UUM171" s="137"/>
      <c r="UUN171" s="137"/>
      <c r="UUO171" s="137"/>
      <c r="UUP171" s="137"/>
      <c r="UUQ171" s="137"/>
      <c r="UUR171" s="137"/>
      <c r="UUS171" s="137"/>
      <c r="UUT171" s="137"/>
      <c r="UUU171" s="137"/>
      <c r="UUV171" s="137"/>
      <c r="UUW171" s="137"/>
      <c r="UUX171" s="137"/>
      <c r="UUY171" s="137"/>
      <c r="UUZ171" s="137"/>
      <c r="UVA171" s="137"/>
      <c r="UVB171" s="137"/>
      <c r="UVC171" s="137"/>
      <c r="UVD171" s="137"/>
      <c r="UVE171" s="137"/>
      <c r="UVF171" s="137"/>
      <c r="UVG171" s="137"/>
      <c r="UVH171" s="137"/>
      <c r="UVI171" s="137"/>
      <c r="UVJ171" s="137"/>
      <c r="UVK171" s="137"/>
      <c r="UVL171" s="137"/>
      <c r="UVM171" s="137"/>
      <c r="UVN171" s="137"/>
      <c r="UVO171" s="137"/>
      <c r="UVP171" s="137"/>
      <c r="UVQ171" s="137"/>
      <c r="UVR171" s="137"/>
      <c r="UVS171" s="137"/>
      <c r="UVT171" s="137"/>
      <c r="UVU171" s="137"/>
      <c r="UVV171" s="137"/>
      <c r="UVW171" s="137"/>
      <c r="UVX171" s="137"/>
      <c r="UVY171" s="137"/>
      <c r="UVZ171" s="137"/>
      <c r="UWA171" s="137"/>
      <c r="UWB171" s="137"/>
      <c r="UWC171" s="137"/>
      <c r="UWD171" s="137"/>
      <c r="UWE171" s="137"/>
      <c r="UWF171" s="137"/>
      <c r="UWG171" s="137"/>
      <c r="UWH171" s="137"/>
      <c r="UWI171" s="137"/>
      <c r="UWJ171" s="137"/>
      <c r="UWK171" s="137"/>
      <c r="UWL171" s="137"/>
      <c r="UWM171" s="137"/>
      <c r="UWN171" s="137"/>
      <c r="UWO171" s="137"/>
      <c r="UWP171" s="137"/>
      <c r="UWQ171" s="137"/>
      <c r="UWR171" s="137"/>
      <c r="UWS171" s="137"/>
      <c r="UWT171" s="137"/>
      <c r="UWU171" s="137"/>
      <c r="UWV171" s="137"/>
      <c r="UWW171" s="137"/>
      <c r="UWX171" s="137"/>
      <c r="UWY171" s="137"/>
      <c r="UWZ171" s="137"/>
      <c r="UXA171" s="137"/>
      <c r="UXB171" s="137"/>
      <c r="UXC171" s="137"/>
      <c r="UXD171" s="137"/>
      <c r="UXE171" s="137"/>
      <c r="UXF171" s="137"/>
      <c r="UXG171" s="137"/>
      <c r="UXH171" s="137"/>
      <c r="UXI171" s="137"/>
      <c r="UXJ171" s="137"/>
      <c r="UXK171" s="137"/>
      <c r="UXL171" s="137"/>
      <c r="UXM171" s="137"/>
      <c r="UXN171" s="137"/>
      <c r="UXO171" s="137"/>
      <c r="UXP171" s="137"/>
      <c r="UXQ171" s="137"/>
      <c r="UXR171" s="137"/>
      <c r="UXS171" s="137"/>
      <c r="UXT171" s="137"/>
      <c r="UXU171" s="137"/>
      <c r="UXV171" s="137"/>
      <c r="UXW171" s="137"/>
      <c r="UXX171" s="137"/>
      <c r="UXY171" s="137"/>
      <c r="UXZ171" s="137"/>
      <c r="UYA171" s="137"/>
      <c r="UYB171" s="137"/>
      <c r="UYC171" s="137"/>
      <c r="UYD171" s="137"/>
      <c r="UYE171" s="137"/>
      <c r="UYF171" s="137"/>
      <c r="UYG171" s="137"/>
      <c r="UYH171" s="137"/>
      <c r="UYI171" s="137"/>
      <c r="UYJ171" s="137"/>
      <c r="UYK171" s="137"/>
      <c r="UYL171" s="137"/>
      <c r="UYM171" s="137"/>
      <c r="UYN171" s="137"/>
      <c r="UYO171" s="137"/>
      <c r="UYP171" s="137"/>
      <c r="UYQ171" s="137"/>
      <c r="UYR171" s="137"/>
      <c r="UYS171" s="137"/>
      <c r="UYT171" s="137"/>
      <c r="UYU171" s="137"/>
      <c r="UYV171" s="137"/>
      <c r="UYW171" s="137"/>
      <c r="UYX171" s="137"/>
      <c r="UYY171" s="137"/>
      <c r="UYZ171" s="137"/>
      <c r="UZA171" s="137"/>
      <c r="UZB171" s="137"/>
      <c r="UZC171" s="137"/>
      <c r="UZD171" s="137"/>
      <c r="UZE171" s="137"/>
      <c r="UZF171" s="137"/>
      <c r="UZG171" s="137"/>
      <c r="UZH171" s="137"/>
      <c r="UZI171" s="137"/>
      <c r="UZJ171" s="137"/>
      <c r="UZK171" s="137"/>
      <c r="UZL171" s="137"/>
      <c r="UZM171" s="137"/>
      <c r="UZN171" s="137"/>
      <c r="UZO171" s="137"/>
      <c r="UZP171" s="137"/>
      <c r="UZQ171" s="137"/>
      <c r="UZR171" s="137"/>
      <c r="UZS171" s="137"/>
      <c r="UZT171" s="137"/>
      <c r="UZU171" s="137"/>
      <c r="UZV171" s="137"/>
      <c r="UZW171" s="137"/>
      <c r="UZX171" s="137"/>
      <c r="UZY171" s="137"/>
      <c r="UZZ171" s="137"/>
      <c r="VAA171" s="137"/>
      <c r="VAB171" s="137"/>
      <c r="VAC171" s="137"/>
      <c r="VAD171" s="137"/>
      <c r="VAE171" s="137"/>
      <c r="VAF171" s="137"/>
      <c r="VAG171" s="137"/>
      <c r="VAH171" s="137"/>
      <c r="VAI171" s="137"/>
      <c r="VAJ171" s="137"/>
      <c r="VAK171" s="137"/>
      <c r="VAL171" s="137"/>
      <c r="VAM171" s="137"/>
      <c r="VAN171" s="137"/>
      <c r="VAO171" s="137"/>
      <c r="VAP171" s="137"/>
      <c r="VAQ171" s="137"/>
      <c r="VAR171" s="137"/>
      <c r="VAS171" s="137"/>
      <c r="VAT171" s="137"/>
      <c r="VAU171" s="137"/>
      <c r="VAV171" s="137"/>
      <c r="VAW171" s="137"/>
      <c r="VAX171" s="137"/>
      <c r="VAY171" s="137"/>
      <c r="VAZ171" s="137"/>
      <c r="VBA171" s="137"/>
      <c r="VBB171" s="137"/>
      <c r="VBC171" s="137"/>
      <c r="VBD171" s="137"/>
      <c r="VBE171" s="137"/>
      <c r="VBF171" s="137"/>
      <c r="VBG171" s="137"/>
      <c r="VBH171" s="137"/>
      <c r="VBI171" s="137"/>
      <c r="VBJ171" s="137"/>
      <c r="VBK171" s="137"/>
      <c r="VBL171" s="137"/>
      <c r="VBM171" s="137"/>
      <c r="VBN171" s="137"/>
      <c r="VBO171" s="137"/>
      <c r="VBP171" s="137"/>
      <c r="VBQ171" s="137"/>
      <c r="VBR171" s="137"/>
      <c r="VBS171" s="137"/>
      <c r="VBT171" s="137"/>
      <c r="VBU171" s="137"/>
      <c r="VBV171" s="137"/>
      <c r="VBW171" s="137"/>
      <c r="VBX171" s="137"/>
      <c r="VBY171" s="137"/>
      <c r="VBZ171" s="137"/>
      <c r="VCA171" s="137"/>
      <c r="VCB171" s="137"/>
      <c r="VCC171" s="137"/>
      <c r="VCD171" s="137"/>
      <c r="VCE171" s="137"/>
      <c r="VCF171" s="137"/>
      <c r="VCG171" s="137"/>
      <c r="VCH171" s="137"/>
      <c r="VCI171" s="137"/>
      <c r="VCJ171" s="137"/>
      <c r="VCK171" s="137"/>
      <c r="VCL171" s="137"/>
      <c r="VCM171" s="137"/>
      <c r="VCN171" s="137"/>
      <c r="VCO171" s="137"/>
      <c r="VCP171" s="137"/>
      <c r="VCQ171" s="137"/>
      <c r="VCR171" s="137"/>
      <c r="VCS171" s="137"/>
      <c r="VCT171" s="137"/>
      <c r="VCU171" s="137"/>
      <c r="VCV171" s="137"/>
      <c r="VCW171" s="137"/>
      <c r="VCX171" s="137"/>
      <c r="VCY171" s="137"/>
      <c r="VCZ171" s="137"/>
      <c r="VDA171" s="137"/>
      <c r="VDB171" s="137"/>
      <c r="VDC171" s="137"/>
      <c r="VDD171" s="137"/>
      <c r="VDE171" s="137"/>
      <c r="VDF171" s="137"/>
      <c r="VDG171" s="137"/>
      <c r="VDH171" s="137"/>
      <c r="VDI171" s="137"/>
      <c r="VDJ171" s="137"/>
      <c r="VDK171" s="137"/>
      <c r="VDL171" s="137"/>
      <c r="VDM171" s="137"/>
      <c r="VDN171" s="137"/>
      <c r="VDO171" s="137"/>
      <c r="VDP171" s="137"/>
      <c r="VDQ171" s="137"/>
      <c r="VDR171" s="137"/>
      <c r="VDS171" s="137"/>
      <c r="VDT171" s="137"/>
      <c r="VDU171" s="137"/>
      <c r="VDV171" s="137"/>
      <c r="VDW171" s="137"/>
      <c r="VDX171" s="137"/>
      <c r="VDY171" s="137"/>
      <c r="VDZ171" s="137"/>
      <c r="VEA171" s="137"/>
      <c r="VEB171" s="137"/>
      <c r="VEC171" s="137"/>
      <c r="VED171" s="137"/>
      <c r="VEE171" s="137"/>
      <c r="VEF171" s="137"/>
      <c r="VEG171" s="137"/>
      <c r="VEH171" s="137"/>
      <c r="VEI171" s="137"/>
      <c r="VEJ171" s="137"/>
      <c r="VEK171" s="137"/>
      <c r="VEL171" s="137"/>
      <c r="VEM171" s="137"/>
      <c r="VEN171" s="137"/>
      <c r="VEO171" s="137"/>
      <c r="VEP171" s="137"/>
      <c r="VEQ171" s="137"/>
      <c r="VER171" s="137"/>
      <c r="VES171" s="137"/>
      <c r="VET171" s="137"/>
      <c r="VEU171" s="137"/>
      <c r="VEV171" s="137"/>
      <c r="VEW171" s="137"/>
      <c r="VEX171" s="137"/>
      <c r="VEY171" s="137"/>
      <c r="VEZ171" s="137"/>
      <c r="VFA171" s="137"/>
      <c r="VFB171" s="137"/>
      <c r="VFC171" s="137"/>
      <c r="VFD171" s="137"/>
      <c r="VFE171" s="137"/>
      <c r="VFF171" s="137"/>
      <c r="VFG171" s="137"/>
      <c r="VFH171" s="137"/>
      <c r="VFI171" s="137"/>
      <c r="VFJ171" s="137"/>
      <c r="VFK171" s="137"/>
      <c r="VFL171" s="137"/>
      <c r="VFM171" s="137"/>
      <c r="VFN171" s="137"/>
      <c r="VFO171" s="137"/>
      <c r="VFP171" s="137"/>
      <c r="VFQ171" s="137"/>
      <c r="VFR171" s="137"/>
      <c r="VFS171" s="137"/>
      <c r="VFT171" s="137"/>
      <c r="VFU171" s="137"/>
      <c r="VFV171" s="137"/>
      <c r="VFW171" s="137"/>
      <c r="VFX171" s="137"/>
      <c r="VFY171" s="137"/>
      <c r="VFZ171" s="137"/>
      <c r="VGA171" s="137"/>
      <c r="VGB171" s="137"/>
      <c r="VGC171" s="137"/>
      <c r="VGD171" s="137"/>
      <c r="VGE171" s="137"/>
      <c r="VGF171" s="137"/>
      <c r="VGG171" s="137"/>
      <c r="VGH171" s="137"/>
      <c r="VGI171" s="137"/>
      <c r="VGJ171" s="137"/>
      <c r="VGK171" s="137"/>
      <c r="VGL171" s="137"/>
      <c r="VGM171" s="137"/>
      <c r="VGN171" s="137"/>
      <c r="VGO171" s="137"/>
      <c r="VGP171" s="137"/>
      <c r="VGQ171" s="137"/>
      <c r="VGR171" s="137"/>
      <c r="VGS171" s="137"/>
      <c r="VGT171" s="137"/>
      <c r="VGU171" s="137"/>
      <c r="VGV171" s="137"/>
      <c r="VGW171" s="137"/>
      <c r="VGX171" s="137"/>
      <c r="VGY171" s="137"/>
      <c r="VGZ171" s="137"/>
      <c r="VHA171" s="137"/>
      <c r="VHB171" s="137"/>
      <c r="VHC171" s="137"/>
      <c r="VHD171" s="137"/>
      <c r="VHE171" s="137"/>
      <c r="VHF171" s="137"/>
      <c r="VHG171" s="137"/>
      <c r="VHH171" s="137"/>
      <c r="VHI171" s="137"/>
      <c r="VHJ171" s="137"/>
      <c r="VHK171" s="137"/>
      <c r="VHL171" s="137"/>
      <c r="VHM171" s="137"/>
      <c r="VHN171" s="137"/>
      <c r="VHO171" s="137"/>
      <c r="VHP171" s="137"/>
      <c r="VHQ171" s="137"/>
      <c r="VHR171" s="137"/>
      <c r="VHS171" s="137"/>
      <c r="VHT171" s="137"/>
      <c r="VHU171" s="137"/>
      <c r="VHV171" s="137"/>
      <c r="VHW171" s="137"/>
      <c r="VHX171" s="137"/>
      <c r="VHY171" s="137"/>
      <c r="VHZ171" s="137"/>
      <c r="VIA171" s="137"/>
      <c r="VIB171" s="137"/>
      <c r="VIC171" s="137"/>
      <c r="VID171" s="137"/>
      <c r="VIE171" s="137"/>
      <c r="VIF171" s="137"/>
      <c r="VIG171" s="137"/>
      <c r="VIH171" s="137"/>
      <c r="VII171" s="137"/>
      <c r="VIJ171" s="137"/>
      <c r="VIK171" s="137"/>
      <c r="VIL171" s="137"/>
      <c r="VIM171" s="137"/>
      <c r="VIN171" s="137"/>
      <c r="VIO171" s="137"/>
      <c r="VIP171" s="137"/>
      <c r="VIQ171" s="137"/>
      <c r="VIR171" s="137"/>
      <c r="VIS171" s="137"/>
      <c r="VIT171" s="137"/>
      <c r="VIU171" s="137"/>
      <c r="VIV171" s="137"/>
      <c r="VIW171" s="137"/>
      <c r="VIX171" s="137"/>
      <c r="VIY171" s="137"/>
      <c r="VIZ171" s="137"/>
      <c r="VJA171" s="137"/>
      <c r="VJB171" s="137"/>
      <c r="VJC171" s="137"/>
      <c r="VJD171" s="137"/>
      <c r="VJE171" s="137"/>
      <c r="VJF171" s="137"/>
      <c r="VJG171" s="137"/>
      <c r="VJH171" s="137"/>
      <c r="VJI171" s="137"/>
      <c r="VJJ171" s="137"/>
      <c r="VJK171" s="137"/>
      <c r="VJL171" s="137"/>
      <c r="VJM171" s="137"/>
      <c r="VJN171" s="137"/>
      <c r="VJO171" s="137"/>
      <c r="VJP171" s="137"/>
      <c r="VJQ171" s="137"/>
      <c r="VJR171" s="137"/>
      <c r="VJS171" s="137"/>
      <c r="VJT171" s="137"/>
      <c r="VJU171" s="137"/>
      <c r="VJV171" s="137"/>
      <c r="VJW171" s="137"/>
      <c r="VJX171" s="137"/>
      <c r="VJY171" s="137"/>
      <c r="VJZ171" s="137"/>
      <c r="VKA171" s="137"/>
      <c r="VKB171" s="137"/>
      <c r="VKC171" s="137"/>
      <c r="VKD171" s="137"/>
      <c r="VKE171" s="137"/>
      <c r="VKF171" s="137"/>
      <c r="VKG171" s="137"/>
      <c r="VKH171" s="137"/>
      <c r="VKI171" s="137"/>
      <c r="VKJ171" s="137"/>
      <c r="VKK171" s="137"/>
      <c r="VKL171" s="137"/>
      <c r="VKM171" s="137"/>
      <c r="VKN171" s="137"/>
      <c r="VKO171" s="137"/>
      <c r="VKP171" s="137"/>
      <c r="VKQ171" s="137"/>
      <c r="VKR171" s="137"/>
      <c r="VKS171" s="137"/>
      <c r="VKT171" s="137"/>
      <c r="VKU171" s="137"/>
      <c r="VKV171" s="137"/>
      <c r="VKW171" s="137"/>
      <c r="VKX171" s="137"/>
      <c r="VKY171" s="137"/>
      <c r="VKZ171" s="137"/>
      <c r="VLA171" s="137"/>
      <c r="VLB171" s="137"/>
      <c r="VLC171" s="137"/>
      <c r="VLD171" s="137"/>
      <c r="VLE171" s="137"/>
      <c r="VLF171" s="137"/>
      <c r="VLG171" s="137"/>
      <c r="VLH171" s="137"/>
      <c r="VLI171" s="137"/>
      <c r="VLJ171" s="137"/>
      <c r="VLK171" s="137"/>
      <c r="VLL171" s="137"/>
      <c r="VLM171" s="137"/>
      <c r="VLN171" s="137"/>
      <c r="VLO171" s="137"/>
      <c r="VLP171" s="137"/>
      <c r="VLQ171" s="137"/>
      <c r="VLR171" s="137"/>
      <c r="VLS171" s="137"/>
      <c r="VLT171" s="137"/>
      <c r="VLU171" s="137"/>
      <c r="VLV171" s="137"/>
      <c r="VLW171" s="137"/>
      <c r="VLX171" s="137"/>
      <c r="VLY171" s="137"/>
      <c r="VLZ171" s="137"/>
      <c r="VMA171" s="137"/>
      <c r="VMB171" s="137"/>
      <c r="VMC171" s="137"/>
      <c r="VMD171" s="137"/>
      <c r="VME171" s="137"/>
      <c r="VMF171" s="137"/>
      <c r="VMG171" s="137"/>
      <c r="VMH171" s="137"/>
      <c r="VMI171" s="137"/>
      <c r="VMJ171" s="137"/>
      <c r="VMK171" s="137"/>
      <c r="VML171" s="137"/>
      <c r="VMM171" s="137"/>
      <c r="VMN171" s="137"/>
      <c r="VMO171" s="137"/>
      <c r="VMP171" s="137"/>
      <c r="VMQ171" s="137"/>
      <c r="VMR171" s="137"/>
      <c r="VMS171" s="137"/>
      <c r="VMT171" s="137"/>
      <c r="VMU171" s="137"/>
      <c r="VMV171" s="137"/>
      <c r="VMW171" s="137"/>
      <c r="VMX171" s="137"/>
      <c r="VMY171" s="137"/>
      <c r="VMZ171" s="137"/>
      <c r="VNA171" s="137"/>
      <c r="VNB171" s="137"/>
      <c r="VNC171" s="137"/>
      <c r="VND171" s="137"/>
      <c r="VNE171" s="137"/>
      <c r="VNF171" s="137"/>
      <c r="VNG171" s="137"/>
      <c r="VNH171" s="137"/>
      <c r="VNI171" s="137"/>
      <c r="VNJ171" s="137"/>
      <c r="VNK171" s="137"/>
      <c r="VNL171" s="137"/>
      <c r="VNM171" s="137"/>
      <c r="VNN171" s="137"/>
      <c r="VNO171" s="137"/>
      <c r="VNP171" s="137"/>
      <c r="VNQ171" s="137"/>
      <c r="VNR171" s="137"/>
      <c r="VNS171" s="137"/>
      <c r="VNT171" s="137"/>
      <c r="VNU171" s="137"/>
      <c r="VNV171" s="137"/>
      <c r="VNW171" s="137"/>
      <c r="VNX171" s="137"/>
      <c r="VNY171" s="137"/>
      <c r="VNZ171" s="137"/>
      <c r="VOA171" s="137"/>
      <c r="VOB171" s="137"/>
      <c r="VOC171" s="137"/>
      <c r="VOD171" s="137"/>
      <c r="VOE171" s="137"/>
      <c r="VOF171" s="137"/>
      <c r="VOG171" s="137"/>
      <c r="VOH171" s="137"/>
      <c r="VOI171" s="137"/>
      <c r="VOJ171" s="137"/>
      <c r="VOK171" s="137"/>
      <c r="VOL171" s="137"/>
      <c r="VOM171" s="137"/>
      <c r="VON171" s="137"/>
      <c r="VOO171" s="137"/>
      <c r="VOP171" s="137"/>
      <c r="VOQ171" s="137"/>
      <c r="VOR171" s="137"/>
      <c r="VOS171" s="137"/>
      <c r="VOT171" s="137"/>
      <c r="VOU171" s="137"/>
      <c r="VOV171" s="137"/>
      <c r="VOW171" s="137"/>
      <c r="VOX171" s="137"/>
      <c r="VOY171" s="137"/>
      <c r="VOZ171" s="137"/>
      <c r="VPA171" s="137"/>
      <c r="VPB171" s="137"/>
      <c r="VPC171" s="137"/>
      <c r="VPD171" s="137"/>
      <c r="VPE171" s="137"/>
      <c r="VPF171" s="137"/>
      <c r="VPG171" s="137"/>
      <c r="VPH171" s="137"/>
      <c r="VPI171" s="137"/>
      <c r="VPJ171" s="137"/>
      <c r="VPK171" s="137"/>
      <c r="VPL171" s="137"/>
      <c r="VPM171" s="137"/>
      <c r="VPN171" s="137"/>
      <c r="VPO171" s="137"/>
      <c r="VPP171" s="137"/>
      <c r="VPQ171" s="137"/>
      <c r="VPR171" s="137"/>
      <c r="VPS171" s="137"/>
      <c r="VPT171" s="137"/>
      <c r="VPU171" s="137"/>
      <c r="VPV171" s="137"/>
      <c r="VPW171" s="137"/>
      <c r="VPX171" s="137"/>
      <c r="VPY171" s="137"/>
      <c r="VPZ171" s="137"/>
      <c r="VQA171" s="137"/>
      <c r="VQB171" s="137"/>
      <c r="VQC171" s="137"/>
      <c r="VQD171" s="137"/>
      <c r="VQE171" s="137"/>
      <c r="VQF171" s="137"/>
      <c r="VQG171" s="137"/>
      <c r="VQH171" s="137"/>
      <c r="VQI171" s="137"/>
      <c r="VQJ171" s="137"/>
      <c r="VQK171" s="137"/>
      <c r="VQL171" s="137"/>
      <c r="VQM171" s="137"/>
      <c r="VQN171" s="137"/>
      <c r="VQO171" s="137"/>
      <c r="VQP171" s="137"/>
      <c r="VQQ171" s="137"/>
      <c r="VQR171" s="137"/>
      <c r="VQS171" s="137"/>
      <c r="VQT171" s="137"/>
      <c r="VQU171" s="137"/>
      <c r="VQV171" s="137"/>
      <c r="VQW171" s="137"/>
      <c r="VQX171" s="137"/>
      <c r="VQY171" s="137"/>
      <c r="VQZ171" s="137"/>
      <c r="VRA171" s="137"/>
      <c r="VRB171" s="137"/>
      <c r="VRC171" s="137"/>
      <c r="VRD171" s="137"/>
      <c r="VRE171" s="137"/>
      <c r="VRF171" s="137"/>
      <c r="VRG171" s="137"/>
      <c r="VRH171" s="137"/>
      <c r="VRI171" s="137"/>
      <c r="VRJ171" s="137"/>
      <c r="VRK171" s="137"/>
      <c r="VRL171" s="137"/>
      <c r="VRM171" s="137"/>
      <c r="VRN171" s="137"/>
      <c r="VRO171" s="137"/>
      <c r="VRP171" s="137"/>
      <c r="VRQ171" s="137"/>
      <c r="VRR171" s="137"/>
      <c r="VRS171" s="137"/>
      <c r="VRT171" s="137"/>
      <c r="VRU171" s="137"/>
      <c r="VRV171" s="137"/>
      <c r="VRW171" s="137"/>
      <c r="VRX171" s="137"/>
      <c r="VRY171" s="137"/>
      <c r="VRZ171" s="137"/>
      <c r="VSA171" s="137"/>
      <c r="VSB171" s="137"/>
      <c r="VSC171" s="137"/>
      <c r="VSD171" s="137"/>
      <c r="VSE171" s="137"/>
      <c r="VSF171" s="137"/>
      <c r="VSG171" s="137"/>
      <c r="VSH171" s="137"/>
      <c r="VSI171" s="137"/>
      <c r="VSJ171" s="137"/>
      <c r="VSK171" s="137"/>
      <c r="VSL171" s="137"/>
      <c r="VSM171" s="137"/>
      <c r="VSN171" s="137"/>
      <c r="VSO171" s="137"/>
      <c r="VSP171" s="137"/>
      <c r="VSQ171" s="137"/>
      <c r="VSR171" s="137"/>
      <c r="VSS171" s="137"/>
      <c r="VST171" s="137"/>
      <c r="VSU171" s="137"/>
      <c r="VSV171" s="137"/>
      <c r="VSW171" s="137"/>
      <c r="VSX171" s="137"/>
      <c r="VSY171" s="137"/>
      <c r="VSZ171" s="137"/>
      <c r="VTA171" s="137"/>
      <c r="VTB171" s="137"/>
      <c r="VTC171" s="137"/>
      <c r="VTD171" s="137"/>
      <c r="VTE171" s="137"/>
      <c r="VTF171" s="137"/>
      <c r="VTG171" s="137"/>
      <c r="VTH171" s="137"/>
      <c r="VTI171" s="137"/>
      <c r="VTJ171" s="137"/>
      <c r="VTK171" s="137"/>
      <c r="VTL171" s="137"/>
      <c r="VTM171" s="137"/>
      <c r="VTN171" s="137"/>
      <c r="VTO171" s="137"/>
      <c r="VTP171" s="137"/>
      <c r="VTQ171" s="137"/>
      <c r="VTR171" s="137"/>
      <c r="VTS171" s="137"/>
      <c r="VTT171" s="137"/>
      <c r="VTU171" s="137"/>
      <c r="VTV171" s="137"/>
      <c r="VTW171" s="137"/>
      <c r="VTX171" s="137"/>
      <c r="VTY171" s="137"/>
      <c r="VTZ171" s="137"/>
      <c r="VUA171" s="137"/>
      <c r="VUB171" s="137"/>
      <c r="VUC171" s="137"/>
      <c r="VUD171" s="137"/>
      <c r="VUE171" s="137"/>
      <c r="VUF171" s="137"/>
      <c r="VUG171" s="137"/>
      <c r="VUH171" s="137"/>
      <c r="VUI171" s="137"/>
      <c r="VUJ171" s="137"/>
      <c r="VUK171" s="137"/>
      <c r="VUL171" s="137"/>
      <c r="VUM171" s="137"/>
      <c r="VUN171" s="137"/>
      <c r="VUO171" s="137"/>
      <c r="VUP171" s="137"/>
      <c r="VUQ171" s="137"/>
      <c r="VUR171" s="137"/>
      <c r="VUS171" s="137"/>
      <c r="VUT171" s="137"/>
      <c r="VUU171" s="137"/>
      <c r="VUV171" s="137"/>
      <c r="VUW171" s="137"/>
      <c r="VUX171" s="137"/>
      <c r="VUY171" s="137"/>
      <c r="VUZ171" s="137"/>
      <c r="VVA171" s="137"/>
      <c r="VVB171" s="137"/>
      <c r="VVC171" s="137"/>
      <c r="VVD171" s="137"/>
      <c r="VVE171" s="137"/>
      <c r="VVF171" s="137"/>
      <c r="VVG171" s="137"/>
      <c r="VVH171" s="137"/>
      <c r="VVI171" s="137"/>
      <c r="VVJ171" s="137"/>
      <c r="VVK171" s="137"/>
      <c r="VVL171" s="137"/>
      <c r="VVM171" s="137"/>
      <c r="VVN171" s="137"/>
      <c r="VVO171" s="137"/>
      <c r="VVP171" s="137"/>
      <c r="VVQ171" s="137"/>
      <c r="VVR171" s="137"/>
      <c r="VVS171" s="137"/>
      <c r="VVT171" s="137"/>
      <c r="VVU171" s="137"/>
      <c r="VVV171" s="137"/>
      <c r="VVW171" s="137"/>
      <c r="VVX171" s="137"/>
      <c r="VVY171" s="137"/>
      <c r="VVZ171" s="137"/>
      <c r="VWA171" s="137"/>
      <c r="VWB171" s="137"/>
      <c r="VWC171" s="137"/>
      <c r="VWD171" s="137"/>
      <c r="VWE171" s="137"/>
      <c r="VWF171" s="137"/>
      <c r="VWG171" s="137"/>
      <c r="VWH171" s="137"/>
      <c r="VWI171" s="137"/>
      <c r="VWJ171" s="137"/>
      <c r="VWK171" s="137"/>
      <c r="VWL171" s="137"/>
      <c r="VWM171" s="137"/>
      <c r="VWN171" s="137"/>
      <c r="VWO171" s="137"/>
      <c r="VWP171" s="137"/>
      <c r="VWQ171" s="137"/>
      <c r="VWR171" s="137"/>
      <c r="VWS171" s="137"/>
      <c r="VWT171" s="137"/>
      <c r="VWU171" s="137"/>
      <c r="VWV171" s="137"/>
      <c r="VWW171" s="137"/>
      <c r="VWX171" s="137"/>
      <c r="VWY171" s="137"/>
      <c r="VWZ171" s="137"/>
      <c r="VXA171" s="137"/>
      <c r="VXB171" s="137"/>
      <c r="VXC171" s="137"/>
      <c r="VXD171" s="137"/>
      <c r="VXE171" s="137"/>
      <c r="VXF171" s="137"/>
      <c r="VXG171" s="137"/>
      <c r="VXH171" s="137"/>
      <c r="VXI171" s="137"/>
      <c r="VXJ171" s="137"/>
      <c r="VXK171" s="137"/>
      <c r="VXL171" s="137"/>
      <c r="VXM171" s="137"/>
      <c r="VXN171" s="137"/>
      <c r="VXO171" s="137"/>
      <c r="VXP171" s="137"/>
      <c r="VXQ171" s="137"/>
      <c r="VXR171" s="137"/>
      <c r="VXS171" s="137"/>
      <c r="VXT171" s="137"/>
      <c r="VXU171" s="137"/>
      <c r="VXV171" s="137"/>
      <c r="VXW171" s="137"/>
      <c r="VXX171" s="137"/>
      <c r="VXY171" s="137"/>
      <c r="VXZ171" s="137"/>
      <c r="VYA171" s="137"/>
      <c r="VYB171" s="137"/>
      <c r="VYC171" s="137"/>
      <c r="VYD171" s="137"/>
      <c r="VYE171" s="137"/>
      <c r="VYF171" s="137"/>
      <c r="VYG171" s="137"/>
      <c r="VYH171" s="137"/>
      <c r="VYI171" s="137"/>
      <c r="VYJ171" s="137"/>
      <c r="VYK171" s="137"/>
      <c r="VYL171" s="137"/>
      <c r="VYM171" s="137"/>
      <c r="VYN171" s="137"/>
      <c r="VYO171" s="137"/>
      <c r="VYP171" s="137"/>
      <c r="VYQ171" s="137"/>
      <c r="VYR171" s="137"/>
      <c r="VYS171" s="137"/>
      <c r="VYT171" s="137"/>
      <c r="VYU171" s="137"/>
      <c r="VYV171" s="137"/>
      <c r="VYW171" s="137"/>
      <c r="VYX171" s="137"/>
      <c r="VYY171" s="137"/>
      <c r="VYZ171" s="137"/>
      <c r="VZA171" s="137"/>
      <c r="VZB171" s="137"/>
      <c r="VZC171" s="137"/>
      <c r="VZD171" s="137"/>
      <c r="VZE171" s="137"/>
      <c r="VZF171" s="137"/>
      <c r="VZG171" s="137"/>
      <c r="VZH171" s="137"/>
      <c r="VZI171" s="137"/>
      <c r="VZJ171" s="137"/>
      <c r="VZK171" s="137"/>
      <c r="VZL171" s="137"/>
      <c r="VZM171" s="137"/>
      <c r="VZN171" s="137"/>
      <c r="VZO171" s="137"/>
      <c r="VZP171" s="137"/>
      <c r="VZQ171" s="137"/>
      <c r="VZR171" s="137"/>
      <c r="VZS171" s="137"/>
      <c r="VZT171" s="137"/>
      <c r="VZU171" s="137"/>
      <c r="VZV171" s="137"/>
      <c r="VZW171" s="137"/>
      <c r="VZX171" s="137"/>
      <c r="VZY171" s="137"/>
      <c r="VZZ171" s="137"/>
      <c r="WAA171" s="137"/>
      <c r="WAB171" s="137"/>
      <c r="WAC171" s="137"/>
      <c r="WAD171" s="137"/>
      <c r="WAE171" s="137"/>
      <c r="WAF171" s="137"/>
      <c r="WAG171" s="137"/>
      <c r="WAH171" s="137"/>
      <c r="WAI171" s="137"/>
      <c r="WAJ171" s="137"/>
      <c r="WAK171" s="137"/>
      <c r="WAL171" s="137"/>
      <c r="WAM171" s="137"/>
      <c r="WAN171" s="137"/>
      <c r="WAO171" s="137"/>
      <c r="WAP171" s="137"/>
      <c r="WAQ171" s="137"/>
      <c r="WAR171" s="137"/>
      <c r="WAS171" s="137"/>
      <c r="WAT171" s="137"/>
      <c r="WAU171" s="137"/>
      <c r="WAV171" s="137"/>
      <c r="WAW171" s="137"/>
      <c r="WAX171" s="137"/>
      <c r="WAY171" s="137"/>
      <c r="WAZ171" s="137"/>
      <c r="WBA171" s="137"/>
      <c r="WBB171" s="137"/>
      <c r="WBC171" s="137"/>
      <c r="WBD171" s="137"/>
      <c r="WBE171" s="137"/>
      <c r="WBF171" s="137"/>
      <c r="WBG171" s="137"/>
      <c r="WBH171" s="137"/>
      <c r="WBI171" s="137"/>
      <c r="WBJ171" s="137"/>
      <c r="WBK171" s="137"/>
      <c r="WBL171" s="137"/>
      <c r="WBM171" s="137"/>
      <c r="WBN171" s="137"/>
      <c r="WBO171" s="137"/>
      <c r="WBP171" s="137"/>
      <c r="WBQ171" s="137"/>
      <c r="WBR171" s="137"/>
      <c r="WBS171" s="137"/>
      <c r="WBT171" s="137"/>
      <c r="WBU171" s="137"/>
      <c r="WBV171" s="137"/>
      <c r="WBW171" s="137"/>
      <c r="WBX171" s="137"/>
      <c r="WBY171" s="137"/>
      <c r="WBZ171" s="137"/>
      <c r="WCA171" s="137"/>
      <c r="WCB171" s="137"/>
      <c r="WCC171" s="137"/>
      <c r="WCD171" s="137"/>
      <c r="WCE171" s="137"/>
      <c r="WCF171" s="137"/>
      <c r="WCG171" s="137"/>
      <c r="WCH171" s="137"/>
      <c r="WCI171" s="137"/>
      <c r="WCJ171" s="137"/>
      <c r="WCK171" s="137"/>
      <c r="WCL171" s="137"/>
      <c r="WCM171" s="137"/>
      <c r="WCN171" s="137"/>
      <c r="WCO171" s="137"/>
      <c r="WCP171" s="137"/>
      <c r="WCQ171" s="137"/>
      <c r="WCR171" s="137"/>
      <c r="WCS171" s="137"/>
      <c r="WCT171" s="137"/>
      <c r="WCU171" s="137"/>
      <c r="WCV171" s="137"/>
      <c r="WCW171" s="137"/>
      <c r="WCX171" s="137"/>
      <c r="WCY171" s="137"/>
      <c r="WCZ171" s="137"/>
      <c r="WDA171" s="137"/>
      <c r="WDB171" s="137"/>
      <c r="WDC171" s="137"/>
      <c r="WDD171" s="137"/>
      <c r="WDE171" s="137"/>
      <c r="WDF171" s="137"/>
      <c r="WDG171" s="137"/>
      <c r="WDH171" s="137"/>
      <c r="WDI171" s="137"/>
      <c r="WDJ171" s="137"/>
      <c r="WDK171" s="137"/>
      <c r="WDL171" s="137"/>
      <c r="WDM171" s="137"/>
      <c r="WDN171" s="137"/>
      <c r="WDO171" s="137"/>
      <c r="WDP171" s="137"/>
      <c r="WDQ171" s="137"/>
      <c r="WDR171" s="137"/>
      <c r="WDS171" s="137"/>
      <c r="WDT171" s="137"/>
      <c r="WDU171" s="137"/>
      <c r="WDV171" s="137"/>
      <c r="WDW171" s="137"/>
      <c r="WDX171" s="137"/>
      <c r="WDY171" s="137"/>
      <c r="WDZ171" s="137"/>
      <c r="WEA171" s="137"/>
      <c r="WEB171" s="137"/>
      <c r="WEC171" s="137"/>
      <c r="WED171" s="137"/>
      <c r="WEE171" s="137"/>
      <c r="WEF171" s="137"/>
      <c r="WEG171" s="137"/>
      <c r="WEH171" s="137"/>
      <c r="WEI171" s="137"/>
      <c r="WEJ171" s="137"/>
      <c r="WEK171" s="137"/>
      <c r="WEL171" s="137"/>
      <c r="WEM171" s="137"/>
      <c r="WEN171" s="137"/>
      <c r="WEO171" s="137"/>
      <c r="WEP171" s="137"/>
      <c r="WEQ171" s="137"/>
      <c r="WER171" s="137"/>
      <c r="WES171" s="137"/>
      <c r="WET171" s="137"/>
      <c r="WEU171" s="137"/>
      <c r="WEV171" s="137"/>
      <c r="WEW171" s="137"/>
      <c r="WEX171" s="137"/>
      <c r="WEY171" s="137"/>
      <c r="WEZ171" s="137"/>
      <c r="WFA171" s="137"/>
      <c r="WFB171" s="137"/>
      <c r="WFC171" s="137"/>
      <c r="WFD171" s="137"/>
      <c r="WFE171" s="137"/>
      <c r="WFF171" s="137"/>
      <c r="WFG171" s="137"/>
      <c r="WFH171" s="137"/>
      <c r="WFI171" s="137"/>
      <c r="WFJ171" s="137"/>
      <c r="WFK171" s="137"/>
      <c r="WFL171" s="137"/>
      <c r="WFM171" s="137"/>
      <c r="WFN171" s="137"/>
      <c r="WFO171" s="137"/>
      <c r="WFP171" s="137"/>
      <c r="WFQ171" s="137"/>
      <c r="WFR171" s="137"/>
      <c r="WFS171" s="137"/>
      <c r="WFT171" s="137"/>
      <c r="WFU171" s="137"/>
      <c r="WFV171" s="137"/>
      <c r="WFW171" s="137"/>
      <c r="WFX171" s="137"/>
      <c r="WFY171" s="137"/>
      <c r="WFZ171" s="137"/>
      <c r="WGA171" s="137"/>
      <c r="WGB171" s="137"/>
      <c r="WGC171" s="137"/>
      <c r="WGD171" s="137"/>
      <c r="WGE171" s="137"/>
      <c r="WGF171" s="137"/>
      <c r="WGG171" s="137"/>
      <c r="WGH171" s="137"/>
      <c r="WGI171" s="137"/>
      <c r="WGJ171" s="137"/>
      <c r="WGK171" s="137"/>
      <c r="WGL171" s="137"/>
      <c r="WGM171" s="137"/>
      <c r="WGN171" s="137"/>
      <c r="WGO171" s="137"/>
      <c r="WGP171" s="137"/>
      <c r="WGQ171" s="137"/>
      <c r="WGR171" s="137"/>
      <c r="WGS171" s="137"/>
      <c r="WGT171" s="137"/>
      <c r="WGU171" s="137"/>
      <c r="WGV171" s="137"/>
      <c r="WGW171" s="137"/>
      <c r="WGX171" s="137"/>
      <c r="WGY171" s="137"/>
      <c r="WGZ171" s="137"/>
      <c r="WHA171" s="137"/>
      <c r="WHB171" s="137"/>
      <c r="WHC171" s="137"/>
      <c r="WHD171" s="137"/>
      <c r="WHE171" s="137"/>
      <c r="WHF171" s="137"/>
      <c r="WHG171" s="137"/>
      <c r="WHH171" s="137"/>
      <c r="WHI171" s="137"/>
      <c r="WHJ171" s="137"/>
      <c r="WHK171" s="137"/>
      <c r="WHL171" s="137"/>
      <c r="WHM171" s="137"/>
      <c r="WHN171" s="137"/>
      <c r="WHO171" s="137"/>
      <c r="WHP171" s="137"/>
      <c r="WHQ171" s="137"/>
      <c r="WHR171" s="137"/>
      <c r="WHS171" s="137"/>
      <c r="WHT171" s="137"/>
      <c r="WHU171" s="137"/>
      <c r="WHV171" s="137"/>
      <c r="WHW171" s="137"/>
      <c r="WHX171" s="137"/>
      <c r="WHY171" s="137"/>
      <c r="WHZ171" s="137"/>
      <c r="WIA171" s="137"/>
      <c r="WIB171" s="137"/>
      <c r="WIC171" s="137"/>
      <c r="WID171" s="137"/>
      <c r="WIE171" s="137"/>
      <c r="WIF171" s="137"/>
      <c r="WIG171" s="137"/>
      <c r="WIH171" s="137"/>
      <c r="WII171" s="137"/>
      <c r="WIJ171" s="137"/>
      <c r="WIK171" s="137"/>
      <c r="WIL171" s="137"/>
      <c r="WIM171" s="137"/>
      <c r="WIN171" s="137"/>
      <c r="WIO171" s="137"/>
      <c r="WIP171" s="137"/>
      <c r="WIQ171" s="137"/>
      <c r="WIR171" s="137"/>
      <c r="WIS171" s="137"/>
      <c r="WIT171" s="137"/>
      <c r="WIU171" s="137"/>
      <c r="WIV171" s="137"/>
      <c r="WIW171" s="137"/>
      <c r="WIX171" s="137"/>
      <c r="WIY171" s="137"/>
      <c r="WIZ171" s="137"/>
      <c r="WJA171" s="137"/>
      <c r="WJB171" s="137"/>
      <c r="WJC171" s="137"/>
      <c r="WJD171" s="137"/>
      <c r="WJE171" s="137"/>
      <c r="WJF171" s="137"/>
      <c r="WJG171" s="137"/>
      <c r="WJH171" s="137"/>
      <c r="WJI171" s="137"/>
      <c r="WJJ171" s="137"/>
      <c r="WJK171" s="137"/>
      <c r="WJL171" s="137"/>
      <c r="WJM171" s="137"/>
      <c r="WJN171" s="137"/>
      <c r="WJO171" s="137"/>
      <c r="WJP171" s="137"/>
      <c r="WJQ171" s="137"/>
      <c r="WJR171" s="137"/>
      <c r="WJS171" s="137"/>
      <c r="WJT171" s="137"/>
      <c r="WJU171" s="137"/>
      <c r="WJV171" s="137"/>
      <c r="WJW171" s="137"/>
      <c r="WJX171" s="137"/>
      <c r="WJY171" s="137"/>
      <c r="WJZ171" s="137"/>
      <c r="WKA171" s="137"/>
      <c r="WKB171" s="137"/>
      <c r="WKC171" s="137"/>
      <c r="WKD171" s="137"/>
      <c r="WKE171" s="137"/>
      <c r="WKF171" s="137"/>
      <c r="WKG171" s="137"/>
      <c r="WKH171" s="137"/>
      <c r="WKI171" s="137"/>
      <c r="WKJ171" s="137"/>
      <c r="WKK171" s="137"/>
      <c r="WKL171" s="137"/>
      <c r="WKM171" s="137"/>
      <c r="WKN171" s="137"/>
      <c r="WKO171" s="137"/>
      <c r="WKP171" s="137"/>
      <c r="WKQ171" s="137"/>
      <c r="WKR171" s="137"/>
      <c r="WKS171" s="137"/>
      <c r="WKT171" s="137"/>
      <c r="WKU171" s="137"/>
      <c r="WKV171" s="137"/>
      <c r="WKW171" s="137"/>
      <c r="WKX171" s="137"/>
      <c r="WKY171" s="137"/>
      <c r="WKZ171" s="137"/>
      <c r="WLA171" s="137"/>
      <c r="WLB171" s="137"/>
      <c r="WLC171" s="137"/>
      <c r="WLD171" s="137"/>
      <c r="WLE171" s="137"/>
      <c r="WLF171" s="137"/>
      <c r="WLG171" s="137"/>
      <c r="WLH171" s="137"/>
      <c r="WLI171" s="137"/>
      <c r="WLJ171" s="137"/>
      <c r="WLK171" s="137"/>
      <c r="WLL171" s="137"/>
      <c r="WLM171" s="137"/>
      <c r="WLN171" s="137"/>
      <c r="WLO171" s="137"/>
      <c r="WLP171" s="137"/>
      <c r="WLQ171" s="137"/>
      <c r="WLR171" s="137"/>
      <c r="WLS171" s="137"/>
      <c r="WLT171" s="137"/>
      <c r="WLU171" s="137"/>
      <c r="WLV171" s="137"/>
      <c r="WLW171" s="137"/>
      <c r="WLX171" s="137"/>
      <c r="WLY171" s="137"/>
      <c r="WLZ171" s="137"/>
      <c r="WMA171" s="137"/>
      <c r="WMB171" s="137"/>
      <c r="WMC171" s="137"/>
      <c r="WMD171" s="137"/>
      <c r="WME171" s="137"/>
      <c r="WMF171" s="137"/>
      <c r="WMG171" s="137"/>
      <c r="WMH171" s="137"/>
      <c r="WMI171" s="137"/>
      <c r="WMJ171" s="137"/>
      <c r="WMK171" s="137"/>
      <c r="WML171" s="137"/>
      <c r="WMM171" s="137"/>
      <c r="WMN171" s="137"/>
      <c r="WMO171" s="137"/>
      <c r="WMP171" s="137"/>
      <c r="WMQ171" s="137"/>
      <c r="WMR171" s="137"/>
      <c r="WMS171" s="137"/>
      <c r="WMT171" s="137"/>
      <c r="WMU171" s="137"/>
      <c r="WMV171" s="137"/>
      <c r="WMW171" s="137"/>
      <c r="WMX171" s="137"/>
      <c r="WMY171" s="137"/>
      <c r="WMZ171" s="137"/>
      <c r="WNA171" s="137"/>
      <c r="WNB171" s="137"/>
      <c r="WNC171" s="137"/>
      <c r="WND171" s="137"/>
      <c r="WNE171" s="137"/>
      <c r="WNF171" s="137"/>
      <c r="WNG171" s="137"/>
      <c r="WNH171" s="137"/>
      <c r="WNI171" s="137"/>
      <c r="WNJ171" s="137"/>
      <c r="WNK171" s="137"/>
      <c r="WNL171" s="137"/>
      <c r="WNM171" s="137"/>
      <c r="WNN171" s="137"/>
      <c r="WNO171" s="137"/>
      <c r="WNP171" s="137"/>
      <c r="WNQ171" s="137"/>
      <c r="WNR171" s="137"/>
      <c r="WNS171" s="137"/>
      <c r="WNT171" s="137"/>
      <c r="WNU171" s="137"/>
      <c r="WNV171" s="137"/>
      <c r="WNW171" s="137"/>
      <c r="WNX171" s="137"/>
      <c r="WNY171" s="137"/>
      <c r="WNZ171" s="137"/>
      <c r="WOA171" s="137"/>
      <c r="WOB171" s="137"/>
      <c r="WOC171" s="137"/>
      <c r="WOD171" s="137"/>
      <c r="WOE171" s="137"/>
      <c r="WOF171" s="137"/>
      <c r="WOG171" s="137"/>
      <c r="WOH171" s="137"/>
      <c r="WOI171" s="137"/>
      <c r="WOJ171" s="137"/>
      <c r="WOK171" s="137"/>
      <c r="WOL171" s="137"/>
      <c r="WOM171" s="137"/>
      <c r="WON171" s="137"/>
      <c r="WOO171" s="137"/>
      <c r="WOP171" s="137"/>
      <c r="WOQ171" s="137"/>
      <c r="WOR171" s="137"/>
      <c r="WOS171" s="137"/>
      <c r="WOT171" s="137"/>
      <c r="WOU171" s="137"/>
      <c r="WOV171" s="137"/>
      <c r="WOW171" s="137"/>
      <c r="WOX171" s="137"/>
      <c r="WOY171" s="137"/>
      <c r="WOZ171" s="137"/>
      <c r="WPA171" s="137"/>
      <c r="WPB171" s="137"/>
      <c r="WPC171" s="137"/>
      <c r="WPD171" s="137"/>
      <c r="WPE171" s="137"/>
      <c r="WPF171" s="137"/>
      <c r="WPG171" s="137"/>
      <c r="WPH171" s="137"/>
      <c r="WPI171" s="137"/>
      <c r="WPJ171" s="137"/>
      <c r="WPK171" s="137"/>
      <c r="WPL171" s="137"/>
      <c r="WPM171" s="137"/>
      <c r="WPN171" s="137"/>
      <c r="WPO171" s="137"/>
      <c r="WPP171" s="137"/>
      <c r="WPQ171" s="137"/>
      <c r="WPR171" s="137"/>
      <c r="WPS171" s="137"/>
      <c r="WPT171" s="137"/>
      <c r="WPU171" s="137"/>
      <c r="WPV171" s="137"/>
      <c r="WPW171" s="137"/>
      <c r="WPX171" s="137"/>
      <c r="WPY171" s="137"/>
      <c r="WPZ171" s="137"/>
      <c r="WQA171" s="137"/>
      <c r="WQB171" s="137"/>
      <c r="WQC171" s="137"/>
      <c r="WQD171" s="137"/>
      <c r="WQE171" s="137"/>
      <c r="WQF171" s="137"/>
      <c r="WQG171" s="137"/>
      <c r="WQH171" s="137"/>
      <c r="WQI171" s="137"/>
      <c r="WQJ171" s="137"/>
      <c r="WQK171" s="137"/>
      <c r="WQL171" s="137"/>
      <c r="WQM171" s="137"/>
      <c r="WQN171" s="137"/>
      <c r="WQO171" s="137"/>
      <c r="WQP171" s="137"/>
      <c r="WQQ171" s="137"/>
      <c r="WQR171" s="137"/>
      <c r="WQS171" s="137"/>
      <c r="WQT171" s="137"/>
      <c r="WQU171" s="137"/>
      <c r="WQV171" s="137"/>
      <c r="WQW171" s="137"/>
      <c r="WQX171" s="137"/>
      <c r="WQY171" s="137"/>
      <c r="WQZ171" s="137"/>
      <c r="WRA171" s="137"/>
      <c r="WRB171" s="137"/>
      <c r="WRC171" s="137"/>
      <c r="WRD171" s="137"/>
      <c r="WRE171" s="137"/>
      <c r="WRF171" s="137"/>
      <c r="WRG171" s="137"/>
      <c r="WRH171" s="137"/>
      <c r="WRI171" s="137"/>
      <c r="WRJ171" s="137"/>
      <c r="WRK171" s="137"/>
      <c r="WRL171" s="137"/>
      <c r="WRM171" s="137"/>
      <c r="WRN171" s="137"/>
      <c r="WRO171" s="137"/>
      <c r="WRP171" s="137"/>
      <c r="WRQ171" s="137"/>
      <c r="WRR171" s="137"/>
      <c r="WRS171" s="137"/>
      <c r="WRT171" s="137"/>
      <c r="WRU171" s="137"/>
      <c r="WRV171" s="137"/>
      <c r="WRW171" s="137"/>
      <c r="WRX171" s="137"/>
      <c r="WRY171" s="137"/>
      <c r="WRZ171" s="137"/>
      <c r="WSA171" s="137"/>
      <c r="WSB171" s="137"/>
      <c r="WSC171" s="137"/>
      <c r="WSD171" s="137"/>
      <c r="WSE171" s="137"/>
      <c r="WSF171" s="137"/>
      <c r="WSG171" s="137"/>
      <c r="WSH171" s="137"/>
      <c r="WSI171" s="137"/>
      <c r="WSJ171" s="137"/>
      <c r="WSK171" s="137"/>
      <c r="WSL171" s="137"/>
      <c r="WSM171" s="137"/>
      <c r="WSN171" s="137"/>
      <c r="WSO171" s="137"/>
      <c r="WSP171" s="137"/>
      <c r="WSQ171" s="137"/>
      <c r="WSR171" s="137"/>
      <c r="WSS171" s="137"/>
      <c r="WST171" s="137"/>
      <c r="WSU171" s="137"/>
      <c r="WSV171" s="137"/>
      <c r="WSW171" s="137"/>
      <c r="WSX171" s="137"/>
      <c r="WSY171" s="137"/>
      <c r="WSZ171" s="137"/>
      <c r="WTA171" s="137"/>
      <c r="WTB171" s="137"/>
      <c r="WTC171" s="137"/>
      <c r="WTD171" s="137"/>
      <c r="WTE171" s="137"/>
      <c r="WTF171" s="137"/>
      <c r="WTG171" s="137"/>
      <c r="WTH171" s="137"/>
      <c r="WTI171" s="137"/>
      <c r="WTJ171" s="137"/>
      <c r="WTK171" s="137"/>
      <c r="WTL171" s="137"/>
      <c r="WTM171" s="137"/>
      <c r="WTN171" s="137"/>
      <c r="WTO171" s="137"/>
      <c r="WTP171" s="137"/>
      <c r="WTQ171" s="137"/>
      <c r="WTR171" s="137"/>
      <c r="WTS171" s="137"/>
      <c r="WTT171" s="137"/>
      <c r="WTU171" s="137"/>
      <c r="WTV171" s="137"/>
      <c r="WTW171" s="137"/>
      <c r="WTX171" s="137"/>
      <c r="WTY171" s="137"/>
      <c r="WTZ171" s="137"/>
      <c r="WUA171" s="137"/>
      <c r="WUB171" s="137"/>
      <c r="WUC171" s="137"/>
      <c r="WUD171" s="137"/>
      <c r="WUE171" s="137"/>
      <c r="WUF171" s="137"/>
      <c r="WUG171" s="137"/>
      <c r="WUH171" s="137"/>
      <c r="WUI171" s="137"/>
      <c r="WUJ171" s="137"/>
      <c r="WUK171" s="137"/>
      <c r="WUL171" s="137"/>
      <c r="WUM171" s="137"/>
      <c r="WUN171" s="137"/>
      <c r="WUO171" s="137"/>
      <c r="WUP171" s="137"/>
      <c r="WUQ171" s="137"/>
      <c r="WUR171" s="137"/>
      <c r="WUS171" s="137"/>
      <c r="WUT171" s="137"/>
      <c r="WUU171" s="137"/>
      <c r="WUV171" s="137"/>
      <c r="WUW171" s="137"/>
      <c r="WUX171" s="137"/>
      <c r="WUY171" s="137"/>
      <c r="WUZ171" s="137"/>
      <c r="WVA171" s="137"/>
      <c r="WVB171" s="137"/>
      <c r="WVC171" s="137"/>
      <c r="WVD171" s="137"/>
      <c r="WVE171" s="137"/>
      <c r="WVF171" s="137"/>
      <c r="WVG171" s="137"/>
      <c r="WVH171" s="137"/>
      <c r="WVI171" s="137"/>
      <c r="WVJ171" s="137"/>
      <c r="WVK171" s="137"/>
      <c r="WVL171" s="137"/>
      <c r="WVM171" s="137"/>
      <c r="WVN171" s="137"/>
      <c r="WVO171" s="137"/>
      <c r="WVP171" s="137"/>
      <c r="WVQ171" s="137"/>
      <c r="WVR171" s="137"/>
      <c r="WVS171" s="137"/>
      <c r="WVT171" s="137"/>
      <c r="WVU171" s="137"/>
      <c r="WVV171" s="137"/>
      <c r="WVW171" s="137"/>
      <c r="WVX171" s="137"/>
      <c r="WVY171" s="137"/>
      <c r="WVZ171" s="137"/>
      <c r="WWA171" s="137"/>
      <c r="WWB171" s="137"/>
      <c r="WWC171" s="137"/>
      <c r="WWD171" s="137"/>
      <c r="WWE171" s="137"/>
      <c r="WWF171" s="137"/>
      <c r="WWG171" s="137"/>
      <c r="WWH171" s="137"/>
      <c r="WWI171" s="137"/>
      <c r="WWJ171" s="137"/>
      <c r="WWK171" s="137"/>
      <c r="WWL171" s="137"/>
      <c r="WWM171" s="137"/>
      <c r="WWN171" s="137"/>
      <c r="WWO171" s="137"/>
      <c r="WWP171" s="137"/>
      <c r="WWQ171" s="137"/>
      <c r="WWR171" s="137"/>
      <c r="WWS171" s="137"/>
      <c r="WWT171" s="137"/>
      <c r="WWU171" s="137"/>
      <c r="WWV171" s="137"/>
      <c r="WWW171" s="137"/>
      <c r="WWX171" s="137"/>
      <c r="WWY171" s="137"/>
      <c r="WWZ171" s="137"/>
      <c r="WXA171" s="137"/>
      <c r="WXB171" s="137"/>
      <c r="WXC171" s="137"/>
      <c r="WXD171" s="137"/>
      <c r="WXE171" s="137"/>
      <c r="WXF171" s="137"/>
      <c r="WXG171" s="137"/>
      <c r="WXH171" s="137"/>
      <c r="WXI171" s="137"/>
      <c r="WXJ171" s="137"/>
      <c r="WXK171" s="137"/>
      <c r="WXL171" s="137"/>
      <c r="WXM171" s="137"/>
      <c r="WXN171" s="137"/>
      <c r="WXO171" s="137"/>
      <c r="WXP171" s="137"/>
      <c r="WXQ171" s="137"/>
      <c r="WXR171" s="137"/>
      <c r="WXS171" s="137"/>
      <c r="WXT171" s="137"/>
      <c r="WXU171" s="137"/>
      <c r="WXV171" s="137"/>
      <c r="WXW171" s="137"/>
      <c r="WXX171" s="137"/>
      <c r="WXY171" s="137"/>
      <c r="WXZ171" s="137"/>
      <c r="WYA171" s="137"/>
      <c r="WYB171" s="137"/>
      <c r="WYC171" s="137"/>
      <c r="WYD171" s="137"/>
      <c r="WYE171" s="137"/>
      <c r="WYF171" s="137"/>
      <c r="WYG171" s="137"/>
      <c r="WYH171" s="137"/>
      <c r="WYI171" s="137"/>
      <c r="WYJ171" s="137"/>
      <c r="WYK171" s="137"/>
      <c r="WYL171" s="137"/>
      <c r="WYM171" s="137"/>
      <c r="WYN171" s="137"/>
      <c r="WYO171" s="137"/>
      <c r="WYP171" s="137"/>
      <c r="WYQ171" s="137"/>
      <c r="WYR171" s="137"/>
      <c r="WYS171" s="137"/>
      <c r="WYT171" s="137"/>
      <c r="WYU171" s="137"/>
      <c r="WYV171" s="137"/>
      <c r="WYW171" s="137"/>
      <c r="WYX171" s="137"/>
      <c r="WYY171" s="137"/>
      <c r="WYZ171" s="137"/>
      <c r="WZA171" s="137"/>
      <c r="WZB171" s="137"/>
      <c r="WZC171" s="137"/>
      <c r="WZD171" s="137"/>
      <c r="WZE171" s="137"/>
      <c r="WZF171" s="137"/>
      <c r="WZG171" s="137"/>
      <c r="WZH171" s="137"/>
      <c r="WZI171" s="137"/>
      <c r="WZJ171" s="137"/>
      <c r="WZK171" s="137"/>
      <c r="WZL171" s="137"/>
      <c r="WZM171" s="137"/>
      <c r="WZN171" s="137"/>
      <c r="WZO171" s="137"/>
      <c r="WZP171" s="137"/>
      <c r="WZQ171" s="137"/>
      <c r="WZR171" s="137"/>
      <c r="WZS171" s="137"/>
      <c r="WZT171" s="137"/>
      <c r="WZU171" s="137"/>
      <c r="WZV171" s="137"/>
      <c r="WZW171" s="137"/>
      <c r="WZX171" s="137"/>
      <c r="WZY171" s="137"/>
      <c r="WZZ171" s="137"/>
      <c r="XAA171" s="137"/>
      <c r="XAB171" s="137"/>
      <c r="XAC171" s="137"/>
      <c r="XAD171" s="137"/>
      <c r="XAE171" s="137"/>
      <c r="XAF171" s="137"/>
      <c r="XAG171" s="137"/>
      <c r="XAH171" s="137"/>
      <c r="XAI171" s="137"/>
      <c r="XAJ171" s="137"/>
      <c r="XAK171" s="137"/>
      <c r="XAL171" s="137"/>
      <c r="XAM171" s="137"/>
      <c r="XAN171" s="137"/>
      <c r="XAO171" s="137"/>
      <c r="XAP171" s="137"/>
      <c r="XAQ171" s="137"/>
      <c r="XAR171" s="137"/>
      <c r="XAS171" s="137"/>
      <c r="XAT171" s="137"/>
      <c r="XAU171" s="137"/>
      <c r="XAV171" s="137"/>
      <c r="XAW171" s="137"/>
      <c r="XAX171" s="137"/>
      <c r="XAY171" s="137"/>
      <c r="XAZ171" s="137"/>
      <c r="XBA171" s="137"/>
      <c r="XBB171" s="137"/>
      <c r="XBC171" s="137"/>
      <c r="XBD171" s="137"/>
      <c r="XBE171" s="137"/>
      <c r="XBF171" s="137"/>
      <c r="XBG171" s="137"/>
      <c r="XBH171" s="137"/>
      <c r="XBI171" s="137"/>
      <c r="XBJ171" s="137"/>
      <c r="XBK171" s="137"/>
      <c r="XBL171" s="137"/>
      <c r="XBM171" s="137"/>
      <c r="XBN171" s="137"/>
      <c r="XBO171" s="137"/>
      <c r="XBP171" s="137"/>
      <c r="XBQ171" s="137"/>
      <c r="XBR171" s="137"/>
      <c r="XBS171" s="137"/>
      <c r="XBT171" s="137"/>
      <c r="XBU171" s="137"/>
      <c r="XBV171" s="137"/>
      <c r="XBW171" s="137"/>
      <c r="XBX171" s="137"/>
      <c r="XBY171" s="137"/>
      <c r="XBZ171" s="137"/>
      <c r="XCA171" s="137"/>
      <c r="XCB171" s="137"/>
      <c r="XCC171" s="137"/>
      <c r="XCD171" s="137"/>
      <c r="XCE171" s="137"/>
      <c r="XCF171" s="137"/>
      <c r="XCG171" s="137"/>
      <c r="XCH171" s="137"/>
      <c r="XCI171" s="137"/>
      <c r="XCJ171" s="137"/>
      <c r="XCK171" s="137"/>
      <c r="XCL171" s="137"/>
      <c r="XCM171" s="137"/>
      <c r="XCN171" s="137"/>
      <c r="XCO171" s="137"/>
      <c r="XCP171" s="137"/>
      <c r="XCQ171" s="137"/>
      <c r="XCR171" s="137"/>
      <c r="XCS171" s="137"/>
      <c r="XCT171" s="137"/>
      <c r="XCU171" s="137"/>
      <c r="XCV171" s="137"/>
      <c r="XCW171" s="137"/>
      <c r="XCX171" s="137"/>
      <c r="XCY171" s="137"/>
      <c r="XCZ171" s="137"/>
      <c r="XDA171" s="137"/>
      <c r="XDB171" s="137"/>
      <c r="XDC171" s="137"/>
      <c r="XDD171" s="137"/>
      <c r="XDE171" s="137"/>
      <c r="XDF171" s="137"/>
      <c r="XDG171" s="137"/>
      <c r="XDH171" s="137"/>
      <c r="XDI171" s="137"/>
      <c r="XDJ171" s="137"/>
      <c r="XDK171" s="137"/>
      <c r="XDL171" s="137"/>
      <c r="XDM171" s="137"/>
      <c r="XDN171" s="137"/>
      <c r="XDO171" s="137"/>
      <c r="XDP171" s="137"/>
      <c r="XDQ171" s="137"/>
      <c r="XDR171" s="137"/>
      <c r="XDS171" s="137"/>
      <c r="XDT171" s="137"/>
      <c r="XDU171" s="137"/>
      <c r="XDV171" s="137"/>
      <c r="XDW171" s="137"/>
      <c r="XDX171" s="137"/>
      <c r="XDY171" s="137"/>
      <c r="XDZ171" s="137"/>
      <c r="XEA171" s="137"/>
      <c r="XEB171" s="137"/>
      <c r="XEC171" s="137"/>
      <c r="XED171" s="137"/>
      <c r="XEE171" s="137"/>
      <c r="XEF171" s="137"/>
      <c r="XEG171" s="137"/>
      <c r="XEH171" s="137"/>
      <c r="XEI171" s="137"/>
      <c r="XEJ171" s="137"/>
      <c r="XEK171" s="137"/>
      <c r="XEL171" s="137"/>
      <c r="XEM171" s="137"/>
      <c r="XEN171" s="137"/>
      <c r="XEO171" s="137"/>
      <c r="XEP171" s="137"/>
      <c r="XEQ171" s="137"/>
      <c r="XER171" s="137"/>
      <c r="XES171" s="137"/>
      <c r="XET171" s="137"/>
      <c r="XEU171" s="137"/>
      <c r="XEV171" s="137"/>
      <c r="XEW171" s="137"/>
      <c r="XEX171" s="137"/>
      <c r="XEY171" s="137"/>
      <c r="XEZ171" s="137"/>
      <c r="XFA171" s="137"/>
      <c r="XFB171" s="137"/>
      <c r="XFC171" s="137"/>
    </row>
    <row ht="15" r="172">
      <c r="A172" s="77">
        <v>170</v>
      </c>
      <c r="B172" s="20" t="s">
        <v>1237</v>
      </c>
      <c r="C172" s="9" t="str">
        <f>VLOOKUP(B172,'Cấp phát TN'!C2:G1048574,2,FALSE)</f>
        <v>DAC</v>
      </c>
      <c r="D172" s="16" t="str">
        <f>VLOOKUP(B172,'Cấp phát TN'!C1:G1048574,3,FALSE)</f>
        <v>dohv</v>
      </c>
      <c r="E172" s="66" t="str">
        <f>VLOOKUP(B172,'Cấp phát TN'!C2:G1048574,4,FALSE)</f>
        <v>thongnv31</v>
      </c>
      <c r="F172" s="80" t="str">
        <f>VLOOKUP(B172,'Cấp phát TN'!C1:G1048574,5,FALSE)</f>
        <v>SR_VN_20240821_1178928</v>
      </c>
      <c r="G172" s="77" t="s">
        <v>885</v>
      </c>
      <c r="H172" s="124">
        <v>27</v>
      </c>
      <c r="I172" s="124">
        <v>297</v>
      </c>
      <c r="J172" s="124">
        <v>891</v>
      </c>
      <c r="K172" s="124">
        <v>1437</v>
      </c>
      <c r="L172" s="124">
        <v>31656</v>
      </c>
      <c r="M172" s="124">
        <v>4000</v>
      </c>
      <c r="N172" s="124"/>
      <c r="O172" s="124"/>
      <c r="P172" s="124"/>
      <c r="Q172" s="124"/>
      <c r="R172" s="77" t="s">
        <v>1827</v>
      </c>
      <c r="S172" s="77" t="s">
        <v>1663</v>
      </c>
      <c r="T172" s="84"/>
      <c r="U172" s="144"/>
      <c r="V172" s="141"/>
      <c r="W172" s="137"/>
      <c r="X172" s="137"/>
      <c r="Y172" s="137"/>
      <c r="Z172" s="137"/>
      <c r="AA172" s="137"/>
      <c r="AB172" s="137"/>
      <c r="AC172" s="137"/>
      <c r="AD172" s="137"/>
      <c r="AE172" s="137"/>
      <c r="AF172" s="137"/>
      <c r="AG172" s="137"/>
      <c r="AH172" s="137"/>
      <c r="AI172" s="137"/>
      <c r="AJ172" s="137"/>
      <c r="AK172" s="137"/>
      <c r="AL172" s="137"/>
      <c r="AM172" s="137"/>
      <c r="AN172" s="137"/>
      <c r="AO172" s="137"/>
      <c r="AP172" s="137"/>
      <c r="AQ172" s="137"/>
      <c r="AR172" s="137"/>
      <c r="AS172" s="137"/>
      <c r="AT172" s="137"/>
      <c r="AU172" s="137"/>
      <c r="AV172" s="137"/>
      <c r="AW172" s="137"/>
      <c r="AX172" s="137"/>
      <c r="AY172" s="137"/>
      <c r="AZ172" s="137"/>
      <c r="BA172" s="137"/>
      <c r="BB172" s="137"/>
      <c r="BC172" s="137"/>
      <c r="BD172" s="137"/>
      <c r="BE172" s="137"/>
      <c r="BF172" s="137"/>
      <c r="BG172" s="137"/>
      <c r="BH172" s="137"/>
      <c r="BI172" s="137"/>
      <c r="BJ172" s="137"/>
      <c r="BK172" s="137"/>
      <c r="BL172" s="137"/>
      <c r="BM172" s="137"/>
      <c r="BN172" s="137"/>
      <c r="BO172" s="137"/>
      <c r="BP172" s="137"/>
      <c r="BQ172" s="137"/>
      <c r="BR172" s="137"/>
      <c r="BS172" s="137"/>
      <c r="BT172" s="137"/>
      <c r="BU172" s="137"/>
      <c r="BV172" s="137"/>
      <c r="BW172" s="137"/>
      <c r="BX172" s="137"/>
      <c r="BY172" s="137"/>
      <c r="BZ172" s="137"/>
      <c r="CA172" s="137"/>
      <c r="CB172" s="137"/>
      <c r="CC172" s="137"/>
      <c r="CD172" s="137"/>
      <c r="CE172" s="137"/>
      <c r="CF172" s="137"/>
      <c r="CG172" s="137"/>
      <c r="CH172" s="137"/>
      <c r="CI172" s="137"/>
      <c r="CJ172" s="137"/>
      <c r="CK172" s="137"/>
      <c r="CL172" s="137"/>
      <c r="CM172" s="137"/>
      <c r="CN172" s="137"/>
      <c r="CO172" s="137"/>
      <c r="CP172" s="137"/>
      <c r="CQ172" s="137"/>
      <c r="CR172" s="137"/>
      <c r="CS172" s="137"/>
      <c r="CT172" s="137"/>
      <c r="CU172" s="137"/>
      <c r="CV172" s="137"/>
      <c r="CW172" s="137"/>
      <c r="CX172" s="137"/>
      <c r="CY172" s="137"/>
      <c r="CZ172" s="137"/>
      <c r="DA172" s="137"/>
      <c r="DB172" s="137"/>
      <c r="DC172" s="137"/>
      <c r="DD172" s="137"/>
      <c r="DE172" s="137"/>
      <c r="DF172" s="137"/>
      <c r="DG172" s="137"/>
      <c r="DH172" s="137"/>
      <c r="DI172" s="137"/>
      <c r="DJ172" s="137"/>
      <c r="DK172" s="137"/>
      <c r="DL172" s="137"/>
      <c r="DM172" s="137"/>
      <c r="DN172" s="137"/>
      <c r="DO172" s="137"/>
      <c r="DP172" s="137"/>
      <c r="DQ172" s="137"/>
      <c r="DR172" s="137"/>
      <c r="DS172" s="137"/>
      <c r="DT172" s="137"/>
      <c r="DU172" s="137"/>
      <c r="DV172" s="137"/>
      <c r="DW172" s="137"/>
      <c r="DX172" s="137"/>
      <c r="DY172" s="137"/>
      <c r="DZ172" s="137"/>
      <c r="EA172" s="137"/>
      <c r="EB172" s="137"/>
      <c r="EC172" s="137"/>
      <c r="ED172" s="137"/>
      <c r="EE172" s="137"/>
      <c r="EF172" s="137"/>
      <c r="EG172" s="137"/>
      <c r="EH172" s="137"/>
      <c r="EI172" s="137"/>
      <c r="EJ172" s="137"/>
      <c r="EK172" s="137"/>
      <c r="EL172" s="137"/>
      <c r="EM172" s="137"/>
      <c r="EN172" s="137"/>
      <c r="EO172" s="137"/>
      <c r="EP172" s="137"/>
      <c r="EQ172" s="137"/>
      <c r="ER172" s="137"/>
      <c r="ES172" s="137"/>
      <c r="ET172" s="137"/>
      <c r="EU172" s="137"/>
      <c r="EV172" s="137"/>
      <c r="EW172" s="137"/>
      <c r="EX172" s="137"/>
      <c r="EY172" s="137"/>
      <c r="EZ172" s="137"/>
      <c r="FA172" s="137"/>
      <c r="FB172" s="137"/>
      <c r="FC172" s="137"/>
      <c r="FD172" s="137"/>
      <c r="FE172" s="137"/>
      <c r="FF172" s="137"/>
      <c r="FG172" s="137"/>
      <c r="FH172" s="137"/>
      <c r="FI172" s="137"/>
      <c r="FJ172" s="137"/>
      <c r="FK172" s="137"/>
      <c r="FL172" s="137"/>
      <c r="FM172" s="137"/>
      <c r="FN172" s="137"/>
      <c r="FO172" s="137"/>
      <c r="FP172" s="137"/>
      <c r="FQ172" s="137"/>
      <c r="FR172" s="137"/>
      <c r="FS172" s="137"/>
      <c r="FT172" s="137"/>
      <c r="FU172" s="137"/>
      <c r="FV172" s="137"/>
      <c r="FW172" s="137"/>
      <c r="FX172" s="137"/>
      <c r="FY172" s="137"/>
      <c r="FZ172" s="137"/>
      <c r="GA172" s="137"/>
      <c r="GB172" s="137"/>
      <c r="GC172" s="137"/>
      <c r="GD172" s="137"/>
      <c r="GE172" s="137"/>
      <c r="GF172" s="137"/>
      <c r="GG172" s="137"/>
      <c r="GH172" s="137"/>
      <c r="GI172" s="137"/>
      <c r="GJ172" s="137"/>
      <c r="GK172" s="137"/>
      <c r="GL172" s="137"/>
      <c r="GM172" s="137"/>
      <c r="GN172" s="137"/>
      <c r="GO172" s="137"/>
      <c r="GP172" s="137"/>
      <c r="GQ172" s="137"/>
      <c r="GR172" s="137"/>
      <c r="GS172" s="137"/>
      <c r="GT172" s="137"/>
      <c r="GU172" s="137"/>
      <c r="GV172" s="137"/>
      <c r="GW172" s="137"/>
      <c r="GX172" s="137"/>
      <c r="GY172" s="137"/>
      <c r="GZ172" s="137"/>
      <c r="HA172" s="137"/>
      <c r="HB172" s="137"/>
      <c r="HC172" s="137"/>
      <c r="HD172" s="137"/>
      <c r="HE172" s="137"/>
      <c r="HF172" s="137"/>
      <c r="HG172" s="137"/>
      <c r="HH172" s="137"/>
      <c r="HI172" s="137"/>
      <c r="HJ172" s="137"/>
      <c r="HK172" s="137"/>
      <c r="HL172" s="137"/>
      <c r="HM172" s="137"/>
      <c r="HN172" s="137"/>
      <c r="HO172" s="137"/>
      <c r="HP172" s="137"/>
      <c r="HQ172" s="137"/>
      <c r="HR172" s="137"/>
      <c r="HS172" s="137"/>
      <c r="HT172" s="137"/>
      <c r="HU172" s="137"/>
      <c r="HV172" s="137"/>
      <c r="HW172" s="137"/>
      <c r="HX172" s="137"/>
      <c r="HY172" s="137"/>
      <c r="HZ172" s="137"/>
      <c r="IA172" s="137"/>
      <c r="IB172" s="137"/>
      <c r="IC172" s="137"/>
      <c r="ID172" s="137"/>
      <c r="IE172" s="137"/>
      <c r="IF172" s="137"/>
      <c r="IG172" s="137"/>
      <c r="IH172" s="137"/>
      <c r="II172" s="137"/>
      <c r="IJ172" s="137"/>
      <c r="IK172" s="137"/>
      <c r="IL172" s="137"/>
      <c r="IM172" s="137"/>
      <c r="IN172" s="137"/>
      <c r="IO172" s="137"/>
      <c r="IP172" s="137"/>
      <c r="IQ172" s="137"/>
      <c r="IR172" s="137"/>
      <c r="IS172" s="137"/>
      <c r="IT172" s="137"/>
      <c r="IU172" s="137"/>
      <c r="IV172" s="137"/>
      <c r="IW172" s="137"/>
      <c r="IX172" s="137"/>
      <c r="IY172" s="137"/>
      <c r="IZ172" s="137"/>
      <c r="JA172" s="137"/>
      <c r="JB172" s="137"/>
      <c r="JC172" s="137"/>
      <c r="JD172" s="137"/>
      <c r="JE172" s="137"/>
      <c r="JF172" s="137"/>
      <c r="JG172" s="137"/>
      <c r="JH172" s="137"/>
      <c r="JI172" s="137"/>
      <c r="JJ172" s="137"/>
      <c r="JK172" s="137"/>
      <c r="JL172" s="137"/>
      <c r="JM172" s="137"/>
      <c r="JN172" s="137"/>
      <c r="JO172" s="137"/>
      <c r="JP172" s="137"/>
      <c r="JQ172" s="137"/>
      <c r="JR172" s="137"/>
      <c r="JS172" s="137"/>
      <c r="JT172" s="137"/>
      <c r="JU172" s="137"/>
      <c r="JV172" s="137"/>
      <c r="JW172" s="137"/>
      <c r="JX172" s="137"/>
      <c r="JY172" s="137"/>
      <c r="JZ172" s="137"/>
      <c r="KA172" s="137"/>
      <c r="KB172" s="137"/>
      <c r="KC172" s="137"/>
      <c r="KD172" s="137"/>
      <c r="KE172" s="137"/>
      <c r="KF172" s="137"/>
      <c r="KG172" s="137"/>
      <c r="KH172" s="137"/>
      <c r="KI172" s="137"/>
      <c r="KJ172" s="137"/>
      <c r="KK172" s="137"/>
      <c r="KL172" s="137"/>
      <c r="KM172" s="137"/>
      <c r="KN172" s="137"/>
      <c r="KO172" s="137"/>
      <c r="KP172" s="137"/>
      <c r="KQ172" s="137"/>
      <c r="KR172" s="137"/>
      <c r="KS172" s="137"/>
      <c r="KT172" s="137"/>
      <c r="KU172" s="137"/>
      <c r="KV172" s="137"/>
      <c r="KW172" s="137"/>
      <c r="KX172" s="137"/>
      <c r="KY172" s="137"/>
      <c r="KZ172" s="137"/>
      <c r="LA172" s="137"/>
      <c r="LB172" s="137"/>
      <c r="LC172" s="137"/>
      <c r="LD172" s="137"/>
      <c r="LE172" s="137"/>
      <c r="LF172" s="137"/>
      <c r="LG172" s="137"/>
      <c r="LH172" s="137"/>
      <c r="LI172" s="137"/>
      <c r="LJ172" s="137"/>
      <c r="LK172" s="137"/>
      <c r="LL172" s="137"/>
      <c r="LM172" s="137"/>
      <c r="LN172" s="137"/>
      <c r="LO172" s="137"/>
      <c r="LP172" s="137"/>
      <c r="LQ172" s="137"/>
      <c r="LR172" s="137"/>
      <c r="LS172" s="137"/>
      <c r="LT172" s="137"/>
      <c r="LU172" s="137"/>
      <c r="LV172" s="137"/>
      <c r="LW172" s="137"/>
      <c r="LX172" s="137"/>
      <c r="LY172" s="137"/>
      <c r="LZ172" s="137"/>
      <c r="MA172" s="137"/>
      <c r="MB172" s="137"/>
      <c r="MC172" s="137"/>
      <c r="MD172" s="137"/>
      <c r="ME172" s="137"/>
      <c r="MF172" s="137"/>
      <c r="MG172" s="137"/>
      <c r="MH172" s="137"/>
      <c r="MI172" s="137"/>
      <c r="MJ172" s="137"/>
      <c r="MK172" s="137"/>
      <c r="ML172" s="137"/>
      <c r="MM172" s="137"/>
      <c r="MN172" s="137"/>
      <c r="MO172" s="137"/>
      <c r="MP172" s="137"/>
      <c r="MQ172" s="137"/>
      <c r="MR172" s="137"/>
      <c r="MS172" s="137"/>
      <c r="MT172" s="137"/>
      <c r="MU172" s="137"/>
      <c r="MV172" s="137"/>
      <c r="MW172" s="137"/>
      <c r="MX172" s="137"/>
      <c r="MY172" s="137"/>
      <c r="MZ172" s="137"/>
      <c r="NA172" s="137"/>
      <c r="NB172" s="137"/>
      <c r="NC172" s="137"/>
      <c r="ND172" s="137"/>
      <c r="NE172" s="137"/>
      <c r="NF172" s="137"/>
      <c r="NG172" s="137"/>
      <c r="NH172" s="137"/>
      <c r="NI172" s="137"/>
      <c r="NJ172" s="137"/>
      <c r="NK172" s="137"/>
      <c r="NL172" s="137"/>
      <c r="NM172" s="137"/>
      <c r="NN172" s="137"/>
      <c r="NO172" s="137"/>
      <c r="NP172" s="137"/>
      <c r="NQ172" s="137"/>
      <c r="NR172" s="137"/>
      <c r="NS172" s="137"/>
      <c r="NT172" s="137"/>
      <c r="NU172" s="137"/>
      <c r="NV172" s="137"/>
      <c r="NW172" s="137"/>
      <c r="NX172" s="137"/>
      <c r="NY172" s="137"/>
      <c r="NZ172" s="137"/>
      <c r="OA172" s="137"/>
      <c r="OB172" s="137"/>
      <c r="OC172" s="137"/>
      <c r="OD172" s="137"/>
      <c r="OE172" s="137"/>
      <c r="OF172" s="137"/>
      <c r="OG172" s="137"/>
      <c r="OH172" s="137"/>
      <c r="OI172" s="137"/>
      <c r="OJ172" s="137"/>
      <c r="OK172" s="137"/>
      <c r="OL172" s="137"/>
      <c r="OM172" s="137"/>
      <c r="ON172" s="137"/>
      <c r="OO172" s="137"/>
      <c r="OP172" s="137"/>
      <c r="OQ172" s="137"/>
      <c r="OR172" s="137"/>
      <c r="OS172" s="137"/>
      <c r="OT172" s="137"/>
      <c r="OU172" s="137"/>
      <c r="OV172" s="137"/>
      <c r="OW172" s="137"/>
      <c r="OX172" s="137"/>
      <c r="OY172" s="137"/>
      <c r="OZ172" s="137"/>
      <c r="PA172" s="137"/>
      <c r="PB172" s="137"/>
      <c r="PC172" s="137"/>
      <c r="PD172" s="137"/>
      <c r="PE172" s="137"/>
      <c r="PF172" s="137"/>
      <c r="PG172" s="137"/>
      <c r="PH172" s="137"/>
      <c r="PI172" s="137"/>
      <c r="PJ172" s="137"/>
      <c r="PK172" s="137"/>
      <c r="PL172" s="137"/>
      <c r="PM172" s="137"/>
      <c r="PN172" s="137"/>
      <c r="PO172" s="137"/>
      <c r="PP172" s="137"/>
      <c r="PQ172" s="137"/>
      <c r="PR172" s="137"/>
      <c r="PS172" s="137"/>
      <c r="PT172" s="137"/>
      <c r="PU172" s="137"/>
      <c r="PV172" s="137"/>
      <c r="PW172" s="137"/>
      <c r="PX172" s="137"/>
      <c r="PY172" s="137"/>
      <c r="PZ172" s="137"/>
      <c r="QA172" s="137"/>
      <c r="QB172" s="137"/>
      <c r="QC172" s="137"/>
      <c r="QD172" s="137"/>
      <c r="QE172" s="137"/>
      <c r="QF172" s="137"/>
      <c r="QG172" s="137"/>
      <c r="QH172" s="137"/>
      <c r="QI172" s="137"/>
      <c r="QJ172" s="137"/>
      <c r="QK172" s="137"/>
      <c r="QL172" s="137"/>
      <c r="QM172" s="137"/>
      <c r="QN172" s="137"/>
      <c r="QO172" s="137"/>
      <c r="QP172" s="137"/>
      <c r="QQ172" s="137"/>
      <c r="QR172" s="137"/>
      <c r="QS172" s="137"/>
      <c r="QT172" s="137"/>
      <c r="QU172" s="137"/>
      <c r="QV172" s="137"/>
      <c r="QW172" s="137"/>
      <c r="QX172" s="137"/>
      <c r="QY172" s="137"/>
      <c r="QZ172" s="137"/>
      <c r="RA172" s="137"/>
      <c r="RB172" s="137"/>
      <c r="RC172" s="137"/>
      <c r="RD172" s="137"/>
      <c r="RE172" s="137"/>
      <c r="RF172" s="137"/>
      <c r="RG172" s="137"/>
      <c r="RH172" s="137"/>
      <c r="RI172" s="137"/>
      <c r="RJ172" s="137"/>
      <c r="RK172" s="137"/>
      <c r="RL172" s="137"/>
      <c r="RM172" s="137"/>
      <c r="RN172" s="137"/>
      <c r="RO172" s="137"/>
      <c r="RP172" s="137"/>
      <c r="RQ172" s="137"/>
      <c r="RR172" s="137"/>
      <c r="RS172" s="137"/>
      <c r="RT172" s="137"/>
      <c r="RU172" s="137"/>
      <c r="RV172" s="137"/>
      <c r="RW172" s="137"/>
      <c r="RX172" s="137"/>
      <c r="RY172" s="137"/>
      <c r="RZ172" s="137"/>
      <c r="SA172" s="137"/>
      <c r="SB172" s="137"/>
      <c r="SC172" s="137"/>
      <c r="SD172" s="137"/>
      <c r="SE172" s="137"/>
      <c r="SF172" s="137"/>
      <c r="SG172" s="137"/>
      <c r="SH172" s="137"/>
      <c r="SI172" s="137"/>
      <c r="SJ172" s="137"/>
      <c r="SK172" s="137"/>
      <c r="SL172" s="137"/>
      <c r="SM172" s="137"/>
      <c r="SN172" s="137"/>
      <c r="SO172" s="137"/>
      <c r="SP172" s="137"/>
      <c r="SQ172" s="137"/>
      <c r="SR172" s="137"/>
      <c r="SS172" s="137"/>
      <c r="ST172" s="137"/>
      <c r="SU172" s="137"/>
      <c r="SV172" s="137"/>
      <c r="SW172" s="137"/>
      <c r="SX172" s="137"/>
      <c r="SY172" s="137"/>
      <c r="SZ172" s="137"/>
      <c r="TA172" s="137"/>
      <c r="TB172" s="137"/>
      <c r="TC172" s="137"/>
      <c r="TD172" s="137"/>
      <c r="TE172" s="137"/>
      <c r="TF172" s="137"/>
      <c r="TG172" s="137"/>
      <c r="TH172" s="137"/>
      <c r="TI172" s="137"/>
      <c r="TJ172" s="137"/>
      <c r="TK172" s="137"/>
      <c r="TL172" s="137"/>
      <c r="TM172" s="137"/>
      <c r="TN172" s="137"/>
      <c r="TO172" s="137"/>
      <c r="TP172" s="137"/>
      <c r="TQ172" s="137"/>
      <c r="TR172" s="137"/>
      <c r="TS172" s="137"/>
      <c r="TT172" s="137"/>
      <c r="TU172" s="137"/>
      <c r="TV172" s="137"/>
      <c r="TW172" s="137"/>
      <c r="TX172" s="137"/>
      <c r="TY172" s="137"/>
      <c r="TZ172" s="137"/>
      <c r="UA172" s="137"/>
      <c r="UB172" s="137"/>
      <c r="UC172" s="137"/>
      <c r="UD172" s="137"/>
      <c r="UE172" s="137"/>
      <c r="UF172" s="137"/>
      <c r="UG172" s="137"/>
      <c r="UH172" s="137"/>
      <c r="UI172" s="137"/>
      <c r="UJ172" s="137"/>
      <c r="UK172" s="137"/>
      <c r="UL172" s="137"/>
      <c r="UM172" s="137"/>
      <c r="UN172" s="137"/>
      <c r="UO172" s="137"/>
      <c r="UP172" s="137"/>
      <c r="UQ172" s="137"/>
      <c r="UR172" s="137"/>
      <c r="US172" s="137"/>
      <c r="UT172" s="137"/>
      <c r="UU172" s="137"/>
      <c r="UV172" s="137"/>
      <c r="UW172" s="137"/>
      <c r="UX172" s="137"/>
      <c r="UY172" s="137"/>
      <c r="UZ172" s="137"/>
      <c r="VA172" s="137"/>
      <c r="VB172" s="137"/>
      <c r="VC172" s="137"/>
      <c r="VD172" s="137"/>
      <c r="VE172" s="137"/>
      <c r="VF172" s="137"/>
      <c r="VG172" s="137"/>
      <c r="VH172" s="137"/>
      <c r="VI172" s="137"/>
      <c r="VJ172" s="137"/>
      <c r="VK172" s="137"/>
      <c r="VL172" s="137"/>
      <c r="VM172" s="137"/>
      <c r="VN172" s="137"/>
      <c r="VO172" s="137"/>
      <c r="VP172" s="137"/>
      <c r="VQ172" s="137"/>
      <c r="VR172" s="137"/>
      <c r="VS172" s="137"/>
      <c r="VT172" s="137"/>
      <c r="VU172" s="137"/>
      <c r="VV172" s="137"/>
      <c r="VW172" s="137"/>
      <c r="VX172" s="137"/>
      <c r="VY172" s="137"/>
      <c r="VZ172" s="137"/>
      <c r="WA172" s="137"/>
      <c r="WB172" s="137"/>
      <c r="WC172" s="137"/>
      <c r="WD172" s="137"/>
      <c r="WE172" s="137"/>
      <c r="WF172" s="137"/>
      <c r="WG172" s="137"/>
      <c r="WH172" s="137"/>
      <c r="WI172" s="137"/>
      <c r="WJ172" s="137"/>
      <c r="WK172" s="137"/>
      <c r="WL172" s="137"/>
      <c r="WM172" s="137"/>
      <c r="WN172" s="137"/>
      <c r="WO172" s="137"/>
      <c r="WP172" s="137"/>
      <c r="WQ172" s="137"/>
      <c r="WR172" s="137"/>
      <c r="WS172" s="137"/>
      <c r="WT172" s="137"/>
      <c r="WU172" s="137"/>
      <c r="WV172" s="137"/>
      <c r="WW172" s="137"/>
      <c r="WX172" s="137"/>
      <c r="WY172" s="137"/>
      <c r="WZ172" s="137"/>
      <c r="XA172" s="137"/>
      <c r="XB172" s="137"/>
      <c r="XC172" s="137"/>
      <c r="XD172" s="137"/>
      <c r="XE172" s="137"/>
      <c r="XF172" s="137"/>
      <c r="XG172" s="137"/>
      <c r="XH172" s="137"/>
      <c r="XI172" s="137"/>
      <c r="XJ172" s="137"/>
      <c r="XK172" s="137"/>
      <c r="XL172" s="137"/>
      <c r="XM172" s="137"/>
      <c r="XN172" s="137"/>
      <c r="XO172" s="137"/>
      <c r="XP172" s="137"/>
      <c r="XQ172" s="137"/>
      <c r="XR172" s="137"/>
      <c r="XS172" s="137"/>
      <c r="XT172" s="137"/>
      <c r="XU172" s="137"/>
      <c r="XV172" s="137"/>
      <c r="XW172" s="137"/>
      <c r="XX172" s="137"/>
      <c r="XY172" s="137"/>
      <c r="XZ172" s="137"/>
      <c r="YA172" s="137"/>
      <c r="YB172" s="137"/>
      <c r="YC172" s="137"/>
      <c r="YD172" s="137"/>
      <c r="YE172" s="137"/>
      <c r="YF172" s="137"/>
      <c r="YG172" s="137"/>
      <c r="YH172" s="137"/>
      <c r="YI172" s="137"/>
      <c r="YJ172" s="137"/>
      <c r="YK172" s="137"/>
      <c r="YL172" s="137"/>
      <c r="YM172" s="137"/>
      <c r="YN172" s="137"/>
      <c r="YO172" s="137"/>
      <c r="YP172" s="137"/>
      <c r="YQ172" s="137"/>
      <c r="YR172" s="137"/>
      <c r="YS172" s="137"/>
      <c r="YT172" s="137"/>
      <c r="YU172" s="137"/>
      <c r="YV172" s="137"/>
      <c r="YW172" s="137"/>
      <c r="YX172" s="137"/>
      <c r="YY172" s="137"/>
      <c r="YZ172" s="137"/>
      <c r="ZA172" s="137"/>
      <c r="ZB172" s="137"/>
      <c r="ZC172" s="137"/>
      <c r="ZD172" s="137"/>
      <c r="ZE172" s="137"/>
      <c r="ZF172" s="137"/>
      <c r="ZG172" s="137"/>
      <c r="ZH172" s="137"/>
      <c r="ZI172" s="137"/>
      <c r="ZJ172" s="137"/>
      <c r="ZK172" s="137"/>
      <c r="ZL172" s="137"/>
      <c r="ZM172" s="137"/>
      <c r="ZN172" s="137"/>
      <c r="ZO172" s="137"/>
      <c r="ZP172" s="137"/>
      <c r="ZQ172" s="137"/>
      <c r="ZR172" s="137"/>
      <c r="ZS172" s="137"/>
      <c r="ZT172" s="137"/>
      <c r="ZU172" s="137"/>
      <c r="ZV172" s="137"/>
      <c r="ZW172" s="137"/>
      <c r="ZX172" s="137"/>
      <c r="ZY172" s="137"/>
      <c r="ZZ172" s="137"/>
      <c r="AAA172" s="137"/>
      <c r="AAB172" s="137"/>
      <c r="AAC172" s="137"/>
      <c r="AAD172" s="137"/>
      <c r="AAE172" s="137"/>
      <c r="AAF172" s="137"/>
      <c r="AAG172" s="137"/>
      <c r="AAH172" s="137"/>
      <c r="AAI172" s="137"/>
      <c r="AAJ172" s="137"/>
      <c r="AAK172" s="137"/>
      <c r="AAL172" s="137"/>
      <c r="AAM172" s="137"/>
      <c r="AAN172" s="137"/>
      <c r="AAO172" s="137"/>
      <c r="AAP172" s="137"/>
      <c r="AAQ172" s="137"/>
      <c r="AAR172" s="137"/>
      <c r="AAS172" s="137"/>
      <c r="AAT172" s="137"/>
      <c r="AAU172" s="137"/>
      <c r="AAV172" s="137"/>
      <c r="AAW172" s="137"/>
      <c r="AAX172" s="137"/>
      <c r="AAY172" s="137"/>
      <c r="AAZ172" s="137"/>
      <c r="ABA172" s="137"/>
      <c r="ABB172" s="137"/>
      <c r="ABC172" s="137"/>
      <c r="ABD172" s="137"/>
      <c r="ABE172" s="137"/>
      <c r="ABF172" s="137"/>
      <c r="ABG172" s="137"/>
      <c r="ABH172" s="137"/>
      <c r="ABI172" s="137"/>
      <c r="ABJ172" s="137"/>
      <c r="ABK172" s="137"/>
      <c r="ABL172" s="137"/>
      <c r="ABM172" s="137"/>
      <c r="ABN172" s="137"/>
      <c r="ABO172" s="137"/>
      <c r="ABP172" s="137"/>
      <c r="ABQ172" s="137"/>
      <c r="ABR172" s="137"/>
      <c r="ABS172" s="137"/>
      <c r="ABT172" s="137"/>
      <c r="ABU172" s="137"/>
      <c r="ABV172" s="137"/>
      <c r="ABW172" s="137"/>
      <c r="ABX172" s="137"/>
      <c r="ABY172" s="137"/>
      <c r="ABZ172" s="137"/>
      <c r="ACA172" s="137"/>
      <c r="ACB172" s="137"/>
      <c r="ACC172" s="137"/>
      <c r="ACD172" s="137"/>
      <c r="ACE172" s="137"/>
      <c r="ACF172" s="137"/>
      <c r="ACG172" s="137"/>
      <c r="ACH172" s="137"/>
      <c r="ACI172" s="137"/>
      <c r="ACJ172" s="137"/>
      <c r="ACK172" s="137"/>
      <c r="ACL172" s="137"/>
      <c r="ACM172" s="137"/>
      <c r="ACN172" s="137"/>
      <c r="ACO172" s="137"/>
      <c r="ACP172" s="137"/>
      <c r="ACQ172" s="137"/>
      <c r="ACR172" s="137"/>
      <c r="ACS172" s="137"/>
      <c r="ACT172" s="137"/>
      <c r="ACU172" s="137"/>
      <c r="ACV172" s="137"/>
      <c r="ACW172" s="137"/>
      <c r="ACX172" s="137"/>
      <c r="ACY172" s="137"/>
      <c r="ACZ172" s="137"/>
      <c r="ADA172" s="137"/>
      <c r="ADB172" s="137"/>
      <c r="ADC172" s="137"/>
      <c r="ADD172" s="137"/>
      <c r="ADE172" s="137"/>
      <c r="ADF172" s="137"/>
      <c r="ADG172" s="137"/>
      <c r="ADH172" s="137"/>
      <c r="ADI172" s="137"/>
      <c r="ADJ172" s="137"/>
      <c r="ADK172" s="137"/>
      <c r="ADL172" s="137"/>
      <c r="ADM172" s="137"/>
      <c r="ADN172" s="137"/>
      <c r="ADO172" s="137"/>
      <c r="ADP172" s="137"/>
      <c r="ADQ172" s="137"/>
      <c r="ADR172" s="137"/>
      <c r="ADS172" s="137"/>
      <c r="ADT172" s="137"/>
      <c r="ADU172" s="137"/>
      <c r="ADV172" s="137"/>
      <c r="ADW172" s="137"/>
      <c r="ADX172" s="137"/>
      <c r="ADY172" s="137"/>
      <c r="ADZ172" s="137"/>
      <c r="AEA172" s="137"/>
      <c r="AEB172" s="137"/>
      <c r="AEC172" s="137"/>
      <c r="AED172" s="137"/>
      <c r="AEE172" s="137"/>
      <c r="AEF172" s="137"/>
      <c r="AEG172" s="137"/>
      <c r="AEH172" s="137"/>
      <c r="AEI172" s="137"/>
      <c r="AEJ172" s="137"/>
      <c r="AEK172" s="137"/>
      <c r="AEL172" s="137"/>
      <c r="AEM172" s="137"/>
      <c r="AEN172" s="137"/>
      <c r="AEO172" s="137"/>
      <c r="AEP172" s="137"/>
      <c r="AEQ172" s="137"/>
      <c r="AER172" s="137"/>
      <c r="AES172" s="137"/>
      <c r="AET172" s="137"/>
      <c r="AEU172" s="137"/>
      <c r="AEV172" s="137"/>
      <c r="AEW172" s="137"/>
      <c r="AEX172" s="137"/>
      <c r="AEY172" s="137"/>
      <c r="AEZ172" s="137"/>
      <c r="AFA172" s="137"/>
      <c r="AFB172" s="137"/>
      <c r="AFC172" s="137"/>
      <c r="AFD172" s="137"/>
      <c r="AFE172" s="137"/>
      <c r="AFF172" s="137"/>
      <c r="AFG172" s="137"/>
      <c r="AFH172" s="137"/>
      <c r="AFI172" s="137"/>
      <c r="AFJ172" s="137"/>
      <c r="AFK172" s="137"/>
      <c r="AFL172" s="137"/>
      <c r="AFM172" s="137"/>
      <c r="AFN172" s="137"/>
      <c r="AFO172" s="137"/>
      <c r="AFP172" s="137"/>
      <c r="AFQ172" s="137"/>
      <c r="AFR172" s="137"/>
      <c r="AFS172" s="137"/>
      <c r="AFT172" s="137"/>
      <c r="AFU172" s="137"/>
      <c r="AFV172" s="137"/>
      <c r="AFW172" s="137"/>
      <c r="AFX172" s="137"/>
      <c r="AFY172" s="137"/>
      <c r="AFZ172" s="137"/>
      <c r="AGA172" s="137"/>
      <c r="AGB172" s="137"/>
      <c r="AGC172" s="137"/>
      <c r="AGD172" s="137"/>
      <c r="AGE172" s="137"/>
      <c r="AGF172" s="137"/>
      <c r="AGG172" s="137"/>
      <c r="AGH172" s="137"/>
      <c r="AGI172" s="137"/>
      <c r="AGJ172" s="137"/>
      <c r="AGK172" s="137"/>
      <c r="AGL172" s="137"/>
      <c r="AGM172" s="137"/>
      <c r="AGN172" s="137"/>
      <c r="AGO172" s="137"/>
      <c r="AGP172" s="137"/>
      <c r="AGQ172" s="137"/>
      <c r="AGR172" s="137"/>
      <c r="AGS172" s="137"/>
      <c r="AGT172" s="137"/>
      <c r="AGU172" s="137"/>
      <c r="AGV172" s="137"/>
      <c r="AGW172" s="137"/>
      <c r="AGX172" s="137"/>
      <c r="AGY172" s="137"/>
      <c r="AGZ172" s="137"/>
      <c r="AHA172" s="137"/>
      <c r="AHB172" s="137"/>
      <c r="AHC172" s="137"/>
      <c r="AHD172" s="137"/>
      <c r="AHE172" s="137"/>
      <c r="AHF172" s="137"/>
      <c r="AHG172" s="137"/>
      <c r="AHH172" s="137"/>
      <c r="AHI172" s="137"/>
      <c r="AHJ172" s="137"/>
      <c r="AHK172" s="137"/>
      <c r="AHL172" s="137"/>
      <c r="AHM172" s="137"/>
      <c r="AHN172" s="137"/>
      <c r="AHO172" s="137"/>
      <c r="AHP172" s="137"/>
      <c r="AHQ172" s="137"/>
      <c r="AHR172" s="137"/>
      <c r="AHS172" s="137"/>
      <c r="AHT172" s="137"/>
      <c r="AHU172" s="137"/>
      <c r="AHV172" s="137"/>
      <c r="AHW172" s="137"/>
      <c r="AHX172" s="137"/>
      <c r="AHY172" s="137"/>
      <c r="AHZ172" s="137"/>
      <c r="AIA172" s="137"/>
      <c r="AIB172" s="137"/>
      <c r="AIC172" s="137"/>
      <c r="AID172" s="137"/>
      <c r="AIE172" s="137"/>
      <c r="AIF172" s="137"/>
      <c r="AIG172" s="137"/>
      <c r="AIH172" s="137"/>
      <c r="AII172" s="137"/>
      <c r="AIJ172" s="137"/>
      <c r="AIK172" s="137"/>
      <c r="AIL172" s="137"/>
      <c r="AIM172" s="137"/>
      <c r="AIN172" s="137"/>
      <c r="AIO172" s="137"/>
      <c r="AIP172" s="137"/>
      <c r="AIQ172" s="137"/>
      <c r="AIR172" s="137"/>
      <c r="AIS172" s="137"/>
      <c r="AIT172" s="137"/>
      <c r="AIU172" s="137"/>
      <c r="AIV172" s="137"/>
      <c r="AIW172" s="137"/>
      <c r="AIX172" s="137"/>
      <c r="AIY172" s="137"/>
      <c r="AIZ172" s="137"/>
      <c r="AJA172" s="137"/>
      <c r="AJB172" s="137"/>
      <c r="AJC172" s="137"/>
      <c r="AJD172" s="137"/>
      <c r="AJE172" s="137"/>
      <c r="AJF172" s="137"/>
      <c r="AJG172" s="137"/>
      <c r="AJH172" s="137"/>
      <c r="AJI172" s="137"/>
      <c r="AJJ172" s="137"/>
      <c r="AJK172" s="137"/>
      <c r="AJL172" s="137"/>
      <c r="AJM172" s="137"/>
      <c r="AJN172" s="137"/>
      <c r="AJO172" s="137"/>
      <c r="AJP172" s="137"/>
      <c r="AJQ172" s="137"/>
      <c r="AJR172" s="137"/>
      <c r="AJS172" s="137"/>
      <c r="AJT172" s="137"/>
      <c r="AJU172" s="137"/>
      <c r="AJV172" s="137"/>
      <c r="AJW172" s="137"/>
      <c r="AJX172" s="137"/>
      <c r="AJY172" s="137"/>
      <c r="AJZ172" s="137"/>
      <c r="AKA172" s="137"/>
      <c r="AKB172" s="137"/>
      <c r="AKC172" s="137"/>
      <c r="AKD172" s="137"/>
      <c r="AKE172" s="137"/>
      <c r="AKF172" s="137"/>
      <c r="AKG172" s="137"/>
      <c r="AKH172" s="137"/>
      <c r="AKI172" s="137"/>
      <c r="AKJ172" s="137"/>
      <c r="AKK172" s="137"/>
      <c r="AKL172" s="137"/>
      <c r="AKM172" s="137"/>
      <c r="AKN172" s="137"/>
      <c r="AKO172" s="137"/>
      <c r="AKP172" s="137"/>
      <c r="AKQ172" s="137"/>
      <c r="AKR172" s="137"/>
      <c r="AKS172" s="137"/>
      <c r="AKT172" s="137"/>
      <c r="AKU172" s="137"/>
      <c r="AKV172" s="137"/>
      <c r="AKW172" s="137"/>
      <c r="AKX172" s="137"/>
      <c r="AKY172" s="137"/>
      <c r="AKZ172" s="137"/>
      <c r="ALA172" s="137"/>
      <c r="ALB172" s="137"/>
      <c r="ALC172" s="137"/>
      <c r="ALD172" s="137"/>
      <c r="ALE172" s="137"/>
      <c r="ALF172" s="137"/>
      <c r="ALG172" s="137"/>
      <c r="ALH172" s="137"/>
      <c r="ALI172" s="137"/>
      <c r="ALJ172" s="137"/>
      <c r="ALK172" s="137"/>
      <c r="ALL172" s="137"/>
      <c r="ALM172" s="137"/>
      <c r="ALN172" s="137"/>
      <c r="ALO172" s="137"/>
      <c r="ALP172" s="137"/>
      <c r="ALQ172" s="137"/>
      <c r="ALR172" s="137"/>
      <c r="ALS172" s="137"/>
      <c r="ALT172" s="137"/>
      <c r="ALU172" s="137"/>
      <c r="ALV172" s="137"/>
      <c r="ALW172" s="137"/>
      <c r="ALX172" s="137"/>
      <c r="ALY172" s="137"/>
      <c r="ALZ172" s="137"/>
      <c r="AMA172" s="137"/>
      <c r="AMB172" s="137"/>
      <c r="AMC172" s="137"/>
      <c r="AMD172" s="137"/>
      <c r="AME172" s="137"/>
      <c r="AMF172" s="137"/>
      <c r="AMG172" s="137"/>
      <c r="AMH172" s="137"/>
      <c r="AMI172" s="137"/>
      <c r="AMJ172" s="137"/>
      <c r="AMK172" s="137"/>
      <c r="AML172" s="137"/>
      <c r="AMM172" s="137"/>
      <c r="AMN172" s="137"/>
      <c r="AMO172" s="137"/>
      <c r="AMP172" s="137"/>
      <c r="AMQ172" s="137"/>
      <c r="AMR172" s="137"/>
      <c r="AMS172" s="137"/>
      <c r="AMT172" s="137"/>
      <c r="AMU172" s="137"/>
      <c r="AMV172" s="137"/>
      <c r="AMW172" s="137"/>
      <c r="AMX172" s="137"/>
      <c r="AMY172" s="137"/>
      <c r="AMZ172" s="137"/>
      <c r="ANA172" s="137"/>
      <c r="ANB172" s="137"/>
      <c r="ANC172" s="137"/>
      <c r="AND172" s="137"/>
      <c r="ANE172" s="137"/>
      <c r="ANF172" s="137"/>
      <c r="ANG172" s="137"/>
      <c r="ANH172" s="137"/>
      <c r="ANI172" s="137"/>
      <c r="ANJ172" s="137"/>
      <c r="ANK172" s="137"/>
      <c r="ANL172" s="137"/>
      <c r="ANM172" s="137"/>
      <c r="ANN172" s="137"/>
      <c r="ANO172" s="137"/>
      <c r="ANP172" s="137"/>
      <c r="ANQ172" s="137"/>
      <c r="ANR172" s="137"/>
      <c r="ANS172" s="137"/>
      <c r="ANT172" s="137"/>
      <c r="ANU172" s="137"/>
      <c r="ANV172" s="137"/>
      <c r="ANW172" s="137"/>
      <c r="ANX172" s="137"/>
      <c r="ANY172" s="137"/>
      <c r="ANZ172" s="137"/>
      <c r="AOA172" s="137"/>
      <c r="AOB172" s="137"/>
      <c r="AOC172" s="137"/>
      <c r="AOD172" s="137"/>
      <c r="AOE172" s="137"/>
      <c r="AOF172" s="137"/>
      <c r="AOG172" s="137"/>
      <c r="AOH172" s="137"/>
      <c r="AOI172" s="137"/>
      <c r="AOJ172" s="137"/>
      <c r="AOK172" s="137"/>
      <c r="AOL172" s="137"/>
      <c r="AOM172" s="137"/>
      <c r="AON172" s="137"/>
      <c r="AOO172" s="137"/>
      <c r="AOP172" s="137"/>
      <c r="AOQ172" s="137"/>
      <c r="AOR172" s="137"/>
      <c r="AOS172" s="137"/>
      <c r="AOT172" s="137"/>
      <c r="AOU172" s="137"/>
      <c r="AOV172" s="137"/>
      <c r="AOW172" s="137"/>
      <c r="AOX172" s="137"/>
      <c r="AOY172" s="137"/>
      <c r="AOZ172" s="137"/>
      <c r="APA172" s="137"/>
      <c r="APB172" s="137"/>
      <c r="APC172" s="137"/>
      <c r="APD172" s="137"/>
      <c r="APE172" s="137"/>
      <c r="APF172" s="137"/>
      <c r="APG172" s="137"/>
      <c r="APH172" s="137"/>
      <c r="API172" s="137"/>
      <c r="APJ172" s="137"/>
      <c r="APK172" s="137"/>
      <c r="APL172" s="137"/>
      <c r="APM172" s="137"/>
      <c r="APN172" s="137"/>
      <c r="APO172" s="137"/>
      <c r="APP172" s="137"/>
      <c r="APQ172" s="137"/>
      <c r="APR172" s="137"/>
      <c r="APS172" s="137"/>
      <c r="APT172" s="137"/>
      <c r="APU172" s="137"/>
      <c r="APV172" s="137"/>
      <c r="APW172" s="137"/>
      <c r="APX172" s="137"/>
      <c r="APY172" s="137"/>
      <c r="APZ172" s="137"/>
      <c r="AQA172" s="137"/>
      <c r="AQB172" s="137"/>
      <c r="AQC172" s="137"/>
      <c r="AQD172" s="137"/>
      <c r="AQE172" s="137"/>
      <c r="AQF172" s="137"/>
      <c r="AQG172" s="137"/>
      <c r="AQH172" s="137"/>
      <c r="AQI172" s="137"/>
      <c r="AQJ172" s="137"/>
      <c r="AQK172" s="137"/>
      <c r="AQL172" s="137"/>
      <c r="AQM172" s="137"/>
      <c r="AQN172" s="137"/>
      <c r="AQO172" s="137"/>
      <c r="AQP172" s="137"/>
      <c r="AQQ172" s="137"/>
      <c r="AQR172" s="137"/>
      <c r="AQS172" s="137"/>
      <c r="AQT172" s="137"/>
      <c r="AQU172" s="137"/>
      <c r="AQV172" s="137"/>
      <c r="AQW172" s="137"/>
      <c r="AQX172" s="137"/>
      <c r="AQY172" s="137"/>
      <c r="AQZ172" s="137"/>
      <c r="ARA172" s="137"/>
      <c r="ARB172" s="137"/>
      <c r="ARC172" s="137"/>
      <c r="ARD172" s="137"/>
      <c r="ARE172" s="137"/>
      <c r="ARF172" s="137"/>
      <c r="ARG172" s="137"/>
      <c r="ARH172" s="137"/>
      <c r="ARI172" s="137"/>
      <c r="ARJ172" s="137"/>
      <c r="ARK172" s="137"/>
      <c r="ARL172" s="137"/>
      <c r="ARM172" s="137"/>
      <c r="ARN172" s="137"/>
      <c r="ARO172" s="137"/>
      <c r="ARP172" s="137"/>
      <c r="ARQ172" s="137"/>
      <c r="ARR172" s="137"/>
      <c r="ARS172" s="137"/>
      <c r="ART172" s="137"/>
      <c r="ARU172" s="137"/>
      <c r="ARV172" s="137"/>
      <c r="ARW172" s="137"/>
      <c r="ARX172" s="137"/>
      <c r="ARY172" s="137"/>
      <c r="ARZ172" s="137"/>
      <c r="ASA172" s="137"/>
      <c r="ASB172" s="137"/>
      <c r="ASC172" s="137"/>
      <c r="ASD172" s="137"/>
      <c r="ASE172" s="137"/>
      <c r="ASF172" s="137"/>
      <c r="ASG172" s="137"/>
      <c r="ASH172" s="137"/>
      <c r="ASI172" s="137"/>
      <c r="ASJ172" s="137"/>
      <c r="ASK172" s="137"/>
      <c r="ASL172" s="137"/>
      <c r="ASM172" s="137"/>
      <c r="ASN172" s="137"/>
      <c r="ASO172" s="137"/>
      <c r="ASP172" s="137"/>
      <c r="ASQ172" s="137"/>
      <c r="ASR172" s="137"/>
      <c r="ASS172" s="137"/>
      <c r="AST172" s="137"/>
      <c r="ASU172" s="137"/>
      <c r="ASV172" s="137"/>
      <c r="ASW172" s="137"/>
      <c r="ASX172" s="137"/>
      <c r="ASY172" s="137"/>
      <c r="ASZ172" s="137"/>
      <c r="ATA172" s="137"/>
      <c r="ATB172" s="137"/>
      <c r="ATC172" s="137"/>
      <c r="ATD172" s="137"/>
      <c r="ATE172" s="137"/>
      <c r="ATF172" s="137"/>
      <c r="ATG172" s="137"/>
      <c r="ATH172" s="137"/>
      <c r="ATI172" s="137"/>
      <c r="ATJ172" s="137"/>
      <c r="ATK172" s="137"/>
      <c r="ATL172" s="137"/>
      <c r="ATM172" s="137"/>
      <c r="ATN172" s="137"/>
      <c r="ATO172" s="137"/>
      <c r="ATP172" s="137"/>
      <c r="ATQ172" s="137"/>
      <c r="ATR172" s="137"/>
      <c r="ATS172" s="137"/>
      <c r="ATT172" s="137"/>
      <c r="ATU172" s="137"/>
      <c r="ATV172" s="137"/>
      <c r="ATW172" s="137"/>
      <c r="ATX172" s="137"/>
      <c r="ATY172" s="137"/>
      <c r="ATZ172" s="137"/>
      <c r="AUA172" s="137"/>
      <c r="AUB172" s="137"/>
      <c r="AUC172" s="137"/>
      <c r="AUD172" s="137"/>
      <c r="AUE172" s="137"/>
      <c r="AUF172" s="137"/>
      <c r="AUG172" s="137"/>
      <c r="AUH172" s="137"/>
      <c r="AUI172" s="137"/>
      <c r="AUJ172" s="137"/>
      <c r="AUK172" s="137"/>
      <c r="AUL172" s="137"/>
      <c r="AUM172" s="137"/>
      <c r="AUN172" s="137"/>
      <c r="AUO172" s="137"/>
      <c r="AUP172" s="137"/>
      <c r="AUQ172" s="137"/>
      <c r="AUR172" s="137"/>
      <c r="AUS172" s="137"/>
      <c r="AUT172" s="137"/>
      <c r="AUU172" s="137"/>
      <c r="AUV172" s="137"/>
      <c r="AUW172" s="137"/>
      <c r="AUX172" s="137"/>
      <c r="AUY172" s="137"/>
      <c r="AUZ172" s="137"/>
      <c r="AVA172" s="137"/>
      <c r="AVB172" s="137"/>
      <c r="AVC172" s="137"/>
      <c r="AVD172" s="137"/>
      <c r="AVE172" s="137"/>
      <c r="AVF172" s="137"/>
      <c r="AVG172" s="137"/>
      <c r="AVH172" s="137"/>
      <c r="AVI172" s="137"/>
      <c r="AVJ172" s="137"/>
      <c r="AVK172" s="137"/>
      <c r="AVL172" s="137"/>
      <c r="AVM172" s="137"/>
      <c r="AVN172" s="137"/>
      <c r="AVO172" s="137"/>
      <c r="AVP172" s="137"/>
      <c r="AVQ172" s="137"/>
      <c r="AVR172" s="137"/>
      <c r="AVS172" s="137"/>
      <c r="AVT172" s="137"/>
      <c r="AVU172" s="137"/>
      <c r="AVV172" s="137"/>
      <c r="AVW172" s="137"/>
      <c r="AVX172" s="137"/>
      <c r="AVY172" s="137"/>
      <c r="AVZ172" s="137"/>
      <c r="AWA172" s="137"/>
      <c r="AWB172" s="137"/>
      <c r="AWC172" s="137"/>
      <c r="AWD172" s="137"/>
      <c r="AWE172" s="137"/>
      <c r="AWF172" s="137"/>
      <c r="AWG172" s="137"/>
      <c r="AWH172" s="137"/>
      <c r="AWI172" s="137"/>
      <c r="AWJ172" s="137"/>
      <c r="AWK172" s="137"/>
      <c r="AWL172" s="137"/>
      <c r="AWM172" s="137"/>
      <c r="AWN172" s="137"/>
      <c r="AWO172" s="137"/>
      <c r="AWP172" s="137"/>
      <c r="AWQ172" s="137"/>
      <c r="AWR172" s="137"/>
      <c r="AWS172" s="137"/>
      <c r="AWT172" s="137"/>
      <c r="AWU172" s="137"/>
      <c r="AWV172" s="137"/>
      <c r="AWW172" s="137"/>
      <c r="AWX172" s="137"/>
      <c r="AWY172" s="137"/>
      <c r="AWZ172" s="137"/>
      <c r="AXA172" s="137"/>
      <c r="AXB172" s="137"/>
      <c r="AXC172" s="137"/>
      <c r="AXD172" s="137"/>
      <c r="AXE172" s="137"/>
      <c r="AXF172" s="137"/>
      <c r="AXG172" s="137"/>
      <c r="AXH172" s="137"/>
      <c r="AXI172" s="137"/>
      <c r="AXJ172" s="137"/>
      <c r="AXK172" s="137"/>
      <c r="AXL172" s="137"/>
      <c r="AXM172" s="137"/>
      <c r="AXN172" s="137"/>
      <c r="AXO172" s="137"/>
      <c r="AXP172" s="137"/>
      <c r="AXQ172" s="137"/>
      <c r="AXR172" s="137"/>
      <c r="AXS172" s="137"/>
      <c r="AXT172" s="137"/>
      <c r="AXU172" s="137"/>
      <c r="AXV172" s="137"/>
      <c r="AXW172" s="137"/>
      <c r="AXX172" s="137"/>
      <c r="AXY172" s="137"/>
      <c r="AXZ172" s="137"/>
      <c r="AYA172" s="137"/>
      <c r="AYB172" s="137"/>
      <c r="AYC172" s="137"/>
      <c r="AYD172" s="137"/>
      <c r="AYE172" s="137"/>
      <c r="AYF172" s="137"/>
      <c r="AYG172" s="137"/>
      <c r="AYH172" s="137"/>
      <c r="AYI172" s="137"/>
      <c r="AYJ172" s="137"/>
      <c r="AYK172" s="137"/>
      <c r="AYL172" s="137"/>
      <c r="AYM172" s="137"/>
      <c r="AYN172" s="137"/>
      <c r="AYO172" s="137"/>
      <c r="AYP172" s="137"/>
      <c r="AYQ172" s="137"/>
      <c r="AYR172" s="137"/>
      <c r="AYS172" s="137"/>
      <c r="AYT172" s="137"/>
      <c r="AYU172" s="137"/>
      <c r="AYV172" s="137"/>
      <c r="AYW172" s="137"/>
      <c r="AYX172" s="137"/>
      <c r="AYY172" s="137"/>
      <c r="AYZ172" s="137"/>
      <c r="AZA172" s="137"/>
      <c r="AZB172" s="137"/>
      <c r="AZC172" s="137"/>
      <c r="AZD172" s="137"/>
      <c r="AZE172" s="137"/>
      <c r="AZF172" s="137"/>
      <c r="AZG172" s="137"/>
      <c r="AZH172" s="137"/>
      <c r="AZI172" s="137"/>
      <c r="AZJ172" s="137"/>
      <c r="AZK172" s="137"/>
      <c r="AZL172" s="137"/>
      <c r="AZM172" s="137"/>
      <c r="AZN172" s="137"/>
      <c r="AZO172" s="137"/>
      <c r="AZP172" s="137"/>
      <c r="AZQ172" s="137"/>
      <c r="AZR172" s="137"/>
      <c r="AZS172" s="137"/>
      <c r="AZT172" s="137"/>
      <c r="AZU172" s="137"/>
      <c r="AZV172" s="137"/>
      <c r="AZW172" s="137"/>
      <c r="AZX172" s="137"/>
      <c r="AZY172" s="137"/>
      <c r="AZZ172" s="137"/>
      <c r="BAA172" s="137"/>
      <c r="BAB172" s="137"/>
      <c r="BAC172" s="137"/>
      <c r="BAD172" s="137"/>
      <c r="BAE172" s="137"/>
      <c r="BAF172" s="137"/>
      <c r="BAG172" s="137"/>
      <c r="BAH172" s="137"/>
      <c r="BAI172" s="137"/>
      <c r="BAJ172" s="137"/>
      <c r="BAK172" s="137"/>
      <c r="BAL172" s="137"/>
      <c r="BAM172" s="137"/>
      <c r="BAN172" s="137"/>
      <c r="BAO172" s="137"/>
      <c r="BAP172" s="137"/>
      <c r="BAQ172" s="137"/>
      <c r="BAR172" s="137"/>
      <c r="BAS172" s="137"/>
      <c r="BAT172" s="137"/>
      <c r="BAU172" s="137"/>
      <c r="BAV172" s="137"/>
      <c r="BAW172" s="137"/>
      <c r="BAX172" s="137"/>
      <c r="BAY172" s="137"/>
      <c r="BAZ172" s="137"/>
      <c r="BBA172" s="137"/>
      <c r="BBB172" s="137"/>
      <c r="BBC172" s="137"/>
      <c r="BBD172" s="137"/>
      <c r="BBE172" s="137"/>
      <c r="BBF172" s="137"/>
      <c r="BBG172" s="137"/>
      <c r="BBH172" s="137"/>
      <c r="BBI172" s="137"/>
      <c r="BBJ172" s="137"/>
      <c r="BBK172" s="137"/>
      <c r="BBL172" s="137"/>
      <c r="BBM172" s="137"/>
      <c r="BBN172" s="137"/>
      <c r="BBO172" s="137"/>
      <c r="BBP172" s="137"/>
      <c r="BBQ172" s="137"/>
      <c r="BBR172" s="137"/>
      <c r="BBS172" s="137"/>
      <c r="BBT172" s="137"/>
      <c r="BBU172" s="137"/>
      <c r="BBV172" s="137"/>
      <c r="BBW172" s="137"/>
      <c r="BBX172" s="137"/>
      <c r="BBY172" s="137"/>
      <c r="BBZ172" s="137"/>
      <c r="BCA172" s="137"/>
      <c r="BCB172" s="137"/>
      <c r="BCC172" s="137"/>
      <c r="BCD172" s="137"/>
      <c r="BCE172" s="137"/>
      <c r="BCF172" s="137"/>
      <c r="BCG172" s="137"/>
      <c r="BCH172" s="137"/>
      <c r="BCI172" s="137"/>
      <c r="BCJ172" s="137"/>
      <c r="BCK172" s="137"/>
      <c r="BCL172" s="137"/>
      <c r="BCM172" s="137"/>
      <c r="BCN172" s="137"/>
      <c r="BCO172" s="137"/>
      <c r="BCP172" s="137"/>
      <c r="BCQ172" s="137"/>
      <c r="BCR172" s="137"/>
      <c r="BCS172" s="137"/>
      <c r="BCT172" s="137"/>
      <c r="BCU172" s="137"/>
      <c r="BCV172" s="137"/>
      <c r="BCW172" s="137"/>
      <c r="BCX172" s="137"/>
      <c r="BCY172" s="137"/>
      <c r="BCZ172" s="137"/>
      <c r="BDA172" s="137"/>
      <c r="BDB172" s="137"/>
      <c r="BDC172" s="137"/>
      <c r="BDD172" s="137"/>
      <c r="BDE172" s="137"/>
      <c r="BDF172" s="137"/>
      <c r="BDG172" s="137"/>
      <c r="BDH172" s="137"/>
      <c r="BDI172" s="137"/>
      <c r="BDJ172" s="137"/>
      <c r="BDK172" s="137"/>
      <c r="BDL172" s="137"/>
      <c r="BDM172" s="137"/>
      <c r="BDN172" s="137"/>
      <c r="BDO172" s="137"/>
      <c r="BDP172" s="137"/>
      <c r="BDQ172" s="137"/>
      <c r="BDR172" s="137"/>
      <c r="BDS172" s="137"/>
      <c r="BDT172" s="137"/>
      <c r="BDU172" s="137"/>
      <c r="BDV172" s="137"/>
      <c r="BDW172" s="137"/>
      <c r="BDX172" s="137"/>
      <c r="BDY172" s="137"/>
      <c r="BDZ172" s="137"/>
      <c r="BEA172" s="137"/>
      <c r="BEB172" s="137"/>
      <c r="BEC172" s="137"/>
      <c r="BED172" s="137"/>
      <c r="BEE172" s="137"/>
      <c r="BEF172" s="137"/>
      <c r="BEG172" s="137"/>
      <c r="BEH172" s="137"/>
      <c r="BEI172" s="137"/>
      <c r="BEJ172" s="137"/>
      <c r="BEK172" s="137"/>
      <c r="BEL172" s="137"/>
      <c r="BEM172" s="137"/>
      <c r="BEN172" s="137"/>
      <c r="BEO172" s="137"/>
      <c r="BEP172" s="137"/>
      <c r="BEQ172" s="137"/>
      <c r="BER172" s="137"/>
      <c r="BES172" s="137"/>
      <c r="BET172" s="137"/>
      <c r="BEU172" s="137"/>
      <c r="BEV172" s="137"/>
      <c r="BEW172" s="137"/>
      <c r="BEX172" s="137"/>
      <c r="BEY172" s="137"/>
      <c r="BEZ172" s="137"/>
      <c r="BFA172" s="137"/>
      <c r="BFB172" s="137"/>
      <c r="BFC172" s="137"/>
      <c r="BFD172" s="137"/>
      <c r="BFE172" s="137"/>
      <c r="BFF172" s="137"/>
      <c r="BFG172" s="137"/>
      <c r="BFH172" s="137"/>
      <c r="BFI172" s="137"/>
      <c r="BFJ172" s="137"/>
      <c r="BFK172" s="137"/>
      <c r="BFL172" s="137"/>
      <c r="BFM172" s="137"/>
      <c r="BFN172" s="137"/>
      <c r="BFO172" s="137"/>
      <c r="BFP172" s="137"/>
      <c r="BFQ172" s="137"/>
      <c r="BFR172" s="137"/>
      <c r="BFS172" s="137"/>
      <c r="BFT172" s="137"/>
      <c r="BFU172" s="137"/>
      <c r="BFV172" s="137"/>
      <c r="BFW172" s="137"/>
      <c r="BFX172" s="137"/>
      <c r="BFY172" s="137"/>
      <c r="BFZ172" s="137"/>
      <c r="BGA172" s="137"/>
      <c r="BGB172" s="137"/>
      <c r="BGC172" s="137"/>
      <c r="BGD172" s="137"/>
      <c r="BGE172" s="137"/>
      <c r="BGF172" s="137"/>
      <c r="BGG172" s="137"/>
      <c r="BGH172" s="137"/>
      <c r="BGI172" s="137"/>
      <c r="BGJ172" s="137"/>
      <c r="BGK172" s="137"/>
      <c r="BGL172" s="137"/>
      <c r="BGM172" s="137"/>
      <c r="BGN172" s="137"/>
      <c r="BGO172" s="137"/>
      <c r="BGP172" s="137"/>
      <c r="BGQ172" s="137"/>
      <c r="BGR172" s="137"/>
      <c r="BGS172" s="137"/>
      <c r="BGT172" s="137"/>
      <c r="BGU172" s="137"/>
      <c r="BGV172" s="137"/>
      <c r="BGW172" s="137"/>
      <c r="BGX172" s="137"/>
      <c r="BGY172" s="137"/>
      <c r="BGZ172" s="137"/>
      <c r="BHA172" s="137"/>
      <c r="BHB172" s="137"/>
      <c r="BHC172" s="137"/>
      <c r="BHD172" s="137"/>
      <c r="BHE172" s="137"/>
      <c r="BHF172" s="137"/>
      <c r="BHG172" s="137"/>
      <c r="BHH172" s="137"/>
      <c r="BHI172" s="137"/>
      <c r="BHJ172" s="137"/>
      <c r="BHK172" s="137"/>
      <c r="BHL172" s="137"/>
      <c r="BHM172" s="137"/>
      <c r="BHN172" s="137"/>
      <c r="BHO172" s="137"/>
      <c r="BHP172" s="137"/>
      <c r="BHQ172" s="137"/>
      <c r="BHR172" s="137"/>
      <c r="BHS172" s="137"/>
      <c r="BHT172" s="137"/>
      <c r="BHU172" s="137"/>
      <c r="BHV172" s="137"/>
      <c r="BHW172" s="137"/>
      <c r="BHX172" s="137"/>
      <c r="BHY172" s="137"/>
      <c r="BHZ172" s="137"/>
      <c r="BIA172" s="137"/>
      <c r="BIB172" s="137"/>
      <c r="BIC172" s="137"/>
      <c r="BID172" s="137"/>
      <c r="BIE172" s="137"/>
      <c r="BIF172" s="137"/>
      <c r="BIG172" s="137"/>
      <c r="BIH172" s="137"/>
      <c r="BII172" s="137"/>
      <c r="BIJ172" s="137"/>
      <c r="BIK172" s="137"/>
      <c r="BIL172" s="137"/>
      <c r="BIM172" s="137"/>
      <c r="BIN172" s="137"/>
      <c r="BIO172" s="137"/>
      <c r="BIP172" s="137"/>
      <c r="BIQ172" s="137"/>
      <c r="BIR172" s="137"/>
      <c r="BIS172" s="137"/>
      <c r="BIT172" s="137"/>
      <c r="BIU172" s="137"/>
      <c r="BIV172" s="137"/>
      <c r="BIW172" s="137"/>
      <c r="BIX172" s="137"/>
      <c r="BIY172" s="137"/>
      <c r="BIZ172" s="137"/>
      <c r="BJA172" s="137"/>
      <c r="BJB172" s="137"/>
      <c r="BJC172" s="137"/>
      <c r="BJD172" s="137"/>
      <c r="BJE172" s="137"/>
      <c r="BJF172" s="137"/>
      <c r="BJG172" s="137"/>
      <c r="BJH172" s="137"/>
      <c r="BJI172" s="137"/>
      <c r="BJJ172" s="137"/>
      <c r="BJK172" s="137"/>
      <c r="BJL172" s="137"/>
      <c r="BJM172" s="137"/>
      <c r="BJN172" s="137"/>
      <c r="BJO172" s="137"/>
      <c r="BJP172" s="137"/>
      <c r="BJQ172" s="137"/>
      <c r="BJR172" s="137"/>
      <c r="BJS172" s="137"/>
      <c r="BJT172" s="137"/>
      <c r="BJU172" s="137"/>
      <c r="BJV172" s="137"/>
      <c r="BJW172" s="137"/>
      <c r="BJX172" s="137"/>
      <c r="BJY172" s="137"/>
      <c r="BJZ172" s="137"/>
      <c r="BKA172" s="137"/>
      <c r="BKB172" s="137"/>
      <c r="BKC172" s="137"/>
      <c r="BKD172" s="137"/>
      <c r="BKE172" s="137"/>
      <c r="BKF172" s="137"/>
      <c r="BKG172" s="137"/>
      <c r="BKH172" s="137"/>
      <c r="BKI172" s="137"/>
      <c r="BKJ172" s="137"/>
      <c r="BKK172" s="137"/>
      <c r="BKL172" s="137"/>
      <c r="BKM172" s="137"/>
      <c r="BKN172" s="137"/>
      <c r="BKO172" s="137"/>
      <c r="BKP172" s="137"/>
      <c r="BKQ172" s="137"/>
      <c r="BKR172" s="137"/>
      <c r="BKS172" s="137"/>
      <c r="BKT172" s="137"/>
      <c r="BKU172" s="137"/>
      <c r="BKV172" s="137"/>
      <c r="BKW172" s="137"/>
      <c r="BKX172" s="137"/>
      <c r="BKY172" s="137"/>
      <c r="BKZ172" s="137"/>
      <c r="BLA172" s="137"/>
      <c r="BLB172" s="137"/>
      <c r="BLC172" s="137"/>
      <c r="BLD172" s="137"/>
      <c r="BLE172" s="137"/>
      <c r="BLF172" s="137"/>
      <c r="BLG172" s="137"/>
      <c r="BLH172" s="137"/>
      <c r="BLI172" s="137"/>
      <c r="BLJ172" s="137"/>
      <c r="BLK172" s="137"/>
      <c r="BLL172" s="137"/>
      <c r="BLM172" s="137"/>
      <c r="BLN172" s="137"/>
      <c r="BLO172" s="137"/>
      <c r="BLP172" s="137"/>
      <c r="BLQ172" s="137"/>
      <c r="BLR172" s="137"/>
      <c r="BLS172" s="137"/>
      <c r="BLT172" s="137"/>
      <c r="BLU172" s="137"/>
      <c r="BLV172" s="137"/>
      <c r="BLW172" s="137"/>
      <c r="BLX172" s="137"/>
      <c r="BLY172" s="137"/>
      <c r="BLZ172" s="137"/>
      <c r="BMA172" s="137"/>
      <c r="BMB172" s="137"/>
      <c r="BMC172" s="137"/>
      <c r="BMD172" s="137"/>
      <c r="BME172" s="137"/>
      <c r="BMF172" s="137"/>
      <c r="BMG172" s="137"/>
      <c r="BMH172" s="137"/>
      <c r="BMI172" s="137"/>
      <c r="BMJ172" s="137"/>
      <c r="BMK172" s="137"/>
      <c r="BML172" s="137"/>
      <c r="BMM172" s="137"/>
      <c r="BMN172" s="137"/>
      <c r="BMO172" s="137"/>
      <c r="BMP172" s="137"/>
      <c r="BMQ172" s="137"/>
      <c r="BMR172" s="137"/>
      <c r="BMS172" s="137"/>
      <c r="BMT172" s="137"/>
      <c r="BMU172" s="137"/>
      <c r="BMV172" s="137"/>
      <c r="BMW172" s="137"/>
      <c r="BMX172" s="137"/>
      <c r="BMY172" s="137"/>
      <c r="BMZ172" s="137"/>
      <c r="BNA172" s="137"/>
      <c r="BNB172" s="137"/>
      <c r="BNC172" s="137"/>
      <c r="BND172" s="137"/>
      <c r="BNE172" s="137"/>
      <c r="BNF172" s="137"/>
      <c r="BNG172" s="137"/>
      <c r="BNH172" s="137"/>
      <c r="BNI172" s="137"/>
      <c r="BNJ172" s="137"/>
      <c r="BNK172" s="137"/>
      <c r="BNL172" s="137"/>
      <c r="BNM172" s="137"/>
      <c r="BNN172" s="137"/>
      <c r="BNO172" s="137"/>
      <c r="BNP172" s="137"/>
      <c r="BNQ172" s="137"/>
      <c r="BNR172" s="137"/>
      <c r="BNS172" s="137"/>
      <c r="BNT172" s="137"/>
      <c r="BNU172" s="137"/>
      <c r="BNV172" s="137"/>
      <c r="BNW172" s="137"/>
      <c r="BNX172" s="137"/>
      <c r="BNY172" s="137"/>
      <c r="BNZ172" s="137"/>
      <c r="BOA172" s="137"/>
      <c r="BOB172" s="137"/>
      <c r="BOC172" s="137"/>
      <c r="BOD172" s="137"/>
      <c r="BOE172" s="137"/>
      <c r="BOF172" s="137"/>
      <c r="BOG172" s="137"/>
      <c r="BOH172" s="137"/>
      <c r="BOI172" s="137"/>
      <c r="BOJ172" s="137"/>
      <c r="BOK172" s="137"/>
      <c r="BOL172" s="137"/>
      <c r="BOM172" s="137"/>
      <c r="BON172" s="137"/>
      <c r="BOO172" s="137"/>
      <c r="BOP172" s="137"/>
      <c r="BOQ172" s="137"/>
      <c r="BOR172" s="137"/>
      <c r="BOS172" s="137"/>
      <c r="BOT172" s="137"/>
      <c r="BOU172" s="137"/>
      <c r="BOV172" s="137"/>
      <c r="BOW172" s="137"/>
      <c r="BOX172" s="137"/>
      <c r="BOY172" s="137"/>
      <c r="BOZ172" s="137"/>
      <c r="BPA172" s="137"/>
      <c r="BPB172" s="137"/>
      <c r="BPC172" s="137"/>
      <c r="BPD172" s="137"/>
      <c r="BPE172" s="137"/>
      <c r="BPF172" s="137"/>
      <c r="BPG172" s="137"/>
      <c r="BPH172" s="137"/>
      <c r="BPI172" s="137"/>
      <c r="BPJ172" s="137"/>
      <c r="BPK172" s="137"/>
      <c r="BPL172" s="137"/>
      <c r="BPM172" s="137"/>
      <c r="BPN172" s="137"/>
      <c r="BPO172" s="137"/>
      <c r="BPP172" s="137"/>
      <c r="BPQ172" s="137"/>
      <c r="BPR172" s="137"/>
      <c r="BPS172" s="137"/>
      <c r="BPT172" s="137"/>
      <c r="BPU172" s="137"/>
      <c r="BPV172" s="137"/>
      <c r="BPW172" s="137"/>
      <c r="BPX172" s="137"/>
      <c r="BPY172" s="137"/>
      <c r="BPZ172" s="137"/>
      <c r="BQA172" s="137"/>
      <c r="BQB172" s="137"/>
      <c r="BQC172" s="137"/>
      <c r="BQD172" s="137"/>
      <c r="BQE172" s="137"/>
      <c r="BQF172" s="137"/>
      <c r="BQG172" s="137"/>
      <c r="BQH172" s="137"/>
      <c r="BQI172" s="137"/>
      <c r="BQJ172" s="137"/>
      <c r="BQK172" s="137"/>
      <c r="BQL172" s="137"/>
      <c r="BQM172" s="137"/>
      <c r="BQN172" s="137"/>
      <c r="BQO172" s="137"/>
      <c r="BQP172" s="137"/>
      <c r="BQQ172" s="137"/>
      <c r="BQR172" s="137"/>
      <c r="BQS172" s="137"/>
      <c r="BQT172" s="137"/>
      <c r="BQU172" s="137"/>
      <c r="BQV172" s="137"/>
      <c r="BQW172" s="137"/>
      <c r="BQX172" s="137"/>
      <c r="BQY172" s="137"/>
      <c r="BQZ172" s="137"/>
      <c r="BRA172" s="137"/>
      <c r="BRB172" s="137"/>
      <c r="BRC172" s="137"/>
      <c r="BRD172" s="137"/>
      <c r="BRE172" s="137"/>
      <c r="BRF172" s="137"/>
      <c r="BRG172" s="137"/>
      <c r="BRH172" s="137"/>
      <c r="BRI172" s="137"/>
      <c r="BRJ172" s="137"/>
      <c r="BRK172" s="137"/>
      <c r="BRL172" s="137"/>
      <c r="BRM172" s="137"/>
      <c r="BRN172" s="137"/>
      <c r="BRO172" s="137"/>
      <c r="BRP172" s="137"/>
      <c r="BRQ172" s="137"/>
      <c r="BRR172" s="137"/>
      <c r="BRS172" s="137"/>
      <c r="BRT172" s="137"/>
      <c r="BRU172" s="137"/>
      <c r="BRV172" s="137"/>
      <c r="BRW172" s="137"/>
      <c r="BRX172" s="137"/>
      <c r="BRY172" s="137"/>
      <c r="BRZ172" s="137"/>
      <c r="BSA172" s="137"/>
      <c r="BSB172" s="137"/>
      <c r="BSC172" s="137"/>
      <c r="BSD172" s="137"/>
      <c r="BSE172" s="137"/>
      <c r="BSF172" s="137"/>
      <c r="BSG172" s="137"/>
      <c r="BSH172" s="137"/>
      <c r="BSI172" s="137"/>
      <c r="BSJ172" s="137"/>
      <c r="BSK172" s="137"/>
      <c r="BSL172" s="137"/>
      <c r="BSM172" s="137"/>
      <c r="BSN172" s="137"/>
      <c r="BSO172" s="137"/>
      <c r="BSP172" s="137"/>
      <c r="BSQ172" s="137"/>
      <c r="BSR172" s="137"/>
      <c r="BSS172" s="137"/>
      <c r="BST172" s="137"/>
      <c r="BSU172" s="137"/>
      <c r="BSV172" s="137"/>
      <c r="BSW172" s="137"/>
      <c r="BSX172" s="137"/>
      <c r="BSY172" s="137"/>
      <c r="BSZ172" s="137"/>
      <c r="BTA172" s="137"/>
      <c r="BTB172" s="137"/>
      <c r="BTC172" s="137"/>
      <c r="BTD172" s="137"/>
      <c r="BTE172" s="137"/>
      <c r="BTF172" s="137"/>
      <c r="BTG172" s="137"/>
      <c r="BTH172" s="137"/>
      <c r="BTI172" s="137"/>
      <c r="BTJ172" s="137"/>
      <c r="BTK172" s="137"/>
      <c r="BTL172" s="137"/>
      <c r="BTM172" s="137"/>
      <c r="BTN172" s="137"/>
      <c r="BTO172" s="137"/>
      <c r="BTP172" s="137"/>
      <c r="BTQ172" s="137"/>
      <c r="BTR172" s="137"/>
      <c r="BTS172" s="137"/>
      <c r="BTT172" s="137"/>
      <c r="BTU172" s="137"/>
      <c r="BTV172" s="137"/>
      <c r="BTW172" s="137"/>
      <c r="BTX172" s="137"/>
      <c r="BTY172" s="137"/>
      <c r="BTZ172" s="137"/>
      <c r="BUA172" s="137"/>
      <c r="BUB172" s="137"/>
      <c r="BUC172" s="137"/>
      <c r="BUD172" s="137"/>
      <c r="BUE172" s="137"/>
      <c r="BUF172" s="137"/>
      <c r="BUG172" s="137"/>
      <c r="BUH172" s="137"/>
      <c r="BUI172" s="137"/>
      <c r="BUJ172" s="137"/>
      <c r="BUK172" s="137"/>
      <c r="BUL172" s="137"/>
      <c r="BUM172" s="137"/>
      <c r="BUN172" s="137"/>
      <c r="BUO172" s="137"/>
      <c r="BUP172" s="137"/>
      <c r="BUQ172" s="137"/>
      <c r="BUR172" s="137"/>
      <c r="BUS172" s="137"/>
      <c r="BUT172" s="137"/>
      <c r="BUU172" s="137"/>
      <c r="BUV172" s="137"/>
      <c r="BUW172" s="137"/>
      <c r="BUX172" s="137"/>
      <c r="BUY172" s="137"/>
      <c r="BUZ172" s="137"/>
      <c r="BVA172" s="137"/>
      <c r="BVB172" s="137"/>
      <c r="BVC172" s="137"/>
      <c r="BVD172" s="137"/>
      <c r="BVE172" s="137"/>
      <c r="BVF172" s="137"/>
      <c r="BVG172" s="137"/>
      <c r="BVH172" s="137"/>
      <c r="BVI172" s="137"/>
      <c r="BVJ172" s="137"/>
      <c r="BVK172" s="137"/>
      <c r="BVL172" s="137"/>
      <c r="BVM172" s="137"/>
      <c r="BVN172" s="137"/>
      <c r="BVO172" s="137"/>
      <c r="BVP172" s="137"/>
      <c r="BVQ172" s="137"/>
      <c r="BVR172" s="137"/>
      <c r="BVS172" s="137"/>
      <c r="BVT172" s="137"/>
      <c r="BVU172" s="137"/>
      <c r="BVV172" s="137"/>
      <c r="BVW172" s="137"/>
      <c r="BVX172" s="137"/>
      <c r="BVY172" s="137"/>
      <c r="BVZ172" s="137"/>
      <c r="BWA172" s="137"/>
      <c r="BWB172" s="137"/>
      <c r="BWC172" s="137"/>
      <c r="BWD172" s="137"/>
      <c r="BWE172" s="137"/>
      <c r="BWF172" s="137"/>
      <c r="BWG172" s="137"/>
      <c r="BWH172" s="137"/>
      <c r="BWI172" s="137"/>
      <c r="BWJ172" s="137"/>
      <c r="BWK172" s="137"/>
      <c r="BWL172" s="137"/>
      <c r="BWM172" s="137"/>
      <c r="BWN172" s="137"/>
      <c r="BWO172" s="137"/>
      <c r="BWP172" s="137"/>
      <c r="BWQ172" s="137"/>
      <c r="BWR172" s="137"/>
      <c r="BWS172" s="137"/>
      <c r="BWT172" s="137"/>
      <c r="BWU172" s="137"/>
      <c r="BWV172" s="137"/>
      <c r="BWW172" s="137"/>
      <c r="BWX172" s="137"/>
      <c r="BWY172" s="137"/>
      <c r="BWZ172" s="137"/>
      <c r="BXA172" s="137"/>
      <c r="BXB172" s="137"/>
      <c r="BXC172" s="137"/>
      <c r="BXD172" s="137"/>
      <c r="BXE172" s="137"/>
      <c r="BXF172" s="137"/>
      <c r="BXG172" s="137"/>
      <c r="BXH172" s="137"/>
      <c r="BXI172" s="137"/>
      <c r="BXJ172" s="137"/>
      <c r="BXK172" s="137"/>
      <c r="BXL172" s="137"/>
      <c r="BXM172" s="137"/>
      <c r="BXN172" s="137"/>
      <c r="BXO172" s="137"/>
      <c r="BXP172" s="137"/>
      <c r="BXQ172" s="137"/>
      <c r="BXR172" s="137"/>
      <c r="BXS172" s="137"/>
      <c r="BXT172" s="137"/>
      <c r="BXU172" s="137"/>
      <c r="BXV172" s="137"/>
      <c r="BXW172" s="137"/>
      <c r="BXX172" s="137"/>
      <c r="BXY172" s="137"/>
      <c r="BXZ172" s="137"/>
      <c r="BYA172" s="137"/>
      <c r="BYB172" s="137"/>
      <c r="BYC172" s="137"/>
      <c r="BYD172" s="137"/>
      <c r="BYE172" s="137"/>
      <c r="BYF172" s="137"/>
      <c r="BYG172" s="137"/>
      <c r="BYH172" s="137"/>
      <c r="BYI172" s="137"/>
      <c r="BYJ172" s="137"/>
      <c r="BYK172" s="137"/>
      <c r="BYL172" s="137"/>
      <c r="BYM172" s="137"/>
      <c r="BYN172" s="137"/>
      <c r="BYO172" s="137"/>
      <c r="BYP172" s="137"/>
      <c r="BYQ172" s="137"/>
      <c r="BYR172" s="137"/>
      <c r="BYS172" s="137"/>
      <c r="BYT172" s="137"/>
      <c r="BYU172" s="137"/>
      <c r="BYV172" s="137"/>
      <c r="BYW172" s="137"/>
      <c r="BYX172" s="137"/>
      <c r="BYY172" s="137"/>
      <c r="BYZ172" s="137"/>
      <c r="BZA172" s="137"/>
      <c r="BZB172" s="137"/>
      <c r="BZC172" s="137"/>
      <c r="BZD172" s="137"/>
      <c r="BZE172" s="137"/>
      <c r="BZF172" s="137"/>
      <c r="BZG172" s="137"/>
      <c r="BZH172" s="137"/>
      <c r="BZI172" s="137"/>
      <c r="BZJ172" s="137"/>
      <c r="BZK172" s="137"/>
      <c r="BZL172" s="137"/>
      <c r="BZM172" s="137"/>
      <c r="BZN172" s="137"/>
      <c r="BZO172" s="137"/>
      <c r="BZP172" s="137"/>
      <c r="BZQ172" s="137"/>
      <c r="BZR172" s="137"/>
      <c r="BZS172" s="137"/>
      <c r="BZT172" s="137"/>
      <c r="BZU172" s="137"/>
      <c r="BZV172" s="137"/>
      <c r="BZW172" s="137"/>
      <c r="BZX172" s="137"/>
      <c r="BZY172" s="137"/>
      <c r="BZZ172" s="137"/>
      <c r="CAA172" s="137"/>
      <c r="CAB172" s="137"/>
      <c r="CAC172" s="137"/>
      <c r="CAD172" s="137"/>
      <c r="CAE172" s="137"/>
      <c r="CAF172" s="137"/>
      <c r="CAG172" s="137"/>
      <c r="CAH172" s="137"/>
      <c r="CAI172" s="137"/>
      <c r="CAJ172" s="137"/>
      <c r="CAK172" s="137"/>
      <c r="CAL172" s="137"/>
      <c r="CAM172" s="137"/>
      <c r="CAN172" s="137"/>
      <c r="CAO172" s="137"/>
      <c r="CAP172" s="137"/>
      <c r="CAQ172" s="137"/>
      <c r="CAR172" s="137"/>
      <c r="CAS172" s="137"/>
      <c r="CAT172" s="137"/>
      <c r="CAU172" s="137"/>
      <c r="CAV172" s="137"/>
      <c r="CAW172" s="137"/>
      <c r="CAX172" s="137"/>
      <c r="CAY172" s="137"/>
      <c r="CAZ172" s="137"/>
      <c r="CBA172" s="137"/>
      <c r="CBB172" s="137"/>
      <c r="CBC172" s="137"/>
      <c r="CBD172" s="137"/>
      <c r="CBE172" s="137"/>
      <c r="CBF172" s="137"/>
      <c r="CBG172" s="137"/>
      <c r="CBH172" s="137"/>
      <c r="CBI172" s="137"/>
      <c r="CBJ172" s="137"/>
      <c r="CBK172" s="137"/>
      <c r="CBL172" s="137"/>
      <c r="CBM172" s="137"/>
      <c r="CBN172" s="137"/>
      <c r="CBO172" s="137"/>
      <c r="CBP172" s="137"/>
      <c r="CBQ172" s="137"/>
      <c r="CBR172" s="137"/>
      <c r="CBS172" s="137"/>
      <c r="CBT172" s="137"/>
      <c r="CBU172" s="137"/>
      <c r="CBV172" s="137"/>
      <c r="CBW172" s="137"/>
      <c r="CBX172" s="137"/>
      <c r="CBY172" s="137"/>
      <c r="CBZ172" s="137"/>
      <c r="CCA172" s="137"/>
      <c r="CCB172" s="137"/>
      <c r="CCC172" s="137"/>
      <c r="CCD172" s="137"/>
      <c r="CCE172" s="137"/>
      <c r="CCF172" s="137"/>
      <c r="CCG172" s="137"/>
      <c r="CCH172" s="137"/>
      <c r="CCI172" s="137"/>
      <c r="CCJ172" s="137"/>
      <c r="CCK172" s="137"/>
      <c r="CCL172" s="137"/>
      <c r="CCM172" s="137"/>
      <c r="CCN172" s="137"/>
      <c r="CCO172" s="137"/>
      <c r="CCP172" s="137"/>
      <c r="CCQ172" s="137"/>
      <c r="CCR172" s="137"/>
      <c r="CCS172" s="137"/>
      <c r="CCT172" s="137"/>
      <c r="CCU172" s="137"/>
      <c r="CCV172" s="137"/>
      <c r="CCW172" s="137"/>
      <c r="CCX172" s="137"/>
      <c r="CCY172" s="137"/>
      <c r="CCZ172" s="137"/>
      <c r="CDA172" s="137"/>
      <c r="CDB172" s="137"/>
      <c r="CDC172" s="137"/>
      <c r="CDD172" s="137"/>
      <c r="CDE172" s="137"/>
      <c r="CDF172" s="137"/>
      <c r="CDG172" s="137"/>
      <c r="CDH172" s="137"/>
      <c r="CDI172" s="137"/>
      <c r="CDJ172" s="137"/>
      <c r="CDK172" s="137"/>
      <c r="CDL172" s="137"/>
      <c r="CDM172" s="137"/>
      <c r="CDN172" s="137"/>
      <c r="CDO172" s="137"/>
      <c r="CDP172" s="137"/>
      <c r="CDQ172" s="137"/>
      <c r="CDR172" s="137"/>
      <c r="CDS172" s="137"/>
      <c r="CDT172" s="137"/>
      <c r="CDU172" s="137"/>
      <c r="CDV172" s="137"/>
      <c r="CDW172" s="137"/>
      <c r="CDX172" s="137"/>
      <c r="CDY172" s="137"/>
      <c r="CDZ172" s="137"/>
      <c r="CEA172" s="137"/>
      <c r="CEB172" s="137"/>
      <c r="CEC172" s="137"/>
      <c r="CED172" s="137"/>
      <c r="CEE172" s="137"/>
      <c r="CEF172" s="137"/>
      <c r="CEG172" s="137"/>
      <c r="CEH172" s="137"/>
      <c r="CEI172" s="137"/>
      <c r="CEJ172" s="137"/>
      <c r="CEK172" s="137"/>
      <c r="CEL172" s="137"/>
      <c r="CEM172" s="137"/>
      <c r="CEN172" s="137"/>
      <c r="CEO172" s="137"/>
      <c r="CEP172" s="137"/>
      <c r="CEQ172" s="137"/>
      <c r="CER172" s="137"/>
      <c r="CES172" s="137"/>
      <c r="CET172" s="137"/>
      <c r="CEU172" s="137"/>
      <c r="CEV172" s="137"/>
      <c r="CEW172" s="137"/>
      <c r="CEX172" s="137"/>
      <c r="CEY172" s="137"/>
      <c r="CEZ172" s="137"/>
      <c r="CFA172" s="137"/>
      <c r="CFB172" s="137"/>
      <c r="CFC172" s="137"/>
      <c r="CFD172" s="137"/>
      <c r="CFE172" s="137"/>
      <c r="CFF172" s="137"/>
      <c r="CFG172" s="137"/>
      <c r="CFH172" s="137"/>
      <c r="CFI172" s="137"/>
      <c r="CFJ172" s="137"/>
      <c r="CFK172" s="137"/>
      <c r="CFL172" s="137"/>
      <c r="CFM172" s="137"/>
      <c r="CFN172" s="137"/>
      <c r="CFO172" s="137"/>
      <c r="CFP172" s="137"/>
      <c r="CFQ172" s="137"/>
      <c r="CFR172" s="137"/>
      <c r="CFS172" s="137"/>
      <c r="CFT172" s="137"/>
      <c r="CFU172" s="137"/>
      <c r="CFV172" s="137"/>
      <c r="CFW172" s="137"/>
      <c r="CFX172" s="137"/>
      <c r="CFY172" s="137"/>
      <c r="CFZ172" s="137"/>
      <c r="CGA172" s="137"/>
      <c r="CGB172" s="137"/>
      <c r="CGC172" s="137"/>
      <c r="CGD172" s="137"/>
      <c r="CGE172" s="137"/>
      <c r="CGF172" s="137"/>
      <c r="CGG172" s="137"/>
      <c r="CGH172" s="137"/>
      <c r="CGI172" s="137"/>
      <c r="CGJ172" s="137"/>
      <c r="CGK172" s="137"/>
      <c r="CGL172" s="137"/>
      <c r="CGM172" s="137"/>
      <c r="CGN172" s="137"/>
      <c r="CGO172" s="137"/>
      <c r="CGP172" s="137"/>
      <c r="CGQ172" s="137"/>
      <c r="CGR172" s="137"/>
      <c r="CGS172" s="137"/>
      <c r="CGT172" s="137"/>
      <c r="CGU172" s="137"/>
      <c r="CGV172" s="137"/>
      <c r="CGW172" s="137"/>
      <c r="CGX172" s="137"/>
      <c r="CGY172" s="137"/>
      <c r="CGZ172" s="137"/>
      <c r="CHA172" s="137"/>
      <c r="CHB172" s="137"/>
      <c r="CHC172" s="137"/>
      <c r="CHD172" s="137"/>
      <c r="CHE172" s="137"/>
      <c r="CHF172" s="137"/>
      <c r="CHG172" s="137"/>
      <c r="CHH172" s="137"/>
      <c r="CHI172" s="137"/>
      <c r="CHJ172" s="137"/>
      <c r="CHK172" s="137"/>
      <c r="CHL172" s="137"/>
      <c r="CHM172" s="137"/>
      <c r="CHN172" s="137"/>
      <c r="CHO172" s="137"/>
      <c r="CHP172" s="137"/>
      <c r="CHQ172" s="137"/>
      <c r="CHR172" s="137"/>
      <c r="CHS172" s="137"/>
      <c r="CHT172" s="137"/>
      <c r="CHU172" s="137"/>
      <c r="CHV172" s="137"/>
      <c r="CHW172" s="137"/>
      <c r="CHX172" s="137"/>
      <c r="CHY172" s="137"/>
      <c r="CHZ172" s="137"/>
      <c r="CIA172" s="137"/>
      <c r="CIB172" s="137"/>
      <c r="CIC172" s="137"/>
      <c r="CID172" s="137"/>
      <c r="CIE172" s="137"/>
      <c r="CIF172" s="137"/>
      <c r="CIG172" s="137"/>
      <c r="CIH172" s="137"/>
      <c r="CII172" s="137"/>
      <c r="CIJ172" s="137"/>
      <c r="CIK172" s="137"/>
      <c r="CIL172" s="137"/>
      <c r="CIM172" s="137"/>
      <c r="CIN172" s="137"/>
      <c r="CIO172" s="137"/>
      <c r="CIP172" s="137"/>
      <c r="CIQ172" s="137"/>
      <c r="CIR172" s="137"/>
      <c r="CIS172" s="137"/>
      <c r="CIT172" s="137"/>
      <c r="CIU172" s="137"/>
      <c r="CIV172" s="137"/>
      <c r="CIW172" s="137"/>
      <c r="CIX172" s="137"/>
      <c r="CIY172" s="137"/>
      <c r="CIZ172" s="137"/>
      <c r="CJA172" s="137"/>
      <c r="CJB172" s="137"/>
      <c r="CJC172" s="137"/>
      <c r="CJD172" s="137"/>
      <c r="CJE172" s="137"/>
      <c r="CJF172" s="137"/>
      <c r="CJG172" s="137"/>
      <c r="CJH172" s="137"/>
      <c r="CJI172" s="137"/>
      <c r="CJJ172" s="137"/>
      <c r="CJK172" s="137"/>
      <c r="CJL172" s="137"/>
      <c r="CJM172" s="137"/>
      <c r="CJN172" s="137"/>
      <c r="CJO172" s="137"/>
      <c r="CJP172" s="137"/>
      <c r="CJQ172" s="137"/>
      <c r="CJR172" s="137"/>
      <c r="CJS172" s="137"/>
      <c r="CJT172" s="137"/>
      <c r="CJU172" s="137"/>
      <c r="CJV172" s="137"/>
      <c r="CJW172" s="137"/>
      <c r="CJX172" s="137"/>
      <c r="CJY172" s="137"/>
      <c r="CJZ172" s="137"/>
      <c r="CKA172" s="137"/>
      <c r="CKB172" s="137"/>
      <c r="CKC172" s="137"/>
      <c r="CKD172" s="137"/>
      <c r="CKE172" s="137"/>
      <c r="CKF172" s="137"/>
      <c r="CKG172" s="137"/>
      <c r="CKH172" s="137"/>
      <c r="CKI172" s="137"/>
      <c r="CKJ172" s="137"/>
      <c r="CKK172" s="137"/>
      <c r="CKL172" s="137"/>
      <c r="CKM172" s="137"/>
      <c r="CKN172" s="137"/>
      <c r="CKO172" s="137"/>
      <c r="CKP172" s="137"/>
      <c r="CKQ172" s="137"/>
      <c r="CKR172" s="137"/>
      <c r="CKS172" s="137"/>
      <c r="CKT172" s="137"/>
      <c r="CKU172" s="137"/>
      <c r="CKV172" s="137"/>
      <c r="CKW172" s="137"/>
      <c r="CKX172" s="137"/>
      <c r="CKY172" s="137"/>
      <c r="CKZ172" s="137"/>
      <c r="CLA172" s="137"/>
      <c r="CLB172" s="137"/>
      <c r="CLC172" s="137"/>
      <c r="CLD172" s="137"/>
      <c r="CLE172" s="137"/>
      <c r="CLF172" s="137"/>
      <c r="CLG172" s="137"/>
      <c r="CLH172" s="137"/>
      <c r="CLI172" s="137"/>
      <c r="CLJ172" s="137"/>
      <c r="CLK172" s="137"/>
      <c r="CLL172" s="137"/>
      <c r="CLM172" s="137"/>
      <c r="CLN172" s="137"/>
      <c r="CLO172" s="137"/>
      <c r="CLP172" s="137"/>
      <c r="CLQ172" s="137"/>
      <c r="CLR172" s="137"/>
      <c r="CLS172" s="137"/>
      <c r="CLT172" s="137"/>
      <c r="CLU172" s="137"/>
      <c r="CLV172" s="137"/>
      <c r="CLW172" s="137"/>
      <c r="CLX172" s="137"/>
      <c r="CLY172" s="137"/>
      <c r="CLZ172" s="137"/>
      <c r="CMA172" s="137"/>
      <c r="CMB172" s="137"/>
      <c r="CMC172" s="137"/>
      <c r="CMD172" s="137"/>
      <c r="CME172" s="137"/>
      <c r="CMF172" s="137"/>
      <c r="CMG172" s="137"/>
      <c r="CMH172" s="137"/>
      <c r="CMI172" s="137"/>
      <c r="CMJ172" s="137"/>
      <c r="CMK172" s="137"/>
      <c r="CML172" s="137"/>
      <c r="CMM172" s="137"/>
      <c r="CMN172" s="137"/>
      <c r="CMO172" s="137"/>
      <c r="CMP172" s="137"/>
      <c r="CMQ172" s="137"/>
      <c r="CMR172" s="137"/>
      <c r="CMS172" s="137"/>
      <c r="CMT172" s="137"/>
      <c r="CMU172" s="137"/>
      <c r="CMV172" s="137"/>
      <c r="CMW172" s="137"/>
      <c r="CMX172" s="137"/>
      <c r="CMY172" s="137"/>
      <c r="CMZ172" s="137"/>
      <c r="CNA172" s="137"/>
      <c r="CNB172" s="137"/>
      <c r="CNC172" s="137"/>
      <c r="CND172" s="137"/>
      <c r="CNE172" s="137"/>
      <c r="CNF172" s="137"/>
      <c r="CNG172" s="137"/>
      <c r="CNH172" s="137"/>
      <c r="CNI172" s="137"/>
      <c r="CNJ172" s="137"/>
      <c r="CNK172" s="137"/>
      <c r="CNL172" s="137"/>
      <c r="CNM172" s="137"/>
      <c r="CNN172" s="137"/>
      <c r="CNO172" s="137"/>
      <c r="CNP172" s="137"/>
      <c r="CNQ172" s="137"/>
      <c r="CNR172" s="137"/>
      <c r="CNS172" s="137"/>
      <c r="CNT172" s="137"/>
      <c r="CNU172" s="137"/>
      <c r="CNV172" s="137"/>
      <c r="CNW172" s="137"/>
      <c r="CNX172" s="137"/>
      <c r="CNY172" s="137"/>
      <c r="CNZ172" s="137"/>
      <c r="COA172" s="137"/>
      <c r="COB172" s="137"/>
      <c r="COC172" s="137"/>
      <c r="COD172" s="137"/>
      <c r="COE172" s="137"/>
      <c r="COF172" s="137"/>
      <c r="COG172" s="137"/>
      <c r="COH172" s="137"/>
      <c r="COI172" s="137"/>
      <c r="COJ172" s="137"/>
      <c r="COK172" s="137"/>
      <c r="COL172" s="137"/>
      <c r="COM172" s="137"/>
      <c r="CON172" s="137"/>
      <c r="COO172" s="137"/>
      <c r="COP172" s="137"/>
      <c r="COQ172" s="137"/>
      <c r="COR172" s="137"/>
      <c r="COS172" s="137"/>
      <c r="COT172" s="137"/>
      <c r="COU172" s="137"/>
      <c r="COV172" s="137"/>
      <c r="COW172" s="137"/>
      <c r="COX172" s="137"/>
      <c r="COY172" s="137"/>
      <c r="COZ172" s="137"/>
      <c r="CPA172" s="137"/>
      <c r="CPB172" s="137"/>
      <c r="CPC172" s="137"/>
      <c r="CPD172" s="137"/>
      <c r="CPE172" s="137"/>
      <c r="CPF172" s="137"/>
      <c r="CPG172" s="137"/>
      <c r="CPH172" s="137"/>
      <c r="CPI172" s="137"/>
      <c r="CPJ172" s="137"/>
      <c r="CPK172" s="137"/>
      <c r="CPL172" s="137"/>
      <c r="CPM172" s="137"/>
      <c r="CPN172" s="137"/>
      <c r="CPO172" s="137"/>
      <c r="CPP172" s="137"/>
      <c r="CPQ172" s="137"/>
      <c r="CPR172" s="137"/>
      <c r="CPS172" s="137"/>
      <c r="CPT172" s="137"/>
      <c r="CPU172" s="137"/>
      <c r="CPV172" s="137"/>
      <c r="CPW172" s="137"/>
      <c r="CPX172" s="137"/>
      <c r="CPY172" s="137"/>
      <c r="CPZ172" s="137"/>
      <c r="CQA172" s="137"/>
      <c r="CQB172" s="137"/>
      <c r="CQC172" s="137"/>
      <c r="CQD172" s="137"/>
      <c r="CQE172" s="137"/>
      <c r="CQF172" s="137"/>
      <c r="CQG172" s="137"/>
      <c r="CQH172" s="137"/>
      <c r="CQI172" s="137"/>
      <c r="CQJ172" s="137"/>
      <c r="CQK172" s="137"/>
      <c r="CQL172" s="137"/>
      <c r="CQM172" s="137"/>
      <c r="CQN172" s="137"/>
      <c r="CQO172" s="137"/>
      <c r="CQP172" s="137"/>
      <c r="CQQ172" s="137"/>
      <c r="CQR172" s="137"/>
      <c r="CQS172" s="137"/>
      <c r="CQT172" s="137"/>
      <c r="CQU172" s="137"/>
      <c r="CQV172" s="137"/>
      <c r="CQW172" s="137"/>
      <c r="CQX172" s="137"/>
      <c r="CQY172" s="137"/>
      <c r="CQZ172" s="137"/>
      <c r="CRA172" s="137"/>
      <c r="CRB172" s="137"/>
      <c r="CRC172" s="137"/>
      <c r="CRD172" s="137"/>
      <c r="CRE172" s="137"/>
      <c r="CRF172" s="137"/>
      <c r="CRG172" s="137"/>
      <c r="CRH172" s="137"/>
      <c r="CRI172" s="137"/>
      <c r="CRJ172" s="137"/>
      <c r="CRK172" s="137"/>
      <c r="CRL172" s="137"/>
      <c r="CRM172" s="137"/>
      <c r="CRN172" s="137"/>
      <c r="CRO172" s="137"/>
      <c r="CRP172" s="137"/>
      <c r="CRQ172" s="137"/>
      <c r="CRR172" s="137"/>
      <c r="CRS172" s="137"/>
      <c r="CRT172" s="137"/>
      <c r="CRU172" s="137"/>
      <c r="CRV172" s="137"/>
      <c r="CRW172" s="137"/>
      <c r="CRX172" s="137"/>
      <c r="CRY172" s="137"/>
      <c r="CRZ172" s="137"/>
      <c r="CSA172" s="137"/>
      <c r="CSB172" s="137"/>
      <c r="CSC172" s="137"/>
      <c r="CSD172" s="137"/>
      <c r="CSE172" s="137"/>
      <c r="CSF172" s="137"/>
      <c r="CSG172" s="137"/>
      <c r="CSH172" s="137"/>
      <c r="CSI172" s="137"/>
      <c r="CSJ172" s="137"/>
      <c r="CSK172" s="137"/>
      <c r="CSL172" s="137"/>
      <c r="CSM172" s="137"/>
      <c r="CSN172" s="137"/>
      <c r="CSO172" s="137"/>
      <c r="CSP172" s="137"/>
      <c r="CSQ172" s="137"/>
      <c r="CSR172" s="137"/>
      <c r="CSS172" s="137"/>
      <c r="CST172" s="137"/>
      <c r="CSU172" s="137"/>
      <c r="CSV172" s="137"/>
      <c r="CSW172" s="137"/>
      <c r="CSX172" s="137"/>
      <c r="CSY172" s="137"/>
      <c r="CSZ172" s="137"/>
      <c r="CTA172" s="137"/>
      <c r="CTB172" s="137"/>
      <c r="CTC172" s="137"/>
      <c r="CTD172" s="137"/>
      <c r="CTE172" s="137"/>
      <c r="CTF172" s="137"/>
      <c r="CTG172" s="137"/>
      <c r="CTH172" s="137"/>
      <c r="CTI172" s="137"/>
      <c r="CTJ172" s="137"/>
      <c r="CTK172" s="137"/>
      <c r="CTL172" s="137"/>
      <c r="CTM172" s="137"/>
      <c r="CTN172" s="137"/>
      <c r="CTO172" s="137"/>
      <c r="CTP172" s="137"/>
      <c r="CTQ172" s="137"/>
      <c r="CTR172" s="137"/>
      <c r="CTS172" s="137"/>
      <c r="CTT172" s="137"/>
      <c r="CTU172" s="137"/>
      <c r="CTV172" s="137"/>
      <c r="CTW172" s="137"/>
      <c r="CTX172" s="137"/>
      <c r="CTY172" s="137"/>
      <c r="CTZ172" s="137"/>
      <c r="CUA172" s="137"/>
      <c r="CUB172" s="137"/>
      <c r="CUC172" s="137"/>
      <c r="CUD172" s="137"/>
      <c r="CUE172" s="137"/>
      <c r="CUF172" s="137"/>
      <c r="CUG172" s="137"/>
      <c r="CUH172" s="137"/>
      <c r="CUI172" s="137"/>
      <c r="CUJ172" s="137"/>
      <c r="CUK172" s="137"/>
      <c r="CUL172" s="137"/>
      <c r="CUM172" s="137"/>
      <c r="CUN172" s="137"/>
      <c r="CUO172" s="137"/>
      <c r="CUP172" s="137"/>
      <c r="CUQ172" s="137"/>
      <c r="CUR172" s="137"/>
      <c r="CUS172" s="137"/>
      <c r="CUT172" s="137"/>
      <c r="CUU172" s="137"/>
      <c r="CUV172" s="137"/>
      <c r="CUW172" s="137"/>
      <c r="CUX172" s="137"/>
      <c r="CUY172" s="137"/>
      <c r="CUZ172" s="137"/>
      <c r="CVA172" s="137"/>
      <c r="CVB172" s="137"/>
      <c r="CVC172" s="137"/>
      <c r="CVD172" s="137"/>
      <c r="CVE172" s="137"/>
      <c r="CVF172" s="137"/>
      <c r="CVG172" s="137"/>
      <c r="CVH172" s="137"/>
      <c r="CVI172" s="137"/>
      <c r="CVJ172" s="137"/>
      <c r="CVK172" s="137"/>
      <c r="CVL172" s="137"/>
      <c r="CVM172" s="137"/>
      <c r="CVN172" s="137"/>
      <c r="CVO172" s="137"/>
      <c r="CVP172" s="137"/>
      <c r="CVQ172" s="137"/>
      <c r="CVR172" s="137"/>
      <c r="CVS172" s="137"/>
      <c r="CVT172" s="137"/>
      <c r="CVU172" s="137"/>
      <c r="CVV172" s="137"/>
      <c r="CVW172" s="137"/>
      <c r="CVX172" s="137"/>
      <c r="CVY172" s="137"/>
      <c r="CVZ172" s="137"/>
      <c r="CWA172" s="137"/>
      <c r="CWB172" s="137"/>
      <c r="CWC172" s="137"/>
      <c r="CWD172" s="137"/>
      <c r="CWE172" s="137"/>
      <c r="CWF172" s="137"/>
      <c r="CWG172" s="137"/>
      <c r="CWH172" s="137"/>
      <c r="CWI172" s="137"/>
      <c r="CWJ172" s="137"/>
      <c r="CWK172" s="137"/>
      <c r="CWL172" s="137"/>
      <c r="CWM172" s="137"/>
      <c r="CWN172" s="137"/>
      <c r="CWO172" s="137"/>
      <c r="CWP172" s="137"/>
      <c r="CWQ172" s="137"/>
      <c r="CWR172" s="137"/>
      <c r="CWS172" s="137"/>
      <c r="CWT172" s="137"/>
      <c r="CWU172" s="137"/>
      <c r="CWV172" s="137"/>
      <c r="CWW172" s="137"/>
      <c r="CWX172" s="137"/>
      <c r="CWY172" s="137"/>
      <c r="CWZ172" s="137"/>
      <c r="CXA172" s="137"/>
      <c r="CXB172" s="137"/>
      <c r="CXC172" s="137"/>
      <c r="CXD172" s="137"/>
      <c r="CXE172" s="137"/>
      <c r="CXF172" s="137"/>
      <c r="CXG172" s="137"/>
      <c r="CXH172" s="137"/>
      <c r="CXI172" s="137"/>
      <c r="CXJ172" s="137"/>
      <c r="CXK172" s="137"/>
      <c r="CXL172" s="137"/>
      <c r="CXM172" s="137"/>
      <c r="CXN172" s="137"/>
      <c r="CXO172" s="137"/>
      <c r="CXP172" s="137"/>
      <c r="CXQ172" s="137"/>
      <c r="CXR172" s="137"/>
      <c r="CXS172" s="137"/>
      <c r="CXT172" s="137"/>
      <c r="CXU172" s="137"/>
      <c r="CXV172" s="137"/>
      <c r="CXW172" s="137"/>
      <c r="CXX172" s="137"/>
      <c r="CXY172" s="137"/>
      <c r="CXZ172" s="137"/>
      <c r="CYA172" s="137"/>
      <c r="CYB172" s="137"/>
      <c r="CYC172" s="137"/>
      <c r="CYD172" s="137"/>
      <c r="CYE172" s="137"/>
      <c r="CYF172" s="137"/>
      <c r="CYG172" s="137"/>
      <c r="CYH172" s="137"/>
      <c r="CYI172" s="137"/>
      <c r="CYJ172" s="137"/>
      <c r="CYK172" s="137"/>
      <c r="CYL172" s="137"/>
      <c r="CYM172" s="137"/>
      <c r="CYN172" s="137"/>
      <c r="CYO172" s="137"/>
      <c r="CYP172" s="137"/>
      <c r="CYQ172" s="137"/>
      <c r="CYR172" s="137"/>
      <c r="CYS172" s="137"/>
      <c r="CYT172" s="137"/>
      <c r="CYU172" s="137"/>
      <c r="CYV172" s="137"/>
      <c r="CYW172" s="137"/>
      <c r="CYX172" s="137"/>
      <c r="CYY172" s="137"/>
      <c r="CYZ172" s="137"/>
      <c r="CZA172" s="137"/>
      <c r="CZB172" s="137"/>
      <c r="CZC172" s="137"/>
      <c r="CZD172" s="137"/>
      <c r="CZE172" s="137"/>
      <c r="CZF172" s="137"/>
      <c r="CZG172" s="137"/>
      <c r="CZH172" s="137"/>
      <c r="CZI172" s="137"/>
      <c r="CZJ172" s="137"/>
      <c r="CZK172" s="137"/>
      <c r="CZL172" s="137"/>
      <c r="CZM172" s="137"/>
      <c r="CZN172" s="137"/>
      <c r="CZO172" s="137"/>
      <c r="CZP172" s="137"/>
      <c r="CZQ172" s="137"/>
      <c r="CZR172" s="137"/>
      <c r="CZS172" s="137"/>
      <c r="CZT172" s="137"/>
      <c r="CZU172" s="137"/>
      <c r="CZV172" s="137"/>
      <c r="CZW172" s="137"/>
      <c r="CZX172" s="137"/>
      <c r="CZY172" s="137"/>
      <c r="CZZ172" s="137"/>
      <c r="DAA172" s="137"/>
      <c r="DAB172" s="137"/>
      <c r="DAC172" s="137"/>
      <c r="DAD172" s="137"/>
      <c r="DAE172" s="137"/>
      <c r="DAF172" s="137"/>
      <c r="DAG172" s="137"/>
      <c r="DAH172" s="137"/>
      <c r="DAI172" s="137"/>
      <c r="DAJ172" s="137"/>
      <c r="DAK172" s="137"/>
      <c r="DAL172" s="137"/>
      <c r="DAM172" s="137"/>
      <c r="DAN172" s="137"/>
      <c r="DAO172" s="137"/>
      <c r="DAP172" s="137"/>
      <c r="DAQ172" s="137"/>
      <c r="DAR172" s="137"/>
      <c r="DAS172" s="137"/>
      <c r="DAT172" s="137"/>
      <c r="DAU172" s="137"/>
      <c r="DAV172" s="137"/>
      <c r="DAW172" s="137"/>
      <c r="DAX172" s="137"/>
      <c r="DAY172" s="137"/>
      <c r="DAZ172" s="137"/>
      <c r="DBA172" s="137"/>
      <c r="DBB172" s="137"/>
      <c r="DBC172" s="137"/>
      <c r="DBD172" s="137"/>
      <c r="DBE172" s="137"/>
      <c r="DBF172" s="137"/>
      <c r="DBG172" s="137"/>
      <c r="DBH172" s="137"/>
      <c r="DBI172" s="137"/>
      <c r="DBJ172" s="137"/>
      <c r="DBK172" s="137"/>
      <c r="DBL172" s="137"/>
      <c r="DBM172" s="137"/>
      <c r="DBN172" s="137"/>
      <c r="DBO172" s="137"/>
      <c r="DBP172" s="137"/>
      <c r="DBQ172" s="137"/>
      <c r="DBR172" s="137"/>
      <c r="DBS172" s="137"/>
      <c r="DBT172" s="137"/>
      <c r="DBU172" s="137"/>
      <c r="DBV172" s="137"/>
      <c r="DBW172" s="137"/>
      <c r="DBX172" s="137"/>
      <c r="DBY172" s="137"/>
      <c r="DBZ172" s="137"/>
      <c r="DCA172" s="137"/>
      <c r="DCB172" s="137"/>
      <c r="DCC172" s="137"/>
      <c r="DCD172" s="137"/>
      <c r="DCE172" s="137"/>
      <c r="DCF172" s="137"/>
      <c r="DCG172" s="137"/>
      <c r="DCH172" s="137"/>
      <c r="DCI172" s="137"/>
      <c r="DCJ172" s="137"/>
      <c r="DCK172" s="137"/>
      <c r="DCL172" s="137"/>
      <c r="DCM172" s="137"/>
      <c r="DCN172" s="137"/>
      <c r="DCO172" s="137"/>
      <c r="DCP172" s="137"/>
      <c r="DCQ172" s="137"/>
      <c r="DCR172" s="137"/>
      <c r="DCS172" s="137"/>
      <c r="DCT172" s="137"/>
      <c r="DCU172" s="137"/>
      <c r="DCV172" s="137"/>
      <c r="DCW172" s="137"/>
      <c r="DCX172" s="137"/>
      <c r="DCY172" s="137"/>
      <c r="DCZ172" s="137"/>
      <c r="DDA172" s="137"/>
      <c r="DDB172" s="137"/>
      <c r="DDC172" s="137"/>
      <c r="DDD172" s="137"/>
      <c r="DDE172" s="137"/>
      <c r="DDF172" s="137"/>
      <c r="DDG172" s="137"/>
      <c r="DDH172" s="137"/>
      <c r="DDI172" s="137"/>
      <c r="DDJ172" s="137"/>
      <c r="DDK172" s="137"/>
      <c r="DDL172" s="137"/>
      <c r="DDM172" s="137"/>
      <c r="DDN172" s="137"/>
      <c r="DDO172" s="137"/>
      <c r="DDP172" s="137"/>
      <c r="DDQ172" s="137"/>
      <c r="DDR172" s="137"/>
      <c r="DDS172" s="137"/>
      <c r="DDT172" s="137"/>
      <c r="DDU172" s="137"/>
      <c r="DDV172" s="137"/>
      <c r="DDW172" s="137"/>
      <c r="DDX172" s="137"/>
      <c r="DDY172" s="137"/>
      <c r="DDZ172" s="137"/>
      <c r="DEA172" s="137"/>
      <c r="DEB172" s="137"/>
      <c r="DEC172" s="137"/>
      <c r="DED172" s="137"/>
      <c r="DEE172" s="137"/>
      <c r="DEF172" s="137"/>
      <c r="DEG172" s="137"/>
      <c r="DEH172" s="137"/>
      <c r="DEI172" s="137"/>
      <c r="DEJ172" s="137"/>
      <c r="DEK172" s="137"/>
      <c r="DEL172" s="137"/>
      <c r="DEM172" s="137"/>
      <c r="DEN172" s="137"/>
      <c r="DEO172" s="137"/>
      <c r="DEP172" s="137"/>
      <c r="DEQ172" s="137"/>
      <c r="DER172" s="137"/>
      <c r="DES172" s="137"/>
      <c r="DET172" s="137"/>
      <c r="DEU172" s="137"/>
      <c r="DEV172" s="137"/>
      <c r="DEW172" s="137"/>
      <c r="DEX172" s="137"/>
      <c r="DEY172" s="137"/>
      <c r="DEZ172" s="137"/>
      <c r="DFA172" s="137"/>
      <c r="DFB172" s="137"/>
      <c r="DFC172" s="137"/>
      <c r="DFD172" s="137"/>
      <c r="DFE172" s="137"/>
      <c r="DFF172" s="137"/>
      <c r="DFG172" s="137"/>
      <c r="DFH172" s="137"/>
      <c r="DFI172" s="137"/>
      <c r="DFJ172" s="137"/>
      <c r="DFK172" s="137"/>
      <c r="DFL172" s="137"/>
      <c r="DFM172" s="137"/>
      <c r="DFN172" s="137"/>
      <c r="DFO172" s="137"/>
      <c r="DFP172" s="137"/>
      <c r="DFQ172" s="137"/>
      <c r="DFR172" s="137"/>
      <c r="DFS172" s="137"/>
      <c r="DFT172" s="137"/>
      <c r="DFU172" s="137"/>
      <c r="DFV172" s="137"/>
      <c r="DFW172" s="137"/>
      <c r="DFX172" s="137"/>
      <c r="DFY172" s="137"/>
      <c r="DFZ172" s="137"/>
      <c r="DGA172" s="137"/>
      <c r="DGB172" s="137"/>
      <c r="DGC172" s="137"/>
      <c r="DGD172" s="137"/>
      <c r="DGE172" s="137"/>
      <c r="DGF172" s="137"/>
      <c r="DGG172" s="137"/>
      <c r="DGH172" s="137"/>
      <c r="DGI172" s="137"/>
      <c r="DGJ172" s="137"/>
      <c r="DGK172" s="137"/>
      <c r="DGL172" s="137"/>
      <c r="DGM172" s="137"/>
      <c r="DGN172" s="137"/>
      <c r="DGO172" s="137"/>
      <c r="DGP172" s="137"/>
      <c r="DGQ172" s="137"/>
      <c r="DGR172" s="137"/>
      <c r="DGS172" s="137"/>
      <c r="DGT172" s="137"/>
      <c r="DGU172" s="137"/>
      <c r="DGV172" s="137"/>
      <c r="DGW172" s="137"/>
      <c r="DGX172" s="137"/>
      <c r="DGY172" s="137"/>
      <c r="DGZ172" s="137"/>
      <c r="DHA172" s="137"/>
      <c r="DHB172" s="137"/>
      <c r="DHC172" s="137"/>
      <c r="DHD172" s="137"/>
      <c r="DHE172" s="137"/>
      <c r="DHF172" s="137"/>
      <c r="DHG172" s="137"/>
      <c r="DHH172" s="137"/>
      <c r="DHI172" s="137"/>
      <c r="DHJ172" s="137"/>
      <c r="DHK172" s="137"/>
      <c r="DHL172" s="137"/>
      <c r="DHM172" s="137"/>
      <c r="DHN172" s="137"/>
      <c r="DHO172" s="137"/>
      <c r="DHP172" s="137"/>
      <c r="DHQ172" s="137"/>
      <c r="DHR172" s="137"/>
      <c r="DHS172" s="137"/>
      <c r="DHT172" s="137"/>
      <c r="DHU172" s="137"/>
      <c r="DHV172" s="137"/>
      <c r="DHW172" s="137"/>
      <c r="DHX172" s="137"/>
      <c r="DHY172" s="137"/>
      <c r="DHZ172" s="137"/>
      <c r="DIA172" s="137"/>
      <c r="DIB172" s="137"/>
      <c r="DIC172" s="137"/>
      <c r="DID172" s="137"/>
      <c r="DIE172" s="137"/>
      <c r="DIF172" s="137"/>
      <c r="DIG172" s="137"/>
      <c r="DIH172" s="137"/>
      <c r="DII172" s="137"/>
      <c r="DIJ172" s="137"/>
      <c r="DIK172" s="137"/>
      <c r="DIL172" s="137"/>
      <c r="DIM172" s="137"/>
      <c r="DIN172" s="137"/>
      <c r="DIO172" s="137"/>
      <c r="DIP172" s="137"/>
      <c r="DIQ172" s="137"/>
      <c r="DIR172" s="137"/>
      <c r="DIS172" s="137"/>
      <c r="DIT172" s="137"/>
      <c r="DIU172" s="137"/>
      <c r="DIV172" s="137"/>
      <c r="DIW172" s="137"/>
      <c r="DIX172" s="137"/>
      <c r="DIY172" s="137"/>
      <c r="DIZ172" s="137"/>
      <c r="DJA172" s="137"/>
      <c r="DJB172" s="137"/>
      <c r="DJC172" s="137"/>
      <c r="DJD172" s="137"/>
      <c r="DJE172" s="137"/>
      <c r="DJF172" s="137"/>
      <c r="DJG172" s="137"/>
      <c r="DJH172" s="137"/>
      <c r="DJI172" s="137"/>
      <c r="DJJ172" s="137"/>
      <c r="DJK172" s="137"/>
      <c r="DJL172" s="137"/>
      <c r="DJM172" s="137"/>
      <c r="DJN172" s="137"/>
      <c r="DJO172" s="137"/>
      <c r="DJP172" s="137"/>
      <c r="DJQ172" s="137"/>
      <c r="DJR172" s="137"/>
      <c r="DJS172" s="137"/>
      <c r="DJT172" s="137"/>
      <c r="DJU172" s="137"/>
      <c r="DJV172" s="137"/>
      <c r="DJW172" s="137"/>
      <c r="DJX172" s="137"/>
      <c r="DJY172" s="137"/>
      <c r="DJZ172" s="137"/>
      <c r="DKA172" s="137"/>
      <c r="DKB172" s="137"/>
      <c r="DKC172" s="137"/>
      <c r="DKD172" s="137"/>
      <c r="DKE172" s="137"/>
      <c r="DKF172" s="137"/>
      <c r="DKG172" s="137"/>
      <c r="DKH172" s="137"/>
      <c r="DKI172" s="137"/>
      <c r="DKJ172" s="137"/>
      <c r="DKK172" s="137"/>
      <c r="DKL172" s="137"/>
      <c r="DKM172" s="137"/>
      <c r="DKN172" s="137"/>
      <c r="DKO172" s="137"/>
      <c r="DKP172" s="137"/>
      <c r="DKQ172" s="137"/>
      <c r="DKR172" s="137"/>
      <c r="DKS172" s="137"/>
      <c r="DKT172" s="137"/>
      <c r="DKU172" s="137"/>
      <c r="DKV172" s="137"/>
      <c r="DKW172" s="137"/>
      <c r="DKX172" s="137"/>
      <c r="DKY172" s="137"/>
      <c r="DKZ172" s="137"/>
      <c r="DLA172" s="137"/>
      <c r="DLB172" s="137"/>
      <c r="DLC172" s="137"/>
      <c r="DLD172" s="137"/>
      <c r="DLE172" s="137"/>
      <c r="DLF172" s="137"/>
      <c r="DLG172" s="137"/>
      <c r="DLH172" s="137"/>
      <c r="DLI172" s="137"/>
      <c r="DLJ172" s="137"/>
      <c r="DLK172" s="137"/>
      <c r="DLL172" s="137"/>
      <c r="DLM172" s="137"/>
      <c r="DLN172" s="137"/>
      <c r="DLO172" s="137"/>
      <c r="DLP172" s="137"/>
      <c r="DLQ172" s="137"/>
      <c r="DLR172" s="137"/>
      <c r="DLS172" s="137"/>
      <c r="DLT172" s="137"/>
      <c r="DLU172" s="137"/>
      <c r="DLV172" s="137"/>
      <c r="DLW172" s="137"/>
      <c r="DLX172" s="137"/>
      <c r="DLY172" s="137"/>
      <c r="DLZ172" s="137"/>
      <c r="DMA172" s="137"/>
      <c r="DMB172" s="137"/>
      <c r="DMC172" s="137"/>
      <c r="DMD172" s="137"/>
      <c r="DME172" s="137"/>
      <c r="DMF172" s="137"/>
      <c r="DMG172" s="137"/>
      <c r="DMH172" s="137"/>
      <c r="DMI172" s="137"/>
      <c r="DMJ172" s="137"/>
      <c r="DMK172" s="137"/>
      <c r="DML172" s="137"/>
      <c r="DMM172" s="137"/>
      <c r="DMN172" s="137"/>
      <c r="DMO172" s="137"/>
      <c r="DMP172" s="137"/>
      <c r="DMQ172" s="137"/>
      <c r="DMR172" s="137"/>
      <c r="DMS172" s="137"/>
      <c r="DMT172" s="137"/>
      <c r="DMU172" s="137"/>
      <c r="DMV172" s="137"/>
      <c r="DMW172" s="137"/>
      <c r="DMX172" s="137"/>
      <c r="DMY172" s="137"/>
      <c r="DMZ172" s="137"/>
      <c r="DNA172" s="137"/>
      <c r="DNB172" s="137"/>
      <c r="DNC172" s="137"/>
      <c r="DND172" s="137"/>
      <c r="DNE172" s="137"/>
      <c r="DNF172" s="137"/>
      <c r="DNG172" s="137"/>
      <c r="DNH172" s="137"/>
      <c r="DNI172" s="137"/>
      <c r="DNJ172" s="137"/>
      <c r="DNK172" s="137"/>
      <c r="DNL172" s="137"/>
      <c r="DNM172" s="137"/>
      <c r="DNN172" s="137"/>
      <c r="DNO172" s="137"/>
      <c r="DNP172" s="137"/>
      <c r="DNQ172" s="137"/>
      <c r="DNR172" s="137"/>
      <c r="DNS172" s="137"/>
      <c r="DNT172" s="137"/>
      <c r="DNU172" s="137"/>
      <c r="DNV172" s="137"/>
      <c r="DNW172" s="137"/>
      <c r="DNX172" s="137"/>
      <c r="DNY172" s="137"/>
      <c r="DNZ172" s="137"/>
      <c r="DOA172" s="137"/>
      <c r="DOB172" s="137"/>
      <c r="DOC172" s="137"/>
      <c r="DOD172" s="137"/>
      <c r="DOE172" s="137"/>
      <c r="DOF172" s="137"/>
      <c r="DOG172" s="137"/>
      <c r="DOH172" s="137"/>
      <c r="DOI172" s="137"/>
      <c r="DOJ172" s="137"/>
      <c r="DOK172" s="137"/>
      <c r="DOL172" s="137"/>
      <c r="DOM172" s="137"/>
      <c r="DON172" s="137"/>
      <c r="DOO172" s="137"/>
      <c r="DOP172" s="137"/>
      <c r="DOQ172" s="137"/>
      <c r="DOR172" s="137"/>
      <c r="DOS172" s="137"/>
      <c r="DOT172" s="137"/>
      <c r="DOU172" s="137"/>
      <c r="DOV172" s="137"/>
      <c r="DOW172" s="137"/>
      <c r="DOX172" s="137"/>
      <c r="DOY172" s="137"/>
      <c r="DOZ172" s="137"/>
      <c r="DPA172" s="137"/>
      <c r="DPB172" s="137"/>
      <c r="DPC172" s="137"/>
      <c r="DPD172" s="137"/>
      <c r="DPE172" s="137"/>
      <c r="DPF172" s="137"/>
      <c r="DPG172" s="137"/>
      <c r="DPH172" s="137"/>
      <c r="DPI172" s="137"/>
      <c r="DPJ172" s="137"/>
      <c r="DPK172" s="137"/>
      <c r="DPL172" s="137"/>
      <c r="DPM172" s="137"/>
      <c r="DPN172" s="137"/>
      <c r="DPO172" s="137"/>
      <c r="DPP172" s="137"/>
      <c r="DPQ172" s="137"/>
      <c r="DPR172" s="137"/>
      <c r="DPS172" s="137"/>
      <c r="DPT172" s="137"/>
      <c r="DPU172" s="137"/>
      <c r="DPV172" s="137"/>
      <c r="DPW172" s="137"/>
      <c r="DPX172" s="137"/>
      <c r="DPY172" s="137"/>
      <c r="DPZ172" s="137"/>
      <c r="DQA172" s="137"/>
      <c r="DQB172" s="137"/>
      <c r="DQC172" s="137"/>
      <c r="DQD172" s="137"/>
      <c r="DQE172" s="137"/>
      <c r="DQF172" s="137"/>
      <c r="DQG172" s="137"/>
      <c r="DQH172" s="137"/>
      <c r="DQI172" s="137"/>
      <c r="DQJ172" s="137"/>
      <c r="DQK172" s="137"/>
      <c r="DQL172" s="137"/>
      <c r="DQM172" s="137"/>
      <c r="DQN172" s="137"/>
      <c r="DQO172" s="137"/>
      <c r="DQP172" s="137"/>
      <c r="DQQ172" s="137"/>
      <c r="DQR172" s="137"/>
      <c r="DQS172" s="137"/>
      <c r="DQT172" s="137"/>
      <c r="DQU172" s="137"/>
      <c r="DQV172" s="137"/>
      <c r="DQW172" s="137"/>
      <c r="DQX172" s="137"/>
      <c r="DQY172" s="137"/>
      <c r="DQZ172" s="137"/>
      <c r="DRA172" s="137"/>
      <c r="DRB172" s="137"/>
      <c r="DRC172" s="137"/>
      <c r="DRD172" s="137"/>
      <c r="DRE172" s="137"/>
      <c r="DRF172" s="137"/>
      <c r="DRG172" s="137"/>
      <c r="DRH172" s="137"/>
      <c r="DRI172" s="137"/>
      <c r="DRJ172" s="137"/>
      <c r="DRK172" s="137"/>
      <c r="DRL172" s="137"/>
      <c r="DRM172" s="137"/>
      <c r="DRN172" s="137"/>
      <c r="DRO172" s="137"/>
      <c r="DRP172" s="137"/>
      <c r="DRQ172" s="137"/>
      <c r="DRR172" s="137"/>
      <c r="DRS172" s="137"/>
      <c r="DRT172" s="137"/>
      <c r="DRU172" s="137"/>
      <c r="DRV172" s="137"/>
      <c r="DRW172" s="137"/>
      <c r="DRX172" s="137"/>
      <c r="DRY172" s="137"/>
      <c r="DRZ172" s="137"/>
      <c r="DSA172" s="137"/>
      <c r="DSB172" s="137"/>
      <c r="DSC172" s="137"/>
      <c r="DSD172" s="137"/>
      <c r="DSE172" s="137"/>
      <c r="DSF172" s="137"/>
      <c r="DSG172" s="137"/>
      <c r="DSH172" s="137"/>
      <c r="DSI172" s="137"/>
      <c r="DSJ172" s="137"/>
      <c r="DSK172" s="137"/>
      <c r="DSL172" s="137"/>
      <c r="DSM172" s="137"/>
      <c r="DSN172" s="137"/>
      <c r="DSO172" s="137"/>
      <c r="DSP172" s="137"/>
      <c r="DSQ172" s="137"/>
      <c r="DSR172" s="137"/>
      <c r="DSS172" s="137"/>
      <c r="DST172" s="137"/>
      <c r="DSU172" s="137"/>
      <c r="DSV172" s="137"/>
      <c r="DSW172" s="137"/>
      <c r="DSX172" s="137"/>
      <c r="DSY172" s="137"/>
      <c r="DSZ172" s="137"/>
      <c r="DTA172" s="137"/>
      <c r="DTB172" s="137"/>
      <c r="DTC172" s="137"/>
      <c r="DTD172" s="137"/>
      <c r="DTE172" s="137"/>
      <c r="DTF172" s="137"/>
      <c r="DTG172" s="137"/>
      <c r="DTH172" s="137"/>
      <c r="DTI172" s="137"/>
      <c r="DTJ172" s="137"/>
      <c r="DTK172" s="137"/>
      <c r="DTL172" s="137"/>
      <c r="DTM172" s="137"/>
      <c r="DTN172" s="137"/>
      <c r="DTO172" s="137"/>
      <c r="DTP172" s="137"/>
      <c r="DTQ172" s="137"/>
      <c r="DTR172" s="137"/>
      <c r="DTS172" s="137"/>
      <c r="DTT172" s="137"/>
      <c r="DTU172" s="137"/>
      <c r="DTV172" s="137"/>
      <c r="DTW172" s="137"/>
      <c r="DTX172" s="137"/>
      <c r="DTY172" s="137"/>
      <c r="DTZ172" s="137"/>
      <c r="DUA172" s="137"/>
      <c r="DUB172" s="137"/>
      <c r="DUC172" s="137"/>
      <c r="DUD172" s="137"/>
      <c r="DUE172" s="137"/>
      <c r="DUF172" s="137"/>
      <c r="DUG172" s="137"/>
      <c r="DUH172" s="137"/>
      <c r="DUI172" s="137"/>
      <c r="DUJ172" s="137"/>
      <c r="DUK172" s="137"/>
      <c r="DUL172" s="137"/>
      <c r="DUM172" s="137"/>
      <c r="DUN172" s="137"/>
      <c r="DUO172" s="137"/>
      <c r="DUP172" s="137"/>
      <c r="DUQ172" s="137"/>
      <c r="DUR172" s="137"/>
      <c r="DUS172" s="137"/>
      <c r="DUT172" s="137"/>
      <c r="DUU172" s="137"/>
      <c r="DUV172" s="137"/>
      <c r="DUW172" s="137"/>
      <c r="DUX172" s="137"/>
      <c r="DUY172" s="137"/>
      <c r="DUZ172" s="137"/>
      <c r="DVA172" s="137"/>
      <c r="DVB172" s="137"/>
      <c r="DVC172" s="137"/>
      <c r="DVD172" s="137"/>
      <c r="DVE172" s="137"/>
      <c r="DVF172" s="137"/>
      <c r="DVG172" s="137"/>
      <c r="DVH172" s="137"/>
      <c r="DVI172" s="137"/>
      <c r="DVJ172" s="137"/>
      <c r="DVK172" s="137"/>
      <c r="DVL172" s="137"/>
      <c r="DVM172" s="137"/>
      <c r="DVN172" s="137"/>
      <c r="DVO172" s="137"/>
      <c r="DVP172" s="137"/>
      <c r="DVQ172" s="137"/>
      <c r="DVR172" s="137"/>
      <c r="DVS172" s="137"/>
      <c r="DVT172" s="137"/>
      <c r="DVU172" s="137"/>
      <c r="DVV172" s="137"/>
      <c r="DVW172" s="137"/>
      <c r="DVX172" s="137"/>
      <c r="DVY172" s="137"/>
      <c r="DVZ172" s="137"/>
      <c r="DWA172" s="137"/>
      <c r="DWB172" s="137"/>
      <c r="DWC172" s="137"/>
      <c r="DWD172" s="137"/>
      <c r="DWE172" s="137"/>
      <c r="DWF172" s="137"/>
      <c r="DWG172" s="137"/>
      <c r="DWH172" s="137"/>
      <c r="DWI172" s="137"/>
      <c r="DWJ172" s="137"/>
      <c r="DWK172" s="137"/>
      <c r="DWL172" s="137"/>
      <c r="DWM172" s="137"/>
      <c r="DWN172" s="137"/>
      <c r="DWO172" s="137"/>
      <c r="DWP172" s="137"/>
      <c r="DWQ172" s="137"/>
      <c r="DWR172" s="137"/>
      <c r="DWS172" s="137"/>
      <c r="DWT172" s="137"/>
      <c r="DWU172" s="137"/>
      <c r="DWV172" s="137"/>
      <c r="DWW172" s="137"/>
      <c r="DWX172" s="137"/>
      <c r="DWY172" s="137"/>
      <c r="DWZ172" s="137"/>
      <c r="DXA172" s="137"/>
      <c r="DXB172" s="137"/>
      <c r="DXC172" s="137"/>
      <c r="DXD172" s="137"/>
      <c r="DXE172" s="137"/>
      <c r="DXF172" s="137"/>
      <c r="DXG172" s="137"/>
      <c r="DXH172" s="137"/>
      <c r="DXI172" s="137"/>
      <c r="DXJ172" s="137"/>
      <c r="DXK172" s="137"/>
      <c r="DXL172" s="137"/>
      <c r="DXM172" s="137"/>
      <c r="DXN172" s="137"/>
      <c r="DXO172" s="137"/>
      <c r="DXP172" s="137"/>
      <c r="DXQ172" s="137"/>
      <c r="DXR172" s="137"/>
      <c r="DXS172" s="137"/>
      <c r="DXT172" s="137"/>
      <c r="DXU172" s="137"/>
      <c r="DXV172" s="137"/>
      <c r="DXW172" s="137"/>
      <c r="DXX172" s="137"/>
      <c r="DXY172" s="137"/>
      <c r="DXZ172" s="137"/>
      <c r="DYA172" s="137"/>
      <c r="DYB172" s="137"/>
      <c r="DYC172" s="137"/>
      <c r="DYD172" s="137"/>
      <c r="DYE172" s="137"/>
      <c r="DYF172" s="137"/>
      <c r="DYG172" s="137"/>
      <c r="DYH172" s="137"/>
      <c r="DYI172" s="137"/>
      <c r="DYJ172" s="137"/>
      <c r="DYK172" s="137"/>
      <c r="DYL172" s="137"/>
      <c r="DYM172" s="137"/>
      <c r="DYN172" s="137"/>
      <c r="DYO172" s="137"/>
      <c r="DYP172" s="137"/>
      <c r="DYQ172" s="137"/>
      <c r="DYR172" s="137"/>
      <c r="DYS172" s="137"/>
      <c r="DYT172" s="137"/>
      <c r="DYU172" s="137"/>
      <c r="DYV172" s="137"/>
      <c r="DYW172" s="137"/>
      <c r="DYX172" s="137"/>
      <c r="DYY172" s="137"/>
      <c r="DYZ172" s="137"/>
      <c r="DZA172" s="137"/>
      <c r="DZB172" s="137"/>
      <c r="DZC172" s="137"/>
      <c r="DZD172" s="137"/>
      <c r="DZE172" s="137"/>
      <c r="DZF172" s="137"/>
      <c r="DZG172" s="137"/>
      <c r="DZH172" s="137"/>
      <c r="DZI172" s="137"/>
      <c r="DZJ172" s="137"/>
      <c r="DZK172" s="137"/>
      <c r="DZL172" s="137"/>
      <c r="DZM172" s="137"/>
      <c r="DZN172" s="137"/>
      <c r="DZO172" s="137"/>
      <c r="DZP172" s="137"/>
      <c r="DZQ172" s="137"/>
      <c r="DZR172" s="137"/>
      <c r="DZS172" s="137"/>
      <c r="DZT172" s="137"/>
      <c r="DZU172" s="137"/>
      <c r="DZV172" s="137"/>
      <c r="DZW172" s="137"/>
      <c r="DZX172" s="137"/>
      <c r="DZY172" s="137"/>
      <c r="DZZ172" s="137"/>
      <c r="EAA172" s="137"/>
      <c r="EAB172" s="137"/>
      <c r="EAC172" s="137"/>
      <c r="EAD172" s="137"/>
      <c r="EAE172" s="137"/>
      <c r="EAF172" s="137"/>
      <c r="EAG172" s="137"/>
      <c r="EAH172" s="137"/>
      <c r="EAI172" s="137"/>
      <c r="EAJ172" s="137"/>
      <c r="EAK172" s="137"/>
      <c r="EAL172" s="137"/>
      <c r="EAM172" s="137"/>
      <c r="EAN172" s="137"/>
      <c r="EAO172" s="137"/>
      <c r="EAP172" s="137"/>
      <c r="EAQ172" s="137"/>
      <c r="EAR172" s="137"/>
      <c r="EAS172" s="137"/>
      <c r="EAT172" s="137"/>
      <c r="EAU172" s="137"/>
      <c r="EAV172" s="137"/>
      <c r="EAW172" s="137"/>
      <c r="EAX172" s="137"/>
      <c r="EAY172" s="137"/>
      <c r="EAZ172" s="137"/>
      <c r="EBA172" s="137"/>
      <c r="EBB172" s="137"/>
      <c r="EBC172" s="137"/>
      <c r="EBD172" s="137"/>
      <c r="EBE172" s="137"/>
      <c r="EBF172" s="137"/>
      <c r="EBG172" s="137"/>
      <c r="EBH172" s="137"/>
      <c r="EBI172" s="137"/>
      <c r="EBJ172" s="137"/>
      <c r="EBK172" s="137"/>
      <c r="EBL172" s="137"/>
      <c r="EBM172" s="137"/>
      <c r="EBN172" s="137"/>
      <c r="EBO172" s="137"/>
      <c r="EBP172" s="137"/>
      <c r="EBQ172" s="137"/>
      <c r="EBR172" s="137"/>
      <c r="EBS172" s="137"/>
      <c r="EBT172" s="137"/>
      <c r="EBU172" s="137"/>
      <c r="EBV172" s="137"/>
      <c r="EBW172" s="137"/>
      <c r="EBX172" s="137"/>
      <c r="EBY172" s="137"/>
      <c r="EBZ172" s="137"/>
      <c r="ECA172" s="137"/>
      <c r="ECB172" s="137"/>
      <c r="ECC172" s="137"/>
      <c r="ECD172" s="137"/>
      <c r="ECE172" s="137"/>
      <c r="ECF172" s="137"/>
      <c r="ECG172" s="137"/>
      <c r="ECH172" s="137"/>
      <c r="ECI172" s="137"/>
      <c r="ECJ172" s="137"/>
      <c r="ECK172" s="137"/>
      <c r="ECL172" s="137"/>
      <c r="ECM172" s="137"/>
      <c r="ECN172" s="137"/>
      <c r="ECO172" s="137"/>
      <c r="ECP172" s="137"/>
      <c r="ECQ172" s="137"/>
      <c r="ECR172" s="137"/>
      <c r="ECS172" s="137"/>
      <c r="ECT172" s="137"/>
      <c r="ECU172" s="137"/>
      <c r="ECV172" s="137"/>
      <c r="ECW172" s="137"/>
      <c r="ECX172" s="137"/>
      <c r="ECY172" s="137"/>
      <c r="ECZ172" s="137"/>
      <c r="EDA172" s="137"/>
      <c r="EDB172" s="137"/>
      <c r="EDC172" s="137"/>
      <c r="EDD172" s="137"/>
      <c r="EDE172" s="137"/>
      <c r="EDF172" s="137"/>
      <c r="EDG172" s="137"/>
      <c r="EDH172" s="137"/>
      <c r="EDI172" s="137"/>
      <c r="EDJ172" s="137"/>
      <c r="EDK172" s="137"/>
      <c r="EDL172" s="137"/>
      <c r="EDM172" s="137"/>
      <c r="EDN172" s="137"/>
      <c r="EDO172" s="137"/>
      <c r="EDP172" s="137"/>
      <c r="EDQ172" s="137"/>
      <c r="EDR172" s="137"/>
      <c r="EDS172" s="137"/>
      <c r="EDT172" s="137"/>
      <c r="EDU172" s="137"/>
      <c r="EDV172" s="137"/>
      <c r="EDW172" s="137"/>
      <c r="EDX172" s="137"/>
      <c r="EDY172" s="137"/>
      <c r="EDZ172" s="137"/>
      <c r="EEA172" s="137"/>
      <c r="EEB172" s="137"/>
      <c r="EEC172" s="137"/>
      <c r="EED172" s="137"/>
      <c r="EEE172" s="137"/>
      <c r="EEF172" s="137"/>
      <c r="EEG172" s="137"/>
      <c r="EEH172" s="137"/>
      <c r="EEI172" s="137"/>
      <c r="EEJ172" s="137"/>
      <c r="EEK172" s="137"/>
      <c r="EEL172" s="137"/>
      <c r="EEM172" s="137"/>
      <c r="EEN172" s="137"/>
      <c r="EEO172" s="137"/>
      <c r="EEP172" s="137"/>
      <c r="EEQ172" s="137"/>
      <c r="EER172" s="137"/>
      <c r="EES172" s="137"/>
      <c r="EET172" s="137"/>
      <c r="EEU172" s="137"/>
      <c r="EEV172" s="137"/>
      <c r="EEW172" s="137"/>
      <c r="EEX172" s="137"/>
      <c r="EEY172" s="137"/>
      <c r="EEZ172" s="137"/>
      <c r="EFA172" s="137"/>
      <c r="EFB172" s="137"/>
      <c r="EFC172" s="137"/>
      <c r="EFD172" s="137"/>
      <c r="EFE172" s="137"/>
      <c r="EFF172" s="137"/>
      <c r="EFG172" s="137"/>
      <c r="EFH172" s="137"/>
      <c r="EFI172" s="137"/>
      <c r="EFJ172" s="137"/>
      <c r="EFK172" s="137"/>
      <c r="EFL172" s="137"/>
      <c r="EFM172" s="137"/>
      <c r="EFN172" s="137"/>
      <c r="EFO172" s="137"/>
      <c r="EFP172" s="137"/>
      <c r="EFQ172" s="137"/>
      <c r="EFR172" s="137"/>
      <c r="EFS172" s="137"/>
      <c r="EFT172" s="137"/>
      <c r="EFU172" s="137"/>
      <c r="EFV172" s="137"/>
      <c r="EFW172" s="137"/>
      <c r="EFX172" s="137"/>
      <c r="EFY172" s="137"/>
      <c r="EFZ172" s="137"/>
      <c r="EGA172" s="137"/>
      <c r="EGB172" s="137"/>
      <c r="EGC172" s="137"/>
      <c r="EGD172" s="137"/>
      <c r="EGE172" s="137"/>
      <c r="EGF172" s="137"/>
      <c r="EGG172" s="137"/>
      <c r="EGH172" s="137"/>
      <c r="EGI172" s="137"/>
      <c r="EGJ172" s="137"/>
      <c r="EGK172" s="137"/>
      <c r="EGL172" s="137"/>
      <c r="EGM172" s="137"/>
      <c r="EGN172" s="137"/>
      <c r="EGO172" s="137"/>
      <c r="EGP172" s="137"/>
      <c r="EGQ172" s="137"/>
      <c r="EGR172" s="137"/>
      <c r="EGS172" s="137"/>
      <c r="EGT172" s="137"/>
      <c r="EGU172" s="137"/>
      <c r="EGV172" s="137"/>
      <c r="EGW172" s="137"/>
      <c r="EGX172" s="137"/>
      <c r="EGY172" s="137"/>
      <c r="EGZ172" s="137"/>
      <c r="EHA172" s="137"/>
      <c r="EHB172" s="137"/>
      <c r="EHC172" s="137"/>
      <c r="EHD172" s="137"/>
      <c r="EHE172" s="137"/>
      <c r="EHF172" s="137"/>
      <c r="EHG172" s="137"/>
      <c r="EHH172" s="137"/>
      <c r="EHI172" s="137"/>
      <c r="EHJ172" s="137"/>
      <c r="EHK172" s="137"/>
      <c r="EHL172" s="137"/>
      <c r="EHM172" s="137"/>
      <c r="EHN172" s="137"/>
      <c r="EHO172" s="137"/>
      <c r="EHP172" s="137"/>
      <c r="EHQ172" s="137"/>
      <c r="EHR172" s="137"/>
      <c r="EHS172" s="137"/>
      <c r="EHT172" s="137"/>
      <c r="EHU172" s="137"/>
      <c r="EHV172" s="137"/>
      <c r="EHW172" s="137"/>
      <c r="EHX172" s="137"/>
      <c r="EHY172" s="137"/>
      <c r="EHZ172" s="137"/>
      <c r="EIA172" s="137"/>
      <c r="EIB172" s="137"/>
      <c r="EIC172" s="137"/>
      <c r="EID172" s="137"/>
      <c r="EIE172" s="137"/>
      <c r="EIF172" s="137"/>
      <c r="EIG172" s="137"/>
      <c r="EIH172" s="137"/>
      <c r="EII172" s="137"/>
      <c r="EIJ172" s="137"/>
      <c r="EIK172" s="137"/>
      <c r="EIL172" s="137"/>
      <c r="EIM172" s="137"/>
      <c r="EIN172" s="137"/>
      <c r="EIO172" s="137"/>
      <c r="EIP172" s="137"/>
      <c r="EIQ172" s="137"/>
      <c r="EIR172" s="137"/>
      <c r="EIS172" s="137"/>
      <c r="EIT172" s="137"/>
      <c r="EIU172" s="137"/>
      <c r="EIV172" s="137"/>
      <c r="EIW172" s="137"/>
      <c r="EIX172" s="137"/>
      <c r="EIY172" s="137"/>
      <c r="EIZ172" s="137"/>
      <c r="EJA172" s="137"/>
      <c r="EJB172" s="137"/>
      <c r="EJC172" s="137"/>
      <c r="EJD172" s="137"/>
      <c r="EJE172" s="137"/>
      <c r="EJF172" s="137"/>
      <c r="EJG172" s="137"/>
      <c r="EJH172" s="137"/>
      <c r="EJI172" s="137"/>
      <c r="EJJ172" s="137"/>
      <c r="EJK172" s="137"/>
      <c r="EJL172" s="137"/>
      <c r="EJM172" s="137"/>
      <c r="EJN172" s="137"/>
      <c r="EJO172" s="137"/>
      <c r="EJP172" s="137"/>
      <c r="EJQ172" s="137"/>
      <c r="EJR172" s="137"/>
      <c r="EJS172" s="137"/>
      <c r="EJT172" s="137"/>
      <c r="EJU172" s="137"/>
      <c r="EJV172" s="137"/>
      <c r="EJW172" s="137"/>
      <c r="EJX172" s="137"/>
      <c r="EJY172" s="137"/>
      <c r="EJZ172" s="137"/>
      <c r="EKA172" s="137"/>
      <c r="EKB172" s="137"/>
      <c r="EKC172" s="137"/>
      <c r="EKD172" s="137"/>
      <c r="EKE172" s="137"/>
      <c r="EKF172" s="137"/>
      <c r="EKG172" s="137"/>
      <c r="EKH172" s="137"/>
      <c r="EKI172" s="137"/>
      <c r="EKJ172" s="137"/>
      <c r="EKK172" s="137"/>
      <c r="EKL172" s="137"/>
      <c r="EKM172" s="137"/>
      <c r="EKN172" s="137"/>
      <c r="EKO172" s="137"/>
      <c r="EKP172" s="137"/>
      <c r="EKQ172" s="137"/>
      <c r="EKR172" s="137"/>
      <c r="EKS172" s="137"/>
      <c r="EKT172" s="137"/>
      <c r="EKU172" s="137"/>
      <c r="EKV172" s="137"/>
      <c r="EKW172" s="137"/>
      <c r="EKX172" s="137"/>
      <c r="EKY172" s="137"/>
      <c r="EKZ172" s="137"/>
      <c r="ELA172" s="137"/>
      <c r="ELB172" s="137"/>
      <c r="ELC172" s="137"/>
      <c r="ELD172" s="137"/>
      <c r="ELE172" s="137"/>
      <c r="ELF172" s="137"/>
      <c r="ELG172" s="137"/>
      <c r="ELH172" s="137"/>
      <c r="ELI172" s="137"/>
      <c r="ELJ172" s="137"/>
      <c r="ELK172" s="137"/>
      <c r="ELL172" s="137"/>
      <c r="ELM172" s="137"/>
      <c r="ELN172" s="137"/>
      <c r="ELO172" s="137"/>
      <c r="ELP172" s="137"/>
      <c r="ELQ172" s="137"/>
      <c r="ELR172" s="137"/>
      <c r="ELS172" s="137"/>
      <c r="ELT172" s="137"/>
      <c r="ELU172" s="137"/>
      <c r="ELV172" s="137"/>
      <c r="ELW172" s="137"/>
      <c r="ELX172" s="137"/>
      <c r="ELY172" s="137"/>
      <c r="ELZ172" s="137"/>
      <c r="EMA172" s="137"/>
      <c r="EMB172" s="137"/>
      <c r="EMC172" s="137"/>
      <c r="EMD172" s="137"/>
      <c r="EME172" s="137"/>
      <c r="EMF172" s="137"/>
      <c r="EMG172" s="137"/>
      <c r="EMH172" s="137"/>
      <c r="EMI172" s="137"/>
      <c r="EMJ172" s="137"/>
      <c r="EMK172" s="137"/>
      <c r="EML172" s="137"/>
      <c r="EMM172" s="137"/>
      <c r="EMN172" s="137"/>
      <c r="EMO172" s="137"/>
      <c r="EMP172" s="137"/>
      <c r="EMQ172" s="137"/>
      <c r="EMR172" s="137"/>
      <c r="EMS172" s="137"/>
      <c r="EMT172" s="137"/>
      <c r="EMU172" s="137"/>
      <c r="EMV172" s="137"/>
      <c r="EMW172" s="137"/>
      <c r="EMX172" s="137"/>
      <c r="EMY172" s="137"/>
      <c r="EMZ172" s="137"/>
      <c r="ENA172" s="137"/>
      <c r="ENB172" s="137"/>
      <c r="ENC172" s="137"/>
      <c r="END172" s="137"/>
      <c r="ENE172" s="137"/>
      <c r="ENF172" s="137"/>
      <c r="ENG172" s="137"/>
      <c r="ENH172" s="137"/>
      <c r="ENI172" s="137"/>
      <c r="ENJ172" s="137"/>
      <c r="ENK172" s="137"/>
      <c r="ENL172" s="137"/>
      <c r="ENM172" s="137"/>
      <c r="ENN172" s="137"/>
      <c r="ENO172" s="137"/>
      <c r="ENP172" s="137"/>
      <c r="ENQ172" s="137"/>
      <c r="ENR172" s="137"/>
      <c r="ENS172" s="137"/>
      <c r="ENT172" s="137"/>
      <c r="ENU172" s="137"/>
      <c r="ENV172" s="137"/>
      <c r="ENW172" s="137"/>
      <c r="ENX172" s="137"/>
      <c r="ENY172" s="137"/>
      <c r="ENZ172" s="137"/>
      <c r="EOA172" s="137"/>
      <c r="EOB172" s="137"/>
      <c r="EOC172" s="137"/>
      <c r="EOD172" s="137"/>
      <c r="EOE172" s="137"/>
      <c r="EOF172" s="137"/>
      <c r="EOG172" s="137"/>
      <c r="EOH172" s="137"/>
      <c r="EOI172" s="137"/>
      <c r="EOJ172" s="137"/>
      <c r="EOK172" s="137"/>
      <c r="EOL172" s="137"/>
      <c r="EOM172" s="137"/>
      <c r="EON172" s="137"/>
      <c r="EOO172" s="137"/>
      <c r="EOP172" s="137"/>
      <c r="EOQ172" s="137"/>
      <c r="EOR172" s="137"/>
      <c r="EOS172" s="137"/>
      <c r="EOT172" s="137"/>
      <c r="EOU172" s="137"/>
      <c r="EOV172" s="137"/>
      <c r="EOW172" s="137"/>
      <c r="EOX172" s="137"/>
      <c r="EOY172" s="137"/>
      <c r="EOZ172" s="137"/>
      <c r="EPA172" s="137"/>
      <c r="EPB172" s="137"/>
      <c r="EPC172" s="137"/>
      <c r="EPD172" s="137"/>
      <c r="EPE172" s="137"/>
      <c r="EPF172" s="137"/>
      <c r="EPG172" s="137"/>
      <c r="EPH172" s="137"/>
      <c r="EPI172" s="137"/>
      <c r="EPJ172" s="137"/>
      <c r="EPK172" s="137"/>
      <c r="EPL172" s="137"/>
      <c r="EPM172" s="137"/>
      <c r="EPN172" s="137"/>
      <c r="EPO172" s="137"/>
      <c r="EPP172" s="137"/>
      <c r="EPQ172" s="137"/>
      <c r="EPR172" s="137"/>
      <c r="EPS172" s="137"/>
      <c r="EPT172" s="137"/>
      <c r="EPU172" s="137"/>
      <c r="EPV172" s="137"/>
      <c r="EPW172" s="137"/>
      <c r="EPX172" s="137"/>
      <c r="EPY172" s="137"/>
      <c r="EPZ172" s="137"/>
      <c r="EQA172" s="137"/>
      <c r="EQB172" s="137"/>
      <c r="EQC172" s="137"/>
      <c r="EQD172" s="137"/>
      <c r="EQE172" s="137"/>
      <c r="EQF172" s="137"/>
      <c r="EQG172" s="137"/>
      <c r="EQH172" s="137"/>
      <c r="EQI172" s="137"/>
      <c r="EQJ172" s="137"/>
      <c r="EQK172" s="137"/>
      <c r="EQL172" s="137"/>
      <c r="EQM172" s="137"/>
      <c r="EQN172" s="137"/>
      <c r="EQO172" s="137"/>
      <c r="EQP172" s="137"/>
      <c r="EQQ172" s="137"/>
      <c r="EQR172" s="137"/>
      <c r="EQS172" s="137"/>
      <c r="EQT172" s="137"/>
      <c r="EQU172" s="137"/>
      <c r="EQV172" s="137"/>
      <c r="EQW172" s="137"/>
      <c r="EQX172" s="137"/>
      <c r="EQY172" s="137"/>
      <c r="EQZ172" s="137"/>
      <c r="ERA172" s="137"/>
      <c r="ERB172" s="137"/>
      <c r="ERC172" s="137"/>
      <c r="ERD172" s="137"/>
      <c r="ERE172" s="137"/>
      <c r="ERF172" s="137"/>
      <c r="ERG172" s="137"/>
      <c r="ERH172" s="137"/>
      <c r="ERI172" s="137"/>
      <c r="ERJ172" s="137"/>
      <c r="ERK172" s="137"/>
      <c r="ERL172" s="137"/>
      <c r="ERM172" s="137"/>
      <c r="ERN172" s="137"/>
      <c r="ERO172" s="137"/>
      <c r="ERP172" s="137"/>
      <c r="ERQ172" s="137"/>
      <c r="ERR172" s="137"/>
      <c r="ERS172" s="137"/>
      <c r="ERT172" s="137"/>
      <c r="ERU172" s="137"/>
      <c r="ERV172" s="137"/>
      <c r="ERW172" s="137"/>
      <c r="ERX172" s="137"/>
      <c r="ERY172" s="137"/>
      <c r="ERZ172" s="137"/>
      <c r="ESA172" s="137"/>
      <c r="ESB172" s="137"/>
      <c r="ESC172" s="137"/>
      <c r="ESD172" s="137"/>
      <c r="ESE172" s="137"/>
      <c r="ESF172" s="137"/>
      <c r="ESG172" s="137"/>
      <c r="ESH172" s="137"/>
      <c r="ESI172" s="137"/>
      <c r="ESJ172" s="137"/>
      <c r="ESK172" s="137"/>
      <c r="ESL172" s="137"/>
      <c r="ESM172" s="137"/>
      <c r="ESN172" s="137"/>
      <c r="ESO172" s="137"/>
      <c r="ESP172" s="137"/>
      <c r="ESQ172" s="137"/>
      <c r="ESR172" s="137"/>
      <c r="ESS172" s="137"/>
      <c r="EST172" s="137"/>
      <c r="ESU172" s="137"/>
      <c r="ESV172" s="137"/>
      <c r="ESW172" s="137"/>
      <c r="ESX172" s="137"/>
      <c r="ESY172" s="137"/>
      <c r="ESZ172" s="137"/>
      <c r="ETA172" s="137"/>
      <c r="ETB172" s="137"/>
      <c r="ETC172" s="137"/>
      <c r="ETD172" s="137"/>
      <c r="ETE172" s="137"/>
      <c r="ETF172" s="137"/>
      <c r="ETG172" s="137"/>
      <c r="ETH172" s="137"/>
      <c r="ETI172" s="137"/>
      <c r="ETJ172" s="137"/>
      <c r="ETK172" s="137"/>
      <c r="ETL172" s="137"/>
      <c r="ETM172" s="137"/>
      <c r="ETN172" s="137"/>
      <c r="ETO172" s="137"/>
      <c r="ETP172" s="137"/>
      <c r="ETQ172" s="137"/>
      <c r="ETR172" s="137"/>
      <c r="ETS172" s="137"/>
      <c r="ETT172" s="137"/>
      <c r="ETU172" s="137"/>
      <c r="ETV172" s="137"/>
      <c r="ETW172" s="137"/>
      <c r="ETX172" s="137"/>
      <c r="ETY172" s="137"/>
      <c r="ETZ172" s="137"/>
      <c r="EUA172" s="137"/>
      <c r="EUB172" s="137"/>
      <c r="EUC172" s="137"/>
      <c r="EUD172" s="137"/>
      <c r="EUE172" s="137"/>
      <c r="EUF172" s="137"/>
      <c r="EUG172" s="137"/>
      <c r="EUH172" s="137"/>
      <c r="EUI172" s="137"/>
      <c r="EUJ172" s="137"/>
      <c r="EUK172" s="137"/>
      <c r="EUL172" s="137"/>
      <c r="EUM172" s="137"/>
      <c r="EUN172" s="137"/>
      <c r="EUO172" s="137"/>
      <c r="EUP172" s="137"/>
      <c r="EUQ172" s="137"/>
      <c r="EUR172" s="137"/>
      <c r="EUS172" s="137"/>
      <c r="EUT172" s="137"/>
      <c r="EUU172" s="137"/>
      <c r="EUV172" s="137"/>
      <c r="EUW172" s="137"/>
      <c r="EUX172" s="137"/>
      <c r="EUY172" s="137"/>
      <c r="EUZ172" s="137"/>
      <c r="EVA172" s="137"/>
      <c r="EVB172" s="137"/>
      <c r="EVC172" s="137"/>
      <c r="EVD172" s="137"/>
      <c r="EVE172" s="137"/>
      <c r="EVF172" s="137"/>
      <c r="EVG172" s="137"/>
      <c r="EVH172" s="137"/>
      <c r="EVI172" s="137"/>
      <c r="EVJ172" s="137"/>
      <c r="EVK172" s="137"/>
      <c r="EVL172" s="137"/>
      <c r="EVM172" s="137"/>
      <c r="EVN172" s="137"/>
      <c r="EVO172" s="137"/>
      <c r="EVP172" s="137"/>
      <c r="EVQ172" s="137"/>
      <c r="EVR172" s="137"/>
      <c r="EVS172" s="137"/>
      <c r="EVT172" s="137"/>
      <c r="EVU172" s="137"/>
      <c r="EVV172" s="137"/>
      <c r="EVW172" s="137"/>
      <c r="EVX172" s="137"/>
      <c r="EVY172" s="137"/>
      <c r="EVZ172" s="137"/>
      <c r="EWA172" s="137"/>
      <c r="EWB172" s="137"/>
      <c r="EWC172" s="137"/>
      <c r="EWD172" s="137"/>
      <c r="EWE172" s="137"/>
      <c r="EWF172" s="137"/>
      <c r="EWG172" s="137"/>
      <c r="EWH172" s="137"/>
      <c r="EWI172" s="137"/>
      <c r="EWJ172" s="137"/>
      <c r="EWK172" s="137"/>
      <c r="EWL172" s="137"/>
      <c r="EWM172" s="137"/>
      <c r="EWN172" s="137"/>
      <c r="EWO172" s="137"/>
      <c r="EWP172" s="137"/>
      <c r="EWQ172" s="137"/>
      <c r="EWR172" s="137"/>
      <c r="EWS172" s="137"/>
      <c r="EWT172" s="137"/>
      <c r="EWU172" s="137"/>
      <c r="EWV172" s="137"/>
      <c r="EWW172" s="137"/>
      <c r="EWX172" s="137"/>
      <c r="EWY172" s="137"/>
      <c r="EWZ172" s="137"/>
      <c r="EXA172" s="137"/>
      <c r="EXB172" s="137"/>
      <c r="EXC172" s="137"/>
      <c r="EXD172" s="137"/>
      <c r="EXE172" s="137"/>
      <c r="EXF172" s="137"/>
      <c r="EXG172" s="137"/>
      <c r="EXH172" s="137"/>
      <c r="EXI172" s="137"/>
      <c r="EXJ172" s="137"/>
      <c r="EXK172" s="137"/>
      <c r="EXL172" s="137"/>
      <c r="EXM172" s="137"/>
      <c r="EXN172" s="137"/>
      <c r="EXO172" s="137"/>
      <c r="EXP172" s="137"/>
      <c r="EXQ172" s="137"/>
      <c r="EXR172" s="137"/>
      <c r="EXS172" s="137"/>
      <c r="EXT172" s="137"/>
      <c r="EXU172" s="137"/>
      <c r="EXV172" s="137"/>
      <c r="EXW172" s="137"/>
      <c r="EXX172" s="137"/>
      <c r="EXY172" s="137"/>
      <c r="EXZ172" s="137"/>
      <c r="EYA172" s="137"/>
      <c r="EYB172" s="137"/>
      <c r="EYC172" s="137"/>
      <c r="EYD172" s="137"/>
      <c r="EYE172" s="137"/>
      <c r="EYF172" s="137"/>
      <c r="EYG172" s="137"/>
      <c r="EYH172" s="137"/>
      <c r="EYI172" s="137"/>
      <c r="EYJ172" s="137"/>
      <c r="EYK172" s="137"/>
      <c r="EYL172" s="137"/>
      <c r="EYM172" s="137"/>
      <c r="EYN172" s="137"/>
      <c r="EYO172" s="137"/>
      <c r="EYP172" s="137"/>
      <c r="EYQ172" s="137"/>
      <c r="EYR172" s="137"/>
      <c r="EYS172" s="137"/>
      <c r="EYT172" s="137"/>
      <c r="EYU172" s="137"/>
      <c r="EYV172" s="137"/>
      <c r="EYW172" s="137"/>
      <c r="EYX172" s="137"/>
      <c r="EYY172" s="137"/>
      <c r="EYZ172" s="137"/>
      <c r="EZA172" s="137"/>
      <c r="EZB172" s="137"/>
      <c r="EZC172" s="137"/>
      <c r="EZD172" s="137"/>
      <c r="EZE172" s="137"/>
      <c r="EZF172" s="137"/>
      <c r="EZG172" s="137"/>
      <c r="EZH172" s="137"/>
      <c r="EZI172" s="137"/>
      <c r="EZJ172" s="137"/>
      <c r="EZK172" s="137"/>
      <c r="EZL172" s="137"/>
      <c r="EZM172" s="137"/>
      <c r="EZN172" s="137"/>
      <c r="EZO172" s="137"/>
      <c r="EZP172" s="137"/>
      <c r="EZQ172" s="137"/>
      <c r="EZR172" s="137"/>
      <c r="EZS172" s="137"/>
      <c r="EZT172" s="137"/>
      <c r="EZU172" s="137"/>
      <c r="EZV172" s="137"/>
      <c r="EZW172" s="137"/>
      <c r="EZX172" s="137"/>
      <c r="EZY172" s="137"/>
      <c r="EZZ172" s="137"/>
      <c r="FAA172" s="137"/>
      <c r="FAB172" s="137"/>
      <c r="FAC172" s="137"/>
      <c r="FAD172" s="137"/>
      <c r="FAE172" s="137"/>
      <c r="FAF172" s="137"/>
      <c r="FAG172" s="137"/>
      <c r="FAH172" s="137"/>
      <c r="FAI172" s="137"/>
      <c r="FAJ172" s="137"/>
      <c r="FAK172" s="137"/>
      <c r="FAL172" s="137"/>
      <c r="FAM172" s="137"/>
      <c r="FAN172" s="137"/>
      <c r="FAO172" s="137"/>
      <c r="FAP172" s="137"/>
      <c r="FAQ172" s="137"/>
      <c r="FAR172" s="137"/>
      <c r="FAS172" s="137"/>
      <c r="FAT172" s="137"/>
      <c r="FAU172" s="137"/>
      <c r="FAV172" s="137"/>
      <c r="FAW172" s="137"/>
      <c r="FAX172" s="137"/>
      <c r="FAY172" s="137"/>
      <c r="FAZ172" s="137"/>
      <c r="FBA172" s="137"/>
      <c r="FBB172" s="137"/>
      <c r="FBC172" s="137"/>
      <c r="FBD172" s="137"/>
      <c r="FBE172" s="137"/>
      <c r="FBF172" s="137"/>
      <c r="FBG172" s="137"/>
      <c r="FBH172" s="137"/>
      <c r="FBI172" s="137"/>
      <c r="FBJ172" s="137"/>
      <c r="FBK172" s="137"/>
      <c r="FBL172" s="137"/>
      <c r="FBM172" s="137"/>
      <c r="FBN172" s="137"/>
      <c r="FBO172" s="137"/>
      <c r="FBP172" s="137"/>
      <c r="FBQ172" s="137"/>
      <c r="FBR172" s="137"/>
      <c r="FBS172" s="137"/>
      <c r="FBT172" s="137"/>
      <c r="FBU172" s="137"/>
      <c r="FBV172" s="137"/>
      <c r="FBW172" s="137"/>
      <c r="FBX172" s="137"/>
      <c r="FBY172" s="137"/>
      <c r="FBZ172" s="137"/>
      <c r="FCA172" s="137"/>
      <c r="FCB172" s="137"/>
      <c r="FCC172" s="137"/>
      <c r="FCD172" s="137"/>
      <c r="FCE172" s="137"/>
      <c r="FCF172" s="137"/>
      <c r="FCG172" s="137"/>
      <c r="FCH172" s="137"/>
      <c r="FCI172" s="137"/>
      <c r="FCJ172" s="137"/>
      <c r="FCK172" s="137"/>
      <c r="FCL172" s="137"/>
      <c r="FCM172" s="137"/>
      <c r="FCN172" s="137"/>
      <c r="FCO172" s="137"/>
      <c r="FCP172" s="137"/>
      <c r="FCQ172" s="137"/>
      <c r="FCR172" s="137"/>
      <c r="FCS172" s="137"/>
      <c r="FCT172" s="137"/>
      <c r="FCU172" s="137"/>
      <c r="FCV172" s="137"/>
      <c r="FCW172" s="137"/>
      <c r="FCX172" s="137"/>
      <c r="FCY172" s="137"/>
      <c r="FCZ172" s="137"/>
      <c r="FDA172" s="137"/>
      <c r="FDB172" s="137"/>
      <c r="FDC172" s="137"/>
      <c r="FDD172" s="137"/>
      <c r="FDE172" s="137"/>
      <c r="FDF172" s="137"/>
      <c r="FDG172" s="137"/>
      <c r="FDH172" s="137"/>
      <c r="FDI172" s="137"/>
      <c r="FDJ172" s="137"/>
      <c r="FDK172" s="137"/>
      <c r="FDL172" s="137"/>
      <c r="FDM172" s="137"/>
      <c r="FDN172" s="137"/>
      <c r="FDO172" s="137"/>
      <c r="FDP172" s="137"/>
      <c r="FDQ172" s="137"/>
      <c r="FDR172" s="137"/>
      <c r="FDS172" s="137"/>
      <c r="FDT172" s="137"/>
      <c r="FDU172" s="137"/>
      <c r="FDV172" s="137"/>
      <c r="FDW172" s="137"/>
      <c r="FDX172" s="137"/>
      <c r="FDY172" s="137"/>
      <c r="FDZ172" s="137"/>
      <c r="FEA172" s="137"/>
      <c r="FEB172" s="137"/>
      <c r="FEC172" s="137"/>
      <c r="FED172" s="137"/>
      <c r="FEE172" s="137"/>
      <c r="FEF172" s="137"/>
      <c r="FEG172" s="137"/>
      <c r="FEH172" s="137"/>
      <c r="FEI172" s="137"/>
      <c r="FEJ172" s="137"/>
      <c r="FEK172" s="137"/>
      <c r="FEL172" s="137"/>
      <c r="FEM172" s="137"/>
      <c r="FEN172" s="137"/>
      <c r="FEO172" s="137"/>
      <c r="FEP172" s="137"/>
      <c r="FEQ172" s="137"/>
      <c r="FER172" s="137"/>
      <c r="FES172" s="137"/>
      <c r="FET172" s="137"/>
      <c r="FEU172" s="137"/>
      <c r="FEV172" s="137"/>
      <c r="FEW172" s="137"/>
      <c r="FEX172" s="137"/>
      <c r="FEY172" s="137"/>
      <c r="FEZ172" s="137"/>
      <c r="FFA172" s="137"/>
      <c r="FFB172" s="137"/>
      <c r="FFC172" s="137"/>
      <c r="FFD172" s="137"/>
      <c r="FFE172" s="137"/>
      <c r="FFF172" s="137"/>
      <c r="FFG172" s="137"/>
      <c r="FFH172" s="137"/>
      <c r="FFI172" s="137"/>
      <c r="FFJ172" s="137"/>
      <c r="FFK172" s="137"/>
      <c r="FFL172" s="137"/>
      <c r="FFM172" s="137"/>
      <c r="FFN172" s="137"/>
      <c r="FFO172" s="137"/>
      <c r="FFP172" s="137"/>
      <c r="FFQ172" s="137"/>
      <c r="FFR172" s="137"/>
      <c r="FFS172" s="137"/>
      <c r="FFT172" s="137"/>
      <c r="FFU172" s="137"/>
      <c r="FFV172" s="137"/>
      <c r="FFW172" s="137"/>
      <c r="FFX172" s="137"/>
      <c r="FFY172" s="137"/>
      <c r="FFZ172" s="137"/>
      <c r="FGA172" s="137"/>
      <c r="FGB172" s="137"/>
      <c r="FGC172" s="137"/>
      <c r="FGD172" s="137"/>
      <c r="FGE172" s="137"/>
      <c r="FGF172" s="137"/>
      <c r="FGG172" s="137"/>
      <c r="FGH172" s="137"/>
      <c r="FGI172" s="137"/>
      <c r="FGJ172" s="137"/>
      <c r="FGK172" s="137"/>
      <c r="FGL172" s="137"/>
      <c r="FGM172" s="137"/>
      <c r="FGN172" s="137"/>
      <c r="FGO172" s="137"/>
      <c r="FGP172" s="137"/>
      <c r="FGQ172" s="137"/>
      <c r="FGR172" s="137"/>
      <c r="FGS172" s="137"/>
      <c r="FGT172" s="137"/>
      <c r="FGU172" s="137"/>
      <c r="FGV172" s="137"/>
      <c r="FGW172" s="137"/>
      <c r="FGX172" s="137"/>
      <c r="FGY172" s="137"/>
      <c r="FGZ172" s="137"/>
      <c r="FHA172" s="137"/>
      <c r="FHB172" s="137"/>
      <c r="FHC172" s="137"/>
      <c r="FHD172" s="137"/>
      <c r="FHE172" s="137"/>
      <c r="FHF172" s="137"/>
      <c r="FHG172" s="137"/>
      <c r="FHH172" s="137"/>
      <c r="FHI172" s="137"/>
      <c r="FHJ172" s="137"/>
      <c r="FHK172" s="137"/>
      <c r="FHL172" s="137"/>
      <c r="FHM172" s="137"/>
      <c r="FHN172" s="137"/>
      <c r="FHO172" s="137"/>
      <c r="FHP172" s="137"/>
      <c r="FHQ172" s="137"/>
      <c r="FHR172" s="137"/>
      <c r="FHS172" s="137"/>
      <c r="FHT172" s="137"/>
      <c r="FHU172" s="137"/>
      <c r="FHV172" s="137"/>
      <c r="FHW172" s="137"/>
      <c r="FHX172" s="137"/>
      <c r="FHY172" s="137"/>
      <c r="FHZ172" s="137"/>
      <c r="FIA172" s="137"/>
      <c r="FIB172" s="137"/>
      <c r="FIC172" s="137"/>
      <c r="FID172" s="137"/>
      <c r="FIE172" s="137"/>
      <c r="FIF172" s="137"/>
      <c r="FIG172" s="137"/>
      <c r="FIH172" s="137"/>
      <c r="FII172" s="137"/>
      <c r="FIJ172" s="137"/>
      <c r="FIK172" s="137"/>
      <c r="FIL172" s="137"/>
      <c r="FIM172" s="137"/>
      <c r="FIN172" s="137"/>
      <c r="FIO172" s="137"/>
      <c r="FIP172" s="137"/>
      <c r="FIQ172" s="137"/>
      <c r="FIR172" s="137"/>
      <c r="FIS172" s="137"/>
      <c r="FIT172" s="137"/>
      <c r="FIU172" s="137"/>
      <c r="FIV172" s="137"/>
      <c r="FIW172" s="137"/>
      <c r="FIX172" s="137"/>
      <c r="FIY172" s="137"/>
      <c r="FIZ172" s="137"/>
      <c r="FJA172" s="137"/>
      <c r="FJB172" s="137"/>
      <c r="FJC172" s="137"/>
      <c r="FJD172" s="137"/>
      <c r="FJE172" s="137"/>
      <c r="FJF172" s="137"/>
      <c r="FJG172" s="137"/>
      <c r="FJH172" s="137"/>
      <c r="FJI172" s="137"/>
      <c r="FJJ172" s="137"/>
      <c r="FJK172" s="137"/>
      <c r="FJL172" s="137"/>
      <c r="FJM172" s="137"/>
      <c r="FJN172" s="137"/>
      <c r="FJO172" s="137"/>
      <c r="FJP172" s="137"/>
      <c r="FJQ172" s="137"/>
      <c r="FJR172" s="137"/>
      <c r="FJS172" s="137"/>
      <c r="FJT172" s="137"/>
      <c r="FJU172" s="137"/>
      <c r="FJV172" s="137"/>
      <c r="FJW172" s="137"/>
      <c r="FJX172" s="137"/>
      <c r="FJY172" s="137"/>
      <c r="FJZ172" s="137"/>
      <c r="FKA172" s="137"/>
      <c r="FKB172" s="137"/>
      <c r="FKC172" s="137"/>
      <c r="FKD172" s="137"/>
      <c r="FKE172" s="137"/>
      <c r="FKF172" s="137"/>
      <c r="FKG172" s="137"/>
      <c r="FKH172" s="137"/>
      <c r="FKI172" s="137"/>
      <c r="FKJ172" s="137"/>
      <c r="FKK172" s="137"/>
      <c r="FKL172" s="137"/>
      <c r="FKM172" s="137"/>
      <c r="FKN172" s="137"/>
      <c r="FKO172" s="137"/>
      <c r="FKP172" s="137"/>
      <c r="FKQ172" s="137"/>
      <c r="FKR172" s="137"/>
      <c r="FKS172" s="137"/>
      <c r="FKT172" s="137"/>
      <c r="FKU172" s="137"/>
      <c r="FKV172" s="137"/>
      <c r="FKW172" s="137"/>
      <c r="FKX172" s="137"/>
      <c r="FKY172" s="137"/>
      <c r="FKZ172" s="137"/>
      <c r="FLA172" s="137"/>
      <c r="FLB172" s="137"/>
      <c r="FLC172" s="137"/>
      <c r="FLD172" s="137"/>
      <c r="FLE172" s="137"/>
      <c r="FLF172" s="137"/>
      <c r="FLG172" s="137"/>
      <c r="FLH172" s="137"/>
      <c r="FLI172" s="137"/>
      <c r="FLJ172" s="137"/>
      <c r="FLK172" s="137"/>
      <c r="FLL172" s="137"/>
      <c r="FLM172" s="137"/>
      <c r="FLN172" s="137"/>
      <c r="FLO172" s="137"/>
      <c r="FLP172" s="137"/>
      <c r="FLQ172" s="137"/>
      <c r="FLR172" s="137"/>
      <c r="FLS172" s="137"/>
      <c r="FLT172" s="137"/>
      <c r="FLU172" s="137"/>
      <c r="FLV172" s="137"/>
      <c r="FLW172" s="137"/>
      <c r="FLX172" s="137"/>
      <c r="FLY172" s="137"/>
      <c r="FLZ172" s="137"/>
      <c r="FMA172" s="137"/>
      <c r="FMB172" s="137"/>
      <c r="FMC172" s="137"/>
      <c r="FMD172" s="137"/>
      <c r="FME172" s="137"/>
      <c r="FMF172" s="137"/>
      <c r="FMG172" s="137"/>
      <c r="FMH172" s="137"/>
      <c r="FMI172" s="137"/>
      <c r="FMJ172" s="137"/>
      <c r="FMK172" s="137"/>
      <c r="FML172" s="137"/>
      <c r="FMM172" s="137"/>
      <c r="FMN172" s="137"/>
      <c r="FMO172" s="137"/>
      <c r="FMP172" s="137"/>
      <c r="FMQ172" s="137"/>
      <c r="FMR172" s="137"/>
      <c r="FMS172" s="137"/>
      <c r="FMT172" s="137"/>
      <c r="FMU172" s="137"/>
      <c r="FMV172" s="137"/>
      <c r="FMW172" s="137"/>
      <c r="FMX172" s="137"/>
      <c r="FMY172" s="137"/>
      <c r="FMZ172" s="137"/>
      <c r="FNA172" s="137"/>
      <c r="FNB172" s="137"/>
      <c r="FNC172" s="137"/>
      <c r="FND172" s="137"/>
      <c r="FNE172" s="137"/>
      <c r="FNF172" s="137"/>
      <c r="FNG172" s="137"/>
      <c r="FNH172" s="137"/>
      <c r="FNI172" s="137"/>
      <c r="FNJ172" s="137"/>
      <c r="FNK172" s="137"/>
      <c r="FNL172" s="137"/>
      <c r="FNM172" s="137"/>
      <c r="FNN172" s="137"/>
      <c r="FNO172" s="137"/>
      <c r="FNP172" s="137"/>
      <c r="FNQ172" s="137"/>
      <c r="FNR172" s="137"/>
      <c r="FNS172" s="137"/>
      <c r="FNT172" s="137"/>
      <c r="FNU172" s="137"/>
      <c r="FNV172" s="137"/>
      <c r="FNW172" s="137"/>
      <c r="FNX172" s="137"/>
      <c r="FNY172" s="137"/>
      <c r="FNZ172" s="137"/>
      <c r="FOA172" s="137"/>
      <c r="FOB172" s="137"/>
      <c r="FOC172" s="137"/>
      <c r="FOD172" s="137"/>
      <c r="FOE172" s="137"/>
      <c r="FOF172" s="137"/>
      <c r="FOG172" s="137"/>
      <c r="FOH172" s="137"/>
      <c r="FOI172" s="137"/>
      <c r="FOJ172" s="137"/>
      <c r="FOK172" s="137"/>
      <c r="FOL172" s="137"/>
      <c r="FOM172" s="137"/>
      <c r="FON172" s="137"/>
      <c r="FOO172" s="137"/>
      <c r="FOP172" s="137"/>
      <c r="FOQ172" s="137"/>
      <c r="FOR172" s="137"/>
      <c r="FOS172" s="137"/>
      <c r="FOT172" s="137"/>
      <c r="FOU172" s="137"/>
      <c r="FOV172" s="137"/>
      <c r="FOW172" s="137"/>
      <c r="FOX172" s="137"/>
      <c r="FOY172" s="137"/>
      <c r="FOZ172" s="137"/>
      <c r="FPA172" s="137"/>
      <c r="FPB172" s="137"/>
      <c r="FPC172" s="137"/>
      <c r="FPD172" s="137"/>
      <c r="FPE172" s="137"/>
      <c r="FPF172" s="137"/>
      <c r="FPG172" s="137"/>
      <c r="FPH172" s="137"/>
      <c r="FPI172" s="137"/>
      <c r="FPJ172" s="137"/>
      <c r="FPK172" s="137"/>
      <c r="FPL172" s="137"/>
      <c r="FPM172" s="137"/>
      <c r="FPN172" s="137"/>
      <c r="FPO172" s="137"/>
      <c r="FPP172" s="137"/>
      <c r="FPQ172" s="137"/>
      <c r="FPR172" s="137"/>
      <c r="FPS172" s="137"/>
      <c r="FPT172" s="137"/>
      <c r="FPU172" s="137"/>
      <c r="FPV172" s="137"/>
      <c r="FPW172" s="137"/>
      <c r="FPX172" s="137"/>
      <c r="FPY172" s="137"/>
      <c r="FPZ172" s="137"/>
      <c r="FQA172" s="137"/>
      <c r="FQB172" s="137"/>
      <c r="FQC172" s="137"/>
      <c r="FQD172" s="137"/>
      <c r="FQE172" s="137"/>
      <c r="FQF172" s="137"/>
      <c r="FQG172" s="137"/>
      <c r="FQH172" s="137"/>
      <c r="FQI172" s="137"/>
      <c r="FQJ172" s="137"/>
      <c r="FQK172" s="137"/>
      <c r="FQL172" s="137"/>
      <c r="FQM172" s="137"/>
      <c r="FQN172" s="137"/>
      <c r="FQO172" s="137"/>
      <c r="FQP172" s="137"/>
      <c r="FQQ172" s="137"/>
      <c r="FQR172" s="137"/>
      <c r="FQS172" s="137"/>
      <c r="FQT172" s="137"/>
      <c r="FQU172" s="137"/>
      <c r="FQV172" s="137"/>
      <c r="FQW172" s="137"/>
      <c r="FQX172" s="137"/>
      <c r="FQY172" s="137"/>
      <c r="FQZ172" s="137"/>
      <c r="FRA172" s="137"/>
      <c r="FRB172" s="137"/>
      <c r="FRC172" s="137"/>
      <c r="FRD172" s="137"/>
      <c r="FRE172" s="137"/>
      <c r="FRF172" s="137"/>
      <c r="FRG172" s="137"/>
      <c r="FRH172" s="137"/>
      <c r="FRI172" s="137"/>
      <c r="FRJ172" s="137"/>
      <c r="FRK172" s="137"/>
      <c r="FRL172" s="137"/>
      <c r="FRM172" s="137"/>
      <c r="FRN172" s="137"/>
      <c r="FRO172" s="137"/>
      <c r="FRP172" s="137"/>
      <c r="FRQ172" s="137"/>
      <c r="FRR172" s="137"/>
      <c r="FRS172" s="137"/>
      <c r="FRT172" s="137"/>
      <c r="FRU172" s="137"/>
      <c r="FRV172" s="137"/>
      <c r="FRW172" s="137"/>
      <c r="FRX172" s="137"/>
      <c r="FRY172" s="137"/>
      <c r="FRZ172" s="137"/>
      <c r="FSA172" s="137"/>
      <c r="FSB172" s="137"/>
      <c r="FSC172" s="137"/>
      <c r="FSD172" s="137"/>
      <c r="FSE172" s="137"/>
      <c r="FSF172" s="137"/>
      <c r="FSG172" s="137"/>
      <c r="FSH172" s="137"/>
      <c r="FSI172" s="137"/>
      <c r="FSJ172" s="137"/>
      <c r="FSK172" s="137"/>
      <c r="FSL172" s="137"/>
      <c r="FSM172" s="137"/>
      <c r="FSN172" s="137"/>
      <c r="FSO172" s="137"/>
      <c r="FSP172" s="137"/>
      <c r="FSQ172" s="137"/>
      <c r="FSR172" s="137"/>
      <c r="FSS172" s="137"/>
      <c r="FST172" s="137"/>
      <c r="FSU172" s="137"/>
      <c r="FSV172" s="137"/>
      <c r="FSW172" s="137"/>
      <c r="FSX172" s="137"/>
      <c r="FSY172" s="137"/>
      <c r="FSZ172" s="137"/>
      <c r="FTA172" s="137"/>
      <c r="FTB172" s="137"/>
      <c r="FTC172" s="137"/>
      <c r="FTD172" s="137"/>
      <c r="FTE172" s="137"/>
      <c r="FTF172" s="137"/>
      <c r="FTG172" s="137"/>
      <c r="FTH172" s="137"/>
      <c r="FTI172" s="137"/>
      <c r="FTJ172" s="137"/>
      <c r="FTK172" s="137"/>
      <c r="FTL172" s="137"/>
      <c r="FTM172" s="137"/>
      <c r="FTN172" s="137"/>
      <c r="FTO172" s="137"/>
      <c r="FTP172" s="137"/>
      <c r="FTQ172" s="137"/>
      <c r="FTR172" s="137"/>
      <c r="FTS172" s="137"/>
      <c r="FTT172" s="137"/>
      <c r="FTU172" s="137"/>
      <c r="FTV172" s="137"/>
      <c r="FTW172" s="137"/>
      <c r="FTX172" s="137"/>
      <c r="FTY172" s="137"/>
      <c r="FTZ172" s="137"/>
      <c r="FUA172" s="137"/>
      <c r="FUB172" s="137"/>
      <c r="FUC172" s="137"/>
      <c r="FUD172" s="137"/>
      <c r="FUE172" s="137"/>
      <c r="FUF172" s="137"/>
      <c r="FUG172" s="137"/>
      <c r="FUH172" s="137"/>
      <c r="FUI172" s="137"/>
      <c r="FUJ172" s="137"/>
      <c r="FUK172" s="137"/>
      <c r="FUL172" s="137"/>
      <c r="FUM172" s="137"/>
      <c r="FUN172" s="137"/>
      <c r="FUO172" s="137"/>
      <c r="FUP172" s="137"/>
      <c r="FUQ172" s="137"/>
      <c r="FUR172" s="137"/>
      <c r="FUS172" s="137"/>
      <c r="FUT172" s="137"/>
      <c r="FUU172" s="137"/>
      <c r="FUV172" s="137"/>
      <c r="FUW172" s="137"/>
      <c r="FUX172" s="137"/>
      <c r="FUY172" s="137"/>
      <c r="FUZ172" s="137"/>
      <c r="FVA172" s="137"/>
      <c r="FVB172" s="137"/>
      <c r="FVC172" s="137"/>
      <c r="FVD172" s="137"/>
      <c r="FVE172" s="137"/>
      <c r="FVF172" s="137"/>
      <c r="FVG172" s="137"/>
      <c r="FVH172" s="137"/>
      <c r="FVI172" s="137"/>
      <c r="FVJ172" s="137"/>
      <c r="FVK172" s="137"/>
      <c r="FVL172" s="137"/>
      <c r="FVM172" s="137"/>
      <c r="FVN172" s="137"/>
      <c r="FVO172" s="137"/>
      <c r="FVP172" s="137"/>
      <c r="FVQ172" s="137"/>
      <c r="FVR172" s="137"/>
      <c r="FVS172" s="137"/>
      <c r="FVT172" s="137"/>
      <c r="FVU172" s="137"/>
      <c r="FVV172" s="137"/>
      <c r="FVW172" s="137"/>
      <c r="FVX172" s="137"/>
      <c r="FVY172" s="137"/>
      <c r="FVZ172" s="137"/>
      <c r="FWA172" s="137"/>
      <c r="FWB172" s="137"/>
      <c r="FWC172" s="137"/>
      <c r="FWD172" s="137"/>
      <c r="FWE172" s="137"/>
      <c r="FWF172" s="137"/>
      <c r="FWG172" s="137"/>
      <c r="FWH172" s="137"/>
      <c r="FWI172" s="137"/>
      <c r="FWJ172" s="137"/>
      <c r="FWK172" s="137"/>
      <c r="FWL172" s="137"/>
      <c r="FWM172" s="137"/>
      <c r="FWN172" s="137"/>
      <c r="FWO172" s="137"/>
      <c r="FWP172" s="137"/>
      <c r="FWQ172" s="137"/>
      <c r="FWR172" s="137"/>
      <c r="FWS172" s="137"/>
      <c r="FWT172" s="137"/>
      <c r="FWU172" s="137"/>
      <c r="FWV172" s="137"/>
      <c r="FWW172" s="137"/>
      <c r="FWX172" s="137"/>
      <c r="FWY172" s="137"/>
      <c r="FWZ172" s="137"/>
      <c r="FXA172" s="137"/>
      <c r="FXB172" s="137"/>
      <c r="FXC172" s="137"/>
      <c r="FXD172" s="137"/>
      <c r="FXE172" s="137"/>
      <c r="FXF172" s="137"/>
      <c r="FXG172" s="137"/>
      <c r="FXH172" s="137"/>
      <c r="FXI172" s="137"/>
      <c r="FXJ172" s="137"/>
      <c r="FXK172" s="137"/>
      <c r="FXL172" s="137"/>
      <c r="FXM172" s="137"/>
      <c r="FXN172" s="137"/>
      <c r="FXO172" s="137"/>
      <c r="FXP172" s="137"/>
      <c r="FXQ172" s="137"/>
      <c r="FXR172" s="137"/>
      <c r="FXS172" s="137"/>
      <c r="FXT172" s="137"/>
      <c r="FXU172" s="137"/>
      <c r="FXV172" s="137"/>
      <c r="FXW172" s="137"/>
      <c r="FXX172" s="137"/>
      <c r="FXY172" s="137"/>
      <c r="FXZ172" s="137"/>
      <c r="FYA172" s="137"/>
      <c r="FYB172" s="137"/>
      <c r="FYC172" s="137"/>
      <c r="FYD172" s="137"/>
      <c r="FYE172" s="137"/>
      <c r="FYF172" s="137"/>
      <c r="FYG172" s="137"/>
      <c r="FYH172" s="137"/>
      <c r="FYI172" s="137"/>
      <c r="FYJ172" s="137"/>
      <c r="FYK172" s="137"/>
      <c r="FYL172" s="137"/>
      <c r="FYM172" s="137"/>
      <c r="FYN172" s="137"/>
      <c r="FYO172" s="137"/>
      <c r="FYP172" s="137"/>
      <c r="FYQ172" s="137"/>
      <c r="FYR172" s="137"/>
      <c r="FYS172" s="137"/>
      <c r="FYT172" s="137"/>
      <c r="FYU172" s="137"/>
      <c r="FYV172" s="137"/>
      <c r="FYW172" s="137"/>
      <c r="FYX172" s="137"/>
      <c r="FYY172" s="137"/>
      <c r="FYZ172" s="137"/>
      <c r="FZA172" s="137"/>
      <c r="FZB172" s="137"/>
      <c r="FZC172" s="137"/>
      <c r="FZD172" s="137"/>
      <c r="FZE172" s="137"/>
      <c r="FZF172" s="137"/>
      <c r="FZG172" s="137"/>
      <c r="FZH172" s="137"/>
      <c r="FZI172" s="137"/>
      <c r="FZJ172" s="137"/>
      <c r="FZK172" s="137"/>
      <c r="FZL172" s="137"/>
      <c r="FZM172" s="137"/>
      <c r="FZN172" s="137"/>
      <c r="FZO172" s="137"/>
      <c r="FZP172" s="137"/>
      <c r="FZQ172" s="137"/>
      <c r="FZR172" s="137"/>
      <c r="FZS172" s="137"/>
      <c r="FZT172" s="137"/>
      <c r="FZU172" s="137"/>
      <c r="FZV172" s="137"/>
      <c r="FZW172" s="137"/>
      <c r="FZX172" s="137"/>
      <c r="FZY172" s="137"/>
      <c r="FZZ172" s="137"/>
      <c r="GAA172" s="137"/>
      <c r="GAB172" s="137"/>
      <c r="GAC172" s="137"/>
      <c r="GAD172" s="137"/>
      <c r="GAE172" s="137"/>
      <c r="GAF172" s="137"/>
      <c r="GAG172" s="137"/>
      <c r="GAH172" s="137"/>
      <c r="GAI172" s="137"/>
      <c r="GAJ172" s="137"/>
      <c r="GAK172" s="137"/>
      <c r="GAL172" s="137"/>
      <c r="GAM172" s="137"/>
      <c r="GAN172" s="137"/>
      <c r="GAO172" s="137"/>
      <c r="GAP172" s="137"/>
      <c r="GAQ172" s="137"/>
      <c r="GAR172" s="137"/>
      <c r="GAS172" s="137"/>
      <c r="GAT172" s="137"/>
      <c r="GAU172" s="137"/>
      <c r="GAV172" s="137"/>
      <c r="GAW172" s="137"/>
      <c r="GAX172" s="137"/>
      <c r="GAY172" s="137"/>
      <c r="GAZ172" s="137"/>
      <c r="GBA172" s="137"/>
      <c r="GBB172" s="137"/>
      <c r="GBC172" s="137"/>
      <c r="GBD172" s="137"/>
      <c r="GBE172" s="137"/>
      <c r="GBF172" s="137"/>
      <c r="GBG172" s="137"/>
      <c r="GBH172" s="137"/>
      <c r="GBI172" s="137"/>
      <c r="GBJ172" s="137"/>
      <c r="GBK172" s="137"/>
      <c r="GBL172" s="137"/>
      <c r="GBM172" s="137"/>
      <c r="GBN172" s="137"/>
      <c r="GBO172" s="137"/>
      <c r="GBP172" s="137"/>
      <c r="GBQ172" s="137"/>
      <c r="GBR172" s="137"/>
      <c r="GBS172" s="137"/>
      <c r="GBT172" s="137"/>
      <c r="GBU172" s="137"/>
      <c r="GBV172" s="137"/>
      <c r="GBW172" s="137"/>
      <c r="GBX172" s="137"/>
      <c r="GBY172" s="137"/>
      <c r="GBZ172" s="137"/>
      <c r="GCA172" s="137"/>
      <c r="GCB172" s="137"/>
      <c r="GCC172" s="137"/>
      <c r="GCD172" s="137"/>
      <c r="GCE172" s="137"/>
      <c r="GCF172" s="137"/>
      <c r="GCG172" s="137"/>
      <c r="GCH172" s="137"/>
      <c r="GCI172" s="137"/>
      <c r="GCJ172" s="137"/>
      <c r="GCK172" s="137"/>
      <c r="GCL172" s="137"/>
      <c r="GCM172" s="137"/>
      <c r="GCN172" s="137"/>
      <c r="GCO172" s="137"/>
      <c r="GCP172" s="137"/>
      <c r="GCQ172" s="137"/>
      <c r="GCR172" s="137"/>
      <c r="GCS172" s="137"/>
      <c r="GCT172" s="137"/>
      <c r="GCU172" s="137"/>
      <c r="GCV172" s="137"/>
      <c r="GCW172" s="137"/>
      <c r="GCX172" s="137"/>
      <c r="GCY172" s="137"/>
      <c r="GCZ172" s="137"/>
      <c r="GDA172" s="137"/>
      <c r="GDB172" s="137"/>
      <c r="GDC172" s="137"/>
      <c r="GDD172" s="137"/>
      <c r="GDE172" s="137"/>
      <c r="GDF172" s="137"/>
      <c r="GDG172" s="137"/>
      <c r="GDH172" s="137"/>
      <c r="GDI172" s="137"/>
      <c r="GDJ172" s="137"/>
      <c r="GDK172" s="137"/>
      <c r="GDL172" s="137"/>
      <c r="GDM172" s="137"/>
      <c r="GDN172" s="137"/>
      <c r="GDO172" s="137"/>
      <c r="GDP172" s="137"/>
      <c r="GDQ172" s="137"/>
      <c r="GDR172" s="137"/>
      <c r="GDS172" s="137"/>
      <c r="GDT172" s="137"/>
      <c r="GDU172" s="137"/>
      <c r="GDV172" s="137"/>
      <c r="GDW172" s="137"/>
      <c r="GDX172" s="137"/>
      <c r="GDY172" s="137"/>
      <c r="GDZ172" s="137"/>
      <c r="GEA172" s="137"/>
      <c r="GEB172" s="137"/>
      <c r="GEC172" s="137"/>
      <c r="GED172" s="137"/>
      <c r="GEE172" s="137"/>
      <c r="GEF172" s="137"/>
      <c r="GEG172" s="137"/>
      <c r="GEH172" s="137"/>
      <c r="GEI172" s="137"/>
      <c r="GEJ172" s="137"/>
      <c r="GEK172" s="137"/>
      <c r="GEL172" s="137"/>
      <c r="GEM172" s="137"/>
      <c r="GEN172" s="137"/>
      <c r="GEO172" s="137"/>
      <c r="GEP172" s="137"/>
      <c r="GEQ172" s="137"/>
      <c r="GER172" s="137"/>
      <c r="GES172" s="137"/>
      <c r="GET172" s="137"/>
      <c r="GEU172" s="137"/>
      <c r="GEV172" s="137"/>
      <c r="GEW172" s="137"/>
      <c r="GEX172" s="137"/>
      <c r="GEY172" s="137"/>
      <c r="GEZ172" s="137"/>
      <c r="GFA172" s="137"/>
      <c r="GFB172" s="137"/>
      <c r="GFC172" s="137"/>
      <c r="GFD172" s="137"/>
      <c r="GFE172" s="137"/>
      <c r="GFF172" s="137"/>
      <c r="GFG172" s="137"/>
      <c r="GFH172" s="137"/>
      <c r="GFI172" s="137"/>
      <c r="GFJ172" s="137"/>
      <c r="GFK172" s="137"/>
      <c r="GFL172" s="137"/>
      <c r="GFM172" s="137"/>
      <c r="GFN172" s="137"/>
      <c r="GFO172" s="137"/>
      <c r="GFP172" s="137"/>
      <c r="GFQ172" s="137"/>
      <c r="GFR172" s="137"/>
      <c r="GFS172" s="137"/>
      <c r="GFT172" s="137"/>
      <c r="GFU172" s="137"/>
      <c r="GFV172" s="137"/>
      <c r="GFW172" s="137"/>
      <c r="GFX172" s="137"/>
      <c r="GFY172" s="137"/>
      <c r="GFZ172" s="137"/>
      <c r="GGA172" s="137"/>
      <c r="GGB172" s="137"/>
      <c r="GGC172" s="137"/>
      <c r="GGD172" s="137"/>
      <c r="GGE172" s="137"/>
      <c r="GGF172" s="137"/>
      <c r="GGG172" s="137"/>
      <c r="GGH172" s="137"/>
      <c r="GGI172" s="137"/>
      <c r="GGJ172" s="137"/>
      <c r="GGK172" s="137"/>
      <c r="GGL172" s="137"/>
      <c r="GGM172" s="137"/>
      <c r="GGN172" s="137"/>
      <c r="GGO172" s="137"/>
      <c r="GGP172" s="137"/>
      <c r="GGQ172" s="137"/>
      <c r="GGR172" s="137"/>
      <c r="GGS172" s="137"/>
      <c r="GGT172" s="137"/>
      <c r="GGU172" s="137"/>
      <c r="GGV172" s="137"/>
      <c r="GGW172" s="137"/>
      <c r="GGX172" s="137"/>
      <c r="GGY172" s="137"/>
      <c r="GGZ172" s="137"/>
      <c r="GHA172" s="137"/>
      <c r="GHB172" s="137"/>
      <c r="GHC172" s="137"/>
      <c r="GHD172" s="137"/>
      <c r="GHE172" s="137"/>
      <c r="GHF172" s="137"/>
      <c r="GHG172" s="137"/>
      <c r="GHH172" s="137"/>
      <c r="GHI172" s="137"/>
      <c r="GHJ172" s="137"/>
      <c r="GHK172" s="137"/>
      <c r="GHL172" s="137"/>
      <c r="GHM172" s="137"/>
      <c r="GHN172" s="137"/>
      <c r="GHO172" s="137"/>
      <c r="GHP172" s="137"/>
      <c r="GHQ172" s="137"/>
      <c r="GHR172" s="137"/>
      <c r="GHS172" s="137"/>
      <c r="GHT172" s="137"/>
      <c r="GHU172" s="137"/>
      <c r="GHV172" s="137"/>
      <c r="GHW172" s="137"/>
      <c r="GHX172" s="137"/>
      <c r="GHY172" s="137"/>
      <c r="GHZ172" s="137"/>
      <c r="GIA172" s="137"/>
      <c r="GIB172" s="137"/>
      <c r="GIC172" s="137"/>
      <c r="GID172" s="137"/>
      <c r="GIE172" s="137"/>
      <c r="GIF172" s="137"/>
      <c r="GIG172" s="137"/>
      <c r="GIH172" s="137"/>
      <c r="GII172" s="137"/>
      <c r="GIJ172" s="137"/>
      <c r="GIK172" s="137"/>
      <c r="GIL172" s="137"/>
      <c r="GIM172" s="137"/>
      <c r="GIN172" s="137"/>
      <c r="GIO172" s="137"/>
      <c r="GIP172" s="137"/>
      <c r="GIQ172" s="137"/>
      <c r="GIR172" s="137"/>
      <c r="GIS172" s="137"/>
      <c r="GIT172" s="137"/>
      <c r="GIU172" s="137"/>
      <c r="GIV172" s="137"/>
      <c r="GIW172" s="137"/>
      <c r="GIX172" s="137"/>
      <c r="GIY172" s="137"/>
      <c r="GIZ172" s="137"/>
      <c r="GJA172" s="137"/>
      <c r="GJB172" s="137"/>
      <c r="GJC172" s="137"/>
      <c r="GJD172" s="137"/>
      <c r="GJE172" s="137"/>
      <c r="GJF172" s="137"/>
      <c r="GJG172" s="137"/>
      <c r="GJH172" s="137"/>
      <c r="GJI172" s="137"/>
      <c r="GJJ172" s="137"/>
      <c r="GJK172" s="137"/>
      <c r="GJL172" s="137"/>
      <c r="GJM172" s="137"/>
      <c r="GJN172" s="137"/>
      <c r="GJO172" s="137"/>
      <c r="GJP172" s="137"/>
      <c r="GJQ172" s="137"/>
      <c r="GJR172" s="137"/>
      <c r="GJS172" s="137"/>
      <c r="GJT172" s="137"/>
      <c r="GJU172" s="137"/>
      <c r="GJV172" s="137"/>
      <c r="GJW172" s="137"/>
      <c r="GJX172" s="137"/>
      <c r="GJY172" s="137"/>
      <c r="GJZ172" s="137"/>
      <c r="GKA172" s="137"/>
      <c r="GKB172" s="137"/>
      <c r="GKC172" s="137"/>
      <c r="GKD172" s="137"/>
      <c r="GKE172" s="137"/>
      <c r="GKF172" s="137"/>
      <c r="GKG172" s="137"/>
      <c r="GKH172" s="137"/>
      <c r="GKI172" s="137"/>
      <c r="GKJ172" s="137"/>
      <c r="GKK172" s="137"/>
      <c r="GKL172" s="137"/>
      <c r="GKM172" s="137"/>
      <c r="GKN172" s="137"/>
      <c r="GKO172" s="137"/>
      <c r="GKP172" s="137"/>
      <c r="GKQ172" s="137"/>
      <c r="GKR172" s="137"/>
      <c r="GKS172" s="137"/>
      <c r="GKT172" s="137"/>
      <c r="GKU172" s="137"/>
      <c r="GKV172" s="137"/>
      <c r="GKW172" s="137"/>
      <c r="GKX172" s="137"/>
      <c r="GKY172" s="137"/>
      <c r="GKZ172" s="137"/>
      <c r="GLA172" s="137"/>
      <c r="GLB172" s="137"/>
      <c r="GLC172" s="137"/>
      <c r="GLD172" s="137"/>
      <c r="GLE172" s="137"/>
      <c r="GLF172" s="137"/>
      <c r="GLG172" s="137"/>
      <c r="GLH172" s="137"/>
      <c r="GLI172" s="137"/>
      <c r="GLJ172" s="137"/>
      <c r="GLK172" s="137"/>
      <c r="GLL172" s="137"/>
      <c r="GLM172" s="137"/>
      <c r="GLN172" s="137"/>
      <c r="GLO172" s="137"/>
      <c r="GLP172" s="137"/>
      <c r="GLQ172" s="137"/>
      <c r="GLR172" s="137"/>
      <c r="GLS172" s="137"/>
      <c r="GLT172" s="137"/>
      <c r="GLU172" s="137"/>
      <c r="GLV172" s="137"/>
      <c r="GLW172" s="137"/>
      <c r="GLX172" s="137"/>
      <c r="GLY172" s="137"/>
      <c r="GLZ172" s="137"/>
      <c r="GMA172" s="137"/>
      <c r="GMB172" s="137"/>
      <c r="GMC172" s="137"/>
      <c r="GMD172" s="137"/>
      <c r="GME172" s="137"/>
      <c r="GMF172" s="137"/>
      <c r="GMG172" s="137"/>
      <c r="GMH172" s="137"/>
      <c r="GMI172" s="137"/>
      <c r="GMJ172" s="137"/>
      <c r="GMK172" s="137"/>
      <c r="GML172" s="137"/>
      <c r="GMM172" s="137"/>
      <c r="GMN172" s="137"/>
      <c r="GMO172" s="137"/>
      <c r="GMP172" s="137"/>
      <c r="GMQ172" s="137"/>
      <c r="GMR172" s="137"/>
      <c r="GMS172" s="137"/>
      <c r="GMT172" s="137"/>
      <c r="GMU172" s="137"/>
      <c r="GMV172" s="137"/>
      <c r="GMW172" s="137"/>
      <c r="GMX172" s="137"/>
      <c r="GMY172" s="137"/>
      <c r="GMZ172" s="137"/>
      <c r="GNA172" s="137"/>
      <c r="GNB172" s="137"/>
      <c r="GNC172" s="137"/>
      <c r="GND172" s="137"/>
      <c r="GNE172" s="137"/>
      <c r="GNF172" s="137"/>
      <c r="GNG172" s="137"/>
      <c r="GNH172" s="137"/>
      <c r="GNI172" s="137"/>
      <c r="GNJ172" s="137"/>
      <c r="GNK172" s="137"/>
      <c r="GNL172" s="137"/>
      <c r="GNM172" s="137"/>
      <c r="GNN172" s="137"/>
      <c r="GNO172" s="137"/>
      <c r="GNP172" s="137"/>
      <c r="GNQ172" s="137"/>
      <c r="GNR172" s="137"/>
      <c r="GNS172" s="137"/>
      <c r="GNT172" s="137"/>
      <c r="GNU172" s="137"/>
      <c r="GNV172" s="137"/>
      <c r="GNW172" s="137"/>
      <c r="GNX172" s="137"/>
      <c r="GNY172" s="137"/>
      <c r="GNZ172" s="137"/>
      <c r="GOA172" s="137"/>
      <c r="GOB172" s="137"/>
      <c r="GOC172" s="137"/>
      <c r="GOD172" s="137"/>
      <c r="GOE172" s="137"/>
      <c r="GOF172" s="137"/>
      <c r="GOG172" s="137"/>
      <c r="GOH172" s="137"/>
      <c r="GOI172" s="137"/>
      <c r="GOJ172" s="137"/>
      <c r="GOK172" s="137"/>
      <c r="GOL172" s="137"/>
      <c r="GOM172" s="137"/>
      <c r="GON172" s="137"/>
      <c r="GOO172" s="137"/>
      <c r="GOP172" s="137"/>
      <c r="GOQ172" s="137"/>
      <c r="GOR172" s="137"/>
      <c r="GOS172" s="137"/>
      <c r="GOT172" s="137"/>
      <c r="GOU172" s="137"/>
      <c r="GOV172" s="137"/>
      <c r="GOW172" s="137"/>
      <c r="GOX172" s="137"/>
      <c r="GOY172" s="137"/>
      <c r="GOZ172" s="137"/>
      <c r="GPA172" s="137"/>
      <c r="GPB172" s="137"/>
      <c r="GPC172" s="137"/>
      <c r="GPD172" s="137"/>
      <c r="GPE172" s="137"/>
      <c r="GPF172" s="137"/>
      <c r="GPG172" s="137"/>
      <c r="GPH172" s="137"/>
      <c r="GPI172" s="137"/>
      <c r="GPJ172" s="137"/>
      <c r="GPK172" s="137"/>
      <c r="GPL172" s="137"/>
      <c r="GPM172" s="137"/>
      <c r="GPN172" s="137"/>
      <c r="GPO172" s="137"/>
      <c r="GPP172" s="137"/>
      <c r="GPQ172" s="137"/>
      <c r="GPR172" s="137"/>
      <c r="GPS172" s="137"/>
      <c r="GPT172" s="137"/>
      <c r="GPU172" s="137"/>
      <c r="GPV172" s="137"/>
      <c r="GPW172" s="137"/>
      <c r="GPX172" s="137"/>
      <c r="GPY172" s="137"/>
      <c r="GPZ172" s="137"/>
      <c r="GQA172" s="137"/>
      <c r="GQB172" s="137"/>
      <c r="GQC172" s="137"/>
      <c r="GQD172" s="137"/>
      <c r="GQE172" s="137"/>
      <c r="GQF172" s="137"/>
      <c r="GQG172" s="137"/>
      <c r="GQH172" s="137"/>
      <c r="GQI172" s="137"/>
      <c r="GQJ172" s="137"/>
      <c r="GQK172" s="137"/>
      <c r="GQL172" s="137"/>
      <c r="GQM172" s="137"/>
      <c r="GQN172" s="137"/>
      <c r="GQO172" s="137"/>
      <c r="GQP172" s="137"/>
      <c r="GQQ172" s="137"/>
      <c r="GQR172" s="137"/>
      <c r="GQS172" s="137"/>
      <c r="GQT172" s="137"/>
      <c r="GQU172" s="137"/>
      <c r="GQV172" s="137"/>
      <c r="GQW172" s="137"/>
      <c r="GQX172" s="137"/>
      <c r="GQY172" s="137"/>
      <c r="GQZ172" s="137"/>
      <c r="GRA172" s="137"/>
      <c r="GRB172" s="137"/>
      <c r="GRC172" s="137"/>
      <c r="GRD172" s="137"/>
      <c r="GRE172" s="137"/>
      <c r="GRF172" s="137"/>
      <c r="GRG172" s="137"/>
      <c r="GRH172" s="137"/>
      <c r="GRI172" s="137"/>
      <c r="GRJ172" s="137"/>
      <c r="GRK172" s="137"/>
      <c r="GRL172" s="137"/>
      <c r="GRM172" s="137"/>
      <c r="GRN172" s="137"/>
      <c r="GRO172" s="137"/>
      <c r="GRP172" s="137"/>
      <c r="GRQ172" s="137"/>
      <c r="GRR172" s="137"/>
      <c r="GRS172" s="137"/>
      <c r="GRT172" s="137"/>
      <c r="GRU172" s="137"/>
      <c r="GRV172" s="137"/>
      <c r="GRW172" s="137"/>
      <c r="GRX172" s="137"/>
      <c r="GRY172" s="137"/>
      <c r="GRZ172" s="137"/>
      <c r="GSA172" s="137"/>
      <c r="GSB172" s="137"/>
      <c r="GSC172" s="137"/>
      <c r="GSD172" s="137"/>
      <c r="GSE172" s="137"/>
      <c r="GSF172" s="137"/>
      <c r="GSG172" s="137"/>
      <c r="GSH172" s="137"/>
      <c r="GSI172" s="137"/>
      <c r="GSJ172" s="137"/>
      <c r="GSK172" s="137"/>
      <c r="GSL172" s="137"/>
      <c r="GSM172" s="137"/>
      <c r="GSN172" s="137"/>
      <c r="GSO172" s="137"/>
      <c r="GSP172" s="137"/>
      <c r="GSQ172" s="137"/>
      <c r="GSR172" s="137"/>
      <c r="GSS172" s="137"/>
      <c r="GST172" s="137"/>
      <c r="GSU172" s="137"/>
      <c r="GSV172" s="137"/>
      <c r="GSW172" s="137"/>
      <c r="GSX172" s="137"/>
      <c r="GSY172" s="137"/>
      <c r="GSZ172" s="137"/>
      <c r="GTA172" s="137"/>
      <c r="GTB172" s="137"/>
      <c r="GTC172" s="137"/>
      <c r="GTD172" s="137"/>
      <c r="GTE172" s="137"/>
      <c r="GTF172" s="137"/>
      <c r="GTG172" s="137"/>
      <c r="GTH172" s="137"/>
      <c r="GTI172" s="137"/>
      <c r="GTJ172" s="137"/>
      <c r="GTK172" s="137"/>
      <c r="GTL172" s="137"/>
      <c r="GTM172" s="137"/>
      <c r="GTN172" s="137"/>
      <c r="GTO172" s="137"/>
      <c r="GTP172" s="137"/>
      <c r="GTQ172" s="137"/>
      <c r="GTR172" s="137"/>
      <c r="GTS172" s="137"/>
      <c r="GTT172" s="137"/>
      <c r="GTU172" s="137"/>
      <c r="GTV172" s="137"/>
      <c r="GTW172" s="137"/>
      <c r="GTX172" s="137"/>
      <c r="GTY172" s="137"/>
      <c r="GTZ172" s="137"/>
      <c r="GUA172" s="137"/>
      <c r="GUB172" s="137"/>
      <c r="GUC172" s="137"/>
      <c r="GUD172" s="137"/>
      <c r="GUE172" s="137"/>
      <c r="GUF172" s="137"/>
      <c r="GUG172" s="137"/>
      <c r="GUH172" s="137"/>
      <c r="GUI172" s="137"/>
      <c r="GUJ172" s="137"/>
      <c r="GUK172" s="137"/>
      <c r="GUL172" s="137"/>
      <c r="GUM172" s="137"/>
      <c r="GUN172" s="137"/>
      <c r="GUO172" s="137"/>
      <c r="GUP172" s="137"/>
      <c r="GUQ172" s="137"/>
      <c r="GUR172" s="137"/>
      <c r="GUS172" s="137"/>
      <c r="GUT172" s="137"/>
      <c r="GUU172" s="137"/>
      <c r="GUV172" s="137"/>
      <c r="GUW172" s="137"/>
      <c r="GUX172" s="137"/>
      <c r="GUY172" s="137"/>
      <c r="GUZ172" s="137"/>
      <c r="GVA172" s="137"/>
      <c r="GVB172" s="137"/>
      <c r="GVC172" s="137"/>
      <c r="GVD172" s="137"/>
      <c r="GVE172" s="137"/>
      <c r="GVF172" s="137"/>
      <c r="GVG172" s="137"/>
      <c r="GVH172" s="137"/>
      <c r="GVI172" s="137"/>
      <c r="GVJ172" s="137"/>
      <c r="GVK172" s="137"/>
      <c r="GVL172" s="137"/>
      <c r="GVM172" s="137"/>
      <c r="GVN172" s="137"/>
      <c r="GVO172" s="137"/>
      <c r="GVP172" s="137"/>
      <c r="GVQ172" s="137"/>
      <c r="GVR172" s="137"/>
      <c r="GVS172" s="137"/>
      <c r="GVT172" s="137"/>
      <c r="GVU172" s="137"/>
      <c r="GVV172" s="137"/>
      <c r="GVW172" s="137"/>
      <c r="GVX172" s="137"/>
      <c r="GVY172" s="137"/>
      <c r="GVZ172" s="137"/>
      <c r="GWA172" s="137"/>
      <c r="GWB172" s="137"/>
      <c r="GWC172" s="137"/>
      <c r="GWD172" s="137"/>
      <c r="GWE172" s="137"/>
      <c r="GWF172" s="137"/>
      <c r="GWG172" s="137"/>
      <c r="GWH172" s="137"/>
      <c r="GWI172" s="137"/>
      <c r="GWJ172" s="137"/>
      <c r="GWK172" s="137"/>
      <c r="GWL172" s="137"/>
      <c r="GWM172" s="137"/>
      <c r="GWN172" s="137"/>
      <c r="GWO172" s="137"/>
      <c r="GWP172" s="137"/>
      <c r="GWQ172" s="137"/>
      <c r="GWR172" s="137"/>
      <c r="GWS172" s="137"/>
      <c r="GWT172" s="137"/>
      <c r="GWU172" s="137"/>
      <c r="GWV172" s="137"/>
      <c r="GWW172" s="137"/>
      <c r="GWX172" s="137"/>
      <c r="GWY172" s="137"/>
      <c r="GWZ172" s="137"/>
      <c r="GXA172" s="137"/>
      <c r="GXB172" s="137"/>
      <c r="GXC172" s="137"/>
      <c r="GXD172" s="137"/>
      <c r="GXE172" s="137"/>
      <c r="GXF172" s="137"/>
      <c r="GXG172" s="137"/>
      <c r="GXH172" s="137"/>
      <c r="GXI172" s="137"/>
      <c r="GXJ172" s="137"/>
      <c r="GXK172" s="137"/>
      <c r="GXL172" s="137"/>
      <c r="GXM172" s="137"/>
      <c r="GXN172" s="137"/>
      <c r="GXO172" s="137"/>
      <c r="GXP172" s="137"/>
      <c r="GXQ172" s="137"/>
      <c r="GXR172" s="137"/>
      <c r="GXS172" s="137"/>
      <c r="GXT172" s="137"/>
      <c r="GXU172" s="137"/>
      <c r="GXV172" s="137"/>
      <c r="GXW172" s="137"/>
      <c r="GXX172" s="137"/>
      <c r="GXY172" s="137"/>
      <c r="GXZ172" s="137"/>
      <c r="GYA172" s="137"/>
      <c r="GYB172" s="137"/>
      <c r="GYC172" s="137"/>
      <c r="GYD172" s="137"/>
      <c r="GYE172" s="137"/>
      <c r="GYF172" s="137"/>
      <c r="GYG172" s="137"/>
      <c r="GYH172" s="137"/>
      <c r="GYI172" s="137"/>
      <c r="GYJ172" s="137"/>
      <c r="GYK172" s="137"/>
      <c r="GYL172" s="137"/>
      <c r="GYM172" s="137"/>
      <c r="GYN172" s="137"/>
      <c r="GYO172" s="137"/>
      <c r="GYP172" s="137"/>
      <c r="GYQ172" s="137"/>
      <c r="GYR172" s="137"/>
      <c r="GYS172" s="137"/>
      <c r="GYT172" s="137"/>
      <c r="GYU172" s="137"/>
      <c r="GYV172" s="137"/>
      <c r="GYW172" s="137"/>
      <c r="GYX172" s="137"/>
      <c r="GYY172" s="137"/>
      <c r="GYZ172" s="137"/>
      <c r="GZA172" s="137"/>
      <c r="GZB172" s="137"/>
      <c r="GZC172" s="137"/>
      <c r="GZD172" s="137"/>
      <c r="GZE172" s="137"/>
      <c r="GZF172" s="137"/>
      <c r="GZG172" s="137"/>
      <c r="GZH172" s="137"/>
      <c r="GZI172" s="137"/>
      <c r="GZJ172" s="137"/>
      <c r="GZK172" s="137"/>
      <c r="GZL172" s="137"/>
      <c r="GZM172" s="137"/>
      <c r="GZN172" s="137"/>
      <c r="GZO172" s="137"/>
      <c r="GZP172" s="137"/>
      <c r="GZQ172" s="137"/>
      <c r="GZR172" s="137"/>
      <c r="GZS172" s="137"/>
      <c r="GZT172" s="137"/>
      <c r="GZU172" s="137"/>
      <c r="GZV172" s="137"/>
      <c r="GZW172" s="137"/>
      <c r="GZX172" s="137"/>
      <c r="GZY172" s="137"/>
      <c r="GZZ172" s="137"/>
      <c r="HAA172" s="137"/>
      <c r="HAB172" s="137"/>
      <c r="HAC172" s="137"/>
      <c r="HAD172" s="137"/>
      <c r="HAE172" s="137"/>
      <c r="HAF172" s="137"/>
      <c r="HAG172" s="137"/>
      <c r="HAH172" s="137"/>
      <c r="HAI172" s="137"/>
      <c r="HAJ172" s="137"/>
      <c r="HAK172" s="137"/>
      <c r="HAL172" s="137"/>
      <c r="HAM172" s="137"/>
      <c r="HAN172" s="137"/>
      <c r="HAO172" s="137"/>
      <c r="HAP172" s="137"/>
      <c r="HAQ172" s="137"/>
      <c r="HAR172" s="137"/>
      <c r="HAS172" s="137"/>
      <c r="HAT172" s="137"/>
      <c r="HAU172" s="137"/>
      <c r="HAV172" s="137"/>
      <c r="HAW172" s="137"/>
      <c r="HAX172" s="137"/>
      <c r="HAY172" s="137"/>
      <c r="HAZ172" s="137"/>
      <c r="HBA172" s="137"/>
      <c r="HBB172" s="137"/>
      <c r="HBC172" s="137"/>
      <c r="HBD172" s="137"/>
      <c r="HBE172" s="137"/>
      <c r="HBF172" s="137"/>
      <c r="HBG172" s="137"/>
      <c r="HBH172" s="137"/>
      <c r="HBI172" s="137"/>
      <c r="HBJ172" s="137"/>
      <c r="HBK172" s="137"/>
      <c r="HBL172" s="137"/>
      <c r="HBM172" s="137"/>
      <c r="HBN172" s="137"/>
      <c r="HBO172" s="137"/>
      <c r="HBP172" s="137"/>
      <c r="HBQ172" s="137"/>
      <c r="HBR172" s="137"/>
      <c r="HBS172" s="137"/>
      <c r="HBT172" s="137"/>
      <c r="HBU172" s="137"/>
      <c r="HBV172" s="137"/>
      <c r="HBW172" s="137"/>
      <c r="HBX172" s="137"/>
      <c r="HBY172" s="137"/>
      <c r="HBZ172" s="137"/>
      <c r="HCA172" s="137"/>
      <c r="HCB172" s="137"/>
      <c r="HCC172" s="137"/>
      <c r="HCD172" s="137"/>
      <c r="HCE172" s="137"/>
      <c r="HCF172" s="137"/>
      <c r="HCG172" s="137"/>
      <c r="HCH172" s="137"/>
      <c r="HCI172" s="137"/>
      <c r="HCJ172" s="137"/>
      <c r="HCK172" s="137"/>
      <c r="HCL172" s="137"/>
      <c r="HCM172" s="137"/>
      <c r="HCN172" s="137"/>
      <c r="HCO172" s="137"/>
      <c r="HCP172" s="137"/>
      <c r="HCQ172" s="137"/>
      <c r="HCR172" s="137"/>
      <c r="HCS172" s="137"/>
      <c r="HCT172" s="137"/>
      <c r="HCU172" s="137"/>
      <c r="HCV172" s="137"/>
      <c r="HCW172" s="137"/>
      <c r="HCX172" s="137"/>
      <c r="HCY172" s="137"/>
      <c r="HCZ172" s="137"/>
      <c r="HDA172" s="137"/>
      <c r="HDB172" s="137"/>
      <c r="HDC172" s="137"/>
      <c r="HDD172" s="137"/>
      <c r="HDE172" s="137"/>
      <c r="HDF172" s="137"/>
      <c r="HDG172" s="137"/>
      <c r="HDH172" s="137"/>
      <c r="HDI172" s="137"/>
      <c r="HDJ172" s="137"/>
      <c r="HDK172" s="137"/>
      <c r="HDL172" s="137"/>
      <c r="HDM172" s="137"/>
      <c r="HDN172" s="137"/>
      <c r="HDO172" s="137"/>
      <c r="HDP172" s="137"/>
      <c r="HDQ172" s="137"/>
      <c r="HDR172" s="137"/>
      <c r="HDS172" s="137"/>
      <c r="HDT172" s="137"/>
      <c r="HDU172" s="137"/>
      <c r="HDV172" s="137"/>
      <c r="HDW172" s="137"/>
      <c r="HDX172" s="137"/>
      <c r="HDY172" s="137"/>
      <c r="HDZ172" s="137"/>
      <c r="HEA172" s="137"/>
      <c r="HEB172" s="137"/>
      <c r="HEC172" s="137"/>
      <c r="HED172" s="137"/>
      <c r="HEE172" s="137"/>
      <c r="HEF172" s="137"/>
      <c r="HEG172" s="137"/>
      <c r="HEH172" s="137"/>
      <c r="HEI172" s="137"/>
      <c r="HEJ172" s="137"/>
      <c r="HEK172" s="137"/>
      <c r="HEL172" s="137"/>
      <c r="HEM172" s="137"/>
      <c r="HEN172" s="137"/>
      <c r="HEO172" s="137"/>
      <c r="HEP172" s="137"/>
      <c r="HEQ172" s="137"/>
      <c r="HER172" s="137"/>
      <c r="HES172" s="137"/>
      <c r="HET172" s="137"/>
      <c r="HEU172" s="137"/>
      <c r="HEV172" s="137"/>
      <c r="HEW172" s="137"/>
      <c r="HEX172" s="137"/>
      <c r="HEY172" s="137"/>
      <c r="HEZ172" s="137"/>
      <c r="HFA172" s="137"/>
      <c r="HFB172" s="137"/>
      <c r="HFC172" s="137"/>
      <c r="HFD172" s="137"/>
      <c r="HFE172" s="137"/>
      <c r="HFF172" s="137"/>
      <c r="HFG172" s="137"/>
      <c r="HFH172" s="137"/>
      <c r="HFI172" s="137"/>
      <c r="HFJ172" s="137"/>
      <c r="HFK172" s="137"/>
      <c r="HFL172" s="137"/>
      <c r="HFM172" s="137"/>
      <c r="HFN172" s="137"/>
      <c r="HFO172" s="137"/>
      <c r="HFP172" s="137"/>
      <c r="HFQ172" s="137"/>
      <c r="HFR172" s="137"/>
      <c r="HFS172" s="137"/>
      <c r="HFT172" s="137"/>
      <c r="HFU172" s="137"/>
      <c r="HFV172" s="137"/>
      <c r="HFW172" s="137"/>
      <c r="HFX172" s="137"/>
      <c r="HFY172" s="137"/>
      <c r="HFZ172" s="137"/>
      <c r="HGA172" s="137"/>
      <c r="HGB172" s="137"/>
      <c r="HGC172" s="137"/>
      <c r="HGD172" s="137"/>
      <c r="HGE172" s="137"/>
      <c r="HGF172" s="137"/>
      <c r="HGG172" s="137"/>
      <c r="HGH172" s="137"/>
      <c r="HGI172" s="137"/>
      <c r="HGJ172" s="137"/>
      <c r="HGK172" s="137"/>
      <c r="HGL172" s="137"/>
      <c r="HGM172" s="137"/>
      <c r="HGN172" s="137"/>
      <c r="HGO172" s="137"/>
      <c r="HGP172" s="137"/>
      <c r="HGQ172" s="137"/>
      <c r="HGR172" s="137"/>
      <c r="HGS172" s="137"/>
      <c r="HGT172" s="137"/>
      <c r="HGU172" s="137"/>
      <c r="HGV172" s="137"/>
      <c r="HGW172" s="137"/>
      <c r="HGX172" s="137"/>
      <c r="HGY172" s="137"/>
      <c r="HGZ172" s="137"/>
      <c r="HHA172" s="137"/>
      <c r="HHB172" s="137"/>
      <c r="HHC172" s="137"/>
      <c r="HHD172" s="137"/>
      <c r="HHE172" s="137"/>
      <c r="HHF172" s="137"/>
      <c r="HHG172" s="137"/>
      <c r="HHH172" s="137"/>
      <c r="HHI172" s="137"/>
      <c r="HHJ172" s="137"/>
      <c r="HHK172" s="137"/>
      <c r="HHL172" s="137"/>
      <c r="HHM172" s="137"/>
      <c r="HHN172" s="137"/>
      <c r="HHO172" s="137"/>
      <c r="HHP172" s="137"/>
      <c r="HHQ172" s="137"/>
      <c r="HHR172" s="137"/>
      <c r="HHS172" s="137"/>
      <c r="HHT172" s="137"/>
      <c r="HHU172" s="137"/>
      <c r="HHV172" s="137"/>
      <c r="HHW172" s="137"/>
      <c r="HHX172" s="137"/>
      <c r="HHY172" s="137"/>
      <c r="HHZ172" s="137"/>
      <c r="HIA172" s="137"/>
      <c r="HIB172" s="137"/>
      <c r="HIC172" s="137"/>
      <c r="HID172" s="137"/>
      <c r="HIE172" s="137"/>
      <c r="HIF172" s="137"/>
      <c r="HIG172" s="137"/>
      <c r="HIH172" s="137"/>
      <c r="HII172" s="137"/>
      <c r="HIJ172" s="137"/>
      <c r="HIK172" s="137"/>
      <c r="HIL172" s="137"/>
      <c r="HIM172" s="137"/>
      <c r="HIN172" s="137"/>
      <c r="HIO172" s="137"/>
      <c r="HIP172" s="137"/>
      <c r="HIQ172" s="137"/>
      <c r="HIR172" s="137"/>
      <c r="HIS172" s="137"/>
      <c r="HIT172" s="137"/>
      <c r="HIU172" s="137"/>
      <c r="HIV172" s="137"/>
      <c r="HIW172" s="137"/>
      <c r="HIX172" s="137"/>
      <c r="HIY172" s="137"/>
      <c r="HIZ172" s="137"/>
      <c r="HJA172" s="137"/>
      <c r="HJB172" s="137"/>
      <c r="HJC172" s="137"/>
      <c r="HJD172" s="137"/>
      <c r="HJE172" s="137"/>
      <c r="HJF172" s="137"/>
      <c r="HJG172" s="137"/>
      <c r="HJH172" s="137"/>
      <c r="HJI172" s="137"/>
      <c r="HJJ172" s="137"/>
      <c r="HJK172" s="137"/>
      <c r="HJL172" s="137"/>
      <c r="HJM172" s="137"/>
      <c r="HJN172" s="137"/>
      <c r="HJO172" s="137"/>
      <c r="HJP172" s="137"/>
      <c r="HJQ172" s="137"/>
      <c r="HJR172" s="137"/>
      <c r="HJS172" s="137"/>
      <c r="HJT172" s="137"/>
      <c r="HJU172" s="137"/>
      <c r="HJV172" s="137"/>
      <c r="HJW172" s="137"/>
      <c r="HJX172" s="137"/>
      <c r="HJY172" s="137"/>
      <c r="HJZ172" s="137"/>
      <c r="HKA172" s="137"/>
      <c r="HKB172" s="137"/>
      <c r="HKC172" s="137"/>
      <c r="HKD172" s="137"/>
      <c r="HKE172" s="137"/>
      <c r="HKF172" s="137"/>
      <c r="HKG172" s="137"/>
      <c r="HKH172" s="137"/>
      <c r="HKI172" s="137"/>
      <c r="HKJ172" s="137"/>
      <c r="HKK172" s="137"/>
      <c r="HKL172" s="137"/>
      <c r="HKM172" s="137"/>
      <c r="HKN172" s="137"/>
      <c r="HKO172" s="137"/>
      <c r="HKP172" s="137"/>
      <c r="HKQ172" s="137"/>
      <c r="HKR172" s="137"/>
      <c r="HKS172" s="137"/>
      <c r="HKT172" s="137"/>
      <c r="HKU172" s="137"/>
      <c r="HKV172" s="137"/>
      <c r="HKW172" s="137"/>
      <c r="HKX172" s="137"/>
      <c r="HKY172" s="137"/>
      <c r="HKZ172" s="137"/>
      <c r="HLA172" s="137"/>
      <c r="HLB172" s="137"/>
      <c r="HLC172" s="137"/>
      <c r="HLD172" s="137"/>
      <c r="HLE172" s="137"/>
      <c r="HLF172" s="137"/>
      <c r="HLG172" s="137"/>
      <c r="HLH172" s="137"/>
      <c r="HLI172" s="137"/>
      <c r="HLJ172" s="137"/>
      <c r="HLK172" s="137"/>
      <c r="HLL172" s="137"/>
      <c r="HLM172" s="137"/>
      <c r="HLN172" s="137"/>
      <c r="HLO172" s="137"/>
      <c r="HLP172" s="137"/>
      <c r="HLQ172" s="137"/>
      <c r="HLR172" s="137"/>
      <c r="HLS172" s="137"/>
      <c r="HLT172" s="137"/>
      <c r="HLU172" s="137"/>
      <c r="HLV172" s="137"/>
      <c r="HLW172" s="137"/>
      <c r="HLX172" s="137"/>
      <c r="HLY172" s="137"/>
      <c r="HLZ172" s="137"/>
      <c r="HMA172" s="137"/>
      <c r="HMB172" s="137"/>
      <c r="HMC172" s="137"/>
      <c r="HMD172" s="137"/>
      <c r="HME172" s="137"/>
      <c r="HMF172" s="137"/>
      <c r="HMG172" s="137"/>
      <c r="HMH172" s="137"/>
      <c r="HMI172" s="137"/>
      <c r="HMJ172" s="137"/>
      <c r="HMK172" s="137"/>
      <c r="HML172" s="137"/>
      <c r="HMM172" s="137"/>
      <c r="HMN172" s="137"/>
      <c r="HMO172" s="137"/>
      <c r="HMP172" s="137"/>
      <c r="HMQ172" s="137"/>
      <c r="HMR172" s="137"/>
      <c r="HMS172" s="137"/>
      <c r="HMT172" s="137"/>
      <c r="HMU172" s="137"/>
      <c r="HMV172" s="137"/>
      <c r="HMW172" s="137"/>
      <c r="HMX172" s="137"/>
      <c r="HMY172" s="137"/>
      <c r="HMZ172" s="137"/>
      <c r="HNA172" s="137"/>
      <c r="HNB172" s="137"/>
      <c r="HNC172" s="137"/>
      <c r="HND172" s="137"/>
      <c r="HNE172" s="137"/>
      <c r="HNF172" s="137"/>
      <c r="HNG172" s="137"/>
      <c r="HNH172" s="137"/>
      <c r="HNI172" s="137"/>
      <c r="HNJ172" s="137"/>
      <c r="HNK172" s="137"/>
      <c r="HNL172" s="137"/>
      <c r="HNM172" s="137"/>
      <c r="HNN172" s="137"/>
      <c r="HNO172" s="137"/>
      <c r="HNP172" s="137"/>
      <c r="HNQ172" s="137"/>
      <c r="HNR172" s="137"/>
      <c r="HNS172" s="137"/>
      <c r="HNT172" s="137"/>
      <c r="HNU172" s="137"/>
      <c r="HNV172" s="137"/>
      <c r="HNW172" s="137"/>
      <c r="HNX172" s="137"/>
      <c r="HNY172" s="137"/>
      <c r="HNZ172" s="137"/>
      <c r="HOA172" s="137"/>
      <c r="HOB172" s="137"/>
      <c r="HOC172" s="137"/>
      <c r="HOD172" s="137"/>
      <c r="HOE172" s="137"/>
      <c r="HOF172" s="137"/>
      <c r="HOG172" s="137"/>
      <c r="HOH172" s="137"/>
      <c r="HOI172" s="137"/>
      <c r="HOJ172" s="137"/>
      <c r="HOK172" s="137"/>
      <c r="HOL172" s="137"/>
      <c r="HOM172" s="137"/>
      <c r="HON172" s="137"/>
      <c r="HOO172" s="137"/>
      <c r="HOP172" s="137"/>
      <c r="HOQ172" s="137"/>
      <c r="HOR172" s="137"/>
      <c r="HOS172" s="137"/>
      <c r="HOT172" s="137"/>
      <c r="HOU172" s="137"/>
      <c r="HOV172" s="137"/>
      <c r="HOW172" s="137"/>
      <c r="HOX172" s="137"/>
      <c r="HOY172" s="137"/>
      <c r="HOZ172" s="137"/>
      <c r="HPA172" s="137"/>
      <c r="HPB172" s="137"/>
      <c r="HPC172" s="137"/>
      <c r="HPD172" s="137"/>
      <c r="HPE172" s="137"/>
      <c r="HPF172" s="137"/>
      <c r="HPG172" s="137"/>
      <c r="HPH172" s="137"/>
      <c r="HPI172" s="137"/>
      <c r="HPJ172" s="137"/>
      <c r="HPK172" s="137"/>
      <c r="HPL172" s="137"/>
      <c r="HPM172" s="137"/>
      <c r="HPN172" s="137"/>
      <c r="HPO172" s="137"/>
      <c r="HPP172" s="137"/>
      <c r="HPQ172" s="137"/>
      <c r="HPR172" s="137"/>
      <c r="HPS172" s="137"/>
      <c r="HPT172" s="137"/>
      <c r="HPU172" s="137"/>
      <c r="HPV172" s="137"/>
      <c r="HPW172" s="137"/>
      <c r="HPX172" s="137"/>
      <c r="HPY172" s="137"/>
      <c r="HPZ172" s="137"/>
      <c r="HQA172" s="137"/>
      <c r="HQB172" s="137"/>
      <c r="HQC172" s="137"/>
      <c r="HQD172" s="137"/>
      <c r="HQE172" s="137"/>
      <c r="HQF172" s="137"/>
      <c r="HQG172" s="137"/>
      <c r="HQH172" s="137"/>
      <c r="HQI172" s="137"/>
      <c r="HQJ172" s="137"/>
      <c r="HQK172" s="137"/>
      <c r="HQL172" s="137"/>
      <c r="HQM172" s="137"/>
      <c r="HQN172" s="137"/>
      <c r="HQO172" s="137"/>
      <c r="HQP172" s="137"/>
      <c r="HQQ172" s="137"/>
      <c r="HQR172" s="137"/>
      <c r="HQS172" s="137"/>
      <c r="HQT172" s="137"/>
      <c r="HQU172" s="137"/>
      <c r="HQV172" s="137"/>
      <c r="HQW172" s="137"/>
      <c r="HQX172" s="137"/>
      <c r="HQY172" s="137"/>
      <c r="HQZ172" s="137"/>
      <c r="HRA172" s="137"/>
      <c r="HRB172" s="137"/>
      <c r="HRC172" s="137"/>
      <c r="HRD172" s="137"/>
      <c r="HRE172" s="137"/>
      <c r="HRF172" s="137"/>
      <c r="HRG172" s="137"/>
      <c r="HRH172" s="137"/>
      <c r="HRI172" s="137"/>
      <c r="HRJ172" s="137"/>
      <c r="HRK172" s="137"/>
      <c r="HRL172" s="137"/>
      <c r="HRM172" s="137"/>
      <c r="HRN172" s="137"/>
      <c r="HRO172" s="137"/>
      <c r="HRP172" s="137"/>
      <c r="HRQ172" s="137"/>
      <c r="HRR172" s="137"/>
      <c r="HRS172" s="137"/>
      <c r="HRT172" s="137"/>
      <c r="HRU172" s="137"/>
      <c r="HRV172" s="137"/>
      <c r="HRW172" s="137"/>
      <c r="HRX172" s="137"/>
      <c r="HRY172" s="137"/>
      <c r="HRZ172" s="137"/>
      <c r="HSA172" s="137"/>
      <c r="HSB172" s="137"/>
      <c r="HSC172" s="137"/>
      <c r="HSD172" s="137"/>
      <c r="HSE172" s="137"/>
      <c r="HSF172" s="137"/>
      <c r="HSG172" s="137"/>
      <c r="HSH172" s="137"/>
      <c r="HSI172" s="137"/>
      <c r="HSJ172" s="137"/>
      <c r="HSK172" s="137"/>
      <c r="HSL172" s="137"/>
      <c r="HSM172" s="137"/>
      <c r="HSN172" s="137"/>
      <c r="HSO172" s="137"/>
      <c r="HSP172" s="137"/>
      <c r="HSQ172" s="137"/>
      <c r="HSR172" s="137"/>
      <c r="HSS172" s="137"/>
      <c r="HST172" s="137"/>
      <c r="HSU172" s="137"/>
      <c r="HSV172" s="137"/>
      <c r="HSW172" s="137"/>
      <c r="HSX172" s="137"/>
      <c r="HSY172" s="137"/>
      <c r="HSZ172" s="137"/>
      <c r="HTA172" s="137"/>
      <c r="HTB172" s="137"/>
      <c r="HTC172" s="137"/>
      <c r="HTD172" s="137"/>
      <c r="HTE172" s="137"/>
      <c r="HTF172" s="137"/>
      <c r="HTG172" s="137"/>
      <c r="HTH172" s="137"/>
      <c r="HTI172" s="137"/>
      <c r="HTJ172" s="137"/>
      <c r="HTK172" s="137"/>
      <c r="HTL172" s="137"/>
      <c r="HTM172" s="137"/>
      <c r="HTN172" s="137"/>
      <c r="HTO172" s="137"/>
      <c r="HTP172" s="137"/>
      <c r="HTQ172" s="137"/>
      <c r="HTR172" s="137"/>
      <c r="HTS172" s="137"/>
      <c r="HTT172" s="137"/>
      <c r="HTU172" s="137"/>
      <c r="HTV172" s="137"/>
      <c r="HTW172" s="137"/>
      <c r="HTX172" s="137"/>
      <c r="HTY172" s="137"/>
      <c r="HTZ172" s="137"/>
      <c r="HUA172" s="137"/>
      <c r="HUB172" s="137"/>
      <c r="HUC172" s="137"/>
      <c r="HUD172" s="137"/>
      <c r="HUE172" s="137"/>
      <c r="HUF172" s="137"/>
      <c r="HUG172" s="137"/>
      <c r="HUH172" s="137"/>
      <c r="HUI172" s="137"/>
      <c r="HUJ172" s="137"/>
      <c r="HUK172" s="137"/>
      <c r="HUL172" s="137"/>
      <c r="HUM172" s="137"/>
      <c r="HUN172" s="137"/>
      <c r="HUO172" s="137"/>
      <c r="HUP172" s="137"/>
      <c r="HUQ172" s="137"/>
      <c r="HUR172" s="137"/>
      <c r="HUS172" s="137"/>
      <c r="HUT172" s="137"/>
      <c r="HUU172" s="137"/>
      <c r="HUV172" s="137"/>
      <c r="HUW172" s="137"/>
      <c r="HUX172" s="137"/>
      <c r="HUY172" s="137"/>
      <c r="HUZ172" s="137"/>
      <c r="HVA172" s="137"/>
      <c r="HVB172" s="137"/>
      <c r="HVC172" s="137"/>
      <c r="HVD172" s="137"/>
      <c r="HVE172" s="137"/>
      <c r="HVF172" s="137"/>
      <c r="HVG172" s="137"/>
      <c r="HVH172" s="137"/>
      <c r="HVI172" s="137"/>
      <c r="HVJ172" s="137"/>
      <c r="HVK172" s="137"/>
      <c r="HVL172" s="137"/>
      <c r="HVM172" s="137"/>
      <c r="HVN172" s="137"/>
      <c r="HVO172" s="137"/>
      <c r="HVP172" s="137"/>
      <c r="HVQ172" s="137"/>
      <c r="HVR172" s="137"/>
      <c r="HVS172" s="137"/>
      <c r="HVT172" s="137"/>
      <c r="HVU172" s="137"/>
      <c r="HVV172" s="137"/>
      <c r="HVW172" s="137"/>
      <c r="HVX172" s="137"/>
      <c r="HVY172" s="137"/>
      <c r="HVZ172" s="137"/>
      <c r="HWA172" s="137"/>
      <c r="HWB172" s="137"/>
      <c r="HWC172" s="137"/>
      <c r="HWD172" s="137"/>
      <c r="HWE172" s="137"/>
      <c r="HWF172" s="137"/>
      <c r="HWG172" s="137"/>
      <c r="HWH172" s="137"/>
      <c r="HWI172" s="137"/>
      <c r="HWJ172" s="137"/>
      <c r="HWK172" s="137"/>
      <c r="HWL172" s="137"/>
      <c r="HWM172" s="137"/>
      <c r="HWN172" s="137"/>
      <c r="HWO172" s="137"/>
      <c r="HWP172" s="137"/>
      <c r="HWQ172" s="137"/>
      <c r="HWR172" s="137"/>
      <c r="HWS172" s="137"/>
      <c r="HWT172" s="137"/>
      <c r="HWU172" s="137"/>
      <c r="HWV172" s="137"/>
      <c r="HWW172" s="137"/>
      <c r="HWX172" s="137"/>
      <c r="HWY172" s="137"/>
      <c r="HWZ172" s="137"/>
      <c r="HXA172" s="137"/>
      <c r="HXB172" s="137"/>
      <c r="HXC172" s="137"/>
      <c r="HXD172" s="137"/>
      <c r="HXE172" s="137"/>
      <c r="HXF172" s="137"/>
      <c r="HXG172" s="137"/>
      <c r="HXH172" s="137"/>
      <c r="HXI172" s="137"/>
      <c r="HXJ172" s="137"/>
      <c r="HXK172" s="137"/>
      <c r="HXL172" s="137"/>
      <c r="HXM172" s="137"/>
      <c r="HXN172" s="137"/>
      <c r="HXO172" s="137"/>
      <c r="HXP172" s="137"/>
      <c r="HXQ172" s="137"/>
      <c r="HXR172" s="137"/>
      <c r="HXS172" s="137"/>
      <c r="HXT172" s="137"/>
      <c r="HXU172" s="137"/>
      <c r="HXV172" s="137"/>
      <c r="HXW172" s="137"/>
      <c r="HXX172" s="137"/>
      <c r="HXY172" s="137"/>
      <c r="HXZ172" s="137"/>
      <c r="HYA172" s="137"/>
      <c r="HYB172" s="137"/>
      <c r="HYC172" s="137"/>
      <c r="HYD172" s="137"/>
      <c r="HYE172" s="137"/>
      <c r="HYF172" s="137"/>
      <c r="HYG172" s="137"/>
      <c r="HYH172" s="137"/>
      <c r="HYI172" s="137"/>
      <c r="HYJ172" s="137"/>
      <c r="HYK172" s="137"/>
      <c r="HYL172" s="137"/>
      <c r="HYM172" s="137"/>
      <c r="HYN172" s="137"/>
      <c r="HYO172" s="137"/>
      <c r="HYP172" s="137"/>
      <c r="HYQ172" s="137"/>
      <c r="HYR172" s="137"/>
      <c r="HYS172" s="137"/>
      <c r="HYT172" s="137"/>
      <c r="HYU172" s="137"/>
      <c r="HYV172" s="137"/>
      <c r="HYW172" s="137"/>
      <c r="HYX172" s="137"/>
      <c r="HYY172" s="137"/>
      <c r="HYZ172" s="137"/>
      <c r="HZA172" s="137"/>
      <c r="HZB172" s="137"/>
      <c r="HZC172" s="137"/>
      <c r="HZD172" s="137"/>
      <c r="HZE172" s="137"/>
      <c r="HZF172" s="137"/>
      <c r="HZG172" s="137"/>
      <c r="HZH172" s="137"/>
      <c r="HZI172" s="137"/>
      <c r="HZJ172" s="137"/>
      <c r="HZK172" s="137"/>
      <c r="HZL172" s="137"/>
      <c r="HZM172" s="137"/>
      <c r="HZN172" s="137"/>
      <c r="HZO172" s="137"/>
      <c r="HZP172" s="137"/>
      <c r="HZQ172" s="137"/>
      <c r="HZR172" s="137"/>
      <c r="HZS172" s="137"/>
      <c r="HZT172" s="137"/>
      <c r="HZU172" s="137"/>
      <c r="HZV172" s="137"/>
      <c r="HZW172" s="137"/>
      <c r="HZX172" s="137"/>
      <c r="HZY172" s="137"/>
      <c r="HZZ172" s="137"/>
      <c r="IAA172" s="137"/>
      <c r="IAB172" s="137"/>
      <c r="IAC172" s="137"/>
      <c r="IAD172" s="137"/>
      <c r="IAE172" s="137"/>
      <c r="IAF172" s="137"/>
      <c r="IAG172" s="137"/>
      <c r="IAH172" s="137"/>
      <c r="IAI172" s="137"/>
      <c r="IAJ172" s="137"/>
      <c r="IAK172" s="137"/>
      <c r="IAL172" s="137"/>
      <c r="IAM172" s="137"/>
      <c r="IAN172" s="137"/>
      <c r="IAO172" s="137"/>
      <c r="IAP172" s="137"/>
      <c r="IAQ172" s="137"/>
      <c r="IAR172" s="137"/>
      <c r="IAS172" s="137"/>
      <c r="IAT172" s="137"/>
      <c r="IAU172" s="137"/>
      <c r="IAV172" s="137"/>
      <c r="IAW172" s="137"/>
      <c r="IAX172" s="137"/>
      <c r="IAY172" s="137"/>
      <c r="IAZ172" s="137"/>
      <c r="IBA172" s="137"/>
      <c r="IBB172" s="137"/>
      <c r="IBC172" s="137"/>
      <c r="IBD172" s="137"/>
      <c r="IBE172" s="137"/>
      <c r="IBF172" s="137"/>
      <c r="IBG172" s="137"/>
      <c r="IBH172" s="137"/>
      <c r="IBI172" s="137"/>
      <c r="IBJ172" s="137"/>
      <c r="IBK172" s="137"/>
      <c r="IBL172" s="137"/>
      <c r="IBM172" s="137"/>
      <c r="IBN172" s="137"/>
      <c r="IBO172" s="137"/>
      <c r="IBP172" s="137"/>
      <c r="IBQ172" s="137"/>
      <c r="IBR172" s="137"/>
      <c r="IBS172" s="137"/>
      <c r="IBT172" s="137"/>
      <c r="IBU172" s="137"/>
      <c r="IBV172" s="137"/>
      <c r="IBW172" s="137"/>
      <c r="IBX172" s="137"/>
      <c r="IBY172" s="137"/>
      <c r="IBZ172" s="137"/>
      <c r="ICA172" s="137"/>
      <c r="ICB172" s="137"/>
      <c r="ICC172" s="137"/>
      <c r="ICD172" s="137"/>
      <c r="ICE172" s="137"/>
      <c r="ICF172" s="137"/>
      <c r="ICG172" s="137"/>
      <c r="ICH172" s="137"/>
      <c r="ICI172" s="137"/>
      <c r="ICJ172" s="137"/>
      <c r="ICK172" s="137"/>
      <c r="ICL172" s="137"/>
      <c r="ICM172" s="137"/>
      <c r="ICN172" s="137"/>
      <c r="ICO172" s="137"/>
      <c r="ICP172" s="137"/>
      <c r="ICQ172" s="137"/>
      <c r="ICR172" s="137"/>
      <c r="ICS172" s="137"/>
      <c r="ICT172" s="137"/>
      <c r="ICU172" s="137"/>
      <c r="ICV172" s="137"/>
      <c r="ICW172" s="137"/>
      <c r="ICX172" s="137"/>
      <c r="ICY172" s="137"/>
      <c r="ICZ172" s="137"/>
      <c r="IDA172" s="137"/>
      <c r="IDB172" s="137"/>
      <c r="IDC172" s="137"/>
      <c r="IDD172" s="137"/>
      <c r="IDE172" s="137"/>
      <c r="IDF172" s="137"/>
      <c r="IDG172" s="137"/>
      <c r="IDH172" s="137"/>
      <c r="IDI172" s="137"/>
      <c r="IDJ172" s="137"/>
      <c r="IDK172" s="137"/>
      <c r="IDL172" s="137"/>
      <c r="IDM172" s="137"/>
      <c r="IDN172" s="137"/>
      <c r="IDO172" s="137"/>
      <c r="IDP172" s="137"/>
      <c r="IDQ172" s="137"/>
      <c r="IDR172" s="137"/>
      <c r="IDS172" s="137"/>
      <c r="IDT172" s="137"/>
      <c r="IDU172" s="137"/>
      <c r="IDV172" s="137"/>
      <c r="IDW172" s="137"/>
      <c r="IDX172" s="137"/>
      <c r="IDY172" s="137"/>
      <c r="IDZ172" s="137"/>
      <c r="IEA172" s="137"/>
      <c r="IEB172" s="137"/>
      <c r="IEC172" s="137"/>
      <c r="IED172" s="137"/>
      <c r="IEE172" s="137"/>
      <c r="IEF172" s="137"/>
      <c r="IEG172" s="137"/>
      <c r="IEH172" s="137"/>
      <c r="IEI172" s="137"/>
      <c r="IEJ172" s="137"/>
      <c r="IEK172" s="137"/>
      <c r="IEL172" s="137"/>
      <c r="IEM172" s="137"/>
      <c r="IEN172" s="137"/>
      <c r="IEO172" s="137"/>
      <c r="IEP172" s="137"/>
      <c r="IEQ172" s="137"/>
      <c r="IER172" s="137"/>
      <c r="IES172" s="137"/>
      <c r="IET172" s="137"/>
      <c r="IEU172" s="137"/>
      <c r="IEV172" s="137"/>
      <c r="IEW172" s="137"/>
      <c r="IEX172" s="137"/>
      <c r="IEY172" s="137"/>
      <c r="IEZ172" s="137"/>
      <c r="IFA172" s="137"/>
      <c r="IFB172" s="137"/>
      <c r="IFC172" s="137"/>
      <c r="IFD172" s="137"/>
      <c r="IFE172" s="137"/>
      <c r="IFF172" s="137"/>
      <c r="IFG172" s="137"/>
      <c r="IFH172" s="137"/>
      <c r="IFI172" s="137"/>
      <c r="IFJ172" s="137"/>
      <c r="IFK172" s="137"/>
      <c r="IFL172" s="137"/>
      <c r="IFM172" s="137"/>
      <c r="IFN172" s="137"/>
      <c r="IFO172" s="137"/>
      <c r="IFP172" s="137"/>
      <c r="IFQ172" s="137"/>
      <c r="IFR172" s="137"/>
      <c r="IFS172" s="137"/>
      <c r="IFT172" s="137"/>
      <c r="IFU172" s="137"/>
      <c r="IFV172" s="137"/>
      <c r="IFW172" s="137"/>
      <c r="IFX172" s="137"/>
      <c r="IFY172" s="137"/>
      <c r="IFZ172" s="137"/>
      <c r="IGA172" s="137"/>
      <c r="IGB172" s="137"/>
      <c r="IGC172" s="137"/>
      <c r="IGD172" s="137"/>
      <c r="IGE172" s="137"/>
      <c r="IGF172" s="137"/>
      <c r="IGG172" s="137"/>
      <c r="IGH172" s="137"/>
      <c r="IGI172" s="137"/>
      <c r="IGJ172" s="137"/>
      <c r="IGK172" s="137"/>
      <c r="IGL172" s="137"/>
      <c r="IGM172" s="137"/>
      <c r="IGN172" s="137"/>
      <c r="IGO172" s="137"/>
      <c r="IGP172" s="137"/>
      <c r="IGQ172" s="137"/>
      <c r="IGR172" s="137"/>
      <c r="IGS172" s="137"/>
      <c r="IGT172" s="137"/>
      <c r="IGU172" s="137"/>
      <c r="IGV172" s="137"/>
      <c r="IGW172" s="137"/>
      <c r="IGX172" s="137"/>
      <c r="IGY172" s="137"/>
      <c r="IGZ172" s="137"/>
      <c r="IHA172" s="137"/>
      <c r="IHB172" s="137"/>
      <c r="IHC172" s="137"/>
      <c r="IHD172" s="137"/>
      <c r="IHE172" s="137"/>
      <c r="IHF172" s="137"/>
      <c r="IHG172" s="137"/>
      <c r="IHH172" s="137"/>
      <c r="IHI172" s="137"/>
      <c r="IHJ172" s="137"/>
      <c r="IHK172" s="137"/>
      <c r="IHL172" s="137"/>
      <c r="IHM172" s="137"/>
      <c r="IHN172" s="137"/>
      <c r="IHO172" s="137"/>
      <c r="IHP172" s="137"/>
      <c r="IHQ172" s="137"/>
      <c r="IHR172" s="137"/>
      <c r="IHS172" s="137"/>
      <c r="IHT172" s="137"/>
      <c r="IHU172" s="137"/>
      <c r="IHV172" s="137"/>
      <c r="IHW172" s="137"/>
      <c r="IHX172" s="137"/>
      <c r="IHY172" s="137"/>
      <c r="IHZ172" s="137"/>
      <c r="IIA172" s="137"/>
      <c r="IIB172" s="137"/>
      <c r="IIC172" s="137"/>
      <c r="IID172" s="137"/>
      <c r="IIE172" s="137"/>
      <c r="IIF172" s="137"/>
      <c r="IIG172" s="137"/>
      <c r="IIH172" s="137"/>
      <c r="III172" s="137"/>
      <c r="IIJ172" s="137"/>
      <c r="IIK172" s="137"/>
      <c r="IIL172" s="137"/>
      <c r="IIM172" s="137"/>
      <c r="IIN172" s="137"/>
      <c r="IIO172" s="137"/>
      <c r="IIP172" s="137"/>
      <c r="IIQ172" s="137"/>
      <c r="IIR172" s="137"/>
      <c r="IIS172" s="137"/>
      <c r="IIT172" s="137"/>
      <c r="IIU172" s="137"/>
      <c r="IIV172" s="137"/>
      <c r="IIW172" s="137"/>
      <c r="IIX172" s="137"/>
      <c r="IIY172" s="137"/>
      <c r="IIZ172" s="137"/>
      <c r="IJA172" s="137"/>
      <c r="IJB172" s="137"/>
      <c r="IJC172" s="137"/>
      <c r="IJD172" s="137"/>
      <c r="IJE172" s="137"/>
      <c r="IJF172" s="137"/>
      <c r="IJG172" s="137"/>
      <c r="IJH172" s="137"/>
      <c r="IJI172" s="137"/>
      <c r="IJJ172" s="137"/>
      <c r="IJK172" s="137"/>
      <c r="IJL172" s="137"/>
      <c r="IJM172" s="137"/>
      <c r="IJN172" s="137"/>
      <c r="IJO172" s="137"/>
      <c r="IJP172" s="137"/>
      <c r="IJQ172" s="137"/>
      <c r="IJR172" s="137"/>
      <c r="IJS172" s="137"/>
      <c r="IJT172" s="137"/>
      <c r="IJU172" s="137"/>
      <c r="IJV172" s="137"/>
      <c r="IJW172" s="137"/>
      <c r="IJX172" s="137"/>
      <c r="IJY172" s="137"/>
      <c r="IJZ172" s="137"/>
      <c r="IKA172" s="137"/>
      <c r="IKB172" s="137"/>
      <c r="IKC172" s="137"/>
      <c r="IKD172" s="137"/>
      <c r="IKE172" s="137"/>
      <c r="IKF172" s="137"/>
      <c r="IKG172" s="137"/>
      <c r="IKH172" s="137"/>
      <c r="IKI172" s="137"/>
      <c r="IKJ172" s="137"/>
      <c r="IKK172" s="137"/>
      <c r="IKL172" s="137"/>
      <c r="IKM172" s="137"/>
      <c r="IKN172" s="137"/>
      <c r="IKO172" s="137"/>
      <c r="IKP172" s="137"/>
      <c r="IKQ172" s="137"/>
      <c r="IKR172" s="137"/>
      <c r="IKS172" s="137"/>
      <c r="IKT172" s="137"/>
      <c r="IKU172" s="137"/>
      <c r="IKV172" s="137"/>
      <c r="IKW172" s="137"/>
      <c r="IKX172" s="137"/>
      <c r="IKY172" s="137"/>
      <c r="IKZ172" s="137"/>
      <c r="ILA172" s="137"/>
      <c r="ILB172" s="137"/>
      <c r="ILC172" s="137"/>
      <c r="ILD172" s="137"/>
      <c r="ILE172" s="137"/>
      <c r="ILF172" s="137"/>
      <c r="ILG172" s="137"/>
      <c r="ILH172" s="137"/>
      <c r="ILI172" s="137"/>
      <c r="ILJ172" s="137"/>
      <c r="ILK172" s="137"/>
      <c r="ILL172" s="137"/>
      <c r="ILM172" s="137"/>
      <c r="ILN172" s="137"/>
      <c r="ILO172" s="137"/>
      <c r="ILP172" s="137"/>
      <c r="ILQ172" s="137"/>
      <c r="ILR172" s="137"/>
      <c r="ILS172" s="137"/>
      <c r="ILT172" s="137"/>
      <c r="ILU172" s="137"/>
      <c r="ILV172" s="137"/>
      <c r="ILW172" s="137"/>
      <c r="ILX172" s="137"/>
      <c r="ILY172" s="137"/>
      <c r="ILZ172" s="137"/>
      <c r="IMA172" s="137"/>
      <c r="IMB172" s="137"/>
      <c r="IMC172" s="137"/>
      <c r="IMD172" s="137"/>
      <c r="IME172" s="137"/>
      <c r="IMF172" s="137"/>
      <c r="IMG172" s="137"/>
      <c r="IMH172" s="137"/>
      <c r="IMI172" s="137"/>
      <c r="IMJ172" s="137"/>
      <c r="IMK172" s="137"/>
      <c r="IML172" s="137"/>
      <c r="IMM172" s="137"/>
      <c r="IMN172" s="137"/>
      <c r="IMO172" s="137"/>
      <c r="IMP172" s="137"/>
      <c r="IMQ172" s="137"/>
      <c r="IMR172" s="137"/>
      <c r="IMS172" s="137"/>
      <c r="IMT172" s="137"/>
      <c r="IMU172" s="137"/>
      <c r="IMV172" s="137"/>
      <c r="IMW172" s="137"/>
      <c r="IMX172" s="137"/>
      <c r="IMY172" s="137"/>
      <c r="IMZ172" s="137"/>
      <c r="INA172" s="137"/>
      <c r="INB172" s="137"/>
      <c r="INC172" s="137"/>
      <c r="IND172" s="137"/>
      <c r="INE172" s="137"/>
      <c r="INF172" s="137"/>
      <c r="ING172" s="137"/>
      <c r="INH172" s="137"/>
      <c r="INI172" s="137"/>
      <c r="INJ172" s="137"/>
      <c r="INK172" s="137"/>
      <c r="INL172" s="137"/>
      <c r="INM172" s="137"/>
      <c r="INN172" s="137"/>
      <c r="INO172" s="137"/>
      <c r="INP172" s="137"/>
      <c r="INQ172" s="137"/>
      <c r="INR172" s="137"/>
      <c r="INS172" s="137"/>
      <c r="INT172" s="137"/>
      <c r="INU172" s="137"/>
      <c r="INV172" s="137"/>
      <c r="INW172" s="137"/>
      <c r="INX172" s="137"/>
      <c r="INY172" s="137"/>
      <c r="INZ172" s="137"/>
      <c r="IOA172" s="137"/>
      <c r="IOB172" s="137"/>
      <c r="IOC172" s="137"/>
      <c r="IOD172" s="137"/>
      <c r="IOE172" s="137"/>
      <c r="IOF172" s="137"/>
      <c r="IOG172" s="137"/>
      <c r="IOH172" s="137"/>
      <c r="IOI172" s="137"/>
      <c r="IOJ172" s="137"/>
      <c r="IOK172" s="137"/>
      <c r="IOL172" s="137"/>
      <c r="IOM172" s="137"/>
      <c r="ION172" s="137"/>
      <c r="IOO172" s="137"/>
      <c r="IOP172" s="137"/>
      <c r="IOQ172" s="137"/>
      <c r="IOR172" s="137"/>
      <c r="IOS172" s="137"/>
      <c r="IOT172" s="137"/>
      <c r="IOU172" s="137"/>
      <c r="IOV172" s="137"/>
      <c r="IOW172" s="137"/>
      <c r="IOX172" s="137"/>
      <c r="IOY172" s="137"/>
      <c r="IOZ172" s="137"/>
      <c r="IPA172" s="137"/>
      <c r="IPB172" s="137"/>
      <c r="IPC172" s="137"/>
      <c r="IPD172" s="137"/>
      <c r="IPE172" s="137"/>
      <c r="IPF172" s="137"/>
      <c r="IPG172" s="137"/>
      <c r="IPH172" s="137"/>
      <c r="IPI172" s="137"/>
      <c r="IPJ172" s="137"/>
      <c r="IPK172" s="137"/>
      <c r="IPL172" s="137"/>
      <c r="IPM172" s="137"/>
      <c r="IPN172" s="137"/>
      <c r="IPO172" s="137"/>
      <c r="IPP172" s="137"/>
      <c r="IPQ172" s="137"/>
      <c r="IPR172" s="137"/>
      <c r="IPS172" s="137"/>
      <c r="IPT172" s="137"/>
      <c r="IPU172" s="137"/>
      <c r="IPV172" s="137"/>
      <c r="IPW172" s="137"/>
      <c r="IPX172" s="137"/>
      <c r="IPY172" s="137"/>
      <c r="IPZ172" s="137"/>
      <c r="IQA172" s="137"/>
      <c r="IQB172" s="137"/>
      <c r="IQC172" s="137"/>
      <c r="IQD172" s="137"/>
      <c r="IQE172" s="137"/>
      <c r="IQF172" s="137"/>
      <c r="IQG172" s="137"/>
      <c r="IQH172" s="137"/>
      <c r="IQI172" s="137"/>
      <c r="IQJ172" s="137"/>
      <c r="IQK172" s="137"/>
      <c r="IQL172" s="137"/>
      <c r="IQM172" s="137"/>
      <c r="IQN172" s="137"/>
      <c r="IQO172" s="137"/>
      <c r="IQP172" s="137"/>
      <c r="IQQ172" s="137"/>
      <c r="IQR172" s="137"/>
      <c r="IQS172" s="137"/>
      <c r="IQT172" s="137"/>
      <c r="IQU172" s="137"/>
      <c r="IQV172" s="137"/>
      <c r="IQW172" s="137"/>
      <c r="IQX172" s="137"/>
      <c r="IQY172" s="137"/>
      <c r="IQZ172" s="137"/>
      <c r="IRA172" s="137"/>
      <c r="IRB172" s="137"/>
      <c r="IRC172" s="137"/>
      <c r="IRD172" s="137"/>
      <c r="IRE172" s="137"/>
      <c r="IRF172" s="137"/>
      <c r="IRG172" s="137"/>
      <c r="IRH172" s="137"/>
      <c r="IRI172" s="137"/>
      <c r="IRJ172" s="137"/>
      <c r="IRK172" s="137"/>
      <c r="IRL172" s="137"/>
      <c r="IRM172" s="137"/>
      <c r="IRN172" s="137"/>
      <c r="IRO172" s="137"/>
      <c r="IRP172" s="137"/>
      <c r="IRQ172" s="137"/>
      <c r="IRR172" s="137"/>
      <c r="IRS172" s="137"/>
      <c r="IRT172" s="137"/>
      <c r="IRU172" s="137"/>
      <c r="IRV172" s="137"/>
      <c r="IRW172" s="137"/>
      <c r="IRX172" s="137"/>
      <c r="IRY172" s="137"/>
      <c r="IRZ172" s="137"/>
      <c r="ISA172" s="137"/>
      <c r="ISB172" s="137"/>
      <c r="ISC172" s="137"/>
      <c r="ISD172" s="137"/>
      <c r="ISE172" s="137"/>
      <c r="ISF172" s="137"/>
      <c r="ISG172" s="137"/>
      <c r="ISH172" s="137"/>
      <c r="ISI172" s="137"/>
      <c r="ISJ172" s="137"/>
      <c r="ISK172" s="137"/>
      <c r="ISL172" s="137"/>
      <c r="ISM172" s="137"/>
      <c r="ISN172" s="137"/>
      <c r="ISO172" s="137"/>
      <c r="ISP172" s="137"/>
      <c r="ISQ172" s="137"/>
      <c r="ISR172" s="137"/>
      <c r="ISS172" s="137"/>
      <c r="IST172" s="137"/>
      <c r="ISU172" s="137"/>
      <c r="ISV172" s="137"/>
      <c r="ISW172" s="137"/>
      <c r="ISX172" s="137"/>
      <c r="ISY172" s="137"/>
      <c r="ISZ172" s="137"/>
      <c r="ITA172" s="137"/>
      <c r="ITB172" s="137"/>
      <c r="ITC172" s="137"/>
      <c r="ITD172" s="137"/>
      <c r="ITE172" s="137"/>
      <c r="ITF172" s="137"/>
      <c r="ITG172" s="137"/>
      <c r="ITH172" s="137"/>
      <c r="ITI172" s="137"/>
      <c r="ITJ172" s="137"/>
      <c r="ITK172" s="137"/>
      <c r="ITL172" s="137"/>
      <c r="ITM172" s="137"/>
      <c r="ITN172" s="137"/>
      <c r="ITO172" s="137"/>
      <c r="ITP172" s="137"/>
      <c r="ITQ172" s="137"/>
      <c r="ITR172" s="137"/>
      <c r="ITS172" s="137"/>
      <c r="ITT172" s="137"/>
      <c r="ITU172" s="137"/>
      <c r="ITV172" s="137"/>
      <c r="ITW172" s="137"/>
      <c r="ITX172" s="137"/>
      <c r="ITY172" s="137"/>
      <c r="ITZ172" s="137"/>
      <c r="IUA172" s="137"/>
      <c r="IUB172" s="137"/>
      <c r="IUC172" s="137"/>
      <c r="IUD172" s="137"/>
      <c r="IUE172" s="137"/>
      <c r="IUF172" s="137"/>
      <c r="IUG172" s="137"/>
      <c r="IUH172" s="137"/>
      <c r="IUI172" s="137"/>
      <c r="IUJ172" s="137"/>
      <c r="IUK172" s="137"/>
      <c r="IUL172" s="137"/>
      <c r="IUM172" s="137"/>
      <c r="IUN172" s="137"/>
      <c r="IUO172" s="137"/>
      <c r="IUP172" s="137"/>
      <c r="IUQ172" s="137"/>
      <c r="IUR172" s="137"/>
      <c r="IUS172" s="137"/>
      <c r="IUT172" s="137"/>
      <c r="IUU172" s="137"/>
      <c r="IUV172" s="137"/>
      <c r="IUW172" s="137"/>
      <c r="IUX172" s="137"/>
      <c r="IUY172" s="137"/>
      <c r="IUZ172" s="137"/>
      <c r="IVA172" s="137"/>
      <c r="IVB172" s="137"/>
      <c r="IVC172" s="137"/>
      <c r="IVD172" s="137"/>
      <c r="IVE172" s="137"/>
      <c r="IVF172" s="137"/>
      <c r="IVG172" s="137"/>
      <c r="IVH172" s="137"/>
      <c r="IVI172" s="137"/>
      <c r="IVJ172" s="137"/>
      <c r="IVK172" s="137"/>
      <c r="IVL172" s="137"/>
      <c r="IVM172" s="137"/>
      <c r="IVN172" s="137"/>
      <c r="IVO172" s="137"/>
      <c r="IVP172" s="137"/>
      <c r="IVQ172" s="137"/>
      <c r="IVR172" s="137"/>
      <c r="IVS172" s="137"/>
      <c r="IVT172" s="137"/>
      <c r="IVU172" s="137"/>
      <c r="IVV172" s="137"/>
      <c r="IVW172" s="137"/>
      <c r="IVX172" s="137"/>
      <c r="IVY172" s="137"/>
      <c r="IVZ172" s="137"/>
      <c r="IWA172" s="137"/>
      <c r="IWB172" s="137"/>
      <c r="IWC172" s="137"/>
      <c r="IWD172" s="137"/>
      <c r="IWE172" s="137"/>
      <c r="IWF172" s="137"/>
      <c r="IWG172" s="137"/>
      <c r="IWH172" s="137"/>
      <c r="IWI172" s="137"/>
      <c r="IWJ172" s="137"/>
      <c r="IWK172" s="137"/>
      <c r="IWL172" s="137"/>
      <c r="IWM172" s="137"/>
      <c r="IWN172" s="137"/>
      <c r="IWO172" s="137"/>
      <c r="IWP172" s="137"/>
      <c r="IWQ172" s="137"/>
      <c r="IWR172" s="137"/>
      <c r="IWS172" s="137"/>
      <c r="IWT172" s="137"/>
      <c r="IWU172" s="137"/>
      <c r="IWV172" s="137"/>
      <c r="IWW172" s="137"/>
      <c r="IWX172" s="137"/>
      <c r="IWY172" s="137"/>
      <c r="IWZ172" s="137"/>
      <c r="IXA172" s="137"/>
      <c r="IXB172" s="137"/>
      <c r="IXC172" s="137"/>
      <c r="IXD172" s="137"/>
      <c r="IXE172" s="137"/>
      <c r="IXF172" s="137"/>
      <c r="IXG172" s="137"/>
      <c r="IXH172" s="137"/>
      <c r="IXI172" s="137"/>
      <c r="IXJ172" s="137"/>
      <c r="IXK172" s="137"/>
      <c r="IXL172" s="137"/>
      <c r="IXM172" s="137"/>
      <c r="IXN172" s="137"/>
      <c r="IXO172" s="137"/>
      <c r="IXP172" s="137"/>
      <c r="IXQ172" s="137"/>
      <c r="IXR172" s="137"/>
      <c r="IXS172" s="137"/>
      <c r="IXT172" s="137"/>
      <c r="IXU172" s="137"/>
      <c r="IXV172" s="137"/>
      <c r="IXW172" s="137"/>
      <c r="IXX172" s="137"/>
      <c r="IXY172" s="137"/>
      <c r="IXZ172" s="137"/>
      <c r="IYA172" s="137"/>
      <c r="IYB172" s="137"/>
      <c r="IYC172" s="137"/>
      <c r="IYD172" s="137"/>
      <c r="IYE172" s="137"/>
      <c r="IYF172" s="137"/>
      <c r="IYG172" s="137"/>
      <c r="IYH172" s="137"/>
      <c r="IYI172" s="137"/>
      <c r="IYJ172" s="137"/>
      <c r="IYK172" s="137"/>
      <c r="IYL172" s="137"/>
      <c r="IYM172" s="137"/>
      <c r="IYN172" s="137"/>
      <c r="IYO172" s="137"/>
      <c r="IYP172" s="137"/>
      <c r="IYQ172" s="137"/>
      <c r="IYR172" s="137"/>
      <c r="IYS172" s="137"/>
      <c r="IYT172" s="137"/>
      <c r="IYU172" s="137"/>
      <c r="IYV172" s="137"/>
      <c r="IYW172" s="137"/>
      <c r="IYX172" s="137"/>
      <c r="IYY172" s="137"/>
      <c r="IYZ172" s="137"/>
      <c r="IZA172" s="137"/>
      <c r="IZB172" s="137"/>
      <c r="IZC172" s="137"/>
      <c r="IZD172" s="137"/>
      <c r="IZE172" s="137"/>
      <c r="IZF172" s="137"/>
      <c r="IZG172" s="137"/>
      <c r="IZH172" s="137"/>
      <c r="IZI172" s="137"/>
      <c r="IZJ172" s="137"/>
      <c r="IZK172" s="137"/>
      <c r="IZL172" s="137"/>
      <c r="IZM172" s="137"/>
      <c r="IZN172" s="137"/>
      <c r="IZO172" s="137"/>
      <c r="IZP172" s="137"/>
      <c r="IZQ172" s="137"/>
      <c r="IZR172" s="137"/>
      <c r="IZS172" s="137"/>
      <c r="IZT172" s="137"/>
      <c r="IZU172" s="137"/>
      <c r="IZV172" s="137"/>
      <c r="IZW172" s="137"/>
      <c r="IZX172" s="137"/>
      <c r="IZY172" s="137"/>
      <c r="IZZ172" s="137"/>
      <c r="JAA172" s="137"/>
      <c r="JAB172" s="137"/>
      <c r="JAC172" s="137"/>
      <c r="JAD172" s="137"/>
      <c r="JAE172" s="137"/>
      <c r="JAF172" s="137"/>
      <c r="JAG172" s="137"/>
      <c r="JAH172" s="137"/>
      <c r="JAI172" s="137"/>
      <c r="JAJ172" s="137"/>
      <c r="JAK172" s="137"/>
      <c r="JAL172" s="137"/>
      <c r="JAM172" s="137"/>
      <c r="JAN172" s="137"/>
      <c r="JAO172" s="137"/>
      <c r="JAP172" s="137"/>
      <c r="JAQ172" s="137"/>
      <c r="JAR172" s="137"/>
      <c r="JAS172" s="137"/>
      <c r="JAT172" s="137"/>
      <c r="JAU172" s="137"/>
      <c r="JAV172" s="137"/>
      <c r="JAW172" s="137"/>
      <c r="JAX172" s="137"/>
      <c r="JAY172" s="137"/>
      <c r="JAZ172" s="137"/>
      <c r="JBA172" s="137"/>
      <c r="JBB172" s="137"/>
      <c r="JBC172" s="137"/>
      <c r="JBD172" s="137"/>
      <c r="JBE172" s="137"/>
      <c r="JBF172" s="137"/>
      <c r="JBG172" s="137"/>
      <c r="JBH172" s="137"/>
      <c r="JBI172" s="137"/>
      <c r="JBJ172" s="137"/>
      <c r="JBK172" s="137"/>
      <c r="JBL172" s="137"/>
      <c r="JBM172" s="137"/>
      <c r="JBN172" s="137"/>
      <c r="JBO172" s="137"/>
      <c r="JBP172" s="137"/>
      <c r="JBQ172" s="137"/>
      <c r="JBR172" s="137"/>
      <c r="JBS172" s="137"/>
      <c r="JBT172" s="137"/>
      <c r="JBU172" s="137"/>
      <c r="JBV172" s="137"/>
      <c r="JBW172" s="137"/>
      <c r="JBX172" s="137"/>
      <c r="JBY172" s="137"/>
      <c r="JBZ172" s="137"/>
      <c r="JCA172" s="137"/>
      <c r="JCB172" s="137"/>
      <c r="JCC172" s="137"/>
      <c r="JCD172" s="137"/>
      <c r="JCE172" s="137"/>
      <c r="JCF172" s="137"/>
      <c r="JCG172" s="137"/>
      <c r="JCH172" s="137"/>
      <c r="JCI172" s="137"/>
      <c r="JCJ172" s="137"/>
      <c r="JCK172" s="137"/>
      <c r="JCL172" s="137"/>
      <c r="JCM172" s="137"/>
      <c r="JCN172" s="137"/>
      <c r="JCO172" s="137"/>
      <c r="JCP172" s="137"/>
      <c r="JCQ172" s="137"/>
      <c r="JCR172" s="137"/>
      <c r="JCS172" s="137"/>
      <c r="JCT172" s="137"/>
      <c r="JCU172" s="137"/>
      <c r="JCV172" s="137"/>
      <c r="JCW172" s="137"/>
      <c r="JCX172" s="137"/>
      <c r="JCY172" s="137"/>
      <c r="JCZ172" s="137"/>
      <c r="JDA172" s="137"/>
      <c r="JDB172" s="137"/>
      <c r="JDC172" s="137"/>
      <c r="JDD172" s="137"/>
      <c r="JDE172" s="137"/>
      <c r="JDF172" s="137"/>
      <c r="JDG172" s="137"/>
      <c r="JDH172" s="137"/>
      <c r="JDI172" s="137"/>
      <c r="JDJ172" s="137"/>
      <c r="JDK172" s="137"/>
      <c r="JDL172" s="137"/>
      <c r="JDM172" s="137"/>
      <c r="JDN172" s="137"/>
      <c r="JDO172" s="137"/>
      <c r="JDP172" s="137"/>
      <c r="JDQ172" s="137"/>
      <c r="JDR172" s="137"/>
      <c r="JDS172" s="137"/>
      <c r="JDT172" s="137"/>
      <c r="JDU172" s="137"/>
      <c r="JDV172" s="137"/>
      <c r="JDW172" s="137"/>
      <c r="JDX172" s="137"/>
      <c r="JDY172" s="137"/>
      <c r="JDZ172" s="137"/>
      <c r="JEA172" s="137"/>
      <c r="JEB172" s="137"/>
      <c r="JEC172" s="137"/>
      <c r="JED172" s="137"/>
      <c r="JEE172" s="137"/>
      <c r="JEF172" s="137"/>
      <c r="JEG172" s="137"/>
      <c r="JEH172" s="137"/>
      <c r="JEI172" s="137"/>
      <c r="JEJ172" s="137"/>
      <c r="JEK172" s="137"/>
      <c r="JEL172" s="137"/>
      <c r="JEM172" s="137"/>
      <c r="JEN172" s="137"/>
      <c r="JEO172" s="137"/>
      <c r="JEP172" s="137"/>
      <c r="JEQ172" s="137"/>
      <c r="JER172" s="137"/>
      <c r="JES172" s="137"/>
      <c r="JET172" s="137"/>
      <c r="JEU172" s="137"/>
      <c r="JEV172" s="137"/>
      <c r="JEW172" s="137"/>
      <c r="JEX172" s="137"/>
      <c r="JEY172" s="137"/>
      <c r="JEZ172" s="137"/>
      <c r="JFA172" s="137"/>
      <c r="JFB172" s="137"/>
      <c r="JFC172" s="137"/>
      <c r="JFD172" s="137"/>
      <c r="JFE172" s="137"/>
      <c r="JFF172" s="137"/>
      <c r="JFG172" s="137"/>
      <c r="JFH172" s="137"/>
      <c r="JFI172" s="137"/>
      <c r="JFJ172" s="137"/>
      <c r="JFK172" s="137"/>
      <c r="JFL172" s="137"/>
      <c r="JFM172" s="137"/>
      <c r="JFN172" s="137"/>
      <c r="JFO172" s="137"/>
      <c r="JFP172" s="137"/>
      <c r="JFQ172" s="137"/>
      <c r="JFR172" s="137"/>
      <c r="JFS172" s="137"/>
      <c r="JFT172" s="137"/>
      <c r="JFU172" s="137"/>
      <c r="JFV172" s="137"/>
      <c r="JFW172" s="137"/>
      <c r="JFX172" s="137"/>
      <c r="JFY172" s="137"/>
      <c r="JFZ172" s="137"/>
      <c r="JGA172" s="137"/>
      <c r="JGB172" s="137"/>
      <c r="JGC172" s="137"/>
      <c r="JGD172" s="137"/>
      <c r="JGE172" s="137"/>
      <c r="JGF172" s="137"/>
      <c r="JGG172" s="137"/>
      <c r="JGH172" s="137"/>
      <c r="JGI172" s="137"/>
      <c r="JGJ172" s="137"/>
      <c r="JGK172" s="137"/>
      <c r="JGL172" s="137"/>
      <c r="JGM172" s="137"/>
      <c r="JGN172" s="137"/>
      <c r="JGO172" s="137"/>
      <c r="JGP172" s="137"/>
      <c r="JGQ172" s="137"/>
      <c r="JGR172" s="137"/>
      <c r="JGS172" s="137"/>
      <c r="JGT172" s="137"/>
      <c r="JGU172" s="137"/>
      <c r="JGV172" s="137"/>
      <c r="JGW172" s="137"/>
      <c r="JGX172" s="137"/>
      <c r="JGY172" s="137"/>
      <c r="JGZ172" s="137"/>
      <c r="JHA172" s="137"/>
      <c r="JHB172" s="137"/>
      <c r="JHC172" s="137"/>
      <c r="JHD172" s="137"/>
      <c r="JHE172" s="137"/>
      <c r="JHF172" s="137"/>
      <c r="JHG172" s="137"/>
      <c r="JHH172" s="137"/>
      <c r="JHI172" s="137"/>
      <c r="JHJ172" s="137"/>
      <c r="JHK172" s="137"/>
      <c r="JHL172" s="137"/>
      <c r="JHM172" s="137"/>
      <c r="JHN172" s="137"/>
      <c r="JHO172" s="137"/>
      <c r="JHP172" s="137"/>
      <c r="JHQ172" s="137"/>
      <c r="JHR172" s="137"/>
      <c r="JHS172" s="137"/>
      <c r="JHT172" s="137"/>
      <c r="JHU172" s="137"/>
      <c r="JHV172" s="137"/>
      <c r="JHW172" s="137"/>
      <c r="JHX172" s="137"/>
      <c r="JHY172" s="137"/>
      <c r="JHZ172" s="137"/>
      <c r="JIA172" s="137"/>
      <c r="JIB172" s="137"/>
      <c r="JIC172" s="137"/>
      <c r="JID172" s="137"/>
      <c r="JIE172" s="137"/>
      <c r="JIF172" s="137"/>
      <c r="JIG172" s="137"/>
      <c r="JIH172" s="137"/>
      <c r="JII172" s="137"/>
      <c r="JIJ172" s="137"/>
      <c r="JIK172" s="137"/>
      <c r="JIL172" s="137"/>
      <c r="JIM172" s="137"/>
      <c r="JIN172" s="137"/>
      <c r="JIO172" s="137"/>
      <c r="JIP172" s="137"/>
      <c r="JIQ172" s="137"/>
      <c r="JIR172" s="137"/>
      <c r="JIS172" s="137"/>
      <c r="JIT172" s="137"/>
      <c r="JIU172" s="137"/>
      <c r="JIV172" s="137"/>
      <c r="JIW172" s="137"/>
      <c r="JIX172" s="137"/>
      <c r="JIY172" s="137"/>
      <c r="JIZ172" s="137"/>
      <c r="JJA172" s="137"/>
      <c r="JJB172" s="137"/>
      <c r="JJC172" s="137"/>
      <c r="JJD172" s="137"/>
      <c r="JJE172" s="137"/>
      <c r="JJF172" s="137"/>
      <c r="JJG172" s="137"/>
      <c r="JJH172" s="137"/>
      <c r="JJI172" s="137"/>
      <c r="JJJ172" s="137"/>
      <c r="JJK172" s="137"/>
      <c r="JJL172" s="137"/>
      <c r="JJM172" s="137"/>
      <c r="JJN172" s="137"/>
      <c r="JJO172" s="137"/>
      <c r="JJP172" s="137"/>
      <c r="JJQ172" s="137"/>
      <c r="JJR172" s="137"/>
      <c r="JJS172" s="137"/>
      <c r="JJT172" s="137"/>
      <c r="JJU172" s="137"/>
      <c r="JJV172" s="137"/>
      <c r="JJW172" s="137"/>
      <c r="JJX172" s="137"/>
      <c r="JJY172" s="137"/>
      <c r="JJZ172" s="137"/>
      <c r="JKA172" s="137"/>
      <c r="JKB172" s="137"/>
      <c r="JKC172" s="137"/>
      <c r="JKD172" s="137"/>
      <c r="JKE172" s="137"/>
      <c r="JKF172" s="137"/>
      <c r="JKG172" s="137"/>
      <c r="JKH172" s="137"/>
      <c r="JKI172" s="137"/>
      <c r="JKJ172" s="137"/>
      <c r="JKK172" s="137"/>
      <c r="JKL172" s="137"/>
      <c r="JKM172" s="137"/>
      <c r="JKN172" s="137"/>
      <c r="JKO172" s="137"/>
      <c r="JKP172" s="137"/>
      <c r="JKQ172" s="137"/>
      <c r="JKR172" s="137"/>
      <c r="JKS172" s="137"/>
      <c r="JKT172" s="137"/>
      <c r="JKU172" s="137"/>
      <c r="JKV172" s="137"/>
      <c r="JKW172" s="137"/>
      <c r="JKX172" s="137"/>
      <c r="JKY172" s="137"/>
      <c r="JKZ172" s="137"/>
      <c r="JLA172" s="137"/>
      <c r="JLB172" s="137"/>
      <c r="JLC172" s="137"/>
      <c r="JLD172" s="137"/>
      <c r="JLE172" s="137"/>
      <c r="JLF172" s="137"/>
      <c r="JLG172" s="137"/>
      <c r="JLH172" s="137"/>
      <c r="JLI172" s="137"/>
      <c r="JLJ172" s="137"/>
      <c r="JLK172" s="137"/>
      <c r="JLL172" s="137"/>
      <c r="JLM172" s="137"/>
      <c r="JLN172" s="137"/>
      <c r="JLO172" s="137"/>
      <c r="JLP172" s="137"/>
      <c r="JLQ172" s="137"/>
      <c r="JLR172" s="137"/>
      <c r="JLS172" s="137"/>
      <c r="JLT172" s="137"/>
      <c r="JLU172" s="137"/>
      <c r="JLV172" s="137"/>
      <c r="JLW172" s="137"/>
      <c r="JLX172" s="137"/>
      <c r="JLY172" s="137"/>
      <c r="JLZ172" s="137"/>
      <c r="JMA172" s="137"/>
      <c r="JMB172" s="137"/>
      <c r="JMC172" s="137"/>
      <c r="JMD172" s="137"/>
      <c r="JME172" s="137"/>
      <c r="JMF172" s="137"/>
      <c r="JMG172" s="137"/>
      <c r="JMH172" s="137"/>
      <c r="JMI172" s="137"/>
      <c r="JMJ172" s="137"/>
      <c r="JMK172" s="137"/>
      <c r="JML172" s="137"/>
      <c r="JMM172" s="137"/>
      <c r="JMN172" s="137"/>
      <c r="JMO172" s="137"/>
      <c r="JMP172" s="137"/>
      <c r="JMQ172" s="137"/>
      <c r="JMR172" s="137"/>
      <c r="JMS172" s="137"/>
      <c r="JMT172" s="137"/>
      <c r="JMU172" s="137"/>
      <c r="JMV172" s="137"/>
      <c r="JMW172" s="137"/>
      <c r="JMX172" s="137"/>
      <c r="JMY172" s="137"/>
      <c r="JMZ172" s="137"/>
      <c r="JNA172" s="137"/>
      <c r="JNB172" s="137"/>
      <c r="JNC172" s="137"/>
      <c r="JND172" s="137"/>
      <c r="JNE172" s="137"/>
      <c r="JNF172" s="137"/>
      <c r="JNG172" s="137"/>
      <c r="JNH172" s="137"/>
      <c r="JNI172" s="137"/>
      <c r="JNJ172" s="137"/>
      <c r="JNK172" s="137"/>
      <c r="JNL172" s="137"/>
      <c r="JNM172" s="137"/>
      <c r="JNN172" s="137"/>
      <c r="JNO172" s="137"/>
      <c r="JNP172" s="137"/>
      <c r="JNQ172" s="137"/>
      <c r="JNR172" s="137"/>
      <c r="JNS172" s="137"/>
      <c r="JNT172" s="137"/>
      <c r="JNU172" s="137"/>
      <c r="JNV172" s="137"/>
      <c r="JNW172" s="137"/>
      <c r="JNX172" s="137"/>
      <c r="JNY172" s="137"/>
      <c r="JNZ172" s="137"/>
      <c r="JOA172" s="137"/>
      <c r="JOB172" s="137"/>
      <c r="JOC172" s="137"/>
      <c r="JOD172" s="137"/>
      <c r="JOE172" s="137"/>
      <c r="JOF172" s="137"/>
      <c r="JOG172" s="137"/>
      <c r="JOH172" s="137"/>
      <c r="JOI172" s="137"/>
      <c r="JOJ172" s="137"/>
      <c r="JOK172" s="137"/>
      <c r="JOL172" s="137"/>
      <c r="JOM172" s="137"/>
      <c r="JON172" s="137"/>
      <c r="JOO172" s="137"/>
      <c r="JOP172" s="137"/>
      <c r="JOQ172" s="137"/>
      <c r="JOR172" s="137"/>
      <c r="JOS172" s="137"/>
      <c r="JOT172" s="137"/>
      <c r="JOU172" s="137"/>
      <c r="JOV172" s="137"/>
      <c r="JOW172" s="137"/>
      <c r="JOX172" s="137"/>
      <c r="JOY172" s="137"/>
      <c r="JOZ172" s="137"/>
      <c r="JPA172" s="137"/>
      <c r="JPB172" s="137"/>
      <c r="JPC172" s="137"/>
      <c r="JPD172" s="137"/>
      <c r="JPE172" s="137"/>
      <c r="JPF172" s="137"/>
      <c r="JPG172" s="137"/>
      <c r="JPH172" s="137"/>
      <c r="JPI172" s="137"/>
      <c r="JPJ172" s="137"/>
      <c r="JPK172" s="137"/>
      <c r="JPL172" s="137"/>
      <c r="JPM172" s="137"/>
      <c r="JPN172" s="137"/>
      <c r="JPO172" s="137"/>
      <c r="JPP172" s="137"/>
      <c r="JPQ172" s="137"/>
      <c r="JPR172" s="137"/>
      <c r="JPS172" s="137"/>
      <c r="JPT172" s="137"/>
      <c r="JPU172" s="137"/>
      <c r="JPV172" s="137"/>
      <c r="JPW172" s="137"/>
      <c r="JPX172" s="137"/>
      <c r="JPY172" s="137"/>
      <c r="JPZ172" s="137"/>
      <c r="JQA172" s="137"/>
      <c r="JQB172" s="137"/>
      <c r="JQC172" s="137"/>
      <c r="JQD172" s="137"/>
      <c r="JQE172" s="137"/>
      <c r="JQF172" s="137"/>
      <c r="JQG172" s="137"/>
      <c r="JQH172" s="137"/>
      <c r="JQI172" s="137"/>
      <c r="JQJ172" s="137"/>
      <c r="JQK172" s="137"/>
      <c r="JQL172" s="137"/>
      <c r="JQM172" s="137"/>
      <c r="JQN172" s="137"/>
      <c r="JQO172" s="137"/>
      <c r="JQP172" s="137"/>
      <c r="JQQ172" s="137"/>
      <c r="JQR172" s="137"/>
      <c r="JQS172" s="137"/>
      <c r="JQT172" s="137"/>
      <c r="JQU172" s="137"/>
      <c r="JQV172" s="137"/>
      <c r="JQW172" s="137"/>
      <c r="JQX172" s="137"/>
      <c r="JQY172" s="137"/>
      <c r="JQZ172" s="137"/>
      <c r="JRA172" s="137"/>
      <c r="JRB172" s="137"/>
      <c r="JRC172" s="137"/>
      <c r="JRD172" s="137"/>
      <c r="JRE172" s="137"/>
      <c r="JRF172" s="137"/>
      <c r="JRG172" s="137"/>
      <c r="JRH172" s="137"/>
      <c r="JRI172" s="137"/>
      <c r="JRJ172" s="137"/>
      <c r="JRK172" s="137"/>
      <c r="JRL172" s="137"/>
      <c r="JRM172" s="137"/>
      <c r="JRN172" s="137"/>
      <c r="JRO172" s="137"/>
      <c r="JRP172" s="137"/>
      <c r="JRQ172" s="137"/>
      <c r="JRR172" s="137"/>
      <c r="JRS172" s="137"/>
      <c r="JRT172" s="137"/>
      <c r="JRU172" s="137"/>
      <c r="JRV172" s="137"/>
      <c r="JRW172" s="137"/>
      <c r="JRX172" s="137"/>
      <c r="JRY172" s="137"/>
      <c r="JRZ172" s="137"/>
      <c r="JSA172" s="137"/>
      <c r="JSB172" s="137"/>
      <c r="JSC172" s="137"/>
      <c r="JSD172" s="137"/>
      <c r="JSE172" s="137"/>
      <c r="JSF172" s="137"/>
      <c r="JSG172" s="137"/>
      <c r="JSH172" s="137"/>
      <c r="JSI172" s="137"/>
      <c r="JSJ172" s="137"/>
      <c r="JSK172" s="137"/>
      <c r="JSL172" s="137"/>
      <c r="JSM172" s="137"/>
      <c r="JSN172" s="137"/>
      <c r="JSO172" s="137"/>
      <c r="JSP172" s="137"/>
      <c r="JSQ172" s="137"/>
      <c r="JSR172" s="137"/>
      <c r="JSS172" s="137"/>
      <c r="JST172" s="137"/>
      <c r="JSU172" s="137"/>
      <c r="JSV172" s="137"/>
      <c r="JSW172" s="137"/>
      <c r="JSX172" s="137"/>
      <c r="JSY172" s="137"/>
      <c r="JSZ172" s="137"/>
      <c r="JTA172" s="137"/>
      <c r="JTB172" s="137"/>
      <c r="JTC172" s="137"/>
      <c r="JTD172" s="137"/>
      <c r="JTE172" s="137"/>
      <c r="JTF172" s="137"/>
      <c r="JTG172" s="137"/>
      <c r="JTH172" s="137"/>
      <c r="JTI172" s="137"/>
      <c r="JTJ172" s="137"/>
      <c r="JTK172" s="137"/>
      <c r="JTL172" s="137"/>
      <c r="JTM172" s="137"/>
      <c r="JTN172" s="137"/>
      <c r="JTO172" s="137"/>
      <c r="JTP172" s="137"/>
      <c r="JTQ172" s="137"/>
      <c r="JTR172" s="137"/>
      <c r="JTS172" s="137"/>
      <c r="JTT172" s="137"/>
      <c r="JTU172" s="137"/>
      <c r="JTV172" s="137"/>
      <c r="JTW172" s="137"/>
      <c r="JTX172" s="137"/>
      <c r="JTY172" s="137"/>
      <c r="JTZ172" s="137"/>
      <c r="JUA172" s="137"/>
      <c r="JUB172" s="137"/>
      <c r="JUC172" s="137"/>
      <c r="JUD172" s="137"/>
      <c r="JUE172" s="137"/>
      <c r="JUF172" s="137"/>
      <c r="JUG172" s="137"/>
      <c r="JUH172" s="137"/>
      <c r="JUI172" s="137"/>
      <c r="JUJ172" s="137"/>
      <c r="JUK172" s="137"/>
      <c r="JUL172" s="137"/>
      <c r="JUM172" s="137"/>
      <c r="JUN172" s="137"/>
      <c r="JUO172" s="137"/>
      <c r="JUP172" s="137"/>
      <c r="JUQ172" s="137"/>
      <c r="JUR172" s="137"/>
      <c r="JUS172" s="137"/>
      <c r="JUT172" s="137"/>
      <c r="JUU172" s="137"/>
      <c r="JUV172" s="137"/>
      <c r="JUW172" s="137"/>
      <c r="JUX172" s="137"/>
      <c r="JUY172" s="137"/>
      <c r="JUZ172" s="137"/>
      <c r="JVA172" s="137"/>
      <c r="JVB172" s="137"/>
      <c r="JVC172" s="137"/>
      <c r="JVD172" s="137"/>
      <c r="JVE172" s="137"/>
      <c r="JVF172" s="137"/>
      <c r="JVG172" s="137"/>
      <c r="JVH172" s="137"/>
      <c r="JVI172" s="137"/>
      <c r="JVJ172" s="137"/>
      <c r="JVK172" s="137"/>
      <c r="JVL172" s="137"/>
      <c r="JVM172" s="137"/>
      <c r="JVN172" s="137"/>
      <c r="JVO172" s="137"/>
      <c r="JVP172" s="137"/>
      <c r="JVQ172" s="137"/>
      <c r="JVR172" s="137"/>
      <c r="JVS172" s="137"/>
      <c r="JVT172" s="137"/>
      <c r="JVU172" s="137"/>
      <c r="JVV172" s="137"/>
      <c r="JVW172" s="137"/>
      <c r="JVX172" s="137"/>
      <c r="JVY172" s="137"/>
      <c r="JVZ172" s="137"/>
      <c r="JWA172" s="137"/>
      <c r="JWB172" s="137"/>
      <c r="JWC172" s="137"/>
      <c r="JWD172" s="137"/>
      <c r="JWE172" s="137"/>
      <c r="JWF172" s="137"/>
      <c r="JWG172" s="137"/>
      <c r="JWH172" s="137"/>
      <c r="JWI172" s="137"/>
      <c r="JWJ172" s="137"/>
      <c r="JWK172" s="137"/>
      <c r="JWL172" s="137"/>
      <c r="JWM172" s="137"/>
      <c r="JWN172" s="137"/>
      <c r="JWO172" s="137"/>
      <c r="JWP172" s="137"/>
      <c r="JWQ172" s="137"/>
      <c r="JWR172" s="137"/>
      <c r="JWS172" s="137"/>
      <c r="JWT172" s="137"/>
      <c r="JWU172" s="137"/>
      <c r="JWV172" s="137"/>
      <c r="JWW172" s="137"/>
      <c r="JWX172" s="137"/>
      <c r="JWY172" s="137"/>
      <c r="JWZ172" s="137"/>
      <c r="JXA172" s="137"/>
      <c r="JXB172" s="137"/>
      <c r="JXC172" s="137"/>
      <c r="JXD172" s="137"/>
      <c r="JXE172" s="137"/>
      <c r="JXF172" s="137"/>
      <c r="JXG172" s="137"/>
      <c r="JXH172" s="137"/>
      <c r="JXI172" s="137"/>
      <c r="JXJ172" s="137"/>
      <c r="JXK172" s="137"/>
      <c r="JXL172" s="137"/>
      <c r="JXM172" s="137"/>
      <c r="JXN172" s="137"/>
      <c r="JXO172" s="137"/>
      <c r="JXP172" s="137"/>
      <c r="JXQ172" s="137"/>
      <c r="JXR172" s="137"/>
      <c r="JXS172" s="137"/>
      <c r="JXT172" s="137"/>
      <c r="JXU172" s="137"/>
      <c r="JXV172" s="137"/>
      <c r="JXW172" s="137"/>
      <c r="JXX172" s="137"/>
      <c r="JXY172" s="137"/>
      <c r="JXZ172" s="137"/>
      <c r="JYA172" s="137"/>
      <c r="JYB172" s="137"/>
      <c r="JYC172" s="137"/>
      <c r="JYD172" s="137"/>
      <c r="JYE172" s="137"/>
      <c r="JYF172" s="137"/>
      <c r="JYG172" s="137"/>
      <c r="JYH172" s="137"/>
      <c r="JYI172" s="137"/>
      <c r="JYJ172" s="137"/>
      <c r="JYK172" s="137"/>
      <c r="JYL172" s="137"/>
      <c r="JYM172" s="137"/>
      <c r="JYN172" s="137"/>
      <c r="JYO172" s="137"/>
      <c r="JYP172" s="137"/>
      <c r="JYQ172" s="137"/>
      <c r="JYR172" s="137"/>
      <c r="JYS172" s="137"/>
      <c r="JYT172" s="137"/>
      <c r="JYU172" s="137"/>
      <c r="JYV172" s="137"/>
      <c r="JYW172" s="137"/>
      <c r="JYX172" s="137"/>
      <c r="JYY172" s="137"/>
      <c r="JYZ172" s="137"/>
      <c r="JZA172" s="137"/>
      <c r="JZB172" s="137"/>
      <c r="JZC172" s="137"/>
      <c r="JZD172" s="137"/>
      <c r="JZE172" s="137"/>
      <c r="JZF172" s="137"/>
      <c r="JZG172" s="137"/>
      <c r="JZH172" s="137"/>
      <c r="JZI172" s="137"/>
      <c r="JZJ172" s="137"/>
      <c r="JZK172" s="137"/>
      <c r="JZL172" s="137"/>
      <c r="JZM172" s="137"/>
      <c r="JZN172" s="137"/>
      <c r="JZO172" s="137"/>
      <c r="JZP172" s="137"/>
      <c r="JZQ172" s="137"/>
      <c r="JZR172" s="137"/>
      <c r="JZS172" s="137"/>
      <c r="JZT172" s="137"/>
      <c r="JZU172" s="137"/>
      <c r="JZV172" s="137"/>
      <c r="JZW172" s="137"/>
      <c r="JZX172" s="137"/>
      <c r="JZY172" s="137"/>
      <c r="JZZ172" s="137"/>
      <c r="KAA172" s="137"/>
      <c r="KAB172" s="137"/>
      <c r="KAC172" s="137"/>
      <c r="KAD172" s="137"/>
      <c r="KAE172" s="137"/>
      <c r="KAF172" s="137"/>
      <c r="KAG172" s="137"/>
      <c r="KAH172" s="137"/>
      <c r="KAI172" s="137"/>
      <c r="KAJ172" s="137"/>
      <c r="KAK172" s="137"/>
      <c r="KAL172" s="137"/>
      <c r="KAM172" s="137"/>
      <c r="KAN172" s="137"/>
      <c r="KAO172" s="137"/>
      <c r="KAP172" s="137"/>
      <c r="KAQ172" s="137"/>
      <c r="KAR172" s="137"/>
      <c r="KAS172" s="137"/>
      <c r="KAT172" s="137"/>
      <c r="KAU172" s="137"/>
      <c r="KAV172" s="137"/>
      <c r="KAW172" s="137"/>
      <c r="KAX172" s="137"/>
      <c r="KAY172" s="137"/>
      <c r="KAZ172" s="137"/>
      <c r="KBA172" s="137"/>
      <c r="KBB172" s="137"/>
      <c r="KBC172" s="137"/>
      <c r="KBD172" s="137"/>
      <c r="KBE172" s="137"/>
      <c r="KBF172" s="137"/>
      <c r="KBG172" s="137"/>
      <c r="KBH172" s="137"/>
      <c r="KBI172" s="137"/>
      <c r="KBJ172" s="137"/>
      <c r="KBK172" s="137"/>
      <c r="KBL172" s="137"/>
      <c r="KBM172" s="137"/>
      <c r="KBN172" s="137"/>
      <c r="KBO172" s="137"/>
      <c r="KBP172" s="137"/>
      <c r="KBQ172" s="137"/>
      <c r="KBR172" s="137"/>
      <c r="KBS172" s="137"/>
      <c r="KBT172" s="137"/>
      <c r="KBU172" s="137"/>
      <c r="KBV172" s="137"/>
      <c r="KBW172" s="137"/>
      <c r="KBX172" s="137"/>
      <c r="KBY172" s="137"/>
      <c r="KBZ172" s="137"/>
      <c r="KCA172" s="137"/>
      <c r="KCB172" s="137"/>
      <c r="KCC172" s="137"/>
      <c r="KCD172" s="137"/>
      <c r="KCE172" s="137"/>
      <c r="KCF172" s="137"/>
      <c r="KCG172" s="137"/>
      <c r="KCH172" s="137"/>
      <c r="KCI172" s="137"/>
      <c r="KCJ172" s="137"/>
      <c r="KCK172" s="137"/>
      <c r="KCL172" s="137"/>
      <c r="KCM172" s="137"/>
      <c r="KCN172" s="137"/>
      <c r="KCO172" s="137"/>
      <c r="KCP172" s="137"/>
      <c r="KCQ172" s="137"/>
      <c r="KCR172" s="137"/>
      <c r="KCS172" s="137"/>
      <c r="KCT172" s="137"/>
      <c r="KCU172" s="137"/>
      <c r="KCV172" s="137"/>
      <c r="KCW172" s="137"/>
      <c r="KCX172" s="137"/>
      <c r="KCY172" s="137"/>
      <c r="KCZ172" s="137"/>
      <c r="KDA172" s="137"/>
      <c r="KDB172" s="137"/>
      <c r="KDC172" s="137"/>
      <c r="KDD172" s="137"/>
      <c r="KDE172" s="137"/>
      <c r="KDF172" s="137"/>
      <c r="KDG172" s="137"/>
      <c r="KDH172" s="137"/>
      <c r="KDI172" s="137"/>
      <c r="KDJ172" s="137"/>
      <c r="KDK172" s="137"/>
      <c r="KDL172" s="137"/>
      <c r="KDM172" s="137"/>
      <c r="KDN172" s="137"/>
      <c r="KDO172" s="137"/>
      <c r="KDP172" s="137"/>
      <c r="KDQ172" s="137"/>
      <c r="KDR172" s="137"/>
      <c r="KDS172" s="137"/>
      <c r="KDT172" s="137"/>
      <c r="KDU172" s="137"/>
      <c r="KDV172" s="137"/>
      <c r="KDW172" s="137"/>
      <c r="KDX172" s="137"/>
      <c r="KDY172" s="137"/>
      <c r="KDZ172" s="137"/>
      <c r="KEA172" s="137"/>
      <c r="KEB172" s="137"/>
      <c r="KEC172" s="137"/>
      <c r="KED172" s="137"/>
      <c r="KEE172" s="137"/>
      <c r="KEF172" s="137"/>
      <c r="KEG172" s="137"/>
      <c r="KEH172" s="137"/>
      <c r="KEI172" s="137"/>
      <c r="KEJ172" s="137"/>
      <c r="KEK172" s="137"/>
      <c r="KEL172" s="137"/>
      <c r="KEM172" s="137"/>
      <c r="KEN172" s="137"/>
      <c r="KEO172" s="137"/>
      <c r="KEP172" s="137"/>
      <c r="KEQ172" s="137"/>
      <c r="KER172" s="137"/>
      <c r="KES172" s="137"/>
      <c r="KET172" s="137"/>
      <c r="KEU172" s="137"/>
      <c r="KEV172" s="137"/>
      <c r="KEW172" s="137"/>
      <c r="KEX172" s="137"/>
      <c r="KEY172" s="137"/>
      <c r="KEZ172" s="137"/>
      <c r="KFA172" s="137"/>
      <c r="KFB172" s="137"/>
      <c r="KFC172" s="137"/>
      <c r="KFD172" s="137"/>
      <c r="KFE172" s="137"/>
      <c r="KFF172" s="137"/>
      <c r="KFG172" s="137"/>
      <c r="KFH172" s="137"/>
      <c r="KFI172" s="137"/>
      <c r="KFJ172" s="137"/>
      <c r="KFK172" s="137"/>
      <c r="KFL172" s="137"/>
      <c r="KFM172" s="137"/>
      <c r="KFN172" s="137"/>
      <c r="KFO172" s="137"/>
      <c r="KFP172" s="137"/>
      <c r="KFQ172" s="137"/>
      <c r="KFR172" s="137"/>
      <c r="KFS172" s="137"/>
      <c r="KFT172" s="137"/>
      <c r="KFU172" s="137"/>
      <c r="KFV172" s="137"/>
      <c r="KFW172" s="137"/>
      <c r="KFX172" s="137"/>
      <c r="KFY172" s="137"/>
      <c r="KFZ172" s="137"/>
      <c r="KGA172" s="137"/>
      <c r="KGB172" s="137"/>
      <c r="KGC172" s="137"/>
      <c r="KGD172" s="137"/>
      <c r="KGE172" s="137"/>
      <c r="KGF172" s="137"/>
      <c r="KGG172" s="137"/>
      <c r="KGH172" s="137"/>
      <c r="KGI172" s="137"/>
      <c r="KGJ172" s="137"/>
      <c r="KGK172" s="137"/>
      <c r="KGL172" s="137"/>
      <c r="KGM172" s="137"/>
      <c r="KGN172" s="137"/>
      <c r="KGO172" s="137"/>
      <c r="KGP172" s="137"/>
      <c r="KGQ172" s="137"/>
      <c r="KGR172" s="137"/>
      <c r="KGS172" s="137"/>
      <c r="KGT172" s="137"/>
      <c r="KGU172" s="137"/>
      <c r="KGV172" s="137"/>
      <c r="KGW172" s="137"/>
      <c r="KGX172" s="137"/>
      <c r="KGY172" s="137"/>
      <c r="KGZ172" s="137"/>
      <c r="KHA172" s="137"/>
      <c r="KHB172" s="137"/>
      <c r="KHC172" s="137"/>
      <c r="KHD172" s="137"/>
      <c r="KHE172" s="137"/>
      <c r="KHF172" s="137"/>
      <c r="KHG172" s="137"/>
      <c r="KHH172" s="137"/>
      <c r="KHI172" s="137"/>
      <c r="KHJ172" s="137"/>
      <c r="KHK172" s="137"/>
      <c r="KHL172" s="137"/>
      <c r="KHM172" s="137"/>
      <c r="KHN172" s="137"/>
      <c r="KHO172" s="137"/>
      <c r="KHP172" s="137"/>
      <c r="KHQ172" s="137"/>
      <c r="KHR172" s="137"/>
      <c r="KHS172" s="137"/>
      <c r="KHT172" s="137"/>
      <c r="KHU172" s="137"/>
      <c r="KHV172" s="137"/>
      <c r="KHW172" s="137"/>
      <c r="KHX172" s="137"/>
      <c r="KHY172" s="137"/>
      <c r="KHZ172" s="137"/>
      <c r="KIA172" s="137"/>
      <c r="KIB172" s="137"/>
      <c r="KIC172" s="137"/>
      <c r="KID172" s="137"/>
      <c r="KIE172" s="137"/>
      <c r="KIF172" s="137"/>
      <c r="KIG172" s="137"/>
      <c r="KIH172" s="137"/>
      <c r="KII172" s="137"/>
      <c r="KIJ172" s="137"/>
      <c r="KIK172" s="137"/>
      <c r="KIL172" s="137"/>
      <c r="KIM172" s="137"/>
      <c r="KIN172" s="137"/>
      <c r="KIO172" s="137"/>
      <c r="KIP172" s="137"/>
      <c r="KIQ172" s="137"/>
      <c r="KIR172" s="137"/>
      <c r="KIS172" s="137"/>
      <c r="KIT172" s="137"/>
      <c r="KIU172" s="137"/>
      <c r="KIV172" s="137"/>
      <c r="KIW172" s="137"/>
      <c r="KIX172" s="137"/>
      <c r="KIY172" s="137"/>
      <c r="KIZ172" s="137"/>
      <c r="KJA172" s="137"/>
      <c r="KJB172" s="137"/>
      <c r="KJC172" s="137"/>
      <c r="KJD172" s="137"/>
      <c r="KJE172" s="137"/>
      <c r="KJF172" s="137"/>
      <c r="KJG172" s="137"/>
      <c r="KJH172" s="137"/>
      <c r="KJI172" s="137"/>
      <c r="KJJ172" s="137"/>
      <c r="KJK172" s="137"/>
      <c r="KJL172" s="137"/>
      <c r="KJM172" s="137"/>
      <c r="KJN172" s="137"/>
      <c r="KJO172" s="137"/>
      <c r="KJP172" s="137"/>
      <c r="KJQ172" s="137"/>
      <c r="KJR172" s="137"/>
      <c r="KJS172" s="137"/>
      <c r="KJT172" s="137"/>
      <c r="KJU172" s="137"/>
      <c r="KJV172" s="137"/>
      <c r="KJW172" s="137"/>
      <c r="KJX172" s="137"/>
      <c r="KJY172" s="137"/>
      <c r="KJZ172" s="137"/>
      <c r="KKA172" s="137"/>
      <c r="KKB172" s="137"/>
      <c r="KKC172" s="137"/>
      <c r="KKD172" s="137"/>
      <c r="KKE172" s="137"/>
      <c r="KKF172" s="137"/>
      <c r="KKG172" s="137"/>
      <c r="KKH172" s="137"/>
      <c r="KKI172" s="137"/>
      <c r="KKJ172" s="137"/>
      <c r="KKK172" s="137"/>
      <c r="KKL172" s="137"/>
      <c r="KKM172" s="137"/>
      <c r="KKN172" s="137"/>
      <c r="KKO172" s="137"/>
      <c r="KKP172" s="137"/>
      <c r="KKQ172" s="137"/>
      <c r="KKR172" s="137"/>
      <c r="KKS172" s="137"/>
      <c r="KKT172" s="137"/>
      <c r="KKU172" s="137"/>
      <c r="KKV172" s="137"/>
      <c r="KKW172" s="137"/>
      <c r="KKX172" s="137"/>
      <c r="KKY172" s="137"/>
      <c r="KKZ172" s="137"/>
      <c r="KLA172" s="137"/>
      <c r="KLB172" s="137"/>
      <c r="KLC172" s="137"/>
      <c r="KLD172" s="137"/>
      <c r="KLE172" s="137"/>
      <c r="KLF172" s="137"/>
      <c r="KLG172" s="137"/>
      <c r="KLH172" s="137"/>
      <c r="KLI172" s="137"/>
      <c r="KLJ172" s="137"/>
      <c r="KLK172" s="137"/>
      <c r="KLL172" s="137"/>
      <c r="KLM172" s="137"/>
      <c r="KLN172" s="137"/>
      <c r="KLO172" s="137"/>
      <c r="KLP172" s="137"/>
      <c r="KLQ172" s="137"/>
      <c r="KLR172" s="137"/>
      <c r="KLS172" s="137"/>
      <c r="KLT172" s="137"/>
      <c r="KLU172" s="137"/>
      <c r="KLV172" s="137"/>
      <c r="KLW172" s="137"/>
      <c r="KLX172" s="137"/>
      <c r="KLY172" s="137"/>
      <c r="KLZ172" s="137"/>
      <c r="KMA172" s="137"/>
      <c r="KMB172" s="137"/>
      <c r="KMC172" s="137"/>
      <c r="KMD172" s="137"/>
      <c r="KME172" s="137"/>
      <c r="KMF172" s="137"/>
      <c r="KMG172" s="137"/>
      <c r="KMH172" s="137"/>
      <c r="KMI172" s="137"/>
      <c r="KMJ172" s="137"/>
      <c r="KMK172" s="137"/>
      <c r="KML172" s="137"/>
      <c r="KMM172" s="137"/>
      <c r="KMN172" s="137"/>
      <c r="KMO172" s="137"/>
      <c r="KMP172" s="137"/>
      <c r="KMQ172" s="137"/>
      <c r="KMR172" s="137"/>
      <c r="KMS172" s="137"/>
      <c r="KMT172" s="137"/>
      <c r="KMU172" s="137"/>
      <c r="KMV172" s="137"/>
      <c r="KMW172" s="137"/>
      <c r="KMX172" s="137"/>
      <c r="KMY172" s="137"/>
      <c r="KMZ172" s="137"/>
      <c r="KNA172" s="137"/>
      <c r="KNB172" s="137"/>
      <c r="KNC172" s="137"/>
      <c r="KND172" s="137"/>
      <c r="KNE172" s="137"/>
      <c r="KNF172" s="137"/>
      <c r="KNG172" s="137"/>
      <c r="KNH172" s="137"/>
      <c r="KNI172" s="137"/>
      <c r="KNJ172" s="137"/>
      <c r="KNK172" s="137"/>
      <c r="KNL172" s="137"/>
      <c r="KNM172" s="137"/>
      <c r="KNN172" s="137"/>
      <c r="KNO172" s="137"/>
      <c r="KNP172" s="137"/>
      <c r="KNQ172" s="137"/>
      <c r="KNR172" s="137"/>
      <c r="KNS172" s="137"/>
      <c r="KNT172" s="137"/>
      <c r="KNU172" s="137"/>
      <c r="KNV172" s="137"/>
      <c r="KNW172" s="137"/>
      <c r="KNX172" s="137"/>
      <c r="KNY172" s="137"/>
      <c r="KNZ172" s="137"/>
      <c r="KOA172" s="137"/>
      <c r="KOB172" s="137"/>
      <c r="KOC172" s="137"/>
      <c r="KOD172" s="137"/>
      <c r="KOE172" s="137"/>
      <c r="KOF172" s="137"/>
      <c r="KOG172" s="137"/>
      <c r="KOH172" s="137"/>
      <c r="KOI172" s="137"/>
      <c r="KOJ172" s="137"/>
      <c r="KOK172" s="137"/>
      <c r="KOL172" s="137"/>
      <c r="KOM172" s="137"/>
      <c r="KON172" s="137"/>
      <c r="KOO172" s="137"/>
      <c r="KOP172" s="137"/>
      <c r="KOQ172" s="137"/>
      <c r="KOR172" s="137"/>
      <c r="KOS172" s="137"/>
      <c r="KOT172" s="137"/>
      <c r="KOU172" s="137"/>
      <c r="KOV172" s="137"/>
      <c r="KOW172" s="137"/>
      <c r="KOX172" s="137"/>
      <c r="KOY172" s="137"/>
      <c r="KOZ172" s="137"/>
      <c r="KPA172" s="137"/>
      <c r="KPB172" s="137"/>
      <c r="KPC172" s="137"/>
      <c r="KPD172" s="137"/>
      <c r="KPE172" s="137"/>
      <c r="KPF172" s="137"/>
      <c r="KPG172" s="137"/>
      <c r="KPH172" s="137"/>
      <c r="KPI172" s="137"/>
      <c r="KPJ172" s="137"/>
      <c r="KPK172" s="137"/>
      <c r="KPL172" s="137"/>
      <c r="KPM172" s="137"/>
      <c r="KPN172" s="137"/>
      <c r="KPO172" s="137"/>
      <c r="KPP172" s="137"/>
      <c r="KPQ172" s="137"/>
      <c r="KPR172" s="137"/>
      <c r="KPS172" s="137"/>
      <c r="KPT172" s="137"/>
      <c r="KPU172" s="137"/>
      <c r="KPV172" s="137"/>
      <c r="KPW172" s="137"/>
      <c r="KPX172" s="137"/>
      <c r="KPY172" s="137"/>
      <c r="KPZ172" s="137"/>
      <c r="KQA172" s="137"/>
      <c r="KQB172" s="137"/>
      <c r="KQC172" s="137"/>
      <c r="KQD172" s="137"/>
      <c r="KQE172" s="137"/>
      <c r="KQF172" s="137"/>
      <c r="KQG172" s="137"/>
      <c r="KQH172" s="137"/>
      <c r="KQI172" s="137"/>
      <c r="KQJ172" s="137"/>
      <c r="KQK172" s="137"/>
      <c r="KQL172" s="137"/>
      <c r="KQM172" s="137"/>
      <c r="KQN172" s="137"/>
      <c r="KQO172" s="137"/>
      <c r="KQP172" s="137"/>
      <c r="KQQ172" s="137"/>
      <c r="KQR172" s="137"/>
      <c r="KQS172" s="137"/>
      <c r="KQT172" s="137"/>
      <c r="KQU172" s="137"/>
      <c r="KQV172" s="137"/>
      <c r="KQW172" s="137"/>
      <c r="KQX172" s="137"/>
      <c r="KQY172" s="137"/>
      <c r="KQZ172" s="137"/>
      <c r="KRA172" s="137"/>
      <c r="KRB172" s="137"/>
      <c r="KRC172" s="137"/>
      <c r="KRD172" s="137"/>
      <c r="KRE172" s="137"/>
      <c r="KRF172" s="137"/>
      <c r="KRG172" s="137"/>
      <c r="KRH172" s="137"/>
      <c r="KRI172" s="137"/>
      <c r="KRJ172" s="137"/>
      <c r="KRK172" s="137"/>
      <c r="KRL172" s="137"/>
      <c r="KRM172" s="137"/>
      <c r="KRN172" s="137"/>
      <c r="KRO172" s="137"/>
      <c r="KRP172" s="137"/>
      <c r="KRQ172" s="137"/>
      <c r="KRR172" s="137"/>
      <c r="KRS172" s="137"/>
      <c r="KRT172" s="137"/>
      <c r="KRU172" s="137"/>
      <c r="KRV172" s="137"/>
      <c r="KRW172" s="137"/>
      <c r="KRX172" s="137"/>
      <c r="KRY172" s="137"/>
      <c r="KRZ172" s="137"/>
      <c r="KSA172" s="137"/>
      <c r="KSB172" s="137"/>
      <c r="KSC172" s="137"/>
      <c r="KSD172" s="137"/>
      <c r="KSE172" s="137"/>
      <c r="KSF172" s="137"/>
      <c r="KSG172" s="137"/>
      <c r="KSH172" s="137"/>
      <c r="KSI172" s="137"/>
      <c r="KSJ172" s="137"/>
      <c r="KSK172" s="137"/>
      <c r="KSL172" s="137"/>
      <c r="KSM172" s="137"/>
      <c r="KSN172" s="137"/>
      <c r="KSO172" s="137"/>
      <c r="KSP172" s="137"/>
      <c r="KSQ172" s="137"/>
      <c r="KSR172" s="137"/>
      <c r="KSS172" s="137"/>
      <c r="KST172" s="137"/>
      <c r="KSU172" s="137"/>
      <c r="KSV172" s="137"/>
      <c r="KSW172" s="137"/>
      <c r="KSX172" s="137"/>
      <c r="KSY172" s="137"/>
      <c r="KSZ172" s="137"/>
      <c r="KTA172" s="137"/>
      <c r="KTB172" s="137"/>
      <c r="KTC172" s="137"/>
      <c r="KTD172" s="137"/>
      <c r="KTE172" s="137"/>
      <c r="KTF172" s="137"/>
      <c r="KTG172" s="137"/>
      <c r="KTH172" s="137"/>
      <c r="KTI172" s="137"/>
      <c r="KTJ172" s="137"/>
      <c r="KTK172" s="137"/>
      <c r="KTL172" s="137"/>
      <c r="KTM172" s="137"/>
      <c r="KTN172" s="137"/>
      <c r="KTO172" s="137"/>
      <c r="KTP172" s="137"/>
      <c r="KTQ172" s="137"/>
      <c r="KTR172" s="137"/>
      <c r="KTS172" s="137"/>
      <c r="KTT172" s="137"/>
      <c r="KTU172" s="137"/>
      <c r="KTV172" s="137"/>
      <c r="KTW172" s="137"/>
      <c r="KTX172" s="137"/>
      <c r="KTY172" s="137"/>
      <c r="KTZ172" s="137"/>
      <c r="KUA172" s="137"/>
      <c r="KUB172" s="137"/>
      <c r="KUC172" s="137"/>
      <c r="KUD172" s="137"/>
      <c r="KUE172" s="137"/>
      <c r="KUF172" s="137"/>
      <c r="KUG172" s="137"/>
      <c r="KUH172" s="137"/>
      <c r="KUI172" s="137"/>
      <c r="KUJ172" s="137"/>
      <c r="KUK172" s="137"/>
      <c r="KUL172" s="137"/>
      <c r="KUM172" s="137"/>
      <c r="KUN172" s="137"/>
      <c r="KUO172" s="137"/>
      <c r="KUP172" s="137"/>
      <c r="KUQ172" s="137"/>
      <c r="KUR172" s="137"/>
      <c r="KUS172" s="137"/>
      <c r="KUT172" s="137"/>
      <c r="KUU172" s="137"/>
      <c r="KUV172" s="137"/>
      <c r="KUW172" s="137"/>
      <c r="KUX172" s="137"/>
      <c r="KUY172" s="137"/>
      <c r="KUZ172" s="137"/>
      <c r="KVA172" s="137"/>
      <c r="KVB172" s="137"/>
      <c r="KVC172" s="137"/>
      <c r="KVD172" s="137"/>
      <c r="KVE172" s="137"/>
      <c r="KVF172" s="137"/>
      <c r="KVG172" s="137"/>
      <c r="KVH172" s="137"/>
      <c r="KVI172" s="137"/>
      <c r="KVJ172" s="137"/>
      <c r="KVK172" s="137"/>
      <c r="KVL172" s="137"/>
      <c r="KVM172" s="137"/>
      <c r="KVN172" s="137"/>
      <c r="KVO172" s="137"/>
      <c r="KVP172" s="137"/>
      <c r="KVQ172" s="137"/>
      <c r="KVR172" s="137"/>
      <c r="KVS172" s="137"/>
      <c r="KVT172" s="137"/>
      <c r="KVU172" s="137"/>
      <c r="KVV172" s="137"/>
      <c r="KVW172" s="137"/>
      <c r="KVX172" s="137"/>
      <c r="KVY172" s="137"/>
      <c r="KVZ172" s="137"/>
      <c r="KWA172" s="137"/>
      <c r="KWB172" s="137"/>
      <c r="KWC172" s="137"/>
      <c r="KWD172" s="137"/>
      <c r="KWE172" s="137"/>
      <c r="KWF172" s="137"/>
      <c r="KWG172" s="137"/>
      <c r="KWH172" s="137"/>
      <c r="KWI172" s="137"/>
      <c r="KWJ172" s="137"/>
      <c r="KWK172" s="137"/>
      <c r="KWL172" s="137"/>
      <c r="KWM172" s="137"/>
      <c r="KWN172" s="137"/>
      <c r="KWO172" s="137"/>
      <c r="KWP172" s="137"/>
      <c r="KWQ172" s="137"/>
      <c r="KWR172" s="137"/>
      <c r="KWS172" s="137"/>
      <c r="KWT172" s="137"/>
      <c r="KWU172" s="137"/>
      <c r="KWV172" s="137"/>
      <c r="KWW172" s="137"/>
      <c r="KWX172" s="137"/>
      <c r="KWY172" s="137"/>
      <c r="KWZ172" s="137"/>
      <c r="KXA172" s="137"/>
      <c r="KXB172" s="137"/>
      <c r="KXC172" s="137"/>
      <c r="KXD172" s="137"/>
      <c r="KXE172" s="137"/>
      <c r="KXF172" s="137"/>
      <c r="KXG172" s="137"/>
      <c r="KXH172" s="137"/>
      <c r="KXI172" s="137"/>
      <c r="KXJ172" s="137"/>
      <c r="KXK172" s="137"/>
      <c r="KXL172" s="137"/>
      <c r="KXM172" s="137"/>
      <c r="KXN172" s="137"/>
      <c r="KXO172" s="137"/>
      <c r="KXP172" s="137"/>
      <c r="KXQ172" s="137"/>
      <c r="KXR172" s="137"/>
      <c r="KXS172" s="137"/>
      <c r="KXT172" s="137"/>
      <c r="KXU172" s="137"/>
      <c r="KXV172" s="137"/>
      <c r="KXW172" s="137"/>
      <c r="KXX172" s="137"/>
      <c r="KXY172" s="137"/>
      <c r="KXZ172" s="137"/>
      <c r="KYA172" s="137"/>
      <c r="KYB172" s="137"/>
      <c r="KYC172" s="137"/>
      <c r="KYD172" s="137"/>
      <c r="KYE172" s="137"/>
      <c r="KYF172" s="137"/>
      <c r="KYG172" s="137"/>
      <c r="KYH172" s="137"/>
      <c r="KYI172" s="137"/>
      <c r="KYJ172" s="137"/>
      <c r="KYK172" s="137"/>
      <c r="KYL172" s="137"/>
      <c r="KYM172" s="137"/>
      <c r="KYN172" s="137"/>
      <c r="KYO172" s="137"/>
      <c r="KYP172" s="137"/>
      <c r="KYQ172" s="137"/>
      <c r="KYR172" s="137"/>
      <c r="KYS172" s="137"/>
      <c r="KYT172" s="137"/>
      <c r="KYU172" s="137"/>
      <c r="KYV172" s="137"/>
      <c r="KYW172" s="137"/>
      <c r="KYX172" s="137"/>
      <c r="KYY172" s="137"/>
      <c r="KYZ172" s="137"/>
      <c r="KZA172" s="137"/>
      <c r="KZB172" s="137"/>
      <c r="KZC172" s="137"/>
      <c r="KZD172" s="137"/>
      <c r="KZE172" s="137"/>
      <c r="KZF172" s="137"/>
      <c r="KZG172" s="137"/>
      <c r="KZH172" s="137"/>
      <c r="KZI172" s="137"/>
      <c r="KZJ172" s="137"/>
      <c r="KZK172" s="137"/>
      <c r="KZL172" s="137"/>
      <c r="KZM172" s="137"/>
      <c r="KZN172" s="137"/>
      <c r="KZO172" s="137"/>
      <c r="KZP172" s="137"/>
      <c r="KZQ172" s="137"/>
      <c r="KZR172" s="137"/>
      <c r="KZS172" s="137"/>
      <c r="KZT172" s="137"/>
      <c r="KZU172" s="137"/>
      <c r="KZV172" s="137"/>
      <c r="KZW172" s="137"/>
      <c r="KZX172" s="137"/>
      <c r="KZY172" s="137"/>
      <c r="KZZ172" s="137"/>
      <c r="LAA172" s="137"/>
      <c r="LAB172" s="137"/>
      <c r="LAC172" s="137"/>
      <c r="LAD172" s="137"/>
      <c r="LAE172" s="137"/>
      <c r="LAF172" s="137"/>
      <c r="LAG172" s="137"/>
      <c r="LAH172" s="137"/>
      <c r="LAI172" s="137"/>
      <c r="LAJ172" s="137"/>
      <c r="LAK172" s="137"/>
      <c r="LAL172" s="137"/>
      <c r="LAM172" s="137"/>
      <c r="LAN172" s="137"/>
      <c r="LAO172" s="137"/>
      <c r="LAP172" s="137"/>
      <c r="LAQ172" s="137"/>
      <c r="LAR172" s="137"/>
      <c r="LAS172" s="137"/>
      <c r="LAT172" s="137"/>
      <c r="LAU172" s="137"/>
      <c r="LAV172" s="137"/>
      <c r="LAW172" s="137"/>
      <c r="LAX172" s="137"/>
      <c r="LAY172" s="137"/>
      <c r="LAZ172" s="137"/>
      <c r="LBA172" s="137"/>
      <c r="LBB172" s="137"/>
      <c r="LBC172" s="137"/>
      <c r="LBD172" s="137"/>
      <c r="LBE172" s="137"/>
      <c r="LBF172" s="137"/>
      <c r="LBG172" s="137"/>
      <c r="LBH172" s="137"/>
      <c r="LBI172" s="137"/>
      <c r="LBJ172" s="137"/>
      <c r="LBK172" s="137"/>
      <c r="LBL172" s="137"/>
      <c r="LBM172" s="137"/>
      <c r="LBN172" s="137"/>
      <c r="LBO172" s="137"/>
      <c r="LBP172" s="137"/>
      <c r="LBQ172" s="137"/>
      <c r="LBR172" s="137"/>
      <c r="LBS172" s="137"/>
      <c r="LBT172" s="137"/>
      <c r="LBU172" s="137"/>
      <c r="LBV172" s="137"/>
      <c r="LBW172" s="137"/>
      <c r="LBX172" s="137"/>
      <c r="LBY172" s="137"/>
      <c r="LBZ172" s="137"/>
      <c r="LCA172" s="137"/>
      <c r="LCB172" s="137"/>
      <c r="LCC172" s="137"/>
      <c r="LCD172" s="137"/>
      <c r="LCE172" s="137"/>
      <c r="LCF172" s="137"/>
      <c r="LCG172" s="137"/>
      <c r="LCH172" s="137"/>
      <c r="LCI172" s="137"/>
      <c r="LCJ172" s="137"/>
      <c r="LCK172" s="137"/>
      <c r="LCL172" s="137"/>
      <c r="LCM172" s="137"/>
      <c r="LCN172" s="137"/>
      <c r="LCO172" s="137"/>
      <c r="LCP172" s="137"/>
      <c r="LCQ172" s="137"/>
      <c r="LCR172" s="137"/>
      <c r="LCS172" s="137"/>
      <c r="LCT172" s="137"/>
      <c r="LCU172" s="137"/>
      <c r="LCV172" s="137"/>
      <c r="LCW172" s="137"/>
      <c r="LCX172" s="137"/>
      <c r="LCY172" s="137"/>
      <c r="LCZ172" s="137"/>
      <c r="LDA172" s="137"/>
      <c r="LDB172" s="137"/>
      <c r="LDC172" s="137"/>
      <c r="LDD172" s="137"/>
      <c r="LDE172" s="137"/>
      <c r="LDF172" s="137"/>
      <c r="LDG172" s="137"/>
      <c r="LDH172" s="137"/>
      <c r="LDI172" s="137"/>
      <c r="LDJ172" s="137"/>
      <c r="LDK172" s="137"/>
      <c r="LDL172" s="137"/>
      <c r="LDM172" s="137"/>
      <c r="LDN172" s="137"/>
      <c r="LDO172" s="137"/>
      <c r="LDP172" s="137"/>
      <c r="LDQ172" s="137"/>
      <c r="LDR172" s="137"/>
      <c r="LDS172" s="137"/>
      <c r="LDT172" s="137"/>
      <c r="LDU172" s="137"/>
      <c r="LDV172" s="137"/>
      <c r="LDW172" s="137"/>
      <c r="LDX172" s="137"/>
      <c r="LDY172" s="137"/>
      <c r="LDZ172" s="137"/>
      <c r="LEA172" s="137"/>
      <c r="LEB172" s="137"/>
      <c r="LEC172" s="137"/>
      <c r="LED172" s="137"/>
      <c r="LEE172" s="137"/>
      <c r="LEF172" s="137"/>
      <c r="LEG172" s="137"/>
      <c r="LEH172" s="137"/>
      <c r="LEI172" s="137"/>
      <c r="LEJ172" s="137"/>
      <c r="LEK172" s="137"/>
      <c r="LEL172" s="137"/>
      <c r="LEM172" s="137"/>
      <c r="LEN172" s="137"/>
      <c r="LEO172" s="137"/>
      <c r="LEP172" s="137"/>
      <c r="LEQ172" s="137"/>
      <c r="LER172" s="137"/>
      <c r="LES172" s="137"/>
      <c r="LET172" s="137"/>
      <c r="LEU172" s="137"/>
      <c r="LEV172" s="137"/>
      <c r="LEW172" s="137"/>
      <c r="LEX172" s="137"/>
      <c r="LEY172" s="137"/>
      <c r="LEZ172" s="137"/>
      <c r="LFA172" s="137"/>
      <c r="LFB172" s="137"/>
      <c r="LFC172" s="137"/>
      <c r="LFD172" s="137"/>
      <c r="LFE172" s="137"/>
      <c r="LFF172" s="137"/>
      <c r="LFG172" s="137"/>
      <c r="LFH172" s="137"/>
      <c r="LFI172" s="137"/>
      <c r="LFJ172" s="137"/>
      <c r="LFK172" s="137"/>
      <c r="LFL172" s="137"/>
      <c r="LFM172" s="137"/>
      <c r="LFN172" s="137"/>
      <c r="LFO172" s="137"/>
      <c r="LFP172" s="137"/>
      <c r="LFQ172" s="137"/>
      <c r="LFR172" s="137"/>
      <c r="LFS172" s="137"/>
      <c r="LFT172" s="137"/>
      <c r="LFU172" s="137"/>
      <c r="LFV172" s="137"/>
      <c r="LFW172" s="137"/>
      <c r="LFX172" s="137"/>
      <c r="LFY172" s="137"/>
      <c r="LFZ172" s="137"/>
      <c r="LGA172" s="137"/>
      <c r="LGB172" s="137"/>
      <c r="LGC172" s="137"/>
      <c r="LGD172" s="137"/>
      <c r="LGE172" s="137"/>
      <c r="LGF172" s="137"/>
      <c r="LGG172" s="137"/>
      <c r="LGH172" s="137"/>
      <c r="LGI172" s="137"/>
      <c r="LGJ172" s="137"/>
      <c r="LGK172" s="137"/>
      <c r="LGL172" s="137"/>
      <c r="LGM172" s="137"/>
      <c r="LGN172" s="137"/>
      <c r="LGO172" s="137"/>
      <c r="LGP172" s="137"/>
      <c r="LGQ172" s="137"/>
      <c r="LGR172" s="137"/>
      <c r="LGS172" s="137"/>
      <c r="LGT172" s="137"/>
      <c r="LGU172" s="137"/>
      <c r="LGV172" s="137"/>
      <c r="LGW172" s="137"/>
      <c r="LGX172" s="137"/>
      <c r="LGY172" s="137"/>
      <c r="LGZ172" s="137"/>
      <c r="LHA172" s="137"/>
      <c r="LHB172" s="137"/>
      <c r="LHC172" s="137"/>
      <c r="LHD172" s="137"/>
      <c r="LHE172" s="137"/>
      <c r="LHF172" s="137"/>
      <c r="LHG172" s="137"/>
      <c r="LHH172" s="137"/>
      <c r="LHI172" s="137"/>
      <c r="LHJ172" s="137"/>
      <c r="LHK172" s="137"/>
      <c r="LHL172" s="137"/>
      <c r="LHM172" s="137"/>
      <c r="LHN172" s="137"/>
      <c r="LHO172" s="137"/>
      <c r="LHP172" s="137"/>
      <c r="LHQ172" s="137"/>
      <c r="LHR172" s="137"/>
      <c r="LHS172" s="137"/>
      <c r="LHT172" s="137"/>
      <c r="LHU172" s="137"/>
      <c r="LHV172" s="137"/>
      <c r="LHW172" s="137"/>
      <c r="LHX172" s="137"/>
      <c r="LHY172" s="137"/>
      <c r="LHZ172" s="137"/>
      <c r="LIA172" s="137"/>
      <c r="LIB172" s="137"/>
      <c r="LIC172" s="137"/>
      <c r="LID172" s="137"/>
      <c r="LIE172" s="137"/>
      <c r="LIF172" s="137"/>
      <c r="LIG172" s="137"/>
      <c r="LIH172" s="137"/>
      <c r="LII172" s="137"/>
      <c r="LIJ172" s="137"/>
      <c r="LIK172" s="137"/>
      <c r="LIL172" s="137"/>
      <c r="LIM172" s="137"/>
      <c r="LIN172" s="137"/>
      <c r="LIO172" s="137"/>
      <c r="LIP172" s="137"/>
      <c r="LIQ172" s="137"/>
      <c r="LIR172" s="137"/>
      <c r="LIS172" s="137"/>
      <c r="LIT172" s="137"/>
      <c r="LIU172" s="137"/>
      <c r="LIV172" s="137"/>
      <c r="LIW172" s="137"/>
      <c r="LIX172" s="137"/>
      <c r="LIY172" s="137"/>
      <c r="LIZ172" s="137"/>
      <c r="LJA172" s="137"/>
      <c r="LJB172" s="137"/>
      <c r="LJC172" s="137"/>
      <c r="LJD172" s="137"/>
      <c r="LJE172" s="137"/>
      <c r="LJF172" s="137"/>
      <c r="LJG172" s="137"/>
      <c r="LJH172" s="137"/>
      <c r="LJI172" s="137"/>
      <c r="LJJ172" s="137"/>
      <c r="LJK172" s="137"/>
      <c r="LJL172" s="137"/>
      <c r="LJM172" s="137"/>
      <c r="LJN172" s="137"/>
      <c r="LJO172" s="137"/>
      <c r="LJP172" s="137"/>
      <c r="LJQ172" s="137"/>
      <c r="LJR172" s="137"/>
      <c r="LJS172" s="137"/>
      <c r="LJT172" s="137"/>
      <c r="LJU172" s="137"/>
      <c r="LJV172" s="137"/>
      <c r="LJW172" s="137"/>
      <c r="LJX172" s="137"/>
      <c r="LJY172" s="137"/>
      <c r="LJZ172" s="137"/>
      <c r="LKA172" s="137"/>
      <c r="LKB172" s="137"/>
      <c r="LKC172" s="137"/>
      <c r="LKD172" s="137"/>
      <c r="LKE172" s="137"/>
      <c r="LKF172" s="137"/>
      <c r="LKG172" s="137"/>
      <c r="LKH172" s="137"/>
      <c r="LKI172" s="137"/>
      <c r="LKJ172" s="137"/>
      <c r="LKK172" s="137"/>
      <c r="LKL172" s="137"/>
      <c r="LKM172" s="137"/>
      <c r="LKN172" s="137"/>
      <c r="LKO172" s="137"/>
      <c r="LKP172" s="137"/>
      <c r="LKQ172" s="137"/>
      <c r="LKR172" s="137"/>
      <c r="LKS172" s="137"/>
      <c r="LKT172" s="137"/>
      <c r="LKU172" s="137"/>
      <c r="LKV172" s="137"/>
      <c r="LKW172" s="137"/>
      <c r="LKX172" s="137"/>
      <c r="LKY172" s="137"/>
      <c r="LKZ172" s="137"/>
      <c r="LLA172" s="137"/>
      <c r="LLB172" s="137"/>
      <c r="LLC172" s="137"/>
      <c r="LLD172" s="137"/>
      <c r="LLE172" s="137"/>
      <c r="LLF172" s="137"/>
      <c r="LLG172" s="137"/>
      <c r="LLH172" s="137"/>
      <c r="LLI172" s="137"/>
      <c r="LLJ172" s="137"/>
      <c r="LLK172" s="137"/>
      <c r="LLL172" s="137"/>
      <c r="LLM172" s="137"/>
      <c r="LLN172" s="137"/>
      <c r="LLO172" s="137"/>
      <c r="LLP172" s="137"/>
      <c r="LLQ172" s="137"/>
      <c r="LLR172" s="137"/>
      <c r="LLS172" s="137"/>
      <c r="LLT172" s="137"/>
      <c r="LLU172" s="137"/>
      <c r="LLV172" s="137"/>
      <c r="LLW172" s="137"/>
      <c r="LLX172" s="137"/>
      <c r="LLY172" s="137"/>
      <c r="LLZ172" s="137"/>
      <c r="LMA172" s="137"/>
      <c r="LMB172" s="137"/>
      <c r="LMC172" s="137"/>
      <c r="LMD172" s="137"/>
      <c r="LME172" s="137"/>
      <c r="LMF172" s="137"/>
      <c r="LMG172" s="137"/>
      <c r="LMH172" s="137"/>
      <c r="LMI172" s="137"/>
      <c r="LMJ172" s="137"/>
      <c r="LMK172" s="137"/>
      <c r="LML172" s="137"/>
      <c r="LMM172" s="137"/>
      <c r="LMN172" s="137"/>
      <c r="LMO172" s="137"/>
      <c r="LMP172" s="137"/>
      <c r="LMQ172" s="137"/>
      <c r="LMR172" s="137"/>
      <c r="LMS172" s="137"/>
      <c r="LMT172" s="137"/>
      <c r="LMU172" s="137"/>
      <c r="LMV172" s="137"/>
      <c r="LMW172" s="137"/>
      <c r="LMX172" s="137"/>
      <c r="LMY172" s="137"/>
      <c r="LMZ172" s="137"/>
      <c r="LNA172" s="137"/>
      <c r="LNB172" s="137"/>
      <c r="LNC172" s="137"/>
      <c r="LND172" s="137"/>
      <c r="LNE172" s="137"/>
      <c r="LNF172" s="137"/>
      <c r="LNG172" s="137"/>
      <c r="LNH172" s="137"/>
      <c r="LNI172" s="137"/>
      <c r="LNJ172" s="137"/>
      <c r="LNK172" s="137"/>
      <c r="LNL172" s="137"/>
      <c r="LNM172" s="137"/>
      <c r="LNN172" s="137"/>
      <c r="LNO172" s="137"/>
      <c r="LNP172" s="137"/>
      <c r="LNQ172" s="137"/>
      <c r="LNR172" s="137"/>
      <c r="LNS172" s="137"/>
      <c r="LNT172" s="137"/>
      <c r="LNU172" s="137"/>
      <c r="LNV172" s="137"/>
      <c r="LNW172" s="137"/>
      <c r="LNX172" s="137"/>
      <c r="LNY172" s="137"/>
      <c r="LNZ172" s="137"/>
      <c r="LOA172" s="137"/>
      <c r="LOB172" s="137"/>
      <c r="LOC172" s="137"/>
      <c r="LOD172" s="137"/>
      <c r="LOE172" s="137"/>
      <c r="LOF172" s="137"/>
      <c r="LOG172" s="137"/>
      <c r="LOH172" s="137"/>
      <c r="LOI172" s="137"/>
      <c r="LOJ172" s="137"/>
      <c r="LOK172" s="137"/>
      <c r="LOL172" s="137"/>
      <c r="LOM172" s="137"/>
      <c r="LON172" s="137"/>
      <c r="LOO172" s="137"/>
      <c r="LOP172" s="137"/>
      <c r="LOQ172" s="137"/>
      <c r="LOR172" s="137"/>
      <c r="LOS172" s="137"/>
      <c r="LOT172" s="137"/>
      <c r="LOU172" s="137"/>
      <c r="LOV172" s="137"/>
      <c r="LOW172" s="137"/>
      <c r="LOX172" s="137"/>
      <c r="LOY172" s="137"/>
      <c r="LOZ172" s="137"/>
      <c r="LPA172" s="137"/>
      <c r="LPB172" s="137"/>
      <c r="LPC172" s="137"/>
      <c r="LPD172" s="137"/>
      <c r="LPE172" s="137"/>
      <c r="LPF172" s="137"/>
      <c r="LPG172" s="137"/>
      <c r="LPH172" s="137"/>
      <c r="LPI172" s="137"/>
      <c r="LPJ172" s="137"/>
      <c r="LPK172" s="137"/>
      <c r="LPL172" s="137"/>
      <c r="LPM172" s="137"/>
      <c r="LPN172" s="137"/>
      <c r="LPO172" s="137"/>
      <c r="LPP172" s="137"/>
      <c r="LPQ172" s="137"/>
      <c r="LPR172" s="137"/>
      <c r="LPS172" s="137"/>
      <c r="LPT172" s="137"/>
      <c r="LPU172" s="137"/>
      <c r="LPV172" s="137"/>
      <c r="LPW172" s="137"/>
      <c r="LPX172" s="137"/>
      <c r="LPY172" s="137"/>
      <c r="LPZ172" s="137"/>
      <c r="LQA172" s="137"/>
      <c r="LQB172" s="137"/>
      <c r="LQC172" s="137"/>
      <c r="LQD172" s="137"/>
      <c r="LQE172" s="137"/>
      <c r="LQF172" s="137"/>
      <c r="LQG172" s="137"/>
      <c r="LQH172" s="137"/>
      <c r="LQI172" s="137"/>
      <c r="LQJ172" s="137"/>
      <c r="LQK172" s="137"/>
      <c r="LQL172" s="137"/>
      <c r="LQM172" s="137"/>
      <c r="LQN172" s="137"/>
      <c r="LQO172" s="137"/>
      <c r="LQP172" s="137"/>
      <c r="LQQ172" s="137"/>
      <c r="LQR172" s="137"/>
      <c r="LQS172" s="137"/>
      <c r="LQT172" s="137"/>
      <c r="LQU172" s="137"/>
      <c r="LQV172" s="137"/>
      <c r="LQW172" s="137"/>
      <c r="LQX172" s="137"/>
      <c r="LQY172" s="137"/>
      <c r="LQZ172" s="137"/>
      <c r="LRA172" s="137"/>
      <c r="LRB172" s="137"/>
      <c r="LRC172" s="137"/>
      <c r="LRD172" s="137"/>
      <c r="LRE172" s="137"/>
      <c r="LRF172" s="137"/>
      <c r="LRG172" s="137"/>
      <c r="LRH172" s="137"/>
      <c r="LRI172" s="137"/>
      <c r="LRJ172" s="137"/>
      <c r="LRK172" s="137"/>
      <c r="LRL172" s="137"/>
      <c r="LRM172" s="137"/>
      <c r="LRN172" s="137"/>
      <c r="LRO172" s="137"/>
      <c r="LRP172" s="137"/>
      <c r="LRQ172" s="137"/>
      <c r="LRR172" s="137"/>
      <c r="LRS172" s="137"/>
      <c r="LRT172" s="137"/>
      <c r="LRU172" s="137"/>
      <c r="LRV172" s="137"/>
      <c r="LRW172" s="137"/>
      <c r="LRX172" s="137"/>
      <c r="LRY172" s="137"/>
      <c r="LRZ172" s="137"/>
      <c r="LSA172" s="137"/>
      <c r="LSB172" s="137"/>
      <c r="LSC172" s="137"/>
      <c r="LSD172" s="137"/>
      <c r="LSE172" s="137"/>
      <c r="LSF172" s="137"/>
      <c r="LSG172" s="137"/>
      <c r="LSH172" s="137"/>
      <c r="LSI172" s="137"/>
      <c r="LSJ172" s="137"/>
      <c r="LSK172" s="137"/>
      <c r="LSL172" s="137"/>
      <c r="LSM172" s="137"/>
      <c r="LSN172" s="137"/>
      <c r="LSO172" s="137"/>
      <c r="LSP172" s="137"/>
      <c r="LSQ172" s="137"/>
      <c r="LSR172" s="137"/>
      <c r="LSS172" s="137"/>
      <c r="LST172" s="137"/>
      <c r="LSU172" s="137"/>
      <c r="LSV172" s="137"/>
      <c r="LSW172" s="137"/>
      <c r="LSX172" s="137"/>
      <c r="LSY172" s="137"/>
      <c r="LSZ172" s="137"/>
      <c r="LTA172" s="137"/>
      <c r="LTB172" s="137"/>
      <c r="LTC172" s="137"/>
      <c r="LTD172" s="137"/>
      <c r="LTE172" s="137"/>
      <c r="LTF172" s="137"/>
      <c r="LTG172" s="137"/>
      <c r="LTH172" s="137"/>
      <c r="LTI172" s="137"/>
      <c r="LTJ172" s="137"/>
      <c r="LTK172" s="137"/>
      <c r="LTL172" s="137"/>
      <c r="LTM172" s="137"/>
      <c r="LTN172" s="137"/>
      <c r="LTO172" s="137"/>
      <c r="LTP172" s="137"/>
      <c r="LTQ172" s="137"/>
      <c r="LTR172" s="137"/>
      <c r="LTS172" s="137"/>
      <c r="LTT172" s="137"/>
      <c r="LTU172" s="137"/>
      <c r="LTV172" s="137"/>
      <c r="LTW172" s="137"/>
      <c r="LTX172" s="137"/>
      <c r="LTY172" s="137"/>
      <c r="LTZ172" s="137"/>
      <c r="LUA172" s="137"/>
      <c r="LUB172" s="137"/>
      <c r="LUC172" s="137"/>
      <c r="LUD172" s="137"/>
      <c r="LUE172" s="137"/>
      <c r="LUF172" s="137"/>
      <c r="LUG172" s="137"/>
      <c r="LUH172" s="137"/>
      <c r="LUI172" s="137"/>
      <c r="LUJ172" s="137"/>
      <c r="LUK172" s="137"/>
      <c r="LUL172" s="137"/>
      <c r="LUM172" s="137"/>
      <c r="LUN172" s="137"/>
      <c r="LUO172" s="137"/>
      <c r="LUP172" s="137"/>
      <c r="LUQ172" s="137"/>
      <c r="LUR172" s="137"/>
      <c r="LUS172" s="137"/>
      <c r="LUT172" s="137"/>
      <c r="LUU172" s="137"/>
      <c r="LUV172" s="137"/>
      <c r="LUW172" s="137"/>
      <c r="LUX172" s="137"/>
      <c r="LUY172" s="137"/>
      <c r="LUZ172" s="137"/>
      <c r="LVA172" s="137"/>
      <c r="LVB172" s="137"/>
      <c r="LVC172" s="137"/>
      <c r="LVD172" s="137"/>
      <c r="LVE172" s="137"/>
      <c r="LVF172" s="137"/>
      <c r="LVG172" s="137"/>
      <c r="LVH172" s="137"/>
      <c r="LVI172" s="137"/>
      <c r="LVJ172" s="137"/>
      <c r="LVK172" s="137"/>
      <c r="LVL172" s="137"/>
      <c r="LVM172" s="137"/>
      <c r="LVN172" s="137"/>
      <c r="LVO172" s="137"/>
      <c r="LVP172" s="137"/>
      <c r="LVQ172" s="137"/>
      <c r="LVR172" s="137"/>
      <c r="LVS172" s="137"/>
      <c r="LVT172" s="137"/>
      <c r="LVU172" s="137"/>
      <c r="LVV172" s="137"/>
      <c r="LVW172" s="137"/>
      <c r="LVX172" s="137"/>
      <c r="LVY172" s="137"/>
      <c r="LVZ172" s="137"/>
      <c r="LWA172" s="137"/>
      <c r="LWB172" s="137"/>
      <c r="LWC172" s="137"/>
      <c r="LWD172" s="137"/>
      <c r="LWE172" s="137"/>
      <c r="LWF172" s="137"/>
      <c r="LWG172" s="137"/>
      <c r="LWH172" s="137"/>
      <c r="LWI172" s="137"/>
      <c r="LWJ172" s="137"/>
      <c r="LWK172" s="137"/>
      <c r="LWL172" s="137"/>
      <c r="LWM172" s="137"/>
      <c r="LWN172" s="137"/>
      <c r="LWO172" s="137"/>
      <c r="LWP172" s="137"/>
      <c r="LWQ172" s="137"/>
      <c r="LWR172" s="137"/>
      <c r="LWS172" s="137"/>
      <c r="LWT172" s="137"/>
      <c r="LWU172" s="137"/>
      <c r="LWV172" s="137"/>
      <c r="LWW172" s="137"/>
      <c r="LWX172" s="137"/>
      <c r="LWY172" s="137"/>
      <c r="LWZ172" s="137"/>
      <c r="LXA172" s="137"/>
      <c r="LXB172" s="137"/>
      <c r="LXC172" s="137"/>
      <c r="LXD172" s="137"/>
      <c r="LXE172" s="137"/>
      <c r="LXF172" s="137"/>
      <c r="LXG172" s="137"/>
      <c r="LXH172" s="137"/>
      <c r="LXI172" s="137"/>
      <c r="LXJ172" s="137"/>
      <c r="LXK172" s="137"/>
      <c r="LXL172" s="137"/>
      <c r="LXM172" s="137"/>
      <c r="LXN172" s="137"/>
      <c r="LXO172" s="137"/>
      <c r="LXP172" s="137"/>
      <c r="LXQ172" s="137"/>
      <c r="LXR172" s="137"/>
      <c r="LXS172" s="137"/>
      <c r="LXT172" s="137"/>
      <c r="LXU172" s="137"/>
      <c r="LXV172" s="137"/>
      <c r="LXW172" s="137"/>
      <c r="LXX172" s="137"/>
      <c r="LXY172" s="137"/>
      <c r="LXZ172" s="137"/>
      <c r="LYA172" s="137"/>
      <c r="LYB172" s="137"/>
      <c r="LYC172" s="137"/>
      <c r="LYD172" s="137"/>
      <c r="LYE172" s="137"/>
      <c r="LYF172" s="137"/>
      <c r="LYG172" s="137"/>
      <c r="LYH172" s="137"/>
      <c r="LYI172" s="137"/>
      <c r="LYJ172" s="137"/>
      <c r="LYK172" s="137"/>
      <c r="LYL172" s="137"/>
      <c r="LYM172" s="137"/>
      <c r="LYN172" s="137"/>
      <c r="LYO172" s="137"/>
      <c r="LYP172" s="137"/>
      <c r="LYQ172" s="137"/>
      <c r="LYR172" s="137"/>
      <c r="LYS172" s="137"/>
      <c r="LYT172" s="137"/>
      <c r="LYU172" s="137"/>
      <c r="LYV172" s="137"/>
      <c r="LYW172" s="137"/>
      <c r="LYX172" s="137"/>
      <c r="LYY172" s="137"/>
      <c r="LYZ172" s="137"/>
      <c r="LZA172" s="137"/>
      <c r="LZB172" s="137"/>
      <c r="LZC172" s="137"/>
      <c r="LZD172" s="137"/>
      <c r="LZE172" s="137"/>
      <c r="LZF172" s="137"/>
      <c r="LZG172" s="137"/>
      <c r="LZH172" s="137"/>
      <c r="LZI172" s="137"/>
      <c r="LZJ172" s="137"/>
      <c r="LZK172" s="137"/>
      <c r="LZL172" s="137"/>
      <c r="LZM172" s="137"/>
      <c r="LZN172" s="137"/>
      <c r="LZO172" s="137"/>
      <c r="LZP172" s="137"/>
      <c r="LZQ172" s="137"/>
      <c r="LZR172" s="137"/>
      <c r="LZS172" s="137"/>
      <c r="LZT172" s="137"/>
      <c r="LZU172" s="137"/>
      <c r="LZV172" s="137"/>
      <c r="LZW172" s="137"/>
      <c r="LZX172" s="137"/>
      <c r="LZY172" s="137"/>
      <c r="LZZ172" s="137"/>
      <c r="MAA172" s="137"/>
      <c r="MAB172" s="137"/>
      <c r="MAC172" s="137"/>
      <c r="MAD172" s="137"/>
      <c r="MAE172" s="137"/>
      <c r="MAF172" s="137"/>
      <c r="MAG172" s="137"/>
      <c r="MAH172" s="137"/>
      <c r="MAI172" s="137"/>
      <c r="MAJ172" s="137"/>
      <c r="MAK172" s="137"/>
      <c r="MAL172" s="137"/>
      <c r="MAM172" s="137"/>
      <c r="MAN172" s="137"/>
      <c r="MAO172" s="137"/>
      <c r="MAP172" s="137"/>
      <c r="MAQ172" s="137"/>
      <c r="MAR172" s="137"/>
      <c r="MAS172" s="137"/>
      <c r="MAT172" s="137"/>
      <c r="MAU172" s="137"/>
      <c r="MAV172" s="137"/>
      <c r="MAW172" s="137"/>
      <c r="MAX172" s="137"/>
      <c r="MAY172" s="137"/>
      <c r="MAZ172" s="137"/>
      <c r="MBA172" s="137"/>
      <c r="MBB172" s="137"/>
      <c r="MBC172" s="137"/>
      <c r="MBD172" s="137"/>
      <c r="MBE172" s="137"/>
      <c r="MBF172" s="137"/>
      <c r="MBG172" s="137"/>
      <c r="MBH172" s="137"/>
      <c r="MBI172" s="137"/>
      <c r="MBJ172" s="137"/>
      <c r="MBK172" s="137"/>
      <c r="MBL172" s="137"/>
      <c r="MBM172" s="137"/>
      <c r="MBN172" s="137"/>
      <c r="MBO172" s="137"/>
      <c r="MBP172" s="137"/>
      <c r="MBQ172" s="137"/>
      <c r="MBR172" s="137"/>
      <c r="MBS172" s="137"/>
      <c r="MBT172" s="137"/>
      <c r="MBU172" s="137"/>
      <c r="MBV172" s="137"/>
      <c r="MBW172" s="137"/>
      <c r="MBX172" s="137"/>
      <c r="MBY172" s="137"/>
      <c r="MBZ172" s="137"/>
      <c r="MCA172" s="137"/>
      <c r="MCB172" s="137"/>
      <c r="MCC172" s="137"/>
      <c r="MCD172" s="137"/>
      <c r="MCE172" s="137"/>
      <c r="MCF172" s="137"/>
      <c r="MCG172" s="137"/>
      <c r="MCH172" s="137"/>
      <c r="MCI172" s="137"/>
      <c r="MCJ172" s="137"/>
      <c r="MCK172" s="137"/>
      <c r="MCL172" s="137"/>
      <c r="MCM172" s="137"/>
      <c r="MCN172" s="137"/>
      <c r="MCO172" s="137"/>
      <c r="MCP172" s="137"/>
      <c r="MCQ172" s="137"/>
      <c r="MCR172" s="137"/>
      <c r="MCS172" s="137"/>
      <c r="MCT172" s="137"/>
      <c r="MCU172" s="137"/>
      <c r="MCV172" s="137"/>
      <c r="MCW172" s="137"/>
      <c r="MCX172" s="137"/>
      <c r="MCY172" s="137"/>
      <c r="MCZ172" s="137"/>
      <c r="MDA172" s="137"/>
      <c r="MDB172" s="137"/>
      <c r="MDC172" s="137"/>
      <c r="MDD172" s="137"/>
      <c r="MDE172" s="137"/>
      <c r="MDF172" s="137"/>
      <c r="MDG172" s="137"/>
      <c r="MDH172" s="137"/>
      <c r="MDI172" s="137"/>
      <c r="MDJ172" s="137"/>
      <c r="MDK172" s="137"/>
      <c r="MDL172" s="137"/>
      <c r="MDM172" s="137"/>
      <c r="MDN172" s="137"/>
      <c r="MDO172" s="137"/>
      <c r="MDP172" s="137"/>
      <c r="MDQ172" s="137"/>
      <c r="MDR172" s="137"/>
      <c r="MDS172" s="137"/>
      <c r="MDT172" s="137"/>
      <c r="MDU172" s="137"/>
      <c r="MDV172" s="137"/>
      <c r="MDW172" s="137"/>
      <c r="MDX172" s="137"/>
      <c r="MDY172" s="137"/>
      <c r="MDZ172" s="137"/>
      <c r="MEA172" s="137"/>
      <c r="MEB172" s="137"/>
      <c r="MEC172" s="137"/>
      <c r="MED172" s="137"/>
      <c r="MEE172" s="137"/>
      <c r="MEF172" s="137"/>
      <c r="MEG172" s="137"/>
      <c r="MEH172" s="137"/>
      <c r="MEI172" s="137"/>
      <c r="MEJ172" s="137"/>
      <c r="MEK172" s="137"/>
      <c r="MEL172" s="137"/>
      <c r="MEM172" s="137"/>
      <c r="MEN172" s="137"/>
      <c r="MEO172" s="137"/>
      <c r="MEP172" s="137"/>
      <c r="MEQ172" s="137"/>
      <c r="MER172" s="137"/>
      <c r="MES172" s="137"/>
      <c r="MET172" s="137"/>
      <c r="MEU172" s="137"/>
      <c r="MEV172" s="137"/>
      <c r="MEW172" s="137"/>
      <c r="MEX172" s="137"/>
      <c r="MEY172" s="137"/>
      <c r="MEZ172" s="137"/>
      <c r="MFA172" s="137"/>
      <c r="MFB172" s="137"/>
      <c r="MFC172" s="137"/>
      <c r="MFD172" s="137"/>
      <c r="MFE172" s="137"/>
      <c r="MFF172" s="137"/>
      <c r="MFG172" s="137"/>
      <c r="MFH172" s="137"/>
      <c r="MFI172" s="137"/>
      <c r="MFJ172" s="137"/>
      <c r="MFK172" s="137"/>
      <c r="MFL172" s="137"/>
      <c r="MFM172" s="137"/>
      <c r="MFN172" s="137"/>
      <c r="MFO172" s="137"/>
      <c r="MFP172" s="137"/>
      <c r="MFQ172" s="137"/>
      <c r="MFR172" s="137"/>
      <c r="MFS172" s="137"/>
      <c r="MFT172" s="137"/>
      <c r="MFU172" s="137"/>
      <c r="MFV172" s="137"/>
      <c r="MFW172" s="137"/>
      <c r="MFX172" s="137"/>
      <c r="MFY172" s="137"/>
      <c r="MFZ172" s="137"/>
      <c r="MGA172" s="137"/>
      <c r="MGB172" s="137"/>
      <c r="MGC172" s="137"/>
      <c r="MGD172" s="137"/>
      <c r="MGE172" s="137"/>
      <c r="MGF172" s="137"/>
      <c r="MGG172" s="137"/>
      <c r="MGH172" s="137"/>
      <c r="MGI172" s="137"/>
      <c r="MGJ172" s="137"/>
      <c r="MGK172" s="137"/>
      <c r="MGL172" s="137"/>
      <c r="MGM172" s="137"/>
      <c r="MGN172" s="137"/>
      <c r="MGO172" s="137"/>
      <c r="MGP172" s="137"/>
      <c r="MGQ172" s="137"/>
      <c r="MGR172" s="137"/>
      <c r="MGS172" s="137"/>
      <c r="MGT172" s="137"/>
      <c r="MGU172" s="137"/>
      <c r="MGV172" s="137"/>
      <c r="MGW172" s="137"/>
      <c r="MGX172" s="137"/>
      <c r="MGY172" s="137"/>
      <c r="MGZ172" s="137"/>
      <c r="MHA172" s="137"/>
      <c r="MHB172" s="137"/>
      <c r="MHC172" s="137"/>
      <c r="MHD172" s="137"/>
      <c r="MHE172" s="137"/>
      <c r="MHF172" s="137"/>
      <c r="MHG172" s="137"/>
      <c r="MHH172" s="137"/>
      <c r="MHI172" s="137"/>
      <c r="MHJ172" s="137"/>
      <c r="MHK172" s="137"/>
      <c r="MHL172" s="137"/>
      <c r="MHM172" s="137"/>
      <c r="MHN172" s="137"/>
      <c r="MHO172" s="137"/>
      <c r="MHP172" s="137"/>
      <c r="MHQ172" s="137"/>
      <c r="MHR172" s="137"/>
      <c r="MHS172" s="137"/>
      <c r="MHT172" s="137"/>
      <c r="MHU172" s="137"/>
      <c r="MHV172" s="137"/>
      <c r="MHW172" s="137"/>
      <c r="MHX172" s="137"/>
      <c r="MHY172" s="137"/>
      <c r="MHZ172" s="137"/>
      <c r="MIA172" s="137"/>
      <c r="MIB172" s="137"/>
      <c r="MIC172" s="137"/>
      <c r="MID172" s="137"/>
      <c r="MIE172" s="137"/>
      <c r="MIF172" s="137"/>
      <c r="MIG172" s="137"/>
      <c r="MIH172" s="137"/>
      <c r="MII172" s="137"/>
      <c r="MIJ172" s="137"/>
      <c r="MIK172" s="137"/>
      <c r="MIL172" s="137"/>
      <c r="MIM172" s="137"/>
      <c r="MIN172" s="137"/>
      <c r="MIO172" s="137"/>
      <c r="MIP172" s="137"/>
      <c r="MIQ172" s="137"/>
      <c r="MIR172" s="137"/>
      <c r="MIS172" s="137"/>
      <c r="MIT172" s="137"/>
      <c r="MIU172" s="137"/>
      <c r="MIV172" s="137"/>
      <c r="MIW172" s="137"/>
      <c r="MIX172" s="137"/>
      <c r="MIY172" s="137"/>
      <c r="MIZ172" s="137"/>
      <c r="MJA172" s="137"/>
      <c r="MJB172" s="137"/>
      <c r="MJC172" s="137"/>
      <c r="MJD172" s="137"/>
      <c r="MJE172" s="137"/>
      <c r="MJF172" s="137"/>
      <c r="MJG172" s="137"/>
      <c r="MJH172" s="137"/>
      <c r="MJI172" s="137"/>
      <c r="MJJ172" s="137"/>
      <c r="MJK172" s="137"/>
      <c r="MJL172" s="137"/>
      <c r="MJM172" s="137"/>
      <c r="MJN172" s="137"/>
      <c r="MJO172" s="137"/>
      <c r="MJP172" s="137"/>
      <c r="MJQ172" s="137"/>
      <c r="MJR172" s="137"/>
      <c r="MJS172" s="137"/>
      <c r="MJT172" s="137"/>
      <c r="MJU172" s="137"/>
      <c r="MJV172" s="137"/>
      <c r="MJW172" s="137"/>
      <c r="MJX172" s="137"/>
      <c r="MJY172" s="137"/>
      <c r="MJZ172" s="137"/>
      <c r="MKA172" s="137"/>
      <c r="MKB172" s="137"/>
      <c r="MKC172" s="137"/>
      <c r="MKD172" s="137"/>
      <c r="MKE172" s="137"/>
      <c r="MKF172" s="137"/>
      <c r="MKG172" s="137"/>
      <c r="MKH172" s="137"/>
      <c r="MKI172" s="137"/>
      <c r="MKJ172" s="137"/>
      <c r="MKK172" s="137"/>
      <c r="MKL172" s="137"/>
      <c r="MKM172" s="137"/>
      <c r="MKN172" s="137"/>
      <c r="MKO172" s="137"/>
      <c r="MKP172" s="137"/>
      <c r="MKQ172" s="137"/>
      <c r="MKR172" s="137"/>
      <c r="MKS172" s="137"/>
      <c r="MKT172" s="137"/>
      <c r="MKU172" s="137"/>
      <c r="MKV172" s="137"/>
      <c r="MKW172" s="137"/>
      <c r="MKX172" s="137"/>
      <c r="MKY172" s="137"/>
      <c r="MKZ172" s="137"/>
      <c r="MLA172" s="137"/>
      <c r="MLB172" s="137"/>
      <c r="MLC172" s="137"/>
      <c r="MLD172" s="137"/>
      <c r="MLE172" s="137"/>
      <c r="MLF172" s="137"/>
      <c r="MLG172" s="137"/>
      <c r="MLH172" s="137"/>
      <c r="MLI172" s="137"/>
      <c r="MLJ172" s="137"/>
      <c r="MLK172" s="137"/>
      <c r="MLL172" s="137"/>
      <c r="MLM172" s="137"/>
      <c r="MLN172" s="137"/>
      <c r="MLO172" s="137"/>
      <c r="MLP172" s="137"/>
      <c r="MLQ172" s="137"/>
      <c r="MLR172" s="137"/>
      <c r="MLS172" s="137"/>
      <c r="MLT172" s="137"/>
      <c r="MLU172" s="137"/>
      <c r="MLV172" s="137"/>
      <c r="MLW172" s="137"/>
      <c r="MLX172" s="137"/>
      <c r="MLY172" s="137"/>
      <c r="MLZ172" s="137"/>
      <c r="MMA172" s="137"/>
      <c r="MMB172" s="137"/>
      <c r="MMC172" s="137"/>
      <c r="MMD172" s="137"/>
      <c r="MME172" s="137"/>
      <c r="MMF172" s="137"/>
      <c r="MMG172" s="137"/>
      <c r="MMH172" s="137"/>
      <c r="MMI172" s="137"/>
      <c r="MMJ172" s="137"/>
      <c r="MMK172" s="137"/>
      <c r="MML172" s="137"/>
      <c r="MMM172" s="137"/>
      <c r="MMN172" s="137"/>
      <c r="MMO172" s="137"/>
      <c r="MMP172" s="137"/>
      <c r="MMQ172" s="137"/>
      <c r="MMR172" s="137"/>
      <c r="MMS172" s="137"/>
      <c r="MMT172" s="137"/>
      <c r="MMU172" s="137"/>
      <c r="MMV172" s="137"/>
      <c r="MMW172" s="137"/>
      <c r="MMX172" s="137"/>
      <c r="MMY172" s="137"/>
      <c r="MMZ172" s="137"/>
      <c r="MNA172" s="137"/>
      <c r="MNB172" s="137"/>
      <c r="MNC172" s="137"/>
      <c r="MND172" s="137"/>
      <c r="MNE172" s="137"/>
      <c r="MNF172" s="137"/>
      <c r="MNG172" s="137"/>
      <c r="MNH172" s="137"/>
      <c r="MNI172" s="137"/>
      <c r="MNJ172" s="137"/>
      <c r="MNK172" s="137"/>
      <c r="MNL172" s="137"/>
      <c r="MNM172" s="137"/>
      <c r="MNN172" s="137"/>
      <c r="MNO172" s="137"/>
      <c r="MNP172" s="137"/>
      <c r="MNQ172" s="137"/>
      <c r="MNR172" s="137"/>
      <c r="MNS172" s="137"/>
      <c r="MNT172" s="137"/>
      <c r="MNU172" s="137"/>
      <c r="MNV172" s="137"/>
      <c r="MNW172" s="137"/>
      <c r="MNX172" s="137"/>
      <c r="MNY172" s="137"/>
      <c r="MNZ172" s="137"/>
      <c r="MOA172" s="137"/>
      <c r="MOB172" s="137"/>
      <c r="MOC172" s="137"/>
      <c r="MOD172" s="137"/>
      <c r="MOE172" s="137"/>
      <c r="MOF172" s="137"/>
      <c r="MOG172" s="137"/>
      <c r="MOH172" s="137"/>
      <c r="MOI172" s="137"/>
      <c r="MOJ172" s="137"/>
      <c r="MOK172" s="137"/>
      <c r="MOL172" s="137"/>
      <c r="MOM172" s="137"/>
      <c r="MON172" s="137"/>
      <c r="MOO172" s="137"/>
      <c r="MOP172" s="137"/>
      <c r="MOQ172" s="137"/>
      <c r="MOR172" s="137"/>
      <c r="MOS172" s="137"/>
      <c r="MOT172" s="137"/>
      <c r="MOU172" s="137"/>
      <c r="MOV172" s="137"/>
      <c r="MOW172" s="137"/>
      <c r="MOX172" s="137"/>
      <c r="MOY172" s="137"/>
      <c r="MOZ172" s="137"/>
      <c r="MPA172" s="137"/>
      <c r="MPB172" s="137"/>
      <c r="MPC172" s="137"/>
      <c r="MPD172" s="137"/>
      <c r="MPE172" s="137"/>
      <c r="MPF172" s="137"/>
      <c r="MPG172" s="137"/>
      <c r="MPH172" s="137"/>
      <c r="MPI172" s="137"/>
      <c r="MPJ172" s="137"/>
      <c r="MPK172" s="137"/>
      <c r="MPL172" s="137"/>
      <c r="MPM172" s="137"/>
      <c r="MPN172" s="137"/>
      <c r="MPO172" s="137"/>
      <c r="MPP172" s="137"/>
      <c r="MPQ172" s="137"/>
      <c r="MPR172" s="137"/>
      <c r="MPS172" s="137"/>
      <c r="MPT172" s="137"/>
      <c r="MPU172" s="137"/>
      <c r="MPV172" s="137"/>
      <c r="MPW172" s="137"/>
      <c r="MPX172" s="137"/>
      <c r="MPY172" s="137"/>
      <c r="MPZ172" s="137"/>
      <c r="MQA172" s="137"/>
      <c r="MQB172" s="137"/>
      <c r="MQC172" s="137"/>
      <c r="MQD172" s="137"/>
      <c r="MQE172" s="137"/>
      <c r="MQF172" s="137"/>
      <c r="MQG172" s="137"/>
      <c r="MQH172" s="137"/>
      <c r="MQI172" s="137"/>
      <c r="MQJ172" s="137"/>
      <c r="MQK172" s="137"/>
      <c r="MQL172" s="137"/>
      <c r="MQM172" s="137"/>
      <c r="MQN172" s="137"/>
      <c r="MQO172" s="137"/>
      <c r="MQP172" s="137"/>
      <c r="MQQ172" s="137"/>
      <c r="MQR172" s="137"/>
      <c r="MQS172" s="137"/>
      <c r="MQT172" s="137"/>
      <c r="MQU172" s="137"/>
      <c r="MQV172" s="137"/>
      <c r="MQW172" s="137"/>
      <c r="MQX172" s="137"/>
      <c r="MQY172" s="137"/>
      <c r="MQZ172" s="137"/>
      <c r="MRA172" s="137"/>
      <c r="MRB172" s="137"/>
      <c r="MRC172" s="137"/>
      <c r="MRD172" s="137"/>
      <c r="MRE172" s="137"/>
      <c r="MRF172" s="137"/>
      <c r="MRG172" s="137"/>
      <c r="MRH172" s="137"/>
      <c r="MRI172" s="137"/>
      <c r="MRJ172" s="137"/>
      <c r="MRK172" s="137"/>
      <c r="MRL172" s="137"/>
      <c r="MRM172" s="137"/>
      <c r="MRN172" s="137"/>
      <c r="MRO172" s="137"/>
      <c r="MRP172" s="137"/>
      <c r="MRQ172" s="137"/>
      <c r="MRR172" s="137"/>
      <c r="MRS172" s="137"/>
      <c r="MRT172" s="137"/>
      <c r="MRU172" s="137"/>
      <c r="MRV172" s="137"/>
      <c r="MRW172" s="137"/>
      <c r="MRX172" s="137"/>
      <c r="MRY172" s="137"/>
      <c r="MRZ172" s="137"/>
      <c r="MSA172" s="137"/>
      <c r="MSB172" s="137"/>
      <c r="MSC172" s="137"/>
      <c r="MSD172" s="137"/>
      <c r="MSE172" s="137"/>
      <c r="MSF172" s="137"/>
      <c r="MSG172" s="137"/>
      <c r="MSH172" s="137"/>
      <c r="MSI172" s="137"/>
      <c r="MSJ172" s="137"/>
      <c r="MSK172" s="137"/>
      <c r="MSL172" s="137"/>
      <c r="MSM172" s="137"/>
      <c r="MSN172" s="137"/>
      <c r="MSO172" s="137"/>
      <c r="MSP172" s="137"/>
      <c r="MSQ172" s="137"/>
      <c r="MSR172" s="137"/>
      <c r="MSS172" s="137"/>
      <c r="MST172" s="137"/>
      <c r="MSU172" s="137"/>
      <c r="MSV172" s="137"/>
      <c r="MSW172" s="137"/>
      <c r="MSX172" s="137"/>
      <c r="MSY172" s="137"/>
      <c r="MSZ172" s="137"/>
      <c r="MTA172" s="137"/>
      <c r="MTB172" s="137"/>
      <c r="MTC172" s="137"/>
      <c r="MTD172" s="137"/>
      <c r="MTE172" s="137"/>
      <c r="MTF172" s="137"/>
      <c r="MTG172" s="137"/>
      <c r="MTH172" s="137"/>
      <c r="MTI172" s="137"/>
      <c r="MTJ172" s="137"/>
      <c r="MTK172" s="137"/>
      <c r="MTL172" s="137"/>
      <c r="MTM172" s="137"/>
      <c r="MTN172" s="137"/>
      <c r="MTO172" s="137"/>
      <c r="MTP172" s="137"/>
      <c r="MTQ172" s="137"/>
      <c r="MTR172" s="137"/>
      <c r="MTS172" s="137"/>
      <c r="MTT172" s="137"/>
      <c r="MTU172" s="137"/>
      <c r="MTV172" s="137"/>
      <c r="MTW172" s="137"/>
      <c r="MTX172" s="137"/>
      <c r="MTY172" s="137"/>
      <c r="MTZ172" s="137"/>
      <c r="MUA172" s="137"/>
      <c r="MUB172" s="137"/>
      <c r="MUC172" s="137"/>
      <c r="MUD172" s="137"/>
      <c r="MUE172" s="137"/>
      <c r="MUF172" s="137"/>
      <c r="MUG172" s="137"/>
      <c r="MUH172" s="137"/>
      <c r="MUI172" s="137"/>
      <c r="MUJ172" s="137"/>
      <c r="MUK172" s="137"/>
      <c r="MUL172" s="137"/>
      <c r="MUM172" s="137"/>
      <c r="MUN172" s="137"/>
      <c r="MUO172" s="137"/>
      <c r="MUP172" s="137"/>
      <c r="MUQ172" s="137"/>
      <c r="MUR172" s="137"/>
      <c r="MUS172" s="137"/>
      <c r="MUT172" s="137"/>
      <c r="MUU172" s="137"/>
      <c r="MUV172" s="137"/>
      <c r="MUW172" s="137"/>
      <c r="MUX172" s="137"/>
      <c r="MUY172" s="137"/>
      <c r="MUZ172" s="137"/>
      <c r="MVA172" s="137"/>
      <c r="MVB172" s="137"/>
      <c r="MVC172" s="137"/>
      <c r="MVD172" s="137"/>
      <c r="MVE172" s="137"/>
      <c r="MVF172" s="137"/>
      <c r="MVG172" s="137"/>
      <c r="MVH172" s="137"/>
      <c r="MVI172" s="137"/>
      <c r="MVJ172" s="137"/>
      <c r="MVK172" s="137"/>
      <c r="MVL172" s="137"/>
      <c r="MVM172" s="137"/>
      <c r="MVN172" s="137"/>
      <c r="MVO172" s="137"/>
      <c r="MVP172" s="137"/>
      <c r="MVQ172" s="137"/>
      <c r="MVR172" s="137"/>
      <c r="MVS172" s="137"/>
      <c r="MVT172" s="137"/>
      <c r="MVU172" s="137"/>
      <c r="MVV172" s="137"/>
      <c r="MVW172" s="137"/>
      <c r="MVX172" s="137"/>
      <c r="MVY172" s="137"/>
      <c r="MVZ172" s="137"/>
      <c r="MWA172" s="137"/>
      <c r="MWB172" s="137"/>
      <c r="MWC172" s="137"/>
      <c r="MWD172" s="137"/>
      <c r="MWE172" s="137"/>
      <c r="MWF172" s="137"/>
      <c r="MWG172" s="137"/>
      <c r="MWH172" s="137"/>
      <c r="MWI172" s="137"/>
      <c r="MWJ172" s="137"/>
      <c r="MWK172" s="137"/>
      <c r="MWL172" s="137"/>
      <c r="MWM172" s="137"/>
      <c r="MWN172" s="137"/>
      <c r="MWO172" s="137"/>
      <c r="MWP172" s="137"/>
      <c r="MWQ172" s="137"/>
      <c r="MWR172" s="137"/>
      <c r="MWS172" s="137"/>
      <c r="MWT172" s="137"/>
      <c r="MWU172" s="137"/>
      <c r="MWV172" s="137"/>
      <c r="MWW172" s="137"/>
      <c r="MWX172" s="137"/>
      <c r="MWY172" s="137"/>
      <c r="MWZ172" s="137"/>
      <c r="MXA172" s="137"/>
      <c r="MXB172" s="137"/>
      <c r="MXC172" s="137"/>
      <c r="MXD172" s="137"/>
      <c r="MXE172" s="137"/>
      <c r="MXF172" s="137"/>
      <c r="MXG172" s="137"/>
      <c r="MXH172" s="137"/>
      <c r="MXI172" s="137"/>
      <c r="MXJ172" s="137"/>
      <c r="MXK172" s="137"/>
      <c r="MXL172" s="137"/>
      <c r="MXM172" s="137"/>
      <c r="MXN172" s="137"/>
      <c r="MXO172" s="137"/>
      <c r="MXP172" s="137"/>
      <c r="MXQ172" s="137"/>
      <c r="MXR172" s="137"/>
      <c r="MXS172" s="137"/>
      <c r="MXT172" s="137"/>
      <c r="MXU172" s="137"/>
      <c r="MXV172" s="137"/>
      <c r="MXW172" s="137"/>
      <c r="MXX172" s="137"/>
      <c r="MXY172" s="137"/>
      <c r="MXZ172" s="137"/>
      <c r="MYA172" s="137"/>
      <c r="MYB172" s="137"/>
      <c r="MYC172" s="137"/>
      <c r="MYD172" s="137"/>
      <c r="MYE172" s="137"/>
      <c r="MYF172" s="137"/>
      <c r="MYG172" s="137"/>
      <c r="MYH172" s="137"/>
      <c r="MYI172" s="137"/>
      <c r="MYJ172" s="137"/>
      <c r="MYK172" s="137"/>
      <c r="MYL172" s="137"/>
      <c r="MYM172" s="137"/>
      <c r="MYN172" s="137"/>
      <c r="MYO172" s="137"/>
      <c r="MYP172" s="137"/>
      <c r="MYQ172" s="137"/>
      <c r="MYR172" s="137"/>
      <c r="MYS172" s="137"/>
      <c r="MYT172" s="137"/>
      <c r="MYU172" s="137"/>
      <c r="MYV172" s="137"/>
      <c r="MYW172" s="137"/>
      <c r="MYX172" s="137"/>
      <c r="MYY172" s="137"/>
      <c r="MYZ172" s="137"/>
      <c r="MZA172" s="137"/>
      <c r="MZB172" s="137"/>
      <c r="MZC172" s="137"/>
      <c r="MZD172" s="137"/>
      <c r="MZE172" s="137"/>
      <c r="MZF172" s="137"/>
      <c r="MZG172" s="137"/>
      <c r="MZH172" s="137"/>
      <c r="MZI172" s="137"/>
      <c r="MZJ172" s="137"/>
      <c r="MZK172" s="137"/>
      <c r="MZL172" s="137"/>
      <c r="MZM172" s="137"/>
      <c r="MZN172" s="137"/>
      <c r="MZO172" s="137"/>
      <c r="MZP172" s="137"/>
      <c r="MZQ172" s="137"/>
      <c r="MZR172" s="137"/>
      <c r="MZS172" s="137"/>
      <c r="MZT172" s="137"/>
      <c r="MZU172" s="137"/>
      <c r="MZV172" s="137"/>
      <c r="MZW172" s="137"/>
      <c r="MZX172" s="137"/>
      <c r="MZY172" s="137"/>
      <c r="MZZ172" s="137"/>
      <c r="NAA172" s="137"/>
      <c r="NAB172" s="137"/>
      <c r="NAC172" s="137"/>
      <c r="NAD172" s="137"/>
      <c r="NAE172" s="137"/>
      <c r="NAF172" s="137"/>
      <c r="NAG172" s="137"/>
      <c r="NAH172" s="137"/>
      <c r="NAI172" s="137"/>
      <c r="NAJ172" s="137"/>
      <c r="NAK172" s="137"/>
      <c r="NAL172" s="137"/>
      <c r="NAM172" s="137"/>
      <c r="NAN172" s="137"/>
      <c r="NAO172" s="137"/>
      <c r="NAP172" s="137"/>
      <c r="NAQ172" s="137"/>
      <c r="NAR172" s="137"/>
      <c r="NAS172" s="137"/>
      <c r="NAT172" s="137"/>
      <c r="NAU172" s="137"/>
      <c r="NAV172" s="137"/>
      <c r="NAW172" s="137"/>
      <c r="NAX172" s="137"/>
      <c r="NAY172" s="137"/>
      <c r="NAZ172" s="137"/>
      <c r="NBA172" s="137"/>
      <c r="NBB172" s="137"/>
      <c r="NBC172" s="137"/>
      <c r="NBD172" s="137"/>
      <c r="NBE172" s="137"/>
      <c r="NBF172" s="137"/>
      <c r="NBG172" s="137"/>
      <c r="NBH172" s="137"/>
      <c r="NBI172" s="137"/>
      <c r="NBJ172" s="137"/>
      <c r="NBK172" s="137"/>
      <c r="NBL172" s="137"/>
      <c r="NBM172" s="137"/>
      <c r="NBN172" s="137"/>
      <c r="NBO172" s="137"/>
      <c r="NBP172" s="137"/>
      <c r="NBQ172" s="137"/>
      <c r="NBR172" s="137"/>
      <c r="NBS172" s="137"/>
      <c r="NBT172" s="137"/>
      <c r="NBU172" s="137"/>
      <c r="NBV172" s="137"/>
      <c r="NBW172" s="137"/>
      <c r="NBX172" s="137"/>
      <c r="NBY172" s="137"/>
      <c r="NBZ172" s="137"/>
      <c r="NCA172" s="137"/>
      <c r="NCB172" s="137"/>
      <c r="NCC172" s="137"/>
      <c r="NCD172" s="137"/>
      <c r="NCE172" s="137"/>
      <c r="NCF172" s="137"/>
      <c r="NCG172" s="137"/>
      <c r="NCH172" s="137"/>
      <c r="NCI172" s="137"/>
      <c r="NCJ172" s="137"/>
      <c r="NCK172" s="137"/>
      <c r="NCL172" s="137"/>
      <c r="NCM172" s="137"/>
      <c r="NCN172" s="137"/>
      <c r="NCO172" s="137"/>
      <c r="NCP172" s="137"/>
      <c r="NCQ172" s="137"/>
      <c r="NCR172" s="137"/>
      <c r="NCS172" s="137"/>
      <c r="NCT172" s="137"/>
      <c r="NCU172" s="137"/>
      <c r="NCV172" s="137"/>
      <c r="NCW172" s="137"/>
      <c r="NCX172" s="137"/>
      <c r="NCY172" s="137"/>
      <c r="NCZ172" s="137"/>
      <c r="NDA172" s="137"/>
      <c r="NDB172" s="137"/>
      <c r="NDC172" s="137"/>
      <c r="NDD172" s="137"/>
      <c r="NDE172" s="137"/>
      <c r="NDF172" s="137"/>
      <c r="NDG172" s="137"/>
      <c r="NDH172" s="137"/>
      <c r="NDI172" s="137"/>
      <c r="NDJ172" s="137"/>
      <c r="NDK172" s="137"/>
      <c r="NDL172" s="137"/>
      <c r="NDM172" s="137"/>
      <c r="NDN172" s="137"/>
      <c r="NDO172" s="137"/>
      <c r="NDP172" s="137"/>
      <c r="NDQ172" s="137"/>
      <c r="NDR172" s="137"/>
      <c r="NDS172" s="137"/>
      <c r="NDT172" s="137"/>
      <c r="NDU172" s="137"/>
      <c r="NDV172" s="137"/>
      <c r="NDW172" s="137"/>
      <c r="NDX172" s="137"/>
      <c r="NDY172" s="137"/>
      <c r="NDZ172" s="137"/>
      <c r="NEA172" s="137"/>
      <c r="NEB172" s="137"/>
      <c r="NEC172" s="137"/>
      <c r="NED172" s="137"/>
      <c r="NEE172" s="137"/>
      <c r="NEF172" s="137"/>
      <c r="NEG172" s="137"/>
      <c r="NEH172" s="137"/>
      <c r="NEI172" s="137"/>
      <c r="NEJ172" s="137"/>
      <c r="NEK172" s="137"/>
      <c r="NEL172" s="137"/>
      <c r="NEM172" s="137"/>
      <c r="NEN172" s="137"/>
      <c r="NEO172" s="137"/>
      <c r="NEP172" s="137"/>
      <c r="NEQ172" s="137"/>
      <c r="NER172" s="137"/>
      <c r="NES172" s="137"/>
      <c r="NET172" s="137"/>
      <c r="NEU172" s="137"/>
      <c r="NEV172" s="137"/>
      <c r="NEW172" s="137"/>
      <c r="NEX172" s="137"/>
      <c r="NEY172" s="137"/>
      <c r="NEZ172" s="137"/>
      <c r="NFA172" s="137"/>
      <c r="NFB172" s="137"/>
      <c r="NFC172" s="137"/>
      <c r="NFD172" s="137"/>
      <c r="NFE172" s="137"/>
      <c r="NFF172" s="137"/>
      <c r="NFG172" s="137"/>
      <c r="NFH172" s="137"/>
      <c r="NFI172" s="137"/>
      <c r="NFJ172" s="137"/>
      <c r="NFK172" s="137"/>
      <c r="NFL172" s="137"/>
      <c r="NFM172" s="137"/>
      <c r="NFN172" s="137"/>
      <c r="NFO172" s="137"/>
      <c r="NFP172" s="137"/>
      <c r="NFQ172" s="137"/>
      <c r="NFR172" s="137"/>
      <c r="NFS172" s="137"/>
      <c r="NFT172" s="137"/>
      <c r="NFU172" s="137"/>
      <c r="NFV172" s="137"/>
      <c r="NFW172" s="137"/>
      <c r="NFX172" s="137"/>
      <c r="NFY172" s="137"/>
      <c r="NFZ172" s="137"/>
      <c r="NGA172" s="137"/>
      <c r="NGB172" s="137"/>
      <c r="NGC172" s="137"/>
      <c r="NGD172" s="137"/>
      <c r="NGE172" s="137"/>
      <c r="NGF172" s="137"/>
      <c r="NGG172" s="137"/>
      <c r="NGH172" s="137"/>
      <c r="NGI172" s="137"/>
      <c r="NGJ172" s="137"/>
      <c r="NGK172" s="137"/>
      <c r="NGL172" s="137"/>
      <c r="NGM172" s="137"/>
      <c r="NGN172" s="137"/>
      <c r="NGO172" s="137"/>
      <c r="NGP172" s="137"/>
      <c r="NGQ172" s="137"/>
      <c r="NGR172" s="137"/>
      <c r="NGS172" s="137"/>
      <c r="NGT172" s="137"/>
      <c r="NGU172" s="137"/>
      <c r="NGV172" s="137"/>
      <c r="NGW172" s="137"/>
      <c r="NGX172" s="137"/>
      <c r="NGY172" s="137"/>
      <c r="NGZ172" s="137"/>
      <c r="NHA172" s="137"/>
      <c r="NHB172" s="137"/>
      <c r="NHC172" s="137"/>
      <c r="NHD172" s="137"/>
      <c r="NHE172" s="137"/>
      <c r="NHF172" s="137"/>
      <c r="NHG172" s="137"/>
      <c r="NHH172" s="137"/>
      <c r="NHI172" s="137"/>
      <c r="NHJ172" s="137"/>
      <c r="NHK172" s="137"/>
      <c r="NHL172" s="137"/>
      <c r="NHM172" s="137"/>
      <c r="NHN172" s="137"/>
      <c r="NHO172" s="137"/>
      <c r="NHP172" s="137"/>
      <c r="NHQ172" s="137"/>
      <c r="NHR172" s="137"/>
      <c r="NHS172" s="137"/>
      <c r="NHT172" s="137"/>
      <c r="NHU172" s="137"/>
      <c r="NHV172" s="137"/>
      <c r="NHW172" s="137"/>
      <c r="NHX172" s="137"/>
      <c r="NHY172" s="137"/>
      <c r="NHZ172" s="137"/>
      <c r="NIA172" s="137"/>
      <c r="NIB172" s="137"/>
      <c r="NIC172" s="137"/>
      <c r="NID172" s="137"/>
      <c r="NIE172" s="137"/>
      <c r="NIF172" s="137"/>
      <c r="NIG172" s="137"/>
      <c r="NIH172" s="137"/>
      <c r="NII172" s="137"/>
      <c r="NIJ172" s="137"/>
      <c r="NIK172" s="137"/>
      <c r="NIL172" s="137"/>
      <c r="NIM172" s="137"/>
      <c r="NIN172" s="137"/>
      <c r="NIO172" s="137"/>
      <c r="NIP172" s="137"/>
      <c r="NIQ172" s="137"/>
      <c r="NIR172" s="137"/>
      <c r="NIS172" s="137"/>
      <c r="NIT172" s="137"/>
      <c r="NIU172" s="137"/>
      <c r="NIV172" s="137"/>
      <c r="NIW172" s="137"/>
      <c r="NIX172" s="137"/>
      <c r="NIY172" s="137"/>
      <c r="NIZ172" s="137"/>
      <c r="NJA172" s="137"/>
      <c r="NJB172" s="137"/>
      <c r="NJC172" s="137"/>
      <c r="NJD172" s="137"/>
      <c r="NJE172" s="137"/>
      <c r="NJF172" s="137"/>
      <c r="NJG172" s="137"/>
      <c r="NJH172" s="137"/>
      <c r="NJI172" s="137"/>
      <c r="NJJ172" s="137"/>
      <c r="NJK172" s="137"/>
      <c r="NJL172" s="137"/>
      <c r="NJM172" s="137"/>
      <c r="NJN172" s="137"/>
      <c r="NJO172" s="137"/>
      <c r="NJP172" s="137"/>
      <c r="NJQ172" s="137"/>
      <c r="NJR172" s="137"/>
      <c r="NJS172" s="137"/>
      <c r="NJT172" s="137"/>
      <c r="NJU172" s="137"/>
      <c r="NJV172" s="137"/>
      <c r="NJW172" s="137"/>
      <c r="NJX172" s="137"/>
      <c r="NJY172" s="137"/>
      <c r="NJZ172" s="137"/>
      <c r="NKA172" s="137"/>
      <c r="NKB172" s="137"/>
      <c r="NKC172" s="137"/>
      <c r="NKD172" s="137"/>
      <c r="NKE172" s="137"/>
      <c r="NKF172" s="137"/>
      <c r="NKG172" s="137"/>
      <c r="NKH172" s="137"/>
      <c r="NKI172" s="137"/>
      <c r="NKJ172" s="137"/>
      <c r="NKK172" s="137"/>
      <c r="NKL172" s="137"/>
      <c r="NKM172" s="137"/>
      <c r="NKN172" s="137"/>
      <c r="NKO172" s="137"/>
      <c r="NKP172" s="137"/>
      <c r="NKQ172" s="137"/>
      <c r="NKR172" s="137"/>
      <c r="NKS172" s="137"/>
      <c r="NKT172" s="137"/>
      <c r="NKU172" s="137"/>
      <c r="NKV172" s="137"/>
      <c r="NKW172" s="137"/>
      <c r="NKX172" s="137"/>
      <c r="NKY172" s="137"/>
      <c r="NKZ172" s="137"/>
      <c r="NLA172" s="137"/>
      <c r="NLB172" s="137"/>
      <c r="NLC172" s="137"/>
      <c r="NLD172" s="137"/>
      <c r="NLE172" s="137"/>
      <c r="NLF172" s="137"/>
      <c r="NLG172" s="137"/>
      <c r="NLH172" s="137"/>
      <c r="NLI172" s="137"/>
      <c r="NLJ172" s="137"/>
      <c r="NLK172" s="137"/>
      <c r="NLL172" s="137"/>
      <c r="NLM172" s="137"/>
      <c r="NLN172" s="137"/>
      <c r="NLO172" s="137"/>
      <c r="NLP172" s="137"/>
      <c r="NLQ172" s="137"/>
      <c r="NLR172" s="137"/>
      <c r="NLS172" s="137"/>
      <c r="NLT172" s="137"/>
      <c r="NLU172" s="137"/>
      <c r="NLV172" s="137"/>
      <c r="NLW172" s="137"/>
      <c r="NLX172" s="137"/>
      <c r="NLY172" s="137"/>
      <c r="NLZ172" s="137"/>
      <c r="NMA172" s="137"/>
      <c r="NMB172" s="137"/>
      <c r="NMC172" s="137"/>
      <c r="NMD172" s="137"/>
      <c r="NME172" s="137"/>
      <c r="NMF172" s="137"/>
      <c r="NMG172" s="137"/>
      <c r="NMH172" s="137"/>
      <c r="NMI172" s="137"/>
      <c r="NMJ172" s="137"/>
      <c r="NMK172" s="137"/>
      <c r="NML172" s="137"/>
      <c r="NMM172" s="137"/>
      <c r="NMN172" s="137"/>
      <c r="NMO172" s="137"/>
      <c r="NMP172" s="137"/>
      <c r="NMQ172" s="137"/>
      <c r="NMR172" s="137"/>
      <c r="NMS172" s="137"/>
      <c r="NMT172" s="137"/>
      <c r="NMU172" s="137"/>
      <c r="NMV172" s="137"/>
      <c r="NMW172" s="137"/>
      <c r="NMX172" s="137"/>
      <c r="NMY172" s="137"/>
      <c r="NMZ172" s="137"/>
      <c r="NNA172" s="137"/>
      <c r="NNB172" s="137"/>
      <c r="NNC172" s="137"/>
      <c r="NND172" s="137"/>
      <c r="NNE172" s="137"/>
      <c r="NNF172" s="137"/>
      <c r="NNG172" s="137"/>
      <c r="NNH172" s="137"/>
      <c r="NNI172" s="137"/>
      <c r="NNJ172" s="137"/>
      <c r="NNK172" s="137"/>
      <c r="NNL172" s="137"/>
      <c r="NNM172" s="137"/>
      <c r="NNN172" s="137"/>
      <c r="NNO172" s="137"/>
      <c r="NNP172" s="137"/>
      <c r="NNQ172" s="137"/>
      <c r="NNR172" s="137"/>
      <c r="NNS172" s="137"/>
      <c r="NNT172" s="137"/>
      <c r="NNU172" s="137"/>
      <c r="NNV172" s="137"/>
      <c r="NNW172" s="137"/>
      <c r="NNX172" s="137"/>
      <c r="NNY172" s="137"/>
      <c r="NNZ172" s="137"/>
      <c r="NOA172" s="137"/>
      <c r="NOB172" s="137"/>
      <c r="NOC172" s="137"/>
      <c r="NOD172" s="137"/>
      <c r="NOE172" s="137"/>
      <c r="NOF172" s="137"/>
      <c r="NOG172" s="137"/>
      <c r="NOH172" s="137"/>
      <c r="NOI172" s="137"/>
      <c r="NOJ172" s="137"/>
      <c r="NOK172" s="137"/>
      <c r="NOL172" s="137"/>
      <c r="NOM172" s="137"/>
      <c r="NON172" s="137"/>
      <c r="NOO172" s="137"/>
      <c r="NOP172" s="137"/>
      <c r="NOQ172" s="137"/>
      <c r="NOR172" s="137"/>
      <c r="NOS172" s="137"/>
      <c r="NOT172" s="137"/>
      <c r="NOU172" s="137"/>
      <c r="NOV172" s="137"/>
      <c r="NOW172" s="137"/>
      <c r="NOX172" s="137"/>
      <c r="NOY172" s="137"/>
      <c r="NOZ172" s="137"/>
      <c r="NPA172" s="137"/>
      <c r="NPB172" s="137"/>
      <c r="NPC172" s="137"/>
      <c r="NPD172" s="137"/>
      <c r="NPE172" s="137"/>
      <c r="NPF172" s="137"/>
      <c r="NPG172" s="137"/>
      <c r="NPH172" s="137"/>
      <c r="NPI172" s="137"/>
      <c r="NPJ172" s="137"/>
      <c r="NPK172" s="137"/>
      <c r="NPL172" s="137"/>
      <c r="NPM172" s="137"/>
      <c r="NPN172" s="137"/>
      <c r="NPO172" s="137"/>
      <c r="NPP172" s="137"/>
      <c r="NPQ172" s="137"/>
      <c r="NPR172" s="137"/>
      <c r="NPS172" s="137"/>
      <c r="NPT172" s="137"/>
      <c r="NPU172" s="137"/>
      <c r="NPV172" s="137"/>
      <c r="NPW172" s="137"/>
      <c r="NPX172" s="137"/>
      <c r="NPY172" s="137"/>
      <c r="NPZ172" s="137"/>
      <c r="NQA172" s="137"/>
      <c r="NQB172" s="137"/>
      <c r="NQC172" s="137"/>
      <c r="NQD172" s="137"/>
      <c r="NQE172" s="137"/>
      <c r="NQF172" s="137"/>
      <c r="NQG172" s="137"/>
      <c r="NQH172" s="137"/>
      <c r="NQI172" s="137"/>
      <c r="NQJ172" s="137"/>
      <c r="NQK172" s="137"/>
      <c r="NQL172" s="137"/>
      <c r="NQM172" s="137"/>
      <c r="NQN172" s="137"/>
      <c r="NQO172" s="137"/>
      <c r="NQP172" s="137"/>
      <c r="NQQ172" s="137"/>
      <c r="NQR172" s="137"/>
      <c r="NQS172" s="137"/>
      <c r="NQT172" s="137"/>
      <c r="NQU172" s="137"/>
      <c r="NQV172" s="137"/>
      <c r="NQW172" s="137"/>
      <c r="NQX172" s="137"/>
      <c r="NQY172" s="137"/>
      <c r="NQZ172" s="137"/>
      <c r="NRA172" s="137"/>
      <c r="NRB172" s="137"/>
      <c r="NRC172" s="137"/>
      <c r="NRD172" s="137"/>
      <c r="NRE172" s="137"/>
      <c r="NRF172" s="137"/>
      <c r="NRG172" s="137"/>
      <c r="NRH172" s="137"/>
      <c r="NRI172" s="137"/>
      <c r="NRJ172" s="137"/>
      <c r="NRK172" s="137"/>
      <c r="NRL172" s="137"/>
      <c r="NRM172" s="137"/>
      <c r="NRN172" s="137"/>
      <c r="NRO172" s="137"/>
      <c r="NRP172" s="137"/>
      <c r="NRQ172" s="137"/>
      <c r="NRR172" s="137"/>
      <c r="NRS172" s="137"/>
      <c r="NRT172" s="137"/>
      <c r="NRU172" s="137"/>
      <c r="NRV172" s="137"/>
      <c r="NRW172" s="137"/>
      <c r="NRX172" s="137"/>
      <c r="NRY172" s="137"/>
      <c r="NRZ172" s="137"/>
      <c r="NSA172" s="137"/>
      <c r="NSB172" s="137"/>
      <c r="NSC172" s="137"/>
      <c r="NSD172" s="137"/>
      <c r="NSE172" s="137"/>
      <c r="NSF172" s="137"/>
      <c r="NSG172" s="137"/>
      <c r="NSH172" s="137"/>
      <c r="NSI172" s="137"/>
      <c r="NSJ172" s="137"/>
      <c r="NSK172" s="137"/>
      <c r="NSL172" s="137"/>
      <c r="NSM172" s="137"/>
      <c r="NSN172" s="137"/>
      <c r="NSO172" s="137"/>
      <c r="NSP172" s="137"/>
      <c r="NSQ172" s="137"/>
      <c r="NSR172" s="137"/>
      <c r="NSS172" s="137"/>
      <c r="NST172" s="137"/>
      <c r="NSU172" s="137"/>
      <c r="NSV172" s="137"/>
      <c r="NSW172" s="137"/>
      <c r="NSX172" s="137"/>
      <c r="NSY172" s="137"/>
      <c r="NSZ172" s="137"/>
      <c r="NTA172" s="137"/>
      <c r="NTB172" s="137"/>
      <c r="NTC172" s="137"/>
      <c r="NTD172" s="137"/>
      <c r="NTE172" s="137"/>
      <c r="NTF172" s="137"/>
      <c r="NTG172" s="137"/>
      <c r="NTH172" s="137"/>
      <c r="NTI172" s="137"/>
      <c r="NTJ172" s="137"/>
      <c r="NTK172" s="137"/>
      <c r="NTL172" s="137"/>
      <c r="NTM172" s="137"/>
      <c r="NTN172" s="137"/>
      <c r="NTO172" s="137"/>
      <c r="NTP172" s="137"/>
      <c r="NTQ172" s="137"/>
      <c r="NTR172" s="137"/>
      <c r="NTS172" s="137"/>
      <c r="NTT172" s="137"/>
      <c r="NTU172" s="137"/>
      <c r="NTV172" s="137"/>
      <c r="NTW172" s="137"/>
      <c r="NTX172" s="137"/>
      <c r="NTY172" s="137"/>
      <c r="NTZ172" s="137"/>
      <c r="NUA172" s="137"/>
      <c r="NUB172" s="137"/>
      <c r="NUC172" s="137"/>
      <c r="NUD172" s="137"/>
      <c r="NUE172" s="137"/>
      <c r="NUF172" s="137"/>
      <c r="NUG172" s="137"/>
      <c r="NUH172" s="137"/>
      <c r="NUI172" s="137"/>
      <c r="NUJ172" s="137"/>
      <c r="NUK172" s="137"/>
      <c r="NUL172" s="137"/>
      <c r="NUM172" s="137"/>
      <c r="NUN172" s="137"/>
      <c r="NUO172" s="137"/>
      <c r="NUP172" s="137"/>
      <c r="NUQ172" s="137"/>
      <c r="NUR172" s="137"/>
      <c r="NUS172" s="137"/>
      <c r="NUT172" s="137"/>
      <c r="NUU172" s="137"/>
      <c r="NUV172" s="137"/>
      <c r="NUW172" s="137"/>
      <c r="NUX172" s="137"/>
      <c r="NUY172" s="137"/>
      <c r="NUZ172" s="137"/>
      <c r="NVA172" s="137"/>
      <c r="NVB172" s="137"/>
      <c r="NVC172" s="137"/>
      <c r="NVD172" s="137"/>
      <c r="NVE172" s="137"/>
      <c r="NVF172" s="137"/>
      <c r="NVG172" s="137"/>
      <c r="NVH172" s="137"/>
      <c r="NVI172" s="137"/>
      <c r="NVJ172" s="137"/>
      <c r="NVK172" s="137"/>
      <c r="NVL172" s="137"/>
      <c r="NVM172" s="137"/>
      <c r="NVN172" s="137"/>
      <c r="NVO172" s="137"/>
      <c r="NVP172" s="137"/>
      <c r="NVQ172" s="137"/>
      <c r="NVR172" s="137"/>
      <c r="NVS172" s="137"/>
      <c r="NVT172" s="137"/>
      <c r="NVU172" s="137"/>
      <c r="NVV172" s="137"/>
      <c r="NVW172" s="137"/>
      <c r="NVX172" s="137"/>
      <c r="NVY172" s="137"/>
      <c r="NVZ172" s="137"/>
      <c r="NWA172" s="137"/>
      <c r="NWB172" s="137"/>
      <c r="NWC172" s="137"/>
      <c r="NWD172" s="137"/>
      <c r="NWE172" s="137"/>
      <c r="NWF172" s="137"/>
      <c r="NWG172" s="137"/>
      <c r="NWH172" s="137"/>
      <c r="NWI172" s="137"/>
      <c r="NWJ172" s="137"/>
      <c r="NWK172" s="137"/>
      <c r="NWL172" s="137"/>
      <c r="NWM172" s="137"/>
      <c r="NWN172" s="137"/>
      <c r="NWO172" s="137"/>
      <c r="NWP172" s="137"/>
      <c r="NWQ172" s="137"/>
      <c r="NWR172" s="137"/>
      <c r="NWS172" s="137"/>
      <c r="NWT172" s="137"/>
      <c r="NWU172" s="137"/>
      <c r="NWV172" s="137"/>
      <c r="NWW172" s="137"/>
      <c r="NWX172" s="137"/>
      <c r="NWY172" s="137"/>
      <c r="NWZ172" s="137"/>
      <c r="NXA172" s="137"/>
      <c r="NXB172" s="137"/>
      <c r="NXC172" s="137"/>
      <c r="NXD172" s="137"/>
      <c r="NXE172" s="137"/>
      <c r="NXF172" s="137"/>
      <c r="NXG172" s="137"/>
      <c r="NXH172" s="137"/>
      <c r="NXI172" s="137"/>
      <c r="NXJ172" s="137"/>
      <c r="NXK172" s="137"/>
      <c r="NXL172" s="137"/>
      <c r="NXM172" s="137"/>
      <c r="NXN172" s="137"/>
      <c r="NXO172" s="137"/>
      <c r="NXP172" s="137"/>
      <c r="NXQ172" s="137"/>
      <c r="NXR172" s="137"/>
      <c r="NXS172" s="137"/>
      <c r="NXT172" s="137"/>
      <c r="NXU172" s="137"/>
      <c r="NXV172" s="137"/>
      <c r="NXW172" s="137"/>
      <c r="NXX172" s="137"/>
      <c r="NXY172" s="137"/>
      <c r="NXZ172" s="137"/>
      <c r="NYA172" s="137"/>
      <c r="NYB172" s="137"/>
      <c r="NYC172" s="137"/>
      <c r="NYD172" s="137"/>
      <c r="NYE172" s="137"/>
      <c r="NYF172" s="137"/>
      <c r="NYG172" s="137"/>
      <c r="NYH172" s="137"/>
      <c r="NYI172" s="137"/>
      <c r="NYJ172" s="137"/>
      <c r="NYK172" s="137"/>
      <c r="NYL172" s="137"/>
      <c r="NYM172" s="137"/>
      <c r="NYN172" s="137"/>
      <c r="NYO172" s="137"/>
      <c r="NYP172" s="137"/>
      <c r="NYQ172" s="137"/>
      <c r="NYR172" s="137"/>
      <c r="NYS172" s="137"/>
      <c r="NYT172" s="137"/>
      <c r="NYU172" s="137"/>
      <c r="NYV172" s="137"/>
      <c r="NYW172" s="137"/>
      <c r="NYX172" s="137"/>
      <c r="NYY172" s="137"/>
      <c r="NYZ172" s="137"/>
      <c r="NZA172" s="137"/>
      <c r="NZB172" s="137"/>
      <c r="NZC172" s="137"/>
      <c r="NZD172" s="137"/>
      <c r="NZE172" s="137"/>
      <c r="NZF172" s="137"/>
      <c r="NZG172" s="137"/>
      <c r="NZH172" s="137"/>
      <c r="NZI172" s="137"/>
      <c r="NZJ172" s="137"/>
      <c r="NZK172" s="137"/>
      <c r="NZL172" s="137"/>
      <c r="NZM172" s="137"/>
      <c r="NZN172" s="137"/>
      <c r="NZO172" s="137"/>
      <c r="NZP172" s="137"/>
      <c r="NZQ172" s="137"/>
      <c r="NZR172" s="137"/>
      <c r="NZS172" s="137"/>
      <c r="NZT172" s="137"/>
      <c r="NZU172" s="137"/>
      <c r="NZV172" s="137"/>
      <c r="NZW172" s="137"/>
      <c r="NZX172" s="137"/>
      <c r="NZY172" s="137"/>
      <c r="NZZ172" s="137"/>
      <c r="OAA172" s="137"/>
      <c r="OAB172" s="137"/>
      <c r="OAC172" s="137"/>
      <c r="OAD172" s="137"/>
      <c r="OAE172" s="137"/>
      <c r="OAF172" s="137"/>
      <c r="OAG172" s="137"/>
      <c r="OAH172" s="137"/>
      <c r="OAI172" s="137"/>
      <c r="OAJ172" s="137"/>
      <c r="OAK172" s="137"/>
      <c r="OAL172" s="137"/>
      <c r="OAM172" s="137"/>
      <c r="OAN172" s="137"/>
      <c r="OAO172" s="137"/>
      <c r="OAP172" s="137"/>
      <c r="OAQ172" s="137"/>
      <c r="OAR172" s="137"/>
      <c r="OAS172" s="137"/>
      <c r="OAT172" s="137"/>
      <c r="OAU172" s="137"/>
      <c r="OAV172" s="137"/>
      <c r="OAW172" s="137"/>
      <c r="OAX172" s="137"/>
      <c r="OAY172" s="137"/>
      <c r="OAZ172" s="137"/>
      <c r="OBA172" s="137"/>
      <c r="OBB172" s="137"/>
      <c r="OBC172" s="137"/>
      <c r="OBD172" s="137"/>
      <c r="OBE172" s="137"/>
      <c r="OBF172" s="137"/>
      <c r="OBG172" s="137"/>
      <c r="OBH172" s="137"/>
      <c r="OBI172" s="137"/>
      <c r="OBJ172" s="137"/>
      <c r="OBK172" s="137"/>
      <c r="OBL172" s="137"/>
      <c r="OBM172" s="137"/>
      <c r="OBN172" s="137"/>
      <c r="OBO172" s="137"/>
      <c r="OBP172" s="137"/>
      <c r="OBQ172" s="137"/>
      <c r="OBR172" s="137"/>
      <c r="OBS172" s="137"/>
      <c r="OBT172" s="137"/>
      <c r="OBU172" s="137"/>
      <c r="OBV172" s="137"/>
      <c r="OBW172" s="137"/>
      <c r="OBX172" s="137"/>
      <c r="OBY172" s="137"/>
      <c r="OBZ172" s="137"/>
      <c r="OCA172" s="137"/>
      <c r="OCB172" s="137"/>
      <c r="OCC172" s="137"/>
      <c r="OCD172" s="137"/>
      <c r="OCE172" s="137"/>
      <c r="OCF172" s="137"/>
      <c r="OCG172" s="137"/>
      <c r="OCH172" s="137"/>
      <c r="OCI172" s="137"/>
      <c r="OCJ172" s="137"/>
      <c r="OCK172" s="137"/>
      <c r="OCL172" s="137"/>
      <c r="OCM172" s="137"/>
      <c r="OCN172" s="137"/>
      <c r="OCO172" s="137"/>
      <c r="OCP172" s="137"/>
      <c r="OCQ172" s="137"/>
      <c r="OCR172" s="137"/>
      <c r="OCS172" s="137"/>
      <c r="OCT172" s="137"/>
      <c r="OCU172" s="137"/>
      <c r="OCV172" s="137"/>
      <c r="OCW172" s="137"/>
      <c r="OCX172" s="137"/>
      <c r="OCY172" s="137"/>
      <c r="OCZ172" s="137"/>
      <c r="ODA172" s="137"/>
      <c r="ODB172" s="137"/>
      <c r="ODC172" s="137"/>
      <c r="ODD172" s="137"/>
      <c r="ODE172" s="137"/>
      <c r="ODF172" s="137"/>
      <c r="ODG172" s="137"/>
      <c r="ODH172" s="137"/>
      <c r="ODI172" s="137"/>
      <c r="ODJ172" s="137"/>
      <c r="ODK172" s="137"/>
      <c r="ODL172" s="137"/>
      <c r="ODM172" s="137"/>
      <c r="ODN172" s="137"/>
      <c r="ODO172" s="137"/>
      <c r="ODP172" s="137"/>
      <c r="ODQ172" s="137"/>
      <c r="ODR172" s="137"/>
      <c r="ODS172" s="137"/>
      <c r="ODT172" s="137"/>
      <c r="ODU172" s="137"/>
      <c r="ODV172" s="137"/>
      <c r="ODW172" s="137"/>
      <c r="ODX172" s="137"/>
      <c r="ODY172" s="137"/>
      <c r="ODZ172" s="137"/>
      <c r="OEA172" s="137"/>
      <c r="OEB172" s="137"/>
      <c r="OEC172" s="137"/>
      <c r="OED172" s="137"/>
      <c r="OEE172" s="137"/>
      <c r="OEF172" s="137"/>
      <c r="OEG172" s="137"/>
      <c r="OEH172" s="137"/>
      <c r="OEI172" s="137"/>
      <c r="OEJ172" s="137"/>
      <c r="OEK172" s="137"/>
      <c r="OEL172" s="137"/>
      <c r="OEM172" s="137"/>
      <c r="OEN172" s="137"/>
      <c r="OEO172" s="137"/>
      <c r="OEP172" s="137"/>
      <c r="OEQ172" s="137"/>
      <c r="OER172" s="137"/>
      <c r="OES172" s="137"/>
      <c r="OET172" s="137"/>
      <c r="OEU172" s="137"/>
      <c r="OEV172" s="137"/>
      <c r="OEW172" s="137"/>
      <c r="OEX172" s="137"/>
      <c r="OEY172" s="137"/>
      <c r="OEZ172" s="137"/>
      <c r="OFA172" s="137"/>
      <c r="OFB172" s="137"/>
      <c r="OFC172" s="137"/>
      <c r="OFD172" s="137"/>
      <c r="OFE172" s="137"/>
      <c r="OFF172" s="137"/>
      <c r="OFG172" s="137"/>
      <c r="OFH172" s="137"/>
      <c r="OFI172" s="137"/>
      <c r="OFJ172" s="137"/>
      <c r="OFK172" s="137"/>
      <c r="OFL172" s="137"/>
      <c r="OFM172" s="137"/>
      <c r="OFN172" s="137"/>
      <c r="OFO172" s="137"/>
      <c r="OFP172" s="137"/>
      <c r="OFQ172" s="137"/>
      <c r="OFR172" s="137"/>
      <c r="OFS172" s="137"/>
      <c r="OFT172" s="137"/>
      <c r="OFU172" s="137"/>
      <c r="OFV172" s="137"/>
      <c r="OFW172" s="137"/>
      <c r="OFX172" s="137"/>
      <c r="OFY172" s="137"/>
      <c r="OFZ172" s="137"/>
      <c r="OGA172" s="137"/>
      <c r="OGB172" s="137"/>
      <c r="OGC172" s="137"/>
      <c r="OGD172" s="137"/>
      <c r="OGE172" s="137"/>
      <c r="OGF172" s="137"/>
      <c r="OGG172" s="137"/>
      <c r="OGH172" s="137"/>
      <c r="OGI172" s="137"/>
      <c r="OGJ172" s="137"/>
      <c r="OGK172" s="137"/>
      <c r="OGL172" s="137"/>
      <c r="OGM172" s="137"/>
      <c r="OGN172" s="137"/>
      <c r="OGO172" s="137"/>
      <c r="OGP172" s="137"/>
      <c r="OGQ172" s="137"/>
      <c r="OGR172" s="137"/>
      <c r="OGS172" s="137"/>
      <c r="OGT172" s="137"/>
      <c r="OGU172" s="137"/>
      <c r="OGV172" s="137"/>
      <c r="OGW172" s="137"/>
      <c r="OGX172" s="137"/>
      <c r="OGY172" s="137"/>
      <c r="OGZ172" s="137"/>
      <c r="OHA172" s="137"/>
      <c r="OHB172" s="137"/>
      <c r="OHC172" s="137"/>
      <c r="OHD172" s="137"/>
      <c r="OHE172" s="137"/>
      <c r="OHF172" s="137"/>
      <c r="OHG172" s="137"/>
      <c r="OHH172" s="137"/>
      <c r="OHI172" s="137"/>
      <c r="OHJ172" s="137"/>
      <c r="OHK172" s="137"/>
      <c r="OHL172" s="137"/>
      <c r="OHM172" s="137"/>
      <c r="OHN172" s="137"/>
      <c r="OHO172" s="137"/>
      <c r="OHP172" s="137"/>
      <c r="OHQ172" s="137"/>
      <c r="OHR172" s="137"/>
      <c r="OHS172" s="137"/>
      <c r="OHT172" s="137"/>
      <c r="OHU172" s="137"/>
      <c r="OHV172" s="137"/>
      <c r="OHW172" s="137"/>
      <c r="OHX172" s="137"/>
      <c r="OHY172" s="137"/>
      <c r="OHZ172" s="137"/>
      <c r="OIA172" s="137"/>
      <c r="OIB172" s="137"/>
      <c r="OIC172" s="137"/>
      <c r="OID172" s="137"/>
      <c r="OIE172" s="137"/>
      <c r="OIF172" s="137"/>
      <c r="OIG172" s="137"/>
      <c r="OIH172" s="137"/>
      <c r="OII172" s="137"/>
      <c r="OIJ172" s="137"/>
      <c r="OIK172" s="137"/>
      <c r="OIL172" s="137"/>
      <c r="OIM172" s="137"/>
      <c r="OIN172" s="137"/>
      <c r="OIO172" s="137"/>
      <c r="OIP172" s="137"/>
      <c r="OIQ172" s="137"/>
      <c r="OIR172" s="137"/>
      <c r="OIS172" s="137"/>
      <c r="OIT172" s="137"/>
      <c r="OIU172" s="137"/>
      <c r="OIV172" s="137"/>
      <c r="OIW172" s="137"/>
      <c r="OIX172" s="137"/>
      <c r="OIY172" s="137"/>
      <c r="OIZ172" s="137"/>
      <c r="OJA172" s="137"/>
      <c r="OJB172" s="137"/>
      <c r="OJC172" s="137"/>
      <c r="OJD172" s="137"/>
      <c r="OJE172" s="137"/>
      <c r="OJF172" s="137"/>
      <c r="OJG172" s="137"/>
      <c r="OJH172" s="137"/>
      <c r="OJI172" s="137"/>
      <c r="OJJ172" s="137"/>
      <c r="OJK172" s="137"/>
      <c r="OJL172" s="137"/>
      <c r="OJM172" s="137"/>
      <c r="OJN172" s="137"/>
      <c r="OJO172" s="137"/>
      <c r="OJP172" s="137"/>
      <c r="OJQ172" s="137"/>
      <c r="OJR172" s="137"/>
      <c r="OJS172" s="137"/>
      <c r="OJT172" s="137"/>
      <c r="OJU172" s="137"/>
      <c r="OJV172" s="137"/>
      <c r="OJW172" s="137"/>
      <c r="OJX172" s="137"/>
      <c r="OJY172" s="137"/>
      <c r="OJZ172" s="137"/>
      <c r="OKA172" s="137"/>
      <c r="OKB172" s="137"/>
      <c r="OKC172" s="137"/>
      <c r="OKD172" s="137"/>
      <c r="OKE172" s="137"/>
      <c r="OKF172" s="137"/>
      <c r="OKG172" s="137"/>
      <c r="OKH172" s="137"/>
      <c r="OKI172" s="137"/>
      <c r="OKJ172" s="137"/>
      <c r="OKK172" s="137"/>
      <c r="OKL172" s="137"/>
      <c r="OKM172" s="137"/>
      <c r="OKN172" s="137"/>
      <c r="OKO172" s="137"/>
      <c r="OKP172" s="137"/>
      <c r="OKQ172" s="137"/>
      <c r="OKR172" s="137"/>
      <c r="OKS172" s="137"/>
      <c r="OKT172" s="137"/>
      <c r="OKU172" s="137"/>
      <c r="OKV172" s="137"/>
      <c r="OKW172" s="137"/>
      <c r="OKX172" s="137"/>
      <c r="OKY172" s="137"/>
      <c r="OKZ172" s="137"/>
      <c r="OLA172" s="137"/>
      <c r="OLB172" s="137"/>
      <c r="OLC172" s="137"/>
      <c r="OLD172" s="137"/>
      <c r="OLE172" s="137"/>
      <c r="OLF172" s="137"/>
      <c r="OLG172" s="137"/>
      <c r="OLH172" s="137"/>
      <c r="OLI172" s="137"/>
      <c r="OLJ172" s="137"/>
      <c r="OLK172" s="137"/>
      <c r="OLL172" s="137"/>
      <c r="OLM172" s="137"/>
      <c r="OLN172" s="137"/>
      <c r="OLO172" s="137"/>
      <c r="OLP172" s="137"/>
      <c r="OLQ172" s="137"/>
      <c r="OLR172" s="137"/>
      <c r="OLS172" s="137"/>
      <c r="OLT172" s="137"/>
      <c r="OLU172" s="137"/>
      <c r="OLV172" s="137"/>
      <c r="OLW172" s="137"/>
      <c r="OLX172" s="137"/>
      <c r="OLY172" s="137"/>
      <c r="OLZ172" s="137"/>
      <c r="OMA172" s="137"/>
      <c r="OMB172" s="137"/>
      <c r="OMC172" s="137"/>
      <c r="OMD172" s="137"/>
      <c r="OME172" s="137"/>
      <c r="OMF172" s="137"/>
      <c r="OMG172" s="137"/>
      <c r="OMH172" s="137"/>
      <c r="OMI172" s="137"/>
      <c r="OMJ172" s="137"/>
      <c r="OMK172" s="137"/>
      <c r="OML172" s="137"/>
      <c r="OMM172" s="137"/>
      <c r="OMN172" s="137"/>
      <c r="OMO172" s="137"/>
      <c r="OMP172" s="137"/>
      <c r="OMQ172" s="137"/>
      <c r="OMR172" s="137"/>
      <c r="OMS172" s="137"/>
      <c r="OMT172" s="137"/>
      <c r="OMU172" s="137"/>
      <c r="OMV172" s="137"/>
      <c r="OMW172" s="137"/>
      <c r="OMX172" s="137"/>
      <c r="OMY172" s="137"/>
      <c r="OMZ172" s="137"/>
      <c r="ONA172" s="137"/>
      <c r="ONB172" s="137"/>
      <c r="ONC172" s="137"/>
      <c r="OND172" s="137"/>
      <c r="ONE172" s="137"/>
      <c r="ONF172" s="137"/>
      <c r="ONG172" s="137"/>
      <c r="ONH172" s="137"/>
      <c r="ONI172" s="137"/>
      <c r="ONJ172" s="137"/>
      <c r="ONK172" s="137"/>
      <c r="ONL172" s="137"/>
      <c r="ONM172" s="137"/>
      <c r="ONN172" s="137"/>
      <c r="ONO172" s="137"/>
      <c r="ONP172" s="137"/>
      <c r="ONQ172" s="137"/>
      <c r="ONR172" s="137"/>
      <c r="ONS172" s="137"/>
      <c r="ONT172" s="137"/>
      <c r="ONU172" s="137"/>
      <c r="ONV172" s="137"/>
      <c r="ONW172" s="137"/>
      <c r="ONX172" s="137"/>
      <c r="ONY172" s="137"/>
      <c r="ONZ172" s="137"/>
      <c r="OOA172" s="137"/>
      <c r="OOB172" s="137"/>
      <c r="OOC172" s="137"/>
      <c r="OOD172" s="137"/>
      <c r="OOE172" s="137"/>
      <c r="OOF172" s="137"/>
      <c r="OOG172" s="137"/>
      <c r="OOH172" s="137"/>
      <c r="OOI172" s="137"/>
      <c r="OOJ172" s="137"/>
      <c r="OOK172" s="137"/>
      <c r="OOL172" s="137"/>
      <c r="OOM172" s="137"/>
      <c r="OON172" s="137"/>
      <c r="OOO172" s="137"/>
      <c r="OOP172" s="137"/>
      <c r="OOQ172" s="137"/>
      <c r="OOR172" s="137"/>
      <c r="OOS172" s="137"/>
      <c r="OOT172" s="137"/>
      <c r="OOU172" s="137"/>
      <c r="OOV172" s="137"/>
      <c r="OOW172" s="137"/>
      <c r="OOX172" s="137"/>
      <c r="OOY172" s="137"/>
      <c r="OOZ172" s="137"/>
      <c r="OPA172" s="137"/>
      <c r="OPB172" s="137"/>
      <c r="OPC172" s="137"/>
      <c r="OPD172" s="137"/>
      <c r="OPE172" s="137"/>
      <c r="OPF172" s="137"/>
      <c r="OPG172" s="137"/>
      <c r="OPH172" s="137"/>
      <c r="OPI172" s="137"/>
      <c r="OPJ172" s="137"/>
      <c r="OPK172" s="137"/>
      <c r="OPL172" s="137"/>
      <c r="OPM172" s="137"/>
      <c r="OPN172" s="137"/>
      <c r="OPO172" s="137"/>
      <c r="OPP172" s="137"/>
      <c r="OPQ172" s="137"/>
      <c r="OPR172" s="137"/>
      <c r="OPS172" s="137"/>
      <c r="OPT172" s="137"/>
      <c r="OPU172" s="137"/>
      <c r="OPV172" s="137"/>
      <c r="OPW172" s="137"/>
      <c r="OPX172" s="137"/>
      <c r="OPY172" s="137"/>
      <c r="OPZ172" s="137"/>
      <c r="OQA172" s="137"/>
      <c r="OQB172" s="137"/>
      <c r="OQC172" s="137"/>
      <c r="OQD172" s="137"/>
      <c r="OQE172" s="137"/>
      <c r="OQF172" s="137"/>
      <c r="OQG172" s="137"/>
      <c r="OQH172" s="137"/>
      <c r="OQI172" s="137"/>
      <c r="OQJ172" s="137"/>
      <c r="OQK172" s="137"/>
      <c r="OQL172" s="137"/>
      <c r="OQM172" s="137"/>
      <c r="OQN172" s="137"/>
      <c r="OQO172" s="137"/>
      <c r="OQP172" s="137"/>
      <c r="OQQ172" s="137"/>
      <c r="OQR172" s="137"/>
      <c r="OQS172" s="137"/>
      <c r="OQT172" s="137"/>
      <c r="OQU172" s="137"/>
      <c r="OQV172" s="137"/>
      <c r="OQW172" s="137"/>
      <c r="OQX172" s="137"/>
      <c r="OQY172" s="137"/>
      <c r="OQZ172" s="137"/>
      <c r="ORA172" s="137"/>
      <c r="ORB172" s="137"/>
      <c r="ORC172" s="137"/>
      <c r="ORD172" s="137"/>
      <c r="ORE172" s="137"/>
      <c r="ORF172" s="137"/>
      <c r="ORG172" s="137"/>
      <c r="ORH172" s="137"/>
      <c r="ORI172" s="137"/>
      <c r="ORJ172" s="137"/>
      <c r="ORK172" s="137"/>
      <c r="ORL172" s="137"/>
      <c r="ORM172" s="137"/>
      <c r="ORN172" s="137"/>
      <c r="ORO172" s="137"/>
      <c r="ORP172" s="137"/>
      <c r="ORQ172" s="137"/>
      <c r="ORR172" s="137"/>
      <c r="ORS172" s="137"/>
      <c r="ORT172" s="137"/>
      <c r="ORU172" s="137"/>
      <c r="ORV172" s="137"/>
      <c r="ORW172" s="137"/>
      <c r="ORX172" s="137"/>
      <c r="ORY172" s="137"/>
      <c r="ORZ172" s="137"/>
      <c r="OSA172" s="137"/>
      <c r="OSB172" s="137"/>
      <c r="OSC172" s="137"/>
      <c r="OSD172" s="137"/>
      <c r="OSE172" s="137"/>
      <c r="OSF172" s="137"/>
      <c r="OSG172" s="137"/>
      <c r="OSH172" s="137"/>
      <c r="OSI172" s="137"/>
      <c r="OSJ172" s="137"/>
      <c r="OSK172" s="137"/>
      <c r="OSL172" s="137"/>
      <c r="OSM172" s="137"/>
      <c r="OSN172" s="137"/>
      <c r="OSO172" s="137"/>
      <c r="OSP172" s="137"/>
      <c r="OSQ172" s="137"/>
      <c r="OSR172" s="137"/>
      <c r="OSS172" s="137"/>
      <c r="OST172" s="137"/>
      <c r="OSU172" s="137"/>
      <c r="OSV172" s="137"/>
      <c r="OSW172" s="137"/>
      <c r="OSX172" s="137"/>
      <c r="OSY172" s="137"/>
      <c r="OSZ172" s="137"/>
      <c r="OTA172" s="137"/>
      <c r="OTB172" s="137"/>
      <c r="OTC172" s="137"/>
      <c r="OTD172" s="137"/>
      <c r="OTE172" s="137"/>
      <c r="OTF172" s="137"/>
      <c r="OTG172" s="137"/>
      <c r="OTH172" s="137"/>
      <c r="OTI172" s="137"/>
      <c r="OTJ172" s="137"/>
      <c r="OTK172" s="137"/>
      <c r="OTL172" s="137"/>
      <c r="OTM172" s="137"/>
      <c r="OTN172" s="137"/>
      <c r="OTO172" s="137"/>
      <c r="OTP172" s="137"/>
      <c r="OTQ172" s="137"/>
      <c r="OTR172" s="137"/>
      <c r="OTS172" s="137"/>
      <c r="OTT172" s="137"/>
      <c r="OTU172" s="137"/>
      <c r="OTV172" s="137"/>
      <c r="OTW172" s="137"/>
      <c r="OTX172" s="137"/>
      <c r="OTY172" s="137"/>
      <c r="OTZ172" s="137"/>
      <c r="OUA172" s="137"/>
      <c r="OUB172" s="137"/>
      <c r="OUC172" s="137"/>
      <c r="OUD172" s="137"/>
      <c r="OUE172" s="137"/>
      <c r="OUF172" s="137"/>
      <c r="OUG172" s="137"/>
      <c r="OUH172" s="137"/>
      <c r="OUI172" s="137"/>
      <c r="OUJ172" s="137"/>
      <c r="OUK172" s="137"/>
      <c r="OUL172" s="137"/>
      <c r="OUM172" s="137"/>
      <c r="OUN172" s="137"/>
      <c r="OUO172" s="137"/>
      <c r="OUP172" s="137"/>
      <c r="OUQ172" s="137"/>
      <c r="OUR172" s="137"/>
      <c r="OUS172" s="137"/>
      <c r="OUT172" s="137"/>
      <c r="OUU172" s="137"/>
      <c r="OUV172" s="137"/>
      <c r="OUW172" s="137"/>
      <c r="OUX172" s="137"/>
      <c r="OUY172" s="137"/>
      <c r="OUZ172" s="137"/>
      <c r="OVA172" s="137"/>
      <c r="OVB172" s="137"/>
      <c r="OVC172" s="137"/>
      <c r="OVD172" s="137"/>
      <c r="OVE172" s="137"/>
      <c r="OVF172" s="137"/>
      <c r="OVG172" s="137"/>
      <c r="OVH172" s="137"/>
      <c r="OVI172" s="137"/>
      <c r="OVJ172" s="137"/>
      <c r="OVK172" s="137"/>
      <c r="OVL172" s="137"/>
      <c r="OVM172" s="137"/>
      <c r="OVN172" s="137"/>
      <c r="OVO172" s="137"/>
      <c r="OVP172" s="137"/>
      <c r="OVQ172" s="137"/>
      <c r="OVR172" s="137"/>
      <c r="OVS172" s="137"/>
      <c r="OVT172" s="137"/>
      <c r="OVU172" s="137"/>
      <c r="OVV172" s="137"/>
      <c r="OVW172" s="137"/>
      <c r="OVX172" s="137"/>
      <c r="OVY172" s="137"/>
      <c r="OVZ172" s="137"/>
      <c r="OWA172" s="137"/>
      <c r="OWB172" s="137"/>
      <c r="OWC172" s="137"/>
      <c r="OWD172" s="137"/>
      <c r="OWE172" s="137"/>
      <c r="OWF172" s="137"/>
      <c r="OWG172" s="137"/>
      <c r="OWH172" s="137"/>
      <c r="OWI172" s="137"/>
      <c r="OWJ172" s="137"/>
      <c r="OWK172" s="137"/>
      <c r="OWL172" s="137"/>
      <c r="OWM172" s="137"/>
      <c r="OWN172" s="137"/>
      <c r="OWO172" s="137"/>
      <c r="OWP172" s="137"/>
      <c r="OWQ172" s="137"/>
      <c r="OWR172" s="137"/>
      <c r="OWS172" s="137"/>
      <c r="OWT172" s="137"/>
      <c r="OWU172" s="137"/>
      <c r="OWV172" s="137"/>
      <c r="OWW172" s="137"/>
      <c r="OWX172" s="137"/>
      <c r="OWY172" s="137"/>
      <c r="OWZ172" s="137"/>
      <c r="OXA172" s="137"/>
      <c r="OXB172" s="137"/>
      <c r="OXC172" s="137"/>
      <c r="OXD172" s="137"/>
      <c r="OXE172" s="137"/>
      <c r="OXF172" s="137"/>
      <c r="OXG172" s="137"/>
      <c r="OXH172" s="137"/>
      <c r="OXI172" s="137"/>
      <c r="OXJ172" s="137"/>
      <c r="OXK172" s="137"/>
      <c r="OXL172" s="137"/>
      <c r="OXM172" s="137"/>
      <c r="OXN172" s="137"/>
      <c r="OXO172" s="137"/>
      <c r="OXP172" s="137"/>
      <c r="OXQ172" s="137"/>
      <c r="OXR172" s="137"/>
      <c r="OXS172" s="137"/>
      <c r="OXT172" s="137"/>
      <c r="OXU172" s="137"/>
      <c r="OXV172" s="137"/>
      <c r="OXW172" s="137"/>
      <c r="OXX172" s="137"/>
      <c r="OXY172" s="137"/>
      <c r="OXZ172" s="137"/>
      <c r="OYA172" s="137"/>
      <c r="OYB172" s="137"/>
      <c r="OYC172" s="137"/>
      <c r="OYD172" s="137"/>
      <c r="OYE172" s="137"/>
      <c r="OYF172" s="137"/>
      <c r="OYG172" s="137"/>
      <c r="OYH172" s="137"/>
      <c r="OYI172" s="137"/>
      <c r="OYJ172" s="137"/>
      <c r="OYK172" s="137"/>
      <c r="OYL172" s="137"/>
      <c r="OYM172" s="137"/>
      <c r="OYN172" s="137"/>
      <c r="OYO172" s="137"/>
      <c r="OYP172" s="137"/>
      <c r="OYQ172" s="137"/>
      <c r="OYR172" s="137"/>
      <c r="OYS172" s="137"/>
      <c r="OYT172" s="137"/>
      <c r="OYU172" s="137"/>
      <c r="OYV172" s="137"/>
      <c r="OYW172" s="137"/>
      <c r="OYX172" s="137"/>
      <c r="OYY172" s="137"/>
      <c r="OYZ172" s="137"/>
      <c r="OZA172" s="137"/>
      <c r="OZB172" s="137"/>
      <c r="OZC172" s="137"/>
      <c r="OZD172" s="137"/>
      <c r="OZE172" s="137"/>
      <c r="OZF172" s="137"/>
      <c r="OZG172" s="137"/>
      <c r="OZH172" s="137"/>
      <c r="OZI172" s="137"/>
      <c r="OZJ172" s="137"/>
      <c r="OZK172" s="137"/>
      <c r="OZL172" s="137"/>
      <c r="OZM172" s="137"/>
      <c r="OZN172" s="137"/>
      <c r="OZO172" s="137"/>
      <c r="OZP172" s="137"/>
      <c r="OZQ172" s="137"/>
      <c r="OZR172" s="137"/>
      <c r="OZS172" s="137"/>
      <c r="OZT172" s="137"/>
      <c r="OZU172" s="137"/>
      <c r="OZV172" s="137"/>
      <c r="OZW172" s="137"/>
      <c r="OZX172" s="137"/>
      <c r="OZY172" s="137"/>
      <c r="OZZ172" s="137"/>
      <c r="PAA172" s="137"/>
      <c r="PAB172" s="137"/>
      <c r="PAC172" s="137"/>
      <c r="PAD172" s="137"/>
      <c r="PAE172" s="137"/>
      <c r="PAF172" s="137"/>
      <c r="PAG172" s="137"/>
      <c r="PAH172" s="137"/>
      <c r="PAI172" s="137"/>
      <c r="PAJ172" s="137"/>
      <c r="PAK172" s="137"/>
      <c r="PAL172" s="137"/>
      <c r="PAM172" s="137"/>
      <c r="PAN172" s="137"/>
      <c r="PAO172" s="137"/>
      <c r="PAP172" s="137"/>
      <c r="PAQ172" s="137"/>
      <c r="PAR172" s="137"/>
      <c r="PAS172" s="137"/>
      <c r="PAT172" s="137"/>
      <c r="PAU172" s="137"/>
      <c r="PAV172" s="137"/>
      <c r="PAW172" s="137"/>
      <c r="PAX172" s="137"/>
      <c r="PAY172" s="137"/>
      <c r="PAZ172" s="137"/>
      <c r="PBA172" s="137"/>
      <c r="PBB172" s="137"/>
      <c r="PBC172" s="137"/>
      <c r="PBD172" s="137"/>
      <c r="PBE172" s="137"/>
      <c r="PBF172" s="137"/>
      <c r="PBG172" s="137"/>
      <c r="PBH172" s="137"/>
      <c r="PBI172" s="137"/>
      <c r="PBJ172" s="137"/>
      <c r="PBK172" s="137"/>
      <c r="PBL172" s="137"/>
      <c r="PBM172" s="137"/>
      <c r="PBN172" s="137"/>
      <c r="PBO172" s="137"/>
      <c r="PBP172" s="137"/>
      <c r="PBQ172" s="137"/>
      <c r="PBR172" s="137"/>
      <c r="PBS172" s="137"/>
      <c r="PBT172" s="137"/>
      <c r="PBU172" s="137"/>
      <c r="PBV172" s="137"/>
      <c r="PBW172" s="137"/>
      <c r="PBX172" s="137"/>
      <c r="PBY172" s="137"/>
      <c r="PBZ172" s="137"/>
      <c r="PCA172" s="137"/>
      <c r="PCB172" s="137"/>
      <c r="PCC172" s="137"/>
      <c r="PCD172" s="137"/>
      <c r="PCE172" s="137"/>
      <c r="PCF172" s="137"/>
      <c r="PCG172" s="137"/>
      <c r="PCH172" s="137"/>
      <c r="PCI172" s="137"/>
      <c r="PCJ172" s="137"/>
      <c r="PCK172" s="137"/>
      <c r="PCL172" s="137"/>
      <c r="PCM172" s="137"/>
      <c r="PCN172" s="137"/>
      <c r="PCO172" s="137"/>
      <c r="PCP172" s="137"/>
      <c r="PCQ172" s="137"/>
      <c r="PCR172" s="137"/>
      <c r="PCS172" s="137"/>
      <c r="PCT172" s="137"/>
      <c r="PCU172" s="137"/>
      <c r="PCV172" s="137"/>
      <c r="PCW172" s="137"/>
      <c r="PCX172" s="137"/>
      <c r="PCY172" s="137"/>
      <c r="PCZ172" s="137"/>
      <c r="PDA172" s="137"/>
      <c r="PDB172" s="137"/>
      <c r="PDC172" s="137"/>
      <c r="PDD172" s="137"/>
      <c r="PDE172" s="137"/>
      <c r="PDF172" s="137"/>
      <c r="PDG172" s="137"/>
      <c r="PDH172" s="137"/>
      <c r="PDI172" s="137"/>
      <c r="PDJ172" s="137"/>
      <c r="PDK172" s="137"/>
      <c r="PDL172" s="137"/>
      <c r="PDM172" s="137"/>
      <c r="PDN172" s="137"/>
      <c r="PDO172" s="137"/>
      <c r="PDP172" s="137"/>
      <c r="PDQ172" s="137"/>
      <c r="PDR172" s="137"/>
      <c r="PDS172" s="137"/>
      <c r="PDT172" s="137"/>
      <c r="PDU172" s="137"/>
      <c r="PDV172" s="137"/>
      <c r="PDW172" s="137"/>
      <c r="PDX172" s="137"/>
      <c r="PDY172" s="137"/>
      <c r="PDZ172" s="137"/>
      <c r="PEA172" s="137"/>
      <c r="PEB172" s="137"/>
      <c r="PEC172" s="137"/>
      <c r="PED172" s="137"/>
      <c r="PEE172" s="137"/>
      <c r="PEF172" s="137"/>
      <c r="PEG172" s="137"/>
      <c r="PEH172" s="137"/>
      <c r="PEI172" s="137"/>
      <c r="PEJ172" s="137"/>
      <c r="PEK172" s="137"/>
      <c r="PEL172" s="137"/>
      <c r="PEM172" s="137"/>
      <c r="PEN172" s="137"/>
      <c r="PEO172" s="137"/>
      <c r="PEP172" s="137"/>
      <c r="PEQ172" s="137"/>
      <c r="PER172" s="137"/>
      <c r="PES172" s="137"/>
      <c r="PET172" s="137"/>
      <c r="PEU172" s="137"/>
      <c r="PEV172" s="137"/>
      <c r="PEW172" s="137"/>
      <c r="PEX172" s="137"/>
      <c r="PEY172" s="137"/>
      <c r="PEZ172" s="137"/>
      <c r="PFA172" s="137"/>
      <c r="PFB172" s="137"/>
      <c r="PFC172" s="137"/>
      <c r="PFD172" s="137"/>
      <c r="PFE172" s="137"/>
      <c r="PFF172" s="137"/>
      <c r="PFG172" s="137"/>
      <c r="PFH172" s="137"/>
      <c r="PFI172" s="137"/>
      <c r="PFJ172" s="137"/>
      <c r="PFK172" s="137"/>
      <c r="PFL172" s="137"/>
      <c r="PFM172" s="137"/>
      <c r="PFN172" s="137"/>
      <c r="PFO172" s="137"/>
      <c r="PFP172" s="137"/>
      <c r="PFQ172" s="137"/>
      <c r="PFR172" s="137"/>
      <c r="PFS172" s="137"/>
      <c r="PFT172" s="137"/>
      <c r="PFU172" s="137"/>
      <c r="PFV172" s="137"/>
      <c r="PFW172" s="137"/>
      <c r="PFX172" s="137"/>
      <c r="PFY172" s="137"/>
      <c r="PFZ172" s="137"/>
      <c r="PGA172" s="137"/>
      <c r="PGB172" s="137"/>
      <c r="PGC172" s="137"/>
      <c r="PGD172" s="137"/>
      <c r="PGE172" s="137"/>
      <c r="PGF172" s="137"/>
      <c r="PGG172" s="137"/>
      <c r="PGH172" s="137"/>
      <c r="PGI172" s="137"/>
      <c r="PGJ172" s="137"/>
      <c r="PGK172" s="137"/>
      <c r="PGL172" s="137"/>
      <c r="PGM172" s="137"/>
      <c r="PGN172" s="137"/>
      <c r="PGO172" s="137"/>
      <c r="PGP172" s="137"/>
      <c r="PGQ172" s="137"/>
      <c r="PGR172" s="137"/>
      <c r="PGS172" s="137"/>
      <c r="PGT172" s="137"/>
      <c r="PGU172" s="137"/>
      <c r="PGV172" s="137"/>
      <c r="PGW172" s="137"/>
      <c r="PGX172" s="137"/>
      <c r="PGY172" s="137"/>
      <c r="PGZ172" s="137"/>
      <c r="PHA172" s="137"/>
      <c r="PHB172" s="137"/>
      <c r="PHC172" s="137"/>
      <c r="PHD172" s="137"/>
      <c r="PHE172" s="137"/>
      <c r="PHF172" s="137"/>
      <c r="PHG172" s="137"/>
      <c r="PHH172" s="137"/>
      <c r="PHI172" s="137"/>
      <c r="PHJ172" s="137"/>
      <c r="PHK172" s="137"/>
      <c r="PHL172" s="137"/>
      <c r="PHM172" s="137"/>
      <c r="PHN172" s="137"/>
      <c r="PHO172" s="137"/>
      <c r="PHP172" s="137"/>
      <c r="PHQ172" s="137"/>
      <c r="PHR172" s="137"/>
      <c r="PHS172" s="137"/>
      <c r="PHT172" s="137"/>
      <c r="PHU172" s="137"/>
      <c r="PHV172" s="137"/>
      <c r="PHW172" s="137"/>
      <c r="PHX172" s="137"/>
      <c r="PHY172" s="137"/>
      <c r="PHZ172" s="137"/>
      <c r="PIA172" s="137"/>
      <c r="PIB172" s="137"/>
      <c r="PIC172" s="137"/>
      <c r="PID172" s="137"/>
      <c r="PIE172" s="137"/>
      <c r="PIF172" s="137"/>
      <c r="PIG172" s="137"/>
      <c r="PIH172" s="137"/>
      <c r="PII172" s="137"/>
      <c r="PIJ172" s="137"/>
      <c r="PIK172" s="137"/>
      <c r="PIL172" s="137"/>
      <c r="PIM172" s="137"/>
      <c r="PIN172" s="137"/>
      <c r="PIO172" s="137"/>
      <c r="PIP172" s="137"/>
      <c r="PIQ172" s="137"/>
      <c r="PIR172" s="137"/>
      <c r="PIS172" s="137"/>
      <c r="PIT172" s="137"/>
      <c r="PIU172" s="137"/>
      <c r="PIV172" s="137"/>
      <c r="PIW172" s="137"/>
      <c r="PIX172" s="137"/>
      <c r="PIY172" s="137"/>
      <c r="PIZ172" s="137"/>
      <c r="PJA172" s="137"/>
      <c r="PJB172" s="137"/>
      <c r="PJC172" s="137"/>
      <c r="PJD172" s="137"/>
      <c r="PJE172" s="137"/>
      <c r="PJF172" s="137"/>
      <c r="PJG172" s="137"/>
      <c r="PJH172" s="137"/>
      <c r="PJI172" s="137"/>
      <c r="PJJ172" s="137"/>
      <c r="PJK172" s="137"/>
      <c r="PJL172" s="137"/>
      <c r="PJM172" s="137"/>
      <c r="PJN172" s="137"/>
      <c r="PJO172" s="137"/>
      <c r="PJP172" s="137"/>
      <c r="PJQ172" s="137"/>
      <c r="PJR172" s="137"/>
      <c r="PJS172" s="137"/>
      <c r="PJT172" s="137"/>
      <c r="PJU172" s="137"/>
      <c r="PJV172" s="137"/>
      <c r="PJW172" s="137"/>
      <c r="PJX172" s="137"/>
      <c r="PJY172" s="137"/>
      <c r="PJZ172" s="137"/>
      <c r="PKA172" s="137"/>
      <c r="PKB172" s="137"/>
      <c r="PKC172" s="137"/>
      <c r="PKD172" s="137"/>
      <c r="PKE172" s="137"/>
      <c r="PKF172" s="137"/>
      <c r="PKG172" s="137"/>
      <c r="PKH172" s="137"/>
      <c r="PKI172" s="137"/>
      <c r="PKJ172" s="137"/>
      <c r="PKK172" s="137"/>
      <c r="PKL172" s="137"/>
      <c r="PKM172" s="137"/>
      <c r="PKN172" s="137"/>
      <c r="PKO172" s="137"/>
      <c r="PKP172" s="137"/>
      <c r="PKQ172" s="137"/>
      <c r="PKR172" s="137"/>
      <c r="PKS172" s="137"/>
      <c r="PKT172" s="137"/>
      <c r="PKU172" s="137"/>
      <c r="PKV172" s="137"/>
      <c r="PKW172" s="137"/>
      <c r="PKX172" s="137"/>
      <c r="PKY172" s="137"/>
      <c r="PKZ172" s="137"/>
      <c r="PLA172" s="137"/>
      <c r="PLB172" s="137"/>
      <c r="PLC172" s="137"/>
      <c r="PLD172" s="137"/>
      <c r="PLE172" s="137"/>
      <c r="PLF172" s="137"/>
      <c r="PLG172" s="137"/>
      <c r="PLH172" s="137"/>
      <c r="PLI172" s="137"/>
      <c r="PLJ172" s="137"/>
      <c r="PLK172" s="137"/>
      <c r="PLL172" s="137"/>
      <c r="PLM172" s="137"/>
      <c r="PLN172" s="137"/>
      <c r="PLO172" s="137"/>
      <c r="PLP172" s="137"/>
      <c r="PLQ172" s="137"/>
      <c r="PLR172" s="137"/>
      <c r="PLS172" s="137"/>
      <c r="PLT172" s="137"/>
      <c r="PLU172" s="137"/>
      <c r="PLV172" s="137"/>
      <c r="PLW172" s="137"/>
      <c r="PLX172" s="137"/>
      <c r="PLY172" s="137"/>
      <c r="PLZ172" s="137"/>
      <c r="PMA172" s="137"/>
      <c r="PMB172" s="137"/>
      <c r="PMC172" s="137"/>
      <c r="PMD172" s="137"/>
      <c r="PME172" s="137"/>
      <c r="PMF172" s="137"/>
      <c r="PMG172" s="137"/>
      <c r="PMH172" s="137"/>
      <c r="PMI172" s="137"/>
      <c r="PMJ172" s="137"/>
      <c r="PMK172" s="137"/>
      <c r="PML172" s="137"/>
      <c r="PMM172" s="137"/>
      <c r="PMN172" s="137"/>
      <c r="PMO172" s="137"/>
      <c r="PMP172" s="137"/>
      <c r="PMQ172" s="137"/>
      <c r="PMR172" s="137"/>
      <c r="PMS172" s="137"/>
      <c r="PMT172" s="137"/>
      <c r="PMU172" s="137"/>
      <c r="PMV172" s="137"/>
      <c r="PMW172" s="137"/>
      <c r="PMX172" s="137"/>
      <c r="PMY172" s="137"/>
      <c r="PMZ172" s="137"/>
      <c r="PNA172" s="137"/>
      <c r="PNB172" s="137"/>
      <c r="PNC172" s="137"/>
      <c r="PND172" s="137"/>
      <c r="PNE172" s="137"/>
      <c r="PNF172" s="137"/>
      <c r="PNG172" s="137"/>
      <c r="PNH172" s="137"/>
      <c r="PNI172" s="137"/>
      <c r="PNJ172" s="137"/>
      <c r="PNK172" s="137"/>
      <c r="PNL172" s="137"/>
      <c r="PNM172" s="137"/>
      <c r="PNN172" s="137"/>
      <c r="PNO172" s="137"/>
      <c r="PNP172" s="137"/>
      <c r="PNQ172" s="137"/>
      <c r="PNR172" s="137"/>
      <c r="PNS172" s="137"/>
      <c r="PNT172" s="137"/>
      <c r="PNU172" s="137"/>
      <c r="PNV172" s="137"/>
      <c r="PNW172" s="137"/>
      <c r="PNX172" s="137"/>
      <c r="PNY172" s="137"/>
      <c r="PNZ172" s="137"/>
      <c r="POA172" s="137"/>
      <c r="POB172" s="137"/>
      <c r="POC172" s="137"/>
      <c r="POD172" s="137"/>
      <c r="POE172" s="137"/>
      <c r="POF172" s="137"/>
      <c r="POG172" s="137"/>
      <c r="POH172" s="137"/>
      <c r="POI172" s="137"/>
      <c r="POJ172" s="137"/>
      <c r="POK172" s="137"/>
      <c r="POL172" s="137"/>
      <c r="POM172" s="137"/>
      <c r="PON172" s="137"/>
      <c r="POO172" s="137"/>
      <c r="POP172" s="137"/>
      <c r="POQ172" s="137"/>
      <c r="POR172" s="137"/>
      <c r="POS172" s="137"/>
      <c r="POT172" s="137"/>
      <c r="POU172" s="137"/>
      <c r="POV172" s="137"/>
      <c r="POW172" s="137"/>
      <c r="POX172" s="137"/>
      <c r="POY172" s="137"/>
      <c r="POZ172" s="137"/>
      <c r="PPA172" s="137"/>
      <c r="PPB172" s="137"/>
      <c r="PPC172" s="137"/>
      <c r="PPD172" s="137"/>
      <c r="PPE172" s="137"/>
      <c r="PPF172" s="137"/>
      <c r="PPG172" s="137"/>
      <c r="PPH172" s="137"/>
      <c r="PPI172" s="137"/>
      <c r="PPJ172" s="137"/>
      <c r="PPK172" s="137"/>
      <c r="PPL172" s="137"/>
      <c r="PPM172" s="137"/>
      <c r="PPN172" s="137"/>
      <c r="PPO172" s="137"/>
      <c r="PPP172" s="137"/>
      <c r="PPQ172" s="137"/>
      <c r="PPR172" s="137"/>
      <c r="PPS172" s="137"/>
      <c r="PPT172" s="137"/>
      <c r="PPU172" s="137"/>
      <c r="PPV172" s="137"/>
      <c r="PPW172" s="137"/>
      <c r="PPX172" s="137"/>
      <c r="PPY172" s="137"/>
      <c r="PPZ172" s="137"/>
      <c r="PQA172" s="137"/>
      <c r="PQB172" s="137"/>
      <c r="PQC172" s="137"/>
      <c r="PQD172" s="137"/>
      <c r="PQE172" s="137"/>
      <c r="PQF172" s="137"/>
      <c r="PQG172" s="137"/>
      <c r="PQH172" s="137"/>
      <c r="PQI172" s="137"/>
      <c r="PQJ172" s="137"/>
      <c r="PQK172" s="137"/>
      <c r="PQL172" s="137"/>
      <c r="PQM172" s="137"/>
      <c r="PQN172" s="137"/>
      <c r="PQO172" s="137"/>
      <c r="PQP172" s="137"/>
      <c r="PQQ172" s="137"/>
      <c r="PQR172" s="137"/>
      <c r="PQS172" s="137"/>
      <c r="PQT172" s="137"/>
      <c r="PQU172" s="137"/>
      <c r="PQV172" s="137"/>
      <c r="PQW172" s="137"/>
      <c r="PQX172" s="137"/>
      <c r="PQY172" s="137"/>
      <c r="PQZ172" s="137"/>
      <c r="PRA172" s="137"/>
      <c r="PRB172" s="137"/>
      <c r="PRC172" s="137"/>
      <c r="PRD172" s="137"/>
      <c r="PRE172" s="137"/>
      <c r="PRF172" s="137"/>
      <c r="PRG172" s="137"/>
      <c r="PRH172" s="137"/>
      <c r="PRI172" s="137"/>
      <c r="PRJ172" s="137"/>
      <c r="PRK172" s="137"/>
      <c r="PRL172" s="137"/>
      <c r="PRM172" s="137"/>
      <c r="PRN172" s="137"/>
      <c r="PRO172" s="137"/>
      <c r="PRP172" s="137"/>
      <c r="PRQ172" s="137"/>
      <c r="PRR172" s="137"/>
      <c r="PRS172" s="137"/>
      <c r="PRT172" s="137"/>
      <c r="PRU172" s="137"/>
      <c r="PRV172" s="137"/>
      <c r="PRW172" s="137"/>
      <c r="PRX172" s="137"/>
      <c r="PRY172" s="137"/>
      <c r="PRZ172" s="137"/>
      <c r="PSA172" s="137"/>
      <c r="PSB172" s="137"/>
      <c r="PSC172" s="137"/>
      <c r="PSD172" s="137"/>
      <c r="PSE172" s="137"/>
      <c r="PSF172" s="137"/>
      <c r="PSG172" s="137"/>
      <c r="PSH172" s="137"/>
      <c r="PSI172" s="137"/>
      <c r="PSJ172" s="137"/>
      <c r="PSK172" s="137"/>
      <c r="PSL172" s="137"/>
      <c r="PSM172" s="137"/>
      <c r="PSN172" s="137"/>
      <c r="PSO172" s="137"/>
      <c r="PSP172" s="137"/>
      <c r="PSQ172" s="137"/>
      <c r="PSR172" s="137"/>
      <c r="PSS172" s="137"/>
      <c r="PST172" s="137"/>
      <c r="PSU172" s="137"/>
      <c r="PSV172" s="137"/>
      <c r="PSW172" s="137"/>
      <c r="PSX172" s="137"/>
      <c r="PSY172" s="137"/>
      <c r="PSZ172" s="137"/>
      <c r="PTA172" s="137"/>
      <c r="PTB172" s="137"/>
      <c r="PTC172" s="137"/>
      <c r="PTD172" s="137"/>
      <c r="PTE172" s="137"/>
      <c r="PTF172" s="137"/>
      <c r="PTG172" s="137"/>
      <c r="PTH172" s="137"/>
      <c r="PTI172" s="137"/>
      <c r="PTJ172" s="137"/>
      <c r="PTK172" s="137"/>
      <c r="PTL172" s="137"/>
      <c r="PTM172" s="137"/>
      <c r="PTN172" s="137"/>
      <c r="PTO172" s="137"/>
      <c r="PTP172" s="137"/>
      <c r="PTQ172" s="137"/>
      <c r="PTR172" s="137"/>
      <c r="PTS172" s="137"/>
      <c r="PTT172" s="137"/>
      <c r="PTU172" s="137"/>
      <c r="PTV172" s="137"/>
      <c r="PTW172" s="137"/>
      <c r="PTX172" s="137"/>
      <c r="PTY172" s="137"/>
      <c r="PTZ172" s="137"/>
      <c r="PUA172" s="137"/>
      <c r="PUB172" s="137"/>
      <c r="PUC172" s="137"/>
      <c r="PUD172" s="137"/>
      <c r="PUE172" s="137"/>
      <c r="PUF172" s="137"/>
      <c r="PUG172" s="137"/>
      <c r="PUH172" s="137"/>
      <c r="PUI172" s="137"/>
      <c r="PUJ172" s="137"/>
      <c r="PUK172" s="137"/>
      <c r="PUL172" s="137"/>
      <c r="PUM172" s="137"/>
      <c r="PUN172" s="137"/>
      <c r="PUO172" s="137"/>
      <c r="PUP172" s="137"/>
      <c r="PUQ172" s="137"/>
      <c r="PUR172" s="137"/>
      <c r="PUS172" s="137"/>
      <c r="PUT172" s="137"/>
      <c r="PUU172" s="137"/>
      <c r="PUV172" s="137"/>
      <c r="PUW172" s="137"/>
      <c r="PUX172" s="137"/>
      <c r="PUY172" s="137"/>
      <c r="PUZ172" s="137"/>
      <c r="PVA172" s="137"/>
      <c r="PVB172" s="137"/>
      <c r="PVC172" s="137"/>
      <c r="PVD172" s="137"/>
      <c r="PVE172" s="137"/>
      <c r="PVF172" s="137"/>
      <c r="PVG172" s="137"/>
      <c r="PVH172" s="137"/>
      <c r="PVI172" s="137"/>
      <c r="PVJ172" s="137"/>
      <c r="PVK172" s="137"/>
      <c r="PVL172" s="137"/>
      <c r="PVM172" s="137"/>
      <c r="PVN172" s="137"/>
      <c r="PVO172" s="137"/>
      <c r="PVP172" s="137"/>
      <c r="PVQ172" s="137"/>
      <c r="PVR172" s="137"/>
      <c r="PVS172" s="137"/>
      <c r="PVT172" s="137"/>
      <c r="PVU172" s="137"/>
      <c r="PVV172" s="137"/>
      <c r="PVW172" s="137"/>
      <c r="PVX172" s="137"/>
      <c r="PVY172" s="137"/>
      <c r="PVZ172" s="137"/>
      <c r="PWA172" s="137"/>
      <c r="PWB172" s="137"/>
      <c r="PWC172" s="137"/>
      <c r="PWD172" s="137"/>
      <c r="PWE172" s="137"/>
      <c r="PWF172" s="137"/>
      <c r="PWG172" s="137"/>
      <c r="PWH172" s="137"/>
      <c r="PWI172" s="137"/>
      <c r="PWJ172" s="137"/>
      <c r="PWK172" s="137"/>
      <c r="PWL172" s="137"/>
      <c r="PWM172" s="137"/>
      <c r="PWN172" s="137"/>
      <c r="PWO172" s="137"/>
      <c r="PWP172" s="137"/>
      <c r="PWQ172" s="137"/>
      <c r="PWR172" s="137"/>
      <c r="PWS172" s="137"/>
      <c r="PWT172" s="137"/>
      <c r="PWU172" s="137"/>
      <c r="PWV172" s="137"/>
      <c r="PWW172" s="137"/>
      <c r="PWX172" s="137"/>
      <c r="PWY172" s="137"/>
      <c r="PWZ172" s="137"/>
      <c r="PXA172" s="137"/>
      <c r="PXB172" s="137"/>
      <c r="PXC172" s="137"/>
      <c r="PXD172" s="137"/>
      <c r="PXE172" s="137"/>
      <c r="PXF172" s="137"/>
      <c r="PXG172" s="137"/>
      <c r="PXH172" s="137"/>
      <c r="PXI172" s="137"/>
      <c r="PXJ172" s="137"/>
      <c r="PXK172" s="137"/>
      <c r="PXL172" s="137"/>
      <c r="PXM172" s="137"/>
      <c r="PXN172" s="137"/>
      <c r="PXO172" s="137"/>
      <c r="PXP172" s="137"/>
      <c r="PXQ172" s="137"/>
      <c r="PXR172" s="137"/>
      <c r="PXS172" s="137"/>
      <c r="PXT172" s="137"/>
      <c r="PXU172" s="137"/>
      <c r="PXV172" s="137"/>
      <c r="PXW172" s="137"/>
      <c r="PXX172" s="137"/>
      <c r="PXY172" s="137"/>
      <c r="PXZ172" s="137"/>
      <c r="PYA172" s="137"/>
      <c r="PYB172" s="137"/>
      <c r="PYC172" s="137"/>
      <c r="PYD172" s="137"/>
      <c r="PYE172" s="137"/>
      <c r="PYF172" s="137"/>
      <c r="PYG172" s="137"/>
      <c r="PYH172" s="137"/>
      <c r="PYI172" s="137"/>
      <c r="PYJ172" s="137"/>
      <c r="PYK172" s="137"/>
      <c r="PYL172" s="137"/>
      <c r="PYM172" s="137"/>
      <c r="PYN172" s="137"/>
      <c r="PYO172" s="137"/>
      <c r="PYP172" s="137"/>
      <c r="PYQ172" s="137"/>
      <c r="PYR172" s="137"/>
      <c r="PYS172" s="137"/>
      <c r="PYT172" s="137"/>
      <c r="PYU172" s="137"/>
      <c r="PYV172" s="137"/>
      <c r="PYW172" s="137"/>
      <c r="PYX172" s="137"/>
      <c r="PYY172" s="137"/>
      <c r="PYZ172" s="137"/>
      <c r="PZA172" s="137"/>
      <c r="PZB172" s="137"/>
      <c r="PZC172" s="137"/>
      <c r="PZD172" s="137"/>
      <c r="PZE172" s="137"/>
      <c r="PZF172" s="137"/>
      <c r="PZG172" s="137"/>
      <c r="PZH172" s="137"/>
      <c r="PZI172" s="137"/>
      <c r="PZJ172" s="137"/>
      <c r="PZK172" s="137"/>
      <c r="PZL172" s="137"/>
      <c r="PZM172" s="137"/>
      <c r="PZN172" s="137"/>
      <c r="PZO172" s="137"/>
      <c r="PZP172" s="137"/>
      <c r="PZQ172" s="137"/>
      <c r="PZR172" s="137"/>
      <c r="PZS172" s="137"/>
      <c r="PZT172" s="137"/>
      <c r="PZU172" s="137"/>
      <c r="PZV172" s="137"/>
      <c r="PZW172" s="137"/>
      <c r="PZX172" s="137"/>
      <c r="PZY172" s="137"/>
      <c r="PZZ172" s="137"/>
      <c r="QAA172" s="137"/>
      <c r="QAB172" s="137"/>
      <c r="QAC172" s="137"/>
      <c r="QAD172" s="137"/>
      <c r="QAE172" s="137"/>
      <c r="QAF172" s="137"/>
      <c r="QAG172" s="137"/>
      <c r="QAH172" s="137"/>
      <c r="QAI172" s="137"/>
      <c r="QAJ172" s="137"/>
      <c r="QAK172" s="137"/>
      <c r="QAL172" s="137"/>
      <c r="QAM172" s="137"/>
      <c r="QAN172" s="137"/>
      <c r="QAO172" s="137"/>
      <c r="QAP172" s="137"/>
      <c r="QAQ172" s="137"/>
      <c r="QAR172" s="137"/>
      <c r="QAS172" s="137"/>
      <c r="QAT172" s="137"/>
      <c r="QAU172" s="137"/>
      <c r="QAV172" s="137"/>
      <c r="QAW172" s="137"/>
      <c r="QAX172" s="137"/>
      <c r="QAY172" s="137"/>
      <c r="QAZ172" s="137"/>
      <c r="QBA172" s="137"/>
      <c r="QBB172" s="137"/>
      <c r="QBC172" s="137"/>
      <c r="QBD172" s="137"/>
      <c r="QBE172" s="137"/>
      <c r="QBF172" s="137"/>
      <c r="QBG172" s="137"/>
      <c r="QBH172" s="137"/>
      <c r="QBI172" s="137"/>
      <c r="QBJ172" s="137"/>
      <c r="QBK172" s="137"/>
      <c r="QBL172" s="137"/>
      <c r="QBM172" s="137"/>
      <c r="QBN172" s="137"/>
      <c r="QBO172" s="137"/>
      <c r="QBP172" s="137"/>
      <c r="QBQ172" s="137"/>
      <c r="QBR172" s="137"/>
      <c r="QBS172" s="137"/>
      <c r="QBT172" s="137"/>
      <c r="QBU172" s="137"/>
      <c r="QBV172" s="137"/>
      <c r="QBW172" s="137"/>
      <c r="QBX172" s="137"/>
      <c r="QBY172" s="137"/>
      <c r="QBZ172" s="137"/>
      <c r="QCA172" s="137"/>
      <c r="QCB172" s="137"/>
      <c r="QCC172" s="137"/>
      <c r="QCD172" s="137"/>
      <c r="QCE172" s="137"/>
      <c r="QCF172" s="137"/>
      <c r="QCG172" s="137"/>
      <c r="QCH172" s="137"/>
      <c r="QCI172" s="137"/>
      <c r="QCJ172" s="137"/>
      <c r="QCK172" s="137"/>
      <c r="QCL172" s="137"/>
      <c r="QCM172" s="137"/>
      <c r="QCN172" s="137"/>
      <c r="QCO172" s="137"/>
      <c r="QCP172" s="137"/>
      <c r="QCQ172" s="137"/>
      <c r="QCR172" s="137"/>
      <c r="QCS172" s="137"/>
      <c r="QCT172" s="137"/>
      <c r="QCU172" s="137"/>
      <c r="QCV172" s="137"/>
      <c r="QCW172" s="137"/>
      <c r="QCX172" s="137"/>
      <c r="QCY172" s="137"/>
      <c r="QCZ172" s="137"/>
      <c r="QDA172" s="137"/>
      <c r="QDB172" s="137"/>
      <c r="QDC172" s="137"/>
      <c r="QDD172" s="137"/>
      <c r="QDE172" s="137"/>
      <c r="QDF172" s="137"/>
      <c r="QDG172" s="137"/>
      <c r="QDH172" s="137"/>
      <c r="QDI172" s="137"/>
      <c r="QDJ172" s="137"/>
      <c r="QDK172" s="137"/>
      <c r="QDL172" s="137"/>
      <c r="QDM172" s="137"/>
      <c r="QDN172" s="137"/>
      <c r="QDO172" s="137"/>
      <c r="QDP172" s="137"/>
      <c r="QDQ172" s="137"/>
      <c r="QDR172" s="137"/>
      <c r="QDS172" s="137"/>
      <c r="QDT172" s="137"/>
      <c r="QDU172" s="137"/>
      <c r="QDV172" s="137"/>
      <c r="QDW172" s="137"/>
      <c r="QDX172" s="137"/>
      <c r="QDY172" s="137"/>
      <c r="QDZ172" s="137"/>
      <c r="QEA172" s="137"/>
      <c r="QEB172" s="137"/>
      <c r="QEC172" s="137"/>
      <c r="QED172" s="137"/>
      <c r="QEE172" s="137"/>
      <c r="QEF172" s="137"/>
      <c r="QEG172" s="137"/>
      <c r="QEH172" s="137"/>
      <c r="QEI172" s="137"/>
      <c r="QEJ172" s="137"/>
      <c r="QEK172" s="137"/>
      <c r="QEL172" s="137"/>
      <c r="QEM172" s="137"/>
      <c r="QEN172" s="137"/>
      <c r="QEO172" s="137"/>
      <c r="QEP172" s="137"/>
      <c r="QEQ172" s="137"/>
      <c r="QER172" s="137"/>
      <c r="QES172" s="137"/>
      <c r="QET172" s="137"/>
      <c r="QEU172" s="137"/>
      <c r="QEV172" s="137"/>
      <c r="QEW172" s="137"/>
      <c r="QEX172" s="137"/>
      <c r="QEY172" s="137"/>
      <c r="QEZ172" s="137"/>
      <c r="QFA172" s="137"/>
      <c r="QFB172" s="137"/>
      <c r="QFC172" s="137"/>
      <c r="QFD172" s="137"/>
      <c r="QFE172" s="137"/>
      <c r="QFF172" s="137"/>
      <c r="QFG172" s="137"/>
      <c r="QFH172" s="137"/>
      <c r="QFI172" s="137"/>
      <c r="QFJ172" s="137"/>
      <c r="QFK172" s="137"/>
      <c r="QFL172" s="137"/>
      <c r="QFM172" s="137"/>
      <c r="QFN172" s="137"/>
      <c r="QFO172" s="137"/>
      <c r="QFP172" s="137"/>
      <c r="QFQ172" s="137"/>
      <c r="QFR172" s="137"/>
      <c r="QFS172" s="137"/>
      <c r="QFT172" s="137"/>
      <c r="QFU172" s="137"/>
      <c r="QFV172" s="137"/>
      <c r="QFW172" s="137"/>
      <c r="QFX172" s="137"/>
      <c r="QFY172" s="137"/>
      <c r="QFZ172" s="137"/>
      <c r="QGA172" s="137"/>
      <c r="QGB172" s="137"/>
      <c r="QGC172" s="137"/>
      <c r="QGD172" s="137"/>
      <c r="QGE172" s="137"/>
      <c r="QGF172" s="137"/>
      <c r="QGG172" s="137"/>
      <c r="QGH172" s="137"/>
      <c r="QGI172" s="137"/>
      <c r="QGJ172" s="137"/>
      <c r="QGK172" s="137"/>
      <c r="QGL172" s="137"/>
      <c r="QGM172" s="137"/>
      <c r="QGN172" s="137"/>
      <c r="QGO172" s="137"/>
      <c r="QGP172" s="137"/>
      <c r="QGQ172" s="137"/>
      <c r="QGR172" s="137"/>
      <c r="QGS172" s="137"/>
      <c r="QGT172" s="137"/>
      <c r="QGU172" s="137"/>
      <c r="QGV172" s="137"/>
      <c r="QGW172" s="137"/>
      <c r="QGX172" s="137"/>
      <c r="QGY172" s="137"/>
      <c r="QGZ172" s="137"/>
      <c r="QHA172" s="137"/>
      <c r="QHB172" s="137"/>
      <c r="QHC172" s="137"/>
      <c r="QHD172" s="137"/>
      <c r="QHE172" s="137"/>
      <c r="QHF172" s="137"/>
      <c r="QHG172" s="137"/>
      <c r="QHH172" s="137"/>
      <c r="QHI172" s="137"/>
      <c r="QHJ172" s="137"/>
      <c r="QHK172" s="137"/>
      <c r="QHL172" s="137"/>
      <c r="QHM172" s="137"/>
      <c r="QHN172" s="137"/>
      <c r="QHO172" s="137"/>
      <c r="QHP172" s="137"/>
      <c r="QHQ172" s="137"/>
      <c r="QHR172" s="137"/>
      <c r="QHS172" s="137"/>
      <c r="QHT172" s="137"/>
      <c r="QHU172" s="137"/>
      <c r="QHV172" s="137"/>
      <c r="QHW172" s="137"/>
      <c r="QHX172" s="137"/>
      <c r="QHY172" s="137"/>
      <c r="QHZ172" s="137"/>
      <c r="QIA172" s="137"/>
      <c r="QIB172" s="137"/>
      <c r="QIC172" s="137"/>
      <c r="QID172" s="137"/>
      <c r="QIE172" s="137"/>
      <c r="QIF172" s="137"/>
      <c r="QIG172" s="137"/>
      <c r="QIH172" s="137"/>
      <c r="QII172" s="137"/>
      <c r="QIJ172" s="137"/>
      <c r="QIK172" s="137"/>
      <c r="QIL172" s="137"/>
      <c r="QIM172" s="137"/>
      <c r="QIN172" s="137"/>
      <c r="QIO172" s="137"/>
      <c r="QIP172" s="137"/>
      <c r="QIQ172" s="137"/>
      <c r="QIR172" s="137"/>
      <c r="QIS172" s="137"/>
      <c r="QIT172" s="137"/>
      <c r="QIU172" s="137"/>
      <c r="QIV172" s="137"/>
      <c r="QIW172" s="137"/>
      <c r="QIX172" s="137"/>
      <c r="QIY172" s="137"/>
      <c r="QIZ172" s="137"/>
      <c r="QJA172" s="137"/>
      <c r="QJB172" s="137"/>
      <c r="QJC172" s="137"/>
      <c r="QJD172" s="137"/>
      <c r="QJE172" s="137"/>
      <c r="QJF172" s="137"/>
      <c r="QJG172" s="137"/>
      <c r="QJH172" s="137"/>
      <c r="QJI172" s="137"/>
      <c r="QJJ172" s="137"/>
      <c r="QJK172" s="137"/>
      <c r="QJL172" s="137"/>
      <c r="QJM172" s="137"/>
      <c r="QJN172" s="137"/>
      <c r="QJO172" s="137"/>
      <c r="QJP172" s="137"/>
      <c r="QJQ172" s="137"/>
      <c r="QJR172" s="137"/>
      <c r="QJS172" s="137"/>
      <c r="QJT172" s="137"/>
      <c r="QJU172" s="137"/>
      <c r="QJV172" s="137"/>
      <c r="QJW172" s="137"/>
      <c r="QJX172" s="137"/>
      <c r="QJY172" s="137"/>
      <c r="QJZ172" s="137"/>
      <c r="QKA172" s="137"/>
      <c r="QKB172" s="137"/>
      <c r="QKC172" s="137"/>
      <c r="QKD172" s="137"/>
      <c r="QKE172" s="137"/>
      <c r="QKF172" s="137"/>
      <c r="QKG172" s="137"/>
      <c r="QKH172" s="137"/>
      <c r="QKI172" s="137"/>
      <c r="QKJ172" s="137"/>
      <c r="QKK172" s="137"/>
      <c r="QKL172" s="137"/>
      <c r="QKM172" s="137"/>
      <c r="QKN172" s="137"/>
      <c r="QKO172" s="137"/>
      <c r="QKP172" s="137"/>
      <c r="QKQ172" s="137"/>
      <c r="QKR172" s="137"/>
      <c r="QKS172" s="137"/>
      <c r="QKT172" s="137"/>
      <c r="QKU172" s="137"/>
      <c r="QKV172" s="137"/>
      <c r="QKW172" s="137"/>
      <c r="QKX172" s="137"/>
      <c r="QKY172" s="137"/>
      <c r="QKZ172" s="137"/>
      <c r="QLA172" s="137"/>
      <c r="QLB172" s="137"/>
      <c r="QLC172" s="137"/>
      <c r="QLD172" s="137"/>
      <c r="QLE172" s="137"/>
      <c r="QLF172" s="137"/>
      <c r="QLG172" s="137"/>
      <c r="QLH172" s="137"/>
      <c r="QLI172" s="137"/>
      <c r="QLJ172" s="137"/>
      <c r="QLK172" s="137"/>
      <c r="QLL172" s="137"/>
      <c r="QLM172" s="137"/>
      <c r="QLN172" s="137"/>
      <c r="QLO172" s="137"/>
      <c r="QLP172" s="137"/>
      <c r="QLQ172" s="137"/>
      <c r="QLR172" s="137"/>
      <c r="QLS172" s="137"/>
      <c r="QLT172" s="137"/>
      <c r="QLU172" s="137"/>
      <c r="QLV172" s="137"/>
      <c r="QLW172" s="137"/>
      <c r="QLX172" s="137"/>
      <c r="QLY172" s="137"/>
      <c r="QLZ172" s="137"/>
      <c r="QMA172" s="137"/>
      <c r="QMB172" s="137"/>
      <c r="QMC172" s="137"/>
      <c r="QMD172" s="137"/>
      <c r="QME172" s="137"/>
      <c r="QMF172" s="137"/>
      <c r="QMG172" s="137"/>
      <c r="QMH172" s="137"/>
      <c r="QMI172" s="137"/>
      <c r="QMJ172" s="137"/>
      <c r="QMK172" s="137"/>
      <c r="QML172" s="137"/>
      <c r="QMM172" s="137"/>
      <c r="QMN172" s="137"/>
      <c r="QMO172" s="137"/>
      <c r="QMP172" s="137"/>
      <c r="QMQ172" s="137"/>
      <c r="QMR172" s="137"/>
      <c r="QMS172" s="137"/>
      <c r="QMT172" s="137"/>
      <c r="QMU172" s="137"/>
      <c r="QMV172" s="137"/>
      <c r="QMW172" s="137"/>
      <c r="QMX172" s="137"/>
      <c r="QMY172" s="137"/>
      <c r="QMZ172" s="137"/>
      <c r="QNA172" s="137"/>
      <c r="QNB172" s="137"/>
      <c r="QNC172" s="137"/>
      <c r="QND172" s="137"/>
      <c r="QNE172" s="137"/>
      <c r="QNF172" s="137"/>
      <c r="QNG172" s="137"/>
      <c r="QNH172" s="137"/>
      <c r="QNI172" s="137"/>
      <c r="QNJ172" s="137"/>
      <c r="QNK172" s="137"/>
      <c r="QNL172" s="137"/>
      <c r="QNM172" s="137"/>
      <c r="QNN172" s="137"/>
      <c r="QNO172" s="137"/>
      <c r="QNP172" s="137"/>
      <c r="QNQ172" s="137"/>
      <c r="QNR172" s="137"/>
      <c r="QNS172" s="137"/>
      <c r="QNT172" s="137"/>
      <c r="QNU172" s="137"/>
      <c r="QNV172" s="137"/>
      <c r="QNW172" s="137"/>
      <c r="QNX172" s="137"/>
      <c r="QNY172" s="137"/>
      <c r="QNZ172" s="137"/>
      <c r="QOA172" s="137"/>
      <c r="QOB172" s="137"/>
      <c r="QOC172" s="137"/>
      <c r="QOD172" s="137"/>
      <c r="QOE172" s="137"/>
      <c r="QOF172" s="137"/>
      <c r="QOG172" s="137"/>
      <c r="QOH172" s="137"/>
      <c r="QOI172" s="137"/>
      <c r="QOJ172" s="137"/>
      <c r="QOK172" s="137"/>
      <c r="QOL172" s="137"/>
      <c r="QOM172" s="137"/>
      <c r="QON172" s="137"/>
      <c r="QOO172" s="137"/>
      <c r="QOP172" s="137"/>
      <c r="QOQ172" s="137"/>
      <c r="QOR172" s="137"/>
      <c r="QOS172" s="137"/>
      <c r="QOT172" s="137"/>
      <c r="QOU172" s="137"/>
      <c r="QOV172" s="137"/>
      <c r="QOW172" s="137"/>
      <c r="QOX172" s="137"/>
      <c r="QOY172" s="137"/>
      <c r="QOZ172" s="137"/>
      <c r="QPA172" s="137"/>
      <c r="QPB172" s="137"/>
      <c r="QPC172" s="137"/>
      <c r="QPD172" s="137"/>
      <c r="QPE172" s="137"/>
      <c r="QPF172" s="137"/>
      <c r="QPG172" s="137"/>
      <c r="QPH172" s="137"/>
      <c r="QPI172" s="137"/>
      <c r="QPJ172" s="137"/>
      <c r="QPK172" s="137"/>
      <c r="QPL172" s="137"/>
      <c r="QPM172" s="137"/>
      <c r="QPN172" s="137"/>
      <c r="QPO172" s="137"/>
      <c r="QPP172" s="137"/>
      <c r="QPQ172" s="137"/>
      <c r="QPR172" s="137"/>
      <c r="QPS172" s="137"/>
      <c r="QPT172" s="137"/>
      <c r="QPU172" s="137"/>
      <c r="QPV172" s="137"/>
      <c r="QPW172" s="137"/>
      <c r="QPX172" s="137"/>
      <c r="QPY172" s="137"/>
      <c r="QPZ172" s="137"/>
      <c r="QQA172" s="137"/>
      <c r="QQB172" s="137"/>
      <c r="QQC172" s="137"/>
      <c r="QQD172" s="137"/>
      <c r="QQE172" s="137"/>
      <c r="QQF172" s="137"/>
      <c r="QQG172" s="137"/>
      <c r="QQH172" s="137"/>
      <c r="QQI172" s="137"/>
      <c r="QQJ172" s="137"/>
      <c r="QQK172" s="137"/>
      <c r="QQL172" s="137"/>
      <c r="QQM172" s="137"/>
      <c r="QQN172" s="137"/>
      <c r="QQO172" s="137"/>
      <c r="QQP172" s="137"/>
      <c r="QQQ172" s="137"/>
      <c r="QQR172" s="137"/>
      <c r="QQS172" s="137"/>
      <c r="QQT172" s="137"/>
      <c r="QQU172" s="137"/>
      <c r="QQV172" s="137"/>
      <c r="QQW172" s="137"/>
      <c r="QQX172" s="137"/>
      <c r="QQY172" s="137"/>
      <c r="QQZ172" s="137"/>
      <c r="QRA172" s="137"/>
      <c r="QRB172" s="137"/>
      <c r="QRC172" s="137"/>
      <c r="QRD172" s="137"/>
      <c r="QRE172" s="137"/>
      <c r="QRF172" s="137"/>
      <c r="QRG172" s="137"/>
      <c r="QRH172" s="137"/>
      <c r="QRI172" s="137"/>
      <c r="QRJ172" s="137"/>
      <c r="QRK172" s="137"/>
      <c r="QRL172" s="137"/>
      <c r="QRM172" s="137"/>
      <c r="QRN172" s="137"/>
      <c r="QRO172" s="137"/>
      <c r="QRP172" s="137"/>
      <c r="QRQ172" s="137"/>
      <c r="QRR172" s="137"/>
      <c r="QRS172" s="137"/>
      <c r="QRT172" s="137"/>
      <c r="QRU172" s="137"/>
      <c r="QRV172" s="137"/>
      <c r="QRW172" s="137"/>
      <c r="QRX172" s="137"/>
      <c r="QRY172" s="137"/>
      <c r="QRZ172" s="137"/>
      <c r="QSA172" s="137"/>
      <c r="QSB172" s="137"/>
      <c r="QSC172" s="137"/>
      <c r="QSD172" s="137"/>
      <c r="QSE172" s="137"/>
      <c r="QSF172" s="137"/>
      <c r="QSG172" s="137"/>
      <c r="QSH172" s="137"/>
      <c r="QSI172" s="137"/>
      <c r="QSJ172" s="137"/>
      <c r="QSK172" s="137"/>
      <c r="QSL172" s="137"/>
      <c r="QSM172" s="137"/>
      <c r="QSN172" s="137"/>
      <c r="QSO172" s="137"/>
      <c r="QSP172" s="137"/>
      <c r="QSQ172" s="137"/>
      <c r="QSR172" s="137"/>
      <c r="QSS172" s="137"/>
      <c r="QST172" s="137"/>
      <c r="QSU172" s="137"/>
      <c r="QSV172" s="137"/>
      <c r="QSW172" s="137"/>
      <c r="QSX172" s="137"/>
      <c r="QSY172" s="137"/>
      <c r="QSZ172" s="137"/>
      <c r="QTA172" s="137"/>
      <c r="QTB172" s="137"/>
      <c r="QTC172" s="137"/>
      <c r="QTD172" s="137"/>
      <c r="QTE172" s="137"/>
      <c r="QTF172" s="137"/>
      <c r="QTG172" s="137"/>
      <c r="QTH172" s="137"/>
      <c r="QTI172" s="137"/>
      <c r="QTJ172" s="137"/>
      <c r="QTK172" s="137"/>
      <c r="QTL172" s="137"/>
      <c r="QTM172" s="137"/>
      <c r="QTN172" s="137"/>
      <c r="QTO172" s="137"/>
      <c r="QTP172" s="137"/>
      <c r="QTQ172" s="137"/>
      <c r="QTR172" s="137"/>
      <c r="QTS172" s="137"/>
      <c r="QTT172" s="137"/>
      <c r="QTU172" s="137"/>
      <c r="QTV172" s="137"/>
      <c r="QTW172" s="137"/>
      <c r="QTX172" s="137"/>
      <c r="QTY172" s="137"/>
      <c r="QTZ172" s="137"/>
      <c r="QUA172" s="137"/>
      <c r="QUB172" s="137"/>
      <c r="QUC172" s="137"/>
      <c r="QUD172" s="137"/>
      <c r="QUE172" s="137"/>
      <c r="QUF172" s="137"/>
      <c r="QUG172" s="137"/>
      <c r="QUH172" s="137"/>
      <c r="QUI172" s="137"/>
      <c r="QUJ172" s="137"/>
      <c r="QUK172" s="137"/>
      <c r="QUL172" s="137"/>
      <c r="QUM172" s="137"/>
      <c r="QUN172" s="137"/>
      <c r="QUO172" s="137"/>
      <c r="QUP172" s="137"/>
      <c r="QUQ172" s="137"/>
      <c r="QUR172" s="137"/>
      <c r="QUS172" s="137"/>
      <c r="QUT172" s="137"/>
      <c r="QUU172" s="137"/>
      <c r="QUV172" s="137"/>
      <c r="QUW172" s="137"/>
      <c r="QUX172" s="137"/>
      <c r="QUY172" s="137"/>
      <c r="QUZ172" s="137"/>
      <c r="QVA172" s="137"/>
      <c r="QVB172" s="137"/>
      <c r="QVC172" s="137"/>
      <c r="QVD172" s="137"/>
      <c r="QVE172" s="137"/>
      <c r="QVF172" s="137"/>
      <c r="QVG172" s="137"/>
      <c r="QVH172" s="137"/>
      <c r="QVI172" s="137"/>
      <c r="QVJ172" s="137"/>
      <c r="QVK172" s="137"/>
      <c r="QVL172" s="137"/>
      <c r="QVM172" s="137"/>
      <c r="QVN172" s="137"/>
      <c r="QVO172" s="137"/>
      <c r="QVP172" s="137"/>
      <c r="QVQ172" s="137"/>
      <c r="QVR172" s="137"/>
      <c r="QVS172" s="137"/>
      <c r="QVT172" s="137"/>
      <c r="QVU172" s="137"/>
      <c r="QVV172" s="137"/>
      <c r="QVW172" s="137"/>
      <c r="QVX172" s="137"/>
      <c r="QVY172" s="137"/>
      <c r="QVZ172" s="137"/>
      <c r="QWA172" s="137"/>
      <c r="QWB172" s="137"/>
      <c r="QWC172" s="137"/>
      <c r="QWD172" s="137"/>
      <c r="QWE172" s="137"/>
      <c r="QWF172" s="137"/>
      <c r="QWG172" s="137"/>
      <c r="QWH172" s="137"/>
      <c r="QWI172" s="137"/>
      <c r="QWJ172" s="137"/>
      <c r="QWK172" s="137"/>
      <c r="QWL172" s="137"/>
      <c r="QWM172" s="137"/>
      <c r="QWN172" s="137"/>
      <c r="QWO172" s="137"/>
      <c r="QWP172" s="137"/>
      <c r="QWQ172" s="137"/>
      <c r="QWR172" s="137"/>
      <c r="QWS172" s="137"/>
      <c r="QWT172" s="137"/>
      <c r="QWU172" s="137"/>
      <c r="QWV172" s="137"/>
      <c r="QWW172" s="137"/>
      <c r="QWX172" s="137"/>
      <c r="QWY172" s="137"/>
      <c r="QWZ172" s="137"/>
      <c r="QXA172" s="137"/>
      <c r="QXB172" s="137"/>
      <c r="QXC172" s="137"/>
      <c r="QXD172" s="137"/>
      <c r="QXE172" s="137"/>
      <c r="QXF172" s="137"/>
      <c r="QXG172" s="137"/>
      <c r="QXH172" s="137"/>
      <c r="QXI172" s="137"/>
      <c r="QXJ172" s="137"/>
      <c r="QXK172" s="137"/>
      <c r="QXL172" s="137"/>
      <c r="QXM172" s="137"/>
      <c r="QXN172" s="137"/>
      <c r="QXO172" s="137"/>
      <c r="QXP172" s="137"/>
      <c r="QXQ172" s="137"/>
      <c r="QXR172" s="137"/>
      <c r="QXS172" s="137"/>
      <c r="QXT172" s="137"/>
      <c r="QXU172" s="137"/>
      <c r="QXV172" s="137"/>
      <c r="QXW172" s="137"/>
      <c r="QXX172" s="137"/>
      <c r="QXY172" s="137"/>
      <c r="QXZ172" s="137"/>
      <c r="QYA172" s="137"/>
      <c r="QYB172" s="137"/>
      <c r="QYC172" s="137"/>
      <c r="QYD172" s="137"/>
      <c r="QYE172" s="137"/>
      <c r="QYF172" s="137"/>
      <c r="QYG172" s="137"/>
      <c r="QYH172" s="137"/>
      <c r="QYI172" s="137"/>
      <c r="QYJ172" s="137"/>
      <c r="QYK172" s="137"/>
      <c r="QYL172" s="137"/>
      <c r="QYM172" s="137"/>
      <c r="QYN172" s="137"/>
      <c r="QYO172" s="137"/>
      <c r="QYP172" s="137"/>
      <c r="QYQ172" s="137"/>
      <c r="QYR172" s="137"/>
      <c r="QYS172" s="137"/>
      <c r="QYT172" s="137"/>
      <c r="QYU172" s="137"/>
      <c r="QYV172" s="137"/>
      <c r="QYW172" s="137"/>
      <c r="QYX172" s="137"/>
      <c r="QYY172" s="137"/>
      <c r="QYZ172" s="137"/>
      <c r="QZA172" s="137"/>
      <c r="QZB172" s="137"/>
      <c r="QZC172" s="137"/>
      <c r="QZD172" s="137"/>
      <c r="QZE172" s="137"/>
      <c r="QZF172" s="137"/>
      <c r="QZG172" s="137"/>
      <c r="QZH172" s="137"/>
      <c r="QZI172" s="137"/>
      <c r="QZJ172" s="137"/>
      <c r="QZK172" s="137"/>
      <c r="QZL172" s="137"/>
      <c r="QZM172" s="137"/>
      <c r="QZN172" s="137"/>
      <c r="QZO172" s="137"/>
      <c r="QZP172" s="137"/>
      <c r="QZQ172" s="137"/>
      <c r="QZR172" s="137"/>
      <c r="QZS172" s="137"/>
      <c r="QZT172" s="137"/>
      <c r="QZU172" s="137"/>
      <c r="QZV172" s="137"/>
      <c r="QZW172" s="137"/>
      <c r="QZX172" s="137"/>
      <c r="QZY172" s="137"/>
      <c r="QZZ172" s="137"/>
      <c r="RAA172" s="137"/>
      <c r="RAB172" s="137"/>
      <c r="RAC172" s="137"/>
      <c r="RAD172" s="137"/>
      <c r="RAE172" s="137"/>
      <c r="RAF172" s="137"/>
      <c r="RAG172" s="137"/>
      <c r="RAH172" s="137"/>
      <c r="RAI172" s="137"/>
      <c r="RAJ172" s="137"/>
      <c r="RAK172" s="137"/>
      <c r="RAL172" s="137"/>
      <c r="RAM172" s="137"/>
      <c r="RAN172" s="137"/>
      <c r="RAO172" s="137"/>
      <c r="RAP172" s="137"/>
      <c r="RAQ172" s="137"/>
      <c r="RAR172" s="137"/>
      <c r="RAS172" s="137"/>
      <c r="RAT172" s="137"/>
      <c r="RAU172" s="137"/>
      <c r="RAV172" s="137"/>
      <c r="RAW172" s="137"/>
      <c r="RAX172" s="137"/>
      <c r="RAY172" s="137"/>
      <c r="RAZ172" s="137"/>
      <c r="RBA172" s="137"/>
      <c r="RBB172" s="137"/>
      <c r="RBC172" s="137"/>
      <c r="RBD172" s="137"/>
      <c r="RBE172" s="137"/>
      <c r="RBF172" s="137"/>
      <c r="RBG172" s="137"/>
      <c r="RBH172" s="137"/>
      <c r="RBI172" s="137"/>
      <c r="RBJ172" s="137"/>
      <c r="RBK172" s="137"/>
      <c r="RBL172" s="137"/>
      <c r="RBM172" s="137"/>
      <c r="RBN172" s="137"/>
      <c r="RBO172" s="137"/>
      <c r="RBP172" s="137"/>
      <c r="RBQ172" s="137"/>
      <c r="RBR172" s="137"/>
      <c r="RBS172" s="137"/>
      <c r="RBT172" s="137"/>
      <c r="RBU172" s="137"/>
      <c r="RBV172" s="137"/>
      <c r="RBW172" s="137"/>
      <c r="RBX172" s="137"/>
      <c r="RBY172" s="137"/>
      <c r="RBZ172" s="137"/>
      <c r="RCA172" s="137"/>
      <c r="RCB172" s="137"/>
      <c r="RCC172" s="137"/>
      <c r="RCD172" s="137"/>
      <c r="RCE172" s="137"/>
      <c r="RCF172" s="137"/>
      <c r="RCG172" s="137"/>
      <c r="RCH172" s="137"/>
      <c r="RCI172" s="137"/>
      <c r="RCJ172" s="137"/>
      <c r="RCK172" s="137"/>
      <c r="RCL172" s="137"/>
      <c r="RCM172" s="137"/>
      <c r="RCN172" s="137"/>
      <c r="RCO172" s="137"/>
      <c r="RCP172" s="137"/>
      <c r="RCQ172" s="137"/>
      <c r="RCR172" s="137"/>
      <c r="RCS172" s="137"/>
      <c r="RCT172" s="137"/>
      <c r="RCU172" s="137"/>
      <c r="RCV172" s="137"/>
      <c r="RCW172" s="137"/>
      <c r="RCX172" s="137"/>
      <c r="RCY172" s="137"/>
      <c r="RCZ172" s="137"/>
      <c r="RDA172" s="137"/>
      <c r="RDB172" s="137"/>
      <c r="RDC172" s="137"/>
      <c r="RDD172" s="137"/>
      <c r="RDE172" s="137"/>
      <c r="RDF172" s="137"/>
      <c r="RDG172" s="137"/>
      <c r="RDH172" s="137"/>
      <c r="RDI172" s="137"/>
      <c r="RDJ172" s="137"/>
      <c r="RDK172" s="137"/>
      <c r="RDL172" s="137"/>
      <c r="RDM172" s="137"/>
      <c r="RDN172" s="137"/>
      <c r="RDO172" s="137"/>
      <c r="RDP172" s="137"/>
      <c r="RDQ172" s="137"/>
      <c r="RDR172" s="137"/>
      <c r="RDS172" s="137"/>
      <c r="RDT172" s="137"/>
      <c r="RDU172" s="137"/>
      <c r="RDV172" s="137"/>
      <c r="RDW172" s="137"/>
      <c r="RDX172" s="137"/>
      <c r="RDY172" s="137"/>
      <c r="RDZ172" s="137"/>
      <c r="REA172" s="137"/>
      <c r="REB172" s="137"/>
      <c r="REC172" s="137"/>
      <c r="RED172" s="137"/>
      <c r="REE172" s="137"/>
      <c r="REF172" s="137"/>
      <c r="REG172" s="137"/>
      <c r="REH172" s="137"/>
      <c r="REI172" s="137"/>
      <c r="REJ172" s="137"/>
      <c r="REK172" s="137"/>
      <c r="REL172" s="137"/>
      <c r="REM172" s="137"/>
      <c r="REN172" s="137"/>
      <c r="REO172" s="137"/>
      <c r="REP172" s="137"/>
      <c r="REQ172" s="137"/>
      <c r="RER172" s="137"/>
      <c r="RES172" s="137"/>
      <c r="RET172" s="137"/>
      <c r="REU172" s="137"/>
      <c r="REV172" s="137"/>
      <c r="REW172" s="137"/>
      <c r="REX172" s="137"/>
      <c r="REY172" s="137"/>
      <c r="REZ172" s="137"/>
      <c r="RFA172" s="137"/>
      <c r="RFB172" s="137"/>
      <c r="RFC172" s="137"/>
      <c r="RFD172" s="137"/>
      <c r="RFE172" s="137"/>
      <c r="RFF172" s="137"/>
      <c r="RFG172" s="137"/>
      <c r="RFH172" s="137"/>
      <c r="RFI172" s="137"/>
      <c r="RFJ172" s="137"/>
      <c r="RFK172" s="137"/>
      <c r="RFL172" s="137"/>
      <c r="RFM172" s="137"/>
      <c r="RFN172" s="137"/>
      <c r="RFO172" s="137"/>
      <c r="RFP172" s="137"/>
      <c r="RFQ172" s="137"/>
      <c r="RFR172" s="137"/>
      <c r="RFS172" s="137"/>
      <c r="RFT172" s="137"/>
      <c r="RFU172" s="137"/>
      <c r="RFV172" s="137"/>
      <c r="RFW172" s="137"/>
      <c r="RFX172" s="137"/>
      <c r="RFY172" s="137"/>
      <c r="RFZ172" s="137"/>
      <c r="RGA172" s="137"/>
      <c r="RGB172" s="137"/>
      <c r="RGC172" s="137"/>
      <c r="RGD172" s="137"/>
      <c r="RGE172" s="137"/>
      <c r="RGF172" s="137"/>
      <c r="RGG172" s="137"/>
      <c r="RGH172" s="137"/>
      <c r="RGI172" s="137"/>
      <c r="RGJ172" s="137"/>
      <c r="RGK172" s="137"/>
      <c r="RGL172" s="137"/>
      <c r="RGM172" s="137"/>
      <c r="RGN172" s="137"/>
      <c r="RGO172" s="137"/>
      <c r="RGP172" s="137"/>
      <c r="RGQ172" s="137"/>
      <c r="RGR172" s="137"/>
      <c r="RGS172" s="137"/>
      <c r="RGT172" s="137"/>
      <c r="RGU172" s="137"/>
      <c r="RGV172" s="137"/>
      <c r="RGW172" s="137"/>
      <c r="RGX172" s="137"/>
      <c r="RGY172" s="137"/>
      <c r="RGZ172" s="137"/>
      <c r="RHA172" s="137"/>
      <c r="RHB172" s="137"/>
      <c r="RHC172" s="137"/>
      <c r="RHD172" s="137"/>
      <c r="RHE172" s="137"/>
      <c r="RHF172" s="137"/>
      <c r="RHG172" s="137"/>
      <c r="RHH172" s="137"/>
      <c r="RHI172" s="137"/>
      <c r="RHJ172" s="137"/>
      <c r="RHK172" s="137"/>
      <c r="RHL172" s="137"/>
      <c r="RHM172" s="137"/>
      <c r="RHN172" s="137"/>
      <c r="RHO172" s="137"/>
      <c r="RHP172" s="137"/>
      <c r="RHQ172" s="137"/>
      <c r="RHR172" s="137"/>
      <c r="RHS172" s="137"/>
      <c r="RHT172" s="137"/>
      <c r="RHU172" s="137"/>
      <c r="RHV172" s="137"/>
      <c r="RHW172" s="137"/>
      <c r="RHX172" s="137"/>
      <c r="RHY172" s="137"/>
      <c r="RHZ172" s="137"/>
      <c r="RIA172" s="137"/>
      <c r="RIB172" s="137"/>
      <c r="RIC172" s="137"/>
      <c r="RID172" s="137"/>
      <c r="RIE172" s="137"/>
      <c r="RIF172" s="137"/>
      <c r="RIG172" s="137"/>
      <c r="RIH172" s="137"/>
      <c r="RII172" s="137"/>
      <c r="RIJ172" s="137"/>
      <c r="RIK172" s="137"/>
      <c r="RIL172" s="137"/>
      <c r="RIM172" s="137"/>
      <c r="RIN172" s="137"/>
      <c r="RIO172" s="137"/>
      <c r="RIP172" s="137"/>
      <c r="RIQ172" s="137"/>
      <c r="RIR172" s="137"/>
      <c r="RIS172" s="137"/>
      <c r="RIT172" s="137"/>
      <c r="RIU172" s="137"/>
      <c r="RIV172" s="137"/>
      <c r="RIW172" s="137"/>
      <c r="RIX172" s="137"/>
      <c r="RIY172" s="137"/>
      <c r="RIZ172" s="137"/>
      <c r="RJA172" s="137"/>
      <c r="RJB172" s="137"/>
      <c r="RJC172" s="137"/>
      <c r="RJD172" s="137"/>
      <c r="RJE172" s="137"/>
      <c r="RJF172" s="137"/>
      <c r="RJG172" s="137"/>
      <c r="RJH172" s="137"/>
      <c r="RJI172" s="137"/>
      <c r="RJJ172" s="137"/>
      <c r="RJK172" s="137"/>
      <c r="RJL172" s="137"/>
      <c r="RJM172" s="137"/>
      <c r="RJN172" s="137"/>
      <c r="RJO172" s="137"/>
      <c r="RJP172" s="137"/>
      <c r="RJQ172" s="137"/>
      <c r="RJR172" s="137"/>
      <c r="RJS172" s="137"/>
      <c r="RJT172" s="137"/>
      <c r="RJU172" s="137"/>
      <c r="RJV172" s="137"/>
      <c r="RJW172" s="137"/>
      <c r="RJX172" s="137"/>
      <c r="RJY172" s="137"/>
      <c r="RJZ172" s="137"/>
      <c r="RKA172" s="137"/>
      <c r="RKB172" s="137"/>
      <c r="RKC172" s="137"/>
      <c r="RKD172" s="137"/>
      <c r="RKE172" s="137"/>
      <c r="RKF172" s="137"/>
      <c r="RKG172" s="137"/>
      <c r="RKH172" s="137"/>
      <c r="RKI172" s="137"/>
      <c r="RKJ172" s="137"/>
      <c r="RKK172" s="137"/>
      <c r="RKL172" s="137"/>
      <c r="RKM172" s="137"/>
      <c r="RKN172" s="137"/>
      <c r="RKO172" s="137"/>
      <c r="RKP172" s="137"/>
      <c r="RKQ172" s="137"/>
      <c r="RKR172" s="137"/>
      <c r="RKS172" s="137"/>
      <c r="RKT172" s="137"/>
      <c r="RKU172" s="137"/>
      <c r="RKV172" s="137"/>
      <c r="RKW172" s="137"/>
      <c r="RKX172" s="137"/>
      <c r="RKY172" s="137"/>
      <c r="RKZ172" s="137"/>
      <c r="RLA172" s="137"/>
      <c r="RLB172" s="137"/>
      <c r="RLC172" s="137"/>
      <c r="RLD172" s="137"/>
      <c r="RLE172" s="137"/>
      <c r="RLF172" s="137"/>
      <c r="RLG172" s="137"/>
      <c r="RLH172" s="137"/>
      <c r="RLI172" s="137"/>
      <c r="RLJ172" s="137"/>
      <c r="RLK172" s="137"/>
      <c r="RLL172" s="137"/>
      <c r="RLM172" s="137"/>
      <c r="RLN172" s="137"/>
      <c r="RLO172" s="137"/>
      <c r="RLP172" s="137"/>
      <c r="RLQ172" s="137"/>
      <c r="RLR172" s="137"/>
      <c r="RLS172" s="137"/>
      <c r="RLT172" s="137"/>
      <c r="RLU172" s="137"/>
      <c r="RLV172" s="137"/>
      <c r="RLW172" s="137"/>
      <c r="RLX172" s="137"/>
      <c r="RLY172" s="137"/>
      <c r="RLZ172" s="137"/>
      <c r="RMA172" s="137"/>
      <c r="RMB172" s="137"/>
      <c r="RMC172" s="137"/>
      <c r="RMD172" s="137"/>
      <c r="RME172" s="137"/>
      <c r="RMF172" s="137"/>
      <c r="RMG172" s="137"/>
      <c r="RMH172" s="137"/>
      <c r="RMI172" s="137"/>
      <c r="RMJ172" s="137"/>
      <c r="RMK172" s="137"/>
      <c r="RML172" s="137"/>
      <c r="RMM172" s="137"/>
      <c r="RMN172" s="137"/>
      <c r="RMO172" s="137"/>
      <c r="RMP172" s="137"/>
      <c r="RMQ172" s="137"/>
      <c r="RMR172" s="137"/>
      <c r="RMS172" s="137"/>
      <c r="RMT172" s="137"/>
      <c r="RMU172" s="137"/>
      <c r="RMV172" s="137"/>
      <c r="RMW172" s="137"/>
      <c r="RMX172" s="137"/>
      <c r="RMY172" s="137"/>
      <c r="RMZ172" s="137"/>
      <c r="RNA172" s="137"/>
      <c r="RNB172" s="137"/>
      <c r="RNC172" s="137"/>
      <c r="RND172" s="137"/>
      <c r="RNE172" s="137"/>
      <c r="RNF172" s="137"/>
      <c r="RNG172" s="137"/>
      <c r="RNH172" s="137"/>
      <c r="RNI172" s="137"/>
      <c r="RNJ172" s="137"/>
      <c r="RNK172" s="137"/>
      <c r="RNL172" s="137"/>
      <c r="RNM172" s="137"/>
      <c r="RNN172" s="137"/>
      <c r="RNO172" s="137"/>
      <c r="RNP172" s="137"/>
      <c r="RNQ172" s="137"/>
      <c r="RNR172" s="137"/>
      <c r="RNS172" s="137"/>
      <c r="RNT172" s="137"/>
      <c r="RNU172" s="137"/>
      <c r="RNV172" s="137"/>
      <c r="RNW172" s="137"/>
      <c r="RNX172" s="137"/>
      <c r="RNY172" s="137"/>
      <c r="RNZ172" s="137"/>
      <c r="ROA172" s="137"/>
      <c r="ROB172" s="137"/>
      <c r="ROC172" s="137"/>
      <c r="ROD172" s="137"/>
      <c r="ROE172" s="137"/>
      <c r="ROF172" s="137"/>
      <c r="ROG172" s="137"/>
      <c r="ROH172" s="137"/>
      <c r="ROI172" s="137"/>
      <c r="ROJ172" s="137"/>
      <c r="ROK172" s="137"/>
      <c r="ROL172" s="137"/>
      <c r="ROM172" s="137"/>
      <c r="RON172" s="137"/>
      <c r="ROO172" s="137"/>
      <c r="ROP172" s="137"/>
      <c r="ROQ172" s="137"/>
      <c r="ROR172" s="137"/>
      <c r="ROS172" s="137"/>
      <c r="ROT172" s="137"/>
      <c r="ROU172" s="137"/>
      <c r="ROV172" s="137"/>
      <c r="ROW172" s="137"/>
      <c r="ROX172" s="137"/>
      <c r="ROY172" s="137"/>
      <c r="ROZ172" s="137"/>
      <c r="RPA172" s="137"/>
      <c r="RPB172" s="137"/>
      <c r="RPC172" s="137"/>
      <c r="RPD172" s="137"/>
      <c r="RPE172" s="137"/>
      <c r="RPF172" s="137"/>
      <c r="RPG172" s="137"/>
      <c r="RPH172" s="137"/>
      <c r="RPI172" s="137"/>
      <c r="RPJ172" s="137"/>
      <c r="RPK172" s="137"/>
      <c r="RPL172" s="137"/>
      <c r="RPM172" s="137"/>
      <c r="RPN172" s="137"/>
      <c r="RPO172" s="137"/>
      <c r="RPP172" s="137"/>
      <c r="RPQ172" s="137"/>
      <c r="RPR172" s="137"/>
      <c r="RPS172" s="137"/>
      <c r="RPT172" s="137"/>
      <c r="RPU172" s="137"/>
      <c r="RPV172" s="137"/>
      <c r="RPW172" s="137"/>
      <c r="RPX172" s="137"/>
      <c r="RPY172" s="137"/>
      <c r="RPZ172" s="137"/>
      <c r="RQA172" s="137"/>
      <c r="RQB172" s="137"/>
      <c r="RQC172" s="137"/>
      <c r="RQD172" s="137"/>
      <c r="RQE172" s="137"/>
      <c r="RQF172" s="137"/>
      <c r="RQG172" s="137"/>
      <c r="RQH172" s="137"/>
      <c r="RQI172" s="137"/>
      <c r="RQJ172" s="137"/>
      <c r="RQK172" s="137"/>
      <c r="RQL172" s="137"/>
      <c r="RQM172" s="137"/>
      <c r="RQN172" s="137"/>
      <c r="RQO172" s="137"/>
      <c r="RQP172" s="137"/>
      <c r="RQQ172" s="137"/>
      <c r="RQR172" s="137"/>
      <c r="RQS172" s="137"/>
      <c r="RQT172" s="137"/>
      <c r="RQU172" s="137"/>
      <c r="RQV172" s="137"/>
      <c r="RQW172" s="137"/>
      <c r="RQX172" s="137"/>
      <c r="RQY172" s="137"/>
      <c r="RQZ172" s="137"/>
      <c r="RRA172" s="137"/>
      <c r="RRB172" s="137"/>
      <c r="RRC172" s="137"/>
      <c r="RRD172" s="137"/>
      <c r="RRE172" s="137"/>
      <c r="RRF172" s="137"/>
      <c r="RRG172" s="137"/>
      <c r="RRH172" s="137"/>
      <c r="RRI172" s="137"/>
      <c r="RRJ172" s="137"/>
      <c r="RRK172" s="137"/>
      <c r="RRL172" s="137"/>
      <c r="RRM172" s="137"/>
      <c r="RRN172" s="137"/>
      <c r="RRO172" s="137"/>
      <c r="RRP172" s="137"/>
      <c r="RRQ172" s="137"/>
      <c r="RRR172" s="137"/>
      <c r="RRS172" s="137"/>
      <c r="RRT172" s="137"/>
      <c r="RRU172" s="137"/>
      <c r="RRV172" s="137"/>
      <c r="RRW172" s="137"/>
      <c r="RRX172" s="137"/>
      <c r="RRY172" s="137"/>
      <c r="RRZ172" s="137"/>
      <c r="RSA172" s="137"/>
      <c r="RSB172" s="137"/>
      <c r="RSC172" s="137"/>
      <c r="RSD172" s="137"/>
      <c r="RSE172" s="137"/>
      <c r="RSF172" s="137"/>
      <c r="RSG172" s="137"/>
      <c r="RSH172" s="137"/>
      <c r="RSI172" s="137"/>
      <c r="RSJ172" s="137"/>
      <c r="RSK172" s="137"/>
      <c r="RSL172" s="137"/>
      <c r="RSM172" s="137"/>
      <c r="RSN172" s="137"/>
      <c r="RSO172" s="137"/>
      <c r="RSP172" s="137"/>
      <c r="RSQ172" s="137"/>
      <c r="RSR172" s="137"/>
      <c r="RSS172" s="137"/>
      <c r="RST172" s="137"/>
      <c r="RSU172" s="137"/>
      <c r="RSV172" s="137"/>
      <c r="RSW172" s="137"/>
      <c r="RSX172" s="137"/>
      <c r="RSY172" s="137"/>
      <c r="RSZ172" s="137"/>
      <c r="RTA172" s="137"/>
      <c r="RTB172" s="137"/>
      <c r="RTC172" s="137"/>
      <c r="RTD172" s="137"/>
      <c r="RTE172" s="137"/>
      <c r="RTF172" s="137"/>
      <c r="RTG172" s="137"/>
      <c r="RTH172" s="137"/>
      <c r="RTI172" s="137"/>
      <c r="RTJ172" s="137"/>
      <c r="RTK172" s="137"/>
      <c r="RTL172" s="137"/>
      <c r="RTM172" s="137"/>
      <c r="RTN172" s="137"/>
      <c r="RTO172" s="137"/>
      <c r="RTP172" s="137"/>
      <c r="RTQ172" s="137"/>
      <c r="RTR172" s="137"/>
      <c r="RTS172" s="137"/>
      <c r="RTT172" s="137"/>
      <c r="RTU172" s="137"/>
      <c r="RTV172" s="137"/>
      <c r="RTW172" s="137"/>
      <c r="RTX172" s="137"/>
      <c r="RTY172" s="137"/>
      <c r="RTZ172" s="137"/>
      <c r="RUA172" s="137"/>
      <c r="RUB172" s="137"/>
      <c r="RUC172" s="137"/>
      <c r="RUD172" s="137"/>
      <c r="RUE172" s="137"/>
      <c r="RUF172" s="137"/>
      <c r="RUG172" s="137"/>
      <c r="RUH172" s="137"/>
      <c r="RUI172" s="137"/>
      <c r="RUJ172" s="137"/>
      <c r="RUK172" s="137"/>
      <c r="RUL172" s="137"/>
      <c r="RUM172" s="137"/>
      <c r="RUN172" s="137"/>
      <c r="RUO172" s="137"/>
      <c r="RUP172" s="137"/>
      <c r="RUQ172" s="137"/>
      <c r="RUR172" s="137"/>
      <c r="RUS172" s="137"/>
      <c r="RUT172" s="137"/>
      <c r="RUU172" s="137"/>
      <c r="RUV172" s="137"/>
      <c r="RUW172" s="137"/>
      <c r="RUX172" s="137"/>
      <c r="RUY172" s="137"/>
      <c r="RUZ172" s="137"/>
      <c r="RVA172" s="137"/>
      <c r="RVB172" s="137"/>
      <c r="RVC172" s="137"/>
      <c r="RVD172" s="137"/>
      <c r="RVE172" s="137"/>
      <c r="RVF172" s="137"/>
      <c r="RVG172" s="137"/>
      <c r="RVH172" s="137"/>
      <c r="RVI172" s="137"/>
      <c r="RVJ172" s="137"/>
      <c r="RVK172" s="137"/>
      <c r="RVL172" s="137"/>
      <c r="RVM172" s="137"/>
      <c r="RVN172" s="137"/>
      <c r="RVO172" s="137"/>
      <c r="RVP172" s="137"/>
      <c r="RVQ172" s="137"/>
      <c r="RVR172" s="137"/>
      <c r="RVS172" s="137"/>
      <c r="RVT172" s="137"/>
      <c r="RVU172" s="137"/>
      <c r="RVV172" s="137"/>
      <c r="RVW172" s="137"/>
      <c r="RVX172" s="137"/>
      <c r="RVY172" s="137"/>
      <c r="RVZ172" s="137"/>
      <c r="RWA172" s="137"/>
      <c r="RWB172" s="137"/>
      <c r="RWC172" s="137"/>
      <c r="RWD172" s="137"/>
      <c r="RWE172" s="137"/>
      <c r="RWF172" s="137"/>
      <c r="RWG172" s="137"/>
      <c r="RWH172" s="137"/>
      <c r="RWI172" s="137"/>
      <c r="RWJ172" s="137"/>
      <c r="RWK172" s="137"/>
      <c r="RWL172" s="137"/>
      <c r="RWM172" s="137"/>
      <c r="RWN172" s="137"/>
      <c r="RWO172" s="137"/>
      <c r="RWP172" s="137"/>
      <c r="RWQ172" s="137"/>
      <c r="RWR172" s="137"/>
      <c r="RWS172" s="137"/>
      <c r="RWT172" s="137"/>
      <c r="RWU172" s="137"/>
      <c r="RWV172" s="137"/>
      <c r="RWW172" s="137"/>
      <c r="RWX172" s="137"/>
      <c r="RWY172" s="137"/>
      <c r="RWZ172" s="137"/>
      <c r="RXA172" s="137"/>
      <c r="RXB172" s="137"/>
      <c r="RXC172" s="137"/>
      <c r="RXD172" s="137"/>
      <c r="RXE172" s="137"/>
      <c r="RXF172" s="137"/>
      <c r="RXG172" s="137"/>
      <c r="RXH172" s="137"/>
      <c r="RXI172" s="137"/>
      <c r="RXJ172" s="137"/>
      <c r="RXK172" s="137"/>
      <c r="RXL172" s="137"/>
      <c r="RXM172" s="137"/>
      <c r="RXN172" s="137"/>
      <c r="RXO172" s="137"/>
      <c r="RXP172" s="137"/>
      <c r="RXQ172" s="137"/>
      <c r="RXR172" s="137"/>
      <c r="RXS172" s="137"/>
      <c r="RXT172" s="137"/>
      <c r="RXU172" s="137"/>
      <c r="RXV172" s="137"/>
      <c r="RXW172" s="137"/>
      <c r="RXX172" s="137"/>
      <c r="RXY172" s="137"/>
      <c r="RXZ172" s="137"/>
      <c r="RYA172" s="137"/>
      <c r="RYB172" s="137"/>
      <c r="RYC172" s="137"/>
      <c r="RYD172" s="137"/>
      <c r="RYE172" s="137"/>
      <c r="RYF172" s="137"/>
      <c r="RYG172" s="137"/>
      <c r="RYH172" s="137"/>
      <c r="RYI172" s="137"/>
      <c r="RYJ172" s="137"/>
      <c r="RYK172" s="137"/>
      <c r="RYL172" s="137"/>
      <c r="RYM172" s="137"/>
      <c r="RYN172" s="137"/>
      <c r="RYO172" s="137"/>
      <c r="RYP172" s="137"/>
      <c r="RYQ172" s="137"/>
      <c r="RYR172" s="137"/>
      <c r="RYS172" s="137"/>
      <c r="RYT172" s="137"/>
      <c r="RYU172" s="137"/>
      <c r="RYV172" s="137"/>
      <c r="RYW172" s="137"/>
      <c r="RYX172" s="137"/>
      <c r="RYY172" s="137"/>
      <c r="RYZ172" s="137"/>
      <c r="RZA172" s="137"/>
      <c r="RZB172" s="137"/>
      <c r="RZC172" s="137"/>
      <c r="RZD172" s="137"/>
      <c r="RZE172" s="137"/>
      <c r="RZF172" s="137"/>
      <c r="RZG172" s="137"/>
      <c r="RZH172" s="137"/>
      <c r="RZI172" s="137"/>
      <c r="RZJ172" s="137"/>
      <c r="RZK172" s="137"/>
      <c r="RZL172" s="137"/>
      <c r="RZM172" s="137"/>
      <c r="RZN172" s="137"/>
      <c r="RZO172" s="137"/>
      <c r="RZP172" s="137"/>
      <c r="RZQ172" s="137"/>
      <c r="RZR172" s="137"/>
      <c r="RZS172" s="137"/>
      <c r="RZT172" s="137"/>
      <c r="RZU172" s="137"/>
      <c r="RZV172" s="137"/>
      <c r="RZW172" s="137"/>
      <c r="RZX172" s="137"/>
      <c r="RZY172" s="137"/>
      <c r="RZZ172" s="137"/>
      <c r="SAA172" s="137"/>
      <c r="SAB172" s="137"/>
      <c r="SAC172" s="137"/>
      <c r="SAD172" s="137"/>
      <c r="SAE172" s="137"/>
      <c r="SAF172" s="137"/>
      <c r="SAG172" s="137"/>
      <c r="SAH172" s="137"/>
      <c r="SAI172" s="137"/>
      <c r="SAJ172" s="137"/>
      <c r="SAK172" s="137"/>
      <c r="SAL172" s="137"/>
      <c r="SAM172" s="137"/>
      <c r="SAN172" s="137"/>
      <c r="SAO172" s="137"/>
      <c r="SAP172" s="137"/>
      <c r="SAQ172" s="137"/>
      <c r="SAR172" s="137"/>
      <c r="SAS172" s="137"/>
      <c r="SAT172" s="137"/>
      <c r="SAU172" s="137"/>
      <c r="SAV172" s="137"/>
      <c r="SAW172" s="137"/>
      <c r="SAX172" s="137"/>
      <c r="SAY172" s="137"/>
      <c r="SAZ172" s="137"/>
      <c r="SBA172" s="137"/>
      <c r="SBB172" s="137"/>
      <c r="SBC172" s="137"/>
      <c r="SBD172" s="137"/>
      <c r="SBE172" s="137"/>
      <c r="SBF172" s="137"/>
      <c r="SBG172" s="137"/>
      <c r="SBH172" s="137"/>
      <c r="SBI172" s="137"/>
      <c r="SBJ172" s="137"/>
      <c r="SBK172" s="137"/>
      <c r="SBL172" s="137"/>
      <c r="SBM172" s="137"/>
      <c r="SBN172" s="137"/>
      <c r="SBO172" s="137"/>
      <c r="SBP172" s="137"/>
      <c r="SBQ172" s="137"/>
      <c r="SBR172" s="137"/>
      <c r="SBS172" s="137"/>
      <c r="SBT172" s="137"/>
      <c r="SBU172" s="137"/>
      <c r="SBV172" s="137"/>
      <c r="SBW172" s="137"/>
      <c r="SBX172" s="137"/>
      <c r="SBY172" s="137"/>
      <c r="SBZ172" s="137"/>
      <c r="SCA172" s="137"/>
      <c r="SCB172" s="137"/>
      <c r="SCC172" s="137"/>
      <c r="SCD172" s="137"/>
      <c r="SCE172" s="137"/>
      <c r="SCF172" s="137"/>
      <c r="SCG172" s="137"/>
      <c r="SCH172" s="137"/>
      <c r="SCI172" s="137"/>
      <c r="SCJ172" s="137"/>
      <c r="SCK172" s="137"/>
      <c r="SCL172" s="137"/>
      <c r="SCM172" s="137"/>
      <c r="SCN172" s="137"/>
      <c r="SCO172" s="137"/>
      <c r="SCP172" s="137"/>
      <c r="SCQ172" s="137"/>
      <c r="SCR172" s="137"/>
      <c r="SCS172" s="137"/>
      <c r="SCT172" s="137"/>
      <c r="SCU172" s="137"/>
      <c r="SCV172" s="137"/>
      <c r="SCW172" s="137"/>
      <c r="SCX172" s="137"/>
      <c r="SCY172" s="137"/>
      <c r="SCZ172" s="137"/>
      <c r="SDA172" s="137"/>
      <c r="SDB172" s="137"/>
      <c r="SDC172" s="137"/>
      <c r="SDD172" s="137"/>
      <c r="SDE172" s="137"/>
      <c r="SDF172" s="137"/>
      <c r="SDG172" s="137"/>
      <c r="SDH172" s="137"/>
      <c r="SDI172" s="137"/>
      <c r="SDJ172" s="137"/>
      <c r="SDK172" s="137"/>
      <c r="SDL172" s="137"/>
      <c r="SDM172" s="137"/>
      <c r="SDN172" s="137"/>
      <c r="SDO172" s="137"/>
      <c r="SDP172" s="137"/>
      <c r="SDQ172" s="137"/>
      <c r="SDR172" s="137"/>
      <c r="SDS172" s="137"/>
      <c r="SDT172" s="137"/>
      <c r="SDU172" s="137"/>
      <c r="SDV172" s="137"/>
      <c r="SDW172" s="137"/>
      <c r="SDX172" s="137"/>
      <c r="SDY172" s="137"/>
      <c r="SDZ172" s="137"/>
      <c r="SEA172" s="137"/>
      <c r="SEB172" s="137"/>
      <c r="SEC172" s="137"/>
      <c r="SED172" s="137"/>
      <c r="SEE172" s="137"/>
      <c r="SEF172" s="137"/>
      <c r="SEG172" s="137"/>
      <c r="SEH172" s="137"/>
      <c r="SEI172" s="137"/>
      <c r="SEJ172" s="137"/>
      <c r="SEK172" s="137"/>
      <c r="SEL172" s="137"/>
      <c r="SEM172" s="137"/>
      <c r="SEN172" s="137"/>
      <c r="SEO172" s="137"/>
      <c r="SEP172" s="137"/>
      <c r="SEQ172" s="137"/>
      <c r="SER172" s="137"/>
      <c r="SES172" s="137"/>
      <c r="SET172" s="137"/>
      <c r="SEU172" s="137"/>
      <c r="SEV172" s="137"/>
      <c r="SEW172" s="137"/>
      <c r="SEX172" s="137"/>
      <c r="SEY172" s="137"/>
      <c r="SEZ172" s="137"/>
      <c r="SFA172" s="137"/>
      <c r="SFB172" s="137"/>
      <c r="SFC172" s="137"/>
      <c r="SFD172" s="137"/>
      <c r="SFE172" s="137"/>
      <c r="SFF172" s="137"/>
      <c r="SFG172" s="137"/>
      <c r="SFH172" s="137"/>
      <c r="SFI172" s="137"/>
      <c r="SFJ172" s="137"/>
      <c r="SFK172" s="137"/>
      <c r="SFL172" s="137"/>
      <c r="SFM172" s="137"/>
      <c r="SFN172" s="137"/>
      <c r="SFO172" s="137"/>
      <c r="SFP172" s="137"/>
      <c r="SFQ172" s="137"/>
      <c r="SFR172" s="137"/>
      <c r="SFS172" s="137"/>
      <c r="SFT172" s="137"/>
      <c r="SFU172" s="137"/>
      <c r="SFV172" s="137"/>
      <c r="SFW172" s="137"/>
      <c r="SFX172" s="137"/>
      <c r="SFY172" s="137"/>
      <c r="SFZ172" s="137"/>
      <c r="SGA172" s="137"/>
      <c r="SGB172" s="137"/>
      <c r="SGC172" s="137"/>
      <c r="SGD172" s="137"/>
      <c r="SGE172" s="137"/>
      <c r="SGF172" s="137"/>
      <c r="SGG172" s="137"/>
      <c r="SGH172" s="137"/>
      <c r="SGI172" s="137"/>
      <c r="SGJ172" s="137"/>
      <c r="SGK172" s="137"/>
      <c r="SGL172" s="137"/>
      <c r="SGM172" s="137"/>
      <c r="SGN172" s="137"/>
      <c r="SGO172" s="137"/>
      <c r="SGP172" s="137"/>
      <c r="SGQ172" s="137"/>
      <c r="SGR172" s="137"/>
      <c r="SGS172" s="137"/>
      <c r="SGT172" s="137"/>
      <c r="SGU172" s="137"/>
      <c r="SGV172" s="137"/>
      <c r="SGW172" s="137"/>
      <c r="SGX172" s="137"/>
      <c r="SGY172" s="137"/>
      <c r="SGZ172" s="137"/>
      <c r="SHA172" s="137"/>
      <c r="SHB172" s="137"/>
      <c r="SHC172" s="137"/>
      <c r="SHD172" s="137"/>
      <c r="SHE172" s="137"/>
      <c r="SHF172" s="137"/>
      <c r="SHG172" s="137"/>
      <c r="SHH172" s="137"/>
      <c r="SHI172" s="137"/>
      <c r="SHJ172" s="137"/>
      <c r="SHK172" s="137"/>
      <c r="SHL172" s="137"/>
      <c r="SHM172" s="137"/>
      <c r="SHN172" s="137"/>
      <c r="SHO172" s="137"/>
      <c r="SHP172" s="137"/>
      <c r="SHQ172" s="137"/>
      <c r="SHR172" s="137"/>
      <c r="SHS172" s="137"/>
      <c r="SHT172" s="137"/>
      <c r="SHU172" s="137"/>
      <c r="SHV172" s="137"/>
      <c r="SHW172" s="137"/>
      <c r="SHX172" s="137"/>
      <c r="SHY172" s="137"/>
      <c r="SHZ172" s="137"/>
      <c r="SIA172" s="137"/>
      <c r="SIB172" s="137"/>
      <c r="SIC172" s="137"/>
      <c r="SID172" s="137"/>
      <c r="SIE172" s="137"/>
      <c r="SIF172" s="137"/>
      <c r="SIG172" s="137"/>
      <c r="SIH172" s="137"/>
      <c r="SII172" s="137"/>
      <c r="SIJ172" s="137"/>
      <c r="SIK172" s="137"/>
      <c r="SIL172" s="137"/>
      <c r="SIM172" s="137"/>
      <c r="SIN172" s="137"/>
      <c r="SIO172" s="137"/>
      <c r="SIP172" s="137"/>
      <c r="SIQ172" s="137"/>
      <c r="SIR172" s="137"/>
      <c r="SIS172" s="137"/>
      <c r="SIT172" s="137"/>
      <c r="SIU172" s="137"/>
      <c r="SIV172" s="137"/>
      <c r="SIW172" s="137"/>
      <c r="SIX172" s="137"/>
      <c r="SIY172" s="137"/>
      <c r="SIZ172" s="137"/>
      <c r="SJA172" s="137"/>
      <c r="SJB172" s="137"/>
      <c r="SJC172" s="137"/>
      <c r="SJD172" s="137"/>
      <c r="SJE172" s="137"/>
      <c r="SJF172" s="137"/>
      <c r="SJG172" s="137"/>
      <c r="SJH172" s="137"/>
      <c r="SJI172" s="137"/>
      <c r="SJJ172" s="137"/>
      <c r="SJK172" s="137"/>
      <c r="SJL172" s="137"/>
      <c r="SJM172" s="137"/>
      <c r="SJN172" s="137"/>
      <c r="SJO172" s="137"/>
      <c r="SJP172" s="137"/>
      <c r="SJQ172" s="137"/>
      <c r="SJR172" s="137"/>
      <c r="SJS172" s="137"/>
      <c r="SJT172" s="137"/>
      <c r="SJU172" s="137"/>
      <c r="SJV172" s="137"/>
      <c r="SJW172" s="137"/>
      <c r="SJX172" s="137"/>
      <c r="SJY172" s="137"/>
      <c r="SJZ172" s="137"/>
      <c r="SKA172" s="137"/>
      <c r="SKB172" s="137"/>
      <c r="SKC172" s="137"/>
      <c r="SKD172" s="137"/>
      <c r="SKE172" s="137"/>
      <c r="SKF172" s="137"/>
      <c r="SKG172" s="137"/>
      <c r="SKH172" s="137"/>
      <c r="SKI172" s="137"/>
      <c r="SKJ172" s="137"/>
      <c r="SKK172" s="137"/>
      <c r="SKL172" s="137"/>
      <c r="SKM172" s="137"/>
      <c r="SKN172" s="137"/>
      <c r="SKO172" s="137"/>
      <c r="SKP172" s="137"/>
      <c r="SKQ172" s="137"/>
      <c r="SKR172" s="137"/>
      <c r="SKS172" s="137"/>
      <c r="SKT172" s="137"/>
      <c r="SKU172" s="137"/>
      <c r="SKV172" s="137"/>
      <c r="SKW172" s="137"/>
      <c r="SKX172" s="137"/>
      <c r="SKY172" s="137"/>
      <c r="SKZ172" s="137"/>
      <c r="SLA172" s="137"/>
      <c r="SLB172" s="137"/>
      <c r="SLC172" s="137"/>
      <c r="SLD172" s="137"/>
      <c r="SLE172" s="137"/>
      <c r="SLF172" s="137"/>
      <c r="SLG172" s="137"/>
      <c r="SLH172" s="137"/>
      <c r="SLI172" s="137"/>
      <c r="SLJ172" s="137"/>
      <c r="SLK172" s="137"/>
      <c r="SLL172" s="137"/>
      <c r="SLM172" s="137"/>
      <c r="SLN172" s="137"/>
      <c r="SLO172" s="137"/>
      <c r="SLP172" s="137"/>
      <c r="SLQ172" s="137"/>
      <c r="SLR172" s="137"/>
      <c r="SLS172" s="137"/>
      <c r="SLT172" s="137"/>
      <c r="SLU172" s="137"/>
      <c r="SLV172" s="137"/>
      <c r="SLW172" s="137"/>
      <c r="SLX172" s="137"/>
      <c r="SLY172" s="137"/>
      <c r="SLZ172" s="137"/>
      <c r="SMA172" s="137"/>
      <c r="SMB172" s="137"/>
      <c r="SMC172" s="137"/>
      <c r="SMD172" s="137"/>
      <c r="SME172" s="137"/>
      <c r="SMF172" s="137"/>
      <c r="SMG172" s="137"/>
      <c r="SMH172" s="137"/>
      <c r="SMI172" s="137"/>
      <c r="SMJ172" s="137"/>
      <c r="SMK172" s="137"/>
      <c r="SML172" s="137"/>
      <c r="SMM172" s="137"/>
      <c r="SMN172" s="137"/>
      <c r="SMO172" s="137"/>
      <c r="SMP172" s="137"/>
      <c r="SMQ172" s="137"/>
      <c r="SMR172" s="137"/>
      <c r="SMS172" s="137"/>
      <c r="SMT172" s="137"/>
      <c r="SMU172" s="137"/>
      <c r="SMV172" s="137"/>
      <c r="SMW172" s="137"/>
      <c r="SMX172" s="137"/>
      <c r="SMY172" s="137"/>
      <c r="SMZ172" s="137"/>
      <c r="SNA172" s="137"/>
      <c r="SNB172" s="137"/>
      <c r="SNC172" s="137"/>
      <c r="SND172" s="137"/>
      <c r="SNE172" s="137"/>
      <c r="SNF172" s="137"/>
      <c r="SNG172" s="137"/>
      <c r="SNH172" s="137"/>
      <c r="SNI172" s="137"/>
      <c r="SNJ172" s="137"/>
      <c r="SNK172" s="137"/>
      <c r="SNL172" s="137"/>
      <c r="SNM172" s="137"/>
      <c r="SNN172" s="137"/>
      <c r="SNO172" s="137"/>
      <c r="SNP172" s="137"/>
      <c r="SNQ172" s="137"/>
      <c r="SNR172" s="137"/>
      <c r="SNS172" s="137"/>
      <c r="SNT172" s="137"/>
      <c r="SNU172" s="137"/>
      <c r="SNV172" s="137"/>
      <c r="SNW172" s="137"/>
      <c r="SNX172" s="137"/>
      <c r="SNY172" s="137"/>
      <c r="SNZ172" s="137"/>
      <c r="SOA172" s="137"/>
      <c r="SOB172" s="137"/>
      <c r="SOC172" s="137"/>
      <c r="SOD172" s="137"/>
      <c r="SOE172" s="137"/>
      <c r="SOF172" s="137"/>
      <c r="SOG172" s="137"/>
      <c r="SOH172" s="137"/>
      <c r="SOI172" s="137"/>
      <c r="SOJ172" s="137"/>
      <c r="SOK172" s="137"/>
      <c r="SOL172" s="137"/>
      <c r="SOM172" s="137"/>
      <c r="SON172" s="137"/>
      <c r="SOO172" s="137"/>
      <c r="SOP172" s="137"/>
      <c r="SOQ172" s="137"/>
      <c r="SOR172" s="137"/>
      <c r="SOS172" s="137"/>
      <c r="SOT172" s="137"/>
      <c r="SOU172" s="137"/>
      <c r="SOV172" s="137"/>
      <c r="SOW172" s="137"/>
      <c r="SOX172" s="137"/>
      <c r="SOY172" s="137"/>
      <c r="SOZ172" s="137"/>
      <c r="SPA172" s="137"/>
      <c r="SPB172" s="137"/>
      <c r="SPC172" s="137"/>
      <c r="SPD172" s="137"/>
      <c r="SPE172" s="137"/>
      <c r="SPF172" s="137"/>
      <c r="SPG172" s="137"/>
      <c r="SPH172" s="137"/>
      <c r="SPI172" s="137"/>
      <c r="SPJ172" s="137"/>
      <c r="SPK172" s="137"/>
      <c r="SPL172" s="137"/>
      <c r="SPM172" s="137"/>
      <c r="SPN172" s="137"/>
      <c r="SPO172" s="137"/>
      <c r="SPP172" s="137"/>
      <c r="SPQ172" s="137"/>
      <c r="SPR172" s="137"/>
      <c r="SPS172" s="137"/>
      <c r="SPT172" s="137"/>
      <c r="SPU172" s="137"/>
      <c r="SPV172" s="137"/>
      <c r="SPW172" s="137"/>
      <c r="SPX172" s="137"/>
      <c r="SPY172" s="137"/>
      <c r="SPZ172" s="137"/>
      <c r="SQA172" s="137"/>
      <c r="SQB172" s="137"/>
      <c r="SQC172" s="137"/>
      <c r="SQD172" s="137"/>
      <c r="SQE172" s="137"/>
      <c r="SQF172" s="137"/>
      <c r="SQG172" s="137"/>
      <c r="SQH172" s="137"/>
      <c r="SQI172" s="137"/>
      <c r="SQJ172" s="137"/>
      <c r="SQK172" s="137"/>
      <c r="SQL172" s="137"/>
      <c r="SQM172" s="137"/>
      <c r="SQN172" s="137"/>
      <c r="SQO172" s="137"/>
      <c r="SQP172" s="137"/>
      <c r="SQQ172" s="137"/>
      <c r="SQR172" s="137"/>
      <c r="SQS172" s="137"/>
      <c r="SQT172" s="137"/>
      <c r="SQU172" s="137"/>
      <c r="SQV172" s="137"/>
      <c r="SQW172" s="137"/>
      <c r="SQX172" s="137"/>
      <c r="SQY172" s="137"/>
      <c r="SQZ172" s="137"/>
      <c r="SRA172" s="137"/>
      <c r="SRB172" s="137"/>
      <c r="SRC172" s="137"/>
      <c r="SRD172" s="137"/>
      <c r="SRE172" s="137"/>
      <c r="SRF172" s="137"/>
      <c r="SRG172" s="137"/>
      <c r="SRH172" s="137"/>
      <c r="SRI172" s="137"/>
      <c r="SRJ172" s="137"/>
      <c r="SRK172" s="137"/>
      <c r="SRL172" s="137"/>
      <c r="SRM172" s="137"/>
      <c r="SRN172" s="137"/>
      <c r="SRO172" s="137"/>
      <c r="SRP172" s="137"/>
      <c r="SRQ172" s="137"/>
      <c r="SRR172" s="137"/>
      <c r="SRS172" s="137"/>
      <c r="SRT172" s="137"/>
      <c r="SRU172" s="137"/>
      <c r="SRV172" s="137"/>
      <c r="SRW172" s="137"/>
      <c r="SRX172" s="137"/>
      <c r="SRY172" s="137"/>
      <c r="SRZ172" s="137"/>
      <c r="SSA172" s="137"/>
      <c r="SSB172" s="137"/>
      <c r="SSC172" s="137"/>
      <c r="SSD172" s="137"/>
      <c r="SSE172" s="137"/>
      <c r="SSF172" s="137"/>
      <c r="SSG172" s="137"/>
      <c r="SSH172" s="137"/>
      <c r="SSI172" s="137"/>
      <c r="SSJ172" s="137"/>
      <c r="SSK172" s="137"/>
      <c r="SSL172" s="137"/>
      <c r="SSM172" s="137"/>
      <c r="SSN172" s="137"/>
      <c r="SSO172" s="137"/>
      <c r="SSP172" s="137"/>
      <c r="SSQ172" s="137"/>
      <c r="SSR172" s="137"/>
      <c r="SSS172" s="137"/>
      <c r="SST172" s="137"/>
      <c r="SSU172" s="137"/>
      <c r="SSV172" s="137"/>
      <c r="SSW172" s="137"/>
      <c r="SSX172" s="137"/>
      <c r="SSY172" s="137"/>
      <c r="SSZ172" s="137"/>
      <c r="STA172" s="137"/>
      <c r="STB172" s="137"/>
      <c r="STC172" s="137"/>
      <c r="STD172" s="137"/>
      <c r="STE172" s="137"/>
      <c r="STF172" s="137"/>
      <c r="STG172" s="137"/>
      <c r="STH172" s="137"/>
      <c r="STI172" s="137"/>
      <c r="STJ172" s="137"/>
      <c r="STK172" s="137"/>
      <c r="STL172" s="137"/>
      <c r="STM172" s="137"/>
      <c r="STN172" s="137"/>
      <c r="STO172" s="137"/>
      <c r="STP172" s="137"/>
      <c r="STQ172" s="137"/>
      <c r="STR172" s="137"/>
      <c r="STS172" s="137"/>
      <c r="STT172" s="137"/>
      <c r="STU172" s="137"/>
      <c r="STV172" s="137"/>
      <c r="STW172" s="137"/>
      <c r="STX172" s="137"/>
      <c r="STY172" s="137"/>
      <c r="STZ172" s="137"/>
      <c r="SUA172" s="137"/>
      <c r="SUB172" s="137"/>
      <c r="SUC172" s="137"/>
      <c r="SUD172" s="137"/>
      <c r="SUE172" s="137"/>
      <c r="SUF172" s="137"/>
      <c r="SUG172" s="137"/>
      <c r="SUH172" s="137"/>
      <c r="SUI172" s="137"/>
      <c r="SUJ172" s="137"/>
      <c r="SUK172" s="137"/>
      <c r="SUL172" s="137"/>
      <c r="SUM172" s="137"/>
      <c r="SUN172" s="137"/>
      <c r="SUO172" s="137"/>
      <c r="SUP172" s="137"/>
      <c r="SUQ172" s="137"/>
      <c r="SUR172" s="137"/>
      <c r="SUS172" s="137"/>
      <c r="SUT172" s="137"/>
      <c r="SUU172" s="137"/>
      <c r="SUV172" s="137"/>
      <c r="SUW172" s="137"/>
      <c r="SUX172" s="137"/>
      <c r="SUY172" s="137"/>
      <c r="SUZ172" s="137"/>
      <c r="SVA172" s="137"/>
      <c r="SVB172" s="137"/>
      <c r="SVC172" s="137"/>
      <c r="SVD172" s="137"/>
      <c r="SVE172" s="137"/>
      <c r="SVF172" s="137"/>
      <c r="SVG172" s="137"/>
      <c r="SVH172" s="137"/>
      <c r="SVI172" s="137"/>
      <c r="SVJ172" s="137"/>
      <c r="SVK172" s="137"/>
      <c r="SVL172" s="137"/>
      <c r="SVM172" s="137"/>
      <c r="SVN172" s="137"/>
      <c r="SVO172" s="137"/>
      <c r="SVP172" s="137"/>
      <c r="SVQ172" s="137"/>
      <c r="SVR172" s="137"/>
      <c r="SVS172" s="137"/>
      <c r="SVT172" s="137"/>
      <c r="SVU172" s="137"/>
      <c r="SVV172" s="137"/>
      <c r="SVW172" s="137"/>
      <c r="SVX172" s="137"/>
      <c r="SVY172" s="137"/>
      <c r="SVZ172" s="137"/>
      <c r="SWA172" s="137"/>
      <c r="SWB172" s="137"/>
      <c r="SWC172" s="137"/>
      <c r="SWD172" s="137"/>
      <c r="SWE172" s="137"/>
      <c r="SWF172" s="137"/>
      <c r="SWG172" s="137"/>
      <c r="SWH172" s="137"/>
      <c r="SWI172" s="137"/>
      <c r="SWJ172" s="137"/>
      <c r="SWK172" s="137"/>
      <c r="SWL172" s="137"/>
      <c r="SWM172" s="137"/>
      <c r="SWN172" s="137"/>
      <c r="SWO172" s="137"/>
      <c r="SWP172" s="137"/>
      <c r="SWQ172" s="137"/>
      <c r="SWR172" s="137"/>
      <c r="SWS172" s="137"/>
      <c r="SWT172" s="137"/>
      <c r="SWU172" s="137"/>
      <c r="SWV172" s="137"/>
      <c r="SWW172" s="137"/>
      <c r="SWX172" s="137"/>
      <c r="SWY172" s="137"/>
      <c r="SWZ172" s="137"/>
      <c r="SXA172" s="137"/>
      <c r="SXB172" s="137"/>
      <c r="SXC172" s="137"/>
      <c r="SXD172" s="137"/>
      <c r="SXE172" s="137"/>
      <c r="SXF172" s="137"/>
      <c r="SXG172" s="137"/>
      <c r="SXH172" s="137"/>
      <c r="SXI172" s="137"/>
      <c r="SXJ172" s="137"/>
      <c r="SXK172" s="137"/>
      <c r="SXL172" s="137"/>
      <c r="SXM172" s="137"/>
      <c r="SXN172" s="137"/>
      <c r="SXO172" s="137"/>
      <c r="SXP172" s="137"/>
      <c r="SXQ172" s="137"/>
      <c r="SXR172" s="137"/>
      <c r="SXS172" s="137"/>
      <c r="SXT172" s="137"/>
      <c r="SXU172" s="137"/>
      <c r="SXV172" s="137"/>
      <c r="SXW172" s="137"/>
      <c r="SXX172" s="137"/>
      <c r="SXY172" s="137"/>
      <c r="SXZ172" s="137"/>
      <c r="SYA172" s="137"/>
      <c r="SYB172" s="137"/>
      <c r="SYC172" s="137"/>
      <c r="SYD172" s="137"/>
      <c r="SYE172" s="137"/>
      <c r="SYF172" s="137"/>
      <c r="SYG172" s="137"/>
      <c r="SYH172" s="137"/>
      <c r="SYI172" s="137"/>
      <c r="SYJ172" s="137"/>
      <c r="SYK172" s="137"/>
      <c r="SYL172" s="137"/>
      <c r="SYM172" s="137"/>
      <c r="SYN172" s="137"/>
      <c r="SYO172" s="137"/>
      <c r="SYP172" s="137"/>
      <c r="SYQ172" s="137"/>
      <c r="SYR172" s="137"/>
      <c r="SYS172" s="137"/>
      <c r="SYT172" s="137"/>
      <c r="SYU172" s="137"/>
      <c r="SYV172" s="137"/>
      <c r="SYW172" s="137"/>
      <c r="SYX172" s="137"/>
      <c r="SYY172" s="137"/>
      <c r="SYZ172" s="137"/>
      <c r="SZA172" s="137"/>
      <c r="SZB172" s="137"/>
      <c r="SZC172" s="137"/>
      <c r="SZD172" s="137"/>
      <c r="SZE172" s="137"/>
      <c r="SZF172" s="137"/>
      <c r="SZG172" s="137"/>
      <c r="SZH172" s="137"/>
      <c r="SZI172" s="137"/>
      <c r="SZJ172" s="137"/>
      <c r="SZK172" s="137"/>
      <c r="SZL172" s="137"/>
      <c r="SZM172" s="137"/>
      <c r="SZN172" s="137"/>
      <c r="SZO172" s="137"/>
      <c r="SZP172" s="137"/>
      <c r="SZQ172" s="137"/>
      <c r="SZR172" s="137"/>
      <c r="SZS172" s="137"/>
      <c r="SZT172" s="137"/>
      <c r="SZU172" s="137"/>
      <c r="SZV172" s="137"/>
      <c r="SZW172" s="137"/>
      <c r="SZX172" s="137"/>
      <c r="SZY172" s="137"/>
      <c r="SZZ172" s="137"/>
      <c r="TAA172" s="137"/>
      <c r="TAB172" s="137"/>
      <c r="TAC172" s="137"/>
      <c r="TAD172" s="137"/>
      <c r="TAE172" s="137"/>
      <c r="TAF172" s="137"/>
      <c r="TAG172" s="137"/>
      <c r="TAH172" s="137"/>
      <c r="TAI172" s="137"/>
      <c r="TAJ172" s="137"/>
      <c r="TAK172" s="137"/>
      <c r="TAL172" s="137"/>
      <c r="TAM172" s="137"/>
      <c r="TAN172" s="137"/>
      <c r="TAO172" s="137"/>
      <c r="TAP172" s="137"/>
      <c r="TAQ172" s="137"/>
      <c r="TAR172" s="137"/>
      <c r="TAS172" s="137"/>
      <c r="TAT172" s="137"/>
      <c r="TAU172" s="137"/>
      <c r="TAV172" s="137"/>
      <c r="TAW172" s="137"/>
      <c r="TAX172" s="137"/>
      <c r="TAY172" s="137"/>
      <c r="TAZ172" s="137"/>
      <c r="TBA172" s="137"/>
      <c r="TBB172" s="137"/>
      <c r="TBC172" s="137"/>
      <c r="TBD172" s="137"/>
      <c r="TBE172" s="137"/>
      <c r="TBF172" s="137"/>
      <c r="TBG172" s="137"/>
      <c r="TBH172" s="137"/>
      <c r="TBI172" s="137"/>
      <c r="TBJ172" s="137"/>
      <c r="TBK172" s="137"/>
      <c r="TBL172" s="137"/>
      <c r="TBM172" s="137"/>
      <c r="TBN172" s="137"/>
      <c r="TBO172" s="137"/>
      <c r="TBP172" s="137"/>
      <c r="TBQ172" s="137"/>
      <c r="TBR172" s="137"/>
      <c r="TBS172" s="137"/>
      <c r="TBT172" s="137"/>
      <c r="TBU172" s="137"/>
      <c r="TBV172" s="137"/>
      <c r="TBW172" s="137"/>
      <c r="TBX172" s="137"/>
      <c r="TBY172" s="137"/>
      <c r="TBZ172" s="137"/>
      <c r="TCA172" s="137"/>
      <c r="TCB172" s="137"/>
      <c r="TCC172" s="137"/>
      <c r="TCD172" s="137"/>
      <c r="TCE172" s="137"/>
      <c r="TCF172" s="137"/>
      <c r="TCG172" s="137"/>
      <c r="TCH172" s="137"/>
      <c r="TCI172" s="137"/>
      <c r="TCJ172" s="137"/>
      <c r="TCK172" s="137"/>
      <c r="TCL172" s="137"/>
      <c r="TCM172" s="137"/>
      <c r="TCN172" s="137"/>
      <c r="TCO172" s="137"/>
      <c r="TCP172" s="137"/>
      <c r="TCQ172" s="137"/>
      <c r="TCR172" s="137"/>
      <c r="TCS172" s="137"/>
      <c r="TCT172" s="137"/>
      <c r="TCU172" s="137"/>
      <c r="TCV172" s="137"/>
      <c r="TCW172" s="137"/>
      <c r="TCX172" s="137"/>
      <c r="TCY172" s="137"/>
      <c r="TCZ172" s="137"/>
      <c r="TDA172" s="137"/>
      <c r="TDB172" s="137"/>
      <c r="TDC172" s="137"/>
      <c r="TDD172" s="137"/>
      <c r="TDE172" s="137"/>
      <c r="TDF172" s="137"/>
      <c r="TDG172" s="137"/>
      <c r="TDH172" s="137"/>
      <c r="TDI172" s="137"/>
      <c r="TDJ172" s="137"/>
      <c r="TDK172" s="137"/>
      <c r="TDL172" s="137"/>
      <c r="TDM172" s="137"/>
      <c r="TDN172" s="137"/>
      <c r="TDO172" s="137"/>
      <c r="TDP172" s="137"/>
      <c r="TDQ172" s="137"/>
      <c r="TDR172" s="137"/>
      <c r="TDS172" s="137"/>
      <c r="TDT172" s="137"/>
      <c r="TDU172" s="137"/>
      <c r="TDV172" s="137"/>
      <c r="TDW172" s="137"/>
      <c r="TDX172" s="137"/>
      <c r="TDY172" s="137"/>
      <c r="TDZ172" s="137"/>
      <c r="TEA172" s="137"/>
      <c r="TEB172" s="137"/>
      <c r="TEC172" s="137"/>
      <c r="TED172" s="137"/>
      <c r="TEE172" s="137"/>
      <c r="TEF172" s="137"/>
      <c r="TEG172" s="137"/>
      <c r="TEH172" s="137"/>
      <c r="TEI172" s="137"/>
      <c r="TEJ172" s="137"/>
      <c r="TEK172" s="137"/>
      <c r="TEL172" s="137"/>
      <c r="TEM172" s="137"/>
      <c r="TEN172" s="137"/>
      <c r="TEO172" s="137"/>
      <c r="TEP172" s="137"/>
      <c r="TEQ172" s="137"/>
      <c r="TER172" s="137"/>
      <c r="TES172" s="137"/>
      <c r="TET172" s="137"/>
      <c r="TEU172" s="137"/>
      <c r="TEV172" s="137"/>
      <c r="TEW172" s="137"/>
      <c r="TEX172" s="137"/>
      <c r="TEY172" s="137"/>
      <c r="TEZ172" s="137"/>
      <c r="TFA172" s="137"/>
      <c r="TFB172" s="137"/>
      <c r="TFC172" s="137"/>
      <c r="TFD172" s="137"/>
      <c r="TFE172" s="137"/>
      <c r="TFF172" s="137"/>
      <c r="TFG172" s="137"/>
      <c r="TFH172" s="137"/>
      <c r="TFI172" s="137"/>
      <c r="TFJ172" s="137"/>
      <c r="TFK172" s="137"/>
      <c r="TFL172" s="137"/>
      <c r="TFM172" s="137"/>
      <c r="TFN172" s="137"/>
      <c r="TFO172" s="137"/>
      <c r="TFP172" s="137"/>
      <c r="TFQ172" s="137"/>
      <c r="TFR172" s="137"/>
      <c r="TFS172" s="137"/>
      <c r="TFT172" s="137"/>
      <c r="TFU172" s="137"/>
      <c r="TFV172" s="137"/>
      <c r="TFW172" s="137"/>
      <c r="TFX172" s="137"/>
      <c r="TFY172" s="137"/>
      <c r="TFZ172" s="137"/>
      <c r="TGA172" s="137"/>
      <c r="TGB172" s="137"/>
      <c r="TGC172" s="137"/>
      <c r="TGD172" s="137"/>
      <c r="TGE172" s="137"/>
      <c r="TGF172" s="137"/>
      <c r="TGG172" s="137"/>
      <c r="TGH172" s="137"/>
      <c r="TGI172" s="137"/>
      <c r="TGJ172" s="137"/>
      <c r="TGK172" s="137"/>
      <c r="TGL172" s="137"/>
      <c r="TGM172" s="137"/>
      <c r="TGN172" s="137"/>
      <c r="TGO172" s="137"/>
      <c r="TGP172" s="137"/>
      <c r="TGQ172" s="137"/>
      <c r="TGR172" s="137"/>
      <c r="TGS172" s="137"/>
      <c r="TGT172" s="137"/>
      <c r="TGU172" s="137"/>
      <c r="TGV172" s="137"/>
      <c r="TGW172" s="137"/>
      <c r="TGX172" s="137"/>
      <c r="TGY172" s="137"/>
      <c r="TGZ172" s="137"/>
      <c r="THA172" s="137"/>
      <c r="THB172" s="137"/>
      <c r="THC172" s="137"/>
      <c r="THD172" s="137"/>
      <c r="THE172" s="137"/>
      <c r="THF172" s="137"/>
      <c r="THG172" s="137"/>
      <c r="THH172" s="137"/>
      <c r="THI172" s="137"/>
      <c r="THJ172" s="137"/>
      <c r="THK172" s="137"/>
      <c r="THL172" s="137"/>
      <c r="THM172" s="137"/>
      <c r="THN172" s="137"/>
      <c r="THO172" s="137"/>
      <c r="THP172" s="137"/>
      <c r="THQ172" s="137"/>
      <c r="THR172" s="137"/>
      <c r="THS172" s="137"/>
      <c r="THT172" s="137"/>
      <c r="THU172" s="137"/>
      <c r="THV172" s="137"/>
      <c r="THW172" s="137"/>
      <c r="THX172" s="137"/>
      <c r="THY172" s="137"/>
      <c r="THZ172" s="137"/>
      <c r="TIA172" s="137"/>
      <c r="TIB172" s="137"/>
      <c r="TIC172" s="137"/>
      <c r="TID172" s="137"/>
      <c r="TIE172" s="137"/>
      <c r="TIF172" s="137"/>
      <c r="TIG172" s="137"/>
      <c r="TIH172" s="137"/>
      <c r="TII172" s="137"/>
      <c r="TIJ172" s="137"/>
      <c r="TIK172" s="137"/>
      <c r="TIL172" s="137"/>
      <c r="TIM172" s="137"/>
      <c r="TIN172" s="137"/>
      <c r="TIO172" s="137"/>
      <c r="TIP172" s="137"/>
      <c r="TIQ172" s="137"/>
      <c r="TIR172" s="137"/>
      <c r="TIS172" s="137"/>
      <c r="TIT172" s="137"/>
      <c r="TIU172" s="137"/>
      <c r="TIV172" s="137"/>
      <c r="TIW172" s="137"/>
      <c r="TIX172" s="137"/>
      <c r="TIY172" s="137"/>
      <c r="TIZ172" s="137"/>
      <c r="TJA172" s="137"/>
      <c r="TJB172" s="137"/>
      <c r="TJC172" s="137"/>
      <c r="TJD172" s="137"/>
      <c r="TJE172" s="137"/>
      <c r="TJF172" s="137"/>
      <c r="TJG172" s="137"/>
      <c r="TJH172" s="137"/>
      <c r="TJI172" s="137"/>
      <c r="TJJ172" s="137"/>
      <c r="TJK172" s="137"/>
      <c r="TJL172" s="137"/>
      <c r="TJM172" s="137"/>
      <c r="TJN172" s="137"/>
      <c r="TJO172" s="137"/>
      <c r="TJP172" s="137"/>
      <c r="TJQ172" s="137"/>
      <c r="TJR172" s="137"/>
      <c r="TJS172" s="137"/>
      <c r="TJT172" s="137"/>
      <c r="TJU172" s="137"/>
      <c r="TJV172" s="137"/>
      <c r="TJW172" s="137"/>
      <c r="TJX172" s="137"/>
      <c r="TJY172" s="137"/>
      <c r="TJZ172" s="137"/>
      <c r="TKA172" s="137"/>
      <c r="TKB172" s="137"/>
      <c r="TKC172" s="137"/>
      <c r="TKD172" s="137"/>
      <c r="TKE172" s="137"/>
      <c r="TKF172" s="137"/>
      <c r="TKG172" s="137"/>
      <c r="TKH172" s="137"/>
      <c r="TKI172" s="137"/>
      <c r="TKJ172" s="137"/>
      <c r="TKK172" s="137"/>
      <c r="TKL172" s="137"/>
      <c r="TKM172" s="137"/>
      <c r="TKN172" s="137"/>
      <c r="TKO172" s="137"/>
      <c r="TKP172" s="137"/>
      <c r="TKQ172" s="137"/>
      <c r="TKR172" s="137"/>
      <c r="TKS172" s="137"/>
      <c r="TKT172" s="137"/>
      <c r="TKU172" s="137"/>
      <c r="TKV172" s="137"/>
      <c r="TKW172" s="137"/>
      <c r="TKX172" s="137"/>
      <c r="TKY172" s="137"/>
      <c r="TKZ172" s="137"/>
      <c r="TLA172" s="137"/>
      <c r="TLB172" s="137"/>
      <c r="TLC172" s="137"/>
      <c r="TLD172" s="137"/>
      <c r="TLE172" s="137"/>
      <c r="TLF172" s="137"/>
      <c r="TLG172" s="137"/>
      <c r="TLH172" s="137"/>
      <c r="TLI172" s="137"/>
      <c r="TLJ172" s="137"/>
      <c r="TLK172" s="137"/>
      <c r="TLL172" s="137"/>
      <c r="TLM172" s="137"/>
      <c r="TLN172" s="137"/>
      <c r="TLO172" s="137"/>
      <c r="TLP172" s="137"/>
      <c r="TLQ172" s="137"/>
      <c r="TLR172" s="137"/>
      <c r="TLS172" s="137"/>
      <c r="TLT172" s="137"/>
      <c r="TLU172" s="137"/>
      <c r="TLV172" s="137"/>
      <c r="TLW172" s="137"/>
      <c r="TLX172" s="137"/>
      <c r="TLY172" s="137"/>
      <c r="TLZ172" s="137"/>
      <c r="TMA172" s="137"/>
      <c r="TMB172" s="137"/>
      <c r="TMC172" s="137"/>
      <c r="TMD172" s="137"/>
      <c r="TME172" s="137"/>
      <c r="TMF172" s="137"/>
      <c r="TMG172" s="137"/>
      <c r="TMH172" s="137"/>
      <c r="TMI172" s="137"/>
      <c r="TMJ172" s="137"/>
      <c r="TMK172" s="137"/>
      <c r="TML172" s="137"/>
      <c r="TMM172" s="137"/>
      <c r="TMN172" s="137"/>
      <c r="TMO172" s="137"/>
      <c r="TMP172" s="137"/>
      <c r="TMQ172" s="137"/>
      <c r="TMR172" s="137"/>
      <c r="TMS172" s="137"/>
      <c r="TMT172" s="137"/>
      <c r="TMU172" s="137"/>
      <c r="TMV172" s="137"/>
      <c r="TMW172" s="137"/>
      <c r="TMX172" s="137"/>
      <c r="TMY172" s="137"/>
      <c r="TMZ172" s="137"/>
      <c r="TNA172" s="137"/>
      <c r="TNB172" s="137"/>
      <c r="TNC172" s="137"/>
      <c r="TND172" s="137"/>
      <c r="TNE172" s="137"/>
      <c r="TNF172" s="137"/>
      <c r="TNG172" s="137"/>
      <c r="TNH172" s="137"/>
      <c r="TNI172" s="137"/>
      <c r="TNJ172" s="137"/>
      <c r="TNK172" s="137"/>
      <c r="TNL172" s="137"/>
      <c r="TNM172" s="137"/>
      <c r="TNN172" s="137"/>
      <c r="TNO172" s="137"/>
      <c r="TNP172" s="137"/>
      <c r="TNQ172" s="137"/>
      <c r="TNR172" s="137"/>
      <c r="TNS172" s="137"/>
      <c r="TNT172" s="137"/>
      <c r="TNU172" s="137"/>
      <c r="TNV172" s="137"/>
      <c r="TNW172" s="137"/>
      <c r="TNX172" s="137"/>
      <c r="TNY172" s="137"/>
      <c r="TNZ172" s="137"/>
      <c r="TOA172" s="137"/>
      <c r="TOB172" s="137"/>
      <c r="TOC172" s="137"/>
      <c r="TOD172" s="137"/>
      <c r="TOE172" s="137"/>
      <c r="TOF172" s="137"/>
      <c r="TOG172" s="137"/>
      <c r="TOH172" s="137"/>
      <c r="TOI172" s="137"/>
      <c r="TOJ172" s="137"/>
      <c r="TOK172" s="137"/>
      <c r="TOL172" s="137"/>
      <c r="TOM172" s="137"/>
      <c r="TON172" s="137"/>
      <c r="TOO172" s="137"/>
      <c r="TOP172" s="137"/>
      <c r="TOQ172" s="137"/>
      <c r="TOR172" s="137"/>
      <c r="TOS172" s="137"/>
      <c r="TOT172" s="137"/>
      <c r="TOU172" s="137"/>
      <c r="TOV172" s="137"/>
      <c r="TOW172" s="137"/>
      <c r="TOX172" s="137"/>
      <c r="TOY172" s="137"/>
      <c r="TOZ172" s="137"/>
      <c r="TPA172" s="137"/>
      <c r="TPB172" s="137"/>
      <c r="TPC172" s="137"/>
      <c r="TPD172" s="137"/>
      <c r="TPE172" s="137"/>
      <c r="TPF172" s="137"/>
      <c r="TPG172" s="137"/>
      <c r="TPH172" s="137"/>
      <c r="TPI172" s="137"/>
      <c r="TPJ172" s="137"/>
      <c r="TPK172" s="137"/>
      <c r="TPL172" s="137"/>
      <c r="TPM172" s="137"/>
      <c r="TPN172" s="137"/>
      <c r="TPO172" s="137"/>
      <c r="TPP172" s="137"/>
      <c r="TPQ172" s="137"/>
      <c r="TPR172" s="137"/>
      <c r="TPS172" s="137"/>
      <c r="TPT172" s="137"/>
      <c r="TPU172" s="137"/>
      <c r="TPV172" s="137"/>
      <c r="TPW172" s="137"/>
      <c r="TPX172" s="137"/>
      <c r="TPY172" s="137"/>
      <c r="TPZ172" s="137"/>
      <c r="TQA172" s="137"/>
      <c r="TQB172" s="137"/>
      <c r="TQC172" s="137"/>
      <c r="TQD172" s="137"/>
      <c r="TQE172" s="137"/>
      <c r="TQF172" s="137"/>
      <c r="TQG172" s="137"/>
      <c r="TQH172" s="137"/>
      <c r="TQI172" s="137"/>
      <c r="TQJ172" s="137"/>
      <c r="TQK172" s="137"/>
      <c r="TQL172" s="137"/>
      <c r="TQM172" s="137"/>
      <c r="TQN172" s="137"/>
      <c r="TQO172" s="137"/>
      <c r="TQP172" s="137"/>
      <c r="TQQ172" s="137"/>
      <c r="TQR172" s="137"/>
      <c r="TQS172" s="137"/>
      <c r="TQT172" s="137"/>
      <c r="TQU172" s="137"/>
      <c r="TQV172" s="137"/>
      <c r="TQW172" s="137"/>
      <c r="TQX172" s="137"/>
      <c r="TQY172" s="137"/>
      <c r="TQZ172" s="137"/>
      <c r="TRA172" s="137"/>
      <c r="TRB172" s="137"/>
      <c r="TRC172" s="137"/>
      <c r="TRD172" s="137"/>
      <c r="TRE172" s="137"/>
      <c r="TRF172" s="137"/>
      <c r="TRG172" s="137"/>
      <c r="TRH172" s="137"/>
      <c r="TRI172" s="137"/>
      <c r="TRJ172" s="137"/>
      <c r="TRK172" s="137"/>
      <c r="TRL172" s="137"/>
      <c r="TRM172" s="137"/>
      <c r="TRN172" s="137"/>
      <c r="TRO172" s="137"/>
      <c r="TRP172" s="137"/>
      <c r="TRQ172" s="137"/>
      <c r="TRR172" s="137"/>
      <c r="TRS172" s="137"/>
      <c r="TRT172" s="137"/>
      <c r="TRU172" s="137"/>
      <c r="TRV172" s="137"/>
      <c r="TRW172" s="137"/>
      <c r="TRX172" s="137"/>
      <c r="TRY172" s="137"/>
      <c r="TRZ172" s="137"/>
      <c r="TSA172" s="137"/>
      <c r="TSB172" s="137"/>
      <c r="TSC172" s="137"/>
      <c r="TSD172" s="137"/>
      <c r="TSE172" s="137"/>
      <c r="TSF172" s="137"/>
      <c r="TSG172" s="137"/>
      <c r="TSH172" s="137"/>
      <c r="TSI172" s="137"/>
      <c r="TSJ172" s="137"/>
      <c r="TSK172" s="137"/>
      <c r="TSL172" s="137"/>
      <c r="TSM172" s="137"/>
      <c r="TSN172" s="137"/>
      <c r="TSO172" s="137"/>
      <c r="TSP172" s="137"/>
      <c r="TSQ172" s="137"/>
      <c r="TSR172" s="137"/>
      <c r="TSS172" s="137"/>
      <c r="TST172" s="137"/>
      <c r="TSU172" s="137"/>
      <c r="TSV172" s="137"/>
      <c r="TSW172" s="137"/>
      <c r="TSX172" s="137"/>
      <c r="TSY172" s="137"/>
      <c r="TSZ172" s="137"/>
      <c r="TTA172" s="137"/>
      <c r="TTB172" s="137"/>
      <c r="TTC172" s="137"/>
      <c r="TTD172" s="137"/>
      <c r="TTE172" s="137"/>
      <c r="TTF172" s="137"/>
      <c r="TTG172" s="137"/>
      <c r="TTH172" s="137"/>
      <c r="TTI172" s="137"/>
      <c r="TTJ172" s="137"/>
      <c r="TTK172" s="137"/>
      <c r="TTL172" s="137"/>
      <c r="TTM172" s="137"/>
      <c r="TTN172" s="137"/>
      <c r="TTO172" s="137"/>
      <c r="TTP172" s="137"/>
      <c r="TTQ172" s="137"/>
      <c r="TTR172" s="137"/>
      <c r="TTS172" s="137"/>
      <c r="TTT172" s="137"/>
      <c r="TTU172" s="137"/>
      <c r="TTV172" s="137"/>
      <c r="TTW172" s="137"/>
      <c r="TTX172" s="137"/>
      <c r="TTY172" s="137"/>
      <c r="TTZ172" s="137"/>
      <c r="TUA172" s="137"/>
      <c r="TUB172" s="137"/>
      <c r="TUC172" s="137"/>
      <c r="TUD172" s="137"/>
      <c r="TUE172" s="137"/>
      <c r="TUF172" s="137"/>
      <c r="TUG172" s="137"/>
      <c r="TUH172" s="137"/>
      <c r="TUI172" s="137"/>
      <c r="TUJ172" s="137"/>
      <c r="TUK172" s="137"/>
      <c r="TUL172" s="137"/>
      <c r="TUM172" s="137"/>
      <c r="TUN172" s="137"/>
      <c r="TUO172" s="137"/>
      <c r="TUP172" s="137"/>
      <c r="TUQ172" s="137"/>
      <c r="TUR172" s="137"/>
      <c r="TUS172" s="137"/>
      <c r="TUT172" s="137"/>
      <c r="TUU172" s="137"/>
      <c r="TUV172" s="137"/>
      <c r="TUW172" s="137"/>
      <c r="TUX172" s="137"/>
      <c r="TUY172" s="137"/>
      <c r="TUZ172" s="137"/>
      <c r="TVA172" s="137"/>
      <c r="TVB172" s="137"/>
      <c r="TVC172" s="137"/>
      <c r="TVD172" s="137"/>
      <c r="TVE172" s="137"/>
      <c r="TVF172" s="137"/>
      <c r="TVG172" s="137"/>
      <c r="TVH172" s="137"/>
      <c r="TVI172" s="137"/>
      <c r="TVJ172" s="137"/>
      <c r="TVK172" s="137"/>
      <c r="TVL172" s="137"/>
      <c r="TVM172" s="137"/>
      <c r="TVN172" s="137"/>
      <c r="TVO172" s="137"/>
      <c r="TVP172" s="137"/>
      <c r="TVQ172" s="137"/>
      <c r="TVR172" s="137"/>
      <c r="TVS172" s="137"/>
      <c r="TVT172" s="137"/>
      <c r="TVU172" s="137"/>
      <c r="TVV172" s="137"/>
      <c r="TVW172" s="137"/>
      <c r="TVX172" s="137"/>
      <c r="TVY172" s="137"/>
      <c r="TVZ172" s="137"/>
      <c r="TWA172" s="137"/>
      <c r="TWB172" s="137"/>
      <c r="TWC172" s="137"/>
      <c r="TWD172" s="137"/>
      <c r="TWE172" s="137"/>
      <c r="TWF172" s="137"/>
      <c r="TWG172" s="137"/>
      <c r="TWH172" s="137"/>
      <c r="TWI172" s="137"/>
      <c r="TWJ172" s="137"/>
      <c r="TWK172" s="137"/>
      <c r="TWL172" s="137"/>
      <c r="TWM172" s="137"/>
      <c r="TWN172" s="137"/>
      <c r="TWO172" s="137"/>
      <c r="TWP172" s="137"/>
      <c r="TWQ172" s="137"/>
      <c r="TWR172" s="137"/>
      <c r="TWS172" s="137"/>
      <c r="TWT172" s="137"/>
      <c r="TWU172" s="137"/>
      <c r="TWV172" s="137"/>
      <c r="TWW172" s="137"/>
      <c r="TWX172" s="137"/>
      <c r="TWY172" s="137"/>
      <c r="TWZ172" s="137"/>
      <c r="TXA172" s="137"/>
      <c r="TXB172" s="137"/>
      <c r="TXC172" s="137"/>
      <c r="TXD172" s="137"/>
      <c r="TXE172" s="137"/>
      <c r="TXF172" s="137"/>
      <c r="TXG172" s="137"/>
      <c r="TXH172" s="137"/>
      <c r="TXI172" s="137"/>
      <c r="TXJ172" s="137"/>
      <c r="TXK172" s="137"/>
      <c r="TXL172" s="137"/>
      <c r="TXM172" s="137"/>
      <c r="TXN172" s="137"/>
      <c r="TXO172" s="137"/>
      <c r="TXP172" s="137"/>
      <c r="TXQ172" s="137"/>
      <c r="TXR172" s="137"/>
      <c r="TXS172" s="137"/>
      <c r="TXT172" s="137"/>
      <c r="TXU172" s="137"/>
      <c r="TXV172" s="137"/>
      <c r="TXW172" s="137"/>
      <c r="TXX172" s="137"/>
      <c r="TXY172" s="137"/>
      <c r="TXZ172" s="137"/>
      <c r="TYA172" s="137"/>
      <c r="TYB172" s="137"/>
      <c r="TYC172" s="137"/>
      <c r="TYD172" s="137"/>
      <c r="TYE172" s="137"/>
      <c r="TYF172" s="137"/>
      <c r="TYG172" s="137"/>
      <c r="TYH172" s="137"/>
      <c r="TYI172" s="137"/>
      <c r="TYJ172" s="137"/>
      <c r="TYK172" s="137"/>
      <c r="TYL172" s="137"/>
      <c r="TYM172" s="137"/>
      <c r="TYN172" s="137"/>
      <c r="TYO172" s="137"/>
      <c r="TYP172" s="137"/>
      <c r="TYQ172" s="137"/>
      <c r="TYR172" s="137"/>
      <c r="TYS172" s="137"/>
      <c r="TYT172" s="137"/>
      <c r="TYU172" s="137"/>
      <c r="TYV172" s="137"/>
      <c r="TYW172" s="137"/>
      <c r="TYX172" s="137"/>
      <c r="TYY172" s="137"/>
      <c r="TYZ172" s="137"/>
      <c r="TZA172" s="137"/>
      <c r="TZB172" s="137"/>
      <c r="TZC172" s="137"/>
      <c r="TZD172" s="137"/>
      <c r="TZE172" s="137"/>
      <c r="TZF172" s="137"/>
      <c r="TZG172" s="137"/>
      <c r="TZH172" s="137"/>
      <c r="TZI172" s="137"/>
      <c r="TZJ172" s="137"/>
      <c r="TZK172" s="137"/>
      <c r="TZL172" s="137"/>
      <c r="TZM172" s="137"/>
      <c r="TZN172" s="137"/>
      <c r="TZO172" s="137"/>
      <c r="TZP172" s="137"/>
      <c r="TZQ172" s="137"/>
      <c r="TZR172" s="137"/>
      <c r="TZS172" s="137"/>
      <c r="TZT172" s="137"/>
      <c r="TZU172" s="137"/>
      <c r="TZV172" s="137"/>
      <c r="TZW172" s="137"/>
      <c r="TZX172" s="137"/>
      <c r="TZY172" s="137"/>
      <c r="TZZ172" s="137"/>
      <c r="UAA172" s="137"/>
      <c r="UAB172" s="137"/>
      <c r="UAC172" s="137"/>
      <c r="UAD172" s="137"/>
      <c r="UAE172" s="137"/>
      <c r="UAF172" s="137"/>
      <c r="UAG172" s="137"/>
      <c r="UAH172" s="137"/>
      <c r="UAI172" s="137"/>
      <c r="UAJ172" s="137"/>
      <c r="UAK172" s="137"/>
      <c r="UAL172" s="137"/>
      <c r="UAM172" s="137"/>
      <c r="UAN172" s="137"/>
      <c r="UAO172" s="137"/>
      <c r="UAP172" s="137"/>
      <c r="UAQ172" s="137"/>
      <c r="UAR172" s="137"/>
      <c r="UAS172" s="137"/>
      <c r="UAT172" s="137"/>
      <c r="UAU172" s="137"/>
      <c r="UAV172" s="137"/>
      <c r="UAW172" s="137"/>
      <c r="UAX172" s="137"/>
      <c r="UAY172" s="137"/>
      <c r="UAZ172" s="137"/>
      <c r="UBA172" s="137"/>
      <c r="UBB172" s="137"/>
      <c r="UBC172" s="137"/>
      <c r="UBD172" s="137"/>
      <c r="UBE172" s="137"/>
      <c r="UBF172" s="137"/>
      <c r="UBG172" s="137"/>
      <c r="UBH172" s="137"/>
      <c r="UBI172" s="137"/>
      <c r="UBJ172" s="137"/>
      <c r="UBK172" s="137"/>
      <c r="UBL172" s="137"/>
      <c r="UBM172" s="137"/>
      <c r="UBN172" s="137"/>
      <c r="UBO172" s="137"/>
      <c r="UBP172" s="137"/>
      <c r="UBQ172" s="137"/>
      <c r="UBR172" s="137"/>
      <c r="UBS172" s="137"/>
      <c r="UBT172" s="137"/>
      <c r="UBU172" s="137"/>
      <c r="UBV172" s="137"/>
      <c r="UBW172" s="137"/>
      <c r="UBX172" s="137"/>
      <c r="UBY172" s="137"/>
      <c r="UBZ172" s="137"/>
      <c r="UCA172" s="137"/>
      <c r="UCB172" s="137"/>
      <c r="UCC172" s="137"/>
      <c r="UCD172" s="137"/>
      <c r="UCE172" s="137"/>
      <c r="UCF172" s="137"/>
      <c r="UCG172" s="137"/>
      <c r="UCH172" s="137"/>
      <c r="UCI172" s="137"/>
      <c r="UCJ172" s="137"/>
      <c r="UCK172" s="137"/>
      <c r="UCL172" s="137"/>
      <c r="UCM172" s="137"/>
      <c r="UCN172" s="137"/>
      <c r="UCO172" s="137"/>
      <c r="UCP172" s="137"/>
      <c r="UCQ172" s="137"/>
      <c r="UCR172" s="137"/>
      <c r="UCS172" s="137"/>
      <c r="UCT172" s="137"/>
      <c r="UCU172" s="137"/>
      <c r="UCV172" s="137"/>
      <c r="UCW172" s="137"/>
      <c r="UCX172" s="137"/>
      <c r="UCY172" s="137"/>
      <c r="UCZ172" s="137"/>
      <c r="UDA172" s="137"/>
      <c r="UDB172" s="137"/>
      <c r="UDC172" s="137"/>
      <c r="UDD172" s="137"/>
      <c r="UDE172" s="137"/>
      <c r="UDF172" s="137"/>
      <c r="UDG172" s="137"/>
      <c r="UDH172" s="137"/>
      <c r="UDI172" s="137"/>
      <c r="UDJ172" s="137"/>
      <c r="UDK172" s="137"/>
      <c r="UDL172" s="137"/>
      <c r="UDM172" s="137"/>
      <c r="UDN172" s="137"/>
      <c r="UDO172" s="137"/>
      <c r="UDP172" s="137"/>
      <c r="UDQ172" s="137"/>
      <c r="UDR172" s="137"/>
      <c r="UDS172" s="137"/>
      <c r="UDT172" s="137"/>
      <c r="UDU172" s="137"/>
      <c r="UDV172" s="137"/>
      <c r="UDW172" s="137"/>
      <c r="UDX172" s="137"/>
      <c r="UDY172" s="137"/>
      <c r="UDZ172" s="137"/>
      <c r="UEA172" s="137"/>
      <c r="UEB172" s="137"/>
      <c r="UEC172" s="137"/>
      <c r="UED172" s="137"/>
      <c r="UEE172" s="137"/>
      <c r="UEF172" s="137"/>
      <c r="UEG172" s="137"/>
      <c r="UEH172" s="137"/>
      <c r="UEI172" s="137"/>
      <c r="UEJ172" s="137"/>
      <c r="UEK172" s="137"/>
      <c r="UEL172" s="137"/>
      <c r="UEM172" s="137"/>
      <c r="UEN172" s="137"/>
      <c r="UEO172" s="137"/>
      <c r="UEP172" s="137"/>
      <c r="UEQ172" s="137"/>
      <c r="UER172" s="137"/>
      <c r="UES172" s="137"/>
      <c r="UET172" s="137"/>
      <c r="UEU172" s="137"/>
      <c r="UEV172" s="137"/>
      <c r="UEW172" s="137"/>
      <c r="UEX172" s="137"/>
      <c r="UEY172" s="137"/>
      <c r="UEZ172" s="137"/>
      <c r="UFA172" s="137"/>
      <c r="UFB172" s="137"/>
      <c r="UFC172" s="137"/>
      <c r="UFD172" s="137"/>
      <c r="UFE172" s="137"/>
      <c r="UFF172" s="137"/>
      <c r="UFG172" s="137"/>
      <c r="UFH172" s="137"/>
      <c r="UFI172" s="137"/>
      <c r="UFJ172" s="137"/>
      <c r="UFK172" s="137"/>
      <c r="UFL172" s="137"/>
      <c r="UFM172" s="137"/>
      <c r="UFN172" s="137"/>
      <c r="UFO172" s="137"/>
      <c r="UFP172" s="137"/>
      <c r="UFQ172" s="137"/>
      <c r="UFR172" s="137"/>
      <c r="UFS172" s="137"/>
      <c r="UFT172" s="137"/>
      <c r="UFU172" s="137"/>
      <c r="UFV172" s="137"/>
      <c r="UFW172" s="137"/>
      <c r="UFX172" s="137"/>
      <c r="UFY172" s="137"/>
      <c r="UFZ172" s="137"/>
      <c r="UGA172" s="137"/>
      <c r="UGB172" s="137"/>
      <c r="UGC172" s="137"/>
      <c r="UGD172" s="137"/>
      <c r="UGE172" s="137"/>
      <c r="UGF172" s="137"/>
      <c r="UGG172" s="137"/>
      <c r="UGH172" s="137"/>
      <c r="UGI172" s="137"/>
      <c r="UGJ172" s="137"/>
      <c r="UGK172" s="137"/>
      <c r="UGL172" s="137"/>
      <c r="UGM172" s="137"/>
      <c r="UGN172" s="137"/>
      <c r="UGO172" s="137"/>
      <c r="UGP172" s="137"/>
      <c r="UGQ172" s="137"/>
      <c r="UGR172" s="137"/>
      <c r="UGS172" s="137"/>
      <c r="UGT172" s="137"/>
      <c r="UGU172" s="137"/>
      <c r="UGV172" s="137"/>
      <c r="UGW172" s="137"/>
      <c r="UGX172" s="137"/>
      <c r="UGY172" s="137"/>
      <c r="UGZ172" s="137"/>
      <c r="UHA172" s="137"/>
      <c r="UHB172" s="137"/>
      <c r="UHC172" s="137"/>
      <c r="UHD172" s="137"/>
      <c r="UHE172" s="137"/>
      <c r="UHF172" s="137"/>
      <c r="UHG172" s="137"/>
      <c r="UHH172" s="137"/>
      <c r="UHI172" s="137"/>
      <c r="UHJ172" s="137"/>
      <c r="UHK172" s="137"/>
      <c r="UHL172" s="137"/>
      <c r="UHM172" s="137"/>
      <c r="UHN172" s="137"/>
      <c r="UHO172" s="137"/>
      <c r="UHP172" s="137"/>
      <c r="UHQ172" s="137"/>
      <c r="UHR172" s="137"/>
      <c r="UHS172" s="137"/>
      <c r="UHT172" s="137"/>
      <c r="UHU172" s="137"/>
      <c r="UHV172" s="137"/>
      <c r="UHW172" s="137"/>
      <c r="UHX172" s="137"/>
      <c r="UHY172" s="137"/>
      <c r="UHZ172" s="137"/>
      <c r="UIA172" s="137"/>
      <c r="UIB172" s="137"/>
      <c r="UIC172" s="137"/>
      <c r="UID172" s="137"/>
      <c r="UIE172" s="137"/>
      <c r="UIF172" s="137"/>
      <c r="UIG172" s="137"/>
      <c r="UIH172" s="137"/>
      <c r="UII172" s="137"/>
      <c r="UIJ172" s="137"/>
      <c r="UIK172" s="137"/>
      <c r="UIL172" s="137"/>
      <c r="UIM172" s="137"/>
      <c r="UIN172" s="137"/>
      <c r="UIO172" s="137"/>
      <c r="UIP172" s="137"/>
      <c r="UIQ172" s="137"/>
      <c r="UIR172" s="137"/>
      <c r="UIS172" s="137"/>
      <c r="UIT172" s="137"/>
      <c r="UIU172" s="137"/>
      <c r="UIV172" s="137"/>
      <c r="UIW172" s="137"/>
      <c r="UIX172" s="137"/>
      <c r="UIY172" s="137"/>
      <c r="UIZ172" s="137"/>
      <c r="UJA172" s="137"/>
      <c r="UJB172" s="137"/>
      <c r="UJC172" s="137"/>
      <c r="UJD172" s="137"/>
      <c r="UJE172" s="137"/>
      <c r="UJF172" s="137"/>
      <c r="UJG172" s="137"/>
      <c r="UJH172" s="137"/>
      <c r="UJI172" s="137"/>
      <c r="UJJ172" s="137"/>
      <c r="UJK172" s="137"/>
      <c r="UJL172" s="137"/>
      <c r="UJM172" s="137"/>
      <c r="UJN172" s="137"/>
      <c r="UJO172" s="137"/>
      <c r="UJP172" s="137"/>
      <c r="UJQ172" s="137"/>
      <c r="UJR172" s="137"/>
      <c r="UJS172" s="137"/>
      <c r="UJT172" s="137"/>
      <c r="UJU172" s="137"/>
      <c r="UJV172" s="137"/>
      <c r="UJW172" s="137"/>
      <c r="UJX172" s="137"/>
      <c r="UJY172" s="137"/>
      <c r="UJZ172" s="137"/>
      <c r="UKA172" s="137"/>
      <c r="UKB172" s="137"/>
      <c r="UKC172" s="137"/>
      <c r="UKD172" s="137"/>
      <c r="UKE172" s="137"/>
      <c r="UKF172" s="137"/>
      <c r="UKG172" s="137"/>
      <c r="UKH172" s="137"/>
      <c r="UKI172" s="137"/>
      <c r="UKJ172" s="137"/>
      <c r="UKK172" s="137"/>
      <c r="UKL172" s="137"/>
      <c r="UKM172" s="137"/>
      <c r="UKN172" s="137"/>
      <c r="UKO172" s="137"/>
      <c r="UKP172" s="137"/>
      <c r="UKQ172" s="137"/>
      <c r="UKR172" s="137"/>
      <c r="UKS172" s="137"/>
      <c r="UKT172" s="137"/>
      <c r="UKU172" s="137"/>
      <c r="UKV172" s="137"/>
      <c r="UKW172" s="137"/>
      <c r="UKX172" s="137"/>
      <c r="UKY172" s="137"/>
      <c r="UKZ172" s="137"/>
      <c r="ULA172" s="137"/>
      <c r="ULB172" s="137"/>
      <c r="ULC172" s="137"/>
      <c r="ULD172" s="137"/>
      <c r="ULE172" s="137"/>
      <c r="ULF172" s="137"/>
      <c r="ULG172" s="137"/>
      <c r="ULH172" s="137"/>
      <c r="ULI172" s="137"/>
      <c r="ULJ172" s="137"/>
      <c r="ULK172" s="137"/>
      <c r="ULL172" s="137"/>
      <c r="ULM172" s="137"/>
      <c r="ULN172" s="137"/>
      <c r="ULO172" s="137"/>
      <c r="ULP172" s="137"/>
      <c r="ULQ172" s="137"/>
      <c r="ULR172" s="137"/>
      <c r="ULS172" s="137"/>
      <c r="ULT172" s="137"/>
      <c r="ULU172" s="137"/>
      <c r="ULV172" s="137"/>
      <c r="ULW172" s="137"/>
      <c r="ULX172" s="137"/>
      <c r="ULY172" s="137"/>
      <c r="ULZ172" s="137"/>
      <c r="UMA172" s="137"/>
      <c r="UMB172" s="137"/>
      <c r="UMC172" s="137"/>
      <c r="UMD172" s="137"/>
      <c r="UME172" s="137"/>
      <c r="UMF172" s="137"/>
      <c r="UMG172" s="137"/>
      <c r="UMH172" s="137"/>
      <c r="UMI172" s="137"/>
      <c r="UMJ172" s="137"/>
      <c r="UMK172" s="137"/>
      <c r="UML172" s="137"/>
      <c r="UMM172" s="137"/>
      <c r="UMN172" s="137"/>
      <c r="UMO172" s="137"/>
      <c r="UMP172" s="137"/>
      <c r="UMQ172" s="137"/>
      <c r="UMR172" s="137"/>
      <c r="UMS172" s="137"/>
      <c r="UMT172" s="137"/>
      <c r="UMU172" s="137"/>
      <c r="UMV172" s="137"/>
      <c r="UMW172" s="137"/>
      <c r="UMX172" s="137"/>
      <c r="UMY172" s="137"/>
      <c r="UMZ172" s="137"/>
      <c r="UNA172" s="137"/>
      <c r="UNB172" s="137"/>
      <c r="UNC172" s="137"/>
      <c r="UND172" s="137"/>
      <c r="UNE172" s="137"/>
      <c r="UNF172" s="137"/>
      <c r="UNG172" s="137"/>
      <c r="UNH172" s="137"/>
      <c r="UNI172" s="137"/>
      <c r="UNJ172" s="137"/>
      <c r="UNK172" s="137"/>
      <c r="UNL172" s="137"/>
      <c r="UNM172" s="137"/>
      <c r="UNN172" s="137"/>
      <c r="UNO172" s="137"/>
      <c r="UNP172" s="137"/>
      <c r="UNQ172" s="137"/>
      <c r="UNR172" s="137"/>
      <c r="UNS172" s="137"/>
      <c r="UNT172" s="137"/>
      <c r="UNU172" s="137"/>
      <c r="UNV172" s="137"/>
      <c r="UNW172" s="137"/>
      <c r="UNX172" s="137"/>
      <c r="UNY172" s="137"/>
      <c r="UNZ172" s="137"/>
      <c r="UOA172" s="137"/>
      <c r="UOB172" s="137"/>
      <c r="UOC172" s="137"/>
      <c r="UOD172" s="137"/>
      <c r="UOE172" s="137"/>
      <c r="UOF172" s="137"/>
      <c r="UOG172" s="137"/>
      <c r="UOH172" s="137"/>
      <c r="UOI172" s="137"/>
      <c r="UOJ172" s="137"/>
      <c r="UOK172" s="137"/>
      <c r="UOL172" s="137"/>
      <c r="UOM172" s="137"/>
      <c r="UON172" s="137"/>
      <c r="UOO172" s="137"/>
      <c r="UOP172" s="137"/>
      <c r="UOQ172" s="137"/>
      <c r="UOR172" s="137"/>
      <c r="UOS172" s="137"/>
      <c r="UOT172" s="137"/>
      <c r="UOU172" s="137"/>
      <c r="UOV172" s="137"/>
      <c r="UOW172" s="137"/>
      <c r="UOX172" s="137"/>
      <c r="UOY172" s="137"/>
      <c r="UOZ172" s="137"/>
      <c r="UPA172" s="137"/>
      <c r="UPB172" s="137"/>
      <c r="UPC172" s="137"/>
      <c r="UPD172" s="137"/>
      <c r="UPE172" s="137"/>
      <c r="UPF172" s="137"/>
      <c r="UPG172" s="137"/>
      <c r="UPH172" s="137"/>
      <c r="UPI172" s="137"/>
      <c r="UPJ172" s="137"/>
      <c r="UPK172" s="137"/>
      <c r="UPL172" s="137"/>
      <c r="UPM172" s="137"/>
      <c r="UPN172" s="137"/>
      <c r="UPO172" s="137"/>
      <c r="UPP172" s="137"/>
      <c r="UPQ172" s="137"/>
      <c r="UPR172" s="137"/>
      <c r="UPS172" s="137"/>
      <c r="UPT172" s="137"/>
      <c r="UPU172" s="137"/>
      <c r="UPV172" s="137"/>
      <c r="UPW172" s="137"/>
      <c r="UPX172" s="137"/>
      <c r="UPY172" s="137"/>
      <c r="UPZ172" s="137"/>
      <c r="UQA172" s="137"/>
      <c r="UQB172" s="137"/>
      <c r="UQC172" s="137"/>
      <c r="UQD172" s="137"/>
      <c r="UQE172" s="137"/>
      <c r="UQF172" s="137"/>
      <c r="UQG172" s="137"/>
      <c r="UQH172" s="137"/>
      <c r="UQI172" s="137"/>
      <c r="UQJ172" s="137"/>
      <c r="UQK172" s="137"/>
      <c r="UQL172" s="137"/>
      <c r="UQM172" s="137"/>
      <c r="UQN172" s="137"/>
      <c r="UQO172" s="137"/>
      <c r="UQP172" s="137"/>
      <c r="UQQ172" s="137"/>
      <c r="UQR172" s="137"/>
      <c r="UQS172" s="137"/>
      <c r="UQT172" s="137"/>
      <c r="UQU172" s="137"/>
      <c r="UQV172" s="137"/>
      <c r="UQW172" s="137"/>
      <c r="UQX172" s="137"/>
      <c r="UQY172" s="137"/>
      <c r="UQZ172" s="137"/>
      <c r="URA172" s="137"/>
      <c r="URB172" s="137"/>
      <c r="URC172" s="137"/>
      <c r="URD172" s="137"/>
      <c r="URE172" s="137"/>
      <c r="URF172" s="137"/>
      <c r="URG172" s="137"/>
      <c r="URH172" s="137"/>
      <c r="URI172" s="137"/>
      <c r="URJ172" s="137"/>
      <c r="URK172" s="137"/>
      <c r="URL172" s="137"/>
      <c r="URM172" s="137"/>
      <c r="URN172" s="137"/>
      <c r="URO172" s="137"/>
      <c r="URP172" s="137"/>
      <c r="URQ172" s="137"/>
      <c r="URR172" s="137"/>
      <c r="URS172" s="137"/>
      <c r="URT172" s="137"/>
      <c r="URU172" s="137"/>
      <c r="URV172" s="137"/>
      <c r="URW172" s="137"/>
      <c r="URX172" s="137"/>
      <c r="URY172" s="137"/>
      <c r="URZ172" s="137"/>
      <c r="USA172" s="137"/>
      <c r="USB172" s="137"/>
      <c r="USC172" s="137"/>
      <c r="USD172" s="137"/>
      <c r="USE172" s="137"/>
      <c r="USF172" s="137"/>
      <c r="USG172" s="137"/>
      <c r="USH172" s="137"/>
      <c r="USI172" s="137"/>
      <c r="USJ172" s="137"/>
      <c r="USK172" s="137"/>
      <c r="USL172" s="137"/>
      <c r="USM172" s="137"/>
      <c r="USN172" s="137"/>
      <c r="USO172" s="137"/>
      <c r="USP172" s="137"/>
      <c r="USQ172" s="137"/>
      <c r="USR172" s="137"/>
      <c r="USS172" s="137"/>
      <c r="UST172" s="137"/>
      <c r="USU172" s="137"/>
      <c r="USV172" s="137"/>
      <c r="USW172" s="137"/>
      <c r="USX172" s="137"/>
      <c r="USY172" s="137"/>
      <c r="USZ172" s="137"/>
      <c r="UTA172" s="137"/>
      <c r="UTB172" s="137"/>
      <c r="UTC172" s="137"/>
      <c r="UTD172" s="137"/>
      <c r="UTE172" s="137"/>
      <c r="UTF172" s="137"/>
      <c r="UTG172" s="137"/>
      <c r="UTH172" s="137"/>
      <c r="UTI172" s="137"/>
      <c r="UTJ172" s="137"/>
      <c r="UTK172" s="137"/>
      <c r="UTL172" s="137"/>
      <c r="UTM172" s="137"/>
      <c r="UTN172" s="137"/>
      <c r="UTO172" s="137"/>
      <c r="UTP172" s="137"/>
      <c r="UTQ172" s="137"/>
      <c r="UTR172" s="137"/>
      <c r="UTS172" s="137"/>
      <c r="UTT172" s="137"/>
      <c r="UTU172" s="137"/>
      <c r="UTV172" s="137"/>
      <c r="UTW172" s="137"/>
      <c r="UTX172" s="137"/>
      <c r="UTY172" s="137"/>
      <c r="UTZ172" s="137"/>
      <c r="UUA172" s="137"/>
      <c r="UUB172" s="137"/>
      <c r="UUC172" s="137"/>
      <c r="UUD172" s="137"/>
      <c r="UUE172" s="137"/>
      <c r="UUF172" s="137"/>
      <c r="UUG172" s="137"/>
      <c r="UUH172" s="137"/>
      <c r="UUI172" s="137"/>
      <c r="UUJ172" s="137"/>
      <c r="UUK172" s="137"/>
      <c r="UUL172" s="137"/>
      <c r="UUM172" s="137"/>
      <c r="UUN172" s="137"/>
      <c r="UUO172" s="137"/>
      <c r="UUP172" s="137"/>
      <c r="UUQ172" s="137"/>
      <c r="UUR172" s="137"/>
      <c r="UUS172" s="137"/>
      <c r="UUT172" s="137"/>
      <c r="UUU172" s="137"/>
      <c r="UUV172" s="137"/>
      <c r="UUW172" s="137"/>
      <c r="UUX172" s="137"/>
      <c r="UUY172" s="137"/>
      <c r="UUZ172" s="137"/>
      <c r="UVA172" s="137"/>
      <c r="UVB172" s="137"/>
      <c r="UVC172" s="137"/>
      <c r="UVD172" s="137"/>
      <c r="UVE172" s="137"/>
      <c r="UVF172" s="137"/>
      <c r="UVG172" s="137"/>
      <c r="UVH172" s="137"/>
      <c r="UVI172" s="137"/>
      <c r="UVJ172" s="137"/>
      <c r="UVK172" s="137"/>
      <c r="UVL172" s="137"/>
      <c r="UVM172" s="137"/>
      <c r="UVN172" s="137"/>
      <c r="UVO172" s="137"/>
      <c r="UVP172" s="137"/>
      <c r="UVQ172" s="137"/>
      <c r="UVR172" s="137"/>
      <c r="UVS172" s="137"/>
      <c r="UVT172" s="137"/>
      <c r="UVU172" s="137"/>
      <c r="UVV172" s="137"/>
      <c r="UVW172" s="137"/>
      <c r="UVX172" s="137"/>
      <c r="UVY172" s="137"/>
      <c r="UVZ172" s="137"/>
      <c r="UWA172" s="137"/>
      <c r="UWB172" s="137"/>
      <c r="UWC172" s="137"/>
      <c r="UWD172" s="137"/>
      <c r="UWE172" s="137"/>
      <c r="UWF172" s="137"/>
      <c r="UWG172" s="137"/>
      <c r="UWH172" s="137"/>
      <c r="UWI172" s="137"/>
      <c r="UWJ172" s="137"/>
      <c r="UWK172" s="137"/>
      <c r="UWL172" s="137"/>
      <c r="UWM172" s="137"/>
      <c r="UWN172" s="137"/>
      <c r="UWO172" s="137"/>
      <c r="UWP172" s="137"/>
      <c r="UWQ172" s="137"/>
      <c r="UWR172" s="137"/>
      <c r="UWS172" s="137"/>
      <c r="UWT172" s="137"/>
      <c r="UWU172" s="137"/>
      <c r="UWV172" s="137"/>
      <c r="UWW172" s="137"/>
      <c r="UWX172" s="137"/>
      <c r="UWY172" s="137"/>
      <c r="UWZ172" s="137"/>
      <c r="UXA172" s="137"/>
      <c r="UXB172" s="137"/>
      <c r="UXC172" s="137"/>
      <c r="UXD172" s="137"/>
      <c r="UXE172" s="137"/>
      <c r="UXF172" s="137"/>
      <c r="UXG172" s="137"/>
      <c r="UXH172" s="137"/>
      <c r="UXI172" s="137"/>
      <c r="UXJ172" s="137"/>
      <c r="UXK172" s="137"/>
      <c r="UXL172" s="137"/>
      <c r="UXM172" s="137"/>
      <c r="UXN172" s="137"/>
      <c r="UXO172" s="137"/>
      <c r="UXP172" s="137"/>
      <c r="UXQ172" s="137"/>
      <c r="UXR172" s="137"/>
      <c r="UXS172" s="137"/>
      <c r="UXT172" s="137"/>
      <c r="UXU172" s="137"/>
      <c r="UXV172" s="137"/>
      <c r="UXW172" s="137"/>
      <c r="UXX172" s="137"/>
      <c r="UXY172" s="137"/>
      <c r="UXZ172" s="137"/>
      <c r="UYA172" s="137"/>
      <c r="UYB172" s="137"/>
      <c r="UYC172" s="137"/>
      <c r="UYD172" s="137"/>
      <c r="UYE172" s="137"/>
      <c r="UYF172" s="137"/>
      <c r="UYG172" s="137"/>
      <c r="UYH172" s="137"/>
      <c r="UYI172" s="137"/>
      <c r="UYJ172" s="137"/>
      <c r="UYK172" s="137"/>
      <c r="UYL172" s="137"/>
      <c r="UYM172" s="137"/>
      <c r="UYN172" s="137"/>
      <c r="UYO172" s="137"/>
      <c r="UYP172" s="137"/>
      <c r="UYQ172" s="137"/>
      <c r="UYR172" s="137"/>
      <c r="UYS172" s="137"/>
      <c r="UYT172" s="137"/>
      <c r="UYU172" s="137"/>
      <c r="UYV172" s="137"/>
      <c r="UYW172" s="137"/>
      <c r="UYX172" s="137"/>
      <c r="UYY172" s="137"/>
      <c r="UYZ172" s="137"/>
      <c r="UZA172" s="137"/>
      <c r="UZB172" s="137"/>
      <c r="UZC172" s="137"/>
      <c r="UZD172" s="137"/>
      <c r="UZE172" s="137"/>
      <c r="UZF172" s="137"/>
      <c r="UZG172" s="137"/>
      <c r="UZH172" s="137"/>
      <c r="UZI172" s="137"/>
      <c r="UZJ172" s="137"/>
      <c r="UZK172" s="137"/>
      <c r="UZL172" s="137"/>
      <c r="UZM172" s="137"/>
      <c r="UZN172" s="137"/>
      <c r="UZO172" s="137"/>
      <c r="UZP172" s="137"/>
      <c r="UZQ172" s="137"/>
      <c r="UZR172" s="137"/>
      <c r="UZS172" s="137"/>
      <c r="UZT172" s="137"/>
      <c r="UZU172" s="137"/>
      <c r="UZV172" s="137"/>
      <c r="UZW172" s="137"/>
      <c r="UZX172" s="137"/>
      <c r="UZY172" s="137"/>
      <c r="UZZ172" s="137"/>
      <c r="VAA172" s="137"/>
      <c r="VAB172" s="137"/>
      <c r="VAC172" s="137"/>
      <c r="VAD172" s="137"/>
      <c r="VAE172" s="137"/>
      <c r="VAF172" s="137"/>
      <c r="VAG172" s="137"/>
      <c r="VAH172" s="137"/>
      <c r="VAI172" s="137"/>
      <c r="VAJ172" s="137"/>
      <c r="VAK172" s="137"/>
      <c r="VAL172" s="137"/>
      <c r="VAM172" s="137"/>
      <c r="VAN172" s="137"/>
      <c r="VAO172" s="137"/>
      <c r="VAP172" s="137"/>
      <c r="VAQ172" s="137"/>
      <c r="VAR172" s="137"/>
      <c r="VAS172" s="137"/>
      <c r="VAT172" s="137"/>
      <c r="VAU172" s="137"/>
      <c r="VAV172" s="137"/>
      <c r="VAW172" s="137"/>
      <c r="VAX172" s="137"/>
      <c r="VAY172" s="137"/>
      <c r="VAZ172" s="137"/>
      <c r="VBA172" s="137"/>
      <c r="VBB172" s="137"/>
      <c r="VBC172" s="137"/>
      <c r="VBD172" s="137"/>
      <c r="VBE172" s="137"/>
      <c r="VBF172" s="137"/>
      <c r="VBG172" s="137"/>
      <c r="VBH172" s="137"/>
      <c r="VBI172" s="137"/>
      <c r="VBJ172" s="137"/>
      <c r="VBK172" s="137"/>
      <c r="VBL172" s="137"/>
      <c r="VBM172" s="137"/>
      <c r="VBN172" s="137"/>
      <c r="VBO172" s="137"/>
      <c r="VBP172" s="137"/>
      <c r="VBQ172" s="137"/>
      <c r="VBR172" s="137"/>
      <c r="VBS172" s="137"/>
      <c r="VBT172" s="137"/>
      <c r="VBU172" s="137"/>
      <c r="VBV172" s="137"/>
      <c r="VBW172" s="137"/>
      <c r="VBX172" s="137"/>
      <c r="VBY172" s="137"/>
      <c r="VBZ172" s="137"/>
      <c r="VCA172" s="137"/>
      <c r="VCB172" s="137"/>
      <c r="VCC172" s="137"/>
      <c r="VCD172" s="137"/>
      <c r="VCE172" s="137"/>
      <c r="VCF172" s="137"/>
      <c r="VCG172" s="137"/>
      <c r="VCH172" s="137"/>
      <c r="VCI172" s="137"/>
      <c r="VCJ172" s="137"/>
      <c r="VCK172" s="137"/>
      <c r="VCL172" s="137"/>
      <c r="VCM172" s="137"/>
      <c r="VCN172" s="137"/>
      <c r="VCO172" s="137"/>
      <c r="VCP172" s="137"/>
      <c r="VCQ172" s="137"/>
      <c r="VCR172" s="137"/>
      <c r="VCS172" s="137"/>
      <c r="VCT172" s="137"/>
      <c r="VCU172" s="137"/>
      <c r="VCV172" s="137"/>
      <c r="VCW172" s="137"/>
      <c r="VCX172" s="137"/>
      <c r="VCY172" s="137"/>
      <c r="VCZ172" s="137"/>
      <c r="VDA172" s="137"/>
      <c r="VDB172" s="137"/>
      <c r="VDC172" s="137"/>
      <c r="VDD172" s="137"/>
      <c r="VDE172" s="137"/>
      <c r="VDF172" s="137"/>
      <c r="VDG172" s="137"/>
      <c r="VDH172" s="137"/>
      <c r="VDI172" s="137"/>
      <c r="VDJ172" s="137"/>
      <c r="VDK172" s="137"/>
      <c r="VDL172" s="137"/>
      <c r="VDM172" s="137"/>
      <c r="VDN172" s="137"/>
      <c r="VDO172" s="137"/>
      <c r="VDP172" s="137"/>
      <c r="VDQ172" s="137"/>
      <c r="VDR172" s="137"/>
      <c r="VDS172" s="137"/>
      <c r="VDT172" s="137"/>
      <c r="VDU172" s="137"/>
      <c r="VDV172" s="137"/>
      <c r="VDW172" s="137"/>
      <c r="VDX172" s="137"/>
      <c r="VDY172" s="137"/>
      <c r="VDZ172" s="137"/>
      <c r="VEA172" s="137"/>
      <c r="VEB172" s="137"/>
      <c r="VEC172" s="137"/>
      <c r="VED172" s="137"/>
      <c r="VEE172" s="137"/>
      <c r="VEF172" s="137"/>
      <c r="VEG172" s="137"/>
      <c r="VEH172" s="137"/>
      <c r="VEI172" s="137"/>
      <c r="VEJ172" s="137"/>
      <c r="VEK172" s="137"/>
      <c r="VEL172" s="137"/>
      <c r="VEM172" s="137"/>
      <c r="VEN172" s="137"/>
      <c r="VEO172" s="137"/>
      <c r="VEP172" s="137"/>
      <c r="VEQ172" s="137"/>
      <c r="VER172" s="137"/>
      <c r="VES172" s="137"/>
      <c r="VET172" s="137"/>
      <c r="VEU172" s="137"/>
      <c r="VEV172" s="137"/>
      <c r="VEW172" s="137"/>
      <c r="VEX172" s="137"/>
      <c r="VEY172" s="137"/>
      <c r="VEZ172" s="137"/>
      <c r="VFA172" s="137"/>
      <c r="VFB172" s="137"/>
      <c r="VFC172" s="137"/>
      <c r="VFD172" s="137"/>
      <c r="VFE172" s="137"/>
      <c r="VFF172" s="137"/>
      <c r="VFG172" s="137"/>
      <c r="VFH172" s="137"/>
      <c r="VFI172" s="137"/>
      <c r="VFJ172" s="137"/>
      <c r="VFK172" s="137"/>
      <c r="VFL172" s="137"/>
      <c r="VFM172" s="137"/>
      <c r="VFN172" s="137"/>
      <c r="VFO172" s="137"/>
      <c r="VFP172" s="137"/>
      <c r="VFQ172" s="137"/>
      <c r="VFR172" s="137"/>
      <c r="VFS172" s="137"/>
      <c r="VFT172" s="137"/>
      <c r="VFU172" s="137"/>
      <c r="VFV172" s="137"/>
      <c r="VFW172" s="137"/>
      <c r="VFX172" s="137"/>
      <c r="VFY172" s="137"/>
      <c r="VFZ172" s="137"/>
      <c r="VGA172" s="137"/>
      <c r="VGB172" s="137"/>
      <c r="VGC172" s="137"/>
      <c r="VGD172" s="137"/>
      <c r="VGE172" s="137"/>
      <c r="VGF172" s="137"/>
      <c r="VGG172" s="137"/>
      <c r="VGH172" s="137"/>
      <c r="VGI172" s="137"/>
      <c r="VGJ172" s="137"/>
      <c r="VGK172" s="137"/>
      <c r="VGL172" s="137"/>
      <c r="VGM172" s="137"/>
      <c r="VGN172" s="137"/>
      <c r="VGO172" s="137"/>
      <c r="VGP172" s="137"/>
      <c r="VGQ172" s="137"/>
      <c r="VGR172" s="137"/>
      <c r="VGS172" s="137"/>
      <c r="VGT172" s="137"/>
      <c r="VGU172" s="137"/>
      <c r="VGV172" s="137"/>
      <c r="VGW172" s="137"/>
      <c r="VGX172" s="137"/>
      <c r="VGY172" s="137"/>
      <c r="VGZ172" s="137"/>
      <c r="VHA172" s="137"/>
      <c r="VHB172" s="137"/>
      <c r="VHC172" s="137"/>
      <c r="VHD172" s="137"/>
      <c r="VHE172" s="137"/>
      <c r="VHF172" s="137"/>
      <c r="VHG172" s="137"/>
      <c r="VHH172" s="137"/>
      <c r="VHI172" s="137"/>
      <c r="VHJ172" s="137"/>
      <c r="VHK172" s="137"/>
      <c r="VHL172" s="137"/>
      <c r="VHM172" s="137"/>
      <c r="VHN172" s="137"/>
      <c r="VHO172" s="137"/>
      <c r="VHP172" s="137"/>
      <c r="VHQ172" s="137"/>
      <c r="VHR172" s="137"/>
      <c r="VHS172" s="137"/>
      <c r="VHT172" s="137"/>
      <c r="VHU172" s="137"/>
      <c r="VHV172" s="137"/>
      <c r="VHW172" s="137"/>
      <c r="VHX172" s="137"/>
      <c r="VHY172" s="137"/>
      <c r="VHZ172" s="137"/>
      <c r="VIA172" s="137"/>
      <c r="VIB172" s="137"/>
      <c r="VIC172" s="137"/>
      <c r="VID172" s="137"/>
      <c r="VIE172" s="137"/>
      <c r="VIF172" s="137"/>
      <c r="VIG172" s="137"/>
      <c r="VIH172" s="137"/>
      <c r="VII172" s="137"/>
      <c r="VIJ172" s="137"/>
      <c r="VIK172" s="137"/>
      <c r="VIL172" s="137"/>
      <c r="VIM172" s="137"/>
      <c r="VIN172" s="137"/>
      <c r="VIO172" s="137"/>
      <c r="VIP172" s="137"/>
      <c r="VIQ172" s="137"/>
      <c r="VIR172" s="137"/>
      <c r="VIS172" s="137"/>
      <c r="VIT172" s="137"/>
      <c r="VIU172" s="137"/>
      <c r="VIV172" s="137"/>
      <c r="VIW172" s="137"/>
      <c r="VIX172" s="137"/>
      <c r="VIY172" s="137"/>
      <c r="VIZ172" s="137"/>
      <c r="VJA172" s="137"/>
      <c r="VJB172" s="137"/>
      <c r="VJC172" s="137"/>
      <c r="VJD172" s="137"/>
      <c r="VJE172" s="137"/>
      <c r="VJF172" s="137"/>
      <c r="VJG172" s="137"/>
      <c r="VJH172" s="137"/>
      <c r="VJI172" s="137"/>
      <c r="VJJ172" s="137"/>
      <c r="VJK172" s="137"/>
      <c r="VJL172" s="137"/>
      <c r="VJM172" s="137"/>
      <c r="VJN172" s="137"/>
      <c r="VJO172" s="137"/>
      <c r="VJP172" s="137"/>
      <c r="VJQ172" s="137"/>
      <c r="VJR172" s="137"/>
      <c r="VJS172" s="137"/>
      <c r="VJT172" s="137"/>
      <c r="VJU172" s="137"/>
      <c r="VJV172" s="137"/>
      <c r="VJW172" s="137"/>
      <c r="VJX172" s="137"/>
      <c r="VJY172" s="137"/>
      <c r="VJZ172" s="137"/>
      <c r="VKA172" s="137"/>
      <c r="VKB172" s="137"/>
      <c r="VKC172" s="137"/>
      <c r="VKD172" s="137"/>
      <c r="VKE172" s="137"/>
      <c r="VKF172" s="137"/>
      <c r="VKG172" s="137"/>
      <c r="VKH172" s="137"/>
      <c r="VKI172" s="137"/>
      <c r="VKJ172" s="137"/>
      <c r="VKK172" s="137"/>
      <c r="VKL172" s="137"/>
      <c r="VKM172" s="137"/>
      <c r="VKN172" s="137"/>
      <c r="VKO172" s="137"/>
      <c r="VKP172" s="137"/>
      <c r="VKQ172" s="137"/>
      <c r="VKR172" s="137"/>
      <c r="VKS172" s="137"/>
      <c r="VKT172" s="137"/>
      <c r="VKU172" s="137"/>
      <c r="VKV172" s="137"/>
      <c r="VKW172" s="137"/>
      <c r="VKX172" s="137"/>
      <c r="VKY172" s="137"/>
      <c r="VKZ172" s="137"/>
      <c r="VLA172" s="137"/>
      <c r="VLB172" s="137"/>
      <c r="VLC172" s="137"/>
      <c r="VLD172" s="137"/>
      <c r="VLE172" s="137"/>
      <c r="VLF172" s="137"/>
      <c r="VLG172" s="137"/>
      <c r="VLH172" s="137"/>
      <c r="VLI172" s="137"/>
      <c r="VLJ172" s="137"/>
      <c r="VLK172" s="137"/>
      <c r="VLL172" s="137"/>
      <c r="VLM172" s="137"/>
      <c r="VLN172" s="137"/>
      <c r="VLO172" s="137"/>
      <c r="VLP172" s="137"/>
      <c r="VLQ172" s="137"/>
      <c r="VLR172" s="137"/>
      <c r="VLS172" s="137"/>
      <c r="VLT172" s="137"/>
      <c r="VLU172" s="137"/>
      <c r="VLV172" s="137"/>
      <c r="VLW172" s="137"/>
      <c r="VLX172" s="137"/>
      <c r="VLY172" s="137"/>
      <c r="VLZ172" s="137"/>
      <c r="VMA172" s="137"/>
      <c r="VMB172" s="137"/>
      <c r="VMC172" s="137"/>
      <c r="VMD172" s="137"/>
      <c r="VME172" s="137"/>
      <c r="VMF172" s="137"/>
      <c r="VMG172" s="137"/>
      <c r="VMH172" s="137"/>
      <c r="VMI172" s="137"/>
      <c r="VMJ172" s="137"/>
      <c r="VMK172" s="137"/>
      <c r="VML172" s="137"/>
      <c r="VMM172" s="137"/>
      <c r="VMN172" s="137"/>
      <c r="VMO172" s="137"/>
      <c r="VMP172" s="137"/>
      <c r="VMQ172" s="137"/>
      <c r="VMR172" s="137"/>
      <c r="VMS172" s="137"/>
      <c r="VMT172" s="137"/>
      <c r="VMU172" s="137"/>
      <c r="VMV172" s="137"/>
      <c r="VMW172" s="137"/>
      <c r="VMX172" s="137"/>
      <c r="VMY172" s="137"/>
      <c r="VMZ172" s="137"/>
      <c r="VNA172" s="137"/>
      <c r="VNB172" s="137"/>
      <c r="VNC172" s="137"/>
      <c r="VND172" s="137"/>
      <c r="VNE172" s="137"/>
      <c r="VNF172" s="137"/>
      <c r="VNG172" s="137"/>
      <c r="VNH172" s="137"/>
      <c r="VNI172" s="137"/>
      <c r="VNJ172" s="137"/>
      <c r="VNK172" s="137"/>
      <c r="VNL172" s="137"/>
      <c r="VNM172" s="137"/>
      <c r="VNN172" s="137"/>
      <c r="VNO172" s="137"/>
      <c r="VNP172" s="137"/>
      <c r="VNQ172" s="137"/>
      <c r="VNR172" s="137"/>
      <c r="VNS172" s="137"/>
      <c r="VNT172" s="137"/>
      <c r="VNU172" s="137"/>
      <c r="VNV172" s="137"/>
      <c r="VNW172" s="137"/>
      <c r="VNX172" s="137"/>
      <c r="VNY172" s="137"/>
      <c r="VNZ172" s="137"/>
      <c r="VOA172" s="137"/>
      <c r="VOB172" s="137"/>
      <c r="VOC172" s="137"/>
      <c r="VOD172" s="137"/>
      <c r="VOE172" s="137"/>
      <c r="VOF172" s="137"/>
      <c r="VOG172" s="137"/>
      <c r="VOH172" s="137"/>
      <c r="VOI172" s="137"/>
      <c r="VOJ172" s="137"/>
      <c r="VOK172" s="137"/>
      <c r="VOL172" s="137"/>
      <c r="VOM172" s="137"/>
      <c r="VON172" s="137"/>
      <c r="VOO172" s="137"/>
      <c r="VOP172" s="137"/>
      <c r="VOQ172" s="137"/>
      <c r="VOR172" s="137"/>
      <c r="VOS172" s="137"/>
      <c r="VOT172" s="137"/>
      <c r="VOU172" s="137"/>
      <c r="VOV172" s="137"/>
      <c r="VOW172" s="137"/>
      <c r="VOX172" s="137"/>
      <c r="VOY172" s="137"/>
      <c r="VOZ172" s="137"/>
      <c r="VPA172" s="137"/>
      <c r="VPB172" s="137"/>
      <c r="VPC172" s="137"/>
      <c r="VPD172" s="137"/>
      <c r="VPE172" s="137"/>
      <c r="VPF172" s="137"/>
      <c r="VPG172" s="137"/>
      <c r="VPH172" s="137"/>
      <c r="VPI172" s="137"/>
      <c r="VPJ172" s="137"/>
      <c r="VPK172" s="137"/>
      <c r="VPL172" s="137"/>
      <c r="VPM172" s="137"/>
      <c r="VPN172" s="137"/>
      <c r="VPO172" s="137"/>
      <c r="VPP172" s="137"/>
      <c r="VPQ172" s="137"/>
      <c r="VPR172" s="137"/>
      <c r="VPS172" s="137"/>
      <c r="VPT172" s="137"/>
      <c r="VPU172" s="137"/>
      <c r="VPV172" s="137"/>
      <c r="VPW172" s="137"/>
      <c r="VPX172" s="137"/>
      <c r="VPY172" s="137"/>
      <c r="VPZ172" s="137"/>
      <c r="VQA172" s="137"/>
      <c r="VQB172" s="137"/>
      <c r="VQC172" s="137"/>
      <c r="VQD172" s="137"/>
      <c r="VQE172" s="137"/>
      <c r="VQF172" s="137"/>
      <c r="VQG172" s="137"/>
      <c r="VQH172" s="137"/>
      <c r="VQI172" s="137"/>
      <c r="VQJ172" s="137"/>
      <c r="VQK172" s="137"/>
      <c r="VQL172" s="137"/>
      <c r="VQM172" s="137"/>
      <c r="VQN172" s="137"/>
      <c r="VQO172" s="137"/>
      <c r="VQP172" s="137"/>
      <c r="VQQ172" s="137"/>
      <c r="VQR172" s="137"/>
      <c r="VQS172" s="137"/>
      <c r="VQT172" s="137"/>
      <c r="VQU172" s="137"/>
      <c r="VQV172" s="137"/>
      <c r="VQW172" s="137"/>
      <c r="VQX172" s="137"/>
      <c r="VQY172" s="137"/>
      <c r="VQZ172" s="137"/>
      <c r="VRA172" s="137"/>
      <c r="VRB172" s="137"/>
      <c r="VRC172" s="137"/>
      <c r="VRD172" s="137"/>
      <c r="VRE172" s="137"/>
      <c r="VRF172" s="137"/>
      <c r="VRG172" s="137"/>
      <c r="VRH172" s="137"/>
      <c r="VRI172" s="137"/>
      <c r="VRJ172" s="137"/>
      <c r="VRK172" s="137"/>
      <c r="VRL172" s="137"/>
      <c r="VRM172" s="137"/>
      <c r="VRN172" s="137"/>
      <c r="VRO172" s="137"/>
      <c r="VRP172" s="137"/>
      <c r="VRQ172" s="137"/>
      <c r="VRR172" s="137"/>
      <c r="VRS172" s="137"/>
      <c r="VRT172" s="137"/>
      <c r="VRU172" s="137"/>
      <c r="VRV172" s="137"/>
      <c r="VRW172" s="137"/>
      <c r="VRX172" s="137"/>
      <c r="VRY172" s="137"/>
      <c r="VRZ172" s="137"/>
      <c r="VSA172" s="137"/>
      <c r="VSB172" s="137"/>
      <c r="VSC172" s="137"/>
      <c r="VSD172" s="137"/>
      <c r="VSE172" s="137"/>
      <c r="VSF172" s="137"/>
      <c r="VSG172" s="137"/>
      <c r="VSH172" s="137"/>
      <c r="VSI172" s="137"/>
      <c r="VSJ172" s="137"/>
      <c r="VSK172" s="137"/>
      <c r="VSL172" s="137"/>
      <c r="VSM172" s="137"/>
      <c r="VSN172" s="137"/>
      <c r="VSO172" s="137"/>
      <c r="VSP172" s="137"/>
      <c r="VSQ172" s="137"/>
      <c r="VSR172" s="137"/>
      <c r="VSS172" s="137"/>
      <c r="VST172" s="137"/>
      <c r="VSU172" s="137"/>
      <c r="VSV172" s="137"/>
      <c r="VSW172" s="137"/>
      <c r="VSX172" s="137"/>
      <c r="VSY172" s="137"/>
      <c r="VSZ172" s="137"/>
      <c r="VTA172" s="137"/>
      <c r="VTB172" s="137"/>
      <c r="VTC172" s="137"/>
      <c r="VTD172" s="137"/>
      <c r="VTE172" s="137"/>
      <c r="VTF172" s="137"/>
      <c r="VTG172" s="137"/>
      <c r="VTH172" s="137"/>
      <c r="VTI172" s="137"/>
      <c r="VTJ172" s="137"/>
      <c r="VTK172" s="137"/>
      <c r="VTL172" s="137"/>
      <c r="VTM172" s="137"/>
      <c r="VTN172" s="137"/>
      <c r="VTO172" s="137"/>
      <c r="VTP172" s="137"/>
      <c r="VTQ172" s="137"/>
      <c r="VTR172" s="137"/>
      <c r="VTS172" s="137"/>
      <c r="VTT172" s="137"/>
      <c r="VTU172" s="137"/>
      <c r="VTV172" s="137"/>
      <c r="VTW172" s="137"/>
      <c r="VTX172" s="137"/>
      <c r="VTY172" s="137"/>
      <c r="VTZ172" s="137"/>
      <c r="VUA172" s="137"/>
      <c r="VUB172" s="137"/>
      <c r="VUC172" s="137"/>
      <c r="VUD172" s="137"/>
      <c r="VUE172" s="137"/>
      <c r="VUF172" s="137"/>
      <c r="VUG172" s="137"/>
      <c r="VUH172" s="137"/>
      <c r="VUI172" s="137"/>
      <c r="VUJ172" s="137"/>
      <c r="VUK172" s="137"/>
      <c r="VUL172" s="137"/>
      <c r="VUM172" s="137"/>
      <c r="VUN172" s="137"/>
      <c r="VUO172" s="137"/>
      <c r="VUP172" s="137"/>
      <c r="VUQ172" s="137"/>
      <c r="VUR172" s="137"/>
      <c r="VUS172" s="137"/>
      <c r="VUT172" s="137"/>
      <c r="VUU172" s="137"/>
      <c r="VUV172" s="137"/>
      <c r="VUW172" s="137"/>
      <c r="VUX172" s="137"/>
      <c r="VUY172" s="137"/>
      <c r="VUZ172" s="137"/>
      <c r="VVA172" s="137"/>
      <c r="VVB172" s="137"/>
      <c r="VVC172" s="137"/>
      <c r="VVD172" s="137"/>
      <c r="VVE172" s="137"/>
      <c r="VVF172" s="137"/>
      <c r="VVG172" s="137"/>
      <c r="VVH172" s="137"/>
      <c r="VVI172" s="137"/>
      <c r="VVJ172" s="137"/>
      <c r="VVK172" s="137"/>
      <c r="VVL172" s="137"/>
      <c r="VVM172" s="137"/>
      <c r="VVN172" s="137"/>
      <c r="VVO172" s="137"/>
      <c r="VVP172" s="137"/>
      <c r="VVQ172" s="137"/>
      <c r="VVR172" s="137"/>
      <c r="VVS172" s="137"/>
      <c r="VVT172" s="137"/>
      <c r="VVU172" s="137"/>
      <c r="VVV172" s="137"/>
      <c r="VVW172" s="137"/>
      <c r="VVX172" s="137"/>
      <c r="VVY172" s="137"/>
      <c r="VVZ172" s="137"/>
      <c r="VWA172" s="137"/>
      <c r="VWB172" s="137"/>
      <c r="VWC172" s="137"/>
      <c r="VWD172" s="137"/>
      <c r="VWE172" s="137"/>
      <c r="VWF172" s="137"/>
      <c r="VWG172" s="137"/>
      <c r="VWH172" s="137"/>
      <c r="VWI172" s="137"/>
      <c r="VWJ172" s="137"/>
      <c r="VWK172" s="137"/>
      <c r="VWL172" s="137"/>
      <c r="VWM172" s="137"/>
      <c r="VWN172" s="137"/>
      <c r="VWO172" s="137"/>
      <c r="VWP172" s="137"/>
      <c r="VWQ172" s="137"/>
      <c r="VWR172" s="137"/>
      <c r="VWS172" s="137"/>
      <c r="VWT172" s="137"/>
      <c r="VWU172" s="137"/>
      <c r="VWV172" s="137"/>
      <c r="VWW172" s="137"/>
      <c r="VWX172" s="137"/>
      <c r="VWY172" s="137"/>
      <c r="VWZ172" s="137"/>
      <c r="VXA172" s="137"/>
      <c r="VXB172" s="137"/>
      <c r="VXC172" s="137"/>
      <c r="VXD172" s="137"/>
      <c r="VXE172" s="137"/>
      <c r="VXF172" s="137"/>
      <c r="VXG172" s="137"/>
      <c r="VXH172" s="137"/>
      <c r="VXI172" s="137"/>
      <c r="VXJ172" s="137"/>
      <c r="VXK172" s="137"/>
      <c r="VXL172" s="137"/>
      <c r="VXM172" s="137"/>
      <c r="VXN172" s="137"/>
      <c r="VXO172" s="137"/>
      <c r="VXP172" s="137"/>
      <c r="VXQ172" s="137"/>
      <c r="VXR172" s="137"/>
      <c r="VXS172" s="137"/>
      <c r="VXT172" s="137"/>
      <c r="VXU172" s="137"/>
      <c r="VXV172" s="137"/>
      <c r="VXW172" s="137"/>
      <c r="VXX172" s="137"/>
      <c r="VXY172" s="137"/>
      <c r="VXZ172" s="137"/>
      <c r="VYA172" s="137"/>
      <c r="VYB172" s="137"/>
      <c r="VYC172" s="137"/>
      <c r="VYD172" s="137"/>
      <c r="VYE172" s="137"/>
      <c r="VYF172" s="137"/>
      <c r="VYG172" s="137"/>
      <c r="VYH172" s="137"/>
      <c r="VYI172" s="137"/>
      <c r="VYJ172" s="137"/>
      <c r="VYK172" s="137"/>
      <c r="VYL172" s="137"/>
      <c r="VYM172" s="137"/>
      <c r="VYN172" s="137"/>
      <c r="VYO172" s="137"/>
      <c r="VYP172" s="137"/>
      <c r="VYQ172" s="137"/>
      <c r="VYR172" s="137"/>
      <c r="VYS172" s="137"/>
      <c r="VYT172" s="137"/>
      <c r="VYU172" s="137"/>
      <c r="VYV172" s="137"/>
      <c r="VYW172" s="137"/>
      <c r="VYX172" s="137"/>
      <c r="VYY172" s="137"/>
      <c r="VYZ172" s="137"/>
      <c r="VZA172" s="137"/>
      <c r="VZB172" s="137"/>
      <c r="VZC172" s="137"/>
      <c r="VZD172" s="137"/>
      <c r="VZE172" s="137"/>
      <c r="VZF172" s="137"/>
      <c r="VZG172" s="137"/>
      <c r="VZH172" s="137"/>
      <c r="VZI172" s="137"/>
      <c r="VZJ172" s="137"/>
      <c r="VZK172" s="137"/>
      <c r="VZL172" s="137"/>
      <c r="VZM172" s="137"/>
      <c r="VZN172" s="137"/>
      <c r="VZO172" s="137"/>
      <c r="VZP172" s="137"/>
      <c r="VZQ172" s="137"/>
      <c r="VZR172" s="137"/>
      <c r="VZS172" s="137"/>
      <c r="VZT172" s="137"/>
      <c r="VZU172" s="137"/>
      <c r="VZV172" s="137"/>
      <c r="VZW172" s="137"/>
      <c r="VZX172" s="137"/>
      <c r="VZY172" s="137"/>
      <c r="VZZ172" s="137"/>
      <c r="WAA172" s="137"/>
      <c r="WAB172" s="137"/>
      <c r="WAC172" s="137"/>
      <c r="WAD172" s="137"/>
      <c r="WAE172" s="137"/>
      <c r="WAF172" s="137"/>
      <c r="WAG172" s="137"/>
      <c r="WAH172" s="137"/>
      <c r="WAI172" s="137"/>
      <c r="WAJ172" s="137"/>
      <c r="WAK172" s="137"/>
      <c r="WAL172" s="137"/>
      <c r="WAM172" s="137"/>
      <c r="WAN172" s="137"/>
      <c r="WAO172" s="137"/>
      <c r="WAP172" s="137"/>
      <c r="WAQ172" s="137"/>
      <c r="WAR172" s="137"/>
      <c r="WAS172" s="137"/>
      <c r="WAT172" s="137"/>
      <c r="WAU172" s="137"/>
      <c r="WAV172" s="137"/>
      <c r="WAW172" s="137"/>
      <c r="WAX172" s="137"/>
      <c r="WAY172" s="137"/>
      <c r="WAZ172" s="137"/>
      <c r="WBA172" s="137"/>
      <c r="WBB172" s="137"/>
      <c r="WBC172" s="137"/>
      <c r="WBD172" s="137"/>
      <c r="WBE172" s="137"/>
      <c r="WBF172" s="137"/>
      <c r="WBG172" s="137"/>
      <c r="WBH172" s="137"/>
      <c r="WBI172" s="137"/>
      <c r="WBJ172" s="137"/>
      <c r="WBK172" s="137"/>
      <c r="WBL172" s="137"/>
      <c r="WBM172" s="137"/>
      <c r="WBN172" s="137"/>
      <c r="WBO172" s="137"/>
      <c r="WBP172" s="137"/>
      <c r="WBQ172" s="137"/>
      <c r="WBR172" s="137"/>
      <c r="WBS172" s="137"/>
      <c r="WBT172" s="137"/>
      <c r="WBU172" s="137"/>
      <c r="WBV172" s="137"/>
      <c r="WBW172" s="137"/>
      <c r="WBX172" s="137"/>
      <c r="WBY172" s="137"/>
      <c r="WBZ172" s="137"/>
      <c r="WCA172" s="137"/>
      <c r="WCB172" s="137"/>
      <c r="WCC172" s="137"/>
      <c r="WCD172" s="137"/>
      <c r="WCE172" s="137"/>
      <c r="WCF172" s="137"/>
      <c r="WCG172" s="137"/>
      <c r="WCH172" s="137"/>
      <c r="WCI172" s="137"/>
      <c r="WCJ172" s="137"/>
      <c r="WCK172" s="137"/>
      <c r="WCL172" s="137"/>
      <c r="WCM172" s="137"/>
      <c r="WCN172" s="137"/>
      <c r="WCO172" s="137"/>
      <c r="WCP172" s="137"/>
      <c r="WCQ172" s="137"/>
      <c r="WCR172" s="137"/>
      <c r="WCS172" s="137"/>
      <c r="WCT172" s="137"/>
      <c r="WCU172" s="137"/>
      <c r="WCV172" s="137"/>
      <c r="WCW172" s="137"/>
      <c r="WCX172" s="137"/>
      <c r="WCY172" s="137"/>
      <c r="WCZ172" s="137"/>
      <c r="WDA172" s="137"/>
      <c r="WDB172" s="137"/>
      <c r="WDC172" s="137"/>
      <c r="WDD172" s="137"/>
      <c r="WDE172" s="137"/>
      <c r="WDF172" s="137"/>
      <c r="WDG172" s="137"/>
      <c r="WDH172" s="137"/>
      <c r="WDI172" s="137"/>
      <c r="WDJ172" s="137"/>
      <c r="WDK172" s="137"/>
      <c r="WDL172" s="137"/>
      <c r="WDM172" s="137"/>
      <c r="WDN172" s="137"/>
      <c r="WDO172" s="137"/>
      <c r="WDP172" s="137"/>
      <c r="WDQ172" s="137"/>
      <c r="WDR172" s="137"/>
      <c r="WDS172" s="137"/>
      <c r="WDT172" s="137"/>
      <c r="WDU172" s="137"/>
      <c r="WDV172" s="137"/>
      <c r="WDW172" s="137"/>
      <c r="WDX172" s="137"/>
      <c r="WDY172" s="137"/>
      <c r="WDZ172" s="137"/>
      <c r="WEA172" s="137"/>
      <c r="WEB172" s="137"/>
      <c r="WEC172" s="137"/>
      <c r="WED172" s="137"/>
      <c r="WEE172" s="137"/>
      <c r="WEF172" s="137"/>
      <c r="WEG172" s="137"/>
      <c r="WEH172" s="137"/>
      <c r="WEI172" s="137"/>
      <c r="WEJ172" s="137"/>
      <c r="WEK172" s="137"/>
      <c r="WEL172" s="137"/>
      <c r="WEM172" s="137"/>
      <c r="WEN172" s="137"/>
      <c r="WEO172" s="137"/>
      <c r="WEP172" s="137"/>
      <c r="WEQ172" s="137"/>
      <c r="WER172" s="137"/>
      <c r="WES172" s="137"/>
      <c r="WET172" s="137"/>
      <c r="WEU172" s="137"/>
      <c r="WEV172" s="137"/>
      <c r="WEW172" s="137"/>
      <c r="WEX172" s="137"/>
      <c r="WEY172" s="137"/>
      <c r="WEZ172" s="137"/>
      <c r="WFA172" s="137"/>
      <c r="WFB172" s="137"/>
      <c r="WFC172" s="137"/>
      <c r="WFD172" s="137"/>
      <c r="WFE172" s="137"/>
      <c r="WFF172" s="137"/>
      <c r="WFG172" s="137"/>
      <c r="WFH172" s="137"/>
      <c r="WFI172" s="137"/>
      <c r="WFJ172" s="137"/>
      <c r="WFK172" s="137"/>
      <c r="WFL172" s="137"/>
      <c r="WFM172" s="137"/>
      <c r="WFN172" s="137"/>
      <c r="WFO172" s="137"/>
      <c r="WFP172" s="137"/>
      <c r="WFQ172" s="137"/>
      <c r="WFR172" s="137"/>
      <c r="WFS172" s="137"/>
      <c r="WFT172" s="137"/>
      <c r="WFU172" s="137"/>
      <c r="WFV172" s="137"/>
      <c r="WFW172" s="137"/>
      <c r="WFX172" s="137"/>
      <c r="WFY172" s="137"/>
      <c r="WFZ172" s="137"/>
      <c r="WGA172" s="137"/>
      <c r="WGB172" s="137"/>
      <c r="WGC172" s="137"/>
      <c r="WGD172" s="137"/>
      <c r="WGE172" s="137"/>
      <c r="WGF172" s="137"/>
      <c r="WGG172" s="137"/>
      <c r="WGH172" s="137"/>
      <c r="WGI172" s="137"/>
      <c r="WGJ172" s="137"/>
      <c r="WGK172" s="137"/>
      <c r="WGL172" s="137"/>
      <c r="WGM172" s="137"/>
      <c r="WGN172" s="137"/>
      <c r="WGO172" s="137"/>
      <c r="WGP172" s="137"/>
      <c r="WGQ172" s="137"/>
      <c r="WGR172" s="137"/>
      <c r="WGS172" s="137"/>
      <c r="WGT172" s="137"/>
      <c r="WGU172" s="137"/>
      <c r="WGV172" s="137"/>
      <c r="WGW172" s="137"/>
      <c r="WGX172" s="137"/>
      <c r="WGY172" s="137"/>
      <c r="WGZ172" s="137"/>
      <c r="WHA172" s="137"/>
      <c r="WHB172" s="137"/>
      <c r="WHC172" s="137"/>
      <c r="WHD172" s="137"/>
      <c r="WHE172" s="137"/>
      <c r="WHF172" s="137"/>
      <c r="WHG172" s="137"/>
      <c r="WHH172" s="137"/>
      <c r="WHI172" s="137"/>
      <c r="WHJ172" s="137"/>
      <c r="WHK172" s="137"/>
      <c r="WHL172" s="137"/>
      <c r="WHM172" s="137"/>
      <c r="WHN172" s="137"/>
      <c r="WHO172" s="137"/>
      <c r="WHP172" s="137"/>
      <c r="WHQ172" s="137"/>
      <c r="WHR172" s="137"/>
      <c r="WHS172" s="137"/>
      <c r="WHT172" s="137"/>
      <c r="WHU172" s="137"/>
      <c r="WHV172" s="137"/>
      <c r="WHW172" s="137"/>
      <c r="WHX172" s="137"/>
      <c r="WHY172" s="137"/>
      <c r="WHZ172" s="137"/>
      <c r="WIA172" s="137"/>
      <c r="WIB172" s="137"/>
      <c r="WIC172" s="137"/>
      <c r="WID172" s="137"/>
      <c r="WIE172" s="137"/>
      <c r="WIF172" s="137"/>
      <c r="WIG172" s="137"/>
      <c r="WIH172" s="137"/>
      <c r="WII172" s="137"/>
      <c r="WIJ172" s="137"/>
      <c r="WIK172" s="137"/>
      <c r="WIL172" s="137"/>
      <c r="WIM172" s="137"/>
      <c r="WIN172" s="137"/>
      <c r="WIO172" s="137"/>
      <c r="WIP172" s="137"/>
      <c r="WIQ172" s="137"/>
      <c r="WIR172" s="137"/>
      <c r="WIS172" s="137"/>
      <c r="WIT172" s="137"/>
      <c r="WIU172" s="137"/>
      <c r="WIV172" s="137"/>
      <c r="WIW172" s="137"/>
      <c r="WIX172" s="137"/>
      <c r="WIY172" s="137"/>
      <c r="WIZ172" s="137"/>
      <c r="WJA172" s="137"/>
      <c r="WJB172" s="137"/>
      <c r="WJC172" s="137"/>
      <c r="WJD172" s="137"/>
      <c r="WJE172" s="137"/>
      <c r="WJF172" s="137"/>
      <c r="WJG172" s="137"/>
      <c r="WJH172" s="137"/>
      <c r="WJI172" s="137"/>
      <c r="WJJ172" s="137"/>
      <c r="WJK172" s="137"/>
      <c r="WJL172" s="137"/>
      <c r="WJM172" s="137"/>
      <c r="WJN172" s="137"/>
      <c r="WJO172" s="137"/>
      <c r="WJP172" s="137"/>
      <c r="WJQ172" s="137"/>
      <c r="WJR172" s="137"/>
      <c r="WJS172" s="137"/>
      <c r="WJT172" s="137"/>
      <c r="WJU172" s="137"/>
      <c r="WJV172" s="137"/>
      <c r="WJW172" s="137"/>
      <c r="WJX172" s="137"/>
      <c r="WJY172" s="137"/>
      <c r="WJZ172" s="137"/>
      <c r="WKA172" s="137"/>
      <c r="WKB172" s="137"/>
      <c r="WKC172" s="137"/>
      <c r="WKD172" s="137"/>
      <c r="WKE172" s="137"/>
      <c r="WKF172" s="137"/>
      <c r="WKG172" s="137"/>
      <c r="WKH172" s="137"/>
      <c r="WKI172" s="137"/>
      <c r="WKJ172" s="137"/>
      <c r="WKK172" s="137"/>
      <c r="WKL172" s="137"/>
      <c r="WKM172" s="137"/>
      <c r="WKN172" s="137"/>
      <c r="WKO172" s="137"/>
      <c r="WKP172" s="137"/>
      <c r="WKQ172" s="137"/>
      <c r="WKR172" s="137"/>
      <c r="WKS172" s="137"/>
      <c r="WKT172" s="137"/>
      <c r="WKU172" s="137"/>
      <c r="WKV172" s="137"/>
      <c r="WKW172" s="137"/>
      <c r="WKX172" s="137"/>
      <c r="WKY172" s="137"/>
      <c r="WKZ172" s="137"/>
      <c r="WLA172" s="137"/>
      <c r="WLB172" s="137"/>
      <c r="WLC172" s="137"/>
      <c r="WLD172" s="137"/>
      <c r="WLE172" s="137"/>
      <c r="WLF172" s="137"/>
      <c r="WLG172" s="137"/>
      <c r="WLH172" s="137"/>
      <c r="WLI172" s="137"/>
      <c r="WLJ172" s="137"/>
      <c r="WLK172" s="137"/>
      <c r="WLL172" s="137"/>
      <c r="WLM172" s="137"/>
      <c r="WLN172" s="137"/>
      <c r="WLO172" s="137"/>
      <c r="WLP172" s="137"/>
      <c r="WLQ172" s="137"/>
      <c r="WLR172" s="137"/>
      <c r="WLS172" s="137"/>
      <c r="WLT172" s="137"/>
      <c r="WLU172" s="137"/>
      <c r="WLV172" s="137"/>
      <c r="WLW172" s="137"/>
      <c r="WLX172" s="137"/>
      <c r="WLY172" s="137"/>
      <c r="WLZ172" s="137"/>
      <c r="WMA172" s="137"/>
      <c r="WMB172" s="137"/>
      <c r="WMC172" s="137"/>
      <c r="WMD172" s="137"/>
      <c r="WME172" s="137"/>
      <c r="WMF172" s="137"/>
      <c r="WMG172" s="137"/>
      <c r="WMH172" s="137"/>
      <c r="WMI172" s="137"/>
      <c r="WMJ172" s="137"/>
      <c r="WMK172" s="137"/>
      <c r="WML172" s="137"/>
      <c r="WMM172" s="137"/>
      <c r="WMN172" s="137"/>
      <c r="WMO172" s="137"/>
      <c r="WMP172" s="137"/>
      <c r="WMQ172" s="137"/>
      <c r="WMR172" s="137"/>
      <c r="WMS172" s="137"/>
      <c r="WMT172" s="137"/>
      <c r="WMU172" s="137"/>
      <c r="WMV172" s="137"/>
      <c r="WMW172" s="137"/>
      <c r="WMX172" s="137"/>
      <c r="WMY172" s="137"/>
      <c r="WMZ172" s="137"/>
      <c r="WNA172" s="137"/>
      <c r="WNB172" s="137"/>
      <c r="WNC172" s="137"/>
      <c r="WND172" s="137"/>
      <c r="WNE172" s="137"/>
      <c r="WNF172" s="137"/>
      <c r="WNG172" s="137"/>
      <c r="WNH172" s="137"/>
      <c r="WNI172" s="137"/>
      <c r="WNJ172" s="137"/>
      <c r="WNK172" s="137"/>
      <c r="WNL172" s="137"/>
      <c r="WNM172" s="137"/>
      <c r="WNN172" s="137"/>
      <c r="WNO172" s="137"/>
      <c r="WNP172" s="137"/>
      <c r="WNQ172" s="137"/>
      <c r="WNR172" s="137"/>
      <c r="WNS172" s="137"/>
      <c r="WNT172" s="137"/>
      <c r="WNU172" s="137"/>
      <c r="WNV172" s="137"/>
      <c r="WNW172" s="137"/>
      <c r="WNX172" s="137"/>
      <c r="WNY172" s="137"/>
      <c r="WNZ172" s="137"/>
      <c r="WOA172" s="137"/>
      <c r="WOB172" s="137"/>
      <c r="WOC172" s="137"/>
      <c r="WOD172" s="137"/>
      <c r="WOE172" s="137"/>
      <c r="WOF172" s="137"/>
      <c r="WOG172" s="137"/>
      <c r="WOH172" s="137"/>
      <c r="WOI172" s="137"/>
      <c r="WOJ172" s="137"/>
      <c r="WOK172" s="137"/>
      <c r="WOL172" s="137"/>
      <c r="WOM172" s="137"/>
      <c r="WON172" s="137"/>
      <c r="WOO172" s="137"/>
      <c r="WOP172" s="137"/>
      <c r="WOQ172" s="137"/>
      <c r="WOR172" s="137"/>
      <c r="WOS172" s="137"/>
      <c r="WOT172" s="137"/>
      <c r="WOU172" s="137"/>
      <c r="WOV172" s="137"/>
      <c r="WOW172" s="137"/>
      <c r="WOX172" s="137"/>
      <c r="WOY172" s="137"/>
      <c r="WOZ172" s="137"/>
      <c r="WPA172" s="137"/>
      <c r="WPB172" s="137"/>
      <c r="WPC172" s="137"/>
      <c r="WPD172" s="137"/>
      <c r="WPE172" s="137"/>
      <c r="WPF172" s="137"/>
      <c r="WPG172" s="137"/>
      <c r="WPH172" s="137"/>
      <c r="WPI172" s="137"/>
      <c r="WPJ172" s="137"/>
      <c r="WPK172" s="137"/>
      <c r="WPL172" s="137"/>
      <c r="WPM172" s="137"/>
      <c r="WPN172" s="137"/>
      <c r="WPO172" s="137"/>
      <c r="WPP172" s="137"/>
      <c r="WPQ172" s="137"/>
      <c r="WPR172" s="137"/>
      <c r="WPS172" s="137"/>
      <c r="WPT172" s="137"/>
      <c r="WPU172" s="137"/>
      <c r="WPV172" s="137"/>
      <c r="WPW172" s="137"/>
      <c r="WPX172" s="137"/>
      <c r="WPY172" s="137"/>
      <c r="WPZ172" s="137"/>
      <c r="WQA172" s="137"/>
      <c r="WQB172" s="137"/>
      <c r="WQC172" s="137"/>
      <c r="WQD172" s="137"/>
      <c r="WQE172" s="137"/>
      <c r="WQF172" s="137"/>
      <c r="WQG172" s="137"/>
      <c r="WQH172" s="137"/>
      <c r="WQI172" s="137"/>
      <c r="WQJ172" s="137"/>
      <c r="WQK172" s="137"/>
      <c r="WQL172" s="137"/>
      <c r="WQM172" s="137"/>
      <c r="WQN172" s="137"/>
      <c r="WQO172" s="137"/>
      <c r="WQP172" s="137"/>
      <c r="WQQ172" s="137"/>
      <c r="WQR172" s="137"/>
      <c r="WQS172" s="137"/>
      <c r="WQT172" s="137"/>
      <c r="WQU172" s="137"/>
      <c r="WQV172" s="137"/>
      <c r="WQW172" s="137"/>
      <c r="WQX172" s="137"/>
      <c r="WQY172" s="137"/>
      <c r="WQZ172" s="137"/>
      <c r="WRA172" s="137"/>
      <c r="WRB172" s="137"/>
      <c r="WRC172" s="137"/>
      <c r="WRD172" s="137"/>
      <c r="WRE172" s="137"/>
      <c r="WRF172" s="137"/>
      <c r="WRG172" s="137"/>
      <c r="WRH172" s="137"/>
      <c r="WRI172" s="137"/>
      <c r="WRJ172" s="137"/>
      <c r="WRK172" s="137"/>
      <c r="WRL172" s="137"/>
      <c r="WRM172" s="137"/>
      <c r="WRN172" s="137"/>
      <c r="WRO172" s="137"/>
      <c r="WRP172" s="137"/>
      <c r="WRQ172" s="137"/>
      <c r="WRR172" s="137"/>
      <c r="WRS172" s="137"/>
      <c r="WRT172" s="137"/>
      <c r="WRU172" s="137"/>
      <c r="WRV172" s="137"/>
      <c r="WRW172" s="137"/>
      <c r="WRX172" s="137"/>
      <c r="WRY172" s="137"/>
      <c r="WRZ172" s="137"/>
      <c r="WSA172" s="137"/>
      <c r="WSB172" s="137"/>
      <c r="WSC172" s="137"/>
      <c r="WSD172" s="137"/>
      <c r="WSE172" s="137"/>
      <c r="WSF172" s="137"/>
      <c r="WSG172" s="137"/>
      <c r="WSH172" s="137"/>
      <c r="WSI172" s="137"/>
      <c r="WSJ172" s="137"/>
      <c r="WSK172" s="137"/>
      <c r="WSL172" s="137"/>
      <c r="WSM172" s="137"/>
      <c r="WSN172" s="137"/>
      <c r="WSO172" s="137"/>
      <c r="WSP172" s="137"/>
      <c r="WSQ172" s="137"/>
      <c r="WSR172" s="137"/>
      <c r="WSS172" s="137"/>
      <c r="WST172" s="137"/>
      <c r="WSU172" s="137"/>
      <c r="WSV172" s="137"/>
      <c r="WSW172" s="137"/>
      <c r="WSX172" s="137"/>
      <c r="WSY172" s="137"/>
      <c r="WSZ172" s="137"/>
      <c r="WTA172" s="137"/>
      <c r="WTB172" s="137"/>
      <c r="WTC172" s="137"/>
      <c r="WTD172" s="137"/>
      <c r="WTE172" s="137"/>
      <c r="WTF172" s="137"/>
      <c r="WTG172" s="137"/>
      <c r="WTH172" s="137"/>
      <c r="WTI172" s="137"/>
      <c r="WTJ172" s="137"/>
      <c r="WTK172" s="137"/>
      <c r="WTL172" s="137"/>
      <c r="WTM172" s="137"/>
      <c r="WTN172" s="137"/>
      <c r="WTO172" s="137"/>
      <c r="WTP172" s="137"/>
      <c r="WTQ172" s="137"/>
      <c r="WTR172" s="137"/>
      <c r="WTS172" s="137"/>
      <c r="WTT172" s="137"/>
      <c r="WTU172" s="137"/>
      <c r="WTV172" s="137"/>
      <c r="WTW172" s="137"/>
      <c r="WTX172" s="137"/>
      <c r="WTY172" s="137"/>
      <c r="WTZ172" s="137"/>
      <c r="WUA172" s="137"/>
      <c r="WUB172" s="137"/>
      <c r="WUC172" s="137"/>
      <c r="WUD172" s="137"/>
      <c r="WUE172" s="137"/>
      <c r="WUF172" s="137"/>
      <c r="WUG172" s="137"/>
      <c r="WUH172" s="137"/>
      <c r="WUI172" s="137"/>
      <c r="WUJ172" s="137"/>
      <c r="WUK172" s="137"/>
      <c r="WUL172" s="137"/>
      <c r="WUM172" s="137"/>
      <c r="WUN172" s="137"/>
      <c r="WUO172" s="137"/>
      <c r="WUP172" s="137"/>
      <c r="WUQ172" s="137"/>
      <c r="WUR172" s="137"/>
      <c r="WUS172" s="137"/>
      <c r="WUT172" s="137"/>
      <c r="WUU172" s="137"/>
      <c r="WUV172" s="137"/>
      <c r="WUW172" s="137"/>
      <c r="WUX172" s="137"/>
      <c r="WUY172" s="137"/>
      <c r="WUZ172" s="137"/>
      <c r="WVA172" s="137"/>
      <c r="WVB172" s="137"/>
      <c r="WVC172" s="137"/>
      <c r="WVD172" s="137"/>
      <c r="WVE172" s="137"/>
      <c r="WVF172" s="137"/>
      <c r="WVG172" s="137"/>
      <c r="WVH172" s="137"/>
      <c r="WVI172" s="137"/>
      <c r="WVJ172" s="137"/>
      <c r="WVK172" s="137"/>
      <c r="WVL172" s="137"/>
      <c r="WVM172" s="137"/>
      <c r="WVN172" s="137"/>
      <c r="WVO172" s="137"/>
      <c r="WVP172" s="137"/>
      <c r="WVQ172" s="137"/>
      <c r="WVR172" s="137"/>
      <c r="WVS172" s="137"/>
      <c r="WVT172" s="137"/>
      <c r="WVU172" s="137"/>
      <c r="WVV172" s="137"/>
      <c r="WVW172" s="137"/>
      <c r="WVX172" s="137"/>
      <c r="WVY172" s="137"/>
      <c r="WVZ172" s="137"/>
      <c r="WWA172" s="137"/>
      <c r="WWB172" s="137"/>
      <c r="WWC172" s="137"/>
      <c r="WWD172" s="137"/>
      <c r="WWE172" s="137"/>
      <c r="WWF172" s="137"/>
      <c r="WWG172" s="137"/>
      <c r="WWH172" s="137"/>
      <c r="WWI172" s="137"/>
      <c r="WWJ172" s="137"/>
      <c r="WWK172" s="137"/>
      <c r="WWL172" s="137"/>
      <c r="WWM172" s="137"/>
      <c r="WWN172" s="137"/>
      <c r="WWO172" s="137"/>
      <c r="WWP172" s="137"/>
      <c r="WWQ172" s="137"/>
      <c r="WWR172" s="137"/>
      <c r="WWS172" s="137"/>
      <c r="WWT172" s="137"/>
      <c r="WWU172" s="137"/>
      <c r="WWV172" s="137"/>
      <c r="WWW172" s="137"/>
      <c r="WWX172" s="137"/>
      <c r="WWY172" s="137"/>
      <c r="WWZ172" s="137"/>
      <c r="WXA172" s="137"/>
      <c r="WXB172" s="137"/>
      <c r="WXC172" s="137"/>
      <c r="WXD172" s="137"/>
      <c r="WXE172" s="137"/>
      <c r="WXF172" s="137"/>
      <c r="WXG172" s="137"/>
      <c r="WXH172" s="137"/>
      <c r="WXI172" s="137"/>
      <c r="WXJ172" s="137"/>
      <c r="WXK172" s="137"/>
      <c r="WXL172" s="137"/>
      <c r="WXM172" s="137"/>
      <c r="WXN172" s="137"/>
      <c r="WXO172" s="137"/>
      <c r="WXP172" s="137"/>
      <c r="WXQ172" s="137"/>
      <c r="WXR172" s="137"/>
      <c r="WXS172" s="137"/>
      <c r="WXT172" s="137"/>
      <c r="WXU172" s="137"/>
      <c r="WXV172" s="137"/>
      <c r="WXW172" s="137"/>
      <c r="WXX172" s="137"/>
      <c r="WXY172" s="137"/>
      <c r="WXZ172" s="137"/>
      <c r="WYA172" s="137"/>
      <c r="WYB172" s="137"/>
      <c r="WYC172" s="137"/>
      <c r="WYD172" s="137"/>
      <c r="WYE172" s="137"/>
      <c r="WYF172" s="137"/>
      <c r="WYG172" s="137"/>
      <c r="WYH172" s="137"/>
      <c r="WYI172" s="137"/>
      <c r="WYJ172" s="137"/>
      <c r="WYK172" s="137"/>
      <c r="WYL172" s="137"/>
      <c r="WYM172" s="137"/>
      <c r="WYN172" s="137"/>
      <c r="WYO172" s="137"/>
      <c r="WYP172" s="137"/>
      <c r="WYQ172" s="137"/>
      <c r="WYR172" s="137"/>
      <c r="WYS172" s="137"/>
      <c r="WYT172" s="137"/>
      <c r="WYU172" s="137"/>
      <c r="WYV172" s="137"/>
      <c r="WYW172" s="137"/>
      <c r="WYX172" s="137"/>
      <c r="WYY172" s="137"/>
      <c r="WYZ172" s="137"/>
      <c r="WZA172" s="137"/>
      <c r="WZB172" s="137"/>
      <c r="WZC172" s="137"/>
      <c r="WZD172" s="137"/>
      <c r="WZE172" s="137"/>
      <c r="WZF172" s="137"/>
      <c r="WZG172" s="137"/>
      <c r="WZH172" s="137"/>
      <c r="WZI172" s="137"/>
      <c r="WZJ172" s="137"/>
      <c r="WZK172" s="137"/>
      <c r="WZL172" s="137"/>
      <c r="WZM172" s="137"/>
      <c r="WZN172" s="137"/>
      <c r="WZO172" s="137"/>
      <c r="WZP172" s="137"/>
      <c r="WZQ172" s="137"/>
      <c r="WZR172" s="137"/>
      <c r="WZS172" s="137"/>
      <c r="WZT172" s="137"/>
      <c r="WZU172" s="137"/>
      <c r="WZV172" s="137"/>
      <c r="WZW172" s="137"/>
      <c r="WZX172" s="137"/>
      <c r="WZY172" s="137"/>
      <c r="WZZ172" s="137"/>
      <c r="XAA172" s="137"/>
      <c r="XAB172" s="137"/>
      <c r="XAC172" s="137"/>
      <c r="XAD172" s="137"/>
      <c r="XAE172" s="137"/>
      <c r="XAF172" s="137"/>
      <c r="XAG172" s="137"/>
      <c r="XAH172" s="137"/>
      <c r="XAI172" s="137"/>
      <c r="XAJ172" s="137"/>
      <c r="XAK172" s="137"/>
      <c r="XAL172" s="137"/>
      <c r="XAM172" s="137"/>
      <c r="XAN172" s="137"/>
      <c r="XAO172" s="137"/>
      <c r="XAP172" s="137"/>
      <c r="XAQ172" s="137"/>
      <c r="XAR172" s="137"/>
      <c r="XAS172" s="137"/>
      <c r="XAT172" s="137"/>
      <c r="XAU172" s="137"/>
      <c r="XAV172" s="137"/>
      <c r="XAW172" s="137"/>
      <c r="XAX172" s="137"/>
      <c r="XAY172" s="137"/>
      <c r="XAZ172" s="137"/>
      <c r="XBA172" s="137"/>
      <c r="XBB172" s="137"/>
      <c r="XBC172" s="137"/>
      <c r="XBD172" s="137"/>
      <c r="XBE172" s="137"/>
      <c r="XBF172" s="137"/>
      <c r="XBG172" s="137"/>
      <c r="XBH172" s="137"/>
      <c r="XBI172" s="137"/>
      <c r="XBJ172" s="137"/>
      <c r="XBK172" s="137"/>
      <c r="XBL172" s="137"/>
      <c r="XBM172" s="137"/>
      <c r="XBN172" s="137"/>
      <c r="XBO172" s="137"/>
      <c r="XBP172" s="137"/>
      <c r="XBQ172" s="137"/>
      <c r="XBR172" s="137"/>
      <c r="XBS172" s="137"/>
      <c r="XBT172" s="137"/>
      <c r="XBU172" s="137"/>
      <c r="XBV172" s="137"/>
      <c r="XBW172" s="137"/>
      <c r="XBX172" s="137"/>
      <c r="XBY172" s="137"/>
      <c r="XBZ172" s="137"/>
      <c r="XCA172" s="137"/>
      <c r="XCB172" s="137"/>
      <c r="XCC172" s="137"/>
      <c r="XCD172" s="137"/>
      <c r="XCE172" s="137"/>
      <c r="XCF172" s="137"/>
      <c r="XCG172" s="137"/>
      <c r="XCH172" s="137"/>
      <c r="XCI172" s="137"/>
      <c r="XCJ172" s="137"/>
      <c r="XCK172" s="137"/>
      <c r="XCL172" s="137"/>
      <c r="XCM172" s="137"/>
      <c r="XCN172" s="137"/>
      <c r="XCO172" s="137"/>
      <c r="XCP172" s="137"/>
      <c r="XCQ172" s="137"/>
      <c r="XCR172" s="137"/>
      <c r="XCS172" s="137"/>
      <c r="XCT172" s="137"/>
      <c r="XCU172" s="137"/>
      <c r="XCV172" s="137"/>
      <c r="XCW172" s="137"/>
      <c r="XCX172" s="137"/>
      <c r="XCY172" s="137"/>
      <c r="XCZ172" s="137"/>
      <c r="XDA172" s="137"/>
      <c r="XDB172" s="137"/>
      <c r="XDC172" s="137"/>
      <c r="XDD172" s="137"/>
      <c r="XDE172" s="137"/>
      <c r="XDF172" s="137"/>
      <c r="XDG172" s="137"/>
      <c r="XDH172" s="137"/>
      <c r="XDI172" s="137"/>
      <c r="XDJ172" s="137"/>
      <c r="XDK172" s="137"/>
      <c r="XDL172" s="137"/>
      <c r="XDM172" s="137"/>
      <c r="XDN172" s="137"/>
      <c r="XDO172" s="137"/>
      <c r="XDP172" s="137"/>
      <c r="XDQ172" s="137"/>
      <c r="XDR172" s="137"/>
      <c r="XDS172" s="137"/>
      <c r="XDT172" s="137"/>
      <c r="XDU172" s="137"/>
      <c r="XDV172" s="137"/>
      <c r="XDW172" s="137"/>
      <c r="XDX172" s="137"/>
      <c r="XDY172" s="137"/>
      <c r="XDZ172" s="137"/>
      <c r="XEA172" s="137"/>
      <c r="XEB172" s="137"/>
      <c r="XEC172" s="137"/>
      <c r="XED172" s="137"/>
      <c r="XEE172" s="137"/>
      <c r="XEF172" s="137"/>
      <c r="XEG172" s="137"/>
      <c r="XEH172" s="137"/>
      <c r="XEI172" s="137"/>
      <c r="XEJ172" s="137"/>
      <c r="XEK172" s="137"/>
      <c r="XEL172" s="137"/>
      <c r="XEM172" s="137"/>
      <c r="XEN172" s="137"/>
      <c r="XEO172" s="137"/>
      <c r="XEP172" s="137"/>
      <c r="XEQ172" s="137"/>
      <c r="XER172" s="137"/>
      <c r="XES172" s="137"/>
      <c r="XET172" s="137"/>
      <c r="XEU172" s="137"/>
      <c r="XEV172" s="137"/>
      <c r="XEW172" s="137"/>
      <c r="XEX172" s="137"/>
      <c r="XEY172" s="137"/>
      <c r="XEZ172" s="137"/>
      <c r="XFA172" s="137"/>
      <c r="XFB172" s="137"/>
      <c r="XFC172" s="137"/>
    </row>
    <row ht="15" r="173">
      <c r="A173" s="76">
        <v>171</v>
      </c>
      <c r="B173" s="155" t="s">
        <v>1241</v>
      </c>
      <c r="C173" s="9" t="s">
        <v>188</v>
      </c>
      <c r="D173" s="16" t="str">
        <f>VLOOKUP(B173,'Cấp phát TN'!C2:G1048574,3,FALSE)</f>
        <v>phucth20</v>
      </c>
      <c r="E173" s="66" t="str">
        <f>VLOOKUP(B173,'Cấp phát TN'!C3:G1048574,4,FALSE)</f>
        <v>vinhtq18</v>
      </c>
      <c r="F173" s="16">
        <v>542224</v>
      </c>
      <c r="G173" s="77" t="s">
        <v>885</v>
      </c>
      <c r="H173" s="77">
        <v>6</v>
      </c>
      <c r="I173" s="77">
        <v>90</v>
      </c>
      <c r="J173" s="77">
        <f>I173*3</f>
        <v>270</v>
      </c>
      <c r="K173" s="77">
        <f>2*60+2*22+2*40</f>
        <v>244</v>
      </c>
      <c r="L173" s="77">
        <v>2360</v>
      </c>
      <c r="M173" s="77"/>
      <c r="N173" s="77"/>
      <c r="O173" s="77"/>
      <c r="P173" s="77"/>
      <c r="Q173" s="77"/>
      <c r="R173" s="77" t="s">
        <v>1631</v>
      </c>
      <c r="S173" s="77" t="s">
        <v>1643</v>
      </c>
      <c r="T173" s="76"/>
      <c r="U173" s="144" t="s">
        <v>1830</v>
      </c>
      <c r="V173" s="141"/>
      <c r="W173" s="137"/>
      <c r="X173" s="137"/>
      <c r="Y173" s="137"/>
      <c r="Z173" s="137"/>
      <c r="AA173" s="137"/>
      <c r="AB173" s="137"/>
      <c r="AC173" s="137"/>
      <c r="AD173" s="137"/>
      <c r="AE173" s="137"/>
      <c r="AF173" s="137"/>
      <c r="AG173" s="137"/>
      <c r="AH173" s="137"/>
      <c r="AI173" s="137"/>
      <c r="AJ173" s="137"/>
      <c r="AK173" s="137"/>
      <c r="AL173" s="137"/>
      <c r="AM173" s="137"/>
      <c r="AN173" s="137"/>
      <c r="AO173" s="137"/>
      <c r="AP173" s="137"/>
      <c r="AQ173" s="137"/>
      <c r="AR173" s="137"/>
      <c r="AS173" s="137"/>
      <c r="AT173" s="137"/>
      <c r="AU173" s="137"/>
      <c r="AV173" s="137"/>
      <c r="AW173" s="137"/>
      <c r="AX173" s="137"/>
      <c r="AY173" s="137"/>
      <c r="AZ173" s="13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c r="CL173" s="137"/>
      <c r="CM173" s="137"/>
      <c r="CN173" s="137"/>
      <c r="CO173" s="137"/>
      <c r="CP173" s="137"/>
      <c r="CQ173" s="137"/>
      <c r="CR173" s="137"/>
      <c r="CS173" s="137"/>
      <c r="CT173" s="137"/>
      <c r="CU173" s="137"/>
      <c r="CV173" s="137"/>
      <c r="CW173" s="137"/>
      <c r="CX173" s="137"/>
      <c r="CY173" s="137"/>
      <c r="CZ173" s="137"/>
      <c r="DA173" s="137"/>
      <c r="DB173" s="137"/>
      <c r="DC173" s="137"/>
      <c r="DD173" s="137"/>
      <c r="DE173" s="137"/>
      <c r="DF173" s="137"/>
      <c r="DG173" s="137"/>
      <c r="DH173" s="137"/>
      <c r="DI173" s="137"/>
      <c r="DJ173" s="137"/>
      <c r="DK173" s="137"/>
      <c r="DL173" s="137"/>
      <c r="DM173" s="137"/>
      <c r="DN173" s="137"/>
      <c r="DO173" s="137"/>
      <c r="DP173" s="137"/>
      <c r="DQ173" s="137"/>
      <c r="DR173" s="137"/>
      <c r="DS173" s="137"/>
      <c r="DT173" s="137"/>
      <c r="DU173" s="137"/>
      <c r="DV173" s="137"/>
      <c r="DW173" s="137"/>
      <c r="DX173" s="137"/>
      <c r="DY173" s="137"/>
      <c r="DZ173" s="137"/>
      <c r="EA173" s="137"/>
      <c r="EB173" s="137"/>
      <c r="EC173" s="137"/>
      <c r="ED173" s="137"/>
      <c r="EE173" s="137"/>
      <c r="EF173" s="137"/>
      <c r="EG173" s="137"/>
      <c r="EH173" s="137"/>
      <c r="EI173" s="137"/>
      <c r="EJ173" s="137"/>
      <c r="EK173" s="137"/>
      <c r="EL173" s="137"/>
      <c r="EM173" s="137"/>
      <c r="EN173" s="137"/>
      <c r="EO173" s="137"/>
      <c r="EP173" s="137"/>
      <c r="EQ173" s="137"/>
      <c r="ER173" s="137"/>
      <c r="ES173" s="137"/>
      <c r="ET173" s="137"/>
      <c r="EU173" s="137"/>
      <c r="EV173" s="137"/>
      <c r="EW173" s="137"/>
      <c r="EX173" s="137"/>
      <c r="EY173" s="137"/>
      <c r="EZ173" s="137"/>
      <c r="FA173" s="137"/>
      <c r="FB173" s="137"/>
      <c r="FC173" s="137"/>
      <c r="FD173" s="137"/>
      <c r="FE173" s="137"/>
      <c r="FF173" s="137"/>
      <c r="FG173" s="137"/>
      <c r="FH173" s="137"/>
      <c r="FI173" s="137"/>
      <c r="FJ173" s="137"/>
      <c r="FK173" s="137"/>
      <c r="FL173" s="137"/>
      <c r="FM173" s="137"/>
      <c r="FN173" s="137"/>
      <c r="FO173" s="137"/>
      <c r="FP173" s="137"/>
      <c r="FQ173" s="137"/>
      <c r="FR173" s="137"/>
      <c r="FS173" s="137"/>
      <c r="FT173" s="137"/>
      <c r="FU173" s="137"/>
      <c r="FV173" s="137"/>
      <c r="FW173" s="137"/>
      <c r="FX173" s="137"/>
      <c r="FY173" s="137"/>
      <c r="FZ173" s="137"/>
      <c r="GA173" s="137"/>
      <c r="GB173" s="137"/>
      <c r="GC173" s="137"/>
      <c r="GD173" s="137"/>
      <c r="GE173" s="137"/>
      <c r="GF173" s="137"/>
      <c r="GG173" s="137"/>
      <c r="GH173" s="137"/>
      <c r="GI173" s="137"/>
      <c r="GJ173" s="137"/>
      <c r="GK173" s="137"/>
      <c r="GL173" s="137"/>
      <c r="GM173" s="137"/>
      <c r="GN173" s="137"/>
      <c r="GO173" s="137"/>
      <c r="GP173" s="137"/>
      <c r="GQ173" s="137"/>
      <c r="GR173" s="137"/>
      <c r="GS173" s="137"/>
      <c r="GT173" s="137"/>
      <c r="GU173" s="137"/>
      <c r="GV173" s="137"/>
      <c r="GW173" s="137"/>
      <c r="GX173" s="137"/>
      <c r="GY173" s="137"/>
      <c r="GZ173" s="137"/>
      <c r="HA173" s="137"/>
      <c r="HB173" s="137"/>
      <c r="HC173" s="137"/>
      <c r="HD173" s="137"/>
      <c r="HE173" s="137"/>
      <c r="HF173" s="137"/>
      <c r="HG173" s="137"/>
      <c r="HH173" s="137"/>
      <c r="HI173" s="137"/>
      <c r="HJ173" s="137"/>
      <c r="HK173" s="137"/>
      <c r="HL173" s="137"/>
      <c r="HM173" s="137"/>
      <c r="HN173" s="137"/>
      <c r="HO173" s="137"/>
      <c r="HP173" s="137"/>
      <c r="HQ173" s="137"/>
      <c r="HR173" s="137"/>
      <c r="HS173" s="137"/>
      <c r="HT173" s="137"/>
      <c r="HU173" s="137"/>
      <c r="HV173" s="137"/>
      <c r="HW173" s="137"/>
      <c r="HX173" s="137"/>
      <c r="HY173" s="137"/>
      <c r="HZ173" s="137"/>
      <c r="IA173" s="137"/>
      <c r="IB173" s="137"/>
      <c r="IC173" s="137"/>
      <c r="ID173" s="137"/>
      <c r="IE173" s="137"/>
      <c r="IF173" s="137"/>
      <c r="IG173" s="137"/>
      <c r="IH173" s="137"/>
      <c r="II173" s="137"/>
      <c r="IJ173" s="137"/>
      <c r="IK173" s="137"/>
      <c r="IL173" s="137"/>
      <c r="IM173" s="137"/>
      <c r="IN173" s="137"/>
      <c r="IO173" s="137"/>
      <c r="IP173" s="137"/>
      <c r="IQ173" s="137"/>
      <c r="IR173" s="137"/>
      <c r="IS173" s="137"/>
      <c r="IT173" s="137"/>
      <c r="IU173" s="137"/>
      <c r="IV173" s="137"/>
      <c r="IW173" s="137"/>
      <c r="IX173" s="137"/>
      <c r="IY173" s="137"/>
      <c r="IZ173" s="137"/>
      <c r="JA173" s="137"/>
      <c r="JB173" s="137"/>
      <c r="JC173" s="137"/>
      <c r="JD173" s="137"/>
      <c r="JE173" s="137"/>
      <c r="JF173" s="137"/>
      <c r="JG173" s="137"/>
      <c r="JH173" s="137"/>
      <c r="JI173" s="137"/>
      <c r="JJ173" s="137"/>
      <c r="JK173" s="137"/>
      <c r="JL173" s="137"/>
      <c r="JM173" s="137"/>
      <c r="JN173" s="137"/>
      <c r="JO173" s="137"/>
      <c r="JP173" s="137"/>
      <c r="JQ173" s="137"/>
      <c r="JR173" s="137"/>
      <c r="JS173" s="137"/>
      <c r="JT173" s="137"/>
      <c r="JU173" s="137"/>
      <c r="JV173" s="137"/>
      <c r="JW173" s="137"/>
      <c r="JX173" s="137"/>
      <c r="JY173" s="137"/>
      <c r="JZ173" s="137"/>
      <c r="KA173" s="137"/>
      <c r="KB173" s="137"/>
      <c r="KC173" s="137"/>
      <c r="KD173" s="137"/>
      <c r="KE173" s="137"/>
      <c r="KF173" s="137"/>
      <c r="KG173" s="137"/>
      <c r="KH173" s="137"/>
      <c r="KI173" s="137"/>
      <c r="KJ173" s="137"/>
      <c r="KK173" s="137"/>
      <c r="KL173" s="137"/>
      <c r="KM173" s="137"/>
      <c r="KN173" s="137"/>
      <c r="KO173" s="137"/>
      <c r="KP173" s="137"/>
      <c r="KQ173" s="137"/>
      <c r="KR173" s="137"/>
      <c r="KS173" s="137"/>
      <c r="KT173" s="137"/>
      <c r="KU173" s="137"/>
      <c r="KV173" s="137"/>
      <c r="KW173" s="137"/>
      <c r="KX173" s="137"/>
      <c r="KY173" s="137"/>
      <c r="KZ173" s="137"/>
      <c r="LA173" s="137"/>
      <c r="LB173" s="137"/>
      <c r="LC173" s="137"/>
      <c r="LD173" s="137"/>
      <c r="LE173" s="137"/>
      <c r="LF173" s="137"/>
      <c r="LG173" s="137"/>
      <c r="LH173" s="137"/>
      <c r="LI173" s="137"/>
      <c r="LJ173" s="137"/>
      <c r="LK173" s="137"/>
      <c r="LL173" s="137"/>
      <c r="LM173" s="137"/>
      <c r="LN173" s="137"/>
      <c r="LO173" s="137"/>
      <c r="LP173" s="137"/>
      <c r="LQ173" s="137"/>
      <c r="LR173" s="137"/>
      <c r="LS173" s="137"/>
      <c r="LT173" s="137"/>
      <c r="LU173" s="137"/>
      <c r="LV173" s="137"/>
      <c r="LW173" s="137"/>
      <c r="LX173" s="137"/>
      <c r="LY173" s="137"/>
      <c r="LZ173" s="137"/>
      <c r="MA173" s="137"/>
      <c r="MB173" s="137"/>
      <c r="MC173" s="137"/>
      <c r="MD173" s="137"/>
      <c r="ME173" s="137"/>
      <c r="MF173" s="137"/>
      <c r="MG173" s="137"/>
      <c r="MH173" s="137"/>
      <c r="MI173" s="137"/>
      <c r="MJ173" s="137"/>
      <c r="MK173" s="137"/>
      <c r="ML173" s="137"/>
      <c r="MM173" s="137"/>
      <c r="MN173" s="137"/>
      <c r="MO173" s="137"/>
      <c r="MP173" s="137"/>
      <c r="MQ173" s="137"/>
      <c r="MR173" s="137"/>
      <c r="MS173" s="137"/>
      <c r="MT173" s="137"/>
      <c r="MU173" s="137"/>
      <c r="MV173" s="137"/>
      <c r="MW173" s="137"/>
      <c r="MX173" s="137"/>
      <c r="MY173" s="137"/>
      <c r="MZ173" s="137"/>
      <c r="NA173" s="137"/>
      <c r="NB173" s="137"/>
      <c r="NC173" s="137"/>
      <c r="ND173" s="137"/>
      <c r="NE173" s="137"/>
      <c r="NF173" s="137"/>
      <c r="NG173" s="137"/>
      <c r="NH173" s="137"/>
      <c r="NI173" s="137"/>
      <c r="NJ173" s="137"/>
      <c r="NK173" s="137"/>
      <c r="NL173" s="137"/>
      <c r="NM173" s="137"/>
      <c r="NN173" s="137"/>
      <c r="NO173" s="137"/>
      <c r="NP173" s="137"/>
      <c r="NQ173" s="137"/>
      <c r="NR173" s="137"/>
      <c r="NS173" s="137"/>
      <c r="NT173" s="137"/>
      <c r="NU173" s="137"/>
      <c r="NV173" s="137"/>
      <c r="NW173" s="137"/>
      <c r="NX173" s="137"/>
      <c r="NY173" s="137"/>
      <c r="NZ173" s="137"/>
      <c r="OA173" s="137"/>
      <c r="OB173" s="137"/>
      <c r="OC173" s="137"/>
      <c r="OD173" s="137"/>
      <c r="OE173" s="137"/>
      <c r="OF173" s="137"/>
      <c r="OG173" s="137"/>
      <c r="OH173" s="137"/>
      <c r="OI173" s="137"/>
      <c r="OJ173" s="137"/>
      <c r="OK173" s="137"/>
      <c r="OL173" s="137"/>
      <c r="OM173" s="137"/>
      <c r="ON173" s="137"/>
      <c r="OO173" s="137"/>
      <c r="OP173" s="137"/>
      <c r="OQ173" s="137"/>
      <c r="OR173" s="137"/>
      <c r="OS173" s="137"/>
      <c r="OT173" s="137"/>
      <c r="OU173" s="137"/>
      <c r="OV173" s="137"/>
      <c r="OW173" s="137"/>
      <c r="OX173" s="137"/>
      <c r="OY173" s="137"/>
      <c r="OZ173" s="137"/>
      <c r="PA173" s="137"/>
      <c r="PB173" s="137"/>
      <c r="PC173" s="137"/>
      <c r="PD173" s="137"/>
      <c r="PE173" s="137"/>
      <c r="PF173" s="137"/>
      <c r="PG173" s="137"/>
      <c r="PH173" s="137"/>
      <c r="PI173" s="137"/>
      <c r="PJ173" s="137"/>
      <c r="PK173" s="137"/>
      <c r="PL173" s="137"/>
      <c r="PM173" s="137"/>
      <c r="PN173" s="137"/>
      <c r="PO173" s="137"/>
      <c r="PP173" s="137"/>
      <c r="PQ173" s="137"/>
      <c r="PR173" s="137"/>
      <c r="PS173" s="137"/>
      <c r="PT173" s="137"/>
      <c r="PU173" s="137"/>
      <c r="PV173" s="137"/>
      <c r="PW173" s="137"/>
      <c r="PX173" s="137"/>
      <c r="PY173" s="137"/>
      <c r="PZ173" s="137"/>
      <c r="QA173" s="137"/>
      <c r="QB173" s="137"/>
      <c r="QC173" s="137"/>
      <c r="QD173" s="137"/>
      <c r="QE173" s="137"/>
      <c r="QF173" s="137"/>
      <c r="QG173" s="137"/>
      <c r="QH173" s="137"/>
      <c r="QI173" s="137"/>
      <c r="QJ173" s="137"/>
      <c r="QK173" s="137"/>
      <c r="QL173" s="137"/>
      <c r="QM173" s="137"/>
      <c r="QN173" s="137"/>
      <c r="QO173" s="137"/>
      <c r="QP173" s="137"/>
      <c r="QQ173" s="137"/>
      <c r="QR173" s="137"/>
      <c r="QS173" s="137"/>
      <c r="QT173" s="137"/>
      <c r="QU173" s="137"/>
      <c r="QV173" s="137"/>
      <c r="QW173" s="137"/>
      <c r="QX173" s="137"/>
      <c r="QY173" s="137"/>
      <c r="QZ173" s="137"/>
      <c r="RA173" s="137"/>
      <c r="RB173" s="137"/>
      <c r="RC173" s="137"/>
      <c r="RD173" s="137"/>
      <c r="RE173" s="137"/>
      <c r="RF173" s="137"/>
      <c r="RG173" s="137"/>
      <c r="RH173" s="137"/>
      <c r="RI173" s="137"/>
      <c r="RJ173" s="137"/>
      <c r="RK173" s="137"/>
      <c r="RL173" s="137"/>
      <c r="RM173" s="137"/>
      <c r="RN173" s="137"/>
      <c r="RO173" s="137"/>
      <c r="RP173" s="137"/>
      <c r="RQ173" s="137"/>
      <c r="RR173" s="137"/>
      <c r="RS173" s="137"/>
      <c r="RT173" s="137"/>
      <c r="RU173" s="137"/>
      <c r="RV173" s="137"/>
      <c r="RW173" s="137"/>
      <c r="RX173" s="137"/>
      <c r="RY173" s="137"/>
      <c r="RZ173" s="137"/>
      <c r="SA173" s="137"/>
      <c r="SB173" s="137"/>
      <c r="SC173" s="137"/>
      <c r="SD173" s="137"/>
      <c r="SE173" s="137"/>
      <c r="SF173" s="137"/>
      <c r="SG173" s="137"/>
      <c r="SH173" s="137"/>
      <c r="SI173" s="137"/>
      <c r="SJ173" s="137"/>
      <c r="SK173" s="137"/>
      <c r="SL173" s="137"/>
      <c r="SM173" s="137"/>
      <c r="SN173" s="137"/>
      <c r="SO173" s="137"/>
      <c r="SP173" s="137"/>
      <c r="SQ173" s="137"/>
      <c r="SR173" s="137"/>
      <c r="SS173" s="137"/>
      <c r="ST173" s="137"/>
      <c r="SU173" s="137"/>
      <c r="SV173" s="137"/>
      <c r="SW173" s="137"/>
      <c r="SX173" s="137"/>
      <c r="SY173" s="137"/>
      <c r="SZ173" s="137"/>
      <c r="TA173" s="137"/>
      <c r="TB173" s="137"/>
      <c r="TC173" s="137"/>
      <c r="TD173" s="137"/>
      <c r="TE173" s="137"/>
      <c r="TF173" s="137"/>
      <c r="TG173" s="137"/>
      <c r="TH173" s="137"/>
      <c r="TI173" s="137"/>
      <c r="TJ173" s="137"/>
      <c r="TK173" s="137"/>
      <c r="TL173" s="137"/>
      <c r="TM173" s="137"/>
      <c r="TN173" s="137"/>
      <c r="TO173" s="137"/>
      <c r="TP173" s="137"/>
      <c r="TQ173" s="137"/>
      <c r="TR173" s="137"/>
      <c r="TS173" s="137"/>
      <c r="TT173" s="137"/>
      <c r="TU173" s="137"/>
      <c r="TV173" s="137"/>
      <c r="TW173" s="137"/>
      <c r="TX173" s="137"/>
      <c r="TY173" s="137"/>
      <c r="TZ173" s="137"/>
      <c r="UA173" s="137"/>
      <c r="UB173" s="137"/>
      <c r="UC173" s="137"/>
      <c r="UD173" s="137"/>
      <c r="UE173" s="137"/>
      <c r="UF173" s="137"/>
      <c r="UG173" s="137"/>
      <c r="UH173" s="137"/>
      <c r="UI173" s="137"/>
      <c r="UJ173" s="137"/>
      <c r="UK173" s="137"/>
      <c r="UL173" s="137"/>
      <c r="UM173" s="137"/>
      <c r="UN173" s="137"/>
      <c r="UO173" s="137"/>
      <c r="UP173" s="137"/>
      <c r="UQ173" s="137"/>
      <c r="UR173" s="137"/>
      <c r="US173" s="137"/>
      <c r="UT173" s="137"/>
      <c r="UU173" s="137"/>
      <c r="UV173" s="137"/>
      <c r="UW173" s="137"/>
      <c r="UX173" s="137"/>
      <c r="UY173" s="137"/>
      <c r="UZ173" s="137"/>
      <c r="VA173" s="137"/>
      <c r="VB173" s="137"/>
      <c r="VC173" s="137"/>
      <c r="VD173" s="137"/>
      <c r="VE173" s="137"/>
      <c r="VF173" s="137"/>
      <c r="VG173" s="137"/>
      <c r="VH173" s="137"/>
      <c r="VI173" s="137"/>
      <c r="VJ173" s="137"/>
      <c r="VK173" s="137"/>
      <c r="VL173" s="137"/>
      <c r="VM173" s="137"/>
      <c r="VN173" s="137"/>
      <c r="VO173" s="137"/>
      <c r="VP173" s="137"/>
      <c r="VQ173" s="137"/>
      <c r="VR173" s="137"/>
      <c r="VS173" s="137"/>
      <c r="VT173" s="137"/>
      <c r="VU173" s="137"/>
      <c r="VV173" s="137"/>
      <c r="VW173" s="137"/>
      <c r="VX173" s="137"/>
      <c r="VY173" s="137"/>
      <c r="VZ173" s="137"/>
      <c r="WA173" s="137"/>
      <c r="WB173" s="137"/>
      <c r="WC173" s="137"/>
      <c r="WD173" s="137"/>
      <c r="WE173" s="137"/>
      <c r="WF173" s="137"/>
      <c r="WG173" s="137"/>
      <c r="WH173" s="137"/>
      <c r="WI173" s="137"/>
      <c r="WJ173" s="137"/>
      <c r="WK173" s="137"/>
      <c r="WL173" s="137"/>
      <c r="WM173" s="137"/>
      <c r="WN173" s="137"/>
      <c r="WO173" s="137"/>
      <c r="WP173" s="137"/>
      <c r="WQ173" s="137"/>
      <c r="WR173" s="137"/>
      <c r="WS173" s="137"/>
      <c r="WT173" s="137"/>
      <c r="WU173" s="137"/>
      <c r="WV173" s="137"/>
      <c r="WW173" s="137"/>
      <c r="WX173" s="137"/>
      <c r="WY173" s="137"/>
      <c r="WZ173" s="137"/>
      <c r="XA173" s="137"/>
      <c r="XB173" s="137"/>
      <c r="XC173" s="137"/>
      <c r="XD173" s="137"/>
      <c r="XE173" s="137"/>
      <c r="XF173" s="137"/>
      <c r="XG173" s="137"/>
      <c r="XH173" s="137"/>
      <c r="XI173" s="137"/>
      <c r="XJ173" s="137"/>
      <c r="XK173" s="137"/>
      <c r="XL173" s="137"/>
      <c r="XM173" s="137"/>
      <c r="XN173" s="137"/>
      <c r="XO173" s="137"/>
      <c r="XP173" s="137"/>
      <c r="XQ173" s="137"/>
      <c r="XR173" s="137"/>
      <c r="XS173" s="137"/>
      <c r="XT173" s="137"/>
      <c r="XU173" s="137"/>
      <c r="XV173" s="137"/>
      <c r="XW173" s="137"/>
      <c r="XX173" s="137"/>
      <c r="XY173" s="137"/>
      <c r="XZ173" s="137"/>
      <c r="YA173" s="137"/>
      <c r="YB173" s="137"/>
      <c r="YC173" s="137"/>
      <c r="YD173" s="137"/>
      <c r="YE173" s="137"/>
      <c r="YF173" s="137"/>
      <c r="YG173" s="137"/>
      <c r="YH173" s="137"/>
      <c r="YI173" s="137"/>
      <c r="YJ173" s="137"/>
      <c r="YK173" s="137"/>
      <c r="YL173" s="137"/>
      <c r="YM173" s="137"/>
      <c r="YN173" s="137"/>
      <c r="YO173" s="137"/>
      <c r="YP173" s="137"/>
      <c r="YQ173" s="137"/>
      <c r="YR173" s="137"/>
      <c r="YS173" s="137"/>
      <c r="YT173" s="137"/>
      <c r="YU173" s="137"/>
      <c r="YV173" s="137"/>
      <c r="YW173" s="137"/>
      <c r="YX173" s="137"/>
      <c r="YY173" s="137"/>
      <c r="YZ173" s="137"/>
      <c r="ZA173" s="137"/>
      <c r="ZB173" s="137"/>
      <c r="ZC173" s="137"/>
      <c r="ZD173" s="137"/>
      <c r="ZE173" s="137"/>
      <c r="ZF173" s="137"/>
      <c r="ZG173" s="137"/>
      <c r="ZH173" s="137"/>
      <c r="ZI173" s="137"/>
      <c r="ZJ173" s="137"/>
      <c r="ZK173" s="137"/>
      <c r="ZL173" s="137"/>
      <c r="ZM173" s="137"/>
      <c r="ZN173" s="137"/>
      <c r="ZO173" s="137"/>
      <c r="ZP173" s="137"/>
      <c r="ZQ173" s="137"/>
      <c r="ZR173" s="137"/>
      <c r="ZS173" s="137"/>
      <c r="ZT173" s="137"/>
      <c r="ZU173" s="137"/>
      <c r="ZV173" s="137"/>
      <c r="ZW173" s="137"/>
      <c r="ZX173" s="137"/>
      <c r="ZY173" s="137"/>
      <c r="ZZ173" s="137"/>
      <c r="AAA173" s="137"/>
      <c r="AAB173" s="137"/>
      <c r="AAC173" s="137"/>
      <c r="AAD173" s="137"/>
      <c r="AAE173" s="137"/>
      <c r="AAF173" s="137"/>
      <c r="AAG173" s="137"/>
      <c r="AAH173" s="137"/>
      <c r="AAI173" s="137"/>
      <c r="AAJ173" s="137"/>
      <c r="AAK173" s="137"/>
      <c r="AAL173" s="137"/>
      <c r="AAM173" s="137"/>
      <c r="AAN173" s="137"/>
      <c r="AAO173" s="137"/>
      <c r="AAP173" s="137"/>
      <c r="AAQ173" s="137"/>
      <c r="AAR173" s="137"/>
      <c r="AAS173" s="137"/>
      <c r="AAT173" s="137"/>
      <c r="AAU173" s="137"/>
      <c r="AAV173" s="137"/>
      <c r="AAW173" s="137"/>
      <c r="AAX173" s="137"/>
      <c r="AAY173" s="137"/>
      <c r="AAZ173" s="137"/>
      <c r="ABA173" s="137"/>
      <c r="ABB173" s="137"/>
      <c r="ABC173" s="137"/>
      <c r="ABD173" s="137"/>
      <c r="ABE173" s="137"/>
      <c r="ABF173" s="137"/>
      <c r="ABG173" s="137"/>
      <c r="ABH173" s="137"/>
      <c r="ABI173" s="137"/>
      <c r="ABJ173" s="137"/>
      <c r="ABK173" s="137"/>
      <c r="ABL173" s="137"/>
      <c r="ABM173" s="137"/>
      <c r="ABN173" s="137"/>
      <c r="ABO173" s="137"/>
      <c r="ABP173" s="137"/>
      <c r="ABQ173" s="137"/>
      <c r="ABR173" s="137"/>
      <c r="ABS173" s="137"/>
      <c r="ABT173" s="137"/>
      <c r="ABU173" s="137"/>
      <c r="ABV173" s="137"/>
      <c r="ABW173" s="137"/>
      <c r="ABX173" s="137"/>
      <c r="ABY173" s="137"/>
      <c r="ABZ173" s="137"/>
      <c r="ACA173" s="137"/>
      <c r="ACB173" s="137"/>
      <c r="ACC173" s="137"/>
      <c r="ACD173" s="137"/>
      <c r="ACE173" s="137"/>
      <c r="ACF173" s="137"/>
      <c r="ACG173" s="137"/>
      <c r="ACH173" s="137"/>
      <c r="ACI173" s="137"/>
      <c r="ACJ173" s="137"/>
      <c r="ACK173" s="137"/>
      <c r="ACL173" s="137"/>
      <c r="ACM173" s="137"/>
      <c r="ACN173" s="137"/>
      <c r="ACO173" s="137"/>
      <c r="ACP173" s="137"/>
      <c r="ACQ173" s="137"/>
      <c r="ACR173" s="137"/>
      <c r="ACS173" s="137"/>
      <c r="ACT173" s="137"/>
      <c r="ACU173" s="137"/>
      <c r="ACV173" s="137"/>
      <c r="ACW173" s="137"/>
      <c r="ACX173" s="137"/>
      <c r="ACY173" s="137"/>
      <c r="ACZ173" s="137"/>
      <c r="ADA173" s="137"/>
      <c r="ADB173" s="137"/>
      <c r="ADC173" s="137"/>
      <c r="ADD173" s="137"/>
      <c r="ADE173" s="137"/>
      <c r="ADF173" s="137"/>
      <c r="ADG173" s="137"/>
      <c r="ADH173" s="137"/>
      <c r="ADI173" s="137"/>
      <c r="ADJ173" s="137"/>
      <c r="ADK173" s="137"/>
      <c r="ADL173" s="137"/>
      <c r="ADM173" s="137"/>
      <c r="ADN173" s="137"/>
      <c r="ADO173" s="137"/>
      <c r="ADP173" s="137"/>
      <c r="ADQ173" s="137"/>
      <c r="ADR173" s="137"/>
      <c r="ADS173" s="137"/>
      <c r="ADT173" s="137"/>
      <c r="ADU173" s="137"/>
      <c r="ADV173" s="137"/>
      <c r="ADW173" s="137"/>
      <c r="ADX173" s="137"/>
      <c r="ADY173" s="137"/>
      <c r="ADZ173" s="137"/>
      <c r="AEA173" s="137"/>
      <c r="AEB173" s="137"/>
      <c r="AEC173" s="137"/>
      <c r="AED173" s="137"/>
      <c r="AEE173" s="137"/>
      <c r="AEF173" s="137"/>
      <c r="AEG173" s="137"/>
      <c r="AEH173" s="137"/>
      <c r="AEI173" s="137"/>
      <c r="AEJ173" s="137"/>
      <c r="AEK173" s="137"/>
      <c r="AEL173" s="137"/>
      <c r="AEM173" s="137"/>
      <c r="AEN173" s="137"/>
      <c r="AEO173" s="137"/>
      <c r="AEP173" s="137"/>
      <c r="AEQ173" s="137"/>
      <c r="AER173" s="137"/>
      <c r="AES173" s="137"/>
      <c r="AET173" s="137"/>
      <c r="AEU173" s="137"/>
      <c r="AEV173" s="137"/>
      <c r="AEW173" s="137"/>
      <c r="AEX173" s="137"/>
      <c r="AEY173" s="137"/>
      <c r="AEZ173" s="137"/>
      <c r="AFA173" s="137"/>
      <c r="AFB173" s="137"/>
      <c r="AFC173" s="137"/>
      <c r="AFD173" s="137"/>
      <c r="AFE173" s="137"/>
      <c r="AFF173" s="137"/>
      <c r="AFG173" s="137"/>
      <c r="AFH173" s="137"/>
      <c r="AFI173" s="137"/>
      <c r="AFJ173" s="137"/>
      <c r="AFK173" s="137"/>
      <c r="AFL173" s="137"/>
      <c r="AFM173" s="137"/>
      <c r="AFN173" s="137"/>
      <c r="AFO173" s="137"/>
      <c r="AFP173" s="137"/>
      <c r="AFQ173" s="137"/>
      <c r="AFR173" s="137"/>
      <c r="AFS173" s="137"/>
      <c r="AFT173" s="137"/>
      <c r="AFU173" s="137"/>
      <c r="AFV173" s="137"/>
      <c r="AFW173" s="137"/>
      <c r="AFX173" s="137"/>
      <c r="AFY173" s="137"/>
      <c r="AFZ173" s="137"/>
      <c r="AGA173" s="137"/>
      <c r="AGB173" s="137"/>
      <c r="AGC173" s="137"/>
      <c r="AGD173" s="137"/>
      <c r="AGE173" s="137"/>
      <c r="AGF173" s="137"/>
      <c r="AGG173" s="137"/>
      <c r="AGH173" s="137"/>
      <c r="AGI173" s="137"/>
      <c r="AGJ173" s="137"/>
      <c r="AGK173" s="137"/>
      <c r="AGL173" s="137"/>
      <c r="AGM173" s="137"/>
      <c r="AGN173" s="137"/>
      <c r="AGO173" s="137"/>
      <c r="AGP173" s="137"/>
      <c r="AGQ173" s="137"/>
      <c r="AGR173" s="137"/>
      <c r="AGS173" s="137"/>
      <c r="AGT173" s="137"/>
      <c r="AGU173" s="137"/>
      <c r="AGV173" s="137"/>
      <c r="AGW173" s="137"/>
      <c r="AGX173" s="137"/>
      <c r="AGY173" s="137"/>
      <c r="AGZ173" s="137"/>
      <c r="AHA173" s="137"/>
      <c r="AHB173" s="137"/>
      <c r="AHC173" s="137"/>
      <c r="AHD173" s="137"/>
      <c r="AHE173" s="137"/>
      <c r="AHF173" s="137"/>
      <c r="AHG173" s="137"/>
      <c r="AHH173" s="137"/>
      <c r="AHI173" s="137"/>
      <c r="AHJ173" s="137"/>
      <c r="AHK173" s="137"/>
      <c r="AHL173" s="137"/>
      <c r="AHM173" s="137"/>
      <c r="AHN173" s="137"/>
      <c r="AHO173" s="137"/>
      <c r="AHP173" s="137"/>
      <c r="AHQ173" s="137"/>
      <c r="AHR173" s="137"/>
      <c r="AHS173" s="137"/>
      <c r="AHT173" s="137"/>
      <c r="AHU173" s="137"/>
      <c r="AHV173" s="137"/>
      <c r="AHW173" s="137"/>
      <c r="AHX173" s="137"/>
      <c r="AHY173" s="137"/>
      <c r="AHZ173" s="137"/>
      <c r="AIA173" s="137"/>
      <c r="AIB173" s="137"/>
      <c r="AIC173" s="137"/>
      <c r="AID173" s="137"/>
      <c r="AIE173" s="137"/>
      <c r="AIF173" s="137"/>
      <c r="AIG173" s="137"/>
      <c r="AIH173" s="137"/>
      <c r="AII173" s="137"/>
      <c r="AIJ173" s="137"/>
      <c r="AIK173" s="137"/>
      <c r="AIL173" s="137"/>
      <c r="AIM173" s="137"/>
      <c r="AIN173" s="137"/>
      <c r="AIO173" s="137"/>
      <c r="AIP173" s="137"/>
      <c r="AIQ173" s="137"/>
      <c r="AIR173" s="137"/>
      <c r="AIS173" s="137"/>
      <c r="AIT173" s="137"/>
      <c r="AIU173" s="137"/>
      <c r="AIV173" s="137"/>
      <c r="AIW173" s="137"/>
      <c r="AIX173" s="137"/>
      <c r="AIY173" s="137"/>
      <c r="AIZ173" s="137"/>
      <c r="AJA173" s="137"/>
      <c r="AJB173" s="137"/>
      <c r="AJC173" s="137"/>
      <c r="AJD173" s="137"/>
      <c r="AJE173" s="137"/>
      <c r="AJF173" s="137"/>
      <c r="AJG173" s="137"/>
      <c r="AJH173" s="137"/>
      <c r="AJI173" s="137"/>
      <c r="AJJ173" s="137"/>
      <c r="AJK173" s="137"/>
      <c r="AJL173" s="137"/>
      <c r="AJM173" s="137"/>
      <c r="AJN173" s="137"/>
      <c r="AJO173" s="137"/>
      <c r="AJP173" s="137"/>
      <c r="AJQ173" s="137"/>
      <c r="AJR173" s="137"/>
      <c r="AJS173" s="137"/>
      <c r="AJT173" s="137"/>
      <c r="AJU173" s="137"/>
      <c r="AJV173" s="137"/>
      <c r="AJW173" s="137"/>
      <c r="AJX173" s="137"/>
      <c r="AJY173" s="137"/>
      <c r="AJZ173" s="137"/>
      <c r="AKA173" s="137"/>
      <c r="AKB173" s="137"/>
      <c r="AKC173" s="137"/>
      <c r="AKD173" s="137"/>
      <c r="AKE173" s="137"/>
      <c r="AKF173" s="137"/>
      <c r="AKG173" s="137"/>
      <c r="AKH173" s="137"/>
      <c r="AKI173" s="137"/>
      <c r="AKJ173" s="137"/>
      <c r="AKK173" s="137"/>
      <c r="AKL173" s="137"/>
      <c r="AKM173" s="137"/>
      <c r="AKN173" s="137"/>
      <c r="AKO173" s="137"/>
      <c r="AKP173" s="137"/>
      <c r="AKQ173" s="137"/>
      <c r="AKR173" s="137"/>
      <c r="AKS173" s="137"/>
      <c r="AKT173" s="137"/>
      <c r="AKU173" s="137"/>
      <c r="AKV173" s="137"/>
      <c r="AKW173" s="137"/>
      <c r="AKX173" s="137"/>
      <c r="AKY173" s="137"/>
      <c r="AKZ173" s="137"/>
      <c r="ALA173" s="137"/>
      <c r="ALB173" s="137"/>
      <c r="ALC173" s="137"/>
      <c r="ALD173" s="137"/>
      <c r="ALE173" s="137"/>
      <c r="ALF173" s="137"/>
      <c r="ALG173" s="137"/>
      <c r="ALH173" s="137"/>
      <c r="ALI173" s="137"/>
      <c r="ALJ173" s="137"/>
      <c r="ALK173" s="137"/>
      <c r="ALL173" s="137"/>
      <c r="ALM173" s="137"/>
      <c r="ALN173" s="137"/>
      <c r="ALO173" s="137"/>
      <c r="ALP173" s="137"/>
      <c r="ALQ173" s="137"/>
      <c r="ALR173" s="137"/>
      <c r="ALS173" s="137"/>
      <c r="ALT173" s="137"/>
      <c r="ALU173" s="137"/>
      <c r="ALV173" s="137"/>
      <c r="ALW173" s="137"/>
      <c r="ALX173" s="137"/>
      <c r="ALY173" s="137"/>
      <c r="ALZ173" s="137"/>
      <c r="AMA173" s="137"/>
      <c r="AMB173" s="137"/>
      <c r="AMC173" s="137"/>
      <c r="AMD173" s="137"/>
      <c r="AME173" s="137"/>
      <c r="AMF173" s="137"/>
      <c r="AMG173" s="137"/>
      <c r="AMH173" s="137"/>
      <c r="AMI173" s="137"/>
      <c r="AMJ173" s="137"/>
      <c r="AMK173" s="137"/>
      <c r="AML173" s="137"/>
      <c r="AMM173" s="137"/>
      <c r="AMN173" s="137"/>
      <c r="AMO173" s="137"/>
      <c r="AMP173" s="137"/>
      <c r="AMQ173" s="137"/>
      <c r="AMR173" s="137"/>
      <c r="AMS173" s="137"/>
      <c r="AMT173" s="137"/>
      <c r="AMU173" s="137"/>
      <c r="AMV173" s="137"/>
      <c r="AMW173" s="137"/>
      <c r="AMX173" s="137"/>
      <c r="AMY173" s="137"/>
      <c r="AMZ173" s="137"/>
      <c r="ANA173" s="137"/>
      <c r="ANB173" s="137"/>
      <c r="ANC173" s="137"/>
      <c r="AND173" s="137"/>
      <c r="ANE173" s="137"/>
      <c r="ANF173" s="137"/>
      <c r="ANG173" s="137"/>
      <c r="ANH173" s="137"/>
      <c r="ANI173" s="137"/>
      <c r="ANJ173" s="137"/>
      <c r="ANK173" s="137"/>
      <c r="ANL173" s="137"/>
      <c r="ANM173" s="137"/>
      <c r="ANN173" s="137"/>
      <c r="ANO173" s="137"/>
      <c r="ANP173" s="137"/>
      <c r="ANQ173" s="137"/>
      <c r="ANR173" s="137"/>
      <c r="ANS173" s="137"/>
      <c r="ANT173" s="137"/>
      <c r="ANU173" s="137"/>
      <c r="ANV173" s="137"/>
      <c r="ANW173" s="137"/>
      <c r="ANX173" s="137"/>
      <c r="ANY173" s="137"/>
      <c r="ANZ173" s="137"/>
      <c r="AOA173" s="137"/>
      <c r="AOB173" s="137"/>
      <c r="AOC173" s="137"/>
      <c r="AOD173" s="137"/>
      <c r="AOE173" s="137"/>
      <c r="AOF173" s="137"/>
      <c r="AOG173" s="137"/>
      <c r="AOH173" s="137"/>
      <c r="AOI173" s="137"/>
      <c r="AOJ173" s="137"/>
      <c r="AOK173" s="137"/>
      <c r="AOL173" s="137"/>
      <c r="AOM173" s="137"/>
      <c r="AON173" s="137"/>
      <c r="AOO173" s="137"/>
      <c r="AOP173" s="137"/>
      <c r="AOQ173" s="137"/>
      <c r="AOR173" s="137"/>
      <c r="AOS173" s="137"/>
      <c r="AOT173" s="137"/>
      <c r="AOU173" s="137"/>
      <c r="AOV173" s="137"/>
      <c r="AOW173" s="137"/>
      <c r="AOX173" s="137"/>
      <c r="AOY173" s="137"/>
      <c r="AOZ173" s="137"/>
      <c r="APA173" s="137"/>
      <c r="APB173" s="137"/>
      <c r="APC173" s="137"/>
      <c r="APD173" s="137"/>
      <c r="APE173" s="137"/>
      <c r="APF173" s="137"/>
      <c r="APG173" s="137"/>
      <c r="APH173" s="137"/>
      <c r="API173" s="137"/>
      <c r="APJ173" s="137"/>
      <c r="APK173" s="137"/>
      <c r="APL173" s="137"/>
      <c r="APM173" s="137"/>
      <c r="APN173" s="137"/>
      <c r="APO173" s="137"/>
      <c r="APP173" s="137"/>
      <c r="APQ173" s="137"/>
      <c r="APR173" s="137"/>
      <c r="APS173" s="137"/>
      <c r="APT173" s="137"/>
      <c r="APU173" s="137"/>
      <c r="APV173" s="137"/>
      <c r="APW173" s="137"/>
      <c r="APX173" s="137"/>
      <c r="APY173" s="137"/>
      <c r="APZ173" s="137"/>
      <c r="AQA173" s="137"/>
      <c r="AQB173" s="137"/>
      <c r="AQC173" s="137"/>
      <c r="AQD173" s="137"/>
      <c r="AQE173" s="137"/>
      <c r="AQF173" s="137"/>
      <c r="AQG173" s="137"/>
      <c r="AQH173" s="137"/>
      <c r="AQI173" s="137"/>
      <c r="AQJ173" s="137"/>
      <c r="AQK173" s="137"/>
      <c r="AQL173" s="137"/>
      <c r="AQM173" s="137"/>
      <c r="AQN173" s="137"/>
      <c r="AQO173" s="137"/>
      <c r="AQP173" s="137"/>
      <c r="AQQ173" s="137"/>
      <c r="AQR173" s="137"/>
      <c r="AQS173" s="137"/>
      <c r="AQT173" s="137"/>
      <c r="AQU173" s="137"/>
      <c r="AQV173" s="137"/>
      <c r="AQW173" s="137"/>
      <c r="AQX173" s="137"/>
      <c r="AQY173" s="137"/>
      <c r="AQZ173" s="137"/>
      <c r="ARA173" s="137"/>
      <c r="ARB173" s="137"/>
      <c r="ARC173" s="137"/>
      <c r="ARD173" s="137"/>
      <c r="ARE173" s="137"/>
      <c r="ARF173" s="137"/>
      <c r="ARG173" s="137"/>
      <c r="ARH173" s="137"/>
      <c r="ARI173" s="137"/>
      <c r="ARJ173" s="137"/>
      <c r="ARK173" s="137"/>
      <c r="ARL173" s="137"/>
      <c r="ARM173" s="137"/>
      <c r="ARN173" s="137"/>
      <c r="ARO173" s="137"/>
      <c r="ARP173" s="137"/>
      <c r="ARQ173" s="137"/>
      <c r="ARR173" s="137"/>
      <c r="ARS173" s="137"/>
      <c r="ART173" s="137"/>
      <c r="ARU173" s="137"/>
      <c r="ARV173" s="137"/>
      <c r="ARW173" s="137"/>
      <c r="ARX173" s="137"/>
      <c r="ARY173" s="137"/>
      <c r="ARZ173" s="137"/>
      <c r="ASA173" s="137"/>
      <c r="ASB173" s="137"/>
      <c r="ASC173" s="137"/>
      <c r="ASD173" s="137"/>
      <c r="ASE173" s="137"/>
      <c r="ASF173" s="137"/>
      <c r="ASG173" s="137"/>
      <c r="ASH173" s="137"/>
      <c r="ASI173" s="137"/>
      <c r="ASJ173" s="137"/>
      <c r="ASK173" s="137"/>
      <c r="ASL173" s="137"/>
      <c r="ASM173" s="137"/>
      <c r="ASN173" s="137"/>
      <c r="ASO173" s="137"/>
      <c r="ASP173" s="137"/>
      <c r="ASQ173" s="137"/>
      <c r="ASR173" s="137"/>
      <c r="ASS173" s="137"/>
      <c r="AST173" s="137"/>
      <c r="ASU173" s="137"/>
      <c r="ASV173" s="137"/>
      <c r="ASW173" s="137"/>
      <c r="ASX173" s="137"/>
      <c r="ASY173" s="137"/>
      <c r="ASZ173" s="137"/>
      <c r="ATA173" s="137"/>
      <c r="ATB173" s="137"/>
      <c r="ATC173" s="137"/>
      <c r="ATD173" s="137"/>
      <c r="ATE173" s="137"/>
      <c r="ATF173" s="137"/>
      <c r="ATG173" s="137"/>
      <c r="ATH173" s="137"/>
      <c r="ATI173" s="137"/>
      <c r="ATJ173" s="137"/>
      <c r="ATK173" s="137"/>
      <c r="ATL173" s="137"/>
      <c r="ATM173" s="137"/>
      <c r="ATN173" s="137"/>
      <c r="ATO173" s="137"/>
      <c r="ATP173" s="137"/>
      <c r="ATQ173" s="137"/>
      <c r="ATR173" s="137"/>
      <c r="ATS173" s="137"/>
      <c r="ATT173" s="137"/>
      <c r="ATU173" s="137"/>
      <c r="ATV173" s="137"/>
      <c r="ATW173" s="137"/>
      <c r="ATX173" s="137"/>
      <c r="ATY173" s="137"/>
      <c r="ATZ173" s="137"/>
      <c r="AUA173" s="137"/>
      <c r="AUB173" s="137"/>
      <c r="AUC173" s="137"/>
      <c r="AUD173" s="137"/>
      <c r="AUE173" s="137"/>
      <c r="AUF173" s="137"/>
      <c r="AUG173" s="137"/>
      <c r="AUH173" s="137"/>
      <c r="AUI173" s="137"/>
      <c r="AUJ173" s="137"/>
      <c r="AUK173" s="137"/>
      <c r="AUL173" s="137"/>
      <c r="AUM173" s="137"/>
      <c r="AUN173" s="137"/>
      <c r="AUO173" s="137"/>
      <c r="AUP173" s="137"/>
      <c r="AUQ173" s="137"/>
      <c r="AUR173" s="137"/>
      <c r="AUS173" s="137"/>
      <c r="AUT173" s="137"/>
      <c r="AUU173" s="137"/>
      <c r="AUV173" s="137"/>
      <c r="AUW173" s="137"/>
      <c r="AUX173" s="137"/>
      <c r="AUY173" s="137"/>
      <c r="AUZ173" s="137"/>
      <c r="AVA173" s="137"/>
      <c r="AVB173" s="137"/>
      <c r="AVC173" s="137"/>
      <c r="AVD173" s="137"/>
      <c r="AVE173" s="137"/>
      <c r="AVF173" s="137"/>
      <c r="AVG173" s="137"/>
      <c r="AVH173" s="137"/>
      <c r="AVI173" s="137"/>
      <c r="AVJ173" s="137"/>
      <c r="AVK173" s="137"/>
      <c r="AVL173" s="137"/>
      <c r="AVM173" s="137"/>
      <c r="AVN173" s="137"/>
      <c r="AVO173" s="137"/>
      <c r="AVP173" s="137"/>
      <c r="AVQ173" s="137"/>
      <c r="AVR173" s="137"/>
      <c r="AVS173" s="137"/>
      <c r="AVT173" s="137"/>
      <c r="AVU173" s="137"/>
      <c r="AVV173" s="137"/>
      <c r="AVW173" s="137"/>
      <c r="AVX173" s="137"/>
      <c r="AVY173" s="137"/>
      <c r="AVZ173" s="137"/>
      <c r="AWA173" s="137"/>
      <c r="AWB173" s="137"/>
      <c r="AWC173" s="137"/>
      <c r="AWD173" s="137"/>
      <c r="AWE173" s="137"/>
      <c r="AWF173" s="137"/>
      <c r="AWG173" s="137"/>
      <c r="AWH173" s="137"/>
      <c r="AWI173" s="137"/>
      <c r="AWJ173" s="137"/>
      <c r="AWK173" s="137"/>
      <c r="AWL173" s="137"/>
      <c r="AWM173" s="137"/>
      <c r="AWN173" s="137"/>
      <c r="AWO173" s="137"/>
      <c r="AWP173" s="137"/>
      <c r="AWQ173" s="137"/>
      <c r="AWR173" s="137"/>
      <c r="AWS173" s="137"/>
      <c r="AWT173" s="137"/>
      <c r="AWU173" s="137"/>
      <c r="AWV173" s="137"/>
      <c r="AWW173" s="137"/>
      <c r="AWX173" s="137"/>
      <c r="AWY173" s="137"/>
      <c r="AWZ173" s="137"/>
      <c r="AXA173" s="137"/>
      <c r="AXB173" s="137"/>
      <c r="AXC173" s="137"/>
      <c r="AXD173" s="137"/>
      <c r="AXE173" s="137"/>
      <c r="AXF173" s="137"/>
      <c r="AXG173" s="137"/>
      <c r="AXH173" s="137"/>
      <c r="AXI173" s="137"/>
      <c r="AXJ173" s="137"/>
      <c r="AXK173" s="137"/>
      <c r="AXL173" s="137"/>
      <c r="AXM173" s="137"/>
      <c r="AXN173" s="137"/>
      <c r="AXO173" s="137"/>
      <c r="AXP173" s="137"/>
      <c r="AXQ173" s="137"/>
      <c r="AXR173" s="137"/>
      <c r="AXS173" s="137"/>
      <c r="AXT173" s="137"/>
      <c r="AXU173" s="137"/>
      <c r="AXV173" s="137"/>
      <c r="AXW173" s="137"/>
      <c r="AXX173" s="137"/>
      <c r="AXY173" s="137"/>
      <c r="AXZ173" s="137"/>
      <c r="AYA173" s="137"/>
      <c r="AYB173" s="137"/>
      <c r="AYC173" s="137"/>
      <c r="AYD173" s="137"/>
      <c r="AYE173" s="137"/>
      <c r="AYF173" s="137"/>
      <c r="AYG173" s="137"/>
      <c r="AYH173" s="137"/>
      <c r="AYI173" s="137"/>
      <c r="AYJ173" s="137"/>
      <c r="AYK173" s="137"/>
      <c r="AYL173" s="137"/>
      <c r="AYM173" s="137"/>
      <c r="AYN173" s="137"/>
      <c r="AYO173" s="137"/>
      <c r="AYP173" s="137"/>
      <c r="AYQ173" s="137"/>
      <c r="AYR173" s="137"/>
      <c r="AYS173" s="137"/>
      <c r="AYT173" s="137"/>
      <c r="AYU173" s="137"/>
      <c r="AYV173" s="137"/>
      <c r="AYW173" s="137"/>
      <c r="AYX173" s="137"/>
      <c r="AYY173" s="137"/>
      <c r="AYZ173" s="137"/>
      <c r="AZA173" s="137"/>
      <c r="AZB173" s="137"/>
      <c r="AZC173" s="137"/>
      <c r="AZD173" s="137"/>
      <c r="AZE173" s="137"/>
      <c r="AZF173" s="137"/>
      <c r="AZG173" s="137"/>
      <c r="AZH173" s="137"/>
      <c r="AZI173" s="137"/>
      <c r="AZJ173" s="137"/>
      <c r="AZK173" s="137"/>
      <c r="AZL173" s="137"/>
      <c r="AZM173" s="137"/>
      <c r="AZN173" s="137"/>
      <c r="AZO173" s="137"/>
      <c r="AZP173" s="137"/>
      <c r="AZQ173" s="137"/>
      <c r="AZR173" s="137"/>
      <c r="AZS173" s="137"/>
      <c r="AZT173" s="137"/>
      <c r="AZU173" s="137"/>
      <c r="AZV173" s="137"/>
      <c r="AZW173" s="137"/>
      <c r="AZX173" s="137"/>
      <c r="AZY173" s="137"/>
      <c r="AZZ173" s="137"/>
      <c r="BAA173" s="137"/>
      <c r="BAB173" s="137"/>
      <c r="BAC173" s="137"/>
      <c r="BAD173" s="137"/>
      <c r="BAE173" s="137"/>
      <c r="BAF173" s="137"/>
      <c r="BAG173" s="137"/>
      <c r="BAH173" s="137"/>
      <c r="BAI173" s="137"/>
      <c r="BAJ173" s="137"/>
      <c r="BAK173" s="137"/>
      <c r="BAL173" s="137"/>
      <c r="BAM173" s="137"/>
      <c r="BAN173" s="137"/>
      <c r="BAO173" s="137"/>
      <c r="BAP173" s="137"/>
      <c r="BAQ173" s="137"/>
      <c r="BAR173" s="137"/>
      <c r="BAS173" s="137"/>
      <c r="BAT173" s="137"/>
      <c r="BAU173" s="137"/>
      <c r="BAV173" s="137"/>
      <c r="BAW173" s="137"/>
      <c r="BAX173" s="137"/>
      <c r="BAY173" s="137"/>
      <c r="BAZ173" s="137"/>
      <c r="BBA173" s="137"/>
      <c r="BBB173" s="137"/>
      <c r="BBC173" s="137"/>
      <c r="BBD173" s="137"/>
      <c r="BBE173" s="137"/>
      <c r="BBF173" s="137"/>
      <c r="BBG173" s="137"/>
      <c r="BBH173" s="137"/>
      <c r="BBI173" s="137"/>
      <c r="BBJ173" s="137"/>
      <c r="BBK173" s="137"/>
      <c r="BBL173" s="137"/>
      <c r="BBM173" s="137"/>
      <c r="BBN173" s="137"/>
      <c r="BBO173" s="137"/>
      <c r="BBP173" s="137"/>
      <c r="BBQ173" s="137"/>
      <c r="BBR173" s="137"/>
      <c r="BBS173" s="137"/>
      <c r="BBT173" s="137"/>
      <c r="BBU173" s="137"/>
      <c r="BBV173" s="137"/>
      <c r="BBW173" s="137"/>
      <c r="BBX173" s="137"/>
      <c r="BBY173" s="137"/>
      <c r="BBZ173" s="137"/>
      <c r="BCA173" s="137"/>
      <c r="BCB173" s="137"/>
      <c r="BCC173" s="137"/>
      <c r="BCD173" s="137"/>
      <c r="BCE173" s="137"/>
      <c r="BCF173" s="137"/>
      <c r="BCG173" s="137"/>
      <c r="BCH173" s="137"/>
      <c r="BCI173" s="137"/>
      <c r="BCJ173" s="137"/>
      <c r="BCK173" s="137"/>
      <c r="BCL173" s="137"/>
      <c r="BCM173" s="137"/>
      <c r="BCN173" s="137"/>
      <c r="BCO173" s="137"/>
      <c r="BCP173" s="137"/>
      <c r="BCQ173" s="137"/>
      <c r="BCR173" s="137"/>
      <c r="BCS173" s="137"/>
      <c r="BCT173" s="137"/>
      <c r="BCU173" s="137"/>
      <c r="BCV173" s="137"/>
      <c r="BCW173" s="137"/>
      <c r="BCX173" s="137"/>
      <c r="BCY173" s="137"/>
      <c r="BCZ173" s="137"/>
      <c r="BDA173" s="137"/>
      <c r="BDB173" s="137"/>
      <c r="BDC173" s="137"/>
      <c r="BDD173" s="137"/>
      <c r="BDE173" s="137"/>
      <c r="BDF173" s="137"/>
      <c r="BDG173" s="137"/>
      <c r="BDH173" s="137"/>
      <c r="BDI173" s="137"/>
      <c r="BDJ173" s="137"/>
      <c r="BDK173" s="137"/>
      <c r="BDL173" s="137"/>
      <c r="BDM173" s="137"/>
      <c r="BDN173" s="137"/>
      <c r="BDO173" s="137"/>
      <c r="BDP173" s="137"/>
      <c r="BDQ173" s="137"/>
      <c r="BDR173" s="137"/>
      <c r="BDS173" s="137"/>
      <c r="BDT173" s="137"/>
      <c r="BDU173" s="137"/>
      <c r="BDV173" s="137"/>
      <c r="BDW173" s="137"/>
      <c r="BDX173" s="137"/>
      <c r="BDY173" s="137"/>
      <c r="BDZ173" s="137"/>
      <c r="BEA173" s="137"/>
      <c r="BEB173" s="137"/>
      <c r="BEC173" s="137"/>
      <c r="BED173" s="137"/>
      <c r="BEE173" s="137"/>
      <c r="BEF173" s="137"/>
      <c r="BEG173" s="137"/>
      <c r="BEH173" s="137"/>
      <c r="BEI173" s="137"/>
      <c r="BEJ173" s="137"/>
      <c r="BEK173" s="137"/>
      <c r="BEL173" s="137"/>
      <c r="BEM173" s="137"/>
      <c r="BEN173" s="137"/>
      <c r="BEO173" s="137"/>
      <c r="BEP173" s="137"/>
      <c r="BEQ173" s="137"/>
      <c r="BER173" s="137"/>
      <c r="BES173" s="137"/>
      <c r="BET173" s="137"/>
      <c r="BEU173" s="137"/>
      <c r="BEV173" s="137"/>
      <c r="BEW173" s="137"/>
      <c r="BEX173" s="137"/>
      <c r="BEY173" s="137"/>
      <c r="BEZ173" s="137"/>
      <c r="BFA173" s="137"/>
      <c r="BFB173" s="137"/>
      <c r="BFC173" s="137"/>
      <c r="BFD173" s="137"/>
      <c r="BFE173" s="137"/>
      <c r="BFF173" s="137"/>
      <c r="BFG173" s="137"/>
      <c r="BFH173" s="137"/>
      <c r="BFI173" s="137"/>
      <c r="BFJ173" s="137"/>
      <c r="BFK173" s="137"/>
      <c r="BFL173" s="137"/>
      <c r="BFM173" s="137"/>
      <c r="BFN173" s="137"/>
      <c r="BFO173" s="137"/>
      <c r="BFP173" s="137"/>
      <c r="BFQ173" s="137"/>
      <c r="BFR173" s="137"/>
      <c r="BFS173" s="137"/>
      <c r="BFT173" s="137"/>
      <c r="BFU173" s="137"/>
      <c r="BFV173" s="137"/>
      <c r="BFW173" s="137"/>
      <c r="BFX173" s="137"/>
      <c r="BFY173" s="137"/>
      <c r="BFZ173" s="137"/>
      <c r="BGA173" s="137"/>
      <c r="BGB173" s="137"/>
      <c r="BGC173" s="137"/>
      <c r="BGD173" s="137"/>
      <c r="BGE173" s="137"/>
      <c r="BGF173" s="137"/>
      <c r="BGG173" s="137"/>
      <c r="BGH173" s="137"/>
      <c r="BGI173" s="137"/>
      <c r="BGJ173" s="137"/>
      <c r="BGK173" s="137"/>
      <c r="BGL173" s="137"/>
      <c r="BGM173" s="137"/>
      <c r="BGN173" s="137"/>
      <c r="BGO173" s="137"/>
      <c r="BGP173" s="137"/>
      <c r="BGQ173" s="137"/>
      <c r="BGR173" s="137"/>
      <c r="BGS173" s="137"/>
      <c r="BGT173" s="137"/>
      <c r="BGU173" s="137"/>
      <c r="BGV173" s="137"/>
      <c r="BGW173" s="137"/>
      <c r="BGX173" s="137"/>
      <c r="BGY173" s="137"/>
      <c r="BGZ173" s="137"/>
      <c r="BHA173" s="137"/>
      <c r="BHB173" s="137"/>
      <c r="BHC173" s="137"/>
      <c r="BHD173" s="137"/>
      <c r="BHE173" s="137"/>
      <c r="BHF173" s="137"/>
      <c r="BHG173" s="137"/>
      <c r="BHH173" s="137"/>
      <c r="BHI173" s="137"/>
      <c r="BHJ173" s="137"/>
      <c r="BHK173" s="137"/>
      <c r="BHL173" s="137"/>
      <c r="BHM173" s="137"/>
      <c r="BHN173" s="137"/>
      <c r="BHO173" s="137"/>
      <c r="BHP173" s="137"/>
      <c r="BHQ173" s="137"/>
      <c r="BHR173" s="137"/>
      <c r="BHS173" s="137"/>
      <c r="BHT173" s="137"/>
      <c r="BHU173" s="137"/>
      <c r="BHV173" s="137"/>
      <c r="BHW173" s="137"/>
      <c r="BHX173" s="137"/>
      <c r="BHY173" s="137"/>
      <c r="BHZ173" s="137"/>
      <c r="BIA173" s="137"/>
      <c r="BIB173" s="137"/>
      <c r="BIC173" s="137"/>
      <c r="BID173" s="137"/>
      <c r="BIE173" s="137"/>
      <c r="BIF173" s="137"/>
      <c r="BIG173" s="137"/>
      <c r="BIH173" s="137"/>
      <c r="BII173" s="137"/>
      <c r="BIJ173" s="137"/>
      <c r="BIK173" s="137"/>
      <c r="BIL173" s="137"/>
      <c r="BIM173" s="137"/>
      <c r="BIN173" s="137"/>
      <c r="BIO173" s="137"/>
      <c r="BIP173" s="137"/>
      <c r="BIQ173" s="137"/>
      <c r="BIR173" s="137"/>
      <c r="BIS173" s="137"/>
      <c r="BIT173" s="137"/>
      <c r="BIU173" s="137"/>
      <c r="BIV173" s="137"/>
      <c r="BIW173" s="137"/>
      <c r="BIX173" s="137"/>
      <c r="BIY173" s="137"/>
      <c r="BIZ173" s="137"/>
      <c r="BJA173" s="137"/>
      <c r="BJB173" s="137"/>
      <c r="BJC173" s="137"/>
      <c r="BJD173" s="137"/>
      <c r="BJE173" s="137"/>
      <c r="BJF173" s="137"/>
      <c r="BJG173" s="137"/>
      <c r="BJH173" s="137"/>
      <c r="BJI173" s="137"/>
      <c r="BJJ173" s="137"/>
      <c r="BJK173" s="137"/>
      <c r="BJL173" s="137"/>
      <c r="BJM173" s="137"/>
      <c r="BJN173" s="137"/>
      <c r="BJO173" s="137"/>
      <c r="BJP173" s="137"/>
      <c r="BJQ173" s="137"/>
      <c r="BJR173" s="137"/>
      <c r="BJS173" s="137"/>
      <c r="BJT173" s="137"/>
      <c r="BJU173" s="137"/>
      <c r="BJV173" s="137"/>
      <c r="BJW173" s="137"/>
      <c r="BJX173" s="137"/>
      <c r="BJY173" s="137"/>
      <c r="BJZ173" s="137"/>
      <c r="BKA173" s="137"/>
      <c r="BKB173" s="137"/>
      <c r="BKC173" s="137"/>
      <c r="BKD173" s="137"/>
      <c r="BKE173" s="137"/>
      <c r="BKF173" s="137"/>
      <c r="BKG173" s="137"/>
      <c r="BKH173" s="137"/>
      <c r="BKI173" s="137"/>
      <c r="BKJ173" s="137"/>
      <c r="BKK173" s="137"/>
      <c r="BKL173" s="137"/>
      <c r="BKM173" s="137"/>
      <c r="BKN173" s="137"/>
      <c r="BKO173" s="137"/>
      <c r="BKP173" s="137"/>
      <c r="BKQ173" s="137"/>
      <c r="BKR173" s="137"/>
      <c r="BKS173" s="137"/>
      <c r="BKT173" s="137"/>
      <c r="BKU173" s="137"/>
      <c r="BKV173" s="137"/>
      <c r="BKW173" s="137"/>
      <c r="BKX173" s="137"/>
      <c r="BKY173" s="137"/>
      <c r="BKZ173" s="137"/>
      <c r="BLA173" s="137"/>
      <c r="BLB173" s="137"/>
      <c r="BLC173" s="137"/>
      <c r="BLD173" s="137"/>
      <c r="BLE173" s="137"/>
      <c r="BLF173" s="137"/>
      <c r="BLG173" s="137"/>
      <c r="BLH173" s="137"/>
      <c r="BLI173" s="137"/>
      <c r="BLJ173" s="137"/>
      <c r="BLK173" s="137"/>
      <c r="BLL173" s="137"/>
      <c r="BLM173" s="137"/>
      <c r="BLN173" s="137"/>
      <c r="BLO173" s="137"/>
      <c r="BLP173" s="137"/>
      <c r="BLQ173" s="137"/>
      <c r="BLR173" s="137"/>
      <c r="BLS173" s="137"/>
      <c r="BLT173" s="137"/>
      <c r="BLU173" s="137"/>
      <c r="BLV173" s="137"/>
      <c r="BLW173" s="137"/>
      <c r="BLX173" s="137"/>
      <c r="BLY173" s="137"/>
      <c r="BLZ173" s="137"/>
      <c r="BMA173" s="137"/>
      <c r="BMB173" s="137"/>
      <c r="BMC173" s="137"/>
      <c r="BMD173" s="137"/>
      <c r="BME173" s="137"/>
      <c r="BMF173" s="137"/>
      <c r="BMG173" s="137"/>
      <c r="BMH173" s="137"/>
      <c r="BMI173" s="137"/>
      <c r="BMJ173" s="137"/>
      <c r="BMK173" s="137"/>
      <c r="BML173" s="137"/>
      <c r="BMM173" s="137"/>
      <c r="BMN173" s="137"/>
      <c r="BMO173" s="137"/>
      <c r="BMP173" s="137"/>
      <c r="BMQ173" s="137"/>
      <c r="BMR173" s="137"/>
      <c r="BMS173" s="137"/>
      <c r="BMT173" s="137"/>
      <c r="BMU173" s="137"/>
      <c r="BMV173" s="137"/>
      <c r="BMW173" s="137"/>
      <c r="BMX173" s="137"/>
      <c r="BMY173" s="137"/>
      <c r="BMZ173" s="137"/>
      <c r="BNA173" s="137"/>
      <c r="BNB173" s="137"/>
      <c r="BNC173" s="137"/>
      <c r="BND173" s="137"/>
      <c r="BNE173" s="137"/>
      <c r="BNF173" s="137"/>
      <c r="BNG173" s="137"/>
      <c r="BNH173" s="137"/>
      <c r="BNI173" s="137"/>
      <c r="BNJ173" s="137"/>
      <c r="BNK173" s="137"/>
      <c r="BNL173" s="137"/>
      <c r="BNM173" s="137"/>
      <c r="BNN173" s="137"/>
      <c r="BNO173" s="137"/>
      <c r="BNP173" s="137"/>
      <c r="BNQ173" s="137"/>
      <c r="BNR173" s="137"/>
      <c r="BNS173" s="137"/>
      <c r="BNT173" s="137"/>
      <c r="BNU173" s="137"/>
      <c r="BNV173" s="137"/>
      <c r="BNW173" s="137"/>
      <c r="BNX173" s="137"/>
      <c r="BNY173" s="137"/>
      <c r="BNZ173" s="137"/>
      <c r="BOA173" s="137"/>
      <c r="BOB173" s="137"/>
      <c r="BOC173" s="137"/>
      <c r="BOD173" s="137"/>
      <c r="BOE173" s="137"/>
      <c r="BOF173" s="137"/>
      <c r="BOG173" s="137"/>
      <c r="BOH173" s="137"/>
      <c r="BOI173" s="137"/>
      <c r="BOJ173" s="137"/>
      <c r="BOK173" s="137"/>
      <c r="BOL173" s="137"/>
      <c r="BOM173" s="137"/>
      <c r="BON173" s="137"/>
      <c r="BOO173" s="137"/>
      <c r="BOP173" s="137"/>
      <c r="BOQ173" s="137"/>
      <c r="BOR173" s="137"/>
      <c r="BOS173" s="137"/>
      <c r="BOT173" s="137"/>
      <c r="BOU173" s="137"/>
      <c r="BOV173" s="137"/>
      <c r="BOW173" s="137"/>
      <c r="BOX173" s="137"/>
      <c r="BOY173" s="137"/>
      <c r="BOZ173" s="137"/>
      <c r="BPA173" s="137"/>
      <c r="BPB173" s="137"/>
      <c r="BPC173" s="137"/>
      <c r="BPD173" s="137"/>
      <c r="BPE173" s="137"/>
      <c r="BPF173" s="137"/>
      <c r="BPG173" s="137"/>
      <c r="BPH173" s="137"/>
      <c r="BPI173" s="137"/>
      <c r="BPJ173" s="137"/>
      <c r="BPK173" s="137"/>
      <c r="BPL173" s="137"/>
      <c r="BPM173" s="137"/>
      <c r="BPN173" s="137"/>
      <c r="BPO173" s="137"/>
      <c r="BPP173" s="137"/>
      <c r="BPQ173" s="137"/>
      <c r="BPR173" s="137"/>
      <c r="BPS173" s="137"/>
      <c r="BPT173" s="137"/>
      <c r="BPU173" s="137"/>
      <c r="BPV173" s="137"/>
      <c r="BPW173" s="137"/>
      <c r="BPX173" s="137"/>
      <c r="BPY173" s="137"/>
      <c r="BPZ173" s="137"/>
      <c r="BQA173" s="137"/>
      <c r="BQB173" s="137"/>
      <c r="BQC173" s="137"/>
      <c r="BQD173" s="137"/>
      <c r="BQE173" s="137"/>
      <c r="BQF173" s="137"/>
      <c r="BQG173" s="137"/>
      <c r="BQH173" s="137"/>
      <c r="BQI173" s="137"/>
      <c r="BQJ173" s="137"/>
      <c r="BQK173" s="137"/>
      <c r="BQL173" s="137"/>
      <c r="BQM173" s="137"/>
      <c r="BQN173" s="137"/>
      <c r="BQO173" s="137"/>
      <c r="BQP173" s="137"/>
      <c r="BQQ173" s="137"/>
      <c r="BQR173" s="137"/>
      <c r="BQS173" s="137"/>
      <c r="BQT173" s="137"/>
      <c r="BQU173" s="137"/>
      <c r="BQV173" s="137"/>
      <c r="BQW173" s="137"/>
      <c r="BQX173" s="137"/>
      <c r="BQY173" s="137"/>
      <c r="BQZ173" s="137"/>
      <c r="BRA173" s="137"/>
      <c r="BRB173" s="137"/>
      <c r="BRC173" s="137"/>
      <c r="BRD173" s="137"/>
      <c r="BRE173" s="137"/>
      <c r="BRF173" s="137"/>
      <c r="BRG173" s="137"/>
      <c r="BRH173" s="137"/>
      <c r="BRI173" s="137"/>
      <c r="BRJ173" s="137"/>
      <c r="BRK173" s="137"/>
      <c r="BRL173" s="137"/>
      <c r="BRM173" s="137"/>
      <c r="BRN173" s="137"/>
      <c r="BRO173" s="137"/>
      <c r="BRP173" s="137"/>
      <c r="BRQ173" s="137"/>
      <c r="BRR173" s="137"/>
      <c r="BRS173" s="137"/>
      <c r="BRT173" s="137"/>
      <c r="BRU173" s="137"/>
      <c r="BRV173" s="137"/>
      <c r="BRW173" s="137"/>
      <c r="BRX173" s="137"/>
      <c r="BRY173" s="137"/>
      <c r="BRZ173" s="137"/>
      <c r="BSA173" s="137"/>
      <c r="BSB173" s="137"/>
      <c r="BSC173" s="137"/>
      <c r="BSD173" s="137"/>
      <c r="BSE173" s="137"/>
      <c r="BSF173" s="137"/>
      <c r="BSG173" s="137"/>
      <c r="BSH173" s="137"/>
      <c r="BSI173" s="137"/>
      <c r="BSJ173" s="137"/>
      <c r="BSK173" s="137"/>
      <c r="BSL173" s="137"/>
      <c r="BSM173" s="137"/>
      <c r="BSN173" s="137"/>
      <c r="BSO173" s="137"/>
      <c r="BSP173" s="137"/>
      <c r="BSQ173" s="137"/>
      <c r="BSR173" s="137"/>
      <c r="BSS173" s="137"/>
      <c r="BST173" s="137"/>
      <c r="BSU173" s="137"/>
      <c r="BSV173" s="137"/>
      <c r="BSW173" s="137"/>
      <c r="BSX173" s="137"/>
      <c r="BSY173" s="137"/>
      <c r="BSZ173" s="137"/>
      <c r="BTA173" s="137"/>
      <c r="BTB173" s="137"/>
      <c r="BTC173" s="137"/>
      <c r="BTD173" s="137"/>
      <c r="BTE173" s="137"/>
      <c r="BTF173" s="137"/>
      <c r="BTG173" s="137"/>
      <c r="BTH173" s="137"/>
      <c r="BTI173" s="137"/>
      <c r="BTJ173" s="137"/>
      <c r="BTK173" s="137"/>
      <c r="BTL173" s="137"/>
      <c r="BTM173" s="137"/>
      <c r="BTN173" s="137"/>
      <c r="BTO173" s="137"/>
      <c r="BTP173" s="137"/>
      <c r="BTQ173" s="137"/>
      <c r="BTR173" s="137"/>
      <c r="BTS173" s="137"/>
      <c r="BTT173" s="137"/>
      <c r="BTU173" s="137"/>
      <c r="BTV173" s="137"/>
      <c r="BTW173" s="137"/>
      <c r="BTX173" s="137"/>
      <c r="BTY173" s="137"/>
      <c r="BTZ173" s="137"/>
      <c r="BUA173" s="137"/>
      <c r="BUB173" s="137"/>
      <c r="BUC173" s="137"/>
      <c r="BUD173" s="137"/>
      <c r="BUE173" s="137"/>
      <c r="BUF173" s="137"/>
      <c r="BUG173" s="137"/>
      <c r="BUH173" s="137"/>
      <c r="BUI173" s="137"/>
      <c r="BUJ173" s="137"/>
      <c r="BUK173" s="137"/>
      <c r="BUL173" s="137"/>
      <c r="BUM173" s="137"/>
      <c r="BUN173" s="137"/>
      <c r="BUO173" s="137"/>
      <c r="BUP173" s="137"/>
      <c r="BUQ173" s="137"/>
      <c r="BUR173" s="137"/>
      <c r="BUS173" s="137"/>
      <c r="BUT173" s="137"/>
      <c r="BUU173" s="137"/>
      <c r="BUV173" s="137"/>
      <c r="BUW173" s="137"/>
      <c r="BUX173" s="137"/>
      <c r="BUY173" s="137"/>
      <c r="BUZ173" s="137"/>
      <c r="BVA173" s="137"/>
      <c r="BVB173" s="137"/>
      <c r="BVC173" s="137"/>
      <c r="BVD173" s="137"/>
      <c r="BVE173" s="137"/>
      <c r="BVF173" s="137"/>
      <c r="BVG173" s="137"/>
      <c r="BVH173" s="137"/>
      <c r="BVI173" s="137"/>
      <c r="BVJ173" s="137"/>
      <c r="BVK173" s="137"/>
      <c r="BVL173" s="137"/>
      <c r="BVM173" s="137"/>
      <c r="BVN173" s="137"/>
      <c r="BVO173" s="137"/>
      <c r="BVP173" s="137"/>
      <c r="BVQ173" s="137"/>
      <c r="BVR173" s="137"/>
      <c r="BVS173" s="137"/>
      <c r="BVT173" s="137"/>
      <c r="BVU173" s="137"/>
      <c r="BVV173" s="137"/>
      <c r="BVW173" s="137"/>
      <c r="BVX173" s="137"/>
      <c r="BVY173" s="137"/>
      <c r="BVZ173" s="137"/>
      <c r="BWA173" s="137"/>
      <c r="BWB173" s="137"/>
      <c r="BWC173" s="137"/>
      <c r="BWD173" s="137"/>
      <c r="BWE173" s="137"/>
      <c r="BWF173" s="137"/>
      <c r="BWG173" s="137"/>
      <c r="BWH173" s="137"/>
      <c r="BWI173" s="137"/>
      <c r="BWJ173" s="137"/>
      <c r="BWK173" s="137"/>
      <c r="BWL173" s="137"/>
      <c r="BWM173" s="137"/>
      <c r="BWN173" s="137"/>
      <c r="BWO173" s="137"/>
      <c r="BWP173" s="137"/>
      <c r="BWQ173" s="137"/>
      <c r="BWR173" s="137"/>
      <c r="BWS173" s="137"/>
      <c r="BWT173" s="137"/>
      <c r="BWU173" s="137"/>
      <c r="BWV173" s="137"/>
      <c r="BWW173" s="137"/>
      <c r="BWX173" s="137"/>
      <c r="BWY173" s="137"/>
      <c r="BWZ173" s="137"/>
      <c r="BXA173" s="137"/>
      <c r="BXB173" s="137"/>
      <c r="BXC173" s="137"/>
      <c r="BXD173" s="137"/>
      <c r="BXE173" s="137"/>
      <c r="BXF173" s="137"/>
      <c r="BXG173" s="137"/>
      <c r="BXH173" s="137"/>
      <c r="BXI173" s="137"/>
      <c r="BXJ173" s="137"/>
      <c r="BXK173" s="137"/>
      <c r="BXL173" s="137"/>
      <c r="BXM173" s="137"/>
      <c r="BXN173" s="137"/>
      <c r="BXO173" s="137"/>
      <c r="BXP173" s="137"/>
      <c r="BXQ173" s="137"/>
      <c r="BXR173" s="137"/>
      <c r="BXS173" s="137"/>
      <c r="BXT173" s="137"/>
      <c r="BXU173" s="137"/>
      <c r="BXV173" s="137"/>
      <c r="BXW173" s="137"/>
      <c r="BXX173" s="137"/>
      <c r="BXY173" s="137"/>
      <c r="BXZ173" s="137"/>
      <c r="BYA173" s="137"/>
      <c r="BYB173" s="137"/>
      <c r="BYC173" s="137"/>
      <c r="BYD173" s="137"/>
      <c r="BYE173" s="137"/>
      <c r="BYF173" s="137"/>
      <c r="BYG173" s="137"/>
      <c r="BYH173" s="137"/>
      <c r="BYI173" s="137"/>
      <c r="BYJ173" s="137"/>
      <c r="BYK173" s="137"/>
      <c r="BYL173" s="137"/>
      <c r="BYM173" s="137"/>
      <c r="BYN173" s="137"/>
      <c r="BYO173" s="137"/>
      <c r="BYP173" s="137"/>
      <c r="BYQ173" s="137"/>
      <c r="BYR173" s="137"/>
      <c r="BYS173" s="137"/>
      <c r="BYT173" s="137"/>
      <c r="BYU173" s="137"/>
      <c r="BYV173" s="137"/>
      <c r="BYW173" s="137"/>
      <c r="BYX173" s="137"/>
      <c r="BYY173" s="137"/>
      <c r="BYZ173" s="137"/>
      <c r="BZA173" s="137"/>
      <c r="BZB173" s="137"/>
      <c r="BZC173" s="137"/>
      <c r="BZD173" s="137"/>
      <c r="BZE173" s="137"/>
      <c r="BZF173" s="137"/>
      <c r="BZG173" s="137"/>
      <c r="BZH173" s="137"/>
      <c r="BZI173" s="137"/>
      <c r="BZJ173" s="137"/>
      <c r="BZK173" s="137"/>
      <c r="BZL173" s="137"/>
      <c r="BZM173" s="137"/>
      <c r="BZN173" s="137"/>
      <c r="BZO173" s="137"/>
      <c r="BZP173" s="137"/>
      <c r="BZQ173" s="137"/>
      <c r="BZR173" s="137"/>
      <c r="BZS173" s="137"/>
      <c r="BZT173" s="137"/>
      <c r="BZU173" s="137"/>
      <c r="BZV173" s="137"/>
      <c r="BZW173" s="137"/>
      <c r="BZX173" s="137"/>
      <c r="BZY173" s="137"/>
      <c r="BZZ173" s="137"/>
      <c r="CAA173" s="137"/>
      <c r="CAB173" s="137"/>
      <c r="CAC173" s="137"/>
      <c r="CAD173" s="137"/>
      <c r="CAE173" s="137"/>
      <c r="CAF173" s="137"/>
      <c r="CAG173" s="137"/>
      <c r="CAH173" s="137"/>
      <c r="CAI173" s="137"/>
      <c r="CAJ173" s="137"/>
      <c r="CAK173" s="137"/>
      <c r="CAL173" s="137"/>
      <c r="CAM173" s="137"/>
      <c r="CAN173" s="137"/>
      <c r="CAO173" s="137"/>
      <c r="CAP173" s="137"/>
      <c r="CAQ173" s="137"/>
      <c r="CAR173" s="137"/>
      <c r="CAS173" s="137"/>
      <c r="CAT173" s="137"/>
      <c r="CAU173" s="137"/>
      <c r="CAV173" s="137"/>
      <c r="CAW173" s="137"/>
      <c r="CAX173" s="137"/>
      <c r="CAY173" s="137"/>
      <c r="CAZ173" s="137"/>
      <c r="CBA173" s="137"/>
      <c r="CBB173" s="137"/>
      <c r="CBC173" s="137"/>
      <c r="CBD173" s="137"/>
      <c r="CBE173" s="137"/>
      <c r="CBF173" s="137"/>
      <c r="CBG173" s="137"/>
      <c r="CBH173" s="137"/>
      <c r="CBI173" s="137"/>
      <c r="CBJ173" s="137"/>
      <c r="CBK173" s="137"/>
      <c r="CBL173" s="137"/>
      <c r="CBM173" s="137"/>
      <c r="CBN173" s="137"/>
      <c r="CBO173" s="137"/>
      <c r="CBP173" s="137"/>
      <c r="CBQ173" s="137"/>
      <c r="CBR173" s="137"/>
      <c r="CBS173" s="137"/>
      <c r="CBT173" s="137"/>
      <c r="CBU173" s="137"/>
      <c r="CBV173" s="137"/>
      <c r="CBW173" s="137"/>
      <c r="CBX173" s="137"/>
      <c r="CBY173" s="137"/>
      <c r="CBZ173" s="137"/>
      <c r="CCA173" s="137"/>
      <c r="CCB173" s="137"/>
      <c r="CCC173" s="137"/>
      <c r="CCD173" s="137"/>
      <c r="CCE173" s="137"/>
      <c r="CCF173" s="137"/>
      <c r="CCG173" s="137"/>
      <c r="CCH173" s="137"/>
      <c r="CCI173" s="137"/>
      <c r="CCJ173" s="137"/>
      <c r="CCK173" s="137"/>
      <c r="CCL173" s="137"/>
      <c r="CCM173" s="137"/>
      <c r="CCN173" s="137"/>
      <c r="CCO173" s="137"/>
      <c r="CCP173" s="137"/>
      <c r="CCQ173" s="137"/>
      <c r="CCR173" s="137"/>
      <c r="CCS173" s="137"/>
      <c r="CCT173" s="137"/>
      <c r="CCU173" s="137"/>
      <c r="CCV173" s="137"/>
      <c r="CCW173" s="137"/>
      <c r="CCX173" s="137"/>
      <c r="CCY173" s="137"/>
      <c r="CCZ173" s="137"/>
      <c r="CDA173" s="137"/>
      <c r="CDB173" s="137"/>
      <c r="CDC173" s="137"/>
      <c r="CDD173" s="137"/>
      <c r="CDE173" s="137"/>
      <c r="CDF173" s="137"/>
      <c r="CDG173" s="137"/>
      <c r="CDH173" s="137"/>
      <c r="CDI173" s="137"/>
      <c r="CDJ173" s="137"/>
      <c r="CDK173" s="137"/>
      <c r="CDL173" s="137"/>
      <c r="CDM173" s="137"/>
      <c r="CDN173" s="137"/>
      <c r="CDO173" s="137"/>
      <c r="CDP173" s="137"/>
      <c r="CDQ173" s="137"/>
      <c r="CDR173" s="137"/>
      <c r="CDS173" s="137"/>
      <c r="CDT173" s="137"/>
      <c r="CDU173" s="137"/>
      <c r="CDV173" s="137"/>
      <c r="CDW173" s="137"/>
      <c r="CDX173" s="137"/>
      <c r="CDY173" s="137"/>
      <c r="CDZ173" s="137"/>
      <c r="CEA173" s="137"/>
      <c r="CEB173" s="137"/>
      <c r="CEC173" s="137"/>
      <c r="CED173" s="137"/>
      <c r="CEE173" s="137"/>
      <c r="CEF173" s="137"/>
      <c r="CEG173" s="137"/>
      <c r="CEH173" s="137"/>
      <c r="CEI173" s="137"/>
      <c r="CEJ173" s="137"/>
      <c r="CEK173" s="137"/>
      <c r="CEL173" s="137"/>
      <c r="CEM173" s="137"/>
      <c r="CEN173" s="137"/>
      <c r="CEO173" s="137"/>
      <c r="CEP173" s="137"/>
      <c r="CEQ173" s="137"/>
      <c r="CER173" s="137"/>
      <c r="CES173" s="137"/>
      <c r="CET173" s="137"/>
      <c r="CEU173" s="137"/>
      <c r="CEV173" s="137"/>
      <c r="CEW173" s="137"/>
      <c r="CEX173" s="137"/>
      <c r="CEY173" s="137"/>
      <c r="CEZ173" s="137"/>
      <c r="CFA173" s="137"/>
      <c r="CFB173" s="137"/>
      <c r="CFC173" s="137"/>
      <c r="CFD173" s="137"/>
      <c r="CFE173" s="137"/>
      <c r="CFF173" s="137"/>
      <c r="CFG173" s="137"/>
      <c r="CFH173" s="137"/>
      <c r="CFI173" s="137"/>
      <c r="CFJ173" s="137"/>
      <c r="CFK173" s="137"/>
      <c r="CFL173" s="137"/>
      <c r="CFM173" s="137"/>
      <c r="CFN173" s="137"/>
      <c r="CFO173" s="137"/>
      <c r="CFP173" s="137"/>
      <c r="CFQ173" s="137"/>
      <c r="CFR173" s="137"/>
      <c r="CFS173" s="137"/>
      <c r="CFT173" s="137"/>
      <c r="CFU173" s="137"/>
      <c r="CFV173" s="137"/>
      <c r="CFW173" s="137"/>
      <c r="CFX173" s="137"/>
      <c r="CFY173" s="137"/>
      <c r="CFZ173" s="137"/>
      <c r="CGA173" s="137"/>
      <c r="CGB173" s="137"/>
      <c r="CGC173" s="137"/>
      <c r="CGD173" s="137"/>
      <c r="CGE173" s="137"/>
      <c r="CGF173" s="137"/>
      <c r="CGG173" s="137"/>
      <c r="CGH173" s="137"/>
      <c r="CGI173" s="137"/>
      <c r="CGJ173" s="137"/>
      <c r="CGK173" s="137"/>
      <c r="CGL173" s="137"/>
      <c r="CGM173" s="137"/>
      <c r="CGN173" s="137"/>
      <c r="CGO173" s="137"/>
      <c r="CGP173" s="137"/>
      <c r="CGQ173" s="137"/>
      <c r="CGR173" s="137"/>
      <c r="CGS173" s="137"/>
      <c r="CGT173" s="137"/>
      <c r="CGU173" s="137"/>
      <c r="CGV173" s="137"/>
      <c r="CGW173" s="137"/>
      <c r="CGX173" s="137"/>
      <c r="CGY173" s="137"/>
      <c r="CGZ173" s="137"/>
      <c r="CHA173" s="137"/>
      <c r="CHB173" s="137"/>
      <c r="CHC173" s="137"/>
      <c r="CHD173" s="137"/>
      <c r="CHE173" s="137"/>
      <c r="CHF173" s="137"/>
      <c r="CHG173" s="137"/>
      <c r="CHH173" s="137"/>
      <c r="CHI173" s="137"/>
      <c r="CHJ173" s="137"/>
      <c r="CHK173" s="137"/>
      <c r="CHL173" s="137"/>
      <c r="CHM173" s="137"/>
      <c r="CHN173" s="137"/>
      <c r="CHO173" s="137"/>
      <c r="CHP173" s="137"/>
      <c r="CHQ173" s="137"/>
      <c r="CHR173" s="137"/>
      <c r="CHS173" s="137"/>
      <c r="CHT173" s="137"/>
      <c r="CHU173" s="137"/>
      <c r="CHV173" s="137"/>
      <c r="CHW173" s="137"/>
      <c r="CHX173" s="137"/>
      <c r="CHY173" s="137"/>
      <c r="CHZ173" s="137"/>
      <c r="CIA173" s="137"/>
      <c r="CIB173" s="137"/>
      <c r="CIC173" s="137"/>
      <c r="CID173" s="137"/>
      <c r="CIE173" s="137"/>
      <c r="CIF173" s="137"/>
      <c r="CIG173" s="137"/>
      <c r="CIH173" s="137"/>
      <c r="CII173" s="137"/>
      <c r="CIJ173" s="137"/>
      <c r="CIK173" s="137"/>
      <c r="CIL173" s="137"/>
      <c r="CIM173" s="137"/>
      <c r="CIN173" s="137"/>
      <c r="CIO173" s="137"/>
      <c r="CIP173" s="137"/>
      <c r="CIQ173" s="137"/>
      <c r="CIR173" s="137"/>
      <c r="CIS173" s="137"/>
      <c r="CIT173" s="137"/>
      <c r="CIU173" s="137"/>
      <c r="CIV173" s="137"/>
      <c r="CIW173" s="137"/>
      <c r="CIX173" s="137"/>
      <c r="CIY173" s="137"/>
      <c r="CIZ173" s="137"/>
      <c r="CJA173" s="137"/>
      <c r="CJB173" s="137"/>
      <c r="CJC173" s="137"/>
      <c r="CJD173" s="137"/>
      <c r="CJE173" s="137"/>
      <c r="CJF173" s="137"/>
      <c r="CJG173" s="137"/>
      <c r="CJH173" s="137"/>
      <c r="CJI173" s="137"/>
      <c r="CJJ173" s="137"/>
      <c r="CJK173" s="137"/>
      <c r="CJL173" s="137"/>
      <c r="CJM173" s="137"/>
      <c r="CJN173" s="137"/>
      <c r="CJO173" s="137"/>
      <c r="CJP173" s="137"/>
      <c r="CJQ173" s="137"/>
      <c r="CJR173" s="137"/>
      <c r="CJS173" s="137"/>
      <c r="CJT173" s="137"/>
      <c r="CJU173" s="137"/>
      <c r="CJV173" s="137"/>
      <c r="CJW173" s="137"/>
      <c r="CJX173" s="137"/>
      <c r="CJY173" s="137"/>
      <c r="CJZ173" s="137"/>
      <c r="CKA173" s="137"/>
      <c r="CKB173" s="137"/>
      <c r="CKC173" s="137"/>
      <c r="CKD173" s="137"/>
      <c r="CKE173" s="137"/>
      <c r="CKF173" s="137"/>
      <c r="CKG173" s="137"/>
      <c r="CKH173" s="137"/>
      <c r="CKI173" s="137"/>
      <c r="CKJ173" s="137"/>
      <c r="CKK173" s="137"/>
      <c r="CKL173" s="137"/>
      <c r="CKM173" s="137"/>
      <c r="CKN173" s="137"/>
      <c r="CKO173" s="137"/>
      <c r="CKP173" s="137"/>
      <c r="CKQ173" s="137"/>
      <c r="CKR173" s="137"/>
      <c r="CKS173" s="137"/>
      <c r="CKT173" s="137"/>
      <c r="CKU173" s="137"/>
      <c r="CKV173" s="137"/>
      <c r="CKW173" s="137"/>
      <c r="CKX173" s="137"/>
      <c r="CKY173" s="137"/>
      <c r="CKZ173" s="137"/>
      <c r="CLA173" s="137"/>
      <c r="CLB173" s="137"/>
      <c r="CLC173" s="137"/>
      <c r="CLD173" s="137"/>
      <c r="CLE173" s="137"/>
      <c r="CLF173" s="137"/>
      <c r="CLG173" s="137"/>
      <c r="CLH173" s="137"/>
      <c r="CLI173" s="137"/>
      <c r="CLJ173" s="137"/>
      <c r="CLK173" s="137"/>
      <c r="CLL173" s="137"/>
      <c r="CLM173" s="137"/>
      <c r="CLN173" s="137"/>
      <c r="CLO173" s="137"/>
      <c r="CLP173" s="137"/>
      <c r="CLQ173" s="137"/>
      <c r="CLR173" s="137"/>
      <c r="CLS173" s="137"/>
      <c r="CLT173" s="137"/>
      <c r="CLU173" s="137"/>
      <c r="CLV173" s="137"/>
      <c r="CLW173" s="137"/>
      <c r="CLX173" s="137"/>
      <c r="CLY173" s="137"/>
      <c r="CLZ173" s="137"/>
      <c r="CMA173" s="137"/>
      <c r="CMB173" s="137"/>
      <c r="CMC173" s="137"/>
      <c r="CMD173" s="137"/>
      <c r="CME173" s="137"/>
      <c r="CMF173" s="137"/>
      <c r="CMG173" s="137"/>
      <c r="CMH173" s="137"/>
      <c r="CMI173" s="137"/>
      <c r="CMJ173" s="137"/>
      <c r="CMK173" s="137"/>
      <c r="CML173" s="137"/>
      <c r="CMM173" s="137"/>
      <c r="CMN173" s="137"/>
      <c r="CMO173" s="137"/>
      <c r="CMP173" s="137"/>
      <c r="CMQ173" s="137"/>
      <c r="CMR173" s="137"/>
      <c r="CMS173" s="137"/>
      <c r="CMT173" s="137"/>
      <c r="CMU173" s="137"/>
      <c r="CMV173" s="137"/>
      <c r="CMW173" s="137"/>
      <c r="CMX173" s="137"/>
      <c r="CMY173" s="137"/>
      <c r="CMZ173" s="137"/>
      <c r="CNA173" s="137"/>
      <c r="CNB173" s="137"/>
      <c r="CNC173" s="137"/>
      <c r="CND173" s="137"/>
      <c r="CNE173" s="137"/>
      <c r="CNF173" s="137"/>
      <c r="CNG173" s="137"/>
      <c r="CNH173" s="137"/>
      <c r="CNI173" s="137"/>
      <c r="CNJ173" s="137"/>
      <c r="CNK173" s="137"/>
      <c r="CNL173" s="137"/>
      <c r="CNM173" s="137"/>
      <c r="CNN173" s="137"/>
      <c r="CNO173" s="137"/>
      <c r="CNP173" s="137"/>
      <c r="CNQ173" s="137"/>
      <c r="CNR173" s="137"/>
      <c r="CNS173" s="137"/>
      <c r="CNT173" s="137"/>
      <c r="CNU173" s="137"/>
      <c r="CNV173" s="137"/>
      <c r="CNW173" s="137"/>
      <c r="CNX173" s="137"/>
      <c r="CNY173" s="137"/>
      <c r="CNZ173" s="137"/>
      <c r="COA173" s="137"/>
      <c r="COB173" s="137"/>
      <c r="COC173" s="137"/>
      <c r="COD173" s="137"/>
      <c r="COE173" s="137"/>
      <c r="COF173" s="137"/>
      <c r="COG173" s="137"/>
      <c r="COH173" s="137"/>
      <c r="COI173" s="137"/>
      <c r="COJ173" s="137"/>
      <c r="COK173" s="137"/>
      <c r="COL173" s="137"/>
      <c r="COM173" s="137"/>
      <c r="CON173" s="137"/>
      <c r="COO173" s="137"/>
      <c r="COP173" s="137"/>
      <c r="COQ173" s="137"/>
      <c r="COR173" s="137"/>
      <c r="COS173" s="137"/>
      <c r="COT173" s="137"/>
      <c r="COU173" s="137"/>
      <c r="COV173" s="137"/>
      <c r="COW173" s="137"/>
      <c r="COX173" s="137"/>
      <c r="COY173" s="137"/>
      <c r="COZ173" s="137"/>
      <c r="CPA173" s="137"/>
      <c r="CPB173" s="137"/>
      <c r="CPC173" s="137"/>
      <c r="CPD173" s="137"/>
      <c r="CPE173" s="137"/>
      <c r="CPF173" s="137"/>
      <c r="CPG173" s="137"/>
      <c r="CPH173" s="137"/>
      <c r="CPI173" s="137"/>
      <c r="CPJ173" s="137"/>
      <c r="CPK173" s="137"/>
      <c r="CPL173" s="137"/>
      <c r="CPM173" s="137"/>
      <c r="CPN173" s="137"/>
      <c r="CPO173" s="137"/>
      <c r="CPP173" s="137"/>
      <c r="CPQ173" s="137"/>
      <c r="CPR173" s="137"/>
      <c r="CPS173" s="137"/>
      <c r="CPT173" s="137"/>
      <c r="CPU173" s="137"/>
      <c r="CPV173" s="137"/>
      <c r="CPW173" s="137"/>
      <c r="CPX173" s="137"/>
      <c r="CPY173" s="137"/>
      <c r="CPZ173" s="137"/>
      <c r="CQA173" s="137"/>
      <c r="CQB173" s="137"/>
      <c r="CQC173" s="137"/>
      <c r="CQD173" s="137"/>
      <c r="CQE173" s="137"/>
      <c r="CQF173" s="137"/>
      <c r="CQG173" s="137"/>
      <c r="CQH173" s="137"/>
      <c r="CQI173" s="137"/>
      <c r="CQJ173" s="137"/>
      <c r="CQK173" s="137"/>
      <c r="CQL173" s="137"/>
      <c r="CQM173" s="137"/>
      <c r="CQN173" s="137"/>
      <c r="CQO173" s="137"/>
      <c r="CQP173" s="137"/>
      <c r="CQQ173" s="137"/>
      <c r="CQR173" s="137"/>
      <c r="CQS173" s="137"/>
      <c r="CQT173" s="137"/>
      <c r="CQU173" s="137"/>
      <c r="CQV173" s="137"/>
      <c r="CQW173" s="137"/>
      <c r="CQX173" s="137"/>
      <c r="CQY173" s="137"/>
      <c r="CQZ173" s="137"/>
      <c r="CRA173" s="137"/>
      <c r="CRB173" s="137"/>
      <c r="CRC173" s="137"/>
      <c r="CRD173" s="137"/>
      <c r="CRE173" s="137"/>
      <c r="CRF173" s="137"/>
      <c r="CRG173" s="137"/>
      <c r="CRH173" s="137"/>
      <c r="CRI173" s="137"/>
      <c r="CRJ173" s="137"/>
      <c r="CRK173" s="137"/>
      <c r="CRL173" s="137"/>
      <c r="CRM173" s="137"/>
      <c r="CRN173" s="137"/>
      <c r="CRO173" s="137"/>
      <c r="CRP173" s="137"/>
      <c r="CRQ173" s="137"/>
      <c r="CRR173" s="137"/>
      <c r="CRS173" s="137"/>
      <c r="CRT173" s="137"/>
      <c r="CRU173" s="137"/>
      <c r="CRV173" s="137"/>
      <c r="CRW173" s="137"/>
      <c r="CRX173" s="137"/>
      <c r="CRY173" s="137"/>
      <c r="CRZ173" s="137"/>
      <c r="CSA173" s="137"/>
      <c r="CSB173" s="137"/>
      <c r="CSC173" s="137"/>
      <c r="CSD173" s="137"/>
      <c r="CSE173" s="137"/>
      <c r="CSF173" s="137"/>
      <c r="CSG173" s="137"/>
      <c r="CSH173" s="137"/>
      <c r="CSI173" s="137"/>
      <c r="CSJ173" s="137"/>
      <c r="CSK173" s="137"/>
      <c r="CSL173" s="137"/>
      <c r="CSM173" s="137"/>
      <c r="CSN173" s="137"/>
      <c r="CSO173" s="137"/>
      <c r="CSP173" s="137"/>
      <c r="CSQ173" s="137"/>
      <c r="CSR173" s="137"/>
      <c r="CSS173" s="137"/>
      <c r="CST173" s="137"/>
      <c r="CSU173" s="137"/>
      <c r="CSV173" s="137"/>
      <c r="CSW173" s="137"/>
      <c r="CSX173" s="137"/>
      <c r="CSY173" s="137"/>
      <c r="CSZ173" s="137"/>
      <c r="CTA173" s="137"/>
      <c r="CTB173" s="137"/>
      <c r="CTC173" s="137"/>
      <c r="CTD173" s="137"/>
      <c r="CTE173" s="137"/>
      <c r="CTF173" s="137"/>
      <c r="CTG173" s="137"/>
      <c r="CTH173" s="137"/>
      <c r="CTI173" s="137"/>
      <c r="CTJ173" s="137"/>
      <c r="CTK173" s="137"/>
      <c r="CTL173" s="137"/>
      <c r="CTM173" s="137"/>
      <c r="CTN173" s="137"/>
      <c r="CTO173" s="137"/>
      <c r="CTP173" s="137"/>
      <c r="CTQ173" s="137"/>
      <c r="CTR173" s="137"/>
      <c r="CTS173" s="137"/>
      <c r="CTT173" s="137"/>
      <c r="CTU173" s="137"/>
      <c r="CTV173" s="137"/>
      <c r="CTW173" s="137"/>
      <c r="CTX173" s="137"/>
      <c r="CTY173" s="137"/>
      <c r="CTZ173" s="137"/>
      <c r="CUA173" s="137"/>
      <c r="CUB173" s="137"/>
      <c r="CUC173" s="137"/>
      <c r="CUD173" s="137"/>
      <c r="CUE173" s="137"/>
      <c r="CUF173" s="137"/>
      <c r="CUG173" s="137"/>
      <c r="CUH173" s="137"/>
      <c r="CUI173" s="137"/>
      <c r="CUJ173" s="137"/>
      <c r="CUK173" s="137"/>
      <c r="CUL173" s="137"/>
      <c r="CUM173" s="137"/>
      <c r="CUN173" s="137"/>
      <c r="CUO173" s="137"/>
      <c r="CUP173" s="137"/>
      <c r="CUQ173" s="137"/>
      <c r="CUR173" s="137"/>
      <c r="CUS173" s="137"/>
      <c r="CUT173" s="137"/>
      <c r="CUU173" s="137"/>
      <c r="CUV173" s="137"/>
      <c r="CUW173" s="137"/>
      <c r="CUX173" s="137"/>
      <c r="CUY173" s="137"/>
      <c r="CUZ173" s="137"/>
      <c r="CVA173" s="137"/>
      <c r="CVB173" s="137"/>
      <c r="CVC173" s="137"/>
      <c r="CVD173" s="137"/>
      <c r="CVE173" s="137"/>
      <c r="CVF173" s="137"/>
      <c r="CVG173" s="137"/>
      <c r="CVH173" s="137"/>
      <c r="CVI173" s="137"/>
      <c r="CVJ173" s="137"/>
      <c r="CVK173" s="137"/>
      <c r="CVL173" s="137"/>
      <c r="CVM173" s="137"/>
      <c r="CVN173" s="137"/>
      <c r="CVO173" s="137"/>
      <c r="CVP173" s="137"/>
      <c r="CVQ173" s="137"/>
      <c r="CVR173" s="137"/>
      <c r="CVS173" s="137"/>
      <c r="CVT173" s="137"/>
      <c r="CVU173" s="137"/>
      <c r="CVV173" s="137"/>
      <c r="CVW173" s="137"/>
      <c r="CVX173" s="137"/>
      <c r="CVY173" s="137"/>
      <c r="CVZ173" s="137"/>
      <c r="CWA173" s="137"/>
      <c r="CWB173" s="137"/>
      <c r="CWC173" s="137"/>
      <c r="CWD173" s="137"/>
      <c r="CWE173" s="137"/>
      <c r="CWF173" s="137"/>
      <c r="CWG173" s="137"/>
      <c r="CWH173" s="137"/>
      <c r="CWI173" s="137"/>
      <c r="CWJ173" s="137"/>
      <c r="CWK173" s="137"/>
      <c r="CWL173" s="137"/>
      <c r="CWM173" s="137"/>
      <c r="CWN173" s="137"/>
      <c r="CWO173" s="137"/>
      <c r="CWP173" s="137"/>
      <c r="CWQ173" s="137"/>
      <c r="CWR173" s="137"/>
      <c r="CWS173" s="137"/>
      <c r="CWT173" s="137"/>
      <c r="CWU173" s="137"/>
      <c r="CWV173" s="137"/>
      <c r="CWW173" s="137"/>
      <c r="CWX173" s="137"/>
      <c r="CWY173" s="137"/>
      <c r="CWZ173" s="137"/>
      <c r="CXA173" s="137"/>
      <c r="CXB173" s="137"/>
      <c r="CXC173" s="137"/>
      <c r="CXD173" s="137"/>
      <c r="CXE173" s="137"/>
      <c r="CXF173" s="137"/>
      <c r="CXG173" s="137"/>
      <c r="CXH173" s="137"/>
      <c r="CXI173" s="137"/>
      <c r="CXJ173" s="137"/>
      <c r="CXK173" s="137"/>
      <c r="CXL173" s="137"/>
      <c r="CXM173" s="137"/>
      <c r="CXN173" s="137"/>
      <c r="CXO173" s="137"/>
      <c r="CXP173" s="137"/>
      <c r="CXQ173" s="137"/>
      <c r="CXR173" s="137"/>
      <c r="CXS173" s="137"/>
      <c r="CXT173" s="137"/>
      <c r="CXU173" s="137"/>
      <c r="CXV173" s="137"/>
      <c r="CXW173" s="137"/>
      <c r="CXX173" s="137"/>
      <c r="CXY173" s="137"/>
      <c r="CXZ173" s="137"/>
      <c r="CYA173" s="137"/>
      <c r="CYB173" s="137"/>
      <c r="CYC173" s="137"/>
      <c r="CYD173" s="137"/>
      <c r="CYE173" s="137"/>
      <c r="CYF173" s="137"/>
      <c r="CYG173" s="137"/>
      <c r="CYH173" s="137"/>
      <c r="CYI173" s="137"/>
      <c r="CYJ173" s="137"/>
      <c r="CYK173" s="137"/>
      <c r="CYL173" s="137"/>
      <c r="CYM173" s="137"/>
      <c r="CYN173" s="137"/>
      <c r="CYO173" s="137"/>
      <c r="CYP173" s="137"/>
      <c r="CYQ173" s="137"/>
      <c r="CYR173" s="137"/>
      <c r="CYS173" s="137"/>
      <c r="CYT173" s="137"/>
      <c r="CYU173" s="137"/>
      <c r="CYV173" s="137"/>
      <c r="CYW173" s="137"/>
      <c r="CYX173" s="137"/>
      <c r="CYY173" s="137"/>
      <c r="CYZ173" s="137"/>
      <c r="CZA173" s="137"/>
      <c r="CZB173" s="137"/>
      <c r="CZC173" s="137"/>
      <c r="CZD173" s="137"/>
      <c r="CZE173" s="137"/>
      <c r="CZF173" s="137"/>
      <c r="CZG173" s="137"/>
      <c r="CZH173" s="137"/>
      <c r="CZI173" s="137"/>
      <c r="CZJ173" s="137"/>
      <c r="CZK173" s="137"/>
      <c r="CZL173" s="137"/>
      <c r="CZM173" s="137"/>
      <c r="CZN173" s="137"/>
      <c r="CZO173" s="137"/>
      <c r="CZP173" s="137"/>
      <c r="CZQ173" s="137"/>
      <c r="CZR173" s="137"/>
      <c r="CZS173" s="137"/>
      <c r="CZT173" s="137"/>
      <c r="CZU173" s="137"/>
      <c r="CZV173" s="137"/>
      <c r="CZW173" s="137"/>
      <c r="CZX173" s="137"/>
      <c r="CZY173" s="137"/>
      <c r="CZZ173" s="137"/>
      <c r="DAA173" s="137"/>
      <c r="DAB173" s="137"/>
      <c r="DAC173" s="137"/>
      <c r="DAD173" s="137"/>
      <c r="DAE173" s="137"/>
      <c r="DAF173" s="137"/>
      <c r="DAG173" s="137"/>
      <c r="DAH173" s="137"/>
      <c r="DAI173" s="137"/>
      <c r="DAJ173" s="137"/>
      <c r="DAK173" s="137"/>
      <c r="DAL173" s="137"/>
      <c r="DAM173" s="137"/>
      <c r="DAN173" s="137"/>
      <c r="DAO173" s="137"/>
      <c r="DAP173" s="137"/>
      <c r="DAQ173" s="137"/>
      <c r="DAR173" s="137"/>
      <c r="DAS173" s="137"/>
      <c r="DAT173" s="137"/>
      <c r="DAU173" s="137"/>
      <c r="DAV173" s="137"/>
      <c r="DAW173" s="137"/>
      <c r="DAX173" s="137"/>
      <c r="DAY173" s="137"/>
      <c r="DAZ173" s="137"/>
      <c r="DBA173" s="137"/>
      <c r="DBB173" s="137"/>
      <c r="DBC173" s="137"/>
      <c r="DBD173" s="137"/>
      <c r="DBE173" s="137"/>
      <c r="DBF173" s="137"/>
      <c r="DBG173" s="137"/>
      <c r="DBH173" s="137"/>
      <c r="DBI173" s="137"/>
      <c r="DBJ173" s="137"/>
      <c r="DBK173" s="137"/>
      <c r="DBL173" s="137"/>
      <c r="DBM173" s="137"/>
      <c r="DBN173" s="137"/>
      <c r="DBO173" s="137"/>
      <c r="DBP173" s="137"/>
      <c r="DBQ173" s="137"/>
      <c r="DBR173" s="137"/>
      <c r="DBS173" s="137"/>
      <c r="DBT173" s="137"/>
      <c r="DBU173" s="137"/>
      <c r="DBV173" s="137"/>
      <c r="DBW173" s="137"/>
      <c r="DBX173" s="137"/>
      <c r="DBY173" s="137"/>
      <c r="DBZ173" s="137"/>
      <c r="DCA173" s="137"/>
      <c r="DCB173" s="137"/>
      <c r="DCC173" s="137"/>
      <c r="DCD173" s="137"/>
      <c r="DCE173" s="137"/>
      <c r="DCF173" s="137"/>
      <c r="DCG173" s="137"/>
      <c r="DCH173" s="137"/>
      <c r="DCI173" s="137"/>
      <c r="DCJ173" s="137"/>
      <c r="DCK173" s="137"/>
      <c r="DCL173" s="137"/>
      <c r="DCM173" s="137"/>
      <c r="DCN173" s="137"/>
      <c r="DCO173" s="137"/>
      <c r="DCP173" s="137"/>
      <c r="DCQ173" s="137"/>
      <c r="DCR173" s="137"/>
      <c r="DCS173" s="137"/>
      <c r="DCT173" s="137"/>
      <c r="DCU173" s="137"/>
      <c r="DCV173" s="137"/>
      <c r="DCW173" s="137"/>
      <c r="DCX173" s="137"/>
      <c r="DCY173" s="137"/>
      <c r="DCZ173" s="137"/>
      <c r="DDA173" s="137"/>
      <c r="DDB173" s="137"/>
      <c r="DDC173" s="137"/>
      <c r="DDD173" s="137"/>
      <c r="DDE173" s="137"/>
      <c r="DDF173" s="137"/>
      <c r="DDG173" s="137"/>
      <c r="DDH173" s="137"/>
      <c r="DDI173" s="137"/>
      <c r="DDJ173" s="137"/>
      <c r="DDK173" s="137"/>
      <c r="DDL173" s="137"/>
      <c r="DDM173" s="137"/>
      <c r="DDN173" s="137"/>
      <c r="DDO173" s="137"/>
      <c r="DDP173" s="137"/>
      <c r="DDQ173" s="137"/>
      <c r="DDR173" s="137"/>
      <c r="DDS173" s="137"/>
      <c r="DDT173" s="137"/>
      <c r="DDU173" s="137"/>
      <c r="DDV173" s="137"/>
      <c r="DDW173" s="137"/>
      <c r="DDX173" s="137"/>
      <c r="DDY173" s="137"/>
      <c r="DDZ173" s="137"/>
      <c r="DEA173" s="137"/>
      <c r="DEB173" s="137"/>
      <c r="DEC173" s="137"/>
      <c r="DED173" s="137"/>
      <c r="DEE173" s="137"/>
      <c r="DEF173" s="137"/>
      <c r="DEG173" s="137"/>
      <c r="DEH173" s="137"/>
      <c r="DEI173" s="137"/>
      <c r="DEJ173" s="137"/>
      <c r="DEK173" s="137"/>
      <c r="DEL173" s="137"/>
      <c r="DEM173" s="137"/>
      <c r="DEN173" s="137"/>
      <c r="DEO173" s="137"/>
      <c r="DEP173" s="137"/>
      <c r="DEQ173" s="137"/>
      <c r="DER173" s="137"/>
      <c r="DES173" s="137"/>
      <c r="DET173" s="137"/>
      <c r="DEU173" s="137"/>
      <c r="DEV173" s="137"/>
      <c r="DEW173" s="137"/>
      <c r="DEX173" s="137"/>
      <c r="DEY173" s="137"/>
      <c r="DEZ173" s="137"/>
      <c r="DFA173" s="137"/>
      <c r="DFB173" s="137"/>
      <c r="DFC173" s="137"/>
      <c r="DFD173" s="137"/>
      <c r="DFE173" s="137"/>
      <c r="DFF173" s="137"/>
      <c r="DFG173" s="137"/>
      <c r="DFH173" s="137"/>
      <c r="DFI173" s="137"/>
      <c r="DFJ173" s="137"/>
      <c r="DFK173" s="137"/>
      <c r="DFL173" s="137"/>
      <c r="DFM173" s="137"/>
      <c r="DFN173" s="137"/>
      <c r="DFO173" s="137"/>
      <c r="DFP173" s="137"/>
      <c r="DFQ173" s="137"/>
      <c r="DFR173" s="137"/>
      <c r="DFS173" s="137"/>
      <c r="DFT173" s="137"/>
      <c r="DFU173" s="137"/>
      <c r="DFV173" s="137"/>
      <c r="DFW173" s="137"/>
      <c r="DFX173" s="137"/>
      <c r="DFY173" s="137"/>
      <c r="DFZ173" s="137"/>
      <c r="DGA173" s="137"/>
      <c r="DGB173" s="137"/>
      <c r="DGC173" s="137"/>
      <c r="DGD173" s="137"/>
      <c r="DGE173" s="137"/>
      <c r="DGF173" s="137"/>
      <c r="DGG173" s="137"/>
      <c r="DGH173" s="137"/>
      <c r="DGI173" s="137"/>
      <c r="DGJ173" s="137"/>
      <c r="DGK173" s="137"/>
      <c r="DGL173" s="137"/>
      <c r="DGM173" s="137"/>
      <c r="DGN173" s="137"/>
      <c r="DGO173" s="137"/>
      <c r="DGP173" s="137"/>
      <c r="DGQ173" s="137"/>
      <c r="DGR173" s="137"/>
      <c r="DGS173" s="137"/>
      <c r="DGT173" s="137"/>
      <c r="DGU173" s="137"/>
      <c r="DGV173" s="137"/>
      <c r="DGW173" s="137"/>
      <c r="DGX173" s="137"/>
      <c r="DGY173" s="137"/>
      <c r="DGZ173" s="137"/>
      <c r="DHA173" s="137"/>
      <c r="DHB173" s="137"/>
      <c r="DHC173" s="137"/>
      <c r="DHD173" s="137"/>
      <c r="DHE173" s="137"/>
      <c r="DHF173" s="137"/>
      <c r="DHG173" s="137"/>
      <c r="DHH173" s="137"/>
      <c r="DHI173" s="137"/>
      <c r="DHJ173" s="137"/>
      <c r="DHK173" s="137"/>
      <c r="DHL173" s="137"/>
      <c r="DHM173" s="137"/>
      <c r="DHN173" s="137"/>
      <c r="DHO173" s="137"/>
      <c r="DHP173" s="137"/>
      <c r="DHQ173" s="137"/>
      <c r="DHR173" s="137"/>
      <c r="DHS173" s="137"/>
      <c r="DHT173" s="137"/>
      <c r="DHU173" s="137"/>
      <c r="DHV173" s="137"/>
      <c r="DHW173" s="137"/>
      <c r="DHX173" s="137"/>
      <c r="DHY173" s="137"/>
      <c r="DHZ173" s="137"/>
      <c r="DIA173" s="137"/>
      <c r="DIB173" s="137"/>
      <c r="DIC173" s="137"/>
      <c r="DID173" s="137"/>
      <c r="DIE173" s="137"/>
      <c r="DIF173" s="137"/>
      <c r="DIG173" s="137"/>
      <c r="DIH173" s="137"/>
      <c r="DII173" s="137"/>
      <c r="DIJ173" s="137"/>
      <c r="DIK173" s="137"/>
      <c r="DIL173" s="137"/>
      <c r="DIM173" s="137"/>
      <c r="DIN173" s="137"/>
      <c r="DIO173" s="137"/>
      <c r="DIP173" s="137"/>
      <c r="DIQ173" s="137"/>
      <c r="DIR173" s="137"/>
      <c r="DIS173" s="137"/>
      <c r="DIT173" s="137"/>
      <c r="DIU173" s="137"/>
      <c r="DIV173" s="137"/>
      <c r="DIW173" s="137"/>
      <c r="DIX173" s="137"/>
      <c r="DIY173" s="137"/>
      <c r="DIZ173" s="137"/>
      <c r="DJA173" s="137"/>
      <c r="DJB173" s="137"/>
      <c r="DJC173" s="137"/>
      <c r="DJD173" s="137"/>
      <c r="DJE173" s="137"/>
      <c r="DJF173" s="137"/>
      <c r="DJG173" s="137"/>
      <c r="DJH173" s="137"/>
      <c r="DJI173" s="137"/>
      <c r="DJJ173" s="137"/>
      <c r="DJK173" s="137"/>
      <c r="DJL173" s="137"/>
      <c r="DJM173" s="137"/>
      <c r="DJN173" s="137"/>
      <c r="DJO173" s="137"/>
      <c r="DJP173" s="137"/>
      <c r="DJQ173" s="137"/>
      <c r="DJR173" s="137"/>
      <c r="DJS173" s="137"/>
      <c r="DJT173" s="137"/>
      <c r="DJU173" s="137"/>
      <c r="DJV173" s="137"/>
      <c r="DJW173" s="137"/>
      <c r="DJX173" s="137"/>
      <c r="DJY173" s="137"/>
      <c r="DJZ173" s="137"/>
      <c r="DKA173" s="137"/>
      <c r="DKB173" s="137"/>
      <c r="DKC173" s="137"/>
      <c r="DKD173" s="137"/>
      <c r="DKE173" s="137"/>
      <c r="DKF173" s="137"/>
      <c r="DKG173" s="137"/>
      <c r="DKH173" s="137"/>
      <c r="DKI173" s="137"/>
      <c r="DKJ173" s="137"/>
      <c r="DKK173" s="137"/>
      <c r="DKL173" s="137"/>
      <c r="DKM173" s="137"/>
      <c r="DKN173" s="137"/>
      <c r="DKO173" s="137"/>
      <c r="DKP173" s="137"/>
      <c r="DKQ173" s="137"/>
      <c r="DKR173" s="137"/>
      <c r="DKS173" s="137"/>
      <c r="DKT173" s="137"/>
      <c r="DKU173" s="137"/>
      <c r="DKV173" s="137"/>
      <c r="DKW173" s="137"/>
      <c r="DKX173" s="137"/>
      <c r="DKY173" s="137"/>
      <c r="DKZ173" s="137"/>
      <c r="DLA173" s="137"/>
      <c r="DLB173" s="137"/>
      <c r="DLC173" s="137"/>
      <c r="DLD173" s="137"/>
      <c r="DLE173" s="137"/>
      <c r="DLF173" s="137"/>
      <c r="DLG173" s="137"/>
      <c r="DLH173" s="137"/>
      <c r="DLI173" s="137"/>
      <c r="DLJ173" s="137"/>
      <c r="DLK173" s="137"/>
      <c r="DLL173" s="137"/>
      <c r="DLM173" s="137"/>
      <c r="DLN173" s="137"/>
      <c r="DLO173" s="137"/>
      <c r="DLP173" s="137"/>
      <c r="DLQ173" s="137"/>
      <c r="DLR173" s="137"/>
      <c r="DLS173" s="137"/>
      <c r="DLT173" s="137"/>
      <c r="DLU173" s="137"/>
      <c r="DLV173" s="137"/>
      <c r="DLW173" s="137"/>
      <c r="DLX173" s="137"/>
      <c r="DLY173" s="137"/>
      <c r="DLZ173" s="137"/>
      <c r="DMA173" s="137"/>
      <c r="DMB173" s="137"/>
      <c r="DMC173" s="137"/>
      <c r="DMD173" s="137"/>
      <c r="DME173" s="137"/>
      <c r="DMF173" s="137"/>
      <c r="DMG173" s="137"/>
      <c r="DMH173" s="137"/>
      <c r="DMI173" s="137"/>
      <c r="DMJ173" s="137"/>
      <c r="DMK173" s="137"/>
      <c r="DML173" s="137"/>
      <c r="DMM173" s="137"/>
      <c r="DMN173" s="137"/>
      <c r="DMO173" s="137"/>
      <c r="DMP173" s="137"/>
      <c r="DMQ173" s="137"/>
      <c r="DMR173" s="137"/>
      <c r="DMS173" s="137"/>
      <c r="DMT173" s="137"/>
      <c r="DMU173" s="137"/>
      <c r="DMV173" s="137"/>
      <c r="DMW173" s="137"/>
      <c r="DMX173" s="137"/>
      <c r="DMY173" s="137"/>
      <c r="DMZ173" s="137"/>
      <c r="DNA173" s="137"/>
      <c r="DNB173" s="137"/>
      <c r="DNC173" s="137"/>
      <c r="DND173" s="137"/>
      <c r="DNE173" s="137"/>
      <c r="DNF173" s="137"/>
      <c r="DNG173" s="137"/>
      <c r="DNH173" s="137"/>
      <c r="DNI173" s="137"/>
      <c r="DNJ173" s="137"/>
      <c r="DNK173" s="137"/>
      <c r="DNL173" s="137"/>
      <c r="DNM173" s="137"/>
      <c r="DNN173" s="137"/>
      <c r="DNO173" s="137"/>
      <c r="DNP173" s="137"/>
      <c r="DNQ173" s="137"/>
      <c r="DNR173" s="137"/>
      <c r="DNS173" s="137"/>
      <c r="DNT173" s="137"/>
      <c r="DNU173" s="137"/>
      <c r="DNV173" s="137"/>
      <c r="DNW173" s="137"/>
      <c r="DNX173" s="137"/>
      <c r="DNY173" s="137"/>
      <c r="DNZ173" s="137"/>
      <c r="DOA173" s="137"/>
      <c r="DOB173" s="137"/>
      <c r="DOC173" s="137"/>
      <c r="DOD173" s="137"/>
      <c r="DOE173" s="137"/>
      <c r="DOF173" s="137"/>
      <c r="DOG173" s="137"/>
      <c r="DOH173" s="137"/>
      <c r="DOI173" s="137"/>
      <c r="DOJ173" s="137"/>
      <c r="DOK173" s="137"/>
      <c r="DOL173" s="137"/>
      <c r="DOM173" s="137"/>
      <c r="DON173" s="137"/>
      <c r="DOO173" s="137"/>
      <c r="DOP173" s="137"/>
      <c r="DOQ173" s="137"/>
      <c r="DOR173" s="137"/>
      <c r="DOS173" s="137"/>
      <c r="DOT173" s="137"/>
      <c r="DOU173" s="137"/>
      <c r="DOV173" s="137"/>
      <c r="DOW173" s="137"/>
      <c r="DOX173" s="137"/>
      <c r="DOY173" s="137"/>
      <c r="DOZ173" s="137"/>
      <c r="DPA173" s="137"/>
      <c r="DPB173" s="137"/>
      <c r="DPC173" s="137"/>
      <c r="DPD173" s="137"/>
      <c r="DPE173" s="137"/>
      <c r="DPF173" s="137"/>
      <c r="DPG173" s="137"/>
      <c r="DPH173" s="137"/>
      <c r="DPI173" s="137"/>
      <c r="DPJ173" s="137"/>
      <c r="DPK173" s="137"/>
      <c r="DPL173" s="137"/>
      <c r="DPM173" s="137"/>
      <c r="DPN173" s="137"/>
      <c r="DPO173" s="137"/>
      <c r="DPP173" s="137"/>
      <c r="DPQ173" s="137"/>
      <c r="DPR173" s="137"/>
      <c r="DPS173" s="137"/>
      <c r="DPT173" s="137"/>
      <c r="DPU173" s="137"/>
      <c r="DPV173" s="137"/>
      <c r="DPW173" s="137"/>
      <c r="DPX173" s="137"/>
      <c r="DPY173" s="137"/>
      <c r="DPZ173" s="137"/>
      <c r="DQA173" s="137"/>
      <c r="DQB173" s="137"/>
      <c r="DQC173" s="137"/>
      <c r="DQD173" s="137"/>
      <c r="DQE173" s="137"/>
      <c r="DQF173" s="137"/>
      <c r="DQG173" s="137"/>
      <c r="DQH173" s="137"/>
      <c r="DQI173" s="137"/>
      <c r="DQJ173" s="137"/>
      <c r="DQK173" s="137"/>
      <c r="DQL173" s="137"/>
      <c r="DQM173" s="137"/>
      <c r="DQN173" s="137"/>
      <c r="DQO173" s="137"/>
      <c r="DQP173" s="137"/>
      <c r="DQQ173" s="137"/>
      <c r="DQR173" s="137"/>
      <c r="DQS173" s="137"/>
      <c r="DQT173" s="137"/>
      <c r="DQU173" s="137"/>
      <c r="DQV173" s="137"/>
      <c r="DQW173" s="137"/>
      <c r="DQX173" s="137"/>
      <c r="DQY173" s="137"/>
      <c r="DQZ173" s="137"/>
      <c r="DRA173" s="137"/>
      <c r="DRB173" s="137"/>
      <c r="DRC173" s="137"/>
      <c r="DRD173" s="137"/>
      <c r="DRE173" s="137"/>
      <c r="DRF173" s="137"/>
      <c r="DRG173" s="137"/>
      <c r="DRH173" s="137"/>
      <c r="DRI173" s="137"/>
      <c r="DRJ173" s="137"/>
      <c r="DRK173" s="137"/>
      <c r="DRL173" s="137"/>
      <c r="DRM173" s="137"/>
      <c r="DRN173" s="137"/>
      <c r="DRO173" s="137"/>
      <c r="DRP173" s="137"/>
      <c r="DRQ173" s="137"/>
      <c r="DRR173" s="137"/>
      <c r="DRS173" s="137"/>
      <c r="DRT173" s="137"/>
      <c r="DRU173" s="137"/>
      <c r="DRV173" s="137"/>
      <c r="DRW173" s="137"/>
      <c r="DRX173" s="137"/>
      <c r="DRY173" s="137"/>
      <c r="DRZ173" s="137"/>
      <c r="DSA173" s="137"/>
      <c r="DSB173" s="137"/>
      <c r="DSC173" s="137"/>
      <c r="DSD173" s="137"/>
      <c r="DSE173" s="137"/>
      <c r="DSF173" s="137"/>
      <c r="DSG173" s="137"/>
      <c r="DSH173" s="137"/>
      <c r="DSI173" s="137"/>
      <c r="DSJ173" s="137"/>
      <c r="DSK173" s="137"/>
      <c r="DSL173" s="137"/>
      <c r="DSM173" s="137"/>
      <c r="DSN173" s="137"/>
      <c r="DSO173" s="137"/>
      <c r="DSP173" s="137"/>
      <c r="DSQ173" s="137"/>
      <c r="DSR173" s="137"/>
      <c r="DSS173" s="137"/>
      <c r="DST173" s="137"/>
      <c r="DSU173" s="137"/>
      <c r="DSV173" s="137"/>
      <c r="DSW173" s="137"/>
      <c r="DSX173" s="137"/>
      <c r="DSY173" s="137"/>
      <c r="DSZ173" s="137"/>
      <c r="DTA173" s="137"/>
      <c r="DTB173" s="137"/>
      <c r="DTC173" s="137"/>
      <c r="DTD173" s="137"/>
      <c r="DTE173" s="137"/>
      <c r="DTF173" s="137"/>
      <c r="DTG173" s="137"/>
      <c r="DTH173" s="137"/>
      <c r="DTI173" s="137"/>
      <c r="DTJ173" s="137"/>
      <c r="DTK173" s="137"/>
      <c r="DTL173" s="137"/>
      <c r="DTM173" s="137"/>
      <c r="DTN173" s="137"/>
      <c r="DTO173" s="137"/>
      <c r="DTP173" s="137"/>
      <c r="DTQ173" s="137"/>
      <c r="DTR173" s="137"/>
      <c r="DTS173" s="137"/>
      <c r="DTT173" s="137"/>
      <c r="DTU173" s="137"/>
      <c r="DTV173" s="137"/>
      <c r="DTW173" s="137"/>
      <c r="DTX173" s="137"/>
      <c r="DTY173" s="137"/>
      <c r="DTZ173" s="137"/>
      <c r="DUA173" s="137"/>
      <c r="DUB173" s="137"/>
      <c r="DUC173" s="137"/>
      <c r="DUD173" s="137"/>
      <c r="DUE173" s="137"/>
      <c r="DUF173" s="137"/>
      <c r="DUG173" s="137"/>
      <c r="DUH173" s="137"/>
      <c r="DUI173" s="137"/>
      <c r="DUJ173" s="137"/>
      <c r="DUK173" s="137"/>
      <c r="DUL173" s="137"/>
      <c r="DUM173" s="137"/>
      <c r="DUN173" s="137"/>
      <c r="DUO173" s="137"/>
      <c r="DUP173" s="137"/>
      <c r="DUQ173" s="137"/>
      <c r="DUR173" s="137"/>
      <c r="DUS173" s="137"/>
      <c r="DUT173" s="137"/>
      <c r="DUU173" s="137"/>
      <c r="DUV173" s="137"/>
      <c r="DUW173" s="137"/>
      <c r="DUX173" s="137"/>
      <c r="DUY173" s="137"/>
      <c r="DUZ173" s="137"/>
      <c r="DVA173" s="137"/>
      <c r="DVB173" s="137"/>
      <c r="DVC173" s="137"/>
      <c r="DVD173" s="137"/>
      <c r="DVE173" s="137"/>
      <c r="DVF173" s="137"/>
      <c r="DVG173" s="137"/>
      <c r="DVH173" s="137"/>
      <c r="DVI173" s="137"/>
      <c r="DVJ173" s="137"/>
      <c r="DVK173" s="137"/>
      <c r="DVL173" s="137"/>
      <c r="DVM173" s="137"/>
      <c r="DVN173" s="137"/>
      <c r="DVO173" s="137"/>
      <c r="DVP173" s="137"/>
      <c r="DVQ173" s="137"/>
      <c r="DVR173" s="137"/>
      <c r="DVS173" s="137"/>
      <c r="DVT173" s="137"/>
      <c r="DVU173" s="137"/>
      <c r="DVV173" s="137"/>
      <c r="DVW173" s="137"/>
      <c r="DVX173" s="137"/>
      <c r="DVY173" s="137"/>
      <c r="DVZ173" s="137"/>
      <c r="DWA173" s="137"/>
      <c r="DWB173" s="137"/>
      <c r="DWC173" s="137"/>
      <c r="DWD173" s="137"/>
      <c r="DWE173" s="137"/>
      <c r="DWF173" s="137"/>
      <c r="DWG173" s="137"/>
      <c r="DWH173" s="137"/>
      <c r="DWI173" s="137"/>
      <c r="DWJ173" s="137"/>
      <c r="DWK173" s="137"/>
      <c r="DWL173" s="137"/>
      <c r="DWM173" s="137"/>
      <c r="DWN173" s="137"/>
      <c r="DWO173" s="137"/>
      <c r="DWP173" s="137"/>
      <c r="DWQ173" s="137"/>
      <c r="DWR173" s="137"/>
      <c r="DWS173" s="137"/>
      <c r="DWT173" s="137"/>
      <c r="DWU173" s="137"/>
      <c r="DWV173" s="137"/>
      <c r="DWW173" s="137"/>
      <c r="DWX173" s="137"/>
      <c r="DWY173" s="137"/>
      <c r="DWZ173" s="137"/>
      <c r="DXA173" s="137"/>
      <c r="DXB173" s="137"/>
      <c r="DXC173" s="137"/>
      <c r="DXD173" s="137"/>
      <c r="DXE173" s="137"/>
      <c r="DXF173" s="137"/>
      <c r="DXG173" s="137"/>
      <c r="DXH173" s="137"/>
      <c r="DXI173" s="137"/>
      <c r="DXJ173" s="137"/>
      <c r="DXK173" s="137"/>
      <c r="DXL173" s="137"/>
      <c r="DXM173" s="137"/>
      <c r="DXN173" s="137"/>
      <c r="DXO173" s="137"/>
      <c r="DXP173" s="137"/>
      <c r="DXQ173" s="137"/>
      <c r="DXR173" s="137"/>
      <c r="DXS173" s="137"/>
      <c r="DXT173" s="137"/>
      <c r="DXU173" s="137"/>
      <c r="DXV173" s="137"/>
      <c r="DXW173" s="137"/>
      <c r="DXX173" s="137"/>
      <c r="DXY173" s="137"/>
      <c r="DXZ173" s="137"/>
      <c r="DYA173" s="137"/>
      <c r="DYB173" s="137"/>
      <c r="DYC173" s="137"/>
      <c r="DYD173" s="137"/>
      <c r="DYE173" s="137"/>
      <c r="DYF173" s="137"/>
      <c r="DYG173" s="137"/>
      <c r="DYH173" s="137"/>
      <c r="DYI173" s="137"/>
      <c r="DYJ173" s="137"/>
      <c r="DYK173" s="137"/>
      <c r="DYL173" s="137"/>
      <c r="DYM173" s="137"/>
      <c r="DYN173" s="137"/>
      <c r="DYO173" s="137"/>
      <c r="DYP173" s="137"/>
      <c r="DYQ173" s="137"/>
      <c r="DYR173" s="137"/>
      <c r="DYS173" s="137"/>
      <c r="DYT173" s="137"/>
      <c r="DYU173" s="137"/>
      <c r="DYV173" s="137"/>
      <c r="DYW173" s="137"/>
      <c r="DYX173" s="137"/>
      <c r="DYY173" s="137"/>
      <c r="DYZ173" s="137"/>
      <c r="DZA173" s="137"/>
      <c r="DZB173" s="137"/>
      <c r="DZC173" s="137"/>
      <c r="DZD173" s="137"/>
      <c r="DZE173" s="137"/>
      <c r="DZF173" s="137"/>
      <c r="DZG173" s="137"/>
      <c r="DZH173" s="137"/>
      <c r="DZI173" s="137"/>
      <c r="DZJ173" s="137"/>
      <c r="DZK173" s="137"/>
      <c r="DZL173" s="137"/>
      <c r="DZM173" s="137"/>
      <c r="DZN173" s="137"/>
      <c r="DZO173" s="137"/>
      <c r="DZP173" s="137"/>
      <c r="DZQ173" s="137"/>
      <c r="DZR173" s="137"/>
      <c r="DZS173" s="137"/>
      <c r="DZT173" s="137"/>
      <c r="DZU173" s="137"/>
      <c r="DZV173" s="137"/>
      <c r="DZW173" s="137"/>
      <c r="DZX173" s="137"/>
      <c r="DZY173" s="137"/>
      <c r="DZZ173" s="137"/>
      <c r="EAA173" s="137"/>
      <c r="EAB173" s="137"/>
      <c r="EAC173" s="137"/>
      <c r="EAD173" s="137"/>
      <c r="EAE173" s="137"/>
      <c r="EAF173" s="137"/>
      <c r="EAG173" s="137"/>
      <c r="EAH173" s="137"/>
      <c r="EAI173" s="137"/>
      <c r="EAJ173" s="137"/>
      <c r="EAK173" s="137"/>
      <c r="EAL173" s="137"/>
      <c r="EAM173" s="137"/>
      <c r="EAN173" s="137"/>
      <c r="EAO173" s="137"/>
      <c r="EAP173" s="137"/>
      <c r="EAQ173" s="137"/>
      <c r="EAR173" s="137"/>
      <c r="EAS173" s="137"/>
      <c r="EAT173" s="137"/>
      <c r="EAU173" s="137"/>
      <c r="EAV173" s="137"/>
      <c r="EAW173" s="137"/>
      <c r="EAX173" s="137"/>
      <c r="EAY173" s="137"/>
      <c r="EAZ173" s="137"/>
      <c r="EBA173" s="137"/>
      <c r="EBB173" s="137"/>
      <c r="EBC173" s="137"/>
      <c r="EBD173" s="137"/>
      <c r="EBE173" s="137"/>
      <c r="EBF173" s="137"/>
      <c r="EBG173" s="137"/>
      <c r="EBH173" s="137"/>
      <c r="EBI173" s="137"/>
      <c r="EBJ173" s="137"/>
      <c r="EBK173" s="137"/>
      <c r="EBL173" s="137"/>
      <c r="EBM173" s="137"/>
      <c r="EBN173" s="137"/>
      <c r="EBO173" s="137"/>
      <c r="EBP173" s="137"/>
      <c r="EBQ173" s="137"/>
      <c r="EBR173" s="137"/>
      <c r="EBS173" s="137"/>
      <c r="EBT173" s="137"/>
      <c r="EBU173" s="137"/>
      <c r="EBV173" s="137"/>
      <c r="EBW173" s="137"/>
      <c r="EBX173" s="137"/>
      <c r="EBY173" s="137"/>
      <c r="EBZ173" s="137"/>
      <c r="ECA173" s="137"/>
      <c r="ECB173" s="137"/>
      <c r="ECC173" s="137"/>
      <c r="ECD173" s="137"/>
      <c r="ECE173" s="137"/>
      <c r="ECF173" s="137"/>
      <c r="ECG173" s="137"/>
      <c r="ECH173" s="137"/>
      <c r="ECI173" s="137"/>
      <c r="ECJ173" s="137"/>
      <c r="ECK173" s="137"/>
      <c r="ECL173" s="137"/>
      <c r="ECM173" s="137"/>
      <c r="ECN173" s="137"/>
      <c r="ECO173" s="137"/>
      <c r="ECP173" s="137"/>
      <c r="ECQ173" s="137"/>
      <c r="ECR173" s="137"/>
      <c r="ECS173" s="137"/>
      <c r="ECT173" s="137"/>
      <c r="ECU173" s="137"/>
      <c r="ECV173" s="137"/>
      <c r="ECW173" s="137"/>
      <c r="ECX173" s="137"/>
      <c r="ECY173" s="137"/>
      <c r="ECZ173" s="137"/>
      <c r="EDA173" s="137"/>
      <c r="EDB173" s="137"/>
      <c r="EDC173" s="137"/>
      <c r="EDD173" s="137"/>
      <c r="EDE173" s="137"/>
      <c r="EDF173" s="137"/>
      <c r="EDG173" s="137"/>
      <c r="EDH173" s="137"/>
      <c r="EDI173" s="137"/>
      <c r="EDJ173" s="137"/>
      <c r="EDK173" s="137"/>
      <c r="EDL173" s="137"/>
      <c r="EDM173" s="137"/>
      <c r="EDN173" s="137"/>
      <c r="EDO173" s="137"/>
      <c r="EDP173" s="137"/>
      <c r="EDQ173" s="137"/>
      <c r="EDR173" s="137"/>
      <c r="EDS173" s="137"/>
      <c r="EDT173" s="137"/>
      <c r="EDU173" s="137"/>
      <c r="EDV173" s="137"/>
      <c r="EDW173" s="137"/>
      <c r="EDX173" s="137"/>
      <c r="EDY173" s="137"/>
      <c r="EDZ173" s="137"/>
      <c r="EEA173" s="137"/>
      <c r="EEB173" s="137"/>
      <c r="EEC173" s="137"/>
      <c r="EED173" s="137"/>
      <c r="EEE173" s="137"/>
      <c r="EEF173" s="137"/>
      <c r="EEG173" s="137"/>
      <c r="EEH173" s="137"/>
      <c r="EEI173" s="137"/>
      <c r="EEJ173" s="137"/>
      <c r="EEK173" s="137"/>
      <c r="EEL173" s="137"/>
      <c r="EEM173" s="137"/>
      <c r="EEN173" s="137"/>
      <c r="EEO173" s="137"/>
      <c r="EEP173" s="137"/>
      <c r="EEQ173" s="137"/>
      <c r="EER173" s="137"/>
      <c r="EES173" s="137"/>
      <c r="EET173" s="137"/>
      <c r="EEU173" s="137"/>
      <c r="EEV173" s="137"/>
      <c r="EEW173" s="137"/>
      <c r="EEX173" s="137"/>
      <c r="EEY173" s="137"/>
      <c r="EEZ173" s="137"/>
      <c r="EFA173" s="137"/>
      <c r="EFB173" s="137"/>
      <c r="EFC173" s="137"/>
      <c r="EFD173" s="137"/>
      <c r="EFE173" s="137"/>
      <c r="EFF173" s="137"/>
      <c r="EFG173" s="137"/>
      <c r="EFH173" s="137"/>
      <c r="EFI173" s="137"/>
      <c r="EFJ173" s="137"/>
      <c r="EFK173" s="137"/>
      <c r="EFL173" s="137"/>
      <c r="EFM173" s="137"/>
      <c r="EFN173" s="137"/>
      <c r="EFO173" s="137"/>
      <c r="EFP173" s="137"/>
      <c r="EFQ173" s="137"/>
      <c r="EFR173" s="137"/>
      <c r="EFS173" s="137"/>
      <c r="EFT173" s="137"/>
      <c r="EFU173" s="137"/>
      <c r="EFV173" s="137"/>
      <c r="EFW173" s="137"/>
      <c r="EFX173" s="137"/>
      <c r="EFY173" s="137"/>
      <c r="EFZ173" s="137"/>
      <c r="EGA173" s="137"/>
      <c r="EGB173" s="137"/>
      <c r="EGC173" s="137"/>
      <c r="EGD173" s="137"/>
      <c r="EGE173" s="137"/>
      <c r="EGF173" s="137"/>
      <c r="EGG173" s="137"/>
      <c r="EGH173" s="137"/>
      <c r="EGI173" s="137"/>
      <c r="EGJ173" s="137"/>
      <c r="EGK173" s="137"/>
      <c r="EGL173" s="137"/>
      <c r="EGM173" s="137"/>
      <c r="EGN173" s="137"/>
      <c r="EGO173" s="137"/>
      <c r="EGP173" s="137"/>
      <c r="EGQ173" s="137"/>
      <c r="EGR173" s="137"/>
      <c r="EGS173" s="137"/>
      <c r="EGT173" s="137"/>
      <c r="EGU173" s="137"/>
      <c r="EGV173" s="137"/>
      <c r="EGW173" s="137"/>
      <c r="EGX173" s="137"/>
      <c r="EGY173" s="137"/>
      <c r="EGZ173" s="137"/>
      <c r="EHA173" s="137"/>
      <c r="EHB173" s="137"/>
      <c r="EHC173" s="137"/>
      <c r="EHD173" s="137"/>
      <c r="EHE173" s="137"/>
      <c r="EHF173" s="137"/>
      <c r="EHG173" s="137"/>
      <c r="EHH173" s="137"/>
      <c r="EHI173" s="137"/>
      <c r="EHJ173" s="137"/>
      <c r="EHK173" s="137"/>
      <c r="EHL173" s="137"/>
      <c r="EHM173" s="137"/>
      <c r="EHN173" s="137"/>
      <c r="EHO173" s="137"/>
      <c r="EHP173" s="137"/>
      <c r="EHQ173" s="137"/>
      <c r="EHR173" s="137"/>
      <c r="EHS173" s="137"/>
      <c r="EHT173" s="137"/>
      <c r="EHU173" s="137"/>
      <c r="EHV173" s="137"/>
      <c r="EHW173" s="137"/>
      <c r="EHX173" s="137"/>
      <c r="EHY173" s="137"/>
      <c r="EHZ173" s="137"/>
      <c r="EIA173" s="137"/>
      <c r="EIB173" s="137"/>
      <c r="EIC173" s="137"/>
      <c r="EID173" s="137"/>
      <c r="EIE173" s="137"/>
      <c r="EIF173" s="137"/>
      <c r="EIG173" s="137"/>
      <c r="EIH173" s="137"/>
      <c r="EII173" s="137"/>
      <c r="EIJ173" s="137"/>
      <c r="EIK173" s="137"/>
      <c r="EIL173" s="137"/>
      <c r="EIM173" s="137"/>
      <c r="EIN173" s="137"/>
      <c r="EIO173" s="137"/>
      <c r="EIP173" s="137"/>
      <c r="EIQ173" s="137"/>
      <c r="EIR173" s="137"/>
      <c r="EIS173" s="137"/>
      <c r="EIT173" s="137"/>
      <c r="EIU173" s="137"/>
      <c r="EIV173" s="137"/>
      <c r="EIW173" s="137"/>
      <c r="EIX173" s="137"/>
      <c r="EIY173" s="137"/>
      <c r="EIZ173" s="137"/>
      <c r="EJA173" s="137"/>
      <c r="EJB173" s="137"/>
      <c r="EJC173" s="137"/>
      <c r="EJD173" s="137"/>
      <c r="EJE173" s="137"/>
      <c r="EJF173" s="137"/>
      <c r="EJG173" s="137"/>
      <c r="EJH173" s="137"/>
      <c r="EJI173" s="137"/>
      <c r="EJJ173" s="137"/>
      <c r="EJK173" s="137"/>
      <c r="EJL173" s="137"/>
      <c r="EJM173" s="137"/>
      <c r="EJN173" s="137"/>
      <c r="EJO173" s="137"/>
      <c r="EJP173" s="137"/>
      <c r="EJQ173" s="137"/>
      <c r="EJR173" s="137"/>
      <c r="EJS173" s="137"/>
      <c r="EJT173" s="137"/>
      <c r="EJU173" s="137"/>
      <c r="EJV173" s="137"/>
      <c r="EJW173" s="137"/>
      <c r="EJX173" s="137"/>
      <c r="EJY173" s="137"/>
      <c r="EJZ173" s="137"/>
      <c r="EKA173" s="137"/>
      <c r="EKB173" s="137"/>
      <c r="EKC173" s="137"/>
      <c r="EKD173" s="137"/>
      <c r="EKE173" s="137"/>
      <c r="EKF173" s="137"/>
      <c r="EKG173" s="137"/>
      <c r="EKH173" s="137"/>
      <c r="EKI173" s="137"/>
      <c r="EKJ173" s="137"/>
      <c r="EKK173" s="137"/>
      <c r="EKL173" s="137"/>
      <c r="EKM173" s="137"/>
      <c r="EKN173" s="137"/>
      <c r="EKO173" s="137"/>
      <c r="EKP173" s="137"/>
      <c r="EKQ173" s="137"/>
      <c r="EKR173" s="137"/>
      <c r="EKS173" s="137"/>
      <c r="EKT173" s="137"/>
      <c r="EKU173" s="137"/>
      <c r="EKV173" s="137"/>
      <c r="EKW173" s="137"/>
      <c r="EKX173" s="137"/>
      <c r="EKY173" s="137"/>
      <c r="EKZ173" s="137"/>
      <c r="ELA173" s="137"/>
      <c r="ELB173" s="137"/>
      <c r="ELC173" s="137"/>
      <c r="ELD173" s="137"/>
      <c r="ELE173" s="137"/>
      <c r="ELF173" s="137"/>
      <c r="ELG173" s="137"/>
      <c r="ELH173" s="137"/>
      <c r="ELI173" s="137"/>
      <c r="ELJ173" s="137"/>
      <c r="ELK173" s="137"/>
      <c r="ELL173" s="137"/>
      <c r="ELM173" s="137"/>
      <c r="ELN173" s="137"/>
      <c r="ELO173" s="137"/>
      <c r="ELP173" s="137"/>
      <c r="ELQ173" s="137"/>
      <c r="ELR173" s="137"/>
      <c r="ELS173" s="137"/>
      <c r="ELT173" s="137"/>
      <c r="ELU173" s="137"/>
      <c r="ELV173" s="137"/>
      <c r="ELW173" s="137"/>
      <c r="ELX173" s="137"/>
      <c r="ELY173" s="137"/>
      <c r="ELZ173" s="137"/>
      <c r="EMA173" s="137"/>
      <c r="EMB173" s="137"/>
      <c r="EMC173" s="137"/>
      <c r="EMD173" s="137"/>
      <c r="EME173" s="137"/>
      <c r="EMF173" s="137"/>
      <c r="EMG173" s="137"/>
      <c r="EMH173" s="137"/>
      <c r="EMI173" s="137"/>
      <c r="EMJ173" s="137"/>
      <c r="EMK173" s="137"/>
      <c r="EML173" s="137"/>
      <c r="EMM173" s="137"/>
      <c r="EMN173" s="137"/>
      <c r="EMO173" s="137"/>
      <c r="EMP173" s="137"/>
      <c r="EMQ173" s="137"/>
      <c r="EMR173" s="137"/>
      <c r="EMS173" s="137"/>
      <c r="EMT173" s="137"/>
      <c r="EMU173" s="137"/>
      <c r="EMV173" s="137"/>
      <c r="EMW173" s="137"/>
      <c r="EMX173" s="137"/>
      <c r="EMY173" s="137"/>
      <c r="EMZ173" s="137"/>
      <c r="ENA173" s="137"/>
      <c r="ENB173" s="137"/>
      <c r="ENC173" s="137"/>
      <c r="END173" s="137"/>
      <c r="ENE173" s="137"/>
      <c r="ENF173" s="137"/>
      <c r="ENG173" s="137"/>
      <c r="ENH173" s="137"/>
      <c r="ENI173" s="137"/>
      <c r="ENJ173" s="137"/>
      <c r="ENK173" s="137"/>
      <c r="ENL173" s="137"/>
      <c r="ENM173" s="137"/>
      <c r="ENN173" s="137"/>
      <c r="ENO173" s="137"/>
      <c r="ENP173" s="137"/>
      <c r="ENQ173" s="137"/>
      <c r="ENR173" s="137"/>
      <c r="ENS173" s="137"/>
      <c r="ENT173" s="137"/>
      <c r="ENU173" s="137"/>
      <c r="ENV173" s="137"/>
      <c r="ENW173" s="137"/>
      <c r="ENX173" s="137"/>
      <c r="ENY173" s="137"/>
      <c r="ENZ173" s="137"/>
      <c r="EOA173" s="137"/>
      <c r="EOB173" s="137"/>
      <c r="EOC173" s="137"/>
      <c r="EOD173" s="137"/>
      <c r="EOE173" s="137"/>
      <c r="EOF173" s="137"/>
      <c r="EOG173" s="137"/>
      <c r="EOH173" s="137"/>
      <c r="EOI173" s="137"/>
      <c r="EOJ173" s="137"/>
      <c r="EOK173" s="137"/>
      <c r="EOL173" s="137"/>
      <c r="EOM173" s="137"/>
      <c r="EON173" s="137"/>
      <c r="EOO173" s="137"/>
      <c r="EOP173" s="137"/>
      <c r="EOQ173" s="137"/>
      <c r="EOR173" s="137"/>
      <c r="EOS173" s="137"/>
      <c r="EOT173" s="137"/>
      <c r="EOU173" s="137"/>
      <c r="EOV173" s="137"/>
      <c r="EOW173" s="137"/>
      <c r="EOX173" s="137"/>
      <c r="EOY173" s="137"/>
      <c r="EOZ173" s="137"/>
      <c r="EPA173" s="137"/>
      <c r="EPB173" s="137"/>
      <c r="EPC173" s="137"/>
      <c r="EPD173" s="137"/>
      <c r="EPE173" s="137"/>
      <c r="EPF173" s="137"/>
      <c r="EPG173" s="137"/>
      <c r="EPH173" s="137"/>
      <c r="EPI173" s="137"/>
      <c r="EPJ173" s="137"/>
      <c r="EPK173" s="137"/>
      <c r="EPL173" s="137"/>
      <c r="EPM173" s="137"/>
      <c r="EPN173" s="137"/>
      <c r="EPO173" s="137"/>
      <c r="EPP173" s="137"/>
      <c r="EPQ173" s="137"/>
      <c r="EPR173" s="137"/>
      <c r="EPS173" s="137"/>
      <c r="EPT173" s="137"/>
      <c r="EPU173" s="137"/>
      <c r="EPV173" s="137"/>
      <c r="EPW173" s="137"/>
      <c r="EPX173" s="137"/>
      <c r="EPY173" s="137"/>
      <c r="EPZ173" s="137"/>
      <c r="EQA173" s="137"/>
      <c r="EQB173" s="137"/>
      <c r="EQC173" s="137"/>
      <c r="EQD173" s="137"/>
      <c r="EQE173" s="137"/>
      <c r="EQF173" s="137"/>
      <c r="EQG173" s="137"/>
      <c r="EQH173" s="137"/>
      <c r="EQI173" s="137"/>
      <c r="EQJ173" s="137"/>
      <c r="EQK173" s="137"/>
      <c r="EQL173" s="137"/>
      <c r="EQM173" s="137"/>
      <c r="EQN173" s="137"/>
      <c r="EQO173" s="137"/>
      <c r="EQP173" s="137"/>
      <c r="EQQ173" s="137"/>
      <c r="EQR173" s="137"/>
      <c r="EQS173" s="137"/>
      <c r="EQT173" s="137"/>
      <c r="EQU173" s="137"/>
      <c r="EQV173" s="137"/>
      <c r="EQW173" s="137"/>
      <c r="EQX173" s="137"/>
      <c r="EQY173" s="137"/>
      <c r="EQZ173" s="137"/>
      <c r="ERA173" s="137"/>
      <c r="ERB173" s="137"/>
      <c r="ERC173" s="137"/>
      <c r="ERD173" s="137"/>
      <c r="ERE173" s="137"/>
      <c r="ERF173" s="137"/>
      <c r="ERG173" s="137"/>
      <c r="ERH173" s="137"/>
      <c r="ERI173" s="137"/>
      <c r="ERJ173" s="137"/>
      <c r="ERK173" s="137"/>
      <c r="ERL173" s="137"/>
      <c r="ERM173" s="137"/>
      <c r="ERN173" s="137"/>
      <c r="ERO173" s="137"/>
      <c r="ERP173" s="137"/>
      <c r="ERQ173" s="137"/>
      <c r="ERR173" s="137"/>
      <c r="ERS173" s="137"/>
      <c r="ERT173" s="137"/>
      <c r="ERU173" s="137"/>
      <c r="ERV173" s="137"/>
      <c r="ERW173" s="137"/>
      <c r="ERX173" s="137"/>
      <c r="ERY173" s="137"/>
      <c r="ERZ173" s="137"/>
      <c r="ESA173" s="137"/>
      <c r="ESB173" s="137"/>
      <c r="ESC173" s="137"/>
      <c r="ESD173" s="137"/>
      <c r="ESE173" s="137"/>
      <c r="ESF173" s="137"/>
      <c r="ESG173" s="137"/>
      <c r="ESH173" s="137"/>
      <c r="ESI173" s="137"/>
      <c r="ESJ173" s="137"/>
      <c r="ESK173" s="137"/>
      <c r="ESL173" s="137"/>
      <c r="ESM173" s="137"/>
      <c r="ESN173" s="137"/>
      <c r="ESO173" s="137"/>
      <c r="ESP173" s="137"/>
      <c r="ESQ173" s="137"/>
      <c r="ESR173" s="137"/>
      <c r="ESS173" s="137"/>
      <c r="EST173" s="137"/>
      <c r="ESU173" s="137"/>
      <c r="ESV173" s="137"/>
      <c r="ESW173" s="137"/>
      <c r="ESX173" s="137"/>
      <c r="ESY173" s="137"/>
      <c r="ESZ173" s="137"/>
      <c r="ETA173" s="137"/>
      <c r="ETB173" s="137"/>
      <c r="ETC173" s="137"/>
      <c r="ETD173" s="137"/>
      <c r="ETE173" s="137"/>
      <c r="ETF173" s="137"/>
      <c r="ETG173" s="137"/>
      <c r="ETH173" s="137"/>
      <c r="ETI173" s="137"/>
      <c r="ETJ173" s="137"/>
      <c r="ETK173" s="137"/>
      <c r="ETL173" s="137"/>
      <c r="ETM173" s="137"/>
      <c r="ETN173" s="137"/>
      <c r="ETO173" s="137"/>
      <c r="ETP173" s="137"/>
      <c r="ETQ173" s="137"/>
      <c r="ETR173" s="137"/>
      <c r="ETS173" s="137"/>
      <c r="ETT173" s="137"/>
      <c r="ETU173" s="137"/>
      <c r="ETV173" s="137"/>
      <c r="ETW173" s="137"/>
      <c r="ETX173" s="137"/>
      <c r="ETY173" s="137"/>
      <c r="ETZ173" s="137"/>
      <c r="EUA173" s="137"/>
      <c r="EUB173" s="137"/>
      <c r="EUC173" s="137"/>
      <c r="EUD173" s="137"/>
      <c r="EUE173" s="137"/>
      <c r="EUF173" s="137"/>
      <c r="EUG173" s="137"/>
      <c r="EUH173" s="137"/>
      <c r="EUI173" s="137"/>
      <c r="EUJ173" s="137"/>
      <c r="EUK173" s="137"/>
      <c r="EUL173" s="137"/>
      <c r="EUM173" s="137"/>
      <c r="EUN173" s="137"/>
      <c r="EUO173" s="137"/>
      <c r="EUP173" s="137"/>
      <c r="EUQ173" s="137"/>
      <c r="EUR173" s="137"/>
      <c r="EUS173" s="137"/>
      <c r="EUT173" s="137"/>
      <c r="EUU173" s="137"/>
      <c r="EUV173" s="137"/>
      <c r="EUW173" s="137"/>
      <c r="EUX173" s="137"/>
      <c r="EUY173" s="137"/>
      <c r="EUZ173" s="137"/>
      <c r="EVA173" s="137"/>
      <c r="EVB173" s="137"/>
      <c r="EVC173" s="137"/>
      <c r="EVD173" s="137"/>
      <c r="EVE173" s="137"/>
      <c r="EVF173" s="137"/>
      <c r="EVG173" s="137"/>
      <c r="EVH173" s="137"/>
      <c r="EVI173" s="137"/>
      <c r="EVJ173" s="137"/>
      <c r="EVK173" s="137"/>
      <c r="EVL173" s="137"/>
      <c r="EVM173" s="137"/>
      <c r="EVN173" s="137"/>
      <c r="EVO173" s="137"/>
      <c r="EVP173" s="137"/>
      <c r="EVQ173" s="137"/>
      <c r="EVR173" s="137"/>
      <c r="EVS173" s="137"/>
      <c r="EVT173" s="137"/>
      <c r="EVU173" s="137"/>
      <c r="EVV173" s="137"/>
      <c r="EVW173" s="137"/>
      <c r="EVX173" s="137"/>
      <c r="EVY173" s="137"/>
      <c r="EVZ173" s="137"/>
      <c r="EWA173" s="137"/>
      <c r="EWB173" s="137"/>
      <c r="EWC173" s="137"/>
      <c r="EWD173" s="137"/>
      <c r="EWE173" s="137"/>
      <c r="EWF173" s="137"/>
      <c r="EWG173" s="137"/>
      <c r="EWH173" s="137"/>
      <c r="EWI173" s="137"/>
      <c r="EWJ173" s="137"/>
      <c r="EWK173" s="137"/>
      <c r="EWL173" s="137"/>
      <c r="EWM173" s="137"/>
      <c r="EWN173" s="137"/>
      <c r="EWO173" s="137"/>
      <c r="EWP173" s="137"/>
      <c r="EWQ173" s="137"/>
      <c r="EWR173" s="137"/>
      <c r="EWS173" s="137"/>
      <c r="EWT173" s="137"/>
      <c r="EWU173" s="137"/>
      <c r="EWV173" s="137"/>
      <c r="EWW173" s="137"/>
      <c r="EWX173" s="137"/>
      <c r="EWY173" s="137"/>
      <c r="EWZ173" s="137"/>
      <c r="EXA173" s="137"/>
      <c r="EXB173" s="137"/>
      <c r="EXC173" s="137"/>
      <c r="EXD173" s="137"/>
      <c r="EXE173" s="137"/>
      <c r="EXF173" s="137"/>
      <c r="EXG173" s="137"/>
      <c r="EXH173" s="137"/>
      <c r="EXI173" s="137"/>
      <c r="EXJ173" s="137"/>
      <c r="EXK173" s="137"/>
      <c r="EXL173" s="137"/>
      <c r="EXM173" s="137"/>
      <c r="EXN173" s="137"/>
      <c r="EXO173" s="137"/>
      <c r="EXP173" s="137"/>
      <c r="EXQ173" s="137"/>
      <c r="EXR173" s="137"/>
      <c r="EXS173" s="137"/>
      <c r="EXT173" s="137"/>
      <c r="EXU173" s="137"/>
      <c r="EXV173" s="137"/>
      <c r="EXW173" s="137"/>
      <c r="EXX173" s="137"/>
      <c r="EXY173" s="137"/>
      <c r="EXZ173" s="137"/>
      <c r="EYA173" s="137"/>
      <c r="EYB173" s="137"/>
      <c r="EYC173" s="137"/>
      <c r="EYD173" s="137"/>
      <c r="EYE173" s="137"/>
      <c r="EYF173" s="137"/>
      <c r="EYG173" s="137"/>
      <c r="EYH173" s="137"/>
      <c r="EYI173" s="137"/>
      <c r="EYJ173" s="137"/>
      <c r="EYK173" s="137"/>
      <c r="EYL173" s="137"/>
      <c r="EYM173" s="137"/>
      <c r="EYN173" s="137"/>
      <c r="EYO173" s="137"/>
      <c r="EYP173" s="137"/>
      <c r="EYQ173" s="137"/>
      <c r="EYR173" s="137"/>
      <c r="EYS173" s="137"/>
      <c r="EYT173" s="137"/>
      <c r="EYU173" s="137"/>
      <c r="EYV173" s="137"/>
      <c r="EYW173" s="137"/>
      <c r="EYX173" s="137"/>
      <c r="EYY173" s="137"/>
      <c r="EYZ173" s="137"/>
      <c r="EZA173" s="137"/>
      <c r="EZB173" s="137"/>
      <c r="EZC173" s="137"/>
      <c r="EZD173" s="137"/>
      <c r="EZE173" s="137"/>
      <c r="EZF173" s="137"/>
      <c r="EZG173" s="137"/>
      <c r="EZH173" s="137"/>
      <c r="EZI173" s="137"/>
      <c r="EZJ173" s="137"/>
      <c r="EZK173" s="137"/>
      <c r="EZL173" s="137"/>
      <c r="EZM173" s="137"/>
      <c r="EZN173" s="137"/>
      <c r="EZO173" s="137"/>
      <c r="EZP173" s="137"/>
      <c r="EZQ173" s="137"/>
      <c r="EZR173" s="137"/>
      <c r="EZS173" s="137"/>
      <c r="EZT173" s="137"/>
      <c r="EZU173" s="137"/>
      <c r="EZV173" s="137"/>
      <c r="EZW173" s="137"/>
      <c r="EZX173" s="137"/>
      <c r="EZY173" s="137"/>
      <c r="EZZ173" s="137"/>
      <c r="FAA173" s="137"/>
      <c r="FAB173" s="137"/>
      <c r="FAC173" s="137"/>
      <c r="FAD173" s="137"/>
      <c r="FAE173" s="137"/>
      <c r="FAF173" s="137"/>
      <c r="FAG173" s="137"/>
      <c r="FAH173" s="137"/>
      <c r="FAI173" s="137"/>
      <c r="FAJ173" s="137"/>
      <c r="FAK173" s="137"/>
      <c r="FAL173" s="137"/>
      <c r="FAM173" s="137"/>
      <c r="FAN173" s="137"/>
      <c r="FAO173" s="137"/>
      <c r="FAP173" s="137"/>
      <c r="FAQ173" s="137"/>
      <c r="FAR173" s="137"/>
      <c r="FAS173" s="137"/>
      <c r="FAT173" s="137"/>
      <c r="FAU173" s="137"/>
      <c r="FAV173" s="137"/>
      <c r="FAW173" s="137"/>
      <c r="FAX173" s="137"/>
      <c r="FAY173" s="137"/>
      <c r="FAZ173" s="137"/>
      <c r="FBA173" s="137"/>
      <c r="FBB173" s="137"/>
      <c r="FBC173" s="137"/>
      <c r="FBD173" s="137"/>
      <c r="FBE173" s="137"/>
      <c r="FBF173" s="137"/>
      <c r="FBG173" s="137"/>
      <c r="FBH173" s="137"/>
      <c r="FBI173" s="137"/>
      <c r="FBJ173" s="137"/>
      <c r="FBK173" s="137"/>
      <c r="FBL173" s="137"/>
      <c r="FBM173" s="137"/>
      <c r="FBN173" s="137"/>
      <c r="FBO173" s="137"/>
      <c r="FBP173" s="137"/>
      <c r="FBQ173" s="137"/>
      <c r="FBR173" s="137"/>
      <c r="FBS173" s="137"/>
      <c r="FBT173" s="137"/>
      <c r="FBU173" s="137"/>
      <c r="FBV173" s="137"/>
      <c r="FBW173" s="137"/>
      <c r="FBX173" s="137"/>
      <c r="FBY173" s="137"/>
      <c r="FBZ173" s="137"/>
      <c r="FCA173" s="137"/>
      <c r="FCB173" s="137"/>
      <c r="FCC173" s="137"/>
      <c r="FCD173" s="137"/>
      <c r="FCE173" s="137"/>
      <c r="FCF173" s="137"/>
      <c r="FCG173" s="137"/>
      <c r="FCH173" s="137"/>
      <c r="FCI173" s="137"/>
      <c r="FCJ173" s="137"/>
      <c r="FCK173" s="137"/>
      <c r="FCL173" s="137"/>
      <c r="FCM173" s="137"/>
      <c r="FCN173" s="137"/>
      <c r="FCO173" s="137"/>
      <c r="FCP173" s="137"/>
      <c r="FCQ173" s="137"/>
      <c r="FCR173" s="137"/>
      <c r="FCS173" s="137"/>
      <c r="FCT173" s="137"/>
      <c r="FCU173" s="137"/>
      <c r="FCV173" s="137"/>
      <c r="FCW173" s="137"/>
      <c r="FCX173" s="137"/>
      <c r="FCY173" s="137"/>
      <c r="FCZ173" s="137"/>
      <c r="FDA173" s="137"/>
      <c r="FDB173" s="137"/>
      <c r="FDC173" s="137"/>
      <c r="FDD173" s="137"/>
      <c r="FDE173" s="137"/>
      <c r="FDF173" s="137"/>
      <c r="FDG173" s="137"/>
      <c r="FDH173" s="137"/>
      <c r="FDI173" s="137"/>
      <c r="FDJ173" s="137"/>
      <c r="FDK173" s="137"/>
      <c r="FDL173" s="137"/>
      <c r="FDM173" s="137"/>
      <c r="FDN173" s="137"/>
      <c r="FDO173" s="137"/>
      <c r="FDP173" s="137"/>
      <c r="FDQ173" s="137"/>
      <c r="FDR173" s="137"/>
      <c r="FDS173" s="137"/>
      <c r="FDT173" s="137"/>
      <c r="FDU173" s="137"/>
      <c r="FDV173" s="137"/>
      <c r="FDW173" s="137"/>
      <c r="FDX173" s="137"/>
      <c r="FDY173" s="137"/>
      <c r="FDZ173" s="137"/>
      <c r="FEA173" s="137"/>
      <c r="FEB173" s="137"/>
      <c r="FEC173" s="137"/>
      <c r="FED173" s="137"/>
      <c r="FEE173" s="137"/>
      <c r="FEF173" s="137"/>
      <c r="FEG173" s="137"/>
      <c r="FEH173" s="137"/>
      <c r="FEI173" s="137"/>
      <c r="FEJ173" s="137"/>
      <c r="FEK173" s="137"/>
      <c r="FEL173" s="137"/>
      <c r="FEM173" s="137"/>
      <c r="FEN173" s="137"/>
      <c r="FEO173" s="137"/>
      <c r="FEP173" s="137"/>
      <c r="FEQ173" s="137"/>
      <c r="FER173" s="137"/>
      <c r="FES173" s="137"/>
      <c r="FET173" s="137"/>
      <c r="FEU173" s="137"/>
      <c r="FEV173" s="137"/>
      <c r="FEW173" s="137"/>
      <c r="FEX173" s="137"/>
      <c r="FEY173" s="137"/>
      <c r="FEZ173" s="137"/>
      <c r="FFA173" s="137"/>
      <c r="FFB173" s="137"/>
      <c r="FFC173" s="137"/>
      <c r="FFD173" s="137"/>
      <c r="FFE173" s="137"/>
      <c r="FFF173" s="137"/>
      <c r="FFG173" s="137"/>
      <c r="FFH173" s="137"/>
      <c r="FFI173" s="137"/>
      <c r="FFJ173" s="137"/>
      <c r="FFK173" s="137"/>
      <c r="FFL173" s="137"/>
      <c r="FFM173" s="137"/>
      <c r="FFN173" s="137"/>
      <c r="FFO173" s="137"/>
      <c r="FFP173" s="137"/>
      <c r="FFQ173" s="137"/>
      <c r="FFR173" s="137"/>
      <c r="FFS173" s="137"/>
      <c r="FFT173" s="137"/>
      <c r="FFU173" s="137"/>
      <c r="FFV173" s="137"/>
      <c r="FFW173" s="137"/>
      <c r="FFX173" s="137"/>
      <c r="FFY173" s="137"/>
      <c r="FFZ173" s="137"/>
      <c r="FGA173" s="137"/>
      <c r="FGB173" s="137"/>
      <c r="FGC173" s="137"/>
      <c r="FGD173" s="137"/>
      <c r="FGE173" s="137"/>
      <c r="FGF173" s="137"/>
      <c r="FGG173" s="137"/>
      <c r="FGH173" s="137"/>
      <c r="FGI173" s="137"/>
      <c r="FGJ173" s="137"/>
      <c r="FGK173" s="137"/>
      <c r="FGL173" s="137"/>
      <c r="FGM173" s="137"/>
      <c r="FGN173" s="137"/>
      <c r="FGO173" s="137"/>
      <c r="FGP173" s="137"/>
      <c r="FGQ173" s="137"/>
      <c r="FGR173" s="137"/>
      <c r="FGS173" s="137"/>
      <c r="FGT173" s="137"/>
      <c r="FGU173" s="137"/>
      <c r="FGV173" s="137"/>
      <c r="FGW173" s="137"/>
      <c r="FGX173" s="137"/>
      <c r="FGY173" s="137"/>
      <c r="FGZ173" s="137"/>
      <c r="FHA173" s="137"/>
      <c r="FHB173" s="137"/>
      <c r="FHC173" s="137"/>
      <c r="FHD173" s="137"/>
      <c r="FHE173" s="137"/>
      <c r="FHF173" s="137"/>
      <c r="FHG173" s="137"/>
      <c r="FHH173" s="137"/>
      <c r="FHI173" s="137"/>
      <c r="FHJ173" s="137"/>
      <c r="FHK173" s="137"/>
      <c r="FHL173" s="137"/>
      <c r="FHM173" s="137"/>
      <c r="FHN173" s="137"/>
      <c r="FHO173" s="137"/>
      <c r="FHP173" s="137"/>
      <c r="FHQ173" s="137"/>
      <c r="FHR173" s="137"/>
      <c r="FHS173" s="137"/>
      <c r="FHT173" s="137"/>
      <c r="FHU173" s="137"/>
      <c r="FHV173" s="137"/>
      <c r="FHW173" s="137"/>
      <c r="FHX173" s="137"/>
      <c r="FHY173" s="137"/>
      <c r="FHZ173" s="137"/>
      <c r="FIA173" s="137"/>
      <c r="FIB173" s="137"/>
      <c r="FIC173" s="137"/>
      <c r="FID173" s="137"/>
      <c r="FIE173" s="137"/>
      <c r="FIF173" s="137"/>
      <c r="FIG173" s="137"/>
      <c r="FIH173" s="137"/>
      <c r="FII173" s="137"/>
      <c r="FIJ173" s="137"/>
      <c r="FIK173" s="137"/>
      <c r="FIL173" s="137"/>
      <c r="FIM173" s="137"/>
      <c r="FIN173" s="137"/>
      <c r="FIO173" s="137"/>
      <c r="FIP173" s="137"/>
      <c r="FIQ173" s="137"/>
      <c r="FIR173" s="137"/>
      <c r="FIS173" s="137"/>
      <c r="FIT173" s="137"/>
      <c r="FIU173" s="137"/>
      <c r="FIV173" s="137"/>
      <c r="FIW173" s="137"/>
      <c r="FIX173" s="137"/>
      <c r="FIY173" s="137"/>
      <c r="FIZ173" s="137"/>
      <c r="FJA173" s="137"/>
      <c r="FJB173" s="137"/>
      <c r="FJC173" s="137"/>
      <c r="FJD173" s="137"/>
      <c r="FJE173" s="137"/>
      <c r="FJF173" s="137"/>
      <c r="FJG173" s="137"/>
      <c r="FJH173" s="137"/>
      <c r="FJI173" s="137"/>
      <c r="FJJ173" s="137"/>
      <c r="FJK173" s="137"/>
      <c r="FJL173" s="137"/>
      <c r="FJM173" s="137"/>
      <c r="FJN173" s="137"/>
      <c r="FJO173" s="137"/>
      <c r="FJP173" s="137"/>
      <c r="FJQ173" s="137"/>
      <c r="FJR173" s="137"/>
      <c r="FJS173" s="137"/>
      <c r="FJT173" s="137"/>
      <c r="FJU173" s="137"/>
      <c r="FJV173" s="137"/>
      <c r="FJW173" s="137"/>
      <c r="FJX173" s="137"/>
      <c r="FJY173" s="137"/>
      <c r="FJZ173" s="137"/>
      <c r="FKA173" s="137"/>
      <c r="FKB173" s="137"/>
      <c r="FKC173" s="137"/>
      <c r="FKD173" s="137"/>
      <c r="FKE173" s="137"/>
      <c r="FKF173" s="137"/>
      <c r="FKG173" s="137"/>
      <c r="FKH173" s="137"/>
      <c r="FKI173" s="137"/>
      <c r="FKJ173" s="137"/>
      <c r="FKK173" s="137"/>
      <c r="FKL173" s="137"/>
      <c r="FKM173" s="137"/>
      <c r="FKN173" s="137"/>
      <c r="FKO173" s="137"/>
      <c r="FKP173" s="137"/>
      <c r="FKQ173" s="137"/>
      <c r="FKR173" s="137"/>
      <c r="FKS173" s="137"/>
      <c r="FKT173" s="137"/>
      <c r="FKU173" s="137"/>
      <c r="FKV173" s="137"/>
      <c r="FKW173" s="137"/>
      <c r="FKX173" s="137"/>
      <c r="FKY173" s="137"/>
      <c r="FKZ173" s="137"/>
      <c r="FLA173" s="137"/>
      <c r="FLB173" s="137"/>
      <c r="FLC173" s="137"/>
      <c r="FLD173" s="137"/>
      <c r="FLE173" s="137"/>
      <c r="FLF173" s="137"/>
      <c r="FLG173" s="137"/>
      <c r="FLH173" s="137"/>
      <c r="FLI173" s="137"/>
      <c r="FLJ173" s="137"/>
      <c r="FLK173" s="137"/>
      <c r="FLL173" s="137"/>
      <c r="FLM173" s="137"/>
      <c r="FLN173" s="137"/>
      <c r="FLO173" s="137"/>
      <c r="FLP173" s="137"/>
      <c r="FLQ173" s="137"/>
      <c r="FLR173" s="137"/>
      <c r="FLS173" s="137"/>
      <c r="FLT173" s="137"/>
      <c r="FLU173" s="137"/>
      <c r="FLV173" s="137"/>
      <c r="FLW173" s="137"/>
      <c r="FLX173" s="137"/>
      <c r="FLY173" s="137"/>
      <c r="FLZ173" s="137"/>
      <c r="FMA173" s="137"/>
      <c r="FMB173" s="137"/>
      <c r="FMC173" s="137"/>
      <c r="FMD173" s="137"/>
      <c r="FME173" s="137"/>
      <c r="FMF173" s="137"/>
      <c r="FMG173" s="137"/>
      <c r="FMH173" s="137"/>
      <c r="FMI173" s="137"/>
      <c r="FMJ173" s="137"/>
      <c r="FMK173" s="137"/>
      <c r="FML173" s="137"/>
      <c r="FMM173" s="137"/>
      <c r="FMN173" s="137"/>
      <c r="FMO173" s="137"/>
      <c r="FMP173" s="137"/>
      <c r="FMQ173" s="137"/>
      <c r="FMR173" s="137"/>
      <c r="FMS173" s="137"/>
      <c r="FMT173" s="137"/>
      <c r="FMU173" s="137"/>
      <c r="FMV173" s="137"/>
      <c r="FMW173" s="137"/>
      <c r="FMX173" s="137"/>
      <c r="FMY173" s="137"/>
      <c r="FMZ173" s="137"/>
      <c r="FNA173" s="137"/>
      <c r="FNB173" s="137"/>
      <c r="FNC173" s="137"/>
      <c r="FND173" s="137"/>
      <c r="FNE173" s="137"/>
      <c r="FNF173" s="137"/>
      <c r="FNG173" s="137"/>
      <c r="FNH173" s="137"/>
      <c r="FNI173" s="137"/>
      <c r="FNJ173" s="137"/>
      <c r="FNK173" s="137"/>
      <c r="FNL173" s="137"/>
      <c r="FNM173" s="137"/>
      <c r="FNN173" s="137"/>
      <c r="FNO173" s="137"/>
      <c r="FNP173" s="137"/>
      <c r="FNQ173" s="137"/>
      <c r="FNR173" s="137"/>
      <c r="FNS173" s="137"/>
      <c r="FNT173" s="137"/>
      <c r="FNU173" s="137"/>
      <c r="FNV173" s="137"/>
      <c r="FNW173" s="137"/>
      <c r="FNX173" s="137"/>
      <c r="FNY173" s="137"/>
      <c r="FNZ173" s="137"/>
      <c r="FOA173" s="137"/>
      <c r="FOB173" s="137"/>
      <c r="FOC173" s="137"/>
      <c r="FOD173" s="137"/>
      <c r="FOE173" s="137"/>
      <c r="FOF173" s="137"/>
      <c r="FOG173" s="137"/>
      <c r="FOH173" s="137"/>
      <c r="FOI173" s="137"/>
      <c r="FOJ173" s="137"/>
      <c r="FOK173" s="137"/>
      <c r="FOL173" s="137"/>
      <c r="FOM173" s="137"/>
      <c r="FON173" s="137"/>
      <c r="FOO173" s="137"/>
      <c r="FOP173" s="137"/>
      <c r="FOQ173" s="137"/>
      <c r="FOR173" s="137"/>
      <c r="FOS173" s="137"/>
      <c r="FOT173" s="137"/>
      <c r="FOU173" s="137"/>
      <c r="FOV173" s="137"/>
      <c r="FOW173" s="137"/>
      <c r="FOX173" s="137"/>
      <c r="FOY173" s="137"/>
      <c r="FOZ173" s="137"/>
      <c r="FPA173" s="137"/>
      <c r="FPB173" s="137"/>
      <c r="FPC173" s="137"/>
      <c r="FPD173" s="137"/>
      <c r="FPE173" s="137"/>
      <c r="FPF173" s="137"/>
      <c r="FPG173" s="137"/>
      <c r="FPH173" s="137"/>
      <c r="FPI173" s="137"/>
      <c r="FPJ173" s="137"/>
      <c r="FPK173" s="137"/>
      <c r="FPL173" s="137"/>
      <c r="FPM173" s="137"/>
      <c r="FPN173" s="137"/>
      <c r="FPO173" s="137"/>
      <c r="FPP173" s="137"/>
      <c r="FPQ173" s="137"/>
      <c r="FPR173" s="137"/>
      <c r="FPS173" s="137"/>
      <c r="FPT173" s="137"/>
      <c r="FPU173" s="137"/>
      <c r="FPV173" s="137"/>
      <c r="FPW173" s="137"/>
      <c r="FPX173" s="137"/>
      <c r="FPY173" s="137"/>
      <c r="FPZ173" s="137"/>
      <c r="FQA173" s="137"/>
      <c r="FQB173" s="137"/>
      <c r="FQC173" s="137"/>
      <c r="FQD173" s="137"/>
      <c r="FQE173" s="137"/>
      <c r="FQF173" s="137"/>
      <c r="FQG173" s="137"/>
      <c r="FQH173" s="137"/>
      <c r="FQI173" s="137"/>
      <c r="FQJ173" s="137"/>
      <c r="FQK173" s="137"/>
      <c r="FQL173" s="137"/>
      <c r="FQM173" s="137"/>
      <c r="FQN173" s="137"/>
      <c r="FQO173" s="137"/>
      <c r="FQP173" s="137"/>
      <c r="FQQ173" s="137"/>
      <c r="FQR173" s="137"/>
      <c r="FQS173" s="137"/>
      <c r="FQT173" s="137"/>
      <c r="FQU173" s="137"/>
      <c r="FQV173" s="137"/>
      <c r="FQW173" s="137"/>
      <c r="FQX173" s="137"/>
      <c r="FQY173" s="137"/>
      <c r="FQZ173" s="137"/>
      <c r="FRA173" s="137"/>
      <c r="FRB173" s="137"/>
      <c r="FRC173" s="137"/>
      <c r="FRD173" s="137"/>
      <c r="FRE173" s="137"/>
      <c r="FRF173" s="137"/>
      <c r="FRG173" s="137"/>
      <c r="FRH173" s="137"/>
      <c r="FRI173" s="137"/>
      <c r="FRJ173" s="137"/>
      <c r="FRK173" s="137"/>
      <c r="FRL173" s="137"/>
      <c r="FRM173" s="137"/>
      <c r="FRN173" s="137"/>
      <c r="FRO173" s="137"/>
      <c r="FRP173" s="137"/>
      <c r="FRQ173" s="137"/>
      <c r="FRR173" s="137"/>
      <c r="FRS173" s="137"/>
      <c r="FRT173" s="137"/>
      <c r="FRU173" s="137"/>
      <c r="FRV173" s="137"/>
      <c r="FRW173" s="137"/>
      <c r="FRX173" s="137"/>
      <c r="FRY173" s="137"/>
      <c r="FRZ173" s="137"/>
      <c r="FSA173" s="137"/>
      <c r="FSB173" s="137"/>
      <c r="FSC173" s="137"/>
      <c r="FSD173" s="137"/>
      <c r="FSE173" s="137"/>
      <c r="FSF173" s="137"/>
      <c r="FSG173" s="137"/>
      <c r="FSH173" s="137"/>
      <c r="FSI173" s="137"/>
      <c r="FSJ173" s="137"/>
      <c r="FSK173" s="137"/>
      <c r="FSL173" s="137"/>
      <c r="FSM173" s="137"/>
      <c r="FSN173" s="137"/>
      <c r="FSO173" s="137"/>
      <c r="FSP173" s="137"/>
      <c r="FSQ173" s="137"/>
      <c r="FSR173" s="137"/>
      <c r="FSS173" s="137"/>
      <c r="FST173" s="137"/>
      <c r="FSU173" s="137"/>
      <c r="FSV173" s="137"/>
      <c r="FSW173" s="137"/>
      <c r="FSX173" s="137"/>
      <c r="FSY173" s="137"/>
      <c r="FSZ173" s="137"/>
      <c r="FTA173" s="137"/>
      <c r="FTB173" s="137"/>
      <c r="FTC173" s="137"/>
      <c r="FTD173" s="137"/>
      <c r="FTE173" s="137"/>
      <c r="FTF173" s="137"/>
      <c r="FTG173" s="137"/>
      <c r="FTH173" s="137"/>
      <c r="FTI173" s="137"/>
      <c r="FTJ173" s="137"/>
      <c r="FTK173" s="137"/>
      <c r="FTL173" s="137"/>
      <c r="FTM173" s="137"/>
      <c r="FTN173" s="137"/>
      <c r="FTO173" s="137"/>
      <c r="FTP173" s="137"/>
      <c r="FTQ173" s="137"/>
      <c r="FTR173" s="137"/>
      <c r="FTS173" s="137"/>
      <c r="FTT173" s="137"/>
      <c r="FTU173" s="137"/>
      <c r="FTV173" s="137"/>
      <c r="FTW173" s="137"/>
      <c r="FTX173" s="137"/>
      <c r="FTY173" s="137"/>
      <c r="FTZ173" s="137"/>
      <c r="FUA173" s="137"/>
      <c r="FUB173" s="137"/>
      <c r="FUC173" s="137"/>
      <c r="FUD173" s="137"/>
      <c r="FUE173" s="137"/>
      <c r="FUF173" s="137"/>
      <c r="FUG173" s="137"/>
      <c r="FUH173" s="137"/>
      <c r="FUI173" s="137"/>
      <c r="FUJ173" s="137"/>
      <c r="FUK173" s="137"/>
      <c r="FUL173" s="137"/>
      <c r="FUM173" s="137"/>
      <c r="FUN173" s="137"/>
      <c r="FUO173" s="137"/>
      <c r="FUP173" s="137"/>
      <c r="FUQ173" s="137"/>
      <c r="FUR173" s="137"/>
      <c r="FUS173" s="137"/>
      <c r="FUT173" s="137"/>
      <c r="FUU173" s="137"/>
      <c r="FUV173" s="137"/>
      <c r="FUW173" s="137"/>
      <c r="FUX173" s="137"/>
      <c r="FUY173" s="137"/>
      <c r="FUZ173" s="137"/>
      <c r="FVA173" s="137"/>
      <c r="FVB173" s="137"/>
      <c r="FVC173" s="137"/>
      <c r="FVD173" s="137"/>
      <c r="FVE173" s="137"/>
      <c r="FVF173" s="137"/>
      <c r="FVG173" s="137"/>
      <c r="FVH173" s="137"/>
      <c r="FVI173" s="137"/>
      <c r="FVJ173" s="137"/>
      <c r="FVK173" s="137"/>
      <c r="FVL173" s="137"/>
      <c r="FVM173" s="137"/>
      <c r="FVN173" s="137"/>
      <c r="FVO173" s="137"/>
      <c r="FVP173" s="137"/>
      <c r="FVQ173" s="137"/>
      <c r="FVR173" s="137"/>
      <c r="FVS173" s="137"/>
      <c r="FVT173" s="137"/>
      <c r="FVU173" s="137"/>
      <c r="FVV173" s="137"/>
      <c r="FVW173" s="137"/>
      <c r="FVX173" s="137"/>
      <c r="FVY173" s="137"/>
      <c r="FVZ173" s="137"/>
      <c r="FWA173" s="137"/>
      <c r="FWB173" s="137"/>
      <c r="FWC173" s="137"/>
      <c r="FWD173" s="137"/>
      <c r="FWE173" s="137"/>
      <c r="FWF173" s="137"/>
      <c r="FWG173" s="137"/>
      <c r="FWH173" s="137"/>
      <c r="FWI173" s="137"/>
      <c r="FWJ173" s="137"/>
      <c r="FWK173" s="137"/>
      <c r="FWL173" s="137"/>
      <c r="FWM173" s="137"/>
      <c r="FWN173" s="137"/>
      <c r="FWO173" s="137"/>
      <c r="FWP173" s="137"/>
      <c r="FWQ173" s="137"/>
      <c r="FWR173" s="137"/>
      <c r="FWS173" s="137"/>
      <c r="FWT173" s="137"/>
      <c r="FWU173" s="137"/>
      <c r="FWV173" s="137"/>
      <c r="FWW173" s="137"/>
      <c r="FWX173" s="137"/>
      <c r="FWY173" s="137"/>
      <c r="FWZ173" s="137"/>
      <c r="FXA173" s="137"/>
      <c r="FXB173" s="137"/>
      <c r="FXC173" s="137"/>
      <c r="FXD173" s="137"/>
      <c r="FXE173" s="137"/>
      <c r="FXF173" s="137"/>
      <c r="FXG173" s="137"/>
      <c r="FXH173" s="137"/>
      <c r="FXI173" s="137"/>
      <c r="FXJ173" s="137"/>
      <c r="FXK173" s="137"/>
      <c r="FXL173" s="137"/>
      <c r="FXM173" s="137"/>
      <c r="FXN173" s="137"/>
      <c r="FXO173" s="137"/>
      <c r="FXP173" s="137"/>
      <c r="FXQ173" s="137"/>
      <c r="FXR173" s="137"/>
      <c r="FXS173" s="137"/>
      <c r="FXT173" s="137"/>
      <c r="FXU173" s="137"/>
      <c r="FXV173" s="137"/>
      <c r="FXW173" s="137"/>
      <c r="FXX173" s="137"/>
      <c r="FXY173" s="137"/>
      <c r="FXZ173" s="137"/>
      <c r="FYA173" s="137"/>
      <c r="FYB173" s="137"/>
      <c r="FYC173" s="137"/>
      <c r="FYD173" s="137"/>
      <c r="FYE173" s="137"/>
      <c r="FYF173" s="137"/>
      <c r="FYG173" s="137"/>
      <c r="FYH173" s="137"/>
      <c r="FYI173" s="137"/>
      <c r="FYJ173" s="137"/>
      <c r="FYK173" s="137"/>
      <c r="FYL173" s="137"/>
      <c r="FYM173" s="137"/>
      <c r="FYN173" s="137"/>
      <c r="FYO173" s="137"/>
      <c r="FYP173" s="137"/>
      <c r="FYQ173" s="137"/>
      <c r="FYR173" s="137"/>
      <c r="FYS173" s="137"/>
      <c r="FYT173" s="137"/>
      <c r="FYU173" s="137"/>
      <c r="FYV173" s="137"/>
      <c r="FYW173" s="137"/>
      <c r="FYX173" s="137"/>
      <c r="FYY173" s="137"/>
      <c r="FYZ173" s="137"/>
      <c r="FZA173" s="137"/>
      <c r="FZB173" s="137"/>
      <c r="FZC173" s="137"/>
      <c r="FZD173" s="137"/>
      <c r="FZE173" s="137"/>
      <c r="FZF173" s="137"/>
      <c r="FZG173" s="137"/>
      <c r="FZH173" s="137"/>
      <c r="FZI173" s="137"/>
      <c r="FZJ173" s="137"/>
      <c r="FZK173" s="137"/>
      <c r="FZL173" s="137"/>
      <c r="FZM173" s="137"/>
      <c r="FZN173" s="137"/>
      <c r="FZO173" s="137"/>
      <c r="FZP173" s="137"/>
      <c r="FZQ173" s="137"/>
      <c r="FZR173" s="137"/>
      <c r="FZS173" s="137"/>
      <c r="FZT173" s="137"/>
      <c r="FZU173" s="137"/>
      <c r="FZV173" s="137"/>
      <c r="FZW173" s="137"/>
      <c r="FZX173" s="137"/>
      <c r="FZY173" s="137"/>
      <c r="FZZ173" s="137"/>
      <c r="GAA173" s="137"/>
      <c r="GAB173" s="137"/>
      <c r="GAC173" s="137"/>
      <c r="GAD173" s="137"/>
      <c r="GAE173" s="137"/>
      <c r="GAF173" s="137"/>
      <c r="GAG173" s="137"/>
      <c r="GAH173" s="137"/>
      <c r="GAI173" s="137"/>
      <c r="GAJ173" s="137"/>
      <c r="GAK173" s="137"/>
      <c r="GAL173" s="137"/>
      <c r="GAM173" s="137"/>
      <c r="GAN173" s="137"/>
      <c r="GAO173" s="137"/>
      <c r="GAP173" s="137"/>
      <c r="GAQ173" s="137"/>
      <c r="GAR173" s="137"/>
      <c r="GAS173" s="137"/>
      <c r="GAT173" s="137"/>
      <c r="GAU173" s="137"/>
      <c r="GAV173" s="137"/>
      <c r="GAW173" s="137"/>
      <c r="GAX173" s="137"/>
      <c r="GAY173" s="137"/>
      <c r="GAZ173" s="137"/>
      <c r="GBA173" s="137"/>
      <c r="GBB173" s="137"/>
      <c r="GBC173" s="137"/>
      <c r="GBD173" s="137"/>
      <c r="GBE173" s="137"/>
      <c r="GBF173" s="137"/>
      <c r="GBG173" s="137"/>
      <c r="GBH173" s="137"/>
      <c r="GBI173" s="137"/>
      <c r="GBJ173" s="137"/>
      <c r="GBK173" s="137"/>
      <c r="GBL173" s="137"/>
      <c r="GBM173" s="137"/>
      <c r="GBN173" s="137"/>
      <c r="GBO173" s="137"/>
      <c r="GBP173" s="137"/>
      <c r="GBQ173" s="137"/>
      <c r="GBR173" s="137"/>
      <c r="GBS173" s="137"/>
      <c r="GBT173" s="137"/>
      <c r="GBU173" s="137"/>
      <c r="GBV173" s="137"/>
      <c r="GBW173" s="137"/>
      <c r="GBX173" s="137"/>
      <c r="GBY173" s="137"/>
      <c r="GBZ173" s="137"/>
      <c r="GCA173" s="137"/>
      <c r="GCB173" s="137"/>
      <c r="GCC173" s="137"/>
      <c r="GCD173" s="137"/>
      <c r="GCE173" s="137"/>
      <c r="GCF173" s="137"/>
      <c r="GCG173" s="137"/>
      <c r="GCH173" s="137"/>
      <c r="GCI173" s="137"/>
      <c r="GCJ173" s="137"/>
      <c r="GCK173" s="137"/>
      <c r="GCL173" s="137"/>
      <c r="GCM173" s="137"/>
      <c r="GCN173" s="137"/>
      <c r="GCO173" s="137"/>
      <c r="GCP173" s="137"/>
      <c r="GCQ173" s="137"/>
      <c r="GCR173" s="137"/>
      <c r="GCS173" s="137"/>
      <c r="GCT173" s="137"/>
      <c r="GCU173" s="137"/>
      <c r="GCV173" s="137"/>
      <c r="GCW173" s="137"/>
      <c r="GCX173" s="137"/>
      <c r="GCY173" s="137"/>
      <c r="GCZ173" s="137"/>
      <c r="GDA173" s="137"/>
      <c r="GDB173" s="137"/>
      <c r="GDC173" s="137"/>
      <c r="GDD173" s="137"/>
      <c r="GDE173" s="137"/>
      <c r="GDF173" s="137"/>
      <c r="GDG173" s="137"/>
      <c r="GDH173" s="137"/>
      <c r="GDI173" s="137"/>
      <c r="GDJ173" s="137"/>
      <c r="GDK173" s="137"/>
      <c r="GDL173" s="137"/>
      <c r="GDM173" s="137"/>
      <c r="GDN173" s="137"/>
      <c r="GDO173" s="137"/>
      <c r="GDP173" s="137"/>
      <c r="GDQ173" s="137"/>
      <c r="GDR173" s="137"/>
      <c r="GDS173" s="137"/>
      <c r="GDT173" s="137"/>
      <c r="GDU173" s="137"/>
      <c r="GDV173" s="137"/>
      <c r="GDW173" s="137"/>
      <c r="GDX173" s="137"/>
      <c r="GDY173" s="137"/>
      <c r="GDZ173" s="137"/>
      <c r="GEA173" s="137"/>
      <c r="GEB173" s="137"/>
      <c r="GEC173" s="137"/>
      <c r="GED173" s="137"/>
      <c r="GEE173" s="137"/>
      <c r="GEF173" s="137"/>
      <c r="GEG173" s="137"/>
      <c r="GEH173" s="137"/>
      <c r="GEI173" s="137"/>
      <c r="GEJ173" s="137"/>
      <c r="GEK173" s="137"/>
      <c r="GEL173" s="137"/>
      <c r="GEM173" s="137"/>
      <c r="GEN173" s="137"/>
      <c r="GEO173" s="137"/>
      <c r="GEP173" s="137"/>
      <c r="GEQ173" s="137"/>
      <c r="GER173" s="137"/>
      <c r="GES173" s="137"/>
      <c r="GET173" s="137"/>
      <c r="GEU173" s="137"/>
      <c r="GEV173" s="137"/>
      <c r="GEW173" s="137"/>
      <c r="GEX173" s="137"/>
      <c r="GEY173" s="137"/>
      <c r="GEZ173" s="137"/>
      <c r="GFA173" s="137"/>
      <c r="GFB173" s="137"/>
      <c r="GFC173" s="137"/>
      <c r="GFD173" s="137"/>
      <c r="GFE173" s="137"/>
      <c r="GFF173" s="137"/>
      <c r="GFG173" s="137"/>
      <c r="GFH173" s="137"/>
      <c r="GFI173" s="137"/>
      <c r="GFJ173" s="137"/>
      <c r="GFK173" s="137"/>
      <c r="GFL173" s="137"/>
      <c r="GFM173" s="137"/>
      <c r="GFN173" s="137"/>
      <c r="GFO173" s="137"/>
      <c r="GFP173" s="137"/>
      <c r="GFQ173" s="137"/>
      <c r="GFR173" s="137"/>
      <c r="GFS173" s="137"/>
      <c r="GFT173" s="137"/>
      <c r="GFU173" s="137"/>
      <c r="GFV173" s="137"/>
      <c r="GFW173" s="137"/>
      <c r="GFX173" s="137"/>
      <c r="GFY173" s="137"/>
      <c r="GFZ173" s="137"/>
      <c r="GGA173" s="137"/>
      <c r="GGB173" s="137"/>
      <c r="GGC173" s="137"/>
      <c r="GGD173" s="137"/>
      <c r="GGE173" s="137"/>
      <c r="GGF173" s="137"/>
      <c r="GGG173" s="137"/>
      <c r="GGH173" s="137"/>
      <c r="GGI173" s="137"/>
      <c r="GGJ173" s="137"/>
      <c r="GGK173" s="137"/>
      <c r="GGL173" s="137"/>
      <c r="GGM173" s="137"/>
      <c r="GGN173" s="137"/>
      <c r="GGO173" s="137"/>
      <c r="GGP173" s="137"/>
      <c r="GGQ173" s="137"/>
      <c r="GGR173" s="137"/>
      <c r="GGS173" s="137"/>
      <c r="GGT173" s="137"/>
      <c r="GGU173" s="137"/>
      <c r="GGV173" s="137"/>
      <c r="GGW173" s="137"/>
      <c r="GGX173" s="137"/>
      <c r="GGY173" s="137"/>
      <c r="GGZ173" s="137"/>
      <c r="GHA173" s="137"/>
      <c r="GHB173" s="137"/>
      <c r="GHC173" s="137"/>
      <c r="GHD173" s="137"/>
      <c r="GHE173" s="137"/>
      <c r="GHF173" s="137"/>
      <c r="GHG173" s="137"/>
      <c r="GHH173" s="137"/>
      <c r="GHI173" s="137"/>
      <c r="GHJ173" s="137"/>
      <c r="GHK173" s="137"/>
      <c r="GHL173" s="137"/>
      <c r="GHM173" s="137"/>
      <c r="GHN173" s="137"/>
      <c r="GHO173" s="137"/>
      <c r="GHP173" s="137"/>
      <c r="GHQ173" s="137"/>
      <c r="GHR173" s="137"/>
      <c r="GHS173" s="137"/>
      <c r="GHT173" s="137"/>
      <c r="GHU173" s="137"/>
      <c r="GHV173" s="137"/>
      <c r="GHW173" s="137"/>
      <c r="GHX173" s="137"/>
      <c r="GHY173" s="137"/>
      <c r="GHZ173" s="137"/>
      <c r="GIA173" s="137"/>
      <c r="GIB173" s="137"/>
      <c r="GIC173" s="137"/>
      <c r="GID173" s="137"/>
      <c r="GIE173" s="137"/>
      <c r="GIF173" s="137"/>
      <c r="GIG173" s="137"/>
      <c r="GIH173" s="137"/>
      <c r="GII173" s="137"/>
      <c r="GIJ173" s="137"/>
      <c r="GIK173" s="137"/>
      <c r="GIL173" s="137"/>
      <c r="GIM173" s="137"/>
      <c r="GIN173" s="137"/>
      <c r="GIO173" s="137"/>
      <c r="GIP173" s="137"/>
      <c r="GIQ173" s="137"/>
      <c r="GIR173" s="137"/>
      <c r="GIS173" s="137"/>
      <c r="GIT173" s="137"/>
      <c r="GIU173" s="137"/>
      <c r="GIV173" s="137"/>
      <c r="GIW173" s="137"/>
      <c r="GIX173" s="137"/>
      <c r="GIY173" s="137"/>
      <c r="GIZ173" s="137"/>
      <c r="GJA173" s="137"/>
      <c r="GJB173" s="137"/>
      <c r="GJC173" s="137"/>
      <c r="GJD173" s="137"/>
      <c r="GJE173" s="137"/>
      <c r="GJF173" s="137"/>
      <c r="GJG173" s="137"/>
      <c r="GJH173" s="137"/>
      <c r="GJI173" s="137"/>
      <c r="GJJ173" s="137"/>
      <c r="GJK173" s="137"/>
      <c r="GJL173" s="137"/>
      <c r="GJM173" s="137"/>
      <c r="GJN173" s="137"/>
      <c r="GJO173" s="137"/>
      <c r="GJP173" s="137"/>
      <c r="GJQ173" s="137"/>
      <c r="GJR173" s="137"/>
      <c r="GJS173" s="137"/>
      <c r="GJT173" s="137"/>
      <c r="GJU173" s="137"/>
      <c r="GJV173" s="137"/>
      <c r="GJW173" s="137"/>
      <c r="GJX173" s="137"/>
      <c r="GJY173" s="137"/>
      <c r="GJZ173" s="137"/>
      <c r="GKA173" s="137"/>
      <c r="GKB173" s="137"/>
      <c r="GKC173" s="137"/>
      <c r="GKD173" s="137"/>
      <c r="GKE173" s="137"/>
      <c r="GKF173" s="137"/>
      <c r="GKG173" s="137"/>
      <c r="GKH173" s="137"/>
      <c r="GKI173" s="137"/>
      <c r="GKJ173" s="137"/>
      <c r="GKK173" s="137"/>
      <c r="GKL173" s="137"/>
      <c r="GKM173" s="137"/>
      <c r="GKN173" s="137"/>
      <c r="GKO173" s="137"/>
      <c r="GKP173" s="137"/>
      <c r="GKQ173" s="137"/>
      <c r="GKR173" s="137"/>
      <c r="GKS173" s="137"/>
      <c r="GKT173" s="137"/>
      <c r="GKU173" s="137"/>
      <c r="GKV173" s="137"/>
      <c r="GKW173" s="137"/>
      <c r="GKX173" s="137"/>
      <c r="GKY173" s="137"/>
      <c r="GKZ173" s="137"/>
      <c r="GLA173" s="137"/>
      <c r="GLB173" s="137"/>
      <c r="GLC173" s="137"/>
      <c r="GLD173" s="137"/>
      <c r="GLE173" s="137"/>
      <c r="GLF173" s="137"/>
      <c r="GLG173" s="137"/>
      <c r="GLH173" s="137"/>
      <c r="GLI173" s="137"/>
      <c r="GLJ173" s="137"/>
      <c r="GLK173" s="137"/>
      <c r="GLL173" s="137"/>
      <c r="GLM173" s="137"/>
      <c r="GLN173" s="137"/>
      <c r="GLO173" s="137"/>
      <c r="GLP173" s="137"/>
      <c r="GLQ173" s="137"/>
      <c r="GLR173" s="137"/>
      <c r="GLS173" s="137"/>
      <c r="GLT173" s="137"/>
      <c r="GLU173" s="137"/>
      <c r="GLV173" s="137"/>
      <c r="GLW173" s="137"/>
      <c r="GLX173" s="137"/>
      <c r="GLY173" s="137"/>
      <c r="GLZ173" s="137"/>
      <c r="GMA173" s="137"/>
      <c r="GMB173" s="137"/>
      <c r="GMC173" s="137"/>
      <c r="GMD173" s="137"/>
      <c r="GME173" s="137"/>
      <c r="GMF173" s="137"/>
      <c r="GMG173" s="137"/>
      <c r="GMH173" s="137"/>
      <c r="GMI173" s="137"/>
      <c r="GMJ173" s="137"/>
      <c r="GMK173" s="137"/>
      <c r="GML173" s="137"/>
      <c r="GMM173" s="137"/>
      <c r="GMN173" s="137"/>
      <c r="GMO173" s="137"/>
      <c r="GMP173" s="137"/>
      <c r="GMQ173" s="137"/>
      <c r="GMR173" s="137"/>
      <c r="GMS173" s="137"/>
      <c r="GMT173" s="137"/>
      <c r="GMU173" s="137"/>
      <c r="GMV173" s="137"/>
      <c r="GMW173" s="137"/>
      <c r="GMX173" s="137"/>
      <c r="GMY173" s="137"/>
      <c r="GMZ173" s="137"/>
      <c r="GNA173" s="137"/>
      <c r="GNB173" s="137"/>
      <c r="GNC173" s="137"/>
      <c r="GND173" s="137"/>
      <c r="GNE173" s="137"/>
      <c r="GNF173" s="137"/>
      <c r="GNG173" s="137"/>
      <c r="GNH173" s="137"/>
      <c r="GNI173" s="137"/>
      <c r="GNJ173" s="137"/>
      <c r="GNK173" s="137"/>
      <c r="GNL173" s="137"/>
      <c r="GNM173" s="137"/>
      <c r="GNN173" s="137"/>
      <c r="GNO173" s="137"/>
      <c r="GNP173" s="137"/>
      <c r="GNQ173" s="137"/>
      <c r="GNR173" s="137"/>
      <c r="GNS173" s="137"/>
      <c r="GNT173" s="137"/>
      <c r="GNU173" s="137"/>
      <c r="GNV173" s="137"/>
      <c r="GNW173" s="137"/>
      <c r="GNX173" s="137"/>
      <c r="GNY173" s="137"/>
      <c r="GNZ173" s="137"/>
      <c r="GOA173" s="137"/>
      <c r="GOB173" s="137"/>
      <c r="GOC173" s="137"/>
      <c r="GOD173" s="137"/>
      <c r="GOE173" s="137"/>
      <c r="GOF173" s="137"/>
      <c r="GOG173" s="137"/>
      <c r="GOH173" s="137"/>
      <c r="GOI173" s="137"/>
      <c r="GOJ173" s="137"/>
      <c r="GOK173" s="137"/>
      <c r="GOL173" s="137"/>
      <c r="GOM173" s="137"/>
      <c r="GON173" s="137"/>
      <c r="GOO173" s="137"/>
      <c r="GOP173" s="137"/>
      <c r="GOQ173" s="137"/>
      <c r="GOR173" s="137"/>
      <c r="GOS173" s="137"/>
      <c r="GOT173" s="137"/>
      <c r="GOU173" s="137"/>
      <c r="GOV173" s="137"/>
      <c r="GOW173" s="137"/>
      <c r="GOX173" s="137"/>
      <c r="GOY173" s="137"/>
      <c r="GOZ173" s="137"/>
      <c r="GPA173" s="137"/>
      <c r="GPB173" s="137"/>
      <c r="GPC173" s="137"/>
      <c r="GPD173" s="137"/>
      <c r="GPE173" s="137"/>
      <c r="GPF173" s="137"/>
      <c r="GPG173" s="137"/>
      <c r="GPH173" s="137"/>
      <c r="GPI173" s="137"/>
      <c r="GPJ173" s="137"/>
      <c r="GPK173" s="137"/>
      <c r="GPL173" s="137"/>
      <c r="GPM173" s="137"/>
      <c r="GPN173" s="137"/>
      <c r="GPO173" s="137"/>
      <c r="GPP173" s="137"/>
      <c r="GPQ173" s="137"/>
      <c r="GPR173" s="137"/>
      <c r="GPS173" s="137"/>
      <c r="GPT173" s="137"/>
      <c r="GPU173" s="137"/>
      <c r="GPV173" s="137"/>
      <c r="GPW173" s="137"/>
      <c r="GPX173" s="137"/>
      <c r="GPY173" s="137"/>
      <c r="GPZ173" s="137"/>
      <c r="GQA173" s="137"/>
      <c r="GQB173" s="137"/>
      <c r="GQC173" s="137"/>
      <c r="GQD173" s="137"/>
      <c r="GQE173" s="137"/>
      <c r="GQF173" s="137"/>
      <c r="GQG173" s="137"/>
      <c r="GQH173" s="137"/>
      <c r="GQI173" s="137"/>
      <c r="GQJ173" s="137"/>
      <c r="GQK173" s="137"/>
      <c r="GQL173" s="137"/>
      <c r="GQM173" s="137"/>
      <c r="GQN173" s="137"/>
      <c r="GQO173" s="137"/>
      <c r="GQP173" s="137"/>
      <c r="GQQ173" s="137"/>
      <c r="GQR173" s="137"/>
      <c r="GQS173" s="137"/>
      <c r="GQT173" s="137"/>
      <c r="GQU173" s="137"/>
      <c r="GQV173" s="137"/>
      <c r="GQW173" s="137"/>
      <c r="GQX173" s="137"/>
      <c r="GQY173" s="137"/>
      <c r="GQZ173" s="137"/>
      <c r="GRA173" s="137"/>
      <c r="GRB173" s="137"/>
      <c r="GRC173" s="137"/>
      <c r="GRD173" s="137"/>
      <c r="GRE173" s="137"/>
      <c r="GRF173" s="137"/>
      <c r="GRG173" s="137"/>
      <c r="GRH173" s="137"/>
      <c r="GRI173" s="137"/>
      <c r="GRJ173" s="137"/>
      <c r="GRK173" s="137"/>
      <c r="GRL173" s="137"/>
      <c r="GRM173" s="137"/>
      <c r="GRN173" s="137"/>
      <c r="GRO173" s="137"/>
      <c r="GRP173" s="137"/>
      <c r="GRQ173" s="137"/>
      <c r="GRR173" s="137"/>
      <c r="GRS173" s="137"/>
      <c r="GRT173" s="137"/>
      <c r="GRU173" s="137"/>
      <c r="GRV173" s="137"/>
      <c r="GRW173" s="137"/>
      <c r="GRX173" s="137"/>
      <c r="GRY173" s="137"/>
      <c r="GRZ173" s="137"/>
      <c r="GSA173" s="137"/>
      <c r="GSB173" s="137"/>
      <c r="GSC173" s="137"/>
      <c r="GSD173" s="137"/>
      <c r="GSE173" s="137"/>
      <c r="GSF173" s="137"/>
      <c r="GSG173" s="137"/>
      <c r="GSH173" s="137"/>
      <c r="GSI173" s="137"/>
      <c r="GSJ173" s="137"/>
      <c r="GSK173" s="137"/>
      <c r="GSL173" s="137"/>
      <c r="GSM173" s="137"/>
      <c r="GSN173" s="137"/>
      <c r="GSO173" s="137"/>
      <c r="GSP173" s="137"/>
      <c r="GSQ173" s="137"/>
      <c r="GSR173" s="137"/>
      <c r="GSS173" s="137"/>
      <c r="GST173" s="137"/>
      <c r="GSU173" s="137"/>
      <c r="GSV173" s="137"/>
      <c r="GSW173" s="137"/>
      <c r="GSX173" s="137"/>
      <c r="GSY173" s="137"/>
      <c r="GSZ173" s="137"/>
      <c r="GTA173" s="137"/>
      <c r="GTB173" s="137"/>
      <c r="GTC173" s="137"/>
      <c r="GTD173" s="137"/>
      <c r="GTE173" s="137"/>
      <c r="GTF173" s="137"/>
      <c r="GTG173" s="137"/>
      <c r="GTH173" s="137"/>
      <c r="GTI173" s="137"/>
      <c r="GTJ173" s="137"/>
      <c r="GTK173" s="137"/>
      <c r="GTL173" s="137"/>
      <c r="GTM173" s="137"/>
      <c r="GTN173" s="137"/>
      <c r="GTO173" s="137"/>
      <c r="GTP173" s="137"/>
      <c r="GTQ173" s="137"/>
      <c r="GTR173" s="137"/>
      <c r="GTS173" s="137"/>
      <c r="GTT173" s="137"/>
      <c r="GTU173" s="137"/>
      <c r="GTV173" s="137"/>
      <c r="GTW173" s="137"/>
      <c r="GTX173" s="137"/>
      <c r="GTY173" s="137"/>
      <c r="GTZ173" s="137"/>
      <c r="GUA173" s="137"/>
      <c r="GUB173" s="137"/>
      <c r="GUC173" s="137"/>
      <c r="GUD173" s="137"/>
      <c r="GUE173" s="137"/>
      <c r="GUF173" s="137"/>
      <c r="GUG173" s="137"/>
      <c r="GUH173" s="137"/>
      <c r="GUI173" s="137"/>
      <c r="GUJ173" s="137"/>
      <c r="GUK173" s="137"/>
      <c r="GUL173" s="137"/>
      <c r="GUM173" s="137"/>
      <c r="GUN173" s="137"/>
      <c r="GUO173" s="137"/>
      <c r="GUP173" s="137"/>
      <c r="GUQ173" s="137"/>
      <c r="GUR173" s="137"/>
      <c r="GUS173" s="137"/>
      <c r="GUT173" s="137"/>
      <c r="GUU173" s="137"/>
      <c r="GUV173" s="137"/>
      <c r="GUW173" s="137"/>
      <c r="GUX173" s="137"/>
      <c r="GUY173" s="137"/>
      <c r="GUZ173" s="137"/>
      <c r="GVA173" s="137"/>
      <c r="GVB173" s="137"/>
      <c r="GVC173" s="137"/>
      <c r="GVD173" s="137"/>
      <c r="GVE173" s="137"/>
      <c r="GVF173" s="137"/>
      <c r="GVG173" s="137"/>
      <c r="GVH173" s="137"/>
      <c r="GVI173" s="137"/>
      <c r="GVJ173" s="137"/>
      <c r="GVK173" s="137"/>
      <c r="GVL173" s="137"/>
      <c r="GVM173" s="137"/>
      <c r="GVN173" s="137"/>
      <c r="GVO173" s="137"/>
      <c r="GVP173" s="137"/>
      <c r="GVQ173" s="137"/>
      <c r="GVR173" s="137"/>
      <c r="GVS173" s="137"/>
      <c r="GVT173" s="137"/>
      <c r="GVU173" s="137"/>
      <c r="GVV173" s="137"/>
      <c r="GVW173" s="137"/>
      <c r="GVX173" s="137"/>
      <c r="GVY173" s="137"/>
      <c r="GVZ173" s="137"/>
      <c r="GWA173" s="137"/>
      <c r="GWB173" s="137"/>
      <c r="GWC173" s="137"/>
      <c r="GWD173" s="137"/>
      <c r="GWE173" s="137"/>
      <c r="GWF173" s="137"/>
      <c r="GWG173" s="137"/>
      <c r="GWH173" s="137"/>
      <c r="GWI173" s="137"/>
      <c r="GWJ173" s="137"/>
      <c r="GWK173" s="137"/>
      <c r="GWL173" s="137"/>
      <c r="GWM173" s="137"/>
      <c r="GWN173" s="137"/>
      <c r="GWO173" s="137"/>
      <c r="GWP173" s="137"/>
      <c r="GWQ173" s="137"/>
      <c r="GWR173" s="137"/>
      <c r="GWS173" s="137"/>
      <c r="GWT173" s="137"/>
      <c r="GWU173" s="137"/>
      <c r="GWV173" s="137"/>
      <c r="GWW173" s="137"/>
      <c r="GWX173" s="137"/>
      <c r="GWY173" s="137"/>
      <c r="GWZ173" s="137"/>
      <c r="GXA173" s="137"/>
      <c r="GXB173" s="137"/>
      <c r="GXC173" s="137"/>
      <c r="GXD173" s="137"/>
      <c r="GXE173" s="137"/>
      <c r="GXF173" s="137"/>
      <c r="GXG173" s="137"/>
      <c r="GXH173" s="137"/>
      <c r="GXI173" s="137"/>
      <c r="GXJ173" s="137"/>
      <c r="GXK173" s="137"/>
      <c r="GXL173" s="137"/>
      <c r="GXM173" s="137"/>
      <c r="GXN173" s="137"/>
      <c r="GXO173" s="137"/>
      <c r="GXP173" s="137"/>
      <c r="GXQ173" s="137"/>
      <c r="GXR173" s="137"/>
      <c r="GXS173" s="137"/>
      <c r="GXT173" s="137"/>
      <c r="GXU173" s="137"/>
      <c r="GXV173" s="137"/>
      <c r="GXW173" s="137"/>
      <c r="GXX173" s="137"/>
      <c r="GXY173" s="137"/>
      <c r="GXZ173" s="137"/>
      <c r="GYA173" s="137"/>
      <c r="GYB173" s="137"/>
      <c r="GYC173" s="137"/>
      <c r="GYD173" s="137"/>
      <c r="GYE173" s="137"/>
      <c r="GYF173" s="137"/>
      <c r="GYG173" s="137"/>
      <c r="GYH173" s="137"/>
      <c r="GYI173" s="137"/>
      <c r="GYJ173" s="137"/>
      <c r="GYK173" s="137"/>
      <c r="GYL173" s="137"/>
      <c r="GYM173" s="137"/>
      <c r="GYN173" s="137"/>
      <c r="GYO173" s="137"/>
      <c r="GYP173" s="137"/>
      <c r="GYQ173" s="137"/>
      <c r="GYR173" s="137"/>
      <c r="GYS173" s="137"/>
      <c r="GYT173" s="137"/>
      <c r="GYU173" s="137"/>
      <c r="GYV173" s="137"/>
      <c r="GYW173" s="137"/>
      <c r="GYX173" s="137"/>
      <c r="GYY173" s="137"/>
      <c r="GYZ173" s="137"/>
      <c r="GZA173" s="137"/>
      <c r="GZB173" s="137"/>
      <c r="GZC173" s="137"/>
      <c r="GZD173" s="137"/>
      <c r="GZE173" s="137"/>
      <c r="GZF173" s="137"/>
      <c r="GZG173" s="137"/>
      <c r="GZH173" s="137"/>
      <c r="GZI173" s="137"/>
      <c r="GZJ173" s="137"/>
      <c r="GZK173" s="137"/>
      <c r="GZL173" s="137"/>
      <c r="GZM173" s="137"/>
      <c r="GZN173" s="137"/>
      <c r="GZO173" s="137"/>
      <c r="GZP173" s="137"/>
      <c r="GZQ173" s="137"/>
      <c r="GZR173" s="137"/>
      <c r="GZS173" s="137"/>
      <c r="GZT173" s="137"/>
      <c r="GZU173" s="137"/>
      <c r="GZV173" s="137"/>
      <c r="GZW173" s="137"/>
      <c r="GZX173" s="137"/>
      <c r="GZY173" s="137"/>
      <c r="GZZ173" s="137"/>
      <c r="HAA173" s="137"/>
      <c r="HAB173" s="137"/>
      <c r="HAC173" s="137"/>
      <c r="HAD173" s="137"/>
      <c r="HAE173" s="137"/>
      <c r="HAF173" s="137"/>
      <c r="HAG173" s="137"/>
      <c r="HAH173" s="137"/>
      <c r="HAI173" s="137"/>
      <c r="HAJ173" s="137"/>
      <c r="HAK173" s="137"/>
      <c r="HAL173" s="137"/>
      <c r="HAM173" s="137"/>
      <c r="HAN173" s="137"/>
      <c r="HAO173" s="137"/>
      <c r="HAP173" s="137"/>
      <c r="HAQ173" s="137"/>
      <c r="HAR173" s="137"/>
      <c r="HAS173" s="137"/>
      <c r="HAT173" s="137"/>
      <c r="HAU173" s="137"/>
      <c r="HAV173" s="137"/>
      <c r="HAW173" s="137"/>
      <c r="HAX173" s="137"/>
      <c r="HAY173" s="137"/>
      <c r="HAZ173" s="137"/>
      <c r="HBA173" s="137"/>
      <c r="HBB173" s="137"/>
      <c r="HBC173" s="137"/>
      <c r="HBD173" s="137"/>
      <c r="HBE173" s="137"/>
      <c r="HBF173" s="137"/>
      <c r="HBG173" s="137"/>
      <c r="HBH173" s="137"/>
      <c r="HBI173" s="137"/>
      <c r="HBJ173" s="137"/>
      <c r="HBK173" s="137"/>
      <c r="HBL173" s="137"/>
      <c r="HBM173" s="137"/>
      <c r="HBN173" s="137"/>
      <c r="HBO173" s="137"/>
      <c r="HBP173" s="137"/>
      <c r="HBQ173" s="137"/>
      <c r="HBR173" s="137"/>
      <c r="HBS173" s="137"/>
      <c r="HBT173" s="137"/>
      <c r="HBU173" s="137"/>
      <c r="HBV173" s="137"/>
      <c r="HBW173" s="137"/>
      <c r="HBX173" s="137"/>
      <c r="HBY173" s="137"/>
      <c r="HBZ173" s="137"/>
      <c r="HCA173" s="137"/>
      <c r="HCB173" s="137"/>
      <c r="HCC173" s="137"/>
      <c r="HCD173" s="137"/>
      <c r="HCE173" s="137"/>
      <c r="HCF173" s="137"/>
      <c r="HCG173" s="137"/>
      <c r="HCH173" s="137"/>
      <c r="HCI173" s="137"/>
      <c r="HCJ173" s="137"/>
      <c r="HCK173" s="137"/>
      <c r="HCL173" s="137"/>
      <c r="HCM173" s="137"/>
      <c r="HCN173" s="137"/>
      <c r="HCO173" s="137"/>
      <c r="HCP173" s="137"/>
      <c r="HCQ173" s="137"/>
      <c r="HCR173" s="137"/>
      <c r="HCS173" s="137"/>
      <c r="HCT173" s="137"/>
      <c r="HCU173" s="137"/>
      <c r="HCV173" s="137"/>
      <c r="HCW173" s="137"/>
      <c r="HCX173" s="137"/>
      <c r="HCY173" s="137"/>
      <c r="HCZ173" s="137"/>
      <c r="HDA173" s="137"/>
      <c r="HDB173" s="137"/>
      <c r="HDC173" s="137"/>
      <c r="HDD173" s="137"/>
      <c r="HDE173" s="137"/>
      <c r="HDF173" s="137"/>
      <c r="HDG173" s="137"/>
      <c r="HDH173" s="137"/>
      <c r="HDI173" s="137"/>
      <c r="HDJ173" s="137"/>
      <c r="HDK173" s="137"/>
      <c r="HDL173" s="137"/>
      <c r="HDM173" s="137"/>
      <c r="HDN173" s="137"/>
      <c r="HDO173" s="137"/>
      <c r="HDP173" s="137"/>
      <c r="HDQ173" s="137"/>
      <c r="HDR173" s="137"/>
      <c r="HDS173" s="137"/>
      <c r="HDT173" s="137"/>
      <c r="HDU173" s="137"/>
      <c r="HDV173" s="137"/>
      <c r="HDW173" s="137"/>
      <c r="HDX173" s="137"/>
      <c r="HDY173" s="137"/>
      <c r="HDZ173" s="137"/>
      <c r="HEA173" s="137"/>
      <c r="HEB173" s="137"/>
      <c r="HEC173" s="137"/>
      <c r="HED173" s="137"/>
      <c r="HEE173" s="137"/>
      <c r="HEF173" s="137"/>
      <c r="HEG173" s="137"/>
      <c r="HEH173" s="137"/>
      <c r="HEI173" s="137"/>
      <c r="HEJ173" s="137"/>
      <c r="HEK173" s="137"/>
      <c r="HEL173" s="137"/>
      <c r="HEM173" s="137"/>
      <c r="HEN173" s="137"/>
      <c r="HEO173" s="137"/>
      <c r="HEP173" s="137"/>
      <c r="HEQ173" s="137"/>
      <c r="HER173" s="137"/>
      <c r="HES173" s="137"/>
      <c r="HET173" s="137"/>
      <c r="HEU173" s="137"/>
      <c r="HEV173" s="137"/>
      <c r="HEW173" s="137"/>
      <c r="HEX173" s="137"/>
      <c r="HEY173" s="137"/>
      <c r="HEZ173" s="137"/>
      <c r="HFA173" s="137"/>
      <c r="HFB173" s="137"/>
      <c r="HFC173" s="137"/>
      <c r="HFD173" s="137"/>
      <c r="HFE173" s="137"/>
      <c r="HFF173" s="137"/>
      <c r="HFG173" s="137"/>
      <c r="HFH173" s="137"/>
      <c r="HFI173" s="137"/>
      <c r="HFJ173" s="137"/>
      <c r="HFK173" s="137"/>
      <c r="HFL173" s="137"/>
      <c r="HFM173" s="137"/>
      <c r="HFN173" s="137"/>
      <c r="HFO173" s="137"/>
      <c r="HFP173" s="137"/>
      <c r="HFQ173" s="137"/>
      <c r="HFR173" s="137"/>
      <c r="HFS173" s="137"/>
      <c r="HFT173" s="137"/>
      <c r="HFU173" s="137"/>
      <c r="HFV173" s="137"/>
      <c r="HFW173" s="137"/>
      <c r="HFX173" s="137"/>
      <c r="HFY173" s="137"/>
      <c r="HFZ173" s="137"/>
      <c r="HGA173" s="137"/>
      <c r="HGB173" s="137"/>
      <c r="HGC173" s="137"/>
      <c r="HGD173" s="137"/>
      <c r="HGE173" s="137"/>
      <c r="HGF173" s="137"/>
      <c r="HGG173" s="137"/>
      <c r="HGH173" s="137"/>
      <c r="HGI173" s="137"/>
      <c r="HGJ173" s="137"/>
      <c r="HGK173" s="137"/>
      <c r="HGL173" s="137"/>
      <c r="HGM173" s="137"/>
      <c r="HGN173" s="137"/>
      <c r="HGO173" s="137"/>
      <c r="HGP173" s="137"/>
      <c r="HGQ173" s="137"/>
      <c r="HGR173" s="137"/>
      <c r="HGS173" s="137"/>
      <c r="HGT173" s="137"/>
      <c r="HGU173" s="137"/>
      <c r="HGV173" s="137"/>
      <c r="HGW173" s="137"/>
      <c r="HGX173" s="137"/>
      <c r="HGY173" s="137"/>
      <c r="HGZ173" s="137"/>
      <c r="HHA173" s="137"/>
      <c r="HHB173" s="137"/>
      <c r="HHC173" s="137"/>
      <c r="HHD173" s="137"/>
      <c r="HHE173" s="137"/>
      <c r="HHF173" s="137"/>
      <c r="HHG173" s="137"/>
      <c r="HHH173" s="137"/>
      <c r="HHI173" s="137"/>
      <c r="HHJ173" s="137"/>
      <c r="HHK173" s="137"/>
      <c r="HHL173" s="137"/>
      <c r="HHM173" s="137"/>
      <c r="HHN173" s="137"/>
      <c r="HHO173" s="137"/>
      <c r="HHP173" s="137"/>
      <c r="HHQ173" s="137"/>
      <c r="HHR173" s="137"/>
      <c r="HHS173" s="137"/>
      <c r="HHT173" s="137"/>
      <c r="HHU173" s="137"/>
      <c r="HHV173" s="137"/>
      <c r="HHW173" s="137"/>
      <c r="HHX173" s="137"/>
      <c r="HHY173" s="137"/>
      <c r="HHZ173" s="137"/>
      <c r="HIA173" s="137"/>
      <c r="HIB173" s="137"/>
      <c r="HIC173" s="137"/>
      <c r="HID173" s="137"/>
      <c r="HIE173" s="137"/>
      <c r="HIF173" s="137"/>
      <c r="HIG173" s="137"/>
      <c r="HIH173" s="137"/>
      <c r="HII173" s="137"/>
      <c r="HIJ173" s="137"/>
      <c r="HIK173" s="137"/>
      <c r="HIL173" s="137"/>
      <c r="HIM173" s="137"/>
      <c r="HIN173" s="137"/>
      <c r="HIO173" s="137"/>
      <c r="HIP173" s="137"/>
      <c r="HIQ173" s="137"/>
      <c r="HIR173" s="137"/>
      <c r="HIS173" s="137"/>
      <c r="HIT173" s="137"/>
      <c r="HIU173" s="137"/>
      <c r="HIV173" s="137"/>
      <c r="HIW173" s="137"/>
      <c r="HIX173" s="137"/>
      <c r="HIY173" s="137"/>
      <c r="HIZ173" s="137"/>
      <c r="HJA173" s="137"/>
      <c r="HJB173" s="137"/>
      <c r="HJC173" s="137"/>
      <c r="HJD173" s="137"/>
      <c r="HJE173" s="137"/>
      <c r="HJF173" s="137"/>
      <c r="HJG173" s="137"/>
      <c r="HJH173" s="137"/>
      <c r="HJI173" s="137"/>
      <c r="HJJ173" s="137"/>
      <c r="HJK173" s="137"/>
      <c r="HJL173" s="137"/>
      <c r="HJM173" s="137"/>
      <c r="HJN173" s="137"/>
      <c r="HJO173" s="137"/>
      <c r="HJP173" s="137"/>
      <c r="HJQ173" s="137"/>
      <c r="HJR173" s="137"/>
      <c r="HJS173" s="137"/>
      <c r="HJT173" s="137"/>
      <c r="HJU173" s="137"/>
      <c r="HJV173" s="137"/>
      <c r="HJW173" s="137"/>
      <c r="HJX173" s="137"/>
      <c r="HJY173" s="137"/>
      <c r="HJZ173" s="137"/>
      <c r="HKA173" s="137"/>
      <c r="HKB173" s="137"/>
      <c r="HKC173" s="137"/>
      <c r="HKD173" s="137"/>
      <c r="HKE173" s="137"/>
      <c r="HKF173" s="137"/>
      <c r="HKG173" s="137"/>
      <c r="HKH173" s="137"/>
      <c r="HKI173" s="137"/>
      <c r="HKJ173" s="137"/>
      <c r="HKK173" s="137"/>
      <c r="HKL173" s="137"/>
      <c r="HKM173" s="137"/>
      <c r="HKN173" s="137"/>
      <c r="HKO173" s="137"/>
      <c r="HKP173" s="137"/>
      <c r="HKQ173" s="137"/>
      <c r="HKR173" s="137"/>
      <c r="HKS173" s="137"/>
      <c r="HKT173" s="137"/>
      <c r="HKU173" s="137"/>
      <c r="HKV173" s="137"/>
      <c r="HKW173" s="137"/>
      <c r="HKX173" s="137"/>
      <c r="HKY173" s="137"/>
      <c r="HKZ173" s="137"/>
      <c r="HLA173" s="137"/>
      <c r="HLB173" s="137"/>
      <c r="HLC173" s="137"/>
      <c r="HLD173" s="137"/>
      <c r="HLE173" s="137"/>
      <c r="HLF173" s="137"/>
      <c r="HLG173" s="137"/>
      <c r="HLH173" s="137"/>
      <c r="HLI173" s="137"/>
      <c r="HLJ173" s="137"/>
      <c r="HLK173" s="137"/>
      <c r="HLL173" s="137"/>
      <c r="HLM173" s="137"/>
      <c r="HLN173" s="137"/>
      <c r="HLO173" s="137"/>
      <c r="HLP173" s="137"/>
      <c r="HLQ173" s="137"/>
      <c r="HLR173" s="137"/>
      <c r="HLS173" s="137"/>
      <c r="HLT173" s="137"/>
      <c r="HLU173" s="137"/>
      <c r="HLV173" s="137"/>
      <c r="HLW173" s="137"/>
      <c r="HLX173" s="137"/>
      <c r="HLY173" s="137"/>
      <c r="HLZ173" s="137"/>
      <c r="HMA173" s="137"/>
      <c r="HMB173" s="137"/>
      <c r="HMC173" s="137"/>
      <c r="HMD173" s="137"/>
      <c r="HME173" s="137"/>
      <c r="HMF173" s="137"/>
      <c r="HMG173" s="137"/>
      <c r="HMH173" s="137"/>
      <c r="HMI173" s="137"/>
      <c r="HMJ173" s="137"/>
      <c r="HMK173" s="137"/>
      <c r="HML173" s="137"/>
      <c r="HMM173" s="137"/>
      <c r="HMN173" s="137"/>
      <c r="HMO173" s="137"/>
      <c r="HMP173" s="137"/>
      <c r="HMQ173" s="137"/>
      <c r="HMR173" s="137"/>
      <c r="HMS173" s="137"/>
      <c r="HMT173" s="137"/>
      <c r="HMU173" s="137"/>
      <c r="HMV173" s="137"/>
      <c r="HMW173" s="137"/>
      <c r="HMX173" s="137"/>
      <c r="HMY173" s="137"/>
      <c r="HMZ173" s="137"/>
      <c r="HNA173" s="137"/>
      <c r="HNB173" s="137"/>
      <c r="HNC173" s="137"/>
      <c r="HND173" s="137"/>
      <c r="HNE173" s="137"/>
      <c r="HNF173" s="137"/>
      <c r="HNG173" s="137"/>
      <c r="HNH173" s="137"/>
      <c r="HNI173" s="137"/>
      <c r="HNJ173" s="137"/>
      <c r="HNK173" s="137"/>
      <c r="HNL173" s="137"/>
      <c r="HNM173" s="137"/>
      <c r="HNN173" s="137"/>
      <c r="HNO173" s="137"/>
      <c r="HNP173" s="137"/>
      <c r="HNQ173" s="137"/>
      <c r="HNR173" s="137"/>
      <c r="HNS173" s="137"/>
      <c r="HNT173" s="137"/>
      <c r="HNU173" s="137"/>
      <c r="HNV173" s="137"/>
      <c r="HNW173" s="137"/>
      <c r="HNX173" s="137"/>
      <c r="HNY173" s="137"/>
      <c r="HNZ173" s="137"/>
      <c r="HOA173" s="137"/>
      <c r="HOB173" s="137"/>
      <c r="HOC173" s="137"/>
      <c r="HOD173" s="137"/>
      <c r="HOE173" s="137"/>
      <c r="HOF173" s="137"/>
      <c r="HOG173" s="137"/>
      <c r="HOH173" s="137"/>
      <c r="HOI173" s="137"/>
      <c r="HOJ173" s="137"/>
      <c r="HOK173" s="137"/>
      <c r="HOL173" s="137"/>
      <c r="HOM173" s="137"/>
      <c r="HON173" s="137"/>
      <c r="HOO173" s="137"/>
      <c r="HOP173" s="137"/>
      <c r="HOQ173" s="137"/>
      <c r="HOR173" s="137"/>
      <c r="HOS173" s="137"/>
      <c r="HOT173" s="137"/>
      <c r="HOU173" s="137"/>
      <c r="HOV173" s="137"/>
      <c r="HOW173" s="137"/>
      <c r="HOX173" s="137"/>
      <c r="HOY173" s="137"/>
      <c r="HOZ173" s="137"/>
      <c r="HPA173" s="137"/>
      <c r="HPB173" s="137"/>
      <c r="HPC173" s="137"/>
      <c r="HPD173" s="137"/>
      <c r="HPE173" s="137"/>
      <c r="HPF173" s="137"/>
      <c r="HPG173" s="137"/>
      <c r="HPH173" s="137"/>
      <c r="HPI173" s="137"/>
      <c r="HPJ173" s="137"/>
      <c r="HPK173" s="137"/>
      <c r="HPL173" s="137"/>
      <c r="HPM173" s="137"/>
      <c r="HPN173" s="137"/>
      <c r="HPO173" s="137"/>
      <c r="HPP173" s="137"/>
      <c r="HPQ173" s="137"/>
      <c r="HPR173" s="137"/>
      <c r="HPS173" s="137"/>
      <c r="HPT173" s="137"/>
      <c r="HPU173" s="137"/>
      <c r="HPV173" s="137"/>
      <c r="HPW173" s="137"/>
      <c r="HPX173" s="137"/>
      <c r="HPY173" s="137"/>
      <c r="HPZ173" s="137"/>
      <c r="HQA173" s="137"/>
      <c r="HQB173" s="137"/>
      <c r="HQC173" s="137"/>
      <c r="HQD173" s="137"/>
      <c r="HQE173" s="137"/>
      <c r="HQF173" s="137"/>
      <c r="HQG173" s="137"/>
      <c r="HQH173" s="137"/>
      <c r="HQI173" s="137"/>
      <c r="HQJ173" s="137"/>
      <c r="HQK173" s="137"/>
      <c r="HQL173" s="137"/>
      <c r="HQM173" s="137"/>
      <c r="HQN173" s="137"/>
      <c r="HQO173" s="137"/>
      <c r="HQP173" s="137"/>
      <c r="HQQ173" s="137"/>
      <c r="HQR173" s="137"/>
      <c r="HQS173" s="137"/>
      <c r="HQT173" s="137"/>
      <c r="HQU173" s="137"/>
      <c r="HQV173" s="137"/>
      <c r="HQW173" s="137"/>
      <c r="HQX173" s="137"/>
      <c r="HQY173" s="137"/>
      <c r="HQZ173" s="137"/>
      <c r="HRA173" s="137"/>
      <c r="HRB173" s="137"/>
      <c r="HRC173" s="137"/>
      <c r="HRD173" s="137"/>
      <c r="HRE173" s="137"/>
      <c r="HRF173" s="137"/>
      <c r="HRG173" s="137"/>
      <c r="HRH173" s="137"/>
      <c r="HRI173" s="137"/>
      <c r="HRJ173" s="137"/>
      <c r="HRK173" s="137"/>
      <c r="HRL173" s="137"/>
      <c r="HRM173" s="137"/>
      <c r="HRN173" s="137"/>
      <c r="HRO173" s="137"/>
      <c r="HRP173" s="137"/>
      <c r="HRQ173" s="137"/>
      <c r="HRR173" s="137"/>
      <c r="HRS173" s="137"/>
      <c r="HRT173" s="137"/>
      <c r="HRU173" s="137"/>
      <c r="HRV173" s="137"/>
      <c r="HRW173" s="137"/>
      <c r="HRX173" s="137"/>
      <c r="HRY173" s="137"/>
      <c r="HRZ173" s="137"/>
      <c r="HSA173" s="137"/>
      <c r="HSB173" s="137"/>
      <c r="HSC173" s="137"/>
      <c r="HSD173" s="137"/>
      <c r="HSE173" s="137"/>
      <c r="HSF173" s="137"/>
      <c r="HSG173" s="137"/>
      <c r="HSH173" s="137"/>
      <c r="HSI173" s="137"/>
      <c r="HSJ173" s="137"/>
      <c r="HSK173" s="137"/>
      <c r="HSL173" s="137"/>
      <c r="HSM173" s="137"/>
      <c r="HSN173" s="137"/>
      <c r="HSO173" s="137"/>
      <c r="HSP173" s="137"/>
      <c r="HSQ173" s="137"/>
      <c r="HSR173" s="137"/>
      <c r="HSS173" s="137"/>
      <c r="HST173" s="137"/>
      <c r="HSU173" s="137"/>
      <c r="HSV173" s="137"/>
      <c r="HSW173" s="137"/>
      <c r="HSX173" s="137"/>
      <c r="HSY173" s="137"/>
      <c r="HSZ173" s="137"/>
      <c r="HTA173" s="137"/>
      <c r="HTB173" s="137"/>
      <c r="HTC173" s="137"/>
      <c r="HTD173" s="137"/>
      <c r="HTE173" s="137"/>
      <c r="HTF173" s="137"/>
      <c r="HTG173" s="137"/>
      <c r="HTH173" s="137"/>
      <c r="HTI173" s="137"/>
      <c r="HTJ173" s="137"/>
      <c r="HTK173" s="137"/>
      <c r="HTL173" s="137"/>
      <c r="HTM173" s="137"/>
      <c r="HTN173" s="137"/>
      <c r="HTO173" s="137"/>
      <c r="HTP173" s="137"/>
      <c r="HTQ173" s="137"/>
      <c r="HTR173" s="137"/>
      <c r="HTS173" s="137"/>
      <c r="HTT173" s="137"/>
      <c r="HTU173" s="137"/>
      <c r="HTV173" s="137"/>
      <c r="HTW173" s="137"/>
      <c r="HTX173" s="137"/>
      <c r="HTY173" s="137"/>
      <c r="HTZ173" s="137"/>
      <c r="HUA173" s="137"/>
      <c r="HUB173" s="137"/>
      <c r="HUC173" s="137"/>
      <c r="HUD173" s="137"/>
      <c r="HUE173" s="137"/>
      <c r="HUF173" s="137"/>
      <c r="HUG173" s="137"/>
      <c r="HUH173" s="137"/>
      <c r="HUI173" s="137"/>
      <c r="HUJ173" s="137"/>
      <c r="HUK173" s="137"/>
      <c r="HUL173" s="137"/>
      <c r="HUM173" s="137"/>
      <c r="HUN173" s="137"/>
      <c r="HUO173" s="137"/>
      <c r="HUP173" s="137"/>
      <c r="HUQ173" s="137"/>
      <c r="HUR173" s="137"/>
      <c r="HUS173" s="137"/>
      <c r="HUT173" s="137"/>
      <c r="HUU173" s="137"/>
      <c r="HUV173" s="137"/>
      <c r="HUW173" s="137"/>
      <c r="HUX173" s="137"/>
      <c r="HUY173" s="137"/>
      <c r="HUZ173" s="137"/>
      <c r="HVA173" s="137"/>
      <c r="HVB173" s="137"/>
      <c r="HVC173" s="137"/>
      <c r="HVD173" s="137"/>
      <c r="HVE173" s="137"/>
      <c r="HVF173" s="137"/>
      <c r="HVG173" s="137"/>
      <c r="HVH173" s="137"/>
      <c r="HVI173" s="137"/>
      <c r="HVJ173" s="137"/>
      <c r="HVK173" s="137"/>
      <c r="HVL173" s="137"/>
      <c r="HVM173" s="137"/>
      <c r="HVN173" s="137"/>
      <c r="HVO173" s="137"/>
      <c r="HVP173" s="137"/>
      <c r="HVQ173" s="137"/>
      <c r="HVR173" s="137"/>
      <c r="HVS173" s="137"/>
      <c r="HVT173" s="137"/>
      <c r="HVU173" s="137"/>
      <c r="HVV173" s="137"/>
      <c r="HVW173" s="137"/>
      <c r="HVX173" s="137"/>
      <c r="HVY173" s="137"/>
      <c r="HVZ173" s="137"/>
      <c r="HWA173" s="137"/>
      <c r="HWB173" s="137"/>
      <c r="HWC173" s="137"/>
      <c r="HWD173" s="137"/>
      <c r="HWE173" s="137"/>
      <c r="HWF173" s="137"/>
      <c r="HWG173" s="137"/>
      <c r="HWH173" s="137"/>
      <c r="HWI173" s="137"/>
      <c r="HWJ173" s="137"/>
      <c r="HWK173" s="137"/>
      <c r="HWL173" s="137"/>
      <c r="HWM173" s="137"/>
      <c r="HWN173" s="137"/>
      <c r="HWO173" s="137"/>
      <c r="HWP173" s="137"/>
      <c r="HWQ173" s="137"/>
      <c r="HWR173" s="137"/>
      <c r="HWS173" s="137"/>
      <c r="HWT173" s="137"/>
      <c r="HWU173" s="137"/>
      <c r="HWV173" s="137"/>
      <c r="HWW173" s="137"/>
      <c r="HWX173" s="137"/>
      <c r="HWY173" s="137"/>
      <c r="HWZ173" s="137"/>
      <c r="HXA173" s="137"/>
      <c r="HXB173" s="137"/>
      <c r="HXC173" s="137"/>
      <c r="HXD173" s="137"/>
      <c r="HXE173" s="137"/>
      <c r="HXF173" s="137"/>
      <c r="HXG173" s="137"/>
      <c r="HXH173" s="137"/>
      <c r="HXI173" s="137"/>
      <c r="HXJ173" s="137"/>
      <c r="HXK173" s="137"/>
      <c r="HXL173" s="137"/>
      <c r="HXM173" s="137"/>
      <c r="HXN173" s="137"/>
      <c r="HXO173" s="137"/>
      <c r="HXP173" s="137"/>
      <c r="HXQ173" s="137"/>
      <c r="HXR173" s="137"/>
      <c r="HXS173" s="137"/>
      <c r="HXT173" s="137"/>
      <c r="HXU173" s="137"/>
      <c r="HXV173" s="137"/>
      <c r="HXW173" s="137"/>
      <c r="HXX173" s="137"/>
      <c r="HXY173" s="137"/>
      <c r="HXZ173" s="137"/>
      <c r="HYA173" s="137"/>
      <c r="HYB173" s="137"/>
      <c r="HYC173" s="137"/>
      <c r="HYD173" s="137"/>
      <c r="HYE173" s="137"/>
      <c r="HYF173" s="137"/>
      <c r="HYG173" s="137"/>
      <c r="HYH173" s="137"/>
      <c r="HYI173" s="137"/>
      <c r="HYJ173" s="137"/>
      <c r="HYK173" s="137"/>
      <c r="HYL173" s="137"/>
      <c r="HYM173" s="137"/>
      <c r="HYN173" s="137"/>
      <c r="HYO173" s="137"/>
      <c r="HYP173" s="137"/>
      <c r="HYQ173" s="137"/>
      <c r="HYR173" s="137"/>
      <c r="HYS173" s="137"/>
      <c r="HYT173" s="137"/>
      <c r="HYU173" s="137"/>
      <c r="HYV173" s="137"/>
      <c r="HYW173" s="137"/>
      <c r="HYX173" s="137"/>
      <c r="HYY173" s="137"/>
      <c r="HYZ173" s="137"/>
      <c r="HZA173" s="137"/>
      <c r="HZB173" s="137"/>
      <c r="HZC173" s="137"/>
      <c r="HZD173" s="137"/>
      <c r="HZE173" s="137"/>
      <c r="HZF173" s="137"/>
      <c r="HZG173" s="137"/>
      <c r="HZH173" s="137"/>
      <c r="HZI173" s="137"/>
      <c r="HZJ173" s="137"/>
      <c r="HZK173" s="137"/>
      <c r="HZL173" s="137"/>
      <c r="HZM173" s="137"/>
      <c r="HZN173" s="137"/>
      <c r="HZO173" s="137"/>
      <c r="HZP173" s="137"/>
      <c r="HZQ173" s="137"/>
      <c r="HZR173" s="137"/>
      <c r="HZS173" s="137"/>
      <c r="HZT173" s="137"/>
      <c r="HZU173" s="137"/>
      <c r="HZV173" s="137"/>
      <c r="HZW173" s="137"/>
      <c r="HZX173" s="137"/>
      <c r="HZY173" s="137"/>
      <c r="HZZ173" s="137"/>
      <c r="IAA173" s="137"/>
      <c r="IAB173" s="137"/>
      <c r="IAC173" s="137"/>
      <c r="IAD173" s="137"/>
      <c r="IAE173" s="137"/>
      <c r="IAF173" s="137"/>
      <c r="IAG173" s="137"/>
      <c r="IAH173" s="137"/>
      <c r="IAI173" s="137"/>
      <c r="IAJ173" s="137"/>
      <c r="IAK173" s="137"/>
      <c r="IAL173" s="137"/>
      <c r="IAM173" s="137"/>
      <c r="IAN173" s="137"/>
      <c r="IAO173" s="137"/>
      <c r="IAP173" s="137"/>
      <c r="IAQ173" s="137"/>
      <c r="IAR173" s="137"/>
      <c r="IAS173" s="137"/>
      <c r="IAT173" s="137"/>
      <c r="IAU173" s="137"/>
      <c r="IAV173" s="137"/>
      <c r="IAW173" s="137"/>
      <c r="IAX173" s="137"/>
      <c r="IAY173" s="137"/>
      <c r="IAZ173" s="137"/>
      <c r="IBA173" s="137"/>
      <c r="IBB173" s="137"/>
      <c r="IBC173" s="137"/>
      <c r="IBD173" s="137"/>
      <c r="IBE173" s="137"/>
      <c r="IBF173" s="137"/>
      <c r="IBG173" s="137"/>
      <c r="IBH173" s="137"/>
      <c r="IBI173" s="137"/>
      <c r="IBJ173" s="137"/>
      <c r="IBK173" s="137"/>
      <c r="IBL173" s="137"/>
      <c r="IBM173" s="137"/>
      <c r="IBN173" s="137"/>
      <c r="IBO173" s="137"/>
      <c r="IBP173" s="137"/>
      <c r="IBQ173" s="137"/>
      <c r="IBR173" s="137"/>
      <c r="IBS173" s="137"/>
      <c r="IBT173" s="137"/>
      <c r="IBU173" s="137"/>
      <c r="IBV173" s="137"/>
      <c r="IBW173" s="137"/>
      <c r="IBX173" s="137"/>
      <c r="IBY173" s="137"/>
      <c r="IBZ173" s="137"/>
      <c r="ICA173" s="137"/>
      <c r="ICB173" s="137"/>
      <c r="ICC173" s="137"/>
      <c r="ICD173" s="137"/>
      <c r="ICE173" s="137"/>
      <c r="ICF173" s="137"/>
      <c r="ICG173" s="137"/>
      <c r="ICH173" s="137"/>
      <c r="ICI173" s="137"/>
      <c r="ICJ173" s="137"/>
      <c r="ICK173" s="137"/>
      <c r="ICL173" s="137"/>
      <c r="ICM173" s="137"/>
      <c r="ICN173" s="137"/>
      <c r="ICO173" s="137"/>
      <c r="ICP173" s="137"/>
      <c r="ICQ173" s="137"/>
      <c r="ICR173" s="137"/>
      <c r="ICS173" s="137"/>
      <c r="ICT173" s="137"/>
      <c r="ICU173" s="137"/>
      <c r="ICV173" s="137"/>
      <c r="ICW173" s="137"/>
      <c r="ICX173" s="137"/>
      <c r="ICY173" s="137"/>
      <c r="ICZ173" s="137"/>
      <c r="IDA173" s="137"/>
      <c r="IDB173" s="137"/>
      <c r="IDC173" s="137"/>
      <c r="IDD173" s="137"/>
      <c r="IDE173" s="137"/>
      <c r="IDF173" s="137"/>
      <c r="IDG173" s="137"/>
      <c r="IDH173" s="137"/>
      <c r="IDI173" s="137"/>
      <c r="IDJ173" s="137"/>
      <c r="IDK173" s="137"/>
      <c r="IDL173" s="137"/>
      <c r="IDM173" s="137"/>
      <c r="IDN173" s="137"/>
      <c r="IDO173" s="137"/>
      <c r="IDP173" s="137"/>
      <c r="IDQ173" s="137"/>
      <c r="IDR173" s="137"/>
      <c r="IDS173" s="137"/>
      <c r="IDT173" s="137"/>
      <c r="IDU173" s="137"/>
      <c r="IDV173" s="137"/>
      <c r="IDW173" s="137"/>
      <c r="IDX173" s="137"/>
      <c r="IDY173" s="137"/>
      <c r="IDZ173" s="137"/>
      <c r="IEA173" s="137"/>
      <c r="IEB173" s="137"/>
      <c r="IEC173" s="137"/>
      <c r="IED173" s="137"/>
      <c r="IEE173" s="137"/>
      <c r="IEF173" s="137"/>
      <c r="IEG173" s="137"/>
      <c r="IEH173" s="137"/>
      <c r="IEI173" s="137"/>
      <c r="IEJ173" s="137"/>
      <c r="IEK173" s="137"/>
      <c r="IEL173" s="137"/>
      <c r="IEM173" s="137"/>
      <c r="IEN173" s="137"/>
      <c r="IEO173" s="137"/>
      <c r="IEP173" s="137"/>
      <c r="IEQ173" s="137"/>
      <c r="IER173" s="137"/>
      <c r="IES173" s="137"/>
      <c r="IET173" s="137"/>
      <c r="IEU173" s="137"/>
      <c r="IEV173" s="137"/>
      <c r="IEW173" s="137"/>
      <c r="IEX173" s="137"/>
      <c r="IEY173" s="137"/>
      <c r="IEZ173" s="137"/>
      <c r="IFA173" s="137"/>
      <c r="IFB173" s="137"/>
      <c r="IFC173" s="137"/>
      <c r="IFD173" s="137"/>
      <c r="IFE173" s="137"/>
      <c r="IFF173" s="137"/>
      <c r="IFG173" s="137"/>
      <c r="IFH173" s="137"/>
      <c r="IFI173" s="137"/>
      <c r="IFJ173" s="137"/>
      <c r="IFK173" s="137"/>
      <c r="IFL173" s="137"/>
      <c r="IFM173" s="137"/>
      <c r="IFN173" s="137"/>
      <c r="IFO173" s="137"/>
      <c r="IFP173" s="137"/>
      <c r="IFQ173" s="137"/>
      <c r="IFR173" s="137"/>
      <c r="IFS173" s="137"/>
      <c r="IFT173" s="137"/>
      <c r="IFU173" s="137"/>
      <c r="IFV173" s="137"/>
      <c r="IFW173" s="137"/>
      <c r="IFX173" s="137"/>
      <c r="IFY173" s="137"/>
      <c r="IFZ173" s="137"/>
      <c r="IGA173" s="137"/>
      <c r="IGB173" s="137"/>
      <c r="IGC173" s="137"/>
      <c r="IGD173" s="137"/>
      <c r="IGE173" s="137"/>
      <c r="IGF173" s="137"/>
      <c r="IGG173" s="137"/>
      <c r="IGH173" s="137"/>
      <c r="IGI173" s="137"/>
      <c r="IGJ173" s="137"/>
      <c r="IGK173" s="137"/>
      <c r="IGL173" s="137"/>
      <c r="IGM173" s="137"/>
      <c r="IGN173" s="137"/>
      <c r="IGO173" s="137"/>
      <c r="IGP173" s="137"/>
      <c r="IGQ173" s="137"/>
      <c r="IGR173" s="137"/>
      <c r="IGS173" s="137"/>
      <c r="IGT173" s="137"/>
      <c r="IGU173" s="137"/>
      <c r="IGV173" s="137"/>
      <c r="IGW173" s="137"/>
      <c r="IGX173" s="137"/>
      <c r="IGY173" s="137"/>
      <c r="IGZ173" s="137"/>
      <c r="IHA173" s="137"/>
      <c r="IHB173" s="137"/>
      <c r="IHC173" s="137"/>
      <c r="IHD173" s="137"/>
      <c r="IHE173" s="137"/>
      <c r="IHF173" s="137"/>
      <c r="IHG173" s="137"/>
      <c r="IHH173" s="137"/>
      <c r="IHI173" s="137"/>
      <c r="IHJ173" s="137"/>
      <c r="IHK173" s="137"/>
      <c r="IHL173" s="137"/>
      <c r="IHM173" s="137"/>
      <c r="IHN173" s="137"/>
      <c r="IHO173" s="137"/>
      <c r="IHP173" s="137"/>
      <c r="IHQ173" s="137"/>
      <c r="IHR173" s="137"/>
      <c r="IHS173" s="137"/>
      <c r="IHT173" s="137"/>
      <c r="IHU173" s="137"/>
      <c r="IHV173" s="137"/>
      <c r="IHW173" s="137"/>
      <c r="IHX173" s="137"/>
      <c r="IHY173" s="137"/>
      <c r="IHZ173" s="137"/>
      <c r="IIA173" s="137"/>
      <c r="IIB173" s="137"/>
      <c r="IIC173" s="137"/>
      <c r="IID173" s="137"/>
      <c r="IIE173" s="137"/>
      <c r="IIF173" s="137"/>
      <c r="IIG173" s="137"/>
      <c r="IIH173" s="137"/>
      <c r="III173" s="137"/>
      <c r="IIJ173" s="137"/>
      <c r="IIK173" s="137"/>
      <c r="IIL173" s="137"/>
      <c r="IIM173" s="137"/>
      <c r="IIN173" s="137"/>
      <c r="IIO173" s="137"/>
      <c r="IIP173" s="137"/>
      <c r="IIQ173" s="137"/>
      <c r="IIR173" s="137"/>
      <c r="IIS173" s="137"/>
      <c r="IIT173" s="137"/>
      <c r="IIU173" s="137"/>
      <c r="IIV173" s="137"/>
      <c r="IIW173" s="137"/>
      <c r="IIX173" s="137"/>
      <c r="IIY173" s="137"/>
      <c r="IIZ173" s="137"/>
      <c r="IJA173" s="137"/>
      <c r="IJB173" s="137"/>
      <c r="IJC173" s="137"/>
      <c r="IJD173" s="137"/>
      <c r="IJE173" s="137"/>
      <c r="IJF173" s="137"/>
      <c r="IJG173" s="137"/>
      <c r="IJH173" s="137"/>
      <c r="IJI173" s="137"/>
      <c r="IJJ173" s="137"/>
      <c r="IJK173" s="137"/>
      <c r="IJL173" s="137"/>
      <c r="IJM173" s="137"/>
      <c r="IJN173" s="137"/>
      <c r="IJO173" s="137"/>
      <c r="IJP173" s="137"/>
      <c r="IJQ173" s="137"/>
      <c r="IJR173" s="137"/>
      <c r="IJS173" s="137"/>
      <c r="IJT173" s="137"/>
      <c r="IJU173" s="137"/>
      <c r="IJV173" s="137"/>
      <c r="IJW173" s="137"/>
      <c r="IJX173" s="137"/>
      <c r="IJY173" s="137"/>
      <c r="IJZ173" s="137"/>
      <c r="IKA173" s="137"/>
      <c r="IKB173" s="137"/>
      <c r="IKC173" s="137"/>
      <c r="IKD173" s="137"/>
      <c r="IKE173" s="137"/>
      <c r="IKF173" s="137"/>
      <c r="IKG173" s="137"/>
      <c r="IKH173" s="137"/>
      <c r="IKI173" s="137"/>
      <c r="IKJ173" s="137"/>
      <c r="IKK173" s="137"/>
      <c r="IKL173" s="137"/>
      <c r="IKM173" s="137"/>
      <c r="IKN173" s="137"/>
      <c r="IKO173" s="137"/>
      <c r="IKP173" s="137"/>
      <c r="IKQ173" s="137"/>
      <c r="IKR173" s="137"/>
      <c r="IKS173" s="137"/>
      <c r="IKT173" s="137"/>
      <c r="IKU173" s="137"/>
      <c r="IKV173" s="137"/>
      <c r="IKW173" s="137"/>
      <c r="IKX173" s="137"/>
      <c r="IKY173" s="137"/>
      <c r="IKZ173" s="137"/>
      <c r="ILA173" s="137"/>
      <c r="ILB173" s="137"/>
      <c r="ILC173" s="137"/>
      <c r="ILD173" s="137"/>
      <c r="ILE173" s="137"/>
      <c r="ILF173" s="137"/>
      <c r="ILG173" s="137"/>
      <c r="ILH173" s="137"/>
      <c r="ILI173" s="137"/>
      <c r="ILJ173" s="137"/>
      <c r="ILK173" s="137"/>
      <c r="ILL173" s="137"/>
      <c r="ILM173" s="137"/>
      <c r="ILN173" s="137"/>
      <c r="ILO173" s="137"/>
      <c r="ILP173" s="137"/>
      <c r="ILQ173" s="137"/>
      <c r="ILR173" s="137"/>
      <c r="ILS173" s="137"/>
      <c r="ILT173" s="137"/>
      <c r="ILU173" s="137"/>
      <c r="ILV173" s="137"/>
      <c r="ILW173" s="137"/>
      <c r="ILX173" s="137"/>
      <c r="ILY173" s="137"/>
      <c r="ILZ173" s="137"/>
      <c r="IMA173" s="137"/>
      <c r="IMB173" s="137"/>
      <c r="IMC173" s="137"/>
      <c r="IMD173" s="137"/>
      <c r="IME173" s="137"/>
      <c r="IMF173" s="137"/>
      <c r="IMG173" s="137"/>
      <c r="IMH173" s="137"/>
      <c r="IMI173" s="137"/>
      <c r="IMJ173" s="137"/>
      <c r="IMK173" s="137"/>
      <c r="IML173" s="137"/>
      <c r="IMM173" s="137"/>
      <c r="IMN173" s="137"/>
      <c r="IMO173" s="137"/>
      <c r="IMP173" s="137"/>
      <c r="IMQ173" s="137"/>
      <c r="IMR173" s="137"/>
      <c r="IMS173" s="137"/>
      <c r="IMT173" s="137"/>
      <c r="IMU173" s="137"/>
      <c r="IMV173" s="137"/>
      <c r="IMW173" s="137"/>
      <c r="IMX173" s="137"/>
      <c r="IMY173" s="137"/>
      <c r="IMZ173" s="137"/>
      <c r="INA173" s="137"/>
      <c r="INB173" s="137"/>
      <c r="INC173" s="137"/>
      <c r="IND173" s="137"/>
      <c r="INE173" s="137"/>
      <c r="INF173" s="137"/>
      <c r="ING173" s="137"/>
      <c r="INH173" s="137"/>
      <c r="INI173" s="137"/>
      <c r="INJ173" s="137"/>
      <c r="INK173" s="137"/>
      <c r="INL173" s="137"/>
      <c r="INM173" s="137"/>
      <c r="INN173" s="137"/>
      <c r="INO173" s="137"/>
      <c r="INP173" s="137"/>
      <c r="INQ173" s="137"/>
      <c r="INR173" s="137"/>
      <c r="INS173" s="137"/>
      <c r="INT173" s="137"/>
      <c r="INU173" s="137"/>
      <c r="INV173" s="137"/>
      <c r="INW173" s="137"/>
      <c r="INX173" s="137"/>
      <c r="INY173" s="137"/>
      <c r="INZ173" s="137"/>
      <c r="IOA173" s="137"/>
      <c r="IOB173" s="137"/>
      <c r="IOC173" s="137"/>
      <c r="IOD173" s="137"/>
      <c r="IOE173" s="137"/>
      <c r="IOF173" s="137"/>
      <c r="IOG173" s="137"/>
      <c r="IOH173" s="137"/>
      <c r="IOI173" s="137"/>
      <c r="IOJ173" s="137"/>
      <c r="IOK173" s="137"/>
      <c r="IOL173" s="137"/>
      <c r="IOM173" s="137"/>
      <c r="ION173" s="137"/>
      <c r="IOO173" s="137"/>
      <c r="IOP173" s="137"/>
      <c r="IOQ173" s="137"/>
      <c r="IOR173" s="137"/>
      <c r="IOS173" s="137"/>
      <c r="IOT173" s="137"/>
      <c r="IOU173" s="137"/>
      <c r="IOV173" s="137"/>
      <c r="IOW173" s="137"/>
      <c r="IOX173" s="137"/>
      <c r="IOY173" s="137"/>
      <c r="IOZ173" s="137"/>
      <c r="IPA173" s="137"/>
      <c r="IPB173" s="137"/>
      <c r="IPC173" s="137"/>
      <c r="IPD173" s="137"/>
      <c r="IPE173" s="137"/>
      <c r="IPF173" s="137"/>
      <c r="IPG173" s="137"/>
      <c r="IPH173" s="137"/>
      <c r="IPI173" s="137"/>
      <c r="IPJ173" s="137"/>
      <c r="IPK173" s="137"/>
      <c r="IPL173" s="137"/>
      <c r="IPM173" s="137"/>
      <c r="IPN173" s="137"/>
      <c r="IPO173" s="137"/>
      <c r="IPP173" s="137"/>
      <c r="IPQ173" s="137"/>
      <c r="IPR173" s="137"/>
      <c r="IPS173" s="137"/>
      <c r="IPT173" s="137"/>
      <c r="IPU173" s="137"/>
      <c r="IPV173" s="137"/>
      <c r="IPW173" s="137"/>
      <c r="IPX173" s="137"/>
      <c r="IPY173" s="137"/>
      <c r="IPZ173" s="137"/>
      <c r="IQA173" s="137"/>
      <c r="IQB173" s="137"/>
      <c r="IQC173" s="137"/>
      <c r="IQD173" s="137"/>
      <c r="IQE173" s="137"/>
      <c r="IQF173" s="137"/>
      <c r="IQG173" s="137"/>
      <c r="IQH173" s="137"/>
      <c r="IQI173" s="137"/>
      <c r="IQJ173" s="137"/>
      <c r="IQK173" s="137"/>
      <c r="IQL173" s="137"/>
      <c r="IQM173" s="137"/>
      <c r="IQN173" s="137"/>
      <c r="IQO173" s="137"/>
      <c r="IQP173" s="137"/>
      <c r="IQQ173" s="137"/>
      <c r="IQR173" s="137"/>
      <c r="IQS173" s="137"/>
      <c r="IQT173" s="137"/>
      <c r="IQU173" s="137"/>
      <c r="IQV173" s="137"/>
      <c r="IQW173" s="137"/>
      <c r="IQX173" s="137"/>
      <c r="IQY173" s="137"/>
      <c r="IQZ173" s="137"/>
      <c r="IRA173" s="137"/>
      <c r="IRB173" s="137"/>
      <c r="IRC173" s="137"/>
      <c r="IRD173" s="137"/>
      <c r="IRE173" s="137"/>
      <c r="IRF173" s="137"/>
      <c r="IRG173" s="137"/>
      <c r="IRH173" s="137"/>
      <c r="IRI173" s="137"/>
      <c r="IRJ173" s="137"/>
      <c r="IRK173" s="137"/>
      <c r="IRL173" s="137"/>
      <c r="IRM173" s="137"/>
      <c r="IRN173" s="137"/>
      <c r="IRO173" s="137"/>
      <c r="IRP173" s="137"/>
      <c r="IRQ173" s="137"/>
      <c r="IRR173" s="137"/>
      <c r="IRS173" s="137"/>
      <c r="IRT173" s="137"/>
      <c r="IRU173" s="137"/>
      <c r="IRV173" s="137"/>
      <c r="IRW173" s="137"/>
      <c r="IRX173" s="137"/>
      <c r="IRY173" s="137"/>
      <c r="IRZ173" s="137"/>
      <c r="ISA173" s="137"/>
      <c r="ISB173" s="137"/>
      <c r="ISC173" s="137"/>
      <c r="ISD173" s="137"/>
      <c r="ISE173" s="137"/>
      <c r="ISF173" s="137"/>
      <c r="ISG173" s="137"/>
      <c r="ISH173" s="137"/>
      <c r="ISI173" s="137"/>
      <c r="ISJ173" s="137"/>
      <c r="ISK173" s="137"/>
      <c r="ISL173" s="137"/>
      <c r="ISM173" s="137"/>
      <c r="ISN173" s="137"/>
      <c r="ISO173" s="137"/>
      <c r="ISP173" s="137"/>
      <c r="ISQ173" s="137"/>
      <c r="ISR173" s="137"/>
      <c r="ISS173" s="137"/>
      <c r="IST173" s="137"/>
      <c r="ISU173" s="137"/>
      <c r="ISV173" s="137"/>
      <c r="ISW173" s="137"/>
      <c r="ISX173" s="137"/>
      <c r="ISY173" s="137"/>
      <c r="ISZ173" s="137"/>
      <c r="ITA173" s="137"/>
      <c r="ITB173" s="137"/>
      <c r="ITC173" s="137"/>
      <c r="ITD173" s="137"/>
      <c r="ITE173" s="137"/>
      <c r="ITF173" s="137"/>
      <c r="ITG173" s="137"/>
      <c r="ITH173" s="137"/>
      <c r="ITI173" s="137"/>
      <c r="ITJ173" s="137"/>
      <c r="ITK173" s="137"/>
      <c r="ITL173" s="137"/>
      <c r="ITM173" s="137"/>
      <c r="ITN173" s="137"/>
      <c r="ITO173" s="137"/>
      <c r="ITP173" s="137"/>
      <c r="ITQ173" s="137"/>
      <c r="ITR173" s="137"/>
      <c r="ITS173" s="137"/>
      <c r="ITT173" s="137"/>
      <c r="ITU173" s="137"/>
      <c r="ITV173" s="137"/>
      <c r="ITW173" s="137"/>
      <c r="ITX173" s="137"/>
      <c r="ITY173" s="137"/>
      <c r="ITZ173" s="137"/>
      <c r="IUA173" s="137"/>
      <c r="IUB173" s="137"/>
      <c r="IUC173" s="137"/>
      <c r="IUD173" s="137"/>
      <c r="IUE173" s="137"/>
      <c r="IUF173" s="137"/>
      <c r="IUG173" s="137"/>
      <c r="IUH173" s="137"/>
      <c r="IUI173" s="137"/>
      <c r="IUJ173" s="137"/>
      <c r="IUK173" s="137"/>
      <c r="IUL173" s="137"/>
      <c r="IUM173" s="137"/>
      <c r="IUN173" s="137"/>
      <c r="IUO173" s="137"/>
      <c r="IUP173" s="137"/>
      <c r="IUQ173" s="137"/>
      <c r="IUR173" s="137"/>
      <c r="IUS173" s="137"/>
      <c r="IUT173" s="137"/>
      <c r="IUU173" s="137"/>
      <c r="IUV173" s="137"/>
      <c r="IUW173" s="137"/>
      <c r="IUX173" s="137"/>
      <c r="IUY173" s="137"/>
      <c r="IUZ173" s="137"/>
      <c r="IVA173" s="137"/>
      <c r="IVB173" s="137"/>
      <c r="IVC173" s="137"/>
      <c r="IVD173" s="137"/>
      <c r="IVE173" s="137"/>
      <c r="IVF173" s="137"/>
      <c r="IVG173" s="137"/>
      <c r="IVH173" s="137"/>
      <c r="IVI173" s="137"/>
      <c r="IVJ173" s="137"/>
      <c r="IVK173" s="137"/>
      <c r="IVL173" s="137"/>
      <c r="IVM173" s="137"/>
      <c r="IVN173" s="137"/>
      <c r="IVO173" s="137"/>
      <c r="IVP173" s="137"/>
      <c r="IVQ173" s="137"/>
      <c r="IVR173" s="137"/>
      <c r="IVS173" s="137"/>
      <c r="IVT173" s="137"/>
      <c r="IVU173" s="137"/>
      <c r="IVV173" s="137"/>
      <c r="IVW173" s="137"/>
      <c r="IVX173" s="137"/>
      <c r="IVY173" s="137"/>
      <c r="IVZ173" s="137"/>
      <c r="IWA173" s="137"/>
      <c r="IWB173" s="137"/>
      <c r="IWC173" s="137"/>
      <c r="IWD173" s="137"/>
      <c r="IWE173" s="137"/>
      <c r="IWF173" s="137"/>
      <c r="IWG173" s="137"/>
      <c r="IWH173" s="137"/>
      <c r="IWI173" s="137"/>
      <c r="IWJ173" s="137"/>
      <c r="IWK173" s="137"/>
      <c r="IWL173" s="137"/>
      <c r="IWM173" s="137"/>
      <c r="IWN173" s="137"/>
      <c r="IWO173" s="137"/>
      <c r="IWP173" s="137"/>
      <c r="IWQ173" s="137"/>
      <c r="IWR173" s="137"/>
      <c r="IWS173" s="137"/>
      <c r="IWT173" s="137"/>
      <c r="IWU173" s="137"/>
      <c r="IWV173" s="137"/>
      <c r="IWW173" s="137"/>
      <c r="IWX173" s="137"/>
      <c r="IWY173" s="137"/>
      <c r="IWZ173" s="137"/>
      <c r="IXA173" s="137"/>
      <c r="IXB173" s="137"/>
      <c r="IXC173" s="137"/>
      <c r="IXD173" s="137"/>
      <c r="IXE173" s="137"/>
      <c r="IXF173" s="137"/>
      <c r="IXG173" s="137"/>
      <c r="IXH173" s="137"/>
      <c r="IXI173" s="137"/>
      <c r="IXJ173" s="137"/>
      <c r="IXK173" s="137"/>
      <c r="IXL173" s="137"/>
      <c r="IXM173" s="137"/>
      <c r="IXN173" s="137"/>
      <c r="IXO173" s="137"/>
      <c r="IXP173" s="137"/>
      <c r="IXQ173" s="137"/>
      <c r="IXR173" s="137"/>
      <c r="IXS173" s="137"/>
      <c r="IXT173" s="137"/>
      <c r="IXU173" s="137"/>
      <c r="IXV173" s="137"/>
      <c r="IXW173" s="137"/>
      <c r="IXX173" s="137"/>
      <c r="IXY173" s="137"/>
      <c r="IXZ173" s="137"/>
      <c r="IYA173" s="137"/>
      <c r="IYB173" s="137"/>
      <c r="IYC173" s="137"/>
      <c r="IYD173" s="137"/>
      <c r="IYE173" s="137"/>
      <c r="IYF173" s="137"/>
      <c r="IYG173" s="137"/>
      <c r="IYH173" s="137"/>
      <c r="IYI173" s="137"/>
      <c r="IYJ173" s="137"/>
      <c r="IYK173" s="137"/>
      <c r="IYL173" s="137"/>
      <c r="IYM173" s="137"/>
      <c r="IYN173" s="137"/>
      <c r="IYO173" s="137"/>
      <c r="IYP173" s="137"/>
      <c r="IYQ173" s="137"/>
      <c r="IYR173" s="137"/>
      <c r="IYS173" s="137"/>
      <c r="IYT173" s="137"/>
      <c r="IYU173" s="137"/>
      <c r="IYV173" s="137"/>
      <c r="IYW173" s="137"/>
      <c r="IYX173" s="137"/>
      <c r="IYY173" s="137"/>
      <c r="IYZ173" s="137"/>
      <c r="IZA173" s="137"/>
      <c r="IZB173" s="137"/>
      <c r="IZC173" s="137"/>
      <c r="IZD173" s="137"/>
      <c r="IZE173" s="137"/>
      <c r="IZF173" s="137"/>
      <c r="IZG173" s="137"/>
      <c r="IZH173" s="137"/>
      <c r="IZI173" s="137"/>
      <c r="IZJ173" s="137"/>
      <c r="IZK173" s="137"/>
      <c r="IZL173" s="137"/>
      <c r="IZM173" s="137"/>
      <c r="IZN173" s="137"/>
      <c r="IZO173" s="137"/>
      <c r="IZP173" s="137"/>
      <c r="IZQ173" s="137"/>
      <c r="IZR173" s="137"/>
      <c r="IZS173" s="137"/>
      <c r="IZT173" s="137"/>
      <c r="IZU173" s="137"/>
      <c r="IZV173" s="137"/>
      <c r="IZW173" s="137"/>
      <c r="IZX173" s="137"/>
      <c r="IZY173" s="137"/>
      <c r="IZZ173" s="137"/>
      <c r="JAA173" s="137"/>
      <c r="JAB173" s="137"/>
      <c r="JAC173" s="137"/>
      <c r="JAD173" s="137"/>
      <c r="JAE173" s="137"/>
      <c r="JAF173" s="137"/>
      <c r="JAG173" s="137"/>
      <c r="JAH173" s="137"/>
      <c r="JAI173" s="137"/>
      <c r="JAJ173" s="137"/>
      <c r="JAK173" s="137"/>
      <c r="JAL173" s="137"/>
      <c r="JAM173" s="137"/>
      <c r="JAN173" s="137"/>
      <c r="JAO173" s="137"/>
      <c r="JAP173" s="137"/>
      <c r="JAQ173" s="137"/>
      <c r="JAR173" s="137"/>
      <c r="JAS173" s="137"/>
      <c r="JAT173" s="137"/>
      <c r="JAU173" s="137"/>
      <c r="JAV173" s="137"/>
      <c r="JAW173" s="137"/>
      <c r="JAX173" s="137"/>
      <c r="JAY173" s="137"/>
      <c r="JAZ173" s="137"/>
      <c r="JBA173" s="137"/>
      <c r="JBB173" s="137"/>
      <c r="JBC173" s="137"/>
      <c r="JBD173" s="137"/>
      <c r="JBE173" s="137"/>
      <c r="JBF173" s="137"/>
      <c r="JBG173" s="137"/>
      <c r="JBH173" s="137"/>
      <c r="JBI173" s="137"/>
      <c r="JBJ173" s="137"/>
      <c r="JBK173" s="137"/>
      <c r="JBL173" s="137"/>
      <c r="JBM173" s="137"/>
      <c r="JBN173" s="137"/>
      <c r="JBO173" s="137"/>
      <c r="JBP173" s="137"/>
      <c r="JBQ173" s="137"/>
      <c r="JBR173" s="137"/>
      <c r="JBS173" s="137"/>
      <c r="JBT173" s="137"/>
      <c r="JBU173" s="137"/>
      <c r="JBV173" s="137"/>
      <c r="JBW173" s="137"/>
      <c r="JBX173" s="137"/>
      <c r="JBY173" s="137"/>
      <c r="JBZ173" s="137"/>
      <c r="JCA173" s="137"/>
      <c r="JCB173" s="137"/>
      <c r="JCC173" s="137"/>
      <c r="JCD173" s="137"/>
      <c r="JCE173" s="137"/>
      <c r="JCF173" s="137"/>
      <c r="JCG173" s="137"/>
      <c r="JCH173" s="137"/>
      <c r="JCI173" s="137"/>
      <c r="JCJ173" s="137"/>
      <c r="JCK173" s="137"/>
      <c r="JCL173" s="137"/>
      <c r="JCM173" s="137"/>
      <c r="JCN173" s="137"/>
      <c r="JCO173" s="137"/>
      <c r="JCP173" s="137"/>
      <c r="JCQ173" s="137"/>
      <c r="JCR173" s="137"/>
      <c r="JCS173" s="137"/>
      <c r="JCT173" s="137"/>
      <c r="JCU173" s="137"/>
      <c r="JCV173" s="137"/>
      <c r="JCW173" s="137"/>
      <c r="JCX173" s="137"/>
      <c r="JCY173" s="137"/>
      <c r="JCZ173" s="137"/>
      <c r="JDA173" s="137"/>
      <c r="JDB173" s="137"/>
      <c r="JDC173" s="137"/>
      <c r="JDD173" s="137"/>
      <c r="JDE173" s="137"/>
      <c r="JDF173" s="137"/>
      <c r="JDG173" s="137"/>
      <c r="JDH173" s="137"/>
      <c r="JDI173" s="137"/>
      <c r="JDJ173" s="137"/>
      <c r="JDK173" s="137"/>
      <c r="JDL173" s="137"/>
      <c r="JDM173" s="137"/>
      <c r="JDN173" s="137"/>
      <c r="JDO173" s="137"/>
      <c r="JDP173" s="137"/>
      <c r="JDQ173" s="137"/>
      <c r="JDR173" s="137"/>
      <c r="JDS173" s="137"/>
      <c r="JDT173" s="137"/>
      <c r="JDU173" s="137"/>
      <c r="JDV173" s="137"/>
      <c r="JDW173" s="137"/>
      <c r="JDX173" s="137"/>
      <c r="JDY173" s="137"/>
      <c r="JDZ173" s="137"/>
      <c r="JEA173" s="137"/>
      <c r="JEB173" s="137"/>
      <c r="JEC173" s="137"/>
      <c r="JED173" s="137"/>
      <c r="JEE173" s="137"/>
      <c r="JEF173" s="137"/>
      <c r="JEG173" s="137"/>
      <c r="JEH173" s="137"/>
      <c r="JEI173" s="137"/>
      <c r="JEJ173" s="137"/>
      <c r="JEK173" s="137"/>
      <c r="JEL173" s="137"/>
      <c r="JEM173" s="137"/>
      <c r="JEN173" s="137"/>
      <c r="JEO173" s="137"/>
      <c r="JEP173" s="137"/>
      <c r="JEQ173" s="137"/>
      <c r="JER173" s="137"/>
      <c r="JES173" s="137"/>
      <c r="JET173" s="137"/>
      <c r="JEU173" s="137"/>
      <c r="JEV173" s="137"/>
      <c r="JEW173" s="137"/>
      <c r="JEX173" s="137"/>
      <c r="JEY173" s="137"/>
      <c r="JEZ173" s="137"/>
      <c r="JFA173" s="137"/>
      <c r="JFB173" s="137"/>
      <c r="JFC173" s="137"/>
      <c r="JFD173" s="137"/>
      <c r="JFE173" s="137"/>
      <c r="JFF173" s="137"/>
      <c r="JFG173" s="137"/>
      <c r="JFH173" s="137"/>
      <c r="JFI173" s="137"/>
      <c r="JFJ173" s="137"/>
      <c r="JFK173" s="137"/>
      <c r="JFL173" s="137"/>
      <c r="JFM173" s="137"/>
      <c r="JFN173" s="137"/>
      <c r="JFO173" s="137"/>
      <c r="JFP173" s="137"/>
      <c r="JFQ173" s="137"/>
      <c r="JFR173" s="137"/>
      <c r="JFS173" s="137"/>
      <c r="JFT173" s="137"/>
      <c r="JFU173" s="137"/>
      <c r="JFV173" s="137"/>
      <c r="JFW173" s="137"/>
      <c r="JFX173" s="137"/>
      <c r="JFY173" s="137"/>
      <c r="JFZ173" s="137"/>
      <c r="JGA173" s="137"/>
      <c r="JGB173" s="137"/>
      <c r="JGC173" s="137"/>
      <c r="JGD173" s="137"/>
      <c r="JGE173" s="137"/>
      <c r="JGF173" s="137"/>
      <c r="JGG173" s="137"/>
      <c r="JGH173" s="137"/>
      <c r="JGI173" s="137"/>
      <c r="JGJ173" s="137"/>
      <c r="JGK173" s="137"/>
      <c r="JGL173" s="137"/>
      <c r="JGM173" s="137"/>
      <c r="JGN173" s="137"/>
      <c r="JGO173" s="137"/>
      <c r="JGP173" s="137"/>
      <c r="JGQ173" s="137"/>
      <c r="JGR173" s="137"/>
      <c r="JGS173" s="137"/>
      <c r="JGT173" s="137"/>
      <c r="JGU173" s="137"/>
      <c r="JGV173" s="137"/>
      <c r="JGW173" s="137"/>
      <c r="JGX173" s="137"/>
      <c r="JGY173" s="137"/>
      <c r="JGZ173" s="137"/>
      <c r="JHA173" s="137"/>
      <c r="JHB173" s="137"/>
      <c r="JHC173" s="137"/>
      <c r="JHD173" s="137"/>
      <c r="JHE173" s="137"/>
      <c r="JHF173" s="137"/>
      <c r="JHG173" s="137"/>
      <c r="JHH173" s="137"/>
      <c r="JHI173" s="137"/>
      <c r="JHJ173" s="137"/>
      <c r="JHK173" s="137"/>
      <c r="JHL173" s="137"/>
      <c r="JHM173" s="137"/>
      <c r="JHN173" s="137"/>
      <c r="JHO173" s="137"/>
      <c r="JHP173" s="137"/>
      <c r="JHQ173" s="137"/>
      <c r="JHR173" s="137"/>
      <c r="JHS173" s="137"/>
      <c r="JHT173" s="137"/>
      <c r="JHU173" s="137"/>
      <c r="JHV173" s="137"/>
      <c r="JHW173" s="137"/>
      <c r="JHX173" s="137"/>
      <c r="JHY173" s="137"/>
      <c r="JHZ173" s="137"/>
      <c r="JIA173" s="137"/>
      <c r="JIB173" s="137"/>
      <c r="JIC173" s="137"/>
      <c r="JID173" s="137"/>
      <c r="JIE173" s="137"/>
      <c r="JIF173" s="137"/>
      <c r="JIG173" s="137"/>
      <c r="JIH173" s="137"/>
      <c r="JII173" s="137"/>
      <c r="JIJ173" s="137"/>
      <c r="JIK173" s="137"/>
      <c r="JIL173" s="137"/>
      <c r="JIM173" s="137"/>
      <c r="JIN173" s="137"/>
      <c r="JIO173" s="137"/>
      <c r="JIP173" s="137"/>
      <c r="JIQ173" s="137"/>
      <c r="JIR173" s="137"/>
      <c r="JIS173" s="137"/>
      <c r="JIT173" s="137"/>
      <c r="JIU173" s="137"/>
      <c r="JIV173" s="137"/>
      <c r="JIW173" s="137"/>
      <c r="JIX173" s="137"/>
      <c r="JIY173" s="137"/>
      <c r="JIZ173" s="137"/>
      <c r="JJA173" s="137"/>
      <c r="JJB173" s="137"/>
      <c r="JJC173" s="137"/>
      <c r="JJD173" s="137"/>
      <c r="JJE173" s="137"/>
      <c r="JJF173" s="137"/>
      <c r="JJG173" s="137"/>
      <c r="JJH173" s="137"/>
      <c r="JJI173" s="137"/>
      <c r="JJJ173" s="137"/>
      <c r="JJK173" s="137"/>
      <c r="JJL173" s="137"/>
      <c r="JJM173" s="137"/>
      <c r="JJN173" s="137"/>
      <c r="JJO173" s="137"/>
      <c r="JJP173" s="137"/>
      <c r="JJQ173" s="137"/>
      <c r="JJR173" s="137"/>
      <c r="JJS173" s="137"/>
      <c r="JJT173" s="137"/>
      <c r="JJU173" s="137"/>
      <c r="JJV173" s="137"/>
      <c r="JJW173" s="137"/>
      <c r="JJX173" s="137"/>
      <c r="JJY173" s="137"/>
      <c r="JJZ173" s="137"/>
      <c r="JKA173" s="137"/>
      <c r="JKB173" s="137"/>
      <c r="JKC173" s="137"/>
      <c r="JKD173" s="137"/>
      <c r="JKE173" s="137"/>
      <c r="JKF173" s="137"/>
      <c r="JKG173" s="137"/>
      <c r="JKH173" s="137"/>
      <c r="JKI173" s="137"/>
      <c r="JKJ173" s="137"/>
      <c r="JKK173" s="137"/>
      <c r="JKL173" s="137"/>
      <c r="JKM173" s="137"/>
      <c r="JKN173" s="137"/>
      <c r="JKO173" s="137"/>
      <c r="JKP173" s="137"/>
      <c r="JKQ173" s="137"/>
      <c r="JKR173" s="137"/>
      <c r="JKS173" s="137"/>
      <c r="JKT173" s="137"/>
      <c r="JKU173" s="137"/>
      <c r="JKV173" s="137"/>
      <c r="JKW173" s="137"/>
      <c r="JKX173" s="137"/>
      <c r="JKY173" s="137"/>
      <c r="JKZ173" s="137"/>
      <c r="JLA173" s="137"/>
      <c r="JLB173" s="137"/>
      <c r="JLC173" s="137"/>
      <c r="JLD173" s="137"/>
      <c r="JLE173" s="137"/>
      <c r="JLF173" s="137"/>
      <c r="JLG173" s="137"/>
      <c r="JLH173" s="137"/>
      <c r="JLI173" s="137"/>
      <c r="JLJ173" s="137"/>
      <c r="JLK173" s="137"/>
      <c r="JLL173" s="137"/>
      <c r="JLM173" s="137"/>
      <c r="JLN173" s="137"/>
      <c r="JLO173" s="137"/>
      <c r="JLP173" s="137"/>
      <c r="JLQ173" s="137"/>
      <c r="JLR173" s="137"/>
      <c r="JLS173" s="137"/>
      <c r="JLT173" s="137"/>
      <c r="JLU173" s="137"/>
      <c r="JLV173" s="137"/>
      <c r="JLW173" s="137"/>
      <c r="JLX173" s="137"/>
      <c r="JLY173" s="137"/>
      <c r="JLZ173" s="137"/>
      <c r="JMA173" s="137"/>
      <c r="JMB173" s="137"/>
      <c r="JMC173" s="137"/>
      <c r="JMD173" s="137"/>
      <c r="JME173" s="137"/>
      <c r="JMF173" s="137"/>
      <c r="JMG173" s="137"/>
      <c r="JMH173" s="137"/>
      <c r="JMI173" s="137"/>
      <c r="JMJ173" s="137"/>
      <c r="JMK173" s="137"/>
      <c r="JML173" s="137"/>
      <c r="JMM173" s="137"/>
      <c r="JMN173" s="137"/>
      <c r="JMO173" s="137"/>
      <c r="JMP173" s="137"/>
      <c r="JMQ173" s="137"/>
      <c r="JMR173" s="137"/>
      <c r="JMS173" s="137"/>
      <c r="JMT173" s="137"/>
      <c r="JMU173" s="137"/>
      <c r="JMV173" s="137"/>
      <c r="JMW173" s="137"/>
      <c r="JMX173" s="137"/>
      <c r="JMY173" s="137"/>
      <c r="JMZ173" s="137"/>
      <c r="JNA173" s="137"/>
      <c r="JNB173" s="137"/>
      <c r="JNC173" s="137"/>
      <c r="JND173" s="137"/>
      <c r="JNE173" s="137"/>
      <c r="JNF173" s="137"/>
      <c r="JNG173" s="137"/>
      <c r="JNH173" s="137"/>
      <c r="JNI173" s="137"/>
      <c r="JNJ173" s="137"/>
      <c r="JNK173" s="137"/>
      <c r="JNL173" s="137"/>
      <c r="JNM173" s="137"/>
      <c r="JNN173" s="137"/>
      <c r="JNO173" s="137"/>
      <c r="JNP173" s="137"/>
      <c r="JNQ173" s="137"/>
      <c r="JNR173" s="137"/>
      <c r="JNS173" s="137"/>
      <c r="JNT173" s="137"/>
      <c r="JNU173" s="137"/>
      <c r="JNV173" s="137"/>
      <c r="JNW173" s="137"/>
      <c r="JNX173" s="137"/>
      <c r="JNY173" s="137"/>
      <c r="JNZ173" s="137"/>
      <c r="JOA173" s="137"/>
      <c r="JOB173" s="137"/>
      <c r="JOC173" s="137"/>
      <c r="JOD173" s="137"/>
      <c r="JOE173" s="137"/>
      <c r="JOF173" s="137"/>
      <c r="JOG173" s="137"/>
      <c r="JOH173" s="137"/>
      <c r="JOI173" s="137"/>
      <c r="JOJ173" s="137"/>
      <c r="JOK173" s="137"/>
      <c r="JOL173" s="137"/>
      <c r="JOM173" s="137"/>
      <c r="JON173" s="137"/>
      <c r="JOO173" s="137"/>
      <c r="JOP173" s="137"/>
      <c r="JOQ173" s="137"/>
      <c r="JOR173" s="137"/>
      <c r="JOS173" s="137"/>
      <c r="JOT173" s="137"/>
      <c r="JOU173" s="137"/>
      <c r="JOV173" s="137"/>
      <c r="JOW173" s="137"/>
      <c r="JOX173" s="137"/>
      <c r="JOY173" s="137"/>
      <c r="JOZ173" s="137"/>
      <c r="JPA173" s="137"/>
      <c r="JPB173" s="137"/>
      <c r="JPC173" s="137"/>
      <c r="JPD173" s="137"/>
      <c r="JPE173" s="137"/>
      <c r="JPF173" s="137"/>
      <c r="JPG173" s="137"/>
      <c r="JPH173" s="137"/>
      <c r="JPI173" s="137"/>
      <c r="JPJ173" s="137"/>
      <c r="JPK173" s="137"/>
      <c r="JPL173" s="137"/>
      <c r="JPM173" s="137"/>
      <c r="JPN173" s="137"/>
      <c r="JPO173" s="137"/>
      <c r="JPP173" s="137"/>
      <c r="JPQ173" s="137"/>
      <c r="JPR173" s="137"/>
      <c r="JPS173" s="137"/>
      <c r="JPT173" s="137"/>
      <c r="JPU173" s="137"/>
      <c r="JPV173" s="137"/>
      <c r="JPW173" s="137"/>
      <c r="JPX173" s="137"/>
      <c r="JPY173" s="137"/>
      <c r="JPZ173" s="137"/>
      <c r="JQA173" s="137"/>
      <c r="JQB173" s="137"/>
      <c r="JQC173" s="137"/>
      <c r="JQD173" s="137"/>
      <c r="JQE173" s="137"/>
      <c r="JQF173" s="137"/>
      <c r="JQG173" s="137"/>
      <c r="JQH173" s="137"/>
      <c r="JQI173" s="137"/>
      <c r="JQJ173" s="137"/>
      <c r="JQK173" s="137"/>
      <c r="JQL173" s="137"/>
      <c r="JQM173" s="137"/>
      <c r="JQN173" s="137"/>
      <c r="JQO173" s="137"/>
      <c r="JQP173" s="137"/>
      <c r="JQQ173" s="137"/>
      <c r="JQR173" s="137"/>
      <c r="JQS173" s="137"/>
      <c r="JQT173" s="137"/>
      <c r="JQU173" s="137"/>
      <c r="JQV173" s="137"/>
      <c r="JQW173" s="137"/>
      <c r="JQX173" s="137"/>
      <c r="JQY173" s="137"/>
      <c r="JQZ173" s="137"/>
      <c r="JRA173" s="137"/>
      <c r="JRB173" s="137"/>
      <c r="JRC173" s="137"/>
      <c r="JRD173" s="137"/>
      <c r="JRE173" s="137"/>
      <c r="JRF173" s="137"/>
      <c r="JRG173" s="137"/>
      <c r="JRH173" s="137"/>
      <c r="JRI173" s="137"/>
      <c r="JRJ173" s="137"/>
      <c r="JRK173" s="137"/>
      <c r="JRL173" s="137"/>
      <c r="JRM173" s="137"/>
      <c r="JRN173" s="137"/>
      <c r="JRO173" s="137"/>
      <c r="JRP173" s="137"/>
      <c r="JRQ173" s="137"/>
      <c r="JRR173" s="137"/>
      <c r="JRS173" s="137"/>
      <c r="JRT173" s="137"/>
      <c r="JRU173" s="137"/>
      <c r="JRV173" s="137"/>
      <c r="JRW173" s="137"/>
      <c r="JRX173" s="137"/>
      <c r="JRY173" s="137"/>
      <c r="JRZ173" s="137"/>
      <c r="JSA173" s="137"/>
      <c r="JSB173" s="137"/>
      <c r="JSC173" s="137"/>
      <c r="JSD173" s="137"/>
      <c r="JSE173" s="137"/>
      <c r="JSF173" s="137"/>
      <c r="JSG173" s="137"/>
      <c r="JSH173" s="137"/>
      <c r="JSI173" s="137"/>
      <c r="JSJ173" s="137"/>
      <c r="JSK173" s="137"/>
      <c r="JSL173" s="137"/>
      <c r="JSM173" s="137"/>
      <c r="JSN173" s="137"/>
      <c r="JSO173" s="137"/>
      <c r="JSP173" s="137"/>
      <c r="JSQ173" s="137"/>
      <c r="JSR173" s="137"/>
      <c r="JSS173" s="137"/>
      <c r="JST173" s="137"/>
      <c r="JSU173" s="137"/>
      <c r="JSV173" s="137"/>
      <c r="JSW173" s="137"/>
      <c r="JSX173" s="137"/>
      <c r="JSY173" s="137"/>
      <c r="JSZ173" s="137"/>
      <c r="JTA173" s="137"/>
      <c r="JTB173" s="137"/>
      <c r="JTC173" s="137"/>
      <c r="JTD173" s="137"/>
      <c r="JTE173" s="137"/>
      <c r="JTF173" s="137"/>
      <c r="JTG173" s="137"/>
      <c r="JTH173" s="137"/>
      <c r="JTI173" s="137"/>
      <c r="JTJ173" s="137"/>
      <c r="JTK173" s="137"/>
      <c r="JTL173" s="137"/>
      <c r="JTM173" s="137"/>
      <c r="JTN173" s="137"/>
      <c r="JTO173" s="137"/>
      <c r="JTP173" s="137"/>
      <c r="JTQ173" s="137"/>
      <c r="JTR173" s="137"/>
      <c r="JTS173" s="137"/>
      <c r="JTT173" s="137"/>
      <c r="JTU173" s="137"/>
      <c r="JTV173" s="137"/>
      <c r="JTW173" s="137"/>
      <c r="JTX173" s="137"/>
      <c r="JTY173" s="137"/>
      <c r="JTZ173" s="137"/>
      <c r="JUA173" s="137"/>
      <c r="JUB173" s="137"/>
      <c r="JUC173" s="137"/>
      <c r="JUD173" s="137"/>
      <c r="JUE173" s="137"/>
      <c r="JUF173" s="137"/>
      <c r="JUG173" s="137"/>
      <c r="JUH173" s="137"/>
      <c r="JUI173" s="137"/>
      <c r="JUJ173" s="137"/>
      <c r="JUK173" s="137"/>
      <c r="JUL173" s="137"/>
      <c r="JUM173" s="137"/>
      <c r="JUN173" s="137"/>
      <c r="JUO173" s="137"/>
      <c r="JUP173" s="137"/>
      <c r="JUQ173" s="137"/>
      <c r="JUR173" s="137"/>
      <c r="JUS173" s="137"/>
      <c r="JUT173" s="137"/>
      <c r="JUU173" s="137"/>
      <c r="JUV173" s="137"/>
      <c r="JUW173" s="137"/>
      <c r="JUX173" s="137"/>
      <c r="JUY173" s="137"/>
      <c r="JUZ173" s="137"/>
      <c r="JVA173" s="137"/>
      <c r="JVB173" s="137"/>
      <c r="JVC173" s="137"/>
      <c r="JVD173" s="137"/>
      <c r="JVE173" s="137"/>
      <c r="JVF173" s="137"/>
      <c r="JVG173" s="137"/>
      <c r="JVH173" s="137"/>
      <c r="JVI173" s="137"/>
      <c r="JVJ173" s="137"/>
      <c r="JVK173" s="137"/>
      <c r="JVL173" s="137"/>
      <c r="JVM173" s="137"/>
      <c r="JVN173" s="137"/>
      <c r="JVO173" s="137"/>
      <c r="JVP173" s="137"/>
      <c r="JVQ173" s="137"/>
      <c r="JVR173" s="137"/>
      <c r="JVS173" s="137"/>
      <c r="JVT173" s="137"/>
      <c r="JVU173" s="137"/>
      <c r="JVV173" s="137"/>
      <c r="JVW173" s="137"/>
      <c r="JVX173" s="137"/>
      <c r="JVY173" s="137"/>
      <c r="JVZ173" s="137"/>
      <c r="JWA173" s="137"/>
      <c r="JWB173" s="137"/>
      <c r="JWC173" s="137"/>
      <c r="JWD173" s="137"/>
      <c r="JWE173" s="137"/>
      <c r="JWF173" s="137"/>
      <c r="JWG173" s="137"/>
      <c r="JWH173" s="137"/>
      <c r="JWI173" s="137"/>
      <c r="JWJ173" s="137"/>
      <c r="JWK173" s="137"/>
      <c r="JWL173" s="137"/>
      <c r="JWM173" s="137"/>
      <c r="JWN173" s="137"/>
      <c r="JWO173" s="137"/>
      <c r="JWP173" s="137"/>
      <c r="JWQ173" s="137"/>
      <c r="JWR173" s="137"/>
      <c r="JWS173" s="137"/>
      <c r="JWT173" s="137"/>
      <c r="JWU173" s="137"/>
      <c r="JWV173" s="137"/>
      <c r="JWW173" s="137"/>
      <c r="JWX173" s="137"/>
      <c r="JWY173" s="137"/>
      <c r="JWZ173" s="137"/>
      <c r="JXA173" s="137"/>
      <c r="JXB173" s="137"/>
      <c r="JXC173" s="137"/>
      <c r="JXD173" s="137"/>
      <c r="JXE173" s="137"/>
      <c r="JXF173" s="137"/>
      <c r="JXG173" s="137"/>
      <c r="JXH173" s="137"/>
      <c r="JXI173" s="137"/>
      <c r="JXJ173" s="137"/>
      <c r="JXK173" s="137"/>
      <c r="JXL173" s="137"/>
      <c r="JXM173" s="137"/>
      <c r="JXN173" s="137"/>
      <c r="JXO173" s="137"/>
      <c r="JXP173" s="137"/>
      <c r="JXQ173" s="137"/>
      <c r="JXR173" s="137"/>
      <c r="JXS173" s="137"/>
      <c r="JXT173" s="137"/>
      <c r="JXU173" s="137"/>
      <c r="JXV173" s="137"/>
      <c r="JXW173" s="137"/>
      <c r="JXX173" s="137"/>
      <c r="JXY173" s="137"/>
      <c r="JXZ173" s="137"/>
      <c r="JYA173" s="137"/>
      <c r="JYB173" s="137"/>
      <c r="JYC173" s="137"/>
      <c r="JYD173" s="137"/>
      <c r="JYE173" s="137"/>
      <c r="JYF173" s="137"/>
      <c r="JYG173" s="137"/>
      <c r="JYH173" s="137"/>
      <c r="JYI173" s="137"/>
      <c r="JYJ173" s="137"/>
      <c r="JYK173" s="137"/>
      <c r="JYL173" s="137"/>
      <c r="JYM173" s="137"/>
      <c r="JYN173" s="137"/>
      <c r="JYO173" s="137"/>
      <c r="JYP173" s="137"/>
      <c r="JYQ173" s="137"/>
      <c r="JYR173" s="137"/>
      <c r="JYS173" s="137"/>
      <c r="JYT173" s="137"/>
      <c r="JYU173" s="137"/>
      <c r="JYV173" s="137"/>
      <c r="JYW173" s="137"/>
      <c r="JYX173" s="137"/>
      <c r="JYY173" s="137"/>
      <c r="JYZ173" s="137"/>
      <c r="JZA173" s="137"/>
      <c r="JZB173" s="137"/>
      <c r="JZC173" s="137"/>
      <c r="JZD173" s="137"/>
      <c r="JZE173" s="137"/>
      <c r="JZF173" s="137"/>
      <c r="JZG173" s="137"/>
      <c r="JZH173" s="137"/>
      <c r="JZI173" s="137"/>
      <c r="JZJ173" s="137"/>
      <c r="JZK173" s="137"/>
      <c r="JZL173" s="137"/>
      <c r="JZM173" s="137"/>
      <c r="JZN173" s="137"/>
      <c r="JZO173" s="137"/>
      <c r="JZP173" s="137"/>
      <c r="JZQ173" s="137"/>
      <c r="JZR173" s="137"/>
      <c r="JZS173" s="137"/>
      <c r="JZT173" s="137"/>
      <c r="JZU173" s="137"/>
      <c r="JZV173" s="137"/>
      <c r="JZW173" s="137"/>
      <c r="JZX173" s="137"/>
      <c r="JZY173" s="137"/>
      <c r="JZZ173" s="137"/>
      <c r="KAA173" s="137"/>
      <c r="KAB173" s="137"/>
      <c r="KAC173" s="137"/>
      <c r="KAD173" s="137"/>
      <c r="KAE173" s="137"/>
      <c r="KAF173" s="137"/>
      <c r="KAG173" s="137"/>
      <c r="KAH173" s="137"/>
      <c r="KAI173" s="137"/>
      <c r="KAJ173" s="137"/>
      <c r="KAK173" s="137"/>
      <c r="KAL173" s="137"/>
      <c r="KAM173" s="137"/>
      <c r="KAN173" s="137"/>
      <c r="KAO173" s="137"/>
      <c r="KAP173" s="137"/>
      <c r="KAQ173" s="137"/>
      <c r="KAR173" s="137"/>
      <c r="KAS173" s="137"/>
      <c r="KAT173" s="137"/>
      <c r="KAU173" s="137"/>
      <c r="KAV173" s="137"/>
      <c r="KAW173" s="137"/>
      <c r="KAX173" s="137"/>
      <c r="KAY173" s="137"/>
      <c r="KAZ173" s="137"/>
      <c r="KBA173" s="137"/>
      <c r="KBB173" s="137"/>
      <c r="KBC173" s="137"/>
      <c r="KBD173" s="137"/>
      <c r="KBE173" s="137"/>
      <c r="KBF173" s="137"/>
      <c r="KBG173" s="137"/>
      <c r="KBH173" s="137"/>
      <c r="KBI173" s="137"/>
      <c r="KBJ173" s="137"/>
      <c r="KBK173" s="137"/>
      <c r="KBL173" s="137"/>
      <c r="KBM173" s="137"/>
      <c r="KBN173" s="137"/>
      <c r="KBO173" s="137"/>
      <c r="KBP173" s="137"/>
      <c r="KBQ173" s="137"/>
      <c r="KBR173" s="137"/>
      <c r="KBS173" s="137"/>
      <c r="KBT173" s="137"/>
      <c r="KBU173" s="137"/>
      <c r="KBV173" s="137"/>
      <c r="KBW173" s="137"/>
      <c r="KBX173" s="137"/>
      <c r="KBY173" s="137"/>
      <c r="KBZ173" s="137"/>
      <c r="KCA173" s="137"/>
      <c r="KCB173" s="137"/>
      <c r="KCC173" s="137"/>
      <c r="KCD173" s="137"/>
      <c r="KCE173" s="137"/>
      <c r="KCF173" s="137"/>
      <c r="KCG173" s="137"/>
      <c r="KCH173" s="137"/>
      <c r="KCI173" s="137"/>
      <c r="KCJ173" s="137"/>
      <c r="KCK173" s="137"/>
      <c r="KCL173" s="137"/>
      <c r="KCM173" s="137"/>
      <c r="KCN173" s="137"/>
      <c r="KCO173" s="137"/>
      <c r="KCP173" s="137"/>
      <c r="KCQ173" s="137"/>
      <c r="KCR173" s="137"/>
      <c r="KCS173" s="137"/>
      <c r="KCT173" s="137"/>
      <c r="KCU173" s="137"/>
      <c r="KCV173" s="137"/>
      <c r="KCW173" s="137"/>
      <c r="KCX173" s="137"/>
      <c r="KCY173" s="137"/>
      <c r="KCZ173" s="137"/>
      <c r="KDA173" s="137"/>
      <c r="KDB173" s="137"/>
      <c r="KDC173" s="137"/>
      <c r="KDD173" s="137"/>
      <c r="KDE173" s="137"/>
      <c r="KDF173" s="137"/>
      <c r="KDG173" s="137"/>
      <c r="KDH173" s="137"/>
      <c r="KDI173" s="137"/>
      <c r="KDJ173" s="137"/>
      <c r="KDK173" s="137"/>
      <c r="KDL173" s="137"/>
      <c r="KDM173" s="137"/>
      <c r="KDN173" s="137"/>
      <c r="KDO173" s="137"/>
      <c r="KDP173" s="137"/>
      <c r="KDQ173" s="137"/>
      <c r="KDR173" s="137"/>
      <c r="KDS173" s="137"/>
      <c r="KDT173" s="137"/>
      <c r="KDU173" s="137"/>
      <c r="KDV173" s="137"/>
      <c r="KDW173" s="137"/>
      <c r="KDX173" s="137"/>
      <c r="KDY173" s="137"/>
      <c r="KDZ173" s="137"/>
      <c r="KEA173" s="137"/>
      <c r="KEB173" s="137"/>
      <c r="KEC173" s="137"/>
      <c r="KED173" s="137"/>
      <c r="KEE173" s="137"/>
      <c r="KEF173" s="137"/>
      <c r="KEG173" s="137"/>
      <c r="KEH173" s="137"/>
      <c r="KEI173" s="137"/>
      <c r="KEJ173" s="137"/>
      <c r="KEK173" s="137"/>
      <c r="KEL173" s="137"/>
      <c r="KEM173" s="137"/>
      <c r="KEN173" s="137"/>
      <c r="KEO173" s="137"/>
      <c r="KEP173" s="137"/>
      <c r="KEQ173" s="137"/>
      <c r="KER173" s="137"/>
      <c r="KES173" s="137"/>
      <c r="KET173" s="137"/>
      <c r="KEU173" s="137"/>
      <c r="KEV173" s="137"/>
      <c r="KEW173" s="137"/>
      <c r="KEX173" s="137"/>
      <c r="KEY173" s="137"/>
      <c r="KEZ173" s="137"/>
      <c r="KFA173" s="137"/>
      <c r="KFB173" s="137"/>
      <c r="KFC173" s="137"/>
      <c r="KFD173" s="137"/>
      <c r="KFE173" s="137"/>
      <c r="KFF173" s="137"/>
      <c r="KFG173" s="137"/>
      <c r="KFH173" s="137"/>
      <c r="KFI173" s="137"/>
      <c r="KFJ173" s="137"/>
      <c r="KFK173" s="137"/>
      <c r="KFL173" s="137"/>
      <c r="KFM173" s="137"/>
      <c r="KFN173" s="137"/>
      <c r="KFO173" s="137"/>
      <c r="KFP173" s="137"/>
      <c r="KFQ173" s="137"/>
      <c r="KFR173" s="137"/>
      <c r="KFS173" s="137"/>
      <c r="KFT173" s="137"/>
      <c r="KFU173" s="137"/>
      <c r="KFV173" s="137"/>
      <c r="KFW173" s="137"/>
      <c r="KFX173" s="137"/>
      <c r="KFY173" s="137"/>
      <c r="KFZ173" s="137"/>
      <c r="KGA173" s="137"/>
      <c r="KGB173" s="137"/>
      <c r="KGC173" s="137"/>
      <c r="KGD173" s="137"/>
      <c r="KGE173" s="137"/>
      <c r="KGF173" s="137"/>
      <c r="KGG173" s="137"/>
      <c r="KGH173" s="137"/>
      <c r="KGI173" s="137"/>
      <c r="KGJ173" s="137"/>
      <c r="KGK173" s="137"/>
      <c r="KGL173" s="137"/>
      <c r="KGM173" s="137"/>
      <c r="KGN173" s="137"/>
      <c r="KGO173" s="137"/>
      <c r="KGP173" s="137"/>
      <c r="KGQ173" s="137"/>
      <c r="KGR173" s="137"/>
      <c r="KGS173" s="137"/>
      <c r="KGT173" s="137"/>
      <c r="KGU173" s="137"/>
      <c r="KGV173" s="137"/>
      <c r="KGW173" s="137"/>
      <c r="KGX173" s="137"/>
      <c r="KGY173" s="137"/>
      <c r="KGZ173" s="137"/>
      <c r="KHA173" s="137"/>
      <c r="KHB173" s="137"/>
      <c r="KHC173" s="137"/>
      <c r="KHD173" s="137"/>
      <c r="KHE173" s="137"/>
      <c r="KHF173" s="137"/>
      <c r="KHG173" s="137"/>
      <c r="KHH173" s="137"/>
      <c r="KHI173" s="137"/>
      <c r="KHJ173" s="137"/>
      <c r="KHK173" s="137"/>
      <c r="KHL173" s="137"/>
      <c r="KHM173" s="137"/>
      <c r="KHN173" s="137"/>
      <c r="KHO173" s="137"/>
      <c r="KHP173" s="137"/>
      <c r="KHQ173" s="137"/>
      <c r="KHR173" s="137"/>
      <c r="KHS173" s="137"/>
      <c r="KHT173" s="137"/>
      <c r="KHU173" s="137"/>
      <c r="KHV173" s="137"/>
      <c r="KHW173" s="137"/>
      <c r="KHX173" s="137"/>
      <c r="KHY173" s="137"/>
      <c r="KHZ173" s="137"/>
      <c r="KIA173" s="137"/>
      <c r="KIB173" s="137"/>
      <c r="KIC173" s="137"/>
      <c r="KID173" s="137"/>
      <c r="KIE173" s="137"/>
      <c r="KIF173" s="137"/>
      <c r="KIG173" s="137"/>
      <c r="KIH173" s="137"/>
      <c r="KII173" s="137"/>
      <c r="KIJ173" s="137"/>
      <c r="KIK173" s="137"/>
      <c r="KIL173" s="137"/>
      <c r="KIM173" s="137"/>
      <c r="KIN173" s="137"/>
      <c r="KIO173" s="137"/>
      <c r="KIP173" s="137"/>
      <c r="KIQ173" s="137"/>
      <c r="KIR173" s="137"/>
      <c r="KIS173" s="137"/>
      <c r="KIT173" s="137"/>
      <c r="KIU173" s="137"/>
      <c r="KIV173" s="137"/>
      <c r="KIW173" s="137"/>
      <c r="KIX173" s="137"/>
      <c r="KIY173" s="137"/>
      <c r="KIZ173" s="137"/>
      <c r="KJA173" s="137"/>
      <c r="KJB173" s="137"/>
      <c r="KJC173" s="137"/>
      <c r="KJD173" s="137"/>
      <c r="KJE173" s="137"/>
      <c r="KJF173" s="137"/>
      <c r="KJG173" s="137"/>
      <c r="KJH173" s="137"/>
      <c r="KJI173" s="137"/>
      <c r="KJJ173" s="137"/>
      <c r="KJK173" s="137"/>
      <c r="KJL173" s="137"/>
      <c r="KJM173" s="137"/>
      <c r="KJN173" s="137"/>
      <c r="KJO173" s="137"/>
      <c r="KJP173" s="137"/>
      <c r="KJQ173" s="137"/>
      <c r="KJR173" s="137"/>
      <c r="KJS173" s="137"/>
      <c r="KJT173" s="137"/>
      <c r="KJU173" s="137"/>
      <c r="KJV173" s="137"/>
      <c r="KJW173" s="137"/>
      <c r="KJX173" s="137"/>
      <c r="KJY173" s="137"/>
      <c r="KJZ173" s="137"/>
      <c r="KKA173" s="137"/>
      <c r="KKB173" s="137"/>
      <c r="KKC173" s="137"/>
      <c r="KKD173" s="137"/>
      <c r="KKE173" s="137"/>
      <c r="KKF173" s="137"/>
      <c r="KKG173" s="137"/>
      <c r="KKH173" s="137"/>
      <c r="KKI173" s="137"/>
      <c r="KKJ173" s="137"/>
      <c r="KKK173" s="137"/>
      <c r="KKL173" s="137"/>
      <c r="KKM173" s="137"/>
      <c r="KKN173" s="137"/>
      <c r="KKO173" s="137"/>
      <c r="KKP173" s="137"/>
      <c r="KKQ173" s="137"/>
      <c r="KKR173" s="137"/>
      <c r="KKS173" s="137"/>
      <c r="KKT173" s="137"/>
      <c r="KKU173" s="137"/>
      <c r="KKV173" s="137"/>
      <c r="KKW173" s="137"/>
      <c r="KKX173" s="137"/>
      <c r="KKY173" s="137"/>
      <c r="KKZ173" s="137"/>
      <c r="KLA173" s="137"/>
      <c r="KLB173" s="137"/>
      <c r="KLC173" s="137"/>
      <c r="KLD173" s="137"/>
      <c r="KLE173" s="137"/>
      <c r="KLF173" s="137"/>
      <c r="KLG173" s="137"/>
      <c r="KLH173" s="137"/>
      <c r="KLI173" s="137"/>
      <c r="KLJ173" s="137"/>
      <c r="KLK173" s="137"/>
      <c r="KLL173" s="137"/>
      <c r="KLM173" s="137"/>
      <c r="KLN173" s="137"/>
      <c r="KLO173" s="137"/>
      <c r="KLP173" s="137"/>
      <c r="KLQ173" s="137"/>
      <c r="KLR173" s="137"/>
      <c r="KLS173" s="137"/>
      <c r="KLT173" s="137"/>
      <c r="KLU173" s="137"/>
      <c r="KLV173" s="137"/>
      <c r="KLW173" s="137"/>
      <c r="KLX173" s="137"/>
      <c r="KLY173" s="137"/>
      <c r="KLZ173" s="137"/>
      <c r="KMA173" s="137"/>
      <c r="KMB173" s="137"/>
      <c r="KMC173" s="137"/>
      <c r="KMD173" s="137"/>
      <c r="KME173" s="137"/>
      <c r="KMF173" s="137"/>
      <c r="KMG173" s="137"/>
      <c r="KMH173" s="137"/>
      <c r="KMI173" s="137"/>
      <c r="KMJ173" s="137"/>
      <c r="KMK173" s="137"/>
      <c r="KML173" s="137"/>
      <c r="KMM173" s="137"/>
      <c r="KMN173" s="137"/>
      <c r="KMO173" s="137"/>
      <c r="KMP173" s="137"/>
      <c r="KMQ173" s="137"/>
      <c r="KMR173" s="137"/>
      <c r="KMS173" s="137"/>
      <c r="KMT173" s="137"/>
      <c r="KMU173" s="137"/>
      <c r="KMV173" s="137"/>
      <c r="KMW173" s="137"/>
      <c r="KMX173" s="137"/>
      <c r="KMY173" s="137"/>
      <c r="KMZ173" s="137"/>
      <c r="KNA173" s="137"/>
      <c r="KNB173" s="137"/>
      <c r="KNC173" s="137"/>
      <c r="KND173" s="137"/>
      <c r="KNE173" s="137"/>
      <c r="KNF173" s="137"/>
      <c r="KNG173" s="137"/>
      <c r="KNH173" s="137"/>
      <c r="KNI173" s="137"/>
      <c r="KNJ173" s="137"/>
      <c r="KNK173" s="137"/>
      <c r="KNL173" s="137"/>
      <c r="KNM173" s="137"/>
      <c r="KNN173" s="137"/>
      <c r="KNO173" s="137"/>
      <c r="KNP173" s="137"/>
      <c r="KNQ173" s="137"/>
      <c r="KNR173" s="137"/>
      <c r="KNS173" s="137"/>
      <c r="KNT173" s="137"/>
      <c r="KNU173" s="137"/>
      <c r="KNV173" s="137"/>
      <c r="KNW173" s="137"/>
      <c r="KNX173" s="137"/>
      <c r="KNY173" s="137"/>
      <c r="KNZ173" s="137"/>
      <c r="KOA173" s="137"/>
      <c r="KOB173" s="137"/>
      <c r="KOC173" s="137"/>
      <c r="KOD173" s="137"/>
      <c r="KOE173" s="137"/>
      <c r="KOF173" s="137"/>
      <c r="KOG173" s="137"/>
      <c r="KOH173" s="137"/>
      <c r="KOI173" s="137"/>
      <c r="KOJ173" s="137"/>
      <c r="KOK173" s="137"/>
      <c r="KOL173" s="137"/>
      <c r="KOM173" s="137"/>
      <c r="KON173" s="137"/>
      <c r="KOO173" s="137"/>
      <c r="KOP173" s="137"/>
      <c r="KOQ173" s="137"/>
      <c r="KOR173" s="137"/>
      <c r="KOS173" s="137"/>
      <c r="KOT173" s="137"/>
      <c r="KOU173" s="137"/>
      <c r="KOV173" s="137"/>
      <c r="KOW173" s="137"/>
      <c r="KOX173" s="137"/>
      <c r="KOY173" s="137"/>
      <c r="KOZ173" s="137"/>
      <c r="KPA173" s="137"/>
      <c r="KPB173" s="137"/>
      <c r="KPC173" s="137"/>
      <c r="KPD173" s="137"/>
      <c r="KPE173" s="137"/>
      <c r="KPF173" s="137"/>
      <c r="KPG173" s="137"/>
      <c r="KPH173" s="137"/>
      <c r="KPI173" s="137"/>
      <c r="KPJ173" s="137"/>
      <c r="KPK173" s="137"/>
      <c r="KPL173" s="137"/>
      <c r="KPM173" s="137"/>
      <c r="KPN173" s="137"/>
      <c r="KPO173" s="137"/>
      <c r="KPP173" s="137"/>
      <c r="KPQ173" s="137"/>
      <c r="KPR173" s="137"/>
      <c r="KPS173" s="137"/>
      <c r="KPT173" s="137"/>
      <c r="KPU173" s="137"/>
      <c r="KPV173" s="137"/>
      <c r="KPW173" s="137"/>
      <c r="KPX173" s="137"/>
      <c r="KPY173" s="137"/>
      <c r="KPZ173" s="137"/>
      <c r="KQA173" s="137"/>
      <c r="KQB173" s="137"/>
      <c r="KQC173" s="137"/>
      <c r="KQD173" s="137"/>
      <c r="KQE173" s="137"/>
      <c r="KQF173" s="137"/>
      <c r="KQG173" s="137"/>
      <c r="KQH173" s="137"/>
      <c r="KQI173" s="137"/>
      <c r="KQJ173" s="137"/>
      <c r="KQK173" s="137"/>
      <c r="KQL173" s="137"/>
      <c r="KQM173" s="137"/>
      <c r="KQN173" s="137"/>
      <c r="KQO173" s="137"/>
      <c r="KQP173" s="137"/>
      <c r="KQQ173" s="137"/>
      <c r="KQR173" s="137"/>
      <c r="KQS173" s="137"/>
      <c r="KQT173" s="137"/>
      <c r="KQU173" s="137"/>
      <c r="KQV173" s="137"/>
      <c r="KQW173" s="137"/>
      <c r="KQX173" s="137"/>
      <c r="KQY173" s="137"/>
      <c r="KQZ173" s="137"/>
      <c r="KRA173" s="137"/>
      <c r="KRB173" s="137"/>
      <c r="KRC173" s="137"/>
      <c r="KRD173" s="137"/>
      <c r="KRE173" s="137"/>
      <c r="KRF173" s="137"/>
      <c r="KRG173" s="137"/>
      <c r="KRH173" s="137"/>
      <c r="KRI173" s="137"/>
      <c r="KRJ173" s="137"/>
      <c r="KRK173" s="137"/>
      <c r="KRL173" s="137"/>
      <c r="KRM173" s="137"/>
      <c r="KRN173" s="137"/>
      <c r="KRO173" s="137"/>
      <c r="KRP173" s="137"/>
      <c r="KRQ173" s="137"/>
      <c r="KRR173" s="137"/>
      <c r="KRS173" s="137"/>
      <c r="KRT173" s="137"/>
      <c r="KRU173" s="137"/>
      <c r="KRV173" s="137"/>
      <c r="KRW173" s="137"/>
      <c r="KRX173" s="137"/>
      <c r="KRY173" s="137"/>
      <c r="KRZ173" s="137"/>
      <c r="KSA173" s="137"/>
      <c r="KSB173" s="137"/>
      <c r="KSC173" s="137"/>
      <c r="KSD173" s="137"/>
      <c r="KSE173" s="137"/>
      <c r="KSF173" s="137"/>
      <c r="KSG173" s="137"/>
      <c r="KSH173" s="137"/>
      <c r="KSI173" s="137"/>
      <c r="KSJ173" s="137"/>
      <c r="KSK173" s="137"/>
      <c r="KSL173" s="137"/>
      <c r="KSM173" s="137"/>
      <c r="KSN173" s="137"/>
      <c r="KSO173" s="137"/>
      <c r="KSP173" s="137"/>
      <c r="KSQ173" s="137"/>
      <c r="KSR173" s="137"/>
      <c r="KSS173" s="137"/>
      <c r="KST173" s="137"/>
      <c r="KSU173" s="137"/>
      <c r="KSV173" s="137"/>
      <c r="KSW173" s="137"/>
      <c r="KSX173" s="137"/>
      <c r="KSY173" s="137"/>
      <c r="KSZ173" s="137"/>
      <c r="KTA173" s="137"/>
      <c r="KTB173" s="137"/>
      <c r="KTC173" s="137"/>
      <c r="KTD173" s="137"/>
      <c r="KTE173" s="137"/>
      <c r="KTF173" s="137"/>
      <c r="KTG173" s="137"/>
      <c r="KTH173" s="137"/>
      <c r="KTI173" s="137"/>
      <c r="KTJ173" s="137"/>
      <c r="KTK173" s="137"/>
      <c r="KTL173" s="137"/>
      <c r="KTM173" s="137"/>
      <c r="KTN173" s="137"/>
      <c r="KTO173" s="137"/>
      <c r="KTP173" s="137"/>
      <c r="KTQ173" s="137"/>
      <c r="KTR173" s="137"/>
      <c r="KTS173" s="137"/>
      <c r="KTT173" s="137"/>
      <c r="KTU173" s="137"/>
      <c r="KTV173" s="137"/>
      <c r="KTW173" s="137"/>
      <c r="KTX173" s="137"/>
      <c r="KTY173" s="137"/>
      <c r="KTZ173" s="137"/>
      <c r="KUA173" s="137"/>
      <c r="KUB173" s="137"/>
      <c r="KUC173" s="137"/>
      <c r="KUD173" s="137"/>
      <c r="KUE173" s="137"/>
      <c r="KUF173" s="137"/>
      <c r="KUG173" s="137"/>
      <c r="KUH173" s="137"/>
      <c r="KUI173" s="137"/>
      <c r="KUJ173" s="137"/>
      <c r="KUK173" s="137"/>
      <c r="KUL173" s="137"/>
      <c r="KUM173" s="137"/>
      <c r="KUN173" s="137"/>
      <c r="KUO173" s="137"/>
      <c r="KUP173" s="137"/>
      <c r="KUQ173" s="137"/>
      <c r="KUR173" s="137"/>
      <c r="KUS173" s="137"/>
      <c r="KUT173" s="137"/>
      <c r="KUU173" s="137"/>
      <c r="KUV173" s="137"/>
      <c r="KUW173" s="137"/>
      <c r="KUX173" s="137"/>
      <c r="KUY173" s="137"/>
      <c r="KUZ173" s="137"/>
      <c r="KVA173" s="137"/>
      <c r="KVB173" s="137"/>
      <c r="KVC173" s="137"/>
      <c r="KVD173" s="137"/>
      <c r="KVE173" s="137"/>
      <c r="KVF173" s="137"/>
      <c r="KVG173" s="137"/>
      <c r="KVH173" s="137"/>
      <c r="KVI173" s="137"/>
      <c r="KVJ173" s="137"/>
      <c r="KVK173" s="137"/>
      <c r="KVL173" s="137"/>
      <c r="KVM173" s="137"/>
      <c r="KVN173" s="137"/>
      <c r="KVO173" s="137"/>
      <c r="KVP173" s="137"/>
      <c r="KVQ173" s="137"/>
      <c r="KVR173" s="137"/>
      <c r="KVS173" s="137"/>
      <c r="KVT173" s="137"/>
      <c r="KVU173" s="137"/>
      <c r="KVV173" s="137"/>
      <c r="KVW173" s="137"/>
      <c r="KVX173" s="137"/>
      <c r="KVY173" s="137"/>
      <c r="KVZ173" s="137"/>
      <c r="KWA173" s="137"/>
      <c r="KWB173" s="137"/>
      <c r="KWC173" s="137"/>
      <c r="KWD173" s="137"/>
      <c r="KWE173" s="137"/>
      <c r="KWF173" s="137"/>
      <c r="KWG173" s="137"/>
      <c r="KWH173" s="137"/>
      <c r="KWI173" s="137"/>
      <c r="KWJ173" s="137"/>
      <c r="KWK173" s="137"/>
      <c r="KWL173" s="137"/>
      <c r="KWM173" s="137"/>
      <c r="KWN173" s="137"/>
      <c r="KWO173" s="137"/>
      <c r="KWP173" s="137"/>
      <c r="KWQ173" s="137"/>
      <c r="KWR173" s="137"/>
      <c r="KWS173" s="137"/>
      <c r="KWT173" s="137"/>
      <c r="KWU173" s="137"/>
      <c r="KWV173" s="137"/>
      <c r="KWW173" s="137"/>
      <c r="KWX173" s="137"/>
      <c r="KWY173" s="137"/>
      <c r="KWZ173" s="137"/>
      <c r="KXA173" s="137"/>
      <c r="KXB173" s="137"/>
      <c r="KXC173" s="137"/>
      <c r="KXD173" s="137"/>
      <c r="KXE173" s="137"/>
      <c r="KXF173" s="137"/>
      <c r="KXG173" s="137"/>
      <c r="KXH173" s="137"/>
      <c r="KXI173" s="137"/>
      <c r="KXJ173" s="137"/>
      <c r="KXK173" s="137"/>
      <c r="KXL173" s="137"/>
      <c r="KXM173" s="137"/>
      <c r="KXN173" s="137"/>
      <c r="KXO173" s="137"/>
      <c r="KXP173" s="137"/>
      <c r="KXQ173" s="137"/>
      <c r="KXR173" s="137"/>
      <c r="KXS173" s="137"/>
      <c r="KXT173" s="137"/>
      <c r="KXU173" s="137"/>
      <c r="KXV173" s="137"/>
      <c r="KXW173" s="137"/>
      <c r="KXX173" s="137"/>
      <c r="KXY173" s="137"/>
      <c r="KXZ173" s="137"/>
      <c r="KYA173" s="137"/>
      <c r="KYB173" s="137"/>
      <c r="KYC173" s="137"/>
      <c r="KYD173" s="137"/>
      <c r="KYE173" s="137"/>
      <c r="KYF173" s="137"/>
      <c r="KYG173" s="137"/>
      <c r="KYH173" s="137"/>
      <c r="KYI173" s="137"/>
      <c r="KYJ173" s="137"/>
      <c r="KYK173" s="137"/>
      <c r="KYL173" s="137"/>
      <c r="KYM173" s="137"/>
      <c r="KYN173" s="137"/>
      <c r="KYO173" s="137"/>
      <c r="KYP173" s="137"/>
      <c r="KYQ173" s="137"/>
      <c r="KYR173" s="137"/>
      <c r="KYS173" s="137"/>
      <c r="KYT173" s="137"/>
      <c r="KYU173" s="137"/>
      <c r="KYV173" s="137"/>
      <c r="KYW173" s="137"/>
      <c r="KYX173" s="137"/>
      <c r="KYY173" s="137"/>
      <c r="KYZ173" s="137"/>
      <c r="KZA173" s="137"/>
      <c r="KZB173" s="137"/>
      <c r="KZC173" s="137"/>
      <c r="KZD173" s="137"/>
      <c r="KZE173" s="137"/>
      <c r="KZF173" s="137"/>
      <c r="KZG173" s="137"/>
      <c r="KZH173" s="137"/>
      <c r="KZI173" s="137"/>
      <c r="KZJ173" s="137"/>
      <c r="KZK173" s="137"/>
      <c r="KZL173" s="137"/>
      <c r="KZM173" s="137"/>
      <c r="KZN173" s="137"/>
      <c r="KZO173" s="137"/>
      <c r="KZP173" s="137"/>
      <c r="KZQ173" s="137"/>
      <c r="KZR173" s="137"/>
      <c r="KZS173" s="137"/>
      <c r="KZT173" s="137"/>
      <c r="KZU173" s="137"/>
      <c r="KZV173" s="137"/>
      <c r="KZW173" s="137"/>
      <c r="KZX173" s="137"/>
      <c r="KZY173" s="137"/>
      <c r="KZZ173" s="137"/>
      <c r="LAA173" s="137"/>
      <c r="LAB173" s="137"/>
      <c r="LAC173" s="137"/>
      <c r="LAD173" s="137"/>
      <c r="LAE173" s="137"/>
      <c r="LAF173" s="137"/>
      <c r="LAG173" s="137"/>
      <c r="LAH173" s="137"/>
      <c r="LAI173" s="137"/>
      <c r="LAJ173" s="137"/>
      <c r="LAK173" s="137"/>
      <c r="LAL173" s="137"/>
      <c r="LAM173" s="137"/>
      <c r="LAN173" s="137"/>
      <c r="LAO173" s="137"/>
      <c r="LAP173" s="137"/>
      <c r="LAQ173" s="137"/>
      <c r="LAR173" s="137"/>
      <c r="LAS173" s="137"/>
      <c r="LAT173" s="137"/>
      <c r="LAU173" s="137"/>
      <c r="LAV173" s="137"/>
      <c r="LAW173" s="137"/>
      <c r="LAX173" s="137"/>
      <c r="LAY173" s="137"/>
      <c r="LAZ173" s="137"/>
      <c r="LBA173" s="137"/>
      <c r="LBB173" s="137"/>
      <c r="LBC173" s="137"/>
      <c r="LBD173" s="137"/>
      <c r="LBE173" s="137"/>
      <c r="LBF173" s="137"/>
      <c r="LBG173" s="137"/>
      <c r="LBH173" s="137"/>
      <c r="LBI173" s="137"/>
      <c r="LBJ173" s="137"/>
      <c r="LBK173" s="137"/>
      <c r="LBL173" s="137"/>
      <c r="LBM173" s="137"/>
      <c r="LBN173" s="137"/>
      <c r="LBO173" s="137"/>
      <c r="LBP173" s="137"/>
      <c r="LBQ173" s="137"/>
      <c r="LBR173" s="137"/>
      <c r="LBS173" s="137"/>
      <c r="LBT173" s="137"/>
      <c r="LBU173" s="137"/>
      <c r="LBV173" s="137"/>
      <c r="LBW173" s="137"/>
      <c r="LBX173" s="137"/>
      <c r="LBY173" s="137"/>
      <c r="LBZ173" s="137"/>
      <c r="LCA173" s="137"/>
      <c r="LCB173" s="137"/>
      <c r="LCC173" s="137"/>
      <c r="LCD173" s="137"/>
      <c r="LCE173" s="137"/>
      <c r="LCF173" s="137"/>
      <c r="LCG173" s="137"/>
      <c r="LCH173" s="137"/>
      <c r="LCI173" s="137"/>
      <c r="LCJ173" s="137"/>
      <c r="LCK173" s="137"/>
      <c r="LCL173" s="137"/>
      <c r="LCM173" s="137"/>
      <c r="LCN173" s="137"/>
      <c r="LCO173" s="137"/>
      <c r="LCP173" s="137"/>
      <c r="LCQ173" s="137"/>
      <c r="LCR173" s="137"/>
      <c r="LCS173" s="137"/>
      <c r="LCT173" s="137"/>
      <c r="LCU173" s="137"/>
      <c r="LCV173" s="137"/>
      <c r="LCW173" s="137"/>
      <c r="LCX173" s="137"/>
      <c r="LCY173" s="137"/>
      <c r="LCZ173" s="137"/>
      <c r="LDA173" s="137"/>
      <c r="LDB173" s="137"/>
      <c r="LDC173" s="137"/>
      <c r="LDD173" s="137"/>
      <c r="LDE173" s="137"/>
      <c r="LDF173" s="137"/>
      <c r="LDG173" s="137"/>
      <c r="LDH173" s="137"/>
      <c r="LDI173" s="137"/>
      <c r="LDJ173" s="137"/>
      <c r="LDK173" s="137"/>
      <c r="LDL173" s="137"/>
      <c r="LDM173" s="137"/>
      <c r="LDN173" s="137"/>
      <c r="LDO173" s="137"/>
      <c r="LDP173" s="137"/>
      <c r="LDQ173" s="137"/>
      <c r="LDR173" s="137"/>
      <c r="LDS173" s="137"/>
      <c r="LDT173" s="137"/>
      <c r="LDU173" s="137"/>
      <c r="LDV173" s="137"/>
      <c r="LDW173" s="137"/>
      <c r="LDX173" s="137"/>
      <c r="LDY173" s="137"/>
      <c r="LDZ173" s="137"/>
      <c r="LEA173" s="137"/>
      <c r="LEB173" s="137"/>
      <c r="LEC173" s="137"/>
      <c r="LED173" s="137"/>
      <c r="LEE173" s="137"/>
      <c r="LEF173" s="137"/>
      <c r="LEG173" s="137"/>
      <c r="LEH173" s="137"/>
      <c r="LEI173" s="137"/>
      <c r="LEJ173" s="137"/>
      <c r="LEK173" s="137"/>
      <c r="LEL173" s="137"/>
      <c r="LEM173" s="137"/>
      <c r="LEN173" s="137"/>
      <c r="LEO173" s="137"/>
      <c r="LEP173" s="137"/>
      <c r="LEQ173" s="137"/>
      <c r="LER173" s="137"/>
      <c r="LES173" s="137"/>
      <c r="LET173" s="137"/>
      <c r="LEU173" s="137"/>
      <c r="LEV173" s="137"/>
      <c r="LEW173" s="137"/>
      <c r="LEX173" s="137"/>
      <c r="LEY173" s="137"/>
      <c r="LEZ173" s="137"/>
      <c r="LFA173" s="137"/>
      <c r="LFB173" s="137"/>
      <c r="LFC173" s="137"/>
      <c r="LFD173" s="137"/>
      <c r="LFE173" s="137"/>
      <c r="LFF173" s="137"/>
      <c r="LFG173" s="137"/>
      <c r="LFH173" s="137"/>
      <c r="LFI173" s="137"/>
      <c r="LFJ173" s="137"/>
      <c r="LFK173" s="137"/>
      <c r="LFL173" s="137"/>
      <c r="LFM173" s="137"/>
      <c r="LFN173" s="137"/>
      <c r="LFO173" s="137"/>
      <c r="LFP173" s="137"/>
      <c r="LFQ173" s="137"/>
      <c r="LFR173" s="137"/>
      <c r="LFS173" s="137"/>
      <c r="LFT173" s="137"/>
      <c r="LFU173" s="137"/>
      <c r="LFV173" s="137"/>
      <c r="LFW173" s="137"/>
      <c r="LFX173" s="137"/>
      <c r="LFY173" s="137"/>
      <c r="LFZ173" s="137"/>
      <c r="LGA173" s="137"/>
      <c r="LGB173" s="137"/>
      <c r="LGC173" s="137"/>
      <c r="LGD173" s="137"/>
      <c r="LGE173" s="137"/>
      <c r="LGF173" s="137"/>
      <c r="LGG173" s="137"/>
      <c r="LGH173" s="137"/>
      <c r="LGI173" s="137"/>
      <c r="LGJ173" s="137"/>
      <c r="LGK173" s="137"/>
      <c r="LGL173" s="137"/>
      <c r="LGM173" s="137"/>
      <c r="LGN173" s="137"/>
      <c r="LGO173" s="137"/>
      <c r="LGP173" s="137"/>
      <c r="LGQ173" s="137"/>
      <c r="LGR173" s="137"/>
      <c r="LGS173" s="137"/>
      <c r="LGT173" s="137"/>
      <c r="LGU173" s="137"/>
      <c r="LGV173" s="137"/>
      <c r="LGW173" s="137"/>
      <c r="LGX173" s="137"/>
      <c r="LGY173" s="137"/>
      <c r="LGZ173" s="137"/>
      <c r="LHA173" s="137"/>
      <c r="LHB173" s="137"/>
      <c r="LHC173" s="137"/>
      <c r="LHD173" s="137"/>
      <c r="LHE173" s="137"/>
      <c r="LHF173" s="137"/>
      <c r="LHG173" s="137"/>
      <c r="LHH173" s="137"/>
      <c r="LHI173" s="137"/>
      <c r="LHJ173" s="137"/>
      <c r="LHK173" s="137"/>
      <c r="LHL173" s="137"/>
      <c r="LHM173" s="137"/>
      <c r="LHN173" s="137"/>
      <c r="LHO173" s="137"/>
      <c r="LHP173" s="137"/>
      <c r="LHQ173" s="137"/>
      <c r="LHR173" s="137"/>
      <c r="LHS173" s="137"/>
      <c r="LHT173" s="137"/>
      <c r="LHU173" s="137"/>
      <c r="LHV173" s="137"/>
      <c r="LHW173" s="137"/>
      <c r="LHX173" s="137"/>
      <c r="LHY173" s="137"/>
      <c r="LHZ173" s="137"/>
      <c r="LIA173" s="137"/>
      <c r="LIB173" s="137"/>
      <c r="LIC173" s="137"/>
      <c r="LID173" s="137"/>
      <c r="LIE173" s="137"/>
      <c r="LIF173" s="137"/>
      <c r="LIG173" s="137"/>
      <c r="LIH173" s="137"/>
      <c r="LII173" s="137"/>
      <c r="LIJ173" s="137"/>
      <c r="LIK173" s="137"/>
      <c r="LIL173" s="137"/>
      <c r="LIM173" s="137"/>
      <c r="LIN173" s="137"/>
      <c r="LIO173" s="137"/>
      <c r="LIP173" s="137"/>
      <c r="LIQ173" s="137"/>
      <c r="LIR173" s="137"/>
      <c r="LIS173" s="137"/>
      <c r="LIT173" s="137"/>
      <c r="LIU173" s="137"/>
      <c r="LIV173" s="137"/>
      <c r="LIW173" s="137"/>
      <c r="LIX173" s="137"/>
      <c r="LIY173" s="137"/>
      <c r="LIZ173" s="137"/>
      <c r="LJA173" s="137"/>
      <c r="LJB173" s="137"/>
      <c r="LJC173" s="137"/>
      <c r="LJD173" s="137"/>
      <c r="LJE173" s="137"/>
      <c r="LJF173" s="137"/>
      <c r="LJG173" s="137"/>
      <c r="LJH173" s="137"/>
      <c r="LJI173" s="137"/>
      <c r="LJJ173" s="137"/>
      <c r="LJK173" s="137"/>
      <c r="LJL173" s="137"/>
      <c r="LJM173" s="137"/>
      <c r="LJN173" s="137"/>
      <c r="LJO173" s="137"/>
      <c r="LJP173" s="137"/>
      <c r="LJQ173" s="137"/>
      <c r="LJR173" s="137"/>
      <c r="LJS173" s="137"/>
      <c r="LJT173" s="137"/>
      <c r="LJU173" s="137"/>
      <c r="LJV173" s="137"/>
      <c r="LJW173" s="137"/>
      <c r="LJX173" s="137"/>
      <c r="LJY173" s="137"/>
      <c r="LJZ173" s="137"/>
      <c r="LKA173" s="137"/>
      <c r="LKB173" s="137"/>
      <c r="LKC173" s="137"/>
      <c r="LKD173" s="137"/>
      <c r="LKE173" s="137"/>
      <c r="LKF173" s="137"/>
      <c r="LKG173" s="137"/>
      <c r="LKH173" s="137"/>
      <c r="LKI173" s="137"/>
      <c r="LKJ173" s="137"/>
      <c r="LKK173" s="137"/>
      <c r="LKL173" s="137"/>
      <c r="LKM173" s="137"/>
      <c r="LKN173" s="137"/>
      <c r="LKO173" s="137"/>
      <c r="LKP173" s="137"/>
      <c r="LKQ173" s="137"/>
      <c r="LKR173" s="137"/>
      <c r="LKS173" s="137"/>
      <c r="LKT173" s="137"/>
      <c r="LKU173" s="137"/>
      <c r="LKV173" s="137"/>
      <c r="LKW173" s="137"/>
      <c r="LKX173" s="137"/>
      <c r="LKY173" s="137"/>
      <c r="LKZ173" s="137"/>
      <c r="LLA173" s="137"/>
      <c r="LLB173" s="137"/>
      <c r="LLC173" s="137"/>
      <c r="LLD173" s="137"/>
      <c r="LLE173" s="137"/>
      <c r="LLF173" s="137"/>
      <c r="LLG173" s="137"/>
      <c r="LLH173" s="137"/>
      <c r="LLI173" s="137"/>
      <c r="LLJ173" s="137"/>
      <c r="LLK173" s="137"/>
      <c r="LLL173" s="137"/>
      <c r="LLM173" s="137"/>
      <c r="LLN173" s="137"/>
      <c r="LLO173" s="137"/>
      <c r="LLP173" s="137"/>
      <c r="LLQ173" s="137"/>
      <c r="LLR173" s="137"/>
      <c r="LLS173" s="137"/>
      <c r="LLT173" s="137"/>
      <c r="LLU173" s="137"/>
      <c r="LLV173" s="137"/>
      <c r="LLW173" s="137"/>
      <c r="LLX173" s="137"/>
      <c r="LLY173" s="137"/>
      <c r="LLZ173" s="137"/>
      <c r="LMA173" s="137"/>
      <c r="LMB173" s="137"/>
      <c r="LMC173" s="137"/>
      <c r="LMD173" s="137"/>
      <c r="LME173" s="137"/>
      <c r="LMF173" s="137"/>
      <c r="LMG173" s="137"/>
      <c r="LMH173" s="137"/>
      <c r="LMI173" s="137"/>
      <c r="LMJ173" s="137"/>
      <c r="LMK173" s="137"/>
      <c r="LML173" s="137"/>
      <c r="LMM173" s="137"/>
      <c r="LMN173" s="137"/>
      <c r="LMO173" s="137"/>
      <c r="LMP173" s="137"/>
      <c r="LMQ173" s="137"/>
      <c r="LMR173" s="137"/>
      <c r="LMS173" s="137"/>
      <c r="LMT173" s="137"/>
      <c r="LMU173" s="137"/>
      <c r="LMV173" s="137"/>
      <c r="LMW173" s="137"/>
      <c r="LMX173" s="137"/>
      <c r="LMY173" s="137"/>
      <c r="LMZ173" s="137"/>
      <c r="LNA173" s="137"/>
      <c r="LNB173" s="137"/>
      <c r="LNC173" s="137"/>
      <c r="LND173" s="137"/>
      <c r="LNE173" s="137"/>
      <c r="LNF173" s="137"/>
      <c r="LNG173" s="137"/>
      <c r="LNH173" s="137"/>
      <c r="LNI173" s="137"/>
      <c r="LNJ173" s="137"/>
      <c r="LNK173" s="137"/>
      <c r="LNL173" s="137"/>
      <c r="LNM173" s="137"/>
      <c r="LNN173" s="137"/>
      <c r="LNO173" s="137"/>
      <c r="LNP173" s="137"/>
      <c r="LNQ173" s="137"/>
      <c r="LNR173" s="137"/>
      <c r="LNS173" s="137"/>
      <c r="LNT173" s="137"/>
      <c r="LNU173" s="137"/>
      <c r="LNV173" s="137"/>
      <c r="LNW173" s="137"/>
      <c r="LNX173" s="137"/>
      <c r="LNY173" s="137"/>
      <c r="LNZ173" s="137"/>
      <c r="LOA173" s="137"/>
      <c r="LOB173" s="137"/>
      <c r="LOC173" s="137"/>
      <c r="LOD173" s="137"/>
      <c r="LOE173" s="137"/>
      <c r="LOF173" s="137"/>
      <c r="LOG173" s="137"/>
      <c r="LOH173" s="137"/>
      <c r="LOI173" s="137"/>
      <c r="LOJ173" s="137"/>
      <c r="LOK173" s="137"/>
      <c r="LOL173" s="137"/>
      <c r="LOM173" s="137"/>
      <c r="LON173" s="137"/>
      <c r="LOO173" s="137"/>
      <c r="LOP173" s="137"/>
      <c r="LOQ173" s="137"/>
      <c r="LOR173" s="137"/>
      <c r="LOS173" s="137"/>
      <c r="LOT173" s="137"/>
      <c r="LOU173" s="137"/>
      <c r="LOV173" s="137"/>
      <c r="LOW173" s="137"/>
      <c r="LOX173" s="137"/>
      <c r="LOY173" s="137"/>
      <c r="LOZ173" s="137"/>
      <c r="LPA173" s="137"/>
      <c r="LPB173" s="137"/>
      <c r="LPC173" s="137"/>
      <c r="LPD173" s="137"/>
      <c r="LPE173" s="137"/>
      <c r="LPF173" s="137"/>
      <c r="LPG173" s="137"/>
      <c r="LPH173" s="137"/>
      <c r="LPI173" s="137"/>
      <c r="LPJ173" s="137"/>
      <c r="LPK173" s="137"/>
      <c r="LPL173" s="137"/>
      <c r="LPM173" s="137"/>
      <c r="LPN173" s="137"/>
      <c r="LPO173" s="137"/>
      <c r="LPP173" s="137"/>
      <c r="LPQ173" s="137"/>
      <c r="LPR173" s="137"/>
      <c r="LPS173" s="137"/>
      <c r="LPT173" s="137"/>
      <c r="LPU173" s="137"/>
      <c r="LPV173" s="137"/>
      <c r="LPW173" s="137"/>
      <c r="LPX173" s="137"/>
      <c r="LPY173" s="137"/>
      <c r="LPZ173" s="137"/>
      <c r="LQA173" s="137"/>
      <c r="LQB173" s="137"/>
      <c r="LQC173" s="137"/>
      <c r="LQD173" s="137"/>
      <c r="LQE173" s="137"/>
      <c r="LQF173" s="137"/>
      <c r="LQG173" s="137"/>
      <c r="LQH173" s="137"/>
      <c r="LQI173" s="137"/>
      <c r="LQJ173" s="137"/>
      <c r="LQK173" s="137"/>
      <c r="LQL173" s="137"/>
      <c r="LQM173" s="137"/>
      <c r="LQN173" s="137"/>
      <c r="LQO173" s="137"/>
      <c r="LQP173" s="137"/>
      <c r="LQQ173" s="137"/>
      <c r="LQR173" s="137"/>
      <c r="LQS173" s="137"/>
      <c r="LQT173" s="137"/>
      <c r="LQU173" s="137"/>
      <c r="LQV173" s="137"/>
      <c r="LQW173" s="137"/>
      <c r="LQX173" s="137"/>
      <c r="LQY173" s="137"/>
      <c r="LQZ173" s="137"/>
      <c r="LRA173" s="137"/>
      <c r="LRB173" s="137"/>
      <c r="LRC173" s="137"/>
      <c r="LRD173" s="137"/>
      <c r="LRE173" s="137"/>
      <c r="LRF173" s="137"/>
      <c r="LRG173" s="137"/>
      <c r="LRH173" s="137"/>
      <c r="LRI173" s="137"/>
      <c r="LRJ173" s="137"/>
      <c r="LRK173" s="137"/>
      <c r="LRL173" s="137"/>
      <c r="LRM173" s="137"/>
      <c r="LRN173" s="137"/>
      <c r="LRO173" s="137"/>
      <c r="LRP173" s="137"/>
      <c r="LRQ173" s="137"/>
      <c r="LRR173" s="137"/>
      <c r="LRS173" s="137"/>
      <c r="LRT173" s="137"/>
      <c r="LRU173" s="137"/>
      <c r="LRV173" s="137"/>
      <c r="LRW173" s="137"/>
      <c r="LRX173" s="137"/>
      <c r="LRY173" s="137"/>
      <c r="LRZ173" s="137"/>
      <c r="LSA173" s="137"/>
      <c r="LSB173" s="137"/>
      <c r="LSC173" s="137"/>
      <c r="LSD173" s="137"/>
      <c r="LSE173" s="137"/>
      <c r="LSF173" s="137"/>
      <c r="LSG173" s="137"/>
      <c r="LSH173" s="137"/>
      <c r="LSI173" s="137"/>
      <c r="LSJ173" s="137"/>
      <c r="LSK173" s="137"/>
      <c r="LSL173" s="137"/>
      <c r="LSM173" s="137"/>
      <c r="LSN173" s="137"/>
      <c r="LSO173" s="137"/>
      <c r="LSP173" s="137"/>
      <c r="LSQ173" s="137"/>
      <c r="LSR173" s="137"/>
      <c r="LSS173" s="137"/>
      <c r="LST173" s="137"/>
      <c r="LSU173" s="137"/>
      <c r="LSV173" s="137"/>
      <c r="LSW173" s="137"/>
      <c r="LSX173" s="137"/>
      <c r="LSY173" s="137"/>
      <c r="LSZ173" s="137"/>
      <c r="LTA173" s="137"/>
      <c r="LTB173" s="137"/>
      <c r="LTC173" s="137"/>
      <c r="LTD173" s="137"/>
      <c r="LTE173" s="137"/>
      <c r="LTF173" s="137"/>
      <c r="LTG173" s="137"/>
      <c r="LTH173" s="137"/>
      <c r="LTI173" s="137"/>
      <c r="LTJ173" s="137"/>
      <c r="LTK173" s="137"/>
      <c r="LTL173" s="137"/>
      <c r="LTM173" s="137"/>
      <c r="LTN173" s="137"/>
      <c r="LTO173" s="137"/>
      <c r="LTP173" s="137"/>
      <c r="LTQ173" s="137"/>
      <c r="LTR173" s="137"/>
      <c r="LTS173" s="137"/>
      <c r="LTT173" s="137"/>
      <c r="LTU173" s="137"/>
      <c r="LTV173" s="137"/>
      <c r="LTW173" s="137"/>
      <c r="LTX173" s="137"/>
      <c r="LTY173" s="137"/>
      <c r="LTZ173" s="137"/>
      <c r="LUA173" s="137"/>
      <c r="LUB173" s="137"/>
      <c r="LUC173" s="137"/>
      <c r="LUD173" s="137"/>
      <c r="LUE173" s="137"/>
      <c r="LUF173" s="137"/>
      <c r="LUG173" s="137"/>
      <c r="LUH173" s="137"/>
      <c r="LUI173" s="137"/>
      <c r="LUJ173" s="137"/>
      <c r="LUK173" s="137"/>
      <c r="LUL173" s="137"/>
      <c r="LUM173" s="137"/>
      <c r="LUN173" s="137"/>
      <c r="LUO173" s="137"/>
      <c r="LUP173" s="137"/>
      <c r="LUQ173" s="137"/>
      <c r="LUR173" s="137"/>
      <c r="LUS173" s="137"/>
      <c r="LUT173" s="137"/>
      <c r="LUU173" s="137"/>
      <c r="LUV173" s="137"/>
      <c r="LUW173" s="137"/>
      <c r="LUX173" s="137"/>
      <c r="LUY173" s="137"/>
      <c r="LUZ173" s="137"/>
      <c r="LVA173" s="137"/>
      <c r="LVB173" s="137"/>
      <c r="LVC173" s="137"/>
      <c r="LVD173" s="137"/>
      <c r="LVE173" s="137"/>
      <c r="LVF173" s="137"/>
      <c r="LVG173" s="137"/>
      <c r="LVH173" s="137"/>
      <c r="LVI173" s="137"/>
      <c r="LVJ173" s="137"/>
      <c r="LVK173" s="137"/>
      <c r="LVL173" s="137"/>
      <c r="LVM173" s="137"/>
      <c r="LVN173" s="137"/>
      <c r="LVO173" s="137"/>
      <c r="LVP173" s="137"/>
      <c r="LVQ173" s="137"/>
      <c r="LVR173" s="137"/>
      <c r="LVS173" s="137"/>
      <c r="LVT173" s="137"/>
      <c r="LVU173" s="137"/>
      <c r="LVV173" s="137"/>
      <c r="LVW173" s="137"/>
      <c r="LVX173" s="137"/>
      <c r="LVY173" s="137"/>
      <c r="LVZ173" s="137"/>
      <c r="LWA173" s="137"/>
      <c r="LWB173" s="137"/>
      <c r="LWC173" s="137"/>
      <c r="LWD173" s="137"/>
      <c r="LWE173" s="137"/>
      <c r="LWF173" s="137"/>
      <c r="LWG173" s="137"/>
      <c r="LWH173" s="137"/>
      <c r="LWI173" s="137"/>
      <c r="LWJ173" s="137"/>
      <c r="LWK173" s="137"/>
      <c r="LWL173" s="137"/>
      <c r="LWM173" s="137"/>
      <c r="LWN173" s="137"/>
      <c r="LWO173" s="137"/>
      <c r="LWP173" s="137"/>
      <c r="LWQ173" s="137"/>
      <c r="LWR173" s="137"/>
      <c r="LWS173" s="137"/>
      <c r="LWT173" s="137"/>
      <c r="LWU173" s="137"/>
      <c r="LWV173" s="137"/>
      <c r="LWW173" s="137"/>
      <c r="LWX173" s="137"/>
      <c r="LWY173" s="137"/>
      <c r="LWZ173" s="137"/>
      <c r="LXA173" s="137"/>
      <c r="LXB173" s="137"/>
      <c r="LXC173" s="137"/>
      <c r="LXD173" s="137"/>
      <c r="LXE173" s="137"/>
      <c r="LXF173" s="137"/>
      <c r="LXG173" s="137"/>
      <c r="LXH173" s="137"/>
      <c r="LXI173" s="137"/>
      <c r="LXJ173" s="137"/>
      <c r="LXK173" s="137"/>
      <c r="LXL173" s="137"/>
      <c r="LXM173" s="137"/>
      <c r="LXN173" s="137"/>
      <c r="LXO173" s="137"/>
      <c r="LXP173" s="137"/>
      <c r="LXQ173" s="137"/>
      <c r="LXR173" s="137"/>
      <c r="LXS173" s="137"/>
      <c r="LXT173" s="137"/>
      <c r="LXU173" s="137"/>
      <c r="LXV173" s="137"/>
      <c r="LXW173" s="137"/>
      <c r="LXX173" s="137"/>
      <c r="LXY173" s="137"/>
      <c r="LXZ173" s="137"/>
      <c r="LYA173" s="137"/>
      <c r="LYB173" s="137"/>
      <c r="LYC173" s="137"/>
      <c r="LYD173" s="137"/>
      <c r="LYE173" s="137"/>
      <c r="LYF173" s="137"/>
      <c r="LYG173" s="137"/>
      <c r="LYH173" s="137"/>
      <c r="LYI173" s="137"/>
      <c r="LYJ173" s="137"/>
      <c r="LYK173" s="137"/>
      <c r="LYL173" s="137"/>
      <c r="LYM173" s="137"/>
      <c r="LYN173" s="137"/>
      <c r="LYO173" s="137"/>
      <c r="LYP173" s="137"/>
      <c r="LYQ173" s="137"/>
      <c r="LYR173" s="137"/>
      <c r="LYS173" s="137"/>
      <c r="LYT173" s="137"/>
      <c r="LYU173" s="137"/>
      <c r="LYV173" s="137"/>
      <c r="LYW173" s="137"/>
      <c r="LYX173" s="137"/>
      <c r="LYY173" s="137"/>
      <c r="LYZ173" s="137"/>
      <c r="LZA173" s="137"/>
      <c r="LZB173" s="137"/>
      <c r="LZC173" s="137"/>
      <c r="LZD173" s="137"/>
      <c r="LZE173" s="137"/>
      <c r="LZF173" s="137"/>
      <c r="LZG173" s="137"/>
      <c r="LZH173" s="137"/>
      <c r="LZI173" s="137"/>
      <c r="LZJ173" s="137"/>
      <c r="LZK173" s="137"/>
      <c r="LZL173" s="137"/>
      <c r="LZM173" s="137"/>
      <c r="LZN173" s="137"/>
      <c r="LZO173" s="137"/>
      <c r="LZP173" s="137"/>
      <c r="LZQ173" s="137"/>
      <c r="LZR173" s="137"/>
      <c r="LZS173" s="137"/>
      <c r="LZT173" s="137"/>
      <c r="LZU173" s="137"/>
      <c r="LZV173" s="137"/>
      <c r="LZW173" s="137"/>
      <c r="LZX173" s="137"/>
      <c r="LZY173" s="137"/>
      <c r="LZZ173" s="137"/>
      <c r="MAA173" s="137"/>
      <c r="MAB173" s="137"/>
      <c r="MAC173" s="137"/>
      <c r="MAD173" s="137"/>
      <c r="MAE173" s="137"/>
      <c r="MAF173" s="137"/>
      <c r="MAG173" s="137"/>
      <c r="MAH173" s="137"/>
      <c r="MAI173" s="137"/>
      <c r="MAJ173" s="137"/>
      <c r="MAK173" s="137"/>
      <c r="MAL173" s="137"/>
      <c r="MAM173" s="137"/>
      <c r="MAN173" s="137"/>
      <c r="MAO173" s="137"/>
      <c r="MAP173" s="137"/>
      <c r="MAQ173" s="137"/>
      <c r="MAR173" s="137"/>
      <c r="MAS173" s="137"/>
      <c r="MAT173" s="137"/>
      <c r="MAU173" s="137"/>
      <c r="MAV173" s="137"/>
      <c r="MAW173" s="137"/>
      <c r="MAX173" s="137"/>
      <c r="MAY173" s="137"/>
      <c r="MAZ173" s="137"/>
      <c r="MBA173" s="137"/>
      <c r="MBB173" s="137"/>
      <c r="MBC173" s="137"/>
      <c r="MBD173" s="137"/>
      <c r="MBE173" s="137"/>
      <c r="MBF173" s="137"/>
      <c r="MBG173" s="137"/>
      <c r="MBH173" s="137"/>
      <c r="MBI173" s="137"/>
      <c r="MBJ173" s="137"/>
      <c r="MBK173" s="137"/>
      <c r="MBL173" s="137"/>
      <c r="MBM173" s="137"/>
      <c r="MBN173" s="137"/>
      <c r="MBO173" s="137"/>
      <c r="MBP173" s="137"/>
      <c r="MBQ173" s="137"/>
      <c r="MBR173" s="137"/>
      <c r="MBS173" s="137"/>
      <c r="MBT173" s="137"/>
      <c r="MBU173" s="137"/>
      <c r="MBV173" s="137"/>
      <c r="MBW173" s="137"/>
      <c r="MBX173" s="137"/>
      <c r="MBY173" s="137"/>
      <c r="MBZ173" s="137"/>
      <c r="MCA173" s="137"/>
      <c r="MCB173" s="137"/>
      <c r="MCC173" s="137"/>
      <c r="MCD173" s="137"/>
      <c r="MCE173" s="137"/>
      <c r="MCF173" s="137"/>
      <c r="MCG173" s="137"/>
      <c r="MCH173" s="137"/>
      <c r="MCI173" s="137"/>
      <c r="MCJ173" s="137"/>
      <c r="MCK173" s="137"/>
      <c r="MCL173" s="137"/>
      <c r="MCM173" s="137"/>
      <c r="MCN173" s="137"/>
      <c r="MCO173" s="137"/>
      <c r="MCP173" s="137"/>
      <c r="MCQ173" s="137"/>
      <c r="MCR173" s="137"/>
      <c r="MCS173" s="137"/>
      <c r="MCT173" s="137"/>
      <c r="MCU173" s="137"/>
      <c r="MCV173" s="137"/>
      <c r="MCW173" s="137"/>
      <c r="MCX173" s="137"/>
      <c r="MCY173" s="137"/>
      <c r="MCZ173" s="137"/>
      <c r="MDA173" s="137"/>
      <c r="MDB173" s="137"/>
      <c r="MDC173" s="137"/>
      <c r="MDD173" s="137"/>
      <c r="MDE173" s="137"/>
      <c r="MDF173" s="137"/>
      <c r="MDG173" s="137"/>
      <c r="MDH173" s="137"/>
      <c r="MDI173" s="137"/>
      <c r="MDJ173" s="137"/>
      <c r="MDK173" s="137"/>
      <c r="MDL173" s="137"/>
      <c r="MDM173" s="137"/>
      <c r="MDN173" s="137"/>
      <c r="MDO173" s="137"/>
      <c r="MDP173" s="137"/>
      <c r="MDQ173" s="137"/>
      <c r="MDR173" s="137"/>
      <c r="MDS173" s="137"/>
      <c r="MDT173" s="137"/>
      <c r="MDU173" s="137"/>
      <c r="MDV173" s="137"/>
      <c r="MDW173" s="137"/>
      <c r="MDX173" s="137"/>
      <c r="MDY173" s="137"/>
      <c r="MDZ173" s="137"/>
      <c r="MEA173" s="137"/>
      <c r="MEB173" s="137"/>
      <c r="MEC173" s="137"/>
      <c r="MED173" s="137"/>
      <c r="MEE173" s="137"/>
      <c r="MEF173" s="137"/>
      <c r="MEG173" s="137"/>
      <c r="MEH173" s="137"/>
      <c r="MEI173" s="137"/>
      <c r="MEJ173" s="137"/>
      <c r="MEK173" s="137"/>
      <c r="MEL173" s="137"/>
      <c r="MEM173" s="137"/>
      <c r="MEN173" s="137"/>
      <c r="MEO173" s="137"/>
      <c r="MEP173" s="137"/>
      <c r="MEQ173" s="137"/>
      <c r="MER173" s="137"/>
      <c r="MES173" s="137"/>
      <c r="MET173" s="137"/>
      <c r="MEU173" s="137"/>
      <c r="MEV173" s="137"/>
      <c r="MEW173" s="137"/>
      <c r="MEX173" s="137"/>
      <c r="MEY173" s="137"/>
      <c r="MEZ173" s="137"/>
      <c r="MFA173" s="137"/>
      <c r="MFB173" s="137"/>
      <c r="MFC173" s="137"/>
      <c r="MFD173" s="137"/>
      <c r="MFE173" s="137"/>
      <c r="MFF173" s="137"/>
      <c r="MFG173" s="137"/>
      <c r="MFH173" s="137"/>
      <c r="MFI173" s="137"/>
      <c r="MFJ173" s="137"/>
      <c r="MFK173" s="137"/>
      <c r="MFL173" s="137"/>
      <c r="MFM173" s="137"/>
      <c r="MFN173" s="137"/>
      <c r="MFO173" s="137"/>
      <c r="MFP173" s="137"/>
      <c r="MFQ173" s="137"/>
      <c r="MFR173" s="137"/>
      <c r="MFS173" s="137"/>
      <c r="MFT173" s="137"/>
      <c r="MFU173" s="137"/>
      <c r="MFV173" s="137"/>
      <c r="MFW173" s="137"/>
      <c r="MFX173" s="137"/>
      <c r="MFY173" s="137"/>
      <c r="MFZ173" s="137"/>
      <c r="MGA173" s="137"/>
      <c r="MGB173" s="137"/>
      <c r="MGC173" s="137"/>
      <c r="MGD173" s="137"/>
      <c r="MGE173" s="137"/>
      <c r="MGF173" s="137"/>
      <c r="MGG173" s="137"/>
      <c r="MGH173" s="137"/>
      <c r="MGI173" s="137"/>
      <c r="MGJ173" s="137"/>
      <c r="MGK173" s="137"/>
      <c r="MGL173" s="137"/>
      <c r="MGM173" s="137"/>
      <c r="MGN173" s="137"/>
      <c r="MGO173" s="137"/>
      <c r="MGP173" s="137"/>
      <c r="MGQ173" s="137"/>
      <c r="MGR173" s="137"/>
      <c r="MGS173" s="137"/>
      <c r="MGT173" s="137"/>
      <c r="MGU173" s="137"/>
      <c r="MGV173" s="137"/>
      <c r="MGW173" s="137"/>
      <c r="MGX173" s="137"/>
      <c r="MGY173" s="137"/>
      <c r="MGZ173" s="137"/>
      <c r="MHA173" s="137"/>
      <c r="MHB173" s="137"/>
      <c r="MHC173" s="137"/>
      <c r="MHD173" s="137"/>
      <c r="MHE173" s="137"/>
      <c r="MHF173" s="137"/>
      <c r="MHG173" s="137"/>
      <c r="MHH173" s="137"/>
      <c r="MHI173" s="137"/>
      <c r="MHJ173" s="137"/>
      <c r="MHK173" s="137"/>
      <c r="MHL173" s="137"/>
      <c r="MHM173" s="137"/>
      <c r="MHN173" s="137"/>
      <c r="MHO173" s="137"/>
      <c r="MHP173" s="137"/>
      <c r="MHQ173" s="137"/>
      <c r="MHR173" s="137"/>
      <c r="MHS173" s="137"/>
      <c r="MHT173" s="137"/>
      <c r="MHU173" s="137"/>
      <c r="MHV173" s="137"/>
      <c r="MHW173" s="137"/>
      <c r="MHX173" s="137"/>
      <c r="MHY173" s="137"/>
      <c r="MHZ173" s="137"/>
      <c r="MIA173" s="137"/>
      <c r="MIB173" s="137"/>
      <c r="MIC173" s="137"/>
      <c r="MID173" s="137"/>
      <c r="MIE173" s="137"/>
      <c r="MIF173" s="137"/>
      <c r="MIG173" s="137"/>
      <c r="MIH173" s="137"/>
      <c r="MII173" s="137"/>
      <c r="MIJ173" s="137"/>
      <c r="MIK173" s="137"/>
      <c r="MIL173" s="137"/>
      <c r="MIM173" s="137"/>
      <c r="MIN173" s="137"/>
      <c r="MIO173" s="137"/>
      <c r="MIP173" s="137"/>
      <c r="MIQ173" s="137"/>
      <c r="MIR173" s="137"/>
      <c r="MIS173" s="137"/>
      <c r="MIT173" s="137"/>
      <c r="MIU173" s="137"/>
      <c r="MIV173" s="137"/>
      <c r="MIW173" s="137"/>
      <c r="MIX173" s="137"/>
      <c r="MIY173" s="137"/>
      <c r="MIZ173" s="137"/>
      <c r="MJA173" s="137"/>
      <c r="MJB173" s="137"/>
      <c r="MJC173" s="137"/>
      <c r="MJD173" s="137"/>
      <c r="MJE173" s="137"/>
      <c r="MJF173" s="137"/>
      <c r="MJG173" s="137"/>
      <c r="MJH173" s="137"/>
      <c r="MJI173" s="137"/>
      <c r="MJJ173" s="137"/>
      <c r="MJK173" s="137"/>
      <c r="MJL173" s="137"/>
      <c r="MJM173" s="137"/>
      <c r="MJN173" s="137"/>
      <c r="MJO173" s="137"/>
      <c r="MJP173" s="137"/>
      <c r="MJQ173" s="137"/>
      <c r="MJR173" s="137"/>
      <c r="MJS173" s="137"/>
      <c r="MJT173" s="137"/>
      <c r="MJU173" s="137"/>
      <c r="MJV173" s="137"/>
      <c r="MJW173" s="137"/>
      <c r="MJX173" s="137"/>
      <c r="MJY173" s="137"/>
      <c r="MJZ173" s="137"/>
      <c r="MKA173" s="137"/>
      <c r="MKB173" s="137"/>
      <c r="MKC173" s="137"/>
      <c r="MKD173" s="137"/>
      <c r="MKE173" s="137"/>
      <c r="MKF173" s="137"/>
      <c r="MKG173" s="137"/>
      <c r="MKH173" s="137"/>
      <c r="MKI173" s="137"/>
      <c r="MKJ173" s="137"/>
      <c r="MKK173" s="137"/>
      <c r="MKL173" s="137"/>
      <c r="MKM173" s="137"/>
      <c r="MKN173" s="137"/>
      <c r="MKO173" s="137"/>
      <c r="MKP173" s="137"/>
      <c r="MKQ173" s="137"/>
      <c r="MKR173" s="137"/>
      <c r="MKS173" s="137"/>
      <c r="MKT173" s="137"/>
      <c r="MKU173" s="137"/>
      <c r="MKV173" s="137"/>
      <c r="MKW173" s="137"/>
      <c r="MKX173" s="137"/>
      <c r="MKY173" s="137"/>
      <c r="MKZ173" s="137"/>
      <c r="MLA173" s="137"/>
      <c r="MLB173" s="137"/>
      <c r="MLC173" s="137"/>
      <c r="MLD173" s="137"/>
      <c r="MLE173" s="137"/>
      <c r="MLF173" s="137"/>
      <c r="MLG173" s="137"/>
      <c r="MLH173" s="137"/>
      <c r="MLI173" s="137"/>
      <c r="MLJ173" s="137"/>
      <c r="MLK173" s="137"/>
      <c r="MLL173" s="137"/>
      <c r="MLM173" s="137"/>
      <c r="MLN173" s="137"/>
      <c r="MLO173" s="137"/>
      <c r="MLP173" s="137"/>
      <c r="MLQ173" s="137"/>
      <c r="MLR173" s="137"/>
      <c r="MLS173" s="137"/>
      <c r="MLT173" s="137"/>
      <c r="MLU173" s="137"/>
      <c r="MLV173" s="137"/>
      <c r="MLW173" s="137"/>
      <c r="MLX173" s="137"/>
      <c r="MLY173" s="137"/>
      <c r="MLZ173" s="137"/>
      <c r="MMA173" s="137"/>
      <c r="MMB173" s="137"/>
      <c r="MMC173" s="137"/>
      <c r="MMD173" s="137"/>
      <c r="MME173" s="137"/>
      <c r="MMF173" s="137"/>
      <c r="MMG173" s="137"/>
      <c r="MMH173" s="137"/>
      <c r="MMI173" s="137"/>
      <c r="MMJ173" s="137"/>
      <c r="MMK173" s="137"/>
      <c r="MML173" s="137"/>
      <c r="MMM173" s="137"/>
      <c r="MMN173" s="137"/>
      <c r="MMO173" s="137"/>
      <c r="MMP173" s="137"/>
      <c r="MMQ173" s="137"/>
      <c r="MMR173" s="137"/>
      <c r="MMS173" s="137"/>
      <c r="MMT173" s="137"/>
      <c r="MMU173" s="137"/>
      <c r="MMV173" s="137"/>
      <c r="MMW173" s="137"/>
      <c r="MMX173" s="137"/>
      <c r="MMY173" s="137"/>
      <c r="MMZ173" s="137"/>
      <c r="MNA173" s="137"/>
      <c r="MNB173" s="137"/>
      <c r="MNC173" s="137"/>
      <c r="MND173" s="137"/>
      <c r="MNE173" s="137"/>
      <c r="MNF173" s="137"/>
      <c r="MNG173" s="137"/>
      <c r="MNH173" s="137"/>
      <c r="MNI173" s="137"/>
      <c r="MNJ173" s="137"/>
      <c r="MNK173" s="137"/>
      <c r="MNL173" s="137"/>
      <c r="MNM173" s="137"/>
      <c r="MNN173" s="137"/>
      <c r="MNO173" s="137"/>
      <c r="MNP173" s="137"/>
      <c r="MNQ173" s="137"/>
      <c r="MNR173" s="137"/>
      <c r="MNS173" s="137"/>
      <c r="MNT173" s="137"/>
      <c r="MNU173" s="137"/>
      <c r="MNV173" s="137"/>
      <c r="MNW173" s="137"/>
      <c r="MNX173" s="137"/>
      <c r="MNY173" s="137"/>
      <c r="MNZ173" s="137"/>
      <c r="MOA173" s="137"/>
      <c r="MOB173" s="137"/>
      <c r="MOC173" s="137"/>
      <c r="MOD173" s="137"/>
      <c r="MOE173" s="137"/>
      <c r="MOF173" s="137"/>
      <c r="MOG173" s="137"/>
      <c r="MOH173" s="137"/>
      <c r="MOI173" s="137"/>
      <c r="MOJ173" s="137"/>
      <c r="MOK173" s="137"/>
      <c r="MOL173" s="137"/>
      <c r="MOM173" s="137"/>
      <c r="MON173" s="137"/>
      <c r="MOO173" s="137"/>
      <c r="MOP173" s="137"/>
      <c r="MOQ173" s="137"/>
      <c r="MOR173" s="137"/>
      <c r="MOS173" s="137"/>
      <c r="MOT173" s="137"/>
      <c r="MOU173" s="137"/>
      <c r="MOV173" s="137"/>
      <c r="MOW173" s="137"/>
      <c r="MOX173" s="137"/>
      <c r="MOY173" s="137"/>
      <c r="MOZ173" s="137"/>
      <c r="MPA173" s="137"/>
      <c r="MPB173" s="137"/>
      <c r="MPC173" s="137"/>
      <c r="MPD173" s="137"/>
      <c r="MPE173" s="137"/>
      <c r="MPF173" s="137"/>
      <c r="MPG173" s="137"/>
      <c r="MPH173" s="137"/>
      <c r="MPI173" s="137"/>
      <c r="MPJ173" s="137"/>
      <c r="MPK173" s="137"/>
      <c r="MPL173" s="137"/>
      <c r="MPM173" s="137"/>
      <c r="MPN173" s="137"/>
      <c r="MPO173" s="137"/>
      <c r="MPP173" s="137"/>
      <c r="MPQ173" s="137"/>
      <c r="MPR173" s="137"/>
      <c r="MPS173" s="137"/>
      <c r="MPT173" s="137"/>
      <c r="MPU173" s="137"/>
      <c r="MPV173" s="137"/>
      <c r="MPW173" s="137"/>
      <c r="MPX173" s="137"/>
      <c r="MPY173" s="137"/>
      <c r="MPZ173" s="137"/>
      <c r="MQA173" s="137"/>
      <c r="MQB173" s="137"/>
      <c r="MQC173" s="137"/>
      <c r="MQD173" s="137"/>
      <c r="MQE173" s="137"/>
      <c r="MQF173" s="137"/>
      <c r="MQG173" s="137"/>
      <c r="MQH173" s="137"/>
      <c r="MQI173" s="137"/>
      <c r="MQJ173" s="137"/>
      <c r="MQK173" s="137"/>
      <c r="MQL173" s="137"/>
      <c r="MQM173" s="137"/>
      <c r="MQN173" s="137"/>
      <c r="MQO173" s="137"/>
      <c r="MQP173" s="137"/>
      <c r="MQQ173" s="137"/>
      <c r="MQR173" s="137"/>
      <c r="MQS173" s="137"/>
      <c r="MQT173" s="137"/>
      <c r="MQU173" s="137"/>
      <c r="MQV173" s="137"/>
      <c r="MQW173" s="137"/>
      <c r="MQX173" s="137"/>
      <c r="MQY173" s="137"/>
      <c r="MQZ173" s="137"/>
      <c r="MRA173" s="137"/>
      <c r="MRB173" s="137"/>
      <c r="MRC173" s="137"/>
      <c r="MRD173" s="137"/>
      <c r="MRE173" s="137"/>
      <c r="MRF173" s="137"/>
      <c r="MRG173" s="137"/>
      <c r="MRH173" s="137"/>
      <c r="MRI173" s="137"/>
      <c r="MRJ173" s="137"/>
      <c r="MRK173" s="137"/>
      <c r="MRL173" s="137"/>
      <c r="MRM173" s="137"/>
      <c r="MRN173" s="137"/>
      <c r="MRO173" s="137"/>
      <c r="MRP173" s="137"/>
      <c r="MRQ173" s="137"/>
      <c r="MRR173" s="137"/>
      <c r="MRS173" s="137"/>
      <c r="MRT173" s="137"/>
      <c r="MRU173" s="137"/>
      <c r="MRV173" s="137"/>
      <c r="MRW173" s="137"/>
      <c r="MRX173" s="137"/>
      <c r="MRY173" s="137"/>
      <c r="MRZ173" s="137"/>
      <c r="MSA173" s="137"/>
      <c r="MSB173" s="137"/>
      <c r="MSC173" s="137"/>
      <c r="MSD173" s="137"/>
      <c r="MSE173" s="137"/>
      <c r="MSF173" s="137"/>
      <c r="MSG173" s="137"/>
      <c r="MSH173" s="137"/>
      <c r="MSI173" s="137"/>
      <c r="MSJ173" s="137"/>
      <c r="MSK173" s="137"/>
      <c r="MSL173" s="137"/>
      <c r="MSM173" s="137"/>
      <c r="MSN173" s="137"/>
      <c r="MSO173" s="137"/>
      <c r="MSP173" s="137"/>
      <c r="MSQ173" s="137"/>
      <c r="MSR173" s="137"/>
      <c r="MSS173" s="137"/>
      <c r="MST173" s="137"/>
      <c r="MSU173" s="137"/>
      <c r="MSV173" s="137"/>
      <c r="MSW173" s="137"/>
      <c r="MSX173" s="137"/>
      <c r="MSY173" s="137"/>
      <c r="MSZ173" s="137"/>
      <c r="MTA173" s="137"/>
      <c r="MTB173" s="137"/>
      <c r="MTC173" s="137"/>
      <c r="MTD173" s="137"/>
      <c r="MTE173" s="137"/>
      <c r="MTF173" s="137"/>
      <c r="MTG173" s="137"/>
      <c r="MTH173" s="137"/>
      <c r="MTI173" s="137"/>
      <c r="MTJ173" s="137"/>
      <c r="MTK173" s="137"/>
      <c r="MTL173" s="137"/>
      <c r="MTM173" s="137"/>
      <c r="MTN173" s="137"/>
      <c r="MTO173" s="137"/>
      <c r="MTP173" s="137"/>
      <c r="MTQ173" s="137"/>
      <c r="MTR173" s="137"/>
      <c r="MTS173" s="137"/>
      <c r="MTT173" s="137"/>
      <c r="MTU173" s="137"/>
      <c r="MTV173" s="137"/>
      <c r="MTW173" s="137"/>
      <c r="MTX173" s="137"/>
      <c r="MTY173" s="137"/>
      <c r="MTZ173" s="137"/>
      <c r="MUA173" s="137"/>
      <c r="MUB173" s="137"/>
      <c r="MUC173" s="137"/>
      <c r="MUD173" s="137"/>
      <c r="MUE173" s="137"/>
      <c r="MUF173" s="137"/>
      <c r="MUG173" s="137"/>
      <c r="MUH173" s="137"/>
      <c r="MUI173" s="137"/>
      <c r="MUJ173" s="137"/>
      <c r="MUK173" s="137"/>
      <c r="MUL173" s="137"/>
      <c r="MUM173" s="137"/>
      <c r="MUN173" s="137"/>
      <c r="MUO173" s="137"/>
      <c r="MUP173" s="137"/>
      <c r="MUQ173" s="137"/>
      <c r="MUR173" s="137"/>
      <c r="MUS173" s="137"/>
      <c r="MUT173" s="137"/>
      <c r="MUU173" s="137"/>
      <c r="MUV173" s="137"/>
      <c r="MUW173" s="137"/>
      <c r="MUX173" s="137"/>
      <c r="MUY173" s="137"/>
      <c r="MUZ173" s="137"/>
      <c r="MVA173" s="137"/>
      <c r="MVB173" s="137"/>
      <c r="MVC173" s="137"/>
      <c r="MVD173" s="137"/>
      <c r="MVE173" s="137"/>
      <c r="MVF173" s="137"/>
      <c r="MVG173" s="137"/>
      <c r="MVH173" s="137"/>
      <c r="MVI173" s="137"/>
      <c r="MVJ173" s="137"/>
      <c r="MVK173" s="137"/>
      <c r="MVL173" s="137"/>
      <c r="MVM173" s="137"/>
      <c r="MVN173" s="137"/>
      <c r="MVO173" s="137"/>
      <c r="MVP173" s="137"/>
      <c r="MVQ173" s="137"/>
      <c r="MVR173" s="137"/>
      <c r="MVS173" s="137"/>
      <c r="MVT173" s="137"/>
      <c r="MVU173" s="137"/>
      <c r="MVV173" s="137"/>
      <c r="MVW173" s="137"/>
      <c r="MVX173" s="137"/>
      <c r="MVY173" s="137"/>
      <c r="MVZ173" s="137"/>
      <c r="MWA173" s="137"/>
      <c r="MWB173" s="137"/>
      <c r="MWC173" s="137"/>
      <c r="MWD173" s="137"/>
      <c r="MWE173" s="137"/>
      <c r="MWF173" s="137"/>
      <c r="MWG173" s="137"/>
      <c r="MWH173" s="137"/>
      <c r="MWI173" s="137"/>
      <c r="MWJ173" s="137"/>
      <c r="MWK173" s="137"/>
      <c r="MWL173" s="137"/>
      <c r="MWM173" s="137"/>
      <c r="MWN173" s="137"/>
      <c r="MWO173" s="137"/>
      <c r="MWP173" s="137"/>
      <c r="MWQ173" s="137"/>
      <c r="MWR173" s="137"/>
      <c r="MWS173" s="137"/>
      <c r="MWT173" s="137"/>
      <c r="MWU173" s="137"/>
      <c r="MWV173" s="137"/>
      <c r="MWW173" s="137"/>
      <c r="MWX173" s="137"/>
      <c r="MWY173" s="137"/>
      <c r="MWZ173" s="137"/>
      <c r="MXA173" s="137"/>
      <c r="MXB173" s="137"/>
      <c r="MXC173" s="137"/>
      <c r="MXD173" s="137"/>
      <c r="MXE173" s="137"/>
      <c r="MXF173" s="137"/>
      <c r="MXG173" s="137"/>
      <c r="MXH173" s="137"/>
      <c r="MXI173" s="137"/>
      <c r="MXJ173" s="137"/>
      <c r="MXK173" s="137"/>
      <c r="MXL173" s="137"/>
      <c r="MXM173" s="137"/>
      <c r="MXN173" s="137"/>
      <c r="MXO173" s="137"/>
      <c r="MXP173" s="137"/>
      <c r="MXQ173" s="137"/>
      <c r="MXR173" s="137"/>
      <c r="MXS173" s="137"/>
      <c r="MXT173" s="137"/>
      <c r="MXU173" s="137"/>
      <c r="MXV173" s="137"/>
      <c r="MXW173" s="137"/>
      <c r="MXX173" s="137"/>
      <c r="MXY173" s="137"/>
      <c r="MXZ173" s="137"/>
      <c r="MYA173" s="137"/>
      <c r="MYB173" s="137"/>
      <c r="MYC173" s="137"/>
      <c r="MYD173" s="137"/>
      <c r="MYE173" s="137"/>
      <c r="MYF173" s="137"/>
      <c r="MYG173" s="137"/>
      <c r="MYH173" s="137"/>
      <c r="MYI173" s="137"/>
      <c r="MYJ173" s="137"/>
      <c r="MYK173" s="137"/>
      <c r="MYL173" s="137"/>
      <c r="MYM173" s="137"/>
      <c r="MYN173" s="137"/>
      <c r="MYO173" s="137"/>
      <c r="MYP173" s="137"/>
      <c r="MYQ173" s="137"/>
      <c r="MYR173" s="137"/>
      <c r="MYS173" s="137"/>
      <c r="MYT173" s="137"/>
      <c r="MYU173" s="137"/>
      <c r="MYV173" s="137"/>
      <c r="MYW173" s="137"/>
      <c r="MYX173" s="137"/>
      <c r="MYY173" s="137"/>
      <c r="MYZ173" s="137"/>
      <c r="MZA173" s="137"/>
      <c r="MZB173" s="137"/>
      <c r="MZC173" s="137"/>
      <c r="MZD173" s="137"/>
      <c r="MZE173" s="137"/>
      <c r="MZF173" s="137"/>
      <c r="MZG173" s="137"/>
      <c r="MZH173" s="137"/>
      <c r="MZI173" s="137"/>
      <c r="MZJ173" s="137"/>
      <c r="MZK173" s="137"/>
      <c r="MZL173" s="137"/>
      <c r="MZM173" s="137"/>
      <c r="MZN173" s="137"/>
      <c r="MZO173" s="137"/>
      <c r="MZP173" s="137"/>
      <c r="MZQ173" s="137"/>
      <c r="MZR173" s="137"/>
      <c r="MZS173" s="137"/>
      <c r="MZT173" s="137"/>
      <c r="MZU173" s="137"/>
      <c r="MZV173" s="137"/>
      <c r="MZW173" s="137"/>
      <c r="MZX173" s="137"/>
      <c r="MZY173" s="137"/>
      <c r="MZZ173" s="137"/>
      <c r="NAA173" s="137"/>
      <c r="NAB173" s="137"/>
      <c r="NAC173" s="137"/>
      <c r="NAD173" s="137"/>
      <c r="NAE173" s="137"/>
      <c r="NAF173" s="137"/>
      <c r="NAG173" s="137"/>
      <c r="NAH173" s="137"/>
      <c r="NAI173" s="137"/>
      <c r="NAJ173" s="137"/>
      <c r="NAK173" s="137"/>
      <c r="NAL173" s="137"/>
      <c r="NAM173" s="137"/>
      <c r="NAN173" s="137"/>
      <c r="NAO173" s="137"/>
      <c r="NAP173" s="137"/>
      <c r="NAQ173" s="137"/>
      <c r="NAR173" s="137"/>
      <c r="NAS173" s="137"/>
      <c r="NAT173" s="137"/>
      <c r="NAU173" s="137"/>
      <c r="NAV173" s="137"/>
      <c r="NAW173" s="137"/>
      <c r="NAX173" s="137"/>
      <c r="NAY173" s="137"/>
      <c r="NAZ173" s="137"/>
      <c r="NBA173" s="137"/>
      <c r="NBB173" s="137"/>
      <c r="NBC173" s="137"/>
      <c r="NBD173" s="137"/>
      <c r="NBE173" s="137"/>
      <c r="NBF173" s="137"/>
      <c r="NBG173" s="137"/>
      <c r="NBH173" s="137"/>
      <c r="NBI173" s="137"/>
      <c r="NBJ173" s="137"/>
      <c r="NBK173" s="137"/>
      <c r="NBL173" s="137"/>
      <c r="NBM173" s="137"/>
      <c r="NBN173" s="137"/>
      <c r="NBO173" s="137"/>
      <c r="NBP173" s="137"/>
      <c r="NBQ173" s="137"/>
      <c r="NBR173" s="137"/>
      <c r="NBS173" s="137"/>
      <c r="NBT173" s="137"/>
      <c r="NBU173" s="137"/>
      <c r="NBV173" s="137"/>
      <c r="NBW173" s="137"/>
      <c r="NBX173" s="137"/>
      <c r="NBY173" s="137"/>
      <c r="NBZ173" s="137"/>
      <c r="NCA173" s="137"/>
      <c r="NCB173" s="137"/>
      <c r="NCC173" s="137"/>
      <c r="NCD173" s="137"/>
      <c r="NCE173" s="137"/>
      <c r="NCF173" s="137"/>
      <c r="NCG173" s="137"/>
      <c r="NCH173" s="137"/>
      <c r="NCI173" s="137"/>
      <c r="NCJ173" s="137"/>
      <c r="NCK173" s="137"/>
      <c r="NCL173" s="137"/>
      <c r="NCM173" s="137"/>
      <c r="NCN173" s="137"/>
      <c r="NCO173" s="137"/>
      <c r="NCP173" s="137"/>
      <c r="NCQ173" s="137"/>
      <c r="NCR173" s="137"/>
      <c r="NCS173" s="137"/>
      <c r="NCT173" s="137"/>
      <c r="NCU173" s="137"/>
      <c r="NCV173" s="137"/>
      <c r="NCW173" s="137"/>
      <c r="NCX173" s="137"/>
      <c r="NCY173" s="137"/>
      <c r="NCZ173" s="137"/>
      <c r="NDA173" s="137"/>
      <c r="NDB173" s="137"/>
      <c r="NDC173" s="137"/>
      <c r="NDD173" s="137"/>
      <c r="NDE173" s="137"/>
      <c r="NDF173" s="137"/>
      <c r="NDG173" s="137"/>
      <c r="NDH173" s="137"/>
      <c r="NDI173" s="137"/>
      <c r="NDJ173" s="137"/>
      <c r="NDK173" s="137"/>
      <c r="NDL173" s="137"/>
      <c r="NDM173" s="137"/>
      <c r="NDN173" s="137"/>
      <c r="NDO173" s="137"/>
      <c r="NDP173" s="137"/>
      <c r="NDQ173" s="137"/>
      <c r="NDR173" s="137"/>
      <c r="NDS173" s="137"/>
      <c r="NDT173" s="137"/>
      <c r="NDU173" s="137"/>
      <c r="NDV173" s="137"/>
      <c r="NDW173" s="137"/>
      <c r="NDX173" s="137"/>
      <c r="NDY173" s="137"/>
      <c r="NDZ173" s="137"/>
      <c r="NEA173" s="137"/>
      <c r="NEB173" s="137"/>
      <c r="NEC173" s="137"/>
      <c r="NED173" s="137"/>
      <c r="NEE173" s="137"/>
      <c r="NEF173" s="137"/>
      <c r="NEG173" s="137"/>
      <c r="NEH173" s="137"/>
      <c r="NEI173" s="137"/>
      <c r="NEJ173" s="137"/>
      <c r="NEK173" s="137"/>
      <c r="NEL173" s="137"/>
      <c r="NEM173" s="137"/>
      <c r="NEN173" s="137"/>
      <c r="NEO173" s="137"/>
      <c r="NEP173" s="137"/>
      <c r="NEQ173" s="137"/>
      <c r="NER173" s="137"/>
      <c r="NES173" s="137"/>
      <c r="NET173" s="137"/>
      <c r="NEU173" s="137"/>
      <c r="NEV173" s="137"/>
      <c r="NEW173" s="137"/>
      <c r="NEX173" s="137"/>
      <c r="NEY173" s="137"/>
      <c r="NEZ173" s="137"/>
      <c r="NFA173" s="137"/>
      <c r="NFB173" s="137"/>
      <c r="NFC173" s="137"/>
      <c r="NFD173" s="137"/>
      <c r="NFE173" s="137"/>
      <c r="NFF173" s="137"/>
      <c r="NFG173" s="137"/>
      <c r="NFH173" s="137"/>
      <c r="NFI173" s="137"/>
      <c r="NFJ173" s="137"/>
      <c r="NFK173" s="137"/>
      <c r="NFL173" s="137"/>
      <c r="NFM173" s="137"/>
      <c r="NFN173" s="137"/>
      <c r="NFO173" s="137"/>
      <c r="NFP173" s="137"/>
      <c r="NFQ173" s="137"/>
      <c r="NFR173" s="137"/>
      <c r="NFS173" s="137"/>
      <c r="NFT173" s="137"/>
      <c r="NFU173" s="137"/>
      <c r="NFV173" s="137"/>
      <c r="NFW173" s="137"/>
      <c r="NFX173" s="137"/>
      <c r="NFY173" s="137"/>
      <c r="NFZ173" s="137"/>
      <c r="NGA173" s="137"/>
      <c r="NGB173" s="137"/>
      <c r="NGC173" s="137"/>
      <c r="NGD173" s="137"/>
      <c r="NGE173" s="137"/>
      <c r="NGF173" s="137"/>
      <c r="NGG173" s="137"/>
      <c r="NGH173" s="137"/>
      <c r="NGI173" s="137"/>
      <c r="NGJ173" s="137"/>
      <c r="NGK173" s="137"/>
      <c r="NGL173" s="137"/>
      <c r="NGM173" s="137"/>
      <c r="NGN173" s="137"/>
      <c r="NGO173" s="137"/>
      <c r="NGP173" s="137"/>
      <c r="NGQ173" s="137"/>
      <c r="NGR173" s="137"/>
      <c r="NGS173" s="137"/>
      <c r="NGT173" s="137"/>
      <c r="NGU173" s="137"/>
      <c r="NGV173" s="137"/>
      <c r="NGW173" s="137"/>
      <c r="NGX173" s="137"/>
      <c r="NGY173" s="137"/>
      <c r="NGZ173" s="137"/>
      <c r="NHA173" s="137"/>
      <c r="NHB173" s="137"/>
      <c r="NHC173" s="137"/>
      <c r="NHD173" s="137"/>
      <c r="NHE173" s="137"/>
      <c r="NHF173" s="137"/>
      <c r="NHG173" s="137"/>
      <c r="NHH173" s="137"/>
      <c r="NHI173" s="137"/>
      <c r="NHJ173" s="137"/>
      <c r="NHK173" s="137"/>
      <c r="NHL173" s="137"/>
      <c r="NHM173" s="137"/>
      <c r="NHN173" s="137"/>
      <c r="NHO173" s="137"/>
      <c r="NHP173" s="137"/>
      <c r="NHQ173" s="137"/>
      <c r="NHR173" s="137"/>
      <c r="NHS173" s="137"/>
      <c r="NHT173" s="137"/>
      <c r="NHU173" s="137"/>
      <c r="NHV173" s="137"/>
      <c r="NHW173" s="137"/>
      <c r="NHX173" s="137"/>
      <c r="NHY173" s="137"/>
      <c r="NHZ173" s="137"/>
      <c r="NIA173" s="137"/>
      <c r="NIB173" s="137"/>
      <c r="NIC173" s="137"/>
      <c r="NID173" s="137"/>
      <c r="NIE173" s="137"/>
      <c r="NIF173" s="137"/>
      <c r="NIG173" s="137"/>
      <c r="NIH173" s="137"/>
      <c r="NII173" s="137"/>
      <c r="NIJ173" s="137"/>
      <c r="NIK173" s="137"/>
      <c r="NIL173" s="137"/>
      <c r="NIM173" s="137"/>
      <c r="NIN173" s="137"/>
      <c r="NIO173" s="137"/>
      <c r="NIP173" s="137"/>
      <c r="NIQ173" s="137"/>
      <c r="NIR173" s="137"/>
      <c r="NIS173" s="137"/>
      <c r="NIT173" s="137"/>
      <c r="NIU173" s="137"/>
      <c r="NIV173" s="137"/>
      <c r="NIW173" s="137"/>
      <c r="NIX173" s="137"/>
      <c r="NIY173" s="137"/>
      <c r="NIZ173" s="137"/>
      <c r="NJA173" s="137"/>
      <c r="NJB173" s="137"/>
      <c r="NJC173" s="137"/>
      <c r="NJD173" s="137"/>
      <c r="NJE173" s="137"/>
      <c r="NJF173" s="137"/>
      <c r="NJG173" s="137"/>
      <c r="NJH173" s="137"/>
      <c r="NJI173" s="137"/>
      <c r="NJJ173" s="137"/>
      <c r="NJK173" s="137"/>
      <c r="NJL173" s="137"/>
      <c r="NJM173" s="137"/>
      <c r="NJN173" s="137"/>
      <c r="NJO173" s="137"/>
      <c r="NJP173" s="137"/>
      <c r="NJQ173" s="137"/>
      <c r="NJR173" s="137"/>
      <c r="NJS173" s="137"/>
      <c r="NJT173" s="137"/>
      <c r="NJU173" s="137"/>
      <c r="NJV173" s="137"/>
      <c r="NJW173" s="137"/>
      <c r="NJX173" s="137"/>
      <c r="NJY173" s="137"/>
      <c r="NJZ173" s="137"/>
      <c r="NKA173" s="137"/>
      <c r="NKB173" s="137"/>
      <c r="NKC173" s="137"/>
      <c r="NKD173" s="137"/>
      <c r="NKE173" s="137"/>
      <c r="NKF173" s="137"/>
      <c r="NKG173" s="137"/>
      <c r="NKH173" s="137"/>
      <c r="NKI173" s="137"/>
      <c r="NKJ173" s="137"/>
      <c r="NKK173" s="137"/>
      <c r="NKL173" s="137"/>
      <c r="NKM173" s="137"/>
      <c r="NKN173" s="137"/>
      <c r="NKO173" s="137"/>
      <c r="NKP173" s="137"/>
      <c r="NKQ173" s="137"/>
      <c r="NKR173" s="137"/>
      <c r="NKS173" s="137"/>
      <c r="NKT173" s="137"/>
      <c r="NKU173" s="137"/>
      <c r="NKV173" s="137"/>
      <c r="NKW173" s="137"/>
      <c r="NKX173" s="137"/>
      <c r="NKY173" s="137"/>
      <c r="NKZ173" s="137"/>
      <c r="NLA173" s="137"/>
      <c r="NLB173" s="137"/>
      <c r="NLC173" s="137"/>
      <c r="NLD173" s="137"/>
      <c r="NLE173" s="137"/>
      <c r="NLF173" s="137"/>
      <c r="NLG173" s="137"/>
      <c r="NLH173" s="137"/>
      <c r="NLI173" s="137"/>
      <c r="NLJ173" s="137"/>
      <c r="NLK173" s="137"/>
      <c r="NLL173" s="137"/>
      <c r="NLM173" s="137"/>
      <c r="NLN173" s="137"/>
      <c r="NLO173" s="137"/>
      <c r="NLP173" s="137"/>
      <c r="NLQ173" s="137"/>
      <c r="NLR173" s="137"/>
      <c r="NLS173" s="137"/>
      <c r="NLT173" s="137"/>
      <c r="NLU173" s="137"/>
      <c r="NLV173" s="137"/>
      <c r="NLW173" s="137"/>
      <c r="NLX173" s="137"/>
      <c r="NLY173" s="137"/>
      <c r="NLZ173" s="137"/>
      <c r="NMA173" s="137"/>
      <c r="NMB173" s="137"/>
      <c r="NMC173" s="137"/>
      <c r="NMD173" s="137"/>
      <c r="NME173" s="137"/>
      <c r="NMF173" s="137"/>
      <c r="NMG173" s="137"/>
      <c r="NMH173" s="137"/>
      <c r="NMI173" s="137"/>
      <c r="NMJ173" s="137"/>
      <c r="NMK173" s="137"/>
      <c r="NML173" s="137"/>
      <c r="NMM173" s="137"/>
      <c r="NMN173" s="137"/>
      <c r="NMO173" s="137"/>
      <c r="NMP173" s="137"/>
      <c r="NMQ173" s="137"/>
      <c r="NMR173" s="137"/>
      <c r="NMS173" s="137"/>
      <c r="NMT173" s="137"/>
      <c r="NMU173" s="137"/>
      <c r="NMV173" s="137"/>
      <c r="NMW173" s="137"/>
      <c r="NMX173" s="137"/>
      <c r="NMY173" s="137"/>
      <c r="NMZ173" s="137"/>
      <c r="NNA173" s="137"/>
      <c r="NNB173" s="137"/>
      <c r="NNC173" s="137"/>
      <c r="NND173" s="137"/>
      <c r="NNE173" s="137"/>
      <c r="NNF173" s="137"/>
      <c r="NNG173" s="137"/>
      <c r="NNH173" s="137"/>
      <c r="NNI173" s="137"/>
      <c r="NNJ173" s="137"/>
      <c r="NNK173" s="137"/>
      <c r="NNL173" s="137"/>
      <c r="NNM173" s="137"/>
      <c r="NNN173" s="137"/>
      <c r="NNO173" s="137"/>
      <c r="NNP173" s="137"/>
      <c r="NNQ173" s="137"/>
      <c r="NNR173" s="137"/>
      <c r="NNS173" s="137"/>
      <c r="NNT173" s="137"/>
      <c r="NNU173" s="137"/>
      <c r="NNV173" s="137"/>
      <c r="NNW173" s="137"/>
      <c r="NNX173" s="137"/>
      <c r="NNY173" s="137"/>
      <c r="NNZ173" s="137"/>
      <c r="NOA173" s="137"/>
      <c r="NOB173" s="137"/>
      <c r="NOC173" s="137"/>
      <c r="NOD173" s="137"/>
      <c r="NOE173" s="137"/>
      <c r="NOF173" s="137"/>
      <c r="NOG173" s="137"/>
      <c r="NOH173" s="137"/>
      <c r="NOI173" s="137"/>
      <c r="NOJ173" s="137"/>
      <c r="NOK173" s="137"/>
      <c r="NOL173" s="137"/>
      <c r="NOM173" s="137"/>
      <c r="NON173" s="137"/>
      <c r="NOO173" s="137"/>
      <c r="NOP173" s="137"/>
      <c r="NOQ173" s="137"/>
      <c r="NOR173" s="137"/>
      <c r="NOS173" s="137"/>
      <c r="NOT173" s="137"/>
      <c r="NOU173" s="137"/>
      <c r="NOV173" s="137"/>
      <c r="NOW173" s="137"/>
      <c r="NOX173" s="137"/>
      <c r="NOY173" s="137"/>
      <c r="NOZ173" s="137"/>
      <c r="NPA173" s="137"/>
      <c r="NPB173" s="137"/>
      <c r="NPC173" s="137"/>
      <c r="NPD173" s="137"/>
      <c r="NPE173" s="137"/>
      <c r="NPF173" s="137"/>
      <c r="NPG173" s="137"/>
      <c r="NPH173" s="137"/>
      <c r="NPI173" s="137"/>
      <c r="NPJ173" s="137"/>
      <c r="NPK173" s="137"/>
      <c r="NPL173" s="137"/>
      <c r="NPM173" s="137"/>
      <c r="NPN173" s="137"/>
      <c r="NPO173" s="137"/>
      <c r="NPP173" s="137"/>
      <c r="NPQ173" s="137"/>
      <c r="NPR173" s="137"/>
      <c r="NPS173" s="137"/>
      <c r="NPT173" s="137"/>
      <c r="NPU173" s="137"/>
      <c r="NPV173" s="137"/>
      <c r="NPW173" s="137"/>
      <c r="NPX173" s="137"/>
      <c r="NPY173" s="137"/>
      <c r="NPZ173" s="137"/>
      <c r="NQA173" s="137"/>
      <c r="NQB173" s="137"/>
      <c r="NQC173" s="137"/>
      <c r="NQD173" s="137"/>
      <c r="NQE173" s="137"/>
      <c r="NQF173" s="137"/>
      <c r="NQG173" s="137"/>
      <c r="NQH173" s="137"/>
      <c r="NQI173" s="137"/>
      <c r="NQJ173" s="137"/>
      <c r="NQK173" s="137"/>
      <c r="NQL173" s="137"/>
      <c r="NQM173" s="137"/>
      <c r="NQN173" s="137"/>
      <c r="NQO173" s="137"/>
      <c r="NQP173" s="137"/>
      <c r="NQQ173" s="137"/>
      <c r="NQR173" s="137"/>
      <c r="NQS173" s="137"/>
      <c r="NQT173" s="137"/>
      <c r="NQU173" s="137"/>
      <c r="NQV173" s="137"/>
      <c r="NQW173" s="137"/>
      <c r="NQX173" s="137"/>
      <c r="NQY173" s="137"/>
      <c r="NQZ173" s="137"/>
      <c r="NRA173" s="137"/>
      <c r="NRB173" s="137"/>
      <c r="NRC173" s="137"/>
      <c r="NRD173" s="137"/>
      <c r="NRE173" s="137"/>
      <c r="NRF173" s="137"/>
      <c r="NRG173" s="137"/>
      <c r="NRH173" s="137"/>
      <c r="NRI173" s="137"/>
      <c r="NRJ173" s="137"/>
      <c r="NRK173" s="137"/>
      <c r="NRL173" s="137"/>
      <c r="NRM173" s="137"/>
      <c r="NRN173" s="137"/>
      <c r="NRO173" s="137"/>
      <c r="NRP173" s="137"/>
      <c r="NRQ173" s="137"/>
      <c r="NRR173" s="137"/>
      <c r="NRS173" s="137"/>
      <c r="NRT173" s="137"/>
      <c r="NRU173" s="137"/>
      <c r="NRV173" s="137"/>
      <c r="NRW173" s="137"/>
      <c r="NRX173" s="137"/>
      <c r="NRY173" s="137"/>
      <c r="NRZ173" s="137"/>
      <c r="NSA173" s="137"/>
      <c r="NSB173" s="137"/>
      <c r="NSC173" s="137"/>
      <c r="NSD173" s="137"/>
      <c r="NSE173" s="137"/>
      <c r="NSF173" s="137"/>
      <c r="NSG173" s="137"/>
      <c r="NSH173" s="137"/>
      <c r="NSI173" s="137"/>
      <c r="NSJ173" s="137"/>
      <c r="NSK173" s="137"/>
      <c r="NSL173" s="137"/>
      <c r="NSM173" s="137"/>
      <c r="NSN173" s="137"/>
      <c r="NSO173" s="137"/>
      <c r="NSP173" s="137"/>
      <c r="NSQ173" s="137"/>
      <c r="NSR173" s="137"/>
      <c r="NSS173" s="137"/>
      <c r="NST173" s="137"/>
      <c r="NSU173" s="137"/>
      <c r="NSV173" s="137"/>
      <c r="NSW173" s="137"/>
      <c r="NSX173" s="137"/>
      <c r="NSY173" s="137"/>
      <c r="NSZ173" s="137"/>
      <c r="NTA173" s="137"/>
      <c r="NTB173" s="137"/>
      <c r="NTC173" s="137"/>
      <c r="NTD173" s="137"/>
      <c r="NTE173" s="137"/>
      <c r="NTF173" s="137"/>
      <c r="NTG173" s="137"/>
      <c r="NTH173" s="137"/>
      <c r="NTI173" s="137"/>
      <c r="NTJ173" s="137"/>
      <c r="NTK173" s="137"/>
      <c r="NTL173" s="137"/>
      <c r="NTM173" s="137"/>
      <c r="NTN173" s="137"/>
      <c r="NTO173" s="137"/>
      <c r="NTP173" s="137"/>
      <c r="NTQ173" s="137"/>
      <c r="NTR173" s="137"/>
      <c r="NTS173" s="137"/>
      <c r="NTT173" s="137"/>
      <c r="NTU173" s="137"/>
      <c r="NTV173" s="137"/>
      <c r="NTW173" s="137"/>
      <c r="NTX173" s="137"/>
      <c r="NTY173" s="137"/>
      <c r="NTZ173" s="137"/>
      <c r="NUA173" s="137"/>
      <c r="NUB173" s="137"/>
      <c r="NUC173" s="137"/>
      <c r="NUD173" s="137"/>
      <c r="NUE173" s="137"/>
      <c r="NUF173" s="137"/>
      <c r="NUG173" s="137"/>
      <c r="NUH173" s="137"/>
      <c r="NUI173" s="137"/>
      <c r="NUJ173" s="137"/>
      <c r="NUK173" s="137"/>
      <c r="NUL173" s="137"/>
      <c r="NUM173" s="137"/>
      <c r="NUN173" s="137"/>
      <c r="NUO173" s="137"/>
      <c r="NUP173" s="137"/>
      <c r="NUQ173" s="137"/>
      <c r="NUR173" s="137"/>
      <c r="NUS173" s="137"/>
      <c r="NUT173" s="137"/>
      <c r="NUU173" s="137"/>
      <c r="NUV173" s="137"/>
      <c r="NUW173" s="137"/>
      <c r="NUX173" s="137"/>
      <c r="NUY173" s="137"/>
      <c r="NUZ173" s="137"/>
      <c r="NVA173" s="137"/>
      <c r="NVB173" s="137"/>
      <c r="NVC173" s="137"/>
      <c r="NVD173" s="137"/>
      <c r="NVE173" s="137"/>
      <c r="NVF173" s="137"/>
      <c r="NVG173" s="137"/>
      <c r="NVH173" s="137"/>
      <c r="NVI173" s="137"/>
      <c r="NVJ173" s="137"/>
      <c r="NVK173" s="137"/>
      <c r="NVL173" s="137"/>
      <c r="NVM173" s="137"/>
      <c r="NVN173" s="137"/>
      <c r="NVO173" s="137"/>
      <c r="NVP173" s="137"/>
      <c r="NVQ173" s="137"/>
      <c r="NVR173" s="137"/>
      <c r="NVS173" s="137"/>
      <c r="NVT173" s="137"/>
      <c r="NVU173" s="137"/>
      <c r="NVV173" s="137"/>
      <c r="NVW173" s="137"/>
      <c r="NVX173" s="137"/>
      <c r="NVY173" s="137"/>
      <c r="NVZ173" s="137"/>
      <c r="NWA173" s="137"/>
      <c r="NWB173" s="137"/>
      <c r="NWC173" s="137"/>
      <c r="NWD173" s="137"/>
      <c r="NWE173" s="137"/>
      <c r="NWF173" s="137"/>
      <c r="NWG173" s="137"/>
      <c r="NWH173" s="137"/>
      <c r="NWI173" s="137"/>
      <c r="NWJ173" s="137"/>
      <c r="NWK173" s="137"/>
      <c r="NWL173" s="137"/>
      <c r="NWM173" s="137"/>
      <c r="NWN173" s="137"/>
      <c r="NWO173" s="137"/>
      <c r="NWP173" s="137"/>
      <c r="NWQ173" s="137"/>
      <c r="NWR173" s="137"/>
      <c r="NWS173" s="137"/>
      <c r="NWT173" s="137"/>
      <c r="NWU173" s="137"/>
      <c r="NWV173" s="137"/>
      <c r="NWW173" s="137"/>
      <c r="NWX173" s="137"/>
      <c r="NWY173" s="137"/>
      <c r="NWZ173" s="137"/>
      <c r="NXA173" s="137"/>
      <c r="NXB173" s="137"/>
      <c r="NXC173" s="137"/>
      <c r="NXD173" s="137"/>
      <c r="NXE173" s="137"/>
      <c r="NXF173" s="137"/>
      <c r="NXG173" s="137"/>
      <c r="NXH173" s="137"/>
      <c r="NXI173" s="137"/>
      <c r="NXJ173" s="137"/>
      <c r="NXK173" s="137"/>
      <c r="NXL173" s="137"/>
      <c r="NXM173" s="137"/>
      <c r="NXN173" s="137"/>
      <c r="NXO173" s="137"/>
      <c r="NXP173" s="137"/>
      <c r="NXQ173" s="137"/>
      <c r="NXR173" s="137"/>
      <c r="NXS173" s="137"/>
      <c r="NXT173" s="137"/>
      <c r="NXU173" s="137"/>
      <c r="NXV173" s="137"/>
      <c r="NXW173" s="137"/>
      <c r="NXX173" s="137"/>
      <c r="NXY173" s="137"/>
      <c r="NXZ173" s="137"/>
      <c r="NYA173" s="137"/>
      <c r="NYB173" s="137"/>
      <c r="NYC173" s="137"/>
      <c r="NYD173" s="137"/>
      <c r="NYE173" s="137"/>
      <c r="NYF173" s="137"/>
      <c r="NYG173" s="137"/>
      <c r="NYH173" s="137"/>
      <c r="NYI173" s="137"/>
      <c r="NYJ173" s="137"/>
      <c r="NYK173" s="137"/>
      <c r="NYL173" s="137"/>
      <c r="NYM173" s="137"/>
      <c r="NYN173" s="137"/>
      <c r="NYO173" s="137"/>
      <c r="NYP173" s="137"/>
      <c r="NYQ173" s="137"/>
      <c r="NYR173" s="137"/>
      <c r="NYS173" s="137"/>
      <c r="NYT173" s="137"/>
      <c r="NYU173" s="137"/>
      <c r="NYV173" s="137"/>
      <c r="NYW173" s="137"/>
      <c r="NYX173" s="137"/>
      <c r="NYY173" s="137"/>
      <c r="NYZ173" s="137"/>
      <c r="NZA173" s="137"/>
      <c r="NZB173" s="137"/>
      <c r="NZC173" s="137"/>
      <c r="NZD173" s="137"/>
      <c r="NZE173" s="137"/>
      <c r="NZF173" s="137"/>
      <c r="NZG173" s="137"/>
      <c r="NZH173" s="137"/>
      <c r="NZI173" s="137"/>
      <c r="NZJ173" s="137"/>
      <c r="NZK173" s="137"/>
      <c r="NZL173" s="137"/>
      <c r="NZM173" s="137"/>
      <c r="NZN173" s="137"/>
      <c r="NZO173" s="137"/>
      <c r="NZP173" s="137"/>
      <c r="NZQ173" s="137"/>
      <c r="NZR173" s="137"/>
      <c r="NZS173" s="137"/>
      <c r="NZT173" s="137"/>
      <c r="NZU173" s="137"/>
      <c r="NZV173" s="137"/>
      <c r="NZW173" s="137"/>
      <c r="NZX173" s="137"/>
      <c r="NZY173" s="137"/>
      <c r="NZZ173" s="137"/>
      <c r="OAA173" s="137"/>
      <c r="OAB173" s="137"/>
      <c r="OAC173" s="137"/>
      <c r="OAD173" s="137"/>
      <c r="OAE173" s="137"/>
      <c r="OAF173" s="137"/>
      <c r="OAG173" s="137"/>
      <c r="OAH173" s="137"/>
      <c r="OAI173" s="137"/>
      <c r="OAJ173" s="137"/>
      <c r="OAK173" s="137"/>
      <c r="OAL173" s="137"/>
      <c r="OAM173" s="137"/>
      <c r="OAN173" s="137"/>
      <c r="OAO173" s="137"/>
      <c r="OAP173" s="137"/>
      <c r="OAQ173" s="137"/>
      <c r="OAR173" s="137"/>
      <c r="OAS173" s="137"/>
      <c r="OAT173" s="137"/>
      <c r="OAU173" s="137"/>
      <c r="OAV173" s="137"/>
      <c r="OAW173" s="137"/>
      <c r="OAX173" s="137"/>
      <c r="OAY173" s="137"/>
      <c r="OAZ173" s="137"/>
      <c r="OBA173" s="137"/>
      <c r="OBB173" s="137"/>
      <c r="OBC173" s="137"/>
      <c r="OBD173" s="137"/>
      <c r="OBE173" s="137"/>
      <c r="OBF173" s="137"/>
      <c r="OBG173" s="137"/>
      <c r="OBH173" s="137"/>
      <c r="OBI173" s="137"/>
      <c r="OBJ173" s="137"/>
      <c r="OBK173" s="137"/>
      <c r="OBL173" s="137"/>
      <c r="OBM173" s="137"/>
      <c r="OBN173" s="137"/>
      <c r="OBO173" s="137"/>
      <c r="OBP173" s="137"/>
      <c r="OBQ173" s="137"/>
      <c r="OBR173" s="137"/>
      <c r="OBS173" s="137"/>
      <c r="OBT173" s="137"/>
      <c r="OBU173" s="137"/>
      <c r="OBV173" s="137"/>
      <c r="OBW173" s="137"/>
      <c r="OBX173" s="137"/>
      <c r="OBY173" s="137"/>
      <c r="OBZ173" s="137"/>
      <c r="OCA173" s="137"/>
      <c r="OCB173" s="137"/>
      <c r="OCC173" s="137"/>
      <c r="OCD173" s="137"/>
      <c r="OCE173" s="137"/>
      <c r="OCF173" s="137"/>
      <c r="OCG173" s="137"/>
      <c r="OCH173" s="137"/>
      <c r="OCI173" s="137"/>
      <c r="OCJ173" s="137"/>
      <c r="OCK173" s="137"/>
      <c r="OCL173" s="137"/>
      <c r="OCM173" s="137"/>
      <c r="OCN173" s="137"/>
      <c r="OCO173" s="137"/>
      <c r="OCP173" s="137"/>
      <c r="OCQ173" s="137"/>
      <c r="OCR173" s="137"/>
      <c r="OCS173" s="137"/>
      <c r="OCT173" s="137"/>
      <c r="OCU173" s="137"/>
      <c r="OCV173" s="137"/>
      <c r="OCW173" s="137"/>
      <c r="OCX173" s="137"/>
      <c r="OCY173" s="137"/>
      <c r="OCZ173" s="137"/>
      <c r="ODA173" s="137"/>
      <c r="ODB173" s="137"/>
      <c r="ODC173" s="137"/>
      <c r="ODD173" s="137"/>
      <c r="ODE173" s="137"/>
      <c r="ODF173" s="137"/>
      <c r="ODG173" s="137"/>
      <c r="ODH173" s="137"/>
      <c r="ODI173" s="137"/>
      <c r="ODJ173" s="137"/>
      <c r="ODK173" s="137"/>
      <c r="ODL173" s="137"/>
      <c r="ODM173" s="137"/>
      <c r="ODN173" s="137"/>
      <c r="ODO173" s="137"/>
      <c r="ODP173" s="137"/>
      <c r="ODQ173" s="137"/>
      <c r="ODR173" s="137"/>
      <c r="ODS173" s="137"/>
      <c r="ODT173" s="137"/>
      <c r="ODU173" s="137"/>
      <c r="ODV173" s="137"/>
      <c r="ODW173" s="137"/>
      <c r="ODX173" s="137"/>
      <c r="ODY173" s="137"/>
      <c r="ODZ173" s="137"/>
      <c r="OEA173" s="137"/>
      <c r="OEB173" s="137"/>
      <c r="OEC173" s="137"/>
      <c r="OED173" s="137"/>
      <c r="OEE173" s="137"/>
      <c r="OEF173" s="137"/>
      <c r="OEG173" s="137"/>
      <c r="OEH173" s="137"/>
      <c r="OEI173" s="137"/>
      <c r="OEJ173" s="137"/>
      <c r="OEK173" s="137"/>
      <c r="OEL173" s="137"/>
      <c r="OEM173" s="137"/>
      <c r="OEN173" s="137"/>
      <c r="OEO173" s="137"/>
      <c r="OEP173" s="137"/>
      <c r="OEQ173" s="137"/>
      <c r="OER173" s="137"/>
      <c r="OES173" s="137"/>
      <c r="OET173" s="137"/>
      <c r="OEU173" s="137"/>
      <c r="OEV173" s="137"/>
      <c r="OEW173" s="137"/>
      <c r="OEX173" s="137"/>
      <c r="OEY173" s="137"/>
      <c r="OEZ173" s="137"/>
      <c r="OFA173" s="137"/>
      <c r="OFB173" s="137"/>
      <c r="OFC173" s="137"/>
      <c r="OFD173" s="137"/>
      <c r="OFE173" s="137"/>
      <c r="OFF173" s="137"/>
      <c r="OFG173" s="137"/>
      <c r="OFH173" s="137"/>
      <c r="OFI173" s="137"/>
      <c r="OFJ173" s="137"/>
      <c r="OFK173" s="137"/>
      <c r="OFL173" s="137"/>
      <c r="OFM173" s="137"/>
      <c r="OFN173" s="137"/>
      <c r="OFO173" s="137"/>
      <c r="OFP173" s="137"/>
      <c r="OFQ173" s="137"/>
      <c r="OFR173" s="137"/>
      <c r="OFS173" s="137"/>
      <c r="OFT173" s="137"/>
      <c r="OFU173" s="137"/>
      <c r="OFV173" s="137"/>
      <c r="OFW173" s="137"/>
      <c r="OFX173" s="137"/>
      <c r="OFY173" s="137"/>
      <c r="OFZ173" s="137"/>
      <c r="OGA173" s="137"/>
      <c r="OGB173" s="137"/>
      <c r="OGC173" s="137"/>
      <c r="OGD173" s="137"/>
      <c r="OGE173" s="137"/>
      <c r="OGF173" s="137"/>
      <c r="OGG173" s="137"/>
      <c r="OGH173" s="137"/>
      <c r="OGI173" s="137"/>
      <c r="OGJ173" s="137"/>
      <c r="OGK173" s="137"/>
      <c r="OGL173" s="137"/>
      <c r="OGM173" s="137"/>
      <c r="OGN173" s="137"/>
      <c r="OGO173" s="137"/>
      <c r="OGP173" s="137"/>
      <c r="OGQ173" s="137"/>
      <c r="OGR173" s="137"/>
      <c r="OGS173" s="137"/>
      <c r="OGT173" s="137"/>
      <c r="OGU173" s="137"/>
      <c r="OGV173" s="137"/>
      <c r="OGW173" s="137"/>
      <c r="OGX173" s="137"/>
      <c r="OGY173" s="137"/>
      <c r="OGZ173" s="137"/>
      <c r="OHA173" s="137"/>
      <c r="OHB173" s="137"/>
      <c r="OHC173" s="137"/>
      <c r="OHD173" s="137"/>
      <c r="OHE173" s="137"/>
      <c r="OHF173" s="137"/>
      <c r="OHG173" s="137"/>
      <c r="OHH173" s="137"/>
      <c r="OHI173" s="137"/>
      <c r="OHJ173" s="137"/>
      <c r="OHK173" s="137"/>
      <c r="OHL173" s="137"/>
      <c r="OHM173" s="137"/>
      <c r="OHN173" s="137"/>
      <c r="OHO173" s="137"/>
      <c r="OHP173" s="137"/>
      <c r="OHQ173" s="137"/>
      <c r="OHR173" s="137"/>
      <c r="OHS173" s="137"/>
      <c r="OHT173" s="137"/>
      <c r="OHU173" s="137"/>
      <c r="OHV173" s="137"/>
      <c r="OHW173" s="137"/>
      <c r="OHX173" s="137"/>
      <c r="OHY173" s="137"/>
      <c r="OHZ173" s="137"/>
      <c r="OIA173" s="137"/>
      <c r="OIB173" s="137"/>
      <c r="OIC173" s="137"/>
      <c r="OID173" s="137"/>
      <c r="OIE173" s="137"/>
      <c r="OIF173" s="137"/>
      <c r="OIG173" s="137"/>
      <c r="OIH173" s="137"/>
      <c r="OII173" s="137"/>
      <c r="OIJ173" s="137"/>
      <c r="OIK173" s="137"/>
      <c r="OIL173" s="137"/>
      <c r="OIM173" s="137"/>
      <c r="OIN173" s="137"/>
      <c r="OIO173" s="137"/>
      <c r="OIP173" s="137"/>
      <c r="OIQ173" s="137"/>
      <c r="OIR173" s="137"/>
      <c r="OIS173" s="137"/>
      <c r="OIT173" s="137"/>
      <c r="OIU173" s="137"/>
      <c r="OIV173" s="137"/>
      <c r="OIW173" s="137"/>
      <c r="OIX173" s="137"/>
      <c r="OIY173" s="137"/>
      <c r="OIZ173" s="137"/>
      <c r="OJA173" s="137"/>
      <c r="OJB173" s="137"/>
      <c r="OJC173" s="137"/>
      <c r="OJD173" s="137"/>
      <c r="OJE173" s="137"/>
      <c r="OJF173" s="137"/>
      <c r="OJG173" s="137"/>
      <c r="OJH173" s="137"/>
      <c r="OJI173" s="137"/>
      <c r="OJJ173" s="137"/>
      <c r="OJK173" s="137"/>
      <c r="OJL173" s="137"/>
      <c r="OJM173" s="137"/>
      <c r="OJN173" s="137"/>
      <c r="OJO173" s="137"/>
      <c r="OJP173" s="137"/>
      <c r="OJQ173" s="137"/>
      <c r="OJR173" s="137"/>
      <c r="OJS173" s="137"/>
      <c r="OJT173" s="137"/>
      <c r="OJU173" s="137"/>
      <c r="OJV173" s="137"/>
      <c r="OJW173" s="137"/>
      <c r="OJX173" s="137"/>
      <c r="OJY173" s="137"/>
      <c r="OJZ173" s="137"/>
      <c r="OKA173" s="137"/>
      <c r="OKB173" s="137"/>
      <c r="OKC173" s="137"/>
      <c r="OKD173" s="137"/>
      <c r="OKE173" s="137"/>
      <c r="OKF173" s="137"/>
      <c r="OKG173" s="137"/>
      <c r="OKH173" s="137"/>
      <c r="OKI173" s="137"/>
      <c r="OKJ173" s="137"/>
      <c r="OKK173" s="137"/>
      <c r="OKL173" s="137"/>
      <c r="OKM173" s="137"/>
      <c r="OKN173" s="137"/>
      <c r="OKO173" s="137"/>
      <c r="OKP173" s="137"/>
      <c r="OKQ173" s="137"/>
      <c r="OKR173" s="137"/>
      <c r="OKS173" s="137"/>
      <c r="OKT173" s="137"/>
      <c r="OKU173" s="137"/>
      <c r="OKV173" s="137"/>
      <c r="OKW173" s="137"/>
      <c r="OKX173" s="137"/>
      <c r="OKY173" s="137"/>
      <c r="OKZ173" s="137"/>
      <c r="OLA173" s="137"/>
      <c r="OLB173" s="137"/>
      <c r="OLC173" s="137"/>
      <c r="OLD173" s="137"/>
      <c r="OLE173" s="137"/>
      <c r="OLF173" s="137"/>
      <c r="OLG173" s="137"/>
      <c r="OLH173" s="137"/>
      <c r="OLI173" s="137"/>
      <c r="OLJ173" s="137"/>
      <c r="OLK173" s="137"/>
      <c r="OLL173" s="137"/>
      <c r="OLM173" s="137"/>
      <c r="OLN173" s="137"/>
      <c r="OLO173" s="137"/>
      <c r="OLP173" s="137"/>
      <c r="OLQ173" s="137"/>
      <c r="OLR173" s="137"/>
      <c r="OLS173" s="137"/>
      <c r="OLT173" s="137"/>
      <c r="OLU173" s="137"/>
      <c r="OLV173" s="137"/>
      <c r="OLW173" s="137"/>
      <c r="OLX173" s="137"/>
      <c r="OLY173" s="137"/>
      <c r="OLZ173" s="137"/>
      <c r="OMA173" s="137"/>
      <c r="OMB173" s="137"/>
      <c r="OMC173" s="137"/>
      <c r="OMD173" s="137"/>
      <c r="OME173" s="137"/>
      <c r="OMF173" s="137"/>
      <c r="OMG173" s="137"/>
      <c r="OMH173" s="137"/>
      <c r="OMI173" s="137"/>
      <c r="OMJ173" s="137"/>
      <c r="OMK173" s="137"/>
      <c r="OML173" s="137"/>
      <c r="OMM173" s="137"/>
      <c r="OMN173" s="137"/>
      <c r="OMO173" s="137"/>
      <c r="OMP173" s="137"/>
      <c r="OMQ173" s="137"/>
      <c r="OMR173" s="137"/>
      <c r="OMS173" s="137"/>
      <c r="OMT173" s="137"/>
      <c r="OMU173" s="137"/>
      <c r="OMV173" s="137"/>
      <c r="OMW173" s="137"/>
      <c r="OMX173" s="137"/>
      <c r="OMY173" s="137"/>
      <c r="OMZ173" s="137"/>
      <c r="ONA173" s="137"/>
      <c r="ONB173" s="137"/>
      <c r="ONC173" s="137"/>
      <c r="OND173" s="137"/>
      <c r="ONE173" s="137"/>
      <c r="ONF173" s="137"/>
      <c r="ONG173" s="137"/>
      <c r="ONH173" s="137"/>
      <c r="ONI173" s="137"/>
      <c r="ONJ173" s="137"/>
      <c r="ONK173" s="137"/>
      <c r="ONL173" s="137"/>
      <c r="ONM173" s="137"/>
      <c r="ONN173" s="137"/>
      <c r="ONO173" s="137"/>
      <c r="ONP173" s="137"/>
      <c r="ONQ173" s="137"/>
      <c r="ONR173" s="137"/>
      <c r="ONS173" s="137"/>
      <c r="ONT173" s="137"/>
      <c r="ONU173" s="137"/>
      <c r="ONV173" s="137"/>
      <c r="ONW173" s="137"/>
      <c r="ONX173" s="137"/>
      <c r="ONY173" s="137"/>
      <c r="ONZ173" s="137"/>
      <c r="OOA173" s="137"/>
      <c r="OOB173" s="137"/>
      <c r="OOC173" s="137"/>
      <c r="OOD173" s="137"/>
      <c r="OOE173" s="137"/>
      <c r="OOF173" s="137"/>
      <c r="OOG173" s="137"/>
      <c r="OOH173" s="137"/>
      <c r="OOI173" s="137"/>
      <c r="OOJ173" s="137"/>
      <c r="OOK173" s="137"/>
      <c r="OOL173" s="137"/>
      <c r="OOM173" s="137"/>
      <c r="OON173" s="137"/>
      <c r="OOO173" s="137"/>
      <c r="OOP173" s="137"/>
      <c r="OOQ173" s="137"/>
      <c r="OOR173" s="137"/>
      <c r="OOS173" s="137"/>
      <c r="OOT173" s="137"/>
      <c r="OOU173" s="137"/>
      <c r="OOV173" s="137"/>
      <c r="OOW173" s="137"/>
      <c r="OOX173" s="137"/>
      <c r="OOY173" s="137"/>
      <c r="OOZ173" s="137"/>
      <c r="OPA173" s="137"/>
      <c r="OPB173" s="137"/>
      <c r="OPC173" s="137"/>
      <c r="OPD173" s="137"/>
      <c r="OPE173" s="137"/>
      <c r="OPF173" s="137"/>
      <c r="OPG173" s="137"/>
      <c r="OPH173" s="137"/>
      <c r="OPI173" s="137"/>
      <c r="OPJ173" s="137"/>
      <c r="OPK173" s="137"/>
      <c r="OPL173" s="137"/>
      <c r="OPM173" s="137"/>
      <c r="OPN173" s="137"/>
      <c r="OPO173" s="137"/>
      <c r="OPP173" s="137"/>
      <c r="OPQ173" s="137"/>
      <c r="OPR173" s="137"/>
      <c r="OPS173" s="137"/>
      <c r="OPT173" s="137"/>
      <c r="OPU173" s="137"/>
      <c r="OPV173" s="137"/>
      <c r="OPW173" s="137"/>
      <c r="OPX173" s="137"/>
      <c r="OPY173" s="137"/>
      <c r="OPZ173" s="137"/>
      <c r="OQA173" s="137"/>
      <c r="OQB173" s="137"/>
      <c r="OQC173" s="137"/>
      <c r="OQD173" s="137"/>
      <c r="OQE173" s="137"/>
      <c r="OQF173" s="137"/>
      <c r="OQG173" s="137"/>
      <c r="OQH173" s="137"/>
      <c r="OQI173" s="137"/>
      <c r="OQJ173" s="137"/>
      <c r="OQK173" s="137"/>
      <c r="OQL173" s="137"/>
      <c r="OQM173" s="137"/>
      <c r="OQN173" s="137"/>
      <c r="OQO173" s="137"/>
      <c r="OQP173" s="137"/>
      <c r="OQQ173" s="137"/>
      <c r="OQR173" s="137"/>
      <c r="OQS173" s="137"/>
      <c r="OQT173" s="137"/>
      <c r="OQU173" s="137"/>
      <c r="OQV173" s="137"/>
      <c r="OQW173" s="137"/>
      <c r="OQX173" s="137"/>
      <c r="OQY173" s="137"/>
      <c r="OQZ173" s="137"/>
      <c r="ORA173" s="137"/>
      <c r="ORB173" s="137"/>
      <c r="ORC173" s="137"/>
      <c r="ORD173" s="137"/>
      <c r="ORE173" s="137"/>
      <c r="ORF173" s="137"/>
      <c r="ORG173" s="137"/>
      <c r="ORH173" s="137"/>
      <c r="ORI173" s="137"/>
      <c r="ORJ173" s="137"/>
      <c r="ORK173" s="137"/>
      <c r="ORL173" s="137"/>
      <c r="ORM173" s="137"/>
      <c r="ORN173" s="137"/>
      <c r="ORO173" s="137"/>
      <c r="ORP173" s="137"/>
      <c r="ORQ173" s="137"/>
      <c r="ORR173" s="137"/>
      <c r="ORS173" s="137"/>
      <c r="ORT173" s="137"/>
      <c r="ORU173" s="137"/>
      <c r="ORV173" s="137"/>
      <c r="ORW173" s="137"/>
      <c r="ORX173" s="137"/>
      <c r="ORY173" s="137"/>
      <c r="ORZ173" s="137"/>
      <c r="OSA173" s="137"/>
      <c r="OSB173" s="137"/>
      <c r="OSC173" s="137"/>
      <c r="OSD173" s="137"/>
      <c r="OSE173" s="137"/>
      <c r="OSF173" s="137"/>
      <c r="OSG173" s="137"/>
      <c r="OSH173" s="137"/>
      <c r="OSI173" s="137"/>
      <c r="OSJ173" s="137"/>
      <c r="OSK173" s="137"/>
      <c r="OSL173" s="137"/>
      <c r="OSM173" s="137"/>
      <c r="OSN173" s="137"/>
      <c r="OSO173" s="137"/>
      <c r="OSP173" s="137"/>
      <c r="OSQ173" s="137"/>
      <c r="OSR173" s="137"/>
      <c r="OSS173" s="137"/>
      <c r="OST173" s="137"/>
      <c r="OSU173" s="137"/>
      <c r="OSV173" s="137"/>
      <c r="OSW173" s="137"/>
      <c r="OSX173" s="137"/>
      <c r="OSY173" s="137"/>
      <c r="OSZ173" s="137"/>
      <c r="OTA173" s="137"/>
      <c r="OTB173" s="137"/>
      <c r="OTC173" s="137"/>
      <c r="OTD173" s="137"/>
      <c r="OTE173" s="137"/>
      <c r="OTF173" s="137"/>
      <c r="OTG173" s="137"/>
      <c r="OTH173" s="137"/>
      <c r="OTI173" s="137"/>
      <c r="OTJ173" s="137"/>
      <c r="OTK173" s="137"/>
      <c r="OTL173" s="137"/>
      <c r="OTM173" s="137"/>
      <c r="OTN173" s="137"/>
      <c r="OTO173" s="137"/>
      <c r="OTP173" s="137"/>
      <c r="OTQ173" s="137"/>
      <c r="OTR173" s="137"/>
      <c r="OTS173" s="137"/>
      <c r="OTT173" s="137"/>
      <c r="OTU173" s="137"/>
      <c r="OTV173" s="137"/>
      <c r="OTW173" s="137"/>
      <c r="OTX173" s="137"/>
      <c r="OTY173" s="137"/>
      <c r="OTZ173" s="137"/>
      <c r="OUA173" s="137"/>
      <c r="OUB173" s="137"/>
      <c r="OUC173" s="137"/>
      <c r="OUD173" s="137"/>
      <c r="OUE173" s="137"/>
      <c r="OUF173" s="137"/>
      <c r="OUG173" s="137"/>
      <c r="OUH173" s="137"/>
      <c r="OUI173" s="137"/>
      <c r="OUJ173" s="137"/>
      <c r="OUK173" s="137"/>
      <c r="OUL173" s="137"/>
      <c r="OUM173" s="137"/>
      <c r="OUN173" s="137"/>
      <c r="OUO173" s="137"/>
      <c r="OUP173" s="137"/>
      <c r="OUQ173" s="137"/>
      <c r="OUR173" s="137"/>
      <c r="OUS173" s="137"/>
      <c r="OUT173" s="137"/>
      <c r="OUU173" s="137"/>
      <c r="OUV173" s="137"/>
      <c r="OUW173" s="137"/>
      <c r="OUX173" s="137"/>
      <c r="OUY173" s="137"/>
      <c r="OUZ173" s="137"/>
      <c r="OVA173" s="137"/>
      <c r="OVB173" s="137"/>
      <c r="OVC173" s="137"/>
      <c r="OVD173" s="137"/>
      <c r="OVE173" s="137"/>
      <c r="OVF173" s="137"/>
      <c r="OVG173" s="137"/>
      <c r="OVH173" s="137"/>
      <c r="OVI173" s="137"/>
      <c r="OVJ173" s="137"/>
      <c r="OVK173" s="137"/>
      <c r="OVL173" s="137"/>
      <c r="OVM173" s="137"/>
      <c r="OVN173" s="137"/>
      <c r="OVO173" s="137"/>
      <c r="OVP173" s="137"/>
      <c r="OVQ173" s="137"/>
      <c r="OVR173" s="137"/>
      <c r="OVS173" s="137"/>
      <c r="OVT173" s="137"/>
      <c r="OVU173" s="137"/>
      <c r="OVV173" s="137"/>
      <c r="OVW173" s="137"/>
      <c r="OVX173" s="137"/>
      <c r="OVY173" s="137"/>
      <c r="OVZ173" s="137"/>
      <c r="OWA173" s="137"/>
      <c r="OWB173" s="137"/>
      <c r="OWC173" s="137"/>
      <c r="OWD173" s="137"/>
      <c r="OWE173" s="137"/>
      <c r="OWF173" s="137"/>
      <c r="OWG173" s="137"/>
      <c r="OWH173" s="137"/>
      <c r="OWI173" s="137"/>
      <c r="OWJ173" s="137"/>
      <c r="OWK173" s="137"/>
      <c r="OWL173" s="137"/>
      <c r="OWM173" s="137"/>
      <c r="OWN173" s="137"/>
      <c r="OWO173" s="137"/>
      <c r="OWP173" s="137"/>
      <c r="OWQ173" s="137"/>
      <c r="OWR173" s="137"/>
      <c r="OWS173" s="137"/>
      <c r="OWT173" s="137"/>
      <c r="OWU173" s="137"/>
      <c r="OWV173" s="137"/>
      <c r="OWW173" s="137"/>
      <c r="OWX173" s="137"/>
      <c r="OWY173" s="137"/>
      <c r="OWZ173" s="137"/>
      <c r="OXA173" s="137"/>
      <c r="OXB173" s="137"/>
      <c r="OXC173" s="137"/>
      <c r="OXD173" s="137"/>
      <c r="OXE173" s="137"/>
      <c r="OXF173" s="137"/>
      <c r="OXG173" s="137"/>
      <c r="OXH173" s="137"/>
      <c r="OXI173" s="137"/>
      <c r="OXJ173" s="137"/>
      <c r="OXK173" s="137"/>
      <c r="OXL173" s="137"/>
      <c r="OXM173" s="137"/>
      <c r="OXN173" s="137"/>
      <c r="OXO173" s="137"/>
      <c r="OXP173" s="137"/>
      <c r="OXQ173" s="137"/>
      <c r="OXR173" s="137"/>
      <c r="OXS173" s="137"/>
      <c r="OXT173" s="137"/>
      <c r="OXU173" s="137"/>
      <c r="OXV173" s="137"/>
      <c r="OXW173" s="137"/>
      <c r="OXX173" s="137"/>
      <c r="OXY173" s="137"/>
      <c r="OXZ173" s="137"/>
      <c r="OYA173" s="137"/>
      <c r="OYB173" s="137"/>
      <c r="OYC173" s="137"/>
      <c r="OYD173" s="137"/>
      <c r="OYE173" s="137"/>
      <c r="OYF173" s="137"/>
      <c r="OYG173" s="137"/>
      <c r="OYH173" s="137"/>
      <c r="OYI173" s="137"/>
      <c r="OYJ173" s="137"/>
      <c r="OYK173" s="137"/>
      <c r="OYL173" s="137"/>
      <c r="OYM173" s="137"/>
      <c r="OYN173" s="137"/>
      <c r="OYO173" s="137"/>
      <c r="OYP173" s="137"/>
      <c r="OYQ173" s="137"/>
      <c r="OYR173" s="137"/>
      <c r="OYS173" s="137"/>
      <c r="OYT173" s="137"/>
      <c r="OYU173" s="137"/>
      <c r="OYV173" s="137"/>
      <c r="OYW173" s="137"/>
      <c r="OYX173" s="137"/>
      <c r="OYY173" s="137"/>
      <c r="OYZ173" s="137"/>
      <c r="OZA173" s="137"/>
      <c r="OZB173" s="137"/>
      <c r="OZC173" s="137"/>
      <c r="OZD173" s="137"/>
      <c r="OZE173" s="137"/>
      <c r="OZF173" s="137"/>
      <c r="OZG173" s="137"/>
      <c r="OZH173" s="137"/>
      <c r="OZI173" s="137"/>
      <c r="OZJ173" s="137"/>
      <c r="OZK173" s="137"/>
      <c r="OZL173" s="137"/>
      <c r="OZM173" s="137"/>
      <c r="OZN173" s="137"/>
      <c r="OZO173" s="137"/>
      <c r="OZP173" s="137"/>
      <c r="OZQ173" s="137"/>
      <c r="OZR173" s="137"/>
      <c r="OZS173" s="137"/>
      <c r="OZT173" s="137"/>
      <c r="OZU173" s="137"/>
      <c r="OZV173" s="137"/>
      <c r="OZW173" s="137"/>
      <c r="OZX173" s="137"/>
      <c r="OZY173" s="137"/>
      <c r="OZZ173" s="137"/>
      <c r="PAA173" s="137"/>
      <c r="PAB173" s="137"/>
      <c r="PAC173" s="137"/>
      <c r="PAD173" s="137"/>
      <c r="PAE173" s="137"/>
      <c r="PAF173" s="137"/>
      <c r="PAG173" s="137"/>
      <c r="PAH173" s="137"/>
      <c r="PAI173" s="137"/>
      <c r="PAJ173" s="137"/>
      <c r="PAK173" s="137"/>
      <c r="PAL173" s="137"/>
      <c r="PAM173" s="137"/>
      <c r="PAN173" s="137"/>
      <c r="PAO173" s="137"/>
      <c r="PAP173" s="137"/>
      <c r="PAQ173" s="137"/>
      <c r="PAR173" s="137"/>
      <c r="PAS173" s="137"/>
      <c r="PAT173" s="137"/>
      <c r="PAU173" s="137"/>
      <c r="PAV173" s="137"/>
      <c r="PAW173" s="137"/>
      <c r="PAX173" s="137"/>
      <c r="PAY173" s="137"/>
      <c r="PAZ173" s="137"/>
      <c r="PBA173" s="137"/>
      <c r="PBB173" s="137"/>
      <c r="PBC173" s="137"/>
      <c r="PBD173" s="137"/>
      <c r="PBE173" s="137"/>
      <c r="PBF173" s="137"/>
      <c r="PBG173" s="137"/>
      <c r="PBH173" s="137"/>
      <c r="PBI173" s="137"/>
      <c r="PBJ173" s="137"/>
      <c r="PBK173" s="137"/>
      <c r="PBL173" s="137"/>
      <c r="PBM173" s="137"/>
      <c r="PBN173" s="137"/>
      <c r="PBO173" s="137"/>
      <c r="PBP173" s="137"/>
      <c r="PBQ173" s="137"/>
      <c r="PBR173" s="137"/>
      <c r="PBS173" s="137"/>
      <c r="PBT173" s="137"/>
      <c r="PBU173" s="137"/>
      <c r="PBV173" s="137"/>
      <c r="PBW173" s="137"/>
      <c r="PBX173" s="137"/>
      <c r="PBY173" s="137"/>
      <c r="PBZ173" s="137"/>
      <c r="PCA173" s="137"/>
      <c r="PCB173" s="137"/>
      <c r="PCC173" s="137"/>
      <c r="PCD173" s="137"/>
      <c r="PCE173" s="137"/>
      <c r="PCF173" s="137"/>
      <c r="PCG173" s="137"/>
      <c r="PCH173" s="137"/>
      <c r="PCI173" s="137"/>
      <c r="PCJ173" s="137"/>
      <c r="PCK173" s="137"/>
      <c r="PCL173" s="137"/>
      <c r="PCM173" s="137"/>
      <c r="PCN173" s="137"/>
      <c r="PCO173" s="137"/>
      <c r="PCP173" s="137"/>
      <c r="PCQ173" s="137"/>
      <c r="PCR173" s="137"/>
      <c r="PCS173" s="137"/>
      <c r="PCT173" s="137"/>
      <c r="PCU173" s="137"/>
      <c r="PCV173" s="137"/>
      <c r="PCW173" s="137"/>
      <c r="PCX173" s="137"/>
      <c r="PCY173" s="137"/>
      <c r="PCZ173" s="137"/>
      <c r="PDA173" s="137"/>
      <c r="PDB173" s="137"/>
      <c r="PDC173" s="137"/>
      <c r="PDD173" s="137"/>
      <c r="PDE173" s="137"/>
      <c r="PDF173" s="137"/>
      <c r="PDG173" s="137"/>
      <c r="PDH173" s="137"/>
      <c r="PDI173" s="137"/>
      <c r="PDJ173" s="137"/>
      <c r="PDK173" s="137"/>
      <c r="PDL173" s="137"/>
      <c r="PDM173" s="137"/>
      <c r="PDN173" s="137"/>
      <c r="PDO173" s="137"/>
      <c r="PDP173" s="137"/>
      <c r="PDQ173" s="137"/>
      <c r="PDR173" s="137"/>
      <c r="PDS173" s="137"/>
      <c r="PDT173" s="137"/>
      <c r="PDU173" s="137"/>
      <c r="PDV173" s="137"/>
      <c r="PDW173" s="137"/>
      <c r="PDX173" s="137"/>
      <c r="PDY173" s="137"/>
      <c r="PDZ173" s="137"/>
      <c r="PEA173" s="137"/>
      <c r="PEB173" s="137"/>
      <c r="PEC173" s="137"/>
      <c r="PED173" s="137"/>
      <c r="PEE173" s="137"/>
      <c r="PEF173" s="137"/>
      <c r="PEG173" s="137"/>
      <c r="PEH173" s="137"/>
      <c r="PEI173" s="137"/>
      <c r="PEJ173" s="137"/>
      <c r="PEK173" s="137"/>
      <c r="PEL173" s="137"/>
      <c r="PEM173" s="137"/>
      <c r="PEN173" s="137"/>
      <c r="PEO173" s="137"/>
      <c r="PEP173" s="137"/>
      <c r="PEQ173" s="137"/>
      <c r="PER173" s="137"/>
      <c r="PES173" s="137"/>
      <c r="PET173" s="137"/>
      <c r="PEU173" s="137"/>
      <c r="PEV173" s="137"/>
      <c r="PEW173" s="137"/>
      <c r="PEX173" s="137"/>
      <c r="PEY173" s="137"/>
      <c r="PEZ173" s="137"/>
      <c r="PFA173" s="137"/>
      <c r="PFB173" s="137"/>
      <c r="PFC173" s="137"/>
      <c r="PFD173" s="137"/>
      <c r="PFE173" s="137"/>
      <c r="PFF173" s="137"/>
      <c r="PFG173" s="137"/>
      <c r="PFH173" s="137"/>
      <c r="PFI173" s="137"/>
      <c r="PFJ173" s="137"/>
      <c r="PFK173" s="137"/>
      <c r="PFL173" s="137"/>
      <c r="PFM173" s="137"/>
      <c r="PFN173" s="137"/>
      <c r="PFO173" s="137"/>
      <c r="PFP173" s="137"/>
      <c r="PFQ173" s="137"/>
      <c r="PFR173" s="137"/>
      <c r="PFS173" s="137"/>
      <c r="PFT173" s="137"/>
      <c r="PFU173" s="137"/>
      <c r="PFV173" s="137"/>
      <c r="PFW173" s="137"/>
      <c r="PFX173" s="137"/>
      <c r="PFY173" s="137"/>
      <c r="PFZ173" s="137"/>
      <c r="PGA173" s="137"/>
      <c r="PGB173" s="137"/>
      <c r="PGC173" s="137"/>
      <c r="PGD173" s="137"/>
      <c r="PGE173" s="137"/>
      <c r="PGF173" s="137"/>
      <c r="PGG173" s="137"/>
      <c r="PGH173" s="137"/>
      <c r="PGI173" s="137"/>
      <c r="PGJ173" s="137"/>
      <c r="PGK173" s="137"/>
      <c r="PGL173" s="137"/>
      <c r="PGM173" s="137"/>
      <c r="PGN173" s="137"/>
      <c r="PGO173" s="137"/>
      <c r="PGP173" s="137"/>
      <c r="PGQ173" s="137"/>
      <c r="PGR173" s="137"/>
      <c r="PGS173" s="137"/>
      <c r="PGT173" s="137"/>
      <c r="PGU173" s="137"/>
      <c r="PGV173" s="137"/>
      <c r="PGW173" s="137"/>
      <c r="PGX173" s="137"/>
      <c r="PGY173" s="137"/>
      <c r="PGZ173" s="137"/>
      <c r="PHA173" s="137"/>
      <c r="PHB173" s="137"/>
      <c r="PHC173" s="137"/>
      <c r="PHD173" s="137"/>
      <c r="PHE173" s="137"/>
      <c r="PHF173" s="137"/>
      <c r="PHG173" s="137"/>
      <c r="PHH173" s="137"/>
      <c r="PHI173" s="137"/>
      <c r="PHJ173" s="137"/>
      <c r="PHK173" s="137"/>
      <c r="PHL173" s="137"/>
      <c r="PHM173" s="137"/>
      <c r="PHN173" s="137"/>
      <c r="PHO173" s="137"/>
      <c r="PHP173" s="137"/>
      <c r="PHQ173" s="137"/>
      <c r="PHR173" s="137"/>
      <c r="PHS173" s="137"/>
      <c r="PHT173" s="137"/>
      <c r="PHU173" s="137"/>
      <c r="PHV173" s="137"/>
      <c r="PHW173" s="137"/>
      <c r="PHX173" s="137"/>
      <c r="PHY173" s="137"/>
      <c r="PHZ173" s="137"/>
      <c r="PIA173" s="137"/>
      <c r="PIB173" s="137"/>
      <c r="PIC173" s="137"/>
      <c r="PID173" s="137"/>
      <c r="PIE173" s="137"/>
      <c r="PIF173" s="137"/>
      <c r="PIG173" s="137"/>
      <c r="PIH173" s="137"/>
      <c r="PII173" s="137"/>
      <c r="PIJ173" s="137"/>
      <c r="PIK173" s="137"/>
      <c r="PIL173" s="137"/>
      <c r="PIM173" s="137"/>
      <c r="PIN173" s="137"/>
      <c r="PIO173" s="137"/>
      <c r="PIP173" s="137"/>
      <c r="PIQ173" s="137"/>
      <c r="PIR173" s="137"/>
      <c r="PIS173" s="137"/>
      <c r="PIT173" s="137"/>
      <c r="PIU173" s="137"/>
      <c r="PIV173" s="137"/>
      <c r="PIW173" s="137"/>
      <c r="PIX173" s="137"/>
      <c r="PIY173" s="137"/>
      <c r="PIZ173" s="137"/>
      <c r="PJA173" s="137"/>
      <c r="PJB173" s="137"/>
      <c r="PJC173" s="137"/>
      <c r="PJD173" s="137"/>
      <c r="PJE173" s="137"/>
      <c r="PJF173" s="137"/>
      <c r="PJG173" s="137"/>
      <c r="PJH173" s="137"/>
      <c r="PJI173" s="137"/>
      <c r="PJJ173" s="137"/>
      <c r="PJK173" s="137"/>
      <c r="PJL173" s="137"/>
      <c r="PJM173" s="137"/>
      <c r="PJN173" s="137"/>
      <c r="PJO173" s="137"/>
      <c r="PJP173" s="137"/>
      <c r="PJQ173" s="137"/>
      <c r="PJR173" s="137"/>
      <c r="PJS173" s="137"/>
      <c r="PJT173" s="137"/>
      <c r="PJU173" s="137"/>
      <c r="PJV173" s="137"/>
      <c r="PJW173" s="137"/>
      <c r="PJX173" s="137"/>
      <c r="PJY173" s="137"/>
      <c r="PJZ173" s="137"/>
      <c r="PKA173" s="137"/>
      <c r="PKB173" s="137"/>
      <c r="PKC173" s="137"/>
      <c r="PKD173" s="137"/>
      <c r="PKE173" s="137"/>
      <c r="PKF173" s="137"/>
      <c r="PKG173" s="137"/>
      <c r="PKH173" s="137"/>
      <c r="PKI173" s="137"/>
      <c r="PKJ173" s="137"/>
      <c r="PKK173" s="137"/>
      <c r="PKL173" s="137"/>
      <c r="PKM173" s="137"/>
      <c r="PKN173" s="137"/>
      <c r="PKO173" s="137"/>
      <c r="PKP173" s="137"/>
      <c r="PKQ173" s="137"/>
      <c r="PKR173" s="137"/>
      <c r="PKS173" s="137"/>
      <c r="PKT173" s="137"/>
      <c r="PKU173" s="137"/>
      <c r="PKV173" s="137"/>
      <c r="PKW173" s="137"/>
      <c r="PKX173" s="137"/>
      <c r="PKY173" s="137"/>
      <c r="PKZ173" s="137"/>
      <c r="PLA173" s="137"/>
      <c r="PLB173" s="137"/>
      <c r="PLC173" s="137"/>
      <c r="PLD173" s="137"/>
      <c r="PLE173" s="137"/>
      <c r="PLF173" s="137"/>
      <c r="PLG173" s="137"/>
      <c r="PLH173" s="137"/>
      <c r="PLI173" s="137"/>
      <c r="PLJ173" s="137"/>
      <c r="PLK173" s="137"/>
      <c r="PLL173" s="137"/>
      <c r="PLM173" s="137"/>
      <c r="PLN173" s="137"/>
      <c r="PLO173" s="137"/>
      <c r="PLP173" s="137"/>
      <c r="PLQ173" s="137"/>
      <c r="PLR173" s="137"/>
      <c r="PLS173" s="137"/>
      <c r="PLT173" s="137"/>
      <c r="PLU173" s="137"/>
      <c r="PLV173" s="137"/>
      <c r="PLW173" s="137"/>
      <c r="PLX173" s="137"/>
      <c r="PLY173" s="137"/>
      <c r="PLZ173" s="137"/>
      <c r="PMA173" s="137"/>
      <c r="PMB173" s="137"/>
      <c r="PMC173" s="137"/>
      <c r="PMD173" s="137"/>
      <c r="PME173" s="137"/>
      <c r="PMF173" s="137"/>
      <c r="PMG173" s="137"/>
      <c r="PMH173" s="137"/>
      <c r="PMI173" s="137"/>
      <c r="PMJ173" s="137"/>
      <c r="PMK173" s="137"/>
      <c r="PML173" s="137"/>
      <c r="PMM173" s="137"/>
      <c r="PMN173" s="137"/>
      <c r="PMO173" s="137"/>
      <c r="PMP173" s="137"/>
      <c r="PMQ173" s="137"/>
      <c r="PMR173" s="137"/>
      <c r="PMS173" s="137"/>
      <c r="PMT173" s="137"/>
      <c r="PMU173" s="137"/>
      <c r="PMV173" s="137"/>
      <c r="PMW173" s="137"/>
      <c r="PMX173" s="137"/>
      <c r="PMY173" s="137"/>
      <c r="PMZ173" s="137"/>
      <c r="PNA173" s="137"/>
      <c r="PNB173" s="137"/>
      <c r="PNC173" s="137"/>
      <c r="PND173" s="137"/>
      <c r="PNE173" s="137"/>
      <c r="PNF173" s="137"/>
      <c r="PNG173" s="137"/>
      <c r="PNH173" s="137"/>
      <c r="PNI173" s="137"/>
      <c r="PNJ173" s="137"/>
      <c r="PNK173" s="137"/>
      <c r="PNL173" s="137"/>
      <c r="PNM173" s="137"/>
      <c r="PNN173" s="137"/>
      <c r="PNO173" s="137"/>
      <c r="PNP173" s="137"/>
      <c r="PNQ173" s="137"/>
      <c r="PNR173" s="137"/>
      <c r="PNS173" s="137"/>
      <c r="PNT173" s="137"/>
      <c r="PNU173" s="137"/>
      <c r="PNV173" s="137"/>
      <c r="PNW173" s="137"/>
      <c r="PNX173" s="137"/>
      <c r="PNY173" s="137"/>
      <c r="PNZ173" s="137"/>
      <c r="POA173" s="137"/>
      <c r="POB173" s="137"/>
      <c r="POC173" s="137"/>
      <c r="POD173" s="137"/>
      <c r="POE173" s="137"/>
      <c r="POF173" s="137"/>
      <c r="POG173" s="137"/>
      <c r="POH173" s="137"/>
      <c r="POI173" s="137"/>
      <c r="POJ173" s="137"/>
      <c r="POK173" s="137"/>
      <c r="POL173" s="137"/>
      <c r="POM173" s="137"/>
      <c r="PON173" s="137"/>
      <c r="POO173" s="137"/>
      <c r="POP173" s="137"/>
      <c r="POQ173" s="137"/>
      <c r="POR173" s="137"/>
      <c r="POS173" s="137"/>
      <c r="POT173" s="137"/>
      <c r="POU173" s="137"/>
      <c r="POV173" s="137"/>
      <c r="POW173" s="137"/>
      <c r="POX173" s="137"/>
      <c r="POY173" s="137"/>
      <c r="POZ173" s="137"/>
      <c r="PPA173" s="137"/>
      <c r="PPB173" s="137"/>
      <c r="PPC173" s="137"/>
      <c r="PPD173" s="137"/>
      <c r="PPE173" s="137"/>
      <c r="PPF173" s="137"/>
      <c r="PPG173" s="137"/>
      <c r="PPH173" s="137"/>
      <c r="PPI173" s="137"/>
      <c r="PPJ173" s="137"/>
      <c r="PPK173" s="137"/>
      <c r="PPL173" s="137"/>
      <c r="PPM173" s="137"/>
      <c r="PPN173" s="137"/>
      <c r="PPO173" s="137"/>
      <c r="PPP173" s="137"/>
      <c r="PPQ173" s="137"/>
      <c r="PPR173" s="137"/>
      <c r="PPS173" s="137"/>
      <c r="PPT173" s="137"/>
      <c r="PPU173" s="137"/>
      <c r="PPV173" s="137"/>
      <c r="PPW173" s="137"/>
      <c r="PPX173" s="137"/>
      <c r="PPY173" s="137"/>
      <c r="PPZ173" s="137"/>
      <c r="PQA173" s="137"/>
      <c r="PQB173" s="137"/>
      <c r="PQC173" s="137"/>
      <c r="PQD173" s="137"/>
      <c r="PQE173" s="137"/>
      <c r="PQF173" s="137"/>
      <c r="PQG173" s="137"/>
      <c r="PQH173" s="137"/>
      <c r="PQI173" s="137"/>
      <c r="PQJ173" s="137"/>
      <c r="PQK173" s="137"/>
      <c r="PQL173" s="137"/>
      <c r="PQM173" s="137"/>
      <c r="PQN173" s="137"/>
      <c r="PQO173" s="137"/>
      <c r="PQP173" s="137"/>
      <c r="PQQ173" s="137"/>
      <c r="PQR173" s="137"/>
      <c r="PQS173" s="137"/>
      <c r="PQT173" s="137"/>
      <c r="PQU173" s="137"/>
      <c r="PQV173" s="137"/>
      <c r="PQW173" s="137"/>
      <c r="PQX173" s="137"/>
      <c r="PQY173" s="137"/>
      <c r="PQZ173" s="137"/>
      <c r="PRA173" s="137"/>
      <c r="PRB173" s="137"/>
      <c r="PRC173" s="137"/>
      <c r="PRD173" s="137"/>
      <c r="PRE173" s="137"/>
      <c r="PRF173" s="137"/>
      <c r="PRG173" s="137"/>
      <c r="PRH173" s="137"/>
      <c r="PRI173" s="137"/>
      <c r="PRJ173" s="137"/>
      <c r="PRK173" s="137"/>
      <c r="PRL173" s="137"/>
      <c r="PRM173" s="137"/>
      <c r="PRN173" s="137"/>
      <c r="PRO173" s="137"/>
      <c r="PRP173" s="137"/>
      <c r="PRQ173" s="137"/>
      <c r="PRR173" s="137"/>
      <c r="PRS173" s="137"/>
      <c r="PRT173" s="137"/>
      <c r="PRU173" s="137"/>
      <c r="PRV173" s="137"/>
      <c r="PRW173" s="137"/>
      <c r="PRX173" s="137"/>
      <c r="PRY173" s="137"/>
      <c r="PRZ173" s="137"/>
      <c r="PSA173" s="137"/>
      <c r="PSB173" s="137"/>
      <c r="PSC173" s="137"/>
      <c r="PSD173" s="137"/>
      <c r="PSE173" s="137"/>
      <c r="PSF173" s="137"/>
      <c r="PSG173" s="137"/>
      <c r="PSH173" s="137"/>
      <c r="PSI173" s="137"/>
      <c r="PSJ173" s="137"/>
      <c r="PSK173" s="137"/>
      <c r="PSL173" s="137"/>
      <c r="PSM173" s="137"/>
      <c r="PSN173" s="137"/>
      <c r="PSO173" s="137"/>
      <c r="PSP173" s="137"/>
      <c r="PSQ173" s="137"/>
      <c r="PSR173" s="137"/>
      <c r="PSS173" s="137"/>
      <c r="PST173" s="137"/>
      <c r="PSU173" s="137"/>
      <c r="PSV173" s="137"/>
      <c r="PSW173" s="137"/>
      <c r="PSX173" s="137"/>
      <c r="PSY173" s="137"/>
      <c r="PSZ173" s="137"/>
      <c r="PTA173" s="137"/>
      <c r="PTB173" s="137"/>
      <c r="PTC173" s="137"/>
      <c r="PTD173" s="137"/>
      <c r="PTE173" s="137"/>
      <c r="PTF173" s="137"/>
      <c r="PTG173" s="137"/>
      <c r="PTH173" s="137"/>
      <c r="PTI173" s="137"/>
      <c r="PTJ173" s="137"/>
      <c r="PTK173" s="137"/>
      <c r="PTL173" s="137"/>
      <c r="PTM173" s="137"/>
      <c r="PTN173" s="137"/>
      <c r="PTO173" s="137"/>
      <c r="PTP173" s="137"/>
      <c r="PTQ173" s="137"/>
      <c r="PTR173" s="137"/>
      <c r="PTS173" s="137"/>
      <c r="PTT173" s="137"/>
      <c r="PTU173" s="137"/>
      <c r="PTV173" s="137"/>
      <c r="PTW173" s="137"/>
      <c r="PTX173" s="137"/>
      <c r="PTY173" s="137"/>
      <c r="PTZ173" s="137"/>
      <c r="PUA173" s="137"/>
      <c r="PUB173" s="137"/>
      <c r="PUC173" s="137"/>
      <c r="PUD173" s="137"/>
      <c r="PUE173" s="137"/>
      <c r="PUF173" s="137"/>
      <c r="PUG173" s="137"/>
      <c r="PUH173" s="137"/>
      <c r="PUI173" s="137"/>
      <c r="PUJ173" s="137"/>
      <c r="PUK173" s="137"/>
      <c r="PUL173" s="137"/>
      <c r="PUM173" s="137"/>
      <c r="PUN173" s="137"/>
      <c r="PUO173" s="137"/>
      <c r="PUP173" s="137"/>
      <c r="PUQ173" s="137"/>
      <c r="PUR173" s="137"/>
      <c r="PUS173" s="137"/>
      <c r="PUT173" s="137"/>
      <c r="PUU173" s="137"/>
      <c r="PUV173" s="137"/>
      <c r="PUW173" s="137"/>
      <c r="PUX173" s="137"/>
      <c r="PUY173" s="137"/>
      <c r="PUZ173" s="137"/>
      <c r="PVA173" s="137"/>
      <c r="PVB173" s="137"/>
      <c r="PVC173" s="137"/>
      <c r="PVD173" s="137"/>
      <c r="PVE173" s="137"/>
      <c r="PVF173" s="137"/>
      <c r="PVG173" s="137"/>
      <c r="PVH173" s="137"/>
      <c r="PVI173" s="137"/>
      <c r="PVJ173" s="137"/>
      <c r="PVK173" s="137"/>
      <c r="PVL173" s="137"/>
      <c r="PVM173" s="137"/>
      <c r="PVN173" s="137"/>
      <c r="PVO173" s="137"/>
      <c r="PVP173" s="137"/>
      <c r="PVQ173" s="137"/>
      <c r="PVR173" s="137"/>
      <c r="PVS173" s="137"/>
      <c r="PVT173" s="137"/>
      <c r="PVU173" s="137"/>
      <c r="PVV173" s="137"/>
      <c r="PVW173" s="137"/>
      <c r="PVX173" s="137"/>
      <c r="PVY173" s="137"/>
      <c r="PVZ173" s="137"/>
      <c r="PWA173" s="137"/>
      <c r="PWB173" s="137"/>
      <c r="PWC173" s="137"/>
      <c r="PWD173" s="137"/>
      <c r="PWE173" s="137"/>
      <c r="PWF173" s="137"/>
      <c r="PWG173" s="137"/>
      <c r="PWH173" s="137"/>
      <c r="PWI173" s="137"/>
      <c r="PWJ173" s="137"/>
      <c r="PWK173" s="137"/>
      <c r="PWL173" s="137"/>
      <c r="PWM173" s="137"/>
      <c r="PWN173" s="137"/>
      <c r="PWO173" s="137"/>
      <c r="PWP173" s="137"/>
      <c r="PWQ173" s="137"/>
      <c r="PWR173" s="137"/>
      <c r="PWS173" s="137"/>
      <c r="PWT173" s="137"/>
      <c r="PWU173" s="137"/>
      <c r="PWV173" s="137"/>
      <c r="PWW173" s="137"/>
      <c r="PWX173" s="137"/>
      <c r="PWY173" s="137"/>
      <c r="PWZ173" s="137"/>
      <c r="PXA173" s="137"/>
      <c r="PXB173" s="137"/>
      <c r="PXC173" s="137"/>
      <c r="PXD173" s="137"/>
      <c r="PXE173" s="137"/>
      <c r="PXF173" s="137"/>
      <c r="PXG173" s="137"/>
      <c r="PXH173" s="137"/>
      <c r="PXI173" s="137"/>
      <c r="PXJ173" s="137"/>
      <c r="PXK173" s="137"/>
      <c r="PXL173" s="137"/>
      <c r="PXM173" s="137"/>
      <c r="PXN173" s="137"/>
      <c r="PXO173" s="137"/>
      <c r="PXP173" s="137"/>
      <c r="PXQ173" s="137"/>
      <c r="PXR173" s="137"/>
      <c r="PXS173" s="137"/>
      <c r="PXT173" s="137"/>
      <c r="PXU173" s="137"/>
      <c r="PXV173" s="137"/>
      <c r="PXW173" s="137"/>
      <c r="PXX173" s="137"/>
      <c r="PXY173" s="137"/>
      <c r="PXZ173" s="137"/>
      <c r="PYA173" s="137"/>
      <c r="PYB173" s="137"/>
      <c r="PYC173" s="137"/>
      <c r="PYD173" s="137"/>
      <c r="PYE173" s="137"/>
      <c r="PYF173" s="137"/>
      <c r="PYG173" s="137"/>
      <c r="PYH173" s="137"/>
      <c r="PYI173" s="137"/>
      <c r="PYJ173" s="137"/>
      <c r="PYK173" s="137"/>
      <c r="PYL173" s="137"/>
      <c r="PYM173" s="137"/>
      <c r="PYN173" s="137"/>
      <c r="PYO173" s="137"/>
      <c r="PYP173" s="137"/>
      <c r="PYQ173" s="137"/>
      <c r="PYR173" s="137"/>
      <c r="PYS173" s="137"/>
      <c r="PYT173" s="137"/>
      <c r="PYU173" s="137"/>
      <c r="PYV173" s="137"/>
      <c r="PYW173" s="137"/>
      <c r="PYX173" s="137"/>
      <c r="PYY173" s="137"/>
      <c r="PYZ173" s="137"/>
      <c r="PZA173" s="137"/>
      <c r="PZB173" s="137"/>
      <c r="PZC173" s="137"/>
      <c r="PZD173" s="137"/>
      <c r="PZE173" s="137"/>
      <c r="PZF173" s="137"/>
      <c r="PZG173" s="137"/>
      <c r="PZH173" s="137"/>
      <c r="PZI173" s="137"/>
      <c r="PZJ173" s="137"/>
      <c r="PZK173" s="137"/>
      <c r="PZL173" s="137"/>
      <c r="PZM173" s="137"/>
      <c r="PZN173" s="137"/>
      <c r="PZO173" s="137"/>
      <c r="PZP173" s="137"/>
      <c r="PZQ173" s="137"/>
      <c r="PZR173" s="137"/>
      <c r="PZS173" s="137"/>
      <c r="PZT173" s="137"/>
      <c r="PZU173" s="137"/>
      <c r="PZV173" s="137"/>
      <c r="PZW173" s="137"/>
      <c r="PZX173" s="137"/>
      <c r="PZY173" s="137"/>
      <c r="PZZ173" s="137"/>
      <c r="QAA173" s="137"/>
      <c r="QAB173" s="137"/>
      <c r="QAC173" s="137"/>
      <c r="QAD173" s="137"/>
      <c r="QAE173" s="137"/>
      <c r="QAF173" s="137"/>
      <c r="QAG173" s="137"/>
      <c r="QAH173" s="137"/>
      <c r="QAI173" s="137"/>
      <c r="QAJ173" s="137"/>
      <c r="QAK173" s="137"/>
      <c r="QAL173" s="137"/>
      <c r="QAM173" s="137"/>
      <c r="QAN173" s="137"/>
      <c r="QAO173" s="137"/>
      <c r="QAP173" s="137"/>
      <c r="QAQ173" s="137"/>
      <c r="QAR173" s="137"/>
      <c r="QAS173" s="137"/>
      <c r="QAT173" s="137"/>
      <c r="QAU173" s="137"/>
      <c r="QAV173" s="137"/>
      <c r="QAW173" s="137"/>
      <c r="QAX173" s="137"/>
      <c r="QAY173" s="137"/>
      <c r="QAZ173" s="137"/>
      <c r="QBA173" s="137"/>
      <c r="QBB173" s="137"/>
      <c r="QBC173" s="137"/>
      <c r="QBD173" s="137"/>
      <c r="QBE173" s="137"/>
      <c r="QBF173" s="137"/>
      <c r="QBG173" s="137"/>
      <c r="QBH173" s="137"/>
      <c r="QBI173" s="137"/>
      <c r="QBJ173" s="137"/>
      <c r="QBK173" s="137"/>
      <c r="QBL173" s="137"/>
      <c r="QBM173" s="137"/>
      <c r="QBN173" s="137"/>
      <c r="QBO173" s="137"/>
      <c r="QBP173" s="137"/>
      <c r="QBQ173" s="137"/>
      <c r="QBR173" s="137"/>
      <c r="QBS173" s="137"/>
      <c r="QBT173" s="137"/>
      <c r="QBU173" s="137"/>
      <c r="QBV173" s="137"/>
      <c r="QBW173" s="137"/>
      <c r="QBX173" s="137"/>
      <c r="QBY173" s="137"/>
      <c r="QBZ173" s="137"/>
      <c r="QCA173" s="137"/>
      <c r="QCB173" s="137"/>
      <c r="QCC173" s="137"/>
      <c r="QCD173" s="137"/>
      <c r="QCE173" s="137"/>
      <c r="QCF173" s="137"/>
      <c r="QCG173" s="137"/>
      <c r="QCH173" s="137"/>
      <c r="QCI173" s="137"/>
      <c r="QCJ173" s="137"/>
      <c r="QCK173" s="137"/>
      <c r="QCL173" s="137"/>
      <c r="QCM173" s="137"/>
      <c r="QCN173" s="137"/>
      <c r="QCO173" s="137"/>
      <c r="QCP173" s="137"/>
      <c r="QCQ173" s="137"/>
      <c r="QCR173" s="137"/>
      <c r="QCS173" s="137"/>
      <c r="QCT173" s="137"/>
      <c r="QCU173" s="137"/>
      <c r="QCV173" s="137"/>
      <c r="QCW173" s="137"/>
      <c r="QCX173" s="137"/>
      <c r="QCY173" s="137"/>
      <c r="QCZ173" s="137"/>
      <c r="QDA173" s="137"/>
      <c r="QDB173" s="137"/>
      <c r="QDC173" s="137"/>
      <c r="QDD173" s="137"/>
      <c r="QDE173" s="137"/>
      <c r="QDF173" s="137"/>
      <c r="QDG173" s="137"/>
      <c r="QDH173" s="137"/>
      <c r="QDI173" s="137"/>
      <c r="QDJ173" s="137"/>
      <c r="QDK173" s="137"/>
      <c r="QDL173" s="137"/>
      <c r="QDM173" s="137"/>
      <c r="QDN173" s="137"/>
      <c r="QDO173" s="137"/>
      <c r="QDP173" s="137"/>
      <c r="QDQ173" s="137"/>
      <c r="QDR173" s="137"/>
      <c r="QDS173" s="137"/>
      <c r="QDT173" s="137"/>
      <c r="QDU173" s="137"/>
      <c r="QDV173" s="137"/>
      <c r="QDW173" s="137"/>
      <c r="QDX173" s="137"/>
      <c r="QDY173" s="137"/>
      <c r="QDZ173" s="137"/>
      <c r="QEA173" s="137"/>
      <c r="QEB173" s="137"/>
      <c r="QEC173" s="137"/>
      <c r="QED173" s="137"/>
      <c r="QEE173" s="137"/>
      <c r="QEF173" s="137"/>
      <c r="QEG173" s="137"/>
      <c r="QEH173" s="137"/>
      <c r="QEI173" s="137"/>
      <c r="QEJ173" s="137"/>
      <c r="QEK173" s="137"/>
      <c r="QEL173" s="137"/>
      <c r="QEM173" s="137"/>
      <c r="QEN173" s="137"/>
      <c r="QEO173" s="137"/>
      <c r="QEP173" s="137"/>
      <c r="QEQ173" s="137"/>
      <c r="QER173" s="137"/>
      <c r="QES173" s="137"/>
      <c r="QET173" s="137"/>
      <c r="QEU173" s="137"/>
      <c r="QEV173" s="137"/>
      <c r="QEW173" s="137"/>
      <c r="QEX173" s="137"/>
      <c r="QEY173" s="137"/>
      <c r="QEZ173" s="137"/>
      <c r="QFA173" s="137"/>
      <c r="QFB173" s="137"/>
      <c r="QFC173" s="137"/>
      <c r="QFD173" s="137"/>
      <c r="QFE173" s="137"/>
      <c r="QFF173" s="137"/>
      <c r="QFG173" s="137"/>
      <c r="QFH173" s="137"/>
      <c r="QFI173" s="137"/>
      <c r="QFJ173" s="137"/>
      <c r="QFK173" s="137"/>
      <c r="QFL173" s="137"/>
      <c r="QFM173" s="137"/>
      <c r="QFN173" s="137"/>
      <c r="QFO173" s="137"/>
      <c r="QFP173" s="137"/>
      <c r="QFQ173" s="137"/>
      <c r="QFR173" s="137"/>
      <c r="QFS173" s="137"/>
      <c r="QFT173" s="137"/>
      <c r="QFU173" s="137"/>
      <c r="QFV173" s="137"/>
      <c r="QFW173" s="137"/>
      <c r="QFX173" s="137"/>
      <c r="QFY173" s="137"/>
      <c r="QFZ173" s="137"/>
      <c r="QGA173" s="137"/>
      <c r="QGB173" s="137"/>
      <c r="QGC173" s="137"/>
      <c r="QGD173" s="137"/>
      <c r="QGE173" s="137"/>
      <c r="QGF173" s="137"/>
      <c r="QGG173" s="137"/>
      <c r="QGH173" s="137"/>
      <c r="QGI173" s="137"/>
      <c r="QGJ173" s="137"/>
      <c r="QGK173" s="137"/>
      <c r="QGL173" s="137"/>
      <c r="QGM173" s="137"/>
      <c r="QGN173" s="137"/>
      <c r="QGO173" s="137"/>
      <c r="QGP173" s="137"/>
      <c r="QGQ173" s="137"/>
      <c r="QGR173" s="137"/>
      <c r="QGS173" s="137"/>
      <c r="QGT173" s="137"/>
      <c r="QGU173" s="137"/>
      <c r="QGV173" s="137"/>
      <c r="QGW173" s="137"/>
      <c r="QGX173" s="137"/>
      <c r="QGY173" s="137"/>
      <c r="QGZ173" s="137"/>
      <c r="QHA173" s="137"/>
      <c r="QHB173" s="137"/>
      <c r="QHC173" s="137"/>
      <c r="QHD173" s="137"/>
      <c r="QHE173" s="137"/>
      <c r="QHF173" s="137"/>
      <c r="QHG173" s="137"/>
      <c r="QHH173" s="137"/>
      <c r="QHI173" s="137"/>
      <c r="QHJ173" s="137"/>
      <c r="QHK173" s="137"/>
      <c r="QHL173" s="137"/>
      <c r="QHM173" s="137"/>
      <c r="QHN173" s="137"/>
      <c r="QHO173" s="137"/>
      <c r="QHP173" s="137"/>
      <c r="QHQ173" s="137"/>
      <c r="QHR173" s="137"/>
      <c r="QHS173" s="137"/>
      <c r="QHT173" s="137"/>
      <c r="QHU173" s="137"/>
      <c r="QHV173" s="137"/>
      <c r="QHW173" s="137"/>
      <c r="QHX173" s="137"/>
      <c r="QHY173" s="137"/>
      <c r="QHZ173" s="137"/>
      <c r="QIA173" s="137"/>
      <c r="QIB173" s="137"/>
      <c r="QIC173" s="137"/>
      <c r="QID173" s="137"/>
      <c r="QIE173" s="137"/>
      <c r="QIF173" s="137"/>
      <c r="QIG173" s="137"/>
      <c r="QIH173" s="137"/>
      <c r="QII173" s="137"/>
      <c r="QIJ173" s="137"/>
      <c r="QIK173" s="137"/>
      <c r="QIL173" s="137"/>
      <c r="QIM173" s="137"/>
      <c r="QIN173" s="137"/>
      <c r="QIO173" s="137"/>
      <c r="QIP173" s="137"/>
      <c r="QIQ173" s="137"/>
      <c r="QIR173" s="137"/>
      <c r="QIS173" s="137"/>
      <c r="QIT173" s="137"/>
      <c r="QIU173" s="137"/>
      <c r="QIV173" s="137"/>
      <c r="QIW173" s="137"/>
      <c r="QIX173" s="137"/>
      <c r="QIY173" s="137"/>
      <c r="QIZ173" s="137"/>
      <c r="QJA173" s="137"/>
      <c r="QJB173" s="137"/>
      <c r="QJC173" s="137"/>
      <c r="QJD173" s="137"/>
      <c r="QJE173" s="137"/>
      <c r="QJF173" s="137"/>
      <c r="QJG173" s="137"/>
      <c r="QJH173" s="137"/>
      <c r="QJI173" s="137"/>
      <c r="QJJ173" s="137"/>
      <c r="QJK173" s="137"/>
      <c r="QJL173" s="137"/>
      <c r="QJM173" s="137"/>
      <c r="QJN173" s="137"/>
      <c r="QJO173" s="137"/>
      <c r="QJP173" s="137"/>
      <c r="QJQ173" s="137"/>
      <c r="QJR173" s="137"/>
      <c r="QJS173" s="137"/>
      <c r="QJT173" s="137"/>
      <c r="QJU173" s="137"/>
      <c r="QJV173" s="137"/>
      <c r="QJW173" s="137"/>
      <c r="QJX173" s="137"/>
      <c r="QJY173" s="137"/>
      <c r="QJZ173" s="137"/>
      <c r="QKA173" s="137"/>
      <c r="QKB173" s="137"/>
      <c r="QKC173" s="137"/>
      <c r="QKD173" s="137"/>
      <c r="QKE173" s="137"/>
      <c r="QKF173" s="137"/>
      <c r="QKG173" s="137"/>
      <c r="QKH173" s="137"/>
      <c r="QKI173" s="137"/>
      <c r="QKJ173" s="137"/>
      <c r="QKK173" s="137"/>
      <c r="QKL173" s="137"/>
      <c r="QKM173" s="137"/>
      <c r="QKN173" s="137"/>
      <c r="QKO173" s="137"/>
      <c r="QKP173" s="137"/>
      <c r="QKQ173" s="137"/>
      <c r="QKR173" s="137"/>
      <c r="QKS173" s="137"/>
      <c r="QKT173" s="137"/>
      <c r="QKU173" s="137"/>
      <c r="QKV173" s="137"/>
      <c r="QKW173" s="137"/>
      <c r="QKX173" s="137"/>
      <c r="QKY173" s="137"/>
      <c r="QKZ173" s="137"/>
      <c r="QLA173" s="137"/>
      <c r="QLB173" s="137"/>
      <c r="QLC173" s="137"/>
      <c r="QLD173" s="137"/>
      <c r="QLE173" s="137"/>
      <c r="QLF173" s="137"/>
      <c r="QLG173" s="137"/>
      <c r="QLH173" s="137"/>
      <c r="QLI173" s="137"/>
      <c r="QLJ173" s="137"/>
      <c r="QLK173" s="137"/>
      <c r="QLL173" s="137"/>
      <c r="QLM173" s="137"/>
      <c r="QLN173" s="137"/>
      <c r="QLO173" s="137"/>
      <c r="QLP173" s="137"/>
      <c r="QLQ173" s="137"/>
      <c r="QLR173" s="137"/>
      <c r="QLS173" s="137"/>
      <c r="QLT173" s="137"/>
      <c r="QLU173" s="137"/>
      <c r="QLV173" s="137"/>
      <c r="QLW173" s="137"/>
      <c r="QLX173" s="137"/>
      <c r="QLY173" s="137"/>
      <c r="QLZ173" s="137"/>
      <c r="QMA173" s="137"/>
      <c r="QMB173" s="137"/>
      <c r="QMC173" s="137"/>
      <c r="QMD173" s="137"/>
      <c r="QME173" s="137"/>
      <c r="QMF173" s="137"/>
      <c r="QMG173" s="137"/>
      <c r="QMH173" s="137"/>
      <c r="QMI173" s="137"/>
      <c r="QMJ173" s="137"/>
      <c r="QMK173" s="137"/>
      <c r="QML173" s="137"/>
      <c r="QMM173" s="137"/>
      <c r="QMN173" s="137"/>
      <c r="QMO173" s="137"/>
      <c r="QMP173" s="137"/>
      <c r="QMQ173" s="137"/>
      <c r="QMR173" s="137"/>
      <c r="QMS173" s="137"/>
      <c r="QMT173" s="137"/>
      <c r="QMU173" s="137"/>
      <c r="QMV173" s="137"/>
      <c r="QMW173" s="137"/>
      <c r="QMX173" s="137"/>
      <c r="QMY173" s="137"/>
      <c r="QMZ173" s="137"/>
      <c r="QNA173" s="137"/>
      <c r="QNB173" s="137"/>
      <c r="QNC173" s="137"/>
      <c r="QND173" s="137"/>
      <c r="QNE173" s="137"/>
      <c r="QNF173" s="137"/>
      <c r="QNG173" s="137"/>
      <c r="QNH173" s="137"/>
      <c r="QNI173" s="137"/>
      <c r="QNJ173" s="137"/>
      <c r="QNK173" s="137"/>
      <c r="QNL173" s="137"/>
      <c r="QNM173" s="137"/>
      <c r="QNN173" s="137"/>
      <c r="QNO173" s="137"/>
      <c r="QNP173" s="137"/>
      <c r="QNQ173" s="137"/>
      <c r="QNR173" s="137"/>
      <c r="QNS173" s="137"/>
      <c r="QNT173" s="137"/>
      <c r="QNU173" s="137"/>
      <c r="QNV173" s="137"/>
      <c r="QNW173" s="137"/>
      <c r="QNX173" s="137"/>
      <c r="QNY173" s="137"/>
      <c r="QNZ173" s="137"/>
      <c r="QOA173" s="137"/>
      <c r="QOB173" s="137"/>
      <c r="QOC173" s="137"/>
      <c r="QOD173" s="137"/>
      <c r="QOE173" s="137"/>
      <c r="QOF173" s="137"/>
      <c r="QOG173" s="137"/>
      <c r="QOH173" s="137"/>
      <c r="QOI173" s="137"/>
      <c r="QOJ173" s="137"/>
      <c r="QOK173" s="137"/>
      <c r="QOL173" s="137"/>
      <c r="QOM173" s="137"/>
      <c r="QON173" s="137"/>
      <c r="QOO173" s="137"/>
      <c r="QOP173" s="137"/>
      <c r="QOQ173" s="137"/>
      <c r="QOR173" s="137"/>
      <c r="QOS173" s="137"/>
      <c r="QOT173" s="137"/>
      <c r="QOU173" s="137"/>
      <c r="QOV173" s="137"/>
      <c r="QOW173" s="137"/>
      <c r="QOX173" s="137"/>
      <c r="QOY173" s="137"/>
      <c r="QOZ173" s="137"/>
      <c r="QPA173" s="137"/>
      <c r="QPB173" s="137"/>
      <c r="QPC173" s="137"/>
      <c r="QPD173" s="137"/>
      <c r="QPE173" s="137"/>
      <c r="QPF173" s="137"/>
      <c r="QPG173" s="137"/>
      <c r="QPH173" s="137"/>
      <c r="QPI173" s="137"/>
      <c r="QPJ173" s="137"/>
      <c r="QPK173" s="137"/>
      <c r="QPL173" s="137"/>
      <c r="QPM173" s="137"/>
      <c r="QPN173" s="137"/>
      <c r="QPO173" s="137"/>
      <c r="QPP173" s="137"/>
      <c r="QPQ173" s="137"/>
      <c r="QPR173" s="137"/>
      <c r="QPS173" s="137"/>
      <c r="QPT173" s="137"/>
      <c r="QPU173" s="137"/>
      <c r="QPV173" s="137"/>
      <c r="QPW173" s="137"/>
      <c r="QPX173" s="137"/>
      <c r="QPY173" s="137"/>
      <c r="QPZ173" s="137"/>
      <c r="QQA173" s="137"/>
      <c r="QQB173" s="137"/>
      <c r="QQC173" s="137"/>
      <c r="QQD173" s="137"/>
      <c r="QQE173" s="137"/>
      <c r="QQF173" s="137"/>
      <c r="QQG173" s="137"/>
      <c r="QQH173" s="137"/>
      <c r="QQI173" s="137"/>
      <c r="QQJ173" s="137"/>
      <c r="QQK173" s="137"/>
      <c r="QQL173" s="137"/>
      <c r="QQM173" s="137"/>
      <c r="QQN173" s="137"/>
      <c r="QQO173" s="137"/>
      <c r="QQP173" s="137"/>
      <c r="QQQ173" s="137"/>
      <c r="QQR173" s="137"/>
      <c r="QQS173" s="137"/>
      <c r="QQT173" s="137"/>
      <c r="QQU173" s="137"/>
      <c r="QQV173" s="137"/>
      <c r="QQW173" s="137"/>
      <c r="QQX173" s="137"/>
      <c r="QQY173" s="137"/>
      <c r="QQZ173" s="137"/>
      <c r="QRA173" s="137"/>
      <c r="QRB173" s="137"/>
      <c r="QRC173" s="137"/>
      <c r="QRD173" s="137"/>
      <c r="QRE173" s="137"/>
      <c r="QRF173" s="137"/>
      <c r="QRG173" s="137"/>
      <c r="QRH173" s="137"/>
      <c r="QRI173" s="137"/>
      <c r="QRJ173" s="137"/>
      <c r="QRK173" s="137"/>
      <c r="QRL173" s="137"/>
      <c r="QRM173" s="137"/>
      <c r="QRN173" s="137"/>
      <c r="QRO173" s="137"/>
      <c r="QRP173" s="137"/>
      <c r="QRQ173" s="137"/>
      <c r="QRR173" s="137"/>
      <c r="QRS173" s="137"/>
      <c r="QRT173" s="137"/>
      <c r="QRU173" s="137"/>
      <c r="QRV173" s="137"/>
      <c r="QRW173" s="137"/>
      <c r="QRX173" s="137"/>
      <c r="QRY173" s="137"/>
      <c r="QRZ173" s="137"/>
      <c r="QSA173" s="137"/>
      <c r="QSB173" s="137"/>
      <c r="QSC173" s="137"/>
      <c r="QSD173" s="137"/>
      <c r="QSE173" s="137"/>
      <c r="QSF173" s="137"/>
      <c r="QSG173" s="137"/>
      <c r="QSH173" s="137"/>
      <c r="QSI173" s="137"/>
      <c r="QSJ173" s="137"/>
      <c r="QSK173" s="137"/>
      <c r="QSL173" s="137"/>
      <c r="QSM173" s="137"/>
      <c r="QSN173" s="137"/>
      <c r="QSO173" s="137"/>
      <c r="QSP173" s="137"/>
      <c r="QSQ173" s="137"/>
      <c r="QSR173" s="137"/>
      <c r="QSS173" s="137"/>
      <c r="QST173" s="137"/>
      <c r="QSU173" s="137"/>
      <c r="QSV173" s="137"/>
      <c r="QSW173" s="137"/>
      <c r="QSX173" s="137"/>
      <c r="QSY173" s="137"/>
      <c r="QSZ173" s="137"/>
      <c r="QTA173" s="137"/>
      <c r="QTB173" s="137"/>
      <c r="QTC173" s="137"/>
      <c r="QTD173" s="137"/>
      <c r="QTE173" s="137"/>
      <c r="QTF173" s="137"/>
      <c r="QTG173" s="137"/>
      <c r="QTH173" s="137"/>
      <c r="QTI173" s="137"/>
      <c r="QTJ173" s="137"/>
      <c r="QTK173" s="137"/>
      <c r="QTL173" s="137"/>
      <c r="QTM173" s="137"/>
      <c r="QTN173" s="137"/>
      <c r="QTO173" s="137"/>
      <c r="QTP173" s="137"/>
      <c r="QTQ173" s="137"/>
      <c r="QTR173" s="137"/>
      <c r="QTS173" s="137"/>
      <c r="QTT173" s="137"/>
      <c r="QTU173" s="137"/>
      <c r="QTV173" s="137"/>
      <c r="QTW173" s="137"/>
      <c r="QTX173" s="137"/>
      <c r="QTY173" s="137"/>
      <c r="QTZ173" s="137"/>
      <c r="QUA173" s="137"/>
      <c r="QUB173" s="137"/>
      <c r="QUC173" s="137"/>
      <c r="QUD173" s="137"/>
      <c r="QUE173" s="137"/>
      <c r="QUF173" s="137"/>
      <c r="QUG173" s="137"/>
      <c r="QUH173" s="137"/>
      <c r="QUI173" s="137"/>
      <c r="QUJ173" s="137"/>
      <c r="QUK173" s="137"/>
      <c r="QUL173" s="137"/>
      <c r="QUM173" s="137"/>
      <c r="QUN173" s="137"/>
      <c r="QUO173" s="137"/>
      <c r="QUP173" s="137"/>
      <c r="QUQ173" s="137"/>
      <c r="QUR173" s="137"/>
      <c r="QUS173" s="137"/>
      <c r="QUT173" s="137"/>
      <c r="QUU173" s="137"/>
      <c r="QUV173" s="137"/>
      <c r="QUW173" s="137"/>
      <c r="QUX173" s="137"/>
      <c r="QUY173" s="137"/>
      <c r="QUZ173" s="137"/>
      <c r="QVA173" s="137"/>
      <c r="QVB173" s="137"/>
      <c r="QVC173" s="137"/>
      <c r="QVD173" s="137"/>
      <c r="QVE173" s="137"/>
      <c r="QVF173" s="137"/>
      <c r="QVG173" s="137"/>
      <c r="QVH173" s="137"/>
      <c r="QVI173" s="137"/>
      <c r="QVJ173" s="137"/>
      <c r="QVK173" s="137"/>
      <c r="QVL173" s="137"/>
      <c r="QVM173" s="137"/>
      <c r="QVN173" s="137"/>
      <c r="QVO173" s="137"/>
      <c r="QVP173" s="137"/>
      <c r="QVQ173" s="137"/>
      <c r="QVR173" s="137"/>
      <c r="QVS173" s="137"/>
      <c r="QVT173" s="137"/>
      <c r="QVU173" s="137"/>
      <c r="QVV173" s="137"/>
      <c r="QVW173" s="137"/>
      <c r="QVX173" s="137"/>
      <c r="QVY173" s="137"/>
      <c r="QVZ173" s="137"/>
      <c r="QWA173" s="137"/>
      <c r="QWB173" s="137"/>
      <c r="QWC173" s="137"/>
      <c r="QWD173" s="137"/>
      <c r="QWE173" s="137"/>
      <c r="QWF173" s="137"/>
      <c r="QWG173" s="137"/>
      <c r="QWH173" s="137"/>
      <c r="QWI173" s="137"/>
      <c r="QWJ173" s="137"/>
      <c r="QWK173" s="137"/>
      <c r="QWL173" s="137"/>
      <c r="QWM173" s="137"/>
      <c r="QWN173" s="137"/>
      <c r="QWO173" s="137"/>
      <c r="QWP173" s="137"/>
      <c r="QWQ173" s="137"/>
      <c r="QWR173" s="137"/>
      <c r="QWS173" s="137"/>
      <c r="QWT173" s="137"/>
      <c r="QWU173" s="137"/>
      <c r="QWV173" s="137"/>
      <c r="QWW173" s="137"/>
      <c r="QWX173" s="137"/>
      <c r="QWY173" s="137"/>
      <c r="QWZ173" s="137"/>
      <c r="QXA173" s="137"/>
      <c r="QXB173" s="137"/>
      <c r="QXC173" s="137"/>
      <c r="QXD173" s="137"/>
      <c r="QXE173" s="137"/>
      <c r="QXF173" s="137"/>
      <c r="QXG173" s="137"/>
      <c r="QXH173" s="137"/>
      <c r="QXI173" s="137"/>
      <c r="QXJ173" s="137"/>
      <c r="QXK173" s="137"/>
      <c r="QXL173" s="137"/>
      <c r="QXM173" s="137"/>
      <c r="QXN173" s="137"/>
      <c r="QXO173" s="137"/>
      <c r="QXP173" s="137"/>
      <c r="QXQ173" s="137"/>
      <c r="QXR173" s="137"/>
      <c r="QXS173" s="137"/>
      <c r="QXT173" s="137"/>
      <c r="QXU173" s="137"/>
      <c r="QXV173" s="137"/>
      <c r="QXW173" s="137"/>
      <c r="QXX173" s="137"/>
      <c r="QXY173" s="137"/>
      <c r="QXZ173" s="137"/>
      <c r="QYA173" s="137"/>
      <c r="QYB173" s="137"/>
      <c r="QYC173" s="137"/>
      <c r="QYD173" s="137"/>
      <c r="QYE173" s="137"/>
      <c r="QYF173" s="137"/>
      <c r="QYG173" s="137"/>
      <c r="QYH173" s="137"/>
      <c r="QYI173" s="137"/>
      <c r="QYJ173" s="137"/>
      <c r="QYK173" s="137"/>
      <c r="QYL173" s="137"/>
      <c r="QYM173" s="137"/>
      <c r="QYN173" s="137"/>
      <c r="QYO173" s="137"/>
      <c r="QYP173" s="137"/>
      <c r="QYQ173" s="137"/>
      <c r="QYR173" s="137"/>
      <c r="QYS173" s="137"/>
      <c r="QYT173" s="137"/>
      <c r="QYU173" s="137"/>
      <c r="QYV173" s="137"/>
      <c r="QYW173" s="137"/>
      <c r="QYX173" s="137"/>
      <c r="QYY173" s="137"/>
      <c r="QYZ173" s="137"/>
      <c r="QZA173" s="137"/>
      <c r="QZB173" s="137"/>
      <c r="QZC173" s="137"/>
      <c r="QZD173" s="137"/>
      <c r="QZE173" s="137"/>
      <c r="QZF173" s="137"/>
      <c r="QZG173" s="137"/>
      <c r="QZH173" s="137"/>
      <c r="QZI173" s="137"/>
      <c r="QZJ173" s="137"/>
      <c r="QZK173" s="137"/>
      <c r="QZL173" s="137"/>
      <c r="QZM173" s="137"/>
      <c r="QZN173" s="137"/>
      <c r="QZO173" s="137"/>
      <c r="QZP173" s="137"/>
      <c r="QZQ173" s="137"/>
      <c r="QZR173" s="137"/>
      <c r="QZS173" s="137"/>
      <c r="QZT173" s="137"/>
      <c r="QZU173" s="137"/>
      <c r="QZV173" s="137"/>
      <c r="QZW173" s="137"/>
      <c r="QZX173" s="137"/>
      <c r="QZY173" s="137"/>
      <c r="QZZ173" s="137"/>
      <c r="RAA173" s="137"/>
      <c r="RAB173" s="137"/>
      <c r="RAC173" s="137"/>
      <c r="RAD173" s="137"/>
      <c r="RAE173" s="137"/>
      <c r="RAF173" s="137"/>
      <c r="RAG173" s="137"/>
      <c r="RAH173" s="137"/>
      <c r="RAI173" s="137"/>
      <c r="RAJ173" s="137"/>
      <c r="RAK173" s="137"/>
      <c r="RAL173" s="137"/>
      <c r="RAM173" s="137"/>
      <c r="RAN173" s="137"/>
      <c r="RAO173" s="137"/>
      <c r="RAP173" s="137"/>
      <c r="RAQ173" s="137"/>
      <c r="RAR173" s="137"/>
      <c r="RAS173" s="137"/>
      <c r="RAT173" s="137"/>
      <c r="RAU173" s="137"/>
      <c r="RAV173" s="137"/>
      <c r="RAW173" s="137"/>
      <c r="RAX173" s="137"/>
      <c r="RAY173" s="137"/>
      <c r="RAZ173" s="137"/>
      <c r="RBA173" s="137"/>
      <c r="RBB173" s="137"/>
      <c r="RBC173" s="137"/>
      <c r="RBD173" s="137"/>
      <c r="RBE173" s="137"/>
      <c r="RBF173" s="137"/>
      <c r="RBG173" s="137"/>
      <c r="RBH173" s="137"/>
      <c r="RBI173" s="137"/>
      <c r="RBJ173" s="137"/>
      <c r="RBK173" s="137"/>
      <c r="RBL173" s="137"/>
      <c r="RBM173" s="137"/>
      <c r="RBN173" s="137"/>
      <c r="RBO173" s="137"/>
      <c r="RBP173" s="137"/>
      <c r="RBQ173" s="137"/>
      <c r="RBR173" s="137"/>
      <c r="RBS173" s="137"/>
      <c r="RBT173" s="137"/>
      <c r="RBU173" s="137"/>
      <c r="RBV173" s="137"/>
      <c r="RBW173" s="137"/>
      <c r="RBX173" s="137"/>
      <c r="RBY173" s="137"/>
      <c r="RBZ173" s="137"/>
      <c r="RCA173" s="137"/>
      <c r="RCB173" s="137"/>
      <c r="RCC173" s="137"/>
      <c r="RCD173" s="137"/>
      <c r="RCE173" s="137"/>
      <c r="RCF173" s="137"/>
      <c r="RCG173" s="137"/>
      <c r="RCH173" s="137"/>
      <c r="RCI173" s="137"/>
      <c r="RCJ173" s="137"/>
      <c r="RCK173" s="137"/>
      <c r="RCL173" s="137"/>
      <c r="RCM173" s="137"/>
      <c r="RCN173" s="137"/>
      <c r="RCO173" s="137"/>
      <c r="RCP173" s="137"/>
      <c r="RCQ173" s="137"/>
      <c r="RCR173" s="137"/>
      <c r="RCS173" s="137"/>
      <c r="RCT173" s="137"/>
      <c r="RCU173" s="137"/>
      <c r="RCV173" s="137"/>
      <c r="RCW173" s="137"/>
      <c r="RCX173" s="137"/>
      <c r="RCY173" s="137"/>
      <c r="RCZ173" s="137"/>
      <c r="RDA173" s="137"/>
      <c r="RDB173" s="137"/>
      <c r="RDC173" s="137"/>
      <c r="RDD173" s="137"/>
      <c r="RDE173" s="137"/>
      <c r="RDF173" s="137"/>
      <c r="RDG173" s="137"/>
      <c r="RDH173" s="137"/>
      <c r="RDI173" s="137"/>
      <c r="RDJ173" s="137"/>
      <c r="RDK173" s="137"/>
      <c r="RDL173" s="137"/>
      <c r="RDM173" s="137"/>
      <c r="RDN173" s="137"/>
      <c r="RDO173" s="137"/>
      <c r="RDP173" s="137"/>
      <c r="RDQ173" s="137"/>
      <c r="RDR173" s="137"/>
      <c r="RDS173" s="137"/>
      <c r="RDT173" s="137"/>
      <c r="RDU173" s="137"/>
      <c r="RDV173" s="137"/>
      <c r="RDW173" s="137"/>
      <c r="RDX173" s="137"/>
      <c r="RDY173" s="137"/>
      <c r="RDZ173" s="137"/>
      <c r="REA173" s="137"/>
      <c r="REB173" s="137"/>
      <c r="REC173" s="137"/>
      <c r="RED173" s="137"/>
      <c r="REE173" s="137"/>
      <c r="REF173" s="137"/>
      <c r="REG173" s="137"/>
      <c r="REH173" s="137"/>
      <c r="REI173" s="137"/>
      <c r="REJ173" s="137"/>
      <c r="REK173" s="137"/>
      <c r="REL173" s="137"/>
      <c r="REM173" s="137"/>
      <c r="REN173" s="137"/>
      <c r="REO173" s="137"/>
      <c r="REP173" s="137"/>
      <c r="REQ173" s="137"/>
      <c r="RER173" s="137"/>
      <c r="RES173" s="137"/>
      <c r="RET173" s="137"/>
      <c r="REU173" s="137"/>
      <c r="REV173" s="137"/>
      <c r="REW173" s="137"/>
      <c r="REX173" s="137"/>
      <c r="REY173" s="137"/>
      <c r="REZ173" s="137"/>
      <c r="RFA173" s="137"/>
      <c r="RFB173" s="137"/>
      <c r="RFC173" s="137"/>
      <c r="RFD173" s="137"/>
      <c r="RFE173" s="137"/>
      <c r="RFF173" s="137"/>
      <c r="RFG173" s="137"/>
      <c r="RFH173" s="137"/>
      <c r="RFI173" s="137"/>
      <c r="RFJ173" s="137"/>
      <c r="RFK173" s="137"/>
      <c r="RFL173" s="137"/>
      <c r="RFM173" s="137"/>
      <c r="RFN173" s="137"/>
      <c r="RFO173" s="137"/>
      <c r="RFP173" s="137"/>
      <c r="RFQ173" s="137"/>
      <c r="RFR173" s="137"/>
      <c r="RFS173" s="137"/>
      <c r="RFT173" s="137"/>
      <c r="RFU173" s="137"/>
      <c r="RFV173" s="137"/>
      <c r="RFW173" s="137"/>
      <c r="RFX173" s="137"/>
      <c r="RFY173" s="137"/>
      <c r="RFZ173" s="137"/>
      <c r="RGA173" s="137"/>
      <c r="RGB173" s="137"/>
      <c r="RGC173" s="137"/>
      <c r="RGD173" s="137"/>
      <c r="RGE173" s="137"/>
      <c r="RGF173" s="137"/>
      <c r="RGG173" s="137"/>
      <c r="RGH173" s="137"/>
      <c r="RGI173" s="137"/>
      <c r="RGJ173" s="137"/>
      <c r="RGK173" s="137"/>
      <c r="RGL173" s="137"/>
      <c r="RGM173" s="137"/>
      <c r="RGN173" s="137"/>
      <c r="RGO173" s="137"/>
      <c r="RGP173" s="137"/>
      <c r="RGQ173" s="137"/>
      <c r="RGR173" s="137"/>
      <c r="RGS173" s="137"/>
      <c r="RGT173" s="137"/>
      <c r="RGU173" s="137"/>
      <c r="RGV173" s="137"/>
      <c r="RGW173" s="137"/>
      <c r="RGX173" s="137"/>
      <c r="RGY173" s="137"/>
      <c r="RGZ173" s="137"/>
      <c r="RHA173" s="137"/>
      <c r="RHB173" s="137"/>
      <c r="RHC173" s="137"/>
      <c r="RHD173" s="137"/>
      <c r="RHE173" s="137"/>
      <c r="RHF173" s="137"/>
      <c r="RHG173" s="137"/>
      <c r="RHH173" s="137"/>
      <c r="RHI173" s="137"/>
      <c r="RHJ173" s="137"/>
      <c r="RHK173" s="137"/>
      <c r="RHL173" s="137"/>
      <c r="RHM173" s="137"/>
      <c r="RHN173" s="137"/>
      <c r="RHO173" s="137"/>
      <c r="RHP173" s="137"/>
      <c r="RHQ173" s="137"/>
      <c r="RHR173" s="137"/>
      <c r="RHS173" s="137"/>
      <c r="RHT173" s="137"/>
      <c r="RHU173" s="137"/>
      <c r="RHV173" s="137"/>
      <c r="RHW173" s="137"/>
      <c r="RHX173" s="137"/>
      <c r="RHY173" s="137"/>
      <c r="RHZ173" s="137"/>
      <c r="RIA173" s="137"/>
      <c r="RIB173" s="137"/>
      <c r="RIC173" s="137"/>
      <c r="RID173" s="137"/>
      <c r="RIE173" s="137"/>
      <c r="RIF173" s="137"/>
      <c r="RIG173" s="137"/>
      <c r="RIH173" s="137"/>
      <c r="RII173" s="137"/>
      <c r="RIJ173" s="137"/>
      <c r="RIK173" s="137"/>
      <c r="RIL173" s="137"/>
      <c r="RIM173" s="137"/>
      <c r="RIN173" s="137"/>
      <c r="RIO173" s="137"/>
      <c r="RIP173" s="137"/>
      <c r="RIQ173" s="137"/>
      <c r="RIR173" s="137"/>
      <c r="RIS173" s="137"/>
      <c r="RIT173" s="137"/>
      <c r="RIU173" s="137"/>
      <c r="RIV173" s="137"/>
      <c r="RIW173" s="137"/>
      <c r="RIX173" s="137"/>
      <c r="RIY173" s="137"/>
      <c r="RIZ173" s="137"/>
      <c r="RJA173" s="137"/>
      <c r="RJB173" s="137"/>
      <c r="RJC173" s="137"/>
      <c r="RJD173" s="137"/>
      <c r="RJE173" s="137"/>
      <c r="RJF173" s="137"/>
      <c r="RJG173" s="137"/>
      <c r="RJH173" s="137"/>
      <c r="RJI173" s="137"/>
      <c r="RJJ173" s="137"/>
      <c r="RJK173" s="137"/>
      <c r="RJL173" s="137"/>
      <c r="RJM173" s="137"/>
      <c r="RJN173" s="137"/>
      <c r="RJO173" s="137"/>
      <c r="RJP173" s="137"/>
      <c r="RJQ173" s="137"/>
      <c r="RJR173" s="137"/>
      <c r="RJS173" s="137"/>
      <c r="RJT173" s="137"/>
      <c r="RJU173" s="137"/>
      <c r="RJV173" s="137"/>
      <c r="RJW173" s="137"/>
      <c r="RJX173" s="137"/>
      <c r="RJY173" s="137"/>
      <c r="RJZ173" s="137"/>
      <c r="RKA173" s="137"/>
      <c r="RKB173" s="137"/>
      <c r="RKC173" s="137"/>
      <c r="RKD173" s="137"/>
      <c r="RKE173" s="137"/>
      <c r="RKF173" s="137"/>
      <c r="RKG173" s="137"/>
      <c r="RKH173" s="137"/>
      <c r="RKI173" s="137"/>
      <c r="RKJ173" s="137"/>
      <c r="RKK173" s="137"/>
      <c r="RKL173" s="137"/>
      <c r="RKM173" s="137"/>
      <c r="RKN173" s="137"/>
      <c r="RKO173" s="137"/>
      <c r="RKP173" s="137"/>
      <c r="RKQ173" s="137"/>
      <c r="RKR173" s="137"/>
      <c r="RKS173" s="137"/>
      <c r="RKT173" s="137"/>
      <c r="RKU173" s="137"/>
      <c r="RKV173" s="137"/>
      <c r="RKW173" s="137"/>
      <c r="RKX173" s="137"/>
      <c r="RKY173" s="137"/>
      <c r="RKZ173" s="137"/>
      <c r="RLA173" s="137"/>
      <c r="RLB173" s="137"/>
      <c r="RLC173" s="137"/>
      <c r="RLD173" s="137"/>
      <c r="RLE173" s="137"/>
      <c r="RLF173" s="137"/>
      <c r="RLG173" s="137"/>
      <c r="RLH173" s="137"/>
      <c r="RLI173" s="137"/>
      <c r="RLJ173" s="137"/>
      <c r="RLK173" s="137"/>
      <c r="RLL173" s="137"/>
      <c r="RLM173" s="137"/>
      <c r="RLN173" s="137"/>
      <c r="RLO173" s="137"/>
      <c r="RLP173" s="137"/>
      <c r="RLQ173" s="137"/>
      <c r="RLR173" s="137"/>
      <c r="RLS173" s="137"/>
      <c r="RLT173" s="137"/>
      <c r="RLU173" s="137"/>
      <c r="RLV173" s="137"/>
      <c r="RLW173" s="137"/>
      <c r="RLX173" s="137"/>
      <c r="RLY173" s="137"/>
      <c r="RLZ173" s="137"/>
      <c r="RMA173" s="137"/>
      <c r="RMB173" s="137"/>
      <c r="RMC173" s="137"/>
      <c r="RMD173" s="137"/>
      <c r="RME173" s="137"/>
      <c r="RMF173" s="137"/>
      <c r="RMG173" s="137"/>
      <c r="RMH173" s="137"/>
      <c r="RMI173" s="137"/>
      <c r="RMJ173" s="137"/>
      <c r="RMK173" s="137"/>
      <c r="RML173" s="137"/>
      <c r="RMM173" s="137"/>
      <c r="RMN173" s="137"/>
      <c r="RMO173" s="137"/>
      <c r="RMP173" s="137"/>
      <c r="RMQ173" s="137"/>
      <c r="RMR173" s="137"/>
      <c r="RMS173" s="137"/>
      <c r="RMT173" s="137"/>
      <c r="RMU173" s="137"/>
      <c r="RMV173" s="137"/>
      <c r="RMW173" s="137"/>
      <c r="RMX173" s="137"/>
      <c r="RMY173" s="137"/>
      <c r="RMZ173" s="137"/>
      <c r="RNA173" s="137"/>
      <c r="RNB173" s="137"/>
      <c r="RNC173" s="137"/>
      <c r="RND173" s="137"/>
      <c r="RNE173" s="137"/>
      <c r="RNF173" s="137"/>
      <c r="RNG173" s="137"/>
      <c r="RNH173" s="137"/>
      <c r="RNI173" s="137"/>
      <c r="RNJ173" s="137"/>
      <c r="RNK173" s="137"/>
      <c r="RNL173" s="137"/>
      <c r="RNM173" s="137"/>
      <c r="RNN173" s="137"/>
      <c r="RNO173" s="137"/>
      <c r="RNP173" s="137"/>
      <c r="RNQ173" s="137"/>
      <c r="RNR173" s="137"/>
      <c r="RNS173" s="137"/>
      <c r="RNT173" s="137"/>
      <c r="RNU173" s="137"/>
      <c r="RNV173" s="137"/>
      <c r="RNW173" s="137"/>
      <c r="RNX173" s="137"/>
      <c r="RNY173" s="137"/>
      <c r="RNZ173" s="137"/>
      <c r="ROA173" s="137"/>
      <c r="ROB173" s="137"/>
      <c r="ROC173" s="137"/>
      <c r="ROD173" s="137"/>
      <c r="ROE173" s="137"/>
      <c r="ROF173" s="137"/>
      <c r="ROG173" s="137"/>
      <c r="ROH173" s="137"/>
      <c r="ROI173" s="137"/>
      <c r="ROJ173" s="137"/>
      <c r="ROK173" s="137"/>
      <c r="ROL173" s="137"/>
      <c r="ROM173" s="137"/>
      <c r="RON173" s="137"/>
      <c r="ROO173" s="137"/>
      <c r="ROP173" s="137"/>
      <c r="ROQ173" s="137"/>
      <c r="ROR173" s="137"/>
      <c r="ROS173" s="137"/>
      <c r="ROT173" s="137"/>
      <c r="ROU173" s="137"/>
      <c r="ROV173" s="137"/>
      <c r="ROW173" s="137"/>
      <c r="ROX173" s="137"/>
      <c r="ROY173" s="137"/>
      <c r="ROZ173" s="137"/>
      <c r="RPA173" s="137"/>
      <c r="RPB173" s="137"/>
      <c r="RPC173" s="137"/>
      <c r="RPD173" s="137"/>
      <c r="RPE173" s="137"/>
      <c r="RPF173" s="137"/>
      <c r="RPG173" s="137"/>
      <c r="RPH173" s="137"/>
      <c r="RPI173" s="137"/>
      <c r="RPJ173" s="137"/>
      <c r="RPK173" s="137"/>
      <c r="RPL173" s="137"/>
      <c r="RPM173" s="137"/>
      <c r="RPN173" s="137"/>
      <c r="RPO173" s="137"/>
      <c r="RPP173" s="137"/>
      <c r="RPQ173" s="137"/>
      <c r="RPR173" s="137"/>
      <c r="RPS173" s="137"/>
      <c r="RPT173" s="137"/>
      <c r="RPU173" s="137"/>
      <c r="RPV173" s="137"/>
      <c r="RPW173" s="137"/>
      <c r="RPX173" s="137"/>
      <c r="RPY173" s="137"/>
      <c r="RPZ173" s="137"/>
      <c r="RQA173" s="137"/>
      <c r="RQB173" s="137"/>
      <c r="RQC173" s="137"/>
      <c r="RQD173" s="137"/>
      <c r="RQE173" s="137"/>
      <c r="RQF173" s="137"/>
      <c r="RQG173" s="137"/>
      <c r="RQH173" s="137"/>
      <c r="RQI173" s="137"/>
      <c r="RQJ173" s="137"/>
      <c r="RQK173" s="137"/>
      <c r="RQL173" s="137"/>
      <c r="RQM173" s="137"/>
      <c r="RQN173" s="137"/>
      <c r="RQO173" s="137"/>
      <c r="RQP173" s="137"/>
      <c r="RQQ173" s="137"/>
      <c r="RQR173" s="137"/>
      <c r="RQS173" s="137"/>
      <c r="RQT173" s="137"/>
      <c r="RQU173" s="137"/>
      <c r="RQV173" s="137"/>
      <c r="RQW173" s="137"/>
      <c r="RQX173" s="137"/>
      <c r="RQY173" s="137"/>
      <c r="RQZ173" s="137"/>
      <c r="RRA173" s="137"/>
      <c r="RRB173" s="137"/>
      <c r="RRC173" s="137"/>
      <c r="RRD173" s="137"/>
      <c r="RRE173" s="137"/>
      <c r="RRF173" s="137"/>
      <c r="RRG173" s="137"/>
      <c r="RRH173" s="137"/>
      <c r="RRI173" s="137"/>
      <c r="RRJ173" s="137"/>
      <c r="RRK173" s="137"/>
      <c r="RRL173" s="137"/>
      <c r="RRM173" s="137"/>
      <c r="RRN173" s="137"/>
      <c r="RRO173" s="137"/>
      <c r="RRP173" s="137"/>
      <c r="RRQ173" s="137"/>
      <c r="RRR173" s="137"/>
      <c r="RRS173" s="137"/>
      <c r="RRT173" s="137"/>
      <c r="RRU173" s="137"/>
      <c r="RRV173" s="137"/>
      <c r="RRW173" s="137"/>
      <c r="RRX173" s="137"/>
      <c r="RRY173" s="137"/>
      <c r="RRZ173" s="137"/>
      <c r="RSA173" s="137"/>
      <c r="RSB173" s="137"/>
      <c r="RSC173" s="137"/>
      <c r="RSD173" s="137"/>
      <c r="RSE173" s="137"/>
      <c r="RSF173" s="137"/>
      <c r="RSG173" s="137"/>
      <c r="RSH173" s="137"/>
      <c r="RSI173" s="137"/>
      <c r="RSJ173" s="137"/>
      <c r="RSK173" s="137"/>
      <c r="RSL173" s="137"/>
      <c r="RSM173" s="137"/>
      <c r="RSN173" s="137"/>
      <c r="RSO173" s="137"/>
      <c r="RSP173" s="137"/>
      <c r="RSQ173" s="137"/>
      <c r="RSR173" s="137"/>
      <c r="RSS173" s="137"/>
      <c r="RST173" s="137"/>
      <c r="RSU173" s="137"/>
      <c r="RSV173" s="137"/>
      <c r="RSW173" s="137"/>
      <c r="RSX173" s="137"/>
      <c r="RSY173" s="137"/>
      <c r="RSZ173" s="137"/>
      <c r="RTA173" s="137"/>
      <c r="RTB173" s="137"/>
      <c r="RTC173" s="137"/>
      <c r="RTD173" s="137"/>
      <c r="RTE173" s="137"/>
      <c r="RTF173" s="137"/>
      <c r="RTG173" s="137"/>
      <c r="RTH173" s="137"/>
      <c r="RTI173" s="137"/>
      <c r="RTJ173" s="137"/>
      <c r="RTK173" s="137"/>
      <c r="RTL173" s="137"/>
      <c r="RTM173" s="137"/>
      <c r="RTN173" s="137"/>
      <c r="RTO173" s="137"/>
      <c r="RTP173" s="137"/>
      <c r="RTQ173" s="137"/>
      <c r="RTR173" s="137"/>
      <c r="RTS173" s="137"/>
      <c r="RTT173" s="137"/>
      <c r="RTU173" s="137"/>
      <c r="RTV173" s="137"/>
      <c r="RTW173" s="137"/>
      <c r="RTX173" s="137"/>
      <c r="RTY173" s="137"/>
      <c r="RTZ173" s="137"/>
      <c r="RUA173" s="137"/>
      <c r="RUB173" s="137"/>
      <c r="RUC173" s="137"/>
      <c r="RUD173" s="137"/>
      <c r="RUE173" s="137"/>
      <c r="RUF173" s="137"/>
      <c r="RUG173" s="137"/>
      <c r="RUH173" s="137"/>
      <c r="RUI173" s="137"/>
      <c r="RUJ173" s="137"/>
      <c r="RUK173" s="137"/>
      <c r="RUL173" s="137"/>
      <c r="RUM173" s="137"/>
      <c r="RUN173" s="137"/>
      <c r="RUO173" s="137"/>
      <c r="RUP173" s="137"/>
      <c r="RUQ173" s="137"/>
      <c r="RUR173" s="137"/>
      <c r="RUS173" s="137"/>
      <c r="RUT173" s="137"/>
      <c r="RUU173" s="137"/>
      <c r="RUV173" s="137"/>
      <c r="RUW173" s="137"/>
      <c r="RUX173" s="137"/>
      <c r="RUY173" s="137"/>
      <c r="RUZ173" s="137"/>
      <c r="RVA173" s="137"/>
      <c r="RVB173" s="137"/>
      <c r="RVC173" s="137"/>
      <c r="RVD173" s="137"/>
      <c r="RVE173" s="137"/>
      <c r="RVF173" s="137"/>
      <c r="RVG173" s="137"/>
      <c r="RVH173" s="137"/>
      <c r="RVI173" s="137"/>
      <c r="RVJ173" s="137"/>
      <c r="RVK173" s="137"/>
      <c r="RVL173" s="137"/>
      <c r="RVM173" s="137"/>
      <c r="RVN173" s="137"/>
      <c r="RVO173" s="137"/>
      <c r="RVP173" s="137"/>
      <c r="RVQ173" s="137"/>
      <c r="RVR173" s="137"/>
      <c r="RVS173" s="137"/>
      <c r="RVT173" s="137"/>
      <c r="RVU173" s="137"/>
      <c r="RVV173" s="137"/>
      <c r="RVW173" s="137"/>
      <c r="RVX173" s="137"/>
      <c r="RVY173" s="137"/>
      <c r="RVZ173" s="137"/>
      <c r="RWA173" s="137"/>
      <c r="RWB173" s="137"/>
      <c r="RWC173" s="137"/>
      <c r="RWD173" s="137"/>
      <c r="RWE173" s="137"/>
      <c r="RWF173" s="137"/>
      <c r="RWG173" s="137"/>
      <c r="RWH173" s="137"/>
      <c r="RWI173" s="137"/>
      <c r="RWJ173" s="137"/>
      <c r="RWK173" s="137"/>
      <c r="RWL173" s="137"/>
      <c r="RWM173" s="137"/>
      <c r="RWN173" s="137"/>
      <c r="RWO173" s="137"/>
      <c r="RWP173" s="137"/>
      <c r="RWQ173" s="137"/>
      <c r="RWR173" s="137"/>
      <c r="RWS173" s="137"/>
      <c r="RWT173" s="137"/>
      <c r="RWU173" s="137"/>
      <c r="RWV173" s="137"/>
      <c r="RWW173" s="137"/>
      <c r="RWX173" s="137"/>
      <c r="RWY173" s="137"/>
      <c r="RWZ173" s="137"/>
      <c r="RXA173" s="137"/>
      <c r="RXB173" s="137"/>
      <c r="RXC173" s="137"/>
      <c r="RXD173" s="137"/>
      <c r="RXE173" s="137"/>
      <c r="RXF173" s="137"/>
      <c r="RXG173" s="137"/>
      <c r="RXH173" s="137"/>
      <c r="RXI173" s="137"/>
      <c r="RXJ173" s="137"/>
      <c r="RXK173" s="137"/>
      <c r="RXL173" s="137"/>
      <c r="RXM173" s="137"/>
      <c r="RXN173" s="137"/>
      <c r="RXO173" s="137"/>
      <c r="RXP173" s="137"/>
      <c r="RXQ173" s="137"/>
      <c r="RXR173" s="137"/>
      <c r="RXS173" s="137"/>
      <c r="RXT173" s="137"/>
      <c r="RXU173" s="137"/>
      <c r="RXV173" s="137"/>
      <c r="RXW173" s="137"/>
      <c r="RXX173" s="137"/>
      <c r="RXY173" s="137"/>
      <c r="RXZ173" s="137"/>
      <c r="RYA173" s="137"/>
      <c r="RYB173" s="137"/>
      <c r="RYC173" s="137"/>
      <c r="RYD173" s="137"/>
      <c r="RYE173" s="137"/>
      <c r="RYF173" s="137"/>
      <c r="RYG173" s="137"/>
      <c r="RYH173" s="137"/>
      <c r="RYI173" s="137"/>
      <c r="RYJ173" s="137"/>
      <c r="RYK173" s="137"/>
      <c r="RYL173" s="137"/>
      <c r="RYM173" s="137"/>
      <c r="RYN173" s="137"/>
      <c r="RYO173" s="137"/>
      <c r="RYP173" s="137"/>
      <c r="RYQ173" s="137"/>
      <c r="RYR173" s="137"/>
      <c r="RYS173" s="137"/>
      <c r="RYT173" s="137"/>
      <c r="RYU173" s="137"/>
      <c r="RYV173" s="137"/>
      <c r="RYW173" s="137"/>
      <c r="RYX173" s="137"/>
      <c r="RYY173" s="137"/>
      <c r="RYZ173" s="137"/>
      <c r="RZA173" s="137"/>
      <c r="RZB173" s="137"/>
      <c r="RZC173" s="137"/>
      <c r="RZD173" s="137"/>
      <c r="RZE173" s="137"/>
      <c r="RZF173" s="137"/>
      <c r="RZG173" s="137"/>
      <c r="RZH173" s="137"/>
      <c r="RZI173" s="137"/>
      <c r="RZJ173" s="137"/>
      <c r="RZK173" s="137"/>
      <c r="RZL173" s="137"/>
      <c r="RZM173" s="137"/>
      <c r="RZN173" s="137"/>
      <c r="RZO173" s="137"/>
      <c r="RZP173" s="137"/>
      <c r="RZQ173" s="137"/>
      <c r="RZR173" s="137"/>
      <c r="RZS173" s="137"/>
      <c r="RZT173" s="137"/>
      <c r="RZU173" s="137"/>
      <c r="RZV173" s="137"/>
      <c r="RZW173" s="137"/>
      <c r="RZX173" s="137"/>
      <c r="RZY173" s="137"/>
      <c r="RZZ173" s="137"/>
      <c r="SAA173" s="137"/>
      <c r="SAB173" s="137"/>
      <c r="SAC173" s="137"/>
      <c r="SAD173" s="137"/>
      <c r="SAE173" s="137"/>
      <c r="SAF173" s="137"/>
      <c r="SAG173" s="137"/>
      <c r="SAH173" s="137"/>
      <c r="SAI173" s="137"/>
      <c r="SAJ173" s="137"/>
      <c r="SAK173" s="137"/>
      <c r="SAL173" s="137"/>
      <c r="SAM173" s="137"/>
      <c r="SAN173" s="137"/>
      <c r="SAO173" s="137"/>
      <c r="SAP173" s="137"/>
      <c r="SAQ173" s="137"/>
      <c r="SAR173" s="137"/>
      <c r="SAS173" s="137"/>
      <c r="SAT173" s="137"/>
      <c r="SAU173" s="137"/>
      <c r="SAV173" s="137"/>
      <c r="SAW173" s="137"/>
      <c r="SAX173" s="137"/>
      <c r="SAY173" s="137"/>
      <c r="SAZ173" s="137"/>
      <c r="SBA173" s="137"/>
      <c r="SBB173" s="137"/>
      <c r="SBC173" s="137"/>
      <c r="SBD173" s="137"/>
      <c r="SBE173" s="137"/>
      <c r="SBF173" s="137"/>
      <c r="SBG173" s="137"/>
      <c r="SBH173" s="137"/>
      <c r="SBI173" s="137"/>
      <c r="SBJ173" s="137"/>
      <c r="SBK173" s="137"/>
      <c r="SBL173" s="137"/>
      <c r="SBM173" s="137"/>
      <c r="SBN173" s="137"/>
      <c r="SBO173" s="137"/>
      <c r="SBP173" s="137"/>
      <c r="SBQ173" s="137"/>
      <c r="SBR173" s="137"/>
      <c r="SBS173" s="137"/>
      <c r="SBT173" s="137"/>
      <c r="SBU173" s="137"/>
      <c r="SBV173" s="137"/>
      <c r="SBW173" s="137"/>
      <c r="SBX173" s="137"/>
      <c r="SBY173" s="137"/>
      <c r="SBZ173" s="137"/>
      <c r="SCA173" s="137"/>
      <c r="SCB173" s="137"/>
      <c r="SCC173" s="137"/>
      <c r="SCD173" s="137"/>
      <c r="SCE173" s="137"/>
      <c r="SCF173" s="137"/>
      <c r="SCG173" s="137"/>
      <c r="SCH173" s="137"/>
      <c r="SCI173" s="137"/>
      <c r="SCJ173" s="137"/>
      <c r="SCK173" s="137"/>
      <c r="SCL173" s="137"/>
      <c r="SCM173" s="137"/>
      <c r="SCN173" s="137"/>
      <c r="SCO173" s="137"/>
      <c r="SCP173" s="137"/>
      <c r="SCQ173" s="137"/>
      <c r="SCR173" s="137"/>
      <c r="SCS173" s="137"/>
      <c r="SCT173" s="137"/>
      <c r="SCU173" s="137"/>
      <c r="SCV173" s="137"/>
      <c r="SCW173" s="137"/>
      <c r="SCX173" s="137"/>
      <c r="SCY173" s="137"/>
      <c r="SCZ173" s="137"/>
      <c r="SDA173" s="137"/>
      <c r="SDB173" s="137"/>
      <c r="SDC173" s="137"/>
      <c r="SDD173" s="137"/>
      <c r="SDE173" s="137"/>
      <c r="SDF173" s="137"/>
      <c r="SDG173" s="137"/>
      <c r="SDH173" s="137"/>
      <c r="SDI173" s="137"/>
      <c r="SDJ173" s="137"/>
      <c r="SDK173" s="137"/>
      <c r="SDL173" s="137"/>
      <c r="SDM173" s="137"/>
      <c r="SDN173" s="137"/>
      <c r="SDO173" s="137"/>
      <c r="SDP173" s="137"/>
      <c r="SDQ173" s="137"/>
      <c r="SDR173" s="137"/>
      <c r="SDS173" s="137"/>
      <c r="SDT173" s="137"/>
      <c r="SDU173" s="137"/>
      <c r="SDV173" s="137"/>
      <c r="SDW173" s="137"/>
      <c r="SDX173" s="137"/>
      <c r="SDY173" s="137"/>
      <c r="SDZ173" s="137"/>
      <c r="SEA173" s="137"/>
      <c r="SEB173" s="137"/>
      <c r="SEC173" s="137"/>
      <c r="SED173" s="137"/>
      <c r="SEE173" s="137"/>
      <c r="SEF173" s="137"/>
      <c r="SEG173" s="137"/>
      <c r="SEH173" s="137"/>
      <c r="SEI173" s="137"/>
      <c r="SEJ173" s="137"/>
      <c r="SEK173" s="137"/>
      <c r="SEL173" s="137"/>
      <c r="SEM173" s="137"/>
      <c r="SEN173" s="137"/>
      <c r="SEO173" s="137"/>
      <c r="SEP173" s="137"/>
      <c r="SEQ173" s="137"/>
      <c r="SER173" s="137"/>
      <c r="SES173" s="137"/>
      <c r="SET173" s="137"/>
      <c r="SEU173" s="137"/>
      <c r="SEV173" s="137"/>
      <c r="SEW173" s="137"/>
      <c r="SEX173" s="137"/>
      <c r="SEY173" s="137"/>
      <c r="SEZ173" s="137"/>
      <c r="SFA173" s="137"/>
      <c r="SFB173" s="137"/>
      <c r="SFC173" s="137"/>
      <c r="SFD173" s="137"/>
      <c r="SFE173" s="137"/>
      <c r="SFF173" s="137"/>
      <c r="SFG173" s="137"/>
      <c r="SFH173" s="137"/>
      <c r="SFI173" s="137"/>
      <c r="SFJ173" s="137"/>
      <c r="SFK173" s="137"/>
      <c r="SFL173" s="137"/>
      <c r="SFM173" s="137"/>
      <c r="SFN173" s="137"/>
      <c r="SFO173" s="137"/>
      <c r="SFP173" s="137"/>
      <c r="SFQ173" s="137"/>
      <c r="SFR173" s="137"/>
      <c r="SFS173" s="137"/>
      <c r="SFT173" s="137"/>
      <c r="SFU173" s="137"/>
      <c r="SFV173" s="137"/>
      <c r="SFW173" s="137"/>
      <c r="SFX173" s="137"/>
      <c r="SFY173" s="137"/>
      <c r="SFZ173" s="137"/>
      <c r="SGA173" s="137"/>
      <c r="SGB173" s="137"/>
      <c r="SGC173" s="137"/>
      <c r="SGD173" s="137"/>
      <c r="SGE173" s="137"/>
      <c r="SGF173" s="137"/>
      <c r="SGG173" s="137"/>
      <c r="SGH173" s="137"/>
      <c r="SGI173" s="137"/>
      <c r="SGJ173" s="137"/>
      <c r="SGK173" s="137"/>
      <c r="SGL173" s="137"/>
      <c r="SGM173" s="137"/>
      <c r="SGN173" s="137"/>
      <c r="SGO173" s="137"/>
      <c r="SGP173" s="137"/>
      <c r="SGQ173" s="137"/>
      <c r="SGR173" s="137"/>
      <c r="SGS173" s="137"/>
      <c r="SGT173" s="137"/>
      <c r="SGU173" s="137"/>
      <c r="SGV173" s="137"/>
      <c r="SGW173" s="137"/>
      <c r="SGX173" s="137"/>
      <c r="SGY173" s="137"/>
      <c r="SGZ173" s="137"/>
      <c r="SHA173" s="137"/>
      <c r="SHB173" s="137"/>
      <c r="SHC173" s="137"/>
      <c r="SHD173" s="137"/>
      <c r="SHE173" s="137"/>
      <c r="SHF173" s="137"/>
      <c r="SHG173" s="137"/>
      <c r="SHH173" s="137"/>
      <c r="SHI173" s="137"/>
      <c r="SHJ173" s="137"/>
      <c r="SHK173" s="137"/>
      <c r="SHL173" s="137"/>
      <c r="SHM173" s="137"/>
      <c r="SHN173" s="137"/>
      <c r="SHO173" s="137"/>
      <c r="SHP173" s="137"/>
      <c r="SHQ173" s="137"/>
      <c r="SHR173" s="137"/>
      <c r="SHS173" s="137"/>
      <c r="SHT173" s="137"/>
      <c r="SHU173" s="137"/>
      <c r="SHV173" s="137"/>
      <c r="SHW173" s="137"/>
      <c r="SHX173" s="137"/>
      <c r="SHY173" s="137"/>
      <c r="SHZ173" s="137"/>
      <c r="SIA173" s="137"/>
      <c r="SIB173" s="137"/>
      <c r="SIC173" s="137"/>
      <c r="SID173" s="137"/>
      <c r="SIE173" s="137"/>
      <c r="SIF173" s="137"/>
      <c r="SIG173" s="137"/>
      <c r="SIH173" s="137"/>
      <c r="SII173" s="137"/>
      <c r="SIJ173" s="137"/>
      <c r="SIK173" s="137"/>
      <c r="SIL173" s="137"/>
      <c r="SIM173" s="137"/>
      <c r="SIN173" s="137"/>
      <c r="SIO173" s="137"/>
      <c r="SIP173" s="137"/>
      <c r="SIQ173" s="137"/>
      <c r="SIR173" s="137"/>
      <c r="SIS173" s="137"/>
      <c r="SIT173" s="137"/>
      <c r="SIU173" s="137"/>
      <c r="SIV173" s="137"/>
      <c r="SIW173" s="137"/>
      <c r="SIX173" s="137"/>
      <c r="SIY173" s="137"/>
      <c r="SIZ173" s="137"/>
      <c r="SJA173" s="137"/>
      <c r="SJB173" s="137"/>
      <c r="SJC173" s="137"/>
      <c r="SJD173" s="137"/>
      <c r="SJE173" s="137"/>
      <c r="SJF173" s="137"/>
      <c r="SJG173" s="137"/>
      <c r="SJH173" s="137"/>
      <c r="SJI173" s="137"/>
      <c r="SJJ173" s="137"/>
      <c r="SJK173" s="137"/>
      <c r="SJL173" s="137"/>
      <c r="SJM173" s="137"/>
      <c r="SJN173" s="137"/>
      <c r="SJO173" s="137"/>
      <c r="SJP173" s="137"/>
      <c r="SJQ173" s="137"/>
      <c r="SJR173" s="137"/>
      <c r="SJS173" s="137"/>
      <c r="SJT173" s="137"/>
      <c r="SJU173" s="137"/>
      <c r="SJV173" s="137"/>
      <c r="SJW173" s="137"/>
      <c r="SJX173" s="137"/>
      <c r="SJY173" s="137"/>
      <c r="SJZ173" s="137"/>
      <c r="SKA173" s="137"/>
      <c r="SKB173" s="137"/>
      <c r="SKC173" s="137"/>
      <c r="SKD173" s="137"/>
      <c r="SKE173" s="137"/>
      <c r="SKF173" s="137"/>
      <c r="SKG173" s="137"/>
      <c r="SKH173" s="137"/>
      <c r="SKI173" s="137"/>
      <c r="SKJ173" s="137"/>
      <c r="SKK173" s="137"/>
      <c r="SKL173" s="137"/>
      <c r="SKM173" s="137"/>
      <c r="SKN173" s="137"/>
      <c r="SKO173" s="137"/>
      <c r="SKP173" s="137"/>
      <c r="SKQ173" s="137"/>
      <c r="SKR173" s="137"/>
      <c r="SKS173" s="137"/>
      <c r="SKT173" s="137"/>
      <c r="SKU173" s="137"/>
      <c r="SKV173" s="137"/>
      <c r="SKW173" s="137"/>
      <c r="SKX173" s="137"/>
      <c r="SKY173" s="137"/>
      <c r="SKZ173" s="137"/>
      <c r="SLA173" s="137"/>
      <c r="SLB173" s="137"/>
      <c r="SLC173" s="137"/>
      <c r="SLD173" s="137"/>
      <c r="SLE173" s="137"/>
      <c r="SLF173" s="137"/>
      <c r="SLG173" s="137"/>
      <c r="SLH173" s="137"/>
      <c r="SLI173" s="137"/>
      <c r="SLJ173" s="137"/>
      <c r="SLK173" s="137"/>
      <c r="SLL173" s="137"/>
      <c r="SLM173" s="137"/>
      <c r="SLN173" s="137"/>
      <c r="SLO173" s="137"/>
      <c r="SLP173" s="137"/>
      <c r="SLQ173" s="137"/>
      <c r="SLR173" s="137"/>
      <c r="SLS173" s="137"/>
      <c r="SLT173" s="137"/>
      <c r="SLU173" s="137"/>
      <c r="SLV173" s="137"/>
      <c r="SLW173" s="137"/>
      <c r="SLX173" s="137"/>
      <c r="SLY173" s="137"/>
      <c r="SLZ173" s="137"/>
      <c r="SMA173" s="137"/>
      <c r="SMB173" s="137"/>
      <c r="SMC173" s="137"/>
      <c r="SMD173" s="137"/>
      <c r="SME173" s="137"/>
      <c r="SMF173" s="137"/>
      <c r="SMG173" s="137"/>
      <c r="SMH173" s="137"/>
      <c r="SMI173" s="137"/>
      <c r="SMJ173" s="137"/>
      <c r="SMK173" s="137"/>
      <c r="SML173" s="137"/>
      <c r="SMM173" s="137"/>
      <c r="SMN173" s="137"/>
      <c r="SMO173" s="137"/>
      <c r="SMP173" s="137"/>
      <c r="SMQ173" s="137"/>
      <c r="SMR173" s="137"/>
      <c r="SMS173" s="137"/>
      <c r="SMT173" s="137"/>
      <c r="SMU173" s="137"/>
      <c r="SMV173" s="137"/>
      <c r="SMW173" s="137"/>
      <c r="SMX173" s="137"/>
      <c r="SMY173" s="137"/>
      <c r="SMZ173" s="137"/>
      <c r="SNA173" s="137"/>
      <c r="SNB173" s="137"/>
      <c r="SNC173" s="137"/>
      <c r="SND173" s="137"/>
      <c r="SNE173" s="137"/>
      <c r="SNF173" s="137"/>
      <c r="SNG173" s="137"/>
      <c r="SNH173" s="137"/>
      <c r="SNI173" s="137"/>
      <c r="SNJ173" s="137"/>
      <c r="SNK173" s="137"/>
      <c r="SNL173" s="137"/>
      <c r="SNM173" s="137"/>
      <c r="SNN173" s="137"/>
      <c r="SNO173" s="137"/>
      <c r="SNP173" s="137"/>
      <c r="SNQ173" s="137"/>
      <c r="SNR173" s="137"/>
      <c r="SNS173" s="137"/>
      <c r="SNT173" s="137"/>
      <c r="SNU173" s="137"/>
      <c r="SNV173" s="137"/>
      <c r="SNW173" s="137"/>
      <c r="SNX173" s="137"/>
      <c r="SNY173" s="137"/>
      <c r="SNZ173" s="137"/>
      <c r="SOA173" s="137"/>
      <c r="SOB173" s="137"/>
      <c r="SOC173" s="137"/>
      <c r="SOD173" s="137"/>
      <c r="SOE173" s="137"/>
      <c r="SOF173" s="137"/>
      <c r="SOG173" s="137"/>
      <c r="SOH173" s="137"/>
      <c r="SOI173" s="137"/>
      <c r="SOJ173" s="137"/>
      <c r="SOK173" s="137"/>
      <c r="SOL173" s="137"/>
      <c r="SOM173" s="137"/>
      <c r="SON173" s="137"/>
      <c r="SOO173" s="137"/>
      <c r="SOP173" s="137"/>
      <c r="SOQ173" s="137"/>
      <c r="SOR173" s="137"/>
      <c r="SOS173" s="137"/>
      <c r="SOT173" s="137"/>
      <c r="SOU173" s="137"/>
      <c r="SOV173" s="137"/>
      <c r="SOW173" s="137"/>
      <c r="SOX173" s="137"/>
      <c r="SOY173" s="137"/>
      <c r="SOZ173" s="137"/>
      <c r="SPA173" s="137"/>
      <c r="SPB173" s="137"/>
      <c r="SPC173" s="137"/>
      <c r="SPD173" s="137"/>
      <c r="SPE173" s="137"/>
      <c r="SPF173" s="137"/>
      <c r="SPG173" s="137"/>
      <c r="SPH173" s="137"/>
      <c r="SPI173" s="137"/>
      <c r="SPJ173" s="137"/>
      <c r="SPK173" s="137"/>
      <c r="SPL173" s="137"/>
      <c r="SPM173" s="137"/>
      <c r="SPN173" s="137"/>
      <c r="SPO173" s="137"/>
      <c r="SPP173" s="137"/>
      <c r="SPQ173" s="137"/>
      <c r="SPR173" s="137"/>
      <c r="SPS173" s="137"/>
      <c r="SPT173" s="137"/>
      <c r="SPU173" s="137"/>
      <c r="SPV173" s="137"/>
      <c r="SPW173" s="137"/>
      <c r="SPX173" s="137"/>
      <c r="SPY173" s="137"/>
      <c r="SPZ173" s="137"/>
      <c r="SQA173" s="137"/>
      <c r="SQB173" s="137"/>
      <c r="SQC173" s="137"/>
      <c r="SQD173" s="137"/>
      <c r="SQE173" s="137"/>
      <c r="SQF173" s="137"/>
      <c r="SQG173" s="137"/>
      <c r="SQH173" s="137"/>
      <c r="SQI173" s="137"/>
      <c r="SQJ173" s="137"/>
      <c r="SQK173" s="137"/>
      <c r="SQL173" s="137"/>
      <c r="SQM173" s="137"/>
      <c r="SQN173" s="137"/>
      <c r="SQO173" s="137"/>
      <c r="SQP173" s="137"/>
      <c r="SQQ173" s="137"/>
      <c r="SQR173" s="137"/>
      <c r="SQS173" s="137"/>
      <c r="SQT173" s="137"/>
      <c r="SQU173" s="137"/>
      <c r="SQV173" s="137"/>
      <c r="SQW173" s="137"/>
      <c r="SQX173" s="137"/>
      <c r="SQY173" s="137"/>
      <c r="SQZ173" s="137"/>
      <c r="SRA173" s="137"/>
      <c r="SRB173" s="137"/>
      <c r="SRC173" s="137"/>
      <c r="SRD173" s="137"/>
      <c r="SRE173" s="137"/>
      <c r="SRF173" s="137"/>
      <c r="SRG173" s="137"/>
      <c r="SRH173" s="137"/>
      <c r="SRI173" s="137"/>
      <c r="SRJ173" s="137"/>
      <c r="SRK173" s="137"/>
      <c r="SRL173" s="137"/>
      <c r="SRM173" s="137"/>
      <c r="SRN173" s="137"/>
      <c r="SRO173" s="137"/>
      <c r="SRP173" s="137"/>
      <c r="SRQ173" s="137"/>
      <c r="SRR173" s="137"/>
      <c r="SRS173" s="137"/>
      <c r="SRT173" s="137"/>
      <c r="SRU173" s="137"/>
      <c r="SRV173" s="137"/>
      <c r="SRW173" s="137"/>
      <c r="SRX173" s="137"/>
      <c r="SRY173" s="137"/>
      <c r="SRZ173" s="137"/>
      <c r="SSA173" s="137"/>
      <c r="SSB173" s="137"/>
      <c r="SSC173" s="137"/>
      <c r="SSD173" s="137"/>
      <c r="SSE173" s="137"/>
      <c r="SSF173" s="137"/>
      <c r="SSG173" s="137"/>
      <c r="SSH173" s="137"/>
      <c r="SSI173" s="137"/>
      <c r="SSJ173" s="137"/>
      <c r="SSK173" s="137"/>
      <c r="SSL173" s="137"/>
      <c r="SSM173" s="137"/>
      <c r="SSN173" s="137"/>
      <c r="SSO173" s="137"/>
      <c r="SSP173" s="137"/>
      <c r="SSQ173" s="137"/>
      <c r="SSR173" s="137"/>
      <c r="SSS173" s="137"/>
      <c r="SST173" s="137"/>
      <c r="SSU173" s="137"/>
      <c r="SSV173" s="137"/>
      <c r="SSW173" s="137"/>
      <c r="SSX173" s="137"/>
      <c r="SSY173" s="137"/>
      <c r="SSZ173" s="137"/>
      <c r="STA173" s="137"/>
      <c r="STB173" s="137"/>
      <c r="STC173" s="137"/>
      <c r="STD173" s="137"/>
      <c r="STE173" s="137"/>
      <c r="STF173" s="137"/>
      <c r="STG173" s="137"/>
      <c r="STH173" s="137"/>
      <c r="STI173" s="137"/>
      <c r="STJ173" s="137"/>
      <c r="STK173" s="137"/>
      <c r="STL173" s="137"/>
      <c r="STM173" s="137"/>
      <c r="STN173" s="137"/>
      <c r="STO173" s="137"/>
      <c r="STP173" s="137"/>
      <c r="STQ173" s="137"/>
      <c r="STR173" s="137"/>
      <c r="STS173" s="137"/>
      <c r="STT173" s="137"/>
      <c r="STU173" s="137"/>
      <c r="STV173" s="137"/>
      <c r="STW173" s="137"/>
      <c r="STX173" s="137"/>
      <c r="STY173" s="137"/>
      <c r="STZ173" s="137"/>
      <c r="SUA173" s="137"/>
      <c r="SUB173" s="137"/>
      <c r="SUC173" s="137"/>
      <c r="SUD173" s="137"/>
      <c r="SUE173" s="137"/>
      <c r="SUF173" s="137"/>
      <c r="SUG173" s="137"/>
      <c r="SUH173" s="137"/>
      <c r="SUI173" s="137"/>
      <c r="SUJ173" s="137"/>
      <c r="SUK173" s="137"/>
      <c r="SUL173" s="137"/>
      <c r="SUM173" s="137"/>
      <c r="SUN173" s="137"/>
      <c r="SUO173" s="137"/>
      <c r="SUP173" s="137"/>
      <c r="SUQ173" s="137"/>
      <c r="SUR173" s="137"/>
      <c r="SUS173" s="137"/>
      <c r="SUT173" s="137"/>
      <c r="SUU173" s="137"/>
      <c r="SUV173" s="137"/>
      <c r="SUW173" s="137"/>
      <c r="SUX173" s="137"/>
      <c r="SUY173" s="137"/>
      <c r="SUZ173" s="137"/>
      <c r="SVA173" s="137"/>
      <c r="SVB173" s="137"/>
      <c r="SVC173" s="137"/>
      <c r="SVD173" s="137"/>
      <c r="SVE173" s="137"/>
      <c r="SVF173" s="137"/>
      <c r="SVG173" s="137"/>
      <c r="SVH173" s="137"/>
      <c r="SVI173" s="137"/>
      <c r="SVJ173" s="137"/>
      <c r="SVK173" s="137"/>
      <c r="SVL173" s="137"/>
      <c r="SVM173" s="137"/>
      <c r="SVN173" s="137"/>
      <c r="SVO173" s="137"/>
      <c r="SVP173" s="137"/>
      <c r="SVQ173" s="137"/>
      <c r="SVR173" s="137"/>
      <c r="SVS173" s="137"/>
      <c r="SVT173" s="137"/>
      <c r="SVU173" s="137"/>
      <c r="SVV173" s="137"/>
      <c r="SVW173" s="137"/>
      <c r="SVX173" s="137"/>
      <c r="SVY173" s="137"/>
      <c r="SVZ173" s="137"/>
      <c r="SWA173" s="137"/>
      <c r="SWB173" s="137"/>
      <c r="SWC173" s="137"/>
      <c r="SWD173" s="137"/>
      <c r="SWE173" s="137"/>
      <c r="SWF173" s="137"/>
      <c r="SWG173" s="137"/>
      <c r="SWH173" s="137"/>
      <c r="SWI173" s="137"/>
      <c r="SWJ173" s="137"/>
      <c r="SWK173" s="137"/>
      <c r="SWL173" s="137"/>
      <c r="SWM173" s="137"/>
      <c r="SWN173" s="137"/>
      <c r="SWO173" s="137"/>
      <c r="SWP173" s="137"/>
      <c r="SWQ173" s="137"/>
      <c r="SWR173" s="137"/>
      <c r="SWS173" s="137"/>
      <c r="SWT173" s="137"/>
      <c r="SWU173" s="137"/>
      <c r="SWV173" s="137"/>
      <c r="SWW173" s="137"/>
      <c r="SWX173" s="137"/>
      <c r="SWY173" s="137"/>
      <c r="SWZ173" s="137"/>
      <c r="SXA173" s="137"/>
      <c r="SXB173" s="137"/>
      <c r="SXC173" s="137"/>
      <c r="SXD173" s="137"/>
      <c r="SXE173" s="137"/>
      <c r="SXF173" s="137"/>
      <c r="SXG173" s="137"/>
      <c r="SXH173" s="137"/>
      <c r="SXI173" s="137"/>
      <c r="SXJ173" s="137"/>
      <c r="SXK173" s="137"/>
      <c r="SXL173" s="137"/>
      <c r="SXM173" s="137"/>
      <c r="SXN173" s="137"/>
      <c r="SXO173" s="137"/>
      <c r="SXP173" s="137"/>
      <c r="SXQ173" s="137"/>
      <c r="SXR173" s="137"/>
      <c r="SXS173" s="137"/>
      <c r="SXT173" s="137"/>
      <c r="SXU173" s="137"/>
      <c r="SXV173" s="137"/>
      <c r="SXW173" s="137"/>
      <c r="SXX173" s="137"/>
      <c r="SXY173" s="137"/>
      <c r="SXZ173" s="137"/>
      <c r="SYA173" s="137"/>
      <c r="SYB173" s="137"/>
      <c r="SYC173" s="137"/>
      <c r="SYD173" s="137"/>
      <c r="SYE173" s="137"/>
      <c r="SYF173" s="137"/>
      <c r="SYG173" s="137"/>
      <c r="SYH173" s="137"/>
      <c r="SYI173" s="137"/>
      <c r="SYJ173" s="137"/>
      <c r="SYK173" s="137"/>
      <c r="SYL173" s="137"/>
      <c r="SYM173" s="137"/>
      <c r="SYN173" s="137"/>
      <c r="SYO173" s="137"/>
      <c r="SYP173" s="137"/>
      <c r="SYQ173" s="137"/>
      <c r="SYR173" s="137"/>
      <c r="SYS173" s="137"/>
      <c r="SYT173" s="137"/>
      <c r="SYU173" s="137"/>
      <c r="SYV173" s="137"/>
      <c r="SYW173" s="137"/>
      <c r="SYX173" s="137"/>
      <c r="SYY173" s="137"/>
      <c r="SYZ173" s="137"/>
      <c r="SZA173" s="137"/>
      <c r="SZB173" s="137"/>
      <c r="SZC173" s="137"/>
      <c r="SZD173" s="137"/>
      <c r="SZE173" s="137"/>
      <c r="SZF173" s="137"/>
      <c r="SZG173" s="137"/>
      <c r="SZH173" s="137"/>
      <c r="SZI173" s="137"/>
      <c r="SZJ173" s="137"/>
      <c r="SZK173" s="137"/>
      <c r="SZL173" s="137"/>
      <c r="SZM173" s="137"/>
      <c r="SZN173" s="137"/>
      <c r="SZO173" s="137"/>
      <c r="SZP173" s="137"/>
      <c r="SZQ173" s="137"/>
      <c r="SZR173" s="137"/>
      <c r="SZS173" s="137"/>
      <c r="SZT173" s="137"/>
      <c r="SZU173" s="137"/>
      <c r="SZV173" s="137"/>
      <c r="SZW173" s="137"/>
      <c r="SZX173" s="137"/>
      <c r="SZY173" s="137"/>
      <c r="SZZ173" s="137"/>
      <c r="TAA173" s="137"/>
      <c r="TAB173" s="137"/>
      <c r="TAC173" s="137"/>
      <c r="TAD173" s="137"/>
      <c r="TAE173" s="137"/>
      <c r="TAF173" s="137"/>
      <c r="TAG173" s="137"/>
      <c r="TAH173" s="137"/>
      <c r="TAI173" s="137"/>
      <c r="TAJ173" s="137"/>
      <c r="TAK173" s="137"/>
      <c r="TAL173" s="137"/>
      <c r="TAM173" s="137"/>
      <c r="TAN173" s="137"/>
      <c r="TAO173" s="137"/>
      <c r="TAP173" s="137"/>
      <c r="TAQ173" s="137"/>
      <c r="TAR173" s="137"/>
      <c r="TAS173" s="137"/>
      <c r="TAT173" s="137"/>
      <c r="TAU173" s="137"/>
      <c r="TAV173" s="137"/>
      <c r="TAW173" s="137"/>
      <c r="TAX173" s="137"/>
      <c r="TAY173" s="137"/>
      <c r="TAZ173" s="137"/>
      <c r="TBA173" s="137"/>
      <c r="TBB173" s="137"/>
      <c r="TBC173" s="137"/>
      <c r="TBD173" s="137"/>
      <c r="TBE173" s="137"/>
      <c r="TBF173" s="137"/>
      <c r="TBG173" s="137"/>
      <c r="TBH173" s="137"/>
      <c r="TBI173" s="137"/>
      <c r="TBJ173" s="137"/>
      <c r="TBK173" s="137"/>
      <c r="TBL173" s="137"/>
      <c r="TBM173" s="137"/>
      <c r="TBN173" s="137"/>
      <c r="TBO173" s="137"/>
      <c r="TBP173" s="137"/>
      <c r="TBQ173" s="137"/>
      <c r="TBR173" s="137"/>
      <c r="TBS173" s="137"/>
      <c r="TBT173" s="137"/>
      <c r="TBU173" s="137"/>
      <c r="TBV173" s="137"/>
      <c r="TBW173" s="137"/>
      <c r="TBX173" s="137"/>
      <c r="TBY173" s="137"/>
      <c r="TBZ173" s="137"/>
      <c r="TCA173" s="137"/>
      <c r="TCB173" s="137"/>
      <c r="TCC173" s="137"/>
      <c r="TCD173" s="137"/>
      <c r="TCE173" s="137"/>
      <c r="TCF173" s="137"/>
      <c r="TCG173" s="137"/>
      <c r="TCH173" s="137"/>
      <c r="TCI173" s="137"/>
      <c r="TCJ173" s="137"/>
      <c r="TCK173" s="137"/>
      <c r="TCL173" s="137"/>
      <c r="TCM173" s="137"/>
      <c r="TCN173" s="137"/>
      <c r="TCO173" s="137"/>
      <c r="TCP173" s="137"/>
      <c r="TCQ173" s="137"/>
      <c r="TCR173" s="137"/>
      <c r="TCS173" s="137"/>
      <c r="TCT173" s="137"/>
      <c r="TCU173" s="137"/>
      <c r="TCV173" s="137"/>
      <c r="TCW173" s="137"/>
      <c r="TCX173" s="137"/>
      <c r="TCY173" s="137"/>
      <c r="TCZ173" s="137"/>
      <c r="TDA173" s="137"/>
      <c r="TDB173" s="137"/>
      <c r="TDC173" s="137"/>
      <c r="TDD173" s="137"/>
      <c r="TDE173" s="137"/>
      <c r="TDF173" s="137"/>
      <c r="TDG173" s="137"/>
      <c r="TDH173" s="137"/>
      <c r="TDI173" s="137"/>
      <c r="TDJ173" s="137"/>
      <c r="TDK173" s="137"/>
      <c r="TDL173" s="137"/>
      <c r="TDM173" s="137"/>
      <c r="TDN173" s="137"/>
      <c r="TDO173" s="137"/>
      <c r="TDP173" s="137"/>
      <c r="TDQ173" s="137"/>
      <c r="TDR173" s="137"/>
      <c r="TDS173" s="137"/>
      <c r="TDT173" s="137"/>
      <c r="TDU173" s="137"/>
      <c r="TDV173" s="137"/>
      <c r="TDW173" s="137"/>
      <c r="TDX173" s="137"/>
      <c r="TDY173" s="137"/>
      <c r="TDZ173" s="137"/>
      <c r="TEA173" s="137"/>
      <c r="TEB173" s="137"/>
      <c r="TEC173" s="137"/>
      <c r="TED173" s="137"/>
      <c r="TEE173" s="137"/>
      <c r="TEF173" s="137"/>
      <c r="TEG173" s="137"/>
      <c r="TEH173" s="137"/>
      <c r="TEI173" s="137"/>
      <c r="TEJ173" s="137"/>
      <c r="TEK173" s="137"/>
      <c r="TEL173" s="137"/>
      <c r="TEM173" s="137"/>
      <c r="TEN173" s="137"/>
      <c r="TEO173" s="137"/>
      <c r="TEP173" s="137"/>
      <c r="TEQ173" s="137"/>
      <c r="TER173" s="137"/>
      <c r="TES173" s="137"/>
      <c r="TET173" s="137"/>
      <c r="TEU173" s="137"/>
      <c r="TEV173" s="137"/>
      <c r="TEW173" s="137"/>
      <c r="TEX173" s="137"/>
      <c r="TEY173" s="137"/>
      <c r="TEZ173" s="137"/>
      <c r="TFA173" s="137"/>
      <c r="TFB173" s="137"/>
      <c r="TFC173" s="137"/>
      <c r="TFD173" s="137"/>
      <c r="TFE173" s="137"/>
      <c r="TFF173" s="137"/>
      <c r="TFG173" s="137"/>
      <c r="TFH173" s="137"/>
      <c r="TFI173" s="137"/>
      <c r="TFJ173" s="137"/>
      <c r="TFK173" s="137"/>
      <c r="TFL173" s="137"/>
      <c r="TFM173" s="137"/>
      <c r="TFN173" s="137"/>
      <c r="TFO173" s="137"/>
      <c r="TFP173" s="137"/>
      <c r="TFQ173" s="137"/>
      <c r="TFR173" s="137"/>
      <c r="TFS173" s="137"/>
      <c r="TFT173" s="137"/>
      <c r="TFU173" s="137"/>
      <c r="TFV173" s="137"/>
      <c r="TFW173" s="137"/>
      <c r="TFX173" s="137"/>
      <c r="TFY173" s="137"/>
      <c r="TFZ173" s="137"/>
      <c r="TGA173" s="137"/>
      <c r="TGB173" s="137"/>
      <c r="TGC173" s="137"/>
      <c r="TGD173" s="137"/>
      <c r="TGE173" s="137"/>
      <c r="TGF173" s="137"/>
      <c r="TGG173" s="137"/>
      <c r="TGH173" s="137"/>
      <c r="TGI173" s="137"/>
      <c r="TGJ173" s="137"/>
      <c r="TGK173" s="137"/>
      <c r="TGL173" s="137"/>
      <c r="TGM173" s="137"/>
      <c r="TGN173" s="137"/>
      <c r="TGO173" s="137"/>
      <c r="TGP173" s="137"/>
      <c r="TGQ173" s="137"/>
      <c r="TGR173" s="137"/>
      <c r="TGS173" s="137"/>
      <c r="TGT173" s="137"/>
      <c r="TGU173" s="137"/>
      <c r="TGV173" s="137"/>
      <c r="TGW173" s="137"/>
      <c r="TGX173" s="137"/>
      <c r="TGY173" s="137"/>
      <c r="TGZ173" s="137"/>
      <c r="THA173" s="137"/>
      <c r="THB173" s="137"/>
      <c r="THC173" s="137"/>
      <c r="THD173" s="137"/>
      <c r="THE173" s="137"/>
      <c r="THF173" s="137"/>
      <c r="THG173" s="137"/>
      <c r="THH173" s="137"/>
      <c r="THI173" s="137"/>
      <c r="THJ173" s="137"/>
      <c r="THK173" s="137"/>
      <c r="THL173" s="137"/>
      <c r="THM173" s="137"/>
      <c r="THN173" s="137"/>
      <c r="THO173" s="137"/>
      <c r="THP173" s="137"/>
      <c r="THQ173" s="137"/>
      <c r="THR173" s="137"/>
      <c r="THS173" s="137"/>
      <c r="THT173" s="137"/>
      <c r="THU173" s="137"/>
      <c r="THV173" s="137"/>
      <c r="THW173" s="137"/>
      <c r="THX173" s="137"/>
      <c r="THY173" s="137"/>
      <c r="THZ173" s="137"/>
      <c r="TIA173" s="137"/>
      <c r="TIB173" s="137"/>
      <c r="TIC173" s="137"/>
      <c r="TID173" s="137"/>
      <c r="TIE173" s="137"/>
      <c r="TIF173" s="137"/>
      <c r="TIG173" s="137"/>
      <c r="TIH173" s="137"/>
      <c r="TII173" s="137"/>
      <c r="TIJ173" s="137"/>
      <c r="TIK173" s="137"/>
      <c r="TIL173" s="137"/>
      <c r="TIM173" s="137"/>
      <c r="TIN173" s="137"/>
      <c r="TIO173" s="137"/>
      <c r="TIP173" s="137"/>
      <c r="TIQ173" s="137"/>
      <c r="TIR173" s="137"/>
      <c r="TIS173" s="137"/>
      <c r="TIT173" s="137"/>
      <c r="TIU173" s="137"/>
      <c r="TIV173" s="137"/>
      <c r="TIW173" s="137"/>
      <c r="TIX173" s="137"/>
      <c r="TIY173" s="137"/>
      <c r="TIZ173" s="137"/>
      <c r="TJA173" s="137"/>
      <c r="TJB173" s="137"/>
      <c r="TJC173" s="137"/>
      <c r="TJD173" s="137"/>
      <c r="TJE173" s="137"/>
      <c r="TJF173" s="137"/>
      <c r="TJG173" s="137"/>
      <c r="TJH173" s="137"/>
      <c r="TJI173" s="137"/>
      <c r="TJJ173" s="137"/>
      <c r="TJK173" s="137"/>
      <c r="TJL173" s="137"/>
      <c r="TJM173" s="137"/>
      <c r="TJN173" s="137"/>
      <c r="TJO173" s="137"/>
      <c r="TJP173" s="137"/>
      <c r="TJQ173" s="137"/>
      <c r="TJR173" s="137"/>
      <c r="TJS173" s="137"/>
      <c r="TJT173" s="137"/>
      <c r="TJU173" s="137"/>
      <c r="TJV173" s="137"/>
      <c r="TJW173" s="137"/>
      <c r="TJX173" s="137"/>
      <c r="TJY173" s="137"/>
      <c r="TJZ173" s="137"/>
      <c r="TKA173" s="137"/>
      <c r="TKB173" s="137"/>
      <c r="TKC173" s="137"/>
      <c r="TKD173" s="137"/>
      <c r="TKE173" s="137"/>
      <c r="TKF173" s="137"/>
      <c r="TKG173" s="137"/>
      <c r="TKH173" s="137"/>
      <c r="TKI173" s="137"/>
      <c r="TKJ173" s="137"/>
      <c r="TKK173" s="137"/>
      <c r="TKL173" s="137"/>
      <c r="TKM173" s="137"/>
      <c r="TKN173" s="137"/>
      <c r="TKO173" s="137"/>
      <c r="TKP173" s="137"/>
      <c r="TKQ173" s="137"/>
      <c r="TKR173" s="137"/>
      <c r="TKS173" s="137"/>
      <c r="TKT173" s="137"/>
      <c r="TKU173" s="137"/>
      <c r="TKV173" s="137"/>
      <c r="TKW173" s="137"/>
      <c r="TKX173" s="137"/>
      <c r="TKY173" s="137"/>
      <c r="TKZ173" s="137"/>
      <c r="TLA173" s="137"/>
      <c r="TLB173" s="137"/>
      <c r="TLC173" s="137"/>
      <c r="TLD173" s="137"/>
      <c r="TLE173" s="137"/>
      <c r="TLF173" s="137"/>
      <c r="TLG173" s="137"/>
      <c r="TLH173" s="137"/>
      <c r="TLI173" s="137"/>
      <c r="TLJ173" s="137"/>
      <c r="TLK173" s="137"/>
      <c r="TLL173" s="137"/>
      <c r="TLM173" s="137"/>
      <c r="TLN173" s="137"/>
      <c r="TLO173" s="137"/>
      <c r="TLP173" s="137"/>
      <c r="TLQ173" s="137"/>
      <c r="TLR173" s="137"/>
      <c r="TLS173" s="137"/>
      <c r="TLT173" s="137"/>
      <c r="TLU173" s="137"/>
      <c r="TLV173" s="137"/>
      <c r="TLW173" s="137"/>
      <c r="TLX173" s="137"/>
      <c r="TLY173" s="137"/>
      <c r="TLZ173" s="137"/>
      <c r="TMA173" s="137"/>
      <c r="TMB173" s="137"/>
      <c r="TMC173" s="137"/>
      <c r="TMD173" s="137"/>
      <c r="TME173" s="137"/>
      <c r="TMF173" s="137"/>
      <c r="TMG173" s="137"/>
      <c r="TMH173" s="137"/>
      <c r="TMI173" s="137"/>
      <c r="TMJ173" s="137"/>
      <c r="TMK173" s="137"/>
      <c r="TML173" s="137"/>
      <c r="TMM173" s="137"/>
      <c r="TMN173" s="137"/>
      <c r="TMO173" s="137"/>
      <c r="TMP173" s="137"/>
      <c r="TMQ173" s="137"/>
      <c r="TMR173" s="137"/>
      <c r="TMS173" s="137"/>
      <c r="TMT173" s="137"/>
      <c r="TMU173" s="137"/>
      <c r="TMV173" s="137"/>
      <c r="TMW173" s="137"/>
      <c r="TMX173" s="137"/>
      <c r="TMY173" s="137"/>
      <c r="TMZ173" s="137"/>
      <c r="TNA173" s="137"/>
      <c r="TNB173" s="137"/>
      <c r="TNC173" s="137"/>
      <c r="TND173" s="137"/>
      <c r="TNE173" s="137"/>
      <c r="TNF173" s="137"/>
      <c r="TNG173" s="137"/>
      <c r="TNH173" s="137"/>
      <c r="TNI173" s="137"/>
      <c r="TNJ173" s="137"/>
      <c r="TNK173" s="137"/>
      <c r="TNL173" s="137"/>
      <c r="TNM173" s="137"/>
      <c r="TNN173" s="137"/>
      <c r="TNO173" s="137"/>
      <c r="TNP173" s="137"/>
      <c r="TNQ173" s="137"/>
      <c r="TNR173" s="137"/>
      <c r="TNS173" s="137"/>
      <c r="TNT173" s="137"/>
      <c r="TNU173" s="137"/>
      <c r="TNV173" s="137"/>
      <c r="TNW173" s="137"/>
      <c r="TNX173" s="137"/>
      <c r="TNY173" s="137"/>
      <c r="TNZ173" s="137"/>
      <c r="TOA173" s="137"/>
      <c r="TOB173" s="137"/>
      <c r="TOC173" s="137"/>
      <c r="TOD173" s="137"/>
      <c r="TOE173" s="137"/>
      <c r="TOF173" s="137"/>
      <c r="TOG173" s="137"/>
      <c r="TOH173" s="137"/>
      <c r="TOI173" s="137"/>
      <c r="TOJ173" s="137"/>
      <c r="TOK173" s="137"/>
      <c r="TOL173" s="137"/>
      <c r="TOM173" s="137"/>
      <c r="TON173" s="137"/>
      <c r="TOO173" s="137"/>
      <c r="TOP173" s="137"/>
      <c r="TOQ173" s="137"/>
      <c r="TOR173" s="137"/>
      <c r="TOS173" s="137"/>
      <c r="TOT173" s="137"/>
      <c r="TOU173" s="137"/>
      <c r="TOV173" s="137"/>
      <c r="TOW173" s="137"/>
      <c r="TOX173" s="137"/>
      <c r="TOY173" s="137"/>
      <c r="TOZ173" s="137"/>
      <c r="TPA173" s="137"/>
      <c r="TPB173" s="137"/>
      <c r="TPC173" s="137"/>
      <c r="TPD173" s="137"/>
      <c r="TPE173" s="137"/>
      <c r="TPF173" s="137"/>
      <c r="TPG173" s="137"/>
      <c r="TPH173" s="137"/>
      <c r="TPI173" s="137"/>
      <c r="TPJ173" s="137"/>
      <c r="TPK173" s="137"/>
      <c r="TPL173" s="137"/>
      <c r="TPM173" s="137"/>
      <c r="TPN173" s="137"/>
      <c r="TPO173" s="137"/>
      <c r="TPP173" s="137"/>
      <c r="TPQ173" s="137"/>
      <c r="TPR173" s="137"/>
      <c r="TPS173" s="137"/>
      <c r="TPT173" s="137"/>
      <c r="TPU173" s="137"/>
      <c r="TPV173" s="137"/>
      <c r="TPW173" s="137"/>
      <c r="TPX173" s="137"/>
      <c r="TPY173" s="137"/>
      <c r="TPZ173" s="137"/>
      <c r="TQA173" s="137"/>
      <c r="TQB173" s="137"/>
      <c r="TQC173" s="137"/>
      <c r="TQD173" s="137"/>
      <c r="TQE173" s="137"/>
      <c r="TQF173" s="137"/>
      <c r="TQG173" s="137"/>
      <c r="TQH173" s="137"/>
      <c r="TQI173" s="137"/>
      <c r="TQJ173" s="137"/>
      <c r="TQK173" s="137"/>
      <c r="TQL173" s="137"/>
      <c r="TQM173" s="137"/>
      <c r="TQN173" s="137"/>
      <c r="TQO173" s="137"/>
      <c r="TQP173" s="137"/>
      <c r="TQQ173" s="137"/>
      <c r="TQR173" s="137"/>
      <c r="TQS173" s="137"/>
      <c r="TQT173" s="137"/>
      <c r="TQU173" s="137"/>
      <c r="TQV173" s="137"/>
      <c r="TQW173" s="137"/>
      <c r="TQX173" s="137"/>
      <c r="TQY173" s="137"/>
      <c r="TQZ173" s="137"/>
      <c r="TRA173" s="137"/>
      <c r="TRB173" s="137"/>
      <c r="TRC173" s="137"/>
      <c r="TRD173" s="137"/>
      <c r="TRE173" s="137"/>
      <c r="TRF173" s="137"/>
      <c r="TRG173" s="137"/>
      <c r="TRH173" s="137"/>
      <c r="TRI173" s="137"/>
      <c r="TRJ173" s="137"/>
      <c r="TRK173" s="137"/>
      <c r="TRL173" s="137"/>
      <c r="TRM173" s="137"/>
      <c r="TRN173" s="137"/>
      <c r="TRO173" s="137"/>
      <c r="TRP173" s="137"/>
      <c r="TRQ173" s="137"/>
      <c r="TRR173" s="137"/>
      <c r="TRS173" s="137"/>
      <c r="TRT173" s="137"/>
      <c r="TRU173" s="137"/>
      <c r="TRV173" s="137"/>
      <c r="TRW173" s="137"/>
      <c r="TRX173" s="137"/>
      <c r="TRY173" s="137"/>
      <c r="TRZ173" s="137"/>
      <c r="TSA173" s="137"/>
      <c r="TSB173" s="137"/>
      <c r="TSC173" s="137"/>
      <c r="TSD173" s="137"/>
      <c r="TSE173" s="137"/>
      <c r="TSF173" s="137"/>
      <c r="TSG173" s="137"/>
      <c r="TSH173" s="137"/>
      <c r="TSI173" s="137"/>
      <c r="TSJ173" s="137"/>
      <c r="TSK173" s="137"/>
      <c r="TSL173" s="137"/>
      <c r="TSM173" s="137"/>
      <c r="TSN173" s="137"/>
      <c r="TSO173" s="137"/>
      <c r="TSP173" s="137"/>
      <c r="TSQ173" s="137"/>
      <c r="TSR173" s="137"/>
      <c r="TSS173" s="137"/>
      <c r="TST173" s="137"/>
      <c r="TSU173" s="137"/>
      <c r="TSV173" s="137"/>
      <c r="TSW173" s="137"/>
      <c r="TSX173" s="137"/>
      <c r="TSY173" s="137"/>
      <c r="TSZ173" s="137"/>
      <c r="TTA173" s="137"/>
      <c r="TTB173" s="137"/>
      <c r="TTC173" s="137"/>
      <c r="TTD173" s="137"/>
      <c r="TTE173" s="137"/>
      <c r="TTF173" s="137"/>
      <c r="TTG173" s="137"/>
      <c r="TTH173" s="137"/>
      <c r="TTI173" s="137"/>
      <c r="TTJ173" s="137"/>
      <c r="TTK173" s="137"/>
      <c r="TTL173" s="137"/>
      <c r="TTM173" s="137"/>
      <c r="TTN173" s="137"/>
      <c r="TTO173" s="137"/>
      <c r="TTP173" s="137"/>
      <c r="TTQ173" s="137"/>
      <c r="TTR173" s="137"/>
      <c r="TTS173" s="137"/>
      <c r="TTT173" s="137"/>
      <c r="TTU173" s="137"/>
      <c r="TTV173" s="137"/>
      <c r="TTW173" s="137"/>
      <c r="TTX173" s="137"/>
      <c r="TTY173" s="137"/>
      <c r="TTZ173" s="137"/>
      <c r="TUA173" s="137"/>
      <c r="TUB173" s="137"/>
      <c r="TUC173" s="137"/>
      <c r="TUD173" s="137"/>
      <c r="TUE173" s="137"/>
      <c r="TUF173" s="137"/>
      <c r="TUG173" s="137"/>
      <c r="TUH173" s="137"/>
      <c r="TUI173" s="137"/>
      <c r="TUJ173" s="137"/>
      <c r="TUK173" s="137"/>
      <c r="TUL173" s="137"/>
      <c r="TUM173" s="137"/>
      <c r="TUN173" s="137"/>
      <c r="TUO173" s="137"/>
      <c r="TUP173" s="137"/>
      <c r="TUQ173" s="137"/>
      <c r="TUR173" s="137"/>
      <c r="TUS173" s="137"/>
      <c r="TUT173" s="137"/>
      <c r="TUU173" s="137"/>
      <c r="TUV173" s="137"/>
      <c r="TUW173" s="137"/>
      <c r="TUX173" s="137"/>
      <c r="TUY173" s="137"/>
      <c r="TUZ173" s="137"/>
      <c r="TVA173" s="137"/>
      <c r="TVB173" s="137"/>
      <c r="TVC173" s="137"/>
      <c r="TVD173" s="137"/>
      <c r="TVE173" s="137"/>
      <c r="TVF173" s="137"/>
      <c r="TVG173" s="137"/>
      <c r="TVH173" s="137"/>
      <c r="TVI173" s="137"/>
      <c r="TVJ173" s="137"/>
      <c r="TVK173" s="137"/>
      <c r="TVL173" s="137"/>
      <c r="TVM173" s="137"/>
      <c r="TVN173" s="137"/>
      <c r="TVO173" s="137"/>
      <c r="TVP173" s="137"/>
      <c r="TVQ173" s="137"/>
      <c r="TVR173" s="137"/>
      <c r="TVS173" s="137"/>
      <c r="TVT173" s="137"/>
      <c r="TVU173" s="137"/>
      <c r="TVV173" s="137"/>
      <c r="TVW173" s="137"/>
      <c r="TVX173" s="137"/>
      <c r="TVY173" s="137"/>
      <c r="TVZ173" s="137"/>
      <c r="TWA173" s="137"/>
      <c r="TWB173" s="137"/>
      <c r="TWC173" s="137"/>
      <c r="TWD173" s="137"/>
      <c r="TWE173" s="137"/>
      <c r="TWF173" s="137"/>
      <c r="TWG173" s="137"/>
      <c r="TWH173" s="137"/>
      <c r="TWI173" s="137"/>
      <c r="TWJ173" s="137"/>
      <c r="TWK173" s="137"/>
      <c r="TWL173" s="137"/>
      <c r="TWM173" s="137"/>
      <c r="TWN173" s="137"/>
      <c r="TWO173" s="137"/>
      <c r="TWP173" s="137"/>
      <c r="TWQ173" s="137"/>
      <c r="TWR173" s="137"/>
      <c r="TWS173" s="137"/>
      <c r="TWT173" s="137"/>
      <c r="TWU173" s="137"/>
      <c r="TWV173" s="137"/>
      <c r="TWW173" s="137"/>
      <c r="TWX173" s="137"/>
      <c r="TWY173" s="137"/>
      <c r="TWZ173" s="137"/>
      <c r="TXA173" s="137"/>
      <c r="TXB173" s="137"/>
      <c r="TXC173" s="137"/>
      <c r="TXD173" s="137"/>
      <c r="TXE173" s="137"/>
      <c r="TXF173" s="137"/>
      <c r="TXG173" s="137"/>
      <c r="TXH173" s="137"/>
      <c r="TXI173" s="137"/>
      <c r="TXJ173" s="137"/>
      <c r="TXK173" s="137"/>
      <c r="TXL173" s="137"/>
      <c r="TXM173" s="137"/>
      <c r="TXN173" s="137"/>
      <c r="TXO173" s="137"/>
      <c r="TXP173" s="137"/>
      <c r="TXQ173" s="137"/>
      <c r="TXR173" s="137"/>
      <c r="TXS173" s="137"/>
      <c r="TXT173" s="137"/>
      <c r="TXU173" s="137"/>
      <c r="TXV173" s="137"/>
      <c r="TXW173" s="137"/>
      <c r="TXX173" s="137"/>
      <c r="TXY173" s="137"/>
      <c r="TXZ173" s="137"/>
      <c r="TYA173" s="137"/>
      <c r="TYB173" s="137"/>
      <c r="TYC173" s="137"/>
      <c r="TYD173" s="137"/>
      <c r="TYE173" s="137"/>
      <c r="TYF173" s="137"/>
      <c r="TYG173" s="137"/>
      <c r="TYH173" s="137"/>
      <c r="TYI173" s="137"/>
      <c r="TYJ173" s="137"/>
      <c r="TYK173" s="137"/>
      <c r="TYL173" s="137"/>
      <c r="TYM173" s="137"/>
      <c r="TYN173" s="137"/>
      <c r="TYO173" s="137"/>
      <c r="TYP173" s="137"/>
      <c r="TYQ173" s="137"/>
      <c r="TYR173" s="137"/>
      <c r="TYS173" s="137"/>
      <c r="TYT173" s="137"/>
      <c r="TYU173" s="137"/>
      <c r="TYV173" s="137"/>
      <c r="TYW173" s="137"/>
      <c r="TYX173" s="137"/>
      <c r="TYY173" s="137"/>
      <c r="TYZ173" s="137"/>
      <c r="TZA173" s="137"/>
      <c r="TZB173" s="137"/>
      <c r="TZC173" s="137"/>
      <c r="TZD173" s="137"/>
      <c r="TZE173" s="137"/>
      <c r="TZF173" s="137"/>
      <c r="TZG173" s="137"/>
      <c r="TZH173" s="137"/>
      <c r="TZI173" s="137"/>
      <c r="TZJ173" s="137"/>
      <c r="TZK173" s="137"/>
      <c r="TZL173" s="137"/>
      <c r="TZM173" s="137"/>
      <c r="TZN173" s="137"/>
      <c r="TZO173" s="137"/>
      <c r="TZP173" s="137"/>
      <c r="TZQ173" s="137"/>
      <c r="TZR173" s="137"/>
      <c r="TZS173" s="137"/>
      <c r="TZT173" s="137"/>
      <c r="TZU173" s="137"/>
      <c r="TZV173" s="137"/>
      <c r="TZW173" s="137"/>
      <c r="TZX173" s="137"/>
      <c r="TZY173" s="137"/>
      <c r="TZZ173" s="137"/>
      <c r="UAA173" s="137"/>
      <c r="UAB173" s="137"/>
      <c r="UAC173" s="137"/>
      <c r="UAD173" s="137"/>
      <c r="UAE173" s="137"/>
      <c r="UAF173" s="137"/>
      <c r="UAG173" s="137"/>
      <c r="UAH173" s="137"/>
      <c r="UAI173" s="137"/>
      <c r="UAJ173" s="137"/>
      <c r="UAK173" s="137"/>
      <c r="UAL173" s="137"/>
      <c r="UAM173" s="137"/>
      <c r="UAN173" s="137"/>
      <c r="UAO173" s="137"/>
      <c r="UAP173" s="137"/>
      <c r="UAQ173" s="137"/>
      <c r="UAR173" s="137"/>
      <c r="UAS173" s="137"/>
      <c r="UAT173" s="137"/>
      <c r="UAU173" s="137"/>
      <c r="UAV173" s="137"/>
      <c r="UAW173" s="137"/>
      <c r="UAX173" s="137"/>
      <c r="UAY173" s="137"/>
      <c r="UAZ173" s="137"/>
      <c r="UBA173" s="137"/>
      <c r="UBB173" s="137"/>
      <c r="UBC173" s="137"/>
      <c r="UBD173" s="137"/>
      <c r="UBE173" s="137"/>
      <c r="UBF173" s="137"/>
      <c r="UBG173" s="137"/>
      <c r="UBH173" s="137"/>
      <c r="UBI173" s="137"/>
      <c r="UBJ173" s="137"/>
      <c r="UBK173" s="137"/>
      <c r="UBL173" s="137"/>
      <c r="UBM173" s="137"/>
      <c r="UBN173" s="137"/>
      <c r="UBO173" s="137"/>
      <c r="UBP173" s="137"/>
      <c r="UBQ173" s="137"/>
      <c r="UBR173" s="137"/>
      <c r="UBS173" s="137"/>
      <c r="UBT173" s="137"/>
      <c r="UBU173" s="137"/>
      <c r="UBV173" s="137"/>
      <c r="UBW173" s="137"/>
      <c r="UBX173" s="137"/>
      <c r="UBY173" s="137"/>
      <c r="UBZ173" s="137"/>
      <c r="UCA173" s="137"/>
      <c r="UCB173" s="137"/>
      <c r="UCC173" s="137"/>
      <c r="UCD173" s="137"/>
      <c r="UCE173" s="137"/>
      <c r="UCF173" s="137"/>
      <c r="UCG173" s="137"/>
      <c r="UCH173" s="137"/>
      <c r="UCI173" s="137"/>
      <c r="UCJ173" s="137"/>
      <c r="UCK173" s="137"/>
      <c r="UCL173" s="137"/>
      <c r="UCM173" s="137"/>
      <c r="UCN173" s="137"/>
      <c r="UCO173" s="137"/>
      <c r="UCP173" s="137"/>
      <c r="UCQ173" s="137"/>
      <c r="UCR173" s="137"/>
      <c r="UCS173" s="137"/>
      <c r="UCT173" s="137"/>
      <c r="UCU173" s="137"/>
      <c r="UCV173" s="137"/>
      <c r="UCW173" s="137"/>
      <c r="UCX173" s="137"/>
      <c r="UCY173" s="137"/>
      <c r="UCZ173" s="137"/>
      <c r="UDA173" s="137"/>
      <c r="UDB173" s="137"/>
      <c r="UDC173" s="137"/>
      <c r="UDD173" s="137"/>
      <c r="UDE173" s="137"/>
      <c r="UDF173" s="137"/>
      <c r="UDG173" s="137"/>
      <c r="UDH173" s="137"/>
      <c r="UDI173" s="137"/>
      <c r="UDJ173" s="137"/>
      <c r="UDK173" s="137"/>
      <c r="UDL173" s="137"/>
      <c r="UDM173" s="137"/>
      <c r="UDN173" s="137"/>
      <c r="UDO173" s="137"/>
      <c r="UDP173" s="137"/>
      <c r="UDQ173" s="137"/>
      <c r="UDR173" s="137"/>
      <c r="UDS173" s="137"/>
      <c r="UDT173" s="137"/>
      <c r="UDU173" s="137"/>
      <c r="UDV173" s="137"/>
      <c r="UDW173" s="137"/>
      <c r="UDX173" s="137"/>
      <c r="UDY173" s="137"/>
      <c r="UDZ173" s="137"/>
      <c r="UEA173" s="137"/>
      <c r="UEB173" s="137"/>
      <c r="UEC173" s="137"/>
      <c r="UED173" s="137"/>
      <c r="UEE173" s="137"/>
      <c r="UEF173" s="137"/>
      <c r="UEG173" s="137"/>
      <c r="UEH173" s="137"/>
      <c r="UEI173" s="137"/>
      <c r="UEJ173" s="137"/>
      <c r="UEK173" s="137"/>
      <c r="UEL173" s="137"/>
      <c r="UEM173" s="137"/>
      <c r="UEN173" s="137"/>
      <c r="UEO173" s="137"/>
      <c r="UEP173" s="137"/>
      <c r="UEQ173" s="137"/>
      <c r="UER173" s="137"/>
      <c r="UES173" s="137"/>
      <c r="UET173" s="137"/>
      <c r="UEU173" s="137"/>
      <c r="UEV173" s="137"/>
      <c r="UEW173" s="137"/>
      <c r="UEX173" s="137"/>
      <c r="UEY173" s="137"/>
      <c r="UEZ173" s="137"/>
      <c r="UFA173" s="137"/>
      <c r="UFB173" s="137"/>
      <c r="UFC173" s="137"/>
      <c r="UFD173" s="137"/>
      <c r="UFE173" s="137"/>
      <c r="UFF173" s="137"/>
      <c r="UFG173" s="137"/>
      <c r="UFH173" s="137"/>
      <c r="UFI173" s="137"/>
      <c r="UFJ173" s="137"/>
      <c r="UFK173" s="137"/>
      <c r="UFL173" s="137"/>
      <c r="UFM173" s="137"/>
      <c r="UFN173" s="137"/>
      <c r="UFO173" s="137"/>
      <c r="UFP173" s="137"/>
      <c r="UFQ173" s="137"/>
      <c r="UFR173" s="137"/>
      <c r="UFS173" s="137"/>
      <c r="UFT173" s="137"/>
      <c r="UFU173" s="137"/>
      <c r="UFV173" s="137"/>
      <c r="UFW173" s="137"/>
      <c r="UFX173" s="137"/>
      <c r="UFY173" s="137"/>
      <c r="UFZ173" s="137"/>
      <c r="UGA173" s="137"/>
      <c r="UGB173" s="137"/>
      <c r="UGC173" s="137"/>
      <c r="UGD173" s="137"/>
      <c r="UGE173" s="137"/>
      <c r="UGF173" s="137"/>
      <c r="UGG173" s="137"/>
      <c r="UGH173" s="137"/>
      <c r="UGI173" s="137"/>
      <c r="UGJ173" s="137"/>
      <c r="UGK173" s="137"/>
      <c r="UGL173" s="137"/>
      <c r="UGM173" s="137"/>
      <c r="UGN173" s="137"/>
      <c r="UGO173" s="137"/>
      <c r="UGP173" s="137"/>
      <c r="UGQ173" s="137"/>
      <c r="UGR173" s="137"/>
      <c r="UGS173" s="137"/>
      <c r="UGT173" s="137"/>
      <c r="UGU173" s="137"/>
      <c r="UGV173" s="137"/>
      <c r="UGW173" s="137"/>
      <c r="UGX173" s="137"/>
      <c r="UGY173" s="137"/>
      <c r="UGZ173" s="137"/>
      <c r="UHA173" s="137"/>
      <c r="UHB173" s="137"/>
      <c r="UHC173" s="137"/>
      <c r="UHD173" s="137"/>
      <c r="UHE173" s="137"/>
      <c r="UHF173" s="137"/>
      <c r="UHG173" s="137"/>
      <c r="UHH173" s="137"/>
      <c r="UHI173" s="137"/>
      <c r="UHJ173" s="137"/>
      <c r="UHK173" s="137"/>
      <c r="UHL173" s="137"/>
      <c r="UHM173" s="137"/>
      <c r="UHN173" s="137"/>
      <c r="UHO173" s="137"/>
      <c r="UHP173" s="137"/>
      <c r="UHQ173" s="137"/>
      <c r="UHR173" s="137"/>
      <c r="UHS173" s="137"/>
      <c r="UHT173" s="137"/>
      <c r="UHU173" s="137"/>
      <c r="UHV173" s="137"/>
      <c r="UHW173" s="137"/>
      <c r="UHX173" s="137"/>
      <c r="UHY173" s="137"/>
      <c r="UHZ173" s="137"/>
      <c r="UIA173" s="137"/>
      <c r="UIB173" s="137"/>
      <c r="UIC173" s="137"/>
      <c r="UID173" s="137"/>
      <c r="UIE173" s="137"/>
      <c r="UIF173" s="137"/>
      <c r="UIG173" s="137"/>
      <c r="UIH173" s="137"/>
      <c r="UII173" s="137"/>
      <c r="UIJ173" s="137"/>
      <c r="UIK173" s="137"/>
      <c r="UIL173" s="137"/>
      <c r="UIM173" s="137"/>
      <c r="UIN173" s="137"/>
      <c r="UIO173" s="137"/>
      <c r="UIP173" s="137"/>
      <c r="UIQ173" s="137"/>
      <c r="UIR173" s="137"/>
      <c r="UIS173" s="137"/>
      <c r="UIT173" s="137"/>
      <c r="UIU173" s="137"/>
      <c r="UIV173" s="137"/>
      <c r="UIW173" s="137"/>
      <c r="UIX173" s="137"/>
      <c r="UIY173" s="137"/>
      <c r="UIZ173" s="137"/>
      <c r="UJA173" s="137"/>
      <c r="UJB173" s="137"/>
      <c r="UJC173" s="137"/>
      <c r="UJD173" s="137"/>
      <c r="UJE173" s="137"/>
      <c r="UJF173" s="137"/>
      <c r="UJG173" s="137"/>
      <c r="UJH173" s="137"/>
      <c r="UJI173" s="137"/>
      <c r="UJJ173" s="137"/>
      <c r="UJK173" s="137"/>
      <c r="UJL173" s="137"/>
      <c r="UJM173" s="137"/>
      <c r="UJN173" s="137"/>
      <c r="UJO173" s="137"/>
      <c r="UJP173" s="137"/>
      <c r="UJQ173" s="137"/>
      <c r="UJR173" s="137"/>
      <c r="UJS173" s="137"/>
      <c r="UJT173" s="137"/>
      <c r="UJU173" s="137"/>
      <c r="UJV173" s="137"/>
      <c r="UJW173" s="137"/>
      <c r="UJX173" s="137"/>
      <c r="UJY173" s="137"/>
      <c r="UJZ173" s="137"/>
      <c r="UKA173" s="137"/>
      <c r="UKB173" s="137"/>
      <c r="UKC173" s="137"/>
      <c r="UKD173" s="137"/>
      <c r="UKE173" s="137"/>
      <c r="UKF173" s="137"/>
      <c r="UKG173" s="137"/>
      <c r="UKH173" s="137"/>
      <c r="UKI173" s="137"/>
      <c r="UKJ173" s="137"/>
      <c r="UKK173" s="137"/>
      <c r="UKL173" s="137"/>
      <c r="UKM173" s="137"/>
      <c r="UKN173" s="137"/>
      <c r="UKO173" s="137"/>
      <c r="UKP173" s="137"/>
      <c r="UKQ173" s="137"/>
      <c r="UKR173" s="137"/>
      <c r="UKS173" s="137"/>
      <c r="UKT173" s="137"/>
      <c r="UKU173" s="137"/>
      <c r="UKV173" s="137"/>
      <c r="UKW173" s="137"/>
      <c r="UKX173" s="137"/>
      <c r="UKY173" s="137"/>
      <c r="UKZ173" s="137"/>
      <c r="ULA173" s="137"/>
      <c r="ULB173" s="137"/>
      <c r="ULC173" s="137"/>
      <c r="ULD173" s="137"/>
      <c r="ULE173" s="137"/>
      <c r="ULF173" s="137"/>
      <c r="ULG173" s="137"/>
      <c r="ULH173" s="137"/>
      <c r="ULI173" s="137"/>
      <c r="ULJ173" s="137"/>
      <c r="ULK173" s="137"/>
      <c r="ULL173" s="137"/>
      <c r="ULM173" s="137"/>
      <c r="ULN173" s="137"/>
      <c r="ULO173" s="137"/>
      <c r="ULP173" s="137"/>
      <c r="ULQ173" s="137"/>
      <c r="ULR173" s="137"/>
      <c r="ULS173" s="137"/>
      <c r="ULT173" s="137"/>
      <c r="ULU173" s="137"/>
      <c r="ULV173" s="137"/>
      <c r="ULW173" s="137"/>
      <c r="ULX173" s="137"/>
      <c r="ULY173" s="137"/>
      <c r="ULZ173" s="137"/>
      <c r="UMA173" s="137"/>
      <c r="UMB173" s="137"/>
      <c r="UMC173" s="137"/>
      <c r="UMD173" s="137"/>
      <c r="UME173" s="137"/>
      <c r="UMF173" s="137"/>
      <c r="UMG173" s="137"/>
      <c r="UMH173" s="137"/>
      <c r="UMI173" s="137"/>
      <c r="UMJ173" s="137"/>
      <c r="UMK173" s="137"/>
      <c r="UML173" s="137"/>
      <c r="UMM173" s="137"/>
      <c r="UMN173" s="137"/>
      <c r="UMO173" s="137"/>
      <c r="UMP173" s="137"/>
      <c r="UMQ173" s="137"/>
      <c r="UMR173" s="137"/>
      <c r="UMS173" s="137"/>
      <c r="UMT173" s="137"/>
      <c r="UMU173" s="137"/>
      <c r="UMV173" s="137"/>
      <c r="UMW173" s="137"/>
      <c r="UMX173" s="137"/>
      <c r="UMY173" s="137"/>
      <c r="UMZ173" s="137"/>
      <c r="UNA173" s="137"/>
      <c r="UNB173" s="137"/>
      <c r="UNC173" s="137"/>
      <c r="UND173" s="137"/>
      <c r="UNE173" s="137"/>
      <c r="UNF173" s="137"/>
      <c r="UNG173" s="137"/>
      <c r="UNH173" s="137"/>
      <c r="UNI173" s="137"/>
      <c r="UNJ173" s="137"/>
      <c r="UNK173" s="137"/>
      <c r="UNL173" s="137"/>
      <c r="UNM173" s="137"/>
      <c r="UNN173" s="137"/>
      <c r="UNO173" s="137"/>
      <c r="UNP173" s="137"/>
      <c r="UNQ173" s="137"/>
      <c r="UNR173" s="137"/>
      <c r="UNS173" s="137"/>
      <c r="UNT173" s="137"/>
      <c r="UNU173" s="137"/>
      <c r="UNV173" s="137"/>
      <c r="UNW173" s="137"/>
      <c r="UNX173" s="137"/>
      <c r="UNY173" s="137"/>
      <c r="UNZ173" s="137"/>
      <c r="UOA173" s="137"/>
      <c r="UOB173" s="137"/>
      <c r="UOC173" s="137"/>
      <c r="UOD173" s="137"/>
      <c r="UOE173" s="137"/>
      <c r="UOF173" s="137"/>
      <c r="UOG173" s="137"/>
      <c r="UOH173" s="137"/>
      <c r="UOI173" s="137"/>
      <c r="UOJ173" s="137"/>
      <c r="UOK173" s="137"/>
      <c r="UOL173" s="137"/>
      <c r="UOM173" s="137"/>
      <c r="UON173" s="137"/>
      <c r="UOO173" s="137"/>
      <c r="UOP173" s="137"/>
      <c r="UOQ173" s="137"/>
      <c r="UOR173" s="137"/>
      <c r="UOS173" s="137"/>
      <c r="UOT173" s="137"/>
      <c r="UOU173" s="137"/>
      <c r="UOV173" s="137"/>
      <c r="UOW173" s="137"/>
      <c r="UOX173" s="137"/>
      <c r="UOY173" s="137"/>
      <c r="UOZ173" s="137"/>
      <c r="UPA173" s="137"/>
      <c r="UPB173" s="137"/>
      <c r="UPC173" s="137"/>
      <c r="UPD173" s="137"/>
      <c r="UPE173" s="137"/>
      <c r="UPF173" s="137"/>
      <c r="UPG173" s="137"/>
      <c r="UPH173" s="137"/>
      <c r="UPI173" s="137"/>
      <c r="UPJ173" s="137"/>
      <c r="UPK173" s="137"/>
      <c r="UPL173" s="137"/>
      <c r="UPM173" s="137"/>
      <c r="UPN173" s="137"/>
      <c r="UPO173" s="137"/>
      <c r="UPP173" s="137"/>
      <c r="UPQ173" s="137"/>
      <c r="UPR173" s="137"/>
      <c r="UPS173" s="137"/>
      <c r="UPT173" s="137"/>
      <c r="UPU173" s="137"/>
      <c r="UPV173" s="137"/>
      <c r="UPW173" s="137"/>
      <c r="UPX173" s="137"/>
      <c r="UPY173" s="137"/>
      <c r="UPZ173" s="137"/>
      <c r="UQA173" s="137"/>
      <c r="UQB173" s="137"/>
      <c r="UQC173" s="137"/>
      <c r="UQD173" s="137"/>
      <c r="UQE173" s="137"/>
      <c r="UQF173" s="137"/>
      <c r="UQG173" s="137"/>
      <c r="UQH173" s="137"/>
      <c r="UQI173" s="137"/>
      <c r="UQJ173" s="137"/>
      <c r="UQK173" s="137"/>
      <c r="UQL173" s="137"/>
      <c r="UQM173" s="137"/>
      <c r="UQN173" s="137"/>
      <c r="UQO173" s="137"/>
      <c r="UQP173" s="137"/>
      <c r="UQQ173" s="137"/>
      <c r="UQR173" s="137"/>
      <c r="UQS173" s="137"/>
      <c r="UQT173" s="137"/>
      <c r="UQU173" s="137"/>
      <c r="UQV173" s="137"/>
      <c r="UQW173" s="137"/>
      <c r="UQX173" s="137"/>
      <c r="UQY173" s="137"/>
      <c r="UQZ173" s="137"/>
      <c r="URA173" s="137"/>
      <c r="URB173" s="137"/>
      <c r="URC173" s="137"/>
      <c r="URD173" s="137"/>
      <c r="URE173" s="137"/>
      <c r="URF173" s="137"/>
      <c r="URG173" s="137"/>
      <c r="URH173" s="137"/>
      <c r="URI173" s="137"/>
      <c r="URJ173" s="137"/>
      <c r="URK173" s="137"/>
      <c r="URL173" s="137"/>
      <c r="URM173" s="137"/>
      <c r="URN173" s="137"/>
      <c r="URO173" s="137"/>
      <c r="URP173" s="137"/>
      <c r="URQ173" s="137"/>
      <c r="URR173" s="137"/>
      <c r="URS173" s="137"/>
      <c r="URT173" s="137"/>
      <c r="URU173" s="137"/>
      <c r="URV173" s="137"/>
      <c r="URW173" s="137"/>
      <c r="URX173" s="137"/>
      <c r="URY173" s="137"/>
      <c r="URZ173" s="137"/>
      <c r="USA173" s="137"/>
      <c r="USB173" s="137"/>
      <c r="USC173" s="137"/>
      <c r="USD173" s="137"/>
      <c r="USE173" s="137"/>
      <c r="USF173" s="137"/>
      <c r="USG173" s="137"/>
      <c r="USH173" s="137"/>
      <c r="USI173" s="137"/>
      <c r="USJ173" s="137"/>
      <c r="USK173" s="137"/>
      <c r="USL173" s="137"/>
      <c r="USM173" s="137"/>
      <c r="USN173" s="137"/>
      <c r="USO173" s="137"/>
      <c r="USP173" s="137"/>
      <c r="USQ173" s="137"/>
      <c r="USR173" s="137"/>
      <c r="USS173" s="137"/>
      <c r="UST173" s="137"/>
      <c r="USU173" s="137"/>
      <c r="USV173" s="137"/>
      <c r="USW173" s="137"/>
      <c r="USX173" s="137"/>
      <c r="USY173" s="137"/>
      <c r="USZ173" s="137"/>
      <c r="UTA173" s="137"/>
      <c r="UTB173" s="137"/>
      <c r="UTC173" s="137"/>
      <c r="UTD173" s="137"/>
      <c r="UTE173" s="137"/>
      <c r="UTF173" s="137"/>
      <c r="UTG173" s="137"/>
      <c r="UTH173" s="137"/>
      <c r="UTI173" s="137"/>
      <c r="UTJ173" s="137"/>
      <c r="UTK173" s="137"/>
      <c r="UTL173" s="137"/>
      <c r="UTM173" s="137"/>
      <c r="UTN173" s="137"/>
      <c r="UTO173" s="137"/>
      <c r="UTP173" s="137"/>
      <c r="UTQ173" s="137"/>
      <c r="UTR173" s="137"/>
      <c r="UTS173" s="137"/>
      <c r="UTT173" s="137"/>
      <c r="UTU173" s="137"/>
      <c r="UTV173" s="137"/>
      <c r="UTW173" s="137"/>
      <c r="UTX173" s="137"/>
      <c r="UTY173" s="137"/>
      <c r="UTZ173" s="137"/>
      <c r="UUA173" s="137"/>
      <c r="UUB173" s="137"/>
      <c r="UUC173" s="137"/>
      <c r="UUD173" s="137"/>
      <c r="UUE173" s="137"/>
      <c r="UUF173" s="137"/>
      <c r="UUG173" s="137"/>
      <c r="UUH173" s="137"/>
      <c r="UUI173" s="137"/>
      <c r="UUJ173" s="137"/>
      <c r="UUK173" s="137"/>
      <c r="UUL173" s="137"/>
      <c r="UUM173" s="137"/>
      <c r="UUN173" s="137"/>
      <c r="UUO173" s="137"/>
      <c r="UUP173" s="137"/>
      <c r="UUQ173" s="137"/>
      <c r="UUR173" s="137"/>
      <c r="UUS173" s="137"/>
      <c r="UUT173" s="137"/>
      <c r="UUU173" s="137"/>
      <c r="UUV173" s="137"/>
      <c r="UUW173" s="137"/>
      <c r="UUX173" s="137"/>
      <c r="UUY173" s="137"/>
      <c r="UUZ173" s="137"/>
      <c r="UVA173" s="137"/>
      <c r="UVB173" s="137"/>
      <c r="UVC173" s="137"/>
      <c r="UVD173" s="137"/>
      <c r="UVE173" s="137"/>
      <c r="UVF173" s="137"/>
      <c r="UVG173" s="137"/>
      <c r="UVH173" s="137"/>
      <c r="UVI173" s="137"/>
      <c r="UVJ173" s="137"/>
      <c r="UVK173" s="137"/>
      <c r="UVL173" s="137"/>
      <c r="UVM173" s="137"/>
      <c r="UVN173" s="137"/>
      <c r="UVO173" s="137"/>
      <c r="UVP173" s="137"/>
      <c r="UVQ173" s="137"/>
      <c r="UVR173" s="137"/>
      <c r="UVS173" s="137"/>
      <c r="UVT173" s="137"/>
      <c r="UVU173" s="137"/>
      <c r="UVV173" s="137"/>
      <c r="UVW173" s="137"/>
      <c r="UVX173" s="137"/>
      <c r="UVY173" s="137"/>
      <c r="UVZ173" s="137"/>
      <c r="UWA173" s="137"/>
      <c r="UWB173" s="137"/>
      <c r="UWC173" s="137"/>
      <c r="UWD173" s="137"/>
      <c r="UWE173" s="137"/>
      <c r="UWF173" s="137"/>
      <c r="UWG173" s="137"/>
      <c r="UWH173" s="137"/>
      <c r="UWI173" s="137"/>
      <c r="UWJ173" s="137"/>
      <c r="UWK173" s="137"/>
      <c r="UWL173" s="137"/>
      <c r="UWM173" s="137"/>
      <c r="UWN173" s="137"/>
      <c r="UWO173" s="137"/>
      <c r="UWP173" s="137"/>
      <c r="UWQ173" s="137"/>
      <c r="UWR173" s="137"/>
      <c r="UWS173" s="137"/>
      <c r="UWT173" s="137"/>
      <c r="UWU173" s="137"/>
      <c r="UWV173" s="137"/>
      <c r="UWW173" s="137"/>
      <c r="UWX173" s="137"/>
      <c r="UWY173" s="137"/>
      <c r="UWZ173" s="137"/>
      <c r="UXA173" s="137"/>
      <c r="UXB173" s="137"/>
      <c r="UXC173" s="137"/>
      <c r="UXD173" s="137"/>
      <c r="UXE173" s="137"/>
      <c r="UXF173" s="137"/>
      <c r="UXG173" s="137"/>
      <c r="UXH173" s="137"/>
      <c r="UXI173" s="137"/>
      <c r="UXJ173" s="137"/>
      <c r="UXK173" s="137"/>
      <c r="UXL173" s="137"/>
      <c r="UXM173" s="137"/>
      <c r="UXN173" s="137"/>
      <c r="UXO173" s="137"/>
      <c r="UXP173" s="137"/>
      <c r="UXQ173" s="137"/>
      <c r="UXR173" s="137"/>
      <c r="UXS173" s="137"/>
      <c r="UXT173" s="137"/>
      <c r="UXU173" s="137"/>
      <c r="UXV173" s="137"/>
      <c r="UXW173" s="137"/>
      <c r="UXX173" s="137"/>
      <c r="UXY173" s="137"/>
      <c r="UXZ173" s="137"/>
      <c r="UYA173" s="137"/>
      <c r="UYB173" s="137"/>
      <c r="UYC173" s="137"/>
      <c r="UYD173" s="137"/>
      <c r="UYE173" s="137"/>
      <c r="UYF173" s="137"/>
      <c r="UYG173" s="137"/>
      <c r="UYH173" s="137"/>
      <c r="UYI173" s="137"/>
      <c r="UYJ173" s="137"/>
      <c r="UYK173" s="137"/>
      <c r="UYL173" s="137"/>
      <c r="UYM173" s="137"/>
      <c r="UYN173" s="137"/>
      <c r="UYO173" s="137"/>
      <c r="UYP173" s="137"/>
      <c r="UYQ173" s="137"/>
      <c r="UYR173" s="137"/>
      <c r="UYS173" s="137"/>
      <c r="UYT173" s="137"/>
      <c r="UYU173" s="137"/>
      <c r="UYV173" s="137"/>
      <c r="UYW173" s="137"/>
      <c r="UYX173" s="137"/>
      <c r="UYY173" s="137"/>
      <c r="UYZ173" s="137"/>
      <c r="UZA173" s="137"/>
      <c r="UZB173" s="137"/>
      <c r="UZC173" s="137"/>
      <c r="UZD173" s="137"/>
      <c r="UZE173" s="137"/>
      <c r="UZF173" s="137"/>
      <c r="UZG173" s="137"/>
      <c r="UZH173" s="137"/>
      <c r="UZI173" s="137"/>
      <c r="UZJ173" s="137"/>
      <c r="UZK173" s="137"/>
      <c r="UZL173" s="137"/>
      <c r="UZM173" s="137"/>
      <c r="UZN173" s="137"/>
      <c r="UZO173" s="137"/>
      <c r="UZP173" s="137"/>
      <c r="UZQ173" s="137"/>
      <c r="UZR173" s="137"/>
      <c r="UZS173" s="137"/>
      <c r="UZT173" s="137"/>
      <c r="UZU173" s="137"/>
      <c r="UZV173" s="137"/>
      <c r="UZW173" s="137"/>
      <c r="UZX173" s="137"/>
      <c r="UZY173" s="137"/>
      <c r="UZZ173" s="137"/>
      <c r="VAA173" s="137"/>
      <c r="VAB173" s="137"/>
      <c r="VAC173" s="137"/>
      <c r="VAD173" s="137"/>
      <c r="VAE173" s="137"/>
      <c r="VAF173" s="137"/>
      <c r="VAG173" s="137"/>
      <c r="VAH173" s="137"/>
      <c r="VAI173" s="137"/>
      <c r="VAJ173" s="137"/>
      <c r="VAK173" s="137"/>
      <c r="VAL173" s="137"/>
      <c r="VAM173" s="137"/>
      <c r="VAN173" s="137"/>
      <c r="VAO173" s="137"/>
      <c r="VAP173" s="137"/>
      <c r="VAQ173" s="137"/>
      <c r="VAR173" s="137"/>
      <c r="VAS173" s="137"/>
      <c r="VAT173" s="137"/>
      <c r="VAU173" s="137"/>
      <c r="VAV173" s="137"/>
      <c r="VAW173" s="137"/>
      <c r="VAX173" s="137"/>
      <c r="VAY173" s="137"/>
      <c r="VAZ173" s="137"/>
      <c r="VBA173" s="137"/>
      <c r="VBB173" s="137"/>
      <c r="VBC173" s="137"/>
      <c r="VBD173" s="137"/>
      <c r="VBE173" s="137"/>
      <c r="VBF173" s="137"/>
      <c r="VBG173" s="137"/>
      <c r="VBH173" s="137"/>
      <c r="VBI173" s="137"/>
      <c r="VBJ173" s="137"/>
      <c r="VBK173" s="137"/>
      <c r="VBL173" s="137"/>
      <c r="VBM173" s="137"/>
      <c r="VBN173" s="137"/>
      <c r="VBO173" s="137"/>
      <c r="VBP173" s="137"/>
      <c r="VBQ173" s="137"/>
      <c r="VBR173" s="137"/>
      <c r="VBS173" s="137"/>
      <c r="VBT173" s="137"/>
      <c r="VBU173" s="137"/>
      <c r="VBV173" s="137"/>
      <c r="VBW173" s="137"/>
      <c r="VBX173" s="137"/>
      <c r="VBY173" s="137"/>
      <c r="VBZ173" s="137"/>
      <c r="VCA173" s="137"/>
      <c r="VCB173" s="137"/>
      <c r="VCC173" s="137"/>
      <c r="VCD173" s="137"/>
      <c r="VCE173" s="137"/>
      <c r="VCF173" s="137"/>
      <c r="VCG173" s="137"/>
      <c r="VCH173" s="137"/>
      <c r="VCI173" s="137"/>
      <c r="VCJ173" s="137"/>
      <c r="VCK173" s="137"/>
      <c r="VCL173" s="137"/>
      <c r="VCM173" s="137"/>
      <c r="VCN173" s="137"/>
      <c r="VCO173" s="137"/>
      <c r="VCP173" s="137"/>
      <c r="VCQ173" s="137"/>
      <c r="VCR173" s="137"/>
      <c r="VCS173" s="137"/>
      <c r="VCT173" s="137"/>
      <c r="VCU173" s="137"/>
      <c r="VCV173" s="137"/>
      <c r="VCW173" s="137"/>
      <c r="VCX173" s="137"/>
      <c r="VCY173" s="137"/>
      <c r="VCZ173" s="137"/>
      <c r="VDA173" s="137"/>
      <c r="VDB173" s="137"/>
      <c r="VDC173" s="137"/>
      <c r="VDD173" s="137"/>
      <c r="VDE173" s="137"/>
      <c r="VDF173" s="137"/>
      <c r="VDG173" s="137"/>
      <c r="VDH173" s="137"/>
      <c r="VDI173" s="137"/>
      <c r="VDJ173" s="137"/>
      <c r="VDK173" s="137"/>
      <c r="VDL173" s="137"/>
      <c r="VDM173" s="137"/>
      <c r="VDN173" s="137"/>
      <c r="VDO173" s="137"/>
      <c r="VDP173" s="137"/>
      <c r="VDQ173" s="137"/>
      <c r="VDR173" s="137"/>
      <c r="VDS173" s="137"/>
      <c r="VDT173" s="137"/>
      <c r="VDU173" s="137"/>
      <c r="VDV173" s="137"/>
      <c r="VDW173" s="137"/>
      <c r="VDX173" s="137"/>
      <c r="VDY173" s="137"/>
      <c r="VDZ173" s="137"/>
      <c r="VEA173" s="137"/>
      <c r="VEB173" s="137"/>
      <c r="VEC173" s="137"/>
      <c r="VED173" s="137"/>
      <c r="VEE173" s="137"/>
      <c r="VEF173" s="137"/>
      <c r="VEG173" s="137"/>
      <c r="VEH173" s="137"/>
      <c r="VEI173" s="137"/>
      <c r="VEJ173" s="137"/>
      <c r="VEK173" s="137"/>
      <c r="VEL173" s="137"/>
      <c r="VEM173" s="137"/>
      <c r="VEN173" s="137"/>
      <c r="VEO173" s="137"/>
      <c r="VEP173" s="137"/>
      <c r="VEQ173" s="137"/>
      <c r="VER173" s="137"/>
      <c r="VES173" s="137"/>
      <c r="VET173" s="137"/>
      <c r="VEU173" s="137"/>
      <c r="VEV173" s="137"/>
      <c r="VEW173" s="137"/>
      <c r="VEX173" s="137"/>
      <c r="VEY173" s="137"/>
      <c r="VEZ173" s="137"/>
      <c r="VFA173" s="137"/>
      <c r="VFB173" s="137"/>
      <c r="VFC173" s="137"/>
      <c r="VFD173" s="137"/>
      <c r="VFE173" s="137"/>
      <c r="VFF173" s="137"/>
      <c r="VFG173" s="137"/>
      <c r="VFH173" s="137"/>
      <c r="VFI173" s="137"/>
      <c r="VFJ173" s="137"/>
      <c r="VFK173" s="137"/>
      <c r="VFL173" s="137"/>
      <c r="VFM173" s="137"/>
      <c r="VFN173" s="137"/>
      <c r="VFO173" s="137"/>
      <c r="VFP173" s="137"/>
      <c r="VFQ173" s="137"/>
      <c r="VFR173" s="137"/>
      <c r="VFS173" s="137"/>
      <c r="VFT173" s="137"/>
      <c r="VFU173" s="137"/>
      <c r="VFV173" s="137"/>
      <c r="VFW173" s="137"/>
      <c r="VFX173" s="137"/>
      <c r="VFY173" s="137"/>
      <c r="VFZ173" s="137"/>
      <c r="VGA173" s="137"/>
      <c r="VGB173" s="137"/>
      <c r="VGC173" s="137"/>
      <c r="VGD173" s="137"/>
      <c r="VGE173" s="137"/>
      <c r="VGF173" s="137"/>
      <c r="VGG173" s="137"/>
      <c r="VGH173" s="137"/>
      <c r="VGI173" s="137"/>
      <c r="VGJ173" s="137"/>
      <c r="VGK173" s="137"/>
      <c r="VGL173" s="137"/>
      <c r="VGM173" s="137"/>
      <c r="VGN173" s="137"/>
      <c r="VGO173" s="137"/>
      <c r="VGP173" s="137"/>
      <c r="VGQ173" s="137"/>
      <c r="VGR173" s="137"/>
      <c r="VGS173" s="137"/>
      <c r="VGT173" s="137"/>
      <c r="VGU173" s="137"/>
      <c r="VGV173" s="137"/>
      <c r="VGW173" s="137"/>
      <c r="VGX173" s="137"/>
      <c r="VGY173" s="137"/>
      <c r="VGZ173" s="137"/>
      <c r="VHA173" s="137"/>
      <c r="VHB173" s="137"/>
      <c r="VHC173" s="137"/>
      <c r="VHD173" s="137"/>
      <c r="VHE173" s="137"/>
      <c r="VHF173" s="137"/>
      <c r="VHG173" s="137"/>
      <c r="VHH173" s="137"/>
      <c r="VHI173" s="137"/>
      <c r="VHJ173" s="137"/>
      <c r="VHK173" s="137"/>
      <c r="VHL173" s="137"/>
      <c r="VHM173" s="137"/>
      <c r="VHN173" s="137"/>
      <c r="VHO173" s="137"/>
      <c r="VHP173" s="137"/>
      <c r="VHQ173" s="137"/>
      <c r="VHR173" s="137"/>
      <c r="VHS173" s="137"/>
      <c r="VHT173" s="137"/>
      <c r="VHU173" s="137"/>
      <c r="VHV173" s="137"/>
      <c r="VHW173" s="137"/>
      <c r="VHX173" s="137"/>
      <c r="VHY173" s="137"/>
      <c r="VHZ173" s="137"/>
      <c r="VIA173" s="137"/>
      <c r="VIB173" s="137"/>
      <c r="VIC173" s="137"/>
      <c r="VID173" s="137"/>
      <c r="VIE173" s="137"/>
      <c r="VIF173" s="137"/>
      <c r="VIG173" s="137"/>
      <c r="VIH173" s="137"/>
      <c r="VII173" s="137"/>
      <c r="VIJ173" s="137"/>
      <c r="VIK173" s="137"/>
      <c r="VIL173" s="137"/>
      <c r="VIM173" s="137"/>
      <c r="VIN173" s="137"/>
      <c r="VIO173" s="137"/>
      <c r="VIP173" s="137"/>
      <c r="VIQ173" s="137"/>
      <c r="VIR173" s="137"/>
      <c r="VIS173" s="137"/>
      <c r="VIT173" s="137"/>
      <c r="VIU173" s="137"/>
      <c r="VIV173" s="137"/>
      <c r="VIW173" s="137"/>
      <c r="VIX173" s="137"/>
      <c r="VIY173" s="137"/>
      <c r="VIZ173" s="137"/>
      <c r="VJA173" s="137"/>
      <c r="VJB173" s="137"/>
      <c r="VJC173" s="137"/>
      <c r="VJD173" s="137"/>
      <c r="VJE173" s="137"/>
      <c r="VJF173" s="137"/>
      <c r="VJG173" s="137"/>
      <c r="VJH173" s="137"/>
      <c r="VJI173" s="137"/>
      <c r="VJJ173" s="137"/>
      <c r="VJK173" s="137"/>
      <c r="VJL173" s="137"/>
      <c r="VJM173" s="137"/>
      <c r="VJN173" s="137"/>
      <c r="VJO173" s="137"/>
      <c r="VJP173" s="137"/>
      <c r="VJQ173" s="137"/>
      <c r="VJR173" s="137"/>
      <c r="VJS173" s="137"/>
      <c r="VJT173" s="137"/>
      <c r="VJU173" s="137"/>
      <c r="VJV173" s="137"/>
      <c r="VJW173" s="137"/>
      <c r="VJX173" s="137"/>
      <c r="VJY173" s="137"/>
      <c r="VJZ173" s="137"/>
      <c r="VKA173" s="137"/>
      <c r="VKB173" s="137"/>
      <c r="VKC173" s="137"/>
      <c r="VKD173" s="137"/>
      <c r="VKE173" s="137"/>
      <c r="VKF173" s="137"/>
      <c r="VKG173" s="137"/>
      <c r="VKH173" s="137"/>
      <c r="VKI173" s="137"/>
      <c r="VKJ173" s="137"/>
      <c r="VKK173" s="137"/>
      <c r="VKL173" s="137"/>
      <c r="VKM173" s="137"/>
      <c r="VKN173" s="137"/>
      <c r="VKO173" s="137"/>
      <c r="VKP173" s="137"/>
      <c r="VKQ173" s="137"/>
      <c r="VKR173" s="137"/>
      <c r="VKS173" s="137"/>
      <c r="VKT173" s="137"/>
      <c r="VKU173" s="137"/>
      <c r="VKV173" s="137"/>
      <c r="VKW173" s="137"/>
      <c r="VKX173" s="137"/>
      <c r="VKY173" s="137"/>
      <c r="VKZ173" s="137"/>
      <c r="VLA173" s="137"/>
      <c r="VLB173" s="137"/>
      <c r="VLC173" s="137"/>
      <c r="VLD173" s="137"/>
      <c r="VLE173" s="137"/>
      <c r="VLF173" s="137"/>
      <c r="VLG173" s="137"/>
      <c r="VLH173" s="137"/>
      <c r="VLI173" s="137"/>
      <c r="VLJ173" s="137"/>
      <c r="VLK173" s="137"/>
      <c r="VLL173" s="137"/>
      <c r="VLM173" s="137"/>
      <c r="VLN173" s="137"/>
      <c r="VLO173" s="137"/>
      <c r="VLP173" s="137"/>
      <c r="VLQ173" s="137"/>
      <c r="VLR173" s="137"/>
      <c r="VLS173" s="137"/>
      <c r="VLT173" s="137"/>
      <c r="VLU173" s="137"/>
      <c r="VLV173" s="137"/>
      <c r="VLW173" s="137"/>
      <c r="VLX173" s="137"/>
      <c r="VLY173" s="137"/>
      <c r="VLZ173" s="137"/>
      <c r="VMA173" s="137"/>
      <c r="VMB173" s="137"/>
      <c r="VMC173" s="137"/>
      <c r="VMD173" s="137"/>
      <c r="VME173" s="137"/>
      <c r="VMF173" s="137"/>
      <c r="VMG173" s="137"/>
      <c r="VMH173" s="137"/>
      <c r="VMI173" s="137"/>
      <c r="VMJ173" s="137"/>
      <c r="VMK173" s="137"/>
      <c r="VML173" s="137"/>
      <c r="VMM173" s="137"/>
      <c r="VMN173" s="137"/>
      <c r="VMO173" s="137"/>
      <c r="VMP173" s="137"/>
      <c r="VMQ173" s="137"/>
      <c r="VMR173" s="137"/>
      <c r="VMS173" s="137"/>
      <c r="VMT173" s="137"/>
      <c r="VMU173" s="137"/>
      <c r="VMV173" s="137"/>
      <c r="VMW173" s="137"/>
      <c r="VMX173" s="137"/>
      <c r="VMY173" s="137"/>
      <c r="VMZ173" s="137"/>
      <c r="VNA173" s="137"/>
      <c r="VNB173" s="137"/>
      <c r="VNC173" s="137"/>
      <c r="VND173" s="137"/>
      <c r="VNE173" s="137"/>
      <c r="VNF173" s="137"/>
      <c r="VNG173" s="137"/>
      <c r="VNH173" s="137"/>
      <c r="VNI173" s="137"/>
      <c r="VNJ173" s="137"/>
      <c r="VNK173" s="137"/>
      <c r="VNL173" s="137"/>
      <c r="VNM173" s="137"/>
      <c r="VNN173" s="137"/>
      <c r="VNO173" s="137"/>
      <c r="VNP173" s="137"/>
      <c r="VNQ173" s="137"/>
      <c r="VNR173" s="137"/>
      <c r="VNS173" s="137"/>
      <c r="VNT173" s="137"/>
      <c r="VNU173" s="137"/>
      <c r="VNV173" s="137"/>
      <c r="VNW173" s="137"/>
      <c r="VNX173" s="137"/>
      <c r="VNY173" s="137"/>
      <c r="VNZ173" s="137"/>
      <c r="VOA173" s="137"/>
      <c r="VOB173" s="137"/>
      <c r="VOC173" s="137"/>
      <c r="VOD173" s="137"/>
      <c r="VOE173" s="137"/>
      <c r="VOF173" s="137"/>
      <c r="VOG173" s="137"/>
      <c r="VOH173" s="137"/>
      <c r="VOI173" s="137"/>
      <c r="VOJ173" s="137"/>
      <c r="VOK173" s="137"/>
      <c r="VOL173" s="137"/>
      <c r="VOM173" s="137"/>
      <c r="VON173" s="137"/>
      <c r="VOO173" s="137"/>
      <c r="VOP173" s="137"/>
      <c r="VOQ173" s="137"/>
      <c r="VOR173" s="137"/>
      <c r="VOS173" s="137"/>
      <c r="VOT173" s="137"/>
      <c r="VOU173" s="137"/>
      <c r="VOV173" s="137"/>
      <c r="VOW173" s="137"/>
      <c r="VOX173" s="137"/>
      <c r="VOY173" s="137"/>
      <c r="VOZ173" s="137"/>
      <c r="VPA173" s="137"/>
      <c r="VPB173" s="137"/>
      <c r="VPC173" s="137"/>
      <c r="VPD173" s="137"/>
      <c r="VPE173" s="137"/>
      <c r="VPF173" s="137"/>
      <c r="VPG173" s="137"/>
      <c r="VPH173" s="137"/>
      <c r="VPI173" s="137"/>
      <c r="VPJ173" s="137"/>
      <c r="VPK173" s="137"/>
      <c r="VPL173" s="137"/>
      <c r="VPM173" s="137"/>
      <c r="VPN173" s="137"/>
      <c r="VPO173" s="137"/>
      <c r="VPP173" s="137"/>
      <c r="VPQ173" s="137"/>
      <c r="VPR173" s="137"/>
      <c r="VPS173" s="137"/>
      <c r="VPT173" s="137"/>
      <c r="VPU173" s="137"/>
      <c r="VPV173" s="137"/>
      <c r="VPW173" s="137"/>
      <c r="VPX173" s="137"/>
      <c r="VPY173" s="137"/>
      <c r="VPZ173" s="137"/>
      <c r="VQA173" s="137"/>
      <c r="VQB173" s="137"/>
      <c r="VQC173" s="137"/>
      <c r="VQD173" s="137"/>
      <c r="VQE173" s="137"/>
      <c r="VQF173" s="137"/>
      <c r="VQG173" s="137"/>
      <c r="VQH173" s="137"/>
      <c r="VQI173" s="137"/>
      <c r="VQJ173" s="137"/>
      <c r="VQK173" s="137"/>
      <c r="VQL173" s="137"/>
      <c r="VQM173" s="137"/>
      <c r="VQN173" s="137"/>
      <c r="VQO173" s="137"/>
      <c r="VQP173" s="137"/>
      <c r="VQQ173" s="137"/>
      <c r="VQR173" s="137"/>
      <c r="VQS173" s="137"/>
      <c r="VQT173" s="137"/>
      <c r="VQU173" s="137"/>
      <c r="VQV173" s="137"/>
      <c r="VQW173" s="137"/>
      <c r="VQX173" s="137"/>
      <c r="VQY173" s="137"/>
      <c r="VQZ173" s="137"/>
      <c r="VRA173" s="137"/>
      <c r="VRB173" s="137"/>
      <c r="VRC173" s="137"/>
      <c r="VRD173" s="137"/>
      <c r="VRE173" s="137"/>
      <c r="VRF173" s="137"/>
      <c r="VRG173" s="137"/>
      <c r="VRH173" s="137"/>
      <c r="VRI173" s="137"/>
      <c r="VRJ173" s="137"/>
      <c r="VRK173" s="137"/>
      <c r="VRL173" s="137"/>
      <c r="VRM173" s="137"/>
      <c r="VRN173" s="137"/>
      <c r="VRO173" s="137"/>
      <c r="VRP173" s="137"/>
      <c r="VRQ173" s="137"/>
      <c r="VRR173" s="137"/>
      <c r="VRS173" s="137"/>
      <c r="VRT173" s="137"/>
      <c r="VRU173" s="137"/>
      <c r="VRV173" s="137"/>
      <c r="VRW173" s="137"/>
      <c r="VRX173" s="137"/>
      <c r="VRY173" s="137"/>
      <c r="VRZ173" s="137"/>
      <c r="VSA173" s="137"/>
      <c r="VSB173" s="137"/>
      <c r="VSC173" s="137"/>
      <c r="VSD173" s="137"/>
      <c r="VSE173" s="137"/>
      <c r="VSF173" s="137"/>
      <c r="VSG173" s="137"/>
      <c r="VSH173" s="137"/>
      <c r="VSI173" s="137"/>
      <c r="VSJ173" s="137"/>
      <c r="VSK173" s="137"/>
      <c r="VSL173" s="137"/>
      <c r="VSM173" s="137"/>
      <c r="VSN173" s="137"/>
      <c r="VSO173" s="137"/>
      <c r="VSP173" s="137"/>
      <c r="VSQ173" s="137"/>
      <c r="VSR173" s="137"/>
      <c r="VSS173" s="137"/>
      <c r="VST173" s="137"/>
      <c r="VSU173" s="137"/>
      <c r="VSV173" s="137"/>
      <c r="VSW173" s="137"/>
      <c r="VSX173" s="137"/>
      <c r="VSY173" s="137"/>
      <c r="VSZ173" s="137"/>
      <c r="VTA173" s="137"/>
      <c r="VTB173" s="137"/>
      <c r="VTC173" s="137"/>
      <c r="VTD173" s="137"/>
      <c r="VTE173" s="137"/>
      <c r="VTF173" s="137"/>
      <c r="VTG173" s="137"/>
      <c r="VTH173" s="137"/>
      <c r="VTI173" s="137"/>
      <c r="VTJ173" s="137"/>
      <c r="VTK173" s="137"/>
      <c r="VTL173" s="137"/>
      <c r="VTM173" s="137"/>
      <c r="VTN173" s="137"/>
      <c r="VTO173" s="137"/>
      <c r="VTP173" s="137"/>
      <c r="VTQ173" s="137"/>
      <c r="VTR173" s="137"/>
      <c r="VTS173" s="137"/>
      <c r="VTT173" s="137"/>
      <c r="VTU173" s="137"/>
      <c r="VTV173" s="137"/>
      <c r="VTW173" s="137"/>
      <c r="VTX173" s="137"/>
      <c r="VTY173" s="137"/>
      <c r="VTZ173" s="137"/>
      <c r="VUA173" s="137"/>
      <c r="VUB173" s="137"/>
      <c r="VUC173" s="137"/>
      <c r="VUD173" s="137"/>
      <c r="VUE173" s="137"/>
      <c r="VUF173" s="137"/>
      <c r="VUG173" s="137"/>
      <c r="VUH173" s="137"/>
      <c r="VUI173" s="137"/>
      <c r="VUJ173" s="137"/>
      <c r="VUK173" s="137"/>
      <c r="VUL173" s="137"/>
      <c r="VUM173" s="137"/>
      <c r="VUN173" s="137"/>
      <c r="VUO173" s="137"/>
      <c r="VUP173" s="137"/>
      <c r="VUQ173" s="137"/>
      <c r="VUR173" s="137"/>
      <c r="VUS173" s="137"/>
      <c r="VUT173" s="137"/>
      <c r="VUU173" s="137"/>
      <c r="VUV173" s="137"/>
      <c r="VUW173" s="137"/>
      <c r="VUX173" s="137"/>
      <c r="VUY173" s="137"/>
      <c r="VUZ173" s="137"/>
      <c r="VVA173" s="137"/>
      <c r="VVB173" s="137"/>
      <c r="VVC173" s="137"/>
      <c r="VVD173" s="137"/>
      <c r="VVE173" s="137"/>
      <c r="VVF173" s="137"/>
      <c r="VVG173" s="137"/>
      <c r="VVH173" s="137"/>
      <c r="VVI173" s="137"/>
      <c r="VVJ173" s="137"/>
      <c r="VVK173" s="137"/>
      <c r="VVL173" s="137"/>
      <c r="VVM173" s="137"/>
      <c r="VVN173" s="137"/>
      <c r="VVO173" s="137"/>
      <c r="VVP173" s="137"/>
      <c r="VVQ173" s="137"/>
      <c r="VVR173" s="137"/>
      <c r="VVS173" s="137"/>
      <c r="VVT173" s="137"/>
      <c r="VVU173" s="137"/>
      <c r="VVV173" s="137"/>
      <c r="VVW173" s="137"/>
      <c r="VVX173" s="137"/>
      <c r="VVY173" s="137"/>
      <c r="VVZ173" s="137"/>
      <c r="VWA173" s="137"/>
      <c r="VWB173" s="137"/>
      <c r="VWC173" s="137"/>
      <c r="VWD173" s="137"/>
      <c r="VWE173" s="137"/>
      <c r="VWF173" s="137"/>
      <c r="VWG173" s="137"/>
      <c r="VWH173" s="137"/>
      <c r="VWI173" s="137"/>
      <c r="VWJ173" s="137"/>
      <c r="VWK173" s="137"/>
      <c r="VWL173" s="137"/>
      <c r="VWM173" s="137"/>
      <c r="VWN173" s="137"/>
      <c r="VWO173" s="137"/>
      <c r="VWP173" s="137"/>
      <c r="VWQ173" s="137"/>
      <c r="VWR173" s="137"/>
      <c r="VWS173" s="137"/>
      <c r="VWT173" s="137"/>
      <c r="VWU173" s="137"/>
      <c r="VWV173" s="137"/>
      <c r="VWW173" s="137"/>
      <c r="VWX173" s="137"/>
      <c r="VWY173" s="137"/>
      <c r="VWZ173" s="137"/>
      <c r="VXA173" s="137"/>
      <c r="VXB173" s="137"/>
      <c r="VXC173" s="137"/>
      <c r="VXD173" s="137"/>
      <c r="VXE173" s="137"/>
      <c r="VXF173" s="137"/>
      <c r="VXG173" s="137"/>
      <c r="VXH173" s="137"/>
      <c r="VXI173" s="137"/>
      <c r="VXJ173" s="137"/>
      <c r="VXK173" s="137"/>
      <c r="VXL173" s="137"/>
      <c r="VXM173" s="137"/>
      <c r="VXN173" s="137"/>
      <c r="VXO173" s="137"/>
      <c r="VXP173" s="137"/>
      <c r="VXQ173" s="137"/>
      <c r="VXR173" s="137"/>
      <c r="VXS173" s="137"/>
      <c r="VXT173" s="137"/>
      <c r="VXU173" s="137"/>
      <c r="VXV173" s="137"/>
      <c r="VXW173" s="137"/>
      <c r="VXX173" s="137"/>
      <c r="VXY173" s="137"/>
      <c r="VXZ173" s="137"/>
      <c r="VYA173" s="137"/>
      <c r="VYB173" s="137"/>
      <c r="VYC173" s="137"/>
      <c r="VYD173" s="137"/>
      <c r="VYE173" s="137"/>
      <c r="VYF173" s="137"/>
      <c r="VYG173" s="137"/>
      <c r="VYH173" s="137"/>
      <c r="VYI173" s="137"/>
      <c r="VYJ173" s="137"/>
      <c r="VYK173" s="137"/>
      <c r="VYL173" s="137"/>
      <c r="VYM173" s="137"/>
      <c r="VYN173" s="137"/>
      <c r="VYO173" s="137"/>
      <c r="VYP173" s="137"/>
      <c r="VYQ173" s="137"/>
      <c r="VYR173" s="137"/>
      <c r="VYS173" s="137"/>
      <c r="VYT173" s="137"/>
      <c r="VYU173" s="137"/>
      <c r="VYV173" s="137"/>
      <c r="VYW173" s="137"/>
      <c r="VYX173" s="137"/>
      <c r="VYY173" s="137"/>
      <c r="VYZ173" s="137"/>
      <c r="VZA173" s="137"/>
      <c r="VZB173" s="137"/>
      <c r="VZC173" s="137"/>
      <c r="VZD173" s="137"/>
      <c r="VZE173" s="137"/>
      <c r="VZF173" s="137"/>
      <c r="VZG173" s="137"/>
      <c r="VZH173" s="137"/>
      <c r="VZI173" s="137"/>
      <c r="VZJ173" s="137"/>
      <c r="VZK173" s="137"/>
      <c r="VZL173" s="137"/>
      <c r="VZM173" s="137"/>
      <c r="VZN173" s="137"/>
      <c r="VZO173" s="137"/>
      <c r="VZP173" s="137"/>
      <c r="VZQ173" s="137"/>
      <c r="VZR173" s="137"/>
      <c r="VZS173" s="137"/>
      <c r="VZT173" s="137"/>
      <c r="VZU173" s="137"/>
      <c r="VZV173" s="137"/>
      <c r="VZW173" s="137"/>
      <c r="VZX173" s="137"/>
      <c r="VZY173" s="137"/>
      <c r="VZZ173" s="137"/>
      <c r="WAA173" s="137"/>
      <c r="WAB173" s="137"/>
      <c r="WAC173" s="137"/>
      <c r="WAD173" s="137"/>
      <c r="WAE173" s="137"/>
      <c r="WAF173" s="137"/>
      <c r="WAG173" s="137"/>
      <c r="WAH173" s="137"/>
      <c r="WAI173" s="137"/>
      <c r="WAJ173" s="137"/>
      <c r="WAK173" s="137"/>
      <c r="WAL173" s="137"/>
      <c r="WAM173" s="137"/>
      <c r="WAN173" s="137"/>
      <c r="WAO173" s="137"/>
      <c r="WAP173" s="137"/>
      <c r="WAQ173" s="137"/>
      <c r="WAR173" s="137"/>
      <c r="WAS173" s="137"/>
      <c r="WAT173" s="137"/>
      <c r="WAU173" s="137"/>
      <c r="WAV173" s="137"/>
      <c r="WAW173" s="137"/>
      <c r="WAX173" s="137"/>
      <c r="WAY173" s="137"/>
      <c r="WAZ173" s="137"/>
      <c r="WBA173" s="137"/>
      <c r="WBB173" s="137"/>
      <c r="WBC173" s="137"/>
      <c r="WBD173" s="137"/>
      <c r="WBE173" s="137"/>
      <c r="WBF173" s="137"/>
      <c r="WBG173" s="137"/>
      <c r="WBH173" s="137"/>
      <c r="WBI173" s="137"/>
      <c r="WBJ173" s="137"/>
      <c r="WBK173" s="137"/>
      <c r="WBL173" s="137"/>
      <c r="WBM173" s="137"/>
      <c r="WBN173" s="137"/>
      <c r="WBO173" s="137"/>
      <c r="WBP173" s="137"/>
      <c r="WBQ173" s="137"/>
      <c r="WBR173" s="137"/>
      <c r="WBS173" s="137"/>
      <c r="WBT173" s="137"/>
      <c r="WBU173" s="137"/>
      <c r="WBV173" s="137"/>
      <c r="WBW173" s="137"/>
      <c r="WBX173" s="137"/>
      <c r="WBY173" s="137"/>
      <c r="WBZ173" s="137"/>
      <c r="WCA173" s="137"/>
      <c r="WCB173" s="137"/>
      <c r="WCC173" s="137"/>
      <c r="WCD173" s="137"/>
      <c r="WCE173" s="137"/>
      <c r="WCF173" s="137"/>
      <c r="WCG173" s="137"/>
      <c r="WCH173" s="137"/>
      <c r="WCI173" s="137"/>
      <c r="WCJ173" s="137"/>
      <c r="WCK173" s="137"/>
      <c r="WCL173" s="137"/>
      <c r="WCM173" s="137"/>
      <c r="WCN173" s="137"/>
      <c r="WCO173" s="137"/>
      <c r="WCP173" s="137"/>
      <c r="WCQ173" s="137"/>
      <c r="WCR173" s="137"/>
      <c r="WCS173" s="137"/>
      <c r="WCT173" s="137"/>
      <c r="WCU173" s="137"/>
      <c r="WCV173" s="137"/>
      <c r="WCW173" s="137"/>
      <c r="WCX173" s="137"/>
      <c r="WCY173" s="137"/>
      <c r="WCZ173" s="137"/>
      <c r="WDA173" s="137"/>
      <c r="WDB173" s="137"/>
      <c r="WDC173" s="137"/>
      <c r="WDD173" s="137"/>
      <c r="WDE173" s="137"/>
      <c r="WDF173" s="137"/>
      <c r="WDG173" s="137"/>
      <c r="WDH173" s="137"/>
      <c r="WDI173" s="137"/>
      <c r="WDJ173" s="137"/>
      <c r="WDK173" s="137"/>
      <c r="WDL173" s="137"/>
      <c r="WDM173" s="137"/>
      <c r="WDN173" s="137"/>
      <c r="WDO173" s="137"/>
      <c r="WDP173" s="137"/>
      <c r="WDQ173" s="137"/>
      <c r="WDR173" s="137"/>
      <c r="WDS173" s="137"/>
      <c r="WDT173" s="137"/>
      <c r="WDU173" s="137"/>
      <c r="WDV173" s="137"/>
      <c r="WDW173" s="137"/>
      <c r="WDX173" s="137"/>
      <c r="WDY173" s="137"/>
      <c r="WDZ173" s="137"/>
      <c r="WEA173" s="137"/>
      <c r="WEB173" s="137"/>
      <c r="WEC173" s="137"/>
      <c r="WED173" s="137"/>
      <c r="WEE173" s="137"/>
      <c r="WEF173" s="137"/>
      <c r="WEG173" s="137"/>
      <c r="WEH173" s="137"/>
      <c r="WEI173" s="137"/>
      <c r="WEJ173" s="137"/>
      <c r="WEK173" s="137"/>
      <c r="WEL173" s="137"/>
      <c r="WEM173" s="137"/>
      <c r="WEN173" s="137"/>
      <c r="WEO173" s="137"/>
      <c r="WEP173" s="137"/>
      <c r="WEQ173" s="137"/>
      <c r="WER173" s="137"/>
      <c r="WES173" s="137"/>
      <c r="WET173" s="137"/>
      <c r="WEU173" s="137"/>
      <c r="WEV173" s="137"/>
      <c r="WEW173" s="137"/>
      <c r="WEX173" s="137"/>
      <c r="WEY173" s="137"/>
      <c r="WEZ173" s="137"/>
      <c r="WFA173" s="137"/>
      <c r="WFB173" s="137"/>
      <c r="WFC173" s="137"/>
      <c r="WFD173" s="137"/>
      <c r="WFE173" s="137"/>
      <c r="WFF173" s="137"/>
      <c r="WFG173" s="137"/>
      <c r="WFH173" s="137"/>
      <c r="WFI173" s="137"/>
      <c r="WFJ173" s="137"/>
      <c r="WFK173" s="137"/>
      <c r="WFL173" s="137"/>
      <c r="WFM173" s="137"/>
      <c r="WFN173" s="137"/>
      <c r="WFO173" s="137"/>
      <c r="WFP173" s="137"/>
      <c r="WFQ173" s="137"/>
      <c r="WFR173" s="137"/>
      <c r="WFS173" s="137"/>
      <c r="WFT173" s="137"/>
      <c r="WFU173" s="137"/>
      <c r="WFV173" s="137"/>
      <c r="WFW173" s="137"/>
      <c r="WFX173" s="137"/>
      <c r="WFY173" s="137"/>
      <c r="WFZ173" s="137"/>
      <c r="WGA173" s="137"/>
      <c r="WGB173" s="137"/>
      <c r="WGC173" s="137"/>
      <c r="WGD173" s="137"/>
      <c r="WGE173" s="137"/>
      <c r="WGF173" s="137"/>
      <c r="WGG173" s="137"/>
      <c r="WGH173" s="137"/>
      <c r="WGI173" s="137"/>
      <c r="WGJ173" s="137"/>
      <c r="WGK173" s="137"/>
      <c r="WGL173" s="137"/>
      <c r="WGM173" s="137"/>
      <c r="WGN173" s="137"/>
      <c r="WGO173" s="137"/>
      <c r="WGP173" s="137"/>
      <c r="WGQ173" s="137"/>
      <c r="WGR173" s="137"/>
      <c r="WGS173" s="137"/>
      <c r="WGT173" s="137"/>
      <c r="WGU173" s="137"/>
      <c r="WGV173" s="137"/>
      <c r="WGW173" s="137"/>
      <c r="WGX173" s="137"/>
      <c r="WGY173" s="137"/>
      <c r="WGZ173" s="137"/>
      <c r="WHA173" s="137"/>
      <c r="WHB173" s="137"/>
      <c r="WHC173" s="137"/>
      <c r="WHD173" s="137"/>
      <c r="WHE173" s="137"/>
      <c r="WHF173" s="137"/>
      <c r="WHG173" s="137"/>
      <c r="WHH173" s="137"/>
      <c r="WHI173" s="137"/>
      <c r="WHJ173" s="137"/>
      <c r="WHK173" s="137"/>
      <c r="WHL173" s="137"/>
      <c r="WHM173" s="137"/>
      <c r="WHN173" s="137"/>
      <c r="WHO173" s="137"/>
      <c r="WHP173" s="137"/>
      <c r="WHQ173" s="137"/>
      <c r="WHR173" s="137"/>
      <c r="WHS173" s="137"/>
      <c r="WHT173" s="137"/>
      <c r="WHU173" s="137"/>
      <c r="WHV173" s="137"/>
      <c r="WHW173" s="137"/>
      <c r="WHX173" s="137"/>
      <c r="WHY173" s="137"/>
      <c r="WHZ173" s="137"/>
      <c r="WIA173" s="137"/>
      <c r="WIB173" s="137"/>
      <c r="WIC173" s="137"/>
      <c r="WID173" s="137"/>
      <c r="WIE173" s="137"/>
      <c r="WIF173" s="137"/>
      <c r="WIG173" s="137"/>
      <c r="WIH173" s="137"/>
      <c r="WII173" s="137"/>
      <c r="WIJ173" s="137"/>
      <c r="WIK173" s="137"/>
      <c r="WIL173" s="137"/>
      <c r="WIM173" s="137"/>
      <c r="WIN173" s="137"/>
      <c r="WIO173" s="137"/>
      <c r="WIP173" s="137"/>
      <c r="WIQ173" s="137"/>
      <c r="WIR173" s="137"/>
      <c r="WIS173" s="137"/>
      <c r="WIT173" s="137"/>
      <c r="WIU173" s="137"/>
      <c r="WIV173" s="137"/>
      <c r="WIW173" s="137"/>
      <c r="WIX173" s="137"/>
      <c r="WIY173" s="137"/>
      <c r="WIZ173" s="137"/>
      <c r="WJA173" s="137"/>
      <c r="WJB173" s="137"/>
      <c r="WJC173" s="137"/>
      <c r="WJD173" s="137"/>
      <c r="WJE173" s="137"/>
      <c r="WJF173" s="137"/>
      <c r="WJG173" s="137"/>
      <c r="WJH173" s="137"/>
      <c r="WJI173" s="137"/>
      <c r="WJJ173" s="137"/>
      <c r="WJK173" s="137"/>
      <c r="WJL173" s="137"/>
      <c r="WJM173" s="137"/>
      <c r="WJN173" s="137"/>
      <c r="WJO173" s="137"/>
      <c r="WJP173" s="137"/>
      <c r="WJQ173" s="137"/>
      <c r="WJR173" s="137"/>
      <c r="WJS173" s="137"/>
      <c r="WJT173" s="137"/>
      <c r="WJU173" s="137"/>
      <c r="WJV173" s="137"/>
      <c r="WJW173" s="137"/>
      <c r="WJX173" s="137"/>
      <c r="WJY173" s="137"/>
      <c r="WJZ173" s="137"/>
      <c r="WKA173" s="137"/>
      <c r="WKB173" s="137"/>
      <c r="WKC173" s="137"/>
      <c r="WKD173" s="137"/>
      <c r="WKE173" s="137"/>
      <c r="WKF173" s="137"/>
      <c r="WKG173" s="137"/>
      <c r="WKH173" s="137"/>
      <c r="WKI173" s="137"/>
      <c r="WKJ173" s="137"/>
      <c r="WKK173" s="137"/>
      <c r="WKL173" s="137"/>
      <c r="WKM173" s="137"/>
      <c r="WKN173" s="137"/>
      <c r="WKO173" s="137"/>
      <c r="WKP173" s="137"/>
      <c r="WKQ173" s="137"/>
      <c r="WKR173" s="137"/>
      <c r="WKS173" s="137"/>
      <c r="WKT173" s="137"/>
      <c r="WKU173" s="137"/>
      <c r="WKV173" s="137"/>
      <c r="WKW173" s="137"/>
      <c r="WKX173" s="137"/>
      <c r="WKY173" s="137"/>
      <c r="WKZ173" s="137"/>
      <c r="WLA173" s="137"/>
      <c r="WLB173" s="137"/>
      <c r="WLC173" s="137"/>
      <c r="WLD173" s="137"/>
      <c r="WLE173" s="137"/>
      <c r="WLF173" s="137"/>
      <c r="WLG173" s="137"/>
      <c r="WLH173" s="137"/>
      <c r="WLI173" s="137"/>
      <c r="WLJ173" s="137"/>
      <c r="WLK173" s="137"/>
      <c r="WLL173" s="137"/>
      <c r="WLM173" s="137"/>
      <c r="WLN173" s="137"/>
      <c r="WLO173" s="137"/>
      <c r="WLP173" s="137"/>
      <c r="WLQ173" s="137"/>
      <c r="WLR173" s="137"/>
      <c r="WLS173" s="137"/>
      <c r="WLT173" s="137"/>
      <c r="WLU173" s="137"/>
      <c r="WLV173" s="137"/>
      <c r="WLW173" s="137"/>
      <c r="WLX173" s="137"/>
      <c r="WLY173" s="137"/>
      <c r="WLZ173" s="137"/>
      <c r="WMA173" s="137"/>
      <c r="WMB173" s="137"/>
      <c r="WMC173" s="137"/>
      <c r="WMD173" s="137"/>
      <c r="WME173" s="137"/>
      <c r="WMF173" s="137"/>
      <c r="WMG173" s="137"/>
      <c r="WMH173" s="137"/>
      <c r="WMI173" s="137"/>
      <c r="WMJ173" s="137"/>
      <c r="WMK173" s="137"/>
      <c r="WML173" s="137"/>
      <c r="WMM173" s="137"/>
      <c r="WMN173" s="137"/>
      <c r="WMO173" s="137"/>
      <c r="WMP173" s="137"/>
      <c r="WMQ173" s="137"/>
      <c r="WMR173" s="137"/>
      <c r="WMS173" s="137"/>
      <c r="WMT173" s="137"/>
      <c r="WMU173" s="137"/>
      <c r="WMV173" s="137"/>
      <c r="WMW173" s="137"/>
      <c r="WMX173" s="137"/>
      <c r="WMY173" s="137"/>
      <c r="WMZ173" s="137"/>
      <c r="WNA173" s="137"/>
      <c r="WNB173" s="137"/>
      <c r="WNC173" s="137"/>
      <c r="WND173" s="137"/>
      <c r="WNE173" s="137"/>
      <c r="WNF173" s="137"/>
      <c r="WNG173" s="137"/>
      <c r="WNH173" s="137"/>
      <c r="WNI173" s="137"/>
      <c r="WNJ173" s="137"/>
      <c r="WNK173" s="137"/>
      <c r="WNL173" s="137"/>
      <c r="WNM173" s="137"/>
      <c r="WNN173" s="137"/>
      <c r="WNO173" s="137"/>
      <c r="WNP173" s="137"/>
      <c r="WNQ173" s="137"/>
      <c r="WNR173" s="137"/>
      <c r="WNS173" s="137"/>
      <c r="WNT173" s="137"/>
      <c r="WNU173" s="137"/>
      <c r="WNV173" s="137"/>
      <c r="WNW173" s="137"/>
      <c r="WNX173" s="137"/>
      <c r="WNY173" s="137"/>
      <c r="WNZ173" s="137"/>
      <c r="WOA173" s="137"/>
      <c r="WOB173" s="137"/>
      <c r="WOC173" s="137"/>
      <c r="WOD173" s="137"/>
      <c r="WOE173" s="137"/>
      <c r="WOF173" s="137"/>
      <c r="WOG173" s="137"/>
      <c r="WOH173" s="137"/>
      <c r="WOI173" s="137"/>
      <c r="WOJ173" s="137"/>
      <c r="WOK173" s="137"/>
      <c r="WOL173" s="137"/>
      <c r="WOM173" s="137"/>
      <c r="WON173" s="137"/>
      <c r="WOO173" s="137"/>
      <c r="WOP173" s="137"/>
      <c r="WOQ173" s="137"/>
      <c r="WOR173" s="137"/>
      <c r="WOS173" s="137"/>
      <c r="WOT173" s="137"/>
      <c r="WOU173" s="137"/>
      <c r="WOV173" s="137"/>
      <c r="WOW173" s="137"/>
      <c r="WOX173" s="137"/>
      <c r="WOY173" s="137"/>
      <c r="WOZ173" s="137"/>
      <c r="WPA173" s="137"/>
      <c r="WPB173" s="137"/>
      <c r="WPC173" s="137"/>
      <c r="WPD173" s="137"/>
      <c r="WPE173" s="137"/>
      <c r="WPF173" s="137"/>
      <c r="WPG173" s="137"/>
      <c r="WPH173" s="137"/>
      <c r="WPI173" s="137"/>
      <c r="WPJ173" s="137"/>
      <c r="WPK173" s="137"/>
      <c r="WPL173" s="137"/>
      <c r="WPM173" s="137"/>
      <c r="WPN173" s="137"/>
      <c r="WPO173" s="137"/>
      <c r="WPP173" s="137"/>
      <c r="WPQ173" s="137"/>
      <c r="WPR173" s="137"/>
      <c r="WPS173" s="137"/>
      <c r="WPT173" s="137"/>
      <c r="WPU173" s="137"/>
      <c r="WPV173" s="137"/>
      <c r="WPW173" s="137"/>
      <c r="WPX173" s="137"/>
      <c r="WPY173" s="137"/>
      <c r="WPZ173" s="137"/>
      <c r="WQA173" s="137"/>
      <c r="WQB173" s="137"/>
      <c r="WQC173" s="137"/>
      <c r="WQD173" s="137"/>
      <c r="WQE173" s="137"/>
      <c r="WQF173" s="137"/>
      <c r="WQG173" s="137"/>
      <c r="WQH173" s="137"/>
      <c r="WQI173" s="137"/>
      <c r="WQJ173" s="137"/>
      <c r="WQK173" s="137"/>
      <c r="WQL173" s="137"/>
      <c r="WQM173" s="137"/>
      <c r="WQN173" s="137"/>
      <c r="WQO173" s="137"/>
      <c r="WQP173" s="137"/>
      <c r="WQQ173" s="137"/>
      <c r="WQR173" s="137"/>
      <c r="WQS173" s="137"/>
      <c r="WQT173" s="137"/>
      <c r="WQU173" s="137"/>
      <c r="WQV173" s="137"/>
      <c r="WQW173" s="137"/>
      <c r="WQX173" s="137"/>
      <c r="WQY173" s="137"/>
      <c r="WQZ173" s="137"/>
      <c r="WRA173" s="137"/>
      <c r="WRB173" s="137"/>
      <c r="WRC173" s="137"/>
      <c r="WRD173" s="137"/>
      <c r="WRE173" s="137"/>
      <c r="WRF173" s="137"/>
      <c r="WRG173" s="137"/>
      <c r="WRH173" s="137"/>
      <c r="WRI173" s="137"/>
      <c r="WRJ173" s="137"/>
      <c r="WRK173" s="137"/>
      <c r="WRL173" s="137"/>
      <c r="WRM173" s="137"/>
      <c r="WRN173" s="137"/>
      <c r="WRO173" s="137"/>
      <c r="WRP173" s="137"/>
      <c r="WRQ173" s="137"/>
      <c r="WRR173" s="137"/>
      <c r="WRS173" s="137"/>
      <c r="WRT173" s="137"/>
      <c r="WRU173" s="137"/>
      <c r="WRV173" s="137"/>
      <c r="WRW173" s="137"/>
      <c r="WRX173" s="137"/>
      <c r="WRY173" s="137"/>
      <c r="WRZ173" s="137"/>
      <c r="WSA173" s="137"/>
      <c r="WSB173" s="137"/>
      <c r="WSC173" s="137"/>
      <c r="WSD173" s="137"/>
      <c r="WSE173" s="137"/>
      <c r="WSF173" s="137"/>
      <c r="WSG173" s="137"/>
      <c r="WSH173" s="137"/>
      <c r="WSI173" s="137"/>
      <c r="WSJ173" s="137"/>
      <c r="WSK173" s="137"/>
      <c r="WSL173" s="137"/>
      <c r="WSM173" s="137"/>
      <c r="WSN173" s="137"/>
      <c r="WSO173" s="137"/>
      <c r="WSP173" s="137"/>
      <c r="WSQ173" s="137"/>
      <c r="WSR173" s="137"/>
      <c r="WSS173" s="137"/>
      <c r="WST173" s="137"/>
      <c r="WSU173" s="137"/>
      <c r="WSV173" s="137"/>
      <c r="WSW173" s="137"/>
      <c r="WSX173" s="137"/>
      <c r="WSY173" s="137"/>
      <c r="WSZ173" s="137"/>
      <c r="WTA173" s="137"/>
      <c r="WTB173" s="137"/>
      <c r="WTC173" s="137"/>
      <c r="WTD173" s="137"/>
      <c r="WTE173" s="137"/>
      <c r="WTF173" s="137"/>
      <c r="WTG173" s="137"/>
      <c r="WTH173" s="137"/>
      <c r="WTI173" s="137"/>
      <c r="WTJ173" s="137"/>
      <c r="WTK173" s="137"/>
      <c r="WTL173" s="137"/>
      <c r="WTM173" s="137"/>
      <c r="WTN173" s="137"/>
      <c r="WTO173" s="137"/>
      <c r="WTP173" s="137"/>
      <c r="WTQ173" s="137"/>
      <c r="WTR173" s="137"/>
      <c r="WTS173" s="137"/>
      <c r="WTT173" s="137"/>
      <c r="WTU173" s="137"/>
      <c r="WTV173" s="137"/>
      <c r="WTW173" s="137"/>
      <c r="WTX173" s="137"/>
      <c r="WTY173" s="137"/>
      <c r="WTZ173" s="137"/>
      <c r="WUA173" s="137"/>
      <c r="WUB173" s="137"/>
      <c r="WUC173" s="137"/>
      <c r="WUD173" s="137"/>
      <c r="WUE173" s="137"/>
      <c r="WUF173" s="137"/>
      <c r="WUG173" s="137"/>
      <c r="WUH173" s="137"/>
      <c r="WUI173" s="137"/>
      <c r="WUJ173" s="137"/>
      <c r="WUK173" s="137"/>
      <c r="WUL173" s="137"/>
      <c r="WUM173" s="137"/>
      <c r="WUN173" s="137"/>
      <c r="WUO173" s="137"/>
      <c r="WUP173" s="137"/>
      <c r="WUQ173" s="137"/>
      <c r="WUR173" s="137"/>
      <c r="WUS173" s="137"/>
      <c r="WUT173" s="137"/>
      <c r="WUU173" s="137"/>
      <c r="WUV173" s="137"/>
      <c r="WUW173" s="137"/>
      <c r="WUX173" s="137"/>
      <c r="WUY173" s="137"/>
      <c r="WUZ173" s="137"/>
      <c r="WVA173" s="137"/>
      <c r="WVB173" s="137"/>
      <c r="WVC173" s="137"/>
      <c r="WVD173" s="137"/>
      <c r="WVE173" s="137"/>
      <c r="WVF173" s="137"/>
      <c r="WVG173" s="137"/>
      <c r="WVH173" s="137"/>
      <c r="WVI173" s="137"/>
      <c r="WVJ173" s="137"/>
      <c r="WVK173" s="137"/>
      <c r="WVL173" s="137"/>
      <c r="WVM173" s="137"/>
      <c r="WVN173" s="137"/>
      <c r="WVO173" s="137"/>
      <c r="WVP173" s="137"/>
      <c r="WVQ173" s="137"/>
      <c r="WVR173" s="137"/>
      <c r="WVS173" s="137"/>
      <c r="WVT173" s="137"/>
      <c r="WVU173" s="137"/>
      <c r="WVV173" s="137"/>
      <c r="WVW173" s="137"/>
      <c r="WVX173" s="137"/>
      <c r="WVY173" s="137"/>
      <c r="WVZ173" s="137"/>
      <c r="WWA173" s="137"/>
      <c r="WWB173" s="137"/>
      <c r="WWC173" s="137"/>
      <c r="WWD173" s="137"/>
      <c r="WWE173" s="137"/>
      <c r="WWF173" s="137"/>
      <c r="WWG173" s="137"/>
      <c r="WWH173" s="137"/>
      <c r="WWI173" s="137"/>
      <c r="WWJ173" s="137"/>
      <c r="WWK173" s="137"/>
      <c r="WWL173" s="137"/>
      <c r="WWM173" s="137"/>
      <c r="WWN173" s="137"/>
      <c r="WWO173" s="137"/>
      <c r="WWP173" s="137"/>
      <c r="WWQ173" s="137"/>
      <c r="WWR173" s="137"/>
      <c r="WWS173" s="137"/>
      <c r="WWT173" s="137"/>
      <c r="WWU173" s="137"/>
      <c r="WWV173" s="137"/>
      <c r="WWW173" s="137"/>
      <c r="WWX173" s="137"/>
      <c r="WWY173" s="137"/>
      <c r="WWZ173" s="137"/>
      <c r="WXA173" s="137"/>
      <c r="WXB173" s="137"/>
      <c r="WXC173" s="137"/>
      <c r="WXD173" s="137"/>
      <c r="WXE173" s="137"/>
      <c r="WXF173" s="137"/>
      <c r="WXG173" s="137"/>
      <c r="WXH173" s="137"/>
      <c r="WXI173" s="137"/>
      <c r="WXJ173" s="137"/>
      <c r="WXK173" s="137"/>
      <c r="WXL173" s="137"/>
      <c r="WXM173" s="137"/>
      <c r="WXN173" s="137"/>
      <c r="WXO173" s="137"/>
      <c r="WXP173" s="137"/>
      <c r="WXQ173" s="137"/>
      <c r="WXR173" s="137"/>
      <c r="WXS173" s="137"/>
      <c r="WXT173" s="137"/>
      <c r="WXU173" s="137"/>
      <c r="WXV173" s="137"/>
      <c r="WXW173" s="137"/>
      <c r="WXX173" s="137"/>
      <c r="WXY173" s="137"/>
      <c r="WXZ173" s="137"/>
      <c r="WYA173" s="137"/>
      <c r="WYB173" s="137"/>
      <c r="WYC173" s="137"/>
      <c r="WYD173" s="137"/>
      <c r="WYE173" s="137"/>
      <c r="WYF173" s="137"/>
      <c r="WYG173" s="137"/>
      <c r="WYH173" s="137"/>
      <c r="WYI173" s="137"/>
      <c r="WYJ173" s="137"/>
      <c r="WYK173" s="137"/>
      <c r="WYL173" s="137"/>
      <c r="WYM173" s="137"/>
      <c r="WYN173" s="137"/>
      <c r="WYO173" s="137"/>
      <c r="WYP173" s="137"/>
      <c r="WYQ173" s="137"/>
      <c r="WYR173" s="137"/>
      <c r="WYS173" s="137"/>
      <c r="WYT173" s="137"/>
      <c r="WYU173" s="137"/>
      <c r="WYV173" s="137"/>
      <c r="WYW173" s="137"/>
      <c r="WYX173" s="137"/>
      <c r="WYY173" s="137"/>
      <c r="WYZ173" s="137"/>
      <c r="WZA173" s="137"/>
      <c r="WZB173" s="137"/>
      <c r="WZC173" s="137"/>
      <c r="WZD173" s="137"/>
      <c r="WZE173" s="137"/>
      <c r="WZF173" s="137"/>
      <c r="WZG173" s="137"/>
      <c r="WZH173" s="137"/>
      <c r="WZI173" s="137"/>
      <c r="WZJ173" s="137"/>
      <c r="WZK173" s="137"/>
      <c r="WZL173" s="137"/>
      <c r="WZM173" s="137"/>
      <c r="WZN173" s="137"/>
      <c r="WZO173" s="137"/>
      <c r="WZP173" s="137"/>
      <c r="WZQ173" s="137"/>
      <c r="WZR173" s="137"/>
      <c r="WZS173" s="137"/>
      <c r="WZT173" s="137"/>
      <c r="WZU173" s="137"/>
      <c r="WZV173" s="137"/>
      <c r="WZW173" s="137"/>
      <c r="WZX173" s="137"/>
      <c r="WZY173" s="137"/>
      <c r="WZZ173" s="137"/>
      <c r="XAA173" s="137"/>
      <c r="XAB173" s="137"/>
      <c r="XAC173" s="137"/>
      <c r="XAD173" s="137"/>
      <c r="XAE173" s="137"/>
      <c r="XAF173" s="137"/>
      <c r="XAG173" s="137"/>
      <c r="XAH173" s="137"/>
      <c r="XAI173" s="137"/>
      <c r="XAJ173" s="137"/>
      <c r="XAK173" s="137"/>
      <c r="XAL173" s="137"/>
      <c r="XAM173" s="137"/>
      <c r="XAN173" s="137"/>
      <c r="XAO173" s="137"/>
      <c r="XAP173" s="137"/>
      <c r="XAQ173" s="137"/>
      <c r="XAR173" s="137"/>
      <c r="XAS173" s="137"/>
      <c r="XAT173" s="137"/>
      <c r="XAU173" s="137"/>
      <c r="XAV173" s="137"/>
      <c r="XAW173" s="137"/>
      <c r="XAX173" s="137"/>
      <c r="XAY173" s="137"/>
      <c r="XAZ173" s="137"/>
      <c r="XBA173" s="137"/>
      <c r="XBB173" s="137"/>
      <c r="XBC173" s="137"/>
      <c r="XBD173" s="137"/>
      <c r="XBE173" s="137"/>
      <c r="XBF173" s="137"/>
      <c r="XBG173" s="137"/>
      <c r="XBH173" s="137"/>
      <c r="XBI173" s="137"/>
      <c r="XBJ173" s="137"/>
      <c r="XBK173" s="137"/>
      <c r="XBL173" s="137"/>
      <c r="XBM173" s="137"/>
      <c r="XBN173" s="137"/>
      <c r="XBO173" s="137"/>
      <c r="XBP173" s="137"/>
      <c r="XBQ173" s="137"/>
      <c r="XBR173" s="137"/>
      <c r="XBS173" s="137"/>
      <c r="XBT173" s="137"/>
      <c r="XBU173" s="137"/>
      <c r="XBV173" s="137"/>
      <c r="XBW173" s="137"/>
      <c r="XBX173" s="137"/>
      <c r="XBY173" s="137"/>
      <c r="XBZ173" s="137"/>
      <c r="XCA173" s="137"/>
      <c r="XCB173" s="137"/>
      <c r="XCC173" s="137"/>
      <c r="XCD173" s="137"/>
      <c r="XCE173" s="137"/>
      <c r="XCF173" s="137"/>
      <c r="XCG173" s="137"/>
      <c r="XCH173" s="137"/>
      <c r="XCI173" s="137"/>
      <c r="XCJ173" s="137"/>
      <c r="XCK173" s="137"/>
      <c r="XCL173" s="137"/>
      <c r="XCM173" s="137"/>
      <c r="XCN173" s="137"/>
      <c r="XCO173" s="137"/>
      <c r="XCP173" s="137"/>
      <c r="XCQ173" s="137"/>
      <c r="XCR173" s="137"/>
      <c r="XCS173" s="137"/>
      <c r="XCT173" s="137"/>
      <c r="XCU173" s="137"/>
      <c r="XCV173" s="137"/>
      <c r="XCW173" s="137"/>
      <c r="XCX173" s="137"/>
      <c r="XCY173" s="137"/>
      <c r="XCZ173" s="137"/>
      <c r="XDA173" s="137"/>
      <c r="XDB173" s="137"/>
      <c r="XDC173" s="137"/>
      <c r="XDD173" s="137"/>
      <c r="XDE173" s="137"/>
      <c r="XDF173" s="137"/>
      <c r="XDG173" s="137"/>
      <c r="XDH173" s="137"/>
      <c r="XDI173" s="137"/>
      <c r="XDJ173" s="137"/>
      <c r="XDK173" s="137"/>
      <c r="XDL173" s="137"/>
      <c r="XDM173" s="137"/>
      <c r="XDN173" s="137"/>
      <c r="XDO173" s="137"/>
      <c r="XDP173" s="137"/>
      <c r="XDQ173" s="137"/>
      <c r="XDR173" s="137"/>
      <c r="XDS173" s="137"/>
      <c r="XDT173" s="137"/>
      <c r="XDU173" s="137"/>
      <c r="XDV173" s="137"/>
      <c r="XDW173" s="137"/>
      <c r="XDX173" s="137"/>
      <c r="XDY173" s="137"/>
      <c r="XDZ173" s="137"/>
      <c r="XEA173" s="137"/>
      <c r="XEB173" s="137"/>
      <c r="XEC173" s="137"/>
      <c r="XED173" s="137"/>
      <c r="XEE173" s="137"/>
      <c r="XEF173" s="137"/>
      <c r="XEG173" s="137"/>
      <c r="XEH173" s="137"/>
      <c r="XEI173" s="137"/>
      <c r="XEJ173" s="137"/>
      <c r="XEK173" s="137"/>
      <c r="XEL173" s="137"/>
      <c r="XEM173" s="137"/>
      <c r="XEN173" s="137"/>
      <c r="XEO173" s="137"/>
      <c r="XEP173" s="137"/>
      <c r="XEQ173" s="137"/>
      <c r="XER173" s="137"/>
      <c r="XES173" s="137"/>
      <c r="XET173" s="137"/>
      <c r="XEU173" s="137"/>
      <c r="XEV173" s="137"/>
      <c r="XEW173" s="137"/>
      <c r="XEX173" s="137"/>
      <c r="XEY173" s="137"/>
      <c r="XEZ173" s="137"/>
      <c r="XFA173" s="137"/>
      <c r="XFB173" s="137"/>
      <c r="XFC173" s="137"/>
    </row>
    <row ht="30.75" customHeight="1" r="174">
      <c r="A174" s="77">
        <v>172</v>
      </c>
      <c r="B174" s="138" t="s">
        <v>1243</v>
      </c>
      <c r="C174" s="77" t="str">
        <f>VLOOKUP(B174,'Cấp phát TN'!C2:G1048574,2,FALSE)</f>
        <v>VAS</v>
      </c>
      <c r="D174" s="16" t="str">
        <f>VLOOKUP(B174,'Cấp phát TN'!C3:G1048574,3,FALSE)</f>
        <v>hanq1</v>
      </c>
      <c r="E174" s="66" t="str">
        <f>VLOOKUP(B174,'Cấp phát TN'!C3:G1048574,4,FALSE)</f>
        <v>ductn</v>
      </c>
      <c r="F174" s="80" t="str">
        <f>VLOOKUP(B174,'Cấp phát TN'!C1:G1048574,5,FALSE)</f>
        <v xml:space="preserve">SR_VN_20240814_1172375
SR_VN_20240814_1172546</v>
      </c>
      <c r="G174" s="80" t="s">
        <v>885</v>
      </c>
      <c r="H174" s="80">
        <v>-10</v>
      </c>
      <c r="I174" s="154">
        <v>-120</v>
      </c>
      <c r="J174" s="80">
        <f>-120*3</f>
        <v>-360</v>
      </c>
      <c r="K174" s="80">
        <v>-160</v>
      </c>
      <c r="L174" s="80">
        <v>-1600</v>
      </c>
      <c r="M174" s="80"/>
      <c r="N174" s="80"/>
      <c r="O174" s="80"/>
      <c r="P174" s="80"/>
      <c r="Q174" s="124"/>
      <c r="R174" s="146" t="s">
        <v>1631</v>
      </c>
      <c r="S174" s="77" t="s">
        <v>1643</v>
      </c>
      <c r="T174" s="70" t="s">
        <v>1872</v>
      </c>
      <c r="U174" s="144"/>
      <c r="V174" s="141"/>
      <c r="W174" s="137"/>
      <c r="X174" s="137"/>
      <c r="Y174" s="137"/>
      <c r="Z174" s="137"/>
      <c r="AA174" s="137"/>
      <c r="AB174" s="137"/>
      <c r="AC174" s="137"/>
      <c r="AD174" s="137"/>
      <c r="AE174" s="137"/>
      <c r="AF174" s="137"/>
      <c r="AG174" s="137"/>
      <c r="AH174" s="137"/>
      <c r="AI174" s="137"/>
      <c r="AJ174" s="137"/>
      <c r="AK174" s="137"/>
      <c r="AL174" s="137"/>
      <c r="AM174" s="137"/>
      <c r="AN174" s="137"/>
      <c r="AO174" s="137"/>
      <c r="AP174" s="137"/>
      <c r="AQ174" s="137"/>
      <c r="AR174" s="137"/>
      <c r="AS174" s="137"/>
      <c r="AT174" s="137"/>
      <c r="AU174" s="137"/>
      <c r="AV174" s="137"/>
      <c r="AW174" s="137"/>
      <c r="AX174" s="137"/>
      <c r="AY174" s="137"/>
      <c r="AZ174" s="137"/>
      <c r="BA174" s="137"/>
      <c r="BB174" s="137"/>
      <c r="BC174" s="137"/>
      <c r="BD174" s="137"/>
      <c r="BE174" s="137"/>
      <c r="BF174" s="137"/>
      <c r="BG174" s="137"/>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c r="CL174" s="137"/>
      <c r="CM174" s="137"/>
      <c r="CN174" s="137"/>
      <c r="CO174" s="137"/>
      <c r="CP174" s="137"/>
      <c r="CQ174" s="137"/>
      <c r="CR174" s="137"/>
      <c r="CS174" s="137"/>
      <c r="CT174" s="137"/>
      <c r="CU174" s="137"/>
      <c r="CV174" s="137"/>
      <c r="CW174" s="137"/>
      <c r="CX174" s="137"/>
      <c r="CY174" s="137"/>
      <c r="CZ174" s="137"/>
      <c r="DA174" s="137"/>
      <c r="DB174" s="137"/>
      <c r="DC174" s="137"/>
      <c r="DD174" s="137"/>
      <c r="DE174" s="137"/>
      <c r="DF174" s="137"/>
      <c r="DG174" s="137"/>
      <c r="DH174" s="137"/>
      <c r="DI174" s="137"/>
      <c r="DJ174" s="137"/>
      <c r="DK174" s="137"/>
      <c r="DL174" s="137"/>
      <c r="DM174" s="137"/>
      <c r="DN174" s="137"/>
      <c r="DO174" s="137"/>
      <c r="DP174" s="137"/>
      <c r="DQ174" s="137"/>
      <c r="DR174" s="137"/>
      <c r="DS174" s="137"/>
      <c r="DT174" s="137"/>
      <c r="DU174" s="137"/>
      <c r="DV174" s="137"/>
      <c r="DW174" s="137"/>
      <c r="DX174" s="137"/>
      <c r="DY174" s="137"/>
      <c r="DZ174" s="137"/>
      <c r="EA174" s="137"/>
      <c r="EB174" s="137"/>
      <c r="EC174" s="137"/>
      <c r="ED174" s="137"/>
      <c r="EE174" s="137"/>
      <c r="EF174" s="137"/>
      <c r="EG174" s="137"/>
      <c r="EH174" s="137"/>
      <c r="EI174" s="137"/>
      <c r="EJ174" s="137"/>
      <c r="EK174" s="137"/>
      <c r="EL174" s="137"/>
      <c r="EM174" s="137"/>
      <c r="EN174" s="137"/>
      <c r="EO174" s="137"/>
      <c r="EP174" s="137"/>
      <c r="EQ174" s="137"/>
      <c r="ER174" s="137"/>
      <c r="ES174" s="137"/>
      <c r="ET174" s="137"/>
      <c r="EU174" s="137"/>
      <c r="EV174" s="137"/>
      <c r="EW174" s="137"/>
      <c r="EX174" s="137"/>
      <c r="EY174" s="137"/>
      <c r="EZ174" s="137"/>
      <c r="FA174" s="137"/>
      <c r="FB174" s="137"/>
      <c r="FC174" s="137"/>
      <c r="FD174" s="137"/>
      <c r="FE174" s="137"/>
      <c r="FF174" s="137"/>
      <c r="FG174" s="137"/>
      <c r="FH174" s="137"/>
      <c r="FI174" s="137"/>
      <c r="FJ174" s="137"/>
      <c r="FK174" s="137"/>
      <c r="FL174" s="137"/>
      <c r="FM174" s="137"/>
      <c r="FN174" s="137"/>
      <c r="FO174" s="137"/>
      <c r="FP174" s="137"/>
      <c r="FQ174" s="137"/>
      <c r="FR174" s="137"/>
      <c r="FS174" s="137"/>
      <c r="FT174" s="137"/>
      <c r="FU174" s="137"/>
      <c r="FV174" s="137"/>
      <c r="FW174" s="137"/>
      <c r="FX174" s="137"/>
      <c r="FY174" s="137"/>
      <c r="FZ174" s="137"/>
      <c r="GA174" s="137"/>
      <c r="GB174" s="137"/>
      <c r="GC174" s="137"/>
      <c r="GD174" s="137"/>
      <c r="GE174" s="137"/>
      <c r="GF174" s="137"/>
      <c r="GG174" s="137"/>
      <c r="GH174" s="137"/>
      <c r="GI174" s="137"/>
      <c r="GJ174" s="137"/>
      <c r="GK174" s="137"/>
      <c r="GL174" s="137"/>
      <c r="GM174" s="137"/>
      <c r="GN174" s="137"/>
      <c r="GO174" s="137"/>
      <c r="GP174" s="137"/>
      <c r="GQ174" s="137"/>
      <c r="GR174" s="137"/>
      <c r="GS174" s="137"/>
      <c r="GT174" s="137"/>
      <c r="GU174" s="137"/>
      <c r="GV174" s="137"/>
      <c r="GW174" s="137"/>
      <c r="GX174" s="137"/>
      <c r="GY174" s="137"/>
      <c r="GZ174" s="137"/>
      <c r="HA174" s="137"/>
      <c r="HB174" s="137"/>
      <c r="HC174" s="137"/>
      <c r="HD174" s="137"/>
      <c r="HE174" s="137"/>
      <c r="HF174" s="137"/>
      <c r="HG174" s="137"/>
      <c r="HH174" s="137"/>
      <c r="HI174" s="137"/>
      <c r="HJ174" s="137"/>
      <c r="HK174" s="137"/>
      <c r="HL174" s="137"/>
      <c r="HM174" s="137"/>
      <c r="HN174" s="137"/>
      <c r="HO174" s="137"/>
      <c r="HP174" s="137"/>
      <c r="HQ174" s="137"/>
      <c r="HR174" s="137"/>
      <c r="HS174" s="137"/>
      <c r="HT174" s="137"/>
      <c r="HU174" s="137"/>
      <c r="HV174" s="137"/>
      <c r="HW174" s="137"/>
      <c r="HX174" s="137"/>
      <c r="HY174" s="137"/>
      <c r="HZ174" s="137"/>
      <c r="IA174" s="137"/>
      <c r="IB174" s="137"/>
      <c r="IC174" s="137"/>
      <c r="ID174" s="137"/>
      <c r="IE174" s="137"/>
      <c r="IF174" s="137"/>
      <c r="IG174" s="137"/>
      <c r="IH174" s="137"/>
      <c r="II174" s="137"/>
      <c r="IJ174" s="137"/>
      <c r="IK174" s="137"/>
      <c r="IL174" s="137"/>
      <c r="IM174" s="137"/>
      <c r="IN174" s="137"/>
      <c r="IO174" s="137"/>
      <c r="IP174" s="137"/>
      <c r="IQ174" s="137"/>
      <c r="IR174" s="137"/>
      <c r="IS174" s="137"/>
      <c r="IT174" s="137"/>
      <c r="IU174" s="137"/>
      <c r="IV174" s="137"/>
      <c r="IW174" s="137"/>
      <c r="IX174" s="137"/>
      <c r="IY174" s="137"/>
      <c r="IZ174" s="137"/>
      <c r="JA174" s="137"/>
      <c r="JB174" s="137"/>
      <c r="JC174" s="137"/>
      <c r="JD174" s="137"/>
      <c r="JE174" s="137"/>
      <c r="JF174" s="137"/>
      <c r="JG174" s="137"/>
      <c r="JH174" s="137"/>
      <c r="JI174" s="137"/>
      <c r="JJ174" s="137"/>
      <c r="JK174" s="137"/>
      <c r="JL174" s="137"/>
      <c r="JM174" s="137"/>
      <c r="JN174" s="137"/>
      <c r="JO174" s="137"/>
      <c r="JP174" s="137"/>
      <c r="JQ174" s="137"/>
      <c r="JR174" s="137"/>
      <c r="JS174" s="137"/>
      <c r="JT174" s="137"/>
      <c r="JU174" s="137"/>
      <c r="JV174" s="137"/>
      <c r="JW174" s="137"/>
      <c r="JX174" s="137"/>
      <c r="JY174" s="137"/>
      <c r="JZ174" s="137"/>
      <c r="KA174" s="137"/>
      <c r="KB174" s="137"/>
      <c r="KC174" s="137"/>
      <c r="KD174" s="137"/>
      <c r="KE174" s="137"/>
      <c r="KF174" s="137"/>
      <c r="KG174" s="137"/>
      <c r="KH174" s="137"/>
      <c r="KI174" s="137"/>
      <c r="KJ174" s="137"/>
      <c r="KK174" s="137"/>
      <c r="KL174" s="137"/>
      <c r="KM174" s="137"/>
      <c r="KN174" s="137"/>
      <c r="KO174" s="137"/>
      <c r="KP174" s="137"/>
      <c r="KQ174" s="137"/>
      <c r="KR174" s="137"/>
      <c r="KS174" s="137"/>
      <c r="KT174" s="137"/>
      <c r="KU174" s="137"/>
      <c r="KV174" s="137"/>
      <c r="KW174" s="137"/>
      <c r="KX174" s="137"/>
      <c r="KY174" s="137"/>
      <c r="KZ174" s="137"/>
      <c r="LA174" s="137"/>
      <c r="LB174" s="137"/>
      <c r="LC174" s="137"/>
      <c r="LD174" s="137"/>
      <c r="LE174" s="137"/>
      <c r="LF174" s="137"/>
      <c r="LG174" s="137"/>
      <c r="LH174" s="137"/>
      <c r="LI174" s="137"/>
      <c r="LJ174" s="137"/>
      <c r="LK174" s="137"/>
      <c r="LL174" s="137"/>
      <c r="LM174" s="137"/>
      <c r="LN174" s="137"/>
      <c r="LO174" s="137"/>
      <c r="LP174" s="137"/>
      <c r="LQ174" s="137"/>
      <c r="LR174" s="137"/>
      <c r="LS174" s="137"/>
      <c r="LT174" s="137"/>
      <c r="LU174" s="137"/>
      <c r="LV174" s="137"/>
      <c r="LW174" s="137"/>
      <c r="LX174" s="137"/>
      <c r="LY174" s="137"/>
      <c r="LZ174" s="137"/>
      <c r="MA174" s="137"/>
      <c r="MB174" s="137"/>
      <c r="MC174" s="137"/>
      <c r="MD174" s="137"/>
      <c r="ME174" s="137"/>
      <c r="MF174" s="137"/>
      <c r="MG174" s="137"/>
      <c r="MH174" s="137"/>
      <c r="MI174" s="137"/>
      <c r="MJ174" s="137"/>
      <c r="MK174" s="137"/>
      <c r="ML174" s="137"/>
      <c r="MM174" s="137"/>
      <c r="MN174" s="137"/>
      <c r="MO174" s="137"/>
      <c r="MP174" s="137"/>
      <c r="MQ174" s="137"/>
      <c r="MR174" s="137"/>
      <c r="MS174" s="137"/>
      <c r="MT174" s="137"/>
      <c r="MU174" s="137"/>
      <c r="MV174" s="137"/>
      <c r="MW174" s="137"/>
      <c r="MX174" s="137"/>
      <c r="MY174" s="137"/>
      <c r="MZ174" s="137"/>
      <c r="NA174" s="137"/>
      <c r="NB174" s="137"/>
      <c r="NC174" s="137"/>
      <c r="ND174" s="137"/>
      <c r="NE174" s="137"/>
      <c r="NF174" s="137"/>
      <c r="NG174" s="137"/>
      <c r="NH174" s="137"/>
      <c r="NI174" s="137"/>
      <c r="NJ174" s="137"/>
      <c r="NK174" s="137"/>
      <c r="NL174" s="137"/>
      <c r="NM174" s="137"/>
      <c r="NN174" s="137"/>
      <c r="NO174" s="137"/>
      <c r="NP174" s="137"/>
      <c r="NQ174" s="137"/>
      <c r="NR174" s="137"/>
      <c r="NS174" s="137"/>
      <c r="NT174" s="137"/>
      <c r="NU174" s="137"/>
      <c r="NV174" s="137"/>
      <c r="NW174" s="137"/>
      <c r="NX174" s="137"/>
      <c r="NY174" s="137"/>
      <c r="NZ174" s="137"/>
      <c r="OA174" s="137"/>
      <c r="OB174" s="137"/>
      <c r="OC174" s="137"/>
      <c r="OD174" s="137"/>
      <c r="OE174" s="137"/>
      <c r="OF174" s="137"/>
      <c r="OG174" s="137"/>
      <c r="OH174" s="137"/>
      <c r="OI174" s="137"/>
      <c r="OJ174" s="137"/>
      <c r="OK174" s="137"/>
      <c r="OL174" s="137"/>
      <c r="OM174" s="137"/>
      <c r="ON174" s="137"/>
      <c r="OO174" s="137"/>
      <c r="OP174" s="137"/>
      <c r="OQ174" s="137"/>
      <c r="OR174" s="137"/>
      <c r="OS174" s="137"/>
      <c r="OT174" s="137"/>
      <c r="OU174" s="137"/>
      <c r="OV174" s="137"/>
      <c r="OW174" s="137"/>
      <c r="OX174" s="137"/>
      <c r="OY174" s="137"/>
      <c r="OZ174" s="137"/>
      <c r="PA174" s="137"/>
      <c r="PB174" s="137"/>
      <c r="PC174" s="137"/>
      <c r="PD174" s="137"/>
      <c r="PE174" s="137"/>
      <c r="PF174" s="137"/>
      <c r="PG174" s="137"/>
      <c r="PH174" s="137"/>
      <c r="PI174" s="137"/>
      <c r="PJ174" s="137"/>
      <c r="PK174" s="137"/>
      <c r="PL174" s="137"/>
      <c r="PM174" s="137"/>
      <c r="PN174" s="137"/>
      <c r="PO174" s="137"/>
      <c r="PP174" s="137"/>
      <c r="PQ174" s="137"/>
      <c r="PR174" s="137"/>
      <c r="PS174" s="137"/>
      <c r="PT174" s="137"/>
      <c r="PU174" s="137"/>
      <c r="PV174" s="137"/>
      <c r="PW174" s="137"/>
      <c r="PX174" s="137"/>
      <c r="PY174" s="137"/>
      <c r="PZ174" s="137"/>
      <c r="QA174" s="137"/>
      <c r="QB174" s="137"/>
      <c r="QC174" s="137"/>
      <c r="QD174" s="137"/>
      <c r="QE174" s="137"/>
      <c r="QF174" s="137"/>
      <c r="QG174" s="137"/>
      <c r="QH174" s="137"/>
      <c r="QI174" s="137"/>
      <c r="QJ174" s="137"/>
      <c r="QK174" s="137"/>
      <c r="QL174" s="137"/>
      <c r="QM174" s="137"/>
      <c r="QN174" s="137"/>
      <c r="QO174" s="137"/>
      <c r="QP174" s="137"/>
      <c r="QQ174" s="137"/>
      <c r="QR174" s="137"/>
      <c r="QS174" s="137"/>
      <c r="QT174" s="137"/>
      <c r="QU174" s="137"/>
      <c r="QV174" s="137"/>
      <c r="QW174" s="137"/>
      <c r="QX174" s="137"/>
      <c r="QY174" s="137"/>
      <c r="QZ174" s="137"/>
      <c r="RA174" s="137"/>
      <c r="RB174" s="137"/>
      <c r="RC174" s="137"/>
      <c r="RD174" s="137"/>
      <c r="RE174" s="137"/>
      <c r="RF174" s="137"/>
      <c r="RG174" s="137"/>
      <c r="RH174" s="137"/>
      <c r="RI174" s="137"/>
      <c r="RJ174" s="137"/>
      <c r="RK174" s="137"/>
      <c r="RL174" s="137"/>
      <c r="RM174" s="137"/>
      <c r="RN174" s="137"/>
      <c r="RO174" s="137"/>
      <c r="RP174" s="137"/>
      <c r="RQ174" s="137"/>
      <c r="RR174" s="137"/>
      <c r="RS174" s="137"/>
      <c r="RT174" s="137"/>
      <c r="RU174" s="137"/>
      <c r="RV174" s="137"/>
      <c r="RW174" s="137"/>
      <c r="RX174" s="137"/>
      <c r="RY174" s="137"/>
      <c r="RZ174" s="137"/>
      <c r="SA174" s="137"/>
      <c r="SB174" s="137"/>
      <c r="SC174" s="137"/>
      <c r="SD174" s="137"/>
      <c r="SE174" s="137"/>
      <c r="SF174" s="137"/>
      <c r="SG174" s="137"/>
      <c r="SH174" s="137"/>
      <c r="SI174" s="137"/>
      <c r="SJ174" s="137"/>
      <c r="SK174" s="137"/>
      <c r="SL174" s="137"/>
      <c r="SM174" s="137"/>
      <c r="SN174" s="137"/>
      <c r="SO174" s="137"/>
      <c r="SP174" s="137"/>
      <c r="SQ174" s="137"/>
      <c r="SR174" s="137"/>
      <c r="SS174" s="137"/>
      <c r="ST174" s="137"/>
      <c r="SU174" s="137"/>
      <c r="SV174" s="137"/>
      <c r="SW174" s="137"/>
      <c r="SX174" s="137"/>
      <c r="SY174" s="137"/>
      <c r="SZ174" s="137"/>
      <c r="TA174" s="137"/>
      <c r="TB174" s="137"/>
      <c r="TC174" s="137"/>
      <c r="TD174" s="137"/>
      <c r="TE174" s="137"/>
      <c r="TF174" s="137"/>
      <c r="TG174" s="137"/>
      <c r="TH174" s="137"/>
      <c r="TI174" s="137"/>
      <c r="TJ174" s="137"/>
      <c r="TK174" s="137"/>
      <c r="TL174" s="137"/>
      <c r="TM174" s="137"/>
      <c r="TN174" s="137"/>
      <c r="TO174" s="137"/>
      <c r="TP174" s="137"/>
      <c r="TQ174" s="137"/>
      <c r="TR174" s="137"/>
      <c r="TS174" s="137"/>
      <c r="TT174" s="137"/>
      <c r="TU174" s="137"/>
      <c r="TV174" s="137"/>
      <c r="TW174" s="137"/>
      <c r="TX174" s="137"/>
      <c r="TY174" s="137"/>
      <c r="TZ174" s="137"/>
      <c r="UA174" s="137"/>
      <c r="UB174" s="137"/>
      <c r="UC174" s="137"/>
      <c r="UD174" s="137"/>
      <c r="UE174" s="137"/>
      <c r="UF174" s="137"/>
      <c r="UG174" s="137"/>
      <c r="UH174" s="137"/>
      <c r="UI174" s="137"/>
      <c r="UJ174" s="137"/>
      <c r="UK174" s="137"/>
      <c r="UL174" s="137"/>
      <c r="UM174" s="137"/>
      <c r="UN174" s="137"/>
      <c r="UO174" s="137"/>
      <c r="UP174" s="137"/>
      <c r="UQ174" s="137"/>
      <c r="UR174" s="137"/>
      <c r="US174" s="137"/>
      <c r="UT174" s="137"/>
      <c r="UU174" s="137"/>
      <c r="UV174" s="137"/>
      <c r="UW174" s="137"/>
      <c r="UX174" s="137"/>
      <c r="UY174" s="137"/>
      <c r="UZ174" s="137"/>
      <c r="VA174" s="137"/>
      <c r="VB174" s="137"/>
      <c r="VC174" s="137"/>
      <c r="VD174" s="137"/>
      <c r="VE174" s="137"/>
      <c r="VF174" s="137"/>
      <c r="VG174" s="137"/>
      <c r="VH174" s="137"/>
      <c r="VI174" s="137"/>
      <c r="VJ174" s="137"/>
      <c r="VK174" s="137"/>
      <c r="VL174" s="137"/>
      <c r="VM174" s="137"/>
      <c r="VN174" s="137"/>
      <c r="VO174" s="137"/>
      <c r="VP174" s="137"/>
      <c r="VQ174" s="137"/>
      <c r="VR174" s="137"/>
      <c r="VS174" s="137"/>
      <c r="VT174" s="137"/>
      <c r="VU174" s="137"/>
      <c r="VV174" s="137"/>
      <c r="VW174" s="137"/>
      <c r="VX174" s="137"/>
      <c r="VY174" s="137"/>
      <c r="VZ174" s="137"/>
      <c r="WA174" s="137"/>
      <c r="WB174" s="137"/>
      <c r="WC174" s="137"/>
      <c r="WD174" s="137"/>
      <c r="WE174" s="137"/>
      <c r="WF174" s="137"/>
      <c r="WG174" s="137"/>
      <c r="WH174" s="137"/>
      <c r="WI174" s="137"/>
      <c r="WJ174" s="137"/>
      <c r="WK174" s="137"/>
      <c r="WL174" s="137"/>
      <c r="WM174" s="137"/>
      <c r="WN174" s="137"/>
      <c r="WO174" s="137"/>
      <c r="WP174" s="137"/>
      <c r="WQ174" s="137"/>
      <c r="WR174" s="137"/>
      <c r="WS174" s="137"/>
      <c r="WT174" s="137"/>
      <c r="WU174" s="137"/>
      <c r="WV174" s="137"/>
      <c r="WW174" s="137"/>
      <c r="WX174" s="137"/>
      <c r="WY174" s="137"/>
      <c r="WZ174" s="137"/>
      <c r="XA174" s="137"/>
      <c r="XB174" s="137"/>
      <c r="XC174" s="137"/>
      <c r="XD174" s="137"/>
      <c r="XE174" s="137"/>
      <c r="XF174" s="137"/>
      <c r="XG174" s="137"/>
      <c r="XH174" s="137"/>
      <c r="XI174" s="137"/>
      <c r="XJ174" s="137"/>
      <c r="XK174" s="137"/>
      <c r="XL174" s="137"/>
      <c r="XM174" s="137"/>
      <c r="XN174" s="137"/>
      <c r="XO174" s="137"/>
      <c r="XP174" s="137"/>
      <c r="XQ174" s="137"/>
      <c r="XR174" s="137"/>
      <c r="XS174" s="137"/>
      <c r="XT174" s="137"/>
      <c r="XU174" s="137"/>
      <c r="XV174" s="137"/>
      <c r="XW174" s="137"/>
      <c r="XX174" s="137"/>
      <c r="XY174" s="137"/>
      <c r="XZ174" s="137"/>
      <c r="YA174" s="137"/>
      <c r="YB174" s="137"/>
      <c r="YC174" s="137"/>
      <c r="YD174" s="137"/>
      <c r="YE174" s="137"/>
      <c r="YF174" s="137"/>
      <c r="YG174" s="137"/>
      <c r="YH174" s="137"/>
      <c r="YI174" s="137"/>
      <c r="YJ174" s="137"/>
      <c r="YK174" s="137"/>
      <c r="YL174" s="137"/>
      <c r="YM174" s="137"/>
      <c r="YN174" s="137"/>
      <c r="YO174" s="137"/>
      <c r="YP174" s="137"/>
      <c r="YQ174" s="137"/>
      <c r="YR174" s="137"/>
      <c r="YS174" s="137"/>
      <c r="YT174" s="137"/>
      <c r="YU174" s="137"/>
      <c r="YV174" s="137"/>
      <c r="YW174" s="137"/>
      <c r="YX174" s="137"/>
      <c r="YY174" s="137"/>
      <c r="YZ174" s="137"/>
      <c r="ZA174" s="137"/>
      <c r="ZB174" s="137"/>
      <c r="ZC174" s="137"/>
      <c r="ZD174" s="137"/>
      <c r="ZE174" s="137"/>
      <c r="ZF174" s="137"/>
      <c r="ZG174" s="137"/>
      <c r="ZH174" s="137"/>
      <c r="ZI174" s="137"/>
      <c r="ZJ174" s="137"/>
      <c r="ZK174" s="137"/>
      <c r="ZL174" s="137"/>
      <c r="ZM174" s="137"/>
      <c r="ZN174" s="137"/>
      <c r="ZO174" s="137"/>
      <c r="ZP174" s="137"/>
      <c r="ZQ174" s="137"/>
      <c r="ZR174" s="137"/>
      <c r="ZS174" s="137"/>
      <c r="ZT174" s="137"/>
      <c r="ZU174" s="137"/>
      <c r="ZV174" s="137"/>
      <c r="ZW174" s="137"/>
      <c r="ZX174" s="137"/>
      <c r="ZY174" s="137"/>
      <c r="ZZ174" s="137"/>
      <c r="AAA174" s="137"/>
      <c r="AAB174" s="137"/>
      <c r="AAC174" s="137"/>
      <c r="AAD174" s="137"/>
      <c r="AAE174" s="137"/>
      <c r="AAF174" s="137"/>
      <c r="AAG174" s="137"/>
      <c r="AAH174" s="137"/>
      <c r="AAI174" s="137"/>
      <c r="AAJ174" s="137"/>
      <c r="AAK174" s="137"/>
      <c r="AAL174" s="137"/>
      <c r="AAM174" s="137"/>
      <c r="AAN174" s="137"/>
      <c r="AAO174" s="137"/>
      <c r="AAP174" s="137"/>
      <c r="AAQ174" s="137"/>
      <c r="AAR174" s="137"/>
      <c r="AAS174" s="137"/>
      <c r="AAT174" s="137"/>
      <c r="AAU174" s="137"/>
      <c r="AAV174" s="137"/>
      <c r="AAW174" s="137"/>
      <c r="AAX174" s="137"/>
      <c r="AAY174" s="137"/>
      <c r="AAZ174" s="137"/>
      <c r="ABA174" s="137"/>
      <c r="ABB174" s="137"/>
      <c r="ABC174" s="137"/>
      <c r="ABD174" s="137"/>
      <c r="ABE174" s="137"/>
      <c r="ABF174" s="137"/>
      <c r="ABG174" s="137"/>
      <c r="ABH174" s="137"/>
      <c r="ABI174" s="137"/>
      <c r="ABJ174" s="137"/>
      <c r="ABK174" s="137"/>
      <c r="ABL174" s="137"/>
      <c r="ABM174" s="137"/>
      <c r="ABN174" s="137"/>
      <c r="ABO174" s="137"/>
      <c r="ABP174" s="137"/>
      <c r="ABQ174" s="137"/>
      <c r="ABR174" s="137"/>
      <c r="ABS174" s="137"/>
      <c r="ABT174" s="137"/>
      <c r="ABU174" s="137"/>
      <c r="ABV174" s="137"/>
      <c r="ABW174" s="137"/>
      <c r="ABX174" s="137"/>
      <c r="ABY174" s="137"/>
      <c r="ABZ174" s="137"/>
      <c r="ACA174" s="137"/>
      <c r="ACB174" s="137"/>
      <c r="ACC174" s="137"/>
      <c r="ACD174" s="137"/>
      <c r="ACE174" s="137"/>
      <c r="ACF174" s="137"/>
      <c r="ACG174" s="137"/>
      <c r="ACH174" s="137"/>
      <c r="ACI174" s="137"/>
      <c r="ACJ174" s="137"/>
      <c r="ACK174" s="137"/>
      <c r="ACL174" s="137"/>
      <c r="ACM174" s="137"/>
      <c r="ACN174" s="137"/>
      <c r="ACO174" s="137"/>
      <c r="ACP174" s="137"/>
      <c r="ACQ174" s="137"/>
      <c r="ACR174" s="137"/>
      <c r="ACS174" s="137"/>
      <c r="ACT174" s="137"/>
      <c r="ACU174" s="137"/>
      <c r="ACV174" s="137"/>
      <c r="ACW174" s="137"/>
      <c r="ACX174" s="137"/>
      <c r="ACY174" s="137"/>
      <c r="ACZ174" s="137"/>
      <c r="ADA174" s="137"/>
      <c r="ADB174" s="137"/>
      <c r="ADC174" s="137"/>
      <c r="ADD174" s="137"/>
      <c r="ADE174" s="137"/>
      <c r="ADF174" s="137"/>
      <c r="ADG174" s="137"/>
      <c r="ADH174" s="137"/>
      <c r="ADI174" s="137"/>
      <c r="ADJ174" s="137"/>
      <c r="ADK174" s="137"/>
      <c r="ADL174" s="137"/>
      <c r="ADM174" s="137"/>
      <c r="ADN174" s="137"/>
      <c r="ADO174" s="137"/>
      <c r="ADP174" s="137"/>
      <c r="ADQ174" s="137"/>
      <c r="ADR174" s="137"/>
      <c r="ADS174" s="137"/>
      <c r="ADT174" s="137"/>
      <c r="ADU174" s="137"/>
      <c r="ADV174" s="137"/>
      <c r="ADW174" s="137"/>
      <c r="ADX174" s="137"/>
      <c r="ADY174" s="137"/>
      <c r="ADZ174" s="137"/>
      <c r="AEA174" s="137"/>
      <c r="AEB174" s="137"/>
      <c r="AEC174" s="137"/>
      <c r="AED174" s="137"/>
      <c r="AEE174" s="137"/>
      <c r="AEF174" s="137"/>
      <c r="AEG174" s="137"/>
      <c r="AEH174" s="137"/>
      <c r="AEI174" s="137"/>
      <c r="AEJ174" s="137"/>
      <c r="AEK174" s="137"/>
      <c r="AEL174" s="137"/>
      <c r="AEM174" s="137"/>
      <c r="AEN174" s="137"/>
      <c r="AEO174" s="137"/>
      <c r="AEP174" s="137"/>
      <c r="AEQ174" s="137"/>
      <c r="AER174" s="137"/>
      <c r="AES174" s="137"/>
      <c r="AET174" s="137"/>
      <c r="AEU174" s="137"/>
      <c r="AEV174" s="137"/>
      <c r="AEW174" s="137"/>
      <c r="AEX174" s="137"/>
      <c r="AEY174" s="137"/>
      <c r="AEZ174" s="137"/>
      <c r="AFA174" s="137"/>
      <c r="AFB174" s="137"/>
      <c r="AFC174" s="137"/>
      <c r="AFD174" s="137"/>
      <c r="AFE174" s="137"/>
      <c r="AFF174" s="137"/>
      <c r="AFG174" s="137"/>
      <c r="AFH174" s="137"/>
      <c r="AFI174" s="137"/>
      <c r="AFJ174" s="137"/>
      <c r="AFK174" s="137"/>
      <c r="AFL174" s="137"/>
      <c r="AFM174" s="137"/>
      <c r="AFN174" s="137"/>
      <c r="AFO174" s="137"/>
      <c r="AFP174" s="137"/>
      <c r="AFQ174" s="137"/>
      <c r="AFR174" s="137"/>
      <c r="AFS174" s="137"/>
      <c r="AFT174" s="137"/>
      <c r="AFU174" s="137"/>
      <c r="AFV174" s="137"/>
      <c r="AFW174" s="137"/>
      <c r="AFX174" s="137"/>
      <c r="AFY174" s="137"/>
      <c r="AFZ174" s="137"/>
      <c r="AGA174" s="137"/>
      <c r="AGB174" s="137"/>
      <c r="AGC174" s="137"/>
      <c r="AGD174" s="137"/>
      <c r="AGE174" s="137"/>
      <c r="AGF174" s="137"/>
      <c r="AGG174" s="137"/>
      <c r="AGH174" s="137"/>
      <c r="AGI174" s="137"/>
      <c r="AGJ174" s="137"/>
      <c r="AGK174" s="137"/>
      <c r="AGL174" s="137"/>
      <c r="AGM174" s="137"/>
      <c r="AGN174" s="137"/>
      <c r="AGO174" s="137"/>
      <c r="AGP174" s="137"/>
      <c r="AGQ174" s="137"/>
      <c r="AGR174" s="137"/>
      <c r="AGS174" s="137"/>
      <c r="AGT174" s="137"/>
      <c r="AGU174" s="137"/>
      <c r="AGV174" s="137"/>
      <c r="AGW174" s="137"/>
      <c r="AGX174" s="137"/>
      <c r="AGY174" s="137"/>
      <c r="AGZ174" s="137"/>
      <c r="AHA174" s="137"/>
      <c r="AHB174" s="137"/>
      <c r="AHC174" s="137"/>
      <c r="AHD174" s="137"/>
      <c r="AHE174" s="137"/>
      <c r="AHF174" s="137"/>
      <c r="AHG174" s="137"/>
      <c r="AHH174" s="137"/>
      <c r="AHI174" s="137"/>
      <c r="AHJ174" s="137"/>
      <c r="AHK174" s="137"/>
      <c r="AHL174" s="137"/>
      <c r="AHM174" s="137"/>
      <c r="AHN174" s="137"/>
      <c r="AHO174" s="137"/>
      <c r="AHP174" s="137"/>
      <c r="AHQ174" s="137"/>
      <c r="AHR174" s="137"/>
      <c r="AHS174" s="137"/>
      <c r="AHT174" s="137"/>
      <c r="AHU174" s="137"/>
      <c r="AHV174" s="137"/>
      <c r="AHW174" s="137"/>
      <c r="AHX174" s="137"/>
      <c r="AHY174" s="137"/>
      <c r="AHZ174" s="137"/>
      <c r="AIA174" s="137"/>
      <c r="AIB174" s="137"/>
      <c r="AIC174" s="137"/>
      <c r="AID174" s="137"/>
      <c r="AIE174" s="137"/>
      <c r="AIF174" s="137"/>
      <c r="AIG174" s="137"/>
      <c r="AIH174" s="137"/>
      <c r="AII174" s="137"/>
      <c r="AIJ174" s="137"/>
      <c r="AIK174" s="137"/>
      <c r="AIL174" s="137"/>
      <c r="AIM174" s="137"/>
      <c r="AIN174" s="137"/>
      <c r="AIO174" s="137"/>
      <c r="AIP174" s="137"/>
      <c r="AIQ174" s="137"/>
      <c r="AIR174" s="137"/>
      <c r="AIS174" s="137"/>
      <c r="AIT174" s="137"/>
      <c r="AIU174" s="137"/>
      <c r="AIV174" s="137"/>
      <c r="AIW174" s="137"/>
      <c r="AIX174" s="137"/>
      <c r="AIY174" s="137"/>
      <c r="AIZ174" s="137"/>
      <c r="AJA174" s="137"/>
      <c r="AJB174" s="137"/>
      <c r="AJC174" s="137"/>
      <c r="AJD174" s="137"/>
      <c r="AJE174" s="137"/>
      <c r="AJF174" s="137"/>
      <c r="AJG174" s="137"/>
      <c r="AJH174" s="137"/>
      <c r="AJI174" s="137"/>
      <c r="AJJ174" s="137"/>
      <c r="AJK174" s="137"/>
      <c r="AJL174" s="137"/>
      <c r="AJM174" s="137"/>
      <c r="AJN174" s="137"/>
      <c r="AJO174" s="137"/>
      <c r="AJP174" s="137"/>
      <c r="AJQ174" s="137"/>
      <c r="AJR174" s="137"/>
      <c r="AJS174" s="137"/>
      <c r="AJT174" s="137"/>
      <c r="AJU174" s="137"/>
      <c r="AJV174" s="137"/>
      <c r="AJW174" s="137"/>
      <c r="AJX174" s="137"/>
      <c r="AJY174" s="137"/>
      <c r="AJZ174" s="137"/>
      <c r="AKA174" s="137"/>
      <c r="AKB174" s="137"/>
      <c r="AKC174" s="137"/>
      <c r="AKD174" s="137"/>
      <c r="AKE174" s="137"/>
      <c r="AKF174" s="137"/>
      <c r="AKG174" s="137"/>
      <c r="AKH174" s="137"/>
      <c r="AKI174" s="137"/>
      <c r="AKJ174" s="137"/>
      <c r="AKK174" s="137"/>
      <c r="AKL174" s="137"/>
      <c r="AKM174" s="137"/>
      <c r="AKN174" s="137"/>
      <c r="AKO174" s="137"/>
      <c r="AKP174" s="137"/>
      <c r="AKQ174" s="137"/>
      <c r="AKR174" s="137"/>
      <c r="AKS174" s="137"/>
      <c r="AKT174" s="137"/>
      <c r="AKU174" s="137"/>
      <c r="AKV174" s="137"/>
      <c r="AKW174" s="137"/>
      <c r="AKX174" s="137"/>
      <c r="AKY174" s="137"/>
      <c r="AKZ174" s="137"/>
      <c r="ALA174" s="137"/>
      <c r="ALB174" s="137"/>
      <c r="ALC174" s="137"/>
      <c r="ALD174" s="137"/>
      <c r="ALE174" s="137"/>
      <c r="ALF174" s="137"/>
      <c r="ALG174" s="137"/>
      <c r="ALH174" s="137"/>
      <c r="ALI174" s="137"/>
      <c r="ALJ174" s="137"/>
      <c r="ALK174" s="137"/>
      <c r="ALL174" s="137"/>
      <c r="ALM174" s="137"/>
      <c r="ALN174" s="137"/>
      <c r="ALO174" s="137"/>
      <c r="ALP174" s="137"/>
      <c r="ALQ174" s="137"/>
      <c r="ALR174" s="137"/>
      <c r="ALS174" s="137"/>
      <c r="ALT174" s="137"/>
      <c r="ALU174" s="137"/>
      <c r="ALV174" s="137"/>
      <c r="ALW174" s="137"/>
      <c r="ALX174" s="137"/>
      <c r="ALY174" s="137"/>
      <c r="ALZ174" s="137"/>
      <c r="AMA174" s="137"/>
      <c r="AMB174" s="137"/>
      <c r="AMC174" s="137"/>
      <c r="AMD174" s="137"/>
      <c r="AME174" s="137"/>
      <c r="AMF174" s="137"/>
      <c r="AMG174" s="137"/>
      <c r="AMH174" s="137"/>
      <c r="AMI174" s="137"/>
      <c r="AMJ174" s="137"/>
      <c r="AMK174" s="137"/>
      <c r="AML174" s="137"/>
      <c r="AMM174" s="137"/>
      <c r="AMN174" s="137"/>
      <c r="AMO174" s="137"/>
      <c r="AMP174" s="137"/>
      <c r="AMQ174" s="137"/>
      <c r="AMR174" s="137"/>
      <c r="AMS174" s="137"/>
      <c r="AMT174" s="137"/>
      <c r="AMU174" s="137"/>
      <c r="AMV174" s="137"/>
      <c r="AMW174" s="137"/>
      <c r="AMX174" s="137"/>
      <c r="AMY174" s="137"/>
      <c r="AMZ174" s="137"/>
      <c r="ANA174" s="137"/>
      <c r="ANB174" s="137"/>
      <c r="ANC174" s="137"/>
      <c r="AND174" s="137"/>
      <c r="ANE174" s="137"/>
      <c r="ANF174" s="137"/>
      <c r="ANG174" s="137"/>
      <c r="ANH174" s="137"/>
      <c r="ANI174" s="137"/>
      <c r="ANJ174" s="137"/>
      <c r="ANK174" s="137"/>
      <c r="ANL174" s="137"/>
      <c r="ANM174" s="137"/>
      <c r="ANN174" s="137"/>
      <c r="ANO174" s="137"/>
      <c r="ANP174" s="137"/>
      <c r="ANQ174" s="137"/>
      <c r="ANR174" s="137"/>
      <c r="ANS174" s="137"/>
      <c r="ANT174" s="137"/>
      <c r="ANU174" s="137"/>
      <c r="ANV174" s="137"/>
      <c r="ANW174" s="137"/>
      <c r="ANX174" s="137"/>
      <c r="ANY174" s="137"/>
      <c r="ANZ174" s="137"/>
      <c r="AOA174" s="137"/>
      <c r="AOB174" s="137"/>
      <c r="AOC174" s="137"/>
      <c r="AOD174" s="137"/>
      <c r="AOE174" s="137"/>
      <c r="AOF174" s="137"/>
      <c r="AOG174" s="137"/>
      <c r="AOH174" s="137"/>
      <c r="AOI174" s="137"/>
      <c r="AOJ174" s="137"/>
      <c r="AOK174" s="137"/>
      <c r="AOL174" s="137"/>
      <c r="AOM174" s="137"/>
      <c r="AON174" s="137"/>
      <c r="AOO174" s="137"/>
      <c r="AOP174" s="137"/>
      <c r="AOQ174" s="137"/>
      <c r="AOR174" s="137"/>
      <c r="AOS174" s="137"/>
      <c r="AOT174" s="137"/>
      <c r="AOU174" s="137"/>
      <c r="AOV174" s="137"/>
      <c r="AOW174" s="137"/>
      <c r="AOX174" s="137"/>
      <c r="AOY174" s="137"/>
      <c r="AOZ174" s="137"/>
      <c r="APA174" s="137"/>
      <c r="APB174" s="137"/>
      <c r="APC174" s="137"/>
      <c r="APD174" s="137"/>
      <c r="APE174" s="137"/>
      <c r="APF174" s="137"/>
      <c r="APG174" s="137"/>
      <c r="APH174" s="137"/>
      <c r="API174" s="137"/>
      <c r="APJ174" s="137"/>
      <c r="APK174" s="137"/>
      <c r="APL174" s="137"/>
      <c r="APM174" s="137"/>
      <c r="APN174" s="137"/>
      <c r="APO174" s="137"/>
      <c r="APP174" s="137"/>
      <c r="APQ174" s="137"/>
      <c r="APR174" s="137"/>
      <c r="APS174" s="137"/>
      <c r="APT174" s="137"/>
      <c r="APU174" s="137"/>
      <c r="APV174" s="137"/>
      <c r="APW174" s="137"/>
      <c r="APX174" s="137"/>
      <c r="APY174" s="137"/>
      <c r="APZ174" s="137"/>
      <c r="AQA174" s="137"/>
      <c r="AQB174" s="137"/>
      <c r="AQC174" s="137"/>
      <c r="AQD174" s="137"/>
      <c r="AQE174" s="137"/>
      <c r="AQF174" s="137"/>
      <c r="AQG174" s="137"/>
      <c r="AQH174" s="137"/>
      <c r="AQI174" s="137"/>
      <c r="AQJ174" s="137"/>
      <c r="AQK174" s="137"/>
      <c r="AQL174" s="137"/>
      <c r="AQM174" s="137"/>
      <c r="AQN174" s="137"/>
      <c r="AQO174" s="137"/>
      <c r="AQP174" s="137"/>
      <c r="AQQ174" s="137"/>
      <c r="AQR174" s="137"/>
      <c r="AQS174" s="137"/>
      <c r="AQT174" s="137"/>
      <c r="AQU174" s="137"/>
      <c r="AQV174" s="137"/>
      <c r="AQW174" s="137"/>
      <c r="AQX174" s="137"/>
      <c r="AQY174" s="137"/>
      <c r="AQZ174" s="137"/>
      <c r="ARA174" s="137"/>
      <c r="ARB174" s="137"/>
      <c r="ARC174" s="137"/>
      <c r="ARD174" s="137"/>
      <c r="ARE174" s="137"/>
      <c r="ARF174" s="137"/>
      <c r="ARG174" s="137"/>
      <c r="ARH174" s="137"/>
      <c r="ARI174" s="137"/>
      <c r="ARJ174" s="137"/>
      <c r="ARK174" s="137"/>
      <c r="ARL174" s="137"/>
      <c r="ARM174" s="137"/>
      <c r="ARN174" s="137"/>
      <c r="ARO174" s="137"/>
      <c r="ARP174" s="137"/>
      <c r="ARQ174" s="137"/>
      <c r="ARR174" s="137"/>
      <c r="ARS174" s="137"/>
      <c r="ART174" s="137"/>
      <c r="ARU174" s="137"/>
      <c r="ARV174" s="137"/>
      <c r="ARW174" s="137"/>
      <c r="ARX174" s="137"/>
      <c r="ARY174" s="137"/>
      <c r="ARZ174" s="137"/>
      <c r="ASA174" s="137"/>
      <c r="ASB174" s="137"/>
      <c r="ASC174" s="137"/>
      <c r="ASD174" s="137"/>
      <c r="ASE174" s="137"/>
      <c r="ASF174" s="137"/>
      <c r="ASG174" s="137"/>
      <c r="ASH174" s="137"/>
      <c r="ASI174" s="137"/>
      <c r="ASJ174" s="137"/>
      <c r="ASK174" s="137"/>
      <c r="ASL174" s="137"/>
      <c r="ASM174" s="137"/>
      <c r="ASN174" s="137"/>
      <c r="ASO174" s="137"/>
      <c r="ASP174" s="137"/>
      <c r="ASQ174" s="137"/>
      <c r="ASR174" s="137"/>
      <c r="ASS174" s="137"/>
      <c r="AST174" s="137"/>
      <c r="ASU174" s="137"/>
      <c r="ASV174" s="137"/>
      <c r="ASW174" s="137"/>
      <c r="ASX174" s="137"/>
      <c r="ASY174" s="137"/>
      <c r="ASZ174" s="137"/>
      <c r="ATA174" s="137"/>
      <c r="ATB174" s="137"/>
      <c r="ATC174" s="137"/>
      <c r="ATD174" s="137"/>
      <c r="ATE174" s="137"/>
      <c r="ATF174" s="137"/>
      <c r="ATG174" s="137"/>
      <c r="ATH174" s="137"/>
      <c r="ATI174" s="137"/>
      <c r="ATJ174" s="137"/>
      <c r="ATK174" s="137"/>
      <c r="ATL174" s="137"/>
      <c r="ATM174" s="137"/>
      <c r="ATN174" s="137"/>
      <c r="ATO174" s="137"/>
      <c r="ATP174" s="137"/>
      <c r="ATQ174" s="137"/>
      <c r="ATR174" s="137"/>
      <c r="ATS174" s="137"/>
      <c r="ATT174" s="137"/>
      <c r="ATU174" s="137"/>
      <c r="ATV174" s="137"/>
      <c r="ATW174" s="137"/>
      <c r="ATX174" s="137"/>
      <c r="ATY174" s="137"/>
      <c r="ATZ174" s="137"/>
      <c r="AUA174" s="137"/>
      <c r="AUB174" s="137"/>
      <c r="AUC174" s="137"/>
      <c r="AUD174" s="137"/>
      <c r="AUE174" s="137"/>
      <c r="AUF174" s="137"/>
      <c r="AUG174" s="137"/>
      <c r="AUH174" s="137"/>
      <c r="AUI174" s="137"/>
      <c r="AUJ174" s="137"/>
      <c r="AUK174" s="137"/>
      <c r="AUL174" s="137"/>
      <c r="AUM174" s="137"/>
      <c r="AUN174" s="137"/>
      <c r="AUO174" s="137"/>
      <c r="AUP174" s="137"/>
      <c r="AUQ174" s="137"/>
      <c r="AUR174" s="137"/>
      <c r="AUS174" s="137"/>
      <c r="AUT174" s="137"/>
      <c r="AUU174" s="137"/>
      <c r="AUV174" s="137"/>
      <c r="AUW174" s="137"/>
      <c r="AUX174" s="137"/>
      <c r="AUY174" s="137"/>
      <c r="AUZ174" s="137"/>
      <c r="AVA174" s="137"/>
      <c r="AVB174" s="137"/>
      <c r="AVC174" s="137"/>
      <c r="AVD174" s="137"/>
      <c r="AVE174" s="137"/>
      <c r="AVF174" s="137"/>
      <c r="AVG174" s="137"/>
      <c r="AVH174" s="137"/>
      <c r="AVI174" s="137"/>
      <c r="AVJ174" s="137"/>
      <c r="AVK174" s="137"/>
      <c r="AVL174" s="137"/>
      <c r="AVM174" s="137"/>
      <c r="AVN174" s="137"/>
      <c r="AVO174" s="137"/>
      <c r="AVP174" s="137"/>
      <c r="AVQ174" s="137"/>
      <c r="AVR174" s="137"/>
      <c r="AVS174" s="137"/>
      <c r="AVT174" s="137"/>
      <c r="AVU174" s="137"/>
      <c r="AVV174" s="137"/>
      <c r="AVW174" s="137"/>
      <c r="AVX174" s="137"/>
      <c r="AVY174" s="137"/>
      <c r="AVZ174" s="137"/>
      <c r="AWA174" s="137"/>
      <c r="AWB174" s="137"/>
      <c r="AWC174" s="137"/>
      <c r="AWD174" s="137"/>
      <c r="AWE174" s="137"/>
      <c r="AWF174" s="137"/>
      <c r="AWG174" s="137"/>
      <c r="AWH174" s="137"/>
      <c r="AWI174" s="137"/>
      <c r="AWJ174" s="137"/>
      <c r="AWK174" s="137"/>
      <c r="AWL174" s="137"/>
      <c r="AWM174" s="137"/>
      <c r="AWN174" s="137"/>
      <c r="AWO174" s="137"/>
      <c r="AWP174" s="137"/>
      <c r="AWQ174" s="137"/>
      <c r="AWR174" s="137"/>
      <c r="AWS174" s="137"/>
      <c r="AWT174" s="137"/>
      <c r="AWU174" s="137"/>
      <c r="AWV174" s="137"/>
      <c r="AWW174" s="137"/>
      <c r="AWX174" s="137"/>
      <c r="AWY174" s="137"/>
      <c r="AWZ174" s="137"/>
      <c r="AXA174" s="137"/>
      <c r="AXB174" s="137"/>
      <c r="AXC174" s="137"/>
      <c r="AXD174" s="137"/>
      <c r="AXE174" s="137"/>
      <c r="AXF174" s="137"/>
      <c r="AXG174" s="137"/>
      <c r="AXH174" s="137"/>
      <c r="AXI174" s="137"/>
      <c r="AXJ174" s="137"/>
      <c r="AXK174" s="137"/>
      <c r="AXL174" s="137"/>
      <c r="AXM174" s="137"/>
      <c r="AXN174" s="137"/>
      <c r="AXO174" s="137"/>
      <c r="AXP174" s="137"/>
      <c r="AXQ174" s="137"/>
      <c r="AXR174" s="137"/>
      <c r="AXS174" s="137"/>
      <c r="AXT174" s="137"/>
      <c r="AXU174" s="137"/>
      <c r="AXV174" s="137"/>
      <c r="AXW174" s="137"/>
      <c r="AXX174" s="137"/>
      <c r="AXY174" s="137"/>
      <c r="AXZ174" s="137"/>
      <c r="AYA174" s="137"/>
      <c r="AYB174" s="137"/>
      <c r="AYC174" s="137"/>
      <c r="AYD174" s="137"/>
      <c r="AYE174" s="137"/>
      <c r="AYF174" s="137"/>
      <c r="AYG174" s="137"/>
      <c r="AYH174" s="137"/>
      <c r="AYI174" s="137"/>
      <c r="AYJ174" s="137"/>
      <c r="AYK174" s="137"/>
      <c r="AYL174" s="137"/>
      <c r="AYM174" s="137"/>
      <c r="AYN174" s="137"/>
      <c r="AYO174" s="137"/>
      <c r="AYP174" s="137"/>
      <c r="AYQ174" s="137"/>
      <c r="AYR174" s="137"/>
      <c r="AYS174" s="137"/>
      <c r="AYT174" s="137"/>
      <c r="AYU174" s="137"/>
      <c r="AYV174" s="137"/>
      <c r="AYW174" s="137"/>
      <c r="AYX174" s="137"/>
      <c r="AYY174" s="137"/>
      <c r="AYZ174" s="137"/>
      <c r="AZA174" s="137"/>
      <c r="AZB174" s="137"/>
      <c r="AZC174" s="137"/>
      <c r="AZD174" s="137"/>
      <c r="AZE174" s="137"/>
      <c r="AZF174" s="137"/>
      <c r="AZG174" s="137"/>
      <c r="AZH174" s="137"/>
      <c r="AZI174" s="137"/>
      <c r="AZJ174" s="137"/>
      <c r="AZK174" s="137"/>
      <c r="AZL174" s="137"/>
      <c r="AZM174" s="137"/>
      <c r="AZN174" s="137"/>
      <c r="AZO174" s="137"/>
      <c r="AZP174" s="137"/>
      <c r="AZQ174" s="137"/>
      <c r="AZR174" s="137"/>
      <c r="AZS174" s="137"/>
      <c r="AZT174" s="137"/>
      <c r="AZU174" s="137"/>
      <c r="AZV174" s="137"/>
      <c r="AZW174" s="137"/>
      <c r="AZX174" s="137"/>
      <c r="AZY174" s="137"/>
      <c r="AZZ174" s="137"/>
      <c r="BAA174" s="137"/>
      <c r="BAB174" s="137"/>
      <c r="BAC174" s="137"/>
      <c r="BAD174" s="137"/>
      <c r="BAE174" s="137"/>
      <c r="BAF174" s="137"/>
      <c r="BAG174" s="137"/>
      <c r="BAH174" s="137"/>
      <c r="BAI174" s="137"/>
      <c r="BAJ174" s="137"/>
      <c r="BAK174" s="137"/>
      <c r="BAL174" s="137"/>
      <c r="BAM174" s="137"/>
      <c r="BAN174" s="137"/>
      <c r="BAO174" s="137"/>
      <c r="BAP174" s="137"/>
      <c r="BAQ174" s="137"/>
      <c r="BAR174" s="137"/>
      <c r="BAS174" s="137"/>
      <c r="BAT174" s="137"/>
      <c r="BAU174" s="137"/>
      <c r="BAV174" s="137"/>
      <c r="BAW174" s="137"/>
      <c r="BAX174" s="137"/>
      <c r="BAY174" s="137"/>
      <c r="BAZ174" s="137"/>
      <c r="BBA174" s="137"/>
      <c r="BBB174" s="137"/>
      <c r="BBC174" s="137"/>
      <c r="BBD174" s="137"/>
      <c r="BBE174" s="137"/>
      <c r="BBF174" s="137"/>
      <c r="BBG174" s="137"/>
      <c r="BBH174" s="137"/>
      <c r="BBI174" s="137"/>
      <c r="BBJ174" s="137"/>
      <c r="BBK174" s="137"/>
      <c r="BBL174" s="137"/>
      <c r="BBM174" s="137"/>
      <c r="BBN174" s="137"/>
      <c r="BBO174" s="137"/>
      <c r="BBP174" s="137"/>
      <c r="BBQ174" s="137"/>
      <c r="BBR174" s="137"/>
      <c r="BBS174" s="137"/>
      <c r="BBT174" s="137"/>
      <c r="BBU174" s="137"/>
      <c r="BBV174" s="137"/>
      <c r="BBW174" s="137"/>
      <c r="BBX174" s="137"/>
      <c r="BBY174" s="137"/>
      <c r="BBZ174" s="137"/>
      <c r="BCA174" s="137"/>
      <c r="BCB174" s="137"/>
      <c r="BCC174" s="137"/>
      <c r="BCD174" s="137"/>
      <c r="BCE174" s="137"/>
      <c r="BCF174" s="137"/>
      <c r="BCG174" s="137"/>
      <c r="BCH174" s="137"/>
      <c r="BCI174" s="137"/>
      <c r="BCJ174" s="137"/>
      <c r="BCK174" s="137"/>
      <c r="BCL174" s="137"/>
      <c r="BCM174" s="137"/>
      <c r="BCN174" s="137"/>
      <c r="BCO174" s="137"/>
      <c r="BCP174" s="137"/>
      <c r="BCQ174" s="137"/>
      <c r="BCR174" s="137"/>
      <c r="BCS174" s="137"/>
      <c r="BCT174" s="137"/>
      <c r="BCU174" s="137"/>
      <c r="BCV174" s="137"/>
      <c r="BCW174" s="137"/>
      <c r="BCX174" s="137"/>
      <c r="BCY174" s="137"/>
      <c r="BCZ174" s="137"/>
      <c r="BDA174" s="137"/>
      <c r="BDB174" s="137"/>
      <c r="BDC174" s="137"/>
      <c r="BDD174" s="137"/>
      <c r="BDE174" s="137"/>
      <c r="BDF174" s="137"/>
      <c r="BDG174" s="137"/>
      <c r="BDH174" s="137"/>
      <c r="BDI174" s="137"/>
      <c r="BDJ174" s="137"/>
      <c r="BDK174" s="137"/>
      <c r="BDL174" s="137"/>
      <c r="BDM174" s="137"/>
      <c r="BDN174" s="137"/>
      <c r="BDO174" s="137"/>
      <c r="BDP174" s="137"/>
      <c r="BDQ174" s="137"/>
      <c r="BDR174" s="137"/>
      <c r="BDS174" s="137"/>
      <c r="BDT174" s="137"/>
      <c r="BDU174" s="137"/>
      <c r="BDV174" s="137"/>
      <c r="BDW174" s="137"/>
      <c r="BDX174" s="137"/>
      <c r="BDY174" s="137"/>
      <c r="BDZ174" s="137"/>
      <c r="BEA174" s="137"/>
      <c r="BEB174" s="137"/>
      <c r="BEC174" s="137"/>
      <c r="BED174" s="137"/>
      <c r="BEE174" s="137"/>
      <c r="BEF174" s="137"/>
      <c r="BEG174" s="137"/>
      <c r="BEH174" s="137"/>
      <c r="BEI174" s="137"/>
      <c r="BEJ174" s="137"/>
      <c r="BEK174" s="137"/>
      <c r="BEL174" s="137"/>
      <c r="BEM174" s="137"/>
      <c r="BEN174" s="137"/>
      <c r="BEO174" s="137"/>
      <c r="BEP174" s="137"/>
      <c r="BEQ174" s="137"/>
      <c r="BER174" s="137"/>
      <c r="BES174" s="137"/>
      <c r="BET174" s="137"/>
      <c r="BEU174" s="137"/>
      <c r="BEV174" s="137"/>
      <c r="BEW174" s="137"/>
      <c r="BEX174" s="137"/>
      <c r="BEY174" s="137"/>
      <c r="BEZ174" s="137"/>
      <c r="BFA174" s="137"/>
      <c r="BFB174" s="137"/>
      <c r="BFC174" s="137"/>
      <c r="BFD174" s="137"/>
      <c r="BFE174" s="137"/>
      <c r="BFF174" s="137"/>
      <c r="BFG174" s="137"/>
      <c r="BFH174" s="137"/>
      <c r="BFI174" s="137"/>
      <c r="BFJ174" s="137"/>
      <c r="BFK174" s="137"/>
      <c r="BFL174" s="137"/>
      <c r="BFM174" s="137"/>
      <c r="BFN174" s="137"/>
      <c r="BFO174" s="137"/>
      <c r="BFP174" s="137"/>
      <c r="BFQ174" s="137"/>
      <c r="BFR174" s="137"/>
      <c r="BFS174" s="137"/>
      <c r="BFT174" s="137"/>
      <c r="BFU174" s="137"/>
      <c r="BFV174" s="137"/>
      <c r="BFW174" s="137"/>
      <c r="BFX174" s="137"/>
      <c r="BFY174" s="137"/>
      <c r="BFZ174" s="137"/>
      <c r="BGA174" s="137"/>
      <c r="BGB174" s="137"/>
      <c r="BGC174" s="137"/>
      <c r="BGD174" s="137"/>
      <c r="BGE174" s="137"/>
      <c r="BGF174" s="137"/>
      <c r="BGG174" s="137"/>
      <c r="BGH174" s="137"/>
      <c r="BGI174" s="137"/>
      <c r="BGJ174" s="137"/>
      <c r="BGK174" s="137"/>
      <c r="BGL174" s="137"/>
      <c r="BGM174" s="137"/>
      <c r="BGN174" s="137"/>
      <c r="BGO174" s="137"/>
      <c r="BGP174" s="137"/>
      <c r="BGQ174" s="137"/>
      <c r="BGR174" s="137"/>
      <c r="BGS174" s="137"/>
      <c r="BGT174" s="137"/>
      <c r="BGU174" s="137"/>
      <c r="BGV174" s="137"/>
      <c r="BGW174" s="137"/>
      <c r="BGX174" s="137"/>
      <c r="BGY174" s="137"/>
      <c r="BGZ174" s="137"/>
      <c r="BHA174" s="137"/>
      <c r="BHB174" s="137"/>
      <c r="BHC174" s="137"/>
      <c r="BHD174" s="137"/>
      <c r="BHE174" s="137"/>
      <c r="BHF174" s="137"/>
      <c r="BHG174" s="137"/>
      <c r="BHH174" s="137"/>
      <c r="BHI174" s="137"/>
      <c r="BHJ174" s="137"/>
      <c r="BHK174" s="137"/>
      <c r="BHL174" s="137"/>
      <c r="BHM174" s="137"/>
      <c r="BHN174" s="137"/>
      <c r="BHO174" s="137"/>
      <c r="BHP174" s="137"/>
      <c r="BHQ174" s="137"/>
      <c r="BHR174" s="137"/>
      <c r="BHS174" s="137"/>
      <c r="BHT174" s="137"/>
      <c r="BHU174" s="137"/>
      <c r="BHV174" s="137"/>
      <c r="BHW174" s="137"/>
      <c r="BHX174" s="137"/>
      <c r="BHY174" s="137"/>
      <c r="BHZ174" s="137"/>
      <c r="BIA174" s="137"/>
      <c r="BIB174" s="137"/>
      <c r="BIC174" s="137"/>
      <c r="BID174" s="137"/>
      <c r="BIE174" s="137"/>
      <c r="BIF174" s="137"/>
      <c r="BIG174" s="137"/>
      <c r="BIH174" s="137"/>
      <c r="BII174" s="137"/>
      <c r="BIJ174" s="137"/>
      <c r="BIK174" s="137"/>
      <c r="BIL174" s="137"/>
      <c r="BIM174" s="137"/>
      <c r="BIN174" s="137"/>
      <c r="BIO174" s="137"/>
      <c r="BIP174" s="137"/>
      <c r="BIQ174" s="137"/>
      <c r="BIR174" s="137"/>
      <c r="BIS174" s="137"/>
      <c r="BIT174" s="137"/>
      <c r="BIU174" s="137"/>
      <c r="BIV174" s="137"/>
      <c r="BIW174" s="137"/>
      <c r="BIX174" s="137"/>
      <c r="BIY174" s="137"/>
      <c r="BIZ174" s="137"/>
      <c r="BJA174" s="137"/>
      <c r="BJB174" s="137"/>
      <c r="BJC174" s="137"/>
      <c r="BJD174" s="137"/>
      <c r="BJE174" s="137"/>
      <c r="BJF174" s="137"/>
      <c r="BJG174" s="137"/>
      <c r="BJH174" s="137"/>
      <c r="BJI174" s="137"/>
      <c r="BJJ174" s="137"/>
      <c r="BJK174" s="137"/>
      <c r="BJL174" s="137"/>
      <c r="BJM174" s="137"/>
      <c r="BJN174" s="137"/>
      <c r="BJO174" s="137"/>
      <c r="BJP174" s="137"/>
      <c r="BJQ174" s="137"/>
      <c r="BJR174" s="137"/>
      <c r="BJS174" s="137"/>
      <c r="BJT174" s="137"/>
      <c r="BJU174" s="137"/>
      <c r="BJV174" s="137"/>
      <c r="BJW174" s="137"/>
      <c r="BJX174" s="137"/>
      <c r="BJY174" s="137"/>
      <c r="BJZ174" s="137"/>
      <c r="BKA174" s="137"/>
      <c r="BKB174" s="137"/>
      <c r="BKC174" s="137"/>
      <c r="BKD174" s="137"/>
      <c r="BKE174" s="137"/>
      <c r="BKF174" s="137"/>
      <c r="BKG174" s="137"/>
      <c r="BKH174" s="137"/>
      <c r="BKI174" s="137"/>
      <c r="BKJ174" s="137"/>
      <c r="BKK174" s="137"/>
      <c r="BKL174" s="137"/>
      <c r="BKM174" s="137"/>
      <c r="BKN174" s="137"/>
      <c r="BKO174" s="137"/>
      <c r="BKP174" s="137"/>
      <c r="BKQ174" s="137"/>
      <c r="BKR174" s="137"/>
      <c r="BKS174" s="137"/>
      <c r="BKT174" s="137"/>
      <c r="BKU174" s="137"/>
      <c r="BKV174" s="137"/>
      <c r="BKW174" s="137"/>
      <c r="BKX174" s="137"/>
      <c r="BKY174" s="137"/>
      <c r="BKZ174" s="137"/>
      <c r="BLA174" s="137"/>
      <c r="BLB174" s="137"/>
      <c r="BLC174" s="137"/>
      <c r="BLD174" s="137"/>
      <c r="BLE174" s="137"/>
      <c r="BLF174" s="137"/>
      <c r="BLG174" s="137"/>
      <c r="BLH174" s="137"/>
      <c r="BLI174" s="137"/>
      <c r="BLJ174" s="137"/>
      <c r="BLK174" s="137"/>
      <c r="BLL174" s="137"/>
      <c r="BLM174" s="137"/>
      <c r="BLN174" s="137"/>
      <c r="BLO174" s="137"/>
      <c r="BLP174" s="137"/>
      <c r="BLQ174" s="137"/>
      <c r="BLR174" s="137"/>
      <c r="BLS174" s="137"/>
      <c r="BLT174" s="137"/>
      <c r="BLU174" s="137"/>
      <c r="BLV174" s="137"/>
      <c r="BLW174" s="137"/>
      <c r="BLX174" s="137"/>
      <c r="BLY174" s="137"/>
      <c r="BLZ174" s="137"/>
      <c r="BMA174" s="137"/>
      <c r="BMB174" s="137"/>
      <c r="BMC174" s="137"/>
      <c r="BMD174" s="137"/>
      <c r="BME174" s="137"/>
      <c r="BMF174" s="137"/>
      <c r="BMG174" s="137"/>
      <c r="BMH174" s="137"/>
      <c r="BMI174" s="137"/>
      <c r="BMJ174" s="137"/>
      <c r="BMK174" s="137"/>
      <c r="BML174" s="137"/>
      <c r="BMM174" s="137"/>
      <c r="BMN174" s="137"/>
      <c r="BMO174" s="137"/>
      <c r="BMP174" s="137"/>
      <c r="BMQ174" s="137"/>
      <c r="BMR174" s="137"/>
      <c r="BMS174" s="137"/>
      <c r="BMT174" s="137"/>
      <c r="BMU174" s="137"/>
      <c r="BMV174" s="137"/>
      <c r="BMW174" s="137"/>
      <c r="BMX174" s="137"/>
      <c r="BMY174" s="137"/>
      <c r="BMZ174" s="137"/>
      <c r="BNA174" s="137"/>
      <c r="BNB174" s="137"/>
      <c r="BNC174" s="137"/>
      <c r="BND174" s="137"/>
      <c r="BNE174" s="137"/>
      <c r="BNF174" s="137"/>
      <c r="BNG174" s="137"/>
      <c r="BNH174" s="137"/>
      <c r="BNI174" s="137"/>
      <c r="BNJ174" s="137"/>
      <c r="BNK174" s="137"/>
      <c r="BNL174" s="137"/>
      <c r="BNM174" s="137"/>
      <c r="BNN174" s="137"/>
      <c r="BNO174" s="137"/>
      <c r="BNP174" s="137"/>
      <c r="BNQ174" s="137"/>
      <c r="BNR174" s="137"/>
      <c r="BNS174" s="137"/>
      <c r="BNT174" s="137"/>
      <c r="BNU174" s="137"/>
      <c r="BNV174" s="137"/>
      <c r="BNW174" s="137"/>
      <c r="BNX174" s="137"/>
      <c r="BNY174" s="137"/>
      <c r="BNZ174" s="137"/>
      <c r="BOA174" s="137"/>
      <c r="BOB174" s="137"/>
      <c r="BOC174" s="137"/>
      <c r="BOD174" s="137"/>
      <c r="BOE174" s="137"/>
      <c r="BOF174" s="137"/>
      <c r="BOG174" s="137"/>
      <c r="BOH174" s="137"/>
      <c r="BOI174" s="137"/>
      <c r="BOJ174" s="137"/>
      <c r="BOK174" s="137"/>
      <c r="BOL174" s="137"/>
      <c r="BOM174" s="137"/>
      <c r="BON174" s="137"/>
      <c r="BOO174" s="137"/>
      <c r="BOP174" s="137"/>
      <c r="BOQ174" s="137"/>
      <c r="BOR174" s="137"/>
      <c r="BOS174" s="137"/>
      <c r="BOT174" s="137"/>
      <c r="BOU174" s="137"/>
      <c r="BOV174" s="137"/>
      <c r="BOW174" s="137"/>
      <c r="BOX174" s="137"/>
      <c r="BOY174" s="137"/>
      <c r="BOZ174" s="137"/>
      <c r="BPA174" s="137"/>
      <c r="BPB174" s="137"/>
      <c r="BPC174" s="137"/>
      <c r="BPD174" s="137"/>
      <c r="BPE174" s="137"/>
      <c r="BPF174" s="137"/>
      <c r="BPG174" s="137"/>
      <c r="BPH174" s="137"/>
      <c r="BPI174" s="137"/>
      <c r="BPJ174" s="137"/>
      <c r="BPK174" s="137"/>
      <c r="BPL174" s="137"/>
      <c r="BPM174" s="137"/>
      <c r="BPN174" s="137"/>
      <c r="BPO174" s="137"/>
      <c r="BPP174" s="137"/>
      <c r="BPQ174" s="137"/>
      <c r="BPR174" s="137"/>
      <c r="BPS174" s="137"/>
      <c r="BPT174" s="137"/>
      <c r="BPU174" s="137"/>
      <c r="BPV174" s="137"/>
      <c r="BPW174" s="137"/>
      <c r="BPX174" s="137"/>
      <c r="BPY174" s="137"/>
      <c r="BPZ174" s="137"/>
      <c r="BQA174" s="137"/>
      <c r="BQB174" s="137"/>
      <c r="BQC174" s="137"/>
      <c r="BQD174" s="137"/>
      <c r="BQE174" s="137"/>
      <c r="BQF174" s="137"/>
      <c r="BQG174" s="137"/>
      <c r="BQH174" s="137"/>
      <c r="BQI174" s="137"/>
      <c r="BQJ174" s="137"/>
      <c r="BQK174" s="137"/>
      <c r="BQL174" s="137"/>
      <c r="BQM174" s="137"/>
      <c r="BQN174" s="137"/>
      <c r="BQO174" s="137"/>
      <c r="BQP174" s="137"/>
      <c r="BQQ174" s="137"/>
      <c r="BQR174" s="137"/>
      <c r="BQS174" s="137"/>
      <c r="BQT174" s="137"/>
      <c r="BQU174" s="137"/>
      <c r="BQV174" s="137"/>
      <c r="BQW174" s="137"/>
      <c r="BQX174" s="137"/>
      <c r="BQY174" s="137"/>
      <c r="BQZ174" s="137"/>
      <c r="BRA174" s="137"/>
      <c r="BRB174" s="137"/>
      <c r="BRC174" s="137"/>
      <c r="BRD174" s="137"/>
      <c r="BRE174" s="137"/>
      <c r="BRF174" s="137"/>
      <c r="BRG174" s="137"/>
      <c r="BRH174" s="137"/>
      <c r="BRI174" s="137"/>
      <c r="BRJ174" s="137"/>
      <c r="BRK174" s="137"/>
      <c r="BRL174" s="137"/>
      <c r="BRM174" s="137"/>
      <c r="BRN174" s="137"/>
      <c r="BRO174" s="137"/>
      <c r="BRP174" s="137"/>
      <c r="BRQ174" s="137"/>
      <c r="BRR174" s="137"/>
      <c r="BRS174" s="137"/>
      <c r="BRT174" s="137"/>
      <c r="BRU174" s="137"/>
      <c r="BRV174" s="137"/>
      <c r="BRW174" s="137"/>
      <c r="BRX174" s="137"/>
      <c r="BRY174" s="137"/>
      <c r="BRZ174" s="137"/>
      <c r="BSA174" s="137"/>
      <c r="BSB174" s="137"/>
      <c r="BSC174" s="137"/>
      <c r="BSD174" s="137"/>
      <c r="BSE174" s="137"/>
      <c r="BSF174" s="137"/>
      <c r="BSG174" s="137"/>
      <c r="BSH174" s="137"/>
      <c r="BSI174" s="137"/>
      <c r="BSJ174" s="137"/>
      <c r="BSK174" s="137"/>
      <c r="BSL174" s="137"/>
      <c r="BSM174" s="137"/>
      <c r="BSN174" s="137"/>
      <c r="BSO174" s="137"/>
      <c r="BSP174" s="137"/>
      <c r="BSQ174" s="137"/>
      <c r="BSR174" s="137"/>
      <c r="BSS174" s="137"/>
      <c r="BST174" s="137"/>
      <c r="BSU174" s="137"/>
      <c r="BSV174" s="137"/>
      <c r="BSW174" s="137"/>
      <c r="BSX174" s="137"/>
      <c r="BSY174" s="137"/>
      <c r="BSZ174" s="137"/>
      <c r="BTA174" s="137"/>
      <c r="BTB174" s="137"/>
      <c r="BTC174" s="137"/>
      <c r="BTD174" s="137"/>
      <c r="BTE174" s="137"/>
      <c r="BTF174" s="137"/>
      <c r="BTG174" s="137"/>
      <c r="BTH174" s="137"/>
      <c r="BTI174" s="137"/>
      <c r="BTJ174" s="137"/>
      <c r="BTK174" s="137"/>
      <c r="BTL174" s="137"/>
      <c r="BTM174" s="137"/>
      <c r="BTN174" s="137"/>
      <c r="BTO174" s="137"/>
      <c r="BTP174" s="137"/>
      <c r="BTQ174" s="137"/>
      <c r="BTR174" s="137"/>
      <c r="BTS174" s="137"/>
      <c r="BTT174" s="137"/>
      <c r="BTU174" s="137"/>
      <c r="BTV174" s="137"/>
      <c r="BTW174" s="137"/>
      <c r="BTX174" s="137"/>
      <c r="BTY174" s="137"/>
      <c r="BTZ174" s="137"/>
      <c r="BUA174" s="137"/>
      <c r="BUB174" s="137"/>
      <c r="BUC174" s="137"/>
      <c r="BUD174" s="137"/>
      <c r="BUE174" s="137"/>
      <c r="BUF174" s="137"/>
      <c r="BUG174" s="137"/>
      <c r="BUH174" s="137"/>
      <c r="BUI174" s="137"/>
      <c r="BUJ174" s="137"/>
      <c r="BUK174" s="137"/>
      <c r="BUL174" s="137"/>
      <c r="BUM174" s="137"/>
      <c r="BUN174" s="137"/>
      <c r="BUO174" s="137"/>
      <c r="BUP174" s="137"/>
      <c r="BUQ174" s="137"/>
      <c r="BUR174" s="137"/>
      <c r="BUS174" s="137"/>
      <c r="BUT174" s="137"/>
      <c r="BUU174" s="137"/>
      <c r="BUV174" s="137"/>
      <c r="BUW174" s="137"/>
      <c r="BUX174" s="137"/>
      <c r="BUY174" s="137"/>
      <c r="BUZ174" s="137"/>
      <c r="BVA174" s="137"/>
      <c r="BVB174" s="137"/>
      <c r="BVC174" s="137"/>
      <c r="BVD174" s="137"/>
      <c r="BVE174" s="137"/>
      <c r="BVF174" s="137"/>
      <c r="BVG174" s="137"/>
      <c r="BVH174" s="137"/>
      <c r="BVI174" s="137"/>
      <c r="BVJ174" s="137"/>
      <c r="BVK174" s="137"/>
      <c r="BVL174" s="137"/>
      <c r="BVM174" s="137"/>
      <c r="BVN174" s="137"/>
      <c r="BVO174" s="137"/>
      <c r="BVP174" s="137"/>
      <c r="BVQ174" s="137"/>
      <c r="BVR174" s="137"/>
      <c r="BVS174" s="137"/>
      <c r="BVT174" s="137"/>
      <c r="BVU174" s="137"/>
      <c r="BVV174" s="137"/>
      <c r="BVW174" s="137"/>
      <c r="BVX174" s="137"/>
      <c r="BVY174" s="137"/>
      <c r="BVZ174" s="137"/>
      <c r="BWA174" s="137"/>
      <c r="BWB174" s="137"/>
      <c r="BWC174" s="137"/>
      <c r="BWD174" s="137"/>
      <c r="BWE174" s="137"/>
      <c r="BWF174" s="137"/>
      <c r="BWG174" s="137"/>
      <c r="BWH174" s="137"/>
      <c r="BWI174" s="137"/>
      <c r="BWJ174" s="137"/>
      <c r="BWK174" s="137"/>
      <c r="BWL174" s="137"/>
      <c r="BWM174" s="137"/>
      <c r="BWN174" s="137"/>
      <c r="BWO174" s="137"/>
      <c r="BWP174" s="137"/>
      <c r="BWQ174" s="137"/>
      <c r="BWR174" s="137"/>
      <c r="BWS174" s="137"/>
      <c r="BWT174" s="137"/>
      <c r="BWU174" s="137"/>
      <c r="BWV174" s="137"/>
      <c r="BWW174" s="137"/>
      <c r="BWX174" s="137"/>
      <c r="BWY174" s="137"/>
      <c r="BWZ174" s="137"/>
      <c r="BXA174" s="137"/>
      <c r="BXB174" s="137"/>
      <c r="BXC174" s="137"/>
      <c r="BXD174" s="137"/>
      <c r="BXE174" s="137"/>
      <c r="BXF174" s="137"/>
      <c r="BXG174" s="137"/>
      <c r="BXH174" s="137"/>
      <c r="BXI174" s="137"/>
      <c r="BXJ174" s="137"/>
      <c r="BXK174" s="137"/>
      <c r="BXL174" s="137"/>
      <c r="BXM174" s="137"/>
      <c r="BXN174" s="137"/>
      <c r="BXO174" s="137"/>
      <c r="BXP174" s="137"/>
      <c r="BXQ174" s="137"/>
      <c r="BXR174" s="137"/>
      <c r="BXS174" s="137"/>
      <c r="BXT174" s="137"/>
      <c r="BXU174" s="137"/>
      <c r="BXV174" s="137"/>
      <c r="BXW174" s="137"/>
      <c r="BXX174" s="137"/>
      <c r="BXY174" s="137"/>
      <c r="BXZ174" s="137"/>
      <c r="BYA174" s="137"/>
      <c r="BYB174" s="137"/>
      <c r="BYC174" s="137"/>
      <c r="BYD174" s="137"/>
      <c r="BYE174" s="137"/>
      <c r="BYF174" s="137"/>
      <c r="BYG174" s="137"/>
      <c r="BYH174" s="137"/>
      <c r="BYI174" s="137"/>
      <c r="BYJ174" s="137"/>
      <c r="BYK174" s="137"/>
      <c r="BYL174" s="137"/>
      <c r="BYM174" s="137"/>
      <c r="BYN174" s="137"/>
      <c r="BYO174" s="137"/>
      <c r="BYP174" s="137"/>
      <c r="BYQ174" s="137"/>
      <c r="BYR174" s="137"/>
      <c r="BYS174" s="137"/>
      <c r="BYT174" s="137"/>
      <c r="BYU174" s="137"/>
      <c r="BYV174" s="137"/>
      <c r="BYW174" s="137"/>
      <c r="BYX174" s="137"/>
      <c r="BYY174" s="137"/>
      <c r="BYZ174" s="137"/>
      <c r="BZA174" s="137"/>
      <c r="BZB174" s="137"/>
      <c r="BZC174" s="137"/>
      <c r="BZD174" s="137"/>
      <c r="BZE174" s="137"/>
      <c r="BZF174" s="137"/>
      <c r="BZG174" s="137"/>
      <c r="BZH174" s="137"/>
      <c r="BZI174" s="137"/>
      <c r="BZJ174" s="137"/>
      <c r="BZK174" s="137"/>
      <c r="BZL174" s="137"/>
      <c r="BZM174" s="137"/>
      <c r="BZN174" s="137"/>
      <c r="BZO174" s="137"/>
      <c r="BZP174" s="137"/>
      <c r="BZQ174" s="137"/>
      <c r="BZR174" s="137"/>
      <c r="BZS174" s="137"/>
      <c r="BZT174" s="137"/>
      <c r="BZU174" s="137"/>
      <c r="BZV174" s="137"/>
      <c r="BZW174" s="137"/>
      <c r="BZX174" s="137"/>
      <c r="BZY174" s="137"/>
      <c r="BZZ174" s="137"/>
      <c r="CAA174" s="137"/>
      <c r="CAB174" s="137"/>
      <c r="CAC174" s="137"/>
      <c r="CAD174" s="137"/>
      <c r="CAE174" s="137"/>
      <c r="CAF174" s="137"/>
      <c r="CAG174" s="137"/>
      <c r="CAH174" s="137"/>
      <c r="CAI174" s="137"/>
      <c r="CAJ174" s="137"/>
      <c r="CAK174" s="137"/>
      <c r="CAL174" s="137"/>
      <c r="CAM174" s="137"/>
      <c r="CAN174" s="137"/>
      <c r="CAO174" s="137"/>
      <c r="CAP174" s="137"/>
      <c r="CAQ174" s="137"/>
      <c r="CAR174" s="137"/>
      <c r="CAS174" s="137"/>
      <c r="CAT174" s="137"/>
      <c r="CAU174" s="137"/>
      <c r="CAV174" s="137"/>
      <c r="CAW174" s="137"/>
      <c r="CAX174" s="137"/>
      <c r="CAY174" s="137"/>
      <c r="CAZ174" s="137"/>
      <c r="CBA174" s="137"/>
      <c r="CBB174" s="137"/>
      <c r="CBC174" s="137"/>
      <c r="CBD174" s="137"/>
      <c r="CBE174" s="137"/>
      <c r="CBF174" s="137"/>
      <c r="CBG174" s="137"/>
      <c r="CBH174" s="137"/>
      <c r="CBI174" s="137"/>
      <c r="CBJ174" s="137"/>
      <c r="CBK174" s="137"/>
      <c r="CBL174" s="137"/>
      <c r="CBM174" s="137"/>
      <c r="CBN174" s="137"/>
      <c r="CBO174" s="137"/>
      <c r="CBP174" s="137"/>
      <c r="CBQ174" s="137"/>
      <c r="CBR174" s="137"/>
      <c r="CBS174" s="137"/>
      <c r="CBT174" s="137"/>
      <c r="CBU174" s="137"/>
      <c r="CBV174" s="137"/>
      <c r="CBW174" s="137"/>
      <c r="CBX174" s="137"/>
      <c r="CBY174" s="137"/>
      <c r="CBZ174" s="137"/>
      <c r="CCA174" s="137"/>
      <c r="CCB174" s="137"/>
      <c r="CCC174" s="137"/>
      <c r="CCD174" s="137"/>
      <c r="CCE174" s="137"/>
      <c r="CCF174" s="137"/>
      <c r="CCG174" s="137"/>
      <c r="CCH174" s="137"/>
      <c r="CCI174" s="137"/>
      <c r="CCJ174" s="137"/>
      <c r="CCK174" s="137"/>
      <c r="CCL174" s="137"/>
      <c r="CCM174" s="137"/>
      <c r="CCN174" s="137"/>
      <c r="CCO174" s="137"/>
      <c r="CCP174" s="137"/>
      <c r="CCQ174" s="137"/>
      <c r="CCR174" s="137"/>
      <c r="CCS174" s="137"/>
      <c r="CCT174" s="137"/>
      <c r="CCU174" s="137"/>
      <c r="CCV174" s="137"/>
      <c r="CCW174" s="137"/>
      <c r="CCX174" s="137"/>
      <c r="CCY174" s="137"/>
      <c r="CCZ174" s="137"/>
      <c r="CDA174" s="137"/>
      <c r="CDB174" s="137"/>
      <c r="CDC174" s="137"/>
      <c r="CDD174" s="137"/>
      <c r="CDE174" s="137"/>
      <c r="CDF174" s="137"/>
      <c r="CDG174" s="137"/>
      <c r="CDH174" s="137"/>
      <c r="CDI174" s="137"/>
      <c r="CDJ174" s="137"/>
      <c r="CDK174" s="137"/>
      <c r="CDL174" s="137"/>
      <c r="CDM174" s="137"/>
      <c r="CDN174" s="137"/>
      <c r="CDO174" s="137"/>
      <c r="CDP174" s="137"/>
      <c r="CDQ174" s="137"/>
      <c r="CDR174" s="137"/>
      <c r="CDS174" s="137"/>
      <c r="CDT174" s="137"/>
      <c r="CDU174" s="137"/>
      <c r="CDV174" s="137"/>
      <c r="CDW174" s="137"/>
      <c r="CDX174" s="137"/>
      <c r="CDY174" s="137"/>
      <c r="CDZ174" s="137"/>
      <c r="CEA174" s="137"/>
      <c r="CEB174" s="137"/>
      <c r="CEC174" s="137"/>
      <c r="CED174" s="137"/>
      <c r="CEE174" s="137"/>
      <c r="CEF174" s="137"/>
      <c r="CEG174" s="137"/>
      <c r="CEH174" s="137"/>
      <c r="CEI174" s="137"/>
      <c r="CEJ174" s="137"/>
      <c r="CEK174" s="137"/>
      <c r="CEL174" s="137"/>
      <c r="CEM174" s="137"/>
      <c r="CEN174" s="137"/>
      <c r="CEO174" s="137"/>
      <c r="CEP174" s="137"/>
      <c r="CEQ174" s="137"/>
      <c r="CER174" s="137"/>
      <c r="CES174" s="137"/>
      <c r="CET174" s="137"/>
      <c r="CEU174" s="137"/>
      <c r="CEV174" s="137"/>
      <c r="CEW174" s="137"/>
      <c r="CEX174" s="137"/>
      <c r="CEY174" s="137"/>
      <c r="CEZ174" s="137"/>
      <c r="CFA174" s="137"/>
      <c r="CFB174" s="137"/>
      <c r="CFC174" s="137"/>
      <c r="CFD174" s="137"/>
      <c r="CFE174" s="137"/>
      <c r="CFF174" s="137"/>
      <c r="CFG174" s="137"/>
      <c r="CFH174" s="137"/>
      <c r="CFI174" s="137"/>
      <c r="CFJ174" s="137"/>
      <c r="CFK174" s="137"/>
      <c r="CFL174" s="137"/>
      <c r="CFM174" s="137"/>
      <c r="CFN174" s="137"/>
      <c r="CFO174" s="137"/>
      <c r="CFP174" s="137"/>
      <c r="CFQ174" s="137"/>
      <c r="CFR174" s="137"/>
      <c r="CFS174" s="137"/>
      <c r="CFT174" s="137"/>
      <c r="CFU174" s="137"/>
      <c r="CFV174" s="137"/>
      <c r="CFW174" s="137"/>
      <c r="CFX174" s="137"/>
      <c r="CFY174" s="137"/>
      <c r="CFZ174" s="137"/>
      <c r="CGA174" s="137"/>
      <c r="CGB174" s="137"/>
      <c r="CGC174" s="137"/>
      <c r="CGD174" s="137"/>
      <c r="CGE174" s="137"/>
      <c r="CGF174" s="137"/>
      <c r="CGG174" s="137"/>
      <c r="CGH174" s="137"/>
      <c r="CGI174" s="137"/>
      <c r="CGJ174" s="137"/>
      <c r="CGK174" s="137"/>
      <c r="CGL174" s="137"/>
      <c r="CGM174" s="137"/>
      <c r="CGN174" s="137"/>
      <c r="CGO174" s="137"/>
      <c r="CGP174" s="137"/>
      <c r="CGQ174" s="137"/>
      <c r="CGR174" s="137"/>
      <c r="CGS174" s="137"/>
      <c r="CGT174" s="137"/>
      <c r="CGU174" s="137"/>
      <c r="CGV174" s="137"/>
      <c r="CGW174" s="137"/>
      <c r="CGX174" s="137"/>
      <c r="CGY174" s="137"/>
      <c r="CGZ174" s="137"/>
      <c r="CHA174" s="137"/>
      <c r="CHB174" s="137"/>
      <c r="CHC174" s="137"/>
      <c r="CHD174" s="137"/>
      <c r="CHE174" s="137"/>
      <c r="CHF174" s="137"/>
      <c r="CHG174" s="137"/>
      <c r="CHH174" s="137"/>
      <c r="CHI174" s="137"/>
      <c r="CHJ174" s="137"/>
      <c r="CHK174" s="137"/>
      <c r="CHL174" s="137"/>
      <c r="CHM174" s="137"/>
      <c r="CHN174" s="137"/>
      <c r="CHO174" s="137"/>
      <c r="CHP174" s="137"/>
      <c r="CHQ174" s="137"/>
      <c r="CHR174" s="137"/>
      <c r="CHS174" s="137"/>
      <c r="CHT174" s="137"/>
      <c r="CHU174" s="137"/>
      <c r="CHV174" s="137"/>
      <c r="CHW174" s="137"/>
      <c r="CHX174" s="137"/>
      <c r="CHY174" s="137"/>
      <c r="CHZ174" s="137"/>
      <c r="CIA174" s="137"/>
      <c r="CIB174" s="137"/>
      <c r="CIC174" s="137"/>
      <c r="CID174" s="137"/>
      <c r="CIE174" s="137"/>
      <c r="CIF174" s="137"/>
      <c r="CIG174" s="137"/>
      <c r="CIH174" s="137"/>
      <c r="CII174" s="137"/>
      <c r="CIJ174" s="137"/>
      <c r="CIK174" s="137"/>
      <c r="CIL174" s="137"/>
      <c r="CIM174" s="137"/>
      <c r="CIN174" s="137"/>
      <c r="CIO174" s="137"/>
      <c r="CIP174" s="137"/>
      <c r="CIQ174" s="137"/>
      <c r="CIR174" s="137"/>
      <c r="CIS174" s="137"/>
      <c r="CIT174" s="137"/>
      <c r="CIU174" s="137"/>
      <c r="CIV174" s="137"/>
      <c r="CIW174" s="137"/>
      <c r="CIX174" s="137"/>
      <c r="CIY174" s="137"/>
      <c r="CIZ174" s="137"/>
      <c r="CJA174" s="137"/>
      <c r="CJB174" s="137"/>
      <c r="CJC174" s="137"/>
      <c r="CJD174" s="137"/>
      <c r="CJE174" s="137"/>
      <c r="CJF174" s="137"/>
      <c r="CJG174" s="137"/>
      <c r="CJH174" s="137"/>
      <c r="CJI174" s="137"/>
      <c r="CJJ174" s="137"/>
      <c r="CJK174" s="137"/>
      <c r="CJL174" s="137"/>
      <c r="CJM174" s="137"/>
      <c r="CJN174" s="137"/>
      <c r="CJO174" s="137"/>
      <c r="CJP174" s="137"/>
      <c r="CJQ174" s="137"/>
      <c r="CJR174" s="137"/>
      <c r="CJS174" s="137"/>
      <c r="CJT174" s="137"/>
      <c r="CJU174" s="137"/>
      <c r="CJV174" s="137"/>
      <c r="CJW174" s="137"/>
      <c r="CJX174" s="137"/>
      <c r="CJY174" s="137"/>
      <c r="CJZ174" s="137"/>
      <c r="CKA174" s="137"/>
      <c r="CKB174" s="137"/>
      <c r="CKC174" s="137"/>
      <c r="CKD174" s="137"/>
      <c r="CKE174" s="137"/>
      <c r="CKF174" s="137"/>
      <c r="CKG174" s="137"/>
      <c r="CKH174" s="137"/>
      <c r="CKI174" s="137"/>
      <c r="CKJ174" s="137"/>
      <c r="CKK174" s="137"/>
      <c r="CKL174" s="137"/>
      <c r="CKM174" s="137"/>
      <c r="CKN174" s="137"/>
      <c r="CKO174" s="137"/>
      <c r="CKP174" s="137"/>
      <c r="CKQ174" s="137"/>
      <c r="CKR174" s="137"/>
      <c r="CKS174" s="137"/>
      <c r="CKT174" s="137"/>
      <c r="CKU174" s="137"/>
      <c r="CKV174" s="137"/>
      <c r="CKW174" s="137"/>
      <c r="CKX174" s="137"/>
      <c r="CKY174" s="137"/>
      <c r="CKZ174" s="137"/>
      <c r="CLA174" s="137"/>
      <c r="CLB174" s="137"/>
      <c r="CLC174" s="137"/>
      <c r="CLD174" s="137"/>
      <c r="CLE174" s="137"/>
      <c r="CLF174" s="137"/>
      <c r="CLG174" s="137"/>
      <c r="CLH174" s="137"/>
      <c r="CLI174" s="137"/>
      <c r="CLJ174" s="137"/>
      <c r="CLK174" s="137"/>
      <c r="CLL174" s="137"/>
      <c r="CLM174" s="137"/>
      <c r="CLN174" s="137"/>
      <c r="CLO174" s="137"/>
      <c r="CLP174" s="137"/>
      <c r="CLQ174" s="137"/>
      <c r="CLR174" s="137"/>
      <c r="CLS174" s="137"/>
      <c r="CLT174" s="137"/>
      <c r="CLU174" s="137"/>
      <c r="CLV174" s="137"/>
      <c r="CLW174" s="137"/>
      <c r="CLX174" s="137"/>
      <c r="CLY174" s="137"/>
      <c r="CLZ174" s="137"/>
      <c r="CMA174" s="137"/>
      <c r="CMB174" s="137"/>
      <c r="CMC174" s="137"/>
      <c r="CMD174" s="137"/>
      <c r="CME174" s="137"/>
      <c r="CMF174" s="137"/>
      <c r="CMG174" s="137"/>
      <c r="CMH174" s="137"/>
      <c r="CMI174" s="137"/>
      <c r="CMJ174" s="137"/>
      <c r="CMK174" s="137"/>
      <c r="CML174" s="137"/>
      <c r="CMM174" s="137"/>
      <c r="CMN174" s="137"/>
      <c r="CMO174" s="137"/>
      <c r="CMP174" s="137"/>
      <c r="CMQ174" s="137"/>
      <c r="CMR174" s="137"/>
      <c r="CMS174" s="137"/>
      <c r="CMT174" s="137"/>
      <c r="CMU174" s="137"/>
      <c r="CMV174" s="137"/>
      <c r="CMW174" s="137"/>
      <c r="CMX174" s="137"/>
      <c r="CMY174" s="137"/>
      <c r="CMZ174" s="137"/>
      <c r="CNA174" s="137"/>
      <c r="CNB174" s="137"/>
      <c r="CNC174" s="137"/>
      <c r="CND174" s="137"/>
      <c r="CNE174" s="137"/>
      <c r="CNF174" s="137"/>
      <c r="CNG174" s="137"/>
      <c r="CNH174" s="137"/>
      <c r="CNI174" s="137"/>
      <c r="CNJ174" s="137"/>
      <c r="CNK174" s="137"/>
      <c r="CNL174" s="137"/>
      <c r="CNM174" s="137"/>
      <c r="CNN174" s="137"/>
      <c r="CNO174" s="137"/>
      <c r="CNP174" s="137"/>
      <c r="CNQ174" s="137"/>
      <c r="CNR174" s="137"/>
      <c r="CNS174" s="137"/>
      <c r="CNT174" s="137"/>
      <c r="CNU174" s="137"/>
      <c r="CNV174" s="137"/>
      <c r="CNW174" s="137"/>
      <c r="CNX174" s="137"/>
      <c r="CNY174" s="137"/>
      <c r="CNZ174" s="137"/>
      <c r="COA174" s="137"/>
      <c r="COB174" s="137"/>
      <c r="COC174" s="137"/>
      <c r="COD174" s="137"/>
      <c r="COE174" s="137"/>
      <c r="COF174" s="137"/>
      <c r="COG174" s="137"/>
      <c r="COH174" s="137"/>
      <c r="COI174" s="137"/>
      <c r="COJ174" s="137"/>
      <c r="COK174" s="137"/>
      <c r="COL174" s="137"/>
      <c r="COM174" s="137"/>
      <c r="CON174" s="137"/>
      <c r="COO174" s="137"/>
      <c r="COP174" s="137"/>
      <c r="COQ174" s="137"/>
      <c r="COR174" s="137"/>
      <c r="COS174" s="137"/>
      <c r="COT174" s="137"/>
      <c r="COU174" s="137"/>
      <c r="COV174" s="137"/>
      <c r="COW174" s="137"/>
      <c r="COX174" s="137"/>
      <c r="COY174" s="137"/>
      <c r="COZ174" s="137"/>
      <c r="CPA174" s="137"/>
      <c r="CPB174" s="137"/>
      <c r="CPC174" s="137"/>
      <c r="CPD174" s="137"/>
      <c r="CPE174" s="137"/>
      <c r="CPF174" s="137"/>
      <c r="CPG174" s="137"/>
      <c r="CPH174" s="137"/>
      <c r="CPI174" s="137"/>
      <c r="CPJ174" s="137"/>
      <c r="CPK174" s="137"/>
      <c r="CPL174" s="137"/>
      <c r="CPM174" s="137"/>
      <c r="CPN174" s="137"/>
      <c r="CPO174" s="137"/>
      <c r="CPP174" s="137"/>
      <c r="CPQ174" s="137"/>
      <c r="CPR174" s="137"/>
      <c r="CPS174" s="137"/>
      <c r="CPT174" s="137"/>
      <c r="CPU174" s="137"/>
      <c r="CPV174" s="137"/>
      <c r="CPW174" s="137"/>
      <c r="CPX174" s="137"/>
      <c r="CPY174" s="137"/>
      <c r="CPZ174" s="137"/>
      <c r="CQA174" s="137"/>
      <c r="CQB174" s="137"/>
      <c r="CQC174" s="137"/>
      <c r="CQD174" s="137"/>
      <c r="CQE174" s="137"/>
      <c r="CQF174" s="137"/>
      <c r="CQG174" s="137"/>
      <c r="CQH174" s="137"/>
      <c r="CQI174" s="137"/>
      <c r="CQJ174" s="137"/>
      <c r="CQK174" s="137"/>
      <c r="CQL174" s="137"/>
      <c r="CQM174" s="137"/>
      <c r="CQN174" s="137"/>
      <c r="CQO174" s="137"/>
      <c r="CQP174" s="137"/>
      <c r="CQQ174" s="137"/>
      <c r="CQR174" s="137"/>
      <c r="CQS174" s="137"/>
      <c r="CQT174" s="137"/>
      <c r="CQU174" s="137"/>
      <c r="CQV174" s="137"/>
      <c r="CQW174" s="137"/>
      <c r="CQX174" s="137"/>
      <c r="CQY174" s="137"/>
      <c r="CQZ174" s="137"/>
      <c r="CRA174" s="137"/>
      <c r="CRB174" s="137"/>
      <c r="CRC174" s="137"/>
      <c r="CRD174" s="137"/>
      <c r="CRE174" s="137"/>
      <c r="CRF174" s="137"/>
      <c r="CRG174" s="137"/>
      <c r="CRH174" s="137"/>
      <c r="CRI174" s="137"/>
      <c r="CRJ174" s="137"/>
      <c r="CRK174" s="137"/>
      <c r="CRL174" s="137"/>
      <c r="CRM174" s="137"/>
      <c r="CRN174" s="137"/>
      <c r="CRO174" s="137"/>
      <c r="CRP174" s="137"/>
      <c r="CRQ174" s="137"/>
      <c r="CRR174" s="137"/>
      <c r="CRS174" s="137"/>
      <c r="CRT174" s="137"/>
      <c r="CRU174" s="137"/>
      <c r="CRV174" s="137"/>
      <c r="CRW174" s="137"/>
      <c r="CRX174" s="137"/>
      <c r="CRY174" s="137"/>
      <c r="CRZ174" s="137"/>
      <c r="CSA174" s="137"/>
      <c r="CSB174" s="137"/>
      <c r="CSC174" s="137"/>
      <c r="CSD174" s="137"/>
      <c r="CSE174" s="137"/>
      <c r="CSF174" s="137"/>
      <c r="CSG174" s="137"/>
      <c r="CSH174" s="137"/>
      <c r="CSI174" s="137"/>
      <c r="CSJ174" s="137"/>
      <c r="CSK174" s="137"/>
      <c r="CSL174" s="137"/>
      <c r="CSM174" s="137"/>
      <c r="CSN174" s="137"/>
      <c r="CSO174" s="137"/>
      <c r="CSP174" s="137"/>
      <c r="CSQ174" s="137"/>
      <c r="CSR174" s="137"/>
      <c r="CSS174" s="137"/>
      <c r="CST174" s="137"/>
      <c r="CSU174" s="137"/>
      <c r="CSV174" s="137"/>
      <c r="CSW174" s="137"/>
      <c r="CSX174" s="137"/>
      <c r="CSY174" s="137"/>
      <c r="CSZ174" s="137"/>
      <c r="CTA174" s="137"/>
      <c r="CTB174" s="137"/>
      <c r="CTC174" s="137"/>
      <c r="CTD174" s="137"/>
      <c r="CTE174" s="137"/>
      <c r="CTF174" s="137"/>
      <c r="CTG174" s="137"/>
      <c r="CTH174" s="137"/>
      <c r="CTI174" s="137"/>
      <c r="CTJ174" s="137"/>
      <c r="CTK174" s="137"/>
      <c r="CTL174" s="137"/>
      <c r="CTM174" s="137"/>
      <c r="CTN174" s="137"/>
      <c r="CTO174" s="137"/>
      <c r="CTP174" s="137"/>
      <c r="CTQ174" s="137"/>
      <c r="CTR174" s="137"/>
      <c r="CTS174" s="137"/>
      <c r="CTT174" s="137"/>
      <c r="CTU174" s="137"/>
      <c r="CTV174" s="137"/>
      <c r="CTW174" s="137"/>
      <c r="CTX174" s="137"/>
      <c r="CTY174" s="137"/>
      <c r="CTZ174" s="137"/>
      <c r="CUA174" s="137"/>
      <c r="CUB174" s="137"/>
      <c r="CUC174" s="137"/>
      <c r="CUD174" s="137"/>
      <c r="CUE174" s="137"/>
      <c r="CUF174" s="137"/>
      <c r="CUG174" s="137"/>
      <c r="CUH174" s="137"/>
      <c r="CUI174" s="137"/>
      <c r="CUJ174" s="137"/>
      <c r="CUK174" s="137"/>
      <c r="CUL174" s="137"/>
      <c r="CUM174" s="137"/>
      <c r="CUN174" s="137"/>
      <c r="CUO174" s="137"/>
      <c r="CUP174" s="137"/>
      <c r="CUQ174" s="137"/>
      <c r="CUR174" s="137"/>
      <c r="CUS174" s="137"/>
      <c r="CUT174" s="137"/>
      <c r="CUU174" s="137"/>
      <c r="CUV174" s="137"/>
      <c r="CUW174" s="137"/>
      <c r="CUX174" s="137"/>
      <c r="CUY174" s="137"/>
      <c r="CUZ174" s="137"/>
      <c r="CVA174" s="137"/>
      <c r="CVB174" s="137"/>
      <c r="CVC174" s="137"/>
      <c r="CVD174" s="137"/>
      <c r="CVE174" s="137"/>
      <c r="CVF174" s="137"/>
      <c r="CVG174" s="137"/>
      <c r="CVH174" s="137"/>
      <c r="CVI174" s="137"/>
      <c r="CVJ174" s="137"/>
      <c r="CVK174" s="137"/>
      <c r="CVL174" s="137"/>
      <c r="CVM174" s="137"/>
      <c r="CVN174" s="137"/>
      <c r="CVO174" s="137"/>
      <c r="CVP174" s="137"/>
      <c r="CVQ174" s="137"/>
      <c r="CVR174" s="137"/>
      <c r="CVS174" s="137"/>
      <c r="CVT174" s="137"/>
      <c r="CVU174" s="137"/>
      <c r="CVV174" s="137"/>
      <c r="CVW174" s="137"/>
      <c r="CVX174" s="137"/>
      <c r="CVY174" s="137"/>
      <c r="CVZ174" s="137"/>
      <c r="CWA174" s="137"/>
      <c r="CWB174" s="137"/>
      <c r="CWC174" s="137"/>
      <c r="CWD174" s="137"/>
      <c r="CWE174" s="137"/>
      <c r="CWF174" s="137"/>
      <c r="CWG174" s="137"/>
      <c r="CWH174" s="137"/>
      <c r="CWI174" s="137"/>
      <c r="CWJ174" s="137"/>
      <c r="CWK174" s="137"/>
      <c r="CWL174" s="137"/>
      <c r="CWM174" s="137"/>
      <c r="CWN174" s="137"/>
      <c r="CWO174" s="137"/>
      <c r="CWP174" s="137"/>
      <c r="CWQ174" s="137"/>
      <c r="CWR174" s="137"/>
      <c r="CWS174" s="137"/>
      <c r="CWT174" s="137"/>
      <c r="CWU174" s="137"/>
      <c r="CWV174" s="137"/>
      <c r="CWW174" s="137"/>
      <c r="CWX174" s="137"/>
      <c r="CWY174" s="137"/>
      <c r="CWZ174" s="137"/>
      <c r="CXA174" s="137"/>
      <c r="CXB174" s="137"/>
      <c r="CXC174" s="137"/>
      <c r="CXD174" s="137"/>
      <c r="CXE174" s="137"/>
      <c r="CXF174" s="137"/>
      <c r="CXG174" s="137"/>
      <c r="CXH174" s="137"/>
      <c r="CXI174" s="137"/>
      <c r="CXJ174" s="137"/>
      <c r="CXK174" s="137"/>
      <c r="CXL174" s="137"/>
      <c r="CXM174" s="137"/>
      <c r="CXN174" s="137"/>
      <c r="CXO174" s="137"/>
      <c r="CXP174" s="137"/>
      <c r="CXQ174" s="137"/>
      <c r="CXR174" s="137"/>
      <c r="CXS174" s="137"/>
      <c r="CXT174" s="137"/>
      <c r="CXU174" s="137"/>
      <c r="CXV174" s="137"/>
      <c r="CXW174" s="137"/>
      <c r="CXX174" s="137"/>
      <c r="CXY174" s="137"/>
      <c r="CXZ174" s="137"/>
      <c r="CYA174" s="137"/>
      <c r="CYB174" s="137"/>
      <c r="CYC174" s="137"/>
      <c r="CYD174" s="137"/>
      <c r="CYE174" s="137"/>
      <c r="CYF174" s="137"/>
      <c r="CYG174" s="137"/>
      <c r="CYH174" s="137"/>
      <c r="CYI174" s="137"/>
      <c r="CYJ174" s="137"/>
      <c r="CYK174" s="137"/>
      <c r="CYL174" s="137"/>
      <c r="CYM174" s="137"/>
      <c r="CYN174" s="137"/>
      <c r="CYO174" s="137"/>
      <c r="CYP174" s="137"/>
      <c r="CYQ174" s="137"/>
      <c r="CYR174" s="137"/>
      <c r="CYS174" s="137"/>
      <c r="CYT174" s="137"/>
      <c r="CYU174" s="137"/>
      <c r="CYV174" s="137"/>
      <c r="CYW174" s="137"/>
      <c r="CYX174" s="137"/>
      <c r="CYY174" s="137"/>
      <c r="CYZ174" s="137"/>
      <c r="CZA174" s="137"/>
      <c r="CZB174" s="137"/>
      <c r="CZC174" s="137"/>
      <c r="CZD174" s="137"/>
      <c r="CZE174" s="137"/>
      <c r="CZF174" s="137"/>
      <c r="CZG174" s="137"/>
      <c r="CZH174" s="137"/>
      <c r="CZI174" s="137"/>
      <c r="CZJ174" s="137"/>
      <c r="CZK174" s="137"/>
      <c r="CZL174" s="137"/>
      <c r="CZM174" s="137"/>
      <c r="CZN174" s="137"/>
      <c r="CZO174" s="137"/>
      <c r="CZP174" s="137"/>
      <c r="CZQ174" s="137"/>
      <c r="CZR174" s="137"/>
      <c r="CZS174" s="137"/>
      <c r="CZT174" s="137"/>
      <c r="CZU174" s="137"/>
      <c r="CZV174" s="137"/>
      <c r="CZW174" s="137"/>
      <c r="CZX174" s="137"/>
      <c r="CZY174" s="137"/>
      <c r="CZZ174" s="137"/>
      <c r="DAA174" s="137"/>
      <c r="DAB174" s="137"/>
      <c r="DAC174" s="137"/>
      <c r="DAD174" s="137"/>
      <c r="DAE174" s="137"/>
      <c r="DAF174" s="137"/>
      <c r="DAG174" s="137"/>
      <c r="DAH174" s="137"/>
      <c r="DAI174" s="137"/>
      <c r="DAJ174" s="137"/>
      <c r="DAK174" s="137"/>
      <c r="DAL174" s="137"/>
      <c r="DAM174" s="137"/>
      <c r="DAN174" s="137"/>
      <c r="DAO174" s="137"/>
      <c r="DAP174" s="137"/>
      <c r="DAQ174" s="137"/>
      <c r="DAR174" s="137"/>
      <c r="DAS174" s="137"/>
      <c r="DAT174" s="137"/>
      <c r="DAU174" s="137"/>
      <c r="DAV174" s="137"/>
      <c r="DAW174" s="137"/>
      <c r="DAX174" s="137"/>
      <c r="DAY174" s="137"/>
      <c r="DAZ174" s="137"/>
      <c r="DBA174" s="137"/>
      <c r="DBB174" s="137"/>
      <c r="DBC174" s="137"/>
      <c r="DBD174" s="137"/>
      <c r="DBE174" s="137"/>
      <c r="DBF174" s="137"/>
      <c r="DBG174" s="137"/>
      <c r="DBH174" s="137"/>
      <c r="DBI174" s="137"/>
      <c r="DBJ174" s="137"/>
      <c r="DBK174" s="137"/>
      <c r="DBL174" s="137"/>
      <c r="DBM174" s="137"/>
      <c r="DBN174" s="137"/>
      <c r="DBO174" s="137"/>
      <c r="DBP174" s="137"/>
      <c r="DBQ174" s="137"/>
      <c r="DBR174" s="137"/>
      <c r="DBS174" s="137"/>
      <c r="DBT174" s="137"/>
      <c r="DBU174" s="137"/>
      <c r="DBV174" s="137"/>
      <c r="DBW174" s="137"/>
      <c r="DBX174" s="137"/>
      <c r="DBY174" s="137"/>
      <c r="DBZ174" s="137"/>
      <c r="DCA174" s="137"/>
      <c r="DCB174" s="137"/>
      <c r="DCC174" s="137"/>
      <c r="DCD174" s="137"/>
      <c r="DCE174" s="137"/>
      <c r="DCF174" s="137"/>
      <c r="DCG174" s="137"/>
      <c r="DCH174" s="137"/>
      <c r="DCI174" s="137"/>
      <c r="DCJ174" s="137"/>
      <c r="DCK174" s="137"/>
      <c r="DCL174" s="137"/>
      <c r="DCM174" s="137"/>
      <c r="DCN174" s="137"/>
      <c r="DCO174" s="137"/>
      <c r="DCP174" s="137"/>
      <c r="DCQ174" s="137"/>
      <c r="DCR174" s="137"/>
      <c r="DCS174" s="137"/>
      <c r="DCT174" s="137"/>
      <c r="DCU174" s="137"/>
      <c r="DCV174" s="137"/>
      <c r="DCW174" s="137"/>
      <c r="DCX174" s="137"/>
      <c r="DCY174" s="137"/>
      <c r="DCZ174" s="137"/>
      <c r="DDA174" s="137"/>
      <c r="DDB174" s="137"/>
      <c r="DDC174" s="137"/>
      <c r="DDD174" s="137"/>
      <c r="DDE174" s="137"/>
      <c r="DDF174" s="137"/>
      <c r="DDG174" s="137"/>
      <c r="DDH174" s="137"/>
      <c r="DDI174" s="137"/>
      <c r="DDJ174" s="137"/>
      <c r="DDK174" s="137"/>
      <c r="DDL174" s="137"/>
      <c r="DDM174" s="137"/>
      <c r="DDN174" s="137"/>
      <c r="DDO174" s="137"/>
      <c r="DDP174" s="137"/>
      <c r="DDQ174" s="137"/>
      <c r="DDR174" s="137"/>
      <c r="DDS174" s="137"/>
      <c r="DDT174" s="137"/>
      <c r="DDU174" s="137"/>
      <c r="DDV174" s="137"/>
      <c r="DDW174" s="137"/>
      <c r="DDX174" s="137"/>
      <c r="DDY174" s="137"/>
      <c r="DDZ174" s="137"/>
      <c r="DEA174" s="137"/>
      <c r="DEB174" s="137"/>
      <c r="DEC174" s="137"/>
      <c r="DED174" s="137"/>
      <c r="DEE174" s="137"/>
      <c r="DEF174" s="137"/>
      <c r="DEG174" s="137"/>
      <c r="DEH174" s="137"/>
      <c r="DEI174" s="137"/>
      <c r="DEJ174" s="137"/>
      <c r="DEK174" s="137"/>
      <c r="DEL174" s="137"/>
      <c r="DEM174" s="137"/>
      <c r="DEN174" s="137"/>
      <c r="DEO174" s="137"/>
      <c r="DEP174" s="137"/>
      <c r="DEQ174" s="137"/>
      <c r="DER174" s="137"/>
      <c r="DES174" s="137"/>
      <c r="DET174" s="137"/>
      <c r="DEU174" s="137"/>
      <c r="DEV174" s="137"/>
      <c r="DEW174" s="137"/>
      <c r="DEX174" s="137"/>
      <c r="DEY174" s="137"/>
      <c r="DEZ174" s="137"/>
      <c r="DFA174" s="137"/>
      <c r="DFB174" s="137"/>
      <c r="DFC174" s="137"/>
      <c r="DFD174" s="137"/>
      <c r="DFE174" s="137"/>
      <c r="DFF174" s="137"/>
      <c r="DFG174" s="137"/>
      <c r="DFH174" s="137"/>
      <c r="DFI174" s="137"/>
      <c r="DFJ174" s="137"/>
      <c r="DFK174" s="137"/>
      <c r="DFL174" s="137"/>
      <c r="DFM174" s="137"/>
      <c r="DFN174" s="137"/>
      <c r="DFO174" s="137"/>
      <c r="DFP174" s="137"/>
      <c r="DFQ174" s="137"/>
      <c r="DFR174" s="137"/>
      <c r="DFS174" s="137"/>
      <c r="DFT174" s="137"/>
      <c r="DFU174" s="137"/>
      <c r="DFV174" s="137"/>
      <c r="DFW174" s="137"/>
      <c r="DFX174" s="137"/>
      <c r="DFY174" s="137"/>
      <c r="DFZ174" s="137"/>
      <c r="DGA174" s="137"/>
      <c r="DGB174" s="137"/>
      <c r="DGC174" s="137"/>
      <c r="DGD174" s="137"/>
      <c r="DGE174" s="137"/>
      <c r="DGF174" s="137"/>
      <c r="DGG174" s="137"/>
      <c r="DGH174" s="137"/>
      <c r="DGI174" s="137"/>
      <c r="DGJ174" s="137"/>
      <c r="DGK174" s="137"/>
      <c r="DGL174" s="137"/>
      <c r="DGM174" s="137"/>
      <c r="DGN174" s="137"/>
      <c r="DGO174" s="137"/>
      <c r="DGP174" s="137"/>
      <c r="DGQ174" s="137"/>
      <c r="DGR174" s="137"/>
      <c r="DGS174" s="137"/>
      <c r="DGT174" s="137"/>
      <c r="DGU174" s="137"/>
      <c r="DGV174" s="137"/>
      <c r="DGW174" s="137"/>
      <c r="DGX174" s="137"/>
      <c r="DGY174" s="137"/>
      <c r="DGZ174" s="137"/>
      <c r="DHA174" s="137"/>
      <c r="DHB174" s="137"/>
      <c r="DHC174" s="137"/>
      <c r="DHD174" s="137"/>
      <c r="DHE174" s="137"/>
      <c r="DHF174" s="137"/>
      <c r="DHG174" s="137"/>
      <c r="DHH174" s="137"/>
      <c r="DHI174" s="137"/>
      <c r="DHJ174" s="137"/>
      <c r="DHK174" s="137"/>
      <c r="DHL174" s="137"/>
      <c r="DHM174" s="137"/>
      <c r="DHN174" s="137"/>
      <c r="DHO174" s="137"/>
      <c r="DHP174" s="137"/>
      <c r="DHQ174" s="137"/>
      <c r="DHR174" s="137"/>
      <c r="DHS174" s="137"/>
      <c r="DHT174" s="137"/>
      <c r="DHU174" s="137"/>
      <c r="DHV174" s="137"/>
      <c r="DHW174" s="137"/>
      <c r="DHX174" s="137"/>
      <c r="DHY174" s="137"/>
      <c r="DHZ174" s="137"/>
      <c r="DIA174" s="137"/>
      <c r="DIB174" s="137"/>
      <c r="DIC174" s="137"/>
      <c r="DID174" s="137"/>
      <c r="DIE174" s="137"/>
      <c r="DIF174" s="137"/>
      <c r="DIG174" s="137"/>
      <c r="DIH174" s="137"/>
      <c r="DII174" s="137"/>
      <c r="DIJ174" s="137"/>
      <c r="DIK174" s="137"/>
      <c r="DIL174" s="137"/>
      <c r="DIM174" s="137"/>
      <c r="DIN174" s="137"/>
      <c r="DIO174" s="137"/>
      <c r="DIP174" s="137"/>
      <c r="DIQ174" s="137"/>
      <c r="DIR174" s="137"/>
      <c r="DIS174" s="137"/>
      <c r="DIT174" s="137"/>
      <c r="DIU174" s="137"/>
      <c r="DIV174" s="137"/>
      <c r="DIW174" s="137"/>
      <c r="DIX174" s="137"/>
      <c r="DIY174" s="137"/>
      <c r="DIZ174" s="137"/>
      <c r="DJA174" s="137"/>
      <c r="DJB174" s="137"/>
      <c r="DJC174" s="137"/>
      <c r="DJD174" s="137"/>
      <c r="DJE174" s="137"/>
      <c r="DJF174" s="137"/>
      <c r="DJG174" s="137"/>
      <c r="DJH174" s="137"/>
      <c r="DJI174" s="137"/>
      <c r="DJJ174" s="137"/>
      <c r="DJK174" s="137"/>
      <c r="DJL174" s="137"/>
      <c r="DJM174" s="137"/>
      <c r="DJN174" s="137"/>
      <c r="DJO174" s="137"/>
      <c r="DJP174" s="137"/>
      <c r="DJQ174" s="137"/>
      <c r="DJR174" s="137"/>
      <c r="DJS174" s="137"/>
      <c r="DJT174" s="137"/>
      <c r="DJU174" s="137"/>
      <c r="DJV174" s="137"/>
      <c r="DJW174" s="137"/>
      <c r="DJX174" s="137"/>
      <c r="DJY174" s="137"/>
      <c r="DJZ174" s="137"/>
      <c r="DKA174" s="137"/>
      <c r="DKB174" s="137"/>
      <c r="DKC174" s="137"/>
      <c r="DKD174" s="137"/>
      <c r="DKE174" s="137"/>
      <c r="DKF174" s="137"/>
      <c r="DKG174" s="137"/>
      <c r="DKH174" s="137"/>
      <c r="DKI174" s="137"/>
      <c r="DKJ174" s="137"/>
      <c r="DKK174" s="137"/>
      <c r="DKL174" s="137"/>
      <c r="DKM174" s="137"/>
      <c r="DKN174" s="137"/>
      <c r="DKO174" s="137"/>
      <c r="DKP174" s="137"/>
      <c r="DKQ174" s="137"/>
      <c r="DKR174" s="137"/>
      <c r="DKS174" s="137"/>
      <c r="DKT174" s="137"/>
      <c r="DKU174" s="137"/>
      <c r="DKV174" s="137"/>
      <c r="DKW174" s="137"/>
      <c r="DKX174" s="137"/>
      <c r="DKY174" s="137"/>
      <c r="DKZ174" s="137"/>
      <c r="DLA174" s="137"/>
      <c r="DLB174" s="137"/>
      <c r="DLC174" s="137"/>
      <c r="DLD174" s="137"/>
      <c r="DLE174" s="137"/>
      <c r="DLF174" s="137"/>
      <c r="DLG174" s="137"/>
      <c r="DLH174" s="137"/>
      <c r="DLI174" s="137"/>
      <c r="DLJ174" s="137"/>
      <c r="DLK174" s="137"/>
      <c r="DLL174" s="137"/>
      <c r="DLM174" s="137"/>
      <c r="DLN174" s="137"/>
      <c r="DLO174" s="137"/>
      <c r="DLP174" s="137"/>
      <c r="DLQ174" s="137"/>
      <c r="DLR174" s="137"/>
      <c r="DLS174" s="137"/>
      <c r="DLT174" s="137"/>
      <c r="DLU174" s="137"/>
      <c r="DLV174" s="137"/>
      <c r="DLW174" s="137"/>
      <c r="DLX174" s="137"/>
      <c r="DLY174" s="137"/>
      <c r="DLZ174" s="137"/>
      <c r="DMA174" s="137"/>
      <c r="DMB174" s="137"/>
      <c r="DMC174" s="137"/>
      <c r="DMD174" s="137"/>
      <c r="DME174" s="137"/>
      <c r="DMF174" s="137"/>
      <c r="DMG174" s="137"/>
      <c r="DMH174" s="137"/>
      <c r="DMI174" s="137"/>
      <c r="DMJ174" s="137"/>
      <c r="DMK174" s="137"/>
      <c r="DML174" s="137"/>
      <c r="DMM174" s="137"/>
      <c r="DMN174" s="137"/>
      <c r="DMO174" s="137"/>
      <c r="DMP174" s="137"/>
      <c r="DMQ174" s="137"/>
      <c r="DMR174" s="137"/>
      <c r="DMS174" s="137"/>
      <c r="DMT174" s="137"/>
      <c r="DMU174" s="137"/>
      <c r="DMV174" s="137"/>
      <c r="DMW174" s="137"/>
      <c r="DMX174" s="137"/>
      <c r="DMY174" s="137"/>
      <c r="DMZ174" s="137"/>
      <c r="DNA174" s="137"/>
      <c r="DNB174" s="137"/>
      <c r="DNC174" s="137"/>
      <c r="DND174" s="137"/>
      <c r="DNE174" s="137"/>
      <c r="DNF174" s="137"/>
      <c r="DNG174" s="137"/>
      <c r="DNH174" s="137"/>
      <c r="DNI174" s="137"/>
      <c r="DNJ174" s="137"/>
      <c r="DNK174" s="137"/>
      <c r="DNL174" s="137"/>
      <c r="DNM174" s="137"/>
      <c r="DNN174" s="137"/>
      <c r="DNO174" s="137"/>
      <c r="DNP174" s="137"/>
      <c r="DNQ174" s="137"/>
      <c r="DNR174" s="137"/>
      <c r="DNS174" s="137"/>
      <c r="DNT174" s="137"/>
      <c r="DNU174" s="137"/>
      <c r="DNV174" s="137"/>
      <c r="DNW174" s="137"/>
      <c r="DNX174" s="137"/>
      <c r="DNY174" s="137"/>
      <c r="DNZ174" s="137"/>
      <c r="DOA174" s="137"/>
      <c r="DOB174" s="137"/>
      <c r="DOC174" s="137"/>
      <c r="DOD174" s="137"/>
      <c r="DOE174" s="137"/>
      <c r="DOF174" s="137"/>
      <c r="DOG174" s="137"/>
      <c r="DOH174" s="137"/>
      <c r="DOI174" s="137"/>
      <c r="DOJ174" s="137"/>
      <c r="DOK174" s="137"/>
      <c r="DOL174" s="137"/>
      <c r="DOM174" s="137"/>
      <c r="DON174" s="137"/>
      <c r="DOO174" s="137"/>
      <c r="DOP174" s="137"/>
      <c r="DOQ174" s="137"/>
      <c r="DOR174" s="137"/>
      <c r="DOS174" s="137"/>
      <c r="DOT174" s="137"/>
      <c r="DOU174" s="137"/>
      <c r="DOV174" s="137"/>
      <c r="DOW174" s="137"/>
      <c r="DOX174" s="137"/>
      <c r="DOY174" s="137"/>
      <c r="DOZ174" s="137"/>
      <c r="DPA174" s="137"/>
      <c r="DPB174" s="137"/>
      <c r="DPC174" s="137"/>
      <c r="DPD174" s="137"/>
      <c r="DPE174" s="137"/>
      <c r="DPF174" s="137"/>
      <c r="DPG174" s="137"/>
      <c r="DPH174" s="137"/>
      <c r="DPI174" s="137"/>
      <c r="DPJ174" s="137"/>
      <c r="DPK174" s="137"/>
      <c r="DPL174" s="137"/>
      <c r="DPM174" s="137"/>
      <c r="DPN174" s="137"/>
      <c r="DPO174" s="137"/>
      <c r="DPP174" s="137"/>
      <c r="DPQ174" s="137"/>
      <c r="DPR174" s="137"/>
      <c r="DPS174" s="137"/>
      <c r="DPT174" s="137"/>
      <c r="DPU174" s="137"/>
      <c r="DPV174" s="137"/>
      <c r="DPW174" s="137"/>
      <c r="DPX174" s="137"/>
      <c r="DPY174" s="137"/>
      <c r="DPZ174" s="137"/>
      <c r="DQA174" s="137"/>
      <c r="DQB174" s="137"/>
      <c r="DQC174" s="137"/>
      <c r="DQD174" s="137"/>
      <c r="DQE174" s="137"/>
      <c r="DQF174" s="137"/>
      <c r="DQG174" s="137"/>
      <c r="DQH174" s="137"/>
      <c r="DQI174" s="137"/>
      <c r="DQJ174" s="137"/>
      <c r="DQK174" s="137"/>
      <c r="DQL174" s="137"/>
      <c r="DQM174" s="137"/>
      <c r="DQN174" s="137"/>
      <c r="DQO174" s="137"/>
      <c r="DQP174" s="137"/>
      <c r="DQQ174" s="137"/>
      <c r="DQR174" s="137"/>
      <c r="DQS174" s="137"/>
      <c r="DQT174" s="137"/>
      <c r="DQU174" s="137"/>
      <c r="DQV174" s="137"/>
      <c r="DQW174" s="137"/>
      <c r="DQX174" s="137"/>
      <c r="DQY174" s="137"/>
      <c r="DQZ174" s="137"/>
      <c r="DRA174" s="137"/>
      <c r="DRB174" s="137"/>
      <c r="DRC174" s="137"/>
      <c r="DRD174" s="137"/>
      <c r="DRE174" s="137"/>
      <c r="DRF174" s="137"/>
      <c r="DRG174" s="137"/>
      <c r="DRH174" s="137"/>
      <c r="DRI174" s="137"/>
      <c r="DRJ174" s="137"/>
      <c r="DRK174" s="137"/>
      <c r="DRL174" s="137"/>
      <c r="DRM174" s="137"/>
      <c r="DRN174" s="137"/>
      <c r="DRO174" s="137"/>
      <c r="DRP174" s="137"/>
      <c r="DRQ174" s="137"/>
      <c r="DRR174" s="137"/>
      <c r="DRS174" s="137"/>
      <c r="DRT174" s="137"/>
      <c r="DRU174" s="137"/>
      <c r="DRV174" s="137"/>
      <c r="DRW174" s="137"/>
      <c r="DRX174" s="137"/>
      <c r="DRY174" s="137"/>
      <c r="DRZ174" s="137"/>
      <c r="DSA174" s="137"/>
      <c r="DSB174" s="137"/>
      <c r="DSC174" s="137"/>
      <c r="DSD174" s="137"/>
      <c r="DSE174" s="137"/>
      <c r="DSF174" s="137"/>
      <c r="DSG174" s="137"/>
      <c r="DSH174" s="137"/>
      <c r="DSI174" s="137"/>
      <c r="DSJ174" s="137"/>
      <c r="DSK174" s="137"/>
      <c r="DSL174" s="137"/>
      <c r="DSM174" s="137"/>
      <c r="DSN174" s="137"/>
      <c r="DSO174" s="137"/>
      <c r="DSP174" s="137"/>
      <c r="DSQ174" s="137"/>
      <c r="DSR174" s="137"/>
      <c r="DSS174" s="137"/>
      <c r="DST174" s="137"/>
      <c r="DSU174" s="137"/>
      <c r="DSV174" s="137"/>
      <c r="DSW174" s="137"/>
      <c r="DSX174" s="137"/>
      <c r="DSY174" s="137"/>
      <c r="DSZ174" s="137"/>
      <c r="DTA174" s="137"/>
      <c r="DTB174" s="137"/>
      <c r="DTC174" s="137"/>
      <c r="DTD174" s="137"/>
      <c r="DTE174" s="137"/>
      <c r="DTF174" s="137"/>
      <c r="DTG174" s="137"/>
      <c r="DTH174" s="137"/>
      <c r="DTI174" s="137"/>
      <c r="DTJ174" s="137"/>
      <c r="DTK174" s="137"/>
      <c r="DTL174" s="137"/>
      <c r="DTM174" s="137"/>
      <c r="DTN174" s="137"/>
      <c r="DTO174" s="137"/>
      <c r="DTP174" s="137"/>
      <c r="DTQ174" s="137"/>
      <c r="DTR174" s="137"/>
      <c r="DTS174" s="137"/>
      <c r="DTT174" s="137"/>
      <c r="DTU174" s="137"/>
      <c r="DTV174" s="137"/>
      <c r="DTW174" s="137"/>
      <c r="DTX174" s="137"/>
      <c r="DTY174" s="137"/>
      <c r="DTZ174" s="137"/>
      <c r="DUA174" s="137"/>
      <c r="DUB174" s="137"/>
      <c r="DUC174" s="137"/>
      <c r="DUD174" s="137"/>
      <c r="DUE174" s="137"/>
      <c r="DUF174" s="137"/>
      <c r="DUG174" s="137"/>
      <c r="DUH174" s="137"/>
      <c r="DUI174" s="137"/>
      <c r="DUJ174" s="137"/>
      <c r="DUK174" s="137"/>
      <c r="DUL174" s="137"/>
      <c r="DUM174" s="137"/>
      <c r="DUN174" s="137"/>
      <c r="DUO174" s="137"/>
      <c r="DUP174" s="137"/>
      <c r="DUQ174" s="137"/>
      <c r="DUR174" s="137"/>
      <c r="DUS174" s="137"/>
      <c r="DUT174" s="137"/>
      <c r="DUU174" s="137"/>
      <c r="DUV174" s="137"/>
      <c r="DUW174" s="137"/>
      <c r="DUX174" s="137"/>
      <c r="DUY174" s="137"/>
      <c r="DUZ174" s="137"/>
      <c r="DVA174" s="137"/>
      <c r="DVB174" s="137"/>
      <c r="DVC174" s="137"/>
      <c r="DVD174" s="137"/>
      <c r="DVE174" s="137"/>
      <c r="DVF174" s="137"/>
      <c r="DVG174" s="137"/>
      <c r="DVH174" s="137"/>
      <c r="DVI174" s="137"/>
      <c r="DVJ174" s="137"/>
      <c r="DVK174" s="137"/>
      <c r="DVL174" s="137"/>
      <c r="DVM174" s="137"/>
      <c r="DVN174" s="137"/>
      <c r="DVO174" s="137"/>
      <c r="DVP174" s="137"/>
      <c r="DVQ174" s="137"/>
      <c r="DVR174" s="137"/>
      <c r="DVS174" s="137"/>
      <c r="DVT174" s="137"/>
      <c r="DVU174" s="137"/>
      <c r="DVV174" s="137"/>
      <c r="DVW174" s="137"/>
      <c r="DVX174" s="137"/>
      <c r="DVY174" s="137"/>
      <c r="DVZ174" s="137"/>
      <c r="DWA174" s="137"/>
      <c r="DWB174" s="137"/>
      <c r="DWC174" s="137"/>
      <c r="DWD174" s="137"/>
      <c r="DWE174" s="137"/>
      <c r="DWF174" s="137"/>
      <c r="DWG174" s="137"/>
      <c r="DWH174" s="137"/>
      <c r="DWI174" s="137"/>
      <c r="DWJ174" s="137"/>
      <c r="DWK174" s="137"/>
      <c r="DWL174" s="137"/>
      <c r="DWM174" s="137"/>
      <c r="DWN174" s="137"/>
      <c r="DWO174" s="137"/>
      <c r="DWP174" s="137"/>
      <c r="DWQ174" s="137"/>
      <c r="DWR174" s="137"/>
      <c r="DWS174" s="137"/>
      <c r="DWT174" s="137"/>
      <c r="DWU174" s="137"/>
      <c r="DWV174" s="137"/>
      <c r="DWW174" s="137"/>
      <c r="DWX174" s="137"/>
      <c r="DWY174" s="137"/>
      <c r="DWZ174" s="137"/>
      <c r="DXA174" s="137"/>
      <c r="DXB174" s="137"/>
      <c r="DXC174" s="137"/>
      <c r="DXD174" s="137"/>
      <c r="DXE174" s="137"/>
      <c r="DXF174" s="137"/>
      <c r="DXG174" s="137"/>
      <c r="DXH174" s="137"/>
      <c r="DXI174" s="137"/>
      <c r="DXJ174" s="137"/>
      <c r="DXK174" s="137"/>
      <c r="DXL174" s="137"/>
      <c r="DXM174" s="137"/>
      <c r="DXN174" s="137"/>
      <c r="DXO174" s="137"/>
      <c r="DXP174" s="137"/>
      <c r="DXQ174" s="137"/>
      <c r="DXR174" s="137"/>
      <c r="DXS174" s="137"/>
      <c r="DXT174" s="137"/>
      <c r="DXU174" s="137"/>
      <c r="DXV174" s="137"/>
      <c r="DXW174" s="137"/>
      <c r="DXX174" s="137"/>
      <c r="DXY174" s="137"/>
      <c r="DXZ174" s="137"/>
      <c r="DYA174" s="137"/>
      <c r="DYB174" s="137"/>
      <c r="DYC174" s="137"/>
      <c r="DYD174" s="137"/>
      <c r="DYE174" s="137"/>
      <c r="DYF174" s="137"/>
      <c r="DYG174" s="137"/>
      <c r="DYH174" s="137"/>
      <c r="DYI174" s="137"/>
      <c r="DYJ174" s="137"/>
      <c r="DYK174" s="137"/>
      <c r="DYL174" s="137"/>
      <c r="DYM174" s="137"/>
      <c r="DYN174" s="137"/>
      <c r="DYO174" s="137"/>
      <c r="DYP174" s="137"/>
      <c r="DYQ174" s="137"/>
      <c r="DYR174" s="137"/>
      <c r="DYS174" s="137"/>
      <c r="DYT174" s="137"/>
      <c r="DYU174" s="137"/>
      <c r="DYV174" s="137"/>
      <c r="DYW174" s="137"/>
      <c r="DYX174" s="137"/>
      <c r="DYY174" s="137"/>
      <c r="DYZ174" s="137"/>
      <c r="DZA174" s="137"/>
      <c r="DZB174" s="137"/>
      <c r="DZC174" s="137"/>
      <c r="DZD174" s="137"/>
      <c r="DZE174" s="137"/>
      <c r="DZF174" s="137"/>
      <c r="DZG174" s="137"/>
      <c r="DZH174" s="137"/>
      <c r="DZI174" s="137"/>
      <c r="DZJ174" s="137"/>
      <c r="DZK174" s="137"/>
      <c r="DZL174" s="137"/>
      <c r="DZM174" s="137"/>
      <c r="DZN174" s="137"/>
      <c r="DZO174" s="137"/>
      <c r="DZP174" s="137"/>
      <c r="DZQ174" s="137"/>
      <c r="DZR174" s="137"/>
      <c r="DZS174" s="137"/>
      <c r="DZT174" s="137"/>
      <c r="DZU174" s="137"/>
      <c r="DZV174" s="137"/>
      <c r="DZW174" s="137"/>
      <c r="DZX174" s="137"/>
      <c r="DZY174" s="137"/>
      <c r="DZZ174" s="137"/>
      <c r="EAA174" s="137"/>
      <c r="EAB174" s="137"/>
      <c r="EAC174" s="137"/>
      <c r="EAD174" s="137"/>
      <c r="EAE174" s="137"/>
      <c r="EAF174" s="137"/>
      <c r="EAG174" s="137"/>
      <c r="EAH174" s="137"/>
      <c r="EAI174" s="137"/>
      <c r="EAJ174" s="137"/>
      <c r="EAK174" s="137"/>
      <c r="EAL174" s="137"/>
      <c r="EAM174" s="137"/>
      <c r="EAN174" s="137"/>
      <c r="EAO174" s="137"/>
      <c r="EAP174" s="137"/>
      <c r="EAQ174" s="137"/>
      <c r="EAR174" s="137"/>
      <c r="EAS174" s="137"/>
      <c r="EAT174" s="137"/>
      <c r="EAU174" s="137"/>
      <c r="EAV174" s="137"/>
      <c r="EAW174" s="137"/>
      <c r="EAX174" s="137"/>
      <c r="EAY174" s="137"/>
      <c r="EAZ174" s="137"/>
      <c r="EBA174" s="137"/>
      <c r="EBB174" s="137"/>
      <c r="EBC174" s="137"/>
      <c r="EBD174" s="137"/>
      <c r="EBE174" s="137"/>
      <c r="EBF174" s="137"/>
      <c r="EBG174" s="137"/>
      <c r="EBH174" s="137"/>
      <c r="EBI174" s="137"/>
      <c r="EBJ174" s="137"/>
      <c r="EBK174" s="137"/>
      <c r="EBL174" s="137"/>
      <c r="EBM174" s="137"/>
      <c r="EBN174" s="137"/>
      <c r="EBO174" s="137"/>
      <c r="EBP174" s="137"/>
      <c r="EBQ174" s="137"/>
      <c r="EBR174" s="137"/>
      <c r="EBS174" s="137"/>
      <c r="EBT174" s="137"/>
      <c r="EBU174" s="137"/>
      <c r="EBV174" s="137"/>
      <c r="EBW174" s="137"/>
      <c r="EBX174" s="137"/>
      <c r="EBY174" s="137"/>
      <c r="EBZ174" s="137"/>
      <c r="ECA174" s="137"/>
      <c r="ECB174" s="137"/>
      <c r="ECC174" s="137"/>
      <c r="ECD174" s="137"/>
      <c r="ECE174" s="137"/>
      <c r="ECF174" s="137"/>
      <c r="ECG174" s="137"/>
      <c r="ECH174" s="137"/>
      <c r="ECI174" s="137"/>
      <c r="ECJ174" s="137"/>
      <c r="ECK174" s="137"/>
      <c r="ECL174" s="137"/>
      <c r="ECM174" s="137"/>
      <c r="ECN174" s="137"/>
      <c r="ECO174" s="137"/>
      <c r="ECP174" s="137"/>
      <c r="ECQ174" s="137"/>
      <c r="ECR174" s="137"/>
      <c r="ECS174" s="137"/>
      <c r="ECT174" s="137"/>
      <c r="ECU174" s="137"/>
      <c r="ECV174" s="137"/>
      <c r="ECW174" s="137"/>
      <c r="ECX174" s="137"/>
      <c r="ECY174" s="137"/>
      <c r="ECZ174" s="137"/>
      <c r="EDA174" s="137"/>
      <c r="EDB174" s="137"/>
      <c r="EDC174" s="137"/>
      <c r="EDD174" s="137"/>
      <c r="EDE174" s="137"/>
      <c r="EDF174" s="137"/>
      <c r="EDG174" s="137"/>
      <c r="EDH174" s="137"/>
      <c r="EDI174" s="137"/>
      <c r="EDJ174" s="137"/>
      <c r="EDK174" s="137"/>
      <c r="EDL174" s="137"/>
      <c r="EDM174" s="137"/>
      <c r="EDN174" s="137"/>
      <c r="EDO174" s="137"/>
      <c r="EDP174" s="137"/>
      <c r="EDQ174" s="137"/>
      <c r="EDR174" s="137"/>
      <c r="EDS174" s="137"/>
      <c r="EDT174" s="137"/>
      <c r="EDU174" s="137"/>
      <c r="EDV174" s="137"/>
      <c r="EDW174" s="137"/>
      <c r="EDX174" s="137"/>
      <c r="EDY174" s="137"/>
      <c r="EDZ174" s="137"/>
      <c r="EEA174" s="137"/>
      <c r="EEB174" s="137"/>
      <c r="EEC174" s="137"/>
      <c r="EED174" s="137"/>
      <c r="EEE174" s="137"/>
      <c r="EEF174" s="137"/>
      <c r="EEG174" s="137"/>
      <c r="EEH174" s="137"/>
      <c r="EEI174" s="137"/>
      <c r="EEJ174" s="137"/>
      <c r="EEK174" s="137"/>
      <c r="EEL174" s="137"/>
      <c r="EEM174" s="137"/>
      <c r="EEN174" s="137"/>
      <c r="EEO174" s="137"/>
      <c r="EEP174" s="137"/>
      <c r="EEQ174" s="137"/>
      <c r="EER174" s="137"/>
      <c r="EES174" s="137"/>
      <c r="EET174" s="137"/>
      <c r="EEU174" s="137"/>
      <c r="EEV174" s="137"/>
      <c r="EEW174" s="137"/>
      <c r="EEX174" s="137"/>
      <c r="EEY174" s="137"/>
      <c r="EEZ174" s="137"/>
      <c r="EFA174" s="137"/>
      <c r="EFB174" s="137"/>
      <c r="EFC174" s="137"/>
      <c r="EFD174" s="137"/>
      <c r="EFE174" s="137"/>
      <c r="EFF174" s="137"/>
      <c r="EFG174" s="137"/>
      <c r="EFH174" s="137"/>
      <c r="EFI174" s="137"/>
      <c r="EFJ174" s="137"/>
      <c r="EFK174" s="137"/>
      <c r="EFL174" s="137"/>
      <c r="EFM174" s="137"/>
      <c r="EFN174" s="137"/>
      <c r="EFO174" s="137"/>
      <c r="EFP174" s="137"/>
      <c r="EFQ174" s="137"/>
      <c r="EFR174" s="137"/>
      <c r="EFS174" s="137"/>
      <c r="EFT174" s="137"/>
      <c r="EFU174" s="137"/>
      <c r="EFV174" s="137"/>
      <c r="EFW174" s="137"/>
      <c r="EFX174" s="137"/>
      <c r="EFY174" s="137"/>
      <c r="EFZ174" s="137"/>
      <c r="EGA174" s="137"/>
      <c r="EGB174" s="137"/>
      <c r="EGC174" s="137"/>
      <c r="EGD174" s="137"/>
      <c r="EGE174" s="137"/>
      <c r="EGF174" s="137"/>
      <c r="EGG174" s="137"/>
      <c r="EGH174" s="137"/>
      <c r="EGI174" s="137"/>
      <c r="EGJ174" s="137"/>
      <c r="EGK174" s="137"/>
      <c r="EGL174" s="137"/>
      <c r="EGM174" s="137"/>
      <c r="EGN174" s="137"/>
      <c r="EGO174" s="137"/>
      <c r="EGP174" s="137"/>
      <c r="EGQ174" s="137"/>
      <c r="EGR174" s="137"/>
      <c r="EGS174" s="137"/>
      <c r="EGT174" s="137"/>
      <c r="EGU174" s="137"/>
      <c r="EGV174" s="137"/>
      <c r="EGW174" s="137"/>
      <c r="EGX174" s="137"/>
      <c r="EGY174" s="137"/>
      <c r="EGZ174" s="137"/>
      <c r="EHA174" s="137"/>
      <c r="EHB174" s="137"/>
      <c r="EHC174" s="137"/>
      <c r="EHD174" s="137"/>
      <c r="EHE174" s="137"/>
      <c r="EHF174" s="137"/>
      <c r="EHG174" s="137"/>
      <c r="EHH174" s="137"/>
      <c r="EHI174" s="137"/>
      <c r="EHJ174" s="137"/>
      <c r="EHK174" s="137"/>
      <c r="EHL174" s="137"/>
      <c r="EHM174" s="137"/>
      <c r="EHN174" s="137"/>
      <c r="EHO174" s="137"/>
      <c r="EHP174" s="137"/>
      <c r="EHQ174" s="137"/>
      <c r="EHR174" s="137"/>
      <c r="EHS174" s="137"/>
      <c r="EHT174" s="137"/>
      <c r="EHU174" s="137"/>
      <c r="EHV174" s="137"/>
      <c r="EHW174" s="137"/>
      <c r="EHX174" s="137"/>
      <c r="EHY174" s="137"/>
      <c r="EHZ174" s="137"/>
      <c r="EIA174" s="137"/>
      <c r="EIB174" s="137"/>
      <c r="EIC174" s="137"/>
      <c r="EID174" s="137"/>
      <c r="EIE174" s="137"/>
      <c r="EIF174" s="137"/>
      <c r="EIG174" s="137"/>
      <c r="EIH174" s="137"/>
      <c r="EII174" s="137"/>
      <c r="EIJ174" s="137"/>
      <c r="EIK174" s="137"/>
      <c r="EIL174" s="137"/>
      <c r="EIM174" s="137"/>
      <c r="EIN174" s="137"/>
      <c r="EIO174" s="137"/>
      <c r="EIP174" s="137"/>
      <c r="EIQ174" s="137"/>
      <c r="EIR174" s="137"/>
      <c r="EIS174" s="137"/>
      <c r="EIT174" s="137"/>
      <c r="EIU174" s="137"/>
      <c r="EIV174" s="137"/>
      <c r="EIW174" s="137"/>
      <c r="EIX174" s="137"/>
      <c r="EIY174" s="137"/>
      <c r="EIZ174" s="137"/>
      <c r="EJA174" s="137"/>
      <c r="EJB174" s="137"/>
      <c r="EJC174" s="137"/>
      <c r="EJD174" s="137"/>
      <c r="EJE174" s="137"/>
      <c r="EJF174" s="137"/>
      <c r="EJG174" s="137"/>
      <c r="EJH174" s="137"/>
      <c r="EJI174" s="137"/>
      <c r="EJJ174" s="137"/>
      <c r="EJK174" s="137"/>
      <c r="EJL174" s="137"/>
      <c r="EJM174" s="137"/>
      <c r="EJN174" s="137"/>
      <c r="EJO174" s="137"/>
      <c r="EJP174" s="137"/>
      <c r="EJQ174" s="137"/>
      <c r="EJR174" s="137"/>
      <c r="EJS174" s="137"/>
      <c r="EJT174" s="137"/>
      <c r="EJU174" s="137"/>
      <c r="EJV174" s="137"/>
      <c r="EJW174" s="137"/>
      <c r="EJX174" s="137"/>
      <c r="EJY174" s="137"/>
      <c r="EJZ174" s="137"/>
      <c r="EKA174" s="137"/>
      <c r="EKB174" s="137"/>
      <c r="EKC174" s="137"/>
      <c r="EKD174" s="137"/>
      <c r="EKE174" s="137"/>
      <c r="EKF174" s="137"/>
      <c r="EKG174" s="137"/>
      <c r="EKH174" s="137"/>
      <c r="EKI174" s="137"/>
      <c r="EKJ174" s="137"/>
      <c r="EKK174" s="137"/>
      <c r="EKL174" s="137"/>
      <c r="EKM174" s="137"/>
      <c r="EKN174" s="137"/>
      <c r="EKO174" s="137"/>
      <c r="EKP174" s="137"/>
      <c r="EKQ174" s="137"/>
      <c r="EKR174" s="137"/>
      <c r="EKS174" s="137"/>
      <c r="EKT174" s="137"/>
      <c r="EKU174" s="137"/>
      <c r="EKV174" s="137"/>
      <c r="EKW174" s="137"/>
      <c r="EKX174" s="137"/>
      <c r="EKY174" s="137"/>
      <c r="EKZ174" s="137"/>
      <c r="ELA174" s="137"/>
      <c r="ELB174" s="137"/>
      <c r="ELC174" s="137"/>
      <c r="ELD174" s="137"/>
      <c r="ELE174" s="137"/>
      <c r="ELF174" s="137"/>
      <c r="ELG174" s="137"/>
      <c r="ELH174" s="137"/>
      <c r="ELI174" s="137"/>
      <c r="ELJ174" s="137"/>
      <c r="ELK174" s="137"/>
      <c r="ELL174" s="137"/>
      <c r="ELM174" s="137"/>
      <c r="ELN174" s="137"/>
      <c r="ELO174" s="137"/>
      <c r="ELP174" s="137"/>
      <c r="ELQ174" s="137"/>
      <c r="ELR174" s="137"/>
      <c r="ELS174" s="137"/>
      <c r="ELT174" s="137"/>
      <c r="ELU174" s="137"/>
      <c r="ELV174" s="137"/>
      <c r="ELW174" s="137"/>
      <c r="ELX174" s="137"/>
      <c r="ELY174" s="137"/>
      <c r="ELZ174" s="137"/>
      <c r="EMA174" s="137"/>
      <c r="EMB174" s="137"/>
      <c r="EMC174" s="137"/>
      <c r="EMD174" s="137"/>
      <c r="EME174" s="137"/>
      <c r="EMF174" s="137"/>
      <c r="EMG174" s="137"/>
      <c r="EMH174" s="137"/>
      <c r="EMI174" s="137"/>
      <c r="EMJ174" s="137"/>
      <c r="EMK174" s="137"/>
      <c r="EML174" s="137"/>
      <c r="EMM174" s="137"/>
      <c r="EMN174" s="137"/>
      <c r="EMO174" s="137"/>
      <c r="EMP174" s="137"/>
      <c r="EMQ174" s="137"/>
      <c r="EMR174" s="137"/>
      <c r="EMS174" s="137"/>
      <c r="EMT174" s="137"/>
      <c r="EMU174" s="137"/>
      <c r="EMV174" s="137"/>
      <c r="EMW174" s="137"/>
      <c r="EMX174" s="137"/>
      <c r="EMY174" s="137"/>
      <c r="EMZ174" s="137"/>
      <c r="ENA174" s="137"/>
      <c r="ENB174" s="137"/>
      <c r="ENC174" s="137"/>
      <c r="END174" s="137"/>
      <c r="ENE174" s="137"/>
      <c r="ENF174" s="137"/>
      <c r="ENG174" s="137"/>
      <c r="ENH174" s="137"/>
      <c r="ENI174" s="137"/>
      <c r="ENJ174" s="137"/>
      <c r="ENK174" s="137"/>
      <c r="ENL174" s="137"/>
      <c r="ENM174" s="137"/>
      <c r="ENN174" s="137"/>
      <c r="ENO174" s="137"/>
      <c r="ENP174" s="137"/>
      <c r="ENQ174" s="137"/>
      <c r="ENR174" s="137"/>
      <c r="ENS174" s="137"/>
      <c r="ENT174" s="137"/>
      <c r="ENU174" s="137"/>
      <c r="ENV174" s="137"/>
      <c r="ENW174" s="137"/>
      <c r="ENX174" s="137"/>
      <c r="ENY174" s="137"/>
      <c r="ENZ174" s="137"/>
      <c r="EOA174" s="137"/>
      <c r="EOB174" s="137"/>
      <c r="EOC174" s="137"/>
      <c r="EOD174" s="137"/>
      <c r="EOE174" s="137"/>
      <c r="EOF174" s="137"/>
      <c r="EOG174" s="137"/>
      <c r="EOH174" s="137"/>
      <c r="EOI174" s="137"/>
      <c r="EOJ174" s="137"/>
      <c r="EOK174" s="137"/>
      <c r="EOL174" s="137"/>
      <c r="EOM174" s="137"/>
      <c r="EON174" s="137"/>
      <c r="EOO174" s="137"/>
      <c r="EOP174" s="137"/>
      <c r="EOQ174" s="137"/>
      <c r="EOR174" s="137"/>
      <c r="EOS174" s="137"/>
      <c r="EOT174" s="137"/>
      <c r="EOU174" s="137"/>
      <c r="EOV174" s="137"/>
      <c r="EOW174" s="137"/>
      <c r="EOX174" s="137"/>
      <c r="EOY174" s="137"/>
      <c r="EOZ174" s="137"/>
      <c r="EPA174" s="137"/>
      <c r="EPB174" s="137"/>
      <c r="EPC174" s="137"/>
      <c r="EPD174" s="137"/>
      <c r="EPE174" s="137"/>
      <c r="EPF174" s="137"/>
      <c r="EPG174" s="137"/>
      <c r="EPH174" s="137"/>
      <c r="EPI174" s="137"/>
      <c r="EPJ174" s="137"/>
      <c r="EPK174" s="137"/>
      <c r="EPL174" s="137"/>
      <c r="EPM174" s="137"/>
      <c r="EPN174" s="137"/>
      <c r="EPO174" s="137"/>
      <c r="EPP174" s="137"/>
      <c r="EPQ174" s="137"/>
      <c r="EPR174" s="137"/>
      <c r="EPS174" s="137"/>
      <c r="EPT174" s="137"/>
      <c r="EPU174" s="137"/>
      <c r="EPV174" s="137"/>
      <c r="EPW174" s="137"/>
      <c r="EPX174" s="137"/>
      <c r="EPY174" s="137"/>
      <c r="EPZ174" s="137"/>
      <c r="EQA174" s="137"/>
      <c r="EQB174" s="137"/>
      <c r="EQC174" s="137"/>
      <c r="EQD174" s="137"/>
      <c r="EQE174" s="137"/>
      <c r="EQF174" s="137"/>
      <c r="EQG174" s="137"/>
      <c r="EQH174" s="137"/>
      <c r="EQI174" s="137"/>
      <c r="EQJ174" s="137"/>
      <c r="EQK174" s="137"/>
      <c r="EQL174" s="137"/>
      <c r="EQM174" s="137"/>
      <c r="EQN174" s="137"/>
      <c r="EQO174" s="137"/>
      <c r="EQP174" s="137"/>
      <c r="EQQ174" s="137"/>
      <c r="EQR174" s="137"/>
      <c r="EQS174" s="137"/>
      <c r="EQT174" s="137"/>
      <c r="EQU174" s="137"/>
      <c r="EQV174" s="137"/>
      <c r="EQW174" s="137"/>
      <c r="EQX174" s="137"/>
      <c r="EQY174" s="137"/>
      <c r="EQZ174" s="137"/>
      <c r="ERA174" s="137"/>
      <c r="ERB174" s="137"/>
      <c r="ERC174" s="137"/>
      <c r="ERD174" s="137"/>
      <c r="ERE174" s="137"/>
      <c r="ERF174" s="137"/>
      <c r="ERG174" s="137"/>
      <c r="ERH174" s="137"/>
      <c r="ERI174" s="137"/>
      <c r="ERJ174" s="137"/>
      <c r="ERK174" s="137"/>
      <c r="ERL174" s="137"/>
      <c r="ERM174" s="137"/>
      <c r="ERN174" s="137"/>
      <c r="ERO174" s="137"/>
      <c r="ERP174" s="137"/>
      <c r="ERQ174" s="137"/>
      <c r="ERR174" s="137"/>
      <c r="ERS174" s="137"/>
      <c r="ERT174" s="137"/>
      <c r="ERU174" s="137"/>
      <c r="ERV174" s="137"/>
      <c r="ERW174" s="137"/>
      <c r="ERX174" s="137"/>
      <c r="ERY174" s="137"/>
      <c r="ERZ174" s="137"/>
      <c r="ESA174" s="137"/>
      <c r="ESB174" s="137"/>
      <c r="ESC174" s="137"/>
      <c r="ESD174" s="137"/>
      <c r="ESE174" s="137"/>
      <c r="ESF174" s="137"/>
      <c r="ESG174" s="137"/>
      <c r="ESH174" s="137"/>
      <c r="ESI174" s="137"/>
      <c r="ESJ174" s="137"/>
      <c r="ESK174" s="137"/>
      <c r="ESL174" s="137"/>
      <c r="ESM174" s="137"/>
      <c r="ESN174" s="137"/>
      <c r="ESO174" s="137"/>
      <c r="ESP174" s="137"/>
      <c r="ESQ174" s="137"/>
      <c r="ESR174" s="137"/>
      <c r="ESS174" s="137"/>
      <c r="EST174" s="137"/>
      <c r="ESU174" s="137"/>
      <c r="ESV174" s="137"/>
      <c r="ESW174" s="137"/>
      <c r="ESX174" s="137"/>
      <c r="ESY174" s="137"/>
      <c r="ESZ174" s="137"/>
      <c r="ETA174" s="137"/>
      <c r="ETB174" s="137"/>
      <c r="ETC174" s="137"/>
      <c r="ETD174" s="137"/>
      <c r="ETE174" s="137"/>
      <c r="ETF174" s="137"/>
      <c r="ETG174" s="137"/>
      <c r="ETH174" s="137"/>
      <c r="ETI174" s="137"/>
      <c r="ETJ174" s="137"/>
      <c r="ETK174" s="137"/>
      <c r="ETL174" s="137"/>
      <c r="ETM174" s="137"/>
      <c r="ETN174" s="137"/>
      <c r="ETO174" s="137"/>
      <c r="ETP174" s="137"/>
      <c r="ETQ174" s="137"/>
      <c r="ETR174" s="137"/>
      <c r="ETS174" s="137"/>
      <c r="ETT174" s="137"/>
      <c r="ETU174" s="137"/>
      <c r="ETV174" s="137"/>
      <c r="ETW174" s="137"/>
      <c r="ETX174" s="137"/>
      <c r="ETY174" s="137"/>
      <c r="ETZ174" s="137"/>
      <c r="EUA174" s="137"/>
      <c r="EUB174" s="137"/>
      <c r="EUC174" s="137"/>
      <c r="EUD174" s="137"/>
      <c r="EUE174" s="137"/>
      <c r="EUF174" s="137"/>
      <c r="EUG174" s="137"/>
      <c r="EUH174" s="137"/>
      <c r="EUI174" s="137"/>
      <c r="EUJ174" s="137"/>
      <c r="EUK174" s="137"/>
      <c r="EUL174" s="137"/>
      <c r="EUM174" s="137"/>
      <c r="EUN174" s="137"/>
      <c r="EUO174" s="137"/>
      <c r="EUP174" s="137"/>
      <c r="EUQ174" s="137"/>
      <c r="EUR174" s="137"/>
      <c r="EUS174" s="137"/>
      <c r="EUT174" s="137"/>
      <c r="EUU174" s="137"/>
      <c r="EUV174" s="137"/>
      <c r="EUW174" s="137"/>
      <c r="EUX174" s="137"/>
      <c r="EUY174" s="137"/>
      <c r="EUZ174" s="137"/>
      <c r="EVA174" s="137"/>
      <c r="EVB174" s="137"/>
      <c r="EVC174" s="137"/>
      <c r="EVD174" s="137"/>
      <c r="EVE174" s="137"/>
      <c r="EVF174" s="137"/>
      <c r="EVG174" s="137"/>
      <c r="EVH174" s="137"/>
      <c r="EVI174" s="137"/>
      <c r="EVJ174" s="137"/>
      <c r="EVK174" s="137"/>
      <c r="EVL174" s="137"/>
      <c r="EVM174" s="137"/>
      <c r="EVN174" s="137"/>
      <c r="EVO174" s="137"/>
      <c r="EVP174" s="137"/>
      <c r="EVQ174" s="137"/>
      <c r="EVR174" s="137"/>
      <c r="EVS174" s="137"/>
      <c r="EVT174" s="137"/>
      <c r="EVU174" s="137"/>
      <c r="EVV174" s="137"/>
      <c r="EVW174" s="137"/>
      <c r="EVX174" s="137"/>
      <c r="EVY174" s="137"/>
      <c r="EVZ174" s="137"/>
      <c r="EWA174" s="137"/>
      <c r="EWB174" s="137"/>
      <c r="EWC174" s="137"/>
      <c r="EWD174" s="137"/>
      <c r="EWE174" s="137"/>
      <c r="EWF174" s="137"/>
      <c r="EWG174" s="137"/>
      <c r="EWH174" s="137"/>
      <c r="EWI174" s="137"/>
      <c r="EWJ174" s="137"/>
      <c r="EWK174" s="137"/>
      <c r="EWL174" s="137"/>
      <c r="EWM174" s="137"/>
      <c r="EWN174" s="137"/>
      <c r="EWO174" s="137"/>
      <c r="EWP174" s="137"/>
      <c r="EWQ174" s="137"/>
      <c r="EWR174" s="137"/>
      <c r="EWS174" s="137"/>
      <c r="EWT174" s="137"/>
      <c r="EWU174" s="137"/>
      <c r="EWV174" s="137"/>
      <c r="EWW174" s="137"/>
      <c r="EWX174" s="137"/>
      <c r="EWY174" s="137"/>
      <c r="EWZ174" s="137"/>
      <c r="EXA174" s="137"/>
      <c r="EXB174" s="137"/>
      <c r="EXC174" s="137"/>
      <c r="EXD174" s="137"/>
      <c r="EXE174" s="137"/>
      <c r="EXF174" s="137"/>
      <c r="EXG174" s="137"/>
      <c r="EXH174" s="137"/>
      <c r="EXI174" s="137"/>
      <c r="EXJ174" s="137"/>
      <c r="EXK174" s="137"/>
      <c r="EXL174" s="137"/>
      <c r="EXM174" s="137"/>
      <c r="EXN174" s="137"/>
      <c r="EXO174" s="137"/>
      <c r="EXP174" s="137"/>
      <c r="EXQ174" s="137"/>
      <c r="EXR174" s="137"/>
      <c r="EXS174" s="137"/>
      <c r="EXT174" s="137"/>
      <c r="EXU174" s="137"/>
      <c r="EXV174" s="137"/>
      <c r="EXW174" s="137"/>
      <c r="EXX174" s="137"/>
      <c r="EXY174" s="137"/>
      <c r="EXZ174" s="137"/>
      <c r="EYA174" s="137"/>
      <c r="EYB174" s="137"/>
      <c r="EYC174" s="137"/>
      <c r="EYD174" s="137"/>
      <c r="EYE174" s="137"/>
      <c r="EYF174" s="137"/>
      <c r="EYG174" s="137"/>
      <c r="EYH174" s="137"/>
      <c r="EYI174" s="137"/>
      <c r="EYJ174" s="137"/>
      <c r="EYK174" s="137"/>
      <c r="EYL174" s="137"/>
      <c r="EYM174" s="137"/>
      <c r="EYN174" s="137"/>
      <c r="EYO174" s="137"/>
      <c r="EYP174" s="137"/>
      <c r="EYQ174" s="137"/>
      <c r="EYR174" s="137"/>
      <c r="EYS174" s="137"/>
      <c r="EYT174" s="137"/>
      <c r="EYU174" s="137"/>
      <c r="EYV174" s="137"/>
      <c r="EYW174" s="137"/>
      <c r="EYX174" s="137"/>
      <c r="EYY174" s="137"/>
      <c r="EYZ174" s="137"/>
      <c r="EZA174" s="137"/>
      <c r="EZB174" s="137"/>
      <c r="EZC174" s="137"/>
      <c r="EZD174" s="137"/>
      <c r="EZE174" s="137"/>
      <c r="EZF174" s="137"/>
      <c r="EZG174" s="137"/>
      <c r="EZH174" s="137"/>
      <c r="EZI174" s="137"/>
      <c r="EZJ174" s="137"/>
      <c r="EZK174" s="137"/>
      <c r="EZL174" s="137"/>
      <c r="EZM174" s="137"/>
      <c r="EZN174" s="137"/>
      <c r="EZO174" s="137"/>
      <c r="EZP174" s="137"/>
      <c r="EZQ174" s="137"/>
      <c r="EZR174" s="137"/>
      <c r="EZS174" s="137"/>
      <c r="EZT174" s="137"/>
      <c r="EZU174" s="137"/>
      <c r="EZV174" s="137"/>
      <c r="EZW174" s="137"/>
      <c r="EZX174" s="137"/>
      <c r="EZY174" s="137"/>
      <c r="EZZ174" s="137"/>
      <c r="FAA174" s="137"/>
      <c r="FAB174" s="137"/>
      <c r="FAC174" s="137"/>
      <c r="FAD174" s="137"/>
      <c r="FAE174" s="137"/>
      <c r="FAF174" s="137"/>
      <c r="FAG174" s="137"/>
      <c r="FAH174" s="137"/>
      <c r="FAI174" s="137"/>
      <c r="FAJ174" s="137"/>
      <c r="FAK174" s="137"/>
      <c r="FAL174" s="137"/>
      <c r="FAM174" s="137"/>
      <c r="FAN174" s="137"/>
      <c r="FAO174" s="137"/>
      <c r="FAP174" s="137"/>
      <c r="FAQ174" s="137"/>
      <c r="FAR174" s="137"/>
      <c r="FAS174" s="137"/>
      <c r="FAT174" s="137"/>
      <c r="FAU174" s="137"/>
      <c r="FAV174" s="137"/>
      <c r="FAW174" s="137"/>
      <c r="FAX174" s="137"/>
      <c r="FAY174" s="137"/>
      <c r="FAZ174" s="137"/>
      <c r="FBA174" s="137"/>
      <c r="FBB174" s="137"/>
      <c r="FBC174" s="137"/>
      <c r="FBD174" s="137"/>
      <c r="FBE174" s="137"/>
      <c r="FBF174" s="137"/>
      <c r="FBG174" s="137"/>
      <c r="FBH174" s="137"/>
      <c r="FBI174" s="137"/>
      <c r="FBJ174" s="137"/>
      <c r="FBK174" s="137"/>
      <c r="FBL174" s="137"/>
      <c r="FBM174" s="137"/>
      <c r="FBN174" s="137"/>
      <c r="FBO174" s="137"/>
      <c r="FBP174" s="137"/>
      <c r="FBQ174" s="137"/>
      <c r="FBR174" s="137"/>
      <c r="FBS174" s="137"/>
      <c r="FBT174" s="137"/>
      <c r="FBU174" s="137"/>
      <c r="FBV174" s="137"/>
      <c r="FBW174" s="137"/>
      <c r="FBX174" s="137"/>
      <c r="FBY174" s="137"/>
      <c r="FBZ174" s="137"/>
      <c r="FCA174" s="137"/>
      <c r="FCB174" s="137"/>
      <c r="FCC174" s="137"/>
      <c r="FCD174" s="137"/>
      <c r="FCE174" s="137"/>
      <c r="FCF174" s="137"/>
      <c r="FCG174" s="137"/>
      <c r="FCH174" s="137"/>
      <c r="FCI174" s="137"/>
      <c r="FCJ174" s="137"/>
      <c r="FCK174" s="137"/>
      <c r="FCL174" s="137"/>
      <c r="FCM174" s="137"/>
      <c r="FCN174" s="137"/>
      <c r="FCO174" s="137"/>
      <c r="FCP174" s="137"/>
      <c r="FCQ174" s="137"/>
      <c r="FCR174" s="137"/>
      <c r="FCS174" s="137"/>
      <c r="FCT174" s="137"/>
      <c r="FCU174" s="137"/>
      <c r="FCV174" s="137"/>
      <c r="FCW174" s="137"/>
      <c r="FCX174" s="137"/>
      <c r="FCY174" s="137"/>
      <c r="FCZ174" s="137"/>
      <c r="FDA174" s="137"/>
      <c r="FDB174" s="137"/>
      <c r="FDC174" s="137"/>
      <c r="FDD174" s="137"/>
      <c r="FDE174" s="137"/>
      <c r="FDF174" s="137"/>
      <c r="FDG174" s="137"/>
      <c r="FDH174" s="137"/>
      <c r="FDI174" s="137"/>
      <c r="FDJ174" s="137"/>
      <c r="FDK174" s="137"/>
      <c r="FDL174" s="137"/>
      <c r="FDM174" s="137"/>
      <c r="FDN174" s="137"/>
      <c r="FDO174" s="137"/>
      <c r="FDP174" s="137"/>
      <c r="FDQ174" s="137"/>
      <c r="FDR174" s="137"/>
      <c r="FDS174" s="137"/>
      <c r="FDT174" s="137"/>
      <c r="FDU174" s="137"/>
      <c r="FDV174" s="137"/>
      <c r="FDW174" s="137"/>
      <c r="FDX174" s="137"/>
      <c r="FDY174" s="137"/>
      <c r="FDZ174" s="137"/>
      <c r="FEA174" s="137"/>
      <c r="FEB174" s="137"/>
      <c r="FEC174" s="137"/>
      <c r="FED174" s="137"/>
      <c r="FEE174" s="137"/>
      <c r="FEF174" s="137"/>
      <c r="FEG174" s="137"/>
      <c r="FEH174" s="137"/>
      <c r="FEI174" s="137"/>
      <c r="FEJ174" s="137"/>
      <c r="FEK174" s="137"/>
      <c r="FEL174" s="137"/>
      <c r="FEM174" s="137"/>
      <c r="FEN174" s="137"/>
      <c r="FEO174" s="137"/>
      <c r="FEP174" s="137"/>
      <c r="FEQ174" s="137"/>
      <c r="FER174" s="137"/>
      <c r="FES174" s="137"/>
      <c r="FET174" s="137"/>
      <c r="FEU174" s="137"/>
      <c r="FEV174" s="137"/>
      <c r="FEW174" s="137"/>
      <c r="FEX174" s="137"/>
      <c r="FEY174" s="137"/>
      <c r="FEZ174" s="137"/>
      <c r="FFA174" s="137"/>
      <c r="FFB174" s="137"/>
      <c r="FFC174" s="137"/>
      <c r="FFD174" s="137"/>
      <c r="FFE174" s="137"/>
      <c r="FFF174" s="137"/>
      <c r="FFG174" s="137"/>
      <c r="FFH174" s="137"/>
      <c r="FFI174" s="137"/>
      <c r="FFJ174" s="137"/>
      <c r="FFK174" s="137"/>
      <c r="FFL174" s="137"/>
      <c r="FFM174" s="137"/>
      <c r="FFN174" s="137"/>
      <c r="FFO174" s="137"/>
      <c r="FFP174" s="137"/>
      <c r="FFQ174" s="137"/>
      <c r="FFR174" s="137"/>
      <c r="FFS174" s="137"/>
      <c r="FFT174" s="137"/>
      <c r="FFU174" s="137"/>
      <c r="FFV174" s="137"/>
      <c r="FFW174" s="137"/>
      <c r="FFX174" s="137"/>
      <c r="FFY174" s="137"/>
      <c r="FFZ174" s="137"/>
      <c r="FGA174" s="137"/>
      <c r="FGB174" s="137"/>
      <c r="FGC174" s="137"/>
      <c r="FGD174" s="137"/>
      <c r="FGE174" s="137"/>
      <c r="FGF174" s="137"/>
      <c r="FGG174" s="137"/>
      <c r="FGH174" s="137"/>
      <c r="FGI174" s="137"/>
      <c r="FGJ174" s="137"/>
      <c r="FGK174" s="137"/>
      <c r="FGL174" s="137"/>
      <c r="FGM174" s="137"/>
      <c r="FGN174" s="137"/>
      <c r="FGO174" s="137"/>
      <c r="FGP174" s="137"/>
      <c r="FGQ174" s="137"/>
      <c r="FGR174" s="137"/>
      <c r="FGS174" s="137"/>
      <c r="FGT174" s="137"/>
      <c r="FGU174" s="137"/>
      <c r="FGV174" s="137"/>
      <c r="FGW174" s="137"/>
      <c r="FGX174" s="137"/>
      <c r="FGY174" s="137"/>
      <c r="FGZ174" s="137"/>
      <c r="FHA174" s="137"/>
      <c r="FHB174" s="137"/>
      <c r="FHC174" s="137"/>
      <c r="FHD174" s="137"/>
      <c r="FHE174" s="137"/>
      <c r="FHF174" s="137"/>
      <c r="FHG174" s="137"/>
      <c r="FHH174" s="137"/>
      <c r="FHI174" s="137"/>
      <c r="FHJ174" s="137"/>
      <c r="FHK174" s="137"/>
      <c r="FHL174" s="137"/>
      <c r="FHM174" s="137"/>
      <c r="FHN174" s="137"/>
      <c r="FHO174" s="137"/>
      <c r="FHP174" s="137"/>
      <c r="FHQ174" s="137"/>
      <c r="FHR174" s="137"/>
      <c r="FHS174" s="137"/>
      <c r="FHT174" s="137"/>
      <c r="FHU174" s="137"/>
      <c r="FHV174" s="137"/>
      <c r="FHW174" s="137"/>
      <c r="FHX174" s="137"/>
      <c r="FHY174" s="137"/>
      <c r="FHZ174" s="137"/>
      <c r="FIA174" s="137"/>
      <c r="FIB174" s="137"/>
      <c r="FIC174" s="137"/>
      <c r="FID174" s="137"/>
      <c r="FIE174" s="137"/>
      <c r="FIF174" s="137"/>
      <c r="FIG174" s="137"/>
      <c r="FIH174" s="137"/>
      <c r="FII174" s="137"/>
      <c r="FIJ174" s="137"/>
      <c r="FIK174" s="137"/>
      <c r="FIL174" s="137"/>
      <c r="FIM174" s="137"/>
      <c r="FIN174" s="137"/>
      <c r="FIO174" s="137"/>
      <c r="FIP174" s="137"/>
      <c r="FIQ174" s="137"/>
      <c r="FIR174" s="137"/>
      <c r="FIS174" s="137"/>
      <c r="FIT174" s="137"/>
      <c r="FIU174" s="137"/>
      <c r="FIV174" s="137"/>
      <c r="FIW174" s="137"/>
      <c r="FIX174" s="137"/>
      <c r="FIY174" s="137"/>
      <c r="FIZ174" s="137"/>
      <c r="FJA174" s="137"/>
      <c r="FJB174" s="137"/>
      <c r="FJC174" s="137"/>
      <c r="FJD174" s="137"/>
      <c r="FJE174" s="137"/>
      <c r="FJF174" s="137"/>
      <c r="FJG174" s="137"/>
      <c r="FJH174" s="137"/>
      <c r="FJI174" s="137"/>
      <c r="FJJ174" s="137"/>
      <c r="FJK174" s="137"/>
      <c r="FJL174" s="137"/>
      <c r="FJM174" s="137"/>
      <c r="FJN174" s="137"/>
      <c r="FJO174" s="137"/>
      <c r="FJP174" s="137"/>
      <c r="FJQ174" s="137"/>
      <c r="FJR174" s="137"/>
      <c r="FJS174" s="137"/>
      <c r="FJT174" s="137"/>
      <c r="FJU174" s="137"/>
      <c r="FJV174" s="137"/>
      <c r="FJW174" s="137"/>
      <c r="FJX174" s="137"/>
      <c r="FJY174" s="137"/>
      <c r="FJZ174" s="137"/>
      <c r="FKA174" s="137"/>
      <c r="FKB174" s="137"/>
      <c r="FKC174" s="137"/>
      <c r="FKD174" s="137"/>
      <c r="FKE174" s="137"/>
      <c r="FKF174" s="137"/>
      <c r="FKG174" s="137"/>
      <c r="FKH174" s="137"/>
      <c r="FKI174" s="137"/>
      <c r="FKJ174" s="137"/>
      <c r="FKK174" s="137"/>
      <c r="FKL174" s="137"/>
      <c r="FKM174" s="137"/>
      <c r="FKN174" s="137"/>
      <c r="FKO174" s="137"/>
      <c r="FKP174" s="137"/>
      <c r="FKQ174" s="137"/>
      <c r="FKR174" s="137"/>
      <c r="FKS174" s="137"/>
      <c r="FKT174" s="137"/>
      <c r="FKU174" s="137"/>
      <c r="FKV174" s="137"/>
      <c r="FKW174" s="137"/>
      <c r="FKX174" s="137"/>
      <c r="FKY174" s="137"/>
      <c r="FKZ174" s="137"/>
      <c r="FLA174" s="137"/>
      <c r="FLB174" s="137"/>
      <c r="FLC174" s="137"/>
      <c r="FLD174" s="137"/>
      <c r="FLE174" s="137"/>
      <c r="FLF174" s="137"/>
      <c r="FLG174" s="137"/>
      <c r="FLH174" s="137"/>
      <c r="FLI174" s="137"/>
      <c r="FLJ174" s="137"/>
      <c r="FLK174" s="137"/>
      <c r="FLL174" s="137"/>
      <c r="FLM174" s="137"/>
      <c r="FLN174" s="137"/>
      <c r="FLO174" s="137"/>
      <c r="FLP174" s="137"/>
      <c r="FLQ174" s="137"/>
      <c r="FLR174" s="137"/>
      <c r="FLS174" s="137"/>
      <c r="FLT174" s="137"/>
      <c r="FLU174" s="137"/>
      <c r="FLV174" s="137"/>
      <c r="FLW174" s="137"/>
      <c r="FLX174" s="137"/>
      <c r="FLY174" s="137"/>
      <c r="FLZ174" s="137"/>
      <c r="FMA174" s="137"/>
      <c r="FMB174" s="137"/>
      <c r="FMC174" s="137"/>
      <c r="FMD174" s="137"/>
      <c r="FME174" s="137"/>
      <c r="FMF174" s="137"/>
      <c r="FMG174" s="137"/>
      <c r="FMH174" s="137"/>
      <c r="FMI174" s="137"/>
      <c r="FMJ174" s="137"/>
      <c r="FMK174" s="137"/>
      <c r="FML174" s="137"/>
      <c r="FMM174" s="137"/>
      <c r="FMN174" s="137"/>
      <c r="FMO174" s="137"/>
      <c r="FMP174" s="137"/>
      <c r="FMQ174" s="137"/>
      <c r="FMR174" s="137"/>
      <c r="FMS174" s="137"/>
      <c r="FMT174" s="137"/>
      <c r="FMU174" s="137"/>
      <c r="FMV174" s="137"/>
      <c r="FMW174" s="137"/>
      <c r="FMX174" s="137"/>
      <c r="FMY174" s="137"/>
      <c r="FMZ174" s="137"/>
      <c r="FNA174" s="137"/>
      <c r="FNB174" s="137"/>
      <c r="FNC174" s="137"/>
      <c r="FND174" s="137"/>
      <c r="FNE174" s="137"/>
      <c r="FNF174" s="137"/>
      <c r="FNG174" s="137"/>
      <c r="FNH174" s="137"/>
      <c r="FNI174" s="137"/>
      <c r="FNJ174" s="137"/>
      <c r="FNK174" s="137"/>
      <c r="FNL174" s="137"/>
      <c r="FNM174" s="137"/>
      <c r="FNN174" s="137"/>
      <c r="FNO174" s="137"/>
      <c r="FNP174" s="137"/>
      <c r="FNQ174" s="137"/>
      <c r="FNR174" s="137"/>
      <c r="FNS174" s="137"/>
      <c r="FNT174" s="137"/>
      <c r="FNU174" s="137"/>
      <c r="FNV174" s="137"/>
      <c r="FNW174" s="137"/>
      <c r="FNX174" s="137"/>
      <c r="FNY174" s="137"/>
      <c r="FNZ174" s="137"/>
      <c r="FOA174" s="137"/>
      <c r="FOB174" s="137"/>
      <c r="FOC174" s="137"/>
      <c r="FOD174" s="137"/>
      <c r="FOE174" s="137"/>
      <c r="FOF174" s="137"/>
      <c r="FOG174" s="137"/>
      <c r="FOH174" s="137"/>
      <c r="FOI174" s="137"/>
      <c r="FOJ174" s="137"/>
      <c r="FOK174" s="137"/>
      <c r="FOL174" s="137"/>
      <c r="FOM174" s="137"/>
      <c r="FON174" s="137"/>
      <c r="FOO174" s="137"/>
      <c r="FOP174" s="137"/>
      <c r="FOQ174" s="137"/>
      <c r="FOR174" s="137"/>
      <c r="FOS174" s="137"/>
      <c r="FOT174" s="137"/>
      <c r="FOU174" s="137"/>
      <c r="FOV174" s="137"/>
      <c r="FOW174" s="137"/>
      <c r="FOX174" s="137"/>
      <c r="FOY174" s="137"/>
      <c r="FOZ174" s="137"/>
      <c r="FPA174" s="137"/>
      <c r="FPB174" s="137"/>
      <c r="FPC174" s="137"/>
      <c r="FPD174" s="137"/>
      <c r="FPE174" s="137"/>
      <c r="FPF174" s="137"/>
      <c r="FPG174" s="137"/>
      <c r="FPH174" s="137"/>
      <c r="FPI174" s="137"/>
      <c r="FPJ174" s="137"/>
      <c r="FPK174" s="137"/>
      <c r="FPL174" s="137"/>
      <c r="FPM174" s="137"/>
      <c r="FPN174" s="137"/>
      <c r="FPO174" s="137"/>
      <c r="FPP174" s="137"/>
      <c r="FPQ174" s="137"/>
      <c r="FPR174" s="137"/>
      <c r="FPS174" s="137"/>
      <c r="FPT174" s="137"/>
      <c r="FPU174" s="137"/>
      <c r="FPV174" s="137"/>
      <c r="FPW174" s="137"/>
      <c r="FPX174" s="137"/>
      <c r="FPY174" s="137"/>
      <c r="FPZ174" s="137"/>
      <c r="FQA174" s="137"/>
      <c r="FQB174" s="137"/>
      <c r="FQC174" s="137"/>
      <c r="FQD174" s="137"/>
      <c r="FQE174" s="137"/>
      <c r="FQF174" s="137"/>
      <c r="FQG174" s="137"/>
      <c r="FQH174" s="137"/>
      <c r="FQI174" s="137"/>
      <c r="FQJ174" s="137"/>
      <c r="FQK174" s="137"/>
      <c r="FQL174" s="137"/>
      <c r="FQM174" s="137"/>
      <c r="FQN174" s="137"/>
      <c r="FQO174" s="137"/>
      <c r="FQP174" s="137"/>
      <c r="FQQ174" s="137"/>
      <c r="FQR174" s="137"/>
      <c r="FQS174" s="137"/>
      <c r="FQT174" s="137"/>
      <c r="FQU174" s="137"/>
      <c r="FQV174" s="137"/>
      <c r="FQW174" s="137"/>
      <c r="FQX174" s="137"/>
      <c r="FQY174" s="137"/>
      <c r="FQZ174" s="137"/>
      <c r="FRA174" s="137"/>
      <c r="FRB174" s="137"/>
      <c r="FRC174" s="137"/>
      <c r="FRD174" s="137"/>
      <c r="FRE174" s="137"/>
      <c r="FRF174" s="137"/>
      <c r="FRG174" s="137"/>
      <c r="FRH174" s="137"/>
      <c r="FRI174" s="137"/>
      <c r="FRJ174" s="137"/>
      <c r="FRK174" s="137"/>
      <c r="FRL174" s="137"/>
      <c r="FRM174" s="137"/>
      <c r="FRN174" s="137"/>
      <c r="FRO174" s="137"/>
      <c r="FRP174" s="137"/>
      <c r="FRQ174" s="137"/>
      <c r="FRR174" s="137"/>
      <c r="FRS174" s="137"/>
      <c r="FRT174" s="137"/>
      <c r="FRU174" s="137"/>
      <c r="FRV174" s="137"/>
      <c r="FRW174" s="137"/>
      <c r="FRX174" s="137"/>
      <c r="FRY174" s="137"/>
      <c r="FRZ174" s="137"/>
      <c r="FSA174" s="137"/>
      <c r="FSB174" s="137"/>
      <c r="FSC174" s="137"/>
      <c r="FSD174" s="137"/>
      <c r="FSE174" s="137"/>
      <c r="FSF174" s="137"/>
      <c r="FSG174" s="137"/>
      <c r="FSH174" s="137"/>
      <c r="FSI174" s="137"/>
      <c r="FSJ174" s="137"/>
      <c r="FSK174" s="137"/>
      <c r="FSL174" s="137"/>
      <c r="FSM174" s="137"/>
      <c r="FSN174" s="137"/>
      <c r="FSO174" s="137"/>
      <c r="FSP174" s="137"/>
      <c r="FSQ174" s="137"/>
      <c r="FSR174" s="137"/>
      <c r="FSS174" s="137"/>
      <c r="FST174" s="137"/>
      <c r="FSU174" s="137"/>
      <c r="FSV174" s="137"/>
      <c r="FSW174" s="137"/>
      <c r="FSX174" s="137"/>
      <c r="FSY174" s="137"/>
      <c r="FSZ174" s="137"/>
      <c r="FTA174" s="137"/>
      <c r="FTB174" s="137"/>
      <c r="FTC174" s="137"/>
      <c r="FTD174" s="137"/>
      <c r="FTE174" s="137"/>
      <c r="FTF174" s="137"/>
      <c r="FTG174" s="137"/>
      <c r="FTH174" s="137"/>
      <c r="FTI174" s="137"/>
      <c r="FTJ174" s="137"/>
      <c r="FTK174" s="137"/>
      <c r="FTL174" s="137"/>
      <c r="FTM174" s="137"/>
      <c r="FTN174" s="137"/>
      <c r="FTO174" s="137"/>
      <c r="FTP174" s="137"/>
      <c r="FTQ174" s="137"/>
      <c r="FTR174" s="137"/>
      <c r="FTS174" s="137"/>
      <c r="FTT174" s="137"/>
      <c r="FTU174" s="137"/>
      <c r="FTV174" s="137"/>
      <c r="FTW174" s="137"/>
      <c r="FTX174" s="137"/>
      <c r="FTY174" s="137"/>
      <c r="FTZ174" s="137"/>
      <c r="FUA174" s="137"/>
      <c r="FUB174" s="137"/>
      <c r="FUC174" s="137"/>
      <c r="FUD174" s="137"/>
      <c r="FUE174" s="137"/>
      <c r="FUF174" s="137"/>
      <c r="FUG174" s="137"/>
      <c r="FUH174" s="137"/>
      <c r="FUI174" s="137"/>
      <c r="FUJ174" s="137"/>
      <c r="FUK174" s="137"/>
      <c r="FUL174" s="137"/>
      <c r="FUM174" s="137"/>
      <c r="FUN174" s="137"/>
      <c r="FUO174" s="137"/>
      <c r="FUP174" s="137"/>
      <c r="FUQ174" s="137"/>
      <c r="FUR174" s="137"/>
      <c r="FUS174" s="137"/>
      <c r="FUT174" s="137"/>
      <c r="FUU174" s="137"/>
      <c r="FUV174" s="137"/>
      <c r="FUW174" s="137"/>
      <c r="FUX174" s="137"/>
      <c r="FUY174" s="137"/>
      <c r="FUZ174" s="137"/>
      <c r="FVA174" s="137"/>
      <c r="FVB174" s="137"/>
      <c r="FVC174" s="137"/>
      <c r="FVD174" s="137"/>
      <c r="FVE174" s="137"/>
      <c r="FVF174" s="137"/>
      <c r="FVG174" s="137"/>
      <c r="FVH174" s="137"/>
      <c r="FVI174" s="137"/>
      <c r="FVJ174" s="137"/>
      <c r="FVK174" s="137"/>
      <c r="FVL174" s="137"/>
      <c r="FVM174" s="137"/>
      <c r="FVN174" s="137"/>
      <c r="FVO174" s="137"/>
      <c r="FVP174" s="137"/>
      <c r="FVQ174" s="137"/>
      <c r="FVR174" s="137"/>
      <c r="FVS174" s="137"/>
      <c r="FVT174" s="137"/>
      <c r="FVU174" s="137"/>
      <c r="FVV174" s="137"/>
      <c r="FVW174" s="137"/>
      <c r="FVX174" s="137"/>
      <c r="FVY174" s="137"/>
      <c r="FVZ174" s="137"/>
      <c r="FWA174" s="137"/>
      <c r="FWB174" s="137"/>
      <c r="FWC174" s="137"/>
      <c r="FWD174" s="137"/>
      <c r="FWE174" s="137"/>
      <c r="FWF174" s="137"/>
      <c r="FWG174" s="137"/>
      <c r="FWH174" s="137"/>
      <c r="FWI174" s="137"/>
      <c r="FWJ174" s="137"/>
      <c r="FWK174" s="137"/>
      <c r="FWL174" s="137"/>
      <c r="FWM174" s="137"/>
      <c r="FWN174" s="137"/>
      <c r="FWO174" s="137"/>
      <c r="FWP174" s="137"/>
      <c r="FWQ174" s="137"/>
      <c r="FWR174" s="137"/>
      <c r="FWS174" s="137"/>
      <c r="FWT174" s="137"/>
      <c r="FWU174" s="137"/>
      <c r="FWV174" s="137"/>
      <c r="FWW174" s="137"/>
      <c r="FWX174" s="137"/>
      <c r="FWY174" s="137"/>
      <c r="FWZ174" s="137"/>
      <c r="FXA174" s="137"/>
      <c r="FXB174" s="137"/>
      <c r="FXC174" s="137"/>
      <c r="FXD174" s="137"/>
      <c r="FXE174" s="137"/>
      <c r="FXF174" s="137"/>
      <c r="FXG174" s="137"/>
      <c r="FXH174" s="137"/>
      <c r="FXI174" s="137"/>
      <c r="FXJ174" s="137"/>
      <c r="FXK174" s="137"/>
      <c r="FXL174" s="137"/>
      <c r="FXM174" s="137"/>
      <c r="FXN174" s="137"/>
      <c r="FXO174" s="137"/>
      <c r="FXP174" s="137"/>
      <c r="FXQ174" s="137"/>
      <c r="FXR174" s="137"/>
      <c r="FXS174" s="137"/>
      <c r="FXT174" s="137"/>
      <c r="FXU174" s="137"/>
      <c r="FXV174" s="137"/>
      <c r="FXW174" s="137"/>
      <c r="FXX174" s="137"/>
      <c r="FXY174" s="137"/>
      <c r="FXZ174" s="137"/>
      <c r="FYA174" s="137"/>
      <c r="FYB174" s="137"/>
      <c r="FYC174" s="137"/>
      <c r="FYD174" s="137"/>
      <c r="FYE174" s="137"/>
      <c r="FYF174" s="137"/>
      <c r="FYG174" s="137"/>
      <c r="FYH174" s="137"/>
      <c r="FYI174" s="137"/>
      <c r="FYJ174" s="137"/>
      <c r="FYK174" s="137"/>
      <c r="FYL174" s="137"/>
      <c r="FYM174" s="137"/>
      <c r="FYN174" s="137"/>
      <c r="FYO174" s="137"/>
      <c r="FYP174" s="137"/>
      <c r="FYQ174" s="137"/>
      <c r="FYR174" s="137"/>
      <c r="FYS174" s="137"/>
      <c r="FYT174" s="137"/>
      <c r="FYU174" s="137"/>
      <c r="FYV174" s="137"/>
      <c r="FYW174" s="137"/>
      <c r="FYX174" s="137"/>
      <c r="FYY174" s="137"/>
      <c r="FYZ174" s="137"/>
      <c r="FZA174" s="137"/>
      <c r="FZB174" s="137"/>
      <c r="FZC174" s="137"/>
      <c r="FZD174" s="137"/>
      <c r="FZE174" s="137"/>
      <c r="FZF174" s="137"/>
      <c r="FZG174" s="137"/>
      <c r="FZH174" s="137"/>
      <c r="FZI174" s="137"/>
      <c r="FZJ174" s="137"/>
      <c r="FZK174" s="137"/>
      <c r="FZL174" s="137"/>
      <c r="FZM174" s="137"/>
      <c r="FZN174" s="137"/>
      <c r="FZO174" s="137"/>
      <c r="FZP174" s="137"/>
      <c r="FZQ174" s="137"/>
      <c r="FZR174" s="137"/>
      <c r="FZS174" s="137"/>
      <c r="FZT174" s="137"/>
      <c r="FZU174" s="137"/>
      <c r="FZV174" s="137"/>
      <c r="FZW174" s="137"/>
      <c r="FZX174" s="137"/>
      <c r="FZY174" s="137"/>
      <c r="FZZ174" s="137"/>
      <c r="GAA174" s="137"/>
      <c r="GAB174" s="137"/>
      <c r="GAC174" s="137"/>
      <c r="GAD174" s="137"/>
      <c r="GAE174" s="137"/>
      <c r="GAF174" s="137"/>
      <c r="GAG174" s="137"/>
      <c r="GAH174" s="137"/>
      <c r="GAI174" s="137"/>
      <c r="GAJ174" s="137"/>
      <c r="GAK174" s="137"/>
      <c r="GAL174" s="137"/>
      <c r="GAM174" s="137"/>
      <c r="GAN174" s="137"/>
      <c r="GAO174" s="137"/>
      <c r="GAP174" s="137"/>
      <c r="GAQ174" s="137"/>
      <c r="GAR174" s="137"/>
      <c r="GAS174" s="137"/>
      <c r="GAT174" s="137"/>
      <c r="GAU174" s="137"/>
      <c r="GAV174" s="137"/>
      <c r="GAW174" s="137"/>
      <c r="GAX174" s="137"/>
      <c r="GAY174" s="137"/>
      <c r="GAZ174" s="137"/>
      <c r="GBA174" s="137"/>
      <c r="GBB174" s="137"/>
      <c r="GBC174" s="137"/>
      <c r="GBD174" s="137"/>
      <c r="GBE174" s="137"/>
      <c r="GBF174" s="137"/>
      <c r="GBG174" s="137"/>
      <c r="GBH174" s="137"/>
      <c r="GBI174" s="137"/>
      <c r="GBJ174" s="137"/>
      <c r="GBK174" s="137"/>
      <c r="GBL174" s="137"/>
      <c r="GBM174" s="137"/>
      <c r="GBN174" s="137"/>
      <c r="GBO174" s="137"/>
      <c r="GBP174" s="137"/>
      <c r="GBQ174" s="137"/>
      <c r="GBR174" s="137"/>
      <c r="GBS174" s="137"/>
      <c r="GBT174" s="137"/>
      <c r="GBU174" s="137"/>
      <c r="GBV174" s="137"/>
      <c r="GBW174" s="137"/>
      <c r="GBX174" s="137"/>
      <c r="GBY174" s="137"/>
      <c r="GBZ174" s="137"/>
      <c r="GCA174" s="137"/>
      <c r="GCB174" s="137"/>
      <c r="GCC174" s="137"/>
      <c r="GCD174" s="137"/>
      <c r="GCE174" s="137"/>
      <c r="GCF174" s="137"/>
      <c r="GCG174" s="137"/>
      <c r="GCH174" s="137"/>
      <c r="GCI174" s="137"/>
      <c r="GCJ174" s="137"/>
      <c r="GCK174" s="137"/>
      <c r="GCL174" s="137"/>
      <c r="GCM174" s="137"/>
      <c r="GCN174" s="137"/>
      <c r="GCO174" s="137"/>
      <c r="GCP174" s="137"/>
      <c r="GCQ174" s="137"/>
      <c r="GCR174" s="137"/>
      <c r="GCS174" s="137"/>
      <c r="GCT174" s="137"/>
      <c r="GCU174" s="137"/>
      <c r="GCV174" s="137"/>
      <c r="GCW174" s="137"/>
      <c r="GCX174" s="137"/>
      <c r="GCY174" s="137"/>
      <c r="GCZ174" s="137"/>
      <c r="GDA174" s="137"/>
      <c r="GDB174" s="137"/>
      <c r="GDC174" s="137"/>
      <c r="GDD174" s="137"/>
      <c r="GDE174" s="137"/>
      <c r="GDF174" s="137"/>
      <c r="GDG174" s="137"/>
      <c r="GDH174" s="137"/>
      <c r="GDI174" s="137"/>
      <c r="GDJ174" s="137"/>
      <c r="GDK174" s="137"/>
      <c r="GDL174" s="137"/>
      <c r="GDM174" s="137"/>
      <c r="GDN174" s="137"/>
      <c r="GDO174" s="137"/>
      <c r="GDP174" s="137"/>
      <c r="GDQ174" s="137"/>
      <c r="GDR174" s="137"/>
      <c r="GDS174" s="137"/>
      <c r="GDT174" s="137"/>
      <c r="GDU174" s="137"/>
      <c r="GDV174" s="137"/>
      <c r="GDW174" s="137"/>
      <c r="GDX174" s="137"/>
      <c r="GDY174" s="137"/>
      <c r="GDZ174" s="137"/>
      <c r="GEA174" s="137"/>
      <c r="GEB174" s="137"/>
      <c r="GEC174" s="137"/>
      <c r="GED174" s="137"/>
      <c r="GEE174" s="137"/>
      <c r="GEF174" s="137"/>
      <c r="GEG174" s="137"/>
      <c r="GEH174" s="137"/>
      <c r="GEI174" s="137"/>
      <c r="GEJ174" s="137"/>
      <c r="GEK174" s="137"/>
      <c r="GEL174" s="137"/>
      <c r="GEM174" s="137"/>
      <c r="GEN174" s="137"/>
      <c r="GEO174" s="137"/>
      <c r="GEP174" s="137"/>
      <c r="GEQ174" s="137"/>
      <c r="GER174" s="137"/>
      <c r="GES174" s="137"/>
      <c r="GET174" s="137"/>
      <c r="GEU174" s="137"/>
      <c r="GEV174" s="137"/>
      <c r="GEW174" s="137"/>
      <c r="GEX174" s="137"/>
      <c r="GEY174" s="137"/>
      <c r="GEZ174" s="137"/>
      <c r="GFA174" s="137"/>
      <c r="GFB174" s="137"/>
      <c r="GFC174" s="137"/>
      <c r="GFD174" s="137"/>
      <c r="GFE174" s="137"/>
      <c r="GFF174" s="137"/>
      <c r="GFG174" s="137"/>
      <c r="GFH174" s="137"/>
      <c r="GFI174" s="137"/>
      <c r="GFJ174" s="137"/>
      <c r="GFK174" s="137"/>
      <c r="GFL174" s="137"/>
      <c r="GFM174" s="137"/>
      <c r="GFN174" s="137"/>
      <c r="GFO174" s="137"/>
      <c r="GFP174" s="137"/>
      <c r="GFQ174" s="137"/>
      <c r="GFR174" s="137"/>
      <c r="GFS174" s="137"/>
      <c r="GFT174" s="137"/>
      <c r="GFU174" s="137"/>
      <c r="GFV174" s="137"/>
      <c r="GFW174" s="137"/>
      <c r="GFX174" s="137"/>
      <c r="GFY174" s="137"/>
      <c r="GFZ174" s="137"/>
      <c r="GGA174" s="137"/>
      <c r="GGB174" s="137"/>
      <c r="GGC174" s="137"/>
      <c r="GGD174" s="137"/>
      <c r="GGE174" s="137"/>
      <c r="GGF174" s="137"/>
      <c r="GGG174" s="137"/>
      <c r="GGH174" s="137"/>
      <c r="GGI174" s="137"/>
      <c r="GGJ174" s="137"/>
      <c r="GGK174" s="137"/>
      <c r="GGL174" s="137"/>
      <c r="GGM174" s="137"/>
      <c r="GGN174" s="137"/>
      <c r="GGO174" s="137"/>
      <c r="GGP174" s="137"/>
      <c r="GGQ174" s="137"/>
      <c r="GGR174" s="137"/>
      <c r="GGS174" s="137"/>
      <c r="GGT174" s="137"/>
      <c r="GGU174" s="137"/>
      <c r="GGV174" s="137"/>
      <c r="GGW174" s="137"/>
      <c r="GGX174" s="137"/>
      <c r="GGY174" s="137"/>
      <c r="GGZ174" s="137"/>
      <c r="GHA174" s="137"/>
      <c r="GHB174" s="137"/>
      <c r="GHC174" s="137"/>
      <c r="GHD174" s="137"/>
      <c r="GHE174" s="137"/>
      <c r="GHF174" s="137"/>
      <c r="GHG174" s="137"/>
      <c r="GHH174" s="137"/>
      <c r="GHI174" s="137"/>
      <c r="GHJ174" s="137"/>
      <c r="GHK174" s="137"/>
      <c r="GHL174" s="137"/>
      <c r="GHM174" s="137"/>
      <c r="GHN174" s="137"/>
      <c r="GHO174" s="137"/>
      <c r="GHP174" s="137"/>
      <c r="GHQ174" s="137"/>
      <c r="GHR174" s="137"/>
      <c r="GHS174" s="137"/>
      <c r="GHT174" s="137"/>
      <c r="GHU174" s="137"/>
      <c r="GHV174" s="137"/>
      <c r="GHW174" s="137"/>
      <c r="GHX174" s="137"/>
      <c r="GHY174" s="137"/>
      <c r="GHZ174" s="137"/>
      <c r="GIA174" s="137"/>
      <c r="GIB174" s="137"/>
      <c r="GIC174" s="137"/>
      <c r="GID174" s="137"/>
      <c r="GIE174" s="137"/>
      <c r="GIF174" s="137"/>
      <c r="GIG174" s="137"/>
      <c r="GIH174" s="137"/>
      <c r="GII174" s="137"/>
      <c r="GIJ174" s="137"/>
      <c r="GIK174" s="137"/>
      <c r="GIL174" s="137"/>
      <c r="GIM174" s="137"/>
      <c r="GIN174" s="137"/>
      <c r="GIO174" s="137"/>
      <c r="GIP174" s="137"/>
      <c r="GIQ174" s="137"/>
      <c r="GIR174" s="137"/>
      <c r="GIS174" s="137"/>
      <c r="GIT174" s="137"/>
      <c r="GIU174" s="137"/>
      <c r="GIV174" s="137"/>
      <c r="GIW174" s="137"/>
      <c r="GIX174" s="137"/>
      <c r="GIY174" s="137"/>
      <c r="GIZ174" s="137"/>
      <c r="GJA174" s="137"/>
      <c r="GJB174" s="137"/>
      <c r="GJC174" s="137"/>
      <c r="GJD174" s="137"/>
      <c r="GJE174" s="137"/>
      <c r="GJF174" s="137"/>
      <c r="GJG174" s="137"/>
      <c r="GJH174" s="137"/>
      <c r="GJI174" s="137"/>
      <c r="GJJ174" s="137"/>
      <c r="GJK174" s="137"/>
      <c r="GJL174" s="137"/>
      <c r="GJM174" s="137"/>
      <c r="GJN174" s="137"/>
      <c r="GJO174" s="137"/>
      <c r="GJP174" s="137"/>
      <c r="GJQ174" s="137"/>
      <c r="GJR174" s="137"/>
      <c r="GJS174" s="137"/>
      <c r="GJT174" s="137"/>
      <c r="GJU174" s="137"/>
      <c r="GJV174" s="137"/>
      <c r="GJW174" s="137"/>
      <c r="GJX174" s="137"/>
      <c r="GJY174" s="137"/>
      <c r="GJZ174" s="137"/>
      <c r="GKA174" s="137"/>
      <c r="GKB174" s="137"/>
      <c r="GKC174" s="137"/>
      <c r="GKD174" s="137"/>
      <c r="GKE174" s="137"/>
      <c r="GKF174" s="137"/>
      <c r="GKG174" s="137"/>
      <c r="GKH174" s="137"/>
      <c r="GKI174" s="137"/>
      <c r="GKJ174" s="137"/>
      <c r="GKK174" s="137"/>
      <c r="GKL174" s="137"/>
      <c r="GKM174" s="137"/>
      <c r="GKN174" s="137"/>
      <c r="GKO174" s="137"/>
      <c r="GKP174" s="137"/>
      <c r="GKQ174" s="137"/>
      <c r="GKR174" s="137"/>
      <c r="GKS174" s="137"/>
      <c r="GKT174" s="137"/>
      <c r="GKU174" s="137"/>
      <c r="GKV174" s="137"/>
      <c r="GKW174" s="137"/>
      <c r="GKX174" s="137"/>
      <c r="GKY174" s="137"/>
      <c r="GKZ174" s="137"/>
      <c r="GLA174" s="137"/>
      <c r="GLB174" s="137"/>
      <c r="GLC174" s="137"/>
      <c r="GLD174" s="137"/>
      <c r="GLE174" s="137"/>
      <c r="GLF174" s="137"/>
      <c r="GLG174" s="137"/>
      <c r="GLH174" s="137"/>
      <c r="GLI174" s="137"/>
      <c r="GLJ174" s="137"/>
      <c r="GLK174" s="137"/>
      <c r="GLL174" s="137"/>
      <c r="GLM174" s="137"/>
      <c r="GLN174" s="137"/>
      <c r="GLO174" s="137"/>
      <c r="GLP174" s="137"/>
      <c r="GLQ174" s="137"/>
      <c r="GLR174" s="137"/>
      <c r="GLS174" s="137"/>
      <c r="GLT174" s="137"/>
      <c r="GLU174" s="137"/>
      <c r="GLV174" s="137"/>
      <c r="GLW174" s="137"/>
      <c r="GLX174" s="137"/>
      <c r="GLY174" s="137"/>
      <c r="GLZ174" s="137"/>
      <c r="GMA174" s="137"/>
      <c r="GMB174" s="137"/>
      <c r="GMC174" s="137"/>
      <c r="GMD174" s="137"/>
      <c r="GME174" s="137"/>
      <c r="GMF174" s="137"/>
      <c r="GMG174" s="137"/>
      <c r="GMH174" s="137"/>
      <c r="GMI174" s="137"/>
      <c r="GMJ174" s="137"/>
      <c r="GMK174" s="137"/>
      <c r="GML174" s="137"/>
      <c r="GMM174" s="137"/>
      <c r="GMN174" s="137"/>
      <c r="GMO174" s="137"/>
      <c r="GMP174" s="137"/>
      <c r="GMQ174" s="137"/>
      <c r="GMR174" s="137"/>
      <c r="GMS174" s="137"/>
      <c r="GMT174" s="137"/>
      <c r="GMU174" s="137"/>
      <c r="GMV174" s="137"/>
      <c r="GMW174" s="137"/>
      <c r="GMX174" s="137"/>
      <c r="GMY174" s="137"/>
      <c r="GMZ174" s="137"/>
      <c r="GNA174" s="137"/>
      <c r="GNB174" s="137"/>
      <c r="GNC174" s="137"/>
      <c r="GND174" s="137"/>
      <c r="GNE174" s="137"/>
      <c r="GNF174" s="137"/>
      <c r="GNG174" s="137"/>
      <c r="GNH174" s="137"/>
      <c r="GNI174" s="137"/>
      <c r="GNJ174" s="137"/>
      <c r="GNK174" s="137"/>
      <c r="GNL174" s="137"/>
      <c r="GNM174" s="137"/>
      <c r="GNN174" s="137"/>
      <c r="GNO174" s="137"/>
      <c r="GNP174" s="137"/>
      <c r="GNQ174" s="137"/>
      <c r="GNR174" s="137"/>
      <c r="GNS174" s="137"/>
      <c r="GNT174" s="137"/>
      <c r="GNU174" s="137"/>
      <c r="GNV174" s="137"/>
      <c r="GNW174" s="137"/>
      <c r="GNX174" s="137"/>
      <c r="GNY174" s="137"/>
      <c r="GNZ174" s="137"/>
      <c r="GOA174" s="137"/>
      <c r="GOB174" s="137"/>
      <c r="GOC174" s="137"/>
      <c r="GOD174" s="137"/>
      <c r="GOE174" s="137"/>
      <c r="GOF174" s="137"/>
      <c r="GOG174" s="137"/>
      <c r="GOH174" s="137"/>
      <c r="GOI174" s="137"/>
      <c r="GOJ174" s="137"/>
      <c r="GOK174" s="137"/>
      <c r="GOL174" s="137"/>
      <c r="GOM174" s="137"/>
      <c r="GON174" s="137"/>
      <c r="GOO174" s="137"/>
      <c r="GOP174" s="137"/>
      <c r="GOQ174" s="137"/>
      <c r="GOR174" s="137"/>
      <c r="GOS174" s="137"/>
      <c r="GOT174" s="137"/>
      <c r="GOU174" s="137"/>
      <c r="GOV174" s="137"/>
      <c r="GOW174" s="137"/>
      <c r="GOX174" s="137"/>
      <c r="GOY174" s="137"/>
      <c r="GOZ174" s="137"/>
      <c r="GPA174" s="137"/>
      <c r="GPB174" s="137"/>
      <c r="GPC174" s="137"/>
      <c r="GPD174" s="137"/>
      <c r="GPE174" s="137"/>
      <c r="GPF174" s="137"/>
      <c r="GPG174" s="137"/>
      <c r="GPH174" s="137"/>
      <c r="GPI174" s="137"/>
      <c r="GPJ174" s="137"/>
      <c r="GPK174" s="137"/>
      <c r="GPL174" s="137"/>
      <c r="GPM174" s="137"/>
      <c r="GPN174" s="137"/>
      <c r="GPO174" s="137"/>
      <c r="GPP174" s="137"/>
      <c r="GPQ174" s="137"/>
      <c r="GPR174" s="137"/>
      <c r="GPS174" s="137"/>
      <c r="GPT174" s="137"/>
      <c r="GPU174" s="137"/>
      <c r="GPV174" s="137"/>
      <c r="GPW174" s="137"/>
      <c r="GPX174" s="137"/>
      <c r="GPY174" s="137"/>
      <c r="GPZ174" s="137"/>
      <c r="GQA174" s="137"/>
      <c r="GQB174" s="137"/>
      <c r="GQC174" s="137"/>
      <c r="GQD174" s="137"/>
      <c r="GQE174" s="137"/>
      <c r="GQF174" s="137"/>
      <c r="GQG174" s="137"/>
      <c r="GQH174" s="137"/>
      <c r="GQI174" s="137"/>
      <c r="GQJ174" s="137"/>
      <c r="GQK174" s="137"/>
      <c r="GQL174" s="137"/>
      <c r="GQM174" s="137"/>
      <c r="GQN174" s="137"/>
      <c r="GQO174" s="137"/>
      <c r="GQP174" s="137"/>
      <c r="GQQ174" s="137"/>
      <c r="GQR174" s="137"/>
      <c r="GQS174" s="137"/>
      <c r="GQT174" s="137"/>
      <c r="GQU174" s="137"/>
      <c r="GQV174" s="137"/>
      <c r="GQW174" s="137"/>
      <c r="GQX174" s="137"/>
      <c r="GQY174" s="137"/>
      <c r="GQZ174" s="137"/>
      <c r="GRA174" s="137"/>
      <c r="GRB174" s="137"/>
      <c r="GRC174" s="137"/>
      <c r="GRD174" s="137"/>
      <c r="GRE174" s="137"/>
      <c r="GRF174" s="137"/>
      <c r="GRG174" s="137"/>
      <c r="GRH174" s="137"/>
      <c r="GRI174" s="137"/>
      <c r="GRJ174" s="137"/>
      <c r="GRK174" s="137"/>
      <c r="GRL174" s="137"/>
      <c r="GRM174" s="137"/>
      <c r="GRN174" s="137"/>
      <c r="GRO174" s="137"/>
      <c r="GRP174" s="137"/>
      <c r="GRQ174" s="137"/>
      <c r="GRR174" s="137"/>
      <c r="GRS174" s="137"/>
      <c r="GRT174" s="137"/>
      <c r="GRU174" s="137"/>
      <c r="GRV174" s="137"/>
      <c r="GRW174" s="137"/>
      <c r="GRX174" s="137"/>
      <c r="GRY174" s="137"/>
      <c r="GRZ174" s="137"/>
      <c r="GSA174" s="137"/>
      <c r="GSB174" s="137"/>
      <c r="GSC174" s="137"/>
      <c r="GSD174" s="137"/>
      <c r="GSE174" s="137"/>
      <c r="GSF174" s="137"/>
      <c r="GSG174" s="137"/>
      <c r="GSH174" s="137"/>
      <c r="GSI174" s="137"/>
      <c r="GSJ174" s="137"/>
      <c r="GSK174" s="137"/>
      <c r="GSL174" s="137"/>
      <c r="GSM174" s="137"/>
      <c r="GSN174" s="137"/>
      <c r="GSO174" s="137"/>
      <c r="GSP174" s="137"/>
      <c r="GSQ174" s="137"/>
      <c r="GSR174" s="137"/>
      <c r="GSS174" s="137"/>
      <c r="GST174" s="137"/>
      <c r="GSU174" s="137"/>
      <c r="GSV174" s="137"/>
      <c r="GSW174" s="137"/>
      <c r="GSX174" s="137"/>
      <c r="GSY174" s="137"/>
      <c r="GSZ174" s="137"/>
      <c r="GTA174" s="137"/>
      <c r="GTB174" s="137"/>
      <c r="GTC174" s="137"/>
      <c r="GTD174" s="137"/>
      <c r="GTE174" s="137"/>
      <c r="GTF174" s="137"/>
      <c r="GTG174" s="137"/>
      <c r="GTH174" s="137"/>
      <c r="GTI174" s="137"/>
      <c r="GTJ174" s="137"/>
      <c r="GTK174" s="137"/>
      <c r="GTL174" s="137"/>
      <c r="GTM174" s="137"/>
      <c r="GTN174" s="137"/>
      <c r="GTO174" s="137"/>
      <c r="GTP174" s="137"/>
      <c r="GTQ174" s="137"/>
      <c r="GTR174" s="137"/>
      <c r="GTS174" s="137"/>
      <c r="GTT174" s="137"/>
      <c r="GTU174" s="137"/>
      <c r="GTV174" s="137"/>
      <c r="GTW174" s="137"/>
      <c r="GTX174" s="137"/>
      <c r="GTY174" s="137"/>
      <c r="GTZ174" s="137"/>
      <c r="GUA174" s="137"/>
      <c r="GUB174" s="137"/>
      <c r="GUC174" s="137"/>
      <c r="GUD174" s="137"/>
      <c r="GUE174" s="137"/>
      <c r="GUF174" s="137"/>
      <c r="GUG174" s="137"/>
      <c r="GUH174" s="137"/>
      <c r="GUI174" s="137"/>
      <c r="GUJ174" s="137"/>
      <c r="GUK174" s="137"/>
      <c r="GUL174" s="137"/>
      <c r="GUM174" s="137"/>
      <c r="GUN174" s="137"/>
      <c r="GUO174" s="137"/>
      <c r="GUP174" s="137"/>
      <c r="GUQ174" s="137"/>
      <c r="GUR174" s="137"/>
      <c r="GUS174" s="137"/>
      <c r="GUT174" s="137"/>
      <c r="GUU174" s="137"/>
      <c r="GUV174" s="137"/>
      <c r="GUW174" s="137"/>
      <c r="GUX174" s="137"/>
      <c r="GUY174" s="137"/>
      <c r="GUZ174" s="137"/>
      <c r="GVA174" s="137"/>
      <c r="GVB174" s="137"/>
      <c r="GVC174" s="137"/>
      <c r="GVD174" s="137"/>
      <c r="GVE174" s="137"/>
      <c r="GVF174" s="137"/>
      <c r="GVG174" s="137"/>
      <c r="GVH174" s="137"/>
      <c r="GVI174" s="137"/>
      <c r="GVJ174" s="137"/>
      <c r="GVK174" s="137"/>
      <c r="GVL174" s="137"/>
      <c r="GVM174" s="137"/>
      <c r="GVN174" s="137"/>
      <c r="GVO174" s="137"/>
      <c r="GVP174" s="137"/>
      <c r="GVQ174" s="137"/>
      <c r="GVR174" s="137"/>
      <c r="GVS174" s="137"/>
      <c r="GVT174" s="137"/>
      <c r="GVU174" s="137"/>
      <c r="GVV174" s="137"/>
      <c r="GVW174" s="137"/>
      <c r="GVX174" s="137"/>
      <c r="GVY174" s="137"/>
      <c r="GVZ174" s="137"/>
      <c r="GWA174" s="137"/>
      <c r="GWB174" s="137"/>
      <c r="GWC174" s="137"/>
      <c r="GWD174" s="137"/>
      <c r="GWE174" s="137"/>
      <c r="GWF174" s="137"/>
      <c r="GWG174" s="137"/>
      <c r="GWH174" s="137"/>
      <c r="GWI174" s="137"/>
      <c r="GWJ174" s="137"/>
      <c r="GWK174" s="137"/>
      <c r="GWL174" s="137"/>
      <c r="GWM174" s="137"/>
      <c r="GWN174" s="137"/>
      <c r="GWO174" s="137"/>
      <c r="GWP174" s="137"/>
      <c r="GWQ174" s="137"/>
      <c r="GWR174" s="137"/>
      <c r="GWS174" s="137"/>
      <c r="GWT174" s="137"/>
      <c r="GWU174" s="137"/>
      <c r="GWV174" s="137"/>
      <c r="GWW174" s="137"/>
      <c r="GWX174" s="137"/>
      <c r="GWY174" s="137"/>
      <c r="GWZ174" s="137"/>
      <c r="GXA174" s="137"/>
      <c r="GXB174" s="137"/>
      <c r="GXC174" s="137"/>
      <c r="GXD174" s="137"/>
      <c r="GXE174" s="137"/>
      <c r="GXF174" s="137"/>
      <c r="GXG174" s="137"/>
      <c r="GXH174" s="137"/>
      <c r="GXI174" s="137"/>
      <c r="GXJ174" s="137"/>
      <c r="GXK174" s="137"/>
      <c r="GXL174" s="137"/>
      <c r="GXM174" s="137"/>
      <c r="GXN174" s="137"/>
      <c r="GXO174" s="137"/>
      <c r="GXP174" s="137"/>
      <c r="GXQ174" s="137"/>
      <c r="GXR174" s="137"/>
      <c r="GXS174" s="137"/>
      <c r="GXT174" s="137"/>
      <c r="GXU174" s="137"/>
      <c r="GXV174" s="137"/>
      <c r="GXW174" s="137"/>
      <c r="GXX174" s="137"/>
      <c r="GXY174" s="137"/>
      <c r="GXZ174" s="137"/>
      <c r="GYA174" s="137"/>
      <c r="GYB174" s="137"/>
      <c r="GYC174" s="137"/>
      <c r="GYD174" s="137"/>
      <c r="GYE174" s="137"/>
      <c r="GYF174" s="137"/>
      <c r="GYG174" s="137"/>
      <c r="GYH174" s="137"/>
      <c r="GYI174" s="137"/>
      <c r="GYJ174" s="137"/>
      <c r="GYK174" s="137"/>
      <c r="GYL174" s="137"/>
      <c r="GYM174" s="137"/>
      <c r="GYN174" s="137"/>
      <c r="GYO174" s="137"/>
      <c r="GYP174" s="137"/>
      <c r="GYQ174" s="137"/>
      <c r="GYR174" s="137"/>
      <c r="GYS174" s="137"/>
      <c r="GYT174" s="137"/>
      <c r="GYU174" s="137"/>
      <c r="GYV174" s="137"/>
      <c r="GYW174" s="137"/>
      <c r="GYX174" s="137"/>
      <c r="GYY174" s="137"/>
      <c r="GYZ174" s="137"/>
      <c r="GZA174" s="137"/>
      <c r="GZB174" s="137"/>
      <c r="GZC174" s="137"/>
      <c r="GZD174" s="137"/>
      <c r="GZE174" s="137"/>
      <c r="GZF174" s="137"/>
      <c r="GZG174" s="137"/>
      <c r="GZH174" s="137"/>
      <c r="GZI174" s="137"/>
      <c r="GZJ174" s="137"/>
      <c r="GZK174" s="137"/>
      <c r="GZL174" s="137"/>
      <c r="GZM174" s="137"/>
      <c r="GZN174" s="137"/>
      <c r="GZO174" s="137"/>
      <c r="GZP174" s="137"/>
      <c r="GZQ174" s="137"/>
      <c r="GZR174" s="137"/>
      <c r="GZS174" s="137"/>
      <c r="GZT174" s="137"/>
      <c r="GZU174" s="137"/>
      <c r="GZV174" s="137"/>
      <c r="GZW174" s="137"/>
      <c r="GZX174" s="137"/>
      <c r="GZY174" s="137"/>
      <c r="GZZ174" s="137"/>
      <c r="HAA174" s="137"/>
      <c r="HAB174" s="137"/>
      <c r="HAC174" s="137"/>
      <c r="HAD174" s="137"/>
      <c r="HAE174" s="137"/>
      <c r="HAF174" s="137"/>
      <c r="HAG174" s="137"/>
      <c r="HAH174" s="137"/>
      <c r="HAI174" s="137"/>
      <c r="HAJ174" s="137"/>
      <c r="HAK174" s="137"/>
      <c r="HAL174" s="137"/>
      <c r="HAM174" s="137"/>
      <c r="HAN174" s="137"/>
      <c r="HAO174" s="137"/>
      <c r="HAP174" s="137"/>
      <c r="HAQ174" s="137"/>
      <c r="HAR174" s="137"/>
      <c r="HAS174" s="137"/>
      <c r="HAT174" s="137"/>
      <c r="HAU174" s="137"/>
      <c r="HAV174" s="137"/>
      <c r="HAW174" s="137"/>
      <c r="HAX174" s="137"/>
      <c r="HAY174" s="137"/>
      <c r="HAZ174" s="137"/>
      <c r="HBA174" s="137"/>
      <c r="HBB174" s="137"/>
      <c r="HBC174" s="137"/>
      <c r="HBD174" s="137"/>
      <c r="HBE174" s="137"/>
      <c r="HBF174" s="137"/>
      <c r="HBG174" s="137"/>
      <c r="HBH174" s="137"/>
      <c r="HBI174" s="137"/>
      <c r="HBJ174" s="137"/>
      <c r="HBK174" s="137"/>
      <c r="HBL174" s="137"/>
      <c r="HBM174" s="137"/>
      <c r="HBN174" s="137"/>
      <c r="HBO174" s="137"/>
      <c r="HBP174" s="137"/>
      <c r="HBQ174" s="137"/>
      <c r="HBR174" s="137"/>
      <c r="HBS174" s="137"/>
      <c r="HBT174" s="137"/>
      <c r="HBU174" s="137"/>
      <c r="HBV174" s="137"/>
      <c r="HBW174" s="137"/>
      <c r="HBX174" s="137"/>
      <c r="HBY174" s="137"/>
      <c r="HBZ174" s="137"/>
      <c r="HCA174" s="137"/>
      <c r="HCB174" s="137"/>
      <c r="HCC174" s="137"/>
      <c r="HCD174" s="137"/>
      <c r="HCE174" s="137"/>
      <c r="HCF174" s="137"/>
      <c r="HCG174" s="137"/>
      <c r="HCH174" s="137"/>
      <c r="HCI174" s="137"/>
      <c r="HCJ174" s="137"/>
      <c r="HCK174" s="137"/>
      <c r="HCL174" s="137"/>
      <c r="HCM174" s="137"/>
      <c r="HCN174" s="137"/>
      <c r="HCO174" s="137"/>
      <c r="HCP174" s="137"/>
      <c r="HCQ174" s="137"/>
      <c r="HCR174" s="137"/>
      <c r="HCS174" s="137"/>
      <c r="HCT174" s="137"/>
      <c r="HCU174" s="137"/>
      <c r="HCV174" s="137"/>
      <c r="HCW174" s="137"/>
      <c r="HCX174" s="137"/>
      <c r="HCY174" s="137"/>
      <c r="HCZ174" s="137"/>
      <c r="HDA174" s="137"/>
      <c r="HDB174" s="137"/>
      <c r="HDC174" s="137"/>
      <c r="HDD174" s="137"/>
      <c r="HDE174" s="137"/>
      <c r="HDF174" s="137"/>
      <c r="HDG174" s="137"/>
      <c r="HDH174" s="137"/>
      <c r="HDI174" s="137"/>
      <c r="HDJ174" s="137"/>
      <c r="HDK174" s="137"/>
      <c r="HDL174" s="137"/>
      <c r="HDM174" s="137"/>
      <c r="HDN174" s="137"/>
      <c r="HDO174" s="137"/>
      <c r="HDP174" s="137"/>
      <c r="HDQ174" s="137"/>
      <c r="HDR174" s="137"/>
      <c r="HDS174" s="137"/>
      <c r="HDT174" s="137"/>
      <c r="HDU174" s="137"/>
      <c r="HDV174" s="137"/>
      <c r="HDW174" s="137"/>
      <c r="HDX174" s="137"/>
      <c r="HDY174" s="137"/>
      <c r="HDZ174" s="137"/>
      <c r="HEA174" s="137"/>
      <c r="HEB174" s="137"/>
      <c r="HEC174" s="137"/>
      <c r="HED174" s="137"/>
      <c r="HEE174" s="137"/>
      <c r="HEF174" s="137"/>
      <c r="HEG174" s="137"/>
      <c r="HEH174" s="137"/>
      <c r="HEI174" s="137"/>
      <c r="HEJ174" s="137"/>
      <c r="HEK174" s="137"/>
      <c r="HEL174" s="137"/>
      <c r="HEM174" s="137"/>
      <c r="HEN174" s="137"/>
      <c r="HEO174" s="137"/>
      <c r="HEP174" s="137"/>
      <c r="HEQ174" s="137"/>
      <c r="HER174" s="137"/>
      <c r="HES174" s="137"/>
      <c r="HET174" s="137"/>
      <c r="HEU174" s="137"/>
      <c r="HEV174" s="137"/>
      <c r="HEW174" s="137"/>
      <c r="HEX174" s="137"/>
      <c r="HEY174" s="137"/>
      <c r="HEZ174" s="137"/>
      <c r="HFA174" s="137"/>
      <c r="HFB174" s="137"/>
      <c r="HFC174" s="137"/>
      <c r="HFD174" s="137"/>
      <c r="HFE174" s="137"/>
      <c r="HFF174" s="137"/>
      <c r="HFG174" s="137"/>
      <c r="HFH174" s="137"/>
      <c r="HFI174" s="137"/>
      <c r="HFJ174" s="137"/>
      <c r="HFK174" s="137"/>
      <c r="HFL174" s="137"/>
      <c r="HFM174" s="137"/>
      <c r="HFN174" s="137"/>
      <c r="HFO174" s="137"/>
      <c r="HFP174" s="137"/>
      <c r="HFQ174" s="137"/>
      <c r="HFR174" s="137"/>
      <c r="HFS174" s="137"/>
      <c r="HFT174" s="137"/>
      <c r="HFU174" s="137"/>
      <c r="HFV174" s="137"/>
      <c r="HFW174" s="137"/>
      <c r="HFX174" s="137"/>
      <c r="HFY174" s="137"/>
      <c r="HFZ174" s="137"/>
      <c r="HGA174" s="137"/>
      <c r="HGB174" s="137"/>
      <c r="HGC174" s="137"/>
      <c r="HGD174" s="137"/>
      <c r="HGE174" s="137"/>
      <c r="HGF174" s="137"/>
      <c r="HGG174" s="137"/>
      <c r="HGH174" s="137"/>
      <c r="HGI174" s="137"/>
      <c r="HGJ174" s="137"/>
      <c r="HGK174" s="137"/>
      <c r="HGL174" s="137"/>
      <c r="HGM174" s="137"/>
      <c r="HGN174" s="137"/>
      <c r="HGO174" s="137"/>
      <c r="HGP174" s="137"/>
      <c r="HGQ174" s="137"/>
      <c r="HGR174" s="137"/>
      <c r="HGS174" s="137"/>
      <c r="HGT174" s="137"/>
      <c r="HGU174" s="137"/>
      <c r="HGV174" s="137"/>
      <c r="HGW174" s="137"/>
      <c r="HGX174" s="137"/>
      <c r="HGY174" s="137"/>
      <c r="HGZ174" s="137"/>
      <c r="HHA174" s="137"/>
      <c r="HHB174" s="137"/>
      <c r="HHC174" s="137"/>
      <c r="HHD174" s="137"/>
      <c r="HHE174" s="137"/>
      <c r="HHF174" s="137"/>
      <c r="HHG174" s="137"/>
      <c r="HHH174" s="137"/>
      <c r="HHI174" s="137"/>
      <c r="HHJ174" s="137"/>
      <c r="HHK174" s="137"/>
      <c r="HHL174" s="137"/>
      <c r="HHM174" s="137"/>
      <c r="HHN174" s="137"/>
      <c r="HHO174" s="137"/>
      <c r="HHP174" s="137"/>
      <c r="HHQ174" s="137"/>
      <c r="HHR174" s="137"/>
      <c r="HHS174" s="137"/>
      <c r="HHT174" s="137"/>
      <c r="HHU174" s="137"/>
      <c r="HHV174" s="137"/>
      <c r="HHW174" s="137"/>
      <c r="HHX174" s="137"/>
      <c r="HHY174" s="137"/>
      <c r="HHZ174" s="137"/>
      <c r="HIA174" s="137"/>
      <c r="HIB174" s="137"/>
      <c r="HIC174" s="137"/>
      <c r="HID174" s="137"/>
      <c r="HIE174" s="137"/>
      <c r="HIF174" s="137"/>
      <c r="HIG174" s="137"/>
      <c r="HIH174" s="137"/>
      <c r="HII174" s="137"/>
      <c r="HIJ174" s="137"/>
      <c r="HIK174" s="137"/>
      <c r="HIL174" s="137"/>
      <c r="HIM174" s="137"/>
      <c r="HIN174" s="137"/>
      <c r="HIO174" s="137"/>
      <c r="HIP174" s="137"/>
      <c r="HIQ174" s="137"/>
      <c r="HIR174" s="137"/>
      <c r="HIS174" s="137"/>
      <c r="HIT174" s="137"/>
      <c r="HIU174" s="137"/>
      <c r="HIV174" s="137"/>
      <c r="HIW174" s="137"/>
      <c r="HIX174" s="137"/>
      <c r="HIY174" s="137"/>
      <c r="HIZ174" s="137"/>
      <c r="HJA174" s="137"/>
      <c r="HJB174" s="137"/>
      <c r="HJC174" s="137"/>
      <c r="HJD174" s="137"/>
      <c r="HJE174" s="137"/>
      <c r="HJF174" s="137"/>
      <c r="HJG174" s="137"/>
      <c r="HJH174" s="137"/>
      <c r="HJI174" s="137"/>
      <c r="HJJ174" s="137"/>
      <c r="HJK174" s="137"/>
      <c r="HJL174" s="137"/>
      <c r="HJM174" s="137"/>
      <c r="HJN174" s="137"/>
      <c r="HJO174" s="137"/>
      <c r="HJP174" s="137"/>
      <c r="HJQ174" s="137"/>
      <c r="HJR174" s="137"/>
      <c r="HJS174" s="137"/>
      <c r="HJT174" s="137"/>
      <c r="HJU174" s="137"/>
      <c r="HJV174" s="137"/>
      <c r="HJW174" s="137"/>
      <c r="HJX174" s="137"/>
      <c r="HJY174" s="137"/>
      <c r="HJZ174" s="137"/>
      <c r="HKA174" s="137"/>
      <c r="HKB174" s="137"/>
      <c r="HKC174" s="137"/>
      <c r="HKD174" s="137"/>
      <c r="HKE174" s="137"/>
      <c r="HKF174" s="137"/>
      <c r="HKG174" s="137"/>
      <c r="HKH174" s="137"/>
      <c r="HKI174" s="137"/>
      <c r="HKJ174" s="137"/>
      <c r="HKK174" s="137"/>
      <c r="HKL174" s="137"/>
      <c r="HKM174" s="137"/>
      <c r="HKN174" s="137"/>
      <c r="HKO174" s="137"/>
      <c r="HKP174" s="137"/>
      <c r="HKQ174" s="137"/>
      <c r="HKR174" s="137"/>
      <c r="HKS174" s="137"/>
      <c r="HKT174" s="137"/>
      <c r="HKU174" s="137"/>
      <c r="HKV174" s="137"/>
      <c r="HKW174" s="137"/>
      <c r="HKX174" s="137"/>
      <c r="HKY174" s="137"/>
      <c r="HKZ174" s="137"/>
      <c r="HLA174" s="137"/>
      <c r="HLB174" s="137"/>
      <c r="HLC174" s="137"/>
      <c r="HLD174" s="137"/>
      <c r="HLE174" s="137"/>
      <c r="HLF174" s="137"/>
      <c r="HLG174" s="137"/>
      <c r="HLH174" s="137"/>
      <c r="HLI174" s="137"/>
      <c r="HLJ174" s="137"/>
      <c r="HLK174" s="137"/>
      <c r="HLL174" s="137"/>
      <c r="HLM174" s="137"/>
      <c r="HLN174" s="137"/>
      <c r="HLO174" s="137"/>
      <c r="HLP174" s="137"/>
      <c r="HLQ174" s="137"/>
      <c r="HLR174" s="137"/>
      <c r="HLS174" s="137"/>
      <c r="HLT174" s="137"/>
      <c r="HLU174" s="137"/>
      <c r="HLV174" s="137"/>
      <c r="HLW174" s="137"/>
      <c r="HLX174" s="137"/>
      <c r="HLY174" s="137"/>
      <c r="HLZ174" s="137"/>
      <c r="HMA174" s="137"/>
      <c r="HMB174" s="137"/>
      <c r="HMC174" s="137"/>
      <c r="HMD174" s="137"/>
      <c r="HME174" s="137"/>
      <c r="HMF174" s="137"/>
      <c r="HMG174" s="137"/>
      <c r="HMH174" s="137"/>
      <c r="HMI174" s="137"/>
      <c r="HMJ174" s="137"/>
      <c r="HMK174" s="137"/>
      <c r="HML174" s="137"/>
      <c r="HMM174" s="137"/>
      <c r="HMN174" s="137"/>
      <c r="HMO174" s="137"/>
      <c r="HMP174" s="137"/>
      <c r="HMQ174" s="137"/>
      <c r="HMR174" s="137"/>
      <c r="HMS174" s="137"/>
      <c r="HMT174" s="137"/>
      <c r="HMU174" s="137"/>
      <c r="HMV174" s="137"/>
      <c r="HMW174" s="137"/>
      <c r="HMX174" s="137"/>
      <c r="HMY174" s="137"/>
      <c r="HMZ174" s="137"/>
      <c r="HNA174" s="137"/>
      <c r="HNB174" s="137"/>
      <c r="HNC174" s="137"/>
      <c r="HND174" s="137"/>
      <c r="HNE174" s="137"/>
      <c r="HNF174" s="137"/>
      <c r="HNG174" s="137"/>
      <c r="HNH174" s="137"/>
      <c r="HNI174" s="137"/>
      <c r="HNJ174" s="137"/>
      <c r="HNK174" s="137"/>
      <c r="HNL174" s="137"/>
      <c r="HNM174" s="137"/>
      <c r="HNN174" s="137"/>
      <c r="HNO174" s="137"/>
      <c r="HNP174" s="137"/>
      <c r="HNQ174" s="137"/>
      <c r="HNR174" s="137"/>
      <c r="HNS174" s="137"/>
      <c r="HNT174" s="137"/>
      <c r="HNU174" s="137"/>
      <c r="HNV174" s="137"/>
      <c r="HNW174" s="137"/>
      <c r="HNX174" s="137"/>
      <c r="HNY174" s="137"/>
      <c r="HNZ174" s="137"/>
      <c r="HOA174" s="137"/>
      <c r="HOB174" s="137"/>
      <c r="HOC174" s="137"/>
      <c r="HOD174" s="137"/>
      <c r="HOE174" s="137"/>
      <c r="HOF174" s="137"/>
      <c r="HOG174" s="137"/>
      <c r="HOH174" s="137"/>
      <c r="HOI174" s="137"/>
      <c r="HOJ174" s="137"/>
      <c r="HOK174" s="137"/>
      <c r="HOL174" s="137"/>
      <c r="HOM174" s="137"/>
      <c r="HON174" s="137"/>
      <c r="HOO174" s="137"/>
      <c r="HOP174" s="137"/>
      <c r="HOQ174" s="137"/>
      <c r="HOR174" s="137"/>
      <c r="HOS174" s="137"/>
      <c r="HOT174" s="137"/>
      <c r="HOU174" s="137"/>
      <c r="HOV174" s="137"/>
      <c r="HOW174" s="137"/>
      <c r="HOX174" s="137"/>
      <c r="HOY174" s="137"/>
      <c r="HOZ174" s="137"/>
      <c r="HPA174" s="137"/>
      <c r="HPB174" s="137"/>
      <c r="HPC174" s="137"/>
      <c r="HPD174" s="137"/>
      <c r="HPE174" s="137"/>
      <c r="HPF174" s="137"/>
      <c r="HPG174" s="137"/>
      <c r="HPH174" s="137"/>
      <c r="HPI174" s="137"/>
      <c r="HPJ174" s="137"/>
      <c r="HPK174" s="137"/>
      <c r="HPL174" s="137"/>
      <c r="HPM174" s="137"/>
      <c r="HPN174" s="137"/>
      <c r="HPO174" s="137"/>
      <c r="HPP174" s="137"/>
      <c r="HPQ174" s="137"/>
      <c r="HPR174" s="137"/>
      <c r="HPS174" s="137"/>
      <c r="HPT174" s="137"/>
      <c r="HPU174" s="137"/>
      <c r="HPV174" s="137"/>
      <c r="HPW174" s="137"/>
      <c r="HPX174" s="137"/>
      <c r="HPY174" s="137"/>
      <c r="HPZ174" s="137"/>
      <c r="HQA174" s="137"/>
      <c r="HQB174" s="137"/>
      <c r="HQC174" s="137"/>
      <c r="HQD174" s="137"/>
      <c r="HQE174" s="137"/>
      <c r="HQF174" s="137"/>
      <c r="HQG174" s="137"/>
      <c r="HQH174" s="137"/>
      <c r="HQI174" s="137"/>
      <c r="HQJ174" s="137"/>
      <c r="HQK174" s="137"/>
      <c r="HQL174" s="137"/>
      <c r="HQM174" s="137"/>
      <c r="HQN174" s="137"/>
      <c r="HQO174" s="137"/>
      <c r="HQP174" s="137"/>
      <c r="HQQ174" s="137"/>
      <c r="HQR174" s="137"/>
      <c r="HQS174" s="137"/>
      <c r="HQT174" s="137"/>
      <c r="HQU174" s="137"/>
      <c r="HQV174" s="137"/>
      <c r="HQW174" s="137"/>
      <c r="HQX174" s="137"/>
      <c r="HQY174" s="137"/>
      <c r="HQZ174" s="137"/>
      <c r="HRA174" s="137"/>
      <c r="HRB174" s="137"/>
      <c r="HRC174" s="137"/>
      <c r="HRD174" s="137"/>
      <c r="HRE174" s="137"/>
      <c r="HRF174" s="137"/>
      <c r="HRG174" s="137"/>
      <c r="HRH174" s="137"/>
      <c r="HRI174" s="137"/>
      <c r="HRJ174" s="137"/>
      <c r="HRK174" s="137"/>
      <c r="HRL174" s="137"/>
      <c r="HRM174" s="137"/>
      <c r="HRN174" s="137"/>
      <c r="HRO174" s="137"/>
      <c r="HRP174" s="137"/>
      <c r="HRQ174" s="137"/>
      <c r="HRR174" s="137"/>
      <c r="HRS174" s="137"/>
      <c r="HRT174" s="137"/>
      <c r="HRU174" s="137"/>
      <c r="HRV174" s="137"/>
      <c r="HRW174" s="137"/>
      <c r="HRX174" s="137"/>
      <c r="HRY174" s="137"/>
      <c r="HRZ174" s="137"/>
      <c r="HSA174" s="137"/>
      <c r="HSB174" s="137"/>
      <c r="HSC174" s="137"/>
      <c r="HSD174" s="137"/>
      <c r="HSE174" s="137"/>
      <c r="HSF174" s="137"/>
      <c r="HSG174" s="137"/>
      <c r="HSH174" s="137"/>
      <c r="HSI174" s="137"/>
      <c r="HSJ174" s="137"/>
      <c r="HSK174" s="137"/>
      <c r="HSL174" s="137"/>
      <c r="HSM174" s="137"/>
      <c r="HSN174" s="137"/>
      <c r="HSO174" s="137"/>
      <c r="HSP174" s="137"/>
      <c r="HSQ174" s="137"/>
      <c r="HSR174" s="137"/>
      <c r="HSS174" s="137"/>
      <c r="HST174" s="137"/>
      <c r="HSU174" s="137"/>
      <c r="HSV174" s="137"/>
      <c r="HSW174" s="137"/>
      <c r="HSX174" s="137"/>
      <c r="HSY174" s="137"/>
      <c r="HSZ174" s="137"/>
      <c r="HTA174" s="137"/>
      <c r="HTB174" s="137"/>
      <c r="HTC174" s="137"/>
      <c r="HTD174" s="137"/>
      <c r="HTE174" s="137"/>
      <c r="HTF174" s="137"/>
      <c r="HTG174" s="137"/>
      <c r="HTH174" s="137"/>
      <c r="HTI174" s="137"/>
      <c r="HTJ174" s="137"/>
      <c r="HTK174" s="137"/>
      <c r="HTL174" s="137"/>
      <c r="HTM174" s="137"/>
      <c r="HTN174" s="137"/>
      <c r="HTO174" s="137"/>
      <c r="HTP174" s="137"/>
      <c r="HTQ174" s="137"/>
      <c r="HTR174" s="137"/>
      <c r="HTS174" s="137"/>
      <c r="HTT174" s="137"/>
      <c r="HTU174" s="137"/>
      <c r="HTV174" s="137"/>
      <c r="HTW174" s="137"/>
      <c r="HTX174" s="137"/>
      <c r="HTY174" s="137"/>
      <c r="HTZ174" s="137"/>
      <c r="HUA174" s="137"/>
      <c r="HUB174" s="137"/>
      <c r="HUC174" s="137"/>
      <c r="HUD174" s="137"/>
      <c r="HUE174" s="137"/>
      <c r="HUF174" s="137"/>
      <c r="HUG174" s="137"/>
      <c r="HUH174" s="137"/>
      <c r="HUI174" s="137"/>
      <c r="HUJ174" s="137"/>
      <c r="HUK174" s="137"/>
      <c r="HUL174" s="137"/>
      <c r="HUM174" s="137"/>
      <c r="HUN174" s="137"/>
      <c r="HUO174" s="137"/>
      <c r="HUP174" s="137"/>
      <c r="HUQ174" s="137"/>
      <c r="HUR174" s="137"/>
      <c r="HUS174" s="137"/>
      <c r="HUT174" s="137"/>
      <c r="HUU174" s="137"/>
      <c r="HUV174" s="137"/>
      <c r="HUW174" s="137"/>
      <c r="HUX174" s="137"/>
      <c r="HUY174" s="137"/>
      <c r="HUZ174" s="137"/>
      <c r="HVA174" s="137"/>
      <c r="HVB174" s="137"/>
      <c r="HVC174" s="137"/>
      <c r="HVD174" s="137"/>
      <c r="HVE174" s="137"/>
      <c r="HVF174" s="137"/>
      <c r="HVG174" s="137"/>
      <c r="HVH174" s="137"/>
      <c r="HVI174" s="137"/>
      <c r="HVJ174" s="137"/>
      <c r="HVK174" s="137"/>
      <c r="HVL174" s="137"/>
      <c r="HVM174" s="137"/>
      <c r="HVN174" s="137"/>
      <c r="HVO174" s="137"/>
      <c r="HVP174" s="137"/>
      <c r="HVQ174" s="137"/>
      <c r="HVR174" s="137"/>
      <c r="HVS174" s="137"/>
      <c r="HVT174" s="137"/>
      <c r="HVU174" s="137"/>
      <c r="HVV174" s="137"/>
      <c r="HVW174" s="137"/>
      <c r="HVX174" s="137"/>
      <c r="HVY174" s="137"/>
      <c r="HVZ174" s="137"/>
      <c r="HWA174" s="137"/>
      <c r="HWB174" s="137"/>
      <c r="HWC174" s="137"/>
      <c r="HWD174" s="137"/>
      <c r="HWE174" s="137"/>
      <c r="HWF174" s="137"/>
      <c r="HWG174" s="137"/>
      <c r="HWH174" s="137"/>
      <c r="HWI174" s="137"/>
      <c r="HWJ174" s="137"/>
      <c r="HWK174" s="137"/>
      <c r="HWL174" s="137"/>
      <c r="HWM174" s="137"/>
      <c r="HWN174" s="137"/>
      <c r="HWO174" s="137"/>
      <c r="HWP174" s="137"/>
      <c r="HWQ174" s="137"/>
      <c r="HWR174" s="137"/>
      <c r="HWS174" s="137"/>
      <c r="HWT174" s="137"/>
      <c r="HWU174" s="137"/>
      <c r="HWV174" s="137"/>
      <c r="HWW174" s="137"/>
      <c r="HWX174" s="137"/>
      <c r="HWY174" s="137"/>
      <c r="HWZ174" s="137"/>
      <c r="HXA174" s="137"/>
      <c r="HXB174" s="137"/>
      <c r="HXC174" s="137"/>
      <c r="HXD174" s="137"/>
      <c r="HXE174" s="137"/>
      <c r="HXF174" s="137"/>
      <c r="HXG174" s="137"/>
      <c r="HXH174" s="137"/>
      <c r="HXI174" s="137"/>
      <c r="HXJ174" s="137"/>
      <c r="HXK174" s="137"/>
      <c r="HXL174" s="137"/>
      <c r="HXM174" s="137"/>
      <c r="HXN174" s="137"/>
      <c r="HXO174" s="137"/>
      <c r="HXP174" s="137"/>
      <c r="HXQ174" s="137"/>
      <c r="HXR174" s="137"/>
      <c r="HXS174" s="137"/>
      <c r="HXT174" s="137"/>
      <c r="HXU174" s="137"/>
      <c r="HXV174" s="137"/>
      <c r="HXW174" s="137"/>
      <c r="HXX174" s="137"/>
      <c r="HXY174" s="137"/>
      <c r="HXZ174" s="137"/>
      <c r="HYA174" s="137"/>
      <c r="HYB174" s="137"/>
      <c r="HYC174" s="137"/>
      <c r="HYD174" s="137"/>
      <c r="HYE174" s="137"/>
      <c r="HYF174" s="137"/>
      <c r="HYG174" s="137"/>
      <c r="HYH174" s="137"/>
      <c r="HYI174" s="137"/>
      <c r="HYJ174" s="137"/>
      <c r="HYK174" s="137"/>
      <c r="HYL174" s="137"/>
      <c r="HYM174" s="137"/>
      <c r="HYN174" s="137"/>
      <c r="HYO174" s="137"/>
      <c r="HYP174" s="137"/>
      <c r="HYQ174" s="137"/>
      <c r="HYR174" s="137"/>
      <c r="HYS174" s="137"/>
      <c r="HYT174" s="137"/>
      <c r="HYU174" s="137"/>
      <c r="HYV174" s="137"/>
      <c r="HYW174" s="137"/>
      <c r="HYX174" s="137"/>
      <c r="HYY174" s="137"/>
      <c r="HYZ174" s="137"/>
      <c r="HZA174" s="137"/>
      <c r="HZB174" s="137"/>
      <c r="HZC174" s="137"/>
      <c r="HZD174" s="137"/>
      <c r="HZE174" s="137"/>
      <c r="HZF174" s="137"/>
      <c r="HZG174" s="137"/>
      <c r="HZH174" s="137"/>
      <c r="HZI174" s="137"/>
      <c r="HZJ174" s="137"/>
      <c r="HZK174" s="137"/>
      <c r="HZL174" s="137"/>
      <c r="HZM174" s="137"/>
      <c r="HZN174" s="137"/>
      <c r="HZO174" s="137"/>
      <c r="HZP174" s="137"/>
      <c r="HZQ174" s="137"/>
      <c r="HZR174" s="137"/>
      <c r="HZS174" s="137"/>
      <c r="HZT174" s="137"/>
      <c r="HZU174" s="137"/>
      <c r="HZV174" s="137"/>
      <c r="HZW174" s="137"/>
      <c r="HZX174" s="137"/>
      <c r="HZY174" s="137"/>
      <c r="HZZ174" s="137"/>
      <c r="IAA174" s="137"/>
      <c r="IAB174" s="137"/>
      <c r="IAC174" s="137"/>
      <c r="IAD174" s="137"/>
      <c r="IAE174" s="137"/>
      <c r="IAF174" s="137"/>
      <c r="IAG174" s="137"/>
      <c r="IAH174" s="137"/>
      <c r="IAI174" s="137"/>
      <c r="IAJ174" s="137"/>
      <c r="IAK174" s="137"/>
      <c r="IAL174" s="137"/>
      <c r="IAM174" s="137"/>
      <c r="IAN174" s="137"/>
      <c r="IAO174" s="137"/>
      <c r="IAP174" s="137"/>
      <c r="IAQ174" s="137"/>
      <c r="IAR174" s="137"/>
      <c r="IAS174" s="137"/>
      <c r="IAT174" s="137"/>
      <c r="IAU174" s="137"/>
      <c r="IAV174" s="137"/>
      <c r="IAW174" s="137"/>
      <c r="IAX174" s="137"/>
      <c r="IAY174" s="137"/>
      <c r="IAZ174" s="137"/>
      <c r="IBA174" s="137"/>
      <c r="IBB174" s="137"/>
      <c r="IBC174" s="137"/>
      <c r="IBD174" s="137"/>
      <c r="IBE174" s="137"/>
      <c r="IBF174" s="137"/>
      <c r="IBG174" s="137"/>
      <c r="IBH174" s="137"/>
      <c r="IBI174" s="137"/>
      <c r="IBJ174" s="137"/>
      <c r="IBK174" s="137"/>
      <c r="IBL174" s="137"/>
      <c r="IBM174" s="137"/>
      <c r="IBN174" s="137"/>
      <c r="IBO174" s="137"/>
      <c r="IBP174" s="137"/>
      <c r="IBQ174" s="137"/>
      <c r="IBR174" s="137"/>
      <c r="IBS174" s="137"/>
      <c r="IBT174" s="137"/>
      <c r="IBU174" s="137"/>
      <c r="IBV174" s="137"/>
      <c r="IBW174" s="137"/>
      <c r="IBX174" s="137"/>
      <c r="IBY174" s="137"/>
      <c r="IBZ174" s="137"/>
      <c r="ICA174" s="137"/>
      <c r="ICB174" s="137"/>
      <c r="ICC174" s="137"/>
      <c r="ICD174" s="137"/>
      <c r="ICE174" s="137"/>
      <c r="ICF174" s="137"/>
      <c r="ICG174" s="137"/>
      <c r="ICH174" s="137"/>
      <c r="ICI174" s="137"/>
      <c r="ICJ174" s="137"/>
      <c r="ICK174" s="137"/>
      <c r="ICL174" s="137"/>
      <c r="ICM174" s="137"/>
      <c r="ICN174" s="137"/>
      <c r="ICO174" s="137"/>
      <c r="ICP174" s="137"/>
      <c r="ICQ174" s="137"/>
      <c r="ICR174" s="137"/>
      <c r="ICS174" s="137"/>
      <c r="ICT174" s="137"/>
      <c r="ICU174" s="137"/>
      <c r="ICV174" s="137"/>
      <c r="ICW174" s="137"/>
      <c r="ICX174" s="137"/>
      <c r="ICY174" s="137"/>
      <c r="ICZ174" s="137"/>
      <c r="IDA174" s="137"/>
      <c r="IDB174" s="137"/>
      <c r="IDC174" s="137"/>
      <c r="IDD174" s="137"/>
      <c r="IDE174" s="137"/>
      <c r="IDF174" s="137"/>
      <c r="IDG174" s="137"/>
      <c r="IDH174" s="137"/>
      <c r="IDI174" s="137"/>
      <c r="IDJ174" s="137"/>
      <c r="IDK174" s="137"/>
      <c r="IDL174" s="137"/>
      <c r="IDM174" s="137"/>
      <c r="IDN174" s="137"/>
      <c r="IDO174" s="137"/>
      <c r="IDP174" s="137"/>
      <c r="IDQ174" s="137"/>
      <c r="IDR174" s="137"/>
      <c r="IDS174" s="137"/>
      <c r="IDT174" s="137"/>
      <c r="IDU174" s="137"/>
      <c r="IDV174" s="137"/>
      <c r="IDW174" s="137"/>
      <c r="IDX174" s="137"/>
      <c r="IDY174" s="137"/>
      <c r="IDZ174" s="137"/>
      <c r="IEA174" s="137"/>
      <c r="IEB174" s="137"/>
      <c r="IEC174" s="137"/>
      <c r="IED174" s="137"/>
      <c r="IEE174" s="137"/>
      <c r="IEF174" s="137"/>
      <c r="IEG174" s="137"/>
      <c r="IEH174" s="137"/>
      <c r="IEI174" s="137"/>
      <c r="IEJ174" s="137"/>
      <c r="IEK174" s="137"/>
      <c r="IEL174" s="137"/>
      <c r="IEM174" s="137"/>
      <c r="IEN174" s="137"/>
      <c r="IEO174" s="137"/>
      <c r="IEP174" s="137"/>
      <c r="IEQ174" s="137"/>
      <c r="IER174" s="137"/>
      <c r="IES174" s="137"/>
      <c r="IET174" s="137"/>
      <c r="IEU174" s="137"/>
      <c r="IEV174" s="137"/>
      <c r="IEW174" s="137"/>
      <c r="IEX174" s="137"/>
      <c r="IEY174" s="137"/>
      <c r="IEZ174" s="137"/>
      <c r="IFA174" s="137"/>
      <c r="IFB174" s="137"/>
      <c r="IFC174" s="137"/>
      <c r="IFD174" s="137"/>
      <c r="IFE174" s="137"/>
      <c r="IFF174" s="137"/>
      <c r="IFG174" s="137"/>
      <c r="IFH174" s="137"/>
      <c r="IFI174" s="137"/>
      <c r="IFJ174" s="137"/>
      <c r="IFK174" s="137"/>
      <c r="IFL174" s="137"/>
      <c r="IFM174" s="137"/>
      <c r="IFN174" s="137"/>
      <c r="IFO174" s="137"/>
      <c r="IFP174" s="137"/>
      <c r="IFQ174" s="137"/>
      <c r="IFR174" s="137"/>
      <c r="IFS174" s="137"/>
      <c r="IFT174" s="137"/>
      <c r="IFU174" s="137"/>
      <c r="IFV174" s="137"/>
      <c r="IFW174" s="137"/>
      <c r="IFX174" s="137"/>
      <c r="IFY174" s="137"/>
      <c r="IFZ174" s="137"/>
      <c r="IGA174" s="137"/>
      <c r="IGB174" s="137"/>
      <c r="IGC174" s="137"/>
      <c r="IGD174" s="137"/>
      <c r="IGE174" s="137"/>
      <c r="IGF174" s="137"/>
      <c r="IGG174" s="137"/>
      <c r="IGH174" s="137"/>
      <c r="IGI174" s="137"/>
      <c r="IGJ174" s="137"/>
      <c r="IGK174" s="137"/>
      <c r="IGL174" s="137"/>
      <c r="IGM174" s="137"/>
      <c r="IGN174" s="137"/>
      <c r="IGO174" s="137"/>
      <c r="IGP174" s="137"/>
      <c r="IGQ174" s="137"/>
      <c r="IGR174" s="137"/>
      <c r="IGS174" s="137"/>
      <c r="IGT174" s="137"/>
      <c r="IGU174" s="137"/>
      <c r="IGV174" s="137"/>
      <c r="IGW174" s="137"/>
      <c r="IGX174" s="137"/>
      <c r="IGY174" s="137"/>
      <c r="IGZ174" s="137"/>
      <c r="IHA174" s="137"/>
      <c r="IHB174" s="137"/>
      <c r="IHC174" s="137"/>
      <c r="IHD174" s="137"/>
      <c r="IHE174" s="137"/>
      <c r="IHF174" s="137"/>
      <c r="IHG174" s="137"/>
      <c r="IHH174" s="137"/>
      <c r="IHI174" s="137"/>
      <c r="IHJ174" s="137"/>
      <c r="IHK174" s="137"/>
      <c r="IHL174" s="137"/>
      <c r="IHM174" s="137"/>
      <c r="IHN174" s="137"/>
      <c r="IHO174" s="137"/>
      <c r="IHP174" s="137"/>
      <c r="IHQ174" s="137"/>
      <c r="IHR174" s="137"/>
      <c r="IHS174" s="137"/>
      <c r="IHT174" s="137"/>
      <c r="IHU174" s="137"/>
      <c r="IHV174" s="137"/>
      <c r="IHW174" s="137"/>
      <c r="IHX174" s="137"/>
      <c r="IHY174" s="137"/>
      <c r="IHZ174" s="137"/>
      <c r="IIA174" s="137"/>
      <c r="IIB174" s="137"/>
      <c r="IIC174" s="137"/>
      <c r="IID174" s="137"/>
      <c r="IIE174" s="137"/>
      <c r="IIF174" s="137"/>
      <c r="IIG174" s="137"/>
      <c r="IIH174" s="137"/>
      <c r="III174" s="137"/>
      <c r="IIJ174" s="137"/>
      <c r="IIK174" s="137"/>
      <c r="IIL174" s="137"/>
      <c r="IIM174" s="137"/>
      <c r="IIN174" s="137"/>
      <c r="IIO174" s="137"/>
      <c r="IIP174" s="137"/>
      <c r="IIQ174" s="137"/>
      <c r="IIR174" s="137"/>
      <c r="IIS174" s="137"/>
      <c r="IIT174" s="137"/>
      <c r="IIU174" s="137"/>
      <c r="IIV174" s="137"/>
      <c r="IIW174" s="137"/>
      <c r="IIX174" s="137"/>
      <c r="IIY174" s="137"/>
      <c r="IIZ174" s="137"/>
      <c r="IJA174" s="137"/>
      <c r="IJB174" s="137"/>
      <c r="IJC174" s="137"/>
      <c r="IJD174" s="137"/>
      <c r="IJE174" s="137"/>
      <c r="IJF174" s="137"/>
      <c r="IJG174" s="137"/>
      <c r="IJH174" s="137"/>
      <c r="IJI174" s="137"/>
      <c r="IJJ174" s="137"/>
      <c r="IJK174" s="137"/>
      <c r="IJL174" s="137"/>
      <c r="IJM174" s="137"/>
      <c r="IJN174" s="137"/>
      <c r="IJO174" s="137"/>
      <c r="IJP174" s="137"/>
      <c r="IJQ174" s="137"/>
      <c r="IJR174" s="137"/>
      <c r="IJS174" s="137"/>
      <c r="IJT174" s="137"/>
      <c r="IJU174" s="137"/>
      <c r="IJV174" s="137"/>
      <c r="IJW174" s="137"/>
      <c r="IJX174" s="137"/>
      <c r="IJY174" s="137"/>
      <c r="IJZ174" s="137"/>
      <c r="IKA174" s="137"/>
      <c r="IKB174" s="137"/>
      <c r="IKC174" s="137"/>
      <c r="IKD174" s="137"/>
      <c r="IKE174" s="137"/>
      <c r="IKF174" s="137"/>
      <c r="IKG174" s="137"/>
      <c r="IKH174" s="137"/>
      <c r="IKI174" s="137"/>
      <c r="IKJ174" s="137"/>
      <c r="IKK174" s="137"/>
      <c r="IKL174" s="137"/>
      <c r="IKM174" s="137"/>
      <c r="IKN174" s="137"/>
      <c r="IKO174" s="137"/>
      <c r="IKP174" s="137"/>
      <c r="IKQ174" s="137"/>
      <c r="IKR174" s="137"/>
      <c r="IKS174" s="137"/>
      <c r="IKT174" s="137"/>
      <c r="IKU174" s="137"/>
      <c r="IKV174" s="137"/>
      <c r="IKW174" s="137"/>
      <c r="IKX174" s="137"/>
      <c r="IKY174" s="137"/>
      <c r="IKZ174" s="137"/>
      <c r="ILA174" s="137"/>
      <c r="ILB174" s="137"/>
      <c r="ILC174" s="137"/>
      <c r="ILD174" s="137"/>
      <c r="ILE174" s="137"/>
      <c r="ILF174" s="137"/>
      <c r="ILG174" s="137"/>
      <c r="ILH174" s="137"/>
      <c r="ILI174" s="137"/>
      <c r="ILJ174" s="137"/>
      <c r="ILK174" s="137"/>
      <c r="ILL174" s="137"/>
      <c r="ILM174" s="137"/>
      <c r="ILN174" s="137"/>
      <c r="ILO174" s="137"/>
      <c r="ILP174" s="137"/>
      <c r="ILQ174" s="137"/>
      <c r="ILR174" s="137"/>
      <c r="ILS174" s="137"/>
      <c r="ILT174" s="137"/>
      <c r="ILU174" s="137"/>
      <c r="ILV174" s="137"/>
      <c r="ILW174" s="137"/>
      <c r="ILX174" s="137"/>
      <c r="ILY174" s="137"/>
      <c r="ILZ174" s="137"/>
      <c r="IMA174" s="137"/>
      <c r="IMB174" s="137"/>
      <c r="IMC174" s="137"/>
      <c r="IMD174" s="137"/>
      <c r="IME174" s="137"/>
      <c r="IMF174" s="137"/>
      <c r="IMG174" s="137"/>
      <c r="IMH174" s="137"/>
      <c r="IMI174" s="137"/>
      <c r="IMJ174" s="137"/>
      <c r="IMK174" s="137"/>
      <c r="IML174" s="137"/>
      <c r="IMM174" s="137"/>
      <c r="IMN174" s="137"/>
      <c r="IMO174" s="137"/>
      <c r="IMP174" s="137"/>
      <c r="IMQ174" s="137"/>
      <c r="IMR174" s="137"/>
      <c r="IMS174" s="137"/>
      <c r="IMT174" s="137"/>
      <c r="IMU174" s="137"/>
      <c r="IMV174" s="137"/>
      <c r="IMW174" s="137"/>
      <c r="IMX174" s="137"/>
      <c r="IMY174" s="137"/>
      <c r="IMZ174" s="137"/>
      <c r="INA174" s="137"/>
      <c r="INB174" s="137"/>
      <c r="INC174" s="137"/>
      <c r="IND174" s="137"/>
      <c r="INE174" s="137"/>
      <c r="INF174" s="137"/>
      <c r="ING174" s="137"/>
      <c r="INH174" s="137"/>
      <c r="INI174" s="137"/>
      <c r="INJ174" s="137"/>
      <c r="INK174" s="137"/>
      <c r="INL174" s="137"/>
      <c r="INM174" s="137"/>
      <c r="INN174" s="137"/>
      <c r="INO174" s="137"/>
      <c r="INP174" s="137"/>
      <c r="INQ174" s="137"/>
      <c r="INR174" s="137"/>
      <c r="INS174" s="137"/>
      <c r="INT174" s="137"/>
      <c r="INU174" s="137"/>
      <c r="INV174" s="137"/>
      <c r="INW174" s="137"/>
      <c r="INX174" s="137"/>
      <c r="INY174" s="137"/>
      <c r="INZ174" s="137"/>
      <c r="IOA174" s="137"/>
      <c r="IOB174" s="137"/>
      <c r="IOC174" s="137"/>
      <c r="IOD174" s="137"/>
      <c r="IOE174" s="137"/>
      <c r="IOF174" s="137"/>
      <c r="IOG174" s="137"/>
      <c r="IOH174" s="137"/>
      <c r="IOI174" s="137"/>
      <c r="IOJ174" s="137"/>
      <c r="IOK174" s="137"/>
      <c r="IOL174" s="137"/>
      <c r="IOM174" s="137"/>
      <c r="ION174" s="137"/>
      <c r="IOO174" s="137"/>
      <c r="IOP174" s="137"/>
      <c r="IOQ174" s="137"/>
      <c r="IOR174" s="137"/>
      <c r="IOS174" s="137"/>
      <c r="IOT174" s="137"/>
      <c r="IOU174" s="137"/>
      <c r="IOV174" s="137"/>
      <c r="IOW174" s="137"/>
      <c r="IOX174" s="137"/>
      <c r="IOY174" s="137"/>
      <c r="IOZ174" s="137"/>
      <c r="IPA174" s="137"/>
      <c r="IPB174" s="137"/>
      <c r="IPC174" s="137"/>
      <c r="IPD174" s="137"/>
      <c r="IPE174" s="137"/>
      <c r="IPF174" s="137"/>
      <c r="IPG174" s="137"/>
      <c r="IPH174" s="137"/>
      <c r="IPI174" s="137"/>
      <c r="IPJ174" s="137"/>
      <c r="IPK174" s="137"/>
      <c r="IPL174" s="137"/>
      <c r="IPM174" s="137"/>
      <c r="IPN174" s="137"/>
      <c r="IPO174" s="137"/>
      <c r="IPP174" s="137"/>
      <c r="IPQ174" s="137"/>
      <c r="IPR174" s="137"/>
      <c r="IPS174" s="137"/>
      <c r="IPT174" s="137"/>
      <c r="IPU174" s="137"/>
      <c r="IPV174" s="137"/>
      <c r="IPW174" s="137"/>
      <c r="IPX174" s="137"/>
      <c r="IPY174" s="137"/>
      <c r="IPZ174" s="137"/>
      <c r="IQA174" s="137"/>
      <c r="IQB174" s="137"/>
      <c r="IQC174" s="137"/>
      <c r="IQD174" s="137"/>
      <c r="IQE174" s="137"/>
      <c r="IQF174" s="137"/>
      <c r="IQG174" s="137"/>
      <c r="IQH174" s="137"/>
      <c r="IQI174" s="137"/>
      <c r="IQJ174" s="137"/>
      <c r="IQK174" s="137"/>
      <c r="IQL174" s="137"/>
      <c r="IQM174" s="137"/>
      <c r="IQN174" s="137"/>
      <c r="IQO174" s="137"/>
      <c r="IQP174" s="137"/>
      <c r="IQQ174" s="137"/>
      <c r="IQR174" s="137"/>
      <c r="IQS174" s="137"/>
      <c r="IQT174" s="137"/>
      <c r="IQU174" s="137"/>
      <c r="IQV174" s="137"/>
      <c r="IQW174" s="137"/>
      <c r="IQX174" s="137"/>
      <c r="IQY174" s="137"/>
      <c r="IQZ174" s="137"/>
      <c r="IRA174" s="137"/>
      <c r="IRB174" s="137"/>
      <c r="IRC174" s="137"/>
      <c r="IRD174" s="137"/>
      <c r="IRE174" s="137"/>
      <c r="IRF174" s="137"/>
      <c r="IRG174" s="137"/>
      <c r="IRH174" s="137"/>
      <c r="IRI174" s="137"/>
      <c r="IRJ174" s="137"/>
      <c r="IRK174" s="137"/>
      <c r="IRL174" s="137"/>
      <c r="IRM174" s="137"/>
      <c r="IRN174" s="137"/>
      <c r="IRO174" s="137"/>
      <c r="IRP174" s="137"/>
      <c r="IRQ174" s="137"/>
      <c r="IRR174" s="137"/>
      <c r="IRS174" s="137"/>
      <c r="IRT174" s="137"/>
      <c r="IRU174" s="137"/>
      <c r="IRV174" s="137"/>
      <c r="IRW174" s="137"/>
      <c r="IRX174" s="137"/>
      <c r="IRY174" s="137"/>
      <c r="IRZ174" s="137"/>
      <c r="ISA174" s="137"/>
      <c r="ISB174" s="137"/>
      <c r="ISC174" s="137"/>
      <c r="ISD174" s="137"/>
      <c r="ISE174" s="137"/>
      <c r="ISF174" s="137"/>
      <c r="ISG174" s="137"/>
      <c r="ISH174" s="137"/>
      <c r="ISI174" s="137"/>
      <c r="ISJ174" s="137"/>
      <c r="ISK174" s="137"/>
      <c r="ISL174" s="137"/>
      <c r="ISM174" s="137"/>
      <c r="ISN174" s="137"/>
      <c r="ISO174" s="137"/>
      <c r="ISP174" s="137"/>
      <c r="ISQ174" s="137"/>
      <c r="ISR174" s="137"/>
      <c r="ISS174" s="137"/>
      <c r="IST174" s="137"/>
      <c r="ISU174" s="137"/>
      <c r="ISV174" s="137"/>
      <c r="ISW174" s="137"/>
      <c r="ISX174" s="137"/>
      <c r="ISY174" s="137"/>
      <c r="ISZ174" s="137"/>
      <c r="ITA174" s="137"/>
      <c r="ITB174" s="137"/>
      <c r="ITC174" s="137"/>
      <c r="ITD174" s="137"/>
      <c r="ITE174" s="137"/>
      <c r="ITF174" s="137"/>
      <c r="ITG174" s="137"/>
      <c r="ITH174" s="137"/>
      <c r="ITI174" s="137"/>
      <c r="ITJ174" s="137"/>
      <c r="ITK174" s="137"/>
      <c r="ITL174" s="137"/>
      <c r="ITM174" s="137"/>
      <c r="ITN174" s="137"/>
      <c r="ITO174" s="137"/>
      <c r="ITP174" s="137"/>
      <c r="ITQ174" s="137"/>
      <c r="ITR174" s="137"/>
      <c r="ITS174" s="137"/>
      <c r="ITT174" s="137"/>
      <c r="ITU174" s="137"/>
      <c r="ITV174" s="137"/>
      <c r="ITW174" s="137"/>
      <c r="ITX174" s="137"/>
      <c r="ITY174" s="137"/>
      <c r="ITZ174" s="137"/>
      <c r="IUA174" s="137"/>
      <c r="IUB174" s="137"/>
      <c r="IUC174" s="137"/>
      <c r="IUD174" s="137"/>
      <c r="IUE174" s="137"/>
      <c r="IUF174" s="137"/>
      <c r="IUG174" s="137"/>
      <c r="IUH174" s="137"/>
      <c r="IUI174" s="137"/>
      <c r="IUJ174" s="137"/>
      <c r="IUK174" s="137"/>
      <c r="IUL174" s="137"/>
      <c r="IUM174" s="137"/>
      <c r="IUN174" s="137"/>
      <c r="IUO174" s="137"/>
      <c r="IUP174" s="137"/>
      <c r="IUQ174" s="137"/>
      <c r="IUR174" s="137"/>
      <c r="IUS174" s="137"/>
      <c r="IUT174" s="137"/>
      <c r="IUU174" s="137"/>
      <c r="IUV174" s="137"/>
      <c r="IUW174" s="137"/>
      <c r="IUX174" s="137"/>
      <c r="IUY174" s="137"/>
      <c r="IUZ174" s="137"/>
      <c r="IVA174" s="137"/>
      <c r="IVB174" s="137"/>
      <c r="IVC174" s="137"/>
      <c r="IVD174" s="137"/>
      <c r="IVE174" s="137"/>
      <c r="IVF174" s="137"/>
      <c r="IVG174" s="137"/>
      <c r="IVH174" s="137"/>
      <c r="IVI174" s="137"/>
      <c r="IVJ174" s="137"/>
      <c r="IVK174" s="137"/>
      <c r="IVL174" s="137"/>
      <c r="IVM174" s="137"/>
      <c r="IVN174" s="137"/>
      <c r="IVO174" s="137"/>
      <c r="IVP174" s="137"/>
      <c r="IVQ174" s="137"/>
      <c r="IVR174" s="137"/>
      <c r="IVS174" s="137"/>
      <c r="IVT174" s="137"/>
      <c r="IVU174" s="137"/>
      <c r="IVV174" s="137"/>
      <c r="IVW174" s="137"/>
      <c r="IVX174" s="137"/>
      <c r="IVY174" s="137"/>
      <c r="IVZ174" s="137"/>
      <c r="IWA174" s="137"/>
      <c r="IWB174" s="137"/>
      <c r="IWC174" s="137"/>
      <c r="IWD174" s="137"/>
      <c r="IWE174" s="137"/>
      <c r="IWF174" s="137"/>
      <c r="IWG174" s="137"/>
      <c r="IWH174" s="137"/>
      <c r="IWI174" s="137"/>
      <c r="IWJ174" s="137"/>
      <c r="IWK174" s="137"/>
      <c r="IWL174" s="137"/>
      <c r="IWM174" s="137"/>
      <c r="IWN174" s="137"/>
      <c r="IWO174" s="137"/>
      <c r="IWP174" s="137"/>
      <c r="IWQ174" s="137"/>
      <c r="IWR174" s="137"/>
      <c r="IWS174" s="137"/>
      <c r="IWT174" s="137"/>
      <c r="IWU174" s="137"/>
      <c r="IWV174" s="137"/>
      <c r="IWW174" s="137"/>
      <c r="IWX174" s="137"/>
      <c r="IWY174" s="137"/>
      <c r="IWZ174" s="137"/>
      <c r="IXA174" s="137"/>
      <c r="IXB174" s="137"/>
      <c r="IXC174" s="137"/>
      <c r="IXD174" s="137"/>
      <c r="IXE174" s="137"/>
      <c r="IXF174" s="137"/>
      <c r="IXG174" s="137"/>
      <c r="IXH174" s="137"/>
      <c r="IXI174" s="137"/>
      <c r="IXJ174" s="137"/>
      <c r="IXK174" s="137"/>
      <c r="IXL174" s="137"/>
      <c r="IXM174" s="137"/>
      <c r="IXN174" s="137"/>
      <c r="IXO174" s="137"/>
      <c r="IXP174" s="137"/>
      <c r="IXQ174" s="137"/>
      <c r="IXR174" s="137"/>
      <c r="IXS174" s="137"/>
      <c r="IXT174" s="137"/>
      <c r="IXU174" s="137"/>
      <c r="IXV174" s="137"/>
      <c r="IXW174" s="137"/>
      <c r="IXX174" s="137"/>
      <c r="IXY174" s="137"/>
      <c r="IXZ174" s="137"/>
      <c r="IYA174" s="137"/>
      <c r="IYB174" s="137"/>
      <c r="IYC174" s="137"/>
      <c r="IYD174" s="137"/>
      <c r="IYE174" s="137"/>
      <c r="IYF174" s="137"/>
      <c r="IYG174" s="137"/>
      <c r="IYH174" s="137"/>
      <c r="IYI174" s="137"/>
      <c r="IYJ174" s="137"/>
      <c r="IYK174" s="137"/>
      <c r="IYL174" s="137"/>
      <c r="IYM174" s="137"/>
      <c r="IYN174" s="137"/>
      <c r="IYO174" s="137"/>
      <c r="IYP174" s="137"/>
      <c r="IYQ174" s="137"/>
      <c r="IYR174" s="137"/>
      <c r="IYS174" s="137"/>
      <c r="IYT174" s="137"/>
      <c r="IYU174" s="137"/>
      <c r="IYV174" s="137"/>
      <c r="IYW174" s="137"/>
      <c r="IYX174" s="137"/>
      <c r="IYY174" s="137"/>
      <c r="IYZ174" s="137"/>
      <c r="IZA174" s="137"/>
      <c r="IZB174" s="137"/>
      <c r="IZC174" s="137"/>
      <c r="IZD174" s="137"/>
      <c r="IZE174" s="137"/>
      <c r="IZF174" s="137"/>
      <c r="IZG174" s="137"/>
      <c r="IZH174" s="137"/>
      <c r="IZI174" s="137"/>
      <c r="IZJ174" s="137"/>
      <c r="IZK174" s="137"/>
      <c r="IZL174" s="137"/>
      <c r="IZM174" s="137"/>
      <c r="IZN174" s="137"/>
      <c r="IZO174" s="137"/>
      <c r="IZP174" s="137"/>
      <c r="IZQ174" s="137"/>
      <c r="IZR174" s="137"/>
      <c r="IZS174" s="137"/>
      <c r="IZT174" s="137"/>
      <c r="IZU174" s="137"/>
      <c r="IZV174" s="137"/>
      <c r="IZW174" s="137"/>
      <c r="IZX174" s="137"/>
      <c r="IZY174" s="137"/>
      <c r="IZZ174" s="137"/>
      <c r="JAA174" s="137"/>
      <c r="JAB174" s="137"/>
      <c r="JAC174" s="137"/>
      <c r="JAD174" s="137"/>
      <c r="JAE174" s="137"/>
      <c r="JAF174" s="137"/>
      <c r="JAG174" s="137"/>
      <c r="JAH174" s="137"/>
      <c r="JAI174" s="137"/>
      <c r="JAJ174" s="137"/>
      <c r="JAK174" s="137"/>
      <c r="JAL174" s="137"/>
      <c r="JAM174" s="137"/>
      <c r="JAN174" s="137"/>
      <c r="JAO174" s="137"/>
      <c r="JAP174" s="137"/>
      <c r="JAQ174" s="137"/>
      <c r="JAR174" s="137"/>
      <c r="JAS174" s="137"/>
      <c r="JAT174" s="137"/>
      <c r="JAU174" s="137"/>
      <c r="JAV174" s="137"/>
      <c r="JAW174" s="137"/>
      <c r="JAX174" s="137"/>
      <c r="JAY174" s="137"/>
      <c r="JAZ174" s="137"/>
      <c r="JBA174" s="137"/>
      <c r="JBB174" s="137"/>
      <c r="JBC174" s="137"/>
      <c r="JBD174" s="137"/>
      <c r="JBE174" s="137"/>
      <c r="JBF174" s="137"/>
      <c r="JBG174" s="137"/>
      <c r="JBH174" s="137"/>
      <c r="JBI174" s="137"/>
      <c r="JBJ174" s="137"/>
      <c r="JBK174" s="137"/>
      <c r="JBL174" s="137"/>
      <c r="JBM174" s="137"/>
      <c r="JBN174" s="137"/>
      <c r="JBO174" s="137"/>
      <c r="JBP174" s="137"/>
      <c r="JBQ174" s="137"/>
      <c r="JBR174" s="137"/>
      <c r="JBS174" s="137"/>
      <c r="JBT174" s="137"/>
      <c r="JBU174" s="137"/>
      <c r="JBV174" s="137"/>
      <c r="JBW174" s="137"/>
      <c r="JBX174" s="137"/>
      <c r="JBY174" s="137"/>
      <c r="JBZ174" s="137"/>
      <c r="JCA174" s="137"/>
      <c r="JCB174" s="137"/>
      <c r="JCC174" s="137"/>
      <c r="JCD174" s="137"/>
      <c r="JCE174" s="137"/>
      <c r="JCF174" s="137"/>
      <c r="JCG174" s="137"/>
      <c r="JCH174" s="137"/>
      <c r="JCI174" s="137"/>
      <c r="JCJ174" s="137"/>
      <c r="JCK174" s="137"/>
      <c r="JCL174" s="137"/>
      <c r="JCM174" s="137"/>
      <c r="JCN174" s="137"/>
      <c r="JCO174" s="137"/>
      <c r="JCP174" s="137"/>
      <c r="JCQ174" s="137"/>
      <c r="JCR174" s="137"/>
      <c r="JCS174" s="137"/>
      <c r="JCT174" s="137"/>
      <c r="JCU174" s="137"/>
      <c r="JCV174" s="137"/>
      <c r="JCW174" s="137"/>
      <c r="JCX174" s="137"/>
      <c r="JCY174" s="137"/>
      <c r="JCZ174" s="137"/>
      <c r="JDA174" s="137"/>
      <c r="JDB174" s="137"/>
      <c r="JDC174" s="137"/>
      <c r="JDD174" s="137"/>
      <c r="JDE174" s="137"/>
      <c r="JDF174" s="137"/>
      <c r="JDG174" s="137"/>
      <c r="JDH174" s="137"/>
      <c r="JDI174" s="137"/>
      <c r="JDJ174" s="137"/>
      <c r="JDK174" s="137"/>
      <c r="JDL174" s="137"/>
      <c r="JDM174" s="137"/>
      <c r="JDN174" s="137"/>
      <c r="JDO174" s="137"/>
      <c r="JDP174" s="137"/>
      <c r="JDQ174" s="137"/>
      <c r="JDR174" s="137"/>
      <c r="JDS174" s="137"/>
      <c r="JDT174" s="137"/>
      <c r="JDU174" s="137"/>
      <c r="JDV174" s="137"/>
      <c r="JDW174" s="137"/>
      <c r="JDX174" s="137"/>
      <c r="JDY174" s="137"/>
      <c r="JDZ174" s="137"/>
      <c r="JEA174" s="137"/>
      <c r="JEB174" s="137"/>
      <c r="JEC174" s="137"/>
      <c r="JED174" s="137"/>
      <c r="JEE174" s="137"/>
      <c r="JEF174" s="137"/>
      <c r="JEG174" s="137"/>
      <c r="JEH174" s="137"/>
      <c r="JEI174" s="137"/>
      <c r="JEJ174" s="137"/>
      <c r="JEK174" s="137"/>
      <c r="JEL174" s="137"/>
      <c r="JEM174" s="137"/>
      <c r="JEN174" s="137"/>
      <c r="JEO174" s="137"/>
      <c r="JEP174" s="137"/>
      <c r="JEQ174" s="137"/>
      <c r="JER174" s="137"/>
      <c r="JES174" s="137"/>
      <c r="JET174" s="137"/>
      <c r="JEU174" s="137"/>
      <c r="JEV174" s="137"/>
      <c r="JEW174" s="137"/>
      <c r="JEX174" s="137"/>
      <c r="JEY174" s="137"/>
      <c r="JEZ174" s="137"/>
      <c r="JFA174" s="137"/>
      <c r="JFB174" s="137"/>
      <c r="JFC174" s="137"/>
      <c r="JFD174" s="137"/>
      <c r="JFE174" s="137"/>
      <c r="JFF174" s="137"/>
      <c r="JFG174" s="137"/>
      <c r="JFH174" s="137"/>
      <c r="JFI174" s="137"/>
      <c r="JFJ174" s="137"/>
      <c r="JFK174" s="137"/>
      <c r="JFL174" s="137"/>
      <c r="JFM174" s="137"/>
      <c r="JFN174" s="137"/>
      <c r="JFO174" s="137"/>
      <c r="JFP174" s="137"/>
      <c r="JFQ174" s="137"/>
      <c r="JFR174" s="137"/>
      <c r="JFS174" s="137"/>
      <c r="JFT174" s="137"/>
      <c r="JFU174" s="137"/>
      <c r="JFV174" s="137"/>
      <c r="JFW174" s="137"/>
      <c r="JFX174" s="137"/>
      <c r="JFY174" s="137"/>
      <c r="JFZ174" s="137"/>
      <c r="JGA174" s="137"/>
      <c r="JGB174" s="137"/>
      <c r="JGC174" s="137"/>
      <c r="JGD174" s="137"/>
      <c r="JGE174" s="137"/>
      <c r="JGF174" s="137"/>
      <c r="JGG174" s="137"/>
      <c r="JGH174" s="137"/>
      <c r="JGI174" s="137"/>
      <c r="JGJ174" s="137"/>
      <c r="JGK174" s="137"/>
      <c r="JGL174" s="137"/>
      <c r="JGM174" s="137"/>
      <c r="JGN174" s="137"/>
      <c r="JGO174" s="137"/>
      <c r="JGP174" s="137"/>
      <c r="JGQ174" s="137"/>
      <c r="JGR174" s="137"/>
      <c r="JGS174" s="137"/>
      <c r="JGT174" s="137"/>
      <c r="JGU174" s="137"/>
      <c r="JGV174" s="137"/>
      <c r="JGW174" s="137"/>
      <c r="JGX174" s="137"/>
      <c r="JGY174" s="137"/>
      <c r="JGZ174" s="137"/>
      <c r="JHA174" s="137"/>
      <c r="JHB174" s="137"/>
      <c r="JHC174" s="137"/>
      <c r="JHD174" s="137"/>
      <c r="JHE174" s="137"/>
      <c r="JHF174" s="137"/>
      <c r="JHG174" s="137"/>
      <c r="JHH174" s="137"/>
      <c r="JHI174" s="137"/>
      <c r="JHJ174" s="137"/>
      <c r="JHK174" s="137"/>
      <c r="JHL174" s="137"/>
      <c r="JHM174" s="137"/>
      <c r="JHN174" s="137"/>
      <c r="JHO174" s="137"/>
      <c r="JHP174" s="137"/>
      <c r="JHQ174" s="137"/>
      <c r="JHR174" s="137"/>
      <c r="JHS174" s="137"/>
      <c r="JHT174" s="137"/>
      <c r="JHU174" s="137"/>
      <c r="JHV174" s="137"/>
      <c r="JHW174" s="137"/>
      <c r="JHX174" s="137"/>
      <c r="JHY174" s="137"/>
      <c r="JHZ174" s="137"/>
      <c r="JIA174" s="137"/>
      <c r="JIB174" s="137"/>
      <c r="JIC174" s="137"/>
      <c r="JID174" s="137"/>
      <c r="JIE174" s="137"/>
      <c r="JIF174" s="137"/>
      <c r="JIG174" s="137"/>
      <c r="JIH174" s="137"/>
      <c r="JII174" s="137"/>
      <c r="JIJ174" s="137"/>
      <c r="JIK174" s="137"/>
      <c r="JIL174" s="137"/>
      <c r="JIM174" s="137"/>
      <c r="JIN174" s="137"/>
      <c r="JIO174" s="137"/>
      <c r="JIP174" s="137"/>
      <c r="JIQ174" s="137"/>
      <c r="JIR174" s="137"/>
      <c r="JIS174" s="137"/>
      <c r="JIT174" s="137"/>
      <c r="JIU174" s="137"/>
      <c r="JIV174" s="137"/>
      <c r="JIW174" s="137"/>
      <c r="JIX174" s="137"/>
      <c r="JIY174" s="137"/>
      <c r="JIZ174" s="137"/>
      <c r="JJA174" s="137"/>
      <c r="JJB174" s="137"/>
      <c r="JJC174" s="137"/>
      <c r="JJD174" s="137"/>
      <c r="JJE174" s="137"/>
      <c r="JJF174" s="137"/>
      <c r="JJG174" s="137"/>
      <c r="JJH174" s="137"/>
      <c r="JJI174" s="137"/>
      <c r="JJJ174" s="137"/>
      <c r="JJK174" s="137"/>
      <c r="JJL174" s="137"/>
      <c r="JJM174" s="137"/>
      <c r="JJN174" s="137"/>
      <c r="JJO174" s="137"/>
      <c r="JJP174" s="137"/>
      <c r="JJQ174" s="137"/>
      <c r="JJR174" s="137"/>
      <c r="JJS174" s="137"/>
      <c r="JJT174" s="137"/>
      <c r="JJU174" s="137"/>
      <c r="JJV174" s="137"/>
      <c r="JJW174" s="137"/>
      <c r="JJX174" s="137"/>
      <c r="JJY174" s="137"/>
      <c r="JJZ174" s="137"/>
      <c r="JKA174" s="137"/>
      <c r="JKB174" s="137"/>
      <c r="JKC174" s="137"/>
      <c r="JKD174" s="137"/>
      <c r="JKE174" s="137"/>
      <c r="JKF174" s="137"/>
      <c r="JKG174" s="137"/>
      <c r="JKH174" s="137"/>
      <c r="JKI174" s="137"/>
      <c r="JKJ174" s="137"/>
      <c r="JKK174" s="137"/>
      <c r="JKL174" s="137"/>
      <c r="JKM174" s="137"/>
      <c r="JKN174" s="137"/>
      <c r="JKO174" s="137"/>
      <c r="JKP174" s="137"/>
      <c r="JKQ174" s="137"/>
      <c r="JKR174" s="137"/>
      <c r="JKS174" s="137"/>
      <c r="JKT174" s="137"/>
      <c r="JKU174" s="137"/>
      <c r="JKV174" s="137"/>
      <c r="JKW174" s="137"/>
      <c r="JKX174" s="137"/>
      <c r="JKY174" s="137"/>
      <c r="JKZ174" s="137"/>
      <c r="JLA174" s="137"/>
      <c r="JLB174" s="137"/>
      <c r="JLC174" s="137"/>
      <c r="JLD174" s="137"/>
      <c r="JLE174" s="137"/>
      <c r="JLF174" s="137"/>
      <c r="JLG174" s="137"/>
      <c r="JLH174" s="137"/>
      <c r="JLI174" s="137"/>
      <c r="JLJ174" s="137"/>
      <c r="JLK174" s="137"/>
      <c r="JLL174" s="137"/>
      <c r="JLM174" s="137"/>
      <c r="JLN174" s="137"/>
      <c r="JLO174" s="137"/>
      <c r="JLP174" s="137"/>
      <c r="JLQ174" s="137"/>
      <c r="JLR174" s="137"/>
      <c r="JLS174" s="137"/>
      <c r="JLT174" s="137"/>
      <c r="JLU174" s="137"/>
      <c r="JLV174" s="137"/>
      <c r="JLW174" s="137"/>
      <c r="JLX174" s="137"/>
      <c r="JLY174" s="137"/>
      <c r="JLZ174" s="137"/>
      <c r="JMA174" s="137"/>
      <c r="JMB174" s="137"/>
      <c r="JMC174" s="137"/>
      <c r="JMD174" s="137"/>
      <c r="JME174" s="137"/>
      <c r="JMF174" s="137"/>
      <c r="JMG174" s="137"/>
      <c r="JMH174" s="137"/>
      <c r="JMI174" s="137"/>
      <c r="JMJ174" s="137"/>
      <c r="JMK174" s="137"/>
      <c r="JML174" s="137"/>
      <c r="JMM174" s="137"/>
      <c r="JMN174" s="137"/>
      <c r="JMO174" s="137"/>
      <c r="JMP174" s="137"/>
      <c r="JMQ174" s="137"/>
      <c r="JMR174" s="137"/>
      <c r="JMS174" s="137"/>
      <c r="JMT174" s="137"/>
      <c r="JMU174" s="137"/>
      <c r="JMV174" s="137"/>
      <c r="JMW174" s="137"/>
      <c r="JMX174" s="137"/>
      <c r="JMY174" s="137"/>
      <c r="JMZ174" s="137"/>
      <c r="JNA174" s="137"/>
      <c r="JNB174" s="137"/>
      <c r="JNC174" s="137"/>
      <c r="JND174" s="137"/>
      <c r="JNE174" s="137"/>
      <c r="JNF174" s="137"/>
      <c r="JNG174" s="137"/>
      <c r="JNH174" s="137"/>
      <c r="JNI174" s="137"/>
      <c r="JNJ174" s="137"/>
      <c r="JNK174" s="137"/>
      <c r="JNL174" s="137"/>
      <c r="JNM174" s="137"/>
      <c r="JNN174" s="137"/>
      <c r="JNO174" s="137"/>
      <c r="JNP174" s="137"/>
      <c r="JNQ174" s="137"/>
      <c r="JNR174" s="137"/>
      <c r="JNS174" s="137"/>
      <c r="JNT174" s="137"/>
      <c r="JNU174" s="137"/>
      <c r="JNV174" s="137"/>
      <c r="JNW174" s="137"/>
      <c r="JNX174" s="137"/>
      <c r="JNY174" s="137"/>
      <c r="JNZ174" s="137"/>
      <c r="JOA174" s="137"/>
      <c r="JOB174" s="137"/>
      <c r="JOC174" s="137"/>
      <c r="JOD174" s="137"/>
      <c r="JOE174" s="137"/>
      <c r="JOF174" s="137"/>
      <c r="JOG174" s="137"/>
      <c r="JOH174" s="137"/>
      <c r="JOI174" s="137"/>
      <c r="JOJ174" s="137"/>
      <c r="JOK174" s="137"/>
      <c r="JOL174" s="137"/>
      <c r="JOM174" s="137"/>
      <c r="JON174" s="137"/>
      <c r="JOO174" s="137"/>
      <c r="JOP174" s="137"/>
      <c r="JOQ174" s="137"/>
      <c r="JOR174" s="137"/>
      <c r="JOS174" s="137"/>
      <c r="JOT174" s="137"/>
      <c r="JOU174" s="137"/>
      <c r="JOV174" s="137"/>
      <c r="JOW174" s="137"/>
      <c r="JOX174" s="137"/>
      <c r="JOY174" s="137"/>
      <c r="JOZ174" s="137"/>
      <c r="JPA174" s="137"/>
      <c r="JPB174" s="137"/>
      <c r="JPC174" s="137"/>
      <c r="JPD174" s="137"/>
      <c r="JPE174" s="137"/>
      <c r="JPF174" s="137"/>
      <c r="JPG174" s="137"/>
      <c r="JPH174" s="137"/>
      <c r="JPI174" s="137"/>
      <c r="JPJ174" s="137"/>
      <c r="JPK174" s="137"/>
      <c r="JPL174" s="137"/>
      <c r="JPM174" s="137"/>
      <c r="JPN174" s="137"/>
      <c r="JPO174" s="137"/>
      <c r="JPP174" s="137"/>
      <c r="JPQ174" s="137"/>
      <c r="JPR174" s="137"/>
      <c r="JPS174" s="137"/>
      <c r="JPT174" s="137"/>
      <c r="JPU174" s="137"/>
      <c r="JPV174" s="137"/>
      <c r="JPW174" s="137"/>
      <c r="JPX174" s="137"/>
      <c r="JPY174" s="137"/>
      <c r="JPZ174" s="137"/>
      <c r="JQA174" s="137"/>
      <c r="JQB174" s="137"/>
      <c r="JQC174" s="137"/>
      <c r="JQD174" s="137"/>
      <c r="JQE174" s="137"/>
      <c r="JQF174" s="137"/>
      <c r="JQG174" s="137"/>
      <c r="JQH174" s="137"/>
      <c r="JQI174" s="137"/>
      <c r="JQJ174" s="137"/>
      <c r="JQK174" s="137"/>
      <c r="JQL174" s="137"/>
      <c r="JQM174" s="137"/>
      <c r="JQN174" s="137"/>
      <c r="JQO174" s="137"/>
      <c r="JQP174" s="137"/>
      <c r="JQQ174" s="137"/>
      <c r="JQR174" s="137"/>
      <c r="JQS174" s="137"/>
      <c r="JQT174" s="137"/>
      <c r="JQU174" s="137"/>
      <c r="JQV174" s="137"/>
      <c r="JQW174" s="137"/>
      <c r="JQX174" s="137"/>
      <c r="JQY174" s="137"/>
      <c r="JQZ174" s="137"/>
      <c r="JRA174" s="137"/>
      <c r="JRB174" s="137"/>
      <c r="JRC174" s="137"/>
      <c r="JRD174" s="137"/>
      <c r="JRE174" s="137"/>
      <c r="JRF174" s="137"/>
      <c r="JRG174" s="137"/>
      <c r="JRH174" s="137"/>
      <c r="JRI174" s="137"/>
      <c r="JRJ174" s="137"/>
      <c r="JRK174" s="137"/>
      <c r="JRL174" s="137"/>
      <c r="JRM174" s="137"/>
      <c r="JRN174" s="137"/>
      <c r="JRO174" s="137"/>
      <c r="JRP174" s="137"/>
      <c r="JRQ174" s="137"/>
      <c r="JRR174" s="137"/>
      <c r="JRS174" s="137"/>
      <c r="JRT174" s="137"/>
      <c r="JRU174" s="137"/>
      <c r="JRV174" s="137"/>
      <c r="JRW174" s="137"/>
      <c r="JRX174" s="137"/>
      <c r="JRY174" s="137"/>
      <c r="JRZ174" s="137"/>
      <c r="JSA174" s="137"/>
      <c r="JSB174" s="137"/>
      <c r="JSC174" s="137"/>
      <c r="JSD174" s="137"/>
      <c r="JSE174" s="137"/>
      <c r="JSF174" s="137"/>
      <c r="JSG174" s="137"/>
      <c r="JSH174" s="137"/>
      <c r="JSI174" s="137"/>
      <c r="JSJ174" s="137"/>
      <c r="JSK174" s="137"/>
      <c r="JSL174" s="137"/>
      <c r="JSM174" s="137"/>
      <c r="JSN174" s="137"/>
      <c r="JSO174" s="137"/>
      <c r="JSP174" s="137"/>
      <c r="JSQ174" s="137"/>
      <c r="JSR174" s="137"/>
      <c r="JSS174" s="137"/>
      <c r="JST174" s="137"/>
      <c r="JSU174" s="137"/>
      <c r="JSV174" s="137"/>
      <c r="JSW174" s="137"/>
      <c r="JSX174" s="137"/>
      <c r="JSY174" s="137"/>
      <c r="JSZ174" s="137"/>
      <c r="JTA174" s="137"/>
      <c r="JTB174" s="137"/>
      <c r="JTC174" s="137"/>
      <c r="JTD174" s="137"/>
      <c r="JTE174" s="137"/>
      <c r="JTF174" s="137"/>
      <c r="JTG174" s="137"/>
      <c r="JTH174" s="137"/>
      <c r="JTI174" s="137"/>
      <c r="JTJ174" s="137"/>
      <c r="JTK174" s="137"/>
      <c r="JTL174" s="137"/>
      <c r="JTM174" s="137"/>
      <c r="JTN174" s="137"/>
      <c r="JTO174" s="137"/>
      <c r="JTP174" s="137"/>
      <c r="JTQ174" s="137"/>
      <c r="JTR174" s="137"/>
      <c r="JTS174" s="137"/>
      <c r="JTT174" s="137"/>
      <c r="JTU174" s="137"/>
      <c r="JTV174" s="137"/>
      <c r="JTW174" s="137"/>
      <c r="JTX174" s="137"/>
      <c r="JTY174" s="137"/>
      <c r="JTZ174" s="137"/>
      <c r="JUA174" s="137"/>
      <c r="JUB174" s="137"/>
      <c r="JUC174" s="137"/>
      <c r="JUD174" s="137"/>
      <c r="JUE174" s="137"/>
      <c r="JUF174" s="137"/>
      <c r="JUG174" s="137"/>
      <c r="JUH174" s="137"/>
      <c r="JUI174" s="137"/>
      <c r="JUJ174" s="137"/>
      <c r="JUK174" s="137"/>
      <c r="JUL174" s="137"/>
      <c r="JUM174" s="137"/>
      <c r="JUN174" s="137"/>
      <c r="JUO174" s="137"/>
      <c r="JUP174" s="137"/>
      <c r="JUQ174" s="137"/>
      <c r="JUR174" s="137"/>
      <c r="JUS174" s="137"/>
      <c r="JUT174" s="137"/>
      <c r="JUU174" s="137"/>
      <c r="JUV174" s="137"/>
      <c r="JUW174" s="137"/>
      <c r="JUX174" s="137"/>
      <c r="JUY174" s="137"/>
      <c r="JUZ174" s="137"/>
      <c r="JVA174" s="137"/>
      <c r="JVB174" s="137"/>
      <c r="JVC174" s="137"/>
      <c r="JVD174" s="137"/>
      <c r="JVE174" s="137"/>
      <c r="JVF174" s="137"/>
      <c r="JVG174" s="137"/>
      <c r="JVH174" s="137"/>
      <c r="JVI174" s="137"/>
      <c r="JVJ174" s="137"/>
      <c r="JVK174" s="137"/>
      <c r="JVL174" s="137"/>
      <c r="JVM174" s="137"/>
      <c r="JVN174" s="137"/>
      <c r="JVO174" s="137"/>
      <c r="JVP174" s="137"/>
      <c r="JVQ174" s="137"/>
      <c r="JVR174" s="137"/>
      <c r="JVS174" s="137"/>
      <c r="JVT174" s="137"/>
      <c r="JVU174" s="137"/>
      <c r="JVV174" s="137"/>
      <c r="JVW174" s="137"/>
      <c r="JVX174" s="137"/>
      <c r="JVY174" s="137"/>
      <c r="JVZ174" s="137"/>
      <c r="JWA174" s="137"/>
      <c r="JWB174" s="137"/>
      <c r="JWC174" s="137"/>
      <c r="JWD174" s="137"/>
      <c r="JWE174" s="137"/>
      <c r="JWF174" s="137"/>
      <c r="JWG174" s="137"/>
      <c r="JWH174" s="137"/>
      <c r="JWI174" s="137"/>
      <c r="JWJ174" s="137"/>
      <c r="JWK174" s="137"/>
      <c r="JWL174" s="137"/>
      <c r="JWM174" s="137"/>
      <c r="JWN174" s="137"/>
      <c r="JWO174" s="137"/>
      <c r="JWP174" s="137"/>
      <c r="JWQ174" s="137"/>
      <c r="JWR174" s="137"/>
      <c r="JWS174" s="137"/>
      <c r="JWT174" s="137"/>
      <c r="JWU174" s="137"/>
      <c r="JWV174" s="137"/>
      <c r="JWW174" s="137"/>
      <c r="JWX174" s="137"/>
      <c r="JWY174" s="137"/>
      <c r="JWZ174" s="137"/>
      <c r="JXA174" s="137"/>
      <c r="JXB174" s="137"/>
      <c r="JXC174" s="137"/>
      <c r="JXD174" s="137"/>
      <c r="JXE174" s="137"/>
      <c r="JXF174" s="137"/>
      <c r="JXG174" s="137"/>
      <c r="JXH174" s="137"/>
      <c r="JXI174" s="137"/>
      <c r="JXJ174" s="137"/>
      <c r="JXK174" s="137"/>
      <c r="JXL174" s="137"/>
      <c r="JXM174" s="137"/>
      <c r="JXN174" s="137"/>
      <c r="JXO174" s="137"/>
      <c r="JXP174" s="137"/>
      <c r="JXQ174" s="137"/>
      <c r="JXR174" s="137"/>
      <c r="JXS174" s="137"/>
      <c r="JXT174" s="137"/>
      <c r="JXU174" s="137"/>
      <c r="JXV174" s="137"/>
      <c r="JXW174" s="137"/>
      <c r="JXX174" s="137"/>
      <c r="JXY174" s="137"/>
      <c r="JXZ174" s="137"/>
      <c r="JYA174" s="137"/>
      <c r="JYB174" s="137"/>
      <c r="JYC174" s="137"/>
      <c r="JYD174" s="137"/>
      <c r="JYE174" s="137"/>
      <c r="JYF174" s="137"/>
      <c r="JYG174" s="137"/>
      <c r="JYH174" s="137"/>
      <c r="JYI174" s="137"/>
      <c r="JYJ174" s="137"/>
      <c r="JYK174" s="137"/>
      <c r="JYL174" s="137"/>
      <c r="JYM174" s="137"/>
      <c r="JYN174" s="137"/>
      <c r="JYO174" s="137"/>
      <c r="JYP174" s="137"/>
      <c r="JYQ174" s="137"/>
      <c r="JYR174" s="137"/>
      <c r="JYS174" s="137"/>
      <c r="JYT174" s="137"/>
      <c r="JYU174" s="137"/>
      <c r="JYV174" s="137"/>
      <c r="JYW174" s="137"/>
      <c r="JYX174" s="137"/>
      <c r="JYY174" s="137"/>
      <c r="JYZ174" s="137"/>
      <c r="JZA174" s="137"/>
      <c r="JZB174" s="137"/>
      <c r="JZC174" s="137"/>
      <c r="JZD174" s="137"/>
      <c r="JZE174" s="137"/>
      <c r="JZF174" s="137"/>
      <c r="JZG174" s="137"/>
      <c r="JZH174" s="137"/>
      <c r="JZI174" s="137"/>
      <c r="JZJ174" s="137"/>
      <c r="JZK174" s="137"/>
      <c r="JZL174" s="137"/>
      <c r="JZM174" s="137"/>
      <c r="JZN174" s="137"/>
      <c r="JZO174" s="137"/>
      <c r="JZP174" s="137"/>
      <c r="JZQ174" s="137"/>
      <c r="JZR174" s="137"/>
      <c r="JZS174" s="137"/>
      <c r="JZT174" s="137"/>
      <c r="JZU174" s="137"/>
      <c r="JZV174" s="137"/>
      <c r="JZW174" s="137"/>
      <c r="JZX174" s="137"/>
      <c r="JZY174" s="137"/>
      <c r="JZZ174" s="137"/>
      <c r="KAA174" s="137"/>
      <c r="KAB174" s="137"/>
      <c r="KAC174" s="137"/>
      <c r="KAD174" s="137"/>
      <c r="KAE174" s="137"/>
      <c r="KAF174" s="137"/>
      <c r="KAG174" s="137"/>
      <c r="KAH174" s="137"/>
      <c r="KAI174" s="137"/>
      <c r="KAJ174" s="137"/>
      <c r="KAK174" s="137"/>
      <c r="KAL174" s="137"/>
      <c r="KAM174" s="137"/>
      <c r="KAN174" s="137"/>
      <c r="KAO174" s="137"/>
      <c r="KAP174" s="137"/>
      <c r="KAQ174" s="137"/>
      <c r="KAR174" s="137"/>
      <c r="KAS174" s="137"/>
      <c r="KAT174" s="137"/>
      <c r="KAU174" s="137"/>
      <c r="KAV174" s="137"/>
      <c r="KAW174" s="137"/>
      <c r="KAX174" s="137"/>
      <c r="KAY174" s="137"/>
      <c r="KAZ174" s="137"/>
      <c r="KBA174" s="137"/>
      <c r="KBB174" s="137"/>
      <c r="KBC174" s="137"/>
      <c r="KBD174" s="137"/>
      <c r="KBE174" s="137"/>
      <c r="KBF174" s="137"/>
      <c r="KBG174" s="137"/>
      <c r="KBH174" s="137"/>
      <c r="KBI174" s="137"/>
      <c r="KBJ174" s="137"/>
      <c r="KBK174" s="137"/>
      <c r="KBL174" s="137"/>
      <c r="KBM174" s="137"/>
      <c r="KBN174" s="137"/>
      <c r="KBO174" s="137"/>
      <c r="KBP174" s="137"/>
      <c r="KBQ174" s="137"/>
      <c r="KBR174" s="137"/>
      <c r="KBS174" s="137"/>
      <c r="KBT174" s="137"/>
      <c r="KBU174" s="137"/>
      <c r="KBV174" s="137"/>
      <c r="KBW174" s="137"/>
      <c r="KBX174" s="137"/>
      <c r="KBY174" s="137"/>
      <c r="KBZ174" s="137"/>
      <c r="KCA174" s="137"/>
      <c r="KCB174" s="137"/>
      <c r="KCC174" s="137"/>
      <c r="KCD174" s="137"/>
      <c r="KCE174" s="137"/>
      <c r="KCF174" s="137"/>
      <c r="KCG174" s="137"/>
      <c r="KCH174" s="137"/>
      <c r="KCI174" s="137"/>
      <c r="KCJ174" s="137"/>
      <c r="KCK174" s="137"/>
      <c r="KCL174" s="137"/>
      <c r="KCM174" s="137"/>
      <c r="KCN174" s="137"/>
      <c r="KCO174" s="137"/>
      <c r="KCP174" s="137"/>
      <c r="KCQ174" s="137"/>
      <c r="KCR174" s="137"/>
      <c r="KCS174" s="137"/>
      <c r="KCT174" s="137"/>
      <c r="KCU174" s="137"/>
      <c r="KCV174" s="137"/>
      <c r="KCW174" s="137"/>
      <c r="KCX174" s="137"/>
      <c r="KCY174" s="137"/>
      <c r="KCZ174" s="137"/>
      <c r="KDA174" s="137"/>
      <c r="KDB174" s="137"/>
      <c r="KDC174" s="137"/>
      <c r="KDD174" s="137"/>
      <c r="KDE174" s="137"/>
      <c r="KDF174" s="137"/>
      <c r="KDG174" s="137"/>
      <c r="KDH174" s="137"/>
      <c r="KDI174" s="137"/>
      <c r="KDJ174" s="137"/>
      <c r="KDK174" s="137"/>
      <c r="KDL174" s="137"/>
      <c r="KDM174" s="137"/>
      <c r="KDN174" s="137"/>
      <c r="KDO174" s="137"/>
      <c r="KDP174" s="137"/>
      <c r="KDQ174" s="137"/>
      <c r="KDR174" s="137"/>
      <c r="KDS174" s="137"/>
      <c r="KDT174" s="137"/>
      <c r="KDU174" s="137"/>
      <c r="KDV174" s="137"/>
      <c r="KDW174" s="137"/>
      <c r="KDX174" s="137"/>
      <c r="KDY174" s="137"/>
      <c r="KDZ174" s="137"/>
      <c r="KEA174" s="137"/>
      <c r="KEB174" s="137"/>
      <c r="KEC174" s="137"/>
      <c r="KED174" s="137"/>
      <c r="KEE174" s="137"/>
      <c r="KEF174" s="137"/>
      <c r="KEG174" s="137"/>
      <c r="KEH174" s="137"/>
      <c r="KEI174" s="137"/>
      <c r="KEJ174" s="137"/>
      <c r="KEK174" s="137"/>
      <c r="KEL174" s="137"/>
      <c r="KEM174" s="137"/>
      <c r="KEN174" s="137"/>
      <c r="KEO174" s="137"/>
      <c r="KEP174" s="137"/>
      <c r="KEQ174" s="137"/>
      <c r="KER174" s="137"/>
      <c r="KES174" s="137"/>
      <c r="KET174" s="137"/>
      <c r="KEU174" s="137"/>
      <c r="KEV174" s="137"/>
      <c r="KEW174" s="137"/>
      <c r="KEX174" s="137"/>
      <c r="KEY174" s="137"/>
      <c r="KEZ174" s="137"/>
      <c r="KFA174" s="137"/>
      <c r="KFB174" s="137"/>
      <c r="KFC174" s="137"/>
      <c r="KFD174" s="137"/>
      <c r="KFE174" s="137"/>
      <c r="KFF174" s="137"/>
      <c r="KFG174" s="137"/>
      <c r="KFH174" s="137"/>
      <c r="KFI174" s="137"/>
      <c r="KFJ174" s="137"/>
      <c r="KFK174" s="137"/>
      <c r="KFL174" s="137"/>
      <c r="KFM174" s="137"/>
      <c r="KFN174" s="137"/>
      <c r="KFO174" s="137"/>
      <c r="KFP174" s="137"/>
      <c r="KFQ174" s="137"/>
      <c r="KFR174" s="137"/>
      <c r="KFS174" s="137"/>
      <c r="KFT174" s="137"/>
      <c r="KFU174" s="137"/>
      <c r="KFV174" s="137"/>
      <c r="KFW174" s="137"/>
      <c r="KFX174" s="137"/>
      <c r="KFY174" s="137"/>
      <c r="KFZ174" s="137"/>
      <c r="KGA174" s="137"/>
      <c r="KGB174" s="137"/>
      <c r="KGC174" s="137"/>
      <c r="KGD174" s="137"/>
      <c r="KGE174" s="137"/>
      <c r="KGF174" s="137"/>
      <c r="KGG174" s="137"/>
      <c r="KGH174" s="137"/>
      <c r="KGI174" s="137"/>
      <c r="KGJ174" s="137"/>
      <c r="KGK174" s="137"/>
      <c r="KGL174" s="137"/>
      <c r="KGM174" s="137"/>
      <c r="KGN174" s="137"/>
      <c r="KGO174" s="137"/>
      <c r="KGP174" s="137"/>
      <c r="KGQ174" s="137"/>
      <c r="KGR174" s="137"/>
      <c r="KGS174" s="137"/>
      <c r="KGT174" s="137"/>
      <c r="KGU174" s="137"/>
      <c r="KGV174" s="137"/>
      <c r="KGW174" s="137"/>
      <c r="KGX174" s="137"/>
      <c r="KGY174" s="137"/>
      <c r="KGZ174" s="137"/>
      <c r="KHA174" s="137"/>
      <c r="KHB174" s="137"/>
      <c r="KHC174" s="137"/>
      <c r="KHD174" s="137"/>
      <c r="KHE174" s="137"/>
      <c r="KHF174" s="137"/>
      <c r="KHG174" s="137"/>
      <c r="KHH174" s="137"/>
      <c r="KHI174" s="137"/>
      <c r="KHJ174" s="137"/>
      <c r="KHK174" s="137"/>
      <c r="KHL174" s="137"/>
      <c r="KHM174" s="137"/>
      <c r="KHN174" s="137"/>
      <c r="KHO174" s="137"/>
      <c r="KHP174" s="137"/>
      <c r="KHQ174" s="137"/>
      <c r="KHR174" s="137"/>
      <c r="KHS174" s="137"/>
      <c r="KHT174" s="137"/>
      <c r="KHU174" s="137"/>
      <c r="KHV174" s="137"/>
      <c r="KHW174" s="137"/>
      <c r="KHX174" s="137"/>
      <c r="KHY174" s="137"/>
      <c r="KHZ174" s="137"/>
      <c r="KIA174" s="137"/>
      <c r="KIB174" s="137"/>
      <c r="KIC174" s="137"/>
      <c r="KID174" s="137"/>
      <c r="KIE174" s="137"/>
      <c r="KIF174" s="137"/>
      <c r="KIG174" s="137"/>
      <c r="KIH174" s="137"/>
      <c r="KII174" s="137"/>
      <c r="KIJ174" s="137"/>
      <c r="KIK174" s="137"/>
      <c r="KIL174" s="137"/>
      <c r="KIM174" s="137"/>
      <c r="KIN174" s="137"/>
      <c r="KIO174" s="137"/>
      <c r="KIP174" s="137"/>
      <c r="KIQ174" s="137"/>
      <c r="KIR174" s="137"/>
      <c r="KIS174" s="137"/>
      <c r="KIT174" s="137"/>
      <c r="KIU174" s="137"/>
      <c r="KIV174" s="137"/>
      <c r="KIW174" s="137"/>
      <c r="KIX174" s="137"/>
      <c r="KIY174" s="137"/>
      <c r="KIZ174" s="137"/>
      <c r="KJA174" s="137"/>
      <c r="KJB174" s="137"/>
      <c r="KJC174" s="137"/>
      <c r="KJD174" s="137"/>
      <c r="KJE174" s="137"/>
      <c r="KJF174" s="137"/>
      <c r="KJG174" s="137"/>
      <c r="KJH174" s="137"/>
      <c r="KJI174" s="137"/>
      <c r="KJJ174" s="137"/>
      <c r="KJK174" s="137"/>
      <c r="KJL174" s="137"/>
      <c r="KJM174" s="137"/>
      <c r="KJN174" s="137"/>
      <c r="KJO174" s="137"/>
      <c r="KJP174" s="137"/>
      <c r="KJQ174" s="137"/>
      <c r="KJR174" s="137"/>
      <c r="KJS174" s="137"/>
      <c r="KJT174" s="137"/>
      <c r="KJU174" s="137"/>
      <c r="KJV174" s="137"/>
      <c r="KJW174" s="137"/>
      <c r="KJX174" s="137"/>
      <c r="KJY174" s="137"/>
      <c r="KJZ174" s="137"/>
      <c r="KKA174" s="137"/>
      <c r="KKB174" s="137"/>
      <c r="KKC174" s="137"/>
      <c r="KKD174" s="137"/>
      <c r="KKE174" s="137"/>
      <c r="KKF174" s="137"/>
      <c r="KKG174" s="137"/>
      <c r="KKH174" s="137"/>
      <c r="KKI174" s="137"/>
      <c r="KKJ174" s="137"/>
      <c r="KKK174" s="137"/>
      <c r="KKL174" s="137"/>
      <c r="KKM174" s="137"/>
      <c r="KKN174" s="137"/>
      <c r="KKO174" s="137"/>
      <c r="KKP174" s="137"/>
      <c r="KKQ174" s="137"/>
      <c r="KKR174" s="137"/>
      <c r="KKS174" s="137"/>
      <c r="KKT174" s="137"/>
      <c r="KKU174" s="137"/>
      <c r="KKV174" s="137"/>
      <c r="KKW174" s="137"/>
      <c r="KKX174" s="137"/>
      <c r="KKY174" s="137"/>
      <c r="KKZ174" s="137"/>
      <c r="KLA174" s="137"/>
      <c r="KLB174" s="137"/>
      <c r="KLC174" s="137"/>
      <c r="KLD174" s="137"/>
      <c r="KLE174" s="137"/>
      <c r="KLF174" s="137"/>
      <c r="KLG174" s="137"/>
      <c r="KLH174" s="137"/>
      <c r="KLI174" s="137"/>
      <c r="KLJ174" s="137"/>
      <c r="KLK174" s="137"/>
      <c r="KLL174" s="137"/>
      <c r="KLM174" s="137"/>
      <c r="KLN174" s="137"/>
      <c r="KLO174" s="137"/>
      <c r="KLP174" s="137"/>
      <c r="KLQ174" s="137"/>
      <c r="KLR174" s="137"/>
      <c r="KLS174" s="137"/>
      <c r="KLT174" s="137"/>
      <c r="KLU174" s="137"/>
      <c r="KLV174" s="137"/>
      <c r="KLW174" s="137"/>
      <c r="KLX174" s="137"/>
      <c r="KLY174" s="137"/>
      <c r="KLZ174" s="137"/>
      <c r="KMA174" s="137"/>
      <c r="KMB174" s="137"/>
      <c r="KMC174" s="137"/>
      <c r="KMD174" s="137"/>
      <c r="KME174" s="137"/>
      <c r="KMF174" s="137"/>
      <c r="KMG174" s="137"/>
      <c r="KMH174" s="137"/>
      <c r="KMI174" s="137"/>
      <c r="KMJ174" s="137"/>
      <c r="KMK174" s="137"/>
      <c r="KML174" s="137"/>
      <c r="KMM174" s="137"/>
      <c r="KMN174" s="137"/>
      <c r="KMO174" s="137"/>
      <c r="KMP174" s="137"/>
      <c r="KMQ174" s="137"/>
      <c r="KMR174" s="137"/>
      <c r="KMS174" s="137"/>
      <c r="KMT174" s="137"/>
      <c r="KMU174" s="137"/>
      <c r="KMV174" s="137"/>
      <c r="KMW174" s="137"/>
      <c r="KMX174" s="137"/>
      <c r="KMY174" s="137"/>
      <c r="KMZ174" s="137"/>
      <c r="KNA174" s="137"/>
      <c r="KNB174" s="137"/>
      <c r="KNC174" s="137"/>
      <c r="KND174" s="137"/>
      <c r="KNE174" s="137"/>
      <c r="KNF174" s="137"/>
      <c r="KNG174" s="137"/>
      <c r="KNH174" s="137"/>
      <c r="KNI174" s="137"/>
      <c r="KNJ174" s="137"/>
      <c r="KNK174" s="137"/>
      <c r="KNL174" s="137"/>
      <c r="KNM174" s="137"/>
      <c r="KNN174" s="137"/>
      <c r="KNO174" s="137"/>
      <c r="KNP174" s="137"/>
      <c r="KNQ174" s="137"/>
      <c r="KNR174" s="137"/>
      <c r="KNS174" s="137"/>
      <c r="KNT174" s="137"/>
      <c r="KNU174" s="137"/>
      <c r="KNV174" s="137"/>
      <c r="KNW174" s="137"/>
      <c r="KNX174" s="137"/>
      <c r="KNY174" s="137"/>
      <c r="KNZ174" s="137"/>
      <c r="KOA174" s="137"/>
      <c r="KOB174" s="137"/>
      <c r="KOC174" s="137"/>
      <c r="KOD174" s="137"/>
      <c r="KOE174" s="137"/>
      <c r="KOF174" s="137"/>
      <c r="KOG174" s="137"/>
      <c r="KOH174" s="137"/>
      <c r="KOI174" s="137"/>
      <c r="KOJ174" s="137"/>
      <c r="KOK174" s="137"/>
      <c r="KOL174" s="137"/>
      <c r="KOM174" s="137"/>
      <c r="KON174" s="137"/>
      <c r="KOO174" s="137"/>
      <c r="KOP174" s="137"/>
      <c r="KOQ174" s="137"/>
      <c r="KOR174" s="137"/>
      <c r="KOS174" s="137"/>
      <c r="KOT174" s="137"/>
      <c r="KOU174" s="137"/>
      <c r="KOV174" s="137"/>
      <c r="KOW174" s="137"/>
      <c r="KOX174" s="137"/>
      <c r="KOY174" s="137"/>
      <c r="KOZ174" s="137"/>
      <c r="KPA174" s="137"/>
      <c r="KPB174" s="137"/>
      <c r="KPC174" s="137"/>
      <c r="KPD174" s="137"/>
      <c r="KPE174" s="137"/>
      <c r="KPF174" s="137"/>
      <c r="KPG174" s="137"/>
      <c r="KPH174" s="137"/>
      <c r="KPI174" s="137"/>
      <c r="KPJ174" s="137"/>
      <c r="KPK174" s="137"/>
      <c r="KPL174" s="137"/>
      <c r="KPM174" s="137"/>
      <c r="KPN174" s="137"/>
      <c r="KPO174" s="137"/>
      <c r="KPP174" s="137"/>
      <c r="KPQ174" s="137"/>
      <c r="KPR174" s="137"/>
      <c r="KPS174" s="137"/>
      <c r="KPT174" s="137"/>
      <c r="KPU174" s="137"/>
      <c r="KPV174" s="137"/>
      <c r="KPW174" s="137"/>
      <c r="KPX174" s="137"/>
      <c r="KPY174" s="137"/>
      <c r="KPZ174" s="137"/>
      <c r="KQA174" s="137"/>
      <c r="KQB174" s="137"/>
      <c r="KQC174" s="137"/>
      <c r="KQD174" s="137"/>
      <c r="KQE174" s="137"/>
      <c r="KQF174" s="137"/>
      <c r="KQG174" s="137"/>
      <c r="KQH174" s="137"/>
      <c r="KQI174" s="137"/>
      <c r="KQJ174" s="137"/>
      <c r="KQK174" s="137"/>
      <c r="KQL174" s="137"/>
      <c r="KQM174" s="137"/>
      <c r="KQN174" s="137"/>
      <c r="KQO174" s="137"/>
      <c r="KQP174" s="137"/>
      <c r="KQQ174" s="137"/>
      <c r="KQR174" s="137"/>
      <c r="KQS174" s="137"/>
      <c r="KQT174" s="137"/>
      <c r="KQU174" s="137"/>
      <c r="KQV174" s="137"/>
      <c r="KQW174" s="137"/>
      <c r="KQX174" s="137"/>
      <c r="KQY174" s="137"/>
      <c r="KQZ174" s="137"/>
      <c r="KRA174" s="137"/>
      <c r="KRB174" s="137"/>
      <c r="KRC174" s="137"/>
      <c r="KRD174" s="137"/>
      <c r="KRE174" s="137"/>
      <c r="KRF174" s="137"/>
      <c r="KRG174" s="137"/>
      <c r="KRH174" s="137"/>
      <c r="KRI174" s="137"/>
      <c r="KRJ174" s="137"/>
      <c r="KRK174" s="137"/>
      <c r="KRL174" s="137"/>
      <c r="KRM174" s="137"/>
      <c r="KRN174" s="137"/>
      <c r="KRO174" s="137"/>
      <c r="KRP174" s="137"/>
      <c r="KRQ174" s="137"/>
      <c r="KRR174" s="137"/>
      <c r="KRS174" s="137"/>
      <c r="KRT174" s="137"/>
      <c r="KRU174" s="137"/>
      <c r="KRV174" s="137"/>
      <c r="KRW174" s="137"/>
      <c r="KRX174" s="137"/>
      <c r="KRY174" s="137"/>
      <c r="KRZ174" s="137"/>
      <c r="KSA174" s="137"/>
      <c r="KSB174" s="137"/>
      <c r="KSC174" s="137"/>
      <c r="KSD174" s="137"/>
      <c r="KSE174" s="137"/>
      <c r="KSF174" s="137"/>
      <c r="KSG174" s="137"/>
      <c r="KSH174" s="137"/>
      <c r="KSI174" s="137"/>
      <c r="KSJ174" s="137"/>
      <c r="KSK174" s="137"/>
      <c r="KSL174" s="137"/>
      <c r="KSM174" s="137"/>
      <c r="KSN174" s="137"/>
      <c r="KSO174" s="137"/>
      <c r="KSP174" s="137"/>
      <c r="KSQ174" s="137"/>
      <c r="KSR174" s="137"/>
      <c r="KSS174" s="137"/>
      <c r="KST174" s="137"/>
      <c r="KSU174" s="137"/>
      <c r="KSV174" s="137"/>
      <c r="KSW174" s="137"/>
      <c r="KSX174" s="137"/>
      <c r="KSY174" s="137"/>
      <c r="KSZ174" s="137"/>
      <c r="KTA174" s="137"/>
      <c r="KTB174" s="137"/>
      <c r="KTC174" s="137"/>
      <c r="KTD174" s="137"/>
      <c r="KTE174" s="137"/>
      <c r="KTF174" s="137"/>
      <c r="KTG174" s="137"/>
      <c r="KTH174" s="137"/>
      <c r="KTI174" s="137"/>
      <c r="KTJ174" s="137"/>
      <c r="KTK174" s="137"/>
      <c r="KTL174" s="137"/>
      <c r="KTM174" s="137"/>
      <c r="KTN174" s="137"/>
      <c r="KTO174" s="137"/>
      <c r="KTP174" s="137"/>
      <c r="KTQ174" s="137"/>
      <c r="KTR174" s="137"/>
      <c r="KTS174" s="137"/>
      <c r="KTT174" s="137"/>
      <c r="KTU174" s="137"/>
      <c r="KTV174" s="137"/>
      <c r="KTW174" s="137"/>
      <c r="KTX174" s="137"/>
      <c r="KTY174" s="137"/>
      <c r="KTZ174" s="137"/>
      <c r="KUA174" s="137"/>
      <c r="KUB174" s="137"/>
      <c r="KUC174" s="137"/>
      <c r="KUD174" s="137"/>
      <c r="KUE174" s="137"/>
      <c r="KUF174" s="137"/>
      <c r="KUG174" s="137"/>
      <c r="KUH174" s="137"/>
      <c r="KUI174" s="137"/>
      <c r="KUJ174" s="137"/>
      <c r="KUK174" s="137"/>
      <c r="KUL174" s="137"/>
      <c r="KUM174" s="137"/>
      <c r="KUN174" s="137"/>
      <c r="KUO174" s="137"/>
      <c r="KUP174" s="137"/>
      <c r="KUQ174" s="137"/>
      <c r="KUR174" s="137"/>
      <c r="KUS174" s="137"/>
      <c r="KUT174" s="137"/>
      <c r="KUU174" s="137"/>
      <c r="KUV174" s="137"/>
      <c r="KUW174" s="137"/>
      <c r="KUX174" s="137"/>
      <c r="KUY174" s="137"/>
      <c r="KUZ174" s="137"/>
      <c r="KVA174" s="137"/>
      <c r="KVB174" s="137"/>
      <c r="KVC174" s="137"/>
      <c r="KVD174" s="137"/>
      <c r="KVE174" s="137"/>
      <c r="KVF174" s="137"/>
      <c r="KVG174" s="137"/>
      <c r="KVH174" s="137"/>
      <c r="KVI174" s="137"/>
      <c r="KVJ174" s="137"/>
      <c r="KVK174" s="137"/>
      <c r="KVL174" s="137"/>
      <c r="KVM174" s="137"/>
      <c r="KVN174" s="137"/>
      <c r="KVO174" s="137"/>
      <c r="KVP174" s="137"/>
      <c r="KVQ174" s="137"/>
      <c r="KVR174" s="137"/>
      <c r="KVS174" s="137"/>
      <c r="KVT174" s="137"/>
      <c r="KVU174" s="137"/>
      <c r="KVV174" s="137"/>
      <c r="KVW174" s="137"/>
      <c r="KVX174" s="137"/>
      <c r="KVY174" s="137"/>
      <c r="KVZ174" s="137"/>
      <c r="KWA174" s="137"/>
      <c r="KWB174" s="137"/>
      <c r="KWC174" s="137"/>
      <c r="KWD174" s="137"/>
      <c r="KWE174" s="137"/>
      <c r="KWF174" s="137"/>
      <c r="KWG174" s="137"/>
      <c r="KWH174" s="137"/>
      <c r="KWI174" s="137"/>
      <c r="KWJ174" s="137"/>
      <c r="KWK174" s="137"/>
      <c r="KWL174" s="137"/>
      <c r="KWM174" s="137"/>
      <c r="KWN174" s="137"/>
      <c r="KWO174" s="137"/>
      <c r="KWP174" s="137"/>
      <c r="KWQ174" s="137"/>
      <c r="KWR174" s="137"/>
      <c r="KWS174" s="137"/>
      <c r="KWT174" s="137"/>
      <c r="KWU174" s="137"/>
      <c r="KWV174" s="137"/>
      <c r="KWW174" s="137"/>
      <c r="KWX174" s="137"/>
      <c r="KWY174" s="137"/>
      <c r="KWZ174" s="137"/>
      <c r="KXA174" s="137"/>
      <c r="KXB174" s="137"/>
      <c r="KXC174" s="137"/>
      <c r="KXD174" s="137"/>
      <c r="KXE174" s="137"/>
      <c r="KXF174" s="137"/>
      <c r="KXG174" s="137"/>
      <c r="KXH174" s="137"/>
      <c r="KXI174" s="137"/>
      <c r="KXJ174" s="137"/>
      <c r="KXK174" s="137"/>
      <c r="KXL174" s="137"/>
      <c r="KXM174" s="137"/>
      <c r="KXN174" s="137"/>
      <c r="KXO174" s="137"/>
      <c r="KXP174" s="137"/>
      <c r="KXQ174" s="137"/>
      <c r="KXR174" s="137"/>
      <c r="KXS174" s="137"/>
      <c r="KXT174" s="137"/>
      <c r="KXU174" s="137"/>
      <c r="KXV174" s="137"/>
      <c r="KXW174" s="137"/>
      <c r="KXX174" s="137"/>
      <c r="KXY174" s="137"/>
      <c r="KXZ174" s="137"/>
      <c r="KYA174" s="137"/>
      <c r="KYB174" s="137"/>
      <c r="KYC174" s="137"/>
      <c r="KYD174" s="137"/>
      <c r="KYE174" s="137"/>
      <c r="KYF174" s="137"/>
      <c r="KYG174" s="137"/>
      <c r="KYH174" s="137"/>
      <c r="KYI174" s="137"/>
      <c r="KYJ174" s="137"/>
      <c r="KYK174" s="137"/>
      <c r="KYL174" s="137"/>
      <c r="KYM174" s="137"/>
      <c r="KYN174" s="137"/>
      <c r="KYO174" s="137"/>
      <c r="KYP174" s="137"/>
      <c r="KYQ174" s="137"/>
      <c r="KYR174" s="137"/>
      <c r="KYS174" s="137"/>
      <c r="KYT174" s="137"/>
      <c r="KYU174" s="137"/>
      <c r="KYV174" s="137"/>
      <c r="KYW174" s="137"/>
      <c r="KYX174" s="137"/>
      <c r="KYY174" s="137"/>
      <c r="KYZ174" s="137"/>
      <c r="KZA174" s="137"/>
      <c r="KZB174" s="137"/>
      <c r="KZC174" s="137"/>
      <c r="KZD174" s="137"/>
      <c r="KZE174" s="137"/>
      <c r="KZF174" s="137"/>
      <c r="KZG174" s="137"/>
      <c r="KZH174" s="137"/>
      <c r="KZI174" s="137"/>
      <c r="KZJ174" s="137"/>
      <c r="KZK174" s="137"/>
      <c r="KZL174" s="137"/>
      <c r="KZM174" s="137"/>
      <c r="KZN174" s="137"/>
      <c r="KZO174" s="137"/>
      <c r="KZP174" s="137"/>
      <c r="KZQ174" s="137"/>
      <c r="KZR174" s="137"/>
      <c r="KZS174" s="137"/>
      <c r="KZT174" s="137"/>
      <c r="KZU174" s="137"/>
      <c r="KZV174" s="137"/>
      <c r="KZW174" s="137"/>
      <c r="KZX174" s="137"/>
      <c r="KZY174" s="137"/>
      <c r="KZZ174" s="137"/>
      <c r="LAA174" s="137"/>
      <c r="LAB174" s="137"/>
      <c r="LAC174" s="137"/>
      <c r="LAD174" s="137"/>
      <c r="LAE174" s="137"/>
      <c r="LAF174" s="137"/>
      <c r="LAG174" s="137"/>
      <c r="LAH174" s="137"/>
      <c r="LAI174" s="137"/>
      <c r="LAJ174" s="137"/>
      <c r="LAK174" s="137"/>
      <c r="LAL174" s="137"/>
      <c r="LAM174" s="137"/>
      <c r="LAN174" s="137"/>
      <c r="LAO174" s="137"/>
      <c r="LAP174" s="137"/>
      <c r="LAQ174" s="137"/>
      <c r="LAR174" s="137"/>
      <c r="LAS174" s="137"/>
      <c r="LAT174" s="137"/>
      <c r="LAU174" s="137"/>
      <c r="LAV174" s="137"/>
      <c r="LAW174" s="137"/>
      <c r="LAX174" s="137"/>
      <c r="LAY174" s="137"/>
      <c r="LAZ174" s="137"/>
      <c r="LBA174" s="137"/>
      <c r="LBB174" s="137"/>
      <c r="LBC174" s="137"/>
      <c r="LBD174" s="137"/>
      <c r="LBE174" s="137"/>
      <c r="LBF174" s="137"/>
      <c r="LBG174" s="137"/>
      <c r="LBH174" s="137"/>
      <c r="LBI174" s="137"/>
      <c r="LBJ174" s="137"/>
      <c r="LBK174" s="137"/>
      <c r="LBL174" s="137"/>
      <c r="LBM174" s="137"/>
      <c r="LBN174" s="137"/>
      <c r="LBO174" s="137"/>
      <c r="LBP174" s="137"/>
      <c r="LBQ174" s="137"/>
      <c r="LBR174" s="137"/>
      <c r="LBS174" s="137"/>
      <c r="LBT174" s="137"/>
      <c r="LBU174" s="137"/>
      <c r="LBV174" s="137"/>
      <c r="LBW174" s="137"/>
      <c r="LBX174" s="137"/>
      <c r="LBY174" s="137"/>
      <c r="LBZ174" s="137"/>
      <c r="LCA174" s="137"/>
      <c r="LCB174" s="137"/>
      <c r="LCC174" s="137"/>
      <c r="LCD174" s="137"/>
      <c r="LCE174" s="137"/>
      <c r="LCF174" s="137"/>
      <c r="LCG174" s="137"/>
      <c r="LCH174" s="137"/>
      <c r="LCI174" s="137"/>
      <c r="LCJ174" s="137"/>
      <c r="LCK174" s="137"/>
      <c r="LCL174" s="137"/>
      <c r="LCM174" s="137"/>
      <c r="LCN174" s="137"/>
      <c r="LCO174" s="137"/>
      <c r="LCP174" s="137"/>
      <c r="LCQ174" s="137"/>
      <c r="LCR174" s="137"/>
      <c r="LCS174" s="137"/>
      <c r="LCT174" s="137"/>
      <c r="LCU174" s="137"/>
      <c r="LCV174" s="137"/>
      <c r="LCW174" s="137"/>
      <c r="LCX174" s="137"/>
      <c r="LCY174" s="137"/>
      <c r="LCZ174" s="137"/>
      <c r="LDA174" s="137"/>
      <c r="LDB174" s="137"/>
      <c r="LDC174" s="137"/>
      <c r="LDD174" s="137"/>
      <c r="LDE174" s="137"/>
      <c r="LDF174" s="137"/>
      <c r="LDG174" s="137"/>
      <c r="LDH174" s="137"/>
      <c r="LDI174" s="137"/>
      <c r="LDJ174" s="137"/>
      <c r="LDK174" s="137"/>
      <c r="LDL174" s="137"/>
      <c r="LDM174" s="137"/>
      <c r="LDN174" s="137"/>
      <c r="LDO174" s="137"/>
      <c r="LDP174" s="137"/>
      <c r="LDQ174" s="137"/>
      <c r="LDR174" s="137"/>
      <c r="LDS174" s="137"/>
      <c r="LDT174" s="137"/>
      <c r="LDU174" s="137"/>
      <c r="LDV174" s="137"/>
      <c r="LDW174" s="137"/>
      <c r="LDX174" s="137"/>
      <c r="LDY174" s="137"/>
      <c r="LDZ174" s="137"/>
      <c r="LEA174" s="137"/>
      <c r="LEB174" s="137"/>
      <c r="LEC174" s="137"/>
      <c r="LED174" s="137"/>
      <c r="LEE174" s="137"/>
      <c r="LEF174" s="137"/>
      <c r="LEG174" s="137"/>
      <c r="LEH174" s="137"/>
      <c r="LEI174" s="137"/>
      <c r="LEJ174" s="137"/>
      <c r="LEK174" s="137"/>
      <c r="LEL174" s="137"/>
      <c r="LEM174" s="137"/>
      <c r="LEN174" s="137"/>
      <c r="LEO174" s="137"/>
      <c r="LEP174" s="137"/>
      <c r="LEQ174" s="137"/>
      <c r="LER174" s="137"/>
      <c r="LES174" s="137"/>
      <c r="LET174" s="137"/>
      <c r="LEU174" s="137"/>
      <c r="LEV174" s="137"/>
      <c r="LEW174" s="137"/>
      <c r="LEX174" s="137"/>
      <c r="LEY174" s="137"/>
      <c r="LEZ174" s="137"/>
      <c r="LFA174" s="137"/>
      <c r="LFB174" s="137"/>
      <c r="LFC174" s="137"/>
      <c r="LFD174" s="137"/>
      <c r="LFE174" s="137"/>
      <c r="LFF174" s="137"/>
      <c r="LFG174" s="137"/>
      <c r="LFH174" s="137"/>
      <c r="LFI174" s="137"/>
      <c r="LFJ174" s="137"/>
      <c r="LFK174" s="137"/>
      <c r="LFL174" s="137"/>
      <c r="LFM174" s="137"/>
      <c r="LFN174" s="137"/>
      <c r="LFO174" s="137"/>
      <c r="LFP174" s="137"/>
      <c r="LFQ174" s="137"/>
      <c r="LFR174" s="137"/>
      <c r="LFS174" s="137"/>
      <c r="LFT174" s="137"/>
      <c r="LFU174" s="137"/>
      <c r="LFV174" s="137"/>
      <c r="LFW174" s="137"/>
      <c r="LFX174" s="137"/>
      <c r="LFY174" s="137"/>
      <c r="LFZ174" s="137"/>
      <c r="LGA174" s="137"/>
      <c r="LGB174" s="137"/>
      <c r="LGC174" s="137"/>
      <c r="LGD174" s="137"/>
      <c r="LGE174" s="137"/>
      <c r="LGF174" s="137"/>
      <c r="LGG174" s="137"/>
      <c r="LGH174" s="137"/>
      <c r="LGI174" s="137"/>
      <c r="LGJ174" s="137"/>
      <c r="LGK174" s="137"/>
      <c r="LGL174" s="137"/>
      <c r="LGM174" s="137"/>
      <c r="LGN174" s="137"/>
      <c r="LGO174" s="137"/>
      <c r="LGP174" s="137"/>
      <c r="LGQ174" s="137"/>
      <c r="LGR174" s="137"/>
      <c r="LGS174" s="137"/>
      <c r="LGT174" s="137"/>
      <c r="LGU174" s="137"/>
      <c r="LGV174" s="137"/>
      <c r="LGW174" s="137"/>
      <c r="LGX174" s="137"/>
      <c r="LGY174" s="137"/>
      <c r="LGZ174" s="137"/>
      <c r="LHA174" s="137"/>
      <c r="LHB174" s="137"/>
      <c r="LHC174" s="137"/>
      <c r="LHD174" s="137"/>
      <c r="LHE174" s="137"/>
      <c r="LHF174" s="137"/>
      <c r="LHG174" s="137"/>
      <c r="LHH174" s="137"/>
      <c r="LHI174" s="137"/>
      <c r="LHJ174" s="137"/>
      <c r="LHK174" s="137"/>
      <c r="LHL174" s="137"/>
      <c r="LHM174" s="137"/>
      <c r="LHN174" s="137"/>
      <c r="LHO174" s="137"/>
      <c r="LHP174" s="137"/>
      <c r="LHQ174" s="137"/>
      <c r="LHR174" s="137"/>
      <c r="LHS174" s="137"/>
      <c r="LHT174" s="137"/>
      <c r="LHU174" s="137"/>
      <c r="LHV174" s="137"/>
      <c r="LHW174" s="137"/>
      <c r="LHX174" s="137"/>
      <c r="LHY174" s="137"/>
      <c r="LHZ174" s="137"/>
      <c r="LIA174" s="137"/>
      <c r="LIB174" s="137"/>
      <c r="LIC174" s="137"/>
      <c r="LID174" s="137"/>
      <c r="LIE174" s="137"/>
      <c r="LIF174" s="137"/>
      <c r="LIG174" s="137"/>
      <c r="LIH174" s="137"/>
      <c r="LII174" s="137"/>
      <c r="LIJ174" s="137"/>
      <c r="LIK174" s="137"/>
      <c r="LIL174" s="137"/>
      <c r="LIM174" s="137"/>
      <c r="LIN174" s="137"/>
      <c r="LIO174" s="137"/>
      <c r="LIP174" s="137"/>
      <c r="LIQ174" s="137"/>
      <c r="LIR174" s="137"/>
      <c r="LIS174" s="137"/>
      <c r="LIT174" s="137"/>
      <c r="LIU174" s="137"/>
      <c r="LIV174" s="137"/>
      <c r="LIW174" s="137"/>
      <c r="LIX174" s="137"/>
      <c r="LIY174" s="137"/>
      <c r="LIZ174" s="137"/>
      <c r="LJA174" s="137"/>
      <c r="LJB174" s="137"/>
      <c r="LJC174" s="137"/>
      <c r="LJD174" s="137"/>
      <c r="LJE174" s="137"/>
      <c r="LJF174" s="137"/>
      <c r="LJG174" s="137"/>
      <c r="LJH174" s="137"/>
      <c r="LJI174" s="137"/>
      <c r="LJJ174" s="137"/>
      <c r="LJK174" s="137"/>
      <c r="LJL174" s="137"/>
      <c r="LJM174" s="137"/>
      <c r="LJN174" s="137"/>
      <c r="LJO174" s="137"/>
      <c r="LJP174" s="137"/>
      <c r="LJQ174" s="137"/>
      <c r="LJR174" s="137"/>
      <c r="LJS174" s="137"/>
      <c r="LJT174" s="137"/>
      <c r="LJU174" s="137"/>
      <c r="LJV174" s="137"/>
      <c r="LJW174" s="137"/>
      <c r="LJX174" s="137"/>
      <c r="LJY174" s="137"/>
      <c r="LJZ174" s="137"/>
      <c r="LKA174" s="137"/>
      <c r="LKB174" s="137"/>
      <c r="LKC174" s="137"/>
      <c r="LKD174" s="137"/>
      <c r="LKE174" s="137"/>
      <c r="LKF174" s="137"/>
      <c r="LKG174" s="137"/>
      <c r="LKH174" s="137"/>
      <c r="LKI174" s="137"/>
      <c r="LKJ174" s="137"/>
      <c r="LKK174" s="137"/>
      <c r="LKL174" s="137"/>
      <c r="LKM174" s="137"/>
      <c r="LKN174" s="137"/>
      <c r="LKO174" s="137"/>
      <c r="LKP174" s="137"/>
      <c r="LKQ174" s="137"/>
      <c r="LKR174" s="137"/>
      <c r="LKS174" s="137"/>
      <c r="LKT174" s="137"/>
      <c r="LKU174" s="137"/>
      <c r="LKV174" s="137"/>
      <c r="LKW174" s="137"/>
      <c r="LKX174" s="137"/>
      <c r="LKY174" s="137"/>
      <c r="LKZ174" s="137"/>
      <c r="LLA174" s="137"/>
      <c r="LLB174" s="137"/>
      <c r="LLC174" s="137"/>
      <c r="LLD174" s="137"/>
      <c r="LLE174" s="137"/>
      <c r="LLF174" s="137"/>
      <c r="LLG174" s="137"/>
      <c r="LLH174" s="137"/>
      <c r="LLI174" s="137"/>
      <c r="LLJ174" s="137"/>
      <c r="LLK174" s="137"/>
      <c r="LLL174" s="137"/>
      <c r="LLM174" s="137"/>
      <c r="LLN174" s="137"/>
      <c r="LLO174" s="137"/>
      <c r="LLP174" s="137"/>
      <c r="LLQ174" s="137"/>
      <c r="LLR174" s="137"/>
      <c r="LLS174" s="137"/>
      <c r="LLT174" s="137"/>
      <c r="LLU174" s="137"/>
      <c r="LLV174" s="137"/>
      <c r="LLW174" s="137"/>
      <c r="LLX174" s="137"/>
      <c r="LLY174" s="137"/>
      <c r="LLZ174" s="137"/>
      <c r="LMA174" s="137"/>
      <c r="LMB174" s="137"/>
      <c r="LMC174" s="137"/>
      <c r="LMD174" s="137"/>
      <c r="LME174" s="137"/>
      <c r="LMF174" s="137"/>
      <c r="LMG174" s="137"/>
      <c r="LMH174" s="137"/>
      <c r="LMI174" s="137"/>
      <c r="LMJ174" s="137"/>
      <c r="LMK174" s="137"/>
      <c r="LML174" s="137"/>
      <c r="LMM174" s="137"/>
      <c r="LMN174" s="137"/>
      <c r="LMO174" s="137"/>
      <c r="LMP174" s="137"/>
      <c r="LMQ174" s="137"/>
      <c r="LMR174" s="137"/>
      <c r="LMS174" s="137"/>
      <c r="LMT174" s="137"/>
      <c r="LMU174" s="137"/>
      <c r="LMV174" s="137"/>
      <c r="LMW174" s="137"/>
      <c r="LMX174" s="137"/>
      <c r="LMY174" s="137"/>
      <c r="LMZ174" s="137"/>
      <c r="LNA174" s="137"/>
      <c r="LNB174" s="137"/>
      <c r="LNC174" s="137"/>
      <c r="LND174" s="137"/>
      <c r="LNE174" s="137"/>
      <c r="LNF174" s="137"/>
      <c r="LNG174" s="137"/>
      <c r="LNH174" s="137"/>
      <c r="LNI174" s="137"/>
      <c r="LNJ174" s="137"/>
      <c r="LNK174" s="137"/>
      <c r="LNL174" s="137"/>
      <c r="LNM174" s="137"/>
      <c r="LNN174" s="137"/>
      <c r="LNO174" s="137"/>
      <c r="LNP174" s="137"/>
      <c r="LNQ174" s="137"/>
      <c r="LNR174" s="137"/>
      <c r="LNS174" s="137"/>
      <c r="LNT174" s="137"/>
      <c r="LNU174" s="137"/>
      <c r="LNV174" s="137"/>
      <c r="LNW174" s="137"/>
      <c r="LNX174" s="137"/>
      <c r="LNY174" s="137"/>
      <c r="LNZ174" s="137"/>
      <c r="LOA174" s="137"/>
      <c r="LOB174" s="137"/>
      <c r="LOC174" s="137"/>
      <c r="LOD174" s="137"/>
      <c r="LOE174" s="137"/>
      <c r="LOF174" s="137"/>
      <c r="LOG174" s="137"/>
      <c r="LOH174" s="137"/>
      <c r="LOI174" s="137"/>
      <c r="LOJ174" s="137"/>
      <c r="LOK174" s="137"/>
      <c r="LOL174" s="137"/>
      <c r="LOM174" s="137"/>
      <c r="LON174" s="137"/>
      <c r="LOO174" s="137"/>
      <c r="LOP174" s="137"/>
      <c r="LOQ174" s="137"/>
      <c r="LOR174" s="137"/>
      <c r="LOS174" s="137"/>
      <c r="LOT174" s="137"/>
      <c r="LOU174" s="137"/>
      <c r="LOV174" s="137"/>
      <c r="LOW174" s="137"/>
      <c r="LOX174" s="137"/>
      <c r="LOY174" s="137"/>
      <c r="LOZ174" s="137"/>
      <c r="LPA174" s="137"/>
      <c r="LPB174" s="137"/>
      <c r="LPC174" s="137"/>
      <c r="LPD174" s="137"/>
      <c r="LPE174" s="137"/>
      <c r="LPF174" s="137"/>
      <c r="LPG174" s="137"/>
      <c r="LPH174" s="137"/>
      <c r="LPI174" s="137"/>
      <c r="LPJ174" s="137"/>
      <c r="LPK174" s="137"/>
      <c r="LPL174" s="137"/>
      <c r="LPM174" s="137"/>
      <c r="LPN174" s="137"/>
      <c r="LPO174" s="137"/>
      <c r="LPP174" s="137"/>
      <c r="LPQ174" s="137"/>
      <c r="LPR174" s="137"/>
      <c r="LPS174" s="137"/>
      <c r="LPT174" s="137"/>
      <c r="LPU174" s="137"/>
      <c r="LPV174" s="137"/>
      <c r="LPW174" s="137"/>
      <c r="LPX174" s="137"/>
      <c r="LPY174" s="137"/>
      <c r="LPZ174" s="137"/>
      <c r="LQA174" s="137"/>
      <c r="LQB174" s="137"/>
      <c r="LQC174" s="137"/>
      <c r="LQD174" s="137"/>
      <c r="LQE174" s="137"/>
      <c r="LQF174" s="137"/>
      <c r="LQG174" s="137"/>
      <c r="LQH174" s="137"/>
      <c r="LQI174" s="137"/>
      <c r="LQJ174" s="137"/>
      <c r="LQK174" s="137"/>
      <c r="LQL174" s="137"/>
      <c r="LQM174" s="137"/>
      <c r="LQN174" s="137"/>
      <c r="LQO174" s="137"/>
      <c r="LQP174" s="137"/>
      <c r="LQQ174" s="137"/>
      <c r="LQR174" s="137"/>
      <c r="LQS174" s="137"/>
      <c r="LQT174" s="137"/>
      <c r="LQU174" s="137"/>
      <c r="LQV174" s="137"/>
      <c r="LQW174" s="137"/>
      <c r="LQX174" s="137"/>
      <c r="LQY174" s="137"/>
      <c r="LQZ174" s="137"/>
      <c r="LRA174" s="137"/>
      <c r="LRB174" s="137"/>
      <c r="LRC174" s="137"/>
      <c r="LRD174" s="137"/>
      <c r="LRE174" s="137"/>
      <c r="LRF174" s="137"/>
      <c r="LRG174" s="137"/>
      <c r="LRH174" s="137"/>
      <c r="LRI174" s="137"/>
      <c r="LRJ174" s="137"/>
      <c r="LRK174" s="137"/>
      <c r="LRL174" s="137"/>
      <c r="LRM174" s="137"/>
      <c r="LRN174" s="137"/>
      <c r="LRO174" s="137"/>
      <c r="LRP174" s="137"/>
      <c r="LRQ174" s="137"/>
      <c r="LRR174" s="137"/>
      <c r="LRS174" s="137"/>
      <c r="LRT174" s="137"/>
      <c r="LRU174" s="137"/>
      <c r="LRV174" s="137"/>
      <c r="LRW174" s="137"/>
      <c r="LRX174" s="137"/>
      <c r="LRY174" s="137"/>
      <c r="LRZ174" s="137"/>
      <c r="LSA174" s="137"/>
      <c r="LSB174" s="137"/>
      <c r="LSC174" s="137"/>
      <c r="LSD174" s="137"/>
      <c r="LSE174" s="137"/>
      <c r="LSF174" s="137"/>
      <c r="LSG174" s="137"/>
      <c r="LSH174" s="137"/>
      <c r="LSI174" s="137"/>
      <c r="LSJ174" s="137"/>
      <c r="LSK174" s="137"/>
      <c r="LSL174" s="137"/>
      <c r="LSM174" s="137"/>
      <c r="LSN174" s="137"/>
      <c r="LSO174" s="137"/>
      <c r="LSP174" s="137"/>
      <c r="LSQ174" s="137"/>
      <c r="LSR174" s="137"/>
      <c r="LSS174" s="137"/>
      <c r="LST174" s="137"/>
      <c r="LSU174" s="137"/>
      <c r="LSV174" s="137"/>
      <c r="LSW174" s="137"/>
      <c r="LSX174" s="137"/>
      <c r="LSY174" s="137"/>
      <c r="LSZ174" s="137"/>
      <c r="LTA174" s="137"/>
      <c r="LTB174" s="137"/>
      <c r="LTC174" s="137"/>
      <c r="LTD174" s="137"/>
      <c r="LTE174" s="137"/>
      <c r="LTF174" s="137"/>
      <c r="LTG174" s="137"/>
      <c r="LTH174" s="137"/>
      <c r="LTI174" s="137"/>
      <c r="LTJ174" s="137"/>
      <c r="LTK174" s="137"/>
      <c r="LTL174" s="137"/>
      <c r="LTM174" s="137"/>
      <c r="LTN174" s="137"/>
      <c r="LTO174" s="137"/>
      <c r="LTP174" s="137"/>
      <c r="LTQ174" s="137"/>
      <c r="LTR174" s="137"/>
      <c r="LTS174" s="137"/>
      <c r="LTT174" s="137"/>
      <c r="LTU174" s="137"/>
      <c r="LTV174" s="137"/>
      <c r="LTW174" s="137"/>
      <c r="LTX174" s="137"/>
      <c r="LTY174" s="137"/>
      <c r="LTZ174" s="137"/>
      <c r="LUA174" s="137"/>
      <c r="LUB174" s="137"/>
      <c r="LUC174" s="137"/>
      <c r="LUD174" s="137"/>
      <c r="LUE174" s="137"/>
      <c r="LUF174" s="137"/>
      <c r="LUG174" s="137"/>
      <c r="LUH174" s="137"/>
      <c r="LUI174" s="137"/>
      <c r="LUJ174" s="137"/>
      <c r="LUK174" s="137"/>
      <c r="LUL174" s="137"/>
      <c r="LUM174" s="137"/>
      <c r="LUN174" s="137"/>
      <c r="LUO174" s="137"/>
      <c r="LUP174" s="137"/>
      <c r="LUQ174" s="137"/>
      <c r="LUR174" s="137"/>
      <c r="LUS174" s="137"/>
      <c r="LUT174" s="137"/>
      <c r="LUU174" s="137"/>
      <c r="LUV174" s="137"/>
      <c r="LUW174" s="137"/>
      <c r="LUX174" s="137"/>
      <c r="LUY174" s="137"/>
      <c r="LUZ174" s="137"/>
      <c r="LVA174" s="137"/>
      <c r="LVB174" s="137"/>
      <c r="LVC174" s="137"/>
      <c r="LVD174" s="137"/>
      <c r="LVE174" s="137"/>
      <c r="LVF174" s="137"/>
      <c r="LVG174" s="137"/>
      <c r="LVH174" s="137"/>
      <c r="LVI174" s="137"/>
      <c r="LVJ174" s="137"/>
      <c r="LVK174" s="137"/>
      <c r="LVL174" s="137"/>
      <c r="LVM174" s="137"/>
      <c r="LVN174" s="137"/>
      <c r="LVO174" s="137"/>
      <c r="LVP174" s="137"/>
      <c r="LVQ174" s="137"/>
      <c r="LVR174" s="137"/>
      <c r="LVS174" s="137"/>
      <c r="LVT174" s="137"/>
      <c r="LVU174" s="137"/>
      <c r="LVV174" s="137"/>
      <c r="LVW174" s="137"/>
      <c r="LVX174" s="137"/>
      <c r="LVY174" s="137"/>
      <c r="LVZ174" s="137"/>
      <c r="LWA174" s="137"/>
      <c r="LWB174" s="137"/>
      <c r="LWC174" s="137"/>
      <c r="LWD174" s="137"/>
      <c r="LWE174" s="137"/>
      <c r="LWF174" s="137"/>
      <c r="LWG174" s="137"/>
      <c r="LWH174" s="137"/>
      <c r="LWI174" s="137"/>
      <c r="LWJ174" s="137"/>
      <c r="LWK174" s="137"/>
      <c r="LWL174" s="137"/>
      <c r="LWM174" s="137"/>
      <c r="LWN174" s="137"/>
      <c r="LWO174" s="137"/>
      <c r="LWP174" s="137"/>
      <c r="LWQ174" s="137"/>
      <c r="LWR174" s="137"/>
      <c r="LWS174" s="137"/>
      <c r="LWT174" s="137"/>
      <c r="LWU174" s="137"/>
      <c r="LWV174" s="137"/>
      <c r="LWW174" s="137"/>
      <c r="LWX174" s="137"/>
      <c r="LWY174" s="137"/>
      <c r="LWZ174" s="137"/>
      <c r="LXA174" s="137"/>
      <c r="LXB174" s="137"/>
      <c r="LXC174" s="137"/>
      <c r="LXD174" s="137"/>
      <c r="LXE174" s="137"/>
      <c r="LXF174" s="137"/>
      <c r="LXG174" s="137"/>
      <c r="LXH174" s="137"/>
      <c r="LXI174" s="137"/>
      <c r="LXJ174" s="137"/>
      <c r="LXK174" s="137"/>
      <c r="LXL174" s="137"/>
      <c r="LXM174" s="137"/>
      <c r="LXN174" s="137"/>
      <c r="LXO174" s="137"/>
      <c r="LXP174" s="137"/>
      <c r="LXQ174" s="137"/>
      <c r="LXR174" s="137"/>
      <c r="LXS174" s="137"/>
      <c r="LXT174" s="137"/>
      <c r="LXU174" s="137"/>
      <c r="LXV174" s="137"/>
      <c r="LXW174" s="137"/>
      <c r="LXX174" s="137"/>
      <c r="LXY174" s="137"/>
      <c r="LXZ174" s="137"/>
      <c r="LYA174" s="137"/>
      <c r="LYB174" s="137"/>
      <c r="LYC174" s="137"/>
      <c r="LYD174" s="137"/>
      <c r="LYE174" s="137"/>
      <c r="LYF174" s="137"/>
      <c r="LYG174" s="137"/>
      <c r="LYH174" s="137"/>
      <c r="LYI174" s="137"/>
      <c r="LYJ174" s="137"/>
      <c r="LYK174" s="137"/>
      <c r="LYL174" s="137"/>
      <c r="LYM174" s="137"/>
      <c r="LYN174" s="137"/>
      <c r="LYO174" s="137"/>
      <c r="LYP174" s="137"/>
      <c r="LYQ174" s="137"/>
      <c r="LYR174" s="137"/>
      <c r="LYS174" s="137"/>
      <c r="LYT174" s="137"/>
      <c r="LYU174" s="137"/>
      <c r="LYV174" s="137"/>
      <c r="LYW174" s="137"/>
      <c r="LYX174" s="137"/>
      <c r="LYY174" s="137"/>
      <c r="LYZ174" s="137"/>
      <c r="LZA174" s="137"/>
      <c r="LZB174" s="137"/>
      <c r="LZC174" s="137"/>
      <c r="LZD174" s="137"/>
      <c r="LZE174" s="137"/>
      <c r="LZF174" s="137"/>
      <c r="LZG174" s="137"/>
      <c r="LZH174" s="137"/>
      <c r="LZI174" s="137"/>
      <c r="LZJ174" s="137"/>
      <c r="LZK174" s="137"/>
      <c r="LZL174" s="137"/>
      <c r="LZM174" s="137"/>
      <c r="LZN174" s="137"/>
      <c r="LZO174" s="137"/>
      <c r="LZP174" s="137"/>
      <c r="LZQ174" s="137"/>
      <c r="LZR174" s="137"/>
      <c r="LZS174" s="137"/>
      <c r="LZT174" s="137"/>
      <c r="LZU174" s="137"/>
      <c r="LZV174" s="137"/>
      <c r="LZW174" s="137"/>
      <c r="LZX174" s="137"/>
      <c r="LZY174" s="137"/>
      <c r="LZZ174" s="137"/>
      <c r="MAA174" s="137"/>
      <c r="MAB174" s="137"/>
      <c r="MAC174" s="137"/>
      <c r="MAD174" s="137"/>
      <c r="MAE174" s="137"/>
      <c r="MAF174" s="137"/>
      <c r="MAG174" s="137"/>
      <c r="MAH174" s="137"/>
      <c r="MAI174" s="137"/>
      <c r="MAJ174" s="137"/>
      <c r="MAK174" s="137"/>
      <c r="MAL174" s="137"/>
      <c r="MAM174" s="137"/>
      <c r="MAN174" s="137"/>
      <c r="MAO174" s="137"/>
      <c r="MAP174" s="137"/>
      <c r="MAQ174" s="137"/>
      <c r="MAR174" s="137"/>
      <c r="MAS174" s="137"/>
      <c r="MAT174" s="137"/>
      <c r="MAU174" s="137"/>
      <c r="MAV174" s="137"/>
      <c r="MAW174" s="137"/>
      <c r="MAX174" s="137"/>
      <c r="MAY174" s="137"/>
      <c r="MAZ174" s="137"/>
      <c r="MBA174" s="137"/>
      <c r="MBB174" s="137"/>
      <c r="MBC174" s="137"/>
      <c r="MBD174" s="137"/>
      <c r="MBE174" s="137"/>
      <c r="MBF174" s="137"/>
      <c r="MBG174" s="137"/>
      <c r="MBH174" s="137"/>
      <c r="MBI174" s="137"/>
      <c r="MBJ174" s="137"/>
      <c r="MBK174" s="137"/>
      <c r="MBL174" s="137"/>
      <c r="MBM174" s="137"/>
      <c r="MBN174" s="137"/>
      <c r="MBO174" s="137"/>
      <c r="MBP174" s="137"/>
      <c r="MBQ174" s="137"/>
      <c r="MBR174" s="137"/>
      <c r="MBS174" s="137"/>
      <c r="MBT174" s="137"/>
      <c r="MBU174" s="137"/>
      <c r="MBV174" s="137"/>
      <c r="MBW174" s="137"/>
      <c r="MBX174" s="137"/>
      <c r="MBY174" s="137"/>
      <c r="MBZ174" s="137"/>
      <c r="MCA174" s="137"/>
      <c r="MCB174" s="137"/>
      <c r="MCC174" s="137"/>
      <c r="MCD174" s="137"/>
      <c r="MCE174" s="137"/>
      <c r="MCF174" s="137"/>
      <c r="MCG174" s="137"/>
      <c r="MCH174" s="137"/>
      <c r="MCI174" s="137"/>
      <c r="MCJ174" s="137"/>
      <c r="MCK174" s="137"/>
      <c r="MCL174" s="137"/>
      <c r="MCM174" s="137"/>
      <c r="MCN174" s="137"/>
      <c r="MCO174" s="137"/>
      <c r="MCP174" s="137"/>
      <c r="MCQ174" s="137"/>
      <c r="MCR174" s="137"/>
      <c r="MCS174" s="137"/>
      <c r="MCT174" s="137"/>
      <c r="MCU174" s="137"/>
      <c r="MCV174" s="137"/>
      <c r="MCW174" s="137"/>
      <c r="MCX174" s="137"/>
      <c r="MCY174" s="137"/>
      <c r="MCZ174" s="137"/>
      <c r="MDA174" s="137"/>
      <c r="MDB174" s="137"/>
      <c r="MDC174" s="137"/>
      <c r="MDD174" s="137"/>
      <c r="MDE174" s="137"/>
      <c r="MDF174" s="137"/>
      <c r="MDG174" s="137"/>
      <c r="MDH174" s="137"/>
      <c r="MDI174" s="137"/>
      <c r="MDJ174" s="137"/>
      <c r="MDK174" s="137"/>
      <c r="MDL174" s="137"/>
      <c r="MDM174" s="137"/>
      <c r="MDN174" s="137"/>
      <c r="MDO174" s="137"/>
      <c r="MDP174" s="137"/>
      <c r="MDQ174" s="137"/>
      <c r="MDR174" s="137"/>
      <c r="MDS174" s="137"/>
      <c r="MDT174" s="137"/>
      <c r="MDU174" s="137"/>
      <c r="MDV174" s="137"/>
      <c r="MDW174" s="137"/>
      <c r="MDX174" s="137"/>
      <c r="MDY174" s="137"/>
      <c r="MDZ174" s="137"/>
      <c r="MEA174" s="137"/>
      <c r="MEB174" s="137"/>
      <c r="MEC174" s="137"/>
      <c r="MED174" s="137"/>
      <c r="MEE174" s="137"/>
      <c r="MEF174" s="137"/>
      <c r="MEG174" s="137"/>
      <c r="MEH174" s="137"/>
      <c r="MEI174" s="137"/>
      <c r="MEJ174" s="137"/>
      <c r="MEK174" s="137"/>
      <c r="MEL174" s="137"/>
      <c r="MEM174" s="137"/>
      <c r="MEN174" s="137"/>
      <c r="MEO174" s="137"/>
      <c r="MEP174" s="137"/>
      <c r="MEQ174" s="137"/>
      <c r="MER174" s="137"/>
      <c r="MES174" s="137"/>
      <c r="MET174" s="137"/>
      <c r="MEU174" s="137"/>
      <c r="MEV174" s="137"/>
      <c r="MEW174" s="137"/>
      <c r="MEX174" s="137"/>
      <c r="MEY174" s="137"/>
      <c r="MEZ174" s="137"/>
      <c r="MFA174" s="137"/>
      <c r="MFB174" s="137"/>
      <c r="MFC174" s="137"/>
      <c r="MFD174" s="137"/>
      <c r="MFE174" s="137"/>
      <c r="MFF174" s="137"/>
      <c r="MFG174" s="137"/>
      <c r="MFH174" s="137"/>
      <c r="MFI174" s="137"/>
      <c r="MFJ174" s="137"/>
      <c r="MFK174" s="137"/>
      <c r="MFL174" s="137"/>
      <c r="MFM174" s="137"/>
      <c r="MFN174" s="137"/>
      <c r="MFO174" s="137"/>
      <c r="MFP174" s="137"/>
      <c r="MFQ174" s="137"/>
      <c r="MFR174" s="137"/>
      <c r="MFS174" s="137"/>
      <c r="MFT174" s="137"/>
      <c r="MFU174" s="137"/>
      <c r="MFV174" s="137"/>
      <c r="MFW174" s="137"/>
      <c r="MFX174" s="137"/>
      <c r="MFY174" s="137"/>
      <c r="MFZ174" s="137"/>
      <c r="MGA174" s="137"/>
      <c r="MGB174" s="137"/>
      <c r="MGC174" s="137"/>
      <c r="MGD174" s="137"/>
      <c r="MGE174" s="137"/>
      <c r="MGF174" s="137"/>
      <c r="MGG174" s="137"/>
      <c r="MGH174" s="137"/>
      <c r="MGI174" s="137"/>
      <c r="MGJ174" s="137"/>
      <c r="MGK174" s="137"/>
      <c r="MGL174" s="137"/>
      <c r="MGM174" s="137"/>
      <c r="MGN174" s="137"/>
      <c r="MGO174" s="137"/>
      <c r="MGP174" s="137"/>
      <c r="MGQ174" s="137"/>
      <c r="MGR174" s="137"/>
      <c r="MGS174" s="137"/>
      <c r="MGT174" s="137"/>
      <c r="MGU174" s="137"/>
      <c r="MGV174" s="137"/>
      <c r="MGW174" s="137"/>
      <c r="MGX174" s="137"/>
      <c r="MGY174" s="137"/>
      <c r="MGZ174" s="137"/>
      <c r="MHA174" s="137"/>
      <c r="MHB174" s="137"/>
      <c r="MHC174" s="137"/>
      <c r="MHD174" s="137"/>
      <c r="MHE174" s="137"/>
      <c r="MHF174" s="137"/>
      <c r="MHG174" s="137"/>
      <c r="MHH174" s="137"/>
      <c r="MHI174" s="137"/>
      <c r="MHJ174" s="137"/>
      <c r="MHK174" s="137"/>
      <c r="MHL174" s="137"/>
      <c r="MHM174" s="137"/>
      <c r="MHN174" s="137"/>
      <c r="MHO174" s="137"/>
      <c r="MHP174" s="137"/>
      <c r="MHQ174" s="137"/>
      <c r="MHR174" s="137"/>
      <c r="MHS174" s="137"/>
      <c r="MHT174" s="137"/>
      <c r="MHU174" s="137"/>
      <c r="MHV174" s="137"/>
      <c r="MHW174" s="137"/>
      <c r="MHX174" s="137"/>
      <c r="MHY174" s="137"/>
      <c r="MHZ174" s="137"/>
      <c r="MIA174" s="137"/>
      <c r="MIB174" s="137"/>
      <c r="MIC174" s="137"/>
      <c r="MID174" s="137"/>
      <c r="MIE174" s="137"/>
      <c r="MIF174" s="137"/>
      <c r="MIG174" s="137"/>
      <c r="MIH174" s="137"/>
      <c r="MII174" s="137"/>
      <c r="MIJ174" s="137"/>
      <c r="MIK174" s="137"/>
      <c r="MIL174" s="137"/>
      <c r="MIM174" s="137"/>
      <c r="MIN174" s="137"/>
      <c r="MIO174" s="137"/>
      <c r="MIP174" s="137"/>
      <c r="MIQ174" s="137"/>
      <c r="MIR174" s="137"/>
      <c r="MIS174" s="137"/>
      <c r="MIT174" s="137"/>
      <c r="MIU174" s="137"/>
      <c r="MIV174" s="137"/>
      <c r="MIW174" s="137"/>
      <c r="MIX174" s="137"/>
      <c r="MIY174" s="137"/>
      <c r="MIZ174" s="137"/>
      <c r="MJA174" s="137"/>
      <c r="MJB174" s="137"/>
      <c r="MJC174" s="137"/>
      <c r="MJD174" s="137"/>
      <c r="MJE174" s="137"/>
      <c r="MJF174" s="137"/>
      <c r="MJG174" s="137"/>
      <c r="MJH174" s="137"/>
      <c r="MJI174" s="137"/>
      <c r="MJJ174" s="137"/>
      <c r="MJK174" s="137"/>
      <c r="MJL174" s="137"/>
      <c r="MJM174" s="137"/>
      <c r="MJN174" s="137"/>
      <c r="MJO174" s="137"/>
      <c r="MJP174" s="137"/>
      <c r="MJQ174" s="137"/>
      <c r="MJR174" s="137"/>
      <c r="MJS174" s="137"/>
      <c r="MJT174" s="137"/>
      <c r="MJU174" s="137"/>
      <c r="MJV174" s="137"/>
      <c r="MJW174" s="137"/>
      <c r="MJX174" s="137"/>
      <c r="MJY174" s="137"/>
      <c r="MJZ174" s="137"/>
      <c r="MKA174" s="137"/>
      <c r="MKB174" s="137"/>
      <c r="MKC174" s="137"/>
      <c r="MKD174" s="137"/>
      <c r="MKE174" s="137"/>
      <c r="MKF174" s="137"/>
      <c r="MKG174" s="137"/>
      <c r="MKH174" s="137"/>
      <c r="MKI174" s="137"/>
      <c r="MKJ174" s="137"/>
      <c r="MKK174" s="137"/>
      <c r="MKL174" s="137"/>
      <c r="MKM174" s="137"/>
      <c r="MKN174" s="137"/>
      <c r="MKO174" s="137"/>
      <c r="MKP174" s="137"/>
      <c r="MKQ174" s="137"/>
      <c r="MKR174" s="137"/>
      <c r="MKS174" s="137"/>
      <c r="MKT174" s="137"/>
      <c r="MKU174" s="137"/>
      <c r="MKV174" s="137"/>
      <c r="MKW174" s="137"/>
      <c r="MKX174" s="137"/>
      <c r="MKY174" s="137"/>
      <c r="MKZ174" s="137"/>
      <c r="MLA174" s="137"/>
      <c r="MLB174" s="137"/>
      <c r="MLC174" s="137"/>
      <c r="MLD174" s="137"/>
      <c r="MLE174" s="137"/>
      <c r="MLF174" s="137"/>
      <c r="MLG174" s="137"/>
      <c r="MLH174" s="137"/>
      <c r="MLI174" s="137"/>
      <c r="MLJ174" s="137"/>
      <c r="MLK174" s="137"/>
      <c r="MLL174" s="137"/>
      <c r="MLM174" s="137"/>
      <c r="MLN174" s="137"/>
      <c r="MLO174" s="137"/>
      <c r="MLP174" s="137"/>
      <c r="MLQ174" s="137"/>
      <c r="MLR174" s="137"/>
      <c r="MLS174" s="137"/>
      <c r="MLT174" s="137"/>
      <c r="MLU174" s="137"/>
      <c r="MLV174" s="137"/>
      <c r="MLW174" s="137"/>
      <c r="MLX174" s="137"/>
      <c r="MLY174" s="137"/>
      <c r="MLZ174" s="137"/>
      <c r="MMA174" s="137"/>
      <c r="MMB174" s="137"/>
      <c r="MMC174" s="137"/>
      <c r="MMD174" s="137"/>
      <c r="MME174" s="137"/>
      <c r="MMF174" s="137"/>
      <c r="MMG174" s="137"/>
      <c r="MMH174" s="137"/>
      <c r="MMI174" s="137"/>
      <c r="MMJ174" s="137"/>
      <c r="MMK174" s="137"/>
      <c r="MML174" s="137"/>
      <c r="MMM174" s="137"/>
      <c r="MMN174" s="137"/>
      <c r="MMO174" s="137"/>
      <c r="MMP174" s="137"/>
      <c r="MMQ174" s="137"/>
      <c r="MMR174" s="137"/>
      <c r="MMS174" s="137"/>
      <c r="MMT174" s="137"/>
      <c r="MMU174" s="137"/>
      <c r="MMV174" s="137"/>
      <c r="MMW174" s="137"/>
      <c r="MMX174" s="137"/>
      <c r="MMY174" s="137"/>
      <c r="MMZ174" s="137"/>
      <c r="MNA174" s="137"/>
      <c r="MNB174" s="137"/>
      <c r="MNC174" s="137"/>
      <c r="MND174" s="137"/>
      <c r="MNE174" s="137"/>
      <c r="MNF174" s="137"/>
      <c r="MNG174" s="137"/>
      <c r="MNH174" s="137"/>
      <c r="MNI174" s="137"/>
      <c r="MNJ174" s="137"/>
      <c r="MNK174" s="137"/>
      <c r="MNL174" s="137"/>
      <c r="MNM174" s="137"/>
      <c r="MNN174" s="137"/>
      <c r="MNO174" s="137"/>
      <c r="MNP174" s="137"/>
      <c r="MNQ174" s="137"/>
      <c r="MNR174" s="137"/>
      <c r="MNS174" s="137"/>
      <c r="MNT174" s="137"/>
      <c r="MNU174" s="137"/>
      <c r="MNV174" s="137"/>
      <c r="MNW174" s="137"/>
      <c r="MNX174" s="137"/>
      <c r="MNY174" s="137"/>
      <c r="MNZ174" s="137"/>
      <c r="MOA174" s="137"/>
      <c r="MOB174" s="137"/>
      <c r="MOC174" s="137"/>
      <c r="MOD174" s="137"/>
      <c r="MOE174" s="137"/>
      <c r="MOF174" s="137"/>
      <c r="MOG174" s="137"/>
      <c r="MOH174" s="137"/>
      <c r="MOI174" s="137"/>
      <c r="MOJ174" s="137"/>
      <c r="MOK174" s="137"/>
      <c r="MOL174" s="137"/>
      <c r="MOM174" s="137"/>
      <c r="MON174" s="137"/>
      <c r="MOO174" s="137"/>
      <c r="MOP174" s="137"/>
      <c r="MOQ174" s="137"/>
      <c r="MOR174" s="137"/>
      <c r="MOS174" s="137"/>
      <c r="MOT174" s="137"/>
      <c r="MOU174" s="137"/>
      <c r="MOV174" s="137"/>
      <c r="MOW174" s="137"/>
      <c r="MOX174" s="137"/>
      <c r="MOY174" s="137"/>
      <c r="MOZ174" s="137"/>
      <c r="MPA174" s="137"/>
      <c r="MPB174" s="137"/>
      <c r="MPC174" s="137"/>
      <c r="MPD174" s="137"/>
      <c r="MPE174" s="137"/>
      <c r="MPF174" s="137"/>
      <c r="MPG174" s="137"/>
      <c r="MPH174" s="137"/>
      <c r="MPI174" s="137"/>
      <c r="MPJ174" s="137"/>
      <c r="MPK174" s="137"/>
      <c r="MPL174" s="137"/>
      <c r="MPM174" s="137"/>
      <c r="MPN174" s="137"/>
      <c r="MPO174" s="137"/>
      <c r="MPP174" s="137"/>
      <c r="MPQ174" s="137"/>
      <c r="MPR174" s="137"/>
      <c r="MPS174" s="137"/>
      <c r="MPT174" s="137"/>
      <c r="MPU174" s="137"/>
      <c r="MPV174" s="137"/>
      <c r="MPW174" s="137"/>
      <c r="MPX174" s="137"/>
      <c r="MPY174" s="137"/>
      <c r="MPZ174" s="137"/>
      <c r="MQA174" s="137"/>
      <c r="MQB174" s="137"/>
      <c r="MQC174" s="137"/>
      <c r="MQD174" s="137"/>
      <c r="MQE174" s="137"/>
      <c r="MQF174" s="137"/>
      <c r="MQG174" s="137"/>
      <c r="MQH174" s="137"/>
      <c r="MQI174" s="137"/>
      <c r="MQJ174" s="137"/>
      <c r="MQK174" s="137"/>
      <c r="MQL174" s="137"/>
      <c r="MQM174" s="137"/>
      <c r="MQN174" s="137"/>
      <c r="MQO174" s="137"/>
      <c r="MQP174" s="137"/>
      <c r="MQQ174" s="137"/>
      <c r="MQR174" s="137"/>
      <c r="MQS174" s="137"/>
      <c r="MQT174" s="137"/>
      <c r="MQU174" s="137"/>
      <c r="MQV174" s="137"/>
      <c r="MQW174" s="137"/>
      <c r="MQX174" s="137"/>
      <c r="MQY174" s="137"/>
      <c r="MQZ174" s="137"/>
      <c r="MRA174" s="137"/>
      <c r="MRB174" s="137"/>
      <c r="MRC174" s="137"/>
      <c r="MRD174" s="137"/>
      <c r="MRE174" s="137"/>
      <c r="MRF174" s="137"/>
      <c r="MRG174" s="137"/>
      <c r="MRH174" s="137"/>
      <c r="MRI174" s="137"/>
      <c r="MRJ174" s="137"/>
      <c r="MRK174" s="137"/>
      <c r="MRL174" s="137"/>
      <c r="MRM174" s="137"/>
      <c r="MRN174" s="137"/>
      <c r="MRO174" s="137"/>
      <c r="MRP174" s="137"/>
      <c r="MRQ174" s="137"/>
      <c r="MRR174" s="137"/>
      <c r="MRS174" s="137"/>
      <c r="MRT174" s="137"/>
      <c r="MRU174" s="137"/>
      <c r="MRV174" s="137"/>
      <c r="MRW174" s="137"/>
      <c r="MRX174" s="137"/>
      <c r="MRY174" s="137"/>
      <c r="MRZ174" s="137"/>
      <c r="MSA174" s="137"/>
      <c r="MSB174" s="137"/>
      <c r="MSC174" s="137"/>
      <c r="MSD174" s="137"/>
      <c r="MSE174" s="137"/>
      <c r="MSF174" s="137"/>
      <c r="MSG174" s="137"/>
      <c r="MSH174" s="137"/>
      <c r="MSI174" s="137"/>
      <c r="MSJ174" s="137"/>
      <c r="MSK174" s="137"/>
      <c r="MSL174" s="137"/>
      <c r="MSM174" s="137"/>
      <c r="MSN174" s="137"/>
      <c r="MSO174" s="137"/>
      <c r="MSP174" s="137"/>
      <c r="MSQ174" s="137"/>
      <c r="MSR174" s="137"/>
      <c r="MSS174" s="137"/>
      <c r="MST174" s="137"/>
      <c r="MSU174" s="137"/>
      <c r="MSV174" s="137"/>
      <c r="MSW174" s="137"/>
      <c r="MSX174" s="137"/>
      <c r="MSY174" s="137"/>
      <c r="MSZ174" s="137"/>
      <c r="MTA174" s="137"/>
      <c r="MTB174" s="137"/>
      <c r="MTC174" s="137"/>
      <c r="MTD174" s="137"/>
      <c r="MTE174" s="137"/>
      <c r="MTF174" s="137"/>
      <c r="MTG174" s="137"/>
      <c r="MTH174" s="137"/>
      <c r="MTI174" s="137"/>
      <c r="MTJ174" s="137"/>
      <c r="MTK174" s="137"/>
      <c r="MTL174" s="137"/>
      <c r="MTM174" s="137"/>
      <c r="MTN174" s="137"/>
      <c r="MTO174" s="137"/>
      <c r="MTP174" s="137"/>
      <c r="MTQ174" s="137"/>
      <c r="MTR174" s="137"/>
      <c r="MTS174" s="137"/>
      <c r="MTT174" s="137"/>
      <c r="MTU174" s="137"/>
      <c r="MTV174" s="137"/>
      <c r="MTW174" s="137"/>
      <c r="MTX174" s="137"/>
      <c r="MTY174" s="137"/>
      <c r="MTZ174" s="137"/>
      <c r="MUA174" s="137"/>
      <c r="MUB174" s="137"/>
      <c r="MUC174" s="137"/>
      <c r="MUD174" s="137"/>
      <c r="MUE174" s="137"/>
      <c r="MUF174" s="137"/>
      <c r="MUG174" s="137"/>
      <c r="MUH174" s="137"/>
      <c r="MUI174" s="137"/>
      <c r="MUJ174" s="137"/>
      <c r="MUK174" s="137"/>
      <c r="MUL174" s="137"/>
      <c r="MUM174" s="137"/>
      <c r="MUN174" s="137"/>
      <c r="MUO174" s="137"/>
      <c r="MUP174" s="137"/>
      <c r="MUQ174" s="137"/>
      <c r="MUR174" s="137"/>
      <c r="MUS174" s="137"/>
      <c r="MUT174" s="137"/>
      <c r="MUU174" s="137"/>
      <c r="MUV174" s="137"/>
      <c r="MUW174" s="137"/>
      <c r="MUX174" s="137"/>
      <c r="MUY174" s="137"/>
      <c r="MUZ174" s="137"/>
      <c r="MVA174" s="137"/>
      <c r="MVB174" s="137"/>
      <c r="MVC174" s="137"/>
      <c r="MVD174" s="137"/>
      <c r="MVE174" s="137"/>
      <c r="MVF174" s="137"/>
      <c r="MVG174" s="137"/>
      <c r="MVH174" s="137"/>
      <c r="MVI174" s="137"/>
      <c r="MVJ174" s="137"/>
      <c r="MVK174" s="137"/>
      <c r="MVL174" s="137"/>
      <c r="MVM174" s="137"/>
      <c r="MVN174" s="137"/>
      <c r="MVO174" s="137"/>
      <c r="MVP174" s="137"/>
      <c r="MVQ174" s="137"/>
      <c r="MVR174" s="137"/>
      <c r="MVS174" s="137"/>
      <c r="MVT174" s="137"/>
      <c r="MVU174" s="137"/>
      <c r="MVV174" s="137"/>
      <c r="MVW174" s="137"/>
      <c r="MVX174" s="137"/>
      <c r="MVY174" s="137"/>
      <c r="MVZ174" s="137"/>
      <c r="MWA174" s="137"/>
      <c r="MWB174" s="137"/>
      <c r="MWC174" s="137"/>
      <c r="MWD174" s="137"/>
      <c r="MWE174" s="137"/>
      <c r="MWF174" s="137"/>
      <c r="MWG174" s="137"/>
      <c r="MWH174" s="137"/>
      <c r="MWI174" s="137"/>
      <c r="MWJ174" s="137"/>
      <c r="MWK174" s="137"/>
      <c r="MWL174" s="137"/>
      <c r="MWM174" s="137"/>
      <c r="MWN174" s="137"/>
      <c r="MWO174" s="137"/>
      <c r="MWP174" s="137"/>
      <c r="MWQ174" s="137"/>
      <c r="MWR174" s="137"/>
      <c r="MWS174" s="137"/>
      <c r="MWT174" s="137"/>
      <c r="MWU174" s="137"/>
      <c r="MWV174" s="137"/>
      <c r="MWW174" s="137"/>
      <c r="MWX174" s="137"/>
      <c r="MWY174" s="137"/>
      <c r="MWZ174" s="137"/>
      <c r="MXA174" s="137"/>
      <c r="MXB174" s="137"/>
      <c r="MXC174" s="137"/>
      <c r="MXD174" s="137"/>
      <c r="MXE174" s="137"/>
      <c r="MXF174" s="137"/>
      <c r="MXG174" s="137"/>
      <c r="MXH174" s="137"/>
      <c r="MXI174" s="137"/>
      <c r="MXJ174" s="137"/>
      <c r="MXK174" s="137"/>
      <c r="MXL174" s="137"/>
      <c r="MXM174" s="137"/>
      <c r="MXN174" s="137"/>
      <c r="MXO174" s="137"/>
      <c r="MXP174" s="137"/>
      <c r="MXQ174" s="137"/>
      <c r="MXR174" s="137"/>
      <c r="MXS174" s="137"/>
      <c r="MXT174" s="137"/>
      <c r="MXU174" s="137"/>
      <c r="MXV174" s="137"/>
      <c r="MXW174" s="137"/>
      <c r="MXX174" s="137"/>
      <c r="MXY174" s="137"/>
      <c r="MXZ174" s="137"/>
      <c r="MYA174" s="137"/>
      <c r="MYB174" s="137"/>
      <c r="MYC174" s="137"/>
      <c r="MYD174" s="137"/>
      <c r="MYE174" s="137"/>
      <c r="MYF174" s="137"/>
      <c r="MYG174" s="137"/>
      <c r="MYH174" s="137"/>
      <c r="MYI174" s="137"/>
      <c r="MYJ174" s="137"/>
      <c r="MYK174" s="137"/>
      <c r="MYL174" s="137"/>
      <c r="MYM174" s="137"/>
      <c r="MYN174" s="137"/>
      <c r="MYO174" s="137"/>
      <c r="MYP174" s="137"/>
      <c r="MYQ174" s="137"/>
      <c r="MYR174" s="137"/>
      <c r="MYS174" s="137"/>
      <c r="MYT174" s="137"/>
      <c r="MYU174" s="137"/>
      <c r="MYV174" s="137"/>
      <c r="MYW174" s="137"/>
      <c r="MYX174" s="137"/>
      <c r="MYY174" s="137"/>
      <c r="MYZ174" s="137"/>
      <c r="MZA174" s="137"/>
      <c r="MZB174" s="137"/>
      <c r="MZC174" s="137"/>
      <c r="MZD174" s="137"/>
      <c r="MZE174" s="137"/>
      <c r="MZF174" s="137"/>
      <c r="MZG174" s="137"/>
      <c r="MZH174" s="137"/>
      <c r="MZI174" s="137"/>
      <c r="MZJ174" s="137"/>
      <c r="MZK174" s="137"/>
      <c r="MZL174" s="137"/>
      <c r="MZM174" s="137"/>
      <c r="MZN174" s="137"/>
      <c r="MZO174" s="137"/>
      <c r="MZP174" s="137"/>
      <c r="MZQ174" s="137"/>
      <c r="MZR174" s="137"/>
      <c r="MZS174" s="137"/>
      <c r="MZT174" s="137"/>
      <c r="MZU174" s="137"/>
      <c r="MZV174" s="137"/>
      <c r="MZW174" s="137"/>
      <c r="MZX174" s="137"/>
      <c r="MZY174" s="137"/>
      <c r="MZZ174" s="137"/>
      <c r="NAA174" s="137"/>
      <c r="NAB174" s="137"/>
      <c r="NAC174" s="137"/>
      <c r="NAD174" s="137"/>
      <c r="NAE174" s="137"/>
      <c r="NAF174" s="137"/>
      <c r="NAG174" s="137"/>
      <c r="NAH174" s="137"/>
      <c r="NAI174" s="137"/>
      <c r="NAJ174" s="137"/>
      <c r="NAK174" s="137"/>
      <c r="NAL174" s="137"/>
      <c r="NAM174" s="137"/>
      <c r="NAN174" s="137"/>
      <c r="NAO174" s="137"/>
      <c r="NAP174" s="137"/>
      <c r="NAQ174" s="137"/>
      <c r="NAR174" s="137"/>
      <c r="NAS174" s="137"/>
      <c r="NAT174" s="137"/>
      <c r="NAU174" s="137"/>
      <c r="NAV174" s="137"/>
      <c r="NAW174" s="137"/>
      <c r="NAX174" s="137"/>
      <c r="NAY174" s="137"/>
      <c r="NAZ174" s="137"/>
      <c r="NBA174" s="137"/>
      <c r="NBB174" s="137"/>
      <c r="NBC174" s="137"/>
      <c r="NBD174" s="137"/>
      <c r="NBE174" s="137"/>
      <c r="NBF174" s="137"/>
      <c r="NBG174" s="137"/>
      <c r="NBH174" s="137"/>
      <c r="NBI174" s="137"/>
      <c r="NBJ174" s="137"/>
      <c r="NBK174" s="137"/>
      <c r="NBL174" s="137"/>
      <c r="NBM174" s="137"/>
      <c r="NBN174" s="137"/>
      <c r="NBO174" s="137"/>
      <c r="NBP174" s="137"/>
      <c r="NBQ174" s="137"/>
      <c r="NBR174" s="137"/>
      <c r="NBS174" s="137"/>
      <c r="NBT174" s="137"/>
      <c r="NBU174" s="137"/>
      <c r="NBV174" s="137"/>
      <c r="NBW174" s="137"/>
      <c r="NBX174" s="137"/>
      <c r="NBY174" s="137"/>
      <c r="NBZ174" s="137"/>
      <c r="NCA174" s="137"/>
      <c r="NCB174" s="137"/>
      <c r="NCC174" s="137"/>
      <c r="NCD174" s="137"/>
      <c r="NCE174" s="137"/>
      <c r="NCF174" s="137"/>
      <c r="NCG174" s="137"/>
      <c r="NCH174" s="137"/>
      <c r="NCI174" s="137"/>
      <c r="NCJ174" s="137"/>
      <c r="NCK174" s="137"/>
      <c r="NCL174" s="137"/>
      <c r="NCM174" s="137"/>
      <c r="NCN174" s="137"/>
      <c r="NCO174" s="137"/>
      <c r="NCP174" s="137"/>
      <c r="NCQ174" s="137"/>
      <c r="NCR174" s="137"/>
      <c r="NCS174" s="137"/>
      <c r="NCT174" s="137"/>
      <c r="NCU174" s="137"/>
      <c r="NCV174" s="137"/>
      <c r="NCW174" s="137"/>
      <c r="NCX174" s="137"/>
      <c r="NCY174" s="137"/>
      <c r="NCZ174" s="137"/>
      <c r="NDA174" s="137"/>
      <c r="NDB174" s="137"/>
      <c r="NDC174" s="137"/>
      <c r="NDD174" s="137"/>
      <c r="NDE174" s="137"/>
      <c r="NDF174" s="137"/>
      <c r="NDG174" s="137"/>
      <c r="NDH174" s="137"/>
      <c r="NDI174" s="137"/>
      <c r="NDJ174" s="137"/>
      <c r="NDK174" s="137"/>
      <c r="NDL174" s="137"/>
      <c r="NDM174" s="137"/>
      <c r="NDN174" s="137"/>
      <c r="NDO174" s="137"/>
      <c r="NDP174" s="137"/>
      <c r="NDQ174" s="137"/>
      <c r="NDR174" s="137"/>
      <c r="NDS174" s="137"/>
      <c r="NDT174" s="137"/>
      <c r="NDU174" s="137"/>
      <c r="NDV174" s="137"/>
      <c r="NDW174" s="137"/>
      <c r="NDX174" s="137"/>
      <c r="NDY174" s="137"/>
      <c r="NDZ174" s="137"/>
      <c r="NEA174" s="137"/>
      <c r="NEB174" s="137"/>
      <c r="NEC174" s="137"/>
      <c r="NED174" s="137"/>
      <c r="NEE174" s="137"/>
      <c r="NEF174" s="137"/>
      <c r="NEG174" s="137"/>
      <c r="NEH174" s="137"/>
      <c r="NEI174" s="137"/>
      <c r="NEJ174" s="137"/>
      <c r="NEK174" s="137"/>
      <c r="NEL174" s="137"/>
      <c r="NEM174" s="137"/>
      <c r="NEN174" s="137"/>
      <c r="NEO174" s="137"/>
      <c r="NEP174" s="137"/>
      <c r="NEQ174" s="137"/>
      <c r="NER174" s="137"/>
      <c r="NES174" s="137"/>
      <c r="NET174" s="137"/>
      <c r="NEU174" s="137"/>
      <c r="NEV174" s="137"/>
      <c r="NEW174" s="137"/>
      <c r="NEX174" s="137"/>
      <c r="NEY174" s="137"/>
      <c r="NEZ174" s="137"/>
      <c r="NFA174" s="137"/>
      <c r="NFB174" s="137"/>
      <c r="NFC174" s="137"/>
      <c r="NFD174" s="137"/>
      <c r="NFE174" s="137"/>
      <c r="NFF174" s="137"/>
      <c r="NFG174" s="137"/>
      <c r="NFH174" s="137"/>
      <c r="NFI174" s="137"/>
      <c r="NFJ174" s="137"/>
      <c r="NFK174" s="137"/>
      <c r="NFL174" s="137"/>
      <c r="NFM174" s="137"/>
      <c r="NFN174" s="137"/>
      <c r="NFO174" s="137"/>
      <c r="NFP174" s="137"/>
      <c r="NFQ174" s="137"/>
      <c r="NFR174" s="137"/>
      <c r="NFS174" s="137"/>
      <c r="NFT174" s="137"/>
      <c r="NFU174" s="137"/>
      <c r="NFV174" s="137"/>
      <c r="NFW174" s="137"/>
      <c r="NFX174" s="137"/>
      <c r="NFY174" s="137"/>
      <c r="NFZ174" s="137"/>
      <c r="NGA174" s="137"/>
      <c r="NGB174" s="137"/>
      <c r="NGC174" s="137"/>
      <c r="NGD174" s="137"/>
      <c r="NGE174" s="137"/>
      <c r="NGF174" s="137"/>
      <c r="NGG174" s="137"/>
      <c r="NGH174" s="137"/>
      <c r="NGI174" s="137"/>
      <c r="NGJ174" s="137"/>
      <c r="NGK174" s="137"/>
      <c r="NGL174" s="137"/>
      <c r="NGM174" s="137"/>
      <c r="NGN174" s="137"/>
      <c r="NGO174" s="137"/>
      <c r="NGP174" s="137"/>
      <c r="NGQ174" s="137"/>
      <c r="NGR174" s="137"/>
      <c r="NGS174" s="137"/>
      <c r="NGT174" s="137"/>
      <c r="NGU174" s="137"/>
      <c r="NGV174" s="137"/>
      <c r="NGW174" s="137"/>
      <c r="NGX174" s="137"/>
      <c r="NGY174" s="137"/>
      <c r="NGZ174" s="137"/>
      <c r="NHA174" s="137"/>
      <c r="NHB174" s="137"/>
      <c r="NHC174" s="137"/>
      <c r="NHD174" s="137"/>
      <c r="NHE174" s="137"/>
      <c r="NHF174" s="137"/>
      <c r="NHG174" s="137"/>
      <c r="NHH174" s="137"/>
      <c r="NHI174" s="137"/>
      <c r="NHJ174" s="137"/>
      <c r="NHK174" s="137"/>
      <c r="NHL174" s="137"/>
      <c r="NHM174" s="137"/>
      <c r="NHN174" s="137"/>
      <c r="NHO174" s="137"/>
      <c r="NHP174" s="137"/>
      <c r="NHQ174" s="137"/>
      <c r="NHR174" s="137"/>
      <c r="NHS174" s="137"/>
      <c r="NHT174" s="137"/>
      <c r="NHU174" s="137"/>
      <c r="NHV174" s="137"/>
      <c r="NHW174" s="137"/>
      <c r="NHX174" s="137"/>
      <c r="NHY174" s="137"/>
      <c r="NHZ174" s="137"/>
      <c r="NIA174" s="137"/>
      <c r="NIB174" s="137"/>
      <c r="NIC174" s="137"/>
      <c r="NID174" s="137"/>
      <c r="NIE174" s="137"/>
      <c r="NIF174" s="137"/>
      <c r="NIG174" s="137"/>
      <c r="NIH174" s="137"/>
      <c r="NII174" s="137"/>
      <c r="NIJ174" s="137"/>
      <c r="NIK174" s="137"/>
      <c r="NIL174" s="137"/>
      <c r="NIM174" s="137"/>
      <c r="NIN174" s="137"/>
      <c r="NIO174" s="137"/>
      <c r="NIP174" s="137"/>
      <c r="NIQ174" s="137"/>
      <c r="NIR174" s="137"/>
      <c r="NIS174" s="137"/>
      <c r="NIT174" s="137"/>
      <c r="NIU174" s="137"/>
      <c r="NIV174" s="137"/>
      <c r="NIW174" s="137"/>
      <c r="NIX174" s="137"/>
      <c r="NIY174" s="137"/>
      <c r="NIZ174" s="137"/>
      <c r="NJA174" s="137"/>
      <c r="NJB174" s="137"/>
      <c r="NJC174" s="137"/>
      <c r="NJD174" s="137"/>
      <c r="NJE174" s="137"/>
      <c r="NJF174" s="137"/>
      <c r="NJG174" s="137"/>
      <c r="NJH174" s="137"/>
      <c r="NJI174" s="137"/>
      <c r="NJJ174" s="137"/>
      <c r="NJK174" s="137"/>
      <c r="NJL174" s="137"/>
      <c r="NJM174" s="137"/>
      <c r="NJN174" s="137"/>
      <c r="NJO174" s="137"/>
      <c r="NJP174" s="137"/>
      <c r="NJQ174" s="137"/>
      <c r="NJR174" s="137"/>
      <c r="NJS174" s="137"/>
      <c r="NJT174" s="137"/>
      <c r="NJU174" s="137"/>
      <c r="NJV174" s="137"/>
      <c r="NJW174" s="137"/>
      <c r="NJX174" s="137"/>
      <c r="NJY174" s="137"/>
      <c r="NJZ174" s="137"/>
      <c r="NKA174" s="137"/>
      <c r="NKB174" s="137"/>
      <c r="NKC174" s="137"/>
      <c r="NKD174" s="137"/>
      <c r="NKE174" s="137"/>
      <c r="NKF174" s="137"/>
      <c r="NKG174" s="137"/>
      <c r="NKH174" s="137"/>
      <c r="NKI174" s="137"/>
      <c r="NKJ174" s="137"/>
      <c r="NKK174" s="137"/>
      <c r="NKL174" s="137"/>
      <c r="NKM174" s="137"/>
      <c r="NKN174" s="137"/>
      <c r="NKO174" s="137"/>
      <c r="NKP174" s="137"/>
      <c r="NKQ174" s="137"/>
      <c r="NKR174" s="137"/>
      <c r="NKS174" s="137"/>
      <c r="NKT174" s="137"/>
      <c r="NKU174" s="137"/>
      <c r="NKV174" s="137"/>
      <c r="NKW174" s="137"/>
      <c r="NKX174" s="137"/>
      <c r="NKY174" s="137"/>
      <c r="NKZ174" s="137"/>
      <c r="NLA174" s="137"/>
      <c r="NLB174" s="137"/>
      <c r="NLC174" s="137"/>
      <c r="NLD174" s="137"/>
      <c r="NLE174" s="137"/>
      <c r="NLF174" s="137"/>
      <c r="NLG174" s="137"/>
      <c r="NLH174" s="137"/>
      <c r="NLI174" s="137"/>
      <c r="NLJ174" s="137"/>
      <c r="NLK174" s="137"/>
      <c r="NLL174" s="137"/>
      <c r="NLM174" s="137"/>
      <c r="NLN174" s="137"/>
      <c r="NLO174" s="137"/>
      <c r="NLP174" s="137"/>
      <c r="NLQ174" s="137"/>
      <c r="NLR174" s="137"/>
      <c r="NLS174" s="137"/>
      <c r="NLT174" s="137"/>
      <c r="NLU174" s="137"/>
      <c r="NLV174" s="137"/>
      <c r="NLW174" s="137"/>
      <c r="NLX174" s="137"/>
      <c r="NLY174" s="137"/>
      <c r="NLZ174" s="137"/>
      <c r="NMA174" s="137"/>
      <c r="NMB174" s="137"/>
      <c r="NMC174" s="137"/>
      <c r="NMD174" s="137"/>
      <c r="NME174" s="137"/>
      <c r="NMF174" s="137"/>
      <c r="NMG174" s="137"/>
      <c r="NMH174" s="137"/>
      <c r="NMI174" s="137"/>
      <c r="NMJ174" s="137"/>
      <c r="NMK174" s="137"/>
      <c r="NML174" s="137"/>
      <c r="NMM174" s="137"/>
      <c r="NMN174" s="137"/>
      <c r="NMO174" s="137"/>
      <c r="NMP174" s="137"/>
      <c r="NMQ174" s="137"/>
      <c r="NMR174" s="137"/>
      <c r="NMS174" s="137"/>
      <c r="NMT174" s="137"/>
      <c r="NMU174" s="137"/>
      <c r="NMV174" s="137"/>
      <c r="NMW174" s="137"/>
      <c r="NMX174" s="137"/>
      <c r="NMY174" s="137"/>
      <c r="NMZ174" s="137"/>
      <c r="NNA174" s="137"/>
      <c r="NNB174" s="137"/>
      <c r="NNC174" s="137"/>
      <c r="NND174" s="137"/>
      <c r="NNE174" s="137"/>
      <c r="NNF174" s="137"/>
      <c r="NNG174" s="137"/>
      <c r="NNH174" s="137"/>
      <c r="NNI174" s="137"/>
      <c r="NNJ174" s="137"/>
      <c r="NNK174" s="137"/>
      <c r="NNL174" s="137"/>
      <c r="NNM174" s="137"/>
      <c r="NNN174" s="137"/>
      <c r="NNO174" s="137"/>
      <c r="NNP174" s="137"/>
      <c r="NNQ174" s="137"/>
      <c r="NNR174" s="137"/>
      <c r="NNS174" s="137"/>
      <c r="NNT174" s="137"/>
      <c r="NNU174" s="137"/>
      <c r="NNV174" s="137"/>
      <c r="NNW174" s="137"/>
      <c r="NNX174" s="137"/>
      <c r="NNY174" s="137"/>
      <c r="NNZ174" s="137"/>
      <c r="NOA174" s="137"/>
      <c r="NOB174" s="137"/>
      <c r="NOC174" s="137"/>
      <c r="NOD174" s="137"/>
      <c r="NOE174" s="137"/>
      <c r="NOF174" s="137"/>
      <c r="NOG174" s="137"/>
      <c r="NOH174" s="137"/>
      <c r="NOI174" s="137"/>
      <c r="NOJ174" s="137"/>
      <c r="NOK174" s="137"/>
      <c r="NOL174" s="137"/>
      <c r="NOM174" s="137"/>
      <c r="NON174" s="137"/>
      <c r="NOO174" s="137"/>
      <c r="NOP174" s="137"/>
      <c r="NOQ174" s="137"/>
      <c r="NOR174" s="137"/>
      <c r="NOS174" s="137"/>
      <c r="NOT174" s="137"/>
      <c r="NOU174" s="137"/>
      <c r="NOV174" s="137"/>
      <c r="NOW174" s="137"/>
      <c r="NOX174" s="137"/>
      <c r="NOY174" s="137"/>
      <c r="NOZ174" s="137"/>
      <c r="NPA174" s="137"/>
      <c r="NPB174" s="137"/>
      <c r="NPC174" s="137"/>
      <c r="NPD174" s="137"/>
      <c r="NPE174" s="137"/>
      <c r="NPF174" s="137"/>
      <c r="NPG174" s="137"/>
      <c r="NPH174" s="137"/>
      <c r="NPI174" s="137"/>
      <c r="NPJ174" s="137"/>
      <c r="NPK174" s="137"/>
      <c r="NPL174" s="137"/>
      <c r="NPM174" s="137"/>
      <c r="NPN174" s="137"/>
      <c r="NPO174" s="137"/>
      <c r="NPP174" s="137"/>
      <c r="NPQ174" s="137"/>
      <c r="NPR174" s="137"/>
      <c r="NPS174" s="137"/>
      <c r="NPT174" s="137"/>
      <c r="NPU174" s="137"/>
      <c r="NPV174" s="137"/>
      <c r="NPW174" s="137"/>
      <c r="NPX174" s="137"/>
      <c r="NPY174" s="137"/>
      <c r="NPZ174" s="137"/>
      <c r="NQA174" s="137"/>
      <c r="NQB174" s="137"/>
      <c r="NQC174" s="137"/>
      <c r="NQD174" s="137"/>
      <c r="NQE174" s="137"/>
      <c r="NQF174" s="137"/>
      <c r="NQG174" s="137"/>
      <c r="NQH174" s="137"/>
      <c r="NQI174" s="137"/>
      <c r="NQJ174" s="137"/>
      <c r="NQK174" s="137"/>
      <c r="NQL174" s="137"/>
      <c r="NQM174" s="137"/>
      <c r="NQN174" s="137"/>
      <c r="NQO174" s="137"/>
      <c r="NQP174" s="137"/>
      <c r="NQQ174" s="137"/>
      <c r="NQR174" s="137"/>
      <c r="NQS174" s="137"/>
      <c r="NQT174" s="137"/>
      <c r="NQU174" s="137"/>
      <c r="NQV174" s="137"/>
      <c r="NQW174" s="137"/>
      <c r="NQX174" s="137"/>
      <c r="NQY174" s="137"/>
      <c r="NQZ174" s="137"/>
      <c r="NRA174" s="137"/>
      <c r="NRB174" s="137"/>
      <c r="NRC174" s="137"/>
      <c r="NRD174" s="137"/>
      <c r="NRE174" s="137"/>
      <c r="NRF174" s="137"/>
      <c r="NRG174" s="137"/>
      <c r="NRH174" s="137"/>
      <c r="NRI174" s="137"/>
      <c r="NRJ174" s="137"/>
      <c r="NRK174" s="137"/>
      <c r="NRL174" s="137"/>
      <c r="NRM174" s="137"/>
      <c r="NRN174" s="137"/>
      <c r="NRO174" s="137"/>
      <c r="NRP174" s="137"/>
      <c r="NRQ174" s="137"/>
      <c r="NRR174" s="137"/>
      <c r="NRS174" s="137"/>
      <c r="NRT174" s="137"/>
      <c r="NRU174" s="137"/>
      <c r="NRV174" s="137"/>
      <c r="NRW174" s="137"/>
      <c r="NRX174" s="137"/>
      <c r="NRY174" s="137"/>
      <c r="NRZ174" s="137"/>
      <c r="NSA174" s="137"/>
      <c r="NSB174" s="137"/>
      <c r="NSC174" s="137"/>
      <c r="NSD174" s="137"/>
      <c r="NSE174" s="137"/>
      <c r="NSF174" s="137"/>
      <c r="NSG174" s="137"/>
      <c r="NSH174" s="137"/>
      <c r="NSI174" s="137"/>
      <c r="NSJ174" s="137"/>
      <c r="NSK174" s="137"/>
      <c r="NSL174" s="137"/>
      <c r="NSM174" s="137"/>
      <c r="NSN174" s="137"/>
      <c r="NSO174" s="137"/>
      <c r="NSP174" s="137"/>
      <c r="NSQ174" s="137"/>
      <c r="NSR174" s="137"/>
      <c r="NSS174" s="137"/>
      <c r="NST174" s="137"/>
      <c r="NSU174" s="137"/>
      <c r="NSV174" s="137"/>
      <c r="NSW174" s="137"/>
      <c r="NSX174" s="137"/>
      <c r="NSY174" s="137"/>
      <c r="NSZ174" s="137"/>
      <c r="NTA174" s="137"/>
      <c r="NTB174" s="137"/>
      <c r="NTC174" s="137"/>
      <c r="NTD174" s="137"/>
      <c r="NTE174" s="137"/>
      <c r="NTF174" s="137"/>
      <c r="NTG174" s="137"/>
      <c r="NTH174" s="137"/>
      <c r="NTI174" s="137"/>
      <c r="NTJ174" s="137"/>
      <c r="NTK174" s="137"/>
      <c r="NTL174" s="137"/>
      <c r="NTM174" s="137"/>
      <c r="NTN174" s="137"/>
      <c r="NTO174" s="137"/>
      <c r="NTP174" s="137"/>
      <c r="NTQ174" s="137"/>
      <c r="NTR174" s="137"/>
      <c r="NTS174" s="137"/>
      <c r="NTT174" s="137"/>
      <c r="NTU174" s="137"/>
      <c r="NTV174" s="137"/>
      <c r="NTW174" s="137"/>
      <c r="NTX174" s="137"/>
      <c r="NTY174" s="137"/>
      <c r="NTZ174" s="137"/>
      <c r="NUA174" s="137"/>
      <c r="NUB174" s="137"/>
      <c r="NUC174" s="137"/>
      <c r="NUD174" s="137"/>
      <c r="NUE174" s="137"/>
      <c r="NUF174" s="137"/>
      <c r="NUG174" s="137"/>
      <c r="NUH174" s="137"/>
      <c r="NUI174" s="137"/>
      <c r="NUJ174" s="137"/>
      <c r="NUK174" s="137"/>
      <c r="NUL174" s="137"/>
      <c r="NUM174" s="137"/>
      <c r="NUN174" s="137"/>
      <c r="NUO174" s="137"/>
      <c r="NUP174" s="137"/>
      <c r="NUQ174" s="137"/>
      <c r="NUR174" s="137"/>
      <c r="NUS174" s="137"/>
      <c r="NUT174" s="137"/>
      <c r="NUU174" s="137"/>
      <c r="NUV174" s="137"/>
      <c r="NUW174" s="137"/>
      <c r="NUX174" s="137"/>
      <c r="NUY174" s="137"/>
      <c r="NUZ174" s="137"/>
      <c r="NVA174" s="137"/>
      <c r="NVB174" s="137"/>
      <c r="NVC174" s="137"/>
      <c r="NVD174" s="137"/>
      <c r="NVE174" s="137"/>
      <c r="NVF174" s="137"/>
      <c r="NVG174" s="137"/>
      <c r="NVH174" s="137"/>
      <c r="NVI174" s="137"/>
      <c r="NVJ174" s="137"/>
      <c r="NVK174" s="137"/>
      <c r="NVL174" s="137"/>
      <c r="NVM174" s="137"/>
      <c r="NVN174" s="137"/>
      <c r="NVO174" s="137"/>
      <c r="NVP174" s="137"/>
      <c r="NVQ174" s="137"/>
      <c r="NVR174" s="137"/>
      <c r="NVS174" s="137"/>
      <c r="NVT174" s="137"/>
      <c r="NVU174" s="137"/>
      <c r="NVV174" s="137"/>
      <c r="NVW174" s="137"/>
      <c r="NVX174" s="137"/>
      <c r="NVY174" s="137"/>
      <c r="NVZ174" s="137"/>
      <c r="NWA174" s="137"/>
      <c r="NWB174" s="137"/>
      <c r="NWC174" s="137"/>
      <c r="NWD174" s="137"/>
      <c r="NWE174" s="137"/>
      <c r="NWF174" s="137"/>
      <c r="NWG174" s="137"/>
      <c r="NWH174" s="137"/>
      <c r="NWI174" s="137"/>
      <c r="NWJ174" s="137"/>
      <c r="NWK174" s="137"/>
      <c r="NWL174" s="137"/>
      <c r="NWM174" s="137"/>
      <c r="NWN174" s="137"/>
      <c r="NWO174" s="137"/>
      <c r="NWP174" s="137"/>
      <c r="NWQ174" s="137"/>
      <c r="NWR174" s="137"/>
      <c r="NWS174" s="137"/>
      <c r="NWT174" s="137"/>
      <c r="NWU174" s="137"/>
      <c r="NWV174" s="137"/>
      <c r="NWW174" s="137"/>
      <c r="NWX174" s="137"/>
      <c r="NWY174" s="137"/>
      <c r="NWZ174" s="137"/>
      <c r="NXA174" s="137"/>
      <c r="NXB174" s="137"/>
      <c r="NXC174" s="137"/>
      <c r="NXD174" s="137"/>
      <c r="NXE174" s="137"/>
      <c r="NXF174" s="137"/>
      <c r="NXG174" s="137"/>
      <c r="NXH174" s="137"/>
      <c r="NXI174" s="137"/>
      <c r="NXJ174" s="137"/>
      <c r="NXK174" s="137"/>
      <c r="NXL174" s="137"/>
      <c r="NXM174" s="137"/>
      <c r="NXN174" s="137"/>
      <c r="NXO174" s="137"/>
      <c r="NXP174" s="137"/>
      <c r="NXQ174" s="137"/>
      <c r="NXR174" s="137"/>
      <c r="NXS174" s="137"/>
      <c r="NXT174" s="137"/>
      <c r="NXU174" s="137"/>
      <c r="NXV174" s="137"/>
      <c r="NXW174" s="137"/>
      <c r="NXX174" s="137"/>
      <c r="NXY174" s="137"/>
      <c r="NXZ174" s="137"/>
      <c r="NYA174" s="137"/>
      <c r="NYB174" s="137"/>
      <c r="NYC174" s="137"/>
      <c r="NYD174" s="137"/>
      <c r="NYE174" s="137"/>
      <c r="NYF174" s="137"/>
      <c r="NYG174" s="137"/>
      <c r="NYH174" s="137"/>
      <c r="NYI174" s="137"/>
      <c r="NYJ174" s="137"/>
      <c r="NYK174" s="137"/>
      <c r="NYL174" s="137"/>
      <c r="NYM174" s="137"/>
      <c r="NYN174" s="137"/>
      <c r="NYO174" s="137"/>
      <c r="NYP174" s="137"/>
      <c r="NYQ174" s="137"/>
      <c r="NYR174" s="137"/>
      <c r="NYS174" s="137"/>
      <c r="NYT174" s="137"/>
      <c r="NYU174" s="137"/>
      <c r="NYV174" s="137"/>
      <c r="NYW174" s="137"/>
      <c r="NYX174" s="137"/>
      <c r="NYY174" s="137"/>
      <c r="NYZ174" s="137"/>
      <c r="NZA174" s="137"/>
      <c r="NZB174" s="137"/>
      <c r="NZC174" s="137"/>
      <c r="NZD174" s="137"/>
      <c r="NZE174" s="137"/>
      <c r="NZF174" s="137"/>
      <c r="NZG174" s="137"/>
      <c r="NZH174" s="137"/>
      <c r="NZI174" s="137"/>
      <c r="NZJ174" s="137"/>
      <c r="NZK174" s="137"/>
      <c r="NZL174" s="137"/>
      <c r="NZM174" s="137"/>
      <c r="NZN174" s="137"/>
      <c r="NZO174" s="137"/>
      <c r="NZP174" s="137"/>
      <c r="NZQ174" s="137"/>
      <c r="NZR174" s="137"/>
      <c r="NZS174" s="137"/>
      <c r="NZT174" s="137"/>
      <c r="NZU174" s="137"/>
      <c r="NZV174" s="137"/>
      <c r="NZW174" s="137"/>
      <c r="NZX174" s="137"/>
      <c r="NZY174" s="137"/>
      <c r="NZZ174" s="137"/>
      <c r="OAA174" s="137"/>
      <c r="OAB174" s="137"/>
      <c r="OAC174" s="137"/>
      <c r="OAD174" s="137"/>
      <c r="OAE174" s="137"/>
      <c r="OAF174" s="137"/>
      <c r="OAG174" s="137"/>
      <c r="OAH174" s="137"/>
      <c r="OAI174" s="137"/>
      <c r="OAJ174" s="137"/>
      <c r="OAK174" s="137"/>
      <c r="OAL174" s="137"/>
      <c r="OAM174" s="137"/>
      <c r="OAN174" s="137"/>
      <c r="OAO174" s="137"/>
      <c r="OAP174" s="137"/>
      <c r="OAQ174" s="137"/>
      <c r="OAR174" s="137"/>
      <c r="OAS174" s="137"/>
      <c r="OAT174" s="137"/>
      <c r="OAU174" s="137"/>
      <c r="OAV174" s="137"/>
      <c r="OAW174" s="137"/>
      <c r="OAX174" s="137"/>
      <c r="OAY174" s="137"/>
      <c r="OAZ174" s="137"/>
      <c r="OBA174" s="137"/>
      <c r="OBB174" s="137"/>
      <c r="OBC174" s="137"/>
      <c r="OBD174" s="137"/>
      <c r="OBE174" s="137"/>
      <c r="OBF174" s="137"/>
      <c r="OBG174" s="137"/>
      <c r="OBH174" s="137"/>
      <c r="OBI174" s="137"/>
      <c r="OBJ174" s="137"/>
      <c r="OBK174" s="137"/>
      <c r="OBL174" s="137"/>
      <c r="OBM174" s="137"/>
      <c r="OBN174" s="137"/>
      <c r="OBO174" s="137"/>
      <c r="OBP174" s="137"/>
      <c r="OBQ174" s="137"/>
      <c r="OBR174" s="137"/>
      <c r="OBS174" s="137"/>
      <c r="OBT174" s="137"/>
      <c r="OBU174" s="137"/>
      <c r="OBV174" s="137"/>
      <c r="OBW174" s="137"/>
      <c r="OBX174" s="137"/>
      <c r="OBY174" s="137"/>
      <c r="OBZ174" s="137"/>
      <c r="OCA174" s="137"/>
      <c r="OCB174" s="137"/>
      <c r="OCC174" s="137"/>
      <c r="OCD174" s="137"/>
      <c r="OCE174" s="137"/>
      <c r="OCF174" s="137"/>
      <c r="OCG174" s="137"/>
      <c r="OCH174" s="137"/>
      <c r="OCI174" s="137"/>
      <c r="OCJ174" s="137"/>
      <c r="OCK174" s="137"/>
      <c r="OCL174" s="137"/>
      <c r="OCM174" s="137"/>
      <c r="OCN174" s="137"/>
      <c r="OCO174" s="137"/>
      <c r="OCP174" s="137"/>
      <c r="OCQ174" s="137"/>
      <c r="OCR174" s="137"/>
      <c r="OCS174" s="137"/>
      <c r="OCT174" s="137"/>
      <c r="OCU174" s="137"/>
      <c r="OCV174" s="137"/>
      <c r="OCW174" s="137"/>
      <c r="OCX174" s="137"/>
      <c r="OCY174" s="137"/>
      <c r="OCZ174" s="137"/>
      <c r="ODA174" s="137"/>
      <c r="ODB174" s="137"/>
      <c r="ODC174" s="137"/>
      <c r="ODD174" s="137"/>
      <c r="ODE174" s="137"/>
      <c r="ODF174" s="137"/>
      <c r="ODG174" s="137"/>
      <c r="ODH174" s="137"/>
      <c r="ODI174" s="137"/>
      <c r="ODJ174" s="137"/>
      <c r="ODK174" s="137"/>
      <c r="ODL174" s="137"/>
      <c r="ODM174" s="137"/>
      <c r="ODN174" s="137"/>
      <c r="ODO174" s="137"/>
      <c r="ODP174" s="137"/>
      <c r="ODQ174" s="137"/>
      <c r="ODR174" s="137"/>
      <c r="ODS174" s="137"/>
      <c r="ODT174" s="137"/>
      <c r="ODU174" s="137"/>
      <c r="ODV174" s="137"/>
      <c r="ODW174" s="137"/>
      <c r="ODX174" s="137"/>
      <c r="ODY174" s="137"/>
      <c r="ODZ174" s="137"/>
      <c r="OEA174" s="137"/>
      <c r="OEB174" s="137"/>
      <c r="OEC174" s="137"/>
      <c r="OED174" s="137"/>
      <c r="OEE174" s="137"/>
      <c r="OEF174" s="137"/>
      <c r="OEG174" s="137"/>
      <c r="OEH174" s="137"/>
      <c r="OEI174" s="137"/>
      <c r="OEJ174" s="137"/>
      <c r="OEK174" s="137"/>
      <c r="OEL174" s="137"/>
      <c r="OEM174" s="137"/>
      <c r="OEN174" s="137"/>
      <c r="OEO174" s="137"/>
      <c r="OEP174" s="137"/>
      <c r="OEQ174" s="137"/>
      <c r="OER174" s="137"/>
      <c r="OES174" s="137"/>
      <c r="OET174" s="137"/>
      <c r="OEU174" s="137"/>
      <c r="OEV174" s="137"/>
      <c r="OEW174" s="137"/>
      <c r="OEX174" s="137"/>
      <c r="OEY174" s="137"/>
      <c r="OEZ174" s="137"/>
      <c r="OFA174" s="137"/>
      <c r="OFB174" s="137"/>
      <c r="OFC174" s="137"/>
      <c r="OFD174" s="137"/>
      <c r="OFE174" s="137"/>
      <c r="OFF174" s="137"/>
      <c r="OFG174" s="137"/>
      <c r="OFH174" s="137"/>
      <c r="OFI174" s="137"/>
      <c r="OFJ174" s="137"/>
      <c r="OFK174" s="137"/>
      <c r="OFL174" s="137"/>
      <c r="OFM174" s="137"/>
      <c r="OFN174" s="137"/>
      <c r="OFO174" s="137"/>
      <c r="OFP174" s="137"/>
      <c r="OFQ174" s="137"/>
      <c r="OFR174" s="137"/>
      <c r="OFS174" s="137"/>
      <c r="OFT174" s="137"/>
      <c r="OFU174" s="137"/>
      <c r="OFV174" s="137"/>
      <c r="OFW174" s="137"/>
      <c r="OFX174" s="137"/>
      <c r="OFY174" s="137"/>
      <c r="OFZ174" s="137"/>
      <c r="OGA174" s="137"/>
      <c r="OGB174" s="137"/>
      <c r="OGC174" s="137"/>
      <c r="OGD174" s="137"/>
      <c r="OGE174" s="137"/>
      <c r="OGF174" s="137"/>
      <c r="OGG174" s="137"/>
      <c r="OGH174" s="137"/>
      <c r="OGI174" s="137"/>
      <c r="OGJ174" s="137"/>
      <c r="OGK174" s="137"/>
      <c r="OGL174" s="137"/>
      <c r="OGM174" s="137"/>
      <c r="OGN174" s="137"/>
      <c r="OGO174" s="137"/>
      <c r="OGP174" s="137"/>
      <c r="OGQ174" s="137"/>
      <c r="OGR174" s="137"/>
      <c r="OGS174" s="137"/>
      <c r="OGT174" s="137"/>
      <c r="OGU174" s="137"/>
      <c r="OGV174" s="137"/>
      <c r="OGW174" s="137"/>
      <c r="OGX174" s="137"/>
      <c r="OGY174" s="137"/>
      <c r="OGZ174" s="137"/>
      <c r="OHA174" s="137"/>
      <c r="OHB174" s="137"/>
      <c r="OHC174" s="137"/>
      <c r="OHD174" s="137"/>
      <c r="OHE174" s="137"/>
      <c r="OHF174" s="137"/>
      <c r="OHG174" s="137"/>
      <c r="OHH174" s="137"/>
      <c r="OHI174" s="137"/>
      <c r="OHJ174" s="137"/>
      <c r="OHK174" s="137"/>
      <c r="OHL174" s="137"/>
      <c r="OHM174" s="137"/>
      <c r="OHN174" s="137"/>
      <c r="OHO174" s="137"/>
      <c r="OHP174" s="137"/>
      <c r="OHQ174" s="137"/>
      <c r="OHR174" s="137"/>
      <c r="OHS174" s="137"/>
      <c r="OHT174" s="137"/>
      <c r="OHU174" s="137"/>
      <c r="OHV174" s="137"/>
      <c r="OHW174" s="137"/>
      <c r="OHX174" s="137"/>
      <c r="OHY174" s="137"/>
      <c r="OHZ174" s="137"/>
      <c r="OIA174" s="137"/>
      <c r="OIB174" s="137"/>
      <c r="OIC174" s="137"/>
      <c r="OID174" s="137"/>
      <c r="OIE174" s="137"/>
      <c r="OIF174" s="137"/>
      <c r="OIG174" s="137"/>
      <c r="OIH174" s="137"/>
      <c r="OII174" s="137"/>
      <c r="OIJ174" s="137"/>
      <c r="OIK174" s="137"/>
      <c r="OIL174" s="137"/>
      <c r="OIM174" s="137"/>
      <c r="OIN174" s="137"/>
      <c r="OIO174" s="137"/>
      <c r="OIP174" s="137"/>
      <c r="OIQ174" s="137"/>
      <c r="OIR174" s="137"/>
      <c r="OIS174" s="137"/>
      <c r="OIT174" s="137"/>
      <c r="OIU174" s="137"/>
      <c r="OIV174" s="137"/>
      <c r="OIW174" s="137"/>
      <c r="OIX174" s="137"/>
      <c r="OIY174" s="137"/>
      <c r="OIZ174" s="137"/>
      <c r="OJA174" s="137"/>
      <c r="OJB174" s="137"/>
      <c r="OJC174" s="137"/>
      <c r="OJD174" s="137"/>
      <c r="OJE174" s="137"/>
      <c r="OJF174" s="137"/>
      <c r="OJG174" s="137"/>
      <c r="OJH174" s="137"/>
      <c r="OJI174" s="137"/>
      <c r="OJJ174" s="137"/>
      <c r="OJK174" s="137"/>
      <c r="OJL174" s="137"/>
      <c r="OJM174" s="137"/>
      <c r="OJN174" s="137"/>
      <c r="OJO174" s="137"/>
      <c r="OJP174" s="137"/>
      <c r="OJQ174" s="137"/>
      <c r="OJR174" s="137"/>
      <c r="OJS174" s="137"/>
      <c r="OJT174" s="137"/>
      <c r="OJU174" s="137"/>
      <c r="OJV174" s="137"/>
      <c r="OJW174" s="137"/>
      <c r="OJX174" s="137"/>
      <c r="OJY174" s="137"/>
      <c r="OJZ174" s="137"/>
      <c r="OKA174" s="137"/>
      <c r="OKB174" s="137"/>
      <c r="OKC174" s="137"/>
      <c r="OKD174" s="137"/>
      <c r="OKE174" s="137"/>
      <c r="OKF174" s="137"/>
      <c r="OKG174" s="137"/>
      <c r="OKH174" s="137"/>
      <c r="OKI174" s="137"/>
      <c r="OKJ174" s="137"/>
      <c r="OKK174" s="137"/>
      <c r="OKL174" s="137"/>
      <c r="OKM174" s="137"/>
      <c r="OKN174" s="137"/>
      <c r="OKO174" s="137"/>
      <c r="OKP174" s="137"/>
      <c r="OKQ174" s="137"/>
      <c r="OKR174" s="137"/>
      <c r="OKS174" s="137"/>
      <c r="OKT174" s="137"/>
      <c r="OKU174" s="137"/>
      <c r="OKV174" s="137"/>
      <c r="OKW174" s="137"/>
      <c r="OKX174" s="137"/>
      <c r="OKY174" s="137"/>
      <c r="OKZ174" s="137"/>
      <c r="OLA174" s="137"/>
      <c r="OLB174" s="137"/>
      <c r="OLC174" s="137"/>
      <c r="OLD174" s="137"/>
      <c r="OLE174" s="137"/>
      <c r="OLF174" s="137"/>
      <c r="OLG174" s="137"/>
      <c r="OLH174" s="137"/>
      <c r="OLI174" s="137"/>
      <c r="OLJ174" s="137"/>
      <c r="OLK174" s="137"/>
      <c r="OLL174" s="137"/>
      <c r="OLM174" s="137"/>
      <c r="OLN174" s="137"/>
      <c r="OLO174" s="137"/>
      <c r="OLP174" s="137"/>
      <c r="OLQ174" s="137"/>
      <c r="OLR174" s="137"/>
      <c r="OLS174" s="137"/>
      <c r="OLT174" s="137"/>
      <c r="OLU174" s="137"/>
      <c r="OLV174" s="137"/>
      <c r="OLW174" s="137"/>
      <c r="OLX174" s="137"/>
      <c r="OLY174" s="137"/>
      <c r="OLZ174" s="137"/>
      <c r="OMA174" s="137"/>
      <c r="OMB174" s="137"/>
      <c r="OMC174" s="137"/>
      <c r="OMD174" s="137"/>
      <c r="OME174" s="137"/>
      <c r="OMF174" s="137"/>
      <c r="OMG174" s="137"/>
      <c r="OMH174" s="137"/>
      <c r="OMI174" s="137"/>
      <c r="OMJ174" s="137"/>
      <c r="OMK174" s="137"/>
      <c r="OML174" s="137"/>
      <c r="OMM174" s="137"/>
      <c r="OMN174" s="137"/>
      <c r="OMO174" s="137"/>
      <c r="OMP174" s="137"/>
      <c r="OMQ174" s="137"/>
      <c r="OMR174" s="137"/>
      <c r="OMS174" s="137"/>
      <c r="OMT174" s="137"/>
      <c r="OMU174" s="137"/>
      <c r="OMV174" s="137"/>
      <c r="OMW174" s="137"/>
      <c r="OMX174" s="137"/>
      <c r="OMY174" s="137"/>
      <c r="OMZ174" s="137"/>
      <c r="ONA174" s="137"/>
      <c r="ONB174" s="137"/>
      <c r="ONC174" s="137"/>
      <c r="OND174" s="137"/>
      <c r="ONE174" s="137"/>
      <c r="ONF174" s="137"/>
      <c r="ONG174" s="137"/>
      <c r="ONH174" s="137"/>
      <c r="ONI174" s="137"/>
      <c r="ONJ174" s="137"/>
      <c r="ONK174" s="137"/>
      <c r="ONL174" s="137"/>
      <c r="ONM174" s="137"/>
      <c r="ONN174" s="137"/>
      <c r="ONO174" s="137"/>
      <c r="ONP174" s="137"/>
      <c r="ONQ174" s="137"/>
      <c r="ONR174" s="137"/>
      <c r="ONS174" s="137"/>
      <c r="ONT174" s="137"/>
      <c r="ONU174" s="137"/>
      <c r="ONV174" s="137"/>
      <c r="ONW174" s="137"/>
      <c r="ONX174" s="137"/>
      <c r="ONY174" s="137"/>
      <c r="ONZ174" s="137"/>
      <c r="OOA174" s="137"/>
      <c r="OOB174" s="137"/>
      <c r="OOC174" s="137"/>
      <c r="OOD174" s="137"/>
      <c r="OOE174" s="137"/>
      <c r="OOF174" s="137"/>
      <c r="OOG174" s="137"/>
      <c r="OOH174" s="137"/>
      <c r="OOI174" s="137"/>
      <c r="OOJ174" s="137"/>
      <c r="OOK174" s="137"/>
      <c r="OOL174" s="137"/>
      <c r="OOM174" s="137"/>
      <c r="OON174" s="137"/>
      <c r="OOO174" s="137"/>
      <c r="OOP174" s="137"/>
      <c r="OOQ174" s="137"/>
      <c r="OOR174" s="137"/>
      <c r="OOS174" s="137"/>
      <c r="OOT174" s="137"/>
      <c r="OOU174" s="137"/>
      <c r="OOV174" s="137"/>
      <c r="OOW174" s="137"/>
      <c r="OOX174" s="137"/>
      <c r="OOY174" s="137"/>
      <c r="OOZ174" s="137"/>
      <c r="OPA174" s="137"/>
      <c r="OPB174" s="137"/>
      <c r="OPC174" s="137"/>
      <c r="OPD174" s="137"/>
      <c r="OPE174" s="137"/>
      <c r="OPF174" s="137"/>
      <c r="OPG174" s="137"/>
      <c r="OPH174" s="137"/>
      <c r="OPI174" s="137"/>
      <c r="OPJ174" s="137"/>
      <c r="OPK174" s="137"/>
      <c r="OPL174" s="137"/>
      <c r="OPM174" s="137"/>
      <c r="OPN174" s="137"/>
      <c r="OPO174" s="137"/>
      <c r="OPP174" s="137"/>
      <c r="OPQ174" s="137"/>
      <c r="OPR174" s="137"/>
      <c r="OPS174" s="137"/>
      <c r="OPT174" s="137"/>
      <c r="OPU174" s="137"/>
      <c r="OPV174" s="137"/>
      <c r="OPW174" s="137"/>
      <c r="OPX174" s="137"/>
      <c r="OPY174" s="137"/>
      <c r="OPZ174" s="137"/>
      <c r="OQA174" s="137"/>
      <c r="OQB174" s="137"/>
      <c r="OQC174" s="137"/>
      <c r="OQD174" s="137"/>
      <c r="OQE174" s="137"/>
      <c r="OQF174" s="137"/>
      <c r="OQG174" s="137"/>
      <c r="OQH174" s="137"/>
      <c r="OQI174" s="137"/>
      <c r="OQJ174" s="137"/>
      <c r="OQK174" s="137"/>
      <c r="OQL174" s="137"/>
      <c r="OQM174" s="137"/>
      <c r="OQN174" s="137"/>
      <c r="OQO174" s="137"/>
      <c r="OQP174" s="137"/>
      <c r="OQQ174" s="137"/>
      <c r="OQR174" s="137"/>
      <c r="OQS174" s="137"/>
      <c r="OQT174" s="137"/>
      <c r="OQU174" s="137"/>
      <c r="OQV174" s="137"/>
      <c r="OQW174" s="137"/>
      <c r="OQX174" s="137"/>
      <c r="OQY174" s="137"/>
      <c r="OQZ174" s="137"/>
      <c r="ORA174" s="137"/>
      <c r="ORB174" s="137"/>
      <c r="ORC174" s="137"/>
      <c r="ORD174" s="137"/>
      <c r="ORE174" s="137"/>
      <c r="ORF174" s="137"/>
      <c r="ORG174" s="137"/>
      <c r="ORH174" s="137"/>
      <c r="ORI174" s="137"/>
      <c r="ORJ174" s="137"/>
      <c r="ORK174" s="137"/>
      <c r="ORL174" s="137"/>
      <c r="ORM174" s="137"/>
      <c r="ORN174" s="137"/>
      <c r="ORO174" s="137"/>
      <c r="ORP174" s="137"/>
      <c r="ORQ174" s="137"/>
      <c r="ORR174" s="137"/>
      <c r="ORS174" s="137"/>
      <c r="ORT174" s="137"/>
      <c r="ORU174" s="137"/>
      <c r="ORV174" s="137"/>
      <c r="ORW174" s="137"/>
      <c r="ORX174" s="137"/>
      <c r="ORY174" s="137"/>
      <c r="ORZ174" s="137"/>
      <c r="OSA174" s="137"/>
      <c r="OSB174" s="137"/>
      <c r="OSC174" s="137"/>
      <c r="OSD174" s="137"/>
      <c r="OSE174" s="137"/>
      <c r="OSF174" s="137"/>
      <c r="OSG174" s="137"/>
      <c r="OSH174" s="137"/>
      <c r="OSI174" s="137"/>
      <c r="OSJ174" s="137"/>
      <c r="OSK174" s="137"/>
      <c r="OSL174" s="137"/>
      <c r="OSM174" s="137"/>
      <c r="OSN174" s="137"/>
      <c r="OSO174" s="137"/>
      <c r="OSP174" s="137"/>
      <c r="OSQ174" s="137"/>
      <c r="OSR174" s="137"/>
      <c r="OSS174" s="137"/>
      <c r="OST174" s="137"/>
      <c r="OSU174" s="137"/>
      <c r="OSV174" s="137"/>
      <c r="OSW174" s="137"/>
      <c r="OSX174" s="137"/>
      <c r="OSY174" s="137"/>
      <c r="OSZ174" s="137"/>
      <c r="OTA174" s="137"/>
      <c r="OTB174" s="137"/>
      <c r="OTC174" s="137"/>
      <c r="OTD174" s="137"/>
      <c r="OTE174" s="137"/>
      <c r="OTF174" s="137"/>
      <c r="OTG174" s="137"/>
      <c r="OTH174" s="137"/>
      <c r="OTI174" s="137"/>
      <c r="OTJ174" s="137"/>
      <c r="OTK174" s="137"/>
      <c r="OTL174" s="137"/>
      <c r="OTM174" s="137"/>
      <c r="OTN174" s="137"/>
      <c r="OTO174" s="137"/>
      <c r="OTP174" s="137"/>
      <c r="OTQ174" s="137"/>
      <c r="OTR174" s="137"/>
      <c r="OTS174" s="137"/>
      <c r="OTT174" s="137"/>
      <c r="OTU174" s="137"/>
      <c r="OTV174" s="137"/>
      <c r="OTW174" s="137"/>
      <c r="OTX174" s="137"/>
      <c r="OTY174" s="137"/>
      <c r="OTZ174" s="137"/>
      <c r="OUA174" s="137"/>
      <c r="OUB174" s="137"/>
      <c r="OUC174" s="137"/>
      <c r="OUD174" s="137"/>
      <c r="OUE174" s="137"/>
      <c r="OUF174" s="137"/>
      <c r="OUG174" s="137"/>
      <c r="OUH174" s="137"/>
      <c r="OUI174" s="137"/>
      <c r="OUJ174" s="137"/>
      <c r="OUK174" s="137"/>
      <c r="OUL174" s="137"/>
      <c r="OUM174" s="137"/>
      <c r="OUN174" s="137"/>
      <c r="OUO174" s="137"/>
      <c r="OUP174" s="137"/>
      <c r="OUQ174" s="137"/>
      <c r="OUR174" s="137"/>
      <c r="OUS174" s="137"/>
      <c r="OUT174" s="137"/>
      <c r="OUU174" s="137"/>
      <c r="OUV174" s="137"/>
      <c r="OUW174" s="137"/>
      <c r="OUX174" s="137"/>
      <c r="OUY174" s="137"/>
      <c r="OUZ174" s="137"/>
      <c r="OVA174" s="137"/>
      <c r="OVB174" s="137"/>
      <c r="OVC174" s="137"/>
      <c r="OVD174" s="137"/>
      <c r="OVE174" s="137"/>
      <c r="OVF174" s="137"/>
      <c r="OVG174" s="137"/>
      <c r="OVH174" s="137"/>
      <c r="OVI174" s="137"/>
      <c r="OVJ174" s="137"/>
      <c r="OVK174" s="137"/>
      <c r="OVL174" s="137"/>
      <c r="OVM174" s="137"/>
      <c r="OVN174" s="137"/>
      <c r="OVO174" s="137"/>
      <c r="OVP174" s="137"/>
      <c r="OVQ174" s="137"/>
      <c r="OVR174" s="137"/>
      <c r="OVS174" s="137"/>
      <c r="OVT174" s="137"/>
      <c r="OVU174" s="137"/>
      <c r="OVV174" s="137"/>
      <c r="OVW174" s="137"/>
      <c r="OVX174" s="137"/>
      <c r="OVY174" s="137"/>
      <c r="OVZ174" s="137"/>
      <c r="OWA174" s="137"/>
      <c r="OWB174" s="137"/>
      <c r="OWC174" s="137"/>
      <c r="OWD174" s="137"/>
      <c r="OWE174" s="137"/>
      <c r="OWF174" s="137"/>
      <c r="OWG174" s="137"/>
      <c r="OWH174" s="137"/>
      <c r="OWI174" s="137"/>
      <c r="OWJ174" s="137"/>
      <c r="OWK174" s="137"/>
      <c r="OWL174" s="137"/>
      <c r="OWM174" s="137"/>
      <c r="OWN174" s="137"/>
      <c r="OWO174" s="137"/>
      <c r="OWP174" s="137"/>
      <c r="OWQ174" s="137"/>
      <c r="OWR174" s="137"/>
      <c r="OWS174" s="137"/>
      <c r="OWT174" s="137"/>
      <c r="OWU174" s="137"/>
      <c r="OWV174" s="137"/>
      <c r="OWW174" s="137"/>
      <c r="OWX174" s="137"/>
      <c r="OWY174" s="137"/>
      <c r="OWZ174" s="137"/>
      <c r="OXA174" s="137"/>
      <c r="OXB174" s="137"/>
      <c r="OXC174" s="137"/>
      <c r="OXD174" s="137"/>
      <c r="OXE174" s="137"/>
      <c r="OXF174" s="137"/>
      <c r="OXG174" s="137"/>
      <c r="OXH174" s="137"/>
      <c r="OXI174" s="137"/>
      <c r="OXJ174" s="137"/>
      <c r="OXK174" s="137"/>
      <c r="OXL174" s="137"/>
      <c r="OXM174" s="137"/>
      <c r="OXN174" s="137"/>
      <c r="OXO174" s="137"/>
      <c r="OXP174" s="137"/>
      <c r="OXQ174" s="137"/>
      <c r="OXR174" s="137"/>
      <c r="OXS174" s="137"/>
      <c r="OXT174" s="137"/>
      <c r="OXU174" s="137"/>
      <c r="OXV174" s="137"/>
      <c r="OXW174" s="137"/>
      <c r="OXX174" s="137"/>
      <c r="OXY174" s="137"/>
      <c r="OXZ174" s="137"/>
      <c r="OYA174" s="137"/>
      <c r="OYB174" s="137"/>
      <c r="OYC174" s="137"/>
      <c r="OYD174" s="137"/>
      <c r="OYE174" s="137"/>
      <c r="OYF174" s="137"/>
      <c r="OYG174" s="137"/>
      <c r="OYH174" s="137"/>
      <c r="OYI174" s="137"/>
      <c r="OYJ174" s="137"/>
      <c r="OYK174" s="137"/>
      <c r="OYL174" s="137"/>
      <c r="OYM174" s="137"/>
      <c r="OYN174" s="137"/>
      <c r="OYO174" s="137"/>
      <c r="OYP174" s="137"/>
      <c r="OYQ174" s="137"/>
      <c r="OYR174" s="137"/>
      <c r="OYS174" s="137"/>
      <c r="OYT174" s="137"/>
      <c r="OYU174" s="137"/>
      <c r="OYV174" s="137"/>
      <c r="OYW174" s="137"/>
      <c r="OYX174" s="137"/>
      <c r="OYY174" s="137"/>
      <c r="OYZ174" s="137"/>
      <c r="OZA174" s="137"/>
      <c r="OZB174" s="137"/>
      <c r="OZC174" s="137"/>
      <c r="OZD174" s="137"/>
      <c r="OZE174" s="137"/>
      <c r="OZF174" s="137"/>
      <c r="OZG174" s="137"/>
      <c r="OZH174" s="137"/>
      <c r="OZI174" s="137"/>
      <c r="OZJ174" s="137"/>
      <c r="OZK174" s="137"/>
      <c r="OZL174" s="137"/>
      <c r="OZM174" s="137"/>
      <c r="OZN174" s="137"/>
      <c r="OZO174" s="137"/>
      <c r="OZP174" s="137"/>
      <c r="OZQ174" s="137"/>
      <c r="OZR174" s="137"/>
      <c r="OZS174" s="137"/>
      <c r="OZT174" s="137"/>
      <c r="OZU174" s="137"/>
      <c r="OZV174" s="137"/>
      <c r="OZW174" s="137"/>
      <c r="OZX174" s="137"/>
      <c r="OZY174" s="137"/>
      <c r="OZZ174" s="137"/>
      <c r="PAA174" s="137"/>
      <c r="PAB174" s="137"/>
      <c r="PAC174" s="137"/>
      <c r="PAD174" s="137"/>
      <c r="PAE174" s="137"/>
      <c r="PAF174" s="137"/>
      <c r="PAG174" s="137"/>
      <c r="PAH174" s="137"/>
      <c r="PAI174" s="137"/>
      <c r="PAJ174" s="137"/>
      <c r="PAK174" s="137"/>
      <c r="PAL174" s="137"/>
      <c r="PAM174" s="137"/>
      <c r="PAN174" s="137"/>
      <c r="PAO174" s="137"/>
      <c r="PAP174" s="137"/>
      <c r="PAQ174" s="137"/>
      <c r="PAR174" s="137"/>
      <c r="PAS174" s="137"/>
      <c r="PAT174" s="137"/>
      <c r="PAU174" s="137"/>
      <c r="PAV174" s="137"/>
      <c r="PAW174" s="137"/>
      <c r="PAX174" s="137"/>
      <c r="PAY174" s="137"/>
      <c r="PAZ174" s="137"/>
      <c r="PBA174" s="137"/>
      <c r="PBB174" s="137"/>
      <c r="PBC174" s="137"/>
      <c r="PBD174" s="137"/>
      <c r="PBE174" s="137"/>
      <c r="PBF174" s="137"/>
      <c r="PBG174" s="137"/>
      <c r="PBH174" s="137"/>
      <c r="PBI174" s="137"/>
      <c r="PBJ174" s="137"/>
      <c r="PBK174" s="137"/>
      <c r="PBL174" s="137"/>
      <c r="PBM174" s="137"/>
      <c r="PBN174" s="137"/>
      <c r="PBO174" s="137"/>
      <c r="PBP174" s="137"/>
      <c r="PBQ174" s="137"/>
      <c r="PBR174" s="137"/>
      <c r="PBS174" s="137"/>
      <c r="PBT174" s="137"/>
      <c r="PBU174" s="137"/>
      <c r="PBV174" s="137"/>
      <c r="PBW174" s="137"/>
      <c r="PBX174" s="137"/>
      <c r="PBY174" s="137"/>
      <c r="PBZ174" s="137"/>
      <c r="PCA174" s="137"/>
      <c r="PCB174" s="137"/>
      <c r="PCC174" s="137"/>
      <c r="PCD174" s="137"/>
      <c r="PCE174" s="137"/>
      <c r="PCF174" s="137"/>
      <c r="PCG174" s="137"/>
      <c r="PCH174" s="137"/>
      <c r="PCI174" s="137"/>
      <c r="PCJ174" s="137"/>
      <c r="PCK174" s="137"/>
      <c r="PCL174" s="137"/>
      <c r="PCM174" s="137"/>
      <c r="PCN174" s="137"/>
      <c r="PCO174" s="137"/>
      <c r="PCP174" s="137"/>
      <c r="PCQ174" s="137"/>
      <c r="PCR174" s="137"/>
      <c r="PCS174" s="137"/>
      <c r="PCT174" s="137"/>
      <c r="PCU174" s="137"/>
      <c r="PCV174" s="137"/>
      <c r="PCW174" s="137"/>
      <c r="PCX174" s="137"/>
      <c r="PCY174" s="137"/>
      <c r="PCZ174" s="137"/>
      <c r="PDA174" s="137"/>
      <c r="PDB174" s="137"/>
      <c r="PDC174" s="137"/>
      <c r="PDD174" s="137"/>
      <c r="PDE174" s="137"/>
      <c r="PDF174" s="137"/>
      <c r="PDG174" s="137"/>
      <c r="PDH174" s="137"/>
      <c r="PDI174" s="137"/>
      <c r="PDJ174" s="137"/>
      <c r="PDK174" s="137"/>
      <c r="PDL174" s="137"/>
      <c r="PDM174" s="137"/>
      <c r="PDN174" s="137"/>
      <c r="PDO174" s="137"/>
      <c r="PDP174" s="137"/>
      <c r="PDQ174" s="137"/>
      <c r="PDR174" s="137"/>
      <c r="PDS174" s="137"/>
      <c r="PDT174" s="137"/>
      <c r="PDU174" s="137"/>
      <c r="PDV174" s="137"/>
      <c r="PDW174" s="137"/>
      <c r="PDX174" s="137"/>
      <c r="PDY174" s="137"/>
      <c r="PDZ174" s="137"/>
      <c r="PEA174" s="137"/>
      <c r="PEB174" s="137"/>
      <c r="PEC174" s="137"/>
      <c r="PED174" s="137"/>
      <c r="PEE174" s="137"/>
      <c r="PEF174" s="137"/>
      <c r="PEG174" s="137"/>
      <c r="PEH174" s="137"/>
      <c r="PEI174" s="137"/>
      <c r="PEJ174" s="137"/>
      <c r="PEK174" s="137"/>
      <c r="PEL174" s="137"/>
      <c r="PEM174" s="137"/>
      <c r="PEN174" s="137"/>
      <c r="PEO174" s="137"/>
      <c r="PEP174" s="137"/>
      <c r="PEQ174" s="137"/>
      <c r="PER174" s="137"/>
      <c r="PES174" s="137"/>
      <c r="PET174" s="137"/>
      <c r="PEU174" s="137"/>
      <c r="PEV174" s="137"/>
      <c r="PEW174" s="137"/>
      <c r="PEX174" s="137"/>
      <c r="PEY174" s="137"/>
      <c r="PEZ174" s="137"/>
      <c r="PFA174" s="137"/>
      <c r="PFB174" s="137"/>
      <c r="PFC174" s="137"/>
      <c r="PFD174" s="137"/>
      <c r="PFE174" s="137"/>
      <c r="PFF174" s="137"/>
      <c r="PFG174" s="137"/>
      <c r="PFH174" s="137"/>
      <c r="PFI174" s="137"/>
      <c r="PFJ174" s="137"/>
      <c r="PFK174" s="137"/>
      <c r="PFL174" s="137"/>
      <c r="PFM174" s="137"/>
      <c r="PFN174" s="137"/>
      <c r="PFO174" s="137"/>
      <c r="PFP174" s="137"/>
      <c r="PFQ174" s="137"/>
      <c r="PFR174" s="137"/>
      <c r="PFS174" s="137"/>
      <c r="PFT174" s="137"/>
      <c r="PFU174" s="137"/>
      <c r="PFV174" s="137"/>
      <c r="PFW174" s="137"/>
      <c r="PFX174" s="137"/>
      <c r="PFY174" s="137"/>
      <c r="PFZ174" s="137"/>
      <c r="PGA174" s="137"/>
      <c r="PGB174" s="137"/>
      <c r="PGC174" s="137"/>
      <c r="PGD174" s="137"/>
      <c r="PGE174" s="137"/>
      <c r="PGF174" s="137"/>
      <c r="PGG174" s="137"/>
      <c r="PGH174" s="137"/>
      <c r="PGI174" s="137"/>
      <c r="PGJ174" s="137"/>
      <c r="PGK174" s="137"/>
      <c r="PGL174" s="137"/>
      <c r="PGM174" s="137"/>
      <c r="PGN174" s="137"/>
      <c r="PGO174" s="137"/>
      <c r="PGP174" s="137"/>
      <c r="PGQ174" s="137"/>
      <c r="PGR174" s="137"/>
      <c r="PGS174" s="137"/>
      <c r="PGT174" s="137"/>
      <c r="PGU174" s="137"/>
      <c r="PGV174" s="137"/>
      <c r="PGW174" s="137"/>
      <c r="PGX174" s="137"/>
      <c r="PGY174" s="137"/>
      <c r="PGZ174" s="137"/>
      <c r="PHA174" s="137"/>
      <c r="PHB174" s="137"/>
      <c r="PHC174" s="137"/>
      <c r="PHD174" s="137"/>
      <c r="PHE174" s="137"/>
      <c r="PHF174" s="137"/>
      <c r="PHG174" s="137"/>
      <c r="PHH174" s="137"/>
      <c r="PHI174" s="137"/>
      <c r="PHJ174" s="137"/>
      <c r="PHK174" s="137"/>
      <c r="PHL174" s="137"/>
      <c r="PHM174" s="137"/>
      <c r="PHN174" s="137"/>
      <c r="PHO174" s="137"/>
      <c r="PHP174" s="137"/>
      <c r="PHQ174" s="137"/>
      <c r="PHR174" s="137"/>
      <c r="PHS174" s="137"/>
      <c r="PHT174" s="137"/>
      <c r="PHU174" s="137"/>
      <c r="PHV174" s="137"/>
      <c r="PHW174" s="137"/>
      <c r="PHX174" s="137"/>
      <c r="PHY174" s="137"/>
      <c r="PHZ174" s="137"/>
      <c r="PIA174" s="137"/>
      <c r="PIB174" s="137"/>
      <c r="PIC174" s="137"/>
      <c r="PID174" s="137"/>
      <c r="PIE174" s="137"/>
      <c r="PIF174" s="137"/>
      <c r="PIG174" s="137"/>
      <c r="PIH174" s="137"/>
      <c r="PII174" s="137"/>
      <c r="PIJ174" s="137"/>
      <c r="PIK174" s="137"/>
      <c r="PIL174" s="137"/>
      <c r="PIM174" s="137"/>
      <c r="PIN174" s="137"/>
      <c r="PIO174" s="137"/>
      <c r="PIP174" s="137"/>
      <c r="PIQ174" s="137"/>
      <c r="PIR174" s="137"/>
      <c r="PIS174" s="137"/>
      <c r="PIT174" s="137"/>
      <c r="PIU174" s="137"/>
      <c r="PIV174" s="137"/>
      <c r="PIW174" s="137"/>
      <c r="PIX174" s="137"/>
      <c r="PIY174" s="137"/>
      <c r="PIZ174" s="137"/>
      <c r="PJA174" s="137"/>
      <c r="PJB174" s="137"/>
      <c r="PJC174" s="137"/>
      <c r="PJD174" s="137"/>
      <c r="PJE174" s="137"/>
      <c r="PJF174" s="137"/>
      <c r="PJG174" s="137"/>
      <c r="PJH174" s="137"/>
      <c r="PJI174" s="137"/>
      <c r="PJJ174" s="137"/>
      <c r="PJK174" s="137"/>
      <c r="PJL174" s="137"/>
      <c r="PJM174" s="137"/>
      <c r="PJN174" s="137"/>
      <c r="PJO174" s="137"/>
      <c r="PJP174" s="137"/>
      <c r="PJQ174" s="137"/>
      <c r="PJR174" s="137"/>
      <c r="PJS174" s="137"/>
      <c r="PJT174" s="137"/>
      <c r="PJU174" s="137"/>
      <c r="PJV174" s="137"/>
      <c r="PJW174" s="137"/>
      <c r="PJX174" s="137"/>
      <c r="PJY174" s="137"/>
      <c r="PJZ174" s="137"/>
      <c r="PKA174" s="137"/>
      <c r="PKB174" s="137"/>
      <c r="PKC174" s="137"/>
      <c r="PKD174" s="137"/>
      <c r="PKE174" s="137"/>
      <c r="PKF174" s="137"/>
      <c r="PKG174" s="137"/>
      <c r="PKH174" s="137"/>
      <c r="PKI174" s="137"/>
      <c r="PKJ174" s="137"/>
      <c r="PKK174" s="137"/>
      <c r="PKL174" s="137"/>
      <c r="PKM174" s="137"/>
      <c r="PKN174" s="137"/>
      <c r="PKO174" s="137"/>
      <c r="PKP174" s="137"/>
      <c r="PKQ174" s="137"/>
      <c r="PKR174" s="137"/>
      <c r="PKS174" s="137"/>
      <c r="PKT174" s="137"/>
      <c r="PKU174" s="137"/>
      <c r="PKV174" s="137"/>
      <c r="PKW174" s="137"/>
      <c r="PKX174" s="137"/>
      <c r="PKY174" s="137"/>
      <c r="PKZ174" s="137"/>
      <c r="PLA174" s="137"/>
      <c r="PLB174" s="137"/>
      <c r="PLC174" s="137"/>
      <c r="PLD174" s="137"/>
      <c r="PLE174" s="137"/>
      <c r="PLF174" s="137"/>
      <c r="PLG174" s="137"/>
      <c r="PLH174" s="137"/>
      <c r="PLI174" s="137"/>
      <c r="PLJ174" s="137"/>
      <c r="PLK174" s="137"/>
      <c r="PLL174" s="137"/>
      <c r="PLM174" s="137"/>
      <c r="PLN174" s="137"/>
      <c r="PLO174" s="137"/>
      <c r="PLP174" s="137"/>
      <c r="PLQ174" s="137"/>
      <c r="PLR174" s="137"/>
      <c r="PLS174" s="137"/>
      <c r="PLT174" s="137"/>
      <c r="PLU174" s="137"/>
      <c r="PLV174" s="137"/>
      <c r="PLW174" s="137"/>
      <c r="PLX174" s="137"/>
      <c r="PLY174" s="137"/>
      <c r="PLZ174" s="137"/>
      <c r="PMA174" s="137"/>
      <c r="PMB174" s="137"/>
      <c r="PMC174" s="137"/>
      <c r="PMD174" s="137"/>
      <c r="PME174" s="137"/>
      <c r="PMF174" s="137"/>
      <c r="PMG174" s="137"/>
      <c r="PMH174" s="137"/>
      <c r="PMI174" s="137"/>
      <c r="PMJ174" s="137"/>
      <c r="PMK174" s="137"/>
      <c r="PML174" s="137"/>
      <c r="PMM174" s="137"/>
      <c r="PMN174" s="137"/>
      <c r="PMO174" s="137"/>
      <c r="PMP174" s="137"/>
      <c r="PMQ174" s="137"/>
      <c r="PMR174" s="137"/>
      <c r="PMS174" s="137"/>
      <c r="PMT174" s="137"/>
      <c r="PMU174" s="137"/>
      <c r="PMV174" s="137"/>
      <c r="PMW174" s="137"/>
      <c r="PMX174" s="137"/>
      <c r="PMY174" s="137"/>
      <c r="PMZ174" s="137"/>
      <c r="PNA174" s="137"/>
      <c r="PNB174" s="137"/>
      <c r="PNC174" s="137"/>
      <c r="PND174" s="137"/>
      <c r="PNE174" s="137"/>
      <c r="PNF174" s="137"/>
      <c r="PNG174" s="137"/>
      <c r="PNH174" s="137"/>
      <c r="PNI174" s="137"/>
      <c r="PNJ174" s="137"/>
      <c r="PNK174" s="137"/>
      <c r="PNL174" s="137"/>
      <c r="PNM174" s="137"/>
      <c r="PNN174" s="137"/>
      <c r="PNO174" s="137"/>
      <c r="PNP174" s="137"/>
      <c r="PNQ174" s="137"/>
      <c r="PNR174" s="137"/>
      <c r="PNS174" s="137"/>
      <c r="PNT174" s="137"/>
      <c r="PNU174" s="137"/>
      <c r="PNV174" s="137"/>
      <c r="PNW174" s="137"/>
      <c r="PNX174" s="137"/>
      <c r="PNY174" s="137"/>
      <c r="PNZ174" s="137"/>
      <c r="POA174" s="137"/>
      <c r="POB174" s="137"/>
      <c r="POC174" s="137"/>
      <c r="POD174" s="137"/>
      <c r="POE174" s="137"/>
      <c r="POF174" s="137"/>
      <c r="POG174" s="137"/>
      <c r="POH174" s="137"/>
      <c r="POI174" s="137"/>
      <c r="POJ174" s="137"/>
      <c r="POK174" s="137"/>
      <c r="POL174" s="137"/>
      <c r="POM174" s="137"/>
      <c r="PON174" s="137"/>
      <c r="POO174" s="137"/>
      <c r="POP174" s="137"/>
      <c r="POQ174" s="137"/>
      <c r="POR174" s="137"/>
      <c r="POS174" s="137"/>
      <c r="POT174" s="137"/>
      <c r="POU174" s="137"/>
      <c r="POV174" s="137"/>
      <c r="POW174" s="137"/>
      <c r="POX174" s="137"/>
      <c r="POY174" s="137"/>
      <c r="POZ174" s="137"/>
      <c r="PPA174" s="137"/>
      <c r="PPB174" s="137"/>
      <c r="PPC174" s="137"/>
      <c r="PPD174" s="137"/>
      <c r="PPE174" s="137"/>
      <c r="PPF174" s="137"/>
      <c r="PPG174" s="137"/>
      <c r="PPH174" s="137"/>
      <c r="PPI174" s="137"/>
      <c r="PPJ174" s="137"/>
      <c r="PPK174" s="137"/>
      <c r="PPL174" s="137"/>
      <c r="PPM174" s="137"/>
      <c r="PPN174" s="137"/>
      <c r="PPO174" s="137"/>
      <c r="PPP174" s="137"/>
      <c r="PPQ174" s="137"/>
      <c r="PPR174" s="137"/>
      <c r="PPS174" s="137"/>
      <c r="PPT174" s="137"/>
      <c r="PPU174" s="137"/>
      <c r="PPV174" s="137"/>
      <c r="PPW174" s="137"/>
      <c r="PPX174" s="137"/>
      <c r="PPY174" s="137"/>
      <c r="PPZ174" s="137"/>
      <c r="PQA174" s="137"/>
      <c r="PQB174" s="137"/>
      <c r="PQC174" s="137"/>
      <c r="PQD174" s="137"/>
      <c r="PQE174" s="137"/>
      <c r="PQF174" s="137"/>
      <c r="PQG174" s="137"/>
      <c r="PQH174" s="137"/>
      <c r="PQI174" s="137"/>
      <c r="PQJ174" s="137"/>
      <c r="PQK174" s="137"/>
      <c r="PQL174" s="137"/>
      <c r="PQM174" s="137"/>
      <c r="PQN174" s="137"/>
      <c r="PQO174" s="137"/>
      <c r="PQP174" s="137"/>
      <c r="PQQ174" s="137"/>
      <c r="PQR174" s="137"/>
      <c r="PQS174" s="137"/>
      <c r="PQT174" s="137"/>
      <c r="PQU174" s="137"/>
      <c r="PQV174" s="137"/>
      <c r="PQW174" s="137"/>
      <c r="PQX174" s="137"/>
      <c r="PQY174" s="137"/>
      <c r="PQZ174" s="137"/>
      <c r="PRA174" s="137"/>
      <c r="PRB174" s="137"/>
      <c r="PRC174" s="137"/>
      <c r="PRD174" s="137"/>
      <c r="PRE174" s="137"/>
      <c r="PRF174" s="137"/>
      <c r="PRG174" s="137"/>
      <c r="PRH174" s="137"/>
      <c r="PRI174" s="137"/>
      <c r="PRJ174" s="137"/>
      <c r="PRK174" s="137"/>
      <c r="PRL174" s="137"/>
      <c r="PRM174" s="137"/>
      <c r="PRN174" s="137"/>
      <c r="PRO174" s="137"/>
      <c r="PRP174" s="137"/>
      <c r="PRQ174" s="137"/>
      <c r="PRR174" s="137"/>
      <c r="PRS174" s="137"/>
      <c r="PRT174" s="137"/>
      <c r="PRU174" s="137"/>
      <c r="PRV174" s="137"/>
      <c r="PRW174" s="137"/>
      <c r="PRX174" s="137"/>
      <c r="PRY174" s="137"/>
      <c r="PRZ174" s="137"/>
      <c r="PSA174" s="137"/>
      <c r="PSB174" s="137"/>
      <c r="PSC174" s="137"/>
      <c r="PSD174" s="137"/>
      <c r="PSE174" s="137"/>
      <c r="PSF174" s="137"/>
      <c r="PSG174" s="137"/>
      <c r="PSH174" s="137"/>
      <c r="PSI174" s="137"/>
      <c r="PSJ174" s="137"/>
      <c r="PSK174" s="137"/>
      <c r="PSL174" s="137"/>
      <c r="PSM174" s="137"/>
      <c r="PSN174" s="137"/>
      <c r="PSO174" s="137"/>
      <c r="PSP174" s="137"/>
      <c r="PSQ174" s="137"/>
      <c r="PSR174" s="137"/>
      <c r="PSS174" s="137"/>
      <c r="PST174" s="137"/>
      <c r="PSU174" s="137"/>
      <c r="PSV174" s="137"/>
      <c r="PSW174" s="137"/>
      <c r="PSX174" s="137"/>
      <c r="PSY174" s="137"/>
      <c r="PSZ174" s="137"/>
      <c r="PTA174" s="137"/>
      <c r="PTB174" s="137"/>
      <c r="PTC174" s="137"/>
      <c r="PTD174" s="137"/>
      <c r="PTE174" s="137"/>
      <c r="PTF174" s="137"/>
      <c r="PTG174" s="137"/>
      <c r="PTH174" s="137"/>
      <c r="PTI174" s="137"/>
      <c r="PTJ174" s="137"/>
      <c r="PTK174" s="137"/>
      <c r="PTL174" s="137"/>
      <c r="PTM174" s="137"/>
      <c r="PTN174" s="137"/>
      <c r="PTO174" s="137"/>
      <c r="PTP174" s="137"/>
      <c r="PTQ174" s="137"/>
      <c r="PTR174" s="137"/>
      <c r="PTS174" s="137"/>
      <c r="PTT174" s="137"/>
      <c r="PTU174" s="137"/>
      <c r="PTV174" s="137"/>
      <c r="PTW174" s="137"/>
      <c r="PTX174" s="137"/>
      <c r="PTY174" s="137"/>
      <c r="PTZ174" s="137"/>
      <c r="PUA174" s="137"/>
      <c r="PUB174" s="137"/>
      <c r="PUC174" s="137"/>
      <c r="PUD174" s="137"/>
      <c r="PUE174" s="137"/>
      <c r="PUF174" s="137"/>
      <c r="PUG174" s="137"/>
      <c r="PUH174" s="137"/>
      <c r="PUI174" s="137"/>
      <c r="PUJ174" s="137"/>
      <c r="PUK174" s="137"/>
      <c r="PUL174" s="137"/>
      <c r="PUM174" s="137"/>
      <c r="PUN174" s="137"/>
      <c r="PUO174" s="137"/>
      <c r="PUP174" s="137"/>
      <c r="PUQ174" s="137"/>
      <c r="PUR174" s="137"/>
      <c r="PUS174" s="137"/>
      <c r="PUT174" s="137"/>
      <c r="PUU174" s="137"/>
      <c r="PUV174" s="137"/>
      <c r="PUW174" s="137"/>
      <c r="PUX174" s="137"/>
      <c r="PUY174" s="137"/>
      <c r="PUZ174" s="137"/>
      <c r="PVA174" s="137"/>
      <c r="PVB174" s="137"/>
      <c r="PVC174" s="137"/>
      <c r="PVD174" s="137"/>
      <c r="PVE174" s="137"/>
      <c r="PVF174" s="137"/>
      <c r="PVG174" s="137"/>
      <c r="PVH174" s="137"/>
      <c r="PVI174" s="137"/>
      <c r="PVJ174" s="137"/>
      <c r="PVK174" s="137"/>
      <c r="PVL174" s="137"/>
      <c r="PVM174" s="137"/>
      <c r="PVN174" s="137"/>
      <c r="PVO174" s="137"/>
      <c r="PVP174" s="137"/>
      <c r="PVQ174" s="137"/>
      <c r="PVR174" s="137"/>
      <c r="PVS174" s="137"/>
      <c r="PVT174" s="137"/>
      <c r="PVU174" s="137"/>
      <c r="PVV174" s="137"/>
      <c r="PVW174" s="137"/>
      <c r="PVX174" s="137"/>
      <c r="PVY174" s="137"/>
      <c r="PVZ174" s="137"/>
      <c r="PWA174" s="137"/>
      <c r="PWB174" s="137"/>
      <c r="PWC174" s="137"/>
      <c r="PWD174" s="137"/>
      <c r="PWE174" s="137"/>
      <c r="PWF174" s="137"/>
      <c r="PWG174" s="137"/>
      <c r="PWH174" s="137"/>
      <c r="PWI174" s="137"/>
      <c r="PWJ174" s="137"/>
      <c r="PWK174" s="137"/>
      <c r="PWL174" s="137"/>
      <c r="PWM174" s="137"/>
      <c r="PWN174" s="137"/>
      <c r="PWO174" s="137"/>
      <c r="PWP174" s="137"/>
      <c r="PWQ174" s="137"/>
      <c r="PWR174" s="137"/>
      <c r="PWS174" s="137"/>
      <c r="PWT174" s="137"/>
      <c r="PWU174" s="137"/>
      <c r="PWV174" s="137"/>
      <c r="PWW174" s="137"/>
      <c r="PWX174" s="137"/>
      <c r="PWY174" s="137"/>
      <c r="PWZ174" s="137"/>
      <c r="PXA174" s="137"/>
      <c r="PXB174" s="137"/>
      <c r="PXC174" s="137"/>
      <c r="PXD174" s="137"/>
      <c r="PXE174" s="137"/>
      <c r="PXF174" s="137"/>
      <c r="PXG174" s="137"/>
      <c r="PXH174" s="137"/>
      <c r="PXI174" s="137"/>
      <c r="PXJ174" s="137"/>
      <c r="PXK174" s="137"/>
      <c r="PXL174" s="137"/>
      <c r="PXM174" s="137"/>
      <c r="PXN174" s="137"/>
      <c r="PXO174" s="137"/>
      <c r="PXP174" s="137"/>
      <c r="PXQ174" s="137"/>
      <c r="PXR174" s="137"/>
      <c r="PXS174" s="137"/>
      <c r="PXT174" s="137"/>
      <c r="PXU174" s="137"/>
      <c r="PXV174" s="137"/>
      <c r="PXW174" s="137"/>
      <c r="PXX174" s="137"/>
      <c r="PXY174" s="137"/>
      <c r="PXZ174" s="137"/>
      <c r="PYA174" s="137"/>
      <c r="PYB174" s="137"/>
      <c r="PYC174" s="137"/>
      <c r="PYD174" s="137"/>
      <c r="PYE174" s="137"/>
      <c r="PYF174" s="137"/>
      <c r="PYG174" s="137"/>
      <c r="PYH174" s="137"/>
      <c r="PYI174" s="137"/>
      <c r="PYJ174" s="137"/>
      <c r="PYK174" s="137"/>
      <c r="PYL174" s="137"/>
      <c r="PYM174" s="137"/>
      <c r="PYN174" s="137"/>
      <c r="PYO174" s="137"/>
      <c r="PYP174" s="137"/>
      <c r="PYQ174" s="137"/>
      <c r="PYR174" s="137"/>
      <c r="PYS174" s="137"/>
      <c r="PYT174" s="137"/>
      <c r="PYU174" s="137"/>
      <c r="PYV174" s="137"/>
      <c r="PYW174" s="137"/>
      <c r="PYX174" s="137"/>
      <c r="PYY174" s="137"/>
      <c r="PYZ174" s="137"/>
      <c r="PZA174" s="137"/>
      <c r="PZB174" s="137"/>
      <c r="PZC174" s="137"/>
      <c r="PZD174" s="137"/>
      <c r="PZE174" s="137"/>
      <c r="PZF174" s="137"/>
      <c r="PZG174" s="137"/>
      <c r="PZH174" s="137"/>
      <c r="PZI174" s="137"/>
      <c r="PZJ174" s="137"/>
      <c r="PZK174" s="137"/>
      <c r="PZL174" s="137"/>
      <c r="PZM174" s="137"/>
      <c r="PZN174" s="137"/>
      <c r="PZO174" s="137"/>
      <c r="PZP174" s="137"/>
      <c r="PZQ174" s="137"/>
      <c r="PZR174" s="137"/>
      <c r="PZS174" s="137"/>
      <c r="PZT174" s="137"/>
      <c r="PZU174" s="137"/>
      <c r="PZV174" s="137"/>
      <c r="PZW174" s="137"/>
      <c r="PZX174" s="137"/>
      <c r="PZY174" s="137"/>
      <c r="PZZ174" s="137"/>
      <c r="QAA174" s="137"/>
      <c r="QAB174" s="137"/>
      <c r="QAC174" s="137"/>
      <c r="QAD174" s="137"/>
      <c r="QAE174" s="137"/>
      <c r="QAF174" s="137"/>
      <c r="QAG174" s="137"/>
      <c r="QAH174" s="137"/>
      <c r="QAI174" s="137"/>
      <c r="QAJ174" s="137"/>
      <c r="QAK174" s="137"/>
      <c r="QAL174" s="137"/>
      <c r="QAM174" s="137"/>
      <c r="QAN174" s="137"/>
      <c r="QAO174" s="137"/>
      <c r="QAP174" s="137"/>
      <c r="QAQ174" s="137"/>
      <c r="QAR174" s="137"/>
      <c r="QAS174" s="137"/>
      <c r="QAT174" s="137"/>
      <c r="QAU174" s="137"/>
      <c r="QAV174" s="137"/>
      <c r="QAW174" s="137"/>
      <c r="QAX174" s="137"/>
      <c r="QAY174" s="137"/>
      <c r="QAZ174" s="137"/>
      <c r="QBA174" s="137"/>
      <c r="QBB174" s="137"/>
      <c r="QBC174" s="137"/>
      <c r="QBD174" s="137"/>
      <c r="QBE174" s="137"/>
      <c r="QBF174" s="137"/>
      <c r="QBG174" s="137"/>
      <c r="QBH174" s="137"/>
      <c r="QBI174" s="137"/>
      <c r="QBJ174" s="137"/>
      <c r="QBK174" s="137"/>
      <c r="QBL174" s="137"/>
      <c r="QBM174" s="137"/>
      <c r="QBN174" s="137"/>
      <c r="QBO174" s="137"/>
      <c r="QBP174" s="137"/>
      <c r="QBQ174" s="137"/>
      <c r="QBR174" s="137"/>
      <c r="QBS174" s="137"/>
      <c r="QBT174" s="137"/>
      <c r="QBU174" s="137"/>
      <c r="QBV174" s="137"/>
      <c r="QBW174" s="137"/>
      <c r="QBX174" s="137"/>
      <c r="QBY174" s="137"/>
      <c r="QBZ174" s="137"/>
      <c r="QCA174" s="137"/>
      <c r="QCB174" s="137"/>
      <c r="QCC174" s="137"/>
      <c r="QCD174" s="137"/>
      <c r="QCE174" s="137"/>
      <c r="QCF174" s="137"/>
      <c r="QCG174" s="137"/>
      <c r="QCH174" s="137"/>
      <c r="QCI174" s="137"/>
      <c r="QCJ174" s="137"/>
      <c r="QCK174" s="137"/>
      <c r="QCL174" s="137"/>
      <c r="QCM174" s="137"/>
      <c r="QCN174" s="137"/>
      <c r="QCO174" s="137"/>
      <c r="QCP174" s="137"/>
      <c r="QCQ174" s="137"/>
      <c r="QCR174" s="137"/>
      <c r="QCS174" s="137"/>
      <c r="QCT174" s="137"/>
      <c r="QCU174" s="137"/>
      <c r="QCV174" s="137"/>
      <c r="QCW174" s="137"/>
      <c r="QCX174" s="137"/>
      <c r="QCY174" s="137"/>
      <c r="QCZ174" s="137"/>
      <c r="QDA174" s="137"/>
      <c r="QDB174" s="137"/>
      <c r="QDC174" s="137"/>
      <c r="QDD174" s="137"/>
      <c r="QDE174" s="137"/>
      <c r="QDF174" s="137"/>
      <c r="QDG174" s="137"/>
      <c r="QDH174" s="137"/>
      <c r="QDI174" s="137"/>
      <c r="QDJ174" s="137"/>
      <c r="QDK174" s="137"/>
      <c r="QDL174" s="137"/>
      <c r="QDM174" s="137"/>
      <c r="QDN174" s="137"/>
      <c r="QDO174" s="137"/>
      <c r="QDP174" s="137"/>
      <c r="QDQ174" s="137"/>
      <c r="QDR174" s="137"/>
      <c r="QDS174" s="137"/>
      <c r="QDT174" s="137"/>
      <c r="QDU174" s="137"/>
      <c r="QDV174" s="137"/>
      <c r="QDW174" s="137"/>
      <c r="QDX174" s="137"/>
      <c r="QDY174" s="137"/>
      <c r="QDZ174" s="137"/>
      <c r="QEA174" s="137"/>
      <c r="QEB174" s="137"/>
      <c r="QEC174" s="137"/>
      <c r="QED174" s="137"/>
      <c r="QEE174" s="137"/>
      <c r="QEF174" s="137"/>
      <c r="QEG174" s="137"/>
      <c r="QEH174" s="137"/>
      <c r="QEI174" s="137"/>
      <c r="QEJ174" s="137"/>
      <c r="QEK174" s="137"/>
      <c r="QEL174" s="137"/>
      <c r="QEM174" s="137"/>
      <c r="QEN174" s="137"/>
      <c r="QEO174" s="137"/>
      <c r="QEP174" s="137"/>
      <c r="QEQ174" s="137"/>
      <c r="QER174" s="137"/>
      <c r="QES174" s="137"/>
      <c r="QET174" s="137"/>
      <c r="QEU174" s="137"/>
      <c r="QEV174" s="137"/>
      <c r="QEW174" s="137"/>
      <c r="QEX174" s="137"/>
      <c r="QEY174" s="137"/>
      <c r="QEZ174" s="137"/>
      <c r="QFA174" s="137"/>
      <c r="QFB174" s="137"/>
      <c r="QFC174" s="137"/>
      <c r="QFD174" s="137"/>
      <c r="QFE174" s="137"/>
      <c r="QFF174" s="137"/>
      <c r="QFG174" s="137"/>
      <c r="QFH174" s="137"/>
      <c r="QFI174" s="137"/>
      <c r="QFJ174" s="137"/>
      <c r="QFK174" s="137"/>
      <c r="QFL174" s="137"/>
      <c r="QFM174" s="137"/>
      <c r="QFN174" s="137"/>
      <c r="QFO174" s="137"/>
      <c r="QFP174" s="137"/>
      <c r="QFQ174" s="137"/>
      <c r="QFR174" s="137"/>
      <c r="QFS174" s="137"/>
      <c r="QFT174" s="137"/>
      <c r="QFU174" s="137"/>
      <c r="QFV174" s="137"/>
      <c r="QFW174" s="137"/>
      <c r="QFX174" s="137"/>
      <c r="QFY174" s="137"/>
      <c r="QFZ174" s="137"/>
      <c r="QGA174" s="137"/>
      <c r="QGB174" s="137"/>
      <c r="QGC174" s="137"/>
      <c r="QGD174" s="137"/>
      <c r="QGE174" s="137"/>
      <c r="QGF174" s="137"/>
      <c r="QGG174" s="137"/>
      <c r="QGH174" s="137"/>
      <c r="QGI174" s="137"/>
      <c r="QGJ174" s="137"/>
      <c r="QGK174" s="137"/>
      <c r="QGL174" s="137"/>
      <c r="QGM174" s="137"/>
      <c r="QGN174" s="137"/>
      <c r="QGO174" s="137"/>
      <c r="QGP174" s="137"/>
      <c r="QGQ174" s="137"/>
      <c r="QGR174" s="137"/>
      <c r="QGS174" s="137"/>
      <c r="QGT174" s="137"/>
      <c r="QGU174" s="137"/>
      <c r="QGV174" s="137"/>
      <c r="QGW174" s="137"/>
      <c r="QGX174" s="137"/>
      <c r="QGY174" s="137"/>
      <c r="QGZ174" s="137"/>
      <c r="QHA174" s="137"/>
      <c r="QHB174" s="137"/>
      <c r="QHC174" s="137"/>
      <c r="QHD174" s="137"/>
      <c r="QHE174" s="137"/>
      <c r="QHF174" s="137"/>
      <c r="QHG174" s="137"/>
      <c r="QHH174" s="137"/>
      <c r="QHI174" s="137"/>
      <c r="QHJ174" s="137"/>
      <c r="QHK174" s="137"/>
      <c r="QHL174" s="137"/>
      <c r="QHM174" s="137"/>
      <c r="QHN174" s="137"/>
      <c r="QHO174" s="137"/>
      <c r="QHP174" s="137"/>
      <c r="QHQ174" s="137"/>
      <c r="QHR174" s="137"/>
      <c r="QHS174" s="137"/>
      <c r="QHT174" s="137"/>
      <c r="QHU174" s="137"/>
      <c r="QHV174" s="137"/>
      <c r="QHW174" s="137"/>
      <c r="QHX174" s="137"/>
      <c r="QHY174" s="137"/>
      <c r="QHZ174" s="137"/>
      <c r="QIA174" s="137"/>
      <c r="QIB174" s="137"/>
      <c r="QIC174" s="137"/>
      <c r="QID174" s="137"/>
      <c r="QIE174" s="137"/>
      <c r="QIF174" s="137"/>
      <c r="QIG174" s="137"/>
      <c r="QIH174" s="137"/>
      <c r="QII174" s="137"/>
      <c r="QIJ174" s="137"/>
      <c r="QIK174" s="137"/>
      <c r="QIL174" s="137"/>
      <c r="QIM174" s="137"/>
      <c r="QIN174" s="137"/>
      <c r="QIO174" s="137"/>
      <c r="QIP174" s="137"/>
      <c r="QIQ174" s="137"/>
      <c r="QIR174" s="137"/>
      <c r="QIS174" s="137"/>
      <c r="QIT174" s="137"/>
      <c r="QIU174" s="137"/>
      <c r="QIV174" s="137"/>
      <c r="QIW174" s="137"/>
      <c r="QIX174" s="137"/>
      <c r="QIY174" s="137"/>
      <c r="QIZ174" s="137"/>
      <c r="QJA174" s="137"/>
      <c r="QJB174" s="137"/>
      <c r="QJC174" s="137"/>
      <c r="QJD174" s="137"/>
      <c r="QJE174" s="137"/>
      <c r="QJF174" s="137"/>
      <c r="QJG174" s="137"/>
      <c r="QJH174" s="137"/>
      <c r="QJI174" s="137"/>
      <c r="QJJ174" s="137"/>
      <c r="QJK174" s="137"/>
      <c r="QJL174" s="137"/>
      <c r="QJM174" s="137"/>
      <c r="QJN174" s="137"/>
      <c r="QJO174" s="137"/>
      <c r="QJP174" s="137"/>
      <c r="QJQ174" s="137"/>
      <c r="QJR174" s="137"/>
      <c r="QJS174" s="137"/>
      <c r="QJT174" s="137"/>
      <c r="QJU174" s="137"/>
      <c r="QJV174" s="137"/>
      <c r="QJW174" s="137"/>
      <c r="QJX174" s="137"/>
      <c r="QJY174" s="137"/>
      <c r="QJZ174" s="137"/>
      <c r="QKA174" s="137"/>
      <c r="QKB174" s="137"/>
      <c r="QKC174" s="137"/>
      <c r="QKD174" s="137"/>
      <c r="QKE174" s="137"/>
      <c r="QKF174" s="137"/>
      <c r="QKG174" s="137"/>
      <c r="QKH174" s="137"/>
      <c r="QKI174" s="137"/>
      <c r="QKJ174" s="137"/>
      <c r="QKK174" s="137"/>
      <c r="QKL174" s="137"/>
      <c r="QKM174" s="137"/>
      <c r="QKN174" s="137"/>
      <c r="QKO174" s="137"/>
      <c r="QKP174" s="137"/>
      <c r="QKQ174" s="137"/>
      <c r="QKR174" s="137"/>
      <c r="QKS174" s="137"/>
      <c r="QKT174" s="137"/>
      <c r="QKU174" s="137"/>
      <c r="QKV174" s="137"/>
      <c r="QKW174" s="137"/>
      <c r="QKX174" s="137"/>
      <c r="QKY174" s="137"/>
      <c r="QKZ174" s="137"/>
      <c r="QLA174" s="137"/>
      <c r="QLB174" s="137"/>
      <c r="QLC174" s="137"/>
      <c r="QLD174" s="137"/>
      <c r="QLE174" s="137"/>
      <c r="QLF174" s="137"/>
      <c r="QLG174" s="137"/>
      <c r="QLH174" s="137"/>
      <c r="QLI174" s="137"/>
      <c r="QLJ174" s="137"/>
      <c r="QLK174" s="137"/>
      <c r="QLL174" s="137"/>
      <c r="QLM174" s="137"/>
      <c r="QLN174" s="137"/>
      <c r="QLO174" s="137"/>
      <c r="QLP174" s="137"/>
      <c r="QLQ174" s="137"/>
      <c r="QLR174" s="137"/>
      <c r="QLS174" s="137"/>
      <c r="QLT174" s="137"/>
      <c r="QLU174" s="137"/>
      <c r="QLV174" s="137"/>
      <c r="QLW174" s="137"/>
      <c r="QLX174" s="137"/>
      <c r="QLY174" s="137"/>
      <c r="QLZ174" s="137"/>
      <c r="QMA174" s="137"/>
      <c r="QMB174" s="137"/>
      <c r="QMC174" s="137"/>
      <c r="QMD174" s="137"/>
      <c r="QME174" s="137"/>
      <c r="QMF174" s="137"/>
      <c r="QMG174" s="137"/>
      <c r="QMH174" s="137"/>
      <c r="QMI174" s="137"/>
      <c r="QMJ174" s="137"/>
      <c r="QMK174" s="137"/>
      <c r="QML174" s="137"/>
      <c r="QMM174" s="137"/>
      <c r="QMN174" s="137"/>
      <c r="QMO174" s="137"/>
      <c r="QMP174" s="137"/>
      <c r="QMQ174" s="137"/>
      <c r="QMR174" s="137"/>
      <c r="QMS174" s="137"/>
      <c r="QMT174" s="137"/>
      <c r="QMU174" s="137"/>
      <c r="QMV174" s="137"/>
      <c r="QMW174" s="137"/>
      <c r="QMX174" s="137"/>
      <c r="QMY174" s="137"/>
      <c r="QMZ174" s="137"/>
      <c r="QNA174" s="137"/>
      <c r="QNB174" s="137"/>
      <c r="QNC174" s="137"/>
      <c r="QND174" s="137"/>
      <c r="QNE174" s="137"/>
      <c r="QNF174" s="137"/>
      <c r="QNG174" s="137"/>
      <c r="QNH174" s="137"/>
      <c r="QNI174" s="137"/>
      <c r="QNJ174" s="137"/>
      <c r="QNK174" s="137"/>
      <c r="QNL174" s="137"/>
      <c r="QNM174" s="137"/>
      <c r="QNN174" s="137"/>
      <c r="QNO174" s="137"/>
      <c r="QNP174" s="137"/>
      <c r="QNQ174" s="137"/>
      <c r="QNR174" s="137"/>
      <c r="QNS174" s="137"/>
      <c r="QNT174" s="137"/>
      <c r="QNU174" s="137"/>
      <c r="QNV174" s="137"/>
      <c r="QNW174" s="137"/>
      <c r="QNX174" s="137"/>
      <c r="QNY174" s="137"/>
      <c r="QNZ174" s="137"/>
      <c r="QOA174" s="137"/>
      <c r="QOB174" s="137"/>
      <c r="QOC174" s="137"/>
      <c r="QOD174" s="137"/>
      <c r="QOE174" s="137"/>
      <c r="QOF174" s="137"/>
      <c r="QOG174" s="137"/>
      <c r="QOH174" s="137"/>
      <c r="QOI174" s="137"/>
      <c r="QOJ174" s="137"/>
      <c r="QOK174" s="137"/>
      <c r="QOL174" s="137"/>
      <c r="QOM174" s="137"/>
      <c r="QON174" s="137"/>
      <c r="QOO174" s="137"/>
      <c r="QOP174" s="137"/>
      <c r="QOQ174" s="137"/>
      <c r="QOR174" s="137"/>
      <c r="QOS174" s="137"/>
      <c r="QOT174" s="137"/>
      <c r="QOU174" s="137"/>
      <c r="QOV174" s="137"/>
      <c r="QOW174" s="137"/>
      <c r="QOX174" s="137"/>
      <c r="QOY174" s="137"/>
      <c r="QOZ174" s="137"/>
      <c r="QPA174" s="137"/>
      <c r="QPB174" s="137"/>
      <c r="QPC174" s="137"/>
      <c r="QPD174" s="137"/>
      <c r="QPE174" s="137"/>
      <c r="QPF174" s="137"/>
      <c r="QPG174" s="137"/>
      <c r="QPH174" s="137"/>
      <c r="QPI174" s="137"/>
      <c r="QPJ174" s="137"/>
      <c r="QPK174" s="137"/>
      <c r="QPL174" s="137"/>
      <c r="QPM174" s="137"/>
      <c r="QPN174" s="137"/>
      <c r="QPO174" s="137"/>
      <c r="QPP174" s="137"/>
      <c r="QPQ174" s="137"/>
      <c r="QPR174" s="137"/>
      <c r="QPS174" s="137"/>
      <c r="QPT174" s="137"/>
      <c r="QPU174" s="137"/>
      <c r="QPV174" s="137"/>
      <c r="QPW174" s="137"/>
      <c r="QPX174" s="137"/>
      <c r="QPY174" s="137"/>
      <c r="QPZ174" s="137"/>
      <c r="QQA174" s="137"/>
      <c r="QQB174" s="137"/>
      <c r="QQC174" s="137"/>
      <c r="QQD174" s="137"/>
      <c r="QQE174" s="137"/>
      <c r="QQF174" s="137"/>
      <c r="QQG174" s="137"/>
      <c r="QQH174" s="137"/>
      <c r="QQI174" s="137"/>
      <c r="QQJ174" s="137"/>
      <c r="QQK174" s="137"/>
      <c r="QQL174" s="137"/>
      <c r="QQM174" s="137"/>
      <c r="QQN174" s="137"/>
      <c r="QQO174" s="137"/>
      <c r="QQP174" s="137"/>
      <c r="QQQ174" s="137"/>
      <c r="QQR174" s="137"/>
      <c r="QQS174" s="137"/>
      <c r="QQT174" s="137"/>
      <c r="QQU174" s="137"/>
      <c r="QQV174" s="137"/>
      <c r="QQW174" s="137"/>
      <c r="QQX174" s="137"/>
      <c r="QQY174" s="137"/>
      <c r="QQZ174" s="137"/>
      <c r="QRA174" s="137"/>
      <c r="QRB174" s="137"/>
      <c r="QRC174" s="137"/>
      <c r="QRD174" s="137"/>
      <c r="QRE174" s="137"/>
      <c r="QRF174" s="137"/>
      <c r="QRG174" s="137"/>
      <c r="QRH174" s="137"/>
      <c r="QRI174" s="137"/>
      <c r="QRJ174" s="137"/>
      <c r="QRK174" s="137"/>
      <c r="QRL174" s="137"/>
      <c r="QRM174" s="137"/>
      <c r="QRN174" s="137"/>
      <c r="QRO174" s="137"/>
      <c r="QRP174" s="137"/>
      <c r="QRQ174" s="137"/>
      <c r="QRR174" s="137"/>
      <c r="QRS174" s="137"/>
      <c r="QRT174" s="137"/>
      <c r="QRU174" s="137"/>
      <c r="QRV174" s="137"/>
      <c r="QRW174" s="137"/>
      <c r="QRX174" s="137"/>
      <c r="QRY174" s="137"/>
      <c r="QRZ174" s="137"/>
      <c r="QSA174" s="137"/>
      <c r="QSB174" s="137"/>
      <c r="QSC174" s="137"/>
      <c r="QSD174" s="137"/>
      <c r="QSE174" s="137"/>
      <c r="QSF174" s="137"/>
      <c r="QSG174" s="137"/>
      <c r="QSH174" s="137"/>
      <c r="QSI174" s="137"/>
      <c r="QSJ174" s="137"/>
      <c r="QSK174" s="137"/>
      <c r="QSL174" s="137"/>
      <c r="QSM174" s="137"/>
      <c r="QSN174" s="137"/>
      <c r="QSO174" s="137"/>
      <c r="QSP174" s="137"/>
      <c r="QSQ174" s="137"/>
      <c r="QSR174" s="137"/>
      <c r="QSS174" s="137"/>
      <c r="QST174" s="137"/>
      <c r="QSU174" s="137"/>
      <c r="QSV174" s="137"/>
      <c r="QSW174" s="137"/>
      <c r="QSX174" s="137"/>
      <c r="QSY174" s="137"/>
      <c r="QSZ174" s="137"/>
      <c r="QTA174" s="137"/>
      <c r="QTB174" s="137"/>
      <c r="QTC174" s="137"/>
      <c r="QTD174" s="137"/>
      <c r="QTE174" s="137"/>
      <c r="QTF174" s="137"/>
      <c r="QTG174" s="137"/>
      <c r="QTH174" s="137"/>
      <c r="QTI174" s="137"/>
      <c r="QTJ174" s="137"/>
      <c r="QTK174" s="137"/>
      <c r="QTL174" s="137"/>
      <c r="QTM174" s="137"/>
      <c r="QTN174" s="137"/>
      <c r="QTO174" s="137"/>
      <c r="QTP174" s="137"/>
      <c r="QTQ174" s="137"/>
      <c r="QTR174" s="137"/>
      <c r="QTS174" s="137"/>
      <c r="QTT174" s="137"/>
      <c r="QTU174" s="137"/>
      <c r="QTV174" s="137"/>
      <c r="QTW174" s="137"/>
      <c r="QTX174" s="137"/>
      <c r="QTY174" s="137"/>
      <c r="QTZ174" s="137"/>
      <c r="QUA174" s="137"/>
      <c r="QUB174" s="137"/>
      <c r="QUC174" s="137"/>
      <c r="QUD174" s="137"/>
      <c r="QUE174" s="137"/>
      <c r="QUF174" s="137"/>
      <c r="QUG174" s="137"/>
      <c r="QUH174" s="137"/>
      <c r="QUI174" s="137"/>
      <c r="QUJ174" s="137"/>
      <c r="QUK174" s="137"/>
      <c r="QUL174" s="137"/>
      <c r="QUM174" s="137"/>
      <c r="QUN174" s="137"/>
      <c r="QUO174" s="137"/>
      <c r="QUP174" s="137"/>
      <c r="QUQ174" s="137"/>
      <c r="QUR174" s="137"/>
      <c r="QUS174" s="137"/>
      <c r="QUT174" s="137"/>
      <c r="QUU174" s="137"/>
      <c r="QUV174" s="137"/>
      <c r="QUW174" s="137"/>
      <c r="QUX174" s="137"/>
      <c r="QUY174" s="137"/>
      <c r="QUZ174" s="137"/>
      <c r="QVA174" s="137"/>
      <c r="QVB174" s="137"/>
      <c r="QVC174" s="137"/>
      <c r="QVD174" s="137"/>
      <c r="QVE174" s="137"/>
      <c r="QVF174" s="137"/>
      <c r="QVG174" s="137"/>
      <c r="QVH174" s="137"/>
      <c r="QVI174" s="137"/>
      <c r="QVJ174" s="137"/>
      <c r="QVK174" s="137"/>
      <c r="QVL174" s="137"/>
      <c r="QVM174" s="137"/>
      <c r="QVN174" s="137"/>
      <c r="QVO174" s="137"/>
      <c r="QVP174" s="137"/>
      <c r="QVQ174" s="137"/>
      <c r="QVR174" s="137"/>
      <c r="QVS174" s="137"/>
      <c r="QVT174" s="137"/>
      <c r="QVU174" s="137"/>
      <c r="QVV174" s="137"/>
      <c r="QVW174" s="137"/>
      <c r="QVX174" s="137"/>
      <c r="QVY174" s="137"/>
      <c r="QVZ174" s="137"/>
      <c r="QWA174" s="137"/>
      <c r="QWB174" s="137"/>
      <c r="QWC174" s="137"/>
      <c r="QWD174" s="137"/>
      <c r="QWE174" s="137"/>
      <c r="QWF174" s="137"/>
      <c r="QWG174" s="137"/>
      <c r="QWH174" s="137"/>
      <c r="QWI174" s="137"/>
      <c r="QWJ174" s="137"/>
      <c r="QWK174" s="137"/>
      <c r="QWL174" s="137"/>
      <c r="QWM174" s="137"/>
      <c r="QWN174" s="137"/>
      <c r="QWO174" s="137"/>
      <c r="QWP174" s="137"/>
      <c r="QWQ174" s="137"/>
      <c r="QWR174" s="137"/>
      <c r="QWS174" s="137"/>
      <c r="QWT174" s="137"/>
      <c r="QWU174" s="137"/>
      <c r="QWV174" s="137"/>
      <c r="QWW174" s="137"/>
      <c r="QWX174" s="137"/>
      <c r="QWY174" s="137"/>
      <c r="QWZ174" s="137"/>
      <c r="QXA174" s="137"/>
      <c r="QXB174" s="137"/>
      <c r="QXC174" s="137"/>
      <c r="QXD174" s="137"/>
      <c r="QXE174" s="137"/>
      <c r="QXF174" s="137"/>
      <c r="QXG174" s="137"/>
      <c r="QXH174" s="137"/>
      <c r="QXI174" s="137"/>
      <c r="QXJ174" s="137"/>
      <c r="QXK174" s="137"/>
      <c r="QXL174" s="137"/>
      <c r="QXM174" s="137"/>
      <c r="QXN174" s="137"/>
      <c r="QXO174" s="137"/>
      <c r="QXP174" s="137"/>
      <c r="QXQ174" s="137"/>
      <c r="QXR174" s="137"/>
      <c r="QXS174" s="137"/>
      <c r="QXT174" s="137"/>
      <c r="QXU174" s="137"/>
      <c r="QXV174" s="137"/>
      <c r="QXW174" s="137"/>
      <c r="QXX174" s="137"/>
      <c r="QXY174" s="137"/>
      <c r="QXZ174" s="137"/>
      <c r="QYA174" s="137"/>
      <c r="QYB174" s="137"/>
      <c r="QYC174" s="137"/>
      <c r="QYD174" s="137"/>
      <c r="QYE174" s="137"/>
      <c r="QYF174" s="137"/>
      <c r="QYG174" s="137"/>
      <c r="QYH174" s="137"/>
      <c r="QYI174" s="137"/>
      <c r="QYJ174" s="137"/>
      <c r="QYK174" s="137"/>
      <c r="QYL174" s="137"/>
      <c r="QYM174" s="137"/>
      <c r="QYN174" s="137"/>
      <c r="QYO174" s="137"/>
      <c r="QYP174" s="137"/>
      <c r="QYQ174" s="137"/>
      <c r="QYR174" s="137"/>
      <c r="QYS174" s="137"/>
      <c r="QYT174" s="137"/>
      <c r="QYU174" s="137"/>
      <c r="QYV174" s="137"/>
      <c r="QYW174" s="137"/>
      <c r="QYX174" s="137"/>
      <c r="QYY174" s="137"/>
      <c r="QYZ174" s="137"/>
      <c r="QZA174" s="137"/>
      <c r="QZB174" s="137"/>
      <c r="QZC174" s="137"/>
      <c r="QZD174" s="137"/>
      <c r="QZE174" s="137"/>
      <c r="QZF174" s="137"/>
      <c r="QZG174" s="137"/>
      <c r="QZH174" s="137"/>
      <c r="QZI174" s="137"/>
      <c r="QZJ174" s="137"/>
      <c r="QZK174" s="137"/>
      <c r="QZL174" s="137"/>
      <c r="QZM174" s="137"/>
      <c r="QZN174" s="137"/>
      <c r="QZO174" s="137"/>
      <c r="QZP174" s="137"/>
      <c r="QZQ174" s="137"/>
      <c r="QZR174" s="137"/>
      <c r="QZS174" s="137"/>
      <c r="QZT174" s="137"/>
      <c r="QZU174" s="137"/>
      <c r="QZV174" s="137"/>
      <c r="QZW174" s="137"/>
      <c r="QZX174" s="137"/>
      <c r="QZY174" s="137"/>
      <c r="QZZ174" s="137"/>
      <c r="RAA174" s="137"/>
      <c r="RAB174" s="137"/>
      <c r="RAC174" s="137"/>
      <c r="RAD174" s="137"/>
      <c r="RAE174" s="137"/>
      <c r="RAF174" s="137"/>
      <c r="RAG174" s="137"/>
      <c r="RAH174" s="137"/>
      <c r="RAI174" s="137"/>
      <c r="RAJ174" s="137"/>
      <c r="RAK174" s="137"/>
      <c r="RAL174" s="137"/>
      <c r="RAM174" s="137"/>
      <c r="RAN174" s="137"/>
      <c r="RAO174" s="137"/>
      <c r="RAP174" s="137"/>
      <c r="RAQ174" s="137"/>
      <c r="RAR174" s="137"/>
      <c r="RAS174" s="137"/>
      <c r="RAT174" s="137"/>
      <c r="RAU174" s="137"/>
      <c r="RAV174" s="137"/>
      <c r="RAW174" s="137"/>
      <c r="RAX174" s="137"/>
      <c r="RAY174" s="137"/>
      <c r="RAZ174" s="137"/>
      <c r="RBA174" s="137"/>
      <c r="RBB174" s="137"/>
      <c r="RBC174" s="137"/>
      <c r="RBD174" s="137"/>
      <c r="RBE174" s="137"/>
      <c r="RBF174" s="137"/>
      <c r="RBG174" s="137"/>
      <c r="RBH174" s="137"/>
      <c r="RBI174" s="137"/>
      <c r="RBJ174" s="137"/>
      <c r="RBK174" s="137"/>
      <c r="RBL174" s="137"/>
      <c r="RBM174" s="137"/>
      <c r="RBN174" s="137"/>
      <c r="RBO174" s="137"/>
      <c r="RBP174" s="137"/>
      <c r="RBQ174" s="137"/>
      <c r="RBR174" s="137"/>
      <c r="RBS174" s="137"/>
      <c r="RBT174" s="137"/>
      <c r="RBU174" s="137"/>
      <c r="RBV174" s="137"/>
      <c r="RBW174" s="137"/>
      <c r="RBX174" s="137"/>
      <c r="RBY174" s="137"/>
      <c r="RBZ174" s="137"/>
      <c r="RCA174" s="137"/>
      <c r="RCB174" s="137"/>
      <c r="RCC174" s="137"/>
      <c r="RCD174" s="137"/>
      <c r="RCE174" s="137"/>
      <c r="RCF174" s="137"/>
      <c r="RCG174" s="137"/>
      <c r="RCH174" s="137"/>
      <c r="RCI174" s="137"/>
      <c r="RCJ174" s="137"/>
      <c r="RCK174" s="137"/>
      <c r="RCL174" s="137"/>
      <c r="RCM174" s="137"/>
      <c r="RCN174" s="137"/>
      <c r="RCO174" s="137"/>
      <c r="RCP174" s="137"/>
      <c r="RCQ174" s="137"/>
      <c r="RCR174" s="137"/>
      <c r="RCS174" s="137"/>
      <c r="RCT174" s="137"/>
      <c r="RCU174" s="137"/>
      <c r="RCV174" s="137"/>
      <c r="RCW174" s="137"/>
      <c r="RCX174" s="137"/>
      <c r="RCY174" s="137"/>
      <c r="RCZ174" s="137"/>
      <c r="RDA174" s="137"/>
      <c r="RDB174" s="137"/>
      <c r="RDC174" s="137"/>
      <c r="RDD174" s="137"/>
      <c r="RDE174" s="137"/>
      <c r="RDF174" s="137"/>
      <c r="RDG174" s="137"/>
      <c r="RDH174" s="137"/>
      <c r="RDI174" s="137"/>
      <c r="RDJ174" s="137"/>
      <c r="RDK174" s="137"/>
      <c r="RDL174" s="137"/>
      <c r="RDM174" s="137"/>
      <c r="RDN174" s="137"/>
      <c r="RDO174" s="137"/>
      <c r="RDP174" s="137"/>
      <c r="RDQ174" s="137"/>
      <c r="RDR174" s="137"/>
      <c r="RDS174" s="137"/>
      <c r="RDT174" s="137"/>
      <c r="RDU174" s="137"/>
      <c r="RDV174" s="137"/>
      <c r="RDW174" s="137"/>
      <c r="RDX174" s="137"/>
      <c r="RDY174" s="137"/>
      <c r="RDZ174" s="137"/>
      <c r="REA174" s="137"/>
      <c r="REB174" s="137"/>
      <c r="REC174" s="137"/>
      <c r="RED174" s="137"/>
      <c r="REE174" s="137"/>
      <c r="REF174" s="137"/>
      <c r="REG174" s="137"/>
      <c r="REH174" s="137"/>
      <c r="REI174" s="137"/>
      <c r="REJ174" s="137"/>
      <c r="REK174" s="137"/>
      <c r="REL174" s="137"/>
      <c r="REM174" s="137"/>
      <c r="REN174" s="137"/>
      <c r="REO174" s="137"/>
      <c r="REP174" s="137"/>
      <c r="REQ174" s="137"/>
      <c r="RER174" s="137"/>
      <c r="RES174" s="137"/>
      <c r="RET174" s="137"/>
      <c r="REU174" s="137"/>
      <c r="REV174" s="137"/>
      <c r="REW174" s="137"/>
      <c r="REX174" s="137"/>
      <c r="REY174" s="137"/>
      <c r="REZ174" s="137"/>
      <c r="RFA174" s="137"/>
      <c r="RFB174" s="137"/>
      <c r="RFC174" s="137"/>
      <c r="RFD174" s="137"/>
      <c r="RFE174" s="137"/>
      <c r="RFF174" s="137"/>
      <c r="RFG174" s="137"/>
      <c r="RFH174" s="137"/>
      <c r="RFI174" s="137"/>
      <c r="RFJ174" s="137"/>
      <c r="RFK174" s="137"/>
      <c r="RFL174" s="137"/>
      <c r="RFM174" s="137"/>
      <c r="RFN174" s="137"/>
      <c r="RFO174" s="137"/>
      <c r="RFP174" s="137"/>
      <c r="RFQ174" s="137"/>
      <c r="RFR174" s="137"/>
      <c r="RFS174" s="137"/>
      <c r="RFT174" s="137"/>
      <c r="RFU174" s="137"/>
      <c r="RFV174" s="137"/>
      <c r="RFW174" s="137"/>
      <c r="RFX174" s="137"/>
      <c r="RFY174" s="137"/>
      <c r="RFZ174" s="137"/>
      <c r="RGA174" s="137"/>
      <c r="RGB174" s="137"/>
      <c r="RGC174" s="137"/>
      <c r="RGD174" s="137"/>
      <c r="RGE174" s="137"/>
      <c r="RGF174" s="137"/>
      <c r="RGG174" s="137"/>
      <c r="RGH174" s="137"/>
      <c r="RGI174" s="137"/>
      <c r="RGJ174" s="137"/>
      <c r="RGK174" s="137"/>
      <c r="RGL174" s="137"/>
      <c r="RGM174" s="137"/>
      <c r="RGN174" s="137"/>
      <c r="RGO174" s="137"/>
      <c r="RGP174" s="137"/>
      <c r="RGQ174" s="137"/>
      <c r="RGR174" s="137"/>
      <c r="RGS174" s="137"/>
      <c r="RGT174" s="137"/>
      <c r="RGU174" s="137"/>
      <c r="RGV174" s="137"/>
      <c r="RGW174" s="137"/>
      <c r="RGX174" s="137"/>
      <c r="RGY174" s="137"/>
      <c r="RGZ174" s="137"/>
      <c r="RHA174" s="137"/>
      <c r="RHB174" s="137"/>
      <c r="RHC174" s="137"/>
      <c r="RHD174" s="137"/>
      <c r="RHE174" s="137"/>
      <c r="RHF174" s="137"/>
      <c r="RHG174" s="137"/>
      <c r="RHH174" s="137"/>
      <c r="RHI174" s="137"/>
      <c r="RHJ174" s="137"/>
      <c r="RHK174" s="137"/>
      <c r="RHL174" s="137"/>
      <c r="RHM174" s="137"/>
      <c r="RHN174" s="137"/>
      <c r="RHO174" s="137"/>
      <c r="RHP174" s="137"/>
      <c r="RHQ174" s="137"/>
      <c r="RHR174" s="137"/>
      <c r="RHS174" s="137"/>
      <c r="RHT174" s="137"/>
      <c r="RHU174" s="137"/>
      <c r="RHV174" s="137"/>
      <c r="RHW174" s="137"/>
      <c r="RHX174" s="137"/>
      <c r="RHY174" s="137"/>
      <c r="RHZ174" s="137"/>
      <c r="RIA174" s="137"/>
      <c r="RIB174" s="137"/>
      <c r="RIC174" s="137"/>
      <c r="RID174" s="137"/>
      <c r="RIE174" s="137"/>
      <c r="RIF174" s="137"/>
      <c r="RIG174" s="137"/>
      <c r="RIH174" s="137"/>
      <c r="RII174" s="137"/>
      <c r="RIJ174" s="137"/>
      <c r="RIK174" s="137"/>
      <c r="RIL174" s="137"/>
      <c r="RIM174" s="137"/>
      <c r="RIN174" s="137"/>
      <c r="RIO174" s="137"/>
      <c r="RIP174" s="137"/>
      <c r="RIQ174" s="137"/>
      <c r="RIR174" s="137"/>
      <c r="RIS174" s="137"/>
      <c r="RIT174" s="137"/>
      <c r="RIU174" s="137"/>
      <c r="RIV174" s="137"/>
      <c r="RIW174" s="137"/>
      <c r="RIX174" s="137"/>
      <c r="RIY174" s="137"/>
      <c r="RIZ174" s="137"/>
      <c r="RJA174" s="137"/>
      <c r="RJB174" s="137"/>
      <c r="RJC174" s="137"/>
      <c r="RJD174" s="137"/>
      <c r="RJE174" s="137"/>
      <c r="RJF174" s="137"/>
      <c r="RJG174" s="137"/>
      <c r="RJH174" s="137"/>
      <c r="RJI174" s="137"/>
      <c r="RJJ174" s="137"/>
      <c r="RJK174" s="137"/>
      <c r="RJL174" s="137"/>
      <c r="RJM174" s="137"/>
      <c r="RJN174" s="137"/>
      <c r="RJO174" s="137"/>
      <c r="RJP174" s="137"/>
      <c r="RJQ174" s="137"/>
      <c r="RJR174" s="137"/>
      <c r="RJS174" s="137"/>
      <c r="RJT174" s="137"/>
      <c r="RJU174" s="137"/>
      <c r="RJV174" s="137"/>
      <c r="RJW174" s="137"/>
      <c r="RJX174" s="137"/>
      <c r="RJY174" s="137"/>
      <c r="RJZ174" s="137"/>
      <c r="RKA174" s="137"/>
      <c r="RKB174" s="137"/>
      <c r="RKC174" s="137"/>
      <c r="RKD174" s="137"/>
      <c r="RKE174" s="137"/>
      <c r="RKF174" s="137"/>
      <c r="RKG174" s="137"/>
      <c r="RKH174" s="137"/>
      <c r="RKI174" s="137"/>
      <c r="RKJ174" s="137"/>
      <c r="RKK174" s="137"/>
      <c r="RKL174" s="137"/>
      <c r="RKM174" s="137"/>
      <c r="RKN174" s="137"/>
      <c r="RKO174" s="137"/>
      <c r="RKP174" s="137"/>
      <c r="RKQ174" s="137"/>
      <c r="RKR174" s="137"/>
      <c r="RKS174" s="137"/>
      <c r="RKT174" s="137"/>
      <c r="RKU174" s="137"/>
      <c r="RKV174" s="137"/>
      <c r="RKW174" s="137"/>
      <c r="RKX174" s="137"/>
      <c r="RKY174" s="137"/>
      <c r="RKZ174" s="137"/>
      <c r="RLA174" s="137"/>
      <c r="RLB174" s="137"/>
      <c r="RLC174" s="137"/>
      <c r="RLD174" s="137"/>
      <c r="RLE174" s="137"/>
      <c r="RLF174" s="137"/>
      <c r="RLG174" s="137"/>
      <c r="RLH174" s="137"/>
      <c r="RLI174" s="137"/>
      <c r="RLJ174" s="137"/>
      <c r="RLK174" s="137"/>
      <c r="RLL174" s="137"/>
      <c r="RLM174" s="137"/>
      <c r="RLN174" s="137"/>
      <c r="RLO174" s="137"/>
      <c r="RLP174" s="137"/>
      <c r="RLQ174" s="137"/>
      <c r="RLR174" s="137"/>
      <c r="RLS174" s="137"/>
      <c r="RLT174" s="137"/>
      <c r="RLU174" s="137"/>
      <c r="RLV174" s="137"/>
      <c r="RLW174" s="137"/>
      <c r="RLX174" s="137"/>
      <c r="RLY174" s="137"/>
      <c r="RLZ174" s="137"/>
      <c r="RMA174" s="137"/>
      <c r="RMB174" s="137"/>
      <c r="RMC174" s="137"/>
      <c r="RMD174" s="137"/>
      <c r="RME174" s="137"/>
      <c r="RMF174" s="137"/>
      <c r="RMG174" s="137"/>
      <c r="RMH174" s="137"/>
      <c r="RMI174" s="137"/>
      <c r="RMJ174" s="137"/>
      <c r="RMK174" s="137"/>
      <c r="RML174" s="137"/>
      <c r="RMM174" s="137"/>
      <c r="RMN174" s="137"/>
      <c r="RMO174" s="137"/>
      <c r="RMP174" s="137"/>
      <c r="RMQ174" s="137"/>
      <c r="RMR174" s="137"/>
      <c r="RMS174" s="137"/>
      <c r="RMT174" s="137"/>
      <c r="RMU174" s="137"/>
      <c r="RMV174" s="137"/>
      <c r="RMW174" s="137"/>
      <c r="RMX174" s="137"/>
      <c r="RMY174" s="137"/>
      <c r="RMZ174" s="137"/>
      <c r="RNA174" s="137"/>
      <c r="RNB174" s="137"/>
      <c r="RNC174" s="137"/>
      <c r="RND174" s="137"/>
      <c r="RNE174" s="137"/>
      <c r="RNF174" s="137"/>
      <c r="RNG174" s="137"/>
      <c r="RNH174" s="137"/>
      <c r="RNI174" s="137"/>
      <c r="RNJ174" s="137"/>
      <c r="RNK174" s="137"/>
      <c r="RNL174" s="137"/>
      <c r="RNM174" s="137"/>
      <c r="RNN174" s="137"/>
      <c r="RNO174" s="137"/>
      <c r="RNP174" s="137"/>
      <c r="RNQ174" s="137"/>
      <c r="RNR174" s="137"/>
      <c r="RNS174" s="137"/>
      <c r="RNT174" s="137"/>
      <c r="RNU174" s="137"/>
      <c r="RNV174" s="137"/>
      <c r="RNW174" s="137"/>
      <c r="RNX174" s="137"/>
      <c r="RNY174" s="137"/>
      <c r="RNZ174" s="137"/>
      <c r="ROA174" s="137"/>
      <c r="ROB174" s="137"/>
      <c r="ROC174" s="137"/>
      <c r="ROD174" s="137"/>
      <c r="ROE174" s="137"/>
      <c r="ROF174" s="137"/>
      <c r="ROG174" s="137"/>
      <c r="ROH174" s="137"/>
      <c r="ROI174" s="137"/>
      <c r="ROJ174" s="137"/>
      <c r="ROK174" s="137"/>
      <c r="ROL174" s="137"/>
      <c r="ROM174" s="137"/>
      <c r="RON174" s="137"/>
      <c r="ROO174" s="137"/>
      <c r="ROP174" s="137"/>
      <c r="ROQ174" s="137"/>
      <c r="ROR174" s="137"/>
      <c r="ROS174" s="137"/>
      <c r="ROT174" s="137"/>
      <c r="ROU174" s="137"/>
      <c r="ROV174" s="137"/>
      <c r="ROW174" s="137"/>
      <c r="ROX174" s="137"/>
      <c r="ROY174" s="137"/>
      <c r="ROZ174" s="137"/>
      <c r="RPA174" s="137"/>
      <c r="RPB174" s="137"/>
      <c r="RPC174" s="137"/>
      <c r="RPD174" s="137"/>
      <c r="RPE174" s="137"/>
      <c r="RPF174" s="137"/>
      <c r="RPG174" s="137"/>
      <c r="RPH174" s="137"/>
      <c r="RPI174" s="137"/>
      <c r="RPJ174" s="137"/>
      <c r="RPK174" s="137"/>
      <c r="RPL174" s="137"/>
      <c r="RPM174" s="137"/>
      <c r="RPN174" s="137"/>
      <c r="RPO174" s="137"/>
      <c r="RPP174" s="137"/>
      <c r="RPQ174" s="137"/>
      <c r="RPR174" s="137"/>
      <c r="RPS174" s="137"/>
      <c r="RPT174" s="137"/>
      <c r="RPU174" s="137"/>
      <c r="RPV174" s="137"/>
      <c r="RPW174" s="137"/>
      <c r="RPX174" s="137"/>
      <c r="RPY174" s="137"/>
      <c r="RPZ174" s="137"/>
      <c r="RQA174" s="137"/>
      <c r="RQB174" s="137"/>
      <c r="RQC174" s="137"/>
      <c r="RQD174" s="137"/>
      <c r="RQE174" s="137"/>
      <c r="RQF174" s="137"/>
      <c r="RQG174" s="137"/>
      <c r="RQH174" s="137"/>
      <c r="RQI174" s="137"/>
      <c r="RQJ174" s="137"/>
      <c r="RQK174" s="137"/>
      <c r="RQL174" s="137"/>
      <c r="RQM174" s="137"/>
      <c r="RQN174" s="137"/>
      <c r="RQO174" s="137"/>
      <c r="RQP174" s="137"/>
      <c r="RQQ174" s="137"/>
      <c r="RQR174" s="137"/>
      <c r="RQS174" s="137"/>
      <c r="RQT174" s="137"/>
      <c r="RQU174" s="137"/>
      <c r="RQV174" s="137"/>
      <c r="RQW174" s="137"/>
      <c r="RQX174" s="137"/>
      <c r="RQY174" s="137"/>
      <c r="RQZ174" s="137"/>
      <c r="RRA174" s="137"/>
      <c r="RRB174" s="137"/>
      <c r="RRC174" s="137"/>
      <c r="RRD174" s="137"/>
      <c r="RRE174" s="137"/>
      <c r="RRF174" s="137"/>
      <c r="RRG174" s="137"/>
      <c r="RRH174" s="137"/>
      <c r="RRI174" s="137"/>
      <c r="RRJ174" s="137"/>
      <c r="RRK174" s="137"/>
      <c r="RRL174" s="137"/>
      <c r="RRM174" s="137"/>
      <c r="RRN174" s="137"/>
      <c r="RRO174" s="137"/>
      <c r="RRP174" s="137"/>
      <c r="RRQ174" s="137"/>
      <c r="RRR174" s="137"/>
      <c r="RRS174" s="137"/>
      <c r="RRT174" s="137"/>
      <c r="RRU174" s="137"/>
      <c r="RRV174" s="137"/>
      <c r="RRW174" s="137"/>
      <c r="RRX174" s="137"/>
      <c r="RRY174" s="137"/>
      <c r="RRZ174" s="137"/>
      <c r="RSA174" s="137"/>
      <c r="RSB174" s="137"/>
      <c r="RSC174" s="137"/>
      <c r="RSD174" s="137"/>
      <c r="RSE174" s="137"/>
      <c r="RSF174" s="137"/>
      <c r="RSG174" s="137"/>
      <c r="RSH174" s="137"/>
      <c r="RSI174" s="137"/>
      <c r="RSJ174" s="137"/>
      <c r="RSK174" s="137"/>
      <c r="RSL174" s="137"/>
      <c r="RSM174" s="137"/>
      <c r="RSN174" s="137"/>
      <c r="RSO174" s="137"/>
      <c r="RSP174" s="137"/>
      <c r="RSQ174" s="137"/>
      <c r="RSR174" s="137"/>
      <c r="RSS174" s="137"/>
      <c r="RST174" s="137"/>
      <c r="RSU174" s="137"/>
      <c r="RSV174" s="137"/>
      <c r="RSW174" s="137"/>
      <c r="RSX174" s="137"/>
      <c r="RSY174" s="137"/>
      <c r="RSZ174" s="137"/>
      <c r="RTA174" s="137"/>
      <c r="RTB174" s="137"/>
      <c r="RTC174" s="137"/>
      <c r="RTD174" s="137"/>
      <c r="RTE174" s="137"/>
      <c r="RTF174" s="137"/>
      <c r="RTG174" s="137"/>
      <c r="RTH174" s="137"/>
      <c r="RTI174" s="137"/>
      <c r="RTJ174" s="137"/>
      <c r="RTK174" s="137"/>
      <c r="RTL174" s="137"/>
      <c r="RTM174" s="137"/>
      <c r="RTN174" s="137"/>
      <c r="RTO174" s="137"/>
      <c r="RTP174" s="137"/>
      <c r="RTQ174" s="137"/>
      <c r="RTR174" s="137"/>
      <c r="RTS174" s="137"/>
      <c r="RTT174" s="137"/>
      <c r="RTU174" s="137"/>
      <c r="RTV174" s="137"/>
      <c r="RTW174" s="137"/>
      <c r="RTX174" s="137"/>
      <c r="RTY174" s="137"/>
      <c r="RTZ174" s="137"/>
      <c r="RUA174" s="137"/>
      <c r="RUB174" s="137"/>
      <c r="RUC174" s="137"/>
      <c r="RUD174" s="137"/>
      <c r="RUE174" s="137"/>
      <c r="RUF174" s="137"/>
      <c r="RUG174" s="137"/>
      <c r="RUH174" s="137"/>
      <c r="RUI174" s="137"/>
      <c r="RUJ174" s="137"/>
      <c r="RUK174" s="137"/>
      <c r="RUL174" s="137"/>
      <c r="RUM174" s="137"/>
      <c r="RUN174" s="137"/>
      <c r="RUO174" s="137"/>
      <c r="RUP174" s="137"/>
      <c r="RUQ174" s="137"/>
      <c r="RUR174" s="137"/>
      <c r="RUS174" s="137"/>
      <c r="RUT174" s="137"/>
      <c r="RUU174" s="137"/>
      <c r="RUV174" s="137"/>
      <c r="RUW174" s="137"/>
      <c r="RUX174" s="137"/>
      <c r="RUY174" s="137"/>
      <c r="RUZ174" s="137"/>
      <c r="RVA174" s="137"/>
      <c r="RVB174" s="137"/>
      <c r="RVC174" s="137"/>
      <c r="RVD174" s="137"/>
      <c r="RVE174" s="137"/>
      <c r="RVF174" s="137"/>
      <c r="RVG174" s="137"/>
      <c r="RVH174" s="137"/>
      <c r="RVI174" s="137"/>
      <c r="RVJ174" s="137"/>
      <c r="RVK174" s="137"/>
      <c r="RVL174" s="137"/>
      <c r="RVM174" s="137"/>
      <c r="RVN174" s="137"/>
      <c r="RVO174" s="137"/>
      <c r="RVP174" s="137"/>
      <c r="RVQ174" s="137"/>
      <c r="RVR174" s="137"/>
      <c r="RVS174" s="137"/>
      <c r="RVT174" s="137"/>
      <c r="RVU174" s="137"/>
      <c r="RVV174" s="137"/>
      <c r="RVW174" s="137"/>
      <c r="RVX174" s="137"/>
      <c r="RVY174" s="137"/>
      <c r="RVZ174" s="137"/>
      <c r="RWA174" s="137"/>
      <c r="RWB174" s="137"/>
      <c r="RWC174" s="137"/>
      <c r="RWD174" s="137"/>
      <c r="RWE174" s="137"/>
      <c r="RWF174" s="137"/>
      <c r="RWG174" s="137"/>
      <c r="RWH174" s="137"/>
      <c r="RWI174" s="137"/>
      <c r="RWJ174" s="137"/>
      <c r="RWK174" s="137"/>
      <c r="RWL174" s="137"/>
      <c r="RWM174" s="137"/>
      <c r="RWN174" s="137"/>
      <c r="RWO174" s="137"/>
      <c r="RWP174" s="137"/>
      <c r="RWQ174" s="137"/>
      <c r="RWR174" s="137"/>
      <c r="RWS174" s="137"/>
      <c r="RWT174" s="137"/>
      <c r="RWU174" s="137"/>
      <c r="RWV174" s="137"/>
      <c r="RWW174" s="137"/>
      <c r="RWX174" s="137"/>
      <c r="RWY174" s="137"/>
      <c r="RWZ174" s="137"/>
      <c r="RXA174" s="137"/>
      <c r="RXB174" s="137"/>
      <c r="RXC174" s="137"/>
      <c r="RXD174" s="137"/>
      <c r="RXE174" s="137"/>
      <c r="RXF174" s="137"/>
      <c r="RXG174" s="137"/>
      <c r="RXH174" s="137"/>
      <c r="RXI174" s="137"/>
      <c r="RXJ174" s="137"/>
      <c r="RXK174" s="137"/>
      <c r="RXL174" s="137"/>
      <c r="RXM174" s="137"/>
      <c r="RXN174" s="137"/>
      <c r="RXO174" s="137"/>
      <c r="RXP174" s="137"/>
      <c r="RXQ174" s="137"/>
      <c r="RXR174" s="137"/>
      <c r="RXS174" s="137"/>
      <c r="RXT174" s="137"/>
      <c r="RXU174" s="137"/>
      <c r="RXV174" s="137"/>
      <c r="RXW174" s="137"/>
      <c r="RXX174" s="137"/>
      <c r="RXY174" s="137"/>
      <c r="RXZ174" s="137"/>
      <c r="RYA174" s="137"/>
      <c r="RYB174" s="137"/>
      <c r="RYC174" s="137"/>
      <c r="RYD174" s="137"/>
      <c r="RYE174" s="137"/>
      <c r="RYF174" s="137"/>
      <c r="RYG174" s="137"/>
      <c r="RYH174" s="137"/>
      <c r="RYI174" s="137"/>
      <c r="RYJ174" s="137"/>
      <c r="RYK174" s="137"/>
      <c r="RYL174" s="137"/>
      <c r="RYM174" s="137"/>
      <c r="RYN174" s="137"/>
      <c r="RYO174" s="137"/>
      <c r="RYP174" s="137"/>
      <c r="RYQ174" s="137"/>
      <c r="RYR174" s="137"/>
      <c r="RYS174" s="137"/>
      <c r="RYT174" s="137"/>
      <c r="RYU174" s="137"/>
      <c r="RYV174" s="137"/>
      <c r="RYW174" s="137"/>
      <c r="RYX174" s="137"/>
      <c r="RYY174" s="137"/>
      <c r="RYZ174" s="137"/>
      <c r="RZA174" s="137"/>
      <c r="RZB174" s="137"/>
      <c r="RZC174" s="137"/>
      <c r="RZD174" s="137"/>
      <c r="RZE174" s="137"/>
      <c r="RZF174" s="137"/>
      <c r="RZG174" s="137"/>
      <c r="RZH174" s="137"/>
      <c r="RZI174" s="137"/>
      <c r="RZJ174" s="137"/>
      <c r="RZK174" s="137"/>
      <c r="RZL174" s="137"/>
      <c r="RZM174" s="137"/>
      <c r="RZN174" s="137"/>
      <c r="RZO174" s="137"/>
      <c r="RZP174" s="137"/>
      <c r="RZQ174" s="137"/>
      <c r="RZR174" s="137"/>
      <c r="RZS174" s="137"/>
      <c r="RZT174" s="137"/>
      <c r="RZU174" s="137"/>
      <c r="RZV174" s="137"/>
      <c r="RZW174" s="137"/>
      <c r="RZX174" s="137"/>
      <c r="RZY174" s="137"/>
      <c r="RZZ174" s="137"/>
      <c r="SAA174" s="137"/>
      <c r="SAB174" s="137"/>
      <c r="SAC174" s="137"/>
      <c r="SAD174" s="137"/>
      <c r="SAE174" s="137"/>
      <c r="SAF174" s="137"/>
      <c r="SAG174" s="137"/>
      <c r="SAH174" s="137"/>
      <c r="SAI174" s="137"/>
      <c r="SAJ174" s="137"/>
      <c r="SAK174" s="137"/>
      <c r="SAL174" s="137"/>
      <c r="SAM174" s="137"/>
      <c r="SAN174" s="137"/>
      <c r="SAO174" s="137"/>
      <c r="SAP174" s="137"/>
      <c r="SAQ174" s="137"/>
      <c r="SAR174" s="137"/>
      <c r="SAS174" s="137"/>
      <c r="SAT174" s="137"/>
      <c r="SAU174" s="137"/>
      <c r="SAV174" s="137"/>
      <c r="SAW174" s="137"/>
      <c r="SAX174" s="137"/>
      <c r="SAY174" s="137"/>
      <c r="SAZ174" s="137"/>
      <c r="SBA174" s="137"/>
      <c r="SBB174" s="137"/>
      <c r="SBC174" s="137"/>
      <c r="SBD174" s="137"/>
      <c r="SBE174" s="137"/>
      <c r="SBF174" s="137"/>
      <c r="SBG174" s="137"/>
      <c r="SBH174" s="137"/>
      <c r="SBI174" s="137"/>
      <c r="SBJ174" s="137"/>
      <c r="SBK174" s="137"/>
      <c r="SBL174" s="137"/>
      <c r="SBM174" s="137"/>
      <c r="SBN174" s="137"/>
      <c r="SBO174" s="137"/>
      <c r="SBP174" s="137"/>
      <c r="SBQ174" s="137"/>
      <c r="SBR174" s="137"/>
      <c r="SBS174" s="137"/>
      <c r="SBT174" s="137"/>
      <c r="SBU174" s="137"/>
      <c r="SBV174" s="137"/>
      <c r="SBW174" s="137"/>
      <c r="SBX174" s="137"/>
      <c r="SBY174" s="137"/>
      <c r="SBZ174" s="137"/>
      <c r="SCA174" s="137"/>
      <c r="SCB174" s="137"/>
      <c r="SCC174" s="137"/>
      <c r="SCD174" s="137"/>
      <c r="SCE174" s="137"/>
      <c r="SCF174" s="137"/>
      <c r="SCG174" s="137"/>
      <c r="SCH174" s="137"/>
      <c r="SCI174" s="137"/>
      <c r="SCJ174" s="137"/>
      <c r="SCK174" s="137"/>
      <c r="SCL174" s="137"/>
      <c r="SCM174" s="137"/>
      <c r="SCN174" s="137"/>
      <c r="SCO174" s="137"/>
      <c r="SCP174" s="137"/>
      <c r="SCQ174" s="137"/>
      <c r="SCR174" s="137"/>
      <c r="SCS174" s="137"/>
      <c r="SCT174" s="137"/>
      <c r="SCU174" s="137"/>
      <c r="SCV174" s="137"/>
      <c r="SCW174" s="137"/>
      <c r="SCX174" s="137"/>
      <c r="SCY174" s="137"/>
      <c r="SCZ174" s="137"/>
      <c r="SDA174" s="137"/>
      <c r="SDB174" s="137"/>
      <c r="SDC174" s="137"/>
      <c r="SDD174" s="137"/>
      <c r="SDE174" s="137"/>
      <c r="SDF174" s="137"/>
      <c r="SDG174" s="137"/>
      <c r="SDH174" s="137"/>
      <c r="SDI174" s="137"/>
      <c r="SDJ174" s="137"/>
      <c r="SDK174" s="137"/>
      <c r="SDL174" s="137"/>
      <c r="SDM174" s="137"/>
      <c r="SDN174" s="137"/>
      <c r="SDO174" s="137"/>
      <c r="SDP174" s="137"/>
      <c r="SDQ174" s="137"/>
      <c r="SDR174" s="137"/>
      <c r="SDS174" s="137"/>
      <c r="SDT174" s="137"/>
      <c r="SDU174" s="137"/>
      <c r="SDV174" s="137"/>
      <c r="SDW174" s="137"/>
      <c r="SDX174" s="137"/>
      <c r="SDY174" s="137"/>
      <c r="SDZ174" s="137"/>
      <c r="SEA174" s="137"/>
      <c r="SEB174" s="137"/>
      <c r="SEC174" s="137"/>
      <c r="SED174" s="137"/>
      <c r="SEE174" s="137"/>
      <c r="SEF174" s="137"/>
      <c r="SEG174" s="137"/>
      <c r="SEH174" s="137"/>
      <c r="SEI174" s="137"/>
      <c r="SEJ174" s="137"/>
      <c r="SEK174" s="137"/>
      <c r="SEL174" s="137"/>
      <c r="SEM174" s="137"/>
      <c r="SEN174" s="137"/>
      <c r="SEO174" s="137"/>
      <c r="SEP174" s="137"/>
      <c r="SEQ174" s="137"/>
      <c r="SER174" s="137"/>
      <c r="SES174" s="137"/>
      <c r="SET174" s="137"/>
      <c r="SEU174" s="137"/>
      <c r="SEV174" s="137"/>
      <c r="SEW174" s="137"/>
      <c r="SEX174" s="137"/>
      <c r="SEY174" s="137"/>
      <c r="SEZ174" s="137"/>
      <c r="SFA174" s="137"/>
      <c r="SFB174" s="137"/>
      <c r="SFC174" s="137"/>
      <c r="SFD174" s="137"/>
      <c r="SFE174" s="137"/>
      <c r="SFF174" s="137"/>
      <c r="SFG174" s="137"/>
      <c r="SFH174" s="137"/>
      <c r="SFI174" s="137"/>
      <c r="SFJ174" s="137"/>
      <c r="SFK174" s="137"/>
      <c r="SFL174" s="137"/>
      <c r="SFM174" s="137"/>
      <c r="SFN174" s="137"/>
      <c r="SFO174" s="137"/>
      <c r="SFP174" s="137"/>
      <c r="SFQ174" s="137"/>
      <c r="SFR174" s="137"/>
      <c r="SFS174" s="137"/>
      <c r="SFT174" s="137"/>
      <c r="SFU174" s="137"/>
      <c r="SFV174" s="137"/>
      <c r="SFW174" s="137"/>
      <c r="SFX174" s="137"/>
      <c r="SFY174" s="137"/>
      <c r="SFZ174" s="137"/>
      <c r="SGA174" s="137"/>
      <c r="SGB174" s="137"/>
      <c r="SGC174" s="137"/>
      <c r="SGD174" s="137"/>
      <c r="SGE174" s="137"/>
      <c r="SGF174" s="137"/>
      <c r="SGG174" s="137"/>
      <c r="SGH174" s="137"/>
      <c r="SGI174" s="137"/>
      <c r="SGJ174" s="137"/>
      <c r="SGK174" s="137"/>
      <c r="SGL174" s="137"/>
      <c r="SGM174" s="137"/>
      <c r="SGN174" s="137"/>
      <c r="SGO174" s="137"/>
      <c r="SGP174" s="137"/>
      <c r="SGQ174" s="137"/>
      <c r="SGR174" s="137"/>
      <c r="SGS174" s="137"/>
      <c r="SGT174" s="137"/>
      <c r="SGU174" s="137"/>
      <c r="SGV174" s="137"/>
      <c r="SGW174" s="137"/>
      <c r="SGX174" s="137"/>
      <c r="SGY174" s="137"/>
      <c r="SGZ174" s="137"/>
      <c r="SHA174" s="137"/>
      <c r="SHB174" s="137"/>
      <c r="SHC174" s="137"/>
      <c r="SHD174" s="137"/>
      <c r="SHE174" s="137"/>
      <c r="SHF174" s="137"/>
      <c r="SHG174" s="137"/>
      <c r="SHH174" s="137"/>
      <c r="SHI174" s="137"/>
      <c r="SHJ174" s="137"/>
      <c r="SHK174" s="137"/>
      <c r="SHL174" s="137"/>
      <c r="SHM174" s="137"/>
      <c r="SHN174" s="137"/>
      <c r="SHO174" s="137"/>
      <c r="SHP174" s="137"/>
      <c r="SHQ174" s="137"/>
      <c r="SHR174" s="137"/>
      <c r="SHS174" s="137"/>
      <c r="SHT174" s="137"/>
      <c r="SHU174" s="137"/>
      <c r="SHV174" s="137"/>
      <c r="SHW174" s="137"/>
      <c r="SHX174" s="137"/>
      <c r="SHY174" s="137"/>
      <c r="SHZ174" s="137"/>
      <c r="SIA174" s="137"/>
      <c r="SIB174" s="137"/>
      <c r="SIC174" s="137"/>
      <c r="SID174" s="137"/>
      <c r="SIE174" s="137"/>
      <c r="SIF174" s="137"/>
      <c r="SIG174" s="137"/>
      <c r="SIH174" s="137"/>
      <c r="SII174" s="137"/>
      <c r="SIJ174" s="137"/>
      <c r="SIK174" s="137"/>
      <c r="SIL174" s="137"/>
      <c r="SIM174" s="137"/>
      <c r="SIN174" s="137"/>
      <c r="SIO174" s="137"/>
      <c r="SIP174" s="137"/>
      <c r="SIQ174" s="137"/>
      <c r="SIR174" s="137"/>
      <c r="SIS174" s="137"/>
      <c r="SIT174" s="137"/>
      <c r="SIU174" s="137"/>
      <c r="SIV174" s="137"/>
      <c r="SIW174" s="137"/>
      <c r="SIX174" s="137"/>
      <c r="SIY174" s="137"/>
      <c r="SIZ174" s="137"/>
      <c r="SJA174" s="137"/>
      <c r="SJB174" s="137"/>
      <c r="SJC174" s="137"/>
      <c r="SJD174" s="137"/>
      <c r="SJE174" s="137"/>
      <c r="SJF174" s="137"/>
      <c r="SJG174" s="137"/>
      <c r="SJH174" s="137"/>
      <c r="SJI174" s="137"/>
      <c r="SJJ174" s="137"/>
      <c r="SJK174" s="137"/>
      <c r="SJL174" s="137"/>
      <c r="SJM174" s="137"/>
      <c r="SJN174" s="137"/>
      <c r="SJO174" s="137"/>
      <c r="SJP174" s="137"/>
      <c r="SJQ174" s="137"/>
      <c r="SJR174" s="137"/>
      <c r="SJS174" s="137"/>
      <c r="SJT174" s="137"/>
      <c r="SJU174" s="137"/>
      <c r="SJV174" s="137"/>
      <c r="SJW174" s="137"/>
      <c r="SJX174" s="137"/>
      <c r="SJY174" s="137"/>
      <c r="SJZ174" s="137"/>
      <c r="SKA174" s="137"/>
      <c r="SKB174" s="137"/>
      <c r="SKC174" s="137"/>
      <c r="SKD174" s="137"/>
      <c r="SKE174" s="137"/>
      <c r="SKF174" s="137"/>
      <c r="SKG174" s="137"/>
      <c r="SKH174" s="137"/>
      <c r="SKI174" s="137"/>
      <c r="SKJ174" s="137"/>
      <c r="SKK174" s="137"/>
      <c r="SKL174" s="137"/>
      <c r="SKM174" s="137"/>
      <c r="SKN174" s="137"/>
      <c r="SKO174" s="137"/>
      <c r="SKP174" s="137"/>
      <c r="SKQ174" s="137"/>
      <c r="SKR174" s="137"/>
      <c r="SKS174" s="137"/>
      <c r="SKT174" s="137"/>
      <c r="SKU174" s="137"/>
      <c r="SKV174" s="137"/>
      <c r="SKW174" s="137"/>
      <c r="SKX174" s="137"/>
      <c r="SKY174" s="137"/>
      <c r="SKZ174" s="137"/>
      <c r="SLA174" s="137"/>
      <c r="SLB174" s="137"/>
      <c r="SLC174" s="137"/>
      <c r="SLD174" s="137"/>
      <c r="SLE174" s="137"/>
      <c r="SLF174" s="137"/>
      <c r="SLG174" s="137"/>
      <c r="SLH174" s="137"/>
      <c r="SLI174" s="137"/>
      <c r="SLJ174" s="137"/>
      <c r="SLK174" s="137"/>
      <c r="SLL174" s="137"/>
      <c r="SLM174" s="137"/>
      <c r="SLN174" s="137"/>
      <c r="SLO174" s="137"/>
      <c r="SLP174" s="137"/>
      <c r="SLQ174" s="137"/>
      <c r="SLR174" s="137"/>
      <c r="SLS174" s="137"/>
      <c r="SLT174" s="137"/>
      <c r="SLU174" s="137"/>
      <c r="SLV174" s="137"/>
      <c r="SLW174" s="137"/>
      <c r="SLX174" s="137"/>
      <c r="SLY174" s="137"/>
      <c r="SLZ174" s="137"/>
      <c r="SMA174" s="137"/>
      <c r="SMB174" s="137"/>
      <c r="SMC174" s="137"/>
      <c r="SMD174" s="137"/>
      <c r="SME174" s="137"/>
      <c r="SMF174" s="137"/>
      <c r="SMG174" s="137"/>
      <c r="SMH174" s="137"/>
      <c r="SMI174" s="137"/>
      <c r="SMJ174" s="137"/>
      <c r="SMK174" s="137"/>
      <c r="SML174" s="137"/>
      <c r="SMM174" s="137"/>
      <c r="SMN174" s="137"/>
      <c r="SMO174" s="137"/>
      <c r="SMP174" s="137"/>
      <c r="SMQ174" s="137"/>
      <c r="SMR174" s="137"/>
      <c r="SMS174" s="137"/>
      <c r="SMT174" s="137"/>
      <c r="SMU174" s="137"/>
      <c r="SMV174" s="137"/>
      <c r="SMW174" s="137"/>
      <c r="SMX174" s="137"/>
      <c r="SMY174" s="137"/>
      <c r="SMZ174" s="137"/>
      <c r="SNA174" s="137"/>
      <c r="SNB174" s="137"/>
      <c r="SNC174" s="137"/>
      <c r="SND174" s="137"/>
      <c r="SNE174" s="137"/>
      <c r="SNF174" s="137"/>
      <c r="SNG174" s="137"/>
      <c r="SNH174" s="137"/>
      <c r="SNI174" s="137"/>
      <c r="SNJ174" s="137"/>
      <c r="SNK174" s="137"/>
      <c r="SNL174" s="137"/>
      <c r="SNM174" s="137"/>
      <c r="SNN174" s="137"/>
      <c r="SNO174" s="137"/>
      <c r="SNP174" s="137"/>
      <c r="SNQ174" s="137"/>
      <c r="SNR174" s="137"/>
      <c r="SNS174" s="137"/>
      <c r="SNT174" s="137"/>
      <c r="SNU174" s="137"/>
      <c r="SNV174" s="137"/>
      <c r="SNW174" s="137"/>
      <c r="SNX174" s="137"/>
      <c r="SNY174" s="137"/>
      <c r="SNZ174" s="137"/>
      <c r="SOA174" s="137"/>
      <c r="SOB174" s="137"/>
      <c r="SOC174" s="137"/>
      <c r="SOD174" s="137"/>
      <c r="SOE174" s="137"/>
      <c r="SOF174" s="137"/>
      <c r="SOG174" s="137"/>
      <c r="SOH174" s="137"/>
      <c r="SOI174" s="137"/>
      <c r="SOJ174" s="137"/>
      <c r="SOK174" s="137"/>
      <c r="SOL174" s="137"/>
      <c r="SOM174" s="137"/>
      <c r="SON174" s="137"/>
      <c r="SOO174" s="137"/>
      <c r="SOP174" s="137"/>
      <c r="SOQ174" s="137"/>
      <c r="SOR174" s="137"/>
      <c r="SOS174" s="137"/>
      <c r="SOT174" s="137"/>
      <c r="SOU174" s="137"/>
      <c r="SOV174" s="137"/>
      <c r="SOW174" s="137"/>
      <c r="SOX174" s="137"/>
      <c r="SOY174" s="137"/>
      <c r="SOZ174" s="137"/>
      <c r="SPA174" s="137"/>
      <c r="SPB174" s="137"/>
      <c r="SPC174" s="137"/>
      <c r="SPD174" s="137"/>
      <c r="SPE174" s="137"/>
      <c r="SPF174" s="137"/>
      <c r="SPG174" s="137"/>
      <c r="SPH174" s="137"/>
      <c r="SPI174" s="137"/>
      <c r="SPJ174" s="137"/>
      <c r="SPK174" s="137"/>
      <c r="SPL174" s="137"/>
      <c r="SPM174" s="137"/>
      <c r="SPN174" s="137"/>
      <c r="SPO174" s="137"/>
      <c r="SPP174" s="137"/>
      <c r="SPQ174" s="137"/>
      <c r="SPR174" s="137"/>
      <c r="SPS174" s="137"/>
      <c r="SPT174" s="137"/>
      <c r="SPU174" s="137"/>
      <c r="SPV174" s="137"/>
      <c r="SPW174" s="137"/>
      <c r="SPX174" s="137"/>
      <c r="SPY174" s="137"/>
      <c r="SPZ174" s="137"/>
      <c r="SQA174" s="137"/>
      <c r="SQB174" s="137"/>
      <c r="SQC174" s="137"/>
      <c r="SQD174" s="137"/>
      <c r="SQE174" s="137"/>
      <c r="SQF174" s="137"/>
      <c r="SQG174" s="137"/>
      <c r="SQH174" s="137"/>
      <c r="SQI174" s="137"/>
      <c r="SQJ174" s="137"/>
      <c r="SQK174" s="137"/>
      <c r="SQL174" s="137"/>
      <c r="SQM174" s="137"/>
      <c r="SQN174" s="137"/>
      <c r="SQO174" s="137"/>
      <c r="SQP174" s="137"/>
      <c r="SQQ174" s="137"/>
      <c r="SQR174" s="137"/>
      <c r="SQS174" s="137"/>
      <c r="SQT174" s="137"/>
      <c r="SQU174" s="137"/>
      <c r="SQV174" s="137"/>
      <c r="SQW174" s="137"/>
      <c r="SQX174" s="137"/>
      <c r="SQY174" s="137"/>
      <c r="SQZ174" s="137"/>
      <c r="SRA174" s="137"/>
      <c r="SRB174" s="137"/>
      <c r="SRC174" s="137"/>
      <c r="SRD174" s="137"/>
      <c r="SRE174" s="137"/>
      <c r="SRF174" s="137"/>
      <c r="SRG174" s="137"/>
      <c r="SRH174" s="137"/>
      <c r="SRI174" s="137"/>
      <c r="SRJ174" s="137"/>
      <c r="SRK174" s="137"/>
      <c r="SRL174" s="137"/>
      <c r="SRM174" s="137"/>
      <c r="SRN174" s="137"/>
      <c r="SRO174" s="137"/>
      <c r="SRP174" s="137"/>
      <c r="SRQ174" s="137"/>
      <c r="SRR174" s="137"/>
      <c r="SRS174" s="137"/>
      <c r="SRT174" s="137"/>
      <c r="SRU174" s="137"/>
      <c r="SRV174" s="137"/>
      <c r="SRW174" s="137"/>
      <c r="SRX174" s="137"/>
      <c r="SRY174" s="137"/>
      <c r="SRZ174" s="137"/>
      <c r="SSA174" s="137"/>
      <c r="SSB174" s="137"/>
      <c r="SSC174" s="137"/>
      <c r="SSD174" s="137"/>
      <c r="SSE174" s="137"/>
      <c r="SSF174" s="137"/>
      <c r="SSG174" s="137"/>
      <c r="SSH174" s="137"/>
      <c r="SSI174" s="137"/>
      <c r="SSJ174" s="137"/>
      <c r="SSK174" s="137"/>
      <c r="SSL174" s="137"/>
      <c r="SSM174" s="137"/>
      <c r="SSN174" s="137"/>
      <c r="SSO174" s="137"/>
      <c r="SSP174" s="137"/>
      <c r="SSQ174" s="137"/>
      <c r="SSR174" s="137"/>
      <c r="SSS174" s="137"/>
      <c r="SST174" s="137"/>
      <c r="SSU174" s="137"/>
      <c r="SSV174" s="137"/>
      <c r="SSW174" s="137"/>
      <c r="SSX174" s="137"/>
      <c r="SSY174" s="137"/>
      <c r="SSZ174" s="137"/>
      <c r="STA174" s="137"/>
      <c r="STB174" s="137"/>
      <c r="STC174" s="137"/>
      <c r="STD174" s="137"/>
      <c r="STE174" s="137"/>
      <c r="STF174" s="137"/>
      <c r="STG174" s="137"/>
      <c r="STH174" s="137"/>
      <c r="STI174" s="137"/>
      <c r="STJ174" s="137"/>
      <c r="STK174" s="137"/>
      <c r="STL174" s="137"/>
      <c r="STM174" s="137"/>
      <c r="STN174" s="137"/>
      <c r="STO174" s="137"/>
      <c r="STP174" s="137"/>
      <c r="STQ174" s="137"/>
      <c r="STR174" s="137"/>
      <c r="STS174" s="137"/>
      <c r="STT174" s="137"/>
      <c r="STU174" s="137"/>
      <c r="STV174" s="137"/>
      <c r="STW174" s="137"/>
      <c r="STX174" s="137"/>
      <c r="STY174" s="137"/>
      <c r="STZ174" s="137"/>
      <c r="SUA174" s="137"/>
      <c r="SUB174" s="137"/>
      <c r="SUC174" s="137"/>
      <c r="SUD174" s="137"/>
      <c r="SUE174" s="137"/>
      <c r="SUF174" s="137"/>
      <c r="SUG174" s="137"/>
      <c r="SUH174" s="137"/>
      <c r="SUI174" s="137"/>
      <c r="SUJ174" s="137"/>
      <c r="SUK174" s="137"/>
      <c r="SUL174" s="137"/>
      <c r="SUM174" s="137"/>
      <c r="SUN174" s="137"/>
      <c r="SUO174" s="137"/>
      <c r="SUP174" s="137"/>
      <c r="SUQ174" s="137"/>
      <c r="SUR174" s="137"/>
      <c r="SUS174" s="137"/>
      <c r="SUT174" s="137"/>
      <c r="SUU174" s="137"/>
      <c r="SUV174" s="137"/>
      <c r="SUW174" s="137"/>
      <c r="SUX174" s="137"/>
      <c r="SUY174" s="137"/>
      <c r="SUZ174" s="137"/>
      <c r="SVA174" s="137"/>
      <c r="SVB174" s="137"/>
      <c r="SVC174" s="137"/>
      <c r="SVD174" s="137"/>
      <c r="SVE174" s="137"/>
      <c r="SVF174" s="137"/>
      <c r="SVG174" s="137"/>
      <c r="SVH174" s="137"/>
      <c r="SVI174" s="137"/>
      <c r="SVJ174" s="137"/>
      <c r="SVK174" s="137"/>
      <c r="SVL174" s="137"/>
      <c r="SVM174" s="137"/>
      <c r="SVN174" s="137"/>
      <c r="SVO174" s="137"/>
      <c r="SVP174" s="137"/>
      <c r="SVQ174" s="137"/>
      <c r="SVR174" s="137"/>
      <c r="SVS174" s="137"/>
      <c r="SVT174" s="137"/>
      <c r="SVU174" s="137"/>
      <c r="SVV174" s="137"/>
      <c r="SVW174" s="137"/>
      <c r="SVX174" s="137"/>
      <c r="SVY174" s="137"/>
      <c r="SVZ174" s="137"/>
      <c r="SWA174" s="137"/>
      <c r="SWB174" s="137"/>
      <c r="SWC174" s="137"/>
      <c r="SWD174" s="137"/>
      <c r="SWE174" s="137"/>
      <c r="SWF174" s="137"/>
      <c r="SWG174" s="137"/>
      <c r="SWH174" s="137"/>
      <c r="SWI174" s="137"/>
      <c r="SWJ174" s="137"/>
      <c r="SWK174" s="137"/>
      <c r="SWL174" s="137"/>
      <c r="SWM174" s="137"/>
      <c r="SWN174" s="137"/>
      <c r="SWO174" s="137"/>
      <c r="SWP174" s="137"/>
      <c r="SWQ174" s="137"/>
      <c r="SWR174" s="137"/>
      <c r="SWS174" s="137"/>
      <c r="SWT174" s="137"/>
      <c r="SWU174" s="137"/>
      <c r="SWV174" s="137"/>
      <c r="SWW174" s="137"/>
      <c r="SWX174" s="137"/>
      <c r="SWY174" s="137"/>
      <c r="SWZ174" s="137"/>
      <c r="SXA174" s="137"/>
      <c r="SXB174" s="137"/>
      <c r="SXC174" s="137"/>
      <c r="SXD174" s="137"/>
      <c r="SXE174" s="137"/>
      <c r="SXF174" s="137"/>
      <c r="SXG174" s="137"/>
      <c r="SXH174" s="137"/>
      <c r="SXI174" s="137"/>
      <c r="SXJ174" s="137"/>
      <c r="SXK174" s="137"/>
      <c r="SXL174" s="137"/>
      <c r="SXM174" s="137"/>
      <c r="SXN174" s="137"/>
      <c r="SXO174" s="137"/>
      <c r="SXP174" s="137"/>
      <c r="SXQ174" s="137"/>
      <c r="SXR174" s="137"/>
      <c r="SXS174" s="137"/>
      <c r="SXT174" s="137"/>
      <c r="SXU174" s="137"/>
      <c r="SXV174" s="137"/>
      <c r="SXW174" s="137"/>
      <c r="SXX174" s="137"/>
      <c r="SXY174" s="137"/>
      <c r="SXZ174" s="137"/>
      <c r="SYA174" s="137"/>
      <c r="SYB174" s="137"/>
      <c r="SYC174" s="137"/>
      <c r="SYD174" s="137"/>
      <c r="SYE174" s="137"/>
      <c r="SYF174" s="137"/>
      <c r="SYG174" s="137"/>
      <c r="SYH174" s="137"/>
      <c r="SYI174" s="137"/>
      <c r="SYJ174" s="137"/>
      <c r="SYK174" s="137"/>
      <c r="SYL174" s="137"/>
      <c r="SYM174" s="137"/>
      <c r="SYN174" s="137"/>
      <c r="SYO174" s="137"/>
      <c r="SYP174" s="137"/>
      <c r="SYQ174" s="137"/>
      <c r="SYR174" s="137"/>
      <c r="SYS174" s="137"/>
      <c r="SYT174" s="137"/>
      <c r="SYU174" s="137"/>
      <c r="SYV174" s="137"/>
      <c r="SYW174" s="137"/>
      <c r="SYX174" s="137"/>
      <c r="SYY174" s="137"/>
      <c r="SYZ174" s="137"/>
      <c r="SZA174" s="137"/>
      <c r="SZB174" s="137"/>
      <c r="SZC174" s="137"/>
      <c r="SZD174" s="137"/>
      <c r="SZE174" s="137"/>
      <c r="SZF174" s="137"/>
      <c r="SZG174" s="137"/>
      <c r="SZH174" s="137"/>
      <c r="SZI174" s="137"/>
      <c r="SZJ174" s="137"/>
      <c r="SZK174" s="137"/>
      <c r="SZL174" s="137"/>
      <c r="SZM174" s="137"/>
      <c r="SZN174" s="137"/>
      <c r="SZO174" s="137"/>
      <c r="SZP174" s="137"/>
      <c r="SZQ174" s="137"/>
      <c r="SZR174" s="137"/>
      <c r="SZS174" s="137"/>
      <c r="SZT174" s="137"/>
      <c r="SZU174" s="137"/>
      <c r="SZV174" s="137"/>
      <c r="SZW174" s="137"/>
      <c r="SZX174" s="137"/>
      <c r="SZY174" s="137"/>
      <c r="SZZ174" s="137"/>
      <c r="TAA174" s="137"/>
      <c r="TAB174" s="137"/>
      <c r="TAC174" s="137"/>
      <c r="TAD174" s="137"/>
      <c r="TAE174" s="137"/>
      <c r="TAF174" s="137"/>
      <c r="TAG174" s="137"/>
      <c r="TAH174" s="137"/>
      <c r="TAI174" s="137"/>
      <c r="TAJ174" s="137"/>
      <c r="TAK174" s="137"/>
      <c r="TAL174" s="137"/>
      <c r="TAM174" s="137"/>
      <c r="TAN174" s="137"/>
      <c r="TAO174" s="137"/>
      <c r="TAP174" s="137"/>
      <c r="TAQ174" s="137"/>
      <c r="TAR174" s="137"/>
      <c r="TAS174" s="137"/>
      <c r="TAT174" s="137"/>
      <c r="TAU174" s="137"/>
      <c r="TAV174" s="137"/>
      <c r="TAW174" s="137"/>
      <c r="TAX174" s="137"/>
      <c r="TAY174" s="137"/>
      <c r="TAZ174" s="137"/>
      <c r="TBA174" s="137"/>
      <c r="TBB174" s="137"/>
      <c r="TBC174" s="137"/>
      <c r="TBD174" s="137"/>
      <c r="TBE174" s="137"/>
      <c r="TBF174" s="137"/>
      <c r="TBG174" s="137"/>
      <c r="TBH174" s="137"/>
      <c r="TBI174" s="137"/>
      <c r="TBJ174" s="137"/>
      <c r="TBK174" s="137"/>
      <c r="TBL174" s="137"/>
      <c r="TBM174" s="137"/>
      <c r="TBN174" s="137"/>
      <c r="TBO174" s="137"/>
      <c r="TBP174" s="137"/>
      <c r="TBQ174" s="137"/>
      <c r="TBR174" s="137"/>
      <c r="TBS174" s="137"/>
      <c r="TBT174" s="137"/>
      <c r="TBU174" s="137"/>
      <c r="TBV174" s="137"/>
      <c r="TBW174" s="137"/>
      <c r="TBX174" s="137"/>
      <c r="TBY174" s="137"/>
      <c r="TBZ174" s="137"/>
      <c r="TCA174" s="137"/>
      <c r="TCB174" s="137"/>
      <c r="TCC174" s="137"/>
      <c r="TCD174" s="137"/>
      <c r="TCE174" s="137"/>
      <c r="TCF174" s="137"/>
      <c r="TCG174" s="137"/>
      <c r="TCH174" s="137"/>
      <c r="TCI174" s="137"/>
      <c r="TCJ174" s="137"/>
      <c r="TCK174" s="137"/>
      <c r="TCL174" s="137"/>
      <c r="TCM174" s="137"/>
      <c r="TCN174" s="137"/>
      <c r="TCO174" s="137"/>
      <c r="TCP174" s="137"/>
      <c r="TCQ174" s="137"/>
      <c r="TCR174" s="137"/>
      <c r="TCS174" s="137"/>
      <c r="TCT174" s="137"/>
      <c r="TCU174" s="137"/>
      <c r="TCV174" s="137"/>
      <c r="TCW174" s="137"/>
      <c r="TCX174" s="137"/>
      <c r="TCY174" s="137"/>
      <c r="TCZ174" s="137"/>
      <c r="TDA174" s="137"/>
      <c r="TDB174" s="137"/>
      <c r="TDC174" s="137"/>
      <c r="TDD174" s="137"/>
      <c r="TDE174" s="137"/>
      <c r="TDF174" s="137"/>
      <c r="TDG174" s="137"/>
      <c r="TDH174" s="137"/>
      <c r="TDI174" s="137"/>
      <c r="TDJ174" s="137"/>
      <c r="TDK174" s="137"/>
      <c r="TDL174" s="137"/>
      <c r="TDM174" s="137"/>
      <c r="TDN174" s="137"/>
      <c r="TDO174" s="137"/>
      <c r="TDP174" s="137"/>
      <c r="TDQ174" s="137"/>
      <c r="TDR174" s="137"/>
      <c r="TDS174" s="137"/>
      <c r="TDT174" s="137"/>
      <c r="TDU174" s="137"/>
      <c r="TDV174" s="137"/>
      <c r="TDW174" s="137"/>
      <c r="TDX174" s="137"/>
      <c r="TDY174" s="137"/>
      <c r="TDZ174" s="137"/>
      <c r="TEA174" s="137"/>
      <c r="TEB174" s="137"/>
      <c r="TEC174" s="137"/>
      <c r="TED174" s="137"/>
      <c r="TEE174" s="137"/>
      <c r="TEF174" s="137"/>
      <c r="TEG174" s="137"/>
      <c r="TEH174" s="137"/>
      <c r="TEI174" s="137"/>
      <c r="TEJ174" s="137"/>
      <c r="TEK174" s="137"/>
      <c r="TEL174" s="137"/>
      <c r="TEM174" s="137"/>
      <c r="TEN174" s="137"/>
      <c r="TEO174" s="137"/>
      <c r="TEP174" s="137"/>
      <c r="TEQ174" s="137"/>
      <c r="TER174" s="137"/>
      <c r="TES174" s="137"/>
      <c r="TET174" s="137"/>
      <c r="TEU174" s="137"/>
      <c r="TEV174" s="137"/>
      <c r="TEW174" s="137"/>
      <c r="TEX174" s="137"/>
      <c r="TEY174" s="137"/>
      <c r="TEZ174" s="137"/>
      <c r="TFA174" s="137"/>
      <c r="TFB174" s="137"/>
      <c r="TFC174" s="137"/>
      <c r="TFD174" s="137"/>
      <c r="TFE174" s="137"/>
      <c r="TFF174" s="137"/>
      <c r="TFG174" s="137"/>
      <c r="TFH174" s="137"/>
      <c r="TFI174" s="137"/>
      <c r="TFJ174" s="137"/>
      <c r="TFK174" s="137"/>
      <c r="TFL174" s="137"/>
      <c r="TFM174" s="137"/>
      <c r="TFN174" s="137"/>
      <c r="TFO174" s="137"/>
      <c r="TFP174" s="137"/>
      <c r="TFQ174" s="137"/>
      <c r="TFR174" s="137"/>
      <c r="TFS174" s="137"/>
      <c r="TFT174" s="137"/>
      <c r="TFU174" s="137"/>
      <c r="TFV174" s="137"/>
      <c r="TFW174" s="137"/>
      <c r="TFX174" s="137"/>
      <c r="TFY174" s="137"/>
      <c r="TFZ174" s="137"/>
      <c r="TGA174" s="137"/>
      <c r="TGB174" s="137"/>
      <c r="TGC174" s="137"/>
      <c r="TGD174" s="137"/>
      <c r="TGE174" s="137"/>
      <c r="TGF174" s="137"/>
      <c r="TGG174" s="137"/>
      <c r="TGH174" s="137"/>
      <c r="TGI174" s="137"/>
      <c r="TGJ174" s="137"/>
      <c r="TGK174" s="137"/>
      <c r="TGL174" s="137"/>
      <c r="TGM174" s="137"/>
      <c r="TGN174" s="137"/>
      <c r="TGO174" s="137"/>
      <c r="TGP174" s="137"/>
      <c r="TGQ174" s="137"/>
      <c r="TGR174" s="137"/>
      <c r="TGS174" s="137"/>
      <c r="TGT174" s="137"/>
      <c r="TGU174" s="137"/>
      <c r="TGV174" s="137"/>
      <c r="TGW174" s="137"/>
      <c r="TGX174" s="137"/>
      <c r="TGY174" s="137"/>
      <c r="TGZ174" s="137"/>
      <c r="THA174" s="137"/>
      <c r="THB174" s="137"/>
      <c r="THC174" s="137"/>
      <c r="THD174" s="137"/>
      <c r="THE174" s="137"/>
      <c r="THF174" s="137"/>
      <c r="THG174" s="137"/>
      <c r="THH174" s="137"/>
      <c r="THI174" s="137"/>
      <c r="THJ174" s="137"/>
      <c r="THK174" s="137"/>
      <c r="THL174" s="137"/>
      <c r="THM174" s="137"/>
      <c r="THN174" s="137"/>
      <c r="THO174" s="137"/>
      <c r="THP174" s="137"/>
      <c r="THQ174" s="137"/>
      <c r="THR174" s="137"/>
      <c r="THS174" s="137"/>
      <c r="THT174" s="137"/>
      <c r="THU174" s="137"/>
      <c r="THV174" s="137"/>
      <c r="THW174" s="137"/>
      <c r="THX174" s="137"/>
      <c r="THY174" s="137"/>
      <c r="THZ174" s="137"/>
      <c r="TIA174" s="137"/>
      <c r="TIB174" s="137"/>
      <c r="TIC174" s="137"/>
      <c r="TID174" s="137"/>
      <c r="TIE174" s="137"/>
      <c r="TIF174" s="137"/>
      <c r="TIG174" s="137"/>
      <c r="TIH174" s="137"/>
      <c r="TII174" s="137"/>
      <c r="TIJ174" s="137"/>
      <c r="TIK174" s="137"/>
      <c r="TIL174" s="137"/>
      <c r="TIM174" s="137"/>
      <c r="TIN174" s="137"/>
      <c r="TIO174" s="137"/>
      <c r="TIP174" s="137"/>
      <c r="TIQ174" s="137"/>
      <c r="TIR174" s="137"/>
      <c r="TIS174" s="137"/>
      <c r="TIT174" s="137"/>
      <c r="TIU174" s="137"/>
      <c r="TIV174" s="137"/>
      <c r="TIW174" s="137"/>
      <c r="TIX174" s="137"/>
      <c r="TIY174" s="137"/>
      <c r="TIZ174" s="137"/>
      <c r="TJA174" s="137"/>
      <c r="TJB174" s="137"/>
      <c r="TJC174" s="137"/>
      <c r="TJD174" s="137"/>
      <c r="TJE174" s="137"/>
      <c r="TJF174" s="137"/>
      <c r="TJG174" s="137"/>
      <c r="TJH174" s="137"/>
      <c r="TJI174" s="137"/>
      <c r="TJJ174" s="137"/>
      <c r="TJK174" s="137"/>
      <c r="TJL174" s="137"/>
      <c r="TJM174" s="137"/>
      <c r="TJN174" s="137"/>
      <c r="TJO174" s="137"/>
      <c r="TJP174" s="137"/>
      <c r="TJQ174" s="137"/>
      <c r="TJR174" s="137"/>
      <c r="TJS174" s="137"/>
      <c r="TJT174" s="137"/>
      <c r="TJU174" s="137"/>
      <c r="TJV174" s="137"/>
      <c r="TJW174" s="137"/>
      <c r="TJX174" s="137"/>
      <c r="TJY174" s="137"/>
      <c r="TJZ174" s="137"/>
      <c r="TKA174" s="137"/>
      <c r="TKB174" s="137"/>
      <c r="TKC174" s="137"/>
      <c r="TKD174" s="137"/>
      <c r="TKE174" s="137"/>
      <c r="TKF174" s="137"/>
      <c r="TKG174" s="137"/>
      <c r="TKH174" s="137"/>
      <c r="TKI174" s="137"/>
      <c r="TKJ174" s="137"/>
      <c r="TKK174" s="137"/>
      <c r="TKL174" s="137"/>
      <c r="TKM174" s="137"/>
      <c r="TKN174" s="137"/>
      <c r="TKO174" s="137"/>
      <c r="TKP174" s="137"/>
      <c r="TKQ174" s="137"/>
      <c r="TKR174" s="137"/>
      <c r="TKS174" s="137"/>
      <c r="TKT174" s="137"/>
      <c r="TKU174" s="137"/>
      <c r="TKV174" s="137"/>
      <c r="TKW174" s="137"/>
      <c r="TKX174" s="137"/>
      <c r="TKY174" s="137"/>
      <c r="TKZ174" s="137"/>
      <c r="TLA174" s="137"/>
      <c r="TLB174" s="137"/>
      <c r="TLC174" s="137"/>
      <c r="TLD174" s="137"/>
      <c r="TLE174" s="137"/>
      <c r="TLF174" s="137"/>
      <c r="TLG174" s="137"/>
      <c r="TLH174" s="137"/>
      <c r="TLI174" s="137"/>
      <c r="TLJ174" s="137"/>
      <c r="TLK174" s="137"/>
      <c r="TLL174" s="137"/>
      <c r="TLM174" s="137"/>
      <c r="TLN174" s="137"/>
      <c r="TLO174" s="137"/>
      <c r="TLP174" s="137"/>
      <c r="TLQ174" s="137"/>
      <c r="TLR174" s="137"/>
      <c r="TLS174" s="137"/>
      <c r="TLT174" s="137"/>
      <c r="TLU174" s="137"/>
      <c r="TLV174" s="137"/>
      <c r="TLW174" s="137"/>
      <c r="TLX174" s="137"/>
      <c r="TLY174" s="137"/>
      <c r="TLZ174" s="137"/>
      <c r="TMA174" s="137"/>
      <c r="TMB174" s="137"/>
      <c r="TMC174" s="137"/>
      <c r="TMD174" s="137"/>
      <c r="TME174" s="137"/>
      <c r="TMF174" s="137"/>
      <c r="TMG174" s="137"/>
      <c r="TMH174" s="137"/>
      <c r="TMI174" s="137"/>
      <c r="TMJ174" s="137"/>
      <c r="TMK174" s="137"/>
      <c r="TML174" s="137"/>
      <c r="TMM174" s="137"/>
      <c r="TMN174" s="137"/>
      <c r="TMO174" s="137"/>
      <c r="TMP174" s="137"/>
      <c r="TMQ174" s="137"/>
      <c r="TMR174" s="137"/>
      <c r="TMS174" s="137"/>
      <c r="TMT174" s="137"/>
      <c r="TMU174" s="137"/>
      <c r="TMV174" s="137"/>
      <c r="TMW174" s="137"/>
      <c r="TMX174" s="137"/>
      <c r="TMY174" s="137"/>
      <c r="TMZ174" s="137"/>
      <c r="TNA174" s="137"/>
      <c r="TNB174" s="137"/>
      <c r="TNC174" s="137"/>
      <c r="TND174" s="137"/>
      <c r="TNE174" s="137"/>
      <c r="TNF174" s="137"/>
      <c r="TNG174" s="137"/>
      <c r="TNH174" s="137"/>
      <c r="TNI174" s="137"/>
      <c r="TNJ174" s="137"/>
      <c r="TNK174" s="137"/>
      <c r="TNL174" s="137"/>
      <c r="TNM174" s="137"/>
      <c r="TNN174" s="137"/>
      <c r="TNO174" s="137"/>
      <c r="TNP174" s="137"/>
      <c r="TNQ174" s="137"/>
      <c r="TNR174" s="137"/>
      <c r="TNS174" s="137"/>
      <c r="TNT174" s="137"/>
      <c r="TNU174" s="137"/>
      <c r="TNV174" s="137"/>
      <c r="TNW174" s="137"/>
      <c r="TNX174" s="137"/>
      <c r="TNY174" s="137"/>
      <c r="TNZ174" s="137"/>
      <c r="TOA174" s="137"/>
      <c r="TOB174" s="137"/>
      <c r="TOC174" s="137"/>
      <c r="TOD174" s="137"/>
      <c r="TOE174" s="137"/>
      <c r="TOF174" s="137"/>
      <c r="TOG174" s="137"/>
      <c r="TOH174" s="137"/>
      <c r="TOI174" s="137"/>
      <c r="TOJ174" s="137"/>
      <c r="TOK174" s="137"/>
      <c r="TOL174" s="137"/>
      <c r="TOM174" s="137"/>
      <c r="TON174" s="137"/>
      <c r="TOO174" s="137"/>
      <c r="TOP174" s="137"/>
      <c r="TOQ174" s="137"/>
      <c r="TOR174" s="137"/>
      <c r="TOS174" s="137"/>
      <c r="TOT174" s="137"/>
      <c r="TOU174" s="137"/>
      <c r="TOV174" s="137"/>
      <c r="TOW174" s="137"/>
      <c r="TOX174" s="137"/>
      <c r="TOY174" s="137"/>
      <c r="TOZ174" s="137"/>
      <c r="TPA174" s="137"/>
      <c r="TPB174" s="137"/>
      <c r="TPC174" s="137"/>
      <c r="TPD174" s="137"/>
      <c r="TPE174" s="137"/>
      <c r="TPF174" s="137"/>
      <c r="TPG174" s="137"/>
      <c r="TPH174" s="137"/>
      <c r="TPI174" s="137"/>
      <c r="TPJ174" s="137"/>
      <c r="TPK174" s="137"/>
      <c r="TPL174" s="137"/>
      <c r="TPM174" s="137"/>
      <c r="TPN174" s="137"/>
      <c r="TPO174" s="137"/>
      <c r="TPP174" s="137"/>
      <c r="TPQ174" s="137"/>
      <c r="TPR174" s="137"/>
      <c r="TPS174" s="137"/>
      <c r="TPT174" s="137"/>
      <c r="TPU174" s="137"/>
      <c r="TPV174" s="137"/>
      <c r="TPW174" s="137"/>
      <c r="TPX174" s="137"/>
      <c r="TPY174" s="137"/>
      <c r="TPZ174" s="137"/>
      <c r="TQA174" s="137"/>
      <c r="TQB174" s="137"/>
      <c r="TQC174" s="137"/>
      <c r="TQD174" s="137"/>
      <c r="TQE174" s="137"/>
      <c r="TQF174" s="137"/>
      <c r="TQG174" s="137"/>
      <c r="TQH174" s="137"/>
      <c r="TQI174" s="137"/>
      <c r="TQJ174" s="137"/>
      <c r="TQK174" s="137"/>
      <c r="TQL174" s="137"/>
      <c r="TQM174" s="137"/>
      <c r="TQN174" s="137"/>
      <c r="TQO174" s="137"/>
      <c r="TQP174" s="137"/>
      <c r="TQQ174" s="137"/>
      <c r="TQR174" s="137"/>
      <c r="TQS174" s="137"/>
      <c r="TQT174" s="137"/>
      <c r="TQU174" s="137"/>
      <c r="TQV174" s="137"/>
      <c r="TQW174" s="137"/>
      <c r="TQX174" s="137"/>
      <c r="TQY174" s="137"/>
      <c r="TQZ174" s="137"/>
      <c r="TRA174" s="137"/>
      <c r="TRB174" s="137"/>
      <c r="TRC174" s="137"/>
      <c r="TRD174" s="137"/>
      <c r="TRE174" s="137"/>
      <c r="TRF174" s="137"/>
      <c r="TRG174" s="137"/>
      <c r="TRH174" s="137"/>
      <c r="TRI174" s="137"/>
      <c r="TRJ174" s="137"/>
      <c r="TRK174" s="137"/>
      <c r="TRL174" s="137"/>
      <c r="TRM174" s="137"/>
      <c r="TRN174" s="137"/>
      <c r="TRO174" s="137"/>
      <c r="TRP174" s="137"/>
      <c r="TRQ174" s="137"/>
      <c r="TRR174" s="137"/>
      <c r="TRS174" s="137"/>
      <c r="TRT174" s="137"/>
      <c r="TRU174" s="137"/>
      <c r="TRV174" s="137"/>
      <c r="TRW174" s="137"/>
      <c r="TRX174" s="137"/>
      <c r="TRY174" s="137"/>
      <c r="TRZ174" s="137"/>
      <c r="TSA174" s="137"/>
      <c r="TSB174" s="137"/>
      <c r="TSC174" s="137"/>
      <c r="TSD174" s="137"/>
      <c r="TSE174" s="137"/>
      <c r="TSF174" s="137"/>
      <c r="TSG174" s="137"/>
      <c r="TSH174" s="137"/>
      <c r="TSI174" s="137"/>
      <c r="TSJ174" s="137"/>
      <c r="TSK174" s="137"/>
      <c r="TSL174" s="137"/>
      <c r="TSM174" s="137"/>
      <c r="TSN174" s="137"/>
      <c r="TSO174" s="137"/>
      <c r="TSP174" s="137"/>
      <c r="TSQ174" s="137"/>
      <c r="TSR174" s="137"/>
      <c r="TSS174" s="137"/>
      <c r="TST174" s="137"/>
      <c r="TSU174" s="137"/>
      <c r="TSV174" s="137"/>
      <c r="TSW174" s="137"/>
      <c r="TSX174" s="137"/>
      <c r="TSY174" s="137"/>
      <c r="TSZ174" s="137"/>
      <c r="TTA174" s="137"/>
      <c r="TTB174" s="137"/>
      <c r="TTC174" s="137"/>
      <c r="TTD174" s="137"/>
      <c r="TTE174" s="137"/>
      <c r="TTF174" s="137"/>
      <c r="TTG174" s="137"/>
      <c r="TTH174" s="137"/>
      <c r="TTI174" s="137"/>
      <c r="TTJ174" s="137"/>
      <c r="TTK174" s="137"/>
      <c r="TTL174" s="137"/>
      <c r="TTM174" s="137"/>
      <c r="TTN174" s="137"/>
      <c r="TTO174" s="137"/>
      <c r="TTP174" s="137"/>
      <c r="TTQ174" s="137"/>
      <c r="TTR174" s="137"/>
      <c r="TTS174" s="137"/>
      <c r="TTT174" s="137"/>
      <c r="TTU174" s="137"/>
      <c r="TTV174" s="137"/>
      <c r="TTW174" s="137"/>
      <c r="TTX174" s="137"/>
      <c r="TTY174" s="137"/>
      <c r="TTZ174" s="137"/>
      <c r="TUA174" s="137"/>
      <c r="TUB174" s="137"/>
      <c r="TUC174" s="137"/>
      <c r="TUD174" s="137"/>
      <c r="TUE174" s="137"/>
      <c r="TUF174" s="137"/>
      <c r="TUG174" s="137"/>
      <c r="TUH174" s="137"/>
      <c r="TUI174" s="137"/>
      <c r="TUJ174" s="137"/>
      <c r="TUK174" s="137"/>
      <c r="TUL174" s="137"/>
      <c r="TUM174" s="137"/>
      <c r="TUN174" s="137"/>
      <c r="TUO174" s="137"/>
      <c r="TUP174" s="137"/>
      <c r="TUQ174" s="137"/>
      <c r="TUR174" s="137"/>
      <c r="TUS174" s="137"/>
      <c r="TUT174" s="137"/>
      <c r="TUU174" s="137"/>
      <c r="TUV174" s="137"/>
      <c r="TUW174" s="137"/>
      <c r="TUX174" s="137"/>
      <c r="TUY174" s="137"/>
      <c r="TUZ174" s="137"/>
      <c r="TVA174" s="137"/>
      <c r="TVB174" s="137"/>
      <c r="TVC174" s="137"/>
      <c r="TVD174" s="137"/>
      <c r="TVE174" s="137"/>
      <c r="TVF174" s="137"/>
      <c r="TVG174" s="137"/>
      <c r="TVH174" s="137"/>
      <c r="TVI174" s="137"/>
      <c r="TVJ174" s="137"/>
      <c r="TVK174" s="137"/>
      <c r="TVL174" s="137"/>
      <c r="TVM174" s="137"/>
      <c r="TVN174" s="137"/>
      <c r="TVO174" s="137"/>
      <c r="TVP174" s="137"/>
      <c r="TVQ174" s="137"/>
      <c r="TVR174" s="137"/>
      <c r="TVS174" s="137"/>
      <c r="TVT174" s="137"/>
      <c r="TVU174" s="137"/>
      <c r="TVV174" s="137"/>
      <c r="TVW174" s="137"/>
      <c r="TVX174" s="137"/>
      <c r="TVY174" s="137"/>
      <c r="TVZ174" s="137"/>
      <c r="TWA174" s="137"/>
      <c r="TWB174" s="137"/>
      <c r="TWC174" s="137"/>
      <c r="TWD174" s="137"/>
      <c r="TWE174" s="137"/>
      <c r="TWF174" s="137"/>
      <c r="TWG174" s="137"/>
      <c r="TWH174" s="137"/>
      <c r="TWI174" s="137"/>
      <c r="TWJ174" s="137"/>
      <c r="TWK174" s="137"/>
      <c r="TWL174" s="137"/>
      <c r="TWM174" s="137"/>
      <c r="TWN174" s="137"/>
      <c r="TWO174" s="137"/>
      <c r="TWP174" s="137"/>
      <c r="TWQ174" s="137"/>
      <c r="TWR174" s="137"/>
      <c r="TWS174" s="137"/>
      <c r="TWT174" s="137"/>
      <c r="TWU174" s="137"/>
      <c r="TWV174" s="137"/>
      <c r="TWW174" s="137"/>
      <c r="TWX174" s="137"/>
      <c r="TWY174" s="137"/>
      <c r="TWZ174" s="137"/>
      <c r="TXA174" s="137"/>
      <c r="TXB174" s="137"/>
      <c r="TXC174" s="137"/>
      <c r="TXD174" s="137"/>
      <c r="TXE174" s="137"/>
      <c r="TXF174" s="137"/>
      <c r="TXG174" s="137"/>
      <c r="TXH174" s="137"/>
      <c r="TXI174" s="137"/>
      <c r="TXJ174" s="137"/>
      <c r="TXK174" s="137"/>
      <c r="TXL174" s="137"/>
      <c r="TXM174" s="137"/>
      <c r="TXN174" s="137"/>
      <c r="TXO174" s="137"/>
      <c r="TXP174" s="137"/>
      <c r="TXQ174" s="137"/>
      <c r="TXR174" s="137"/>
      <c r="TXS174" s="137"/>
      <c r="TXT174" s="137"/>
      <c r="TXU174" s="137"/>
      <c r="TXV174" s="137"/>
      <c r="TXW174" s="137"/>
      <c r="TXX174" s="137"/>
      <c r="TXY174" s="137"/>
      <c r="TXZ174" s="137"/>
      <c r="TYA174" s="137"/>
      <c r="TYB174" s="137"/>
      <c r="TYC174" s="137"/>
      <c r="TYD174" s="137"/>
      <c r="TYE174" s="137"/>
      <c r="TYF174" s="137"/>
      <c r="TYG174" s="137"/>
      <c r="TYH174" s="137"/>
      <c r="TYI174" s="137"/>
      <c r="TYJ174" s="137"/>
      <c r="TYK174" s="137"/>
      <c r="TYL174" s="137"/>
      <c r="TYM174" s="137"/>
      <c r="TYN174" s="137"/>
      <c r="TYO174" s="137"/>
      <c r="TYP174" s="137"/>
      <c r="TYQ174" s="137"/>
      <c r="TYR174" s="137"/>
      <c r="TYS174" s="137"/>
      <c r="TYT174" s="137"/>
      <c r="TYU174" s="137"/>
      <c r="TYV174" s="137"/>
      <c r="TYW174" s="137"/>
      <c r="TYX174" s="137"/>
      <c r="TYY174" s="137"/>
      <c r="TYZ174" s="137"/>
      <c r="TZA174" s="137"/>
      <c r="TZB174" s="137"/>
      <c r="TZC174" s="137"/>
      <c r="TZD174" s="137"/>
      <c r="TZE174" s="137"/>
      <c r="TZF174" s="137"/>
      <c r="TZG174" s="137"/>
      <c r="TZH174" s="137"/>
      <c r="TZI174" s="137"/>
      <c r="TZJ174" s="137"/>
      <c r="TZK174" s="137"/>
      <c r="TZL174" s="137"/>
      <c r="TZM174" s="137"/>
      <c r="TZN174" s="137"/>
      <c r="TZO174" s="137"/>
      <c r="TZP174" s="137"/>
      <c r="TZQ174" s="137"/>
      <c r="TZR174" s="137"/>
      <c r="TZS174" s="137"/>
      <c r="TZT174" s="137"/>
      <c r="TZU174" s="137"/>
      <c r="TZV174" s="137"/>
      <c r="TZW174" s="137"/>
      <c r="TZX174" s="137"/>
      <c r="TZY174" s="137"/>
      <c r="TZZ174" s="137"/>
      <c r="UAA174" s="137"/>
      <c r="UAB174" s="137"/>
      <c r="UAC174" s="137"/>
      <c r="UAD174" s="137"/>
      <c r="UAE174" s="137"/>
      <c r="UAF174" s="137"/>
      <c r="UAG174" s="137"/>
      <c r="UAH174" s="137"/>
      <c r="UAI174" s="137"/>
      <c r="UAJ174" s="137"/>
      <c r="UAK174" s="137"/>
      <c r="UAL174" s="137"/>
      <c r="UAM174" s="137"/>
      <c r="UAN174" s="137"/>
      <c r="UAO174" s="137"/>
      <c r="UAP174" s="137"/>
      <c r="UAQ174" s="137"/>
      <c r="UAR174" s="137"/>
      <c r="UAS174" s="137"/>
      <c r="UAT174" s="137"/>
      <c r="UAU174" s="137"/>
      <c r="UAV174" s="137"/>
      <c r="UAW174" s="137"/>
      <c r="UAX174" s="137"/>
      <c r="UAY174" s="137"/>
      <c r="UAZ174" s="137"/>
      <c r="UBA174" s="137"/>
      <c r="UBB174" s="137"/>
      <c r="UBC174" s="137"/>
      <c r="UBD174" s="137"/>
      <c r="UBE174" s="137"/>
      <c r="UBF174" s="137"/>
      <c r="UBG174" s="137"/>
      <c r="UBH174" s="137"/>
      <c r="UBI174" s="137"/>
      <c r="UBJ174" s="137"/>
      <c r="UBK174" s="137"/>
      <c r="UBL174" s="137"/>
      <c r="UBM174" s="137"/>
      <c r="UBN174" s="137"/>
      <c r="UBO174" s="137"/>
      <c r="UBP174" s="137"/>
      <c r="UBQ174" s="137"/>
      <c r="UBR174" s="137"/>
      <c r="UBS174" s="137"/>
      <c r="UBT174" s="137"/>
      <c r="UBU174" s="137"/>
      <c r="UBV174" s="137"/>
      <c r="UBW174" s="137"/>
      <c r="UBX174" s="137"/>
      <c r="UBY174" s="137"/>
      <c r="UBZ174" s="137"/>
      <c r="UCA174" s="137"/>
      <c r="UCB174" s="137"/>
      <c r="UCC174" s="137"/>
      <c r="UCD174" s="137"/>
      <c r="UCE174" s="137"/>
      <c r="UCF174" s="137"/>
      <c r="UCG174" s="137"/>
      <c r="UCH174" s="137"/>
      <c r="UCI174" s="137"/>
      <c r="UCJ174" s="137"/>
      <c r="UCK174" s="137"/>
      <c r="UCL174" s="137"/>
      <c r="UCM174" s="137"/>
      <c r="UCN174" s="137"/>
      <c r="UCO174" s="137"/>
      <c r="UCP174" s="137"/>
      <c r="UCQ174" s="137"/>
      <c r="UCR174" s="137"/>
      <c r="UCS174" s="137"/>
      <c r="UCT174" s="137"/>
      <c r="UCU174" s="137"/>
      <c r="UCV174" s="137"/>
      <c r="UCW174" s="137"/>
      <c r="UCX174" s="137"/>
      <c r="UCY174" s="137"/>
      <c r="UCZ174" s="137"/>
      <c r="UDA174" s="137"/>
      <c r="UDB174" s="137"/>
      <c r="UDC174" s="137"/>
      <c r="UDD174" s="137"/>
      <c r="UDE174" s="137"/>
      <c r="UDF174" s="137"/>
      <c r="UDG174" s="137"/>
      <c r="UDH174" s="137"/>
      <c r="UDI174" s="137"/>
      <c r="UDJ174" s="137"/>
      <c r="UDK174" s="137"/>
      <c r="UDL174" s="137"/>
      <c r="UDM174" s="137"/>
      <c r="UDN174" s="137"/>
      <c r="UDO174" s="137"/>
      <c r="UDP174" s="137"/>
      <c r="UDQ174" s="137"/>
      <c r="UDR174" s="137"/>
      <c r="UDS174" s="137"/>
      <c r="UDT174" s="137"/>
      <c r="UDU174" s="137"/>
      <c r="UDV174" s="137"/>
      <c r="UDW174" s="137"/>
      <c r="UDX174" s="137"/>
      <c r="UDY174" s="137"/>
      <c r="UDZ174" s="137"/>
      <c r="UEA174" s="137"/>
      <c r="UEB174" s="137"/>
      <c r="UEC174" s="137"/>
      <c r="UED174" s="137"/>
      <c r="UEE174" s="137"/>
      <c r="UEF174" s="137"/>
      <c r="UEG174" s="137"/>
      <c r="UEH174" s="137"/>
      <c r="UEI174" s="137"/>
      <c r="UEJ174" s="137"/>
      <c r="UEK174" s="137"/>
      <c r="UEL174" s="137"/>
      <c r="UEM174" s="137"/>
      <c r="UEN174" s="137"/>
      <c r="UEO174" s="137"/>
      <c r="UEP174" s="137"/>
      <c r="UEQ174" s="137"/>
      <c r="UER174" s="137"/>
      <c r="UES174" s="137"/>
      <c r="UET174" s="137"/>
      <c r="UEU174" s="137"/>
      <c r="UEV174" s="137"/>
      <c r="UEW174" s="137"/>
      <c r="UEX174" s="137"/>
      <c r="UEY174" s="137"/>
      <c r="UEZ174" s="137"/>
      <c r="UFA174" s="137"/>
      <c r="UFB174" s="137"/>
      <c r="UFC174" s="137"/>
      <c r="UFD174" s="137"/>
      <c r="UFE174" s="137"/>
      <c r="UFF174" s="137"/>
      <c r="UFG174" s="137"/>
      <c r="UFH174" s="137"/>
      <c r="UFI174" s="137"/>
      <c r="UFJ174" s="137"/>
      <c r="UFK174" s="137"/>
      <c r="UFL174" s="137"/>
      <c r="UFM174" s="137"/>
      <c r="UFN174" s="137"/>
      <c r="UFO174" s="137"/>
      <c r="UFP174" s="137"/>
      <c r="UFQ174" s="137"/>
      <c r="UFR174" s="137"/>
      <c r="UFS174" s="137"/>
      <c r="UFT174" s="137"/>
      <c r="UFU174" s="137"/>
      <c r="UFV174" s="137"/>
      <c r="UFW174" s="137"/>
      <c r="UFX174" s="137"/>
      <c r="UFY174" s="137"/>
      <c r="UFZ174" s="137"/>
      <c r="UGA174" s="137"/>
      <c r="UGB174" s="137"/>
      <c r="UGC174" s="137"/>
      <c r="UGD174" s="137"/>
      <c r="UGE174" s="137"/>
      <c r="UGF174" s="137"/>
      <c r="UGG174" s="137"/>
      <c r="UGH174" s="137"/>
      <c r="UGI174" s="137"/>
      <c r="UGJ174" s="137"/>
      <c r="UGK174" s="137"/>
      <c r="UGL174" s="137"/>
      <c r="UGM174" s="137"/>
      <c r="UGN174" s="137"/>
      <c r="UGO174" s="137"/>
      <c r="UGP174" s="137"/>
      <c r="UGQ174" s="137"/>
      <c r="UGR174" s="137"/>
      <c r="UGS174" s="137"/>
      <c r="UGT174" s="137"/>
      <c r="UGU174" s="137"/>
      <c r="UGV174" s="137"/>
      <c r="UGW174" s="137"/>
      <c r="UGX174" s="137"/>
      <c r="UGY174" s="137"/>
      <c r="UGZ174" s="137"/>
      <c r="UHA174" s="137"/>
      <c r="UHB174" s="137"/>
      <c r="UHC174" s="137"/>
      <c r="UHD174" s="137"/>
      <c r="UHE174" s="137"/>
      <c r="UHF174" s="137"/>
      <c r="UHG174" s="137"/>
      <c r="UHH174" s="137"/>
      <c r="UHI174" s="137"/>
      <c r="UHJ174" s="137"/>
      <c r="UHK174" s="137"/>
      <c r="UHL174" s="137"/>
      <c r="UHM174" s="137"/>
      <c r="UHN174" s="137"/>
      <c r="UHO174" s="137"/>
      <c r="UHP174" s="137"/>
      <c r="UHQ174" s="137"/>
      <c r="UHR174" s="137"/>
      <c r="UHS174" s="137"/>
      <c r="UHT174" s="137"/>
      <c r="UHU174" s="137"/>
      <c r="UHV174" s="137"/>
      <c r="UHW174" s="137"/>
      <c r="UHX174" s="137"/>
      <c r="UHY174" s="137"/>
      <c r="UHZ174" s="137"/>
      <c r="UIA174" s="137"/>
      <c r="UIB174" s="137"/>
      <c r="UIC174" s="137"/>
      <c r="UID174" s="137"/>
      <c r="UIE174" s="137"/>
      <c r="UIF174" s="137"/>
      <c r="UIG174" s="137"/>
      <c r="UIH174" s="137"/>
      <c r="UII174" s="137"/>
      <c r="UIJ174" s="137"/>
      <c r="UIK174" s="137"/>
      <c r="UIL174" s="137"/>
      <c r="UIM174" s="137"/>
      <c r="UIN174" s="137"/>
      <c r="UIO174" s="137"/>
      <c r="UIP174" s="137"/>
      <c r="UIQ174" s="137"/>
      <c r="UIR174" s="137"/>
      <c r="UIS174" s="137"/>
      <c r="UIT174" s="137"/>
      <c r="UIU174" s="137"/>
      <c r="UIV174" s="137"/>
      <c r="UIW174" s="137"/>
      <c r="UIX174" s="137"/>
      <c r="UIY174" s="137"/>
      <c r="UIZ174" s="137"/>
      <c r="UJA174" s="137"/>
      <c r="UJB174" s="137"/>
      <c r="UJC174" s="137"/>
      <c r="UJD174" s="137"/>
      <c r="UJE174" s="137"/>
      <c r="UJF174" s="137"/>
      <c r="UJG174" s="137"/>
      <c r="UJH174" s="137"/>
      <c r="UJI174" s="137"/>
      <c r="UJJ174" s="137"/>
      <c r="UJK174" s="137"/>
      <c r="UJL174" s="137"/>
      <c r="UJM174" s="137"/>
      <c r="UJN174" s="137"/>
      <c r="UJO174" s="137"/>
      <c r="UJP174" s="137"/>
      <c r="UJQ174" s="137"/>
      <c r="UJR174" s="137"/>
      <c r="UJS174" s="137"/>
      <c r="UJT174" s="137"/>
      <c r="UJU174" s="137"/>
      <c r="UJV174" s="137"/>
      <c r="UJW174" s="137"/>
      <c r="UJX174" s="137"/>
      <c r="UJY174" s="137"/>
      <c r="UJZ174" s="137"/>
      <c r="UKA174" s="137"/>
      <c r="UKB174" s="137"/>
      <c r="UKC174" s="137"/>
      <c r="UKD174" s="137"/>
      <c r="UKE174" s="137"/>
      <c r="UKF174" s="137"/>
      <c r="UKG174" s="137"/>
      <c r="UKH174" s="137"/>
      <c r="UKI174" s="137"/>
      <c r="UKJ174" s="137"/>
      <c r="UKK174" s="137"/>
      <c r="UKL174" s="137"/>
      <c r="UKM174" s="137"/>
      <c r="UKN174" s="137"/>
      <c r="UKO174" s="137"/>
      <c r="UKP174" s="137"/>
      <c r="UKQ174" s="137"/>
      <c r="UKR174" s="137"/>
      <c r="UKS174" s="137"/>
      <c r="UKT174" s="137"/>
      <c r="UKU174" s="137"/>
      <c r="UKV174" s="137"/>
      <c r="UKW174" s="137"/>
      <c r="UKX174" s="137"/>
      <c r="UKY174" s="137"/>
      <c r="UKZ174" s="137"/>
      <c r="ULA174" s="137"/>
      <c r="ULB174" s="137"/>
      <c r="ULC174" s="137"/>
      <c r="ULD174" s="137"/>
      <c r="ULE174" s="137"/>
      <c r="ULF174" s="137"/>
      <c r="ULG174" s="137"/>
      <c r="ULH174" s="137"/>
      <c r="ULI174" s="137"/>
      <c r="ULJ174" s="137"/>
      <c r="ULK174" s="137"/>
      <c r="ULL174" s="137"/>
      <c r="ULM174" s="137"/>
      <c r="ULN174" s="137"/>
      <c r="ULO174" s="137"/>
      <c r="ULP174" s="137"/>
      <c r="ULQ174" s="137"/>
      <c r="ULR174" s="137"/>
      <c r="ULS174" s="137"/>
      <c r="ULT174" s="137"/>
      <c r="ULU174" s="137"/>
      <c r="ULV174" s="137"/>
      <c r="ULW174" s="137"/>
      <c r="ULX174" s="137"/>
      <c r="ULY174" s="137"/>
      <c r="ULZ174" s="137"/>
      <c r="UMA174" s="137"/>
      <c r="UMB174" s="137"/>
      <c r="UMC174" s="137"/>
      <c r="UMD174" s="137"/>
      <c r="UME174" s="137"/>
      <c r="UMF174" s="137"/>
      <c r="UMG174" s="137"/>
      <c r="UMH174" s="137"/>
      <c r="UMI174" s="137"/>
      <c r="UMJ174" s="137"/>
      <c r="UMK174" s="137"/>
      <c r="UML174" s="137"/>
      <c r="UMM174" s="137"/>
      <c r="UMN174" s="137"/>
      <c r="UMO174" s="137"/>
      <c r="UMP174" s="137"/>
      <c r="UMQ174" s="137"/>
      <c r="UMR174" s="137"/>
      <c r="UMS174" s="137"/>
      <c r="UMT174" s="137"/>
      <c r="UMU174" s="137"/>
      <c r="UMV174" s="137"/>
      <c r="UMW174" s="137"/>
      <c r="UMX174" s="137"/>
      <c r="UMY174" s="137"/>
      <c r="UMZ174" s="137"/>
      <c r="UNA174" s="137"/>
      <c r="UNB174" s="137"/>
      <c r="UNC174" s="137"/>
      <c r="UND174" s="137"/>
      <c r="UNE174" s="137"/>
      <c r="UNF174" s="137"/>
      <c r="UNG174" s="137"/>
      <c r="UNH174" s="137"/>
      <c r="UNI174" s="137"/>
      <c r="UNJ174" s="137"/>
      <c r="UNK174" s="137"/>
      <c r="UNL174" s="137"/>
      <c r="UNM174" s="137"/>
      <c r="UNN174" s="137"/>
      <c r="UNO174" s="137"/>
      <c r="UNP174" s="137"/>
      <c r="UNQ174" s="137"/>
      <c r="UNR174" s="137"/>
      <c r="UNS174" s="137"/>
      <c r="UNT174" s="137"/>
      <c r="UNU174" s="137"/>
      <c r="UNV174" s="137"/>
      <c r="UNW174" s="137"/>
      <c r="UNX174" s="137"/>
      <c r="UNY174" s="137"/>
      <c r="UNZ174" s="137"/>
      <c r="UOA174" s="137"/>
      <c r="UOB174" s="137"/>
      <c r="UOC174" s="137"/>
      <c r="UOD174" s="137"/>
      <c r="UOE174" s="137"/>
      <c r="UOF174" s="137"/>
      <c r="UOG174" s="137"/>
      <c r="UOH174" s="137"/>
      <c r="UOI174" s="137"/>
      <c r="UOJ174" s="137"/>
      <c r="UOK174" s="137"/>
      <c r="UOL174" s="137"/>
      <c r="UOM174" s="137"/>
      <c r="UON174" s="137"/>
      <c r="UOO174" s="137"/>
      <c r="UOP174" s="137"/>
      <c r="UOQ174" s="137"/>
      <c r="UOR174" s="137"/>
      <c r="UOS174" s="137"/>
      <c r="UOT174" s="137"/>
      <c r="UOU174" s="137"/>
      <c r="UOV174" s="137"/>
      <c r="UOW174" s="137"/>
      <c r="UOX174" s="137"/>
      <c r="UOY174" s="137"/>
      <c r="UOZ174" s="137"/>
      <c r="UPA174" s="137"/>
      <c r="UPB174" s="137"/>
      <c r="UPC174" s="137"/>
      <c r="UPD174" s="137"/>
      <c r="UPE174" s="137"/>
      <c r="UPF174" s="137"/>
      <c r="UPG174" s="137"/>
      <c r="UPH174" s="137"/>
      <c r="UPI174" s="137"/>
      <c r="UPJ174" s="137"/>
      <c r="UPK174" s="137"/>
      <c r="UPL174" s="137"/>
      <c r="UPM174" s="137"/>
      <c r="UPN174" s="137"/>
      <c r="UPO174" s="137"/>
      <c r="UPP174" s="137"/>
      <c r="UPQ174" s="137"/>
      <c r="UPR174" s="137"/>
      <c r="UPS174" s="137"/>
      <c r="UPT174" s="137"/>
      <c r="UPU174" s="137"/>
      <c r="UPV174" s="137"/>
      <c r="UPW174" s="137"/>
      <c r="UPX174" s="137"/>
      <c r="UPY174" s="137"/>
      <c r="UPZ174" s="137"/>
      <c r="UQA174" s="137"/>
      <c r="UQB174" s="137"/>
      <c r="UQC174" s="137"/>
      <c r="UQD174" s="137"/>
      <c r="UQE174" s="137"/>
      <c r="UQF174" s="137"/>
      <c r="UQG174" s="137"/>
      <c r="UQH174" s="137"/>
      <c r="UQI174" s="137"/>
      <c r="UQJ174" s="137"/>
      <c r="UQK174" s="137"/>
      <c r="UQL174" s="137"/>
      <c r="UQM174" s="137"/>
      <c r="UQN174" s="137"/>
      <c r="UQO174" s="137"/>
      <c r="UQP174" s="137"/>
      <c r="UQQ174" s="137"/>
      <c r="UQR174" s="137"/>
      <c r="UQS174" s="137"/>
      <c r="UQT174" s="137"/>
      <c r="UQU174" s="137"/>
      <c r="UQV174" s="137"/>
      <c r="UQW174" s="137"/>
      <c r="UQX174" s="137"/>
      <c r="UQY174" s="137"/>
      <c r="UQZ174" s="137"/>
      <c r="URA174" s="137"/>
      <c r="URB174" s="137"/>
      <c r="URC174" s="137"/>
      <c r="URD174" s="137"/>
      <c r="URE174" s="137"/>
      <c r="URF174" s="137"/>
      <c r="URG174" s="137"/>
      <c r="URH174" s="137"/>
      <c r="URI174" s="137"/>
      <c r="URJ174" s="137"/>
      <c r="URK174" s="137"/>
      <c r="URL174" s="137"/>
      <c r="URM174" s="137"/>
      <c r="URN174" s="137"/>
      <c r="URO174" s="137"/>
      <c r="URP174" s="137"/>
      <c r="URQ174" s="137"/>
      <c r="URR174" s="137"/>
      <c r="URS174" s="137"/>
      <c r="URT174" s="137"/>
      <c r="URU174" s="137"/>
      <c r="URV174" s="137"/>
      <c r="URW174" s="137"/>
      <c r="URX174" s="137"/>
      <c r="URY174" s="137"/>
      <c r="URZ174" s="137"/>
      <c r="USA174" s="137"/>
      <c r="USB174" s="137"/>
      <c r="USC174" s="137"/>
      <c r="USD174" s="137"/>
      <c r="USE174" s="137"/>
      <c r="USF174" s="137"/>
      <c r="USG174" s="137"/>
      <c r="USH174" s="137"/>
      <c r="USI174" s="137"/>
      <c r="USJ174" s="137"/>
      <c r="USK174" s="137"/>
      <c r="USL174" s="137"/>
      <c r="USM174" s="137"/>
      <c r="USN174" s="137"/>
      <c r="USO174" s="137"/>
      <c r="USP174" s="137"/>
      <c r="USQ174" s="137"/>
      <c r="USR174" s="137"/>
      <c r="USS174" s="137"/>
      <c r="UST174" s="137"/>
      <c r="USU174" s="137"/>
      <c r="USV174" s="137"/>
      <c r="USW174" s="137"/>
      <c r="USX174" s="137"/>
      <c r="USY174" s="137"/>
      <c r="USZ174" s="137"/>
      <c r="UTA174" s="137"/>
      <c r="UTB174" s="137"/>
      <c r="UTC174" s="137"/>
      <c r="UTD174" s="137"/>
      <c r="UTE174" s="137"/>
      <c r="UTF174" s="137"/>
      <c r="UTG174" s="137"/>
      <c r="UTH174" s="137"/>
      <c r="UTI174" s="137"/>
      <c r="UTJ174" s="137"/>
      <c r="UTK174" s="137"/>
      <c r="UTL174" s="137"/>
      <c r="UTM174" s="137"/>
      <c r="UTN174" s="137"/>
      <c r="UTO174" s="137"/>
      <c r="UTP174" s="137"/>
      <c r="UTQ174" s="137"/>
      <c r="UTR174" s="137"/>
      <c r="UTS174" s="137"/>
      <c r="UTT174" s="137"/>
      <c r="UTU174" s="137"/>
      <c r="UTV174" s="137"/>
      <c r="UTW174" s="137"/>
      <c r="UTX174" s="137"/>
      <c r="UTY174" s="137"/>
      <c r="UTZ174" s="137"/>
      <c r="UUA174" s="137"/>
      <c r="UUB174" s="137"/>
      <c r="UUC174" s="137"/>
      <c r="UUD174" s="137"/>
      <c r="UUE174" s="137"/>
      <c r="UUF174" s="137"/>
      <c r="UUG174" s="137"/>
      <c r="UUH174" s="137"/>
      <c r="UUI174" s="137"/>
      <c r="UUJ174" s="137"/>
      <c r="UUK174" s="137"/>
      <c r="UUL174" s="137"/>
      <c r="UUM174" s="137"/>
      <c r="UUN174" s="137"/>
      <c r="UUO174" s="137"/>
      <c r="UUP174" s="137"/>
      <c r="UUQ174" s="137"/>
      <c r="UUR174" s="137"/>
      <c r="UUS174" s="137"/>
      <c r="UUT174" s="137"/>
      <c r="UUU174" s="137"/>
      <c r="UUV174" s="137"/>
      <c r="UUW174" s="137"/>
      <c r="UUX174" s="137"/>
      <c r="UUY174" s="137"/>
      <c r="UUZ174" s="137"/>
      <c r="UVA174" s="137"/>
      <c r="UVB174" s="137"/>
      <c r="UVC174" s="137"/>
      <c r="UVD174" s="137"/>
      <c r="UVE174" s="137"/>
      <c r="UVF174" s="137"/>
      <c r="UVG174" s="137"/>
      <c r="UVH174" s="137"/>
      <c r="UVI174" s="137"/>
      <c r="UVJ174" s="137"/>
      <c r="UVK174" s="137"/>
      <c r="UVL174" s="137"/>
      <c r="UVM174" s="137"/>
      <c r="UVN174" s="137"/>
      <c r="UVO174" s="137"/>
      <c r="UVP174" s="137"/>
      <c r="UVQ174" s="137"/>
      <c r="UVR174" s="137"/>
      <c r="UVS174" s="137"/>
      <c r="UVT174" s="137"/>
      <c r="UVU174" s="137"/>
      <c r="UVV174" s="137"/>
      <c r="UVW174" s="137"/>
      <c r="UVX174" s="137"/>
      <c r="UVY174" s="137"/>
      <c r="UVZ174" s="137"/>
      <c r="UWA174" s="137"/>
      <c r="UWB174" s="137"/>
      <c r="UWC174" s="137"/>
      <c r="UWD174" s="137"/>
      <c r="UWE174" s="137"/>
      <c r="UWF174" s="137"/>
      <c r="UWG174" s="137"/>
      <c r="UWH174" s="137"/>
      <c r="UWI174" s="137"/>
      <c r="UWJ174" s="137"/>
      <c r="UWK174" s="137"/>
      <c r="UWL174" s="137"/>
      <c r="UWM174" s="137"/>
      <c r="UWN174" s="137"/>
      <c r="UWO174" s="137"/>
      <c r="UWP174" s="137"/>
      <c r="UWQ174" s="137"/>
      <c r="UWR174" s="137"/>
      <c r="UWS174" s="137"/>
      <c r="UWT174" s="137"/>
      <c r="UWU174" s="137"/>
      <c r="UWV174" s="137"/>
      <c r="UWW174" s="137"/>
      <c r="UWX174" s="137"/>
      <c r="UWY174" s="137"/>
      <c r="UWZ174" s="137"/>
      <c r="UXA174" s="137"/>
      <c r="UXB174" s="137"/>
      <c r="UXC174" s="137"/>
      <c r="UXD174" s="137"/>
      <c r="UXE174" s="137"/>
      <c r="UXF174" s="137"/>
      <c r="UXG174" s="137"/>
      <c r="UXH174" s="137"/>
      <c r="UXI174" s="137"/>
      <c r="UXJ174" s="137"/>
      <c r="UXK174" s="137"/>
      <c r="UXL174" s="137"/>
      <c r="UXM174" s="137"/>
      <c r="UXN174" s="137"/>
      <c r="UXO174" s="137"/>
      <c r="UXP174" s="137"/>
      <c r="UXQ174" s="137"/>
      <c r="UXR174" s="137"/>
      <c r="UXS174" s="137"/>
      <c r="UXT174" s="137"/>
      <c r="UXU174" s="137"/>
      <c r="UXV174" s="137"/>
      <c r="UXW174" s="137"/>
      <c r="UXX174" s="137"/>
      <c r="UXY174" s="137"/>
      <c r="UXZ174" s="137"/>
      <c r="UYA174" s="137"/>
      <c r="UYB174" s="137"/>
      <c r="UYC174" s="137"/>
      <c r="UYD174" s="137"/>
      <c r="UYE174" s="137"/>
      <c r="UYF174" s="137"/>
      <c r="UYG174" s="137"/>
      <c r="UYH174" s="137"/>
      <c r="UYI174" s="137"/>
      <c r="UYJ174" s="137"/>
      <c r="UYK174" s="137"/>
      <c r="UYL174" s="137"/>
      <c r="UYM174" s="137"/>
      <c r="UYN174" s="137"/>
      <c r="UYO174" s="137"/>
      <c r="UYP174" s="137"/>
      <c r="UYQ174" s="137"/>
      <c r="UYR174" s="137"/>
      <c r="UYS174" s="137"/>
      <c r="UYT174" s="137"/>
      <c r="UYU174" s="137"/>
      <c r="UYV174" s="137"/>
      <c r="UYW174" s="137"/>
      <c r="UYX174" s="137"/>
      <c r="UYY174" s="137"/>
      <c r="UYZ174" s="137"/>
      <c r="UZA174" s="137"/>
      <c r="UZB174" s="137"/>
      <c r="UZC174" s="137"/>
      <c r="UZD174" s="137"/>
      <c r="UZE174" s="137"/>
      <c r="UZF174" s="137"/>
      <c r="UZG174" s="137"/>
      <c r="UZH174" s="137"/>
      <c r="UZI174" s="137"/>
      <c r="UZJ174" s="137"/>
      <c r="UZK174" s="137"/>
      <c r="UZL174" s="137"/>
      <c r="UZM174" s="137"/>
      <c r="UZN174" s="137"/>
      <c r="UZO174" s="137"/>
      <c r="UZP174" s="137"/>
      <c r="UZQ174" s="137"/>
      <c r="UZR174" s="137"/>
      <c r="UZS174" s="137"/>
      <c r="UZT174" s="137"/>
      <c r="UZU174" s="137"/>
      <c r="UZV174" s="137"/>
      <c r="UZW174" s="137"/>
      <c r="UZX174" s="137"/>
      <c r="UZY174" s="137"/>
      <c r="UZZ174" s="137"/>
      <c r="VAA174" s="137"/>
      <c r="VAB174" s="137"/>
      <c r="VAC174" s="137"/>
      <c r="VAD174" s="137"/>
      <c r="VAE174" s="137"/>
      <c r="VAF174" s="137"/>
      <c r="VAG174" s="137"/>
      <c r="VAH174" s="137"/>
      <c r="VAI174" s="137"/>
      <c r="VAJ174" s="137"/>
      <c r="VAK174" s="137"/>
      <c r="VAL174" s="137"/>
      <c r="VAM174" s="137"/>
      <c r="VAN174" s="137"/>
      <c r="VAO174" s="137"/>
      <c r="VAP174" s="137"/>
      <c r="VAQ174" s="137"/>
      <c r="VAR174" s="137"/>
      <c r="VAS174" s="137"/>
      <c r="VAT174" s="137"/>
      <c r="VAU174" s="137"/>
      <c r="VAV174" s="137"/>
      <c r="VAW174" s="137"/>
      <c r="VAX174" s="137"/>
      <c r="VAY174" s="137"/>
      <c r="VAZ174" s="137"/>
      <c r="VBA174" s="137"/>
      <c r="VBB174" s="137"/>
      <c r="VBC174" s="137"/>
      <c r="VBD174" s="137"/>
      <c r="VBE174" s="137"/>
      <c r="VBF174" s="137"/>
      <c r="VBG174" s="137"/>
      <c r="VBH174" s="137"/>
      <c r="VBI174" s="137"/>
      <c r="VBJ174" s="137"/>
      <c r="VBK174" s="137"/>
      <c r="VBL174" s="137"/>
      <c r="VBM174" s="137"/>
      <c r="VBN174" s="137"/>
      <c r="VBO174" s="137"/>
      <c r="VBP174" s="137"/>
      <c r="VBQ174" s="137"/>
      <c r="VBR174" s="137"/>
      <c r="VBS174" s="137"/>
      <c r="VBT174" s="137"/>
      <c r="VBU174" s="137"/>
      <c r="VBV174" s="137"/>
      <c r="VBW174" s="137"/>
      <c r="VBX174" s="137"/>
      <c r="VBY174" s="137"/>
      <c r="VBZ174" s="137"/>
      <c r="VCA174" s="137"/>
      <c r="VCB174" s="137"/>
      <c r="VCC174" s="137"/>
      <c r="VCD174" s="137"/>
      <c r="VCE174" s="137"/>
      <c r="VCF174" s="137"/>
      <c r="VCG174" s="137"/>
      <c r="VCH174" s="137"/>
      <c r="VCI174" s="137"/>
      <c r="VCJ174" s="137"/>
      <c r="VCK174" s="137"/>
      <c r="VCL174" s="137"/>
      <c r="VCM174" s="137"/>
      <c r="VCN174" s="137"/>
      <c r="VCO174" s="137"/>
      <c r="VCP174" s="137"/>
      <c r="VCQ174" s="137"/>
      <c r="VCR174" s="137"/>
      <c r="VCS174" s="137"/>
      <c r="VCT174" s="137"/>
      <c r="VCU174" s="137"/>
      <c r="VCV174" s="137"/>
      <c r="VCW174" s="137"/>
      <c r="VCX174" s="137"/>
      <c r="VCY174" s="137"/>
      <c r="VCZ174" s="137"/>
      <c r="VDA174" s="137"/>
      <c r="VDB174" s="137"/>
      <c r="VDC174" s="137"/>
      <c r="VDD174" s="137"/>
      <c r="VDE174" s="137"/>
      <c r="VDF174" s="137"/>
      <c r="VDG174" s="137"/>
      <c r="VDH174" s="137"/>
      <c r="VDI174" s="137"/>
      <c r="VDJ174" s="137"/>
      <c r="VDK174" s="137"/>
      <c r="VDL174" s="137"/>
      <c r="VDM174" s="137"/>
      <c r="VDN174" s="137"/>
      <c r="VDO174" s="137"/>
      <c r="VDP174" s="137"/>
      <c r="VDQ174" s="137"/>
      <c r="VDR174" s="137"/>
      <c r="VDS174" s="137"/>
      <c r="VDT174" s="137"/>
      <c r="VDU174" s="137"/>
      <c r="VDV174" s="137"/>
      <c r="VDW174" s="137"/>
      <c r="VDX174" s="137"/>
      <c r="VDY174" s="137"/>
      <c r="VDZ174" s="137"/>
      <c r="VEA174" s="137"/>
      <c r="VEB174" s="137"/>
      <c r="VEC174" s="137"/>
      <c r="VED174" s="137"/>
      <c r="VEE174" s="137"/>
      <c r="VEF174" s="137"/>
      <c r="VEG174" s="137"/>
      <c r="VEH174" s="137"/>
      <c r="VEI174" s="137"/>
      <c r="VEJ174" s="137"/>
      <c r="VEK174" s="137"/>
      <c r="VEL174" s="137"/>
      <c r="VEM174" s="137"/>
      <c r="VEN174" s="137"/>
      <c r="VEO174" s="137"/>
      <c r="VEP174" s="137"/>
      <c r="VEQ174" s="137"/>
      <c r="VER174" s="137"/>
      <c r="VES174" s="137"/>
      <c r="VET174" s="137"/>
      <c r="VEU174" s="137"/>
      <c r="VEV174" s="137"/>
      <c r="VEW174" s="137"/>
      <c r="VEX174" s="137"/>
      <c r="VEY174" s="137"/>
      <c r="VEZ174" s="137"/>
      <c r="VFA174" s="137"/>
      <c r="VFB174" s="137"/>
      <c r="VFC174" s="137"/>
      <c r="VFD174" s="137"/>
      <c r="VFE174" s="137"/>
      <c r="VFF174" s="137"/>
      <c r="VFG174" s="137"/>
      <c r="VFH174" s="137"/>
      <c r="VFI174" s="137"/>
      <c r="VFJ174" s="137"/>
      <c r="VFK174" s="137"/>
      <c r="VFL174" s="137"/>
      <c r="VFM174" s="137"/>
      <c r="VFN174" s="137"/>
      <c r="VFO174" s="137"/>
      <c r="VFP174" s="137"/>
      <c r="VFQ174" s="137"/>
      <c r="VFR174" s="137"/>
      <c r="VFS174" s="137"/>
      <c r="VFT174" s="137"/>
      <c r="VFU174" s="137"/>
      <c r="VFV174" s="137"/>
      <c r="VFW174" s="137"/>
      <c r="VFX174" s="137"/>
      <c r="VFY174" s="137"/>
      <c r="VFZ174" s="137"/>
      <c r="VGA174" s="137"/>
      <c r="VGB174" s="137"/>
      <c r="VGC174" s="137"/>
      <c r="VGD174" s="137"/>
      <c r="VGE174" s="137"/>
      <c r="VGF174" s="137"/>
      <c r="VGG174" s="137"/>
      <c r="VGH174" s="137"/>
      <c r="VGI174" s="137"/>
      <c r="VGJ174" s="137"/>
      <c r="VGK174" s="137"/>
      <c r="VGL174" s="137"/>
      <c r="VGM174" s="137"/>
      <c r="VGN174" s="137"/>
      <c r="VGO174" s="137"/>
      <c r="VGP174" s="137"/>
      <c r="VGQ174" s="137"/>
      <c r="VGR174" s="137"/>
      <c r="VGS174" s="137"/>
      <c r="VGT174" s="137"/>
      <c r="VGU174" s="137"/>
      <c r="VGV174" s="137"/>
      <c r="VGW174" s="137"/>
      <c r="VGX174" s="137"/>
      <c r="VGY174" s="137"/>
      <c r="VGZ174" s="137"/>
      <c r="VHA174" s="137"/>
      <c r="VHB174" s="137"/>
      <c r="VHC174" s="137"/>
      <c r="VHD174" s="137"/>
      <c r="VHE174" s="137"/>
      <c r="VHF174" s="137"/>
      <c r="VHG174" s="137"/>
      <c r="VHH174" s="137"/>
      <c r="VHI174" s="137"/>
      <c r="VHJ174" s="137"/>
      <c r="VHK174" s="137"/>
      <c r="VHL174" s="137"/>
      <c r="VHM174" s="137"/>
      <c r="VHN174" s="137"/>
      <c r="VHO174" s="137"/>
      <c r="VHP174" s="137"/>
      <c r="VHQ174" s="137"/>
      <c r="VHR174" s="137"/>
      <c r="VHS174" s="137"/>
      <c r="VHT174" s="137"/>
      <c r="VHU174" s="137"/>
      <c r="VHV174" s="137"/>
      <c r="VHW174" s="137"/>
      <c r="VHX174" s="137"/>
      <c r="VHY174" s="137"/>
      <c r="VHZ174" s="137"/>
      <c r="VIA174" s="137"/>
      <c r="VIB174" s="137"/>
      <c r="VIC174" s="137"/>
      <c r="VID174" s="137"/>
      <c r="VIE174" s="137"/>
      <c r="VIF174" s="137"/>
      <c r="VIG174" s="137"/>
      <c r="VIH174" s="137"/>
      <c r="VII174" s="137"/>
      <c r="VIJ174" s="137"/>
      <c r="VIK174" s="137"/>
      <c r="VIL174" s="137"/>
      <c r="VIM174" s="137"/>
      <c r="VIN174" s="137"/>
      <c r="VIO174" s="137"/>
      <c r="VIP174" s="137"/>
      <c r="VIQ174" s="137"/>
      <c r="VIR174" s="137"/>
      <c r="VIS174" s="137"/>
      <c r="VIT174" s="137"/>
      <c r="VIU174" s="137"/>
      <c r="VIV174" s="137"/>
      <c r="VIW174" s="137"/>
      <c r="VIX174" s="137"/>
      <c r="VIY174" s="137"/>
      <c r="VIZ174" s="137"/>
      <c r="VJA174" s="137"/>
      <c r="VJB174" s="137"/>
      <c r="VJC174" s="137"/>
      <c r="VJD174" s="137"/>
      <c r="VJE174" s="137"/>
      <c r="VJF174" s="137"/>
      <c r="VJG174" s="137"/>
      <c r="VJH174" s="137"/>
      <c r="VJI174" s="137"/>
      <c r="VJJ174" s="137"/>
      <c r="VJK174" s="137"/>
      <c r="VJL174" s="137"/>
      <c r="VJM174" s="137"/>
      <c r="VJN174" s="137"/>
      <c r="VJO174" s="137"/>
      <c r="VJP174" s="137"/>
      <c r="VJQ174" s="137"/>
      <c r="VJR174" s="137"/>
      <c r="VJS174" s="137"/>
      <c r="VJT174" s="137"/>
      <c r="VJU174" s="137"/>
      <c r="VJV174" s="137"/>
      <c r="VJW174" s="137"/>
      <c r="VJX174" s="137"/>
      <c r="VJY174" s="137"/>
      <c r="VJZ174" s="137"/>
      <c r="VKA174" s="137"/>
      <c r="VKB174" s="137"/>
      <c r="VKC174" s="137"/>
      <c r="VKD174" s="137"/>
      <c r="VKE174" s="137"/>
      <c r="VKF174" s="137"/>
      <c r="VKG174" s="137"/>
      <c r="VKH174" s="137"/>
      <c r="VKI174" s="137"/>
      <c r="VKJ174" s="137"/>
      <c r="VKK174" s="137"/>
      <c r="VKL174" s="137"/>
      <c r="VKM174" s="137"/>
      <c r="VKN174" s="137"/>
      <c r="VKO174" s="137"/>
      <c r="VKP174" s="137"/>
      <c r="VKQ174" s="137"/>
      <c r="VKR174" s="137"/>
      <c r="VKS174" s="137"/>
      <c r="VKT174" s="137"/>
      <c r="VKU174" s="137"/>
      <c r="VKV174" s="137"/>
      <c r="VKW174" s="137"/>
      <c r="VKX174" s="137"/>
      <c r="VKY174" s="137"/>
      <c r="VKZ174" s="137"/>
      <c r="VLA174" s="137"/>
      <c r="VLB174" s="137"/>
      <c r="VLC174" s="137"/>
      <c r="VLD174" s="137"/>
      <c r="VLE174" s="137"/>
      <c r="VLF174" s="137"/>
      <c r="VLG174" s="137"/>
      <c r="VLH174" s="137"/>
      <c r="VLI174" s="137"/>
      <c r="VLJ174" s="137"/>
      <c r="VLK174" s="137"/>
      <c r="VLL174" s="137"/>
      <c r="VLM174" s="137"/>
      <c r="VLN174" s="137"/>
      <c r="VLO174" s="137"/>
      <c r="VLP174" s="137"/>
      <c r="VLQ174" s="137"/>
      <c r="VLR174" s="137"/>
      <c r="VLS174" s="137"/>
      <c r="VLT174" s="137"/>
      <c r="VLU174" s="137"/>
      <c r="VLV174" s="137"/>
      <c r="VLW174" s="137"/>
      <c r="VLX174" s="137"/>
      <c r="VLY174" s="137"/>
      <c r="VLZ174" s="137"/>
      <c r="VMA174" s="137"/>
      <c r="VMB174" s="137"/>
      <c r="VMC174" s="137"/>
      <c r="VMD174" s="137"/>
      <c r="VME174" s="137"/>
      <c r="VMF174" s="137"/>
      <c r="VMG174" s="137"/>
      <c r="VMH174" s="137"/>
      <c r="VMI174" s="137"/>
      <c r="VMJ174" s="137"/>
      <c r="VMK174" s="137"/>
      <c r="VML174" s="137"/>
      <c r="VMM174" s="137"/>
      <c r="VMN174" s="137"/>
      <c r="VMO174" s="137"/>
      <c r="VMP174" s="137"/>
      <c r="VMQ174" s="137"/>
      <c r="VMR174" s="137"/>
      <c r="VMS174" s="137"/>
      <c r="VMT174" s="137"/>
      <c r="VMU174" s="137"/>
      <c r="VMV174" s="137"/>
      <c r="VMW174" s="137"/>
      <c r="VMX174" s="137"/>
      <c r="VMY174" s="137"/>
      <c r="VMZ174" s="137"/>
      <c r="VNA174" s="137"/>
      <c r="VNB174" s="137"/>
      <c r="VNC174" s="137"/>
      <c r="VND174" s="137"/>
      <c r="VNE174" s="137"/>
      <c r="VNF174" s="137"/>
      <c r="VNG174" s="137"/>
      <c r="VNH174" s="137"/>
      <c r="VNI174" s="137"/>
      <c r="VNJ174" s="137"/>
      <c r="VNK174" s="137"/>
      <c r="VNL174" s="137"/>
      <c r="VNM174" s="137"/>
      <c r="VNN174" s="137"/>
      <c r="VNO174" s="137"/>
      <c r="VNP174" s="137"/>
      <c r="VNQ174" s="137"/>
      <c r="VNR174" s="137"/>
      <c r="VNS174" s="137"/>
      <c r="VNT174" s="137"/>
      <c r="VNU174" s="137"/>
      <c r="VNV174" s="137"/>
      <c r="VNW174" s="137"/>
      <c r="VNX174" s="137"/>
      <c r="VNY174" s="137"/>
      <c r="VNZ174" s="137"/>
      <c r="VOA174" s="137"/>
      <c r="VOB174" s="137"/>
      <c r="VOC174" s="137"/>
      <c r="VOD174" s="137"/>
      <c r="VOE174" s="137"/>
      <c r="VOF174" s="137"/>
      <c r="VOG174" s="137"/>
      <c r="VOH174" s="137"/>
      <c r="VOI174" s="137"/>
      <c r="VOJ174" s="137"/>
      <c r="VOK174" s="137"/>
      <c r="VOL174" s="137"/>
      <c r="VOM174" s="137"/>
      <c r="VON174" s="137"/>
      <c r="VOO174" s="137"/>
      <c r="VOP174" s="137"/>
      <c r="VOQ174" s="137"/>
      <c r="VOR174" s="137"/>
      <c r="VOS174" s="137"/>
      <c r="VOT174" s="137"/>
      <c r="VOU174" s="137"/>
      <c r="VOV174" s="137"/>
      <c r="VOW174" s="137"/>
      <c r="VOX174" s="137"/>
      <c r="VOY174" s="137"/>
      <c r="VOZ174" s="137"/>
      <c r="VPA174" s="137"/>
      <c r="VPB174" s="137"/>
      <c r="VPC174" s="137"/>
      <c r="VPD174" s="137"/>
      <c r="VPE174" s="137"/>
      <c r="VPF174" s="137"/>
      <c r="VPG174" s="137"/>
      <c r="VPH174" s="137"/>
      <c r="VPI174" s="137"/>
      <c r="VPJ174" s="137"/>
      <c r="VPK174" s="137"/>
      <c r="VPL174" s="137"/>
      <c r="VPM174" s="137"/>
      <c r="VPN174" s="137"/>
      <c r="VPO174" s="137"/>
      <c r="VPP174" s="137"/>
      <c r="VPQ174" s="137"/>
      <c r="VPR174" s="137"/>
      <c r="VPS174" s="137"/>
      <c r="VPT174" s="137"/>
      <c r="VPU174" s="137"/>
      <c r="VPV174" s="137"/>
      <c r="VPW174" s="137"/>
      <c r="VPX174" s="137"/>
      <c r="VPY174" s="137"/>
      <c r="VPZ174" s="137"/>
      <c r="VQA174" s="137"/>
      <c r="VQB174" s="137"/>
      <c r="VQC174" s="137"/>
      <c r="VQD174" s="137"/>
      <c r="VQE174" s="137"/>
      <c r="VQF174" s="137"/>
      <c r="VQG174" s="137"/>
      <c r="VQH174" s="137"/>
      <c r="VQI174" s="137"/>
      <c r="VQJ174" s="137"/>
      <c r="VQK174" s="137"/>
      <c r="VQL174" s="137"/>
      <c r="VQM174" s="137"/>
      <c r="VQN174" s="137"/>
      <c r="VQO174" s="137"/>
      <c r="VQP174" s="137"/>
      <c r="VQQ174" s="137"/>
      <c r="VQR174" s="137"/>
      <c r="VQS174" s="137"/>
      <c r="VQT174" s="137"/>
      <c r="VQU174" s="137"/>
      <c r="VQV174" s="137"/>
      <c r="VQW174" s="137"/>
      <c r="VQX174" s="137"/>
      <c r="VQY174" s="137"/>
      <c r="VQZ174" s="137"/>
      <c r="VRA174" s="137"/>
      <c r="VRB174" s="137"/>
      <c r="VRC174" s="137"/>
      <c r="VRD174" s="137"/>
      <c r="VRE174" s="137"/>
      <c r="VRF174" s="137"/>
      <c r="VRG174" s="137"/>
      <c r="VRH174" s="137"/>
      <c r="VRI174" s="137"/>
      <c r="VRJ174" s="137"/>
      <c r="VRK174" s="137"/>
      <c r="VRL174" s="137"/>
      <c r="VRM174" s="137"/>
      <c r="VRN174" s="137"/>
      <c r="VRO174" s="137"/>
      <c r="VRP174" s="137"/>
      <c r="VRQ174" s="137"/>
      <c r="VRR174" s="137"/>
      <c r="VRS174" s="137"/>
      <c r="VRT174" s="137"/>
      <c r="VRU174" s="137"/>
      <c r="VRV174" s="137"/>
      <c r="VRW174" s="137"/>
      <c r="VRX174" s="137"/>
      <c r="VRY174" s="137"/>
      <c r="VRZ174" s="137"/>
      <c r="VSA174" s="137"/>
      <c r="VSB174" s="137"/>
      <c r="VSC174" s="137"/>
      <c r="VSD174" s="137"/>
      <c r="VSE174" s="137"/>
      <c r="VSF174" s="137"/>
      <c r="VSG174" s="137"/>
      <c r="VSH174" s="137"/>
      <c r="VSI174" s="137"/>
      <c r="VSJ174" s="137"/>
      <c r="VSK174" s="137"/>
      <c r="VSL174" s="137"/>
      <c r="VSM174" s="137"/>
      <c r="VSN174" s="137"/>
      <c r="VSO174" s="137"/>
      <c r="VSP174" s="137"/>
      <c r="VSQ174" s="137"/>
      <c r="VSR174" s="137"/>
      <c r="VSS174" s="137"/>
      <c r="VST174" s="137"/>
      <c r="VSU174" s="137"/>
      <c r="VSV174" s="137"/>
      <c r="VSW174" s="137"/>
      <c r="VSX174" s="137"/>
      <c r="VSY174" s="137"/>
      <c r="VSZ174" s="137"/>
      <c r="VTA174" s="137"/>
      <c r="VTB174" s="137"/>
      <c r="VTC174" s="137"/>
      <c r="VTD174" s="137"/>
      <c r="VTE174" s="137"/>
      <c r="VTF174" s="137"/>
      <c r="VTG174" s="137"/>
      <c r="VTH174" s="137"/>
      <c r="VTI174" s="137"/>
      <c r="VTJ174" s="137"/>
      <c r="VTK174" s="137"/>
      <c r="VTL174" s="137"/>
      <c r="VTM174" s="137"/>
      <c r="VTN174" s="137"/>
      <c r="VTO174" s="137"/>
      <c r="VTP174" s="137"/>
      <c r="VTQ174" s="137"/>
      <c r="VTR174" s="137"/>
      <c r="VTS174" s="137"/>
      <c r="VTT174" s="137"/>
      <c r="VTU174" s="137"/>
      <c r="VTV174" s="137"/>
      <c r="VTW174" s="137"/>
      <c r="VTX174" s="137"/>
      <c r="VTY174" s="137"/>
      <c r="VTZ174" s="137"/>
      <c r="VUA174" s="137"/>
      <c r="VUB174" s="137"/>
      <c r="VUC174" s="137"/>
      <c r="VUD174" s="137"/>
      <c r="VUE174" s="137"/>
      <c r="VUF174" s="137"/>
      <c r="VUG174" s="137"/>
      <c r="VUH174" s="137"/>
      <c r="VUI174" s="137"/>
      <c r="VUJ174" s="137"/>
      <c r="VUK174" s="137"/>
      <c r="VUL174" s="137"/>
      <c r="VUM174" s="137"/>
      <c r="VUN174" s="137"/>
      <c r="VUO174" s="137"/>
      <c r="VUP174" s="137"/>
      <c r="VUQ174" s="137"/>
      <c r="VUR174" s="137"/>
      <c r="VUS174" s="137"/>
      <c r="VUT174" s="137"/>
      <c r="VUU174" s="137"/>
      <c r="VUV174" s="137"/>
      <c r="VUW174" s="137"/>
      <c r="VUX174" s="137"/>
      <c r="VUY174" s="137"/>
      <c r="VUZ174" s="137"/>
      <c r="VVA174" s="137"/>
      <c r="VVB174" s="137"/>
      <c r="VVC174" s="137"/>
      <c r="VVD174" s="137"/>
      <c r="VVE174" s="137"/>
      <c r="VVF174" s="137"/>
      <c r="VVG174" s="137"/>
      <c r="VVH174" s="137"/>
      <c r="VVI174" s="137"/>
      <c r="VVJ174" s="137"/>
      <c r="VVK174" s="137"/>
      <c r="VVL174" s="137"/>
      <c r="VVM174" s="137"/>
      <c r="VVN174" s="137"/>
      <c r="VVO174" s="137"/>
      <c r="VVP174" s="137"/>
      <c r="VVQ174" s="137"/>
      <c r="VVR174" s="137"/>
      <c r="VVS174" s="137"/>
      <c r="VVT174" s="137"/>
      <c r="VVU174" s="137"/>
      <c r="VVV174" s="137"/>
      <c r="VVW174" s="137"/>
      <c r="VVX174" s="137"/>
      <c r="VVY174" s="137"/>
      <c r="VVZ174" s="137"/>
      <c r="VWA174" s="137"/>
      <c r="VWB174" s="137"/>
      <c r="VWC174" s="137"/>
      <c r="VWD174" s="137"/>
      <c r="VWE174" s="137"/>
      <c r="VWF174" s="137"/>
      <c r="VWG174" s="137"/>
      <c r="VWH174" s="137"/>
      <c r="VWI174" s="137"/>
      <c r="VWJ174" s="137"/>
      <c r="VWK174" s="137"/>
      <c r="VWL174" s="137"/>
      <c r="VWM174" s="137"/>
      <c r="VWN174" s="137"/>
      <c r="VWO174" s="137"/>
      <c r="VWP174" s="137"/>
      <c r="VWQ174" s="137"/>
      <c r="VWR174" s="137"/>
      <c r="VWS174" s="137"/>
      <c r="VWT174" s="137"/>
      <c r="VWU174" s="137"/>
      <c r="VWV174" s="137"/>
      <c r="VWW174" s="137"/>
      <c r="VWX174" s="137"/>
      <c r="VWY174" s="137"/>
      <c r="VWZ174" s="137"/>
      <c r="VXA174" s="137"/>
      <c r="VXB174" s="137"/>
      <c r="VXC174" s="137"/>
      <c r="VXD174" s="137"/>
      <c r="VXE174" s="137"/>
      <c r="VXF174" s="137"/>
      <c r="VXG174" s="137"/>
      <c r="VXH174" s="137"/>
      <c r="VXI174" s="137"/>
      <c r="VXJ174" s="137"/>
      <c r="VXK174" s="137"/>
      <c r="VXL174" s="137"/>
      <c r="VXM174" s="137"/>
      <c r="VXN174" s="137"/>
      <c r="VXO174" s="137"/>
      <c r="VXP174" s="137"/>
      <c r="VXQ174" s="137"/>
      <c r="VXR174" s="137"/>
      <c r="VXS174" s="137"/>
      <c r="VXT174" s="137"/>
      <c r="VXU174" s="137"/>
      <c r="VXV174" s="137"/>
      <c r="VXW174" s="137"/>
      <c r="VXX174" s="137"/>
      <c r="VXY174" s="137"/>
      <c r="VXZ174" s="137"/>
      <c r="VYA174" s="137"/>
      <c r="VYB174" s="137"/>
      <c r="VYC174" s="137"/>
      <c r="VYD174" s="137"/>
      <c r="VYE174" s="137"/>
      <c r="VYF174" s="137"/>
      <c r="VYG174" s="137"/>
      <c r="VYH174" s="137"/>
      <c r="VYI174" s="137"/>
      <c r="VYJ174" s="137"/>
      <c r="VYK174" s="137"/>
      <c r="VYL174" s="137"/>
      <c r="VYM174" s="137"/>
      <c r="VYN174" s="137"/>
      <c r="VYO174" s="137"/>
      <c r="VYP174" s="137"/>
      <c r="VYQ174" s="137"/>
      <c r="VYR174" s="137"/>
      <c r="VYS174" s="137"/>
      <c r="VYT174" s="137"/>
      <c r="VYU174" s="137"/>
      <c r="VYV174" s="137"/>
      <c r="VYW174" s="137"/>
      <c r="VYX174" s="137"/>
      <c r="VYY174" s="137"/>
      <c r="VYZ174" s="137"/>
      <c r="VZA174" s="137"/>
      <c r="VZB174" s="137"/>
      <c r="VZC174" s="137"/>
      <c r="VZD174" s="137"/>
      <c r="VZE174" s="137"/>
      <c r="VZF174" s="137"/>
      <c r="VZG174" s="137"/>
      <c r="VZH174" s="137"/>
      <c r="VZI174" s="137"/>
      <c r="VZJ174" s="137"/>
      <c r="VZK174" s="137"/>
      <c r="VZL174" s="137"/>
      <c r="VZM174" s="137"/>
      <c r="VZN174" s="137"/>
      <c r="VZO174" s="137"/>
      <c r="VZP174" s="137"/>
      <c r="VZQ174" s="137"/>
      <c r="VZR174" s="137"/>
      <c r="VZS174" s="137"/>
      <c r="VZT174" s="137"/>
      <c r="VZU174" s="137"/>
      <c r="VZV174" s="137"/>
      <c r="VZW174" s="137"/>
      <c r="VZX174" s="137"/>
      <c r="VZY174" s="137"/>
      <c r="VZZ174" s="137"/>
      <c r="WAA174" s="137"/>
      <c r="WAB174" s="137"/>
      <c r="WAC174" s="137"/>
      <c r="WAD174" s="137"/>
      <c r="WAE174" s="137"/>
      <c r="WAF174" s="137"/>
      <c r="WAG174" s="137"/>
      <c r="WAH174" s="137"/>
      <c r="WAI174" s="137"/>
      <c r="WAJ174" s="137"/>
      <c r="WAK174" s="137"/>
      <c r="WAL174" s="137"/>
      <c r="WAM174" s="137"/>
      <c r="WAN174" s="137"/>
      <c r="WAO174" s="137"/>
      <c r="WAP174" s="137"/>
      <c r="WAQ174" s="137"/>
      <c r="WAR174" s="137"/>
      <c r="WAS174" s="137"/>
      <c r="WAT174" s="137"/>
      <c r="WAU174" s="137"/>
      <c r="WAV174" s="137"/>
      <c r="WAW174" s="137"/>
      <c r="WAX174" s="137"/>
      <c r="WAY174" s="137"/>
      <c r="WAZ174" s="137"/>
      <c r="WBA174" s="137"/>
      <c r="WBB174" s="137"/>
      <c r="WBC174" s="137"/>
      <c r="WBD174" s="137"/>
      <c r="WBE174" s="137"/>
      <c r="WBF174" s="137"/>
      <c r="WBG174" s="137"/>
      <c r="WBH174" s="137"/>
      <c r="WBI174" s="137"/>
      <c r="WBJ174" s="137"/>
      <c r="WBK174" s="137"/>
      <c r="WBL174" s="137"/>
      <c r="WBM174" s="137"/>
      <c r="WBN174" s="137"/>
      <c r="WBO174" s="137"/>
      <c r="WBP174" s="137"/>
      <c r="WBQ174" s="137"/>
      <c r="WBR174" s="137"/>
      <c r="WBS174" s="137"/>
      <c r="WBT174" s="137"/>
      <c r="WBU174" s="137"/>
      <c r="WBV174" s="137"/>
      <c r="WBW174" s="137"/>
      <c r="WBX174" s="137"/>
      <c r="WBY174" s="137"/>
      <c r="WBZ174" s="137"/>
      <c r="WCA174" s="137"/>
      <c r="WCB174" s="137"/>
      <c r="WCC174" s="137"/>
      <c r="WCD174" s="137"/>
      <c r="WCE174" s="137"/>
      <c r="WCF174" s="137"/>
      <c r="WCG174" s="137"/>
      <c r="WCH174" s="137"/>
      <c r="WCI174" s="137"/>
      <c r="WCJ174" s="137"/>
      <c r="WCK174" s="137"/>
      <c r="WCL174" s="137"/>
      <c r="WCM174" s="137"/>
      <c r="WCN174" s="137"/>
      <c r="WCO174" s="137"/>
      <c r="WCP174" s="137"/>
      <c r="WCQ174" s="137"/>
      <c r="WCR174" s="137"/>
      <c r="WCS174" s="137"/>
      <c r="WCT174" s="137"/>
      <c r="WCU174" s="137"/>
      <c r="WCV174" s="137"/>
      <c r="WCW174" s="137"/>
      <c r="WCX174" s="137"/>
      <c r="WCY174" s="137"/>
      <c r="WCZ174" s="137"/>
      <c r="WDA174" s="137"/>
      <c r="WDB174" s="137"/>
      <c r="WDC174" s="137"/>
      <c r="WDD174" s="137"/>
      <c r="WDE174" s="137"/>
      <c r="WDF174" s="137"/>
      <c r="WDG174" s="137"/>
      <c r="WDH174" s="137"/>
      <c r="WDI174" s="137"/>
      <c r="WDJ174" s="137"/>
      <c r="WDK174" s="137"/>
      <c r="WDL174" s="137"/>
      <c r="WDM174" s="137"/>
      <c r="WDN174" s="137"/>
      <c r="WDO174" s="137"/>
      <c r="WDP174" s="137"/>
      <c r="WDQ174" s="137"/>
      <c r="WDR174" s="137"/>
      <c r="WDS174" s="137"/>
      <c r="WDT174" s="137"/>
      <c r="WDU174" s="137"/>
      <c r="WDV174" s="137"/>
      <c r="WDW174" s="137"/>
      <c r="WDX174" s="137"/>
      <c r="WDY174" s="137"/>
      <c r="WDZ174" s="137"/>
      <c r="WEA174" s="137"/>
      <c r="WEB174" s="137"/>
      <c r="WEC174" s="137"/>
      <c r="WED174" s="137"/>
      <c r="WEE174" s="137"/>
      <c r="WEF174" s="137"/>
      <c r="WEG174" s="137"/>
      <c r="WEH174" s="137"/>
      <c r="WEI174" s="137"/>
      <c r="WEJ174" s="137"/>
      <c r="WEK174" s="137"/>
      <c r="WEL174" s="137"/>
      <c r="WEM174" s="137"/>
      <c r="WEN174" s="137"/>
      <c r="WEO174" s="137"/>
      <c r="WEP174" s="137"/>
      <c r="WEQ174" s="137"/>
      <c r="WER174" s="137"/>
      <c r="WES174" s="137"/>
      <c r="WET174" s="137"/>
      <c r="WEU174" s="137"/>
      <c r="WEV174" s="137"/>
      <c r="WEW174" s="137"/>
      <c r="WEX174" s="137"/>
      <c r="WEY174" s="137"/>
      <c r="WEZ174" s="137"/>
      <c r="WFA174" s="137"/>
      <c r="WFB174" s="137"/>
      <c r="WFC174" s="137"/>
      <c r="WFD174" s="137"/>
      <c r="WFE174" s="137"/>
      <c r="WFF174" s="137"/>
      <c r="WFG174" s="137"/>
      <c r="WFH174" s="137"/>
      <c r="WFI174" s="137"/>
      <c r="WFJ174" s="137"/>
      <c r="WFK174" s="137"/>
      <c r="WFL174" s="137"/>
      <c r="WFM174" s="137"/>
      <c r="WFN174" s="137"/>
      <c r="WFO174" s="137"/>
      <c r="WFP174" s="137"/>
      <c r="WFQ174" s="137"/>
      <c r="WFR174" s="137"/>
      <c r="WFS174" s="137"/>
      <c r="WFT174" s="137"/>
      <c r="WFU174" s="137"/>
      <c r="WFV174" s="137"/>
      <c r="WFW174" s="137"/>
      <c r="WFX174" s="137"/>
      <c r="WFY174" s="137"/>
      <c r="WFZ174" s="137"/>
      <c r="WGA174" s="137"/>
      <c r="WGB174" s="137"/>
      <c r="WGC174" s="137"/>
      <c r="WGD174" s="137"/>
      <c r="WGE174" s="137"/>
      <c r="WGF174" s="137"/>
      <c r="WGG174" s="137"/>
      <c r="WGH174" s="137"/>
      <c r="WGI174" s="137"/>
      <c r="WGJ174" s="137"/>
      <c r="WGK174" s="137"/>
      <c r="WGL174" s="137"/>
      <c r="WGM174" s="137"/>
      <c r="WGN174" s="137"/>
      <c r="WGO174" s="137"/>
      <c r="WGP174" s="137"/>
      <c r="WGQ174" s="137"/>
      <c r="WGR174" s="137"/>
      <c r="WGS174" s="137"/>
      <c r="WGT174" s="137"/>
      <c r="WGU174" s="137"/>
      <c r="WGV174" s="137"/>
      <c r="WGW174" s="137"/>
      <c r="WGX174" s="137"/>
      <c r="WGY174" s="137"/>
      <c r="WGZ174" s="137"/>
      <c r="WHA174" s="137"/>
      <c r="WHB174" s="137"/>
      <c r="WHC174" s="137"/>
      <c r="WHD174" s="137"/>
      <c r="WHE174" s="137"/>
      <c r="WHF174" s="137"/>
      <c r="WHG174" s="137"/>
      <c r="WHH174" s="137"/>
      <c r="WHI174" s="137"/>
      <c r="WHJ174" s="137"/>
      <c r="WHK174" s="137"/>
      <c r="WHL174" s="137"/>
      <c r="WHM174" s="137"/>
      <c r="WHN174" s="137"/>
      <c r="WHO174" s="137"/>
      <c r="WHP174" s="137"/>
      <c r="WHQ174" s="137"/>
      <c r="WHR174" s="137"/>
      <c r="WHS174" s="137"/>
      <c r="WHT174" s="137"/>
      <c r="WHU174" s="137"/>
      <c r="WHV174" s="137"/>
      <c r="WHW174" s="137"/>
      <c r="WHX174" s="137"/>
      <c r="WHY174" s="137"/>
      <c r="WHZ174" s="137"/>
      <c r="WIA174" s="137"/>
      <c r="WIB174" s="137"/>
      <c r="WIC174" s="137"/>
      <c r="WID174" s="137"/>
      <c r="WIE174" s="137"/>
      <c r="WIF174" s="137"/>
      <c r="WIG174" s="137"/>
      <c r="WIH174" s="137"/>
      <c r="WII174" s="137"/>
      <c r="WIJ174" s="137"/>
      <c r="WIK174" s="137"/>
      <c r="WIL174" s="137"/>
      <c r="WIM174" s="137"/>
      <c r="WIN174" s="137"/>
      <c r="WIO174" s="137"/>
      <c r="WIP174" s="137"/>
      <c r="WIQ174" s="137"/>
      <c r="WIR174" s="137"/>
      <c r="WIS174" s="137"/>
      <c r="WIT174" s="137"/>
      <c r="WIU174" s="137"/>
      <c r="WIV174" s="137"/>
      <c r="WIW174" s="137"/>
      <c r="WIX174" s="137"/>
      <c r="WIY174" s="137"/>
      <c r="WIZ174" s="137"/>
      <c r="WJA174" s="137"/>
      <c r="WJB174" s="137"/>
      <c r="WJC174" s="137"/>
      <c r="WJD174" s="137"/>
      <c r="WJE174" s="137"/>
      <c r="WJF174" s="137"/>
      <c r="WJG174" s="137"/>
      <c r="WJH174" s="137"/>
      <c r="WJI174" s="137"/>
      <c r="WJJ174" s="137"/>
      <c r="WJK174" s="137"/>
      <c r="WJL174" s="137"/>
      <c r="WJM174" s="137"/>
      <c r="WJN174" s="137"/>
      <c r="WJO174" s="137"/>
      <c r="WJP174" s="137"/>
      <c r="WJQ174" s="137"/>
      <c r="WJR174" s="137"/>
      <c r="WJS174" s="137"/>
      <c r="WJT174" s="137"/>
      <c r="WJU174" s="137"/>
      <c r="WJV174" s="137"/>
      <c r="WJW174" s="137"/>
      <c r="WJX174" s="137"/>
      <c r="WJY174" s="137"/>
      <c r="WJZ174" s="137"/>
      <c r="WKA174" s="137"/>
      <c r="WKB174" s="137"/>
      <c r="WKC174" s="137"/>
      <c r="WKD174" s="137"/>
      <c r="WKE174" s="137"/>
      <c r="WKF174" s="137"/>
      <c r="WKG174" s="137"/>
      <c r="WKH174" s="137"/>
      <c r="WKI174" s="137"/>
      <c r="WKJ174" s="137"/>
      <c r="WKK174" s="137"/>
      <c r="WKL174" s="137"/>
      <c r="WKM174" s="137"/>
      <c r="WKN174" s="137"/>
      <c r="WKO174" s="137"/>
      <c r="WKP174" s="137"/>
      <c r="WKQ174" s="137"/>
      <c r="WKR174" s="137"/>
      <c r="WKS174" s="137"/>
      <c r="WKT174" s="137"/>
      <c r="WKU174" s="137"/>
      <c r="WKV174" s="137"/>
      <c r="WKW174" s="137"/>
      <c r="WKX174" s="137"/>
      <c r="WKY174" s="137"/>
      <c r="WKZ174" s="137"/>
      <c r="WLA174" s="137"/>
      <c r="WLB174" s="137"/>
      <c r="WLC174" s="137"/>
      <c r="WLD174" s="137"/>
      <c r="WLE174" s="137"/>
      <c r="WLF174" s="137"/>
      <c r="WLG174" s="137"/>
      <c r="WLH174" s="137"/>
      <c r="WLI174" s="137"/>
      <c r="WLJ174" s="137"/>
      <c r="WLK174" s="137"/>
      <c r="WLL174" s="137"/>
      <c r="WLM174" s="137"/>
      <c r="WLN174" s="137"/>
      <c r="WLO174" s="137"/>
      <c r="WLP174" s="137"/>
      <c r="WLQ174" s="137"/>
      <c r="WLR174" s="137"/>
      <c r="WLS174" s="137"/>
      <c r="WLT174" s="137"/>
      <c r="WLU174" s="137"/>
      <c r="WLV174" s="137"/>
      <c r="WLW174" s="137"/>
      <c r="WLX174" s="137"/>
      <c r="WLY174" s="137"/>
      <c r="WLZ174" s="137"/>
      <c r="WMA174" s="137"/>
      <c r="WMB174" s="137"/>
      <c r="WMC174" s="137"/>
      <c r="WMD174" s="137"/>
      <c r="WME174" s="137"/>
      <c r="WMF174" s="137"/>
      <c r="WMG174" s="137"/>
      <c r="WMH174" s="137"/>
      <c r="WMI174" s="137"/>
      <c r="WMJ174" s="137"/>
      <c r="WMK174" s="137"/>
      <c r="WML174" s="137"/>
      <c r="WMM174" s="137"/>
      <c r="WMN174" s="137"/>
      <c r="WMO174" s="137"/>
      <c r="WMP174" s="137"/>
      <c r="WMQ174" s="137"/>
      <c r="WMR174" s="137"/>
      <c r="WMS174" s="137"/>
      <c r="WMT174" s="137"/>
      <c r="WMU174" s="137"/>
      <c r="WMV174" s="137"/>
      <c r="WMW174" s="137"/>
      <c r="WMX174" s="137"/>
      <c r="WMY174" s="137"/>
      <c r="WMZ174" s="137"/>
      <c r="WNA174" s="137"/>
      <c r="WNB174" s="137"/>
      <c r="WNC174" s="137"/>
      <c r="WND174" s="137"/>
      <c r="WNE174" s="137"/>
      <c r="WNF174" s="137"/>
      <c r="WNG174" s="137"/>
      <c r="WNH174" s="137"/>
      <c r="WNI174" s="137"/>
      <c r="WNJ174" s="137"/>
      <c r="WNK174" s="137"/>
      <c r="WNL174" s="137"/>
      <c r="WNM174" s="137"/>
      <c r="WNN174" s="137"/>
      <c r="WNO174" s="137"/>
      <c r="WNP174" s="137"/>
      <c r="WNQ174" s="137"/>
      <c r="WNR174" s="137"/>
      <c r="WNS174" s="137"/>
      <c r="WNT174" s="137"/>
      <c r="WNU174" s="137"/>
      <c r="WNV174" s="137"/>
      <c r="WNW174" s="137"/>
      <c r="WNX174" s="137"/>
      <c r="WNY174" s="137"/>
      <c r="WNZ174" s="137"/>
      <c r="WOA174" s="137"/>
      <c r="WOB174" s="137"/>
      <c r="WOC174" s="137"/>
      <c r="WOD174" s="137"/>
      <c r="WOE174" s="137"/>
      <c r="WOF174" s="137"/>
      <c r="WOG174" s="137"/>
      <c r="WOH174" s="137"/>
      <c r="WOI174" s="137"/>
      <c r="WOJ174" s="137"/>
      <c r="WOK174" s="137"/>
      <c r="WOL174" s="137"/>
      <c r="WOM174" s="137"/>
      <c r="WON174" s="137"/>
      <c r="WOO174" s="137"/>
      <c r="WOP174" s="137"/>
      <c r="WOQ174" s="137"/>
      <c r="WOR174" s="137"/>
      <c r="WOS174" s="137"/>
      <c r="WOT174" s="137"/>
      <c r="WOU174" s="137"/>
      <c r="WOV174" s="137"/>
      <c r="WOW174" s="137"/>
      <c r="WOX174" s="137"/>
      <c r="WOY174" s="137"/>
      <c r="WOZ174" s="137"/>
      <c r="WPA174" s="137"/>
      <c r="WPB174" s="137"/>
      <c r="WPC174" s="137"/>
      <c r="WPD174" s="137"/>
      <c r="WPE174" s="137"/>
      <c r="WPF174" s="137"/>
      <c r="WPG174" s="137"/>
      <c r="WPH174" s="137"/>
      <c r="WPI174" s="137"/>
      <c r="WPJ174" s="137"/>
      <c r="WPK174" s="137"/>
      <c r="WPL174" s="137"/>
      <c r="WPM174" s="137"/>
      <c r="WPN174" s="137"/>
      <c r="WPO174" s="137"/>
      <c r="WPP174" s="137"/>
      <c r="WPQ174" s="137"/>
      <c r="WPR174" s="137"/>
      <c r="WPS174" s="137"/>
      <c r="WPT174" s="137"/>
      <c r="WPU174" s="137"/>
      <c r="WPV174" s="137"/>
      <c r="WPW174" s="137"/>
      <c r="WPX174" s="137"/>
      <c r="WPY174" s="137"/>
      <c r="WPZ174" s="137"/>
      <c r="WQA174" s="137"/>
      <c r="WQB174" s="137"/>
      <c r="WQC174" s="137"/>
      <c r="WQD174" s="137"/>
      <c r="WQE174" s="137"/>
      <c r="WQF174" s="137"/>
      <c r="WQG174" s="137"/>
      <c r="WQH174" s="137"/>
      <c r="WQI174" s="137"/>
      <c r="WQJ174" s="137"/>
      <c r="WQK174" s="137"/>
      <c r="WQL174" s="137"/>
      <c r="WQM174" s="137"/>
      <c r="WQN174" s="137"/>
      <c r="WQO174" s="137"/>
      <c r="WQP174" s="137"/>
      <c r="WQQ174" s="137"/>
      <c r="WQR174" s="137"/>
      <c r="WQS174" s="137"/>
      <c r="WQT174" s="137"/>
      <c r="WQU174" s="137"/>
      <c r="WQV174" s="137"/>
      <c r="WQW174" s="137"/>
      <c r="WQX174" s="137"/>
      <c r="WQY174" s="137"/>
      <c r="WQZ174" s="137"/>
      <c r="WRA174" s="137"/>
      <c r="WRB174" s="137"/>
      <c r="WRC174" s="137"/>
      <c r="WRD174" s="137"/>
      <c r="WRE174" s="137"/>
      <c r="WRF174" s="137"/>
      <c r="WRG174" s="137"/>
      <c r="WRH174" s="137"/>
      <c r="WRI174" s="137"/>
      <c r="WRJ174" s="137"/>
      <c r="WRK174" s="137"/>
      <c r="WRL174" s="137"/>
      <c r="WRM174" s="137"/>
      <c r="WRN174" s="137"/>
      <c r="WRO174" s="137"/>
      <c r="WRP174" s="137"/>
      <c r="WRQ174" s="137"/>
      <c r="WRR174" s="137"/>
      <c r="WRS174" s="137"/>
      <c r="WRT174" s="137"/>
      <c r="WRU174" s="137"/>
      <c r="WRV174" s="137"/>
      <c r="WRW174" s="137"/>
      <c r="WRX174" s="137"/>
      <c r="WRY174" s="137"/>
      <c r="WRZ174" s="137"/>
      <c r="WSA174" s="137"/>
      <c r="WSB174" s="137"/>
      <c r="WSC174" s="137"/>
      <c r="WSD174" s="137"/>
      <c r="WSE174" s="137"/>
      <c r="WSF174" s="137"/>
      <c r="WSG174" s="137"/>
      <c r="WSH174" s="137"/>
      <c r="WSI174" s="137"/>
      <c r="WSJ174" s="137"/>
      <c r="WSK174" s="137"/>
      <c r="WSL174" s="137"/>
      <c r="WSM174" s="137"/>
      <c r="WSN174" s="137"/>
      <c r="WSO174" s="137"/>
      <c r="WSP174" s="137"/>
      <c r="WSQ174" s="137"/>
      <c r="WSR174" s="137"/>
      <c r="WSS174" s="137"/>
      <c r="WST174" s="137"/>
      <c r="WSU174" s="137"/>
      <c r="WSV174" s="137"/>
      <c r="WSW174" s="137"/>
      <c r="WSX174" s="137"/>
      <c r="WSY174" s="137"/>
      <c r="WSZ174" s="137"/>
      <c r="WTA174" s="137"/>
      <c r="WTB174" s="137"/>
      <c r="WTC174" s="137"/>
      <c r="WTD174" s="137"/>
      <c r="WTE174" s="137"/>
      <c r="WTF174" s="137"/>
      <c r="WTG174" s="137"/>
      <c r="WTH174" s="137"/>
      <c r="WTI174" s="137"/>
      <c r="WTJ174" s="137"/>
      <c r="WTK174" s="137"/>
      <c r="WTL174" s="137"/>
      <c r="WTM174" s="137"/>
      <c r="WTN174" s="137"/>
      <c r="WTO174" s="137"/>
      <c r="WTP174" s="137"/>
      <c r="WTQ174" s="137"/>
      <c r="WTR174" s="137"/>
      <c r="WTS174" s="137"/>
      <c r="WTT174" s="137"/>
      <c r="WTU174" s="137"/>
      <c r="WTV174" s="137"/>
      <c r="WTW174" s="137"/>
      <c r="WTX174" s="137"/>
      <c r="WTY174" s="137"/>
      <c r="WTZ174" s="137"/>
      <c r="WUA174" s="137"/>
      <c r="WUB174" s="137"/>
      <c r="WUC174" s="137"/>
      <c r="WUD174" s="137"/>
      <c r="WUE174" s="137"/>
      <c r="WUF174" s="137"/>
      <c r="WUG174" s="137"/>
      <c r="WUH174" s="137"/>
      <c r="WUI174" s="137"/>
      <c r="WUJ174" s="137"/>
      <c r="WUK174" s="137"/>
      <c r="WUL174" s="137"/>
      <c r="WUM174" s="137"/>
      <c r="WUN174" s="137"/>
      <c r="WUO174" s="137"/>
      <c r="WUP174" s="137"/>
      <c r="WUQ174" s="137"/>
      <c r="WUR174" s="137"/>
      <c r="WUS174" s="137"/>
      <c r="WUT174" s="137"/>
      <c r="WUU174" s="137"/>
      <c r="WUV174" s="137"/>
      <c r="WUW174" s="137"/>
      <c r="WUX174" s="137"/>
      <c r="WUY174" s="137"/>
      <c r="WUZ174" s="137"/>
      <c r="WVA174" s="137"/>
      <c r="WVB174" s="137"/>
      <c r="WVC174" s="137"/>
      <c r="WVD174" s="137"/>
      <c r="WVE174" s="137"/>
      <c r="WVF174" s="137"/>
      <c r="WVG174" s="137"/>
      <c r="WVH174" s="137"/>
      <c r="WVI174" s="137"/>
      <c r="WVJ174" s="137"/>
      <c r="WVK174" s="137"/>
      <c r="WVL174" s="137"/>
      <c r="WVM174" s="137"/>
      <c r="WVN174" s="137"/>
      <c r="WVO174" s="137"/>
      <c r="WVP174" s="137"/>
      <c r="WVQ174" s="137"/>
      <c r="WVR174" s="137"/>
      <c r="WVS174" s="137"/>
      <c r="WVT174" s="137"/>
      <c r="WVU174" s="137"/>
      <c r="WVV174" s="137"/>
      <c r="WVW174" s="137"/>
      <c r="WVX174" s="137"/>
      <c r="WVY174" s="137"/>
      <c r="WVZ174" s="137"/>
      <c r="WWA174" s="137"/>
      <c r="WWB174" s="137"/>
      <c r="WWC174" s="137"/>
      <c r="WWD174" s="137"/>
      <c r="WWE174" s="137"/>
      <c r="WWF174" s="137"/>
      <c r="WWG174" s="137"/>
      <c r="WWH174" s="137"/>
      <c r="WWI174" s="137"/>
      <c r="WWJ174" s="137"/>
      <c r="WWK174" s="137"/>
      <c r="WWL174" s="137"/>
      <c r="WWM174" s="137"/>
      <c r="WWN174" s="137"/>
      <c r="WWO174" s="137"/>
      <c r="WWP174" s="137"/>
      <c r="WWQ174" s="137"/>
      <c r="WWR174" s="137"/>
      <c r="WWS174" s="137"/>
      <c r="WWT174" s="137"/>
      <c r="WWU174" s="137"/>
      <c r="WWV174" s="137"/>
      <c r="WWW174" s="137"/>
      <c r="WWX174" s="137"/>
      <c r="WWY174" s="137"/>
      <c r="WWZ174" s="137"/>
      <c r="WXA174" s="137"/>
      <c r="WXB174" s="137"/>
      <c r="WXC174" s="137"/>
      <c r="WXD174" s="137"/>
      <c r="WXE174" s="137"/>
      <c r="WXF174" s="137"/>
      <c r="WXG174" s="137"/>
      <c r="WXH174" s="137"/>
      <c r="WXI174" s="137"/>
      <c r="WXJ174" s="137"/>
      <c r="WXK174" s="137"/>
      <c r="WXL174" s="137"/>
      <c r="WXM174" s="137"/>
      <c r="WXN174" s="137"/>
      <c r="WXO174" s="137"/>
      <c r="WXP174" s="137"/>
      <c r="WXQ174" s="137"/>
      <c r="WXR174" s="137"/>
      <c r="WXS174" s="137"/>
      <c r="WXT174" s="137"/>
      <c r="WXU174" s="137"/>
      <c r="WXV174" s="137"/>
      <c r="WXW174" s="137"/>
      <c r="WXX174" s="137"/>
      <c r="WXY174" s="137"/>
      <c r="WXZ174" s="137"/>
      <c r="WYA174" s="137"/>
      <c r="WYB174" s="137"/>
      <c r="WYC174" s="137"/>
      <c r="WYD174" s="137"/>
      <c r="WYE174" s="137"/>
      <c r="WYF174" s="137"/>
      <c r="WYG174" s="137"/>
      <c r="WYH174" s="137"/>
      <c r="WYI174" s="137"/>
      <c r="WYJ174" s="137"/>
      <c r="WYK174" s="137"/>
      <c r="WYL174" s="137"/>
      <c r="WYM174" s="137"/>
      <c r="WYN174" s="137"/>
      <c r="WYO174" s="137"/>
      <c r="WYP174" s="137"/>
      <c r="WYQ174" s="137"/>
      <c r="WYR174" s="137"/>
      <c r="WYS174" s="137"/>
      <c r="WYT174" s="137"/>
      <c r="WYU174" s="137"/>
      <c r="WYV174" s="137"/>
      <c r="WYW174" s="137"/>
      <c r="WYX174" s="137"/>
      <c r="WYY174" s="137"/>
      <c r="WYZ174" s="137"/>
      <c r="WZA174" s="137"/>
      <c r="WZB174" s="137"/>
      <c r="WZC174" s="137"/>
      <c r="WZD174" s="137"/>
      <c r="WZE174" s="137"/>
      <c r="WZF174" s="137"/>
      <c r="WZG174" s="137"/>
      <c r="WZH174" s="137"/>
      <c r="WZI174" s="137"/>
      <c r="WZJ174" s="137"/>
      <c r="WZK174" s="137"/>
      <c r="WZL174" s="137"/>
      <c r="WZM174" s="137"/>
      <c r="WZN174" s="137"/>
      <c r="WZO174" s="137"/>
      <c r="WZP174" s="137"/>
      <c r="WZQ174" s="137"/>
      <c r="WZR174" s="137"/>
      <c r="WZS174" s="137"/>
      <c r="WZT174" s="137"/>
      <c r="WZU174" s="137"/>
      <c r="WZV174" s="137"/>
      <c r="WZW174" s="137"/>
      <c r="WZX174" s="137"/>
      <c r="WZY174" s="137"/>
      <c r="WZZ174" s="137"/>
      <c r="XAA174" s="137"/>
      <c r="XAB174" s="137"/>
      <c r="XAC174" s="137"/>
      <c r="XAD174" s="137"/>
      <c r="XAE174" s="137"/>
      <c r="XAF174" s="137"/>
      <c r="XAG174" s="137"/>
      <c r="XAH174" s="137"/>
      <c r="XAI174" s="137"/>
      <c r="XAJ174" s="137"/>
      <c r="XAK174" s="137"/>
      <c r="XAL174" s="137"/>
      <c r="XAM174" s="137"/>
      <c r="XAN174" s="137"/>
      <c r="XAO174" s="137"/>
      <c r="XAP174" s="137"/>
      <c r="XAQ174" s="137"/>
      <c r="XAR174" s="137"/>
      <c r="XAS174" s="137"/>
      <c r="XAT174" s="137"/>
      <c r="XAU174" s="137"/>
      <c r="XAV174" s="137"/>
      <c r="XAW174" s="137"/>
      <c r="XAX174" s="137"/>
      <c r="XAY174" s="137"/>
      <c r="XAZ174" s="137"/>
      <c r="XBA174" s="137"/>
      <c r="XBB174" s="137"/>
      <c r="XBC174" s="137"/>
      <c r="XBD174" s="137"/>
      <c r="XBE174" s="137"/>
      <c r="XBF174" s="137"/>
      <c r="XBG174" s="137"/>
      <c r="XBH174" s="137"/>
      <c r="XBI174" s="137"/>
      <c r="XBJ174" s="137"/>
      <c r="XBK174" s="137"/>
      <c r="XBL174" s="137"/>
      <c r="XBM174" s="137"/>
      <c r="XBN174" s="137"/>
      <c r="XBO174" s="137"/>
      <c r="XBP174" s="137"/>
      <c r="XBQ174" s="137"/>
      <c r="XBR174" s="137"/>
      <c r="XBS174" s="137"/>
      <c r="XBT174" s="137"/>
      <c r="XBU174" s="137"/>
      <c r="XBV174" s="137"/>
      <c r="XBW174" s="137"/>
      <c r="XBX174" s="137"/>
      <c r="XBY174" s="137"/>
      <c r="XBZ174" s="137"/>
      <c r="XCA174" s="137"/>
      <c r="XCB174" s="137"/>
      <c r="XCC174" s="137"/>
      <c r="XCD174" s="137"/>
      <c r="XCE174" s="137"/>
      <c r="XCF174" s="137"/>
      <c r="XCG174" s="137"/>
      <c r="XCH174" s="137"/>
      <c r="XCI174" s="137"/>
      <c r="XCJ174" s="137"/>
      <c r="XCK174" s="137"/>
      <c r="XCL174" s="137"/>
      <c r="XCM174" s="137"/>
      <c r="XCN174" s="137"/>
      <c r="XCO174" s="137"/>
      <c r="XCP174" s="137"/>
      <c r="XCQ174" s="137"/>
      <c r="XCR174" s="137"/>
      <c r="XCS174" s="137"/>
      <c r="XCT174" s="137"/>
      <c r="XCU174" s="137"/>
      <c r="XCV174" s="137"/>
      <c r="XCW174" s="137"/>
      <c r="XCX174" s="137"/>
      <c r="XCY174" s="137"/>
      <c r="XCZ174" s="137"/>
      <c r="XDA174" s="137"/>
      <c r="XDB174" s="137"/>
      <c r="XDC174" s="137"/>
      <c r="XDD174" s="137"/>
      <c r="XDE174" s="137"/>
      <c r="XDF174" s="137"/>
      <c r="XDG174" s="137"/>
      <c r="XDH174" s="137"/>
      <c r="XDI174" s="137"/>
      <c r="XDJ174" s="137"/>
      <c r="XDK174" s="137"/>
      <c r="XDL174" s="137"/>
      <c r="XDM174" s="137"/>
      <c r="XDN174" s="137"/>
      <c r="XDO174" s="137"/>
      <c r="XDP174" s="137"/>
      <c r="XDQ174" s="137"/>
      <c r="XDR174" s="137"/>
      <c r="XDS174" s="137"/>
      <c r="XDT174" s="137"/>
      <c r="XDU174" s="137"/>
      <c r="XDV174" s="137"/>
      <c r="XDW174" s="137"/>
      <c r="XDX174" s="137"/>
      <c r="XDY174" s="137"/>
      <c r="XDZ174" s="137"/>
      <c r="XEA174" s="137"/>
      <c r="XEB174" s="137"/>
      <c r="XEC174" s="137"/>
      <c r="XED174" s="137"/>
      <c r="XEE174" s="137"/>
      <c r="XEF174" s="137"/>
      <c r="XEG174" s="137"/>
      <c r="XEH174" s="137"/>
      <c r="XEI174" s="137"/>
      <c r="XEJ174" s="137"/>
      <c r="XEK174" s="137"/>
      <c r="XEL174" s="137"/>
      <c r="XEM174" s="137"/>
      <c r="XEN174" s="137"/>
      <c r="XEO174" s="137"/>
      <c r="XEP174" s="137"/>
      <c r="XEQ174" s="137"/>
      <c r="XER174" s="137"/>
      <c r="XES174" s="137"/>
      <c r="XET174" s="137"/>
      <c r="XEU174" s="137"/>
      <c r="XEV174" s="137"/>
      <c r="XEW174" s="137"/>
      <c r="XEX174" s="137"/>
      <c r="XEY174" s="137"/>
      <c r="XEZ174" s="137"/>
      <c r="XFA174" s="137"/>
      <c r="XFB174" s="137"/>
      <c r="XFC174" s="137"/>
    </row>
    <row ht="15" r="175">
      <c r="A175" s="76">
        <v>173</v>
      </c>
      <c r="B175" s="20" t="s">
        <v>1245</v>
      </c>
      <c r="C175" s="9" t="s">
        <v>1076</v>
      </c>
      <c r="D175" s="16" t="s">
        <v>480</v>
      </c>
      <c r="E175" s="9" t="s">
        <v>437</v>
      </c>
      <c r="F175" s="80" t="s">
        <v>1246</v>
      </c>
      <c r="G175" s="80" t="s">
        <v>885</v>
      </c>
      <c r="H175" s="124">
        <v>2</v>
      </c>
      <c r="I175" s="124"/>
      <c r="J175" s="124"/>
      <c r="K175" s="124">
        <v>32</v>
      </c>
      <c r="L175" s="124">
        <v>280</v>
      </c>
      <c r="M175" s="124"/>
      <c r="N175" s="124"/>
      <c r="O175" s="124"/>
      <c r="P175" s="124"/>
      <c r="Q175" s="124"/>
      <c r="R175" s="144" t="s">
        <v>1827</v>
      </c>
      <c r="S175" s="77" t="s">
        <v>1663</v>
      </c>
      <c r="T175" s="84" t="s">
        <v>1873</v>
      </c>
      <c r="U175" s="144"/>
      <c r="V175" s="141"/>
      <c r="W175" s="137"/>
      <c r="X175" s="137"/>
      <c r="Y175" s="137"/>
      <c r="Z175" s="137"/>
      <c r="AA175" s="137"/>
      <c r="AB175" s="137"/>
      <c r="AC175" s="137"/>
      <c r="AD175" s="137"/>
      <c r="AE175" s="137"/>
      <c r="AF175" s="137"/>
      <c r="AG175" s="137"/>
      <c r="AH175" s="137"/>
      <c r="AI175" s="137"/>
      <c r="AJ175" s="137"/>
      <c r="AK175" s="137"/>
      <c r="AL175" s="137"/>
      <c r="AM175" s="137"/>
      <c r="AN175" s="137"/>
      <c r="AO175" s="137"/>
      <c r="AP175" s="137"/>
      <c r="AQ175" s="137"/>
      <c r="AR175" s="137"/>
      <c r="AS175" s="137"/>
      <c r="AT175" s="137"/>
      <c r="AU175" s="137"/>
      <c r="AV175" s="137"/>
      <c r="AW175" s="137"/>
      <c r="AX175" s="137"/>
      <c r="AY175" s="137"/>
      <c r="AZ175" s="137"/>
      <c r="BA175" s="137"/>
      <c r="BB175" s="137"/>
      <c r="BC175" s="137"/>
      <c r="BD175" s="137"/>
      <c r="BE175" s="137"/>
      <c r="BF175" s="137"/>
      <c r="BG175" s="137"/>
      <c r="BH175" s="137"/>
      <c r="BI175" s="137"/>
      <c r="BJ175" s="137"/>
      <c r="BK175" s="137"/>
      <c r="BL175" s="137"/>
      <c r="BM175" s="137"/>
      <c r="BN175" s="137"/>
      <c r="BO175" s="137"/>
      <c r="BP175" s="137"/>
      <c r="BQ175" s="137"/>
      <c r="BR175" s="137"/>
      <c r="BS175" s="137"/>
      <c r="BT175" s="137"/>
      <c r="BU175" s="137"/>
      <c r="BV175" s="137"/>
      <c r="BW175" s="137"/>
      <c r="BX175" s="137"/>
      <c r="BY175" s="137"/>
      <c r="BZ175" s="137"/>
      <c r="CA175" s="137"/>
      <c r="CB175" s="137"/>
      <c r="CC175" s="137"/>
      <c r="CD175" s="137"/>
      <c r="CE175" s="137"/>
      <c r="CF175" s="137"/>
      <c r="CG175" s="137"/>
      <c r="CH175" s="137"/>
      <c r="CI175" s="137"/>
      <c r="CJ175" s="137"/>
      <c r="CK175" s="137"/>
      <c r="CL175" s="137"/>
      <c r="CM175" s="137"/>
      <c r="CN175" s="137"/>
      <c r="CO175" s="137"/>
      <c r="CP175" s="137"/>
      <c r="CQ175" s="137"/>
      <c r="CR175" s="137"/>
      <c r="CS175" s="137"/>
      <c r="CT175" s="137"/>
      <c r="CU175" s="137"/>
      <c r="CV175" s="137"/>
      <c r="CW175" s="137"/>
      <c r="CX175" s="137"/>
      <c r="CY175" s="137"/>
      <c r="CZ175" s="137"/>
      <c r="DA175" s="137"/>
      <c r="DB175" s="137"/>
      <c r="DC175" s="137"/>
      <c r="DD175" s="137"/>
      <c r="DE175" s="137"/>
      <c r="DF175" s="137"/>
      <c r="DG175" s="137"/>
      <c r="DH175" s="137"/>
      <c r="DI175" s="137"/>
      <c r="DJ175" s="137"/>
      <c r="DK175" s="137"/>
      <c r="DL175" s="137"/>
      <c r="DM175" s="137"/>
      <c r="DN175" s="137"/>
      <c r="DO175" s="137"/>
      <c r="DP175" s="137"/>
      <c r="DQ175" s="137"/>
      <c r="DR175" s="137"/>
      <c r="DS175" s="137"/>
      <c r="DT175" s="137"/>
      <c r="DU175" s="137"/>
      <c r="DV175" s="137"/>
      <c r="DW175" s="137"/>
      <c r="DX175" s="137"/>
      <c r="DY175" s="137"/>
      <c r="DZ175" s="137"/>
      <c r="EA175" s="137"/>
      <c r="EB175" s="137"/>
      <c r="EC175" s="137"/>
      <c r="ED175" s="137"/>
      <c r="EE175" s="137"/>
      <c r="EF175" s="137"/>
      <c r="EG175" s="137"/>
      <c r="EH175" s="137"/>
      <c r="EI175" s="137"/>
      <c r="EJ175" s="137"/>
      <c r="EK175" s="137"/>
      <c r="EL175" s="137"/>
      <c r="EM175" s="137"/>
      <c r="EN175" s="137"/>
      <c r="EO175" s="137"/>
      <c r="EP175" s="137"/>
      <c r="EQ175" s="137"/>
      <c r="ER175" s="137"/>
      <c r="ES175" s="137"/>
      <c r="ET175" s="137"/>
      <c r="EU175" s="137"/>
      <c r="EV175" s="137"/>
      <c r="EW175" s="137"/>
      <c r="EX175" s="137"/>
      <c r="EY175" s="137"/>
      <c r="EZ175" s="137"/>
      <c r="FA175" s="137"/>
      <c r="FB175" s="137"/>
      <c r="FC175" s="137"/>
      <c r="FD175" s="137"/>
      <c r="FE175" s="137"/>
      <c r="FF175" s="137"/>
      <c r="FG175" s="137"/>
      <c r="FH175" s="137"/>
      <c r="FI175" s="137"/>
      <c r="FJ175" s="137"/>
      <c r="FK175" s="137"/>
      <c r="FL175" s="137"/>
      <c r="FM175" s="137"/>
      <c r="FN175" s="137"/>
      <c r="FO175" s="137"/>
      <c r="FP175" s="137"/>
      <c r="FQ175" s="137"/>
      <c r="FR175" s="137"/>
      <c r="FS175" s="137"/>
      <c r="FT175" s="137"/>
      <c r="FU175" s="137"/>
      <c r="FV175" s="137"/>
      <c r="FW175" s="137"/>
      <c r="FX175" s="137"/>
      <c r="FY175" s="137"/>
      <c r="FZ175" s="137"/>
      <c r="GA175" s="137"/>
      <c r="GB175" s="137"/>
      <c r="GC175" s="137"/>
      <c r="GD175" s="137"/>
      <c r="GE175" s="137"/>
      <c r="GF175" s="137"/>
      <c r="GG175" s="137"/>
      <c r="GH175" s="137"/>
      <c r="GI175" s="137"/>
      <c r="GJ175" s="137"/>
      <c r="GK175" s="137"/>
      <c r="GL175" s="137"/>
      <c r="GM175" s="137"/>
      <c r="GN175" s="137"/>
      <c r="GO175" s="137"/>
      <c r="GP175" s="137"/>
      <c r="GQ175" s="137"/>
      <c r="GR175" s="137"/>
      <c r="GS175" s="137"/>
      <c r="GT175" s="137"/>
      <c r="GU175" s="137"/>
      <c r="GV175" s="137"/>
      <c r="GW175" s="137"/>
      <c r="GX175" s="137"/>
      <c r="GY175" s="137"/>
      <c r="GZ175" s="137"/>
      <c r="HA175" s="137"/>
      <c r="HB175" s="137"/>
      <c r="HC175" s="137"/>
      <c r="HD175" s="137"/>
      <c r="HE175" s="137"/>
      <c r="HF175" s="137"/>
      <c r="HG175" s="137"/>
      <c r="HH175" s="137"/>
      <c r="HI175" s="137"/>
      <c r="HJ175" s="137"/>
      <c r="HK175" s="137"/>
      <c r="HL175" s="137"/>
      <c r="HM175" s="137"/>
      <c r="HN175" s="137"/>
      <c r="HO175" s="137"/>
      <c r="HP175" s="137"/>
      <c r="HQ175" s="137"/>
      <c r="HR175" s="137"/>
      <c r="HS175" s="137"/>
      <c r="HT175" s="137"/>
      <c r="HU175" s="137"/>
      <c r="HV175" s="137"/>
      <c r="HW175" s="137"/>
      <c r="HX175" s="137"/>
      <c r="HY175" s="137"/>
      <c r="HZ175" s="137"/>
      <c r="IA175" s="137"/>
      <c r="IB175" s="137"/>
      <c r="IC175" s="137"/>
      <c r="ID175" s="137"/>
      <c r="IE175" s="137"/>
      <c r="IF175" s="137"/>
      <c r="IG175" s="137"/>
      <c r="IH175" s="137"/>
      <c r="II175" s="137"/>
      <c r="IJ175" s="137"/>
      <c r="IK175" s="137"/>
      <c r="IL175" s="137"/>
      <c r="IM175" s="137"/>
      <c r="IN175" s="137"/>
      <c r="IO175" s="137"/>
      <c r="IP175" s="137"/>
      <c r="IQ175" s="137"/>
      <c r="IR175" s="137"/>
      <c r="IS175" s="137"/>
      <c r="IT175" s="137"/>
      <c r="IU175" s="137"/>
      <c r="IV175" s="137"/>
      <c r="IW175" s="137"/>
      <c r="IX175" s="137"/>
      <c r="IY175" s="137"/>
      <c r="IZ175" s="137"/>
      <c r="JA175" s="137"/>
      <c r="JB175" s="137"/>
      <c r="JC175" s="137"/>
      <c r="JD175" s="137"/>
      <c r="JE175" s="137"/>
      <c r="JF175" s="137"/>
      <c r="JG175" s="137"/>
      <c r="JH175" s="137"/>
      <c r="JI175" s="137"/>
      <c r="JJ175" s="137"/>
      <c r="JK175" s="137"/>
      <c r="JL175" s="137"/>
      <c r="JM175" s="137"/>
      <c r="JN175" s="137"/>
      <c r="JO175" s="137"/>
      <c r="JP175" s="137"/>
      <c r="JQ175" s="137"/>
      <c r="JR175" s="137"/>
      <c r="JS175" s="137"/>
      <c r="JT175" s="137"/>
      <c r="JU175" s="137"/>
      <c r="JV175" s="137"/>
      <c r="JW175" s="137"/>
      <c r="JX175" s="137"/>
      <c r="JY175" s="137"/>
      <c r="JZ175" s="137"/>
      <c r="KA175" s="137"/>
      <c r="KB175" s="137"/>
      <c r="KC175" s="137"/>
      <c r="KD175" s="137"/>
      <c r="KE175" s="137"/>
      <c r="KF175" s="137"/>
      <c r="KG175" s="137"/>
      <c r="KH175" s="137"/>
      <c r="KI175" s="137"/>
      <c r="KJ175" s="137"/>
      <c r="KK175" s="137"/>
      <c r="KL175" s="137"/>
      <c r="KM175" s="137"/>
      <c r="KN175" s="137"/>
      <c r="KO175" s="137"/>
      <c r="KP175" s="137"/>
      <c r="KQ175" s="137"/>
      <c r="KR175" s="137"/>
      <c r="KS175" s="137"/>
      <c r="KT175" s="137"/>
      <c r="KU175" s="137"/>
      <c r="KV175" s="137"/>
      <c r="KW175" s="137"/>
      <c r="KX175" s="137"/>
      <c r="KY175" s="137"/>
      <c r="KZ175" s="137"/>
      <c r="LA175" s="137"/>
      <c r="LB175" s="137"/>
      <c r="LC175" s="137"/>
      <c r="LD175" s="137"/>
      <c r="LE175" s="137"/>
      <c r="LF175" s="137"/>
      <c r="LG175" s="137"/>
      <c r="LH175" s="137"/>
      <c r="LI175" s="137"/>
      <c r="LJ175" s="137"/>
      <c r="LK175" s="137"/>
      <c r="LL175" s="137"/>
      <c r="LM175" s="137"/>
      <c r="LN175" s="137"/>
      <c r="LO175" s="137"/>
      <c r="LP175" s="137"/>
      <c r="LQ175" s="137"/>
      <c r="LR175" s="137"/>
      <c r="LS175" s="137"/>
      <c r="LT175" s="137"/>
      <c r="LU175" s="137"/>
      <c r="LV175" s="137"/>
      <c r="LW175" s="137"/>
      <c r="LX175" s="137"/>
      <c r="LY175" s="137"/>
      <c r="LZ175" s="137"/>
      <c r="MA175" s="137"/>
      <c r="MB175" s="137"/>
      <c r="MC175" s="137"/>
      <c r="MD175" s="137"/>
      <c r="ME175" s="137"/>
      <c r="MF175" s="137"/>
      <c r="MG175" s="137"/>
      <c r="MH175" s="137"/>
      <c r="MI175" s="137"/>
      <c r="MJ175" s="137"/>
      <c r="MK175" s="137"/>
      <c r="ML175" s="137"/>
      <c r="MM175" s="137"/>
      <c r="MN175" s="137"/>
      <c r="MO175" s="137"/>
      <c r="MP175" s="137"/>
      <c r="MQ175" s="137"/>
      <c r="MR175" s="137"/>
      <c r="MS175" s="137"/>
      <c r="MT175" s="137"/>
      <c r="MU175" s="137"/>
      <c r="MV175" s="137"/>
      <c r="MW175" s="137"/>
      <c r="MX175" s="137"/>
      <c r="MY175" s="137"/>
      <c r="MZ175" s="137"/>
      <c r="NA175" s="137"/>
      <c r="NB175" s="137"/>
      <c r="NC175" s="137"/>
      <c r="ND175" s="137"/>
      <c r="NE175" s="137"/>
      <c r="NF175" s="137"/>
      <c r="NG175" s="137"/>
      <c r="NH175" s="137"/>
      <c r="NI175" s="137"/>
      <c r="NJ175" s="137"/>
      <c r="NK175" s="137"/>
      <c r="NL175" s="137"/>
      <c r="NM175" s="137"/>
      <c r="NN175" s="137"/>
      <c r="NO175" s="137"/>
      <c r="NP175" s="137"/>
      <c r="NQ175" s="137"/>
      <c r="NR175" s="137"/>
      <c r="NS175" s="137"/>
      <c r="NT175" s="137"/>
      <c r="NU175" s="137"/>
      <c r="NV175" s="137"/>
      <c r="NW175" s="137"/>
      <c r="NX175" s="137"/>
      <c r="NY175" s="137"/>
      <c r="NZ175" s="137"/>
      <c r="OA175" s="137"/>
      <c r="OB175" s="137"/>
      <c r="OC175" s="137"/>
      <c r="OD175" s="137"/>
      <c r="OE175" s="137"/>
      <c r="OF175" s="137"/>
      <c r="OG175" s="137"/>
      <c r="OH175" s="137"/>
      <c r="OI175" s="137"/>
      <c r="OJ175" s="137"/>
      <c r="OK175" s="137"/>
      <c r="OL175" s="137"/>
      <c r="OM175" s="137"/>
      <c r="ON175" s="137"/>
      <c r="OO175" s="137"/>
      <c r="OP175" s="137"/>
      <c r="OQ175" s="137"/>
      <c r="OR175" s="137"/>
      <c r="OS175" s="137"/>
      <c r="OT175" s="137"/>
      <c r="OU175" s="137"/>
      <c r="OV175" s="137"/>
      <c r="OW175" s="137"/>
      <c r="OX175" s="137"/>
      <c r="OY175" s="137"/>
      <c r="OZ175" s="137"/>
      <c r="PA175" s="137"/>
      <c r="PB175" s="137"/>
      <c r="PC175" s="137"/>
      <c r="PD175" s="137"/>
      <c r="PE175" s="137"/>
      <c r="PF175" s="137"/>
      <c r="PG175" s="137"/>
      <c r="PH175" s="137"/>
      <c r="PI175" s="137"/>
      <c r="PJ175" s="137"/>
      <c r="PK175" s="137"/>
      <c r="PL175" s="137"/>
      <c r="PM175" s="137"/>
      <c r="PN175" s="137"/>
      <c r="PO175" s="137"/>
      <c r="PP175" s="137"/>
      <c r="PQ175" s="137"/>
      <c r="PR175" s="137"/>
      <c r="PS175" s="137"/>
      <c r="PT175" s="137"/>
      <c r="PU175" s="137"/>
      <c r="PV175" s="137"/>
      <c r="PW175" s="137"/>
      <c r="PX175" s="137"/>
      <c r="PY175" s="137"/>
      <c r="PZ175" s="137"/>
      <c r="QA175" s="137"/>
      <c r="QB175" s="137"/>
      <c r="QC175" s="137"/>
      <c r="QD175" s="137"/>
      <c r="QE175" s="137"/>
      <c r="QF175" s="137"/>
      <c r="QG175" s="137"/>
      <c r="QH175" s="137"/>
      <c r="QI175" s="137"/>
      <c r="QJ175" s="137"/>
      <c r="QK175" s="137"/>
      <c r="QL175" s="137"/>
      <c r="QM175" s="137"/>
      <c r="QN175" s="137"/>
      <c r="QO175" s="137"/>
      <c r="QP175" s="137"/>
      <c r="QQ175" s="137"/>
      <c r="QR175" s="137"/>
      <c r="QS175" s="137"/>
      <c r="QT175" s="137"/>
      <c r="QU175" s="137"/>
      <c r="QV175" s="137"/>
      <c r="QW175" s="137"/>
      <c r="QX175" s="137"/>
      <c r="QY175" s="137"/>
      <c r="QZ175" s="137"/>
      <c r="RA175" s="137"/>
      <c r="RB175" s="137"/>
      <c r="RC175" s="137"/>
      <c r="RD175" s="137"/>
      <c r="RE175" s="137"/>
      <c r="RF175" s="137"/>
      <c r="RG175" s="137"/>
      <c r="RH175" s="137"/>
      <c r="RI175" s="137"/>
      <c r="RJ175" s="137"/>
      <c r="RK175" s="137"/>
      <c r="RL175" s="137"/>
      <c r="RM175" s="137"/>
      <c r="RN175" s="137"/>
      <c r="RO175" s="137"/>
      <c r="RP175" s="137"/>
      <c r="RQ175" s="137"/>
      <c r="RR175" s="137"/>
      <c r="RS175" s="137"/>
      <c r="RT175" s="137"/>
      <c r="RU175" s="137"/>
      <c r="RV175" s="137"/>
      <c r="RW175" s="137"/>
      <c r="RX175" s="137"/>
      <c r="RY175" s="137"/>
      <c r="RZ175" s="137"/>
      <c r="SA175" s="137"/>
      <c r="SB175" s="137"/>
      <c r="SC175" s="137"/>
      <c r="SD175" s="137"/>
      <c r="SE175" s="137"/>
      <c r="SF175" s="137"/>
      <c r="SG175" s="137"/>
      <c r="SH175" s="137"/>
      <c r="SI175" s="137"/>
      <c r="SJ175" s="137"/>
      <c r="SK175" s="137"/>
      <c r="SL175" s="137"/>
      <c r="SM175" s="137"/>
      <c r="SN175" s="137"/>
      <c r="SO175" s="137"/>
      <c r="SP175" s="137"/>
      <c r="SQ175" s="137"/>
      <c r="SR175" s="137"/>
      <c r="SS175" s="137"/>
      <c r="ST175" s="137"/>
      <c r="SU175" s="137"/>
      <c r="SV175" s="137"/>
      <c r="SW175" s="137"/>
      <c r="SX175" s="137"/>
      <c r="SY175" s="137"/>
      <c r="SZ175" s="137"/>
      <c r="TA175" s="137"/>
      <c r="TB175" s="137"/>
      <c r="TC175" s="137"/>
      <c r="TD175" s="137"/>
      <c r="TE175" s="137"/>
      <c r="TF175" s="137"/>
      <c r="TG175" s="137"/>
      <c r="TH175" s="137"/>
      <c r="TI175" s="137"/>
      <c r="TJ175" s="137"/>
      <c r="TK175" s="137"/>
      <c r="TL175" s="137"/>
      <c r="TM175" s="137"/>
      <c r="TN175" s="137"/>
      <c r="TO175" s="137"/>
      <c r="TP175" s="137"/>
      <c r="TQ175" s="137"/>
      <c r="TR175" s="137"/>
      <c r="TS175" s="137"/>
      <c r="TT175" s="137"/>
      <c r="TU175" s="137"/>
      <c r="TV175" s="137"/>
      <c r="TW175" s="137"/>
      <c r="TX175" s="137"/>
      <c r="TY175" s="137"/>
      <c r="TZ175" s="137"/>
      <c r="UA175" s="137"/>
      <c r="UB175" s="137"/>
      <c r="UC175" s="137"/>
      <c r="UD175" s="137"/>
      <c r="UE175" s="137"/>
      <c r="UF175" s="137"/>
      <c r="UG175" s="137"/>
      <c r="UH175" s="137"/>
      <c r="UI175" s="137"/>
      <c r="UJ175" s="137"/>
      <c r="UK175" s="137"/>
      <c r="UL175" s="137"/>
      <c r="UM175" s="137"/>
      <c r="UN175" s="137"/>
      <c r="UO175" s="137"/>
      <c r="UP175" s="137"/>
      <c r="UQ175" s="137"/>
      <c r="UR175" s="137"/>
      <c r="US175" s="137"/>
      <c r="UT175" s="137"/>
      <c r="UU175" s="137"/>
      <c r="UV175" s="137"/>
      <c r="UW175" s="137"/>
      <c r="UX175" s="137"/>
      <c r="UY175" s="137"/>
      <c r="UZ175" s="137"/>
      <c r="VA175" s="137"/>
      <c r="VB175" s="137"/>
      <c r="VC175" s="137"/>
      <c r="VD175" s="137"/>
      <c r="VE175" s="137"/>
      <c r="VF175" s="137"/>
      <c r="VG175" s="137"/>
      <c r="VH175" s="137"/>
      <c r="VI175" s="137"/>
      <c r="VJ175" s="137"/>
      <c r="VK175" s="137"/>
      <c r="VL175" s="137"/>
      <c r="VM175" s="137"/>
      <c r="VN175" s="137"/>
      <c r="VO175" s="137"/>
      <c r="VP175" s="137"/>
      <c r="VQ175" s="137"/>
      <c r="VR175" s="137"/>
      <c r="VS175" s="137"/>
      <c r="VT175" s="137"/>
      <c r="VU175" s="137"/>
      <c r="VV175" s="137"/>
      <c r="VW175" s="137"/>
      <c r="VX175" s="137"/>
      <c r="VY175" s="137"/>
      <c r="VZ175" s="137"/>
      <c r="WA175" s="137"/>
      <c r="WB175" s="137"/>
      <c r="WC175" s="137"/>
      <c r="WD175" s="137"/>
      <c r="WE175" s="137"/>
      <c r="WF175" s="137"/>
      <c r="WG175" s="137"/>
      <c r="WH175" s="137"/>
      <c r="WI175" s="137"/>
      <c r="WJ175" s="137"/>
      <c r="WK175" s="137"/>
      <c r="WL175" s="137"/>
      <c r="WM175" s="137"/>
      <c r="WN175" s="137"/>
      <c r="WO175" s="137"/>
      <c r="WP175" s="137"/>
      <c r="WQ175" s="137"/>
      <c r="WR175" s="137"/>
      <c r="WS175" s="137"/>
      <c r="WT175" s="137"/>
      <c r="WU175" s="137"/>
      <c r="WV175" s="137"/>
      <c r="WW175" s="137"/>
      <c r="WX175" s="137"/>
      <c r="WY175" s="137"/>
      <c r="WZ175" s="137"/>
      <c r="XA175" s="137"/>
      <c r="XB175" s="137"/>
      <c r="XC175" s="137"/>
      <c r="XD175" s="137"/>
      <c r="XE175" s="137"/>
      <c r="XF175" s="137"/>
      <c r="XG175" s="137"/>
      <c r="XH175" s="137"/>
      <c r="XI175" s="137"/>
      <c r="XJ175" s="137"/>
      <c r="XK175" s="137"/>
      <c r="XL175" s="137"/>
      <c r="XM175" s="137"/>
      <c r="XN175" s="137"/>
      <c r="XO175" s="137"/>
      <c r="XP175" s="137"/>
      <c r="XQ175" s="137"/>
      <c r="XR175" s="137"/>
      <c r="XS175" s="137"/>
      <c r="XT175" s="137"/>
      <c r="XU175" s="137"/>
      <c r="XV175" s="137"/>
      <c r="XW175" s="137"/>
      <c r="XX175" s="137"/>
      <c r="XY175" s="137"/>
      <c r="XZ175" s="137"/>
      <c r="YA175" s="137"/>
      <c r="YB175" s="137"/>
      <c r="YC175" s="137"/>
      <c r="YD175" s="137"/>
      <c r="YE175" s="137"/>
      <c r="YF175" s="137"/>
      <c r="YG175" s="137"/>
      <c r="YH175" s="137"/>
      <c r="YI175" s="137"/>
      <c r="YJ175" s="137"/>
      <c r="YK175" s="137"/>
      <c r="YL175" s="137"/>
      <c r="YM175" s="137"/>
      <c r="YN175" s="137"/>
      <c r="YO175" s="137"/>
      <c r="YP175" s="137"/>
      <c r="YQ175" s="137"/>
      <c r="YR175" s="137"/>
      <c r="YS175" s="137"/>
      <c r="YT175" s="137"/>
      <c r="YU175" s="137"/>
      <c r="YV175" s="137"/>
      <c r="YW175" s="137"/>
      <c r="YX175" s="137"/>
      <c r="YY175" s="137"/>
      <c r="YZ175" s="137"/>
      <c r="ZA175" s="137"/>
      <c r="ZB175" s="137"/>
      <c r="ZC175" s="137"/>
      <c r="ZD175" s="137"/>
      <c r="ZE175" s="137"/>
      <c r="ZF175" s="137"/>
      <c r="ZG175" s="137"/>
      <c r="ZH175" s="137"/>
      <c r="ZI175" s="137"/>
      <c r="ZJ175" s="137"/>
      <c r="ZK175" s="137"/>
      <c r="ZL175" s="137"/>
      <c r="ZM175" s="137"/>
      <c r="ZN175" s="137"/>
      <c r="ZO175" s="137"/>
      <c r="ZP175" s="137"/>
      <c r="ZQ175" s="137"/>
      <c r="ZR175" s="137"/>
      <c r="ZS175" s="137"/>
      <c r="ZT175" s="137"/>
      <c r="ZU175" s="137"/>
      <c r="ZV175" s="137"/>
      <c r="ZW175" s="137"/>
      <c r="ZX175" s="137"/>
      <c r="ZY175" s="137"/>
      <c r="ZZ175" s="137"/>
      <c r="AAA175" s="137"/>
      <c r="AAB175" s="137"/>
      <c r="AAC175" s="137"/>
      <c r="AAD175" s="137"/>
      <c r="AAE175" s="137"/>
      <c r="AAF175" s="137"/>
      <c r="AAG175" s="137"/>
      <c r="AAH175" s="137"/>
      <c r="AAI175" s="137"/>
      <c r="AAJ175" s="137"/>
      <c r="AAK175" s="137"/>
      <c r="AAL175" s="137"/>
      <c r="AAM175" s="137"/>
      <c r="AAN175" s="137"/>
      <c r="AAO175" s="137"/>
      <c r="AAP175" s="137"/>
      <c r="AAQ175" s="137"/>
      <c r="AAR175" s="137"/>
      <c r="AAS175" s="137"/>
      <c r="AAT175" s="137"/>
      <c r="AAU175" s="137"/>
      <c r="AAV175" s="137"/>
      <c r="AAW175" s="137"/>
      <c r="AAX175" s="137"/>
      <c r="AAY175" s="137"/>
      <c r="AAZ175" s="137"/>
      <c r="ABA175" s="137"/>
      <c r="ABB175" s="137"/>
      <c r="ABC175" s="137"/>
      <c r="ABD175" s="137"/>
      <c r="ABE175" s="137"/>
      <c r="ABF175" s="137"/>
      <c r="ABG175" s="137"/>
      <c r="ABH175" s="137"/>
      <c r="ABI175" s="137"/>
      <c r="ABJ175" s="137"/>
      <c r="ABK175" s="137"/>
      <c r="ABL175" s="137"/>
      <c r="ABM175" s="137"/>
      <c r="ABN175" s="137"/>
      <c r="ABO175" s="137"/>
      <c r="ABP175" s="137"/>
      <c r="ABQ175" s="137"/>
      <c r="ABR175" s="137"/>
      <c r="ABS175" s="137"/>
      <c r="ABT175" s="137"/>
      <c r="ABU175" s="137"/>
      <c r="ABV175" s="137"/>
      <c r="ABW175" s="137"/>
      <c r="ABX175" s="137"/>
      <c r="ABY175" s="137"/>
      <c r="ABZ175" s="137"/>
      <c r="ACA175" s="137"/>
      <c r="ACB175" s="137"/>
      <c r="ACC175" s="137"/>
      <c r="ACD175" s="137"/>
      <c r="ACE175" s="137"/>
      <c r="ACF175" s="137"/>
      <c r="ACG175" s="137"/>
      <c r="ACH175" s="137"/>
      <c r="ACI175" s="137"/>
      <c r="ACJ175" s="137"/>
      <c r="ACK175" s="137"/>
      <c r="ACL175" s="137"/>
      <c r="ACM175" s="137"/>
      <c r="ACN175" s="137"/>
      <c r="ACO175" s="137"/>
      <c r="ACP175" s="137"/>
      <c r="ACQ175" s="137"/>
      <c r="ACR175" s="137"/>
      <c r="ACS175" s="137"/>
      <c r="ACT175" s="137"/>
      <c r="ACU175" s="137"/>
      <c r="ACV175" s="137"/>
      <c r="ACW175" s="137"/>
      <c r="ACX175" s="137"/>
      <c r="ACY175" s="137"/>
      <c r="ACZ175" s="137"/>
      <c r="ADA175" s="137"/>
      <c r="ADB175" s="137"/>
      <c r="ADC175" s="137"/>
      <c r="ADD175" s="137"/>
      <c r="ADE175" s="137"/>
      <c r="ADF175" s="137"/>
      <c r="ADG175" s="137"/>
      <c r="ADH175" s="137"/>
      <c r="ADI175" s="137"/>
      <c r="ADJ175" s="137"/>
      <c r="ADK175" s="137"/>
      <c r="ADL175" s="137"/>
      <c r="ADM175" s="137"/>
      <c r="ADN175" s="137"/>
      <c r="ADO175" s="137"/>
      <c r="ADP175" s="137"/>
      <c r="ADQ175" s="137"/>
      <c r="ADR175" s="137"/>
      <c r="ADS175" s="137"/>
      <c r="ADT175" s="137"/>
      <c r="ADU175" s="137"/>
      <c r="ADV175" s="137"/>
      <c r="ADW175" s="137"/>
      <c r="ADX175" s="137"/>
      <c r="ADY175" s="137"/>
      <c r="ADZ175" s="137"/>
      <c r="AEA175" s="137"/>
      <c r="AEB175" s="137"/>
      <c r="AEC175" s="137"/>
      <c r="AED175" s="137"/>
      <c r="AEE175" s="137"/>
      <c r="AEF175" s="137"/>
      <c r="AEG175" s="137"/>
      <c r="AEH175" s="137"/>
      <c r="AEI175" s="137"/>
      <c r="AEJ175" s="137"/>
      <c r="AEK175" s="137"/>
      <c r="AEL175" s="137"/>
      <c r="AEM175" s="137"/>
      <c r="AEN175" s="137"/>
      <c r="AEO175" s="137"/>
      <c r="AEP175" s="137"/>
      <c r="AEQ175" s="137"/>
      <c r="AER175" s="137"/>
      <c r="AES175" s="137"/>
      <c r="AET175" s="137"/>
      <c r="AEU175" s="137"/>
      <c r="AEV175" s="137"/>
      <c r="AEW175" s="137"/>
      <c r="AEX175" s="137"/>
      <c r="AEY175" s="137"/>
      <c r="AEZ175" s="137"/>
      <c r="AFA175" s="137"/>
      <c r="AFB175" s="137"/>
      <c r="AFC175" s="137"/>
      <c r="AFD175" s="137"/>
      <c r="AFE175" s="137"/>
      <c r="AFF175" s="137"/>
      <c r="AFG175" s="137"/>
      <c r="AFH175" s="137"/>
      <c r="AFI175" s="137"/>
      <c r="AFJ175" s="137"/>
      <c r="AFK175" s="137"/>
      <c r="AFL175" s="137"/>
      <c r="AFM175" s="137"/>
      <c r="AFN175" s="137"/>
      <c r="AFO175" s="137"/>
      <c r="AFP175" s="137"/>
      <c r="AFQ175" s="137"/>
      <c r="AFR175" s="137"/>
      <c r="AFS175" s="137"/>
      <c r="AFT175" s="137"/>
      <c r="AFU175" s="137"/>
      <c r="AFV175" s="137"/>
      <c r="AFW175" s="137"/>
      <c r="AFX175" s="137"/>
      <c r="AFY175" s="137"/>
      <c r="AFZ175" s="137"/>
      <c r="AGA175" s="137"/>
      <c r="AGB175" s="137"/>
      <c r="AGC175" s="137"/>
      <c r="AGD175" s="137"/>
      <c r="AGE175" s="137"/>
      <c r="AGF175" s="137"/>
      <c r="AGG175" s="137"/>
      <c r="AGH175" s="137"/>
      <c r="AGI175" s="137"/>
      <c r="AGJ175" s="137"/>
      <c r="AGK175" s="137"/>
      <c r="AGL175" s="137"/>
      <c r="AGM175" s="137"/>
      <c r="AGN175" s="137"/>
      <c r="AGO175" s="137"/>
      <c r="AGP175" s="137"/>
      <c r="AGQ175" s="137"/>
      <c r="AGR175" s="137"/>
      <c r="AGS175" s="137"/>
      <c r="AGT175" s="137"/>
      <c r="AGU175" s="137"/>
      <c r="AGV175" s="137"/>
      <c r="AGW175" s="137"/>
      <c r="AGX175" s="137"/>
      <c r="AGY175" s="137"/>
      <c r="AGZ175" s="137"/>
      <c r="AHA175" s="137"/>
      <c r="AHB175" s="137"/>
      <c r="AHC175" s="137"/>
      <c r="AHD175" s="137"/>
      <c r="AHE175" s="137"/>
      <c r="AHF175" s="137"/>
      <c r="AHG175" s="137"/>
      <c r="AHH175" s="137"/>
      <c r="AHI175" s="137"/>
      <c r="AHJ175" s="137"/>
      <c r="AHK175" s="137"/>
      <c r="AHL175" s="137"/>
      <c r="AHM175" s="137"/>
      <c r="AHN175" s="137"/>
      <c r="AHO175" s="137"/>
      <c r="AHP175" s="137"/>
      <c r="AHQ175" s="137"/>
      <c r="AHR175" s="137"/>
      <c r="AHS175" s="137"/>
      <c r="AHT175" s="137"/>
      <c r="AHU175" s="137"/>
      <c r="AHV175" s="137"/>
      <c r="AHW175" s="137"/>
      <c r="AHX175" s="137"/>
      <c r="AHY175" s="137"/>
      <c r="AHZ175" s="137"/>
      <c r="AIA175" s="137"/>
      <c r="AIB175" s="137"/>
      <c r="AIC175" s="137"/>
      <c r="AID175" s="137"/>
      <c r="AIE175" s="137"/>
      <c r="AIF175" s="137"/>
      <c r="AIG175" s="137"/>
      <c r="AIH175" s="137"/>
      <c r="AII175" s="137"/>
      <c r="AIJ175" s="137"/>
      <c r="AIK175" s="137"/>
      <c r="AIL175" s="137"/>
      <c r="AIM175" s="137"/>
      <c r="AIN175" s="137"/>
      <c r="AIO175" s="137"/>
      <c r="AIP175" s="137"/>
      <c r="AIQ175" s="137"/>
      <c r="AIR175" s="137"/>
      <c r="AIS175" s="137"/>
      <c r="AIT175" s="137"/>
      <c r="AIU175" s="137"/>
      <c r="AIV175" s="137"/>
      <c r="AIW175" s="137"/>
      <c r="AIX175" s="137"/>
      <c r="AIY175" s="137"/>
      <c r="AIZ175" s="137"/>
      <c r="AJA175" s="137"/>
      <c r="AJB175" s="137"/>
      <c r="AJC175" s="137"/>
      <c r="AJD175" s="137"/>
      <c r="AJE175" s="137"/>
      <c r="AJF175" s="137"/>
      <c r="AJG175" s="137"/>
      <c r="AJH175" s="137"/>
      <c r="AJI175" s="137"/>
      <c r="AJJ175" s="137"/>
      <c r="AJK175" s="137"/>
      <c r="AJL175" s="137"/>
      <c r="AJM175" s="137"/>
      <c r="AJN175" s="137"/>
      <c r="AJO175" s="137"/>
      <c r="AJP175" s="137"/>
      <c r="AJQ175" s="137"/>
      <c r="AJR175" s="137"/>
      <c r="AJS175" s="137"/>
      <c r="AJT175" s="137"/>
      <c r="AJU175" s="137"/>
      <c r="AJV175" s="137"/>
      <c r="AJW175" s="137"/>
      <c r="AJX175" s="137"/>
      <c r="AJY175" s="137"/>
      <c r="AJZ175" s="137"/>
      <c r="AKA175" s="137"/>
      <c r="AKB175" s="137"/>
      <c r="AKC175" s="137"/>
      <c r="AKD175" s="137"/>
      <c r="AKE175" s="137"/>
      <c r="AKF175" s="137"/>
      <c r="AKG175" s="137"/>
      <c r="AKH175" s="137"/>
      <c r="AKI175" s="137"/>
      <c r="AKJ175" s="137"/>
      <c r="AKK175" s="137"/>
      <c r="AKL175" s="137"/>
      <c r="AKM175" s="137"/>
      <c r="AKN175" s="137"/>
      <c r="AKO175" s="137"/>
      <c r="AKP175" s="137"/>
      <c r="AKQ175" s="137"/>
      <c r="AKR175" s="137"/>
      <c r="AKS175" s="137"/>
      <c r="AKT175" s="137"/>
      <c r="AKU175" s="137"/>
      <c r="AKV175" s="137"/>
      <c r="AKW175" s="137"/>
      <c r="AKX175" s="137"/>
      <c r="AKY175" s="137"/>
      <c r="AKZ175" s="137"/>
      <c r="ALA175" s="137"/>
      <c r="ALB175" s="137"/>
      <c r="ALC175" s="137"/>
      <c r="ALD175" s="137"/>
      <c r="ALE175" s="137"/>
      <c r="ALF175" s="137"/>
      <c r="ALG175" s="137"/>
      <c r="ALH175" s="137"/>
      <c r="ALI175" s="137"/>
      <c r="ALJ175" s="137"/>
      <c r="ALK175" s="137"/>
      <c r="ALL175" s="137"/>
      <c r="ALM175" s="137"/>
      <c r="ALN175" s="137"/>
      <c r="ALO175" s="137"/>
      <c r="ALP175" s="137"/>
      <c r="ALQ175" s="137"/>
      <c r="ALR175" s="137"/>
      <c r="ALS175" s="137"/>
      <c r="ALT175" s="137"/>
      <c r="ALU175" s="137"/>
      <c r="ALV175" s="137"/>
      <c r="ALW175" s="137"/>
      <c r="ALX175" s="137"/>
      <c r="ALY175" s="137"/>
      <c r="ALZ175" s="137"/>
      <c r="AMA175" s="137"/>
      <c r="AMB175" s="137"/>
      <c r="AMC175" s="137"/>
      <c r="AMD175" s="137"/>
      <c r="AME175" s="137"/>
      <c r="AMF175" s="137"/>
      <c r="AMG175" s="137"/>
      <c r="AMH175" s="137"/>
      <c r="AMI175" s="137"/>
      <c r="AMJ175" s="137"/>
      <c r="AMK175" s="137"/>
      <c r="AML175" s="137"/>
      <c r="AMM175" s="137"/>
      <c r="AMN175" s="137"/>
      <c r="AMO175" s="137"/>
      <c r="AMP175" s="137"/>
      <c r="AMQ175" s="137"/>
      <c r="AMR175" s="137"/>
      <c r="AMS175" s="137"/>
      <c r="AMT175" s="137"/>
      <c r="AMU175" s="137"/>
      <c r="AMV175" s="137"/>
      <c r="AMW175" s="137"/>
      <c r="AMX175" s="137"/>
      <c r="AMY175" s="137"/>
      <c r="AMZ175" s="137"/>
      <c r="ANA175" s="137"/>
      <c r="ANB175" s="137"/>
      <c r="ANC175" s="137"/>
      <c r="AND175" s="137"/>
      <c r="ANE175" s="137"/>
      <c r="ANF175" s="137"/>
      <c r="ANG175" s="137"/>
      <c r="ANH175" s="137"/>
      <c r="ANI175" s="137"/>
      <c r="ANJ175" s="137"/>
      <c r="ANK175" s="137"/>
      <c r="ANL175" s="137"/>
      <c r="ANM175" s="137"/>
      <c r="ANN175" s="137"/>
      <c r="ANO175" s="137"/>
      <c r="ANP175" s="137"/>
      <c r="ANQ175" s="137"/>
      <c r="ANR175" s="137"/>
      <c r="ANS175" s="137"/>
      <c r="ANT175" s="137"/>
      <c r="ANU175" s="137"/>
      <c r="ANV175" s="137"/>
      <c r="ANW175" s="137"/>
      <c r="ANX175" s="137"/>
      <c r="ANY175" s="137"/>
      <c r="ANZ175" s="137"/>
      <c r="AOA175" s="137"/>
      <c r="AOB175" s="137"/>
      <c r="AOC175" s="137"/>
      <c r="AOD175" s="137"/>
      <c r="AOE175" s="137"/>
      <c r="AOF175" s="137"/>
      <c r="AOG175" s="137"/>
      <c r="AOH175" s="137"/>
      <c r="AOI175" s="137"/>
      <c r="AOJ175" s="137"/>
      <c r="AOK175" s="137"/>
      <c r="AOL175" s="137"/>
      <c r="AOM175" s="137"/>
      <c r="AON175" s="137"/>
      <c r="AOO175" s="137"/>
      <c r="AOP175" s="137"/>
      <c r="AOQ175" s="137"/>
      <c r="AOR175" s="137"/>
      <c r="AOS175" s="137"/>
      <c r="AOT175" s="137"/>
      <c r="AOU175" s="137"/>
      <c r="AOV175" s="137"/>
      <c r="AOW175" s="137"/>
      <c r="AOX175" s="137"/>
      <c r="AOY175" s="137"/>
      <c r="AOZ175" s="137"/>
      <c r="APA175" s="137"/>
      <c r="APB175" s="137"/>
      <c r="APC175" s="137"/>
      <c r="APD175" s="137"/>
      <c r="APE175" s="137"/>
      <c r="APF175" s="137"/>
      <c r="APG175" s="137"/>
      <c r="APH175" s="137"/>
      <c r="API175" s="137"/>
      <c r="APJ175" s="137"/>
      <c r="APK175" s="137"/>
      <c r="APL175" s="137"/>
      <c r="APM175" s="137"/>
      <c r="APN175" s="137"/>
      <c r="APO175" s="137"/>
      <c r="APP175" s="137"/>
      <c r="APQ175" s="137"/>
      <c r="APR175" s="137"/>
      <c r="APS175" s="137"/>
      <c r="APT175" s="137"/>
      <c r="APU175" s="137"/>
      <c r="APV175" s="137"/>
      <c r="APW175" s="137"/>
      <c r="APX175" s="137"/>
      <c r="APY175" s="137"/>
      <c r="APZ175" s="137"/>
      <c r="AQA175" s="137"/>
      <c r="AQB175" s="137"/>
      <c r="AQC175" s="137"/>
      <c r="AQD175" s="137"/>
      <c r="AQE175" s="137"/>
      <c r="AQF175" s="137"/>
      <c r="AQG175" s="137"/>
      <c r="AQH175" s="137"/>
      <c r="AQI175" s="137"/>
      <c r="AQJ175" s="137"/>
      <c r="AQK175" s="137"/>
      <c r="AQL175" s="137"/>
      <c r="AQM175" s="137"/>
      <c r="AQN175" s="137"/>
      <c r="AQO175" s="137"/>
      <c r="AQP175" s="137"/>
      <c r="AQQ175" s="137"/>
      <c r="AQR175" s="137"/>
      <c r="AQS175" s="137"/>
      <c r="AQT175" s="137"/>
      <c r="AQU175" s="137"/>
      <c r="AQV175" s="137"/>
      <c r="AQW175" s="137"/>
      <c r="AQX175" s="137"/>
      <c r="AQY175" s="137"/>
      <c r="AQZ175" s="137"/>
      <c r="ARA175" s="137"/>
      <c r="ARB175" s="137"/>
      <c r="ARC175" s="137"/>
      <c r="ARD175" s="137"/>
      <c r="ARE175" s="137"/>
      <c r="ARF175" s="137"/>
      <c r="ARG175" s="137"/>
      <c r="ARH175" s="137"/>
      <c r="ARI175" s="137"/>
      <c r="ARJ175" s="137"/>
      <c r="ARK175" s="137"/>
      <c r="ARL175" s="137"/>
      <c r="ARM175" s="137"/>
      <c r="ARN175" s="137"/>
      <c r="ARO175" s="137"/>
      <c r="ARP175" s="137"/>
      <c r="ARQ175" s="137"/>
      <c r="ARR175" s="137"/>
      <c r="ARS175" s="137"/>
      <c r="ART175" s="137"/>
      <c r="ARU175" s="137"/>
      <c r="ARV175" s="137"/>
      <c r="ARW175" s="137"/>
      <c r="ARX175" s="137"/>
      <c r="ARY175" s="137"/>
      <c r="ARZ175" s="137"/>
      <c r="ASA175" s="137"/>
      <c r="ASB175" s="137"/>
      <c r="ASC175" s="137"/>
      <c r="ASD175" s="137"/>
      <c r="ASE175" s="137"/>
      <c r="ASF175" s="137"/>
      <c r="ASG175" s="137"/>
      <c r="ASH175" s="137"/>
      <c r="ASI175" s="137"/>
      <c r="ASJ175" s="137"/>
      <c r="ASK175" s="137"/>
      <c r="ASL175" s="137"/>
      <c r="ASM175" s="137"/>
      <c r="ASN175" s="137"/>
      <c r="ASO175" s="137"/>
      <c r="ASP175" s="137"/>
      <c r="ASQ175" s="137"/>
      <c r="ASR175" s="137"/>
      <c r="ASS175" s="137"/>
      <c r="AST175" s="137"/>
      <c r="ASU175" s="137"/>
      <c r="ASV175" s="137"/>
      <c r="ASW175" s="137"/>
      <c r="ASX175" s="137"/>
      <c r="ASY175" s="137"/>
      <c r="ASZ175" s="137"/>
      <c r="ATA175" s="137"/>
      <c r="ATB175" s="137"/>
      <c r="ATC175" s="137"/>
      <c r="ATD175" s="137"/>
      <c r="ATE175" s="137"/>
      <c r="ATF175" s="137"/>
      <c r="ATG175" s="137"/>
      <c r="ATH175" s="137"/>
      <c r="ATI175" s="137"/>
      <c r="ATJ175" s="137"/>
      <c r="ATK175" s="137"/>
      <c r="ATL175" s="137"/>
      <c r="ATM175" s="137"/>
      <c r="ATN175" s="137"/>
      <c r="ATO175" s="137"/>
      <c r="ATP175" s="137"/>
      <c r="ATQ175" s="137"/>
      <c r="ATR175" s="137"/>
      <c r="ATS175" s="137"/>
      <c r="ATT175" s="137"/>
      <c r="ATU175" s="137"/>
      <c r="ATV175" s="137"/>
      <c r="ATW175" s="137"/>
      <c r="ATX175" s="137"/>
      <c r="ATY175" s="137"/>
      <c r="ATZ175" s="137"/>
      <c r="AUA175" s="137"/>
      <c r="AUB175" s="137"/>
      <c r="AUC175" s="137"/>
      <c r="AUD175" s="137"/>
      <c r="AUE175" s="137"/>
      <c r="AUF175" s="137"/>
      <c r="AUG175" s="137"/>
      <c r="AUH175" s="137"/>
      <c r="AUI175" s="137"/>
      <c r="AUJ175" s="137"/>
      <c r="AUK175" s="137"/>
      <c r="AUL175" s="137"/>
      <c r="AUM175" s="137"/>
      <c r="AUN175" s="137"/>
      <c r="AUO175" s="137"/>
      <c r="AUP175" s="137"/>
      <c r="AUQ175" s="137"/>
      <c r="AUR175" s="137"/>
      <c r="AUS175" s="137"/>
      <c r="AUT175" s="137"/>
      <c r="AUU175" s="137"/>
      <c r="AUV175" s="137"/>
      <c r="AUW175" s="137"/>
      <c r="AUX175" s="137"/>
      <c r="AUY175" s="137"/>
      <c r="AUZ175" s="137"/>
      <c r="AVA175" s="137"/>
      <c r="AVB175" s="137"/>
      <c r="AVC175" s="137"/>
      <c r="AVD175" s="137"/>
      <c r="AVE175" s="137"/>
      <c r="AVF175" s="137"/>
      <c r="AVG175" s="137"/>
      <c r="AVH175" s="137"/>
      <c r="AVI175" s="137"/>
      <c r="AVJ175" s="137"/>
      <c r="AVK175" s="137"/>
      <c r="AVL175" s="137"/>
      <c r="AVM175" s="137"/>
      <c r="AVN175" s="137"/>
      <c r="AVO175" s="137"/>
      <c r="AVP175" s="137"/>
      <c r="AVQ175" s="137"/>
      <c r="AVR175" s="137"/>
      <c r="AVS175" s="137"/>
      <c r="AVT175" s="137"/>
      <c r="AVU175" s="137"/>
      <c r="AVV175" s="137"/>
      <c r="AVW175" s="137"/>
      <c r="AVX175" s="137"/>
      <c r="AVY175" s="137"/>
      <c r="AVZ175" s="137"/>
      <c r="AWA175" s="137"/>
      <c r="AWB175" s="137"/>
      <c r="AWC175" s="137"/>
      <c r="AWD175" s="137"/>
      <c r="AWE175" s="137"/>
      <c r="AWF175" s="137"/>
      <c r="AWG175" s="137"/>
      <c r="AWH175" s="137"/>
      <c r="AWI175" s="137"/>
      <c r="AWJ175" s="137"/>
      <c r="AWK175" s="137"/>
      <c r="AWL175" s="137"/>
      <c r="AWM175" s="137"/>
      <c r="AWN175" s="137"/>
      <c r="AWO175" s="137"/>
      <c r="AWP175" s="137"/>
      <c r="AWQ175" s="137"/>
      <c r="AWR175" s="137"/>
      <c r="AWS175" s="137"/>
      <c r="AWT175" s="137"/>
      <c r="AWU175" s="137"/>
      <c r="AWV175" s="137"/>
      <c r="AWW175" s="137"/>
      <c r="AWX175" s="137"/>
      <c r="AWY175" s="137"/>
      <c r="AWZ175" s="137"/>
      <c r="AXA175" s="137"/>
      <c r="AXB175" s="137"/>
      <c r="AXC175" s="137"/>
      <c r="AXD175" s="137"/>
      <c r="AXE175" s="137"/>
      <c r="AXF175" s="137"/>
      <c r="AXG175" s="137"/>
      <c r="AXH175" s="137"/>
      <c r="AXI175" s="137"/>
      <c r="AXJ175" s="137"/>
      <c r="AXK175" s="137"/>
      <c r="AXL175" s="137"/>
      <c r="AXM175" s="137"/>
      <c r="AXN175" s="137"/>
      <c r="AXO175" s="137"/>
      <c r="AXP175" s="137"/>
      <c r="AXQ175" s="137"/>
      <c r="AXR175" s="137"/>
      <c r="AXS175" s="137"/>
      <c r="AXT175" s="137"/>
      <c r="AXU175" s="137"/>
      <c r="AXV175" s="137"/>
      <c r="AXW175" s="137"/>
      <c r="AXX175" s="137"/>
      <c r="AXY175" s="137"/>
      <c r="AXZ175" s="137"/>
      <c r="AYA175" s="137"/>
      <c r="AYB175" s="137"/>
      <c r="AYC175" s="137"/>
      <c r="AYD175" s="137"/>
      <c r="AYE175" s="137"/>
      <c r="AYF175" s="137"/>
      <c r="AYG175" s="137"/>
      <c r="AYH175" s="137"/>
      <c r="AYI175" s="137"/>
      <c r="AYJ175" s="137"/>
      <c r="AYK175" s="137"/>
      <c r="AYL175" s="137"/>
      <c r="AYM175" s="137"/>
      <c r="AYN175" s="137"/>
      <c r="AYO175" s="137"/>
      <c r="AYP175" s="137"/>
      <c r="AYQ175" s="137"/>
      <c r="AYR175" s="137"/>
      <c r="AYS175" s="137"/>
      <c r="AYT175" s="137"/>
      <c r="AYU175" s="137"/>
      <c r="AYV175" s="137"/>
      <c r="AYW175" s="137"/>
      <c r="AYX175" s="137"/>
      <c r="AYY175" s="137"/>
      <c r="AYZ175" s="137"/>
      <c r="AZA175" s="137"/>
      <c r="AZB175" s="137"/>
      <c r="AZC175" s="137"/>
      <c r="AZD175" s="137"/>
      <c r="AZE175" s="137"/>
      <c r="AZF175" s="137"/>
      <c r="AZG175" s="137"/>
      <c r="AZH175" s="137"/>
      <c r="AZI175" s="137"/>
      <c r="AZJ175" s="137"/>
      <c r="AZK175" s="137"/>
      <c r="AZL175" s="137"/>
      <c r="AZM175" s="137"/>
      <c r="AZN175" s="137"/>
      <c r="AZO175" s="137"/>
      <c r="AZP175" s="137"/>
      <c r="AZQ175" s="137"/>
      <c r="AZR175" s="137"/>
      <c r="AZS175" s="137"/>
      <c r="AZT175" s="137"/>
      <c r="AZU175" s="137"/>
      <c r="AZV175" s="137"/>
      <c r="AZW175" s="137"/>
      <c r="AZX175" s="137"/>
      <c r="AZY175" s="137"/>
      <c r="AZZ175" s="137"/>
      <c r="BAA175" s="137"/>
      <c r="BAB175" s="137"/>
      <c r="BAC175" s="137"/>
      <c r="BAD175" s="137"/>
      <c r="BAE175" s="137"/>
      <c r="BAF175" s="137"/>
      <c r="BAG175" s="137"/>
      <c r="BAH175" s="137"/>
      <c r="BAI175" s="137"/>
      <c r="BAJ175" s="137"/>
      <c r="BAK175" s="137"/>
      <c r="BAL175" s="137"/>
      <c r="BAM175" s="137"/>
      <c r="BAN175" s="137"/>
      <c r="BAO175" s="137"/>
      <c r="BAP175" s="137"/>
      <c r="BAQ175" s="137"/>
      <c r="BAR175" s="137"/>
      <c r="BAS175" s="137"/>
      <c r="BAT175" s="137"/>
      <c r="BAU175" s="137"/>
      <c r="BAV175" s="137"/>
      <c r="BAW175" s="137"/>
      <c r="BAX175" s="137"/>
      <c r="BAY175" s="137"/>
      <c r="BAZ175" s="137"/>
      <c r="BBA175" s="137"/>
      <c r="BBB175" s="137"/>
      <c r="BBC175" s="137"/>
      <c r="BBD175" s="137"/>
      <c r="BBE175" s="137"/>
      <c r="BBF175" s="137"/>
      <c r="BBG175" s="137"/>
      <c r="BBH175" s="137"/>
      <c r="BBI175" s="137"/>
      <c r="BBJ175" s="137"/>
      <c r="BBK175" s="137"/>
      <c r="BBL175" s="137"/>
      <c r="BBM175" s="137"/>
      <c r="BBN175" s="137"/>
      <c r="BBO175" s="137"/>
      <c r="BBP175" s="137"/>
      <c r="BBQ175" s="137"/>
      <c r="BBR175" s="137"/>
      <c r="BBS175" s="137"/>
      <c r="BBT175" s="137"/>
      <c r="BBU175" s="137"/>
      <c r="BBV175" s="137"/>
      <c r="BBW175" s="137"/>
      <c r="BBX175" s="137"/>
      <c r="BBY175" s="137"/>
      <c r="BBZ175" s="137"/>
      <c r="BCA175" s="137"/>
      <c r="BCB175" s="137"/>
      <c r="BCC175" s="137"/>
      <c r="BCD175" s="137"/>
      <c r="BCE175" s="137"/>
      <c r="BCF175" s="137"/>
      <c r="BCG175" s="137"/>
      <c r="BCH175" s="137"/>
      <c r="BCI175" s="137"/>
      <c r="BCJ175" s="137"/>
      <c r="BCK175" s="137"/>
      <c r="BCL175" s="137"/>
      <c r="BCM175" s="137"/>
      <c r="BCN175" s="137"/>
      <c r="BCO175" s="137"/>
      <c r="BCP175" s="137"/>
      <c r="BCQ175" s="137"/>
      <c r="BCR175" s="137"/>
      <c r="BCS175" s="137"/>
      <c r="BCT175" s="137"/>
      <c r="BCU175" s="137"/>
      <c r="BCV175" s="137"/>
      <c r="BCW175" s="137"/>
      <c r="BCX175" s="137"/>
      <c r="BCY175" s="137"/>
      <c r="BCZ175" s="137"/>
      <c r="BDA175" s="137"/>
      <c r="BDB175" s="137"/>
      <c r="BDC175" s="137"/>
      <c r="BDD175" s="137"/>
      <c r="BDE175" s="137"/>
      <c r="BDF175" s="137"/>
      <c r="BDG175" s="137"/>
      <c r="BDH175" s="137"/>
      <c r="BDI175" s="137"/>
      <c r="BDJ175" s="137"/>
      <c r="BDK175" s="137"/>
      <c r="BDL175" s="137"/>
      <c r="BDM175" s="137"/>
      <c r="BDN175" s="137"/>
      <c r="BDO175" s="137"/>
      <c r="BDP175" s="137"/>
      <c r="BDQ175" s="137"/>
      <c r="BDR175" s="137"/>
      <c r="BDS175" s="137"/>
      <c r="BDT175" s="137"/>
      <c r="BDU175" s="137"/>
      <c r="BDV175" s="137"/>
      <c r="BDW175" s="137"/>
      <c r="BDX175" s="137"/>
      <c r="BDY175" s="137"/>
      <c r="BDZ175" s="137"/>
      <c r="BEA175" s="137"/>
      <c r="BEB175" s="137"/>
      <c r="BEC175" s="137"/>
      <c r="BED175" s="137"/>
      <c r="BEE175" s="137"/>
      <c r="BEF175" s="137"/>
      <c r="BEG175" s="137"/>
      <c r="BEH175" s="137"/>
      <c r="BEI175" s="137"/>
      <c r="BEJ175" s="137"/>
      <c r="BEK175" s="137"/>
      <c r="BEL175" s="137"/>
      <c r="BEM175" s="137"/>
      <c r="BEN175" s="137"/>
      <c r="BEO175" s="137"/>
      <c r="BEP175" s="137"/>
      <c r="BEQ175" s="137"/>
      <c r="BER175" s="137"/>
      <c r="BES175" s="137"/>
      <c r="BET175" s="137"/>
      <c r="BEU175" s="137"/>
      <c r="BEV175" s="137"/>
      <c r="BEW175" s="137"/>
      <c r="BEX175" s="137"/>
      <c r="BEY175" s="137"/>
      <c r="BEZ175" s="137"/>
      <c r="BFA175" s="137"/>
      <c r="BFB175" s="137"/>
      <c r="BFC175" s="137"/>
      <c r="BFD175" s="137"/>
      <c r="BFE175" s="137"/>
      <c r="BFF175" s="137"/>
      <c r="BFG175" s="137"/>
      <c r="BFH175" s="137"/>
      <c r="BFI175" s="137"/>
      <c r="BFJ175" s="137"/>
      <c r="BFK175" s="137"/>
      <c r="BFL175" s="137"/>
      <c r="BFM175" s="137"/>
      <c r="BFN175" s="137"/>
      <c r="BFO175" s="137"/>
      <c r="BFP175" s="137"/>
      <c r="BFQ175" s="137"/>
      <c r="BFR175" s="137"/>
      <c r="BFS175" s="137"/>
      <c r="BFT175" s="137"/>
      <c r="BFU175" s="137"/>
      <c r="BFV175" s="137"/>
      <c r="BFW175" s="137"/>
      <c r="BFX175" s="137"/>
      <c r="BFY175" s="137"/>
      <c r="BFZ175" s="137"/>
      <c r="BGA175" s="137"/>
      <c r="BGB175" s="137"/>
      <c r="BGC175" s="137"/>
      <c r="BGD175" s="137"/>
      <c r="BGE175" s="137"/>
      <c r="BGF175" s="137"/>
      <c r="BGG175" s="137"/>
      <c r="BGH175" s="137"/>
      <c r="BGI175" s="137"/>
      <c r="BGJ175" s="137"/>
      <c r="BGK175" s="137"/>
      <c r="BGL175" s="137"/>
      <c r="BGM175" s="137"/>
      <c r="BGN175" s="137"/>
      <c r="BGO175" s="137"/>
      <c r="BGP175" s="137"/>
      <c r="BGQ175" s="137"/>
      <c r="BGR175" s="137"/>
      <c r="BGS175" s="137"/>
      <c r="BGT175" s="137"/>
      <c r="BGU175" s="137"/>
      <c r="BGV175" s="137"/>
      <c r="BGW175" s="137"/>
      <c r="BGX175" s="137"/>
      <c r="BGY175" s="137"/>
      <c r="BGZ175" s="137"/>
      <c r="BHA175" s="137"/>
      <c r="BHB175" s="137"/>
      <c r="BHC175" s="137"/>
      <c r="BHD175" s="137"/>
      <c r="BHE175" s="137"/>
      <c r="BHF175" s="137"/>
      <c r="BHG175" s="137"/>
      <c r="BHH175" s="137"/>
      <c r="BHI175" s="137"/>
      <c r="BHJ175" s="137"/>
      <c r="BHK175" s="137"/>
      <c r="BHL175" s="137"/>
      <c r="BHM175" s="137"/>
      <c r="BHN175" s="137"/>
      <c r="BHO175" s="137"/>
      <c r="BHP175" s="137"/>
      <c r="BHQ175" s="137"/>
      <c r="BHR175" s="137"/>
      <c r="BHS175" s="137"/>
      <c r="BHT175" s="137"/>
      <c r="BHU175" s="137"/>
      <c r="BHV175" s="137"/>
      <c r="BHW175" s="137"/>
      <c r="BHX175" s="137"/>
      <c r="BHY175" s="137"/>
      <c r="BHZ175" s="137"/>
      <c r="BIA175" s="137"/>
      <c r="BIB175" s="137"/>
      <c r="BIC175" s="137"/>
      <c r="BID175" s="137"/>
      <c r="BIE175" s="137"/>
      <c r="BIF175" s="137"/>
      <c r="BIG175" s="137"/>
      <c r="BIH175" s="137"/>
      <c r="BII175" s="137"/>
      <c r="BIJ175" s="137"/>
      <c r="BIK175" s="137"/>
      <c r="BIL175" s="137"/>
      <c r="BIM175" s="137"/>
      <c r="BIN175" s="137"/>
      <c r="BIO175" s="137"/>
      <c r="BIP175" s="137"/>
      <c r="BIQ175" s="137"/>
      <c r="BIR175" s="137"/>
      <c r="BIS175" s="137"/>
      <c r="BIT175" s="137"/>
      <c r="BIU175" s="137"/>
      <c r="BIV175" s="137"/>
      <c r="BIW175" s="137"/>
      <c r="BIX175" s="137"/>
      <c r="BIY175" s="137"/>
      <c r="BIZ175" s="137"/>
      <c r="BJA175" s="137"/>
      <c r="BJB175" s="137"/>
      <c r="BJC175" s="137"/>
      <c r="BJD175" s="137"/>
      <c r="BJE175" s="137"/>
      <c r="BJF175" s="137"/>
      <c r="BJG175" s="137"/>
      <c r="BJH175" s="137"/>
      <c r="BJI175" s="137"/>
      <c r="BJJ175" s="137"/>
      <c r="BJK175" s="137"/>
      <c r="BJL175" s="137"/>
      <c r="BJM175" s="137"/>
      <c r="BJN175" s="137"/>
      <c r="BJO175" s="137"/>
      <c r="BJP175" s="137"/>
      <c r="BJQ175" s="137"/>
      <c r="BJR175" s="137"/>
      <c r="BJS175" s="137"/>
      <c r="BJT175" s="137"/>
      <c r="BJU175" s="137"/>
      <c r="BJV175" s="137"/>
      <c r="BJW175" s="137"/>
      <c r="BJX175" s="137"/>
      <c r="BJY175" s="137"/>
      <c r="BJZ175" s="137"/>
      <c r="BKA175" s="137"/>
      <c r="BKB175" s="137"/>
      <c r="BKC175" s="137"/>
      <c r="BKD175" s="137"/>
      <c r="BKE175" s="137"/>
      <c r="BKF175" s="137"/>
      <c r="BKG175" s="137"/>
      <c r="BKH175" s="137"/>
      <c r="BKI175" s="137"/>
      <c r="BKJ175" s="137"/>
      <c r="BKK175" s="137"/>
      <c r="BKL175" s="137"/>
      <c r="BKM175" s="137"/>
      <c r="BKN175" s="137"/>
      <c r="BKO175" s="137"/>
      <c r="BKP175" s="137"/>
      <c r="BKQ175" s="137"/>
      <c r="BKR175" s="137"/>
      <c r="BKS175" s="137"/>
      <c r="BKT175" s="137"/>
      <c r="BKU175" s="137"/>
      <c r="BKV175" s="137"/>
      <c r="BKW175" s="137"/>
      <c r="BKX175" s="137"/>
      <c r="BKY175" s="137"/>
      <c r="BKZ175" s="137"/>
      <c r="BLA175" s="137"/>
      <c r="BLB175" s="137"/>
      <c r="BLC175" s="137"/>
      <c r="BLD175" s="137"/>
      <c r="BLE175" s="137"/>
      <c r="BLF175" s="137"/>
      <c r="BLG175" s="137"/>
      <c r="BLH175" s="137"/>
      <c r="BLI175" s="137"/>
      <c r="BLJ175" s="137"/>
      <c r="BLK175" s="137"/>
      <c r="BLL175" s="137"/>
      <c r="BLM175" s="137"/>
      <c r="BLN175" s="137"/>
      <c r="BLO175" s="137"/>
      <c r="BLP175" s="137"/>
      <c r="BLQ175" s="137"/>
      <c r="BLR175" s="137"/>
      <c r="BLS175" s="137"/>
      <c r="BLT175" s="137"/>
      <c r="BLU175" s="137"/>
      <c r="BLV175" s="137"/>
      <c r="BLW175" s="137"/>
      <c r="BLX175" s="137"/>
      <c r="BLY175" s="137"/>
      <c r="BLZ175" s="137"/>
      <c r="BMA175" s="137"/>
      <c r="BMB175" s="137"/>
      <c r="BMC175" s="137"/>
      <c r="BMD175" s="137"/>
      <c r="BME175" s="137"/>
      <c r="BMF175" s="137"/>
      <c r="BMG175" s="137"/>
      <c r="BMH175" s="137"/>
      <c r="BMI175" s="137"/>
      <c r="BMJ175" s="137"/>
      <c r="BMK175" s="137"/>
      <c r="BML175" s="137"/>
      <c r="BMM175" s="137"/>
      <c r="BMN175" s="137"/>
      <c r="BMO175" s="137"/>
      <c r="BMP175" s="137"/>
      <c r="BMQ175" s="137"/>
      <c r="BMR175" s="137"/>
      <c r="BMS175" s="137"/>
      <c r="BMT175" s="137"/>
      <c r="BMU175" s="137"/>
      <c r="BMV175" s="137"/>
      <c r="BMW175" s="137"/>
      <c r="BMX175" s="137"/>
      <c r="BMY175" s="137"/>
      <c r="BMZ175" s="137"/>
      <c r="BNA175" s="137"/>
      <c r="BNB175" s="137"/>
      <c r="BNC175" s="137"/>
      <c r="BND175" s="137"/>
      <c r="BNE175" s="137"/>
      <c r="BNF175" s="137"/>
      <c r="BNG175" s="137"/>
      <c r="BNH175" s="137"/>
      <c r="BNI175" s="137"/>
      <c r="BNJ175" s="137"/>
      <c r="BNK175" s="137"/>
      <c r="BNL175" s="137"/>
      <c r="BNM175" s="137"/>
      <c r="BNN175" s="137"/>
      <c r="BNO175" s="137"/>
      <c r="BNP175" s="137"/>
      <c r="BNQ175" s="137"/>
      <c r="BNR175" s="137"/>
      <c r="BNS175" s="137"/>
      <c r="BNT175" s="137"/>
      <c r="BNU175" s="137"/>
      <c r="BNV175" s="137"/>
      <c r="BNW175" s="137"/>
      <c r="BNX175" s="137"/>
      <c r="BNY175" s="137"/>
      <c r="BNZ175" s="137"/>
      <c r="BOA175" s="137"/>
      <c r="BOB175" s="137"/>
      <c r="BOC175" s="137"/>
      <c r="BOD175" s="137"/>
      <c r="BOE175" s="137"/>
      <c r="BOF175" s="137"/>
      <c r="BOG175" s="137"/>
      <c r="BOH175" s="137"/>
      <c r="BOI175" s="137"/>
      <c r="BOJ175" s="137"/>
      <c r="BOK175" s="137"/>
      <c r="BOL175" s="137"/>
      <c r="BOM175" s="137"/>
      <c r="BON175" s="137"/>
      <c r="BOO175" s="137"/>
      <c r="BOP175" s="137"/>
      <c r="BOQ175" s="137"/>
      <c r="BOR175" s="137"/>
      <c r="BOS175" s="137"/>
      <c r="BOT175" s="137"/>
      <c r="BOU175" s="137"/>
      <c r="BOV175" s="137"/>
      <c r="BOW175" s="137"/>
      <c r="BOX175" s="137"/>
      <c r="BOY175" s="137"/>
      <c r="BOZ175" s="137"/>
      <c r="BPA175" s="137"/>
      <c r="BPB175" s="137"/>
      <c r="BPC175" s="137"/>
      <c r="BPD175" s="137"/>
      <c r="BPE175" s="137"/>
      <c r="BPF175" s="137"/>
      <c r="BPG175" s="137"/>
      <c r="BPH175" s="137"/>
      <c r="BPI175" s="137"/>
      <c r="BPJ175" s="137"/>
      <c r="BPK175" s="137"/>
      <c r="BPL175" s="137"/>
      <c r="BPM175" s="137"/>
      <c r="BPN175" s="137"/>
      <c r="BPO175" s="137"/>
      <c r="BPP175" s="137"/>
      <c r="BPQ175" s="137"/>
      <c r="BPR175" s="137"/>
      <c r="BPS175" s="137"/>
      <c r="BPT175" s="137"/>
      <c r="BPU175" s="137"/>
      <c r="BPV175" s="137"/>
      <c r="BPW175" s="137"/>
      <c r="BPX175" s="137"/>
      <c r="BPY175" s="137"/>
      <c r="BPZ175" s="137"/>
      <c r="BQA175" s="137"/>
      <c r="BQB175" s="137"/>
      <c r="BQC175" s="137"/>
      <c r="BQD175" s="137"/>
      <c r="BQE175" s="137"/>
      <c r="BQF175" s="137"/>
      <c r="BQG175" s="137"/>
      <c r="BQH175" s="137"/>
      <c r="BQI175" s="137"/>
      <c r="BQJ175" s="137"/>
      <c r="BQK175" s="137"/>
      <c r="BQL175" s="137"/>
      <c r="BQM175" s="137"/>
      <c r="BQN175" s="137"/>
      <c r="BQO175" s="137"/>
      <c r="BQP175" s="137"/>
      <c r="BQQ175" s="137"/>
      <c r="BQR175" s="137"/>
      <c r="BQS175" s="137"/>
      <c r="BQT175" s="137"/>
      <c r="BQU175" s="137"/>
      <c r="BQV175" s="137"/>
      <c r="BQW175" s="137"/>
      <c r="BQX175" s="137"/>
      <c r="BQY175" s="137"/>
      <c r="BQZ175" s="137"/>
      <c r="BRA175" s="137"/>
      <c r="BRB175" s="137"/>
      <c r="BRC175" s="137"/>
      <c r="BRD175" s="137"/>
      <c r="BRE175" s="137"/>
      <c r="BRF175" s="137"/>
      <c r="BRG175" s="137"/>
      <c r="BRH175" s="137"/>
      <c r="BRI175" s="137"/>
      <c r="BRJ175" s="137"/>
      <c r="BRK175" s="137"/>
      <c r="BRL175" s="137"/>
      <c r="BRM175" s="137"/>
      <c r="BRN175" s="137"/>
      <c r="BRO175" s="137"/>
      <c r="BRP175" s="137"/>
      <c r="BRQ175" s="137"/>
      <c r="BRR175" s="137"/>
      <c r="BRS175" s="137"/>
      <c r="BRT175" s="137"/>
      <c r="BRU175" s="137"/>
      <c r="BRV175" s="137"/>
      <c r="BRW175" s="137"/>
      <c r="BRX175" s="137"/>
      <c r="BRY175" s="137"/>
      <c r="BRZ175" s="137"/>
      <c r="BSA175" s="137"/>
      <c r="BSB175" s="137"/>
      <c r="BSC175" s="137"/>
      <c r="BSD175" s="137"/>
      <c r="BSE175" s="137"/>
      <c r="BSF175" s="137"/>
      <c r="BSG175" s="137"/>
      <c r="BSH175" s="137"/>
      <c r="BSI175" s="137"/>
      <c r="BSJ175" s="137"/>
      <c r="BSK175" s="137"/>
      <c r="BSL175" s="137"/>
      <c r="BSM175" s="137"/>
      <c r="BSN175" s="137"/>
      <c r="BSO175" s="137"/>
      <c r="BSP175" s="137"/>
      <c r="BSQ175" s="137"/>
      <c r="BSR175" s="137"/>
      <c r="BSS175" s="137"/>
      <c r="BST175" s="137"/>
      <c r="BSU175" s="137"/>
      <c r="BSV175" s="137"/>
      <c r="BSW175" s="137"/>
      <c r="BSX175" s="137"/>
      <c r="BSY175" s="137"/>
      <c r="BSZ175" s="137"/>
      <c r="BTA175" s="137"/>
      <c r="BTB175" s="137"/>
      <c r="BTC175" s="137"/>
      <c r="BTD175" s="137"/>
      <c r="BTE175" s="137"/>
      <c r="BTF175" s="137"/>
      <c r="BTG175" s="137"/>
      <c r="BTH175" s="137"/>
      <c r="BTI175" s="137"/>
      <c r="BTJ175" s="137"/>
      <c r="BTK175" s="137"/>
      <c r="BTL175" s="137"/>
      <c r="BTM175" s="137"/>
      <c r="BTN175" s="137"/>
      <c r="BTO175" s="137"/>
      <c r="BTP175" s="137"/>
      <c r="BTQ175" s="137"/>
      <c r="BTR175" s="137"/>
      <c r="BTS175" s="137"/>
      <c r="BTT175" s="137"/>
      <c r="BTU175" s="137"/>
      <c r="BTV175" s="137"/>
      <c r="BTW175" s="137"/>
      <c r="BTX175" s="137"/>
      <c r="BTY175" s="137"/>
      <c r="BTZ175" s="137"/>
      <c r="BUA175" s="137"/>
      <c r="BUB175" s="137"/>
      <c r="BUC175" s="137"/>
      <c r="BUD175" s="137"/>
      <c r="BUE175" s="137"/>
      <c r="BUF175" s="137"/>
      <c r="BUG175" s="137"/>
      <c r="BUH175" s="137"/>
      <c r="BUI175" s="137"/>
      <c r="BUJ175" s="137"/>
      <c r="BUK175" s="137"/>
      <c r="BUL175" s="137"/>
      <c r="BUM175" s="137"/>
      <c r="BUN175" s="137"/>
      <c r="BUO175" s="137"/>
      <c r="BUP175" s="137"/>
      <c r="BUQ175" s="137"/>
      <c r="BUR175" s="137"/>
      <c r="BUS175" s="137"/>
      <c r="BUT175" s="137"/>
      <c r="BUU175" s="137"/>
      <c r="BUV175" s="137"/>
      <c r="BUW175" s="137"/>
      <c r="BUX175" s="137"/>
      <c r="BUY175" s="137"/>
      <c r="BUZ175" s="137"/>
      <c r="BVA175" s="137"/>
      <c r="BVB175" s="137"/>
      <c r="BVC175" s="137"/>
      <c r="BVD175" s="137"/>
      <c r="BVE175" s="137"/>
      <c r="BVF175" s="137"/>
      <c r="BVG175" s="137"/>
      <c r="BVH175" s="137"/>
      <c r="BVI175" s="137"/>
      <c r="BVJ175" s="137"/>
      <c r="BVK175" s="137"/>
      <c r="BVL175" s="137"/>
      <c r="BVM175" s="137"/>
      <c r="BVN175" s="137"/>
      <c r="BVO175" s="137"/>
      <c r="BVP175" s="137"/>
      <c r="BVQ175" s="137"/>
      <c r="BVR175" s="137"/>
      <c r="BVS175" s="137"/>
      <c r="BVT175" s="137"/>
      <c r="BVU175" s="137"/>
      <c r="BVV175" s="137"/>
      <c r="BVW175" s="137"/>
      <c r="BVX175" s="137"/>
      <c r="BVY175" s="137"/>
      <c r="BVZ175" s="137"/>
      <c r="BWA175" s="137"/>
      <c r="BWB175" s="137"/>
      <c r="BWC175" s="137"/>
      <c r="BWD175" s="137"/>
      <c r="BWE175" s="137"/>
      <c r="BWF175" s="137"/>
      <c r="BWG175" s="137"/>
      <c r="BWH175" s="137"/>
      <c r="BWI175" s="137"/>
      <c r="BWJ175" s="137"/>
      <c r="BWK175" s="137"/>
      <c r="BWL175" s="137"/>
      <c r="BWM175" s="137"/>
      <c r="BWN175" s="137"/>
      <c r="BWO175" s="137"/>
      <c r="BWP175" s="137"/>
      <c r="BWQ175" s="137"/>
      <c r="BWR175" s="137"/>
      <c r="BWS175" s="137"/>
      <c r="BWT175" s="137"/>
      <c r="BWU175" s="137"/>
      <c r="BWV175" s="137"/>
      <c r="BWW175" s="137"/>
      <c r="BWX175" s="137"/>
      <c r="BWY175" s="137"/>
      <c r="BWZ175" s="137"/>
      <c r="BXA175" s="137"/>
      <c r="BXB175" s="137"/>
      <c r="BXC175" s="137"/>
      <c r="BXD175" s="137"/>
      <c r="BXE175" s="137"/>
      <c r="BXF175" s="137"/>
      <c r="BXG175" s="137"/>
      <c r="BXH175" s="137"/>
      <c r="BXI175" s="137"/>
      <c r="BXJ175" s="137"/>
      <c r="BXK175" s="137"/>
      <c r="BXL175" s="137"/>
      <c r="BXM175" s="137"/>
      <c r="BXN175" s="137"/>
      <c r="BXO175" s="137"/>
      <c r="BXP175" s="137"/>
      <c r="BXQ175" s="137"/>
      <c r="BXR175" s="137"/>
      <c r="BXS175" s="137"/>
      <c r="BXT175" s="137"/>
      <c r="BXU175" s="137"/>
      <c r="BXV175" s="137"/>
      <c r="BXW175" s="137"/>
      <c r="BXX175" s="137"/>
      <c r="BXY175" s="137"/>
      <c r="BXZ175" s="137"/>
      <c r="BYA175" s="137"/>
      <c r="BYB175" s="137"/>
      <c r="BYC175" s="137"/>
      <c r="BYD175" s="137"/>
      <c r="BYE175" s="137"/>
      <c r="BYF175" s="137"/>
      <c r="BYG175" s="137"/>
      <c r="BYH175" s="137"/>
      <c r="BYI175" s="137"/>
      <c r="BYJ175" s="137"/>
      <c r="BYK175" s="137"/>
      <c r="BYL175" s="137"/>
      <c r="BYM175" s="137"/>
      <c r="BYN175" s="137"/>
      <c r="BYO175" s="137"/>
      <c r="BYP175" s="137"/>
      <c r="BYQ175" s="137"/>
      <c r="BYR175" s="137"/>
      <c r="BYS175" s="137"/>
      <c r="BYT175" s="137"/>
      <c r="BYU175" s="137"/>
      <c r="BYV175" s="137"/>
      <c r="BYW175" s="137"/>
      <c r="BYX175" s="137"/>
      <c r="BYY175" s="137"/>
      <c r="BYZ175" s="137"/>
      <c r="BZA175" s="137"/>
      <c r="BZB175" s="137"/>
      <c r="BZC175" s="137"/>
      <c r="BZD175" s="137"/>
      <c r="BZE175" s="137"/>
      <c r="BZF175" s="137"/>
      <c r="BZG175" s="137"/>
      <c r="BZH175" s="137"/>
      <c r="BZI175" s="137"/>
      <c r="BZJ175" s="137"/>
      <c r="BZK175" s="137"/>
      <c r="BZL175" s="137"/>
      <c r="BZM175" s="137"/>
      <c r="BZN175" s="137"/>
      <c r="BZO175" s="137"/>
      <c r="BZP175" s="137"/>
      <c r="BZQ175" s="137"/>
      <c r="BZR175" s="137"/>
      <c r="BZS175" s="137"/>
      <c r="BZT175" s="137"/>
      <c r="BZU175" s="137"/>
      <c r="BZV175" s="137"/>
      <c r="BZW175" s="137"/>
      <c r="BZX175" s="137"/>
      <c r="BZY175" s="137"/>
      <c r="BZZ175" s="137"/>
      <c r="CAA175" s="137"/>
      <c r="CAB175" s="137"/>
      <c r="CAC175" s="137"/>
      <c r="CAD175" s="137"/>
      <c r="CAE175" s="137"/>
      <c r="CAF175" s="137"/>
      <c r="CAG175" s="137"/>
      <c r="CAH175" s="137"/>
      <c r="CAI175" s="137"/>
      <c r="CAJ175" s="137"/>
      <c r="CAK175" s="137"/>
      <c r="CAL175" s="137"/>
      <c r="CAM175" s="137"/>
      <c r="CAN175" s="137"/>
      <c r="CAO175" s="137"/>
      <c r="CAP175" s="137"/>
      <c r="CAQ175" s="137"/>
      <c r="CAR175" s="137"/>
      <c r="CAS175" s="137"/>
      <c r="CAT175" s="137"/>
      <c r="CAU175" s="137"/>
      <c r="CAV175" s="137"/>
      <c r="CAW175" s="137"/>
      <c r="CAX175" s="137"/>
      <c r="CAY175" s="137"/>
      <c r="CAZ175" s="137"/>
      <c r="CBA175" s="137"/>
      <c r="CBB175" s="137"/>
      <c r="CBC175" s="137"/>
      <c r="CBD175" s="137"/>
      <c r="CBE175" s="137"/>
      <c r="CBF175" s="137"/>
      <c r="CBG175" s="137"/>
      <c r="CBH175" s="137"/>
      <c r="CBI175" s="137"/>
      <c r="CBJ175" s="137"/>
      <c r="CBK175" s="137"/>
      <c r="CBL175" s="137"/>
      <c r="CBM175" s="137"/>
      <c r="CBN175" s="137"/>
      <c r="CBO175" s="137"/>
      <c r="CBP175" s="137"/>
      <c r="CBQ175" s="137"/>
      <c r="CBR175" s="137"/>
      <c r="CBS175" s="137"/>
      <c r="CBT175" s="137"/>
      <c r="CBU175" s="137"/>
      <c r="CBV175" s="137"/>
      <c r="CBW175" s="137"/>
      <c r="CBX175" s="137"/>
      <c r="CBY175" s="137"/>
      <c r="CBZ175" s="137"/>
      <c r="CCA175" s="137"/>
      <c r="CCB175" s="137"/>
      <c r="CCC175" s="137"/>
      <c r="CCD175" s="137"/>
      <c r="CCE175" s="137"/>
      <c r="CCF175" s="137"/>
      <c r="CCG175" s="137"/>
      <c r="CCH175" s="137"/>
      <c r="CCI175" s="137"/>
      <c r="CCJ175" s="137"/>
      <c r="CCK175" s="137"/>
      <c r="CCL175" s="137"/>
      <c r="CCM175" s="137"/>
      <c r="CCN175" s="137"/>
      <c r="CCO175" s="137"/>
      <c r="CCP175" s="137"/>
      <c r="CCQ175" s="137"/>
      <c r="CCR175" s="137"/>
      <c r="CCS175" s="137"/>
      <c r="CCT175" s="137"/>
      <c r="CCU175" s="137"/>
      <c r="CCV175" s="137"/>
      <c r="CCW175" s="137"/>
      <c r="CCX175" s="137"/>
      <c r="CCY175" s="137"/>
      <c r="CCZ175" s="137"/>
      <c r="CDA175" s="137"/>
      <c r="CDB175" s="137"/>
      <c r="CDC175" s="137"/>
      <c r="CDD175" s="137"/>
      <c r="CDE175" s="137"/>
      <c r="CDF175" s="137"/>
      <c r="CDG175" s="137"/>
      <c r="CDH175" s="137"/>
      <c r="CDI175" s="137"/>
      <c r="CDJ175" s="137"/>
      <c r="CDK175" s="137"/>
      <c r="CDL175" s="137"/>
      <c r="CDM175" s="137"/>
      <c r="CDN175" s="137"/>
      <c r="CDO175" s="137"/>
      <c r="CDP175" s="137"/>
      <c r="CDQ175" s="137"/>
      <c r="CDR175" s="137"/>
      <c r="CDS175" s="137"/>
      <c r="CDT175" s="137"/>
      <c r="CDU175" s="137"/>
      <c r="CDV175" s="137"/>
      <c r="CDW175" s="137"/>
      <c r="CDX175" s="137"/>
      <c r="CDY175" s="137"/>
      <c r="CDZ175" s="137"/>
      <c r="CEA175" s="137"/>
      <c r="CEB175" s="137"/>
      <c r="CEC175" s="137"/>
      <c r="CED175" s="137"/>
      <c r="CEE175" s="137"/>
      <c r="CEF175" s="137"/>
      <c r="CEG175" s="137"/>
      <c r="CEH175" s="137"/>
      <c r="CEI175" s="137"/>
      <c r="CEJ175" s="137"/>
      <c r="CEK175" s="137"/>
      <c r="CEL175" s="137"/>
      <c r="CEM175" s="137"/>
      <c r="CEN175" s="137"/>
      <c r="CEO175" s="137"/>
      <c r="CEP175" s="137"/>
      <c r="CEQ175" s="137"/>
      <c r="CER175" s="137"/>
      <c r="CES175" s="137"/>
      <c r="CET175" s="137"/>
      <c r="CEU175" s="137"/>
      <c r="CEV175" s="137"/>
      <c r="CEW175" s="137"/>
      <c r="CEX175" s="137"/>
      <c r="CEY175" s="137"/>
      <c r="CEZ175" s="137"/>
      <c r="CFA175" s="137"/>
      <c r="CFB175" s="137"/>
      <c r="CFC175" s="137"/>
      <c r="CFD175" s="137"/>
      <c r="CFE175" s="137"/>
      <c r="CFF175" s="137"/>
      <c r="CFG175" s="137"/>
      <c r="CFH175" s="137"/>
      <c r="CFI175" s="137"/>
      <c r="CFJ175" s="137"/>
      <c r="CFK175" s="137"/>
      <c r="CFL175" s="137"/>
      <c r="CFM175" s="137"/>
      <c r="CFN175" s="137"/>
      <c r="CFO175" s="137"/>
      <c r="CFP175" s="137"/>
      <c r="CFQ175" s="137"/>
      <c r="CFR175" s="137"/>
      <c r="CFS175" s="137"/>
      <c r="CFT175" s="137"/>
      <c r="CFU175" s="137"/>
      <c r="CFV175" s="137"/>
      <c r="CFW175" s="137"/>
      <c r="CFX175" s="137"/>
      <c r="CFY175" s="137"/>
      <c r="CFZ175" s="137"/>
      <c r="CGA175" s="137"/>
      <c r="CGB175" s="137"/>
      <c r="CGC175" s="137"/>
      <c r="CGD175" s="137"/>
      <c r="CGE175" s="137"/>
      <c r="CGF175" s="137"/>
      <c r="CGG175" s="137"/>
      <c r="CGH175" s="137"/>
      <c r="CGI175" s="137"/>
      <c r="CGJ175" s="137"/>
      <c r="CGK175" s="137"/>
      <c r="CGL175" s="137"/>
      <c r="CGM175" s="137"/>
      <c r="CGN175" s="137"/>
      <c r="CGO175" s="137"/>
      <c r="CGP175" s="137"/>
      <c r="CGQ175" s="137"/>
      <c r="CGR175" s="137"/>
      <c r="CGS175" s="137"/>
      <c r="CGT175" s="137"/>
      <c r="CGU175" s="137"/>
      <c r="CGV175" s="137"/>
      <c r="CGW175" s="137"/>
      <c r="CGX175" s="137"/>
      <c r="CGY175" s="137"/>
      <c r="CGZ175" s="137"/>
      <c r="CHA175" s="137"/>
      <c r="CHB175" s="137"/>
      <c r="CHC175" s="137"/>
      <c r="CHD175" s="137"/>
      <c r="CHE175" s="137"/>
      <c r="CHF175" s="137"/>
      <c r="CHG175" s="137"/>
      <c r="CHH175" s="137"/>
      <c r="CHI175" s="137"/>
      <c r="CHJ175" s="137"/>
      <c r="CHK175" s="137"/>
      <c r="CHL175" s="137"/>
      <c r="CHM175" s="137"/>
      <c r="CHN175" s="137"/>
      <c r="CHO175" s="137"/>
      <c r="CHP175" s="137"/>
      <c r="CHQ175" s="137"/>
      <c r="CHR175" s="137"/>
      <c r="CHS175" s="137"/>
      <c r="CHT175" s="137"/>
      <c r="CHU175" s="137"/>
      <c r="CHV175" s="137"/>
      <c r="CHW175" s="137"/>
      <c r="CHX175" s="137"/>
      <c r="CHY175" s="137"/>
      <c r="CHZ175" s="137"/>
      <c r="CIA175" s="137"/>
      <c r="CIB175" s="137"/>
      <c r="CIC175" s="137"/>
      <c r="CID175" s="137"/>
      <c r="CIE175" s="137"/>
      <c r="CIF175" s="137"/>
      <c r="CIG175" s="137"/>
      <c r="CIH175" s="137"/>
      <c r="CII175" s="137"/>
      <c r="CIJ175" s="137"/>
      <c r="CIK175" s="137"/>
      <c r="CIL175" s="137"/>
      <c r="CIM175" s="137"/>
      <c r="CIN175" s="137"/>
      <c r="CIO175" s="137"/>
      <c r="CIP175" s="137"/>
      <c r="CIQ175" s="137"/>
      <c r="CIR175" s="137"/>
      <c r="CIS175" s="137"/>
      <c r="CIT175" s="137"/>
      <c r="CIU175" s="137"/>
      <c r="CIV175" s="137"/>
      <c r="CIW175" s="137"/>
      <c r="CIX175" s="137"/>
      <c r="CIY175" s="137"/>
      <c r="CIZ175" s="137"/>
      <c r="CJA175" s="137"/>
      <c r="CJB175" s="137"/>
      <c r="CJC175" s="137"/>
      <c r="CJD175" s="137"/>
      <c r="CJE175" s="137"/>
      <c r="CJF175" s="137"/>
      <c r="CJG175" s="137"/>
      <c r="CJH175" s="137"/>
      <c r="CJI175" s="137"/>
      <c r="CJJ175" s="137"/>
      <c r="CJK175" s="137"/>
      <c r="CJL175" s="137"/>
      <c r="CJM175" s="137"/>
      <c r="CJN175" s="137"/>
      <c r="CJO175" s="137"/>
      <c r="CJP175" s="137"/>
      <c r="CJQ175" s="137"/>
      <c r="CJR175" s="137"/>
      <c r="CJS175" s="137"/>
      <c r="CJT175" s="137"/>
      <c r="CJU175" s="137"/>
      <c r="CJV175" s="137"/>
      <c r="CJW175" s="137"/>
      <c r="CJX175" s="137"/>
      <c r="CJY175" s="137"/>
      <c r="CJZ175" s="137"/>
      <c r="CKA175" s="137"/>
      <c r="CKB175" s="137"/>
      <c r="CKC175" s="137"/>
      <c r="CKD175" s="137"/>
      <c r="CKE175" s="137"/>
      <c r="CKF175" s="137"/>
      <c r="CKG175" s="137"/>
      <c r="CKH175" s="137"/>
      <c r="CKI175" s="137"/>
      <c r="CKJ175" s="137"/>
      <c r="CKK175" s="137"/>
      <c r="CKL175" s="137"/>
      <c r="CKM175" s="137"/>
      <c r="CKN175" s="137"/>
      <c r="CKO175" s="137"/>
      <c r="CKP175" s="137"/>
      <c r="CKQ175" s="137"/>
      <c r="CKR175" s="137"/>
      <c r="CKS175" s="137"/>
      <c r="CKT175" s="137"/>
      <c r="CKU175" s="137"/>
      <c r="CKV175" s="137"/>
      <c r="CKW175" s="137"/>
      <c r="CKX175" s="137"/>
      <c r="CKY175" s="137"/>
      <c r="CKZ175" s="137"/>
      <c r="CLA175" s="137"/>
      <c r="CLB175" s="137"/>
      <c r="CLC175" s="137"/>
      <c r="CLD175" s="137"/>
      <c r="CLE175" s="137"/>
      <c r="CLF175" s="137"/>
      <c r="CLG175" s="137"/>
      <c r="CLH175" s="137"/>
      <c r="CLI175" s="137"/>
      <c r="CLJ175" s="137"/>
      <c r="CLK175" s="137"/>
      <c r="CLL175" s="137"/>
      <c r="CLM175" s="137"/>
      <c r="CLN175" s="137"/>
      <c r="CLO175" s="137"/>
      <c r="CLP175" s="137"/>
      <c r="CLQ175" s="137"/>
      <c r="CLR175" s="137"/>
      <c r="CLS175" s="137"/>
      <c r="CLT175" s="137"/>
      <c r="CLU175" s="137"/>
      <c r="CLV175" s="137"/>
      <c r="CLW175" s="137"/>
      <c r="CLX175" s="137"/>
      <c r="CLY175" s="137"/>
      <c r="CLZ175" s="137"/>
      <c r="CMA175" s="137"/>
      <c r="CMB175" s="137"/>
      <c r="CMC175" s="137"/>
      <c r="CMD175" s="137"/>
      <c r="CME175" s="137"/>
      <c r="CMF175" s="137"/>
      <c r="CMG175" s="137"/>
      <c r="CMH175" s="137"/>
      <c r="CMI175" s="137"/>
      <c r="CMJ175" s="137"/>
      <c r="CMK175" s="137"/>
      <c r="CML175" s="137"/>
      <c r="CMM175" s="137"/>
      <c r="CMN175" s="137"/>
      <c r="CMO175" s="137"/>
      <c r="CMP175" s="137"/>
      <c r="CMQ175" s="137"/>
      <c r="CMR175" s="137"/>
      <c r="CMS175" s="137"/>
      <c r="CMT175" s="137"/>
      <c r="CMU175" s="137"/>
      <c r="CMV175" s="137"/>
      <c r="CMW175" s="137"/>
      <c r="CMX175" s="137"/>
      <c r="CMY175" s="137"/>
      <c r="CMZ175" s="137"/>
      <c r="CNA175" s="137"/>
      <c r="CNB175" s="137"/>
      <c r="CNC175" s="137"/>
      <c r="CND175" s="137"/>
      <c r="CNE175" s="137"/>
      <c r="CNF175" s="137"/>
      <c r="CNG175" s="137"/>
      <c r="CNH175" s="137"/>
      <c r="CNI175" s="137"/>
      <c r="CNJ175" s="137"/>
      <c r="CNK175" s="137"/>
      <c r="CNL175" s="137"/>
      <c r="CNM175" s="137"/>
      <c r="CNN175" s="137"/>
      <c r="CNO175" s="137"/>
      <c r="CNP175" s="137"/>
      <c r="CNQ175" s="137"/>
      <c r="CNR175" s="137"/>
      <c r="CNS175" s="137"/>
      <c r="CNT175" s="137"/>
      <c r="CNU175" s="137"/>
      <c r="CNV175" s="137"/>
      <c r="CNW175" s="137"/>
      <c r="CNX175" s="137"/>
      <c r="CNY175" s="137"/>
      <c r="CNZ175" s="137"/>
      <c r="COA175" s="137"/>
      <c r="COB175" s="137"/>
      <c r="COC175" s="137"/>
      <c r="COD175" s="137"/>
      <c r="COE175" s="137"/>
      <c r="COF175" s="137"/>
      <c r="COG175" s="137"/>
      <c r="COH175" s="137"/>
      <c r="COI175" s="137"/>
      <c r="COJ175" s="137"/>
      <c r="COK175" s="137"/>
      <c r="COL175" s="137"/>
      <c r="COM175" s="137"/>
      <c r="CON175" s="137"/>
      <c r="COO175" s="137"/>
      <c r="COP175" s="137"/>
      <c r="COQ175" s="137"/>
      <c r="COR175" s="137"/>
      <c r="COS175" s="137"/>
      <c r="COT175" s="137"/>
      <c r="COU175" s="137"/>
      <c r="COV175" s="137"/>
      <c r="COW175" s="137"/>
      <c r="COX175" s="137"/>
      <c r="COY175" s="137"/>
      <c r="COZ175" s="137"/>
      <c r="CPA175" s="137"/>
      <c r="CPB175" s="137"/>
      <c r="CPC175" s="137"/>
      <c r="CPD175" s="137"/>
      <c r="CPE175" s="137"/>
      <c r="CPF175" s="137"/>
      <c r="CPG175" s="137"/>
      <c r="CPH175" s="137"/>
      <c r="CPI175" s="137"/>
      <c r="CPJ175" s="137"/>
      <c r="CPK175" s="137"/>
      <c r="CPL175" s="137"/>
      <c r="CPM175" s="137"/>
      <c r="CPN175" s="137"/>
      <c r="CPO175" s="137"/>
      <c r="CPP175" s="137"/>
      <c r="CPQ175" s="137"/>
      <c r="CPR175" s="137"/>
      <c r="CPS175" s="137"/>
      <c r="CPT175" s="137"/>
      <c r="CPU175" s="137"/>
      <c r="CPV175" s="137"/>
      <c r="CPW175" s="137"/>
      <c r="CPX175" s="137"/>
      <c r="CPY175" s="137"/>
      <c r="CPZ175" s="137"/>
      <c r="CQA175" s="137"/>
      <c r="CQB175" s="137"/>
      <c r="CQC175" s="137"/>
      <c r="CQD175" s="137"/>
      <c r="CQE175" s="137"/>
      <c r="CQF175" s="137"/>
      <c r="CQG175" s="137"/>
      <c r="CQH175" s="137"/>
      <c r="CQI175" s="137"/>
      <c r="CQJ175" s="137"/>
      <c r="CQK175" s="137"/>
      <c r="CQL175" s="137"/>
      <c r="CQM175" s="137"/>
      <c r="CQN175" s="137"/>
      <c r="CQO175" s="137"/>
      <c r="CQP175" s="137"/>
      <c r="CQQ175" s="137"/>
      <c r="CQR175" s="137"/>
      <c r="CQS175" s="137"/>
      <c r="CQT175" s="137"/>
      <c r="CQU175" s="137"/>
      <c r="CQV175" s="137"/>
      <c r="CQW175" s="137"/>
      <c r="CQX175" s="137"/>
      <c r="CQY175" s="137"/>
      <c r="CQZ175" s="137"/>
      <c r="CRA175" s="137"/>
      <c r="CRB175" s="137"/>
      <c r="CRC175" s="137"/>
      <c r="CRD175" s="137"/>
      <c r="CRE175" s="137"/>
      <c r="CRF175" s="137"/>
      <c r="CRG175" s="137"/>
      <c r="CRH175" s="137"/>
      <c r="CRI175" s="137"/>
      <c r="CRJ175" s="137"/>
      <c r="CRK175" s="137"/>
      <c r="CRL175" s="137"/>
      <c r="CRM175" s="137"/>
      <c r="CRN175" s="137"/>
      <c r="CRO175" s="137"/>
      <c r="CRP175" s="137"/>
      <c r="CRQ175" s="137"/>
      <c r="CRR175" s="137"/>
      <c r="CRS175" s="137"/>
      <c r="CRT175" s="137"/>
      <c r="CRU175" s="137"/>
      <c r="CRV175" s="137"/>
      <c r="CRW175" s="137"/>
      <c r="CRX175" s="137"/>
      <c r="CRY175" s="137"/>
      <c r="CRZ175" s="137"/>
      <c r="CSA175" s="137"/>
      <c r="CSB175" s="137"/>
      <c r="CSC175" s="137"/>
      <c r="CSD175" s="137"/>
      <c r="CSE175" s="137"/>
      <c r="CSF175" s="137"/>
      <c r="CSG175" s="137"/>
      <c r="CSH175" s="137"/>
      <c r="CSI175" s="137"/>
      <c r="CSJ175" s="137"/>
      <c r="CSK175" s="137"/>
      <c r="CSL175" s="137"/>
      <c r="CSM175" s="137"/>
      <c r="CSN175" s="137"/>
      <c r="CSO175" s="137"/>
      <c r="CSP175" s="137"/>
      <c r="CSQ175" s="137"/>
      <c r="CSR175" s="137"/>
      <c r="CSS175" s="137"/>
      <c r="CST175" s="137"/>
      <c r="CSU175" s="137"/>
      <c r="CSV175" s="137"/>
      <c r="CSW175" s="137"/>
      <c r="CSX175" s="137"/>
      <c r="CSY175" s="137"/>
      <c r="CSZ175" s="137"/>
      <c r="CTA175" s="137"/>
      <c r="CTB175" s="137"/>
      <c r="CTC175" s="137"/>
      <c r="CTD175" s="137"/>
      <c r="CTE175" s="137"/>
      <c r="CTF175" s="137"/>
      <c r="CTG175" s="137"/>
      <c r="CTH175" s="137"/>
      <c r="CTI175" s="137"/>
      <c r="CTJ175" s="137"/>
      <c r="CTK175" s="137"/>
      <c r="CTL175" s="137"/>
      <c r="CTM175" s="137"/>
      <c r="CTN175" s="137"/>
      <c r="CTO175" s="137"/>
      <c r="CTP175" s="137"/>
      <c r="CTQ175" s="137"/>
      <c r="CTR175" s="137"/>
      <c r="CTS175" s="137"/>
      <c r="CTT175" s="137"/>
      <c r="CTU175" s="137"/>
      <c r="CTV175" s="137"/>
      <c r="CTW175" s="137"/>
      <c r="CTX175" s="137"/>
      <c r="CTY175" s="137"/>
      <c r="CTZ175" s="137"/>
      <c r="CUA175" s="137"/>
      <c r="CUB175" s="137"/>
      <c r="CUC175" s="137"/>
      <c r="CUD175" s="137"/>
      <c r="CUE175" s="137"/>
      <c r="CUF175" s="137"/>
      <c r="CUG175" s="137"/>
      <c r="CUH175" s="137"/>
      <c r="CUI175" s="137"/>
      <c r="CUJ175" s="137"/>
      <c r="CUK175" s="137"/>
      <c r="CUL175" s="137"/>
      <c r="CUM175" s="137"/>
      <c r="CUN175" s="137"/>
      <c r="CUO175" s="137"/>
      <c r="CUP175" s="137"/>
      <c r="CUQ175" s="137"/>
      <c r="CUR175" s="137"/>
      <c r="CUS175" s="137"/>
      <c r="CUT175" s="137"/>
      <c r="CUU175" s="137"/>
      <c r="CUV175" s="137"/>
      <c r="CUW175" s="137"/>
      <c r="CUX175" s="137"/>
      <c r="CUY175" s="137"/>
      <c r="CUZ175" s="137"/>
      <c r="CVA175" s="137"/>
      <c r="CVB175" s="137"/>
      <c r="CVC175" s="137"/>
      <c r="CVD175" s="137"/>
      <c r="CVE175" s="137"/>
      <c r="CVF175" s="137"/>
      <c r="CVG175" s="137"/>
      <c r="CVH175" s="137"/>
      <c r="CVI175" s="137"/>
      <c r="CVJ175" s="137"/>
      <c r="CVK175" s="137"/>
      <c r="CVL175" s="137"/>
      <c r="CVM175" s="137"/>
      <c r="CVN175" s="137"/>
      <c r="CVO175" s="137"/>
      <c r="CVP175" s="137"/>
      <c r="CVQ175" s="137"/>
      <c r="CVR175" s="137"/>
      <c r="CVS175" s="137"/>
      <c r="CVT175" s="137"/>
      <c r="CVU175" s="137"/>
      <c r="CVV175" s="137"/>
      <c r="CVW175" s="137"/>
      <c r="CVX175" s="137"/>
      <c r="CVY175" s="137"/>
      <c r="CVZ175" s="137"/>
      <c r="CWA175" s="137"/>
      <c r="CWB175" s="137"/>
      <c r="CWC175" s="137"/>
      <c r="CWD175" s="137"/>
      <c r="CWE175" s="137"/>
      <c r="CWF175" s="137"/>
      <c r="CWG175" s="137"/>
      <c r="CWH175" s="137"/>
      <c r="CWI175" s="137"/>
      <c r="CWJ175" s="137"/>
      <c r="CWK175" s="137"/>
      <c r="CWL175" s="137"/>
      <c r="CWM175" s="137"/>
      <c r="CWN175" s="137"/>
      <c r="CWO175" s="137"/>
      <c r="CWP175" s="137"/>
      <c r="CWQ175" s="137"/>
      <c r="CWR175" s="137"/>
      <c r="CWS175" s="137"/>
      <c r="CWT175" s="137"/>
      <c r="CWU175" s="137"/>
      <c r="CWV175" s="137"/>
      <c r="CWW175" s="137"/>
      <c r="CWX175" s="137"/>
      <c r="CWY175" s="137"/>
      <c r="CWZ175" s="137"/>
      <c r="CXA175" s="137"/>
      <c r="CXB175" s="137"/>
      <c r="CXC175" s="137"/>
      <c r="CXD175" s="137"/>
      <c r="CXE175" s="137"/>
      <c r="CXF175" s="137"/>
      <c r="CXG175" s="137"/>
      <c r="CXH175" s="137"/>
      <c r="CXI175" s="137"/>
      <c r="CXJ175" s="137"/>
      <c r="CXK175" s="137"/>
      <c r="CXL175" s="137"/>
      <c r="CXM175" s="137"/>
      <c r="CXN175" s="137"/>
      <c r="CXO175" s="137"/>
      <c r="CXP175" s="137"/>
      <c r="CXQ175" s="137"/>
      <c r="CXR175" s="137"/>
      <c r="CXS175" s="137"/>
      <c r="CXT175" s="137"/>
      <c r="CXU175" s="137"/>
      <c r="CXV175" s="137"/>
      <c r="CXW175" s="137"/>
      <c r="CXX175" s="137"/>
      <c r="CXY175" s="137"/>
      <c r="CXZ175" s="137"/>
      <c r="CYA175" s="137"/>
      <c r="CYB175" s="137"/>
      <c r="CYC175" s="137"/>
      <c r="CYD175" s="137"/>
      <c r="CYE175" s="137"/>
      <c r="CYF175" s="137"/>
      <c r="CYG175" s="137"/>
      <c r="CYH175" s="137"/>
      <c r="CYI175" s="137"/>
      <c r="CYJ175" s="137"/>
      <c r="CYK175" s="137"/>
      <c r="CYL175" s="137"/>
      <c r="CYM175" s="137"/>
      <c r="CYN175" s="137"/>
      <c r="CYO175" s="137"/>
      <c r="CYP175" s="137"/>
      <c r="CYQ175" s="137"/>
      <c r="CYR175" s="137"/>
      <c r="CYS175" s="137"/>
      <c r="CYT175" s="137"/>
      <c r="CYU175" s="137"/>
      <c r="CYV175" s="137"/>
      <c r="CYW175" s="137"/>
      <c r="CYX175" s="137"/>
      <c r="CYY175" s="137"/>
      <c r="CYZ175" s="137"/>
      <c r="CZA175" s="137"/>
      <c r="CZB175" s="137"/>
      <c r="CZC175" s="137"/>
      <c r="CZD175" s="137"/>
      <c r="CZE175" s="137"/>
      <c r="CZF175" s="137"/>
      <c r="CZG175" s="137"/>
      <c r="CZH175" s="137"/>
      <c r="CZI175" s="137"/>
      <c r="CZJ175" s="137"/>
      <c r="CZK175" s="137"/>
      <c r="CZL175" s="137"/>
      <c r="CZM175" s="137"/>
      <c r="CZN175" s="137"/>
      <c r="CZO175" s="137"/>
      <c r="CZP175" s="137"/>
      <c r="CZQ175" s="137"/>
      <c r="CZR175" s="137"/>
      <c r="CZS175" s="137"/>
      <c r="CZT175" s="137"/>
      <c r="CZU175" s="137"/>
      <c r="CZV175" s="137"/>
      <c r="CZW175" s="137"/>
      <c r="CZX175" s="137"/>
      <c r="CZY175" s="137"/>
      <c r="CZZ175" s="137"/>
      <c r="DAA175" s="137"/>
      <c r="DAB175" s="137"/>
      <c r="DAC175" s="137"/>
      <c r="DAD175" s="137"/>
      <c r="DAE175" s="137"/>
      <c r="DAF175" s="137"/>
      <c r="DAG175" s="137"/>
      <c r="DAH175" s="137"/>
      <c r="DAI175" s="137"/>
      <c r="DAJ175" s="137"/>
      <c r="DAK175" s="137"/>
      <c r="DAL175" s="137"/>
      <c r="DAM175" s="137"/>
      <c r="DAN175" s="137"/>
      <c r="DAO175" s="137"/>
      <c r="DAP175" s="137"/>
      <c r="DAQ175" s="137"/>
      <c r="DAR175" s="137"/>
      <c r="DAS175" s="137"/>
      <c r="DAT175" s="137"/>
      <c r="DAU175" s="137"/>
      <c r="DAV175" s="137"/>
      <c r="DAW175" s="137"/>
      <c r="DAX175" s="137"/>
      <c r="DAY175" s="137"/>
      <c r="DAZ175" s="137"/>
      <c r="DBA175" s="137"/>
      <c r="DBB175" s="137"/>
      <c r="DBC175" s="137"/>
      <c r="DBD175" s="137"/>
      <c r="DBE175" s="137"/>
      <c r="DBF175" s="137"/>
      <c r="DBG175" s="137"/>
      <c r="DBH175" s="137"/>
      <c r="DBI175" s="137"/>
      <c r="DBJ175" s="137"/>
      <c r="DBK175" s="137"/>
      <c r="DBL175" s="137"/>
      <c r="DBM175" s="137"/>
      <c r="DBN175" s="137"/>
      <c r="DBO175" s="137"/>
      <c r="DBP175" s="137"/>
      <c r="DBQ175" s="137"/>
      <c r="DBR175" s="137"/>
      <c r="DBS175" s="137"/>
      <c r="DBT175" s="137"/>
      <c r="DBU175" s="137"/>
      <c r="DBV175" s="137"/>
      <c r="DBW175" s="137"/>
      <c r="DBX175" s="137"/>
      <c r="DBY175" s="137"/>
      <c r="DBZ175" s="137"/>
      <c r="DCA175" s="137"/>
      <c r="DCB175" s="137"/>
      <c r="DCC175" s="137"/>
      <c r="DCD175" s="137"/>
      <c r="DCE175" s="137"/>
      <c r="DCF175" s="137"/>
      <c r="DCG175" s="137"/>
      <c r="DCH175" s="137"/>
      <c r="DCI175" s="137"/>
      <c r="DCJ175" s="137"/>
      <c r="DCK175" s="137"/>
      <c r="DCL175" s="137"/>
      <c r="DCM175" s="137"/>
      <c r="DCN175" s="137"/>
      <c r="DCO175" s="137"/>
      <c r="DCP175" s="137"/>
      <c r="DCQ175" s="137"/>
      <c r="DCR175" s="137"/>
      <c r="DCS175" s="137"/>
      <c r="DCT175" s="137"/>
      <c r="DCU175" s="137"/>
      <c r="DCV175" s="137"/>
      <c r="DCW175" s="137"/>
      <c r="DCX175" s="137"/>
      <c r="DCY175" s="137"/>
      <c r="DCZ175" s="137"/>
      <c r="DDA175" s="137"/>
      <c r="DDB175" s="137"/>
      <c r="DDC175" s="137"/>
      <c r="DDD175" s="137"/>
      <c r="DDE175" s="137"/>
      <c r="DDF175" s="137"/>
      <c r="DDG175" s="137"/>
      <c r="DDH175" s="137"/>
      <c r="DDI175" s="137"/>
      <c r="DDJ175" s="137"/>
      <c r="DDK175" s="137"/>
      <c r="DDL175" s="137"/>
      <c r="DDM175" s="137"/>
      <c r="DDN175" s="137"/>
      <c r="DDO175" s="137"/>
      <c r="DDP175" s="137"/>
      <c r="DDQ175" s="137"/>
      <c r="DDR175" s="137"/>
      <c r="DDS175" s="137"/>
      <c r="DDT175" s="137"/>
      <c r="DDU175" s="137"/>
      <c r="DDV175" s="137"/>
      <c r="DDW175" s="137"/>
      <c r="DDX175" s="137"/>
      <c r="DDY175" s="137"/>
      <c r="DDZ175" s="137"/>
      <c r="DEA175" s="137"/>
      <c r="DEB175" s="137"/>
      <c r="DEC175" s="137"/>
      <c r="DED175" s="137"/>
      <c r="DEE175" s="137"/>
      <c r="DEF175" s="137"/>
      <c r="DEG175" s="137"/>
      <c r="DEH175" s="137"/>
      <c r="DEI175" s="137"/>
      <c r="DEJ175" s="137"/>
      <c r="DEK175" s="137"/>
      <c r="DEL175" s="137"/>
      <c r="DEM175" s="137"/>
      <c r="DEN175" s="137"/>
      <c r="DEO175" s="137"/>
      <c r="DEP175" s="137"/>
      <c r="DEQ175" s="137"/>
      <c r="DER175" s="137"/>
      <c r="DES175" s="137"/>
      <c r="DET175" s="137"/>
      <c r="DEU175" s="137"/>
      <c r="DEV175" s="137"/>
      <c r="DEW175" s="137"/>
      <c r="DEX175" s="137"/>
      <c r="DEY175" s="137"/>
      <c r="DEZ175" s="137"/>
      <c r="DFA175" s="137"/>
      <c r="DFB175" s="137"/>
      <c r="DFC175" s="137"/>
      <c r="DFD175" s="137"/>
      <c r="DFE175" s="137"/>
      <c r="DFF175" s="137"/>
      <c r="DFG175" s="137"/>
      <c r="DFH175" s="137"/>
      <c r="DFI175" s="137"/>
      <c r="DFJ175" s="137"/>
      <c r="DFK175" s="137"/>
      <c r="DFL175" s="137"/>
      <c r="DFM175" s="137"/>
      <c r="DFN175" s="137"/>
      <c r="DFO175" s="137"/>
      <c r="DFP175" s="137"/>
      <c r="DFQ175" s="137"/>
      <c r="DFR175" s="137"/>
      <c r="DFS175" s="137"/>
      <c r="DFT175" s="137"/>
      <c r="DFU175" s="137"/>
      <c r="DFV175" s="137"/>
      <c r="DFW175" s="137"/>
      <c r="DFX175" s="137"/>
      <c r="DFY175" s="137"/>
      <c r="DFZ175" s="137"/>
      <c r="DGA175" s="137"/>
      <c r="DGB175" s="137"/>
      <c r="DGC175" s="137"/>
      <c r="DGD175" s="137"/>
      <c r="DGE175" s="137"/>
      <c r="DGF175" s="137"/>
      <c r="DGG175" s="137"/>
      <c r="DGH175" s="137"/>
      <c r="DGI175" s="137"/>
      <c r="DGJ175" s="137"/>
      <c r="DGK175" s="137"/>
      <c r="DGL175" s="137"/>
      <c r="DGM175" s="137"/>
      <c r="DGN175" s="137"/>
      <c r="DGO175" s="137"/>
      <c r="DGP175" s="137"/>
      <c r="DGQ175" s="137"/>
      <c r="DGR175" s="137"/>
      <c r="DGS175" s="137"/>
      <c r="DGT175" s="137"/>
      <c r="DGU175" s="137"/>
      <c r="DGV175" s="137"/>
      <c r="DGW175" s="137"/>
      <c r="DGX175" s="137"/>
      <c r="DGY175" s="137"/>
      <c r="DGZ175" s="137"/>
      <c r="DHA175" s="137"/>
      <c r="DHB175" s="137"/>
      <c r="DHC175" s="137"/>
      <c r="DHD175" s="137"/>
      <c r="DHE175" s="137"/>
      <c r="DHF175" s="137"/>
      <c r="DHG175" s="137"/>
      <c r="DHH175" s="137"/>
      <c r="DHI175" s="137"/>
      <c r="DHJ175" s="137"/>
      <c r="DHK175" s="137"/>
      <c r="DHL175" s="137"/>
      <c r="DHM175" s="137"/>
      <c r="DHN175" s="137"/>
      <c r="DHO175" s="137"/>
      <c r="DHP175" s="137"/>
      <c r="DHQ175" s="137"/>
      <c r="DHR175" s="137"/>
      <c r="DHS175" s="137"/>
      <c r="DHT175" s="137"/>
      <c r="DHU175" s="137"/>
      <c r="DHV175" s="137"/>
      <c r="DHW175" s="137"/>
      <c r="DHX175" s="137"/>
      <c r="DHY175" s="137"/>
      <c r="DHZ175" s="137"/>
      <c r="DIA175" s="137"/>
      <c r="DIB175" s="137"/>
      <c r="DIC175" s="137"/>
      <c r="DID175" s="137"/>
      <c r="DIE175" s="137"/>
      <c r="DIF175" s="137"/>
      <c r="DIG175" s="137"/>
      <c r="DIH175" s="137"/>
      <c r="DII175" s="137"/>
      <c r="DIJ175" s="137"/>
      <c r="DIK175" s="137"/>
      <c r="DIL175" s="137"/>
      <c r="DIM175" s="137"/>
      <c r="DIN175" s="137"/>
      <c r="DIO175" s="137"/>
      <c r="DIP175" s="137"/>
      <c r="DIQ175" s="137"/>
      <c r="DIR175" s="137"/>
      <c r="DIS175" s="137"/>
      <c r="DIT175" s="137"/>
      <c r="DIU175" s="137"/>
      <c r="DIV175" s="137"/>
      <c r="DIW175" s="137"/>
      <c r="DIX175" s="137"/>
      <c r="DIY175" s="137"/>
      <c r="DIZ175" s="137"/>
      <c r="DJA175" s="137"/>
      <c r="DJB175" s="137"/>
      <c r="DJC175" s="137"/>
      <c r="DJD175" s="137"/>
      <c r="DJE175" s="137"/>
      <c r="DJF175" s="137"/>
      <c r="DJG175" s="137"/>
      <c r="DJH175" s="137"/>
      <c r="DJI175" s="137"/>
      <c r="DJJ175" s="137"/>
      <c r="DJK175" s="137"/>
      <c r="DJL175" s="137"/>
      <c r="DJM175" s="137"/>
      <c r="DJN175" s="137"/>
      <c r="DJO175" s="137"/>
      <c r="DJP175" s="137"/>
      <c r="DJQ175" s="137"/>
      <c r="DJR175" s="137"/>
      <c r="DJS175" s="137"/>
      <c r="DJT175" s="137"/>
      <c r="DJU175" s="137"/>
      <c r="DJV175" s="137"/>
      <c r="DJW175" s="137"/>
      <c r="DJX175" s="137"/>
      <c r="DJY175" s="137"/>
      <c r="DJZ175" s="137"/>
      <c r="DKA175" s="137"/>
      <c r="DKB175" s="137"/>
      <c r="DKC175" s="137"/>
      <c r="DKD175" s="137"/>
      <c r="DKE175" s="137"/>
      <c r="DKF175" s="137"/>
      <c r="DKG175" s="137"/>
      <c r="DKH175" s="137"/>
      <c r="DKI175" s="137"/>
      <c r="DKJ175" s="137"/>
      <c r="DKK175" s="137"/>
      <c r="DKL175" s="137"/>
      <c r="DKM175" s="137"/>
      <c r="DKN175" s="137"/>
      <c r="DKO175" s="137"/>
      <c r="DKP175" s="137"/>
      <c r="DKQ175" s="137"/>
      <c r="DKR175" s="137"/>
      <c r="DKS175" s="137"/>
      <c r="DKT175" s="137"/>
      <c r="DKU175" s="137"/>
      <c r="DKV175" s="137"/>
      <c r="DKW175" s="137"/>
      <c r="DKX175" s="137"/>
      <c r="DKY175" s="137"/>
      <c r="DKZ175" s="137"/>
      <c r="DLA175" s="137"/>
      <c r="DLB175" s="137"/>
      <c r="DLC175" s="137"/>
      <c r="DLD175" s="137"/>
      <c r="DLE175" s="137"/>
      <c r="DLF175" s="137"/>
      <c r="DLG175" s="137"/>
      <c r="DLH175" s="137"/>
      <c r="DLI175" s="137"/>
      <c r="DLJ175" s="137"/>
      <c r="DLK175" s="137"/>
      <c r="DLL175" s="137"/>
      <c r="DLM175" s="137"/>
      <c r="DLN175" s="137"/>
      <c r="DLO175" s="137"/>
      <c r="DLP175" s="137"/>
      <c r="DLQ175" s="137"/>
      <c r="DLR175" s="137"/>
      <c r="DLS175" s="137"/>
      <c r="DLT175" s="137"/>
      <c r="DLU175" s="137"/>
      <c r="DLV175" s="137"/>
      <c r="DLW175" s="137"/>
      <c r="DLX175" s="137"/>
      <c r="DLY175" s="137"/>
      <c r="DLZ175" s="137"/>
      <c r="DMA175" s="137"/>
      <c r="DMB175" s="137"/>
      <c r="DMC175" s="137"/>
      <c r="DMD175" s="137"/>
      <c r="DME175" s="137"/>
      <c r="DMF175" s="137"/>
      <c r="DMG175" s="137"/>
      <c r="DMH175" s="137"/>
      <c r="DMI175" s="137"/>
      <c r="DMJ175" s="137"/>
      <c r="DMK175" s="137"/>
      <c r="DML175" s="137"/>
      <c r="DMM175" s="137"/>
      <c r="DMN175" s="137"/>
      <c r="DMO175" s="137"/>
      <c r="DMP175" s="137"/>
      <c r="DMQ175" s="137"/>
      <c r="DMR175" s="137"/>
      <c r="DMS175" s="137"/>
      <c r="DMT175" s="137"/>
      <c r="DMU175" s="137"/>
      <c r="DMV175" s="137"/>
      <c r="DMW175" s="137"/>
      <c r="DMX175" s="137"/>
      <c r="DMY175" s="137"/>
      <c r="DMZ175" s="137"/>
      <c r="DNA175" s="137"/>
      <c r="DNB175" s="137"/>
      <c r="DNC175" s="137"/>
      <c r="DND175" s="137"/>
      <c r="DNE175" s="137"/>
      <c r="DNF175" s="137"/>
      <c r="DNG175" s="137"/>
      <c r="DNH175" s="137"/>
      <c r="DNI175" s="137"/>
      <c r="DNJ175" s="137"/>
      <c r="DNK175" s="137"/>
      <c r="DNL175" s="137"/>
      <c r="DNM175" s="137"/>
      <c r="DNN175" s="137"/>
      <c r="DNO175" s="137"/>
      <c r="DNP175" s="137"/>
      <c r="DNQ175" s="137"/>
      <c r="DNR175" s="137"/>
      <c r="DNS175" s="137"/>
      <c r="DNT175" s="137"/>
      <c r="DNU175" s="137"/>
      <c r="DNV175" s="137"/>
      <c r="DNW175" s="137"/>
      <c r="DNX175" s="137"/>
      <c r="DNY175" s="137"/>
      <c r="DNZ175" s="137"/>
      <c r="DOA175" s="137"/>
      <c r="DOB175" s="137"/>
      <c r="DOC175" s="137"/>
      <c r="DOD175" s="137"/>
      <c r="DOE175" s="137"/>
      <c r="DOF175" s="137"/>
      <c r="DOG175" s="137"/>
      <c r="DOH175" s="137"/>
      <c r="DOI175" s="137"/>
      <c r="DOJ175" s="137"/>
      <c r="DOK175" s="137"/>
      <c r="DOL175" s="137"/>
      <c r="DOM175" s="137"/>
      <c r="DON175" s="137"/>
      <c r="DOO175" s="137"/>
      <c r="DOP175" s="137"/>
      <c r="DOQ175" s="137"/>
      <c r="DOR175" s="137"/>
      <c r="DOS175" s="137"/>
      <c r="DOT175" s="137"/>
      <c r="DOU175" s="137"/>
      <c r="DOV175" s="137"/>
      <c r="DOW175" s="137"/>
      <c r="DOX175" s="137"/>
      <c r="DOY175" s="137"/>
      <c r="DOZ175" s="137"/>
      <c r="DPA175" s="137"/>
      <c r="DPB175" s="137"/>
      <c r="DPC175" s="137"/>
      <c r="DPD175" s="137"/>
      <c r="DPE175" s="137"/>
      <c r="DPF175" s="137"/>
      <c r="DPG175" s="137"/>
      <c r="DPH175" s="137"/>
      <c r="DPI175" s="137"/>
      <c r="DPJ175" s="137"/>
      <c r="DPK175" s="137"/>
      <c r="DPL175" s="137"/>
      <c r="DPM175" s="137"/>
      <c r="DPN175" s="137"/>
      <c r="DPO175" s="137"/>
      <c r="DPP175" s="137"/>
      <c r="DPQ175" s="137"/>
      <c r="DPR175" s="137"/>
      <c r="DPS175" s="137"/>
      <c r="DPT175" s="137"/>
      <c r="DPU175" s="137"/>
      <c r="DPV175" s="137"/>
      <c r="DPW175" s="137"/>
      <c r="DPX175" s="137"/>
      <c r="DPY175" s="137"/>
      <c r="DPZ175" s="137"/>
      <c r="DQA175" s="137"/>
      <c r="DQB175" s="137"/>
      <c r="DQC175" s="137"/>
      <c r="DQD175" s="137"/>
      <c r="DQE175" s="137"/>
      <c r="DQF175" s="137"/>
      <c r="DQG175" s="137"/>
      <c r="DQH175" s="137"/>
      <c r="DQI175" s="137"/>
      <c r="DQJ175" s="137"/>
      <c r="DQK175" s="137"/>
      <c r="DQL175" s="137"/>
      <c r="DQM175" s="137"/>
      <c r="DQN175" s="137"/>
      <c r="DQO175" s="137"/>
      <c r="DQP175" s="137"/>
      <c r="DQQ175" s="137"/>
      <c r="DQR175" s="137"/>
      <c r="DQS175" s="137"/>
      <c r="DQT175" s="137"/>
      <c r="DQU175" s="137"/>
      <c r="DQV175" s="137"/>
      <c r="DQW175" s="137"/>
      <c r="DQX175" s="137"/>
      <c r="DQY175" s="137"/>
      <c r="DQZ175" s="137"/>
      <c r="DRA175" s="137"/>
      <c r="DRB175" s="137"/>
      <c r="DRC175" s="137"/>
      <c r="DRD175" s="137"/>
      <c r="DRE175" s="137"/>
      <c r="DRF175" s="137"/>
      <c r="DRG175" s="137"/>
      <c r="DRH175" s="137"/>
      <c r="DRI175" s="137"/>
      <c r="DRJ175" s="137"/>
      <c r="DRK175" s="137"/>
      <c r="DRL175" s="137"/>
      <c r="DRM175" s="137"/>
      <c r="DRN175" s="137"/>
      <c r="DRO175" s="137"/>
      <c r="DRP175" s="137"/>
      <c r="DRQ175" s="137"/>
      <c r="DRR175" s="137"/>
      <c r="DRS175" s="137"/>
      <c r="DRT175" s="137"/>
      <c r="DRU175" s="137"/>
      <c r="DRV175" s="137"/>
      <c r="DRW175" s="137"/>
      <c r="DRX175" s="137"/>
      <c r="DRY175" s="137"/>
      <c r="DRZ175" s="137"/>
      <c r="DSA175" s="137"/>
      <c r="DSB175" s="137"/>
      <c r="DSC175" s="137"/>
      <c r="DSD175" s="137"/>
      <c r="DSE175" s="137"/>
      <c r="DSF175" s="137"/>
      <c r="DSG175" s="137"/>
      <c r="DSH175" s="137"/>
      <c r="DSI175" s="137"/>
      <c r="DSJ175" s="137"/>
      <c r="DSK175" s="137"/>
      <c r="DSL175" s="137"/>
      <c r="DSM175" s="137"/>
      <c r="DSN175" s="137"/>
      <c r="DSO175" s="137"/>
      <c r="DSP175" s="137"/>
      <c r="DSQ175" s="137"/>
      <c r="DSR175" s="137"/>
      <c r="DSS175" s="137"/>
      <c r="DST175" s="137"/>
      <c r="DSU175" s="137"/>
      <c r="DSV175" s="137"/>
      <c r="DSW175" s="137"/>
      <c r="DSX175" s="137"/>
      <c r="DSY175" s="137"/>
      <c r="DSZ175" s="137"/>
      <c r="DTA175" s="137"/>
      <c r="DTB175" s="137"/>
      <c r="DTC175" s="137"/>
      <c r="DTD175" s="137"/>
      <c r="DTE175" s="137"/>
      <c r="DTF175" s="137"/>
      <c r="DTG175" s="137"/>
      <c r="DTH175" s="137"/>
      <c r="DTI175" s="137"/>
      <c r="DTJ175" s="137"/>
      <c r="DTK175" s="137"/>
      <c r="DTL175" s="137"/>
      <c r="DTM175" s="137"/>
      <c r="DTN175" s="137"/>
      <c r="DTO175" s="137"/>
      <c r="DTP175" s="137"/>
      <c r="DTQ175" s="137"/>
      <c r="DTR175" s="137"/>
      <c r="DTS175" s="137"/>
      <c r="DTT175" s="137"/>
      <c r="DTU175" s="137"/>
      <c r="DTV175" s="137"/>
      <c r="DTW175" s="137"/>
      <c r="DTX175" s="137"/>
      <c r="DTY175" s="137"/>
      <c r="DTZ175" s="137"/>
      <c r="DUA175" s="137"/>
      <c r="DUB175" s="137"/>
      <c r="DUC175" s="137"/>
      <c r="DUD175" s="137"/>
      <c r="DUE175" s="137"/>
      <c r="DUF175" s="137"/>
      <c r="DUG175" s="137"/>
      <c r="DUH175" s="137"/>
      <c r="DUI175" s="137"/>
      <c r="DUJ175" s="137"/>
      <c r="DUK175" s="137"/>
      <c r="DUL175" s="137"/>
      <c r="DUM175" s="137"/>
      <c r="DUN175" s="137"/>
      <c r="DUO175" s="137"/>
      <c r="DUP175" s="137"/>
      <c r="DUQ175" s="137"/>
      <c r="DUR175" s="137"/>
      <c r="DUS175" s="137"/>
      <c r="DUT175" s="137"/>
      <c r="DUU175" s="137"/>
      <c r="DUV175" s="137"/>
      <c r="DUW175" s="137"/>
      <c r="DUX175" s="137"/>
      <c r="DUY175" s="137"/>
      <c r="DUZ175" s="137"/>
      <c r="DVA175" s="137"/>
      <c r="DVB175" s="137"/>
      <c r="DVC175" s="137"/>
      <c r="DVD175" s="137"/>
      <c r="DVE175" s="137"/>
      <c r="DVF175" s="137"/>
      <c r="DVG175" s="137"/>
      <c r="DVH175" s="137"/>
      <c r="DVI175" s="137"/>
      <c r="DVJ175" s="137"/>
      <c r="DVK175" s="137"/>
      <c r="DVL175" s="137"/>
      <c r="DVM175" s="137"/>
      <c r="DVN175" s="137"/>
      <c r="DVO175" s="137"/>
      <c r="DVP175" s="137"/>
      <c r="DVQ175" s="137"/>
      <c r="DVR175" s="137"/>
      <c r="DVS175" s="137"/>
      <c r="DVT175" s="137"/>
      <c r="DVU175" s="137"/>
      <c r="DVV175" s="137"/>
      <c r="DVW175" s="137"/>
      <c r="DVX175" s="137"/>
      <c r="DVY175" s="137"/>
      <c r="DVZ175" s="137"/>
      <c r="DWA175" s="137"/>
      <c r="DWB175" s="137"/>
      <c r="DWC175" s="137"/>
      <c r="DWD175" s="137"/>
      <c r="DWE175" s="137"/>
      <c r="DWF175" s="137"/>
      <c r="DWG175" s="137"/>
      <c r="DWH175" s="137"/>
      <c r="DWI175" s="137"/>
      <c r="DWJ175" s="137"/>
      <c r="DWK175" s="137"/>
      <c r="DWL175" s="137"/>
      <c r="DWM175" s="137"/>
      <c r="DWN175" s="137"/>
      <c r="DWO175" s="137"/>
      <c r="DWP175" s="137"/>
      <c r="DWQ175" s="137"/>
      <c r="DWR175" s="137"/>
      <c r="DWS175" s="137"/>
      <c r="DWT175" s="137"/>
      <c r="DWU175" s="137"/>
      <c r="DWV175" s="137"/>
      <c r="DWW175" s="137"/>
      <c r="DWX175" s="137"/>
      <c r="DWY175" s="137"/>
      <c r="DWZ175" s="137"/>
      <c r="DXA175" s="137"/>
      <c r="DXB175" s="137"/>
      <c r="DXC175" s="137"/>
      <c r="DXD175" s="137"/>
      <c r="DXE175" s="137"/>
      <c r="DXF175" s="137"/>
      <c r="DXG175" s="137"/>
      <c r="DXH175" s="137"/>
      <c r="DXI175" s="137"/>
      <c r="DXJ175" s="137"/>
      <c r="DXK175" s="137"/>
      <c r="DXL175" s="137"/>
      <c r="DXM175" s="137"/>
      <c r="DXN175" s="137"/>
      <c r="DXO175" s="137"/>
      <c r="DXP175" s="137"/>
      <c r="DXQ175" s="137"/>
      <c r="DXR175" s="137"/>
      <c r="DXS175" s="137"/>
      <c r="DXT175" s="137"/>
      <c r="DXU175" s="137"/>
      <c r="DXV175" s="137"/>
      <c r="DXW175" s="137"/>
      <c r="DXX175" s="137"/>
      <c r="DXY175" s="137"/>
      <c r="DXZ175" s="137"/>
      <c r="DYA175" s="137"/>
      <c r="DYB175" s="137"/>
      <c r="DYC175" s="137"/>
      <c r="DYD175" s="137"/>
      <c r="DYE175" s="137"/>
      <c r="DYF175" s="137"/>
      <c r="DYG175" s="137"/>
      <c r="DYH175" s="137"/>
      <c r="DYI175" s="137"/>
      <c r="DYJ175" s="137"/>
      <c r="DYK175" s="137"/>
      <c r="DYL175" s="137"/>
      <c r="DYM175" s="137"/>
      <c r="DYN175" s="137"/>
      <c r="DYO175" s="137"/>
      <c r="DYP175" s="137"/>
      <c r="DYQ175" s="137"/>
      <c r="DYR175" s="137"/>
      <c r="DYS175" s="137"/>
      <c r="DYT175" s="137"/>
      <c r="DYU175" s="137"/>
      <c r="DYV175" s="137"/>
      <c r="DYW175" s="137"/>
      <c r="DYX175" s="137"/>
      <c r="DYY175" s="137"/>
      <c r="DYZ175" s="137"/>
      <c r="DZA175" s="137"/>
      <c r="DZB175" s="137"/>
      <c r="DZC175" s="137"/>
      <c r="DZD175" s="137"/>
      <c r="DZE175" s="137"/>
      <c r="DZF175" s="137"/>
      <c r="DZG175" s="137"/>
      <c r="DZH175" s="137"/>
      <c r="DZI175" s="137"/>
      <c r="DZJ175" s="137"/>
      <c r="DZK175" s="137"/>
      <c r="DZL175" s="137"/>
      <c r="DZM175" s="137"/>
      <c r="DZN175" s="137"/>
      <c r="DZO175" s="137"/>
      <c r="DZP175" s="137"/>
      <c r="DZQ175" s="137"/>
      <c r="DZR175" s="137"/>
      <c r="DZS175" s="137"/>
      <c r="DZT175" s="137"/>
      <c r="DZU175" s="137"/>
      <c r="DZV175" s="137"/>
      <c r="DZW175" s="137"/>
      <c r="DZX175" s="137"/>
      <c r="DZY175" s="137"/>
      <c r="DZZ175" s="137"/>
      <c r="EAA175" s="137"/>
      <c r="EAB175" s="137"/>
      <c r="EAC175" s="137"/>
      <c r="EAD175" s="137"/>
      <c r="EAE175" s="137"/>
      <c r="EAF175" s="137"/>
      <c r="EAG175" s="137"/>
      <c r="EAH175" s="137"/>
      <c r="EAI175" s="137"/>
      <c r="EAJ175" s="137"/>
      <c r="EAK175" s="137"/>
      <c r="EAL175" s="137"/>
      <c r="EAM175" s="137"/>
      <c r="EAN175" s="137"/>
      <c r="EAO175" s="137"/>
      <c r="EAP175" s="137"/>
      <c r="EAQ175" s="137"/>
      <c r="EAR175" s="137"/>
      <c r="EAS175" s="137"/>
      <c r="EAT175" s="137"/>
      <c r="EAU175" s="137"/>
      <c r="EAV175" s="137"/>
      <c r="EAW175" s="137"/>
      <c r="EAX175" s="137"/>
      <c r="EAY175" s="137"/>
      <c r="EAZ175" s="137"/>
      <c r="EBA175" s="137"/>
      <c r="EBB175" s="137"/>
      <c r="EBC175" s="137"/>
      <c r="EBD175" s="137"/>
      <c r="EBE175" s="137"/>
      <c r="EBF175" s="137"/>
      <c r="EBG175" s="137"/>
      <c r="EBH175" s="137"/>
      <c r="EBI175" s="137"/>
      <c r="EBJ175" s="137"/>
      <c r="EBK175" s="137"/>
      <c r="EBL175" s="137"/>
      <c r="EBM175" s="137"/>
      <c r="EBN175" s="137"/>
      <c r="EBO175" s="137"/>
      <c r="EBP175" s="137"/>
      <c r="EBQ175" s="137"/>
      <c r="EBR175" s="137"/>
      <c r="EBS175" s="137"/>
      <c r="EBT175" s="137"/>
      <c r="EBU175" s="137"/>
      <c r="EBV175" s="137"/>
      <c r="EBW175" s="137"/>
      <c r="EBX175" s="137"/>
      <c r="EBY175" s="137"/>
      <c r="EBZ175" s="137"/>
      <c r="ECA175" s="137"/>
      <c r="ECB175" s="137"/>
      <c r="ECC175" s="137"/>
      <c r="ECD175" s="137"/>
      <c r="ECE175" s="137"/>
      <c r="ECF175" s="137"/>
      <c r="ECG175" s="137"/>
      <c r="ECH175" s="137"/>
      <c r="ECI175" s="137"/>
      <c r="ECJ175" s="137"/>
      <c r="ECK175" s="137"/>
      <c r="ECL175" s="137"/>
      <c r="ECM175" s="137"/>
      <c r="ECN175" s="137"/>
      <c r="ECO175" s="137"/>
      <c r="ECP175" s="137"/>
      <c r="ECQ175" s="137"/>
      <c r="ECR175" s="137"/>
      <c r="ECS175" s="137"/>
      <c r="ECT175" s="137"/>
      <c r="ECU175" s="137"/>
      <c r="ECV175" s="137"/>
      <c r="ECW175" s="137"/>
      <c r="ECX175" s="137"/>
      <c r="ECY175" s="137"/>
      <c r="ECZ175" s="137"/>
      <c r="EDA175" s="137"/>
      <c r="EDB175" s="137"/>
      <c r="EDC175" s="137"/>
      <c r="EDD175" s="137"/>
      <c r="EDE175" s="137"/>
      <c r="EDF175" s="137"/>
      <c r="EDG175" s="137"/>
      <c r="EDH175" s="137"/>
      <c r="EDI175" s="137"/>
      <c r="EDJ175" s="137"/>
      <c r="EDK175" s="137"/>
      <c r="EDL175" s="137"/>
      <c r="EDM175" s="137"/>
      <c r="EDN175" s="137"/>
      <c r="EDO175" s="137"/>
      <c r="EDP175" s="137"/>
      <c r="EDQ175" s="137"/>
      <c r="EDR175" s="137"/>
      <c r="EDS175" s="137"/>
      <c r="EDT175" s="137"/>
      <c r="EDU175" s="137"/>
      <c r="EDV175" s="137"/>
      <c r="EDW175" s="137"/>
      <c r="EDX175" s="137"/>
      <c r="EDY175" s="137"/>
      <c r="EDZ175" s="137"/>
      <c r="EEA175" s="137"/>
      <c r="EEB175" s="137"/>
      <c r="EEC175" s="137"/>
      <c r="EED175" s="137"/>
      <c r="EEE175" s="137"/>
      <c r="EEF175" s="137"/>
      <c r="EEG175" s="137"/>
      <c r="EEH175" s="137"/>
      <c r="EEI175" s="137"/>
      <c r="EEJ175" s="137"/>
      <c r="EEK175" s="137"/>
      <c r="EEL175" s="137"/>
      <c r="EEM175" s="137"/>
      <c r="EEN175" s="137"/>
      <c r="EEO175" s="137"/>
      <c r="EEP175" s="137"/>
      <c r="EEQ175" s="137"/>
      <c r="EER175" s="137"/>
      <c r="EES175" s="137"/>
      <c r="EET175" s="137"/>
      <c r="EEU175" s="137"/>
      <c r="EEV175" s="137"/>
      <c r="EEW175" s="137"/>
      <c r="EEX175" s="137"/>
      <c r="EEY175" s="137"/>
      <c r="EEZ175" s="137"/>
      <c r="EFA175" s="137"/>
      <c r="EFB175" s="137"/>
      <c r="EFC175" s="137"/>
      <c r="EFD175" s="137"/>
      <c r="EFE175" s="137"/>
      <c r="EFF175" s="137"/>
      <c r="EFG175" s="137"/>
      <c r="EFH175" s="137"/>
      <c r="EFI175" s="137"/>
      <c r="EFJ175" s="137"/>
      <c r="EFK175" s="137"/>
      <c r="EFL175" s="137"/>
      <c r="EFM175" s="137"/>
      <c r="EFN175" s="137"/>
      <c r="EFO175" s="137"/>
      <c r="EFP175" s="137"/>
      <c r="EFQ175" s="137"/>
      <c r="EFR175" s="137"/>
      <c r="EFS175" s="137"/>
      <c r="EFT175" s="137"/>
      <c r="EFU175" s="137"/>
      <c r="EFV175" s="137"/>
      <c r="EFW175" s="137"/>
      <c r="EFX175" s="137"/>
      <c r="EFY175" s="137"/>
      <c r="EFZ175" s="137"/>
      <c r="EGA175" s="137"/>
      <c r="EGB175" s="137"/>
      <c r="EGC175" s="137"/>
      <c r="EGD175" s="137"/>
      <c r="EGE175" s="137"/>
      <c r="EGF175" s="137"/>
      <c r="EGG175" s="137"/>
      <c r="EGH175" s="137"/>
      <c r="EGI175" s="137"/>
      <c r="EGJ175" s="137"/>
      <c r="EGK175" s="137"/>
      <c r="EGL175" s="137"/>
      <c r="EGM175" s="137"/>
      <c r="EGN175" s="137"/>
      <c r="EGO175" s="137"/>
      <c r="EGP175" s="137"/>
      <c r="EGQ175" s="137"/>
      <c r="EGR175" s="137"/>
      <c r="EGS175" s="137"/>
      <c r="EGT175" s="137"/>
      <c r="EGU175" s="137"/>
      <c r="EGV175" s="137"/>
      <c r="EGW175" s="137"/>
      <c r="EGX175" s="137"/>
      <c r="EGY175" s="137"/>
      <c r="EGZ175" s="137"/>
      <c r="EHA175" s="137"/>
      <c r="EHB175" s="137"/>
      <c r="EHC175" s="137"/>
      <c r="EHD175" s="137"/>
      <c r="EHE175" s="137"/>
      <c r="EHF175" s="137"/>
      <c r="EHG175" s="137"/>
      <c r="EHH175" s="137"/>
      <c r="EHI175" s="137"/>
      <c r="EHJ175" s="137"/>
      <c r="EHK175" s="137"/>
      <c r="EHL175" s="137"/>
      <c r="EHM175" s="137"/>
      <c r="EHN175" s="137"/>
      <c r="EHO175" s="137"/>
      <c r="EHP175" s="137"/>
      <c r="EHQ175" s="137"/>
      <c r="EHR175" s="137"/>
      <c r="EHS175" s="137"/>
      <c r="EHT175" s="137"/>
      <c r="EHU175" s="137"/>
      <c r="EHV175" s="137"/>
      <c r="EHW175" s="137"/>
      <c r="EHX175" s="137"/>
      <c r="EHY175" s="137"/>
      <c r="EHZ175" s="137"/>
      <c r="EIA175" s="137"/>
      <c r="EIB175" s="137"/>
      <c r="EIC175" s="137"/>
      <c r="EID175" s="137"/>
      <c r="EIE175" s="137"/>
      <c r="EIF175" s="137"/>
      <c r="EIG175" s="137"/>
      <c r="EIH175" s="137"/>
      <c r="EII175" s="137"/>
      <c r="EIJ175" s="137"/>
      <c r="EIK175" s="137"/>
      <c r="EIL175" s="137"/>
      <c r="EIM175" s="137"/>
      <c r="EIN175" s="137"/>
      <c r="EIO175" s="137"/>
      <c r="EIP175" s="137"/>
      <c r="EIQ175" s="137"/>
      <c r="EIR175" s="137"/>
      <c r="EIS175" s="137"/>
      <c r="EIT175" s="137"/>
      <c r="EIU175" s="137"/>
      <c r="EIV175" s="137"/>
      <c r="EIW175" s="137"/>
      <c r="EIX175" s="137"/>
      <c r="EIY175" s="137"/>
      <c r="EIZ175" s="137"/>
      <c r="EJA175" s="137"/>
      <c r="EJB175" s="137"/>
      <c r="EJC175" s="137"/>
      <c r="EJD175" s="137"/>
      <c r="EJE175" s="137"/>
      <c r="EJF175" s="137"/>
      <c r="EJG175" s="137"/>
      <c r="EJH175" s="137"/>
      <c r="EJI175" s="137"/>
      <c r="EJJ175" s="137"/>
      <c r="EJK175" s="137"/>
      <c r="EJL175" s="137"/>
      <c r="EJM175" s="137"/>
      <c r="EJN175" s="137"/>
      <c r="EJO175" s="137"/>
      <c r="EJP175" s="137"/>
      <c r="EJQ175" s="137"/>
      <c r="EJR175" s="137"/>
      <c r="EJS175" s="137"/>
      <c r="EJT175" s="137"/>
      <c r="EJU175" s="137"/>
      <c r="EJV175" s="137"/>
      <c r="EJW175" s="137"/>
      <c r="EJX175" s="137"/>
      <c r="EJY175" s="137"/>
      <c r="EJZ175" s="137"/>
      <c r="EKA175" s="137"/>
      <c r="EKB175" s="137"/>
      <c r="EKC175" s="137"/>
      <c r="EKD175" s="137"/>
      <c r="EKE175" s="137"/>
      <c r="EKF175" s="137"/>
      <c r="EKG175" s="137"/>
      <c r="EKH175" s="137"/>
      <c r="EKI175" s="137"/>
      <c r="EKJ175" s="137"/>
      <c r="EKK175" s="137"/>
      <c r="EKL175" s="137"/>
      <c r="EKM175" s="137"/>
      <c r="EKN175" s="137"/>
      <c r="EKO175" s="137"/>
      <c r="EKP175" s="137"/>
      <c r="EKQ175" s="137"/>
      <c r="EKR175" s="137"/>
      <c r="EKS175" s="137"/>
      <c r="EKT175" s="137"/>
      <c r="EKU175" s="137"/>
      <c r="EKV175" s="137"/>
      <c r="EKW175" s="137"/>
      <c r="EKX175" s="137"/>
      <c r="EKY175" s="137"/>
      <c r="EKZ175" s="137"/>
      <c r="ELA175" s="137"/>
      <c r="ELB175" s="137"/>
      <c r="ELC175" s="137"/>
      <c r="ELD175" s="137"/>
      <c r="ELE175" s="137"/>
      <c r="ELF175" s="137"/>
      <c r="ELG175" s="137"/>
      <c r="ELH175" s="137"/>
      <c r="ELI175" s="137"/>
      <c r="ELJ175" s="137"/>
      <c r="ELK175" s="137"/>
      <c r="ELL175" s="137"/>
      <c r="ELM175" s="137"/>
      <c r="ELN175" s="137"/>
      <c r="ELO175" s="137"/>
      <c r="ELP175" s="137"/>
      <c r="ELQ175" s="137"/>
      <c r="ELR175" s="137"/>
      <c r="ELS175" s="137"/>
      <c r="ELT175" s="137"/>
      <c r="ELU175" s="137"/>
      <c r="ELV175" s="137"/>
      <c r="ELW175" s="137"/>
      <c r="ELX175" s="137"/>
      <c r="ELY175" s="137"/>
      <c r="ELZ175" s="137"/>
      <c r="EMA175" s="137"/>
      <c r="EMB175" s="137"/>
      <c r="EMC175" s="137"/>
      <c r="EMD175" s="137"/>
      <c r="EME175" s="137"/>
      <c r="EMF175" s="137"/>
      <c r="EMG175" s="137"/>
      <c r="EMH175" s="137"/>
      <c r="EMI175" s="137"/>
      <c r="EMJ175" s="137"/>
      <c r="EMK175" s="137"/>
      <c r="EML175" s="137"/>
      <c r="EMM175" s="137"/>
      <c r="EMN175" s="137"/>
      <c r="EMO175" s="137"/>
      <c r="EMP175" s="137"/>
      <c r="EMQ175" s="137"/>
      <c r="EMR175" s="137"/>
      <c r="EMS175" s="137"/>
      <c r="EMT175" s="137"/>
      <c r="EMU175" s="137"/>
      <c r="EMV175" s="137"/>
      <c r="EMW175" s="137"/>
      <c r="EMX175" s="137"/>
      <c r="EMY175" s="137"/>
      <c r="EMZ175" s="137"/>
      <c r="ENA175" s="137"/>
      <c r="ENB175" s="137"/>
      <c r="ENC175" s="137"/>
      <c r="END175" s="137"/>
      <c r="ENE175" s="137"/>
      <c r="ENF175" s="137"/>
      <c r="ENG175" s="137"/>
      <c r="ENH175" s="137"/>
      <c r="ENI175" s="137"/>
      <c r="ENJ175" s="137"/>
      <c r="ENK175" s="137"/>
      <c r="ENL175" s="137"/>
      <c r="ENM175" s="137"/>
      <c r="ENN175" s="137"/>
      <c r="ENO175" s="137"/>
      <c r="ENP175" s="137"/>
      <c r="ENQ175" s="137"/>
      <c r="ENR175" s="137"/>
      <c r="ENS175" s="137"/>
      <c r="ENT175" s="137"/>
      <c r="ENU175" s="137"/>
      <c r="ENV175" s="137"/>
      <c r="ENW175" s="137"/>
      <c r="ENX175" s="137"/>
      <c r="ENY175" s="137"/>
      <c r="ENZ175" s="137"/>
      <c r="EOA175" s="137"/>
      <c r="EOB175" s="137"/>
      <c r="EOC175" s="137"/>
      <c r="EOD175" s="137"/>
      <c r="EOE175" s="137"/>
      <c r="EOF175" s="137"/>
      <c r="EOG175" s="137"/>
      <c r="EOH175" s="137"/>
      <c r="EOI175" s="137"/>
      <c r="EOJ175" s="137"/>
      <c r="EOK175" s="137"/>
      <c r="EOL175" s="137"/>
      <c r="EOM175" s="137"/>
      <c r="EON175" s="137"/>
      <c r="EOO175" s="137"/>
      <c r="EOP175" s="137"/>
      <c r="EOQ175" s="137"/>
      <c r="EOR175" s="137"/>
      <c r="EOS175" s="137"/>
      <c r="EOT175" s="137"/>
      <c r="EOU175" s="137"/>
      <c r="EOV175" s="137"/>
      <c r="EOW175" s="137"/>
      <c r="EOX175" s="137"/>
      <c r="EOY175" s="137"/>
      <c r="EOZ175" s="137"/>
      <c r="EPA175" s="137"/>
      <c r="EPB175" s="137"/>
      <c r="EPC175" s="137"/>
      <c r="EPD175" s="137"/>
      <c r="EPE175" s="137"/>
      <c r="EPF175" s="137"/>
      <c r="EPG175" s="137"/>
      <c r="EPH175" s="137"/>
      <c r="EPI175" s="137"/>
      <c r="EPJ175" s="137"/>
      <c r="EPK175" s="137"/>
      <c r="EPL175" s="137"/>
      <c r="EPM175" s="137"/>
      <c r="EPN175" s="137"/>
      <c r="EPO175" s="137"/>
      <c r="EPP175" s="137"/>
      <c r="EPQ175" s="137"/>
      <c r="EPR175" s="137"/>
      <c r="EPS175" s="137"/>
      <c r="EPT175" s="137"/>
      <c r="EPU175" s="137"/>
      <c r="EPV175" s="137"/>
      <c r="EPW175" s="137"/>
      <c r="EPX175" s="137"/>
      <c r="EPY175" s="137"/>
      <c r="EPZ175" s="137"/>
      <c r="EQA175" s="137"/>
      <c r="EQB175" s="137"/>
      <c r="EQC175" s="137"/>
      <c r="EQD175" s="137"/>
      <c r="EQE175" s="137"/>
      <c r="EQF175" s="137"/>
      <c r="EQG175" s="137"/>
      <c r="EQH175" s="137"/>
      <c r="EQI175" s="137"/>
      <c r="EQJ175" s="137"/>
      <c r="EQK175" s="137"/>
      <c r="EQL175" s="137"/>
      <c r="EQM175" s="137"/>
      <c r="EQN175" s="137"/>
      <c r="EQO175" s="137"/>
      <c r="EQP175" s="137"/>
      <c r="EQQ175" s="137"/>
      <c r="EQR175" s="137"/>
      <c r="EQS175" s="137"/>
      <c r="EQT175" s="137"/>
      <c r="EQU175" s="137"/>
      <c r="EQV175" s="137"/>
      <c r="EQW175" s="137"/>
      <c r="EQX175" s="137"/>
      <c r="EQY175" s="137"/>
      <c r="EQZ175" s="137"/>
      <c r="ERA175" s="137"/>
      <c r="ERB175" s="137"/>
      <c r="ERC175" s="137"/>
      <c r="ERD175" s="137"/>
      <c r="ERE175" s="137"/>
      <c r="ERF175" s="137"/>
      <c r="ERG175" s="137"/>
      <c r="ERH175" s="137"/>
      <c r="ERI175" s="137"/>
      <c r="ERJ175" s="137"/>
      <c r="ERK175" s="137"/>
      <c r="ERL175" s="137"/>
      <c r="ERM175" s="137"/>
      <c r="ERN175" s="137"/>
      <c r="ERO175" s="137"/>
      <c r="ERP175" s="137"/>
      <c r="ERQ175" s="137"/>
      <c r="ERR175" s="137"/>
      <c r="ERS175" s="137"/>
      <c r="ERT175" s="137"/>
      <c r="ERU175" s="137"/>
      <c r="ERV175" s="137"/>
      <c r="ERW175" s="137"/>
      <c r="ERX175" s="137"/>
      <c r="ERY175" s="137"/>
      <c r="ERZ175" s="137"/>
      <c r="ESA175" s="137"/>
      <c r="ESB175" s="137"/>
      <c r="ESC175" s="137"/>
      <c r="ESD175" s="137"/>
      <c r="ESE175" s="137"/>
      <c r="ESF175" s="137"/>
      <c r="ESG175" s="137"/>
      <c r="ESH175" s="137"/>
      <c r="ESI175" s="137"/>
      <c r="ESJ175" s="137"/>
      <c r="ESK175" s="137"/>
      <c r="ESL175" s="137"/>
      <c r="ESM175" s="137"/>
      <c r="ESN175" s="137"/>
      <c r="ESO175" s="137"/>
      <c r="ESP175" s="137"/>
      <c r="ESQ175" s="137"/>
      <c r="ESR175" s="137"/>
      <c r="ESS175" s="137"/>
      <c r="EST175" s="137"/>
      <c r="ESU175" s="137"/>
      <c r="ESV175" s="137"/>
      <c r="ESW175" s="137"/>
      <c r="ESX175" s="137"/>
      <c r="ESY175" s="137"/>
      <c r="ESZ175" s="137"/>
      <c r="ETA175" s="137"/>
      <c r="ETB175" s="137"/>
      <c r="ETC175" s="137"/>
      <c r="ETD175" s="137"/>
      <c r="ETE175" s="137"/>
      <c r="ETF175" s="137"/>
      <c r="ETG175" s="137"/>
      <c r="ETH175" s="137"/>
      <c r="ETI175" s="137"/>
      <c r="ETJ175" s="137"/>
      <c r="ETK175" s="137"/>
      <c r="ETL175" s="137"/>
      <c r="ETM175" s="137"/>
      <c r="ETN175" s="137"/>
      <c r="ETO175" s="137"/>
      <c r="ETP175" s="137"/>
      <c r="ETQ175" s="137"/>
      <c r="ETR175" s="137"/>
      <c r="ETS175" s="137"/>
      <c r="ETT175" s="137"/>
      <c r="ETU175" s="137"/>
      <c r="ETV175" s="137"/>
      <c r="ETW175" s="137"/>
      <c r="ETX175" s="137"/>
      <c r="ETY175" s="137"/>
      <c r="ETZ175" s="137"/>
      <c r="EUA175" s="137"/>
      <c r="EUB175" s="137"/>
      <c r="EUC175" s="137"/>
      <c r="EUD175" s="137"/>
      <c r="EUE175" s="137"/>
      <c r="EUF175" s="137"/>
      <c r="EUG175" s="137"/>
      <c r="EUH175" s="137"/>
      <c r="EUI175" s="137"/>
      <c r="EUJ175" s="137"/>
      <c r="EUK175" s="137"/>
      <c r="EUL175" s="137"/>
      <c r="EUM175" s="137"/>
      <c r="EUN175" s="137"/>
      <c r="EUO175" s="137"/>
      <c r="EUP175" s="137"/>
      <c r="EUQ175" s="137"/>
      <c r="EUR175" s="137"/>
      <c r="EUS175" s="137"/>
      <c r="EUT175" s="137"/>
      <c r="EUU175" s="137"/>
      <c r="EUV175" s="137"/>
      <c r="EUW175" s="137"/>
      <c r="EUX175" s="137"/>
      <c r="EUY175" s="137"/>
      <c r="EUZ175" s="137"/>
      <c r="EVA175" s="137"/>
      <c r="EVB175" s="137"/>
      <c r="EVC175" s="137"/>
      <c r="EVD175" s="137"/>
      <c r="EVE175" s="137"/>
      <c r="EVF175" s="137"/>
      <c r="EVG175" s="137"/>
      <c r="EVH175" s="137"/>
      <c r="EVI175" s="137"/>
      <c r="EVJ175" s="137"/>
      <c r="EVK175" s="137"/>
      <c r="EVL175" s="137"/>
      <c r="EVM175" s="137"/>
      <c r="EVN175" s="137"/>
      <c r="EVO175" s="137"/>
      <c r="EVP175" s="137"/>
      <c r="EVQ175" s="137"/>
      <c r="EVR175" s="137"/>
      <c r="EVS175" s="137"/>
      <c r="EVT175" s="137"/>
      <c r="EVU175" s="137"/>
      <c r="EVV175" s="137"/>
      <c r="EVW175" s="137"/>
      <c r="EVX175" s="137"/>
      <c r="EVY175" s="137"/>
      <c r="EVZ175" s="137"/>
      <c r="EWA175" s="137"/>
      <c r="EWB175" s="137"/>
      <c r="EWC175" s="137"/>
      <c r="EWD175" s="137"/>
      <c r="EWE175" s="137"/>
      <c r="EWF175" s="137"/>
      <c r="EWG175" s="137"/>
      <c r="EWH175" s="137"/>
      <c r="EWI175" s="137"/>
      <c r="EWJ175" s="137"/>
      <c r="EWK175" s="137"/>
      <c r="EWL175" s="137"/>
      <c r="EWM175" s="137"/>
      <c r="EWN175" s="137"/>
      <c r="EWO175" s="137"/>
      <c r="EWP175" s="137"/>
      <c r="EWQ175" s="137"/>
      <c r="EWR175" s="137"/>
      <c r="EWS175" s="137"/>
      <c r="EWT175" s="137"/>
      <c r="EWU175" s="137"/>
      <c r="EWV175" s="137"/>
      <c r="EWW175" s="137"/>
      <c r="EWX175" s="137"/>
      <c r="EWY175" s="137"/>
      <c r="EWZ175" s="137"/>
      <c r="EXA175" s="137"/>
      <c r="EXB175" s="137"/>
      <c r="EXC175" s="137"/>
      <c r="EXD175" s="137"/>
      <c r="EXE175" s="137"/>
      <c r="EXF175" s="137"/>
      <c r="EXG175" s="137"/>
      <c r="EXH175" s="137"/>
      <c r="EXI175" s="137"/>
      <c r="EXJ175" s="137"/>
      <c r="EXK175" s="137"/>
      <c r="EXL175" s="137"/>
      <c r="EXM175" s="137"/>
      <c r="EXN175" s="137"/>
      <c r="EXO175" s="137"/>
      <c r="EXP175" s="137"/>
      <c r="EXQ175" s="137"/>
      <c r="EXR175" s="137"/>
      <c r="EXS175" s="137"/>
      <c r="EXT175" s="137"/>
      <c r="EXU175" s="137"/>
      <c r="EXV175" s="137"/>
      <c r="EXW175" s="137"/>
      <c r="EXX175" s="137"/>
      <c r="EXY175" s="137"/>
      <c r="EXZ175" s="137"/>
      <c r="EYA175" s="137"/>
      <c r="EYB175" s="137"/>
      <c r="EYC175" s="137"/>
      <c r="EYD175" s="137"/>
      <c r="EYE175" s="137"/>
      <c r="EYF175" s="137"/>
      <c r="EYG175" s="137"/>
      <c r="EYH175" s="137"/>
      <c r="EYI175" s="137"/>
      <c r="EYJ175" s="137"/>
      <c r="EYK175" s="137"/>
      <c r="EYL175" s="137"/>
      <c r="EYM175" s="137"/>
      <c r="EYN175" s="137"/>
      <c r="EYO175" s="137"/>
      <c r="EYP175" s="137"/>
      <c r="EYQ175" s="137"/>
      <c r="EYR175" s="137"/>
      <c r="EYS175" s="137"/>
      <c r="EYT175" s="137"/>
      <c r="EYU175" s="137"/>
      <c r="EYV175" s="137"/>
      <c r="EYW175" s="137"/>
      <c r="EYX175" s="137"/>
      <c r="EYY175" s="137"/>
      <c r="EYZ175" s="137"/>
      <c r="EZA175" s="137"/>
      <c r="EZB175" s="137"/>
      <c r="EZC175" s="137"/>
      <c r="EZD175" s="137"/>
      <c r="EZE175" s="137"/>
      <c r="EZF175" s="137"/>
      <c r="EZG175" s="137"/>
      <c r="EZH175" s="137"/>
      <c r="EZI175" s="137"/>
      <c r="EZJ175" s="137"/>
      <c r="EZK175" s="137"/>
      <c r="EZL175" s="137"/>
      <c r="EZM175" s="137"/>
      <c r="EZN175" s="137"/>
      <c r="EZO175" s="137"/>
      <c r="EZP175" s="137"/>
      <c r="EZQ175" s="137"/>
      <c r="EZR175" s="137"/>
      <c r="EZS175" s="137"/>
      <c r="EZT175" s="137"/>
      <c r="EZU175" s="137"/>
      <c r="EZV175" s="137"/>
      <c r="EZW175" s="137"/>
      <c r="EZX175" s="137"/>
      <c r="EZY175" s="137"/>
      <c r="EZZ175" s="137"/>
      <c r="FAA175" s="137"/>
      <c r="FAB175" s="137"/>
      <c r="FAC175" s="137"/>
      <c r="FAD175" s="137"/>
      <c r="FAE175" s="137"/>
      <c r="FAF175" s="137"/>
      <c r="FAG175" s="137"/>
      <c r="FAH175" s="137"/>
      <c r="FAI175" s="137"/>
      <c r="FAJ175" s="137"/>
      <c r="FAK175" s="137"/>
      <c r="FAL175" s="137"/>
      <c r="FAM175" s="137"/>
      <c r="FAN175" s="137"/>
      <c r="FAO175" s="137"/>
      <c r="FAP175" s="137"/>
      <c r="FAQ175" s="137"/>
      <c r="FAR175" s="137"/>
      <c r="FAS175" s="137"/>
      <c r="FAT175" s="137"/>
      <c r="FAU175" s="137"/>
      <c r="FAV175" s="137"/>
      <c r="FAW175" s="137"/>
      <c r="FAX175" s="137"/>
      <c r="FAY175" s="137"/>
      <c r="FAZ175" s="137"/>
      <c r="FBA175" s="137"/>
      <c r="FBB175" s="137"/>
      <c r="FBC175" s="137"/>
      <c r="FBD175" s="137"/>
      <c r="FBE175" s="137"/>
      <c r="FBF175" s="137"/>
      <c r="FBG175" s="137"/>
      <c r="FBH175" s="137"/>
      <c r="FBI175" s="137"/>
      <c r="FBJ175" s="137"/>
      <c r="FBK175" s="137"/>
      <c r="FBL175" s="137"/>
      <c r="FBM175" s="137"/>
      <c r="FBN175" s="137"/>
      <c r="FBO175" s="137"/>
      <c r="FBP175" s="137"/>
      <c r="FBQ175" s="137"/>
      <c r="FBR175" s="137"/>
      <c r="FBS175" s="137"/>
      <c r="FBT175" s="137"/>
      <c r="FBU175" s="137"/>
      <c r="FBV175" s="137"/>
      <c r="FBW175" s="137"/>
      <c r="FBX175" s="137"/>
      <c r="FBY175" s="137"/>
      <c r="FBZ175" s="137"/>
      <c r="FCA175" s="137"/>
      <c r="FCB175" s="137"/>
      <c r="FCC175" s="137"/>
      <c r="FCD175" s="137"/>
      <c r="FCE175" s="137"/>
      <c r="FCF175" s="137"/>
      <c r="FCG175" s="137"/>
      <c r="FCH175" s="137"/>
      <c r="FCI175" s="137"/>
      <c r="FCJ175" s="137"/>
      <c r="FCK175" s="137"/>
      <c r="FCL175" s="137"/>
      <c r="FCM175" s="137"/>
      <c r="FCN175" s="137"/>
      <c r="FCO175" s="137"/>
      <c r="FCP175" s="137"/>
      <c r="FCQ175" s="137"/>
      <c r="FCR175" s="137"/>
      <c r="FCS175" s="137"/>
      <c r="FCT175" s="137"/>
      <c r="FCU175" s="137"/>
      <c r="FCV175" s="137"/>
      <c r="FCW175" s="137"/>
      <c r="FCX175" s="137"/>
      <c r="FCY175" s="137"/>
      <c r="FCZ175" s="137"/>
      <c r="FDA175" s="137"/>
      <c r="FDB175" s="137"/>
      <c r="FDC175" s="137"/>
      <c r="FDD175" s="137"/>
      <c r="FDE175" s="137"/>
      <c r="FDF175" s="137"/>
      <c r="FDG175" s="137"/>
      <c r="FDH175" s="137"/>
      <c r="FDI175" s="137"/>
      <c r="FDJ175" s="137"/>
      <c r="FDK175" s="137"/>
      <c r="FDL175" s="137"/>
      <c r="FDM175" s="137"/>
      <c r="FDN175" s="137"/>
      <c r="FDO175" s="137"/>
      <c r="FDP175" s="137"/>
      <c r="FDQ175" s="137"/>
      <c r="FDR175" s="137"/>
      <c r="FDS175" s="137"/>
      <c r="FDT175" s="137"/>
      <c r="FDU175" s="137"/>
      <c r="FDV175" s="137"/>
      <c r="FDW175" s="137"/>
      <c r="FDX175" s="137"/>
      <c r="FDY175" s="137"/>
      <c r="FDZ175" s="137"/>
      <c r="FEA175" s="137"/>
      <c r="FEB175" s="137"/>
      <c r="FEC175" s="137"/>
      <c r="FED175" s="137"/>
      <c r="FEE175" s="137"/>
      <c r="FEF175" s="137"/>
      <c r="FEG175" s="137"/>
      <c r="FEH175" s="137"/>
      <c r="FEI175" s="137"/>
      <c r="FEJ175" s="137"/>
      <c r="FEK175" s="137"/>
      <c r="FEL175" s="137"/>
      <c r="FEM175" s="137"/>
      <c r="FEN175" s="137"/>
      <c r="FEO175" s="137"/>
      <c r="FEP175" s="137"/>
      <c r="FEQ175" s="137"/>
      <c r="FER175" s="137"/>
      <c r="FES175" s="137"/>
      <c r="FET175" s="137"/>
      <c r="FEU175" s="137"/>
      <c r="FEV175" s="137"/>
      <c r="FEW175" s="137"/>
      <c r="FEX175" s="137"/>
      <c r="FEY175" s="137"/>
      <c r="FEZ175" s="137"/>
      <c r="FFA175" s="137"/>
      <c r="FFB175" s="137"/>
      <c r="FFC175" s="137"/>
      <c r="FFD175" s="137"/>
      <c r="FFE175" s="137"/>
      <c r="FFF175" s="137"/>
      <c r="FFG175" s="137"/>
      <c r="FFH175" s="137"/>
      <c r="FFI175" s="137"/>
      <c r="FFJ175" s="137"/>
      <c r="FFK175" s="137"/>
      <c r="FFL175" s="137"/>
      <c r="FFM175" s="137"/>
      <c r="FFN175" s="137"/>
      <c r="FFO175" s="137"/>
      <c r="FFP175" s="137"/>
      <c r="FFQ175" s="137"/>
      <c r="FFR175" s="137"/>
      <c r="FFS175" s="137"/>
      <c r="FFT175" s="137"/>
      <c r="FFU175" s="137"/>
      <c r="FFV175" s="137"/>
      <c r="FFW175" s="137"/>
      <c r="FFX175" s="137"/>
      <c r="FFY175" s="137"/>
      <c r="FFZ175" s="137"/>
      <c r="FGA175" s="137"/>
      <c r="FGB175" s="137"/>
      <c r="FGC175" s="137"/>
      <c r="FGD175" s="137"/>
      <c r="FGE175" s="137"/>
      <c r="FGF175" s="137"/>
      <c r="FGG175" s="137"/>
      <c r="FGH175" s="137"/>
      <c r="FGI175" s="137"/>
      <c r="FGJ175" s="137"/>
      <c r="FGK175" s="137"/>
      <c r="FGL175" s="137"/>
      <c r="FGM175" s="137"/>
      <c r="FGN175" s="137"/>
      <c r="FGO175" s="137"/>
      <c r="FGP175" s="137"/>
      <c r="FGQ175" s="137"/>
      <c r="FGR175" s="137"/>
      <c r="FGS175" s="137"/>
      <c r="FGT175" s="137"/>
      <c r="FGU175" s="137"/>
      <c r="FGV175" s="137"/>
      <c r="FGW175" s="137"/>
      <c r="FGX175" s="137"/>
      <c r="FGY175" s="137"/>
      <c r="FGZ175" s="137"/>
      <c r="FHA175" s="137"/>
      <c r="FHB175" s="137"/>
      <c r="FHC175" s="137"/>
      <c r="FHD175" s="137"/>
      <c r="FHE175" s="137"/>
      <c r="FHF175" s="137"/>
      <c r="FHG175" s="137"/>
      <c r="FHH175" s="137"/>
      <c r="FHI175" s="137"/>
      <c r="FHJ175" s="137"/>
      <c r="FHK175" s="137"/>
      <c r="FHL175" s="137"/>
      <c r="FHM175" s="137"/>
      <c r="FHN175" s="137"/>
      <c r="FHO175" s="137"/>
      <c r="FHP175" s="137"/>
      <c r="FHQ175" s="137"/>
      <c r="FHR175" s="137"/>
      <c r="FHS175" s="137"/>
      <c r="FHT175" s="137"/>
      <c r="FHU175" s="137"/>
      <c r="FHV175" s="137"/>
      <c r="FHW175" s="137"/>
      <c r="FHX175" s="137"/>
      <c r="FHY175" s="137"/>
      <c r="FHZ175" s="137"/>
      <c r="FIA175" s="137"/>
      <c r="FIB175" s="137"/>
      <c r="FIC175" s="137"/>
      <c r="FID175" s="137"/>
      <c r="FIE175" s="137"/>
      <c r="FIF175" s="137"/>
      <c r="FIG175" s="137"/>
      <c r="FIH175" s="137"/>
      <c r="FII175" s="137"/>
      <c r="FIJ175" s="137"/>
      <c r="FIK175" s="137"/>
      <c r="FIL175" s="137"/>
      <c r="FIM175" s="137"/>
      <c r="FIN175" s="137"/>
      <c r="FIO175" s="137"/>
      <c r="FIP175" s="137"/>
      <c r="FIQ175" s="137"/>
      <c r="FIR175" s="137"/>
      <c r="FIS175" s="137"/>
      <c r="FIT175" s="137"/>
      <c r="FIU175" s="137"/>
      <c r="FIV175" s="137"/>
      <c r="FIW175" s="137"/>
      <c r="FIX175" s="137"/>
      <c r="FIY175" s="137"/>
      <c r="FIZ175" s="137"/>
      <c r="FJA175" s="137"/>
      <c r="FJB175" s="137"/>
      <c r="FJC175" s="137"/>
      <c r="FJD175" s="137"/>
      <c r="FJE175" s="137"/>
      <c r="FJF175" s="137"/>
      <c r="FJG175" s="137"/>
      <c r="FJH175" s="137"/>
      <c r="FJI175" s="137"/>
      <c r="FJJ175" s="137"/>
      <c r="FJK175" s="137"/>
      <c r="FJL175" s="137"/>
      <c r="FJM175" s="137"/>
      <c r="FJN175" s="137"/>
      <c r="FJO175" s="137"/>
      <c r="FJP175" s="137"/>
      <c r="FJQ175" s="137"/>
      <c r="FJR175" s="137"/>
      <c r="FJS175" s="137"/>
      <c r="FJT175" s="137"/>
      <c r="FJU175" s="137"/>
      <c r="FJV175" s="137"/>
      <c r="FJW175" s="137"/>
      <c r="FJX175" s="137"/>
      <c r="FJY175" s="137"/>
      <c r="FJZ175" s="137"/>
      <c r="FKA175" s="137"/>
      <c r="FKB175" s="137"/>
      <c r="FKC175" s="137"/>
      <c r="FKD175" s="137"/>
      <c r="FKE175" s="137"/>
      <c r="FKF175" s="137"/>
      <c r="FKG175" s="137"/>
      <c r="FKH175" s="137"/>
      <c r="FKI175" s="137"/>
      <c r="FKJ175" s="137"/>
      <c r="FKK175" s="137"/>
      <c r="FKL175" s="137"/>
      <c r="FKM175" s="137"/>
      <c r="FKN175" s="137"/>
      <c r="FKO175" s="137"/>
      <c r="FKP175" s="137"/>
      <c r="FKQ175" s="137"/>
      <c r="FKR175" s="137"/>
      <c r="FKS175" s="137"/>
      <c r="FKT175" s="137"/>
      <c r="FKU175" s="137"/>
      <c r="FKV175" s="137"/>
      <c r="FKW175" s="137"/>
      <c r="FKX175" s="137"/>
      <c r="FKY175" s="137"/>
      <c r="FKZ175" s="137"/>
      <c r="FLA175" s="137"/>
      <c r="FLB175" s="137"/>
      <c r="FLC175" s="137"/>
      <c r="FLD175" s="137"/>
      <c r="FLE175" s="137"/>
      <c r="FLF175" s="137"/>
      <c r="FLG175" s="137"/>
      <c r="FLH175" s="137"/>
      <c r="FLI175" s="137"/>
      <c r="FLJ175" s="137"/>
      <c r="FLK175" s="137"/>
      <c r="FLL175" s="137"/>
      <c r="FLM175" s="137"/>
      <c r="FLN175" s="137"/>
      <c r="FLO175" s="137"/>
      <c r="FLP175" s="137"/>
      <c r="FLQ175" s="137"/>
      <c r="FLR175" s="137"/>
      <c r="FLS175" s="137"/>
      <c r="FLT175" s="137"/>
      <c r="FLU175" s="137"/>
      <c r="FLV175" s="137"/>
      <c r="FLW175" s="137"/>
      <c r="FLX175" s="137"/>
      <c r="FLY175" s="137"/>
      <c r="FLZ175" s="137"/>
      <c r="FMA175" s="137"/>
      <c r="FMB175" s="137"/>
      <c r="FMC175" s="137"/>
      <c r="FMD175" s="137"/>
      <c r="FME175" s="137"/>
      <c r="FMF175" s="137"/>
      <c r="FMG175" s="137"/>
      <c r="FMH175" s="137"/>
      <c r="FMI175" s="137"/>
      <c r="FMJ175" s="137"/>
      <c r="FMK175" s="137"/>
      <c r="FML175" s="137"/>
      <c r="FMM175" s="137"/>
      <c r="FMN175" s="137"/>
      <c r="FMO175" s="137"/>
      <c r="FMP175" s="137"/>
      <c r="FMQ175" s="137"/>
      <c r="FMR175" s="137"/>
      <c r="FMS175" s="137"/>
      <c r="FMT175" s="137"/>
      <c r="FMU175" s="137"/>
      <c r="FMV175" s="137"/>
      <c r="FMW175" s="137"/>
      <c r="FMX175" s="137"/>
      <c r="FMY175" s="137"/>
      <c r="FMZ175" s="137"/>
      <c r="FNA175" s="137"/>
      <c r="FNB175" s="137"/>
      <c r="FNC175" s="137"/>
      <c r="FND175" s="137"/>
      <c r="FNE175" s="137"/>
      <c r="FNF175" s="137"/>
      <c r="FNG175" s="137"/>
      <c r="FNH175" s="137"/>
      <c r="FNI175" s="137"/>
      <c r="FNJ175" s="137"/>
      <c r="FNK175" s="137"/>
      <c r="FNL175" s="137"/>
      <c r="FNM175" s="137"/>
      <c r="FNN175" s="137"/>
      <c r="FNO175" s="137"/>
      <c r="FNP175" s="137"/>
      <c r="FNQ175" s="137"/>
      <c r="FNR175" s="137"/>
      <c r="FNS175" s="137"/>
      <c r="FNT175" s="137"/>
      <c r="FNU175" s="137"/>
      <c r="FNV175" s="137"/>
      <c r="FNW175" s="137"/>
      <c r="FNX175" s="137"/>
      <c r="FNY175" s="137"/>
      <c r="FNZ175" s="137"/>
      <c r="FOA175" s="137"/>
      <c r="FOB175" s="137"/>
      <c r="FOC175" s="137"/>
      <c r="FOD175" s="137"/>
      <c r="FOE175" s="137"/>
      <c r="FOF175" s="137"/>
      <c r="FOG175" s="137"/>
      <c r="FOH175" s="137"/>
      <c r="FOI175" s="137"/>
      <c r="FOJ175" s="137"/>
      <c r="FOK175" s="137"/>
      <c r="FOL175" s="137"/>
      <c r="FOM175" s="137"/>
      <c r="FON175" s="137"/>
      <c r="FOO175" s="137"/>
      <c r="FOP175" s="137"/>
      <c r="FOQ175" s="137"/>
      <c r="FOR175" s="137"/>
      <c r="FOS175" s="137"/>
      <c r="FOT175" s="137"/>
      <c r="FOU175" s="137"/>
      <c r="FOV175" s="137"/>
      <c r="FOW175" s="137"/>
      <c r="FOX175" s="137"/>
      <c r="FOY175" s="137"/>
      <c r="FOZ175" s="137"/>
      <c r="FPA175" s="137"/>
      <c r="FPB175" s="137"/>
      <c r="FPC175" s="137"/>
      <c r="FPD175" s="137"/>
      <c r="FPE175" s="137"/>
      <c r="FPF175" s="137"/>
      <c r="FPG175" s="137"/>
      <c r="FPH175" s="137"/>
      <c r="FPI175" s="137"/>
      <c r="FPJ175" s="137"/>
      <c r="FPK175" s="137"/>
      <c r="FPL175" s="137"/>
      <c r="FPM175" s="137"/>
      <c r="FPN175" s="137"/>
      <c r="FPO175" s="137"/>
      <c r="FPP175" s="137"/>
      <c r="FPQ175" s="137"/>
      <c r="FPR175" s="137"/>
      <c r="FPS175" s="137"/>
      <c r="FPT175" s="137"/>
      <c r="FPU175" s="137"/>
      <c r="FPV175" s="137"/>
      <c r="FPW175" s="137"/>
      <c r="FPX175" s="137"/>
      <c r="FPY175" s="137"/>
      <c r="FPZ175" s="137"/>
      <c r="FQA175" s="137"/>
      <c r="FQB175" s="137"/>
      <c r="FQC175" s="137"/>
      <c r="FQD175" s="137"/>
      <c r="FQE175" s="137"/>
      <c r="FQF175" s="137"/>
      <c r="FQG175" s="137"/>
      <c r="FQH175" s="137"/>
      <c r="FQI175" s="137"/>
      <c r="FQJ175" s="137"/>
      <c r="FQK175" s="137"/>
      <c r="FQL175" s="137"/>
      <c r="FQM175" s="137"/>
      <c r="FQN175" s="137"/>
      <c r="FQO175" s="137"/>
      <c r="FQP175" s="137"/>
      <c r="FQQ175" s="137"/>
      <c r="FQR175" s="137"/>
      <c r="FQS175" s="137"/>
      <c r="FQT175" s="137"/>
      <c r="FQU175" s="137"/>
      <c r="FQV175" s="137"/>
      <c r="FQW175" s="137"/>
      <c r="FQX175" s="137"/>
      <c r="FQY175" s="137"/>
      <c r="FQZ175" s="137"/>
      <c r="FRA175" s="137"/>
      <c r="FRB175" s="137"/>
      <c r="FRC175" s="137"/>
      <c r="FRD175" s="137"/>
      <c r="FRE175" s="137"/>
      <c r="FRF175" s="137"/>
      <c r="FRG175" s="137"/>
      <c r="FRH175" s="137"/>
      <c r="FRI175" s="137"/>
      <c r="FRJ175" s="137"/>
      <c r="FRK175" s="137"/>
      <c r="FRL175" s="137"/>
      <c r="FRM175" s="137"/>
      <c r="FRN175" s="137"/>
      <c r="FRO175" s="137"/>
      <c r="FRP175" s="137"/>
      <c r="FRQ175" s="137"/>
      <c r="FRR175" s="137"/>
      <c r="FRS175" s="137"/>
      <c r="FRT175" s="137"/>
      <c r="FRU175" s="137"/>
      <c r="FRV175" s="137"/>
      <c r="FRW175" s="137"/>
      <c r="FRX175" s="137"/>
      <c r="FRY175" s="137"/>
      <c r="FRZ175" s="137"/>
      <c r="FSA175" s="137"/>
      <c r="FSB175" s="137"/>
      <c r="FSC175" s="137"/>
      <c r="FSD175" s="137"/>
      <c r="FSE175" s="137"/>
      <c r="FSF175" s="137"/>
      <c r="FSG175" s="137"/>
      <c r="FSH175" s="137"/>
      <c r="FSI175" s="137"/>
      <c r="FSJ175" s="137"/>
      <c r="FSK175" s="137"/>
      <c r="FSL175" s="137"/>
      <c r="FSM175" s="137"/>
      <c r="FSN175" s="137"/>
      <c r="FSO175" s="137"/>
      <c r="FSP175" s="137"/>
      <c r="FSQ175" s="137"/>
      <c r="FSR175" s="137"/>
      <c r="FSS175" s="137"/>
      <c r="FST175" s="137"/>
      <c r="FSU175" s="137"/>
      <c r="FSV175" s="137"/>
      <c r="FSW175" s="137"/>
      <c r="FSX175" s="137"/>
      <c r="FSY175" s="137"/>
      <c r="FSZ175" s="137"/>
      <c r="FTA175" s="137"/>
      <c r="FTB175" s="137"/>
      <c r="FTC175" s="137"/>
      <c r="FTD175" s="137"/>
      <c r="FTE175" s="137"/>
      <c r="FTF175" s="137"/>
      <c r="FTG175" s="137"/>
      <c r="FTH175" s="137"/>
      <c r="FTI175" s="137"/>
      <c r="FTJ175" s="137"/>
      <c r="FTK175" s="137"/>
      <c r="FTL175" s="137"/>
      <c r="FTM175" s="137"/>
      <c r="FTN175" s="137"/>
      <c r="FTO175" s="137"/>
      <c r="FTP175" s="137"/>
      <c r="FTQ175" s="137"/>
      <c r="FTR175" s="137"/>
      <c r="FTS175" s="137"/>
      <c r="FTT175" s="137"/>
      <c r="FTU175" s="137"/>
      <c r="FTV175" s="137"/>
      <c r="FTW175" s="137"/>
      <c r="FTX175" s="137"/>
      <c r="FTY175" s="137"/>
      <c r="FTZ175" s="137"/>
      <c r="FUA175" s="137"/>
      <c r="FUB175" s="137"/>
      <c r="FUC175" s="137"/>
      <c r="FUD175" s="137"/>
      <c r="FUE175" s="137"/>
      <c r="FUF175" s="137"/>
      <c r="FUG175" s="137"/>
      <c r="FUH175" s="137"/>
      <c r="FUI175" s="137"/>
      <c r="FUJ175" s="137"/>
      <c r="FUK175" s="137"/>
      <c r="FUL175" s="137"/>
      <c r="FUM175" s="137"/>
      <c r="FUN175" s="137"/>
      <c r="FUO175" s="137"/>
      <c r="FUP175" s="137"/>
      <c r="FUQ175" s="137"/>
      <c r="FUR175" s="137"/>
      <c r="FUS175" s="137"/>
      <c r="FUT175" s="137"/>
      <c r="FUU175" s="137"/>
      <c r="FUV175" s="137"/>
      <c r="FUW175" s="137"/>
      <c r="FUX175" s="137"/>
      <c r="FUY175" s="137"/>
      <c r="FUZ175" s="137"/>
      <c r="FVA175" s="137"/>
      <c r="FVB175" s="137"/>
      <c r="FVC175" s="137"/>
      <c r="FVD175" s="137"/>
      <c r="FVE175" s="137"/>
      <c r="FVF175" s="137"/>
      <c r="FVG175" s="137"/>
      <c r="FVH175" s="137"/>
      <c r="FVI175" s="137"/>
      <c r="FVJ175" s="137"/>
      <c r="FVK175" s="137"/>
      <c r="FVL175" s="137"/>
      <c r="FVM175" s="137"/>
      <c r="FVN175" s="137"/>
      <c r="FVO175" s="137"/>
      <c r="FVP175" s="137"/>
      <c r="FVQ175" s="137"/>
      <c r="FVR175" s="137"/>
      <c r="FVS175" s="137"/>
      <c r="FVT175" s="137"/>
      <c r="FVU175" s="137"/>
      <c r="FVV175" s="137"/>
      <c r="FVW175" s="137"/>
      <c r="FVX175" s="137"/>
      <c r="FVY175" s="137"/>
      <c r="FVZ175" s="137"/>
      <c r="FWA175" s="137"/>
      <c r="FWB175" s="137"/>
      <c r="FWC175" s="137"/>
      <c r="FWD175" s="137"/>
      <c r="FWE175" s="137"/>
      <c r="FWF175" s="137"/>
      <c r="FWG175" s="137"/>
      <c r="FWH175" s="137"/>
      <c r="FWI175" s="137"/>
      <c r="FWJ175" s="137"/>
      <c r="FWK175" s="137"/>
      <c r="FWL175" s="137"/>
      <c r="FWM175" s="137"/>
      <c r="FWN175" s="137"/>
      <c r="FWO175" s="137"/>
      <c r="FWP175" s="137"/>
      <c r="FWQ175" s="137"/>
      <c r="FWR175" s="137"/>
      <c r="FWS175" s="137"/>
      <c r="FWT175" s="137"/>
      <c r="FWU175" s="137"/>
      <c r="FWV175" s="137"/>
      <c r="FWW175" s="137"/>
      <c r="FWX175" s="137"/>
      <c r="FWY175" s="137"/>
      <c r="FWZ175" s="137"/>
      <c r="FXA175" s="137"/>
      <c r="FXB175" s="137"/>
      <c r="FXC175" s="137"/>
      <c r="FXD175" s="137"/>
      <c r="FXE175" s="137"/>
      <c r="FXF175" s="137"/>
      <c r="FXG175" s="137"/>
      <c r="FXH175" s="137"/>
      <c r="FXI175" s="137"/>
      <c r="FXJ175" s="137"/>
      <c r="FXK175" s="137"/>
      <c r="FXL175" s="137"/>
      <c r="FXM175" s="137"/>
      <c r="FXN175" s="137"/>
      <c r="FXO175" s="137"/>
      <c r="FXP175" s="137"/>
      <c r="FXQ175" s="137"/>
      <c r="FXR175" s="137"/>
      <c r="FXS175" s="137"/>
      <c r="FXT175" s="137"/>
      <c r="FXU175" s="137"/>
      <c r="FXV175" s="137"/>
      <c r="FXW175" s="137"/>
      <c r="FXX175" s="137"/>
      <c r="FXY175" s="137"/>
      <c r="FXZ175" s="137"/>
      <c r="FYA175" s="137"/>
      <c r="FYB175" s="137"/>
      <c r="FYC175" s="137"/>
      <c r="FYD175" s="137"/>
      <c r="FYE175" s="137"/>
      <c r="FYF175" s="137"/>
      <c r="FYG175" s="137"/>
      <c r="FYH175" s="137"/>
      <c r="FYI175" s="137"/>
      <c r="FYJ175" s="137"/>
      <c r="FYK175" s="137"/>
      <c r="FYL175" s="137"/>
      <c r="FYM175" s="137"/>
      <c r="FYN175" s="137"/>
      <c r="FYO175" s="137"/>
      <c r="FYP175" s="137"/>
      <c r="FYQ175" s="137"/>
      <c r="FYR175" s="137"/>
      <c r="FYS175" s="137"/>
      <c r="FYT175" s="137"/>
      <c r="FYU175" s="137"/>
      <c r="FYV175" s="137"/>
      <c r="FYW175" s="137"/>
      <c r="FYX175" s="137"/>
      <c r="FYY175" s="137"/>
      <c r="FYZ175" s="137"/>
      <c r="FZA175" s="137"/>
      <c r="FZB175" s="137"/>
      <c r="FZC175" s="137"/>
      <c r="FZD175" s="137"/>
      <c r="FZE175" s="137"/>
      <c r="FZF175" s="137"/>
      <c r="FZG175" s="137"/>
      <c r="FZH175" s="137"/>
      <c r="FZI175" s="137"/>
      <c r="FZJ175" s="137"/>
      <c r="FZK175" s="137"/>
      <c r="FZL175" s="137"/>
      <c r="FZM175" s="137"/>
      <c r="FZN175" s="137"/>
      <c r="FZO175" s="137"/>
      <c r="FZP175" s="137"/>
      <c r="FZQ175" s="137"/>
      <c r="FZR175" s="137"/>
      <c r="FZS175" s="137"/>
      <c r="FZT175" s="137"/>
      <c r="FZU175" s="137"/>
      <c r="FZV175" s="137"/>
      <c r="FZW175" s="137"/>
      <c r="FZX175" s="137"/>
      <c r="FZY175" s="137"/>
      <c r="FZZ175" s="137"/>
      <c r="GAA175" s="137"/>
      <c r="GAB175" s="137"/>
      <c r="GAC175" s="137"/>
      <c r="GAD175" s="137"/>
      <c r="GAE175" s="137"/>
      <c r="GAF175" s="137"/>
      <c r="GAG175" s="137"/>
      <c r="GAH175" s="137"/>
      <c r="GAI175" s="137"/>
      <c r="GAJ175" s="137"/>
      <c r="GAK175" s="137"/>
      <c r="GAL175" s="137"/>
      <c r="GAM175" s="137"/>
      <c r="GAN175" s="137"/>
      <c r="GAO175" s="137"/>
      <c r="GAP175" s="137"/>
      <c r="GAQ175" s="137"/>
      <c r="GAR175" s="137"/>
      <c r="GAS175" s="137"/>
      <c r="GAT175" s="137"/>
      <c r="GAU175" s="137"/>
      <c r="GAV175" s="137"/>
      <c r="GAW175" s="137"/>
      <c r="GAX175" s="137"/>
      <c r="GAY175" s="137"/>
      <c r="GAZ175" s="137"/>
      <c r="GBA175" s="137"/>
      <c r="GBB175" s="137"/>
      <c r="GBC175" s="137"/>
      <c r="GBD175" s="137"/>
      <c r="GBE175" s="137"/>
      <c r="GBF175" s="137"/>
      <c r="GBG175" s="137"/>
      <c r="GBH175" s="137"/>
      <c r="GBI175" s="137"/>
      <c r="GBJ175" s="137"/>
      <c r="GBK175" s="137"/>
      <c r="GBL175" s="137"/>
      <c r="GBM175" s="137"/>
      <c r="GBN175" s="137"/>
      <c r="GBO175" s="137"/>
      <c r="GBP175" s="137"/>
      <c r="GBQ175" s="137"/>
      <c r="GBR175" s="137"/>
      <c r="GBS175" s="137"/>
      <c r="GBT175" s="137"/>
      <c r="GBU175" s="137"/>
      <c r="GBV175" s="137"/>
      <c r="GBW175" s="137"/>
      <c r="GBX175" s="137"/>
      <c r="GBY175" s="137"/>
      <c r="GBZ175" s="137"/>
      <c r="GCA175" s="137"/>
      <c r="GCB175" s="137"/>
      <c r="GCC175" s="137"/>
      <c r="GCD175" s="137"/>
      <c r="GCE175" s="137"/>
      <c r="GCF175" s="137"/>
      <c r="GCG175" s="137"/>
      <c r="GCH175" s="137"/>
      <c r="GCI175" s="137"/>
      <c r="GCJ175" s="137"/>
      <c r="GCK175" s="137"/>
      <c r="GCL175" s="137"/>
      <c r="GCM175" s="137"/>
      <c r="GCN175" s="137"/>
      <c r="GCO175" s="137"/>
      <c r="GCP175" s="137"/>
      <c r="GCQ175" s="137"/>
      <c r="GCR175" s="137"/>
      <c r="GCS175" s="137"/>
      <c r="GCT175" s="137"/>
      <c r="GCU175" s="137"/>
      <c r="GCV175" s="137"/>
      <c r="GCW175" s="137"/>
      <c r="GCX175" s="137"/>
      <c r="GCY175" s="137"/>
      <c r="GCZ175" s="137"/>
      <c r="GDA175" s="137"/>
      <c r="GDB175" s="137"/>
      <c r="GDC175" s="137"/>
      <c r="GDD175" s="137"/>
      <c r="GDE175" s="137"/>
      <c r="GDF175" s="137"/>
      <c r="GDG175" s="137"/>
      <c r="GDH175" s="137"/>
      <c r="GDI175" s="137"/>
      <c r="GDJ175" s="137"/>
      <c r="GDK175" s="137"/>
      <c r="GDL175" s="137"/>
      <c r="GDM175" s="137"/>
      <c r="GDN175" s="137"/>
      <c r="GDO175" s="137"/>
      <c r="GDP175" s="137"/>
      <c r="GDQ175" s="137"/>
      <c r="GDR175" s="137"/>
      <c r="GDS175" s="137"/>
      <c r="GDT175" s="137"/>
      <c r="GDU175" s="137"/>
      <c r="GDV175" s="137"/>
      <c r="GDW175" s="137"/>
      <c r="GDX175" s="137"/>
      <c r="GDY175" s="137"/>
      <c r="GDZ175" s="137"/>
      <c r="GEA175" s="137"/>
      <c r="GEB175" s="137"/>
      <c r="GEC175" s="137"/>
      <c r="GED175" s="137"/>
      <c r="GEE175" s="137"/>
      <c r="GEF175" s="137"/>
      <c r="GEG175" s="137"/>
      <c r="GEH175" s="137"/>
      <c r="GEI175" s="137"/>
      <c r="GEJ175" s="137"/>
      <c r="GEK175" s="137"/>
      <c r="GEL175" s="137"/>
      <c r="GEM175" s="137"/>
      <c r="GEN175" s="137"/>
      <c r="GEO175" s="137"/>
      <c r="GEP175" s="137"/>
      <c r="GEQ175" s="137"/>
      <c r="GER175" s="137"/>
      <c r="GES175" s="137"/>
      <c r="GET175" s="137"/>
      <c r="GEU175" s="137"/>
      <c r="GEV175" s="137"/>
      <c r="GEW175" s="137"/>
      <c r="GEX175" s="137"/>
      <c r="GEY175" s="137"/>
      <c r="GEZ175" s="137"/>
      <c r="GFA175" s="137"/>
      <c r="GFB175" s="137"/>
      <c r="GFC175" s="137"/>
      <c r="GFD175" s="137"/>
      <c r="GFE175" s="137"/>
      <c r="GFF175" s="137"/>
      <c r="GFG175" s="137"/>
      <c r="GFH175" s="137"/>
      <c r="GFI175" s="137"/>
      <c r="GFJ175" s="137"/>
      <c r="GFK175" s="137"/>
      <c r="GFL175" s="137"/>
      <c r="GFM175" s="137"/>
      <c r="GFN175" s="137"/>
      <c r="GFO175" s="137"/>
      <c r="GFP175" s="137"/>
      <c r="GFQ175" s="137"/>
      <c r="GFR175" s="137"/>
      <c r="GFS175" s="137"/>
      <c r="GFT175" s="137"/>
      <c r="GFU175" s="137"/>
      <c r="GFV175" s="137"/>
      <c r="GFW175" s="137"/>
      <c r="GFX175" s="137"/>
      <c r="GFY175" s="137"/>
      <c r="GFZ175" s="137"/>
      <c r="GGA175" s="137"/>
      <c r="GGB175" s="137"/>
      <c r="GGC175" s="137"/>
      <c r="GGD175" s="137"/>
      <c r="GGE175" s="137"/>
      <c r="GGF175" s="137"/>
      <c r="GGG175" s="137"/>
      <c r="GGH175" s="137"/>
      <c r="GGI175" s="137"/>
      <c r="GGJ175" s="137"/>
      <c r="GGK175" s="137"/>
      <c r="GGL175" s="137"/>
      <c r="GGM175" s="137"/>
      <c r="GGN175" s="137"/>
      <c r="GGO175" s="137"/>
      <c r="GGP175" s="137"/>
      <c r="GGQ175" s="137"/>
      <c r="GGR175" s="137"/>
      <c r="GGS175" s="137"/>
      <c r="GGT175" s="137"/>
      <c r="GGU175" s="137"/>
      <c r="GGV175" s="137"/>
      <c r="GGW175" s="137"/>
      <c r="GGX175" s="137"/>
      <c r="GGY175" s="137"/>
      <c r="GGZ175" s="137"/>
      <c r="GHA175" s="137"/>
      <c r="GHB175" s="137"/>
      <c r="GHC175" s="137"/>
      <c r="GHD175" s="137"/>
      <c r="GHE175" s="137"/>
      <c r="GHF175" s="137"/>
      <c r="GHG175" s="137"/>
      <c r="GHH175" s="137"/>
      <c r="GHI175" s="137"/>
      <c r="GHJ175" s="137"/>
      <c r="GHK175" s="137"/>
      <c r="GHL175" s="137"/>
      <c r="GHM175" s="137"/>
      <c r="GHN175" s="137"/>
      <c r="GHO175" s="137"/>
      <c r="GHP175" s="137"/>
      <c r="GHQ175" s="137"/>
      <c r="GHR175" s="137"/>
      <c r="GHS175" s="137"/>
      <c r="GHT175" s="137"/>
      <c r="GHU175" s="137"/>
      <c r="GHV175" s="137"/>
      <c r="GHW175" s="137"/>
      <c r="GHX175" s="137"/>
      <c r="GHY175" s="137"/>
      <c r="GHZ175" s="137"/>
      <c r="GIA175" s="137"/>
      <c r="GIB175" s="137"/>
      <c r="GIC175" s="137"/>
      <c r="GID175" s="137"/>
      <c r="GIE175" s="137"/>
      <c r="GIF175" s="137"/>
      <c r="GIG175" s="137"/>
      <c r="GIH175" s="137"/>
      <c r="GII175" s="137"/>
      <c r="GIJ175" s="137"/>
      <c r="GIK175" s="137"/>
      <c r="GIL175" s="137"/>
      <c r="GIM175" s="137"/>
      <c r="GIN175" s="137"/>
      <c r="GIO175" s="137"/>
      <c r="GIP175" s="137"/>
      <c r="GIQ175" s="137"/>
      <c r="GIR175" s="137"/>
      <c r="GIS175" s="137"/>
      <c r="GIT175" s="137"/>
      <c r="GIU175" s="137"/>
      <c r="GIV175" s="137"/>
      <c r="GIW175" s="137"/>
      <c r="GIX175" s="137"/>
      <c r="GIY175" s="137"/>
      <c r="GIZ175" s="137"/>
      <c r="GJA175" s="137"/>
      <c r="GJB175" s="137"/>
      <c r="GJC175" s="137"/>
      <c r="GJD175" s="137"/>
      <c r="GJE175" s="137"/>
      <c r="GJF175" s="137"/>
      <c r="GJG175" s="137"/>
      <c r="GJH175" s="137"/>
      <c r="GJI175" s="137"/>
      <c r="GJJ175" s="137"/>
      <c r="GJK175" s="137"/>
      <c r="GJL175" s="137"/>
      <c r="GJM175" s="137"/>
      <c r="GJN175" s="137"/>
      <c r="GJO175" s="137"/>
      <c r="GJP175" s="137"/>
      <c r="GJQ175" s="137"/>
      <c r="GJR175" s="137"/>
      <c r="GJS175" s="137"/>
      <c r="GJT175" s="137"/>
      <c r="GJU175" s="137"/>
      <c r="GJV175" s="137"/>
      <c r="GJW175" s="137"/>
      <c r="GJX175" s="137"/>
      <c r="GJY175" s="137"/>
      <c r="GJZ175" s="137"/>
      <c r="GKA175" s="137"/>
      <c r="GKB175" s="137"/>
      <c r="GKC175" s="137"/>
      <c r="GKD175" s="137"/>
      <c r="GKE175" s="137"/>
      <c r="GKF175" s="137"/>
      <c r="GKG175" s="137"/>
      <c r="GKH175" s="137"/>
      <c r="GKI175" s="137"/>
      <c r="GKJ175" s="137"/>
      <c r="GKK175" s="137"/>
      <c r="GKL175" s="137"/>
      <c r="GKM175" s="137"/>
      <c r="GKN175" s="137"/>
      <c r="GKO175" s="137"/>
      <c r="GKP175" s="137"/>
      <c r="GKQ175" s="137"/>
      <c r="GKR175" s="137"/>
      <c r="GKS175" s="137"/>
      <c r="GKT175" s="137"/>
      <c r="GKU175" s="137"/>
      <c r="GKV175" s="137"/>
      <c r="GKW175" s="137"/>
      <c r="GKX175" s="137"/>
      <c r="GKY175" s="137"/>
      <c r="GKZ175" s="137"/>
      <c r="GLA175" s="137"/>
      <c r="GLB175" s="137"/>
      <c r="GLC175" s="137"/>
      <c r="GLD175" s="137"/>
      <c r="GLE175" s="137"/>
      <c r="GLF175" s="137"/>
      <c r="GLG175" s="137"/>
      <c r="GLH175" s="137"/>
      <c r="GLI175" s="137"/>
      <c r="GLJ175" s="137"/>
      <c r="GLK175" s="137"/>
      <c r="GLL175" s="137"/>
      <c r="GLM175" s="137"/>
      <c r="GLN175" s="137"/>
      <c r="GLO175" s="137"/>
      <c r="GLP175" s="137"/>
      <c r="GLQ175" s="137"/>
      <c r="GLR175" s="137"/>
      <c r="GLS175" s="137"/>
      <c r="GLT175" s="137"/>
      <c r="GLU175" s="137"/>
      <c r="GLV175" s="137"/>
      <c r="GLW175" s="137"/>
      <c r="GLX175" s="137"/>
      <c r="GLY175" s="137"/>
      <c r="GLZ175" s="137"/>
      <c r="GMA175" s="137"/>
      <c r="GMB175" s="137"/>
      <c r="GMC175" s="137"/>
      <c r="GMD175" s="137"/>
      <c r="GME175" s="137"/>
      <c r="GMF175" s="137"/>
      <c r="GMG175" s="137"/>
      <c r="GMH175" s="137"/>
      <c r="GMI175" s="137"/>
      <c r="GMJ175" s="137"/>
      <c r="GMK175" s="137"/>
      <c r="GML175" s="137"/>
      <c r="GMM175" s="137"/>
      <c r="GMN175" s="137"/>
      <c r="GMO175" s="137"/>
      <c r="GMP175" s="137"/>
      <c r="GMQ175" s="137"/>
      <c r="GMR175" s="137"/>
      <c r="GMS175" s="137"/>
      <c r="GMT175" s="137"/>
      <c r="GMU175" s="137"/>
      <c r="GMV175" s="137"/>
      <c r="GMW175" s="137"/>
      <c r="GMX175" s="137"/>
      <c r="GMY175" s="137"/>
      <c r="GMZ175" s="137"/>
      <c r="GNA175" s="137"/>
      <c r="GNB175" s="137"/>
      <c r="GNC175" s="137"/>
      <c r="GND175" s="137"/>
      <c r="GNE175" s="137"/>
      <c r="GNF175" s="137"/>
      <c r="GNG175" s="137"/>
      <c r="GNH175" s="137"/>
      <c r="GNI175" s="137"/>
      <c r="GNJ175" s="137"/>
      <c r="GNK175" s="137"/>
      <c r="GNL175" s="137"/>
      <c r="GNM175" s="137"/>
      <c r="GNN175" s="137"/>
      <c r="GNO175" s="137"/>
      <c r="GNP175" s="137"/>
      <c r="GNQ175" s="137"/>
      <c r="GNR175" s="137"/>
      <c r="GNS175" s="137"/>
      <c r="GNT175" s="137"/>
      <c r="GNU175" s="137"/>
      <c r="GNV175" s="137"/>
      <c r="GNW175" s="137"/>
      <c r="GNX175" s="137"/>
      <c r="GNY175" s="137"/>
      <c r="GNZ175" s="137"/>
      <c r="GOA175" s="137"/>
      <c r="GOB175" s="137"/>
      <c r="GOC175" s="137"/>
      <c r="GOD175" s="137"/>
      <c r="GOE175" s="137"/>
      <c r="GOF175" s="137"/>
      <c r="GOG175" s="137"/>
      <c r="GOH175" s="137"/>
      <c r="GOI175" s="137"/>
      <c r="GOJ175" s="137"/>
      <c r="GOK175" s="137"/>
      <c r="GOL175" s="137"/>
      <c r="GOM175" s="137"/>
      <c r="GON175" s="137"/>
      <c r="GOO175" s="137"/>
      <c r="GOP175" s="137"/>
      <c r="GOQ175" s="137"/>
      <c r="GOR175" s="137"/>
      <c r="GOS175" s="137"/>
      <c r="GOT175" s="137"/>
      <c r="GOU175" s="137"/>
      <c r="GOV175" s="137"/>
      <c r="GOW175" s="137"/>
      <c r="GOX175" s="137"/>
      <c r="GOY175" s="137"/>
      <c r="GOZ175" s="137"/>
      <c r="GPA175" s="137"/>
      <c r="GPB175" s="137"/>
      <c r="GPC175" s="137"/>
      <c r="GPD175" s="137"/>
      <c r="GPE175" s="137"/>
      <c r="GPF175" s="137"/>
      <c r="GPG175" s="137"/>
      <c r="GPH175" s="137"/>
      <c r="GPI175" s="137"/>
      <c r="GPJ175" s="137"/>
      <c r="GPK175" s="137"/>
      <c r="GPL175" s="137"/>
      <c r="GPM175" s="137"/>
      <c r="GPN175" s="137"/>
      <c r="GPO175" s="137"/>
      <c r="GPP175" s="137"/>
      <c r="GPQ175" s="137"/>
      <c r="GPR175" s="137"/>
      <c r="GPS175" s="137"/>
      <c r="GPT175" s="137"/>
      <c r="GPU175" s="137"/>
      <c r="GPV175" s="137"/>
      <c r="GPW175" s="137"/>
      <c r="GPX175" s="137"/>
      <c r="GPY175" s="137"/>
      <c r="GPZ175" s="137"/>
      <c r="GQA175" s="137"/>
      <c r="GQB175" s="137"/>
      <c r="GQC175" s="137"/>
      <c r="GQD175" s="137"/>
      <c r="GQE175" s="137"/>
      <c r="GQF175" s="137"/>
      <c r="GQG175" s="137"/>
      <c r="GQH175" s="137"/>
      <c r="GQI175" s="137"/>
      <c r="GQJ175" s="137"/>
      <c r="GQK175" s="137"/>
      <c r="GQL175" s="137"/>
      <c r="GQM175" s="137"/>
      <c r="GQN175" s="137"/>
      <c r="GQO175" s="137"/>
      <c r="GQP175" s="137"/>
      <c r="GQQ175" s="137"/>
      <c r="GQR175" s="137"/>
      <c r="GQS175" s="137"/>
      <c r="GQT175" s="137"/>
      <c r="GQU175" s="137"/>
      <c r="GQV175" s="137"/>
      <c r="GQW175" s="137"/>
      <c r="GQX175" s="137"/>
      <c r="GQY175" s="137"/>
      <c r="GQZ175" s="137"/>
      <c r="GRA175" s="137"/>
      <c r="GRB175" s="137"/>
      <c r="GRC175" s="137"/>
      <c r="GRD175" s="137"/>
      <c r="GRE175" s="137"/>
      <c r="GRF175" s="137"/>
      <c r="GRG175" s="137"/>
      <c r="GRH175" s="137"/>
      <c r="GRI175" s="137"/>
      <c r="GRJ175" s="137"/>
      <c r="GRK175" s="137"/>
      <c r="GRL175" s="137"/>
      <c r="GRM175" s="137"/>
      <c r="GRN175" s="137"/>
      <c r="GRO175" s="137"/>
      <c r="GRP175" s="137"/>
      <c r="GRQ175" s="137"/>
      <c r="GRR175" s="137"/>
      <c r="GRS175" s="137"/>
      <c r="GRT175" s="137"/>
      <c r="GRU175" s="137"/>
      <c r="GRV175" s="137"/>
      <c r="GRW175" s="137"/>
      <c r="GRX175" s="137"/>
      <c r="GRY175" s="137"/>
      <c r="GRZ175" s="137"/>
      <c r="GSA175" s="137"/>
      <c r="GSB175" s="137"/>
      <c r="GSC175" s="137"/>
      <c r="GSD175" s="137"/>
      <c r="GSE175" s="137"/>
      <c r="GSF175" s="137"/>
      <c r="GSG175" s="137"/>
      <c r="GSH175" s="137"/>
      <c r="GSI175" s="137"/>
      <c r="GSJ175" s="137"/>
      <c r="GSK175" s="137"/>
      <c r="GSL175" s="137"/>
      <c r="GSM175" s="137"/>
      <c r="GSN175" s="137"/>
      <c r="GSO175" s="137"/>
      <c r="GSP175" s="137"/>
      <c r="GSQ175" s="137"/>
      <c r="GSR175" s="137"/>
      <c r="GSS175" s="137"/>
      <c r="GST175" s="137"/>
      <c r="GSU175" s="137"/>
      <c r="GSV175" s="137"/>
      <c r="GSW175" s="137"/>
      <c r="GSX175" s="137"/>
      <c r="GSY175" s="137"/>
      <c r="GSZ175" s="137"/>
      <c r="GTA175" s="137"/>
      <c r="GTB175" s="137"/>
      <c r="GTC175" s="137"/>
      <c r="GTD175" s="137"/>
      <c r="GTE175" s="137"/>
      <c r="GTF175" s="137"/>
      <c r="GTG175" s="137"/>
      <c r="GTH175" s="137"/>
      <c r="GTI175" s="137"/>
      <c r="GTJ175" s="137"/>
      <c r="GTK175" s="137"/>
      <c r="GTL175" s="137"/>
      <c r="GTM175" s="137"/>
      <c r="GTN175" s="137"/>
      <c r="GTO175" s="137"/>
      <c r="GTP175" s="137"/>
      <c r="GTQ175" s="137"/>
      <c r="GTR175" s="137"/>
      <c r="GTS175" s="137"/>
      <c r="GTT175" s="137"/>
      <c r="GTU175" s="137"/>
      <c r="GTV175" s="137"/>
      <c r="GTW175" s="137"/>
      <c r="GTX175" s="137"/>
      <c r="GTY175" s="137"/>
      <c r="GTZ175" s="137"/>
      <c r="GUA175" s="137"/>
      <c r="GUB175" s="137"/>
      <c r="GUC175" s="137"/>
      <c r="GUD175" s="137"/>
      <c r="GUE175" s="137"/>
      <c r="GUF175" s="137"/>
      <c r="GUG175" s="137"/>
      <c r="GUH175" s="137"/>
      <c r="GUI175" s="137"/>
      <c r="GUJ175" s="137"/>
      <c r="GUK175" s="137"/>
      <c r="GUL175" s="137"/>
      <c r="GUM175" s="137"/>
      <c r="GUN175" s="137"/>
      <c r="GUO175" s="137"/>
      <c r="GUP175" s="137"/>
      <c r="GUQ175" s="137"/>
      <c r="GUR175" s="137"/>
      <c r="GUS175" s="137"/>
      <c r="GUT175" s="137"/>
      <c r="GUU175" s="137"/>
      <c r="GUV175" s="137"/>
      <c r="GUW175" s="137"/>
      <c r="GUX175" s="137"/>
      <c r="GUY175" s="137"/>
      <c r="GUZ175" s="137"/>
      <c r="GVA175" s="137"/>
      <c r="GVB175" s="137"/>
      <c r="GVC175" s="137"/>
      <c r="GVD175" s="137"/>
      <c r="GVE175" s="137"/>
      <c r="GVF175" s="137"/>
      <c r="GVG175" s="137"/>
      <c r="GVH175" s="137"/>
      <c r="GVI175" s="137"/>
      <c r="GVJ175" s="137"/>
      <c r="GVK175" s="137"/>
      <c r="GVL175" s="137"/>
      <c r="GVM175" s="137"/>
      <c r="GVN175" s="137"/>
      <c r="GVO175" s="137"/>
      <c r="GVP175" s="137"/>
      <c r="GVQ175" s="137"/>
      <c r="GVR175" s="137"/>
      <c r="GVS175" s="137"/>
      <c r="GVT175" s="137"/>
      <c r="GVU175" s="137"/>
      <c r="GVV175" s="137"/>
      <c r="GVW175" s="137"/>
      <c r="GVX175" s="137"/>
      <c r="GVY175" s="137"/>
      <c r="GVZ175" s="137"/>
      <c r="GWA175" s="137"/>
      <c r="GWB175" s="137"/>
      <c r="GWC175" s="137"/>
      <c r="GWD175" s="137"/>
      <c r="GWE175" s="137"/>
      <c r="GWF175" s="137"/>
      <c r="GWG175" s="137"/>
      <c r="GWH175" s="137"/>
      <c r="GWI175" s="137"/>
      <c r="GWJ175" s="137"/>
      <c r="GWK175" s="137"/>
      <c r="GWL175" s="137"/>
      <c r="GWM175" s="137"/>
      <c r="GWN175" s="137"/>
      <c r="GWO175" s="137"/>
      <c r="GWP175" s="137"/>
      <c r="GWQ175" s="137"/>
      <c r="GWR175" s="137"/>
      <c r="GWS175" s="137"/>
      <c r="GWT175" s="137"/>
      <c r="GWU175" s="137"/>
      <c r="GWV175" s="137"/>
      <c r="GWW175" s="137"/>
      <c r="GWX175" s="137"/>
      <c r="GWY175" s="137"/>
      <c r="GWZ175" s="137"/>
      <c r="GXA175" s="137"/>
      <c r="GXB175" s="137"/>
      <c r="GXC175" s="137"/>
      <c r="GXD175" s="137"/>
      <c r="GXE175" s="137"/>
      <c r="GXF175" s="137"/>
      <c r="GXG175" s="137"/>
      <c r="GXH175" s="137"/>
      <c r="GXI175" s="137"/>
      <c r="GXJ175" s="137"/>
      <c r="GXK175" s="137"/>
      <c r="GXL175" s="137"/>
      <c r="GXM175" s="137"/>
      <c r="GXN175" s="137"/>
      <c r="GXO175" s="137"/>
      <c r="GXP175" s="137"/>
      <c r="GXQ175" s="137"/>
      <c r="GXR175" s="137"/>
      <c r="GXS175" s="137"/>
      <c r="GXT175" s="137"/>
      <c r="GXU175" s="137"/>
      <c r="GXV175" s="137"/>
      <c r="GXW175" s="137"/>
      <c r="GXX175" s="137"/>
      <c r="GXY175" s="137"/>
      <c r="GXZ175" s="137"/>
      <c r="GYA175" s="137"/>
      <c r="GYB175" s="137"/>
      <c r="GYC175" s="137"/>
      <c r="GYD175" s="137"/>
      <c r="GYE175" s="137"/>
      <c r="GYF175" s="137"/>
      <c r="GYG175" s="137"/>
      <c r="GYH175" s="137"/>
      <c r="GYI175" s="137"/>
      <c r="GYJ175" s="137"/>
      <c r="GYK175" s="137"/>
      <c r="GYL175" s="137"/>
      <c r="GYM175" s="137"/>
      <c r="GYN175" s="137"/>
      <c r="GYO175" s="137"/>
      <c r="GYP175" s="137"/>
      <c r="GYQ175" s="137"/>
      <c r="GYR175" s="137"/>
      <c r="GYS175" s="137"/>
      <c r="GYT175" s="137"/>
      <c r="GYU175" s="137"/>
      <c r="GYV175" s="137"/>
      <c r="GYW175" s="137"/>
      <c r="GYX175" s="137"/>
      <c r="GYY175" s="137"/>
      <c r="GYZ175" s="137"/>
      <c r="GZA175" s="137"/>
      <c r="GZB175" s="137"/>
      <c r="GZC175" s="137"/>
      <c r="GZD175" s="137"/>
      <c r="GZE175" s="137"/>
      <c r="GZF175" s="137"/>
      <c r="GZG175" s="137"/>
      <c r="GZH175" s="137"/>
      <c r="GZI175" s="137"/>
      <c r="GZJ175" s="137"/>
      <c r="GZK175" s="137"/>
      <c r="GZL175" s="137"/>
      <c r="GZM175" s="137"/>
      <c r="GZN175" s="137"/>
      <c r="GZO175" s="137"/>
      <c r="GZP175" s="137"/>
      <c r="GZQ175" s="137"/>
      <c r="GZR175" s="137"/>
      <c r="GZS175" s="137"/>
      <c r="GZT175" s="137"/>
      <c r="GZU175" s="137"/>
      <c r="GZV175" s="137"/>
      <c r="GZW175" s="137"/>
      <c r="GZX175" s="137"/>
      <c r="GZY175" s="137"/>
      <c r="GZZ175" s="137"/>
      <c r="HAA175" s="137"/>
      <c r="HAB175" s="137"/>
      <c r="HAC175" s="137"/>
      <c r="HAD175" s="137"/>
      <c r="HAE175" s="137"/>
      <c r="HAF175" s="137"/>
      <c r="HAG175" s="137"/>
      <c r="HAH175" s="137"/>
      <c r="HAI175" s="137"/>
      <c r="HAJ175" s="137"/>
      <c r="HAK175" s="137"/>
      <c r="HAL175" s="137"/>
      <c r="HAM175" s="137"/>
      <c r="HAN175" s="137"/>
      <c r="HAO175" s="137"/>
      <c r="HAP175" s="137"/>
      <c r="HAQ175" s="137"/>
      <c r="HAR175" s="137"/>
      <c r="HAS175" s="137"/>
      <c r="HAT175" s="137"/>
      <c r="HAU175" s="137"/>
      <c r="HAV175" s="137"/>
      <c r="HAW175" s="137"/>
      <c r="HAX175" s="137"/>
      <c r="HAY175" s="137"/>
      <c r="HAZ175" s="137"/>
      <c r="HBA175" s="137"/>
      <c r="HBB175" s="137"/>
      <c r="HBC175" s="137"/>
      <c r="HBD175" s="137"/>
      <c r="HBE175" s="137"/>
      <c r="HBF175" s="137"/>
      <c r="HBG175" s="137"/>
      <c r="HBH175" s="137"/>
      <c r="HBI175" s="137"/>
      <c r="HBJ175" s="137"/>
      <c r="HBK175" s="137"/>
      <c r="HBL175" s="137"/>
      <c r="HBM175" s="137"/>
      <c r="HBN175" s="137"/>
      <c r="HBO175" s="137"/>
      <c r="HBP175" s="137"/>
      <c r="HBQ175" s="137"/>
      <c r="HBR175" s="137"/>
      <c r="HBS175" s="137"/>
      <c r="HBT175" s="137"/>
      <c r="HBU175" s="137"/>
      <c r="HBV175" s="137"/>
      <c r="HBW175" s="137"/>
      <c r="HBX175" s="137"/>
      <c r="HBY175" s="137"/>
      <c r="HBZ175" s="137"/>
      <c r="HCA175" s="137"/>
      <c r="HCB175" s="137"/>
      <c r="HCC175" s="137"/>
      <c r="HCD175" s="137"/>
      <c r="HCE175" s="137"/>
      <c r="HCF175" s="137"/>
      <c r="HCG175" s="137"/>
      <c r="HCH175" s="137"/>
      <c r="HCI175" s="137"/>
      <c r="HCJ175" s="137"/>
      <c r="HCK175" s="137"/>
      <c r="HCL175" s="137"/>
      <c r="HCM175" s="137"/>
      <c r="HCN175" s="137"/>
      <c r="HCO175" s="137"/>
      <c r="HCP175" s="137"/>
      <c r="HCQ175" s="137"/>
      <c r="HCR175" s="137"/>
      <c r="HCS175" s="137"/>
      <c r="HCT175" s="137"/>
      <c r="HCU175" s="137"/>
      <c r="HCV175" s="137"/>
      <c r="HCW175" s="137"/>
      <c r="HCX175" s="137"/>
      <c r="HCY175" s="137"/>
      <c r="HCZ175" s="137"/>
      <c r="HDA175" s="137"/>
      <c r="HDB175" s="137"/>
      <c r="HDC175" s="137"/>
      <c r="HDD175" s="137"/>
      <c r="HDE175" s="137"/>
      <c r="HDF175" s="137"/>
      <c r="HDG175" s="137"/>
      <c r="HDH175" s="137"/>
      <c r="HDI175" s="137"/>
      <c r="HDJ175" s="137"/>
      <c r="HDK175" s="137"/>
      <c r="HDL175" s="137"/>
      <c r="HDM175" s="137"/>
      <c r="HDN175" s="137"/>
      <c r="HDO175" s="137"/>
      <c r="HDP175" s="137"/>
      <c r="HDQ175" s="137"/>
      <c r="HDR175" s="137"/>
      <c r="HDS175" s="137"/>
      <c r="HDT175" s="137"/>
      <c r="HDU175" s="137"/>
      <c r="HDV175" s="137"/>
      <c r="HDW175" s="137"/>
      <c r="HDX175" s="137"/>
      <c r="HDY175" s="137"/>
      <c r="HDZ175" s="137"/>
      <c r="HEA175" s="137"/>
      <c r="HEB175" s="137"/>
      <c r="HEC175" s="137"/>
      <c r="HED175" s="137"/>
      <c r="HEE175" s="137"/>
      <c r="HEF175" s="137"/>
      <c r="HEG175" s="137"/>
      <c r="HEH175" s="137"/>
      <c r="HEI175" s="137"/>
      <c r="HEJ175" s="137"/>
      <c r="HEK175" s="137"/>
      <c r="HEL175" s="137"/>
      <c r="HEM175" s="137"/>
      <c r="HEN175" s="137"/>
      <c r="HEO175" s="137"/>
      <c r="HEP175" s="137"/>
      <c r="HEQ175" s="137"/>
      <c r="HER175" s="137"/>
      <c r="HES175" s="137"/>
      <c r="HET175" s="137"/>
      <c r="HEU175" s="137"/>
      <c r="HEV175" s="137"/>
      <c r="HEW175" s="137"/>
      <c r="HEX175" s="137"/>
      <c r="HEY175" s="137"/>
      <c r="HEZ175" s="137"/>
      <c r="HFA175" s="137"/>
      <c r="HFB175" s="137"/>
      <c r="HFC175" s="137"/>
      <c r="HFD175" s="137"/>
      <c r="HFE175" s="137"/>
      <c r="HFF175" s="137"/>
      <c r="HFG175" s="137"/>
      <c r="HFH175" s="137"/>
      <c r="HFI175" s="137"/>
      <c r="HFJ175" s="137"/>
      <c r="HFK175" s="137"/>
      <c r="HFL175" s="137"/>
      <c r="HFM175" s="137"/>
      <c r="HFN175" s="137"/>
      <c r="HFO175" s="137"/>
      <c r="HFP175" s="137"/>
      <c r="HFQ175" s="137"/>
      <c r="HFR175" s="137"/>
      <c r="HFS175" s="137"/>
      <c r="HFT175" s="137"/>
      <c r="HFU175" s="137"/>
      <c r="HFV175" s="137"/>
      <c r="HFW175" s="137"/>
      <c r="HFX175" s="137"/>
      <c r="HFY175" s="137"/>
      <c r="HFZ175" s="137"/>
      <c r="HGA175" s="137"/>
      <c r="HGB175" s="137"/>
      <c r="HGC175" s="137"/>
      <c r="HGD175" s="137"/>
      <c r="HGE175" s="137"/>
      <c r="HGF175" s="137"/>
      <c r="HGG175" s="137"/>
      <c r="HGH175" s="137"/>
      <c r="HGI175" s="137"/>
      <c r="HGJ175" s="137"/>
      <c r="HGK175" s="137"/>
      <c r="HGL175" s="137"/>
      <c r="HGM175" s="137"/>
      <c r="HGN175" s="137"/>
      <c r="HGO175" s="137"/>
      <c r="HGP175" s="137"/>
      <c r="HGQ175" s="137"/>
      <c r="HGR175" s="137"/>
      <c r="HGS175" s="137"/>
      <c r="HGT175" s="137"/>
      <c r="HGU175" s="137"/>
      <c r="HGV175" s="137"/>
      <c r="HGW175" s="137"/>
      <c r="HGX175" s="137"/>
      <c r="HGY175" s="137"/>
      <c r="HGZ175" s="137"/>
      <c r="HHA175" s="137"/>
      <c r="HHB175" s="137"/>
      <c r="HHC175" s="137"/>
      <c r="HHD175" s="137"/>
      <c r="HHE175" s="137"/>
      <c r="HHF175" s="137"/>
      <c r="HHG175" s="137"/>
      <c r="HHH175" s="137"/>
      <c r="HHI175" s="137"/>
      <c r="HHJ175" s="137"/>
      <c r="HHK175" s="137"/>
      <c r="HHL175" s="137"/>
      <c r="HHM175" s="137"/>
      <c r="HHN175" s="137"/>
      <c r="HHO175" s="137"/>
      <c r="HHP175" s="137"/>
      <c r="HHQ175" s="137"/>
      <c r="HHR175" s="137"/>
      <c r="HHS175" s="137"/>
      <c r="HHT175" s="137"/>
      <c r="HHU175" s="137"/>
      <c r="HHV175" s="137"/>
      <c r="HHW175" s="137"/>
      <c r="HHX175" s="137"/>
      <c r="HHY175" s="137"/>
      <c r="HHZ175" s="137"/>
      <c r="HIA175" s="137"/>
      <c r="HIB175" s="137"/>
      <c r="HIC175" s="137"/>
      <c r="HID175" s="137"/>
      <c r="HIE175" s="137"/>
      <c r="HIF175" s="137"/>
      <c r="HIG175" s="137"/>
      <c r="HIH175" s="137"/>
      <c r="HII175" s="137"/>
      <c r="HIJ175" s="137"/>
      <c r="HIK175" s="137"/>
      <c r="HIL175" s="137"/>
      <c r="HIM175" s="137"/>
      <c r="HIN175" s="137"/>
      <c r="HIO175" s="137"/>
      <c r="HIP175" s="137"/>
      <c r="HIQ175" s="137"/>
      <c r="HIR175" s="137"/>
      <c r="HIS175" s="137"/>
      <c r="HIT175" s="137"/>
      <c r="HIU175" s="137"/>
      <c r="HIV175" s="137"/>
      <c r="HIW175" s="137"/>
      <c r="HIX175" s="137"/>
      <c r="HIY175" s="137"/>
      <c r="HIZ175" s="137"/>
      <c r="HJA175" s="137"/>
      <c r="HJB175" s="137"/>
      <c r="HJC175" s="137"/>
      <c r="HJD175" s="137"/>
      <c r="HJE175" s="137"/>
      <c r="HJF175" s="137"/>
      <c r="HJG175" s="137"/>
      <c r="HJH175" s="137"/>
      <c r="HJI175" s="137"/>
      <c r="HJJ175" s="137"/>
      <c r="HJK175" s="137"/>
      <c r="HJL175" s="137"/>
      <c r="HJM175" s="137"/>
      <c r="HJN175" s="137"/>
      <c r="HJO175" s="137"/>
      <c r="HJP175" s="137"/>
      <c r="HJQ175" s="137"/>
      <c r="HJR175" s="137"/>
      <c r="HJS175" s="137"/>
      <c r="HJT175" s="137"/>
      <c r="HJU175" s="137"/>
      <c r="HJV175" s="137"/>
      <c r="HJW175" s="137"/>
      <c r="HJX175" s="137"/>
      <c r="HJY175" s="137"/>
      <c r="HJZ175" s="137"/>
      <c r="HKA175" s="137"/>
      <c r="HKB175" s="137"/>
      <c r="HKC175" s="137"/>
      <c r="HKD175" s="137"/>
      <c r="HKE175" s="137"/>
      <c r="HKF175" s="137"/>
      <c r="HKG175" s="137"/>
      <c r="HKH175" s="137"/>
      <c r="HKI175" s="137"/>
      <c r="HKJ175" s="137"/>
      <c r="HKK175" s="137"/>
      <c r="HKL175" s="137"/>
      <c r="HKM175" s="137"/>
      <c r="HKN175" s="137"/>
      <c r="HKO175" s="137"/>
      <c r="HKP175" s="137"/>
      <c r="HKQ175" s="137"/>
      <c r="HKR175" s="137"/>
      <c r="HKS175" s="137"/>
      <c r="HKT175" s="137"/>
      <c r="HKU175" s="137"/>
      <c r="HKV175" s="137"/>
      <c r="HKW175" s="137"/>
      <c r="HKX175" s="137"/>
      <c r="HKY175" s="137"/>
      <c r="HKZ175" s="137"/>
      <c r="HLA175" s="137"/>
      <c r="HLB175" s="137"/>
      <c r="HLC175" s="137"/>
      <c r="HLD175" s="137"/>
      <c r="HLE175" s="137"/>
      <c r="HLF175" s="137"/>
      <c r="HLG175" s="137"/>
      <c r="HLH175" s="137"/>
      <c r="HLI175" s="137"/>
      <c r="HLJ175" s="137"/>
      <c r="HLK175" s="137"/>
      <c r="HLL175" s="137"/>
      <c r="HLM175" s="137"/>
      <c r="HLN175" s="137"/>
      <c r="HLO175" s="137"/>
      <c r="HLP175" s="137"/>
      <c r="HLQ175" s="137"/>
      <c r="HLR175" s="137"/>
      <c r="HLS175" s="137"/>
      <c r="HLT175" s="137"/>
      <c r="HLU175" s="137"/>
      <c r="HLV175" s="137"/>
      <c r="HLW175" s="137"/>
      <c r="HLX175" s="137"/>
      <c r="HLY175" s="137"/>
      <c r="HLZ175" s="137"/>
      <c r="HMA175" s="137"/>
      <c r="HMB175" s="137"/>
      <c r="HMC175" s="137"/>
      <c r="HMD175" s="137"/>
      <c r="HME175" s="137"/>
      <c r="HMF175" s="137"/>
      <c r="HMG175" s="137"/>
      <c r="HMH175" s="137"/>
      <c r="HMI175" s="137"/>
      <c r="HMJ175" s="137"/>
      <c r="HMK175" s="137"/>
      <c r="HML175" s="137"/>
      <c r="HMM175" s="137"/>
      <c r="HMN175" s="137"/>
      <c r="HMO175" s="137"/>
      <c r="HMP175" s="137"/>
      <c r="HMQ175" s="137"/>
      <c r="HMR175" s="137"/>
      <c r="HMS175" s="137"/>
      <c r="HMT175" s="137"/>
      <c r="HMU175" s="137"/>
      <c r="HMV175" s="137"/>
      <c r="HMW175" s="137"/>
      <c r="HMX175" s="137"/>
      <c r="HMY175" s="137"/>
      <c r="HMZ175" s="137"/>
      <c r="HNA175" s="137"/>
      <c r="HNB175" s="137"/>
      <c r="HNC175" s="137"/>
      <c r="HND175" s="137"/>
      <c r="HNE175" s="137"/>
      <c r="HNF175" s="137"/>
      <c r="HNG175" s="137"/>
      <c r="HNH175" s="137"/>
      <c r="HNI175" s="137"/>
      <c r="HNJ175" s="137"/>
      <c r="HNK175" s="137"/>
      <c r="HNL175" s="137"/>
      <c r="HNM175" s="137"/>
      <c r="HNN175" s="137"/>
      <c r="HNO175" s="137"/>
      <c r="HNP175" s="137"/>
      <c r="HNQ175" s="137"/>
      <c r="HNR175" s="137"/>
      <c r="HNS175" s="137"/>
      <c r="HNT175" s="137"/>
      <c r="HNU175" s="137"/>
      <c r="HNV175" s="137"/>
      <c r="HNW175" s="137"/>
      <c r="HNX175" s="137"/>
      <c r="HNY175" s="137"/>
      <c r="HNZ175" s="137"/>
      <c r="HOA175" s="137"/>
      <c r="HOB175" s="137"/>
      <c r="HOC175" s="137"/>
      <c r="HOD175" s="137"/>
      <c r="HOE175" s="137"/>
      <c r="HOF175" s="137"/>
      <c r="HOG175" s="137"/>
      <c r="HOH175" s="137"/>
      <c r="HOI175" s="137"/>
      <c r="HOJ175" s="137"/>
      <c r="HOK175" s="137"/>
      <c r="HOL175" s="137"/>
      <c r="HOM175" s="137"/>
      <c r="HON175" s="137"/>
      <c r="HOO175" s="137"/>
      <c r="HOP175" s="137"/>
      <c r="HOQ175" s="137"/>
      <c r="HOR175" s="137"/>
      <c r="HOS175" s="137"/>
      <c r="HOT175" s="137"/>
      <c r="HOU175" s="137"/>
      <c r="HOV175" s="137"/>
      <c r="HOW175" s="137"/>
      <c r="HOX175" s="137"/>
      <c r="HOY175" s="137"/>
      <c r="HOZ175" s="137"/>
      <c r="HPA175" s="137"/>
      <c r="HPB175" s="137"/>
      <c r="HPC175" s="137"/>
      <c r="HPD175" s="137"/>
      <c r="HPE175" s="137"/>
      <c r="HPF175" s="137"/>
      <c r="HPG175" s="137"/>
      <c r="HPH175" s="137"/>
      <c r="HPI175" s="137"/>
      <c r="HPJ175" s="137"/>
      <c r="HPK175" s="137"/>
      <c r="HPL175" s="137"/>
      <c r="HPM175" s="137"/>
      <c r="HPN175" s="137"/>
      <c r="HPO175" s="137"/>
      <c r="HPP175" s="137"/>
      <c r="HPQ175" s="137"/>
      <c r="HPR175" s="137"/>
      <c r="HPS175" s="137"/>
      <c r="HPT175" s="137"/>
      <c r="HPU175" s="137"/>
      <c r="HPV175" s="137"/>
      <c r="HPW175" s="137"/>
      <c r="HPX175" s="137"/>
      <c r="HPY175" s="137"/>
      <c r="HPZ175" s="137"/>
      <c r="HQA175" s="137"/>
      <c r="HQB175" s="137"/>
      <c r="HQC175" s="137"/>
      <c r="HQD175" s="137"/>
      <c r="HQE175" s="137"/>
      <c r="HQF175" s="137"/>
      <c r="HQG175" s="137"/>
      <c r="HQH175" s="137"/>
      <c r="HQI175" s="137"/>
      <c r="HQJ175" s="137"/>
      <c r="HQK175" s="137"/>
      <c r="HQL175" s="137"/>
      <c r="HQM175" s="137"/>
      <c r="HQN175" s="137"/>
      <c r="HQO175" s="137"/>
      <c r="HQP175" s="137"/>
      <c r="HQQ175" s="137"/>
      <c r="HQR175" s="137"/>
      <c r="HQS175" s="137"/>
      <c r="HQT175" s="137"/>
      <c r="HQU175" s="137"/>
      <c r="HQV175" s="137"/>
      <c r="HQW175" s="137"/>
      <c r="HQX175" s="137"/>
      <c r="HQY175" s="137"/>
      <c r="HQZ175" s="137"/>
      <c r="HRA175" s="137"/>
      <c r="HRB175" s="137"/>
      <c r="HRC175" s="137"/>
      <c r="HRD175" s="137"/>
      <c r="HRE175" s="137"/>
      <c r="HRF175" s="137"/>
      <c r="HRG175" s="137"/>
      <c r="HRH175" s="137"/>
      <c r="HRI175" s="137"/>
      <c r="HRJ175" s="137"/>
      <c r="HRK175" s="137"/>
      <c r="HRL175" s="137"/>
      <c r="HRM175" s="137"/>
      <c r="HRN175" s="137"/>
      <c r="HRO175" s="137"/>
      <c r="HRP175" s="137"/>
      <c r="HRQ175" s="137"/>
      <c r="HRR175" s="137"/>
      <c r="HRS175" s="137"/>
      <c r="HRT175" s="137"/>
      <c r="HRU175" s="137"/>
      <c r="HRV175" s="137"/>
      <c r="HRW175" s="137"/>
      <c r="HRX175" s="137"/>
      <c r="HRY175" s="137"/>
      <c r="HRZ175" s="137"/>
      <c r="HSA175" s="137"/>
      <c r="HSB175" s="137"/>
      <c r="HSC175" s="137"/>
      <c r="HSD175" s="137"/>
      <c r="HSE175" s="137"/>
      <c r="HSF175" s="137"/>
      <c r="HSG175" s="137"/>
      <c r="HSH175" s="137"/>
      <c r="HSI175" s="137"/>
      <c r="HSJ175" s="137"/>
      <c r="HSK175" s="137"/>
      <c r="HSL175" s="137"/>
      <c r="HSM175" s="137"/>
      <c r="HSN175" s="137"/>
      <c r="HSO175" s="137"/>
      <c r="HSP175" s="137"/>
      <c r="HSQ175" s="137"/>
      <c r="HSR175" s="137"/>
      <c r="HSS175" s="137"/>
      <c r="HST175" s="137"/>
      <c r="HSU175" s="137"/>
      <c r="HSV175" s="137"/>
      <c r="HSW175" s="137"/>
      <c r="HSX175" s="137"/>
      <c r="HSY175" s="137"/>
      <c r="HSZ175" s="137"/>
      <c r="HTA175" s="137"/>
      <c r="HTB175" s="137"/>
      <c r="HTC175" s="137"/>
      <c r="HTD175" s="137"/>
      <c r="HTE175" s="137"/>
      <c r="HTF175" s="137"/>
      <c r="HTG175" s="137"/>
      <c r="HTH175" s="137"/>
      <c r="HTI175" s="137"/>
      <c r="HTJ175" s="137"/>
      <c r="HTK175" s="137"/>
      <c r="HTL175" s="137"/>
      <c r="HTM175" s="137"/>
      <c r="HTN175" s="137"/>
      <c r="HTO175" s="137"/>
      <c r="HTP175" s="137"/>
      <c r="HTQ175" s="137"/>
      <c r="HTR175" s="137"/>
      <c r="HTS175" s="137"/>
      <c r="HTT175" s="137"/>
      <c r="HTU175" s="137"/>
      <c r="HTV175" s="137"/>
      <c r="HTW175" s="137"/>
      <c r="HTX175" s="137"/>
      <c r="HTY175" s="137"/>
      <c r="HTZ175" s="137"/>
      <c r="HUA175" s="137"/>
      <c r="HUB175" s="137"/>
      <c r="HUC175" s="137"/>
      <c r="HUD175" s="137"/>
      <c r="HUE175" s="137"/>
      <c r="HUF175" s="137"/>
      <c r="HUG175" s="137"/>
      <c r="HUH175" s="137"/>
      <c r="HUI175" s="137"/>
      <c r="HUJ175" s="137"/>
      <c r="HUK175" s="137"/>
      <c r="HUL175" s="137"/>
      <c r="HUM175" s="137"/>
      <c r="HUN175" s="137"/>
      <c r="HUO175" s="137"/>
      <c r="HUP175" s="137"/>
      <c r="HUQ175" s="137"/>
      <c r="HUR175" s="137"/>
      <c r="HUS175" s="137"/>
      <c r="HUT175" s="137"/>
      <c r="HUU175" s="137"/>
      <c r="HUV175" s="137"/>
      <c r="HUW175" s="137"/>
      <c r="HUX175" s="137"/>
      <c r="HUY175" s="137"/>
      <c r="HUZ175" s="137"/>
      <c r="HVA175" s="137"/>
      <c r="HVB175" s="137"/>
      <c r="HVC175" s="137"/>
      <c r="HVD175" s="137"/>
      <c r="HVE175" s="137"/>
      <c r="HVF175" s="137"/>
      <c r="HVG175" s="137"/>
      <c r="HVH175" s="137"/>
      <c r="HVI175" s="137"/>
      <c r="HVJ175" s="137"/>
      <c r="HVK175" s="137"/>
      <c r="HVL175" s="137"/>
      <c r="HVM175" s="137"/>
      <c r="HVN175" s="137"/>
      <c r="HVO175" s="137"/>
      <c r="HVP175" s="137"/>
      <c r="HVQ175" s="137"/>
      <c r="HVR175" s="137"/>
      <c r="HVS175" s="137"/>
      <c r="HVT175" s="137"/>
      <c r="HVU175" s="137"/>
      <c r="HVV175" s="137"/>
      <c r="HVW175" s="137"/>
      <c r="HVX175" s="137"/>
      <c r="HVY175" s="137"/>
      <c r="HVZ175" s="137"/>
      <c r="HWA175" s="137"/>
      <c r="HWB175" s="137"/>
      <c r="HWC175" s="137"/>
      <c r="HWD175" s="137"/>
      <c r="HWE175" s="137"/>
      <c r="HWF175" s="137"/>
      <c r="HWG175" s="137"/>
      <c r="HWH175" s="137"/>
      <c r="HWI175" s="137"/>
      <c r="HWJ175" s="137"/>
      <c r="HWK175" s="137"/>
      <c r="HWL175" s="137"/>
      <c r="HWM175" s="137"/>
      <c r="HWN175" s="137"/>
      <c r="HWO175" s="137"/>
      <c r="HWP175" s="137"/>
      <c r="HWQ175" s="137"/>
      <c r="HWR175" s="137"/>
      <c r="HWS175" s="137"/>
      <c r="HWT175" s="137"/>
      <c r="HWU175" s="137"/>
      <c r="HWV175" s="137"/>
      <c r="HWW175" s="137"/>
      <c r="HWX175" s="137"/>
      <c r="HWY175" s="137"/>
      <c r="HWZ175" s="137"/>
      <c r="HXA175" s="137"/>
      <c r="HXB175" s="137"/>
      <c r="HXC175" s="137"/>
      <c r="HXD175" s="137"/>
      <c r="HXE175" s="137"/>
      <c r="HXF175" s="137"/>
      <c r="HXG175" s="137"/>
      <c r="HXH175" s="137"/>
      <c r="HXI175" s="137"/>
      <c r="HXJ175" s="137"/>
      <c r="HXK175" s="137"/>
      <c r="HXL175" s="137"/>
      <c r="HXM175" s="137"/>
      <c r="HXN175" s="137"/>
      <c r="HXO175" s="137"/>
      <c r="HXP175" s="137"/>
      <c r="HXQ175" s="137"/>
      <c r="HXR175" s="137"/>
      <c r="HXS175" s="137"/>
      <c r="HXT175" s="137"/>
      <c r="HXU175" s="137"/>
      <c r="HXV175" s="137"/>
      <c r="HXW175" s="137"/>
      <c r="HXX175" s="137"/>
      <c r="HXY175" s="137"/>
      <c r="HXZ175" s="137"/>
      <c r="HYA175" s="137"/>
      <c r="HYB175" s="137"/>
      <c r="HYC175" s="137"/>
      <c r="HYD175" s="137"/>
      <c r="HYE175" s="137"/>
      <c r="HYF175" s="137"/>
      <c r="HYG175" s="137"/>
      <c r="HYH175" s="137"/>
      <c r="HYI175" s="137"/>
      <c r="HYJ175" s="137"/>
      <c r="HYK175" s="137"/>
      <c r="HYL175" s="137"/>
      <c r="HYM175" s="137"/>
      <c r="HYN175" s="137"/>
      <c r="HYO175" s="137"/>
      <c r="HYP175" s="137"/>
      <c r="HYQ175" s="137"/>
      <c r="HYR175" s="137"/>
      <c r="HYS175" s="137"/>
      <c r="HYT175" s="137"/>
      <c r="HYU175" s="137"/>
      <c r="HYV175" s="137"/>
      <c r="HYW175" s="137"/>
      <c r="HYX175" s="137"/>
      <c r="HYY175" s="137"/>
      <c r="HYZ175" s="137"/>
      <c r="HZA175" s="137"/>
      <c r="HZB175" s="137"/>
      <c r="HZC175" s="137"/>
      <c r="HZD175" s="137"/>
      <c r="HZE175" s="137"/>
      <c r="HZF175" s="137"/>
      <c r="HZG175" s="137"/>
      <c r="HZH175" s="137"/>
      <c r="HZI175" s="137"/>
      <c r="HZJ175" s="137"/>
      <c r="HZK175" s="137"/>
      <c r="HZL175" s="137"/>
      <c r="HZM175" s="137"/>
      <c r="HZN175" s="137"/>
      <c r="HZO175" s="137"/>
      <c r="HZP175" s="137"/>
      <c r="HZQ175" s="137"/>
      <c r="HZR175" s="137"/>
      <c r="HZS175" s="137"/>
      <c r="HZT175" s="137"/>
      <c r="HZU175" s="137"/>
      <c r="HZV175" s="137"/>
      <c r="HZW175" s="137"/>
      <c r="HZX175" s="137"/>
      <c r="HZY175" s="137"/>
      <c r="HZZ175" s="137"/>
      <c r="IAA175" s="137"/>
      <c r="IAB175" s="137"/>
      <c r="IAC175" s="137"/>
      <c r="IAD175" s="137"/>
      <c r="IAE175" s="137"/>
      <c r="IAF175" s="137"/>
      <c r="IAG175" s="137"/>
      <c r="IAH175" s="137"/>
      <c r="IAI175" s="137"/>
      <c r="IAJ175" s="137"/>
      <c r="IAK175" s="137"/>
      <c r="IAL175" s="137"/>
      <c r="IAM175" s="137"/>
      <c r="IAN175" s="137"/>
      <c r="IAO175" s="137"/>
      <c r="IAP175" s="137"/>
      <c r="IAQ175" s="137"/>
      <c r="IAR175" s="137"/>
      <c r="IAS175" s="137"/>
      <c r="IAT175" s="137"/>
      <c r="IAU175" s="137"/>
      <c r="IAV175" s="137"/>
      <c r="IAW175" s="137"/>
      <c r="IAX175" s="137"/>
      <c r="IAY175" s="137"/>
      <c r="IAZ175" s="137"/>
      <c r="IBA175" s="137"/>
      <c r="IBB175" s="137"/>
      <c r="IBC175" s="137"/>
      <c r="IBD175" s="137"/>
      <c r="IBE175" s="137"/>
      <c r="IBF175" s="137"/>
      <c r="IBG175" s="137"/>
      <c r="IBH175" s="137"/>
      <c r="IBI175" s="137"/>
      <c r="IBJ175" s="137"/>
      <c r="IBK175" s="137"/>
      <c r="IBL175" s="137"/>
      <c r="IBM175" s="137"/>
      <c r="IBN175" s="137"/>
      <c r="IBO175" s="137"/>
      <c r="IBP175" s="137"/>
      <c r="IBQ175" s="137"/>
      <c r="IBR175" s="137"/>
      <c r="IBS175" s="137"/>
      <c r="IBT175" s="137"/>
      <c r="IBU175" s="137"/>
      <c r="IBV175" s="137"/>
      <c r="IBW175" s="137"/>
      <c r="IBX175" s="137"/>
      <c r="IBY175" s="137"/>
      <c r="IBZ175" s="137"/>
      <c r="ICA175" s="137"/>
      <c r="ICB175" s="137"/>
      <c r="ICC175" s="137"/>
      <c r="ICD175" s="137"/>
      <c r="ICE175" s="137"/>
      <c r="ICF175" s="137"/>
      <c r="ICG175" s="137"/>
      <c r="ICH175" s="137"/>
      <c r="ICI175" s="137"/>
      <c r="ICJ175" s="137"/>
      <c r="ICK175" s="137"/>
      <c r="ICL175" s="137"/>
      <c r="ICM175" s="137"/>
      <c r="ICN175" s="137"/>
      <c r="ICO175" s="137"/>
      <c r="ICP175" s="137"/>
      <c r="ICQ175" s="137"/>
      <c r="ICR175" s="137"/>
      <c r="ICS175" s="137"/>
      <c r="ICT175" s="137"/>
      <c r="ICU175" s="137"/>
      <c r="ICV175" s="137"/>
      <c r="ICW175" s="137"/>
      <c r="ICX175" s="137"/>
      <c r="ICY175" s="137"/>
      <c r="ICZ175" s="137"/>
      <c r="IDA175" s="137"/>
      <c r="IDB175" s="137"/>
      <c r="IDC175" s="137"/>
      <c r="IDD175" s="137"/>
      <c r="IDE175" s="137"/>
      <c r="IDF175" s="137"/>
      <c r="IDG175" s="137"/>
      <c r="IDH175" s="137"/>
      <c r="IDI175" s="137"/>
      <c r="IDJ175" s="137"/>
      <c r="IDK175" s="137"/>
      <c r="IDL175" s="137"/>
      <c r="IDM175" s="137"/>
      <c r="IDN175" s="137"/>
      <c r="IDO175" s="137"/>
      <c r="IDP175" s="137"/>
      <c r="IDQ175" s="137"/>
      <c r="IDR175" s="137"/>
      <c r="IDS175" s="137"/>
      <c r="IDT175" s="137"/>
      <c r="IDU175" s="137"/>
      <c r="IDV175" s="137"/>
      <c r="IDW175" s="137"/>
      <c r="IDX175" s="137"/>
      <c r="IDY175" s="137"/>
      <c r="IDZ175" s="137"/>
      <c r="IEA175" s="137"/>
      <c r="IEB175" s="137"/>
      <c r="IEC175" s="137"/>
      <c r="IED175" s="137"/>
      <c r="IEE175" s="137"/>
      <c r="IEF175" s="137"/>
      <c r="IEG175" s="137"/>
      <c r="IEH175" s="137"/>
      <c r="IEI175" s="137"/>
      <c r="IEJ175" s="137"/>
      <c r="IEK175" s="137"/>
      <c r="IEL175" s="137"/>
      <c r="IEM175" s="137"/>
      <c r="IEN175" s="137"/>
      <c r="IEO175" s="137"/>
      <c r="IEP175" s="137"/>
      <c r="IEQ175" s="137"/>
      <c r="IER175" s="137"/>
      <c r="IES175" s="137"/>
      <c r="IET175" s="137"/>
      <c r="IEU175" s="137"/>
      <c r="IEV175" s="137"/>
      <c r="IEW175" s="137"/>
      <c r="IEX175" s="137"/>
      <c r="IEY175" s="137"/>
      <c r="IEZ175" s="137"/>
      <c r="IFA175" s="137"/>
      <c r="IFB175" s="137"/>
      <c r="IFC175" s="137"/>
      <c r="IFD175" s="137"/>
      <c r="IFE175" s="137"/>
      <c r="IFF175" s="137"/>
      <c r="IFG175" s="137"/>
      <c r="IFH175" s="137"/>
      <c r="IFI175" s="137"/>
      <c r="IFJ175" s="137"/>
      <c r="IFK175" s="137"/>
      <c r="IFL175" s="137"/>
      <c r="IFM175" s="137"/>
      <c r="IFN175" s="137"/>
      <c r="IFO175" s="137"/>
      <c r="IFP175" s="137"/>
      <c r="IFQ175" s="137"/>
      <c r="IFR175" s="137"/>
      <c r="IFS175" s="137"/>
      <c r="IFT175" s="137"/>
      <c r="IFU175" s="137"/>
      <c r="IFV175" s="137"/>
      <c r="IFW175" s="137"/>
      <c r="IFX175" s="137"/>
      <c r="IFY175" s="137"/>
      <c r="IFZ175" s="137"/>
      <c r="IGA175" s="137"/>
      <c r="IGB175" s="137"/>
      <c r="IGC175" s="137"/>
      <c r="IGD175" s="137"/>
      <c r="IGE175" s="137"/>
      <c r="IGF175" s="137"/>
      <c r="IGG175" s="137"/>
      <c r="IGH175" s="137"/>
      <c r="IGI175" s="137"/>
      <c r="IGJ175" s="137"/>
      <c r="IGK175" s="137"/>
      <c r="IGL175" s="137"/>
      <c r="IGM175" s="137"/>
      <c r="IGN175" s="137"/>
      <c r="IGO175" s="137"/>
      <c r="IGP175" s="137"/>
      <c r="IGQ175" s="137"/>
      <c r="IGR175" s="137"/>
      <c r="IGS175" s="137"/>
      <c r="IGT175" s="137"/>
      <c r="IGU175" s="137"/>
      <c r="IGV175" s="137"/>
      <c r="IGW175" s="137"/>
      <c r="IGX175" s="137"/>
      <c r="IGY175" s="137"/>
      <c r="IGZ175" s="137"/>
      <c r="IHA175" s="137"/>
      <c r="IHB175" s="137"/>
      <c r="IHC175" s="137"/>
      <c r="IHD175" s="137"/>
      <c r="IHE175" s="137"/>
      <c r="IHF175" s="137"/>
      <c r="IHG175" s="137"/>
      <c r="IHH175" s="137"/>
      <c r="IHI175" s="137"/>
      <c r="IHJ175" s="137"/>
      <c r="IHK175" s="137"/>
      <c r="IHL175" s="137"/>
      <c r="IHM175" s="137"/>
      <c r="IHN175" s="137"/>
      <c r="IHO175" s="137"/>
      <c r="IHP175" s="137"/>
      <c r="IHQ175" s="137"/>
      <c r="IHR175" s="137"/>
      <c r="IHS175" s="137"/>
      <c r="IHT175" s="137"/>
      <c r="IHU175" s="137"/>
      <c r="IHV175" s="137"/>
      <c r="IHW175" s="137"/>
      <c r="IHX175" s="137"/>
      <c r="IHY175" s="137"/>
      <c r="IHZ175" s="137"/>
      <c r="IIA175" s="137"/>
      <c r="IIB175" s="137"/>
      <c r="IIC175" s="137"/>
      <c r="IID175" s="137"/>
      <c r="IIE175" s="137"/>
      <c r="IIF175" s="137"/>
      <c r="IIG175" s="137"/>
      <c r="IIH175" s="137"/>
      <c r="III175" s="137"/>
      <c r="IIJ175" s="137"/>
      <c r="IIK175" s="137"/>
      <c r="IIL175" s="137"/>
      <c r="IIM175" s="137"/>
      <c r="IIN175" s="137"/>
      <c r="IIO175" s="137"/>
      <c r="IIP175" s="137"/>
      <c r="IIQ175" s="137"/>
      <c r="IIR175" s="137"/>
      <c r="IIS175" s="137"/>
      <c r="IIT175" s="137"/>
      <c r="IIU175" s="137"/>
      <c r="IIV175" s="137"/>
      <c r="IIW175" s="137"/>
      <c r="IIX175" s="137"/>
      <c r="IIY175" s="137"/>
      <c r="IIZ175" s="137"/>
      <c r="IJA175" s="137"/>
      <c r="IJB175" s="137"/>
      <c r="IJC175" s="137"/>
      <c r="IJD175" s="137"/>
      <c r="IJE175" s="137"/>
      <c r="IJF175" s="137"/>
      <c r="IJG175" s="137"/>
      <c r="IJH175" s="137"/>
      <c r="IJI175" s="137"/>
      <c r="IJJ175" s="137"/>
      <c r="IJK175" s="137"/>
      <c r="IJL175" s="137"/>
      <c r="IJM175" s="137"/>
      <c r="IJN175" s="137"/>
      <c r="IJO175" s="137"/>
      <c r="IJP175" s="137"/>
      <c r="IJQ175" s="137"/>
      <c r="IJR175" s="137"/>
      <c r="IJS175" s="137"/>
      <c r="IJT175" s="137"/>
      <c r="IJU175" s="137"/>
      <c r="IJV175" s="137"/>
      <c r="IJW175" s="137"/>
      <c r="IJX175" s="137"/>
      <c r="IJY175" s="137"/>
      <c r="IJZ175" s="137"/>
      <c r="IKA175" s="137"/>
      <c r="IKB175" s="137"/>
      <c r="IKC175" s="137"/>
      <c r="IKD175" s="137"/>
      <c r="IKE175" s="137"/>
      <c r="IKF175" s="137"/>
      <c r="IKG175" s="137"/>
      <c r="IKH175" s="137"/>
      <c r="IKI175" s="137"/>
      <c r="IKJ175" s="137"/>
      <c r="IKK175" s="137"/>
      <c r="IKL175" s="137"/>
      <c r="IKM175" s="137"/>
      <c r="IKN175" s="137"/>
      <c r="IKO175" s="137"/>
      <c r="IKP175" s="137"/>
      <c r="IKQ175" s="137"/>
      <c r="IKR175" s="137"/>
      <c r="IKS175" s="137"/>
      <c r="IKT175" s="137"/>
      <c r="IKU175" s="137"/>
      <c r="IKV175" s="137"/>
      <c r="IKW175" s="137"/>
      <c r="IKX175" s="137"/>
      <c r="IKY175" s="137"/>
      <c r="IKZ175" s="137"/>
      <c r="ILA175" s="137"/>
      <c r="ILB175" s="137"/>
      <c r="ILC175" s="137"/>
      <c r="ILD175" s="137"/>
      <c r="ILE175" s="137"/>
      <c r="ILF175" s="137"/>
      <c r="ILG175" s="137"/>
      <c r="ILH175" s="137"/>
      <c r="ILI175" s="137"/>
      <c r="ILJ175" s="137"/>
      <c r="ILK175" s="137"/>
      <c r="ILL175" s="137"/>
      <c r="ILM175" s="137"/>
      <c r="ILN175" s="137"/>
      <c r="ILO175" s="137"/>
      <c r="ILP175" s="137"/>
      <c r="ILQ175" s="137"/>
      <c r="ILR175" s="137"/>
      <c r="ILS175" s="137"/>
      <c r="ILT175" s="137"/>
      <c r="ILU175" s="137"/>
      <c r="ILV175" s="137"/>
      <c r="ILW175" s="137"/>
      <c r="ILX175" s="137"/>
      <c r="ILY175" s="137"/>
      <c r="ILZ175" s="137"/>
      <c r="IMA175" s="137"/>
      <c r="IMB175" s="137"/>
      <c r="IMC175" s="137"/>
      <c r="IMD175" s="137"/>
      <c r="IME175" s="137"/>
      <c r="IMF175" s="137"/>
      <c r="IMG175" s="137"/>
      <c r="IMH175" s="137"/>
      <c r="IMI175" s="137"/>
      <c r="IMJ175" s="137"/>
      <c r="IMK175" s="137"/>
      <c r="IML175" s="137"/>
      <c r="IMM175" s="137"/>
      <c r="IMN175" s="137"/>
      <c r="IMO175" s="137"/>
      <c r="IMP175" s="137"/>
      <c r="IMQ175" s="137"/>
      <c r="IMR175" s="137"/>
      <c r="IMS175" s="137"/>
      <c r="IMT175" s="137"/>
      <c r="IMU175" s="137"/>
      <c r="IMV175" s="137"/>
      <c r="IMW175" s="137"/>
      <c r="IMX175" s="137"/>
      <c r="IMY175" s="137"/>
      <c r="IMZ175" s="137"/>
      <c r="INA175" s="137"/>
      <c r="INB175" s="137"/>
      <c r="INC175" s="137"/>
      <c r="IND175" s="137"/>
      <c r="INE175" s="137"/>
      <c r="INF175" s="137"/>
      <c r="ING175" s="137"/>
      <c r="INH175" s="137"/>
      <c r="INI175" s="137"/>
      <c r="INJ175" s="137"/>
      <c r="INK175" s="137"/>
      <c r="INL175" s="137"/>
      <c r="INM175" s="137"/>
      <c r="INN175" s="137"/>
      <c r="INO175" s="137"/>
      <c r="INP175" s="137"/>
      <c r="INQ175" s="137"/>
      <c r="INR175" s="137"/>
      <c r="INS175" s="137"/>
      <c r="INT175" s="137"/>
      <c r="INU175" s="137"/>
      <c r="INV175" s="137"/>
      <c r="INW175" s="137"/>
      <c r="INX175" s="137"/>
      <c r="INY175" s="137"/>
      <c r="INZ175" s="137"/>
      <c r="IOA175" s="137"/>
      <c r="IOB175" s="137"/>
      <c r="IOC175" s="137"/>
      <c r="IOD175" s="137"/>
      <c r="IOE175" s="137"/>
      <c r="IOF175" s="137"/>
      <c r="IOG175" s="137"/>
      <c r="IOH175" s="137"/>
      <c r="IOI175" s="137"/>
      <c r="IOJ175" s="137"/>
      <c r="IOK175" s="137"/>
      <c r="IOL175" s="137"/>
      <c r="IOM175" s="137"/>
      <c r="ION175" s="137"/>
      <c r="IOO175" s="137"/>
      <c r="IOP175" s="137"/>
      <c r="IOQ175" s="137"/>
      <c r="IOR175" s="137"/>
      <c r="IOS175" s="137"/>
      <c r="IOT175" s="137"/>
      <c r="IOU175" s="137"/>
      <c r="IOV175" s="137"/>
      <c r="IOW175" s="137"/>
      <c r="IOX175" s="137"/>
      <c r="IOY175" s="137"/>
      <c r="IOZ175" s="137"/>
      <c r="IPA175" s="137"/>
      <c r="IPB175" s="137"/>
      <c r="IPC175" s="137"/>
      <c r="IPD175" s="137"/>
      <c r="IPE175" s="137"/>
      <c r="IPF175" s="137"/>
      <c r="IPG175" s="137"/>
      <c r="IPH175" s="137"/>
      <c r="IPI175" s="137"/>
      <c r="IPJ175" s="137"/>
      <c r="IPK175" s="137"/>
      <c r="IPL175" s="137"/>
      <c r="IPM175" s="137"/>
      <c r="IPN175" s="137"/>
      <c r="IPO175" s="137"/>
      <c r="IPP175" s="137"/>
      <c r="IPQ175" s="137"/>
      <c r="IPR175" s="137"/>
      <c r="IPS175" s="137"/>
      <c r="IPT175" s="137"/>
      <c r="IPU175" s="137"/>
      <c r="IPV175" s="137"/>
      <c r="IPW175" s="137"/>
      <c r="IPX175" s="137"/>
      <c r="IPY175" s="137"/>
      <c r="IPZ175" s="137"/>
      <c r="IQA175" s="137"/>
      <c r="IQB175" s="137"/>
      <c r="IQC175" s="137"/>
      <c r="IQD175" s="137"/>
      <c r="IQE175" s="137"/>
      <c r="IQF175" s="137"/>
      <c r="IQG175" s="137"/>
      <c r="IQH175" s="137"/>
      <c r="IQI175" s="137"/>
      <c r="IQJ175" s="137"/>
      <c r="IQK175" s="137"/>
      <c r="IQL175" s="137"/>
      <c r="IQM175" s="137"/>
      <c r="IQN175" s="137"/>
      <c r="IQO175" s="137"/>
      <c r="IQP175" s="137"/>
      <c r="IQQ175" s="137"/>
      <c r="IQR175" s="137"/>
      <c r="IQS175" s="137"/>
      <c r="IQT175" s="137"/>
      <c r="IQU175" s="137"/>
      <c r="IQV175" s="137"/>
      <c r="IQW175" s="137"/>
      <c r="IQX175" s="137"/>
      <c r="IQY175" s="137"/>
      <c r="IQZ175" s="137"/>
      <c r="IRA175" s="137"/>
      <c r="IRB175" s="137"/>
      <c r="IRC175" s="137"/>
      <c r="IRD175" s="137"/>
      <c r="IRE175" s="137"/>
      <c r="IRF175" s="137"/>
      <c r="IRG175" s="137"/>
      <c r="IRH175" s="137"/>
      <c r="IRI175" s="137"/>
      <c r="IRJ175" s="137"/>
      <c r="IRK175" s="137"/>
      <c r="IRL175" s="137"/>
      <c r="IRM175" s="137"/>
      <c r="IRN175" s="137"/>
      <c r="IRO175" s="137"/>
      <c r="IRP175" s="137"/>
      <c r="IRQ175" s="137"/>
      <c r="IRR175" s="137"/>
      <c r="IRS175" s="137"/>
      <c r="IRT175" s="137"/>
      <c r="IRU175" s="137"/>
      <c r="IRV175" s="137"/>
      <c r="IRW175" s="137"/>
      <c r="IRX175" s="137"/>
      <c r="IRY175" s="137"/>
      <c r="IRZ175" s="137"/>
      <c r="ISA175" s="137"/>
      <c r="ISB175" s="137"/>
      <c r="ISC175" s="137"/>
      <c r="ISD175" s="137"/>
      <c r="ISE175" s="137"/>
      <c r="ISF175" s="137"/>
      <c r="ISG175" s="137"/>
      <c r="ISH175" s="137"/>
      <c r="ISI175" s="137"/>
      <c r="ISJ175" s="137"/>
      <c r="ISK175" s="137"/>
      <c r="ISL175" s="137"/>
      <c r="ISM175" s="137"/>
      <c r="ISN175" s="137"/>
      <c r="ISO175" s="137"/>
      <c r="ISP175" s="137"/>
      <c r="ISQ175" s="137"/>
      <c r="ISR175" s="137"/>
      <c r="ISS175" s="137"/>
      <c r="IST175" s="137"/>
      <c r="ISU175" s="137"/>
      <c r="ISV175" s="137"/>
      <c r="ISW175" s="137"/>
      <c r="ISX175" s="137"/>
      <c r="ISY175" s="137"/>
      <c r="ISZ175" s="137"/>
      <c r="ITA175" s="137"/>
      <c r="ITB175" s="137"/>
      <c r="ITC175" s="137"/>
      <c r="ITD175" s="137"/>
      <c r="ITE175" s="137"/>
      <c r="ITF175" s="137"/>
      <c r="ITG175" s="137"/>
      <c r="ITH175" s="137"/>
      <c r="ITI175" s="137"/>
      <c r="ITJ175" s="137"/>
      <c r="ITK175" s="137"/>
      <c r="ITL175" s="137"/>
      <c r="ITM175" s="137"/>
      <c r="ITN175" s="137"/>
      <c r="ITO175" s="137"/>
      <c r="ITP175" s="137"/>
      <c r="ITQ175" s="137"/>
      <c r="ITR175" s="137"/>
      <c r="ITS175" s="137"/>
      <c r="ITT175" s="137"/>
      <c r="ITU175" s="137"/>
      <c r="ITV175" s="137"/>
      <c r="ITW175" s="137"/>
      <c r="ITX175" s="137"/>
      <c r="ITY175" s="137"/>
      <c r="ITZ175" s="137"/>
      <c r="IUA175" s="137"/>
      <c r="IUB175" s="137"/>
      <c r="IUC175" s="137"/>
      <c r="IUD175" s="137"/>
      <c r="IUE175" s="137"/>
      <c r="IUF175" s="137"/>
      <c r="IUG175" s="137"/>
      <c r="IUH175" s="137"/>
      <c r="IUI175" s="137"/>
      <c r="IUJ175" s="137"/>
      <c r="IUK175" s="137"/>
      <c r="IUL175" s="137"/>
      <c r="IUM175" s="137"/>
      <c r="IUN175" s="137"/>
      <c r="IUO175" s="137"/>
      <c r="IUP175" s="137"/>
      <c r="IUQ175" s="137"/>
      <c r="IUR175" s="137"/>
      <c r="IUS175" s="137"/>
      <c r="IUT175" s="137"/>
      <c r="IUU175" s="137"/>
      <c r="IUV175" s="137"/>
      <c r="IUW175" s="137"/>
      <c r="IUX175" s="137"/>
      <c r="IUY175" s="137"/>
      <c r="IUZ175" s="137"/>
      <c r="IVA175" s="137"/>
      <c r="IVB175" s="137"/>
      <c r="IVC175" s="137"/>
      <c r="IVD175" s="137"/>
      <c r="IVE175" s="137"/>
      <c r="IVF175" s="137"/>
      <c r="IVG175" s="137"/>
      <c r="IVH175" s="137"/>
      <c r="IVI175" s="137"/>
      <c r="IVJ175" s="137"/>
      <c r="IVK175" s="137"/>
      <c r="IVL175" s="137"/>
      <c r="IVM175" s="137"/>
      <c r="IVN175" s="137"/>
      <c r="IVO175" s="137"/>
      <c r="IVP175" s="137"/>
      <c r="IVQ175" s="137"/>
      <c r="IVR175" s="137"/>
      <c r="IVS175" s="137"/>
      <c r="IVT175" s="137"/>
      <c r="IVU175" s="137"/>
      <c r="IVV175" s="137"/>
      <c r="IVW175" s="137"/>
      <c r="IVX175" s="137"/>
      <c r="IVY175" s="137"/>
      <c r="IVZ175" s="137"/>
      <c r="IWA175" s="137"/>
      <c r="IWB175" s="137"/>
      <c r="IWC175" s="137"/>
      <c r="IWD175" s="137"/>
      <c r="IWE175" s="137"/>
      <c r="IWF175" s="137"/>
      <c r="IWG175" s="137"/>
      <c r="IWH175" s="137"/>
      <c r="IWI175" s="137"/>
      <c r="IWJ175" s="137"/>
      <c r="IWK175" s="137"/>
      <c r="IWL175" s="137"/>
      <c r="IWM175" s="137"/>
      <c r="IWN175" s="137"/>
      <c r="IWO175" s="137"/>
      <c r="IWP175" s="137"/>
      <c r="IWQ175" s="137"/>
      <c r="IWR175" s="137"/>
      <c r="IWS175" s="137"/>
      <c r="IWT175" s="137"/>
      <c r="IWU175" s="137"/>
      <c r="IWV175" s="137"/>
      <c r="IWW175" s="137"/>
      <c r="IWX175" s="137"/>
      <c r="IWY175" s="137"/>
      <c r="IWZ175" s="137"/>
      <c r="IXA175" s="137"/>
      <c r="IXB175" s="137"/>
      <c r="IXC175" s="137"/>
      <c r="IXD175" s="137"/>
      <c r="IXE175" s="137"/>
      <c r="IXF175" s="137"/>
      <c r="IXG175" s="137"/>
      <c r="IXH175" s="137"/>
      <c r="IXI175" s="137"/>
      <c r="IXJ175" s="137"/>
      <c r="IXK175" s="137"/>
      <c r="IXL175" s="137"/>
      <c r="IXM175" s="137"/>
      <c r="IXN175" s="137"/>
      <c r="IXO175" s="137"/>
      <c r="IXP175" s="137"/>
      <c r="IXQ175" s="137"/>
      <c r="IXR175" s="137"/>
      <c r="IXS175" s="137"/>
      <c r="IXT175" s="137"/>
      <c r="IXU175" s="137"/>
      <c r="IXV175" s="137"/>
      <c r="IXW175" s="137"/>
      <c r="IXX175" s="137"/>
      <c r="IXY175" s="137"/>
      <c r="IXZ175" s="137"/>
      <c r="IYA175" s="137"/>
      <c r="IYB175" s="137"/>
      <c r="IYC175" s="137"/>
      <c r="IYD175" s="137"/>
      <c r="IYE175" s="137"/>
      <c r="IYF175" s="137"/>
      <c r="IYG175" s="137"/>
      <c r="IYH175" s="137"/>
      <c r="IYI175" s="137"/>
      <c r="IYJ175" s="137"/>
      <c r="IYK175" s="137"/>
      <c r="IYL175" s="137"/>
      <c r="IYM175" s="137"/>
      <c r="IYN175" s="137"/>
      <c r="IYO175" s="137"/>
      <c r="IYP175" s="137"/>
      <c r="IYQ175" s="137"/>
      <c r="IYR175" s="137"/>
      <c r="IYS175" s="137"/>
      <c r="IYT175" s="137"/>
      <c r="IYU175" s="137"/>
      <c r="IYV175" s="137"/>
      <c r="IYW175" s="137"/>
      <c r="IYX175" s="137"/>
      <c r="IYY175" s="137"/>
      <c r="IYZ175" s="137"/>
      <c r="IZA175" s="137"/>
      <c r="IZB175" s="137"/>
      <c r="IZC175" s="137"/>
      <c r="IZD175" s="137"/>
      <c r="IZE175" s="137"/>
      <c r="IZF175" s="137"/>
      <c r="IZG175" s="137"/>
      <c r="IZH175" s="137"/>
      <c r="IZI175" s="137"/>
      <c r="IZJ175" s="137"/>
      <c r="IZK175" s="137"/>
      <c r="IZL175" s="137"/>
      <c r="IZM175" s="137"/>
      <c r="IZN175" s="137"/>
      <c r="IZO175" s="137"/>
      <c r="IZP175" s="137"/>
      <c r="IZQ175" s="137"/>
      <c r="IZR175" s="137"/>
      <c r="IZS175" s="137"/>
      <c r="IZT175" s="137"/>
      <c r="IZU175" s="137"/>
      <c r="IZV175" s="137"/>
      <c r="IZW175" s="137"/>
      <c r="IZX175" s="137"/>
      <c r="IZY175" s="137"/>
      <c r="IZZ175" s="137"/>
      <c r="JAA175" s="137"/>
      <c r="JAB175" s="137"/>
      <c r="JAC175" s="137"/>
      <c r="JAD175" s="137"/>
      <c r="JAE175" s="137"/>
      <c r="JAF175" s="137"/>
      <c r="JAG175" s="137"/>
      <c r="JAH175" s="137"/>
      <c r="JAI175" s="137"/>
      <c r="JAJ175" s="137"/>
      <c r="JAK175" s="137"/>
      <c r="JAL175" s="137"/>
      <c r="JAM175" s="137"/>
      <c r="JAN175" s="137"/>
      <c r="JAO175" s="137"/>
      <c r="JAP175" s="137"/>
      <c r="JAQ175" s="137"/>
      <c r="JAR175" s="137"/>
      <c r="JAS175" s="137"/>
      <c r="JAT175" s="137"/>
      <c r="JAU175" s="137"/>
      <c r="JAV175" s="137"/>
      <c r="JAW175" s="137"/>
      <c r="JAX175" s="137"/>
      <c r="JAY175" s="137"/>
      <c r="JAZ175" s="137"/>
      <c r="JBA175" s="137"/>
      <c r="JBB175" s="137"/>
      <c r="JBC175" s="137"/>
      <c r="JBD175" s="137"/>
      <c r="JBE175" s="137"/>
      <c r="JBF175" s="137"/>
      <c r="JBG175" s="137"/>
      <c r="JBH175" s="137"/>
      <c r="JBI175" s="137"/>
      <c r="JBJ175" s="137"/>
      <c r="JBK175" s="137"/>
      <c r="JBL175" s="137"/>
      <c r="JBM175" s="137"/>
      <c r="JBN175" s="137"/>
      <c r="JBO175" s="137"/>
      <c r="JBP175" s="137"/>
      <c r="JBQ175" s="137"/>
      <c r="JBR175" s="137"/>
      <c r="JBS175" s="137"/>
      <c r="JBT175" s="137"/>
      <c r="JBU175" s="137"/>
      <c r="JBV175" s="137"/>
      <c r="JBW175" s="137"/>
      <c r="JBX175" s="137"/>
      <c r="JBY175" s="137"/>
      <c r="JBZ175" s="137"/>
      <c r="JCA175" s="137"/>
      <c r="JCB175" s="137"/>
      <c r="JCC175" s="137"/>
      <c r="JCD175" s="137"/>
      <c r="JCE175" s="137"/>
      <c r="JCF175" s="137"/>
      <c r="JCG175" s="137"/>
      <c r="JCH175" s="137"/>
      <c r="JCI175" s="137"/>
      <c r="JCJ175" s="137"/>
      <c r="JCK175" s="137"/>
      <c r="JCL175" s="137"/>
      <c r="JCM175" s="137"/>
      <c r="JCN175" s="137"/>
      <c r="JCO175" s="137"/>
      <c r="JCP175" s="137"/>
      <c r="JCQ175" s="137"/>
      <c r="JCR175" s="137"/>
      <c r="JCS175" s="137"/>
      <c r="JCT175" s="137"/>
      <c r="JCU175" s="137"/>
      <c r="JCV175" s="137"/>
      <c r="JCW175" s="137"/>
      <c r="JCX175" s="137"/>
      <c r="JCY175" s="137"/>
      <c r="JCZ175" s="137"/>
      <c r="JDA175" s="137"/>
      <c r="JDB175" s="137"/>
      <c r="JDC175" s="137"/>
      <c r="JDD175" s="137"/>
      <c r="JDE175" s="137"/>
      <c r="JDF175" s="137"/>
      <c r="JDG175" s="137"/>
      <c r="JDH175" s="137"/>
      <c r="JDI175" s="137"/>
      <c r="JDJ175" s="137"/>
      <c r="JDK175" s="137"/>
      <c r="JDL175" s="137"/>
      <c r="JDM175" s="137"/>
      <c r="JDN175" s="137"/>
      <c r="JDO175" s="137"/>
      <c r="JDP175" s="137"/>
      <c r="JDQ175" s="137"/>
      <c r="JDR175" s="137"/>
      <c r="JDS175" s="137"/>
      <c r="JDT175" s="137"/>
      <c r="JDU175" s="137"/>
      <c r="JDV175" s="137"/>
      <c r="JDW175" s="137"/>
      <c r="JDX175" s="137"/>
      <c r="JDY175" s="137"/>
      <c r="JDZ175" s="137"/>
      <c r="JEA175" s="137"/>
      <c r="JEB175" s="137"/>
      <c r="JEC175" s="137"/>
      <c r="JED175" s="137"/>
      <c r="JEE175" s="137"/>
      <c r="JEF175" s="137"/>
      <c r="JEG175" s="137"/>
      <c r="JEH175" s="137"/>
      <c r="JEI175" s="137"/>
      <c r="JEJ175" s="137"/>
      <c r="JEK175" s="137"/>
      <c r="JEL175" s="137"/>
      <c r="JEM175" s="137"/>
      <c r="JEN175" s="137"/>
      <c r="JEO175" s="137"/>
      <c r="JEP175" s="137"/>
      <c r="JEQ175" s="137"/>
      <c r="JER175" s="137"/>
      <c r="JES175" s="137"/>
      <c r="JET175" s="137"/>
      <c r="JEU175" s="137"/>
      <c r="JEV175" s="137"/>
      <c r="JEW175" s="137"/>
      <c r="JEX175" s="137"/>
      <c r="JEY175" s="137"/>
      <c r="JEZ175" s="137"/>
      <c r="JFA175" s="137"/>
      <c r="JFB175" s="137"/>
      <c r="JFC175" s="137"/>
      <c r="JFD175" s="137"/>
      <c r="JFE175" s="137"/>
      <c r="JFF175" s="137"/>
      <c r="JFG175" s="137"/>
      <c r="JFH175" s="137"/>
      <c r="JFI175" s="137"/>
      <c r="JFJ175" s="137"/>
      <c r="JFK175" s="137"/>
      <c r="JFL175" s="137"/>
      <c r="JFM175" s="137"/>
      <c r="JFN175" s="137"/>
      <c r="JFO175" s="137"/>
      <c r="JFP175" s="137"/>
      <c r="JFQ175" s="137"/>
      <c r="JFR175" s="137"/>
      <c r="JFS175" s="137"/>
      <c r="JFT175" s="137"/>
      <c r="JFU175" s="137"/>
      <c r="JFV175" s="137"/>
      <c r="JFW175" s="137"/>
      <c r="JFX175" s="137"/>
      <c r="JFY175" s="137"/>
      <c r="JFZ175" s="137"/>
      <c r="JGA175" s="137"/>
      <c r="JGB175" s="137"/>
      <c r="JGC175" s="137"/>
      <c r="JGD175" s="137"/>
      <c r="JGE175" s="137"/>
      <c r="JGF175" s="137"/>
      <c r="JGG175" s="137"/>
      <c r="JGH175" s="137"/>
      <c r="JGI175" s="137"/>
      <c r="JGJ175" s="137"/>
      <c r="JGK175" s="137"/>
      <c r="JGL175" s="137"/>
      <c r="JGM175" s="137"/>
      <c r="JGN175" s="137"/>
      <c r="JGO175" s="137"/>
      <c r="JGP175" s="137"/>
      <c r="JGQ175" s="137"/>
      <c r="JGR175" s="137"/>
      <c r="JGS175" s="137"/>
      <c r="JGT175" s="137"/>
      <c r="JGU175" s="137"/>
      <c r="JGV175" s="137"/>
      <c r="JGW175" s="137"/>
      <c r="JGX175" s="137"/>
      <c r="JGY175" s="137"/>
      <c r="JGZ175" s="137"/>
      <c r="JHA175" s="137"/>
      <c r="JHB175" s="137"/>
      <c r="JHC175" s="137"/>
      <c r="JHD175" s="137"/>
      <c r="JHE175" s="137"/>
      <c r="JHF175" s="137"/>
      <c r="JHG175" s="137"/>
      <c r="JHH175" s="137"/>
      <c r="JHI175" s="137"/>
      <c r="JHJ175" s="137"/>
      <c r="JHK175" s="137"/>
      <c r="JHL175" s="137"/>
      <c r="JHM175" s="137"/>
      <c r="JHN175" s="137"/>
      <c r="JHO175" s="137"/>
      <c r="JHP175" s="137"/>
      <c r="JHQ175" s="137"/>
      <c r="JHR175" s="137"/>
      <c r="JHS175" s="137"/>
      <c r="JHT175" s="137"/>
      <c r="JHU175" s="137"/>
      <c r="JHV175" s="137"/>
      <c r="JHW175" s="137"/>
      <c r="JHX175" s="137"/>
      <c r="JHY175" s="137"/>
      <c r="JHZ175" s="137"/>
      <c r="JIA175" s="137"/>
      <c r="JIB175" s="137"/>
      <c r="JIC175" s="137"/>
      <c r="JID175" s="137"/>
      <c r="JIE175" s="137"/>
      <c r="JIF175" s="137"/>
      <c r="JIG175" s="137"/>
      <c r="JIH175" s="137"/>
      <c r="JII175" s="137"/>
      <c r="JIJ175" s="137"/>
      <c r="JIK175" s="137"/>
      <c r="JIL175" s="137"/>
      <c r="JIM175" s="137"/>
      <c r="JIN175" s="137"/>
      <c r="JIO175" s="137"/>
      <c r="JIP175" s="137"/>
      <c r="JIQ175" s="137"/>
      <c r="JIR175" s="137"/>
      <c r="JIS175" s="137"/>
      <c r="JIT175" s="137"/>
      <c r="JIU175" s="137"/>
      <c r="JIV175" s="137"/>
      <c r="JIW175" s="137"/>
      <c r="JIX175" s="137"/>
      <c r="JIY175" s="137"/>
      <c r="JIZ175" s="137"/>
      <c r="JJA175" s="137"/>
      <c r="JJB175" s="137"/>
      <c r="JJC175" s="137"/>
      <c r="JJD175" s="137"/>
      <c r="JJE175" s="137"/>
      <c r="JJF175" s="137"/>
      <c r="JJG175" s="137"/>
      <c r="JJH175" s="137"/>
      <c r="JJI175" s="137"/>
      <c r="JJJ175" s="137"/>
      <c r="JJK175" s="137"/>
      <c r="JJL175" s="137"/>
      <c r="JJM175" s="137"/>
      <c r="JJN175" s="137"/>
      <c r="JJO175" s="137"/>
      <c r="JJP175" s="137"/>
      <c r="JJQ175" s="137"/>
      <c r="JJR175" s="137"/>
      <c r="JJS175" s="137"/>
      <c r="JJT175" s="137"/>
      <c r="JJU175" s="137"/>
      <c r="JJV175" s="137"/>
      <c r="JJW175" s="137"/>
      <c r="JJX175" s="137"/>
      <c r="JJY175" s="137"/>
      <c r="JJZ175" s="137"/>
      <c r="JKA175" s="137"/>
      <c r="JKB175" s="137"/>
      <c r="JKC175" s="137"/>
      <c r="JKD175" s="137"/>
      <c r="JKE175" s="137"/>
      <c r="JKF175" s="137"/>
      <c r="JKG175" s="137"/>
      <c r="JKH175" s="137"/>
      <c r="JKI175" s="137"/>
      <c r="JKJ175" s="137"/>
      <c r="JKK175" s="137"/>
      <c r="JKL175" s="137"/>
      <c r="JKM175" s="137"/>
      <c r="JKN175" s="137"/>
      <c r="JKO175" s="137"/>
      <c r="JKP175" s="137"/>
      <c r="JKQ175" s="137"/>
      <c r="JKR175" s="137"/>
      <c r="JKS175" s="137"/>
      <c r="JKT175" s="137"/>
      <c r="JKU175" s="137"/>
      <c r="JKV175" s="137"/>
      <c r="JKW175" s="137"/>
      <c r="JKX175" s="137"/>
      <c r="JKY175" s="137"/>
      <c r="JKZ175" s="137"/>
      <c r="JLA175" s="137"/>
      <c r="JLB175" s="137"/>
      <c r="JLC175" s="137"/>
      <c r="JLD175" s="137"/>
      <c r="JLE175" s="137"/>
      <c r="JLF175" s="137"/>
      <c r="JLG175" s="137"/>
      <c r="JLH175" s="137"/>
      <c r="JLI175" s="137"/>
      <c r="JLJ175" s="137"/>
      <c r="JLK175" s="137"/>
      <c r="JLL175" s="137"/>
      <c r="JLM175" s="137"/>
      <c r="JLN175" s="137"/>
      <c r="JLO175" s="137"/>
      <c r="JLP175" s="137"/>
      <c r="JLQ175" s="137"/>
      <c r="JLR175" s="137"/>
      <c r="JLS175" s="137"/>
      <c r="JLT175" s="137"/>
      <c r="JLU175" s="137"/>
      <c r="JLV175" s="137"/>
      <c r="JLW175" s="137"/>
      <c r="JLX175" s="137"/>
      <c r="JLY175" s="137"/>
      <c r="JLZ175" s="137"/>
      <c r="JMA175" s="137"/>
      <c r="JMB175" s="137"/>
      <c r="JMC175" s="137"/>
      <c r="JMD175" s="137"/>
      <c r="JME175" s="137"/>
      <c r="JMF175" s="137"/>
      <c r="JMG175" s="137"/>
      <c r="JMH175" s="137"/>
      <c r="JMI175" s="137"/>
      <c r="JMJ175" s="137"/>
      <c r="JMK175" s="137"/>
      <c r="JML175" s="137"/>
      <c r="JMM175" s="137"/>
      <c r="JMN175" s="137"/>
      <c r="JMO175" s="137"/>
      <c r="JMP175" s="137"/>
      <c r="JMQ175" s="137"/>
      <c r="JMR175" s="137"/>
      <c r="JMS175" s="137"/>
      <c r="JMT175" s="137"/>
      <c r="JMU175" s="137"/>
      <c r="JMV175" s="137"/>
      <c r="JMW175" s="137"/>
      <c r="JMX175" s="137"/>
      <c r="JMY175" s="137"/>
      <c r="JMZ175" s="137"/>
      <c r="JNA175" s="137"/>
      <c r="JNB175" s="137"/>
      <c r="JNC175" s="137"/>
      <c r="JND175" s="137"/>
      <c r="JNE175" s="137"/>
      <c r="JNF175" s="137"/>
      <c r="JNG175" s="137"/>
      <c r="JNH175" s="137"/>
      <c r="JNI175" s="137"/>
      <c r="JNJ175" s="137"/>
      <c r="JNK175" s="137"/>
      <c r="JNL175" s="137"/>
      <c r="JNM175" s="137"/>
      <c r="JNN175" s="137"/>
      <c r="JNO175" s="137"/>
      <c r="JNP175" s="137"/>
      <c r="JNQ175" s="137"/>
      <c r="JNR175" s="137"/>
      <c r="JNS175" s="137"/>
      <c r="JNT175" s="137"/>
      <c r="JNU175" s="137"/>
      <c r="JNV175" s="137"/>
      <c r="JNW175" s="137"/>
      <c r="JNX175" s="137"/>
      <c r="JNY175" s="137"/>
      <c r="JNZ175" s="137"/>
      <c r="JOA175" s="137"/>
      <c r="JOB175" s="137"/>
      <c r="JOC175" s="137"/>
      <c r="JOD175" s="137"/>
      <c r="JOE175" s="137"/>
      <c r="JOF175" s="137"/>
      <c r="JOG175" s="137"/>
      <c r="JOH175" s="137"/>
      <c r="JOI175" s="137"/>
      <c r="JOJ175" s="137"/>
      <c r="JOK175" s="137"/>
      <c r="JOL175" s="137"/>
      <c r="JOM175" s="137"/>
      <c r="JON175" s="137"/>
      <c r="JOO175" s="137"/>
      <c r="JOP175" s="137"/>
      <c r="JOQ175" s="137"/>
      <c r="JOR175" s="137"/>
      <c r="JOS175" s="137"/>
      <c r="JOT175" s="137"/>
      <c r="JOU175" s="137"/>
      <c r="JOV175" s="137"/>
      <c r="JOW175" s="137"/>
      <c r="JOX175" s="137"/>
      <c r="JOY175" s="137"/>
      <c r="JOZ175" s="137"/>
      <c r="JPA175" s="137"/>
      <c r="JPB175" s="137"/>
      <c r="JPC175" s="137"/>
      <c r="JPD175" s="137"/>
      <c r="JPE175" s="137"/>
      <c r="JPF175" s="137"/>
      <c r="JPG175" s="137"/>
      <c r="JPH175" s="137"/>
      <c r="JPI175" s="137"/>
      <c r="JPJ175" s="137"/>
      <c r="JPK175" s="137"/>
      <c r="JPL175" s="137"/>
      <c r="JPM175" s="137"/>
      <c r="JPN175" s="137"/>
      <c r="JPO175" s="137"/>
      <c r="JPP175" s="137"/>
      <c r="JPQ175" s="137"/>
      <c r="JPR175" s="137"/>
      <c r="JPS175" s="137"/>
      <c r="JPT175" s="137"/>
      <c r="JPU175" s="137"/>
      <c r="JPV175" s="137"/>
      <c r="JPW175" s="137"/>
      <c r="JPX175" s="137"/>
      <c r="JPY175" s="137"/>
      <c r="JPZ175" s="137"/>
      <c r="JQA175" s="137"/>
      <c r="JQB175" s="137"/>
      <c r="JQC175" s="137"/>
      <c r="JQD175" s="137"/>
      <c r="JQE175" s="137"/>
      <c r="JQF175" s="137"/>
      <c r="JQG175" s="137"/>
      <c r="JQH175" s="137"/>
      <c r="JQI175" s="137"/>
      <c r="JQJ175" s="137"/>
      <c r="JQK175" s="137"/>
      <c r="JQL175" s="137"/>
      <c r="JQM175" s="137"/>
      <c r="JQN175" s="137"/>
      <c r="JQO175" s="137"/>
      <c r="JQP175" s="137"/>
      <c r="JQQ175" s="137"/>
      <c r="JQR175" s="137"/>
      <c r="JQS175" s="137"/>
      <c r="JQT175" s="137"/>
      <c r="JQU175" s="137"/>
      <c r="JQV175" s="137"/>
      <c r="JQW175" s="137"/>
      <c r="JQX175" s="137"/>
      <c r="JQY175" s="137"/>
      <c r="JQZ175" s="137"/>
      <c r="JRA175" s="137"/>
      <c r="JRB175" s="137"/>
      <c r="JRC175" s="137"/>
      <c r="JRD175" s="137"/>
      <c r="JRE175" s="137"/>
      <c r="JRF175" s="137"/>
      <c r="JRG175" s="137"/>
      <c r="JRH175" s="137"/>
      <c r="JRI175" s="137"/>
      <c r="JRJ175" s="137"/>
      <c r="JRK175" s="137"/>
      <c r="JRL175" s="137"/>
      <c r="JRM175" s="137"/>
      <c r="JRN175" s="137"/>
      <c r="JRO175" s="137"/>
      <c r="JRP175" s="137"/>
      <c r="JRQ175" s="137"/>
      <c r="JRR175" s="137"/>
      <c r="JRS175" s="137"/>
      <c r="JRT175" s="137"/>
      <c r="JRU175" s="137"/>
      <c r="JRV175" s="137"/>
      <c r="JRW175" s="137"/>
      <c r="JRX175" s="137"/>
      <c r="JRY175" s="137"/>
      <c r="JRZ175" s="137"/>
      <c r="JSA175" s="137"/>
      <c r="JSB175" s="137"/>
      <c r="JSC175" s="137"/>
      <c r="JSD175" s="137"/>
      <c r="JSE175" s="137"/>
      <c r="JSF175" s="137"/>
      <c r="JSG175" s="137"/>
      <c r="JSH175" s="137"/>
      <c r="JSI175" s="137"/>
      <c r="JSJ175" s="137"/>
      <c r="JSK175" s="137"/>
      <c r="JSL175" s="137"/>
      <c r="JSM175" s="137"/>
      <c r="JSN175" s="137"/>
      <c r="JSO175" s="137"/>
      <c r="JSP175" s="137"/>
      <c r="JSQ175" s="137"/>
      <c r="JSR175" s="137"/>
      <c r="JSS175" s="137"/>
      <c r="JST175" s="137"/>
      <c r="JSU175" s="137"/>
      <c r="JSV175" s="137"/>
      <c r="JSW175" s="137"/>
      <c r="JSX175" s="137"/>
      <c r="JSY175" s="137"/>
      <c r="JSZ175" s="137"/>
      <c r="JTA175" s="137"/>
      <c r="JTB175" s="137"/>
      <c r="JTC175" s="137"/>
      <c r="JTD175" s="137"/>
      <c r="JTE175" s="137"/>
      <c r="JTF175" s="137"/>
      <c r="JTG175" s="137"/>
      <c r="JTH175" s="137"/>
      <c r="JTI175" s="137"/>
      <c r="JTJ175" s="137"/>
      <c r="JTK175" s="137"/>
      <c r="JTL175" s="137"/>
      <c r="JTM175" s="137"/>
      <c r="JTN175" s="137"/>
      <c r="JTO175" s="137"/>
      <c r="JTP175" s="137"/>
      <c r="JTQ175" s="137"/>
      <c r="JTR175" s="137"/>
      <c r="JTS175" s="137"/>
      <c r="JTT175" s="137"/>
      <c r="JTU175" s="137"/>
      <c r="JTV175" s="137"/>
      <c r="JTW175" s="137"/>
      <c r="JTX175" s="137"/>
      <c r="JTY175" s="137"/>
      <c r="JTZ175" s="137"/>
      <c r="JUA175" s="137"/>
      <c r="JUB175" s="137"/>
      <c r="JUC175" s="137"/>
      <c r="JUD175" s="137"/>
      <c r="JUE175" s="137"/>
      <c r="JUF175" s="137"/>
      <c r="JUG175" s="137"/>
      <c r="JUH175" s="137"/>
      <c r="JUI175" s="137"/>
      <c r="JUJ175" s="137"/>
      <c r="JUK175" s="137"/>
      <c r="JUL175" s="137"/>
      <c r="JUM175" s="137"/>
      <c r="JUN175" s="137"/>
      <c r="JUO175" s="137"/>
      <c r="JUP175" s="137"/>
      <c r="JUQ175" s="137"/>
      <c r="JUR175" s="137"/>
      <c r="JUS175" s="137"/>
      <c r="JUT175" s="137"/>
      <c r="JUU175" s="137"/>
      <c r="JUV175" s="137"/>
      <c r="JUW175" s="137"/>
      <c r="JUX175" s="137"/>
      <c r="JUY175" s="137"/>
      <c r="JUZ175" s="137"/>
      <c r="JVA175" s="137"/>
      <c r="JVB175" s="137"/>
      <c r="JVC175" s="137"/>
      <c r="JVD175" s="137"/>
      <c r="JVE175" s="137"/>
      <c r="JVF175" s="137"/>
      <c r="JVG175" s="137"/>
      <c r="JVH175" s="137"/>
      <c r="JVI175" s="137"/>
      <c r="JVJ175" s="137"/>
      <c r="JVK175" s="137"/>
      <c r="JVL175" s="137"/>
      <c r="JVM175" s="137"/>
      <c r="JVN175" s="137"/>
      <c r="JVO175" s="137"/>
      <c r="JVP175" s="137"/>
      <c r="JVQ175" s="137"/>
      <c r="JVR175" s="137"/>
      <c r="JVS175" s="137"/>
      <c r="JVT175" s="137"/>
      <c r="JVU175" s="137"/>
      <c r="JVV175" s="137"/>
      <c r="JVW175" s="137"/>
      <c r="JVX175" s="137"/>
      <c r="JVY175" s="137"/>
      <c r="JVZ175" s="137"/>
      <c r="JWA175" s="137"/>
      <c r="JWB175" s="137"/>
      <c r="JWC175" s="137"/>
      <c r="JWD175" s="137"/>
      <c r="JWE175" s="137"/>
      <c r="JWF175" s="137"/>
      <c r="JWG175" s="137"/>
      <c r="JWH175" s="137"/>
      <c r="JWI175" s="137"/>
      <c r="JWJ175" s="137"/>
      <c r="JWK175" s="137"/>
      <c r="JWL175" s="137"/>
      <c r="JWM175" s="137"/>
      <c r="JWN175" s="137"/>
      <c r="JWO175" s="137"/>
      <c r="JWP175" s="137"/>
      <c r="JWQ175" s="137"/>
      <c r="JWR175" s="137"/>
      <c r="JWS175" s="137"/>
      <c r="JWT175" s="137"/>
      <c r="JWU175" s="137"/>
      <c r="JWV175" s="137"/>
      <c r="JWW175" s="137"/>
      <c r="JWX175" s="137"/>
      <c r="JWY175" s="137"/>
      <c r="JWZ175" s="137"/>
      <c r="JXA175" s="137"/>
      <c r="JXB175" s="137"/>
      <c r="JXC175" s="137"/>
      <c r="JXD175" s="137"/>
      <c r="JXE175" s="137"/>
      <c r="JXF175" s="137"/>
      <c r="JXG175" s="137"/>
      <c r="JXH175" s="137"/>
      <c r="JXI175" s="137"/>
      <c r="JXJ175" s="137"/>
      <c r="JXK175" s="137"/>
      <c r="JXL175" s="137"/>
      <c r="JXM175" s="137"/>
      <c r="JXN175" s="137"/>
      <c r="JXO175" s="137"/>
      <c r="JXP175" s="137"/>
      <c r="JXQ175" s="137"/>
      <c r="JXR175" s="137"/>
      <c r="JXS175" s="137"/>
      <c r="JXT175" s="137"/>
      <c r="JXU175" s="137"/>
      <c r="JXV175" s="137"/>
      <c r="JXW175" s="137"/>
      <c r="JXX175" s="137"/>
      <c r="JXY175" s="137"/>
      <c r="JXZ175" s="137"/>
      <c r="JYA175" s="137"/>
      <c r="JYB175" s="137"/>
      <c r="JYC175" s="137"/>
      <c r="JYD175" s="137"/>
      <c r="JYE175" s="137"/>
      <c r="JYF175" s="137"/>
      <c r="JYG175" s="137"/>
      <c r="JYH175" s="137"/>
      <c r="JYI175" s="137"/>
      <c r="JYJ175" s="137"/>
      <c r="JYK175" s="137"/>
      <c r="JYL175" s="137"/>
      <c r="JYM175" s="137"/>
      <c r="JYN175" s="137"/>
      <c r="JYO175" s="137"/>
      <c r="JYP175" s="137"/>
      <c r="JYQ175" s="137"/>
      <c r="JYR175" s="137"/>
      <c r="JYS175" s="137"/>
      <c r="JYT175" s="137"/>
      <c r="JYU175" s="137"/>
      <c r="JYV175" s="137"/>
      <c r="JYW175" s="137"/>
      <c r="JYX175" s="137"/>
      <c r="JYY175" s="137"/>
      <c r="JYZ175" s="137"/>
      <c r="JZA175" s="137"/>
      <c r="JZB175" s="137"/>
      <c r="JZC175" s="137"/>
      <c r="JZD175" s="137"/>
      <c r="JZE175" s="137"/>
      <c r="JZF175" s="137"/>
      <c r="JZG175" s="137"/>
      <c r="JZH175" s="137"/>
      <c r="JZI175" s="137"/>
      <c r="JZJ175" s="137"/>
      <c r="JZK175" s="137"/>
      <c r="JZL175" s="137"/>
      <c r="JZM175" s="137"/>
      <c r="JZN175" s="137"/>
      <c r="JZO175" s="137"/>
      <c r="JZP175" s="137"/>
      <c r="JZQ175" s="137"/>
      <c r="JZR175" s="137"/>
      <c r="JZS175" s="137"/>
      <c r="JZT175" s="137"/>
      <c r="JZU175" s="137"/>
      <c r="JZV175" s="137"/>
      <c r="JZW175" s="137"/>
      <c r="JZX175" s="137"/>
      <c r="JZY175" s="137"/>
      <c r="JZZ175" s="137"/>
      <c r="KAA175" s="137"/>
      <c r="KAB175" s="137"/>
      <c r="KAC175" s="137"/>
      <c r="KAD175" s="137"/>
      <c r="KAE175" s="137"/>
      <c r="KAF175" s="137"/>
      <c r="KAG175" s="137"/>
      <c r="KAH175" s="137"/>
      <c r="KAI175" s="137"/>
      <c r="KAJ175" s="137"/>
      <c r="KAK175" s="137"/>
      <c r="KAL175" s="137"/>
      <c r="KAM175" s="137"/>
      <c r="KAN175" s="137"/>
      <c r="KAO175" s="137"/>
      <c r="KAP175" s="137"/>
      <c r="KAQ175" s="137"/>
      <c r="KAR175" s="137"/>
      <c r="KAS175" s="137"/>
      <c r="KAT175" s="137"/>
      <c r="KAU175" s="137"/>
      <c r="KAV175" s="137"/>
      <c r="KAW175" s="137"/>
      <c r="KAX175" s="137"/>
      <c r="KAY175" s="137"/>
      <c r="KAZ175" s="137"/>
      <c r="KBA175" s="137"/>
      <c r="KBB175" s="137"/>
      <c r="KBC175" s="137"/>
      <c r="KBD175" s="137"/>
      <c r="KBE175" s="137"/>
      <c r="KBF175" s="137"/>
      <c r="KBG175" s="137"/>
      <c r="KBH175" s="137"/>
      <c r="KBI175" s="137"/>
      <c r="KBJ175" s="137"/>
      <c r="KBK175" s="137"/>
      <c r="KBL175" s="137"/>
      <c r="KBM175" s="137"/>
      <c r="KBN175" s="137"/>
      <c r="KBO175" s="137"/>
      <c r="KBP175" s="137"/>
      <c r="KBQ175" s="137"/>
      <c r="KBR175" s="137"/>
      <c r="KBS175" s="137"/>
      <c r="KBT175" s="137"/>
      <c r="KBU175" s="137"/>
      <c r="KBV175" s="137"/>
      <c r="KBW175" s="137"/>
      <c r="KBX175" s="137"/>
      <c r="KBY175" s="137"/>
      <c r="KBZ175" s="137"/>
      <c r="KCA175" s="137"/>
      <c r="KCB175" s="137"/>
      <c r="KCC175" s="137"/>
      <c r="KCD175" s="137"/>
      <c r="KCE175" s="137"/>
      <c r="KCF175" s="137"/>
      <c r="KCG175" s="137"/>
      <c r="KCH175" s="137"/>
      <c r="KCI175" s="137"/>
      <c r="KCJ175" s="137"/>
      <c r="KCK175" s="137"/>
      <c r="KCL175" s="137"/>
      <c r="KCM175" s="137"/>
      <c r="KCN175" s="137"/>
      <c r="KCO175" s="137"/>
      <c r="KCP175" s="137"/>
      <c r="KCQ175" s="137"/>
      <c r="KCR175" s="137"/>
      <c r="KCS175" s="137"/>
      <c r="KCT175" s="137"/>
      <c r="KCU175" s="137"/>
      <c r="KCV175" s="137"/>
      <c r="KCW175" s="137"/>
      <c r="KCX175" s="137"/>
      <c r="KCY175" s="137"/>
      <c r="KCZ175" s="137"/>
      <c r="KDA175" s="137"/>
      <c r="KDB175" s="137"/>
      <c r="KDC175" s="137"/>
      <c r="KDD175" s="137"/>
      <c r="KDE175" s="137"/>
      <c r="KDF175" s="137"/>
      <c r="KDG175" s="137"/>
      <c r="KDH175" s="137"/>
      <c r="KDI175" s="137"/>
      <c r="KDJ175" s="137"/>
      <c r="KDK175" s="137"/>
      <c r="KDL175" s="137"/>
      <c r="KDM175" s="137"/>
      <c r="KDN175" s="137"/>
      <c r="KDO175" s="137"/>
      <c r="KDP175" s="137"/>
      <c r="KDQ175" s="137"/>
      <c r="KDR175" s="137"/>
      <c r="KDS175" s="137"/>
      <c r="KDT175" s="137"/>
      <c r="KDU175" s="137"/>
      <c r="KDV175" s="137"/>
      <c r="KDW175" s="137"/>
      <c r="KDX175" s="137"/>
      <c r="KDY175" s="137"/>
      <c r="KDZ175" s="137"/>
      <c r="KEA175" s="137"/>
      <c r="KEB175" s="137"/>
      <c r="KEC175" s="137"/>
      <c r="KED175" s="137"/>
      <c r="KEE175" s="137"/>
      <c r="KEF175" s="137"/>
      <c r="KEG175" s="137"/>
      <c r="KEH175" s="137"/>
      <c r="KEI175" s="137"/>
      <c r="KEJ175" s="137"/>
      <c r="KEK175" s="137"/>
      <c r="KEL175" s="137"/>
      <c r="KEM175" s="137"/>
      <c r="KEN175" s="137"/>
      <c r="KEO175" s="137"/>
      <c r="KEP175" s="137"/>
      <c r="KEQ175" s="137"/>
      <c r="KER175" s="137"/>
      <c r="KES175" s="137"/>
      <c r="KET175" s="137"/>
      <c r="KEU175" s="137"/>
      <c r="KEV175" s="137"/>
      <c r="KEW175" s="137"/>
      <c r="KEX175" s="137"/>
      <c r="KEY175" s="137"/>
      <c r="KEZ175" s="137"/>
      <c r="KFA175" s="137"/>
      <c r="KFB175" s="137"/>
      <c r="KFC175" s="137"/>
      <c r="KFD175" s="137"/>
      <c r="KFE175" s="137"/>
      <c r="KFF175" s="137"/>
      <c r="KFG175" s="137"/>
      <c r="KFH175" s="137"/>
      <c r="KFI175" s="137"/>
      <c r="KFJ175" s="137"/>
      <c r="KFK175" s="137"/>
      <c r="KFL175" s="137"/>
      <c r="KFM175" s="137"/>
      <c r="KFN175" s="137"/>
      <c r="KFO175" s="137"/>
      <c r="KFP175" s="137"/>
      <c r="KFQ175" s="137"/>
      <c r="KFR175" s="137"/>
      <c r="KFS175" s="137"/>
      <c r="KFT175" s="137"/>
      <c r="KFU175" s="137"/>
      <c r="KFV175" s="137"/>
      <c r="KFW175" s="137"/>
      <c r="KFX175" s="137"/>
      <c r="KFY175" s="137"/>
      <c r="KFZ175" s="137"/>
      <c r="KGA175" s="137"/>
      <c r="KGB175" s="137"/>
      <c r="KGC175" s="137"/>
      <c r="KGD175" s="137"/>
      <c r="KGE175" s="137"/>
      <c r="KGF175" s="137"/>
      <c r="KGG175" s="137"/>
      <c r="KGH175" s="137"/>
      <c r="KGI175" s="137"/>
      <c r="KGJ175" s="137"/>
      <c r="KGK175" s="137"/>
      <c r="KGL175" s="137"/>
      <c r="KGM175" s="137"/>
      <c r="KGN175" s="137"/>
      <c r="KGO175" s="137"/>
      <c r="KGP175" s="137"/>
      <c r="KGQ175" s="137"/>
      <c r="KGR175" s="137"/>
      <c r="KGS175" s="137"/>
      <c r="KGT175" s="137"/>
      <c r="KGU175" s="137"/>
      <c r="KGV175" s="137"/>
      <c r="KGW175" s="137"/>
      <c r="KGX175" s="137"/>
      <c r="KGY175" s="137"/>
      <c r="KGZ175" s="137"/>
      <c r="KHA175" s="137"/>
      <c r="KHB175" s="137"/>
      <c r="KHC175" s="137"/>
      <c r="KHD175" s="137"/>
      <c r="KHE175" s="137"/>
      <c r="KHF175" s="137"/>
      <c r="KHG175" s="137"/>
      <c r="KHH175" s="137"/>
      <c r="KHI175" s="137"/>
      <c r="KHJ175" s="137"/>
      <c r="KHK175" s="137"/>
      <c r="KHL175" s="137"/>
      <c r="KHM175" s="137"/>
      <c r="KHN175" s="137"/>
      <c r="KHO175" s="137"/>
      <c r="KHP175" s="137"/>
      <c r="KHQ175" s="137"/>
      <c r="KHR175" s="137"/>
      <c r="KHS175" s="137"/>
      <c r="KHT175" s="137"/>
      <c r="KHU175" s="137"/>
      <c r="KHV175" s="137"/>
      <c r="KHW175" s="137"/>
      <c r="KHX175" s="137"/>
      <c r="KHY175" s="137"/>
      <c r="KHZ175" s="137"/>
      <c r="KIA175" s="137"/>
      <c r="KIB175" s="137"/>
      <c r="KIC175" s="137"/>
      <c r="KID175" s="137"/>
      <c r="KIE175" s="137"/>
      <c r="KIF175" s="137"/>
      <c r="KIG175" s="137"/>
      <c r="KIH175" s="137"/>
      <c r="KII175" s="137"/>
      <c r="KIJ175" s="137"/>
      <c r="KIK175" s="137"/>
      <c r="KIL175" s="137"/>
      <c r="KIM175" s="137"/>
      <c r="KIN175" s="137"/>
      <c r="KIO175" s="137"/>
      <c r="KIP175" s="137"/>
      <c r="KIQ175" s="137"/>
      <c r="KIR175" s="137"/>
      <c r="KIS175" s="137"/>
      <c r="KIT175" s="137"/>
      <c r="KIU175" s="137"/>
      <c r="KIV175" s="137"/>
      <c r="KIW175" s="137"/>
      <c r="KIX175" s="137"/>
      <c r="KIY175" s="137"/>
      <c r="KIZ175" s="137"/>
      <c r="KJA175" s="137"/>
      <c r="KJB175" s="137"/>
      <c r="KJC175" s="137"/>
      <c r="KJD175" s="137"/>
      <c r="KJE175" s="137"/>
      <c r="KJF175" s="137"/>
      <c r="KJG175" s="137"/>
      <c r="KJH175" s="137"/>
      <c r="KJI175" s="137"/>
      <c r="KJJ175" s="137"/>
      <c r="KJK175" s="137"/>
      <c r="KJL175" s="137"/>
      <c r="KJM175" s="137"/>
      <c r="KJN175" s="137"/>
      <c r="KJO175" s="137"/>
      <c r="KJP175" s="137"/>
      <c r="KJQ175" s="137"/>
      <c r="KJR175" s="137"/>
      <c r="KJS175" s="137"/>
      <c r="KJT175" s="137"/>
      <c r="KJU175" s="137"/>
      <c r="KJV175" s="137"/>
      <c r="KJW175" s="137"/>
      <c r="KJX175" s="137"/>
      <c r="KJY175" s="137"/>
      <c r="KJZ175" s="137"/>
      <c r="KKA175" s="137"/>
      <c r="KKB175" s="137"/>
      <c r="KKC175" s="137"/>
      <c r="KKD175" s="137"/>
      <c r="KKE175" s="137"/>
      <c r="KKF175" s="137"/>
      <c r="KKG175" s="137"/>
      <c r="KKH175" s="137"/>
      <c r="KKI175" s="137"/>
      <c r="KKJ175" s="137"/>
      <c r="KKK175" s="137"/>
      <c r="KKL175" s="137"/>
      <c r="KKM175" s="137"/>
      <c r="KKN175" s="137"/>
      <c r="KKO175" s="137"/>
      <c r="KKP175" s="137"/>
      <c r="KKQ175" s="137"/>
      <c r="KKR175" s="137"/>
      <c r="KKS175" s="137"/>
      <c r="KKT175" s="137"/>
      <c r="KKU175" s="137"/>
      <c r="KKV175" s="137"/>
      <c r="KKW175" s="137"/>
      <c r="KKX175" s="137"/>
      <c r="KKY175" s="137"/>
      <c r="KKZ175" s="137"/>
      <c r="KLA175" s="137"/>
      <c r="KLB175" s="137"/>
      <c r="KLC175" s="137"/>
      <c r="KLD175" s="137"/>
      <c r="KLE175" s="137"/>
      <c r="KLF175" s="137"/>
      <c r="KLG175" s="137"/>
      <c r="KLH175" s="137"/>
      <c r="KLI175" s="137"/>
      <c r="KLJ175" s="137"/>
      <c r="KLK175" s="137"/>
      <c r="KLL175" s="137"/>
      <c r="KLM175" s="137"/>
      <c r="KLN175" s="137"/>
      <c r="KLO175" s="137"/>
      <c r="KLP175" s="137"/>
      <c r="KLQ175" s="137"/>
      <c r="KLR175" s="137"/>
      <c r="KLS175" s="137"/>
      <c r="KLT175" s="137"/>
      <c r="KLU175" s="137"/>
      <c r="KLV175" s="137"/>
      <c r="KLW175" s="137"/>
      <c r="KLX175" s="137"/>
      <c r="KLY175" s="137"/>
      <c r="KLZ175" s="137"/>
      <c r="KMA175" s="137"/>
      <c r="KMB175" s="137"/>
      <c r="KMC175" s="137"/>
      <c r="KMD175" s="137"/>
      <c r="KME175" s="137"/>
      <c r="KMF175" s="137"/>
      <c r="KMG175" s="137"/>
      <c r="KMH175" s="137"/>
      <c r="KMI175" s="137"/>
      <c r="KMJ175" s="137"/>
      <c r="KMK175" s="137"/>
      <c r="KML175" s="137"/>
      <c r="KMM175" s="137"/>
      <c r="KMN175" s="137"/>
      <c r="KMO175" s="137"/>
      <c r="KMP175" s="137"/>
      <c r="KMQ175" s="137"/>
      <c r="KMR175" s="137"/>
      <c r="KMS175" s="137"/>
      <c r="KMT175" s="137"/>
      <c r="KMU175" s="137"/>
      <c r="KMV175" s="137"/>
      <c r="KMW175" s="137"/>
      <c r="KMX175" s="137"/>
      <c r="KMY175" s="137"/>
      <c r="KMZ175" s="137"/>
      <c r="KNA175" s="137"/>
      <c r="KNB175" s="137"/>
      <c r="KNC175" s="137"/>
      <c r="KND175" s="137"/>
      <c r="KNE175" s="137"/>
      <c r="KNF175" s="137"/>
      <c r="KNG175" s="137"/>
      <c r="KNH175" s="137"/>
      <c r="KNI175" s="137"/>
      <c r="KNJ175" s="137"/>
      <c r="KNK175" s="137"/>
      <c r="KNL175" s="137"/>
      <c r="KNM175" s="137"/>
      <c r="KNN175" s="137"/>
      <c r="KNO175" s="137"/>
      <c r="KNP175" s="137"/>
      <c r="KNQ175" s="137"/>
      <c r="KNR175" s="137"/>
      <c r="KNS175" s="137"/>
      <c r="KNT175" s="137"/>
      <c r="KNU175" s="137"/>
      <c r="KNV175" s="137"/>
      <c r="KNW175" s="137"/>
      <c r="KNX175" s="137"/>
      <c r="KNY175" s="137"/>
      <c r="KNZ175" s="137"/>
      <c r="KOA175" s="137"/>
      <c r="KOB175" s="137"/>
      <c r="KOC175" s="137"/>
      <c r="KOD175" s="137"/>
      <c r="KOE175" s="137"/>
      <c r="KOF175" s="137"/>
      <c r="KOG175" s="137"/>
      <c r="KOH175" s="137"/>
      <c r="KOI175" s="137"/>
      <c r="KOJ175" s="137"/>
      <c r="KOK175" s="137"/>
      <c r="KOL175" s="137"/>
      <c r="KOM175" s="137"/>
      <c r="KON175" s="137"/>
      <c r="KOO175" s="137"/>
      <c r="KOP175" s="137"/>
      <c r="KOQ175" s="137"/>
      <c r="KOR175" s="137"/>
      <c r="KOS175" s="137"/>
      <c r="KOT175" s="137"/>
      <c r="KOU175" s="137"/>
      <c r="KOV175" s="137"/>
      <c r="KOW175" s="137"/>
      <c r="KOX175" s="137"/>
      <c r="KOY175" s="137"/>
      <c r="KOZ175" s="137"/>
      <c r="KPA175" s="137"/>
      <c r="KPB175" s="137"/>
      <c r="KPC175" s="137"/>
      <c r="KPD175" s="137"/>
      <c r="KPE175" s="137"/>
      <c r="KPF175" s="137"/>
      <c r="KPG175" s="137"/>
      <c r="KPH175" s="137"/>
      <c r="KPI175" s="137"/>
      <c r="KPJ175" s="137"/>
      <c r="KPK175" s="137"/>
      <c r="KPL175" s="137"/>
      <c r="KPM175" s="137"/>
      <c r="KPN175" s="137"/>
      <c r="KPO175" s="137"/>
      <c r="KPP175" s="137"/>
      <c r="KPQ175" s="137"/>
      <c r="KPR175" s="137"/>
      <c r="KPS175" s="137"/>
      <c r="KPT175" s="137"/>
      <c r="KPU175" s="137"/>
      <c r="KPV175" s="137"/>
      <c r="KPW175" s="137"/>
      <c r="KPX175" s="137"/>
      <c r="KPY175" s="137"/>
      <c r="KPZ175" s="137"/>
      <c r="KQA175" s="137"/>
      <c r="KQB175" s="137"/>
      <c r="KQC175" s="137"/>
      <c r="KQD175" s="137"/>
      <c r="KQE175" s="137"/>
      <c r="KQF175" s="137"/>
      <c r="KQG175" s="137"/>
      <c r="KQH175" s="137"/>
      <c r="KQI175" s="137"/>
      <c r="KQJ175" s="137"/>
      <c r="KQK175" s="137"/>
      <c r="KQL175" s="137"/>
      <c r="KQM175" s="137"/>
      <c r="KQN175" s="137"/>
      <c r="KQO175" s="137"/>
      <c r="KQP175" s="137"/>
      <c r="KQQ175" s="137"/>
      <c r="KQR175" s="137"/>
      <c r="KQS175" s="137"/>
      <c r="KQT175" s="137"/>
      <c r="KQU175" s="137"/>
      <c r="KQV175" s="137"/>
      <c r="KQW175" s="137"/>
      <c r="KQX175" s="137"/>
      <c r="KQY175" s="137"/>
      <c r="KQZ175" s="137"/>
      <c r="KRA175" s="137"/>
      <c r="KRB175" s="137"/>
      <c r="KRC175" s="137"/>
      <c r="KRD175" s="137"/>
      <c r="KRE175" s="137"/>
      <c r="KRF175" s="137"/>
      <c r="KRG175" s="137"/>
      <c r="KRH175" s="137"/>
      <c r="KRI175" s="137"/>
      <c r="KRJ175" s="137"/>
      <c r="KRK175" s="137"/>
      <c r="KRL175" s="137"/>
      <c r="KRM175" s="137"/>
      <c r="KRN175" s="137"/>
      <c r="KRO175" s="137"/>
      <c r="KRP175" s="137"/>
      <c r="KRQ175" s="137"/>
      <c r="KRR175" s="137"/>
      <c r="KRS175" s="137"/>
      <c r="KRT175" s="137"/>
      <c r="KRU175" s="137"/>
      <c r="KRV175" s="137"/>
      <c r="KRW175" s="137"/>
      <c r="KRX175" s="137"/>
      <c r="KRY175" s="137"/>
      <c r="KRZ175" s="137"/>
      <c r="KSA175" s="137"/>
      <c r="KSB175" s="137"/>
      <c r="KSC175" s="137"/>
      <c r="KSD175" s="137"/>
      <c r="KSE175" s="137"/>
      <c r="KSF175" s="137"/>
      <c r="KSG175" s="137"/>
      <c r="KSH175" s="137"/>
      <c r="KSI175" s="137"/>
      <c r="KSJ175" s="137"/>
      <c r="KSK175" s="137"/>
      <c r="KSL175" s="137"/>
      <c r="KSM175" s="137"/>
      <c r="KSN175" s="137"/>
      <c r="KSO175" s="137"/>
      <c r="KSP175" s="137"/>
      <c r="KSQ175" s="137"/>
      <c r="KSR175" s="137"/>
      <c r="KSS175" s="137"/>
      <c r="KST175" s="137"/>
      <c r="KSU175" s="137"/>
      <c r="KSV175" s="137"/>
      <c r="KSW175" s="137"/>
      <c r="KSX175" s="137"/>
      <c r="KSY175" s="137"/>
      <c r="KSZ175" s="137"/>
      <c r="KTA175" s="137"/>
      <c r="KTB175" s="137"/>
      <c r="KTC175" s="137"/>
      <c r="KTD175" s="137"/>
      <c r="KTE175" s="137"/>
      <c r="KTF175" s="137"/>
      <c r="KTG175" s="137"/>
      <c r="KTH175" s="137"/>
      <c r="KTI175" s="137"/>
      <c r="KTJ175" s="137"/>
      <c r="KTK175" s="137"/>
      <c r="KTL175" s="137"/>
      <c r="KTM175" s="137"/>
      <c r="KTN175" s="137"/>
      <c r="KTO175" s="137"/>
      <c r="KTP175" s="137"/>
      <c r="KTQ175" s="137"/>
      <c r="KTR175" s="137"/>
      <c r="KTS175" s="137"/>
      <c r="KTT175" s="137"/>
      <c r="KTU175" s="137"/>
      <c r="KTV175" s="137"/>
      <c r="KTW175" s="137"/>
      <c r="KTX175" s="137"/>
      <c r="KTY175" s="137"/>
      <c r="KTZ175" s="137"/>
      <c r="KUA175" s="137"/>
      <c r="KUB175" s="137"/>
      <c r="KUC175" s="137"/>
      <c r="KUD175" s="137"/>
      <c r="KUE175" s="137"/>
      <c r="KUF175" s="137"/>
      <c r="KUG175" s="137"/>
      <c r="KUH175" s="137"/>
      <c r="KUI175" s="137"/>
      <c r="KUJ175" s="137"/>
      <c r="KUK175" s="137"/>
      <c r="KUL175" s="137"/>
      <c r="KUM175" s="137"/>
      <c r="KUN175" s="137"/>
      <c r="KUO175" s="137"/>
      <c r="KUP175" s="137"/>
      <c r="KUQ175" s="137"/>
      <c r="KUR175" s="137"/>
      <c r="KUS175" s="137"/>
      <c r="KUT175" s="137"/>
      <c r="KUU175" s="137"/>
      <c r="KUV175" s="137"/>
      <c r="KUW175" s="137"/>
      <c r="KUX175" s="137"/>
      <c r="KUY175" s="137"/>
      <c r="KUZ175" s="137"/>
      <c r="KVA175" s="137"/>
      <c r="KVB175" s="137"/>
      <c r="KVC175" s="137"/>
      <c r="KVD175" s="137"/>
      <c r="KVE175" s="137"/>
      <c r="KVF175" s="137"/>
      <c r="KVG175" s="137"/>
      <c r="KVH175" s="137"/>
      <c r="KVI175" s="137"/>
      <c r="KVJ175" s="137"/>
      <c r="KVK175" s="137"/>
      <c r="KVL175" s="137"/>
      <c r="KVM175" s="137"/>
      <c r="KVN175" s="137"/>
      <c r="KVO175" s="137"/>
      <c r="KVP175" s="137"/>
      <c r="KVQ175" s="137"/>
      <c r="KVR175" s="137"/>
      <c r="KVS175" s="137"/>
      <c r="KVT175" s="137"/>
      <c r="KVU175" s="137"/>
      <c r="KVV175" s="137"/>
      <c r="KVW175" s="137"/>
      <c r="KVX175" s="137"/>
      <c r="KVY175" s="137"/>
      <c r="KVZ175" s="137"/>
      <c r="KWA175" s="137"/>
      <c r="KWB175" s="137"/>
      <c r="KWC175" s="137"/>
      <c r="KWD175" s="137"/>
      <c r="KWE175" s="137"/>
      <c r="KWF175" s="137"/>
      <c r="KWG175" s="137"/>
      <c r="KWH175" s="137"/>
      <c r="KWI175" s="137"/>
      <c r="KWJ175" s="137"/>
      <c r="KWK175" s="137"/>
      <c r="KWL175" s="137"/>
      <c r="KWM175" s="137"/>
      <c r="KWN175" s="137"/>
      <c r="KWO175" s="137"/>
      <c r="KWP175" s="137"/>
      <c r="KWQ175" s="137"/>
      <c r="KWR175" s="137"/>
      <c r="KWS175" s="137"/>
      <c r="KWT175" s="137"/>
      <c r="KWU175" s="137"/>
      <c r="KWV175" s="137"/>
      <c r="KWW175" s="137"/>
      <c r="KWX175" s="137"/>
      <c r="KWY175" s="137"/>
      <c r="KWZ175" s="137"/>
      <c r="KXA175" s="137"/>
      <c r="KXB175" s="137"/>
      <c r="KXC175" s="137"/>
      <c r="KXD175" s="137"/>
      <c r="KXE175" s="137"/>
      <c r="KXF175" s="137"/>
      <c r="KXG175" s="137"/>
      <c r="KXH175" s="137"/>
      <c r="KXI175" s="137"/>
      <c r="KXJ175" s="137"/>
      <c r="KXK175" s="137"/>
      <c r="KXL175" s="137"/>
      <c r="KXM175" s="137"/>
      <c r="KXN175" s="137"/>
      <c r="KXO175" s="137"/>
      <c r="KXP175" s="137"/>
      <c r="KXQ175" s="137"/>
      <c r="KXR175" s="137"/>
      <c r="KXS175" s="137"/>
      <c r="KXT175" s="137"/>
      <c r="KXU175" s="137"/>
      <c r="KXV175" s="137"/>
      <c r="KXW175" s="137"/>
      <c r="KXX175" s="137"/>
      <c r="KXY175" s="137"/>
      <c r="KXZ175" s="137"/>
      <c r="KYA175" s="137"/>
      <c r="KYB175" s="137"/>
      <c r="KYC175" s="137"/>
      <c r="KYD175" s="137"/>
      <c r="KYE175" s="137"/>
      <c r="KYF175" s="137"/>
      <c r="KYG175" s="137"/>
      <c r="KYH175" s="137"/>
      <c r="KYI175" s="137"/>
      <c r="KYJ175" s="137"/>
      <c r="KYK175" s="137"/>
      <c r="KYL175" s="137"/>
      <c r="KYM175" s="137"/>
      <c r="KYN175" s="137"/>
      <c r="KYO175" s="137"/>
      <c r="KYP175" s="137"/>
      <c r="KYQ175" s="137"/>
      <c r="KYR175" s="137"/>
      <c r="KYS175" s="137"/>
      <c r="KYT175" s="137"/>
      <c r="KYU175" s="137"/>
      <c r="KYV175" s="137"/>
      <c r="KYW175" s="137"/>
      <c r="KYX175" s="137"/>
      <c r="KYY175" s="137"/>
      <c r="KYZ175" s="137"/>
      <c r="KZA175" s="137"/>
      <c r="KZB175" s="137"/>
      <c r="KZC175" s="137"/>
      <c r="KZD175" s="137"/>
      <c r="KZE175" s="137"/>
      <c r="KZF175" s="137"/>
      <c r="KZG175" s="137"/>
      <c r="KZH175" s="137"/>
      <c r="KZI175" s="137"/>
      <c r="KZJ175" s="137"/>
      <c r="KZK175" s="137"/>
      <c r="KZL175" s="137"/>
      <c r="KZM175" s="137"/>
      <c r="KZN175" s="137"/>
      <c r="KZO175" s="137"/>
      <c r="KZP175" s="137"/>
      <c r="KZQ175" s="137"/>
      <c r="KZR175" s="137"/>
      <c r="KZS175" s="137"/>
      <c r="KZT175" s="137"/>
      <c r="KZU175" s="137"/>
      <c r="KZV175" s="137"/>
      <c r="KZW175" s="137"/>
      <c r="KZX175" s="137"/>
      <c r="KZY175" s="137"/>
      <c r="KZZ175" s="137"/>
      <c r="LAA175" s="137"/>
      <c r="LAB175" s="137"/>
      <c r="LAC175" s="137"/>
      <c r="LAD175" s="137"/>
      <c r="LAE175" s="137"/>
      <c r="LAF175" s="137"/>
      <c r="LAG175" s="137"/>
      <c r="LAH175" s="137"/>
      <c r="LAI175" s="137"/>
      <c r="LAJ175" s="137"/>
      <c r="LAK175" s="137"/>
      <c r="LAL175" s="137"/>
      <c r="LAM175" s="137"/>
      <c r="LAN175" s="137"/>
      <c r="LAO175" s="137"/>
      <c r="LAP175" s="137"/>
      <c r="LAQ175" s="137"/>
      <c r="LAR175" s="137"/>
      <c r="LAS175" s="137"/>
      <c r="LAT175" s="137"/>
      <c r="LAU175" s="137"/>
      <c r="LAV175" s="137"/>
      <c r="LAW175" s="137"/>
      <c r="LAX175" s="137"/>
      <c r="LAY175" s="137"/>
      <c r="LAZ175" s="137"/>
      <c r="LBA175" s="137"/>
      <c r="LBB175" s="137"/>
      <c r="LBC175" s="137"/>
      <c r="LBD175" s="137"/>
      <c r="LBE175" s="137"/>
      <c r="LBF175" s="137"/>
      <c r="LBG175" s="137"/>
      <c r="LBH175" s="137"/>
      <c r="LBI175" s="137"/>
      <c r="LBJ175" s="137"/>
      <c r="LBK175" s="137"/>
      <c r="LBL175" s="137"/>
      <c r="LBM175" s="137"/>
      <c r="LBN175" s="137"/>
      <c r="LBO175" s="137"/>
      <c r="LBP175" s="137"/>
      <c r="LBQ175" s="137"/>
      <c r="LBR175" s="137"/>
      <c r="LBS175" s="137"/>
      <c r="LBT175" s="137"/>
      <c r="LBU175" s="137"/>
      <c r="LBV175" s="137"/>
      <c r="LBW175" s="137"/>
      <c r="LBX175" s="137"/>
      <c r="LBY175" s="137"/>
      <c r="LBZ175" s="137"/>
      <c r="LCA175" s="137"/>
      <c r="LCB175" s="137"/>
      <c r="LCC175" s="137"/>
      <c r="LCD175" s="137"/>
      <c r="LCE175" s="137"/>
      <c r="LCF175" s="137"/>
      <c r="LCG175" s="137"/>
      <c r="LCH175" s="137"/>
      <c r="LCI175" s="137"/>
      <c r="LCJ175" s="137"/>
      <c r="LCK175" s="137"/>
      <c r="LCL175" s="137"/>
      <c r="LCM175" s="137"/>
      <c r="LCN175" s="137"/>
      <c r="LCO175" s="137"/>
      <c r="LCP175" s="137"/>
      <c r="LCQ175" s="137"/>
      <c r="LCR175" s="137"/>
      <c r="LCS175" s="137"/>
      <c r="LCT175" s="137"/>
      <c r="LCU175" s="137"/>
      <c r="LCV175" s="137"/>
      <c r="LCW175" s="137"/>
      <c r="LCX175" s="137"/>
      <c r="LCY175" s="137"/>
      <c r="LCZ175" s="137"/>
      <c r="LDA175" s="137"/>
      <c r="LDB175" s="137"/>
      <c r="LDC175" s="137"/>
      <c r="LDD175" s="137"/>
      <c r="LDE175" s="137"/>
      <c r="LDF175" s="137"/>
      <c r="LDG175" s="137"/>
      <c r="LDH175" s="137"/>
      <c r="LDI175" s="137"/>
      <c r="LDJ175" s="137"/>
      <c r="LDK175" s="137"/>
      <c r="LDL175" s="137"/>
      <c r="LDM175" s="137"/>
      <c r="LDN175" s="137"/>
      <c r="LDO175" s="137"/>
      <c r="LDP175" s="137"/>
      <c r="LDQ175" s="137"/>
      <c r="LDR175" s="137"/>
      <c r="LDS175" s="137"/>
      <c r="LDT175" s="137"/>
      <c r="LDU175" s="137"/>
      <c r="LDV175" s="137"/>
      <c r="LDW175" s="137"/>
      <c r="LDX175" s="137"/>
      <c r="LDY175" s="137"/>
      <c r="LDZ175" s="137"/>
      <c r="LEA175" s="137"/>
      <c r="LEB175" s="137"/>
      <c r="LEC175" s="137"/>
      <c r="LED175" s="137"/>
      <c r="LEE175" s="137"/>
      <c r="LEF175" s="137"/>
      <c r="LEG175" s="137"/>
      <c r="LEH175" s="137"/>
      <c r="LEI175" s="137"/>
      <c r="LEJ175" s="137"/>
      <c r="LEK175" s="137"/>
      <c r="LEL175" s="137"/>
      <c r="LEM175" s="137"/>
      <c r="LEN175" s="137"/>
      <c r="LEO175" s="137"/>
      <c r="LEP175" s="137"/>
      <c r="LEQ175" s="137"/>
      <c r="LER175" s="137"/>
      <c r="LES175" s="137"/>
      <c r="LET175" s="137"/>
      <c r="LEU175" s="137"/>
      <c r="LEV175" s="137"/>
      <c r="LEW175" s="137"/>
      <c r="LEX175" s="137"/>
      <c r="LEY175" s="137"/>
      <c r="LEZ175" s="137"/>
      <c r="LFA175" s="137"/>
      <c r="LFB175" s="137"/>
      <c r="LFC175" s="137"/>
      <c r="LFD175" s="137"/>
      <c r="LFE175" s="137"/>
      <c r="LFF175" s="137"/>
      <c r="LFG175" s="137"/>
      <c r="LFH175" s="137"/>
      <c r="LFI175" s="137"/>
      <c r="LFJ175" s="137"/>
      <c r="LFK175" s="137"/>
      <c r="LFL175" s="137"/>
      <c r="LFM175" s="137"/>
      <c r="LFN175" s="137"/>
      <c r="LFO175" s="137"/>
      <c r="LFP175" s="137"/>
      <c r="LFQ175" s="137"/>
      <c r="LFR175" s="137"/>
      <c r="LFS175" s="137"/>
      <c r="LFT175" s="137"/>
      <c r="LFU175" s="137"/>
      <c r="LFV175" s="137"/>
      <c r="LFW175" s="137"/>
      <c r="LFX175" s="137"/>
      <c r="LFY175" s="137"/>
      <c r="LFZ175" s="137"/>
      <c r="LGA175" s="137"/>
      <c r="LGB175" s="137"/>
      <c r="LGC175" s="137"/>
      <c r="LGD175" s="137"/>
      <c r="LGE175" s="137"/>
      <c r="LGF175" s="137"/>
      <c r="LGG175" s="137"/>
      <c r="LGH175" s="137"/>
      <c r="LGI175" s="137"/>
      <c r="LGJ175" s="137"/>
      <c r="LGK175" s="137"/>
      <c r="LGL175" s="137"/>
      <c r="LGM175" s="137"/>
      <c r="LGN175" s="137"/>
      <c r="LGO175" s="137"/>
      <c r="LGP175" s="137"/>
      <c r="LGQ175" s="137"/>
      <c r="LGR175" s="137"/>
      <c r="LGS175" s="137"/>
      <c r="LGT175" s="137"/>
      <c r="LGU175" s="137"/>
      <c r="LGV175" s="137"/>
      <c r="LGW175" s="137"/>
      <c r="LGX175" s="137"/>
      <c r="LGY175" s="137"/>
      <c r="LGZ175" s="137"/>
      <c r="LHA175" s="137"/>
      <c r="LHB175" s="137"/>
      <c r="LHC175" s="137"/>
      <c r="LHD175" s="137"/>
      <c r="LHE175" s="137"/>
      <c r="LHF175" s="137"/>
      <c r="LHG175" s="137"/>
      <c r="LHH175" s="137"/>
      <c r="LHI175" s="137"/>
      <c r="LHJ175" s="137"/>
      <c r="LHK175" s="137"/>
      <c r="LHL175" s="137"/>
      <c r="LHM175" s="137"/>
      <c r="LHN175" s="137"/>
      <c r="LHO175" s="137"/>
      <c r="LHP175" s="137"/>
      <c r="LHQ175" s="137"/>
      <c r="LHR175" s="137"/>
      <c r="LHS175" s="137"/>
      <c r="LHT175" s="137"/>
      <c r="LHU175" s="137"/>
      <c r="LHV175" s="137"/>
      <c r="LHW175" s="137"/>
      <c r="LHX175" s="137"/>
      <c r="LHY175" s="137"/>
      <c r="LHZ175" s="137"/>
      <c r="LIA175" s="137"/>
      <c r="LIB175" s="137"/>
      <c r="LIC175" s="137"/>
      <c r="LID175" s="137"/>
      <c r="LIE175" s="137"/>
      <c r="LIF175" s="137"/>
      <c r="LIG175" s="137"/>
      <c r="LIH175" s="137"/>
      <c r="LII175" s="137"/>
      <c r="LIJ175" s="137"/>
      <c r="LIK175" s="137"/>
      <c r="LIL175" s="137"/>
      <c r="LIM175" s="137"/>
      <c r="LIN175" s="137"/>
      <c r="LIO175" s="137"/>
      <c r="LIP175" s="137"/>
      <c r="LIQ175" s="137"/>
      <c r="LIR175" s="137"/>
      <c r="LIS175" s="137"/>
      <c r="LIT175" s="137"/>
      <c r="LIU175" s="137"/>
      <c r="LIV175" s="137"/>
      <c r="LIW175" s="137"/>
      <c r="LIX175" s="137"/>
      <c r="LIY175" s="137"/>
      <c r="LIZ175" s="137"/>
      <c r="LJA175" s="137"/>
      <c r="LJB175" s="137"/>
      <c r="LJC175" s="137"/>
      <c r="LJD175" s="137"/>
      <c r="LJE175" s="137"/>
      <c r="LJF175" s="137"/>
      <c r="LJG175" s="137"/>
      <c r="LJH175" s="137"/>
      <c r="LJI175" s="137"/>
      <c r="LJJ175" s="137"/>
      <c r="LJK175" s="137"/>
      <c r="LJL175" s="137"/>
      <c r="LJM175" s="137"/>
      <c r="LJN175" s="137"/>
      <c r="LJO175" s="137"/>
      <c r="LJP175" s="137"/>
      <c r="LJQ175" s="137"/>
      <c r="LJR175" s="137"/>
      <c r="LJS175" s="137"/>
      <c r="LJT175" s="137"/>
      <c r="LJU175" s="137"/>
      <c r="LJV175" s="137"/>
      <c r="LJW175" s="137"/>
      <c r="LJX175" s="137"/>
      <c r="LJY175" s="137"/>
      <c r="LJZ175" s="137"/>
      <c r="LKA175" s="137"/>
      <c r="LKB175" s="137"/>
      <c r="LKC175" s="137"/>
      <c r="LKD175" s="137"/>
      <c r="LKE175" s="137"/>
      <c r="LKF175" s="137"/>
      <c r="LKG175" s="137"/>
      <c r="LKH175" s="137"/>
      <c r="LKI175" s="137"/>
      <c r="LKJ175" s="137"/>
      <c r="LKK175" s="137"/>
      <c r="LKL175" s="137"/>
      <c r="LKM175" s="137"/>
      <c r="LKN175" s="137"/>
      <c r="LKO175" s="137"/>
      <c r="LKP175" s="137"/>
      <c r="LKQ175" s="137"/>
      <c r="LKR175" s="137"/>
      <c r="LKS175" s="137"/>
      <c r="LKT175" s="137"/>
      <c r="LKU175" s="137"/>
      <c r="LKV175" s="137"/>
      <c r="LKW175" s="137"/>
      <c r="LKX175" s="137"/>
      <c r="LKY175" s="137"/>
      <c r="LKZ175" s="137"/>
      <c r="LLA175" s="137"/>
      <c r="LLB175" s="137"/>
      <c r="LLC175" s="137"/>
      <c r="LLD175" s="137"/>
      <c r="LLE175" s="137"/>
      <c r="LLF175" s="137"/>
      <c r="LLG175" s="137"/>
      <c r="LLH175" s="137"/>
      <c r="LLI175" s="137"/>
      <c r="LLJ175" s="137"/>
      <c r="LLK175" s="137"/>
      <c r="LLL175" s="137"/>
      <c r="LLM175" s="137"/>
      <c r="LLN175" s="137"/>
      <c r="LLO175" s="137"/>
      <c r="LLP175" s="137"/>
      <c r="LLQ175" s="137"/>
      <c r="LLR175" s="137"/>
      <c r="LLS175" s="137"/>
      <c r="LLT175" s="137"/>
      <c r="LLU175" s="137"/>
      <c r="LLV175" s="137"/>
      <c r="LLW175" s="137"/>
      <c r="LLX175" s="137"/>
      <c r="LLY175" s="137"/>
      <c r="LLZ175" s="137"/>
      <c r="LMA175" s="137"/>
      <c r="LMB175" s="137"/>
      <c r="LMC175" s="137"/>
      <c r="LMD175" s="137"/>
      <c r="LME175" s="137"/>
      <c r="LMF175" s="137"/>
      <c r="LMG175" s="137"/>
      <c r="LMH175" s="137"/>
      <c r="LMI175" s="137"/>
      <c r="LMJ175" s="137"/>
      <c r="LMK175" s="137"/>
      <c r="LML175" s="137"/>
      <c r="LMM175" s="137"/>
      <c r="LMN175" s="137"/>
      <c r="LMO175" s="137"/>
      <c r="LMP175" s="137"/>
      <c r="LMQ175" s="137"/>
      <c r="LMR175" s="137"/>
      <c r="LMS175" s="137"/>
      <c r="LMT175" s="137"/>
      <c r="LMU175" s="137"/>
      <c r="LMV175" s="137"/>
      <c r="LMW175" s="137"/>
      <c r="LMX175" s="137"/>
      <c r="LMY175" s="137"/>
      <c r="LMZ175" s="137"/>
      <c r="LNA175" s="137"/>
      <c r="LNB175" s="137"/>
      <c r="LNC175" s="137"/>
      <c r="LND175" s="137"/>
      <c r="LNE175" s="137"/>
      <c r="LNF175" s="137"/>
      <c r="LNG175" s="137"/>
      <c r="LNH175" s="137"/>
      <c r="LNI175" s="137"/>
      <c r="LNJ175" s="137"/>
      <c r="LNK175" s="137"/>
      <c r="LNL175" s="137"/>
      <c r="LNM175" s="137"/>
      <c r="LNN175" s="137"/>
      <c r="LNO175" s="137"/>
      <c r="LNP175" s="137"/>
      <c r="LNQ175" s="137"/>
      <c r="LNR175" s="137"/>
      <c r="LNS175" s="137"/>
      <c r="LNT175" s="137"/>
      <c r="LNU175" s="137"/>
      <c r="LNV175" s="137"/>
      <c r="LNW175" s="137"/>
      <c r="LNX175" s="137"/>
      <c r="LNY175" s="137"/>
      <c r="LNZ175" s="137"/>
      <c r="LOA175" s="137"/>
      <c r="LOB175" s="137"/>
      <c r="LOC175" s="137"/>
      <c r="LOD175" s="137"/>
      <c r="LOE175" s="137"/>
      <c r="LOF175" s="137"/>
      <c r="LOG175" s="137"/>
      <c r="LOH175" s="137"/>
      <c r="LOI175" s="137"/>
      <c r="LOJ175" s="137"/>
      <c r="LOK175" s="137"/>
      <c r="LOL175" s="137"/>
      <c r="LOM175" s="137"/>
      <c r="LON175" s="137"/>
      <c r="LOO175" s="137"/>
      <c r="LOP175" s="137"/>
      <c r="LOQ175" s="137"/>
      <c r="LOR175" s="137"/>
      <c r="LOS175" s="137"/>
      <c r="LOT175" s="137"/>
      <c r="LOU175" s="137"/>
      <c r="LOV175" s="137"/>
      <c r="LOW175" s="137"/>
      <c r="LOX175" s="137"/>
      <c r="LOY175" s="137"/>
      <c r="LOZ175" s="137"/>
      <c r="LPA175" s="137"/>
      <c r="LPB175" s="137"/>
      <c r="LPC175" s="137"/>
      <c r="LPD175" s="137"/>
      <c r="LPE175" s="137"/>
      <c r="LPF175" s="137"/>
      <c r="LPG175" s="137"/>
      <c r="LPH175" s="137"/>
      <c r="LPI175" s="137"/>
      <c r="LPJ175" s="137"/>
      <c r="LPK175" s="137"/>
      <c r="LPL175" s="137"/>
      <c r="LPM175" s="137"/>
      <c r="LPN175" s="137"/>
      <c r="LPO175" s="137"/>
      <c r="LPP175" s="137"/>
      <c r="LPQ175" s="137"/>
      <c r="LPR175" s="137"/>
      <c r="LPS175" s="137"/>
      <c r="LPT175" s="137"/>
      <c r="LPU175" s="137"/>
      <c r="LPV175" s="137"/>
      <c r="LPW175" s="137"/>
      <c r="LPX175" s="137"/>
      <c r="LPY175" s="137"/>
      <c r="LPZ175" s="137"/>
      <c r="LQA175" s="137"/>
      <c r="LQB175" s="137"/>
      <c r="LQC175" s="137"/>
      <c r="LQD175" s="137"/>
      <c r="LQE175" s="137"/>
      <c r="LQF175" s="137"/>
      <c r="LQG175" s="137"/>
      <c r="LQH175" s="137"/>
      <c r="LQI175" s="137"/>
      <c r="LQJ175" s="137"/>
      <c r="LQK175" s="137"/>
      <c r="LQL175" s="137"/>
      <c r="LQM175" s="137"/>
      <c r="LQN175" s="137"/>
      <c r="LQO175" s="137"/>
      <c r="LQP175" s="137"/>
      <c r="LQQ175" s="137"/>
      <c r="LQR175" s="137"/>
      <c r="LQS175" s="137"/>
      <c r="LQT175" s="137"/>
      <c r="LQU175" s="137"/>
      <c r="LQV175" s="137"/>
      <c r="LQW175" s="137"/>
      <c r="LQX175" s="137"/>
      <c r="LQY175" s="137"/>
      <c r="LQZ175" s="137"/>
      <c r="LRA175" s="137"/>
      <c r="LRB175" s="137"/>
      <c r="LRC175" s="137"/>
      <c r="LRD175" s="137"/>
      <c r="LRE175" s="137"/>
      <c r="LRF175" s="137"/>
      <c r="LRG175" s="137"/>
      <c r="LRH175" s="137"/>
      <c r="LRI175" s="137"/>
      <c r="LRJ175" s="137"/>
      <c r="LRK175" s="137"/>
      <c r="LRL175" s="137"/>
      <c r="LRM175" s="137"/>
      <c r="LRN175" s="137"/>
      <c r="LRO175" s="137"/>
      <c r="LRP175" s="137"/>
      <c r="LRQ175" s="137"/>
      <c r="LRR175" s="137"/>
      <c r="LRS175" s="137"/>
      <c r="LRT175" s="137"/>
      <c r="LRU175" s="137"/>
      <c r="LRV175" s="137"/>
      <c r="LRW175" s="137"/>
      <c r="LRX175" s="137"/>
      <c r="LRY175" s="137"/>
      <c r="LRZ175" s="137"/>
      <c r="LSA175" s="137"/>
      <c r="LSB175" s="137"/>
      <c r="LSC175" s="137"/>
      <c r="LSD175" s="137"/>
      <c r="LSE175" s="137"/>
      <c r="LSF175" s="137"/>
      <c r="LSG175" s="137"/>
      <c r="LSH175" s="137"/>
      <c r="LSI175" s="137"/>
      <c r="LSJ175" s="137"/>
      <c r="LSK175" s="137"/>
      <c r="LSL175" s="137"/>
      <c r="LSM175" s="137"/>
      <c r="LSN175" s="137"/>
      <c r="LSO175" s="137"/>
      <c r="LSP175" s="137"/>
      <c r="LSQ175" s="137"/>
      <c r="LSR175" s="137"/>
      <c r="LSS175" s="137"/>
      <c r="LST175" s="137"/>
      <c r="LSU175" s="137"/>
      <c r="LSV175" s="137"/>
      <c r="LSW175" s="137"/>
      <c r="LSX175" s="137"/>
      <c r="LSY175" s="137"/>
      <c r="LSZ175" s="137"/>
      <c r="LTA175" s="137"/>
      <c r="LTB175" s="137"/>
      <c r="LTC175" s="137"/>
      <c r="LTD175" s="137"/>
      <c r="LTE175" s="137"/>
      <c r="LTF175" s="137"/>
      <c r="LTG175" s="137"/>
      <c r="LTH175" s="137"/>
      <c r="LTI175" s="137"/>
      <c r="LTJ175" s="137"/>
      <c r="LTK175" s="137"/>
      <c r="LTL175" s="137"/>
      <c r="LTM175" s="137"/>
      <c r="LTN175" s="137"/>
      <c r="LTO175" s="137"/>
      <c r="LTP175" s="137"/>
      <c r="LTQ175" s="137"/>
      <c r="LTR175" s="137"/>
      <c r="LTS175" s="137"/>
      <c r="LTT175" s="137"/>
      <c r="LTU175" s="137"/>
      <c r="LTV175" s="137"/>
      <c r="LTW175" s="137"/>
      <c r="LTX175" s="137"/>
      <c r="LTY175" s="137"/>
      <c r="LTZ175" s="137"/>
      <c r="LUA175" s="137"/>
      <c r="LUB175" s="137"/>
      <c r="LUC175" s="137"/>
      <c r="LUD175" s="137"/>
      <c r="LUE175" s="137"/>
      <c r="LUF175" s="137"/>
      <c r="LUG175" s="137"/>
      <c r="LUH175" s="137"/>
      <c r="LUI175" s="137"/>
      <c r="LUJ175" s="137"/>
      <c r="LUK175" s="137"/>
      <c r="LUL175" s="137"/>
      <c r="LUM175" s="137"/>
      <c r="LUN175" s="137"/>
      <c r="LUO175" s="137"/>
      <c r="LUP175" s="137"/>
      <c r="LUQ175" s="137"/>
      <c r="LUR175" s="137"/>
      <c r="LUS175" s="137"/>
      <c r="LUT175" s="137"/>
      <c r="LUU175" s="137"/>
      <c r="LUV175" s="137"/>
      <c r="LUW175" s="137"/>
      <c r="LUX175" s="137"/>
      <c r="LUY175" s="137"/>
      <c r="LUZ175" s="137"/>
      <c r="LVA175" s="137"/>
      <c r="LVB175" s="137"/>
      <c r="LVC175" s="137"/>
      <c r="LVD175" s="137"/>
      <c r="LVE175" s="137"/>
      <c r="LVF175" s="137"/>
      <c r="LVG175" s="137"/>
      <c r="LVH175" s="137"/>
      <c r="LVI175" s="137"/>
      <c r="LVJ175" s="137"/>
      <c r="LVK175" s="137"/>
      <c r="LVL175" s="137"/>
      <c r="LVM175" s="137"/>
      <c r="LVN175" s="137"/>
      <c r="LVO175" s="137"/>
      <c r="LVP175" s="137"/>
      <c r="LVQ175" s="137"/>
      <c r="LVR175" s="137"/>
      <c r="LVS175" s="137"/>
      <c r="LVT175" s="137"/>
      <c r="LVU175" s="137"/>
      <c r="LVV175" s="137"/>
      <c r="LVW175" s="137"/>
      <c r="LVX175" s="137"/>
      <c r="LVY175" s="137"/>
      <c r="LVZ175" s="137"/>
      <c r="LWA175" s="137"/>
      <c r="LWB175" s="137"/>
      <c r="LWC175" s="137"/>
      <c r="LWD175" s="137"/>
      <c r="LWE175" s="137"/>
      <c r="LWF175" s="137"/>
      <c r="LWG175" s="137"/>
      <c r="LWH175" s="137"/>
      <c r="LWI175" s="137"/>
      <c r="LWJ175" s="137"/>
      <c r="LWK175" s="137"/>
      <c r="LWL175" s="137"/>
      <c r="LWM175" s="137"/>
      <c r="LWN175" s="137"/>
      <c r="LWO175" s="137"/>
      <c r="LWP175" s="137"/>
      <c r="LWQ175" s="137"/>
      <c r="LWR175" s="137"/>
      <c r="LWS175" s="137"/>
      <c r="LWT175" s="137"/>
      <c r="LWU175" s="137"/>
      <c r="LWV175" s="137"/>
      <c r="LWW175" s="137"/>
      <c r="LWX175" s="137"/>
      <c r="LWY175" s="137"/>
      <c r="LWZ175" s="137"/>
      <c r="LXA175" s="137"/>
      <c r="LXB175" s="137"/>
      <c r="LXC175" s="137"/>
      <c r="LXD175" s="137"/>
      <c r="LXE175" s="137"/>
      <c r="LXF175" s="137"/>
      <c r="LXG175" s="137"/>
      <c r="LXH175" s="137"/>
      <c r="LXI175" s="137"/>
      <c r="LXJ175" s="137"/>
      <c r="LXK175" s="137"/>
      <c r="LXL175" s="137"/>
      <c r="LXM175" s="137"/>
      <c r="LXN175" s="137"/>
      <c r="LXO175" s="137"/>
      <c r="LXP175" s="137"/>
      <c r="LXQ175" s="137"/>
      <c r="LXR175" s="137"/>
      <c r="LXS175" s="137"/>
      <c r="LXT175" s="137"/>
      <c r="LXU175" s="137"/>
      <c r="LXV175" s="137"/>
      <c r="LXW175" s="137"/>
      <c r="LXX175" s="137"/>
      <c r="LXY175" s="137"/>
      <c r="LXZ175" s="137"/>
      <c r="LYA175" s="137"/>
      <c r="LYB175" s="137"/>
      <c r="LYC175" s="137"/>
      <c r="LYD175" s="137"/>
      <c r="LYE175" s="137"/>
      <c r="LYF175" s="137"/>
      <c r="LYG175" s="137"/>
      <c r="LYH175" s="137"/>
      <c r="LYI175" s="137"/>
      <c r="LYJ175" s="137"/>
      <c r="LYK175" s="137"/>
      <c r="LYL175" s="137"/>
      <c r="LYM175" s="137"/>
      <c r="LYN175" s="137"/>
      <c r="LYO175" s="137"/>
      <c r="LYP175" s="137"/>
      <c r="LYQ175" s="137"/>
      <c r="LYR175" s="137"/>
      <c r="LYS175" s="137"/>
      <c r="LYT175" s="137"/>
      <c r="LYU175" s="137"/>
      <c r="LYV175" s="137"/>
      <c r="LYW175" s="137"/>
      <c r="LYX175" s="137"/>
      <c r="LYY175" s="137"/>
      <c r="LYZ175" s="137"/>
      <c r="LZA175" s="137"/>
      <c r="LZB175" s="137"/>
      <c r="LZC175" s="137"/>
      <c r="LZD175" s="137"/>
      <c r="LZE175" s="137"/>
      <c r="LZF175" s="137"/>
      <c r="LZG175" s="137"/>
      <c r="LZH175" s="137"/>
      <c r="LZI175" s="137"/>
      <c r="LZJ175" s="137"/>
      <c r="LZK175" s="137"/>
      <c r="LZL175" s="137"/>
      <c r="LZM175" s="137"/>
      <c r="LZN175" s="137"/>
      <c r="LZO175" s="137"/>
      <c r="LZP175" s="137"/>
      <c r="LZQ175" s="137"/>
      <c r="LZR175" s="137"/>
      <c r="LZS175" s="137"/>
      <c r="LZT175" s="137"/>
      <c r="LZU175" s="137"/>
      <c r="LZV175" s="137"/>
      <c r="LZW175" s="137"/>
      <c r="LZX175" s="137"/>
      <c r="LZY175" s="137"/>
      <c r="LZZ175" s="137"/>
      <c r="MAA175" s="137"/>
      <c r="MAB175" s="137"/>
      <c r="MAC175" s="137"/>
      <c r="MAD175" s="137"/>
      <c r="MAE175" s="137"/>
      <c r="MAF175" s="137"/>
      <c r="MAG175" s="137"/>
      <c r="MAH175" s="137"/>
      <c r="MAI175" s="137"/>
      <c r="MAJ175" s="137"/>
      <c r="MAK175" s="137"/>
      <c r="MAL175" s="137"/>
      <c r="MAM175" s="137"/>
      <c r="MAN175" s="137"/>
      <c r="MAO175" s="137"/>
      <c r="MAP175" s="137"/>
      <c r="MAQ175" s="137"/>
      <c r="MAR175" s="137"/>
      <c r="MAS175" s="137"/>
      <c r="MAT175" s="137"/>
      <c r="MAU175" s="137"/>
      <c r="MAV175" s="137"/>
      <c r="MAW175" s="137"/>
      <c r="MAX175" s="137"/>
      <c r="MAY175" s="137"/>
      <c r="MAZ175" s="137"/>
      <c r="MBA175" s="137"/>
      <c r="MBB175" s="137"/>
      <c r="MBC175" s="137"/>
      <c r="MBD175" s="137"/>
      <c r="MBE175" s="137"/>
      <c r="MBF175" s="137"/>
      <c r="MBG175" s="137"/>
      <c r="MBH175" s="137"/>
      <c r="MBI175" s="137"/>
      <c r="MBJ175" s="137"/>
      <c r="MBK175" s="137"/>
      <c r="MBL175" s="137"/>
      <c r="MBM175" s="137"/>
      <c r="MBN175" s="137"/>
      <c r="MBO175" s="137"/>
      <c r="MBP175" s="137"/>
      <c r="MBQ175" s="137"/>
      <c r="MBR175" s="137"/>
      <c r="MBS175" s="137"/>
      <c r="MBT175" s="137"/>
      <c r="MBU175" s="137"/>
      <c r="MBV175" s="137"/>
      <c r="MBW175" s="137"/>
      <c r="MBX175" s="137"/>
      <c r="MBY175" s="137"/>
      <c r="MBZ175" s="137"/>
      <c r="MCA175" s="137"/>
      <c r="MCB175" s="137"/>
      <c r="MCC175" s="137"/>
      <c r="MCD175" s="137"/>
      <c r="MCE175" s="137"/>
      <c r="MCF175" s="137"/>
      <c r="MCG175" s="137"/>
      <c r="MCH175" s="137"/>
      <c r="MCI175" s="137"/>
      <c r="MCJ175" s="137"/>
      <c r="MCK175" s="137"/>
      <c r="MCL175" s="137"/>
      <c r="MCM175" s="137"/>
      <c r="MCN175" s="137"/>
      <c r="MCO175" s="137"/>
      <c r="MCP175" s="137"/>
      <c r="MCQ175" s="137"/>
      <c r="MCR175" s="137"/>
      <c r="MCS175" s="137"/>
      <c r="MCT175" s="137"/>
      <c r="MCU175" s="137"/>
      <c r="MCV175" s="137"/>
      <c r="MCW175" s="137"/>
      <c r="MCX175" s="137"/>
      <c r="MCY175" s="137"/>
      <c r="MCZ175" s="137"/>
      <c r="MDA175" s="137"/>
      <c r="MDB175" s="137"/>
      <c r="MDC175" s="137"/>
      <c r="MDD175" s="137"/>
      <c r="MDE175" s="137"/>
      <c r="MDF175" s="137"/>
      <c r="MDG175" s="137"/>
      <c r="MDH175" s="137"/>
      <c r="MDI175" s="137"/>
      <c r="MDJ175" s="137"/>
      <c r="MDK175" s="137"/>
      <c r="MDL175" s="137"/>
      <c r="MDM175" s="137"/>
      <c r="MDN175" s="137"/>
      <c r="MDO175" s="137"/>
      <c r="MDP175" s="137"/>
      <c r="MDQ175" s="137"/>
      <c r="MDR175" s="137"/>
      <c r="MDS175" s="137"/>
      <c r="MDT175" s="137"/>
      <c r="MDU175" s="137"/>
      <c r="MDV175" s="137"/>
      <c r="MDW175" s="137"/>
      <c r="MDX175" s="137"/>
      <c r="MDY175" s="137"/>
      <c r="MDZ175" s="137"/>
      <c r="MEA175" s="137"/>
      <c r="MEB175" s="137"/>
      <c r="MEC175" s="137"/>
      <c r="MED175" s="137"/>
      <c r="MEE175" s="137"/>
      <c r="MEF175" s="137"/>
      <c r="MEG175" s="137"/>
      <c r="MEH175" s="137"/>
      <c r="MEI175" s="137"/>
      <c r="MEJ175" s="137"/>
      <c r="MEK175" s="137"/>
      <c r="MEL175" s="137"/>
      <c r="MEM175" s="137"/>
      <c r="MEN175" s="137"/>
      <c r="MEO175" s="137"/>
      <c r="MEP175" s="137"/>
      <c r="MEQ175" s="137"/>
      <c r="MER175" s="137"/>
      <c r="MES175" s="137"/>
      <c r="MET175" s="137"/>
      <c r="MEU175" s="137"/>
      <c r="MEV175" s="137"/>
      <c r="MEW175" s="137"/>
      <c r="MEX175" s="137"/>
      <c r="MEY175" s="137"/>
      <c r="MEZ175" s="137"/>
      <c r="MFA175" s="137"/>
      <c r="MFB175" s="137"/>
      <c r="MFC175" s="137"/>
      <c r="MFD175" s="137"/>
      <c r="MFE175" s="137"/>
      <c r="MFF175" s="137"/>
      <c r="MFG175" s="137"/>
      <c r="MFH175" s="137"/>
      <c r="MFI175" s="137"/>
      <c r="MFJ175" s="137"/>
      <c r="MFK175" s="137"/>
      <c r="MFL175" s="137"/>
      <c r="MFM175" s="137"/>
      <c r="MFN175" s="137"/>
      <c r="MFO175" s="137"/>
      <c r="MFP175" s="137"/>
      <c r="MFQ175" s="137"/>
      <c r="MFR175" s="137"/>
      <c r="MFS175" s="137"/>
      <c r="MFT175" s="137"/>
      <c r="MFU175" s="137"/>
      <c r="MFV175" s="137"/>
      <c r="MFW175" s="137"/>
      <c r="MFX175" s="137"/>
      <c r="MFY175" s="137"/>
      <c r="MFZ175" s="137"/>
      <c r="MGA175" s="137"/>
      <c r="MGB175" s="137"/>
      <c r="MGC175" s="137"/>
      <c r="MGD175" s="137"/>
      <c r="MGE175" s="137"/>
      <c r="MGF175" s="137"/>
      <c r="MGG175" s="137"/>
      <c r="MGH175" s="137"/>
      <c r="MGI175" s="137"/>
      <c r="MGJ175" s="137"/>
      <c r="MGK175" s="137"/>
      <c r="MGL175" s="137"/>
      <c r="MGM175" s="137"/>
      <c r="MGN175" s="137"/>
      <c r="MGO175" s="137"/>
      <c r="MGP175" s="137"/>
      <c r="MGQ175" s="137"/>
      <c r="MGR175" s="137"/>
      <c r="MGS175" s="137"/>
      <c r="MGT175" s="137"/>
      <c r="MGU175" s="137"/>
      <c r="MGV175" s="137"/>
      <c r="MGW175" s="137"/>
      <c r="MGX175" s="137"/>
      <c r="MGY175" s="137"/>
      <c r="MGZ175" s="137"/>
      <c r="MHA175" s="137"/>
      <c r="MHB175" s="137"/>
      <c r="MHC175" s="137"/>
      <c r="MHD175" s="137"/>
      <c r="MHE175" s="137"/>
      <c r="MHF175" s="137"/>
      <c r="MHG175" s="137"/>
      <c r="MHH175" s="137"/>
      <c r="MHI175" s="137"/>
      <c r="MHJ175" s="137"/>
      <c r="MHK175" s="137"/>
      <c r="MHL175" s="137"/>
      <c r="MHM175" s="137"/>
      <c r="MHN175" s="137"/>
      <c r="MHO175" s="137"/>
      <c r="MHP175" s="137"/>
      <c r="MHQ175" s="137"/>
      <c r="MHR175" s="137"/>
      <c r="MHS175" s="137"/>
      <c r="MHT175" s="137"/>
      <c r="MHU175" s="137"/>
      <c r="MHV175" s="137"/>
      <c r="MHW175" s="137"/>
      <c r="MHX175" s="137"/>
      <c r="MHY175" s="137"/>
      <c r="MHZ175" s="137"/>
      <c r="MIA175" s="137"/>
      <c r="MIB175" s="137"/>
      <c r="MIC175" s="137"/>
      <c r="MID175" s="137"/>
      <c r="MIE175" s="137"/>
      <c r="MIF175" s="137"/>
      <c r="MIG175" s="137"/>
      <c r="MIH175" s="137"/>
      <c r="MII175" s="137"/>
      <c r="MIJ175" s="137"/>
      <c r="MIK175" s="137"/>
      <c r="MIL175" s="137"/>
      <c r="MIM175" s="137"/>
      <c r="MIN175" s="137"/>
      <c r="MIO175" s="137"/>
      <c r="MIP175" s="137"/>
      <c r="MIQ175" s="137"/>
      <c r="MIR175" s="137"/>
      <c r="MIS175" s="137"/>
      <c r="MIT175" s="137"/>
      <c r="MIU175" s="137"/>
      <c r="MIV175" s="137"/>
      <c r="MIW175" s="137"/>
      <c r="MIX175" s="137"/>
      <c r="MIY175" s="137"/>
      <c r="MIZ175" s="137"/>
      <c r="MJA175" s="137"/>
      <c r="MJB175" s="137"/>
      <c r="MJC175" s="137"/>
      <c r="MJD175" s="137"/>
      <c r="MJE175" s="137"/>
      <c r="MJF175" s="137"/>
      <c r="MJG175" s="137"/>
      <c r="MJH175" s="137"/>
      <c r="MJI175" s="137"/>
      <c r="MJJ175" s="137"/>
      <c r="MJK175" s="137"/>
      <c r="MJL175" s="137"/>
      <c r="MJM175" s="137"/>
      <c r="MJN175" s="137"/>
      <c r="MJO175" s="137"/>
      <c r="MJP175" s="137"/>
      <c r="MJQ175" s="137"/>
      <c r="MJR175" s="137"/>
      <c r="MJS175" s="137"/>
      <c r="MJT175" s="137"/>
      <c r="MJU175" s="137"/>
      <c r="MJV175" s="137"/>
      <c r="MJW175" s="137"/>
      <c r="MJX175" s="137"/>
      <c r="MJY175" s="137"/>
      <c r="MJZ175" s="137"/>
      <c r="MKA175" s="137"/>
      <c r="MKB175" s="137"/>
      <c r="MKC175" s="137"/>
      <c r="MKD175" s="137"/>
      <c r="MKE175" s="137"/>
      <c r="MKF175" s="137"/>
      <c r="MKG175" s="137"/>
      <c r="MKH175" s="137"/>
      <c r="MKI175" s="137"/>
      <c r="MKJ175" s="137"/>
      <c r="MKK175" s="137"/>
      <c r="MKL175" s="137"/>
      <c r="MKM175" s="137"/>
      <c r="MKN175" s="137"/>
      <c r="MKO175" s="137"/>
      <c r="MKP175" s="137"/>
      <c r="MKQ175" s="137"/>
      <c r="MKR175" s="137"/>
      <c r="MKS175" s="137"/>
      <c r="MKT175" s="137"/>
      <c r="MKU175" s="137"/>
      <c r="MKV175" s="137"/>
      <c r="MKW175" s="137"/>
      <c r="MKX175" s="137"/>
      <c r="MKY175" s="137"/>
      <c r="MKZ175" s="137"/>
      <c r="MLA175" s="137"/>
      <c r="MLB175" s="137"/>
      <c r="MLC175" s="137"/>
      <c r="MLD175" s="137"/>
      <c r="MLE175" s="137"/>
      <c r="MLF175" s="137"/>
      <c r="MLG175" s="137"/>
      <c r="MLH175" s="137"/>
      <c r="MLI175" s="137"/>
      <c r="MLJ175" s="137"/>
      <c r="MLK175" s="137"/>
      <c r="MLL175" s="137"/>
      <c r="MLM175" s="137"/>
      <c r="MLN175" s="137"/>
      <c r="MLO175" s="137"/>
      <c r="MLP175" s="137"/>
      <c r="MLQ175" s="137"/>
      <c r="MLR175" s="137"/>
      <c r="MLS175" s="137"/>
      <c r="MLT175" s="137"/>
      <c r="MLU175" s="137"/>
      <c r="MLV175" s="137"/>
      <c r="MLW175" s="137"/>
      <c r="MLX175" s="137"/>
      <c r="MLY175" s="137"/>
      <c r="MLZ175" s="137"/>
      <c r="MMA175" s="137"/>
      <c r="MMB175" s="137"/>
      <c r="MMC175" s="137"/>
      <c r="MMD175" s="137"/>
      <c r="MME175" s="137"/>
      <c r="MMF175" s="137"/>
      <c r="MMG175" s="137"/>
      <c r="MMH175" s="137"/>
      <c r="MMI175" s="137"/>
      <c r="MMJ175" s="137"/>
      <c r="MMK175" s="137"/>
      <c r="MML175" s="137"/>
      <c r="MMM175" s="137"/>
      <c r="MMN175" s="137"/>
      <c r="MMO175" s="137"/>
      <c r="MMP175" s="137"/>
      <c r="MMQ175" s="137"/>
      <c r="MMR175" s="137"/>
      <c r="MMS175" s="137"/>
      <c r="MMT175" s="137"/>
      <c r="MMU175" s="137"/>
      <c r="MMV175" s="137"/>
      <c r="MMW175" s="137"/>
      <c r="MMX175" s="137"/>
      <c r="MMY175" s="137"/>
      <c r="MMZ175" s="137"/>
      <c r="MNA175" s="137"/>
      <c r="MNB175" s="137"/>
      <c r="MNC175" s="137"/>
      <c r="MND175" s="137"/>
      <c r="MNE175" s="137"/>
      <c r="MNF175" s="137"/>
      <c r="MNG175" s="137"/>
      <c r="MNH175" s="137"/>
      <c r="MNI175" s="137"/>
      <c r="MNJ175" s="137"/>
      <c r="MNK175" s="137"/>
      <c r="MNL175" s="137"/>
      <c r="MNM175" s="137"/>
      <c r="MNN175" s="137"/>
      <c r="MNO175" s="137"/>
      <c r="MNP175" s="137"/>
      <c r="MNQ175" s="137"/>
      <c r="MNR175" s="137"/>
      <c r="MNS175" s="137"/>
      <c r="MNT175" s="137"/>
      <c r="MNU175" s="137"/>
      <c r="MNV175" s="137"/>
      <c r="MNW175" s="137"/>
      <c r="MNX175" s="137"/>
      <c r="MNY175" s="137"/>
      <c r="MNZ175" s="137"/>
      <c r="MOA175" s="137"/>
      <c r="MOB175" s="137"/>
      <c r="MOC175" s="137"/>
      <c r="MOD175" s="137"/>
      <c r="MOE175" s="137"/>
      <c r="MOF175" s="137"/>
      <c r="MOG175" s="137"/>
      <c r="MOH175" s="137"/>
      <c r="MOI175" s="137"/>
      <c r="MOJ175" s="137"/>
      <c r="MOK175" s="137"/>
      <c r="MOL175" s="137"/>
      <c r="MOM175" s="137"/>
      <c r="MON175" s="137"/>
      <c r="MOO175" s="137"/>
      <c r="MOP175" s="137"/>
      <c r="MOQ175" s="137"/>
      <c r="MOR175" s="137"/>
      <c r="MOS175" s="137"/>
      <c r="MOT175" s="137"/>
      <c r="MOU175" s="137"/>
      <c r="MOV175" s="137"/>
      <c r="MOW175" s="137"/>
      <c r="MOX175" s="137"/>
      <c r="MOY175" s="137"/>
      <c r="MOZ175" s="137"/>
      <c r="MPA175" s="137"/>
      <c r="MPB175" s="137"/>
      <c r="MPC175" s="137"/>
      <c r="MPD175" s="137"/>
      <c r="MPE175" s="137"/>
      <c r="MPF175" s="137"/>
      <c r="MPG175" s="137"/>
      <c r="MPH175" s="137"/>
      <c r="MPI175" s="137"/>
      <c r="MPJ175" s="137"/>
      <c r="MPK175" s="137"/>
      <c r="MPL175" s="137"/>
      <c r="MPM175" s="137"/>
      <c r="MPN175" s="137"/>
      <c r="MPO175" s="137"/>
      <c r="MPP175" s="137"/>
      <c r="MPQ175" s="137"/>
      <c r="MPR175" s="137"/>
      <c r="MPS175" s="137"/>
      <c r="MPT175" s="137"/>
      <c r="MPU175" s="137"/>
      <c r="MPV175" s="137"/>
      <c r="MPW175" s="137"/>
      <c r="MPX175" s="137"/>
      <c r="MPY175" s="137"/>
      <c r="MPZ175" s="137"/>
      <c r="MQA175" s="137"/>
      <c r="MQB175" s="137"/>
      <c r="MQC175" s="137"/>
      <c r="MQD175" s="137"/>
      <c r="MQE175" s="137"/>
      <c r="MQF175" s="137"/>
      <c r="MQG175" s="137"/>
      <c r="MQH175" s="137"/>
      <c r="MQI175" s="137"/>
      <c r="MQJ175" s="137"/>
      <c r="MQK175" s="137"/>
      <c r="MQL175" s="137"/>
      <c r="MQM175" s="137"/>
      <c r="MQN175" s="137"/>
      <c r="MQO175" s="137"/>
      <c r="MQP175" s="137"/>
      <c r="MQQ175" s="137"/>
      <c r="MQR175" s="137"/>
      <c r="MQS175" s="137"/>
      <c r="MQT175" s="137"/>
      <c r="MQU175" s="137"/>
      <c r="MQV175" s="137"/>
      <c r="MQW175" s="137"/>
      <c r="MQX175" s="137"/>
      <c r="MQY175" s="137"/>
      <c r="MQZ175" s="137"/>
      <c r="MRA175" s="137"/>
      <c r="MRB175" s="137"/>
      <c r="MRC175" s="137"/>
      <c r="MRD175" s="137"/>
      <c r="MRE175" s="137"/>
      <c r="MRF175" s="137"/>
      <c r="MRG175" s="137"/>
      <c r="MRH175" s="137"/>
      <c r="MRI175" s="137"/>
      <c r="MRJ175" s="137"/>
      <c r="MRK175" s="137"/>
      <c r="MRL175" s="137"/>
      <c r="MRM175" s="137"/>
      <c r="MRN175" s="137"/>
      <c r="MRO175" s="137"/>
      <c r="MRP175" s="137"/>
      <c r="MRQ175" s="137"/>
      <c r="MRR175" s="137"/>
      <c r="MRS175" s="137"/>
      <c r="MRT175" s="137"/>
      <c r="MRU175" s="137"/>
      <c r="MRV175" s="137"/>
      <c r="MRW175" s="137"/>
      <c r="MRX175" s="137"/>
      <c r="MRY175" s="137"/>
      <c r="MRZ175" s="137"/>
      <c r="MSA175" s="137"/>
      <c r="MSB175" s="137"/>
      <c r="MSC175" s="137"/>
      <c r="MSD175" s="137"/>
      <c r="MSE175" s="137"/>
      <c r="MSF175" s="137"/>
      <c r="MSG175" s="137"/>
      <c r="MSH175" s="137"/>
      <c r="MSI175" s="137"/>
      <c r="MSJ175" s="137"/>
      <c r="MSK175" s="137"/>
      <c r="MSL175" s="137"/>
      <c r="MSM175" s="137"/>
      <c r="MSN175" s="137"/>
      <c r="MSO175" s="137"/>
      <c r="MSP175" s="137"/>
      <c r="MSQ175" s="137"/>
      <c r="MSR175" s="137"/>
      <c r="MSS175" s="137"/>
      <c r="MST175" s="137"/>
      <c r="MSU175" s="137"/>
      <c r="MSV175" s="137"/>
      <c r="MSW175" s="137"/>
      <c r="MSX175" s="137"/>
      <c r="MSY175" s="137"/>
      <c r="MSZ175" s="137"/>
      <c r="MTA175" s="137"/>
      <c r="MTB175" s="137"/>
      <c r="MTC175" s="137"/>
      <c r="MTD175" s="137"/>
      <c r="MTE175" s="137"/>
      <c r="MTF175" s="137"/>
      <c r="MTG175" s="137"/>
      <c r="MTH175" s="137"/>
      <c r="MTI175" s="137"/>
      <c r="MTJ175" s="137"/>
      <c r="MTK175" s="137"/>
      <c r="MTL175" s="137"/>
      <c r="MTM175" s="137"/>
      <c r="MTN175" s="137"/>
      <c r="MTO175" s="137"/>
      <c r="MTP175" s="137"/>
      <c r="MTQ175" s="137"/>
      <c r="MTR175" s="137"/>
      <c r="MTS175" s="137"/>
      <c r="MTT175" s="137"/>
      <c r="MTU175" s="137"/>
      <c r="MTV175" s="137"/>
      <c r="MTW175" s="137"/>
      <c r="MTX175" s="137"/>
      <c r="MTY175" s="137"/>
      <c r="MTZ175" s="137"/>
      <c r="MUA175" s="137"/>
      <c r="MUB175" s="137"/>
      <c r="MUC175" s="137"/>
      <c r="MUD175" s="137"/>
      <c r="MUE175" s="137"/>
      <c r="MUF175" s="137"/>
      <c r="MUG175" s="137"/>
      <c r="MUH175" s="137"/>
      <c r="MUI175" s="137"/>
      <c r="MUJ175" s="137"/>
      <c r="MUK175" s="137"/>
      <c r="MUL175" s="137"/>
      <c r="MUM175" s="137"/>
      <c r="MUN175" s="137"/>
      <c r="MUO175" s="137"/>
      <c r="MUP175" s="137"/>
      <c r="MUQ175" s="137"/>
      <c r="MUR175" s="137"/>
      <c r="MUS175" s="137"/>
      <c r="MUT175" s="137"/>
      <c r="MUU175" s="137"/>
      <c r="MUV175" s="137"/>
      <c r="MUW175" s="137"/>
      <c r="MUX175" s="137"/>
      <c r="MUY175" s="137"/>
      <c r="MUZ175" s="137"/>
      <c r="MVA175" s="137"/>
      <c r="MVB175" s="137"/>
      <c r="MVC175" s="137"/>
      <c r="MVD175" s="137"/>
      <c r="MVE175" s="137"/>
      <c r="MVF175" s="137"/>
      <c r="MVG175" s="137"/>
      <c r="MVH175" s="137"/>
      <c r="MVI175" s="137"/>
      <c r="MVJ175" s="137"/>
      <c r="MVK175" s="137"/>
      <c r="MVL175" s="137"/>
      <c r="MVM175" s="137"/>
      <c r="MVN175" s="137"/>
      <c r="MVO175" s="137"/>
      <c r="MVP175" s="137"/>
      <c r="MVQ175" s="137"/>
      <c r="MVR175" s="137"/>
      <c r="MVS175" s="137"/>
      <c r="MVT175" s="137"/>
      <c r="MVU175" s="137"/>
      <c r="MVV175" s="137"/>
      <c r="MVW175" s="137"/>
      <c r="MVX175" s="137"/>
      <c r="MVY175" s="137"/>
      <c r="MVZ175" s="137"/>
      <c r="MWA175" s="137"/>
      <c r="MWB175" s="137"/>
      <c r="MWC175" s="137"/>
      <c r="MWD175" s="137"/>
      <c r="MWE175" s="137"/>
      <c r="MWF175" s="137"/>
      <c r="MWG175" s="137"/>
      <c r="MWH175" s="137"/>
      <c r="MWI175" s="137"/>
      <c r="MWJ175" s="137"/>
      <c r="MWK175" s="137"/>
      <c r="MWL175" s="137"/>
      <c r="MWM175" s="137"/>
      <c r="MWN175" s="137"/>
      <c r="MWO175" s="137"/>
      <c r="MWP175" s="137"/>
      <c r="MWQ175" s="137"/>
      <c r="MWR175" s="137"/>
      <c r="MWS175" s="137"/>
      <c r="MWT175" s="137"/>
      <c r="MWU175" s="137"/>
      <c r="MWV175" s="137"/>
      <c r="MWW175" s="137"/>
      <c r="MWX175" s="137"/>
      <c r="MWY175" s="137"/>
      <c r="MWZ175" s="137"/>
      <c r="MXA175" s="137"/>
      <c r="MXB175" s="137"/>
      <c r="MXC175" s="137"/>
      <c r="MXD175" s="137"/>
      <c r="MXE175" s="137"/>
      <c r="MXF175" s="137"/>
      <c r="MXG175" s="137"/>
      <c r="MXH175" s="137"/>
      <c r="MXI175" s="137"/>
      <c r="MXJ175" s="137"/>
      <c r="MXK175" s="137"/>
      <c r="MXL175" s="137"/>
      <c r="MXM175" s="137"/>
      <c r="MXN175" s="137"/>
      <c r="MXO175" s="137"/>
      <c r="MXP175" s="137"/>
      <c r="MXQ175" s="137"/>
      <c r="MXR175" s="137"/>
      <c r="MXS175" s="137"/>
      <c r="MXT175" s="137"/>
      <c r="MXU175" s="137"/>
      <c r="MXV175" s="137"/>
      <c r="MXW175" s="137"/>
      <c r="MXX175" s="137"/>
      <c r="MXY175" s="137"/>
      <c r="MXZ175" s="137"/>
      <c r="MYA175" s="137"/>
      <c r="MYB175" s="137"/>
      <c r="MYC175" s="137"/>
      <c r="MYD175" s="137"/>
      <c r="MYE175" s="137"/>
      <c r="MYF175" s="137"/>
      <c r="MYG175" s="137"/>
      <c r="MYH175" s="137"/>
      <c r="MYI175" s="137"/>
      <c r="MYJ175" s="137"/>
      <c r="MYK175" s="137"/>
      <c r="MYL175" s="137"/>
      <c r="MYM175" s="137"/>
      <c r="MYN175" s="137"/>
      <c r="MYO175" s="137"/>
      <c r="MYP175" s="137"/>
      <c r="MYQ175" s="137"/>
      <c r="MYR175" s="137"/>
      <c r="MYS175" s="137"/>
      <c r="MYT175" s="137"/>
      <c r="MYU175" s="137"/>
      <c r="MYV175" s="137"/>
      <c r="MYW175" s="137"/>
      <c r="MYX175" s="137"/>
      <c r="MYY175" s="137"/>
      <c r="MYZ175" s="137"/>
      <c r="MZA175" s="137"/>
      <c r="MZB175" s="137"/>
      <c r="MZC175" s="137"/>
      <c r="MZD175" s="137"/>
      <c r="MZE175" s="137"/>
      <c r="MZF175" s="137"/>
      <c r="MZG175" s="137"/>
      <c r="MZH175" s="137"/>
      <c r="MZI175" s="137"/>
      <c r="MZJ175" s="137"/>
      <c r="MZK175" s="137"/>
      <c r="MZL175" s="137"/>
      <c r="MZM175" s="137"/>
      <c r="MZN175" s="137"/>
      <c r="MZO175" s="137"/>
      <c r="MZP175" s="137"/>
      <c r="MZQ175" s="137"/>
      <c r="MZR175" s="137"/>
      <c r="MZS175" s="137"/>
      <c r="MZT175" s="137"/>
      <c r="MZU175" s="137"/>
      <c r="MZV175" s="137"/>
      <c r="MZW175" s="137"/>
      <c r="MZX175" s="137"/>
      <c r="MZY175" s="137"/>
      <c r="MZZ175" s="137"/>
      <c r="NAA175" s="137"/>
      <c r="NAB175" s="137"/>
      <c r="NAC175" s="137"/>
      <c r="NAD175" s="137"/>
      <c r="NAE175" s="137"/>
      <c r="NAF175" s="137"/>
      <c r="NAG175" s="137"/>
      <c r="NAH175" s="137"/>
      <c r="NAI175" s="137"/>
      <c r="NAJ175" s="137"/>
      <c r="NAK175" s="137"/>
      <c r="NAL175" s="137"/>
      <c r="NAM175" s="137"/>
      <c r="NAN175" s="137"/>
      <c r="NAO175" s="137"/>
      <c r="NAP175" s="137"/>
      <c r="NAQ175" s="137"/>
      <c r="NAR175" s="137"/>
      <c r="NAS175" s="137"/>
      <c r="NAT175" s="137"/>
      <c r="NAU175" s="137"/>
      <c r="NAV175" s="137"/>
      <c r="NAW175" s="137"/>
      <c r="NAX175" s="137"/>
      <c r="NAY175" s="137"/>
      <c r="NAZ175" s="137"/>
      <c r="NBA175" s="137"/>
      <c r="NBB175" s="137"/>
      <c r="NBC175" s="137"/>
      <c r="NBD175" s="137"/>
      <c r="NBE175" s="137"/>
      <c r="NBF175" s="137"/>
      <c r="NBG175" s="137"/>
      <c r="NBH175" s="137"/>
      <c r="NBI175" s="137"/>
      <c r="NBJ175" s="137"/>
      <c r="NBK175" s="137"/>
      <c r="NBL175" s="137"/>
      <c r="NBM175" s="137"/>
      <c r="NBN175" s="137"/>
      <c r="NBO175" s="137"/>
      <c r="NBP175" s="137"/>
      <c r="NBQ175" s="137"/>
      <c r="NBR175" s="137"/>
      <c r="NBS175" s="137"/>
      <c r="NBT175" s="137"/>
      <c r="NBU175" s="137"/>
      <c r="NBV175" s="137"/>
      <c r="NBW175" s="137"/>
      <c r="NBX175" s="137"/>
      <c r="NBY175" s="137"/>
      <c r="NBZ175" s="137"/>
      <c r="NCA175" s="137"/>
      <c r="NCB175" s="137"/>
      <c r="NCC175" s="137"/>
      <c r="NCD175" s="137"/>
      <c r="NCE175" s="137"/>
      <c r="NCF175" s="137"/>
      <c r="NCG175" s="137"/>
      <c r="NCH175" s="137"/>
      <c r="NCI175" s="137"/>
      <c r="NCJ175" s="137"/>
      <c r="NCK175" s="137"/>
      <c r="NCL175" s="137"/>
      <c r="NCM175" s="137"/>
      <c r="NCN175" s="137"/>
      <c r="NCO175" s="137"/>
      <c r="NCP175" s="137"/>
      <c r="NCQ175" s="137"/>
      <c r="NCR175" s="137"/>
      <c r="NCS175" s="137"/>
      <c r="NCT175" s="137"/>
      <c r="NCU175" s="137"/>
      <c r="NCV175" s="137"/>
      <c r="NCW175" s="137"/>
      <c r="NCX175" s="137"/>
      <c r="NCY175" s="137"/>
      <c r="NCZ175" s="137"/>
      <c r="NDA175" s="137"/>
      <c r="NDB175" s="137"/>
      <c r="NDC175" s="137"/>
      <c r="NDD175" s="137"/>
      <c r="NDE175" s="137"/>
      <c r="NDF175" s="137"/>
      <c r="NDG175" s="137"/>
      <c r="NDH175" s="137"/>
      <c r="NDI175" s="137"/>
      <c r="NDJ175" s="137"/>
      <c r="NDK175" s="137"/>
      <c r="NDL175" s="137"/>
      <c r="NDM175" s="137"/>
      <c r="NDN175" s="137"/>
      <c r="NDO175" s="137"/>
      <c r="NDP175" s="137"/>
      <c r="NDQ175" s="137"/>
      <c r="NDR175" s="137"/>
      <c r="NDS175" s="137"/>
      <c r="NDT175" s="137"/>
      <c r="NDU175" s="137"/>
      <c r="NDV175" s="137"/>
      <c r="NDW175" s="137"/>
      <c r="NDX175" s="137"/>
      <c r="NDY175" s="137"/>
      <c r="NDZ175" s="137"/>
      <c r="NEA175" s="137"/>
      <c r="NEB175" s="137"/>
      <c r="NEC175" s="137"/>
      <c r="NED175" s="137"/>
      <c r="NEE175" s="137"/>
      <c r="NEF175" s="137"/>
      <c r="NEG175" s="137"/>
      <c r="NEH175" s="137"/>
      <c r="NEI175" s="137"/>
      <c r="NEJ175" s="137"/>
      <c r="NEK175" s="137"/>
      <c r="NEL175" s="137"/>
      <c r="NEM175" s="137"/>
      <c r="NEN175" s="137"/>
      <c r="NEO175" s="137"/>
      <c r="NEP175" s="137"/>
      <c r="NEQ175" s="137"/>
      <c r="NER175" s="137"/>
      <c r="NES175" s="137"/>
      <c r="NET175" s="137"/>
      <c r="NEU175" s="137"/>
      <c r="NEV175" s="137"/>
      <c r="NEW175" s="137"/>
      <c r="NEX175" s="137"/>
      <c r="NEY175" s="137"/>
      <c r="NEZ175" s="137"/>
      <c r="NFA175" s="137"/>
      <c r="NFB175" s="137"/>
      <c r="NFC175" s="137"/>
      <c r="NFD175" s="137"/>
      <c r="NFE175" s="137"/>
      <c r="NFF175" s="137"/>
      <c r="NFG175" s="137"/>
      <c r="NFH175" s="137"/>
      <c r="NFI175" s="137"/>
      <c r="NFJ175" s="137"/>
      <c r="NFK175" s="137"/>
      <c r="NFL175" s="137"/>
      <c r="NFM175" s="137"/>
      <c r="NFN175" s="137"/>
      <c r="NFO175" s="137"/>
      <c r="NFP175" s="137"/>
      <c r="NFQ175" s="137"/>
      <c r="NFR175" s="137"/>
      <c r="NFS175" s="137"/>
      <c r="NFT175" s="137"/>
      <c r="NFU175" s="137"/>
      <c r="NFV175" s="137"/>
      <c r="NFW175" s="137"/>
      <c r="NFX175" s="137"/>
      <c r="NFY175" s="137"/>
      <c r="NFZ175" s="137"/>
      <c r="NGA175" s="137"/>
      <c r="NGB175" s="137"/>
      <c r="NGC175" s="137"/>
      <c r="NGD175" s="137"/>
      <c r="NGE175" s="137"/>
      <c r="NGF175" s="137"/>
      <c r="NGG175" s="137"/>
      <c r="NGH175" s="137"/>
      <c r="NGI175" s="137"/>
      <c r="NGJ175" s="137"/>
      <c r="NGK175" s="137"/>
      <c r="NGL175" s="137"/>
      <c r="NGM175" s="137"/>
      <c r="NGN175" s="137"/>
      <c r="NGO175" s="137"/>
      <c r="NGP175" s="137"/>
      <c r="NGQ175" s="137"/>
      <c r="NGR175" s="137"/>
      <c r="NGS175" s="137"/>
      <c r="NGT175" s="137"/>
      <c r="NGU175" s="137"/>
      <c r="NGV175" s="137"/>
      <c r="NGW175" s="137"/>
      <c r="NGX175" s="137"/>
      <c r="NGY175" s="137"/>
      <c r="NGZ175" s="137"/>
      <c r="NHA175" s="137"/>
      <c r="NHB175" s="137"/>
      <c r="NHC175" s="137"/>
      <c r="NHD175" s="137"/>
      <c r="NHE175" s="137"/>
      <c r="NHF175" s="137"/>
      <c r="NHG175" s="137"/>
      <c r="NHH175" s="137"/>
      <c r="NHI175" s="137"/>
      <c r="NHJ175" s="137"/>
      <c r="NHK175" s="137"/>
      <c r="NHL175" s="137"/>
      <c r="NHM175" s="137"/>
      <c r="NHN175" s="137"/>
      <c r="NHO175" s="137"/>
      <c r="NHP175" s="137"/>
      <c r="NHQ175" s="137"/>
      <c r="NHR175" s="137"/>
      <c r="NHS175" s="137"/>
      <c r="NHT175" s="137"/>
      <c r="NHU175" s="137"/>
      <c r="NHV175" s="137"/>
      <c r="NHW175" s="137"/>
      <c r="NHX175" s="137"/>
      <c r="NHY175" s="137"/>
      <c r="NHZ175" s="137"/>
      <c r="NIA175" s="137"/>
      <c r="NIB175" s="137"/>
      <c r="NIC175" s="137"/>
      <c r="NID175" s="137"/>
      <c r="NIE175" s="137"/>
      <c r="NIF175" s="137"/>
      <c r="NIG175" s="137"/>
      <c r="NIH175" s="137"/>
      <c r="NII175" s="137"/>
      <c r="NIJ175" s="137"/>
      <c r="NIK175" s="137"/>
      <c r="NIL175" s="137"/>
      <c r="NIM175" s="137"/>
      <c r="NIN175" s="137"/>
      <c r="NIO175" s="137"/>
      <c r="NIP175" s="137"/>
      <c r="NIQ175" s="137"/>
      <c r="NIR175" s="137"/>
      <c r="NIS175" s="137"/>
      <c r="NIT175" s="137"/>
      <c r="NIU175" s="137"/>
      <c r="NIV175" s="137"/>
      <c r="NIW175" s="137"/>
      <c r="NIX175" s="137"/>
      <c r="NIY175" s="137"/>
      <c r="NIZ175" s="137"/>
      <c r="NJA175" s="137"/>
      <c r="NJB175" s="137"/>
      <c r="NJC175" s="137"/>
      <c r="NJD175" s="137"/>
      <c r="NJE175" s="137"/>
      <c r="NJF175" s="137"/>
      <c r="NJG175" s="137"/>
      <c r="NJH175" s="137"/>
      <c r="NJI175" s="137"/>
      <c r="NJJ175" s="137"/>
      <c r="NJK175" s="137"/>
      <c r="NJL175" s="137"/>
      <c r="NJM175" s="137"/>
      <c r="NJN175" s="137"/>
      <c r="NJO175" s="137"/>
      <c r="NJP175" s="137"/>
      <c r="NJQ175" s="137"/>
      <c r="NJR175" s="137"/>
      <c r="NJS175" s="137"/>
      <c r="NJT175" s="137"/>
      <c r="NJU175" s="137"/>
      <c r="NJV175" s="137"/>
      <c r="NJW175" s="137"/>
      <c r="NJX175" s="137"/>
      <c r="NJY175" s="137"/>
      <c r="NJZ175" s="137"/>
      <c r="NKA175" s="137"/>
      <c r="NKB175" s="137"/>
      <c r="NKC175" s="137"/>
      <c r="NKD175" s="137"/>
      <c r="NKE175" s="137"/>
      <c r="NKF175" s="137"/>
      <c r="NKG175" s="137"/>
      <c r="NKH175" s="137"/>
      <c r="NKI175" s="137"/>
      <c r="NKJ175" s="137"/>
      <c r="NKK175" s="137"/>
      <c r="NKL175" s="137"/>
      <c r="NKM175" s="137"/>
      <c r="NKN175" s="137"/>
      <c r="NKO175" s="137"/>
      <c r="NKP175" s="137"/>
      <c r="NKQ175" s="137"/>
      <c r="NKR175" s="137"/>
      <c r="NKS175" s="137"/>
      <c r="NKT175" s="137"/>
      <c r="NKU175" s="137"/>
      <c r="NKV175" s="137"/>
      <c r="NKW175" s="137"/>
      <c r="NKX175" s="137"/>
      <c r="NKY175" s="137"/>
      <c r="NKZ175" s="137"/>
      <c r="NLA175" s="137"/>
      <c r="NLB175" s="137"/>
      <c r="NLC175" s="137"/>
      <c r="NLD175" s="137"/>
      <c r="NLE175" s="137"/>
      <c r="NLF175" s="137"/>
      <c r="NLG175" s="137"/>
      <c r="NLH175" s="137"/>
      <c r="NLI175" s="137"/>
      <c r="NLJ175" s="137"/>
      <c r="NLK175" s="137"/>
      <c r="NLL175" s="137"/>
      <c r="NLM175" s="137"/>
      <c r="NLN175" s="137"/>
      <c r="NLO175" s="137"/>
      <c r="NLP175" s="137"/>
      <c r="NLQ175" s="137"/>
      <c r="NLR175" s="137"/>
      <c r="NLS175" s="137"/>
      <c r="NLT175" s="137"/>
      <c r="NLU175" s="137"/>
      <c r="NLV175" s="137"/>
      <c r="NLW175" s="137"/>
      <c r="NLX175" s="137"/>
      <c r="NLY175" s="137"/>
      <c r="NLZ175" s="137"/>
      <c r="NMA175" s="137"/>
      <c r="NMB175" s="137"/>
      <c r="NMC175" s="137"/>
      <c r="NMD175" s="137"/>
      <c r="NME175" s="137"/>
      <c r="NMF175" s="137"/>
      <c r="NMG175" s="137"/>
      <c r="NMH175" s="137"/>
      <c r="NMI175" s="137"/>
      <c r="NMJ175" s="137"/>
      <c r="NMK175" s="137"/>
      <c r="NML175" s="137"/>
      <c r="NMM175" s="137"/>
      <c r="NMN175" s="137"/>
      <c r="NMO175" s="137"/>
      <c r="NMP175" s="137"/>
      <c r="NMQ175" s="137"/>
      <c r="NMR175" s="137"/>
      <c r="NMS175" s="137"/>
      <c r="NMT175" s="137"/>
      <c r="NMU175" s="137"/>
      <c r="NMV175" s="137"/>
      <c r="NMW175" s="137"/>
      <c r="NMX175" s="137"/>
      <c r="NMY175" s="137"/>
      <c r="NMZ175" s="137"/>
      <c r="NNA175" s="137"/>
      <c r="NNB175" s="137"/>
      <c r="NNC175" s="137"/>
      <c r="NND175" s="137"/>
      <c r="NNE175" s="137"/>
      <c r="NNF175" s="137"/>
      <c r="NNG175" s="137"/>
      <c r="NNH175" s="137"/>
      <c r="NNI175" s="137"/>
      <c r="NNJ175" s="137"/>
      <c r="NNK175" s="137"/>
      <c r="NNL175" s="137"/>
      <c r="NNM175" s="137"/>
      <c r="NNN175" s="137"/>
      <c r="NNO175" s="137"/>
      <c r="NNP175" s="137"/>
      <c r="NNQ175" s="137"/>
      <c r="NNR175" s="137"/>
      <c r="NNS175" s="137"/>
      <c r="NNT175" s="137"/>
      <c r="NNU175" s="137"/>
      <c r="NNV175" s="137"/>
      <c r="NNW175" s="137"/>
      <c r="NNX175" s="137"/>
      <c r="NNY175" s="137"/>
      <c r="NNZ175" s="137"/>
      <c r="NOA175" s="137"/>
      <c r="NOB175" s="137"/>
      <c r="NOC175" s="137"/>
      <c r="NOD175" s="137"/>
      <c r="NOE175" s="137"/>
      <c r="NOF175" s="137"/>
      <c r="NOG175" s="137"/>
      <c r="NOH175" s="137"/>
      <c r="NOI175" s="137"/>
      <c r="NOJ175" s="137"/>
      <c r="NOK175" s="137"/>
      <c r="NOL175" s="137"/>
      <c r="NOM175" s="137"/>
      <c r="NON175" s="137"/>
      <c r="NOO175" s="137"/>
      <c r="NOP175" s="137"/>
      <c r="NOQ175" s="137"/>
      <c r="NOR175" s="137"/>
      <c r="NOS175" s="137"/>
      <c r="NOT175" s="137"/>
      <c r="NOU175" s="137"/>
      <c r="NOV175" s="137"/>
      <c r="NOW175" s="137"/>
      <c r="NOX175" s="137"/>
      <c r="NOY175" s="137"/>
      <c r="NOZ175" s="137"/>
      <c r="NPA175" s="137"/>
      <c r="NPB175" s="137"/>
      <c r="NPC175" s="137"/>
      <c r="NPD175" s="137"/>
      <c r="NPE175" s="137"/>
      <c r="NPF175" s="137"/>
      <c r="NPG175" s="137"/>
      <c r="NPH175" s="137"/>
      <c r="NPI175" s="137"/>
      <c r="NPJ175" s="137"/>
      <c r="NPK175" s="137"/>
      <c r="NPL175" s="137"/>
      <c r="NPM175" s="137"/>
      <c r="NPN175" s="137"/>
      <c r="NPO175" s="137"/>
      <c r="NPP175" s="137"/>
      <c r="NPQ175" s="137"/>
      <c r="NPR175" s="137"/>
      <c r="NPS175" s="137"/>
      <c r="NPT175" s="137"/>
      <c r="NPU175" s="137"/>
      <c r="NPV175" s="137"/>
      <c r="NPW175" s="137"/>
      <c r="NPX175" s="137"/>
      <c r="NPY175" s="137"/>
      <c r="NPZ175" s="137"/>
      <c r="NQA175" s="137"/>
      <c r="NQB175" s="137"/>
      <c r="NQC175" s="137"/>
      <c r="NQD175" s="137"/>
      <c r="NQE175" s="137"/>
      <c r="NQF175" s="137"/>
      <c r="NQG175" s="137"/>
      <c r="NQH175" s="137"/>
      <c r="NQI175" s="137"/>
      <c r="NQJ175" s="137"/>
      <c r="NQK175" s="137"/>
      <c r="NQL175" s="137"/>
      <c r="NQM175" s="137"/>
      <c r="NQN175" s="137"/>
      <c r="NQO175" s="137"/>
      <c r="NQP175" s="137"/>
      <c r="NQQ175" s="137"/>
      <c r="NQR175" s="137"/>
      <c r="NQS175" s="137"/>
      <c r="NQT175" s="137"/>
      <c r="NQU175" s="137"/>
      <c r="NQV175" s="137"/>
      <c r="NQW175" s="137"/>
      <c r="NQX175" s="137"/>
      <c r="NQY175" s="137"/>
      <c r="NQZ175" s="137"/>
      <c r="NRA175" s="137"/>
      <c r="NRB175" s="137"/>
      <c r="NRC175" s="137"/>
      <c r="NRD175" s="137"/>
      <c r="NRE175" s="137"/>
      <c r="NRF175" s="137"/>
      <c r="NRG175" s="137"/>
      <c r="NRH175" s="137"/>
      <c r="NRI175" s="137"/>
      <c r="NRJ175" s="137"/>
      <c r="NRK175" s="137"/>
      <c r="NRL175" s="137"/>
      <c r="NRM175" s="137"/>
      <c r="NRN175" s="137"/>
      <c r="NRO175" s="137"/>
      <c r="NRP175" s="137"/>
      <c r="NRQ175" s="137"/>
      <c r="NRR175" s="137"/>
      <c r="NRS175" s="137"/>
      <c r="NRT175" s="137"/>
      <c r="NRU175" s="137"/>
      <c r="NRV175" s="137"/>
      <c r="NRW175" s="137"/>
      <c r="NRX175" s="137"/>
      <c r="NRY175" s="137"/>
      <c r="NRZ175" s="137"/>
      <c r="NSA175" s="137"/>
      <c r="NSB175" s="137"/>
      <c r="NSC175" s="137"/>
      <c r="NSD175" s="137"/>
      <c r="NSE175" s="137"/>
      <c r="NSF175" s="137"/>
      <c r="NSG175" s="137"/>
      <c r="NSH175" s="137"/>
      <c r="NSI175" s="137"/>
      <c r="NSJ175" s="137"/>
      <c r="NSK175" s="137"/>
      <c r="NSL175" s="137"/>
      <c r="NSM175" s="137"/>
      <c r="NSN175" s="137"/>
      <c r="NSO175" s="137"/>
      <c r="NSP175" s="137"/>
      <c r="NSQ175" s="137"/>
      <c r="NSR175" s="137"/>
      <c r="NSS175" s="137"/>
      <c r="NST175" s="137"/>
      <c r="NSU175" s="137"/>
      <c r="NSV175" s="137"/>
      <c r="NSW175" s="137"/>
      <c r="NSX175" s="137"/>
      <c r="NSY175" s="137"/>
      <c r="NSZ175" s="137"/>
      <c r="NTA175" s="137"/>
      <c r="NTB175" s="137"/>
      <c r="NTC175" s="137"/>
      <c r="NTD175" s="137"/>
      <c r="NTE175" s="137"/>
      <c r="NTF175" s="137"/>
      <c r="NTG175" s="137"/>
      <c r="NTH175" s="137"/>
      <c r="NTI175" s="137"/>
      <c r="NTJ175" s="137"/>
      <c r="NTK175" s="137"/>
      <c r="NTL175" s="137"/>
      <c r="NTM175" s="137"/>
      <c r="NTN175" s="137"/>
      <c r="NTO175" s="137"/>
      <c r="NTP175" s="137"/>
      <c r="NTQ175" s="137"/>
      <c r="NTR175" s="137"/>
      <c r="NTS175" s="137"/>
      <c r="NTT175" s="137"/>
      <c r="NTU175" s="137"/>
      <c r="NTV175" s="137"/>
      <c r="NTW175" s="137"/>
      <c r="NTX175" s="137"/>
      <c r="NTY175" s="137"/>
      <c r="NTZ175" s="137"/>
      <c r="NUA175" s="137"/>
      <c r="NUB175" s="137"/>
      <c r="NUC175" s="137"/>
      <c r="NUD175" s="137"/>
      <c r="NUE175" s="137"/>
      <c r="NUF175" s="137"/>
      <c r="NUG175" s="137"/>
      <c r="NUH175" s="137"/>
      <c r="NUI175" s="137"/>
      <c r="NUJ175" s="137"/>
      <c r="NUK175" s="137"/>
      <c r="NUL175" s="137"/>
      <c r="NUM175" s="137"/>
      <c r="NUN175" s="137"/>
      <c r="NUO175" s="137"/>
      <c r="NUP175" s="137"/>
      <c r="NUQ175" s="137"/>
      <c r="NUR175" s="137"/>
      <c r="NUS175" s="137"/>
      <c r="NUT175" s="137"/>
      <c r="NUU175" s="137"/>
      <c r="NUV175" s="137"/>
      <c r="NUW175" s="137"/>
      <c r="NUX175" s="137"/>
      <c r="NUY175" s="137"/>
      <c r="NUZ175" s="137"/>
      <c r="NVA175" s="137"/>
      <c r="NVB175" s="137"/>
      <c r="NVC175" s="137"/>
      <c r="NVD175" s="137"/>
      <c r="NVE175" s="137"/>
      <c r="NVF175" s="137"/>
      <c r="NVG175" s="137"/>
      <c r="NVH175" s="137"/>
      <c r="NVI175" s="137"/>
      <c r="NVJ175" s="137"/>
      <c r="NVK175" s="137"/>
      <c r="NVL175" s="137"/>
      <c r="NVM175" s="137"/>
      <c r="NVN175" s="137"/>
      <c r="NVO175" s="137"/>
      <c r="NVP175" s="137"/>
      <c r="NVQ175" s="137"/>
      <c r="NVR175" s="137"/>
      <c r="NVS175" s="137"/>
      <c r="NVT175" s="137"/>
      <c r="NVU175" s="137"/>
      <c r="NVV175" s="137"/>
      <c r="NVW175" s="137"/>
      <c r="NVX175" s="137"/>
      <c r="NVY175" s="137"/>
      <c r="NVZ175" s="137"/>
      <c r="NWA175" s="137"/>
      <c r="NWB175" s="137"/>
      <c r="NWC175" s="137"/>
      <c r="NWD175" s="137"/>
      <c r="NWE175" s="137"/>
      <c r="NWF175" s="137"/>
      <c r="NWG175" s="137"/>
      <c r="NWH175" s="137"/>
      <c r="NWI175" s="137"/>
      <c r="NWJ175" s="137"/>
      <c r="NWK175" s="137"/>
      <c r="NWL175" s="137"/>
      <c r="NWM175" s="137"/>
      <c r="NWN175" s="137"/>
      <c r="NWO175" s="137"/>
      <c r="NWP175" s="137"/>
      <c r="NWQ175" s="137"/>
      <c r="NWR175" s="137"/>
      <c r="NWS175" s="137"/>
      <c r="NWT175" s="137"/>
      <c r="NWU175" s="137"/>
      <c r="NWV175" s="137"/>
      <c r="NWW175" s="137"/>
      <c r="NWX175" s="137"/>
      <c r="NWY175" s="137"/>
      <c r="NWZ175" s="137"/>
      <c r="NXA175" s="137"/>
      <c r="NXB175" s="137"/>
      <c r="NXC175" s="137"/>
      <c r="NXD175" s="137"/>
      <c r="NXE175" s="137"/>
      <c r="NXF175" s="137"/>
      <c r="NXG175" s="137"/>
      <c r="NXH175" s="137"/>
      <c r="NXI175" s="137"/>
      <c r="NXJ175" s="137"/>
      <c r="NXK175" s="137"/>
      <c r="NXL175" s="137"/>
      <c r="NXM175" s="137"/>
      <c r="NXN175" s="137"/>
      <c r="NXO175" s="137"/>
      <c r="NXP175" s="137"/>
      <c r="NXQ175" s="137"/>
      <c r="NXR175" s="137"/>
      <c r="NXS175" s="137"/>
      <c r="NXT175" s="137"/>
      <c r="NXU175" s="137"/>
      <c r="NXV175" s="137"/>
      <c r="NXW175" s="137"/>
      <c r="NXX175" s="137"/>
      <c r="NXY175" s="137"/>
      <c r="NXZ175" s="137"/>
      <c r="NYA175" s="137"/>
      <c r="NYB175" s="137"/>
      <c r="NYC175" s="137"/>
      <c r="NYD175" s="137"/>
      <c r="NYE175" s="137"/>
      <c r="NYF175" s="137"/>
      <c r="NYG175" s="137"/>
      <c r="NYH175" s="137"/>
      <c r="NYI175" s="137"/>
      <c r="NYJ175" s="137"/>
      <c r="NYK175" s="137"/>
      <c r="NYL175" s="137"/>
      <c r="NYM175" s="137"/>
      <c r="NYN175" s="137"/>
      <c r="NYO175" s="137"/>
      <c r="NYP175" s="137"/>
      <c r="NYQ175" s="137"/>
      <c r="NYR175" s="137"/>
      <c r="NYS175" s="137"/>
      <c r="NYT175" s="137"/>
      <c r="NYU175" s="137"/>
      <c r="NYV175" s="137"/>
      <c r="NYW175" s="137"/>
      <c r="NYX175" s="137"/>
      <c r="NYY175" s="137"/>
      <c r="NYZ175" s="137"/>
      <c r="NZA175" s="137"/>
      <c r="NZB175" s="137"/>
      <c r="NZC175" s="137"/>
      <c r="NZD175" s="137"/>
      <c r="NZE175" s="137"/>
      <c r="NZF175" s="137"/>
      <c r="NZG175" s="137"/>
      <c r="NZH175" s="137"/>
      <c r="NZI175" s="137"/>
      <c r="NZJ175" s="137"/>
      <c r="NZK175" s="137"/>
      <c r="NZL175" s="137"/>
      <c r="NZM175" s="137"/>
      <c r="NZN175" s="137"/>
      <c r="NZO175" s="137"/>
      <c r="NZP175" s="137"/>
      <c r="NZQ175" s="137"/>
      <c r="NZR175" s="137"/>
      <c r="NZS175" s="137"/>
      <c r="NZT175" s="137"/>
      <c r="NZU175" s="137"/>
      <c r="NZV175" s="137"/>
      <c r="NZW175" s="137"/>
      <c r="NZX175" s="137"/>
      <c r="NZY175" s="137"/>
      <c r="NZZ175" s="137"/>
      <c r="OAA175" s="137"/>
      <c r="OAB175" s="137"/>
      <c r="OAC175" s="137"/>
      <c r="OAD175" s="137"/>
      <c r="OAE175" s="137"/>
      <c r="OAF175" s="137"/>
      <c r="OAG175" s="137"/>
      <c r="OAH175" s="137"/>
      <c r="OAI175" s="137"/>
      <c r="OAJ175" s="137"/>
      <c r="OAK175" s="137"/>
      <c r="OAL175" s="137"/>
      <c r="OAM175" s="137"/>
      <c r="OAN175" s="137"/>
      <c r="OAO175" s="137"/>
      <c r="OAP175" s="137"/>
      <c r="OAQ175" s="137"/>
      <c r="OAR175" s="137"/>
      <c r="OAS175" s="137"/>
      <c r="OAT175" s="137"/>
      <c r="OAU175" s="137"/>
      <c r="OAV175" s="137"/>
      <c r="OAW175" s="137"/>
      <c r="OAX175" s="137"/>
      <c r="OAY175" s="137"/>
      <c r="OAZ175" s="137"/>
      <c r="OBA175" s="137"/>
      <c r="OBB175" s="137"/>
      <c r="OBC175" s="137"/>
      <c r="OBD175" s="137"/>
      <c r="OBE175" s="137"/>
      <c r="OBF175" s="137"/>
      <c r="OBG175" s="137"/>
      <c r="OBH175" s="137"/>
      <c r="OBI175" s="137"/>
      <c r="OBJ175" s="137"/>
      <c r="OBK175" s="137"/>
      <c r="OBL175" s="137"/>
      <c r="OBM175" s="137"/>
      <c r="OBN175" s="137"/>
      <c r="OBO175" s="137"/>
      <c r="OBP175" s="137"/>
      <c r="OBQ175" s="137"/>
      <c r="OBR175" s="137"/>
      <c r="OBS175" s="137"/>
      <c r="OBT175" s="137"/>
      <c r="OBU175" s="137"/>
      <c r="OBV175" s="137"/>
      <c r="OBW175" s="137"/>
      <c r="OBX175" s="137"/>
      <c r="OBY175" s="137"/>
      <c r="OBZ175" s="137"/>
      <c r="OCA175" s="137"/>
      <c r="OCB175" s="137"/>
      <c r="OCC175" s="137"/>
      <c r="OCD175" s="137"/>
      <c r="OCE175" s="137"/>
      <c r="OCF175" s="137"/>
      <c r="OCG175" s="137"/>
      <c r="OCH175" s="137"/>
      <c r="OCI175" s="137"/>
      <c r="OCJ175" s="137"/>
      <c r="OCK175" s="137"/>
      <c r="OCL175" s="137"/>
      <c r="OCM175" s="137"/>
      <c r="OCN175" s="137"/>
      <c r="OCO175" s="137"/>
      <c r="OCP175" s="137"/>
      <c r="OCQ175" s="137"/>
      <c r="OCR175" s="137"/>
      <c r="OCS175" s="137"/>
      <c r="OCT175" s="137"/>
      <c r="OCU175" s="137"/>
      <c r="OCV175" s="137"/>
      <c r="OCW175" s="137"/>
      <c r="OCX175" s="137"/>
      <c r="OCY175" s="137"/>
      <c r="OCZ175" s="137"/>
      <c r="ODA175" s="137"/>
      <c r="ODB175" s="137"/>
      <c r="ODC175" s="137"/>
      <c r="ODD175" s="137"/>
      <c r="ODE175" s="137"/>
      <c r="ODF175" s="137"/>
      <c r="ODG175" s="137"/>
      <c r="ODH175" s="137"/>
      <c r="ODI175" s="137"/>
      <c r="ODJ175" s="137"/>
      <c r="ODK175" s="137"/>
      <c r="ODL175" s="137"/>
      <c r="ODM175" s="137"/>
      <c r="ODN175" s="137"/>
      <c r="ODO175" s="137"/>
      <c r="ODP175" s="137"/>
      <c r="ODQ175" s="137"/>
      <c r="ODR175" s="137"/>
      <c r="ODS175" s="137"/>
      <c r="ODT175" s="137"/>
      <c r="ODU175" s="137"/>
      <c r="ODV175" s="137"/>
      <c r="ODW175" s="137"/>
      <c r="ODX175" s="137"/>
      <c r="ODY175" s="137"/>
      <c r="ODZ175" s="137"/>
      <c r="OEA175" s="137"/>
      <c r="OEB175" s="137"/>
      <c r="OEC175" s="137"/>
      <c r="OED175" s="137"/>
      <c r="OEE175" s="137"/>
      <c r="OEF175" s="137"/>
      <c r="OEG175" s="137"/>
      <c r="OEH175" s="137"/>
      <c r="OEI175" s="137"/>
      <c r="OEJ175" s="137"/>
      <c r="OEK175" s="137"/>
      <c r="OEL175" s="137"/>
      <c r="OEM175" s="137"/>
      <c r="OEN175" s="137"/>
      <c r="OEO175" s="137"/>
      <c r="OEP175" s="137"/>
      <c r="OEQ175" s="137"/>
      <c r="OER175" s="137"/>
      <c r="OES175" s="137"/>
      <c r="OET175" s="137"/>
      <c r="OEU175" s="137"/>
      <c r="OEV175" s="137"/>
      <c r="OEW175" s="137"/>
      <c r="OEX175" s="137"/>
      <c r="OEY175" s="137"/>
      <c r="OEZ175" s="137"/>
      <c r="OFA175" s="137"/>
      <c r="OFB175" s="137"/>
      <c r="OFC175" s="137"/>
      <c r="OFD175" s="137"/>
      <c r="OFE175" s="137"/>
      <c r="OFF175" s="137"/>
      <c r="OFG175" s="137"/>
      <c r="OFH175" s="137"/>
      <c r="OFI175" s="137"/>
      <c r="OFJ175" s="137"/>
      <c r="OFK175" s="137"/>
      <c r="OFL175" s="137"/>
      <c r="OFM175" s="137"/>
      <c r="OFN175" s="137"/>
      <c r="OFO175" s="137"/>
      <c r="OFP175" s="137"/>
      <c r="OFQ175" s="137"/>
      <c r="OFR175" s="137"/>
      <c r="OFS175" s="137"/>
      <c r="OFT175" s="137"/>
      <c r="OFU175" s="137"/>
      <c r="OFV175" s="137"/>
      <c r="OFW175" s="137"/>
      <c r="OFX175" s="137"/>
      <c r="OFY175" s="137"/>
      <c r="OFZ175" s="137"/>
      <c r="OGA175" s="137"/>
      <c r="OGB175" s="137"/>
      <c r="OGC175" s="137"/>
      <c r="OGD175" s="137"/>
      <c r="OGE175" s="137"/>
      <c r="OGF175" s="137"/>
      <c r="OGG175" s="137"/>
      <c r="OGH175" s="137"/>
      <c r="OGI175" s="137"/>
      <c r="OGJ175" s="137"/>
      <c r="OGK175" s="137"/>
      <c r="OGL175" s="137"/>
      <c r="OGM175" s="137"/>
      <c r="OGN175" s="137"/>
      <c r="OGO175" s="137"/>
      <c r="OGP175" s="137"/>
      <c r="OGQ175" s="137"/>
      <c r="OGR175" s="137"/>
      <c r="OGS175" s="137"/>
      <c r="OGT175" s="137"/>
      <c r="OGU175" s="137"/>
      <c r="OGV175" s="137"/>
      <c r="OGW175" s="137"/>
      <c r="OGX175" s="137"/>
      <c r="OGY175" s="137"/>
      <c r="OGZ175" s="137"/>
      <c r="OHA175" s="137"/>
      <c r="OHB175" s="137"/>
      <c r="OHC175" s="137"/>
      <c r="OHD175" s="137"/>
      <c r="OHE175" s="137"/>
      <c r="OHF175" s="137"/>
      <c r="OHG175" s="137"/>
      <c r="OHH175" s="137"/>
      <c r="OHI175" s="137"/>
      <c r="OHJ175" s="137"/>
      <c r="OHK175" s="137"/>
      <c r="OHL175" s="137"/>
      <c r="OHM175" s="137"/>
      <c r="OHN175" s="137"/>
      <c r="OHO175" s="137"/>
      <c r="OHP175" s="137"/>
      <c r="OHQ175" s="137"/>
      <c r="OHR175" s="137"/>
      <c r="OHS175" s="137"/>
      <c r="OHT175" s="137"/>
      <c r="OHU175" s="137"/>
      <c r="OHV175" s="137"/>
      <c r="OHW175" s="137"/>
      <c r="OHX175" s="137"/>
      <c r="OHY175" s="137"/>
      <c r="OHZ175" s="137"/>
      <c r="OIA175" s="137"/>
      <c r="OIB175" s="137"/>
      <c r="OIC175" s="137"/>
      <c r="OID175" s="137"/>
      <c r="OIE175" s="137"/>
      <c r="OIF175" s="137"/>
      <c r="OIG175" s="137"/>
      <c r="OIH175" s="137"/>
      <c r="OII175" s="137"/>
      <c r="OIJ175" s="137"/>
      <c r="OIK175" s="137"/>
      <c r="OIL175" s="137"/>
      <c r="OIM175" s="137"/>
      <c r="OIN175" s="137"/>
      <c r="OIO175" s="137"/>
      <c r="OIP175" s="137"/>
      <c r="OIQ175" s="137"/>
      <c r="OIR175" s="137"/>
      <c r="OIS175" s="137"/>
      <c r="OIT175" s="137"/>
      <c r="OIU175" s="137"/>
      <c r="OIV175" s="137"/>
      <c r="OIW175" s="137"/>
      <c r="OIX175" s="137"/>
      <c r="OIY175" s="137"/>
      <c r="OIZ175" s="137"/>
      <c r="OJA175" s="137"/>
      <c r="OJB175" s="137"/>
      <c r="OJC175" s="137"/>
      <c r="OJD175" s="137"/>
      <c r="OJE175" s="137"/>
      <c r="OJF175" s="137"/>
      <c r="OJG175" s="137"/>
      <c r="OJH175" s="137"/>
      <c r="OJI175" s="137"/>
      <c r="OJJ175" s="137"/>
      <c r="OJK175" s="137"/>
      <c r="OJL175" s="137"/>
      <c r="OJM175" s="137"/>
      <c r="OJN175" s="137"/>
      <c r="OJO175" s="137"/>
      <c r="OJP175" s="137"/>
      <c r="OJQ175" s="137"/>
      <c r="OJR175" s="137"/>
      <c r="OJS175" s="137"/>
      <c r="OJT175" s="137"/>
      <c r="OJU175" s="137"/>
      <c r="OJV175" s="137"/>
      <c r="OJW175" s="137"/>
      <c r="OJX175" s="137"/>
      <c r="OJY175" s="137"/>
      <c r="OJZ175" s="137"/>
      <c r="OKA175" s="137"/>
      <c r="OKB175" s="137"/>
      <c r="OKC175" s="137"/>
      <c r="OKD175" s="137"/>
      <c r="OKE175" s="137"/>
      <c r="OKF175" s="137"/>
      <c r="OKG175" s="137"/>
      <c r="OKH175" s="137"/>
      <c r="OKI175" s="137"/>
      <c r="OKJ175" s="137"/>
      <c r="OKK175" s="137"/>
      <c r="OKL175" s="137"/>
      <c r="OKM175" s="137"/>
      <c r="OKN175" s="137"/>
      <c r="OKO175" s="137"/>
      <c r="OKP175" s="137"/>
      <c r="OKQ175" s="137"/>
      <c r="OKR175" s="137"/>
      <c r="OKS175" s="137"/>
      <c r="OKT175" s="137"/>
      <c r="OKU175" s="137"/>
      <c r="OKV175" s="137"/>
      <c r="OKW175" s="137"/>
      <c r="OKX175" s="137"/>
      <c r="OKY175" s="137"/>
      <c r="OKZ175" s="137"/>
      <c r="OLA175" s="137"/>
      <c r="OLB175" s="137"/>
      <c r="OLC175" s="137"/>
      <c r="OLD175" s="137"/>
      <c r="OLE175" s="137"/>
      <c r="OLF175" s="137"/>
      <c r="OLG175" s="137"/>
      <c r="OLH175" s="137"/>
      <c r="OLI175" s="137"/>
      <c r="OLJ175" s="137"/>
      <c r="OLK175" s="137"/>
      <c r="OLL175" s="137"/>
      <c r="OLM175" s="137"/>
      <c r="OLN175" s="137"/>
      <c r="OLO175" s="137"/>
      <c r="OLP175" s="137"/>
      <c r="OLQ175" s="137"/>
      <c r="OLR175" s="137"/>
      <c r="OLS175" s="137"/>
      <c r="OLT175" s="137"/>
      <c r="OLU175" s="137"/>
      <c r="OLV175" s="137"/>
      <c r="OLW175" s="137"/>
      <c r="OLX175" s="137"/>
      <c r="OLY175" s="137"/>
      <c r="OLZ175" s="137"/>
      <c r="OMA175" s="137"/>
      <c r="OMB175" s="137"/>
      <c r="OMC175" s="137"/>
      <c r="OMD175" s="137"/>
      <c r="OME175" s="137"/>
      <c r="OMF175" s="137"/>
      <c r="OMG175" s="137"/>
      <c r="OMH175" s="137"/>
      <c r="OMI175" s="137"/>
      <c r="OMJ175" s="137"/>
      <c r="OMK175" s="137"/>
      <c r="OML175" s="137"/>
      <c r="OMM175" s="137"/>
      <c r="OMN175" s="137"/>
      <c r="OMO175" s="137"/>
      <c r="OMP175" s="137"/>
      <c r="OMQ175" s="137"/>
      <c r="OMR175" s="137"/>
      <c r="OMS175" s="137"/>
      <c r="OMT175" s="137"/>
      <c r="OMU175" s="137"/>
      <c r="OMV175" s="137"/>
      <c r="OMW175" s="137"/>
      <c r="OMX175" s="137"/>
      <c r="OMY175" s="137"/>
      <c r="OMZ175" s="137"/>
      <c r="ONA175" s="137"/>
      <c r="ONB175" s="137"/>
      <c r="ONC175" s="137"/>
      <c r="OND175" s="137"/>
      <c r="ONE175" s="137"/>
      <c r="ONF175" s="137"/>
      <c r="ONG175" s="137"/>
      <c r="ONH175" s="137"/>
      <c r="ONI175" s="137"/>
      <c r="ONJ175" s="137"/>
      <c r="ONK175" s="137"/>
      <c r="ONL175" s="137"/>
      <c r="ONM175" s="137"/>
      <c r="ONN175" s="137"/>
      <c r="ONO175" s="137"/>
      <c r="ONP175" s="137"/>
      <c r="ONQ175" s="137"/>
      <c r="ONR175" s="137"/>
      <c r="ONS175" s="137"/>
      <c r="ONT175" s="137"/>
      <c r="ONU175" s="137"/>
      <c r="ONV175" s="137"/>
      <c r="ONW175" s="137"/>
      <c r="ONX175" s="137"/>
      <c r="ONY175" s="137"/>
      <c r="ONZ175" s="137"/>
      <c r="OOA175" s="137"/>
      <c r="OOB175" s="137"/>
      <c r="OOC175" s="137"/>
      <c r="OOD175" s="137"/>
      <c r="OOE175" s="137"/>
      <c r="OOF175" s="137"/>
      <c r="OOG175" s="137"/>
      <c r="OOH175" s="137"/>
      <c r="OOI175" s="137"/>
      <c r="OOJ175" s="137"/>
      <c r="OOK175" s="137"/>
      <c r="OOL175" s="137"/>
      <c r="OOM175" s="137"/>
      <c r="OON175" s="137"/>
      <c r="OOO175" s="137"/>
      <c r="OOP175" s="137"/>
      <c r="OOQ175" s="137"/>
      <c r="OOR175" s="137"/>
      <c r="OOS175" s="137"/>
      <c r="OOT175" s="137"/>
      <c r="OOU175" s="137"/>
      <c r="OOV175" s="137"/>
      <c r="OOW175" s="137"/>
      <c r="OOX175" s="137"/>
      <c r="OOY175" s="137"/>
      <c r="OOZ175" s="137"/>
      <c r="OPA175" s="137"/>
      <c r="OPB175" s="137"/>
      <c r="OPC175" s="137"/>
      <c r="OPD175" s="137"/>
      <c r="OPE175" s="137"/>
      <c r="OPF175" s="137"/>
      <c r="OPG175" s="137"/>
      <c r="OPH175" s="137"/>
      <c r="OPI175" s="137"/>
      <c r="OPJ175" s="137"/>
      <c r="OPK175" s="137"/>
      <c r="OPL175" s="137"/>
      <c r="OPM175" s="137"/>
      <c r="OPN175" s="137"/>
      <c r="OPO175" s="137"/>
      <c r="OPP175" s="137"/>
      <c r="OPQ175" s="137"/>
      <c r="OPR175" s="137"/>
      <c r="OPS175" s="137"/>
      <c r="OPT175" s="137"/>
      <c r="OPU175" s="137"/>
      <c r="OPV175" s="137"/>
      <c r="OPW175" s="137"/>
      <c r="OPX175" s="137"/>
      <c r="OPY175" s="137"/>
      <c r="OPZ175" s="137"/>
      <c r="OQA175" s="137"/>
      <c r="OQB175" s="137"/>
      <c r="OQC175" s="137"/>
      <c r="OQD175" s="137"/>
      <c r="OQE175" s="137"/>
      <c r="OQF175" s="137"/>
      <c r="OQG175" s="137"/>
      <c r="OQH175" s="137"/>
      <c r="OQI175" s="137"/>
      <c r="OQJ175" s="137"/>
      <c r="OQK175" s="137"/>
      <c r="OQL175" s="137"/>
      <c r="OQM175" s="137"/>
      <c r="OQN175" s="137"/>
      <c r="OQO175" s="137"/>
      <c r="OQP175" s="137"/>
      <c r="OQQ175" s="137"/>
      <c r="OQR175" s="137"/>
      <c r="OQS175" s="137"/>
      <c r="OQT175" s="137"/>
      <c r="OQU175" s="137"/>
      <c r="OQV175" s="137"/>
      <c r="OQW175" s="137"/>
      <c r="OQX175" s="137"/>
      <c r="OQY175" s="137"/>
      <c r="OQZ175" s="137"/>
      <c r="ORA175" s="137"/>
      <c r="ORB175" s="137"/>
      <c r="ORC175" s="137"/>
      <c r="ORD175" s="137"/>
      <c r="ORE175" s="137"/>
      <c r="ORF175" s="137"/>
      <c r="ORG175" s="137"/>
      <c r="ORH175" s="137"/>
      <c r="ORI175" s="137"/>
      <c r="ORJ175" s="137"/>
      <c r="ORK175" s="137"/>
      <c r="ORL175" s="137"/>
      <c r="ORM175" s="137"/>
      <c r="ORN175" s="137"/>
      <c r="ORO175" s="137"/>
      <c r="ORP175" s="137"/>
      <c r="ORQ175" s="137"/>
      <c r="ORR175" s="137"/>
      <c r="ORS175" s="137"/>
      <c r="ORT175" s="137"/>
      <c r="ORU175" s="137"/>
      <c r="ORV175" s="137"/>
      <c r="ORW175" s="137"/>
      <c r="ORX175" s="137"/>
      <c r="ORY175" s="137"/>
      <c r="ORZ175" s="137"/>
      <c r="OSA175" s="137"/>
      <c r="OSB175" s="137"/>
      <c r="OSC175" s="137"/>
      <c r="OSD175" s="137"/>
      <c r="OSE175" s="137"/>
      <c r="OSF175" s="137"/>
      <c r="OSG175" s="137"/>
      <c r="OSH175" s="137"/>
      <c r="OSI175" s="137"/>
      <c r="OSJ175" s="137"/>
      <c r="OSK175" s="137"/>
      <c r="OSL175" s="137"/>
      <c r="OSM175" s="137"/>
      <c r="OSN175" s="137"/>
      <c r="OSO175" s="137"/>
      <c r="OSP175" s="137"/>
      <c r="OSQ175" s="137"/>
      <c r="OSR175" s="137"/>
      <c r="OSS175" s="137"/>
      <c r="OST175" s="137"/>
      <c r="OSU175" s="137"/>
      <c r="OSV175" s="137"/>
      <c r="OSW175" s="137"/>
      <c r="OSX175" s="137"/>
      <c r="OSY175" s="137"/>
      <c r="OSZ175" s="137"/>
      <c r="OTA175" s="137"/>
      <c r="OTB175" s="137"/>
      <c r="OTC175" s="137"/>
      <c r="OTD175" s="137"/>
      <c r="OTE175" s="137"/>
      <c r="OTF175" s="137"/>
      <c r="OTG175" s="137"/>
      <c r="OTH175" s="137"/>
      <c r="OTI175" s="137"/>
      <c r="OTJ175" s="137"/>
      <c r="OTK175" s="137"/>
      <c r="OTL175" s="137"/>
      <c r="OTM175" s="137"/>
      <c r="OTN175" s="137"/>
      <c r="OTO175" s="137"/>
      <c r="OTP175" s="137"/>
      <c r="OTQ175" s="137"/>
      <c r="OTR175" s="137"/>
      <c r="OTS175" s="137"/>
      <c r="OTT175" s="137"/>
      <c r="OTU175" s="137"/>
      <c r="OTV175" s="137"/>
      <c r="OTW175" s="137"/>
      <c r="OTX175" s="137"/>
      <c r="OTY175" s="137"/>
      <c r="OTZ175" s="137"/>
      <c r="OUA175" s="137"/>
      <c r="OUB175" s="137"/>
      <c r="OUC175" s="137"/>
      <c r="OUD175" s="137"/>
      <c r="OUE175" s="137"/>
      <c r="OUF175" s="137"/>
      <c r="OUG175" s="137"/>
      <c r="OUH175" s="137"/>
      <c r="OUI175" s="137"/>
      <c r="OUJ175" s="137"/>
      <c r="OUK175" s="137"/>
      <c r="OUL175" s="137"/>
      <c r="OUM175" s="137"/>
      <c r="OUN175" s="137"/>
      <c r="OUO175" s="137"/>
      <c r="OUP175" s="137"/>
      <c r="OUQ175" s="137"/>
      <c r="OUR175" s="137"/>
      <c r="OUS175" s="137"/>
      <c r="OUT175" s="137"/>
      <c r="OUU175" s="137"/>
      <c r="OUV175" s="137"/>
      <c r="OUW175" s="137"/>
      <c r="OUX175" s="137"/>
      <c r="OUY175" s="137"/>
      <c r="OUZ175" s="137"/>
      <c r="OVA175" s="137"/>
      <c r="OVB175" s="137"/>
      <c r="OVC175" s="137"/>
      <c r="OVD175" s="137"/>
      <c r="OVE175" s="137"/>
      <c r="OVF175" s="137"/>
      <c r="OVG175" s="137"/>
      <c r="OVH175" s="137"/>
      <c r="OVI175" s="137"/>
      <c r="OVJ175" s="137"/>
      <c r="OVK175" s="137"/>
      <c r="OVL175" s="137"/>
      <c r="OVM175" s="137"/>
      <c r="OVN175" s="137"/>
      <c r="OVO175" s="137"/>
      <c r="OVP175" s="137"/>
      <c r="OVQ175" s="137"/>
      <c r="OVR175" s="137"/>
      <c r="OVS175" s="137"/>
      <c r="OVT175" s="137"/>
      <c r="OVU175" s="137"/>
      <c r="OVV175" s="137"/>
      <c r="OVW175" s="137"/>
      <c r="OVX175" s="137"/>
      <c r="OVY175" s="137"/>
      <c r="OVZ175" s="137"/>
      <c r="OWA175" s="137"/>
      <c r="OWB175" s="137"/>
      <c r="OWC175" s="137"/>
      <c r="OWD175" s="137"/>
      <c r="OWE175" s="137"/>
      <c r="OWF175" s="137"/>
      <c r="OWG175" s="137"/>
      <c r="OWH175" s="137"/>
      <c r="OWI175" s="137"/>
      <c r="OWJ175" s="137"/>
      <c r="OWK175" s="137"/>
      <c r="OWL175" s="137"/>
      <c r="OWM175" s="137"/>
      <c r="OWN175" s="137"/>
      <c r="OWO175" s="137"/>
      <c r="OWP175" s="137"/>
      <c r="OWQ175" s="137"/>
      <c r="OWR175" s="137"/>
      <c r="OWS175" s="137"/>
      <c r="OWT175" s="137"/>
      <c r="OWU175" s="137"/>
      <c r="OWV175" s="137"/>
      <c r="OWW175" s="137"/>
      <c r="OWX175" s="137"/>
      <c r="OWY175" s="137"/>
      <c r="OWZ175" s="137"/>
      <c r="OXA175" s="137"/>
      <c r="OXB175" s="137"/>
      <c r="OXC175" s="137"/>
      <c r="OXD175" s="137"/>
      <c r="OXE175" s="137"/>
      <c r="OXF175" s="137"/>
      <c r="OXG175" s="137"/>
      <c r="OXH175" s="137"/>
      <c r="OXI175" s="137"/>
      <c r="OXJ175" s="137"/>
      <c r="OXK175" s="137"/>
      <c r="OXL175" s="137"/>
      <c r="OXM175" s="137"/>
      <c r="OXN175" s="137"/>
      <c r="OXO175" s="137"/>
      <c r="OXP175" s="137"/>
      <c r="OXQ175" s="137"/>
      <c r="OXR175" s="137"/>
      <c r="OXS175" s="137"/>
      <c r="OXT175" s="137"/>
      <c r="OXU175" s="137"/>
      <c r="OXV175" s="137"/>
      <c r="OXW175" s="137"/>
      <c r="OXX175" s="137"/>
      <c r="OXY175" s="137"/>
      <c r="OXZ175" s="137"/>
      <c r="OYA175" s="137"/>
      <c r="OYB175" s="137"/>
      <c r="OYC175" s="137"/>
      <c r="OYD175" s="137"/>
      <c r="OYE175" s="137"/>
      <c r="OYF175" s="137"/>
      <c r="OYG175" s="137"/>
      <c r="OYH175" s="137"/>
      <c r="OYI175" s="137"/>
      <c r="OYJ175" s="137"/>
      <c r="OYK175" s="137"/>
      <c r="OYL175" s="137"/>
      <c r="OYM175" s="137"/>
      <c r="OYN175" s="137"/>
      <c r="OYO175" s="137"/>
      <c r="OYP175" s="137"/>
      <c r="OYQ175" s="137"/>
      <c r="OYR175" s="137"/>
      <c r="OYS175" s="137"/>
      <c r="OYT175" s="137"/>
      <c r="OYU175" s="137"/>
      <c r="OYV175" s="137"/>
      <c r="OYW175" s="137"/>
      <c r="OYX175" s="137"/>
      <c r="OYY175" s="137"/>
      <c r="OYZ175" s="137"/>
      <c r="OZA175" s="137"/>
      <c r="OZB175" s="137"/>
      <c r="OZC175" s="137"/>
      <c r="OZD175" s="137"/>
      <c r="OZE175" s="137"/>
      <c r="OZF175" s="137"/>
      <c r="OZG175" s="137"/>
      <c r="OZH175" s="137"/>
      <c r="OZI175" s="137"/>
      <c r="OZJ175" s="137"/>
      <c r="OZK175" s="137"/>
      <c r="OZL175" s="137"/>
      <c r="OZM175" s="137"/>
      <c r="OZN175" s="137"/>
      <c r="OZO175" s="137"/>
      <c r="OZP175" s="137"/>
      <c r="OZQ175" s="137"/>
      <c r="OZR175" s="137"/>
      <c r="OZS175" s="137"/>
      <c r="OZT175" s="137"/>
      <c r="OZU175" s="137"/>
      <c r="OZV175" s="137"/>
      <c r="OZW175" s="137"/>
      <c r="OZX175" s="137"/>
      <c r="OZY175" s="137"/>
      <c r="OZZ175" s="137"/>
      <c r="PAA175" s="137"/>
      <c r="PAB175" s="137"/>
      <c r="PAC175" s="137"/>
      <c r="PAD175" s="137"/>
      <c r="PAE175" s="137"/>
      <c r="PAF175" s="137"/>
      <c r="PAG175" s="137"/>
      <c r="PAH175" s="137"/>
      <c r="PAI175" s="137"/>
      <c r="PAJ175" s="137"/>
      <c r="PAK175" s="137"/>
      <c r="PAL175" s="137"/>
      <c r="PAM175" s="137"/>
      <c r="PAN175" s="137"/>
      <c r="PAO175" s="137"/>
      <c r="PAP175" s="137"/>
      <c r="PAQ175" s="137"/>
      <c r="PAR175" s="137"/>
      <c r="PAS175" s="137"/>
      <c r="PAT175" s="137"/>
      <c r="PAU175" s="137"/>
      <c r="PAV175" s="137"/>
      <c r="PAW175" s="137"/>
      <c r="PAX175" s="137"/>
      <c r="PAY175" s="137"/>
      <c r="PAZ175" s="137"/>
      <c r="PBA175" s="137"/>
      <c r="PBB175" s="137"/>
      <c r="PBC175" s="137"/>
      <c r="PBD175" s="137"/>
      <c r="PBE175" s="137"/>
      <c r="PBF175" s="137"/>
      <c r="PBG175" s="137"/>
      <c r="PBH175" s="137"/>
      <c r="PBI175" s="137"/>
      <c r="PBJ175" s="137"/>
      <c r="PBK175" s="137"/>
      <c r="PBL175" s="137"/>
      <c r="PBM175" s="137"/>
      <c r="PBN175" s="137"/>
      <c r="PBO175" s="137"/>
      <c r="PBP175" s="137"/>
      <c r="PBQ175" s="137"/>
      <c r="PBR175" s="137"/>
      <c r="PBS175" s="137"/>
      <c r="PBT175" s="137"/>
      <c r="PBU175" s="137"/>
      <c r="PBV175" s="137"/>
      <c r="PBW175" s="137"/>
      <c r="PBX175" s="137"/>
      <c r="PBY175" s="137"/>
      <c r="PBZ175" s="137"/>
      <c r="PCA175" s="137"/>
      <c r="PCB175" s="137"/>
      <c r="PCC175" s="137"/>
      <c r="PCD175" s="137"/>
      <c r="PCE175" s="137"/>
      <c r="PCF175" s="137"/>
      <c r="PCG175" s="137"/>
      <c r="PCH175" s="137"/>
      <c r="PCI175" s="137"/>
      <c r="PCJ175" s="137"/>
      <c r="PCK175" s="137"/>
      <c r="PCL175" s="137"/>
      <c r="PCM175" s="137"/>
      <c r="PCN175" s="137"/>
      <c r="PCO175" s="137"/>
      <c r="PCP175" s="137"/>
      <c r="PCQ175" s="137"/>
      <c r="PCR175" s="137"/>
      <c r="PCS175" s="137"/>
      <c r="PCT175" s="137"/>
      <c r="PCU175" s="137"/>
      <c r="PCV175" s="137"/>
      <c r="PCW175" s="137"/>
      <c r="PCX175" s="137"/>
      <c r="PCY175" s="137"/>
      <c r="PCZ175" s="137"/>
      <c r="PDA175" s="137"/>
      <c r="PDB175" s="137"/>
      <c r="PDC175" s="137"/>
      <c r="PDD175" s="137"/>
      <c r="PDE175" s="137"/>
      <c r="PDF175" s="137"/>
      <c r="PDG175" s="137"/>
      <c r="PDH175" s="137"/>
      <c r="PDI175" s="137"/>
      <c r="PDJ175" s="137"/>
      <c r="PDK175" s="137"/>
      <c r="PDL175" s="137"/>
      <c r="PDM175" s="137"/>
      <c r="PDN175" s="137"/>
      <c r="PDO175" s="137"/>
      <c r="PDP175" s="137"/>
      <c r="PDQ175" s="137"/>
      <c r="PDR175" s="137"/>
      <c r="PDS175" s="137"/>
      <c r="PDT175" s="137"/>
      <c r="PDU175" s="137"/>
      <c r="PDV175" s="137"/>
      <c r="PDW175" s="137"/>
      <c r="PDX175" s="137"/>
      <c r="PDY175" s="137"/>
      <c r="PDZ175" s="137"/>
      <c r="PEA175" s="137"/>
      <c r="PEB175" s="137"/>
      <c r="PEC175" s="137"/>
      <c r="PED175" s="137"/>
      <c r="PEE175" s="137"/>
      <c r="PEF175" s="137"/>
      <c r="PEG175" s="137"/>
      <c r="PEH175" s="137"/>
      <c r="PEI175" s="137"/>
      <c r="PEJ175" s="137"/>
      <c r="PEK175" s="137"/>
      <c r="PEL175" s="137"/>
      <c r="PEM175" s="137"/>
      <c r="PEN175" s="137"/>
      <c r="PEO175" s="137"/>
      <c r="PEP175" s="137"/>
      <c r="PEQ175" s="137"/>
      <c r="PER175" s="137"/>
      <c r="PES175" s="137"/>
      <c r="PET175" s="137"/>
      <c r="PEU175" s="137"/>
      <c r="PEV175" s="137"/>
      <c r="PEW175" s="137"/>
      <c r="PEX175" s="137"/>
      <c r="PEY175" s="137"/>
      <c r="PEZ175" s="137"/>
      <c r="PFA175" s="137"/>
      <c r="PFB175" s="137"/>
      <c r="PFC175" s="137"/>
      <c r="PFD175" s="137"/>
      <c r="PFE175" s="137"/>
      <c r="PFF175" s="137"/>
      <c r="PFG175" s="137"/>
      <c r="PFH175" s="137"/>
      <c r="PFI175" s="137"/>
      <c r="PFJ175" s="137"/>
      <c r="PFK175" s="137"/>
      <c r="PFL175" s="137"/>
      <c r="PFM175" s="137"/>
      <c r="PFN175" s="137"/>
      <c r="PFO175" s="137"/>
      <c r="PFP175" s="137"/>
      <c r="PFQ175" s="137"/>
      <c r="PFR175" s="137"/>
      <c r="PFS175" s="137"/>
      <c r="PFT175" s="137"/>
      <c r="PFU175" s="137"/>
      <c r="PFV175" s="137"/>
      <c r="PFW175" s="137"/>
      <c r="PFX175" s="137"/>
      <c r="PFY175" s="137"/>
      <c r="PFZ175" s="137"/>
      <c r="PGA175" s="137"/>
      <c r="PGB175" s="137"/>
      <c r="PGC175" s="137"/>
      <c r="PGD175" s="137"/>
      <c r="PGE175" s="137"/>
      <c r="PGF175" s="137"/>
      <c r="PGG175" s="137"/>
      <c r="PGH175" s="137"/>
      <c r="PGI175" s="137"/>
      <c r="PGJ175" s="137"/>
      <c r="PGK175" s="137"/>
      <c r="PGL175" s="137"/>
      <c r="PGM175" s="137"/>
      <c r="PGN175" s="137"/>
      <c r="PGO175" s="137"/>
      <c r="PGP175" s="137"/>
      <c r="PGQ175" s="137"/>
      <c r="PGR175" s="137"/>
      <c r="PGS175" s="137"/>
      <c r="PGT175" s="137"/>
      <c r="PGU175" s="137"/>
      <c r="PGV175" s="137"/>
      <c r="PGW175" s="137"/>
      <c r="PGX175" s="137"/>
      <c r="PGY175" s="137"/>
      <c r="PGZ175" s="137"/>
      <c r="PHA175" s="137"/>
      <c r="PHB175" s="137"/>
      <c r="PHC175" s="137"/>
      <c r="PHD175" s="137"/>
      <c r="PHE175" s="137"/>
      <c r="PHF175" s="137"/>
      <c r="PHG175" s="137"/>
      <c r="PHH175" s="137"/>
      <c r="PHI175" s="137"/>
      <c r="PHJ175" s="137"/>
      <c r="PHK175" s="137"/>
      <c r="PHL175" s="137"/>
      <c r="PHM175" s="137"/>
      <c r="PHN175" s="137"/>
      <c r="PHO175" s="137"/>
      <c r="PHP175" s="137"/>
      <c r="PHQ175" s="137"/>
      <c r="PHR175" s="137"/>
      <c r="PHS175" s="137"/>
      <c r="PHT175" s="137"/>
      <c r="PHU175" s="137"/>
      <c r="PHV175" s="137"/>
      <c r="PHW175" s="137"/>
      <c r="PHX175" s="137"/>
      <c r="PHY175" s="137"/>
      <c r="PHZ175" s="137"/>
      <c r="PIA175" s="137"/>
      <c r="PIB175" s="137"/>
      <c r="PIC175" s="137"/>
      <c r="PID175" s="137"/>
      <c r="PIE175" s="137"/>
      <c r="PIF175" s="137"/>
      <c r="PIG175" s="137"/>
      <c r="PIH175" s="137"/>
      <c r="PII175" s="137"/>
      <c r="PIJ175" s="137"/>
      <c r="PIK175" s="137"/>
      <c r="PIL175" s="137"/>
      <c r="PIM175" s="137"/>
      <c r="PIN175" s="137"/>
      <c r="PIO175" s="137"/>
      <c r="PIP175" s="137"/>
      <c r="PIQ175" s="137"/>
      <c r="PIR175" s="137"/>
      <c r="PIS175" s="137"/>
      <c r="PIT175" s="137"/>
      <c r="PIU175" s="137"/>
      <c r="PIV175" s="137"/>
      <c r="PIW175" s="137"/>
      <c r="PIX175" s="137"/>
      <c r="PIY175" s="137"/>
      <c r="PIZ175" s="137"/>
      <c r="PJA175" s="137"/>
      <c r="PJB175" s="137"/>
      <c r="PJC175" s="137"/>
      <c r="PJD175" s="137"/>
      <c r="PJE175" s="137"/>
      <c r="PJF175" s="137"/>
      <c r="PJG175" s="137"/>
      <c r="PJH175" s="137"/>
      <c r="PJI175" s="137"/>
      <c r="PJJ175" s="137"/>
      <c r="PJK175" s="137"/>
      <c r="PJL175" s="137"/>
      <c r="PJM175" s="137"/>
      <c r="PJN175" s="137"/>
      <c r="PJO175" s="137"/>
      <c r="PJP175" s="137"/>
      <c r="PJQ175" s="137"/>
      <c r="PJR175" s="137"/>
      <c r="PJS175" s="137"/>
      <c r="PJT175" s="137"/>
      <c r="PJU175" s="137"/>
      <c r="PJV175" s="137"/>
      <c r="PJW175" s="137"/>
      <c r="PJX175" s="137"/>
      <c r="PJY175" s="137"/>
      <c r="PJZ175" s="137"/>
      <c r="PKA175" s="137"/>
      <c r="PKB175" s="137"/>
      <c r="PKC175" s="137"/>
      <c r="PKD175" s="137"/>
      <c r="PKE175" s="137"/>
      <c r="PKF175" s="137"/>
      <c r="PKG175" s="137"/>
      <c r="PKH175" s="137"/>
      <c r="PKI175" s="137"/>
      <c r="PKJ175" s="137"/>
      <c r="PKK175" s="137"/>
      <c r="PKL175" s="137"/>
      <c r="PKM175" s="137"/>
      <c r="PKN175" s="137"/>
      <c r="PKO175" s="137"/>
      <c r="PKP175" s="137"/>
      <c r="PKQ175" s="137"/>
      <c r="PKR175" s="137"/>
      <c r="PKS175" s="137"/>
      <c r="PKT175" s="137"/>
      <c r="PKU175" s="137"/>
      <c r="PKV175" s="137"/>
      <c r="PKW175" s="137"/>
      <c r="PKX175" s="137"/>
      <c r="PKY175" s="137"/>
      <c r="PKZ175" s="137"/>
      <c r="PLA175" s="137"/>
      <c r="PLB175" s="137"/>
      <c r="PLC175" s="137"/>
      <c r="PLD175" s="137"/>
      <c r="PLE175" s="137"/>
      <c r="PLF175" s="137"/>
      <c r="PLG175" s="137"/>
      <c r="PLH175" s="137"/>
      <c r="PLI175" s="137"/>
      <c r="PLJ175" s="137"/>
      <c r="PLK175" s="137"/>
      <c r="PLL175" s="137"/>
      <c r="PLM175" s="137"/>
      <c r="PLN175" s="137"/>
      <c r="PLO175" s="137"/>
      <c r="PLP175" s="137"/>
      <c r="PLQ175" s="137"/>
      <c r="PLR175" s="137"/>
      <c r="PLS175" s="137"/>
      <c r="PLT175" s="137"/>
      <c r="PLU175" s="137"/>
      <c r="PLV175" s="137"/>
      <c r="PLW175" s="137"/>
      <c r="PLX175" s="137"/>
      <c r="PLY175" s="137"/>
      <c r="PLZ175" s="137"/>
      <c r="PMA175" s="137"/>
      <c r="PMB175" s="137"/>
      <c r="PMC175" s="137"/>
      <c r="PMD175" s="137"/>
      <c r="PME175" s="137"/>
      <c r="PMF175" s="137"/>
      <c r="PMG175" s="137"/>
      <c r="PMH175" s="137"/>
      <c r="PMI175" s="137"/>
      <c r="PMJ175" s="137"/>
      <c r="PMK175" s="137"/>
      <c r="PML175" s="137"/>
      <c r="PMM175" s="137"/>
      <c r="PMN175" s="137"/>
      <c r="PMO175" s="137"/>
      <c r="PMP175" s="137"/>
      <c r="PMQ175" s="137"/>
      <c r="PMR175" s="137"/>
      <c r="PMS175" s="137"/>
      <c r="PMT175" s="137"/>
      <c r="PMU175" s="137"/>
      <c r="PMV175" s="137"/>
      <c r="PMW175" s="137"/>
      <c r="PMX175" s="137"/>
      <c r="PMY175" s="137"/>
      <c r="PMZ175" s="137"/>
      <c r="PNA175" s="137"/>
      <c r="PNB175" s="137"/>
      <c r="PNC175" s="137"/>
      <c r="PND175" s="137"/>
      <c r="PNE175" s="137"/>
      <c r="PNF175" s="137"/>
      <c r="PNG175" s="137"/>
      <c r="PNH175" s="137"/>
      <c r="PNI175" s="137"/>
      <c r="PNJ175" s="137"/>
      <c r="PNK175" s="137"/>
      <c r="PNL175" s="137"/>
      <c r="PNM175" s="137"/>
      <c r="PNN175" s="137"/>
      <c r="PNO175" s="137"/>
      <c r="PNP175" s="137"/>
      <c r="PNQ175" s="137"/>
      <c r="PNR175" s="137"/>
      <c r="PNS175" s="137"/>
      <c r="PNT175" s="137"/>
      <c r="PNU175" s="137"/>
      <c r="PNV175" s="137"/>
      <c r="PNW175" s="137"/>
      <c r="PNX175" s="137"/>
      <c r="PNY175" s="137"/>
      <c r="PNZ175" s="137"/>
      <c r="POA175" s="137"/>
      <c r="POB175" s="137"/>
      <c r="POC175" s="137"/>
      <c r="POD175" s="137"/>
      <c r="POE175" s="137"/>
      <c r="POF175" s="137"/>
      <c r="POG175" s="137"/>
      <c r="POH175" s="137"/>
      <c r="POI175" s="137"/>
      <c r="POJ175" s="137"/>
      <c r="POK175" s="137"/>
      <c r="POL175" s="137"/>
      <c r="POM175" s="137"/>
      <c r="PON175" s="137"/>
      <c r="POO175" s="137"/>
      <c r="POP175" s="137"/>
      <c r="POQ175" s="137"/>
      <c r="POR175" s="137"/>
      <c r="POS175" s="137"/>
      <c r="POT175" s="137"/>
      <c r="POU175" s="137"/>
      <c r="POV175" s="137"/>
      <c r="POW175" s="137"/>
      <c r="POX175" s="137"/>
      <c r="POY175" s="137"/>
      <c r="POZ175" s="137"/>
      <c r="PPA175" s="137"/>
      <c r="PPB175" s="137"/>
      <c r="PPC175" s="137"/>
      <c r="PPD175" s="137"/>
      <c r="PPE175" s="137"/>
      <c r="PPF175" s="137"/>
      <c r="PPG175" s="137"/>
      <c r="PPH175" s="137"/>
      <c r="PPI175" s="137"/>
      <c r="PPJ175" s="137"/>
      <c r="PPK175" s="137"/>
      <c r="PPL175" s="137"/>
      <c r="PPM175" s="137"/>
      <c r="PPN175" s="137"/>
      <c r="PPO175" s="137"/>
      <c r="PPP175" s="137"/>
      <c r="PPQ175" s="137"/>
      <c r="PPR175" s="137"/>
      <c r="PPS175" s="137"/>
      <c r="PPT175" s="137"/>
      <c r="PPU175" s="137"/>
      <c r="PPV175" s="137"/>
      <c r="PPW175" s="137"/>
      <c r="PPX175" s="137"/>
      <c r="PPY175" s="137"/>
      <c r="PPZ175" s="137"/>
      <c r="PQA175" s="137"/>
      <c r="PQB175" s="137"/>
      <c r="PQC175" s="137"/>
      <c r="PQD175" s="137"/>
      <c r="PQE175" s="137"/>
      <c r="PQF175" s="137"/>
      <c r="PQG175" s="137"/>
      <c r="PQH175" s="137"/>
      <c r="PQI175" s="137"/>
      <c r="PQJ175" s="137"/>
      <c r="PQK175" s="137"/>
      <c r="PQL175" s="137"/>
      <c r="PQM175" s="137"/>
      <c r="PQN175" s="137"/>
      <c r="PQO175" s="137"/>
      <c r="PQP175" s="137"/>
      <c r="PQQ175" s="137"/>
      <c r="PQR175" s="137"/>
      <c r="PQS175" s="137"/>
      <c r="PQT175" s="137"/>
      <c r="PQU175" s="137"/>
      <c r="PQV175" s="137"/>
      <c r="PQW175" s="137"/>
      <c r="PQX175" s="137"/>
      <c r="PQY175" s="137"/>
      <c r="PQZ175" s="137"/>
      <c r="PRA175" s="137"/>
      <c r="PRB175" s="137"/>
      <c r="PRC175" s="137"/>
      <c r="PRD175" s="137"/>
      <c r="PRE175" s="137"/>
      <c r="PRF175" s="137"/>
      <c r="PRG175" s="137"/>
      <c r="PRH175" s="137"/>
      <c r="PRI175" s="137"/>
      <c r="PRJ175" s="137"/>
      <c r="PRK175" s="137"/>
      <c r="PRL175" s="137"/>
      <c r="PRM175" s="137"/>
      <c r="PRN175" s="137"/>
      <c r="PRO175" s="137"/>
      <c r="PRP175" s="137"/>
      <c r="PRQ175" s="137"/>
      <c r="PRR175" s="137"/>
      <c r="PRS175" s="137"/>
      <c r="PRT175" s="137"/>
      <c r="PRU175" s="137"/>
      <c r="PRV175" s="137"/>
      <c r="PRW175" s="137"/>
      <c r="PRX175" s="137"/>
      <c r="PRY175" s="137"/>
      <c r="PRZ175" s="137"/>
      <c r="PSA175" s="137"/>
      <c r="PSB175" s="137"/>
      <c r="PSC175" s="137"/>
      <c r="PSD175" s="137"/>
      <c r="PSE175" s="137"/>
      <c r="PSF175" s="137"/>
      <c r="PSG175" s="137"/>
      <c r="PSH175" s="137"/>
      <c r="PSI175" s="137"/>
      <c r="PSJ175" s="137"/>
      <c r="PSK175" s="137"/>
      <c r="PSL175" s="137"/>
      <c r="PSM175" s="137"/>
      <c r="PSN175" s="137"/>
      <c r="PSO175" s="137"/>
      <c r="PSP175" s="137"/>
      <c r="PSQ175" s="137"/>
      <c r="PSR175" s="137"/>
      <c r="PSS175" s="137"/>
      <c r="PST175" s="137"/>
      <c r="PSU175" s="137"/>
      <c r="PSV175" s="137"/>
      <c r="PSW175" s="137"/>
      <c r="PSX175" s="137"/>
      <c r="PSY175" s="137"/>
      <c r="PSZ175" s="137"/>
      <c r="PTA175" s="137"/>
      <c r="PTB175" s="137"/>
      <c r="PTC175" s="137"/>
      <c r="PTD175" s="137"/>
      <c r="PTE175" s="137"/>
      <c r="PTF175" s="137"/>
      <c r="PTG175" s="137"/>
      <c r="PTH175" s="137"/>
      <c r="PTI175" s="137"/>
      <c r="PTJ175" s="137"/>
      <c r="PTK175" s="137"/>
      <c r="PTL175" s="137"/>
      <c r="PTM175" s="137"/>
      <c r="PTN175" s="137"/>
      <c r="PTO175" s="137"/>
      <c r="PTP175" s="137"/>
      <c r="PTQ175" s="137"/>
      <c r="PTR175" s="137"/>
      <c r="PTS175" s="137"/>
      <c r="PTT175" s="137"/>
      <c r="PTU175" s="137"/>
      <c r="PTV175" s="137"/>
      <c r="PTW175" s="137"/>
      <c r="PTX175" s="137"/>
      <c r="PTY175" s="137"/>
      <c r="PTZ175" s="137"/>
      <c r="PUA175" s="137"/>
      <c r="PUB175" s="137"/>
      <c r="PUC175" s="137"/>
      <c r="PUD175" s="137"/>
      <c r="PUE175" s="137"/>
      <c r="PUF175" s="137"/>
      <c r="PUG175" s="137"/>
      <c r="PUH175" s="137"/>
      <c r="PUI175" s="137"/>
      <c r="PUJ175" s="137"/>
      <c r="PUK175" s="137"/>
      <c r="PUL175" s="137"/>
      <c r="PUM175" s="137"/>
      <c r="PUN175" s="137"/>
      <c r="PUO175" s="137"/>
      <c r="PUP175" s="137"/>
      <c r="PUQ175" s="137"/>
      <c r="PUR175" s="137"/>
      <c r="PUS175" s="137"/>
      <c r="PUT175" s="137"/>
      <c r="PUU175" s="137"/>
      <c r="PUV175" s="137"/>
      <c r="PUW175" s="137"/>
      <c r="PUX175" s="137"/>
      <c r="PUY175" s="137"/>
      <c r="PUZ175" s="137"/>
      <c r="PVA175" s="137"/>
      <c r="PVB175" s="137"/>
      <c r="PVC175" s="137"/>
      <c r="PVD175" s="137"/>
      <c r="PVE175" s="137"/>
      <c r="PVF175" s="137"/>
      <c r="PVG175" s="137"/>
      <c r="PVH175" s="137"/>
      <c r="PVI175" s="137"/>
      <c r="PVJ175" s="137"/>
      <c r="PVK175" s="137"/>
      <c r="PVL175" s="137"/>
      <c r="PVM175" s="137"/>
      <c r="PVN175" s="137"/>
      <c r="PVO175" s="137"/>
      <c r="PVP175" s="137"/>
      <c r="PVQ175" s="137"/>
      <c r="PVR175" s="137"/>
      <c r="PVS175" s="137"/>
      <c r="PVT175" s="137"/>
      <c r="PVU175" s="137"/>
      <c r="PVV175" s="137"/>
      <c r="PVW175" s="137"/>
      <c r="PVX175" s="137"/>
      <c r="PVY175" s="137"/>
      <c r="PVZ175" s="137"/>
      <c r="PWA175" s="137"/>
      <c r="PWB175" s="137"/>
      <c r="PWC175" s="137"/>
      <c r="PWD175" s="137"/>
      <c r="PWE175" s="137"/>
      <c r="PWF175" s="137"/>
      <c r="PWG175" s="137"/>
      <c r="PWH175" s="137"/>
      <c r="PWI175" s="137"/>
      <c r="PWJ175" s="137"/>
      <c r="PWK175" s="137"/>
      <c r="PWL175" s="137"/>
      <c r="PWM175" s="137"/>
      <c r="PWN175" s="137"/>
      <c r="PWO175" s="137"/>
      <c r="PWP175" s="137"/>
      <c r="PWQ175" s="137"/>
      <c r="PWR175" s="137"/>
      <c r="PWS175" s="137"/>
      <c r="PWT175" s="137"/>
      <c r="PWU175" s="137"/>
      <c r="PWV175" s="137"/>
      <c r="PWW175" s="137"/>
      <c r="PWX175" s="137"/>
      <c r="PWY175" s="137"/>
      <c r="PWZ175" s="137"/>
      <c r="PXA175" s="137"/>
      <c r="PXB175" s="137"/>
      <c r="PXC175" s="137"/>
      <c r="PXD175" s="137"/>
      <c r="PXE175" s="137"/>
      <c r="PXF175" s="137"/>
      <c r="PXG175" s="137"/>
      <c r="PXH175" s="137"/>
      <c r="PXI175" s="137"/>
      <c r="PXJ175" s="137"/>
      <c r="PXK175" s="137"/>
      <c r="PXL175" s="137"/>
      <c r="PXM175" s="137"/>
      <c r="PXN175" s="137"/>
      <c r="PXO175" s="137"/>
      <c r="PXP175" s="137"/>
      <c r="PXQ175" s="137"/>
      <c r="PXR175" s="137"/>
      <c r="PXS175" s="137"/>
      <c r="PXT175" s="137"/>
      <c r="PXU175" s="137"/>
      <c r="PXV175" s="137"/>
      <c r="PXW175" s="137"/>
      <c r="PXX175" s="137"/>
      <c r="PXY175" s="137"/>
      <c r="PXZ175" s="137"/>
      <c r="PYA175" s="137"/>
      <c r="PYB175" s="137"/>
      <c r="PYC175" s="137"/>
      <c r="PYD175" s="137"/>
      <c r="PYE175" s="137"/>
      <c r="PYF175" s="137"/>
      <c r="PYG175" s="137"/>
      <c r="PYH175" s="137"/>
      <c r="PYI175" s="137"/>
      <c r="PYJ175" s="137"/>
      <c r="PYK175" s="137"/>
      <c r="PYL175" s="137"/>
      <c r="PYM175" s="137"/>
      <c r="PYN175" s="137"/>
      <c r="PYO175" s="137"/>
      <c r="PYP175" s="137"/>
      <c r="PYQ175" s="137"/>
      <c r="PYR175" s="137"/>
      <c r="PYS175" s="137"/>
      <c r="PYT175" s="137"/>
      <c r="PYU175" s="137"/>
      <c r="PYV175" s="137"/>
      <c r="PYW175" s="137"/>
      <c r="PYX175" s="137"/>
      <c r="PYY175" s="137"/>
      <c r="PYZ175" s="137"/>
      <c r="PZA175" s="137"/>
      <c r="PZB175" s="137"/>
      <c r="PZC175" s="137"/>
      <c r="PZD175" s="137"/>
      <c r="PZE175" s="137"/>
      <c r="PZF175" s="137"/>
      <c r="PZG175" s="137"/>
      <c r="PZH175" s="137"/>
      <c r="PZI175" s="137"/>
      <c r="PZJ175" s="137"/>
      <c r="PZK175" s="137"/>
      <c r="PZL175" s="137"/>
      <c r="PZM175" s="137"/>
      <c r="PZN175" s="137"/>
      <c r="PZO175" s="137"/>
      <c r="PZP175" s="137"/>
      <c r="PZQ175" s="137"/>
      <c r="PZR175" s="137"/>
      <c r="PZS175" s="137"/>
      <c r="PZT175" s="137"/>
      <c r="PZU175" s="137"/>
      <c r="PZV175" s="137"/>
      <c r="PZW175" s="137"/>
      <c r="PZX175" s="137"/>
      <c r="PZY175" s="137"/>
      <c r="PZZ175" s="137"/>
      <c r="QAA175" s="137"/>
      <c r="QAB175" s="137"/>
      <c r="QAC175" s="137"/>
      <c r="QAD175" s="137"/>
      <c r="QAE175" s="137"/>
      <c r="QAF175" s="137"/>
      <c r="QAG175" s="137"/>
      <c r="QAH175" s="137"/>
      <c r="QAI175" s="137"/>
      <c r="QAJ175" s="137"/>
      <c r="QAK175" s="137"/>
      <c r="QAL175" s="137"/>
      <c r="QAM175" s="137"/>
      <c r="QAN175" s="137"/>
      <c r="QAO175" s="137"/>
      <c r="QAP175" s="137"/>
      <c r="QAQ175" s="137"/>
      <c r="QAR175" s="137"/>
      <c r="QAS175" s="137"/>
      <c r="QAT175" s="137"/>
      <c r="QAU175" s="137"/>
      <c r="QAV175" s="137"/>
      <c r="QAW175" s="137"/>
      <c r="QAX175" s="137"/>
      <c r="QAY175" s="137"/>
      <c r="QAZ175" s="137"/>
      <c r="QBA175" s="137"/>
      <c r="QBB175" s="137"/>
      <c r="QBC175" s="137"/>
      <c r="QBD175" s="137"/>
      <c r="QBE175" s="137"/>
      <c r="QBF175" s="137"/>
      <c r="QBG175" s="137"/>
      <c r="QBH175" s="137"/>
      <c r="QBI175" s="137"/>
      <c r="QBJ175" s="137"/>
      <c r="QBK175" s="137"/>
      <c r="QBL175" s="137"/>
      <c r="QBM175" s="137"/>
      <c r="QBN175" s="137"/>
      <c r="QBO175" s="137"/>
      <c r="QBP175" s="137"/>
      <c r="QBQ175" s="137"/>
      <c r="QBR175" s="137"/>
      <c r="QBS175" s="137"/>
      <c r="QBT175" s="137"/>
      <c r="QBU175" s="137"/>
      <c r="QBV175" s="137"/>
      <c r="QBW175" s="137"/>
      <c r="QBX175" s="137"/>
      <c r="QBY175" s="137"/>
      <c r="QBZ175" s="137"/>
      <c r="QCA175" s="137"/>
      <c r="QCB175" s="137"/>
      <c r="QCC175" s="137"/>
      <c r="QCD175" s="137"/>
      <c r="QCE175" s="137"/>
      <c r="QCF175" s="137"/>
      <c r="QCG175" s="137"/>
      <c r="QCH175" s="137"/>
      <c r="QCI175" s="137"/>
      <c r="QCJ175" s="137"/>
      <c r="QCK175" s="137"/>
      <c r="QCL175" s="137"/>
      <c r="QCM175" s="137"/>
      <c r="QCN175" s="137"/>
      <c r="QCO175" s="137"/>
      <c r="QCP175" s="137"/>
      <c r="QCQ175" s="137"/>
      <c r="QCR175" s="137"/>
      <c r="QCS175" s="137"/>
      <c r="QCT175" s="137"/>
      <c r="QCU175" s="137"/>
      <c r="QCV175" s="137"/>
      <c r="QCW175" s="137"/>
      <c r="QCX175" s="137"/>
      <c r="QCY175" s="137"/>
      <c r="QCZ175" s="137"/>
      <c r="QDA175" s="137"/>
      <c r="QDB175" s="137"/>
      <c r="QDC175" s="137"/>
      <c r="QDD175" s="137"/>
      <c r="QDE175" s="137"/>
      <c r="QDF175" s="137"/>
      <c r="QDG175" s="137"/>
      <c r="QDH175" s="137"/>
      <c r="QDI175" s="137"/>
      <c r="QDJ175" s="137"/>
      <c r="QDK175" s="137"/>
      <c r="QDL175" s="137"/>
      <c r="QDM175" s="137"/>
      <c r="QDN175" s="137"/>
      <c r="QDO175" s="137"/>
      <c r="QDP175" s="137"/>
      <c r="QDQ175" s="137"/>
      <c r="QDR175" s="137"/>
      <c r="QDS175" s="137"/>
      <c r="QDT175" s="137"/>
      <c r="QDU175" s="137"/>
      <c r="QDV175" s="137"/>
      <c r="QDW175" s="137"/>
      <c r="QDX175" s="137"/>
      <c r="QDY175" s="137"/>
      <c r="QDZ175" s="137"/>
      <c r="QEA175" s="137"/>
      <c r="QEB175" s="137"/>
      <c r="QEC175" s="137"/>
      <c r="QED175" s="137"/>
      <c r="QEE175" s="137"/>
      <c r="QEF175" s="137"/>
      <c r="QEG175" s="137"/>
      <c r="QEH175" s="137"/>
      <c r="QEI175" s="137"/>
      <c r="QEJ175" s="137"/>
      <c r="QEK175" s="137"/>
      <c r="QEL175" s="137"/>
      <c r="QEM175" s="137"/>
      <c r="QEN175" s="137"/>
      <c r="QEO175" s="137"/>
      <c r="QEP175" s="137"/>
      <c r="QEQ175" s="137"/>
      <c r="QER175" s="137"/>
      <c r="QES175" s="137"/>
      <c r="QET175" s="137"/>
      <c r="QEU175" s="137"/>
      <c r="QEV175" s="137"/>
      <c r="QEW175" s="137"/>
      <c r="QEX175" s="137"/>
      <c r="QEY175" s="137"/>
      <c r="QEZ175" s="137"/>
      <c r="QFA175" s="137"/>
      <c r="QFB175" s="137"/>
      <c r="QFC175" s="137"/>
      <c r="QFD175" s="137"/>
      <c r="QFE175" s="137"/>
      <c r="QFF175" s="137"/>
      <c r="QFG175" s="137"/>
      <c r="QFH175" s="137"/>
      <c r="QFI175" s="137"/>
      <c r="QFJ175" s="137"/>
      <c r="QFK175" s="137"/>
      <c r="QFL175" s="137"/>
      <c r="QFM175" s="137"/>
      <c r="QFN175" s="137"/>
      <c r="QFO175" s="137"/>
      <c r="QFP175" s="137"/>
      <c r="QFQ175" s="137"/>
      <c r="QFR175" s="137"/>
      <c r="QFS175" s="137"/>
      <c r="QFT175" s="137"/>
      <c r="QFU175" s="137"/>
      <c r="QFV175" s="137"/>
      <c r="QFW175" s="137"/>
      <c r="QFX175" s="137"/>
      <c r="QFY175" s="137"/>
      <c r="QFZ175" s="137"/>
      <c r="QGA175" s="137"/>
      <c r="QGB175" s="137"/>
      <c r="QGC175" s="137"/>
      <c r="QGD175" s="137"/>
      <c r="QGE175" s="137"/>
      <c r="QGF175" s="137"/>
      <c r="QGG175" s="137"/>
      <c r="QGH175" s="137"/>
      <c r="QGI175" s="137"/>
      <c r="QGJ175" s="137"/>
      <c r="QGK175" s="137"/>
      <c r="QGL175" s="137"/>
      <c r="QGM175" s="137"/>
      <c r="QGN175" s="137"/>
      <c r="QGO175" s="137"/>
      <c r="QGP175" s="137"/>
      <c r="QGQ175" s="137"/>
      <c r="QGR175" s="137"/>
      <c r="QGS175" s="137"/>
      <c r="QGT175" s="137"/>
      <c r="QGU175" s="137"/>
      <c r="QGV175" s="137"/>
      <c r="QGW175" s="137"/>
      <c r="QGX175" s="137"/>
      <c r="QGY175" s="137"/>
      <c r="QGZ175" s="137"/>
      <c r="QHA175" s="137"/>
      <c r="QHB175" s="137"/>
      <c r="QHC175" s="137"/>
      <c r="QHD175" s="137"/>
      <c r="QHE175" s="137"/>
      <c r="QHF175" s="137"/>
      <c r="QHG175" s="137"/>
      <c r="QHH175" s="137"/>
      <c r="QHI175" s="137"/>
      <c r="QHJ175" s="137"/>
      <c r="QHK175" s="137"/>
      <c r="QHL175" s="137"/>
      <c r="QHM175" s="137"/>
      <c r="QHN175" s="137"/>
      <c r="QHO175" s="137"/>
      <c r="QHP175" s="137"/>
      <c r="QHQ175" s="137"/>
      <c r="QHR175" s="137"/>
      <c r="QHS175" s="137"/>
      <c r="QHT175" s="137"/>
      <c r="QHU175" s="137"/>
      <c r="QHV175" s="137"/>
      <c r="QHW175" s="137"/>
      <c r="QHX175" s="137"/>
      <c r="QHY175" s="137"/>
      <c r="QHZ175" s="137"/>
      <c r="QIA175" s="137"/>
      <c r="QIB175" s="137"/>
      <c r="QIC175" s="137"/>
      <c r="QID175" s="137"/>
      <c r="QIE175" s="137"/>
      <c r="QIF175" s="137"/>
      <c r="QIG175" s="137"/>
      <c r="QIH175" s="137"/>
      <c r="QII175" s="137"/>
      <c r="QIJ175" s="137"/>
      <c r="QIK175" s="137"/>
      <c r="QIL175" s="137"/>
      <c r="QIM175" s="137"/>
      <c r="QIN175" s="137"/>
      <c r="QIO175" s="137"/>
      <c r="QIP175" s="137"/>
      <c r="QIQ175" s="137"/>
      <c r="QIR175" s="137"/>
      <c r="QIS175" s="137"/>
      <c r="QIT175" s="137"/>
      <c r="QIU175" s="137"/>
      <c r="QIV175" s="137"/>
      <c r="QIW175" s="137"/>
      <c r="QIX175" s="137"/>
      <c r="QIY175" s="137"/>
      <c r="QIZ175" s="137"/>
      <c r="QJA175" s="137"/>
      <c r="QJB175" s="137"/>
      <c r="QJC175" s="137"/>
      <c r="QJD175" s="137"/>
      <c r="QJE175" s="137"/>
      <c r="QJF175" s="137"/>
      <c r="QJG175" s="137"/>
      <c r="QJH175" s="137"/>
      <c r="QJI175" s="137"/>
      <c r="QJJ175" s="137"/>
      <c r="QJK175" s="137"/>
      <c r="QJL175" s="137"/>
      <c r="QJM175" s="137"/>
      <c r="QJN175" s="137"/>
      <c r="QJO175" s="137"/>
      <c r="QJP175" s="137"/>
      <c r="QJQ175" s="137"/>
      <c r="QJR175" s="137"/>
      <c r="QJS175" s="137"/>
      <c r="QJT175" s="137"/>
      <c r="QJU175" s="137"/>
      <c r="QJV175" s="137"/>
      <c r="QJW175" s="137"/>
      <c r="QJX175" s="137"/>
      <c r="QJY175" s="137"/>
      <c r="QJZ175" s="137"/>
      <c r="QKA175" s="137"/>
      <c r="QKB175" s="137"/>
      <c r="QKC175" s="137"/>
      <c r="QKD175" s="137"/>
      <c r="QKE175" s="137"/>
      <c r="QKF175" s="137"/>
      <c r="QKG175" s="137"/>
      <c r="QKH175" s="137"/>
      <c r="QKI175" s="137"/>
      <c r="QKJ175" s="137"/>
      <c r="QKK175" s="137"/>
      <c r="QKL175" s="137"/>
      <c r="QKM175" s="137"/>
      <c r="QKN175" s="137"/>
      <c r="QKO175" s="137"/>
      <c r="QKP175" s="137"/>
      <c r="QKQ175" s="137"/>
      <c r="QKR175" s="137"/>
      <c r="QKS175" s="137"/>
      <c r="QKT175" s="137"/>
      <c r="QKU175" s="137"/>
      <c r="QKV175" s="137"/>
      <c r="QKW175" s="137"/>
      <c r="QKX175" s="137"/>
      <c r="QKY175" s="137"/>
      <c r="QKZ175" s="137"/>
      <c r="QLA175" s="137"/>
      <c r="QLB175" s="137"/>
      <c r="QLC175" s="137"/>
      <c r="QLD175" s="137"/>
      <c r="QLE175" s="137"/>
      <c r="QLF175" s="137"/>
      <c r="QLG175" s="137"/>
      <c r="QLH175" s="137"/>
      <c r="QLI175" s="137"/>
      <c r="QLJ175" s="137"/>
      <c r="QLK175" s="137"/>
      <c r="QLL175" s="137"/>
      <c r="QLM175" s="137"/>
      <c r="QLN175" s="137"/>
      <c r="QLO175" s="137"/>
      <c r="QLP175" s="137"/>
      <c r="QLQ175" s="137"/>
      <c r="QLR175" s="137"/>
      <c r="QLS175" s="137"/>
      <c r="QLT175" s="137"/>
      <c r="QLU175" s="137"/>
      <c r="QLV175" s="137"/>
      <c r="QLW175" s="137"/>
      <c r="QLX175" s="137"/>
      <c r="QLY175" s="137"/>
      <c r="QLZ175" s="137"/>
      <c r="QMA175" s="137"/>
      <c r="QMB175" s="137"/>
      <c r="QMC175" s="137"/>
      <c r="QMD175" s="137"/>
      <c r="QME175" s="137"/>
      <c r="QMF175" s="137"/>
      <c r="QMG175" s="137"/>
      <c r="QMH175" s="137"/>
      <c r="QMI175" s="137"/>
      <c r="QMJ175" s="137"/>
      <c r="QMK175" s="137"/>
      <c r="QML175" s="137"/>
      <c r="QMM175" s="137"/>
      <c r="QMN175" s="137"/>
      <c r="QMO175" s="137"/>
      <c r="QMP175" s="137"/>
      <c r="QMQ175" s="137"/>
      <c r="QMR175" s="137"/>
      <c r="QMS175" s="137"/>
      <c r="QMT175" s="137"/>
      <c r="QMU175" s="137"/>
      <c r="QMV175" s="137"/>
      <c r="QMW175" s="137"/>
      <c r="QMX175" s="137"/>
      <c r="QMY175" s="137"/>
      <c r="QMZ175" s="137"/>
      <c r="QNA175" s="137"/>
      <c r="QNB175" s="137"/>
      <c r="QNC175" s="137"/>
      <c r="QND175" s="137"/>
      <c r="QNE175" s="137"/>
      <c r="QNF175" s="137"/>
      <c r="QNG175" s="137"/>
      <c r="QNH175" s="137"/>
      <c r="QNI175" s="137"/>
      <c r="QNJ175" s="137"/>
      <c r="QNK175" s="137"/>
      <c r="QNL175" s="137"/>
      <c r="QNM175" s="137"/>
      <c r="QNN175" s="137"/>
      <c r="QNO175" s="137"/>
      <c r="QNP175" s="137"/>
      <c r="QNQ175" s="137"/>
      <c r="QNR175" s="137"/>
      <c r="QNS175" s="137"/>
      <c r="QNT175" s="137"/>
      <c r="QNU175" s="137"/>
      <c r="QNV175" s="137"/>
      <c r="QNW175" s="137"/>
      <c r="QNX175" s="137"/>
      <c r="QNY175" s="137"/>
      <c r="QNZ175" s="137"/>
      <c r="QOA175" s="137"/>
      <c r="QOB175" s="137"/>
      <c r="QOC175" s="137"/>
      <c r="QOD175" s="137"/>
      <c r="QOE175" s="137"/>
      <c r="QOF175" s="137"/>
      <c r="QOG175" s="137"/>
      <c r="QOH175" s="137"/>
      <c r="QOI175" s="137"/>
      <c r="QOJ175" s="137"/>
      <c r="QOK175" s="137"/>
      <c r="QOL175" s="137"/>
      <c r="QOM175" s="137"/>
      <c r="QON175" s="137"/>
      <c r="QOO175" s="137"/>
      <c r="QOP175" s="137"/>
      <c r="QOQ175" s="137"/>
      <c r="QOR175" s="137"/>
      <c r="QOS175" s="137"/>
      <c r="QOT175" s="137"/>
      <c r="QOU175" s="137"/>
      <c r="QOV175" s="137"/>
      <c r="QOW175" s="137"/>
      <c r="QOX175" s="137"/>
      <c r="QOY175" s="137"/>
      <c r="QOZ175" s="137"/>
      <c r="QPA175" s="137"/>
      <c r="QPB175" s="137"/>
      <c r="QPC175" s="137"/>
      <c r="QPD175" s="137"/>
      <c r="QPE175" s="137"/>
      <c r="QPF175" s="137"/>
      <c r="QPG175" s="137"/>
      <c r="QPH175" s="137"/>
      <c r="QPI175" s="137"/>
      <c r="QPJ175" s="137"/>
      <c r="QPK175" s="137"/>
      <c r="QPL175" s="137"/>
      <c r="QPM175" s="137"/>
      <c r="QPN175" s="137"/>
      <c r="QPO175" s="137"/>
      <c r="QPP175" s="137"/>
      <c r="QPQ175" s="137"/>
      <c r="QPR175" s="137"/>
      <c r="QPS175" s="137"/>
      <c r="QPT175" s="137"/>
      <c r="QPU175" s="137"/>
      <c r="QPV175" s="137"/>
      <c r="QPW175" s="137"/>
      <c r="QPX175" s="137"/>
      <c r="QPY175" s="137"/>
      <c r="QPZ175" s="137"/>
      <c r="QQA175" s="137"/>
      <c r="QQB175" s="137"/>
      <c r="QQC175" s="137"/>
      <c r="QQD175" s="137"/>
      <c r="QQE175" s="137"/>
      <c r="QQF175" s="137"/>
      <c r="QQG175" s="137"/>
      <c r="QQH175" s="137"/>
      <c r="QQI175" s="137"/>
      <c r="QQJ175" s="137"/>
      <c r="QQK175" s="137"/>
      <c r="QQL175" s="137"/>
      <c r="QQM175" s="137"/>
      <c r="QQN175" s="137"/>
      <c r="QQO175" s="137"/>
      <c r="QQP175" s="137"/>
      <c r="QQQ175" s="137"/>
      <c r="QQR175" s="137"/>
      <c r="QQS175" s="137"/>
      <c r="QQT175" s="137"/>
      <c r="QQU175" s="137"/>
      <c r="QQV175" s="137"/>
      <c r="QQW175" s="137"/>
      <c r="QQX175" s="137"/>
      <c r="QQY175" s="137"/>
      <c r="QQZ175" s="137"/>
      <c r="QRA175" s="137"/>
      <c r="QRB175" s="137"/>
      <c r="QRC175" s="137"/>
      <c r="QRD175" s="137"/>
      <c r="QRE175" s="137"/>
      <c r="QRF175" s="137"/>
      <c r="QRG175" s="137"/>
      <c r="QRH175" s="137"/>
      <c r="QRI175" s="137"/>
      <c r="QRJ175" s="137"/>
      <c r="QRK175" s="137"/>
      <c r="QRL175" s="137"/>
      <c r="QRM175" s="137"/>
      <c r="QRN175" s="137"/>
      <c r="QRO175" s="137"/>
      <c r="QRP175" s="137"/>
      <c r="QRQ175" s="137"/>
      <c r="QRR175" s="137"/>
      <c r="QRS175" s="137"/>
      <c r="QRT175" s="137"/>
      <c r="QRU175" s="137"/>
      <c r="QRV175" s="137"/>
      <c r="QRW175" s="137"/>
      <c r="QRX175" s="137"/>
      <c r="QRY175" s="137"/>
      <c r="QRZ175" s="137"/>
      <c r="QSA175" s="137"/>
      <c r="QSB175" s="137"/>
      <c r="QSC175" s="137"/>
      <c r="QSD175" s="137"/>
      <c r="QSE175" s="137"/>
      <c r="QSF175" s="137"/>
      <c r="QSG175" s="137"/>
      <c r="QSH175" s="137"/>
      <c r="QSI175" s="137"/>
      <c r="QSJ175" s="137"/>
      <c r="QSK175" s="137"/>
      <c r="QSL175" s="137"/>
      <c r="QSM175" s="137"/>
      <c r="QSN175" s="137"/>
      <c r="QSO175" s="137"/>
      <c r="QSP175" s="137"/>
      <c r="QSQ175" s="137"/>
      <c r="QSR175" s="137"/>
      <c r="QSS175" s="137"/>
      <c r="QST175" s="137"/>
      <c r="QSU175" s="137"/>
      <c r="QSV175" s="137"/>
      <c r="QSW175" s="137"/>
      <c r="QSX175" s="137"/>
      <c r="QSY175" s="137"/>
      <c r="QSZ175" s="137"/>
      <c r="QTA175" s="137"/>
      <c r="QTB175" s="137"/>
      <c r="QTC175" s="137"/>
      <c r="QTD175" s="137"/>
      <c r="QTE175" s="137"/>
      <c r="QTF175" s="137"/>
      <c r="QTG175" s="137"/>
      <c r="QTH175" s="137"/>
      <c r="QTI175" s="137"/>
      <c r="QTJ175" s="137"/>
      <c r="QTK175" s="137"/>
      <c r="QTL175" s="137"/>
      <c r="QTM175" s="137"/>
      <c r="QTN175" s="137"/>
      <c r="QTO175" s="137"/>
      <c r="QTP175" s="137"/>
      <c r="QTQ175" s="137"/>
      <c r="QTR175" s="137"/>
      <c r="QTS175" s="137"/>
      <c r="QTT175" s="137"/>
      <c r="QTU175" s="137"/>
      <c r="QTV175" s="137"/>
      <c r="QTW175" s="137"/>
      <c r="QTX175" s="137"/>
      <c r="QTY175" s="137"/>
      <c r="QTZ175" s="137"/>
      <c r="QUA175" s="137"/>
      <c r="QUB175" s="137"/>
      <c r="QUC175" s="137"/>
      <c r="QUD175" s="137"/>
      <c r="QUE175" s="137"/>
      <c r="QUF175" s="137"/>
      <c r="QUG175" s="137"/>
      <c r="QUH175" s="137"/>
      <c r="QUI175" s="137"/>
      <c r="QUJ175" s="137"/>
      <c r="QUK175" s="137"/>
      <c r="QUL175" s="137"/>
      <c r="QUM175" s="137"/>
      <c r="QUN175" s="137"/>
      <c r="QUO175" s="137"/>
      <c r="QUP175" s="137"/>
      <c r="QUQ175" s="137"/>
      <c r="QUR175" s="137"/>
      <c r="QUS175" s="137"/>
      <c r="QUT175" s="137"/>
      <c r="QUU175" s="137"/>
      <c r="QUV175" s="137"/>
      <c r="QUW175" s="137"/>
      <c r="QUX175" s="137"/>
      <c r="QUY175" s="137"/>
      <c r="QUZ175" s="137"/>
      <c r="QVA175" s="137"/>
      <c r="QVB175" s="137"/>
      <c r="QVC175" s="137"/>
      <c r="QVD175" s="137"/>
      <c r="QVE175" s="137"/>
      <c r="QVF175" s="137"/>
      <c r="QVG175" s="137"/>
      <c r="QVH175" s="137"/>
      <c r="QVI175" s="137"/>
      <c r="QVJ175" s="137"/>
      <c r="QVK175" s="137"/>
      <c r="QVL175" s="137"/>
      <c r="QVM175" s="137"/>
      <c r="QVN175" s="137"/>
      <c r="QVO175" s="137"/>
      <c r="QVP175" s="137"/>
      <c r="QVQ175" s="137"/>
      <c r="QVR175" s="137"/>
      <c r="QVS175" s="137"/>
      <c r="QVT175" s="137"/>
      <c r="QVU175" s="137"/>
      <c r="QVV175" s="137"/>
      <c r="QVW175" s="137"/>
      <c r="QVX175" s="137"/>
      <c r="QVY175" s="137"/>
      <c r="QVZ175" s="137"/>
      <c r="QWA175" s="137"/>
      <c r="QWB175" s="137"/>
      <c r="QWC175" s="137"/>
      <c r="QWD175" s="137"/>
      <c r="QWE175" s="137"/>
      <c r="QWF175" s="137"/>
      <c r="QWG175" s="137"/>
      <c r="QWH175" s="137"/>
      <c r="QWI175" s="137"/>
      <c r="QWJ175" s="137"/>
      <c r="QWK175" s="137"/>
      <c r="QWL175" s="137"/>
      <c r="QWM175" s="137"/>
      <c r="QWN175" s="137"/>
      <c r="QWO175" s="137"/>
      <c r="QWP175" s="137"/>
      <c r="QWQ175" s="137"/>
      <c r="QWR175" s="137"/>
      <c r="QWS175" s="137"/>
      <c r="QWT175" s="137"/>
      <c r="QWU175" s="137"/>
      <c r="QWV175" s="137"/>
      <c r="QWW175" s="137"/>
      <c r="QWX175" s="137"/>
      <c r="QWY175" s="137"/>
      <c r="QWZ175" s="137"/>
      <c r="QXA175" s="137"/>
      <c r="QXB175" s="137"/>
      <c r="QXC175" s="137"/>
      <c r="QXD175" s="137"/>
      <c r="QXE175" s="137"/>
      <c r="QXF175" s="137"/>
      <c r="QXG175" s="137"/>
      <c r="QXH175" s="137"/>
      <c r="QXI175" s="137"/>
      <c r="QXJ175" s="137"/>
      <c r="QXK175" s="137"/>
      <c r="QXL175" s="137"/>
      <c r="QXM175" s="137"/>
      <c r="QXN175" s="137"/>
      <c r="QXO175" s="137"/>
      <c r="QXP175" s="137"/>
      <c r="QXQ175" s="137"/>
      <c r="QXR175" s="137"/>
      <c r="QXS175" s="137"/>
      <c r="QXT175" s="137"/>
      <c r="QXU175" s="137"/>
      <c r="QXV175" s="137"/>
      <c r="QXW175" s="137"/>
      <c r="QXX175" s="137"/>
      <c r="QXY175" s="137"/>
      <c r="QXZ175" s="137"/>
      <c r="QYA175" s="137"/>
      <c r="QYB175" s="137"/>
      <c r="QYC175" s="137"/>
      <c r="QYD175" s="137"/>
      <c r="QYE175" s="137"/>
      <c r="QYF175" s="137"/>
      <c r="QYG175" s="137"/>
      <c r="QYH175" s="137"/>
      <c r="QYI175" s="137"/>
      <c r="QYJ175" s="137"/>
      <c r="QYK175" s="137"/>
      <c r="QYL175" s="137"/>
      <c r="QYM175" s="137"/>
      <c r="QYN175" s="137"/>
      <c r="QYO175" s="137"/>
      <c r="QYP175" s="137"/>
      <c r="QYQ175" s="137"/>
      <c r="QYR175" s="137"/>
      <c r="QYS175" s="137"/>
      <c r="QYT175" s="137"/>
      <c r="QYU175" s="137"/>
      <c r="QYV175" s="137"/>
      <c r="QYW175" s="137"/>
      <c r="QYX175" s="137"/>
      <c r="QYY175" s="137"/>
      <c r="QYZ175" s="137"/>
      <c r="QZA175" s="137"/>
      <c r="QZB175" s="137"/>
      <c r="QZC175" s="137"/>
      <c r="QZD175" s="137"/>
      <c r="QZE175" s="137"/>
      <c r="QZF175" s="137"/>
      <c r="QZG175" s="137"/>
      <c r="QZH175" s="137"/>
      <c r="QZI175" s="137"/>
      <c r="QZJ175" s="137"/>
      <c r="QZK175" s="137"/>
      <c r="QZL175" s="137"/>
      <c r="QZM175" s="137"/>
      <c r="QZN175" s="137"/>
      <c r="QZO175" s="137"/>
      <c r="QZP175" s="137"/>
      <c r="QZQ175" s="137"/>
      <c r="QZR175" s="137"/>
      <c r="QZS175" s="137"/>
      <c r="QZT175" s="137"/>
      <c r="QZU175" s="137"/>
      <c r="QZV175" s="137"/>
      <c r="QZW175" s="137"/>
      <c r="QZX175" s="137"/>
      <c r="QZY175" s="137"/>
      <c r="QZZ175" s="137"/>
      <c r="RAA175" s="137"/>
      <c r="RAB175" s="137"/>
      <c r="RAC175" s="137"/>
      <c r="RAD175" s="137"/>
      <c r="RAE175" s="137"/>
      <c r="RAF175" s="137"/>
      <c r="RAG175" s="137"/>
      <c r="RAH175" s="137"/>
      <c r="RAI175" s="137"/>
      <c r="RAJ175" s="137"/>
      <c r="RAK175" s="137"/>
      <c r="RAL175" s="137"/>
      <c r="RAM175" s="137"/>
      <c r="RAN175" s="137"/>
      <c r="RAO175" s="137"/>
      <c r="RAP175" s="137"/>
      <c r="RAQ175" s="137"/>
      <c r="RAR175" s="137"/>
      <c r="RAS175" s="137"/>
      <c r="RAT175" s="137"/>
      <c r="RAU175" s="137"/>
      <c r="RAV175" s="137"/>
      <c r="RAW175" s="137"/>
      <c r="RAX175" s="137"/>
      <c r="RAY175" s="137"/>
      <c r="RAZ175" s="137"/>
      <c r="RBA175" s="137"/>
      <c r="RBB175" s="137"/>
      <c r="RBC175" s="137"/>
      <c r="RBD175" s="137"/>
      <c r="RBE175" s="137"/>
      <c r="RBF175" s="137"/>
      <c r="RBG175" s="137"/>
      <c r="RBH175" s="137"/>
      <c r="RBI175" s="137"/>
      <c r="RBJ175" s="137"/>
      <c r="RBK175" s="137"/>
      <c r="RBL175" s="137"/>
      <c r="RBM175" s="137"/>
      <c r="RBN175" s="137"/>
      <c r="RBO175" s="137"/>
      <c r="RBP175" s="137"/>
      <c r="RBQ175" s="137"/>
      <c r="RBR175" s="137"/>
      <c r="RBS175" s="137"/>
      <c r="RBT175" s="137"/>
      <c r="RBU175" s="137"/>
      <c r="RBV175" s="137"/>
      <c r="RBW175" s="137"/>
      <c r="RBX175" s="137"/>
      <c r="RBY175" s="137"/>
      <c r="RBZ175" s="137"/>
      <c r="RCA175" s="137"/>
      <c r="RCB175" s="137"/>
      <c r="RCC175" s="137"/>
      <c r="RCD175" s="137"/>
      <c r="RCE175" s="137"/>
      <c r="RCF175" s="137"/>
      <c r="RCG175" s="137"/>
      <c r="RCH175" s="137"/>
      <c r="RCI175" s="137"/>
      <c r="RCJ175" s="137"/>
      <c r="RCK175" s="137"/>
      <c r="RCL175" s="137"/>
      <c r="RCM175" s="137"/>
      <c r="RCN175" s="137"/>
      <c r="RCO175" s="137"/>
      <c r="RCP175" s="137"/>
      <c r="RCQ175" s="137"/>
      <c r="RCR175" s="137"/>
      <c r="RCS175" s="137"/>
      <c r="RCT175" s="137"/>
      <c r="RCU175" s="137"/>
      <c r="RCV175" s="137"/>
      <c r="RCW175" s="137"/>
      <c r="RCX175" s="137"/>
      <c r="RCY175" s="137"/>
      <c r="RCZ175" s="137"/>
      <c r="RDA175" s="137"/>
      <c r="RDB175" s="137"/>
      <c r="RDC175" s="137"/>
      <c r="RDD175" s="137"/>
      <c r="RDE175" s="137"/>
      <c r="RDF175" s="137"/>
      <c r="RDG175" s="137"/>
      <c r="RDH175" s="137"/>
      <c r="RDI175" s="137"/>
      <c r="RDJ175" s="137"/>
      <c r="RDK175" s="137"/>
      <c r="RDL175" s="137"/>
      <c r="RDM175" s="137"/>
      <c r="RDN175" s="137"/>
      <c r="RDO175" s="137"/>
      <c r="RDP175" s="137"/>
      <c r="RDQ175" s="137"/>
      <c r="RDR175" s="137"/>
      <c r="RDS175" s="137"/>
      <c r="RDT175" s="137"/>
      <c r="RDU175" s="137"/>
      <c r="RDV175" s="137"/>
      <c r="RDW175" s="137"/>
      <c r="RDX175" s="137"/>
      <c r="RDY175" s="137"/>
      <c r="RDZ175" s="137"/>
      <c r="REA175" s="137"/>
      <c r="REB175" s="137"/>
      <c r="REC175" s="137"/>
      <c r="RED175" s="137"/>
      <c r="REE175" s="137"/>
      <c r="REF175" s="137"/>
      <c r="REG175" s="137"/>
      <c r="REH175" s="137"/>
      <c r="REI175" s="137"/>
      <c r="REJ175" s="137"/>
      <c r="REK175" s="137"/>
      <c r="REL175" s="137"/>
      <c r="REM175" s="137"/>
      <c r="REN175" s="137"/>
      <c r="REO175" s="137"/>
      <c r="REP175" s="137"/>
      <c r="REQ175" s="137"/>
      <c r="RER175" s="137"/>
      <c r="RES175" s="137"/>
      <c r="RET175" s="137"/>
      <c r="REU175" s="137"/>
      <c r="REV175" s="137"/>
      <c r="REW175" s="137"/>
      <c r="REX175" s="137"/>
      <c r="REY175" s="137"/>
      <c r="REZ175" s="137"/>
      <c r="RFA175" s="137"/>
      <c r="RFB175" s="137"/>
      <c r="RFC175" s="137"/>
      <c r="RFD175" s="137"/>
      <c r="RFE175" s="137"/>
      <c r="RFF175" s="137"/>
      <c r="RFG175" s="137"/>
      <c r="RFH175" s="137"/>
      <c r="RFI175" s="137"/>
      <c r="RFJ175" s="137"/>
      <c r="RFK175" s="137"/>
      <c r="RFL175" s="137"/>
      <c r="RFM175" s="137"/>
      <c r="RFN175" s="137"/>
      <c r="RFO175" s="137"/>
      <c r="RFP175" s="137"/>
      <c r="RFQ175" s="137"/>
      <c r="RFR175" s="137"/>
      <c r="RFS175" s="137"/>
      <c r="RFT175" s="137"/>
      <c r="RFU175" s="137"/>
      <c r="RFV175" s="137"/>
      <c r="RFW175" s="137"/>
      <c r="RFX175" s="137"/>
      <c r="RFY175" s="137"/>
      <c r="RFZ175" s="137"/>
      <c r="RGA175" s="137"/>
      <c r="RGB175" s="137"/>
      <c r="RGC175" s="137"/>
      <c r="RGD175" s="137"/>
      <c r="RGE175" s="137"/>
      <c r="RGF175" s="137"/>
      <c r="RGG175" s="137"/>
      <c r="RGH175" s="137"/>
      <c r="RGI175" s="137"/>
      <c r="RGJ175" s="137"/>
      <c r="RGK175" s="137"/>
      <c r="RGL175" s="137"/>
      <c r="RGM175" s="137"/>
      <c r="RGN175" s="137"/>
      <c r="RGO175" s="137"/>
      <c r="RGP175" s="137"/>
      <c r="RGQ175" s="137"/>
      <c r="RGR175" s="137"/>
      <c r="RGS175" s="137"/>
      <c r="RGT175" s="137"/>
      <c r="RGU175" s="137"/>
      <c r="RGV175" s="137"/>
      <c r="RGW175" s="137"/>
      <c r="RGX175" s="137"/>
      <c r="RGY175" s="137"/>
      <c r="RGZ175" s="137"/>
      <c r="RHA175" s="137"/>
      <c r="RHB175" s="137"/>
      <c r="RHC175" s="137"/>
      <c r="RHD175" s="137"/>
      <c r="RHE175" s="137"/>
      <c r="RHF175" s="137"/>
      <c r="RHG175" s="137"/>
      <c r="RHH175" s="137"/>
      <c r="RHI175" s="137"/>
      <c r="RHJ175" s="137"/>
      <c r="RHK175" s="137"/>
      <c r="RHL175" s="137"/>
      <c r="RHM175" s="137"/>
      <c r="RHN175" s="137"/>
      <c r="RHO175" s="137"/>
      <c r="RHP175" s="137"/>
      <c r="RHQ175" s="137"/>
      <c r="RHR175" s="137"/>
      <c r="RHS175" s="137"/>
      <c r="RHT175" s="137"/>
      <c r="RHU175" s="137"/>
      <c r="RHV175" s="137"/>
      <c r="RHW175" s="137"/>
      <c r="RHX175" s="137"/>
      <c r="RHY175" s="137"/>
      <c r="RHZ175" s="137"/>
      <c r="RIA175" s="137"/>
      <c r="RIB175" s="137"/>
      <c r="RIC175" s="137"/>
      <c r="RID175" s="137"/>
      <c r="RIE175" s="137"/>
      <c r="RIF175" s="137"/>
      <c r="RIG175" s="137"/>
      <c r="RIH175" s="137"/>
      <c r="RII175" s="137"/>
      <c r="RIJ175" s="137"/>
      <c r="RIK175" s="137"/>
      <c r="RIL175" s="137"/>
      <c r="RIM175" s="137"/>
      <c r="RIN175" s="137"/>
      <c r="RIO175" s="137"/>
      <c r="RIP175" s="137"/>
      <c r="RIQ175" s="137"/>
      <c r="RIR175" s="137"/>
      <c r="RIS175" s="137"/>
      <c r="RIT175" s="137"/>
      <c r="RIU175" s="137"/>
      <c r="RIV175" s="137"/>
      <c r="RIW175" s="137"/>
      <c r="RIX175" s="137"/>
      <c r="RIY175" s="137"/>
      <c r="RIZ175" s="137"/>
      <c r="RJA175" s="137"/>
      <c r="RJB175" s="137"/>
      <c r="RJC175" s="137"/>
      <c r="RJD175" s="137"/>
      <c r="RJE175" s="137"/>
      <c r="RJF175" s="137"/>
      <c r="RJG175" s="137"/>
      <c r="RJH175" s="137"/>
      <c r="RJI175" s="137"/>
      <c r="RJJ175" s="137"/>
      <c r="RJK175" s="137"/>
      <c r="RJL175" s="137"/>
      <c r="RJM175" s="137"/>
      <c r="RJN175" s="137"/>
      <c r="RJO175" s="137"/>
      <c r="RJP175" s="137"/>
      <c r="RJQ175" s="137"/>
      <c r="RJR175" s="137"/>
      <c r="RJS175" s="137"/>
      <c r="RJT175" s="137"/>
      <c r="RJU175" s="137"/>
      <c r="RJV175" s="137"/>
      <c r="RJW175" s="137"/>
      <c r="RJX175" s="137"/>
      <c r="RJY175" s="137"/>
      <c r="RJZ175" s="137"/>
      <c r="RKA175" s="137"/>
      <c r="RKB175" s="137"/>
      <c r="RKC175" s="137"/>
      <c r="RKD175" s="137"/>
      <c r="RKE175" s="137"/>
      <c r="RKF175" s="137"/>
      <c r="RKG175" s="137"/>
      <c r="RKH175" s="137"/>
      <c r="RKI175" s="137"/>
      <c r="RKJ175" s="137"/>
      <c r="RKK175" s="137"/>
      <c r="RKL175" s="137"/>
      <c r="RKM175" s="137"/>
      <c r="RKN175" s="137"/>
      <c r="RKO175" s="137"/>
      <c r="RKP175" s="137"/>
      <c r="RKQ175" s="137"/>
      <c r="RKR175" s="137"/>
      <c r="RKS175" s="137"/>
      <c r="RKT175" s="137"/>
      <c r="RKU175" s="137"/>
      <c r="RKV175" s="137"/>
      <c r="RKW175" s="137"/>
      <c r="RKX175" s="137"/>
      <c r="RKY175" s="137"/>
      <c r="RKZ175" s="137"/>
      <c r="RLA175" s="137"/>
      <c r="RLB175" s="137"/>
      <c r="RLC175" s="137"/>
      <c r="RLD175" s="137"/>
      <c r="RLE175" s="137"/>
      <c r="RLF175" s="137"/>
      <c r="RLG175" s="137"/>
      <c r="RLH175" s="137"/>
      <c r="RLI175" s="137"/>
      <c r="RLJ175" s="137"/>
      <c r="RLK175" s="137"/>
      <c r="RLL175" s="137"/>
      <c r="RLM175" s="137"/>
      <c r="RLN175" s="137"/>
      <c r="RLO175" s="137"/>
      <c r="RLP175" s="137"/>
      <c r="RLQ175" s="137"/>
      <c r="RLR175" s="137"/>
      <c r="RLS175" s="137"/>
      <c r="RLT175" s="137"/>
      <c r="RLU175" s="137"/>
      <c r="RLV175" s="137"/>
      <c r="RLW175" s="137"/>
      <c r="RLX175" s="137"/>
      <c r="RLY175" s="137"/>
      <c r="RLZ175" s="137"/>
      <c r="RMA175" s="137"/>
      <c r="RMB175" s="137"/>
      <c r="RMC175" s="137"/>
      <c r="RMD175" s="137"/>
      <c r="RME175" s="137"/>
      <c r="RMF175" s="137"/>
      <c r="RMG175" s="137"/>
      <c r="RMH175" s="137"/>
      <c r="RMI175" s="137"/>
      <c r="RMJ175" s="137"/>
      <c r="RMK175" s="137"/>
      <c r="RML175" s="137"/>
      <c r="RMM175" s="137"/>
      <c r="RMN175" s="137"/>
      <c r="RMO175" s="137"/>
      <c r="RMP175" s="137"/>
      <c r="RMQ175" s="137"/>
      <c r="RMR175" s="137"/>
      <c r="RMS175" s="137"/>
      <c r="RMT175" s="137"/>
      <c r="RMU175" s="137"/>
      <c r="RMV175" s="137"/>
      <c r="RMW175" s="137"/>
      <c r="RMX175" s="137"/>
      <c r="RMY175" s="137"/>
      <c r="RMZ175" s="137"/>
      <c r="RNA175" s="137"/>
      <c r="RNB175" s="137"/>
      <c r="RNC175" s="137"/>
      <c r="RND175" s="137"/>
      <c r="RNE175" s="137"/>
      <c r="RNF175" s="137"/>
      <c r="RNG175" s="137"/>
      <c r="RNH175" s="137"/>
      <c r="RNI175" s="137"/>
      <c r="RNJ175" s="137"/>
      <c r="RNK175" s="137"/>
      <c r="RNL175" s="137"/>
      <c r="RNM175" s="137"/>
      <c r="RNN175" s="137"/>
      <c r="RNO175" s="137"/>
      <c r="RNP175" s="137"/>
      <c r="RNQ175" s="137"/>
      <c r="RNR175" s="137"/>
      <c r="RNS175" s="137"/>
      <c r="RNT175" s="137"/>
      <c r="RNU175" s="137"/>
      <c r="RNV175" s="137"/>
      <c r="RNW175" s="137"/>
      <c r="RNX175" s="137"/>
      <c r="RNY175" s="137"/>
      <c r="RNZ175" s="137"/>
      <c r="ROA175" s="137"/>
      <c r="ROB175" s="137"/>
      <c r="ROC175" s="137"/>
      <c r="ROD175" s="137"/>
      <c r="ROE175" s="137"/>
      <c r="ROF175" s="137"/>
      <c r="ROG175" s="137"/>
      <c r="ROH175" s="137"/>
      <c r="ROI175" s="137"/>
      <c r="ROJ175" s="137"/>
      <c r="ROK175" s="137"/>
      <c r="ROL175" s="137"/>
      <c r="ROM175" s="137"/>
      <c r="RON175" s="137"/>
      <c r="ROO175" s="137"/>
      <c r="ROP175" s="137"/>
      <c r="ROQ175" s="137"/>
      <c r="ROR175" s="137"/>
      <c r="ROS175" s="137"/>
      <c r="ROT175" s="137"/>
      <c r="ROU175" s="137"/>
      <c r="ROV175" s="137"/>
      <c r="ROW175" s="137"/>
      <c r="ROX175" s="137"/>
      <c r="ROY175" s="137"/>
      <c r="ROZ175" s="137"/>
      <c r="RPA175" s="137"/>
      <c r="RPB175" s="137"/>
      <c r="RPC175" s="137"/>
      <c r="RPD175" s="137"/>
      <c r="RPE175" s="137"/>
      <c r="RPF175" s="137"/>
      <c r="RPG175" s="137"/>
      <c r="RPH175" s="137"/>
      <c r="RPI175" s="137"/>
      <c r="RPJ175" s="137"/>
      <c r="RPK175" s="137"/>
      <c r="RPL175" s="137"/>
      <c r="RPM175" s="137"/>
      <c r="RPN175" s="137"/>
      <c r="RPO175" s="137"/>
      <c r="RPP175" s="137"/>
      <c r="RPQ175" s="137"/>
      <c r="RPR175" s="137"/>
      <c r="RPS175" s="137"/>
      <c r="RPT175" s="137"/>
      <c r="RPU175" s="137"/>
      <c r="RPV175" s="137"/>
      <c r="RPW175" s="137"/>
      <c r="RPX175" s="137"/>
      <c r="RPY175" s="137"/>
      <c r="RPZ175" s="137"/>
      <c r="RQA175" s="137"/>
      <c r="RQB175" s="137"/>
      <c r="RQC175" s="137"/>
      <c r="RQD175" s="137"/>
      <c r="RQE175" s="137"/>
      <c r="RQF175" s="137"/>
      <c r="RQG175" s="137"/>
      <c r="RQH175" s="137"/>
      <c r="RQI175" s="137"/>
      <c r="RQJ175" s="137"/>
      <c r="RQK175" s="137"/>
      <c r="RQL175" s="137"/>
      <c r="RQM175" s="137"/>
      <c r="RQN175" s="137"/>
      <c r="RQO175" s="137"/>
      <c r="RQP175" s="137"/>
      <c r="RQQ175" s="137"/>
      <c r="RQR175" s="137"/>
      <c r="RQS175" s="137"/>
      <c r="RQT175" s="137"/>
      <c r="RQU175" s="137"/>
      <c r="RQV175" s="137"/>
      <c r="RQW175" s="137"/>
      <c r="RQX175" s="137"/>
      <c r="RQY175" s="137"/>
      <c r="RQZ175" s="137"/>
      <c r="RRA175" s="137"/>
      <c r="RRB175" s="137"/>
      <c r="RRC175" s="137"/>
      <c r="RRD175" s="137"/>
      <c r="RRE175" s="137"/>
      <c r="RRF175" s="137"/>
      <c r="RRG175" s="137"/>
      <c r="RRH175" s="137"/>
      <c r="RRI175" s="137"/>
      <c r="RRJ175" s="137"/>
      <c r="RRK175" s="137"/>
      <c r="RRL175" s="137"/>
      <c r="RRM175" s="137"/>
      <c r="RRN175" s="137"/>
      <c r="RRO175" s="137"/>
      <c r="RRP175" s="137"/>
      <c r="RRQ175" s="137"/>
      <c r="RRR175" s="137"/>
      <c r="RRS175" s="137"/>
      <c r="RRT175" s="137"/>
      <c r="RRU175" s="137"/>
      <c r="RRV175" s="137"/>
      <c r="RRW175" s="137"/>
      <c r="RRX175" s="137"/>
      <c r="RRY175" s="137"/>
      <c r="RRZ175" s="137"/>
      <c r="RSA175" s="137"/>
      <c r="RSB175" s="137"/>
      <c r="RSC175" s="137"/>
      <c r="RSD175" s="137"/>
      <c r="RSE175" s="137"/>
      <c r="RSF175" s="137"/>
      <c r="RSG175" s="137"/>
      <c r="RSH175" s="137"/>
      <c r="RSI175" s="137"/>
      <c r="RSJ175" s="137"/>
      <c r="RSK175" s="137"/>
      <c r="RSL175" s="137"/>
      <c r="RSM175" s="137"/>
      <c r="RSN175" s="137"/>
      <c r="RSO175" s="137"/>
      <c r="RSP175" s="137"/>
      <c r="RSQ175" s="137"/>
      <c r="RSR175" s="137"/>
      <c r="RSS175" s="137"/>
      <c r="RST175" s="137"/>
      <c r="RSU175" s="137"/>
      <c r="RSV175" s="137"/>
      <c r="RSW175" s="137"/>
      <c r="RSX175" s="137"/>
      <c r="RSY175" s="137"/>
      <c r="RSZ175" s="137"/>
      <c r="RTA175" s="137"/>
      <c r="RTB175" s="137"/>
      <c r="RTC175" s="137"/>
      <c r="RTD175" s="137"/>
      <c r="RTE175" s="137"/>
      <c r="RTF175" s="137"/>
      <c r="RTG175" s="137"/>
      <c r="RTH175" s="137"/>
      <c r="RTI175" s="137"/>
      <c r="RTJ175" s="137"/>
      <c r="RTK175" s="137"/>
      <c r="RTL175" s="137"/>
      <c r="RTM175" s="137"/>
      <c r="RTN175" s="137"/>
      <c r="RTO175" s="137"/>
      <c r="RTP175" s="137"/>
      <c r="RTQ175" s="137"/>
      <c r="RTR175" s="137"/>
      <c r="RTS175" s="137"/>
      <c r="RTT175" s="137"/>
      <c r="RTU175" s="137"/>
      <c r="RTV175" s="137"/>
      <c r="RTW175" s="137"/>
      <c r="RTX175" s="137"/>
      <c r="RTY175" s="137"/>
      <c r="RTZ175" s="137"/>
      <c r="RUA175" s="137"/>
      <c r="RUB175" s="137"/>
      <c r="RUC175" s="137"/>
      <c r="RUD175" s="137"/>
      <c r="RUE175" s="137"/>
      <c r="RUF175" s="137"/>
      <c r="RUG175" s="137"/>
      <c r="RUH175" s="137"/>
      <c r="RUI175" s="137"/>
      <c r="RUJ175" s="137"/>
      <c r="RUK175" s="137"/>
      <c r="RUL175" s="137"/>
      <c r="RUM175" s="137"/>
      <c r="RUN175" s="137"/>
      <c r="RUO175" s="137"/>
      <c r="RUP175" s="137"/>
      <c r="RUQ175" s="137"/>
      <c r="RUR175" s="137"/>
      <c r="RUS175" s="137"/>
      <c r="RUT175" s="137"/>
      <c r="RUU175" s="137"/>
      <c r="RUV175" s="137"/>
      <c r="RUW175" s="137"/>
      <c r="RUX175" s="137"/>
      <c r="RUY175" s="137"/>
      <c r="RUZ175" s="137"/>
      <c r="RVA175" s="137"/>
      <c r="RVB175" s="137"/>
      <c r="RVC175" s="137"/>
      <c r="RVD175" s="137"/>
      <c r="RVE175" s="137"/>
      <c r="RVF175" s="137"/>
      <c r="RVG175" s="137"/>
      <c r="RVH175" s="137"/>
      <c r="RVI175" s="137"/>
      <c r="RVJ175" s="137"/>
      <c r="RVK175" s="137"/>
      <c r="RVL175" s="137"/>
      <c r="RVM175" s="137"/>
      <c r="RVN175" s="137"/>
      <c r="RVO175" s="137"/>
      <c r="RVP175" s="137"/>
      <c r="RVQ175" s="137"/>
      <c r="RVR175" s="137"/>
      <c r="RVS175" s="137"/>
      <c r="RVT175" s="137"/>
      <c r="RVU175" s="137"/>
      <c r="RVV175" s="137"/>
      <c r="RVW175" s="137"/>
      <c r="RVX175" s="137"/>
      <c r="RVY175" s="137"/>
      <c r="RVZ175" s="137"/>
      <c r="RWA175" s="137"/>
      <c r="RWB175" s="137"/>
      <c r="RWC175" s="137"/>
      <c r="RWD175" s="137"/>
      <c r="RWE175" s="137"/>
      <c r="RWF175" s="137"/>
      <c r="RWG175" s="137"/>
      <c r="RWH175" s="137"/>
      <c r="RWI175" s="137"/>
      <c r="RWJ175" s="137"/>
      <c r="RWK175" s="137"/>
      <c r="RWL175" s="137"/>
      <c r="RWM175" s="137"/>
      <c r="RWN175" s="137"/>
      <c r="RWO175" s="137"/>
      <c r="RWP175" s="137"/>
      <c r="RWQ175" s="137"/>
      <c r="RWR175" s="137"/>
      <c r="RWS175" s="137"/>
      <c r="RWT175" s="137"/>
      <c r="RWU175" s="137"/>
      <c r="RWV175" s="137"/>
      <c r="RWW175" s="137"/>
      <c r="RWX175" s="137"/>
      <c r="RWY175" s="137"/>
      <c r="RWZ175" s="137"/>
      <c r="RXA175" s="137"/>
      <c r="RXB175" s="137"/>
      <c r="RXC175" s="137"/>
      <c r="RXD175" s="137"/>
      <c r="RXE175" s="137"/>
      <c r="RXF175" s="137"/>
      <c r="RXG175" s="137"/>
      <c r="RXH175" s="137"/>
      <c r="RXI175" s="137"/>
      <c r="RXJ175" s="137"/>
      <c r="RXK175" s="137"/>
      <c r="RXL175" s="137"/>
      <c r="RXM175" s="137"/>
      <c r="RXN175" s="137"/>
      <c r="RXO175" s="137"/>
      <c r="RXP175" s="137"/>
      <c r="RXQ175" s="137"/>
      <c r="RXR175" s="137"/>
      <c r="RXS175" s="137"/>
      <c r="RXT175" s="137"/>
      <c r="RXU175" s="137"/>
      <c r="RXV175" s="137"/>
      <c r="RXW175" s="137"/>
      <c r="RXX175" s="137"/>
      <c r="RXY175" s="137"/>
      <c r="RXZ175" s="137"/>
      <c r="RYA175" s="137"/>
      <c r="RYB175" s="137"/>
      <c r="RYC175" s="137"/>
      <c r="RYD175" s="137"/>
      <c r="RYE175" s="137"/>
      <c r="RYF175" s="137"/>
      <c r="RYG175" s="137"/>
      <c r="RYH175" s="137"/>
      <c r="RYI175" s="137"/>
      <c r="RYJ175" s="137"/>
      <c r="RYK175" s="137"/>
      <c r="RYL175" s="137"/>
      <c r="RYM175" s="137"/>
      <c r="RYN175" s="137"/>
      <c r="RYO175" s="137"/>
      <c r="RYP175" s="137"/>
      <c r="RYQ175" s="137"/>
      <c r="RYR175" s="137"/>
      <c r="RYS175" s="137"/>
      <c r="RYT175" s="137"/>
      <c r="RYU175" s="137"/>
      <c r="RYV175" s="137"/>
      <c r="RYW175" s="137"/>
      <c r="RYX175" s="137"/>
      <c r="RYY175" s="137"/>
      <c r="RYZ175" s="137"/>
      <c r="RZA175" s="137"/>
      <c r="RZB175" s="137"/>
      <c r="RZC175" s="137"/>
      <c r="RZD175" s="137"/>
      <c r="RZE175" s="137"/>
      <c r="RZF175" s="137"/>
      <c r="RZG175" s="137"/>
      <c r="RZH175" s="137"/>
      <c r="RZI175" s="137"/>
      <c r="RZJ175" s="137"/>
      <c r="RZK175" s="137"/>
      <c r="RZL175" s="137"/>
      <c r="RZM175" s="137"/>
      <c r="RZN175" s="137"/>
      <c r="RZO175" s="137"/>
      <c r="RZP175" s="137"/>
      <c r="RZQ175" s="137"/>
      <c r="RZR175" s="137"/>
      <c r="RZS175" s="137"/>
      <c r="RZT175" s="137"/>
      <c r="RZU175" s="137"/>
      <c r="RZV175" s="137"/>
      <c r="RZW175" s="137"/>
      <c r="RZX175" s="137"/>
      <c r="RZY175" s="137"/>
      <c r="RZZ175" s="137"/>
      <c r="SAA175" s="137"/>
      <c r="SAB175" s="137"/>
      <c r="SAC175" s="137"/>
      <c r="SAD175" s="137"/>
      <c r="SAE175" s="137"/>
      <c r="SAF175" s="137"/>
      <c r="SAG175" s="137"/>
      <c r="SAH175" s="137"/>
      <c r="SAI175" s="137"/>
      <c r="SAJ175" s="137"/>
      <c r="SAK175" s="137"/>
      <c r="SAL175" s="137"/>
      <c r="SAM175" s="137"/>
      <c r="SAN175" s="137"/>
      <c r="SAO175" s="137"/>
      <c r="SAP175" s="137"/>
      <c r="SAQ175" s="137"/>
      <c r="SAR175" s="137"/>
      <c r="SAS175" s="137"/>
      <c r="SAT175" s="137"/>
      <c r="SAU175" s="137"/>
      <c r="SAV175" s="137"/>
      <c r="SAW175" s="137"/>
      <c r="SAX175" s="137"/>
      <c r="SAY175" s="137"/>
      <c r="SAZ175" s="137"/>
      <c r="SBA175" s="137"/>
      <c r="SBB175" s="137"/>
      <c r="SBC175" s="137"/>
      <c r="SBD175" s="137"/>
      <c r="SBE175" s="137"/>
      <c r="SBF175" s="137"/>
      <c r="SBG175" s="137"/>
      <c r="SBH175" s="137"/>
      <c r="SBI175" s="137"/>
      <c r="SBJ175" s="137"/>
      <c r="SBK175" s="137"/>
      <c r="SBL175" s="137"/>
      <c r="SBM175" s="137"/>
      <c r="SBN175" s="137"/>
      <c r="SBO175" s="137"/>
      <c r="SBP175" s="137"/>
      <c r="SBQ175" s="137"/>
      <c r="SBR175" s="137"/>
      <c r="SBS175" s="137"/>
      <c r="SBT175" s="137"/>
      <c r="SBU175" s="137"/>
      <c r="SBV175" s="137"/>
      <c r="SBW175" s="137"/>
      <c r="SBX175" s="137"/>
      <c r="SBY175" s="137"/>
      <c r="SBZ175" s="137"/>
      <c r="SCA175" s="137"/>
      <c r="SCB175" s="137"/>
      <c r="SCC175" s="137"/>
      <c r="SCD175" s="137"/>
      <c r="SCE175" s="137"/>
      <c r="SCF175" s="137"/>
      <c r="SCG175" s="137"/>
      <c r="SCH175" s="137"/>
      <c r="SCI175" s="137"/>
      <c r="SCJ175" s="137"/>
      <c r="SCK175" s="137"/>
      <c r="SCL175" s="137"/>
      <c r="SCM175" s="137"/>
      <c r="SCN175" s="137"/>
      <c r="SCO175" s="137"/>
      <c r="SCP175" s="137"/>
      <c r="SCQ175" s="137"/>
      <c r="SCR175" s="137"/>
      <c r="SCS175" s="137"/>
      <c r="SCT175" s="137"/>
      <c r="SCU175" s="137"/>
      <c r="SCV175" s="137"/>
      <c r="SCW175" s="137"/>
      <c r="SCX175" s="137"/>
      <c r="SCY175" s="137"/>
      <c r="SCZ175" s="137"/>
      <c r="SDA175" s="137"/>
      <c r="SDB175" s="137"/>
      <c r="SDC175" s="137"/>
      <c r="SDD175" s="137"/>
      <c r="SDE175" s="137"/>
      <c r="SDF175" s="137"/>
      <c r="SDG175" s="137"/>
      <c r="SDH175" s="137"/>
      <c r="SDI175" s="137"/>
      <c r="SDJ175" s="137"/>
      <c r="SDK175" s="137"/>
      <c r="SDL175" s="137"/>
      <c r="SDM175" s="137"/>
      <c r="SDN175" s="137"/>
      <c r="SDO175" s="137"/>
      <c r="SDP175" s="137"/>
      <c r="SDQ175" s="137"/>
      <c r="SDR175" s="137"/>
      <c r="SDS175" s="137"/>
      <c r="SDT175" s="137"/>
      <c r="SDU175" s="137"/>
      <c r="SDV175" s="137"/>
      <c r="SDW175" s="137"/>
      <c r="SDX175" s="137"/>
      <c r="SDY175" s="137"/>
      <c r="SDZ175" s="137"/>
      <c r="SEA175" s="137"/>
      <c r="SEB175" s="137"/>
      <c r="SEC175" s="137"/>
      <c r="SED175" s="137"/>
      <c r="SEE175" s="137"/>
      <c r="SEF175" s="137"/>
      <c r="SEG175" s="137"/>
      <c r="SEH175" s="137"/>
      <c r="SEI175" s="137"/>
      <c r="SEJ175" s="137"/>
      <c r="SEK175" s="137"/>
      <c r="SEL175" s="137"/>
      <c r="SEM175" s="137"/>
      <c r="SEN175" s="137"/>
      <c r="SEO175" s="137"/>
      <c r="SEP175" s="137"/>
      <c r="SEQ175" s="137"/>
      <c r="SER175" s="137"/>
      <c r="SES175" s="137"/>
      <c r="SET175" s="137"/>
      <c r="SEU175" s="137"/>
      <c r="SEV175" s="137"/>
      <c r="SEW175" s="137"/>
      <c r="SEX175" s="137"/>
      <c r="SEY175" s="137"/>
      <c r="SEZ175" s="137"/>
      <c r="SFA175" s="137"/>
      <c r="SFB175" s="137"/>
      <c r="SFC175" s="137"/>
      <c r="SFD175" s="137"/>
      <c r="SFE175" s="137"/>
      <c r="SFF175" s="137"/>
      <c r="SFG175" s="137"/>
      <c r="SFH175" s="137"/>
      <c r="SFI175" s="137"/>
      <c r="SFJ175" s="137"/>
      <c r="SFK175" s="137"/>
      <c r="SFL175" s="137"/>
      <c r="SFM175" s="137"/>
      <c r="SFN175" s="137"/>
      <c r="SFO175" s="137"/>
      <c r="SFP175" s="137"/>
      <c r="SFQ175" s="137"/>
      <c r="SFR175" s="137"/>
      <c r="SFS175" s="137"/>
      <c r="SFT175" s="137"/>
      <c r="SFU175" s="137"/>
      <c r="SFV175" s="137"/>
      <c r="SFW175" s="137"/>
      <c r="SFX175" s="137"/>
      <c r="SFY175" s="137"/>
      <c r="SFZ175" s="137"/>
      <c r="SGA175" s="137"/>
      <c r="SGB175" s="137"/>
      <c r="SGC175" s="137"/>
      <c r="SGD175" s="137"/>
      <c r="SGE175" s="137"/>
      <c r="SGF175" s="137"/>
      <c r="SGG175" s="137"/>
      <c r="SGH175" s="137"/>
      <c r="SGI175" s="137"/>
      <c r="SGJ175" s="137"/>
      <c r="SGK175" s="137"/>
      <c r="SGL175" s="137"/>
      <c r="SGM175" s="137"/>
      <c r="SGN175" s="137"/>
      <c r="SGO175" s="137"/>
      <c r="SGP175" s="137"/>
      <c r="SGQ175" s="137"/>
      <c r="SGR175" s="137"/>
      <c r="SGS175" s="137"/>
      <c r="SGT175" s="137"/>
      <c r="SGU175" s="137"/>
      <c r="SGV175" s="137"/>
      <c r="SGW175" s="137"/>
      <c r="SGX175" s="137"/>
      <c r="SGY175" s="137"/>
      <c r="SGZ175" s="137"/>
      <c r="SHA175" s="137"/>
      <c r="SHB175" s="137"/>
      <c r="SHC175" s="137"/>
      <c r="SHD175" s="137"/>
      <c r="SHE175" s="137"/>
      <c r="SHF175" s="137"/>
      <c r="SHG175" s="137"/>
      <c r="SHH175" s="137"/>
      <c r="SHI175" s="137"/>
      <c r="SHJ175" s="137"/>
      <c r="SHK175" s="137"/>
      <c r="SHL175" s="137"/>
      <c r="SHM175" s="137"/>
      <c r="SHN175" s="137"/>
      <c r="SHO175" s="137"/>
      <c r="SHP175" s="137"/>
      <c r="SHQ175" s="137"/>
      <c r="SHR175" s="137"/>
      <c r="SHS175" s="137"/>
      <c r="SHT175" s="137"/>
      <c r="SHU175" s="137"/>
      <c r="SHV175" s="137"/>
      <c r="SHW175" s="137"/>
      <c r="SHX175" s="137"/>
      <c r="SHY175" s="137"/>
      <c r="SHZ175" s="137"/>
      <c r="SIA175" s="137"/>
      <c r="SIB175" s="137"/>
      <c r="SIC175" s="137"/>
      <c r="SID175" s="137"/>
      <c r="SIE175" s="137"/>
      <c r="SIF175" s="137"/>
      <c r="SIG175" s="137"/>
      <c r="SIH175" s="137"/>
      <c r="SII175" s="137"/>
      <c r="SIJ175" s="137"/>
      <c r="SIK175" s="137"/>
      <c r="SIL175" s="137"/>
      <c r="SIM175" s="137"/>
      <c r="SIN175" s="137"/>
      <c r="SIO175" s="137"/>
      <c r="SIP175" s="137"/>
      <c r="SIQ175" s="137"/>
      <c r="SIR175" s="137"/>
      <c r="SIS175" s="137"/>
      <c r="SIT175" s="137"/>
      <c r="SIU175" s="137"/>
      <c r="SIV175" s="137"/>
      <c r="SIW175" s="137"/>
      <c r="SIX175" s="137"/>
      <c r="SIY175" s="137"/>
      <c r="SIZ175" s="137"/>
      <c r="SJA175" s="137"/>
      <c r="SJB175" s="137"/>
      <c r="SJC175" s="137"/>
      <c r="SJD175" s="137"/>
      <c r="SJE175" s="137"/>
      <c r="SJF175" s="137"/>
      <c r="SJG175" s="137"/>
      <c r="SJH175" s="137"/>
      <c r="SJI175" s="137"/>
      <c r="SJJ175" s="137"/>
      <c r="SJK175" s="137"/>
      <c r="SJL175" s="137"/>
      <c r="SJM175" s="137"/>
      <c r="SJN175" s="137"/>
      <c r="SJO175" s="137"/>
      <c r="SJP175" s="137"/>
      <c r="SJQ175" s="137"/>
      <c r="SJR175" s="137"/>
      <c r="SJS175" s="137"/>
      <c r="SJT175" s="137"/>
      <c r="SJU175" s="137"/>
      <c r="SJV175" s="137"/>
      <c r="SJW175" s="137"/>
      <c r="SJX175" s="137"/>
      <c r="SJY175" s="137"/>
      <c r="SJZ175" s="137"/>
      <c r="SKA175" s="137"/>
      <c r="SKB175" s="137"/>
      <c r="SKC175" s="137"/>
      <c r="SKD175" s="137"/>
      <c r="SKE175" s="137"/>
      <c r="SKF175" s="137"/>
      <c r="SKG175" s="137"/>
      <c r="SKH175" s="137"/>
      <c r="SKI175" s="137"/>
      <c r="SKJ175" s="137"/>
      <c r="SKK175" s="137"/>
      <c r="SKL175" s="137"/>
      <c r="SKM175" s="137"/>
      <c r="SKN175" s="137"/>
      <c r="SKO175" s="137"/>
      <c r="SKP175" s="137"/>
      <c r="SKQ175" s="137"/>
      <c r="SKR175" s="137"/>
      <c r="SKS175" s="137"/>
      <c r="SKT175" s="137"/>
      <c r="SKU175" s="137"/>
      <c r="SKV175" s="137"/>
      <c r="SKW175" s="137"/>
      <c r="SKX175" s="137"/>
      <c r="SKY175" s="137"/>
      <c r="SKZ175" s="137"/>
      <c r="SLA175" s="137"/>
      <c r="SLB175" s="137"/>
      <c r="SLC175" s="137"/>
      <c r="SLD175" s="137"/>
      <c r="SLE175" s="137"/>
      <c r="SLF175" s="137"/>
      <c r="SLG175" s="137"/>
      <c r="SLH175" s="137"/>
      <c r="SLI175" s="137"/>
      <c r="SLJ175" s="137"/>
      <c r="SLK175" s="137"/>
      <c r="SLL175" s="137"/>
      <c r="SLM175" s="137"/>
      <c r="SLN175" s="137"/>
      <c r="SLO175" s="137"/>
      <c r="SLP175" s="137"/>
      <c r="SLQ175" s="137"/>
      <c r="SLR175" s="137"/>
      <c r="SLS175" s="137"/>
      <c r="SLT175" s="137"/>
      <c r="SLU175" s="137"/>
      <c r="SLV175" s="137"/>
      <c r="SLW175" s="137"/>
      <c r="SLX175" s="137"/>
      <c r="SLY175" s="137"/>
      <c r="SLZ175" s="137"/>
      <c r="SMA175" s="137"/>
      <c r="SMB175" s="137"/>
      <c r="SMC175" s="137"/>
      <c r="SMD175" s="137"/>
      <c r="SME175" s="137"/>
      <c r="SMF175" s="137"/>
      <c r="SMG175" s="137"/>
      <c r="SMH175" s="137"/>
      <c r="SMI175" s="137"/>
      <c r="SMJ175" s="137"/>
      <c r="SMK175" s="137"/>
      <c r="SML175" s="137"/>
      <c r="SMM175" s="137"/>
      <c r="SMN175" s="137"/>
      <c r="SMO175" s="137"/>
      <c r="SMP175" s="137"/>
      <c r="SMQ175" s="137"/>
      <c r="SMR175" s="137"/>
      <c r="SMS175" s="137"/>
      <c r="SMT175" s="137"/>
      <c r="SMU175" s="137"/>
      <c r="SMV175" s="137"/>
      <c r="SMW175" s="137"/>
      <c r="SMX175" s="137"/>
      <c r="SMY175" s="137"/>
      <c r="SMZ175" s="137"/>
      <c r="SNA175" s="137"/>
      <c r="SNB175" s="137"/>
      <c r="SNC175" s="137"/>
      <c r="SND175" s="137"/>
      <c r="SNE175" s="137"/>
      <c r="SNF175" s="137"/>
      <c r="SNG175" s="137"/>
      <c r="SNH175" s="137"/>
      <c r="SNI175" s="137"/>
      <c r="SNJ175" s="137"/>
      <c r="SNK175" s="137"/>
      <c r="SNL175" s="137"/>
      <c r="SNM175" s="137"/>
      <c r="SNN175" s="137"/>
      <c r="SNO175" s="137"/>
      <c r="SNP175" s="137"/>
      <c r="SNQ175" s="137"/>
      <c r="SNR175" s="137"/>
      <c r="SNS175" s="137"/>
      <c r="SNT175" s="137"/>
      <c r="SNU175" s="137"/>
      <c r="SNV175" s="137"/>
      <c r="SNW175" s="137"/>
      <c r="SNX175" s="137"/>
      <c r="SNY175" s="137"/>
      <c r="SNZ175" s="137"/>
      <c r="SOA175" s="137"/>
      <c r="SOB175" s="137"/>
      <c r="SOC175" s="137"/>
      <c r="SOD175" s="137"/>
      <c r="SOE175" s="137"/>
      <c r="SOF175" s="137"/>
      <c r="SOG175" s="137"/>
      <c r="SOH175" s="137"/>
      <c r="SOI175" s="137"/>
      <c r="SOJ175" s="137"/>
      <c r="SOK175" s="137"/>
      <c r="SOL175" s="137"/>
      <c r="SOM175" s="137"/>
      <c r="SON175" s="137"/>
      <c r="SOO175" s="137"/>
      <c r="SOP175" s="137"/>
      <c r="SOQ175" s="137"/>
      <c r="SOR175" s="137"/>
      <c r="SOS175" s="137"/>
      <c r="SOT175" s="137"/>
      <c r="SOU175" s="137"/>
      <c r="SOV175" s="137"/>
      <c r="SOW175" s="137"/>
      <c r="SOX175" s="137"/>
      <c r="SOY175" s="137"/>
      <c r="SOZ175" s="137"/>
      <c r="SPA175" s="137"/>
      <c r="SPB175" s="137"/>
      <c r="SPC175" s="137"/>
      <c r="SPD175" s="137"/>
      <c r="SPE175" s="137"/>
      <c r="SPF175" s="137"/>
      <c r="SPG175" s="137"/>
      <c r="SPH175" s="137"/>
      <c r="SPI175" s="137"/>
      <c r="SPJ175" s="137"/>
      <c r="SPK175" s="137"/>
      <c r="SPL175" s="137"/>
      <c r="SPM175" s="137"/>
      <c r="SPN175" s="137"/>
      <c r="SPO175" s="137"/>
      <c r="SPP175" s="137"/>
      <c r="SPQ175" s="137"/>
      <c r="SPR175" s="137"/>
      <c r="SPS175" s="137"/>
      <c r="SPT175" s="137"/>
      <c r="SPU175" s="137"/>
      <c r="SPV175" s="137"/>
      <c r="SPW175" s="137"/>
      <c r="SPX175" s="137"/>
      <c r="SPY175" s="137"/>
      <c r="SPZ175" s="137"/>
      <c r="SQA175" s="137"/>
      <c r="SQB175" s="137"/>
      <c r="SQC175" s="137"/>
      <c r="SQD175" s="137"/>
      <c r="SQE175" s="137"/>
      <c r="SQF175" s="137"/>
      <c r="SQG175" s="137"/>
      <c r="SQH175" s="137"/>
      <c r="SQI175" s="137"/>
      <c r="SQJ175" s="137"/>
      <c r="SQK175" s="137"/>
      <c r="SQL175" s="137"/>
      <c r="SQM175" s="137"/>
      <c r="SQN175" s="137"/>
      <c r="SQO175" s="137"/>
      <c r="SQP175" s="137"/>
      <c r="SQQ175" s="137"/>
      <c r="SQR175" s="137"/>
      <c r="SQS175" s="137"/>
      <c r="SQT175" s="137"/>
      <c r="SQU175" s="137"/>
      <c r="SQV175" s="137"/>
      <c r="SQW175" s="137"/>
      <c r="SQX175" s="137"/>
      <c r="SQY175" s="137"/>
      <c r="SQZ175" s="137"/>
      <c r="SRA175" s="137"/>
      <c r="SRB175" s="137"/>
      <c r="SRC175" s="137"/>
      <c r="SRD175" s="137"/>
      <c r="SRE175" s="137"/>
      <c r="SRF175" s="137"/>
      <c r="SRG175" s="137"/>
      <c r="SRH175" s="137"/>
      <c r="SRI175" s="137"/>
      <c r="SRJ175" s="137"/>
      <c r="SRK175" s="137"/>
      <c r="SRL175" s="137"/>
      <c r="SRM175" s="137"/>
      <c r="SRN175" s="137"/>
      <c r="SRO175" s="137"/>
      <c r="SRP175" s="137"/>
      <c r="SRQ175" s="137"/>
      <c r="SRR175" s="137"/>
      <c r="SRS175" s="137"/>
      <c r="SRT175" s="137"/>
      <c r="SRU175" s="137"/>
      <c r="SRV175" s="137"/>
      <c r="SRW175" s="137"/>
      <c r="SRX175" s="137"/>
      <c r="SRY175" s="137"/>
      <c r="SRZ175" s="137"/>
      <c r="SSA175" s="137"/>
      <c r="SSB175" s="137"/>
      <c r="SSC175" s="137"/>
      <c r="SSD175" s="137"/>
      <c r="SSE175" s="137"/>
      <c r="SSF175" s="137"/>
      <c r="SSG175" s="137"/>
      <c r="SSH175" s="137"/>
      <c r="SSI175" s="137"/>
      <c r="SSJ175" s="137"/>
      <c r="SSK175" s="137"/>
      <c r="SSL175" s="137"/>
      <c r="SSM175" s="137"/>
      <c r="SSN175" s="137"/>
      <c r="SSO175" s="137"/>
      <c r="SSP175" s="137"/>
      <c r="SSQ175" s="137"/>
      <c r="SSR175" s="137"/>
      <c r="SSS175" s="137"/>
      <c r="SST175" s="137"/>
      <c r="SSU175" s="137"/>
      <c r="SSV175" s="137"/>
      <c r="SSW175" s="137"/>
      <c r="SSX175" s="137"/>
      <c r="SSY175" s="137"/>
      <c r="SSZ175" s="137"/>
      <c r="STA175" s="137"/>
      <c r="STB175" s="137"/>
      <c r="STC175" s="137"/>
      <c r="STD175" s="137"/>
      <c r="STE175" s="137"/>
      <c r="STF175" s="137"/>
      <c r="STG175" s="137"/>
      <c r="STH175" s="137"/>
      <c r="STI175" s="137"/>
      <c r="STJ175" s="137"/>
      <c r="STK175" s="137"/>
      <c r="STL175" s="137"/>
      <c r="STM175" s="137"/>
      <c r="STN175" s="137"/>
      <c r="STO175" s="137"/>
      <c r="STP175" s="137"/>
      <c r="STQ175" s="137"/>
      <c r="STR175" s="137"/>
      <c r="STS175" s="137"/>
      <c r="STT175" s="137"/>
      <c r="STU175" s="137"/>
      <c r="STV175" s="137"/>
      <c r="STW175" s="137"/>
      <c r="STX175" s="137"/>
      <c r="STY175" s="137"/>
      <c r="STZ175" s="137"/>
      <c r="SUA175" s="137"/>
      <c r="SUB175" s="137"/>
      <c r="SUC175" s="137"/>
      <c r="SUD175" s="137"/>
      <c r="SUE175" s="137"/>
      <c r="SUF175" s="137"/>
      <c r="SUG175" s="137"/>
      <c r="SUH175" s="137"/>
      <c r="SUI175" s="137"/>
      <c r="SUJ175" s="137"/>
      <c r="SUK175" s="137"/>
      <c r="SUL175" s="137"/>
      <c r="SUM175" s="137"/>
      <c r="SUN175" s="137"/>
      <c r="SUO175" s="137"/>
      <c r="SUP175" s="137"/>
      <c r="SUQ175" s="137"/>
      <c r="SUR175" s="137"/>
      <c r="SUS175" s="137"/>
      <c r="SUT175" s="137"/>
      <c r="SUU175" s="137"/>
      <c r="SUV175" s="137"/>
      <c r="SUW175" s="137"/>
      <c r="SUX175" s="137"/>
      <c r="SUY175" s="137"/>
      <c r="SUZ175" s="137"/>
      <c r="SVA175" s="137"/>
      <c r="SVB175" s="137"/>
      <c r="SVC175" s="137"/>
      <c r="SVD175" s="137"/>
      <c r="SVE175" s="137"/>
      <c r="SVF175" s="137"/>
      <c r="SVG175" s="137"/>
      <c r="SVH175" s="137"/>
      <c r="SVI175" s="137"/>
      <c r="SVJ175" s="137"/>
      <c r="SVK175" s="137"/>
      <c r="SVL175" s="137"/>
      <c r="SVM175" s="137"/>
      <c r="SVN175" s="137"/>
      <c r="SVO175" s="137"/>
      <c r="SVP175" s="137"/>
      <c r="SVQ175" s="137"/>
      <c r="SVR175" s="137"/>
      <c r="SVS175" s="137"/>
      <c r="SVT175" s="137"/>
      <c r="SVU175" s="137"/>
      <c r="SVV175" s="137"/>
      <c r="SVW175" s="137"/>
      <c r="SVX175" s="137"/>
      <c r="SVY175" s="137"/>
      <c r="SVZ175" s="137"/>
      <c r="SWA175" s="137"/>
      <c r="SWB175" s="137"/>
      <c r="SWC175" s="137"/>
      <c r="SWD175" s="137"/>
      <c r="SWE175" s="137"/>
      <c r="SWF175" s="137"/>
      <c r="SWG175" s="137"/>
      <c r="SWH175" s="137"/>
      <c r="SWI175" s="137"/>
      <c r="SWJ175" s="137"/>
      <c r="SWK175" s="137"/>
      <c r="SWL175" s="137"/>
      <c r="SWM175" s="137"/>
      <c r="SWN175" s="137"/>
      <c r="SWO175" s="137"/>
      <c r="SWP175" s="137"/>
      <c r="SWQ175" s="137"/>
      <c r="SWR175" s="137"/>
      <c r="SWS175" s="137"/>
      <c r="SWT175" s="137"/>
      <c r="SWU175" s="137"/>
      <c r="SWV175" s="137"/>
      <c r="SWW175" s="137"/>
      <c r="SWX175" s="137"/>
      <c r="SWY175" s="137"/>
      <c r="SWZ175" s="137"/>
      <c r="SXA175" s="137"/>
      <c r="SXB175" s="137"/>
      <c r="SXC175" s="137"/>
      <c r="SXD175" s="137"/>
      <c r="SXE175" s="137"/>
      <c r="SXF175" s="137"/>
      <c r="SXG175" s="137"/>
      <c r="SXH175" s="137"/>
      <c r="SXI175" s="137"/>
      <c r="SXJ175" s="137"/>
      <c r="SXK175" s="137"/>
      <c r="SXL175" s="137"/>
      <c r="SXM175" s="137"/>
      <c r="SXN175" s="137"/>
      <c r="SXO175" s="137"/>
      <c r="SXP175" s="137"/>
      <c r="SXQ175" s="137"/>
      <c r="SXR175" s="137"/>
      <c r="SXS175" s="137"/>
      <c r="SXT175" s="137"/>
      <c r="SXU175" s="137"/>
      <c r="SXV175" s="137"/>
      <c r="SXW175" s="137"/>
      <c r="SXX175" s="137"/>
      <c r="SXY175" s="137"/>
      <c r="SXZ175" s="137"/>
      <c r="SYA175" s="137"/>
      <c r="SYB175" s="137"/>
      <c r="SYC175" s="137"/>
      <c r="SYD175" s="137"/>
      <c r="SYE175" s="137"/>
      <c r="SYF175" s="137"/>
      <c r="SYG175" s="137"/>
      <c r="SYH175" s="137"/>
      <c r="SYI175" s="137"/>
      <c r="SYJ175" s="137"/>
      <c r="SYK175" s="137"/>
      <c r="SYL175" s="137"/>
      <c r="SYM175" s="137"/>
      <c r="SYN175" s="137"/>
      <c r="SYO175" s="137"/>
      <c r="SYP175" s="137"/>
      <c r="SYQ175" s="137"/>
      <c r="SYR175" s="137"/>
      <c r="SYS175" s="137"/>
      <c r="SYT175" s="137"/>
      <c r="SYU175" s="137"/>
      <c r="SYV175" s="137"/>
      <c r="SYW175" s="137"/>
      <c r="SYX175" s="137"/>
      <c r="SYY175" s="137"/>
      <c r="SYZ175" s="137"/>
      <c r="SZA175" s="137"/>
      <c r="SZB175" s="137"/>
      <c r="SZC175" s="137"/>
      <c r="SZD175" s="137"/>
      <c r="SZE175" s="137"/>
      <c r="SZF175" s="137"/>
      <c r="SZG175" s="137"/>
      <c r="SZH175" s="137"/>
      <c r="SZI175" s="137"/>
      <c r="SZJ175" s="137"/>
      <c r="SZK175" s="137"/>
      <c r="SZL175" s="137"/>
      <c r="SZM175" s="137"/>
      <c r="SZN175" s="137"/>
      <c r="SZO175" s="137"/>
      <c r="SZP175" s="137"/>
      <c r="SZQ175" s="137"/>
      <c r="SZR175" s="137"/>
      <c r="SZS175" s="137"/>
      <c r="SZT175" s="137"/>
      <c r="SZU175" s="137"/>
      <c r="SZV175" s="137"/>
      <c r="SZW175" s="137"/>
      <c r="SZX175" s="137"/>
      <c r="SZY175" s="137"/>
      <c r="SZZ175" s="137"/>
      <c r="TAA175" s="137"/>
      <c r="TAB175" s="137"/>
      <c r="TAC175" s="137"/>
      <c r="TAD175" s="137"/>
      <c r="TAE175" s="137"/>
      <c r="TAF175" s="137"/>
      <c r="TAG175" s="137"/>
      <c r="TAH175" s="137"/>
      <c r="TAI175" s="137"/>
      <c r="TAJ175" s="137"/>
      <c r="TAK175" s="137"/>
      <c r="TAL175" s="137"/>
      <c r="TAM175" s="137"/>
      <c r="TAN175" s="137"/>
      <c r="TAO175" s="137"/>
      <c r="TAP175" s="137"/>
      <c r="TAQ175" s="137"/>
      <c r="TAR175" s="137"/>
      <c r="TAS175" s="137"/>
      <c r="TAT175" s="137"/>
      <c r="TAU175" s="137"/>
      <c r="TAV175" s="137"/>
      <c r="TAW175" s="137"/>
      <c r="TAX175" s="137"/>
      <c r="TAY175" s="137"/>
      <c r="TAZ175" s="137"/>
      <c r="TBA175" s="137"/>
      <c r="TBB175" s="137"/>
      <c r="TBC175" s="137"/>
      <c r="TBD175" s="137"/>
      <c r="TBE175" s="137"/>
      <c r="TBF175" s="137"/>
      <c r="TBG175" s="137"/>
      <c r="TBH175" s="137"/>
      <c r="TBI175" s="137"/>
      <c r="TBJ175" s="137"/>
      <c r="TBK175" s="137"/>
      <c r="TBL175" s="137"/>
      <c r="TBM175" s="137"/>
      <c r="TBN175" s="137"/>
      <c r="TBO175" s="137"/>
      <c r="TBP175" s="137"/>
      <c r="TBQ175" s="137"/>
      <c r="TBR175" s="137"/>
      <c r="TBS175" s="137"/>
      <c r="TBT175" s="137"/>
      <c r="TBU175" s="137"/>
      <c r="TBV175" s="137"/>
      <c r="TBW175" s="137"/>
      <c r="TBX175" s="137"/>
      <c r="TBY175" s="137"/>
      <c r="TBZ175" s="137"/>
      <c r="TCA175" s="137"/>
      <c r="TCB175" s="137"/>
      <c r="TCC175" s="137"/>
      <c r="TCD175" s="137"/>
      <c r="TCE175" s="137"/>
      <c r="TCF175" s="137"/>
      <c r="TCG175" s="137"/>
      <c r="TCH175" s="137"/>
      <c r="TCI175" s="137"/>
      <c r="TCJ175" s="137"/>
      <c r="TCK175" s="137"/>
      <c r="TCL175" s="137"/>
      <c r="TCM175" s="137"/>
      <c r="TCN175" s="137"/>
      <c r="TCO175" s="137"/>
      <c r="TCP175" s="137"/>
      <c r="TCQ175" s="137"/>
      <c r="TCR175" s="137"/>
      <c r="TCS175" s="137"/>
      <c r="TCT175" s="137"/>
      <c r="TCU175" s="137"/>
      <c r="TCV175" s="137"/>
      <c r="TCW175" s="137"/>
      <c r="TCX175" s="137"/>
      <c r="TCY175" s="137"/>
      <c r="TCZ175" s="137"/>
      <c r="TDA175" s="137"/>
      <c r="TDB175" s="137"/>
      <c r="TDC175" s="137"/>
      <c r="TDD175" s="137"/>
      <c r="TDE175" s="137"/>
      <c r="TDF175" s="137"/>
      <c r="TDG175" s="137"/>
      <c r="TDH175" s="137"/>
      <c r="TDI175" s="137"/>
      <c r="TDJ175" s="137"/>
      <c r="TDK175" s="137"/>
      <c r="TDL175" s="137"/>
      <c r="TDM175" s="137"/>
      <c r="TDN175" s="137"/>
      <c r="TDO175" s="137"/>
      <c r="TDP175" s="137"/>
      <c r="TDQ175" s="137"/>
      <c r="TDR175" s="137"/>
      <c r="TDS175" s="137"/>
      <c r="TDT175" s="137"/>
      <c r="TDU175" s="137"/>
      <c r="TDV175" s="137"/>
      <c r="TDW175" s="137"/>
      <c r="TDX175" s="137"/>
      <c r="TDY175" s="137"/>
      <c r="TDZ175" s="137"/>
      <c r="TEA175" s="137"/>
      <c r="TEB175" s="137"/>
      <c r="TEC175" s="137"/>
      <c r="TED175" s="137"/>
      <c r="TEE175" s="137"/>
      <c r="TEF175" s="137"/>
      <c r="TEG175" s="137"/>
      <c r="TEH175" s="137"/>
      <c r="TEI175" s="137"/>
      <c r="TEJ175" s="137"/>
      <c r="TEK175" s="137"/>
      <c r="TEL175" s="137"/>
      <c r="TEM175" s="137"/>
      <c r="TEN175" s="137"/>
      <c r="TEO175" s="137"/>
      <c r="TEP175" s="137"/>
      <c r="TEQ175" s="137"/>
      <c r="TER175" s="137"/>
      <c r="TES175" s="137"/>
      <c r="TET175" s="137"/>
      <c r="TEU175" s="137"/>
      <c r="TEV175" s="137"/>
      <c r="TEW175" s="137"/>
      <c r="TEX175" s="137"/>
      <c r="TEY175" s="137"/>
      <c r="TEZ175" s="137"/>
      <c r="TFA175" s="137"/>
      <c r="TFB175" s="137"/>
      <c r="TFC175" s="137"/>
      <c r="TFD175" s="137"/>
      <c r="TFE175" s="137"/>
      <c r="TFF175" s="137"/>
      <c r="TFG175" s="137"/>
      <c r="TFH175" s="137"/>
      <c r="TFI175" s="137"/>
      <c r="TFJ175" s="137"/>
      <c r="TFK175" s="137"/>
      <c r="TFL175" s="137"/>
      <c r="TFM175" s="137"/>
      <c r="TFN175" s="137"/>
      <c r="TFO175" s="137"/>
      <c r="TFP175" s="137"/>
      <c r="TFQ175" s="137"/>
      <c r="TFR175" s="137"/>
      <c r="TFS175" s="137"/>
      <c r="TFT175" s="137"/>
      <c r="TFU175" s="137"/>
      <c r="TFV175" s="137"/>
      <c r="TFW175" s="137"/>
      <c r="TFX175" s="137"/>
      <c r="TFY175" s="137"/>
      <c r="TFZ175" s="137"/>
      <c r="TGA175" s="137"/>
      <c r="TGB175" s="137"/>
      <c r="TGC175" s="137"/>
      <c r="TGD175" s="137"/>
      <c r="TGE175" s="137"/>
      <c r="TGF175" s="137"/>
      <c r="TGG175" s="137"/>
      <c r="TGH175" s="137"/>
      <c r="TGI175" s="137"/>
      <c r="TGJ175" s="137"/>
      <c r="TGK175" s="137"/>
      <c r="TGL175" s="137"/>
      <c r="TGM175" s="137"/>
      <c r="TGN175" s="137"/>
      <c r="TGO175" s="137"/>
      <c r="TGP175" s="137"/>
      <c r="TGQ175" s="137"/>
      <c r="TGR175" s="137"/>
      <c r="TGS175" s="137"/>
      <c r="TGT175" s="137"/>
      <c r="TGU175" s="137"/>
      <c r="TGV175" s="137"/>
      <c r="TGW175" s="137"/>
      <c r="TGX175" s="137"/>
      <c r="TGY175" s="137"/>
      <c r="TGZ175" s="137"/>
      <c r="THA175" s="137"/>
      <c r="THB175" s="137"/>
      <c r="THC175" s="137"/>
      <c r="THD175" s="137"/>
      <c r="THE175" s="137"/>
      <c r="THF175" s="137"/>
      <c r="THG175" s="137"/>
      <c r="THH175" s="137"/>
      <c r="THI175" s="137"/>
      <c r="THJ175" s="137"/>
      <c r="THK175" s="137"/>
      <c r="THL175" s="137"/>
      <c r="THM175" s="137"/>
      <c r="THN175" s="137"/>
      <c r="THO175" s="137"/>
      <c r="THP175" s="137"/>
      <c r="THQ175" s="137"/>
      <c r="THR175" s="137"/>
      <c r="THS175" s="137"/>
      <c r="THT175" s="137"/>
      <c r="THU175" s="137"/>
      <c r="THV175" s="137"/>
      <c r="THW175" s="137"/>
      <c r="THX175" s="137"/>
      <c r="THY175" s="137"/>
      <c r="THZ175" s="137"/>
      <c r="TIA175" s="137"/>
      <c r="TIB175" s="137"/>
      <c r="TIC175" s="137"/>
      <c r="TID175" s="137"/>
      <c r="TIE175" s="137"/>
      <c r="TIF175" s="137"/>
      <c r="TIG175" s="137"/>
      <c r="TIH175" s="137"/>
      <c r="TII175" s="137"/>
      <c r="TIJ175" s="137"/>
      <c r="TIK175" s="137"/>
      <c r="TIL175" s="137"/>
      <c r="TIM175" s="137"/>
      <c r="TIN175" s="137"/>
      <c r="TIO175" s="137"/>
      <c r="TIP175" s="137"/>
      <c r="TIQ175" s="137"/>
      <c r="TIR175" s="137"/>
      <c r="TIS175" s="137"/>
      <c r="TIT175" s="137"/>
      <c r="TIU175" s="137"/>
      <c r="TIV175" s="137"/>
      <c r="TIW175" s="137"/>
      <c r="TIX175" s="137"/>
      <c r="TIY175" s="137"/>
      <c r="TIZ175" s="137"/>
      <c r="TJA175" s="137"/>
      <c r="TJB175" s="137"/>
      <c r="TJC175" s="137"/>
      <c r="TJD175" s="137"/>
      <c r="TJE175" s="137"/>
      <c r="TJF175" s="137"/>
      <c r="TJG175" s="137"/>
      <c r="TJH175" s="137"/>
      <c r="TJI175" s="137"/>
      <c r="TJJ175" s="137"/>
      <c r="TJK175" s="137"/>
      <c r="TJL175" s="137"/>
      <c r="TJM175" s="137"/>
      <c r="TJN175" s="137"/>
      <c r="TJO175" s="137"/>
      <c r="TJP175" s="137"/>
      <c r="TJQ175" s="137"/>
      <c r="TJR175" s="137"/>
      <c r="TJS175" s="137"/>
      <c r="TJT175" s="137"/>
      <c r="TJU175" s="137"/>
      <c r="TJV175" s="137"/>
      <c r="TJW175" s="137"/>
      <c r="TJX175" s="137"/>
      <c r="TJY175" s="137"/>
      <c r="TJZ175" s="137"/>
      <c r="TKA175" s="137"/>
      <c r="TKB175" s="137"/>
      <c r="TKC175" s="137"/>
      <c r="TKD175" s="137"/>
      <c r="TKE175" s="137"/>
      <c r="TKF175" s="137"/>
      <c r="TKG175" s="137"/>
      <c r="TKH175" s="137"/>
      <c r="TKI175" s="137"/>
      <c r="TKJ175" s="137"/>
      <c r="TKK175" s="137"/>
      <c r="TKL175" s="137"/>
      <c r="TKM175" s="137"/>
      <c r="TKN175" s="137"/>
      <c r="TKO175" s="137"/>
      <c r="TKP175" s="137"/>
      <c r="TKQ175" s="137"/>
      <c r="TKR175" s="137"/>
      <c r="TKS175" s="137"/>
      <c r="TKT175" s="137"/>
      <c r="TKU175" s="137"/>
      <c r="TKV175" s="137"/>
      <c r="TKW175" s="137"/>
      <c r="TKX175" s="137"/>
      <c r="TKY175" s="137"/>
      <c r="TKZ175" s="137"/>
      <c r="TLA175" s="137"/>
      <c r="TLB175" s="137"/>
      <c r="TLC175" s="137"/>
      <c r="TLD175" s="137"/>
      <c r="TLE175" s="137"/>
      <c r="TLF175" s="137"/>
      <c r="TLG175" s="137"/>
      <c r="TLH175" s="137"/>
      <c r="TLI175" s="137"/>
      <c r="TLJ175" s="137"/>
      <c r="TLK175" s="137"/>
      <c r="TLL175" s="137"/>
      <c r="TLM175" s="137"/>
      <c r="TLN175" s="137"/>
      <c r="TLO175" s="137"/>
      <c r="TLP175" s="137"/>
      <c r="TLQ175" s="137"/>
      <c r="TLR175" s="137"/>
      <c r="TLS175" s="137"/>
      <c r="TLT175" s="137"/>
      <c r="TLU175" s="137"/>
      <c r="TLV175" s="137"/>
      <c r="TLW175" s="137"/>
      <c r="TLX175" s="137"/>
      <c r="TLY175" s="137"/>
      <c r="TLZ175" s="137"/>
      <c r="TMA175" s="137"/>
      <c r="TMB175" s="137"/>
      <c r="TMC175" s="137"/>
      <c r="TMD175" s="137"/>
      <c r="TME175" s="137"/>
      <c r="TMF175" s="137"/>
      <c r="TMG175" s="137"/>
      <c r="TMH175" s="137"/>
      <c r="TMI175" s="137"/>
      <c r="TMJ175" s="137"/>
      <c r="TMK175" s="137"/>
      <c r="TML175" s="137"/>
      <c r="TMM175" s="137"/>
      <c r="TMN175" s="137"/>
      <c r="TMO175" s="137"/>
      <c r="TMP175" s="137"/>
      <c r="TMQ175" s="137"/>
      <c r="TMR175" s="137"/>
      <c r="TMS175" s="137"/>
      <c r="TMT175" s="137"/>
      <c r="TMU175" s="137"/>
      <c r="TMV175" s="137"/>
      <c r="TMW175" s="137"/>
      <c r="TMX175" s="137"/>
      <c r="TMY175" s="137"/>
      <c r="TMZ175" s="137"/>
      <c r="TNA175" s="137"/>
      <c r="TNB175" s="137"/>
      <c r="TNC175" s="137"/>
      <c r="TND175" s="137"/>
      <c r="TNE175" s="137"/>
      <c r="TNF175" s="137"/>
      <c r="TNG175" s="137"/>
      <c r="TNH175" s="137"/>
      <c r="TNI175" s="137"/>
      <c r="TNJ175" s="137"/>
      <c r="TNK175" s="137"/>
      <c r="TNL175" s="137"/>
      <c r="TNM175" s="137"/>
      <c r="TNN175" s="137"/>
      <c r="TNO175" s="137"/>
      <c r="TNP175" s="137"/>
      <c r="TNQ175" s="137"/>
      <c r="TNR175" s="137"/>
      <c r="TNS175" s="137"/>
      <c r="TNT175" s="137"/>
      <c r="TNU175" s="137"/>
      <c r="TNV175" s="137"/>
      <c r="TNW175" s="137"/>
      <c r="TNX175" s="137"/>
      <c r="TNY175" s="137"/>
      <c r="TNZ175" s="137"/>
      <c r="TOA175" s="137"/>
      <c r="TOB175" s="137"/>
      <c r="TOC175" s="137"/>
      <c r="TOD175" s="137"/>
      <c r="TOE175" s="137"/>
      <c r="TOF175" s="137"/>
      <c r="TOG175" s="137"/>
      <c r="TOH175" s="137"/>
      <c r="TOI175" s="137"/>
      <c r="TOJ175" s="137"/>
      <c r="TOK175" s="137"/>
      <c r="TOL175" s="137"/>
      <c r="TOM175" s="137"/>
      <c r="TON175" s="137"/>
      <c r="TOO175" s="137"/>
      <c r="TOP175" s="137"/>
      <c r="TOQ175" s="137"/>
      <c r="TOR175" s="137"/>
      <c r="TOS175" s="137"/>
      <c r="TOT175" s="137"/>
      <c r="TOU175" s="137"/>
      <c r="TOV175" s="137"/>
      <c r="TOW175" s="137"/>
      <c r="TOX175" s="137"/>
      <c r="TOY175" s="137"/>
      <c r="TOZ175" s="137"/>
      <c r="TPA175" s="137"/>
      <c r="TPB175" s="137"/>
      <c r="TPC175" s="137"/>
      <c r="TPD175" s="137"/>
      <c r="TPE175" s="137"/>
      <c r="TPF175" s="137"/>
      <c r="TPG175" s="137"/>
      <c r="TPH175" s="137"/>
      <c r="TPI175" s="137"/>
      <c r="TPJ175" s="137"/>
      <c r="TPK175" s="137"/>
      <c r="TPL175" s="137"/>
      <c r="TPM175" s="137"/>
      <c r="TPN175" s="137"/>
      <c r="TPO175" s="137"/>
      <c r="TPP175" s="137"/>
      <c r="TPQ175" s="137"/>
      <c r="TPR175" s="137"/>
      <c r="TPS175" s="137"/>
      <c r="TPT175" s="137"/>
      <c r="TPU175" s="137"/>
      <c r="TPV175" s="137"/>
      <c r="TPW175" s="137"/>
      <c r="TPX175" s="137"/>
      <c r="TPY175" s="137"/>
      <c r="TPZ175" s="137"/>
      <c r="TQA175" s="137"/>
      <c r="TQB175" s="137"/>
      <c r="TQC175" s="137"/>
      <c r="TQD175" s="137"/>
      <c r="TQE175" s="137"/>
      <c r="TQF175" s="137"/>
      <c r="TQG175" s="137"/>
      <c r="TQH175" s="137"/>
      <c r="TQI175" s="137"/>
      <c r="TQJ175" s="137"/>
      <c r="TQK175" s="137"/>
      <c r="TQL175" s="137"/>
      <c r="TQM175" s="137"/>
      <c r="TQN175" s="137"/>
      <c r="TQO175" s="137"/>
      <c r="TQP175" s="137"/>
      <c r="TQQ175" s="137"/>
      <c r="TQR175" s="137"/>
      <c r="TQS175" s="137"/>
      <c r="TQT175" s="137"/>
      <c r="TQU175" s="137"/>
      <c r="TQV175" s="137"/>
      <c r="TQW175" s="137"/>
      <c r="TQX175" s="137"/>
      <c r="TQY175" s="137"/>
      <c r="TQZ175" s="137"/>
      <c r="TRA175" s="137"/>
      <c r="TRB175" s="137"/>
      <c r="TRC175" s="137"/>
      <c r="TRD175" s="137"/>
      <c r="TRE175" s="137"/>
      <c r="TRF175" s="137"/>
      <c r="TRG175" s="137"/>
      <c r="TRH175" s="137"/>
      <c r="TRI175" s="137"/>
      <c r="TRJ175" s="137"/>
      <c r="TRK175" s="137"/>
      <c r="TRL175" s="137"/>
      <c r="TRM175" s="137"/>
      <c r="TRN175" s="137"/>
      <c r="TRO175" s="137"/>
      <c r="TRP175" s="137"/>
      <c r="TRQ175" s="137"/>
      <c r="TRR175" s="137"/>
      <c r="TRS175" s="137"/>
      <c r="TRT175" s="137"/>
      <c r="TRU175" s="137"/>
      <c r="TRV175" s="137"/>
      <c r="TRW175" s="137"/>
      <c r="TRX175" s="137"/>
      <c r="TRY175" s="137"/>
      <c r="TRZ175" s="137"/>
      <c r="TSA175" s="137"/>
      <c r="TSB175" s="137"/>
      <c r="TSC175" s="137"/>
      <c r="TSD175" s="137"/>
      <c r="TSE175" s="137"/>
      <c r="TSF175" s="137"/>
      <c r="TSG175" s="137"/>
      <c r="TSH175" s="137"/>
      <c r="TSI175" s="137"/>
      <c r="TSJ175" s="137"/>
      <c r="TSK175" s="137"/>
      <c r="TSL175" s="137"/>
      <c r="TSM175" s="137"/>
      <c r="TSN175" s="137"/>
      <c r="TSO175" s="137"/>
      <c r="TSP175" s="137"/>
      <c r="TSQ175" s="137"/>
      <c r="TSR175" s="137"/>
      <c r="TSS175" s="137"/>
      <c r="TST175" s="137"/>
      <c r="TSU175" s="137"/>
      <c r="TSV175" s="137"/>
      <c r="TSW175" s="137"/>
      <c r="TSX175" s="137"/>
      <c r="TSY175" s="137"/>
      <c r="TSZ175" s="137"/>
      <c r="TTA175" s="137"/>
      <c r="TTB175" s="137"/>
      <c r="TTC175" s="137"/>
      <c r="TTD175" s="137"/>
      <c r="TTE175" s="137"/>
      <c r="TTF175" s="137"/>
      <c r="TTG175" s="137"/>
      <c r="TTH175" s="137"/>
      <c r="TTI175" s="137"/>
      <c r="TTJ175" s="137"/>
      <c r="TTK175" s="137"/>
      <c r="TTL175" s="137"/>
      <c r="TTM175" s="137"/>
      <c r="TTN175" s="137"/>
      <c r="TTO175" s="137"/>
      <c r="TTP175" s="137"/>
      <c r="TTQ175" s="137"/>
      <c r="TTR175" s="137"/>
      <c r="TTS175" s="137"/>
      <c r="TTT175" s="137"/>
      <c r="TTU175" s="137"/>
      <c r="TTV175" s="137"/>
      <c r="TTW175" s="137"/>
      <c r="TTX175" s="137"/>
      <c r="TTY175" s="137"/>
      <c r="TTZ175" s="137"/>
      <c r="TUA175" s="137"/>
      <c r="TUB175" s="137"/>
      <c r="TUC175" s="137"/>
      <c r="TUD175" s="137"/>
      <c r="TUE175" s="137"/>
      <c r="TUF175" s="137"/>
      <c r="TUG175" s="137"/>
      <c r="TUH175" s="137"/>
      <c r="TUI175" s="137"/>
      <c r="TUJ175" s="137"/>
      <c r="TUK175" s="137"/>
      <c r="TUL175" s="137"/>
      <c r="TUM175" s="137"/>
      <c r="TUN175" s="137"/>
      <c r="TUO175" s="137"/>
      <c r="TUP175" s="137"/>
      <c r="TUQ175" s="137"/>
      <c r="TUR175" s="137"/>
      <c r="TUS175" s="137"/>
      <c r="TUT175" s="137"/>
      <c r="TUU175" s="137"/>
      <c r="TUV175" s="137"/>
      <c r="TUW175" s="137"/>
      <c r="TUX175" s="137"/>
      <c r="TUY175" s="137"/>
      <c r="TUZ175" s="137"/>
      <c r="TVA175" s="137"/>
      <c r="TVB175" s="137"/>
      <c r="TVC175" s="137"/>
      <c r="TVD175" s="137"/>
      <c r="TVE175" s="137"/>
      <c r="TVF175" s="137"/>
      <c r="TVG175" s="137"/>
      <c r="TVH175" s="137"/>
      <c r="TVI175" s="137"/>
      <c r="TVJ175" s="137"/>
      <c r="TVK175" s="137"/>
      <c r="TVL175" s="137"/>
      <c r="TVM175" s="137"/>
      <c r="TVN175" s="137"/>
      <c r="TVO175" s="137"/>
      <c r="TVP175" s="137"/>
      <c r="TVQ175" s="137"/>
      <c r="TVR175" s="137"/>
      <c r="TVS175" s="137"/>
      <c r="TVT175" s="137"/>
      <c r="TVU175" s="137"/>
      <c r="TVV175" s="137"/>
      <c r="TVW175" s="137"/>
      <c r="TVX175" s="137"/>
      <c r="TVY175" s="137"/>
      <c r="TVZ175" s="137"/>
      <c r="TWA175" s="137"/>
      <c r="TWB175" s="137"/>
      <c r="TWC175" s="137"/>
      <c r="TWD175" s="137"/>
      <c r="TWE175" s="137"/>
      <c r="TWF175" s="137"/>
      <c r="TWG175" s="137"/>
      <c r="TWH175" s="137"/>
      <c r="TWI175" s="137"/>
      <c r="TWJ175" s="137"/>
      <c r="TWK175" s="137"/>
      <c r="TWL175" s="137"/>
      <c r="TWM175" s="137"/>
      <c r="TWN175" s="137"/>
      <c r="TWO175" s="137"/>
      <c r="TWP175" s="137"/>
      <c r="TWQ175" s="137"/>
      <c r="TWR175" s="137"/>
      <c r="TWS175" s="137"/>
      <c r="TWT175" s="137"/>
      <c r="TWU175" s="137"/>
      <c r="TWV175" s="137"/>
      <c r="TWW175" s="137"/>
      <c r="TWX175" s="137"/>
      <c r="TWY175" s="137"/>
      <c r="TWZ175" s="137"/>
      <c r="TXA175" s="137"/>
      <c r="TXB175" s="137"/>
      <c r="TXC175" s="137"/>
      <c r="TXD175" s="137"/>
      <c r="TXE175" s="137"/>
      <c r="TXF175" s="137"/>
      <c r="TXG175" s="137"/>
      <c r="TXH175" s="137"/>
      <c r="TXI175" s="137"/>
      <c r="TXJ175" s="137"/>
      <c r="TXK175" s="137"/>
      <c r="TXL175" s="137"/>
      <c r="TXM175" s="137"/>
      <c r="TXN175" s="137"/>
      <c r="TXO175" s="137"/>
      <c r="TXP175" s="137"/>
      <c r="TXQ175" s="137"/>
      <c r="TXR175" s="137"/>
      <c r="TXS175" s="137"/>
      <c r="TXT175" s="137"/>
      <c r="TXU175" s="137"/>
      <c r="TXV175" s="137"/>
      <c r="TXW175" s="137"/>
      <c r="TXX175" s="137"/>
      <c r="TXY175" s="137"/>
      <c r="TXZ175" s="137"/>
      <c r="TYA175" s="137"/>
      <c r="TYB175" s="137"/>
      <c r="TYC175" s="137"/>
      <c r="TYD175" s="137"/>
      <c r="TYE175" s="137"/>
      <c r="TYF175" s="137"/>
      <c r="TYG175" s="137"/>
      <c r="TYH175" s="137"/>
      <c r="TYI175" s="137"/>
      <c r="TYJ175" s="137"/>
      <c r="TYK175" s="137"/>
      <c r="TYL175" s="137"/>
      <c r="TYM175" s="137"/>
      <c r="TYN175" s="137"/>
      <c r="TYO175" s="137"/>
      <c r="TYP175" s="137"/>
      <c r="TYQ175" s="137"/>
      <c r="TYR175" s="137"/>
      <c r="TYS175" s="137"/>
      <c r="TYT175" s="137"/>
      <c r="TYU175" s="137"/>
      <c r="TYV175" s="137"/>
      <c r="TYW175" s="137"/>
      <c r="TYX175" s="137"/>
      <c r="TYY175" s="137"/>
      <c r="TYZ175" s="137"/>
      <c r="TZA175" s="137"/>
      <c r="TZB175" s="137"/>
      <c r="TZC175" s="137"/>
      <c r="TZD175" s="137"/>
      <c r="TZE175" s="137"/>
      <c r="TZF175" s="137"/>
      <c r="TZG175" s="137"/>
      <c r="TZH175" s="137"/>
      <c r="TZI175" s="137"/>
      <c r="TZJ175" s="137"/>
      <c r="TZK175" s="137"/>
      <c r="TZL175" s="137"/>
      <c r="TZM175" s="137"/>
      <c r="TZN175" s="137"/>
      <c r="TZO175" s="137"/>
      <c r="TZP175" s="137"/>
      <c r="TZQ175" s="137"/>
      <c r="TZR175" s="137"/>
      <c r="TZS175" s="137"/>
      <c r="TZT175" s="137"/>
      <c r="TZU175" s="137"/>
      <c r="TZV175" s="137"/>
      <c r="TZW175" s="137"/>
      <c r="TZX175" s="137"/>
      <c r="TZY175" s="137"/>
      <c r="TZZ175" s="137"/>
      <c r="UAA175" s="137"/>
      <c r="UAB175" s="137"/>
      <c r="UAC175" s="137"/>
      <c r="UAD175" s="137"/>
      <c r="UAE175" s="137"/>
      <c r="UAF175" s="137"/>
      <c r="UAG175" s="137"/>
      <c r="UAH175" s="137"/>
      <c r="UAI175" s="137"/>
      <c r="UAJ175" s="137"/>
      <c r="UAK175" s="137"/>
      <c r="UAL175" s="137"/>
      <c r="UAM175" s="137"/>
      <c r="UAN175" s="137"/>
      <c r="UAO175" s="137"/>
      <c r="UAP175" s="137"/>
      <c r="UAQ175" s="137"/>
      <c r="UAR175" s="137"/>
      <c r="UAS175" s="137"/>
      <c r="UAT175" s="137"/>
      <c r="UAU175" s="137"/>
      <c r="UAV175" s="137"/>
      <c r="UAW175" s="137"/>
      <c r="UAX175" s="137"/>
      <c r="UAY175" s="137"/>
      <c r="UAZ175" s="137"/>
      <c r="UBA175" s="137"/>
      <c r="UBB175" s="137"/>
      <c r="UBC175" s="137"/>
      <c r="UBD175" s="137"/>
      <c r="UBE175" s="137"/>
      <c r="UBF175" s="137"/>
      <c r="UBG175" s="137"/>
      <c r="UBH175" s="137"/>
      <c r="UBI175" s="137"/>
      <c r="UBJ175" s="137"/>
      <c r="UBK175" s="137"/>
      <c r="UBL175" s="137"/>
      <c r="UBM175" s="137"/>
      <c r="UBN175" s="137"/>
      <c r="UBO175" s="137"/>
      <c r="UBP175" s="137"/>
      <c r="UBQ175" s="137"/>
      <c r="UBR175" s="137"/>
      <c r="UBS175" s="137"/>
      <c r="UBT175" s="137"/>
      <c r="UBU175" s="137"/>
      <c r="UBV175" s="137"/>
      <c r="UBW175" s="137"/>
      <c r="UBX175" s="137"/>
      <c r="UBY175" s="137"/>
      <c r="UBZ175" s="137"/>
      <c r="UCA175" s="137"/>
      <c r="UCB175" s="137"/>
      <c r="UCC175" s="137"/>
      <c r="UCD175" s="137"/>
      <c r="UCE175" s="137"/>
      <c r="UCF175" s="137"/>
      <c r="UCG175" s="137"/>
      <c r="UCH175" s="137"/>
      <c r="UCI175" s="137"/>
      <c r="UCJ175" s="137"/>
      <c r="UCK175" s="137"/>
      <c r="UCL175" s="137"/>
      <c r="UCM175" s="137"/>
      <c r="UCN175" s="137"/>
      <c r="UCO175" s="137"/>
      <c r="UCP175" s="137"/>
      <c r="UCQ175" s="137"/>
      <c r="UCR175" s="137"/>
      <c r="UCS175" s="137"/>
      <c r="UCT175" s="137"/>
      <c r="UCU175" s="137"/>
      <c r="UCV175" s="137"/>
      <c r="UCW175" s="137"/>
      <c r="UCX175" s="137"/>
      <c r="UCY175" s="137"/>
      <c r="UCZ175" s="137"/>
      <c r="UDA175" s="137"/>
      <c r="UDB175" s="137"/>
      <c r="UDC175" s="137"/>
      <c r="UDD175" s="137"/>
      <c r="UDE175" s="137"/>
      <c r="UDF175" s="137"/>
      <c r="UDG175" s="137"/>
      <c r="UDH175" s="137"/>
      <c r="UDI175" s="137"/>
      <c r="UDJ175" s="137"/>
      <c r="UDK175" s="137"/>
      <c r="UDL175" s="137"/>
      <c r="UDM175" s="137"/>
      <c r="UDN175" s="137"/>
      <c r="UDO175" s="137"/>
      <c r="UDP175" s="137"/>
      <c r="UDQ175" s="137"/>
      <c r="UDR175" s="137"/>
      <c r="UDS175" s="137"/>
      <c r="UDT175" s="137"/>
      <c r="UDU175" s="137"/>
      <c r="UDV175" s="137"/>
      <c r="UDW175" s="137"/>
      <c r="UDX175" s="137"/>
      <c r="UDY175" s="137"/>
      <c r="UDZ175" s="137"/>
      <c r="UEA175" s="137"/>
      <c r="UEB175" s="137"/>
      <c r="UEC175" s="137"/>
      <c r="UED175" s="137"/>
      <c r="UEE175" s="137"/>
      <c r="UEF175" s="137"/>
      <c r="UEG175" s="137"/>
      <c r="UEH175" s="137"/>
      <c r="UEI175" s="137"/>
      <c r="UEJ175" s="137"/>
      <c r="UEK175" s="137"/>
      <c r="UEL175" s="137"/>
      <c r="UEM175" s="137"/>
      <c r="UEN175" s="137"/>
      <c r="UEO175" s="137"/>
      <c r="UEP175" s="137"/>
      <c r="UEQ175" s="137"/>
      <c r="UER175" s="137"/>
      <c r="UES175" s="137"/>
      <c r="UET175" s="137"/>
      <c r="UEU175" s="137"/>
      <c r="UEV175" s="137"/>
      <c r="UEW175" s="137"/>
      <c r="UEX175" s="137"/>
      <c r="UEY175" s="137"/>
      <c r="UEZ175" s="137"/>
      <c r="UFA175" s="137"/>
      <c r="UFB175" s="137"/>
      <c r="UFC175" s="137"/>
      <c r="UFD175" s="137"/>
      <c r="UFE175" s="137"/>
      <c r="UFF175" s="137"/>
      <c r="UFG175" s="137"/>
      <c r="UFH175" s="137"/>
      <c r="UFI175" s="137"/>
      <c r="UFJ175" s="137"/>
      <c r="UFK175" s="137"/>
      <c r="UFL175" s="137"/>
      <c r="UFM175" s="137"/>
      <c r="UFN175" s="137"/>
      <c r="UFO175" s="137"/>
      <c r="UFP175" s="137"/>
      <c r="UFQ175" s="137"/>
      <c r="UFR175" s="137"/>
      <c r="UFS175" s="137"/>
      <c r="UFT175" s="137"/>
      <c r="UFU175" s="137"/>
      <c r="UFV175" s="137"/>
      <c r="UFW175" s="137"/>
      <c r="UFX175" s="137"/>
      <c r="UFY175" s="137"/>
      <c r="UFZ175" s="137"/>
      <c r="UGA175" s="137"/>
      <c r="UGB175" s="137"/>
      <c r="UGC175" s="137"/>
      <c r="UGD175" s="137"/>
      <c r="UGE175" s="137"/>
      <c r="UGF175" s="137"/>
      <c r="UGG175" s="137"/>
      <c r="UGH175" s="137"/>
      <c r="UGI175" s="137"/>
      <c r="UGJ175" s="137"/>
      <c r="UGK175" s="137"/>
      <c r="UGL175" s="137"/>
      <c r="UGM175" s="137"/>
      <c r="UGN175" s="137"/>
      <c r="UGO175" s="137"/>
      <c r="UGP175" s="137"/>
      <c r="UGQ175" s="137"/>
      <c r="UGR175" s="137"/>
      <c r="UGS175" s="137"/>
      <c r="UGT175" s="137"/>
      <c r="UGU175" s="137"/>
      <c r="UGV175" s="137"/>
      <c r="UGW175" s="137"/>
      <c r="UGX175" s="137"/>
      <c r="UGY175" s="137"/>
      <c r="UGZ175" s="137"/>
      <c r="UHA175" s="137"/>
      <c r="UHB175" s="137"/>
      <c r="UHC175" s="137"/>
      <c r="UHD175" s="137"/>
      <c r="UHE175" s="137"/>
      <c r="UHF175" s="137"/>
      <c r="UHG175" s="137"/>
      <c r="UHH175" s="137"/>
      <c r="UHI175" s="137"/>
      <c r="UHJ175" s="137"/>
      <c r="UHK175" s="137"/>
      <c r="UHL175" s="137"/>
      <c r="UHM175" s="137"/>
      <c r="UHN175" s="137"/>
      <c r="UHO175" s="137"/>
      <c r="UHP175" s="137"/>
      <c r="UHQ175" s="137"/>
      <c r="UHR175" s="137"/>
      <c r="UHS175" s="137"/>
      <c r="UHT175" s="137"/>
      <c r="UHU175" s="137"/>
      <c r="UHV175" s="137"/>
      <c r="UHW175" s="137"/>
      <c r="UHX175" s="137"/>
      <c r="UHY175" s="137"/>
      <c r="UHZ175" s="137"/>
      <c r="UIA175" s="137"/>
      <c r="UIB175" s="137"/>
      <c r="UIC175" s="137"/>
      <c r="UID175" s="137"/>
      <c r="UIE175" s="137"/>
      <c r="UIF175" s="137"/>
      <c r="UIG175" s="137"/>
      <c r="UIH175" s="137"/>
      <c r="UII175" s="137"/>
      <c r="UIJ175" s="137"/>
      <c r="UIK175" s="137"/>
      <c r="UIL175" s="137"/>
      <c r="UIM175" s="137"/>
      <c r="UIN175" s="137"/>
      <c r="UIO175" s="137"/>
      <c r="UIP175" s="137"/>
      <c r="UIQ175" s="137"/>
      <c r="UIR175" s="137"/>
      <c r="UIS175" s="137"/>
      <c r="UIT175" s="137"/>
      <c r="UIU175" s="137"/>
      <c r="UIV175" s="137"/>
      <c r="UIW175" s="137"/>
      <c r="UIX175" s="137"/>
      <c r="UIY175" s="137"/>
      <c r="UIZ175" s="137"/>
      <c r="UJA175" s="137"/>
      <c r="UJB175" s="137"/>
      <c r="UJC175" s="137"/>
      <c r="UJD175" s="137"/>
      <c r="UJE175" s="137"/>
      <c r="UJF175" s="137"/>
      <c r="UJG175" s="137"/>
      <c r="UJH175" s="137"/>
      <c r="UJI175" s="137"/>
      <c r="UJJ175" s="137"/>
      <c r="UJK175" s="137"/>
      <c r="UJL175" s="137"/>
      <c r="UJM175" s="137"/>
      <c r="UJN175" s="137"/>
      <c r="UJO175" s="137"/>
      <c r="UJP175" s="137"/>
      <c r="UJQ175" s="137"/>
      <c r="UJR175" s="137"/>
      <c r="UJS175" s="137"/>
      <c r="UJT175" s="137"/>
      <c r="UJU175" s="137"/>
      <c r="UJV175" s="137"/>
      <c r="UJW175" s="137"/>
      <c r="UJX175" s="137"/>
      <c r="UJY175" s="137"/>
      <c r="UJZ175" s="137"/>
      <c r="UKA175" s="137"/>
      <c r="UKB175" s="137"/>
      <c r="UKC175" s="137"/>
      <c r="UKD175" s="137"/>
      <c r="UKE175" s="137"/>
      <c r="UKF175" s="137"/>
      <c r="UKG175" s="137"/>
      <c r="UKH175" s="137"/>
      <c r="UKI175" s="137"/>
      <c r="UKJ175" s="137"/>
      <c r="UKK175" s="137"/>
      <c r="UKL175" s="137"/>
      <c r="UKM175" s="137"/>
      <c r="UKN175" s="137"/>
      <c r="UKO175" s="137"/>
      <c r="UKP175" s="137"/>
      <c r="UKQ175" s="137"/>
      <c r="UKR175" s="137"/>
      <c r="UKS175" s="137"/>
      <c r="UKT175" s="137"/>
      <c r="UKU175" s="137"/>
      <c r="UKV175" s="137"/>
      <c r="UKW175" s="137"/>
      <c r="UKX175" s="137"/>
      <c r="UKY175" s="137"/>
      <c r="UKZ175" s="137"/>
      <c r="ULA175" s="137"/>
      <c r="ULB175" s="137"/>
      <c r="ULC175" s="137"/>
      <c r="ULD175" s="137"/>
      <c r="ULE175" s="137"/>
      <c r="ULF175" s="137"/>
      <c r="ULG175" s="137"/>
      <c r="ULH175" s="137"/>
      <c r="ULI175" s="137"/>
      <c r="ULJ175" s="137"/>
      <c r="ULK175" s="137"/>
      <c r="ULL175" s="137"/>
      <c r="ULM175" s="137"/>
      <c r="ULN175" s="137"/>
      <c r="ULO175" s="137"/>
      <c r="ULP175" s="137"/>
      <c r="ULQ175" s="137"/>
      <c r="ULR175" s="137"/>
      <c r="ULS175" s="137"/>
      <c r="ULT175" s="137"/>
      <c r="ULU175" s="137"/>
      <c r="ULV175" s="137"/>
      <c r="ULW175" s="137"/>
      <c r="ULX175" s="137"/>
      <c r="ULY175" s="137"/>
      <c r="ULZ175" s="137"/>
      <c r="UMA175" s="137"/>
      <c r="UMB175" s="137"/>
      <c r="UMC175" s="137"/>
      <c r="UMD175" s="137"/>
      <c r="UME175" s="137"/>
      <c r="UMF175" s="137"/>
      <c r="UMG175" s="137"/>
      <c r="UMH175" s="137"/>
      <c r="UMI175" s="137"/>
      <c r="UMJ175" s="137"/>
      <c r="UMK175" s="137"/>
      <c r="UML175" s="137"/>
      <c r="UMM175" s="137"/>
      <c r="UMN175" s="137"/>
      <c r="UMO175" s="137"/>
      <c r="UMP175" s="137"/>
      <c r="UMQ175" s="137"/>
      <c r="UMR175" s="137"/>
      <c r="UMS175" s="137"/>
      <c r="UMT175" s="137"/>
      <c r="UMU175" s="137"/>
      <c r="UMV175" s="137"/>
      <c r="UMW175" s="137"/>
      <c r="UMX175" s="137"/>
      <c r="UMY175" s="137"/>
      <c r="UMZ175" s="137"/>
      <c r="UNA175" s="137"/>
      <c r="UNB175" s="137"/>
      <c r="UNC175" s="137"/>
      <c r="UND175" s="137"/>
      <c r="UNE175" s="137"/>
      <c r="UNF175" s="137"/>
      <c r="UNG175" s="137"/>
      <c r="UNH175" s="137"/>
      <c r="UNI175" s="137"/>
      <c r="UNJ175" s="137"/>
      <c r="UNK175" s="137"/>
      <c r="UNL175" s="137"/>
      <c r="UNM175" s="137"/>
      <c r="UNN175" s="137"/>
      <c r="UNO175" s="137"/>
      <c r="UNP175" s="137"/>
      <c r="UNQ175" s="137"/>
      <c r="UNR175" s="137"/>
      <c r="UNS175" s="137"/>
      <c r="UNT175" s="137"/>
      <c r="UNU175" s="137"/>
      <c r="UNV175" s="137"/>
      <c r="UNW175" s="137"/>
      <c r="UNX175" s="137"/>
      <c r="UNY175" s="137"/>
      <c r="UNZ175" s="137"/>
      <c r="UOA175" s="137"/>
      <c r="UOB175" s="137"/>
      <c r="UOC175" s="137"/>
      <c r="UOD175" s="137"/>
      <c r="UOE175" s="137"/>
      <c r="UOF175" s="137"/>
      <c r="UOG175" s="137"/>
      <c r="UOH175" s="137"/>
      <c r="UOI175" s="137"/>
      <c r="UOJ175" s="137"/>
      <c r="UOK175" s="137"/>
      <c r="UOL175" s="137"/>
      <c r="UOM175" s="137"/>
      <c r="UON175" s="137"/>
      <c r="UOO175" s="137"/>
      <c r="UOP175" s="137"/>
      <c r="UOQ175" s="137"/>
      <c r="UOR175" s="137"/>
      <c r="UOS175" s="137"/>
      <c r="UOT175" s="137"/>
      <c r="UOU175" s="137"/>
      <c r="UOV175" s="137"/>
      <c r="UOW175" s="137"/>
      <c r="UOX175" s="137"/>
      <c r="UOY175" s="137"/>
      <c r="UOZ175" s="137"/>
      <c r="UPA175" s="137"/>
      <c r="UPB175" s="137"/>
      <c r="UPC175" s="137"/>
      <c r="UPD175" s="137"/>
      <c r="UPE175" s="137"/>
      <c r="UPF175" s="137"/>
      <c r="UPG175" s="137"/>
      <c r="UPH175" s="137"/>
      <c r="UPI175" s="137"/>
      <c r="UPJ175" s="137"/>
      <c r="UPK175" s="137"/>
      <c r="UPL175" s="137"/>
      <c r="UPM175" s="137"/>
      <c r="UPN175" s="137"/>
      <c r="UPO175" s="137"/>
      <c r="UPP175" s="137"/>
      <c r="UPQ175" s="137"/>
      <c r="UPR175" s="137"/>
      <c r="UPS175" s="137"/>
      <c r="UPT175" s="137"/>
      <c r="UPU175" s="137"/>
      <c r="UPV175" s="137"/>
      <c r="UPW175" s="137"/>
      <c r="UPX175" s="137"/>
      <c r="UPY175" s="137"/>
      <c r="UPZ175" s="137"/>
      <c r="UQA175" s="137"/>
      <c r="UQB175" s="137"/>
      <c r="UQC175" s="137"/>
      <c r="UQD175" s="137"/>
      <c r="UQE175" s="137"/>
      <c r="UQF175" s="137"/>
      <c r="UQG175" s="137"/>
      <c r="UQH175" s="137"/>
      <c r="UQI175" s="137"/>
      <c r="UQJ175" s="137"/>
      <c r="UQK175" s="137"/>
      <c r="UQL175" s="137"/>
      <c r="UQM175" s="137"/>
      <c r="UQN175" s="137"/>
      <c r="UQO175" s="137"/>
      <c r="UQP175" s="137"/>
      <c r="UQQ175" s="137"/>
      <c r="UQR175" s="137"/>
      <c r="UQS175" s="137"/>
      <c r="UQT175" s="137"/>
      <c r="UQU175" s="137"/>
      <c r="UQV175" s="137"/>
      <c r="UQW175" s="137"/>
      <c r="UQX175" s="137"/>
      <c r="UQY175" s="137"/>
      <c r="UQZ175" s="137"/>
      <c r="URA175" s="137"/>
      <c r="URB175" s="137"/>
      <c r="URC175" s="137"/>
      <c r="URD175" s="137"/>
      <c r="URE175" s="137"/>
      <c r="URF175" s="137"/>
      <c r="URG175" s="137"/>
      <c r="URH175" s="137"/>
      <c r="URI175" s="137"/>
      <c r="URJ175" s="137"/>
      <c r="URK175" s="137"/>
      <c r="URL175" s="137"/>
      <c r="URM175" s="137"/>
      <c r="URN175" s="137"/>
      <c r="URO175" s="137"/>
      <c r="URP175" s="137"/>
      <c r="URQ175" s="137"/>
      <c r="URR175" s="137"/>
      <c r="URS175" s="137"/>
      <c r="URT175" s="137"/>
      <c r="URU175" s="137"/>
      <c r="URV175" s="137"/>
      <c r="URW175" s="137"/>
      <c r="URX175" s="137"/>
      <c r="URY175" s="137"/>
      <c r="URZ175" s="137"/>
      <c r="USA175" s="137"/>
      <c r="USB175" s="137"/>
      <c r="USC175" s="137"/>
      <c r="USD175" s="137"/>
      <c r="USE175" s="137"/>
      <c r="USF175" s="137"/>
      <c r="USG175" s="137"/>
      <c r="USH175" s="137"/>
      <c r="USI175" s="137"/>
      <c r="USJ175" s="137"/>
      <c r="USK175" s="137"/>
      <c r="USL175" s="137"/>
      <c r="USM175" s="137"/>
      <c r="USN175" s="137"/>
      <c r="USO175" s="137"/>
      <c r="USP175" s="137"/>
      <c r="USQ175" s="137"/>
      <c r="USR175" s="137"/>
      <c r="USS175" s="137"/>
      <c r="UST175" s="137"/>
      <c r="USU175" s="137"/>
      <c r="USV175" s="137"/>
      <c r="USW175" s="137"/>
      <c r="USX175" s="137"/>
      <c r="USY175" s="137"/>
      <c r="USZ175" s="137"/>
      <c r="UTA175" s="137"/>
      <c r="UTB175" s="137"/>
      <c r="UTC175" s="137"/>
      <c r="UTD175" s="137"/>
      <c r="UTE175" s="137"/>
      <c r="UTF175" s="137"/>
      <c r="UTG175" s="137"/>
      <c r="UTH175" s="137"/>
      <c r="UTI175" s="137"/>
      <c r="UTJ175" s="137"/>
      <c r="UTK175" s="137"/>
      <c r="UTL175" s="137"/>
      <c r="UTM175" s="137"/>
      <c r="UTN175" s="137"/>
      <c r="UTO175" s="137"/>
      <c r="UTP175" s="137"/>
      <c r="UTQ175" s="137"/>
      <c r="UTR175" s="137"/>
      <c r="UTS175" s="137"/>
      <c r="UTT175" s="137"/>
      <c r="UTU175" s="137"/>
      <c r="UTV175" s="137"/>
      <c r="UTW175" s="137"/>
      <c r="UTX175" s="137"/>
      <c r="UTY175" s="137"/>
      <c r="UTZ175" s="137"/>
      <c r="UUA175" s="137"/>
      <c r="UUB175" s="137"/>
      <c r="UUC175" s="137"/>
      <c r="UUD175" s="137"/>
      <c r="UUE175" s="137"/>
      <c r="UUF175" s="137"/>
      <c r="UUG175" s="137"/>
      <c r="UUH175" s="137"/>
      <c r="UUI175" s="137"/>
      <c r="UUJ175" s="137"/>
      <c r="UUK175" s="137"/>
      <c r="UUL175" s="137"/>
      <c r="UUM175" s="137"/>
      <c r="UUN175" s="137"/>
      <c r="UUO175" s="137"/>
      <c r="UUP175" s="137"/>
      <c r="UUQ175" s="137"/>
      <c r="UUR175" s="137"/>
      <c r="UUS175" s="137"/>
      <c r="UUT175" s="137"/>
      <c r="UUU175" s="137"/>
      <c r="UUV175" s="137"/>
      <c r="UUW175" s="137"/>
      <c r="UUX175" s="137"/>
      <c r="UUY175" s="137"/>
      <c r="UUZ175" s="137"/>
      <c r="UVA175" s="137"/>
      <c r="UVB175" s="137"/>
      <c r="UVC175" s="137"/>
      <c r="UVD175" s="137"/>
      <c r="UVE175" s="137"/>
      <c r="UVF175" s="137"/>
      <c r="UVG175" s="137"/>
      <c r="UVH175" s="137"/>
      <c r="UVI175" s="137"/>
      <c r="UVJ175" s="137"/>
      <c r="UVK175" s="137"/>
      <c r="UVL175" s="137"/>
      <c r="UVM175" s="137"/>
      <c r="UVN175" s="137"/>
      <c r="UVO175" s="137"/>
      <c r="UVP175" s="137"/>
      <c r="UVQ175" s="137"/>
      <c r="UVR175" s="137"/>
      <c r="UVS175" s="137"/>
      <c r="UVT175" s="137"/>
      <c r="UVU175" s="137"/>
      <c r="UVV175" s="137"/>
      <c r="UVW175" s="137"/>
      <c r="UVX175" s="137"/>
      <c r="UVY175" s="137"/>
      <c r="UVZ175" s="137"/>
      <c r="UWA175" s="137"/>
      <c r="UWB175" s="137"/>
      <c r="UWC175" s="137"/>
      <c r="UWD175" s="137"/>
      <c r="UWE175" s="137"/>
      <c r="UWF175" s="137"/>
      <c r="UWG175" s="137"/>
      <c r="UWH175" s="137"/>
      <c r="UWI175" s="137"/>
      <c r="UWJ175" s="137"/>
      <c r="UWK175" s="137"/>
      <c r="UWL175" s="137"/>
      <c r="UWM175" s="137"/>
      <c r="UWN175" s="137"/>
      <c r="UWO175" s="137"/>
      <c r="UWP175" s="137"/>
      <c r="UWQ175" s="137"/>
      <c r="UWR175" s="137"/>
      <c r="UWS175" s="137"/>
      <c r="UWT175" s="137"/>
      <c r="UWU175" s="137"/>
      <c r="UWV175" s="137"/>
      <c r="UWW175" s="137"/>
      <c r="UWX175" s="137"/>
      <c r="UWY175" s="137"/>
      <c r="UWZ175" s="137"/>
      <c r="UXA175" s="137"/>
      <c r="UXB175" s="137"/>
      <c r="UXC175" s="137"/>
      <c r="UXD175" s="137"/>
      <c r="UXE175" s="137"/>
      <c r="UXF175" s="137"/>
      <c r="UXG175" s="137"/>
      <c r="UXH175" s="137"/>
      <c r="UXI175" s="137"/>
      <c r="UXJ175" s="137"/>
      <c r="UXK175" s="137"/>
      <c r="UXL175" s="137"/>
      <c r="UXM175" s="137"/>
      <c r="UXN175" s="137"/>
      <c r="UXO175" s="137"/>
      <c r="UXP175" s="137"/>
      <c r="UXQ175" s="137"/>
      <c r="UXR175" s="137"/>
      <c r="UXS175" s="137"/>
      <c r="UXT175" s="137"/>
      <c r="UXU175" s="137"/>
      <c r="UXV175" s="137"/>
      <c r="UXW175" s="137"/>
      <c r="UXX175" s="137"/>
      <c r="UXY175" s="137"/>
      <c r="UXZ175" s="137"/>
      <c r="UYA175" s="137"/>
      <c r="UYB175" s="137"/>
      <c r="UYC175" s="137"/>
      <c r="UYD175" s="137"/>
      <c r="UYE175" s="137"/>
      <c r="UYF175" s="137"/>
      <c r="UYG175" s="137"/>
      <c r="UYH175" s="137"/>
      <c r="UYI175" s="137"/>
      <c r="UYJ175" s="137"/>
      <c r="UYK175" s="137"/>
      <c r="UYL175" s="137"/>
      <c r="UYM175" s="137"/>
      <c r="UYN175" s="137"/>
      <c r="UYO175" s="137"/>
      <c r="UYP175" s="137"/>
      <c r="UYQ175" s="137"/>
      <c r="UYR175" s="137"/>
      <c r="UYS175" s="137"/>
      <c r="UYT175" s="137"/>
      <c r="UYU175" s="137"/>
      <c r="UYV175" s="137"/>
      <c r="UYW175" s="137"/>
      <c r="UYX175" s="137"/>
      <c r="UYY175" s="137"/>
      <c r="UYZ175" s="137"/>
      <c r="UZA175" s="137"/>
      <c r="UZB175" s="137"/>
      <c r="UZC175" s="137"/>
      <c r="UZD175" s="137"/>
      <c r="UZE175" s="137"/>
      <c r="UZF175" s="137"/>
      <c r="UZG175" s="137"/>
      <c r="UZH175" s="137"/>
      <c r="UZI175" s="137"/>
      <c r="UZJ175" s="137"/>
      <c r="UZK175" s="137"/>
      <c r="UZL175" s="137"/>
      <c r="UZM175" s="137"/>
      <c r="UZN175" s="137"/>
      <c r="UZO175" s="137"/>
      <c r="UZP175" s="137"/>
      <c r="UZQ175" s="137"/>
      <c r="UZR175" s="137"/>
      <c r="UZS175" s="137"/>
      <c r="UZT175" s="137"/>
      <c r="UZU175" s="137"/>
      <c r="UZV175" s="137"/>
      <c r="UZW175" s="137"/>
      <c r="UZX175" s="137"/>
      <c r="UZY175" s="137"/>
      <c r="UZZ175" s="137"/>
      <c r="VAA175" s="137"/>
      <c r="VAB175" s="137"/>
      <c r="VAC175" s="137"/>
      <c r="VAD175" s="137"/>
      <c r="VAE175" s="137"/>
      <c r="VAF175" s="137"/>
      <c r="VAG175" s="137"/>
      <c r="VAH175" s="137"/>
      <c r="VAI175" s="137"/>
      <c r="VAJ175" s="137"/>
      <c r="VAK175" s="137"/>
      <c r="VAL175" s="137"/>
      <c r="VAM175" s="137"/>
      <c r="VAN175" s="137"/>
      <c r="VAO175" s="137"/>
      <c r="VAP175" s="137"/>
      <c r="VAQ175" s="137"/>
      <c r="VAR175" s="137"/>
      <c r="VAS175" s="137"/>
      <c r="VAT175" s="137"/>
      <c r="VAU175" s="137"/>
      <c r="VAV175" s="137"/>
      <c r="VAW175" s="137"/>
      <c r="VAX175" s="137"/>
      <c r="VAY175" s="137"/>
      <c r="VAZ175" s="137"/>
      <c r="VBA175" s="137"/>
      <c r="VBB175" s="137"/>
      <c r="VBC175" s="137"/>
      <c r="VBD175" s="137"/>
      <c r="VBE175" s="137"/>
      <c r="VBF175" s="137"/>
      <c r="VBG175" s="137"/>
      <c r="VBH175" s="137"/>
      <c r="VBI175" s="137"/>
      <c r="VBJ175" s="137"/>
      <c r="VBK175" s="137"/>
      <c r="VBL175" s="137"/>
      <c r="VBM175" s="137"/>
      <c r="VBN175" s="137"/>
      <c r="VBO175" s="137"/>
      <c r="VBP175" s="137"/>
      <c r="VBQ175" s="137"/>
      <c r="VBR175" s="137"/>
      <c r="VBS175" s="137"/>
      <c r="VBT175" s="137"/>
      <c r="VBU175" s="137"/>
      <c r="VBV175" s="137"/>
      <c r="VBW175" s="137"/>
      <c r="VBX175" s="137"/>
      <c r="VBY175" s="137"/>
      <c r="VBZ175" s="137"/>
      <c r="VCA175" s="137"/>
      <c r="VCB175" s="137"/>
      <c r="VCC175" s="137"/>
      <c r="VCD175" s="137"/>
      <c r="VCE175" s="137"/>
      <c r="VCF175" s="137"/>
      <c r="VCG175" s="137"/>
      <c r="VCH175" s="137"/>
      <c r="VCI175" s="137"/>
      <c r="VCJ175" s="137"/>
      <c r="VCK175" s="137"/>
      <c r="VCL175" s="137"/>
      <c r="VCM175" s="137"/>
      <c r="VCN175" s="137"/>
      <c r="VCO175" s="137"/>
      <c r="VCP175" s="137"/>
      <c r="VCQ175" s="137"/>
      <c r="VCR175" s="137"/>
      <c r="VCS175" s="137"/>
      <c r="VCT175" s="137"/>
      <c r="VCU175" s="137"/>
      <c r="VCV175" s="137"/>
      <c r="VCW175" s="137"/>
      <c r="VCX175" s="137"/>
      <c r="VCY175" s="137"/>
      <c r="VCZ175" s="137"/>
      <c r="VDA175" s="137"/>
      <c r="VDB175" s="137"/>
      <c r="VDC175" s="137"/>
      <c r="VDD175" s="137"/>
      <c r="VDE175" s="137"/>
      <c r="VDF175" s="137"/>
      <c r="VDG175" s="137"/>
      <c r="VDH175" s="137"/>
      <c r="VDI175" s="137"/>
      <c r="VDJ175" s="137"/>
      <c r="VDK175" s="137"/>
      <c r="VDL175" s="137"/>
      <c r="VDM175" s="137"/>
      <c r="VDN175" s="137"/>
      <c r="VDO175" s="137"/>
      <c r="VDP175" s="137"/>
      <c r="VDQ175" s="137"/>
      <c r="VDR175" s="137"/>
      <c r="VDS175" s="137"/>
      <c r="VDT175" s="137"/>
      <c r="VDU175" s="137"/>
      <c r="VDV175" s="137"/>
      <c r="VDW175" s="137"/>
      <c r="VDX175" s="137"/>
      <c r="VDY175" s="137"/>
      <c r="VDZ175" s="137"/>
      <c r="VEA175" s="137"/>
      <c r="VEB175" s="137"/>
      <c r="VEC175" s="137"/>
      <c r="VED175" s="137"/>
      <c r="VEE175" s="137"/>
      <c r="VEF175" s="137"/>
      <c r="VEG175" s="137"/>
      <c r="VEH175" s="137"/>
      <c r="VEI175" s="137"/>
      <c r="VEJ175" s="137"/>
      <c r="VEK175" s="137"/>
      <c r="VEL175" s="137"/>
      <c r="VEM175" s="137"/>
      <c r="VEN175" s="137"/>
      <c r="VEO175" s="137"/>
      <c r="VEP175" s="137"/>
      <c r="VEQ175" s="137"/>
      <c r="VER175" s="137"/>
      <c r="VES175" s="137"/>
      <c r="VET175" s="137"/>
      <c r="VEU175" s="137"/>
      <c r="VEV175" s="137"/>
      <c r="VEW175" s="137"/>
      <c r="VEX175" s="137"/>
      <c r="VEY175" s="137"/>
      <c r="VEZ175" s="137"/>
      <c r="VFA175" s="137"/>
      <c r="VFB175" s="137"/>
      <c r="VFC175" s="137"/>
      <c r="VFD175" s="137"/>
      <c r="VFE175" s="137"/>
      <c r="VFF175" s="137"/>
      <c r="VFG175" s="137"/>
      <c r="VFH175" s="137"/>
      <c r="VFI175" s="137"/>
      <c r="VFJ175" s="137"/>
      <c r="VFK175" s="137"/>
      <c r="VFL175" s="137"/>
      <c r="VFM175" s="137"/>
      <c r="VFN175" s="137"/>
      <c r="VFO175" s="137"/>
      <c r="VFP175" s="137"/>
      <c r="VFQ175" s="137"/>
      <c r="VFR175" s="137"/>
      <c r="VFS175" s="137"/>
      <c r="VFT175" s="137"/>
      <c r="VFU175" s="137"/>
      <c r="VFV175" s="137"/>
      <c r="VFW175" s="137"/>
      <c r="VFX175" s="137"/>
      <c r="VFY175" s="137"/>
      <c r="VFZ175" s="137"/>
      <c r="VGA175" s="137"/>
      <c r="VGB175" s="137"/>
      <c r="VGC175" s="137"/>
      <c r="VGD175" s="137"/>
      <c r="VGE175" s="137"/>
      <c r="VGF175" s="137"/>
      <c r="VGG175" s="137"/>
      <c r="VGH175" s="137"/>
      <c r="VGI175" s="137"/>
      <c r="VGJ175" s="137"/>
      <c r="VGK175" s="137"/>
      <c r="VGL175" s="137"/>
      <c r="VGM175" s="137"/>
      <c r="VGN175" s="137"/>
      <c r="VGO175" s="137"/>
      <c r="VGP175" s="137"/>
      <c r="VGQ175" s="137"/>
      <c r="VGR175" s="137"/>
      <c r="VGS175" s="137"/>
      <c r="VGT175" s="137"/>
      <c r="VGU175" s="137"/>
      <c r="VGV175" s="137"/>
      <c r="VGW175" s="137"/>
      <c r="VGX175" s="137"/>
      <c r="VGY175" s="137"/>
      <c r="VGZ175" s="137"/>
      <c r="VHA175" s="137"/>
      <c r="VHB175" s="137"/>
      <c r="VHC175" s="137"/>
      <c r="VHD175" s="137"/>
      <c r="VHE175" s="137"/>
      <c r="VHF175" s="137"/>
      <c r="VHG175" s="137"/>
      <c r="VHH175" s="137"/>
      <c r="VHI175" s="137"/>
      <c r="VHJ175" s="137"/>
      <c r="VHK175" s="137"/>
      <c r="VHL175" s="137"/>
      <c r="VHM175" s="137"/>
      <c r="VHN175" s="137"/>
      <c r="VHO175" s="137"/>
      <c r="VHP175" s="137"/>
      <c r="VHQ175" s="137"/>
      <c r="VHR175" s="137"/>
      <c r="VHS175" s="137"/>
      <c r="VHT175" s="137"/>
      <c r="VHU175" s="137"/>
      <c r="VHV175" s="137"/>
      <c r="VHW175" s="137"/>
      <c r="VHX175" s="137"/>
      <c r="VHY175" s="137"/>
      <c r="VHZ175" s="137"/>
      <c r="VIA175" s="137"/>
      <c r="VIB175" s="137"/>
      <c r="VIC175" s="137"/>
      <c r="VID175" s="137"/>
      <c r="VIE175" s="137"/>
      <c r="VIF175" s="137"/>
      <c r="VIG175" s="137"/>
      <c r="VIH175" s="137"/>
      <c r="VII175" s="137"/>
      <c r="VIJ175" s="137"/>
      <c r="VIK175" s="137"/>
      <c r="VIL175" s="137"/>
      <c r="VIM175" s="137"/>
      <c r="VIN175" s="137"/>
      <c r="VIO175" s="137"/>
      <c r="VIP175" s="137"/>
      <c r="VIQ175" s="137"/>
      <c r="VIR175" s="137"/>
      <c r="VIS175" s="137"/>
      <c r="VIT175" s="137"/>
      <c r="VIU175" s="137"/>
      <c r="VIV175" s="137"/>
      <c r="VIW175" s="137"/>
      <c r="VIX175" s="137"/>
      <c r="VIY175" s="137"/>
      <c r="VIZ175" s="137"/>
      <c r="VJA175" s="137"/>
      <c r="VJB175" s="137"/>
      <c r="VJC175" s="137"/>
      <c r="VJD175" s="137"/>
      <c r="VJE175" s="137"/>
      <c r="VJF175" s="137"/>
      <c r="VJG175" s="137"/>
      <c r="VJH175" s="137"/>
      <c r="VJI175" s="137"/>
      <c r="VJJ175" s="137"/>
      <c r="VJK175" s="137"/>
      <c r="VJL175" s="137"/>
      <c r="VJM175" s="137"/>
      <c r="VJN175" s="137"/>
      <c r="VJO175" s="137"/>
      <c r="VJP175" s="137"/>
      <c r="VJQ175" s="137"/>
      <c r="VJR175" s="137"/>
      <c r="VJS175" s="137"/>
      <c r="VJT175" s="137"/>
      <c r="VJU175" s="137"/>
      <c r="VJV175" s="137"/>
      <c r="VJW175" s="137"/>
      <c r="VJX175" s="137"/>
      <c r="VJY175" s="137"/>
      <c r="VJZ175" s="137"/>
      <c r="VKA175" s="137"/>
      <c r="VKB175" s="137"/>
      <c r="VKC175" s="137"/>
      <c r="VKD175" s="137"/>
      <c r="VKE175" s="137"/>
      <c r="VKF175" s="137"/>
      <c r="VKG175" s="137"/>
      <c r="VKH175" s="137"/>
      <c r="VKI175" s="137"/>
      <c r="VKJ175" s="137"/>
      <c r="VKK175" s="137"/>
      <c r="VKL175" s="137"/>
      <c r="VKM175" s="137"/>
      <c r="VKN175" s="137"/>
      <c r="VKO175" s="137"/>
      <c r="VKP175" s="137"/>
      <c r="VKQ175" s="137"/>
      <c r="VKR175" s="137"/>
      <c r="VKS175" s="137"/>
      <c r="VKT175" s="137"/>
      <c r="VKU175" s="137"/>
      <c r="VKV175" s="137"/>
      <c r="VKW175" s="137"/>
      <c r="VKX175" s="137"/>
      <c r="VKY175" s="137"/>
      <c r="VKZ175" s="137"/>
      <c r="VLA175" s="137"/>
      <c r="VLB175" s="137"/>
      <c r="VLC175" s="137"/>
      <c r="VLD175" s="137"/>
      <c r="VLE175" s="137"/>
      <c r="VLF175" s="137"/>
      <c r="VLG175" s="137"/>
      <c r="VLH175" s="137"/>
      <c r="VLI175" s="137"/>
      <c r="VLJ175" s="137"/>
      <c r="VLK175" s="137"/>
      <c r="VLL175" s="137"/>
      <c r="VLM175" s="137"/>
      <c r="VLN175" s="137"/>
      <c r="VLO175" s="137"/>
      <c r="VLP175" s="137"/>
      <c r="VLQ175" s="137"/>
      <c r="VLR175" s="137"/>
      <c r="VLS175" s="137"/>
      <c r="VLT175" s="137"/>
      <c r="VLU175" s="137"/>
      <c r="VLV175" s="137"/>
      <c r="VLW175" s="137"/>
      <c r="VLX175" s="137"/>
      <c r="VLY175" s="137"/>
      <c r="VLZ175" s="137"/>
      <c r="VMA175" s="137"/>
      <c r="VMB175" s="137"/>
      <c r="VMC175" s="137"/>
      <c r="VMD175" s="137"/>
      <c r="VME175" s="137"/>
      <c r="VMF175" s="137"/>
      <c r="VMG175" s="137"/>
      <c r="VMH175" s="137"/>
      <c r="VMI175" s="137"/>
      <c r="VMJ175" s="137"/>
      <c r="VMK175" s="137"/>
      <c r="VML175" s="137"/>
      <c r="VMM175" s="137"/>
      <c r="VMN175" s="137"/>
      <c r="VMO175" s="137"/>
      <c r="VMP175" s="137"/>
      <c r="VMQ175" s="137"/>
      <c r="VMR175" s="137"/>
      <c r="VMS175" s="137"/>
      <c r="VMT175" s="137"/>
      <c r="VMU175" s="137"/>
      <c r="VMV175" s="137"/>
      <c r="VMW175" s="137"/>
      <c r="VMX175" s="137"/>
      <c r="VMY175" s="137"/>
      <c r="VMZ175" s="137"/>
      <c r="VNA175" s="137"/>
      <c r="VNB175" s="137"/>
      <c r="VNC175" s="137"/>
      <c r="VND175" s="137"/>
      <c r="VNE175" s="137"/>
      <c r="VNF175" s="137"/>
      <c r="VNG175" s="137"/>
      <c r="VNH175" s="137"/>
      <c r="VNI175" s="137"/>
      <c r="VNJ175" s="137"/>
      <c r="VNK175" s="137"/>
      <c r="VNL175" s="137"/>
      <c r="VNM175" s="137"/>
      <c r="VNN175" s="137"/>
      <c r="VNO175" s="137"/>
      <c r="VNP175" s="137"/>
      <c r="VNQ175" s="137"/>
      <c r="VNR175" s="137"/>
      <c r="VNS175" s="137"/>
      <c r="VNT175" s="137"/>
      <c r="VNU175" s="137"/>
      <c r="VNV175" s="137"/>
      <c r="VNW175" s="137"/>
      <c r="VNX175" s="137"/>
      <c r="VNY175" s="137"/>
      <c r="VNZ175" s="137"/>
      <c r="VOA175" s="137"/>
      <c r="VOB175" s="137"/>
      <c r="VOC175" s="137"/>
      <c r="VOD175" s="137"/>
      <c r="VOE175" s="137"/>
      <c r="VOF175" s="137"/>
      <c r="VOG175" s="137"/>
      <c r="VOH175" s="137"/>
      <c r="VOI175" s="137"/>
      <c r="VOJ175" s="137"/>
      <c r="VOK175" s="137"/>
      <c r="VOL175" s="137"/>
      <c r="VOM175" s="137"/>
      <c r="VON175" s="137"/>
      <c r="VOO175" s="137"/>
      <c r="VOP175" s="137"/>
      <c r="VOQ175" s="137"/>
      <c r="VOR175" s="137"/>
      <c r="VOS175" s="137"/>
      <c r="VOT175" s="137"/>
      <c r="VOU175" s="137"/>
      <c r="VOV175" s="137"/>
      <c r="VOW175" s="137"/>
      <c r="VOX175" s="137"/>
      <c r="VOY175" s="137"/>
      <c r="VOZ175" s="137"/>
      <c r="VPA175" s="137"/>
      <c r="VPB175" s="137"/>
      <c r="VPC175" s="137"/>
      <c r="VPD175" s="137"/>
      <c r="VPE175" s="137"/>
      <c r="VPF175" s="137"/>
      <c r="VPG175" s="137"/>
      <c r="VPH175" s="137"/>
      <c r="VPI175" s="137"/>
      <c r="VPJ175" s="137"/>
      <c r="VPK175" s="137"/>
      <c r="VPL175" s="137"/>
      <c r="VPM175" s="137"/>
      <c r="VPN175" s="137"/>
      <c r="VPO175" s="137"/>
      <c r="VPP175" s="137"/>
      <c r="VPQ175" s="137"/>
      <c r="VPR175" s="137"/>
      <c r="VPS175" s="137"/>
      <c r="VPT175" s="137"/>
      <c r="VPU175" s="137"/>
      <c r="VPV175" s="137"/>
      <c r="VPW175" s="137"/>
      <c r="VPX175" s="137"/>
      <c r="VPY175" s="137"/>
      <c r="VPZ175" s="137"/>
      <c r="VQA175" s="137"/>
      <c r="VQB175" s="137"/>
      <c r="VQC175" s="137"/>
      <c r="VQD175" s="137"/>
      <c r="VQE175" s="137"/>
      <c r="VQF175" s="137"/>
      <c r="VQG175" s="137"/>
      <c r="VQH175" s="137"/>
      <c r="VQI175" s="137"/>
      <c r="VQJ175" s="137"/>
      <c r="VQK175" s="137"/>
      <c r="VQL175" s="137"/>
      <c r="VQM175" s="137"/>
      <c r="VQN175" s="137"/>
      <c r="VQO175" s="137"/>
      <c r="VQP175" s="137"/>
      <c r="VQQ175" s="137"/>
      <c r="VQR175" s="137"/>
      <c r="VQS175" s="137"/>
      <c r="VQT175" s="137"/>
      <c r="VQU175" s="137"/>
      <c r="VQV175" s="137"/>
      <c r="VQW175" s="137"/>
      <c r="VQX175" s="137"/>
      <c r="VQY175" s="137"/>
      <c r="VQZ175" s="137"/>
      <c r="VRA175" s="137"/>
      <c r="VRB175" s="137"/>
      <c r="VRC175" s="137"/>
      <c r="VRD175" s="137"/>
      <c r="VRE175" s="137"/>
      <c r="VRF175" s="137"/>
      <c r="VRG175" s="137"/>
      <c r="VRH175" s="137"/>
      <c r="VRI175" s="137"/>
      <c r="VRJ175" s="137"/>
      <c r="VRK175" s="137"/>
      <c r="VRL175" s="137"/>
      <c r="VRM175" s="137"/>
      <c r="VRN175" s="137"/>
      <c r="VRO175" s="137"/>
      <c r="VRP175" s="137"/>
      <c r="VRQ175" s="137"/>
      <c r="VRR175" s="137"/>
      <c r="VRS175" s="137"/>
      <c r="VRT175" s="137"/>
      <c r="VRU175" s="137"/>
      <c r="VRV175" s="137"/>
      <c r="VRW175" s="137"/>
      <c r="VRX175" s="137"/>
      <c r="VRY175" s="137"/>
      <c r="VRZ175" s="137"/>
      <c r="VSA175" s="137"/>
      <c r="VSB175" s="137"/>
      <c r="VSC175" s="137"/>
      <c r="VSD175" s="137"/>
      <c r="VSE175" s="137"/>
      <c r="VSF175" s="137"/>
      <c r="VSG175" s="137"/>
      <c r="VSH175" s="137"/>
      <c r="VSI175" s="137"/>
      <c r="VSJ175" s="137"/>
      <c r="VSK175" s="137"/>
      <c r="VSL175" s="137"/>
      <c r="VSM175" s="137"/>
      <c r="VSN175" s="137"/>
      <c r="VSO175" s="137"/>
      <c r="VSP175" s="137"/>
      <c r="VSQ175" s="137"/>
      <c r="VSR175" s="137"/>
      <c r="VSS175" s="137"/>
      <c r="VST175" s="137"/>
      <c r="VSU175" s="137"/>
      <c r="VSV175" s="137"/>
      <c r="VSW175" s="137"/>
      <c r="VSX175" s="137"/>
      <c r="VSY175" s="137"/>
      <c r="VSZ175" s="137"/>
      <c r="VTA175" s="137"/>
      <c r="VTB175" s="137"/>
      <c r="VTC175" s="137"/>
      <c r="VTD175" s="137"/>
      <c r="VTE175" s="137"/>
      <c r="VTF175" s="137"/>
      <c r="VTG175" s="137"/>
      <c r="VTH175" s="137"/>
      <c r="VTI175" s="137"/>
      <c r="VTJ175" s="137"/>
      <c r="VTK175" s="137"/>
      <c r="VTL175" s="137"/>
      <c r="VTM175" s="137"/>
      <c r="VTN175" s="137"/>
      <c r="VTO175" s="137"/>
      <c r="VTP175" s="137"/>
      <c r="VTQ175" s="137"/>
      <c r="VTR175" s="137"/>
      <c r="VTS175" s="137"/>
      <c r="VTT175" s="137"/>
      <c r="VTU175" s="137"/>
      <c r="VTV175" s="137"/>
      <c r="VTW175" s="137"/>
      <c r="VTX175" s="137"/>
      <c r="VTY175" s="137"/>
      <c r="VTZ175" s="137"/>
      <c r="VUA175" s="137"/>
      <c r="VUB175" s="137"/>
      <c r="VUC175" s="137"/>
      <c r="VUD175" s="137"/>
      <c r="VUE175" s="137"/>
      <c r="VUF175" s="137"/>
      <c r="VUG175" s="137"/>
      <c r="VUH175" s="137"/>
      <c r="VUI175" s="137"/>
      <c r="VUJ175" s="137"/>
      <c r="VUK175" s="137"/>
      <c r="VUL175" s="137"/>
      <c r="VUM175" s="137"/>
      <c r="VUN175" s="137"/>
      <c r="VUO175" s="137"/>
      <c r="VUP175" s="137"/>
      <c r="VUQ175" s="137"/>
      <c r="VUR175" s="137"/>
      <c r="VUS175" s="137"/>
      <c r="VUT175" s="137"/>
      <c r="VUU175" s="137"/>
      <c r="VUV175" s="137"/>
      <c r="VUW175" s="137"/>
      <c r="VUX175" s="137"/>
      <c r="VUY175" s="137"/>
      <c r="VUZ175" s="137"/>
      <c r="VVA175" s="137"/>
      <c r="VVB175" s="137"/>
      <c r="VVC175" s="137"/>
      <c r="VVD175" s="137"/>
      <c r="VVE175" s="137"/>
      <c r="VVF175" s="137"/>
      <c r="VVG175" s="137"/>
      <c r="VVH175" s="137"/>
      <c r="VVI175" s="137"/>
      <c r="VVJ175" s="137"/>
      <c r="VVK175" s="137"/>
      <c r="VVL175" s="137"/>
      <c r="VVM175" s="137"/>
      <c r="VVN175" s="137"/>
      <c r="VVO175" s="137"/>
      <c r="VVP175" s="137"/>
      <c r="VVQ175" s="137"/>
      <c r="VVR175" s="137"/>
      <c r="VVS175" s="137"/>
      <c r="VVT175" s="137"/>
      <c r="VVU175" s="137"/>
      <c r="VVV175" s="137"/>
      <c r="VVW175" s="137"/>
      <c r="VVX175" s="137"/>
      <c r="VVY175" s="137"/>
      <c r="VVZ175" s="137"/>
      <c r="VWA175" s="137"/>
      <c r="VWB175" s="137"/>
      <c r="VWC175" s="137"/>
      <c r="VWD175" s="137"/>
      <c r="VWE175" s="137"/>
      <c r="VWF175" s="137"/>
      <c r="VWG175" s="137"/>
      <c r="VWH175" s="137"/>
      <c r="VWI175" s="137"/>
      <c r="VWJ175" s="137"/>
      <c r="VWK175" s="137"/>
      <c r="VWL175" s="137"/>
      <c r="VWM175" s="137"/>
      <c r="VWN175" s="137"/>
      <c r="VWO175" s="137"/>
      <c r="VWP175" s="137"/>
      <c r="VWQ175" s="137"/>
      <c r="VWR175" s="137"/>
      <c r="VWS175" s="137"/>
      <c r="VWT175" s="137"/>
      <c r="VWU175" s="137"/>
      <c r="VWV175" s="137"/>
      <c r="VWW175" s="137"/>
      <c r="VWX175" s="137"/>
      <c r="VWY175" s="137"/>
      <c r="VWZ175" s="137"/>
      <c r="VXA175" s="137"/>
      <c r="VXB175" s="137"/>
      <c r="VXC175" s="137"/>
      <c r="VXD175" s="137"/>
      <c r="VXE175" s="137"/>
      <c r="VXF175" s="137"/>
      <c r="VXG175" s="137"/>
      <c r="VXH175" s="137"/>
      <c r="VXI175" s="137"/>
      <c r="VXJ175" s="137"/>
      <c r="VXK175" s="137"/>
      <c r="VXL175" s="137"/>
      <c r="VXM175" s="137"/>
      <c r="VXN175" s="137"/>
      <c r="VXO175" s="137"/>
      <c r="VXP175" s="137"/>
      <c r="VXQ175" s="137"/>
      <c r="VXR175" s="137"/>
      <c r="VXS175" s="137"/>
      <c r="VXT175" s="137"/>
      <c r="VXU175" s="137"/>
      <c r="VXV175" s="137"/>
      <c r="VXW175" s="137"/>
      <c r="VXX175" s="137"/>
      <c r="VXY175" s="137"/>
      <c r="VXZ175" s="137"/>
      <c r="VYA175" s="137"/>
      <c r="VYB175" s="137"/>
      <c r="VYC175" s="137"/>
      <c r="VYD175" s="137"/>
      <c r="VYE175" s="137"/>
      <c r="VYF175" s="137"/>
      <c r="VYG175" s="137"/>
      <c r="VYH175" s="137"/>
      <c r="VYI175" s="137"/>
      <c r="VYJ175" s="137"/>
      <c r="VYK175" s="137"/>
      <c r="VYL175" s="137"/>
      <c r="VYM175" s="137"/>
      <c r="VYN175" s="137"/>
      <c r="VYO175" s="137"/>
      <c r="VYP175" s="137"/>
      <c r="VYQ175" s="137"/>
      <c r="VYR175" s="137"/>
      <c r="VYS175" s="137"/>
      <c r="VYT175" s="137"/>
      <c r="VYU175" s="137"/>
      <c r="VYV175" s="137"/>
      <c r="VYW175" s="137"/>
      <c r="VYX175" s="137"/>
      <c r="VYY175" s="137"/>
      <c r="VYZ175" s="137"/>
      <c r="VZA175" s="137"/>
      <c r="VZB175" s="137"/>
      <c r="VZC175" s="137"/>
      <c r="VZD175" s="137"/>
      <c r="VZE175" s="137"/>
      <c r="VZF175" s="137"/>
      <c r="VZG175" s="137"/>
      <c r="VZH175" s="137"/>
      <c r="VZI175" s="137"/>
      <c r="VZJ175" s="137"/>
      <c r="VZK175" s="137"/>
      <c r="VZL175" s="137"/>
      <c r="VZM175" s="137"/>
      <c r="VZN175" s="137"/>
      <c r="VZO175" s="137"/>
      <c r="VZP175" s="137"/>
      <c r="VZQ175" s="137"/>
      <c r="VZR175" s="137"/>
      <c r="VZS175" s="137"/>
      <c r="VZT175" s="137"/>
      <c r="VZU175" s="137"/>
      <c r="VZV175" s="137"/>
      <c r="VZW175" s="137"/>
      <c r="VZX175" s="137"/>
      <c r="VZY175" s="137"/>
      <c r="VZZ175" s="137"/>
      <c r="WAA175" s="137"/>
      <c r="WAB175" s="137"/>
      <c r="WAC175" s="137"/>
      <c r="WAD175" s="137"/>
      <c r="WAE175" s="137"/>
      <c r="WAF175" s="137"/>
      <c r="WAG175" s="137"/>
      <c r="WAH175" s="137"/>
      <c r="WAI175" s="137"/>
      <c r="WAJ175" s="137"/>
      <c r="WAK175" s="137"/>
      <c r="WAL175" s="137"/>
      <c r="WAM175" s="137"/>
      <c r="WAN175" s="137"/>
      <c r="WAO175" s="137"/>
      <c r="WAP175" s="137"/>
      <c r="WAQ175" s="137"/>
      <c r="WAR175" s="137"/>
      <c r="WAS175" s="137"/>
      <c r="WAT175" s="137"/>
      <c r="WAU175" s="137"/>
      <c r="WAV175" s="137"/>
      <c r="WAW175" s="137"/>
      <c r="WAX175" s="137"/>
      <c r="WAY175" s="137"/>
      <c r="WAZ175" s="137"/>
      <c r="WBA175" s="137"/>
      <c r="WBB175" s="137"/>
      <c r="WBC175" s="137"/>
      <c r="WBD175" s="137"/>
      <c r="WBE175" s="137"/>
      <c r="WBF175" s="137"/>
      <c r="WBG175" s="137"/>
      <c r="WBH175" s="137"/>
      <c r="WBI175" s="137"/>
      <c r="WBJ175" s="137"/>
      <c r="WBK175" s="137"/>
      <c r="WBL175" s="137"/>
      <c r="WBM175" s="137"/>
      <c r="WBN175" s="137"/>
      <c r="WBO175" s="137"/>
      <c r="WBP175" s="137"/>
      <c r="WBQ175" s="137"/>
      <c r="WBR175" s="137"/>
      <c r="WBS175" s="137"/>
      <c r="WBT175" s="137"/>
      <c r="WBU175" s="137"/>
      <c r="WBV175" s="137"/>
      <c r="WBW175" s="137"/>
      <c r="WBX175" s="137"/>
      <c r="WBY175" s="137"/>
      <c r="WBZ175" s="137"/>
      <c r="WCA175" s="137"/>
      <c r="WCB175" s="137"/>
      <c r="WCC175" s="137"/>
      <c r="WCD175" s="137"/>
      <c r="WCE175" s="137"/>
      <c r="WCF175" s="137"/>
      <c r="WCG175" s="137"/>
      <c r="WCH175" s="137"/>
      <c r="WCI175" s="137"/>
      <c r="WCJ175" s="137"/>
      <c r="WCK175" s="137"/>
      <c r="WCL175" s="137"/>
      <c r="WCM175" s="137"/>
      <c r="WCN175" s="137"/>
      <c r="WCO175" s="137"/>
      <c r="WCP175" s="137"/>
      <c r="WCQ175" s="137"/>
      <c r="WCR175" s="137"/>
      <c r="WCS175" s="137"/>
      <c r="WCT175" s="137"/>
      <c r="WCU175" s="137"/>
      <c r="WCV175" s="137"/>
      <c r="WCW175" s="137"/>
      <c r="WCX175" s="137"/>
      <c r="WCY175" s="137"/>
      <c r="WCZ175" s="137"/>
      <c r="WDA175" s="137"/>
      <c r="WDB175" s="137"/>
      <c r="WDC175" s="137"/>
      <c r="WDD175" s="137"/>
      <c r="WDE175" s="137"/>
      <c r="WDF175" s="137"/>
      <c r="WDG175" s="137"/>
      <c r="WDH175" s="137"/>
      <c r="WDI175" s="137"/>
      <c r="WDJ175" s="137"/>
      <c r="WDK175" s="137"/>
      <c r="WDL175" s="137"/>
      <c r="WDM175" s="137"/>
      <c r="WDN175" s="137"/>
      <c r="WDO175" s="137"/>
      <c r="WDP175" s="137"/>
      <c r="WDQ175" s="137"/>
      <c r="WDR175" s="137"/>
      <c r="WDS175" s="137"/>
      <c r="WDT175" s="137"/>
      <c r="WDU175" s="137"/>
      <c r="WDV175" s="137"/>
      <c r="WDW175" s="137"/>
      <c r="WDX175" s="137"/>
      <c r="WDY175" s="137"/>
      <c r="WDZ175" s="137"/>
      <c r="WEA175" s="137"/>
      <c r="WEB175" s="137"/>
      <c r="WEC175" s="137"/>
      <c r="WED175" s="137"/>
      <c r="WEE175" s="137"/>
      <c r="WEF175" s="137"/>
      <c r="WEG175" s="137"/>
      <c r="WEH175" s="137"/>
      <c r="WEI175" s="137"/>
      <c r="WEJ175" s="137"/>
      <c r="WEK175" s="137"/>
      <c r="WEL175" s="137"/>
      <c r="WEM175" s="137"/>
      <c r="WEN175" s="137"/>
      <c r="WEO175" s="137"/>
      <c r="WEP175" s="137"/>
      <c r="WEQ175" s="137"/>
      <c r="WER175" s="137"/>
      <c r="WES175" s="137"/>
      <c r="WET175" s="137"/>
      <c r="WEU175" s="137"/>
      <c r="WEV175" s="137"/>
      <c r="WEW175" s="137"/>
      <c r="WEX175" s="137"/>
      <c r="WEY175" s="137"/>
      <c r="WEZ175" s="137"/>
      <c r="WFA175" s="137"/>
      <c r="WFB175" s="137"/>
      <c r="WFC175" s="137"/>
      <c r="WFD175" s="137"/>
      <c r="WFE175" s="137"/>
      <c r="WFF175" s="137"/>
      <c r="WFG175" s="137"/>
      <c r="WFH175" s="137"/>
      <c r="WFI175" s="137"/>
      <c r="WFJ175" s="137"/>
      <c r="WFK175" s="137"/>
      <c r="WFL175" s="137"/>
      <c r="WFM175" s="137"/>
      <c r="WFN175" s="137"/>
      <c r="WFO175" s="137"/>
      <c r="WFP175" s="137"/>
      <c r="WFQ175" s="137"/>
      <c r="WFR175" s="137"/>
      <c r="WFS175" s="137"/>
      <c r="WFT175" s="137"/>
      <c r="WFU175" s="137"/>
      <c r="WFV175" s="137"/>
      <c r="WFW175" s="137"/>
      <c r="WFX175" s="137"/>
      <c r="WFY175" s="137"/>
      <c r="WFZ175" s="137"/>
      <c r="WGA175" s="137"/>
      <c r="WGB175" s="137"/>
      <c r="WGC175" s="137"/>
      <c r="WGD175" s="137"/>
      <c r="WGE175" s="137"/>
      <c r="WGF175" s="137"/>
      <c r="WGG175" s="137"/>
      <c r="WGH175" s="137"/>
      <c r="WGI175" s="137"/>
      <c r="WGJ175" s="137"/>
      <c r="WGK175" s="137"/>
      <c r="WGL175" s="137"/>
      <c r="WGM175" s="137"/>
      <c r="WGN175" s="137"/>
      <c r="WGO175" s="137"/>
      <c r="WGP175" s="137"/>
      <c r="WGQ175" s="137"/>
      <c r="WGR175" s="137"/>
      <c r="WGS175" s="137"/>
      <c r="WGT175" s="137"/>
      <c r="WGU175" s="137"/>
      <c r="WGV175" s="137"/>
      <c r="WGW175" s="137"/>
      <c r="WGX175" s="137"/>
      <c r="WGY175" s="137"/>
      <c r="WGZ175" s="137"/>
      <c r="WHA175" s="137"/>
      <c r="WHB175" s="137"/>
      <c r="WHC175" s="137"/>
      <c r="WHD175" s="137"/>
      <c r="WHE175" s="137"/>
      <c r="WHF175" s="137"/>
      <c r="WHG175" s="137"/>
      <c r="WHH175" s="137"/>
      <c r="WHI175" s="137"/>
      <c r="WHJ175" s="137"/>
      <c r="WHK175" s="137"/>
      <c r="WHL175" s="137"/>
      <c r="WHM175" s="137"/>
      <c r="WHN175" s="137"/>
      <c r="WHO175" s="137"/>
      <c r="WHP175" s="137"/>
      <c r="WHQ175" s="137"/>
      <c r="WHR175" s="137"/>
      <c r="WHS175" s="137"/>
      <c r="WHT175" s="137"/>
      <c r="WHU175" s="137"/>
      <c r="WHV175" s="137"/>
      <c r="WHW175" s="137"/>
      <c r="WHX175" s="137"/>
      <c r="WHY175" s="137"/>
      <c r="WHZ175" s="137"/>
      <c r="WIA175" s="137"/>
      <c r="WIB175" s="137"/>
      <c r="WIC175" s="137"/>
      <c r="WID175" s="137"/>
      <c r="WIE175" s="137"/>
      <c r="WIF175" s="137"/>
      <c r="WIG175" s="137"/>
      <c r="WIH175" s="137"/>
      <c r="WII175" s="137"/>
      <c r="WIJ175" s="137"/>
      <c r="WIK175" s="137"/>
      <c r="WIL175" s="137"/>
      <c r="WIM175" s="137"/>
      <c r="WIN175" s="137"/>
      <c r="WIO175" s="137"/>
      <c r="WIP175" s="137"/>
      <c r="WIQ175" s="137"/>
      <c r="WIR175" s="137"/>
      <c r="WIS175" s="137"/>
      <c r="WIT175" s="137"/>
      <c r="WIU175" s="137"/>
      <c r="WIV175" s="137"/>
      <c r="WIW175" s="137"/>
      <c r="WIX175" s="137"/>
      <c r="WIY175" s="137"/>
      <c r="WIZ175" s="137"/>
      <c r="WJA175" s="137"/>
      <c r="WJB175" s="137"/>
      <c r="WJC175" s="137"/>
      <c r="WJD175" s="137"/>
      <c r="WJE175" s="137"/>
      <c r="WJF175" s="137"/>
      <c r="WJG175" s="137"/>
      <c r="WJH175" s="137"/>
      <c r="WJI175" s="137"/>
      <c r="WJJ175" s="137"/>
      <c r="WJK175" s="137"/>
      <c r="WJL175" s="137"/>
      <c r="WJM175" s="137"/>
      <c r="WJN175" s="137"/>
      <c r="WJO175" s="137"/>
      <c r="WJP175" s="137"/>
      <c r="WJQ175" s="137"/>
      <c r="WJR175" s="137"/>
      <c r="WJS175" s="137"/>
      <c r="WJT175" s="137"/>
      <c r="WJU175" s="137"/>
      <c r="WJV175" s="137"/>
      <c r="WJW175" s="137"/>
      <c r="WJX175" s="137"/>
      <c r="WJY175" s="137"/>
      <c r="WJZ175" s="137"/>
      <c r="WKA175" s="137"/>
      <c r="WKB175" s="137"/>
      <c r="WKC175" s="137"/>
      <c r="WKD175" s="137"/>
      <c r="WKE175" s="137"/>
      <c r="WKF175" s="137"/>
      <c r="WKG175" s="137"/>
      <c r="WKH175" s="137"/>
      <c r="WKI175" s="137"/>
      <c r="WKJ175" s="137"/>
      <c r="WKK175" s="137"/>
      <c r="WKL175" s="137"/>
      <c r="WKM175" s="137"/>
      <c r="WKN175" s="137"/>
      <c r="WKO175" s="137"/>
      <c r="WKP175" s="137"/>
      <c r="WKQ175" s="137"/>
      <c r="WKR175" s="137"/>
      <c r="WKS175" s="137"/>
      <c r="WKT175" s="137"/>
      <c r="WKU175" s="137"/>
      <c r="WKV175" s="137"/>
      <c r="WKW175" s="137"/>
      <c r="WKX175" s="137"/>
      <c r="WKY175" s="137"/>
      <c r="WKZ175" s="137"/>
      <c r="WLA175" s="137"/>
      <c r="WLB175" s="137"/>
      <c r="WLC175" s="137"/>
      <c r="WLD175" s="137"/>
      <c r="WLE175" s="137"/>
      <c r="WLF175" s="137"/>
      <c r="WLG175" s="137"/>
      <c r="WLH175" s="137"/>
      <c r="WLI175" s="137"/>
      <c r="WLJ175" s="137"/>
      <c r="WLK175" s="137"/>
      <c r="WLL175" s="137"/>
      <c r="WLM175" s="137"/>
      <c r="WLN175" s="137"/>
      <c r="WLO175" s="137"/>
      <c r="WLP175" s="137"/>
      <c r="WLQ175" s="137"/>
      <c r="WLR175" s="137"/>
      <c r="WLS175" s="137"/>
      <c r="WLT175" s="137"/>
      <c r="WLU175" s="137"/>
      <c r="WLV175" s="137"/>
      <c r="WLW175" s="137"/>
      <c r="WLX175" s="137"/>
      <c r="WLY175" s="137"/>
      <c r="WLZ175" s="137"/>
      <c r="WMA175" s="137"/>
      <c r="WMB175" s="137"/>
      <c r="WMC175" s="137"/>
      <c r="WMD175" s="137"/>
      <c r="WME175" s="137"/>
      <c r="WMF175" s="137"/>
      <c r="WMG175" s="137"/>
      <c r="WMH175" s="137"/>
      <c r="WMI175" s="137"/>
      <c r="WMJ175" s="137"/>
      <c r="WMK175" s="137"/>
      <c r="WML175" s="137"/>
      <c r="WMM175" s="137"/>
      <c r="WMN175" s="137"/>
      <c r="WMO175" s="137"/>
      <c r="WMP175" s="137"/>
      <c r="WMQ175" s="137"/>
      <c r="WMR175" s="137"/>
      <c r="WMS175" s="137"/>
      <c r="WMT175" s="137"/>
      <c r="WMU175" s="137"/>
      <c r="WMV175" s="137"/>
      <c r="WMW175" s="137"/>
      <c r="WMX175" s="137"/>
      <c r="WMY175" s="137"/>
      <c r="WMZ175" s="137"/>
      <c r="WNA175" s="137"/>
      <c r="WNB175" s="137"/>
      <c r="WNC175" s="137"/>
      <c r="WND175" s="137"/>
      <c r="WNE175" s="137"/>
      <c r="WNF175" s="137"/>
      <c r="WNG175" s="137"/>
      <c r="WNH175" s="137"/>
      <c r="WNI175" s="137"/>
      <c r="WNJ175" s="137"/>
      <c r="WNK175" s="137"/>
      <c r="WNL175" s="137"/>
      <c r="WNM175" s="137"/>
      <c r="WNN175" s="137"/>
      <c r="WNO175" s="137"/>
      <c r="WNP175" s="137"/>
      <c r="WNQ175" s="137"/>
      <c r="WNR175" s="137"/>
      <c r="WNS175" s="137"/>
      <c r="WNT175" s="137"/>
      <c r="WNU175" s="137"/>
      <c r="WNV175" s="137"/>
      <c r="WNW175" s="137"/>
      <c r="WNX175" s="137"/>
      <c r="WNY175" s="137"/>
      <c r="WNZ175" s="137"/>
      <c r="WOA175" s="137"/>
      <c r="WOB175" s="137"/>
      <c r="WOC175" s="137"/>
      <c r="WOD175" s="137"/>
      <c r="WOE175" s="137"/>
      <c r="WOF175" s="137"/>
      <c r="WOG175" s="137"/>
      <c r="WOH175" s="137"/>
      <c r="WOI175" s="137"/>
      <c r="WOJ175" s="137"/>
      <c r="WOK175" s="137"/>
      <c r="WOL175" s="137"/>
      <c r="WOM175" s="137"/>
      <c r="WON175" s="137"/>
      <c r="WOO175" s="137"/>
      <c r="WOP175" s="137"/>
      <c r="WOQ175" s="137"/>
      <c r="WOR175" s="137"/>
      <c r="WOS175" s="137"/>
      <c r="WOT175" s="137"/>
      <c r="WOU175" s="137"/>
      <c r="WOV175" s="137"/>
      <c r="WOW175" s="137"/>
      <c r="WOX175" s="137"/>
      <c r="WOY175" s="137"/>
      <c r="WOZ175" s="137"/>
      <c r="WPA175" s="137"/>
      <c r="WPB175" s="137"/>
      <c r="WPC175" s="137"/>
      <c r="WPD175" s="137"/>
      <c r="WPE175" s="137"/>
      <c r="WPF175" s="137"/>
      <c r="WPG175" s="137"/>
      <c r="WPH175" s="137"/>
      <c r="WPI175" s="137"/>
      <c r="WPJ175" s="137"/>
      <c r="WPK175" s="137"/>
      <c r="WPL175" s="137"/>
      <c r="WPM175" s="137"/>
      <c r="WPN175" s="137"/>
      <c r="WPO175" s="137"/>
      <c r="WPP175" s="137"/>
      <c r="WPQ175" s="137"/>
      <c r="WPR175" s="137"/>
      <c r="WPS175" s="137"/>
      <c r="WPT175" s="137"/>
      <c r="WPU175" s="137"/>
      <c r="WPV175" s="137"/>
      <c r="WPW175" s="137"/>
      <c r="WPX175" s="137"/>
      <c r="WPY175" s="137"/>
      <c r="WPZ175" s="137"/>
      <c r="WQA175" s="137"/>
      <c r="WQB175" s="137"/>
      <c r="WQC175" s="137"/>
      <c r="WQD175" s="137"/>
      <c r="WQE175" s="137"/>
      <c r="WQF175" s="137"/>
      <c r="WQG175" s="137"/>
      <c r="WQH175" s="137"/>
      <c r="WQI175" s="137"/>
      <c r="WQJ175" s="137"/>
      <c r="WQK175" s="137"/>
      <c r="WQL175" s="137"/>
      <c r="WQM175" s="137"/>
      <c r="WQN175" s="137"/>
      <c r="WQO175" s="137"/>
      <c r="WQP175" s="137"/>
      <c r="WQQ175" s="137"/>
      <c r="WQR175" s="137"/>
      <c r="WQS175" s="137"/>
      <c r="WQT175" s="137"/>
      <c r="WQU175" s="137"/>
      <c r="WQV175" s="137"/>
      <c r="WQW175" s="137"/>
      <c r="WQX175" s="137"/>
      <c r="WQY175" s="137"/>
      <c r="WQZ175" s="137"/>
      <c r="WRA175" s="137"/>
      <c r="WRB175" s="137"/>
      <c r="WRC175" s="137"/>
      <c r="WRD175" s="137"/>
      <c r="WRE175" s="137"/>
      <c r="WRF175" s="137"/>
      <c r="WRG175" s="137"/>
      <c r="WRH175" s="137"/>
      <c r="WRI175" s="137"/>
      <c r="WRJ175" s="137"/>
      <c r="WRK175" s="137"/>
      <c r="WRL175" s="137"/>
      <c r="WRM175" s="137"/>
      <c r="WRN175" s="137"/>
      <c r="WRO175" s="137"/>
      <c r="WRP175" s="137"/>
      <c r="WRQ175" s="137"/>
      <c r="WRR175" s="137"/>
      <c r="WRS175" s="137"/>
      <c r="WRT175" s="137"/>
      <c r="WRU175" s="137"/>
      <c r="WRV175" s="137"/>
      <c r="WRW175" s="137"/>
      <c r="WRX175" s="137"/>
      <c r="WRY175" s="137"/>
      <c r="WRZ175" s="137"/>
      <c r="WSA175" s="137"/>
      <c r="WSB175" s="137"/>
      <c r="WSC175" s="137"/>
      <c r="WSD175" s="137"/>
      <c r="WSE175" s="137"/>
      <c r="WSF175" s="137"/>
      <c r="WSG175" s="137"/>
      <c r="WSH175" s="137"/>
      <c r="WSI175" s="137"/>
      <c r="WSJ175" s="137"/>
      <c r="WSK175" s="137"/>
      <c r="WSL175" s="137"/>
      <c r="WSM175" s="137"/>
      <c r="WSN175" s="137"/>
      <c r="WSO175" s="137"/>
      <c r="WSP175" s="137"/>
      <c r="WSQ175" s="137"/>
      <c r="WSR175" s="137"/>
      <c r="WSS175" s="137"/>
      <c r="WST175" s="137"/>
      <c r="WSU175" s="137"/>
      <c r="WSV175" s="137"/>
      <c r="WSW175" s="137"/>
      <c r="WSX175" s="137"/>
      <c r="WSY175" s="137"/>
      <c r="WSZ175" s="137"/>
      <c r="WTA175" s="137"/>
      <c r="WTB175" s="137"/>
      <c r="WTC175" s="137"/>
      <c r="WTD175" s="137"/>
      <c r="WTE175" s="137"/>
      <c r="WTF175" s="137"/>
      <c r="WTG175" s="137"/>
      <c r="WTH175" s="137"/>
      <c r="WTI175" s="137"/>
      <c r="WTJ175" s="137"/>
      <c r="WTK175" s="137"/>
      <c r="WTL175" s="137"/>
      <c r="WTM175" s="137"/>
      <c r="WTN175" s="137"/>
      <c r="WTO175" s="137"/>
      <c r="WTP175" s="137"/>
      <c r="WTQ175" s="137"/>
      <c r="WTR175" s="137"/>
      <c r="WTS175" s="137"/>
      <c r="WTT175" s="137"/>
      <c r="WTU175" s="137"/>
      <c r="WTV175" s="137"/>
      <c r="WTW175" s="137"/>
      <c r="WTX175" s="137"/>
      <c r="WTY175" s="137"/>
      <c r="WTZ175" s="137"/>
      <c r="WUA175" s="137"/>
      <c r="WUB175" s="137"/>
      <c r="WUC175" s="137"/>
      <c r="WUD175" s="137"/>
      <c r="WUE175" s="137"/>
      <c r="WUF175" s="137"/>
      <c r="WUG175" s="137"/>
      <c r="WUH175" s="137"/>
      <c r="WUI175" s="137"/>
      <c r="WUJ175" s="137"/>
      <c r="WUK175" s="137"/>
      <c r="WUL175" s="137"/>
      <c r="WUM175" s="137"/>
      <c r="WUN175" s="137"/>
      <c r="WUO175" s="137"/>
      <c r="WUP175" s="137"/>
      <c r="WUQ175" s="137"/>
      <c r="WUR175" s="137"/>
      <c r="WUS175" s="137"/>
      <c r="WUT175" s="137"/>
      <c r="WUU175" s="137"/>
      <c r="WUV175" s="137"/>
      <c r="WUW175" s="137"/>
      <c r="WUX175" s="137"/>
      <c r="WUY175" s="137"/>
      <c r="WUZ175" s="137"/>
      <c r="WVA175" s="137"/>
      <c r="WVB175" s="137"/>
      <c r="WVC175" s="137"/>
      <c r="WVD175" s="137"/>
      <c r="WVE175" s="137"/>
      <c r="WVF175" s="137"/>
      <c r="WVG175" s="137"/>
      <c r="WVH175" s="137"/>
      <c r="WVI175" s="137"/>
      <c r="WVJ175" s="137"/>
      <c r="WVK175" s="137"/>
      <c r="WVL175" s="137"/>
      <c r="WVM175" s="137"/>
      <c r="WVN175" s="137"/>
      <c r="WVO175" s="137"/>
      <c r="WVP175" s="137"/>
      <c r="WVQ175" s="137"/>
      <c r="WVR175" s="137"/>
      <c r="WVS175" s="137"/>
      <c r="WVT175" s="137"/>
      <c r="WVU175" s="137"/>
      <c r="WVV175" s="137"/>
      <c r="WVW175" s="137"/>
      <c r="WVX175" s="137"/>
      <c r="WVY175" s="137"/>
      <c r="WVZ175" s="137"/>
      <c r="WWA175" s="137"/>
      <c r="WWB175" s="137"/>
      <c r="WWC175" s="137"/>
      <c r="WWD175" s="137"/>
      <c r="WWE175" s="137"/>
      <c r="WWF175" s="137"/>
      <c r="WWG175" s="137"/>
      <c r="WWH175" s="137"/>
      <c r="WWI175" s="137"/>
      <c r="WWJ175" s="137"/>
      <c r="WWK175" s="137"/>
      <c r="WWL175" s="137"/>
      <c r="WWM175" s="137"/>
      <c r="WWN175" s="137"/>
      <c r="WWO175" s="137"/>
      <c r="WWP175" s="137"/>
      <c r="WWQ175" s="137"/>
      <c r="WWR175" s="137"/>
      <c r="WWS175" s="137"/>
      <c r="WWT175" s="137"/>
      <c r="WWU175" s="137"/>
      <c r="WWV175" s="137"/>
      <c r="WWW175" s="137"/>
      <c r="WWX175" s="137"/>
      <c r="WWY175" s="137"/>
      <c r="WWZ175" s="137"/>
      <c r="WXA175" s="137"/>
      <c r="WXB175" s="137"/>
      <c r="WXC175" s="137"/>
      <c r="WXD175" s="137"/>
      <c r="WXE175" s="137"/>
      <c r="WXF175" s="137"/>
      <c r="WXG175" s="137"/>
      <c r="WXH175" s="137"/>
      <c r="WXI175" s="137"/>
      <c r="WXJ175" s="137"/>
      <c r="WXK175" s="137"/>
      <c r="WXL175" s="137"/>
      <c r="WXM175" s="137"/>
      <c r="WXN175" s="137"/>
      <c r="WXO175" s="137"/>
      <c r="WXP175" s="137"/>
      <c r="WXQ175" s="137"/>
      <c r="WXR175" s="137"/>
      <c r="WXS175" s="137"/>
      <c r="WXT175" s="137"/>
      <c r="WXU175" s="137"/>
      <c r="WXV175" s="137"/>
      <c r="WXW175" s="137"/>
      <c r="WXX175" s="137"/>
      <c r="WXY175" s="137"/>
      <c r="WXZ175" s="137"/>
      <c r="WYA175" s="137"/>
      <c r="WYB175" s="137"/>
      <c r="WYC175" s="137"/>
      <c r="WYD175" s="137"/>
      <c r="WYE175" s="137"/>
      <c r="WYF175" s="137"/>
      <c r="WYG175" s="137"/>
      <c r="WYH175" s="137"/>
      <c r="WYI175" s="137"/>
      <c r="WYJ175" s="137"/>
      <c r="WYK175" s="137"/>
      <c r="WYL175" s="137"/>
      <c r="WYM175" s="137"/>
      <c r="WYN175" s="137"/>
      <c r="WYO175" s="137"/>
      <c r="WYP175" s="137"/>
      <c r="WYQ175" s="137"/>
      <c r="WYR175" s="137"/>
      <c r="WYS175" s="137"/>
      <c r="WYT175" s="137"/>
      <c r="WYU175" s="137"/>
      <c r="WYV175" s="137"/>
      <c r="WYW175" s="137"/>
      <c r="WYX175" s="137"/>
      <c r="WYY175" s="137"/>
      <c r="WYZ175" s="137"/>
      <c r="WZA175" s="137"/>
      <c r="WZB175" s="137"/>
      <c r="WZC175" s="137"/>
      <c r="WZD175" s="137"/>
      <c r="WZE175" s="137"/>
      <c r="WZF175" s="137"/>
      <c r="WZG175" s="137"/>
      <c r="WZH175" s="137"/>
      <c r="WZI175" s="137"/>
      <c r="WZJ175" s="137"/>
      <c r="WZK175" s="137"/>
      <c r="WZL175" s="137"/>
      <c r="WZM175" s="137"/>
      <c r="WZN175" s="137"/>
      <c r="WZO175" s="137"/>
      <c r="WZP175" s="137"/>
      <c r="WZQ175" s="137"/>
      <c r="WZR175" s="137"/>
      <c r="WZS175" s="137"/>
      <c r="WZT175" s="137"/>
      <c r="WZU175" s="137"/>
      <c r="WZV175" s="137"/>
      <c r="WZW175" s="137"/>
      <c r="WZX175" s="137"/>
      <c r="WZY175" s="137"/>
      <c r="WZZ175" s="137"/>
      <c r="XAA175" s="137"/>
      <c r="XAB175" s="137"/>
      <c r="XAC175" s="137"/>
      <c r="XAD175" s="137"/>
      <c r="XAE175" s="137"/>
      <c r="XAF175" s="137"/>
      <c r="XAG175" s="137"/>
      <c r="XAH175" s="137"/>
      <c r="XAI175" s="137"/>
      <c r="XAJ175" s="137"/>
      <c r="XAK175" s="137"/>
      <c r="XAL175" s="137"/>
      <c r="XAM175" s="137"/>
      <c r="XAN175" s="137"/>
      <c r="XAO175" s="137"/>
      <c r="XAP175" s="137"/>
      <c r="XAQ175" s="137"/>
      <c r="XAR175" s="137"/>
      <c r="XAS175" s="137"/>
      <c r="XAT175" s="137"/>
      <c r="XAU175" s="137"/>
      <c r="XAV175" s="137"/>
      <c r="XAW175" s="137"/>
      <c r="XAX175" s="137"/>
      <c r="XAY175" s="137"/>
      <c r="XAZ175" s="137"/>
      <c r="XBA175" s="137"/>
      <c r="XBB175" s="137"/>
      <c r="XBC175" s="137"/>
      <c r="XBD175" s="137"/>
      <c r="XBE175" s="137"/>
      <c r="XBF175" s="137"/>
      <c r="XBG175" s="137"/>
      <c r="XBH175" s="137"/>
      <c r="XBI175" s="137"/>
      <c r="XBJ175" s="137"/>
      <c r="XBK175" s="137"/>
      <c r="XBL175" s="137"/>
      <c r="XBM175" s="137"/>
      <c r="XBN175" s="137"/>
      <c r="XBO175" s="137"/>
      <c r="XBP175" s="137"/>
      <c r="XBQ175" s="137"/>
      <c r="XBR175" s="137"/>
      <c r="XBS175" s="137"/>
      <c r="XBT175" s="137"/>
      <c r="XBU175" s="137"/>
      <c r="XBV175" s="137"/>
      <c r="XBW175" s="137"/>
      <c r="XBX175" s="137"/>
      <c r="XBY175" s="137"/>
      <c r="XBZ175" s="137"/>
      <c r="XCA175" s="137"/>
      <c r="XCB175" s="137"/>
      <c r="XCC175" s="137"/>
      <c r="XCD175" s="137"/>
      <c r="XCE175" s="137"/>
      <c r="XCF175" s="137"/>
      <c r="XCG175" s="137"/>
      <c r="XCH175" s="137"/>
      <c r="XCI175" s="137"/>
      <c r="XCJ175" s="137"/>
      <c r="XCK175" s="137"/>
      <c r="XCL175" s="137"/>
      <c r="XCM175" s="137"/>
      <c r="XCN175" s="137"/>
      <c r="XCO175" s="137"/>
      <c r="XCP175" s="137"/>
      <c r="XCQ175" s="137"/>
      <c r="XCR175" s="137"/>
      <c r="XCS175" s="137"/>
      <c r="XCT175" s="137"/>
      <c r="XCU175" s="137"/>
      <c r="XCV175" s="137"/>
      <c r="XCW175" s="137"/>
      <c r="XCX175" s="137"/>
      <c r="XCY175" s="137"/>
      <c r="XCZ175" s="137"/>
      <c r="XDA175" s="137"/>
      <c r="XDB175" s="137"/>
      <c r="XDC175" s="137"/>
      <c r="XDD175" s="137"/>
      <c r="XDE175" s="137"/>
      <c r="XDF175" s="137"/>
      <c r="XDG175" s="137"/>
      <c r="XDH175" s="137"/>
      <c r="XDI175" s="137"/>
      <c r="XDJ175" s="137"/>
      <c r="XDK175" s="137"/>
      <c r="XDL175" s="137"/>
      <c r="XDM175" s="137"/>
      <c r="XDN175" s="137"/>
      <c r="XDO175" s="137"/>
      <c r="XDP175" s="137"/>
      <c r="XDQ175" s="137"/>
      <c r="XDR175" s="137"/>
      <c r="XDS175" s="137"/>
      <c r="XDT175" s="137"/>
      <c r="XDU175" s="137"/>
      <c r="XDV175" s="137"/>
      <c r="XDW175" s="137"/>
      <c r="XDX175" s="137"/>
      <c r="XDY175" s="137"/>
      <c r="XDZ175" s="137"/>
      <c r="XEA175" s="137"/>
      <c r="XEB175" s="137"/>
      <c r="XEC175" s="137"/>
      <c r="XED175" s="137"/>
      <c r="XEE175" s="137"/>
      <c r="XEF175" s="137"/>
      <c r="XEG175" s="137"/>
      <c r="XEH175" s="137"/>
      <c r="XEI175" s="137"/>
      <c r="XEJ175" s="137"/>
      <c r="XEK175" s="137"/>
      <c r="XEL175" s="137"/>
      <c r="XEM175" s="137"/>
      <c r="XEN175" s="137"/>
      <c r="XEO175" s="137"/>
      <c r="XEP175" s="137"/>
      <c r="XEQ175" s="137"/>
      <c r="XER175" s="137"/>
      <c r="XES175" s="137"/>
      <c r="XET175" s="137"/>
      <c r="XEU175" s="137"/>
      <c r="XEV175" s="137"/>
      <c r="XEW175" s="137"/>
      <c r="XEX175" s="137"/>
      <c r="XEY175" s="137"/>
      <c r="XEZ175" s="137"/>
      <c r="XFA175" s="137"/>
      <c r="XFB175" s="137"/>
      <c r="XFC175" s="137"/>
    </row>
    <row ht="15" r="176">
      <c r="A176" s="77">
        <v>174</v>
      </c>
      <c r="B176" s="20" t="s">
        <v>1251</v>
      </c>
      <c r="C176" s="77" t="str">
        <f>VLOOKUP(B176,'Cấp phát TN'!C3:G1048574,2,FALSE)</f>
        <v>DAC</v>
      </c>
      <c r="D176" s="16" t="str">
        <f>VLOOKUP(B176,'Cấp phát TN'!C3:G1048574,3,FALSE)</f>
        <v>longhv15</v>
      </c>
      <c r="E176" s="66" t="str">
        <f>VLOOKUP(B176,'Cấp phát TN'!C3:G1048574,4,FALSE)</f>
        <v>thongnv31</v>
      </c>
      <c r="F176" s="156" t="str">
        <f>VLOOKUP(B176,'Cấp phát TN'!C1:G1048574,5,FALSE)</f>
        <v>SR_VN_20240827_1183679</v>
      </c>
      <c r="G176" s="80" t="s">
        <v>885</v>
      </c>
      <c r="H176" s="124">
        <v>19</v>
      </c>
      <c r="I176" s="124">
        <v>510</v>
      </c>
      <c r="J176" s="124">
        <v>1529</v>
      </c>
      <c r="K176" s="124">
        <v>1098</v>
      </c>
      <c r="L176" s="124">
        <v>49340</v>
      </c>
      <c r="M176" s="124">
        <v>6600</v>
      </c>
      <c r="N176" s="124"/>
      <c r="O176" s="124"/>
      <c r="P176" s="124"/>
      <c r="Q176" s="124"/>
      <c r="R176" s="144" t="s">
        <v>1853</v>
      </c>
      <c r="S176" s="77" t="s">
        <v>1854</v>
      </c>
      <c r="T176" s="84"/>
      <c r="U176" s="144"/>
      <c r="V176" s="141"/>
      <c r="W176" s="137"/>
      <c r="X176" s="137"/>
      <c r="Y176" s="137"/>
      <c r="Z176" s="137"/>
      <c r="AA176" s="137"/>
      <c r="AB176" s="137"/>
      <c r="AC176" s="137"/>
      <c r="AD176" s="137"/>
      <c r="AE176" s="137"/>
      <c r="AF176" s="137"/>
      <c r="AG176" s="137"/>
      <c r="AH176" s="137"/>
      <c r="AI176" s="137"/>
      <c r="AJ176" s="137"/>
      <c r="AK176" s="137"/>
      <c r="AL176" s="137"/>
      <c r="AM176" s="137"/>
      <c r="AN176" s="137"/>
      <c r="AO176" s="137"/>
      <c r="AP176" s="137"/>
      <c r="AQ176" s="137"/>
      <c r="AR176" s="137"/>
      <c r="AS176" s="137"/>
      <c r="AT176" s="137"/>
      <c r="AU176" s="137"/>
      <c r="AV176" s="137"/>
      <c r="AW176" s="137"/>
      <c r="AX176" s="137"/>
      <c r="AY176" s="137"/>
      <c r="AZ176" s="13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c r="CL176" s="137"/>
      <c r="CM176" s="137"/>
      <c r="CN176" s="137"/>
      <c r="CO176" s="137"/>
      <c r="CP176" s="137"/>
      <c r="CQ176" s="137"/>
      <c r="CR176" s="137"/>
      <c r="CS176" s="137"/>
      <c r="CT176" s="137"/>
      <c r="CU176" s="137"/>
      <c r="CV176" s="137"/>
      <c r="CW176" s="137"/>
      <c r="CX176" s="137"/>
      <c r="CY176" s="137"/>
      <c r="CZ176" s="137"/>
      <c r="DA176" s="137"/>
      <c r="DB176" s="137"/>
      <c r="DC176" s="137"/>
      <c r="DD176" s="137"/>
      <c r="DE176" s="137"/>
      <c r="DF176" s="137"/>
      <c r="DG176" s="137"/>
      <c r="DH176" s="137"/>
      <c r="DI176" s="137"/>
      <c r="DJ176" s="137"/>
      <c r="DK176" s="137"/>
      <c r="DL176" s="137"/>
      <c r="DM176" s="137"/>
      <c r="DN176" s="137"/>
      <c r="DO176" s="137"/>
      <c r="DP176" s="137"/>
      <c r="DQ176" s="137"/>
      <c r="DR176" s="137"/>
      <c r="DS176" s="137"/>
      <c r="DT176" s="137"/>
      <c r="DU176" s="137"/>
      <c r="DV176" s="137"/>
      <c r="DW176" s="137"/>
      <c r="DX176" s="137"/>
      <c r="DY176" s="137"/>
      <c r="DZ176" s="137"/>
      <c r="EA176" s="137"/>
      <c r="EB176" s="137"/>
      <c r="EC176" s="137"/>
      <c r="ED176" s="137"/>
      <c r="EE176" s="137"/>
      <c r="EF176" s="137"/>
      <c r="EG176" s="137"/>
      <c r="EH176" s="137"/>
      <c r="EI176" s="137"/>
      <c r="EJ176" s="137"/>
      <c r="EK176" s="137"/>
      <c r="EL176" s="137"/>
      <c r="EM176" s="137"/>
      <c r="EN176" s="137"/>
      <c r="EO176" s="137"/>
      <c r="EP176" s="137"/>
      <c r="EQ176" s="137"/>
      <c r="ER176" s="137"/>
      <c r="ES176" s="137"/>
      <c r="ET176" s="137"/>
      <c r="EU176" s="137"/>
      <c r="EV176" s="137"/>
      <c r="EW176" s="137"/>
      <c r="EX176" s="137"/>
      <c r="EY176" s="137"/>
      <c r="EZ176" s="137"/>
      <c r="FA176" s="137"/>
      <c r="FB176" s="137"/>
      <c r="FC176" s="137"/>
      <c r="FD176" s="137"/>
      <c r="FE176" s="137"/>
      <c r="FF176" s="137"/>
      <c r="FG176" s="137"/>
      <c r="FH176" s="137"/>
      <c r="FI176" s="137"/>
      <c r="FJ176" s="137"/>
      <c r="FK176" s="137"/>
      <c r="FL176" s="137"/>
      <c r="FM176" s="137"/>
      <c r="FN176" s="137"/>
      <c r="FO176" s="137"/>
      <c r="FP176" s="137"/>
      <c r="FQ176" s="137"/>
      <c r="FR176" s="137"/>
      <c r="FS176" s="137"/>
      <c r="FT176" s="137"/>
      <c r="FU176" s="137"/>
      <c r="FV176" s="137"/>
      <c r="FW176" s="137"/>
      <c r="FX176" s="137"/>
      <c r="FY176" s="137"/>
      <c r="FZ176" s="137"/>
      <c r="GA176" s="137"/>
      <c r="GB176" s="137"/>
      <c r="GC176" s="137"/>
      <c r="GD176" s="137"/>
      <c r="GE176" s="137"/>
      <c r="GF176" s="137"/>
      <c r="GG176" s="137"/>
      <c r="GH176" s="137"/>
      <c r="GI176" s="137"/>
      <c r="GJ176" s="137"/>
      <c r="GK176" s="137"/>
      <c r="GL176" s="137"/>
      <c r="GM176" s="137"/>
      <c r="GN176" s="137"/>
      <c r="GO176" s="137"/>
      <c r="GP176" s="137"/>
      <c r="GQ176" s="137"/>
      <c r="GR176" s="137"/>
      <c r="GS176" s="137"/>
      <c r="GT176" s="137"/>
      <c r="GU176" s="137"/>
      <c r="GV176" s="137"/>
      <c r="GW176" s="137"/>
      <c r="GX176" s="137"/>
      <c r="GY176" s="137"/>
      <c r="GZ176" s="137"/>
      <c r="HA176" s="137"/>
      <c r="HB176" s="137"/>
      <c r="HC176" s="137"/>
      <c r="HD176" s="137"/>
      <c r="HE176" s="137"/>
      <c r="HF176" s="137"/>
      <c r="HG176" s="137"/>
      <c r="HH176" s="137"/>
      <c r="HI176" s="137"/>
      <c r="HJ176" s="137"/>
      <c r="HK176" s="137"/>
      <c r="HL176" s="137"/>
      <c r="HM176" s="137"/>
      <c r="HN176" s="137"/>
      <c r="HO176" s="137"/>
      <c r="HP176" s="137"/>
      <c r="HQ176" s="137"/>
      <c r="HR176" s="137"/>
      <c r="HS176" s="137"/>
      <c r="HT176" s="137"/>
      <c r="HU176" s="137"/>
      <c r="HV176" s="137"/>
      <c r="HW176" s="137"/>
      <c r="HX176" s="137"/>
      <c r="HY176" s="137"/>
      <c r="HZ176" s="137"/>
      <c r="IA176" s="137"/>
      <c r="IB176" s="137"/>
      <c r="IC176" s="137"/>
      <c r="ID176" s="137"/>
      <c r="IE176" s="137"/>
      <c r="IF176" s="137"/>
      <c r="IG176" s="137"/>
      <c r="IH176" s="137"/>
      <c r="II176" s="137"/>
      <c r="IJ176" s="137"/>
      <c r="IK176" s="137"/>
      <c r="IL176" s="137"/>
      <c r="IM176" s="137"/>
      <c r="IN176" s="137"/>
      <c r="IO176" s="137"/>
      <c r="IP176" s="137"/>
      <c r="IQ176" s="137"/>
      <c r="IR176" s="137"/>
      <c r="IS176" s="137"/>
      <c r="IT176" s="137"/>
      <c r="IU176" s="137"/>
      <c r="IV176" s="137"/>
      <c r="IW176" s="137"/>
      <c r="IX176" s="137"/>
      <c r="IY176" s="137"/>
      <c r="IZ176" s="137"/>
      <c r="JA176" s="137"/>
      <c r="JB176" s="137"/>
      <c r="JC176" s="137"/>
      <c r="JD176" s="137"/>
      <c r="JE176" s="137"/>
      <c r="JF176" s="137"/>
      <c r="JG176" s="137"/>
      <c r="JH176" s="137"/>
      <c r="JI176" s="137"/>
      <c r="JJ176" s="137"/>
      <c r="JK176" s="137"/>
      <c r="JL176" s="137"/>
      <c r="JM176" s="137"/>
      <c r="JN176" s="137"/>
      <c r="JO176" s="137"/>
      <c r="JP176" s="137"/>
      <c r="JQ176" s="137"/>
      <c r="JR176" s="137"/>
      <c r="JS176" s="137"/>
      <c r="JT176" s="137"/>
      <c r="JU176" s="137"/>
      <c r="JV176" s="137"/>
      <c r="JW176" s="137"/>
      <c r="JX176" s="137"/>
      <c r="JY176" s="137"/>
      <c r="JZ176" s="137"/>
      <c r="KA176" s="137"/>
      <c r="KB176" s="137"/>
      <c r="KC176" s="137"/>
      <c r="KD176" s="137"/>
      <c r="KE176" s="137"/>
      <c r="KF176" s="137"/>
      <c r="KG176" s="137"/>
      <c r="KH176" s="137"/>
      <c r="KI176" s="137"/>
      <c r="KJ176" s="137"/>
      <c r="KK176" s="137"/>
      <c r="KL176" s="137"/>
      <c r="KM176" s="137"/>
      <c r="KN176" s="137"/>
      <c r="KO176" s="137"/>
      <c r="KP176" s="137"/>
      <c r="KQ176" s="137"/>
      <c r="KR176" s="137"/>
      <c r="KS176" s="137"/>
      <c r="KT176" s="137"/>
      <c r="KU176" s="137"/>
      <c r="KV176" s="137"/>
      <c r="KW176" s="137"/>
      <c r="KX176" s="137"/>
      <c r="KY176" s="137"/>
      <c r="KZ176" s="137"/>
      <c r="LA176" s="137"/>
      <c r="LB176" s="137"/>
      <c r="LC176" s="137"/>
      <c r="LD176" s="137"/>
      <c r="LE176" s="137"/>
      <c r="LF176" s="137"/>
      <c r="LG176" s="137"/>
      <c r="LH176" s="137"/>
      <c r="LI176" s="137"/>
      <c r="LJ176" s="137"/>
      <c r="LK176" s="137"/>
      <c r="LL176" s="137"/>
      <c r="LM176" s="137"/>
      <c r="LN176" s="137"/>
      <c r="LO176" s="137"/>
      <c r="LP176" s="137"/>
      <c r="LQ176" s="137"/>
      <c r="LR176" s="137"/>
      <c r="LS176" s="137"/>
      <c r="LT176" s="137"/>
      <c r="LU176" s="137"/>
      <c r="LV176" s="137"/>
      <c r="LW176" s="137"/>
      <c r="LX176" s="137"/>
      <c r="LY176" s="137"/>
      <c r="LZ176" s="137"/>
      <c r="MA176" s="137"/>
      <c r="MB176" s="137"/>
      <c r="MC176" s="137"/>
      <c r="MD176" s="137"/>
      <c r="ME176" s="137"/>
      <c r="MF176" s="137"/>
      <c r="MG176" s="137"/>
      <c r="MH176" s="137"/>
      <c r="MI176" s="137"/>
      <c r="MJ176" s="137"/>
      <c r="MK176" s="137"/>
      <c r="ML176" s="137"/>
      <c r="MM176" s="137"/>
      <c r="MN176" s="137"/>
      <c r="MO176" s="137"/>
      <c r="MP176" s="137"/>
      <c r="MQ176" s="137"/>
      <c r="MR176" s="137"/>
      <c r="MS176" s="137"/>
      <c r="MT176" s="137"/>
      <c r="MU176" s="137"/>
      <c r="MV176" s="137"/>
      <c r="MW176" s="137"/>
      <c r="MX176" s="137"/>
      <c r="MY176" s="137"/>
      <c r="MZ176" s="137"/>
      <c r="NA176" s="137"/>
      <c r="NB176" s="137"/>
      <c r="NC176" s="137"/>
      <c r="ND176" s="137"/>
      <c r="NE176" s="137"/>
      <c r="NF176" s="137"/>
      <c r="NG176" s="137"/>
      <c r="NH176" s="137"/>
      <c r="NI176" s="137"/>
      <c r="NJ176" s="137"/>
      <c r="NK176" s="137"/>
      <c r="NL176" s="137"/>
      <c r="NM176" s="137"/>
      <c r="NN176" s="137"/>
      <c r="NO176" s="137"/>
      <c r="NP176" s="137"/>
      <c r="NQ176" s="137"/>
      <c r="NR176" s="137"/>
      <c r="NS176" s="137"/>
      <c r="NT176" s="137"/>
      <c r="NU176" s="137"/>
      <c r="NV176" s="137"/>
      <c r="NW176" s="137"/>
      <c r="NX176" s="137"/>
      <c r="NY176" s="137"/>
      <c r="NZ176" s="137"/>
      <c r="OA176" s="137"/>
      <c r="OB176" s="137"/>
      <c r="OC176" s="137"/>
      <c r="OD176" s="137"/>
      <c r="OE176" s="137"/>
      <c r="OF176" s="137"/>
      <c r="OG176" s="137"/>
      <c r="OH176" s="137"/>
      <c r="OI176" s="137"/>
      <c r="OJ176" s="137"/>
      <c r="OK176" s="137"/>
      <c r="OL176" s="137"/>
      <c r="OM176" s="137"/>
      <c r="ON176" s="137"/>
      <c r="OO176" s="137"/>
      <c r="OP176" s="137"/>
      <c r="OQ176" s="137"/>
      <c r="OR176" s="137"/>
      <c r="OS176" s="137"/>
      <c r="OT176" s="137"/>
      <c r="OU176" s="137"/>
      <c r="OV176" s="137"/>
      <c r="OW176" s="137"/>
      <c r="OX176" s="137"/>
      <c r="OY176" s="137"/>
      <c r="OZ176" s="137"/>
      <c r="PA176" s="137"/>
      <c r="PB176" s="137"/>
      <c r="PC176" s="137"/>
      <c r="PD176" s="137"/>
      <c r="PE176" s="137"/>
      <c r="PF176" s="137"/>
      <c r="PG176" s="137"/>
      <c r="PH176" s="137"/>
      <c r="PI176" s="137"/>
      <c r="PJ176" s="137"/>
      <c r="PK176" s="137"/>
      <c r="PL176" s="137"/>
      <c r="PM176" s="137"/>
      <c r="PN176" s="137"/>
      <c r="PO176" s="137"/>
      <c r="PP176" s="137"/>
      <c r="PQ176" s="137"/>
      <c r="PR176" s="137"/>
      <c r="PS176" s="137"/>
      <c r="PT176" s="137"/>
      <c r="PU176" s="137"/>
      <c r="PV176" s="137"/>
      <c r="PW176" s="137"/>
      <c r="PX176" s="137"/>
      <c r="PY176" s="137"/>
      <c r="PZ176" s="137"/>
      <c r="QA176" s="137"/>
      <c r="QB176" s="137"/>
      <c r="QC176" s="137"/>
      <c r="QD176" s="137"/>
      <c r="QE176" s="137"/>
      <c r="QF176" s="137"/>
      <c r="QG176" s="137"/>
      <c r="QH176" s="137"/>
      <c r="QI176" s="137"/>
      <c r="QJ176" s="137"/>
      <c r="QK176" s="137"/>
      <c r="QL176" s="137"/>
      <c r="QM176" s="137"/>
      <c r="QN176" s="137"/>
      <c r="QO176" s="137"/>
      <c r="QP176" s="137"/>
      <c r="QQ176" s="137"/>
      <c r="QR176" s="137"/>
      <c r="QS176" s="137"/>
      <c r="QT176" s="137"/>
      <c r="QU176" s="137"/>
      <c r="QV176" s="137"/>
      <c r="QW176" s="137"/>
      <c r="QX176" s="137"/>
      <c r="QY176" s="137"/>
      <c r="QZ176" s="137"/>
      <c r="RA176" s="137"/>
      <c r="RB176" s="137"/>
      <c r="RC176" s="137"/>
      <c r="RD176" s="137"/>
      <c r="RE176" s="137"/>
      <c r="RF176" s="137"/>
      <c r="RG176" s="137"/>
      <c r="RH176" s="137"/>
      <c r="RI176" s="137"/>
      <c r="RJ176" s="137"/>
      <c r="RK176" s="137"/>
      <c r="RL176" s="137"/>
      <c r="RM176" s="137"/>
      <c r="RN176" s="137"/>
      <c r="RO176" s="137"/>
      <c r="RP176" s="137"/>
      <c r="RQ176" s="137"/>
      <c r="RR176" s="137"/>
      <c r="RS176" s="137"/>
      <c r="RT176" s="137"/>
      <c r="RU176" s="137"/>
      <c r="RV176" s="137"/>
      <c r="RW176" s="137"/>
      <c r="RX176" s="137"/>
      <c r="RY176" s="137"/>
      <c r="RZ176" s="137"/>
      <c r="SA176" s="137"/>
      <c r="SB176" s="137"/>
      <c r="SC176" s="137"/>
      <c r="SD176" s="137"/>
      <c r="SE176" s="137"/>
      <c r="SF176" s="137"/>
      <c r="SG176" s="137"/>
      <c r="SH176" s="137"/>
      <c r="SI176" s="137"/>
      <c r="SJ176" s="137"/>
      <c r="SK176" s="137"/>
      <c r="SL176" s="137"/>
      <c r="SM176" s="137"/>
      <c r="SN176" s="137"/>
      <c r="SO176" s="137"/>
      <c r="SP176" s="137"/>
      <c r="SQ176" s="137"/>
      <c r="SR176" s="137"/>
      <c r="SS176" s="137"/>
      <c r="ST176" s="137"/>
      <c r="SU176" s="137"/>
      <c r="SV176" s="137"/>
      <c r="SW176" s="137"/>
      <c r="SX176" s="137"/>
      <c r="SY176" s="137"/>
      <c r="SZ176" s="137"/>
      <c r="TA176" s="137"/>
      <c r="TB176" s="137"/>
      <c r="TC176" s="137"/>
      <c r="TD176" s="137"/>
      <c r="TE176" s="137"/>
      <c r="TF176" s="137"/>
      <c r="TG176" s="137"/>
      <c r="TH176" s="137"/>
      <c r="TI176" s="137"/>
      <c r="TJ176" s="137"/>
      <c r="TK176" s="137"/>
      <c r="TL176" s="137"/>
      <c r="TM176" s="137"/>
      <c r="TN176" s="137"/>
      <c r="TO176" s="137"/>
      <c r="TP176" s="137"/>
      <c r="TQ176" s="137"/>
      <c r="TR176" s="137"/>
      <c r="TS176" s="137"/>
      <c r="TT176" s="137"/>
      <c r="TU176" s="137"/>
      <c r="TV176" s="137"/>
      <c r="TW176" s="137"/>
      <c r="TX176" s="137"/>
      <c r="TY176" s="137"/>
      <c r="TZ176" s="137"/>
      <c r="UA176" s="137"/>
      <c r="UB176" s="137"/>
      <c r="UC176" s="137"/>
      <c r="UD176" s="137"/>
      <c r="UE176" s="137"/>
      <c r="UF176" s="137"/>
      <c r="UG176" s="137"/>
      <c r="UH176" s="137"/>
      <c r="UI176" s="137"/>
      <c r="UJ176" s="137"/>
      <c r="UK176" s="137"/>
      <c r="UL176" s="137"/>
      <c r="UM176" s="137"/>
      <c r="UN176" s="137"/>
      <c r="UO176" s="137"/>
      <c r="UP176" s="137"/>
      <c r="UQ176" s="137"/>
      <c r="UR176" s="137"/>
      <c r="US176" s="137"/>
      <c r="UT176" s="137"/>
      <c r="UU176" s="137"/>
      <c r="UV176" s="137"/>
      <c r="UW176" s="137"/>
      <c r="UX176" s="137"/>
      <c r="UY176" s="137"/>
      <c r="UZ176" s="137"/>
      <c r="VA176" s="137"/>
      <c r="VB176" s="137"/>
      <c r="VC176" s="137"/>
      <c r="VD176" s="137"/>
      <c r="VE176" s="137"/>
      <c r="VF176" s="137"/>
      <c r="VG176" s="137"/>
      <c r="VH176" s="137"/>
      <c r="VI176" s="137"/>
      <c r="VJ176" s="137"/>
      <c r="VK176" s="137"/>
      <c r="VL176" s="137"/>
      <c r="VM176" s="137"/>
      <c r="VN176" s="137"/>
      <c r="VO176" s="137"/>
      <c r="VP176" s="137"/>
      <c r="VQ176" s="137"/>
      <c r="VR176" s="137"/>
      <c r="VS176" s="137"/>
      <c r="VT176" s="137"/>
      <c r="VU176" s="137"/>
      <c r="VV176" s="137"/>
      <c r="VW176" s="137"/>
      <c r="VX176" s="137"/>
      <c r="VY176" s="137"/>
      <c r="VZ176" s="137"/>
      <c r="WA176" s="137"/>
      <c r="WB176" s="137"/>
      <c r="WC176" s="137"/>
      <c r="WD176" s="137"/>
      <c r="WE176" s="137"/>
      <c r="WF176" s="137"/>
      <c r="WG176" s="137"/>
      <c r="WH176" s="137"/>
      <c r="WI176" s="137"/>
      <c r="WJ176" s="137"/>
      <c r="WK176" s="137"/>
      <c r="WL176" s="137"/>
      <c r="WM176" s="137"/>
      <c r="WN176" s="137"/>
      <c r="WO176" s="137"/>
      <c r="WP176" s="137"/>
      <c r="WQ176" s="137"/>
      <c r="WR176" s="137"/>
      <c r="WS176" s="137"/>
      <c r="WT176" s="137"/>
      <c r="WU176" s="137"/>
      <c r="WV176" s="137"/>
      <c r="WW176" s="137"/>
      <c r="WX176" s="137"/>
      <c r="WY176" s="137"/>
      <c r="WZ176" s="137"/>
      <c r="XA176" s="137"/>
      <c r="XB176" s="137"/>
      <c r="XC176" s="137"/>
      <c r="XD176" s="137"/>
      <c r="XE176" s="137"/>
      <c r="XF176" s="137"/>
      <c r="XG176" s="137"/>
      <c r="XH176" s="137"/>
      <c r="XI176" s="137"/>
      <c r="XJ176" s="137"/>
      <c r="XK176" s="137"/>
      <c r="XL176" s="137"/>
      <c r="XM176" s="137"/>
      <c r="XN176" s="137"/>
      <c r="XO176" s="137"/>
      <c r="XP176" s="137"/>
      <c r="XQ176" s="137"/>
      <c r="XR176" s="137"/>
      <c r="XS176" s="137"/>
      <c r="XT176" s="137"/>
      <c r="XU176" s="137"/>
      <c r="XV176" s="137"/>
      <c r="XW176" s="137"/>
      <c r="XX176" s="137"/>
      <c r="XY176" s="137"/>
      <c r="XZ176" s="137"/>
      <c r="YA176" s="137"/>
      <c r="YB176" s="137"/>
      <c r="YC176" s="137"/>
      <c r="YD176" s="137"/>
      <c r="YE176" s="137"/>
      <c r="YF176" s="137"/>
      <c r="YG176" s="137"/>
      <c r="YH176" s="137"/>
      <c r="YI176" s="137"/>
      <c r="YJ176" s="137"/>
      <c r="YK176" s="137"/>
      <c r="YL176" s="137"/>
      <c r="YM176" s="137"/>
      <c r="YN176" s="137"/>
      <c r="YO176" s="137"/>
      <c r="YP176" s="137"/>
      <c r="YQ176" s="137"/>
      <c r="YR176" s="137"/>
      <c r="YS176" s="137"/>
      <c r="YT176" s="137"/>
      <c r="YU176" s="137"/>
      <c r="YV176" s="137"/>
      <c r="YW176" s="137"/>
      <c r="YX176" s="137"/>
      <c r="YY176" s="137"/>
      <c r="YZ176" s="137"/>
      <c r="ZA176" s="137"/>
      <c r="ZB176" s="137"/>
      <c r="ZC176" s="137"/>
      <c r="ZD176" s="137"/>
      <c r="ZE176" s="137"/>
      <c r="ZF176" s="137"/>
      <c r="ZG176" s="137"/>
      <c r="ZH176" s="137"/>
      <c r="ZI176" s="137"/>
      <c r="ZJ176" s="137"/>
      <c r="ZK176" s="137"/>
      <c r="ZL176" s="137"/>
      <c r="ZM176" s="137"/>
      <c r="ZN176" s="137"/>
      <c r="ZO176" s="137"/>
      <c r="ZP176" s="137"/>
      <c r="ZQ176" s="137"/>
      <c r="ZR176" s="137"/>
      <c r="ZS176" s="137"/>
      <c r="ZT176" s="137"/>
      <c r="ZU176" s="137"/>
      <c r="ZV176" s="137"/>
      <c r="ZW176" s="137"/>
      <c r="ZX176" s="137"/>
      <c r="ZY176" s="137"/>
      <c r="ZZ176" s="137"/>
      <c r="AAA176" s="137"/>
      <c r="AAB176" s="137"/>
      <c r="AAC176" s="137"/>
      <c r="AAD176" s="137"/>
      <c r="AAE176" s="137"/>
      <c r="AAF176" s="137"/>
      <c r="AAG176" s="137"/>
      <c r="AAH176" s="137"/>
      <c r="AAI176" s="137"/>
      <c r="AAJ176" s="137"/>
      <c r="AAK176" s="137"/>
      <c r="AAL176" s="137"/>
      <c r="AAM176" s="137"/>
      <c r="AAN176" s="137"/>
      <c r="AAO176" s="137"/>
      <c r="AAP176" s="137"/>
      <c r="AAQ176" s="137"/>
      <c r="AAR176" s="137"/>
      <c r="AAS176" s="137"/>
      <c r="AAT176" s="137"/>
      <c r="AAU176" s="137"/>
      <c r="AAV176" s="137"/>
      <c r="AAW176" s="137"/>
      <c r="AAX176" s="137"/>
      <c r="AAY176" s="137"/>
      <c r="AAZ176" s="137"/>
      <c r="ABA176" s="137"/>
      <c r="ABB176" s="137"/>
      <c r="ABC176" s="137"/>
      <c r="ABD176" s="137"/>
      <c r="ABE176" s="137"/>
      <c r="ABF176" s="137"/>
      <c r="ABG176" s="137"/>
      <c r="ABH176" s="137"/>
      <c r="ABI176" s="137"/>
      <c r="ABJ176" s="137"/>
      <c r="ABK176" s="137"/>
      <c r="ABL176" s="137"/>
      <c r="ABM176" s="137"/>
      <c r="ABN176" s="137"/>
      <c r="ABO176" s="137"/>
      <c r="ABP176" s="137"/>
      <c r="ABQ176" s="137"/>
      <c r="ABR176" s="137"/>
      <c r="ABS176" s="137"/>
      <c r="ABT176" s="137"/>
      <c r="ABU176" s="137"/>
      <c r="ABV176" s="137"/>
      <c r="ABW176" s="137"/>
      <c r="ABX176" s="137"/>
      <c r="ABY176" s="137"/>
      <c r="ABZ176" s="137"/>
      <c r="ACA176" s="137"/>
      <c r="ACB176" s="137"/>
      <c r="ACC176" s="137"/>
      <c r="ACD176" s="137"/>
      <c r="ACE176" s="137"/>
      <c r="ACF176" s="137"/>
      <c r="ACG176" s="137"/>
      <c r="ACH176" s="137"/>
      <c r="ACI176" s="137"/>
      <c r="ACJ176" s="137"/>
      <c r="ACK176" s="137"/>
      <c r="ACL176" s="137"/>
      <c r="ACM176" s="137"/>
      <c r="ACN176" s="137"/>
      <c r="ACO176" s="137"/>
      <c r="ACP176" s="137"/>
      <c r="ACQ176" s="137"/>
      <c r="ACR176" s="137"/>
      <c r="ACS176" s="137"/>
      <c r="ACT176" s="137"/>
      <c r="ACU176" s="137"/>
      <c r="ACV176" s="137"/>
      <c r="ACW176" s="137"/>
      <c r="ACX176" s="137"/>
      <c r="ACY176" s="137"/>
      <c r="ACZ176" s="137"/>
      <c r="ADA176" s="137"/>
      <c r="ADB176" s="137"/>
      <c r="ADC176" s="137"/>
      <c r="ADD176" s="137"/>
      <c r="ADE176" s="137"/>
      <c r="ADF176" s="137"/>
      <c r="ADG176" s="137"/>
      <c r="ADH176" s="137"/>
      <c r="ADI176" s="137"/>
      <c r="ADJ176" s="137"/>
      <c r="ADK176" s="137"/>
      <c r="ADL176" s="137"/>
      <c r="ADM176" s="137"/>
      <c r="ADN176" s="137"/>
      <c r="ADO176" s="137"/>
      <c r="ADP176" s="137"/>
      <c r="ADQ176" s="137"/>
      <c r="ADR176" s="137"/>
      <c r="ADS176" s="137"/>
      <c r="ADT176" s="137"/>
      <c r="ADU176" s="137"/>
      <c r="ADV176" s="137"/>
      <c r="ADW176" s="137"/>
      <c r="ADX176" s="137"/>
      <c r="ADY176" s="137"/>
      <c r="ADZ176" s="137"/>
      <c r="AEA176" s="137"/>
      <c r="AEB176" s="137"/>
      <c r="AEC176" s="137"/>
      <c r="AED176" s="137"/>
      <c r="AEE176" s="137"/>
      <c r="AEF176" s="137"/>
      <c r="AEG176" s="137"/>
      <c r="AEH176" s="137"/>
      <c r="AEI176" s="137"/>
      <c r="AEJ176" s="137"/>
      <c r="AEK176" s="137"/>
      <c r="AEL176" s="137"/>
      <c r="AEM176" s="137"/>
      <c r="AEN176" s="137"/>
      <c r="AEO176" s="137"/>
      <c r="AEP176" s="137"/>
      <c r="AEQ176" s="137"/>
      <c r="AER176" s="137"/>
      <c r="AES176" s="137"/>
      <c r="AET176" s="137"/>
      <c r="AEU176" s="137"/>
      <c r="AEV176" s="137"/>
      <c r="AEW176" s="137"/>
      <c r="AEX176" s="137"/>
      <c r="AEY176" s="137"/>
      <c r="AEZ176" s="137"/>
      <c r="AFA176" s="137"/>
      <c r="AFB176" s="137"/>
      <c r="AFC176" s="137"/>
      <c r="AFD176" s="137"/>
      <c r="AFE176" s="137"/>
      <c r="AFF176" s="137"/>
      <c r="AFG176" s="137"/>
      <c r="AFH176" s="137"/>
      <c r="AFI176" s="137"/>
      <c r="AFJ176" s="137"/>
      <c r="AFK176" s="137"/>
      <c r="AFL176" s="137"/>
      <c r="AFM176" s="137"/>
      <c r="AFN176" s="137"/>
      <c r="AFO176" s="137"/>
      <c r="AFP176" s="137"/>
      <c r="AFQ176" s="137"/>
      <c r="AFR176" s="137"/>
      <c r="AFS176" s="137"/>
      <c r="AFT176" s="137"/>
      <c r="AFU176" s="137"/>
      <c r="AFV176" s="137"/>
      <c r="AFW176" s="137"/>
      <c r="AFX176" s="137"/>
      <c r="AFY176" s="137"/>
      <c r="AFZ176" s="137"/>
      <c r="AGA176" s="137"/>
      <c r="AGB176" s="137"/>
      <c r="AGC176" s="137"/>
      <c r="AGD176" s="137"/>
      <c r="AGE176" s="137"/>
      <c r="AGF176" s="137"/>
      <c r="AGG176" s="137"/>
      <c r="AGH176" s="137"/>
      <c r="AGI176" s="137"/>
      <c r="AGJ176" s="137"/>
      <c r="AGK176" s="137"/>
      <c r="AGL176" s="137"/>
      <c r="AGM176" s="137"/>
      <c r="AGN176" s="137"/>
      <c r="AGO176" s="137"/>
      <c r="AGP176" s="137"/>
      <c r="AGQ176" s="137"/>
      <c r="AGR176" s="137"/>
      <c r="AGS176" s="137"/>
      <c r="AGT176" s="137"/>
      <c r="AGU176" s="137"/>
      <c r="AGV176" s="137"/>
      <c r="AGW176" s="137"/>
      <c r="AGX176" s="137"/>
      <c r="AGY176" s="137"/>
      <c r="AGZ176" s="137"/>
      <c r="AHA176" s="137"/>
      <c r="AHB176" s="137"/>
      <c r="AHC176" s="137"/>
      <c r="AHD176" s="137"/>
      <c r="AHE176" s="137"/>
      <c r="AHF176" s="137"/>
      <c r="AHG176" s="137"/>
      <c r="AHH176" s="137"/>
      <c r="AHI176" s="137"/>
      <c r="AHJ176" s="137"/>
      <c r="AHK176" s="137"/>
      <c r="AHL176" s="137"/>
      <c r="AHM176" s="137"/>
      <c r="AHN176" s="137"/>
      <c r="AHO176" s="137"/>
      <c r="AHP176" s="137"/>
      <c r="AHQ176" s="137"/>
      <c r="AHR176" s="137"/>
      <c r="AHS176" s="137"/>
      <c r="AHT176" s="137"/>
      <c r="AHU176" s="137"/>
      <c r="AHV176" s="137"/>
      <c r="AHW176" s="137"/>
      <c r="AHX176" s="137"/>
      <c r="AHY176" s="137"/>
      <c r="AHZ176" s="137"/>
      <c r="AIA176" s="137"/>
      <c r="AIB176" s="137"/>
      <c r="AIC176" s="137"/>
      <c r="AID176" s="137"/>
      <c r="AIE176" s="137"/>
      <c r="AIF176" s="137"/>
      <c r="AIG176" s="137"/>
      <c r="AIH176" s="137"/>
      <c r="AII176" s="137"/>
      <c r="AIJ176" s="137"/>
      <c r="AIK176" s="137"/>
      <c r="AIL176" s="137"/>
      <c r="AIM176" s="137"/>
      <c r="AIN176" s="137"/>
      <c r="AIO176" s="137"/>
      <c r="AIP176" s="137"/>
      <c r="AIQ176" s="137"/>
      <c r="AIR176" s="137"/>
      <c r="AIS176" s="137"/>
      <c r="AIT176" s="137"/>
      <c r="AIU176" s="137"/>
      <c r="AIV176" s="137"/>
      <c r="AIW176" s="137"/>
      <c r="AIX176" s="137"/>
      <c r="AIY176" s="137"/>
      <c r="AIZ176" s="137"/>
      <c r="AJA176" s="137"/>
      <c r="AJB176" s="137"/>
      <c r="AJC176" s="137"/>
      <c r="AJD176" s="137"/>
      <c r="AJE176" s="137"/>
      <c r="AJF176" s="137"/>
      <c r="AJG176" s="137"/>
      <c r="AJH176" s="137"/>
      <c r="AJI176" s="137"/>
      <c r="AJJ176" s="137"/>
      <c r="AJK176" s="137"/>
      <c r="AJL176" s="137"/>
      <c r="AJM176" s="137"/>
      <c r="AJN176" s="137"/>
      <c r="AJO176" s="137"/>
      <c r="AJP176" s="137"/>
      <c r="AJQ176" s="137"/>
      <c r="AJR176" s="137"/>
      <c r="AJS176" s="137"/>
      <c r="AJT176" s="137"/>
      <c r="AJU176" s="137"/>
      <c r="AJV176" s="137"/>
      <c r="AJW176" s="137"/>
      <c r="AJX176" s="137"/>
      <c r="AJY176" s="137"/>
      <c r="AJZ176" s="137"/>
      <c r="AKA176" s="137"/>
      <c r="AKB176" s="137"/>
      <c r="AKC176" s="137"/>
      <c r="AKD176" s="137"/>
      <c r="AKE176" s="137"/>
      <c r="AKF176" s="137"/>
      <c r="AKG176" s="137"/>
      <c r="AKH176" s="137"/>
      <c r="AKI176" s="137"/>
      <c r="AKJ176" s="137"/>
      <c r="AKK176" s="137"/>
      <c r="AKL176" s="137"/>
      <c r="AKM176" s="137"/>
      <c r="AKN176" s="137"/>
      <c r="AKO176" s="137"/>
      <c r="AKP176" s="137"/>
      <c r="AKQ176" s="137"/>
      <c r="AKR176" s="137"/>
      <c r="AKS176" s="137"/>
      <c r="AKT176" s="137"/>
      <c r="AKU176" s="137"/>
      <c r="AKV176" s="137"/>
      <c r="AKW176" s="137"/>
      <c r="AKX176" s="137"/>
      <c r="AKY176" s="137"/>
      <c r="AKZ176" s="137"/>
      <c r="ALA176" s="137"/>
      <c r="ALB176" s="137"/>
      <c r="ALC176" s="137"/>
      <c r="ALD176" s="137"/>
      <c r="ALE176" s="137"/>
      <c r="ALF176" s="137"/>
      <c r="ALG176" s="137"/>
      <c r="ALH176" s="137"/>
      <c r="ALI176" s="137"/>
      <c r="ALJ176" s="137"/>
      <c r="ALK176" s="137"/>
      <c r="ALL176" s="137"/>
      <c r="ALM176" s="137"/>
      <c r="ALN176" s="137"/>
      <c r="ALO176" s="137"/>
      <c r="ALP176" s="137"/>
      <c r="ALQ176" s="137"/>
      <c r="ALR176" s="137"/>
      <c r="ALS176" s="137"/>
      <c r="ALT176" s="137"/>
      <c r="ALU176" s="137"/>
      <c r="ALV176" s="137"/>
      <c r="ALW176" s="137"/>
      <c r="ALX176" s="137"/>
      <c r="ALY176" s="137"/>
      <c r="ALZ176" s="137"/>
      <c r="AMA176" s="137"/>
      <c r="AMB176" s="137"/>
      <c r="AMC176" s="137"/>
      <c r="AMD176" s="137"/>
      <c r="AME176" s="137"/>
      <c r="AMF176" s="137"/>
      <c r="AMG176" s="137"/>
      <c r="AMH176" s="137"/>
      <c r="AMI176" s="137"/>
      <c r="AMJ176" s="137"/>
      <c r="AMK176" s="137"/>
      <c r="AML176" s="137"/>
      <c r="AMM176" s="137"/>
      <c r="AMN176" s="137"/>
      <c r="AMO176" s="137"/>
      <c r="AMP176" s="137"/>
      <c r="AMQ176" s="137"/>
      <c r="AMR176" s="137"/>
      <c r="AMS176" s="137"/>
      <c r="AMT176" s="137"/>
      <c r="AMU176" s="137"/>
      <c r="AMV176" s="137"/>
      <c r="AMW176" s="137"/>
      <c r="AMX176" s="137"/>
      <c r="AMY176" s="137"/>
      <c r="AMZ176" s="137"/>
      <c r="ANA176" s="137"/>
      <c r="ANB176" s="137"/>
      <c r="ANC176" s="137"/>
      <c r="AND176" s="137"/>
      <c r="ANE176" s="137"/>
      <c r="ANF176" s="137"/>
      <c r="ANG176" s="137"/>
      <c r="ANH176" s="137"/>
      <c r="ANI176" s="137"/>
      <c r="ANJ176" s="137"/>
      <c r="ANK176" s="137"/>
      <c r="ANL176" s="137"/>
      <c r="ANM176" s="137"/>
      <c r="ANN176" s="137"/>
      <c r="ANO176" s="137"/>
      <c r="ANP176" s="137"/>
      <c r="ANQ176" s="137"/>
      <c r="ANR176" s="137"/>
      <c r="ANS176" s="137"/>
      <c r="ANT176" s="137"/>
      <c r="ANU176" s="137"/>
      <c r="ANV176" s="137"/>
      <c r="ANW176" s="137"/>
      <c r="ANX176" s="137"/>
      <c r="ANY176" s="137"/>
      <c r="ANZ176" s="137"/>
      <c r="AOA176" s="137"/>
      <c r="AOB176" s="137"/>
      <c r="AOC176" s="137"/>
      <c r="AOD176" s="137"/>
      <c r="AOE176" s="137"/>
      <c r="AOF176" s="137"/>
      <c r="AOG176" s="137"/>
      <c r="AOH176" s="137"/>
      <c r="AOI176" s="137"/>
      <c r="AOJ176" s="137"/>
      <c r="AOK176" s="137"/>
      <c r="AOL176" s="137"/>
      <c r="AOM176" s="137"/>
      <c r="AON176" s="137"/>
      <c r="AOO176" s="137"/>
      <c r="AOP176" s="137"/>
      <c r="AOQ176" s="137"/>
      <c r="AOR176" s="137"/>
      <c r="AOS176" s="137"/>
      <c r="AOT176" s="137"/>
      <c r="AOU176" s="137"/>
      <c r="AOV176" s="137"/>
      <c r="AOW176" s="137"/>
      <c r="AOX176" s="137"/>
      <c r="AOY176" s="137"/>
      <c r="AOZ176" s="137"/>
      <c r="APA176" s="137"/>
      <c r="APB176" s="137"/>
      <c r="APC176" s="137"/>
      <c r="APD176" s="137"/>
      <c r="APE176" s="137"/>
      <c r="APF176" s="137"/>
      <c r="APG176" s="137"/>
      <c r="APH176" s="137"/>
      <c r="API176" s="137"/>
      <c r="APJ176" s="137"/>
      <c r="APK176" s="137"/>
      <c r="APL176" s="137"/>
      <c r="APM176" s="137"/>
      <c r="APN176" s="137"/>
      <c r="APO176" s="137"/>
      <c r="APP176" s="137"/>
      <c r="APQ176" s="137"/>
      <c r="APR176" s="137"/>
      <c r="APS176" s="137"/>
      <c r="APT176" s="137"/>
      <c r="APU176" s="137"/>
      <c r="APV176" s="137"/>
      <c r="APW176" s="137"/>
      <c r="APX176" s="137"/>
      <c r="APY176" s="137"/>
      <c r="APZ176" s="137"/>
      <c r="AQA176" s="137"/>
      <c r="AQB176" s="137"/>
      <c r="AQC176" s="137"/>
      <c r="AQD176" s="137"/>
      <c r="AQE176" s="137"/>
      <c r="AQF176" s="137"/>
      <c r="AQG176" s="137"/>
      <c r="AQH176" s="137"/>
      <c r="AQI176" s="137"/>
      <c r="AQJ176" s="137"/>
      <c r="AQK176" s="137"/>
      <c r="AQL176" s="137"/>
      <c r="AQM176" s="137"/>
      <c r="AQN176" s="137"/>
      <c r="AQO176" s="137"/>
      <c r="AQP176" s="137"/>
      <c r="AQQ176" s="137"/>
      <c r="AQR176" s="137"/>
      <c r="AQS176" s="137"/>
      <c r="AQT176" s="137"/>
      <c r="AQU176" s="137"/>
      <c r="AQV176" s="137"/>
      <c r="AQW176" s="137"/>
      <c r="AQX176" s="137"/>
      <c r="AQY176" s="137"/>
      <c r="AQZ176" s="137"/>
      <c r="ARA176" s="137"/>
      <c r="ARB176" s="137"/>
      <c r="ARC176" s="137"/>
      <c r="ARD176" s="137"/>
      <c r="ARE176" s="137"/>
      <c r="ARF176" s="137"/>
      <c r="ARG176" s="137"/>
      <c r="ARH176" s="137"/>
      <c r="ARI176" s="137"/>
      <c r="ARJ176" s="137"/>
      <c r="ARK176" s="137"/>
      <c r="ARL176" s="137"/>
      <c r="ARM176" s="137"/>
      <c r="ARN176" s="137"/>
      <c r="ARO176" s="137"/>
      <c r="ARP176" s="137"/>
      <c r="ARQ176" s="137"/>
      <c r="ARR176" s="137"/>
      <c r="ARS176" s="137"/>
      <c r="ART176" s="137"/>
      <c r="ARU176" s="137"/>
      <c r="ARV176" s="137"/>
      <c r="ARW176" s="137"/>
      <c r="ARX176" s="137"/>
      <c r="ARY176" s="137"/>
      <c r="ARZ176" s="137"/>
      <c r="ASA176" s="137"/>
      <c r="ASB176" s="137"/>
      <c r="ASC176" s="137"/>
      <c r="ASD176" s="137"/>
      <c r="ASE176" s="137"/>
      <c r="ASF176" s="137"/>
      <c r="ASG176" s="137"/>
      <c r="ASH176" s="137"/>
      <c r="ASI176" s="137"/>
      <c r="ASJ176" s="137"/>
      <c r="ASK176" s="137"/>
      <c r="ASL176" s="137"/>
      <c r="ASM176" s="137"/>
      <c r="ASN176" s="137"/>
      <c r="ASO176" s="137"/>
      <c r="ASP176" s="137"/>
      <c r="ASQ176" s="137"/>
      <c r="ASR176" s="137"/>
      <c r="ASS176" s="137"/>
      <c r="AST176" s="137"/>
      <c r="ASU176" s="137"/>
      <c r="ASV176" s="137"/>
      <c r="ASW176" s="137"/>
      <c r="ASX176" s="137"/>
      <c r="ASY176" s="137"/>
      <c r="ASZ176" s="137"/>
      <c r="ATA176" s="137"/>
      <c r="ATB176" s="137"/>
      <c r="ATC176" s="137"/>
      <c r="ATD176" s="137"/>
      <c r="ATE176" s="137"/>
      <c r="ATF176" s="137"/>
      <c r="ATG176" s="137"/>
      <c r="ATH176" s="137"/>
      <c r="ATI176" s="137"/>
      <c r="ATJ176" s="137"/>
      <c r="ATK176" s="137"/>
      <c r="ATL176" s="137"/>
      <c r="ATM176" s="137"/>
      <c r="ATN176" s="137"/>
      <c r="ATO176" s="137"/>
      <c r="ATP176" s="137"/>
      <c r="ATQ176" s="137"/>
      <c r="ATR176" s="137"/>
      <c r="ATS176" s="137"/>
      <c r="ATT176" s="137"/>
      <c r="ATU176" s="137"/>
      <c r="ATV176" s="137"/>
      <c r="ATW176" s="137"/>
      <c r="ATX176" s="137"/>
      <c r="ATY176" s="137"/>
      <c r="ATZ176" s="137"/>
      <c r="AUA176" s="137"/>
      <c r="AUB176" s="137"/>
      <c r="AUC176" s="137"/>
      <c r="AUD176" s="137"/>
      <c r="AUE176" s="137"/>
      <c r="AUF176" s="137"/>
      <c r="AUG176" s="137"/>
      <c r="AUH176" s="137"/>
      <c r="AUI176" s="137"/>
      <c r="AUJ176" s="137"/>
      <c r="AUK176" s="137"/>
      <c r="AUL176" s="137"/>
      <c r="AUM176" s="137"/>
      <c r="AUN176" s="137"/>
      <c r="AUO176" s="137"/>
      <c r="AUP176" s="137"/>
      <c r="AUQ176" s="137"/>
      <c r="AUR176" s="137"/>
      <c r="AUS176" s="137"/>
      <c r="AUT176" s="137"/>
      <c r="AUU176" s="137"/>
      <c r="AUV176" s="137"/>
      <c r="AUW176" s="137"/>
      <c r="AUX176" s="137"/>
      <c r="AUY176" s="137"/>
      <c r="AUZ176" s="137"/>
      <c r="AVA176" s="137"/>
      <c r="AVB176" s="137"/>
      <c r="AVC176" s="137"/>
      <c r="AVD176" s="137"/>
      <c r="AVE176" s="137"/>
      <c r="AVF176" s="137"/>
      <c r="AVG176" s="137"/>
      <c r="AVH176" s="137"/>
      <c r="AVI176" s="137"/>
      <c r="AVJ176" s="137"/>
      <c r="AVK176" s="137"/>
      <c r="AVL176" s="137"/>
      <c r="AVM176" s="137"/>
      <c r="AVN176" s="137"/>
      <c r="AVO176" s="137"/>
      <c r="AVP176" s="137"/>
      <c r="AVQ176" s="137"/>
      <c r="AVR176" s="137"/>
      <c r="AVS176" s="137"/>
      <c r="AVT176" s="137"/>
      <c r="AVU176" s="137"/>
      <c r="AVV176" s="137"/>
      <c r="AVW176" s="137"/>
      <c r="AVX176" s="137"/>
      <c r="AVY176" s="137"/>
      <c r="AVZ176" s="137"/>
      <c r="AWA176" s="137"/>
      <c r="AWB176" s="137"/>
      <c r="AWC176" s="137"/>
      <c r="AWD176" s="137"/>
      <c r="AWE176" s="137"/>
      <c r="AWF176" s="137"/>
      <c r="AWG176" s="137"/>
      <c r="AWH176" s="137"/>
      <c r="AWI176" s="137"/>
      <c r="AWJ176" s="137"/>
      <c r="AWK176" s="137"/>
      <c r="AWL176" s="137"/>
      <c r="AWM176" s="137"/>
      <c r="AWN176" s="137"/>
      <c r="AWO176" s="137"/>
      <c r="AWP176" s="137"/>
      <c r="AWQ176" s="137"/>
      <c r="AWR176" s="137"/>
      <c r="AWS176" s="137"/>
      <c r="AWT176" s="137"/>
      <c r="AWU176" s="137"/>
      <c r="AWV176" s="137"/>
      <c r="AWW176" s="137"/>
      <c r="AWX176" s="137"/>
      <c r="AWY176" s="137"/>
      <c r="AWZ176" s="137"/>
      <c r="AXA176" s="137"/>
      <c r="AXB176" s="137"/>
      <c r="AXC176" s="137"/>
      <c r="AXD176" s="137"/>
      <c r="AXE176" s="137"/>
      <c r="AXF176" s="137"/>
      <c r="AXG176" s="137"/>
      <c r="AXH176" s="137"/>
      <c r="AXI176" s="137"/>
      <c r="AXJ176" s="137"/>
      <c r="AXK176" s="137"/>
      <c r="AXL176" s="137"/>
      <c r="AXM176" s="137"/>
      <c r="AXN176" s="137"/>
      <c r="AXO176" s="137"/>
      <c r="AXP176" s="137"/>
      <c r="AXQ176" s="137"/>
      <c r="AXR176" s="137"/>
      <c r="AXS176" s="137"/>
      <c r="AXT176" s="137"/>
      <c r="AXU176" s="137"/>
      <c r="AXV176" s="137"/>
      <c r="AXW176" s="137"/>
      <c r="AXX176" s="137"/>
      <c r="AXY176" s="137"/>
      <c r="AXZ176" s="137"/>
      <c r="AYA176" s="137"/>
      <c r="AYB176" s="137"/>
      <c r="AYC176" s="137"/>
      <c r="AYD176" s="137"/>
      <c r="AYE176" s="137"/>
      <c r="AYF176" s="137"/>
      <c r="AYG176" s="137"/>
      <c r="AYH176" s="137"/>
      <c r="AYI176" s="137"/>
      <c r="AYJ176" s="137"/>
      <c r="AYK176" s="137"/>
      <c r="AYL176" s="137"/>
      <c r="AYM176" s="137"/>
      <c r="AYN176" s="137"/>
      <c r="AYO176" s="137"/>
      <c r="AYP176" s="137"/>
      <c r="AYQ176" s="137"/>
      <c r="AYR176" s="137"/>
      <c r="AYS176" s="137"/>
      <c r="AYT176" s="137"/>
      <c r="AYU176" s="137"/>
      <c r="AYV176" s="137"/>
      <c r="AYW176" s="137"/>
      <c r="AYX176" s="137"/>
      <c r="AYY176" s="137"/>
      <c r="AYZ176" s="137"/>
      <c r="AZA176" s="137"/>
      <c r="AZB176" s="137"/>
      <c r="AZC176" s="137"/>
      <c r="AZD176" s="137"/>
      <c r="AZE176" s="137"/>
      <c r="AZF176" s="137"/>
      <c r="AZG176" s="137"/>
      <c r="AZH176" s="137"/>
      <c r="AZI176" s="137"/>
      <c r="AZJ176" s="137"/>
      <c r="AZK176" s="137"/>
      <c r="AZL176" s="137"/>
      <c r="AZM176" s="137"/>
      <c r="AZN176" s="137"/>
      <c r="AZO176" s="137"/>
      <c r="AZP176" s="137"/>
      <c r="AZQ176" s="137"/>
      <c r="AZR176" s="137"/>
      <c r="AZS176" s="137"/>
      <c r="AZT176" s="137"/>
      <c r="AZU176" s="137"/>
      <c r="AZV176" s="137"/>
      <c r="AZW176" s="137"/>
      <c r="AZX176" s="137"/>
      <c r="AZY176" s="137"/>
      <c r="AZZ176" s="137"/>
      <c r="BAA176" s="137"/>
      <c r="BAB176" s="137"/>
      <c r="BAC176" s="137"/>
      <c r="BAD176" s="137"/>
      <c r="BAE176" s="137"/>
      <c r="BAF176" s="137"/>
      <c r="BAG176" s="137"/>
      <c r="BAH176" s="137"/>
      <c r="BAI176" s="137"/>
      <c r="BAJ176" s="137"/>
      <c r="BAK176" s="137"/>
      <c r="BAL176" s="137"/>
      <c r="BAM176" s="137"/>
      <c r="BAN176" s="137"/>
      <c r="BAO176" s="137"/>
      <c r="BAP176" s="137"/>
      <c r="BAQ176" s="137"/>
      <c r="BAR176" s="137"/>
      <c r="BAS176" s="137"/>
      <c r="BAT176" s="137"/>
      <c r="BAU176" s="137"/>
      <c r="BAV176" s="137"/>
      <c r="BAW176" s="137"/>
      <c r="BAX176" s="137"/>
      <c r="BAY176" s="137"/>
      <c r="BAZ176" s="137"/>
      <c r="BBA176" s="137"/>
      <c r="BBB176" s="137"/>
      <c r="BBC176" s="137"/>
      <c r="BBD176" s="137"/>
      <c r="BBE176" s="137"/>
      <c r="BBF176" s="137"/>
      <c r="BBG176" s="137"/>
      <c r="BBH176" s="137"/>
      <c r="BBI176" s="137"/>
      <c r="BBJ176" s="137"/>
      <c r="BBK176" s="137"/>
      <c r="BBL176" s="137"/>
      <c r="BBM176" s="137"/>
      <c r="BBN176" s="137"/>
      <c r="BBO176" s="137"/>
      <c r="BBP176" s="137"/>
      <c r="BBQ176" s="137"/>
      <c r="BBR176" s="137"/>
      <c r="BBS176" s="137"/>
      <c r="BBT176" s="137"/>
      <c r="BBU176" s="137"/>
      <c r="BBV176" s="137"/>
      <c r="BBW176" s="137"/>
      <c r="BBX176" s="137"/>
      <c r="BBY176" s="137"/>
      <c r="BBZ176" s="137"/>
      <c r="BCA176" s="137"/>
      <c r="BCB176" s="137"/>
      <c r="BCC176" s="137"/>
      <c r="BCD176" s="137"/>
      <c r="BCE176" s="137"/>
      <c r="BCF176" s="137"/>
      <c r="BCG176" s="137"/>
      <c r="BCH176" s="137"/>
      <c r="BCI176" s="137"/>
      <c r="BCJ176" s="137"/>
      <c r="BCK176" s="137"/>
      <c r="BCL176" s="137"/>
      <c r="BCM176" s="137"/>
      <c r="BCN176" s="137"/>
      <c r="BCO176" s="137"/>
      <c r="BCP176" s="137"/>
      <c r="BCQ176" s="137"/>
      <c r="BCR176" s="137"/>
      <c r="BCS176" s="137"/>
      <c r="BCT176" s="137"/>
      <c r="BCU176" s="137"/>
      <c r="BCV176" s="137"/>
      <c r="BCW176" s="137"/>
      <c r="BCX176" s="137"/>
      <c r="BCY176" s="137"/>
      <c r="BCZ176" s="137"/>
      <c r="BDA176" s="137"/>
      <c r="BDB176" s="137"/>
      <c r="BDC176" s="137"/>
      <c r="BDD176" s="137"/>
      <c r="BDE176" s="137"/>
      <c r="BDF176" s="137"/>
      <c r="BDG176" s="137"/>
      <c r="BDH176" s="137"/>
      <c r="BDI176" s="137"/>
      <c r="BDJ176" s="137"/>
      <c r="BDK176" s="137"/>
      <c r="BDL176" s="137"/>
      <c r="BDM176" s="137"/>
      <c r="BDN176" s="137"/>
      <c r="BDO176" s="137"/>
      <c r="BDP176" s="137"/>
      <c r="BDQ176" s="137"/>
      <c r="BDR176" s="137"/>
      <c r="BDS176" s="137"/>
      <c r="BDT176" s="137"/>
      <c r="BDU176" s="137"/>
      <c r="BDV176" s="137"/>
      <c r="BDW176" s="137"/>
      <c r="BDX176" s="137"/>
      <c r="BDY176" s="137"/>
      <c r="BDZ176" s="137"/>
      <c r="BEA176" s="137"/>
      <c r="BEB176" s="137"/>
      <c r="BEC176" s="137"/>
      <c r="BED176" s="137"/>
      <c r="BEE176" s="137"/>
      <c r="BEF176" s="137"/>
      <c r="BEG176" s="137"/>
      <c r="BEH176" s="137"/>
      <c r="BEI176" s="137"/>
      <c r="BEJ176" s="137"/>
      <c r="BEK176" s="137"/>
      <c r="BEL176" s="137"/>
      <c r="BEM176" s="137"/>
      <c r="BEN176" s="137"/>
      <c r="BEO176" s="137"/>
      <c r="BEP176" s="137"/>
      <c r="BEQ176" s="137"/>
      <c r="BER176" s="137"/>
      <c r="BES176" s="137"/>
      <c r="BET176" s="137"/>
      <c r="BEU176" s="137"/>
      <c r="BEV176" s="137"/>
      <c r="BEW176" s="137"/>
      <c r="BEX176" s="137"/>
      <c r="BEY176" s="137"/>
      <c r="BEZ176" s="137"/>
      <c r="BFA176" s="137"/>
      <c r="BFB176" s="137"/>
      <c r="BFC176" s="137"/>
      <c r="BFD176" s="137"/>
      <c r="BFE176" s="137"/>
      <c r="BFF176" s="137"/>
      <c r="BFG176" s="137"/>
      <c r="BFH176" s="137"/>
      <c r="BFI176" s="137"/>
      <c r="BFJ176" s="137"/>
      <c r="BFK176" s="137"/>
      <c r="BFL176" s="137"/>
      <c r="BFM176" s="137"/>
      <c r="BFN176" s="137"/>
      <c r="BFO176" s="137"/>
      <c r="BFP176" s="137"/>
      <c r="BFQ176" s="137"/>
      <c r="BFR176" s="137"/>
      <c r="BFS176" s="137"/>
      <c r="BFT176" s="137"/>
      <c r="BFU176" s="137"/>
      <c r="BFV176" s="137"/>
      <c r="BFW176" s="137"/>
      <c r="BFX176" s="137"/>
      <c r="BFY176" s="137"/>
      <c r="BFZ176" s="137"/>
      <c r="BGA176" s="137"/>
      <c r="BGB176" s="137"/>
      <c r="BGC176" s="137"/>
      <c r="BGD176" s="137"/>
      <c r="BGE176" s="137"/>
      <c r="BGF176" s="137"/>
      <c r="BGG176" s="137"/>
      <c r="BGH176" s="137"/>
      <c r="BGI176" s="137"/>
      <c r="BGJ176" s="137"/>
      <c r="BGK176" s="137"/>
      <c r="BGL176" s="137"/>
      <c r="BGM176" s="137"/>
      <c r="BGN176" s="137"/>
      <c r="BGO176" s="137"/>
      <c r="BGP176" s="137"/>
      <c r="BGQ176" s="137"/>
      <c r="BGR176" s="137"/>
      <c r="BGS176" s="137"/>
      <c r="BGT176" s="137"/>
      <c r="BGU176" s="137"/>
      <c r="BGV176" s="137"/>
      <c r="BGW176" s="137"/>
      <c r="BGX176" s="137"/>
      <c r="BGY176" s="137"/>
      <c r="BGZ176" s="137"/>
      <c r="BHA176" s="137"/>
      <c r="BHB176" s="137"/>
      <c r="BHC176" s="137"/>
      <c r="BHD176" s="137"/>
      <c r="BHE176" s="137"/>
      <c r="BHF176" s="137"/>
      <c r="BHG176" s="137"/>
      <c r="BHH176" s="137"/>
      <c r="BHI176" s="137"/>
      <c r="BHJ176" s="137"/>
      <c r="BHK176" s="137"/>
      <c r="BHL176" s="137"/>
      <c r="BHM176" s="137"/>
      <c r="BHN176" s="137"/>
      <c r="BHO176" s="137"/>
      <c r="BHP176" s="137"/>
      <c r="BHQ176" s="137"/>
      <c r="BHR176" s="137"/>
      <c r="BHS176" s="137"/>
      <c r="BHT176" s="137"/>
      <c r="BHU176" s="137"/>
      <c r="BHV176" s="137"/>
      <c r="BHW176" s="137"/>
      <c r="BHX176" s="137"/>
      <c r="BHY176" s="137"/>
      <c r="BHZ176" s="137"/>
      <c r="BIA176" s="137"/>
      <c r="BIB176" s="137"/>
      <c r="BIC176" s="137"/>
      <c r="BID176" s="137"/>
      <c r="BIE176" s="137"/>
      <c r="BIF176" s="137"/>
      <c r="BIG176" s="137"/>
      <c r="BIH176" s="137"/>
      <c r="BII176" s="137"/>
      <c r="BIJ176" s="137"/>
      <c r="BIK176" s="137"/>
      <c r="BIL176" s="137"/>
      <c r="BIM176" s="137"/>
      <c r="BIN176" s="137"/>
      <c r="BIO176" s="137"/>
      <c r="BIP176" s="137"/>
      <c r="BIQ176" s="137"/>
      <c r="BIR176" s="137"/>
      <c r="BIS176" s="137"/>
      <c r="BIT176" s="137"/>
      <c r="BIU176" s="137"/>
      <c r="BIV176" s="137"/>
      <c r="BIW176" s="137"/>
      <c r="BIX176" s="137"/>
      <c r="BIY176" s="137"/>
      <c r="BIZ176" s="137"/>
      <c r="BJA176" s="137"/>
      <c r="BJB176" s="137"/>
      <c r="BJC176" s="137"/>
      <c r="BJD176" s="137"/>
      <c r="BJE176" s="137"/>
      <c r="BJF176" s="137"/>
      <c r="BJG176" s="137"/>
      <c r="BJH176" s="137"/>
      <c r="BJI176" s="137"/>
      <c r="BJJ176" s="137"/>
      <c r="BJK176" s="137"/>
      <c r="BJL176" s="137"/>
      <c r="BJM176" s="137"/>
      <c r="BJN176" s="137"/>
      <c r="BJO176" s="137"/>
      <c r="BJP176" s="137"/>
      <c r="BJQ176" s="137"/>
      <c r="BJR176" s="137"/>
      <c r="BJS176" s="137"/>
      <c r="BJT176" s="137"/>
      <c r="BJU176" s="137"/>
      <c r="BJV176" s="137"/>
      <c r="BJW176" s="137"/>
      <c r="BJX176" s="137"/>
      <c r="BJY176" s="137"/>
      <c r="BJZ176" s="137"/>
      <c r="BKA176" s="137"/>
      <c r="BKB176" s="137"/>
      <c r="BKC176" s="137"/>
      <c r="BKD176" s="137"/>
      <c r="BKE176" s="137"/>
      <c r="BKF176" s="137"/>
      <c r="BKG176" s="137"/>
      <c r="BKH176" s="137"/>
      <c r="BKI176" s="137"/>
      <c r="BKJ176" s="137"/>
      <c r="BKK176" s="137"/>
      <c r="BKL176" s="137"/>
      <c r="BKM176" s="137"/>
      <c r="BKN176" s="137"/>
      <c r="BKO176" s="137"/>
      <c r="BKP176" s="137"/>
      <c r="BKQ176" s="137"/>
      <c r="BKR176" s="137"/>
      <c r="BKS176" s="137"/>
      <c r="BKT176" s="137"/>
      <c r="BKU176" s="137"/>
      <c r="BKV176" s="137"/>
      <c r="BKW176" s="137"/>
      <c r="BKX176" s="137"/>
      <c r="BKY176" s="137"/>
      <c r="BKZ176" s="137"/>
      <c r="BLA176" s="137"/>
      <c r="BLB176" s="137"/>
      <c r="BLC176" s="137"/>
      <c r="BLD176" s="137"/>
      <c r="BLE176" s="137"/>
      <c r="BLF176" s="137"/>
      <c r="BLG176" s="137"/>
      <c r="BLH176" s="137"/>
      <c r="BLI176" s="137"/>
      <c r="BLJ176" s="137"/>
      <c r="BLK176" s="137"/>
      <c r="BLL176" s="137"/>
      <c r="BLM176" s="137"/>
      <c r="BLN176" s="137"/>
      <c r="BLO176" s="137"/>
      <c r="BLP176" s="137"/>
      <c r="BLQ176" s="137"/>
      <c r="BLR176" s="137"/>
      <c r="BLS176" s="137"/>
      <c r="BLT176" s="137"/>
      <c r="BLU176" s="137"/>
      <c r="BLV176" s="137"/>
      <c r="BLW176" s="137"/>
      <c r="BLX176" s="137"/>
      <c r="BLY176" s="137"/>
      <c r="BLZ176" s="137"/>
      <c r="BMA176" s="137"/>
      <c r="BMB176" s="137"/>
      <c r="BMC176" s="137"/>
      <c r="BMD176" s="137"/>
      <c r="BME176" s="137"/>
      <c r="BMF176" s="137"/>
      <c r="BMG176" s="137"/>
      <c r="BMH176" s="137"/>
      <c r="BMI176" s="137"/>
      <c r="BMJ176" s="137"/>
      <c r="BMK176" s="137"/>
      <c r="BML176" s="137"/>
      <c r="BMM176" s="137"/>
      <c r="BMN176" s="137"/>
      <c r="BMO176" s="137"/>
      <c r="BMP176" s="137"/>
      <c r="BMQ176" s="137"/>
      <c r="BMR176" s="137"/>
      <c r="BMS176" s="137"/>
      <c r="BMT176" s="137"/>
      <c r="BMU176" s="137"/>
      <c r="BMV176" s="137"/>
      <c r="BMW176" s="137"/>
      <c r="BMX176" s="137"/>
      <c r="BMY176" s="137"/>
      <c r="BMZ176" s="137"/>
      <c r="BNA176" s="137"/>
      <c r="BNB176" s="137"/>
      <c r="BNC176" s="137"/>
      <c r="BND176" s="137"/>
      <c r="BNE176" s="137"/>
      <c r="BNF176" s="137"/>
      <c r="BNG176" s="137"/>
      <c r="BNH176" s="137"/>
      <c r="BNI176" s="137"/>
      <c r="BNJ176" s="137"/>
      <c r="BNK176" s="137"/>
      <c r="BNL176" s="137"/>
      <c r="BNM176" s="137"/>
      <c r="BNN176" s="137"/>
      <c r="BNO176" s="137"/>
      <c r="BNP176" s="137"/>
      <c r="BNQ176" s="137"/>
      <c r="BNR176" s="137"/>
      <c r="BNS176" s="137"/>
      <c r="BNT176" s="137"/>
      <c r="BNU176" s="137"/>
      <c r="BNV176" s="137"/>
      <c r="BNW176" s="137"/>
      <c r="BNX176" s="137"/>
      <c r="BNY176" s="137"/>
      <c r="BNZ176" s="137"/>
      <c r="BOA176" s="137"/>
      <c r="BOB176" s="137"/>
      <c r="BOC176" s="137"/>
      <c r="BOD176" s="137"/>
      <c r="BOE176" s="137"/>
      <c r="BOF176" s="137"/>
      <c r="BOG176" s="137"/>
      <c r="BOH176" s="137"/>
      <c r="BOI176" s="137"/>
      <c r="BOJ176" s="137"/>
      <c r="BOK176" s="137"/>
      <c r="BOL176" s="137"/>
      <c r="BOM176" s="137"/>
      <c r="BON176" s="137"/>
      <c r="BOO176" s="137"/>
      <c r="BOP176" s="137"/>
      <c r="BOQ176" s="137"/>
      <c r="BOR176" s="137"/>
      <c r="BOS176" s="137"/>
      <c r="BOT176" s="137"/>
      <c r="BOU176" s="137"/>
      <c r="BOV176" s="137"/>
      <c r="BOW176" s="137"/>
      <c r="BOX176" s="137"/>
      <c r="BOY176" s="137"/>
      <c r="BOZ176" s="137"/>
      <c r="BPA176" s="137"/>
      <c r="BPB176" s="137"/>
      <c r="BPC176" s="137"/>
      <c r="BPD176" s="137"/>
      <c r="BPE176" s="137"/>
      <c r="BPF176" s="137"/>
      <c r="BPG176" s="137"/>
      <c r="BPH176" s="137"/>
      <c r="BPI176" s="137"/>
      <c r="BPJ176" s="137"/>
      <c r="BPK176" s="137"/>
      <c r="BPL176" s="137"/>
      <c r="BPM176" s="137"/>
      <c r="BPN176" s="137"/>
      <c r="BPO176" s="137"/>
      <c r="BPP176" s="137"/>
      <c r="BPQ176" s="137"/>
      <c r="BPR176" s="137"/>
      <c r="BPS176" s="137"/>
      <c r="BPT176" s="137"/>
      <c r="BPU176" s="137"/>
      <c r="BPV176" s="137"/>
      <c r="BPW176" s="137"/>
      <c r="BPX176" s="137"/>
      <c r="BPY176" s="137"/>
      <c r="BPZ176" s="137"/>
      <c r="BQA176" s="137"/>
      <c r="BQB176" s="137"/>
      <c r="BQC176" s="137"/>
      <c r="BQD176" s="137"/>
      <c r="BQE176" s="137"/>
      <c r="BQF176" s="137"/>
      <c r="BQG176" s="137"/>
      <c r="BQH176" s="137"/>
      <c r="BQI176" s="137"/>
      <c r="BQJ176" s="137"/>
      <c r="BQK176" s="137"/>
      <c r="BQL176" s="137"/>
      <c r="BQM176" s="137"/>
      <c r="BQN176" s="137"/>
      <c r="BQO176" s="137"/>
      <c r="BQP176" s="137"/>
      <c r="BQQ176" s="137"/>
      <c r="BQR176" s="137"/>
      <c r="BQS176" s="137"/>
      <c r="BQT176" s="137"/>
      <c r="BQU176" s="137"/>
      <c r="BQV176" s="137"/>
      <c r="BQW176" s="137"/>
      <c r="BQX176" s="137"/>
      <c r="BQY176" s="137"/>
      <c r="BQZ176" s="137"/>
      <c r="BRA176" s="137"/>
      <c r="BRB176" s="137"/>
      <c r="BRC176" s="137"/>
      <c r="BRD176" s="137"/>
      <c r="BRE176" s="137"/>
      <c r="BRF176" s="137"/>
      <c r="BRG176" s="137"/>
      <c r="BRH176" s="137"/>
      <c r="BRI176" s="137"/>
      <c r="BRJ176" s="137"/>
      <c r="BRK176" s="137"/>
      <c r="BRL176" s="137"/>
      <c r="BRM176" s="137"/>
      <c r="BRN176" s="137"/>
      <c r="BRO176" s="137"/>
      <c r="BRP176" s="137"/>
      <c r="BRQ176" s="137"/>
      <c r="BRR176" s="137"/>
      <c r="BRS176" s="137"/>
      <c r="BRT176" s="137"/>
      <c r="BRU176" s="137"/>
      <c r="BRV176" s="137"/>
      <c r="BRW176" s="137"/>
      <c r="BRX176" s="137"/>
      <c r="BRY176" s="137"/>
      <c r="BRZ176" s="137"/>
      <c r="BSA176" s="137"/>
      <c r="BSB176" s="137"/>
      <c r="BSC176" s="137"/>
      <c r="BSD176" s="137"/>
      <c r="BSE176" s="137"/>
      <c r="BSF176" s="137"/>
      <c r="BSG176" s="137"/>
      <c r="BSH176" s="137"/>
      <c r="BSI176" s="137"/>
      <c r="BSJ176" s="137"/>
      <c r="BSK176" s="137"/>
      <c r="BSL176" s="137"/>
      <c r="BSM176" s="137"/>
      <c r="BSN176" s="137"/>
      <c r="BSO176" s="137"/>
      <c r="BSP176" s="137"/>
      <c r="BSQ176" s="137"/>
      <c r="BSR176" s="137"/>
      <c r="BSS176" s="137"/>
      <c r="BST176" s="137"/>
      <c r="BSU176" s="137"/>
      <c r="BSV176" s="137"/>
      <c r="BSW176" s="137"/>
      <c r="BSX176" s="137"/>
      <c r="BSY176" s="137"/>
      <c r="BSZ176" s="137"/>
      <c r="BTA176" s="137"/>
      <c r="BTB176" s="137"/>
      <c r="BTC176" s="137"/>
      <c r="BTD176" s="137"/>
      <c r="BTE176" s="137"/>
      <c r="BTF176" s="137"/>
      <c r="BTG176" s="137"/>
      <c r="BTH176" s="137"/>
      <c r="BTI176" s="137"/>
      <c r="BTJ176" s="137"/>
      <c r="BTK176" s="137"/>
      <c r="BTL176" s="137"/>
      <c r="BTM176" s="137"/>
      <c r="BTN176" s="137"/>
      <c r="BTO176" s="137"/>
      <c r="BTP176" s="137"/>
      <c r="BTQ176" s="137"/>
      <c r="BTR176" s="137"/>
      <c r="BTS176" s="137"/>
      <c r="BTT176" s="137"/>
      <c r="BTU176" s="137"/>
      <c r="BTV176" s="137"/>
      <c r="BTW176" s="137"/>
      <c r="BTX176" s="137"/>
      <c r="BTY176" s="137"/>
      <c r="BTZ176" s="137"/>
      <c r="BUA176" s="137"/>
      <c r="BUB176" s="137"/>
      <c r="BUC176" s="137"/>
      <c r="BUD176" s="137"/>
      <c r="BUE176" s="137"/>
      <c r="BUF176" s="137"/>
      <c r="BUG176" s="137"/>
      <c r="BUH176" s="137"/>
      <c r="BUI176" s="137"/>
      <c r="BUJ176" s="137"/>
      <c r="BUK176" s="137"/>
      <c r="BUL176" s="137"/>
      <c r="BUM176" s="137"/>
      <c r="BUN176" s="137"/>
      <c r="BUO176" s="137"/>
      <c r="BUP176" s="137"/>
      <c r="BUQ176" s="137"/>
      <c r="BUR176" s="137"/>
      <c r="BUS176" s="137"/>
      <c r="BUT176" s="137"/>
      <c r="BUU176" s="137"/>
      <c r="BUV176" s="137"/>
      <c r="BUW176" s="137"/>
      <c r="BUX176" s="137"/>
      <c r="BUY176" s="137"/>
      <c r="BUZ176" s="137"/>
      <c r="BVA176" s="137"/>
      <c r="BVB176" s="137"/>
      <c r="BVC176" s="137"/>
      <c r="BVD176" s="137"/>
      <c r="BVE176" s="137"/>
      <c r="BVF176" s="137"/>
      <c r="BVG176" s="137"/>
      <c r="BVH176" s="137"/>
      <c r="BVI176" s="137"/>
      <c r="BVJ176" s="137"/>
      <c r="BVK176" s="137"/>
      <c r="BVL176" s="137"/>
      <c r="BVM176" s="137"/>
      <c r="BVN176" s="137"/>
      <c r="BVO176" s="137"/>
      <c r="BVP176" s="137"/>
      <c r="BVQ176" s="137"/>
      <c r="BVR176" s="137"/>
      <c r="BVS176" s="137"/>
      <c r="BVT176" s="137"/>
      <c r="BVU176" s="137"/>
      <c r="BVV176" s="137"/>
      <c r="BVW176" s="137"/>
      <c r="BVX176" s="137"/>
      <c r="BVY176" s="137"/>
      <c r="BVZ176" s="137"/>
      <c r="BWA176" s="137"/>
      <c r="BWB176" s="137"/>
      <c r="BWC176" s="137"/>
      <c r="BWD176" s="137"/>
      <c r="BWE176" s="137"/>
      <c r="BWF176" s="137"/>
      <c r="BWG176" s="137"/>
      <c r="BWH176" s="137"/>
      <c r="BWI176" s="137"/>
      <c r="BWJ176" s="137"/>
      <c r="BWK176" s="137"/>
      <c r="BWL176" s="137"/>
      <c r="BWM176" s="137"/>
      <c r="BWN176" s="137"/>
      <c r="BWO176" s="137"/>
      <c r="BWP176" s="137"/>
      <c r="BWQ176" s="137"/>
      <c r="BWR176" s="137"/>
      <c r="BWS176" s="137"/>
      <c r="BWT176" s="137"/>
      <c r="BWU176" s="137"/>
      <c r="BWV176" s="137"/>
      <c r="BWW176" s="137"/>
      <c r="BWX176" s="137"/>
      <c r="BWY176" s="137"/>
      <c r="BWZ176" s="137"/>
      <c r="BXA176" s="137"/>
      <c r="BXB176" s="137"/>
      <c r="BXC176" s="137"/>
      <c r="BXD176" s="137"/>
      <c r="BXE176" s="137"/>
      <c r="BXF176" s="137"/>
      <c r="BXG176" s="137"/>
      <c r="BXH176" s="137"/>
      <c r="BXI176" s="137"/>
      <c r="BXJ176" s="137"/>
      <c r="BXK176" s="137"/>
      <c r="BXL176" s="137"/>
      <c r="BXM176" s="137"/>
      <c r="BXN176" s="137"/>
      <c r="BXO176" s="137"/>
      <c r="BXP176" s="137"/>
      <c r="BXQ176" s="137"/>
      <c r="BXR176" s="137"/>
      <c r="BXS176" s="137"/>
      <c r="BXT176" s="137"/>
      <c r="BXU176" s="137"/>
      <c r="BXV176" s="137"/>
      <c r="BXW176" s="137"/>
      <c r="BXX176" s="137"/>
      <c r="BXY176" s="137"/>
      <c r="BXZ176" s="137"/>
      <c r="BYA176" s="137"/>
      <c r="BYB176" s="137"/>
      <c r="BYC176" s="137"/>
      <c r="BYD176" s="137"/>
      <c r="BYE176" s="137"/>
      <c r="BYF176" s="137"/>
      <c r="BYG176" s="137"/>
      <c r="BYH176" s="137"/>
      <c r="BYI176" s="137"/>
      <c r="BYJ176" s="137"/>
      <c r="BYK176" s="137"/>
      <c r="BYL176" s="137"/>
      <c r="BYM176" s="137"/>
      <c r="BYN176" s="137"/>
      <c r="BYO176" s="137"/>
      <c r="BYP176" s="137"/>
      <c r="BYQ176" s="137"/>
      <c r="BYR176" s="137"/>
      <c r="BYS176" s="137"/>
      <c r="BYT176" s="137"/>
      <c r="BYU176" s="137"/>
      <c r="BYV176" s="137"/>
      <c r="BYW176" s="137"/>
      <c r="BYX176" s="137"/>
      <c r="BYY176" s="137"/>
      <c r="BYZ176" s="137"/>
      <c r="BZA176" s="137"/>
      <c r="BZB176" s="137"/>
      <c r="BZC176" s="137"/>
      <c r="BZD176" s="137"/>
      <c r="BZE176" s="137"/>
      <c r="BZF176" s="137"/>
      <c r="BZG176" s="137"/>
      <c r="BZH176" s="137"/>
      <c r="BZI176" s="137"/>
      <c r="BZJ176" s="137"/>
      <c r="BZK176" s="137"/>
      <c r="BZL176" s="137"/>
      <c r="BZM176" s="137"/>
      <c r="BZN176" s="137"/>
      <c r="BZO176" s="137"/>
      <c r="BZP176" s="137"/>
      <c r="BZQ176" s="137"/>
      <c r="BZR176" s="137"/>
      <c r="BZS176" s="137"/>
      <c r="BZT176" s="137"/>
      <c r="BZU176" s="137"/>
      <c r="BZV176" s="137"/>
      <c r="BZW176" s="137"/>
      <c r="BZX176" s="137"/>
      <c r="BZY176" s="137"/>
      <c r="BZZ176" s="137"/>
      <c r="CAA176" s="137"/>
      <c r="CAB176" s="137"/>
      <c r="CAC176" s="137"/>
      <c r="CAD176" s="137"/>
      <c r="CAE176" s="137"/>
      <c r="CAF176" s="137"/>
      <c r="CAG176" s="137"/>
      <c r="CAH176" s="137"/>
      <c r="CAI176" s="137"/>
      <c r="CAJ176" s="137"/>
      <c r="CAK176" s="137"/>
      <c r="CAL176" s="137"/>
      <c r="CAM176" s="137"/>
      <c r="CAN176" s="137"/>
      <c r="CAO176" s="137"/>
      <c r="CAP176" s="137"/>
      <c r="CAQ176" s="137"/>
      <c r="CAR176" s="137"/>
      <c r="CAS176" s="137"/>
      <c r="CAT176" s="137"/>
      <c r="CAU176" s="137"/>
      <c r="CAV176" s="137"/>
      <c r="CAW176" s="137"/>
      <c r="CAX176" s="137"/>
      <c r="CAY176" s="137"/>
      <c r="CAZ176" s="137"/>
      <c r="CBA176" s="137"/>
      <c r="CBB176" s="137"/>
      <c r="CBC176" s="137"/>
      <c r="CBD176" s="137"/>
      <c r="CBE176" s="137"/>
      <c r="CBF176" s="137"/>
      <c r="CBG176" s="137"/>
      <c r="CBH176" s="137"/>
      <c r="CBI176" s="137"/>
      <c r="CBJ176" s="137"/>
      <c r="CBK176" s="137"/>
      <c r="CBL176" s="137"/>
      <c r="CBM176" s="137"/>
      <c r="CBN176" s="137"/>
      <c r="CBO176" s="137"/>
      <c r="CBP176" s="137"/>
      <c r="CBQ176" s="137"/>
      <c r="CBR176" s="137"/>
      <c r="CBS176" s="137"/>
      <c r="CBT176" s="137"/>
      <c r="CBU176" s="137"/>
      <c r="CBV176" s="137"/>
      <c r="CBW176" s="137"/>
      <c r="CBX176" s="137"/>
      <c r="CBY176" s="137"/>
      <c r="CBZ176" s="137"/>
      <c r="CCA176" s="137"/>
      <c r="CCB176" s="137"/>
      <c r="CCC176" s="137"/>
      <c r="CCD176" s="137"/>
      <c r="CCE176" s="137"/>
      <c r="CCF176" s="137"/>
      <c r="CCG176" s="137"/>
      <c r="CCH176" s="137"/>
      <c r="CCI176" s="137"/>
      <c r="CCJ176" s="137"/>
      <c r="CCK176" s="137"/>
      <c r="CCL176" s="137"/>
      <c r="CCM176" s="137"/>
      <c r="CCN176" s="137"/>
      <c r="CCO176" s="137"/>
      <c r="CCP176" s="137"/>
      <c r="CCQ176" s="137"/>
      <c r="CCR176" s="137"/>
      <c r="CCS176" s="137"/>
      <c r="CCT176" s="137"/>
      <c r="CCU176" s="137"/>
      <c r="CCV176" s="137"/>
      <c r="CCW176" s="137"/>
      <c r="CCX176" s="137"/>
      <c r="CCY176" s="137"/>
      <c r="CCZ176" s="137"/>
      <c r="CDA176" s="137"/>
      <c r="CDB176" s="137"/>
      <c r="CDC176" s="137"/>
      <c r="CDD176" s="137"/>
      <c r="CDE176" s="137"/>
      <c r="CDF176" s="137"/>
      <c r="CDG176" s="137"/>
      <c r="CDH176" s="137"/>
      <c r="CDI176" s="137"/>
      <c r="CDJ176" s="137"/>
      <c r="CDK176" s="137"/>
      <c r="CDL176" s="137"/>
      <c r="CDM176" s="137"/>
      <c r="CDN176" s="137"/>
      <c r="CDO176" s="137"/>
      <c r="CDP176" s="137"/>
      <c r="CDQ176" s="137"/>
      <c r="CDR176" s="137"/>
      <c r="CDS176" s="137"/>
      <c r="CDT176" s="137"/>
      <c r="CDU176" s="137"/>
      <c r="CDV176" s="137"/>
      <c r="CDW176" s="137"/>
      <c r="CDX176" s="137"/>
      <c r="CDY176" s="137"/>
      <c r="CDZ176" s="137"/>
      <c r="CEA176" s="137"/>
      <c r="CEB176" s="137"/>
      <c r="CEC176" s="137"/>
      <c r="CED176" s="137"/>
      <c r="CEE176" s="137"/>
      <c r="CEF176" s="137"/>
      <c r="CEG176" s="137"/>
      <c r="CEH176" s="137"/>
      <c r="CEI176" s="137"/>
      <c r="CEJ176" s="137"/>
      <c r="CEK176" s="137"/>
      <c r="CEL176" s="137"/>
      <c r="CEM176" s="137"/>
      <c r="CEN176" s="137"/>
      <c r="CEO176" s="137"/>
      <c r="CEP176" s="137"/>
      <c r="CEQ176" s="137"/>
      <c r="CER176" s="137"/>
      <c r="CES176" s="137"/>
      <c r="CET176" s="137"/>
      <c r="CEU176" s="137"/>
      <c r="CEV176" s="137"/>
      <c r="CEW176" s="137"/>
      <c r="CEX176" s="137"/>
      <c r="CEY176" s="137"/>
      <c r="CEZ176" s="137"/>
      <c r="CFA176" s="137"/>
      <c r="CFB176" s="137"/>
      <c r="CFC176" s="137"/>
      <c r="CFD176" s="137"/>
      <c r="CFE176" s="137"/>
      <c r="CFF176" s="137"/>
      <c r="CFG176" s="137"/>
      <c r="CFH176" s="137"/>
      <c r="CFI176" s="137"/>
      <c r="CFJ176" s="137"/>
      <c r="CFK176" s="137"/>
      <c r="CFL176" s="137"/>
      <c r="CFM176" s="137"/>
      <c r="CFN176" s="137"/>
      <c r="CFO176" s="137"/>
      <c r="CFP176" s="137"/>
      <c r="CFQ176" s="137"/>
      <c r="CFR176" s="137"/>
      <c r="CFS176" s="137"/>
      <c r="CFT176" s="137"/>
      <c r="CFU176" s="137"/>
      <c r="CFV176" s="137"/>
      <c r="CFW176" s="137"/>
      <c r="CFX176" s="137"/>
      <c r="CFY176" s="137"/>
      <c r="CFZ176" s="137"/>
      <c r="CGA176" s="137"/>
      <c r="CGB176" s="137"/>
      <c r="CGC176" s="137"/>
      <c r="CGD176" s="137"/>
      <c r="CGE176" s="137"/>
      <c r="CGF176" s="137"/>
      <c r="CGG176" s="137"/>
      <c r="CGH176" s="137"/>
      <c r="CGI176" s="137"/>
      <c r="CGJ176" s="137"/>
      <c r="CGK176" s="137"/>
      <c r="CGL176" s="137"/>
      <c r="CGM176" s="137"/>
      <c r="CGN176" s="137"/>
      <c r="CGO176" s="137"/>
      <c r="CGP176" s="137"/>
      <c r="CGQ176" s="137"/>
      <c r="CGR176" s="137"/>
      <c r="CGS176" s="137"/>
      <c r="CGT176" s="137"/>
      <c r="CGU176" s="137"/>
      <c r="CGV176" s="137"/>
      <c r="CGW176" s="137"/>
      <c r="CGX176" s="137"/>
      <c r="CGY176" s="137"/>
      <c r="CGZ176" s="137"/>
      <c r="CHA176" s="137"/>
      <c r="CHB176" s="137"/>
      <c r="CHC176" s="137"/>
      <c r="CHD176" s="137"/>
      <c r="CHE176" s="137"/>
      <c r="CHF176" s="137"/>
      <c r="CHG176" s="137"/>
      <c r="CHH176" s="137"/>
      <c r="CHI176" s="137"/>
      <c r="CHJ176" s="137"/>
      <c r="CHK176" s="137"/>
      <c r="CHL176" s="137"/>
      <c r="CHM176" s="137"/>
      <c r="CHN176" s="137"/>
      <c r="CHO176" s="137"/>
      <c r="CHP176" s="137"/>
      <c r="CHQ176" s="137"/>
      <c r="CHR176" s="137"/>
      <c r="CHS176" s="137"/>
      <c r="CHT176" s="137"/>
      <c r="CHU176" s="137"/>
      <c r="CHV176" s="137"/>
      <c r="CHW176" s="137"/>
      <c r="CHX176" s="137"/>
      <c r="CHY176" s="137"/>
      <c r="CHZ176" s="137"/>
      <c r="CIA176" s="137"/>
      <c r="CIB176" s="137"/>
      <c r="CIC176" s="137"/>
      <c r="CID176" s="137"/>
      <c r="CIE176" s="137"/>
      <c r="CIF176" s="137"/>
      <c r="CIG176" s="137"/>
      <c r="CIH176" s="137"/>
      <c r="CII176" s="137"/>
      <c r="CIJ176" s="137"/>
      <c r="CIK176" s="137"/>
      <c r="CIL176" s="137"/>
      <c r="CIM176" s="137"/>
      <c r="CIN176" s="137"/>
      <c r="CIO176" s="137"/>
      <c r="CIP176" s="137"/>
      <c r="CIQ176" s="137"/>
      <c r="CIR176" s="137"/>
      <c r="CIS176" s="137"/>
      <c r="CIT176" s="137"/>
      <c r="CIU176" s="137"/>
      <c r="CIV176" s="137"/>
      <c r="CIW176" s="137"/>
      <c r="CIX176" s="137"/>
      <c r="CIY176" s="137"/>
      <c r="CIZ176" s="137"/>
      <c r="CJA176" s="137"/>
      <c r="CJB176" s="137"/>
      <c r="CJC176" s="137"/>
      <c r="CJD176" s="137"/>
      <c r="CJE176" s="137"/>
      <c r="CJF176" s="137"/>
      <c r="CJG176" s="137"/>
      <c r="CJH176" s="137"/>
      <c r="CJI176" s="137"/>
      <c r="CJJ176" s="137"/>
      <c r="CJK176" s="137"/>
      <c r="CJL176" s="137"/>
      <c r="CJM176" s="137"/>
      <c r="CJN176" s="137"/>
      <c r="CJO176" s="137"/>
      <c r="CJP176" s="137"/>
      <c r="CJQ176" s="137"/>
      <c r="CJR176" s="137"/>
      <c r="CJS176" s="137"/>
      <c r="CJT176" s="137"/>
      <c r="CJU176" s="137"/>
      <c r="CJV176" s="137"/>
      <c r="CJW176" s="137"/>
      <c r="CJX176" s="137"/>
      <c r="CJY176" s="137"/>
      <c r="CJZ176" s="137"/>
      <c r="CKA176" s="137"/>
      <c r="CKB176" s="137"/>
      <c r="CKC176" s="137"/>
      <c r="CKD176" s="137"/>
      <c r="CKE176" s="137"/>
      <c r="CKF176" s="137"/>
      <c r="CKG176" s="137"/>
      <c r="CKH176" s="137"/>
      <c r="CKI176" s="137"/>
      <c r="CKJ176" s="137"/>
      <c r="CKK176" s="137"/>
      <c r="CKL176" s="137"/>
      <c r="CKM176" s="137"/>
      <c r="CKN176" s="137"/>
      <c r="CKO176" s="137"/>
      <c r="CKP176" s="137"/>
      <c r="CKQ176" s="137"/>
      <c r="CKR176" s="137"/>
      <c r="CKS176" s="137"/>
      <c r="CKT176" s="137"/>
      <c r="CKU176" s="137"/>
      <c r="CKV176" s="137"/>
      <c r="CKW176" s="137"/>
      <c r="CKX176" s="137"/>
      <c r="CKY176" s="137"/>
      <c r="CKZ176" s="137"/>
      <c r="CLA176" s="137"/>
      <c r="CLB176" s="137"/>
      <c r="CLC176" s="137"/>
      <c r="CLD176" s="137"/>
      <c r="CLE176" s="137"/>
      <c r="CLF176" s="137"/>
      <c r="CLG176" s="137"/>
      <c r="CLH176" s="137"/>
      <c r="CLI176" s="137"/>
      <c r="CLJ176" s="137"/>
      <c r="CLK176" s="137"/>
      <c r="CLL176" s="137"/>
      <c r="CLM176" s="137"/>
      <c r="CLN176" s="137"/>
      <c r="CLO176" s="137"/>
      <c r="CLP176" s="137"/>
      <c r="CLQ176" s="137"/>
      <c r="CLR176" s="137"/>
      <c r="CLS176" s="137"/>
      <c r="CLT176" s="137"/>
      <c r="CLU176" s="137"/>
      <c r="CLV176" s="137"/>
      <c r="CLW176" s="137"/>
      <c r="CLX176" s="137"/>
      <c r="CLY176" s="137"/>
      <c r="CLZ176" s="137"/>
      <c r="CMA176" s="137"/>
      <c r="CMB176" s="137"/>
      <c r="CMC176" s="137"/>
      <c r="CMD176" s="137"/>
      <c r="CME176" s="137"/>
      <c r="CMF176" s="137"/>
      <c r="CMG176" s="137"/>
      <c r="CMH176" s="137"/>
      <c r="CMI176" s="137"/>
      <c r="CMJ176" s="137"/>
      <c r="CMK176" s="137"/>
      <c r="CML176" s="137"/>
      <c r="CMM176" s="137"/>
      <c r="CMN176" s="137"/>
      <c r="CMO176" s="137"/>
      <c r="CMP176" s="137"/>
      <c r="CMQ176" s="137"/>
      <c r="CMR176" s="137"/>
      <c r="CMS176" s="137"/>
      <c r="CMT176" s="137"/>
      <c r="CMU176" s="137"/>
      <c r="CMV176" s="137"/>
      <c r="CMW176" s="137"/>
      <c r="CMX176" s="137"/>
      <c r="CMY176" s="137"/>
      <c r="CMZ176" s="137"/>
      <c r="CNA176" s="137"/>
      <c r="CNB176" s="137"/>
      <c r="CNC176" s="137"/>
      <c r="CND176" s="137"/>
      <c r="CNE176" s="137"/>
      <c r="CNF176" s="137"/>
      <c r="CNG176" s="137"/>
      <c r="CNH176" s="137"/>
      <c r="CNI176" s="137"/>
      <c r="CNJ176" s="137"/>
      <c r="CNK176" s="137"/>
      <c r="CNL176" s="137"/>
      <c r="CNM176" s="137"/>
      <c r="CNN176" s="137"/>
      <c r="CNO176" s="137"/>
      <c r="CNP176" s="137"/>
      <c r="CNQ176" s="137"/>
      <c r="CNR176" s="137"/>
      <c r="CNS176" s="137"/>
      <c r="CNT176" s="137"/>
      <c r="CNU176" s="137"/>
      <c r="CNV176" s="137"/>
      <c r="CNW176" s="137"/>
      <c r="CNX176" s="137"/>
      <c r="CNY176" s="137"/>
      <c r="CNZ176" s="137"/>
      <c r="COA176" s="137"/>
      <c r="COB176" s="137"/>
      <c r="COC176" s="137"/>
      <c r="COD176" s="137"/>
      <c r="COE176" s="137"/>
      <c r="COF176" s="137"/>
      <c r="COG176" s="137"/>
      <c r="COH176" s="137"/>
      <c r="COI176" s="137"/>
      <c r="COJ176" s="137"/>
      <c r="COK176" s="137"/>
      <c r="COL176" s="137"/>
      <c r="COM176" s="137"/>
      <c r="CON176" s="137"/>
      <c r="COO176" s="137"/>
      <c r="COP176" s="137"/>
      <c r="COQ176" s="137"/>
      <c r="COR176" s="137"/>
      <c r="COS176" s="137"/>
      <c r="COT176" s="137"/>
      <c r="COU176" s="137"/>
      <c r="COV176" s="137"/>
      <c r="COW176" s="137"/>
      <c r="COX176" s="137"/>
      <c r="COY176" s="137"/>
      <c r="COZ176" s="137"/>
      <c r="CPA176" s="137"/>
      <c r="CPB176" s="137"/>
      <c r="CPC176" s="137"/>
      <c r="CPD176" s="137"/>
      <c r="CPE176" s="137"/>
      <c r="CPF176" s="137"/>
      <c r="CPG176" s="137"/>
      <c r="CPH176" s="137"/>
      <c r="CPI176" s="137"/>
      <c r="CPJ176" s="137"/>
      <c r="CPK176" s="137"/>
      <c r="CPL176" s="137"/>
      <c r="CPM176" s="137"/>
      <c r="CPN176" s="137"/>
      <c r="CPO176" s="137"/>
      <c r="CPP176" s="137"/>
      <c r="CPQ176" s="137"/>
      <c r="CPR176" s="137"/>
      <c r="CPS176" s="137"/>
      <c r="CPT176" s="137"/>
      <c r="CPU176" s="137"/>
      <c r="CPV176" s="137"/>
      <c r="CPW176" s="137"/>
      <c r="CPX176" s="137"/>
      <c r="CPY176" s="137"/>
      <c r="CPZ176" s="137"/>
      <c r="CQA176" s="137"/>
      <c r="CQB176" s="137"/>
      <c r="CQC176" s="137"/>
      <c r="CQD176" s="137"/>
      <c r="CQE176" s="137"/>
      <c r="CQF176" s="137"/>
      <c r="CQG176" s="137"/>
      <c r="CQH176" s="137"/>
      <c r="CQI176" s="137"/>
      <c r="CQJ176" s="137"/>
      <c r="CQK176" s="137"/>
      <c r="CQL176" s="137"/>
      <c r="CQM176" s="137"/>
      <c r="CQN176" s="137"/>
      <c r="CQO176" s="137"/>
      <c r="CQP176" s="137"/>
      <c r="CQQ176" s="137"/>
      <c r="CQR176" s="137"/>
      <c r="CQS176" s="137"/>
      <c r="CQT176" s="137"/>
      <c r="CQU176" s="137"/>
      <c r="CQV176" s="137"/>
      <c r="CQW176" s="137"/>
      <c r="CQX176" s="137"/>
      <c r="CQY176" s="137"/>
      <c r="CQZ176" s="137"/>
      <c r="CRA176" s="137"/>
      <c r="CRB176" s="137"/>
      <c r="CRC176" s="137"/>
      <c r="CRD176" s="137"/>
      <c r="CRE176" s="137"/>
      <c r="CRF176" s="137"/>
      <c r="CRG176" s="137"/>
      <c r="CRH176" s="137"/>
      <c r="CRI176" s="137"/>
      <c r="CRJ176" s="137"/>
      <c r="CRK176" s="137"/>
      <c r="CRL176" s="137"/>
      <c r="CRM176" s="137"/>
      <c r="CRN176" s="137"/>
      <c r="CRO176" s="137"/>
      <c r="CRP176" s="137"/>
      <c r="CRQ176" s="137"/>
      <c r="CRR176" s="137"/>
      <c r="CRS176" s="137"/>
      <c r="CRT176" s="137"/>
      <c r="CRU176" s="137"/>
      <c r="CRV176" s="137"/>
      <c r="CRW176" s="137"/>
      <c r="CRX176" s="137"/>
      <c r="CRY176" s="137"/>
      <c r="CRZ176" s="137"/>
      <c r="CSA176" s="137"/>
      <c r="CSB176" s="137"/>
      <c r="CSC176" s="137"/>
      <c r="CSD176" s="137"/>
      <c r="CSE176" s="137"/>
      <c r="CSF176" s="137"/>
      <c r="CSG176" s="137"/>
      <c r="CSH176" s="137"/>
      <c r="CSI176" s="137"/>
      <c r="CSJ176" s="137"/>
      <c r="CSK176" s="137"/>
      <c r="CSL176" s="137"/>
      <c r="CSM176" s="137"/>
      <c r="CSN176" s="137"/>
      <c r="CSO176" s="137"/>
      <c r="CSP176" s="137"/>
      <c r="CSQ176" s="137"/>
      <c r="CSR176" s="137"/>
      <c r="CSS176" s="137"/>
      <c r="CST176" s="137"/>
      <c r="CSU176" s="137"/>
      <c r="CSV176" s="137"/>
      <c r="CSW176" s="137"/>
      <c r="CSX176" s="137"/>
      <c r="CSY176" s="137"/>
      <c r="CSZ176" s="137"/>
      <c r="CTA176" s="137"/>
      <c r="CTB176" s="137"/>
      <c r="CTC176" s="137"/>
      <c r="CTD176" s="137"/>
      <c r="CTE176" s="137"/>
      <c r="CTF176" s="137"/>
      <c r="CTG176" s="137"/>
      <c r="CTH176" s="137"/>
      <c r="CTI176" s="137"/>
      <c r="CTJ176" s="137"/>
      <c r="CTK176" s="137"/>
      <c r="CTL176" s="137"/>
      <c r="CTM176" s="137"/>
      <c r="CTN176" s="137"/>
      <c r="CTO176" s="137"/>
      <c r="CTP176" s="137"/>
      <c r="CTQ176" s="137"/>
      <c r="CTR176" s="137"/>
      <c r="CTS176" s="137"/>
      <c r="CTT176" s="137"/>
      <c r="CTU176" s="137"/>
      <c r="CTV176" s="137"/>
      <c r="CTW176" s="137"/>
      <c r="CTX176" s="137"/>
      <c r="CTY176" s="137"/>
      <c r="CTZ176" s="137"/>
      <c r="CUA176" s="137"/>
      <c r="CUB176" s="137"/>
      <c r="CUC176" s="137"/>
      <c r="CUD176" s="137"/>
      <c r="CUE176" s="137"/>
      <c r="CUF176" s="137"/>
      <c r="CUG176" s="137"/>
      <c r="CUH176" s="137"/>
      <c r="CUI176" s="137"/>
      <c r="CUJ176" s="137"/>
      <c r="CUK176" s="137"/>
      <c r="CUL176" s="137"/>
      <c r="CUM176" s="137"/>
      <c r="CUN176" s="137"/>
      <c r="CUO176" s="137"/>
      <c r="CUP176" s="137"/>
      <c r="CUQ176" s="137"/>
      <c r="CUR176" s="137"/>
      <c r="CUS176" s="137"/>
      <c r="CUT176" s="137"/>
      <c r="CUU176" s="137"/>
      <c r="CUV176" s="137"/>
      <c r="CUW176" s="137"/>
      <c r="CUX176" s="137"/>
      <c r="CUY176" s="137"/>
      <c r="CUZ176" s="137"/>
      <c r="CVA176" s="137"/>
      <c r="CVB176" s="137"/>
      <c r="CVC176" s="137"/>
      <c r="CVD176" s="137"/>
      <c r="CVE176" s="137"/>
      <c r="CVF176" s="137"/>
      <c r="CVG176" s="137"/>
      <c r="CVH176" s="137"/>
      <c r="CVI176" s="137"/>
      <c r="CVJ176" s="137"/>
      <c r="CVK176" s="137"/>
      <c r="CVL176" s="137"/>
      <c r="CVM176" s="137"/>
      <c r="CVN176" s="137"/>
      <c r="CVO176" s="137"/>
      <c r="CVP176" s="137"/>
      <c r="CVQ176" s="137"/>
      <c r="CVR176" s="137"/>
      <c r="CVS176" s="137"/>
      <c r="CVT176" s="137"/>
      <c r="CVU176" s="137"/>
      <c r="CVV176" s="137"/>
      <c r="CVW176" s="137"/>
      <c r="CVX176" s="137"/>
      <c r="CVY176" s="137"/>
      <c r="CVZ176" s="137"/>
      <c r="CWA176" s="137"/>
      <c r="CWB176" s="137"/>
      <c r="CWC176" s="137"/>
      <c r="CWD176" s="137"/>
      <c r="CWE176" s="137"/>
      <c r="CWF176" s="137"/>
      <c r="CWG176" s="137"/>
      <c r="CWH176" s="137"/>
      <c r="CWI176" s="137"/>
      <c r="CWJ176" s="137"/>
      <c r="CWK176" s="137"/>
      <c r="CWL176" s="137"/>
      <c r="CWM176" s="137"/>
      <c r="CWN176" s="137"/>
      <c r="CWO176" s="137"/>
      <c r="CWP176" s="137"/>
      <c r="CWQ176" s="137"/>
      <c r="CWR176" s="137"/>
      <c r="CWS176" s="137"/>
      <c r="CWT176" s="137"/>
      <c r="CWU176" s="137"/>
      <c r="CWV176" s="137"/>
      <c r="CWW176" s="137"/>
      <c r="CWX176" s="137"/>
      <c r="CWY176" s="137"/>
      <c r="CWZ176" s="137"/>
      <c r="CXA176" s="137"/>
      <c r="CXB176" s="137"/>
      <c r="CXC176" s="137"/>
      <c r="CXD176" s="137"/>
      <c r="CXE176" s="137"/>
      <c r="CXF176" s="137"/>
      <c r="CXG176" s="137"/>
      <c r="CXH176" s="137"/>
      <c r="CXI176" s="137"/>
      <c r="CXJ176" s="137"/>
      <c r="CXK176" s="137"/>
      <c r="CXL176" s="137"/>
      <c r="CXM176" s="137"/>
      <c r="CXN176" s="137"/>
      <c r="CXO176" s="137"/>
      <c r="CXP176" s="137"/>
      <c r="CXQ176" s="137"/>
      <c r="CXR176" s="137"/>
      <c r="CXS176" s="137"/>
      <c r="CXT176" s="137"/>
      <c r="CXU176" s="137"/>
      <c r="CXV176" s="137"/>
      <c r="CXW176" s="137"/>
      <c r="CXX176" s="137"/>
      <c r="CXY176" s="137"/>
      <c r="CXZ176" s="137"/>
      <c r="CYA176" s="137"/>
      <c r="CYB176" s="137"/>
      <c r="CYC176" s="137"/>
      <c r="CYD176" s="137"/>
      <c r="CYE176" s="137"/>
      <c r="CYF176" s="137"/>
      <c r="CYG176" s="137"/>
      <c r="CYH176" s="137"/>
      <c r="CYI176" s="137"/>
      <c r="CYJ176" s="137"/>
      <c r="CYK176" s="137"/>
      <c r="CYL176" s="137"/>
      <c r="CYM176" s="137"/>
      <c r="CYN176" s="137"/>
      <c r="CYO176" s="137"/>
      <c r="CYP176" s="137"/>
      <c r="CYQ176" s="137"/>
      <c r="CYR176" s="137"/>
      <c r="CYS176" s="137"/>
      <c r="CYT176" s="137"/>
      <c r="CYU176" s="137"/>
      <c r="CYV176" s="137"/>
      <c r="CYW176" s="137"/>
      <c r="CYX176" s="137"/>
      <c r="CYY176" s="137"/>
      <c r="CYZ176" s="137"/>
      <c r="CZA176" s="137"/>
      <c r="CZB176" s="137"/>
      <c r="CZC176" s="137"/>
      <c r="CZD176" s="137"/>
      <c r="CZE176" s="137"/>
      <c r="CZF176" s="137"/>
      <c r="CZG176" s="137"/>
      <c r="CZH176" s="137"/>
      <c r="CZI176" s="137"/>
      <c r="CZJ176" s="137"/>
      <c r="CZK176" s="137"/>
      <c r="CZL176" s="137"/>
      <c r="CZM176" s="137"/>
      <c r="CZN176" s="137"/>
      <c r="CZO176" s="137"/>
      <c r="CZP176" s="137"/>
      <c r="CZQ176" s="137"/>
      <c r="CZR176" s="137"/>
      <c r="CZS176" s="137"/>
      <c r="CZT176" s="137"/>
      <c r="CZU176" s="137"/>
      <c r="CZV176" s="137"/>
      <c r="CZW176" s="137"/>
      <c r="CZX176" s="137"/>
      <c r="CZY176" s="137"/>
      <c r="CZZ176" s="137"/>
      <c r="DAA176" s="137"/>
      <c r="DAB176" s="137"/>
      <c r="DAC176" s="137"/>
      <c r="DAD176" s="137"/>
      <c r="DAE176" s="137"/>
      <c r="DAF176" s="137"/>
      <c r="DAG176" s="137"/>
      <c r="DAH176" s="137"/>
      <c r="DAI176" s="137"/>
      <c r="DAJ176" s="137"/>
      <c r="DAK176" s="137"/>
      <c r="DAL176" s="137"/>
      <c r="DAM176" s="137"/>
      <c r="DAN176" s="137"/>
      <c r="DAO176" s="137"/>
      <c r="DAP176" s="137"/>
      <c r="DAQ176" s="137"/>
      <c r="DAR176" s="137"/>
      <c r="DAS176" s="137"/>
      <c r="DAT176" s="137"/>
      <c r="DAU176" s="137"/>
      <c r="DAV176" s="137"/>
      <c r="DAW176" s="137"/>
      <c r="DAX176" s="137"/>
      <c r="DAY176" s="137"/>
      <c r="DAZ176" s="137"/>
      <c r="DBA176" s="137"/>
      <c r="DBB176" s="137"/>
      <c r="DBC176" s="137"/>
      <c r="DBD176" s="137"/>
      <c r="DBE176" s="137"/>
      <c r="DBF176" s="137"/>
      <c r="DBG176" s="137"/>
      <c r="DBH176" s="137"/>
      <c r="DBI176" s="137"/>
      <c r="DBJ176" s="137"/>
      <c r="DBK176" s="137"/>
      <c r="DBL176" s="137"/>
      <c r="DBM176" s="137"/>
      <c r="DBN176" s="137"/>
      <c r="DBO176" s="137"/>
      <c r="DBP176" s="137"/>
      <c r="DBQ176" s="137"/>
      <c r="DBR176" s="137"/>
      <c r="DBS176" s="137"/>
      <c r="DBT176" s="137"/>
      <c r="DBU176" s="137"/>
      <c r="DBV176" s="137"/>
      <c r="DBW176" s="137"/>
      <c r="DBX176" s="137"/>
      <c r="DBY176" s="137"/>
      <c r="DBZ176" s="137"/>
      <c r="DCA176" s="137"/>
      <c r="DCB176" s="137"/>
      <c r="DCC176" s="137"/>
      <c r="DCD176" s="137"/>
      <c r="DCE176" s="137"/>
      <c r="DCF176" s="137"/>
      <c r="DCG176" s="137"/>
      <c r="DCH176" s="137"/>
      <c r="DCI176" s="137"/>
      <c r="DCJ176" s="137"/>
      <c r="DCK176" s="137"/>
      <c r="DCL176" s="137"/>
      <c r="DCM176" s="137"/>
      <c r="DCN176" s="137"/>
      <c r="DCO176" s="137"/>
      <c r="DCP176" s="137"/>
      <c r="DCQ176" s="137"/>
      <c r="DCR176" s="137"/>
      <c r="DCS176" s="137"/>
      <c r="DCT176" s="137"/>
      <c r="DCU176" s="137"/>
      <c r="DCV176" s="137"/>
      <c r="DCW176" s="137"/>
      <c r="DCX176" s="137"/>
      <c r="DCY176" s="137"/>
      <c r="DCZ176" s="137"/>
      <c r="DDA176" s="137"/>
      <c r="DDB176" s="137"/>
      <c r="DDC176" s="137"/>
      <c r="DDD176" s="137"/>
      <c r="DDE176" s="137"/>
      <c r="DDF176" s="137"/>
      <c r="DDG176" s="137"/>
      <c r="DDH176" s="137"/>
      <c r="DDI176" s="137"/>
      <c r="DDJ176" s="137"/>
      <c r="DDK176" s="137"/>
      <c r="DDL176" s="137"/>
      <c r="DDM176" s="137"/>
      <c r="DDN176" s="137"/>
      <c r="DDO176" s="137"/>
      <c r="DDP176" s="137"/>
      <c r="DDQ176" s="137"/>
      <c r="DDR176" s="137"/>
      <c r="DDS176" s="137"/>
      <c r="DDT176" s="137"/>
      <c r="DDU176" s="137"/>
      <c r="DDV176" s="137"/>
      <c r="DDW176" s="137"/>
      <c r="DDX176" s="137"/>
      <c r="DDY176" s="137"/>
      <c r="DDZ176" s="137"/>
      <c r="DEA176" s="137"/>
      <c r="DEB176" s="137"/>
      <c r="DEC176" s="137"/>
      <c r="DED176" s="137"/>
      <c r="DEE176" s="137"/>
      <c r="DEF176" s="137"/>
      <c r="DEG176" s="137"/>
      <c r="DEH176" s="137"/>
      <c r="DEI176" s="137"/>
      <c r="DEJ176" s="137"/>
      <c r="DEK176" s="137"/>
      <c r="DEL176" s="137"/>
      <c r="DEM176" s="137"/>
      <c r="DEN176" s="137"/>
      <c r="DEO176" s="137"/>
      <c r="DEP176" s="137"/>
      <c r="DEQ176" s="137"/>
      <c r="DER176" s="137"/>
      <c r="DES176" s="137"/>
      <c r="DET176" s="137"/>
      <c r="DEU176" s="137"/>
      <c r="DEV176" s="137"/>
      <c r="DEW176" s="137"/>
      <c r="DEX176" s="137"/>
      <c r="DEY176" s="137"/>
      <c r="DEZ176" s="137"/>
      <c r="DFA176" s="137"/>
      <c r="DFB176" s="137"/>
      <c r="DFC176" s="137"/>
      <c r="DFD176" s="137"/>
      <c r="DFE176" s="137"/>
      <c r="DFF176" s="137"/>
      <c r="DFG176" s="137"/>
      <c r="DFH176" s="137"/>
      <c r="DFI176" s="137"/>
      <c r="DFJ176" s="137"/>
      <c r="DFK176" s="137"/>
      <c r="DFL176" s="137"/>
      <c r="DFM176" s="137"/>
      <c r="DFN176" s="137"/>
      <c r="DFO176" s="137"/>
      <c r="DFP176" s="137"/>
      <c r="DFQ176" s="137"/>
      <c r="DFR176" s="137"/>
      <c r="DFS176" s="137"/>
      <c r="DFT176" s="137"/>
      <c r="DFU176" s="137"/>
      <c r="DFV176" s="137"/>
      <c r="DFW176" s="137"/>
      <c r="DFX176" s="137"/>
      <c r="DFY176" s="137"/>
      <c r="DFZ176" s="137"/>
      <c r="DGA176" s="137"/>
      <c r="DGB176" s="137"/>
      <c r="DGC176" s="137"/>
      <c r="DGD176" s="137"/>
      <c r="DGE176" s="137"/>
      <c r="DGF176" s="137"/>
      <c r="DGG176" s="137"/>
      <c r="DGH176" s="137"/>
      <c r="DGI176" s="137"/>
      <c r="DGJ176" s="137"/>
      <c r="DGK176" s="137"/>
      <c r="DGL176" s="137"/>
      <c r="DGM176" s="137"/>
      <c r="DGN176" s="137"/>
      <c r="DGO176" s="137"/>
      <c r="DGP176" s="137"/>
      <c r="DGQ176" s="137"/>
      <c r="DGR176" s="137"/>
      <c r="DGS176" s="137"/>
      <c r="DGT176" s="137"/>
      <c r="DGU176" s="137"/>
      <c r="DGV176" s="137"/>
      <c r="DGW176" s="137"/>
      <c r="DGX176" s="137"/>
      <c r="DGY176" s="137"/>
      <c r="DGZ176" s="137"/>
      <c r="DHA176" s="137"/>
      <c r="DHB176" s="137"/>
      <c r="DHC176" s="137"/>
      <c r="DHD176" s="137"/>
      <c r="DHE176" s="137"/>
      <c r="DHF176" s="137"/>
      <c r="DHG176" s="137"/>
      <c r="DHH176" s="137"/>
      <c r="DHI176" s="137"/>
      <c r="DHJ176" s="137"/>
      <c r="DHK176" s="137"/>
      <c r="DHL176" s="137"/>
      <c r="DHM176" s="137"/>
      <c r="DHN176" s="137"/>
      <c r="DHO176" s="137"/>
      <c r="DHP176" s="137"/>
      <c r="DHQ176" s="137"/>
      <c r="DHR176" s="137"/>
      <c r="DHS176" s="137"/>
      <c r="DHT176" s="137"/>
      <c r="DHU176" s="137"/>
      <c r="DHV176" s="137"/>
      <c r="DHW176" s="137"/>
      <c r="DHX176" s="137"/>
      <c r="DHY176" s="137"/>
      <c r="DHZ176" s="137"/>
      <c r="DIA176" s="137"/>
      <c r="DIB176" s="137"/>
      <c r="DIC176" s="137"/>
      <c r="DID176" s="137"/>
      <c r="DIE176" s="137"/>
      <c r="DIF176" s="137"/>
      <c r="DIG176" s="137"/>
      <c r="DIH176" s="137"/>
      <c r="DII176" s="137"/>
      <c r="DIJ176" s="137"/>
      <c r="DIK176" s="137"/>
      <c r="DIL176" s="137"/>
      <c r="DIM176" s="137"/>
      <c r="DIN176" s="137"/>
      <c r="DIO176" s="137"/>
      <c r="DIP176" s="137"/>
      <c r="DIQ176" s="137"/>
      <c r="DIR176" s="137"/>
      <c r="DIS176" s="137"/>
      <c r="DIT176" s="137"/>
      <c r="DIU176" s="137"/>
      <c r="DIV176" s="137"/>
      <c r="DIW176" s="137"/>
      <c r="DIX176" s="137"/>
      <c r="DIY176" s="137"/>
      <c r="DIZ176" s="137"/>
      <c r="DJA176" s="137"/>
      <c r="DJB176" s="137"/>
      <c r="DJC176" s="137"/>
      <c r="DJD176" s="137"/>
      <c r="DJE176" s="137"/>
      <c r="DJF176" s="137"/>
      <c r="DJG176" s="137"/>
      <c r="DJH176" s="137"/>
      <c r="DJI176" s="137"/>
      <c r="DJJ176" s="137"/>
      <c r="DJK176" s="137"/>
      <c r="DJL176" s="137"/>
      <c r="DJM176" s="137"/>
      <c r="DJN176" s="137"/>
      <c r="DJO176" s="137"/>
      <c r="DJP176" s="137"/>
      <c r="DJQ176" s="137"/>
      <c r="DJR176" s="137"/>
      <c r="DJS176" s="137"/>
      <c r="DJT176" s="137"/>
      <c r="DJU176" s="137"/>
      <c r="DJV176" s="137"/>
      <c r="DJW176" s="137"/>
      <c r="DJX176" s="137"/>
      <c r="DJY176" s="137"/>
      <c r="DJZ176" s="137"/>
      <c r="DKA176" s="137"/>
      <c r="DKB176" s="137"/>
      <c r="DKC176" s="137"/>
      <c r="DKD176" s="137"/>
      <c r="DKE176" s="137"/>
      <c r="DKF176" s="137"/>
      <c r="DKG176" s="137"/>
      <c r="DKH176" s="137"/>
      <c r="DKI176" s="137"/>
      <c r="DKJ176" s="137"/>
      <c r="DKK176" s="137"/>
      <c r="DKL176" s="137"/>
      <c r="DKM176" s="137"/>
      <c r="DKN176" s="137"/>
      <c r="DKO176" s="137"/>
      <c r="DKP176" s="137"/>
      <c r="DKQ176" s="137"/>
      <c r="DKR176" s="137"/>
      <c r="DKS176" s="137"/>
      <c r="DKT176" s="137"/>
      <c r="DKU176" s="137"/>
      <c r="DKV176" s="137"/>
      <c r="DKW176" s="137"/>
      <c r="DKX176" s="137"/>
      <c r="DKY176" s="137"/>
      <c r="DKZ176" s="137"/>
      <c r="DLA176" s="137"/>
      <c r="DLB176" s="137"/>
      <c r="DLC176" s="137"/>
      <c r="DLD176" s="137"/>
      <c r="DLE176" s="137"/>
      <c r="DLF176" s="137"/>
      <c r="DLG176" s="137"/>
      <c r="DLH176" s="137"/>
      <c r="DLI176" s="137"/>
      <c r="DLJ176" s="137"/>
      <c r="DLK176" s="137"/>
      <c r="DLL176" s="137"/>
      <c r="DLM176" s="137"/>
      <c r="DLN176" s="137"/>
      <c r="DLO176" s="137"/>
      <c r="DLP176" s="137"/>
      <c r="DLQ176" s="137"/>
      <c r="DLR176" s="137"/>
      <c r="DLS176" s="137"/>
      <c r="DLT176" s="137"/>
      <c r="DLU176" s="137"/>
      <c r="DLV176" s="137"/>
      <c r="DLW176" s="137"/>
      <c r="DLX176" s="137"/>
      <c r="DLY176" s="137"/>
      <c r="DLZ176" s="137"/>
      <c r="DMA176" s="137"/>
      <c r="DMB176" s="137"/>
      <c r="DMC176" s="137"/>
      <c r="DMD176" s="137"/>
      <c r="DME176" s="137"/>
      <c r="DMF176" s="137"/>
      <c r="DMG176" s="137"/>
      <c r="DMH176" s="137"/>
      <c r="DMI176" s="137"/>
      <c r="DMJ176" s="137"/>
      <c r="DMK176" s="137"/>
      <c r="DML176" s="137"/>
      <c r="DMM176" s="137"/>
      <c r="DMN176" s="137"/>
      <c r="DMO176" s="137"/>
      <c r="DMP176" s="137"/>
      <c r="DMQ176" s="137"/>
      <c r="DMR176" s="137"/>
      <c r="DMS176" s="137"/>
      <c r="DMT176" s="137"/>
      <c r="DMU176" s="137"/>
      <c r="DMV176" s="137"/>
      <c r="DMW176" s="137"/>
      <c r="DMX176" s="137"/>
      <c r="DMY176" s="137"/>
      <c r="DMZ176" s="137"/>
      <c r="DNA176" s="137"/>
      <c r="DNB176" s="137"/>
      <c r="DNC176" s="137"/>
      <c r="DND176" s="137"/>
      <c r="DNE176" s="137"/>
      <c r="DNF176" s="137"/>
      <c r="DNG176" s="137"/>
      <c r="DNH176" s="137"/>
      <c r="DNI176" s="137"/>
      <c r="DNJ176" s="137"/>
      <c r="DNK176" s="137"/>
      <c r="DNL176" s="137"/>
      <c r="DNM176" s="137"/>
      <c r="DNN176" s="137"/>
      <c r="DNO176" s="137"/>
      <c r="DNP176" s="137"/>
      <c r="DNQ176" s="137"/>
      <c r="DNR176" s="137"/>
      <c r="DNS176" s="137"/>
      <c r="DNT176" s="137"/>
      <c r="DNU176" s="137"/>
      <c r="DNV176" s="137"/>
      <c r="DNW176" s="137"/>
      <c r="DNX176" s="137"/>
      <c r="DNY176" s="137"/>
      <c r="DNZ176" s="137"/>
      <c r="DOA176" s="137"/>
      <c r="DOB176" s="137"/>
      <c r="DOC176" s="137"/>
      <c r="DOD176" s="137"/>
      <c r="DOE176" s="137"/>
      <c r="DOF176" s="137"/>
      <c r="DOG176" s="137"/>
      <c r="DOH176" s="137"/>
      <c r="DOI176" s="137"/>
      <c r="DOJ176" s="137"/>
      <c r="DOK176" s="137"/>
      <c r="DOL176" s="137"/>
      <c r="DOM176" s="137"/>
      <c r="DON176" s="137"/>
      <c r="DOO176" s="137"/>
      <c r="DOP176" s="137"/>
      <c r="DOQ176" s="137"/>
      <c r="DOR176" s="137"/>
      <c r="DOS176" s="137"/>
      <c r="DOT176" s="137"/>
      <c r="DOU176" s="137"/>
      <c r="DOV176" s="137"/>
      <c r="DOW176" s="137"/>
      <c r="DOX176" s="137"/>
      <c r="DOY176" s="137"/>
      <c r="DOZ176" s="137"/>
      <c r="DPA176" s="137"/>
      <c r="DPB176" s="137"/>
      <c r="DPC176" s="137"/>
      <c r="DPD176" s="137"/>
      <c r="DPE176" s="137"/>
      <c r="DPF176" s="137"/>
      <c r="DPG176" s="137"/>
      <c r="DPH176" s="137"/>
      <c r="DPI176" s="137"/>
      <c r="DPJ176" s="137"/>
      <c r="DPK176" s="137"/>
      <c r="DPL176" s="137"/>
      <c r="DPM176" s="137"/>
      <c r="DPN176" s="137"/>
      <c r="DPO176" s="137"/>
      <c r="DPP176" s="137"/>
      <c r="DPQ176" s="137"/>
      <c r="DPR176" s="137"/>
      <c r="DPS176" s="137"/>
      <c r="DPT176" s="137"/>
      <c r="DPU176" s="137"/>
      <c r="DPV176" s="137"/>
      <c r="DPW176" s="137"/>
      <c r="DPX176" s="137"/>
      <c r="DPY176" s="137"/>
      <c r="DPZ176" s="137"/>
      <c r="DQA176" s="137"/>
      <c r="DQB176" s="137"/>
      <c r="DQC176" s="137"/>
      <c r="DQD176" s="137"/>
      <c r="DQE176" s="137"/>
      <c r="DQF176" s="137"/>
      <c r="DQG176" s="137"/>
      <c r="DQH176" s="137"/>
      <c r="DQI176" s="137"/>
      <c r="DQJ176" s="137"/>
      <c r="DQK176" s="137"/>
      <c r="DQL176" s="137"/>
      <c r="DQM176" s="137"/>
      <c r="DQN176" s="137"/>
      <c r="DQO176" s="137"/>
      <c r="DQP176" s="137"/>
      <c r="DQQ176" s="137"/>
      <c r="DQR176" s="137"/>
      <c r="DQS176" s="137"/>
      <c r="DQT176" s="137"/>
      <c r="DQU176" s="137"/>
      <c r="DQV176" s="137"/>
      <c r="DQW176" s="137"/>
      <c r="DQX176" s="137"/>
      <c r="DQY176" s="137"/>
      <c r="DQZ176" s="137"/>
      <c r="DRA176" s="137"/>
      <c r="DRB176" s="137"/>
      <c r="DRC176" s="137"/>
      <c r="DRD176" s="137"/>
      <c r="DRE176" s="137"/>
      <c r="DRF176" s="137"/>
      <c r="DRG176" s="137"/>
      <c r="DRH176" s="137"/>
      <c r="DRI176" s="137"/>
      <c r="DRJ176" s="137"/>
      <c r="DRK176" s="137"/>
      <c r="DRL176" s="137"/>
      <c r="DRM176" s="137"/>
      <c r="DRN176" s="137"/>
      <c r="DRO176" s="137"/>
      <c r="DRP176" s="137"/>
      <c r="DRQ176" s="137"/>
      <c r="DRR176" s="137"/>
      <c r="DRS176" s="137"/>
      <c r="DRT176" s="137"/>
      <c r="DRU176" s="137"/>
      <c r="DRV176" s="137"/>
      <c r="DRW176" s="137"/>
      <c r="DRX176" s="137"/>
      <c r="DRY176" s="137"/>
      <c r="DRZ176" s="137"/>
      <c r="DSA176" s="137"/>
      <c r="DSB176" s="137"/>
      <c r="DSC176" s="137"/>
      <c r="DSD176" s="137"/>
      <c r="DSE176" s="137"/>
      <c r="DSF176" s="137"/>
      <c r="DSG176" s="137"/>
      <c r="DSH176" s="137"/>
      <c r="DSI176" s="137"/>
      <c r="DSJ176" s="137"/>
      <c r="DSK176" s="137"/>
      <c r="DSL176" s="137"/>
      <c r="DSM176" s="137"/>
      <c r="DSN176" s="137"/>
      <c r="DSO176" s="137"/>
      <c r="DSP176" s="137"/>
      <c r="DSQ176" s="137"/>
      <c r="DSR176" s="137"/>
      <c r="DSS176" s="137"/>
      <c r="DST176" s="137"/>
      <c r="DSU176" s="137"/>
      <c r="DSV176" s="137"/>
      <c r="DSW176" s="137"/>
      <c r="DSX176" s="137"/>
      <c r="DSY176" s="137"/>
      <c r="DSZ176" s="137"/>
      <c r="DTA176" s="137"/>
      <c r="DTB176" s="137"/>
      <c r="DTC176" s="137"/>
      <c r="DTD176" s="137"/>
      <c r="DTE176" s="137"/>
      <c r="DTF176" s="137"/>
      <c r="DTG176" s="137"/>
      <c r="DTH176" s="137"/>
      <c r="DTI176" s="137"/>
      <c r="DTJ176" s="137"/>
      <c r="DTK176" s="137"/>
      <c r="DTL176" s="137"/>
      <c r="DTM176" s="137"/>
      <c r="DTN176" s="137"/>
      <c r="DTO176" s="137"/>
      <c r="DTP176" s="137"/>
      <c r="DTQ176" s="137"/>
      <c r="DTR176" s="137"/>
      <c r="DTS176" s="137"/>
      <c r="DTT176" s="137"/>
      <c r="DTU176" s="137"/>
      <c r="DTV176" s="137"/>
      <c r="DTW176" s="137"/>
      <c r="DTX176" s="137"/>
      <c r="DTY176" s="137"/>
      <c r="DTZ176" s="137"/>
      <c r="DUA176" s="137"/>
      <c r="DUB176" s="137"/>
      <c r="DUC176" s="137"/>
      <c r="DUD176" s="137"/>
      <c r="DUE176" s="137"/>
      <c r="DUF176" s="137"/>
      <c r="DUG176" s="137"/>
      <c r="DUH176" s="137"/>
      <c r="DUI176" s="137"/>
      <c r="DUJ176" s="137"/>
      <c r="DUK176" s="137"/>
      <c r="DUL176" s="137"/>
      <c r="DUM176" s="137"/>
      <c r="DUN176" s="137"/>
      <c r="DUO176" s="137"/>
      <c r="DUP176" s="137"/>
      <c r="DUQ176" s="137"/>
      <c r="DUR176" s="137"/>
      <c r="DUS176" s="137"/>
      <c r="DUT176" s="137"/>
      <c r="DUU176" s="137"/>
      <c r="DUV176" s="137"/>
      <c r="DUW176" s="137"/>
      <c r="DUX176" s="137"/>
      <c r="DUY176" s="137"/>
      <c r="DUZ176" s="137"/>
      <c r="DVA176" s="137"/>
      <c r="DVB176" s="137"/>
      <c r="DVC176" s="137"/>
      <c r="DVD176" s="137"/>
      <c r="DVE176" s="137"/>
      <c r="DVF176" s="137"/>
      <c r="DVG176" s="137"/>
      <c r="DVH176" s="137"/>
      <c r="DVI176" s="137"/>
      <c r="DVJ176" s="137"/>
      <c r="DVK176" s="137"/>
      <c r="DVL176" s="137"/>
      <c r="DVM176" s="137"/>
      <c r="DVN176" s="137"/>
      <c r="DVO176" s="137"/>
      <c r="DVP176" s="137"/>
      <c r="DVQ176" s="137"/>
      <c r="DVR176" s="137"/>
      <c r="DVS176" s="137"/>
      <c r="DVT176" s="137"/>
      <c r="DVU176" s="137"/>
      <c r="DVV176" s="137"/>
      <c r="DVW176" s="137"/>
      <c r="DVX176" s="137"/>
      <c r="DVY176" s="137"/>
      <c r="DVZ176" s="137"/>
      <c r="DWA176" s="137"/>
      <c r="DWB176" s="137"/>
      <c r="DWC176" s="137"/>
      <c r="DWD176" s="137"/>
      <c r="DWE176" s="137"/>
      <c r="DWF176" s="137"/>
      <c r="DWG176" s="137"/>
      <c r="DWH176" s="137"/>
      <c r="DWI176" s="137"/>
      <c r="DWJ176" s="137"/>
      <c r="DWK176" s="137"/>
      <c r="DWL176" s="137"/>
      <c r="DWM176" s="137"/>
      <c r="DWN176" s="137"/>
      <c r="DWO176" s="137"/>
      <c r="DWP176" s="137"/>
      <c r="DWQ176" s="137"/>
      <c r="DWR176" s="137"/>
      <c r="DWS176" s="137"/>
      <c r="DWT176" s="137"/>
      <c r="DWU176" s="137"/>
      <c r="DWV176" s="137"/>
      <c r="DWW176" s="137"/>
      <c r="DWX176" s="137"/>
      <c r="DWY176" s="137"/>
      <c r="DWZ176" s="137"/>
      <c r="DXA176" s="137"/>
      <c r="DXB176" s="137"/>
      <c r="DXC176" s="137"/>
      <c r="DXD176" s="137"/>
      <c r="DXE176" s="137"/>
      <c r="DXF176" s="137"/>
      <c r="DXG176" s="137"/>
      <c r="DXH176" s="137"/>
      <c r="DXI176" s="137"/>
      <c r="DXJ176" s="137"/>
      <c r="DXK176" s="137"/>
      <c r="DXL176" s="137"/>
      <c r="DXM176" s="137"/>
      <c r="DXN176" s="137"/>
      <c r="DXO176" s="137"/>
      <c r="DXP176" s="137"/>
      <c r="DXQ176" s="137"/>
      <c r="DXR176" s="137"/>
      <c r="DXS176" s="137"/>
      <c r="DXT176" s="137"/>
      <c r="DXU176" s="137"/>
      <c r="DXV176" s="137"/>
      <c r="DXW176" s="137"/>
      <c r="DXX176" s="137"/>
      <c r="DXY176" s="137"/>
      <c r="DXZ176" s="137"/>
      <c r="DYA176" s="137"/>
      <c r="DYB176" s="137"/>
      <c r="DYC176" s="137"/>
      <c r="DYD176" s="137"/>
      <c r="DYE176" s="137"/>
      <c r="DYF176" s="137"/>
      <c r="DYG176" s="137"/>
      <c r="DYH176" s="137"/>
      <c r="DYI176" s="137"/>
      <c r="DYJ176" s="137"/>
      <c r="DYK176" s="137"/>
      <c r="DYL176" s="137"/>
      <c r="DYM176" s="137"/>
      <c r="DYN176" s="137"/>
      <c r="DYO176" s="137"/>
      <c r="DYP176" s="137"/>
      <c r="DYQ176" s="137"/>
      <c r="DYR176" s="137"/>
      <c r="DYS176" s="137"/>
      <c r="DYT176" s="137"/>
      <c r="DYU176" s="137"/>
      <c r="DYV176" s="137"/>
      <c r="DYW176" s="137"/>
      <c r="DYX176" s="137"/>
      <c r="DYY176" s="137"/>
      <c r="DYZ176" s="137"/>
      <c r="DZA176" s="137"/>
      <c r="DZB176" s="137"/>
      <c r="DZC176" s="137"/>
      <c r="DZD176" s="137"/>
      <c r="DZE176" s="137"/>
      <c r="DZF176" s="137"/>
      <c r="DZG176" s="137"/>
      <c r="DZH176" s="137"/>
      <c r="DZI176" s="137"/>
      <c r="DZJ176" s="137"/>
      <c r="DZK176" s="137"/>
      <c r="DZL176" s="137"/>
      <c r="DZM176" s="137"/>
      <c r="DZN176" s="137"/>
      <c r="DZO176" s="137"/>
      <c r="DZP176" s="137"/>
      <c r="DZQ176" s="137"/>
      <c r="DZR176" s="137"/>
      <c r="DZS176" s="137"/>
      <c r="DZT176" s="137"/>
      <c r="DZU176" s="137"/>
      <c r="DZV176" s="137"/>
      <c r="DZW176" s="137"/>
      <c r="DZX176" s="137"/>
      <c r="DZY176" s="137"/>
      <c r="DZZ176" s="137"/>
      <c r="EAA176" s="137"/>
      <c r="EAB176" s="137"/>
      <c r="EAC176" s="137"/>
      <c r="EAD176" s="137"/>
      <c r="EAE176" s="137"/>
      <c r="EAF176" s="137"/>
      <c r="EAG176" s="137"/>
      <c r="EAH176" s="137"/>
      <c r="EAI176" s="137"/>
      <c r="EAJ176" s="137"/>
      <c r="EAK176" s="137"/>
      <c r="EAL176" s="137"/>
      <c r="EAM176" s="137"/>
      <c r="EAN176" s="137"/>
      <c r="EAO176" s="137"/>
      <c r="EAP176" s="137"/>
      <c r="EAQ176" s="137"/>
      <c r="EAR176" s="137"/>
      <c r="EAS176" s="137"/>
      <c r="EAT176" s="137"/>
      <c r="EAU176" s="137"/>
      <c r="EAV176" s="137"/>
      <c r="EAW176" s="137"/>
      <c r="EAX176" s="137"/>
      <c r="EAY176" s="137"/>
      <c r="EAZ176" s="137"/>
      <c r="EBA176" s="137"/>
      <c r="EBB176" s="137"/>
      <c r="EBC176" s="137"/>
      <c r="EBD176" s="137"/>
      <c r="EBE176" s="137"/>
      <c r="EBF176" s="137"/>
      <c r="EBG176" s="137"/>
      <c r="EBH176" s="137"/>
      <c r="EBI176" s="137"/>
      <c r="EBJ176" s="137"/>
      <c r="EBK176" s="137"/>
      <c r="EBL176" s="137"/>
      <c r="EBM176" s="137"/>
      <c r="EBN176" s="137"/>
      <c r="EBO176" s="137"/>
      <c r="EBP176" s="137"/>
      <c r="EBQ176" s="137"/>
      <c r="EBR176" s="137"/>
      <c r="EBS176" s="137"/>
      <c r="EBT176" s="137"/>
      <c r="EBU176" s="137"/>
      <c r="EBV176" s="137"/>
      <c r="EBW176" s="137"/>
      <c r="EBX176" s="137"/>
      <c r="EBY176" s="137"/>
      <c r="EBZ176" s="137"/>
      <c r="ECA176" s="137"/>
      <c r="ECB176" s="137"/>
      <c r="ECC176" s="137"/>
      <c r="ECD176" s="137"/>
      <c r="ECE176" s="137"/>
      <c r="ECF176" s="137"/>
      <c r="ECG176" s="137"/>
      <c r="ECH176" s="137"/>
      <c r="ECI176" s="137"/>
      <c r="ECJ176" s="137"/>
      <c r="ECK176" s="137"/>
      <c r="ECL176" s="137"/>
      <c r="ECM176" s="137"/>
      <c r="ECN176" s="137"/>
      <c r="ECO176" s="137"/>
      <c r="ECP176" s="137"/>
      <c r="ECQ176" s="137"/>
      <c r="ECR176" s="137"/>
      <c r="ECS176" s="137"/>
      <c r="ECT176" s="137"/>
      <c r="ECU176" s="137"/>
      <c r="ECV176" s="137"/>
      <c r="ECW176" s="137"/>
      <c r="ECX176" s="137"/>
      <c r="ECY176" s="137"/>
      <c r="ECZ176" s="137"/>
      <c r="EDA176" s="137"/>
      <c r="EDB176" s="137"/>
      <c r="EDC176" s="137"/>
      <c r="EDD176" s="137"/>
      <c r="EDE176" s="137"/>
      <c r="EDF176" s="137"/>
      <c r="EDG176" s="137"/>
      <c r="EDH176" s="137"/>
      <c r="EDI176" s="137"/>
      <c r="EDJ176" s="137"/>
      <c r="EDK176" s="137"/>
      <c r="EDL176" s="137"/>
      <c r="EDM176" s="137"/>
      <c r="EDN176" s="137"/>
      <c r="EDO176" s="137"/>
      <c r="EDP176" s="137"/>
      <c r="EDQ176" s="137"/>
      <c r="EDR176" s="137"/>
      <c r="EDS176" s="137"/>
      <c r="EDT176" s="137"/>
      <c r="EDU176" s="137"/>
      <c r="EDV176" s="137"/>
      <c r="EDW176" s="137"/>
      <c r="EDX176" s="137"/>
      <c r="EDY176" s="137"/>
      <c r="EDZ176" s="137"/>
      <c r="EEA176" s="137"/>
      <c r="EEB176" s="137"/>
      <c r="EEC176" s="137"/>
      <c r="EED176" s="137"/>
      <c r="EEE176" s="137"/>
      <c r="EEF176" s="137"/>
      <c r="EEG176" s="137"/>
      <c r="EEH176" s="137"/>
      <c r="EEI176" s="137"/>
      <c r="EEJ176" s="137"/>
      <c r="EEK176" s="137"/>
      <c r="EEL176" s="137"/>
      <c r="EEM176" s="137"/>
      <c r="EEN176" s="137"/>
      <c r="EEO176" s="137"/>
      <c r="EEP176" s="137"/>
      <c r="EEQ176" s="137"/>
      <c r="EER176" s="137"/>
      <c r="EES176" s="137"/>
      <c r="EET176" s="137"/>
      <c r="EEU176" s="137"/>
      <c r="EEV176" s="137"/>
      <c r="EEW176" s="137"/>
      <c r="EEX176" s="137"/>
      <c r="EEY176" s="137"/>
      <c r="EEZ176" s="137"/>
      <c r="EFA176" s="137"/>
      <c r="EFB176" s="137"/>
      <c r="EFC176" s="137"/>
      <c r="EFD176" s="137"/>
      <c r="EFE176" s="137"/>
      <c r="EFF176" s="137"/>
      <c r="EFG176" s="137"/>
      <c r="EFH176" s="137"/>
      <c r="EFI176" s="137"/>
      <c r="EFJ176" s="137"/>
      <c r="EFK176" s="137"/>
      <c r="EFL176" s="137"/>
      <c r="EFM176" s="137"/>
      <c r="EFN176" s="137"/>
      <c r="EFO176" s="137"/>
      <c r="EFP176" s="137"/>
      <c r="EFQ176" s="137"/>
      <c r="EFR176" s="137"/>
      <c r="EFS176" s="137"/>
      <c r="EFT176" s="137"/>
      <c r="EFU176" s="137"/>
      <c r="EFV176" s="137"/>
      <c r="EFW176" s="137"/>
      <c r="EFX176" s="137"/>
      <c r="EFY176" s="137"/>
      <c r="EFZ176" s="137"/>
      <c r="EGA176" s="137"/>
      <c r="EGB176" s="137"/>
      <c r="EGC176" s="137"/>
      <c r="EGD176" s="137"/>
      <c r="EGE176" s="137"/>
      <c r="EGF176" s="137"/>
      <c r="EGG176" s="137"/>
      <c r="EGH176" s="137"/>
      <c r="EGI176" s="137"/>
      <c r="EGJ176" s="137"/>
      <c r="EGK176" s="137"/>
      <c r="EGL176" s="137"/>
      <c r="EGM176" s="137"/>
      <c r="EGN176" s="137"/>
      <c r="EGO176" s="137"/>
      <c r="EGP176" s="137"/>
      <c r="EGQ176" s="137"/>
      <c r="EGR176" s="137"/>
      <c r="EGS176" s="137"/>
      <c r="EGT176" s="137"/>
      <c r="EGU176" s="137"/>
      <c r="EGV176" s="137"/>
      <c r="EGW176" s="137"/>
      <c r="EGX176" s="137"/>
      <c r="EGY176" s="137"/>
      <c r="EGZ176" s="137"/>
      <c r="EHA176" s="137"/>
      <c r="EHB176" s="137"/>
      <c r="EHC176" s="137"/>
      <c r="EHD176" s="137"/>
      <c r="EHE176" s="137"/>
      <c r="EHF176" s="137"/>
      <c r="EHG176" s="137"/>
      <c r="EHH176" s="137"/>
      <c r="EHI176" s="137"/>
      <c r="EHJ176" s="137"/>
      <c r="EHK176" s="137"/>
      <c r="EHL176" s="137"/>
      <c r="EHM176" s="137"/>
      <c r="EHN176" s="137"/>
      <c r="EHO176" s="137"/>
      <c r="EHP176" s="137"/>
      <c r="EHQ176" s="137"/>
      <c r="EHR176" s="137"/>
      <c r="EHS176" s="137"/>
      <c r="EHT176" s="137"/>
      <c r="EHU176" s="137"/>
      <c r="EHV176" s="137"/>
      <c r="EHW176" s="137"/>
      <c r="EHX176" s="137"/>
      <c r="EHY176" s="137"/>
      <c r="EHZ176" s="137"/>
      <c r="EIA176" s="137"/>
      <c r="EIB176" s="137"/>
      <c r="EIC176" s="137"/>
      <c r="EID176" s="137"/>
      <c r="EIE176" s="137"/>
      <c r="EIF176" s="137"/>
      <c r="EIG176" s="137"/>
      <c r="EIH176" s="137"/>
      <c r="EII176" s="137"/>
      <c r="EIJ176" s="137"/>
      <c r="EIK176" s="137"/>
      <c r="EIL176" s="137"/>
      <c r="EIM176" s="137"/>
      <c r="EIN176" s="137"/>
      <c r="EIO176" s="137"/>
      <c r="EIP176" s="137"/>
      <c r="EIQ176" s="137"/>
      <c r="EIR176" s="137"/>
      <c r="EIS176" s="137"/>
      <c r="EIT176" s="137"/>
      <c r="EIU176" s="137"/>
      <c r="EIV176" s="137"/>
      <c r="EIW176" s="137"/>
      <c r="EIX176" s="137"/>
      <c r="EIY176" s="137"/>
      <c r="EIZ176" s="137"/>
      <c r="EJA176" s="137"/>
      <c r="EJB176" s="137"/>
      <c r="EJC176" s="137"/>
      <c r="EJD176" s="137"/>
      <c r="EJE176" s="137"/>
      <c r="EJF176" s="137"/>
      <c r="EJG176" s="137"/>
      <c r="EJH176" s="137"/>
      <c r="EJI176" s="137"/>
      <c r="EJJ176" s="137"/>
      <c r="EJK176" s="137"/>
      <c r="EJL176" s="137"/>
      <c r="EJM176" s="137"/>
      <c r="EJN176" s="137"/>
      <c r="EJO176" s="137"/>
      <c r="EJP176" s="137"/>
      <c r="EJQ176" s="137"/>
      <c r="EJR176" s="137"/>
      <c r="EJS176" s="137"/>
      <c r="EJT176" s="137"/>
      <c r="EJU176" s="137"/>
      <c r="EJV176" s="137"/>
      <c r="EJW176" s="137"/>
      <c r="EJX176" s="137"/>
      <c r="EJY176" s="137"/>
      <c r="EJZ176" s="137"/>
      <c r="EKA176" s="137"/>
      <c r="EKB176" s="137"/>
      <c r="EKC176" s="137"/>
      <c r="EKD176" s="137"/>
      <c r="EKE176" s="137"/>
      <c r="EKF176" s="137"/>
      <c r="EKG176" s="137"/>
      <c r="EKH176" s="137"/>
      <c r="EKI176" s="137"/>
      <c r="EKJ176" s="137"/>
      <c r="EKK176" s="137"/>
      <c r="EKL176" s="137"/>
      <c r="EKM176" s="137"/>
      <c r="EKN176" s="137"/>
      <c r="EKO176" s="137"/>
      <c r="EKP176" s="137"/>
      <c r="EKQ176" s="137"/>
      <c r="EKR176" s="137"/>
      <c r="EKS176" s="137"/>
      <c r="EKT176" s="137"/>
      <c r="EKU176" s="137"/>
      <c r="EKV176" s="137"/>
      <c r="EKW176" s="137"/>
      <c r="EKX176" s="137"/>
      <c r="EKY176" s="137"/>
      <c r="EKZ176" s="137"/>
      <c r="ELA176" s="137"/>
      <c r="ELB176" s="137"/>
      <c r="ELC176" s="137"/>
      <c r="ELD176" s="137"/>
      <c r="ELE176" s="137"/>
      <c r="ELF176" s="137"/>
      <c r="ELG176" s="137"/>
      <c r="ELH176" s="137"/>
      <c r="ELI176" s="137"/>
      <c r="ELJ176" s="137"/>
      <c r="ELK176" s="137"/>
      <c r="ELL176" s="137"/>
      <c r="ELM176" s="137"/>
      <c r="ELN176" s="137"/>
      <c r="ELO176" s="137"/>
      <c r="ELP176" s="137"/>
      <c r="ELQ176" s="137"/>
      <c r="ELR176" s="137"/>
      <c r="ELS176" s="137"/>
      <c r="ELT176" s="137"/>
      <c r="ELU176" s="137"/>
      <c r="ELV176" s="137"/>
      <c r="ELW176" s="137"/>
      <c r="ELX176" s="137"/>
      <c r="ELY176" s="137"/>
      <c r="ELZ176" s="137"/>
      <c r="EMA176" s="137"/>
      <c r="EMB176" s="137"/>
      <c r="EMC176" s="137"/>
      <c r="EMD176" s="137"/>
      <c r="EME176" s="137"/>
      <c r="EMF176" s="137"/>
      <c r="EMG176" s="137"/>
      <c r="EMH176" s="137"/>
      <c r="EMI176" s="137"/>
      <c r="EMJ176" s="137"/>
      <c r="EMK176" s="137"/>
      <c r="EML176" s="137"/>
      <c r="EMM176" s="137"/>
      <c r="EMN176" s="137"/>
      <c r="EMO176" s="137"/>
      <c r="EMP176" s="137"/>
      <c r="EMQ176" s="137"/>
      <c r="EMR176" s="137"/>
      <c r="EMS176" s="137"/>
      <c r="EMT176" s="137"/>
      <c r="EMU176" s="137"/>
      <c r="EMV176" s="137"/>
      <c r="EMW176" s="137"/>
      <c r="EMX176" s="137"/>
      <c r="EMY176" s="137"/>
      <c r="EMZ176" s="137"/>
      <c r="ENA176" s="137"/>
      <c r="ENB176" s="137"/>
      <c r="ENC176" s="137"/>
      <c r="END176" s="137"/>
      <c r="ENE176" s="137"/>
      <c r="ENF176" s="137"/>
      <c r="ENG176" s="137"/>
      <c r="ENH176" s="137"/>
      <c r="ENI176" s="137"/>
      <c r="ENJ176" s="137"/>
      <c r="ENK176" s="137"/>
      <c r="ENL176" s="137"/>
      <c r="ENM176" s="137"/>
      <c r="ENN176" s="137"/>
      <c r="ENO176" s="137"/>
      <c r="ENP176" s="137"/>
      <c r="ENQ176" s="137"/>
      <c r="ENR176" s="137"/>
      <c r="ENS176" s="137"/>
      <c r="ENT176" s="137"/>
      <c r="ENU176" s="137"/>
      <c r="ENV176" s="137"/>
      <c r="ENW176" s="137"/>
      <c r="ENX176" s="137"/>
      <c r="ENY176" s="137"/>
      <c r="ENZ176" s="137"/>
      <c r="EOA176" s="137"/>
      <c r="EOB176" s="137"/>
      <c r="EOC176" s="137"/>
      <c r="EOD176" s="137"/>
      <c r="EOE176" s="137"/>
      <c r="EOF176" s="137"/>
      <c r="EOG176" s="137"/>
      <c r="EOH176" s="137"/>
      <c r="EOI176" s="137"/>
      <c r="EOJ176" s="137"/>
      <c r="EOK176" s="137"/>
      <c r="EOL176" s="137"/>
      <c r="EOM176" s="137"/>
      <c r="EON176" s="137"/>
      <c r="EOO176" s="137"/>
      <c r="EOP176" s="137"/>
      <c r="EOQ176" s="137"/>
      <c r="EOR176" s="137"/>
      <c r="EOS176" s="137"/>
      <c r="EOT176" s="137"/>
      <c r="EOU176" s="137"/>
      <c r="EOV176" s="137"/>
      <c r="EOW176" s="137"/>
      <c r="EOX176" s="137"/>
      <c r="EOY176" s="137"/>
      <c r="EOZ176" s="137"/>
      <c r="EPA176" s="137"/>
      <c r="EPB176" s="137"/>
      <c r="EPC176" s="137"/>
      <c r="EPD176" s="137"/>
      <c r="EPE176" s="137"/>
      <c r="EPF176" s="137"/>
      <c r="EPG176" s="137"/>
      <c r="EPH176" s="137"/>
      <c r="EPI176" s="137"/>
      <c r="EPJ176" s="137"/>
      <c r="EPK176" s="137"/>
      <c r="EPL176" s="137"/>
      <c r="EPM176" s="137"/>
      <c r="EPN176" s="137"/>
      <c r="EPO176" s="137"/>
      <c r="EPP176" s="137"/>
      <c r="EPQ176" s="137"/>
      <c r="EPR176" s="137"/>
      <c r="EPS176" s="137"/>
      <c r="EPT176" s="137"/>
      <c r="EPU176" s="137"/>
      <c r="EPV176" s="137"/>
      <c r="EPW176" s="137"/>
      <c r="EPX176" s="137"/>
      <c r="EPY176" s="137"/>
      <c r="EPZ176" s="137"/>
      <c r="EQA176" s="137"/>
      <c r="EQB176" s="137"/>
      <c r="EQC176" s="137"/>
      <c r="EQD176" s="137"/>
      <c r="EQE176" s="137"/>
      <c r="EQF176" s="137"/>
      <c r="EQG176" s="137"/>
      <c r="EQH176" s="137"/>
      <c r="EQI176" s="137"/>
      <c r="EQJ176" s="137"/>
      <c r="EQK176" s="137"/>
      <c r="EQL176" s="137"/>
      <c r="EQM176" s="137"/>
      <c r="EQN176" s="137"/>
      <c r="EQO176" s="137"/>
      <c r="EQP176" s="137"/>
      <c r="EQQ176" s="137"/>
      <c r="EQR176" s="137"/>
      <c r="EQS176" s="137"/>
      <c r="EQT176" s="137"/>
      <c r="EQU176" s="137"/>
      <c r="EQV176" s="137"/>
      <c r="EQW176" s="137"/>
      <c r="EQX176" s="137"/>
      <c r="EQY176" s="137"/>
      <c r="EQZ176" s="137"/>
      <c r="ERA176" s="137"/>
      <c r="ERB176" s="137"/>
      <c r="ERC176" s="137"/>
      <c r="ERD176" s="137"/>
      <c r="ERE176" s="137"/>
      <c r="ERF176" s="137"/>
      <c r="ERG176" s="137"/>
      <c r="ERH176" s="137"/>
      <c r="ERI176" s="137"/>
      <c r="ERJ176" s="137"/>
      <c r="ERK176" s="137"/>
      <c r="ERL176" s="137"/>
      <c r="ERM176" s="137"/>
      <c r="ERN176" s="137"/>
      <c r="ERO176" s="137"/>
      <c r="ERP176" s="137"/>
      <c r="ERQ176" s="137"/>
      <c r="ERR176" s="137"/>
      <c r="ERS176" s="137"/>
      <c r="ERT176" s="137"/>
      <c r="ERU176" s="137"/>
      <c r="ERV176" s="137"/>
      <c r="ERW176" s="137"/>
      <c r="ERX176" s="137"/>
      <c r="ERY176" s="137"/>
      <c r="ERZ176" s="137"/>
      <c r="ESA176" s="137"/>
      <c r="ESB176" s="137"/>
      <c r="ESC176" s="137"/>
      <c r="ESD176" s="137"/>
      <c r="ESE176" s="137"/>
      <c r="ESF176" s="137"/>
      <c r="ESG176" s="137"/>
      <c r="ESH176" s="137"/>
      <c r="ESI176" s="137"/>
      <c r="ESJ176" s="137"/>
      <c r="ESK176" s="137"/>
      <c r="ESL176" s="137"/>
      <c r="ESM176" s="137"/>
      <c r="ESN176" s="137"/>
      <c r="ESO176" s="137"/>
      <c r="ESP176" s="137"/>
      <c r="ESQ176" s="137"/>
      <c r="ESR176" s="137"/>
      <c r="ESS176" s="137"/>
      <c r="EST176" s="137"/>
      <c r="ESU176" s="137"/>
      <c r="ESV176" s="137"/>
      <c r="ESW176" s="137"/>
      <c r="ESX176" s="137"/>
      <c r="ESY176" s="137"/>
      <c r="ESZ176" s="137"/>
      <c r="ETA176" s="137"/>
      <c r="ETB176" s="137"/>
      <c r="ETC176" s="137"/>
      <c r="ETD176" s="137"/>
      <c r="ETE176" s="137"/>
      <c r="ETF176" s="137"/>
      <c r="ETG176" s="137"/>
      <c r="ETH176" s="137"/>
      <c r="ETI176" s="137"/>
      <c r="ETJ176" s="137"/>
      <c r="ETK176" s="137"/>
      <c r="ETL176" s="137"/>
      <c r="ETM176" s="137"/>
      <c r="ETN176" s="137"/>
      <c r="ETO176" s="137"/>
      <c r="ETP176" s="137"/>
      <c r="ETQ176" s="137"/>
      <c r="ETR176" s="137"/>
      <c r="ETS176" s="137"/>
      <c r="ETT176" s="137"/>
      <c r="ETU176" s="137"/>
      <c r="ETV176" s="137"/>
      <c r="ETW176" s="137"/>
      <c r="ETX176" s="137"/>
      <c r="ETY176" s="137"/>
      <c r="ETZ176" s="137"/>
      <c r="EUA176" s="137"/>
      <c r="EUB176" s="137"/>
      <c r="EUC176" s="137"/>
      <c r="EUD176" s="137"/>
      <c r="EUE176" s="137"/>
      <c r="EUF176" s="137"/>
      <c r="EUG176" s="137"/>
      <c r="EUH176" s="137"/>
      <c r="EUI176" s="137"/>
      <c r="EUJ176" s="137"/>
      <c r="EUK176" s="137"/>
      <c r="EUL176" s="137"/>
      <c r="EUM176" s="137"/>
      <c r="EUN176" s="137"/>
      <c r="EUO176" s="137"/>
      <c r="EUP176" s="137"/>
      <c r="EUQ176" s="137"/>
      <c r="EUR176" s="137"/>
      <c r="EUS176" s="137"/>
      <c r="EUT176" s="137"/>
      <c r="EUU176" s="137"/>
      <c r="EUV176" s="137"/>
      <c r="EUW176" s="137"/>
      <c r="EUX176" s="137"/>
      <c r="EUY176" s="137"/>
      <c r="EUZ176" s="137"/>
      <c r="EVA176" s="137"/>
      <c r="EVB176" s="137"/>
      <c r="EVC176" s="137"/>
      <c r="EVD176" s="137"/>
      <c r="EVE176" s="137"/>
      <c r="EVF176" s="137"/>
      <c r="EVG176" s="137"/>
      <c r="EVH176" s="137"/>
      <c r="EVI176" s="137"/>
      <c r="EVJ176" s="137"/>
      <c r="EVK176" s="137"/>
      <c r="EVL176" s="137"/>
      <c r="EVM176" s="137"/>
      <c r="EVN176" s="137"/>
      <c r="EVO176" s="137"/>
      <c r="EVP176" s="137"/>
      <c r="EVQ176" s="137"/>
      <c r="EVR176" s="137"/>
      <c r="EVS176" s="137"/>
      <c r="EVT176" s="137"/>
      <c r="EVU176" s="137"/>
      <c r="EVV176" s="137"/>
      <c r="EVW176" s="137"/>
      <c r="EVX176" s="137"/>
      <c r="EVY176" s="137"/>
      <c r="EVZ176" s="137"/>
      <c r="EWA176" s="137"/>
      <c r="EWB176" s="137"/>
      <c r="EWC176" s="137"/>
      <c r="EWD176" s="137"/>
      <c r="EWE176" s="137"/>
      <c r="EWF176" s="137"/>
      <c r="EWG176" s="137"/>
      <c r="EWH176" s="137"/>
      <c r="EWI176" s="137"/>
      <c r="EWJ176" s="137"/>
      <c r="EWK176" s="137"/>
      <c r="EWL176" s="137"/>
      <c r="EWM176" s="137"/>
      <c r="EWN176" s="137"/>
      <c r="EWO176" s="137"/>
      <c r="EWP176" s="137"/>
      <c r="EWQ176" s="137"/>
      <c r="EWR176" s="137"/>
      <c r="EWS176" s="137"/>
      <c r="EWT176" s="137"/>
      <c r="EWU176" s="137"/>
      <c r="EWV176" s="137"/>
      <c r="EWW176" s="137"/>
      <c r="EWX176" s="137"/>
      <c r="EWY176" s="137"/>
      <c r="EWZ176" s="137"/>
      <c r="EXA176" s="137"/>
      <c r="EXB176" s="137"/>
      <c r="EXC176" s="137"/>
      <c r="EXD176" s="137"/>
      <c r="EXE176" s="137"/>
      <c r="EXF176" s="137"/>
      <c r="EXG176" s="137"/>
      <c r="EXH176" s="137"/>
      <c r="EXI176" s="137"/>
      <c r="EXJ176" s="137"/>
      <c r="EXK176" s="137"/>
      <c r="EXL176" s="137"/>
      <c r="EXM176" s="137"/>
      <c r="EXN176" s="137"/>
      <c r="EXO176" s="137"/>
      <c r="EXP176" s="137"/>
      <c r="EXQ176" s="137"/>
      <c r="EXR176" s="137"/>
      <c r="EXS176" s="137"/>
      <c r="EXT176" s="137"/>
      <c r="EXU176" s="137"/>
      <c r="EXV176" s="137"/>
      <c r="EXW176" s="137"/>
      <c r="EXX176" s="137"/>
      <c r="EXY176" s="137"/>
      <c r="EXZ176" s="137"/>
      <c r="EYA176" s="137"/>
      <c r="EYB176" s="137"/>
      <c r="EYC176" s="137"/>
      <c r="EYD176" s="137"/>
      <c r="EYE176" s="137"/>
      <c r="EYF176" s="137"/>
      <c r="EYG176" s="137"/>
      <c r="EYH176" s="137"/>
      <c r="EYI176" s="137"/>
      <c r="EYJ176" s="137"/>
      <c r="EYK176" s="137"/>
      <c r="EYL176" s="137"/>
      <c r="EYM176" s="137"/>
      <c r="EYN176" s="137"/>
      <c r="EYO176" s="137"/>
      <c r="EYP176" s="137"/>
      <c r="EYQ176" s="137"/>
      <c r="EYR176" s="137"/>
      <c r="EYS176" s="137"/>
      <c r="EYT176" s="137"/>
      <c r="EYU176" s="137"/>
      <c r="EYV176" s="137"/>
      <c r="EYW176" s="137"/>
      <c r="EYX176" s="137"/>
      <c r="EYY176" s="137"/>
      <c r="EYZ176" s="137"/>
      <c r="EZA176" s="137"/>
      <c r="EZB176" s="137"/>
      <c r="EZC176" s="137"/>
      <c r="EZD176" s="137"/>
      <c r="EZE176" s="137"/>
      <c r="EZF176" s="137"/>
      <c r="EZG176" s="137"/>
      <c r="EZH176" s="137"/>
      <c r="EZI176" s="137"/>
      <c r="EZJ176" s="137"/>
      <c r="EZK176" s="137"/>
      <c r="EZL176" s="137"/>
      <c r="EZM176" s="137"/>
      <c r="EZN176" s="137"/>
      <c r="EZO176" s="137"/>
      <c r="EZP176" s="137"/>
      <c r="EZQ176" s="137"/>
      <c r="EZR176" s="137"/>
      <c r="EZS176" s="137"/>
      <c r="EZT176" s="137"/>
      <c r="EZU176" s="137"/>
      <c r="EZV176" s="137"/>
      <c r="EZW176" s="137"/>
      <c r="EZX176" s="137"/>
      <c r="EZY176" s="137"/>
      <c r="EZZ176" s="137"/>
      <c r="FAA176" s="137"/>
      <c r="FAB176" s="137"/>
      <c r="FAC176" s="137"/>
      <c r="FAD176" s="137"/>
      <c r="FAE176" s="137"/>
      <c r="FAF176" s="137"/>
      <c r="FAG176" s="137"/>
      <c r="FAH176" s="137"/>
      <c r="FAI176" s="137"/>
      <c r="FAJ176" s="137"/>
      <c r="FAK176" s="137"/>
      <c r="FAL176" s="137"/>
      <c r="FAM176" s="137"/>
      <c r="FAN176" s="137"/>
      <c r="FAO176" s="137"/>
      <c r="FAP176" s="137"/>
      <c r="FAQ176" s="137"/>
      <c r="FAR176" s="137"/>
      <c r="FAS176" s="137"/>
      <c r="FAT176" s="137"/>
      <c r="FAU176" s="137"/>
      <c r="FAV176" s="137"/>
      <c r="FAW176" s="137"/>
      <c r="FAX176" s="137"/>
      <c r="FAY176" s="137"/>
      <c r="FAZ176" s="137"/>
      <c r="FBA176" s="137"/>
      <c r="FBB176" s="137"/>
      <c r="FBC176" s="137"/>
      <c r="FBD176" s="137"/>
      <c r="FBE176" s="137"/>
      <c r="FBF176" s="137"/>
      <c r="FBG176" s="137"/>
      <c r="FBH176" s="137"/>
      <c r="FBI176" s="137"/>
      <c r="FBJ176" s="137"/>
      <c r="FBK176" s="137"/>
      <c r="FBL176" s="137"/>
      <c r="FBM176" s="137"/>
      <c r="FBN176" s="137"/>
      <c r="FBO176" s="137"/>
      <c r="FBP176" s="137"/>
      <c r="FBQ176" s="137"/>
      <c r="FBR176" s="137"/>
      <c r="FBS176" s="137"/>
      <c r="FBT176" s="137"/>
      <c r="FBU176" s="137"/>
      <c r="FBV176" s="137"/>
      <c r="FBW176" s="137"/>
      <c r="FBX176" s="137"/>
      <c r="FBY176" s="137"/>
      <c r="FBZ176" s="137"/>
      <c r="FCA176" s="137"/>
      <c r="FCB176" s="137"/>
      <c r="FCC176" s="137"/>
      <c r="FCD176" s="137"/>
      <c r="FCE176" s="137"/>
      <c r="FCF176" s="137"/>
      <c r="FCG176" s="137"/>
      <c r="FCH176" s="137"/>
      <c r="FCI176" s="137"/>
      <c r="FCJ176" s="137"/>
      <c r="FCK176" s="137"/>
      <c r="FCL176" s="137"/>
      <c r="FCM176" s="137"/>
      <c r="FCN176" s="137"/>
      <c r="FCO176" s="137"/>
      <c r="FCP176" s="137"/>
      <c r="FCQ176" s="137"/>
      <c r="FCR176" s="137"/>
      <c r="FCS176" s="137"/>
      <c r="FCT176" s="137"/>
      <c r="FCU176" s="137"/>
      <c r="FCV176" s="137"/>
      <c r="FCW176" s="137"/>
      <c r="FCX176" s="137"/>
      <c r="FCY176" s="137"/>
      <c r="FCZ176" s="137"/>
      <c r="FDA176" s="137"/>
      <c r="FDB176" s="137"/>
      <c r="FDC176" s="137"/>
      <c r="FDD176" s="137"/>
      <c r="FDE176" s="137"/>
      <c r="FDF176" s="137"/>
      <c r="FDG176" s="137"/>
      <c r="FDH176" s="137"/>
      <c r="FDI176" s="137"/>
      <c r="FDJ176" s="137"/>
      <c r="FDK176" s="137"/>
      <c r="FDL176" s="137"/>
      <c r="FDM176" s="137"/>
      <c r="FDN176" s="137"/>
      <c r="FDO176" s="137"/>
      <c r="FDP176" s="137"/>
      <c r="FDQ176" s="137"/>
      <c r="FDR176" s="137"/>
      <c r="FDS176" s="137"/>
      <c r="FDT176" s="137"/>
      <c r="FDU176" s="137"/>
      <c r="FDV176" s="137"/>
      <c r="FDW176" s="137"/>
      <c r="FDX176" s="137"/>
      <c r="FDY176" s="137"/>
      <c r="FDZ176" s="137"/>
      <c r="FEA176" s="137"/>
      <c r="FEB176" s="137"/>
      <c r="FEC176" s="137"/>
      <c r="FED176" s="137"/>
      <c r="FEE176" s="137"/>
      <c r="FEF176" s="137"/>
      <c r="FEG176" s="137"/>
      <c r="FEH176" s="137"/>
      <c r="FEI176" s="137"/>
      <c r="FEJ176" s="137"/>
      <c r="FEK176" s="137"/>
      <c r="FEL176" s="137"/>
      <c r="FEM176" s="137"/>
      <c r="FEN176" s="137"/>
      <c r="FEO176" s="137"/>
      <c r="FEP176" s="137"/>
      <c r="FEQ176" s="137"/>
      <c r="FER176" s="137"/>
      <c r="FES176" s="137"/>
      <c r="FET176" s="137"/>
      <c r="FEU176" s="137"/>
      <c r="FEV176" s="137"/>
      <c r="FEW176" s="137"/>
      <c r="FEX176" s="137"/>
      <c r="FEY176" s="137"/>
      <c r="FEZ176" s="137"/>
      <c r="FFA176" s="137"/>
      <c r="FFB176" s="137"/>
      <c r="FFC176" s="137"/>
      <c r="FFD176" s="137"/>
      <c r="FFE176" s="137"/>
      <c r="FFF176" s="137"/>
      <c r="FFG176" s="137"/>
      <c r="FFH176" s="137"/>
      <c r="FFI176" s="137"/>
      <c r="FFJ176" s="137"/>
      <c r="FFK176" s="137"/>
      <c r="FFL176" s="137"/>
      <c r="FFM176" s="137"/>
      <c r="FFN176" s="137"/>
      <c r="FFO176" s="137"/>
      <c r="FFP176" s="137"/>
      <c r="FFQ176" s="137"/>
      <c r="FFR176" s="137"/>
      <c r="FFS176" s="137"/>
      <c r="FFT176" s="137"/>
      <c r="FFU176" s="137"/>
      <c r="FFV176" s="137"/>
      <c r="FFW176" s="137"/>
      <c r="FFX176" s="137"/>
      <c r="FFY176" s="137"/>
      <c r="FFZ176" s="137"/>
      <c r="FGA176" s="137"/>
      <c r="FGB176" s="137"/>
      <c r="FGC176" s="137"/>
      <c r="FGD176" s="137"/>
      <c r="FGE176" s="137"/>
      <c r="FGF176" s="137"/>
      <c r="FGG176" s="137"/>
      <c r="FGH176" s="137"/>
      <c r="FGI176" s="137"/>
      <c r="FGJ176" s="137"/>
      <c r="FGK176" s="137"/>
      <c r="FGL176" s="137"/>
      <c r="FGM176" s="137"/>
      <c r="FGN176" s="137"/>
      <c r="FGO176" s="137"/>
      <c r="FGP176" s="137"/>
      <c r="FGQ176" s="137"/>
      <c r="FGR176" s="137"/>
      <c r="FGS176" s="137"/>
      <c r="FGT176" s="137"/>
      <c r="FGU176" s="137"/>
      <c r="FGV176" s="137"/>
      <c r="FGW176" s="137"/>
      <c r="FGX176" s="137"/>
      <c r="FGY176" s="137"/>
      <c r="FGZ176" s="137"/>
      <c r="FHA176" s="137"/>
      <c r="FHB176" s="137"/>
      <c r="FHC176" s="137"/>
      <c r="FHD176" s="137"/>
      <c r="FHE176" s="137"/>
      <c r="FHF176" s="137"/>
      <c r="FHG176" s="137"/>
      <c r="FHH176" s="137"/>
      <c r="FHI176" s="137"/>
      <c r="FHJ176" s="137"/>
      <c r="FHK176" s="137"/>
      <c r="FHL176" s="137"/>
      <c r="FHM176" s="137"/>
      <c r="FHN176" s="137"/>
      <c r="FHO176" s="137"/>
      <c r="FHP176" s="137"/>
      <c r="FHQ176" s="137"/>
      <c r="FHR176" s="137"/>
      <c r="FHS176" s="137"/>
      <c r="FHT176" s="137"/>
      <c r="FHU176" s="137"/>
      <c r="FHV176" s="137"/>
      <c r="FHW176" s="137"/>
      <c r="FHX176" s="137"/>
      <c r="FHY176" s="137"/>
      <c r="FHZ176" s="137"/>
      <c r="FIA176" s="137"/>
      <c r="FIB176" s="137"/>
      <c r="FIC176" s="137"/>
      <c r="FID176" s="137"/>
      <c r="FIE176" s="137"/>
      <c r="FIF176" s="137"/>
      <c r="FIG176" s="137"/>
      <c r="FIH176" s="137"/>
      <c r="FII176" s="137"/>
      <c r="FIJ176" s="137"/>
      <c r="FIK176" s="137"/>
      <c r="FIL176" s="137"/>
      <c r="FIM176" s="137"/>
      <c r="FIN176" s="137"/>
      <c r="FIO176" s="137"/>
      <c r="FIP176" s="137"/>
      <c r="FIQ176" s="137"/>
      <c r="FIR176" s="137"/>
      <c r="FIS176" s="137"/>
      <c r="FIT176" s="137"/>
      <c r="FIU176" s="137"/>
      <c r="FIV176" s="137"/>
      <c r="FIW176" s="137"/>
      <c r="FIX176" s="137"/>
      <c r="FIY176" s="137"/>
      <c r="FIZ176" s="137"/>
      <c r="FJA176" s="137"/>
      <c r="FJB176" s="137"/>
      <c r="FJC176" s="137"/>
      <c r="FJD176" s="137"/>
      <c r="FJE176" s="137"/>
      <c r="FJF176" s="137"/>
      <c r="FJG176" s="137"/>
      <c r="FJH176" s="137"/>
      <c r="FJI176" s="137"/>
      <c r="FJJ176" s="137"/>
      <c r="FJK176" s="137"/>
      <c r="FJL176" s="137"/>
      <c r="FJM176" s="137"/>
      <c r="FJN176" s="137"/>
      <c r="FJO176" s="137"/>
      <c r="FJP176" s="137"/>
      <c r="FJQ176" s="137"/>
      <c r="FJR176" s="137"/>
      <c r="FJS176" s="137"/>
      <c r="FJT176" s="137"/>
      <c r="FJU176" s="137"/>
      <c r="FJV176" s="137"/>
      <c r="FJW176" s="137"/>
      <c r="FJX176" s="137"/>
      <c r="FJY176" s="137"/>
      <c r="FJZ176" s="137"/>
      <c r="FKA176" s="137"/>
      <c r="FKB176" s="137"/>
      <c r="FKC176" s="137"/>
      <c r="FKD176" s="137"/>
      <c r="FKE176" s="137"/>
      <c r="FKF176" s="137"/>
      <c r="FKG176" s="137"/>
      <c r="FKH176" s="137"/>
      <c r="FKI176" s="137"/>
      <c r="FKJ176" s="137"/>
      <c r="FKK176" s="137"/>
      <c r="FKL176" s="137"/>
      <c r="FKM176" s="137"/>
      <c r="FKN176" s="137"/>
      <c r="FKO176" s="137"/>
      <c r="FKP176" s="137"/>
      <c r="FKQ176" s="137"/>
      <c r="FKR176" s="137"/>
      <c r="FKS176" s="137"/>
      <c r="FKT176" s="137"/>
      <c r="FKU176" s="137"/>
      <c r="FKV176" s="137"/>
      <c r="FKW176" s="137"/>
      <c r="FKX176" s="137"/>
      <c r="FKY176" s="137"/>
      <c r="FKZ176" s="137"/>
      <c r="FLA176" s="137"/>
      <c r="FLB176" s="137"/>
      <c r="FLC176" s="137"/>
      <c r="FLD176" s="137"/>
      <c r="FLE176" s="137"/>
      <c r="FLF176" s="137"/>
      <c r="FLG176" s="137"/>
      <c r="FLH176" s="137"/>
      <c r="FLI176" s="137"/>
      <c r="FLJ176" s="137"/>
      <c r="FLK176" s="137"/>
      <c r="FLL176" s="137"/>
      <c r="FLM176" s="137"/>
      <c r="FLN176" s="137"/>
      <c r="FLO176" s="137"/>
      <c r="FLP176" s="137"/>
      <c r="FLQ176" s="137"/>
      <c r="FLR176" s="137"/>
      <c r="FLS176" s="137"/>
      <c r="FLT176" s="137"/>
      <c r="FLU176" s="137"/>
      <c r="FLV176" s="137"/>
      <c r="FLW176" s="137"/>
      <c r="FLX176" s="137"/>
      <c r="FLY176" s="137"/>
      <c r="FLZ176" s="137"/>
      <c r="FMA176" s="137"/>
      <c r="FMB176" s="137"/>
      <c r="FMC176" s="137"/>
      <c r="FMD176" s="137"/>
      <c r="FME176" s="137"/>
      <c r="FMF176" s="137"/>
      <c r="FMG176" s="137"/>
      <c r="FMH176" s="137"/>
      <c r="FMI176" s="137"/>
      <c r="FMJ176" s="137"/>
      <c r="FMK176" s="137"/>
      <c r="FML176" s="137"/>
      <c r="FMM176" s="137"/>
      <c r="FMN176" s="137"/>
      <c r="FMO176" s="137"/>
      <c r="FMP176" s="137"/>
      <c r="FMQ176" s="137"/>
      <c r="FMR176" s="137"/>
      <c r="FMS176" s="137"/>
      <c r="FMT176" s="137"/>
      <c r="FMU176" s="137"/>
      <c r="FMV176" s="137"/>
      <c r="FMW176" s="137"/>
      <c r="FMX176" s="137"/>
      <c r="FMY176" s="137"/>
      <c r="FMZ176" s="137"/>
      <c r="FNA176" s="137"/>
      <c r="FNB176" s="137"/>
      <c r="FNC176" s="137"/>
      <c r="FND176" s="137"/>
      <c r="FNE176" s="137"/>
      <c r="FNF176" s="137"/>
      <c r="FNG176" s="137"/>
      <c r="FNH176" s="137"/>
      <c r="FNI176" s="137"/>
      <c r="FNJ176" s="137"/>
      <c r="FNK176" s="137"/>
      <c r="FNL176" s="137"/>
      <c r="FNM176" s="137"/>
      <c r="FNN176" s="137"/>
      <c r="FNO176" s="137"/>
      <c r="FNP176" s="137"/>
      <c r="FNQ176" s="137"/>
      <c r="FNR176" s="137"/>
      <c r="FNS176" s="137"/>
      <c r="FNT176" s="137"/>
      <c r="FNU176" s="137"/>
      <c r="FNV176" s="137"/>
      <c r="FNW176" s="137"/>
      <c r="FNX176" s="137"/>
      <c r="FNY176" s="137"/>
      <c r="FNZ176" s="137"/>
      <c r="FOA176" s="137"/>
      <c r="FOB176" s="137"/>
      <c r="FOC176" s="137"/>
      <c r="FOD176" s="137"/>
      <c r="FOE176" s="137"/>
      <c r="FOF176" s="137"/>
      <c r="FOG176" s="137"/>
      <c r="FOH176" s="137"/>
      <c r="FOI176" s="137"/>
      <c r="FOJ176" s="137"/>
      <c r="FOK176" s="137"/>
      <c r="FOL176" s="137"/>
      <c r="FOM176" s="137"/>
      <c r="FON176" s="137"/>
      <c r="FOO176" s="137"/>
      <c r="FOP176" s="137"/>
      <c r="FOQ176" s="137"/>
      <c r="FOR176" s="137"/>
      <c r="FOS176" s="137"/>
      <c r="FOT176" s="137"/>
      <c r="FOU176" s="137"/>
      <c r="FOV176" s="137"/>
      <c r="FOW176" s="137"/>
      <c r="FOX176" s="137"/>
      <c r="FOY176" s="137"/>
      <c r="FOZ176" s="137"/>
      <c r="FPA176" s="137"/>
      <c r="FPB176" s="137"/>
      <c r="FPC176" s="137"/>
      <c r="FPD176" s="137"/>
      <c r="FPE176" s="137"/>
      <c r="FPF176" s="137"/>
      <c r="FPG176" s="137"/>
      <c r="FPH176" s="137"/>
      <c r="FPI176" s="137"/>
      <c r="FPJ176" s="137"/>
      <c r="FPK176" s="137"/>
      <c r="FPL176" s="137"/>
      <c r="FPM176" s="137"/>
      <c r="FPN176" s="137"/>
      <c r="FPO176" s="137"/>
      <c r="FPP176" s="137"/>
      <c r="FPQ176" s="137"/>
      <c r="FPR176" s="137"/>
      <c r="FPS176" s="137"/>
      <c r="FPT176" s="137"/>
      <c r="FPU176" s="137"/>
      <c r="FPV176" s="137"/>
      <c r="FPW176" s="137"/>
      <c r="FPX176" s="137"/>
      <c r="FPY176" s="137"/>
      <c r="FPZ176" s="137"/>
      <c r="FQA176" s="137"/>
      <c r="FQB176" s="137"/>
      <c r="FQC176" s="137"/>
      <c r="FQD176" s="137"/>
      <c r="FQE176" s="137"/>
      <c r="FQF176" s="137"/>
      <c r="FQG176" s="137"/>
      <c r="FQH176" s="137"/>
      <c r="FQI176" s="137"/>
      <c r="FQJ176" s="137"/>
      <c r="FQK176" s="137"/>
      <c r="FQL176" s="137"/>
      <c r="FQM176" s="137"/>
      <c r="FQN176" s="137"/>
      <c r="FQO176" s="137"/>
      <c r="FQP176" s="137"/>
      <c r="FQQ176" s="137"/>
      <c r="FQR176" s="137"/>
      <c r="FQS176" s="137"/>
      <c r="FQT176" s="137"/>
      <c r="FQU176" s="137"/>
      <c r="FQV176" s="137"/>
      <c r="FQW176" s="137"/>
      <c r="FQX176" s="137"/>
      <c r="FQY176" s="137"/>
      <c r="FQZ176" s="137"/>
      <c r="FRA176" s="137"/>
      <c r="FRB176" s="137"/>
      <c r="FRC176" s="137"/>
      <c r="FRD176" s="137"/>
      <c r="FRE176" s="137"/>
      <c r="FRF176" s="137"/>
      <c r="FRG176" s="137"/>
      <c r="FRH176" s="137"/>
      <c r="FRI176" s="137"/>
      <c r="FRJ176" s="137"/>
      <c r="FRK176" s="137"/>
      <c r="FRL176" s="137"/>
      <c r="FRM176" s="137"/>
      <c r="FRN176" s="137"/>
      <c r="FRO176" s="137"/>
      <c r="FRP176" s="137"/>
      <c r="FRQ176" s="137"/>
      <c r="FRR176" s="137"/>
      <c r="FRS176" s="137"/>
      <c r="FRT176" s="137"/>
      <c r="FRU176" s="137"/>
      <c r="FRV176" s="137"/>
      <c r="FRW176" s="137"/>
      <c r="FRX176" s="137"/>
      <c r="FRY176" s="137"/>
      <c r="FRZ176" s="137"/>
      <c r="FSA176" s="137"/>
      <c r="FSB176" s="137"/>
      <c r="FSC176" s="137"/>
      <c r="FSD176" s="137"/>
      <c r="FSE176" s="137"/>
      <c r="FSF176" s="137"/>
      <c r="FSG176" s="137"/>
      <c r="FSH176" s="137"/>
      <c r="FSI176" s="137"/>
      <c r="FSJ176" s="137"/>
      <c r="FSK176" s="137"/>
      <c r="FSL176" s="137"/>
      <c r="FSM176" s="137"/>
      <c r="FSN176" s="137"/>
      <c r="FSO176" s="137"/>
      <c r="FSP176" s="137"/>
      <c r="FSQ176" s="137"/>
      <c r="FSR176" s="137"/>
      <c r="FSS176" s="137"/>
      <c r="FST176" s="137"/>
      <c r="FSU176" s="137"/>
      <c r="FSV176" s="137"/>
      <c r="FSW176" s="137"/>
      <c r="FSX176" s="137"/>
      <c r="FSY176" s="137"/>
      <c r="FSZ176" s="137"/>
      <c r="FTA176" s="137"/>
      <c r="FTB176" s="137"/>
      <c r="FTC176" s="137"/>
      <c r="FTD176" s="137"/>
      <c r="FTE176" s="137"/>
      <c r="FTF176" s="137"/>
      <c r="FTG176" s="137"/>
      <c r="FTH176" s="137"/>
      <c r="FTI176" s="137"/>
      <c r="FTJ176" s="137"/>
      <c r="FTK176" s="137"/>
      <c r="FTL176" s="137"/>
      <c r="FTM176" s="137"/>
      <c r="FTN176" s="137"/>
      <c r="FTO176" s="137"/>
      <c r="FTP176" s="137"/>
      <c r="FTQ176" s="137"/>
      <c r="FTR176" s="137"/>
      <c r="FTS176" s="137"/>
      <c r="FTT176" s="137"/>
      <c r="FTU176" s="137"/>
      <c r="FTV176" s="137"/>
      <c r="FTW176" s="137"/>
      <c r="FTX176" s="137"/>
      <c r="FTY176" s="137"/>
      <c r="FTZ176" s="137"/>
      <c r="FUA176" s="137"/>
      <c r="FUB176" s="137"/>
      <c r="FUC176" s="137"/>
      <c r="FUD176" s="137"/>
      <c r="FUE176" s="137"/>
      <c r="FUF176" s="137"/>
      <c r="FUG176" s="137"/>
      <c r="FUH176" s="137"/>
      <c r="FUI176" s="137"/>
      <c r="FUJ176" s="137"/>
      <c r="FUK176" s="137"/>
      <c r="FUL176" s="137"/>
      <c r="FUM176" s="137"/>
      <c r="FUN176" s="137"/>
      <c r="FUO176" s="137"/>
      <c r="FUP176" s="137"/>
      <c r="FUQ176" s="137"/>
      <c r="FUR176" s="137"/>
      <c r="FUS176" s="137"/>
      <c r="FUT176" s="137"/>
      <c r="FUU176" s="137"/>
      <c r="FUV176" s="137"/>
      <c r="FUW176" s="137"/>
      <c r="FUX176" s="137"/>
      <c r="FUY176" s="137"/>
      <c r="FUZ176" s="137"/>
      <c r="FVA176" s="137"/>
      <c r="FVB176" s="137"/>
      <c r="FVC176" s="137"/>
      <c r="FVD176" s="137"/>
      <c r="FVE176" s="137"/>
      <c r="FVF176" s="137"/>
      <c r="FVG176" s="137"/>
      <c r="FVH176" s="137"/>
      <c r="FVI176" s="137"/>
      <c r="FVJ176" s="137"/>
      <c r="FVK176" s="137"/>
      <c r="FVL176" s="137"/>
      <c r="FVM176" s="137"/>
      <c r="FVN176" s="137"/>
      <c r="FVO176" s="137"/>
      <c r="FVP176" s="137"/>
      <c r="FVQ176" s="137"/>
      <c r="FVR176" s="137"/>
      <c r="FVS176" s="137"/>
      <c r="FVT176" s="137"/>
      <c r="FVU176" s="137"/>
      <c r="FVV176" s="137"/>
      <c r="FVW176" s="137"/>
      <c r="FVX176" s="137"/>
      <c r="FVY176" s="137"/>
      <c r="FVZ176" s="137"/>
      <c r="FWA176" s="137"/>
      <c r="FWB176" s="137"/>
      <c r="FWC176" s="137"/>
      <c r="FWD176" s="137"/>
      <c r="FWE176" s="137"/>
      <c r="FWF176" s="137"/>
      <c r="FWG176" s="137"/>
      <c r="FWH176" s="137"/>
      <c r="FWI176" s="137"/>
      <c r="FWJ176" s="137"/>
      <c r="FWK176" s="137"/>
      <c r="FWL176" s="137"/>
      <c r="FWM176" s="137"/>
      <c r="FWN176" s="137"/>
      <c r="FWO176" s="137"/>
      <c r="FWP176" s="137"/>
      <c r="FWQ176" s="137"/>
      <c r="FWR176" s="137"/>
      <c r="FWS176" s="137"/>
      <c r="FWT176" s="137"/>
      <c r="FWU176" s="137"/>
      <c r="FWV176" s="137"/>
      <c r="FWW176" s="137"/>
      <c r="FWX176" s="137"/>
      <c r="FWY176" s="137"/>
      <c r="FWZ176" s="137"/>
      <c r="FXA176" s="137"/>
      <c r="FXB176" s="137"/>
      <c r="FXC176" s="137"/>
      <c r="FXD176" s="137"/>
      <c r="FXE176" s="137"/>
      <c r="FXF176" s="137"/>
      <c r="FXG176" s="137"/>
      <c r="FXH176" s="137"/>
      <c r="FXI176" s="137"/>
      <c r="FXJ176" s="137"/>
      <c r="FXK176" s="137"/>
      <c r="FXL176" s="137"/>
      <c r="FXM176" s="137"/>
      <c r="FXN176" s="137"/>
      <c r="FXO176" s="137"/>
      <c r="FXP176" s="137"/>
      <c r="FXQ176" s="137"/>
      <c r="FXR176" s="137"/>
      <c r="FXS176" s="137"/>
      <c r="FXT176" s="137"/>
      <c r="FXU176" s="137"/>
      <c r="FXV176" s="137"/>
      <c r="FXW176" s="137"/>
      <c r="FXX176" s="137"/>
      <c r="FXY176" s="137"/>
      <c r="FXZ176" s="137"/>
      <c r="FYA176" s="137"/>
      <c r="FYB176" s="137"/>
      <c r="FYC176" s="137"/>
      <c r="FYD176" s="137"/>
      <c r="FYE176" s="137"/>
      <c r="FYF176" s="137"/>
      <c r="FYG176" s="137"/>
      <c r="FYH176" s="137"/>
      <c r="FYI176" s="137"/>
      <c r="FYJ176" s="137"/>
      <c r="FYK176" s="137"/>
      <c r="FYL176" s="137"/>
      <c r="FYM176" s="137"/>
      <c r="FYN176" s="137"/>
      <c r="FYO176" s="137"/>
      <c r="FYP176" s="137"/>
      <c r="FYQ176" s="137"/>
      <c r="FYR176" s="137"/>
      <c r="FYS176" s="137"/>
      <c r="FYT176" s="137"/>
      <c r="FYU176" s="137"/>
      <c r="FYV176" s="137"/>
      <c r="FYW176" s="137"/>
      <c r="FYX176" s="137"/>
      <c r="FYY176" s="137"/>
      <c r="FYZ176" s="137"/>
      <c r="FZA176" s="137"/>
      <c r="FZB176" s="137"/>
      <c r="FZC176" s="137"/>
      <c r="FZD176" s="137"/>
      <c r="FZE176" s="137"/>
      <c r="FZF176" s="137"/>
      <c r="FZG176" s="137"/>
      <c r="FZH176" s="137"/>
      <c r="FZI176" s="137"/>
      <c r="FZJ176" s="137"/>
      <c r="FZK176" s="137"/>
      <c r="FZL176" s="137"/>
      <c r="FZM176" s="137"/>
      <c r="FZN176" s="137"/>
      <c r="FZO176" s="137"/>
      <c r="FZP176" s="137"/>
      <c r="FZQ176" s="137"/>
      <c r="FZR176" s="137"/>
      <c r="FZS176" s="137"/>
      <c r="FZT176" s="137"/>
      <c r="FZU176" s="137"/>
      <c r="FZV176" s="137"/>
      <c r="FZW176" s="137"/>
      <c r="FZX176" s="137"/>
      <c r="FZY176" s="137"/>
      <c r="FZZ176" s="137"/>
      <c r="GAA176" s="137"/>
      <c r="GAB176" s="137"/>
      <c r="GAC176" s="137"/>
      <c r="GAD176" s="137"/>
      <c r="GAE176" s="137"/>
      <c r="GAF176" s="137"/>
      <c r="GAG176" s="137"/>
      <c r="GAH176" s="137"/>
      <c r="GAI176" s="137"/>
      <c r="GAJ176" s="137"/>
      <c r="GAK176" s="137"/>
      <c r="GAL176" s="137"/>
      <c r="GAM176" s="137"/>
      <c r="GAN176" s="137"/>
      <c r="GAO176" s="137"/>
      <c r="GAP176" s="137"/>
      <c r="GAQ176" s="137"/>
      <c r="GAR176" s="137"/>
      <c r="GAS176" s="137"/>
      <c r="GAT176" s="137"/>
      <c r="GAU176" s="137"/>
      <c r="GAV176" s="137"/>
      <c r="GAW176" s="137"/>
      <c r="GAX176" s="137"/>
      <c r="GAY176" s="137"/>
      <c r="GAZ176" s="137"/>
      <c r="GBA176" s="137"/>
      <c r="GBB176" s="137"/>
      <c r="GBC176" s="137"/>
      <c r="GBD176" s="137"/>
      <c r="GBE176" s="137"/>
      <c r="GBF176" s="137"/>
      <c r="GBG176" s="137"/>
      <c r="GBH176" s="137"/>
      <c r="GBI176" s="137"/>
      <c r="GBJ176" s="137"/>
      <c r="GBK176" s="137"/>
      <c r="GBL176" s="137"/>
      <c r="GBM176" s="137"/>
      <c r="GBN176" s="137"/>
      <c r="GBO176" s="137"/>
      <c r="GBP176" s="137"/>
      <c r="GBQ176" s="137"/>
      <c r="GBR176" s="137"/>
      <c r="GBS176" s="137"/>
      <c r="GBT176" s="137"/>
      <c r="GBU176" s="137"/>
      <c r="GBV176" s="137"/>
      <c r="GBW176" s="137"/>
      <c r="GBX176" s="137"/>
      <c r="GBY176" s="137"/>
      <c r="GBZ176" s="137"/>
      <c r="GCA176" s="137"/>
      <c r="GCB176" s="137"/>
      <c r="GCC176" s="137"/>
      <c r="GCD176" s="137"/>
      <c r="GCE176" s="137"/>
      <c r="GCF176" s="137"/>
      <c r="GCG176" s="137"/>
      <c r="GCH176" s="137"/>
      <c r="GCI176" s="137"/>
      <c r="GCJ176" s="137"/>
      <c r="GCK176" s="137"/>
      <c r="GCL176" s="137"/>
      <c r="GCM176" s="137"/>
      <c r="GCN176" s="137"/>
      <c r="GCO176" s="137"/>
      <c r="GCP176" s="137"/>
      <c r="GCQ176" s="137"/>
      <c r="GCR176" s="137"/>
      <c r="GCS176" s="137"/>
      <c r="GCT176" s="137"/>
      <c r="GCU176" s="137"/>
      <c r="GCV176" s="137"/>
      <c r="GCW176" s="137"/>
      <c r="GCX176" s="137"/>
      <c r="GCY176" s="137"/>
      <c r="GCZ176" s="137"/>
      <c r="GDA176" s="137"/>
      <c r="GDB176" s="137"/>
      <c r="GDC176" s="137"/>
      <c r="GDD176" s="137"/>
      <c r="GDE176" s="137"/>
      <c r="GDF176" s="137"/>
      <c r="GDG176" s="137"/>
      <c r="GDH176" s="137"/>
      <c r="GDI176" s="137"/>
      <c r="GDJ176" s="137"/>
      <c r="GDK176" s="137"/>
      <c r="GDL176" s="137"/>
      <c r="GDM176" s="137"/>
      <c r="GDN176" s="137"/>
      <c r="GDO176" s="137"/>
      <c r="GDP176" s="137"/>
      <c r="GDQ176" s="137"/>
      <c r="GDR176" s="137"/>
      <c r="GDS176" s="137"/>
      <c r="GDT176" s="137"/>
      <c r="GDU176" s="137"/>
      <c r="GDV176" s="137"/>
      <c r="GDW176" s="137"/>
      <c r="GDX176" s="137"/>
      <c r="GDY176" s="137"/>
      <c r="GDZ176" s="137"/>
      <c r="GEA176" s="137"/>
      <c r="GEB176" s="137"/>
      <c r="GEC176" s="137"/>
      <c r="GED176" s="137"/>
      <c r="GEE176" s="137"/>
      <c r="GEF176" s="137"/>
      <c r="GEG176" s="137"/>
      <c r="GEH176" s="137"/>
      <c r="GEI176" s="137"/>
      <c r="GEJ176" s="137"/>
      <c r="GEK176" s="137"/>
      <c r="GEL176" s="137"/>
      <c r="GEM176" s="137"/>
      <c r="GEN176" s="137"/>
      <c r="GEO176" s="137"/>
      <c r="GEP176" s="137"/>
      <c r="GEQ176" s="137"/>
      <c r="GER176" s="137"/>
      <c r="GES176" s="137"/>
      <c r="GET176" s="137"/>
      <c r="GEU176" s="137"/>
      <c r="GEV176" s="137"/>
      <c r="GEW176" s="137"/>
      <c r="GEX176" s="137"/>
      <c r="GEY176" s="137"/>
      <c r="GEZ176" s="137"/>
      <c r="GFA176" s="137"/>
      <c r="GFB176" s="137"/>
      <c r="GFC176" s="137"/>
      <c r="GFD176" s="137"/>
      <c r="GFE176" s="137"/>
      <c r="GFF176" s="137"/>
      <c r="GFG176" s="137"/>
      <c r="GFH176" s="137"/>
      <c r="GFI176" s="137"/>
      <c r="GFJ176" s="137"/>
      <c r="GFK176" s="137"/>
      <c r="GFL176" s="137"/>
      <c r="GFM176" s="137"/>
      <c r="GFN176" s="137"/>
      <c r="GFO176" s="137"/>
      <c r="GFP176" s="137"/>
      <c r="GFQ176" s="137"/>
      <c r="GFR176" s="137"/>
      <c r="GFS176" s="137"/>
      <c r="GFT176" s="137"/>
      <c r="GFU176" s="137"/>
      <c r="GFV176" s="137"/>
      <c r="GFW176" s="137"/>
      <c r="GFX176" s="137"/>
      <c r="GFY176" s="137"/>
      <c r="GFZ176" s="137"/>
      <c r="GGA176" s="137"/>
      <c r="GGB176" s="137"/>
      <c r="GGC176" s="137"/>
      <c r="GGD176" s="137"/>
      <c r="GGE176" s="137"/>
      <c r="GGF176" s="137"/>
      <c r="GGG176" s="137"/>
      <c r="GGH176" s="137"/>
      <c r="GGI176" s="137"/>
      <c r="GGJ176" s="137"/>
      <c r="GGK176" s="137"/>
      <c r="GGL176" s="137"/>
      <c r="GGM176" s="137"/>
      <c r="GGN176" s="137"/>
      <c r="GGO176" s="137"/>
      <c r="GGP176" s="137"/>
      <c r="GGQ176" s="137"/>
      <c r="GGR176" s="137"/>
      <c r="GGS176" s="137"/>
      <c r="GGT176" s="137"/>
      <c r="GGU176" s="137"/>
      <c r="GGV176" s="137"/>
      <c r="GGW176" s="137"/>
      <c r="GGX176" s="137"/>
      <c r="GGY176" s="137"/>
      <c r="GGZ176" s="137"/>
      <c r="GHA176" s="137"/>
      <c r="GHB176" s="137"/>
      <c r="GHC176" s="137"/>
      <c r="GHD176" s="137"/>
      <c r="GHE176" s="137"/>
      <c r="GHF176" s="137"/>
      <c r="GHG176" s="137"/>
      <c r="GHH176" s="137"/>
      <c r="GHI176" s="137"/>
      <c r="GHJ176" s="137"/>
      <c r="GHK176" s="137"/>
      <c r="GHL176" s="137"/>
      <c r="GHM176" s="137"/>
      <c r="GHN176" s="137"/>
      <c r="GHO176" s="137"/>
      <c r="GHP176" s="137"/>
      <c r="GHQ176" s="137"/>
      <c r="GHR176" s="137"/>
      <c r="GHS176" s="137"/>
      <c r="GHT176" s="137"/>
      <c r="GHU176" s="137"/>
      <c r="GHV176" s="137"/>
      <c r="GHW176" s="137"/>
      <c r="GHX176" s="137"/>
      <c r="GHY176" s="137"/>
      <c r="GHZ176" s="137"/>
      <c r="GIA176" s="137"/>
      <c r="GIB176" s="137"/>
      <c r="GIC176" s="137"/>
      <c r="GID176" s="137"/>
      <c r="GIE176" s="137"/>
      <c r="GIF176" s="137"/>
      <c r="GIG176" s="137"/>
      <c r="GIH176" s="137"/>
      <c r="GII176" s="137"/>
      <c r="GIJ176" s="137"/>
      <c r="GIK176" s="137"/>
      <c r="GIL176" s="137"/>
      <c r="GIM176" s="137"/>
      <c r="GIN176" s="137"/>
      <c r="GIO176" s="137"/>
      <c r="GIP176" s="137"/>
      <c r="GIQ176" s="137"/>
      <c r="GIR176" s="137"/>
      <c r="GIS176" s="137"/>
      <c r="GIT176" s="137"/>
      <c r="GIU176" s="137"/>
      <c r="GIV176" s="137"/>
      <c r="GIW176" s="137"/>
      <c r="GIX176" s="137"/>
      <c r="GIY176" s="137"/>
      <c r="GIZ176" s="137"/>
      <c r="GJA176" s="137"/>
      <c r="GJB176" s="137"/>
      <c r="GJC176" s="137"/>
      <c r="GJD176" s="137"/>
      <c r="GJE176" s="137"/>
      <c r="GJF176" s="137"/>
      <c r="GJG176" s="137"/>
      <c r="GJH176" s="137"/>
      <c r="GJI176" s="137"/>
      <c r="GJJ176" s="137"/>
      <c r="GJK176" s="137"/>
      <c r="GJL176" s="137"/>
      <c r="GJM176" s="137"/>
      <c r="GJN176" s="137"/>
      <c r="GJO176" s="137"/>
      <c r="GJP176" s="137"/>
      <c r="GJQ176" s="137"/>
      <c r="GJR176" s="137"/>
      <c r="GJS176" s="137"/>
      <c r="GJT176" s="137"/>
      <c r="GJU176" s="137"/>
      <c r="GJV176" s="137"/>
      <c r="GJW176" s="137"/>
      <c r="GJX176" s="137"/>
      <c r="GJY176" s="137"/>
      <c r="GJZ176" s="137"/>
      <c r="GKA176" s="137"/>
      <c r="GKB176" s="137"/>
      <c r="GKC176" s="137"/>
      <c r="GKD176" s="137"/>
      <c r="GKE176" s="137"/>
      <c r="GKF176" s="137"/>
      <c r="GKG176" s="137"/>
      <c r="GKH176" s="137"/>
      <c r="GKI176" s="137"/>
      <c r="GKJ176" s="137"/>
      <c r="GKK176" s="137"/>
      <c r="GKL176" s="137"/>
      <c r="GKM176" s="137"/>
      <c r="GKN176" s="137"/>
      <c r="GKO176" s="137"/>
      <c r="GKP176" s="137"/>
      <c r="GKQ176" s="137"/>
      <c r="GKR176" s="137"/>
      <c r="GKS176" s="137"/>
      <c r="GKT176" s="137"/>
      <c r="GKU176" s="137"/>
      <c r="GKV176" s="137"/>
      <c r="GKW176" s="137"/>
      <c r="GKX176" s="137"/>
      <c r="GKY176" s="137"/>
      <c r="GKZ176" s="137"/>
      <c r="GLA176" s="137"/>
      <c r="GLB176" s="137"/>
      <c r="GLC176" s="137"/>
      <c r="GLD176" s="137"/>
      <c r="GLE176" s="137"/>
      <c r="GLF176" s="137"/>
      <c r="GLG176" s="137"/>
      <c r="GLH176" s="137"/>
      <c r="GLI176" s="137"/>
      <c r="GLJ176" s="137"/>
      <c r="GLK176" s="137"/>
      <c r="GLL176" s="137"/>
      <c r="GLM176" s="137"/>
      <c r="GLN176" s="137"/>
      <c r="GLO176" s="137"/>
      <c r="GLP176" s="137"/>
      <c r="GLQ176" s="137"/>
      <c r="GLR176" s="137"/>
      <c r="GLS176" s="137"/>
      <c r="GLT176" s="137"/>
      <c r="GLU176" s="137"/>
      <c r="GLV176" s="137"/>
      <c r="GLW176" s="137"/>
      <c r="GLX176" s="137"/>
      <c r="GLY176" s="137"/>
      <c r="GLZ176" s="137"/>
      <c r="GMA176" s="137"/>
      <c r="GMB176" s="137"/>
      <c r="GMC176" s="137"/>
      <c r="GMD176" s="137"/>
      <c r="GME176" s="137"/>
      <c r="GMF176" s="137"/>
      <c r="GMG176" s="137"/>
      <c r="GMH176" s="137"/>
      <c r="GMI176" s="137"/>
      <c r="GMJ176" s="137"/>
      <c r="GMK176" s="137"/>
      <c r="GML176" s="137"/>
      <c r="GMM176" s="137"/>
      <c r="GMN176" s="137"/>
      <c r="GMO176" s="137"/>
      <c r="GMP176" s="137"/>
      <c r="GMQ176" s="137"/>
      <c r="GMR176" s="137"/>
      <c r="GMS176" s="137"/>
      <c r="GMT176" s="137"/>
      <c r="GMU176" s="137"/>
      <c r="GMV176" s="137"/>
      <c r="GMW176" s="137"/>
      <c r="GMX176" s="137"/>
      <c r="GMY176" s="137"/>
      <c r="GMZ176" s="137"/>
      <c r="GNA176" s="137"/>
      <c r="GNB176" s="137"/>
      <c r="GNC176" s="137"/>
      <c r="GND176" s="137"/>
      <c r="GNE176" s="137"/>
      <c r="GNF176" s="137"/>
      <c r="GNG176" s="137"/>
      <c r="GNH176" s="137"/>
      <c r="GNI176" s="137"/>
      <c r="GNJ176" s="137"/>
      <c r="GNK176" s="137"/>
      <c r="GNL176" s="137"/>
      <c r="GNM176" s="137"/>
      <c r="GNN176" s="137"/>
      <c r="GNO176" s="137"/>
      <c r="GNP176" s="137"/>
      <c r="GNQ176" s="137"/>
      <c r="GNR176" s="137"/>
      <c r="GNS176" s="137"/>
      <c r="GNT176" s="137"/>
      <c r="GNU176" s="137"/>
      <c r="GNV176" s="137"/>
      <c r="GNW176" s="137"/>
      <c r="GNX176" s="137"/>
      <c r="GNY176" s="137"/>
      <c r="GNZ176" s="137"/>
      <c r="GOA176" s="137"/>
      <c r="GOB176" s="137"/>
      <c r="GOC176" s="137"/>
      <c r="GOD176" s="137"/>
      <c r="GOE176" s="137"/>
      <c r="GOF176" s="137"/>
      <c r="GOG176" s="137"/>
      <c r="GOH176" s="137"/>
      <c r="GOI176" s="137"/>
      <c r="GOJ176" s="137"/>
      <c r="GOK176" s="137"/>
      <c r="GOL176" s="137"/>
      <c r="GOM176" s="137"/>
      <c r="GON176" s="137"/>
      <c r="GOO176" s="137"/>
      <c r="GOP176" s="137"/>
      <c r="GOQ176" s="137"/>
      <c r="GOR176" s="137"/>
      <c r="GOS176" s="137"/>
      <c r="GOT176" s="137"/>
      <c r="GOU176" s="137"/>
      <c r="GOV176" s="137"/>
      <c r="GOW176" s="137"/>
      <c r="GOX176" s="137"/>
      <c r="GOY176" s="137"/>
      <c r="GOZ176" s="137"/>
      <c r="GPA176" s="137"/>
      <c r="GPB176" s="137"/>
      <c r="GPC176" s="137"/>
      <c r="GPD176" s="137"/>
      <c r="GPE176" s="137"/>
      <c r="GPF176" s="137"/>
      <c r="GPG176" s="137"/>
      <c r="GPH176" s="137"/>
      <c r="GPI176" s="137"/>
      <c r="GPJ176" s="137"/>
      <c r="GPK176" s="137"/>
      <c r="GPL176" s="137"/>
      <c r="GPM176" s="137"/>
      <c r="GPN176" s="137"/>
      <c r="GPO176" s="137"/>
      <c r="GPP176" s="137"/>
      <c r="GPQ176" s="137"/>
      <c r="GPR176" s="137"/>
      <c r="GPS176" s="137"/>
      <c r="GPT176" s="137"/>
      <c r="GPU176" s="137"/>
      <c r="GPV176" s="137"/>
      <c r="GPW176" s="137"/>
      <c r="GPX176" s="137"/>
      <c r="GPY176" s="137"/>
      <c r="GPZ176" s="137"/>
      <c r="GQA176" s="137"/>
      <c r="GQB176" s="137"/>
      <c r="GQC176" s="137"/>
      <c r="GQD176" s="137"/>
      <c r="GQE176" s="137"/>
      <c r="GQF176" s="137"/>
      <c r="GQG176" s="137"/>
      <c r="GQH176" s="137"/>
      <c r="GQI176" s="137"/>
      <c r="GQJ176" s="137"/>
      <c r="GQK176" s="137"/>
      <c r="GQL176" s="137"/>
      <c r="GQM176" s="137"/>
      <c r="GQN176" s="137"/>
      <c r="GQO176" s="137"/>
      <c r="GQP176" s="137"/>
      <c r="GQQ176" s="137"/>
      <c r="GQR176" s="137"/>
      <c r="GQS176" s="137"/>
      <c r="GQT176" s="137"/>
      <c r="GQU176" s="137"/>
      <c r="GQV176" s="137"/>
      <c r="GQW176" s="137"/>
      <c r="GQX176" s="137"/>
      <c r="GQY176" s="137"/>
      <c r="GQZ176" s="137"/>
      <c r="GRA176" s="137"/>
      <c r="GRB176" s="137"/>
      <c r="GRC176" s="137"/>
      <c r="GRD176" s="137"/>
      <c r="GRE176" s="137"/>
      <c r="GRF176" s="137"/>
      <c r="GRG176" s="137"/>
      <c r="GRH176" s="137"/>
      <c r="GRI176" s="137"/>
      <c r="GRJ176" s="137"/>
      <c r="GRK176" s="137"/>
      <c r="GRL176" s="137"/>
      <c r="GRM176" s="137"/>
      <c r="GRN176" s="137"/>
      <c r="GRO176" s="137"/>
      <c r="GRP176" s="137"/>
      <c r="GRQ176" s="137"/>
      <c r="GRR176" s="137"/>
      <c r="GRS176" s="137"/>
      <c r="GRT176" s="137"/>
      <c r="GRU176" s="137"/>
      <c r="GRV176" s="137"/>
      <c r="GRW176" s="137"/>
      <c r="GRX176" s="137"/>
      <c r="GRY176" s="137"/>
      <c r="GRZ176" s="137"/>
      <c r="GSA176" s="137"/>
      <c r="GSB176" s="137"/>
      <c r="GSC176" s="137"/>
      <c r="GSD176" s="137"/>
      <c r="GSE176" s="137"/>
      <c r="GSF176" s="137"/>
      <c r="GSG176" s="137"/>
      <c r="GSH176" s="137"/>
      <c r="GSI176" s="137"/>
      <c r="GSJ176" s="137"/>
      <c r="GSK176" s="137"/>
      <c r="GSL176" s="137"/>
      <c r="GSM176" s="137"/>
      <c r="GSN176" s="137"/>
      <c r="GSO176" s="137"/>
      <c r="GSP176" s="137"/>
      <c r="GSQ176" s="137"/>
      <c r="GSR176" s="137"/>
      <c r="GSS176" s="137"/>
      <c r="GST176" s="137"/>
      <c r="GSU176" s="137"/>
      <c r="GSV176" s="137"/>
      <c r="GSW176" s="137"/>
      <c r="GSX176" s="137"/>
      <c r="GSY176" s="137"/>
      <c r="GSZ176" s="137"/>
      <c r="GTA176" s="137"/>
      <c r="GTB176" s="137"/>
      <c r="GTC176" s="137"/>
      <c r="GTD176" s="137"/>
      <c r="GTE176" s="137"/>
      <c r="GTF176" s="137"/>
      <c r="GTG176" s="137"/>
      <c r="GTH176" s="137"/>
      <c r="GTI176" s="137"/>
      <c r="GTJ176" s="137"/>
      <c r="GTK176" s="137"/>
      <c r="GTL176" s="137"/>
      <c r="GTM176" s="137"/>
      <c r="GTN176" s="137"/>
      <c r="GTO176" s="137"/>
      <c r="GTP176" s="137"/>
      <c r="GTQ176" s="137"/>
      <c r="GTR176" s="137"/>
      <c r="GTS176" s="137"/>
      <c r="GTT176" s="137"/>
      <c r="GTU176" s="137"/>
      <c r="GTV176" s="137"/>
      <c r="GTW176" s="137"/>
      <c r="GTX176" s="137"/>
      <c r="GTY176" s="137"/>
      <c r="GTZ176" s="137"/>
      <c r="GUA176" s="137"/>
      <c r="GUB176" s="137"/>
      <c r="GUC176" s="137"/>
      <c r="GUD176" s="137"/>
      <c r="GUE176" s="137"/>
      <c r="GUF176" s="137"/>
      <c r="GUG176" s="137"/>
      <c r="GUH176" s="137"/>
      <c r="GUI176" s="137"/>
      <c r="GUJ176" s="137"/>
      <c r="GUK176" s="137"/>
      <c r="GUL176" s="137"/>
      <c r="GUM176" s="137"/>
      <c r="GUN176" s="137"/>
      <c r="GUO176" s="137"/>
      <c r="GUP176" s="137"/>
      <c r="GUQ176" s="137"/>
      <c r="GUR176" s="137"/>
      <c r="GUS176" s="137"/>
      <c r="GUT176" s="137"/>
      <c r="GUU176" s="137"/>
      <c r="GUV176" s="137"/>
      <c r="GUW176" s="137"/>
      <c r="GUX176" s="137"/>
      <c r="GUY176" s="137"/>
      <c r="GUZ176" s="137"/>
      <c r="GVA176" s="137"/>
      <c r="GVB176" s="137"/>
      <c r="GVC176" s="137"/>
      <c r="GVD176" s="137"/>
      <c r="GVE176" s="137"/>
      <c r="GVF176" s="137"/>
      <c r="GVG176" s="137"/>
      <c r="GVH176" s="137"/>
      <c r="GVI176" s="137"/>
      <c r="GVJ176" s="137"/>
      <c r="GVK176" s="137"/>
      <c r="GVL176" s="137"/>
      <c r="GVM176" s="137"/>
      <c r="GVN176" s="137"/>
      <c r="GVO176" s="137"/>
      <c r="GVP176" s="137"/>
      <c r="GVQ176" s="137"/>
      <c r="GVR176" s="137"/>
      <c r="GVS176" s="137"/>
      <c r="GVT176" s="137"/>
      <c r="GVU176" s="137"/>
      <c r="GVV176" s="137"/>
      <c r="GVW176" s="137"/>
      <c r="GVX176" s="137"/>
      <c r="GVY176" s="137"/>
      <c r="GVZ176" s="137"/>
      <c r="GWA176" s="137"/>
      <c r="GWB176" s="137"/>
      <c r="GWC176" s="137"/>
      <c r="GWD176" s="137"/>
      <c r="GWE176" s="137"/>
      <c r="GWF176" s="137"/>
      <c r="GWG176" s="137"/>
      <c r="GWH176" s="137"/>
      <c r="GWI176" s="137"/>
      <c r="GWJ176" s="137"/>
      <c r="GWK176" s="137"/>
      <c r="GWL176" s="137"/>
      <c r="GWM176" s="137"/>
      <c r="GWN176" s="137"/>
      <c r="GWO176" s="137"/>
      <c r="GWP176" s="137"/>
      <c r="GWQ176" s="137"/>
      <c r="GWR176" s="137"/>
      <c r="GWS176" s="137"/>
      <c r="GWT176" s="137"/>
      <c r="GWU176" s="137"/>
      <c r="GWV176" s="137"/>
      <c r="GWW176" s="137"/>
      <c r="GWX176" s="137"/>
      <c r="GWY176" s="137"/>
      <c r="GWZ176" s="137"/>
      <c r="GXA176" s="137"/>
      <c r="GXB176" s="137"/>
      <c r="GXC176" s="137"/>
      <c r="GXD176" s="137"/>
      <c r="GXE176" s="137"/>
      <c r="GXF176" s="137"/>
      <c r="GXG176" s="137"/>
      <c r="GXH176" s="137"/>
      <c r="GXI176" s="137"/>
      <c r="GXJ176" s="137"/>
      <c r="GXK176" s="137"/>
      <c r="GXL176" s="137"/>
      <c r="GXM176" s="137"/>
      <c r="GXN176" s="137"/>
      <c r="GXO176" s="137"/>
      <c r="GXP176" s="137"/>
      <c r="GXQ176" s="137"/>
      <c r="GXR176" s="137"/>
      <c r="GXS176" s="137"/>
      <c r="GXT176" s="137"/>
      <c r="GXU176" s="137"/>
      <c r="GXV176" s="137"/>
      <c r="GXW176" s="137"/>
      <c r="GXX176" s="137"/>
      <c r="GXY176" s="137"/>
      <c r="GXZ176" s="137"/>
      <c r="GYA176" s="137"/>
      <c r="GYB176" s="137"/>
      <c r="GYC176" s="137"/>
      <c r="GYD176" s="137"/>
      <c r="GYE176" s="137"/>
      <c r="GYF176" s="137"/>
      <c r="GYG176" s="137"/>
      <c r="GYH176" s="137"/>
      <c r="GYI176" s="137"/>
      <c r="GYJ176" s="137"/>
      <c r="GYK176" s="137"/>
      <c r="GYL176" s="137"/>
      <c r="GYM176" s="137"/>
      <c r="GYN176" s="137"/>
      <c r="GYO176" s="137"/>
      <c r="GYP176" s="137"/>
      <c r="GYQ176" s="137"/>
      <c r="GYR176" s="137"/>
      <c r="GYS176" s="137"/>
      <c r="GYT176" s="137"/>
      <c r="GYU176" s="137"/>
      <c r="GYV176" s="137"/>
      <c r="GYW176" s="137"/>
      <c r="GYX176" s="137"/>
      <c r="GYY176" s="137"/>
      <c r="GYZ176" s="137"/>
      <c r="GZA176" s="137"/>
      <c r="GZB176" s="137"/>
      <c r="GZC176" s="137"/>
      <c r="GZD176" s="137"/>
      <c r="GZE176" s="137"/>
      <c r="GZF176" s="137"/>
      <c r="GZG176" s="137"/>
      <c r="GZH176" s="137"/>
      <c r="GZI176" s="137"/>
      <c r="GZJ176" s="137"/>
      <c r="GZK176" s="137"/>
      <c r="GZL176" s="137"/>
      <c r="GZM176" s="137"/>
      <c r="GZN176" s="137"/>
      <c r="GZO176" s="137"/>
      <c r="GZP176" s="137"/>
      <c r="GZQ176" s="137"/>
      <c r="GZR176" s="137"/>
      <c r="GZS176" s="137"/>
      <c r="GZT176" s="137"/>
      <c r="GZU176" s="137"/>
      <c r="GZV176" s="137"/>
      <c r="GZW176" s="137"/>
      <c r="GZX176" s="137"/>
      <c r="GZY176" s="137"/>
      <c r="GZZ176" s="137"/>
      <c r="HAA176" s="137"/>
      <c r="HAB176" s="137"/>
      <c r="HAC176" s="137"/>
      <c r="HAD176" s="137"/>
      <c r="HAE176" s="137"/>
      <c r="HAF176" s="137"/>
      <c r="HAG176" s="137"/>
      <c r="HAH176" s="137"/>
      <c r="HAI176" s="137"/>
      <c r="HAJ176" s="137"/>
      <c r="HAK176" s="137"/>
      <c r="HAL176" s="137"/>
      <c r="HAM176" s="137"/>
      <c r="HAN176" s="137"/>
      <c r="HAO176" s="137"/>
      <c r="HAP176" s="137"/>
      <c r="HAQ176" s="137"/>
      <c r="HAR176" s="137"/>
      <c r="HAS176" s="137"/>
      <c r="HAT176" s="137"/>
      <c r="HAU176" s="137"/>
      <c r="HAV176" s="137"/>
      <c r="HAW176" s="137"/>
      <c r="HAX176" s="137"/>
      <c r="HAY176" s="137"/>
      <c r="HAZ176" s="137"/>
      <c r="HBA176" s="137"/>
      <c r="HBB176" s="137"/>
      <c r="HBC176" s="137"/>
      <c r="HBD176" s="137"/>
      <c r="HBE176" s="137"/>
      <c r="HBF176" s="137"/>
      <c r="HBG176" s="137"/>
      <c r="HBH176" s="137"/>
      <c r="HBI176" s="137"/>
      <c r="HBJ176" s="137"/>
      <c r="HBK176" s="137"/>
      <c r="HBL176" s="137"/>
      <c r="HBM176" s="137"/>
      <c r="HBN176" s="137"/>
      <c r="HBO176" s="137"/>
      <c r="HBP176" s="137"/>
      <c r="HBQ176" s="137"/>
      <c r="HBR176" s="137"/>
      <c r="HBS176" s="137"/>
      <c r="HBT176" s="137"/>
      <c r="HBU176" s="137"/>
      <c r="HBV176" s="137"/>
      <c r="HBW176" s="137"/>
      <c r="HBX176" s="137"/>
      <c r="HBY176" s="137"/>
      <c r="HBZ176" s="137"/>
      <c r="HCA176" s="137"/>
      <c r="HCB176" s="137"/>
      <c r="HCC176" s="137"/>
      <c r="HCD176" s="137"/>
      <c r="HCE176" s="137"/>
      <c r="HCF176" s="137"/>
      <c r="HCG176" s="137"/>
      <c r="HCH176" s="137"/>
      <c r="HCI176" s="137"/>
      <c r="HCJ176" s="137"/>
      <c r="HCK176" s="137"/>
      <c r="HCL176" s="137"/>
      <c r="HCM176" s="137"/>
      <c r="HCN176" s="137"/>
      <c r="HCO176" s="137"/>
      <c r="HCP176" s="137"/>
      <c r="HCQ176" s="137"/>
      <c r="HCR176" s="137"/>
      <c r="HCS176" s="137"/>
      <c r="HCT176" s="137"/>
      <c r="HCU176" s="137"/>
      <c r="HCV176" s="137"/>
      <c r="HCW176" s="137"/>
      <c r="HCX176" s="137"/>
      <c r="HCY176" s="137"/>
      <c r="HCZ176" s="137"/>
      <c r="HDA176" s="137"/>
      <c r="HDB176" s="137"/>
      <c r="HDC176" s="137"/>
      <c r="HDD176" s="137"/>
      <c r="HDE176" s="137"/>
      <c r="HDF176" s="137"/>
      <c r="HDG176" s="137"/>
      <c r="HDH176" s="137"/>
      <c r="HDI176" s="137"/>
      <c r="HDJ176" s="137"/>
      <c r="HDK176" s="137"/>
      <c r="HDL176" s="137"/>
      <c r="HDM176" s="137"/>
      <c r="HDN176" s="137"/>
      <c r="HDO176" s="137"/>
      <c r="HDP176" s="137"/>
      <c r="HDQ176" s="137"/>
      <c r="HDR176" s="137"/>
      <c r="HDS176" s="137"/>
      <c r="HDT176" s="137"/>
      <c r="HDU176" s="137"/>
      <c r="HDV176" s="137"/>
      <c r="HDW176" s="137"/>
      <c r="HDX176" s="137"/>
      <c r="HDY176" s="137"/>
      <c r="HDZ176" s="137"/>
      <c r="HEA176" s="137"/>
      <c r="HEB176" s="137"/>
      <c r="HEC176" s="137"/>
      <c r="HED176" s="137"/>
      <c r="HEE176" s="137"/>
      <c r="HEF176" s="137"/>
      <c r="HEG176" s="137"/>
      <c r="HEH176" s="137"/>
      <c r="HEI176" s="137"/>
      <c r="HEJ176" s="137"/>
      <c r="HEK176" s="137"/>
      <c r="HEL176" s="137"/>
      <c r="HEM176" s="137"/>
      <c r="HEN176" s="137"/>
      <c r="HEO176" s="137"/>
      <c r="HEP176" s="137"/>
      <c r="HEQ176" s="137"/>
      <c r="HER176" s="137"/>
      <c r="HES176" s="137"/>
      <c r="HET176" s="137"/>
      <c r="HEU176" s="137"/>
      <c r="HEV176" s="137"/>
      <c r="HEW176" s="137"/>
      <c r="HEX176" s="137"/>
      <c r="HEY176" s="137"/>
      <c r="HEZ176" s="137"/>
      <c r="HFA176" s="137"/>
      <c r="HFB176" s="137"/>
      <c r="HFC176" s="137"/>
      <c r="HFD176" s="137"/>
      <c r="HFE176" s="137"/>
      <c r="HFF176" s="137"/>
      <c r="HFG176" s="137"/>
      <c r="HFH176" s="137"/>
      <c r="HFI176" s="137"/>
      <c r="HFJ176" s="137"/>
      <c r="HFK176" s="137"/>
      <c r="HFL176" s="137"/>
      <c r="HFM176" s="137"/>
      <c r="HFN176" s="137"/>
      <c r="HFO176" s="137"/>
      <c r="HFP176" s="137"/>
      <c r="HFQ176" s="137"/>
      <c r="HFR176" s="137"/>
      <c r="HFS176" s="137"/>
      <c r="HFT176" s="137"/>
      <c r="HFU176" s="137"/>
      <c r="HFV176" s="137"/>
      <c r="HFW176" s="137"/>
      <c r="HFX176" s="137"/>
      <c r="HFY176" s="137"/>
      <c r="HFZ176" s="137"/>
      <c r="HGA176" s="137"/>
      <c r="HGB176" s="137"/>
      <c r="HGC176" s="137"/>
      <c r="HGD176" s="137"/>
      <c r="HGE176" s="137"/>
      <c r="HGF176" s="137"/>
      <c r="HGG176" s="137"/>
      <c r="HGH176" s="137"/>
      <c r="HGI176" s="137"/>
      <c r="HGJ176" s="137"/>
      <c r="HGK176" s="137"/>
      <c r="HGL176" s="137"/>
      <c r="HGM176" s="137"/>
      <c r="HGN176" s="137"/>
      <c r="HGO176" s="137"/>
      <c r="HGP176" s="137"/>
      <c r="HGQ176" s="137"/>
      <c r="HGR176" s="137"/>
      <c r="HGS176" s="137"/>
      <c r="HGT176" s="137"/>
      <c r="HGU176" s="137"/>
      <c r="HGV176" s="137"/>
      <c r="HGW176" s="137"/>
      <c r="HGX176" s="137"/>
      <c r="HGY176" s="137"/>
      <c r="HGZ176" s="137"/>
      <c r="HHA176" s="137"/>
      <c r="HHB176" s="137"/>
      <c r="HHC176" s="137"/>
      <c r="HHD176" s="137"/>
      <c r="HHE176" s="137"/>
      <c r="HHF176" s="137"/>
      <c r="HHG176" s="137"/>
      <c r="HHH176" s="137"/>
      <c r="HHI176" s="137"/>
      <c r="HHJ176" s="137"/>
      <c r="HHK176" s="137"/>
      <c r="HHL176" s="137"/>
      <c r="HHM176" s="137"/>
      <c r="HHN176" s="137"/>
      <c r="HHO176" s="137"/>
      <c r="HHP176" s="137"/>
      <c r="HHQ176" s="137"/>
      <c r="HHR176" s="137"/>
      <c r="HHS176" s="137"/>
      <c r="HHT176" s="137"/>
      <c r="HHU176" s="137"/>
      <c r="HHV176" s="137"/>
      <c r="HHW176" s="137"/>
      <c r="HHX176" s="137"/>
      <c r="HHY176" s="137"/>
      <c r="HHZ176" s="137"/>
      <c r="HIA176" s="137"/>
      <c r="HIB176" s="137"/>
      <c r="HIC176" s="137"/>
      <c r="HID176" s="137"/>
      <c r="HIE176" s="137"/>
      <c r="HIF176" s="137"/>
      <c r="HIG176" s="137"/>
      <c r="HIH176" s="137"/>
      <c r="HII176" s="137"/>
      <c r="HIJ176" s="137"/>
      <c r="HIK176" s="137"/>
      <c r="HIL176" s="137"/>
      <c r="HIM176" s="137"/>
      <c r="HIN176" s="137"/>
      <c r="HIO176" s="137"/>
      <c r="HIP176" s="137"/>
      <c r="HIQ176" s="137"/>
      <c r="HIR176" s="137"/>
      <c r="HIS176" s="137"/>
      <c r="HIT176" s="137"/>
      <c r="HIU176" s="137"/>
      <c r="HIV176" s="137"/>
      <c r="HIW176" s="137"/>
      <c r="HIX176" s="137"/>
      <c r="HIY176" s="137"/>
      <c r="HIZ176" s="137"/>
      <c r="HJA176" s="137"/>
      <c r="HJB176" s="137"/>
      <c r="HJC176" s="137"/>
      <c r="HJD176" s="137"/>
      <c r="HJE176" s="137"/>
      <c r="HJF176" s="137"/>
      <c r="HJG176" s="137"/>
      <c r="HJH176" s="137"/>
      <c r="HJI176" s="137"/>
      <c r="HJJ176" s="137"/>
      <c r="HJK176" s="137"/>
      <c r="HJL176" s="137"/>
      <c r="HJM176" s="137"/>
      <c r="HJN176" s="137"/>
      <c r="HJO176" s="137"/>
      <c r="HJP176" s="137"/>
      <c r="HJQ176" s="137"/>
      <c r="HJR176" s="137"/>
      <c r="HJS176" s="137"/>
      <c r="HJT176" s="137"/>
      <c r="HJU176" s="137"/>
      <c r="HJV176" s="137"/>
      <c r="HJW176" s="137"/>
      <c r="HJX176" s="137"/>
      <c r="HJY176" s="137"/>
      <c r="HJZ176" s="137"/>
      <c r="HKA176" s="137"/>
      <c r="HKB176" s="137"/>
      <c r="HKC176" s="137"/>
      <c r="HKD176" s="137"/>
      <c r="HKE176" s="137"/>
      <c r="HKF176" s="137"/>
      <c r="HKG176" s="137"/>
      <c r="HKH176" s="137"/>
      <c r="HKI176" s="137"/>
      <c r="HKJ176" s="137"/>
      <c r="HKK176" s="137"/>
      <c r="HKL176" s="137"/>
      <c r="HKM176" s="137"/>
      <c r="HKN176" s="137"/>
      <c r="HKO176" s="137"/>
      <c r="HKP176" s="137"/>
      <c r="HKQ176" s="137"/>
      <c r="HKR176" s="137"/>
      <c r="HKS176" s="137"/>
      <c r="HKT176" s="137"/>
      <c r="HKU176" s="137"/>
      <c r="HKV176" s="137"/>
      <c r="HKW176" s="137"/>
      <c r="HKX176" s="137"/>
      <c r="HKY176" s="137"/>
      <c r="HKZ176" s="137"/>
      <c r="HLA176" s="137"/>
      <c r="HLB176" s="137"/>
      <c r="HLC176" s="137"/>
      <c r="HLD176" s="137"/>
      <c r="HLE176" s="137"/>
      <c r="HLF176" s="137"/>
      <c r="HLG176" s="137"/>
      <c r="HLH176" s="137"/>
      <c r="HLI176" s="137"/>
      <c r="HLJ176" s="137"/>
      <c r="HLK176" s="137"/>
      <c r="HLL176" s="137"/>
      <c r="HLM176" s="137"/>
      <c r="HLN176" s="137"/>
      <c r="HLO176" s="137"/>
      <c r="HLP176" s="137"/>
      <c r="HLQ176" s="137"/>
      <c r="HLR176" s="137"/>
      <c r="HLS176" s="137"/>
      <c r="HLT176" s="137"/>
      <c r="HLU176" s="137"/>
      <c r="HLV176" s="137"/>
      <c r="HLW176" s="137"/>
      <c r="HLX176" s="137"/>
      <c r="HLY176" s="137"/>
      <c r="HLZ176" s="137"/>
      <c r="HMA176" s="137"/>
      <c r="HMB176" s="137"/>
      <c r="HMC176" s="137"/>
      <c r="HMD176" s="137"/>
      <c r="HME176" s="137"/>
      <c r="HMF176" s="137"/>
      <c r="HMG176" s="137"/>
      <c r="HMH176" s="137"/>
      <c r="HMI176" s="137"/>
      <c r="HMJ176" s="137"/>
      <c r="HMK176" s="137"/>
      <c r="HML176" s="137"/>
      <c r="HMM176" s="137"/>
      <c r="HMN176" s="137"/>
      <c r="HMO176" s="137"/>
      <c r="HMP176" s="137"/>
      <c r="HMQ176" s="137"/>
      <c r="HMR176" s="137"/>
      <c r="HMS176" s="137"/>
      <c r="HMT176" s="137"/>
      <c r="HMU176" s="137"/>
      <c r="HMV176" s="137"/>
      <c r="HMW176" s="137"/>
      <c r="HMX176" s="137"/>
      <c r="HMY176" s="137"/>
      <c r="HMZ176" s="137"/>
      <c r="HNA176" s="137"/>
      <c r="HNB176" s="137"/>
      <c r="HNC176" s="137"/>
      <c r="HND176" s="137"/>
      <c r="HNE176" s="137"/>
      <c r="HNF176" s="137"/>
      <c r="HNG176" s="137"/>
      <c r="HNH176" s="137"/>
      <c r="HNI176" s="137"/>
      <c r="HNJ176" s="137"/>
      <c r="HNK176" s="137"/>
      <c r="HNL176" s="137"/>
      <c r="HNM176" s="137"/>
      <c r="HNN176" s="137"/>
      <c r="HNO176" s="137"/>
      <c r="HNP176" s="137"/>
      <c r="HNQ176" s="137"/>
      <c r="HNR176" s="137"/>
      <c r="HNS176" s="137"/>
      <c r="HNT176" s="137"/>
      <c r="HNU176" s="137"/>
      <c r="HNV176" s="137"/>
      <c r="HNW176" s="137"/>
      <c r="HNX176" s="137"/>
      <c r="HNY176" s="137"/>
      <c r="HNZ176" s="137"/>
      <c r="HOA176" s="137"/>
      <c r="HOB176" s="137"/>
      <c r="HOC176" s="137"/>
      <c r="HOD176" s="137"/>
      <c r="HOE176" s="137"/>
      <c r="HOF176" s="137"/>
      <c r="HOG176" s="137"/>
      <c r="HOH176" s="137"/>
      <c r="HOI176" s="137"/>
      <c r="HOJ176" s="137"/>
      <c r="HOK176" s="137"/>
      <c r="HOL176" s="137"/>
      <c r="HOM176" s="137"/>
      <c r="HON176" s="137"/>
      <c r="HOO176" s="137"/>
      <c r="HOP176" s="137"/>
      <c r="HOQ176" s="137"/>
      <c r="HOR176" s="137"/>
      <c r="HOS176" s="137"/>
      <c r="HOT176" s="137"/>
      <c r="HOU176" s="137"/>
      <c r="HOV176" s="137"/>
      <c r="HOW176" s="137"/>
      <c r="HOX176" s="137"/>
      <c r="HOY176" s="137"/>
      <c r="HOZ176" s="137"/>
      <c r="HPA176" s="137"/>
      <c r="HPB176" s="137"/>
      <c r="HPC176" s="137"/>
      <c r="HPD176" s="137"/>
      <c r="HPE176" s="137"/>
      <c r="HPF176" s="137"/>
      <c r="HPG176" s="137"/>
      <c r="HPH176" s="137"/>
      <c r="HPI176" s="137"/>
      <c r="HPJ176" s="137"/>
      <c r="HPK176" s="137"/>
      <c r="HPL176" s="137"/>
      <c r="HPM176" s="137"/>
      <c r="HPN176" s="137"/>
      <c r="HPO176" s="137"/>
      <c r="HPP176" s="137"/>
      <c r="HPQ176" s="137"/>
      <c r="HPR176" s="137"/>
      <c r="HPS176" s="137"/>
      <c r="HPT176" s="137"/>
      <c r="HPU176" s="137"/>
      <c r="HPV176" s="137"/>
      <c r="HPW176" s="137"/>
      <c r="HPX176" s="137"/>
      <c r="HPY176" s="137"/>
      <c r="HPZ176" s="137"/>
      <c r="HQA176" s="137"/>
      <c r="HQB176" s="137"/>
      <c r="HQC176" s="137"/>
      <c r="HQD176" s="137"/>
      <c r="HQE176" s="137"/>
      <c r="HQF176" s="137"/>
      <c r="HQG176" s="137"/>
      <c r="HQH176" s="137"/>
      <c r="HQI176" s="137"/>
      <c r="HQJ176" s="137"/>
      <c r="HQK176" s="137"/>
      <c r="HQL176" s="137"/>
      <c r="HQM176" s="137"/>
      <c r="HQN176" s="137"/>
      <c r="HQO176" s="137"/>
      <c r="HQP176" s="137"/>
      <c r="HQQ176" s="137"/>
      <c r="HQR176" s="137"/>
      <c r="HQS176" s="137"/>
      <c r="HQT176" s="137"/>
      <c r="HQU176" s="137"/>
      <c r="HQV176" s="137"/>
      <c r="HQW176" s="137"/>
      <c r="HQX176" s="137"/>
      <c r="HQY176" s="137"/>
      <c r="HQZ176" s="137"/>
      <c r="HRA176" s="137"/>
      <c r="HRB176" s="137"/>
      <c r="HRC176" s="137"/>
      <c r="HRD176" s="137"/>
      <c r="HRE176" s="137"/>
      <c r="HRF176" s="137"/>
      <c r="HRG176" s="137"/>
      <c r="HRH176" s="137"/>
      <c r="HRI176" s="137"/>
      <c r="HRJ176" s="137"/>
      <c r="HRK176" s="137"/>
      <c r="HRL176" s="137"/>
      <c r="HRM176" s="137"/>
      <c r="HRN176" s="137"/>
      <c r="HRO176" s="137"/>
      <c r="HRP176" s="137"/>
      <c r="HRQ176" s="137"/>
      <c r="HRR176" s="137"/>
      <c r="HRS176" s="137"/>
      <c r="HRT176" s="137"/>
      <c r="HRU176" s="137"/>
      <c r="HRV176" s="137"/>
      <c r="HRW176" s="137"/>
      <c r="HRX176" s="137"/>
      <c r="HRY176" s="137"/>
      <c r="HRZ176" s="137"/>
      <c r="HSA176" s="137"/>
      <c r="HSB176" s="137"/>
      <c r="HSC176" s="137"/>
      <c r="HSD176" s="137"/>
      <c r="HSE176" s="137"/>
      <c r="HSF176" s="137"/>
      <c r="HSG176" s="137"/>
      <c r="HSH176" s="137"/>
      <c r="HSI176" s="137"/>
      <c r="HSJ176" s="137"/>
      <c r="HSK176" s="137"/>
      <c r="HSL176" s="137"/>
      <c r="HSM176" s="137"/>
      <c r="HSN176" s="137"/>
      <c r="HSO176" s="137"/>
      <c r="HSP176" s="137"/>
      <c r="HSQ176" s="137"/>
      <c r="HSR176" s="137"/>
      <c r="HSS176" s="137"/>
      <c r="HST176" s="137"/>
      <c r="HSU176" s="137"/>
      <c r="HSV176" s="137"/>
      <c r="HSW176" s="137"/>
      <c r="HSX176" s="137"/>
      <c r="HSY176" s="137"/>
      <c r="HSZ176" s="137"/>
      <c r="HTA176" s="137"/>
      <c r="HTB176" s="137"/>
      <c r="HTC176" s="137"/>
      <c r="HTD176" s="137"/>
      <c r="HTE176" s="137"/>
      <c r="HTF176" s="137"/>
      <c r="HTG176" s="137"/>
      <c r="HTH176" s="137"/>
      <c r="HTI176" s="137"/>
      <c r="HTJ176" s="137"/>
      <c r="HTK176" s="137"/>
      <c r="HTL176" s="137"/>
      <c r="HTM176" s="137"/>
      <c r="HTN176" s="137"/>
      <c r="HTO176" s="137"/>
      <c r="HTP176" s="137"/>
      <c r="HTQ176" s="137"/>
      <c r="HTR176" s="137"/>
      <c r="HTS176" s="137"/>
      <c r="HTT176" s="137"/>
      <c r="HTU176" s="137"/>
      <c r="HTV176" s="137"/>
      <c r="HTW176" s="137"/>
      <c r="HTX176" s="137"/>
      <c r="HTY176" s="137"/>
      <c r="HTZ176" s="137"/>
      <c r="HUA176" s="137"/>
      <c r="HUB176" s="137"/>
      <c r="HUC176" s="137"/>
      <c r="HUD176" s="137"/>
      <c r="HUE176" s="137"/>
      <c r="HUF176" s="137"/>
      <c r="HUG176" s="137"/>
      <c r="HUH176" s="137"/>
      <c r="HUI176" s="137"/>
      <c r="HUJ176" s="137"/>
      <c r="HUK176" s="137"/>
      <c r="HUL176" s="137"/>
      <c r="HUM176" s="137"/>
      <c r="HUN176" s="137"/>
      <c r="HUO176" s="137"/>
      <c r="HUP176" s="137"/>
      <c r="HUQ176" s="137"/>
      <c r="HUR176" s="137"/>
      <c r="HUS176" s="137"/>
      <c r="HUT176" s="137"/>
      <c r="HUU176" s="137"/>
      <c r="HUV176" s="137"/>
      <c r="HUW176" s="137"/>
      <c r="HUX176" s="137"/>
      <c r="HUY176" s="137"/>
      <c r="HUZ176" s="137"/>
      <c r="HVA176" s="137"/>
      <c r="HVB176" s="137"/>
      <c r="HVC176" s="137"/>
      <c r="HVD176" s="137"/>
      <c r="HVE176" s="137"/>
      <c r="HVF176" s="137"/>
      <c r="HVG176" s="137"/>
      <c r="HVH176" s="137"/>
      <c r="HVI176" s="137"/>
      <c r="HVJ176" s="137"/>
      <c r="HVK176" s="137"/>
      <c r="HVL176" s="137"/>
      <c r="HVM176" s="137"/>
      <c r="HVN176" s="137"/>
      <c r="HVO176" s="137"/>
      <c r="HVP176" s="137"/>
      <c r="HVQ176" s="137"/>
      <c r="HVR176" s="137"/>
      <c r="HVS176" s="137"/>
      <c r="HVT176" s="137"/>
      <c r="HVU176" s="137"/>
      <c r="HVV176" s="137"/>
      <c r="HVW176" s="137"/>
      <c r="HVX176" s="137"/>
      <c r="HVY176" s="137"/>
      <c r="HVZ176" s="137"/>
      <c r="HWA176" s="137"/>
      <c r="HWB176" s="137"/>
      <c r="HWC176" s="137"/>
      <c r="HWD176" s="137"/>
      <c r="HWE176" s="137"/>
      <c r="HWF176" s="137"/>
      <c r="HWG176" s="137"/>
      <c r="HWH176" s="137"/>
      <c r="HWI176" s="137"/>
      <c r="HWJ176" s="137"/>
      <c r="HWK176" s="137"/>
      <c r="HWL176" s="137"/>
      <c r="HWM176" s="137"/>
      <c r="HWN176" s="137"/>
      <c r="HWO176" s="137"/>
      <c r="HWP176" s="137"/>
      <c r="HWQ176" s="137"/>
      <c r="HWR176" s="137"/>
      <c r="HWS176" s="137"/>
      <c r="HWT176" s="137"/>
      <c r="HWU176" s="137"/>
      <c r="HWV176" s="137"/>
      <c r="HWW176" s="137"/>
      <c r="HWX176" s="137"/>
      <c r="HWY176" s="137"/>
      <c r="HWZ176" s="137"/>
      <c r="HXA176" s="137"/>
      <c r="HXB176" s="137"/>
      <c r="HXC176" s="137"/>
      <c r="HXD176" s="137"/>
      <c r="HXE176" s="137"/>
      <c r="HXF176" s="137"/>
      <c r="HXG176" s="137"/>
      <c r="HXH176" s="137"/>
      <c r="HXI176" s="137"/>
      <c r="HXJ176" s="137"/>
      <c r="HXK176" s="137"/>
      <c r="HXL176" s="137"/>
      <c r="HXM176" s="137"/>
      <c r="HXN176" s="137"/>
      <c r="HXO176" s="137"/>
      <c r="HXP176" s="137"/>
      <c r="HXQ176" s="137"/>
      <c r="HXR176" s="137"/>
      <c r="HXS176" s="137"/>
      <c r="HXT176" s="137"/>
      <c r="HXU176" s="137"/>
      <c r="HXV176" s="137"/>
      <c r="HXW176" s="137"/>
      <c r="HXX176" s="137"/>
      <c r="HXY176" s="137"/>
      <c r="HXZ176" s="137"/>
      <c r="HYA176" s="137"/>
      <c r="HYB176" s="137"/>
      <c r="HYC176" s="137"/>
      <c r="HYD176" s="137"/>
      <c r="HYE176" s="137"/>
      <c r="HYF176" s="137"/>
      <c r="HYG176" s="137"/>
      <c r="HYH176" s="137"/>
      <c r="HYI176" s="137"/>
      <c r="HYJ176" s="137"/>
      <c r="HYK176" s="137"/>
      <c r="HYL176" s="137"/>
      <c r="HYM176" s="137"/>
      <c r="HYN176" s="137"/>
      <c r="HYO176" s="137"/>
      <c r="HYP176" s="137"/>
      <c r="HYQ176" s="137"/>
      <c r="HYR176" s="137"/>
      <c r="HYS176" s="137"/>
      <c r="HYT176" s="137"/>
      <c r="HYU176" s="137"/>
      <c r="HYV176" s="137"/>
      <c r="HYW176" s="137"/>
      <c r="HYX176" s="137"/>
      <c r="HYY176" s="137"/>
      <c r="HYZ176" s="137"/>
      <c r="HZA176" s="137"/>
      <c r="HZB176" s="137"/>
      <c r="HZC176" s="137"/>
      <c r="HZD176" s="137"/>
      <c r="HZE176" s="137"/>
      <c r="HZF176" s="137"/>
      <c r="HZG176" s="137"/>
      <c r="HZH176" s="137"/>
      <c r="HZI176" s="137"/>
      <c r="HZJ176" s="137"/>
      <c r="HZK176" s="137"/>
      <c r="HZL176" s="137"/>
      <c r="HZM176" s="137"/>
      <c r="HZN176" s="137"/>
      <c r="HZO176" s="137"/>
      <c r="HZP176" s="137"/>
      <c r="HZQ176" s="137"/>
      <c r="HZR176" s="137"/>
      <c r="HZS176" s="137"/>
      <c r="HZT176" s="137"/>
      <c r="HZU176" s="137"/>
      <c r="HZV176" s="137"/>
      <c r="HZW176" s="137"/>
      <c r="HZX176" s="137"/>
      <c r="HZY176" s="137"/>
      <c r="HZZ176" s="137"/>
      <c r="IAA176" s="137"/>
      <c r="IAB176" s="137"/>
      <c r="IAC176" s="137"/>
      <c r="IAD176" s="137"/>
      <c r="IAE176" s="137"/>
      <c r="IAF176" s="137"/>
      <c r="IAG176" s="137"/>
      <c r="IAH176" s="137"/>
      <c r="IAI176" s="137"/>
      <c r="IAJ176" s="137"/>
      <c r="IAK176" s="137"/>
      <c r="IAL176" s="137"/>
      <c r="IAM176" s="137"/>
      <c r="IAN176" s="137"/>
      <c r="IAO176" s="137"/>
      <c r="IAP176" s="137"/>
      <c r="IAQ176" s="137"/>
      <c r="IAR176" s="137"/>
      <c r="IAS176" s="137"/>
      <c r="IAT176" s="137"/>
      <c r="IAU176" s="137"/>
      <c r="IAV176" s="137"/>
      <c r="IAW176" s="137"/>
      <c r="IAX176" s="137"/>
      <c r="IAY176" s="137"/>
      <c r="IAZ176" s="137"/>
      <c r="IBA176" s="137"/>
      <c r="IBB176" s="137"/>
      <c r="IBC176" s="137"/>
      <c r="IBD176" s="137"/>
      <c r="IBE176" s="137"/>
      <c r="IBF176" s="137"/>
      <c r="IBG176" s="137"/>
      <c r="IBH176" s="137"/>
      <c r="IBI176" s="137"/>
      <c r="IBJ176" s="137"/>
      <c r="IBK176" s="137"/>
      <c r="IBL176" s="137"/>
      <c r="IBM176" s="137"/>
      <c r="IBN176" s="137"/>
      <c r="IBO176" s="137"/>
      <c r="IBP176" s="137"/>
      <c r="IBQ176" s="137"/>
      <c r="IBR176" s="137"/>
      <c r="IBS176" s="137"/>
      <c r="IBT176" s="137"/>
      <c r="IBU176" s="137"/>
      <c r="IBV176" s="137"/>
      <c r="IBW176" s="137"/>
      <c r="IBX176" s="137"/>
      <c r="IBY176" s="137"/>
      <c r="IBZ176" s="137"/>
      <c r="ICA176" s="137"/>
      <c r="ICB176" s="137"/>
      <c r="ICC176" s="137"/>
      <c r="ICD176" s="137"/>
      <c r="ICE176" s="137"/>
      <c r="ICF176" s="137"/>
      <c r="ICG176" s="137"/>
      <c r="ICH176" s="137"/>
      <c r="ICI176" s="137"/>
      <c r="ICJ176" s="137"/>
      <c r="ICK176" s="137"/>
      <c r="ICL176" s="137"/>
      <c r="ICM176" s="137"/>
      <c r="ICN176" s="137"/>
      <c r="ICO176" s="137"/>
      <c r="ICP176" s="137"/>
      <c r="ICQ176" s="137"/>
      <c r="ICR176" s="137"/>
      <c r="ICS176" s="137"/>
      <c r="ICT176" s="137"/>
      <c r="ICU176" s="137"/>
      <c r="ICV176" s="137"/>
      <c r="ICW176" s="137"/>
      <c r="ICX176" s="137"/>
      <c r="ICY176" s="137"/>
      <c r="ICZ176" s="137"/>
      <c r="IDA176" s="137"/>
      <c r="IDB176" s="137"/>
      <c r="IDC176" s="137"/>
      <c r="IDD176" s="137"/>
      <c r="IDE176" s="137"/>
      <c r="IDF176" s="137"/>
      <c r="IDG176" s="137"/>
      <c r="IDH176" s="137"/>
      <c r="IDI176" s="137"/>
      <c r="IDJ176" s="137"/>
      <c r="IDK176" s="137"/>
      <c r="IDL176" s="137"/>
      <c r="IDM176" s="137"/>
      <c r="IDN176" s="137"/>
      <c r="IDO176" s="137"/>
      <c r="IDP176" s="137"/>
      <c r="IDQ176" s="137"/>
      <c r="IDR176" s="137"/>
      <c r="IDS176" s="137"/>
      <c r="IDT176" s="137"/>
      <c r="IDU176" s="137"/>
      <c r="IDV176" s="137"/>
      <c r="IDW176" s="137"/>
      <c r="IDX176" s="137"/>
      <c r="IDY176" s="137"/>
      <c r="IDZ176" s="137"/>
      <c r="IEA176" s="137"/>
      <c r="IEB176" s="137"/>
      <c r="IEC176" s="137"/>
      <c r="IED176" s="137"/>
      <c r="IEE176" s="137"/>
      <c r="IEF176" s="137"/>
      <c r="IEG176" s="137"/>
      <c r="IEH176" s="137"/>
      <c r="IEI176" s="137"/>
      <c r="IEJ176" s="137"/>
      <c r="IEK176" s="137"/>
      <c r="IEL176" s="137"/>
      <c r="IEM176" s="137"/>
      <c r="IEN176" s="137"/>
      <c r="IEO176" s="137"/>
      <c r="IEP176" s="137"/>
      <c r="IEQ176" s="137"/>
      <c r="IER176" s="137"/>
      <c r="IES176" s="137"/>
      <c r="IET176" s="137"/>
      <c r="IEU176" s="137"/>
      <c r="IEV176" s="137"/>
      <c r="IEW176" s="137"/>
      <c r="IEX176" s="137"/>
      <c r="IEY176" s="137"/>
      <c r="IEZ176" s="137"/>
      <c r="IFA176" s="137"/>
      <c r="IFB176" s="137"/>
      <c r="IFC176" s="137"/>
      <c r="IFD176" s="137"/>
      <c r="IFE176" s="137"/>
      <c r="IFF176" s="137"/>
      <c r="IFG176" s="137"/>
      <c r="IFH176" s="137"/>
      <c r="IFI176" s="137"/>
      <c r="IFJ176" s="137"/>
      <c r="IFK176" s="137"/>
      <c r="IFL176" s="137"/>
      <c r="IFM176" s="137"/>
      <c r="IFN176" s="137"/>
      <c r="IFO176" s="137"/>
      <c r="IFP176" s="137"/>
      <c r="IFQ176" s="137"/>
      <c r="IFR176" s="137"/>
      <c r="IFS176" s="137"/>
      <c r="IFT176" s="137"/>
      <c r="IFU176" s="137"/>
      <c r="IFV176" s="137"/>
      <c r="IFW176" s="137"/>
      <c r="IFX176" s="137"/>
      <c r="IFY176" s="137"/>
      <c r="IFZ176" s="137"/>
      <c r="IGA176" s="137"/>
      <c r="IGB176" s="137"/>
      <c r="IGC176" s="137"/>
      <c r="IGD176" s="137"/>
      <c r="IGE176" s="137"/>
      <c r="IGF176" s="137"/>
      <c r="IGG176" s="137"/>
      <c r="IGH176" s="137"/>
      <c r="IGI176" s="137"/>
      <c r="IGJ176" s="137"/>
      <c r="IGK176" s="137"/>
      <c r="IGL176" s="137"/>
      <c r="IGM176" s="137"/>
      <c r="IGN176" s="137"/>
      <c r="IGO176" s="137"/>
      <c r="IGP176" s="137"/>
      <c r="IGQ176" s="137"/>
      <c r="IGR176" s="137"/>
      <c r="IGS176" s="137"/>
      <c r="IGT176" s="137"/>
      <c r="IGU176" s="137"/>
      <c r="IGV176" s="137"/>
      <c r="IGW176" s="137"/>
      <c r="IGX176" s="137"/>
      <c r="IGY176" s="137"/>
      <c r="IGZ176" s="137"/>
      <c r="IHA176" s="137"/>
      <c r="IHB176" s="137"/>
      <c r="IHC176" s="137"/>
      <c r="IHD176" s="137"/>
      <c r="IHE176" s="137"/>
      <c r="IHF176" s="137"/>
      <c r="IHG176" s="137"/>
      <c r="IHH176" s="137"/>
      <c r="IHI176" s="137"/>
      <c r="IHJ176" s="137"/>
      <c r="IHK176" s="137"/>
      <c r="IHL176" s="137"/>
      <c r="IHM176" s="137"/>
      <c r="IHN176" s="137"/>
      <c r="IHO176" s="137"/>
      <c r="IHP176" s="137"/>
      <c r="IHQ176" s="137"/>
      <c r="IHR176" s="137"/>
      <c r="IHS176" s="137"/>
      <c r="IHT176" s="137"/>
      <c r="IHU176" s="137"/>
      <c r="IHV176" s="137"/>
      <c r="IHW176" s="137"/>
      <c r="IHX176" s="137"/>
      <c r="IHY176" s="137"/>
      <c r="IHZ176" s="137"/>
      <c r="IIA176" s="137"/>
      <c r="IIB176" s="137"/>
      <c r="IIC176" s="137"/>
      <c r="IID176" s="137"/>
      <c r="IIE176" s="137"/>
      <c r="IIF176" s="137"/>
      <c r="IIG176" s="137"/>
      <c r="IIH176" s="137"/>
      <c r="III176" s="137"/>
      <c r="IIJ176" s="137"/>
      <c r="IIK176" s="137"/>
      <c r="IIL176" s="137"/>
      <c r="IIM176" s="137"/>
      <c r="IIN176" s="137"/>
      <c r="IIO176" s="137"/>
      <c r="IIP176" s="137"/>
      <c r="IIQ176" s="137"/>
      <c r="IIR176" s="137"/>
      <c r="IIS176" s="137"/>
      <c r="IIT176" s="137"/>
      <c r="IIU176" s="137"/>
      <c r="IIV176" s="137"/>
      <c r="IIW176" s="137"/>
      <c r="IIX176" s="137"/>
      <c r="IIY176" s="137"/>
      <c r="IIZ176" s="137"/>
      <c r="IJA176" s="137"/>
      <c r="IJB176" s="137"/>
      <c r="IJC176" s="137"/>
      <c r="IJD176" s="137"/>
      <c r="IJE176" s="137"/>
      <c r="IJF176" s="137"/>
      <c r="IJG176" s="137"/>
      <c r="IJH176" s="137"/>
      <c r="IJI176" s="137"/>
      <c r="IJJ176" s="137"/>
      <c r="IJK176" s="137"/>
      <c r="IJL176" s="137"/>
      <c r="IJM176" s="137"/>
      <c r="IJN176" s="137"/>
      <c r="IJO176" s="137"/>
      <c r="IJP176" s="137"/>
      <c r="IJQ176" s="137"/>
      <c r="IJR176" s="137"/>
      <c r="IJS176" s="137"/>
      <c r="IJT176" s="137"/>
      <c r="IJU176" s="137"/>
      <c r="IJV176" s="137"/>
      <c r="IJW176" s="137"/>
      <c r="IJX176" s="137"/>
      <c r="IJY176" s="137"/>
      <c r="IJZ176" s="137"/>
      <c r="IKA176" s="137"/>
      <c r="IKB176" s="137"/>
      <c r="IKC176" s="137"/>
      <c r="IKD176" s="137"/>
      <c r="IKE176" s="137"/>
      <c r="IKF176" s="137"/>
      <c r="IKG176" s="137"/>
      <c r="IKH176" s="137"/>
      <c r="IKI176" s="137"/>
      <c r="IKJ176" s="137"/>
      <c r="IKK176" s="137"/>
      <c r="IKL176" s="137"/>
      <c r="IKM176" s="137"/>
      <c r="IKN176" s="137"/>
      <c r="IKO176" s="137"/>
      <c r="IKP176" s="137"/>
      <c r="IKQ176" s="137"/>
      <c r="IKR176" s="137"/>
      <c r="IKS176" s="137"/>
      <c r="IKT176" s="137"/>
      <c r="IKU176" s="137"/>
      <c r="IKV176" s="137"/>
      <c r="IKW176" s="137"/>
      <c r="IKX176" s="137"/>
      <c r="IKY176" s="137"/>
      <c r="IKZ176" s="137"/>
      <c r="ILA176" s="137"/>
      <c r="ILB176" s="137"/>
      <c r="ILC176" s="137"/>
      <c r="ILD176" s="137"/>
      <c r="ILE176" s="137"/>
      <c r="ILF176" s="137"/>
      <c r="ILG176" s="137"/>
      <c r="ILH176" s="137"/>
      <c r="ILI176" s="137"/>
      <c r="ILJ176" s="137"/>
      <c r="ILK176" s="137"/>
      <c r="ILL176" s="137"/>
      <c r="ILM176" s="137"/>
      <c r="ILN176" s="137"/>
      <c r="ILO176" s="137"/>
      <c r="ILP176" s="137"/>
      <c r="ILQ176" s="137"/>
      <c r="ILR176" s="137"/>
      <c r="ILS176" s="137"/>
      <c r="ILT176" s="137"/>
      <c r="ILU176" s="137"/>
      <c r="ILV176" s="137"/>
      <c r="ILW176" s="137"/>
      <c r="ILX176" s="137"/>
      <c r="ILY176" s="137"/>
      <c r="ILZ176" s="137"/>
      <c r="IMA176" s="137"/>
      <c r="IMB176" s="137"/>
      <c r="IMC176" s="137"/>
      <c r="IMD176" s="137"/>
      <c r="IME176" s="137"/>
      <c r="IMF176" s="137"/>
      <c r="IMG176" s="137"/>
      <c r="IMH176" s="137"/>
      <c r="IMI176" s="137"/>
      <c r="IMJ176" s="137"/>
      <c r="IMK176" s="137"/>
      <c r="IML176" s="137"/>
      <c r="IMM176" s="137"/>
      <c r="IMN176" s="137"/>
      <c r="IMO176" s="137"/>
      <c r="IMP176" s="137"/>
      <c r="IMQ176" s="137"/>
      <c r="IMR176" s="137"/>
      <c r="IMS176" s="137"/>
      <c r="IMT176" s="137"/>
      <c r="IMU176" s="137"/>
      <c r="IMV176" s="137"/>
      <c r="IMW176" s="137"/>
      <c r="IMX176" s="137"/>
      <c r="IMY176" s="137"/>
      <c r="IMZ176" s="137"/>
      <c r="INA176" s="137"/>
      <c r="INB176" s="137"/>
      <c r="INC176" s="137"/>
      <c r="IND176" s="137"/>
      <c r="INE176" s="137"/>
      <c r="INF176" s="137"/>
      <c r="ING176" s="137"/>
      <c r="INH176" s="137"/>
      <c r="INI176" s="137"/>
      <c r="INJ176" s="137"/>
      <c r="INK176" s="137"/>
      <c r="INL176" s="137"/>
      <c r="INM176" s="137"/>
      <c r="INN176" s="137"/>
      <c r="INO176" s="137"/>
      <c r="INP176" s="137"/>
      <c r="INQ176" s="137"/>
      <c r="INR176" s="137"/>
      <c r="INS176" s="137"/>
      <c r="INT176" s="137"/>
      <c r="INU176" s="137"/>
      <c r="INV176" s="137"/>
      <c r="INW176" s="137"/>
      <c r="INX176" s="137"/>
      <c r="INY176" s="137"/>
      <c r="INZ176" s="137"/>
      <c r="IOA176" s="137"/>
      <c r="IOB176" s="137"/>
      <c r="IOC176" s="137"/>
      <c r="IOD176" s="137"/>
      <c r="IOE176" s="137"/>
      <c r="IOF176" s="137"/>
      <c r="IOG176" s="137"/>
      <c r="IOH176" s="137"/>
      <c r="IOI176" s="137"/>
      <c r="IOJ176" s="137"/>
      <c r="IOK176" s="137"/>
      <c r="IOL176" s="137"/>
      <c r="IOM176" s="137"/>
      <c r="ION176" s="137"/>
      <c r="IOO176" s="137"/>
      <c r="IOP176" s="137"/>
      <c r="IOQ176" s="137"/>
      <c r="IOR176" s="137"/>
      <c r="IOS176" s="137"/>
      <c r="IOT176" s="137"/>
      <c r="IOU176" s="137"/>
      <c r="IOV176" s="137"/>
      <c r="IOW176" s="137"/>
      <c r="IOX176" s="137"/>
      <c r="IOY176" s="137"/>
      <c r="IOZ176" s="137"/>
      <c r="IPA176" s="137"/>
      <c r="IPB176" s="137"/>
      <c r="IPC176" s="137"/>
      <c r="IPD176" s="137"/>
      <c r="IPE176" s="137"/>
      <c r="IPF176" s="137"/>
      <c r="IPG176" s="137"/>
      <c r="IPH176" s="137"/>
      <c r="IPI176" s="137"/>
      <c r="IPJ176" s="137"/>
      <c r="IPK176" s="137"/>
      <c r="IPL176" s="137"/>
      <c r="IPM176" s="137"/>
      <c r="IPN176" s="137"/>
      <c r="IPO176" s="137"/>
      <c r="IPP176" s="137"/>
      <c r="IPQ176" s="137"/>
      <c r="IPR176" s="137"/>
      <c r="IPS176" s="137"/>
      <c r="IPT176" s="137"/>
      <c r="IPU176" s="137"/>
      <c r="IPV176" s="137"/>
      <c r="IPW176" s="137"/>
      <c r="IPX176" s="137"/>
      <c r="IPY176" s="137"/>
      <c r="IPZ176" s="137"/>
      <c r="IQA176" s="137"/>
      <c r="IQB176" s="137"/>
      <c r="IQC176" s="137"/>
      <c r="IQD176" s="137"/>
      <c r="IQE176" s="137"/>
      <c r="IQF176" s="137"/>
      <c r="IQG176" s="137"/>
      <c r="IQH176" s="137"/>
      <c r="IQI176" s="137"/>
      <c r="IQJ176" s="137"/>
      <c r="IQK176" s="137"/>
      <c r="IQL176" s="137"/>
      <c r="IQM176" s="137"/>
      <c r="IQN176" s="137"/>
      <c r="IQO176" s="137"/>
      <c r="IQP176" s="137"/>
      <c r="IQQ176" s="137"/>
      <c r="IQR176" s="137"/>
      <c r="IQS176" s="137"/>
      <c r="IQT176" s="137"/>
      <c r="IQU176" s="137"/>
      <c r="IQV176" s="137"/>
      <c r="IQW176" s="137"/>
      <c r="IQX176" s="137"/>
      <c r="IQY176" s="137"/>
      <c r="IQZ176" s="137"/>
      <c r="IRA176" s="137"/>
      <c r="IRB176" s="137"/>
      <c r="IRC176" s="137"/>
      <c r="IRD176" s="137"/>
      <c r="IRE176" s="137"/>
      <c r="IRF176" s="137"/>
      <c r="IRG176" s="137"/>
      <c r="IRH176" s="137"/>
      <c r="IRI176" s="137"/>
      <c r="IRJ176" s="137"/>
      <c r="IRK176" s="137"/>
      <c r="IRL176" s="137"/>
      <c r="IRM176" s="137"/>
      <c r="IRN176" s="137"/>
      <c r="IRO176" s="137"/>
      <c r="IRP176" s="137"/>
      <c r="IRQ176" s="137"/>
      <c r="IRR176" s="137"/>
      <c r="IRS176" s="137"/>
      <c r="IRT176" s="137"/>
      <c r="IRU176" s="137"/>
      <c r="IRV176" s="137"/>
      <c r="IRW176" s="137"/>
      <c r="IRX176" s="137"/>
      <c r="IRY176" s="137"/>
      <c r="IRZ176" s="137"/>
      <c r="ISA176" s="137"/>
      <c r="ISB176" s="137"/>
      <c r="ISC176" s="137"/>
      <c r="ISD176" s="137"/>
      <c r="ISE176" s="137"/>
      <c r="ISF176" s="137"/>
      <c r="ISG176" s="137"/>
      <c r="ISH176" s="137"/>
      <c r="ISI176" s="137"/>
      <c r="ISJ176" s="137"/>
      <c r="ISK176" s="137"/>
      <c r="ISL176" s="137"/>
      <c r="ISM176" s="137"/>
      <c r="ISN176" s="137"/>
      <c r="ISO176" s="137"/>
      <c r="ISP176" s="137"/>
      <c r="ISQ176" s="137"/>
      <c r="ISR176" s="137"/>
      <c r="ISS176" s="137"/>
      <c r="IST176" s="137"/>
      <c r="ISU176" s="137"/>
      <c r="ISV176" s="137"/>
      <c r="ISW176" s="137"/>
      <c r="ISX176" s="137"/>
      <c r="ISY176" s="137"/>
      <c r="ISZ176" s="137"/>
      <c r="ITA176" s="137"/>
      <c r="ITB176" s="137"/>
      <c r="ITC176" s="137"/>
      <c r="ITD176" s="137"/>
      <c r="ITE176" s="137"/>
      <c r="ITF176" s="137"/>
      <c r="ITG176" s="137"/>
      <c r="ITH176" s="137"/>
      <c r="ITI176" s="137"/>
      <c r="ITJ176" s="137"/>
      <c r="ITK176" s="137"/>
      <c r="ITL176" s="137"/>
      <c r="ITM176" s="137"/>
      <c r="ITN176" s="137"/>
      <c r="ITO176" s="137"/>
      <c r="ITP176" s="137"/>
      <c r="ITQ176" s="137"/>
      <c r="ITR176" s="137"/>
      <c r="ITS176" s="137"/>
      <c r="ITT176" s="137"/>
      <c r="ITU176" s="137"/>
      <c r="ITV176" s="137"/>
      <c r="ITW176" s="137"/>
      <c r="ITX176" s="137"/>
      <c r="ITY176" s="137"/>
      <c r="ITZ176" s="137"/>
      <c r="IUA176" s="137"/>
      <c r="IUB176" s="137"/>
      <c r="IUC176" s="137"/>
      <c r="IUD176" s="137"/>
      <c r="IUE176" s="137"/>
      <c r="IUF176" s="137"/>
      <c r="IUG176" s="137"/>
      <c r="IUH176" s="137"/>
      <c r="IUI176" s="137"/>
      <c r="IUJ176" s="137"/>
      <c r="IUK176" s="137"/>
      <c r="IUL176" s="137"/>
      <c r="IUM176" s="137"/>
      <c r="IUN176" s="137"/>
      <c r="IUO176" s="137"/>
      <c r="IUP176" s="137"/>
      <c r="IUQ176" s="137"/>
      <c r="IUR176" s="137"/>
      <c r="IUS176" s="137"/>
      <c r="IUT176" s="137"/>
      <c r="IUU176" s="137"/>
      <c r="IUV176" s="137"/>
      <c r="IUW176" s="137"/>
      <c r="IUX176" s="137"/>
      <c r="IUY176" s="137"/>
      <c r="IUZ176" s="137"/>
      <c r="IVA176" s="137"/>
      <c r="IVB176" s="137"/>
      <c r="IVC176" s="137"/>
      <c r="IVD176" s="137"/>
      <c r="IVE176" s="137"/>
      <c r="IVF176" s="137"/>
      <c r="IVG176" s="137"/>
      <c r="IVH176" s="137"/>
      <c r="IVI176" s="137"/>
      <c r="IVJ176" s="137"/>
      <c r="IVK176" s="137"/>
      <c r="IVL176" s="137"/>
      <c r="IVM176" s="137"/>
      <c r="IVN176" s="137"/>
      <c r="IVO176" s="137"/>
      <c r="IVP176" s="137"/>
      <c r="IVQ176" s="137"/>
      <c r="IVR176" s="137"/>
      <c r="IVS176" s="137"/>
      <c r="IVT176" s="137"/>
      <c r="IVU176" s="137"/>
      <c r="IVV176" s="137"/>
      <c r="IVW176" s="137"/>
      <c r="IVX176" s="137"/>
      <c r="IVY176" s="137"/>
      <c r="IVZ176" s="137"/>
      <c r="IWA176" s="137"/>
      <c r="IWB176" s="137"/>
      <c r="IWC176" s="137"/>
      <c r="IWD176" s="137"/>
      <c r="IWE176" s="137"/>
      <c r="IWF176" s="137"/>
      <c r="IWG176" s="137"/>
      <c r="IWH176" s="137"/>
      <c r="IWI176" s="137"/>
      <c r="IWJ176" s="137"/>
      <c r="IWK176" s="137"/>
      <c r="IWL176" s="137"/>
      <c r="IWM176" s="137"/>
      <c r="IWN176" s="137"/>
      <c r="IWO176" s="137"/>
      <c r="IWP176" s="137"/>
      <c r="IWQ176" s="137"/>
      <c r="IWR176" s="137"/>
      <c r="IWS176" s="137"/>
      <c r="IWT176" s="137"/>
      <c r="IWU176" s="137"/>
      <c r="IWV176" s="137"/>
      <c r="IWW176" s="137"/>
      <c r="IWX176" s="137"/>
      <c r="IWY176" s="137"/>
      <c r="IWZ176" s="137"/>
      <c r="IXA176" s="137"/>
      <c r="IXB176" s="137"/>
      <c r="IXC176" s="137"/>
      <c r="IXD176" s="137"/>
      <c r="IXE176" s="137"/>
      <c r="IXF176" s="137"/>
      <c r="IXG176" s="137"/>
      <c r="IXH176" s="137"/>
      <c r="IXI176" s="137"/>
      <c r="IXJ176" s="137"/>
      <c r="IXK176" s="137"/>
      <c r="IXL176" s="137"/>
      <c r="IXM176" s="137"/>
      <c r="IXN176" s="137"/>
      <c r="IXO176" s="137"/>
      <c r="IXP176" s="137"/>
      <c r="IXQ176" s="137"/>
      <c r="IXR176" s="137"/>
      <c r="IXS176" s="137"/>
      <c r="IXT176" s="137"/>
      <c r="IXU176" s="137"/>
      <c r="IXV176" s="137"/>
      <c r="IXW176" s="137"/>
      <c r="IXX176" s="137"/>
      <c r="IXY176" s="137"/>
      <c r="IXZ176" s="137"/>
      <c r="IYA176" s="137"/>
      <c r="IYB176" s="137"/>
      <c r="IYC176" s="137"/>
      <c r="IYD176" s="137"/>
      <c r="IYE176" s="137"/>
      <c r="IYF176" s="137"/>
      <c r="IYG176" s="137"/>
      <c r="IYH176" s="137"/>
      <c r="IYI176" s="137"/>
      <c r="IYJ176" s="137"/>
      <c r="IYK176" s="137"/>
      <c r="IYL176" s="137"/>
      <c r="IYM176" s="137"/>
      <c r="IYN176" s="137"/>
      <c r="IYO176" s="137"/>
      <c r="IYP176" s="137"/>
      <c r="IYQ176" s="137"/>
      <c r="IYR176" s="137"/>
      <c r="IYS176" s="137"/>
      <c r="IYT176" s="137"/>
      <c r="IYU176" s="137"/>
      <c r="IYV176" s="137"/>
      <c r="IYW176" s="137"/>
      <c r="IYX176" s="137"/>
      <c r="IYY176" s="137"/>
      <c r="IYZ176" s="137"/>
      <c r="IZA176" s="137"/>
      <c r="IZB176" s="137"/>
      <c r="IZC176" s="137"/>
      <c r="IZD176" s="137"/>
      <c r="IZE176" s="137"/>
      <c r="IZF176" s="137"/>
      <c r="IZG176" s="137"/>
      <c r="IZH176" s="137"/>
      <c r="IZI176" s="137"/>
      <c r="IZJ176" s="137"/>
      <c r="IZK176" s="137"/>
      <c r="IZL176" s="137"/>
      <c r="IZM176" s="137"/>
      <c r="IZN176" s="137"/>
      <c r="IZO176" s="137"/>
      <c r="IZP176" s="137"/>
      <c r="IZQ176" s="137"/>
      <c r="IZR176" s="137"/>
      <c r="IZS176" s="137"/>
      <c r="IZT176" s="137"/>
      <c r="IZU176" s="137"/>
      <c r="IZV176" s="137"/>
      <c r="IZW176" s="137"/>
      <c r="IZX176" s="137"/>
      <c r="IZY176" s="137"/>
      <c r="IZZ176" s="137"/>
      <c r="JAA176" s="137"/>
      <c r="JAB176" s="137"/>
      <c r="JAC176" s="137"/>
      <c r="JAD176" s="137"/>
      <c r="JAE176" s="137"/>
      <c r="JAF176" s="137"/>
      <c r="JAG176" s="137"/>
      <c r="JAH176" s="137"/>
      <c r="JAI176" s="137"/>
      <c r="JAJ176" s="137"/>
      <c r="JAK176" s="137"/>
      <c r="JAL176" s="137"/>
      <c r="JAM176" s="137"/>
      <c r="JAN176" s="137"/>
      <c r="JAO176" s="137"/>
      <c r="JAP176" s="137"/>
      <c r="JAQ176" s="137"/>
      <c r="JAR176" s="137"/>
      <c r="JAS176" s="137"/>
      <c r="JAT176" s="137"/>
      <c r="JAU176" s="137"/>
      <c r="JAV176" s="137"/>
      <c r="JAW176" s="137"/>
      <c r="JAX176" s="137"/>
      <c r="JAY176" s="137"/>
      <c r="JAZ176" s="137"/>
      <c r="JBA176" s="137"/>
      <c r="JBB176" s="137"/>
      <c r="JBC176" s="137"/>
      <c r="JBD176" s="137"/>
      <c r="JBE176" s="137"/>
      <c r="JBF176" s="137"/>
      <c r="JBG176" s="137"/>
      <c r="JBH176" s="137"/>
      <c r="JBI176" s="137"/>
      <c r="JBJ176" s="137"/>
      <c r="JBK176" s="137"/>
      <c r="JBL176" s="137"/>
      <c r="JBM176" s="137"/>
      <c r="JBN176" s="137"/>
      <c r="JBO176" s="137"/>
      <c r="JBP176" s="137"/>
      <c r="JBQ176" s="137"/>
      <c r="JBR176" s="137"/>
      <c r="JBS176" s="137"/>
      <c r="JBT176" s="137"/>
      <c r="JBU176" s="137"/>
      <c r="JBV176" s="137"/>
      <c r="JBW176" s="137"/>
      <c r="JBX176" s="137"/>
      <c r="JBY176" s="137"/>
      <c r="JBZ176" s="137"/>
      <c r="JCA176" s="137"/>
      <c r="JCB176" s="137"/>
      <c r="JCC176" s="137"/>
      <c r="JCD176" s="137"/>
      <c r="JCE176" s="137"/>
      <c r="JCF176" s="137"/>
      <c r="JCG176" s="137"/>
      <c r="JCH176" s="137"/>
      <c r="JCI176" s="137"/>
      <c r="JCJ176" s="137"/>
      <c r="JCK176" s="137"/>
      <c r="JCL176" s="137"/>
      <c r="JCM176" s="137"/>
      <c r="JCN176" s="137"/>
      <c r="JCO176" s="137"/>
      <c r="JCP176" s="137"/>
      <c r="JCQ176" s="137"/>
      <c r="JCR176" s="137"/>
      <c r="JCS176" s="137"/>
      <c r="JCT176" s="137"/>
      <c r="JCU176" s="137"/>
      <c r="JCV176" s="137"/>
      <c r="JCW176" s="137"/>
      <c r="JCX176" s="137"/>
      <c r="JCY176" s="137"/>
      <c r="JCZ176" s="137"/>
      <c r="JDA176" s="137"/>
      <c r="JDB176" s="137"/>
      <c r="JDC176" s="137"/>
      <c r="JDD176" s="137"/>
      <c r="JDE176" s="137"/>
      <c r="JDF176" s="137"/>
      <c r="JDG176" s="137"/>
      <c r="JDH176" s="137"/>
      <c r="JDI176" s="137"/>
      <c r="JDJ176" s="137"/>
      <c r="JDK176" s="137"/>
      <c r="JDL176" s="137"/>
      <c r="JDM176" s="137"/>
      <c r="JDN176" s="137"/>
      <c r="JDO176" s="137"/>
      <c r="JDP176" s="137"/>
      <c r="JDQ176" s="137"/>
      <c r="JDR176" s="137"/>
      <c r="JDS176" s="137"/>
      <c r="JDT176" s="137"/>
      <c r="JDU176" s="137"/>
      <c r="JDV176" s="137"/>
      <c r="JDW176" s="137"/>
      <c r="JDX176" s="137"/>
      <c r="JDY176" s="137"/>
      <c r="JDZ176" s="137"/>
      <c r="JEA176" s="137"/>
      <c r="JEB176" s="137"/>
      <c r="JEC176" s="137"/>
      <c r="JED176" s="137"/>
      <c r="JEE176" s="137"/>
      <c r="JEF176" s="137"/>
      <c r="JEG176" s="137"/>
      <c r="JEH176" s="137"/>
      <c r="JEI176" s="137"/>
      <c r="JEJ176" s="137"/>
      <c r="JEK176" s="137"/>
      <c r="JEL176" s="137"/>
      <c r="JEM176" s="137"/>
      <c r="JEN176" s="137"/>
      <c r="JEO176" s="137"/>
      <c r="JEP176" s="137"/>
      <c r="JEQ176" s="137"/>
      <c r="JER176" s="137"/>
      <c r="JES176" s="137"/>
      <c r="JET176" s="137"/>
      <c r="JEU176" s="137"/>
      <c r="JEV176" s="137"/>
      <c r="JEW176" s="137"/>
      <c r="JEX176" s="137"/>
      <c r="JEY176" s="137"/>
      <c r="JEZ176" s="137"/>
      <c r="JFA176" s="137"/>
      <c r="JFB176" s="137"/>
      <c r="JFC176" s="137"/>
      <c r="JFD176" s="137"/>
      <c r="JFE176" s="137"/>
      <c r="JFF176" s="137"/>
      <c r="JFG176" s="137"/>
      <c r="JFH176" s="137"/>
      <c r="JFI176" s="137"/>
      <c r="JFJ176" s="137"/>
      <c r="JFK176" s="137"/>
      <c r="JFL176" s="137"/>
      <c r="JFM176" s="137"/>
      <c r="JFN176" s="137"/>
      <c r="JFO176" s="137"/>
      <c r="JFP176" s="137"/>
      <c r="JFQ176" s="137"/>
      <c r="JFR176" s="137"/>
      <c r="JFS176" s="137"/>
      <c r="JFT176" s="137"/>
      <c r="JFU176" s="137"/>
      <c r="JFV176" s="137"/>
      <c r="JFW176" s="137"/>
      <c r="JFX176" s="137"/>
      <c r="JFY176" s="137"/>
      <c r="JFZ176" s="137"/>
      <c r="JGA176" s="137"/>
      <c r="JGB176" s="137"/>
      <c r="JGC176" s="137"/>
      <c r="JGD176" s="137"/>
      <c r="JGE176" s="137"/>
      <c r="JGF176" s="137"/>
      <c r="JGG176" s="137"/>
      <c r="JGH176" s="137"/>
      <c r="JGI176" s="137"/>
      <c r="JGJ176" s="137"/>
      <c r="JGK176" s="137"/>
      <c r="JGL176" s="137"/>
      <c r="JGM176" s="137"/>
      <c r="JGN176" s="137"/>
      <c r="JGO176" s="137"/>
      <c r="JGP176" s="137"/>
      <c r="JGQ176" s="137"/>
      <c r="JGR176" s="137"/>
      <c r="JGS176" s="137"/>
      <c r="JGT176" s="137"/>
      <c r="JGU176" s="137"/>
      <c r="JGV176" s="137"/>
      <c r="JGW176" s="137"/>
      <c r="JGX176" s="137"/>
      <c r="JGY176" s="137"/>
      <c r="JGZ176" s="137"/>
      <c r="JHA176" s="137"/>
      <c r="JHB176" s="137"/>
      <c r="JHC176" s="137"/>
      <c r="JHD176" s="137"/>
      <c r="JHE176" s="137"/>
      <c r="JHF176" s="137"/>
      <c r="JHG176" s="137"/>
      <c r="JHH176" s="137"/>
      <c r="JHI176" s="137"/>
      <c r="JHJ176" s="137"/>
      <c r="JHK176" s="137"/>
      <c r="JHL176" s="137"/>
      <c r="JHM176" s="137"/>
      <c r="JHN176" s="137"/>
      <c r="JHO176" s="137"/>
      <c r="JHP176" s="137"/>
      <c r="JHQ176" s="137"/>
      <c r="JHR176" s="137"/>
      <c r="JHS176" s="137"/>
      <c r="JHT176" s="137"/>
      <c r="JHU176" s="137"/>
      <c r="JHV176" s="137"/>
      <c r="JHW176" s="137"/>
      <c r="JHX176" s="137"/>
      <c r="JHY176" s="137"/>
      <c r="JHZ176" s="137"/>
      <c r="JIA176" s="137"/>
      <c r="JIB176" s="137"/>
      <c r="JIC176" s="137"/>
      <c r="JID176" s="137"/>
      <c r="JIE176" s="137"/>
      <c r="JIF176" s="137"/>
      <c r="JIG176" s="137"/>
      <c r="JIH176" s="137"/>
      <c r="JII176" s="137"/>
      <c r="JIJ176" s="137"/>
      <c r="JIK176" s="137"/>
      <c r="JIL176" s="137"/>
      <c r="JIM176" s="137"/>
      <c r="JIN176" s="137"/>
      <c r="JIO176" s="137"/>
      <c r="JIP176" s="137"/>
      <c r="JIQ176" s="137"/>
      <c r="JIR176" s="137"/>
      <c r="JIS176" s="137"/>
      <c r="JIT176" s="137"/>
      <c r="JIU176" s="137"/>
      <c r="JIV176" s="137"/>
      <c r="JIW176" s="137"/>
      <c r="JIX176" s="137"/>
      <c r="JIY176" s="137"/>
      <c r="JIZ176" s="137"/>
      <c r="JJA176" s="137"/>
      <c r="JJB176" s="137"/>
      <c r="JJC176" s="137"/>
      <c r="JJD176" s="137"/>
      <c r="JJE176" s="137"/>
      <c r="JJF176" s="137"/>
      <c r="JJG176" s="137"/>
      <c r="JJH176" s="137"/>
      <c r="JJI176" s="137"/>
      <c r="JJJ176" s="137"/>
      <c r="JJK176" s="137"/>
      <c r="JJL176" s="137"/>
      <c r="JJM176" s="137"/>
      <c r="JJN176" s="137"/>
      <c r="JJO176" s="137"/>
      <c r="JJP176" s="137"/>
      <c r="JJQ176" s="137"/>
      <c r="JJR176" s="137"/>
      <c r="JJS176" s="137"/>
      <c r="JJT176" s="137"/>
      <c r="JJU176" s="137"/>
      <c r="JJV176" s="137"/>
      <c r="JJW176" s="137"/>
      <c r="JJX176" s="137"/>
      <c r="JJY176" s="137"/>
      <c r="JJZ176" s="137"/>
      <c r="JKA176" s="137"/>
      <c r="JKB176" s="137"/>
      <c r="JKC176" s="137"/>
      <c r="JKD176" s="137"/>
      <c r="JKE176" s="137"/>
      <c r="JKF176" s="137"/>
      <c r="JKG176" s="137"/>
      <c r="JKH176" s="137"/>
      <c r="JKI176" s="137"/>
      <c r="JKJ176" s="137"/>
      <c r="JKK176" s="137"/>
      <c r="JKL176" s="137"/>
      <c r="JKM176" s="137"/>
      <c r="JKN176" s="137"/>
      <c r="JKO176" s="137"/>
      <c r="JKP176" s="137"/>
      <c r="JKQ176" s="137"/>
      <c r="JKR176" s="137"/>
      <c r="JKS176" s="137"/>
      <c r="JKT176" s="137"/>
      <c r="JKU176" s="137"/>
      <c r="JKV176" s="137"/>
      <c r="JKW176" s="137"/>
      <c r="JKX176" s="137"/>
      <c r="JKY176" s="137"/>
      <c r="JKZ176" s="137"/>
      <c r="JLA176" s="137"/>
      <c r="JLB176" s="137"/>
      <c r="JLC176" s="137"/>
      <c r="JLD176" s="137"/>
      <c r="JLE176" s="137"/>
      <c r="JLF176" s="137"/>
      <c r="JLG176" s="137"/>
      <c r="JLH176" s="137"/>
      <c r="JLI176" s="137"/>
      <c r="JLJ176" s="137"/>
      <c r="JLK176" s="137"/>
      <c r="JLL176" s="137"/>
      <c r="JLM176" s="137"/>
      <c r="JLN176" s="137"/>
      <c r="JLO176" s="137"/>
      <c r="JLP176" s="137"/>
      <c r="JLQ176" s="137"/>
      <c r="JLR176" s="137"/>
      <c r="JLS176" s="137"/>
      <c r="JLT176" s="137"/>
      <c r="JLU176" s="137"/>
      <c r="JLV176" s="137"/>
      <c r="JLW176" s="137"/>
      <c r="JLX176" s="137"/>
      <c r="JLY176" s="137"/>
      <c r="JLZ176" s="137"/>
      <c r="JMA176" s="137"/>
      <c r="JMB176" s="137"/>
      <c r="JMC176" s="137"/>
      <c r="JMD176" s="137"/>
      <c r="JME176" s="137"/>
      <c r="JMF176" s="137"/>
      <c r="JMG176" s="137"/>
      <c r="JMH176" s="137"/>
      <c r="JMI176" s="137"/>
      <c r="JMJ176" s="137"/>
      <c r="JMK176" s="137"/>
      <c r="JML176" s="137"/>
      <c r="JMM176" s="137"/>
      <c r="JMN176" s="137"/>
      <c r="JMO176" s="137"/>
      <c r="JMP176" s="137"/>
      <c r="JMQ176" s="137"/>
      <c r="JMR176" s="137"/>
      <c r="JMS176" s="137"/>
      <c r="JMT176" s="137"/>
      <c r="JMU176" s="137"/>
      <c r="JMV176" s="137"/>
      <c r="JMW176" s="137"/>
      <c r="JMX176" s="137"/>
      <c r="JMY176" s="137"/>
      <c r="JMZ176" s="137"/>
      <c r="JNA176" s="137"/>
      <c r="JNB176" s="137"/>
      <c r="JNC176" s="137"/>
      <c r="JND176" s="137"/>
      <c r="JNE176" s="137"/>
      <c r="JNF176" s="137"/>
      <c r="JNG176" s="137"/>
      <c r="JNH176" s="137"/>
      <c r="JNI176" s="137"/>
      <c r="JNJ176" s="137"/>
      <c r="JNK176" s="137"/>
      <c r="JNL176" s="137"/>
      <c r="JNM176" s="137"/>
      <c r="JNN176" s="137"/>
      <c r="JNO176" s="137"/>
      <c r="JNP176" s="137"/>
      <c r="JNQ176" s="137"/>
      <c r="JNR176" s="137"/>
      <c r="JNS176" s="137"/>
      <c r="JNT176" s="137"/>
      <c r="JNU176" s="137"/>
      <c r="JNV176" s="137"/>
      <c r="JNW176" s="137"/>
      <c r="JNX176" s="137"/>
      <c r="JNY176" s="137"/>
      <c r="JNZ176" s="137"/>
      <c r="JOA176" s="137"/>
      <c r="JOB176" s="137"/>
      <c r="JOC176" s="137"/>
      <c r="JOD176" s="137"/>
      <c r="JOE176" s="137"/>
      <c r="JOF176" s="137"/>
      <c r="JOG176" s="137"/>
      <c r="JOH176" s="137"/>
      <c r="JOI176" s="137"/>
      <c r="JOJ176" s="137"/>
      <c r="JOK176" s="137"/>
      <c r="JOL176" s="137"/>
      <c r="JOM176" s="137"/>
      <c r="JON176" s="137"/>
      <c r="JOO176" s="137"/>
      <c r="JOP176" s="137"/>
      <c r="JOQ176" s="137"/>
      <c r="JOR176" s="137"/>
      <c r="JOS176" s="137"/>
      <c r="JOT176" s="137"/>
      <c r="JOU176" s="137"/>
      <c r="JOV176" s="137"/>
      <c r="JOW176" s="137"/>
      <c r="JOX176" s="137"/>
      <c r="JOY176" s="137"/>
      <c r="JOZ176" s="137"/>
      <c r="JPA176" s="137"/>
      <c r="JPB176" s="137"/>
      <c r="JPC176" s="137"/>
      <c r="JPD176" s="137"/>
      <c r="JPE176" s="137"/>
      <c r="JPF176" s="137"/>
      <c r="JPG176" s="137"/>
      <c r="JPH176" s="137"/>
      <c r="JPI176" s="137"/>
      <c r="JPJ176" s="137"/>
      <c r="JPK176" s="137"/>
      <c r="JPL176" s="137"/>
      <c r="JPM176" s="137"/>
      <c r="JPN176" s="137"/>
      <c r="JPO176" s="137"/>
      <c r="JPP176" s="137"/>
      <c r="JPQ176" s="137"/>
      <c r="JPR176" s="137"/>
      <c r="JPS176" s="137"/>
      <c r="JPT176" s="137"/>
      <c r="JPU176" s="137"/>
      <c r="JPV176" s="137"/>
      <c r="JPW176" s="137"/>
      <c r="JPX176" s="137"/>
      <c r="JPY176" s="137"/>
      <c r="JPZ176" s="137"/>
      <c r="JQA176" s="137"/>
      <c r="JQB176" s="137"/>
      <c r="JQC176" s="137"/>
      <c r="JQD176" s="137"/>
      <c r="JQE176" s="137"/>
      <c r="JQF176" s="137"/>
      <c r="JQG176" s="137"/>
      <c r="JQH176" s="137"/>
      <c r="JQI176" s="137"/>
      <c r="JQJ176" s="137"/>
      <c r="JQK176" s="137"/>
      <c r="JQL176" s="137"/>
      <c r="JQM176" s="137"/>
      <c r="JQN176" s="137"/>
      <c r="JQO176" s="137"/>
      <c r="JQP176" s="137"/>
      <c r="JQQ176" s="137"/>
      <c r="JQR176" s="137"/>
      <c r="JQS176" s="137"/>
      <c r="JQT176" s="137"/>
      <c r="JQU176" s="137"/>
      <c r="JQV176" s="137"/>
      <c r="JQW176" s="137"/>
      <c r="JQX176" s="137"/>
      <c r="JQY176" s="137"/>
      <c r="JQZ176" s="137"/>
      <c r="JRA176" s="137"/>
      <c r="JRB176" s="137"/>
      <c r="JRC176" s="137"/>
      <c r="JRD176" s="137"/>
      <c r="JRE176" s="137"/>
      <c r="JRF176" s="137"/>
      <c r="JRG176" s="137"/>
      <c r="JRH176" s="137"/>
      <c r="JRI176" s="137"/>
      <c r="JRJ176" s="137"/>
      <c r="JRK176" s="137"/>
      <c r="JRL176" s="137"/>
      <c r="JRM176" s="137"/>
      <c r="JRN176" s="137"/>
      <c r="JRO176" s="137"/>
      <c r="JRP176" s="137"/>
      <c r="JRQ176" s="137"/>
      <c r="JRR176" s="137"/>
      <c r="JRS176" s="137"/>
      <c r="JRT176" s="137"/>
      <c r="JRU176" s="137"/>
      <c r="JRV176" s="137"/>
      <c r="JRW176" s="137"/>
      <c r="JRX176" s="137"/>
      <c r="JRY176" s="137"/>
      <c r="JRZ176" s="137"/>
      <c r="JSA176" s="137"/>
      <c r="JSB176" s="137"/>
      <c r="JSC176" s="137"/>
      <c r="JSD176" s="137"/>
      <c r="JSE176" s="137"/>
      <c r="JSF176" s="137"/>
      <c r="JSG176" s="137"/>
      <c r="JSH176" s="137"/>
      <c r="JSI176" s="137"/>
      <c r="JSJ176" s="137"/>
      <c r="JSK176" s="137"/>
      <c r="JSL176" s="137"/>
      <c r="JSM176" s="137"/>
      <c r="JSN176" s="137"/>
      <c r="JSO176" s="137"/>
      <c r="JSP176" s="137"/>
      <c r="JSQ176" s="137"/>
      <c r="JSR176" s="137"/>
      <c r="JSS176" s="137"/>
      <c r="JST176" s="137"/>
      <c r="JSU176" s="137"/>
      <c r="JSV176" s="137"/>
      <c r="JSW176" s="137"/>
      <c r="JSX176" s="137"/>
      <c r="JSY176" s="137"/>
      <c r="JSZ176" s="137"/>
      <c r="JTA176" s="137"/>
      <c r="JTB176" s="137"/>
      <c r="JTC176" s="137"/>
      <c r="JTD176" s="137"/>
      <c r="JTE176" s="137"/>
      <c r="JTF176" s="137"/>
      <c r="JTG176" s="137"/>
      <c r="JTH176" s="137"/>
      <c r="JTI176" s="137"/>
      <c r="JTJ176" s="137"/>
      <c r="JTK176" s="137"/>
      <c r="JTL176" s="137"/>
      <c r="JTM176" s="137"/>
      <c r="JTN176" s="137"/>
      <c r="JTO176" s="137"/>
      <c r="JTP176" s="137"/>
      <c r="JTQ176" s="137"/>
      <c r="JTR176" s="137"/>
      <c r="JTS176" s="137"/>
      <c r="JTT176" s="137"/>
      <c r="JTU176" s="137"/>
      <c r="JTV176" s="137"/>
      <c r="JTW176" s="137"/>
      <c r="JTX176" s="137"/>
      <c r="JTY176" s="137"/>
      <c r="JTZ176" s="137"/>
      <c r="JUA176" s="137"/>
      <c r="JUB176" s="137"/>
      <c r="JUC176" s="137"/>
      <c r="JUD176" s="137"/>
      <c r="JUE176" s="137"/>
      <c r="JUF176" s="137"/>
      <c r="JUG176" s="137"/>
      <c r="JUH176" s="137"/>
      <c r="JUI176" s="137"/>
      <c r="JUJ176" s="137"/>
      <c r="JUK176" s="137"/>
      <c r="JUL176" s="137"/>
      <c r="JUM176" s="137"/>
      <c r="JUN176" s="137"/>
      <c r="JUO176" s="137"/>
      <c r="JUP176" s="137"/>
      <c r="JUQ176" s="137"/>
      <c r="JUR176" s="137"/>
      <c r="JUS176" s="137"/>
      <c r="JUT176" s="137"/>
      <c r="JUU176" s="137"/>
      <c r="JUV176" s="137"/>
      <c r="JUW176" s="137"/>
      <c r="JUX176" s="137"/>
      <c r="JUY176" s="137"/>
      <c r="JUZ176" s="137"/>
      <c r="JVA176" s="137"/>
      <c r="JVB176" s="137"/>
      <c r="JVC176" s="137"/>
      <c r="JVD176" s="137"/>
      <c r="JVE176" s="137"/>
      <c r="JVF176" s="137"/>
      <c r="JVG176" s="137"/>
      <c r="JVH176" s="137"/>
      <c r="JVI176" s="137"/>
      <c r="JVJ176" s="137"/>
      <c r="JVK176" s="137"/>
      <c r="JVL176" s="137"/>
      <c r="JVM176" s="137"/>
      <c r="JVN176" s="137"/>
      <c r="JVO176" s="137"/>
      <c r="JVP176" s="137"/>
      <c r="JVQ176" s="137"/>
      <c r="JVR176" s="137"/>
      <c r="JVS176" s="137"/>
      <c r="JVT176" s="137"/>
      <c r="JVU176" s="137"/>
      <c r="JVV176" s="137"/>
      <c r="JVW176" s="137"/>
      <c r="JVX176" s="137"/>
      <c r="JVY176" s="137"/>
      <c r="JVZ176" s="137"/>
      <c r="JWA176" s="137"/>
      <c r="JWB176" s="137"/>
      <c r="JWC176" s="137"/>
      <c r="JWD176" s="137"/>
      <c r="JWE176" s="137"/>
      <c r="JWF176" s="137"/>
      <c r="JWG176" s="137"/>
      <c r="JWH176" s="137"/>
      <c r="JWI176" s="137"/>
      <c r="JWJ176" s="137"/>
      <c r="JWK176" s="137"/>
      <c r="JWL176" s="137"/>
      <c r="JWM176" s="137"/>
      <c r="JWN176" s="137"/>
      <c r="JWO176" s="137"/>
      <c r="JWP176" s="137"/>
      <c r="JWQ176" s="137"/>
      <c r="JWR176" s="137"/>
      <c r="JWS176" s="137"/>
      <c r="JWT176" s="137"/>
      <c r="JWU176" s="137"/>
      <c r="JWV176" s="137"/>
      <c r="JWW176" s="137"/>
      <c r="JWX176" s="137"/>
      <c r="JWY176" s="137"/>
      <c r="JWZ176" s="137"/>
      <c r="JXA176" s="137"/>
      <c r="JXB176" s="137"/>
      <c r="JXC176" s="137"/>
      <c r="JXD176" s="137"/>
      <c r="JXE176" s="137"/>
      <c r="JXF176" s="137"/>
      <c r="JXG176" s="137"/>
      <c r="JXH176" s="137"/>
      <c r="JXI176" s="137"/>
      <c r="JXJ176" s="137"/>
      <c r="JXK176" s="137"/>
      <c r="JXL176" s="137"/>
      <c r="JXM176" s="137"/>
      <c r="JXN176" s="137"/>
      <c r="JXO176" s="137"/>
      <c r="JXP176" s="137"/>
      <c r="JXQ176" s="137"/>
      <c r="JXR176" s="137"/>
      <c r="JXS176" s="137"/>
      <c r="JXT176" s="137"/>
      <c r="JXU176" s="137"/>
      <c r="JXV176" s="137"/>
      <c r="JXW176" s="137"/>
      <c r="JXX176" s="137"/>
      <c r="JXY176" s="137"/>
      <c r="JXZ176" s="137"/>
      <c r="JYA176" s="137"/>
      <c r="JYB176" s="137"/>
      <c r="JYC176" s="137"/>
      <c r="JYD176" s="137"/>
      <c r="JYE176" s="137"/>
      <c r="JYF176" s="137"/>
      <c r="JYG176" s="137"/>
      <c r="JYH176" s="137"/>
      <c r="JYI176" s="137"/>
      <c r="JYJ176" s="137"/>
      <c r="JYK176" s="137"/>
      <c r="JYL176" s="137"/>
      <c r="JYM176" s="137"/>
      <c r="JYN176" s="137"/>
      <c r="JYO176" s="137"/>
      <c r="JYP176" s="137"/>
      <c r="JYQ176" s="137"/>
      <c r="JYR176" s="137"/>
      <c r="JYS176" s="137"/>
      <c r="JYT176" s="137"/>
      <c r="JYU176" s="137"/>
      <c r="JYV176" s="137"/>
      <c r="JYW176" s="137"/>
      <c r="JYX176" s="137"/>
      <c r="JYY176" s="137"/>
      <c r="JYZ176" s="137"/>
      <c r="JZA176" s="137"/>
      <c r="JZB176" s="137"/>
      <c r="JZC176" s="137"/>
      <c r="JZD176" s="137"/>
      <c r="JZE176" s="137"/>
      <c r="JZF176" s="137"/>
      <c r="JZG176" s="137"/>
      <c r="JZH176" s="137"/>
      <c r="JZI176" s="137"/>
      <c r="JZJ176" s="137"/>
      <c r="JZK176" s="137"/>
      <c r="JZL176" s="137"/>
      <c r="JZM176" s="137"/>
      <c r="JZN176" s="137"/>
      <c r="JZO176" s="137"/>
      <c r="JZP176" s="137"/>
      <c r="JZQ176" s="137"/>
      <c r="JZR176" s="137"/>
      <c r="JZS176" s="137"/>
      <c r="JZT176" s="137"/>
      <c r="JZU176" s="137"/>
      <c r="JZV176" s="137"/>
      <c r="JZW176" s="137"/>
      <c r="JZX176" s="137"/>
      <c r="JZY176" s="137"/>
      <c r="JZZ176" s="137"/>
      <c r="KAA176" s="137"/>
      <c r="KAB176" s="137"/>
      <c r="KAC176" s="137"/>
      <c r="KAD176" s="137"/>
      <c r="KAE176" s="137"/>
      <c r="KAF176" s="137"/>
      <c r="KAG176" s="137"/>
      <c r="KAH176" s="137"/>
      <c r="KAI176" s="137"/>
      <c r="KAJ176" s="137"/>
      <c r="KAK176" s="137"/>
      <c r="KAL176" s="137"/>
      <c r="KAM176" s="137"/>
      <c r="KAN176" s="137"/>
      <c r="KAO176" s="137"/>
      <c r="KAP176" s="137"/>
      <c r="KAQ176" s="137"/>
      <c r="KAR176" s="137"/>
      <c r="KAS176" s="137"/>
      <c r="KAT176" s="137"/>
      <c r="KAU176" s="137"/>
      <c r="KAV176" s="137"/>
      <c r="KAW176" s="137"/>
      <c r="KAX176" s="137"/>
      <c r="KAY176" s="137"/>
      <c r="KAZ176" s="137"/>
      <c r="KBA176" s="137"/>
      <c r="KBB176" s="137"/>
      <c r="KBC176" s="137"/>
      <c r="KBD176" s="137"/>
      <c r="KBE176" s="137"/>
      <c r="KBF176" s="137"/>
      <c r="KBG176" s="137"/>
      <c r="KBH176" s="137"/>
      <c r="KBI176" s="137"/>
      <c r="KBJ176" s="137"/>
      <c r="KBK176" s="137"/>
      <c r="KBL176" s="137"/>
      <c r="KBM176" s="137"/>
      <c r="KBN176" s="137"/>
      <c r="KBO176" s="137"/>
      <c r="KBP176" s="137"/>
      <c r="KBQ176" s="137"/>
      <c r="KBR176" s="137"/>
      <c r="KBS176" s="137"/>
      <c r="KBT176" s="137"/>
      <c r="KBU176" s="137"/>
      <c r="KBV176" s="137"/>
      <c r="KBW176" s="137"/>
      <c r="KBX176" s="137"/>
      <c r="KBY176" s="137"/>
      <c r="KBZ176" s="137"/>
      <c r="KCA176" s="137"/>
      <c r="KCB176" s="137"/>
      <c r="KCC176" s="137"/>
      <c r="KCD176" s="137"/>
      <c r="KCE176" s="137"/>
      <c r="KCF176" s="137"/>
      <c r="KCG176" s="137"/>
      <c r="KCH176" s="137"/>
      <c r="KCI176" s="137"/>
      <c r="KCJ176" s="137"/>
      <c r="KCK176" s="137"/>
      <c r="KCL176" s="137"/>
      <c r="KCM176" s="137"/>
      <c r="KCN176" s="137"/>
      <c r="KCO176" s="137"/>
      <c r="KCP176" s="137"/>
      <c r="KCQ176" s="137"/>
      <c r="KCR176" s="137"/>
      <c r="KCS176" s="137"/>
      <c r="KCT176" s="137"/>
      <c r="KCU176" s="137"/>
      <c r="KCV176" s="137"/>
      <c r="KCW176" s="137"/>
      <c r="KCX176" s="137"/>
      <c r="KCY176" s="137"/>
      <c r="KCZ176" s="137"/>
      <c r="KDA176" s="137"/>
      <c r="KDB176" s="137"/>
      <c r="KDC176" s="137"/>
      <c r="KDD176" s="137"/>
      <c r="KDE176" s="137"/>
      <c r="KDF176" s="137"/>
      <c r="KDG176" s="137"/>
      <c r="KDH176" s="137"/>
      <c r="KDI176" s="137"/>
      <c r="KDJ176" s="137"/>
      <c r="KDK176" s="137"/>
      <c r="KDL176" s="137"/>
      <c r="KDM176" s="137"/>
      <c r="KDN176" s="137"/>
      <c r="KDO176" s="137"/>
      <c r="KDP176" s="137"/>
      <c r="KDQ176" s="137"/>
      <c r="KDR176" s="137"/>
      <c r="KDS176" s="137"/>
      <c r="KDT176" s="137"/>
      <c r="KDU176" s="137"/>
      <c r="KDV176" s="137"/>
      <c r="KDW176" s="137"/>
      <c r="KDX176" s="137"/>
      <c r="KDY176" s="137"/>
      <c r="KDZ176" s="137"/>
      <c r="KEA176" s="137"/>
      <c r="KEB176" s="137"/>
      <c r="KEC176" s="137"/>
      <c r="KED176" s="137"/>
      <c r="KEE176" s="137"/>
      <c r="KEF176" s="137"/>
      <c r="KEG176" s="137"/>
      <c r="KEH176" s="137"/>
      <c r="KEI176" s="137"/>
      <c r="KEJ176" s="137"/>
      <c r="KEK176" s="137"/>
      <c r="KEL176" s="137"/>
      <c r="KEM176" s="137"/>
      <c r="KEN176" s="137"/>
      <c r="KEO176" s="137"/>
      <c r="KEP176" s="137"/>
      <c r="KEQ176" s="137"/>
      <c r="KER176" s="137"/>
      <c r="KES176" s="137"/>
      <c r="KET176" s="137"/>
      <c r="KEU176" s="137"/>
      <c r="KEV176" s="137"/>
      <c r="KEW176" s="137"/>
      <c r="KEX176" s="137"/>
      <c r="KEY176" s="137"/>
      <c r="KEZ176" s="137"/>
      <c r="KFA176" s="137"/>
      <c r="KFB176" s="137"/>
      <c r="KFC176" s="137"/>
      <c r="KFD176" s="137"/>
      <c r="KFE176" s="137"/>
      <c r="KFF176" s="137"/>
      <c r="KFG176" s="137"/>
      <c r="KFH176" s="137"/>
      <c r="KFI176" s="137"/>
      <c r="KFJ176" s="137"/>
      <c r="KFK176" s="137"/>
      <c r="KFL176" s="137"/>
      <c r="KFM176" s="137"/>
      <c r="KFN176" s="137"/>
      <c r="KFO176" s="137"/>
      <c r="KFP176" s="137"/>
      <c r="KFQ176" s="137"/>
      <c r="KFR176" s="137"/>
      <c r="KFS176" s="137"/>
      <c r="KFT176" s="137"/>
      <c r="KFU176" s="137"/>
      <c r="KFV176" s="137"/>
      <c r="KFW176" s="137"/>
      <c r="KFX176" s="137"/>
      <c r="KFY176" s="137"/>
      <c r="KFZ176" s="137"/>
      <c r="KGA176" s="137"/>
      <c r="KGB176" s="137"/>
      <c r="KGC176" s="137"/>
      <c r="KGD176" s="137"/>
      <c r="KGE176" s="137"/>
      <c r="KGF176" s="137"/>
      <c r="KGG176" s="137"/>
      <c r="KGH176" s="137"/>
      <c r="KGI176" s="137"/>
      <c r="KGJ176" s="137"/>
      <c r="KGK176" s="137"/>
      <c r="KGL176" s="137"/>
      <c r="KGM176" s="137"/>
      <c r="KGN176" s="137"/>
      <c r="KGO176" s="137"/>
      <c r="KGP176" s="137"/>
      <c r="KGQ176" s="137"/>
      <c r="KGR176" s="137"/>
      <c r="KGS176" s="137"/>
      <c r="KGT176" s="137"/>
      <c r="KGU176" s="137"/>
      <c r="KGV176" s="137"/>
      <c r="KGW176" s="137"/>
      <c r="KGX176" s="137"/>
      <c r="KGY176" s="137"/>
      <c r="KGZ176" s="137"/>
      <c r="KHA176" s="137"/>
      <c r="KHB176" s="137"/>
      <c r="KHC176" s="137"/>
      <c r="KHD176" s="137"/>
      <c r="KHE176" s="137"/>
      <c r="KHF176" s="137"/>
      <c r="KHG176" s="137"/>
      <c r="KHH176" s="137"/>
      <c r="KHI176" s="137"/>
      <c r="KHJ176" s="137"/>
      <c r="KHK176" s="137"/>
      <c r="KHL176" s="137"/>
      <c r="KHM176" s="137"/>
      <c r="KHN176" s="137"/>
      <c r="KHO176" s="137"/>
      <c r="KHP176" s="137"/>
      <c r="KHQ176" s="137"/>
      <c r="KHR176" s="137"/>
      <c r="KHS176" s="137"/>
      <c r="KHT176" s="137"/>
      <c r="KHU176" s="137"/>
      <c r="KHV176" s="137"/>
      <c r="KHW176" s="137"/>
      <c r="KHX176" s="137"/>
      <c r="KHY176" s="137"/>
      <c r="KHZ176" s="137"/>
      <c r="KIA176" s="137"/>
      <c r="KIB176" s="137"/>
      <c r="KIC176" s="137"/>
      <c r="KID176" s="137"/>
      <c r="KIE176" s="137"/>
      <c r="KIF176" s="137"/>
      <c r="KIG176" s="137"/>
      <c r="KIH176" s="137"/>
      <c r="KII176" s="137"/>
      <c r="KIJ176" s="137"/>
      <c r="KIK176" s="137"/>
      <c r="KIL176" s="137"/>
      <c r="KIM176" s="137"/>
      <c r="KIN176" s="137"/>
      <c r="KIO176" s="137"/>
      <c r="KIP176" s="137"/>
      <c r="KIQ176" s="137"/>
      <c r="KIR176" s="137"/>
      <c r="KIS176" s="137"/>
      <c r="KIT176" s="137"/>
      <c r="KIU176" s="137"/>
      <c r="KIV176" s="137"/>
      <c r="KIW176" s="137"/>
      <c r="KIX176" s="137"/>
      <c r="KIY176" s="137"/>
      <c r="KIZ176" s="137"/>
      <c r="KJA176" s="137"/>
      <c r="KJB176" s="137"/>
      <c r="KJC176" s="137"/>
      <c r="KJD176" s="137"/>
      <c r="KJE176" s="137"/>
      <c r="KJF176" s="137"/>
      <c r="KJG176" s="137"/>
      <c r="KJH176" s="137"/>
      <c r="KJI176" s="137"/>
      <c r="KJJ176" s="137"/>
      <c r="KJK176" s="137"/>
      <c r="KJL176" s="137"/>
      <c r="KJM176" s="137"/>
      <c r="KJN176" s="137"/>
      <c r="KJO176" s="137"/>
      <c r="KJP176" s="137"/>
      <c r="KJQ176" s="137"/>
      <c r="KJR176" s="137"/>
      <c r="KJS176" s="137"/>
      <c r="KJT176" s="137"/>
      <c r="KJU176" s="137"/>
      <c r="KJV176" s="137"/>
      <c r="KJW176" s="137"/>
      <c r="KJX176" s="137"/>
      <c r="KJY176" s="137"/>
      <c r="KJZ176" s="137"/>
      <c r="KKA176" s="137"/>
      <c r="KKB176" s="137"/>
      <c r="KKC176" s="137"/>
      <c r="KKD176" s="137"/>
      <c r="KKE176" s="137"/>
      <c r="KKF176" s="137"/>
      <c r="KKG176" s="137"/>
      <c r="KKH176" s="137"/>
      <c r="KKI176" s="137"/>
      <c r="KKJ176" s="137"/>
      <c r="KKK176" s="137"/>
      <c r="KKL176" s="137"/>
      <c r="KKM176" s="137"/>
      <c r="KKN176" s="137"/>
      <c r="KKO176" s="137"/>
      <c r="KKP176" s="137"/>
      <c r="KKQ176" s="137"/>
      <c r="KKR176" s="137"/>
      <c r="KKS176" s="137"/>
      <c r="KKT176" s="137"/>
      <c r="KKU176" s="137"/>
      <c r="KKV176" s="137"/>
      <c r="KKW176" s="137"/>
      <c r="KKX176" s="137"/>
      <c r="KKY176" s="137"/>
      <c r="KKZ176" s="137"/>
      <c r="KLA176" s="137"/>
      <c r="KLB176" s="137"/>
      <c r="KLC176" s="137"/>
      <c r="KLD176" s="137"/>
      <c r="KLE176" s="137"/>
      <c r="KLF176" s="137"/>
      <c r="KLG176" s="137"/>
      <c r="KLH176" s="137"/>
      <c r="KLI176" s="137"/>
      <c r="KLJ176" s="137"/>
      <c r="KLK176" s="137"/>
      <c r="KLL176" s="137"/>
      <c r="KLM176" s="137"/>
      <c r="KLN176" s="137"/>
      <c r="KLO176" s="137"/>
      <c r="KLP176" s="137"/>
      <c r="KLQ176" s="137"/>
      <c r="KLR176" s="137"/>
      <c r="KLS176" s="137"/>
      <c r="KLT176" s="137"/>
      <c r="KLU176" s="137"/>
      <c r="KLV176" s="137"/>
      <c r="KLW176" s="137"/>
      <c r="KLX176" s="137"/>
      <c r="KLY176" s="137"/>
      <c r="KLZ176" s="137"/>
      <c r="KMA176" s="137"/>
      <c r="KMB176" s="137"/>
      <c r="KMC176" s="137"/>
      <c r="KMD176" s="137"/>
      <c r="KME176" s="137"/>
      <c r="KMF176" s="137"/>
      <c r="KMG176" s="137"/>
      <c r="KMH176" s="137"/>
      <c r="KMI176" s="137"/>
      <c r="KMJ176" s="137"/>
      <c r="KMK176" s="137"/>
      <c r="KML176" s="137"/>
      <c r="KMM176" s="137"/>
      <c r="KMN176" s="137"/>
      <c r="KMO176" s="137"/>
      <c r="KMP176" s="137"/>
      <c r="KMQ176" s="137"/>
      <c r="KMR176" s="137"/>
      <c r="KMS176" s="137"/>
      <c r="KMT176" s="137"/>
      <c r="KMU176" s="137"/>
      <c r="KMV176" s="137"/>
      <c r="KMW176" s="137"/>
      <c r="KMX176" s="137"/>
      <c r="KMY176" s="137"/>
      <c r="KMZ176" s="137"/>
      <c r="KNA176" s="137"/>
      <c r="KNB176" s="137"/>
      <c r="KNC176" s="137"/>
      <c r="KND176" s="137"/>
      <c r="KNE176" s="137"/>
      <c r="KNF176" s="137"/>
      <c r="KNG176" s="137"/>
      <c r="KNH176" s="137"/>
      <c r="KNI176" s="137"/>
      <c r="KNJ176" s="137"/>
      <c r="KNK176" s="137"/>
      <c r="KNL176" s="137"/>
      <c r="KNM176" s="137"/>
      <c r="KNN176" s="137"/>
      <c r="KNO176" s="137"/>
      <c r="KNP176" s="137"/>
      <c r="KNQ176" s="137"/>
      <c r="KNR176" s="137"/>
      <c r="KNS176" s="137"/>
      <c r="KNT176" s="137"/>
      <c r="KNU176" s="137"/>
      <c r="KNV176" s="137"/>
      <c r="KNW176" s="137"/>
      <c r="KNX176" s="137"/>
      <c r="KNY176" s="137"/>
      <c r="KNZ176" s="137"/>
      <c r="KOA176" s="137"/>
      <c r="KOB176" s="137"/>
      <c r="KOC176" s="137"/>
      <c r="KOD176" s="137"/>
      <c r="KOE176" s="137"/>
      <c r="KOF176" s="137"/>
      <c r="KOG176" s="137"/>
      <c r="KOH176" s="137"/>
      <c r="KOI176" s="137"/>
      <c r="KOJ176" s="137"/>
      <c r="KOK176" s="137"/>
      <c r="KOL176" s="137"/>
      <c r="KOM176" s="137"/>
      <c r="KON176" s="137"/>
      <c r="KOO176" s="137"/>
      <c r="KOP176" s="137"/>
      <c r="KOQ176" s="137"/>
      <c r="KOR176" s="137"/>
      <c r="KOS176" s="137"/>
      <c r="KOT176" s="137"/>
      <c r="KOU176" s="137"/>
      <c r="KOV176" s="137"/>
      <c r="KOW176" s="137"/>
      <c r="KOX176" s="137"/>
      <c r="KOY176" s="137"/>
      <c r="KOZ176" s="137"/>
      <c r="KPA176" s="137"/>
      <c r="KPB176" s="137"/>
      <c r="KPC176" s="137"/>
      <c r="KPD176" s="137"/>
      <c r="KPE176" s="137"/>
      <c r="KPF176" s="137"/>
      <c r="KPG176" s="137"/>
      <c r="KPH176" s="137"/>
      <c r="KPI176" s="137"/>
      <c r="KPJ176" s="137"/>
      <c r="KPK176" s="137"/>
      <c r="KPL176" s="137"/>
      <c r="KPM176" s="137"/>
      <c r="KPN176" s="137"/>
      <c r="KPO176" s="137"/>
      <c r="KPP176" s="137"/>
      <c r="KPQ176" s="137"/>
      <c r="KPR176" s="137"/>
      <c r="KPS176" s="137"/>
      <c r="KPT176" s="137"/>
      <c r="KPU176" s="137"/>
      <c r="KPV176" s="137"/>
      <c r="KPW176" s="137"/>
      <c r="KPX176" s="137"/>
      <c r="KPY176" s="137"/>
      <c r="KPZ176" s="137"/>
      <c r="KQA176" s="137"/>
      <c r="KQB176" s="137"/>
      <c r="KQC176" s="137"/>
      <c r="KQD176" s="137"/>
      <c r="KQE176" s="137"/>
      <c r="KQF176" s="137"/>
      <c r="KQG176" s="137"/>
      <c r="KQH176" s="137"/>
      <c r="KQI176" s="137"/>
      <c r="KQJ176" s="137"/>
      <c r="KQK176" s="137"/>
      <c r="KQL176" s="137"/>
      <c r="KQM176" s="137"/>
      <c r="KQN176" s="137"/>
      <c r="KQO176" s="137"/>
      <c r="KQP176" s="137"/>
      <c r="KQQ176" s="137"/>
      <c r="KQR176" s="137"/>
      <c r="KQS176" s="137"/>
      <c r="KQT176" s="137"/>
      <c r="KQU176" s="137"/>
      <c r="KQV176" s="137"/>
      <c r="KQW176" s="137"/>
      <c r="KQX176" s="137"/>
      <c r="KQY176" s="137"/>
      <c r="KQZ176" s="137"/>
      <c r="KRA176" s="137"/>
      <c r="KRB176" s="137"/>
      <c r="KRC176" s="137"/>
      <c r="KRD176" s="137"/>
      <c r="KRE176" s="137"/>
      <c r="KRF176" s="137"/>
      <c r="KRG176" s="137"/>
      <c r="KRH176" s="137"/>
      <c r="KRI176" s="137"/>
      <c r="KRJ176" s="137"/>
      <c r="KRK176" s="137"/>
      <c r="KRL176" s="137"/>
      <c r="KRM176" s="137"/>
      <c r="KRN176" s="137"/>
      <c r="KRO176" s="137"/>
      <c r="KRP176" s="137"/>
      <c r="KRQ176" s="137"/>
      <c r="KRR176" s="137"/>
      <c r="KRS176" s="137"/>
      <c r="KRT176" s="137"/>
      <c r="KRU176" s="137"/>
      <c r="KRV176" s="137"/>
      <c r="KRW176" s="137"/>
      <c r="KRX176" s="137"/>
      <c r="KRY176" s="137"/>
      <c r="KRZ176" s="137"/>
      <c r="KSA176" s="137"/>
      <c r="KSB176" s="137"/>
      <c r="KSC176" s="137"/>
      <c r="KSD176" s="137"/>
      <c r="KSE176" s="137"/>
      <c r="KSF176" s="137"/>
      <c r="KSG176" s="137"/>
      <c r="KSH176" s="137"/>
      <c r="KSI176" s="137"/>
      <c r="KSJ176" s="137"/>
      <c r="KSK176" s="137"/>
      <c r="KSL176" s="137"/>
      <c r="KSM176" s="137"/>
      <c r="KSN176" s="137"/>
      <c r="KSO176" s="137"/>
      <c r="KSP176" s="137"/>
      <c r="KSQ176" s="137"/>
      <c r="KSR176" s="137"/>
      <c r="KSS176" s="137"/>
      <c r="KST176" s="137"/>
      <c r="KSU176" s="137"/>
      <c r="KSV176" s="137"/>
      <c r="KSW176" s="137"/>
      <c r="KSX176" s="137"/>
      <c r="KSY176" s="137"/>
      <c r="KSZ176" s="137"/>
      <c r="KTA176" s="137"/>
      <c r="KTB176" s="137"/>
      <c r="KTC176" s="137"/>
      <c r="KTD176" s="137"/>
      <c r="KTE176" s="137"/>
      <c r="KTF176" s="137"/>
      <c r="KTG176" s="137"/>
      <c r="KTH176" s="137"/>
      <c r="KTI176" s="137"/>
      <c r="KTJ176" s="137"/>
      <c r="KTK176" s="137"/>
      <c r="KTL176" s="137"/>
      <c r="KTM176" s="137"/>
      <c r="KTN176" s="137"/>
      <c r="KTO176" s="137"/>
      <c r="KTP176" s="137"/>
      <c r="KTQ176" s="137"/>
      <c r="KTR176" s="137"/>
      <c r="KTS176" s="137"/>
      <c r="KTT176" s="137"/>
      <c r="KTU176" s="137"/>
      <c r="KTV176" s="137"/>
      <c r="KTW176" s="137"/>
      <c r="KTX176" s="137"/>
      <c r="KTY176" s="137"/>
      <c r="KTZ176" s="137"/>
      <c r="KUA176" s="137"/>
      <c r="KUB176" s="137"/>
      <c r="KUC176" s="137"/>
      <c r="KUD176" s="137"/>
      <c r="KUE176" s="137"/>
      <c r="KUF176" s="137"/>
      <c r="KUG176" s="137"/>
      <c r="KUH176" s="137"/>
      <c r="KUI176" s="137"/>
      <c r="KUJ176" s="137"/>
      <c r="KUK176" s="137"/>
      <c r="KUL176" s="137"/>
      <c r="KUM176" s="137"/>
      <c r="KUN176" s="137"/>
      <c r="KUO176" s="137"/>
      <c r="KUP176" s="137"/>
      <c r="KUQ176" s="137"/>
      <c r="KUR176" s="137"/>
      <c r="KUS176" s="137"/>
      <c r="KUT176" s="137"/>
      <c r="KUU176" s="137"/>
      <c r="KUV176" s="137"/>
      <c r="KUW176" s="137"/>
      <c r="KUX176" s="137"/>
      <c r="KUY176" s="137"/>
      <c r="KUZ176" s="137"/>
      <c r="KVA176" s="137"/>
      <c r="KVB176" s="137"/>
      <c r="KVC176" s="137"/>
      <c r="KVD176" s="137"/>
      <c r="KVE176" s="137"/>
      <c r="KVF176" s="137"/>
      <c r="KVG176" s="137"/>
      <c r="KVH176" s="137"/>
      <c r="KVI176" s="137"/>
      <c r="KVJ176" s="137"/>
      <c r="KVK176" s="137"/>
      <c r="KVL176" s="137"/>
      <c r="KVM176" s="137"/>
      <c r="KVN176" s="137"/>
      <c r="KVO176" s="137"/>
      <c r="KVP176" s="137"/>
      <c r="KVQ176" s="137"/>
      <c r="KVR176" s="137"/>
      <c r="KVS176" s="137"/>
      <c r="KVT176" s="137"/>
      <c r="KVU176" s="137"/>
      <c r="KVV176" s="137"/>
      <c r="KVW176" s="137"/>
      <c r="KVX176" s="137"/>
      <c r="KVY176" s="137"/>
      <c r="KVZ176" s="137"/>
      <c r="KWA176" s="137"/>
      <c r="KWB176" s="137"/>
      <c r="KWC176" s="137"/>
      <c r="KWD176" s="137"/>
      <c r="KWE176" s="137"/>
      <c r="KWF176" s="137"/>
      <c r="KWG176" s="137"/>
      <c r="KWH176" s="137"/>
      <c r="KWI176" s="137"/>
      <c r="KWJ176" s="137"/>
      <c r="KWK176" s="137"/>
      <c r="KWL176" s="137"/>
      <c r="KWM176" s="137"/>
      <c r="KWN176" s="137"/>
      <c r="KWO176" s="137"/>
      <c r="KWP176" s="137"/>
      <c r="KWQ176" s="137"/>
      <c r="KWR176" s="137"/>
      <c r="KWS176" s="137"/>
      <c r="KWT176" s="137"/>
      <c r="KWU176" s="137"/>
      <c r="KWV176" s="137"/>
      <c r="KWW176" s="137"/>
      <c r="KWX176" s="137"/>
      <c r="KWY176" s="137"/>
      <c r="KWZ176" s="137"/>
      <c r="KXA176" s="137"/>
      <c r="KXB176" s="137"/>
      <c r="KXC176" s="137"/>
      <c r="KXD176" s="137"/>
      <c r="KXE176" s="137"/>
      <c r="KXF176" s="137"/>
      <c r="KXG176" s="137"/>
      <c r="KXH176" s="137"/>
      <c r="KXI176" s="137"/>
      <c r="KXJ176" s="137"/>
      <c r="KXK176" s="137"/>
      <c r="KXL176" s="137"/>
      <c r="KXM176" s="137"/>
      <c r="KXN176" s="137"/>
      <c r="KXO176" s="137"/>
      <c r="KXP176" s="137"/>
      <c r="KXQ176" s="137"/>
      <c r="KXR176" s="137"/>
      <c r="KXS176" s="137"/>
      <c r="KXT176" s="137"/>
      <c r="KXU176" s="137"/>
      <c r="KXV176" s="137"/>
      <c r="KXW176" s="137"/>
      <c r="KXX176" s="137"/>
      <c r="KXY176" s="137"/>
      <c r="KXZ176" s="137"/>
      <c r="KYA176" s="137"/>
      <c r="KYB176" s="137"/>
      <c r="KYC176" s="137"/>
      <c r="KYD176" s="137"/>
      <c r="KYE176" s="137"/>
      <c r="KYF176" s="137"/>
      <c r="KYG176" s="137"/>
      <c r="KYH176" s="137"/>
      <c r="KYI176" s="137"/>
      <c r="KYJ176" s="137"/>
      <c r="KYK176" s="137"/>
      <c r="KYL176" s="137"/>
      <c r="KYM176" s="137"/>
      <c r="KYN176" s="137"/>
      <c r="KYO176" s="137"/>
      <c r="KYP176" s="137"/>
      <c r="KYQ176" s="137"/>
      <c r="KYR176" s="137"/>
      <c r="KYS176" s="137"/>
      <c r="KYT176" s="137"/>
      <c r="KYU176" s="137"/>
      <c r="KYV176" s="137"/>
      <c r="KYW176" s="137"/>
      <c r="KYX176" s="137"/>
      <c r="KYY176" s="137"/>
      <c r="KYZ176" s="137"/>
      <c r="KZA176" s="137"/>
      <c r="KZB176" s="137"/>
      <c r="KZC176" s="137"/>
      <c r="KZD176" s="137"/>
      <c r="KZE176" s="137"/>
      <c r="KZF176" s="137"/>
      <c r="KZG176" s="137"/>
      <c r="KZH176" s="137"/>
      <c r="KZI176" s="137"/>
      <c r="KZJ176" s="137"/>
      <c r="KZK176" s="137"/>
      <c r="KZL176" s="137"/>
      <c r="KZM176" s="137"/>
      <c r="KZN176" s="137"/>
      <c r="KZO176" s="137"/>
      <c r="KZP176" s="137"/>
      <c r="KZQ176" s="137"/>
      <c r="KZR176" s="137"/>
      <c r="KZS176" s="137"/>
      <c r="KZT176" s="137"/>
      <c r="KZU176" s="137"/>
      <c r="KZV176" s="137"/>
      <c r="KZW176" s="137"/>
      <c r="KZX176" s="137"/>
      <c r="KZY176" s="137"/>
      <c r="KZZ176" s="137"/>
      <c r="LAA176" s="137"/>
      <c r="LAB176" s="137"/>
      <c r="LAC176" s="137"/>
      <c r="LAD176" s="137"/>
      <c r="LAE176" s="137"/>
      <c r="LAF176" s="137"/>
      <c r="LAG176" s="137"/>
      <c r="LAH176" s="137"/>
      <c r="LAI176" s="137"/>
      <c r="LAJ176" s="137"/>
      <c r="LAK176" s="137"/>
      <c r="LAL176" s="137"/>
      <c r="LAM176" s="137"/>
      <c r="LAN176" s="137"/>
      <c r="LAO176" s="137"/>
      <c r="LAP176" s="137"/>
      <c r="LAQ176" s="137"/>
      <c r="LAR176" s="137"/>
      <c r="LAS176" s="137"/>
      <c r="LAT176" s="137"/>
      <c r="LAU176" s="137"/>
      <c r="LAV176" s="137"/>
      <c r="LAW176" s="137"/>
      <c r="LAX176" s="137"/>
      <c r="LAY176" s="137"/>
      <c r="LAZ176" s="137"/>
      <c r="LBA176" s="137"/>
      <c r="LBB176" s="137"/>
      <c r="LBC176" s="137"/>
      <c r="LBD176" s="137"/>
      <c r="LBE176" s="137"/>
      <c r="LBF176" s="137"/>
      <c r="LBG176" s="137"/>
      <c r="LBH176" s="137"/>
      <c r="LBI176" s="137"/>
      <c r="LBJ176" s="137"/>
      <c r="LBK176" s="137"/>
      <c r="LBL176" s="137"/>
      <c r="LBM176" s="137"/>
      <c r="LBN176" s="137"/>
      <c r="LBO176" s="137"/>
      <c r="LBP176" s="137"/>
      <c r="LBQ176" s="137"/>
      <c r="LBR176" s="137"/>
      <c r="LBS176" s="137"/>
      <c r="LBT176" s="137"/>
      <c r="LBU176" s="137"/>
      <c r="LBV176" s="137"/>
      <c r="LBW176" s="137"/>
      <c r="LBX176" s="137"/>
      <c r="LBY176" s="137"/>
      <c r="LBZ176" s="137"/>
      <c r="LCA176" s="137"/>
      <c r="LCB176" s="137"/>
      <c r="LCC176" s="137"/>
      <c r="LCD176" s="137"/>
      <c r="LCE176" s="137"/>
      <c r="LCF176" s="137"/>
      <c r="LCG176" s="137"/>
      <c r="LCH176" s="137"/>
      <c r="LCI176" s="137"/>
      <c r="LCJ176" s="137"/>
      <c r="LCK176" s="137"/>
      <c r="LCL176" s="137"/>
      <c r="LCM176" s="137"/>
      <c r="LCN176" s="137"/>
      <c r="LCO176" s="137"/>
      <c r="LCP176" s="137"/>
      <c r="LCQ176" s="137"/>
      <c r="LCR176" s="137"/>
      <c r="LCS176" s="137"/>
      <c r="LCT176" s="137"/>
      <c r="LCU176" s="137"/>
      <c r="LCV176" s="137"/>
      <c r="LCW176" s="137"/>
      <c r="LCX176" s="137"/>
      <c r="LCY176" s="137"/>
      <c r="LCZ176" s="137"/>
      <c r="LDA176" s="137"/>
      <c r="LDB176" s="137"/>
      <c r="LDC176" s="137"/>
      <c r="LDD176" s="137"/>
      <c r="LDE176" s="137"/>
      <c r="LDF176" s="137"/>
      <c r="LDG176" s="137"/>
      <c r="LDH176" s="137"/>
      <c r="LDI176" s="137"/>
      <c r="LDJ176" s="137"/>
      <c r="LDK176" s="137"/>
      <c r="LDL176" s="137"/>
      <c r="LDM176" s="137"/>
      <c r="LDN176" s="137"/>
      <c r="LDO176" s="137"/>
      <c r="LDP176" s="137"/>
      <c r="LDQ176" s="137"/>
      <c r="LDR176" s="137"/>
      <c r="LDS176" s="137"/>
      <c r="LDT176" s="137"/>
      <c r="LDU176" s="137"/>
      <c r="LDV176" s="137"/>
      <c r="LDW176" s="137"/>
      <c r="LDX176" s="137"/>
      <c r="LDY176" s="137"/>
      <c r="LDZ176" s="137"/>
      <c r="LEA176" s="137"/>
      <c r="LEB176" s="137"/>
      <c r="LEC176" s="137"/>
      <c r="LED176" s="137"/>
      <c r="LEE176" s="137"/>
      <c r="LEF176" s="137"/>
      <c r="LEG176" s="137"/>
      <c r="LEH176" s="137"/>
      <c r="LEI176" s="137"/>
      <c r="LEJ176" s="137"/>
      <c r="LEK176" s="137"/>
      <c r="LEL176" s="137"/>
      <c r="LEM176" s="137"/>
      <c r="LEN176" s="137"/>
      <c r="LEO176" s="137"/>
      <c r="LEP176" s="137"/>
      <c r="LEQ176" s="137"/>
      <c r="LER176" s="137"/>
      <c r="LES176" s="137"/>
      <c r="LET176" s="137"/>
      <c r="LEU176" s="137"/>
      <c r="LEV176" s="137"/>
      <c r="LEW176" s="137"/>
      <c r="LEX176" s="137"/>
      <c r="LEY176" s="137"/>
      <c r="LEZ176" s="137"/>
      <c r="LFA176" s="137"/>
      <c r="LFB176" s="137"/>
      <c r="LFC176" s="137"/>
      <c r="LFD176" s="137"/>
      <c r="LFE176" s="137"/>
      <c r="LFF176" s="137"/>
      <c r="LFG176" s="137"/>
      <c r="LFH176" s="137"/>
      <c r="LFI176" s="137"/>
      <c r="LFJ176" s="137"/>
      <c r="LFK176" s="137"/>
      <c r="LFL176" s="137"/>
      <c r="LFM176" s="137"/>
      <c r="LFN176" s="137"/>
      <c r="LFO176" s="137"/>
      <c r="LFP176" s="137"/>
      <c r="LFQ176" s="137"/>
      <c r="LFR176" s="137"/>
      <c r="LFS176" s="137"/>
      <c r="LFT176" s="137"/>
      <c r="LFU176" s="137"/>
      <c r="LFV176" s="137"/>
      <c r="LFW176" s="137"/>
      <c r="LFX176" s="137"/>
      <c r="LFY176" s="137"/>
      <c r="LFZ176" s="137"/>
      <c r="LGA176" s="137"/>
      <c r="LGB176" s="137"/>
      <c r="LGC176" s="137"/>
      <c r="LGD176" s="137"/>
      <c r="LGE176" s="137"/>
      <c r="LGF176" s="137"/>
      <c r="LGG176" s="137"/>
      <c r="LGH176" s="137"/>
      <c r="LGI176" s="137"/>
      <c r="LGJ176" s="137"/>
      <c r="LGK176" s="137"/>
      <c r="LGL176" s="137"/>
      <c r="LGM176" s="137"/>
      <c r="LGN176" s="137"/>
      <c r="LGO176" s="137"/>
      <c r="LGP176" s="137"/>
      <c r="LGQ176" s="137"/>
      <c r="LGR176" s="137"/>
      <c r="LGS176" s="137"/>
      <c r="LGT176" s="137"/>
      <c r="LGU176" s="137"/>
      <c r="LGV176" s="137"/>
      <c r="LGW176" s="137"/>
      <c r="LGX176" s="137"/>
      <c r="LGY176" s="137"/>
      <c r="LGZ176" s="137"/>
      <c r="LHA176" s="137"/>
      <c r="LHB176" s="137"/>
      <c r="LHC176" s="137"/>
      <c r="LHD176" s="137"/>
      <c r="LHE176" s="137"/>
      <c r="LHF176" s="137"/>
      <c r="LHG176" s="137"/>
      <c r="LHH176" s="137"/>
      <c r="LHI176" s="137"/>
      <c r="LHJ176" s="137"/>
      <c r="LHK176" s="137"/>
      <c r="LHL176" s="137"/>
      <c r="LHM176" s="137"/>
      <c r="LHN176" s="137"/>
      <c r="LHO176" s="137"/>
      <c r="LHP176" s="137"/>
      <c r="LHQ176" s="137"/>
      <c r="LHR176" s="137"/>
      <c r="LHS176" s="137"/>
      <c r="LHT176" s="137"/>
      <c r="LHU176" s="137"/>
      <c r="LHV176" s="137"/>
      <c r="LHW176" s="137"/>
      <c r="LHX176" s="137"/>
      <c r="LHY176" s="137"/>
      <c r="LHZ176" s="137"/>
      <c r="LIA176" s="137"/>
      <c r="LIB176" s="137"/>
      <c r="LIC176" s="137"/>
      <c r="LID176" s="137"/>
      <c r="LIE176" s="137"/>
      <c r="LIF176" s="137"/>
      <c r="LIG176" s="137"/>
      <c r="LIH176" s="137"/>
      <c r="LII176" s="137"/>
      <c r="LIJ176" s="137"/>
      <c r="LIK176" s="137"/>
      <c r="LIL176" s="137"/>
      <c r="LIM176" s="137"/>
      <c r="LIN176" s="137"/>
      <c r="LIO176" s="137"/>
      <c r="LIP176" s="137"/>
      <c r="LIQ176" s="137"/>
      <c r="LIR176" s="137"/>
      <c r="LIS176" s="137"/>
      <c r="LIT176" s="137"/>
      <c r="LIU176" s="137"/>
      <c r="LIV176" s="137"/>
      <c r="LIW176" s="137"/>
      <c r="LIX176" s="137"/>
      <c r="LIY176" s="137"/>
      <c r="LIZ176" s="137"/>
      <c r="LJA176" s="137"/>
      <c r="LJB176" s="137"/>
      <c r="LJC176" s="137"/>
      <c r="LJD176" s="137"/>
      <c r="LJE176" s="137"/>
      <c r="LJF176" s="137"/>
      <c r="LJG176" s="137"/>
      <c r="LJH176" s="137"/>
      <c r="LJI176" s="137"/>
      <c r="LJJ176" s="137"/>
      <c r="LJK176" s="137"/>
      <c r="LJL176" s="137"/>
      <c r="LJM176" s="137"/>
      <c r="LJN176" s="137"/>
      <c r="LJO176" s="137"/>
      <c r="LJP176" s="137"/>
      <c r="LJQ176" s="137"/>
      <c r="LJR176" s="137"/>
      <c r="LJS176" s="137"/>
      <c r="LJT176" s="137"/>
      <c r="LJU176" s="137"/>
      <c r="LJV176" s="137"/>
      <c r="LJW176" s="137"/>
      <c r="LJX176" s="137"/>
      <c r="LJY176" s="137"/>
      <c r="LJZ176" s="137"/>
      <c r="LKA176" s="137"/>
      <c r="LKB176" s="137"/>
      <c r="LKC176" s="137"/>
      <c r="LKD176" s="137"/>
      <c r="LKE176" s="137"/>
      <c r="LKF176" s="137"/>
      <c r="LKG176" s="137"/>
      <c r="LKH176" s="137"/>
      <c r="LKI176" s="137"/>
      <c r="LKJ176" s="137"/>
      <c r="LKK176" s="137"/>
      <c r="LKL176" s="137"/>
      <c r="LKM176" s="137"/>
      <c r="LKN176" s="137"/>
      <c r="LKO176" s="137"/>
      <c r="LKP176" s="137"/>
      <c r="LKQ176" s="137"/>
      <c r="LKR176" s="137"/>
      <c r="LKS176" s="137"/>
      <c r="LKT176" s="137"/>
      <c r="LKU176" s="137"/>
      <c r="LKV176" s="137"/>
      <c r="LKW176" s="137"/>
      <c r="LKX176" s="137"/>
      <c r="LKY176" s="137"/>
      <c r="LKZ176" s="137"/>
      <c r="LLA176" s="137"/>
      <c r="LLB176" s="137"/>
      <c r="LLC176" s="137"/>
      <c r="LLD176" s="137"/>
      <c r="LLE176" s="137"/>
      <c r="LLF176" s="137"/>
      <c r="LLG176" s="137"/>
      <c r="LLH176" s="137"/>
      <c r="LLI176" s="137"/>
      <c r="LLJ176" s="137"/>
      <c r="LLK176" s="137"/>
      <c r="LLL176" s="137"/>
      <c r="LLM176" s="137"/>
      <c r="LLN176" s="137"/>
      <c r="LLO176" s="137"/>
      <c r="LLP176" s="137"/>
      <c r="LLQ176" s="137"/>
      <c r="LLR176" s="137"/>
      <c r="LLS176" s="137"/>
      <c r="LLT176" s="137"/>
      <c r="LLU176" s="137"/>
      <c r="LLV176" s="137"/>
      <c r="LLW176" s="137"/>
      <c r="LLX176" s="137"/>
      <c r="LLY176" s="137"/>
      <c r="LLZ176" s="137"/>
      <c r="LMA176" s="137"/>
      <c r="LMB176" s="137"/>
      <c r="LMC176" s="137"/>
      <c r="LMD176" s="137"/>
      <c r="LME176" s="137"/>
      <c r="LMF176" s="137"/>
      <c r="LMG176" s="137"/>
      <c r="LMH176" s="137"/>
      <c r="LMI176" s="137"/>
      <c r="LMJ176" s="137"/>
      <c r="LMK176" s="137"/>
      <c r="LML176" s="137"/>
      <c r="LMM176" s="137"/>
      <c r="LMN176" s="137"/>
      <c r="LMO176" s="137"/>
      <c r="LMP176" s="137"/>
      <c r="LMQ176" s="137"/>
      <c r="LMR176" s="137"/>
      <c r="LMS176" s="137"/>
      <c r="LMT176" s="137"/>
      <c r="LMU176" s="137"/>
      <c r="LMV176" s="137"/>
      <c r="LMW176" s="137"/>
      <c r="LMX176" s="137"/>
      <c r="LMY176" s="137"/>
      <c r="LMZ176" s="137"/>
      <c r="LNA176" s="137"/>
      <c r="LNB176" s="137"/>
      <c r="LNC176" s="137"/>
      <c r="LND176" s="137"/>
      <c r="LNE176" s="137"/>
      <c r="LNF176" s="137"/>
      <c r="LNG176" s="137"/>
      <c r="LNH176" s="137"/>
      <c r="LNI176" s="137"/>
      <c r="LNJ176" s="137"/>
      <c r="LNK176" s="137"/>
      <c r="LNL176" s="137"/>
      <c r="LNM176" s="137"/>
      <c r="LNN176" s="137"/>
      <c r="LNO176" s="137"/>
      <c r="LNP176" s="137"/>
      <c r="LNQ176" s="137"/>
      <c r="LNR176" s="137"/>
      <c r="LNS176" s="137"/>
      <c r="LNT176" s="137"/>
      <c r="LNU176" s="137"/>
      <c r="LNV176" s="137"/>
      <c r="LNW176" s="137"/>
      <c r="LNX176" s="137"/>
      <c r="LNY176" s="137"/>
      <c r="LNZ176" s="137"/>
      <c r="LOA176" s="137"/>
      <c r="LOB176" s="137"/>
      <c r="LOC176" s="137"/>
      <c r="LOD176" s="137"/>
      <c r="LOE176" s="137"/>
      <c r="LOF176" s="137"/>
      <c r="LOG176" s="137"/>
      <c r="LOH176" s="137"/>
      <c r="LOI176" s="137"/>
      <c r="LOJ176" s="137"/>
      <c r="LOK176" s="137"/>
      <c r="LOL176" s="137"/>
      <c r="LOM176" s="137"/>
      <c r="LON176" s="137"/>
      <c r="LOO176" s="137"/>
      <c r="LOP176" s="137"/>
      <c r="LOQ176" s="137"/>
      <c r="LOR176" s="137"/>
      <c r="LOS176" s="137"/>
      <c r="LOT176" s="137"/>
      <c r="LOU176" s="137"/>
      <c r="LOV176" s="137"/>
      <c r="LOW176" s="137"/>
      <c r="LOX176" s="137"/>
      <c r="LOY176" s="137"/>
      <c r="LOZ176" s="137"/>
      <c r="LPA176" s="137"/>
      <c r="LPB176" s="137"/>
      <c r="LPC176" s="137"/>
      <c r="LPD176" s="137"/>
      <c r="LPE176" s="137"/>
      <c r="LPF176" s="137"/>
      <c r="LPG176" s="137"/>
      <c r="LPH176" s="137"/>
      <c r="LPI176" s="137"/>
      <c r="LPJ176" s="137"/>
      <c r="LPK176" s="137"/>
      <c r="LPL176" s="137"/>
      <c r="LPM176" s="137"/>
      <c r="LPN176" s="137"/>
      <c r="LPO176" s="137"/>
      <c r="LPP176" s="137"/>
      <c r="LPQ176" s="137"/>
      <c r="LPR176" s="137"/>
      <c r="LPS176" s="137"/>
      <c r="LPT176" s="137"/>
      <c r="LPU176" s="137"/>
      <c r="LPV176" s="137"/>
      <c r="LPW176" s="137"/>
      <c r="LPX176" s="137"/>
      <c r="LPY176" s="137"/>
      <c r="LPZ176" s="137"/>
      <c r="LQA176" s="137"/>
      <c r="LQB176" s="137"/>
      <c r="LQC176" s="137"/>
      <c r="LQD176" s="137"/>
      <c r="LQE176" s="137"/>
      <c r="LQF176" s="137"/>
      <c r="LQG176" s="137"/>
      <c r="LQH176" s="137"/>
      <c r="LQI176" s="137"/>
      <c r="LQJ176" s="137"/>
      <c r="LQK176" s="137"/>
      <c r="LQL176" s="137"/>
      <c r="LQM176" s="137"/>
      <c r="LQN176" s="137"/>
      <c r="LQO176" s="137"/>
      <c r="LQP176" s="137"/>
      <c r="LQQ176" s="137"/>
      <c r="LQR176" s="137"/>
      <c r="LQS176" s="137"/>
      <c r="LQT176" s="137"/>
      <c r="LQU176" s="137"/>
      <c r="LQV176" s="137"/>
      <c r="LQW176" s="137"/>
      <c r="LQX176" s="137"/>
      <c r="LQY176" s="137"/>
      <c r="LQZ176" s="137"/>
      <c r="LRA176" s="137"/>
      <c r="LRB176" s="137"/>
      <c r="LRC176" s="137"/>
      <c r="LRD176" s="137"/>
      <c r="LRE176" s="137"/>
      <c r="LRF176" s="137"/>
      <c r="LRG176" s="137"/>
      <c r="LRH176" s="137"/>
      <c r="LRI176" s="137"/>
      <c r="LRJ176" s="137"/>
      <c r="LRK176" s="137"/>
      <c r="LRL176" s="137"/>
      <c r="LRM176" s="137"/>
      <c r="LRN176" s="137"/>
      <c r="LRO176" s="137"/>
      <c r="LRP176" s="137"/>
      <c r="LRQ176" s="137"/>
      <c r="LRR176" s="137"/>
      <c r="LRS176" s="137"/>
      <c r="LRT176" s="137"/>
      <c r="LRU176" s="137"/>
      <c r="LRV176" s="137"/>
      <c r="LRW176" s="137"/>
      <c r="LRX176" s="137"/>
      <c r="LRY176" s="137"/>
      <c r="LRZ176" s="137"/>
      <c r="LSA176" s="137"/>
      <c r="LSB176" s="137"/>
      <c r="LSC176" s="137"/>
      <c r="LSD176" s="137"/>
      <c r="LSE176" s="137"/>
      <c r="LSF176" s="137"/>
      <c r="LSG176" s="137"/>
      <c r="LSH176" s="137"/>
      <c r="LSI176" s="137"/>
      <c r="LSJ176" s="137"/>
      <c r="LSK176" s="137"/>
      <c r="LSL176" s="137"/>
      <c r="LSM176" s="137"/>
      <c r="LSN176" s="137"/>
      <c r="LSO176" s="137"/>
      <c r="LSP176" s="137"/>
      <c r="LSQ176" s="137"/>
      <c r="LSR176" s="137"/>
      <c r="LSS176" s="137"/>
      <c r="LST176" s="137"/>
      <c r="LSU176" s="137"/>
      <c r="LSV176" s="137"/>
      <c r="LSW176" s="137"/>
      <c r="LSX176" s="137"/>
      <c r="LSY176" s="137"/>
      <c r="LSZ176" s="137"/>
      <c r="LTA176" s="137"/>
      <c r="LTB176" s="137"/>
      <c r="LTC176" s="137"/>
      <c r="LTD176" s="137"/>
      <c r="LTE176" s="137"/>
      <c r="LTF176" s="137"/>
      <c r="LTG176" s="137"/>
      <c r="LTH176" s="137"/>
      <c r="LTI176" s="137"/>
      <c r="LTJ176" s="137"/>
      <c r="LTK176" s="137"/>
      <c r="LTL176" s="137"/>
      <c r="LTM176" s="137"/>
      <c r="LTN176" s="137"/>
      <c r="LTO176" s="137"/>
      <c r="LTP176" s="137"/>
      <c r="LTQ176" s="137"/>
      <c r="LTR176" s="137"/>
      <c r="LTS176" s="137"/>
      <c r="LTT176" s="137"/>
      <c r="LTU176" s="137"/>
      <c r="LTV176" s="137"/>
      <c r="LTW176" s="137"/>
      <c r="LTX176" s="137"/>
      <c r="LTY176" s="137"/>
      <c r="LTZ176" s="137"/>
      <c r="LUA176" s="137"/>
      <c r="LUB176" s="137"/>
      <c r="LUC176" s="137"/>
      <c r="LUD176" s="137"/>
      <c r="LUE176" s="137"/>
      <c r="LUF176" s="137"/>
      <c r="LUG176" s="137"/>
      <c r="LUH176" s="137"/>
      <c r="LUI176" s="137"/>
      <c r="LUJ176" s="137"/>
      <c r="LUK176" s="137"/>
      <c r="LUL176" s="137"/>
      <c r="LUM176" s="137"/>
      <c r="LUN176" s="137"/>
      <c r="LUO176" s="137"/>
      <c r="LUP176" s="137"/>
      <c r="LUQ176" s="137"/>
      <c r="LUR176" s="137"/>
      <c r="LUS176" s="137"/>
      <c r="LUT176" s="137"/>
      <c r="LUU176" s="137"/>
      <c r="LUV176" s="137"/>
      <c r="LUW176" s="137"/>
      <c r="LUX176" s="137"/>
      <c r="LUY176" s="137"/>
      <c r="LUZ176" s="137"/>
      <c r="LVA176" s="137"/>
      <c r="LVB176" s="137"/>
      <c r="LVC176" s="137"/>
      <c r="LVD176" s="137"/>
      <c r="LVE176" s="137"/>
      <c r="LVF176" s="137"/>
      <c r="LVG176" s="137"/>
      <c r="LVH176" s="137"/>
      <c r="LVI176" s="137"/>
      <c r="LVJ176" s="137"/>
      <c r="LVK176" s="137"/>
      <c r="LVL176" s="137"/>
      <c r="LVM176" s="137"/>
      <c r="LVN176" s="137"/>
      <c r="LVO176" s="137"/>
      <c r="LVP176" s="137"/>
      <c r="LVQ176" s="137"/>
      <c r="LVR176" s="137"/>
      <c r="LVS176" s="137"/>
      <c r="LVT176" s="137"/>
      <c r="LVU176" s="137"/>
      <c r="LVV176" s="137"/>
      <c r="LVW176" s="137"/>
      <c r="LVX176" s="137"/>
      <c r="LVY176" s="137"/>
      <c r="LVZ176" s="137"/>
      <c r="LWA176" s="137"/>
      <c r="LWB176" s="137"/>
      <c r="LWC176" s="137"/>
      <c r="LWD176" s="137"/>
      <c r="LWE176" s="137"/>
      <c r="LWF176" s="137"/>
      <c r="LWG176" s="137"/>
      <c r="LWH176" s="137"/>
      <c r="LWI176" s="137"/>
      <c r="LWJ176" s="137"/>
      <c r="LWK176" s="137"/>
      <c r="LWL176" s="137"/>
      <c r="LWM176" s="137"/>
      <c r="LWN176" s="137"/>
      <c r="LWO176" s="137"/>
      <c r="LWP176" s="137"/>
      <c r="LWQ176" s="137"/>
      <c r="LWR176" s="137"/>
      <c r="LWS176" s="137"/>
      <c r="LWT176" s="137"/>
      <c r="LWU176" s="137"/>
      <c r="LWV176" s="137"/>
      <c r="LWW176" s="137"/>
      <c r="LWX176" s="137"/>
      <c r="LWY176" s="137"/>
      <c r="LWZ176" s="137"/>
      <c r="LXA176" s="137"/>
      <c r="LXB176" s="137"/>
      <c r="LXC176" s="137"/>
      <c r="LXD176" s="137"/>
      <c r="LXE176" s="137"/>
      <c r="LXF176" s="137"/>
      <c r="LXG176" s="137"/>
      <c r="LXH176" s="137"/>
      <c r="LXI176" s="137"/>
      <c r="LXJ176" s="137"/>
      <c r="LXK176" s="137"/>
      <c r="LXL176" s="137"/>
      <c r="LXM176" s="137"/>
      <c r="LXN176" s="137"/>
      <c r="LXO176" s="137"/>
      <c r="LXP176" s="137"/>
      <c r="LXQ176" s="137"/>
      <c r="LXR176" s="137"/>
      <c r="LXS176" s="137"/>
      <c r="LXT176" s="137"/>
      <c r="LXU176" s="137"/>
      <c r="LXV176" s="137"/>
      <c r="LXW176" s="137"/>
      <c r="LXX176" s="137"/>
      <c r="LXY176" s="137"/>
      <c r="LXZ176" s="137"/>
      <c r="LYA176" s="137"/>
      <c r="LYB176" s="137"/>
      <c r="LYC176" s="137"/>
      <c r="LYD176" s="137"/>
      <c r="LYE176" s="137"/>
      <c r="LYF176" s="137"/>
      <c r="LYG176" s="137"/>
      <c r="LYH176" s="137"/>
      <c r="LYI176" s="137"/>
      <c r="LYJ176" s="137"/>
      <c r="LYK176" s="137"/>
      <c r="LYL176" s="137"/>
      <c r="LYM176" s="137"/>
      <c r="LYN176" s="137"/>
      <c r="LYO176" s="137"/>
      <c r="LYP176" s="137"/>
      <c r="LYQ176" s="137"/>
      <c r="LYR176" s="137"/>
      <c r="LYS176" s="137"/>
      <c r="LYT176" s="137"/>
      <c r="LYU176" s="137"/>
      <c r="LYV176" s="137"/>
      <c r="LYW176" s="137"/>
      <c r="LYX176" s="137"/>
      <c r="LYY176" s="137"/>
      <c r="LYZ176" s="137"/>
      <c r="LZA176" s="137"/>
      <c r="LZB176" s="137"/>
      <c r="LZC176" s="137"/>
      <c r="LZD176" s="137"/>
      <c r="LZE176" s="137"/>
      <c r="LZF176" s="137"/>
      <c r="LZG176" s="137"/>
      <c r="LZH176" s="137"/>
      <c r="LZI176" s="137"/>
      <c r="LZJ176" s="137"/>
      <c r="LZK176" s="137"/>
      <c r="LZL176" s="137"/>
      <c r="LZM176" s="137"/>
      <c r="LZN176" s="137"/>
      <c r="LZO176" s="137"/>
      <c r="LZP176" s="137"/>
      <c r="LZQ176" s="137"/>
      <c r="LZR176" s="137"/>
      <c r="LZS176" s="137"/>
      <c r="LZT176" s="137"/>
      <c r="LZU176" s="137"/>
      <c r="LZV176" s="137"/>
      <c r="LZW176" s="137"/>
      <c r="LZX176" s="137"/>
      <c r="LZY176" s="137"/>
      <c r="LZZ176" s="137"/>
      <c r="MAA176" s="137"/>
      <c r="MAB176" s="137"/>
      <c r="MAC176" s="137"/>
      <c r="MAD176" s="137"/>
      <c r="MAE176" s="137"/>
      <c r="MAF176" s="137"/>
      <c r="MAG176" s="137"/>
      <c r="MAH176" s="137"/>
      <c r="MAI176" s="137"/>
      <c r="MAJ176" s="137"/>
      <c r="MAK176" s="137"/>
      <c r="MAL176" s="137"/>
      <c r="MAM176" s="137"/>
      <c r="MAN176" s="137"/>
      <c r="MAO176" s="137"/>
      <c r="MAP176" s="137"/>
      <c r="MAQ176" s="137"/>
      <c r="MAR176" s="137"/>
      <c r="MAS176" s="137"/>
      <c r="MAT176" s="137"/>
      <c r="MAU176" s="137"/>
      <c r="MAV176" s="137"/>
      <c r="MAW176" s="137"/>
      <c r="MAX176" s="137"/>
      <c r="MAY176" s="137"/>
      <c r="MAZ176" s="137"/>
      <c r="MBA176" s="137"/>
      <c r="MBB176" s="137"/>
      <c r="MBC176" s="137"/>
      <c r="MBD176" s="137"/>
      <c r="MBE176" s="137"/>
      <c r="MBF176" s="137"/>
      <c r="MBG176" s="137"/>
      <c r="MBH176" s="137"/>
      <c r="MBI176" s="137"/>
      <c r="MBJ176" s="137"/>
      <c r="MBK176" s="137"/>
      <c r="MBL176" s="137"/>
      <c r="MBM176" s="137"/>
      <c r="MBN176" s="137"/>
      <c r="MBO176" s="137"/>
      <c r="MBP176" s="137"/>
      <c r="MBQ176" s="137"/>
      <c r="MBR176" s="137"/>
      <c r="MBS176" s="137"/>
      <c r="MBT176" s="137"/>
      <c r="MBU176" s="137"/>
      <c r="MBV176" s="137"/>
      <c r="MBW176" s="137"/>
      <c r="MBX176" s="137"/>
      <c r="MBY176" s="137"/>
      <c r="MBZ176" s="137"/>
      <c r="MCA176" s="137"/>
      <c r="MCB176" s="137"/>
      <c r="MCC176" s="137"/>
      <c r="MCD176" s="137"/>
      <c r="MCE176" s="137"/>
      <c r="MCF176" s="137"/>
      <c r="MCG176" s="137"/>
      <c r="MCH176" s="137"/>
      <c r="MCI176" s="137"/>
      <c r="MCJ176" s="137"/>
      <c r="MCK176" s="137"/>
      <c r="MCL176" s="137"/>
      <c r="MCM176" s="137"/>
      <c r="MCN176" s="137"/>
      <c r="MCO176" s="137"/>
      <c r="MCP176" s="137"/>
      <c r="MCQ176" s="137"/>
      <c r="MCR176" s="137"/>
      <c r="MCS176" s="137"/>
      <c r="MCT176" s="137"/>
      <c r="MCU176" s="137"/>
      <c r="MCV176" s="137"/>
      <c r="MCW176" s="137"/>
      <c r="MCX176" s="137"/>
      <c r="MCY176" s="137"/>
      <c r="MCZ176" s="137"/>
      <c r="MDA176" s="137"/>
      <c r="MDB176" s="137"/>
      <c r="MDC176" s="137"/>
      <c r="MDD176" s="137"/>
      <c r="MDE176" s="137"/>
      <c r="MDF176" s="137"/>
      <c r="MDG176" s="137"/>
      <c r="MDH176" s="137"/>
      <c r="MDI176" s="137"/>
      <c r="MDJ176" s="137"/>
      <c r="MDK176" s="137"/>
      <c r="MDL176" s="137"/>
      <c r="MDM176" s="137"/>
      <c r="MDN176" s="137"/>
      <c r="MDO176" s="137"/>
      <c r="MDP176" s="137"/>
      <c r="MDQ176" s="137"/>
      <c r="MDR176" s="137"/>
      <c r="MDS176" s="137"/>
      <c r="MDT176" s="137"/>
      <c r="MDU176" s="137"/>
      <c r="MDV176" s="137"/>
      <c r="MDW176" s="137"/>
      <c r="MDX176" s="137"/>
      <c r="MDY176" s="137"/>
      <c r="MDZ176" s="137"/>
      <c r="MEA176" s="137"/>
      <c r="MEB176" s="137"/>
      <c r="MEC176" s="137"/>
      <c r="MED176" s="137"/>
      <c r="MEE176" s="137"/>
      <c r="MEF176" s="137"/>
      <c r="MEG176" s="137"/>
      <c r="MEH176" s="137"/>
      <c r="MEI176" s="137"/>
      <c r="MEJ176" s="137"/>
      <c r="MEK176" s="137"/>
      <c r="MEL176" s="137"/>
      <c r="MEM176" s="137"/>
      <c r="MEN176" s="137"/>
      <c r="MEO176" s="137"/>
      <c r="MEP176" s="137"/>
      <c r="MEQ176" s="137"/>
      <c r="MER176" s="137"/>
      <c r="MES176" s="137"/>
      <c r="MET176" s="137"/>
      <c r="MEU176" s="137"/>
      <c r="MEV176" s="137"/>
      <c r="MEW176" s="137"/>
      <c r="MEX176" s="137"/>
      <c r="MEY176" s="137"/>
      <c r="MEZ176" s="137"/>
      <c r="MFA176" s="137"/>
      <c r="MFB176" s="137"/>
      <c r="MFC176" s="137"/>
      <c r="MFD176" s="137"/>
      <c r="MFE176" s="137"/>
      <c r="MFF176" s="137"/>
      <c r="MFG176" s="137"/>
      <c r="MFH176" s="137"/>
      <c r="MFI176" s="137"/>
      <c r="MFJ176" s="137"/>
      <c r="MFK176" s="137"/>
      <c r="MFL176" s="137"/>
      <c r="MFM176" s="137"/>
      <c r="MFN176" s="137"/>
      <c r="MFO176" s="137"/>
      <c r="MFP176" s="137"/>
      <c r="MFQ176" s="137"/>
      <c r="MFR176" s="137"/>
      <c r="MFS176" s="137"/>
      <c r="MFT176" s="137"/>
      <c r="MFU176" s="137"/>
      <c r="MFV176" s="137"/>
      <c r="MFW176" s="137"/>
      <c r="MFX176" s="137"/>
      <c r="MFY176" s="137"/>
      <c r="MFZ176" s="137"/>
      <c r="MGA176" s="137"/>
      <c r="MGB176" s="137"/>
      <c r="MGC176" s="137"/>
      <c r="MGD176" s="137"/>
      <c r="MGE176" s="137"/>
      <c r="MGF176" s="137"/>
      <c r="MGG176" s="137"/>
      <c r="MGH176" s="137"/>
      <c r="MGI176" s="137"/>
      <c r="MGJ176" s="137"/>
      <c r="MGK176" s="137"/>
      <c r="MGL176" s="137"/>
      <c r="MGM176" s="137"/>
      <c r="MGN176" s="137"/>
      <c r="MGO176" s="137"/>
      <c r="MGP176" s="137"/>
      <c r="MGQ176" s="137"/>
      <c r="MGR176" s="137"/>
      <c r="MGS176" s="137"/>
      <c r="MGT176" s="137"/>
      <c r="MGU176" s="137"/>
      <c r="MGV176" s="137"/>
      <c r="MGW176" s="137"/>
      <c r="MGX176" s="137"/>
      <c r="MGY176" s="137"/>
      <c r="MGZ176" s="137"/>
      <c r="MHA176" s="137"/>
      <c r="MHB176" s="137"/>
      <c r="MHC176" s="137"/>
      <c r="MHD176" s="137"/>
      <c r="MHE176" s="137"/>
      <c r="MHF176" s="137"/>
      <c r="MHG176" s="137"/>
      <c r="MHH176" s="137"/>
      <c r="MHI176" s="137"/>
      <c r="MHJ176" s="137"/>
      <c r="MHK176" s="137"/>
      <c r="MHL176" s="137"/>
      <c r="MHM176" s="137"/>
      <c r="MHN176" s="137"/>
      <c r="MHO176" s="137"/>
      <c r="MHP176" s="137"/>
      <c r="MHQ176" s="137"/>
      <c r="MHR176" s="137"/>
      <c r="MHS176" s="137"/>
      <c r="MHT176" s="137"/>
      <c r="MHU176" s="137"/>
      <c r="MHV176" s="137"/>
      <c r="MHW176" s="137"/>
      <c r="MHX176" s="137"/>
      <c r="MHY176" s="137"/>
      <c r="MHZ176" s="137"/>
      <c r="MIA176" s="137"/>
      <c r="MIB176" s="137"/>
      <c r="MIC176" s="137"/>
      <c r="MID176" s="137"/>
      <c r="MIE176" s="137"/>
      <c r="MIF176" s="137"/>
      <c r="MIG176" s="137"/>
      <c r="MIH176" s="137"/>
      <c r="MII176" s="137"/>
      <c r="MIJ176" s="137"/>
      <c r="MIK176" s="137"/>
      <c r="MIL176" s="137"/>
      <c r="MIM176" s="137"/>
      <c r="MIN176" s="137"/>
      <c r="MIO176" s="137"/>
      <c r="MIP176" s="137"/>
      <c r="MIQ176" s="137"/>
      <c r="MIR176" s="137"/>
      <c r="MIS176" s="137"/>
      <c r="MIT176" s="137"/>
      <c r="MIU176" s="137"/>
      <c r="MIV176" s="137"/>
      <c r="MIW176" s="137"/>
      <c r="MIX176" s="137"/>
      <c r="MIY176" s="137"/>
      <c r="MIZ176" s="137"/>
      <c r="MJA176" s="137"/>
      <c r="MJB176" s="137"/>
      <c r="MJC176" s="137"/>
      <c r="MJD176" s="137"/>
      <c r="MJE176" s="137"/>
      <c r="MJF176" s="137"/>
      <c r="MJG176" s="137"/>
      <c r="MJH176" s="137"/>
      <c r="MJI176" s="137"/>
      <c r="MJJ176" s="137"/>
      <c r="MJK176" s="137"/>
      <c r="MJL176" s="137"/>
      <c r="MJM176" s="137"/>
      <c r="MJN176" s="137"/>
      <c r="MJO176" s="137"/>
      <c r="MJP176" s="137"/>
      <c r="MJQ176" s="137"/>
      <c r="MJR176" s="137"/>
      <c r="MJS176" s="137"/>
      <c r="MJT176" s="137"/>
      <c r="MJU176" s="137"/>
      <c r="MJV176" s="137"/>
      <c r="MJW176" s="137"/>
      <c r="MJX176" s="137"/>
      <c r="MJY176" s="137"/>
      <c r="MJZ176" s="137"/>
      <c r="MKA176" s="137"/>
      <c r="MKB176" s="137"/>
      <c r="MKC176" s="137"/>
      <c r="MKD176" s="137"/>
      <c r="MKE176" s="137"/>
      <c r="MKF176" s="137"/>
      <c r="MKG176" s="137"/>
      <c r="MKH176" s="137"/>
      <c r="MKI176" s="137"/>
      <c r="MKJ176" s="137"/>
      <c r="MKK176" s="137"/>
      <c r="MKL176" s="137"/>
      <c r="MKM176" s="137"/>
      <c r="MKN176" s="137"/>
      <c r="MKO176" s="137"/>
      <c r="MKP176" s="137"/>
      <c r="MKQ176" s="137"/>
      <c r="MKR176" s="137"/>
      <c r="MKS176" s="137"/>
      <c r="MKT176" s="137"/>
      <c r="MKU176" s="137"/>
      <c r="MKV176" s="137"/>
      <c r="MKW176" s="137"/>
      <c r="MKX176" s="137"/>
      <c r="MKY176" s="137"/>
      <c r="MKZ176" s="137"/>
      <c r="MLA176" s="137"/>
      <c r="MLB176" s="137"/>
      <c r="MLC176" s="137"/>
      <c r="MLD176" s="137"/>
      <c r="MLE176" s="137"/>
      <c r="MLF176" s="137"/>
      <c r="MLG176" s="137"/>
      <c r="MLH176" s="137"/>
      <c r="MLI176" s="137"/>
      <c r="MLJ176" s="137"/>
      <c r="MLK176" s="137"/>
      <c r="MLL176" s="137"/>
      <c r="MLM176" s="137"/>
      <c r="MLN176" s="137"/>
      <c r="MLO176" s="137"/>
      <c r="MLP176" s="137"/>
      <c r="MLQ176" s="137"/>
      <c r="MLR176" s="137"/>
      <c r="MLS176" s="137"/>
      <c r="MLT176" s="137"/>
      <c r="MLU176" s="137"/>
      <c r="MLV176" s="137"/>
      <c r="MLW176" s="137"/>
      <c r="MLX176" s="137"/>
      <c r="MLY176" s="137"/>
      <c r="MLZ176" s="137"/>
      <c r="MMA176" s="137"/>
      <c r="MMB176" s="137"/>
      <c r="MMC176" s="137"/>
      <c r="MMD176" s="137"/>
      <c r="MME176" s="137"/>
      <c r="MMF176" s="137"/>
      <c r="MMG176" s="137"/>
      <c r="MMH176" s="137"/>
      <c r="MMI176" s="137"/>
      <c r="MMJ176" s="137"/>
      <c r="MMK176" s="137"/>
      <c r="MML176" s="137"/>
      <c r="MMM176" s="137"/>
      <c r="MMN176" s="137"/>
      <c r="MMO176" s="137"/>
      <c r="MMP176" s="137"/>
      <c r="MMQ176" s="137"/>
      <c r="MMR176" s="137"/>
      <c r="MMS176" s="137"/>
      <c r="MMT176" s="137"/>
      <c r="MMU176" s="137"/>
      <c r="MMV176" s="137"/>
      <c r="MMW176" s="137"/>
      <c r="MMX176" s="137"/>
      <c r="MMY176" s="137"/>
      <c r="MMZ176" s="137"/>
      <c r="MNA176" s="137"/>
      <c r="MNB176" s="137"/>
      <c r="MNC176" s="137"/>
      <c r="MND176" s="137"/>
      <c r="MNE176" s="137"/>
      <c r="MNF176" s="137"/>
      <c r="MNG176" s="137"/>
      <c r="MNH176" s="137"/>
      <c r="MNI176" s="137"/>
      <c r="MNJ176" s="137"/>
      <c r="MNK176" s="137"/>
      <c r="MNL176" s="137"/>
      <c r="MNM176" s="137"/>
      <c r="MNN176" s="137"/>
      <c r="MNO176" s="137"/>
      <c r="MNP176" s="137"/>
      <c r="MNQ176" s="137"/>
      <c r="MNR176" s="137"/>
      <c r="MNS176" s="137"/>
      <c r="MNT176" s="137"/>
      <c r="MNU176" s="137"/>
      <c r="MNV176" s="137"/>
      <c r="MNW176" s="137"/>
      <c r="MNX176" s="137"/>
      <c r="MNY176" s="137"/>
      <c r="MNZ176" s="137"/>
      <c r="MOA176" s="137"/>
      <c r="MOB176" s="137"/>
      <c r="MOC176" s="137"/>
      <c r="MOD176" s="137"/>
      <c r="MOE176" s="137"/>
      <c r="MOF176" s="137"/>
      <c r="MOG176" s="137"/>
      <c r="MOH176" s="137"/>
      <c r="MOI176" s="137"/>
      <c r="MOJ176" s="137"/>
      <c r="MOK176" s="137"/>
      <c r="MOL176" s="137"/>
      <c r="MOM176" s="137"/>
      <c r="MON176" s="137"/>
      <c r="MOO176" s="137"/>
      <c r="MOP176" s="137"/>
      <c r="MOQ176" s="137"/>
      <c r="MOR176" s="137"/>
      <c r="MOS176" s="137"/>
      <c r="MOT176" s="137"/>
      <c r="MOU176" s="137"/>
      <c r="MOV176" s="137"/>
      <c r="MOW176" s="137"/>
      <c r="MOX176" s="137"/>
      <c r="MOY176" s="137"/>
      <c r="MOZ176" s="137"/>
      <c r="MPA176" s="137"/>
      <c r="MPB176" s="137"/>
      <c r="MPC176" s="137"/>
      <c r="MPD176" s="137"/>
      <c r="MPE176" s="137"/>
      <c r="MPF176" s="137"/>
      <c r="MPG176" s="137"/>
      <c r="MPH176" s="137"/>
      <c r="MPI176" s="137"/>
      <c r="MPJ176" s="137"/>
      <c r="MPK176" s="137"/>
      <c r="MPL176" s="137"/>
      <c r="MPM176" s="137"/>
      <c r="MPN176" s="137"/>
      <c r="MPO176" s="137"/>
      <c r="MPP176" s="137"/>
      <c r="MPQ176" s="137"/>
      <c r="MPR176" s="137"/>
      <c r="MPS176" s="137"/>
      <c r="MPT176" s="137"/>
      <c r="MPU176" s="137"/>
      <c r="MPV176" s="137"/>
      <c r="MPW176" s="137"/>
      <c r="MPX176" s="137"/>
      <c r="MPY176" s="137"/>
      <c r="MPZ176" s="137"/>
      <c r="MQA176" s="137"/>
      <c r="MQB176" s="137"/>
      <c r="MQC176" s="137"/>
      <c r="MQD176" s="137"/>
      <c r="MQE176" s="137"/>
      <c r="MQF176" s="137"/>
      <c r="MQG176" s="137"/>
      <c r="MQH176" s="137"/>
      <c r="MQI176" s="137"/>
      <c r="MQJ176" s="137"/>
      <c r="MQK176" s="137"/>
      <c r="MQL176" s="137"/>
      <c r="MQM176" s="137"/>
      <c r="MQN176" s="137"/>
      <c r="MQO176" s="137"/>
      <c r="MQP176" s="137"/>
      <c r="MQQ176" s="137"/>
      <c r="MQR176" s="137"/>
      <c r="MQS176" s="137"/>
      <c r="MQT176" s="137"/>
      <c r="MQU176" s="137"/>
      <c r="MQV176" s="137"/>
      <c r="MQW176" s="137"/>
      <c r="MQX176" s="137"/>
      <c r="MQY176" s="137"/>
      <c r="MQZ176" s="137"/>
      <c r="MRA176" s="137"/>
      <c r="MRB176" s="137"/>
      <c r="MRC176" s="137"/>
      <c r="MRD176" s="137"/>
      <c r="MRE176" s="137"/>
      <c r="MRF176" s="137"/>
      <c r="MRG176" s="137"/>
      <c r="MRH176" s="137"/>
      <c r="MRI176" s="137"/>
      <c r="MRJ176" s="137"/>
      <c r="MRK176" s="137"/>
      <c r="MRL176" s="137"/>
      <c r="MRM176" s="137"/>
      <c r="MRN176" s="137"/>
      <c r="MRO176" s="137"/>
      <c r="MRP176" s="137"/>
      <c r="MRQ176" s="137"/>
      <c r="MRR176" s="137"/>
      <c r="MRS176" s="137"/>
      <c r="MRT176" s="137"/>
      <c r="MRU176" s="137"/>
      <c r="MRV176" s="137"/>
      <c r="MRW176" s="137"/>
      <c r="MRX176" s="137"/>
      <c r="MRY176" s="137"/>
      <c r="MRZ176" s="137"/>
      <c r="MSA176" s="137"/>
      <c r="MSB176" s="137"/>
      <c r="MSC176" s="137"/>
      <c r="MSD176" s="137"/>
      <c r="MSE176" s="137"/>
      <c r="MSF176" s="137"/>
      <c r="MSG176" s="137"/>
      <c r="MSH176" s="137"/>
      <c r="MSI176" s="137"/>
      <c r="MSJ176" s="137"/>
      <c r="MSK176" s="137"/>
      <c r="MSL176" s="137"/>
      <c r="MSM176" s="137"/>
      <c r="MSN176" s="137"/>
      <c r="MSO176" s="137"/>
      <c r="MSP176" s="137"/>
      <c r="MSQ176" s="137"/>
      <c r="MSR176" s="137"/>
      <c r="MSS176" s="137"/>
      <c r="MST176" s="137"/>
      <c r="MSU176" s="137"/>
      <c r="MSV176" s="137"/>
      <c r="MSW176" s="137"/>
      <c r="MSX176" s="137"/>
      <c r="MSY176" s="137"/>
      <c r="MSZ176" s="137"/>
      <c r="MTA176" s="137"/>
      <c r="MTB176" s="137"/>
      <c r="MTC176" s="137"/>
      <c r="MTD176" s="137"/>
      <c r="MTE176" s="137"/>
      <c r="MTF176" s="137"/>
      <c r="MTG176" s="137"/>
      <c r="MTH176" s="137"/>
      <c r="MTI176" s="137"/>
      <c r="MTJ176" s="137"/>
      <c r="MTK176" s="137"/>
      <c r="MTL176" s="137"/>
      <c r="MTM176" s="137"/>
      <c r="MTN176" s="137"/>
      <c r="MTO176" s="137"/>
      <c r="MTP176" s="137"/>
      <c r="MTQ176" s="137"/>
      <c r="MTR176" s="137"/>
      <c r="MTS176" s="137"/>
      <c r="MTT176" s="137"/>
      <c r="MTU176" s="137"/>
      <c r="MTV176" s="137"/>
      <c r="MTW176" s="137"/>
      <c r="MTX176" s="137"/>
      <c r="MTY176" s="137"/>
      <c r="MTZ176" s="137"/>
      <c r="MUA176" s="137"/>
      <c r="MUB176" s="137"/>
      <c r="MUC176" s="137"/>
      <c r="MUD176" s="137"/>
      <c r="MUE176" s="137"/>
      <c r="MUF176" s="137"/>
      <c r="MUG176" s="137"/>
      <c r="MUH176" s="137"/>
      <c r="MUI176" s="137"/>
      <c r="MUJ176" s="137"/>
      <c r="MUK176" s="137"/>
      <c r="MUL176" s="137"/>
      <c r="MUM176" s="137"/>
      <c r="MUN176" s="137"/>
      <c r="MUO176" s="137"/>
      <c r="MUP176" s="137"/>
      <c r="MUQ176" s="137"/>
      <c r="MUR176" s="137"/>
      <c r="MUS176" s="137"/>
      <c r="MUT176" s="137"/>
      <c r="MUU176" s="137"/>
      <c r="MUV176" s="137"/>
      <c r="MUW176" s="137"/>
      <c r="MUX176" s="137"/>
      <c r="MUY176" s="137"/>
      <c r="MUZ176" s="137"/>
      <c r="MVA176" s="137"/>
      <c r="MVB176" s="137"/>
      <c r="MVC176" s="137"/>
      <c r="MVD176" s="137"/>
      <c r="MVE176" s="137"/>
      <c r="MVF176" s="137"/>
      <c r="MVG176" s="137"/>
      <c r="MVH176" s="137"/>
      <c r="MVI176" s="137"/>
      <c r="MVJ176" s="137"/>
      <c r="MVK176" s="137"/>
      <c r="MVL176" s="137"/>
      <c r="MVM176" s="137"/>
      <c r="MVN176" s="137"/>
      <c r="MVO176" s="137"/>
      <c r="MVP176" s="137"/>
      <c r="MVQ176" s="137"/>
      <c r="MVR176" s="137"/>
      <c r="MVS176" s="137"/>
      <c r="MVT176" s="137"/>
      <c r="MVU176" s="137"/>
      <c r="MVV176" s="137"/>
      <c r="MVW176" s="137"/>
      <c r="MVX176" s="137"/>
      <c r="MVY176" s="137"/>
      <c r="MVZ176" s="137"/>
      <c r="MWA176" s="137"/>
      <c r="MWB176" s="137"/>
      <c r="MWC176" s="137"/>
      <c r="MWD176" s="137"/>
      <c r="MWE176" s="137"/>
      <c r="MWF176" s="137"/>
      <c r="MWG176" s="137"/>
      <c r="MWH176" s="137"/>
      <c r="MWI176" s="137"/>
      <c r="MWJ176" s="137"/>
      <c r="MWK176" s="137"/>
      <c r="MWL176" s="137"/>
      <c r="MWM176" s="137"/>
      <c r="MWN176" s="137"/>
      <c r="MWO176" s="137"/>
      <c r="MWP176" s="137"/>
      <c r="MWQ176" s="137"/>
      <c r="MWR176" s="137"/>
      <c r="MWS176" s="137"/>
      <c r="MWT176" s="137"/>
      <c r="MWU176" s="137"/>
      <c r="MWV176" s="137"/>
      <c r="MWW176" s="137"/>
      <c r="MWX176" s="137"/>
      <c r="MWY176" s="137"/>
      <c r="MWZ176" s="137"/>
      <c r="MXA176" s="137"/>
      <c r="MXB176" s="137"/>
      <c r="MXC176" s="137"/>
      <c r="MXD176" s="137"/>
      <c r="MXE176" s="137"/>
      <c r="MXF176" s="137"/>
      <c r="MXG176" s="137"/>
      <c r="MXH176" s="137"/>
      <c r="MXI176" s="137"/>
      <c r="MXJ176" s="137"/>
      <c r="MXK176" s="137"/>
      <c r="MXL176" s="137"/>
      <c r="MXM176" s="137"/>
      <c r="MXN176" s="137"/>
      <c r="MXO176" s="137"/>
      <c r="MXP176" s="137"/>
      <c r="MXQ176" s="137"/>
      <c r="MXR176" s="137"/>
      <c r="MXS176" s="137"/>
      <c r="MXT176" s="137"/>
      <c r="MXU176" s="137"/>
      <c r="MXV176" s="137"/>
      <c r="MXW176" s="137"/>
      <c r="MXX176" s="137"/>
      <c r="MXY176" s="137"/>
      <c r="MXZ176" s="137"/>
      <c r="MYA176" s="137"/>
      <c r="MYB176" s="137"/>
      <c r="MYC176" s="137"/>
      <c r="MYD176" s="137"/>
      <c r="MYE176" s="137"/>
      <c r="MYF176" s="137"/>
      <c r="MYG176" s="137"/>
      <c r="MYH176" s="137"/>
      <c r="MYI176" s="137"/>
      <c r="MYJ176" s="137"/>
      <c r="MYK176" s="137"/>
      <c r="MYL176" s="137"/>
      <c r="MYM176" s="137"/>
      <c r="MYN176" s="137"/>
      <c r="MYO176" s="137"/>
      <c r="MYP176" s="137"/>
      <c r="MYQ176" s="137"/>
      <c r="MYR176" s="137"/>
      <c r="MYS176" s="137"/>
      <c r="MYT176" s="137"/>
      <c r="MYU176" s="137"/>
      <c r="MYV176" s="137"/>
      <c r="MYW176" s="137"/>
      <c r="MYX176" s="137"/>
      <c r="MYY176" s="137"/>
      <c r="MYZ176" s="137"/>
      <c r="MZA176" s="137"/>
      <c r="MZB176" s="137"/>
      <c r="MZC176" s="137"/>
      <c r="MZD176" s="137"/>
      <c r="MZE176" s="137"/>
      <c r="MZF176" s="137"/>
      <c r="MZG176" s="137"/>
      <c r="MZH176" s="137"/>
      <c r="MZI176" s="137"/>
      <c r="MZJ176" s="137"/>
      <c r="MZK176" s="137"/>
      <c r="MZL176" s="137"/>
      <c r="MZM176" s="137"/>
      <c r="MZN176" s="137"/>
      <c r="MZO176" s="137"/>
      <c r="MZP176" s="137"/>
      <c r="MZQ176" s="137"/>
      <c r="MZR176" s="137"/>
      <c r="MZS176" s="137"/>
      <c r="MZT176" s="137"/>
      <c r="MZU176" s="137"/>
      <c r="MZV176" s="137"/>
      <c r="MZW176" s="137"/>
      <c r="MZX176" s="137"/>
      <c r="MZY176" s="137"/>
      <c r="MZZ176" s="137"/>
      <c r="NAA176" s="137"/>
      <c r="NAB176" s="137"/>
      <c r="NAC176" s="137"/>
      <c r="NAD176" s="137"/>
      <c r="NAE176" s="137"/>
      <c r="NAF176" s="137"/>
      <c r="NAG176" s="137"/>
      <c r="NAH176" s="137"/>
      <c r="NAI176" s="137"/>
      <c r="NAJ176" s="137"/>
      <c r="NAK176" s="137"/>
      <c r="NAL176" s="137"/>
      <c r="NAM176" s="137"/>
      <c r="NAN176" s="137"/>
      <c r="NAO176" s="137"/>
      <c r="NAP176" s="137"/>
      <c r="NAQ176" s="137"/>
      <c r="NAR176" s="137"/>
      <c r="NAS176" s="137"/>
      <c r="NAT176" s="137"/>
      <c r="NAU176" s="137"/>
      <c r="NAV176" s="137"/>
      <c r="NAW176" s="137"/>
      <c r="NAX176" s="137"/>
      <c r="NAY176" s="137"/>
      <c r="NAZ176" s="137"/>
      <c r="NBA176" s="137"/>
      <c r="NBB176" s="137"/>
      <c r="NBC176" s="137"/>
      <c r="NBD176" s="137"/>
      <c r="NBE176" s="137"/>
      <c r="NBF176" s="137"/>
      <c r="NBG176" s="137"/>
      <c r="NBH176" s="137"/>
      <c r="NBI176" s="137"/>
      <c r="NBJ176" s="137"/>
      <c r="NBK176" s="137"/>
      <c r="NBL176" s="137"/>
      <c r="NBM176" s="137"/>
      <c r="NBN176" s="137"/>
      <c r="NBO176" s="137"/>
      <c r="NBP176" s="137"/>
      <c r="NBQ176" s="137"/>
      <c r="NBR176" s="137"/>
      <c r="NBS176" s="137"/>
      <c r="NBT176" s="137"/>
      <c r="NBU176" s="137"/>
      <c r="NBV176" s="137"/>
      <c r="NBW176" s="137"/>
      <c r="NBX176" s="137"/>
      <c r="NBY176" s="137"/>
      <c r="NBZ176" s="137"/>
      <c r="NCA176" s="137"/>
      <c r="NCB176" s="137"/>
      <c r="NCC176" s="137"/>
      <c r="NCD176" s="137"/>
      <c r="NCE176" s="137"/>
      <c r="NCF176" s="137"/>
      <c r="NCG176" s="137"/>
      <c r="NCH176" s="137"/>
      <c r="NCI176" s="137"/>
      <c r="NCJ176" s="137"/>
      <c r="NCK176" s="137"/>
      <c r="NCL176" s="137"/>
      <c r="NCM176" s="137"/>
      <c r="NCN176" s="137"/>
      <c r="NCO176" s="137"/>
      <c r="NCP176" s="137"/>
      <c r="NCQ176" s="137"/>
      <c r="NCR176" s="137"/>
      <c r="NCS176" s="137"/>
      <c r="NCT176" s="137"/>
      <c r="NCU176" s="137"/>
      <c r="NCV176" s="137"/>
      <c r="NCW176" s="137"/>
      <c r="NCX176" s="137"/>
      <c r="NCY176" s="137"/>
      <c r="NCZ176" s="137"/>
      <c r="NDA176" s="137"/>
      <c r="NDB176" s="137"/>
      <c r="NDC176" s="137"/>
      <c r="NDD176" s="137"/>
      <c r="NDE176" s="137"/>
      <c r="NDF176" s="137"/>
      <c r="NDG176" s="137"/>
      <c r="NDH176" s="137"/>
      <c r="NDI176" s="137"/>
      <c r="NDJ176" s="137"/>
      <c r="NDK176" s="137"/>
      <c r="NDL176" s="137"/>
      <c r="NDM176" s="137"/>
      <c r="NDN176" s="137"/>
      <c r="NDO176" s="137"/>
      <c r="NDP176" s="137"/>
      <c r="NDQ176" s="137"/>
      <c r="NDR176" s="137"/>
      <c r="NDS176" s="137"/>
      <c r="NDT176" s="137"/>
      <c r="NDU176" s="137"/>
      <c r="NDV176" s="137"/>
      <c r="NDW176" s="137"/>
      <c r="NDX176" s="137"/>
      <c r="NDY176" s="137"/>
      <c r="NDZ176" s="137"/>
      <c r="NEA176" s="137"/>
      <c r="NEB176" s="137"/>
      <c r="NEC176" s="137"/>
      <c r="NED176" s="137"/>
      <c r="NEE176" s="137"/>
      <c r="NEF176" s="137"/>
      <c r="NEG176" s="137"/>
      <c r="NEH176" s="137"/>
      <c r="NEI176" s="137"/>
      <c r="NEJ176" s="137"/>
      <c r="NEK176" s="137"/>
      <c r="NEL176" s="137"/>
      <c r="NEM176" s="137"/>
      <c r="NEN176" s="137"/>
      <c r="NEO176" s="137"/>
      <c r="NEP176" s="137"/>
      <c r="NEQ176" s="137"/>
      <c r="NER176" s="137"/>
      <c r="NES176" s="137"/>
      <c r="NET176" s="137"/>
      <c r="NEU176" s="137"/>
      <c r="NEV176" s="137"/>
      <c r="NEW176" s="137"/>
      <c r="NEX176" s="137"/>
      <c r="NEY176" s="137"/>
      <c r="NEZ176" s="137"/>
      <c r="NFA176" s="137"/>
      <c r="NFB176" s="137"/>
      <c r="NFC176" s="137"/>
      <c r="NFD176" s="137"/>
      <c r="NFE176" s="137"/>
      <c r="NFF176" s="137"/>
      <c r="NFG176" s="137"/>
      <c r="NFH176" s="137"/>
      <c r="NFI176" s="137"/>
      <c r="NFJ176" s="137"/>
      <c r="NFK176" s="137"/>
      <c r="NFL176" s="137"/>
      <c r="NFM176" s="137"/>
      <c r="NFN176" s="137"/>
      <c r="NFO176" s="137"/>
      <c r="NFP176" s="137"/>
      <c r="NFQ176" s="137"/>
      <c r="NFR176" s="137"/>
      <c r="NFS176" s="137"/>
      <c r="NFT176" s="137"/>
      <c r="NFU176" s="137"/>
      <c r="NFV176" s="137"/>
      <c r="NFW176" s="137"/>
      <c r="NFX176" s="137"/>
      <c r="NFY176" s="137"/>
      <c r="NFZ176" s="137"/>
      <c r="NGA176" s="137"/>
      <c r="NGB176" s="137"/>
      <c r="NGC176" s="137"/>
      <c r="NGD176" s="137"/>
      <c r="NGE176" s="137"/>
      <c r="NGF176" s="137"/>
      <c r="NGG176" s="137"/>
      <c r="NGH176" s="137"/>
      <c r="NGI176" s="137"/>
      <c r="NGJ176" s="137"/>
      <c r="NGK176" s="137"/>
      <c r="NGL176" s="137"/>
      <c r="NGM176" s="137"/>
      <c r="NGN176" s="137"/>
      <c r="NGO176" s="137"/>
      <c r="NGP176" s="137"/>
      <c r="NGQ176" s="137"/>
      <c r="NGR176" s="137"/>
      <c r="NGS176" s="137"/>
      <c r="NGT176" s="137"/>
      <c r="NGU176" s="137"/>
      <c r="NGV176" s="137"/>
      <c r="NGW176" s="137"/>
      <c r="NGX176" s="137"/>
      <c r="NGY176" s="137"/>
      <c r="NGZ176" s="137"/>
      <c r="NHA176" s="137"/>
      <c r="NHB176" s="137"/>
      <c r="NHC176" s="137"/>
      <c r="NHD176" s="137"/>
      <c r="NHE176" s="137"/>
      <c r="NHF176" s="137"/>
      <c r="NHG176" s="137"/>
      <c r="NHH176" s="137"/>
      <c r="NHI176" s="137"/>
      <c r="NHJ176" s="137"/>
      <c r="NHK176" s="137"/>
      <c r="NHL176" s="137"/>
      <c r="NHM176" s="137"/>
      <c r="NHN176" s="137"/>
      <c r="NHO176" s="137"/>
      <c r="NHP176" s="137"/>
      <c r="NHQ176" s="137"/>
      <c r="NHR176" s="137"/>
      <c r="NHS176" s="137"/>
      <c r="NHT176" s="137"/>
      <c r="NHU176" s="137"/>
      <c r="NHV176" s="137"/>
      <c r="NHW176" s="137"/>
      <c r="NHX176" s="137"/>
      <c r="NHY176" s="137"/>
      <c r="NHZ176" s="137"/>
      <c r="NIA176" s="137"/>
      <c r="NIB176" s="137"/>
      <c r="NIC176" s="137"/>
      <c r="NID176" s="137"/>
      <c r="NIE176" s="137"/>
      <c r="NIF176" s="137"/>
      <c r="NIG176" s="137"/>
      <c r="NIH176" s="137"/>
      <c r="NII176" s="137"/>
      <c r="NIJ176" s="137"/>
      <c r="NIK176" s="137"/>
      <c r="NIL176" s="137"/>
      <c r="NIM176" s="137"/>
      <c r="NIN176" s="137"/>
      <c r="NIO176" s="137"/>
      <c r="NIP176" s="137"/>
      <c r="NIQ176" s="137"/>
      <c r="NIR176" s="137"/>
      <c r="NIS176" s="137"/>
      <c r="NIT176" s="137"/>
      <c r="NIU176" s="137"/>
      <c r="NIV176" s="137"/>
      <c r="NIW176" s="137"/>
      <c r="NIX176" s="137"/>
      <c r="NIY176" s="137"/>
      <c r="NIZ176" s="137"/>
      <c r="NJA176" s="137"/>
      <c r="NJB176" s="137"/>
      <c r="NJC176" s="137"/>
      <c r="NJD176" s="137"/>
      <c r="NJE176" s="137"/>
      <c r="NJF176" s="137"/>
      <c r="NJG176" s="137"/>
      <c r="NJH176" s="137"/>
      <c r="NJI176" s="137"/>
      <c r="NJJ176" s="137"/>
      <c r="NJK176" s="137"/>
      <c r="NJL176" s="137"/>
      <c r="NJM176" s="137"/>
      <c r="NJN176" s="137"/>
      <c r="NJO176" s="137"/>
      <c r="NJP176" s="137"/>
      <c r="NJQ176" s="137"/>
      <c r="NJR176" s="137"/>
      <c r="NJS176" s="137"/>
      <c r="NJT176" s="137"/>
      <c r="NJU176" s="137"/>
      <c r="NJV176" s="137"/>
      <c r="NJW176" s="137"/>
      <c r="NJX176" s="137"/>
      <c r="NJY176" s="137"/>
      <c r="NJZ176" s="137"/>
      <c r="NKA176" s="137"/>
      <c r="NKB176" s="137"/>
      <c r="NKC176" s="137"/>
      <c r="NKD176" s="137"/>
      <c r="NKE176" s="137"/>
      <c r="NKF176" s="137"/>
      <c r="NKG176" s="137"/>
      <c r="NKH176" s="137"/>
      <c r="NKI176" s="137"/>
      <c r="NKJ176" s="137"/>
      <c r="NKK176" s="137"/>
      <c r="NKL176" s="137"/>
      <c r="NKM176" s="137"/>
      <c r="NKN176" s="137"/>
      <c r="NKO176" s="137"/>
      <c r="NKP176" s="137"/>
      <c r="NKQ176" s="137"/>
      <c r="NKR176" s="137"/>
      <c r="NKS176" s="137"/>
      <c r="NKT176" s="137"/>
      <c r="NKU176" s="137"/>
      <c r="NKV176" s="137"/>
      <c r="NKW176" s="137"/>
      <c r="NKX176" s="137"/>
      <c r="NKY176" s="137"/>
      <c r="NKZ176" s="137"/>
      <c r="NLA176" s="137"/>
      <c r="NLB176" s="137"/>
      <c r="NLC176" s="137"/>
      <c r="NLD176" s="137"/>
      <c r="NLE176" s="137"/>
      <c r="NLF176" s="137"/>
      <c r="NLG176" s="137"/>
      <c r="NLH176" s="137"/>
      <c r="NLI176" s="137"/>
      <c r="NLJ176" s="137"/>
      <c r="NLK176" s="137"/>
      <c r="NLL176" s="137"/>
      <c r="NLM176" s="137"/>
      <c r="NLN176" s="137"/>
      <c r="NLO176" s="137"/>
      <c r="NLP176" s="137"/>
      <c r="NLQ176" s="137"/>
      <c r="NLR176" s="137"/>
      <c r="NLS176" s="137"/>
      <c r="NLT176" s="137"/>
      <c r="NLU176" s="137"/>
      <c r="NLV176" s="137"/>
      <c r="NLW176" s="137"/>
      <c r="NLX176" s="137"/>
      <c r="NLY176" s="137"/>
      <c r="NLZ176" s="137"/>
      <c r="NMA176" s="137"/>
      <c r="NMB176" s="137"/>
      <c r="NMC176" s="137"/>
      <c r="NMD176" s="137"/>
      <c r="NME176" s="137"/>
      <c r="NMF176" s="137"/>
      <c r="NMG176" s="137"/>
      <c r="NMH176" s="137"/>
      <c r="NMI176" s="137"/>
      <c r="NMJ176" s="137"/>
      <c r="NMK176" s="137"/>
      <c r="NML176" s="137"/>
      <c r="NMM176" s="137"/>
      <c r="NMN176" s="137"/>
      <c r="NMO176" s="137"/>
      <c r="NMP176" s="137"/>
      <c r="NMQ176" s="137"/>
      <c r="NMR176" s="137"/>
      <c r="NMS176" s="137"/>
      <c r="NMT176" s="137"/>
      <c r="NMU176" s="137"/>
      <c r="NMV176" s="137"/>
      <c r="NMW176" s="137"/>
      <c r="NMX176" s="137"/>
      <c r="NMY176" s="137"/>
      <c r="NMZ176" s="137"/>
      <c r="NNA176" s="137"/>
      <c r="NNB176" s="137"/>
      <c r="NNC176" s="137"/>
      <c r="NND176" s="137"/>
      <c r="NNE176" s="137"/>
      <c r="NNF176" s="137"/>
      <c r="NNG176" s="137"/>
      <c r="NNH176" s="137"/>
      <c r="NNI176" s="137"/>
      <c r="NNJ176" s="137"/>
      <c r="NNK176" s="137"/>
      <c r="NNL176" s="137"/>
      <c r="NNM176" s="137"/>
      <c r="NNN176" s="137"/>
      <c r="NNO176" s="137"/>
      <c r="NNP176" s="137"/>
      <c r="NNQ176" s="137"/>
      <c r="NNR176" s="137"/>
      <c r="NNS176" s="137"/>
      <c r="NNT176" s="137"/>
      <c r="NNU176" s="137"/>
      <c r="NNV176" s="137"/>
      <c r="NNW176" s="137"/>
      <c r="NNX176" s="137"/>
      <c r="NNY176" s="137"/>
      <c r="NNZ176" s="137"/>
      <c r="NOA176" s="137"/>
      <c r="NOB176" s="137"/>
      <c r="NOC176" s="137"/>
      <c r="NOD176" s="137"/>
      <c r="NOE176" s="137"/>
      <c r="NOF176" s="137"/>
      <c r="NOG176" s="137"/>
      <c r="NOH176" s="137"/>
      <c r="NOI176" s="137"/>
      <c r="NOJ176" s="137"/>
      <c r="NOK176" s="137"/>
      <c r="NOL176" s="137"/>
      <c r="NOM176" s="137"/>
      <c r="NON176" s="137"/>
      <c r="NOO176" s="137"/>
      <c r="NOP176" s="137"/>
      <c r="NOQ176" s="137"/>
      <c r="NOR176" s="137"/>
      <c r="NOS176" s="137"/>
      <c r="NOT176" s="137"/>
      <c r="NOU176" s="137"/>
      <c r="NOV176" s="137"/>
      <c r="NOW176" s="137"/>
      <c r="NOX176" s="137"/>
      <c r="NOY176" s="137"/>
      <c r="NOZ176" s="137"/>
      <c r="NPA176" s="137"/>
      <c r="NPB176" s="137"/>
      <c r="NPC176" s="137"/>
      <c r="NPD176" s="137"/>
      <c r="NPE176" s="137"/>
      <c r="NPF176" s="137"/>
      <c r="NPG176" s="137"/>
      <c r="NPH176" s="137"/>
      <c r="NPI176" s="137"/>
      <c r="NPJ176" s="137"/>
      <c r="NPK176" s="137"/>
      <c r="NPL176" s="137"/>
      <c r="NPM176" s="137"/>
      <c r="NPN176" s="137"/>
      <c r="NPO176" s="137"/>
      <c r="NPP176" s="137"/>
      <c r="NPQ176" s="137"/>
      <c r="NPR176" s="137"/>
      <c r="NPS176" s="137"/>
      <c r="NPT176" s="137"/>
      <c r="NPU176" s="137"/>
      <c r="NPV176" s="137"/>
      <c r="NPW176" s="137"/>
      <c r="NPX176" s="137"/>
      <c r="NPY176" s="137"/>
      <c r="NPZ176" s="137"/>
      <c r="NQA176" s="137"/>
      <c r="NQB176" s="137"/>
      <c r="NQC176" s="137"/>
      <c r="NQD176" s="137"/>
      <c r="NQE176" s="137"/>
      <c r="NQF176" s="137"/>
      <c r="NQG176" s="137"/>
      <c r="NQH176" s="137"/>
      <c r="NQI176" s="137"/>
      <c r="NQJ176" s="137"/>
      <c r="NQK176" s="137"/>
      <c r="NQL176" s="137"/>
      <c r="NQM176" s="137"/>
      <c r="NQN176" s="137"/>
      <c r="NQO176" s="137"/>
      <c r="NQP176" s="137"/>
      <c r="NQQ176" s="137"/>
      <c r="NQR176" s="137"/>
      <c r="NQS176" s="137"/>
      <c r="NQT176" s="137"/>
      <c r="NQU176" s="137"/>
      <c r="NQV176" s="137"/>
      <c r="NQW176" s="137"/>
      <c r="NQX176" s="137"/>
      <c r="NQY176" s="137"/>
      <c r="NQZ176" s="137"/>
      <c r="NRA176" s="137"/>
      <c r="NRB176" s="137"/>
      <c r="NRC176" s="137"/>
      <c r="NRD176" s="137"/>
      <c r="NRE176" s="137"/>
      <c r="NRF176" s="137"/>
      <c r="NRG176" s="137"/>
      <c r="NRH176" s="137"/>
      <c r="NRI176" s="137"/>
      <c r="NRJ176" s="137"/>
      <c r="NRK176" s="137"/>
      <c r="NRL176" s="137"/>
      <c r="NRM176" s="137"/>
      <c r="NRN176" s="137"/>
      <c r="NRO176" s="137"/>
      <c r="NRP176" s="137"/>
      <c r="NRQ176" s="137"/>
      <c r="NRR176" s="137"/>
      <c r="NRS176" s="137"/>
      <c r="NRT176" s="137"/>
      <c r="NRU176" s="137"/>
      <c r="NRV176" s="137"/>
      <c r="NRW176" s="137"/>
      <c r="NRX176" s="137"/>
      <c r="NRY176" s="137"/>
      <c r="NRZ176" s="137"/>
      <c r="NSA176" s="137"/>
      <c r="NSB176" s="137"/>
      <c r="NSC176" s="137"/>
      <c r="NSD176" s="137"/>
      <c r="NSE176" s="137"/>
      <c r="NSF176" s="137"/>
      <c r="NSG176" s="137"/>
      <c r="NSH176" s="137"/>
      <c r="NSI176" s="137"/>
      <c r="NSJ176" s="137"/>
      <c r="NSK176" s="137"/>
      <c r="NSL176" s="137"/>
      <c r="NSM176" s="137"/>
      <c r="NSN176" s="137"/>
      <c r="NSO176" s="137"/>
      <c r="NSP176" s="137"/>
      <c r="NSQ176" s="137"/>
      <c r="NSR176" s="137"/>
      <c r="NSS176" s="137"/>
      <c r="NST176" s="137"/>
      <c r="NSU176" s="137"/>
      <c r="NSV176" s="137"/>
      <c r="NSW176" s="137"/>
      <c r="NSX176" s="137"/>
      <c r="NSY176" s="137"/>
      <c r="NSZ176" s="137"/>
      <c r="NTA176" s="137"/>
      <c r="NTB176" s="137"/>
      <c r="NTC176" s="137"/>
      <c r="NTD176" s="137"/>
      <c r="NTE176" s="137"/>
      <c r="NTF176" s="137"/>
      <c r="NTG176" s="137"/>
      <c r="NTH176" s="137"/>
      <c r="NTI176" s="137"/>
      <c r="NTJ176" s="137"/>
      <c r="NTK176" s="137"/>
      <c r="NTL176" s="137"/>
      <c r="NTM176" s="137"/>
      <c r="NTN176" s="137"/>
      <c r="NTO176" s="137"/>
      <c r="NTP176" s="137"/>
      <c r="NTQ176" s="137"/>
      <c r="NTR176" s="137"/>
      <c r="NTS176" s="137"/>
      <c r="NTT176" s="137"/>
      <c r="NTU176" s="137"/>
      <c r="NTV176" s="137"/>
      <c r="NTW176" s="137"/>
      <c r="NTX176" s="137"/>
      <c r="NTY176" s="137"/>
      <c r="NTZ176" s="137"/>
      <c r="NUA176" s="137"/>
      <c r="NUB176" s="137"/>
      <c r="NUC176" s="137"/>
      <c r="NUD176" s="137"/>
      <c r="NUE176" s="137"/>
      <c r="NUF176" s="137"/>
      <c r="NUG176" s="137"/>
      <c r="NUH176" s="137"/>
      <c r="NUI176" s="137"/>
      <c r="NUJ176" s="137"/>
      <c r="NUK176" s="137"/>
      <c r="NUL176" s="137"/>
      <c r="NUM176" s="137"/>
      <c r="NUN176" s="137"/>
      <c r="NUO176" s="137"/>
      <c r="NUP176" s="137"/>
      <c r="NUQ176" s="137"/>
      <c r="NUR176" s="137"/>
      <c r="NUS176" s="137"/>
      <c r="NUT176" s="137"/>
      <c r="NUU176" s="137"/>
      <c r="NUV176" s="137"/>
      <c r="NUW176" s="137"/>
      <c r="NUX176" s="137"/>
      <c r="NUY176" s="137"/>
      <c r="NUZ176" s="137"/>
      <c r="NVA176" s="137"/>
      <c r="NVB176" s="137"/>
      <c r="NVC176" s="137"/>
      <c r="NVD176" s="137"/>
      <c r="NVE176" s="137"/>
      <c r="NVF176" s="137"/>
      <c r="NVG176" s="137"/>
      <c r="NVH176" s="137"/>
      <c r="NVI176" s="137"/>
      <c r="NVJ176" s="137"/>
      <c r="NVK176" s="137"/>
      <c r="NVL176" s="137"/>
      <c r="NVM176" s="137"/>
      <c r="NVN176" s="137"/>
      <c r="NVO176" s="137"/>
      <c r="NVP176" s="137"/>
      <c r="NVQ176" s="137"/>
      <c r="NVR176" s="137"/>
      <c r="NVS176" s="137"/>
      <c r="NVT176" s="137"/>
      <c r="NVU176" s="137"/>
      <c r="NVV176" s="137"/>
      <c r="NVW176" s="137"/>
      <c r="NVX176" s="137"/>
      <c r="NVY176" s="137"/>
      <c r="NVZ176" s="137"/>
      <c r="NWA176" s="137"/>
      <c r="NWB176" s="137"/>
      <c r="NWC176" s="137"/>
      <c r="NWD176" s="137"/>
      <c r="NWE176" s="137"/>
      <c r="NWF176" s="137"/>
      <c r="NWG176" s="137"/>
      <c r="NWH176" s="137"/>
      <c r="NWI176" s="137"/>
      <c r="NWJ176" s="137"/>
      <c r="NWK176" s="137"/>
      <c r="NWL176" s="137"/>
      <c r="NWM176" s="137"/>
      <c r="NWN176" s="137"/>
      <c r="NWO176" s="137"/>
      <c r="NWP176" s="137"/>
      <c r="NWQ176" s="137"/>
      <c r="NWR176" s="137"/>
      <c r="NWS176" s="137"/>
      <c r="NWT176" s="137"/>
      <c r="NWU176" s="137"/>
      <c r="NWV176" s="137"/>
      <c r="NWW176" s="137"/>
      <c r="NWX176" s="137"/>
      <c r="NWY176" s="137"/>
      <c r="NWZ176" s="137"/>
      <c r="NXA176" s="137"/>
      <c r="NXB176" s="137"/>
      <c r="NXC176" s="137"/>
      <c r="NXD176" s="137"/>
      <c r="NXE176" s="137"/>
      <c r="NXF176" s="137"/>
      <c r="NXG176" s="137"/>
      <c r="NXH176" s="137"/>
      <c r="NXI176" s="137"/>
      <c r="NXJ176" s="137"/>
      <c r="NXK176" s="137"/>
      <c r="NXL176" s="137"/>
      <c r="NXM176" s="137"/>
      <c r="NXN176" s="137"/>
      <c r="NXO176" s="137"/>
      <c r="NXP176" s="137"/>
      <c r="NXQ176" s="137"/>
      <c r="NXR176" s="137"/>
      <c r="NXS176" s="137"/>
      <c r="NXT176" s="137"/>
      <c r="NXU176" s="137"/>
      <c r="NXV176" s="137"/>
      <c r="NXW176" s="137"/>
      <c r="NXX176" s="137"/>
      <c r="NXY176" s="137"/>
      <c r="NXZ176" s="137"/>
      <c r="NYA176" s="137"/>
      <c r="NYB176" s="137"/>
      <c r="NYC176" s="137"/>
      <c r="NYD176" s="137"/>
      <c r="NYE176" s="137"/>
      <c r="NYF176" s="137"/>
      <c r="NYG176" s="137"/>
      <c r="NYH176" s="137"/>
      <c r="NYI176" s="137"/>
      <c r="NYJ176" s="137"/>
      <c r="NYK176" s="137"/>
      <c r="NYL176" s="137"/>
      <c r="NYM176" s="137"/>
      <c r="NYN176" s="137"/>
      <c r="NYO176" s="137"/>
      <c r="NYP176" s="137"/>
      <c r="NYQ176" s="137"/>
      <c r="NYR176" s="137"/>
      <c r="NYS176" s="137"/>
      <c r="NYT176" s="137"/>
      <c r="NYU176" s="137"/>
      <c r="NYV176" s="137"/>
      <c r="NYW176" s="137"/>
      <c r="NYX176" s="137"/>
      <c r="NYY176" s="137"/>
      <c r="NYZ176" s="137"/>
      <c r="NZA176" s="137"/>
      <c r="NZB176" s="137"/>
      <c r="NZC176" s="137"/>
      <c r="NZD176" s="137"/>
      <c r="NZE176" s="137"/>
      <c r="NZF176" s="137"/>
      <c r="NZG176" s="137"/>
      <c r="NZH176" s="137"/>
      <c r="NZI176" s="137"/>
      <c r="NZJ176" s="137"/>
      <c r="NZK176" s="137"/>
      <c r="NZL176" s="137"/>
      <c r="NZM176" s="137"/>
      <c r="NZN176" s="137"/>
      <c r="NZO176" s="137"/>
      <c r="NZP176" s="137"/>
      <c r="NZQ176" s="137"/>
      <c r="NZR176" s="137"/>
      <c r="NZS176" s="137"/>
      <c r="NZT176" s="137"/>
      <c r="NZU176" s="137"/>
      <c r="NZV176" s="137"/>
      <c r="NZW176" s="137"/>
      <c r="NZX176" s="137"/>
      <c r="NZY176" s="137"/>
      <c r="NZZ176" s="137"/>
      <c r="OAA176" s="137"/>
      <c r="OAB176" s="137"/>
      <c r="OAC176" s="137"/>
      <c r="OAD176" s="137"/>
      <c r="OAE176" s="137"/>
      <c r="OAF176" s="137"/>
      <c r="OAG176" s="137"/>
      <c r="OAH176" s="137"/>
      <c r="OAI176" s="137"/>
      <c r="OAJ176" s="137"/>
      <c r="OAK176" s="137"/>
      <c r="OAL176" s="137"/>
      <c r="OAM176" s="137"/>
      <c r="OAN176" s="137"/>
      <c r="OAO176" s="137"/>
      <c r="OAP176" s="137"/>
      <c r="OAQ176" s="137"/>
      <c r="OAR176" s="137"/>
      <c r="OAS176" s="137"/>
      <c r="OAT176" s="137"/>
      <c r="OAU176" s="137"/>
      <c r="OAV176" s="137"/>
      <c r="OAW176" s="137"/>
      <c r="OAX176" s="137"/>
      <c r="OAY176" s="137"/>
      <c r="OAZ176" s="137"/>
      <c r="OBA176" s="137"/>
      <c r="OBB176" s="137"/>
      <c r="OBC176" s="137"/>
      <c r="OBD176" s="137"/>
      <c r="OBE176" s="137"/>
      <c r="OBF176" s="137"/>
      <c r="OBG176" s="137"/>
      <c r="OBH176" s="137"/>
      <c r="OBI176" s="137"/>
      <c r="OBJ176" s="137"/>
      <c r="OBK176" s="137"/>
      <c r="OBL176" s="137"/>
      <c r="OBM176" s="137"/>
      <c r="OBN176" s="137"/>
      <c r="OBO176" s="137"/>
      <c r="OBP176" s="137"/>
      <c r="OBQ176" s="137"/>
      <c r="OBR176" s="137"/>
      <c r="OBS176" s="137"/>
      <c r="OBT176" s="137"/>
      <c r="OBU176" s="137"/>
      <c r="OBV176" s="137"/>
      <c r="OBW176" s="137"/>
      <c r="OBX176" s="137"/>
      <c r="OBY176" s="137"/>
      <c r="OBZ176" s="137"/>
      <c r="OCA176" s="137"/>
      <c r="OCB176" s="137"/>
      <c r="OCC176" s="137"/>
      <c r="OCD176" s="137"/>
      <c r="OCE176" s="137"/>
      <c r="OCF176" s="137"/>
      <c r="OCG176" s="137"/>
      <c r="OCH176" s="137"/>
      <c r="OCI176" s="137"/>
      <c r="OCJ176" s="137"/>
      <c r="OCK176" s="137"/>
      <c r="OCL176" s="137"/>
      <c r="OCM176" s="137"/>
      <c r="OCN176" s="137"/>
      <c r="OCO176" s="137"/>
      <c r="OCP176" s="137"/>
      <c r="OCQ176" s="137"/>
      <c r="OCR176" s="137"/>
      <c r="OCS176" s="137"/>
      <c r="OCT176" s="137"/>
      <c r="OCU176" s="137"/>
      <c r="OCV176" s="137"/>
      <c r="OCW176" s="137"/>
      <c r="OCX176" s="137"/>
      <c r="OCY176" s="137"/>
      <c r="OCZ176" s="137"/>
      <c r="ODA176" s="137"/>
      <c r="ODB176" s="137"/>
      <c r="ODC176" s="137"/>
      <c r="ODD176" s="137"/>
      <c r="ODE176" s="137"/>
      <c r="ODF176" s="137"/>
      <c r="ODG176" s="137"/>
      <c r="ODH176" s="137"/>
      <c r="ODI176" s="137"/>
      <c r="ODJ176" s="137"/>
      <c r="ODK176" s="137"/>
      <c r="ODL176" s="137"/>
      <c r="ODM176" s="137"/>
      <c r="ODN176" s="137"/>
      <c r="ODO176" s="137"/>
      <c r="ODP176" s="137"/>
      <c r="ODQ176" s="137"/>
      <c r="ODR176" s="137"/>
      <c r="ODS176" s="137"/>
      <c r="ODT176" s="137"/>
      <c r="ODU176" s="137"/>
      <c r="ODV176" s="137"/>
      <c r="ODW176" s="137"/>
      <c r="ODX176" s="137"/>
      <c r="ODY176" s="137"/>
      <c r="ODZ176" s="137"/>
      <c r="OEA176" s="137"/>
      <c r="OEB176" s="137"/>
      <c r="OEC176" s="137"/>
      <c r="OED176" s="137"/>
      <c r="OEE176" s="137"/>
      <c r="OEF176" s="137"/>
      <c r="OEG176" s="137"/>
      <c r="OEH176" s="137"/>
      <c r="OEI176" s="137"/>
      <c r="OEJ176" s="137"/>
      <c r="OEK176" s="137"/>
      <c r="OEL176" s="137"/>
      <c r="OEM176" s="137"/>
      <c r="OEN176" s="137"/>
      <c r="OEO176" s="137"/>
      <c r="OEP176" s="137"/>
      <c r="OEQ176" s="137"/>
      <c r="OER176" s="137"/>
      <c r="OES176" s="137"/>
      <c r="OET176" s="137"/>
      <c r="OEU176" s="137"/>
      <c r="OEV176" s="137"/>
      <c r="OEW176" s="137"/>
      <c r="OEX176" s="137"/>
      <c r="OEY176" s="137"/>
      <c r="OEZ176" s="137"/>
      <c r="OFA176" s="137"/>
      <c r="OFB176" s="137"/>
      <c r="OFC176" s="137"/>
      <c r="OFD176" s="137"/>
      <c r="OFE176" s="137"/>
      <c r="OFF176" s="137"/>
      <c r="OFG176" s="137"/>
      <c r="OFH176" s="137"/>
      <c r="OFI176" s="137"/>
      <c r="OFJ176" s="137"/>
      <c r="OFK176" s="137"/>
      <c r="OFL176" s="137"/>
      <c r="OFM176" s="137"/>
      <c r="OFN176" s="137"/>
      <c r="OFO176" s="137"/>
      <c r="OFP176" s="137"/>
      <c r="OFQ176" s="137"/>
      <c r="OFR176" s="137"/>
      <c r="OFS176" s="137"/>
      <c r="OFT176" s="137"/>
      <c r="OFU176" s="137"/>
      <c r="OFV176" s="137"/>
      <c r="OFW176" s="137"/>
      <c r="OFX176" s="137"/>
      <c r="OFY176" s="137"/>
      <c r="OFZ176" s="137"/>
      <c r="OGA176" s="137"/>
      <c r="OGB176" s="137"/>
      <c r="OGC176" s="137"/>
      <c r="OGD176" s="137"/>
      <c r="OGE176" s="137"/>
      <c r="OGF176" s="137"/>
      <c r="OGG176" s="137"/>
      <c r="OGH176" s="137"/>
      <c r="OGI176" s="137"/>
      <c r="OGJ176" s="137"/>
      <c r="OGK176" s="137"/>
      <c r="OGL176" s="137"/>
      <c r="OGM176" s="137"/>
      <c r="OGN176" s="137"/>
      <c r="OGO176" s="137"/>
      <c r="OGP176" s="137"/>
      <c r="OGQ176" s="137"/>
      <c r="OGR176" s="137"/>
      <c r="OGS176" s="137"/>
      <c r="OGT176" s="137"/>
      <c r="OGU176" s="137"/>
      <c r="OGV176" s="137"/>
      <c r="OGW176" s="137"/>
      <c r="OGX176" s="137"/>
      <c r="OGY176" s="137"/>
      <c r="OGZ176" s="137"/>
      <c r="OHA176" s="137"/>
      <c r="OHB176" s="137"/>
      <c r="OHC176" s="137"/>
      <c r="OHD176" s="137"/>
      <c r="OHE176" s="137"/>
      <c r="OHF176" s="137"/>
      <c r="OHG176" s="137"/>
      <c r="OHH176" s="137"/>
      <c r="OHI176" s="137"/>
      <c r="OHJ176" s="137"/>
      <c r="OHK176" s="137"/>
      <c r="OHL176" s="137"/>
      <c r="OHM176" s="137"/>
      <c r="OHN176" s="137"/>
      <c r="OHO176" s="137"/>
      <c r="OHP176" s="137"/>
      <c r="OHQ176" s="137"/>
      <c r="OHR176" s="137"/>
      <c r="OHS176" s="137"/>
      <c r="OHT176" s="137"/>
      <c r="OHU176" s="137"/>
      <c r="OHV176" s="137"/>
      <c r="OHW176" s="137"/>
      <c r="OHX176" s="137"/>
      <c r="OHY176" s="137"/>
      <c r="OHZ176" s="137"/>
      <c r="OIA176" s="137"/>
      <c r="OIB176" s="137"/>
      <c r="OIC176" s="137"/>
      <c r="OID176" s="137"/>
      <c r="OIE176" s="137"/>
      <c r="OIF176" s="137"/>
      <c r="OIG176" s="137"/>
      <c r="OIH176" s="137"/>
      <c r="OII176" s="137"/>
      <c r="OIJ176" s="137"/>
      <c r="OIK176" s="137"/>
      <c r="OIL176" s="137"/>
      <c r="OIM176" s="137"/>
      <c r="OIN176" s="137"/>
      <c r="OIO176" s="137"/>
      <c r="OIP176" s="137"/>
      <c r="OIQ176" s="137"/>
      <c r="OIR176" s="137"/>
      <c r="OIS176" s="137"/>
      <c r="OIT176" s="137"/>
      <c r="OIU176" s="137"/>
      <c r="OIV176" s="137"/>
      <c r="OIW176" s="137"/>
      <c r="OIX176" s="137"/>
      <c r="OIY176" s="137"/>
      <c r="OIZ176" s="137"/>
      <c r="OJA176" s="137"/>
      <c r="OJB176" s="137"/>
      <c r="OJC176" s="137"/>
      <c r="OJD176" s="137"/>
      <c r="OJE176" s="137"/>
      <c r="OJF176" s="137"/>
      <c r="OJG176" s="137"/>
      <c r="OJH176" s="137"/>
      <c r="OJI176" s="137"/>
      <c r="OJJ176" s="137"/>
      <c r="OJK176" s="137"/>
      <c r="OJL176" s="137"/>
      <c r="OJM176" s="137"/>
      <c r="OJN176" s="137"/>
      <c r="OJO176" s="137"/>
      <c r="OJP176" s="137"/>
      <c r="OJQ176" s="137"/>
      <c r="OJR176" s="137"/>
      <c r="OJS176" s="137"/>
      <c r="OJT176" s="137"/>
      <c r="OJU176" s="137"/>
      <c r="OJV176" s="137"/>
      <c r="OJW176" s="137"/>
      <c r="OJX176" s="137"/>
      <c r="OJY176" s="137"/>
      <c r="OJZ176" s="137"/>
      <c r="OKA176" s="137"/>
      <c r="OKB176" s="137"/>
      <c r="OKC176" s="137"/>
      <c r="OKD176" s="137"/>
      <c r="OKE176" s="137"/>
      <c r="OKF176" s="137"/>
      <c r="OKG176" s="137"/>
      <c r="OKH176" s="137"/>
      <c r="OKI176" s="137"/>
      <c r="OKJ176" s="137"/>
      <c r="OKK176" s="137"/>
      <c r="OKL176" s="137"/>
      <c r="OKM176" s="137"/>
      <c r="OKN176" s="137"/>
      <c r="OKO176" s="137"/>
      <c r="OKP176" s="137"/>
      <c r="OKQ176" s="137"/>
      <c r="OKR176" s="137"/>
      <c r="OKS176" s="137"/>
      <c r="OKT176" s="137"/>
      <c r="OKU176" s="137"/>
      <c r="OKV176" s="137"/>
      <c r="OKW176" s="137"/>
      <c r="OKX176" s="137"/>
      <c r="OKY176" s="137"/>
      <c r="OKZ176" s="137"/>
      <c r="OLA176" s="137"/>
      <c r="OLB176" s="137"/>
      <c r="OLC176" s="137"/>
      <c r="OLD176" s="137"/>
      <c r="OLE176" s="137"/>
      <c r="OLF176" s="137"/>
      <c r="OLG176" s="137"/>
      <c r="OLH176" s="137"/>
      <c r="OLI176" s="137"/>
      <c r="OLJ176" s="137"/>
      <c r="OLK176" s="137"/>
      <c r="OLL176" s="137"/>
      <c r="OLM176" s="137"/>
      <c r="OLN176" s="137"/>
      <c r="OLO176" s="137"/>
      <c r="OLP176" s="137"/>
      <c r="OLQ176" s="137"/>
      <c r="OLR176" s="137"/>
      <c r="OLS176" s="137"/>
      <c r="OLT176" s="137"/>
      <c r="OLU176" s="137"/>
      <c r="OLV176" s="137"/>
      <c r="OLW176" s="137"/>
      <c r="OLX176" s="137"/>
      <c r="OLY176" s="137"/>
      <c r="OLZ176" s="137"/>
      <c r="OMA176" s="137"/>
      <c r="OMB176" s="137"/>
      <c r="OMC176" s="137"/>
      <c r="OMD176" s="137"/>
      <c r="OME176" s="137"/>
      <c r="OMF176" s="137"/>
      <c r="OMG176" s="137"/>
      <c r="OMH176" s="137"/>
      <c r="OMI176" s="137"/>
      <c r="OMJ176" s="137"/>
      <c r="OMK176" s="137"/>
      <c r="OML176" s="137"/>
      <c r="OMM176" s="137"/>
      <c r="OMN176" s="137"/>
      <c r="OMO176" s="137"/>
      <c r="OMP176" s="137"/>
      <c r="OMQ176" s="137"/>
      <c r="OMR176" s="137"/>
      <c r="OMS176" s="137"/>
      <c r="OMT176" s="137"/>
      <c r="OMU176" s="137"/>
      <c r="OMV176" s="137"/>
      <c r="OMW176" s="137"/>
      <c r="OMX176" s="137"/>
      <c r="OMY176" s="137"/>
      <c r="OMZ176" s="137"/>
      <c r="ONA176" s="137"/>
      <c r="ONB176" s="137"/>
      <c r="ONC176" s="137"/>
      <c r="OND176" s="137"/>
      <c r="ONE176" s="137"/>
      <c r="ONF176" s="137"/>
      <c r="ONG176" s="137"/>
      <c r="ONH176" s="137"/>
      <c r="ONI176" s="137"/>
      <c r="ONJ176" s="137"/>
      <c r="ONK176" s="137"/>
      <c r="ONL176" s="137"/>
      <c r="ONM176" s="137"/>
      <c r="ONN176" s="137"/>
      <c r="ONO176" s="137"/>
      <c r="ONP176" s="137"/>
      <c r="ONQ176" s="137"/>
      <c r="ONR176" s="137"/>
      <c r="ONS176" s="137"/>
      <c r="ONT176" s="137"/>
      <c r="ONU176" s="137"/>
      <c r="ONV176" s="137"/>
      <c r="ONW176" s="137"/>
      <c r="ONX176" s="137"/>
      <c r="ONY176" s="137"/>
      <c r="ONZ176" s="137"/>
      <c r="OOA176" s="137"/>
      <c r="OOB176" s="137"/>
      <c r="OOC176" s="137"/>
      <c r="OOD176" s="137"/>
      <c r="OOE176" s="137"/>
      <c r="OOF176" s="137"/>
      <c r="OOG176" s="137"/>
      <c r="OOH176" s="137"/>
      <c r="OOI176" s="137"/>
      <c r="OOJ176" s="137"/>
      <c r="OOK176" s="137"/>
      <c r="OOL176" s="137"/>
      <c r="OOM176" s="137"/>
      <c r="OON176" s="137"/>
      <c r="OOO176" s="137"/>
      <c r="OOP176" s="137"/>
      <c r="OOQ176" s="137"/>
      <c r="OOR176" s="137"/>
      <c r="OOS176" s="137"/>
      <c r="OOT176" s="137"/>
      <c r="OOU176" s="137"/>
      <c r="OOV176" s="137"/>
      <c r="OOW176" s="137"/>
      <c r="OOX176" s="137"/>
      <c r="OOY176" s="137"/>
      <c r="OOZ176" s="137"/>
      <c r="OPA176" s="137"/>
      <c r="OPB176" s="137"/>
      <c r="OPC176" s="137"/>
      <c r="OPD176" s="137"/>
      <c r="OPE176" s="137"/>
      <c r="OPF176" s="137"/>
      <c r="OPG176" s="137"/>
      <c r="OPH176" s="137"/>
      <c r="OPI176" s="137"/>
      <c r="OPJ176" s="137"/>
      <c r="OPK176" s="137"/>
      <c r="OPL176" s="137"/>
      <c r="OPM176" s="137"/>
      <c r="OPN176" s="137"/>
      <c r="OPO176" s="137"/>
      <c r="OPP176" s="137"/>
      <c r="OPQ176" s="137"/>
      <c r="OPR176" s="137"/>
      <c r="OPS176" s="137"/>
      <c r="OPT176" s="137"/>
      <c r="OPU176" s="137"/>
      <c r="OPV176" s="137"/>
      <c r="OPW176" s="137"/>
      <c r="OPX176" s="137"/>
      <c r="OPY176" s="137"/>
      <c r="OPZ176" s="137"/>
      <c r="OQA176" s="137"/>
      <c r="OQB176" s="137"/>
      <c r="OQC176" s="137"/>
      <c r="OQD176" s="137"/>
      <c r="OQE176" s="137"/>
      <c r="OQF176" s="137"/>
      <c r="OQG176" s="137"/>
      <c r="OQH176" s="137"/>
      <c r="OQI176" s="137"/>
      <c r="OQJ176" s="137"/>
      <c r="OQK176" s="137"/>
      <c r="OQL176" s="137"/>
      <c r="OQM176" s="137"/>
      <c r="OQN176" s="137"/>
      <c r="OQO176" s="137"/>
      <c r="OQP176" s="137"/>
      <c r="OQQ176" s="137"/>
      <c r="OQR176" s="137"/>
      <c r="OQS176" s="137"/>
      <c r="OQT176" s="137"/>
      <c r="OQU176" s="137"/>
      <c r="OQV176" s="137"/>
      <c r="OQW176" s="137"/>
      <c r="OQX176" s="137"/>
      <c r="OQY176" s="137"/>
      <c r="OQZ176" s="137"/>
      <c r="ORA176" s="137"/>
      <c r="ORB176" s="137"/>
      <c r="ORC176" s="137"/>
      <c r="ORD176" s="137"/>
      <c r="ORE176" s="137"/>
      <c r="ORF176" s="137"/>
      <c r="ORG176" s="137"/>
      <c r="ORH176" s="137"/>
      <c r="ORI176" s="137"/>
      <c r="ORJ176" s="137"/>
      <c r="ORK176" s="137"/>
      <c r="ORL176" s="137"/>
      <c r="ORM176" s="137"/>
      <c r="ORN176" s="137"/>
      <c r="ORO176" s="137"/>
      <c r="ORP176" s="137"/>
      <c r="ORQ176" s="137"/>
      <c r="ORR176" s="137"/>
      <c r="ORS176" s="137"/>
      <c r="ORT176" s="137"/>
      <c r="ORU176" s="137"/>
      <c r="ORV176" s="137"/>
      <c r="ORW176" s="137"/>
      <c r="ORX176" s="137"/>
      <c r="ORY176" s="137"/>
      <c r="ORZ176" s="137"/>
      <c r="OSA176" s="137"/>
      <c r="OSB176" s="137"/>
      <c r="OSC176" s="137"/>
      <c r="OSD176" s="137"/>
      <c r="OSE176" s="137"/>
      <c r="OSF176" s="137"/>
      <c r="OSG176" s="137"/>
      <c r="OSH176" s="137"/>
      <c r="OSI176" s="137"/>
      <c r="OSJ176" s="137"/>
      <c r="OSK176" s="137"/>
      <c r="OSL176" s="137"/>
      <c r="OSM176" s="137"/>
      <c r="OSN176" s="137"/>
      <c r="OSO176" s="137"/>
      <c r="OSP176" s="137"/>
      <c r="OSQ176" s="137"/>
      <c r="OSR176" s="137"/>
      <c r="OSS176" s="137"/>
      <c r="OST176" s="137"/>
      <c r="OSU176" s="137"/>
      <c r="OSV176" s="137"/>
      <c r="OSW176" s="137"/>
      <c r="OSX176" s="137"/>
      <c r="OSY176" s="137"/>
      <c r="OSZ176" s="137"/>
      <c r="OTA176" s="137"/>
      <c r="OTB176" s="137"/>
      <c r="OTC176" s="137"/>
      <c r="OTD176" s="137"/>
      <c r="OTE176" s="137"/>
      <c r="OTF176" s="137"/>
      <c r="OTG176" s="137"/>
      <c r="OTH176" s="137"/>
      <c r="OTI176" s="137"/>
      <c r="OTJ176" s="137"/>
      <c r="OTK176" s="137"/>
      <c r="OTL176" s="137"/>
      <c r="OTM176" s="137"/>
      <c r="OTN176" s="137"/>
      <c r="OTO176" s="137"/>
      <c r="OTP176" s="137"/>
      <c r="OTQ176" s="137"/>
      <c r="OTR176" s="137"/>
      <c r="OTS176" s="137"/>
      <c r="OTT176" s="137"/>
      <c r="OTU176" s="137"/>
      <c r="OTV176" s="137"/>
      <c r="OTW176" s="137"/>
      <c r="OTX176" s="137"/>
      <c r="OTY176" s="137"/>
      <c r="OTZ176" s="137"/>
      <c r="OUA176" s="137"/>
      <c r="OUB176" s="137"/>
      <c r="OUC176" s="137"/>
      <c r="OUD176" s="137"/>
      <c r="OUE176" s="137"/>
      <c r="OUF176" s="137"/>
      <c r="OUG176" s="137"/>
      <c r="OUH176" s="137"/>
      <c r="OUI176" s="137"/>
      <c r="OUJ176" s="137"/>
      <c r="OUK176" s="137"/>
      <c r="OUL176" s="137"/>
      <c r="OUM176" s="137"/>
      <c r="OUN176" s="137"/>
      <c r="OUO176" s="137"/>
      <c r="OUP176" s="137"/>
      <c r="OUQ176" s="137"/>
      <c r="OUR176" s="137"/>
      <c r="OUS176" s="137"/>
      <c r="OUT176" s="137"/>
      <c r="OUU176" s="137"/>
      <c r="OUV176" s="137"/>
      <c r="OUW176" s="137"/>
      <c r="OUX176" s="137"/>
      <c r="OUY176" s="137"/>
      <c r="OUZ176" s="137"/>
      <c r="OVA176" s="137"/>
      <c r="OVB176" s="137"/>
      <c r="OVC176" s="137"/>
      <c r="OVD176" s="137"/>
      <c r="OVE176" s="137"/>
      <c r="OVF176" s="137"/>
      <c r="OVG176" s="137"/>
      <c r="OVH176" s="137"/>
      <c r="OVI176" s="137"/>
      <c r="OVJ176" s="137"/>
      <c r="OVK176" s="137"/>
      <c r="OVL176" s="137"/>
      <c r="OVM176" s="137"/>
      <c r="OVN176" s="137"/>
      <c r="OVO176" s="137"/>
      <c r="OVP176" s="137"/>
      <c r="OVQ176" s="137"/>
      <c r="OVR176" s="137"/>
      <c r="OVS176" s="137"/>
      <c r="OVT176" s="137"/>
      <c r="OVU176" s="137"/>
      <c r="OVV176" s="137"/>
      <c r="OVW176" s="137"/>
      <c r="OVX176" s="137"/>
      <c r="OVY176" s="137"/>
      <c r="OVZ176" s="137"/>
      <c r="OWA176" s="137"/>
      <c r="OWB176" s="137"/>
      <c r="OWC176" s="137"/>
      <c r="OWD176" s="137"/>
      <c r="OWE176" s="137"/>
      <c r="OWF176" s="137"/>
      <c r="OWG176" s="137"/>
      <c r="OWH176" s="137"/>
      <c r="OWI176" s="137"/>
      <c r="OWJ176" s="137"/>
      <c r="OWK176" s="137"/>
      <c r="OWL176" s="137"/>
      <c r="OWM176" s="137"/>
      <c r="OWN176" s="137"/>
      <c r="OWO176" s="137"/>
      <c r="OWP176" s="137"/>
      <c r="OWQ176" s="137"/>
      <c r="OWR176" s="137"/>
      <c r="OWS176" s="137"/>
      <c r="OWT176" s="137"/>
      <c r="OWU176" s="137"/>
      <c r="OWV176" s="137"/>
      <c r="OWW176" s="137"/>
      <c r="OWX176" s="137"/>
      <c r="OWY176" s="137"/>
      <c r="OWZ176" s="137"/>
      <c r="OXA176" s="137"/>
      <c r="OXB176" s="137"/>
      <c r="OXC176" s="137"/>
      <c r="OXD176" s="137"/>
      <c r="OXE176" s="137"/>
      <c r="OXF176" s="137"/>
      <c r="OXG176" s="137"/>
      <c r="OXH176" s="137"/>
      <c r="OXI176" s="137"/>
      <c r="OXJ176" s="137"/>
      <c r="OXK176" s="137"/>
      <c r="OXL176" s="137"/>
      <c r="OXM176" s="137"/>
      <c r="OXN176" s="137"/>
      <c r="OXO176" s="137"/>
      <c r="OXP176" s="137"/>
      <c r="OXQ176" s="137"/>
      <c r="OXR176" s="137"/>
      <c r="OXS176" s="137"/>
      <c r="OXT176" s="137"/>
      <c r="OXU176" s="137"/>
      <c r="OXV176" s="137"/>
      <c r="OXW176" s="137"/>
      <c r="OXX176" s="137"/>
      <c r="OXY176" s="137"/>
      <c r="OXZ176" s="137"/>
      <c r="OYA176" s="137"/>
      <c r="OYB176" s="137"/>
      <c r="OYC176" s="137"/>
      <c r="OYD176" s="137"/>
      <c r="OYE176" s="137"/>
      <c r="OYF176" s="137"/>
      <c r="OYG176" s="137"/>
      <c r="OYH176" s="137"/>
      <c r="OYI176" s="137"/>
      <c r="OYJ176" s="137"/>
      <c r="OYK176" s="137"/>
      <c r="OYL176" s="137"/>
      <c r="OYM176" s="137"/>
      <c r="OYN176" s="137"/>
      <c r="OYO176" s="137"/>
      <c r="OYP176" s="137"/>
      <c r="OYQ176" s="137"/>
      <c r="OYR176" s="137"/>
      <c r="OYS176" s="137"/>
      <c r="OYT176" s="137"/>
      <c r="OYU176" s="137"/>
      <c r="OYV176" s="137"/>
      <c r="OYW176" s="137"/>
      <c r="OYX176" s="137"/>
      <c r="OYY176" s="137"/>
      <c r="OYZ176" s="137"/>
      <c r="OZA176" s="137"/>
      <c r="OZB176" s="137"/>
      <c r="OZC176" s="137"/>
      <c r="OZD176" s="137"/>
      <c r="OZE176" s="137"/>
      <c r="OZF176" s="137"/>
      <c r="OZG176" s="137"/>
      <c r="OZH176" s="137"/>
      <c r="OZI176" s="137"/>
      <c r="OZJ176" s="137"/>
      <c r="OZK176" s="137"/>
      <c r="OZL176" s="137"/>
      <c r="OZM176" s="137"/>
      <c r="OZN176" s="137"/>
      <c r="OZO176" s="137"/>
      <c r="OZP176" s="137"/>
      <c r="OZQ176" s="137"/>
      <c r="OZR176" s="137"/>
      <c r="OZS176" s="137"/>
      <c r="OZT176" s="137"/>
      <c r="OZU176" s="137"/>
      <c r="OZV176" s="137"/>
      <c r="OZW176" s="137"/>
      <c r="OZX176" s="137"/>
      <c r="OZY176" s="137"/>
      <c r="OZZ176" s="137"/>
      <c r="PAA176" s="137"/>
      <c r="PAB176" s="137"/>
      <c r="PAC176" s="137"/>
      <c r="PAD176" s="137"/>
      <c r="PAE176" s="137"/>
      <c r="PAF176" s="137"/>
      <c r="PAG176" s="137"/>
      <c r="PAH176" s="137"/>
      <c r="PAI176" s="137"/>
      <c r="PAJ176" s="137"/>
      <c r="PAK176" s="137"/>
      <c r="PAL176" s="137"/>
      <c r="PAM176" s="137"/>
      <c r="PAN176" s="137"/>
      <c r="PAO176" s="137"/>
      <c r="PAP176" s="137"/>
      <c r="PAQ176" s="137"/>
      <c r="PAR176" s="137"/>
      <c r="PAS176" s="137"/>
      <c r="PAT176" s="137"/>
      <c r="PAU176" s="137"/>
      <c r="PAV176" s="137"/>
      <c r="PAW176" s="137"/>
      <c r="PAX176" s="137"/>
      <c r="PAY176" s="137"/>
      <c r="PAZ176" s="137"/>
      <c r="PBA176" s="137"/>
      <c r="PBB176" s="137"/>
      <c r="PBC176" s="137"/>
      <c r="PBD176" s="137"/>
      <c r="PBE176" s="137"/>
      <c r="PBF176" s="137"/>
      <c r="PBG176" s="137"/>
      <c r="PBH176" s="137"/>
      <c r="PBI176" s="137"/>
      <c r="PBJ176" s="137"/>
      <c r="PBK176" s="137"/>
      <c r="PBL176" s="137"/>
      <c r="PBM176" s="137"/>
      <c r="PBN176" s="137"/>
      <c r="PBO176" s="137"/>
      <c r="PBP176" s="137"/>
      <c r="PBQ176" s="137"/>
      <c r="PBR176" s="137"/>
      <c r="PBS176" s="137"/>
      <c r="PBT176" s="137"/>
      <c r="PBU176" s="137"/>
      <c r="PBV176" s="137"/>
      <c r="PBW176" s="137"/>
      <c r="PBX176" s="137"/>
      <c r="PBY176" s="137"/>
      <c r="PBZ176" s="137"/>
      <c r="PCA176" s="137"/>
      <c r="PCB176" s="137"/>
      <c r="PCC176" s="137"/>
      <c r="PCD176" s="137"/>
      <c r="PCE176" s="137"/>
      <c r="PCF176" s="137"/>
      <c r="PCG176" s="137"/>
      <c r="PCH176" s="137"/>
      <c r="PCI176" s="137"/>
      <c r="PCJ176" s="137"/>
      <c r="PCK176" s="137"/>
      <c r="PCL176" s="137"/>
      <c r="PCM176" s="137"/>
      <c r="PCN176" s="137"/>
      <c r="PCO176" s="137"/>
      <c r="PCP176" s="137"/>
      <c r="PCQ176" s="137"/>
      <c r="PCR176" s="137"/>
      <c r="PCS176" s="137"/>
      <c r="PCT176" s="137"/>
      <c r="PCU176" s="137"/>
      <c r="PCV176" s="137"/>
      <c r="PCW176" s="137"/>
      <c r="PCX176" s="137"/>
      <c r="PCY176" s="137"/>
      <c r="PCZ176" s="137"/>
      <c r="PDA176" s="137"/>
      <c r="PDB176" s="137"/>
      <c r="PDC176" s="137"/>
      <c r="PDD176" s="137"/>
      <c r="PDE176" s="137"/>
      <c r="PDF176" s="137"/>
      <c r="PDG176" s="137"/>
      <c r="PDH176" s="137"/>
      <c r="PDI176" s="137"/>
      <c r="PDJ176" s="137"/>
      <c r="PDK176" s="137"/>
      <c r="PDL176" s="137"/>
      <c r="PDM176" s="137"/>
      <c r="PDN176" s="137"/>
      <c r="PDO176" s="137"/>
      <c r="PDP176" s="137"/>
      <c r="PDQ176" s="137"/>
      <c r="PDR176" s="137"/>
      <c r="PDS176" s="137"/>
      <c r="PDT176" s="137"/>
      <c r="PDU176" s="137"/>
      <c r="PDV176" s="137"/>
      <c r="PDW176" s="137"/>
      <c r="PDX176" s="137"/>
      <c r="PDY176" s="137"/>
      <c r="PDZ176" s="137"/>
      <c r="PEA176" s="137"/>
      <c r="PEB176" s="137"/>
      <c r="PEC176" s="137"/>
      <c r="PED176" s="137"/>
      <c r="PEE176" s="137"/>
      <c r="PEF176" s="137"/>
      <c r="PEG176" s="137"/>
      <c r="PEH176" s="137"/>
      <c r="PEI176" s="137"/>
      <c r="PEJ176" s="137"/>
      <c r="PEK176" s="137"/>
      <c r="PEL176" s="137"/>
      <c r="PEM176" s="137"/>
      <c r="PEN176" s="137"/>
      <c r="PEO176" s="137"/>
      <c r="PEP176" s="137"/>
      <c r="PEQ176" s="137"/>
      <c r="PER176" s="137"/>
      <c r="PES176" s="137"/>
      <c r="PET176" s="137"/>
      <c r="PEU176" s="137"/>
      <c r="PEV176" s="137"/>
      <c r="PEW176" s="137"/>
      <c r="PEX176" s="137"/>
      <c r="PEY176" s="137"/>
      <c r="PEZ176" s="137"/>
      <c r="PFA176" s="137"/>
      <c r="PFB176" s="137"/>
      <c r="PFC176" s="137"/>
      <c r="PFD176" s="137"/>
      <c r="PFE176" s="137"/>
      <c r="PFF176" s="137"/>
      <c r="PFG176" s="137"/>
      <c r="PFH176" s="137"/>
      <c r="PFI176" s="137"/>
      <c r="PFJ176" s="137"/>
      <c r="PFK176" s="137"/>
      <c r="PFL176" s="137"/>
      <c r="PFM176" s="137"/>
      <c r="PFN176" s="137"/>
      <c r="PFO176" s="137"/>
      <c r="PFP176" s="137"/>
      <c r="PFQ176" s="137"/>
      <c r="PFR176" s="137"/>
      <c r="PFS176" s="137"/>
      <c r="PFT176" s="137"/>
      <c r="PFU176" s="137"/>
      <c r="PFV176" s="137"/>
      <c r="PFW176" s="137"/>
      <c r="PFX176" s="137"/>
      <c r="PFY176" s="137"/>
      <c r="PFZ176" s="137"/>
      <c r="PGA176" s="137"/>
      <c r="PGB176" s="137"/>
      <c r="PGC176" s="137"/>
      <c r="PGD176" s="137"/>
      <c r="PGE176" s="137"/>
      <c r="PGF176" s="137"/>
      <c r="PGG176" s="137"/>
      <c r="PGH176" s="137"/>
      <c r="PGI176" s="137"/>
      <c r="PGJ176" s="137"/>
      <c r="PGK176" s="137"/>
      <c r="PGL176" s="137"/>
      <c r="PGM176" s="137"/>
      <c r="PGN176" s="137"/>
      <c r="PGO176" s="137"/>
      <c r="PGP176" s="137"/>
      <c r="PGQ176" s="137"/>
      <c r="PGR176" s="137"/>
      <c r="PGS176" s="137"/>
      <c r="PGT176" s="137"/>
      <c r="PGU176" s="137"/>
      <c r="PGV176" s="137"/>
      <c r="PGW176" s="137"/>
      <c r="PGX176" s="137"/>
      <c r="PGY176" s="137"/>
      <c r="PGZ176" s="137"/>
      <c r="PHA176" s="137"/>
      <c r="PHB176" s="137"/>
      <c r="PHC176" s="137"/>
      <c r="PHD176" s="137"/>
      <c r="PHE176" s="137"/>
      <c r="PHF176" s="137"/>
      <c r="PHG176" s="137"/>
      <c r="PHH176" s="137"/>
      <c r="PHI176" s="137"/>
      <c r="PHJ176" s="137"/>
      <c r="PHK176" s="137"/>
      <c r="PHL176" s="137"/>
      <c r="PHM176" s="137"/>
      <c r="PHN176" s="137"/>
      <c r="PHO176" s="137"/>
      <c r="PHP176" s="137"/>
      <c r="PHQ176" s="137"/>
      <c r="PHR176" s="137"/>
      <c r="PHS176" s="137"/>
      <c r="PHT176" s="137"/>
      <c r="PHU176" s="137"/>
      <c r="PHV176" s="137"/>
      <c r="PHW176" s="137"/>
      <c r="PHX176" s="137"/>
      <c r="PHY176" s="137"/>
      <c r="PHZ176" s="137"/>
      <c r="PIA176" s="137"/>
      <c r="PIB176" s="137"/>
      <c r="PIC176" s="137"/>
      <c r="PID176" s="137"/>
      <c r="PIE176" s="137"/>
      <c r="PIF176" s="137"/>
      <c r="PIG176" s="137"/>
      <c r="PIH176" s="137"/>
      <c r="PII176" s="137"/>
      <c r="PIJ176" s="137"/>
      <c r="PIK176" s="137"/>
      <c r="PIL176" s="137"/>
      <c r="PIM176" s="137"/>
      <c r="PIN176" s="137"/>
      <c r="PIO176" s="137"/>
      <c r="PIP176" s="137"/>
      <c r="PIQ176" s="137"/>
      <c r="PIR176" s="137"/>
      <c r="PIS176" s="137"/>
      <c r="PIT176" s="137"/>
      <c r="PIU176" s="137"/>
      <c r="PIV176" s="137"/>
      <c r="PIW176" s="137"/>
      <c r="PIX176" s="137"/>
      <c r="PIY176" s="137"/>
      <c r="PIZ176" s="137"/>
      <c r="PJA176" s="137"/>
      <c r="PJB176" s="137"/>
      <c r="PJC176" s="137"/>
      <c r="PJD176" s="137"/>
      <c r="PJE176" s="137"/>
      <c r="PJF176" s="137"/>
      <c r="PJG176" s="137"/>
      <c r="PJH176" s="137"/>
      <c r="PJI176" s="137"/>
      <c r="PJJ176" s="137"/>
      <c r="PJK176" s="137"/>
      <c r="PJL176" s="137"/>
      <c r="PJM176" s="137"/>
      <c r="PJN176" s="137"/>
      <c r="PJO176" s="137"/>
      <c r="PJP176" s="137"/>
      <c r="PJQ176" s="137"/>
      <c r="PJR176" s="137"/>
      <c r="PJS176" s="137"/>
      <c r="PJT176" s="137"/>
      <c r="PJU176" s="137"/>
      <c r="PJV176" s="137"/>
      <c r="PJW176" s="137"/>
      <c r="PJX176" s="137"/>
      <c r="PJY176" s="137"/>
      <c r="PJZ176" s="137"/>
      <c r="PKA176" s="137"/>
      <c r="PKB176" s="137"/>
      <c r="PKC176" s="137"/>
      <c r="PKD176" s="137"/>
      <c r="PKE176" s="137"/>
      <c r="PKF176" s="137"/>
      <c r="PKG176" s="137"/>
      <c r="PKH176" s="137"/>
      <c r="PKI176" s="137"/>
      <c r="PKJ176" s="137"/>
      <c r="PKK176" s="137"/>
      <c r="PKL176" s="137"/>
      <c r="PKM176" s="137"/>
      <c r="PKN176" s="137"/>
      <c r="PKO176" s="137"/>
      <c r="PKP176" s="137"/>
      <c r="PKQ176" s="137"/>
      <c r="PKR176" s="137"/>
      <c r="PKS176" s="137"/>
      <c r="PKT176" s="137"/>
      <c r="PKU176" s="137"/>
      <c r="PKV176" s="137"/>
      <c r="PKW176" s="137"/>
      <c r="PKX176" s="137"/>
      <c r="PKY176" s="137"/>
      <c r="PKZ176" s="137"/>
      <c r="PLA176" s="137"/>
      <c r="PLB176" s="137"/>
      <c r="PLC176" s="137"/>
      <c r="PLD176" s="137"/>
      <c r="PLE176" s="137"/>
      <c r="PLF176" s="137"/>
      <c r="PLG176" s="137"/>
      <c r="PLH176" s="137"/>
      <c r="PLI176" s="137"/>
      <c r="PLJ176" s="137"/>
      <c r="PLK176" s="137"/>
      <c r="PLL176" s="137"/>
      <c r="PLM176" s="137"/>
      <c r="PLN176" s="137"/>
      <c r="PLO176" s="137"/>
      <c r="PLP176" s="137"/>
      <c r="PLQ176" s="137"/>
      <c r="PLR176" s="137"/>
      <c r="PLS176" s="137"/>
      <c r="PLT176" s="137"/>
      <c r="PLU176" s="137"/>
      <c r="PLV176" s="137"/>
      <c r="PLW176" s="137"/>
      <c r="PLX176" s="137"/>
      <c r="PLY176" s="137"/>
      <c r="PLZ176" s="137"/>
      <c r="PMA176" s="137"/>
      <c r="PMB176" s="137"/>
      <c r="PMC176" s="137"/>
      <c r="PMD176" s="137"/>
      <c r="PME176" s="137"/>
      <c r="PMF176" s="137"/>
      <c r="PMG176" s="137"/>
      <c r="PMH176" s="137"/>
      <c r="PMI176" s="137"/>
      <c r="PMJ176" s="137"/>
      <c r="PMK176" s="137"/>
      <c r="PML176" s="137"/>
      <c r="PMM176" s="137"/>
      <c r="PMN176" s="137"/>
      <c r="PMO176" s="137"/>
      <c r="PMP176" s="137"/>
      <c r="PMQ176" s="137"/>
      <c r="PMR176" s="137"/>
      <c r="PMS176" s="137"/>
      <c r="PMT176" s="137"/>
      <c r="PMU176" s="137"/>
      <c r="PMV176" s="137"/>
      <c r="PMW176" s="137"/>
      <c r="PMX176" s="137"/>
      <c r="PMY176" s="137"/>
      <c r="PMZ176" s="137"/>
      <c r="PNA176" s="137"/>
      <c r="PNB176" s="137"/>
      <c r="PNC176" s="137"/>
      <c r="PND176" s="137"/>
      <c r="PNE176" s="137"/>
      <c r="PNF176" s="137"/>
      <c r="PNG176" s="137"/>
      <c r="PNH176" s="137"/>
      <c r="PNI176" s="137"/>
      <c r="PNJ176" s="137"/>
      <c r="PNK176" s="137"/>
      <c r="PNL176" s="137"/>
      <c r="PNM176" s="137"/>
      <c r="PNN176" s="137"/>
      <c r="PNO176" s="137"/>
      <c r="PNP176" s="137"/>
      <c r="PNQ176" s="137"/>
      <c r="PNR176" s="137"/>
      <c r="PNS176" s="137"/>
      <c r="PNT176" s="137"/>
      <c r="PNU176" s="137"/>
      <c r="PNV176" s="137"/>
      <c r="PNW176" s="137"/>
      <c r="PNX176" s="137"/>
      <c r="PNY176" s="137"/>
      <c r="PNZ176" s="137"/>
      <c r="POA176" s="137"/>
      <c r="POB176" s="137"/>
      <c r="POC176" s="137"/>
      <c r="POD176" s="137"/>
      <c r="POE176" s="137"/>
      <c r="POF176" s="137"/>
      <c r="POG176" s="137"/>
      <c r="POH176" s="137"/>
      <c r="POI176" s="137"/>
      <c r="POJ176" s="137"/>
      <c r="POK176" s="137"/>
      <c r="POL176" s="137"/>
      <c r="POM176" s="137"/>
      <c r="PON176" s="137"/>
      <c r="POO176" s="137"/>
      <c r="POP176" s="137"/>
      <c r="POQ176" s="137"/>
      <c r="POR176" s="137"/>
      <c r="POS176" s="137"/>
      <c r="POT176" s="137"/>
      <c r="POU176" s="137"/>
      <c r="POV176" s="137"/>
      <c r="POW176" s="137"/>
      <c r="POX176" s="137"/>
      <c r="POY176" s="137"/>
      <c r="POZ176" s="137"/>
      <c r="PPA176" s="137"/>
      <c r="PPB176" s="137"/>
      <c r="PPC176" s="137"/>
      <c r="PPD176" s="137"/>
      <c r="PPE176" s="137"/>
      <c r="PPF176" s="137"/>
      <c r="PPG176" s="137"/>
      <c r="PPH176" s="137"/>
      <c r="PPI176" s="137"/>
      <c r="PPJ176" s="137"/>
      <c r="PPK176" s="137"/>
      <c r="PPL176" s="137"/>
      <c r="PPM176" s="137"/>
      <c r="PPN176" s="137"/>
      <c r="PPO176" s="137"/>
      <c r="PPP176" s="137"/>
      <c r="PPQ176" s="137"/>
      <c r="PPR176" s="137"/>
      <c r="PPS176" s="137"/>
      <c r="PPT176" s="137"/>
      <c r="PPU176" s="137"/>
      <c r="PPV176" s="137"/>
      <c r="PPW176" s="137"/>
      <c r="PPX176" s="137"/>
      <c r="PPY176" s="137"/>
      <c r="PPZ176" s="137"/>
      <c r="PQA176" s="137"/>
      <c r="PQB176" s="137"/>
      <c r="PQC176" s="137"/>
      <c r="PQD176" s="137"/>
      <c r="PQE176" s="137"/>
      <c r="PQF176" s="137"/>
      <c r="PQG176" s="137"/>
      <c r="PQH176" s="137"/>
      <c r="PQI176" s="137"/>
      <c r="PQJ176" s="137"/>
      <c r="PQK176" s="137"/>
      <c r="PQL176" s="137"/>
      <c r="PQM176" s="137"/>
      <c r="PQN176" s="137"/>
      <c r="PQO176" s="137"/>
      <c r="PQP176" s="137"/>
      <c r="PQQ176" s="137"/>
      <c r="PQR176" s="137"/>
      <c r="PQS176" s="137"/>
      <c r="PQT176" s="137"/>
      <c r="PQU176" s="137"/>
      <c r="PQV176" s="137"/>
      <c r="PQW176" s="137"/>
      <c r="PQX176" s="137"/>
      <c r="PQY176" s="137"/>
      <c r="PQZ176" s="137"/>
      <c r="PRA176" s="137"/>
      <c r="PRB176" s="137"/>
      <c r="PRC176" s="137"/>
      <c r="PRD176" s="137"/>
      <c r="PRE176" s="137"/>
      <c r="PRF176" s="137"/>
      <c r="PRG176" s="137"/>
      <c r="PRH176" s="137"/>
      <c r="PRI176" s="137"/>
      <c r="PRJ176" s="137"/>
      <c r="PRK176" s="137"/>
      <c r="PRL176" s="137"/>
      <c r="PRM176" s="137"/>
      <c r="PRN176" s="137"/>
      <c r="PRO176" s="137"/>
      <c r="PRP176" s="137"/>
      <c r="PRQ176" s="137"/>
      <c r="PRR176" s="137"/>
      <c r="PRS176" s="137"/>
      <c r="PRT176" s="137"/>
      <c r="PRU176" s="137"/>
      <c r="PRV176" s="137"/>
      <c r="PRW176" s="137"/>
      <c r="PRX176" s="137"/>
      <c r="PRY176" s="137"/>
      <c r="PRZ176" s="137"/>
      <c r="PSA176" s="137"/>
      <c r="PSB176" s="137"/>
      <c r="PSC176" s="137"/>
      <c r="PSD176" s="137"/>
      <c r="PSE176" s="137"/>
      <c r="PSF176" s="137"/>
      <c r="PSG176" s="137"/>
      <c r="PSH176" s="137"/>
      <c r="PSI176" s="137"/>
      <c r="PSJ176" s="137"/>
      <c r="PSK176" s="137"/>
      <c r="PSL176" s="137"/>
      <c r="PSM176" s="137"/>
      <c r="PSN176" s="137"/>
      <c r="PSO176" s="137"/>
      <c r="PSP176" s="137"/>
      <c r="PSQ176" s="137"/>
      <c r="PSR176" s="137"/>
      <c r="PSS176" s="137"/>
      <c r="PST176" s="137"/>
      <c r="PSU176" s="137"/>
      <c r="PSV176" s="137"/>
      <c r="PSW176" s="137"/>
      <c r="PSX176" s="137"/>
      <c r="PSY176" s="137"/>
      <c r="PSZ176" s="137"/>
      <c r="PTA176" s="137"/>
      <c r="PTB176" s="137"/>
      <c r="PTC176" s="137"/>
      <c r="PTD176" s="137"/>
      <c r="PTE176" s="137"/>
      <c r="PTF176" s="137"/>
      <c r="PTG176" s="137"/>
      <c r="PTH176" s="137"/>
      <c r="PTI176" s="137"/>
      <c r="PTJ176" s="137"/>
      <c r="PTK176" s="137"/>
      <c r="PTL176" s="137"/>
      <c r="PTM176" s="137"/>
      <c r="PTN176" s="137"/>
      <c r="PTO176" s="137"/>
      <c r="PTP176" s="137"/>
      <c r="PTQ176" s="137"/>
      <c r="PTR176" s="137"/>
      <c r="PTS176" s="137"/>
      <c r="PTT176" s="137"/>
      <c r="PTU176" s="137"/>
      <c r="PTV176" s="137"/>
      <c r="PTW176" s="137"/>
      <c r="PTX176" s="137"/>
      <c r="PTY176" s="137"/>
      <c r="PTZ176" s="137"/>
      <c r="PUA176" s="137"/>
      <c r="PUB176" s="137"/>
      <c r="PUC176" s="137"/>
      <c r="PUD176" s="137"/>
      <c r="PUE176" s="137"/>
      <c r="PUF176" s="137"/>
      <c r="PUG176" s="137"/>
      <c r="PUH176" s="137"/>
      <c r="PUI176" s="137"/>
      <c r="PUJ176" s="137"/>
      <c r="PUK176" s="137"/>
      <c r="PUL176" s="137"/>
      <c r="PUM176" s="137"/>
      <c r="PUN176" s="137"/>
      <c r="PUO176" s="137"/>
      <c r="PUP176" s="137"/>
      <c r="PUQ176" s="137"/>
      <c r="PUR176" s="137"/>
      <c r="PUS176" s="137"/>
      <c r="PUT176" s="137"/>
      <c r="PUU176" s="137"/>
      <c r="PUV176" s="137"/>
      <c r="PUW176" s="137"/>
      <c r="PUX176" s="137"/>
      <c r="PUY176" s="137"/>
      <c r="PUZ176" s="137"/>
      <c r="PVA176" s="137"/>
      <c r="PVB176" s="137"/>
      <c r="PVC176" s="137"/>
      <c r="PVD176" s="137"/>
      <c r="PVE176" s="137"/>
      <c r="PVF176" s="137"/>
      <c r="PVG176" s="137"/>
      <c r="PVH176" s="137"/>
      <c r="PVI176" s="137"/>
      <c r="PVJ176" s="137"/>
      <c r="PVK176" s="137"/>
      <c r="PVL176" s="137"/>
      <c r="PVM176" s="137"/>
      <c r="PVN176" s="137"/>
      <c r="PVO176" s="137"/>
      <c r="PVP176" s="137"/>
      <c r="PVQ176" s="137"/>
      <c r="PVR176" s="137"/>
      <c r="PVS176" s="137"/>
      <c r="PVT176" s="137"/>
      <c r="PVU176" s="137"/>
      <c r="PVV176" s="137"/>
      <c r="PVW176" s="137"/>
      <c r="PVX176" s="137"/>
      <c r="PVY176" s="137"/>
      <c r="PVZ176" s="137"/>
      <c r="PWA176" s="137"/>
      <c r="PWB176" s="137"/>
      <c r="PWC176" s="137"/>
      <c r="PWD176" s="137"/>
      <c r="PWE176" s="137"/>
      <c r="PWF176" s="137"/>
      <c r="PWG176" s="137"/>
      <c r="PWH176" s="137"/>
      <c r="PWI176" s="137"/>
      <c r="PWJ176" s="137"/>
      <c r="PWK176" s="137"/>
      <c r="PWL176" s="137"/>
      <c r="PWM176" s="137"/>
      <c r="PWN176" s="137"/>
      <c r="PWO176" s="137"/>
      <c r="PWP176" s="137"/>
      <c r="PWQ176" s="137"/>
      <c r="PWR176" s="137"/>
      <c r="PWS176" s="137"/>
      <c r="PWT176" s="137"/>
      <c r="PWU176" s="137"/>
      <c r="PWV176" s="137"/>
      <c r="PWW176" s="137"/>
      <c r="PWX176" s="137"/>
      <c r="PWY176" s="137"/>
      <c r="PWZ176" s="137"/>
      <c r="PXA176" s="137"/>
      <c r="PXB176" s="137"/>
      <c r="PXC176" s="137"/>
      <c r="PXD176" s="137"/>
      <c r="PXE176" s="137"/>
      <c r="PXF176" s="137"/>
      <c r="PXG176" s="137"/>
      <c r="PXH176" s="137"/>
      <c r="PXI176" s="137"/>
      <c r="PXJ176" s="137"/>
      <c r="PXK176" s="137"/>
      <c r="PXL176" s="137"/>
      <c r="PXM176" s="137"/>
      <c r="PXN176" s="137"/>
      <c r="PXO176" s="137"/>
      <c r="PXP176" s="137"/>
      <c r="PXQ176" s="137"/>
      <c r="PXR176" s="137"/>
      <c r="PXS176" s="137"/>
      <c r="PXT176" s="137"/>
      <c r="PXU176" s="137"/>
      <c r="PXV176" s="137"/>
      <c r="PXW176" s="137"/>
      <c r="PXX176" s="137"/>
      <c r="PXY176" s="137"/>
      <c r="PXZ176" s="137"/>
      <c r="PYA176" s="137"/>
      <c r="PYB176" s="137"/>
      <c r="PYC176" s="137"/>
      <c r="PYD176" s="137"/>
      <c r="PYE176" s="137"/>
      <c r="PYF176" s="137"/>
      <c r="PYG176" s="137"/>
      <c r="PYH176" s="137"/>
      <c r="PYI176" s="137"/>
      <c r="PYJ176" s="137"/>
      <c r="PYK176" s="137"/>
      <c r="PYL176" s="137"/>
      <c r="PYM176" s="137"/>
      <c r="PYN176" s="137"/>
      <c r="PYO176" s="137"/>
      <c r="PYP176" s="137"/>
      <c r="PYQ176" s="137"/>
      <c r="PYR176" s="137"/>
      <c r="PYS176" s="137"/>
      <c r="PYT176" s="137"/>
      <c r="PYU176" s="137"/>
      <c r="PYV176" s="137"/>
      <c r="PYW176" s="137"/>
      <c r="PYX176" s="137"/>
      <c r="PYY176" s="137"/>
      <c r="PYZ176" s="137"/>
      <c r="PZA176" s="137"/>
      <c r="PZB176" s="137"/>
      <c r="PZC176" s="137"/>
      <c r="PZD176" s="137"/>
      <c r="PZE176" s="137"/>
      <c r="PZF176" s="137"/>
      <c r="PZG176" s="137"/>
      <c r="PZH176" s="137"/>
      <c r="PZI176" s="137"/>
      <c r="PZJ176" s="137"/>
      <c r="PZK176" s="137"/>
      <c r="PZL176" s="137"/>
      <c r="PZM176" s="137"/>
      <c r="PZN176" s="137"/>
      <c r="PZO176" s="137"/>
      <c r="PZP176" s="137"/>
      <c r="PZQ176" s="137"/>
      <c r="PZR176" s="137"/>
      <c r="PZS176" s="137"/>
      <c r="PZT176" s="137"/>
      <c r="PZU176" s="137"/>
      <c r="PZV176" s="137"/>
      <c r="PZW176" s="137"/>
      <c r="PZX176" s="137"/>
      <c r="PZY176" s="137"/>
      <c r="PZZ176" s="137"/>
      <c r="QAA176" s="137"/>
      <c r="QAB176" s="137"/>
      <c r="QAC176" s="137"/>
      <c r="QAD176" s="137"/>
      <c r="QAE176" s="137"/>
      <c r="QAF176" s="137"/>
      <c r="QAG176" s="137"/>
      <c r="QAH176" s="137"/>
      <c r="QAI176" s="137"/>
      <c r="QAJ176" s="137"/>
      <c r="QAK176" s="137"/>
      <c r="QAL176" s="137"/>
      <c r="QAM176" s="137"/>
      <c r="QAN176" s="137"/>
      <c r="QAO176" s="137"/>
      <c r="QAP176" s="137"/>
      <c r="QAQ176" s="137"/>
      <c r="QAR176" s="137"/>
      <c r="QAS176" s="137"/>
      <c r="QAT176" s="137"/>
      <c r="QAU176" s="137"/>
      <c r="QAV176" s="137"/>
      <c r="QAW176" s="137"/>
      <c r="QAX176" s="137"/>
      <c r="QAY176" s="137"/>
      <c r="QAZ176" s="137"/>
      <c r="QBA176" s="137"/>
      <c r="QBB176" s="137"/>
      <c r="QBC176" s="137"/>
      <c r="QBD176" s="137"/>
      <c r="QBE176" s="137"/>
      <c r="QBF176" s="137"/>
      <c r="QBG176" s="137"/>
      <c r="QBH176" s="137"/>
      <c r="QBI176" s="137"/>
      <c r="QBJ176" s="137"/>
      <c r="QBK176" s="137"/>
      <c r="QBL176" s="137"/>
      <c r="QBM176" s="137"/>
      <c r="QBN176" s="137"/>
      <c r="QBO176" s="137"/>
      <c r="QBP176" s="137"/>
      <c r="QBQ176" s="137"/>
      <c r="QBR176" s="137"/>
      <c r="QBS176" s="137"/>
      <c r="QBT176" s="137"/>
      <c r="QBU176" s="137"/>
      <c r="QBV176" s="137"/>
      <c r="QBW176" s="137"/>
      <c r="QBX176" s="137"/>
      <c r="QBY176" s="137"/>
      <c r="QBZ176" s="137"/>
      <c r="QCA176" s="137"/>
      <c r="QCB176" s="137"/>
      <c r="QCC176" s="137"/>
      <c r="QCD176" s="137"/>
      <c r="QCE176" s="137"/>
      <c r="QCF176" s="137"/>
      <c r="QCG176" s="137"/>
      <c r="QCH176" s="137"/>
      <c r="QCI176" s="137"/>
      <c r="QCJ176" s="137"/>
      <c r="QCK176" s="137"/>
      <c r="QCL176" s="137"/>
      <c r="QCM176" s="137"/>
      <c r="QCN176" s="137"/>
      <c r="QCO176" s="137"/>
      <c r="QCP176" s="137"/>
      <c r="QCQ176" s="137"/>
      <c r="QCR176" s="137"/>
      <c r="QCS176" s="137"/>
      <c r="QCT176" s="137"/>
      <c r="QCU176" s="137"/>
      <c r="QCV176" s="137"/>
      <c r="QCW176" s="137"/>
      <c r="QCX176" s="137"/>
      <c r="QCY176" s="137"/>
      <c r="QCZ176" s="137"/>
      <c r="QDA176" s="137"/>
      <c r="QDB176" s="137"/>
      <c r="QDC176" s="137"/>
      <c r="QDD176" s="137"/>
      <c r="QDE176" s="137"/>
      <c r="QDF176" s="137"/>
      <c r="QDG176" s="137"/>
      <c r="QDH176" s="137"/>
      <c r="QDI176" s="137"/>
      <c r="QDJ176" s="137"/>
      <c r="QDK176" s="137"/>
      <c r="QDL176" s="137"/>
      <c r="QDM176" s="137"/>
      <c r="QDN176" s="137"/>
      <c r="QDO176" s="137"/>
      <c r="QDP176" s="137"/>
      <c r="QDQ176" s="137"/>
      <c r="QDR176" s="137"/>
      <c r="QDS176" s="137"/>
      <c r="QDT176" s="137"/>
      <c r="QDU176" s="137"/>
      <c r="QDV176" s="137"/>
      <c r="QDW176" s="137"/>
      <c r="QDX176" s="137"/>
      <c r="QDY176" s="137"/>
      <c r="QDZ176" s="137"/>
      <c r="QEA176" s="137"/>
      <c r="QEB176" s="137"/>
      <c r="QEC176" s="137"/>
      <c r="QED176" s="137"/>
      <c r="QEE176" s="137"/>
      <c r="QEF176" s="137"/>
      <c r="QEG176" s="137"/>
      <c r="QEH176" s="137"/>
      <c r="QEI176" s="137"/>
      <c r="QEJ176" s="137"/>
      <c r="QEK176" s="137"/>
      <c r="QEL176" s="137"/>
      <c r="QEM176" s="137"/>
      <c r="QEN176" s="137"/>
      <c r="QEO176" s="137"/>
      <c r="QEP176" s="137"/>
      <c r="QEQ176" s="137"/>
      <c r="QER176" s="137"/>
      <c r="QES176" s="137"/>
      <c r="QET176" s="137"/>
      <c r="QEU176" s="137"/>
      <c r="QEV176" s="137"/>
      <c r="QEW176" s="137"/>
      <c r="QEX176" s="137"/>
      <c r="QEY176" s="137"/>
      <c r="QEZ176" s="137"/>
      <c r="QFA176" s="137"/>
      <c r="QFB176" s="137"/>
      <c r="QFC176" s="137"/>
      <c r="QFD176" s="137"/>
      <c r="QFE176" s="137"/>
      <c r="QFF176" s="137"/>
      <c r="QFG176" s="137"/>
      <c r="QFH176" s="137"/>
      <c r="QFI176" s="137"/>
      <c r="QFJ176" s="137"/>
      <c r="QFK176" s="137"/>
      <c r="QFL176" s="137"/>
      <c r="QFM176" s="137"/>
      <c r="QFN176" s="137"/>
      <c r="QFO176" s="137"/>
      <c r="QFP176" s="137"/>
      <c r="QFQ176" s="137"/>
      <c r="QFR176" s="137"/>
      <c r="QFS176" s="137"/>
      <c r="QFT176" s="137"/>
      <c r="QFU176" s="137"/>
      <c r="QFV176" s="137"/>
      <c r="QFW176" s="137"/>
      <c r="QFX176" s="137"/>
      <c r="QFY176" s="137"/>
      <c r="QFZ176" s="137"/>
      <c r="QGA176" s="137"/>
      <c r="QGB176" s="137"/>
      <c r="QGC176" s="137"/>
      <c r="QGD176" s="137"/>
      <c r="QGE176" s="137"/>
      <c r="QGF176" s="137"/>
      <c r="QGG176" s="137"/>
      <c r="QGH176" s="137"/>
      <c r="QGI176" s="137"/>
      <c r="QGJ176" s="137"/>
      <c r="QGK176" s="137"/>
      <c r="QGL176" s="137"/>
      <c r="QGM176" s="137"/>
      <c r="QGN176" s="137"/>
      <c r="QGO176" s="137"/>
      <c r="QGP176" s="137"/>
      <c r="QGQ176" s="137"/>
      <c r="QGR176" s="137"/>
      <c r="QGS176" s="137"/>
      <c r="QGT176" s="137"/>
      <c r="QGU176" s="137"/>
      <c r="QGV176" s="137"/>
      <c r="QGW176" s="137"/>
      <c r="QGX176" s="137"/>
      <c r="QGY176" s="137"/>
      <c r="QGZ176" s="137"/>
      <c r="QHA176" s="137"/>
      <c r="QHB176" s="137"/>
      <c r="QHC176" s="137"/>
      <c r="QHD176" s="137"/>
      <c r="QHE176" s="137"/>
      <c r="QHF176" s="137"/>
      <c r="QHG176" s="137"/>
      <c r="QHH176" s="137"/>
      <c r="QHI176" s="137"/>
      <c r="QHJ176" s="137"/>
      <c r="QHK176" s="137"/>
      <c r="QHL176" s="137"/>
      <c r="QHM176" s="137"/>
      <c r="QHN176" s="137"/>
      <c r="QHO176" s="137"/>
      <c r="QHP176" s="137"/>
      <c r="QHQ176" s="137"/>
      <c r="QHR176" s="137"/>
      <c r="QHS176" s="137"/>
      <c r="QHT176" s="137"/>
      <c r="QHU176" s="137"/>
      <c r="QHV176" s="137"/>
      <c r="QHW176" s="137"/>
      <c r="QHX176" s="137"/>
      <c r="QHY176" s="137"/>
      <c r="QHZ176" s="137"/>
      <c r="QIA176" s="137"/>
      <c r="QIB176" s="137"/>
      <c r="QIC176" s="137"/>
      <c r="QID176" s="137"/>
      <c r="QIE176" s="137"/>
      <c r="QIF176" s="137"/>
      <c r="QIG176" s="137"/>
      <c r="QIH176" s="137"/>
      <c r="QII176" s="137"/>
      <c r="QIJ176" s="137"/>
      <c r="QIK176" s="137"/>
      <c r="QIL176" s="137"/>
      <c r="QIM176" s="137"/>
      <c r="QIN176" s="137"/>
      <c r="QIO176" s="137"/>
      <c r="QIP176" s="137"/>
      <c r="QIQ176" s="137"/>
      <c r="QIR176" s="137"/>
      <c r="QIS176" s="137"/>
      <c r="QIT176" s="137"/>
      <c r="QIU176" s="137"/>
      <c r="QIV176" s="137"/>
      <c r="QIW176" s="137"/>
      <c r="QIX176" s="137"/>
      <c r="QIY176" s="137"/>
      <c r="QIZ176" s="137"/>
      <c r="QJA176" s="137"/>
      <c r="QJB176" s="137"/>
      <c r="QJC176" s="137"/>
      <c r="QJD176" s="137"/>
      <c r="QJE176" s="137"/>
      <c r="QJF176" s="137"/>
      <c r="QJG176" s="137"/>
      <c r="QJH176" s="137"/>
      <c r="QJI176" s="137"/>
      <c r="QJJ176" s="137"/>
      <c r="QJK176" s="137"/>
      <c r="QJL176" s="137"/>
      <c r="QJM176" s="137"/>
      <c r="QJN176" s="137"/>
      <c r="QJO176" s="137"/>
      <c r="QJP176" s="137"/>
      <c r="QJQ176" s="137"/>
      <c r="QJR176" s="137"/>
      <c r="QJS176" s="137"/>
      <c r="QJT176" s="137"/>
      <c r="QJU176" s="137"/>
      <c r="QJV176" s="137"/>
      <c r="QJW176" s="137"/>
      <c r="QJX176" s="137"/>
      <c r="QJY176" s="137"/>
      <c r="QJZ176" s="137"/>
      <c r="QKA176" s="137"/>
      <c r="QKB176" s="137"/>
      <c r="QKC176" s="137"/>
      <c r="QKD176" s="137"/>
      <c r="QKE176" s="137"/>
      <c r="QKF176" s="137"/>
      <c r="QKG176" s="137"/>
      <c r="QKH176" s="137"/>
      <c r="QKI176" s="137"/>
      <c r="QKJ176" s="137"/>
      <c r="QKK176" s="137"/>
      <c r="QKL176" s="137"/>
      <c r="QKM176" s="137"/>
      <c r="QKN176" s="137"/>
      <c r="QKO176" s="137"/>
      <c r="QKP176" s="137"/>
      <c r="QKQ176" s="137"/>
      <c r="QKR176" s="137"/>
      <c r="QKS176" s="137"/>
      <c r="QKT176" s="137"/>
      <c r="QKU176" s="137"/>
      <c r="QKV176" s="137"/>
      <c r="QKW176" s="137"/>
      <c r="QKX176" s="137"/>
      <c r="QKY176" s="137"/>
      <c r="QKZ176" s="137"/>
      <c r="QLA176" s="137"/>
      <c r="QLB176" s="137"/>
      <c r="QLC176" s="137"/>
      <c r="QLD176" s="137"/>
      <c r="QLE176" s="137"/>
      <c r="QLF176" s="137"/>
      <c r="QLG176" s="137"/>
      <c r="QLH176" s="137"/>
      <c r="QLI176" s="137"/>
      <c r="QLJ176" s="137"/>
      <c r="QLK176" s="137"/>
      <c r="QLL176" s="137"/>
      <c r="QLM176" s="137"/>
      <c r="QLN176" s="137"/>
      <c r="QLO176" s="137"/>
      <c r="QLP176" s="137"/>
      <c r="QLQ176" s="137"/>
      <c r="QLR176" s="137"/>
      <c r="QLS176" s="137"/>
      <c r="QLT176" s="137"/>
      <c r="QLU176" s="137"/>
      <c r="QLV176" s="137"/>
      <c r="QLW176" s="137"/>
      <c r="QLX176" s="137"/>
      <c r="QLY176" s="137"/>
      <c r="QLZ176" s="137"/>
      <c r="QMA176" s="137"/>
      <c r="QMB176" s="137"/>
      <c r="QMC176" s="137"/>
      <c r="QMD176" s="137"/>
      <c r="QME176" s="137"/>
      <c r="QMF176" s="137"/>
      <c r="QMG176" s="137"/>
      <c r="QMH176" s="137"/>
      <c r="QMI176" s="137"/>
      <c r="QMJ176" s="137"/>
      <c r="QMK176" s="137"/>
      <c r="QML176" s="137"/>
      <c r="QMM176" s="137"/>
      <c r="QMN176" s="137"/>
      <c r="QMO176" s="137"/>
      <c r="QMP176" s="137"/>
      <c r="QMQ176" s="137"/>
      <c r="QMR176" s="137"/>
      <c r="QMS176" s="137"/>
      <c r="QMT176" s="137"/>
      <c r="QMU176" s="137"/>
      <c r="QMV176" s="137"/>
      <c r="QMW176" s="137"/>
      <c r="QMX176" s="137"/>
      <c r="QMY176" s="137"/>
      <c r="QMZ176" s="137"/>
      <c r="QNA176" s="137"/>
      <c r="QNB176" s="137"/>
      <c r="QNC176" s="137"/>
      <c r="QND176" s="137"/>
      <c r="QNE176" s="137"/>
      <c r="QNF176" s="137"/>
      <c r="QNG176" s="137"/>
      <c r="QNH176" s="137"/>
      <c r="QNI176" s="137"/>
      <c r="QNJ176" s="137"/>
      <c r="QNK176" s="137"/>
      <c r="QNL176" s="137"/>
      <c r="QNM176" s="137"/>
      <c r="QNN176" s="137"/>
      <c r="QNO176" s="137"/>
      <c r="QNP176" s="137"/>
      <c r="QNQ176" s="137"/>
      <c r="QNR176" s="137"/>
      <c r="QNS176" s="137"/>
      <c r="QNT176" s="137"/>
      <c r="QNU176" s="137"/>
      <c r="QNV176" s="137"/>
      <c r="QNW176" s="137"/>
      <c r="QNX176" s="137"/>
      <c r="QNY176" s="137"/>
      <c r="QNZ176" s="137"/>
      <c r="QOA176" s="137"/>
      <c r="QOB176" s="137"/>
      <c r="QOC176" s="137"/>
      <c r="QOD176" s="137"/>
      <c r="QOE176" s="137"/>
      <c r="QOF176" s="137"/>
      <c r="QOG176" s="137"/>
      <c r="QOH176" s="137"/>
      <c r="QOI176" s="137"/>
      <c r="QOJ176" s="137"/>
      <c r="QOK176" s="137"/>
      <c r="QOL176" s="137"/>
      <c r="QOM176" s="137"/>
      <c r="QON176" s="137"/>
      <c r="QOO176" s="137"/>
      <c r="QOP176" s="137"/>
      <c r="QOQ176" s="137"/>
      <c r="QOR176" s="137"/>
      <c r="QOS176" s="137"/>
      <c r="QOT176" s="137"/>
      <c r="QOU176" s="137"/>
      <c r="QOV176" s="137"/>
      <c r="QOW176" s="137"/>
      <c r="QOX176" s="137"/>
      <c r="QOY176" s="137"/>
      <c r="QOZ176" s="137"/>
      <c r="QPA176" s="137"/>
      <c r="QPB176" s="137"/>
      <c r="QPC176" s="137"/>
      <c r="QPD176" s="137"/>
      <c r="QPE176" s="137"/>
      <c r="QPF176" s="137"/>
      <c r="QPG176" s="137"/>
      <c r="QPH176" s="137"/>
      <c r="QPI176" s="137"/>
      <c r="QPJ176" s="137"/>
      <c r="QPK176" s="137"/>
      <c r="QPL176" s="137"/>
      <c r="QPM176" s="137"/>
      <c r="QPN176" s="137"/>
      <c r="QPO176" s="137"/>
      <c r="QPP176" s="137"/>
      <c r="QPQ176" s="137"/>
      <c r="QPR176" s="137"/>
      <c r="QPS176" s="137"/>
      <c r="QPT176" s="137"/>
      <c r="QPU176" s="137"/>
      <c r="QPV176" s="137"/>
      <c r="QPW176" s="137"/>
      <c r="QPX176" s="137"/>
      <c r="QPY176" s="137"/>
      <c r="QPZ176" s="137"/>
      <c r="QQA176" s="137"/>
      <c r="QQB176" s="137"/>
      <c r="QQC176" s="137"/>
      <c r="QQD176" s="137"/>
      <c r="QQE176" s="137"/>
      <c r="QQF176" s="137"/>
      <c r="QQG176" s="137"/>
      <c r="QQH176" s="137"/>
      <c r="QQI176" s="137"/>
      <c r="QQJ176" s="137"/>
      <c r="QQK176" s="137"/>
      <c r="QQL176" s="137"/>
      <c r="QQM176" s="137"/>
      <c r="QQN176" s="137"/>
      <c r="QQO176" s="137"/>
      <c r="QQP176" s="137"/>
      <c r="QQQ176" s="137"/>
      <c r="QQR176" s="137"/>
      <c r="QQS176" s="137"/>
      <c r="QQT176" s="137"/>
      <c r="QQU176" s="137"/>
      <c r="QQV176" s="137"/>
      <c r="QQW176" s="137"/>
      <c r="QQX176" s="137"/>
      <c r="QQY176" s="137"/>
      <c r="QQZ176" s="137"/>
      <c r="QRA176" s="137"/>
      <c r="QRB176" s="137"/>
      <c r="QRC176" s="137"/>
      <c r="QRD176" s="137"/>
      <c r="QRE176" s="137"/>
      <c r="QRF176" s="137"/>
      <c r="QRG176" s="137"/>
      <c r="QRH176" s="137"/>
      <c r="QRI176" s="137"/>
      <c r="QRJ176" s="137"/>
      <c r="QRK176" s="137"/>
      <c r="QRL176" s="137"/>
      <c r="QRM176" s="137"/>
      <c r="QRN176" s="137"/>
      <c r="QRO176" s="137"/>
      <c r="QRP176" s="137"/>
      <c r="QRQ176" s="137"/>
      <c r="QRR176" s="137"/>
      <c r="QRS176" s="137"/>
      <c r="QRT176" s="137"/>
      <c r="QRU176" s="137"/>
      <c r="QRV176" s="137"/>
      <c r="QRW176" s="137"/>
      <c r="QRX176" s="137"/>
      <c r="QRY176" s="137"/>
      <c r="QRZ176" s="137"/>
      <c r="QSA176" s="137"/>
      <c r="QSB176" s="137"/>
      <c r="QSC176" s="137"/>
      <c r="QSD176" s="137"/>
      <c r="QSE176" s="137"/>
      <c r="QSF176" s="137"/>
      <c r="QSG176" s="137"/>
      <c r="QSH176" s="137"/>
      <c r="QSI176" s="137"/>
      <c r="QSJ176" s="137"/>
      <c r="QSK176" s="137"/>
      <c r="QSL176" s="137"/>
      <c r="QSM176" s="137"/>
      <c r="QSN176" s="137"/>
      <c r="QSO176" s="137"/>
      <c r="QSP176" s="137"/>
      <c r="QSQ176" s="137"/>
      <c r="QSR176" s="137"/>
      <c r="QSS176" s="137"/>
      <c r="QST176" s="137"/>
      <c r="QSU176" s="137"/>
      <c r="QSV176" s="137"/>
      <c r="QSW176" s="137"/>
      <c r="QSX176" s="137"/>
      <c r="QSY176" s="137"/>
      <c r="QSZ176" s="137"/>
      <c r="QTA176" s="137"/>
      <c r="QTB176" s="137"/>
      <c r="QTC176" s="137"/>
      <c r="QTD176" s="137"/>
      <c r="QTE176" s="137"/>
      <c r="QTF176" s="137"/>
      <c r="QTG176" s="137"/>
      <c r="QTH176" s="137"/>
      <c r="QTI176" s="137"/>
      <c r="QTJ176" s="137"/>
      <c r="QTK176" s="137"/>
      <c r="QTL176" s="137"/>
      <c r="QTM176" s="137"/>
      <c r="QTN176" s="137"/>
      <c r="QTO176" s="137"/>
      <c r="QTP176" s="137"/>
      <c r="QTQ176" s="137"/>
      <c r="QTR176" s="137"/>
      <c r="QTS176" s="137"/>
      <c r="QTT176" s="137"/>
      <c r="QTU176" s="137"/>
      <c r="QTV176" s="137"/>
      <c r="QTW176" s="137"/>
      <c r="QTX176" s="137"/>
      <c r="QTY176" s="137"/>
      <c r="QTZ176" s="137"/>
      <c r="QUA176" s="137"/>
      <c r="QUB176" s="137"/>
      <c r="QUC176" s="137"/>
      <c r="QUD176" s="137"/>
      <c r="QUE176" s="137"/>
      <c r="QUF176" s="137"/>
      <c r="QUG176" s="137"/>
      <c r="QUH176" s="137"/>
      <c r="QUI176" s="137"/>
      <c r="QUJ176" s="137"/>
      <c r="QUK176" s="137"/>
      <c r="QUL176" s="137"/>
      <c r="QUM176" s="137"/>
      <c r="QUN176" s="137"/>
      <c r="QUO176" s="137"/>
      <c r="QUP176" s="137"/>
      <c r="QUQ176" s="137"/>
      <c r="QUR176" s="137"/>
      <c r="QUS176" s="137"/>
      <c r="QUT176" s="137"/>
      <c r="QUU176" s="137"/>
      <c r="QUV176" s="137"/>
      <c r="QUW176" s="137"/>
      <c r="QUX176" s="137"/>
      <c r="QUY176" s="137"/>
      <c r="QUZ176" s="137"/>
      <c r="QVA176" s="137"/>
      <c r="QVB176" s="137"/>
      <c r="QVC176" s="137"/>
      <c r="QVD176" s="137"/>
      <c r="QVE176" s="137"/>
      <c r="QVF176" s="137"/>
      <c r="QVG176" s="137"/>
      <c r="QVH176" s="137"/>
      <c r="QVI176" s="137"/>
      <c r="QVJ176" s="137"/>
      <c r="QVK176" s="137"/>
      <c r="QVL176" s="137"/>
      <c r="QVM176" s="137"/>
      <c r="QVN176" s="137"/>
      <c r="QVO176" s="137"/>
      <c r="QVP176" s="137"/>
      <c r="QVQ176" s="137"/>
      <c r="QVR176" s="137"/>
      <c r="QVS176" s="137"/>
      <c r="QVT176" s="137"/>
      <c r="QVU176" s="137"/>
      <c r="QVV176" s="137"/>
      <c r="QVW176" s="137"/>
      <c r="QVX176" s="137"/>
      <c r="QVY176" s="137"/>
      <c r="QVZ176" s="137"/>
      <c r="QWA176" s="137"/>
      <c r="QWB176" s="137"/>
      <c r="QWC176" s="137"/>
      <c r="QWD176" s="137"/>
      <c r="QWE176" s="137"/>
      <c r="QWF176" s="137"/>
      <c r="QWG176" s="137"/>
      <c r="QWH176" s="137"/>
      <c r="QWI176" s="137"/>
      <c r="QWJ176" s="137"/>
      <c r="QWK176" s="137"/>
      <c r="QWL176" s="137"/>
      <c r="QWM176" s="137"/>
      <c r="QWN176" s="137"/>
      <c r="QWO176" s="137"/>
      <c r="QWP176" s="137"/>
      <c r="QWQ176" s="137"/>
      <c r="QWR176" s="137"/>
      <c r="QWS176" s="137"/>
      <c r="QWT176" s="137"/>
      <c r="QWU176" s="137"/>
      <c r="QWV176" s="137"/>
      <c r="QWW176" s="137"/>
      <c r="QWX176" s="137"/>
      <c r="QWY176" s="137"/>
      <c r="QWZ176" s="137"/>
      <c r="QXA176" s="137"/>
      <c r="QXB176" s="137"/>
      <c r="QXC176" s="137"/>
      <c r="QXD176" s="137"/>
      <c r="QXE176" s="137"/>
      <c r="QXF176" s="137"/>
      <c r="QXG176" s="137"/>
      <c r="QXH176" s="137"/>
      <c r="QXI176" s="137"/>
      <c r="QXJ176" s="137"/>
      <c r="QXK176" s="137"/>
      <c r="QXL176" s="137"/>
      <c r="QXM176" s="137"/>
      <c r="QXN176" s="137"/>
      <c r="QXO176" s="137"/>
      <c r="QXP176" s="137"/>
      <c r="QXQ176" s="137"/>
      <c r="QXR176" s="137"/>
      <c r="QXS176" s="137"/>
      <c r="QXT176" s="137"/>
      <c r="QXU176" s="137"/>
      <c r="QXV176" s="137"/>
      <c r="QXW176" s="137"/>
      <c r="QXX176" s="137"/>
      <c r="QXY176" s="137"/>
      <c r="QXZ176" s="137"/>
      <c r="QYA176" s="137"/>
      <c r="QYB176" s="137"/>
      <c r="QYC176" s="137"/>
      <c r="QYD176" s="137"/>
      <c r="QYE176" s="137"/>
      <c r="QYF176" s="137"/>
      <c r="QYG176" s="137"/>
      <c r="QYH176" s="137"/>
      <c r="QYI176" s="137"/>
      <c r="QYJ176" s="137"/>
      <c r="QYK176" s="137"/>
      <c r="QYL176" s="137"/>
      <c r="QYM176" s="137"/>
      <c r="QYN176" s="137"/>
      <c r="QYO176" s="137"/>
      <c r="QYP176" s="137"/>
      <c r="QYQ176" s="137"/>
      <c r="QYR176" s="137"/>
      <c r="QYS176" s="137"/>
      <c r="QYT176" s="137"/>
      <c r="QYU176" s="137"/>
      <c r="QYV176" s="137"/>
      <c r="QYW176" s="137"/>
      <c r="QYX176" s="137"/>
      <c r="QYY176" s="137"/>
      <c r="QYZ176" s="137"/>
      <c r="QZA176" s="137"/>
      <c r="QZB176" s="137"/>
      <c r="QZC176" s="137"/>
      <c r="QZD176" s="137"/>
      <c r="QZE176" s="137"/>
      <c r="QZF176" s="137"/>
      <c r="QZG176" s="137"/>
      <c r="QZH176" s="137"/>
      <c r="QZI176" s="137"/>
      <c r="QZJ176" s="137"/>
      <c r="QZK176" s="137"/>
      <c r="QZL176" s="137"/>
      <c r="QZM176" s="137"/>
      <c r="QZN176" s="137"/>
      <c r="QZO176" s="137"/>
      <c r="QZP176" s="137"/>
      <c r="QZQ176" s="137"/>
      <c r="QZR176" s="137"/>
      <c r="QZS176" s="137"/>
      <c r="QZT176" s="137"/>
      <c r="QZU176" s="137"/>
      <c r="QZV176" s="137"/>
      <c r="QZW176" s="137"/>
      <c r="QZX176" s="137"/>
      <c r="QZY176" s="137"/>
      <c r="QZZ176" s="137"/>
      <c r="RAA176" s="137"/>
      <c r="RAB176" s="137"/>
      <c r="RAC176" s="137"/>
      <c r="RAD176" s="137"/>
      <c r="RAE176" s="137"/>
      <c r="RAF176" s="137"/>
      <c r="RAG176" s="137"/>
      <c r="RAH176" s="137"/>
      <c r="RAI176" s="137"/>
      <c r="RAJ176" s="137"/>
      <c r="RAK176" s="137"/>
      <c r="RAL176" s="137"/>
      <c r="RAM176" s="137"/>
      <c r="RAN176" s="137"/>
      <c r="RAO176" s="137"/>
      <c r="RAP176" s="137"/>
      <c r="RAQ176" s="137"/>
      <c r="RAR176" s="137"/>
      <c r="RAS176" s="137"/>
      <c r="RAT176" s="137"/>
      <c r="RAU176" s="137"/>
      <c r="RAV176" s="137"/>
      <c r="RAW176" s="137"/>
      <c r="RAX176" s="137"/>
      <c r="RAY176" s="137"/>
      <c r="RAZ176" s="137"/>
      <c r="RBA176" s="137"/>
      <c r="RBB176" s="137"/>
      <c r="RBC176" s="137"/>
      <c r="RBD176" s="137"/>
      <c r="RBE176" s="137"/>
      <c r="RBF176" s="137"/>
      <c r="RBG176" s="137"/>
      <c r="RBH176" s="137"/>
      <c r="RBI176" s="137"/>
      <c r="RBJ176" s="137"/>
      <c r="RBK176" s="137"/>
      <c r="RBL176" s="137"/>
      <c r="RBM176" s="137"/>
      <c r="RBN176" s="137"/>
      <c r="RBO176" s="137"/>
      <c r="RBP176" s="137"/>
      <c r="RBQ176" s="137"/>
      <c r="RBR176" s="137"/>
      <c r="RBS176" s="137"/>
      <c r="RBT176" s="137"/>
      <c r="RBU176" s="137"/>
      <c r="RBV176" s="137"/>
      <c r="RBW176" s="137"/>
      <c r="RBX176" s="137"/>
      <c r="RBY176" s="137"/>
      <c r="RBZ176" s="137"/>
      <c r="RCA176" s="137"/>
      <c r="RCB176" s="137"/>
      <c r="RCC176" s="137"/>
      <c r="RCD176" s="137"/>
      <c r="RCE176" s="137"/>
      <c r="RCF176" s="137"/>
      <c r="RCG176" s="137"/>
      <c r="RCH176" s="137"/>
      <c r="RCI176" s="137"/>
      <c r="RCJ176" s="137"/>
      <c r="RCK176" s="137"/>
      <c r="RCL176" s="137"/>
      <c r="RCM176" s="137"/>
      <c r="RCN176" s="137"/>
      <c r="RCO176" s="137"/>
      <c r="RCP176" s="137"/>
      <c r="RCQ176" s="137"/>
      <c r="RCR176" s="137"/>
      <c r="RCS176" s="137"/>
      <c r="RCT176" s="137"/>
      <c r="RCU176" s="137"/>
      <c r="RCV176" s="137"/>
      <c r="RCW176" s="137"/>
      <c r="RCX176" s="137"/>
      <c r="RCY176" s="137"/>
      <c r="RCZ176" s="137"/>
      <c r="RDA176" s="137"/>
      <c r="RDB176" s="137"/>
      <c r="RDC176" s="137"/>
      <c r="RDD176" s="137"/>
      <c r="RDE176" s="137"/>
      <c r="RDF176" s="137"/>
      <c r="RDG176" s="137"/>
      <c r="RDH176" s="137"/>
      <c r="RDI176" s="137"/>
      <c r="RDJ176" s="137"/>
      <c r="RDK176" s="137"/>
      <c r="RDL176" s="137"/>
      <c r="RDM176" s="137"/>
      <c r="RDN176" s="137"/>
      <c r="RDO176" s="137"/>
      <c r="RDP176" s="137"/>
      <c r="RDQ176" s="137"/>
      <c r="RDR176" s="137"/>
      <c r="RDS176" s="137"/>
      <c r="RDT176" s="137"/>
      <c r="RDU176" s="137"/>
      <c r="RDV176" s="137"/>
      <c r="RDW176" s="137"/>
      <c r="RDX176" s="137"/>
      <c r="RDY176" s="137"/>
      <c r="RDZ176" s="137"/>
      <c r="REA176" s="137"/>
      <c r="REB176" s="137"/>
      <c r="REC176" s="137"/>
      <c r="RED176" s="137"/>
      <c r="REE176" s="137"/>
      <c r="REF176" s="137"/>
      <c r="REG176" s="137"/>
      <c r="REH176" s="137"/>
      <c r="REI176" s="137"/>
      <c r="REJ176" s="137"/>
      <c r="REK176" s="137"/>
      <c r="REL176" s="137"/>
      <c r="REM176" s="137"/>
      <c r="REN176" s="137"/>
      <c r="REO176" s="137"/>
      <c r="REP176" s="137"/>
      <c r="REQ176" s="137"/>
      <c r="RER176" s="137"/>
      <c r="RES176" s="137"/>
      <c r="RET176" s="137"/>
      <c r="REU176" s="137"/>
      <c r="REV176" s="137"/>
      <c r="REW176" s="137"/>
      <c r="REX176" s="137"/>
      <c r="REY176" s="137"/>
      <c r="REZ176" s="137"/>
      <c r="RFA176" s="137"/>
      <c r="RFB176" s="137"/>
      <c r="RFC176" s="137"/>
      <c r="RFD176" s="137"/>
      <c r="RFE176" s="137"/>
      <c r="RFF176" s="137"/>
      <c r="RFG176" s="137"/>
      <c r="RFH176" s="137"/>
      <c r="RFI176" s="137"/>
      <c r="RFJ176" s="137"/>
      <c r="RFK176" s="137"/>
      <c r="RFL176" s="137"/>
      <c r="RFM176" s="137"/>
      <c r="RFN176" s="137"/>
      <c r="RFO176" s="137"/>
      <c r="RFP176" s="137"/>
      <c r="RFQ176" s="137"/>
      <c r="RFR176" s="137"/>
      <c r="RFS176" s="137"/>
      <c r="RFT176" s="137"/>
      <c r="RFU176" s="137"/>
      <c r="RFV176" s="137"/>
      <c r="RFW176" s="137"/>
      <c r="RFX176" s="137"/>
      <c r="RFY176" s="137"/>
      <c r="RFZ176" s="137"/>
      <c r="RGA176" s="137"/>
      <c r="RGB176" s="137"/>
      <c r="RGC176" s="137"/>
      <c r="RGD176" s="137"/>
      <c r="RGE176" s="137"/>
      <c r="RGF176" s="137"/>
      <c r="RGG176" s="137"/>
      <c r="RGH176" s="137"/>
      <c r="RGI176" s="137"/>
      <c r="RGJ176" s="137"/>
      <c r="RGK176" s="137"/>
      <c r="RGL176" s="137"/>
      <c r="RGM176" s="137"/>
      <c r="RGN176" s="137"/>
      <c r="RGO176" s="137"/>
      <c r="RGP176" s="137"/>
      <c r="RGQ176" s="137"/>
      <c r="RGR176" s="137"/>
      <c r="RGS176" s="137"/>
      <c r="RGT176" s="137"/>
      <c r="RGU176" s="137"/>
      <c r="RGV176" s="137"/>
      <c r="RGW176" s="137"/>
      <c r="RGX176" s="137"/>
      <c r="RGY176" s="137"/>
      <c r="RGZ176" s="137"/>
      <c r="RHA176" s="137"/>
      <c r="RHB176" s="137"/>
      <c r="RHC176" s="137"/>
      <c r="RHD176" s="137"/>
      <c r="RHE176" s="137"/>
      <c r="RHF176" s="137"/>
      <c r="RHG176" s="137"/>
      <c r="RHH176" s="137"/>
      <c r="RHI176" s="137"/>
      <c r="RHJ176" s="137"/>
      <c r="RHK176" s="137"/>
      <c r="RHL176" s="137"/>
      <c r="RHM176" s="137"/>
      <c r="RHN176" s="137"/>
      <c r="RHO176" s="137"/>
      <c r="RHP176" s="137"/>
      <c r="RHQ176" s="137"/>
      <c r="RHR176" s="137"/>
      <c r="RHS176" s="137"/>
      <c r="RHT176" s="137"/>
      <c r="RHU176" s="137"/>
      <c r="RHV176" s="137"/>
      <c r="RHW176" s="137"/>
      <c r="RHX176" s="137"/>
      <c r="RHY176" s="137"/>
      <c r="RHZ176" s="137"/>
      <c r="RIA176" s="137"/>
      <c r="RIB176" s="137"/>
      <c r="RIC176" s="137"/>
      <c r="RID176" s="137"/>
      <c r="RIE176" s="137"/>
      <c r="RIF176" s="137"/>
      <c r="RIG176" s="137"/>
      <c r="RIH176" s="137"/>
      <c r="RII176" s="137"/>
      <c r="RIJ176" s="137"/>
      <c r="RIK176" s="137"/>
      <c r="RIL176" s="137"/>
      <c r="RIM176" s="137"/>
      <c r="RIN176" s="137"/>
      <c r="RIO176" s="137"/>
      <c r="RIP176" s="137"/>
      <c r="RIQ176" s="137"/>
      <c r="RIR176" s="137"/>
      <c r="RIS176" s="137"/>
      <c r="RIT176" s="137"/>
      <c r="RIU176" s="137"/>
      <c r="RIV176" s="137"/>
      <c r="RIW176" s="137"/>
      <c r="RIX176" s="137"/>
      <c r="RIY176" s="137"/>
      <c r="RIZ176" s="137"/>
      <c r="RJA176" s="137"/>
      <c r="RJB176" s="137"/>
      <c r="RJC176" s="137"/>
      <c r="RJD176" s="137"/>
      <c r="RJE176" s="137"/>
      <c r="RJF176" s="137"/>
      <c r="RJG176" s="137"/>
      <c r="RJH176" s="137"/>
      <c r="RJI176" s="137"/>
      <c r="RJJ176" s="137"/>
      <c r="RJK176" s="137"/>
      <c r="RJL176" s="137"/>
      <c r="RJM176" s="137"/>
      <c r="RJN176" s="137"/>
      <c r="RJO176" s="137"/>
      <c r="RJP176" s="137"/>
      <c r="RJQ176" s="137"/>
      <c r="RJR176" s="137"/>
      <c r="RJS176" s="137"/>
      <c r="RJT176" s="137"/>
      <c r="RJU176" s="137"/>
      <c r="RJV176" s="137"/>
      <c r="RJW176" s="137"/>
      <c r="RJX176" s="137"/>
      <c r="RJY176" s="137"/>
      <c r="RJZ176" s="137"/>
      <c r="RKA176" s="137"/>
      <c r="RKB176" s="137"/>
      <c r="RKC176" s="137"/>
      <c r="RKD176" s="137"/>
      <c r="RKE176" s="137"/>
      <c r="RKF176" s="137"/>
      <c r="RKG176" s="137"/>
      <c r="RKH176" s="137"/>
      <c r="RKI176" s="137"/>
      <c r="RKJ176" s="137"/>
      <c r="RKK176" s="137"/>
      <c r="RKL176" s="137"/>
      <c r="RKM176" s="137"/>
      <c r="RKN176" s="137"/>
      <c r="RKO176" s="137"/>
      <c r="RKP176" s="137"/>
      <c r="RKQ176" s="137"/>
      <c r="RKR176" s="137"/>
      <c r="RKS176" s="137"/>
      <c r="RKT176" s="137"/>
      <c r="RKU176" s="137"/>
      <c r="RKV176" s="137"/>
      <c r="RKW176" s="137"/>
      <c r="RKX176" s="137"/>
      <c r="RKY176" s="137"/>
      <c r="RKZ176" s="137"/>
      <c r="RLA176" s="137"/>
      <c r="RLB176" s="137"/>
      <c r="RLC176" s="137"/>
      <c r="RLD176" s="137"/>
      <c r="RLE176" s="137"/>
      <c r="RLF176" s="137"/>
      <c r="RLG176" s="137"/>
      <c r="RLH176" s="137"/>
      <c r="RLI176" s="137"/>
      <c r="RLJ176" s="137"/>
      <c r="RLK176" s="137"/>
      <c r="RLL176" s="137"/>
      <c r="RLM176" s="137"/>
      <c r="RLN176" s="137"/>
      <c r="RLO176" s="137"/>
      <c r="RLP176" s="137"/>
      <c r="RLQ176" s="137"/>
      <c r="RLR176" s="137"/>
      <c r="RLS176" s="137"/>
      <c r="RLT176" s="137"/>
      <c r="RLU176" s="137"/>
      <c r="RLV176" s="137"/>
      <c r="RLW176" s="137"/>
      <c r="RLX176" s="137"/>
      <c r="RLY176" s="137"/>
      <c r="RLZ176" s="137"/>
      <c r="RMA176" s="137"/>
      <c r="RMB176" s="137"/>
      <c r="RMC176" s="137"/>
      <c r="RMD176" s="137"/>
      <c r="RME176" s="137"/>
      <c r="RMF176" s="137"/>
      <c r="RMG176" s="137"/>
      <c r="RMH176" s="137"/>
      <c r="RMI176" s="137"/>
      <c r="RMJ176" s="137"/>
      <c r="RMK176" s="137"/>
      <c r="RML176" s="137"/>
      <c r="RMM176" s="137"/>
      <c r="RMN176" s="137"/>
      <c r="RMO176" s="137"/>
      <c r="RMP176" s="137"/>
      <c r="RMQ176" s="137"/>
      <c r="RMR176" s="137"/>
      <c r="RMS176" s="137"/>
      <c r="RMT176" s="137"/>
      <c r="RMU176" s="137"/>
      <c r="RMV176" s="137"/>
      <c r="RMW176" s="137"/>
      <c r="RMX176" s="137"/>
      <c r="RMY176" s="137"/>
      <c r="RMZ176" s="137"/>
      <c r="RNA176" s="137"/>
      <c r="RNB176" s="137"/>
      <c r="RNC176" s="137"/>
      <c r="RND176" s="137"/>
      <c r="RNE176" s="137"/>
      <c r="RNF176" s="137"/>
      <c r="RNG176" s="137"/>
      <c r="RNH176" s="137"/>
      <c r="RNI176" s="137"/>
      <c r="RNJ176" s="137"/>
      <c r="RNK176" s="137"/>
      <c r="RNL176" s="137"/>
      <c r="RNM176" s="137"/>
      <c r="RNN176" s="137"/>
      <c r="RNO176" s="137"/>
      <c r="RNP176" s="137"/>
      <c r="RNQ176" s="137"/>
      <c r="RNR176" s="137"/>
      <c r="RNS176" s="137"/>
      <c r="RNT176" s="137"/>
      <c r="RNU176" s="137"/>
      <c r="RNV176" s="137"/>
      <c r="RNW176" s="137"/>
      <c r="RNX176" s="137"/>
      <c r="RNY176" s="137"/>
      <c r="RNZ176" s="137"/>
      <c r="ROA176" s="137"/>
      <c r="ROB176" s="137"/>
      <c r="ROC176" s="137"/>
      <c r="ROD176" s="137"/>
      <c r="ROE176" s="137"/>
      <c r="ROF176" s="137"/>
      <c r="ROG176" s="137"/>
      <c r="ROH176" s="137"/>
      <c r="ROI176" s="137"/>
      <c r="ROJ176" s="137"/>
      <c r="ROK176" s="137"/>
      <c r="ROL176" s="137"/>
      <c r="ROM176" s="137"/>
      <c r="RON176" s="137"/>
      <c r="ROO176" s="137"/>
      <c r="ROP176" s="137"/>
      <c r="ROQ176" s="137"/>
      <c r="ROR176" s="137"/>
      <c r="ROS176" s="137"/>
      <c r="ROT176" s="137"/>
      <c r="ROU176" s="137"/>
      <c r="ROV176" s="137"/>
      <c r="ROW176" s="137"/>
      <c r="ROX176" s="137"/>
      <c r="ROY176" s="137"/>
      <c r="ROZ176" s="137"/>
      <c r="RPA176" s="137"/>
      <c r="RPB176" s="137"/>
      <c r="RPC176" s="137"/>
      <c r="RPD176" s="137"/>
      <c r="RPE176" s="137"/>
      <c r="RPF176" s="137"/>
      <c r="RPG176" s="137"/>
      <c r="RPH176" s="137"/>
      <c r="RPI176" s="137"/>
      <c r="RPJ176" s="137"/>
      <c r="RPK176" s="137"/>
      <c r="RPL176" s="137"/>
      <c r="RPM176" s="137"/>
      <c r="RPN176" s="137"/>
      <c r="RPO176" s="137"/>
      <c r="RPP176" s="137"/>
      <c r="RPQ176" s="137"/>
      <c r="RPR176" s="137"/>
      <c r="RPS176" s="137"/>
      <c r="RPT176" s="137"/>
      <c r="RPU176" s="137"/>
      <c r="RPV176" s="137"/>
      <c r="RPW176" s="137"/>
      <c r="RPX176" s="137"/>
      <c r="RPY176" s="137"/>
      <c r="RPZ176" s="137"/>
      <c r="RQA176" s="137"/>
      <c r="RQB176" s="137"/>
      <c r="RQC176" s="137"/>
      <c r="RQD176" s="137"/>
      <c r="RQE176" s="137"/>
      <c r="RQF176" s="137"/>
      <c r="RQG176" s="137"/>
      <c r="RQH176" s="137"/>
      <c r="RQI176" s="137"/>
      <c r="RQJ176" s="137"/>
      <c r="RQK176" s="137"/>
      <c r="RQL176" s="137"/>
      <c r="RQM176" s="137"/>
      <c r="RQN176" s="137"/>
      <c r="RQO176" s="137"/>
      <c r="RQP176" s="137"/>
      <c r="RQQ176" s="137"/>
      <c r="RQR176" s="137"/>
      <c r="RQS176" s="137"/>
      <c r="RQT176" s="137"/>
      <c r="RQU176" s="137"/>
      <c r="RQV176" s="137"/>
      <c r="RQW176" s="137"/>
      <c r="RQX176" s="137"/>
      <c r="RQY176" s="137"/>
      <c r="RQZ176" s="137"/>
      <c r="RRA176" s="137"/>
      <c r="RRB176" s="137"/>
      <c r="RRC176" s="137"/>
      <c r="RRD176" s="137"/>
      <c r="RRE176" s="137"/>
      <c r="RRF176" s="137"/>
      <c r="RRG176" s="137"/>
      <c r="RRH176" s="137"/>
      <c r="RRI176" s="137"/>
      <c r="RRJ176" s="137"/>
      <c r="RRK176" s="137"/>
      <c r="RRL176" s="137"/>
      <c r="RRM176" s="137"/>
      <c r="RRN176" s="137"/>
      <c r="RRO176" s="137"/>
      <c r="RRP176" s="137"/>
      <c r="RRQ176" s="137"/>
      <c r="RRR176" s="137"/>
      <c r="RRS176" s="137"/>
      <c r="RRT176" s="137"/>
      <c r="RRU176" s="137"/>
      <c r="RRV176" s="137"/>
      <c r="RRW176" s="137"/>
      <c r="RRX176" s="137"/>
      <c r="RRY176" s="137"/>
      <c r="RRZ176" s="137"/>
      <c r="RSA176" s="137"/>
      <c r="RSB176" s="137"/>
      <c r="RSC176" s="137"/>
      <c r="RSD176" s="137"/>
      <c r="RSE176" s="137"/>
      <c r="RSF176" s="137"/>
      <c r="RSG176" s="137"/>
      <c r="RSH176" s="137"/>
      <c r="RSI176" s="137"/>
      <c r="RSJ176" s="137"/>
      <c r="RSK176" s="137"/>
      <c r="RSL176" s="137"/>
      <c r="RSM176" s="137"/>
      <c r="RSN176" s="137"/>
      <c r="RSO176" s="137"/>
      <c r="RSP176" s="137"/>
      <c r="RSQ176" s="137"/>
      <c r="RSR176" s="137"/>
      <c r="RSS176" s="137"/>
      <c r="RST176" s="137"/>
      <c r="RSU176" s="137"/>
      <c r="RSV176" s="137"/>
      <c r="RSW176" s="137"/>
      <c r="RSX176" s="137"/>
      <c r="RSY176" s="137"/>
      <c r="RSZ176" s="137"/>
      <c r="RTA176" s="137"/>
      <c r="RTB176" s="137"/>
      <c r="RTC176" s="137"/>
      <c r="RTD176" s="137"/>
      <c r="RTE176" s="137"/>
      <c r="RTF176" s="137"/>
      <c r="RTG176" s="137"/>
      <c r="RTH176" s="137"/>
      <c r="RTI176" s="137"/>
      <c r="RTJ176" s="137"/>
      <c r="RTK176" s="137"/>
      <c r="RTL176" s="137"/>
      <c r="RTM176" s="137"/>
      <c r="RTN176" s="137"/>
      <c r="RTO176" s="137"/>
      <c r="RTP176" s="137"/>
      <c r="RTQ176" s="137"/>
      <c r="RTR176" s="137"/>
      <c r="RTS176" s="137"/>
      <c r="RTT176" s="137"/>
      <c r="RTU176" s="137"/>
      <c r="RTV176" s="137"/>
      <c r="RTW176" s="137"/>
      <c r="RTX176" s="137"/>
      <c r="RTY176" s="137"/>
      <c r="RTZ176" s="137"/>
      <c r="RUA176" s="137"/>
      <c r="RUB176" s="137"/>
      <c r="RUC176" s="137"/>
      <c r="RUD176" s="137"/>
      <c r="RUE176" s="137"/>
      <c r="RUF176" s="137"/>
      <c r="RUG176" s="137"/>
      <c r="RUH176" s="137"/>
      <c r="RUI176" s="137"/>
      <c r="RUJ176" s="137"/>
      <c r="RUK176" s="137"/>
      <c r="RUL176" s="137"/>
      <c r="RUM176" s="137"/>
      <c r="RUN176" s="137"/>
      <c r="RUO176" s="137"/>
      <c r="RUP176" s="137"/>
      <c r="RUQ176" s="137"/>
      <c r="RUR176" s="137"/>
      <c r="RUS176" s="137"/>
      <c r="RUT176" s="137"/>
      <c r="RUU176" s="137"/>
      <c r="RUV176" s="137"/>
      <c r="RUW176" s="137"/>
      <c r="RUX176" s="137"/>
      <c r="RUY176" s="137"/>
      <c r="RUZ176" s="137"/>
      <c r="RVA176" s="137"/>
      <c r="RVB176" s="137"/>
      <c r="RVC176" s="137"/>
      <c r="RVD176" s="137"/>
      <c r="RVE176" s="137"/>
      <c r="RVF176" s="137"/>
      <c r="RVG176" s="137"/>
      <c r="RVH176" s="137"/>
      <c r="RVI176" s="137"/>
      <c r="RVJ176" s="137"/>
      <c r="RVK176" s="137"/>
      <c r="RVL176" s="137"/>
      <c r="RVM176" s="137"/>
      <c r="RVN176" s="137"/>
      <c r="RVO176" s="137"/>
      <c r="RVP176" s="137"/>
      <c r="RVQ176" s="137"/>
      <c r="RVR176" s="137"/>
      <c r="RVS176" s="137"/>
      <c r="RVT176" s="137"/>
      <c r="RVU176" s="137"/>
      <c r="RVV176" s="137"/>
      <c r="RVW176" s="137"/>
      <c r="RVX176" s="137"/>
      <c r="RVY176" s="137"/>
      <c r="RVZ176" s="137"/>
      <c r="RWA176" s="137"/>
      <c r="RWB176" s="137"/>
      <c r="RWC176" s="137"/>
      <c r="RWD176" s="137"/>
      <c r="RWE176" s="137"/>
      <c r="RWF176" s="137"/>
      <c r="RWG176" s="137"/>
      <c r="RWH176" s="137"/>
      <c r="RWI176" s="137"/>
      <c r="RWJ176" s="137"/>
      <c r="RWK176" s="137"/>
      <c r="RWL176" s="137"/>
      <c r="RWM176" s="137"/>
      <c r="RWN176" s="137"/>
      <c r="RWO176" s="137"/>
      <c r="RWP176" s="137"/>
      <c r="RWQ176" s="137"/>
      <c r="RWR176" s="137"/>
      <c r="RWS176" s="137"/>
      <c r="RWT176" s="137"/>
      <c r="RWU176" s="137"/>
      <c r="RWV176" s="137"/>
      <c r="RWW176" s="137"/>
      <c r="RWX176" s="137"/>
      <c r="RWY176" s="137"/>
      <c r="RWZ176" s="137"/>
      <c r="RXA176" s="137"/>
      <c r="RXB176" s="137"/>
      <c r="RXC176" s="137"/>
      <c r="RXD176" s="137"/>
      <c r="RXE176" s="137"/>
      <c r="RXF176" s="137"/>
      <c r="RXG176" s="137"/>
      <c r="RXH176" s="137"/>
      <c r="RXI176" s="137"/>
      <c r="RXJ176" s="137"/>
      <c r="RXK176" s="137"/>
      <c r="RXL176" s="137"/>
      <c r="RXM176" s="137"/>
      <c r="RXN176" s="137"/>
      <c r="RXO176" s="137"/>
      <c r="RXP176" s="137"/>
      <c r="RXQ176" s="137"/>
      <c r="RXR176" s="137"/>
      <c r="RXS176" s="137"/>
      <c r="RXT176" s="137"/>
      <c r="RXU176" s="137"/>
      <c r="RXV176" s="137"/>
      <c r="RXW176" s="137"/>
      <c r="RXX176" s="137"/>
      <c r="RXY176" s="137"/>
      <c r="RXZ176" s="137"/>
      <c r="RYA176" s="137"/>
      <c r="RYB176" s="137"/>
      <c r="RYC176" s="137"/>
      <c r="RYD176" s="137"/>
      <c r="RYE176" s="137"/>
      <c r="RYF176" s="137"/>
      <c r="RYG176" s="137"/>
      <c r="RYH176" s="137"/>
      <c r="RYI176" s="137"/>
      <c r="RYJ176" s="137"/>
      <c r="RYK176" s="137"/>
      <c r="RYL176" s="137"/>
      <c r="RYM176" s="137"/>
      <c r="RYN176" s="137"/>
      <c r="RYO176" s="137"/>
      <c r="RYP176" s="137"/>
      <c r="RYQ176" s="137"/>
      <c r="RYR176" s="137"/>
      <c r="RYS176" s="137"/>
      <c r="RYT176" s="137"/>
      <c r="RYU176" s="137"/>
      <c r="RYV176" s="137"/>
      <c r="RYW176" s="137"/>
      <c r="RYX176" s="137"/>
      <c r="RYY176" s="137"/>
      <c r="RYZ176" s="137"/>
      <c r="RZA176" s="137"/>
      <c r="RZB176" s="137"/>
      <c r="RZC176" s="137"/>
      <c r="RZD176" s="137"/>
      <c r="RZE176" s="137"/>
      <c r="RZF176" s="137"/>
      <c r="RZG176" s="137"/>
      <c r="RZH176" s="137"/>
      <c r="RZI176" s="137"/>
      <c r="RZJ176" s="137"/>
      <c r="RZK176" s="137"/>
      <c r="RZL176" s="137"/>
      <c r="RZM176" s="137"/>
      <c r="RZN176" s="137"/>
      <c r="RZO176" s="137"/>
      <c r="RZP176" s="137"/>
      <c r="RZQ176" s="137"/>
      <c r="RZR176" s="137"/>
      <c r="RZS176" s="137"/>
      <c r="RZT176" s="137"/>
      <c r="RZU176" s="137"/>
      <c r="RZV176" s="137"/>
      <c r="RZW176" s="137"/>
      <c r="RZX176" s="137"/>
      <c r="RZY176" s="137"/>
      <c r="RZZ176" s="137"/>
      <c r="SAA176" s="137"/>
      <c r="SAB176" s="137"/>
      <c r="SAC176" s="137"/>
      <c r="SAD176" s="137"/>
      <c r="SAE176" s="137"/>
      <c r="SAF176" s="137"/>
      <c r="SAG176" s="137"/>
      <c r="SAH176" s="137"/>
      <c r="SAI176" s="137"/>
      <c r="SAJ176" s="137"/>
      <c r="SAK176" s="137"/>
      <c r="SAL176" s="137"/>
      <c r="SAM176" s="137"/>
      <c r="SAN176" s="137"/>
      <c r="SAO176" s="137"/>
      <c r="SAP176" s="137"/>
      <c r="SAQ176" s="137"/>
      <c r="SAR176" s="137"/>
      <c r="SAS176" s="137"/>
      <c r="SAT176" s="137"/>
      <c r="SAU176" s="137"/>
      <c r="SAV176" s="137"/>
      <c r="SAW176" s="137"/>
      <c r="SAX176" s="137"/>
      <c r="SAY176" s="137"/>
      <c r="SAZ176" s="137"/>
      <c r="SBA176" s="137"/>
      <c r="SBB176" s="137"/>
      <c r="SBC176" s="137"/>
      <c r="SBD176" s="137"/>
      <c r="SBE176" s="137"/>
      <c r="SBF176" s="137"/>
      <c r="SBG176" s="137"/>
      <c r="SBH176" s="137"/>
      <c r="SBI176" s="137"/>
      <c r="SBJ176" s="137"/>
      <c r="SBK176" s="137"/>
      <c r="SBL176" s="137"/>
      <c r="SBM176" s="137"/>
      <c r="SBN176" s="137"/>
      <c r="SBO176" s="137"/>
      <c r="SBP176" s="137"/>
      <c r="SBQ176" s="137"/>
      <c r="SBR176" s="137"/>
      <c r="SBS176" s="137"/>
      <c r="SBT176" s="137"/>
      <c r="SBU176" s="137"/>
      <c r="SBV176" s="137"/>
      <c r="SBW176" s="137"/>
      <c r="SBX176" s="137"/>
      <c r="SBY176" s="137"/>
      <c r="SBZ176" s="137"/>
      <c r="SCA176" s="137"/>
      <c r="SCB176" s="137"/>
      <c r="SCC176" s="137"/>
      <c r="SCD176" s="137"/>
      <c r="SCE176" s="137"/>
      <c r="SCF176" s="137"/>
      <c r="SCG176" s="137"/>
      <c r="SCH176" s="137"/>
      <c r="SCI176" s="137"/>
      <c r="SCJ176" s="137"/>
      <c r="SCK176" s="137"/>
      <c r="SCL176" s="137"/>
      <c r="SCM176" s="137"/>
      <c r="SCN176" s="137"/>
      <c r="SCO176" s="137"/>
      <c r="SCP176" s="137"/>
      <c r="SCQ176" s="137"/>
      <c r="SCR176" s="137"/>
      <c r="SCS176" s="137"/>
      <c r="SCT176" s="137"/>
      <c r="SCU176" s="137"/>
      <c r="SCV176" s="137"/>
      <c r="SCW176" s="137"/>
      <c r="SCX176" s="137"/>
      <c r="SCY176" s="137"/>
      <c r="SCZ176" s="137"/>
      <c r="SDA176" s="137"/>
      <c r="SDB176" s="137"/>
      <c r="SDC176" s="137"/>
      <c r="SDD176" s="137"/>
      <c r="SDE176" s="137"/>
      <c r="SDF176" s="137"/>
      <c r="SDG176" s="137"/>
      <c r="SDH176" s="137"/>
      <c r="SDI176" s="137"/>
      <c r="SDJ176" s="137"/>
      <c r="SDK176" s="137"/>
      <c r="SDL176" s="137"/>
      <c r="SDM176" s="137"/>
      <c r="SDN176" s="137"/>
      <c r="SDO176" s="137"/>
      <c r="SDP176" s="137"/>
      <c r="SDQ176" s="137"/>
      <c r="SDR176" s="137"/>
      <c r="SDS176" s="137"/>
      <c r="SDT176" s="137"/>
      <c r="SDU176" s="137"/>
      <c r="SDV176" s="137"/>
      <c r="SDW176" s="137"/>
      <c r="SDX176" s="137"/>
      <c r="SDY176" s="137"/>
      <c r="SDZ176" s="137"/>
      <c r="SEA176" s="137"/>
      <c r="SEB176" s="137"/>
      <c r="SEC176" s="137"/>
      <c r="SED176" s="137"/>
      <c r="SEE176" s="137"/>
      <c r="SEF176" s="137"/>
      <c r="SEG176" s="137"/>
      <c r="SEH176" s="137"/>
      <c r="SEI176" s="137"/>
      <c r="SEJ176" s="137"/>
      <c r="SEK176" s="137"/>
      <c r="SEL176" s="137"/>
      <c r="SEM176" s="137"/>
      <c r="SEN176" s="137"/>
      <c r="SEO176" s="137"/>
      <c r="SEP176" s="137"/>
      <c r="SEQ176" s="137"/>
      <c r="SER176" s="137"/>
      <c r="SES176" s="137"/>
      <c r="SET176" s="137"/>
      <c r="SEU176" s="137"/>
      <c r="SEV176" s="137"/>
      <c r="SEW176" s="137"/>
      <c r="SEX176" s="137"/>
      <c r="SEY176" s="137"/>
      <c r="SEZ176" s="137"/>
      <c r="SFA176" s="137"/>
      <c r="SFB176" s="137"/>
      <c r="SFC176" s="137"/>
      <c r="SFD176" s="137"/>
      <c r="SFE176" s="137"/>
      <c r="SFF176" s="137"/>
      <c r="SFG176" s="137"/>
      <c r="SFH176" s="137"/>
      <c r="SFI176" s="137"/>
      <c r="SFJ176" s="137"/>
      <c r="SFK176" s="137"/>
      <c r="SFL176" s="137"/>
      <c r="SFM176" s="137"/>
      <c r="SFN176" s="137"/>
      <c r="SFO176" s="137"/>
      <c r="SFP176" s="137"/>
      <c r="SFQ176" s="137"/>
      <c r="SFR176" s="137"/>
      <c r="SFS176" s="137"/>
      <c r="SFT176" s="137"/>
      <c r="SFU176" s="137"/>
      <c r="SFV176" s="137"/>
      <c r="SFW176" s="137"/>
      <c r="SFX176" s="137"/>
      <c r="SFY176" s="137"/>
      <c r="SFZ176" s="137"/>
      <c r="SGA176" s="137"/>
      <c r="SGB176" s="137"/>
      <c r="SGC176" s="137"/>
      <c r="SGD176" s="137"/>
      <c r="SGE176" s="137"/>
      <c r="SGF176" s="137"/>
      <c r="SGG176" s="137"/>
      <c r="SGH176" s="137"/>
      <c r="SGI176" s="137"/>
      <c r="SGJ176" s="137"/>
      <c r="SGK176" s="137"/>
      <c r="SGL176" s="137"/>
      <c r="SGM176" s="137"/>
      <c r="SGN176" s="137"/>
      <c r="SGO176" s="137"/>
      <c r="SGP176" s="137"/>
      <c r="SGQ176" s="137"/>
      <c r="SGR176" s="137"/>
      <c r="SGS176" s="137"/>
      <c r="SGT176" s="137"/>
      <c r="SGU176" s="137"/>
      <c r="SGV176" s="137"/>
      <c r="SGW176" s="137"/>
      <c r="SGX176" s="137"/>
      <c r="SGY176" s="137"/>
      <c r="SGZ176" s="137"/>
      <c r="SHA176" s="137"/>
      <c r="SHB176" s="137"/>
      <c r="SHC176" s="137"/>
      <c r="SHD176" s="137"/>
      <c r="SHE176" s="137"/>
      <c r="SHF176" s="137"/>
      <c r="SHG176" s="137"/>
      <c r="SHH176" s="137"/>
      <c r="SHI176" s="137"/>
      <c r="SHJ176" s="137"/>
      <c r="SHK176" s="137"/>
      <c r="SHL176" s="137"/>
      <c r="SHM176" s="137"/>
      <c r="SHN176" s="137"/>
      <c r="SHO176" s="137"/>
      <c r="SHP176" s="137"/>
      <c r="SHQ176" s="137"/>
      <c r="SHR176" s="137"/>
      <c r="SHS176" s="137"/>
      <c r="SHT176" s="137"/>
      <c r="SHU176" s="137"/>
      <c r="SHV176" s="137"/>
      <c r="SHW176" s="137"/>
      <c r="SHX176" s="137"/>
      <c r="SHY176" s="137"/>
      <c r="SHZ176" s="137"/>
      <c r="SIA176" s="137"/>
      <c r="SIB176" s="137"/>
      <c r="SIC176" s="137"/>
      <c r="SID176" s="137"/>
      <c r="SIE176" s="137"/>
      <c r="SIF176" s="137"/>
      <c r="SIG176" s="137"/>
      <c r="SIH176" s="137"/>
      <c r="SII176" s="137"/>
      <c r="SIJ176" s="137"/>
      <c r="SIK176" s="137"/>
      <c r="SIL176" s="137"/>
      <c r="SIM176" s="137"/>
      <c r="SIN176" s="137"/>
      <c r="SIO176" s="137"/>
      <c r="SIP176" s="137"/>
      <c r="SIQ176" s="137"/>
      <c r="SIR176" s="137"/>
      <c r="SIS176" s="137"/>
      <c r="SIT176" s="137"/>
      <c r="SIU176" s="137"/>
      <c r="SIV176" s="137"/>
      <c r="SIW176" s="137"/>
      <c r="SIX176" s="137"/>
      <c r="SIY176" s="137"/>
      <c r="SIZ176" s="137"/>
      <c r="SJA176" s="137"/>
      <c r="SJB176" s="137"/>
      <c r="SJC176" s="137"/>
      <c r="SJD176" s="137"/>
      <c r="SJE176" s="137"/>
      <c r="SJF176" s="137"/>
      <c r="SJG176" s="137"/>
      <c r="SJH176" s="137"/>
      <c r="SJI176" s="137"/>
      <c r="SJJ176" s="137"/>
      <c r="SJK176" s="137"/>
      <c r="SJL176" s="137"/>
      <c r="SJM176" s="137"/>
      <c r="SJN176" s="137"/>
      <c r="SJO176" s="137"/>
      <c r="SJP176" s="137"/>
      <c r="SJQ176" s="137"/>
      <c r="SJR176" s="137"/>
      <c r="SJS176" s="137"/>
      <c r="SJT176" s="137"/>
      <c r="SJU176" s="137"/>
      <c r="SJV176" s="137"/>
      <c r="SJW176" s="137"/>
      <c r="SJX176" s="137"/>
      <c r="SJY176" s="137"/>
      <c r="SJZ176" s="137"/>
      <c r="SKA176" s="137"/>
      <c r="SKB176" s="137"/>
      <c r="SKC176" s="137"/>
      <c r="SKD176" s="137"/>
      <c r="SKE176" s="137"/>
      <c r="SKF176" s="137"/>
      <c r="SKG176" s="137"/>
      <c r="SKH176" s="137"/>
      <c r="SKI176" s="137"/>
      <c r="SKJ176" s="137"/>
      <c r="SKK176" s="137"/>
      <c r="SKL176" s="137"/>
      <c r="SKM176" s="137"/>
      <c r="SKN176" s="137"/>
      <c r="SKO176" s="137"/>
      <c r="SKP176" s="137"/>
      <c r="SKQ176" s="137"/>
      <c r="SKR176" s="137"/>
      <c r="SKS176" s="137"/>
      <c r="SKT176" s="137"/>
      <c r="SKU176" s="137"/>
      <c r="SKV176" s="137"/>
      <c r="SKW176" s="137"/>
      <c r="SKX176" s="137"/>
      <c r="SKY176" s="137"/>
      <c r="SKZ176" s="137"/>
      <c r="SLA176" s="137"/>
      <c r="SLB176" s="137"/>
      <c r="SLC176" s="137"/>
      <c r="SLD176" s="137"/>
      <c r="SLE176" s="137"/>
      <c r="SLF176" s="137"/>
      <c r="SLG176" s="137"/>
      <c r="SLH176" s="137"/>
      <c r="SLI176" s="137"/>
      <c r="SLJ176" s="137"/>
      <c r="SLK176" s="137"/>
      <c r="SLL176" s="137"/>
      <c r="SLM176" s="137"/>
      <c r="SLN176" s="137"/>
      <c r="SLO176" s="137"/>
      <c r="SLP176" s="137"/>
      <c r="SLQ176" s="137"/>
      <c r="SLR176" s="137"/>
      <c r="SLS176" s="137"/>
      <c r="SLT176" s="137"/>
      <c r="SLU176" s="137"/>
      <c r="SLV176" s="137"/>
      <c r="SLW176" s="137"/>
      <c r="SLX176" s="137"/>
      <c r="SLY176" s="137"/>
      <c r="SLZ176" s="137"/>
      <c r="SMA176" s="137"/>
      <c r="SMB176" s="137"/>
      <c r="SMC176" s="137"/>
      <c r="SMD176" s="137"/>
      <c r="SME176" s="137"/>
      <c r="SMF176" s="137"/>
      <c r="SMG176" s="137"/>
      <c r="SMH176" s="137"/>
      <c r="SMI176" s="137"/>
      <c r="SMJ176" s="137"/>
      <c r="SMK176" s="137"/>
      <c r="SML176" s="137"/>
      <c r="SMM176" s="137"/>
      <c r="SMN176" s="137"/>
      <c r="SMO176" s="137"/>
      <c r="SMP176" s="137"/>
      <c r="SMQ176" s="137"/>
      <c r="SMR176" s="137"/>
      <c r="SMS176" s="137"/>
      <c r="SMT176" s="137"/>
      <c r="SMU176" s="137"/>
      <c r="SMV176" s="137"/>
      <c r="SMW176" s="137"/>
      <c r="SMX176" s="137"/>
      <c r="SMY176" s="137"/>
      <c r="SMZ176" s="137"/>
      <c r="SNA176" s="137"/>
      <c r="SNB176" s="137"/>
      <c r="SNC176" s="137"/>
      <c r="SND176" s="137"/>
      <c r="SNE176" s="137"/>
      <c r="SNF176" s="137"/>
      <c r="SNG176" s="137"/>
      <c r="SNH176" s="137"/>
      <c r="SNI176" s="137"/>
      <c r="SNJ176" s="137"/>
      <c r="SNK176" s="137"/>
      <c r="SNL176" s="137"/>
      <c r="SNM176" s="137"/>
      <c r="SNN176" s="137"/>
      <c r="SNO176" s="137"/>
      <c r="SNP176" s="137"/>
      <c r="SNQ176" s="137"/>
      <c r="SNR176" s="137"/>
      <c r="SNS176" s="137"/>
      <c r="SNT176" s="137"/>
      <c r="SNU176" s="137"/>
      <c r="SNV176" s="137"/>
      <c r="SNW176" s="137"/>
      <c r="SNX176" s="137"/>
      <c r="SNY176" s="137"/>
      <c r="SNZ176" s="137"/>
      <c r="SOA176" s="137"/>
      <c r="SOB176" s="137"/>
      <c r="SOC176" s="137"/>
      <c r="SOD176" s="137"/>
      <c r="SOE176" s="137"/>
      <c r="SOF176" s="137"/>
      <c r="SOG176" s="137"/>
      <c r="SOH176" s="137"/>
      <c r="SOI176" s="137"/>
      <c r="SOJ176" s="137"/>
      <c r="SOK176" s="137"/>
      <c r="SOL176" s="137"/>
      <c r="SOM176" s="137"/>
      <c r="SON176" s="137"/>
      <c r="SOO176" s="137"/>
      <c r="SOP176" s="137"/>
      <c r="SOQ176" s="137"/>
      <c r="SOR176" s="137"/>
      <c r="SOS176" s="137"/>
      <c r="SOT176" s="137"/>
      <c r="SOU176" s="137"/>
      <c r="SOV176" s="137"/>
      <c r="SOW176" s="137"/>
      <c r="SOX176" s="137"/>
      <c r="SOY176" s="137"/>
      <c r="SOZ176" s="137"/>
      <c r="SPA176" s="137"/>
      <c r="SPB176" s="137"/>
      <c r="SPC176" s="137"/>
      <c r="SPD176" s="137"/>
      <c r="SPE176" s="137"/>
      <c r="SPF176" s="137"/>
      <c r="SPG176" s="137"/>
      <c r="SPH176" s="137"/>
      <c r="SPI176" s="137"/>
      <c r="SPJ176" s="137"/>
      <c r="SPK176" s="137"/>
      <c r="SPL176" s="137"/>
      <c r="SPM176" s="137"/>
      <c r="SPN176" s="137"/>
      <c r="SPO176" s="137"/>
      <c r="SPP176" s="137"/>
      <c r="SPQ176" s="137"/>
      <c r="SPR176" s="137"/>
      <c r="SPS176" s="137"/>
      <c r="SPT176" s="137"/>
      <c r="SPU176" s="137"/>
      <c r="SPV176" s="137"/>
      <c r="SPW176" s="137"/>
      <c r="SPX176" s="137"/>
      <c r="SPY176" s="137"/>
      <c r="SPZ176" s="137"/>
      <c r="SQA176" s="137"/>
      <c r="SQB176" s="137"/>
      <c r="SQC176" s="137"/>
      <c r="SQD176" s="137"/>
      <c r="SQE176" s="137"/>
      <c r="SQF176" s="137"/>
      <c r="SQG176" s="137"/>
      <c r="SQH176" s="137"/>
      <c r="SQI176" s="137"/>
      <c r="SQJ176" s="137"/>
      <c r="SQK176" s="137"/>
      <c r="SQL176" s="137"/>
      <c r="SQM176" s="137"/>
      <c r="SQN176" s="137"/>
      <c r="SQO176" s="137"/>
      <c r="SQP176" s="137"/>
      <c r="SQQ176" s="137"/>
      <c r="SQR176" s="137"/>
      <c r="SQS176" s="137"/>
      <c r="SQT176" s="137"/>
      <c r="SQU176" s="137"/>
      <c r="SQV176" s="137"/>
      <c r="SQW176" s="137"/>
      <c r="SQX176" s="137"/>
      <c r="SQY176" s="137"/>
      <c r="SQZ176" s="137"/>
      <c r="SRA176" s="137"/>
      <c r="SRB176" s="137"/>
      <c r="SRC176" s="137"/>
      <c r="SRD176" s="137"/>
      <c r="SRE176" s="137"/>
      <c r="SRF176" s="137"/>
      <c r="SRG176" s="137"/>
      <c r="SRH176" s="137"/>
      <c r="SRI176" s="137"/>
      <c r="SRJ176" s="137"/>
      <c r="SRK176" s="137"/>
      <c r="SRL176" s="137"/>
      <c r="SRM176" s="137"/>
      <c r="SRN176" s="137"/>
      <c r="SRO176" s="137"/>
      <c r="SRP176" s="137"/>
      <c r="SRQ176" s="137"/>
      <c r="SRR176" s="137"/>
      <c r="SRS176" s="137"/>
      <c r="SRT176" s="137"/>
      <c r="SRU176" s="137"/>
      <c r="SRV176" s="137"/>
      <c r="SRW176" s="137"/>
      <c r="SRX176" s="137"/>
      <c r="SRY176" s="137"/>
      <c r="SRZ176" s="137"/>
      <c r="SSA176" s="137"/>
      <c r="SSB176" s="137"/>
      <c r="SSC176" s="137"/>
      <c r="SSD176" s="137"/>
      <c r="SSE176" s="137"/>
      <c r="SSF176" s="137"/>
      <c r="SSG176" s="137"/>
      <c r="SSH176" s="137"/>
      <c r="SSI176" s="137"/>
      <c r="SSJ176" s="137"/>
      <c r="SSK176" s="137"/>
      <c r="SSL176" s="137"/>
      <c r="SSM176" s="137"/>
      <c r="SSN176" s="137"/>
      <c r="SSO176" s="137"/>
      <c r="SSP176" s="137"/>
      <c r="SSQ176" s="137"/>
      <c r="SSR176" s="137"/>
      <c r="SSS176" s="137"/>
      <c r="SST176" s="137"/>
      <c r="SSU176" s="137"/>
      <c r="SSV176" s="137"/>
      <c r="SSW176" s="137"/>
      <c r="SSX176" s="137"/>
      <c r="SSY176" s="137"/>
      <c r="SSZ176" s="137"/>
      <c r="STA176" s="137"/>
      <c r="STB176" s="137"/>
      <c r="STC176" s="137"/>
      <c r="STD176" s="137"/>
      <c r="STE176" s="137"/>
      <c r="STF176" s="137"/>
      <c r="STG176" s="137"/>
      <c r="STH176" s="137"/>
      <c r="STI176" s="137"/>
      <c r="STJ176" s="137"/>
      <c r="STK176" s="137"/>
      <c r="STL176" s="137"/>
      <c r="STM176" s="137"/>
      <c r="STN176" s="137"/>
      <c r="STO176" s="137"/>
      <c r="STP176" s="137"/>
      <c r="STQ176" s="137"/>
      <c r="STR176" s="137"/>
      <c r="STS176" s="137"/>
      <c r="STT176" s="137"/>
      <c r="STU176" s="137"/>
      <c r="STV176" s="137"/>
      <c r="STW176" s="137"/>
      <c r="STX176" s="137"/>
      <c r="STY176" s="137"/>
      <c r="STZ176" s="137"/>
      <c r="SUA176" s="137"/>
      <c r="SUB176" s="137"/>
      <c r="SUC176" s="137"/>
      <c r="SUD176" s="137"/>
      <c r="SUE176" s="137"/>
      <c r="SUF176" s="137"/>
      <c r="SUG176" s="137"/>
      <c r="SUH176" s="137"/>
      <c r="SUI176" s="137"/>
      <c r="SUJ176" s="137"/>
      <c r="SUK176" s="137"/>
      <c r="SUL176" s="137"/>
      <c r="SUM176" s="137"/>
      <c r="SUN176" s="137"/>
      <c r="SUO176" s="137"/>
      <c r="SUP176" s="137"/>
      <c r="SUQ176" s="137"/>
      <c r="SUR176" s="137"/>
      <c r="SUS176" s="137"/>
      <c r="SUT176" s="137"/>
      <c r="SUU176" s="137"/>
      <c r="SUV176" s="137"/>
      <c r="SUW176" s="137"/>
      <c r="SUX176" s="137"/>
      <c r="SUY176" s="137"/>
      <c r="SUZ176" s="137"/>
      <c r="SVA176" s="137"/>
      <c r="SVB176" s="137"/>
      <c r="SVC176" s="137"/>
      <c r="SVD176" s="137"/>
      <c r="SVE176" s="137"/>
      <c r="SVF176" s="137"/>
      <c r="SVG176" s="137"/>
      <c r="SVH176" s="137"/>
      <c r="SVI176" s="137"/>
      <c r="SVJ176" s="137"/>
      <c r="SVK176" s="137"/>
      <c r="SVL176" s="137"/>
      <c r="SVM176" s="137"/>
      <c r="SVN176" s="137"/>
      <c r="SVO176" s="137"/>
      <c r="SVP176" s="137"/>
      <c r="SVQ176" s="137"/>
      <c r="SVR176" s="137"/>
      <c r="SVS176" s="137"/>
      <c r="SVT176" s="137"/>
      <c r="SVU176" s="137"/>
      <c r="SVV176" s="137"/>
      <c r="SVW176" s="137"/>
      <c r="SVX176" s="137"/>
      <c r="SVY176" s="137"/>
      <c r="SVZ176" s="137"/>
      <c r="SWA176" s="137"/>
      <c r="SWB176" s="137"/>
      <c r="SWC176" s="137"/>
      <c r="SWD176" s="137"/>
      <c r="SWE176" s="137"/>
      <c r="SWF176" s="137"/>
      <c r="SWG176" s="137"/>
      <c r="SWH176" s="137"/>
      <c r="SWI176" s="137"/>
      <c r="SWJ176" s="137"/>
      <c r="SWK176" s="137"/>
      <c r="SWL176" s="137"/>
      <c r="SWM176" s="137"/>
      <c r="SWN176" s="137"/>
      <c r="SWO176" s="137"/>
      <c r="SWP176" s="137"/>
      <c r="SWQ176" s="137"/>
      <c r="SWR176" s="137"/>
      <c r="SWS176" s="137"/>
      <c r="SWT176" s="137"/>
      <c r="SWU176" s="137"/>
      <c r="SWV176" s="137"/>
      <c r="SWW176" s="137"/>
      <c r="SWX176" s="137"/>
      <c r="SWY176" s="137"/>
      <c r="SWZ176" s="137"/>
      <c r="SXA176" s="137"/>
      <c r="SXB176" s="137"/>
      <c r="SXC176" s="137"/>
      <c r="SXD176" s="137"/>
      <c r="SXE176" s="137"/>
      <c r="SXF176" s="137"/>
      <c r="SXG176" s="137"/>
      <c r="SXH176" s="137"/>
      <c r="SXI176" s="137"/>
      <c r="SXJ176" s="137"/>
      <c r="SXK176" s="137"/>
      <c r="SXL176" s="137"/>
      <c r="SXM176" s="137"/>
      <c r="SXN176" s="137"/>
      <c r="SXO176" s="137"/>
      <c r="SXP176" s="137"/>
      <c r="SXQ176" s="137"/>
      <c r="SXR176" s="137"/>
      <c r="SXS176" s="137"/>
      <c r="SXT176" s="137"/>
      <c r="SXU176" s="137"/>
      <c r="SXV176" s="137"/>
      <c r="SXW176" s="137"/>
      <c r="SXX176" s="137"/>
      <c r="SXY176" s="137"/>
      <c r="SXZ176" s="137"/>
      <c r="SYA176" s="137"/>
      <c r="SYB176" s="137"/>
      <c r="SYC176" s="137"/>
      <c r="SYD176" s="137"/>
      <c r="SYE176" s="137"/>
      <c r="SYF176" s="137"/>
      <c r="SYG176" s="137"/>
      <c r="SYH176" s="137"/>
      <c r="SYI176" s="137"/>
      <c r="SYJ176" s="137"/>
      <c r="SYK176" s="137"/>
      <c r="SYL176" s="137"/>
      <c r="SYM176" s="137"/>
      <c r="SYN176" s="137"/>
      <c r="SYO176" s="137"/>
      <c r="SYP176" s="137"/>
      <c r="SYQ176" s="137"/>
      <c r="SYR176" s="137"/>
      <c r="SYS176" s="137"/>
      <c r="SYT176" s="137"/>
      <c r="SYU176" s="137"/>
      <c r="SYV176" s="137"/>
      <c r="SYW176" s="137"/>
      <c r="SYX176" s="137"/>
      <c r="SYY176" s="137"/>
      <c r="SYZ176" s="137"/>
      <c r="SZA176" s="137"/>
      <c r="SZB176" s="137"/>
      <c r="SZC176" s="137"/>
      <c r="SZD176" s="137"/>
      <c r="SZE176" s="137"/>
      <c r="SZF176" s="137"/>
      <c r="SZG176" s="137"/>
      <c r="SZH176" s="137"/>
      <c r="SZI176" s="137"/>
      <c r="SZJ176" s="137"/>
      <c r="SZK176" s="137"/>
      <c r="SZL176" s="137"/>
      <c r="SZM176" s="137"/>
      <c r="SZN176" s="137"/>
      <c r="SZO176" s="137"/>
      <c r="SZP176" s="137"/>
      <c r="SZQ176" s="137"/>
      <c r="SZR176" s="137"/>
      <c r="SZS176" s="137"/>
      <c r="SZT176" s="137"/>
      <c r="SZU176" s="137"/>
      <c r="SZV176" s="137"/>
      <c r="SZW176" s="137"/>
      <c r="SZX176" s="137"/>
      <c r="SZY176" s="137"/>
      <c r="SZZ176" s="137"/>
      <c r="TAA176" s="137"/>
      <c r="TAB176" s="137"/>
      <c r="TAC176" s="137"/>
      <c r="TAD176" s="137"/>
      <c r="TAE176" s="137"/>
      <c r="TAF176" s="137"/>
      <c r="TAG176" s="137"/>
      <c r="TAH176" s="137"/>
      <c r="TAI176" s="137"/>
      <c r="TAJ176" s="137"/>
      <c r="TAK176" s="137"/>
      <c r="TAL176" s="137"/>
      <c r="TAM176" s="137"/>
      <c r="TAN176" s="137"/>
      <c r="TAO176" s="137"/>
      <c r="TAP176" s="137"/>
      <c r="TAQ176" s="137"/>
      <c r="TAR176" s="137"/>
      <c r="TAS176" s="137"/>
      <c r="TAT176" s="137"/>
      <c r="TAU176" s="137"/>
      <c r="TAV176" s="137"/>
      <c r="TAW176" s="137"/>
      <c r="TAX176" s="137"/>
      <c r="TAY176" s="137"/>
      <c r="TAZ176" s="137"/>
      <c r="TBA176" s="137"/>
      <c r="TBB176" s="137"/>
      <c r="TBC176" s="137"/>
      <c r="TBD176" s="137"/>
      <c r="TBE176" s="137"/>
      <c r="TBF176" s="137"/>
      <c r="TBG176" s="137"/>
      <c r="TBH176" s="137"/>
      <c r="TBI176" s="137"/>
      <c r="TBJ176" s="137"/>
      <c r="TBK176" s="137"/>
      <c r="TBL176" s="137"/>
      <c r="TBM176" s="137"/>
      <c r="TBN176" s="137"/>
      <c r="TBO176" s="137"/>
      <c r="TBP176" s="137"/>
      <c r="TBQ176" s="137"/>
      <c r="TBR176" s="137"/>
      <c r="TBS176" s="137"/>
      <c r="TBT176" s="137"/>
      <c r="TBU176" s="137"/>
      <c r="TBV176" s="137"/>
      <c r="TBW176" s="137"/>
      <c r="TBX176" s="137"/>
      <c r="TBY176" s="137"/>
      <c r="TBZ176" s="137"/>
      <c r="TCA176" s="137"/>
      <c r="TCB176" s="137"/>
      <c r="TCC176" s="137"/>
      <c r="TCD176" s="137"/>
      <c r="TCE176" s="137"/>
      <c r="TCF176" s="137"/>
      <c r="TCG176" s="137"/>
      <c r="TCH176" s="137"/>
      <c r="TCI176" s="137"/>
      <c r="TCJ176" s="137"/>
      <c r="TCK176" s="137"/>
      <c r="TCL176" s="137"/>
      <c r="TCM176" s="137"/>
      <c r="TCN176" s="137"/>
      <c r="TCO176" s="137"/>
      <c r="TCP176" s="137"/>
      <c r="TCQ176" s="137"/>
      <c r="TCR176" s="137"/>
      <c r="TCS176" s="137"/>
      <c r="TCT176" s="137"/>
      <c r="TCU176" s="137"/>
      <c r="TCV176" s="137"/>
      <c r="TCW176" s="137"/>
      <c r="TCX176" s="137"/>
      <c r="TCY176" s="137"/>
      <c r="TCZ176" s="137"/>
      <c r="TDA176" s="137"/>
      <c r="TDB176" s="137"/>
      <c r="TDC176" s="137"/>
      <c r="TDD176" s="137"/>
      <c r="TDE176" s="137"/>
      <c r="TDF176" s="137"/>
      <c r="TDG176" s="137"/>
      <c r="TDH176" s="137"/>
      <c r="TDI176" s="137"/>
      <c r="TDJ176" s="137"/>
      <c r="TDK176" s="137"/>
      <c r="TDL176" s="137"/>
      <c r="TDM176" s="137"/>
      <c r="TDN176" s="137"/>
      <c r="TDO176" s="137"/>
      <c r="TDP176" s="137"/>
      <c r="TDQ176" s="137"/>
      <c r="TDR176" s="137"/>
      <c r="TDS176" s="137"/>
      <c r="TDT176" s="137"/>
      <c r="TDU176" s="137"/>
      <c r="TDV176" s="137"/>
      <c r="TDW176" s="137"/>
      <c r="TDX176" s="137"/>
      <c r="TDY176" s="137"/>
      <c r="TDZ176" s="137"/>
      <c r="TEA176" s="137"/>
      <c r="TEB176" s="137"/>
      <c r="TEC176" s="137"/>
      <c r="TED176" s="137"/>
      <c r="TEE176" s="137"/>
      <c r="TEF176" s="137"/>
      <c r="TEG176" s="137"/>
      <c r="TEH176" s="137"/>
      <c r="TEI176" s="137"/>
      <c r="TEJ176" s="137"/>
      <c r="TEK176" s="137"/>
      <c r="TEL176" s="137"/>
      <c r="TEM176" s="137"/>
      <c r="TEN176" s="137"/>
      <c r="TEO176" s="137"/>
      <c r="TEP176" s="137"/>
      <c r="TEQ176" s="137"/>
      <c r="TER176" s="137"/>
      <c r="TES176" s="137"/>
      <c r="TET176" s="137"/>
      <c r="TEU176" s="137"/>
      <c r="TEV176" s="137"/>
      <c r="TEW176" s="137"/>
      <c r="TEX176" s="137"/>
      <c r="TEY176" s="137"/>
      <c r="TEZ176" s="137"/>
      <c r="TFA176" s="137"/>
      <c r="TFB176" s="137"/>
      <c r="TFC176" s="137"/>
      <c r="TFD176" s="137"/>
      <c r="TFE176" s="137"/>
      <c r="TFF176" s="137"/>
      <c r="TFG176" s="137"/>
      <c r="TFH176" s="137"/>
      <c r="TFI176" s="137"/>
      <c r="TFJ176" s="137"/>
      <c r="TFK176" s="137"/>
      <c r="TFL176" s="137"/>
      <c r="TFM176" s="137"/>
      <c r="TFN176" s="137"/>
      <c r="TFO176" s="137"/>
      <c r="TFP176" s="137"/>
      <c r="TFQ176" s="137"/>
      <c r="TFR176" s="137"/>
      <c r="TFS176" s="137"/>
      <c r="TFT176" s="137"/>
      <c r="TFU176" s="137"/>
      <c r="TFV176" s="137"/>
      <c r="TFW176" s="137"/>
      <c r="TFX176" s="137"/>
      <c r="TFY176" s="137"/>
      <c r="TFZ176" s="137"/>
      <c r="TGA176" s="137"/>
      <c r="TGB176" s="137"/>
      <c r="TGC176" s="137"/>
      <c r="TGD176" s="137"/>
      <c r="TGE176" s="137"/>
      <c r="TGF176" s="137"/>
      <c r="TGG176" s="137"/>
      <c r="TGH176" s="137"/>
      <c r="TGI176" s="137"/>
      <c r="TGJ176" s="137"/>
      <c r="TGK176" s="137"/>
      <c r="TGL176" s="137"/>
      <c r="TGM176" s="137"/>
      <c r="TGN176" s="137"/>
      <c r="TGO176" s="137"/>
      <c r="TGP176" s="137"/>
      <c r="TGQ176" s="137"/>
      <c r="TGR176" s="137"/>
      <c r="TGS176" s="137"/>
      <c r="TGT176" s="137"/>
      <c r="TGU176" s="137"/>
      <c r="TGV176" s="137"/>
      <c r="TGW176" s="137"/>
      <c r="TGX176" s="137"/>
      <c r="TGY176" s="137"/>
      <c r="TGZ176" s="137"/>
      <c r="THA176" s="137"/>
      <c r="THB176" s="137"/>
      <c r="THC176" s="137"/>
      <c r="THD176" s="137"/>
      <c r="THE176" s="137"/>
      <c r="THF176" s="137"/>
      <c r="THG176" s="137"/>
      <c r="THH176" s="137"/>
      <c r="THI176" s="137"/>
      <c r="THJ176" s="137"/>
      <c r="THK176" s="137"/>
      <c r="THL176" s="137"/>
      <c r="THM176" s="137"/>
      <c r="THN176" s="137"/>
      <c r="THO176" s="137"/>
      <c r="THP176" s="137"/>
      <c r="THQ176" s="137"/>
      <c r="THR176" s="137"/>
      <c r="THS176" s="137"/>
      <c r="THT176" s="137"/>
      <c r="THU176" s="137"/>
      <c r="THV176" s="137"/>
      <c r="THW176" s="137"/>
      <c r="THX176" s="137"/>
      <c r="THY176" s="137"/>
      <c r="THZ176" s="137"/>
      <c r="TIA176" s="137"/>
      <c r="TIB176" s="137"/>
      <c r="TIC176" s="137"/>
      <c r="TID176" s="137"/>
      <c r="TIE176" s="137"/>
      <c r="TIF176" s="137"/>
      <c r="TIG176" s="137"/>
      <c r="TIH176" s="137"/>
      <c r="TII176" s="137"/>
      <c r="TIJ176" s="137"/>
      <c r="TIK176" s="137"/>
      <c r="TIL176" s="137"/>
      <c r="TIM176" s="137"/>
      <c r="TIN176" s="137"/>
      <c r="TIO176" s="137"/>
      <c r="TIP176" s="137"/>
      <c r="TIQ176" s="137"/>
      <c r="TIR176" s="137"/>
      <c r="TIS176" s="137"/>
      <c r="TIT176" s="137"/>
      <c r="TIU176" s="137"/>
      <c r="TIV176" s="137"/>
      <c r="TIW176" s="137"/>
      <c r="TIX176" s="137"/>
      <c r="TIY176" s="137"/>
      <c r="TIZ176" s="137"/>
      <c r="TJA176" s="137"/>
      <c r="TJB176" s="137"/>
      <c r="TJC176" s="137"/>
      <c r="TJD176" s="137"/>
      <c r="TJE176" s="137"/>
      <c r="TJF176" s="137"/>
      <c r="TJG176" s="137"/>
      <c r="TJH176" s="137"/>
      <c r="TJI176" s="137"/>
      <c r="TJJ176" s="137"/>
      <c r="TJK176" s="137"/>
      <c r="TJL176" s="137"/>
      <c r="TJM176" s="137"/>
      <c r="TJN176" s="137"/>
      <c r="TJO176" s="137"/>
      <c r="TJP176" s="137"/>
      <c r="TJQ176" s="137"/>
      <c r="TJR176" s="137"/>
      <c r="TJS176" s="137"/>
      <c r="TJT176" s="137"/>
      <c r="TJU176" s="137"/>
      <c r="TJV176" s="137"/>
      <c r="TJW176" s="137"/>
      <c r="TJX176" s="137"/>
      <c r="TJY176" s="137"/>
      <c r="TJZ176" s="137"/>
      <c r="TKA176" s="137"/>
      <c r="TKB176" s="137"/>
      <c r="TKC176" s="137"/>
      <c r="TKD176" s="137"/>
      <c r="TKE176" s="137"/>
      <c r="TKF176" s="137"/>
      <c r="TKG176" s="137"/>
      <c r="TKH176" s="137"/>
      <c r="TKI176" s="137"/>
      <c r="TKJ176" s="137"/>
      <c r="TKK176" s="137"/>
      <c r="TKL176" s="137"/>
      <c r="TKM176" s="137"/>
      <c r="TKN176" s="137"/>
      <c r="TKO176" s="137"/>
      <c r="TKP176" s="137"/>
      <c r="TKQ176" s="137"/>
      <c r="TKR176" s="137"/>
      <c r="TKS176" s="137"/>
      <c r="TKT176" s="137"/>
      <c r="TKU176" s="137"/>
      <c r="TKV176" s="137"/>
      <c r="TKW176" s="137"/>
      <c r="TKX176" s="137"/>
      <c r="TKY176" s="137"/>
      <c r="TKZ176" s="137"/>
      <c r="TLA176" s="137"/>
      <c r="TLB176" s="137"/>
      <c r="TLC176" s="137"/>
      <c r="TLD176" s="137"/>
      <c r="TLE176" s="137"/>
      <c r="TLF176" s="137"/>
      <c r="TLG176" s="137"/>
      <c r="TLH176" s="137"/>
      <c r="TLI176" s="137"/>
      <c r="TLJ176" s="137"/>
      <c r="TLK176" s="137"/>
      <c r="TLL176" s="137"/>
      <c r="TLM176" s="137"/>
      <c r="TLN176" s="137"/>
      <c r="TLO176" s="137"/>
      <c r="TLP176" s="137"/>
      <c r="TLQ176" s="137"/>
      <c r="TLR176" s="137"/>
      <c r="TLS176" s="137"/>
      <c r="TLT176" s="137"/>
      <c r="TLU176" s="137"/>
      <c r="TLV176" s="137"/>
      <c r="TLW176" s="137"/>
      <c r="TLX176" s="137"/>
      <c r="TLY176" s="137"/>
      <c r="TLZ176" s="137"/>
      <c r="TMA176" s="137"/>
      <c r="TMB176" s="137"/>
      <c r="TMC176" s="137"/>
      <c r="TMD176" s="137"/>
      <c r="TME176" s="137"/>
      <c r="TMF176" s="137"/>
      <c r="TMG176" s="137"/>
      <c r="TMH176" s="137"/>
      <c r="TMI176" s="137"/>
      <c r="TMJ176" s="137"/>
      <c r="TMK176" s="137"/>
      <c r="TML176" s="137"/>
      <c r="TMM176" s="137"/>
      <c r="TMN176" s="137"/>
      <c r="TMO176" s="137"/>
      <c r="TMP176" s="137"/>
      <c r="TMQ176" s="137"/>
      <c r="TMR176" s="137"/>
      <c r="TMS176" s="137"/>
      <c r="TMT176" s="137"/>
      <c r="TMU176" s="137"/>
      <c r="TMV176" s="137"/>
      <c r="TMW176" s="137"/>
      <c r="TMX176" s="137"/>
      <c r="TMY176" s="137"/>
      <c r="TMZ176" s="137"/>
      <c r="TNA176" s="137"/>
      <c r="TNB176" s="137"/>
      <c r="TNC176" s="137"/>
      <c r="TND176" s="137"/>
      <c r="TNE176" s="137"/>
      <c r="TNF176" s="137"/>
      <c r="TNG176" s="137"/>
      <c r="TNH176" s="137"/>
      <c r="TNI176" s="137"/>
      <c r="TNJ176" s="137"/>
      <c r="TNK176" s="137"/>
      <c r="TNL176" s="137"/>
      <c r="TNM176" s="137"/>
      <c r="TNN176" s="137"/>
      <c r="TNO176" s="137"/>
      <c r="TNP176" s="137"/>
      <c r="TNQ176" s="137"/>
      <c r="TNR176" s="137"/>
      <c r="TNS176" s="137"/>
      <c r="TNT176" s="137"/>
      <c r="TNU176" s="137"/>
      <c r="TNV176" s="137"/>
      <c r="TNW176" s="137"/>
      <c r="TNX176" s="137"/>
      <c r="TNY176" s="137"/>
      <c r="TNZ176" s="137"/>
      <c r="TOA176" s="137"/>
      <c r="TOB176" s="137"/>
      <c r="TOC176" s="137"/>
      <c r="TOD176" s="137"/>
      <c r="TOE176" s="137"/>
      <c r="TOF176" s="137"/>
      <c r="TOG176" s="137"/>
      <c r="TOH176" s="137"/>
      <c r="TOI176" s="137"/>
      <c r="TOJ176" s="137"/>
      <c r="TOK176" s="137"/>
      <c r="TOL176" s="137"/>
      <c r="TOM176" s="137"/>
      <c r="TON176" s="137"/>
      <c r="TOO176" s="137"/>
      <c r="TOP176" s="137"/>
      <c r="TOQ176" s="137"/>
      <c r="TOR176" s="137"/>
      <c r="TOS176" s="137"/>
      <c r="TOT176" s="137"/>
      <c r="TOU176" s="137"/>
      <c r="TOV176" s="137"/>
      <c r="TOW176" s="137"/>
      <c r="TOX176" s="137"/>
      <c r="TOY176" s="137"/>
      <c r="TOZ176" s="137"/>
      <c r="TPA176" s="137"/>
      <c r="TPB176" s="137"/>
      <c r="TPC176" s="137"/>
      <c r="TPD176" s="137"/>
      <c r="TPE176" s="137"/>
      <c r="TPF176" s="137"/>
      <c r="TPG176" s="137"/>
      <c r="TPH176" s="137"/>
      <c r="TPI176" s="137"/>
      <c r="TPJ176" s="137"/>
      <c r="TPK176" s="137"/>
      <c r="TPL176" s="137"/>
      <c r="TPM176" s="137"/>
      <c r="TPN176" s="137"/>
      <c r="TPO176" s="137"/>
      <c r="TPP176" s="137"/>
      <c r="TPQ176" s="137"/>
      <c r="TPR176" s="137"/>
      <c r="TPS176" s="137"/>
      <c r="TPT176" s="137"/>
      <c r="TPU176" s="137"/>
      <c r="TPV176" s="137"/>
      <c r="TPW176" s="137"/>
      <c r="TPX176" s="137"/>
      <c r="TPY176" s="137"/>
      <c r="TPZ176" s="137"/>
      <c r="TQA176" s="137"/>
      <c r="TQB176" s="137"/>
      <c r="TQC176" s="137"/>
      <c r="TQD176" s="137"/>
      <c r="TQE176" s="137"/>
      <c r="TQF176" s="137"/>
      <c r="TQG176" s="137"/>
      <c r="TQH176" s="137"/>
      <c r="TQI176" s="137"/>
      <c r="TQJ176" s="137"/>
      <c r="TQK176" s="137"/>
      <c r="TQL176" s="137"/>
      <c r="TQM176" s="137"/>
      <c r="TQN176" s="137"/>
      <c r="TQO176" s="137"/>
      <c r="TQP176" s="137"/>
      <c r="TQQ176" s="137"/>
      <c r="TQR176" s="137"/>
      <c r="TQS176" s="137"/>
      <c r="TQT176" s="137"/>
      <c r="TQU176" s="137"/>
      <c r="TQV176" s="137"/>
      <c r="TQW176" s="137"/>
      <c r="TQX176" s="137"/>
      <c r="TQY176" s="137"/>
      <c r="TQZ176" s="137"/>
      <c r="TRA176" s="137"/>
      <c r="TRB176" s="137"/>
      <c r="TRC176" s="137"/>
      <c r="TRD176" s="137"/>
      <c r="TRE176" s="137"/>
      <c r="TRF176" s="137"/>
      <c r="TRG176" s="137"/>
      <c r="TRH176" s="137"/>
      <c r="TRI176" s="137"/>
      <c r="TRJ176" s="137"/>
      <c r="TRK176" s="137"/>
      <c r="TRL176" s="137"/>
      <c r="TRM176" s="137"/>
      <c r="TRN176" s="137"/>
      <c r="TRO176" s="137"/>
      <c r="TRP176" s="137"/>
      <c r="TRQ176" s="137"/>
      <c r="TRR176" s="137"/>
      <c r="TRS176" s="137"/>
      <c r="TRT176" s="137"/>
      <c r="TRU176" s="137"/>
      <c r="TRV176" s="137"/>
      <c r="TRW176" s="137"/>
      <c r="TRX176" s="137"/>
      <c r="TRY176" s="137"/>
      <c r="TRZ176" s="137"/>
      <c r="TSA176" s="137"/>
      <c r="TSB176" s="137"/>
      <c r="TSC176" s="137"/>
      <c r="TSD176" s="137"/>
      <c r="TSE176" s="137"/>
      <c r="TSF176" s="137"/>
      <c r="TSG176" s="137"/>
      <c r="TSH176" s="137"/>
      <c r="TSI176" s="137"/>
      <c r="TSJ176" s="137"/>
      <c r="TSK176" s="137"/>
      <c r="TSL176" s="137"/>
      <c r="TSM176" s="137"/>
      <c r="TSN176" s="137"/>
      <c r="TSO176" s="137"/>
      <c r="TSP176" s="137"/>
      <c r="TSQ176" s="137"/>
      <c r="TSR176" s="137"/>
      <c r="TSS176" s="137"/>
      <c r="TST176" s="137"/>
      <c r="TSU176" s="137"/>
      <c r="TSV176" s="137"/>
      <c r="TSW176" s="137"/>
      <c r="TSX176" s="137"/>
      <c r="TSY176" s="137"/>
      <c r="TSZ176" s="137"/>
      <c r="TTA176" s="137"/>
      <c r="TTB176" s="137"/>
      <c r="TTC176" s="137"/>
      <c r="TTD176" s="137"/>
      <c r="TTE176" s="137"/>
      <c r="TTF176" s="137"/>
      <c r="TTG176" s="137"/>
      <c r="TTH176" s="137"/>
      <c r="TTI176" s="137"/>
      <c r="TTJ176" s="137"/>
      <c r="TTK176" s="137"/>
      <c r="TTL176" s="137"/>
      <c r="TTM176" s="137"/>
      <c r="TTN176" s="137"/>
      <c r="TTO176" s="137"/>
      <c r="TTP176" s="137"/>
      <c r="TTQ176" s="137"/>
      <c r="TTR176" s="137"/>
      <c r="TTS176" s="137"/>
      <c r="TTT176" s="137"/>
      <c r="TTU176" s="137"/>
      <c r="TTV176" s="137"/>
      <c r="TTW176" s="137"/>
      <c r="TTX176" s="137"/>
      <c r="TTY176" s="137"/>
      <c r="TTZ176" s="137"/>
      <c r="TUA176" s="137"/>
      <c r="TUB176" s="137"/>
      <c r="TUC176" s="137"/>
      <c r="TUD176" s="137"/>
      <c r="TUE176" s="137"/>
      <c r="TUF176" s="137"/>
      <c r="TUG176" s="137"/>
      <c r="TUH176" s="137"/>
      <c r="TUI176" s="137"/>
      <c r="TUJ176" s="137"/>
      <c r="TUK176" s="137"/>
      <c r="TUL176" s="137"/>
      <c r="TUM176" s="137"/>
      <c r="TUN176" s="137"/>
      <c r="TUO176" s="137"/>
      <c r="TUP176" s="137"/>
      <c r="TUQ176" s="137"/>
      <c r="TUR176" s="137"/>
      <c r="TUS176" s="137"/>
      <c r="TUT176" s="137"/>
      <c r="TUU176" s="137"/>
      <c r="TUV176" s="137"/>
      <c r="TUW176" s="137"/>
      <c r="TUX176" s="137"/>
      <c r="TUY176" s="137"/>
      <c r="TUZ176" s="137"/>
      <c r="TVA176" s="137"/>
      <c r="TVB176" s="137"/>
      <c r="TVC176" s="137"/>
      <c r="TVD176" s="137"/>
      <c r="TVE176" s="137"/>
      <c r="TVF176" s="137"/>
      <c r="TVG176" s="137"/>
      <c r="TVH176" s="137"/>
      <c r="TVI176" s="137"/>
      <c r="TVJ176" s="137"/>
      <c r="TVK176" s="137"/>
      <c r="TVL176" s="137"/>
      <c r="TVM176" s="137"/>
      <c r="TVN176" s="137"/>
      <c r="TVO176" s="137"/>
      <c r="TVP176" s="137"/>
      <c r="TVQ176" s="137"/>
      <c r="TVR176" s="137"/>
      <c r="TVS176" s="137"/>
      <c r="TVT176" s="137"/>
      <c r="TVU176" s="137"/>
      <c r="TVV176" s="137"/>
      <c r="TVW176" s="137"/>
      <c r="TVX176" s="137"/>
      <c r="TVY176" s="137"/>
      <c r="TVZ176" s="137"/>
      <c r="TWA176" s="137"/>
      <c r="TWB176" s="137"/>
      <c r="TWC176" s="137"/>
      <c r="TWD176" s="137"/>
      <c r="TWE176" s="137"/>
      <c r="TWF176" s="137"/>
      <c r="TWG176" s="137"/>
      <c r="TWH176" s="137"/>
      <c r="TWI176" s="137"/>
      <c r="TWJ176" s="137"/>
      <c r="TWK176" s="137"/>
      <c r="TWL176" s="137"/>
      <c r="TWM176" s="137"/>
      <c r="TWN176" s="137"/>
      <c r="TWO176" s="137"/>
      <c r="TWP176" s="137"/>
      <c r="TWQ176" s="137"/>
      <c r="TWR176" s="137"/>
      <c r="TWS176" s="137"/>
      <c r="TWT176" s="137"/>
      <c r="TWU176" s="137"/>
      <c r="TWV176" s="137"/>
      <c r="TWW176" s="137"/>
      <c r="TWX176" s="137"/>
      <c r="TWY176" s="137"/>
      <c r="TWZ176" s="137"/>
      <c r="TXA176" s="137"/>
      <c r="TXB176" s="137"/>
      <c r="TXC176" s="137"/>
      <c r="TXD176" s="137"/>
      <c r="TXE176" s="137"/>
      <c r="TXF176" s="137"/>
      <c r="TXG176" s="137"/>
      <c r="TXH176" s="137"/>
      <c r="TXI176" s="137"/>
      <c r="TXJ176" s="137"/>
      <c r="TXK176" s="137"/>
      <c r="TXL176" s="137"/>
      <c r="TXM176" s="137"/>
      <c r="TXN176" s="137"/>
      <c r="TXO176" s="137"/>
      <c r="TXP176" s="137"/>
      <c r="TXQ176" s="137"/>
      <c r="TXR176" s="137"/>
      <c r="TXS176" s="137"/>
      <c r="TXT176" s="137"/>
      <c r="TXU176" s="137"/>
      <c r="TXV176" s="137"/>
      <c r="TXW176" s="137"/>
      <c r="TXX176" s="137"/>
      <c r="TXY176" s="137"/>
      <c r="TXZ176" s="137"/>
      <c r="TYA176" s="137"/>
      <c r="TYB176" s="137"/>
      <c r="TYC176" s="137"/>
      <c r="TYD176" s="137"/>
      <c r="TYE176" s="137"/>
      <c r="TYF176" s="137"/>
      <c r="TYG176" s="137"/>
      <c r="TYH176" s="137"/>
      <c r="TYI176" s="137"/>
      <c r="TYJ176" s="137"/>
      <c r="TYK176" s="137"/>
      <c r="TYL176" s="137"/>
      <c r="TYM176" s="137"/>
      <c r="TYN176" s="137"/>
      <c r="TYO176" s="137"/>
      <c r="TYP176" s="137"/>
      <c r="TYQ176" s="137"/>
      <c r="TYR176" s="137"/>
      <c r="TYS176" s="137"/>
      <c r="TYT176" s="137"/>
      <c r="TYU176" s="137"/>
      <c r="TYV176" s="137"/>
      <c r="TYW176" s="137"/>
      <c r="TYX176" s="137"/>
      <c r="TYY176" s="137"/>
      <c r="TYZ176" s="137"/>
      <c r="TZA176" s="137"/>
      <c r="TZB176" s="137"/>
      <c r="TZC176" s="137"/>
      <c r="TZD176" s="137"/>
      <c r="TZE176" s="137"/>
      <c r="TZF176" s="137"/>
      <c r="TZG176" s="137"/>
      <c r="TZH176" s="137"/>
      <c r="TZI176" s="137"/>
      <c r="TZJ176" s="137"/>
      <c r="TZK176" s="137"/>
      <c r="TZL176" s="137"/>
      <c r="TZM176" s="137"/>
      <c r="TZN176" s="137"/>
      <c r="TZO176" s="137"/>
      <c r="TZP176" s="137"/>
      <c r="TZQ176" s="137"/>
      <c r="TZR176" s="137"/>
      <c r="TZS176" s="137"/>
      <c r="TZT176" s="137"/>
      <c r="TZU176" s="137"/>
      <c r="TZV176" s="137"/>
      <c r="TZW176" s="137"/>
      <c r="TZX176" s="137"/>
      <c r="TZY176" s="137"/>
      <c r="TZZ176" s="137"/>
      <c r="UAA176" s="137"/>
      <c r="UAB176" s="137"/>
      <c r="UAC176" s="137"/>
      <c r="UAD176" s="137"/>
      <c r="UAE176" s="137"/>
      <c r="UAF176" s="137"/>
      <c r="UAG176" s="137"/>
      <c r="UAH176" s="137"/>
      <c r="UAI176" s="137"/>
      <c r="UAJ176" s="137"/>
      <c r="UAK176" s="137"/>
      <c r="UAL176" s="137"/>
      <c r="UAM176" s="137"/>
      <c r="UAN176" s="137"/>
      <c r="UAO176" s="137"/>
      <c r="UAP176" s="137"/>
      <c r="UAQ176" s="137"/>
      <c r="UAR176" s="137"/>
      <c r="UAS176" s="137"/>
      <c r="UAT176" s="137"/>
      <c r="UAU176" s="137"/>
      <c r="UAV176" s="137"/>
      <c r="UAW176" s="137"/>
      <c r="UAX176" s="137"/>
      <c r="UAY176" s="137"/>
      <c r="UAZ176" s="137"/>
      <c r="UBA176" s="137"/>
      <c r="UBB176" s="137"/>
      <c r="UBC176" s="137"/>
      <c r="UBD176" s="137"/>
      <c r="UBE176" s="137"/>
      <c r="UBF176" s="137"/>
      <c r="UBG176" s="137"/>
      <c r="UBH176" s="137"/>
      <c r="UBI176" s="137"/>
      <c r="UBJ176" s="137"/>
      <c r="UBK176" s="137"/>
      <c r="UBL176" s="137"/>
      <c r="UBM176" s="137"/>
      <c r="UBN176" s="137"/>
      <c r="UBO176" s="137"/>
      <c r="UBP176" s="137"/>
      <c r="UBQ176" s="137"/>
      <c r="UBR176" s="137"/>
      <c r="UBS176" s="137"/>
      <c r="UBT176" s="137"/>
      <c r="UBU176" s="137"/>
      <c r="UBV176" s="137"/>
      <c r="UBW176" s="137"/>
      <c r="UBX176" s="137"/>
      <c r="UBY176" s="137"/>
      <c r="UBZ176" s="137"/>
      <c r="UCA176" s="137"/>
      <c r="UCB176" s="137"/>
      <c r="UCC176" s="137"/>
      <c r="UCD176" s="137"/>
      <c r="UCE176" s="137"/>
      <c r="UCF176" s="137"/>
      <c r="UCG176" s="137"/>
      <c r="UCH176" s="137"/>
      <c r="UCI176" s="137"/>
      <c r="UCJ176" s="137"/>
      <c r="UCK176" s="137"/>
      <c r="UCL176" s="137"/>
      <c r="UCM176" s="137"/>
      <c r="UCN176" s="137"/>
      <c r="UCO176" s="137"/>
      <c r="UCP176" s="137"/>
      <c r="UCQ176" s="137"/>
      <c r="UCR176" s="137"/>
      <c r="UCS176" s="137"/>
      <c r="UCT176" s="137"/>
      <c r="UCU176" s="137"/>
      <c r="UCV176" s="137"/>
      <c r="UCW176" s="137"/>
      <c r="UCX176" s="137"/>
      <c r="UCY176" s="137"/>
      <c r="UCZ176" s="137"/>
      <c r="UDA176" s="137"/>
      <c r="UDB176" s="137"/>
      <c r="UDC176" s="137"/>
      <c r="UDD176" s="137"/>
      <c r="UDE176" s="137"/>
      <c r="UDF176" s="137"/>
      <c r="UDG176" s="137"/>
      <c r="UDH176" s="137"/>
      <c r="UDI176" s="137"/>
      <c r="UDJ176" s="137"/>
      <c r="UDK176" s="137"/>
      <c r="UDL176" s="137"/>
      <c r="UDM176" s="137"/>
      <c r="UDN176" s="137"/>
      <c r="UDO176" s="137"/>
      <c r="UDP176" s="137"/>
      <c r="UDQ176" s="137"/>
      <c r="UDR176" s="137"/>
      <c r="UDS176" s="137"/>
      <c r="UDT176" s="137"/>
      <c r="UDU176" s="137"/>
      <c r="UDV176" s="137"/>
      <c r="UDW176" s="137"/>
      <c r="UDX176" s="137"/>
      <c r="UDY176" s="137"/>
      <c r="UDZ176" s="137"/>
      <c r="UEA176" s="137"/>
      <c r="UEB176" s="137"/>
      <c r="UEC176" s="137"/>
      <c r="UED176" s="137"/>
      <c r="UEE176" s="137"/>
      <c r="UEF176" s="137"/>
      <c r="UEG176" s="137"/>
      <c r="UEH176" s="137"/>
      <c r="UEI176" s="137"/>
      <c r="UEJ176" s="137"/>
      <c r="UEK176" s="137"/>
      <c r="UEL176" s="137"/>
      <c r="UEM176" s="137"/>
      <c r="UEN176" s="137"/>
      <c r="UEO176" s="137"/>
      <c r="UEP176" s="137"/>
      <c r="UEQ176" s="137"/>
      <c r="UER176" s="137"/>
      <c r="UES176" s="137"/>
      <c r="UET176" s="137"/>
      <c r="UEU176" s="137"/>
      <c r="UEV176" s="137"/>
      <c r="UEW176" s="137"/>
      <c r="UEX176" s="137"/>
      <c r="UEY176" s="137"/>
      <c r="UEZ176" s="137"/>
      <c r="UFA176" s="137"/>
      <c r="UFB176" s="137"/>
      <c r="UFC176" s="137"/>
      <c r="UFD176" s="137"/>
      <c r="UFE176" s="137"/>
      <c r="UFF176" s="137"/>
      <c r="UFG176" s="137"/>
      <c r="UFH176" s="137"/>
      <c r="UFI176" s="137"/>
      <c r="UFJ176" s="137"/>
      <c r="UFK176" s="137"/>
      <c r="UFL176" s="137"/>
      <c r="UFM176" s="137"/>
      <c r="UFN176" s="137"/>
      <c r="UFO176" s="137"/>
      <c r="UFP176" s="137"/>
      <c r="UFQ176" s="137"/>
      <c r="UFR176" s="137"/>
      <c r="UFS176" s="137"/>
      <c r="UFT176" s="137"/>
      <c r="UFU176" s="137"/>
      <c r="UFV176" s="137"/>
      <c r="UFW176" s="137"/>
      <c r="UFX176" s="137"/>
      <c r="UFY176" s="137"/>
      <c r="UFZ176" s="137"/>
      <c r="UGA176" s="137"/>
      <c r="UGB176" s="137"/>
      <c r="UGC176" s="137"/>
      <c r="UGD176" s="137"/>
      <c r="UGE176" s="137"/>
      <c r="UGF176" s="137"/>
      <c r="UGG176" s="137"/>
      <c r="UGH176" s="137"/>
      <c r="UGI176" s="137"/>
      <c r="UGJ176" s="137"/>
      <c r="UGK176" s="137"/>
      <c r="UGL176" s="137"/>
      <c r="UGM176" s="137"/>
      <c r="UGN176" s="137"/>
      <c r="UGO176" s="137"/>
      <c r="UGP176" s="137"/>
      <c r="UGQ176" s="137"/>
      <c r="UGR176" s="137"/>
      <c r="UGS176" s="137"/>
      <c r="UGT176" s="137"/>
      <c r="UGU176" s="137"/>
      <c r="UGV176" s="137"/>
      <c r="UGW176" s="137"/>
      <c r="UGX176" s="137"/>
      <c r="UGY176" s="137"/>
      <c r="UGZ176" s="137"/>
      <c r="UHA176" s="137"/>
      <c r="UHB176" s="137"/>
      <c r="UHC176" s="137"/>
      <c r="UHD176" s="137"/>
      <c r="UHE176" s="137"/>
      <c r="UHF176" s="137"/>
      <c r="UHG176" s="137"/>
      <c r="UHH176" s="137"/>
      <c r="UHI176" s="137"/>
      <c r="UHJ176" s="137"/>
      <c r="UHK176" s="137"/>
      <c r="UHL176" s="137"/>
      <c r="UHM176" s="137"/>
      <c r="UHN176" s="137"/>
      <c r="UHO176" s="137"/>
      <c r="UHP176" s="137"/>
      <c r="UHQ176" s="137"/>
      <c r="UHR176" s="137"/>
      <c r="UHS176" s="137"/>
      <c r="UHT176" s="137"/>
      <c r="UHU176" s="137"/>
      <c r="UHV176" s="137"/>
      <c r="UHW176" s="137"/>
      <c r="UHX176" s="137"/>
      <c r="UHY176" s="137"/>
      <c r="UHZ176" s="137"/>
      <c r="UIA176" s="137"/>
      <c r="UIB176" s="137"/>
      <c r="UIC176" s="137"/>
      <c r="UID176" s="137"/>
      <c r="UIE176" s="137"/>
      <c r="UIF176" s="137"/>
      <c r="UIG176" s="137"/>
      <c r="UIH176" s="137"/>
      <c r="UII176" s="137"/>
      <c r="UIJ176" s="137"/>
      <c r="UIK176" s="137"/>
      <c r="UIL176" s="137"/>
      <c r="UIM176" s="137"/>
      <c r="UIN176" s="137"/>
      <c r="UIO176" s="137"/>
      <c r="UIP176" s="137"/>
      <c r="UIQ176" s="137"/>
      <c r="UIR176" s="137"/>
      <c r="UIS176" s="137"/>
      <c r="UIT176" s="137"/>
      <c r="UIU176" s="137"/>
      <c r="UIV176" s="137"/>
      <c r="UIW176" s="137"/>
      <c r="UIX176" s="137"/>
      <c r="UIY176" s="137"/>
      <c r="UIZ176" s="137"/>
      <c r="UJA176" s="137"/>
      <c r="UJB176" s="137"/>
      <c r="UJC176" s="137"/>
      <c r="UJD176" s="137"/>
      <c r="UJE176" s="137"/>
      <c r="UJF176" s="137"/>
      <c r="UJG176" s="137"/>
      <c r="UJH176" s="137"/>
      <c r="UJI176" s="137"/>
      <c r="UJJ176" s="137"/>
      <c r="UJK176" s="137"/>
      <c r="UJL176" s="137"/>
      <c r="UJM176" s="137"/>
      <c r="UJN176" s="137"/>
      <c r="UJO176" s="137"/>
      <c r="UJP176" s="137"/>
      <c r="UJQ176" s="137"/>
      <c r="UJR176" s="137"/>
      <c r="UJS176" s="137"/>
      <c r="UJT176" s="137"/>
      <c r="UJU176" s="137"/>
      <c r="UJV176" s="137"/>
      <c r="UJW176" s="137"/>
      <c r="UJX176" s="137"/>
      <c r="UJY176" s="137"/>
      <c r="UJZ176" s="137"/>
      <c r="UKA176" s="137"/>
      <c r="UKB176" s="137"/>
      <c r="UKC176" s="137"/>
      <c r="UKD176" s="137"/>
      <c r="UKE176" s="137"/>
      <c r="UKF176" s="137"/>
      <c r="UKG176" s="137"/>
      <c r="UKH176" s="137"/>
      <c r="UKI176" s="137"/>
      <c r="UKJ176" s="137"/>
      <c r="UKK176" s="137"/>
      <c r="UKL176" s="137"/>
      <c r="UKM176" s="137"/>
      <c r="UKN176" s="137"/>
      <c r="UKO176" s="137"/>
      <c r="UKP176" s="137"/>
      <c r="UKQ176" s="137"/>
      <c r="UKR176" s="137"/>
      <c r="UKS176" s="137"/>
      <c r="UKT176" s="137"/>
      <c r="UKU176" s="137"/>
      <c r="UKV176" s="137"/>
      <c r="UKW176" s="137"/>
      <c r="UKX176" s="137"/>
      <c r="UKY176" s="137"/>
      <c r="UKZ176" s="137"/>
      <c r="ULA176" s="137"/>
      <c r="ULB176" s="137"/>
      <c r="ULC176" s="137"/>
      <c r="ULD176" s="137"/>
      <c r="ULE176" s="137"/>
      <c r="ULF176" s="137"/>
      <c r="ULG176" s="137"/>
      <c r="ULH176" s="137"/>
      <c r="ULI176" s="137"/>
      <c r="ULJ176" s="137"/>
      <c r="ULK176" s="137"/>
      <c r="ULL176" s="137"/>
      <c r="ULM176" s="137"/>
      <c r="ULN176" s="137"/>
      <c r="ULO176" s="137"/>
      <c r="ULP176" s="137"/>
      <c r="ULQ176" s="137"/>
      <c r="ULR176" s="137"/>
      <c r="ULS176" s="137"/>
      <c r="ULT176" s="137"/>
      <c r="ULU176" s="137"/>
      <c r="ULV176" s="137"/>
      <c r="ULW176" s="137"/>
      <c r="ULX176" s="137"/>
      <c r="ULY176" s="137"/>
      <c r="ULZ176" s="137"/>
      <c r="UMA176" s="137"/>
      <c r="UMB176" s="137"/>
      <c r="UMC176" s="137"/>
      <c r="UMD176" s="137"/>
      <c r="UME176" s="137"/>
      <c r="UMF176" s="137"/>
      <c r="UMG176" s="137"/>
      <c r="UMH176" s="137"/>
      <c r="UMI176" s="137"/>
      <c r="UMJ176" s="137"/>
      <c r="UMK176" s="137"/>
      <c r="UML176" s="137"/>
      <c r="UMM176" s="137"/>
      <c r="UMN176" s="137"/>
      <c r="UMO176" s="137"/>
      <c r="UMP176" s="137"/>
      <c r="UMQ176" s="137"/>
      <c r="UMR176" s="137"/>
      <c r="UMS176" s="137"/>
      <c r="UMT176" s="137"/>
      <c r="UMU176" s="137"/>
      <c r="UMV176" s="137"/>
      <c r="UMW176" s="137"/>
      <c r="UMX176" s="137"/>
      <c r="UMY176" s="137"/>
      <c r="UMZ176" s="137"/>
      <c r="UNA176" s="137"/>
      <c r="UNB176" s="137"/>
      <c r="UNC176" s="137"/>
      <c r="UND176" s="137"/>
      <c r="UNE176" s="137"/>
      <c r="UNF176" s="137"/>
      <c r="UNG176" s="137"/>
      <c r="UNH176" s="137"/>
      <c r="UNI176" s="137"/>
      <c r="UNJ176" s="137"/>
      <c r="UNK176" s="137"/>
      <c r="UNL176" s="137"/>
      <c r="UNM176" s="137"/>
      <c r="UNN176" s="137"/>
      <c r="UNO176" s="137"/>
      <c r="UNP176" s="137"/>
      <c r="UNQ176" s="137"/>
      <c r="UNR176" s="137"/>
      <c r="UNS176" s="137"/>
      <c r="UNT176" s="137"/>
      <c r="UNU176" s="137"/>
      <c r="UNV176" s="137"/>
      <c r="UNW176" s="137"/>
      <c r="UNX176" s="137"/>
      <c r="UNY176" s="137"/>
      <c r="UNZ176" s="137"/>
      <c r="UOA176" s="137"/>
      <c r="UOB176" s="137"/>
      <c r="UOC176" s="137"/>
      <c r="UOD176" s="137"/>
      <c r="UOE176" s="137"/>
      <c r="UOF176" s="137"/>
      <c r="UOG176" s="137"/>
      <c r="UOH176" s="137"/>
      <c r="UOI176" s="137"/>
      <c r="UOJ176" s="137"/>
      <c r="UOK176" s="137"/>
      <c r="UOL176" s="137"/>
      <c r="UOM176" s="137"/>
      <c r="UON176" s="137"/>
      <c r="UOO176" s="137"/>
      <c r="UOP176" s="137"/>
      <c r="UOQ176" s="137"/>
      <c r="UOR176" s="137"/>
      <c r="UOS176" s="137"/>
      <c r="UOT176" s="137"/>
      <c r="UOU176" s="137"/>
      <c r="UOV176" s="137"/>
      <c r="UOW176" s="137"/>
      <c r="UOX176" s="137"/>
      <c r="UOY176" s="137"/>
      <c r="UOZ176" s="137"/>
      <c r="UPA176" s="137"/>
      <c r="UPB176" s="137"/>
      <c r="UPC176" s="137"/>
      <c r="UPD176" s="137"/>
      <c r="UPE176" s="137"/>
      <c r="UPF176" s="137"/>
      <c r="UPG176" s="137"/>
      <c r="UPH176" s="137"/>
      <c r="UPI176" s="137"/>
      <c r="UPJ176" s="137"/>
      <c r="UPK176" s="137"/>
      <c r="UPL176" s="137"/>
      <c r="UPM176" s="137"/>
      <c r="UPN176" s="137"/>
      <c r="UPO176" s="137"/>
      <c r="UPP176" s="137"/>
      <c r="UPQ176" s="137"/>
      <c r="UPR176" s="137"/>
      <c r="UPS176" s="137"/>
      <c r="UPT176" s="137"/>
      <c r="UPU176" s="137"/>
      <c r="UPV176" s="137"/>
      <c r="UPW176" s="137"/>
      <c r="UPX176" s="137"/>
      <c r="UPY176" s="137"/>
      <c r="UPZ176" s="137"/>
      <c r="UQA176" s="137"/>
      <c r="UQB176" s="137"/>
      <c r="UQC176" s="137"/>
      <c r="UQD176" s="137"/>
      <c r="UQE176" s="137"/>
      <c r="UQF176" s="137"/>
      <c r="UQG176" s="137"/>
      <c r="UQH176" s="137"/>
      <c r="UQI176" s="137"/>
      <c r="UQJ176" s="137"/>
      <c r="UQK176" s="137"/>
      <c r="UQL176" s="137"/>
      <c r="UQM176" s="137"/>
      <c r="UQN176" s="137"/>
      <c r="UQO176" s="137"/>
      <c r="UQP176" s="137"/>
      <c r="UQQ176" s="137"/>
      <c r="UQR176" s="137"/>
      <c r="UQS176" s="137"/>
      <c r="UQT176" s="137"/>
      <c r="UQU176" s="137"/>
      <c r="UQV176" s="137"/>
      <c r="UQW176" s="137"/>
      <c r="UQX176" s="137"/>
      <c r="UQY176" s="137"/>
      <c r="UQZ176" s="137"/>
      <c r="URA176" s="137"/>
      <c r="URB176" s="137"/>
      <c r="URC176" s="137"/>
      <c r="URD176" s="137"/>
      <c r="URE176" s="137"/>
      <c r="URF176" s="137"/>
      <c r="URG176" s="137"/>
      <c r="URH176" s="137"/>
      <c r="URI176" s="137"/>
      <c r="URJ176" s="137"/>
      <c r="URK176" s="137"/>
      <c r="URL176" s="137"/>
      <c r="URM176" s="137"/>
      <c r="URN176" s="137"/>
      <c r="URO176" s="137"/>
      <c r="URP176" s="137"/>
      <c r="URQ176" s="137"/>
      <c r="URR176" s="137"/>
      <c r="URS176" s="137"/>
      <c r="URT176" s="137"/>
      <c r="URU176" s="137"/>
      <c r="URV176" s="137"/>
      <c r="URW176" s="137"/>
      <c r="URX176" s="137"/>
      <c r="URY176" s="137"/>
      <c r="URZ176" s="137"/>
      <c r="USA176" s="137"/>
      <c r="USB176" s="137"/>
      <c r="USC176" s="137"/>
      <c r="USD176" s="137"/>
      <c r="USE176" s="137"/>
      <c r="USF176" s="137"/>
      <c r="USG176" s="137"/>
      <c r="USH176" s="137"/>
      <c r="USI176" s="137"/>
      <c r="USJ176" s="137"/>
      <c r="USK176" s="137"/>
      <c r="USL176" s="137"/>
      <c r="USM176" s="137"/>
      <c r="USN176" s="137"/>
      <c r="USO176" s="137"/>
      <c r="USP176" s="137"/>
      <c r="USQ176" s="137"/>
      <c r="USR176" s="137"/>
      <c r="USS176" s="137"/>
      <c r="UST176" s="137"/>
      <c r="USU176" s="137"/>
      <c r="USV176" s="137"/>
      <c r="USW176" s="137"/>
      <c r="USX176" s="137"/>
      <c r="USY176" s="137"/>
      <c r="USZ176" s="137"/>
      <c r="UTA176" s="137"/>
      <c r="UTB176" s="137"/>
      <c r="UTC176" s="137"/>
      <c r="UTD176" s="137"/>
      <c r="UTE176" s="137"/>
      <c r="UTF176" s="137"/>
      <c r="UTG176" s="137"/>
      <c r="UTH176" s="137"/>
      <c r="UTI176" s="137"/>
      <c r="UTJ176" s="137"/>
      <c r="UTK176" s="137"/>
      <c r="UTL176" s="137"/>
      <c r="UTM176" s="137"/>
      <c r="UTN176" s="137"/>
      <c r="UTO176" s="137"/>
      <c r="UTP176" s="137"/>
      <c r="UTQ176" s="137"/>
      <c r="UTR176" s="137"/>
      <c r="UTS176" s="137"/>
      <c r="UTT176" s="137"/>
      <c r="UTU176" s="137"/>
      <c r="UTV176" s="137"/>
      <c r="UTW176" s="137"/>
      <c r="UTX176" s="137"/>
      <c r="UTY176" s="137"/>
      <c r="UTZ176" s="137"/>
      <c r="UUA176" s="137"/>
      <c r="UUB176" s="137"/>
      <c r="UUC176" s="137"/>
      <c r="UUD176" s="137"/>
      <c r="UUE176" s="137"/>
      <c r="UUF176" s="137"/>
      <c r="UUG176" s="137"/>
      <c r="UUH176" s="137"/>
      <c r="UUI176" s="137"/>
      <c r="UUJ176" s="137"/>
      <c r="UUK176" s="137"/>
      <c r="UUL176" s="137"/>
      <c r="UUM176" s="137"/>
      <c r="UUN176" s="137"/>
      <c r="UUO176" s="137"/>
      <c r="UUP176" s="137"/>
      <c r="UUQ176" s="137"/>
      <c r="UUR176" s="137"/>
      <c r="UUS176" s="137"/>
      <c r="UUT176" s="137"/>
      <c r="UUU176" s="137"/>
      <c r="UUV176" s="137"/>
      <c r="UUW176" s="137"/>
      <c r="UUX176" s="137"/>
      <c r="UUY176" s="137"/>
      <c r="UUZ176" s="137"/>
      <c r="UVA176" s="137"/>
      <c r="UVB176" s="137"/>
      <c r="UVC176" s="137"/>
      <c r="UVD176" s="137"/>
      <c r="UVE176" s="137"/>
      <c r="UVF176" s="137"/>
      <c r="UVG176" s="137"/>
      <c r="UVH176" s="137"/>
      <c r="UVI176" s="137"/>
      <c r="UVJ176" s="137"/>
      <c r="UVK176" s="137"/>
      <c r="UVL176" s="137"/>
      <c r="UVM176" s="137"/>
      <c r="UVN176" s="137"/>
      <c r="UVO176" s="137"/>
      <c r="UVP176" s="137"/>
      <c r="UVQ176" s="137"/>
      <c r="UVR176" s="137"/>
      <c r="UVS176" s="137"/>
      <c r="UVT176" s="137"/>
      <c r="UVU176" s="137"/>
      <c r="UVV176" s="137"/>
      <c r="UVW176" s="137"/>
      <c r="UVX176" s="137"/>
      <c r="UVY176" s="137"/>
      <c r="UVZ176" s="137"/>
      <c r="UWA176" s="137"/>
      <c r="UWB176" s="137"/>
      <c r="UWC176" s="137"/>
      <c r="UWD176" s="137"/>
      <c r="UWE176" s="137"/>
      <c r="UWF176" s="137"/>
      <c r="UWG176" s="137"/>
      <c r="UWH176" s="137"/>
      <c r="UWI176" s="137"/>
      <c r="UWJ176" s="137"/>
      <c r="UWK176" s="137"/>
      <c r="UWL176" s="137"/>
      <c r="UWM176" s="137"/>
      <c r="UWN176" s="137"/>
      <c r="UWO176" s="137"/>
      <c r="UWP176" s="137"/>
      <c r="UWQ176" s="137"/>
      <c r="UWR176" s="137"/>
      <c r="UWS176" s="137"/>
      <c r="UWT176" s="137"/>
      <c r="UWU176" s="137"/>
      <c r="UWV176" s="137"/>
      <c r="UWW176" s="137"/>
      <c r="UWX176" s="137"/>
      <c r="UWY176" s="137"/>
      <c r="UWZ176" s="137"/>
      <c r="UXA176" s="137"/>
      <c r="UXB176" s="137"/>
      <c r="UXC176" s="137"/>
      <c r="UXD176" s="137"/>
      <c r="UXE176" s="137"/>
      <c r="UXF176" s="137"/>
      <c r="UXG176" s="137"/>
      <c r="UXH176" s="137"/>
      <c r="UXI176" s="137"/>
      <c r="UXJ176" s="137"/>
      <c r="UXK176" s="137"/>
      <c r="UXL176" s="137"/>
      <c r="UXM176" s="137"/>
      <c r="UXN176" s="137"/>
      <c r="UXO176" s="137"/>
      <c r="UXP176" s="137"/>
      <c r="UXQ176" s="137"/>
      <c r="UXR176" s="137"/>
      <c r="UXS176" s="137"/>
      <c r="UXT176" s="137"/>
      <c r="UXU176" s="137"/>
      <c r="UXV176" s="137"/>
      <c r="UXW176" s="137"/>
      <c r="UXX176" s="137"/>
      <c r="UXY176" s="137"/>
      <c r="UXZ176" s="137"/>
      <c r="UYA176" s="137"/>
      <c r="UYB176" s="137"/>
      <c r="UYC176" s="137"/>
      <c r="UYD176" s="137"/>
      <c r="UYE176" s="137"/>
      <c r="UYF176" s="137"/>
      <c r="UYG176" s="137"/>
      <c r="UYH176" s="137"/>
      <c r="UYI176" s="137"/>
      <c r="UYJ176" s="137"/>
      <c r="UYK176" s="137"/>
      <c r="UYL176" s="137"/>
      <c r="UYM176" s="137"/>
      <c r="UYN176" s="137"/>
      <c r="UYO176" s="137"/>
      <c r="UYP176" s="137"/>
      <c r="UYQ176" s="137"/>
      <c r="UYR176" s="137"/>
      <c r="UYS176" s="137"/>
      <c r="UYT176" s="137"/>
      <c r="UYU176" s="137"/>
      <c r="UYV176" s="137"/>
      <c r="UYW176" s="137"/>
      <c r="UYX176" s="137"/>
      <c r="UYY176" s="137"/>
      <c r="UYZ176" s="137"/>
      <c r="UZA176" s="137"/>
      <c r="UZB176" s="137"/>
      <c r="UZC176" s="137"/>
      <c r="UZD176" s="137"/>
      <c r="UZE176" s="137"/>
      <c r="UZF176" s="137"/>
      <c r="UZG176" s="137"/>
      <c r="UZH176" s="137"/>
      <c r="UZI176" s="137"/>
      <c r="UZJ176" s="137"/>
      <c r="UZK176" s="137"/>
      <c r="UZL176" s="137"/>
      <c r="UZM176" s="137"/>
      <c r="UZN176" s="137"/>
      <c r="UZO176" s="137"/>
      <c r="UZP176" s="137"/>
      <c r="UZQ176" s="137"/>
      <c r="UZR176" s="137"/>
      <c r="UZS176" s="137"/>
      <c r="UZT176" s="137"/>
      <c r="UZU176" s="137"/>
      <c r="UZV176" s="137"/>
      <c r="UZW176" s="137"/>
      <c r="UZX176" s="137"/>
      <c r="UZY176" s="137"/>
      <c r="UZZ176" s="137"/>
      <c r="VAA176" s="137"/>
      <c r="VAB176" s="137"/>
      <c r="VAC176" s="137"/>
      <c r="VAD176" s="137"/>
      <c r="VAE176" s="137"/>
      <c r="VAF176" s="137"/>
      <c r="VAG176" s="137"/>
      <c r="VAH176" s="137"/>
      <c r="VAI176" s="137"/>
      <c r="VAJ176" s="137"/>
      <c r="VAK176" s="137"/>
      <c r="VAL176" s="137"/>
      <c r="VAM176" s="137"/>
      <c r="VAN176" s="137"/>
      <c r="VAO176" s="137"/>
      <c r="VAP176" s="137"/>
      <c r="VAQ176" s="137"/>
      <c r="VAR176" s="137"/>
      <c r="VAS176" s="137"/>
      <c r="VAT176" s="137"/>
      <c r="VAU176" s="137"/>
      <c r="VAV176" s="137"/>
      <c r="VAW176" s="137"/>
      <c r="VAX176" s="137"/>
      <c r="VAY176" s="137"/>
      <c r="VAZ176" s="137"/>
      <c r="VBA176" s="137"/>
      <c r="VBB176" s="137"/>
      <c r="VBC176" s="137"/>
      <c r="VBD176" s="137"/>
      <c r="VBE176" s="137"/>
      <c r="VBF176" s="137"/>
      <c r="VBG176" s="137"/>
      <c r="VBH176" s="137"/>
      <c r="VBI176" s="137"/>
      <c r="VBJ176" s="137"/>
      <c r="VBK176" s="137"/>
      <c r="VBL176" s="137"/>
      <c r="VBM176" s="137"/>
      <c r="VBN176" s="137"/>
      <c r="VBO176" s="137"/>
      <c r="VBP176" s="137"/>
      <c r="VBQ176" s="137"/>
      <c r="VBR176" s="137"/>
      <c r="VBS176" s="137"/>
      <c r="VBT176" s="137"/>
      <c r="VBU176" s="137"/>
      <c r="VBV176" s="137"/>
      <c r="VBW176" s="137"/>
      <c r="VBX176" s="137"/>
      <c r="VBY176" s="137"/>
      <c r="VBZ176" s="137"/>
      <c r="VCA176" s="137"/>
      <c r="VCB176" s="137"/>
      <c r="VCC176" s="137"/>
      <c r="VCD176" s="137"/>
      <c r="VCE176" s="137"/>
      <c r="VCF176" s="137"/>
      <c r="VCG176" s="137"/>
      <c r="VCH176" s="137"/>
      <c r="VCI176" s="137"/>
      <c r="VCJ176" s="137"/>
      <c r="VCK176" s="137"/>
      <c r="VCL176" s="137"/>
      <c r="VCM176" s="137"/>
      <c r="VCN176" s="137"/>
      <c r="VCO176" s="137"/>
      <c r="VCP176" s="137"/>
      <c r="VCQ176" s="137"/>
      <c r="VCR176" s="137"/>
      <c r="VCS176" s="137"/>
      <c r="VCT176" s="137"/>
      <c r="VCU176" s="137"/>
      <c r="VCV176" s="137"/>
      <c r="VCW176" s="137"/>
      <c r="VCX176" s="137"/>
      <c r="VCY176" s="137"/>
      <c r="VCZ176" s="137"/>
      <c r="VDA176" s="137"/>
      <c r="VDB176" s="137"/>
      <c r="VDC176" s="137"/>
      <c r="VDD176" s="137"/>
      <c r="VDE176" s="137"/>
      <c r="VDF176" s="137"/>
      <c r="VDG176" s="137"/>
      <c r="VDH176" s="137"/>
      <c r="VDI176" s="137"/>
      <c r="VDJ176" s="137"/>
      <c r="VDK176" s="137"/>
      <c r="VDL176" s="137"/>
      <c r="VDM176" s="137"/>
      <c r="VDN176" s="137"/>
      <c r="VDO176" s="137"/>
      <c r="VDP176" s="137"/>
      <c r="VDQ176" s="137"/>
      <c r="VDR176" s="137"/>
      <c r="VDS176" s="137"/>
      <c r="VDT176" s="137"/>
      <c r="VDU176" s="137"/>
      <c r="VDV176" s="137"/>
      <c r="VDW176" s="137"/>
      <c r="VDX176" s="137"/>
      <c r="VDY176" s="137"/>
      <c r="VDZ176" s="137"/>
      <c r="VEA176" s="137"/>
      <c r="VEB176" s="137"/>
      <c r="VEC176" s="137"/>
      <c r="VED176" s="137"/>
      <c r="VEE176" s="137"/>
      <c r="VEF176" s="137"/>
      <c r="VEG176" s="137"/>
      <c r="VEH176" s="137"/>
      <c r="VEI176" s="137"/>
      <c r="VEJ176" s="137"/>
      <c r="VEK176" s="137"/>
      <c r="VEL176" s="137"/>
      <c r="VEM176" s="137"/>
      <c r="VEN176" s="137"/>
      <c r="VEO176" s="137"/>
      <c r="VEP176" s="137"/>
      <c r="VEQ176" s="137"/>
      <c r="VER176" s="137"/>
      <c r="VES176" s="137"/>
      <c r="VET176" s="137"/>
      <c r="VEU176" s="137"/>
      <c r="VEV176" s="137"/>
      <c r="VEW176" s="137"/>
      <c r="VEX176" s="137"/>
      <c r="VEY176" s="137"/>
      <c r="VEZ176" s="137"/>
      <c r="VFA176" s="137"/>
      <c r="VFB176" s="137"/>
      <c r="VFC176" s="137"/>
      <c r="VFD176" s="137"/>
      <c r="VFE176" s="137"/>
      <c r="VFF176" s="137"/>
      <c r="VFG176" s="137"/>
      <c r="VFH176" s="137"/>
      <c r="VFI176" s="137"/>
      <c r="VFJ176" s="137"/>
      <c r="VFK176" s="137"/>
      <c r="VFL176" s="137"/>
      <c r="VFM176" s="137"/>
      <c r="VFN176" s="137"/>
      <c r="VFO176" s="137"/>
      <c r="VFP176" s="137"/>
      <c r="VFQ176" s="137"/>
      <c r="VFR176" s="137"/>
      <c r="VFS176" s="137"/>
      <c r="VFT176" s="137"/>
      <c r="VFU176" s="137"/>
      <c r="VFV176" s="137"/>
      <c r="VFW176" s="137"/>
      <c r="VFX176" s="137"/>
      <c r="VFY176" s="137"/>
      <c r="VFZ176" s="137"/>
      <c r="VGA176" s="137"/>
      <c r="VGB176" s="137"/>
      <c r="VGC176" s="137"/>
      <c r="VGD176" s="137"/>
      <c r="VGE176" s="137"/>
      <c r="VGF176" s="137"/>
      <c r="VGG176" s="137"/>
      <c r="VGH176" s="137"/>
      <c r="VGI176" s="137"/>
      <c r="VGJ176" s="137"/>
      <c r="VGK176" s="137"/>
      <c r="VGL176" s="137"/>
      <c r="VGM176" s="137"/>
      <c r="VGN176" s="137"/>
      <c r="VGO176" s="137"/>
      <c r="VGP176" s="137"/>
      <c r="VGQ176" s="137"/>
      <c r="VGR176" s="137"/>
      <c r="VGS176" s="137"/>
      <c r="VGT176" s="137"/>
      <c r="VGU176" s="137"/>
      <c r="VGV176" s="137"/>
      <c r="VGW176" s="137"/>
      <c r="VGX176" s="137"/>
      <c r="VGY176" s="137"/>
      <c r="VGZ176" s="137"/>
      <c r="VHA176" s="137"/>
      <c r="VHB176" s="137"/>
      <c r="VHC176" s="137"/>
      <c r="VHD176" s="137"/>
      <c r="VHE176" s="137"/>
      <c r="VHF176" s="137"/>
      <c r="VHG176" s="137"/>
      <c r="VHH176" s="137"/>
      <c r="VHI176" s="137"/>
      <c r="VHJ176" s="137"/>
      <c r="VHK176" s="137"/>
      <c r="VHL176" s="137"/>
      <c r="VHM176" s="137"/>
      <c r="VHN176" s="137"/>
      <c r="VHO176" s="137"/>
      <c r="VHP176" s="137"/>
      <c r="VHQ176" s="137"/>
      <c r="VHR176" s="137"/>
      <c r="VHS176" s="137"/>
      <c r="VHT176" s="137"/>
      <c r="VHU176" s="137"/>
      <c r="VHV176" s="137"/>
      <c r="VHW176" s="137"/>
      <c r="VHX176" s="137"/>
      <c r="VHY176" s="137"/>
      <c r="VHZ176" s="137"/>
      <c r="VIA176" s="137"/>
      <c r="VIB176" s="137"/>
      <c r="VIC176" s="137"/>
      <c r="VID176" s="137"/>
      <c r="VIE176" s="137"/>
      <c r="VIF176" s="137"/>
      <c r="VIG176" s="137"/>
      <c r="VIH176" s="137"/>
      <c r="VII176" s="137"/>
      <c r="VIJ176" s="137"/>
      <c r="VIK176" s="137"/>
      <c r="VIL176" s="137"/>
      <c r="VIM176" s="137"/>
      <c r="VIN176" s="137"/>
      <c r="VIO176" s="137"/>
      <c r="VIP176" s="137"/>
      <c r="VIQ176" s="137"/>
      <c r="VIR176" s="137"/>
      <c r="VIS176" s="137"/>
      <c r="VIT176" s="137"/>
      <c r="VIU176" s="137"/>
      <c r="VIV176" s="137"/>
      <c r="VIW176" s="137"/>
      <c r="VIX176" s="137"/>
      <c r="VIY176" s="137"/>
      <c r="VIZ176" s="137"/>
      <c r="VJA176" s="137"/>
      <c r="VJB176" s="137"/>
      <c r="VJC176" s="137"/>
      <c r="VJD176" s="137"/>
      <c r="VJE176" s="137"/>
      <c r="VJF176" s="137"/>
      <c r="VJG176" s="137"/>
      <c r="VJH176" s="137"/>
      <c r="VJI176" s="137"/>
      <c r="VJJ176" s="137"/>
      <c r="VJK176" s="137"/>
      <c r="VJL176" s="137"/>
      <c r="VJM176" s="137"/>
      <c r="VJN176" s="137"/>
      <c r="VJO176" s="137"/>
      <c r="VJP176" s="137"/>
      <c r="VJQ176" s="137"/>
      <c r="VJR176" s="137"/>
      <c r="VJS176" s="137"/>
      <c r="VJT176" s="137"/>
      <c r="VJU176" s="137"/>
      <c r="VJV176" s="137"/>
      <c r="VJW176" s="137"/>
      <c r="VJX176" s="137"/>
      <c r="VJY176" s="137"/>
      <c r="VJZ176" s="137"/>
      <c r="VKA176" s="137"/>
      <c r="VKB176" s="137"/>
      <c r="VKC176" s="137"/>
      <c r="VKD176" s="137"/>
      <c r="VKE176" s="137"/>
      <c r="VKF176" s="137"/>
      <c r="VKG176" s="137"/>
      <c r="VKH176" s="137"/>
      <c r="VKI176" s="137"/>
      <c r="VKJ176" s="137"/>
      <c r="VKK176" s="137"/>
      <c r="VKL176" s="137"/>
      <c r="VKM176" s="137"/>
      <c r="VKN176" s="137"/>
      <c r="VKO176" s="137"/>
      <c r="VKP176" s="137"/>
      <c r="VKQ176" s="137"/>
      <c r="VKR176" s="137"/>
      <c r="VKS176" s="137"/>
      <c r="VKT176" s="137"/>
      <c r="VKU176" s="137"/>
      <c r="VKV176" s="137"/>
      <c r="VKW176" s="137"/>
      <c r="VKX176" s="137"/>
      <c r="VKY176" s="137"/>
      <c r="VKZ176" s="137"/>
      <c r="VLA176" s="137"/>
      <c r="VLB176" s="137"/>
      <c r="VLC176" s="137"/>
      <c r="VLD176" s="137"/>
      <c r="VLE176" s="137"/>
      <c r="VLF176" s="137"/>
      <c r="VLG176" s="137"/>
      <c r="VLH176" s="137"/>
      <c r="VLI176" s="137"/>
      <c r="VLJ176" s="137"/>
      <c r="VLK176" s="137"/>
      <c r="VLL176" s="137"/>
      <c r="VLM176" s="137"/>
      <c r="VLN176" s="137"/>
      <c r="VLO176" s="137"/>
      <c r="VLP176" s="137"/>
      <c r="VLQ176" s="137"/>
      <c r="VLR176" s="137"/>
      <c r="VLS176" s="137"/>
      <c r="VLT176" s="137"/>
      <c r="VLU176" s="137"/>
      <c r="VLV176" s="137"/>
      <c r="VLW176" s="137"/>
      <c r="VLX176" s="137"/>
      <c r="VLY176" s="137"/>
      <c r="VLZ176" s="137"/>
      <c r="VMA176" s="137"/>
      <c r="VMB176" s="137"/>
      <c r="VMC176" s="137"/>
      <c r="VMD176" s="137"/>
      <c r="VME176" s="137"/>
      <c r="VMF176" s="137"/>
      <c r="VMG176" s="137"/>
      <c r="VMH176" s="137"/>
      <c r="VMI176" s="137"/>
      <c r="VMJ176" s="137"/>
      <c r="VMK176" s="137"/>
      <c r="VML176" s="137"/>
      <c r="VMM176" s="137"/>
      <c r="VMN176" s="137"/>
      <c r="VMO176" s="137"/>
      <c r="VMP176" s="137"/>
      <c r="VMQ176" s="137"/>
      <c r="VMR176" s="137"/>
      <c r="VMS176" s="137"/>
      <c r="VMT176" s="137"/>
      <c r="VMU176" s="137"/>
      <c r="VMV176" s="137"/>
      <c r="VMW176" s="137"/>
      <c r="VMX176" s="137"/>
      <c r="VMY176" s="137"/>
      <c r="VMZ176" s="137"/>
      <c r="VNA176" s="137"/>
      <c r="VNB176" s="137"/>
      <c r="VNC176" s="137"/>
      <c r="VND176" s="137"/>
      <c r="VNE176" s="137"/>
      <c r="VNF176" s="137"/>
      <c r="VNG176" s="137"/>
      <c r="VNH176" s="137"/>
      <c r="VNI176" s="137"/>
      <c r="VNJ176" s="137"/>
      <c r="VNK176" s="137"/>
      <c r="VNL176" s="137"/>
      <c r="VNM176" s="137"/>
      <c r="VNN176" s="137"/>
      <c r="VNO176" s="137"/>
      <c r="VNP176" s="137"/>
      <c r="VNQ176" s="137"/>
      <c r="VNR176" s="137"/>
      <c r="VNS176" s="137"/>
      <c r="VNT176" s="137"/>
      <c r="VNU176" s="137"/>
      <c r="VNV176" s="137"/>
      <c r="VNW176" s="137"/>
      <c r="VNX176" s="137"/>
      <c r="VNY176" s="137"/>
      <c r="VNZ176" s="137"/>
      <c r="VOA176" s="137"/>
      <c r="VOB176" s="137"/>
      <c r="VOC176" s="137"/>
      <c r="VOD176" s="137"/>
      <c r="VOE176" s="137"/>
      <c r="VOF176" s="137"/>
      <c r="VOG176" s="137"/>
      <c r="VOH176" s="137"/>
      <c r="VOI176" s="137"/>
      <c r="VOJ176" s="137"/>
      <c r="VOK176" s="137"/>
      <c r="VOL176" s="137"/>
      <c r="VOM176" s="137"/>
      <c r="VON176" s="137"/>
      <c r="VOO176" s="137"/>
      <c r="VOP176" s="137"/>
      <c r="VOQ176" s="137"/>
      <c r="VOR176" s="137"/>
      <c r="VOS176" s="137"/>
      <c r="VOT176" s="137"/>
      <c r="VOU176" s="137"/>
      <c r="VOV176" s="137"/>
      <c r="VOW176" s="137"/>
      <c r="VOX176" s="137"/>
      <c r="VOY176" s="137"/>
      <c r="VOZ176" s="137"/>
      <c r="VPA176" s="137"/>
      <c r="VPB176" s="137"/>
      <c r="VPC176" s="137"/>
      <c r="VPD176" s="137"/>
      <c r="VPE176" s="137"/>
      <c r="VPF176" s="137"/>
      <c r="VPG176" s="137"/>
      <c r="VPH176" s="137"/>
      <c r="VPI176" s="137"/>
      <c r="VPJ176" s="137"/>
      <c r="VPK176" s="137"/>
      <c r="VPL176" s="137"/>
      <c r="VPM176" s="137"/>
      <c r="VPN176" s="137"/>
      <c r="VPO176" s="137"/>
      <c r="VPP176" s="137"/>
      <c r="VPQ176" s="137"/>
      <c r="VPR176" s="137"/>
      <c r="VPS176" s="137"/>
      <c r="VPT176" s="137"/>
      <c r="VPU176" s="137"/>
      <c r="VPV176" s="137"/>
      <c r="VPW176" s="137"/>
      <c r="VPX176" s="137"/>
      <c r="VPY176" s="137"/>
      <c r="VPZ176" s="137"/>
      <c r="VQA176" s="137"/>
      <c r="VQB176" s="137"/>
      <c r="VQC176" s="137"/>
      <c r="VQD176" s="137"/>
      <c r="VQE176" s="137"/>
      <c r="VQF176" s="137"/>
      <c r="VQG176" s="137"/>
      <c r="VQH176" s="137"/>
      <c r="VQI176" s="137"/>
      <c r="VQJ176" s="137"/>
      <c r="VQK176" s="137"/>
      <c r="VQL176" s="137"/>
      <c r="VQM176" s="137"/>
      <c r="VQN176" s="137"/>
      <c r="VQO176" s="137"/>
      <c r="VQP176" s="137"/>
      <c r="VQQ176" s="137"/>
      <c r="VQR176" s="137"/>
      <c r="VQS176" s="137"/>
      <c r="VQT176" s="137"/>
      <c r="VQU176" s="137"/>
      <c r="VQV176" s="137"/>
      <c r="VQW176" s="137"/>
      <c r="VQX176" s="137"/>
      <c r="VQY176" s="137"/>
      <c r="VQZ176" s="137"/>
      <c r="VRA176" s="137"/>
      <c r="VRB176" s="137"/>
      <c r="VRC176" s="137"/>
      <c r="VRD176" s="137"/>
      <c r="VRE176" s="137"/>
      <c r="VRF176" s="137"/>
      <c r="VRG176" s="137"/>
      <c r="VRH176" s="137"/>
      <c r="VRI176" s="137"/>
      <c r="VRJ176" s="137"/>
      <c r="VRK176" s="137"/>
      <c r="VRL176" s="137"/>
      <c r="VRM176" s="137"/>
      <c r="VRN176" s="137"/>
      <c r="VRO176" s="137"/>
      <c r="VRP176" s="137"/>
      <c r="VRQ176" s="137"/>
      <c r="VRR176" s="137"/>
      <c r="VRS176" s="137"/>
      <c r="VRT176" s="137"/>
      <c r="VRU176" s="137"/>
      <c r="VRV176" s="137"/>
      <c r="VRW176" s="137"/>
      <c r="VRX176" s="137"/>
      <c r="VRY176" s="137"/>
      <c r="VRZ176" s="137"/>
      <c r="VSA176" s="137"/>
      <c r="VSB176" s="137"/>
      <c r="VSC176" s="137"/>
      <c r="VSD176" s="137"/>
      <c r="VSE176" s="137"/>
      <c r="VSF176" s="137"/>
      <c r="VSG176" s="137"/>
      <c r="VSH176" s="137"/>
      <c r="VSI176" s="137"/>
      <c r="VSJ176" s="137"/>
      <c r="VSK176" s="137"/>
      <c r="VSL176" s="137"/>
      <c r="VSM176" s="137"/>
      <c r="VSN176" s="137"/>
      <c r="VSO176" s="137"/>
      <c r="VSP176" s="137"/>
      <c r="VSQ176" s="137"/>
      <c r="VSR176" s="137"/>
      <c r="VSS176" s="137"/>
      <c r="VST176" s="137"/>
      <c r="VSU176" s="137"/>
      <c r="VSV176" s="137"/>
      <c r="VSW176" s="137"/>
      <c r="VSX176" s="137"/>
      <c r="VSY176" s="137"/>
      <c r="VSZ176" s="137"/>
      <c r="VTA176" s="137"/>
      <c r="VTB176" s="137"/>
      <c r="VTC176" s="137"/>
      <c r="VTD176" s="137"/>
      <c r="VTE176" s="137"/>
      <c r="VTF176" s="137"/>
      <c r="VTG176" s="137"/>
      <c r="VTH176" s="137"/>
      <c r="VTI176" s="137"/>
      <c r="VTJ176" s="137"/>
      <c r="VTK176" s="137"/>
      <c r="VTL176" s="137"/>
      <c r="VTM176" s="137"/>
      <c r="VTN176" s="137"/>
      <c r="VTO176" s="137"/>
      <c r="VTP176" s="137"/>
      <c r="VTQ176" s="137"/>
      <c r="VTR176" s="137"/>
      <c r="VTS176" s="137"/>
      <c r="VTT176" s="137"/>
      <c r="VTU176" s="137"/>
      <c r="VTV176" s="137"/>
      <c r="VTW176" s="137"/>
      <c r="VTX176" s="137"/>
      <c r="VTY176" s="137"/>
      <c r="VTZ176" s="137"/>
      <c r="VUA176" s="137"/>
      <c r="VUB176" s="137"/>
      <c r="VUC176" s="137"/>
      <c r="VUD176" s="137"/>
      <c r="VUE176" s="137"/>
      <c r="VUF176" s="137"/>
      <c r="VUG176" s="137"/>
      <c r="VUH176" s="137"/>
      <c r="VUI176" s="137"/>
      <c r="VUJ176" s="137"/>
      <c r="VUK176" s="137"/>
      <c r="VUL176" s="137"/>
      <c r="VUM176" s="137"/>
      <c r="VUN176" s="137"/>
      <c r="VUO176" s="137"/>
      <c r="VUP176" s="137"/>
      <c r="VUQ176" s="137"/>
      <c r="VUR176" s="137"/>
      <c r="VUS176" s="137"/>
      <c r="VUT176" s="137"/>
      <c r="VUU176" s="137"/>
      <c r="VUV176" s="137"/>
      <c r="VUW176" s="137"/>
      <c r="VUX176" s="137"/>
      <c r="VUY176" s="137"/>
      <c r="VUZ176" s="137"/>
      <c r="VVA176" s="137"/>
      <c r="VVB176" s="137"/>
      <c r="VVC176" s="137"/>
      <c r="VVD176" s="137"/>
      <c r="VVE176" s="137"/>
      <c r="VVF176" s="137"/>
      <c r="VVG176" s="137"/>
      <c r="VVH176" s="137"/>
      <c r="VVI176" s="137"/>
      <c r="VVJ176" s="137"/>
      <c r="VVK176" s="137"/>
      <c r="VVL176" s="137"/>
      <c r="VVM176" s="137"/>
      <c r="VVN176" s="137"/>
      <c r="VVO176" s="137"/>
      <c r="VVP176" s="137"/>
      <c r="VVQ176" s="137"/>
      <c r="VVR176" s="137"/>
      <c r="VVS176" s="137"/>
      <c r="VVT176" s="137"/>
      <c r="VVU176" s="137"/>
      <c r="VVV176" s="137"/>
      <c r="VVW176" s="137"/>
      <c r="VVX176" s="137"/>
      <c r="VVY176" s="137"/>
      <c r="VVZ176" s="137"/>
      <c r="VWA176" s="137"/>
      <c r="VWB176" s="137"/>
      <c r="VWC176" s="137"/>
      <c r="VWD176" s="137"/>
      <c r="VWE176" s="137"/>
      <c r="VWF176" s="137"/>
      <c r="VWG176" s="137"/>
      <c r="VWH176" s="137"/>
      <c r="VWI176" s="137"/>
      <c r="VWJ176" s="137"/>
      <c r="VWK176" s="137"/>
      <c r="VWL176" s="137"/>
      <c r="VWM176" s="137"/>
      <c r="VWN176" s="137"/>
      <c r="VWO176" s="137"/>
      <c r="VWP176" s="137"/>
      <c r="VWQ176" s="137"/>
      <c r="VWR176" s="137"/>
      <c r="VWS176" s="137"/>
      <c r="VWT176" s="137"/>
      <c r="VWU176" s="137"/>
      <c r="VWV176" s="137"/>
      <c r="VWW176" s="137"/>
      <c r="VWX176" s="137"/>
      <c r="VWY176" s="137"/>
      <c r="VWZ176" s="137"/>
      <c r="VXA176" s="137"/>
      <c r="VXB176" s="137"/>
      <c r="VXC176" s="137"/>
      <c r="VXD176" s="137"/>
      <c r="VXE176" s="137"/>
      <c r="VXF176" s="137"/>
      <c r="VXG176" s="137"/>
      <c r="VXH176" s="137"/>
      <c r="VXI176" s="137"/>
      <c r="VXJ176" s="137"/>
      <c r="VXK176" s="137"/>
      <c r="VXL176" s="137"/>
      <c r="VXM176" s="137"/>
      <c r="VXN176" s="137"/>
      <c r="VXO176" s="137"/>
      <c r="VXP176" s="137"/>
      <c r="VXQ176" s="137"/>
      <c r="VXR176" s="137"/>
      <c r="VXS176" s="137"/>
      <c r="VXT176" s="137"/>
      <c r="VXU176" s="137"/>
      <c r="VXV176" s="137"/>
      <c r="VXW176" s="137"/>
      <c r="VXX176" s="137"/>
      <c r="VXY176" s="137"/>
      <c r="VXZ176" s="137"/>
      <c r="VYA176" s="137"/>
      <c r="VYB176" s="137"/>
      <c r="VYC176" s="137"/>
      <c r="VYD176" s="137"/>
      <c r="VYE176" s="137"/>
      <c r="VYF176" s="137"/>
      <c r="VYG176" s="137"/>
      <c r="VYH176" s="137"/>
      <c r="VYI176" s="137"/>
      <c r="VYJ176" s="137"/>
      <c r="VYK176" s="137"/>
      <c r="VYL176" s="137"/>
      <c r="VYM176" s="137"/>
      <c r="VYN176" s="137"/>
      <c r="VYO176" s="137"/>
      <c r="VYP176" s="137"/>
      <c r="VYQ176" s="137"/>
      <c r="VYR176" s="137"/>
      <c r="VYS176" s="137"/>
      <c r="VYT176" s="137"/>
      <c r="VYU176" s="137"/>
      <c r="VYV176" s="137"/>
      <c r="VYW176" s="137"/>
      <c r="VYX176" s="137"/>
      <c r="VYY176" s="137"/>
      <c r="VYZ176" s="137"/>
      <c r="VZA176" s="137"/>
      <c r="VZB176" s="137"/>
      <c r="VZC176" s="137"/>
      <c r="VZD176" s="137"/>
      <c r="VZE176" s="137"/>
      <c r="VZF176" s="137"/>
      <c r="VZG176" s="137"/>
      <c r="VZH176" s="137"/>
      <c r="VZI176" s="137"/>
      <c r="VZJ176" s="137"/>
      <c r="VZK176" s="137"/>
      <c r="VZL176" s="137"/>
      <c r="VZM176" s="137"/>
      <c r="VZN176" s="137"/>
      <c r="VZO176" s="137"/>
      <c r="VZP176" s="137"/>
      <c r="VZQ176" s="137"/>
      <c r="VZR176" s="137"/>
      <c r="VZS176" s="137"/>
      <c r="VZT176" s="137"/>
      <c r="VZU176" s="137"/>
      <c r="VZV176" s="137"/>
      <c r="VZW176" s="137"/>
      <c r="VZX176" s="137"/>
      <c r="VZY176" s="137"/>
      <c r="VZZ176" s="137"/>
      <c r="WAA176" s="137"/>
      <c r="WAB176" s="137"/>
      <c r="WAC176" s="137"/>
      <c r="WAD176" s="137"/>
      <c r="WAE176" s="137"/>
      <c r="WAF176" s="137"/>
      <c r="WAG176" s="137"/>
      <c r="WAH176" s="137"/>
      <c r="WAI176" s="137"/>
      <c r="WAJ176" s="137"/>
      <c r="WAK176" s="137"/>
      <c r="WAL176" s="137"/>
      <c r="WAM176" s="137"/>
      <c r="WAN176" s="137"/>
      <c r="WAO176" s="137"/>
      <c r="WAP176" s="137"/>
      <c r="WAQ176" s="137"/>
      <c r="WAR176" s="137"/>
      <c r="WAS176" s="137"/>
      <c r="WAT176" s="137"/>
      <c r="WAU176" s="137"/>
      <c r="WAV176" s="137"/>
      <c r="WAW176" s="137"/>
      <c r="WAX176" s="137"/>
      <c r="WAY176" s="137"/>
      <c r="WAZ176" s="137"/>
      <c r="WBA176" s="137"/>
      <c r="WBB176" s="137"/>
      <c r="WBC176" s="137"/>
      <c r="WBD176" s="137"/>
      <c r="WBE176" s="137"/>
      <c r="WBF176" s="137"/>
      <c r="WBG176" s="137"/>
      <c r="WBH176" s="137"/>
      <c r="WBI176" s="137"/>
      <c r="WBJ176" s="137"/>
      <c r="WBK176" s="137"/>
      <c r="WBL176" s="137"/>
      <c r="WBM176" s="137"/>
      <c r="WBN176" s="137"/>
      <c r="WBO176" s="137"/>
      <c r="WBP176" s="137"/>
      <c r="WBQ176" s="137"/>
      <c r="WBR176" s="137"/>
      <c r="WBS176" s="137"/>
      <c r="WBT176" s="137"/>
      <c r="WBU176" s="137"/>
      <c r="WBV176" s="137"/>
      <c r="WBW176" s="137"/>
      <c r="WBX176" s="137"/>
      <c r="WBY176" s="137"/>
      <c r="WBZ176" s="137"/>
      <c r="WCA176" s="137"/>
      <c r="WCB176" s="137"/>
      <c r="WCC176" s="137"/>
      <c r="WCD176" s="137"/>
      <c r="WCE176" s="137"/>
      <c r="WCF176" s="137"/>
      <c r="WCG176" s="137"/>
      <c r="WCH176" s="137"/>
      <c r="WCI176" s="137"/>
      <c r="WCJ176" s="137"/>
      <c r="WCK176" s="137"/>
      <c r="WCL176" s="137"/>
      <c r="WCM176" s="137"/>
      <c r="WCN176" s="137"/>
      <c r="WCO176" s="137"/>
      <c r="WCP176" s="137"/>
      <c r="WCQ176" s="137"/>
      <c r="WCR176" s="137"/>
      <c r="WCS176" s="137"/>
      <c r="WCT176" s="137"/>
      <c r="WCU176" s="137"/>
      <c r="WCV176" s="137"/>
      <c r="WCW176" s="137"/>
      <c r="WCX176" s="137"/>
      <c r="WCY176" s="137"/>
      <c r="WCZ176" s="137"/>
      <c r="WDA176" s="137"/>
      <c r="WDB176" s="137"/>
      <c r="WDC176" s="137"/>
      <c r="WDD176" s="137"/>
      <c r="WDE176" s="137"/>
      <c r="WDF176" s="137"/>
      <c r="WDG176" s="137"/>
      <c r="WDH176" s="137"/>
      <c r="WDI176" s="137"/>
      <c r="WDJ176" s="137"/>
      <c r="WDK176" s="137"/>
      <c r="WDL176" s="137"/>
      <c r="WDM176" s="137"/>
      <c r="WDN176" s="137"/>
      <c r="WDO176" s="137"/>
      <c r="WDP176" s="137"/>
      <c r="WDQ176" s="137"/>
      <c r="WDR176" s="137"/>
      <c r="WDS176" s="137"/>
      <c r="WDT176" s="137"/>
      <c r="WDU176" s="137"/>
      <c r="WDV176" s="137"/>
      <c r="WDW176" s="137"/>
      <c r="WDX176" s="137"/>
      <c r="WDY176" s="137"/>
      <c r="WDZ176" s="137"/>
      <c r="WEA176" s="137"/>
      <c r="WEB176" s="137"/>
      <c r="WEC176" s="137"/>
      <c r="WED176" s="137"/>
      <c r="WEE176" s="137"/>
      <c r="WEF176" s="137"/>
      <c r="WEG176" s="137"/>
      <c r="WEH176" s="137"/>
      <c r="WEI176" s="137"/>
      <c r="WEJ176" s="137"/>
      <c r="WEK176" s="137"/>
      <c r="WEL176" s="137"/>
      <c r="WEM176" s="137"/>
      <c r="WEN176" s="137"/>
      <c r="WEO176" s="137"/>
      <c r="WEP176" s="137"/>
      <c r="WEQ176" s="137"/>
      <c r="WER176" s="137"/>
      <c r="WES176" s="137"/>
      <c r="WET176" s="137"/>
      <c r="WEU176" s="137"/>
      <c r="WEV176" s="137"/>
      <c r="WEW176" s="137"/>
      <c r="WEX176" s="137"/>
      <c r="WEY176" s="137"/>
      <c r="WEZ176" s="137"/>
      <c r="WFA176" s="137"/>
      <c r="WFB176" s="137"/>
      <c r="WFC176" s="137"/>
      <c r="WFD176" s="137"/>
      <c r="WFE176" s="137"/>
      <c r="WFF176" s="137"/>
      <c r="WFG176" s="137"/>
      <c r="WFH176" s="137"/>
      <c r="WFI176" s="137"/>
      <c r="WFJ176" s="137"/>
      <c r="WFK176" s="137"/>
      <c r="WFL176" s="137"/>
      <c r="WFM176" s="137"/>
      <c r="WFN176" s="137"/>
      <c r="WFO176" s="137"/>
      <c r="WFP176" s="137"/>
      <c r="WFQ176" s="137"/>
      <c r="WFR176" s="137"/>
      <c r="WFS176" s="137"/>
      <c r="WFT176" s="137"/>
      <c r="WFU176" s="137"/>
      <c r="WFV176" s="137"/>
      <c r="WFW176" s="137"/>
      <c r="WFX176" s="137"/>
      <c r="WFY176" s="137"/>
      <c r="WFZ176" s="137"/>
      <c r="WGA176" s="137"/>
      <c r="WGB176" s="137"/>
      <c r="WGC176" s="137"/>
      <c r="WGD176" s="137"/>
      <c r="WGE176" s="137"/>
      <c r="WGF176" s="137"/>
      <c r="WGG176" s="137"/>
      <c r="WGH176" s="137"/>
      <c r="WGI176" s="137"/>
      <c r="WGJ176" s="137"/>
      <c r="WGK176" s="137"/>
      <c r="WGL176" s="137"/>
      <c r="WGM176" s="137"/>
      <c r="WGN176" s="137"/>
      <c r="WGO176" s="137"/>
      <c r="WGP176" s="137"/>
      <c r="WGQ176" s="137"/>
      <c r="WGR176" s="137"/>
      <c r="WGS176" s="137"/>
      <c r="WGT176" s="137"/>
      <c r="WGU176" s="137"/>
      <c r="WGV176" s="137"/>
      <c r="WGW176" s="137"/>
      <c r="WGX176" s="137"/>
      <c r="WGY176" s="137"/>
      <c r="WGZ176" s="137"/>
      <c r="WHA176" s="137"/>
      <c r="WHB176" s="137"/>
      <c r="WHC176" s="137"/>
      <c r="WHD176" s="137"/>
      <c r="WHE176" s="137"/>
      <c r="WHF176" s="137"/>
      <c r="WHG176" s="137"/>
      <c r="WHH176" s="137"/>
      <c r="WHI176" s="137"/>
      <c r="WHJ176" s="137"/>
      <c r="WHK176" s="137"/>
      <c r="WHL176" s="137"/>
      <c r="WHM176" s="137"/>
      <c r="WHN176" s="137"/>
      <c r="WHO176" s="137"/>
      <c r="WHP176" s="137"/>
      <c r="WHQ176" s="137"/>
      <c r="WHR176" s="137"/>
      <c r="WHS176" s="137"/>
      <c r="WHT176" s="137"/>
      <c r="WHU176" s="137"/>
      <c r="WHV176" s="137"/>
      <c r="WHW176" s="137"/>
      <c r="WHX176" s="137"/>
      <c r="WHY176" s="137"/>
      <c r="WHZ176" s="137"/>
      <c r="WIA176" s="137"/>
      <c r="WIB176" s="137"/>
      <c r="WIC176" s="137"/>
      <c r="WID176" s="137"/>
      <c r="WIE176" s="137"/>
      <c r="WIF176" s="137"/>
      <c r="WIG176" s="137"/>
      <c r="WIH176" s="137"/>
      <c r="WII176" s="137"/>
      <c r="WIJ176" s="137"/>
      <c r="WIK176" s="137"/>
      <c r="WIL176" s="137"/>
      <c r="WIM176" s="137"/>
      <c r="WIN176" s="137"/>
      <c r="WIO176" s="137"/>
      <c r="WIP176" s="137"/>
      <c r="WIQ176" s="137"/>
      <c r="WIR176" s="137"/>
      <c r="WIS176" s="137"/>
      <c r="WIT176" s="137"/>
      <c r="WIU176" s="137"/>
      <c r="WIV176" s="137"/>
      <c r="WIW176" s="137"/>
      <c r="WIX176" s="137"/>
      <c r="WIY176" s="137"/>
      <c r="WIZ176" s="137"/>
      <c r="WJA176" s="137"/>
      <c r="WJB176" s="137"/>
      <c r="WJC176" s="137"/>
      <c r="WJD176" s="137"/>
      <c r="WJE176" s="137"/>
      <c r="WJF176" s="137"/>
      <c r="WJG176" s="137"/>
      <c r="WJH176" s="137"/>
      <c r="WJI176" s="137"/>
      <c r="WJJ176" s="137"/>
      <c r="WJK176" s="137"/>
      <c r="WJL176" s="137"/>
      <c r="WJM176" s="137"/>
      <c r="WJN176" s="137"/>
      <c r="WJO176" s="137"/>
      <c r="WJP176" s="137"/>
      <c r="WJQ176" s="137"/>
      <c r="WJR176" s="137"/>
      <c r="WJS176" s="137"/>
      <c r="WJT176" s="137"/>
      <c r="WJU176" s="137"/>
      <c r="WJV176" s="137"/>
      <c r="WJW176" s="137"/>
      <c r="WJX176" s="137"/>
      <c r="WJY176" s="137"/>
      <c r="WJZ176" s="137"/>
      <c r="WKA176" s="137"/>
      <c r="WKB176" s="137"/>
      <c r="WKC176" s="137"/>
      <c r="WKD176" s="137"/>
      <c r="WKE176" s="137"/>
      <c r="WKF176" s="137"/>
      <c r="WKG176" s="137"/>
      <c r="WKH176" s="137"/>
      <c r="WKI176" s="137"/>
      <c r="WKJ176" s="137"/>
      <c r="WKK176" s="137"/>
      <c r="WKL176" s="137"/>
      <c r="WKM176" s="137"/>
      <c r="WKN176" s="137"/>
      <c r="WKO176" s="137"/>
      <c r="WKP176" s="137"/>
      <c r="WKQ176" s="137"/>
      <c r="WKR176" s="137"/>
      <c r="WKS176" s="137"/>
      <c r="WKT176" s="137"/>
      <c r="WKU176" s="137"/>
      <c r="WKV176" s="137"/>
      <c r="WKW176" s="137"/>
      <c r="WKX176" s="137"/>
      <c r="WKY176" s="137"/>
      <c r="WKZ176" s="137"/>
      <c r="WLA176" s="137"/>
      <c r="WLB176" s="137"/>
      <c r="WLC176" s="137"/>
      <c r="WLD176" s="137"/>
      <c r="WLE176" s="137"/>
      <c r="WLF176" s="137"/>
      <c r="WLG176" s="137"/>
      <c r="WLH176" s="137"/>
      <c r="WLI176" s="137"/>
      <c r="WLJ176" s="137"/>
      <c r="WLK176" s="137"/>
      <c r="WLL176" s="137"/>
      <c r="WLM176" s="137"/>
      <c r="WLN176" s="137"/>
      <c r="WLO176" s="137"/>
      <c r="WLP176" s="137"/>
      <c r="WLQ176" s="137"/>
      <c r="WLR176" s="137"/>
      <c r="WLS176" s="137"/>
      <c r="WLT176" s="137"/>
      <c r="WLU176" s="137"/>
      <c r="WLV176" s="137"/>
      <c r="WLW176" s="137"/>
      <c r="WLX176" s="137"/>
      <c r="WLY176" s="137"/>
      <c r="WLZ176" s="137"/>
      <c r="WMA176" s="137"/>
      <c r="WMB176" s="137"/>
      <c r="WMC176" s="137"/>
      <c r="WMD176" s="137"/>
      <c r="WME176" s="137"/>
      <c r="WMF176" s="137"/>
      <c r="WMG176" s="137"/>
      <c r="WMH176" s="137"/>
      <c r="WMI176" s="137"/>
      <c r="WMJ176" s="137"/>
      <c r="WMK176" s="137"/>
      <c r="WML176" s="137"/>
      <c r="WMM176" s="137"/>
      <c r="WMN176" s="137"/>
      <c r="WMO176" s="137"/>
      <c r="WMP176" s="137"/>
      <c r="WMQ176" s="137"/>
      <c r="WMR176" s="137"/>
      <c r="WMS176" s="137"/>
      <c r="WMT176" s="137"/>
      <c r="WMU176" s="137"/>
      <c r="WMV176" s="137"/>
      <c r="WMW176" s="137"/>
      <c r="WMX176" s="137"/>
      <c r="WMY176" s="137"/>
      <c r="WMZ176" s="137"/>
      <c r="WNA176" s="137"/>
      <c r="WNB176" s="137"/>
      <c r="WNC176" s="137"/>
      <c r="WND176" s="137"/>
      <c r="WNE176" s="137"/>
      <c r="WNF176" s="137"/>
      <c r="WNG176" s="137"/>
      <c r="WNH176" s="137"/>
      <c r="WNI176" s="137"/>
      <c r="WNJ176" s="137"/>
      <c r="WNK176" s="137"/>
      <c r="WNL176" s="137"/>
      <c r="WNM176" s="137"/>
      <c r="WNN176" s="137"/>
      <c r="WNO176" s="137"/>
      <c r="WNP176" s="137"/>
      <c r="WNQ176" s="137"/>
      <c r="WNR176" s="137"/>
      <c r="WNS176" s="137"/>
      <c r="WNT176" s="137"/>
      <c r="WNU176" s="137"/>
      <c r="WNV176" s="137"/>
      <c r="WNW176" s="137"/>
      <c r="WNX176" s="137"/>
      <c r="WNY176" s="137"/>
      <c r="WNZ176" s="137"/>
      <c r="WOA176" s="137"/>
      <c r="WOB176" s="137"/>
      <c r="WOC176" s="137"/>
      <c r="WOD176" s="137"/>
      <c r="WOE176" s="137"/>
      <c r="WOF176" s="137"/>
      <c r="WOG176" s="137"/>
      <c r="WOH176" s="137"/>
      <c r="WOI176" s="137"/>
      <c r="WOJ176" s="137"/>
      <c r="WOK176" s="137"/>
      <c r="WOL176" s="137"/>
      <c r="WOM176" s="137"/>
      <c r="WON176" s="137"/>
      <c r="WOO176" s="137"/>
      <c r="WOP176" s="137"/>
      <c r="WOQ176" s="137"/>
      <c r="WOR176" s="137"/>
      <c r="WOS176" s="137"/>
      <c r="WOT176" s="137"/>
      <c r="WOU176" s="137"/>
      <c r="WOV176" s="137"/>
      <c r="WOW176" s="137"/>
      <c r="WOX176" s="137"/>
      <c r="WOY176" s="137"/>
      <c r="WOZ176" s="137"/>
      <c r="WPA176" s="137"/>
      <c r="WPB176" s="137"/>
      <c r="WPC176" s="137"/>
      <c r="WPD176" s="137"/>
      <c r="WPE176" s="137"/>
      <c r="WPF176" s="137"/>
      <c r="WPG176" s="137"/>
      <c r="WPH176" s="137"/>
      <c r="WPI176" s="137"/>
      <c r="WPJ176" s="137"/>
      <c r="WPK176" s="137"/>
      <c r="WPL176" s="137"/>
      <c r="WPM176" s="137"/>
      <c r="WPN176" s="137"/>
      <c r="WPO176" s="137"/>
      <c r="WPP176" s="137"/>
      <c r="WPQ176" s="137"/>
      <c r="WPR176" s="137"/>
      <c r="WPS176" s="137"/>
      <c r="WPT176" s="137"/>
      <c r="WPU176" s="137"/>
      <c r="WPV176" s="137"/>
      <c r="WPW176" s="137"/>
      <c r="WPX176" s="137"/>
      <c r="WPY176" s="137"/>
      <c r="WPZ176" s="137"/>
      <c r="WQA176" s="137"/>
      <c r="WQB176" s="137"/>
      <c r="WQC176" s="137"/>
      <c r="WQD176" s="137"/>
      <c r="WQE176" s="137"/>
      <c r="WQF176" s="137"/>
      <c r="WQG176" s="137"/>
      <c r="WQH176" s="137"/>
      <c r="WQI176" s="137"/>
      <c r="WQJ176" s="137"/>
      <c r="WQK176" s="137"/>
      <c r="WQL176" s="137"/>
      <c r="WQM176" s="137"/>
      <c r="WQN176" s="137"/>
      <c r="WQO176" s="137"/>
      <c r="WQP176" s="137"/>
      <c r="WQQ176" s="137"/>
      <c r="WQR176" s="137"/>
      <c r="WQS176" s="137"/>
      <c r="WQT176" s="137"/>
      <c r="WQU176" s="137"/>
      <c r="WQV176" s="137"/>
      <c r="WQW176" s="137"/>
      <c r="WQX176" s="137"/>
      <c r="WQY176" s="137"/>
      <c r="WQZ176" s="137"/>
      <c r="WRA176" s="137"/>
      <c r="WRB176" s="137"/>
      <c r="WRC176" s="137"/>
      <c r="WRD176" s="137"/>
      <c r="WRE176" s="137"/>
      <c r="WRF176" s="137"/>
      <c r="WRG176" s="137"/>
      <c r="WRH176" s="137"/>
      <c r="WRI176" s="137"/>
      <c r="WRJ176" s="137"/>
      <c r="WRK176" s="137"/>
      <c r="WRL176" s="137"/>
      <c r="WRM176" s="137"/>
      <c r="WRN176" s="137"/>
      <c r="WRO176" s="137"/>
      <c r="WRP176" s="137"/>
      <c r="WRQ176" s="137"/>
      <c r="WRR176" s="137"/>
      <c r="WRS176" s="137"/>
      <c r="WRT176" s="137"/>
      <c r="WRU176" s="137"/>
      <c r="WRV176" s="137"/>
      <c r="WRW176" s="137"/>
      <c r="WRX176" s="137"/>
      <c r="WRY176" s="137"/>
      <c r="WRZ176" s="137"/>
      <c r="WSA176" s="137"/>
      <c r="WSB176" s="137"/>
      <c r="WSC176" s="137"/>
      <c r="WSD176" s="137"/>
      <c r="WSE176" s="137"/>
      <c r="WSF176" s="137"/>
      <c r="WSG176" s="137"/>
      <c r="WSH176" s="137"/>
      <c r="WSI176" s="137"/>
      <c r="WSJ176" s="137"/>
      <c r="WSK176" s="137"/>
      <c r="WSL176" s="137"/>
      <c r="WSM176" s="137"/>
      <c r="WSN176" s="137"/>
      <c r="WSO176" s="137"/>
      <c r="WSP176" s="137"/>
      <c r="WSQ176" s="137"/>
      <c r="WSR176" s="137"/>
      <c r="WSS176" s="137"/>
      <c r="WST176" s="137"/>
      <c r="WSU176" s="137"/>
      <c r="WSV176" s="137"/>
      <c r="WSW176" s="137"/>
      <c r="WSX176" s="137"/>
      <c r="WSY176" s="137"/>
      <c r="WSZ176" s="137"/>
      <c r="WTA176" s="137"/>
      <c r="WTB176" s="137"/>
      <c r="WTC176" s="137"/>
      <c r="WTD176" s="137"/>
      <c r="WTE176" s="137"/>
      <c r="WTF176" s="137"/>
      <c r="WTG176" s="137"/>
      <c r="WTH176" s="137"/>
      <c r="WTI176" s="137"/>
      <c r="WTJ176" s="137"/>
      <c r="WTK176" s="137"/>
      <c r="WTL176" s="137"/>
      <c r="WTM176" s="137"/>
      <c r="WTN176" s="137"/>
      <c r="WTO176" s="137"/>
      <c r="WTP176" s="137"/>
      <c r="WTQ176" s="137"/>
      <c r="WTR176" s="137"/>
      <c r="WTS176" s="137"/>
      <c r="WTT176" s="137"/>
      <c r="WTU176" s="137"/>
      <c r="WTV176" s="137"/>
      <c r="WTW176" s="137"/>
      <c r="WTX176" s="137"/>
      <c r="WTY176" s="137"/>
      <c r="WTZ176" s="137"/>
      <c r="WUA176" s="137"/>
      <c r="WUB176" s="137"/>
      <c r="WUC176" s="137"/>
      <c r="WUD176" s="137"/>
      <c r="WUE176" s="137"/>
      <c r="WUF176" s="137"/>
      <c r="WUG176" s="137"/>
      <c r="WUH176" s="137"/>
      <c r="WUI176" s="137"/>
      <c r="WUJ176" s="137"/>
      <c r="WUK176" s="137"/>
      <c r="WUL176" s="137"/>
      <c r="WUM176" s="137"/>
      <c r="WUN176" s="137"/>
      <c r="WUO176" s="137"/>
      <c r="WUP176" s="137"/>
      <c r="WUQ176" s="137"/>
      <c r="WUR176" s="137"/>
      <c r="WUS176" s="137"/>
      <c r="WUT176" s="137"/>
      <c r="WUU176" s="137"/>
      <c r="WUV176" s="137"/>
      <c r="WUW176" s="137"/>
      <c r="WUX176" s="137"/>
      <c r="WUY176" s="137"/>
      <c r="WUZ176" s="137"/>
      <c r="WVA176" s="137"/>
      <c r="WVB176" s="137"/>
      <c r="WVC176" s="137"/>
      <c r="WVD176" s="137"/>
      <c r="WVE176" s="137"/>
      <c r="WVF176" s="137"/>
      <c r="WVG176" s="137"/>
      <c r="WVH176" s="137"/>
      <c r="WVI176" s="137"/>
      <c r="WVJ176" s="137"/>
      <c r="WVK176" s="137"/>
      <c r="WVL176" s="137"/>
      <c r="WVM176" s="137"/>
      <c r="WVN176" s="137"/>
      <c r="WVO176" s="137"/>
      <c r="WVP176" s="137"/>
      <c r="WVQ176" s="137"/>
      <c r="WVR176" s="137"/>
      <c r="WVS176" s="137"/>
      <c r="WVT176" s="137"/>
      <c r="WVU176" s="137"/>
      <c r="WVV176" s="137"/>
      <c r="WVW176" s="137"/>
      <c r="WVX176" s="137"/>
      <c r="WVY176" s="137"/>
      <c r="WVZ176" s="137"/>
      <c r="WWA176" s="137"/>
      <c r="WWB176" s="137"/>
      <c r="WWC176" s="137"/>
      <c r="WWD176" s="137"/>
      <c r="WWE176" s="137"/>
      <c r="WWF176" s="137"/>
      <c r="WWG176" s="137"/>
      <c r="WWH176" s="137"/>
      <c r="WWI176" s="137"/>
      <c r="WWJ176" s="137"/>
      <c r="WWK176" s="137"/>
      <c r="WWL176" s="137"/>
      <c r="WWM176" s="137"/>
      <c r="WWN176" s="137"/>
      <c r="WWO176" s="137"/>
      <c r="WWP176" s="137"/>
      <c r="WWQ176" s="137"/>
      <c r="WWR176" s="137"/>
      <c r="WWS176" s="137"/>
      <c r="WWT176" s="137"/>
      <c r="WWU176" s="137"/>
      <c r="WWV176" s="137"/>
      <c r="WWW176" s="137"/>
      <c r="WWX176" s="137"/>
      <c r="WWY176" s="137"/>
      <c r="WWZ176" s="137"/>
      <c r="WXA176" s="137"/>
      <c r="WXB176" s="137"/>
      <c r="WXC176" s="137"/>
      <c r="WXD176" s="137"/>
      <c r="WXE176" s="137"/>
      <c r="WXF176" s="137"/>
      <c r="WXG176" s="137"/>
      <c r="WXH176" s="137"/>
      <c r="WXI176" s="137"/>
      <c r="WXJ176" s="137"/>
      <c r="WXK176" s="137"/>
      <c r="WXL176" s="137"/>
      <c r="WXM176" s="137"/>
      <c r="WXN176" s="137"/>
      <c r="WXO176" s="137"/>
      <c r="WXP176" s="137"/>
      <c r="WXQ176" s="137"/>
      <c r="WXR176" s="137"/>
      <c r="WXS176" s="137"/>
      <c r="WXT176" s="137"/>
      <c r="WXU176" s="137"/>
      <c r="WXV176" s="137"/>
      <c r="WXW176" s="137"/>
      <c r="WXX176" s="137"/>
      <c r="WXY176" s="137"/>
      <c r="WXZ176" s="137"/>
      <c r="WYA176" s="137"/>
      <c r="WYB176" s="137"/>
      <c r="WYC176" s="137"/>
      <c r="WYD176" s="137"/>
      <c r="WYE176" s="137"/>
      <c r="WYF176" s="137"/>
      <c r="WYG176" s="137"/>
      <c r="WYH176" s="137"/>
      <c r="WYI176" s="137"/>
      <c r="WYJ176" s="137"/>
      <c r="WYK176" s="137"/>
      <c r="WYL176" s="137"/>
      <c r="WYM176" s="137"/>
      <c r="WYN176" s="137"/>
      <c r="WYO176" s="137"/>
      <c r="WYP176" s="137"/>
      <c r="WYQ176" s="137"/>
      <c r="WYR176" s="137"/>
      <c r="WYS176" s="137"/>
      <c r="WYT176" s="137"/>
      <c r="WYU176" s="137"/>
      <c r="WYV176" s="137"/>
      <c r="WYW176" s="137"/>
      <c r="WYX176" s="137"/>
      <c r="WYY176" s="137"/>
      <c r="WYZ176" s="137"/>
      <c r="WZA176" s="137"/>
      <c r="WZB176" s="137"/>
      <c r="WZC176" s="137"/>
      <c r="WZD176" s="137"/>
      <c r="WZE176" s="137"/>
      <c r="WZF176" s="137"/>
      <c r="WZG176" s="137"/>
      <c r="WZH176" s="137"/>
      <c r="WZI176" s="137"/>
      <c r="WZJ176" s="137"/>
      <c r="WZK176" s="137"/>
      <c r="WZL176" s="137"/>
      <c r="WZM176" s="137"/>
      <c r="WZN176" s="137"/>
      <c r="WZO176" s="137"/>
      <c r="WZP176" s="137"/>
      <c r="WZQ176" s="137"/>
      <c r="WZR176" s="137"/>
      <c r="WZS176" s="137"/>
      <c r="WZT176" s="137"/>
      <c r="WZU176" s="137"/>
      <c r="WZV176" s="137"/>
      <c r="WZW176" s="137"/>
      <c r="WZX176" s="137"/>
      <c r="WZY176" s="137"/>
      <c r="WZZ176" s="137"/>
      <c r="XAA176" s="137"/>
      <c r="XAB176" s="137"/>
      <c r="XAC176" s="137"/>
      <c r="XAD176" s="137"/>
      <c r="XAE176" s="137"/>
      <c r="XAF176" s="137"/>
      <c r="XAG176" s="137"/>
      <c r="XAH176" s="137"/>
      <c r="XAI176" s="137"/>
      <c r="XAJ176" s="137"/>
      <c r="XAK176" s="137"/>
      <c r="XAL176" s="137"/>
      <c r="XAM176" s="137"/>
      <c r="XAN176" s="137"/>
      <c r="XAO176" s="137"/>
      <c r="XAP176" s="137"/>
      <c r="XAQ176" s="137"/>
      <c r="XAR176" s="137"/>
      <c r="XAS176" s="137"/>
      <c r="XAT176" s="137"/>
      <c r="XAU176" s="137"/>
      <c r="XAV176" s="137"/>
      <c r="XAW176" s="137"/>
      <c r="XAX176" s="137"/>
      <c r="XAY176" s="137"/>
      <c r="XAZ176" s="137"/>
      <c r="XBA176" s="137"/>
      <c r="XBB176" s="137"/>
      <c r="XBC176" s="137"/>
      <c r="XBD176" s="137"/>
      <c r="XBE176" s="137"/>
      <c r="XBF176" s="137"/>
      <c r="XBG176" s="137"/>
      <c r="XBH176" s="137"/>
      <c r="XBI176" s="137"/>
      <c r="XBJ176" s="137"/>
      <c r="XBK176" s="137"/>
      <c r="XBL176" s="137"/>
      <c r="XBM176" s="137"/>
      <c r="XBN176" s="137"/>
      <c r="XBO176" s="137"/>
      <c r="XBP176" s="137"/>
      <c r="XBQ176" s="137"/>
      <c r="XBR176" s="137"/>
      <c r="XBS176" s="137"/>
      <c r="XBT176" s="137"/>
      <c r="XBU176" s="137"/>
      <c r="XBV176" s="137"/>
      <c r="XBW176" s="137"/>
      <c r="XBX176" s="137"/>
      <c r="XBY176" s="137"/>
      <c r="XBZ176" s="137"/>
      <c r="XCA176" s="137"/>
      <c r="XCB176" s="137"/>
      <c r="XCC176" s="137"/>
      <c r="XCD176" s="137"/>
      <c r="XCE176" s="137"/>
      <c r="XCF176" s="137"/>
      <c r="XCG176" s="137"/>
      <c r="XCH176" s="137"/>
      <c r="XCI176" s="137"/>
      <c r="XCJ176" s="137"/>
      <c r="XCK176" s="137"/>
      <c r="XCL176" s="137"/>
      <c r="XCM176" s="137"/>
      <c r="XCN176" s="137"/>
      <c r="XCO176" s="137"/>
      <c r="XCP176" s="137"/>
      <c r="XCQ176" s="137"/>
      <c r="XCR176" s="137"/>
      <c r="XCS176" s="137"/>
      <c r="XCT176" s="137"/>
      <c r="XCU176" s="137"/>
      <c r="XCV176" s="137"/>
      <c r="XCW176" s="137"/>
      <c r="XCX176" s="137"/>
      <c r="XCY176" s="137"/>
      <c r="XCZ176" s="137"/>
      <c r="XDA176" s="137"/>
      <c r="XDB176" s="137"/>
      <c r="XDC176" s="137"/>
      <c r="XDD176" s="137"/>
      <c r="XDE176" s="137"/>
      <c r="XDF176" s="137"/>
      <c r="XDG176" s="137"/>
      <c r="XDH176" s="137"/>
      <c r="XDI176" s="137"/>
      <c r="XDJ176" s="137"/>
      <c r="XDK176" s="137"/>
      <c r="XDL176" s="137"/>
      <c r="XDM176" s="137"/>
      <c r="XDN176" s="137"/>
      <c r="XDO176" s="137"/>
      <c r="XDP176" s="137"/>
      <c r="XDQ176" s="137"/>
      <c r="XDR176" s="137"/>
      <c r="XDS176" s="137"/>
      <c r="XDT176" s="137"/>
      <c r="XDU176" s="137"/>
      <c r="XDV176" s="137"/>
      <c r="XDW176" s="137"/>
      <c r="XDX176" s="137"/>
      <c r="XDY176" s="137"/>
      <c r="XDZ176" s="137"/>
      <c r="XEA176" s="137"/>
      <c r="XEB176" s="137"/>
      <c r="XEC176" s="137"/>
      <c r="XED176" s="137"/>
      <c r="XEE176" s="137"/>
      <c r="XEF176" s="137"/>
      <c r="XEG176" s="137"/>
      <c r="XEH176" s="137"/>
      <c r="XEI176" s="137"/>
      <c r="XEJ176" s="137"/>
      <c r="XEK176" s="137"/>
      <c r="XEL176" s="137"/>
      <c r="XEM176" s="137"/>
      <c r="XEN176" s="137"/>
      <c r="XEO176" s="137"/>
      <c r="XEP176" s="137"/>
      <c r="XEQ176" s="137"/>
      <c r="XER176" s="137"/>
      <c r="XES176" s="137"/>
      <c r="XET176" s="137"/>
      <c r="XEU176" s="137"/>
      <c r="XEV176" s="137"/>
      <c r="XEW176" s="137"/>
      <c r="XEX176" s="137"/>
      <c r="XEY176" s="137"/>
      <c r="XEZ176" s="137"/>
      <c r="XFA176" s="137"/>
      <c r="XFB176" s="137"/>
      <c r="XFC176" s="137"/>
    </row>
    <row ht="15" r="177">
      <c r="A177" s="76">
        <v>175</v>
      </c>
      <c r="B177" s="20" t="s">
        <v>1255</v>
      </c>
      <c r="C177" s="9" t="s">
        <v>188</v>
      </c>
      <c r="D177" s="16" t="s">
        <v>1256</v>
      </c>
      <c r="E177" s="9" t="s">
        <v>25</v>
      </c>
      <c r="F177" s="156" t="str">
        <f>VLOOKUP(B177,'Cấp phát TN'!C2:G1048574,5,FALSE)</f>
        <v xml:space="preserve">SR_VN_20240827_1183747
SR_VN_20240913_1197814</v>
      </c>
      <c r="G177" s="80" t="s">
        <v>885</v>
      </c>
      <c r="H177" s="124">
        <f>3+3+12+3+3</f>
        <v>24</v>
      </c>
      <c r="I177" s="124">
        <f>4*3+28*3+28*12+26*3+4*3</f>
        <v>522</v>
      </c>
      <c r="J177" s="124">
        <f>I177*3</f>
        <v>1566</v>
      </c>
      <c r="K177" s="124">
        <f>8*3+34*3+34*12+60*3+8*3</f>
        <v>738</v>
      </c>
      <c r="L177" s="124">
        <f>100*3+134*3+100*12+10060*3+100*3</f>
        <v>32382</v>
      </c>
      <c r="M177" s="124"/>
      <c r="N177" s="124">
        <v>4100</v>
      </c>
      <c r="O177" s="124"/>
      <c r="P177" s="124"/>
      <c r="Q177" s="124"/>
      <c r="R177" s="144" t="s">
        <v>1827</v>
      </c>
      <c r="S177" s="77" t="s">
        <v>1663</v>
      </c>
      <c r="T177" s="84" t="s">
        <v>1874</v>
      </c>
      <c r="U177" s="144"/>
      <c r="V177" s="141"/>
      <c r="W177" s="137"/>
      <c r="X177" s="137"/>
      <c r="Y177" s="137"/>
      <c r="Z177" s="137"/>
      <c r="AA177" s="137"/>
      <c r="AB177" s="137"/>
      <c r="AC177" s="137"/>
      <c r="AD177" s="137"/>
      <c r="AE177" s="137"/>
      <c r="AF177" s="137"/>
      <c r="AG177" s="137"/>
      <c r="AH177" s="137"/>
      <c r="AI177" s="137"/>
      <c r="AJ177" s="137"/>
      <c r="AK177" s="137"/>
      <c r="AL177" s="137"/>
      <c r="AM177" s="137"/>
      <c r="AN177" s="137"/>
      <c r="AO177" s="137"/>
      <c r="AP177" s="137"/>
      <c r="AQ177" s="137"/>
      <c r="AR177" s="137"/>
      <c r="AS177" s="137"/>
      <c r="AT177" s="137"/>
      <c r="AU177" s="137"/>
      <c r="AV177" s="137"/>
      <c r="AW177" s="137"/>
      <c r="AX177" s="137"/>
      <c r="AY177" s="137"/>
      <c r="AZ177" s="137"/>
      <c r="BA177" s="137"/>
      <c r="BB177" s="137"/>
      <c r="BC177" s="137"/>
      <c r="BD177" s="137"/>
      <c r="BE177" s="137"/>
      <c r="BF177" s="137"/>
      <c r="BG177" s="137"/>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c r="CL177" s="137"/>
      <c r="CM177" s="137"/>
      <c r="CN177" s="137"/>
      <c r="CO177" s="137"/>
      <c r="CP177" s="137"/>
      <c r="CQ177" s="137"/>
      <c r="CR177" s="137"/>
      <c r="CS177" s="137"/>
      <c r="CT177" s="137"/>
      <c r="CU177" s="137"/>
      <c r="CV177" s="137"/>
      <c r="CW177" s="137"/>
      <c r="CX177" s="137"/>
      <c r="CY177" s="137"/>
      <c r="CZ177" s="137"/>
      <c r="DA177" s="137"/>
      <c r="DB177" s="137"/>
      <c r="DC177" s="137"/>
      <c r="DD177" s="137"/>
      <c r="DE177" s="137"/>
      <c r="DF177" s="137"/>
      <c r="DG177" s="137"/>
      <c r="DH177" s="137"/>
      <c r="DI177" s="137"/>
      <c r="DJ177" s="137"/>
      <c r="DK177" s="137"/>
      <c r="DL177" s="137"/>
      <c r="DM177" s="137"/>
      <c r="DN177" s="137"/>
      <c r="DO177" s="137"/>
      <c r="DP177" s="137"/>
      <c r="DQ177" s="137"/>
      <c r="DR177" s="137"/>
      <c r="DS177" s="137"/>
      <c r="DT177" s="137"/>
      <c r="DU177" s="137"/>
      <c r="DV177" s="137"/>
      <c r="DW177" s="137"/>
      <c r="DX177" s="137"/>
      <c r="DY177" s="137"/>
      <c r="DZ177" s="137"/>
      <c r="EA177" s="137"/>
      <c r="EB177" s="137"/>
      <c r="EC177" s="137"/>
      <c r="ED177" s="137"/>
      <c r="EE177" s="137"/>
      <c r="EF177" s="137"/>
      <c r="EG177" s="137"/>
      <c r="EH177" s="137"/>
      <c r="EI177" s="137"/>
      <c r="EJ177" s="137"/>
      <c r="EK177" s="137"/>
      <c r="EL177" s="137"/>
      <c r="EM177" s="137"/>
      <c r="EN177" s="137"/>
      <c r="EO177" s="137"/>
      <c r="EP177" s="137"/>
      <c r="EQ177" s="137"/>
      <c r="ER177" s="137"/>
      <c r="ES177" s="137"/>
      <c r="ET177" s="137"/>
      <c r="EU177" s="137"/>
      <c r="EV177" s="137"/>
      <c r="EW177" s="137"/>
      <c r="EX177" s="137"/>
      <c r="EY177" s="137"/>
      <c r="EZ177" s="137"/>
      <c r="FA177" s="137"/>
      <c r="FB177" s="137"/>
      <c r="FC177" s="137"/>
      <c r="FD177" s="137"/>
      <c r="FE177" s="137"/>
      <c r="FF177" s="137"/>
      <c r="FG177" s="137"/>
      <c r="FH177" s="137"/>
      <c r="FI177" s="137"/>
      <c r="FJ177" s="137"/>
      <c r="FK177" s="137"/>
      <c r="FL177" s="137"/>
      <c r="FM177" s="137"/>
      <c r="FN177" s="137"/>
      <c r="FO177" s="137"/>
      <c r="FP177" s="137"/>
      <c r="FQ177" s="137"/>
      <c r="FR177" s="137"/>
      <c r="FS177" s="137"/>
      <c r="FT177" s="137"/>
      <c r="FU177" s="137"/>
      <c r="FV177" s="137"/>
      <c r="FW177" s="137"/>
      <c r="FX177" s="137"/>
      <c r="FY177" s="137"/>
      <c r="FZ177" s="137"/>
      <c r="GA177" s="137"/>
      <c r="GB177" s="137"/>
      <c r="GC177" s="137"/>
      <c r="GD177" s="137"/>
      <c r="GE177" s="137"/>
      <c r="GF177" s="137"/>
      <c r="GG177" s="137"/>
      <c r="GH177" s="137"/>
      <c r="GI177" s="137"/>
      <c r="GJ177" s="137"/>
      <c r="GK177" s="137"/>
      <c r="GL177" s="137"/>
      <c r="GM177" s="137"/>
      <c r="GN177" s="137"/>
      <c r="GO177" s="137"/>
      <c r="GP177" s="137"/>
      <c r="GQ177" s="137"/>
      <c r="GR177" s="137"/>
      <c r="GS177" s="137"/>
      <c r="GT177" s="137"/>
      <c r="GU177" s="137"/>
      <c r="GV177" s="137"/>
      <c r="GW177" s="137"/>
      <c r="GX177" s="137"/>
      <c r="GY177" s="137"/>
      <c r="GZ177" s="137"/>
      <c r="HA177" s="137"/>
      <c r="HB177" s="137"/>
      <c r="HC177" s="137"/>
      <c r="HD177" s="137"/>
      <c r="HE177" s="137"/>
      <c r="HF177" s="137"/>
      <c r="HG177" s="137"/>
      <c r="HH177" s="137"/>
      <c r="HI177" s="137"/>
      <c r="HJ177" s="137"/>
      <c r="HK177" s="137"/>
      <c r="HL177" s="137"/>
      <c r="HM177" s="137"/>
      <c r="HN177" s="137"/>
      <c r="HO177" s="137"/>
      <c r="HP177" s="137"/>
      <c r="HQ177" s="137"/>
      <c r="HR177" s="137"/>
      <c r="HS177" s="137"/>
      <c r="HT177" s="137"/>
      <c r="HU177" s="137"/>
      <c r="HV177" s="137"/>
      <c r="HW177" s="137"/>
      <c r="HX177" s="137"/>
      <c r="HY177" s="137"/>
      <c r="HZ177" s="137"/>
      <c r="IA177" s="137"/>
      <c r="IB177" s="137"/>
      <c r="IC177" s="137"/>
      <c r="ID177" s="137"/>
      <c r="IE177" s="137"/>
      <c r="IF177" s="137"/>
      <c r="IG177" s="137"/>
      <c r="IH177" s="137"/>
      <c r="II177" s="137"/>
      <c r="IJ177" s="137"/>
      <c r="IK177" s="137"/>
      <c r="IL177" s="137"/>
      <c r="IM177" s="137"/>
      <c r="IN177" s="137"/>
      <c r="IO177" s="137"/>
      <c r="IP177" s="137"/>
      <c r="IQ177" s="137"/>
      <c r="IR177" s="137"/>
      <c r="IS177" s="137"/>
      <c r="IT177" s="137"/>
      <c r="IU177" s="137"/>
      <c r="IV177" s="137"/>
      <c r="IW177" s="137"/>
      <c r="IX177" s="137"/>
      <c r="IY177" s="137"/>
      <c r="IZ177" s="137"/>
      <c r="JA177" s="137"/>
      <c r="JB177" s="137"/>
      <c r="JC177" s="137"/>
      <c r="JD177" s="137"/>
      <c r="JE177" s="137"/>
      <c r="JF177" s="137"/>
      <c r="JG177" s="137"/>
      <c r="JH177" s="137"/>
      <c r="JI177" s="137"/>
      <c r="JJ177" s="137"/>
      <c r="JK177" s="137"/>
      <c r="JL177" s="137"/>
      <c r="JM177" s="137"/>
      <c r="JN177" s="137"/>
      <c r="JO177" s="137"/>
      <c r="JP177" s="137"/>
      <c r="JQ177" s="137"/>
      <c r="JR177" s="137"/>
      <c r="JS177" s="137"/>
      <c r="JT177" s="137"/>
      <c r="JU177" s="137"/>
      <c r="JV177" s="137"/>
      <c r="JW177" s="137"/>
      <c r="JX177" s="137"/>
      <c r="JY177" s="137"/>
      <c r="JZ177" s="137"/>
      <c r="KA177" s="137"/>
      <c r="KB177" s="137"/>
      <c r="KC177" s="137"/>
      <c r="KD177" s="137"/>
      <c r="KE177" s="137"/>
      <c r="KF177" s="137"/>
      <c r="KG177" s="137"/>
      <c r="KH177" s="137"/>
      <c r="KI177" s="137"/>
      <c r="KJ177" s="137"/>
      <c r="KK177" s="137"/>
      <c r="KL177" s="137"/>
      <c r="KM177" s="137"/>
      <c r="KN177" s="137"/>
      <c r="KO177" s="137"/>
      <c r="KP177" s="137"/>
      <c r="KQ177" s="137"/>
      <c r="KR177" s="137"/>
      <c r="KS177" s="137"/>
      <c r="KT177" s="137"/>
      <c r="KU177" s="137"/>
      <c r="KV177" s="137"/>
      <c r="KW177" s="137"/>
      <c r="KX177" s="137"/>
      <c r="KY177" s="137"/>
      <c r="KZ177" s="137"/>
      <c r="LA177" s="137"/>
      <c r="LB177" s="137"/>
      <c r="LC177" s="137"/>
      <c r="LD177" s="137"/>
      <c r="LE177" s="137"/>
      <c r="LF177" s="137"/>
      <c r="LG177" s="137"/>
      <c r="LH177" s="137"/>
      <c r="LI177" s="137"/>
      <c r="LJ177" s="137"/>
      <c r="LK177" s="137"/>
      <c r="LL177" s="137"/>
      <c r="LM177" s="137"/>
      <c r="LN177" s="137"/>
      <c r="LO177" s="137"/>
      <c r="LP177" s="137"/>
      <c r="LQ177" s="137"/>
      <c r="LR177" s="137"/>
      <c r="LS177" s="137"/>
      <c r="LT177" s="137"/>
      <c r="LU177" s="137"/>
      <c r="LV177" s="137"/>
      <c r="LW177" s="137"/>
      <c r="LX177" s="137"/>
      <c r="LY177" s="137"/>
      <c r="LZ177" s="137"/>
      <c r="MA177" s="137"/>
      <c r="MB177" s="137"/>
      <c r="MC177" s="137"/>
      <c r="MD177" s="137"/>
      <c r="ME177" s="137"/>
      <c r="MF177" s="137"/>
      <c r="MG177" s="137"/>
      <c r="MH177" s="137"/>
      <c r="MI177" s="137"/>
      <c r="MJ177" s="137"/>
      <c r="MK177" s="137"/>
      <c r="ML177" s="137"/>
      <c r="MM177" s="137"/>
      <c r="MN177" s="137"/>
      <c r="MO177" s="137"/>
      <c r="MP177" s="137"/>
      <c r="MQ177" s="137"/>
      <c r="MR177" s="137"/>
      <c r="MS177" s="137"/>
      <c r="MT177" s="137"/>
      <c r="MU177" s="137"/>
      <c r="MV177" s="137"/>
      <c r="MW177" s="137"/>
      <c r="MX177" s="137"/>
      <c r="MY177" s="137"/>
      <c r="MZ177" s="137"/>
      <c r="NA177" s="137"/>
      <c r="NB177" s="137"/>
      <c r="NC177" s="137"/>
      <c r="ND177" s="137"/>
      <c r="NE177" s="137"/>
      <c r="NF177" s="137"/>
      <c r="NG177" s="137"/>
      <c r="NH177" s="137"/>
      <c r="NI177" s="137"/>
      <c r="NJ177" s="137"/>
      <c r="NK177" s="137"/>
      <c r="NL177" s="137"/>
      <c r="NM177" s="137"/>
      <c r="NN177" s="137"/>
      <c r="NO177" s="137"/>
      <c r="NP177" s="137"/>
      <c r="NQ177" s="137"/>
      <c r="NR177" s="137"/>
      <c r="NS177" s="137"/>
      <c r="NT177" s="137"/>
      <c r="NU177" s="137"/>
      <c r="NV177" s="137"/>
      <c r="NW177" s="137"/>
      <c r="NX177" s="137"/>
      <c r="NY177" s="137"/>
      <c r="NZ177" s="137"/>
      <c r="OA177" s="137"/>
      <c r="OB177" s="137"/>
      <c r="OC177" s="137"/>
      <c r="OD177" s="137"/>
      <c r="OE177" s="137"/>
      <c r="OF177" s="137"/>
      <c r="OG177" s="137"/>
      <c r="OH177" s="137"/>
      <c r="OI177" s="137"/>
      <c r="OJ177" s="137"/>
      <c r="OK177" s="137"/>
      <c r="OL177" s="137"/>
      <c r="OM177" s="137"/>
      <c r="ON177" s="137"/>
      <c r="OO177" s="137"/>
      <c r="OP177" s="137"/>
      <c r="OQ177" s="137"/>
      <c r="OR177" s="137"/>
      <c r="OS177" s="137"/>
      <c r="OT177" s="137"/>
      <c r="OU177" s="137"/>
      <c r="OV177" s="137"/>
      <c r="OW177" s="137"/>
      <c r="OX177" s="137"/>
      <c r="OY177" s="137"/>
      <c r="OZ177" s="137"/>
      <c r="PA177" s="137"/>
      <c r="PB177" s="137"/>
      <c r="PC177" s="137"/>
      <c r="PD177" s="137"/>
      <c r="PE177" s="137"/>
      <c r="PF177" s="137"/>
      <c r="PG177" s="137"/>
      <c r="PH177" s="137"/>
      <c r="PI177" s="137"/>
      <c r="PJ177" s="137"/>
      <c r="PK177" s="137"/>
      <c r="PL177" s="137"/>
      <c r="PM177" s="137"/>
      <c r="PN177" s="137"/>
      <c r="PO177" s="137"/>
      <c r="PP177" s="137"/>
      <c r="PQ177" s="137"/>
      <c r="PR177" s="137"/>
      <c r="PS177" s="137"/>
      <c r="PT177" s="137"/>
      <c r="PU177" s="137"/>
      <c r="PV177" s="137"/>
      <c r="PW177" s="137"/>
      <c r="PX177" s="137"/>
      <c r="PY177" s="137"/>
      <c r="PZ177" s="137"/>
      <c r="QA177" s="137"/>
      <c r="QB177" s="137"/>
      <c r="QC177" s="137"/>
      <c r="QD177" s="137"/>
      <c r="QE177" s="137"/>
      <c r="QF177" s="137"/>
      <c r="QG177" s="137"/>
      <c r="QH177" s="137"/>
      <c r="QI177" s="137"/>
      <c r="QJ177" s="137"/>
      <c r="QK177" s="137"/>
      <c r="QL177" s="137"/>
      <c r="QM177" s="137"/>
      <c r="QN177" s="137"/>
      <c r="QO177" s="137"/>
      <c r="QP177" s="137"/>
      <c r="QQ177" s="137"/>
      <c r="QR177" s="137"/>
      <c r="QS177" s="137"/>
      <c r="QT177" s="137"/>
      <c r="QU177" s="137"/>
      <c r="QV177" s="137"/>
      <c r="QW177" s="137"/>
      <c r="QX177" s="137"/>
      <c r="QY177" s="137"/>
      <c r="QZ177" s="137"/>
      <c r="RA177" s="137"/>
      <c r="RB177" s="137"/>
      <c r="RC177" s="137"/>
      <c r="RD177" s="137"/>
      <c r="RE177" s="137"/>
      <c r="RF177" s="137"/>
      <c r="RG177" s="137"/>
      <c r="RH177" s="137"/>
      <c r="RI177" s="137"/>
      <c r="RJ177" s="137"/>
      <c r="RK177" s="137"/>
      <c r="RL177" s="137"/>
      <c r="RM177" s="137"/>
      <c r="RN177" s="137"/>
      <c r="RO177" s="137"/>
      <c r="RP177" s="137"/>
      <c r="RQ177" s="137"/>
      <c r="RR177" s="137"/>
      <c r="RS177" s="137"/>
      <c r="RT177" s="137"/>
      <c r="RU177" s="137"/>
      <c r="RV177" s="137"/>
      <c r="RW177" s="137"/>
      <c r="RX177" s="137"/>
      <c r="RY177" s="137"/>
      <c r="RZ177" s="137"/>
      <c r="SA177" s="137"/>
      <c r="SB177" s="137"/>
      <c r="SC177" s="137"/>
      <c r="SD177" s="137"/>
      <c r="SE177" s="137"/>
      <c r="SF177" s="137"/>
      <c r="SG177" s="137"/>
      <c r="SH177" s="137"/>
      <c r="SI177" s="137"/>
      <c r="SJ177" s="137"/>
      <c r="SK177" s="137"/>
      <c r="SL177" s="137"/>
      <c r="SM177" s="137"/>
      <c r="SN177" s="137"/>
      <c r="SO177" s="137"/>
      <c r="SP177" s="137"/>
      <c r="SQ177" s="137"/>
      <c r="SR177" s="137"/>
      <c r="SS177" s="137"/>
      <c r="ST177" s="137"/>
      <c r="SU177" s="137"/>
      <c r="SV177" s="137"/>
      <c r="SW177" s="137"/>
      <c r="SX177" s="137"/>
      <c r="SY177" s="137"/>
      <c r="SZ177" s="137"/>
      <c r="TA177" s="137"/>
      <c r="TB177" s="137"/>
      <c r="TC177" s="137"/>
      <c r="TD177" s="137"/>
      <c r="TE177" s="137"/>
      <c r="TF177" s="137"/>
      <c r="TG177" s="137"/>
      <c r="TH177" s="137"/>
      <c r="TI177" s="137"/>
      <c r="TJ177" s="137"/>
      <c r="TK177" s="137"/>
      <c r="TL177" s="137"/>
      <c r="TM177" s="137"/>
      <c r="TN177" s="137"/>
      <c r="TO177" s="137"/>
      <c r="TP177" s="137"/>
      <c r="TQ177" s="137"/>
      <c r="TR177" s="137"/>
      <c r="TS177" s="137"/>
      <c r="TT177" s="137"/>
      <c r="TU177" s="137"/>
      <c r="TV177" s="137"/>
      <c r="TW177" s="137"/>
      <c r="TX177" s="137"/>
      <c r="TY177" s="137"/>
      <c r="TZ177" s="137"/>
      <c r="UA177" s="137"/>
      <c r="UB177" s="137"/>
      <c r="UC177" s="137"/>
      <c r="UD177" s="137"/>
      <c r="UE177" s="137"/>
      <c r="UF177" s="137"/>
      <c r="UG177" s="137"/>
      <c r="UH177" s="137"/>
      <c r="UI177" s="137"/>
      <c r="UJ177" s="137"/>
      <c r="UK177" s="137"/>
      <c r="UL177" s="137"/>
      <c r="UM177" s="137"/>
      <c r="UN177" s="137"/>
      <c r="UO177" s="137"/>
      <c r="UP177" s="137"/>
      <c r="UQ177" s="137"/>
      <c r="UR177" s="137"/>
      <c r="US177" s="137"/>
      <c r="UT177" s="137"/>
      <c r="UU177" s="137"/>
      <c r="UV177" s="137"/>
      <c r="UW177" s="137"/>
      <c r="UX177" s="137"/>
      <c r="UY177" s="137"/>
      <c r="UZ177" s="137"/>
      <c r="VA177" s="137"/>
      <c r="VB177" s="137"/>
      <c r="VC177" s="137"/>
      <c r="VD177" s="137"/>
      <c r="VE177" s="137"/>
      <c r="VF177" s="137"/>
      <c r="VG177" s="137"/>
      <c r="VH177" s="137"/>
      <c r="VI177" s="137"/>
      <c r="VJ177" s="137"/>
      <c r="VK177" s="137"/>
      <c r="VL177" s="137"/>
      <c r="VM177" s="137"/>
      <c r="VN177" s="137"/>
      <c r="VO177" s="137"/>
      <c r="VP177" s="137"/>
      <c r="VQ177" s="137"/>
      <c r="VR177" s="137"/>
      <c r="VS177" s="137"/>
      <c r="VT177" s="137"/>
      <c r="VU177" s="137"/>
      <c r="VV177" s="137"/>
      <c r="VW177" s="137"/>
      <c r="VX177" s="137"/>
      <c r="VY177" s="137"/>
      <c r="VZ177" s="137"/>
      <c r="WA177" s="137"/>
      <c r="WB177" s="137"/>
      <c r="WC177" s="137"/>
      <c r="WD177" s="137"/>
      <c r="WE177" s="137"/>
      <c r="WF177" s="137"/>
      <c r="WG177" s="137"/>
      <c r="WH177" s="137"/>
      <c r="WI177" s="137"/>
      <c r="WJ177" s="137"/>
      <c r="WK177" s="137"/>
      <c r="WL177" s="137"/>
      <c r="WM177" s="137"/>
      <c r="WN177" s="137"/>
      <c r="WO177" s="137"/>
      <c r="WP177" s="137"/>
      <c r="WQ177" s="137"/>
      <c r="WR177" s="137"/>
      <c r="WS177" s="137"/>
      <c r="WT177" s="137"/>
      <c r="WU177" s="137"/>
      <c r="WV177" s="137"/>
      <c r="WW177" s="137"/>
      <c r="WX177" s="137"/>
      <c r="WY177" s="137"/>
      <c r="WZ177" s="137"/>
      <c r="XA177" s="137"/>
      <c r="XB177" s="137"/>
      <c r="XC177" s="137"/>
      <c r="XD177" s="137"/>
      <c r="XE177" s="137"/>
      <c r="XF177" s="137"/>
      <c r="XG177" s="137"/>
      <c r="XH177" s="137"/>
      <c r="XI177" s="137"/>
      <c r="XJ177" s="137"/>
      <c r="XK177" s="137"/>
      <c r="XL177" s="137"/>
      <c r="XM177" s="137"/>
      <c r="XN177" s="137"/>
      <c r="XO177" s="137"/>
      <c r="XP177" s="137"/>
      <c r="XQ177" s="137"/>
      <c r="XR177" s="137"/>
      <c r="XS177" s="137"/>
      <c r="XT177" s="137"/>
      <c r="XU177" s="137"/>
      <c r="XV177" s="137"/>
      <c r="XW177" s="137"/>
      <c r="XX177" s="137"/>
      <c r="XY177" s="137"/>
      <c r="XZ177" s="137"/>
      <c r="YA177" s="137"/>
      <c r="YB177" s="137"/>
      <c r="YC177" s="137"/>
      <c r="YD177" s="137"/>
      <c r="YE177" s="137"/>
      <c r="YF177" s="137"/>
      <c r="YG177" s="137"/>
      <c r="YH177" s="137"/>
      <c r="YI177" s="137"/>
      <c r="YJ177" s="137"/>
      <c r="YK177" s="137"/>
      <c r="YL177" s="137"/>
      <c r="YM177" s="137"/>
      <c r="YN177" s="137"/>
      <c r="YO177" s="137"/>
      <c r="YP177" s="137"/>
      <c r="YQ177" s="137"/>
      <c r="YR177" s="137"/>
      <c r="YS177" s="137"/>
      <c r="YT177" s="137"/>
      <c r="YU177" s="137"/>
      <c r="YV177" s="137"/>
      <c r="YW177" s="137"/>
      <c r="YX177" s="137"/>
      <c r="YY177" s="137"/>
      <c r="YZ177" s="137"/>
      <c r="ZA177" s="137"/>
      <c r="ZB177" s="137"/>
      <c r="ZC177" s="137"/>
      <c r="ZD177" s="137"/>
      <c r="ZE177" s="137"/>
      <c r="ZF177" s="137"/>
      <c r="ZG177" s="137"/>
      <c r="ZH177" s="137"/>
      <c r="ZI177" s="137"/>
      <c r="ZJ177" s="137"/>
      <c r="ZK177" s="137"/>
      <c r="ZL177" s="137"/>
      <c r="ZM177" s="137"/>
      <c r="ZN177" s="137"/>
      <c r="ZO177" s="137"/>
      <c r="ZP177" s="137"/>
      <c r="ZQ177" s="137"/>
      <c r="ZR177" s="137"/>
      <c r="ZS177" s="137"/>
      <c r="ZT177" s="137"/>
      <c r="ZU177" s="137"/>
      <c r="ZV177" s="137"/>
      <c r="ZW177" s="137"/>
      <c r="ZX177" s="137"/>
      <c r="ZY177" s="137"/>
      <c r="ZZ177" s="137"/>
      <c r="AAA177" s="137"/>
      <c r="AAB177" s="137"/>
      <c r="AAC177" s="137"/>
      <c r="AAD177" s="137"/>
      <c r="AAE177" s="137"/>
      <c r="AAF177" s="137"/>
      <c r="AAG177" s="137"/>
      <c r="AAH177" s="137"/>
      <c r="AAI177" s="137"/>
      <c r="AAJ177" s="137"/>
      <c r="AAK177" s="137"/>
      <c r="AAL177" s="137"/>
      <c r="AAM177" s="137"/>
      <c r="AAN177" s="137"/>
      <c r="AAO177" s="137"/>
      <c r="AAP177" s="137"/>
      <c r="AAQ177" s="137"/>
      <c r="AAR177" s="137"/>
      <c r="AAS177" s="137"/>
      <c r="AAT177" s="137"/>
      <c r="AAU177" s="137"/>
      <c r="AAV177" s="137"/>
      <c r="AAW177" s="137"/>
      <c r="AAX177" s="137"/>
      <c r="AAY177" s="137"/>
      <c r="AAZ177" s="137"/>
      <c r="ABA177" s="137"/>
      <c r="ABB177" s="137"/>
      <c r="ABC177" s="137"/>
      <c r="ABD177" s="137"/>
      <c r="ABE177" s="137"/>
      <c r="ABF177" s="137"/>
      <c r="ABG177" s="137"/>
      <c r="ABH177" s="137"/>
      <c r="ABI177" s="137"/>
      <c r="ABJ177" s="137"/>
      <c r="ABK177" s="137"/>
      <c r="ABL177" s="137"/>
      <c r="ABM177" s="137"/>
      <c r="ABN177" s="137"/>
      <c r="ABO177" s="137"/>
      <c r="ABP177" s="137"/>
      <c r="ABQ177" s="137"/>
      <c r="ABR177" s="137"/>
      <c r="ABS177" s="137"/>
      <c r="ABT177" s="137"/>
      <c r="ABU177" s="137"/>
      <c r="ABV177" s="137"/>
      <c r="ABW177" s="137"/>
      <c r="ABX177" s="137"/>
      <c r="ABY177" s="137"/>
      <c r="ABZ177" s="137"/>
      <c r="ACA177" s="137"/>
      <c r="ACB177" s="137"/>
      <c r="ACC177" s="137"/>
      <c r="ACD177" s="137"/>
      <c r="ACE177" s="137"/>
      <c r="ACF177" s="137"/>
      <c r="ACG177" s="137"/>
      <c r="ACH177" s="137"/>
      <c r="ACI177" s="137"/>
      <c r="ACJ177" s="137"/>
      <c r="ACK177" s="137"/>
      <c r="ACL177" s="137"/>
      <c r="ACM177" s="137"/>
      <c r="ACN177" s="137"/>
      <c r="ACO177" s="137"/>
      <c r="ACP177" s="137"/>
      <c r="ACQ177" s="137"/>
      <c r="ACR177" s="137"/>
      <c r="ACS177" s="137"/>
      <c r="ACT177" s="137"/>
      <c r="ACU177" s="137"/>
      <c r="ACV177" s="137"/>
      <c r="ACW177" s="137"/>
      <c r="ACX177" s="137"/>
      <c r="ACY177" s="137"/>
      <c r="ACZ177" s="137"/>
      <c r="ADA177" s="137"/>
      <c r="ADB177" s="137"/>
      <c r="ADC177" s="137"/>
      <c r="ADD177" s="137"/>
      <c r="ADE177" s="137"/>
      <c r="ADF177" s="137"/>
      <c r="ADG177" s="137"/>
      <c r="ADH177" s="137"/>
      <c r="ADI177" s="137"/>
      <c r="ADJ177" s="137"/>
      <c r="ADK177" s="137"/>
      <c r="ADL177" s="137"/>
      <c r="ADM177" s="137"/>
      <c r="ADN177" s="137"/>
      <c r="ADO177" s="137"/>
      <c r="ADP177" s="137"/>
      <c r="ADQ177" s="137"/>
      <c r="ADR177" s="137"/>
      <c r="ADS177" s="137"/>
      <c r="ADT177" s="137"/>
      <c r="ADU177" s="137"/>
      <c r="ADV177" s="137"/>
      <c r="ADW177" s="137"/>
      <c r="ADX177" s="137"/>
      <c r="ADY177" s="137"/>
      <c r="ADZ177" s="137"/>
      <c r="AEA177" s="137"/>
      <c r="AEB177" s="137"/>
      <c r="AEC177" s="137"/>
      <c r="AED177" s="137"/>
      <c r="AEE177" s="137"/>
      <c r="AEF177" s="137"/>
      <c r="AEG177" s="137"/>
      <c r="AEH177" s="137"/>
      <c r="AEI177" s="137"/>
      <c r="AEJ177" s="137"/>
      <c r="AEK177" s="137"/>
      <c r="AEL177" s="137"/>
      <c r="AEM177" s="137"/>
      <c r="AEN177" s="137"/>
      <c r="AEO177" s="137"/>
      <c r="AEP177" s="137"/>
      <c r="AEQ177" s="137"/>
      <c r="AER177" s="137"/>
      <c r="AES177" s="137"/>
      <c r="AET177" s="137"/>
      <c r="AEU177" s="137"/>
      <c r="AEV177" s="137"/>
      <c r="AEW177" s="137"/>
      <c r="AEX177" s="137"/>
      <c r="AEY177" s="137"/>
      <c r="AEZ177" s="137"/>
      <c r="AFA177" s="137"/>
      <c r="AFB177" s="137"/>
      <c r="AFC177" s="137"/>
      <c r="AFD177" s="137"/>
      <c r="AFE177" s="137"/>
      <c r="AFF177" s="137"/>
      <c r="AFG177" s="137"/>
      <c r="AFH177" s="137"/>
      <c r="AFI177" s="137"/>
      <c r="AFJ177" s="137"/>
      <c r="AFK177" s="137"/>
      <c r="AFL177" s="137"/>
      <c r="AFM177" s="137"/>
      <c r="AFN177" s="137"/>
      <c r="AFO177" s="137"/>
      <c r="AFP177" s="137"/>
      <c r="AFQ177" s="137"/>
      <c r="AFR177" s="137"/>
      <c r="AFS177" s="137"/>
      <c r="AFT177" s="137"/>
      <c r="AFU177" s="137"/>
      <c r="AFV177" s="137"/>
      <c r="AFW177" s="137"/>
      <c r="AFX177" s="137"/>
      <c r="AFY177" s="137"/>
      <c r="AFZ177" s="137"/>
      <c r="AGA177" s="137"/>
      <c r="AGB177" s="137"/>
      <c r="AGC177" s="137"/>
      <c r="AGD177" s="137"/>
      <c r="AGE177" s="137"/>
      <c r="AGF177" s="137"/>
      <c r="AGG177" s="137"/>
      <c r="AGH177" s="137"/>
      <c r="AGI177" s="137"/>
      <c r="AGJ177" s="137"/>
      <c r="AGK177" s="137"/>
      <c r="AGL177" s="137"/>
      <c r="AGM177" s="137"/>
      <c r="AGN177" s="137"/>
      <c r="AGO177" s="137"/>
      <c r="AGP177" s="137"/>
      <c r="AGQ177" s="137"/>
      <c r="AGR177" s="137"/>
      <c r="AGS177" s="137"/>
      <c r="AGT177" s="137"/>
      <c r="AGU177" s="137"/>
      <c r="AGV177" s="137"/>
      <c r="AGW177" s="137"/>
      <c r="AGX177" s="137"/>
      <c r="AGY177" s="137"/>
      <c r="AGZ177" s="137"/>
      <c r="AHA177" s="137"/>
      <c r="AHB177" s="137"/>
      <c r="AHC177" s="137"/>
      <c r="AHD177" s="137"/>
      <c r="AHE177" s="137"/>
      <c r="AHF177" s="137"/>
      <c r="AHG177" s="137"/>
      <c r="AHH177" s="137"/>
      <c r="AHI177" s="137"/>
      <c r="AHJ177" s="137"/>
      <c r="AHK177" s="137"/>
      <c r="AHL177" s="137"/>
      <c r="AHM177" s="137"/>
      <c r="AHN177" s="137"/>
      <c r="AHO177" s="137"/>
      <c r="AHP177" s="137"/>
      <c r="AHQ177" s="137"/>
      <c r="AHR177" s="137"/>
      <c r="AHS177" s="137"/>
      <c r="AHT177" s="137"/>
      <c r="AHU177" s="137"/>
      <c r="AHV177" s="137"/>
      <c r="AHW177" s="137"/>
      <c r="AHX177" s="137"/>
      <c r="AHY177" s="137"/>
      <c r="AHZ177" s="137"/>
      <c r="AIA177" s="137"/>
      <c r="AIB177" s="137"/>
      <c r="AIC177" s="137"/>
      <c r="AID177" s="137"/>
      <c r="AIE177" s="137"/>
      <c r="AIF177" s="137"/>
      <c r="AIG177" s="137"/>
      <c r="AIH177" s="137"/>
      <c r="AII177" s="137"/>
      <c r="AIJ177" s="137"/>
      <c r="AIK177" s="137"/>
      <c r="AIL177" s="137"/>
      <c r="AIM177" s="137"/>
      <c r="AIN177" s="137"/>
      <c r="AIO177" s="137"/>
      <c r="AIP177" s="137"/>
      <c r="AIQ177" s="137"/>
      <c r="AIR177" s="137"/>
      <c r="AIS177" s="137"/>
      <c r="AIT177" s="137"/>
      <c r="AIU177" s="137"/>
      <c r="AIV177" s="137"/>
      <c r="AIW177" s="137"/>
      <c r="AIX177" s="137"/>
      <c r="AIY177" s="137"/>
      <c r="AIZ177" s="137"/>
      <c r="AJA177" s="137"/>
      <c r="AJB177" s="137"/>
      <c r="AJC177" s="137"/>
      <c r="AJD177" s="137"/>
      <c r="AJE177" s="137"/>
      <c r="AJF177" s="137"/>
      <c r="AJG177" s="137"/>
      <c r="AJH177" s="137"/>
      <c r="AJI177" s="137"/>
      <c r="AJJ177" s="137"/>
      <c r="AJK177" s="137"/>
      <c r="AJL177" s="137"/>
      <c r="AJM177" s="137"/>
      <c r="AJN177" s="137"/>
      <c r="AJO177" s="137"/>
      <c r="AJP177" s="137"/>
      <c r="AJQ177" s="137"/>
      <c r="AJR177" s="137"/>
      <c r="AJS177" s="137"/>
      <c r="AJT177" s="137"/>
      <c r="AJU177" s="137"/>
      <c r="AJV177" s="137"/>
      <c r="AJW177" s="137"/>
      <c r="AJX177" s="137"/>
      <c r="AJY177" s="137"/>
      <c r="AJZ177" s="137"/>
      <c r="AKA177" s="137"/>
      <c r="AKB177" s="137"/>
      <c r="AKC177" s="137"/>
      <c r="AKD177" s="137"/>
      <c r="AKE177" s="137"/>
      <c r="AKF177" s="137"/>
      <c r="AKG177" s="137"/>
      <c r="AKH177" s="137"/>
      <c r="AKI177" s="137"/>
      <c r="AKJ177" s="137"/>
      <c r="AKK177" s="137"/>
      <c r="AKL177" s="137"/>
      <c r="AKM177" s="137"/>
      <c r="AKN177" s="137"/>
      <c r="AKO177" s="137"/>
      <c r="AKP177" s="137"/>
      <c r="AKQ177" s="137"/>
      <c r="AKR177" s="137"/>
      <c r="AKS177" s="137"/>
      <c r="AKT177" s="137"/>
      <c r="AKU177" s="137"/>
      <c r="AKV177" s="137"/>
      <c r="AKW177" s="137"/>
      <c r="AKX177" s="137"/>
      <c r="AKY177" s="137"/>
      <c r="AKZ177" s="137"/>
      <c r="ALA177" s="137"/>
      <c r="ALB177" s="137"/>
      <c r="ALC177" s="137"/>
      <c r="ALD177" s="137"/>
      <c r="ALE177" s="137"/>
      <c r="ALF177" s="137"/>
      <c r="ALG177" s="137"/>
      <c r="ALH177" s="137"/>
      <c r="ALI177" s="137"/>
      <c r="ALJ177" s="137"/>
      <c r="ALK177" s="137"/>
      <c r="ALL177" s="137"/>
      <c r="ALM177" s="137"/>
      <c r="ALN177" s="137"/>
      <c r="ALO177" s="137"/>
      <c r="ALP177" s="137"/>
      <c r="ALQ177" s="137"/>
      <c r="ALR177" s="137"/>
      <c r="ALS177" s="137"/>
      <c r="ALT177" s="137"/>
      <c r="ALU177" s="137"/>
      <c r="ALV177" s="137"/>
      <c r="ALW177" s="137"/>
      <c r="ALX177" s="137"/>
      <c r="ALY177" s="137"/>
      <c r="ALZ177" s="137"/>
      <c r="AMA177" s="137"/>
      <c r="AMB177" s="137"/>
      <c r="AMC177" s="137"/>
      <c r="AMD177" s="137"/>
      <c r="AME177" s="137"/>
      <c r="AMF177" s="137"/>
      <c r="AMG177" s="137"/>
      <c r="AMH177" s="137"/>
      <c r="AMI177" s="137"/>
      <c r="AMJ177" s="137"/>
      <c r="AMK177" s="137"/>
      <c r="AML177" s="137"/>
      <c r="AMM177" s="137"/>
      <c r="AMN177" s="137"/>
      <c r="AMO177" s="137"/>
      <c r="AMP177" s="137"/>
      <c r="AMQ177" s="137"/>
      <c r="AMR177" s="137"/>
      <c r="AMS177" s="137"/>
      <c r="AMT177" s="137"/>
      <c r="AMU177" s="137"/>
      <c r="AMV177" s="137"/>
      <c r="AMW177" s="137"/>
      <c r="AMX177" s="137"/>
      <c r="AMY177" s="137"/>
      <c r="AMZ177" s="137"/>
      <c r="ANA177" s="137"/>
      <c r="ANB177" s="137"/>
      <c r="ANC177" s="137"/>
      <c r="AND177" s="137"/>
      <c r="ANE177" s="137"/>
      <c r="ANF177" s="137"/>
      <c r="ANG177" s="137"/>
      <c r="ANH177" s="137"/>
      <c r="ANI177" s="137"/>
      <c r="ANJ177" s="137"/>
      <c r="ANK177" s="137"/>
      <c r="ANL177" s="137"/>
      <c r="ANM177" s="137"/>
      <c r="ANN177" s="137"/>
      <c r="ANO177" s="137"/>
      <c r="ANP177" s="137"/>
      <c r="ANQ177" s="137"/>
      <c r="ANR177" s="137"/>
      <c r="ANS177" s="137"/>
      <c r="ANT177" s="137"/>
      <c r="ANU177" s="137"/>
      <c r="ANV177" s="137"/>
      <c r="ANW177" s="137"/>
      <c r="ANX177" s="137"/>
      <c r="ANY177" s="137"/>
      <c r="ANZ177" s="137"/>
      <c r="AOA177" s="137"/>
      <c r="AOB177" s="137"/>
      <c r="AOC177" s="137"/>
      <c r="AOD177" s="137"/>
      <c r="AOE177" s="137"/>
      <c r="AOF177" s="137"/>
      <c r="AOG177" s="137"/>
      <c r="AOH177" s="137"/>
      <c r="AOI177" s="137"/>
      <c r="AOJ177" s="137"/>
      <c r="AOK177" s="137"/>
      <c r="AOL177" s="137"/>
      <c r="AOM177" s="137"/>
      <c r="AON177" s="137"/>
      <c r="AOO177" s="137"/>
      <c r="AOP177" s="137"/>
      <c r="AOQ177" s="137"/>
      <c r="AOR177" s="137"/>
      <c r="AOS177" s="137"/>
      <c r="AOT177" s="137"/>
      <c r="AOU177" s="137"/>
      <c r="AOV177" s="137"/>
      <c r="AOW177" s="137"/>
      <c r="AOX177" s="137"/>
      <c r="AOY177" s="137"/>
      <c r="AOZ177" s="137"/>
      <c r="APA177" s="137"/>
      <c r="APB177" s="137"/>
      <c r="APC177" s="137"/>
      <c r="APD177" s="137"/>
      <c r="APE177" s="137"/>
      <c r="APF177" s="137"/>
      <c r="APG177" s="137"/>
      <c r="APH177" s="137"/>
      <c r="API177" s="137"/>
      <c r="APJ177" s="137"/>
      <c r="APK177" s="137"/>
      <c r="APL177" s="137"/>
      <c r="APM177" s="137"/>
      <c r="APN177" s="137"/>
      <c r="APO177" s="137"/>
      <c r="APP177" s="137"/>
      <c r="APQ177" s="137"/>
      <c r="APR177" s="137"/>
      <c r="APS177" s="137"/>
      <c r="APT177" s="137"/>
      <c r="APU177" s="137"/>
      <c r="APV177" s="137"/>
      <c r="APW177" s="137"/>
      <c r="APX177" s="137"/>
      <c r="APY177" s="137"/>
      <c r="APZ177" s="137"/>
      <c r="AQA177" s="137"/>
      <c r="AQB177" s="137"/>
      <c r="AQC177" s="137"/>
      <c r="AQD177" s="137"/>
      <c r="AQE177" s="137"/>
      <c r="AQF177" s="137"/>
      <c r="AQG177" s="137"/>
      <c r="AQH177" s="137"/>
      <c r="AQI177" s="137"/>
      <c r="AQJ177" s="137"/>
      <c r="AQK177" s="137"/>
      <c r="AQL177" s="137"/>
      <c r="AQM177" s="137"/>
      <c r="AQN177" s="137"/>
      <c r="AQO177" s="137"/>
      <c r="AQP177" s="137"/>
      <c r="AQQ177" s="137"/>
      <c r="AQR177" s="137"/>
      <c r="AQS177" s="137"/>
      <c r="AQT177" s="137"/>
      <c r="AQU177" s="137"/>
      <c r="AQV177" s="137"/>
      <c r="AQW177" s="137"/>
      <c r="AQX177" s="137"/>
      <c r="AQY177" s="137"/>
      <c r="AQZ177" s="137"/>
      <c r="ARA177" s="137"/>
      <c r="ARB177" s="137"/>
      <c r="ARC177" s="137"/>
      <c r="ARD177" s="137"/>
      <c r="ARE177" s="137"/>
      <c r="ARF177" s="137"/>
      <c r="ARG177" s="137"/>
      <c r="ARH177" s="137"/>
      <c r="ARI177" s="137"/>
      <c r="ARJ177" s="137"/>
      <c r="ARK177" s="137"/>
      <c r="ARL177" s="137"/>
      <c r="ARM177" s="137"/>
      <c r="ARN177" s="137"/>
      <c r="ARO177" s="137"/>
      <c r="ARP177" s="137"/>
      <c r="ARQ177" s="137"/>
      <c r="ARR177" s="137"/>
      <c r="ARS177" s="137"/>
      <c r="ART177" s="137"/>
      <c r="ARU177" s="137"/>
      <c r="ARV177" s="137"/>
      <c r="ARW177" s="137"/>
      <c r="ARX177" s="137"/>
      <c r="ARY177" s="137"/>
      <c r="ARZ177" s="137"/>
      <c r="ASA177" s="137"/>
      <c r="ASB177" s="137"/>
      <c r="ASC177" s="137"/>
      <c r="ASD177" s="137"/>
      <c r="ASE177" s="137"/>
      <c r="ASF177" s="137"/>
      <c r="ASG177" s="137"/>
      <c r="ASH177" s="137"/>
      <c r="ASI177" s="137"/>
      <c r="ASJ177" s="137"/>
      <c r="ASK177" s="137"/>
      <c r="ASL177" s="137"/>
      <c r="ASM177" s="137"/>
      <c r="ASN177" s="137"/>
      <c r="ASO177" s="137"/>
      <c r="ASP177" s="137"/>
      <c r="ASQ177" s="137"/>
      <c r="ASR177" s="137"/>
      <c r="ASS177" s="137"/>
      <c r="AST177" s="137"/>
      <c r="ASU177" s="137"/>
      <c r="ASV177" s="137"/>
      <c r="ASW177" s="137"/>
      <c r="ASX177" s="137"/>
      <c r="ASY177" s="137"/>
      <c r="ASZ177" s="137"/>
      <c r="ATA177" s="137"/>
      <c r="ATB177" s="137"/>
      <c r="ATC177" s="137"/>
      <c r="ATD177" s="137"/>
      <c r="ATE177" s="137"/>
      <c r="ATF177" s="137"/>
      <c r="ATG177" s="137"/>
      <c r="ATH177" s="137"/>
      <c r="ATI177" s="137"/>
      <c r="ATJ177" s="137"/>
      <c r="ATK177" s="137"/>
      <c r="ATL177" s="137"/>
      <c r="ATM177" s="137"/>
      <c r="ATN177" s="137"/>
      <c r="ATO177" s="137"/>
      <c r="ATP177" s="137"/>
      <c r="ATQ177" s="137"/>
      <c r="ATR177" s="137"/>
      <c r="ATS177" s="137"/>
      <c r="ATT177" s="137"/>
      <c r="ATU177" s="137"/>
      <c r="ATV177" s="137"/>
      <c r="ATW177" s="137"/>
      <c r="ATX177" s="137"/>
      <c r="ATY177" s="137"/>
      <c r="ATZ177" s="137"/>
      <c r="AUA177" s="137"/>
      <c r="AUB177" s="137"/>
      <c r="AUC177" s="137"/>
      <c r="AUD177" s="137"/>
      <c r="AUE177" s="137"/>
      <c r="AUF177" s="137"/>
      <c r="AUG177" s="137"/>
      <c r="AUH177" s="137"/>
      <c r="AUI177" s="137"/>
      <c r="AUJ177" s="137"/>
      <c r="AUK177" s="137"/>
      <c r="AUL177" s="137"/>
      <c r="AUM177" s="137"/>
      <c r="AUN177" s="137"/>
      <c r="AUO177" s="137"/>
      <c r="AUP177" s="137"/>
      <c r="AUQ177" s="137"/>
      <c r="AUR177" s="137"/>
      <c r="AUS177" s="137"/>
      <c r="AUT177" s="137"/>
      <c r="AUU177" s="137"/>
      <c r="AUV177" s="137"/>
      <c r="AUW177" s="137"/>
      <c r="AUX177" s="137"/>
      <c r="AUY177" s="137"/>
      <c r="AUZ177" s="137"/>
      <c r="AVA177" s="137"/>
      <c r="AVB177" s="137"/>
      <c r="AVC177" s="137"/>
      <c r="AVD177" s="137"/>
      <c r="AVE177" s="137"/>
      <c r="AVF177" s="137"/>
      <c r="AVG177" s="137"/>
      <c r="AVH177" s="137"/>
      <c r="AVI177" s="137"/>
      <c r="AVJ177" s="137"/>
      <c r="AVK177" s="137"/>
      <c r="AVL177" s="137"/>
      <c r="AVM177" s="137"/>
      <c r="AVN177" s="137"/>
      <c r="AVO177" s="137"/>
      <c r="AVP177" s="137"/>
      <c r="AVQ177" s="137"/>
      <c r="AVR177" s="137"/>
      <c r="AVS177" s="137"/>
      <c r="AVT177" s="137"/>
      <c r="AVU177" s="137"/>
      <c r="AVV177" s="137"/>
      <c r="AVW177" s="137"/>
      <c r="AVX177" s="137"/>
      <c r="AVY177" s="137"/>
      <c r="AVZ177" s="137"/>
      <c r="AWA177" s="137"/>
      <c r="AWB177" s="137"/>
      <c r="AWC177" s="137"/>
      <c r="AWD177" s="137"/>
      <c r="AWE177" s="137"/>
      <c r="AWF177" s="137"/>
      <c r="AWG177" s="137"/>
      <c r="AWH177" s="137"/>
      <c r="AWI177" s="137"/>
      <c r="AWJ177" s="137"/>
      <c r="AWK177" s="137"/>
      <c r="AWL177" s="137"/>
      <c r="AWM177" s="137"/>
      <c r="AWN177" s="137"/>
      <c r="AWO177" s="137"/>
      <c r="AWP177" s="137"/>
      <c r="AWQ177" s="137"/>
      <c r="AWR177" s="137"/>
      <c r="AWS177" s="137"/>
      <c r="AWT177" s="137"/>
      <c r="AWU177" s="137"/>
      <c r="AWV177" s="137"/>
      <c r="AWW177" s="137"/>
      <c r="AWX177" s="137"/>
      <c r="AWY177" s="137"/>
      <c r="AWZ177" s="137"/>
      <c r="AXA177" s="137"/>
      <c r="AXB177" s="137"/>
      <c r="AXC177" s="137"/>
      <c r="AXD177" s="137"/>
      <c r="AXE177" s="137"/>
      <c r="AXF177" s="137"/>
      <c r="AXG177" s="137"/>
      <c r="AXH177" s="137"/>
      <c r="AXI177" s="137"/>
      <c r="AXJ177" s="137"/>
      <c r="AXK177" s="137"/>
      <c r="AXL177" s="137"/>
      <c r="AXM177" s="137"/>
      <c r="AXN177" s="137"/>
      <c r="AXO177" s="137"/>
      <c r="AXP177" s="137"/>
      <c r="AXQ177" s="137"/>
      <c r="AXR177" s="137"/>
      <c r="AXS177" s="137"/>
      <c r="AXT177" s="137"/>
      <c r="AXU177" s="137"/>
      <c r="AXV177" s="137"/>
      <c r="AXW177" s="137"/>
      <c r="AXX177" s="137"/>
      <c r="AXY177" s="137"/>
      <c r="AXZ177" s="137"/>
      <c r="AYA177" s="137"/>
      <c r="AYB177" s="137"/>
      <c r="AYC177" s="137"/>
      <c r="AYD177" s="137"/>
      <c r="AYE177" s="137"/>
      <c r="AYF177" s="137"/>
      <c r="AYG177" s="137"/>
      <c r="AYH177" s="137"/>
      <c r="AYI177" s="137"/>
      <c r="AYJ177" s="137"/>
      <c r="AYK177" s="137"/>
      <c r="AYL177" s="137"/>
      <c r="AYM177" s="137"/>
      <c r="AYN177" s="137"/>
      <c r="AYO177" s="137"/>
      <c r="AYP177" s="137"/>
      <c r="AYQ177" s="137"/>
      <c r="AYR177" s="137"/>
      <c r="AYS177" s="137"/>
      <c r="AYT177" s="137"/>
      <c r="AYU177" s="137"/>
      <c r="AYV177" s="137"/>
      <c r="AYW177" s="137"/>
      <c r="AYX177" s="137"/>
      <c r="AYY177" s="137"/>
      <c r="AYZ177" s="137"/>
      <c r="AZA177" s="137"/>
      <c r="AZB177" s="137"/>
      <c r="AZC177" s="137"/>
      <c r="AZD177" s="137"/>
      <c r="AZE177" s="137"/>
      <c r="AZF177" s="137"/>
      <c r="AZG177" s="137"/>
      <c r="AZH177" s="137"/>
      <c r="AZI177" s="137"/>
      <c r="AZJ177" s="137"/>
      <c r="AZK177" s="137"/>
      <c r="AZL177" s="137"/>
      <c r="AZM177" s="137"/>
      <c r="AZN177" s="137"/>
      <c r="AZO177" s="137"/>
      <c r="AZP177" s="137"/>
      <c r="AZQ177" s="137"/>
      <c r="AZR177" s="137"/>
      <c r="AZS177" s="137"/>
      <c r="AZT177" s="137"/>
      <c r="AZU177" s="137"/>
      <c r="AZV177" s="137"/>
      <c r="AZW177" s="137"/>
      <c r="AZX177" s="137"/>
      <c r="AZY177" s="137"/>
      <c r="AZZ177" s="137"/>
      <c r="BAA177" s="137"/>
      <c r="BAB177" s="137"/>
      <c r="BAC177" s="137"/>
      <c r="BAD177" s="137"/>
      <c r="BAE177" s="137"/>
      <c r="BAF177" s="137"/>
      <c r="BAG177" s="137"/>
      <c r="BAH177" s="137"/>
      <c r="BAI177" s="137"/>
      <c r="BAJ177" s="137"/>
      <c r="BAK177" s="137"/>
      <c r="BAL177" s="137"/>
      <c r="BAM177" s="137"/>
      <c r="BAN177" s="137"/>
      <c r="BAO177" s="137"/>
      <c r="BAP177" s="137"/>
      <c r="BAQ177" s="137"/>
      <c r="BAR177" s="137"/>
      <c r="BAS177" s="137"/>
      <c r="BAT177" s="137"/>
      <c r="BAU177" s="137"/>
      <c r="BAV177" s="137"/>
      <c r="BAW177" s="137"/>
      <c r="BAX177" s="137"/>
      <c r="BAY177" s="137"/>
      <c r="BAZ177" s="137"/>
      <c r="BBA177" s="137"/>
      <c r="BBB177" s="137"/>
      <c r="BBC177" s="137"/>
      <c r="BBD177" s="137"/>
      <c r="BBE177" s="137"/>
      <c r="BBF177" s="137"/>
      <c r="BBG177" s="137"/>
      <c r="BBH177" s="137"/>
      <c r="BBI177" s="137"/>
      <c r="BBJ177" s="137"/>
      <c r="BBK177" s="137"/>
      <c r="BBL177" s="137"/>
      <c r="BBM177" s="137"/>
      <c r="BBN177" s="137"/>
      <c r="BBO177" s="137"/>
      <c r="BBP177" s="137"/>
      <c r="BBQ177" s="137"/>
      <c r="BBR177" s="137"/>
      <c r="BBS177" s="137"/>
      <c r="BBT177" s="137"/>
      <c r="BBU177" s="137"/>
      <c r="BBV177" s="137"/>
      <c r="BBW177" s="137"/>
      <c r="BBX177" s="137"/>
      <c r="BBY177" s="137"/>
      <c r="BBZ177" s="137"/>
      <c r="BCA177" s="137"/>
      <c r="BCB177" s="137"/>
      <c r="BCC177" s="137"/>
      <c r="BCD177" s="137"/>
      <c r="BCE177" s="137"/>
      <c r="BCF177" s="137"/>
      <c r="BCG177" s="137"/>
      <c r="BCH177" s="137"/>
      <c r="BCI177" s="137"/>
      <c r="BCJ177" s="137"/>
      <c r="BCK177" s="137"/>
      <c r="BCL177" s="137"/>
      <c r="BCM177" s="137"/>
      <c r="BCN177" s="137"/>
      <c r="BCO177" s="137"/>
      <c r="BCP177" s="137"/>
      <c r="BCQ177" s="137"/>
      <c r="BCR177" s="137"/>
      <c r="BCS177" s="137"/>
      <c r="BCT177" s="137"/>
      <c r="BCU177" s="137"/>
      <c r="BCV177" s="137"/>
      <c r="BCW177" s="137"/>
      <c r="BCX177" s="137"/>
      <c r="BCY177" s="137"/>
      <c r="BCZ177" s="137"/>
      <c r="BDA177" s="137"/>
      <c r="BDB177" s="137"/>
      <c r="BDC177" s="137"/>
      <c r="BDD177" s="137"/>
      <c r="BDE177" s="137"/>
      <c r="BDF177" s="137"/>
      <c r="BDG177" s="137"/>
      <c r="BDH177" s="137"/>
      <c r="BDI177" s="137"/>
      <c r="BDJ177" s="137"/>
      <c r="BDK177" s="137"/>
      <c r="BDL177" s="137"/>
      <c r="BDM177" s="137"/>
      <c r="BDN177" s="137"/>
      <c r="BDO177" s="137"/>
      <c r="BDP177" s="137"/>
      <c r="BDQ177" s="137"/>
      <c r="BDR177" s="137"/>
      <c r="BDS177" s="137"/>
      <c r="BDT177" s="137"/>
      <c r="BDU177" s="137"/>
      <c r="BDV177" s="137"/>
      <c r="BDW177" s="137"/>
      <c r="BDX177" s="137"/>
      <c r="BDY177" s="137"/>
      <c r="BDZ177" s="137"/>
      <c r="BEA177" s="137"/>
      <c r="BEB177" s="137"/>
      <c r="BEC177" s="137"/>
      <c r="BED177" s="137"/>
      <c r="BEE177" s="137"/>
      <c r="BEF177" s="137"/>
      <c r="BEG177" s="137"/>
      <c r="BEH177" s="137"/>
      <c r="BEI177" s="137"/>
      <c r="BEJ177" s="137"/>
      <c r="BEK177" s="137"/>
      <c r="BEL177" s="137"/>
      <c r="BEM177" s="137"/>
      <c r="BEN177" s="137"/>
      <c r="BEO177" s="137"/>
      <c r="BEP177" s="137"/>
      <c r="BEQ177" s="137"/>
      <c r="BER177" s="137"/>
      <c r="BES177" s="137"/>
      <c r="BET177" s="137"/>
      <c r="BEU177" s="137"/>
      <c r="BEV177" s="137"/>
      <c r="BEW177" s="137"/>
      <c r="BEX177" s="137"/>
      <c r="BEY177" s="137"/>
      <c r="BEZ177" s="137"/>
      <c r="BFA177" s="137"/>
      <c r="BFB177" s="137"/>
      <c r="BFC177" s="137"/>
      <c r="BFD177" s="137"/>
      <c r="BFE177" s="137"/>
      <c r="BFF177" s="137"/>
      <c r="BFG177" s="137"/>
      <c r="BFH177" s="137"/>
      <c r="BFI177" s="137"/>
      <c r="BFJ177" s="137"/>
      <c r="BFK177" s="137"/>
      <c r="BFL177" s="137"/>
      <c r="BFM177" s="137"/>
      <c r="BFN177" s="137"/>
      <c r="BFO177" s="137"/>
      <c r="BFP177" s="137"/>
      <c r="BFQ177" s="137"/>
      <c r="BFR177" s="137"/>
      <c r="BFS177" s="137"/>
      <c r="BFT177" s="137"/>
      <c r="BFU177" s="137"/>
      <c r="BFV177" s="137"/>
      <c r="BFW177" s="137"/>
      <c r="BFX177" s="137"/>
      <c r="BFY177" s="137"/>
      <c r="BFZ177" s="137"/>
      <c r="BGA177" s="137"/>
      <c r="BGB177" s="137"/>
      <c r="BGC177" s="137"/>
      <c r="BGD177" s="137"/>
      <c r="BGE177" s="137"/>
      <c r="BGF177" s="137"/>
      <c r="BGG177" s="137"/>
      <c r="BGH177" s="137"/>
      <c r="BGI177" s="137"/>
      <c r="BGJ177" s="137"/>
      <c r="BGK177" s="137"/>
      <c r="BGL177" s="137"/>
      <c r="BGM177" s="137"/>
      <c r="BGN177" s="137"/>
      <c r="BGO177" s="137"/>
      <c r="BGP177" s="137"/>
      <c r="BGQ177" s="137"/>
      <c r="BGR177" s="137"/>
      <c r="BGS177" s="137"/>
      <c r="BGT177" s="137"/>
      <c r="BGU177" s="137"/>
      <c r="BGV177" s="137"/>
      <c r="BGW177" s="137"/>
      <c r="BGX177" s="137"/>
      <c r="BGY177" s="137"/>
      <c r="BGZ177" s="137"/>
      <c r="BHA177" s="137"/>
      <c r="BHB177" s="137"/>
      <c r="BHC177" s="137"/>
      <c r="BHD177" s="137"/>
      <c r="BHE177" s="137"/>
      <c r="BHF177" s="137"/>
      <c r="BHG177" s="137"/>
      <c r="BHH177" s="137"/>
      <c r="BHI177" s="137"/>
      <c r="BHJ177" s="137"/>
      <c r="BHK177" s="137"/>
      <c r="BHL177" s="137"/>
      <c r="BHM177" s="137"/>
      <c r="BHN177" s="137"/>
      <c r="BHO177" s="137"/>
      <c r="BHP177" s="137"/>
      <c r="BHQ177" s="137"/>
      <c r="BHR177" s="137"/>
      <c r="BHS177" s="137"/>
      <c r="BHT177" s="137"/>
      <c r="BHU177" s="137"/>
      <c r="BHV177" s="137"/>
      <c r="BHW177" s="137"/>
      <c r="BHX177" s="137"/>
      <c r="BHY177" s="137"/>
      <c r="BHZ177" s="137"/>
      <c r="BIA177" s="137"/>
      <c r="BIB177" s="137"/>
      <c r="BIC177" s="137"/>
      <c r="BID177" s="137"/>
      <c r="BIE177" s="137"/>
      <c r="BIF177" s="137"/>
      <c r="BIG177" s="137"/>
      <c r="BIH177" s="137"/>
      <c r="BII177" s="137"/>
      <c r="BIJ177" s="137"/>
      <c r="BIK177" s="137"/>
      <c r="BIL177" s="137"/>
      <c r="BIM177" s="137"/>
      <c r="BIN177" s="137"/>
      <c r="BIO177" s="137"/>
      <c r="BIP177" s="137"/>
      <c r="BIQ177" s="137"/>
      <c r="BIR177" s="137"/>
      <c r="BIS177" s="137"/>
      <c r="BIT177" s="137"/>
      <c r="BIU177" s="137"/>
      <c r="BIV177" s="137"/>
      <c r="BIW177" s="137"/>
      <c r="BIX177" s="137"/>
      <c r="BIY177" s="137"/>
      <c r="BIZ177" s="137"/>
      <c r="BJA177" s="137"/>
      <c r="BJB177" s="137"/>
      <c r="BJC177" s="137"/>
      <c r="BJD177" s="137"/>
      <c r="BJE177" s="137"/>
      <c r="BJF177" s="137"/>
      <c r="BJG177" s="137"/>
      <c r="BJH177" s="137"/>
      <c r="BJI177" s="137"/>
      <c r="BJJ177" s="137"/>
      <c r="BJK177" s="137"/>
      <c r="BJL177" s="137"/>
      <c r="BJM177" s="137"/>
      <c r="BJN177" s="137"/>
      <c r="BJO177" s="137"/>
      <c r="BJP177" s="137"/>
      <c r="BJQ177" s="137"/>
      <c r="BJR177" s="137"/>
      <c r="BJS177" s="137"/>
      <c r="BJT177" s="137"/>
      <c r="BJU177" s="137"/>
      <c r="BJV177" s="137"/>
      <c r="BJW177" s="137"/>
      <c r="BJX177" s="137"/>
      <c r="BJY177" s="137"/>
      <c r="BJZ177" s="137"/>
      <c r="BKA177" s="137"/>
      <c r="BKB177" s="137"/>
      <c r="BKC177" s="137"/>
      <c r="BKD177" s="137"/>
      <c r="BKE177" s="137"/>
      <c r="BKF177" s="137"/>
      <c r="BKG177" s="137"/>
      <c r="BKH177" s="137"/>
      <c r="BKI177" s="137"/>
      <c r="BKJ177" s="137"/>
      <c r="BKK177" s="137"/>
      <c r="BKL177" s="137"/>
      <c r="BKM177" s="137"/>
      <c r="BKN177" s="137"/>
      <c r="BKO177" s="137"/>
      <c r="BKP177" s="137"/>
      <c r="BKQ177" s="137"/>
      <c r="BKR177" s="137"/>
      <c r="BKS177" s="137"/>
      <c r="BKT177" s="137"/>
      <c r="BKU177" s="137"/>
      <c r="BKV177" s="137"/>
      <c r="BKW177" s="137"/>
      <c r="BKX177" s="137"/>
      <c r="BKY177" s="137"/>
      <c r="BKZ177" s="137"/>
      <c r="BLA177" s="137"/>
      <c r="BLB177" s="137"/>
      <c r="BLC177" s="137"/>
      <c r="BLD177" s="137"/>
      <c r="BLE177" s="137"/>
      <c r="BLF177" s="137"/>
      <c r="BLG177" s="137"/>
      <c r="BLH177" s="137"/>
      <c r="BLI177" s="137"/>
      <c r="BLJ177" s="137"/>
      <c r="BLK177" s="137"/>
      <c r="BLL177" s="137"/>
      <c r="BLM177" s="137"/>
      <c r="BLN177" s="137"/>
      <c r="BLO177" s="137"/>
      <c r="BLP177" s="137"/>
      <c r="BLQ177" s="137"/>
      <c r="BLR177" s="137"/>
      <c r="BLS177" s="137"/>
      <c r="BLT177" s="137"/>
      <c r="BLU177" s="137"/>
      <c r="BLV177" s="137"/>
      <c r="BLW177" s="137"/>
      <c r="BLX177" s="137"/>
      <c r="BLY177" s="137"/>
      <c r="BLZ177" s="137"/>
      <c r="BMA177" s="137"/>
      <c r="BMB177" s="137"/>
      <c r="BMC177" s="137"/>
      <c r="BMD177" s="137"/>
      <c r="BME177" s="137"/>
      <c r="BMF177" s="137"/>
      <c r="BMG177" s="137"/>
      <c r="BMH177" s="137"/>
      <c r="BMI177" s="137"/>
      <c r="BMJ177" s="137"/>
      <c r="BMK177" s="137"/>
      <c r="BML177" s="137"/>
      <c r="BMM177" s="137"/>
      <c r="BMN177" s="137"/>
      <c r="BMO177" s="137"/>
      <c r="BMP177" s="137"/>
      <c r="BMQ177" s="137"/>
      <c r="BMR177" s="137"/>
      <c r="BMS177" s="137"/>
      <c r="BMT177" s="137"/>
      <c r="BMU177" s="137"/>
      <c r="BMV177" s="137"/>
      <c r="BMW177" s="137"/>
      <c r="BMX177" s="137"/>
      <c r="BMY177" s="137"/>
      <c r="BMZ177" s="137"/>
      <c r="BNA177" s="137"/>
      <c r="BNB177" s="137"/>
      <c r="BNC177" s="137"/>
      <c r="BND177" s="137"/>
      <c r="BNE177" s="137"/>
      <c r="BNF177" s="137"/>
      <c r="BNG177" s="137"/>
      <c r="BNH177" s="137"/>
      <c r="BNI177" s="137"/>
      <c r="BNJ177" s="137"/>
      <c r="BNK177" s="137"/>
      <c r="BNL177" s="137"/>
      <c r="BNM177" s="137"/>
      <c r="BNN177" s="137"/>
      <c r="BNO177" s="137"/>
      <c r="BNP177" s="137"/>
      <c r="BNQ177" s="137"/>
      <c r="BNR177" s="137"/>
      <c r="BNS177" s="137"/>
      <c r="BNT177" s="137"/>
      <c r="BNU177" s="137"/>
      <c r="BNV177" s="137"/>
      <c r="BNW177" s="137"/>
      <c r="BNX177" s="137"/>
      <c r="BNY177" s="137"/>
      <c r="BNZ177" s="137"/>
      <c r="BOA177" s="137"/>
      <c r="BOB177" s="137"/>
      <c r="BOC177" s="137"/>
      <c r="BOD177" s="137"/>
      <c r="BOE177" s="137"/>
      <c r="BOF177" s="137"/>
      <c r="BOG177" s="137"/>
      <c r="BOH177" s="137"/>
      <c r="BOI177" s="137"/>
      <c r="BOJ177" s="137"/>
      <c r="BOK177" s="137"/>
      <c r="BOL177" s="137"/>
      <c r="BOM177" s="137"/>
      <c r="BON177" s="137"/>
      <c r="BOO177" s="137"/>
      <c r="BOP177" s="137"/>
      <c r="BOQ177" s="137"/>
      <c r="BOR177" s="137"/>
      <c r="BOS177" s="137"/>
      <c r="BOT177" s="137"/>
      <c r="BOU177" s="137"/>
      <c r="BOV177" s="137"/>
      <c r="BOW177" s="137"/>
      <c r="BOX177" s="137"/>
      <c r="BOY177" s="137"/>
      <c r="BOZ177" s="137"/>
      <c r="BPA177" s="137"/>
      <c r="BPB177" s="137"/>
      <c r="BPC177" s="137"/>
      <c r="BPD177" s="137"/>
      <c r="BPE177" s="137"/>
      <c r="BPF177" s="137"/>
      <c r="BPG177" s="137"/>
      <c r="BPH177" s="137"/>
      <c r="BPI177" s="137"/>
      <c r="BPJ177" s="137"/>
      <c r="BPK177" s="137"/>
      <c r="BPL177" s="137"/>
      <c r="BPM177" s="137"/>
      <c r="BPN177" s="137"/>
      <c r="BPO177" s="137"/>
      <c r="BPP177" s="137"/>
      <c r="BPQ177" s="137"/>
      <c r="BPR177" s="137"/>
      <c r="BPS177" s="137"/>
      <c r="BPT177" s="137"/>
      <c r="BPU177" s="137"/>
      <c r="BPV177" s="137"/>
      <c r="BPW177" s="137"/>
      <c r="BPX177" s="137"/>
      <c r="BPY177" s="137"/>
      <c r="BPZ177" s="137"/>
      <c r="BQA177" s="137"/>
      <c r="BQB177" s="137"/>
      <c r="BQC177" s="137"/>
      <c r="BQD177" s="137"/>
      <c r="BQE177" s="137"/>
      <c r="BQF177" s="137"/>
      <c r="BQG177" s="137"/>
      <c r="BQH177" s="137"/>
      <c r="BQI177" s="137"/>
      <c r="BQJ177" s="137"/>
      <c r="BQK177" s="137"/>
      <c r="BQL177" s="137"/>
      <c r="BQM177" s="137"/>
      <c r="BQN177" s="137"/>
      <c r="BQO177" s="137"/>
      <c r="BQP177" s="137"/>
      <c r="BQQ177" s="137"/>
      <c r="BQR177" s="137"/>
      <c r="BQS177" s="137"/>
      <c r="BQT177" s="137"/>
      <c r="BQU177" s="137"/>
      <c r="BQV177" s="137"/>
      <c r="BQW177" s="137"/>
      <c r="BQX177" s="137"/>
      <c r="BQY177" s="137"/>
      <c r="BQZ177" s="137"/>
      <c r="BRA177" s="137"/>
      <c r="BRB177" s="137"/>
      <c r="BRC177" s="137"/>
      <c r="BRD177" s="137"/>
      <c r="BRE177" s="137"/>
      <c r="BRF177" s="137"/>
      <c r="BRG177" s="137"/>
      <c r="BRH177" s="137"/>
      <c r="BRI177" s="137"/>
      <c r="BRJ177" s="137"/>
      <c r="BRK177" s="137"/>
      <c r="BRL177" s="137"/>
      <c r="BRM177" s="137"/>
      <c r="BRN177" s="137"/>
      <c r="BRO177" s="137"/>
      <c r="BRP177" s="137"/>
      <c r="BRQ177" s="137"/>
      <c r="BRR177" s="137"/>
      <c r="BRS177" s="137"/>
      <c r="BRT177" s="137"/>
      <c r="BRU177" s="137"/>
      <c r="BRV177" s="137"/>
      <c r="BRW177" s="137"/>
      <c r="BRX177" s="137"/>
      <c r="BRY177" s="137"/>
      <c r="BRZ177" s="137"/>
      <c r="BSA177" s="137"/>
      <c r="BSB177" s="137"/>
      <c r="BSC177" s="137"/>
      <c r="BSD177" s="137"/>
      <c r="BSE177" s="137"/>
      <c r="BSF177" s="137"/>
      <c r="BSG177" s="137"/>
      <c r="BSH177" s="137"/>
      <c r="BSI177" s="137"/>
      <c r="BSJ177" s="137"/>
      <c r="BSK177" s="137"/>
      <c r="BSL177" s="137"/>
      <c r="BSM177" s="137"/>
      <c r="BSN177" s="137"/>
      <c r="BSO177" s="137"/>
      <c r="BSP177" s="137"/>
      <c r="BSQ177" s="137"/>
      <c r="BSR177" s="137"/>
      <c r="BSS177" s="137"/>
      <c r="BST177" s="137"/>
      <c r="BSU177" s="137"/>
      <c r="BSV177" s="137"/>
      <c r="BSW177" s="137"/>
      <c r="BSX177" s="137"/>
      <c r="BSY177" s="137"/>
      <c r="BSZ177" s="137"/>
      <c r="BTA177" s="137"/>
      <c r="BTB177" s="137"/>
      <c r="BTC177" s="137"/>
      <c r="BTD177" s="137"/>
      <c r="BTE177" s="137"/>
      <c r="BTF177" s="137"/>
      <c r="BTG177" s="137"/>
      <c r="BTH177" s="137"/>
      <c r="BTI177" s="137"/>
      <c r="BTJ177" s="137"/>
      <c r="BTK177" s="137"/>
      <c r="BTL177" s="137"/>
      <c r="BTM177" s="137"/>
      <c r="BTN177" s="137"/>
      <c r="BTO177" s="137"/>
      <c r="BTP177" s="137"/>
      <c r="BTQ177" s="137"/>
      <c r="BTR177" s="137"/>
      <c r="BTS177" s="137"/>
      <c r="BTT177" s="137"/>
      <c r="BTU177" s="137"/>
      <c r="BTV177" s="137"/>
      <c r="BTW177" s="137"/>
      <c r="BTX177" s="137"/>
      <c r="BTY177" s="137"/>
      <c r="BTZ177" s="137"/>
      <c r="BUA177" s="137"/>
      <c r="BUB177" s="137"/>
      <c r="BUC177" s="137"/>
      <c r="BUD177" s="137"/>
      <c r="BUE177" s="137"/>
      <c r="BUF177" s="137"/>
      <c r="BUG177" s="137"/>
      <c r="BUH177" s="137"/>
      <c r="BUI177" s="137"/>
      <c r="BUJ177" s="137"/>
      <c r="BUK177" s="137"/>
      <c r="BUL177" s="137"/>
      <c r="BUM177" s="137"/>
      <c r="BUN177" s="137"/>
      <c r="BUO177" s="137"/>
      <c r="BUP177" s="137"/>
      <c r="BUQ177" s="137"/>
      <c r="BUR177" s="137"/>
      <c r="BUS177" s="137"/>
      <c r="BUT177" s="137"/>
      <c r="BUU177" s="137"/>
      <c r="BUV177" s="137"/>
      <c r="BUW177" s="137"/>
      <c r="BUX177" s="137"/>
      <c r="BUY177" s="137"/>
      <c r="BUZ177" s="137"/>
      <c r="BVA177" s="137"/>
      <c r="BVB177" s="137"/>
      <c r="BVC177" s="137"/>
      <c r="BVD177" s="137"/>
      <c r="BVE177" s="137"/>
      <c r="BVF177" s="137"/>
      <c r="BVG177" s="137"/>
      <c r="BVH177" s="137"/>
      <c r="BVI177" s="137"/>
      <c r="BVJ177" s="137"/>
      <c r="BVK177" s="137"/>
      <c r="BVL177" s="137"/>
      <c r="BVM177" s="137"/>
      <c r="BVN177" s="137"/>
      <c r="BVO177" s="137"/>
      <c r="BVP177" s="137"/>
      <c r="BVQ177" s="137"/>
      <c r="BVR177" s="137"/>
      <c r="BVS177" s="137"/>
      <c r="BVT177" s="137"/>
      <c r="BVU177" s="137"/>
      <c r="BVV177" s="137"/>
      <c r="BVW177" s="137"/>
      <c r="BVX177" s="137"/>
      <c r="BVY177" s="137"/>
      <c r="BVZ177" s="137"/>
      <c r="BWA177" s="137"/>
      <c r="BWB177" s="137"/>
      <c r="BWC177" s="137"/>
      <c r="BWD177" s="137"/>
      <c r="BWE177" s="137"/>
      <c r="BWF177" s="137"/>
      <c r="BWG177" s="137"/>
      <c r="BWH177" s="137"/>
      <c r="BWI177" s="137"/>
      <c r="BWJ177" s="137"/>
      <c r="BWK177" s="137"/>
      <c r="BWL177" s="137"/>
      <c r="BWM177" s="137"/>
      <c r="BWN177" s="137"/>
      <c r="BWO177" s="137"/>
      <c r="BWP177" s="137"/>
      <c r="BWQ177" s="137"/>
      <c r="BWR177" s="137"/>
      <c r="BWS177" s="137"/>
      <c r="BWT177" s="137"/>
      <c r="BWU177" s="137"/>
      <c r="BWV177" s="137"/>
      <c r="BWW177" s="137"/>
      <c r="BWX177" s="137"/>
      <c r="BWY177" s="137"/>
      <c r="BWZ177" s="137"/>
      <c r="BXA177" s="137"/>
      <c r="BXB177" s="137"/>
      <c r="BXC177" s="137"/>
      <c r="BXD177" s="137"/>
      <c r="BXE177" s="137"/>
      <c r="BXF177" s="137"/>
      <c r="BXG177" s="137"/>
      <c r="BXH177" s="137"/>
      <c r="BXI177" s="137"/>
      <c r="BXJ177" s="137"/>
      <c r="BXK177" s="137"/>
      <c r="BXL177" s="137"/>
      <c r="BXM177" s="137"/>
      <c r="BXN177" s="137"/>
      <c r="BXO177" s="137"/>
      <c r="BXP177" s="137"/>
      <c r="BXQ177" s="137"/>
      <c r="BXR177" s="137"/>
      <c r="BXS177" s="137"/>
      <c r="BXT177" s="137"/>
      <c r="BXU177" s="137"/>
      <c r="BXV177" s="137"/>
      <c r="BXW177" s="137"/>
      <c r="BXX177" s="137"/>
      <c r="BXY177" s="137"/>
      <c r="BXZ177" s="137"/>
      <c r="BYA177" s="137"/>
      <c r="BYB177" s="137"/>
      <c r="BYC177" s="137"/>
      <c r="BYD177" s="137"/>
      <c r="BYE177" s="137"/>
      <c r="BYF177" s="137"/>
      <c r="BYG177" s="137"/>
      <c r="BYH177" s="137"/>
      <c r="BYI177" s="137"/>
      <c r="BYJ177" s="137"/>
      <c r="BYK177" s="137"/>
      <c r="BYL177" s="137"/>
      <c r="BYM177" s="137"/>
      <c r="BYN177" s="137"/>
      <c r="BYO177" s="137"/>
      <c r="BYP177" s="137"/>
      <c r="BYQ177" s="137"/>
      <c r="BYR177" s="137"/>
      <c r="BYS177" s="137"/>
      <c r="BYT177" s="137"/>
      <c r="BYU177" s="137"/>
      <c r="BYV177" s="137"/>
      <c r="BYW177" s="137"/>
      <c r="BYX177" s="137"/>
      <c r="BYY177" s="137"/>
      <c r="BYZ177" s="137"/>
      <c r="BZA177" s="137"/>
      <c r="BZB177" s="137"/>
      <c r="BZC177" s="137"/>
      <c r="BZD177" s="137"/>
      <c r="BZE177" s="137"/>
      <c r="BZF177" s="137"/>
      <c r="BZG177" s="137"/>
      <c r="BZH177" s="137"/>
      <c r="BZI177" s="137"/>
      <c r="BZJ177" s="137"/>
      <c r="BZK177" s="137"/>
      <c r="BZL177" s="137"/>
      <c r="BZM177" s="137"/>
      <c r="BZN177" s="137"/>
      <c r="BZO177" s="137"/>
      <c r="BZP177" s="137"/>
      <c r="BZQ177" s="137"/>
      <c r="BZR177" s="137"/>
      <c r="BZS177" s="137"/>
      <c r="BZT177" s="137"/>
      <c r="BZU177" s="137"/>
      <c r="BZV177" s="137"/>
      <c r="BZW177" s="137"/>
      <c r="BZX177" s="137"/>
      <c r="BZY177" s="137"/>
      <c r="BZZ177" s="137"/>
      <c r="CAA177" s="137"/>
      <c r="CAB177" s="137"/>
      <c r="CAC177" s="137"/>
      <c r="CAD177" s="137"/>
      <c r="CAE177" s="137"/>
      <c r="CAF177" s="137"/>
      <c r="CAG177" s="137"/>
      <c r="CAH177" s="137"/>
      <c r="CAI177" s="137"/>
      <c r="CAJ177" s="137"/>
      <c r="CAK177" s="137"/>
      <c r="CAL177" s="137"/>
      <c r="CAM177" s="137"/>
      <c r="CAN177" s="137"/>
      <c r="CAO177" s="137"/>
      <c r="CAP177" s="137"/>
      <c r="CAQ177" s="137"/>
      <c r="CAR177" s="137"/>
      <c r="CAS177" s="137"/>
      <c r="CAT177" s="137"/>
      <c r="CAU177" s="137"/>
      <c r="CAV177" s="137"/>
      <c r="CAW177" s="137"/>
      <c r="CAX177" s="137"/>
      <c r="CAY177" s="137"/>
      <c r="CAZ177" s="137"/>
      <c r="CBA177" s="137"/>
      <c r="CBB177" s="137"/>
      <c r="CBC177" s="137"/>
      <c r="CBD177" s="137"/>
      <c r="CBE177" s="137"/>
      <c r="CBF177" s="137"/>
      <c r="CBG177" s="137"/>
      <c r="CBH177" s="137"/>
      <c r="CBI177" s="137"/>
      <c r="CBJ177" s="137"/>
      <c r="CBK177" s="137"/>
      <c r="CBL177" s="137"/>
      <c r="CBM177" s="137"/>
      <c r="CBN177" s="137"/>
      <c r="CBO177" s="137"/>
      <c r="CBP177" s="137"/>
      <c r="CBQ177" s="137"/>
      <c r="CBR177" s="137"/>
      <c r="CBS177" s="137"/>
      <c r="CBT177" s="137"/>
      <c r="CBU177" s="137"/>
      <c r="CBV177" s="137"/>
      <c r="CBW177" s="137"/>
      <c r="CBX177" s="137"/>
      <c r="CBY177" s="137"/>
      <c r="CBZ177" s="137"/>
      <c r="CCA177" s="137"/>
      <c r="CCB177" s="137"/>
      <c r="CCC177" s="137"/>
      <c r="CCD177" s="137"/>
      <c r="CCE177" s="137"/>
      <c r="CCF177" s="137"/>
      <c r="CCG177" s="137"/>
      <c r="CCH177" s="137"/>
      <c r="CCI177" s="137"/>
      <c r="CCJ177" s="137"/>
      <c r="CCK177" s="137"/>
      <c r="CCL177" s="137"/>
      <c r="CCM177" s="137"/>
      <c r="CCN177" s="137"/>
      <c r="CCO177" s="137"/>
      <c r="CCP177" s="137"/>
      <c r="CCQ177" s="137"/>
      <c r="CCR177" s="137"/>
      <c r="CCS177" s="137"/>
      <c r="CCT177" s="137"/>
      <c r="CCU177" s="137"/>
      <c r="CCV177" s="137"/>
      <c r="CCW177" s="137"/>
      <c r="CCX177" s="137"/>
      <c r="CCY177" s="137"/>
      <c r="CCZ177" s="137"/>
      <c r="CDA177" s="137"/>
      <c r="CDB177" s="137"/>
      <c r="CDC177" s="137"/>
      <c r="CDD177" s="137"/>
      <c r="CDE177" s="137"/>
      <c r="CDF177" s="137"/>
      <c r="CDG177" s="137"/>
      <c r="CDH177" s="137"/>
      <c r="CDI177" s="137"/>
      <c r="CDJ177" s="137"/>
      <c r="CDK177" s="137"/>
      <c r="CDL177" s="137"/>
      <c r="CDM177" s="137"/>
      <c r="CDN177" s="137"/>
      <c r="CDO177" s="137"/>
      <c r="CDP177" s="137"/>
      <c r="CDQ177" s="137"/>
      <c r="CDR177" s="137"/>
      <c r="CDS177" s="137"/>
      <c r="CDT177" s="137"/>
      <c r="CDU177" s="137"/>
      <c r="CDV177" s="137"/>
      <c r="CDW177" s="137"/>
      <c r="CDX177" s="137"/>
      <c r="CDY177" s="137"/>
      <c r="CDZ177" s="137"/>
      <c r="CEA177" s="137"/>
      <c r="CEB177" s="137"/>
      <c r="CEC177" s="137"/>
      <c r="CED177" s="137"/>
      <c r="CEE177" s="137"/>
      <c r="CEF177" s="137"/>
      <c r="CEG177" s="137"/>
      <c r="CEH177" s="137"/>
      <c r="CEI177" s="137"/>
      <c r="CEJ177" s="137"/>
      <c r="CEK177" s="137"/>
      <c r="CEL177" s="137"/>
      <c r="CEM177" s="137"/>
      <c r="CEN177" s="137"/>
      <c r="CEO177" s="137"/>
      <c r="CEP177" s="137"/>
      <c r="CEQ177" s="137"/>
      <c r="CER177" s="137"/>
      <c r="CES177" s="137"/>
      <c r="CET177" s="137"/>
      <c r="CEU177" s="137"/>
      <c r="CEV177" s="137"/>
      <c r="CEW177" s="137"/>
      <c r="CEX177" s="137"/>
      <c r="CEY177" s="137"/>
      <c r="CEZ177" s="137"/>
      <c r="CFA177" s="137"/>
      <c r="CFB177" s="137"/>
      <c r="CFC177" s="137"/>
      <c r="CFD177" s="137"/>
      <c r="CFE177" s="137"/>
      <c r="CFF177" s="137"/>
      <c r="CFG177" s="137"/>
      <c r="CFH177" s="137"/>
      <c r="CFI177" s="137"/>
      <c r="CFJ177" s="137"/>
      <c r="CFK177" s="137"/>
      <c r="CFL177" s="137"/>
      <c r="CFM177" s="137"/>
      <c r="CFN177" s="137"/>
      <c r="CFO177" s="137"/>
      <c r="CFP177" s="137"/>
      <c r="CFQ177" s="137"/>
      <c r="CFR177" s="137"/>
      <c r="CFS177" s="137"/>
      <c r="CFT177" s="137"/>
      <c r="CFU177" s="137"/>
      <c r="CFV177" s="137"/>
      <c r="CFW177" s="137"/>
      <c r="CFX177" s="137"/>
      <c r="CFY177" s="137"/>
      <c r="CFZ177" s="137"/>
      <c r="CGA177" s="137"/>
      <c r="CGB177" s="137"/>
      <c r="CGC177" s="137"/>
      <c r="CGD177" s="137"/>
      <c r="CGE177" s="137"/>
      <c r="CGF177" s="137"/>
      <c r="CGG177" s="137"/>
      <c r="CGH177" s="137"/>
      <c r="CGI177" s="137"/>
      <c r="CGJ177" s="137"/>
      <c r="CGK177" s="137"/>
      <c r="CGL177" s="137"/>
      <c r="CGM177" s="137"/>
      <c r="CGN177" s="137"/>
      <c r="CGO177" s="137"/>
      <c r="CGP177" s="137"/>
      <c r="CGQ177" s="137"/>
      <c r="CGR177" s="137"/>
      <c r="CGS177" s="137"/>
      <c r="CGT177" s="137"/>
      <c r="CGU177" s="137"/>
      <c r="CGV177" s="137"/>
      <c r="CGW177" s="137"/>
      <c r="CGX177" s="137"/>
      <c r="CGY177" s="137"/>
      <c r="CGZ177" s="137"/>
      <c r="CHA177" s="137"/>
      <c r="CHB177" s="137"/>
      <c r="CHC177" s="137"/>
      <c r="CHD177" s="137"/>
      <c r="CHE177" s="137"/>
      <c r="CHF177" s="137"/>
      <c r="CHG177" s="137"/>
      <c r="CHH177" s="137"/>
      <c r="CHI177" s="137"/>
      <c r="CHJ177" s="137"/>
      <c r="CHK177" s="137"/>
      <c r="CHL177" s="137"/>
      <c r="CHM177" s="137"/>
      <c r="CHN177" s="137"/>
      <c r="CHO177" s="137"/>
      <c r="CHP177" s="137"/>
      <c r="CHQ177" s="137"/>
      <c r="CHR177" s="137"/>
      <c r="CHS177" s="137"/>
      <c r="CHT177" s="137"/>
      <c r="CHU177" s="137"/>
      <c r="CHV177" s="137"/>
      <c r="CHW177" s="137"/>
      <c r="CHX177" s="137"/>
      <c r="CHY177" s="137"/>
      <c r="CHZ177" s="137"/>
      <c r="CIA177" s="137"/>
      <c r="CIB177" s="137"/>
      <c r="CIC177" s="137"/>
      <c r="CID177" s="137"/>
      <c r="CIE177" s="137"/>
      <c r="CIF177" s="137"/>
      <c r="CIG177" s="137"/>
      <c r="CIH177" s="137"/>
      <c r="CII177" s="137"/>
      <c r="CIJ177" s="137"/>
      <c r="CIK177" s="137"/>
      <c r="CIL177" s="137"/>
      <c r="CIM177" s="137"/>
      <c r="CIN177" s="137"/>
      <c r="CIO177" s="137"/>
      <c r="CIP177" s="137"/>
      <c r="CIQ177" s="137"/>
      <c r="CIR177" s="137"/>
      <c r="CIS177" s="137"/>
      <c r="CIT177" s="137"/>
      <c r="CIU177" s="137"/>
      <c r="CIV177" s="137"/>
      <c r="CIW177" s="137"/>
      <c r="CIX177" s="137"/>
      <c r="CIY177" s="137"/>
      <c r="CIZ177" s="137"/>
      <c r="CJA177" s="137"/>
      <c r="CJB177" s="137"/>
      <c r="CJC177" s="137"/>
      <c r="CJD177" s="137"/>
      <c r="CJE177" s="137"/>
      <c r="CJF177" s="137"/>
      <c r="CJG177" s="137"/>
      <c r="CJH177" s="137"/>
      <c r="CJI177" s="137"/>
      <c r="CJJ177" s="137"/>
      <c r="CJK177" s="137"/>
      <c r="CJL177" s="137"/>
      <c r="CJM177" s="137"/>
      <c r="CJN177" s="137"/>
      <c r="CJO177" s="137"/>
      <c r="CJP177" s="137"/>
      <c r="CJQ177" s="137"/>
      <c r="CJR177" s="137"/>
      <c r="CJS177" s="137"/>
      <c r="CJT177" s="137"/>
      <c r="CJU177" s="137"/>
      <c r="CJV177" s="137"/>
      <c r="CJW177" s="137"/>
      <c r="CJX177" s="137"/>
      <c r="CJY177" s="137"/>
      <c r="CJZ177" s="137"/>
      <c r="CKA177" s="137"/>
      <c r="CKB177" s="137"/>
      <c r="CKC177" s="137"/>
      <c r="CKD177" s="137"/>
      <c r="CKE177" s="137"/>
      <c r="CKF177" s="137"/>
      <c r="CKG177" s="137"/>
      <c r="CKH177" s="137"/>
      <c r="CKI177" s="137"/>
      <c r="CKJ177" s="137"/>
      <c r="CKK177" s="137"/>
      <c r="CKL177" s="137"/>
      <c r="CKM177" s="137"/>
      <c r="CKN177" s="137"/>
      <c r="CKO177" s="137"/>
      <c r="CKP177" s="137"/>
      <c r="CKQ177" s="137"/>
      <c r="CKR177" s="137"/>
      <c r="CKS177" s="137"/>
      <c r="CKT177" s="137"/>
      <c r="CKU177" s="137"/>
      <c r="CKV177" s="137"/>
      <c r="CKW177" s="137"/>
      <c r="CKX177" s="137"/>
      <c r="CKY177" s="137"/>
      <c r="CKZ177" s="137"/>
      <c r="CLA177" s="137"/>
      <c r="CLB177" s="137"/>
      <c r="CLC177" s="137"/>
      <c r="CLD177" s="137"/>
      <c r="CLE177" s="137"/>
      <c r="CLF177" s="137"/>
      <c r="CLG177" s="137"/>
      <c r="CLH177" s="137"/>
      <c r="CLI177" s="137"/>
      <c r="CLJ177" s="137"/>
      <c r="CLK177" s="137"/>
      <c r="CLL177" s="137"/>
      <c r="CLM177" s="137"/>
      <c r="CLN177" s="137"/>
      <c r="CLO177" s="137"/>
      <c r="CLP177" s="137"/>
      <c r="CLQ177" s="137"/>
      <c r="CLR177" s="137"/>
      <c r="CLS177" s="137"/>
      <c r="CLT177" s="137"/>
      <c r="CLU177" s="137"/>
      <c r="CLV177" s="137"/>
      <c r="CLW177" s="137"/>
      <c r="CLX177" s="137"/>
      <c r="CLY177" s="137"/>
      <c r="CLZ177" s="137"/>
      <c r="CMA177" s="137"/>
      <c r="CMB177" s="137"/>
      <c r="CMC177" s="137"/>
      <c r="CMD177" s="137"/>
      <c r="CME177" s="137"/>
      <c r="CMF177" s="137"/>
      <c r="CMG177" s="137"/>
      <c r="CMH177" s="137"/>
      <c r="CMI177" s="137"/>
      <c r="CMJ177" s="137"/>
      <c r="CMK177" s="137"/>
      <c r="CML177" s="137"/>
      <c r="CMM177" s="137"/>
      <c r="CMN177" s="137"/>
      <c r="CMO177" s="137"/>
      <c r="CMP177" s="137"/>
      <c r="CMQ177" s="137"/>
      <c r="CMR177" s="137"/>
      <c r="CMS177" s="137"/>
      <c r="CMT177" s="137"/>
      <c r="CMU177" s="137"/>
      <c r="CMV177" s="137"/>
      <c r="CMW177" s="137"/>
      <c r="CMX177" s="137"/>
      <c r="CMY177" s="137"/>
      <c r="CMZ177" s="137"/>
      <c r="CNA177" s="137"/>
      <c r="CNB177" s="137"/>
      <c r="CNC177" s="137"/>
      <c r="CND177" s="137"/>
      <c r="CNE177" s="137"/>
      <c r="CNF177" s="137"/>
      <c r="CNG177" s="137"/>
      <c r="CNH177" s="137"/>
      <c r="CNI177" s="137"/>
      <c r="CNJ177" s="137"/>
      <c r="CNK177" s="137"/>
      <c r="CNL177" s="137"/>
      <c r="CNM177" s="137"/>
      <c r="CNN177" s="137"/>
      <c r="CNO177" s="137"/>
      <c r="CNP177" s="137"/>
      <c r="CNQ177" s="137"/>
      <c r="CNR177" s="137"/>
      <c r="CNS177" s="137"/>
      <c r="CNT177" s="137"/>
      <c r="CNU177" s="137"/>
      <c r="CNV177" s="137"/>
      <c r="CNW177" s="137"/>
      <c r="CNX177" s="137"/>
      <c r="CNY177" s="137"/>
      <c r="CNZ177" s="137"/>
      <c r="COA177" s="137"/>
      <c r="COB177" s="137"/>
      <c r="COC177" s="137"/>
      <c r="COD177" s="137"/>
      <c r="COE177" s="137"/>
      <c r="COF177" s="137"/>
      <c r="COG177" s="137"/>
      <c r="COH177" s="137"/>
      <c r="COI177" s="137"/>
      <c r="COJ177" s="137"/>
      <c r="COK177" s="137"/>
      <c r="COL177" s="137"/>
      <c r="COM177" s="137"/>
      <c r="CON177" s="137"/>
      <c r="COO177" s="137"/>
      <c r="COP177" s="137"/>
      <c r="COQ177" s="137"/>
      <c r="COR177" s="137"/>
      <c r="COS177" s="137"/>
      <c r="COT177" s="137"/>
      <c r="COU177" s="137"/>
      <c r="COV177" s="137"/>
      <c r="COW177" s="137"/>
      <c r="COX177" s="137"/>
      <c r="COY177" s="137"/>
      <c r="COZ177" s="137"/>
      <c r="CPA177" s="137"/>
      <c r="CPB177" s="137"/>
      <c r="CPC177" s="137"/>
      <c r="CPD177" s="137"/>
      <c r="CPE177" s="137"/>
      <c r="CPF177" s="137"/>
      <c r="CPG177" s="137"/>
      <c r="CPH177" s="137"/>
      <c r="CPI177" s="137"/>
      <c r="CPJ177" s="137"/>
      <c r="CPK177" s="137"/>
      <c r="CPL177" s="137"/>
      <c r="CPM177" s="137"/>
      <c r="CPN177" s="137"/>
      <c r="CPO177" s="137"/>
      <c r="CPP177" s="137"/>
      <c r="CPQ177" s="137"/>
      <c r="CPR177" s="137"/>
      <c r="CPS177" s="137"/>
      <c r="CPT177" s="137"/>
      <c r="CPU177" s="137"/>
      <c r="CPV177" s="137"/>
      <c r="CPW177" s="137"/>
      <c r="CPX177" s="137"/>
      <c r="CPY177" s="137"/>
      <c r="CPZ177" s="137"/>
      <c r="CQA177" s="137"/>
      <c r="CQB177" s="137"/>
      <c r="CQC177" s="137"/>
      <c r="CQD177" s="137"/>
      <c r="CQE177" s="137"/>
      <c r="CQF177" s="137"/>
      <c r="CQG177" s="137"/>
      <c r="CQH177" s="137"/>
      <c r="CQI177" s="137"/>
      <c r="CQJ177" s="137"/>
      <c r="CQK177" s="137"/>
      <c r="CQL177" s="137"/>
      <c r="CQM177" s="137"/>
      <c r="CQN177" s="137"/>
      <c r="CQO177" s="137"/>
      <c r="CQP177" s="137"/>
      <c r="CQQ177" s="137"/>
      <c r="CQR177" s="137"/>
      <c r="CQS177" s="137"/>
      <c r="CQT177" s="137"/>
      <c r="CQU177" s="137"/>
      <c r="CQV177" s="137"/>
      <c r="CQW177" s="137"/>
      <c r="CQX177" s="137"/>
      <c r="CQY177" s="137"/>
      <c r="CQZ177" s="137"/>
      <c r="CRA177" s="137"/>
      <c r="CRB177" s="137"/>
      <c r="CRC177" s="137"/>
      <c r="CRD177" s="137"/>
      <c r="CRE177" s="137"/>
      <c r="CRF177" s="137"/>
      <c r="CRG177" s="137"/>
      <c r="CRH177" s="137"/>
      <c r="CRI177" s="137"/>
      <c r="CRJ177" s="137"/>
      <c r="CRK177" s="137"/>
      <c r="CRL177" s="137"/>
      <c r="CRM177" s="137"/>
      <c r="CRN177" s="137"/>
      <c r="CRO177" s="137"/>
      <c r="CRP177" s="137"/>
      <c r="CRQ177" s="137"/>
      <c r="CRR177" s="137"/>
      <c r="CRS177" s="137"/>
      <c r="CRT177" s="137"/>
      <c r="CRU177" s="137"/>
      <c r="CRV177" s="137"/>
      <c r="CRW177" s="137"/>
      <c r="CRX177" s="137"/>
      <c r="CRY177" s="137"/>
      <c r="CRZ177" s="137"/>
      <c r="CSA177" s="137"/>
      <c r="CSB177" s="137"/>
      <c r="CSC177" s="137"/>
      <c r="CSD177" s="137"/>
      <c r="CSE177" s="137"/>
      <c r="CSF177" s="137"/>
      <c r="CSG177" s="137"/>
      <c r="CSH177" s="137"/>
      <c r="CSI177" s="137"/>
      <c r="CSJ177" s="137"/>
      <c r="CSK177" s="137"/>
      <c r="CSL177" s="137"/>
      <c r="CSM177" s="137"/>
      <c r="CSN177" s="137"/>
      <c r="CSO177" s="137"/>
      <c r="CSP177" s="137"/>
      <c r="CSQ177" s="137"/>
      <c r="CSR177" s="137"/>
      <c r="CSS177" s="137"/>
      <c r="CST177" s="137"/>
      <c r="CSU177" s="137"/>
      <c r="CSV177" s="137"/>
      <c r="CSW177" s="137"/>
      <c r="CSX177" s="137"/>
      <c r="CSY177" s="137"/>
      <c r="CSZ177" s="137"/>
      <c r="CTA177" s="137"/>
      <c r="CTB177" s="137"/>
      <c r="CTC177" s="137"/>
      <c r="CTD177" s="137"/>
      <c r="CTE177" s="137"/>
      <c r="CTF177" s="137"/>
      <c r="CTG177" s="137"/>
      <c r="CTH177" s="137"/>
      <c r="CTI177" s="137"/>
      <c r="CTJ177" s="137"/>
      <c r="CTK177" s="137"/>
      <c r="CTL177" s="137"/>
      <c r="CTM177" s="137"/>
      <c r="CTN177" s="137"/>
      <c r="CTO177" s="137"/>
      <c r="CTP177" s="137"/>
      <c r="CTQ177" s="137"/>
      <c r="CTR177" s="137"/>
      <c r="CTS177" s="137"/>
      <c r="CTT177" s="137"/>
      <c r="CTU177" s="137"/>
      <c r="CTV177" s="137"/>
      <c r="CTW177" s="137"/>
      <c r="CTX177" s="137"/>
      <c r="CTY177" s="137"/>
      <c r="CTZ177" s="137"/>
      <c r="CUA177" s="137"/>
      <c r="CUB177" s="137"/>
      <c r="CUC177" s="137"/>
      <c r="CUD177" s="137"/>
      <c r="CUE177" s="137"/>
      <c r="CUF177" s="137"/>
      <c r="CUG177" s="137"/>
      <c r="CUH177" s="137"/>
      <c r="CUI177" s="137"/>
      <c r="CUJ177" s="137"/>
      <c r="CUK177" s="137"/>
      <c r="CUL177" s="137"/>
      <c r="CUM177" s="137"/>
      <c r="CUN177" s="137"/>
      <c r="CUO177" s="137"/>
      <c r="CUP177" s="137"/>
      <c r="CUQ177" s="137"/>
      <c r="CUR177" s="137"/>
      <c r="CUS177" s="137"/>
      <c r="CUT177" s="137"/>
      <c r="CUU177" s="137"/>
      <c r="CUV177" s="137"/>
      <c r="CUW177" s="137"/>
      <c r="CUX177" s="137"/>
      <c r="CUY177" s="137"/>
      <c r="CUZ177" s="137"/>
      <c r="CVA177" s="137"/>
      <c r="CVB177" s="137"/>
      <c r="CVC177" s="137"/>
      <c r="CVD177" s="137"/>
      <c r="CVE177" s="137"/>
      <c r="CVF177" s="137"/>
      <c r="CVG177" s="137"/>
      <c r="CVH177" s="137"/>
      <c r="CVI177" s="137"/>
      <c r="CVJ177" s="137"/>
      <c r="CVK177" s="137"/>
      <c r="CVL177" s="137"/>
      <c r="CVM177" s="137"/>
      <c r="CVN177" s="137"/>
      <c r="CVO177" s="137"/>
      <c r="CVP177" s="137"/>
      <c r="CVQ177" s="137"/>
      <c r="CVR177" s="137"/>
      <c r="CVS177" s="137"/>
      <c r="CVT177" s="137"/>
      <c r="CVU177" s="137"/>
      <c r="CVV177" s="137"/>
      <c r="CVW177" s="137"/>
      <c r="CVX177" s="137"/>
      <c r="CVY177" s="137"/>
      <c r="CVZ177" s="137"/>
      <c r="CWA177" s="137"/>
      <c r="CWB177" s="137"/>
      <c r="CWC177" s="137"/>
      <c r="CWD177" s="137"/>
      <c r="CWE177" s="137"/>
      <c r="CWF177" s="137"/>
      <c r="CWG177" s="137"/>
      <c r="CWH177" s="137"/>
      <c r="CWI177" s="137"/>
      <c r="CWJ177" s="137"/>
      <c r="CWK177" s="137"/>
      <c r="CWL177" s="137"/>
      <c r="CWM177" s="137"/>
      <c r="CWN177" s="137"/>
      <c r="CWO177" s="137"/>
      <c r="CWP177" s="137"/>
      <c r="CWQ177" s="137"/>
      <c r="CWR177" s="137"/>
      <c r="CWS177" s="137"/>
      <c r="CWT177" s="137"/>
      <c r="CWU177" s="137"/>
      <c r="CWV177" s="137"/>
      <c r="CWW177" s="137"/>
      <c r="CWX177" s="137"/>
      <c r="CWY177" s="137"/>
      <c r="CWZ177" s="137"/>
      <c r="CXA177" s="137"/>
      <c r="CXB177" s="137"/>
      <c r="CXC177" s="137"/>
      <c r="CXD177" s="137"/>
      <c r="CXE177" s="137"/>
      <c r="CXF177" s="137"/>
      <c r="CXG177" s="137"/>
      <c r="CXH177" s="137"/>
      <c r="CXI177" s="137"/>
      <c r="CXJ177" s="137"/>
      <c r="CXK177" s="137"/>
      <c r="CXL177" s="137"/>
      <c r="CXM177" s="137"/>
      <c r="CXN177" s="137"/>
      <c r="CXO177" s="137"/>
      <c r="CXP177" s="137"/>
      <c r="CXQ177" s="137"/>
      <c r="CXR177" s="137"/>
      <c r="CXS177" s="137"/>
      <c r="CXT177" s="137"/>
      <c r="CXU177" s="137"/>
      <c r="CXV177" s="137"/>
      <c r="CXW177" s="137"/>
      <c r="CXX177" s="137"/>
      <c r="CXY177" s="137"/>
      <c r="CXZ177" s="137"/>
      <c r="CYA177" s="137"/>
      <c r="CYB177" s="137"/>
      <c r="CYC177" s="137"/>
      <c r="CYD177" s="137"/>
      <c r="CYE177" s="137"/>
      <c r="CYF177" s="137"/>
      <c r="CYG177" s="137"/>
      <c r="CYH177" s="137"/>
      <c r="CYI177" s="137"/>
      <c r="CYJ177" s="137"/>
      <c r="CYK177" s="137"/>
      <c r="CYL177" s="137"/>
      <c r="CYM177" s="137"/>
      <c r="CYN177" s="137"/>
      <c r="CYO177" s="137"/>
      <c r="CYP177" s="137"/>
      <c r="CYQ177" s="137"/>
      <c r="CYR177" s="137"/>
      <c r="CYS177" s="137"/>
      <c r="CYT177" s="137"/>
      <c r="CYU177" s="137"/>
      <c r="CYV177" s="137"/>
      <c r="CYW177" s="137"/>
      <c r="CYX177" s="137"/>
      <c r="CYY177" s="137"/>
      <c r="CYZ177" s="137"/>
      <c r="CZA177" s="137"/>
      <c r="CZB177" s="137"/>
      <c r="CZC177" s="137"/>
      <c r="CZD177" s="137"/>
      <c r="CZE177" s="137"/>
      <c r="CZF177" s="137"/>
      <c r="CZG177" s="137"/>
      <c r="CZH177" s="137"/>
      <c r="CZI177" s="137"/>
      <c r="CZJ177" s="137"/>
      <c r="CZK177" s="137"/>
      <c r="CZL177" s="137"/>
      <c r="CZM177" s="137"/>
      <c r="CZN177" s="137"/>
      <c r="CZO177" s="137"/>
      <c r="CZP177" s="137"/>
      <c r="CZQ177" s="137"/>
      <c r="CZR177" s="137"/>
      <c r="CZS177" s="137"/>
      <c r="CZT177" s="137"/>
      <c r="CZU177" s="137"/>
      <c r="CZV177" s="137"/>
      <c r="CZW177" s="137"/>
      <c r="CZX177" s="137"/>
      <c r="CZY177" s="137"/>
      <c r="CZZ177" s="137"/>
      <c r="DAA177" s="137"/>
      <c r="DAB177" s="137"/>
      <c r="DAC177" s="137"/>
      <c r="DAD177" s="137"/>
      <c r="DAE177" s="137"/>
      <c r="DAF177" s="137"/>
      <c r="DAG177" s="137"/>
      <c r="DAH177" s="137"/>
      <c r="DAI177" s="137"/>
      <c r="DAJ177" s="137"/>
      <c r="DAK177" s="137"/>
      <c r="DAL177" s="137"/>
      <c r="DAM177" s="137"/>
      <c r="DAN177" s="137"/>
      <c r="DAO177" s="137"/>
      <c r="DAP177" s="137"/>
      <c r="DAQ177" s="137"/>
      <c r="DAR177" s="137"/>
      <c r="DAS177" s="137"/>
      <c r="DAT177" s="137"/>
      <c r="DAU177" s="137"/>
      <c r="DAV177" s="137"/>
      <c r="DAW177" s="137"/>
      <c r="DAX177" s="137"/>
      <c r="DAY177" s="137"/>
      <c r="DAZ177" s="137"/>
      <c r="DBA177" s="137"/>
      <c r="DBB177" s="137"/>
      <c r="DBC177" s="137"/>
      <c r="DBD177" s="137"/>
      <c r="DBE177" s="137"/>
      <c r="DBF177" s="137"/>
      <c r="DBG177" s="137"/>
      <c r="DBH177" s="137"/>
      <c r="DBI177" s="137"/>
      <c r="DBJ177" s="137"/>
      <c r="DBK177" s="137"/>
      <c r="DBL177" s="137"/>
      <c r="DBM177" s="137"/>
      <c r="DBN177" s="137"/>
      <c r="DBO177" s="137"/>
      <c r="DBP177" s="137"/>
      <c r="DBQ177" s="137"/>
      <c r="DBR177" s="137"/>
      <c r="DBS177" s="137"/>
      <c r="DBT177" s="137"/>
      <c r="DBU177" s="137"/>
      <c r="DBV177" s="137"/>
      <c r="DBW177" s="137"/>
      <c r="DBX177" s="137"/>
      <c r="DBY177" s="137"/>
      <c r="DBZ177" s="137"/>
      <c r="DCA177" s="137"/>
      <c r="DCB177" s="137"/>
      <c r="DCC177" s="137"/>
      <c r="DCD177" s="137"/>
      <c r="DCE177" s="137"/>
      <c r="DCF177" s="137"/>
      <c r="DCG177" s="137"/>
      <c r="DCH177" s="137"/>
      <c r="DCI177" s="137"/>
      <c r="DCJ177" s="137"/>
      <c r="DCK177" s="137"/>
      <c r="DCL177" s="137"/>
      <c r="DCM177" s="137"/>
      <c r="DCN177" s="137"/>
      <c r="DCO177" s="137"/>
      <c r="DCP177" s="137"/>
      <c r="DCQ177" s="137"/>
      <c r="DCR177" s="137"/>
      <c r="DCS177" s="137"/>
      <c r="DCT177" s="137"/>
      <c r="DCU177" s="137"/>
      <c r="DCV177" s="137"/>
      <c r="DCW177" s="137"/>
      <c r="DCX177" s="137"/>
      <c r="DCY177" s="137"/>
      <c r="DCZ177" s="137"/>
      <c r="DDA177" s="137"/>
      <c r="DDB177" s="137"/>
      <c r="DDC177" s="137"/>
      <c r="DDD177" s="137"/>
      <c r="DDE177" s="137"/>
      <c r="DDF177" s="137"/>
      <c r="DDG177" s="137"/>
      <c r="DDH177" s="137"/>
      <c r="DDI177" s="137"/>
      <c r="DDJ177" s="137"/>
      <c r="DDK177" s="137"/>
      <c r="DDL177" s="137"/>
      <c r="DDM177" s="137"/>
      <c r="DDN177" s="137"/>
      <c r="DDO177" s="137"/>
      <c r="DDP177" s="137"/>
      <c r="DDQ177" s="137"/>
      <c r="DDR177" s="137"/>
      <c r="DDS177" s="137"/>
      <c r="DDT177" s="137"/>
      <c r="DDU177" s="137"/>
      <c r="DDV177" s="137"/>
      <c r="DDW177" s="137"/>
      <c r="DDX177" s="137"/>
      <c r="DDY177" s="137"/>
      <c r="DDZ177" s="137"/>
      <c r="DEA177" s="137"/>
      <c r="DEB177" s="137"/>
      <c r="DEC177" s="137"/>
      <c r="DED177" s="137"/>
      <c r="DEE177" s="137"/>
      <c r="DEF177" s="137"/>
      <c r="DEG177" s="137"/>
      <c r="DEH177" s="137"/>
      <c r="DEI177" s="137"/>
      <c r="DEJ177" s="137"/>
      <c r="DEK177" s="137"/>
      <c r="DEL177" s="137"/>
      <c r="DEM177" s="137"/>
      <c r="DEN177" s="137"/>
      <c r="DEO177" s="137"/>
      <c r="DEP177" s="137"/>
      <c r="DEQ177" s="137"/>
      <c r="DER177" s="137"/>
      <c r="DES177" s="137"/>
      <c r="DET177" s="137"/>
      <c r="DEU177" s="137"/>
      <c r="DEV177" s="137"/>
      <c r="DEW177" s="137"/>
      <c r="DEX177" s="137"/>
      <c r="DEY177" s="137"/>
      <c r="DEZ177" s="137"/>
      <c r="DFA177" s="137"/>
      <c r="DFB177" s="137"/>
      <c r="DFC177" s="137"/>
      <c r="DFD177" s="137"/>
      <c r="DFE177" s="137"/>
      <c r="DFF177" s="137"/>
      <c r="DFG177" s="137"/>
      <c r="DFH177" s="137"/>
      <c r="DFI177" s="137"/>
      <c r="DFJ177" s="137"/>
      <c r="DFK177" s="137"/>
      <c r="DFL177" s="137"/>
      <c r="DFM177" s="137"/>
      <c r="DFN177" s="137"/>
      <c r="DFO177" s="137"/>
      <c r="DFP177" s="137"/>
      <c r="DFQ177" s="137"/>
      <c r="DFR177" s="137"/>
      <c r="DFS177" s="137"/>
      <c r="DFT177" s="137"/>
      <c r="DFU177" s="137"/>
      <c r="DFV177" s="137"/>
      <c r="DFW177" s="137"/>
      <c r="DFX177" s="137"/>
      <c r="DFY177" s="137"/>
      <c r="DFZ177" s="137"/>
      <c r="DGA177" s="137"/>
      <c r="DGB177" s="137"/>
      <c r="DGC177" s="137"/>
      <c r="DGD177" s="137"/>
      <c r="DGE177" s="137"/>
      <c r="DGF177" s="137"/>
      <c r="DGG177" s="137"/>
      <c r="DGH177" s="137"/>
      <c r="DGI177" s="137"/>
      <c r="DGJ177" s="137"/>
      <c r="DGK177" s="137"/>
      <c r="DGL177" s="137"/>
      <c r="DGM177" s="137"/>
      <c r="DGN177" s="137"/>
      <c r="DGO177" s="137"/>
      <c r="DGP177" s="137"/>
      <c r="DGQ177" s="137"/>
      <c r="DGR177" s="137"/>
      <c r="DGS177" s="137"/>
      <c r="DGT177" s="137"/>
      <c r="DGU177" s="137"/>
      <c r="DGV177" s="137"/>
      <c r="DGW177" s="137"/>
      <c r="DGX177" s="137"/>
      <c r="DGY177" s="137"/>
      <c r="DGZ177" s="137"/>
      <c r="DHA177" s="137"/>
      <c r="DHB177" s="137"/>
      <c r="DHC177" s="137"/>
      <c r="DHD177" s="137"/>
      <c r="DHE177" s="137"/>
      <c r="DHF177" s="137"/>
      <c r="DHG177" s="137"/>
      <c r="DHH177" s="137"/>
      <c r="DHI177" s="137"/>
      <c r="DHJ177" s="137"/>
      <c r="DHK177" s="137"/>
      <c r="DHL177" s="137"/>
      <c r="DHM177" s="137"/>
      <c r="DHN177" s="137"/>
      <c r="DHO177" s="137"/>
      <c r="DHP177" s="137"/>
      <c r="DHQ177" s="137"/>
      <c r="DHR177" s="137"/>
      <c r="DHS177" s="137"/>
      <c r="DHT177" s="137"/>
      <c r="DHU177" s="137"/>
      <c r="DHV177" s="137"/>
      <c r="DHW177" s="137"/>
      <c r="DHX177" s="137"/>
      <c r="DHY177" s="137"/>
      <c r="DHZ177" s="137"/>
      <c r="DIA177" s="137"/>
      <c r="DIB177" s="137"/>
      <c r="DIC177" s="137"/>
      <c r="DID177" s="137"/>
      <c r="DIE177" s="137"/>
      <c r="DIF177" s="137"/>
      <c r="DIG177" s="137"/>
      <c r="DIH177" s="137"/>
      <c r="DII177" s="137"/>
      <c r="DIJ177" s="137"/>
      <c r="DIK177" s="137"/>
      <c r="DIL177" s="137"/>
      <c r="DIM177" s="137"/>
      <c r="DIN177" s="137"/>
      <c r="DIO177" s="137"/>
      <c r="DIP177" s="137"/>
      <c r="DIQ177" s="137"/>
      <c r="DIR177" s="137"/>
      <c r="DIS177" s="137"/>
      <c r="DIT177" s="137"/>
      <c r="DIU177" s="137"/>
      <c r="DIV177" s="137"/>
      <c r="DIW177" s="137"/>
      <c r="DIX177" s="137"/>
      <c r="DIY177" s="137"/>
      <c r="DIZ177" s="137"/>
      <c r="DJA177" s="137"/>
      <c r="DJB177" s="137"/>
      <c r="DJC177" s="137"/>
      <c r="DJD177" s="137"/>
      <c r="DJE177" s="137"/>
      <c r="DJF177" s="137"/>
      <c r="DJG177" s="137"/>
      <c r="DJH177" s="137"/>
      <c r="DJI177" s="137"/>
      <c r="DJJ177" s="137"/>
      <c r="DJK177" s="137"/>
      <c r="DJL177" s="137"/>
      <c r="DJM177" s="137"/>
      <c r="DJN177" s="137"/>
      <c r="DJO177" s="137"/>
      <c r="DJP177" s="137"/>
      <c r="DJQ177" s="137"/>
      <c r="DJR177" s="137"/>
      <c r="DJS177" s="137"/>
      <c r="DJT177" s="137"/>
      <c r="DJU177" s="137"/>
      <c r="DJV177" s="137"/>
      <c r="DJW177" s="137"/>
      <c r="DJX177" s="137"/>
      <c r="DJY177" s="137"/>
      <c r="DJZ177" s="137"/>
      <c r="DKA177" s="137"/>
      <c r="DKB177" s="137"/>
      <c r="DKC177" s="137"/>
      <c r="DKD177" s="137"/>
      <c r="DKE177" s="137"/>
      <c r="DKF177" s="137"/>
      <c r="DKG177" s="137"/>
      <c r="DKH177" s="137"/>
      <c r="DKI177" s="137"/>
      <c r="DKJ177" s="137"/>
      <c r="DKK177" s="137"/>
      <c r="DKL177" s="137"/>
      <c r="DKM177" s="137"/>
      <c r="DKN177" s="137"/>
      <c r="DKO177" s="137"/>
      <c r="DKP177" s="137"/>
      <c r="DKQ177" s="137"/>
      <c r="DKR177" s="137"/>
      <c r="DKS177" s="137"/>
      <c r="DKT177" s="137"/>
      <c r="DKU177" s="137"/>
      <c r="DKV177" s="137"/>
      <c r="DKW177" s="137"/>
      <c r="DKX177" s="137"/>
      <c r="DKY177" s="137"/>
      <c r="DKZ177" s="137"/>
      <c r="DLA177" s="137"/>
      <c r="DLB177" s="137"/>
      <c r="DLC177" s="137"/>
      <c r="DLD177" s="137"/>
      <c r="DLE177" s="137"/>
      <c r="DLF177" s="137"/>
      <c r="DLG177" s="137"/>
      <c r="DLH177" s="137"/>
      <c r="DLI177" s="137"/>
      <c r="DLJ177" s="137"/>
      <c r="DLK177" s="137"/>
      <c r="DLL177" s="137"/>
      <c r="DLM177" s="137"/>
      <c r="DLN177" s="137"/>
      <c r="DLO177" s="137"/>
      <c r="DLP177" s="137"/>
      <c r="DLQ177" s="137"/>
      <c r="DLR177" s="137"/>
      <c r="DLS177" s="137"/>
      <c r="DLT177" s="137"/>
      <c r="DLU177" s="137"/>
      <c r="DLV177" s="137"/>
      <c r="DLW177" s="137"/>
      <c r="DLX177" s="137"/>
      <c r="DLY177" s="137"/>
      <c r="DLZ177" s="137"/>
      <c r="DMA177" s="137"/>
      <c r="DMB177" s="137"/>
      <c r="DMC177" s="137"/>
      <c r="DMD177" s="137"/>
      <c r="DME177" s="137"/>
      <c r="DMF177" s="137"/>
      <c r="DMG177" s="137"/>
      <c r="DMH177" s="137"/>
      <c r="DMI177" s="137"/>
      <c r="DMJ177" s="137"/>
      <c r="DMK177" s="137"/>
      <c r="DML177" s="137"/>
      <c r="DMM177" s="137"/>
      <c r="DMN177" s="137"/>
      <c r="DMO177" s="137"/>
      <c r="DMP177" s="137"/>
      <c r="DMQ177" s="137"/>
      <c r="DMR177" s="137"/>
      <c r="DMS177" s="137"/>
      <c r="DMT177" s="137"/>
      <c r="DMU177" s="137"/>
      <c r="DMV177" s="137"/>
      <c r="DMW177" s="137"/>
      <c r="DMX177" s="137"/>
      <c r="DMY177" s="137"/>
      <c r="DMZ177" s="137"/>
      <c r="DNA177" s="137"/>
      <c r="DNB177" s="137"/>
      <c r="DNC177" s="137"/>
      <c r="DND177" s="137"/>
      <c r="DNE177" s="137"/>
      <c r="DNF177" s="137"/>
      <c r="DNG177" s="137"/>
      <c r="DNH177" s="137"/>
      <c r="DNI177" s="137"/>
      <c r="DNJ177" s="137"/>
      <c r="DNK177" s="137"/>
      <c r="DNL177" s="137"/>
      <c r="DNM177" s="137"/>
      <c r="DNN177" s="137"/>
      <c r="DNO177" s="137"/>
      <c r="DNP177" s="137"/>
      <c r="DNQ177" s="137"/>
      <c r="DNR177" s="137"/>
      <c r="DNS177" s="137"/>
      <c r="DNT177" s="137"/>
      <c r="DNU177" s="137"/>
      <c r="DNV177" s="137"/>
      <c r="DNW177" s="137"/>
      <c r="DNX177" s="137"/>
      <c r="DNY177" s="137"/>
      <c r="DNZ177" s="137"/>
      <c r="DOA177" s="137"/>
      <c r="DOB177" s="137"/>
      <c r="DOC177" s="137"/>
      <c r="DOD177" s="137"/>
      <c r="DOE177" s="137"/>
      <c r="DOF177" s="137"/>
      <c r="DOG177" s="137"/>
      <c r="DOH177" s="137"/>
      <c r="DOI177" s="137"/>
      <c r="DOJ177" s="137"/>
      <c r="DOK177" s="137"/>
      <c r="DOL177" s="137"/>
      <c r="DOM177" s="137"/>
      <c r="DON177" s="137"/>
      <c r="DOO177" s="137"/>
      <c r="DOP177" s="137"/>
      <c r="DOQ177" s="137"/>
      <c r="DOR177" s="137"/>
      <c r="DOS177" s="137"/>
      <c r="DOT177" s="137"/>
      <c r="DOU177" s="137"/>
      <c r="DOV177" s="137"/>
      <c r="DOW177" s="137"/>
      <c r="DOX177" s="137"/>
      <c r="DOY177" s="137"/>
      <c r="DOZ177" s="137"/>
      <c r="DPA177" s="137"/>
      <c r="DPB177" s="137"/>
      <c r="DPC177" s="137"/>
      <c r="DPD177" s="137"/>
      <c r="DPE177" s="137"/>
      <c r="DPF177" s="137"/>
      <c r="DPG177" s="137"/>
      <c r="DPH177" s="137"/>
      <c r="DPI177" s="137"/>
      <c r="DPJ177" s="137"/>
      <c r="DPK177" s="137"/>
      <c r="DPL177" s="137"/>
      <c r="DPM177" s="137"/>
      <c r="DPN177" s="137"/>
      <c r="DPO177" s="137"/>
      <c r="DPP177" s="137"/>
      <c r="DPQ177" s="137"/>
      <c r="DPR177" s="137"/>
      <c r="DPS177" s="137"/>
      <c r="DPT177" s="137"/>
      <c r="DPU177" s="137"/>
      <c r="DPV177" s="137"/>
      <c r="DPW177" s="137"/>
      <c r="DPX177" s="137"/>
      <c r="DPY177" s="137"/>
      <c r="DPZ177" s="137"/>
      <c r="DQA177" s="137"/>
      <c r="DQB177" s="137"/>
      <c r="DQC177" s="137"/>
      <c r="DQD177" s="137"/>
      <c r="DQE177" s="137"/>
      <c r="DQF177" s="137"/>
      <c r="DQG177" s="137"/>
      <c r="DQH177" s="137"/>
      <c r="DQI177" s="137"/>
      <c r="DQJ177" s="137"/>
      <c r="DQK177" s="137"/>
      <c r="DQL177" s="137"/>
      <c r="DQM177" s="137"/>
      <c r="DQN177" s="137"/>
      <c r="DQO177" s="137"/>
      <c r="DQP177" s="137"/>
      <c r="DQQ177" s="137"/>
      <c r="DQR177" s="137"/>
      <c r="DQS177" s="137"/>
      <c r="DQT177" s="137"/>
      <c r="DQU177" s="137"/>
      <c r="DQV177" s="137"/>
      <c r="DQW177" s="137"/>
      <c r="DQX177" s="137"/>
      <c r="DQY177" s="137"/>
      <c r="DQZ177" s="137"/>
      <c r="DRA177" s="137"/>
      <c r="DRB177" s="137"/>
      <c r="DRC177" s="137"/>
      <c r="DRD177" s="137"/>
      <c r="DRE177" s="137"/>
      <c r="DRF177" s="137"/>
      <c r="DRG177" s="137"/>
      <c r="DRH177" s="137"/>
      <c r="DRI177" s="137"/>
      <c r="DRJ177" s="137"/>
      <c r="DRK177" s="137"/>
      <c r="DRL177" s="137"/>
      <c r="DRM177" s="137"/>
      <c r="DRN177" s="137"/>
      <c r="DRO177" s="137"/>
      <c r="DRP177" s="137"/>
      <c r="DRQ177" s="137"/>
      <c r="DRR177" s="137"/>
      <c r="DRS177" s="137"/>
      <c r="DRT177" s="137"/>
      <c r="DRU177" s="137"/>
      <c r="DRV177" s="137"/>
      <c r="DRW177" s="137"/>
      <c r="DRX177" s="137"/>
      <c r="DRY177" s="137"/>
      <c r="DRZ177" s="137"/>
      <c r="DSA177" s="137"/>
      <c r="DSB177" s="137"/>
      <c r="DSC177" s="137"/>
      <c r="DSD177" s="137"/>
      <c r="DSE177" s="137"/>
      <c r="DSF177" s="137"/>
      <c r="DSG177" s="137"/>
      <c r="DSH177" s="137"/>
      <c r="DSI177" s="137"/>
      <c r="DSJ177" s="137"/>
      <c r="DSK177" s="137"/>
      <c r="DSL177" s="137"/>
      <c r="DSM177" s="137"/>
      <c r="DSN177" s="137"/>
      <c r="DSO177" s="137"/>
      <c r="DSP177" s="137"/>
      <c r="DSQ177" s="137"/>
      <c r="DSR177" s="137"/>
      <c r="DSS177" s="137"/>
      <c r="DST177" s="137"/>
      <c r="DSU177" s="137"/>
      <c r="DSV177" s="137"/>
      <c r="DSW177" s="137"/>
      <c r="DSX177" s="137"/>
      <c r="DSY177" s="137"/>
      <c r="DSZ177" s="137"/>
      <c r="DTA177" s="137"/>
      <c r="DTB177" s="137"/>
      <c r="DTC177" s="137"/>
      <c r="DTD177" s="137"/>
      <c r="DTE177" s="137"/>
      <c r="DTF177" s="137"/>
      <c r="DTG177" s="137"/>
      <c r="DTH177" s="137"/>
      <c r="DTI177" s="137"/>
      <c r="DTJ177" s="137"/>
      <c r="DTK177" s="137"/>
      <c r="DTL177" s="137"/>
      <c r="DTM177" s="137"/>
      <c r="DTN177" s="137"/>
      <c r="DTO177" s="137"/>
      <c r="DTP177" s="137"/>
      <c r="DTQ177" s="137"/>
      <c r="DTR177" s="137"/>
      <c r="DTS177" s="137"/>
      <c r="DTT177" s="137"/>
      <c r="DTU177" s="137"/>
      <c r="DTV177" s="137"/>
      <c r="DTW177" s="137"/>
      <c r="DTX177" s="137"/>
      <c r="DTY177" s="137"/>
      <c r="DTZ177" s="137"/>
      <c r="DUA177" s="137"/>
      <c r="DUB177" s="137"/>
      <c r="DUC177" s="137"/>
      <c r="DUD177" s="137"/>
      <c r="DUE177" s="137"/>
      <c r="DUF177" s="137"/>
      <c r="DUG177" s="137"/>
      <c r="DUH177" s="137"/>
      <c r="DUI177" s="137"/>
      <c r="DUJ177" s="137"/>
      <c r="DUK177" s="137"/>
      <c r="DUL177" s="137"/>
      <c r="DUM177" s="137"/>
      <c r="DUN177" s="137"/>
      <c r="DUO177" s="137"/>
      <c r="DUP177" s="137"/>
      <c r="DUQ177" s="137"/>
      <c r="DUR177" s="137"/>
      <c r="DUS177" s="137"/>
      <c r="DUT177" s="137"/>
      <c r="DUU177" s="137"/>
      <c r="DUV177" s="137"/>
      <c r="DUW177" s="137"/>
      <c r="DUX177" s="137"/>
      <c r="DUY177" s="137"/>
      <c r="DUZ177" s="137"/>
      <c r="DVA177" s="137"/>
      <c r="DVB177" s="137"/>
      <c r="DVC177" s="137"/>
      <c r="DVD177" s="137"/>
      <c r="DVE177" s="137"/>
      <c r="DVF177" s="137"/>
      <c r="DVG177" s="137"/>
      <c r="DVH177" s="137"/>
      <c r="DVI177" s="137"/>
      <c r="DVJ177" s="137"/>
      <c r="DVK177" s="137"/>
      <c r="DVL177" s="137"/>
      <c r="DVM177" s="137"/>
      <c r="DVN177" s="137"/>
      <c r="DVO177" s="137"/>
      <c r="DVP177" s="137"/>
      <c r="DVQ177" s="137"/>
      <c r="DVR177" s="137"/>
      <c r="DVS177" s="137"/>
      <c r="DVT177" s="137"/>
      <c r="DVU177" s="137"/>
      <c r="DVV177" s="137"/>
      <c r="DVW177" s="137"/>
      <c r="DVX177" s="137"/>
      <c r="DVY177" s="137"/>
      <c r="DVZ177" s="137"/>
      <c r="DWA177" s="137"/>
      <c r="DWB177" s="137"/>
      <c r="DWC177" s="137"/>
      <c r="DWD177" s="137"/>
      <c r="DWE177" s="137"/>
      <c r="DWF177" s="137"/>
      <c r="DWG177" s="137"/>
      <c r="DWH177" s="137"/>
      <c r="DWI177" s="137"/>
      <c r="DWJ177" s="137"/>
      <c r="DWK177" s="137"/>
      <c r="DWL177" s="137"/>
      <c r="DWM177" s="137"/>
      <c r="DWN177" s="137"/>
      <c r="DWO177" s="137"/>
      <c r="DWP177" s="137"/>
      <c r="DWQ177" s="137"/>
      <c r="DWR177" s="137"/>
      <c r="DWS177" s="137"/>
      <c r="DWT177" s="137"/>
      <c r="DWU177" s="137"/>
      <c r="DWV177" s="137"/>
      <c r="DWW177" s="137"/>
      <c r="DWX177" s="137"/>
      <c r="DWY177" s="137"/>
      <c r="DWZ177" s="137"/>
      <c r="DXA177" s="137"/>
      <c r="DXB177" s="137"/>
      <c r="DXC177" s="137"/>
      <c r="DXD177" s="137"/>
      <c r="DXE177" s="137"/>
      <c r="DXF177" s="137"/>
      <c r="DXG177" s="137"/>
      <c r="DXH177" s="137"/>
      <c r="DXI177" s="137"/>
      <c r="DXJ177" s="137"/>
      <c r="DXK177" s="137"/>
      <c r="DXL177" s="137"/>
      <c r="DXM177" s="137"/>
      <c r="DXN177" s="137"/>
      <c r="DXO177" s="137"/>
      <c r="DXP177" s="137"/>
      <c r="DXQ177" s="137"/>
      <c r="DXR177" s="137"/>
      <c r="DXS177" s="137"/>
      <c r="DXT177" s="137"/>
      <c r="DXU177" s="137"/>
      <c r="DXV177" s="137"/>
      <c r="DXW177" s="137"/>
      <c r="DXX177" s="137"/>
      <c r="DXY177" s="137"/>
      <c r="DXZ177" s="137"/>
      <c r="DYA177" s="137"/>
      <c r="DYB177" s="137"/>
      <c r="DYC177" s="137"/>
      <c r="DYD177" s="137"/>
      <c r="DYE177" s="137"/>
      <c r="DYF177" s="137"/>
      <c r="DYG177" s="137"/>
      <c r="DYH177" s="137"/>
      <c r="DYI177" s="137"/>
      <c r="DYJ177" s="137"/>
      <c r="DYK177" s="137"/>
      <c r="DYL177" s="137"/>
      <c r="DYM177" s="137"/>
      <c r="DYN177" s="137"/>
      <c r="DYO177" s="137"/>
      <c r="DYP177" s="137"/>
      <c r="DYQ177" s="137"/>
      <c r="DYR177" s="137"/>
      <c r="DYS177" s="137"/>
      <c r="DYT177" s="137"/>
      <c r="DYU177" s="137"/>
      <c r="DYV177" s="137"/>
      <c r="DYW177" s="137"/>
      <c r="DYX177" s="137"/>
      <c r="DYY177" s="137"/>
      <c r="DYZ177" s="137"/>
      <c r="DZA177" s="137"/>
      <c r="DZB177" s="137"/>
      <c r="DZC177" s="137"/>
      <c r="DZD177" s="137"/>
      <c r="DZE177" s="137"/>
      <c r="DZF177" s="137"/>
      <c r="DZG177" s="137"/>
      <c r="DZH177" s="137"/>
      <c r="DZI177" s="137"/>
      <c r="DZJ177" s="137"/>
      <c r="DZK177" s="137"/>
      <c r="DZL177" s="137"/>
      <c r="DZM177" s="137"/>
      <c r="DZN177" s="137"/>
      <c r="DZO177" s="137"/>
      <c r="DZP177" s="137"/>
      <c r="DZQ177" s="137"/>
      <c r="DZR177" s="137"/>
      <c r="DZS177" s="137"/>
      <c r="DZT177" s="137"/>
      <c r="DZU177" s="137"/>
      <c r="DZV177" s="137"/>
      <c r="DZW177" s="137"/>
      <c r="DZX177" s="137"/>
      <c r="DZY177" s="137"/>
      <c r="DZZ177" s="137"/>
      <c r="EAA177" s="137"/>
      <c r="EAB177" s="137"/>
      <c r="EAC177" s="137"/>
      <c r="EAD177" s="137"/>
      <c r="EAE177" s="137"/>
      <c r="EAF177" s="137"/>
      <c r="EAG177" s="137"/>
      <c r="EAH177" s="137"/>
      <c r="EAI177" s="137"/>
      <c r="EAJ177" s="137"/>
      <c r="EAK177" s="137"/>
      <c r="EAL177" s="137"/>
      <c r="EAM177" s="137"/>
      <c r="EAN177" s="137"/>
      <c r="EAO177" s="137"/>
      <c r="EAP177" s="137"/>
      <c r="EAQ177" s="137"/>
      <c r="EAR177" s="137"/>
      <c r="EAS177" s="137"/>
      <c r="EAT177" s="137"/>
      <c r="EAU177" s="137"/>
      <c r="EAV177" s="137"/>
      <c r="EAW177" s="137"/>
      <c r="EAX177" s="137"/>
      <c r="EAY177" s="137"/>
      <c r="EAZ177" s="137"/>
      <c r="EBA177" s="137"/>
      <c r="EBB177" s="137"/>
      <c r="EBC177" s="137"/>
      <c r="EBD177" s="137"/>
      <c r="EBE177" s="137"/>
      <c r="EBF177" s="137"/>
      <c r="EBG177" s="137"/>
      <c r="EBH177" s="137"/>
      <c r="EBI177" s="137"/>
      <c r="EBJ177" s="137"/>
      <c r="EBK177" s="137"/>
      <c r="EBL177" s="137"/>
      <c r="EBM177" s="137"/>
      <c r="EBN177" s="137"/>
      <c r="EBO177" s="137"/>
      <c r="EBP177" s="137"/>
      <c r="EBQ177" s="137"/>
      <c r="EBR177" s="137"/>
      <c r="EBS177" s="137"/>
      <c r="EBT177" s="137"/>
      <c r="EBU177" s="137"/>
      <c r="EBV177" s="137"/>
      <c r="EBW177" s="137"/>
      <c r="EBX177" s="137"/>
      <c r="EBY177" s="137"/>
      <c r="EBZ177" s="137"/>
      <c r="ECA177" s="137"/>
      <c r="ECB177" s="137"/>
      <c r="ECC177" s="137"/>
      <c r="ECD177" s="137"/>
      <c r="ECE177" s="137"/>
      <c r="ECF177" s="137"/>
      <c r="ECG177" s="137"/>
      <c r="ECH177" s="137"/>
      <c r="ECI177" s="137"/>
      <c r="ECJ177" s="137"/>
      <c r="ECK177" s="137"/>
      <c r="ECL177" s="137"/>
      <c r="ECM177" s="137"/>
      <c r="ECN177" s="137"/>
      <c r="ECO177" s="137"/>
      <c r="ECP177" s="137"/>
      <c r="ECQ177" s="137"/>
      <c r="ECR177" s="137"/>
      <c r="ECS177" s="137"/>
      <c r="ECT177" s="137"/>
      <c r="ECU177" s="137"/>
      <c r="ECV177" s="137"/>
      <c r="ECW177" s="137"/>
      <c r="ECX177" s="137"/>
      <c r="ECY177" s="137"/>
      <c r="ECZ177" s="137"/>
      <c r="EDA177" s="137"/>
      <c r="EDB177" s="137"/>
      <c r="EDC177" s="137"/>
      <c r="EDD177" s="137"/>
      <c r="EDE177" s="137"/>
      <c r="EDF177" s="137"/>
      <c r="EDG177" s="137"/>
      <c r="EDH177" s="137"/>
      <c r="EDI177" s="137"/>
      <c r="EDJ177" s="137"/>
      <c r="EDK177" s="137"/>
      <c r="EDL177" s="137"/>
      <c r="EDM177" s="137"/>
      <c r="EDN177" s="137"/>
      <c r="EDO177" s="137"/>
      <c r="EDP177" s="137"/>
      <c r="EDQ177" s="137"/>
      <c r="EDR177" s="137"/>
      <c r="EDS177" s="137"/>
      <c r="EDT177" s="137"/>
      <c r="EDU177" s="137"/>
      <c r="EDV177" s="137"/>
      <c r="EDW177" s="137"/>
      <c r="EDX177" s="137"/>
      <c r="EDY177" s="137"/>
      <c r="EDZ177" s="137"/>
      <c r="EEA177" s="137"/>
      <c r="EEB177" s="137"/>
      <c r="EEC177" s="137"/>
      <c r="EED177" s="137"/>
      <c r="EEE177" s="137"/>
      <c r="EEF177" s="137"/>
      <c r="EEG177" s="137"/>
      <c r="EEH177" s="137"/>
      <c r="EEI177" s="137"/>
      <c r="EEJ177" s="137"/>
      <c r="EEK177" s="137"/>
      <c r="EEL177" s="137"/>
      <c r="EEM177" s="137"/>
      <c r="EEN177" s="137"/>
      <c r="EEO177" s="137"/>
      <c r="EEP177" s="137"/>
      <c r="EEQ177" s="137"/>
      <c r="EER177" s="137"/>
      <c r="EES177" s="137"/>
      <c r="EET177" s="137"/>
      <c r="EEU177" s="137"/>
      <c r="EEV177" s="137"/>
      <c r="EEW177" s="137"/>
      <c r="EEX177" s="137"/>
      <c r="EEY177" s="137"/>
      <c r="EEZ177" s="137"/>
      <c r="EFA177" s="137"/>
      <c r="EFB177" s="137"/>
      <c r="EFC177" s="137"/>
      <c r="EFD177" s="137"/>
      <c r="EFE177" s="137"/>
      <c r="EFF177" s="137"/>
      <c r="EFG177" s="137"/>
      <c r="EFH177" s="137"/>
      <c r="EFI177" s="137"/>
      <c r="EFJ177" s="137"/>
      <c r="EFK177" s="137"/>
      <c r="EFL177" s="137"/>
      <c r="EFM177" s="137"/>
      <c r="EFN177" s="137"/>
      <c r="EFO177" s="137"/>
      <c r="EFP177" s="137"/>
      <c r="EFQ177" s="137"/>
      <c r="EFR177" s="137"/>
      <c r="EFS177" s="137"/>
      <c r="EFT177" s="137"/>
      <c r="EFU177" s="137"/>
      <c r="EFV177" s="137"/>
      <c r="EFW177" s="137"/>
      <c r="EFX177" s="137"/>
      <c r="EFY177" s="137"/>
      <c r="EFZ177" s="137"/>
      <c r="EGA177" s="137"/>
      <c r="EGB177" s="137"/>
      <c r="EGC177" s="137"/>
      <c r="EGD177" s="137"/>
      <c r="EGE177" s="137"/>
      <c r="EGF177" s="137"/>
      <c r="EGG177" s="137"/>
      <c r="EGH177" s="137"/>
      <c r="EGI177" s="137"/>
      <c r="EGJ177" s="137"/>
      <c r="EGK177" s="137"/>
      <c r="EGL177" s="137"/>
      <c r="EGM177" s="137"/>
      <c r="EGN177" s="137"/>
      <c r="EGO177" s="137"/>
      <c r="EGP177" s="137"/>
      <c r="EGQ177" s="137"/>
      <c r="EGR177" s="137"/>
      <c r="EGS177" s="137"/>
      <c r="EGT177" s="137"/>
      <c r="EGU177" s="137"/>
      <c r="EGV177" s="137"/>
      <c r="EGW177" s="137"/>
      <c r="EGX177" s="137"/>
      <c r="EGY177" s="137"/>
      <c r="EGZ177" s="137"/>
      <c r="EHA177" s="137"/>
      <c r="EHB177" s="137"/>
      <c r="EHC177" s="137"/>
      <c r="EHD177" s="137"/>
      <c r="EHE177" s="137"/>
      <c r="EHF177" s="137"/>
      <c r="EHG177" s="137"/>
      <c r="EHH177" s="137"/>
      <c r="EHI177" s="137"/>
      <c r="EHJ177" s="137"/>
      <c r="EHK177" s="137"/>
      <c r="EHL177" s="137"/>
      <c r="EHM177" s="137"/>
      <c r="EHN177" s="137"/>
      <c r="EHO177" s="137"/>
      <c r="EHP177" s="137"/>
      <c r="EHQ177" s="137"/>
      <c r="EHR177" s="137"/>
      <c r="EHS177" s="137"/>
      <c r="EHT177" s="137"/>
      <c r="EHU177" s="137"/>
      <c r="EHV177" s="137"/>
      <c r="EHW177" s="137"/>
      <c r="EHX177" s="137"/>
      <c r="EHY177" s="137"/>
      <c r="EHZ177" s="137"/>
      <c r="EIA177" s="137"/>
      <c r="EIB177" s="137"/>
      <c r="EIC177" s="137"/>
      <c r="EID177" s="137"/>
      <c r="EIE177" s="137"/>
      <c r="EIF177" s="137"/>
      <c r="EIG177" s="137"/>
      <c r="EIH177" s="137"/>
      <c r="EII177" s="137"/>
      <c r="EIJ177" s="137"/>
      <c r="EIK177" s="137"/>
      <c r="EIL177" s="137"/>
      <c r="EIM177" s="137"/>
      <c r="EIN177" s="137"/>
      <c r="EIO177" s="137"/>
      <c r="EIP177" s="137"/>
      <c r="EIQ177" s="137"/>
      <c r="EIR177" s="137"/>
      <c r="EIS177" s="137"/>
      <c r="EIT177" s="137"/>
      <c r="EIU177" s="137"/>
      <c r="EIV177" s="137"/>
      <c r="EIW177" s="137"/>
      <c r="EIX177" s="137"/>
      <c r="EIY177" s="137"/>
      <c r="EIZ177" s="137"/>
      <c r="EJA177" s="137"/>
      <c r="EJB177" s="137"/>
      <c r="EJC177" s="137"/>
      <c r="EJD177" s="137"/>
      <c r="EJE177" s="137"/>
      <c r="EJF177" s="137"/>
      <c r="EJG177" s="137"/>
      <c r="EJH177" s="137"/>
      <c r="EJI177" s="137"/>
      <c r="EJJ177" s="137"/>
      <c r="EJK177" s="137"/>
      <c r="EJL177" s="137"/>
      <c r="EJM177" s="137"/>
      <c r="EJN177" s="137"/>
      <c r="EJO177" s="137"/>
      <c r="EJP177" s="137"/>
      <c r="EJQ177" s="137"/>
      <c r="EJR177" s="137"/>
      <c r="EJS177" s="137"/>
      <c r="EJT177" s="137"/>
      <c r="EJU177" s="137"/>
      <c r="EJV177" s="137"/>
      <c r="EJW177" s="137"/>
      <c r="EJX177" s="137"/>
      <c r="EJY177" s="137"/>
      <c r="EJZ177" s="137"/>
      <c r="EKA177" s="137"/>
      <c r="EKB177" s="137"/>
      <c r="EKC177" s="137"/>
      <c r="EKD177" s="137"/>
      <c r="EKE177" s="137"/>
      <c r="EKF177" s="137"/>
      <c r="EKG177" s="137"/>
      <c r="EKH177" s="137"/>
      <c r="EKI177" s="137"/>
      <c r="EKJ177" s="137"/>
      <c r="EKK177" s="137"/>
      <c r="EKL177" s="137"/>
      <c r="EKM177" s="137"/>
      <c r="EKN177" s="137"/>
      <c r="EKO177" s="137"/>
      <c r="EKP177" s="137"/>
      <c r="EKQ177" s="137"/>
      <c r="EKR177" s="137"/>
      <c r="EKS177" s="137"/>
      <c r="EKT177" s="137"/>
      <c r="EKU177" s="137"/>
      <c r="EKV177" s="137"/>
      <c r="EKW177" s="137"/>
      <c r="EKX177" s="137"/>
      <c r="EKY177" s="137"/>
      <c r="EKZ177" s="137"/>
      <c r="ELA177" s="137"/>
      <c r="ELB177" s="137"/>
      <c r="ELC177" s="137"/>
      <c r="ELD177" s="137"/>
      <c r="ELE177" s="137"/>
      <c r="ELF177" s="137"/>
      <c r="ELG177" s="137"/>
      <c r="ELH177" s="137"/>
      <c r="ELI177" s="137"/>
      <c r="ELJ177" s="137"/>
      <c r="ELK177" s="137"/>
      <c r="ELL177" s="137"/>
      <c r="ELM177" s="137"/>
      <c r="ELN177" s="137"/>
      <c r="ELO177" s="137"/>
      <c r="ELP177" s="137"/>
      <c r="ELQ177" s="137"/>
      <c r="ELR177" s="137"/>
      <c r="ELS177" s="137"/>
      <c r="ELT177" s="137"/>
      <c r="ELU177" s="137"/>
      <c r="ELV177" s="137"/>
      <c r="ELW177" s="137"/>
      <c r="ELX177" s="137"/>
      <c r="ELY177" s="137"/>
      <c r="ELZ177" s="137"/>
      <c r="EMA177" s="137"/>
      <c r="EMB177" s="137"/>
      <c r="EMC177" s="137"/>
      <c r="EMD177" s="137"/>
      <c r="EME177" s="137"/>
      <c r="EMF177" s="137"/>
      <c r="EMG177" s="137"/>
      <c r="EMH177" s="137"/>
      <c r="EMI177" s="137"/>
      <c r="EMJ177" s="137"/>
      <c r="EMK177" s="137"/>
      <c r="EML177" s="137"/>
      <c r="EMM177" s="137"/>
      <c r="EMN177" s="137"/>
      <c r="EMO177" s="137"/>
      <c r="EMP177" s="137"/>
      <c r="EMQ177" s="137"/>
      <c r="EMR177" s="137"/>
      <c r="EMS177" s="137"/>
      <c r="EMT177" s="137"/>
      <c r="EMU177" s="137"/>
      <c r="EMV177" s="137"/>
      <c r="EMW177" s="137"/>
      <c r="EMX177" s="137"/>
      <c r="EMY177" s="137"/>
      <c r="EMZ177" s="137"/>
      <c r="ENA177" s="137"/>
      <c r="ENB177" s="137"/>
      <c r="ENC177" s="137"/>
      <c r="END177" s="137"/>
      <c r="ENE177" s="137"/>
      <c r="ENF177" s="137"/>
      <c r="ENG177" s="137"/>
      <c r="ENH177" s="137"/>
      <c r="ENI177" s="137"/>
      <c r="ENJ177" s="137"/>
      <c r="ENK177" s="137"/>
      <c r="ENL177" s="137"/>
      <c r="ENM177" s="137"/>
      <c r="ENN177" s="137"/>
      <c r="ENO177" s="137"/>
      <c r="ENP177" s="137"/>
      <c r="ENQ177" s="137"/>
      <c r="ENR177" s="137"/>
      <c r="ENS177" s="137"/>
      <c r="ENT177" s="137"/>
      <c r="ENU177" s="137"/>
      <c r="ENV177" s="137"/>
      <c r="ENW177" s="137"/>
      <c r="ENX177" s="137"/>
      <c r="ENY177" s="137"/>
      <c r="ENZ177" s="137"/>
      <c r="EOA177" s="137"/>
      <c r="EOB177" s="137"/>
      <c r="EOC177" s="137"/>
      <c r="EOD177" s="137"/>
      <c r="EOE177" s="137"/>
      <c r="EOF177" s="137"/>
      <c r="EOG177" s="137"/>
      <c r="EOH177" s="137"/>
      <c r="EOI177" s="137"/>
      <c r="EOJ177" s="137"/>
      <c r="EOK177" s="137"/>
      <c r="EOL177" s="137"/>
      <c r="EOM177" s="137"/>
      <c r="EON177" s="137"/>
      <c r="EOO177" s="137"/>
      <c r="EOP177" s="137"/>
      <c r="EOQ177" s="137"/>
      <c r="EOR177" s="137"/>
      <c r="EOS177" s="137"/>
      <c r="EOT177" s="137"/>
      <c r="EOU177" s="137"/>
      <c r="EOV177" s="137"/>
      <c r="EOW177" s="137"/>
      <c r="EOX177" s="137"/>
      <c r="EOY177" s="137"/>
      <c r="EOZ177" s="137"/>
      <c r="EPA177" s="137"/>
      <c r="EPB177" s="137"/>
      <c r="EPC177" s="137"/>
      <c r="EPD177" s="137"/>
      <c r="EPE177" s="137"/>
      <c r="EPF177" s="137"/>
      <c r="EPG177" s="137"/>
      <c r="EPH177" s="137"/>
      <c r="EPI177" s="137"/>
      <c r="EPJ177" s="137"/>
      <c r="EPK177" s="137"/>
      <c r="EPL177" s="137"/>
      <c r="EPM177" s="137"/>
      <c r="EPN177" s="137"/>
      <c r="EPO177" s="137"/>
      <c r="EPP177" s="137"/>
      <c r="EPQ177" s="137"/>
      <c r="EPR177" s="137"/>
      <c r="EPS177" s="137"/>
      <c r="EPT177" s="137"/>
      <c r="EPU177" s="137"/>
      <c r="EPV177" s="137"/>
      <c r="EPW177" s="137"/>
      <c r="EPX177" s="137"/>
      <c r="EPY177" s="137"/>
      <c r="EPZ177" s="137"/>
      <c r="EQA177" s="137"/>
      <c r="EQB177" s="137"/>
      <c r="EQC177" s="137"/>
      <c r="EQD177" s="137"/>
      <c r="EQE177" s="137"/>
      <c r="EQF177" s="137"/>
      <c r="EQG177" s="137"/>
      <c r="EQH177" s="137"/>
      <c r="EQI177" s="137"/>
      <c r="EQJ177" s="137"/>
      <c r="EQK177" s="137"/>
      <c r="EQL177" s="137"/>
      <c r="EQM177" s="137"/>
      <c r="EQN177" s="137"/>
      <c r="EQO177" s="137"/>
      <c r="EQP177" s="137"/>
      <c r="EQQ177" s="137"/>
      <c r="EQR177" s="137"/>
      <c r="EQS177" s="137"/>
      <c r="EQT177" s="137"/>
      <c r="EQU177" s="137"/>
      <c r="EQV177" s="137"/>
      <c r="EQW177" s="137"/>
      <c r="EQX177" s="137"/>
      <c r="EQY177" s="137"/>
      <c r="EQZ177" s="137"/>
      <c r="ERA177" s="137"/>
      <c r="ERB177" s="137"/>
      <c r="ERC177" s="137"/>
      <c r="ERD177" s="137"/>
      <c r="ERE177" s="137"/>
      <c r="ERF177" s="137"/>
      <c r="ERG177" s="137"/>
      <c r="ERH177" s="137"/>
      <c r="ERI177" s="137"/>
      <c r="ERJ177" s="137"/>
      <c r="ERK177" s="137"/>
      <c r="ERL177" s="137"/>
      <c r="ERM177" s="137"/>
      <c r="ERN177" s="137"/>
      <c r="ERO177" s="137"/>
      <c r="ERP177" s="137"/>
      <c r="ERQ177" s="137"/>
      <c r="ERR177" s="137"/>
      <c r="ERS177" s="137"/>
      <c r="ERT177" s="137"/>
      <c r="ERU177" s="137"/>
      <c r="ERV177" s="137"/>
      <c r="ERW177" s="137"/>
      <c r="ERX177" s="137"/>
      <c r="ERY177" s="137"/>
      <c r="ERZ177" s="137"/>
      <c r="ESA177" s="137"/>
      <c r="ESB177" s="137"/>
      <c r="ESC177" s="137"/>
      <c r="ESD177" s="137"/>
      <c r="ESE177" s="137"/>
      <c r="ESF177" s="137"/>
      <c r="ESG177" s="137"/>
      <c r="ESH177" s="137"/>
      <c r="ESI177" s="137"/>
      <c r="ESJ177" s="137"/>
      <c r="ESK177" s="137"/>
      <c r="ESL177" s="137"/>
      <c r="ESM177" s="137"/>
      <c r="ESN177" s="137"/>
      <c r="ESO177" s="137"/>
      <c r="ESP177" s="137"/>
      <c r="ESQ177" s="137"/>
      <c r="ESR177" s="137"/>
      <c r="ESS177" s="137"/>
      <c r="EST177" s="137"/>
      <c r="ESU177" s="137"/>
      <c r="ESV177" s="137"/>
      <c r="ESW177" s="137"/>
      <c r="ESX177" s="137"/>
      <c r="ESY177" s="137"/>
      <c r="ESZ177" s="137"/>
      <c r="ETA177" s="137"/>
      <c r="ETB177" s="137"/>
      <c r="ETC177" s="137"/>
      <c r="ETD177" s="137"/>
      <c r="ETE177" s="137"/>
      <c r="ETF177" s="137"/>
      <c r="ETG177" s="137"/>
      <c r="ETH177" s="137"/>
      <c r="ETI177" s="137"/>
      <c r="ETJ177" s="137"/>
      <c r="ETK177" s="137"/>
      <c r="ETL177" s="137"/>
      <c r="ETM177" s="137"/>
      <c r="ETN177" s="137"/>
      <c r="ETO177" s="137"/>
      <c r="ETP177" s="137"/>
      <c r="ETQ177" s="137"/>
      <c r="ETR177" s="137"/>
      <c r="ETS177" s="137"/>
      <c r="ETT177" s="137"/>
      <c r="ETU177" s="137"/>
      <c r="ETV177" s="137"/>
      <c r="ETW177" s="137"/>
      <c r="ETX177" s="137"/>
      <c r="ETY177" s="137"/>
      <c r="ETZ177" s="137"/>
      <c r="EUA177" s="137"/>
      <c r="EUB177" s="137"/>
      <c r="EUC177" s="137"/>
      <c r="EUD177" s="137"/>
      <c r="EUE177" s="137"/>
      <c r="EUF177" s="137"/>
      <c r="EUG177" s="137"/>
      <c r="EUH177" s="137"/>
      <c r="EUI177" s="137"/>
      <c r="EUJ177" s="137"/>
      <c r="EUK177" s="137"/>
      <c r="EUL177" s="137"/>
      <c r="EUM177" s="137"/>
      <c r="EUN177" s="137"/>
      <c r="EUO177" s="137"/>
      <c r="EUP177" s="137"/>
      <c r="EUQ177" s="137"/>
      <c r="EUR177" s="137"/>
      <c r="EUS177" s="137"/>
      <c r="EUT177" s="137"/>
      <c r="EUU177" s="137"/>
      <c r="EUV177" s="137"/>
      <c r="EUW177" s="137"/>
      <c r="EUX177" s="137"/>
      <c r="EUY177" s="137"/>
      <c r="EUZ177" s="137"/>
      <c r="EVA177" s="137"/>
      <c r="EVB177" s="137"/>
      <c r="EVC177" s="137"/>
      <c r="EVD177" s="137"/>
      <c r="EVE177" s="137"/>
      <c r="EVF177" s="137"/>
      <c r="EVG177" s="137"/>
      <c r="EVH177" s="137"/>
      <c r="EVI177" s="137"/>
      <c r="EVJ177" s="137"/>
      <c r="EVK177" s="137"/>
      <c r="EVL177" s="137"/>
      <c r="EVM177" s="137"/>
      <c r="EVN177" s="137"/>
      <c r="EVO177" s="137"/>
      <c r="EVP177" s="137"/>
      <c r="EVQ177" s="137"/>
      <c r="EVR177" s="137"/>
      <c r="EVS177" s="137"/>
      <c r="EVT177" s="137"/>
      <c r="EVU177" s="137"/>
      <c r="EVV177" s="137"/>
      <c r="EVW177" s="137"/>
      <c r="EVX177" s="137"/>
      <c r="EVY177" s="137"/>
      <c r="EVZ177" s="137"/>
      <c r="EWA177" s="137"/>
      <c r="EWB177" s="137"/>
      <c r="EWC177" s="137"/>
      <c r="EWD177" s="137"/>
      <c r="EWE177" s="137"/>
      <c r="EWF177" s="137"/>
      <c r="EWG177" s="137"/>
      <c r="EWH177" s="137"/>
      <c r="EWI177" s="137"/>
      <c r="EWJ177" s="137"/>
      <c r="EWK177" s="137"/>
      <c r="EWL177" s="137"/>
      <c r="EWM177" s="137"/>
      <c r="EWN177" s="137"/>
      <c r="EWO177" s="137"/>
      <c r="EWP177" s="137"/>
      <c r="EWQ177" s="137"/>
      <c r="EWR177" s="137"/>
      <c r="EWS177" s="137"/>
      <c r="EWT177" s="137"/>
      <c r="EWU177" s="137"/>
      <c r="EWV177" s="137"/>
      <c r="EWW177" s="137"/>
      <c r="EWX177" s="137"/>
      <c r="EWY177" s="137"/>
      <c r="EWZ177" s="137"/>
      <c r="EXA177" s="137"/>
      <c r="EXB177" s="137"/>
      <c r="EXC177" s="137"/>
      <c r="EXD177" s="137"/>
      <c r="EXE177" s="137"/>
      <c r="EXF177" s="137"/>
      <c r="EXG177" s="137"/>
      <c r="EXH177" s="137"/>
      <c r="EXI177" s="137"/>
      <c r="EXJ177" s="137"/>
      <c r="EXK177" s="137"/>
      <c r="EXL177" s="137"/>
      <c r="EXM177" s="137"/>
      <c r="EXN177" s="137"/>
      <c r="EXO177" s="137"/>
      <c r="EXP177" s="137"/>
      <c r="EXQ177" s="137"/>
      <c r="EXR177" s="137"/>
      <c r="EXS177" s="137"/>
      <c r="EXT177" s="137"/>
      <c r="EXU177" s="137"/>
      <c r="EXV177" s="137"/>
      <c r="EXW177" s="137"/>
      <c r="EXX177" s="137"/>
      <c r="EXY177" s="137"/>
      <c r="EXZ177" s="137"/>
      <c r="EYA177" s="137"/>
      <c r="EYB177" s="137"/>
      <c r="EYC177" s="137"/>
      <c r="EYD177" s="137"/>
      <c r="EYE177" s="137"/>
      <c r="EYF177" s="137"/>
      <c r="EYG177" s="137"/>
      <c r="EYH177" s="137"/>
      <c r="EYI177" s="137"/>
      <c r="EYJ177" s="137"/>
      <c r="EYK177" s="137"/>
      <c r="EYL177" s="137"/>
      <c r="EYM177" s="137"/>
      <c r="EYN177" s="137"/>
      <c r="EYO177" s="137"/>
      <c r="EYP177" s="137"/>
      <c r="EYQ177" s="137"/>
      <c r="EYR177" s="137"/>
      <c r="EYS177" s="137"/>
      <c r="EYT177" s="137"/>
      <c r="EYU177" s="137"/>
      <c r="EYV177" s="137"/>
      <c r="EYW177" s="137"/>
      <c r="EYX177" s="137"/>
      <c r="EYY177" s="137"/>
      <c r="EYZ177" s="137"/>
      <c r="EZA177" s="137"/>
      <c r="EZB177" s="137"/>
      <c r="EZC177" s="137"/>
      <c r="EZD177" s="137"/>
      <c r="EZE177" s="137"/>
      <c r="EZF177" s="137"/>
      <c r="EZG177" s="137"/>
      <c r="EZH177" s="137"/>
      <c r="EZI177" s="137"/>
      <c r="EZJ177" s="137"/>
      <c r="EZK177" s="137"/>
      <c r="EZL177" s="137"/>
      <c r="EZM177" s="137"/>
      <c r="EZN177" s="137"/>
      <c r="EZO177" s="137"/>
      <c r="EZP177" s="137"/>
      <c r="EZQ177" s="137"/>
      <c r="EZR177" s="137"/>
      <c r="EZS177" s="137"/>
      <c r="EZT177" s="137"/>
      <c r="EZU177" s="137"/>
      <c r="EZV177" s="137"/>
      <c r="EZW177" s="137"/>
      <c r="EZX177" s="137"/>
      <c r="EZY177" s="137"/>
      <c r="EZZ177" s="137"/>
      <c r="FAA177" s="137"/>
      <c r="FAB177" s="137"/>
      <c r="FAC177" s="137"/>
      <c r="FAD177" s="137"/>
      <c r="FAE177" s="137"/>
      <c r="FAF177" s="137"/>
      <c r="FAG177" s="137"/>
      <c r="FAH177" s="137"/>
      <c r="FAI177" s="137"/>
      <c r="FAJ177" s="137"/>
      <c r="FAK177" s="137"/>
      <c r="FAL177" s="137"/>
      <c r="FAM177" s="137"/>
      <c r="FAN177" s="137"/>
      <c r="FAO177" s="137"/>
      <c r="FAP177" s="137"/>
      <c r="FAQ177" s="137"/>
      <c r="FAR177" s="137"/>
      <c r="FAS177" s="137"/>
      <c r="FAT177" s="137"/>
      <c r="FAU177" s="137"/>
      <c r="FAV177" s="137"/>
      <c r="FAW177" s="137"/>
      <c r="FAX177" s="137"/>
      <c r="FAY177" s="137"/>
      <c r="FAZ177" s="137"/>
      <c r="FBA177" s="137"/>
      <c r="FBB177" s="137"/>
      <c r="FBC177" s="137"/>
      <c r="FBD177" s="137"/>
      <c r="FBE177" s="137"/>
      <c r="FBF177" s="137"/>
      <c r="FBG177" s="137"/>
      <c r="FBH177" s="137"/>
      <c r="FBI177" s="137"/>
      <c r="FBJ177" s="137"/>
      <c r="FBK177" s="137"/>
      <c r="FBL177" s="137"/>
      <c r="FBM177" s="137"/>
      <c r="FBN177" s="137"/>
      <c r="FBO177" s="137"/>
      <c r="FBP177" s="137"/>
      <c r="FBQ177" s="137"/>
      <c r="FBR177" s="137"/>
      <c r="FBS177" s="137"/>
      <c r="FBT177" s="137"/>
      <c r="FBU177" s="137"/>
      <c r="FBV177" s="137"/>
      <c r="FBW177" s="137"/>
      <c r="FBX177" s="137"/>
      <c r="FBY177" s="137"/>
      <c r="FBZ177" s="137"/>
      <c r="FCA177" s="137"/>
      <c r="FCB177" s="137"/>
      <c r="FCC177" s="137"/>
      <c r="FCD177" s="137"/>
      <c r="FCE177" s="137"/>
      <c r="FCF177" s="137"/>
      <c r="FCG177" s="137"/>
      <c r="FCH177" s="137"/>
      <c r="FCI177" s="137"/>
      <c r="FCJ177" s="137"/>
      <c r="FCK177" s="137"/>
      <c r="FCL177" s="137"/>
      <c r="FCM177" s="137"/>
      <c r="FCN177" s="137"/>
      <c r="FCO177" s="137"/>
      <c r="FCP177" s="137"/>
      <c r="FCQ177" s="137"/>
      <c r="FCR177" s="137"/>
      <c r="FCS177" s="137"/>
      <c r="FCT177" s="137"/>
      <c r="FCU177" s="137"/>
      <c r="FCV177" s="137"/>
      <c r="FCW177" s="137"/>
      <c r="FCX177" s="137"/>
      <c r="FCY177" s="137"/>
      <c r="FCZ177" s="137"/>
      <c r="FDA177" s="137"/>
      <c r="FDB177" s="137"/>
      <c r="FDC177" s="137"/>
      <c r="FDD177" s="137"/>
      <c r="FDE177" s="137"/>
      <c r="FDF177" s="137"/>
      <c r="FDG177" s="137"/>
      <c r="FDH177" s="137"/>
      <c r="FDI177" s="137"/>
      <c r="FDJ177" s="137"/>
      <c r="FDK177" s="137"/>
      <c r="FDL177" s="137"/>
      <c r="FDM177" s="137"/>
      <c r="FDN177" s="137"/>
      <c r="FDO177" s="137"/>
      <c r="FDP177" s="137"/>
      <c r="FDQ177" s="137"/>
      <c r="FDR177" s="137"/>
      <c r="FDS177" s="137"/>
      <c r="FDT177" s="137"/>
      <c r="FDU177" s="137"/>
      <c r="FDV177" s="137"/>
      <c r="FDW177" s="137"/>
      <c r="FDX177" s="137"/>
      <c r="FDY177" s="137"/>
      <c r="FDZ177" s="137"/>
      <c r="FEA177" s="137"/>
      <c r="FEB177" s="137"/>
      <c r="FEC177" s="137"/>
      <c r="FED177" s="137"/>
      <c r="FEE177" s="137"/>
      <c r="FEF177" s="137"/>
      <c r="FEG177" s="137"/>
      <c r="FEH177" s="137"/>
      <c r="FEI177" s="137"/>
      <c r="FEJ177" s="137"/>
      <c r="FEK177" s="137"/>
      <c r="FEL177" s="137"/>
      <c r="FEM177" s="137"/>
      <c r="FEN177" s="137"/>
      <c r="FEO177" s="137"/>
      <c r="FEP177" s="137"/>
      <c r="FEQ177" s="137"/>
      <c r="FER177" s="137"/>
      <c r="FES177" s="137"/>
      <c r="FET177" s="137"/>
      <c r="FEU177" s="137"/>
      <c r="FEV177" s="137"/>
      <c r="FEW177" s="137"/>
      <c r="FEX177" s="137"/>
      <c r="FEY177" s="137"/>
      <c r="FEZ177" s="137"/>
      <c r="FFA177" s="137"/>
      <c r="FFB177" s="137"/>
      <c r="FFC177" s="137"/>
      <c r="FFD177" s="137"/>
      <c r="FFE177" s="137"/>
      <c r="FFF177" s="137"/>
      <c r="FFG177" s="137"/>
      <c r="FFH177" s="137"/>
      <c r="FFI177" s="137"/>
      <c r="FFJ177" s="137"/>
      <c r="FFK177" s="137"/>
      <c r="FFL177" s="137"/>
      <c r="FFM177" s="137"/>
      <c r="FFN177" s="137"/>
      <c r="FFO177" s="137"/>
      <c r="FFP177" s="137"/>
      <c r="FFQ177" s="137"/>
      <c r="FFR177" s="137"/>
      <c r="FFS177" s="137"/>
      <c r="FFT177" s="137"/>
      <c r="FFU177" s="137"/>
      <c r="FFV177" s="137"/>
      <c r="FFW177" s="137"/>
      <c r="FFX177" s="137"/>
      <c r="FFY177" s="137"/>
      <c r="FFZ177" s="137"/>
      <c r="FGA177" s="137"/>
      <c r="FGB177" s="137"/>
      <c r="FGC177" s="137"/>
      <c r="FGD177" s="137"/>
      <c r="FGE177" s="137"/>
      <c r="FGF177" s="137"/>
      <c r="FGG177" s="137"/>
      <c r="FGH177" s="137"/>
      <c r="FGI177" s="137"/>
      <c r="FGJ177" s="137"/>
      <c r="FGK177" s="137"/>
      <c r="FGL177" s="137"/>
      <c r="FGM177" s="137"/>
      <c r="FGN177" s="137"/>
      <c r="FGO177" s="137"/>
      <c r="FGP177" s="137"/>
      <c r="FGQ177" s="137"/>
      <c r="FGR177" s="137"/>
      <c r="FGS177" s="137"/>
      <c r="FGT177" s="137"/>
      <c r="FGU177" s="137"/>
      <c r="FGV177" s="137"/>
      <c r="FGW177" s="137"/>
      <c r="FGX177" s="137"/>
      <c r="FGY177" s="137"/>
      <c r="FGZ177" s="137"/>
      <c r="FHA177" s="137"/>
      <c r="FHB177" s="137"/>
      <c r="FHC177" s="137"/>
      <c r="FHD177" s="137"/>
      <c r="FHE177" s="137"/>
      <c r="FHF177" s="137"/>
      <c r="FHG177" s="137"/>
      <c r="FHH177" s="137"/>
      <c r="FHI177" s="137"/>
      <c r="FHJ177" s="137"/>
      <c r="FHK177" s="137"/>
      <c r="FHL177" s="137"/>
      <c r="FHM177" s="137"/>
      <c r="FHN177" s="137"/>
      <c r="FHO177" s="137"/>
      <c r="FHP177" s="137"/>
      <c r="FHQ177" s="137"/>
      <c r="FHR177" s="137"/>
      <c r="FHS177" s="137"/>
      <c r="FHT177" s="137"/>
      <c r="FHU177" s="137"/>
      <c r="FHV177" s="137"/>
      <c r="FHW177" s="137"/>
      <c r="FHX177" s="137"/>
      <c r="FHY177" s="137"/>
      <c r="FHZ177" s="137"/>
      <c r="FIA177" s="137"/>
      <c r="FIB177" s="137"/>
      <c r="FIC177" s="137"/>
      <c r="FID177" s="137"/>
      <c r="FIE177" s="137"/>
      <c r="FIF177" s="137"/>
      <c r="FIG177" s="137"/>
      <c r="FIH177" s="137"/>
      <c r="FII177" s="137"/>
      <c r="FIJ177" s="137"/>
      <c r="FIK177" s="137"/>
      <c r="FIL177" s="137"/>
      <c r="FIM177" s="137"/>
      <c r="FIN177" s="137"/>
      <c r="FIO177" s="137"/>
      <c r="FIP177" s="137"/>
      <c r="FIQ177" s="137"/>
      <c r="FIR177" s="137"/>
      <c r="FIS177" s="137"/>
      <c r="FIT177" s="137"/>
      <c r="FIU177" s="137"/>
      <c r="FIV177" s="137"/>
      <c r="FIW177" s="137"/>
      <c r="FIX177" s="137"/>
      <c r="FIY177" s="137"/>
      <c r="FIZ177" s="137"/>
      <c r="FJA177" s="137"/>
      <c r="FJB177" s="137"/>
      <c r="FJC177" s="137"/>
      <c r="FJD177" s="137"/>
      <c r="FJE177" s="137"/>
      <c r="FJF177" s="137"/>
      <c r="FJG177" s="137"/>
      <c r="FJH177" s="137"/>
      <c r="FJI177" s="137"/>
      <c r="FJJ177" s="137"/>
      <c r="FJK177" s="137"/>
      <c r="FJL177" s="137"/>
      <c r="FJM177" s="137"/>
      <c r="FJN177" s="137"/>
      <c r="FJO177" s="137"/>
      <c r="FJP177" s="137"/>
      <c r="FJQ177" s="137"/>
      <c r="FJR177" s="137"/>
      <c r="FJS177" s="137"/>
      <c r="FJT177" s="137"/>
      <c r="FJU177" s="137"/>
      <c r="FJV177" s="137"/>
      <c r="FJW177" s="137"/>
      <c r="FJX177" s="137"/>
      <c r="FJY177" s="137"/>
      <c r="FJZ177" s="137"/>
      <c r="FKA177" s="137"/>
      <c r="FKB177" s="137"/>
      <c r="FKC177" s="137"/>
      <c r="FKD177" s="137"/>
      <c r="FKE177" s="137"/>
      <c r="FKF177" s="137"/>
      <c r="FKG177" s="137"/>
      <c r="FKH177" s="137"/>
      <c r="FKI177" s="137"/>
      <c r="FKJ177" s="137"/>
      <c r="FKK177" s="137"/>
      <c r="FKL177" s="137"/>
      <c r="FKM177" s="137"/>
      <c r="FKN177" s="137"/>
      <c r="FKO177" s="137"/>
      <c r="FKP177" s="137"/>
      <c r="FKQ177" s="137"/>
      <c r="FKR177" s="137"/>
      <c r="FKS177" s="137"/>
      <c r="FKT177" s="137"/>
      <c r="FKU177" s="137"/>
      <c r="FKV177" s="137"/>
      <c r="FKW177" s="137"/>
      <c r="FKX177" s="137"/>
      <c r="FKY177" s="137"/>
      <c r="FKZ177" s="137"/>
      <c r="FLA177" s="137"/>
      <c r="FLB177" s="137"/>
      <c r="FLC177" s="137"/>
      <c r="FLD177" s="137"/>
      <c r="FLE177" s="137"/>
      <c r="FLF177" s="137"/>
      <c r="FLG177" s="137"/>
      <c r="FLH177" s="137"/>
      <c r="FLI177" s="137"/>
      <c r="FLJ177" s="137"/>
      <c r="FLK177" s="137"/>
      <c r="FLL177" s="137"/>
      <c r="FLM177" s="137"/>
      <c r="FLN177" s="137"/>
      <c r="FLO177" s="137"/>
      <c r="FLP177" s="137"/>
      <c r="FLQ177" s="137"/>
      <c r="FLR177" s="137"/>
      <c r="FLS177" s="137"/>
      <c r="FLT177" s="137"/>
      <c r="FLU177" s="137"/>
      <c r="FLV177" s="137"/>
      <c r="FLW177" s="137"/>
      <c r="FLX177" s="137"/>
      <c r="FLY177" s="137"/>
      <c r="FLZ177" s="137"/>
      <c r="FMA177" s="137"/>
      <c r="FMB177" s="137"/>
      <c r="FMC177" s="137"/>
      <c r="FMD177" s="137"/>
      <c r="FME177" s="137"/>
      <c r="FMF177" s="137"/>
      <c r="FMG177" s="137"/>
      <c r="FMH177" s="137"/>
      <c r="FMI177" s="137"/>
      <c r="FMJ177" s="137"/>
      <c r="FMK177" s="137"/>
      <c r="FML177" s="137"/>
      <c r="FMM177" s="137"/>
      <c r="FMN177" s="137"/>
      <c r="FMO177" s="137"/>
      <c r="FMP177" s="137"/>
      <c r="FMQ177" s="137"/>
      <c r="FMR177" s="137"/>
      <c r="FMS177" s="137"/>
      <c r="FMT177" s="137"/>
      <c r="FMU177" s="137"/>
      <c r="FMV177" s="137"/>
      <c r="FMW177" s="137"/>
      <c r="FMX177" s="137"/>
      <c r="FMY177" s="137"/>
      <c r="FMZ177" s="137"/>
      <c r="FNA177" s="137"/>
      <c r="FNB177" s="137"/>
      <c r="FNC177" s="137"/>
      <c r="FND177" s="137"/>
      <c r="FNE177" s="137"/>
      <c r="FNF177" s="137"/>
      <c r="FNG177" s="137"/>
      <c r="FNH177" s="137"/>
      <c r="FNI177" s="137"/>
      <c r="FNJ177" s="137"/>
      <c r="FNK177" s="137"/>
      <c r="FNL177" s="137"/>
      <c r="FNM177" s="137"/>
      <c r="FNN177" s="137"/>
      <c r="FNO177" s="137"/>
      <c r="FNP177" s="137"/>
      <c r="FNQ177" s="137"/>
      <c r="FNR177" s="137"/>
      <c r="FNS177" s="137"/>
      <c r="FNT177" s="137"/>
      <c r="FNU177" s="137"/>
      <c r="FNV177" s="137"/>
      <c r="FNW177" s="137"/>
      <c r="FNX177" s="137"/>
      <c r="FNY177" s="137"/>
      <c r="FNZ177" s="137"/>
      <c r="FOA177" s="137"/>
      <c r="FOB177" s="137"/>
      <c r="FOC177" s="137"/>
      <c r="FOD177" s="137"/>
      <c r="FOE177" s="137"/>
      <c r="FOF177" s="137"/>
      <c r="FOG177" s="137"/>
      <c r="FOH177" s="137"/>
      <c r="FOI177" s="137"/>
      <c r="FOJ177" s="137"/>
      <c r="FOK177" s="137"/>
      <c r="FOL177" s="137"/>
      <c r="FOM177" s="137"/>
      <c r="FON177" s="137"/>
      <c r="FOO177" s="137"/>
      <c r="FOP177" s="137"/>
      <c r="FOQ177" s="137"/>
      <c r="FOR177" s="137"/>
      <c r="FOS177" s="137"/>
      <c r="FOT177" s="137"/>
      <c r="FOU177" s="137"/>
      <c r="FOV177" s="137"/>
      <c r="FOW177" s="137"/>
      <c r="FOX177" s="137"/>
      <c r="FOY177" s="137"/>
      <c r="FOZ177" s="137"/>
      <c r="FPA177" s="137"/>
      <c r="FPB177" s="137"/>
      <c r="FPC177" s="137"/>
      <c r="FPD177" s="137"/>
      <c r="FPE177" s="137"/>
      <c r="FPF177" s="137"/>
      <c r="FPG177" s="137"/>
      <c r="FPH177" s="137"/>
      <c r="FPI177" s="137"/>
      <c r="FPJ177" s="137"/>
      <c r="FPK177" s="137"/>
      <c r="FPL177" s="137"/>
      <c r="FPM177" s="137"/>
      <c r="FPN177" s="137"/>
      <c r="FPO177" s="137"/>
      <c r="FPP177" s="137"/>
      <c r="FPQ177" s="137"/>
      <c r="FPR177" s="137"/>
      <c r="FPS177" s="137"/>
      <c r="FPT177" s="137"/>
      <c r="FPU177" s="137"/>
      <c r="FPV177" s="137"/>
      <c r="FPW177" s="137"/>
      <c r="FPX177" s="137"/>
      <c r="FPY177" s="137"/>
      <c r="FPZ177" s="137"/>
      <c r="FQA177" s="137"/>
      <c r="FQB177" s="137"/>
      <c r="FQC177" s="137"/>
      <c r="FQD177" s="137"/>
      <c r="FQE177" s="137"/>
      <c r="FQF177" s="137"/>
      <c r="FQG177" s="137"/>
      <c r="FQH177" s="137"/>
      <c r="FQI177" s="137"/>
      <c r="FQJ177" s="137"/>
      <c r="FQK177" s="137"/>
      <c r="FQL177" s="137"/>
      <c r="FQM177" s="137"/>
      <c r="FQN177" s="137"/>
      <c r="FQO177" s="137"/>
      <c r="FQP177" s="137"/>
      <c r="FQQ177" s="137"/>
      <c r="FQR177" s="137"/>
      <c r="FQS177" s="137"/>
      <c r="FQT177" s="137"/>
      <c r="FQU177" s="137"/>
      <c r="FQV177" s="137"/>
      <c r="FQW177" s="137"/>
      <c r="FQX177" s="137"/>
      <c r="FQY177" s="137"/>
      <c r="FQZ177" s="137"/>
      <c r="FRA177" s="137"/>
      <c r="FRB177" s="137"/>
      <c r="FRC177" s="137"/>
      <c r="FRD177" s="137"/>
      <c r="FRE177" s="137"/>
      <c r="FRF177" s="137"/>
      <c r="FRG177" s="137"/>
      <c r="FRH177" s="137"/>
      <c r="FRI177" s="137"/>
      <c r="FRJ177" s="137"/>
      <c r="FRK177" s="137"/>
      <c r="FRL177" s="137"/>
      <c r="FRM177" s="137"/>
      <c r="FRN177" s="137"/>
      <c r="FRO177" s="137"/>
      <c r="FRP177" s="137"/>
      <c r="FRQ177" s="137"/>
      <c r="FRR177" s="137"/>
      <c r="FRS177" s="137"/>
      <c r="FRT177" s="137"/>
      <c r="FRU177" s="137"/>
      <c r="FRV177" s="137"/>
      <c r="FRW177" s="137"/>
      <c r="FRX177" s="137"/>
      <c r="FRY177" s="137"/>
      <c r="FRZ177" s="137"/>
      <c r="FSA177" s="137"/>
      <c r="FSB177" s="137"/>
      <c r="FSC177" s="137"/>
      <c r="FSD177" s="137"/>
      <c r="FSE177" s="137"/>
      <c r="FSF177" s="137"/>
      <c r="FSG177" s="137"/>
      <c r="FSH177" s="137"/>
      <c r="FSI177" s="137"/>
      <c r="FSJ177" s="137"/>
      <c r="FSK177" s="137"/>
      <c r="FSL177" s="137"/>
      <c r="FSM177" s="137"/>
      <c r="FSN177" s="137"/>
      <c r="FSO177" s="137"/>
      <c r="FSP177" s="137"/>
      <c r="FSQ177" s="137"/>
      <c r="FSR177" s="137"/>
      <c r="FSS177" s="137"/>
      <c r="FST177" s="137"/>
      <c r="FSU177" s="137"/>
      <c r="FSV177" s="137"/>
      <c r="FSW177" s="137"/>
      <c r="FSX177" s="137"/>
      <c r="FSY177" s="137"/>
      <c r="FSZ177" s="137"/>
      <c r="FTA177" s="137"/>
      <c r="FTB177" s="137"/>
      <c r="FTC177" s="137"/>
      <c r="FTD177" s="137"/>
      <c r="FTE177" s="137"/>
      <c r="FTF177" s="137"/>
      <c r="FTG177" s="137"/>
      <c r="FTH177" s="137"/>
      <c r="FTI177" s="137"/>
      <c r="FTJ177" s="137"/>
      <c r="FTK177" s="137"/>
      <c r="FTL177" s="137"/>
      <c r="FTM177" s="137"/>
      <c r="FTN177" s="137"/>
      <c r="FTO177" s="137"/>
      <c r="FTP177" s="137"/>
      <c r="FTQ177" s="137"/>
      <c r="FTR177" s="137"/>
      <c r="FTS177" s="137"/>
      <c r="FTT177" s="137"/>
      <c r="FTU177" s="137"/>
      <c r="FTV177" s="137"/>
      <c r="FTW177" s="137"/>
      <c r="FTX177" s="137"/>
      <c r="FTY177" s="137"/>
      <c r="FTZ177" s="137"/>
      <c r="FUA177" s="137"/>
      <c r="FUB177" s="137"/>
      <c r="FUC177" s="137"/>
      <c r="FUD177" s="137"/>
      <c r="FUE177" s="137"/>
      <c r="FUF177" s="137"/>
      <c r="FUG177" s="137"/>
      <c r="FUH177" s="137"/>
      <c r="FUI177" s="137"/>
      <c r="FUJ177" s="137"/>
      <c r="FUK177" s="137"/>
      <c r="FUL177" s="137"/>
      <c r="FUM177" s="137"/>
      <c r="FUN177" s="137"/>
      <c r="FUO177" s="137"/>
      <c r="FUP177" s="137"/>
      <c r="FUQ177" s="137"/>
      <c r="FUR177" s="137"/>
      <c r="FUS177" s="137"/>
      <c r="FUT177" s="137"/>
      <c r="FUU177" s="137"/>
      <c r="FUV177" s="137"/>
      <c r="FUW177" s="137"/>
      <c r="FUX177" s="137"/>
      <c r="FUY177" s="137"/>
      <c r="FUZ177" s="137"/>
      <c r="FVA177" s="137"/>
      <c r="FVB177" s="137"/>
      <c r="FVC177" s="137"/>
      <c r="FVD177" s="137"/>
      <c r="FVE177" s="137"/>
      <c r="FVF177" s="137"/>
      <c r="FVG177" s="137"/>
      <c r="FVH177" s="137"/>
      <c r="FVI177" s="137"/>
      <c r="FVJ177" s="137"/>
      <c r="FVK177" s="137"/>
      <c r="FVL177" s="137"/>
      <c r="FVM177" s="137"/>
      <c r="FVN177" s="137"/>
      <c r="FVO177" s="137"/>
      <c r="FVP177" s="137"/>
      <c r="FVQ177" s="137"/>
      <c r="FVR177" s="137"/>
      <c r="FVS177" s="137"/>
      <c r="FVT177" s="137"/>
      <c r="FVU177" s="137"/>
      <c r="FVV177" s="137"/>
      <c r="FVW177" s="137"/>
      <c r="FVX177" s="137"/>
      <c r="FVY177" s="137"/>
      <c r="FVZ177" s="137"/>
      <c r="FWA177" s="137"/>
      <c r="FWB177" s="137"/>
      <c r="FWC177" s="137"/>
      <c r="FWD177" s="137"/>
      <c r="FWE177" s="137"/>
      <c r="FWF177" s="137"/>
      <c r="FWG177" s="137"/>
      <c r="FWH177" s="137"/>
      <c r="FWI177" s="137"/>
      <c r="FWJ177" s="137"/>
      <c r="FWK177" s="137"/>
      <c r="FWL177" s="137"/>
      <c r="FWM177" s="137"/>
      <c r="FWN177" s="137"/>
      <c r="FWO177" s="137"/>
      <c r="FWP177" s="137"/>
      <c r="FWQ177" s="137"/>
      <c r="FWR177" s="137"/>
      <c r="FWS177" s="137"/>
      <c r="FWT177" s="137"/>
      <c r="FWU177" s="137"/>
      <c r="FWV177" s="137"/>
      <c r="FWW177" s="137"/>
      <c r="FWX177" s="137"/>
      <c r="FWY177" s="137"/>
      <c r="FWZ177" s="137"/>
      <c r="FXA177" s="137"/>
      <c r="FXB177" s="137"/>
      <c r="FXC177" s="137"/>
      <c r="FXD177" s="137"/>
      <c r="FXE177" s="137"/>
      <c r="FXF177" s="137"/>
      <c r="FXG177" s="137"/>
      <c r="FXH177" s="137"/>
      <c r="FXI177" s="137"/>
      <c r="FXJ177" s="137"/>
      <c r="FXK177" s="137"/>
      <c r="FXL177" s="137"/>
      <c r="FXM177" s="137"/>
      <c r="FXN177" s="137"/>
      <c r="FXO177" s="137"/>
      <c r="FXP177" s="137"/>
      <c r="FXQ177" s="137"/>
      <c r="FXR177" s="137"/>
      <c r="FXS177" s="137"/>
      <c r="FXT177" s="137"/>
      <c r="FXU177" s="137"/>
      <c r="FXV177" s="137"/>
      <c r="FXW177" s="137"/>
      <c r="FXX177" s="137"/>
      <c r="FXY177" s="137"/>
      <c r="FXZ177" s="137"/>
      <c r="FYA177" s="137"/>
      <c r="FYB177" s="137"/>
      <c r="FYC177" s="137"/>
      <c r="FYD177" s="137"/>
      <c r="FYE177" s="137"/>
      <c r="FYF177" s="137"/>
      <c r="FYG177" s="137"/>
      <c r="FYH177" s="137"/>
      <c r="FYI177" s="137"/>
      <c r="FYJ177" s="137"/>
      <c r="FYK177" s="137"/>
      <c r="FYL177" s="137"/>
      <c r="FYM177" s="137"/>
      <c r="FYN177" s="137"/>
      <c r="FYO177" s="137"/>
      <c r="FYP177" s="137"/>
      <c r="FYQ177" s="137"/>
      <c r="FYR177" s="137"/>
      <c r="FYS177" s="137"/>
      <c r="FYT177" s="137"/>
      <c r="FYU177" s="137"/>
      <c r="FYV177" s="137"/>
      <c r="FYW177" s="137"/>
      <c r="FYX177" s="137"/>
      <c r="FYY177" s="137"/>
      <c r="FYZ177" s="137"/>
      <c r="FZA177" s="137"/>
      <c r="FZB177" s="137"/>
      <c r="FZC177" s="137"/>
      <c r="FZD177" s="137"/>
      <c r="FZE177" s="137"/>
      <c r="FZF177" s="137"/>
      <c r="FZG177" s="137"/>
      <c r="FZH177" s="137"/>
      <c r="FZI177" s="137"/>
      <c r="FZJ177" s="137"/>
      <c r="FZK177" s="137"/>
      <c r="FZL177" s="137"/>
      <c r="FZM177" s="137"/>
      <c r="FZN177" s="137"/>
      <c r="FZO177" s="137"/>
      <c r="FZP177" s="137"/>
      <c r="FZQ177" s="137"/>
      <c r="FZR177" s="137"/>
      <c r="FZS177" s="137"/>
      <c r="FZT177" s="137"/>
      <c r="FZU177" s="137"/>
      <c r="FZV177" s="137"/>
      <c r="FZW177" s="137"/>
      <c r="FZX177" s="137"/>
      <c r="FZY177" s="137"/>
      <c r="FZZ177" s="137"/>
      <c r="GAA177" s="137"/>
      <c r="GAB177" s="137"/>
      <c r="GAC177" s="137"/>
      <c r="GAD177" s="137"/>
      <c r="GAE177" s="137"/>
      <c r="GAF177" s="137"/>
      <c r="GAG177" s="137"/>
      <c r="GAH177" s="137"/>
      <c r="GAI177" s="137"/>
      <c r="GAJ177" s="137"/>
      <c r="GAK177" s="137"/>
      <c r="GAL177" s="137"/>
      <c r="GAM177" s="137"/>
      <c r="GAN177" s="137"/>
      <c r="GAO177" s="137"/>
      <c r="GAP177" s="137"/>
      <c r="GAQ177" s="137"/>
      <c r="GAR177" s="137"/>
      <c r="GAS177" s="137"/>
      <c r="GAT177" s="137"/>
      <c r="GAU177" s="137"/>
      <c r="GAV177" s="137"/>
      <c r="GAW177" s="137"/>
      <c r="GAX177" s="137"/>
      <c r="GAY177" s="137"/>
      <c r="GAZ177" s="137"/>
      <c r="GBA177" s="137"/>
      <c r="GBB177" s="137"/>
      <c r="GBC177" s="137"/>
      <c r="GBD177" s="137"/>
      <c r="GBE177" s="137"/>
      <c r="GBF177" s="137"/>
      <c r="GBG177" s="137"/>
      <c r="GBH177" s="137"/>
      <c r="GBI177" s="137"/>
      <c r="GBJ177" s="137"/>
      <c r="GBK177" s="137"/>
      <c r="GBL177" s="137"/>
      <c r="GBM177" s="137"/>
      <c r="GBN177" s="137"/>
      <c r="GBO177" s="137"/>
      <c r="GBP177" s="137"/>
      <c r="GBQ177" s="137"/>
      <c r="GBR177" s="137"/>
      <c r="GBS177" s="137"/>
      <c r="GBT177" s="137"/>
      <c r="GBU177" s="137"/>
      <c r="GBV177" s="137"/>
      <c r="GBW177" s="137"/>
      <c r="GBX177" s="137"/>
      <c r="GBY177" s="137"/>
      <c r="GBZ177" s="137"/>
      <c r="GCA177" s="137"/>
      <c r="GCB177" s="137"/>
      <c r="GCC177" s="137"/>
      <c r="GCD177" s="137"/>
      <c r="GCE177" s="137"/>
      <c r="GCF177" s="137"/>
      <c r="GCG177" s="137"/>
      <c r="GCH177" s="137"/>
      <c r="GCI177" s="137"/>
      <c r="GCJ177" s="137"/>
      <c r="GCK177" s="137"/>
      <c r="GCL177" s="137"/>
      <c r="GCM177" s="137"/>
      <c r="GCN177" s="137"/>
      <c r="GCO177" s="137"/>
      <c r="GCP177" s="137"/>
      <c r="GCQ177" s="137"/>
      <c r="GCR177" s="137"/>
      <c r="GCS177" s="137"/>
      <c r="GCT177" s="137"/>
      <c r="GCU177" s="137"/>
      <c r="GCV177" s="137"/>
      <c r="GCW177" s="137"/>
      <c r="GCX177" s="137"/>
      <c r="GCY177" s="137"/>
      <c r="GCZ177" s="137"/>
      <c r="GDA177" s="137"/>
      <c r="GDB177" s="137"/>
      <c r="GDC177" s="137"/>
      <c r="GDD177" s="137"/>
      <c r="GDE177" s="137"/>
      <c r="GDF177" s="137"/>
      <c r="GDG177" s="137"/>
      <c r="GDH177" s="137"/>
      <c r="GDI177" s="137"/>
      <c r="GDJ177" s="137"/>
      <c r="GDK177" s="137"/>
      <c r="GDL177" s="137"/>
      <c r="GDM177" s="137"/>
      <c r="GDN177" s="137"/>
      <c r="GDO177" s="137"/>
      <c r="GDP177" s="137"/>
      <c r="GDQ177" s="137"/>
      <c r="GDR177" s="137"/>
      <c r="GDS177" s="137"/>
      <c r="GDT177" s="137"/>
      <c r="GDU177" s="137"/>
      <c r="GDV177" s="137"/>
      <c r="GDW177" s="137"/>
      <c r="GDX177" s="137"/>
      <c r="GDY177" s="137"/>
      <c r="GDZ177" s="137"/>
      <c r="GEA177" s="137"/>
      <c r="GEB177" s="137"/>
      <c r="GEC177" s="137"/>
      <c r="GED177" s="137"/>
      <c r="GEE177" s="137"/>
      <c r="GEF177" s="137"/>
      <c r="GEG177" s="137"/>
      <c r="GEH177" s="137"/>
      <c r="GEI177" s="137"/>
      <c r="GEJ177" s="137"/>
      <c r="GEK177" s="137"/>
      <c r="GEL177" s="137"/>
      <c r="GEM177" s="137"/>
      <c r="GEN177" s="137"/>
      <c r="GEO177" s="137"/>
      <c r="GEP177" s="137"/>
      <c r="GEQ177" s="137"/>
      <c r="GER177" s="137"/>
      <c r="GES177" s="137"/>
      <c r="GET177" s="137"/>
      <c r="GEU177" s="137"/>
      <c r="GEV177" s="137"/>
      <c r="GEW177" s="137"/>
      <c r="GEX177" s="137"/>
      <c r="GEY177" s="137"/>
      <c r="GEZ177" s="137"/>
      <c r="GFA177" s="137"/>
      <c r="GFB177" s="137"/>
      <c r="GFC177" s="137"/>
      <c r="GFD177" s="137"/>
      <c r="GFE177" s="137"/>
      <c r="GFF177" s="137"/>
      <c r="GFG177" s="137"/>
      <c r="GFH177" s="137"/>
      <c r="GFI177" s="137"/>
      <c r="GFJ177" s="137"/>
      <c r="GFK177" s="137"/>
      <c r="GFL177" s="137"/>
      <c r="GFM177" s="137"/>
      <c r="GFN177" s="137"/>
      <c r="GFO177" s="137"/>
      <c r="GFP177" s="137"/>
      <c r="GFQ177" s="137"/>
      <c r="GFR177" s="137"/>
      <c r="GFS177" s="137"/>
      <c r="GFT177" s="137"/>
      <c r="GFU177" s="137"/>
      <c r="GFV177" s="137"/>
      <c r="GFW177" s="137"/>
      <c r="GFX177" s="137"/>
      <c r="GFY177" s="137"/>
      <c r="GFZ177" s="137"/>
      <c r="GGA177" s="137"/>
      <c r="GGB177" s="137"/>
      <c r="GGC177" s="137"/>
      <c r="GGD177" s="137"/>
      <c r="GGE177" s="137"/>
      <c r="GGF177" s="137"/>
      <c r="GGG177" s="137"/>
      <c r="GGH177" s="137"/>
      <c r="GGI177" s="137"/>
      <c r="GGJ177" s="137"/>
      <c r="GGK177" s="137"/>
      <c r="GGL177" s="137"/>
      <c r="GGM177" s="137"/>
      <c r="GGN177" s="137"/>
      <c r="GGO177" s="137"/>
      <c r="GGP177" s="137"/>
      <c r="GGQ177" s="137"/>
      <c r="GGR177" s="137"/>
      <c r="GGS177" s="137"/>
      <c r="GGT177" s="137"/>
      <c r="GGU177" s="137"/>
      <c r="GGV177" s="137"/>
      <c r="GGW177" s="137"/>
      <c r="GGX177" s="137"/>
      <c r="GGY177" s="137"/>
      <c r="GGZ177" s="137"/>
      <c r="GHA177" s="137"/>
      <c r="GHB177" s="137"/>
      <c r="GHC177" s="137"/>
      <c r="GHD177" s="137"/>
      <c r="GHE177" s="137"/>
      <c r="GHF177" s="137"/>
      <c r="GHG177" s="137"/>
      <c r="GHH177" s="137"/>
      <c r="GHI177" s="137"/>
      <c r="GHJ177" s="137"/>
      <c r="GHK177" s="137"/>
      <c r="GHL177" s="137"/>
      <c r="GHM177" s="137"/>
      <c r="GHN177" s="137"/>
      <c r="GHO177" s="137"/>
      <c r="GHP177" s="137"/>
      <c r="GHQ177" s="137"/>
      <c r="GHR177" s="137"/>
      <c r="GHS177" s="137"/>
      <c r="GHT177" s="137"/>
      <c r="GHU177" s="137"/>
      <c r="GHV177" s="137"/>
      <c r="GHW177" s="137"/>
      <c r="GHX177" s="137"/>
      <c r="GHY177" s="137"/>
      <c r="GHZ177" s="137"/>
      <c r="GIA177" s="137"/>
      <c r="GIB177" s="137"/>
      <c r="GIC177" s="137"/>
      <c r="GID177" s="137"/>
      <c r="GIE177" s="137"/>
      <c r="GIF177" s="137"/>
      <c r="GIG177" s="137"/>
      <c r="GIH177" s="137"/>
      <c r="GII177" s="137"/>
      <c r="GIJ177" s="137"/>
      <c r="GIK177" s="137"/>
      <c r="GIL177" s="137"/>
      <c r="GIM177" s="137"/>
      <c r="GIN177" s="137"/>
      <c r="GIO177" s="137"/>
      <c r="GIP177" s="137"/>
      <c r="GIQ177" s="137"/>
      <c r="GIR177" s="137"/>
      <c r="GIS177" s="137"/>
      <c r="GIT177" s="137"/>
      <c r="GIU177" s="137"/>
      <c r="GIV177" s="137"/>
      <c r="GIW177" s="137"/>
      <c r="GIX177" s="137"/>
      <c r="GIY177" s="137"/>
      <c r="GIZ177" s="137"/>
      <c r="GJA177" s="137"/>
      <c r="GJB177" s="137"/>
      <c r="GJC177" s="137"/>
      <c r="GJD177" s="137"/>
      <c r="GJE177" s="137"/>
      <c r="GJF177" s="137"/>
      <c r="GJG177" s="137"/>
      <c r="GJH177" s="137"/>
      <c r="GJI177" s="137"/>
      <c r="GJJ177" s="137"/>
      <c r="GJK177" s="137"/>
      <c r="GJL177" s="137"/>
      <c r="GJM177" s="137"/>
      <c r="GJN177" s="137"/>
      <c r="GJO177" s="137"/>
      <c r="GJP177" s="137"/>
      <c r="GJQ177" s="137"/>
      <c r="GJR177" s="137"/>
      <c r="GJS177" s="137"/>
      <c r="GJT177" s="137"/>
      <c r="GJU177" s="137"/>
      <c r="GJV177" s="137"/>
      <c r="GJW177" s="137"/>
      <c r="GJX177" s="137"/>
      <c r="GJY177" s="137"/>
      <c r="GJZ177" s="137"/>
      <c r="GKA177" s="137"/>
      <c r="GKB177" s="137"/>
      <c r="GKC177" s="137"/>
      <c r="GKD177" s="137"/>
      <c r="GKE177" s="137"/>
      <c r="GKF177" s="137"/>
      <c r="GKG177" s="137"/>
      <c r="GKH177" s="137"/>
      <c r="GKI177" s="137"/>
      <c r="GKJ177" s="137"/>
      <c r="GKK177" s="137"/>
      <c r="GKL177" s="137"/>
      <c r="GKM177" s="137"/>
      <c r="GKN177" s="137"/>
      <c r="GKO177" s="137"/>
      <c r="GKP177" s="137"/>
      <c r="GKQ177" s="137"/>
      <c r="GKR177" s="137"/>
      <c r="GKS177" s="137"/>
      <c r="GKT177" s="137"/>
      <c r="GKU177" s="137"/>
      <c r="GKV177" s="137"/>
      <c r="GKW177" s="137"/>
      <c r="GKX177" s="137"/>
      <c r="GKY177" s="137"/>
      <c r="GKZ177" s="137"/>
      <c r="GLA177" s="137"/>
      <c r="GLB177" s="137"/>
      <c r="GLC177" s="137"/>
      <c r="GLD177" s="137"/>
      <c r="GLE177" s="137"/>
      <c r="GLF177" s="137"/>
      <c r="GLG177" s="137"/>
      <c r="GLH177" s="137"/>
      <c r="GLI177" s="137"/>
      <c r="GLJ177" s="137"/>
      <c r="GLK177" s="137"/>
      <c r="GLL177" s="137"/>
      <c r="GLM177" s="137"/>
      <c r="GLN177" s="137"/>
      <c r="GLO177" s="137"/>
      <c r="GLP177" s="137"/>
      <c r="GLQ177" s="137"/>
      <c r="GLR177" s="137"/>
      <c r="GLS177" s="137"/>
      <c r="GLT177" s="137"/>
      <c r="GLU177" s="137"/>
      <c r="GLV177" s="137"/>
      <c r="GLW177" s="137"/>
      <c r="GLX177" s="137"/>
      <c r="GLY177" s="137"/>
      <c r="GLZ177" s="137"/>
      <c r="GMA177" s="137"/>
      <c r="GMB177" s="137"/>
      <c r="GMC177" s="137"/>
      <c r="GMD177" s="137"/>
      <c r="GME177" s="137"/>
      <c r="GMF177" s="137"/>
      <c r="GMG177" s="137"/>
      <c r="GMH177" s="137"/>
      <c r="GMI177" s="137"/>
      <c r="GMJ177" s="137"/>
      <c r="GMK177" s="137"/>
      <c r="GML177" s="137"/>
      <c r="GMM177" s="137"/>
      <c r="GMN177" s="137"/>
      <c r="GMO177" s="137"/>
      <c r="GMP177" s="137"/>
      <c r="GMQ177" s="137"/>
      <c r="GMR177" s="137"/>
      <c r="GMS177" s="137"/>
      <c r="GMT177" s="137"/>
      <c r="GMU177" s="137"/>
      <c r="GMV177" s="137"/>
      <c r="GMW177" s="137"/>
      <c r="GMX177" s="137"/>
      <c r="GMY177" s="137"/>
      <c r="GMZ177" s="137"/>
      <c r="GNA177" s="137"/>
      <c r="GNB177" s="137"/>
      <c r="GNC177" s="137"/>
      <c r="GND177" s="137"/>
      <c r="GNE177" s="137"/>
      <c r="GNF177" s="137"/>
      <c r="GNG177" s="137"/>
      <c r="GNH177" s="137"/>
      <c r="GNI177" s="137"/>
      <c r="GNJ177" s="137"/>
      <c r="GNK177" s="137"/>
      <c r="GNL177" s="137"/>
      <c r="GNM177" s="137"/>
      <c r="GNN177" s="137"/>
      <c r="GNO177" s="137"/>
      <c r="GNP177" s="137"/>
      <c r="GNQ177" s="137"/>
      <c r="GNR177" s="137"/>
      <c r="GNS177" s="137"/>
      <c r="GNT177" s="137"/>
      <c r="GNU177" s="137"/>
      <c r="GNV177" s="137"/>
      <c r="GNW177" s="137"/>
      <c r="GNX177" s="137"/>
      <c r="GNY177" s="137"/>
      <c r="GNZ177" s="137"/>
      <c r="GOA177" s="137"/>
      <c r="GOB177" s="137"/>
      <c r="GOC177" s="137"/>
      <c r="GOD177" s="137"/>
      <c r="GOE177" s="137"/>
      <c r="GOF177" s="137"/>
      <c r="GOG177" s="137"/>
      <c r="GOH177" s="137"/>
      <c r="GOI177" s="137"/>
      <c r="GOJ177" s="137"/>
      <c r="GOK177" s="137"/>
      <c r="GOL177" s="137"/>
      <c r="GOM177" s="137"/>
      <c r="GON177" s="137"/>
      <c r="GOO177" s="137"/>
      <c r="GOP177" s="137"/>
      <c r="GOQ177" s="137"/>
      <c r="GOR177" s="137"/>
      <c r="GOS177" s="137"/>
      <c r="GOT177" s="137"/>
      <c r="GOU177" s="137"/>
      <c r="GOV177" s="137"/>
      <c r="GOW177" s="137"/>
      <c r="GOX177" s="137"/>
      <c r="GOY177" s="137"/>
      <c r="GOZ177" s="137"/>
      <c r="GPA177" s="137"/>
      <c r="GPB177" s="137"/>
      <c r="GPC177" s="137"/>
      <c r="GPD177" s="137"/>
      <c r="GPE177" s="137"/>
      <c r="GPF177" s="137"/>
      <c r="GPG177" s="137"/>
      <c r="GPH177" s="137"/>
      <c r="GPI177" s="137"/>
      <c r="GPJ177" s="137"/>
      <c r="GPK177" s="137"/>
      <c r="GPL177" s="137"/>
      <c r="GPM177" s="137"/>
      <c r="GPN177" s="137"/>
      <c r="GPO177" s="137"/>
      <c r="GPP177" s="137"/>
      <c r="GPQ177" s="137"/>
      <c r="GPR177" s="137"/>
      <c r="GPS177" s="137"/>
      <c r="GPT177" s="137"/>
      <c r="GPU177" s="137"/>
      <c r="GPV177" s="137"/>
      <c r="GPW177" s="137"/>
      <c r="GPX177" s="137"/>
      <c r="GPY177" s="137"/>
      <c r="GPZ177" s="137"/>
      <c r="GQA177" s="137"/>
      <c r="GQB177" s="137"/>
      <c r="GQC177" s="137"/>
      <c r="GQD177" s="137"/>
      <c r="GQE177" s="137"/>
      <c r="GQF177" s="137"/>
      <c r="GQG177" s="137"/>
      <c r="GQH177" s="137"/>
      <c r="GQI177" s="137"/>
      <c r="GQJ177" s="137"/>
      <c r="GQK177" s="137"/>
      <c r="GQL177" s="137"/>
      <c r="GQM177" s="137"/>
      <c r="GQN177" s="137"/>
      <c r="GQO177" s="137"/>
      <c r="GQP177" s="137"/>
      <c r="GQQ177" s="137"/>
      <c r="GQR177" s="137"/>
      <c r="GQS177" s="137"/>
      <c r="GQT177" s="137"/>
      <c r="GQU177" s="137"/>
      <c r="GQV177" s="137"/>
      <c r="GQW177" s="137"/>
      <c r="GQX177" s="137"/>
      <c r="GQY177" s="137"/>
      <c r="GQZ177" s="137"/>
      <c r="GRA177" s="137"/>
      <c r="GRB177" s="137"/>
      <c r="GRC177" s="137"/>
      <c r="GRD177" s="137"/>
      <c r="GRE177" s="137"/>
      <c r="GRF177" s="137"/>
      <c r="GRG177" s="137"/>
      <c r="GRH177" s="137"/>
      <c r="GRI177" s="137"/>
      <c r="GRJ177" s="137"/>
      <c r="GRK177" s="137"/>
      <c r="GRL177" s="137"/>
      <c r="GRM177" s="137"/>
      <c r="GRN177" s="137"/>
      <c r="GRO177" s="137"/>
      <c r="GRP177" s="137"/>
      <c r="GRQ177" s="137"/>
      <c r="GRR177" s="137"/>
      <c r="GRS177" s="137"/>
      <c r="GRT177" s="137"/>
      <c r="GRU177" s="137"/>
      <c r="GRV177" s="137"/>
      <c r="GRW177" s="137"/>
      <c r="GRX177" s="137"/>
      <c r="GRY177" s="137"/>
      <c r="GRZ177" s="137"/>
      <c r="GSA177" s="137"/>
      <c r="GSB177" s="137"/>
      <c r="GSC177" s="137"/>
      <c r="GSD177" s="137"/>
      <c r="GSE177" s="137"/>
      <c r="GSF177" s="137"/>
      <c r="GSG177" s="137"/>
      <c r="GSH177" s="137"/>
      <c r="GSI177" s="137"/>
      <c r="GSJ177" s="137"/>
      <c r="GSK177" s="137"/>
      <c r="GSL177" s="137"/>
      <c r="GSM177" s="137"/>
      <c r="GSN177" s="137"/>
      <c r="GSO177" s="137"/>
      <c r="GSP177" s="137"/>
      <c r="GSQ177" s="137"/>
      <c r="GSR177" s="137"/>
      <c r="GSS177" s="137"/>
      <c r="GST177" s="137"/>
      <c r="GSU177" s="137"/>
      <c r="GSV177" s="137"/>
      <c r="GSW177" s="137"/>
      <c r="GSX177" s="137"/>
      <c r="GSY177" s="137"/>
      <c r="GSZ177" s="137"/>
      <c r="GTA177" s="137"/>
      <c r="GTB177" s="137"/>
      <c r="GTC177" s="137"/>
      <c r="GTD177" s="137"/>
      <c r="GTE177" s="137"/>
      <c r="GTF177" s="137"/>
      <c r="GTG177" s="137"/>
      <c r="GTH177" s="137"/>
      <c r="GTI177" s="137"/>
      <c r="GTJ177" s="137"/>
      <c r="GTK177" s="137"/>
      <c r="GTL177" s="137"/>
      <c r="GTM177" s="137"/>
      <c r="GTN177" s="137"/>
      <c r="GTO177" s="137"/>
      <c r="GTP177" s="137"/>
      <c r="GTQ177" s="137"/>
      <c r="GTR177" s="137"/>
      <c r="GTS177" s="137"/>
      <c r="GTT177" s="137"/>
      <c r="GTU177" s="137"/>
      <c r="GTV177" s="137"/>
      <c r="GTW177" s="137"/>
      <c r="GTX177" s="137"/>
      <c r="GTY177" s="137"/>
      <c r="GTZ177" s="137"/>
      <c r="GUA177" s="137"/>
      <c r="GUB177" s="137"/>
      <c r="GUC177" s="137"/>
      <c r="GUD177" s="137"/>
      <c r="GUE177" s="137"/>
      <c r="GUF177" s="137"/>
      <c r="GUG177" s="137"/>
      <c r="GUH177" s="137"/>
      <c r="GUI177" s="137"/>
      <c r="GUJ177" s="137"/>
      <c r="GUK177" s="137"/>
      <c r="GUL177" s="137"/>
      <c r="GUM177" s="137"/>
      <c r="GUN177" s="137"/>
      <c r="GUO177" s="137"/>
      <c r="GUP177" s="137"/>
      <c r="GUQ177" s="137"/>
      <c r="GUR177" s="137"/>
      <c r="GUS177" s="137"/>
      <c r="GUT177" s="137"/>
      <c r="GUU177" s="137"/>
      <c r="GUV177" s="137"/>
      <c r="GUW177" s="137"/>
      <c r="GUX177" s="137"/>
      <c r="GUY177" s="137"/>
      <c r="GUZ177" s="137"/>
      <c r="GVA177" s="137"/>
      <c r="GVB177" s="137"/>
      <c r="GVC177" s="137"/>
      <c r="GVD177" s="137"/>
      <c r="GVE177" s="137"/>
      <c r="GVF177" s="137"/>
      <c r="GVG177" s="137"/>
      <c r="GVH177" s="137"/>
      <c r="GVI177" s="137"/>
      <c r="GVJ177" s="137"/>
      <c r="GVK177" s="137"/>
      <c r="GVL177" s="137"/>
      <c r="GVM177" s="137"/>
      <c r="GVN177" s="137"/>
      <c r="GVO177" s="137"/>
      <c r="GVP177" s="137"/>
      <c r="GVQ177" s="137"/>
      <c r="GVR177" s="137"/>
      <c r="GVS177" s="137"/>
      <c r="GVT177" s="137"/>
      <c r="GVU177" s="137"/>
      <c r="GVV177" s="137"/>
      <c r="GVW177" s="137"/>
      <c r="GVX177" s="137"/>
      <c r="GVY177" s="137"/>
      <c r="GVZ177" s="137"/>
      <c r="GWA177" s="137"/>
      <c r="GWB177" s="137"/>
      <c r="GWC177" s="137"/>
      <c r="GWD177" s="137"/>
      <c r="GWE177" s="137"/>
      <c r="GWF177" s="137"/>
      <c r="GWG177" s="137"/>
      <c r="GWH177" s="137"/>
      <c r="GWI177" s="137"/>
      <c r="GWJ177" s="137"/>
      <c r="GWK177" s="137"/>
      <c r="GWL177" s="137"/>
      <c r="GWM177" s="137"/>
      <c r="GWN177" s="137"/>
      <c r="GWO177" s="137"/>
      <c r="GWP177" s="137"/>
      <c r="GWQ177" s="137"/>
      <c r="GWR177" s="137"/>
      <c r="GWS177" s="137"/>
      <c r="GWT177" s="137"/>
      <c r="GWU177" s="137"/>
      <c r="GWV177" s="137"/>
      <c r="GWW177" s="137"/>
      <c r="GWX177" s="137"/>
      <c r="GWY177" s="137"/>
      <c r="GWZ177" s="137"/>
      <c r="GXA177" s="137"/>
      <c r="GXB177" s="137"/>
      <c r="GXC177" s="137"/>
      <c r="GXD177" s="137"/>
      <c r="GXE177" s="137"/>
      <c r="GXF177" s="137"/>
      <c r="GXG177" s="137"/>
      <c r="GXH177" s="137"/>
      <c r="GXI177" s="137"/>
      <c r="GXJ177" s="137"/>
      <c r="GXK177" s="137"/>
      <c r="GXL177" s="137"/>
      <c r="GXM177" s="137"/>
      <c r="GXN177" s="137"/>
      <c r="GXO177" s="137"/>
      <c r="GXP177" s="137"/>
      <c r="GXQ177" s="137"/>
      <c r="GXR177" s="137"/>
      <c r="GXS177" s="137"/>
      <c r="GXT177" s="137"/>
      <c r="GXU177" s="137"/>
      <c r="GXV177" s="137"/>
      <c r="GXW177" s="137"/>
      <c r="GXX177" s="137"/>
      <c r="GXY177" s="137"/>
      <c r="GXZ177" s="137"/>
      <c r="GYA177" s="137"/>
      <c r="GYB177" s="137"/>
      <c r="GYC177" s="137"/>
      <c r="GYD177" s="137"/>
      <c r="GYE177" s="137"/>
      <c r="GYF177" s="137"/>
      <c r="GYG177" s="137"/>
      <c r="GYH177" s="137"/>
      <c r="GYI177" s="137"/>
      <c r="GYJ177" s="137"/>
      <c r="GYK177" s="137"/>
      <c r="GYL177" s="137"/>
      <c r="GYM177" s="137"/>
      <c r="GYN177" s="137"/>
      <c r="GYO177" s="137"/>
      <c r="GYP177" s="137"/>
      <c r="GYQ177" s="137"/>
      <c r="GYR177" s="137"/>
      <c r="GYS177" s="137"/>
      <c r="GYT177" s="137"/>
      <c r="GYU177" s="137"/>
      <c r="GYV177" s="137"/>
      <c r="GYW177" s="137"/>
      <c r="GYX177" s="137"/>
      <c r="GYY177" s="137"/>
      <c r="GYZ177" s="137"/>
      <c r="GZA177" s="137"/>
      <c r="GZB177" s="137"/>
      <c r="GZC177" s="137"/>
      <c r="GZD177" s="137"/>
      <c r="GZE177" s="137"/>
      <c r="GZF177" s="137"/>
      <c r="GZG177" s="137"/>
      <c r="GZH177" s="137"/>
      <c r="GZI177" s="137"/>
      <c r="GZJ177" s="137"/>
      <c r="GZK177" s="137"/>
      <c r="GZL177" s="137"/>
      <c r="GZM177" s="137"/>
      <c r="GZN177" s="137"/>
      <c r="GZO177" s="137"/>
      <c r="GZP177" s="137"/>
      <c r="GZQ177" s="137"/>
      <c r="GZR177" s="137"/>
      <c r="GZS177" s="137"/>
      <c r="GZT177" s="137"/>
      <c r="GZU177" s="137"/>
      <c r="GZV177" s="137"/>
      <c r="GZW177" s="137"/>
      <c r="GZX177" s="137"/>
      <c r="GZY177" s="137"/>
      <c r="GZZ177" s="137"/>
      <c r="HAA177" s="137"/>
      <c r="HAB177" s="137"/>
      <c r="HAC177" s="137"/>
      <c r="HAD177" s="137"/>
      <c r="HAE177" s="137"/>
      <c r="HAF177" s="137"/>
      <c r="HAG177" s="137"/>
      <c r="HAH177" s="137"/>
      <c r="HAI177" s="137"/>
      <c r="HAJ177" s="137"/>
      <c r="HAK177" s="137"/>
      <c r="HAL177" s="137"/>
      <c r="HAM177" s="137"/>
      <c r="HAN177" s="137"/>
      <c r="HAO177" s="137"/>
      <c r="HAP177" s="137"/>
      <c r="HAQ177" s="137"/>
      <c r="HAR177" s="137"/>
      <c r="HAS177" s="137"/>
      <c r="HAT177" s="137"/>
      <c r="HAU177" s="137"/>
      <c r="HAV177" s="137"/>
      <c r="HAW177" s="137"/>
      <c r="HAX177" s="137"/>
      <c r="HAY177" s="137"/>
      <c r="HAZ177" s="137"/>
      <c r="HBA177" s="137"/>
      <c r="HBB177" s="137"/>
      <c r="HBC177" s="137"/>
      <c r="HBD177" s="137"/>
      <c r="HBE177" s="137"/>
      <c r="HBF177" s="137"/>
      <c r="HBG177" s="137"/>
      <c r="HBH177" s="137"/>
      <c r="HBI177" s="137"/>
      <c r="HBJ177" s="137"/>
      <c r="HBK177" s="137"/>
      <c r="HBL177" s="137"/>
      <c r="HBM177" s="137"/>
      <c r="HBN177" s="137"/>
      <c r="HBO177" s="137"/>
      <c r="HBP177" s="137"/>
      <c r="HBQ177" s="137"/>
      <c r="HBR177" s="137"/>
      <c r="HBS177" s="137"/>
      <c r="HBT177" s="137"/>
      <c r="HBU177" s="137"/>
      <c r="HBV177" s="137"/>
      <c r="HBW177" s="137"/>
      <c r="HBX177" s="137"/>
      <c r="HBY177" s="137"/>
      <c r="HBZ177" s="137"/>
      <c r="HCA177" s="137"/>
      <c r="HCB177" s="137"/>
      <c r="HCC177" s="137"/>
      <c r="HCD177" s="137"/>
      <c r="HCE177" s="137"/>
      <c r="HCF177" s="137"/>
      <c r="HCG177" s="137"/>
      <c r="HCH177" s="137"/>
      <c r="HCI177" s="137"/>
      <c r="HCJ177" s="137"/>
      <c r="HCK177" s="137"/>
      <c r="HCL177" s="137"/>
      <c r="HCM177" s="137"/>
      <c r="HCN177" s="137"/>
      <c r="HCO177" s="137"/>
      <c r="HCP177" s="137"/>
      <c r="HCQ177" s="137"/>
      <c r="HCR177" s="137"/>
      <c r="HCS177" s="137"/>
      <c r="HCT177" s="137"/>
      <c r="HCU177" s="137"/>
      <c r="HCV177" s="137"/>
      <c r="HCW177" s="137"/>
      <c r="HCX177" s="137"/>
      <c r="HCY177" s="137"/>
      <c r="HCZ177" s="137"/>
      <c r="HDA177" s="137"/>
      <c r="HDB177" s="137"/>
      <c r="HDC177" s="137"/>
      <c r="HDD177" s="137"/>
      <c r="HDE177" s="137"/>
      <c r="HDF177" s="137"/>
      <c r="HDG177" s="137"/>
      <c r="HDH177" s="137"/>
      <c r="HDI177" s="137"/>
      <c r="HDJ177" s="137"/>
      <c r="HDK177" s="137"/>
      <c r="HDL177" s="137"/>
      <c r="HDM177" s="137"/>
      <c r="HDN177" s="137"/>
      <c r="HDO177" s="137"/>
      <c r="HDP177" s="137"/>
      <c r="HDQ177" s="137"/>
      <c r="HDR177" s="137"/>
      <c r="HDS177" s="137"/>
      <c r="HDT177" s="137"/>
      <c r="HDU177" s="137"/>
      <c r="HDV177" s="137"/>
      <c r="HDW177" s="137"/>
      <c r="HDX177" s="137"/>
      <c r="HDY177" s="137"/>
      <c r="HDZ177" s="137"/>
      <c r="HEA177" s="137"/>
      <c r="HEB177" s="137"/>
      <c r="HEC177" s="137"/>
      <c r="HED177" s="137"/>
      <c r="HEE177" s="137"/>
      <c r="HEF177" s="137"/>
      <c r="HEG177" s="137"/>
      <c r="HEH177" s="137"/>
      <c r="HEI177" s="137"/>
      <c r="HEJ177" s="137"/>
      <c r="HEK177" s="137"/>
      <c r="HEL177" s="137"/>
      <c r="HEM177" s="137"/>
      <c r="HEN177" s="137"/>
      <c r="HEO177" s="137"/>
      <c r="HEP177" s="137"/>
      <c r="HEQ177" s="137"/>
      <c r="HER177" s="137"/>
      <c r="HES177" s="137"/>
      <c r="HET177" s="137"/>
      <c r="HEU177" s="137"/>
      <c r="HEV177" s="137"/>
      <c r="HEW177" s="137"/>
      <c r="HEX177" s="137"/>
      <c r="HEY177" s="137"/>
      <c r="HEZ177" s="137"/>
      <c r="HFA177" s="137"/>
      <c r="HFB177" s="137"/>
      <c r="HFC177" s="137"/>
      <c r="HFD177" s="137"/>
      <c r="HFE177" s="137"/>
      <c r="HFF177" s="137"/>
      <c r="HFG177" s="137"/>
      <c r="HFH177" s="137"/>
      <c r="HFI177" s="137"/>
      <c r="HFJ177" s="137"/>
      <c r="HFK177" s="137"/>
      <c r="HFL177" s="137"/>
      <c r="HFM177" s="137"/>
      <c r="HFN177" s="137"/>
      <c r="HFO177" s="137"/>
      <c r="HFP177" s="137"/>
      <c r="HFQ177" s="137"/>
      <c r="HFR177" s="137"/>
      <c r="HFS177" s="137"/>
      <c r="HFT177" s="137"/>
      <c r="HFU177" s="137"/>
      <c r="HFV177" s="137"/>
      <c r="HFW177" s="137"/>
      <c r="HFX177" s="137"/>
      <c r="HFY177" s="137"/>
      <c r="HFZ177" s="137"/>
      <c r="HGA177" s="137"/>
      <c r="HGB177" s="137"/>
      <c r="HGC177" s="137"/>
      <c r="HGD177" s="137"/>
      <c r="HGE177" s="137"/>
      <c r="HGF177" s="137"/>
      <c r="HGG177" s="137"/>
      <c r="HGH177" s="137"/>
      <c r="HGI177" s="137"/>
      <c r="HGJ177" s="137"/>
      <c r="HGK177" s="137"/>
      <c r="HGL177" s="137"/>
      <c r="HGM177" s="137"/>
      <c r="HGN177" s="137"/>
      <c r="HGO177" s="137"/>
      <c r="HGP177" s="137"/>
      <c r="HGQ177" s="137"/>
      <c r="HGR177" s="137"/>
      <c r="HGS177" s="137"/>
      <c r="HGT177" s="137"/>
      <c r="HGU177" s="137"/>
      <c r="HGV177" s="137"/>
      <c r="HGW177" s="137"/>
      <c r="HGX177" s="137"/>
      <c r="HGY177" s="137"/>
      <c r="HGZ177" s="137"/>
      <c r="HHA177" s="137"/>
      <c r="HHB177" s="137"/>
      <c r="HHC177" s="137"/>
      <c r="HHD177" s="137"/>
      <c r="HHE177" s="137"/>
      <c r="HHF177" s="137"/>
      <c r="HHG177" s="137"/>
      <c r="HHH177" s="137"/>
      <c r="HHI177" s="137"/>
      <c r="HHJ177" s="137"/>
      <c r="HHK177" s="137"/>
      <c r="HHL177" s="137"/>
      <c r="HHM177" s="137"/>
      <c r="HHN177" s="137"/>
      <c r="HHO177" s="137"/>
      <c r="HHP177" s="137"/>
      <c r="HHQ177" s="137"/>
      <c r="HHR177" s="137"/>
      <c r="HHS177" s="137"/>
      <c r="HHT177" s="137"/>
      <c r="HHU177" s="137"/>
      <c r="HHV177" s="137"/>
      <c r="HHW177" s="137"/>
      <c r="HHX177" s="137"/>
      <c r="HHY177" s="137"/>
      <c r="HHZ177" s="137"/>
      <c r="HIA177" s="137"/>
      <c r="HIB177" s="137"/>
      <c r="HIC177" s="137"/>
      <c r="HID177" s="137"/>
      <c r="HIE177" s="137"/>
      <c r="HIF177" s="137"/>
      <c r="HIG177" s="137"/>
      <c r="HIH177" s="137"/>
      <c r="HII177" s="137"/>
      <c r="HIJ177" s="137"/>
      <c r="HIK177" s="137"/>
      <c r="HIL177" s="137"/>
      <c r="HIM177" s="137"/>
      <c r="HIN177" s="137"/>
      <c r="HIO177" s="137"/>
      <c r="HIP177" s="137"/>
      <c r="HIQ177" s="137"/>
      <c r="HIR177" s="137"/>
      <c r="HIS177" s="137"/>
      <c r="HIT177" s="137"/>
      <c r="HIU177" s="137"/>
      <c r="HIV177" s="137"/>
      <c r="HIW177" s="137"/>
      <c r="HIX177" s="137"/>
      <c r="HIY177" s="137"/>
      <c r="HIZ177" s="137"/>
      <c r="HJA177" s="137"/>
      <c r="HJB177" s="137"/>
      <c r="HJC177" s="137"/>
      <c r="HJD177" s="137"/>
      <c r="HJE177" s="137"/>
      <c r="HJF177" s="137"/>
      <c r="HJG177" s="137"/>
      <c r="HJH177" s="137"/>
      <c r="HJI177" s="137"/>
      <c r="HJJ177" s="137"/>
      <c r="HJK177" s="137"/>
      <c r="HJL177" s="137"/>
      <c r="HJM177" s="137"/>
      <c r="HJN177" s="137"/>
      <c r="HJO177" s="137"/>
      <c r="HJP177" s="137"/>
      <c r="HJQ177" s="137"/>
      <c r="HJR177" s="137"/>
      <c r="HJS177" s="137"/>
      <c r="HJT177" s="137"/>
      <c r="HJU177" s="137"/>
      <c r="HJV177" s="137"/>
      <c r="HJW177" s="137"/>
      <c r="HJX177" s="137"/>
      <c r="HJY177" s="137"/>
      <c r="HJZ177" s="137"/>
      <c r="HKA177" s="137"/>
      <c r="HKB177" s="137"/>
      <c r="HKC177" s="137"/>
      <c r="HKD177" s="137"/>
      <c r="HKE177" s="137"/>
      <c r="HKF177" s="137"/>
      <c r="HKG177" s="137"/>
      <c r="HKH177" s="137"/>
      <c r="HKI177" s="137"/>
      <c r="HKJ177" s="137"/>
      <c r="HKK177" s="137"/>
      <c r="HKL177" s="137"/>
      <c r="HKM177" s="137"/>
      <c r="HKN177" s="137"/>
      <c r="HKO177" s="137"/>
      <c r="HKP177" s="137"/>
      <c r="HKQ177" s="137"/>
      <c r="HKR177" s="137"/>
      <c r="HKS177" s="137"/>
      <c r="HKT177" s="137"/>
      <c r="HKU177" s="137"/>
      <c r="HKV177" s="137"/>
      <c r="HKW177" s="137"/>
      <c r="HKX177" s="137"/>
      <c r="HKY177" s="137"/>
      <c r="HKZ177" s="137"/>
      <c r="HLA177" s="137"/>
      <c r="HLB177" s="137"/>
      <c r="HLC177" s="137"/>
      <c r="HLD177" s="137"/>
      <c r="HLE177" s="137"/>
      <c r="HLF177" s="137"/>
      <c r="HLG177" s="137"/>
      <c r="HLH177" s="137"/>
      <c r="HLI177" s="137"/>
      <c r="HLJ177" s="137"/>
      <c r="HLK177" s="137"/>
      <c r="HLL177" s="137"/>
      <c r="HLM177" s="137"/>
      <c r="HLN177" s="137"/>
      <c r="HLO177" s="137"/>
      <c r="HLP177" s="137"/>
      <c r="HLQ177" s="137"/>
      <c r="HLR177" s="137"/>
      <c r="HLS177" s="137"/>
      <c r="HLT177" s="137"/>
      <c r="HLU177" s="137"/>
      <c r="HLV177" s="137"/>
      <c r="HLW177" s="137"/>
      <c r="HLX177" s="137"/>
      <c r="HLY177" s="137"/>
      <c r="HLZ177" s="137"/>
      <c r="HMA177" s="137"/>
      <c r="HMB177" s="137"/>
      <c r="HMC177" s="137"/>
      <c r="HMD177" s="137"/>
      <c r="HME177" s="137"/>
      <c r="HMF177" s="137"/>
      <c r="HMG177" s="137"/>
      <c r="HMH177" s="137"/>
      <c r="HMI177" s="137"/>
      <c r="HMJ177" s="137"/>
      <c r="HMK177" s="137"/>
      <c r="HML177" s="137"/>
      <c r="HMM177" s="137"/>
      <c r="HMN177" s="137"/>
      <c r="HMO177" s="137"/>
      <c r="HMP177" s="137"/>
      <c r="HMQ177" s="137"/>
      <c r="HMR177" s="137"/>
      <c r="HMS177" s="137"/>
      <c r="HMT177" s="137"/>
      <c r="HMU177" s="137"/>
      <c r="HMV177" s="137"/>
      <c r="HMW177" s="137"/>
      <c r="HMX177" s="137"/>
      <c r="HMY177" s="137"/>
      <c r="HMZ177" s="137"/>
      <c r="HNA177" s="137"/>
      <c r="HNB177" s="137"/>
      <c r="HNC177" s="137"/>
      <c r="HND177" s="137"/>
      <c r="HNE177" s="137"/>
      <c r="HNF177" s="137"/>
      <c r="HNG177" s="137"/>
      <c r="HNH177" s="137"/>
      <c r="HNI177" s="137"/>
      <c r="HNJ177" s="137"/>
      <c r="HNK177" s="137"/>
      <c r="HNL177" s="137"/>
      <c r="HNM177" s="137"/>
      <c r="HNN177" s="137"/>
      <c r="HNO177" s="137"/>
      <c r="HNP177" s="137"/>
      <c r="HNQ177" s="137"/>
      <c r="HNR177" s="137"/>
      <c r="HNS177" s="137"/>
      <c r="HNT177" s="137"/>
      <c r="HNU177" s="137"/>
      <c r="HNV177" s="137"/>
      <c r="HNW177" s="137"/>
      <c r="HNX177" s="137"/>
      <c r="HNY177" s="137"/>
      <c r="HNZ177" s="137"/>
      <c r="HOA177" s="137"/>
      <c r="HOB177" s="137"/>
      <c r="HOC177" s="137"/>
      <c r="HOD177" s="137"/>
      <c r="HOE177" s="137"/>
      <c r="HOF177" s="137"/>
      <c r="HOG177" s="137"/>
      <c r="HOH177" s="137"/>
      <c r="HOI177" s="137"/>
      <c r="HOJ177" s="137"/>
      <c r="HOK177" s="137"/>
      <c r="HOL177" s="137"/>
      <c r="HOM177" s="137"/>
      <c r="HON177" s="137"/>
      <c r="HOO177" s="137"/>
      <c r="HOP177" s="137"/>
      <c r="HOQ177" s="137"/>
      <c r="HOR177" s="137"/>
      <c r="HOS177" s="137"/>
      <c r="HOT177" s="137"/>
      <c r="HOU177" s="137"/>
      <c r="HOV177" s="137"/>
      <c r="HOW177" s="137"/>
      <c r="HOX177" s="137"/>
      <c r="HOY177" s="137"/>
      <c r="HOZ177" s="137"/>
      <c r="HPA177" s="137"/>
      <c r="HPB177" s="137"/>
      <c r="HPC177" s="137"/>
      <c r="HPD177" s="137"/>
      <c r="HPE177" s="137"/>
      <c r="HPF177" s="137"/>
      <c r="HPG177" s="137"/>
      <c r="HPH177" s="137"/>
      <c r="HPI177" s="137"/>
      <c r="HPJ177" s="137"/>
      <c r="HPK177" s="137"/>
      <c r="HPL177" s="137"/>
      <c r="HPM177" s="137"/>
      <c r="HPN177" s="137"/>
      <c r="HPO177" s="137"/>
      <c r="HPP177" s="137"/>
      <c r="HPQ177" s="137"/>
      <c r="HPR177" s="137"/>
      <c r="HPS177" s="137"/>
      <c r="HPT177" s="137"/>
      <c r="HPU177" s="137"/>
      <c r="HPV177" s="137"/>
      <c r="HPW177" s="137"/>
      <c r="HPX177" s="137"/>
      <c r="HPY177" s="137"/>
      <c r="HPZ177" s="137"/>
      <c r="HQA177" s="137"/>
      <c r="HQB177" s="137"/>
      <c r="HQC177" s="137"/>
      <c r="HQD177" s="137"/>
      <c r="HQE177" s="137"/>
      <c r="HQF177" s="137"/>
      <c r="HQG177" s="137"/>
      <c r="HQH177" s="137"/>
      <c r="HQI177" s="137"/>
      <c r="HQJ177" s="137"/>
      <c r="HQK177" s="137"/>
      <c r="HQL177" s="137"/>
      <c r="HQM177" s="137"/>
      <c r="HQN177" s="137"/>
      <c r="HQO177" s="137"/>
      <c r="HQP177" s="137"/>
      <c r="HQQ177" s="137"/>
      <c r="HQR177" s="137"/>
      <c r="HQS177" s="137"/>
      <c r="HQT177" s="137"/>
      <c r="HQU177" s="137"/>
      <c r="HQV177" s="137"/>
      <c r="HQW177" s="137"/>
      <c r="HQX177" s="137"/>
      <c r="HQY177" s="137"/>
      <c r="HQZ177" s="137"/>
      <c r="HRA177" s="137"/>
      <c r="HRB177" s="137"/>
      <c r="HRC177" s="137"/>
      <c r="HRD177" s="137"/>
      <c r="HRE177" s="137"/>
      <c r="HRF177" s="137"/>
      <c r="HRG177" s="137"/>
      <c r="HRH177" s="137"/>
      <c r="HRI177" s="137"/>
      <c r="HRJ177" s="137"/>
      <c r="HRK177" s="137"/>
      <c r="HRL177" s="137"/>
      <c r="HRM177" s="137"/>
      <c r="HRN177" s="137"/>
      <c r="HRO177" s="137"/>
      <c r="HRP177" s="137"/>
      <c r="HRQ177" s="137"/>
      <c r="HRR177" s="137"/>
      <c r="HRS177" s="137"/>
      <c r="HRT177" s="137"/>
      <c r="HRU177" s="137"/>
      <c r="HRV177" s="137"/>
      <c r="HRW177" s="137"/>
      <c r="HRX177" s="137"/>
      <c r="HRY177" s="137"/>
      <c r="HRZ177" s="137"/>
      <c r="HSA177" s="137"/>
      <c r="HSB177" s="137"/>
      <c r="HSC177" s="137"/>
      <c r="HSD177" s="137"/>
      <c r="HSE177" s="137"/>
      <c r="HSF177" s="137"/>
      <c r="HSG177" s="137"/>
      <c r="HSH177" s="137"/>
      <c r="HSI177" s="137"/>
      <c r="HSJ177" s="137"/>
      <c r="HSK177" s="137"/>
      <c r="HSL177" s="137"/>
      <c r="HSM177" s="137"/>
      <c r="HSN177" s="137"/>
      <c r="HSO177" s="137"/>
      <c r="HSP177" s="137"/>
      <c r="HSQ177" s="137"/>
      <c r="HSR177" s="137"/>
      <c r="HSS177" s="137"/>
      <c r="HST177" s="137"/>
      <c r="HSU177" s="137"/>
      <c r="HSV177" s="137"/>
      <c r="HSW177" s="137"/>
      <c r="HSX177" s="137"/>
      <c r="HSY177" s="137"/>
      <c r="HSZ177" s="137"/>
      <c r="HTA177" s="137"/>
      <c r="HTB177" s="137"/>
      <c r="HTC177" s="137"/>
      <c r="HTD177" s="137"/>
      <c r="HTE177" s="137"/>
      <c r="HTF177" s="137"/>
      <c r="HTG177" s="137"/>
      <c r="HTH177" s="137"/>
      <c r="HTI177" s="137"/>
      <c r="HTJ177" s="137"/>
      <c r="HTK177" s="137"/>
      <c r="HTL177" s="137"/>
      <c r="HTM177" s="137"/>
      <c r="HTN177" s="137"/>
      <c r="HTO177" s="137"/>
      <c r="HTP177" s="137"/>
      <c r="HTQ177" s="137"/>
      <c r="HTR177" s="137"/>
      <c r="HTS177" s="137"/>
      <c r="HTT177" s="137"/>
      <c r="HTU177" s="137"/>
      <c r="HTV177" s="137"/>
      <c r="HTW177" s="137"/>
      <c r="HTX177" s="137"/>
      <c r="HTY177" s="137"/>
      <c r="HTZ177" s="137"/>
      <c r="HUA177" s="137"/>
      <c r="HUB177" s="137"/>
      <c r="HUC177" s="137"/>
      <c r="HUD177" s="137"/>
      <c r="HUE177" s="137"/>
      <c r="HUF177" s="137"/>
      <c r="HUG177" s="137"/>
      <c r="HUH177" s="137"/>
      <c r="HUI177" s="137"/>
      <c r="HUJ177" s="137"/>
      <c r="HUK177" s="137"/>
      <c r="HUL177" s="137"/>
      <c r="HUM177" s="137"/>
      <c r="HUN177" s="137"/>
      <c r="HUO177" s="137"/>
      <c r="HUP177" s="137"/>
      <c r="HUQ177" s="137"/>
      <c r="HUR177" s="137"/>
      <c r="HUS177" s="137"/>
      <c r="HUT177" s="137"/>
      <c r="HUU177" s="137"/>
      <c r="HUV177" s="137"/>
      <c r="HUW177" s="137"/>
      <c r="HUX177" s="137"/>
      <c r="HUY177" s="137"/>
      <c r="HUZ177" s="137"/>
      <c r="HVA177" s="137"/>
      <c r="HVB177" s="137"/>
      <c r="HVC177" s="137"/>
      <c r="HVD177" s="137"/>
      <c r="HVE177" s="137"/>
      <c r="HVF177" s="137"/>
      <c r="HVG177" s="137"/>
      <c r="HVH177" s="137"/>
      <c r="HVI177" s="137"/>
      <c r="HVJ177" s="137"/>
      <c r="HVK177" s="137"/>
      <c r="HVL177" s="137"/>
      <c r="HVM177" s="137"/>
      <c r="HVN177" s="137"/>
      <c r="HVO177" s="137"/>
      <c r="HVP177" s="137"/>
      <c r="HVQ177" s="137"/>
      <c r="HVR177" s="137"/>
      <c r="HVS177" s="137"/>
      <c r="HVT177" s="137"/>
      <c r="HVU177" s="137"/>
      <c r="HVV177" s="137"/>
      <c r="HVW177" s="137"/>
      <c r="HVX177" s="137"/>
      <c r="HVY177" s="137"/>
      <c r="HVZ177" s="137"/>
      <c r="HWA177" s="137"/>
      <c r="HWB177" s="137"/>
      <c r="HWC177" s="137"/>
      <c r="HWD177" s="137"/>
      <c r="HWE177" s="137"/>
      <c r="HWF177" s="137"/>
      <c r="HWG177" s="137"/>
      <c r="HWH177" s="137"/>
      <c r="HWI177" s="137"/>
      <c r="HWJ177" s="137"/>
      <c r="HWK177" s="137"/>
      <c r="HWL177" s="137"/>
      <c r="HWM177" s="137"/>
      <c r="HWN177" s="137"/>
      <c r="HWO177" s="137"/>
      <c r="HWP177" s="137"/>
      <c r="HWQ177" s="137"/>
      <c r="HWR177" s="137"/>
      <c r="HWS177" s="137"/>
      <c r="HWT177" s="137"/>
      <c r="HWU177" s="137"/>
      <c r="HWV177" s="137"/>
      <c r="HWW177" s="137"/>
      <c r="HWX177" s="137"/>
      <c r="HWY177" s="137"/>
      <c r="HWZ177" s="137"/>
      <c r="HXA177" s="137"/>
      <c r="HXB177" s="137"/>
      <c r="HXC177" s="137"/>
      <c r="HXD177" s="137"/>
      <c r="HXE177" s="137"/>
      <c r="HXF177" s="137"/>
      <c r="HXG177" s="137"/>
      <c r="HXH177" s="137"/>
      <c r="HXI177" s="137"/>
      <c r="HXJ177" s="137"/>
      <c r="HXK177" s="137"/>
      <c r="HXL177" s="137"/>
      <c r="HXM177" s="137"/>
      <c r="HXN177" s="137"/>
      <c r="HXO177" s="137"/>
      <c r="HXP177" s="137"/>
      <c r="HXQ177" s="137"/>
      <c r="HXR177" s="137"/>
      <c r="HXS177" s="137"/>
      <c r="HXT177" s="137"/>
      <c r="HXU177" s="137"/>
      <c r="HXV177" s="137"/>
      <c r="HXW177" s="137"/>
      <c r="HXX177" s="137"/>
      <c r="HXY177" s="137"/>
      <c r="HXZ177" s="137"/>
      <c r="HYA177" s="137"/>
      <c r="HYB177" s="137"/>
      <c r="HYC177" s="137"/>
      <c r="HYD177" s="137"/>
      <c r="HYE177" s="137"/>
      <c r="HYF177" s="137"/>
      <c r="HYG177" s="137"/>
      <c r="HYH177" s="137"/>
      <c r="HYI177" s="137"/>
      <c r="HYJ177" s="137"/>
      <c r="HYK177" s="137"/>
      <c r="HYL177" s="137"/>
      <c r="HYM177" s="137"/>
      <c r="HYN177" s="137"/>
      <c r="HYO177" s="137"/>
      <c r="HYP177" s="137"/>
      <c r="HYQ177" s="137"/>
      <c r="HYR177" s="137"/>
      <c r="HYS177" s="137"/>
      <c r="HYT177" s="137"/>
      <c r="HYU177" s="137"/>
      <c r="HYV177" s="137"/>
      <c r="HYW177" s="137"/>
      <c r="HYX177" s="137"/>
      <c r="HYY177" s="137"/>
      <c r="HYZ177" s="137"/>
      <c r="HZA177" s="137"/>
      <c r="HZB177" s="137"/>
      <c r="HZC177" s="137"/>
      <c r="HZD177" s="137"/>
      <c r="HZE177" s="137"/>
      <c r="HZF177" s="137"/>
      <c r="HZG177" s="137"/>
      <c r="HZH177" s="137"/>
      <c r="HZI177" s="137"/>
      <c r="HZJ177" s="137"/>
      <c r="HZK177" s="137"/>
      <c r="HZL177" s="137"/>
      <c r="HZM177" s="137"/>
      <c r="HZN177" s="137"/>
      <c r="HZO177" s="137"/>
      <c r="HZP177" s="137"/>
      <c r="HZQ177" s="137"/>
      <c r="HZR177" s="137"/>
      <c r="HZS177" s="137"/>
      <c r="HZT177" s="137"/>
      <c r="HZU177" s="137"/>
      <c r="HZV177" s="137"/>
      <c r="HZW177" s="137"/>
      <c r="HZX177" s="137"/>
      <c r="HZY177" s="137"/>
      <c r="HZZ177" s="137"/>
      <c r="IAA177" s="137"/>
      <c r="IAB177" s="137"/>
      <c r="IAC177" s="137"/>
      <c r="IAD177" s="137"/>
      <c r="IAE177" s="137"/>
      <c r="IAF177" s="137"/>
      <c r="IAG177" s="137"/>
      <c r="IAH177" s="137"/>
      <c r="IAI177" s="137"/>
      <c r="IAJ177" s="137"/>
      <c r="IAK177" s="137"/>
      <c r="IAL177" s="137"/>
      <c r="IAM177" s="137"/>
      <c r="IAN177" s="137"/>
      <c r="IAO177" s="137"/>
      <c r="IAP177" s="137"/>
      <c r="IAQ177" s="137"/>
      <c r="IAR177" s="137"/>
      <c r="IAS177" s="137"/>
      <c r="IAT177" s="137"/>
      <c r="IAU177" s="137"/>
      <c r="IAV177" s="137"/>
      <c r="IAW177" s="137"/>
      <c r="IAX177" s="137"/>
      <c r="IAY177" s="137"/>
      <c r="IAZ177" s="137"/>
      <c r="IBA177" s="137"/>
      <c r="IBB177" s="137"/>
      <c r="IBC177" s="137"/>
      <c r="IBD177" s="137"/>
      <c r="IBE177" s="137"/>
      <c r="IBF177" s="137"/>
      <c r="IBG177" s="137"/>
      <c r="IBH177" s="137"/>
      <c r="IBI177" s="137"/>
      <c r="IBJ177" s="137"/>
      <c r="IBK177" s="137"/>
      <c r="IBL177" s="137"/>
      <c r="IBM177" s="137"/>
      <c r="IBN177" s="137"/>
      <c r="IBO177" s="137"/>
      <c r="IBP177" s="137"/>
      <c r="IBQ177" s="137"/>
      <c r="IBR177" s="137"/>
      <c r="IBS177" s="137"/>
      <c r="IBT177" s="137"/>
      <c r="IBU177" s="137"/>
      <c r="IBV177" s="137"/>
      <c r="IBW177" s="137"/>
      <c r="IBX177" s="137"/>
      <c r="IBY177" s="137"/>
      <c r="IBZ177" s="137"/>
      <c r="ICA177" s="137"/>
      <c r="ICB177" s="137"/>
      <c r="ICC177" s="137"/>
      <c r="ICD177" s="137"/>
      <c r="ICE177" s="137"/>
      <c r="ICF177" s="137"/>
      <c r="ICG177" s="137"/>
      <c r="ICH177" s="137"/>
      <c r="ICI177" s="137"/>
      <c r="ICJ177" s="137"/>
      <c r="ICK177" s="137"/>
      <c r="ICL177" s="137"/>
      <c r="ICM177" s="137"/>
      <c r="ICN177" s="137"/>
      <c r="ICO177" s="137"/>
      <c r="ICP177" s="137"/>
      <c r="ICQ177" s="137"/>
      <c r="ICR177" s="137"/>
      <c r="ICS177" s="137"/>
      <c r="ICT177" s="137"/>
      <c r="ICU177" s="137"/>
      <c r="ICV177" s="137"/>
      <c r="ICW177" s="137"/>
      <c r="ICX177" s="137"/>
      <c r="ICY177" s="137"/>
      <c r="ICZ177" s="137"/>
      <c r="IDA177" s="137"/>
      <c r="IDB177" s="137"/>
      <c r="IDC177" s="137"/>
      <c r="IDD177" s="137"/>
      <c r="IDE177" s="137"/>
      <c r="IDF177" s="137"/>
      <c r="IDG177" s="137"/>
      <c r="IDH177" s="137"/>
      <c r="IDI177" s="137"/>
      <c r="IDJ177" s="137"/>
      <c r="IDK177" s="137"/>
      <c r="IDL177" s="137"/>
      <c r="IDM177" s="137"/>
      <c r="IDN177" s="137"/>
      <c r="IDO177" s="137"/>
      <c r="IDP177" s="137"/>
      <c r="IDQ177" s="137"/>
      <c r="IDR177" s="137"/>
      <c r="IDS177" s="137"/>
      <c r="IDT177" s="137"/>
      <c r="IDU177" s="137"/>
      <c r="IDV177" s="137"/>
      <c r="IDW177" s="137"/>
      <c r="IDX177" s="137"/>
      <c r="IDY177" s="137"/>
      <c r="IDZ177" s="137"/>
      <c r="IEA177" s="137"/>
      <c r="IEB177" s="137"/>
      <c r="IEC177" s="137"/>
      <c r="IED177" s="137"/>
      <c r="IEE177" s="137"/>
      <c r="IEF177" s="137"/>
      <c r="IEG177" s="137"/>
      <c r="IEH177" s="137"/>
      <c r="IEI177" s="137"/>
      <c r="IEJ177" s="137"/>
      <c r="IEK177" s="137"/>
      <c r="IEL177" s="137"/>
      <c r="IEM177" s="137"/>
      <c r="IEN177" s="137"/>
      <c r="IEO177" s="137"/>
      <c r="IEP177" s="137"/>
      <c r="IEQ177" s="137"/>
      <c r="IER177" s="137"/>
      <c r="IES177" s="137"/>
      <c r="IET177" s="137"/>
      <c r="IEU177" s="137"/>
      <c r="IEV177" s="137"/>
      <c r="IEW177" s="137"/>
      <c r="IEX177" s="137"/>
      <c r="IEY177" s="137"/>
      <c r="IEZ177" s="137"/>
      <c r="IFA177" s="137"/>
      <c r="IFB177" s="137"/>
      <c r="IFC177" s="137"/>
      <c r="IFD177" s="137"/>
      <c r="IFE177" s="137"/>
      <c r="IFF177" s="137"/>
      <c r="IFG177" s="137"/>
      <c r="IFH177" s="137"/>
      <c r="IFI177" s="137"/>
      <c r="IFJ177" s="137"/>
      <c r="IFK177" s="137"/>
      <c r="IFL177" s="137"/>
      <c r="IFM177" s="137"/>
      <c r="IFN177" s="137"/>
      <c r="IFO177" s="137"/>
      <c r="IFP177" s="137"/>
      <c r="IFQ177" s="137"/>
      <c r="IFR177" s="137"/>
      <c r="IFS177" s="137"/>
      <c r="IFT177" s="137"/>
      <c r="IFU177" s="137"/>
      <c r="IFV177" s="137"/>
      <c r="IFW177" s="137"/>
      <c r="IFX177" s="137"/>
      <c r="IFY177" s="137"/>
      <c r="IFZ177" s="137"/>
      <c r="IGA177" s="137"/>
      <c r="IGB177" s="137"/>
      <c r="IGC177" s="137"/>
      <c r="IGD177" s="137"/>
      <c r="IGE177" s="137"/>
      <c r="IGF177" s="137"/>
      <c r="IGG177" s="137"/>
      <c r="IGH177" s="137"/>
      <c r="IGI177" s="137"/>
      <c r="IGJ177" s="137"/>
      <c r="IGK177" s="137"/>
      <c r="IGL177" s="137"/>
      <c r="IGM177" s="137"/>
      <c r="IGN177" s="137"/>
      <c r="IGO177" s="137"/>
      <c r="IGP177" s="137"/>
      <c r="IGQ177" s="137"/>
      <c r="IGR177" s="137"/>
      <c r="IGS177" s="137"/>
      <c r="IGT177" s="137"/>
      <c r="IGU177" s="137"/>
      <c r="IGV177" s="137"/>
      <c r="IGW177" s="137"/>
      <c r="IGX177" s="137"/>
      <c r="IGY177" s="137"/>
      <c r="IGZ177" s="137"/>
      <c r="IHA177" s="137"/>
      <c r="IHB177" s="137"/>
      <c r="IHC177" s="137"/>
      <c r="IHD177" s="137"/>
      <c r="IHE177" s="137"/>
      <c r="IHF177" s="137"/>
      <c r="IHG177" s="137"/>
      <c r="IHH177" s="137"/>
      <c r="IHI177" s="137"/>
      <c r="IHJ177" s="137"/>
      <c r="IHK177" s="137"/>
      <c r="IHL177" s="137"/>
      <c r="IHM177" s="137"/>
      <c r="IHN177" s="137"/>
      <c r="IHO177" s="137"/>
      <c r="IHP177" s="137"/>
      <c r="IHQ177" s="137"/>
      <c r="IHR177" s="137"/>
      <c r="IHS177" s="137"/>
      <c r="IHT177" s="137"/>
      <c r="IHU177" s="137"/>
      <c r="IHV177" s="137"/>
      <c r="IHW177" s="137"/>
      <c r="IHX177" s="137"/>
      <c r="IHY177" s="137"/>
      <c r="IHZ177" s="137"/>
      <c r="IIA177" s="137"/>
      <c r="IIB177" s="137"/>
      <c r="IIC177" s="137"/>
      <c r="IID177" s="137"/>
      <c r="IIE177" s="137"/>
      <c r="IIF177" s="137"/>
      <c r="IIG177" s="137"/>
      <c r="IIH177" s="137"/>
      <c r="III177" s="137"/>
      <c r="IIJ177" s="137"/>
      <c r="IIK177" s="137"/>
      <c r="IIL177" s="137"/>
      <c r="IIM177" s="137"/>
      <c r="IIN177" s="137"/>
      <c r="IIO177" s="137"/>
      <c r="IIP177" s="137"/>
      <c r="IIQ177" s="137"/>
      <c r="IIR177" s="137"/>
      <c r="IIS177" s="137"/>
      <c r="IIT177" s="137"/>
      <c r="IIU177" s="137"/>
      <c r="IIV177" s="137"/>
      <c r="IIW177" s="137"/>
      <c r="IIX177" s="137"/>
      <c r="IIY177" s="137"/>
      <c r="IIZ177" s="137"/>
      <c r="IJA177" s="137"/>
      <c r="IJB177" s="137"/>
      <c r="IJC177" s="137"/>
      <c r="IJD177" s="137"/>
      <c r="IJE177" s="137"/>
      <c r="IJF177" s="137"/>
      <c r="IJG177" s="137"/>
      <c r="IJH177" s="137"/>
      <c r="IJI177" s="137"/>
      <c r="IJJ177" s="137"/>
      <c r="IJK177" s="137"/>
      <c r="IJL177" s="137"/>
      <c r="IJM177" s="137"/>
      <c r="IJN177" s="137"/>
      <c r="IJO177" s="137"/>
      <c r="IJP177" s="137"/>
      <c r="IJQ177" s="137"/>
      <c r="IJR177" s="137"/>
      <c r="IJS177" s="137"/>
      <c r="IJT177" s="137"/>
      <c r="IJU177" s="137"/>
      <c r="IJV177" s="137"/>
      <c r="IJW177" s="137"/>
      <c r="IJX177" s="137"/>
      <c r="IJY177" s="137"/>
      <c r="IJZ177" s="137"/>
      <c r="IKA177" s="137"/>
      <c r="IKB177" s="137"/>
      <c r="IKC177" s="137"/>
      <c r="IKD177" s="137"/>
      <c r="IKE177" s="137"/>
      <c r="IKF177" s="137"/>
      <c r="IKG177" s="137"/>
      <c r="IKH177" s="137"/>
      <c r="IKI177" s="137"/>
      <c r="IKJ177" s="137"/>
      <c r="IKK177" s="137"/>
      <c r="IKL177" s="137"/>
      <c r="IKM177" s="137"/>
      <c r="IKN177" s="137"/>
      <c r="IKO177" s="137"/>
      <c r="IKP177" s="137"/>
      <c r="IKQ177" s="137"/>
      <c r="IKR177" s="137"/>
      <c r="IKS177" s="137"/>
      <c r="IKT177" s="137"/>
      <c r="IKU177" s="137"/>
      <c r="IKV177" s="137"/>
      <c r="IKW177" s="137"/>
      <c r="IKX177" s="137"/>
      <c r="IKY177" s="137"/>
      <c r="IKZ177" s="137"/>
      <c r="ILA177" s="137"/>
      <c r="ILB177" s="137"/>
      <c r="ILC177" s="137"/>
      <c r="ILD177" s="137"/>
      <c r="ILE177" s="137"/>
      <c r="ILF177" s="137"/>
      <c r="ILG177" s="137"/>
      <c r="ILH177" s="137"/>
      <c r="ILI177" s="137"/>
      <c r="ILJ177" s="137"/>
      <c r="ILK177" s="137"/>
      <c r="ILL177" s="137"/>
      <c r="ILM177" s="137"/>
      <c r="ILN177" s="137"/>
      <c r="ILO177" s="137"/>
      <c r="ILP177" s="137"/>
      <c r="ILQ177" s="137"/>
      <c r="ILR177" s="137"/>
      <c r="ILS177" s="137"/>
      <c r="ILT177" s="137"/>
      <c r="ILU177" s="137"/>
      <c r="ILV177" s="137"/>
      <c r="ILW177" s="137"/>
      <c r="ILX177" s="137"/>
      <c r="ILY177" s="137"/>
      <c r="ILZ177" s="137"/>
      <c r="IMA177" s="137"/>
      <c r="IMB177" s="137"/>
      <c r="IMC177" s="137"/>
      <c r="IMD177" s="137"/>
      <c r="IME177" s="137"/>
      <c r="IMF177" s="137"/>
      <c r="IMG177" s="137"/>
      <c r="IMH177" s="137"/>
      <c r="IMI177" s="137"/>
      <c r="IMJ177" s="137"/>
      <c r="IMK177" s="137"/>
      <c r="IML177" s="137"/>
      <c r="IMM177" s="137"/>
      <c r="IMN177" s="137"/>
      <c r="IMO177" s="137"/>
      <c r="IMP177" s="137"/>
      <c r="IMQ177" s="137"/>
      <c r="IMR177" s="137"/>
      <c r="IMS177" s="137"/>
      <c r="IMT177" s="137"/>
      <c r="IMU177" s="137"/>
      <c r="IMV177" s="137"/>
      <c r="IMW177" s="137"/>
      <c r="IMX177" s="137"/>
      <c r="IMY177" s="137"/>
      <c r="IMZ177" s="137"/>
      <c r="INA177" s="137"/>
      <c r="INB177" s="137"/>
      <c r="INC177" s="137"/>
      <c r="IND177" s="137"/>
      <c r="INE177" s="137"/>
      <c r="INF177" s="137"/>
      <c r="ING177" s="137"/>
      <c r="INH177" s="137"/>
      <c r="INI177" s="137"/>
      <c r="INJ177" s="137"/>
      <c r="INK177" s="137"/>
      <c r="INL177" s="137"/>
      <c r="INM177" s="137"/>
      <c r="INN177" s="137"/>
      <c r="INO177" s="137"/>
      <c r="INP177" s="137"/>
      <c r="INQ177" s="137"/>
      <c r="INR177" s="137"/>
      <c r="INS177" s="137"/>
      <c r="INT177" s="137"/>
      <c r="INU177" s="137"/>
      <c r="INV177" s="137"/>
      <c r="INW177" s="137"/>
      <c r="INX177" s="137"/>
      <c r="INY177" s="137"/>
      <c r="INZ177" s="137"/>
      <c r="IOA177" s="137"/>
      <c r="IOB177" s="137"/>
      <c r="IOC177" s="137"/>
      <c r="IOD177" s="137"/>
      <c r="IOE177" s="137"/>
      <c r="IOF177" s="137"/>
      <c r="IOG177" s="137"/>
      <c r="IOH177" s="137"/>
      <c r="IOI177" s="137"/>
      <c r="IOJ177" s="137"/>
      <c r="IOK177" s="137"/>
      <c r="IOL177" s="137"/>
      <c r="IOM177" s="137"/>
      <c r="ION177" s="137"/>
      <c r="IOO177" s="137"/>
      <c r="IOP177" s="137"/>
      <c r="IOQ177" s="137"/>
      <c r="IOR177" s="137"/>
      <c r="IOS177" s="137"/>
      <c r="IOT177" s="137"/>
      <c r="IOU177" s="137"/>
      <c r="IOV177" s="137"/>
      <c r="IOW177" s="137"/>
      <c r="IOX177" s="137"/>
      <c r="IOY177" s="137"/>
      <c r="IOZ177" s="137"/>
      <c r="IPA177" s="137"/>
      <c r="IPB177" s="137"/>
      <c r="IPC177" s="137"/>
      <c r="IPD177" s="137"/>
      <c r="IPE177" s="137"/>
      <c r="IPF177" s="137"/>
      <c r="IPG177" s="137"/>
      <c r="IPH177" s="137"/>
      <c r="IPI177" s="137"/>
      <c r="IPJ177" s="137"/>
      <c r="IPK177" s="137"/>
      <c r="IPL177" s="137"/>
      <c r="IPM177" s="137"/>
      <c r="IPN177" s="137"/>
      <c r="IPO177" s="137"/>
      <c r="IPP177" s="137"/>
      <c r="IPQ177" s="137"/>
      <c r="IPR177" s="137"/>
      <c r="IPS177" s="137"/>
      <c r="IPT177" s="137"/>
      <c r="IPU177" s="137"/>
      <c r="IPV177" s="137"/>
      <c r="IPW177" s="137"/>
      <c r="IPX177" s="137"/>
      <c r="IPY177" s="137"/>
      <c r="IPZ177" s="137"/>
      <c r="IQA177" s="137"/>
      <c r="IQB177" s="137"/>
      <c r="IQC177" s="137"/>
      <c r="IQD177" s="137"/>
      <c r="IQE177" s="137"/>
      <c r="IQF177" s="137"/>
      <c r="IQG177" s="137"/>
      <c r="IQH177" s="137"/>
      <c r="IQI177" s="137"/>
      <c r="IQJ177" s="137"/>
      <c r="IQK177" s="137"/>
      <c r="IQL177" s="137"/>
      <c r="IQM177" s="137"/>
      <c r="IQN177" s="137"/>
      <c r="IQO177" s="137"/>
      <c r="IQP177" s="137"/>
      <c r="IQQ177" s="137"/>
      <c r="IQR177" s="137"/>
      <c r="IQS177" s="137"/>
      <c r="IQT177" s="137"/>
      <c r="IQU177" s="137"/>
      <c r="IQV177" s="137"/>
      <c r="IQW177" s="137"/>
      <c r="IQX177" s="137"/>
      <c r="IQY177" s="137"/>
      <c r="IQZ177" s="137"/>
      <c r="IRA177" s="137"/>
      <c r="IRB177" s="137"/>
      <c r="IRC177" s="137"/>
      <c r="IRD177" s="137"/>
      <c r="IRE177" s="137"/>
      <c r="IRF177" s="137"/>
      <c r="IRG177" s="137"/>
      <c r="IRH177" s="137"/>
      <c r="IRI177" s="137"/>
      <c r="IRJ177" s="137"/>
      <c r="IRK177" s="137"/>
      <c r="IRL177" s="137"/>
      <c r="IRM177" s="137"/>
      <c r="IRN177" s="137"/>
      <c r="IRO177" s="137"/>
      <c r="IRP177" s="137"/>
      <c r="IRQ177" s="137"/>
      <c r="IRR177" s="137"/>
      <c r="IRS177" s="137"/>
      <c r="IRT177" s="137"/>
      <c r="IRU177" s="137"/>
      <c r="IRV177" s="137"/>
      <c r="IRW177" s="137"/>
      <c r="IRX177" s="137"/>
      <c r="IRY177" s="137"/>
      <c r="IRZ177" s="137"/>
      <c r="ISA177" s="137"/>
      <c r="ISB177" s="137"/>
      <c r="ISC177" s="137"/>
      <c r="ISD177" s="137"/>
      <c r="ISE177" s="137"/>
      <c r="ISF177" s="137"/>
      <c r="ISG177" s="137"/>
      <c r="ISH177" s="137"/>
      <c r="ISI177" s="137"/>
      <c r="ISJ177" s="137"/>
      <c r="ISK177" s="137"/>
      <c r="ISL177" s="137"/>
      <c r="ISM177" s="137"/>
      <c r="ISN177" s="137"/>
      <c r="ISO177" s="137"/>
      <c r="ISP177" s="137"/>
      <c r="ISQ177" s="137"/>
      <c r="ISR177" s="137"/>
      <c r="ISS177" s="137"/>
      <c r="IST177" s="137"/>
      <c r="ISU177" s="137"/>
      <c r="ISV177" s="137"/>
      <c r="ISW177" s="137"/>
      <c r="ISX177" s="137"/>
      <c r="ISY177" s="137"/>
      <c r="ISZ177" s="137"/>
      <c r="ITA177" s="137"/>
      <c r="ITB177" s="137"/>
      <c r="ITC177" s="137"/>
      <c r="ITD177" s="137"/>
      <c r="ITE177" s="137"/>
      <c r="ITF177" s="137"/>
      <c r="ITG177" s="137"/>
      <c r="ITH177" s="137"/>
      <c r="ITI177" s="137"/>
      <c r="ITJ177" s="137"/>
      <c r="ITK177" s="137"/>
      <c r="ITL177" s="137"/>
      <c r="ITM177" s="137"/>
      <c r="ITN177" s="137"/>
      <c r="ITO177" s="137"/>
      <c r="ITP177" s="137"/>
      <c r="ITQ177" s="137"/>
      <c r="ITR177" s="137"/>
      <c r="ITS177" s="137"/>
      <c r="ITT177" s="137"/>
      <c r="ITU177" s="137"/>
      <c r="ITV177" s="137"/>
      <c r="ITW177" s="137"/>
      <c r="ITX177" s="137"/>
      <c r="ITY177" s="137"/>
      <c r="ITZ177" s="137"/>
      <c r="IUA177" s="137"/>
      <c r="IUB177" s="137"/>
      <c r="IUC177" s="137"/>
      <c r="IUD177" s="137"/>
      <c r="IUE177" s="137"/>
      <c r="IUF177" s="137"/>
      <c r="IUG177" s="137"/>
      <c r="IUH177" s="137"/>
      <c r="IUI177" s="137"/>
      <c r="IUJ177" s="137"/>
      <c r="IUK177" s="137"/>
      <c r="IUL177" s="137"/>
      <c r="IUM177" s="137"/>
      <c r="IUN177" s="137"/>
      <c r="IUO177" s="137"/>
      <c r="IUP177" s="137"/>
      <c r="IUQ177" s="137"/>
      <c r="IUR177" s="137"/>
      <c r="IUS177" s="137"/>
      <c r="IUT177" s="137"/>
      <c r="IUU177" s="137"/>
      <c r="IUV177" s="137"/>
      <c r="IUW177" s="137"/>
      <c r="IUX177" s="137"/>
      <c r="IUY177" s="137"/>
      <c r="IUZ177" s="137"/>
      <c r="IVA177" s="137"/>
      <c r="IVB177" s="137"/>
      <c r="IVC177" s="137"/>
      <c r="IVD177" s="137"/>
      <c r="IVE177" s="137"/>
      <c r="IVF177" s="137"/>
      <c r="IVG177" s="137"/>
      <c r="IVH177" s="137"/>
      <c r="IVI177" s="137"/>
      <c r="IVJ177" s="137"/>
      <c r="IVK177" s="137"/>
      <c r="IVL177" s="137"/>
      <c r="IVM177" s="137"/>
      <c r="IVN177" s="137"/>
      <c r="IVO177" s="137"/>
      <c r="IVP177" s="137"/>
      <c r="IVQ177" s="137"/>
      <c r="IVR177" s="137"/>
      <c r="IVS177" s="137"/>
      <c r="IVT177" s="137"/>
      <c r="IVU177" s="137"/>
      <c r="IVV177" s="137"/>
      <c r="IVW177" s="137"/>
      <c r="IVX177" s="137"/>
      <c r="IVY177" s="137"/>
      <c r="IVZ177" s="137"/>
      <c r="IWA177" s="137"/>
      <c r="IWB177" s="137"/>
      <c r="IWC177" s="137"/>
      <c r="IWD177" s="137"/>
      <c r="IWE177" s="137"/>
      <c r="IWF177" s="137"/>
      <c r="IWG177" s="137"/>
      <c r="IWH177" s="137"/>
      <c r="IWI177" s="137"/>
      <c r="IWJ177" s="137"/>
      <c r="IWK177" s="137"/>
      <c r="IWL177" s="137"/>
      <c r="IWM177" s="137"/>
      <c r="IWN177" s="137"/>
      <c r="IWO177" s="137"/>
      <c r="IWP177" s="137"/>
      <c r="IWQ177" s="137"/>
      <c r="IWR177" s="137"/>
      <c r="IWS177" s="137"/>
      <c r="IWT177" s="137"/>
      <c r="IWU177" s="137"/>
      <c r="IWV177" s="137"/>
      <c r="IWW177" s="137"/>
      <c r="IWX177" s="137"/>
      <c r="IWY177" s="137"/>
      <c r="IWZ177" s="137"/>
      <c r="IXA177" s="137"/>
      <c r="IXB177" s="137"/>
      <c r="IXC177" s="137"/>
      <c r="IXD177" s="137"/>
      <c r="IXE177" s="137"/>
      <c r="IXF177" s="137"/>
      <c r="IXG177" s="137"/>
      <c r="IXH177" s="137"/>
      <c r="IXI177" s="137"/>
      <c r="IXJ177" s="137"/>
      <c r="IXK177" s="137"/>
      <c r="IXL177" s="137"/>
      <c r="IXM177" s="137"/>
      <c r="IXN177" s="137"/>
      <c r="IXO177" s="137"/>
      <c r="IXP177" s="137"/>
      <c r="IXQ177" s="137"/>
      <c r="IXR177" s="137"/>
      <c r="IXS177" s="137"/>
      <c r="IXT177" s="137"/>
      <c r="IXU177" s="137"/>
      <c r="IXV177" s="137"/>
      <c r="IXW177" s="137"/>
      <c r="IXX177" s="137"/>
      <c r="IXY177" s="137"/>
      <c r="IXZ177" s="137"/>
      <c r="IYA177" s="137"/>
      <c r="IYB177" s="137"/>
      <c r="IYC177" s="137"/>
      <c r="IYD177" s="137"/>
      <c r="IYE177" s="137"/>
      <c r="IYF177" s="137"/>
      <c r="IYG177" s="137"/>
      <c r="IYH177" s="137"/>
      <c r="IYI177" s="137"/>
      <c r="IYJ177" s="137"/>
      <c r="IYK177" s="137"/>
      <c r="IYL177" s="137"/>
      <c r="IYM177" s="137"/>
      <c r="IYN177" s="137"/>
      <c r="IYO177" s="137"/>
      <c r="IYP177" s="137"/>
      <c r="IYQ177" s="137"/>
      <c r="IYR177" s="137"/>
      <c r="IYS177" s="137"/>
      <c r="IYT177" s="137"/>
      <c r="IYU177" s="137"/>
      <c r="IYV177" s="137"/>
      <c r="IYW177" s="137"/>
      <c r="IYX177" s="137"/>
      <c r="IYY177" s="137"/>
      <c r="IYZ177" s="137"/>
      <c r="IZA177" s="137"/>
      <c r="IZB177" s="137"/>
      <c r="IZC177" s="137"/>
      <c r="IZD177" s="137"/>
      <c r="IZE177" s="137"/>
      <c r="IZF177" s="137"/>
      <c r="IZG177" s="137"/>
      <c r="IZH177" s="137"/>
      <c r="IZI177" s="137"/>
      <c r="IZJ177" s="137"/>
      <c r="IZK177" s="137"/>
      <c r="IZL177" s="137"/>
      <c r="IZM177" s="137"/>
      <c r="IZN177" s="137"/>
      <c r="IZO177" s="137"/>
      <c r="IZP177" s="137"/>
      <c r="IZQ177" s="137"/>
      <c r="IZR177" s="137"/>
      <c r="IZS177" s="137"/>
      <c r="IZT177" s="137"/>
      <c r="IZU177" s="137"/>
      <c r="IZV177" s="137"/>
      <c r="IZW177" s="137"/>
      <c r="IZX177" s="137"/>
      <c r="IZY177" s="137"/>
      <c r="IZZ177" s="137"/>
      <c r="JAA177" s="137"/>
      <c r="JAB177" s="137"/>
      <c r="JAC177" s="137"/>
      <c r="JAD177" s="137"/>
      <c r="JAE177" s="137"/>
      <c r="JAF177" s="137"/>
      <c r="JAG177" s="137"/>
      <c r="JAH177" s="137"/>
      <c r="JAI177" s="137"/>
      <c r="JAJ177" s="137"/>
      <c r="JAK177" s="137"/>
      <c r="JAL177" s="137"/>
      <c r="JAM177" s="137"/>
      <c r="JAN177" s="137"/>
      <c r="JAO177" s="137"/>
      <c r="JAP177" s="137"/>
      <c r="JAQ177" s="137"/>
      <c r="JAR177" s="137"/>
      <c r="JAS177" s="137"/>
      <c r="JAT177" s="137"/>
      <c r="JAU177" s="137"/>
      <c r="JAV177" s="137"/>
      <c r="JAW177" s="137"/>
      <c r="JAX177" s="137"/>
      <c r="JAY177" s="137"/>
      <c r="JAZ177" s="137"/>
      <c r="JBA177" s="137"/>
      <c r="JBB177" s="137"/>
      <c r="JBC177" s="137"/>
      <c r="JBD177" s="137"/>
      <c r="JBE177" s="137"/>
      <c r="JBF177" s="137"/>
      <c r="JBG177" s="137"/>
      <c r="JBH177" s="137"/>
      <c r="JBI177" s="137"/>
      <c r="JBJ177" s="137"/>
      <c r="JBK177" s="137"/>
      <c r="JBL177" s="137"/>
      <c r="JBM177" s="137"/>
      <c r="JBN177" s="137"/>
      <c r="JBO177" s="137"/>
      <c r="JBP177" s="137"/>
      <c r="JBQ177" s="137"/>
      <c r="JBR177" s="137"/>
      <c r="JBS177" s="137"/>
      <c r="JBT177" s="137"/>
      <c r="JBU177" s="137"/>
      <c r="JBV177" s="137"/>
      <c r="JBW177" s="137"/>
      <c r="JBX177" s="137"/>
      <c r="JBY177" s="137"/>
      <c r="JBZ177" s="137"/>
      <c r="JCA177" s="137"/>
      <c r="JCB177" s="137"/>
      <c r="JCC177" s="137"/>
      <c r="JCD177" s="137"/>
      <c r="JCE177" s="137"/>
      <c r="JCF177" s="137"/>
      <c r="JCG177" s="137"/>
      <c r="JCH177" s="137"/>
      <c r="JCI177" s="137"/>
      <c r="JCJ177" s="137"/>
      <c r="JCK177" s="137"/>
      <c r="JCL177" s="137"/>
      <c r="JCM177" s="137"/>
      <c r="JCN177" s="137"/>
      <c r="JCO177" s="137"/>
      <c r="JCP177" s="137"/>
      <c r="JCQ177" s="137"/>
      <c r="JCR177" s="137"/>
      <c r="JCS177" s="137"/>
      <c r="JCT177" s="137"/>
      <c r="JCU177" s="137"/>
      <c r="JCV177" s="137"/>
      <c r="JCW177" s="137"/>
      <c r="JCX177" s="137"/>
      <c r="JCY177" s="137"/>
      <c r="JCZ177" s="137"/>
      <c r="JDA177" s="137"/>
      <c r="JDB177" s="137"/>
      <c r="JDC177" s="137"/>
      <c r="JDD177" s="137"/>
      <c r="JDE177" s="137"/>
      <c r="JDF177" s="137"/>
      <c r="JDG177" s="137"/>
      <c r="JDH177" s="137"/>
      <c r="JDI177" s="137"/>
      <c r="JDJ177" s="137"/>
      <c r="JDK177" s="137"/>
      <c r="JDL177" s="137"/>
      <c r="JDM177" s="137"/>
      <c r="JDN177" s="137"/>
      <c r="JDO177" s="137"/>
      <c r="JDP177" s="137"/>
      <c r="JDQ177" s="137"/>
      <c r="JDR177" s="137"/>
      <c r="JDS177" s="137"/>
      <c r="JDT177" s="137"/>
      <c r="JDU177" s="137"/>
      <c r="JDV177" s="137"/>
      <c r="JDW177" s="137"/>
      <c r="JDX177" s="137"/>
      <c r="JDY177" s="137"/>
      <c r="JDZ177" s="137"/>
      <c r="JEA177" s="137"/>
      <c r="JEB177" s="137"/>
      <c r="JEC177" s="137"/>
      <c r="JED177" s="137"/>
      <c r="JEE177" s="137"/>
      <c r="JEF177" s="137"/>
      <c r="JEG177" s="137"/>
      <c r="JEH177" s="137"/>
      <c r="JEI177" s="137"/>
      <c r="JEJ177" s="137"/>
      <c r="JEK177" s="137"/>
      <c r="JEL177" s="137"/>
      <c r="JEM177" s="137"/>
      <c r="JEN177" s="137"/>
      <c r="JEO177" s="137"/>
      <c r="JEP177" s="137"/>
      <c r="JEQ177" s="137"/>
      <c r="JER177" s="137"/>
      <c r="JES177" s="137"/>
      <c r="JET177" s="137"/>
      <c r="JEU177" s="137"/>
      <c r="JEV177" s="137"/>
      <c r="JEW177" s="137"/>
      <c r="JEX177" s="137"/>
      <c r="JEY177" s="137"/>
      <c r="JEZ177" s="137"/>
      <c r="JFA177" s="137"/>
      <c r="JFB177" s="137"/>
      <c r="JFC177" s="137"/>
      <c r="JFD177" s="137"/>
      <c r="JFE177" s="137"/>
      <c r="JFF177" s="137"/>
      <c r="JFG177" s="137"/>
      <c r="JFH177" s="137"/>
      <c r="JFI177" s="137"/>
      <c r="JFJ177" s="137"/>
      <c r="JFK177" s="137"/>
      <c r="JFL177" s="137"/>
      <c r="JFM177" s="137"/>
      <c r="JFN177" s="137"/>
      <c r="JFO177" s="137"/>
      <c r="JFP177" s="137"/>
      <c r="JFQ177" s="137"/>
      <c r="JFR177" s="137"/>
      <c r="JFS177" s="137"/>
      <c r="JFT177" s="137"/>
      <c r="JFU177" s="137"/>
      <c r="JFV177" s="137"/>
      <c r="JFW177" s="137"/>
      <c r="JFX177" s="137"/>
      <c r="JFY177" s="137"/>
      <c r="JFZ177" s="137"/>
      <c r="JGA177" s="137"/>
      <c r="JGB177" s="137"/>
      <c r="JGC177" s="137"/>
      <c r="JGD177" s="137"/>
      <c r="JGE177" s="137"/>
      <c r="JGF177" s="137"/>
      <c r="JGG177" s="137"/>
      <c r="JGH177" s="137"/>
      <c r="JGI177" s="137"/>
      <c r="JGJ177" s="137"/>
      <c r="JGK177" s="137"/>
      <c r="JGL177" s="137"/>
      <c r="JGM177" s="137"/>
      <c r="JGN177" s="137"/>
      <c r="JGO177" s="137"/>
      <c r="JGP177" s="137"/>
      <c r="JGQ177" s="137"/>
      <c r="JGR177" s="137"/>
      <c r="JGS177" s="137"/>
      <c r="JGT177" s="137"/>
      <c r="JGU177" s="137"/>
      <c r="JGV177" s="137"/>
      <c r="JGW177" s="137"/>
      <c r="JGX177" s="137"/>
      <c r="JGY177" s="137"/>
      <c r="JGZ177" s="137"/>
      <c r="JHA177" s="137"/>
      <c r="JHB177" s="137"/>
      <c r="JHC177" s="137"/>
      <c r="JHD177" s="137"/>
      <c r="JHE177" s="137"/>
      <c r="JHF177" s="137"/>
      <c r="JHG177" s="137"/>
      <c r="JHH177" s="137"/>
      <c r="JHI177" s="137"/>
      <c r="JHJ177" s="137"/>
      <c r="JHK177" s="137"/>
      <c r="JHL177" s="137"/>
      <c r="JHM177" s="137"/>
      <c r="JHN177" s="137"/>
      <c r="JHO177" s="137"/>
      <c r="JHP177" s="137"/>
      <c r="JHQ177" s="137"/>
      <c r="JHR177" s="137"/>
      <c r="JHS177" s="137"/>
      <c r="JHT177" s="137"/>
      <c r="JHU177" s="137"/>
      <c r="JHV177" s="137"/>
      <c r="JHW177" s="137"/>
      <c r="JHX177" s="137"/>
      <c r="JHY177" s="137"/>
      <c r="JHZ177" s="137"/>
      <c r="JIA177" s="137"/>
      <c r="JIB177" s="137"/>
      <c r="JIC177" s="137"/>
      <c r="JID177" s="137"/>
      <c r="JIE177" s="137"/>
      <c r="JIF177" s="137"/>
      <c r="JIG177" s="137"/>
      <c r="JIH177" s="137"/>
      <c r="JII177" s="137"/>
      <c r="JIJ177" s="137"/>
      <c r="JIK177" s="137"/>
      <c r="JIL177" s="137"/>
      <c r="JIM177" s="137"/>
      <c r="JIN177" s="137"/>
      <c r="JIO177" s="137"/>
      <c r="JIP177" s="137"/>
      <c r="JIQ177" s="137"/>
      <c r="JIR177" s="137"/>
      <c r="JIS177" s="137"/>
      <c r="JIT177" s="137"/>
      <c r="JIU177" s="137"/>
      <c r="JIV177" s="137"/>
      <c r="JIW177" s="137"/>
      <c r="JIX177" s="137"/>
      <c r="JIY177" s="137"/>
      <c r="JIZ177" s="137"/>
      <c r="JJA177" s="137"/>
      <c r="JJB177" s="137"/>
      <c r="JJC177" s="137"/>
      <c r="JJD177" s="137"/>
      <c r="JJE177" s="137"/>
      <c r="JJF177" s="137"/>
      <c r="JJG177" s="137"/>
      <c r="JJH177" s="137"/>
      <c r="JJI177" s="137"/>
      <c r="JJJ177" s="137"/>
      <c r="JJK177" s="137"/>
      <c r="JJL177" s="137"/>
      <c r="JJM177" s="137"/>
      <c r="JJN177" s="137"/>
      <c r="JJO177" s="137"/>
      <c r="JJP177" s="137"/>
      <c r="JJQ177" s="137"/>
      <c r="JJR177" s="137"/>
      <c r="JJS177" s="137"/>
      <c r="JJT177" s="137"/>
      <c r="JJU177" s="137"/>
      <c r="JJV177" s="137"/>
      <c r="JJW177" s="137"/>
      <c r="JJX177" s="137"/>
      <c r="JJY177" s="137"/>
      <c r="JJZ177" s="137"/>
      <c r="JKA177" s="137"/>
      <c r="JKB177" s="137"/>
      <c r="JKC177" s="137"/>
      <c r="JKD177" s="137"/>
      <c r="JKE177" s="137"/>
      <c r="JKF177" s="137"/>
      <c r="JKG177" s="137"/>
      <c r="JKH177" s="137"/>
      <c r="JKI177" s="137"/>
      <c r="JKJ177" s="137"/>
      <c r="JKK177" s="137"/>
      <c r="JKL177" s="137"/>
      <c r="JKM177" s="137"/>
      <c r="JKN177" s="137"/>
      <c r="JKO177" s="137"/>
      <c r="JKP177" s="137"/>
      <c r="JKQ177" s="137"/>
      <c r="JKR177" s="137"/>
      <c r="JKS177" s="137"/>
      <c r="JKT177" s="137"/>
      <c r="JKU177" s="137"/>
      <c r="JKV177" s="137"/>
      <c r="JKW177" s="137"/>
      <c r="JKX177" s="137"/>
      <c r="JKY177" s="137"/>
      <c r="JKZ177" s="137"/>
      <c r="JLA177" s="137"/>
      <c r="JLB177" s="137"/>
      <c r="JLC177" s="137"/>
      <c r="JLD177" s="137"/>
      <c r="JLE177" s="137"/>
      <c r="JLF177" s="137"/>
      <c r="JLG177" s="137"/>
      <c r="JLH177" s="137"/>
      <c r="JLI177" s="137"/>
      <c r="JLJ177" s="137"/>
      <c r="JLK177" s="137"/>
      <c r="JLL177" s="137"/>
      <c r="JLM177" s="137"/>
      <c r="JLN177" s="137"/>
      <c r="JLO177" s="137"/>
      <c r="JLP177" s="137"/>
      <c r="JLQ177" s="137"/>
      <c r="JLR177" s="137"/>
      <c r="JLS177" s="137"/>
      <c r="JLT177" s="137"/>
      <c r="JLU177" s="137"/>
      <c r="JLV177" s="137"/>
      <c r="JLW177" s="137"/>
      <c r="JLX177" s="137"/>
      <c r="JLY177" s="137"/>
      <c r="JLZ177" s="137"/>
      <c r="JMA177" s="137"/>
      <c r="JMB177" s="137"/>
      <c r="JMC177" s="137"/>
      <c r="JMD177" s="137"/>
      <c r="JME177" s="137"/>
      <c r="JMF177" s="137"/>
      <c r="JMG177" s="137"/>
      <c r="JMH177" s="137"/>
      <c r="JMI177" s="137"/>
      <c r="JMJ177" s="137"/>
      <c r="JMK177" s="137"/>
      <c r="JML177" s="137"/>
      <c r="JMM177" s="137"/>
      <c r="JMN177" s="137"/>
      <c r="JMO177" s="137"/>
      <c r="JMP177" s="137"/>
      <c r="JMQ177" s="137"/>
      <c r="JMR177" s="137"/>
      <c r="JMS177" s="137"/>
      <c r="JMT177" s="137"/>
      <c r="JMU177" s="137"/>
      <c r="JMV177" s="137"/>
      <c r="JMW177" s="137"/>
      <c r="JMX177" s="137"/>
      <c r="JMY177" s="137"/>
      <c r="JMZ177" s="137"/>
      <c r="JNA177" s="137"/>
      <c r="JNB177" s="137"/>
      <c r="JNC177" s="137"/>
      <c r="JND177" s="137"/>
      <c r="JNE177" s="137"/>
      <c r="JNF177" s="137"/>
      <c r="JNG177" s="137"/>
      <c r="JNH177" s="137"/>
      <c r="JNI177" s="137"/>
      <c r="JNJ177" s="137"/>
      <c r="JNK177" s="137"/>
      <c r="JNL177" s="137"/>
      <c r="JNM177" s="137"/>
      <c r="JNN177" s="137"/>
      <c r="JNO177" s="137"/>
      <c r="JNP177" s="137"/>
      <c r="JNQ177" s="137"/>
      <c r="JNR177" s="137"/>
      <c r="JNS177" s="137"/>
      <c r="JNT177" s="137"/>
      <c r="JNU177" s="137"/>
      <c r="JNV177" s="137"/>
      <c r="JNW177" s="137"/>
      <c r="JNX177" s="137"/>
      <c r="JNY177" s="137"/>
      <c r="JNZ177" s="137"/>
      <c r="JOA177" s="137"/>
      <c r="JOB177" s="137"/>
      <c r="JOC177" s="137"/>
      <c r="JOD177" s="137"/>
      <c r="JOE177" s="137"/>
      <c r="JOF177" s="137"/>
      <c r="JOG177" s="137"/>
      <c r="JOH177" s="137"/>
      <c r="JOI177" s="137"/>
      <c r="JOJ177" s="137"/>
      <c r="JOK177" s="137"/>
      <c r="JOL177" s="137"/>
      <c r="JOM177" s="137"/>
      <c r="JON177" s="137"/>
      <c r="JOO177" s="137"/>
      <c r="JOP177" s="137"/>
      <c r="JOQ177" s="137"/>
      <c r="JOR177" s="137"/>
      <c r="JOS177" s="137"/>
      <c r="JOT177" s="137"/>
      <c r="JOU177" s="137"/>
      <c r="JOV177" s="137"/>
      <c r="JOW177" s="137"/>
      <c r="JOX177" s="137"/>
      <c r="JOY177" s="137"/>
      <c r="JOZ177" s="137"/>
      <c r="JPA177" s="137"/>
      <c r="JPB177" s="137"/>
      <c r="JPC177" s="137"/>
      <c r="JPD177" s="137"/>
      <c r="JPE177" s="137"/>
      <c r="JPF177" s="137"/>
      <c r="JPG177" s="137"/>
      <c r="JPH177" s="137"/>
      <c r="JPI177" s="137"/>
      <c r="JPJ177" s="137"/>
      <c r="JPK177" s="137"/>
      <c r="JPL177" s="137"/>
      <c r="JPM177" s="137"/>
      <c r="JPN177" s="137"/>
      <c r="JPO177" s="137"/>
      <c r="JPP177" s="137"/>
      <c r="JPQ177" s="137"/>
      <c r="JPR177" s="137"/>
      <c r="JPS177" s="137"/>
      <c r="JPT177" s="137"/>
      <c r="JPU177" s="137"/>
      <c r="JPV177" s="137"/>
      <c r="JPW177" s="137"/>
      <c r="JPX177" s="137"/>
      <c r="JPY177" s="137"/>
      <c r="JPZ177" s="137"/>
      <c r="JQA177" s="137"/>
      <c r="JQB177" s="137"/>
      <c r="JQC177" s="137"/>
      <c r="JQD177" s="137"/>
      <c r="JQE177" s="137"/>
      <c r="JQF177" s="137"/>
      <c r="JQG177" s="137"/>
      <c r="JQH177" s="137"/>
      <c r="JQI177" s="137"/>
      <c r="JQJ177" s="137"/>
      <c r="JQK177" s="137"/>
      <c r="JQL177" s="137"/>
      <c r="JQM177" s="137"/>
      <c r="JQN177" s="137"/>
      <c r="JQO177" s="137"/>
      <c r="JQP177" s="137"/>
      <c r="JQQ177" s="137"/>
      <c r="JQR177" s="137"/>
      <c r="JQS177" s="137"/>
      <c r="JQT177" s="137"/>
      <c r="JQU177" s="137"/>
      <c r="JQV177" s="137"/>
      <c r="JQW177" s="137"/>
      <c r="JQX177" s="137"/>
      <c r="JQY177" s="137"/>
      <c r="JQZ177" s="137"/>
      <c r="JRA177" s="137"/>
      <c r="JRB177" s="137"/>
      <c r="JRC177" s="137"/>
      <c r="JRD177" s="137"/>
      <c r="JRE177" s="137"/>
      <c r="JRF177" s="137"/>
      <c r="JRG177" s="137"/>
      <c r="JRH177" s="137"/>
      <c r="JRI177" s="137"/>
      <c r="JRJ177" s="137"/>
      <c r="JRK177" s="137"/>
      <c r="JRL177" s="137"/>
      <c r="JRM177" s="137"/>
      <c r="JRN177" s="137"/>
      <c r="JRO177" s="137"/>
      <c r="JRP177" s="137"/>
      <c r="JRQ177" s="137"/>
      <c r="JRR177" s="137"/>
      <c r="JRS177" s="137"/>
      <c r="JRT177" s="137"/>
      <c r="JRU177" s="137"/>
      <c r="JRV177" s="137"/>
      <c r="JRW177" s="137"/>
      <c r="JRX177" s="137"/>
      <c r="JRY177" s="137"/>
      <c r="JRZ177" s="137"/>
      <c r="JSA177" s="137"/>
      <c r="JSB177" s="137"/>
      <c r="JSC177" s="137"/>
      <c r="JSD177" s="137"/>
      <c r="JSE177" s="137"/>
      <c r="JSF177" s="137"/>
      <c r="JSG177" s="137"/>
      <c r="JSH177" s="137"/>
      <c r="JSI177" s="137"/>
      <c r="JSJ177" s="137"/>
      <c r="JSK177" s="137"/>
      <c r="JSL177" s="137"/>
      <c r="JSM177" s="137"/>
      <c r="JSN177" s="137"/>
      <c r="JSO177" s="137"/>
      <c r="JSP177" s="137"/>
      <c r="JSQ177" s="137"/>
      <c r="JSR177" s="137"/>
      <c r="JSS177" s="137"/>
      <c r="JST177" s="137"/>
      <c r="JSU177" s="137"/>
      <c r="JSV177" s="137"/>
      <c r="JSW177" s="137"/>
      <c r="JSX177" s="137"/>
      <c r="JSY177" s="137"/>
      <c r="JSZ177" s="137"/>
      <c r="JTA177" s="137"/>
      <c r="JTB177" s="137"/>
      <c r="JTC177" s="137"/>
      <c r="JTD177" s="137"/>
      <c r="JTE177" s="137"/>
      <c r="JTF177" s="137"/>
      <c r="JTG177" s="137"/>
      <c r="JTH177" s="137"/>
      <c r="JTI177" s="137"/>
      <c r="JTJ177" s="137"/>
      <c r="JTK177" s="137"/>
      <c r="JTL177" s="137"/>
      <c r="JTM177" s="137"/>
      <c r="JTN177" s="137"/>
      <c r="JTO177" s="137"/>
      <c r="JTP177" s="137"/>
      <c r="JTQ177" s="137"/>
      <c r="JTR177" s="137"/>
      <c r="JTS177" s="137"/>
      <c r="JTT177" s="137"/>
      <c r="JTU177" s="137"/>
      <c r="JTV177" s="137"/>
      <c r="JTW177" s="137"/>
      <c r="JTX177" s="137"/>
      <c r="JTY177" s="137"/>
      <c r="JTZ177" s="137"/>
      <c r="JUA177" s="137"/>
      <c r="JUB177" s="137"/>
      <c r="JUC177" s="137"/>
      <c r="JUD177" s="137"/>
      <c r="JUE177" s="137"/>
      <c r="JUF177" s="137"/>
      <c r="JUG177" s="137"/>
      <c r="JUH177" s="137"/>
      <c r="JUI177" s="137"/>
      <c r="JUJ177" s="137"/>
      <c r="JUK177" s="137"/>
      <c r="JUL177" s="137"/>
      <c r="JUM177" s="137"/>
      <c r="JUN177" s="137"/>
      <c r="JUO177" s="137"/>
      <c r="JUP177" s="137"/>
      <c r="JUQ177" s="137"/>
      <c r="JUR177" s="137"/>
      <c r="JUS177" s="137"/>
      <c r="JUT177" s="137"/>
      <c r="JUU177" s="137"/>
      <c r="JUV177" s="137"/>
      <c r="JUW177" s="137"/>
      <c r="JUX177" s="137"/>
      <c r="JUY177" s="137"/>
      <c r="JUZ177" s="137"/>
      <c r="JVA177" s="137"/>
      <c r="JVB177" s="137"/>
      <c r="JVC177" s="137"/>
      <c r="JVD177" s="137"/>
      <c r="JVE177" s="137"/>
      <c r="JVF177" s="137"/>
      <c r="JVG177" s="137"/>
      <c r="JVH177" s="137"/>
      <c r="JVI177" s="137"/>
      <c r="JVJ177" s="137"/>
      <c r="JVK177" s="137"/>
      <c r="JVL177" s="137"/>
      <c r="JVM177" s="137"/>
      <c r="JVN177" s="137"/>
      <c r="JVO177" s="137"/>
      <c r="JVP177" s="137"/>
      <c r="JVQ177" s="137"/>
      <c r="JVR177" s="137"/>
      <c r="JVS177" s="137"/>
      <c r="JVT177" s="137"/>
      <c r="JVU177" s="137"/>
      <c r="JVV177" s="137"/>
      <c r="JVW177" s="137"/>
      <c r="JVX177" s="137"/>
      <c r="JVY177" s="137"/>
      <c r="JVZ177" s="137"/>
      <c r="JWA177" s="137"/>
      <c r="JWB177" s="137"/>
      <c r="JWC177" s="137"/>
      <c r="JWD177" s="137"/>
      <c r="JWE177" s="137"/>
      <c r="JWF177" s="137"/>
      <c r="JWG177" s="137"/>
      <c r="JWH177" s="137"/>
      <c r="JWI177" s="137"/>
      <c r="JWJ177" s="137"/>
      <c r="JWK177" s="137"/>
      <c r="JWL177" s="137"/>
      <c r="JWM177" s="137"/>
      <c r="JWN177" s="137"/>
      <c r="JWO177" s="137"/>
      <c r="JWP177" s="137"/>
      <c r="JWQ177" s="137"/>
      <c r="JWR177" s="137"/>
      <c r="JWS177" s="137"/>
      <c r="JWT177" s="137"/>
      <c r="JWU177" s="137"/>
      <c r="JWV177" s="137"/>
      <c r="JWW177" s="137"/>
      <c r="JWX177" s="137"/>
      <c r="JWY177" s="137"/>
      <c r="JWZ177" s="137"/>
      <c r="JXA177" s="137"/>
      <c r="JXB177" s="137"/>
      <c r="JXC177" s="137"/>
      <c r="JXD177" s="137"/>
      <c r="JXE177" s="137"/>
      <c r="JXF177" s="137"/>
      <c r="JXG177" s="137"/>
      <c r="JXH177" s="137"/>
      <c r="JXI177" s="137"/>
      <c r="JXJ177" s="137"/>
      <c r="JXK177" s="137"/>
      <c r="JXL177" s="137"/>
      <c r="JXM177" s="137"/>
      <c r="JXN177" s="137"/>
      <c r="JXO177" s="137"/>
      <c r="JXP177" s="137"/>
      <c r="JXQ177" s="137"/>
      <c r="JXR177" s="137"/>
      <c r="JXS177" s="137"/>
      <c r="JXT177" s="137"/>
      <c r="JXU177" s="137"/>
      <c r="JXV177" s="137"/>
      <c r="JXW177" s="137"/>
      <c r="JXX177" s="137"/>
      <c r="JXY177" s="137"/>
      <c r="JXZ177" s="137"/>
      <c r="JYA177" s="137"/>
      <c r="JYB177" s="137"/>
      <c r="JYC177" s="137"/>
      <c r="JYD177" s="137"/>
      <c r="JYE177" s="137"/>
      <c r="JYF177" s="137"/>
      <c r="JYG177" s="137"/>
      <c r="JYH177" s="137"/>
      <c r="JYI177" s="137"/>
      <c r="JYJ177" s="137"/>
      <c r="JYK177" s="137"/>
      <c r="JYL177" s="137"/>
      <c r="JYM177" s="137"/>
      <c r="JYN177" s="137"/>
      <c r="JYO177" s="137"/>
      <c r="JYP177" s="137"/>
      <c r="JYQ177" s="137"/>
      <c r="JYR177" s="137"/>
      <c r="JYS177" s="137"/>
      <c r="JYT177" s="137"/>
      <c r="JYU177" s="137"/>
      <c r="JYV177" s="137"/>
      <c r="JYW177" s="137"/>
      <c r="JYX177" s="137"/>
      <c r="JYY177" s="137"/>
      <c r="JYZ177" s="137"/>
      <c r="JZA177" s="137"/>
      <c r="JZB177" s="137"/>
      <c r="JZC177" s="137"/>
      <c r="JZD177" s="137"/>
      <c r="JZE177" s="137"/>
      <c r="JZF177" s="137"/>
      <c r="JZG177" s="137"/>
      <c r="JZH177" s="137"/>
      <c r="JZI177" s="137"/>
      <c r="JZJ177" s="137"/>
      <c r="JZK177" s="137"/>
      <c r="JZL177" s="137"/>
      <c r="JZM177" s="137"/>
      <c r="JZN177" s="137"/>
      <c r="JZO177" s="137"/>
      <c r="JZP177" s="137"/>
      <c r="JZQ177" s="137"/>
      <c r="JZR177" s="137"/>
      <c r="JZS177" s="137"/>
      <c r="JZT177" s="137"/>
      <c r="JZU177" s="137"/>
      <c r="JZV177" s="137"/>
      <c r="JZW177" s="137"/>
      <c r="JZX177" s="137"/>
      <c r="JZY177" s="137"/>
      <c r="JZZ177" s="137"/>
      <c r="KAA177" s="137"/>
      <c r="KAB177" s="137"/>
      <c r="KAC177" s="137"/>
      <c r="KAD177" s="137"/>
      <c r="KAE177" s="137"/>
      <c r="KAF177" s="137"/>
      <c r="KAG177" s="137"/>
      <c r="KAH177" s="137"/>
      <c r="KAI177" s="137"/>
      <c r="KAJ177" s="137"/>
      <c r="KAK177" s="137"/>
      <c r="KAL177" s="137"/>
      <c r="KAM177" s="137"/>
      <c r="KAN177" s="137"/>
      <c r="KAO177" s="137"/>
      <c r="KAP177" s="137"/>
      <c r="KAQ177" s="137"/>
      <c r="KAR177" s="137"/>
      <c r="KAS177" s="137"/>
      <c r="KAT177" s="137"/>
      <c r="KAU177" s="137"/>
      <c r="KAV177" s="137"/>
      <c r="KAW177" s="137"/>
      <c r="KAX177" s="137"/>
      <c r="KAY177" s="137"/>
      <c r="KAZ177" s="137"/>
      <c r="KBA177" s="137"/>
      <c r="KBB177" s="137"/>
      <c r="KBC177" s="137"/>
      <c r="KBD177" s="137"/>
      <c r="KBE177" s="137"/>
      <c r="KBF177" s="137"/>
      <c r="KBG177" s="137"/>
      <c r="KBH177" s="137"/>
      <c r="KBI177" s="137"/>
      <c r="KBJ177" s="137"/>
      <c r="KBK177" s="137"/>
      <c r="KBL177" s="137"/>
      <c r="KBM177" s="137"/>
      <c r="KBN177" s="137"/>
      <c r="KBO177" s="137"/>
      <c r="KBP177" s="137"/>
      <c r="KBQ177" s="137"/>
      <c r="KBR177" s="137"/>
      <c r="KBS177" s="137"/>
      <c r="KBT177" s="137"/>
      <c r="KBU177" s="137"/>
      <c r="KBV177" s="137"/>
      <c r="KBW177" s="137"/>
      <c r="KBX177" s="137"/>
      <c r="KBY177" s="137"/>
      <c r="KBZ177" s="137"/>
      <c r="KCA177" s="137"/>
      <c r="KCB177" s="137"/>
      <c r="KCC177" s="137"/>
      <c r="KCD177" s="137"/>
      <c r="KCE177" s="137"/>
      <c r="KCF177" s="137"/>
      <c r="KCG177" s="137"/>
      <c r="KCH177" s="137"/>
      <c r="KCI177" s="137"/>
      <c r="KCJ177" s="137"/>
      <c r="KCK177" s="137"/>
      <c r="KCL177" s="137"/>
      <c r="KCM177" s="137"/>
      <c r="KCN177" s="137"/>
      <c r="KCO177" s="137"/>
      <c r="KCP177" s="137"/>
      <c r="KCQ177" s="137"/>
      <c r="KCR177" s="137"/>
      <c r="KCS177" s="137"/>
      <c r="KCT177" s="137"/>
      <c r="KCU177" s="137"/>
      <c r="KCV177" s="137"/>
      <c r="KCW177" s="137"/>
      <c r="KCX177" s="137"/>
      <c r="KCY177" s="137"/>
      <c r="KCZ177" s="137"/>
      <c r="KDA177" s="137"/>
      <c r="KDB177" s="137"/>
      <c r="KDC177" s="137"/>
      <c r="KDD177" s="137"/>
      <c r="KDE177" s="137"/>
      <c r="KDF177" s="137"/>
      <c r="KDG177" s="137"/>
      <c r="KDH177" s="137"/>
      <c r="KDI177" s="137"/>
      <c r="KDJ177" s="137"/>
      <c r="KDK177" s="137"/>
      <c r="KDL177" s="137"/>
      <c r="KDM177" s="137"/>
      <c r="KDN177" s="137"/>
      <c r="KDO177" s="137"/>
      <c r="KDP177" s="137"/>
      <c r="KDQ177" s="137"/>
      <c r="KDR177" s="137"/>
      <c r="KDS177" s="137"/>
      <c r="KDT177" s="137"/>
      <c r="KDU177" s="137"/>
      <c r="KDV177" s="137"/>
      <c r="KDW177" s="137"/>
      <c r="KDX177" s="137"/>
      <c r="KDY177" s="137"/>
      <c r="KDZ177" s="137"/>
      <c r="KEA177" s="137"/>
      <c r="KEB177" s="137"/>
      <c r="KEC177" s="137"/>
      <c r="KED177" s="137"/>
      <c r="KEE177" s="137"/>
      <c r="KEF177" s="137"/>
      <c r="KEG177" s="137"/>
      <c r="KEH177" s="137"/>
      <c r="KEI177" s="137"/>
      <c r="KEJ177" s="137"/>
      <c r="KEK177" s="137"/>
      <c r="KEL177" s="137"/>
      <c r="KEM177" s="137"/>
      <c r="KEN177" s="137"/>
      <c r="KEO177" s="137"/>
      <c r="KEP177" s="137"/>
      <c r="KEQ177" s="137"/>
      <c r="KER177" s="137"/>
      <c r="KES177" s="137"/>
      <c r="KET177" s="137"/>
      <c r="KEU177" s="137"/>
      <c r="KEV177" s="137"/>
      <c r="KEW177" s="137"/>
      <c r="KEX177" s="137"/>
      <c r="KEY177" s="137"/>
      <c r="KEZ177" s="137"/>
      <c r="KFA177" s="137"/>
      <c r="KFB177" s="137"/>
      <c r="KFC177" s="137"/>
      <c r="KFD177" s="137"/>
      <c r="KFE177" s="137"/>
      <c r="KFF177" s="137"/>
      <c r="KFG177" s="137"/>
      <c r="KFH177" s="137"/>
      <c r="KFI177" s="137"/>
      <c r="KFJ177" s="137"/>
      <c r="KFK177" s="137"/>
      <c r="KFL177" s="137"/>
      <c r="KFM177" s="137"/>
      <c r="KFN177" s="137"/>
      <c r="KFO177" s="137"/>
      <c r="KFP177" s="137"/>
      <c r="KFQ177" s="137"/>
      <c r="KFR177" s="137"/>
      <c r="KFS177" s="137"/>
      <c r="KFT177" s="137"/>
      <c r="KFU177" s="137"/>
      <c r="KFV177" s="137"/>
      <c r="KFW177" s="137"/>
      <c r="KFX177" s="137"/>
      <c r="KFY177" s="137"/>
      <c r="KFZ177" s="137"/>
      <c r="KGA177" s="137"/>
      <c r="KGB177" s="137"/>
      <c r="KGC177" s="137"/>
      <c r="KGD177" s="137"/>
      <c r="KGE177" s="137"/>
      <c r="KGF177" s="137"/>
      <c r="KGG177" s="137"/>
      <c r="KGH177" s="137"/>
      <c r="KGI177" s="137"/>
      <c r="KGJ177" s="137"/>
      <c r="KGK177" s="137"/>
      <c r="KGL177" s="137"/>
      <c r="KGM177" s="137"/>
      <c r="KGN177" s="137"/>
      <c r="KGO177" s="137"/>
      <c r="KGP177" s="137"/>
      <c r="KGQ177" s="137"/>
      <c r="KGR177" s="137"/>
      <c r="KGS177" s="137"/>
      <c r="KGT177" s="137"/>
      <c r="KGU177" s="137"/>
      <c r="KGV177" s="137"/>
      <c r="KGW177" s="137"/>
      <c r="KGX177" s="137"/>
      <c r="KGY177" s="137"/>
      <c r="KGZ177" s="137"/>
      <c r="KHA177" s="137"/>
      <c r="KHB177" s="137"/>
      <c r="KHC177" s="137"/>
      <c r="KHD177" s="137"/>
      <c r="KHE177" s="137"/>
      <c r="KHF177" s="137"/>
      <c r="KHG177" s="137"/>
      <c r="KHH177" s="137"/>
      <c r="KHI177" s="137"/>
      <c r="KHJ177" s="137"/>
      <c r="KHK177" s="137"/>
      <c r="KHL177" s="137"/>
      <c r="KHM177" s="137"/>
      <c r="KHN177" s="137"/>
      <c r="KHO177" s="137"/>
      <c r="KHP177" s="137"/>
      <c r="KHQ177" s="137"/>
      <c r="KHR177" s="137"/>
      <c r="KHS177" s="137"/>
      <c r="KHT177" s="137"/>
      <c r="KHU177" s="137"/>
      <c r="KHV177" s="137"/>
      <c r="KHW177" s="137"/>
      <c r="KHX177" s="137"/>
      <c r="KHY177" s="137"/>
      <c r="KHZ177" s="137"/>
      <c r="KIA177" s="137"/>
      <c r="KIB177" s="137"/>
      <c r="KIC177" s="137"/>
      <c r="KID177" s="137"/>
      <c r="KIE177" s="137"/>
      <c r="KIF177" s="137"/>
      <c r="KIG177" s="137"/>
      <c r="KIH177" s="137"/>
      <c r="KII177" s="137"/>
      <c r="KIJ177" s="137"/>
      <c r="KIK177" s="137"/>
      <c r="KIL177" s="137"/>
      <c r="KIM177" s="137"/>
      <c r="KIN177" s="137"/>
      <c r="KIO177" s="137"/>
      <c r="KIP177" s="137"/>
      <c r="KIQ177" s="137"/>
      <c r="KIR177" s="137"/>
      <c r="KIS177" s="137"/>
      <c r="KIT177" s="137"/>
      <c r="KIU177" s="137"/>
      <c r="KIV177" s="137"/>
      <c r="KIW177" s="137"/>
      <c r="KIX177" s="137"/>
      <c r="KIY177" s="137"/>
      <c r="KIZ177" s="137"/>
      <c r="KJA177" s="137"/>
      <c r="KJB177" s="137"/>
      <c r="KJC177" s="137"/>
      <c r="KJD177" s="137"/>
      <c r="KJE177" s="137"/>
      <c r="KJF177" s="137"/>
      <c r="KJG177" s="137"/>
      <c r="KJH177" s="137"/>
      <c r="KJI177" s="137"/>
      <c r="KJJ177" s="137"/>
      <c r="KJK177" s="137"/>
      <c r="KJL177" s="137"/>
      <c r="KJM177" s="137"/>
      <c r="KJN177" s="137"/>
      <c r="KJO177" s="137"/>
      <c r="KJP177" s="137"/>
      <c r="KJQ177" s="137"/>
      <c r="KJR177" s="137"/>
      <c r="KJS177" s="137"/>
      <c r="KJT177" s="137"/>
      <c r="KJU177" s="137"/>
      <c r="KJV177" s="137"/>
      <c r="KJW177" s="137"/>
      <c r="KJX177" s="137"/>
      <c r="KJY177" s="137"/>
      <c r="KJZ177" s="137"/>
      <c r="KKA177" s="137"/>
      <c r="KKB177" s="137"/>
      <c r="KKC177" s="137"/>
      <c r="KKD177" s="137"/>
      <c r="KKE177" s="137"/>
      <c r="KKF177" s="137"/>
      <c r="KKG177" s="137"/>
      <c r="KKH177" s="137"/>
      <c r="KKI177" s="137"/>
      <c r="KKJ177" s="137"/>
      <c r="KKK177" s="137"/>
      <c r="KKL177" s="137"/>
      <c r="KKM177" s="137"/>
      <c r="KKN177" s="137"/>
      <c r="KKO177" s="137"/>
      <c r="KKP177" s="137"/>
      <c r="KKQ177" s="137"/>
      <c r="KKR177" s="137"/>
      <c r="KKS177" s="137"/>
      <c r="KKT177" s="137"/>
      <c r="KKU177" s="137"/>
      <c r="KKV177" s="137"/>
      <c r="KKW177" s="137"/>
      <c r="KKX177" s="137"/>
      <c r="KKY177" s="137"/>
      <c r="KKZ177" s="137"/>
      <c r="KLA177" s="137"/>
      <c r="KLB177" s="137"/>
      <c r="KLC177" s="137"/>
      <c r="KLD177" s="137"/>
      <c r="KLE177" s="137"/>
      <c r="KLF177" s="137"/>
      <c r="KLG177" s="137"/>
      <c r="KLH177" s="137"/>
      <c r="KLI177" s="137"/>
      <c r="KLJ177" s="137"/>
      <c r="KLK177" s="137"/>
      <c r="KLL177" s="137"/>
      <c r="KLM177" s="137"/>
      <c r="KLN177" s="137"/>
      <c r="KLO177" s="137"/>
      <c r="KLP177" s="137"/>
      <c r="KLQ177" s="137"/>
      <c r="KLR177" s="137"/>
      <c r="KLS177" s="137"/>
      <c r="KLT177" s="137"/>
      <c r="KLU177" s="137"/>
      <c r="KLV177" s="137"/>
      <c r="KLW177" s="137"/>
      <c r="KLX177" s="137"/>
      <c r="KLY177" s="137"/>
      <c r="KLZ177" s="137"/>
      <c r="KMA177" s="137"/>
      <c r="KMB177" s="137"/>
      <c r="KMC177" s="137"/>
      <c r="KMD177" s="137"/>
      <c r="KME177" s="137"/>
      <c r="KMF177" s="137"/>
      <c r="KMG177" s="137"/>
      <c r="KMH177" s="137"/>
      <c r="KMI177" s="137"/>
      <c r="KMJ177" s="137"/>
      <c r="KMK177" s="137"/>
      <c r="KML177" s="137"/>
      <c r="KMM177" s="137"/>
      <c r="KMN177" s="137"/>
      <c r="KMO177" s="137"/>
      <c r="KMP177" s="137"/>
      <c r="KMQ177" s="137"/>
      <c r="KMR177" s="137"/>
      <c r="KMS177" s="137"/>
      <c r="KMT177" s="137"/>
      <c r="KMU177" s="137"/>
      <c r="KMV177" s="137"/>
      <c r="KMW177" s="137"/>
      <c r="KMX177" s="137"/>
      <c r="KMY177" s="137"/>
      <c r="KMZ177" s="137"/>
      <c r="KNA177" s="137"/>
      <c r="KNB177" s="137"/>
      <c r="KNC177" s="137"/>
      <c r="KND177" s="137"/>
      <c r="KNE177" s="137"/>
      <c r="KNF177" s="137"/>
      <c r="KNG177" s="137"/>
      <c r="KNH177" s="137"/>
      <c r="KNI177" s="137"/>
      <c r="KNJ177" s="137"/>
      <c r="KNK177" s="137"/>
      <c r="KNL177" s="137"/>
      <c r="KNM177" s="137"/>
      <c r="KNN177" s="137"/>
      <c r="KNO177" s="137"/>
      <c r="KNP177" s="137"/>
      <c r="KNQ177" s="137"/>
      <c r="KNR177" s="137"/>
      <c r="KNS177" s="137"/>
      <c r="KNT177" s="137"/>
      <c r="KNU177" s="137"/>
      <c r="KNV177" s="137"/>
      <c r="KNW177" s="137"/>
      <c r="KNX177" s="137"/>
      <c r="KNY177" s="137"/>
      <c r="KNZ177" s="137"/>
      <c r="KOA177" s="137"/>
      <c r="KOB177" s="137"/>
      <c r="KOC177" s="137"/>
      <c r="KOD177" s="137"/>
      <c r="KOE177" s="137"/>
      <c r="KOF177" s="137"/>
      <c r="KOG177" s="137"/>
      <c r="KOH177" s="137"/>
      <c r="KOI177" s="137"/>
      <c r="KOJ177" s="137"/>
      <c r="KOK177" s="137"/>
      <c r="KOL177" s="137"/>
      <c r="KOM177" s="137"/>
      <c r="KON177" s="137"/>
      <c r="KOO177" s="137"/>
      <c r="KOP177" s="137"/>
      <c r="KOQ177" s="137"/>
      <c r="KOR177" s="137"/>
      <c r="KOS177" s="137"/>
      <c r="KOT177" s="137"/>
      <c r="KOU177" s="137"/>
      <c r="KOV177" s="137"/>
      <c r="KOW177" s="137"/>
      <c r="KOX177" s="137"/>
      <c r="KOY177" s="137"/>
      <c r="KOZ177" s="137"/>
      <c r="KPA177" s="137"/>
      <c r="KPB177" s="137"/>
      <c r="KPC177" s="137"/>
      <c r="KPD177" s="137"/>
      <c r="KPE177" s="137"/>
      <c r="KPF177" s="137"/>
      <c r="KPG177" s="137"/>
      <c r="KPH177" s="137"/>
      <c r="KPI177" s="137"/>
      <c r="KPJ177" s="137"/>
      <c r="KPK177" s="137"/>
      <c r="KPL177" s="137"/>
      <c r="KPM177" s="137"/>
      <c r="KPN177" s="137"/>
      <c r="KPO177" s="137"/>
      <c r="KPP177" s="137"/>
      <c r="KPQ177" s="137"/>
      <c r="KPR177" s="137"/>
      <c r="KPS177" s="137"/>
      <c r="KPT177" s="137"/>
      <c r="KPU177" s="137"/>
      <c r="KPV177" s="137"/>
      <c r="KPW177" s="137"/>
      <c r="KPX177" s="137"/>
      <c r="KPY177" s="137"/>
      <c r="KPZ177" s="137"/>
      <c r="KQA177" s="137"/>
      <c r="KQB177" s="137"/>
      <c r="KQC177" s="137"/>
      <c r="KQD177" s="137"/>
      <c r="KQE177" s="137"/>
      <c r="KQF177" s="137"/>
      <c r="KQG177" s="137"/>
      <c r="KQH177" s="137"/>
      <c r="KQI177" s="137"/>
      <c r="KQJ177" s="137"/>
      <c r="KQK177" s="137"/>
      <c r="KQL177" s="137"/>
      <c r="KQM177" s="137"/>
      <c r="KQN177" s="137"/>
      <c r="KQO177" s="137"/>
      <c r="KQP177" s="137"/>
      <c r="KQQ177" s="137"/>
      <c r="KQR177" s="137"/>
      <c r="KQS177" s="137"/>
      <c r="KQT177" s="137"/>
      <c r="KQU177" s="137"/>
      <c r="KQV177" s="137"/>
      <c r="KQW177" s="137"/>
      <c r="KQX177" s="137"/>
      <c r="KQY177" s="137"/>
      <c r="KQZ177" s="137"/>
      <c r="KRA177" s="137"/>
      <c r="KRB177" s="137"/>
      <c r="KRC177" s="137"/>
      <c r="KRD177" s="137"/>
      <c r="KRE177" s="137"/>
      <c r="KRF177" s="137"/>
      <c r="KRG177" s="137"/>
      <c r="KRH177" s="137"/>
      <c r="KRI177" s="137"/>
      <c r="KRJ177" s="137"/>
      <c r="KRK177" s="137"/>
      <c r="KRL177" s="137"/>
      <c r="KRM177" s="137"/>
      <c r="KRN177" s="137"/>
      <c r="KRO177" s="137"/>
      <c r="KRP177" s="137"/>
      <c r="KRQ177" s="137"/>
      <c r="KRR177" s="137"/>
      <c r="KRS177" s="137"/>
      <c r="KRT177" s="137"/>
      <c r="KRU177" s="137"/>
      <c r="KRV177" s="137"/>
      <c r="KRW177" s="137"/>
      <c r="KRX177" s="137"/>
      <c r="KRY177" s="137"/>
      <c r="KRZ177" s="137"/>
      <c r="KSA177" s="137"/>
      <c r="KSB177" s="137"/>
      <c r="KSC177" s="137"/>
      <c r="KSD177" s="137"/>
      <c r="KSE177" s="137"/>
      <c r="KSF177" s="137"/>
      <c r="KSG177" s="137"/>
      <c r="KSH177" s="137"/>
      <c r="KSI177" s="137"/>
      <c r="KSJ177" s="137"/>
      <c r="KSK177" s="137"/>
      <c r="KSL177" s="137"/>
      <c r="KSM177" s="137"/>
      <c r="KSN177" s="137"/>
      <c r="KSO177" s="137"/>
      <c r="KSP177" s="137"/>
      <c r="KSQ177" s="137"/>
      <c r="KSR177" s="137"/>
      <c r="KSS177" s="137"/>
      <c r="KST177" s="137"/>
      <c r="KSU177" s="137"/>
      <c r="KSV177" s="137"/>
      <c r="KSW177" s="137"/>
      <c r="KSX177" s="137"/>
      <c r="KSY177" s="137"/>
      <c r="KSZ177" s="137"/>
      <c r="KTA177" s="137"/>
      <c r="KTB177" s="137"/>
      <c r="KTC177" s="137"/>
      <c r="KTD177" s="137"/>
      <c r="KTE177" s="137"/>
      <c r="KTF177" s="137"/>
      <c r="KTG177" s="137"/>
      <c r="KTH177" s="137"/>
      <c r="KTI177" s="137"/>
      <c r="KTJ177" s="137"/>
      <c r="KTK177" s="137"/>
      <c r="KTL177" s="137"/>
      <c r="KTM177" s="137"/>
      <c r="KTN177" s="137"/>
      <c r="KTO177" s="137"/>
      <c r="KTP177" s="137"/>
      <c r="KTQ177" s="137"/>
      <c r="KTR177" s="137"/>
      <c r="KTS177" s="137"/>
      <c r="KTT177" s="137"/>
      <c r="KTU177" s="137"/>
      <c r="KTV177" s="137"/>
      <c r="KTW177" s="137"/>
      <c r="KTX177" s="137"/>
      <c r="KTY177" s="137"/>
      <c r="KTZ177" s="137"/>
      <c r="KUA177" s="137"/>
      <c r="KUB177" s="137"/>
      <c r="KUC177" s="137"/>
      <c r="KUD177" s="137"/>
      <c r="KUE177" s="137"/>
      <c r="KUF177" s="137"/>
      <c r="KUG177" s="137"/>
      <c r="KUH177" s="137"/>
      <c r="KUI177" s="137"/>
      <c r="KUJ177" s="137"/>
      <c r="KUK177" s="137"/>
      <c r="KUL177" s="137"/>
      <c r="KUM177" s="137"/>
      <c r="KUN177" s="137"/>
      <c r="KUO177" s="137"/>
      <c r="KUP177" s="137"/>
      <c r="KUQ177" s="137"/>
      <c r="KUR177" s="137"/>
      <c r="KUS177" s="137"/>
      <c r="KUT177" s="137"/>
      <c r="KUU177" s="137"/>
      <c r="KUV177" s="137"/>
      <c r="KUW177" s="137"/>
      <c r="KUX177" s="137"/>
      <c r="KUY177" s="137"/>
      <c r="KUZ177" s="137"/>
      <c r="KVA177" s="137"/>
      <c r="KVB177" s="137"/>
      <c r="KVC177" s="137"/>
      <c r="KVD177" s="137"/>
      <c r="KVE177" s="137"/>
      <c r="KVF177" s="137"/>
      <c r="KVG177" s="137"/>
      <c r="KVH177" s="137"/>
      <c r="KVI177" s="137"/>
      <c r="KVJ177" s="137"/>
      <c r="KVK177" s="137"/>
      <c r="KVL177" s="137"/>
      <c r="KVM177" s="137"/>
      <c r="KVN177" s="137"/>
      <c r="KVO177" s="137"/>
      <c r="KVP177" s="137"/>
      <c r="KVQ177" s="137"/>
      <c r="KVR177" s="137"/>
      <c r="KVS177" s="137"/>
      <c r="KVT177" s="137"/>
      <c r="KVU177" s="137"/>
      <c r="KVV177" s="137"/>
      <c r="KVW177" s="137"/>
      <c r="KVX177" s="137"/>
      <c r="KVY177" s="137"/>
      <c r="KVZ177" s="137"/>
      <c r="KWA177" s="137"/>
      <c r="KWB177" s="137"/>
      <c r="KWC177" s="137"/>
      <c r="KWD177" s="137"/>
      <c r="KWE177" s="137"/>
      <c r="KWF177" s="137"/>
      <c r="KWG177" s="137"/>
      <c r="KWH177" s="137"/>
      <c r="KWI177" s="137"/>
      <c r="KWJ177" s="137"/>
      <c r="KWK177" s="137"/>
      <c r="KWL177" s="137"/>
      <c r="KWM177" s="137"/>
      <c r="KWN177" s="137"/>
      <c r="KWO177" s="137"/>
      <c r="KWP177" s="137"/>
      <c r="KWQ177" s="137"/>
      <c r="KWR177" s="137"/>
      <c r="KWS177" s="137"/>
      <c r="KWT177" s="137"/>
      <c r="KWU177" s="137"/>
      <c r="KWV177" s="137"/>
      <c r="KWW177" s="137"/>
      <c r="KWX177" s="137"/>
      <c r="KWY177" s="137"/>
      <c r="KWZ177" s="137"/>
      <c r="KXA177" s="137"/>
      <c r="KXB177" s="137"/>
      <c r="KXC177" s="137"/>
      <c r="KXD177" s="137"/>
      <c r="KXE177" s="137"/>
      <c r="KXF177" s="137"/>
      <c r="KXG177" s="137"/>
      <c r="KXH177" s="137"/>
      <c r="KXI177" s="137"/>
      <c r="KXJ177" s="137"/>
      <c r="KXK177" s="137"/>
      <c r="KXL177" s="137"/>
      <c r="KXM177" s="137"/>
      <c r="KXN177" s="137"/>
      <c r="KXO177" s="137"/>
      <c r="KXP177" s="137"/>
      <c r="KXQ177" s="137"/>
      <c r="KXR177" s="137"/>
      <c r="KXS177" s="137"/>
      <c r="KXT177" s="137"/>
      <c r="KXU177" s="137"/>
      <c r="KXV177" s="137"/>
      <c r="KXW177" s="137"/>
      <c r="KXX177" s="137"/>
      <c r="KXY177" s="137"/>
      <c r="KXZ177" s="137"/>
      <c r="KYA177" s="137"/>
      <c r="KYB177" s="137"/>
      <c r="KYC177" s="137"/>
      <c r="KYD177" s="137"/>
      <c r="KYE177" s="137"/>
      <c r="KYF177" s="137"/>
      <c r="KYG177" s="137"/>
      <c r="KYH177" s="137"/>
      <c r="KYI177" s="137"/>
      <c r="KYJ177" s="137"/>
      <c r="KYK177" s="137"/>
      <c r="KYL177" s="137"/>
      <c r="KYM177" s="137"/>
      <c r="KYN177" s="137"/>
      <c r="KYO177" s="137"/>
      <c r="KYP177" s="137"/>
      <c r="KYQ177" s="137"/>
      <c r="KYR177" s="137"/>
      <c r="KYS177" s="137"/>
      <c r="KYT177" s="137"/>
      <c r="KYU177" s="137"/>
      <c r="KYV177" s="137"/>
      <c r="KYW177" s="137"/>
      <c r="KYX177" s="137"/>
      <c r="KYY177" s="137"/>
      <c r="KYZ177" s="137"/>
      <c r="KZA177" s="137"/>
      <c r="KZB177" s="137"/>
      <c r="KZC177" s="137"/>
      <c r="KZD177" s="137"/>
      <c r="KZE177" s="137"/>
      <c r="KZF177" s="137"/>
      <c r="KZG177" s="137"/>
      <c r="KZH177" s="137"/>
      <c r="KZI177" s="137"/>
      <c r="KZJ177" s="137"/>
      <c r="KZK177" s="137"/>
      <c r="KZL177" s="137"/>
      <c r="KZM177" s="137"/>
      <c r="KZN177" s="137"/>
      <c r="KZO177" s="137"/>
      <c r="KZP177" s="137"/>
      <c r="KZQ177" s="137"/>
      <c r="KZR177" s="137"/>
      <c r="KZS177" s="137"/>
      <c r="KZT177" s="137"/>
      <c r="KZU177" s="137"/>
      <c r="KZV177" s="137"/>
      <c r="KZW177" s="137"/>
      <c r="KZX177" s="137"/>
      <c r="KZY177" s="137"/>
      <c r="KZZ177" s="137"/>
      <c r="LAA177" s="137"/>
      <c r="LAB177" s="137"/>
      <c r="LAC177" s="137"/>
      <c r="LAD177" s="137"/>
      <c r="LAE177" s="137"/>
      <c r="LAF177" s="137"/>
      <c r="LAG177" s="137"/>
      <c r="LAH177" s="137"/>
      <c r="LAI177" s="137"/>
      <c r="LAJ177" s="137"/>
      <c r="LAK177" s="137"/>
      <c r="LAL177" s="137"/>
      <c r="LAM177" s="137"/>
      <c r="LAN177" s="137"/>
      <c r="LAO177" s="137"/>
      <c r="LAP177" s="137"/>
      <c r="LAQ177" s="137"/>
      <c r="LAR177" s="137"/>
      <c r="LAS177" s="137"/>
      <c r="LAT177" s="137"/>
      <c r="LAU177" s="137"/>
      <c r="LAV177" s="137"/>
      <c r="LAW177" s="137"/>
      <c r="LAX177" s="137"/>
      <c r="LAY177" s="137"/>
      <c r="LAZ177" s="137"/>
      <c r="LBA177" s="137"/>
      <c r="LBB177" s="137"/>
      <c r="LBC177" s="137"/>
      <c r="LBD177" s="137"/>
      <c r="LBE177" s="137"/>
      <c r="LBF177" s="137"/>
      <c r="LBG177" s="137"/>
      <c r="LBH177" s="137"/>
      <c r="LBI177" s="137"/>
      <c r="LBJ177" s="137"/>
      <c r="LBK177" s="137"/>
      <c r="LBL177" s="137"/>
      <c r="LBM177" s="137"/>
      <c r="LBN177" s="137"/>
      <c r="LBO177" s="137"/>
      <c r="LBP177" s="137"/>
      <c r="LBQ177" s="137"/>
      <c r="LBR177" s="137"/>
      <c r="LBS177" s="137"/>
      <c r="LBT177" s="137"/>
      <c r="LBU177" s="137"/>
      <c r="LBV177" s="137"/>
      <c r="LBW177" s="137"/>
      <c r="LBX177" s="137"/>
      <c r="LBY177" s="137"/>
      <c r="LBZ177" s="137"/>
      <c r="LCA177" s="137"/>
      <c r="LCB177" s="137"/>
      <c r="LCC177" s="137"/>
      <c r="LCD177" s="137"/>
      <c r="LCE177" s="137"/>
      <c r="LCF177" s="137"/>
      <c r="LCG177" s="137"/>
      <c r="LCH177" s="137"/>
      <c r="LCI177" s="137"/>
      <c r="LCJ177" s="137"/>
      <c r="LCK177" s="137"/>
      <c r="LCL177" s="137"/>
      <c r="LCM177" s="137"/>
      <c r="LCN177" s="137"/>
      <c r="LCO177" s="137"/>
      <c r="LCP177" s="137"/>
      <c r="LCQ177" s="137"/>
      <c r="LCR177" s="137"/>
      <c r="LCS177" s="137"/>
      <c r="LCT177" s="137"/>
      <c r="LCU177" s="137"/>
      <c r="LCV177" s="137"/>
      <c r="LCW177" s="137"/>
      <c r="LCX177" s="137"/>
      <c r="LCY177" s="137"/>
      <c r="LCZ177" s="137"/>
      <c r="LDA177" s="137"/>
      <c r="LDB177" s="137"/>
      <c r="LDC177" s="137"/>
      <c r="LDD177" s="137"/>
      <c r="LDE177" s="137"/>
      <c r="LDF177" s="137"/>
      <c r="LDG177" s="137"/>
      <c r="LDH177" s="137"/>
      <c r="LDI177" s="137"/>
      <c r="LDJ177" s="137"/>
      <c r="LDK177" s="137"/>
      <c r="LDL177" s="137"/>
      <c r="LDM177" s="137"/>
      <c r="LDN177" s="137"/>
      <c r="LDO177" s="137"/>
      <c r="LDP177" s="137"/>
      <c r="LDQ177" s="137"/>
      <c r="LDR177" s="137"/>
      <c r="LDS177" s="137"/>
      <c r="LDT177" s="137"/>
      <c r="LDU177" s="137"/>
      <c r="LDV177" s="137"/>
      <c r="LDW177" s="137"/>
      <c r="LDX177" s="137"/>
      <c r="LDY177" s="137"/>
      <c r="LDZ177" s="137"/>
      <c r="LEA177" s="137"/>
      <c r="LEB177" s="137"/>
      <c r="LEC177" s="137"/>
      <c r="LED177" s="137"/>
      <c r="LEE177" s="137"/>
      <c r="LEF177" s="137"/>
      <c r="LEG177" s="137"/>
      <c r="LEH177" s="137"/>
      <c r="LEI177" s="137"/>
      <c r="LEJ177" s="137"/>
      <c r="LEK177" s="137"/>
      <c r="LEL177" s="137"/>
      <c r="LEM177" s="137"/>
      <c r="LEN177" s="137"/>
      <c r="LEO177" s="137"/>
      <c r="LEP177" s="137"/>
      <c r="LEQ177" s="137"/>
      <c r="LER177" s="137"/>
      <c r="LES177" s="137"/>
      <c r="LET177" s="137"/>
      <c r="LEU177" s="137"/>
      <c r="LEV177" s="137"/>
      <c r="LEW177" s="137"/>
      <c r="LEX177" s="137"/>
      <c r="LEY177" s="137"/>
      <c r="LEZ177" s="137"/>
      <c r="LFA177" s="137"/>
      <c r="LFB177" s="137"/>
      <c r="LFC177" s="137"/>
      <c r="LFD177" s="137"/>
      <c r="LFE177" s="137"/>
      <c r="LFF177" s="137"/>
      <c r="LFG177" s="137"/>
      <c r="LFH177" s="137"/>
      <c r="LFI177" s="137"/>
      <c r="LFJ177" s="137"/>
      <c r="LFK177" s="137"/>
      <c r="LFL177" s="137"/>
      <c r="LFM177" s="137"/>
      <c r="LFN177" s="137"/>
      <c r="LFO177" s="137"/>
      <c r="LFP177" s="137"/>
      <c r="LFQ177" s="137"/>
      <c r="LFR177" s="137"/>
      <c r="LFS177" s="137"/>
      <c r="LFT177" s="137"/>
      <c r="LFU177" s="137"/>
      <c r="LFV177" s="137"/>
      <c r="LFW177" s="137"/>
      <c r="LFX177" s="137"/>
      <c r="LFY177" s="137"/>
      <c r="LFZ177" s="137"/>
      <c r="LGA177" s="137"/>
      <c r="LGB177" s="137"/>
      <c r="LGC177" s="137"/>
      <c r="LGD177" s="137"/>
      <c r="LGE177" s="137"/>
      <c r="LGF177" s="137"/>
      <c r="LGG177" s="137"/>
      <c r="LGH177" s="137"/>
      <c r="LGI177" s="137"/>
      <c r="LGJ177" s="137"/>
      <c r="LGK177" s="137"/>
      <c r="LGL177" s="137"/>
      <c r="LGM177" s="137"/>
      <c r="LGN177" s="137"/>
      <c r="LGO177" s="137"/>
      <c r="LGP177" s="137"/>
      <c r="LGQ177" s="137"/>
      <c r="LGR177" s="137"/>
      <c r="LGS177" s="137"/>
      <c r="LGT177" s="137"/>
      <c r="LGU177" s="137"/>
      <c r="LGV177" s="137"/>
      <c r="LGW177" s="137"/>
      <c r="LGX177" s="137"/>
      <c r="LGY177" s="137"/>
      <c r="LGZ177" s="137"/>
      <c r="LHA177" s="137"/>
      <c r="LHB177" s="137"/>
      <c r="LHC177" s="137"/>
      <c r="LHD177" s="137"/>
      <c r="LHE177" s="137"/>
      <c r="LHF177" s="137"/>
      <c r="LHG177" s="137"/>
      <c r="LHH177" s="137"/>
      <c r="LHI177" s="137"/>
      <c r="LHJ177" s="137"/>
      <c r="LHK177" s="137"/>
      <c r="LHL177" s="137"/>
      <c r="LHM177" s="137"/>
      <c r="LHN177" s="137"/>
      <c r="LHO177" s="137"/>
      <c r="LHP177" s="137"/>
      <c r="LHQ177" s="137"/>
      <c r="LHR177" s="137"/>
      <c r="LHS177" s="137"/>
      <c r="LHT177" s="137"/>
      <c r="LHU177" s="137"/>
      <c r="LHV177" s="137"/>
      <c r="LHW177" s="137"/>
      <c r="LHX177" s="137"/>
      <c r="LHY177" s="137"/>
      <c r="LHZ177" s="137"/>
      <c r="LIA177" s="137"/>
      <c r="LIB177" s="137"/>
      <c r="LIC177" s="137"/>
      <c r="LID177" s="137"/>
      <c r="LIE177" s="137"/>
      <c r="LIF177" s="137"/>
      <c r="LIG177" s="137"/>
      <c r="LIH177" s="137"/>
      <c r="LII177" s="137"/>
      <c r="LIJ177" s="137"/>
      <c r="LIK177" s="137"/>
      <c r="LIL177" s="137"/>
      <c r="LIM177" s="137"/>
      <c r="LIN177" s="137"/>
      <c r="LIO177" s="137"/>
      <c r="LIP177" s="137"/>
      <c r="LIQ177" s="137"/>
      <c r="LIR177" s="137"/>
      <c r="LIS177" s="137"/>
      <c r="LIT177" s="137"/>
      <c r="LIU177" s="137"/>
      <c r="LIV177" s="137"/>
      <c r="LIW177" s="137"/>
      <c r="LIX177" s="137"/>
      <c r="LIY177" s="137"/>
      <c r="LIZ177" s="137"/>
      <c r="LJA177" s="137"/>
      <c r="LJB177" s="137"/>
      <c r="LJC177" s="137"/>
      <c r="LJD177" s="137"/>
      <c r="LJE177" s="137"/>
      <c r="LJF177" s="137"/>
      <c r="LJG177" s="137"/>
      <c r="LJH177" s="137"/>
      <c r="LJI177" s="137"/>
      <c r="LJJ177" s="137"/>
      <c r="LJK177" s="137"/>
      <c r="LJL177" s="137"/>
      <c r="LJM177" s="137"/>
      <c r="LJN177" s="137"/>
      <c r="LJO177" s="137"/>
      <c r="LJP177" s="137"/>
      <c r="LJQ177" s="137"/>
      <c r="LJR177" s="137"/>
      <c r="LJS177" s="137"/>
      <c r="LJT177" s="137"/>
      <c r="LJU177" s="137"/>
      <c r="LJV177" s="137"/>
      <c r="LJW177" s="137"/>
      <c r="LJX177" s="137"/>
      <c r="LJY177" s="137"/>
      <c r="LJZ177" s="137"/>
      <c r="LKA177" s="137"/>
      <c r="LKB177" s="137"/>
      <c r="LKC177" s="137"/>
      <c r="LKD177" s="137"/>
      <c r="LKE177" s="137"/>
      <c r="LKF177" s="137"/>
      <c r="LKG177" s="137"/>
      <c r="LKH177" s="137"/>
      <c r="LKI177" s="137"/>
      <c r="LKJ177" s="137"/>
      <c r="LKK177" s="137"/>
      <c r="LKL177" s="137"/>
      <c r="LKM177" s="137"/>
      <c r="LKN177" s="137"/>
      <c r="LKO177" s="137"/>
      <c r="LKP177" s="137"/>
      <c r="LKQ177" s="137"/>
      <c r="LKR177" s="137"/>
      <c r="LKS177" s="137"/>
      <c r="LKT177" s="137"/>
      <c r="LKU177" s="137"/>
      <c r="LKV177" s="137"/>
      <c r="LKW177" s="137"/>
      <c r="LKX177" s="137"/>
      <c r="LKY177" s="137"/>
      <c r="LKZ177" s="137"/>
      <c r="LLA177" s="137"/>
      <c r="LLB177" s="137"/>
      <c r="LLC177" s="137"/>
      <c r="LLD177" s="137"/>
      <c r="LLE177" s="137"/>
      <c r="LLF177" s="137"/>
      <c r="LLG177" s="137"/>
      <c r="LLH177" s="137"/>
      <c r="LLI177" s="137"/>
      <c r="LLJ177" s="137"/>
      <c r="LLK177" s="137"/>
      <c r="LLL177" s="137"/>
      <c r="LLM177" s="137"/>
      <c r="LLN177" s="137"/>
      <c r="LLO177" s="137"/>
      <c r="LLP177" s="137"/>
      <c r="LLQ177" s="137"/>
      <c r="LLR177" s="137"/>
      <c r="LLS177" s="137"/>
      <c r="LLT177" s="137"/>
      <c r="LLU177" s="137"/>
      <c r="LLV177" s="137"/>
      <c r="LLW177" s="137"/>
      <c r="LLX177" s="137"/>
      <c r="LLY177" s="137"/>
      <c r="LLZ177" s="137"/>
      <c r="LMA177" s="137"/>
      <c r="LMB177" s="137"/>
      <c r="LMC177" s="137"/>
      <c r="LMD177" s="137"/>
      <c r="LME177" s="137"/>
      <c r="LMF177" s="137"/>
      <c r="LMG177" s="137"/>
      <c r="LMH177" s="137"/>
      <c r="LMI177" s="137"/>
      <c r="LMJ177" s="137"/>
      <c r="LMK177" s="137"/>
      <c r="LML177" s="137"/>
      <c r="LMM177" s="137"/>
      <c r="LMN177" s="137"/>
      <c r="LMO177" s="137"/>
      <c r="LMP177" s="137"/>
      <c r="LMQ177" s="137"/>
      <c r="LMR177" s="137"/>
      <c r="LMS177" s="137"/>
      <c r="LMT177" s="137"/>
      <c r="LMU177" s="137"/>
      <c r="LMV177" s="137"/>
      <c r="LMW177" s="137"/>
      <c r="LMX177" s="137"/>
      <c r="LMY177" s="137"/>
      <c r="LMZ177" s="137"/>
      <c r="LNA177" s="137"/>
      <c r="LNB177" s="137"/>
      <c r="LNC177" s="137"/>
      <c r="LND177" s="137"/>
      <c r="LNE177" s="137"/>
      <c r="LNF177" s="137"/>
      <c r="LNG177" s="137"/>
      <c r="LNH177" s="137"/>
      <c r="LNI177" s="137"/>
      <c r="LNJ177" s="137"/>
      <c r="LNK177" s="137"/>
      <c r="LNL177" s="137"/>
      <c r="LNM177" s="137"/>
      <c r="LNN177" s="137"/>
      <c r="LNO177" s="137"/>
      <c r="LNP177" s="137"/>
      <c r="LNQ177" s="137"/>
      <c r="LNR177" s="137"/>
      <c r="LNS177" s="137"/>
      <c r="LNT177" s="137"/>
      <c r="LNU177" s="137"/>
      <c r="LNV177" s="137"/>
      <c r="LNW177" s="137"/>
      <c r="LNX177" s="137"/>
      <c r="LNY177" s="137"/>
      <c r="LNZ177" s="137"/>
      <c r="LOA177" s="137"/>
      <c r="LOB177" s="137"/>
      <c r="LOC177" s="137"/>
      <c r="LOD177" s="137"/>
      <c r="LOE177" s="137"/>
      <c r="LOF177" s="137"/>
      <c r="LOG177" s="137"/>
      <c r="LOH177" s="137"/>
      <c r="LOI177" s="137"/>
      <c r="LOJ177" s="137"/>
      <c r="LOK177" s="137"/>
      <c r="LOL177" s="137"/>
      <c r="LOM177" s="137"/>
      <c r="LON177" s="137"/>
      <c r="LOO177" s="137"/>
      <c r="LOP177" s="137"/>
      <c r="LOQ177" s="137"/>
      <c r="LOR177" s="137"/>
      <c r="LOS177" s="137"/>
      <c r="LOT177" s="137"/>
      <c r="LOU177" s="137"/>
      <c r="LOV177" s="137"/>
      <c r="LOW177" s="137"/>
      <c r="LOX177" s="137"/>
      <c r="LOY177" s="137"/>
      <c r="LOZ177" s="137"/>
      <c r="LPA177" s="137"/>
      <c r="LPB177" s="137"/>
      <c r="LPC177" s="137"/>
      <c r="LPD177" s="137"/>
      <c r="LPE177" s="137"/>
      <c r="LPF177" s="137"/>
      <c r="LPG177" s="137"/>
      <c r="LPH177" s="137"/>
      <c r="LPI177" s="137"/>
      <c r="LPJ177" s="137"/>
      <c r="LPK177" s="137"/>
      <c r="LPL177" s="137"/>
      <c r="LPM177" s="137"/>
      <c r="LPN177" s="137"/>
      <c r="LPO177" s="137"/>
      <c r="LPP177" s="137"/>
      <c r="LPQ177" s="137"/>
      <c r="LPR177" s="137"/>
      <c r="LPS177" s="137"/>
      <c r="LPT177" s="137"/>
      <c r="LPU177" s="137"/>
      <c r="LPV177" s="137"/>
      <c r="LPW177" s="137"/>
      <c r="LPX177" s="137"/>
      <c r="LPY177" s="137"/>
      <c r="LPZ177" s="137"/>
      <c r="LQA177" s="137"/>
      <c r="LQB177" s="137"/>
      <c r="LQC177" s="137"/>
      <c r="LQD177" s="137"/>
      <c r="LQE177" s="137"/>
      <c r="LQF177" s="137"/>
      <c r="LQG177" s="137"/>
      <c r="LQH177" s="137"/>
      <c r="LQI177" s="137"/>
      <c r="LQJ177" s="137"/>
      <c r="LQK177" s="137"/>
      <c r="LQL177" s="137"/>
      <c r="LQM177" s="137"/>
      <c r="LQN177" s="137"/>
      <c r="LQO177" s="137"/>
      <c r="LQP177" s="137"/>
      <c r="LQQ177" s="137"/>
      <c r="LQR177" s="137"/>
      <c r="LQS177" s="137"/>
      <c r="LQT177" s="137"/>
      <c r="LQU177" s="137"/>
      <c r="LQV177" s="137"/>
      <c r="LQW177" s="137"/>
      <c r="LQX177" s="137"/>
      <c r="LQY177" s="137"/>
      <c r="LQZ177" s="137"/>
      <c r="LRA177" s="137"/>
      <c r="LRB177" s="137"/>
      <c r="LRC177" s="137"/>
      <c r="LRD177" s="137"/>
      <c r="LRE177" s="137"/>
      <c r="LRF177" s="137"/>
      <c r="LRG177" s="137"/>
      <c r="LRH177" s="137"/>
      <c r="LRI177" s="137"/>
      <c r="LRJ177" s="137"/>
      <c r="LRK177" s="137"/>
      <c r="LRL177" s="137"/>
      <c r="LRM177" s="137"/>
      <c r="LRN177" s="137"/>
      <c r="LRO177" s="137"/>
      <c r="LRP177" s="137"/>
      <c r="LRQ177" s="137"/>
      <c r="LRR177" s="137"/>
      <c r="LRS177" s="137"/>
      <c r="LRT177" s="137"/>
      <c r="LRU177" s="137"/>
      <c r="LRV177" s="137"/>
      <c r="LRW177" s="137"/>
      <c r="LRX177" s="137"/>
      <c r="LRY177" s="137"/>
      <c r="LRZ177" s="137"/>
      <c r="LSA177" s="137"/>
      <c r="LSB177" s="137"/>
      <c r="LSC177" s="137"/>
      <c r="LSD177" s="137"/>
      <c r="LSE177" s="137"/>
      <c r="LSF177" s="137"/>
      <c r="LSG177" s="137"/>
      <c r="LSH177" s="137"/>
      <c r="LSI177" s="137"/>
      <c r="LSJ177" s="137"/>
      <c r="LSK177" s="137"/>
      <c r="LSL177" s="137"/>
      <c r="LSM177" s="137"/>
      <c r="LSN177" s="137"/>
      <c r="LSO177" s="137"/>
      <c r="LSP177" s="137"/>
      <c r="LSQ177" s="137"/>
      <c r="LSR177" s="137"/>
      <c r="LSS177" s="137"/>
      <c r="LST177" s="137"/>
      <c r="LSU177" s="137"/>
      <c r="LSV177" s="137"/>
      <c r="LSW177" s="137"/>
      <c r="LSX177" s="137"/>
      <c r="LSY177" s="137"/>
      <c r="LSZ177" s="137"/>
      <c r="LTA177" s="137"/>
      <c r="LTB177" s="137"/>
      <c r="LTC177" s="137"/>
      <c r="LTD177" s="137"/>
      <c r="LTE177" s="137"/>
      <c r="LTF177" s="137"/>
      <c r="LTG177" s="137"/>
      <c r="LTH177" s="137"/>
      <c r="LTI177" s="137"/>
      <c r="LTJ177" s="137"/>
      <c r="LTK177" s="137"/>
      <c r="LTL177" s="137"/>
      <c r="LTM177" s="137"/>
      <c r="LTN177" s="137"/>
      <c r="LTO177" s="137"/>
      <c r="LTP177" s="137"/>
      <c r="LTQ177" s="137"/>
      <c r="LTR177" s="137"/>
      <c r="LTS177" s="137"/>
      <c r="LTT177" s="137"/>
      <c r="LTU177" s="137"/>
      <c r="LTV177" s="137"/>
      <c r="LTW177" s="137"/>
      <c r="LTX177" s="137"/>
      <c r="LTY177" s="137"/>
      <c r="LTZ177" s="137"/>
      <c r="LUA177" s="137"/>
      <c r="LUB177" s="137"/>
      <c r="LUC177" s="137"/>
      <c r="LUD177" s="137"/>
      <c r="LUE177" s="137"/>
      <c r="LUF177" s="137"/>
      <c r="LUG177" s="137"/>
      <c r="LUH177" s="137"/>
      <c r="LUI177" s="137"/>
      <c r="LUJ177" s="137"/>
      <c r="LUK177" s="137"/>
      <c r="LUL177" s="137"/>
      <c r="LUM177" s="137"/>
      <c r="LUN177" s="137"/>
      <c r="LUO177" s="137"/>
      <c r="LUP177" s="137"/>
      <c r="LUQ177" s="137"/>
      <c r="LUR177" s="137"/>
      <c r="LUS177" s="137"/>
      <c r="LUT177" s="137"/>
      <c r="LUU177" s="137"/>
      <c r="LUV177" s="137"/>
      <c r="LUW177" s="137"/>
      <c r="LUX177" s="137"/>
      <c r="LUY177" s="137"/>
      <c r="LUZ177" s="137"/>
      <c r="LVA177" s="137"/>
      <c r="LVB177" s="137"/>
      <c r="LVC177" s="137"/>
      <c r="LVD177" s="137"/>
      <c r="LVE177" s="137"/>
      <c r="LVF177" s="137"/>
      <c r="LVG177" s="137"/>
      <c r="LVH177" s="137"/>
      <c r="LVI177" s="137"/>
      <c r="LVJ177" s="137"/>
      <c r="LVK177" s="137"/>
      <c r="LVL177" s="137"/>
      <c r="LVM177" s="137"/>
      <c r="LVN177" s="137"/>
      <c r="LVO177" s="137"/>
      <c r="LVP177" s="137"/>
      <c r="LVQ177" s="137"/>
      <c r="LVR177" s="137"/>
      <c r="LVS177" s="137"/>
      <c r="LVT177" s="137"/>
      <c r="LVU177" s="137"/>
      <c r="LVV177" s="137"/>
      <c r="LVW177" s="137"/>
      <c r="LVX177" s="137"/>
      <c r="LVY177" s="137"/>
      <c r="LVZ177" s="137"/>
      <c r="LWA177" s="137"/>
      <c r="LWB177" s="137"/>
      <c r="LWC177" s="137"/>
      <c r="LWD177" s="137"/>
      <c r="LWE177" s="137"/>
      <c r="LWF177" s="137"/>
      <c r="LWG177" s="137"/>
      <c r="LWH177" s="137"/>
      <c r="LWI177" s="137"/>
      <c r="LWJ177" s="137"/>
      <c r="LWK177" s="137"/>
      <c r="LWL177" s="137"/>
      <c r="LWM177" s="137"/>
      <c r="LWN177" s="137"/>
      <c r="LWO177" s="137"/>
      <c r="LWP177" s="137"/>
      <c r="LWQ177" s="137"/>
      <c r="LWR177" s="137"/>
      <c r="LWS177" s="137"/>
      <c r="LWT177" s="137"/>
      <c r="LWU177" s="137"/>
      <c r="LWV177" s="137"/>
      <c r="LWW177" s="137"/>
      <c r="LWX177" s="137"/>
      <c r="LWY177" s="137"/>
      <c r="LWZ177" s="137"/>
      <c r="LXA177" s="137"/>
      <c r="LXB177" s="137"/>
      <c r="LXC177" s="137"/>
      <c r="LXD177" s="137"/>
      <c r="LXE177" s="137"/>
      <c r="LXF177" s="137"/>
      <c r="LXG177" s="137"/>
      <c r="LXH177" s="137"/>
      <c r="LXI177" s="137"/>
      <c r="LXJ177" s="137"/>
      <c r="LXK177" s="137"/>
      <c r="LXL177" s="137"/>
      <c r="LXM177" s="137"/>
      <c r="LXN177" s="137"/>
      <c r="LXO177" s="137"/>
      <c r="LXP177" s="137"/>
      <c r="LXQ177" s="137"/>
      <c r="LXR177" s="137"/>
      <c r="LXS177" s="137"/>
      <c r="LXT177" s="137"/>
      <c r="LXU177" s="137"/>
      <c r="LXV177" s="137"/>
      <c r="LXW177" s="137"/>
      <c r="LXX177" s="137"/>
      <c r="LXY177" s="137"/>
      <c r="LXZ177" s="137"/>
      <c r="LYA177" s="137"/>
      <c r="LYB177" s="137"/>
      <c r="LYC177" s="137"/>
      <c r="LYD177" s="137"/>
      <c r="LYE177" s="137"/>
      <c r="LYF177" s="137"/>
      <c r="LYG177" s="137"/>
      <c r="LYH177" s="137"/>
      <c r="LYI177" s="137"/>
      <c r="LYJ177" s="137"/>
      <c r="LYK177" s="137"/>
      <c r="LYL177" s="137"/>
      <c r="LYM177" s="137"/>
      <c r="LYN177" s="137"/>
      <c r="LYO177" s="137"/>
      <c r="LYP177" s="137"/>
      <c r="LYQ177" s="137"/>
      <c r="LYR177" s="137"/>
      <c r="LYS177" s="137"/>
      <c r="LYT177" s="137"/>
      <c r="LYU177" s="137"/>
      <c r="LYV177" s="137"/>
      <c r="LYW177" s="137"/>
      <c r="LYX177" s="137"/>
      <c r="LYY177" s="137"/>
      <c r="LYZ177" s="137"/>
      <c r="LZA177" s="137"/>
      <c r="LZB177" s="137"/>
      <c r="LZC177" s="137"/>
      <c r="LZD177" s="137"/>
      <c r="LZE177" s="137"/>
      <c r="LZF177" s="137"/>
      <c r="LZG177" s="137"/>
      <c r="LZH177" s="137"/>
      <c r="LZI177" s="137"/>
      <c r="LZJ177" s="137"/>
      <c r="LZK177" s="137"/>
      <c r="LZL177" s="137"/>
      <c r="LZM177" s="137"/>
      <c r="LZN177" s="137"/>
      <c r="LZO177" s="137"/>
      <c r="LZP177" s="137"/>
      <c r="LZQ177" s="137"/>
      <c r="LZR177" s="137"/>
      <c r="LZS177" s="137"/>
      <c r="LZT177" s="137"/>
      <c r="LZU177" s="137"/>
      <c r="LZV177" s="137"/>
      <c r="LZW177" s="137"/>
      <c r="LZX177" s="137"/>
      <c r="LZY177" s="137"/>
      <c r="LZZ177" s="137"/>
      <c r="MAA177" s="137"/>
      <c r="MAB177" s="137"/>
      <c r="MAC177" s="137"/>
      <c r="MAD177" s="137"/>
      <c r="MAE177" s="137"/>
      <c r="MAF177" s="137"/>
      <c r="MAG177" s="137"/>
      <c r="MAH177" s="137"/>
      <c r="MAI177" s="137"/>
      <c r="MAJ177" s="137"/>
      <c r="MAK177" s="137"/>
      <c r="MAL177" s="137"/>
      <c r="MAM177" s="137"/>
      <c r="MAN177" s="137"/>
      <c r="MAO177" s="137"/>
      <c r="MAP177" s="137"/>
      <c r="MAQ177" s="137"/>
      <c r="MAR177" s="137"/>
      <c r="MAS177" s="137"/>
      <c r="MAT177" s="137"/>
      <c r="MAU177" s="137"/>
      <c r="MAV177" s="137"/>
      <c r="MAW177" s="137"/>
      <c r="MAX177" s="137"/>
      <c r="MAY177" s="137"/>
      <c r="MAZ177" s="137"/>
      <c r="MBA177" s="137"/>
      <c r="MBB177" s="137"/>
      <c r="MBC177" s="137"/>
      <c r="MBD177" s="137"/>
      <c r="MBE177" s="137"/>
      <c r="MBF177" s="137"/>
      <c r="MBG177" s="137"/>
      <c r="MBH177" s="137"/>
      <c r="MBI177" s="137"/>
      <c r="MBJ177" s="137"/>
      <c r="MBK177" s="137"/>
      <c r="MBL177" s="137"/>
      <c r="MBM177" s="137"/>
      <c r="MBN177" s="137"/>
      <c r="MBO177" s="137"/>
      <c r="MBP177" s="137"/>
      <c r="MBQ177" s="137"/>
      <c r="MBR177" s="137"/>
      <c r="MBS177" s="137"/>
      <c r="MBT177" s="137"/>
      <c r="MBU177" s="137"/>
      <c r="MBV177" s="137"/>
      <c r="MBW177" s="137"/>
      <c r="MBX177" s="137"/>
      <c r="MBY177" s="137"/>
      <c r="MBZ177" s="137"/>
      <c r="MCA177" s="137"/>
      <c r="MCB177" s="137"/>
      <c r="MCC177" s="137"/>
      <c r="MCD177" s="137"/>
      <c r="MCE177" s="137"/>
      <c r="MCF177" s="137"/>
      <c r="MCG177" s="137"/>
      <c r="MCH177" s="137"/>
      <c r="MCI177" s="137"/>
      <c r="MCJ177" s="137"/>
      <c r="MCK177" s="137"/>
      <c r="MCL177" s="137"/>
      <c r="MCM177" s="137"/>
      <c r="MCN177" s="137"/>
      <c r="MCO177" s="137"/>
      <c r="MCP177" s="137"/>
      <c r="MCQ177" s="137"/>
      <c r="MCR177" s="137"/>
      <c r="MCS177" s="137"/>
      <c r="MCT177" s="137"/>
      <c r="MCU177" s="137"/>
      <c r="MCV177" s="137"/>
      <c r="MCW177" s="137"/>
      <c r="MCX177" s="137"/>
      <c r="MCY177" s="137"/>
      <c r="MCZ177" s="137"/>
      <c r="MDA177" s="137"/>
      <c r="MDB177" s="137"/>
      <c r="MDC177" s="137"/>
      <c r="MDD177" s="137"/>
      <c r="MDE177" s="137"/>
      <c r="MDF177" s="137"/>
      <c r="MDG177" s="137"/>
      <c r="MDH177" s="137"/>
      <c r="MDI177" s="137"/>
      <c r="MDJ177" s="137"/>
      <c r="MDK177" s="137"/>
      <c r="MDL177" s="137"/>
      <c r="MDM177" s="137"/>
      <c r="MDN177" s="137"/>
      <c r="MDO177" s="137"/>
      <c r="MDP177" s="137"/>
      <c r="MDQ177" s="137"/>
      <c r="MDR177" s="137"/>
      <c r="MDS177" s="137"/>
      <c r="MDT177" s="137"/>
      <c r="MDU177" s="137"/>
      <c r="MDV177" s="137"/>
      <c r="MDW177" s="137"/>
      <c r="MDX177" s="137"/>
      <c r="MDY177" s="137"/>
      <c r="MDZ177" s="137"/>
      <c r="MEA177" s="137"/>
      <c r="MEB177" s="137"/>
      <c r="MEC177" s="137"/>
      <c r="MED177" s="137"/>
      <c r="MEE177" s="137"/>
      <c r="MEF177" s="137"/>
      <c r="MEG177" s="137"/>
      <c r="MEH177" s="137"/>
      <c r="MEI177" s="137"/>
      <c r="MEJ177" s="137"/>
      <c r="MEK177" s="137"/>
      <c r="MEL177" s="137"/>
      <c r="MEM177" s="137"/>
      <c r="MEN177" s="137"/>
      <c r="MEO177" s="137"/>
      <c r="MEP177" s="137"/>
      <c r="MEQ177" s="137"/>
      <c r="MER177" s="137"/>
      <c r="MES177" s="137"/>
      <c r="MET177" s="137"/>
      <c r="MEU177" s="137"/>
      <c r="MEV177" s="137"/>
      <c r="MEW177" s="137"/>
      <c r="MEX177" s="137"/>
      <c r="MEY177" s="137"/>
      <c r="MEZ177" s="137"/>
      <c r="MFA177" s="137"/>
      <c r="MFB177" s="137"/>
      <c r="MFC177" s="137"/>
      <c r="MFD177" s="137"/>
      <c r="MFE177" s="137"/>
      <c r="MFF177" s="137"/>
      <c r="MFG177" s="137"/>
      <c r="MFH177" s="137"/>
      <c r="MFI177" s="137"/>
      <c r="MFJ177" s="137"/>
      <c r="MFK177" s="137"/>
      <c r="MFL177" s="137"/>
      <c r="MFM177" s="137"/>
      <c r="MFN177" s="137"/>
      <c r="MFO177" s="137"/>
      <c r="MFP177" s="137"/>
      <c r="MFQ177" s="137"/>
      <c r="MFR177" s="137"/>
      <c r="MFS177" s="137"/>
      <c r="MFT177" s="137"/>
      <c r="MFU177" s="137"/>
      <c r="MFV177" s="137"/>
      <c r="MFW177" s="137"/>
      <c r="MFX177" s="137"/>
      <c r="MFY177" s="137"/>
      <c r="MFZ177" s="137"/>
      <c r="MGA177" s="137"/>
      <c r="MGB177" s="137"/>
      <c r="MGC177" s="137"/>
      <c r="MGD177" s="137"/>
      <c r="MGE177" s="137"/>
      <c r="MGF177" s="137"/>
      <c r="MGG177" s="137"/>
      <c r="MGH177" s="137"/>
      <c r="MGI177" s="137"/>
      <c r="MGJ177" s="137"/>
      <c r="MGK177" s="137"/>
      <c r="MGL177" s="137"/>
      <c r="MGM177" s="137"/>
      <c r="MGN177" s="137"/>
      <c r="MGO177" s="137"/>
      <c r="MGP177" s="137"/>
      <c r="MGQ177" s="137"/>
      <c r="MGR177" s="137"/>
      <c r="MGS177" s="137"/>
      <c r="MGT177" s="137"/>
      <c r="MGU177" s="137"/>
      <c r="MGV177" s="137"/>
      <c r="MGW177" s="137"/>
      <c r="MGX177" s="137"/>
      <c r="MGY177" s="137"/>
      <c r="MGZ177" s="137"/>
      <c r="MHA177" s="137"/>
      <c r="MHB177" s="137"/>
      <c r="MHC177" s="137"/>
      <c r="MHD177" s="137"/>
      <c r="MHE177" s="137"/>
      <c r="MHF177" s="137"/>
      <c r="MHG177" s="137"/>
      <c r="MHH177" s="137"/>
      <c r="MHI177" s="137"/>
      <c r="MHJ177" s="137"/>
      <c r="MHK177" s="137"/>
      <c r="MHL177" s="137"/>
      <c r="MHM177" s="137"/>
      <c r="MHN177" s="137"/>
      <c r="MHO177" s="137"/>
      <c r="MHP177" s="137"/>
      <c r="MHQ177" s="137"/>
      <c r="MHR177" s="137"/>
      <c r="MHS177" s="137"/>
      <c r="MHT177" s="137"/>
      <c r="MHU177" s="137"/>
      <c r="MHV177" s="137"/>
      <c r="MHW177" s="137"/>
      <c r="MHX177" s="137"/>
      <c r="MHY177" s="137"/>
      <c r="MHZ177" s="137"/>
      <c r="MIA177" s="137"/>
      <c r="MIB177" s="137"/>
      <c r="MIC177" s="137"/>
      <c r="MID177" s="137"/>
      <c r="MIE177" s="137"/>
      <c r="MIF177" s="137"/>
      <c r="MIG177" s="137"/>
      <c r="MIH177" s="137"/>
      <c r="MII177" s="137"/>
      <c r="MIJ177" s="137"/>
      <c r="MIK177" s="137"/>
      <c r="MIL177" s="137"/>
      <c r="MIM177" s="137"/>
      <c r="MIN177" s="137"/>
      <c r="MIO177" s="137"/>
      <c r="MIP177" s="137"/>
      <c r="MIQ177" s="137"/>
      <c r="MIR177" s="137"/>
      <c r="MIS177" s="137"/>
      <c r="MIT177" s="137"/>
      <c r="MIU177" s="137"/>
      <c r="MIV177" s="137"/>
      <c r="MIW177" s="137"/>
      <c r="MIX177" s="137"/>
      <c r="MIY177" s="137"/>
      <c r="MIZ177" s="137"/>
      <c r="MJA177" s="137"/>
      <c r="MJB177" s="137"/>
      <c r="MJC177" s="137"/>
      <c r="MJD177" s="137"/>
      <c r="MJE177" s="137"/>
      <c r="MJF177" s="137"/>
      <c r="MJG177" s="137"/>
      <c r="MJH177" s="137"/>
      <c r="MJI177" s="137"/>
      <c r="MJJ177" s="137"/>
      <c r="MJK177" s="137"/>
      <c r="MJL177" s="137"/>
      <c r="MJM177" s="137"/>
      <c r="MJN177" s="137"/>
      <c r="MJO177" s="137"/>
      <c r="MJP177" s="137"/>
      <c r="MJQ177" s="137"/>
      <c r="MJR177" s="137"/>
      <c r="MJS177" s="137"/>
      <c r="MJT177" s="137"/>
      <c r="MJU177" s="137"/>
      <c r="MJV177" s="137"/>
      <c r="MJW177" s="137"/>
      <c r="MJX177" s="137"/>
      <c r="MJY177" s="137"/>
      <c r="MJZ177" s="137"/>
      <c r="MKA177" s="137"/>
      <c r="MKB177" s="137"/>
      <c r="MKC177" s="137"/>
      <c r="MKD177" s="137"/>
      <c r="MKE177" s="137"/>
      <c r="MKF177" s="137"/>
      <c r="MKG177" s="137"/>
      <c r="MKH177" s="137"/>
      <c r="MKI177" s="137"/>
      <c r="MKJ177" s="137"/>
      <c r="MKK177" s="137"/>
      <c r="MKL177" s="137"/>
      <c r="MKM177" s="137"/>
      <c r="MKN177" s="137"/>
      <c r="MKO177" s="137"/>
      <c r="MKP177" s="137"/>
      <c r="MKQ177" s="137"/>
      <c r="MKR177" s="137"/>
      <c r="MKS177" s="137"/>
      <c r="MKT177" s="137"/>
      <c r="MKU177" s="137"/>
      <c r="MKV177" s="137"/>
      <c r="MKW177" s="137"/>
      <c r="MKX177" s="137"/>
      <c r="MKY177" s="137"/>
      <c r="MKZ177" s="137"/>
      <c r="MLA177" s="137"/>
      <c r="MLB177" s="137"/>
      <c r="MLC177" s="137"/>
      <c r="MLD177" s="137"/>
      <c r="MLE177" s="137"/>
      <c r="MLF177" s="137"/>
      <c r="MLG177" s="137"/>
      <c r="MLH177" s="137"/>
      <c r="MLI177" s="137"/>
      <c r="MLJ177" s="137"/>
      <c r="MLK177" s="137"/>
      <c r="MLL177" s="137"/>
      <c r="MLM177" s="137"/>
      <c r="MLN177" s="137"/>
      <c r="MLO177" s="137"/>
      <c r="MLP177" s="137"/>
      <c r="MLQ177" s="137"/>
      <c r="MLR177" s="137"/>
      <c r="MLS177" s="137"/>
      <c r="MLT177" s="137"/>
      <c r="MLU177" s="137"/>
      <c r="MLV177" s="137"/>
      <c r="MLW177" s="137"/>
      <c r="MLX177" s="137"/>
      <c r="MLY177" s="137"/>
      <c r="MLZ177" s="137"/>
      <c r="MMA177" s="137"/>
      <c r="MMB177" s="137"/>
      <c r="MMC177" s="137"/>
      <c r="MMD177" s="137"/>
      <c r="MME177" s="137"/>
      <c r="MMF177" s="137"/>
      <c r="MMG177" s="137"/>
      <c r="MMH177" s="137"/>
      <c r="MMI177" s="137"/>
      <c r="MMJ177" s="137"/>
      <c r="MMK177" s="137"/>
      <c r="MML177" s="137"/>
      <c r="MMM177" s="137"/>
      <c r="MMN177" s="137"/>
      <c r="MMO177" s="137"/>
      <c r="MMP177" s="137"/>
      <c r="MMQ177" s="137"/>
      <c r="MMR177" s="137"/>
      <c r="MMS177" s="137"/>
      <c r="MMT177" s="137"/>
      <c r="MMU177" s="137"/>
      <c r="MMV177" s="137"/>
      <c r="MMW177" s="137"/>
      <c r="MMX177" s="137"/>
      <c r="MMY177" s="137"/>
      <c r="MMZ177" s="137"/>
      <c r="MNA177" s="137"/>
      <c r="MNB177" s="137"/>
      <c r="MNC177" s="137"/>
      <c r="MND177" s="137"/>
      <c r="MNE177" s="137"/>
      <c r="MNF177" s="137"/>
      <c r="MNG177" s="137"/>
      <c r="MNH177" s="137"/>
      <c r="MNI177" s="137"/>
      <c r="MNJ177" s="137"/>
      <c r="MNK177" s="137"/>
      <c r="MNL177" s="137"/>
      <c r="MNM177" s="137"/>
      <c r="MNN177" s="137"/>
      <c r="MNO177" s="137"/>
      <c r="MNP177" s="137"/>
      <c r="MNQ177" s="137"/>
      <c r="MNR177" s="137"/>
      <c r="MNS177" s="137"/>
      <c r="MNT177" s="137"/>
      <c r="MNU177" s="137"/>
      <c r="MNV177" s="137"/>
      <c r="MNW177" s="137"/>
      <c r="MNX177" s="137"/>
      <c r="MNY177" s="137"/>
      <c r="MNZ177" s="137"/>
      <c r="MOA177" s="137"/>
      <c r="MOB177" s="137"/>
      <c r="MOC177" s="137"/>
      <c r="MOD177" s="137"/>
      <c r="MOE177" s="137"/>
      <c r="MOF177" s="137"/>
      <c r="MOG177" s="137"/>
      <c r="MOH177" s="137"/>
      <c r="MOI177" s="137"/>
      <c r="MOJ177" s="137"/>
      <c r="MOK177" s="137"/>
      <c r="MOL177" s="137"/>
      <c r="MOM177" s="137"/>
      <c r="MON177" s="137"/>
      <c r="MOO177" s="137"/>
      <c r="MOP177" s="137"/>
      <c r="MOQ177" s="137"/>
      <c r="MOR177" s="137"/>
      <c r="MOS177" s="137"/>
      <c r="MOT177" s="137"/>
      <c r="MOU177" s="137"/>
      <c r="MOV177" s="137"/>
      <c r="MOW177" s="137"/>
      <c r="MOX177" s="137"/>
      <c r="MOY177" s="137"/>
      <c r="MOZ177" s="137"/>
      <c r="MPA177" s="137"/>
      <c r="MPB177" s="137"/>
      <c r="MPC177" s="137"/>
      <c r="MPD177" s="137"/>
      <c r="MPE177" s="137"/>
      <c r="MPF177" s="137"/>
      <c r="MPG177" s="137"/>
      <c r="MPH177" s="137"/>
      <c r="MPI177" s="137"/>
      <c r="MPJ177" s="137"/>
      <c r="MPK177" s="137"/>
      <c r="MPL177" s="137"/>
      <c r="MPM177" s="137"/>
      <c r="MPN177" s="137"/>
      <c r="MPO177" s="137"/>
      <c r="MPP177" s="137"/>
      <c r="MPQ177" s="137"/>
      <c r="MPR177" s="137"/>
      <c r="MPS177" s="137"/>
      <c r="MPT177" s="137"/>
      <c r="MPU177" s="137"/>
      <c r="MPV177" s="137"/>
      <c r="MPW177" s="137"/>
      <c r="MPX177" s="137"/>
      <c r="MPY177" s="137"/>
      <c r="MPZ177" s="137"/>
      <c r="MQA177" s="137"/>
      <c r="MQB177" s="137"/>
      <c r="MQC177" s="137"/>
      <c r="MQD177" s="137"/>
      <c r="MQE177" s="137"/>
      <c r="MQF177" s="137"/>
      <c r="MQG177" s="137"/>
      <c r="MQH177" s="137"/>
      <c r="MQI177" s="137"/>
      <c r="MQJ177" s="137"/>
      <c r="MQK177" s="137"/>
      <c r="MQL177" s="137"/>
      <c r="MQM177" s="137"/>
      <c r="MQN177" s="137"/>
      <c r="MQO177" s="137"/>
      <c r="MQP177" s="137"/>
      <c r="MQQ177" s="137"/>
      <c r="MQR177" s="137"/>
      <c r="MQS177" s="137"/>
      <c r="MQT177" s="137"/>
      <c r="MQU177" s="137"/>
      <c r="MQV177" s="137"/>
      <c r="MQW177" s="137"/>
      <c r="MQX177" s="137"/>
      <c r="MQY177" s="137"/>
      <c r="MQZ177" s="137"/>
      <c r="MRA177" s="137"/>
      <c r="MRB177" s="137"/>
      <c r="MRC177" s="137"/>
      <c r="MRD177" s="137"/>
      <c r="MRE177" s="137"/>
      <c r="MRF177" s="137"/>
      <c r="MRG177" s="137"/>
      <c r="MRH177" s="137"/>
      <c r="MRI177" s="137"/>
      <c r="MRJ177" s="137"/>
      <c r="MRK177" s="137"/>
      <c r="MRL177" s="137"/>
      <c r="MRM177" s="137"/>
      <c r="MRN177" s="137"/>
      <c r="MRO177" s="137"/>
      <c r="MRP177" s="137"/>
      <c r="MRQ177" s="137"/>
      <c r="MRR177" s="137"/>
      <c r="MRS177" s="137"/>
      <c r="MRT177" s="137"/>
      <c r="MRU177" s="137"/>
      <c r="MRV177" s="137"/>
      <c r="MRW177" s="137"/>
      <c r="MRX177" s="137"/>
      <c r="MRY177" s="137"/>
      <c r="MRZ177" s="137"/>
      <c r="MSA177" s="137"/>
      <c r="MSB177" s="137"/>
      <c r="MSC177" s="137"/>
      <c r="MSD177" s="137"/>
      <c r="MSE177" s="137"/>
      <c r="MSF177" s="137"/>
      <c r="MSG177" s="137"/>
      <c r="MSH177" s="137"/>
      <c r="MSI177" s="137"/>
      <c r="MSJ177" s="137"/>
      <c r="MSK177" s="137"/>
      <c r="MSL177" s="137"/>
      <c r="MSM177" s="137"/>
      <c r="MSN177" s="137"/>
      <c r="MSO177" s="137"/>
      <c r="MSP177" s="137"/>
      <c r="MSQ177" s="137"/>
      <c r="MSR177" s="137"/>
      <c r="MSS177" s="137"/>
      <c r="MST177" s="137"/>
      <c r="MSU177" s="137"/>
      <c r="MSV177" s="137"/>
      <c r="MSW177" s="137"/>
      <c r="MSX177" s="137"/>
      <c r="MSY177" s="137"/>
      <c r="MSZ177" s="137"/>
      <c r="MTA177" s="137"/>
      <c r="MTB177" s="137"/>
      <c r="MTC177" s="137"/>
      <c r="MTD177" s="137"/>
      <c r="MTE177" s="137"/>
      <c r="MTF177" s="137"/>
      <c r="MTG177" s="137"/>
      <c r="MTH177" s="137"/>
      <c r="MTI177" s="137"/>
      <c r="MTJ177" s="137"/>
      <c r="MTK177" s="137"/>
      <c r="MTL177" s="137"/>
      <c r="MTM177" s="137"/>
      <c r="MTN177" s="137"/>
      <c r="MTO177" s="137"/>
      <c r="MTP177" s="137"/>
      <c r="MTQ177" s="137"/>
      <c r="MTR177" s="137"/>
      <c r="MTS177" s="137"/>
      <c r="MTT177" s="137"/>
      <c r="MTU177" s="137"/>
      <c r="MTV177" s="137"/>
      <c r="MTW177" s="137"/>
      <c r="MTX177" s="137"/>
      <c r="MTY177" s="137"/>
      <c r="MTZ177" s="137"/>
      <c r="MUA177" s="137"/>
      <c r="MUB177" s="137"/>
      <c r="MUC177" s="137"/>
      <c r="MUD177" s="137"/>
      <c r="MUE177" s="137"/>
      <c r="MUF177" s="137"/>
      <c r="MUG177" s="137"/>
      <c r="MUH177" s="137"/>
      <c r="MUI177" s="137"/>
      <c r="MUJ177" s="137"/>
      <c r="MUK177" s="137"/>
      <c r="MUL177" s="137"/>
      <c r="MUM177" s="137"/>
      <c r="MUN177" s="137"/>
      <c r="MUO177" s="137"/>
      <c r="MUP177" s="137"/>
      <c r="MUQ177" s="137"/>
      <c r="MUR177" s="137"/>
      <c r="MUS177" s="137"/>
      <c r="MUT177" s="137"/>
      <c r="MUU177" s="137"/>
      <c r="MUV177" s="137"/>
      <c r="MUW177" s="137"/>
      <c r="MUX177" s="137"/>
      <c r="MUY177" s="137"/>
      <c r="MUZ177" s="137"/>
      <c r="MVA177" s="137"/>
      <c r="MVB177" s="137"/>
      <c r="MVC177" s="137"/>
      <c r="MVD177" s="137"/>
      <c r="MVE177" s="137"/>
      <c r="MVF177" s="137"/>
      <c r="MVG177" s="137"/>
      <c r="MVH177" s="137"/>
      <c r="MVI177" s="137"/>
      <c r="MVJ177" s="137"/>
      <c r="MVK177" s="137"/>
      <c r="MVL177" s="137"/>
      <c r="MVM177" s="137"/>
      <c r="MVN177" s="137"/>
      <c r="MVO177" s="137"/>
      <c r="MVP177" s="137"/>
      <c r="MVQ177" s="137"/>
      <c r="MVR177" s="137"/>
      <c r="MVS177" s="137"/>
      <c r="MVT177" s="137"/>
      <c r="MVU177" s="137"/>
      <c r="MVV177" s="137"/>
      <c r="MVW177" s="137"/>
      <c r="MVX177" s="137"/>
      <c r="MVY177" s="137"/>
      <c r="MVZ177" s="137"/>
      <c r="MWA177" s="137"/>
      <c r="MWB177" s="137"/>
      <c r="MWC177" s="137"/>
      <c r="MWD177" s="137"/>
      <c r="MWE177" s="137"/>
      <c r="MWF177" s="137"/>
      <c r="MWG177" s="137"/>
      <c r="MWH177" s="137"/>
      <c r="MWI177" s="137"/>
      <c r="MWJ177" s="137"/>
      <c r="MWK177" s="137"/>
      <c r="MWL177" s="137"/>
      <c r="MWM177" s="137"/>
      <c r="MWN177" s="137"/>
      <c r="MWO177" s="137"/>
      <c r="MWP177" s="137"/>
      <c r="MWQ177" s="137"/>
      <c r="MWR177" s="137"/>
      <c r="MWS177" s="137"/>
      <c r="MWT177" s="137"/>
      <c r="MWU177" s="137"/>
      <c r="MWV177" s="137"/>
      <c r="MWW177" s="137"/>
      <c r="MWX177" s="137"/>
      <c r="MWY177" s="137"/>
      <c r="MWZ177" s="137"/>
      <c r="MXA177" s="137"/>
      <c r="MXB177" s="137"/>
      <c r="MXC177" s="137"/>
      <c r="MXD177" s="137"/>
      <c r="MXE177" s="137"/>
      <c r="MXF177" s="137"/>
      <c r="MXG177" s="137"/>
      <c r="MXH177" s="137"/>
      <c r="MXI177" s="137"/>
      <c r="MXJ177" s="137"/>
      <c r="MXK177" s="137"/>
      <c r="MXL177" s="137"/>
      <c r="MXM177" s="137"/>
      <c r="MXN177" s="137"/>
      <c r="MXO177" s="137"/>
      <c r="MXP177" s="137"/>
      <c r="MXQ177" s="137"/>
      <c r="MXR177" s="137"/>
      <c r="MXS177" s="137"/>
      <c r="MXT177" s="137"/>
      <c r="MXU177" s="137"/>
      <c r="MXV177" s="137"/>
      <c r="MXW177" s="137"/>
      <c r="MXX177" s="137"/>
      <c r="MXY177" s="137"/>
      <c r="MXZ177" s="137"/>
      <c r="MYA177" s="137"/>
      <c r="MYB177" s="137"/>
      <c r="MYC177" s="137"/>
      <c r="MYD177" s="137"/>
      <c r="MYE177" s="137"/>
      <c r="MYF177" s="137"/>
      <c r="MYG177" s="137"/>
      <c r="MYH177" s="137"/>
      <c r="MYI177" s="137"/>
      <c r="MYJ177" s="137"/>
      <c r="MYK177" s="137"/>
      <c r="MYL177" s="137"/>
      <c r="MYM177" s="137"/>
      <c r="MYN177" s="137"/>
      <c r="MYO177" s="137"/>
      <c r="MYP177" s="137"/>
      <c r="MYQ177" s="137"/>
      <c r="MYR177" s="137"/>
      <c r="MYS177" s="137"/>
      <c r="MYT177" s="137"/>
      <c r="MYU177" s="137"/>
      <c r="MYV177" s="137"/>
      <c r="MYW177" s="137"/>
      <c r="MYX177" s="137"/>
      <c r="MYY177" s="137"/>
      <c r="MYZ177" s="137"/>
      <c r="MZA177" s="137"/>
      <c r="MZB177" s="137"/>
      <c r="MZC177" s="137"/>
      <c r="MZD177" s="137"/>
      <c r="MZE177" s="137"/>
      <c r="MZF177" s="137"/>
      <c r="MZG177" s="137"/>
      <c r="MZH177" s="137"/>
      <c r="MZI177" s="137"/>
      <c r="MZJ177" s="137"/>
      <c r="MZK177" s="137"/>
      <c r="MZL177" s="137"/>
      <c r="MZM177" s="137"/>
      <c r="MZN177" s="137"/>
      <c r="MZO177" s="137"/>
      <c r="MZP177" s="137"/>
      <c r="MZQ177" s="137"/>
      <c r="MZR177" s="137"/>
      <c r="MZS177" s="137"/>
      <c r="MZT177" s="137"/>
      <c r="MZU177" s="137"/>
      <c r="MZV177" s="137"/>
      <c r="MZW177" s="137"/>
      <c r="MZX177" s="137"/>
      <c r="MZY177" s="137"/>
      <c r="MZZ177" s="137"/>
      <c r="NAA177" s="137"/>
      <c r="NAB177" s="137"/>
      <c r="NAC177" s="137"/>
      <c r="NAD177" s="137"/>
      <c r="NAE177" s="137"/>
      <c r="NAF177" s="137"/>
      <c r="NAG177" s="137"/>
      <c r="NAH177" s="137"/>
      <c r="NAI177" s="137"/>
      <c r="NAJ177" s="137"/>
      <c r="NAK177" s="137"/>
      <c r="NAL177" s="137"/>
      <c r="NAM177" s="137"/>
      <c r="NAN177" s="137"/>
      <c r="NAO177" s="137"/>
      <c r="NAP177" s="137"/>
      <c r="NAQ177" s="137"/>
      <c r="NAR177" s="137"/>
      <c r="NAS177" s="137"/>
      <c r="NAT177" s="137"/>
      <c r="NAU177" s="137"/>
      <c r="NAV177" s="137"/>
      <c r="NAW177" s="137"/>
      <c r="NAX177" s="137"/>
      <c r="NAY177" s="137"/>
      <c r="NAZ177" s="137"/>
      <c r="NBA177" s="137"/>
      <c r="NBB177" s="137"/>
      <c r="NBC177" s="137"/>
      <c r="NBD177" s="137"/>
      <c r="NBE177" s="137"/>
      <c r="NBF177" s="137"/>
      <c r="NBG177" s="137"/>
      <c r="NBH177" s="137"/>
      <c r="NBI177" s="137"/>
      <c r="NBJ177" s="137"/>
      <c r="NBK177" s="137"/>
      <c r="NBL177" s="137"/>
      <c r="NBM177" s="137"/>
      <c r="NBN177" s="137"/>
      <c r="NBO177" s="137"/>
      <c r="NBP177" s="137"/>
      <c r="NBQ177" s="137"/>
      <c r="NBR177" s="137"/>
      <c r="NBS177" s="137"/>
      <c r="NBT177" s="137"/>
      <c r="NBU177" s="137"/>
      <c r="NBV177" s="137"/>
      <c r="NBW177" s="137"/>
      <c r="NBX177" s="137"/>
      <c r="NBY177" s="137"/>
      <c r="NBZ177" s="137"/>
      <c r="NCA177" s="137"/>
      <c r="NCB177" s="137"/>
      <c r="NCC177" s="137"/>
      <c r="NCD177" s="137"/>
      <c r="NCE177" s="137"/>
      <c r="NCF177" s="137"/>
      <c r="NCG177" s="137"/>
      <c r="NCH177" s="137"/>
      <c r="NCI177" s="137"/>
      <c r="NCJ177" s="137"/>
      <c r="NCK177" s="137"/>
      <c r="NCL177" s="137"/>
      <c r="NCM177" s="137"/>
      <c r="NCN177" s="137"/>
      <c r="NCO177" s="137"/>
      <c r="NCP177" s="137"/>
      <c r="NCQ177" s="137"/>
      <c r="NCR177" s="137"/>
      <c r="NCS177" s="137"/>
      <c r="NCT177" s="137"/>
      <c r="NCU177" s="137"/>
      <c r="NCV177" s="137"/>
      <c r="NCW177" s="137"/>
      <c r="NCX177" s="137"/>
      <c r="NCY177" s="137"/>
      <c r="NCZ177" s="137"/>
      <c r="NDA177" s="137"/>
      <c r="NDB177" s="137"/>
      <c r="NDC177" s="137"/>
      <c r="NDD177" s="137"/>
      <c r="NDE177" s="137"/>
      <c r="NDF177" s="137"/>
      <c r="NDG177" s="137"/>
      <c r="NDH177" s="137"/>
      <c r="NDI177" s="137"/>
      <c r="NDJ177" s="137"/>
      <c r="NDK177" s="137"/>
      <c r="NDL177" s="137"/>
      <c r="NDM177" s="137"/>
      <c r="NDN177" s="137"/>
      <c r="NDO177" s="137"/>
      <c r="NDP177" s="137"/>
      <c r="NDQ177" s="137"/>
      <c r="NDR177" s="137"/>
      <c r="NDS177" s="137"/>
      <c r="NDT177" s="137"/>
      <c r="NDU177" s="137"/>
      <c r="NDV177" s="137"/>
      <c r="NDW177" s="137"/>
      <c r="NDX177" s="137"/>
      <c r="NDY177" s="137"/>
      <c r="NDZ177" s="137"/>
      <c r="NEA177" s="137"/>
      <c r="NEB177" s="137"/>
      <c r="NEC177" s="137"/>
      <c r="NED177" s="137"/>
      <c r="NEE177" s="137"/>
      <c r="NEF177" s="137"/>
      <c r="NEG177" s="137"/>
      <c r="NEH177" s="137"/>
      <c r="NEI177" s="137"/>
      <c r="NEJ177" s="137"/>
      <c r="NEK177" s="137"/>
      <c r="NEL177" s="137"/>
      <c r="NEM177" s="137"/>
      <c r="NEN177" s="137"/>
      <c r="NEO177" s="137"/>
      <c r="NEP177" s="137"/>
      <c r="NEQ177" s="137"/>
      <c r="NER177" s="137"/>
      <c r="NES177" s="137"/>
      <c r="NET177" s="137"/>
      <c r="NEU177" s="137"/>
      <c r="NEV177" s="137"/>
      <c r="NEW177" s="137"/>
      <c r="NEX177" s="137"/>
      <c r="NEY177" s="137"/>
      <c r="NEZ177" s="137"/>
      <c r="NFA177" s="137"/>
      <c r="NFB177" s="137"/>
      <c r="NFC177" s="137"/>
      <c r="NFD177" s="137"/>
      <c r="NFE177" s="137"/>
      <c r="NFF177" s="137"/>
      <c r="NFG177" s="137"/>
      <c r="NFH177" s="137"/>
      <c r="NFI177" s="137"/>
      <c r="NFJ177" s="137"/>
      <c r="NFK177" s="137"/>
      <c r="NFL177" s="137"/>
      <c r="NFM177" s="137"/>
      <c r="NFN177" s="137"/>
      <c r="NFO177" s="137"/>
      <c r="NFP177" s="137"/>
      <c r="NFQ177" s="137"/>
      <c r="NFR177" s="137"/>
      <c r="NFS177" s="137"/>
      <c r="NFT177" s="137"/>
      <c r="NFU177" s="137"/>
      <c r="NFV177" s="137"/>
      <c r="NFW177" s="137"/>
      <c r="NFX177" s="137"/>
      <c r="NFY177" s="137"/>
      <c r="NFZ177" s="137"/>
      <c r="NGA177" s="137"/>
      <c r="NGB177" s="137"/>
      <c r="NGC177" s="137"/>
      <c r="NGD177" s="137"/>
      <c r="NGE177" s="137"/>
      <c r="NGF177" s="137"/>
      <c r="NGG177" s="137"/>
      <c r="NGH177" s="137"/>
      <c r="NGI177" s="137"/>
      <c r="NGJ177" s="137"/>
      <c r="NGK177" s="137"/>
      <c r="NGL177" s="137"/>
      <c r="NGM177" s="137"/>
      <c r="NGN177" s="137"/>
      <c r="NGO177" s="137"/>
      <c r="NGP177" s="137"/>
      <c r="NGQ177" s="137"/>
      <c r="NGR177" s="137"/>
      <c r="NGS177" s="137"/>
      <c r="NGT177" s="137"/>
      <c r="NGU177" s="137"/>
      <c r="NGV177" s="137"/>
      <c r="NGW177" s="137"/>
      <c r="NGX177" s="137"/>
      <c r="NGY177" s="137"/>
      <c r="NGZ177" s="137"/>
      <c r="NHA177" s="137"/>
      <c r="NHB177" s="137"/>
      <c r="NHC177" s="137"/>
      <c r="NHD177" s="137"/>
      <c r="NHE177" s="137"/>
      <c r="NHF177" s="137"/>
      <c r="NHG177" s="137"/>
      <c r="NHH177" s="137"/>
      <c r="NHI177" s="137"/>
      <c r="NHJ177" s="137"/>
      <c r="NHK177" s="137"/>
      <c r="NHL177" s="137"/>
      <c r="NHM177" s="137"/>
      <c r="NHN177" s="137"/>
      <c r="NHO177" s="137"/>
      <c r="NHP177" s="137"/>
      <c r="NHQ177" s="137"/>
      <c r="NHR177" s="137"/>
      <c r="NHS177" s="137"/>
      <c r="NHT177" s="137"/>
      <c r="NHU177" s="137"/>
      <c r="NHV177" s="137"/>
      <c r="NHW177" s="137"/>
      <c r="NHX177" s="137"/>
      <c r="NHY177" s="137"/>
      <c r="NHZ177" s="137"/>
      <c r="NIA177" s="137"/>
      <c r="NIB177" s="137"/>
      <c r="NIC177" s="137"/>
      <c r="NID177" s="137"/>
      <c r="NIE177" s="137"/>
      <c r="NIF177" s="137"/>
      <c r="NIG177" s="137"/>
      <c r="NIH177" s="137"/>
      <c r="NII177" s="137"/>
      <c r="NIJ177" s="137"/>
      <c r="NIK177" s="137"/>
      <c r="NIL177" s="137"/>
      <c r="NIM177" s="137"/>
      <c r="NIN177" s="137"/>
      <c r="NIO177" s="137"/>
      <c r="NIP177" s="137"/>
      <c r="NIQ177" s="137"/>
      <c r="NIR177" s="137"/>
      <c r="NIS177" s="137"/>
      <c r="NIT177" s="137"/>
      <c r="NIU177" s="137"/>
      <c r="NIV177" s="137"/>
      <c r="NIW177" s="137"/>
      <c r="NIX177" s="137"/>
      <c r="NIY177" s="137"/>
      <c r="NIZ177" s="137"/>
      <c r="NJA177" s="137"/>
      <c r="NJB177" s="137"/>
      <c r="NJC177" s="137"/>
      <c r="NJD177" s="137"/>
      <c r="NJE177" s="137"/>
      <c r="NJF177" s="137"/>
      <c r="NJG177" s="137"/>
      <c r="NJH177" s="137"/>
      <c r="NJI177" s="137"/>
      <c r="NJJ177" s="137"/>
      <c r="NJK177" s="137"/>
      <c r="NJL177" s="137"/>
      <c r="NJM177" s="137"/>
      <c r="NJN177" s="137"/>
      <c r="NJO177" s="137"/>
      <c r="NJP177" s="137"/>
      <c r="NJQ177" s="137"/>
      <c r="NJR177" s="137"/>
      <c r="NJS177" s="137"/>
      <c r="NJT177" s="137"/>
      <c r="NJU177" s="137"/>
      <c r="NJV177" s="137"/>
      <c r="NJW177" s="137"/>
      <c r="NJX177" s="137"/>
      <c r="NJY177" s="137"/>
      <c r="NJZ177" s="137"/>
      <c r="NKA177" s="137"/>
      <c r="NKB177" s="137"/>
      <c r="NKC177" s="137"/>
      <c r="NKD177" s="137"/>
      <c r="NKE177" s="137"/>
      <c r="NKF177" s="137"/>
      <c r="NKG177" s="137"/>
      <c r="NKH177" s="137"/>
      <c r="NKI177" s="137"/>
      <c r="NKJ177" s="137"/>
      <c r="NKK177" s="137"/>
      <c r="NKL177" s="137"/>
      <c r="NKM177" s="137"/>
      <c r="NKN177" s="137"/>
      <c r="NKO177" s="137"/>
      <c r="NKP177" s="137"/>
      <c r="NKQ177" s="137"/>
      <c r="NKR177" s="137"/>
      <c r="NKS177" s="137"/>
      <c r="NKT177" s="137"/>
      <c r="NKU177" s="137"/>
      <c r="NKV177" s="137"/>
      <c r="NKW177" s="137"/>
      <c r="NKX177" s="137"/>
      <c r="NKY177" s="137"/>
      <c r="NKZ177" s="137"/>
      <c r="NLA177" s="137"/>
      <c r="NLB177" s="137"/>
      <c r="NLC177" s="137"/>
      <c r="NLD177" s="137"/>
      <c r="NLE177" s="137"/>
      <c r="NLF177" s="137"/>
      <c r="NLG177" s="137"/>
      <c r="NLH177" s="137"/>
      <c r="NLI177" s="137"/>
      <c r="NLJ177" s="137"/>
      <c r="NLK177" s="137"/>
      <c r="NLL177" s="137"/>
      <c r="NLM177" s="137"/>
      <c r="NLN177" s="137"/>
      <c r="NLO177" s="137"/>
      <c r="NLP177" s="137"/>
      <c r="NLQ177" s="137"/>
      <c r="NLR177" s="137"/>
      <c r="NLS177" s="137"/>
      <c r="NLT177" s="137"/>
      <c r="NLU177" s="137"/>
      <c r="NLV177" s="137"/>
      <c r="NLW177" s="137"/>
      <c r="NLX177" s="137"/>
      <c r="NLY177" s="137"/>
      <c r="NLZ177" s="137"/>
      <c r="NMA177" s="137"/>
      <c r="NMB177" s="137"/>
      <c r="NMC177" s="137"/>
      <c r="NMD177" s="137"/>
      <c r="NME177" s="137"/>
      <c r="NMF177" s="137"/>
      <c r="NMG177" s="137"/>
      <c r="NMH177" s="137"/>
      <c r="NMI177" s="137"/>
      <c r="NMJ177" s="137"/>
      <c r="NMK177" s="137"/>
      <c r="NML177" s="137"/>
      <c r="NMM177" s="137"/>
      <c r="NMN177" s="137"/>
      <c r="NMO177" s="137"/>
      <c r="NMP177" s="137"/>
      <c r="NMQ177" s="137"/>
      <c r="NMR177" s="137"/>
      <c r="NMS177" s="137"/>
      <c r="NMT177" s="137"/>
      <c r="NMU177" s="137"/>
      <c r="NMV177" s="137"/>
      <c r="NMW177" s="137"/>
      <c r="NMX177" s="137"/>
      <c r="NMY177" s="137"/>
      <c r="NMZ177" s="137"/>
      <c r="NNA177" s="137"/>
      <c r="NNB177" s="137"/>
      <c r="NNC177" s="137"/>
      <c r="NND177" s="137"/>
      <c r="NNE177" s="137"/>
      <c r="NNF177" s="137"/>
      <c r="NNG177" s="137"/>
      <c r="NNH177" s="137"/>
      <c r="NNI177" s="137"/>
      <c r="NNJ177" s="137"/>
      <c r="NNK177" s="137"/>
      <c r="NNL177" s="137"/>
      <c r="NNM177" s="137"/>
      <c r="NNN177" s="137"/>
      <c r="NNO177" s="137"/>
      <c r="NNP177" s="137"/>
      <c r="NNQ177" s="137"/>
      <c r="NNR177" s="137"/>
      <c r="NNS177" s="137"/>
      <c r="NNT177" s="137"/>
      <c r="NNU177" s="137"/>
      <c r="NNV177" s="137"/>
      <c r="NNW177" s="137"/>
      <c r="NNX177" s="137"/>
      <c r="NNY177" s="137"/>
      <c r="NNZ177" s="137"/>
      <c r="NOA177" s="137"/>
      <c r="NOB177" s="137"/>
      <c r="NOC177" s="137"/>
      <c r="NOD177" s="137"/>
      <c r="NOE177" s="137"/>
      <c r="NOF177" s="137"/>
      <c r="NOG177" s="137"/>
      <c r="NOH177" s="137"/>
      <c r="NOI177" s="137"/>
      <c r="NOJ177" s="137"/>
      <c r="NOK177" s="137"/>
      <c r="NOL177" s="137"/>
      <c r="NOM177" s="137"/>
      <c r="NON177" s="137"/>
      <c r="NOO177" s="137"/>
      <c r="NOP177" s="137"/>
      <c r="NOQ177" s="137"/>
      <c r="NOR177" s="137"/>
      <c r="NOS177" s="137"/>
      <c r="NOT177" s="137"/>
      <c r="NOU177" s="137"/>
      <c r="NOV177" s="137"/>
      <c r="NOW177" s="137"/>
      <c r="NOX177" s="137"/>
      <c r="NOY177" s="137"/>
      <c r="NOZ177" s="137"/>
      <c r="NPA177" s="137"/>
      <c r="NPB177" s="137"/>
      <c r="NPC177" s="137"/>
      <c r="NPD177" s="137"/>
      <c r="NPE177" s="137"/>
      <c r="NPF177" s="137"/>
      <c r="NPG177" s="137"/>
      <c r="NPH177" s="137"/>
      <c r="NPI177" s="137"/>
      <c r="NPJ177" s="137"/>
      <c r="NPK177" s="137"/>
      <c r="NPL177" s="137"/>
      <c r="NPM177" s="137"/>
      <c r="NPN177" s="137"/>
      <c r="NPO177" s="137"/>
      <c r="NPP177" s="137"/>
      <c r="NPQ177" s="137"/>
      <c r="NPR177" s="137"/>
      <c r="NPS177" s="137"/>
      <c r="NPT177" s="137"/>
      <c r="NPU177" s="137"/>
      <c r="NPV177" s="137"/>
      <c r="NPW177" s="137"/>
      <c r="NPX177" s="137"/>
      <c r="NPY177" s="137"/>
      <c r="NPZ177" s="137"/>
      <c r="NQA177" s="137"/>
      <c r="NQB177" s="137"/>
      <c r="NQC177" s="137"/>
      <c r="NQD177" s="137"/>
      <c r="NQE177" s="137"/>
      <c r="NQF177" s="137"/>
      <c r="NQG177" s="137"/>
      <c r="NQH177" s="137"/>
      <c r="NQI177" s="137"/>
      <c r="NQJ177" s="137"/>
      <c r="NQK177" s="137"/>
      <c r="NQL177" s="137"/>
      <c r="NQM177" s="137"/>
      <c r="NQN177" s="137"/>
      <c r="NQO177" s="137"/>
      <c r="NQP177" s="137"/>
      <c r="NQQ177" s="137"/>
      <c r="NQR177" s="137"/>
      <c r="NQS177" s="137"/>
      <c r="NQT177" s="137"/>
      <c r="NQU177" s="137"/>
      <c r="NQV177" s="137"/>
      <c r="NQW177" s="137"/>
      <c r="NQX177" s="137"/>
      <c r="NQY177" s="137"/>
      <c r="NQZ177" s="137"/>
      <c r="NRA177" s="137"/>
      <c r="NRB177" s="137"/>
      <c r="NRC177" s="137"/>
      <c r="NRD177" s="137"/>
      <c r="NRE177" s="137"/>
      <c r="NRF177" s="137"/>
      <c r="NRG177" s="137"/>
      <c r="NRH177" s="137"/>
      <c r="NRI177" s="137"/>
      <c r="NRJ177" s="137"/>
      <c r="NRK177" s="137"/>
      <c r="NRL177" s="137"/>
      <c r="NRM177" s="137"/>
      <c r="NRN177" s="137"/>
      <c r="NRO177" s="137"/>
      <c r="NRP177" s="137"/>
      <c r="NRQ177" s="137"/>
      <c r="NRR177" s="137"/>
      <c r="NRS177" s="137"/>
      <c r="NRT177" s="137"/>
      <c r="NRU177" s="137"/>
      <c r="NRV177" s="137"/>
      <c r="NRW177" s="137"/>
      <c r="NRX177" s="137"/>
      <c r="NRY177" s="137"/>
      <c r="NRZ177" s="137"/>
      <c r="NSA177" s="137"/>
      <c r="NSB177" s="137"/>
      <c r="NSC177" s="137"/>
      <c r="NSD177" s="137"/>
      <c r="NSE177" s="137"/>
      <c r="NSF177" s="137"/>
      <c r="NSG177" s="137"/>
      <c r="NSH177" s="137"/>
      <c r="NSI177" s="137"/>
      <c r="NSJ177" s="137"/>
      <c r="NSK177" s="137"/>
      <c r="NSL177" s="137"/>
      <c r="NSM177" s="137"/>
      <c r="NSN177" s="137"/>
      <c r="NSO177" s="137"/>
      <c r="NSP177" s="137"/>
      <c r="NSQ177" s="137"/>
      <c r="NSR177" s="137"/>
      <c r="NSS177" s="137"/>
      <c r="NST177" s="137"/>
      <c r="NSU177" s="137"/>
      <c r="NSV177" s="137"/>
      <c r="NSW177" s="137"/>
      <c r="NSX177" s="137"/>
      <c r="NSY177" s="137"/>
      <c r="NSZ177" s="137"/>
      <c r="NTA177" s="137"/>
      <c r="NTB177" s="137"/>
      <c r="NTC177" s="137"/>
      <c r="NTD177" s="137"/>
      <c r="NTE177" s="137"/>
      <c r="NTF177" s="137"/>
      <c r="NTG177" s="137"/>
      <c r="NTH177" s="137"/>
      <c r="NTI177" s="137"/>
      <c r="NTJ177" s="137"/>
      <c r="NTK177" s="137"/>
      <c r="NTL177" s="137"/>
      <c r="NTM177" s="137"/>
      <c r="NTN177" s="137"/>
      <c r="NTO177" s="137"/>
      <c r="NTP177" s="137"/>
      <c r="NTQ177" s="137"/>
      <c r="NTR177" s="137"/>
      <c r="NTS177" s="137"/>
      <c r="NTT177" s="137"/>
      <c r="NTU177" s="137"/>
      <c r="NTV177" s="137"/>
      <c r="NTW177" s="137"/>
      <c r="NTX177" s="137"/>
      <c r="NTY177" s="137"/>
      <c r="NTZ177" s="137"/>
      <c r="NUA177" s="137"/>
      <c r="NUB177" s="137"/>
      <c r="NUC177" s="137"/>
      <c r="NUD177" s="137"/>
      <c r="NUE177" s="137"/>
      <c r="NUF177" s="137"/>
      <c r="NUG177" s="137"/>
      <c r="NUH177" s="137"/>
      <c r="NUI177" s="137"/>
      <c r="NUJ177" s="137"/>
      <c r="NUK177" s="137"/>
      <c r="NUL177" s="137"/>
      <c r="NUM177" s="137"/>
      <c r="NUN177" s="137"/>
      <c r="NUO177" s="137"/>
      <c r="NUP177" s="137"/>
      <c r="NUQ177" s="137"/>
      <c r="NUR177" s="137"/>
      <c r="NUS177" s="137"/>
      <c r="NUT177" s="137"/>
      <c r="NUU177" s="137"/>
      <c r="NUV177" s="137"/>
      <c r="NUW177" s="137"/>
      <c r="NUX177" s="137"/>
      <c r="NUY177" s="137"/>
      <c r="NUZ177" s="137"/>
      <c r="NVA177" s="137"/>
      <c r="NVB177" s="137"/>
      <c r="NVC177" s="137"/>
      <c r="NVD177" s="137"/>
      <c r="NVE177" s="137"/>
      <c r="NVF177" s="137"/>
      <c r="NVG177" s="137"/>
      <c r="NVH177" s="137"/>
      <c r="NVI177" s="137"/>
      <c r="NVJ177" s="137"/>
      <c r="NVK177" s="137"/>
      <c r="NVL177" s="137"/>
      <c r="NVM177" s="137"/>
      <c r="NVN177" s="137"/>
      <c r="NVO177" s="137"/>
      <c r="NVP177" s="137"/>
      <c r="NVQ177" s="137"/>
      <c r="NVR177" s="137"/>
      <c r="NVS177" s="137"/>
      <c r="NVT177" s="137"/>
      <c r="NVU177" s="137"/>
      <c r="NVV177" s="137"/>
      <c r="NVW177" s="137"/>
      <c r="NVX177" s="137"/>
      <c r="NVY177" s="137"/>
      <c r="NVZ177" s="137"/>
      <c r="NWA177" s="137"/>
      <c r="NWB177" s="137"/>
      <c r="NWC177" s="137"/>
      <c r="NWD177" s="137"/>
      <c r="NWE177" s="137"/>
      <c r="NWF177" s="137"/>
      <c r="NWG177" s="137"/>
      <c r="NWH177" s="137"/>
      <c r="NWI177" s="137"/>
      <c r="NWJ177" s="137"/>
      <c r="NWK177" s="137"/>
      <c r="NWL177" s="137"/>
      <c r="NWM177" s="137"/>
      <c r="NWN177" s="137"/>
      <c r="NWO177" s="137"/>
      <c r="NWP177" s="137"/>
      <c r="NWQ177" s="137"/>
      <c r="NWR177" s="137"/>
      <c r="NWS177" s="137"/>
      <c r="NWT177" s="137"/>
      <c r="NWU177" s="137"/>
      <c r="NWV177" s="137"/>
      <c r="NWW177" s="137"/>
      <c r="NWX177" s="137"/>
      <c r="NWY177" s="137"/>
      <c r="NWZ177" s="137"/>
      <c r="NXA177" s="137"/>
      <c r="NXB177" s="137"/>
      <c r="NXC177" s="137"/>
      <c r="NXD177" s="137"/>
      <c r="NXE177" s="137"/>
      <c r="NXF177" s="137"/>
      <c r="NXG177" s="137"/>
      <c r="NXH177" s="137"/>
      <c r="NXI177" s="137"/>
      <c r="NXJ177" s="137"/>
      <c r="NXK177" s="137"/>
      <c r="NXL177" s="137"/>
      <c r="NXM177" s="137"/>
      <c r="NXN177" s="137"/>
      <c r="NXO177" s="137"/>
      <c r="NXP177" s="137"/>
      <c r="NXQ177" s="137"/>
      <c r="NXR177" s="137"/>
      <c r="NXS177" s="137"/>
      <c r="NXT177" s="137"/>
      <c r="NXU177" s="137"/>
      <c r="NXV177" s="137"/>
      <c r="NXW177" s="137"/>
      <c r="NXX177" s="137"/>
      <c r="NXY177" s="137"/>
      <c r="NXZ177" s="137"/>
      <c r="NYA177" s="137"/>
      <c r="NYB177" s="137"/>
      <c r="NYC177" s="137"/>
      <c r="NYD177" s="137"/>
      <c r="NYE177" s="137"/>
      <c r="NYF177" s="137"/>
      <c r="NYG177" s="137"/>
      <c r="NYH177" s="137"/>
      <c r="NYI177" s="137"/>
      <c r="NYJ177" s="137"/>
      <c r="NYK177" s="137"/>
      <c r="NYL177" s="137"/>
      <c r="NYM177" s="137"/>
      <c r="NYN177" s="137"/>
      <c r="NYO177" s="137"/>
      <c r="NYP177" s="137"/>
      <c r="NYQ177" s="137"/>
      <c r="NYR177" s="137"/>
      <c r="NYS177" s="137"/>
      <c r="NYT177" s="137"/>
      <c r="NYU177" s="137"/>
      <c r="NYV177" s="137"/>
      <c r="NYW177" s="137"/>
      <c r="NYX177" s="137"/>
      <c r="NYY177" s="137"/>
      <c r="NYZ177" s="137"/>
      <c r="NZA177" s="137"/>
      <c r="NZB177" s="137"/>
      <c r="NZC177" s="137"/>
      <c r="NZD177" s="137"/>
      <c r="NZE177" s="137"/>
      <c r="NZF177" s="137"/>
      <c r="NZG177" s="137"/>
      <c r="NZH177" s="137"/>
      <c r="NZI177" s="137"/>
      <c r="NZJ177" s="137"/>
      <c r="NZK177" s="137"/>
      <c r="NZL177" s="137"/>
      <c r="NZM177" s="137"/>
      <c r="NZN177" s="137"/>
      <c r="NZO177" s="137"/>
      <c r="NZP177" s="137"/>
      <c r="NZQ177" s="137"/>
      <c r="NZR177" s="137"/>
      <c r="NZS177" s="137"/>
      <c r="NZT177" s="137"/>
      <c r="NZU177" s="137"/>
      <c r="NZV177" s="137"/>
      <c r="NZW177" s="137"/>
      <c r="NZX177" s="137"/>
      <c r="NZY177" s="137"/>
      <c r="NZZ177" s="137"/>
      <c r="OAA177" s="137"/>
      <c r="OAB177" s="137"/>
      <c r="OAC177" s="137"/>
      <c r="OAD177" s="137"/>
      <c r="OAE177" s="137"/>
      <c r="OAF177" s="137"/>
      <c r="OAG177" s="137"/>
      <c r="OAH177" s="137"/>
      <c r="OAI177" s="137"/>
      <c r="OAJ177" s="137"/>
      <c r="OAK177" s="137"/>
      <c r="OAL177" s="137"/>
      <c r="OAM177" s="137"/>
      <c r="OAN177" s="137"/>
      <c r="OAO177" s="137"/>
      <c r="OAP177" s="137"/>
      <c r="OAQ177" s="137"/>
      <c r="OAR177" s="137"/>
      <c r="OAS177" s="137"/>
      <c r="OAT177" s="137"/>
      <c r="OAU177" s="137"/>
      <c r="OAV177" s="137"/>
      <c r="OAW177" s="137"/>
      <c r="OAX177" s="137"/>
      <c r="OAY177" s="137"/>
      <c r="OAZ177" s="137"/>
      <c r="OBA177" s="137"/>
      <c r="OBB177" s="137"/>
      <c r="OBC177" s="137"/>
      <c r="OBD177" s="137"/>
      <c r="OBE177" s="137"/>
      <c r="OBF177" s="137"/>
      <c r="OBG177" s="137"/>
      <c r="OBH177" s="137"/>
      <c r="OBI177" s="137"/>
      <c r="OBJ177" s="137"/>
      <c r="OBK177" s="137"/>
      <c r="OBL177" s="137"/>
      <c r="OBM177" s="137"/>
      <c r="OBN177" s="137"/>
      <c r="OBO177" s="137"/>
      <c r="OBP177" s="137"/>
      <c r="OBQ177" s="137"/>
      <c r="OBR177" s="137"/>
      <c r="OBS177" s="137"/>
      <c r="OBT177" s="137"/>
      <c r="OBU177" s="137"/>
      <c r="OBV177" s="137"/>
      <c r="OBW177" s="137"/>
      <c r="OBX177" s="137"/>
      <c r="OBY177" s="137"/>
      <c r="OBZ177" s="137"/>
      <c r="OCA177" s="137"/>
      <c r="OCB177" s="137"/>
      <c r="OCC177" s="137"/>
      <c r="OCD177" s="137"/>
      <c r="OCE177" s="137"/>
      <c r="OCF177" s="137"/>
      <c r="OCG177" s="137"/>
      <c r="OCH177" s="137"/>
      <c r="OCI177" s="137"/>
      <c r="OCJ177" s="137"/>
      <c r="OCK177" s="137"/>
      <c r="OCL177" s="137"/>
      <c r="OCM177" s="137"/>
      <c r="OCN177" s="137"/>
      <c r="OCO177" s="137"/>
      <c r="OCP177" s="137"/>
      <c r="OCQ177" s="137"/>
      <c r="OCR177" s="137"/>
      <c r="OCS177" s="137"/>
      <c r="OCT177" s="137"/>
      <c r="OCU177" s="137"/>
      <c r="OCV177" s="137"/>
      <c r="OCW177" s="137"/>
      <c r="OCX177" s="137"/>
      <c r="OCY177" s="137"/>
      <c r="OCZ177" s="137"/>
      <c r="ODA177" s="137"/>
      <c r="ODB177" s="137"/>
      <c r="ODC177" s="137"/>
      <c r="ODD177" s="137"/>
      <c r="ODE177" s="137"/>
      <c r="ODF177" s="137"/>
      <c r="ODG177" s="137"/>
      <c r="ODH177" s="137"/>
      <c r="ODI177" s="137"/>
      <c r="ODJ177" s="137"/>
      <c r="ODK177" s="137"/>
      <c r="ODL177" s="137"/>
      <c r="ODM177" s="137"/>
      <c r="ODN177" s="137"/>
      <c r="ODO177" s="137"/>
      <c r="ODP177" s="137"/>
      <c r="ODQ177" s="137"/>
      <c r="ODR177" s="137"/>
      <c r="ODS177" s="137"/>
      <c r="ODT177" s="137"/>
      <c r="ODU177" s="137"/>
      <c r="ODV177" s="137"/>
      <c r="ODW177" s="137"/>
      <c r="ODX177" s="137"/>
      <c r="ODY177" s="137"/>
      <c r="ODZ177" s="137"/>
      <c r="OEA177" s="137"/>
      <c r="OEB177" s="137"/>
      <c r="OEC177" s="137"/>
      <c r="OED177" s="137"/>
      <c r="OEE177" s="137"/>
      <c r="OEF177" s="137"/>
      <c r="OEG177" s="137"/>
      <c r="OEH177" s="137"/>
      <c r="OEI177" s="137"/>
      <c r="OEJ177" s="137"/>
      <c r="OEK177" s="137"/>
      <c r="OEL177" s="137"/>
      <c r="OEM177" s="137"/>
      <c r="OEN177" s="137"/>
      <c r="OEO177" s="137"/>
      <c r="OEP177" s="137"/>
      <c r="OEQ177" s="137"/>
      <c r="OER177" s="137"/>
      <c r="OES177" s="137"/>
      <c r="OET177" s="137"/>
      <c r="OEU177" s="137"/>
      <c r="OEV177" s="137"/>
      <c r="OEW177" s="137"/>
      <c r="OEX177" s="137"/>
      <c r="OEY177" s="137"/>
      <c r="OEZ177" s="137"/>
      <c r="OFA177" s="137"/>
      <c r="OFB177" s="137"/>
      <c r="OFC177" s="137"/>
      <c r="OFD177" s="137"/>
      <c r="OFE177" s="137"/>
      <c r="OFF177" s="137"/>
      <c r="OFG177" s="137"/>
      <c r="OFH177" s="137"/>
      <c r="OFI177" s="137"/>
      <c r="OFJ177" s="137"/>
      <c r="OFK177" s="137"/>
      <c r="OFL177" s="137"/>
      <c r="OFM177" s="137"/>
      <c r="OFN177" s="137"/>
      <c r="OFO177" s="137"/>
      <c r="OFP177" s="137"/>
      <c r="OFQ177" s="137"/>
      <c r="OFR177" s="137"/>
      <c r="OFS177" s="137"/>
      <c r="OFT177" s="137"/>
      <c r="OFU177" s="137"/>
      <c r="OFV177" s="137"/>
      <c r="OFW177" s="137"/>
      <c r="OFX177" s="137"/>
      <c r="OFY177" s="137"/>
      <c r="OFZ177" s="137"/>
      <c r="OGA177" s="137"/>
      <c r="OGB177" s="137"/>
      <c r="OGC177" s="137"/>
      <c r="OGD177" s="137"/>
      <c r="OGE177" s="137"/>
      <c r="OGF177" s="137"/>
      <c r="OGG177" s="137"/>
      <c r="OGH177" s="137"/>
      <c r="OGI177" s="137"/>
      <c r="OGJ177" s="137"/>
      <c r="OGK177" s="137"/>
      <c r="OGL177" s="137"/>
      <c r="OGM177" s="137"/>
      <c r="OGN177" s="137"/>
      <c r="OGO177" s="137"/>
      <c r="OGP177" s="137"/>
      <c r="OGQ177" s="137"/>
      <c r="OGR177" s="137"/>
      <c r="OGS177" s="137"/>
      <c r="OGT177" s="137"/>
      <c r="OGU177" s="137"/>
      <c r="OGV177" s="137"/>
      <c r="OGW177" s="137"/>
      <c r="OGX177" s="137"/>
      <c r="OGY177" s="137"/>
      <c r="OGZ177" s="137"/>
      <c r="OHA177" s="137"/>
      <c r="OHB177" s="137"/>
      <c r="OHC177" s="137"/>
      <c r="OHD177" s="137"/>
      <c r="OHE177" s="137"/>
      <c r="OHF177" s="137"/>
      <c r="OHG177" s="137"/>
      <c r="OHH177" s="137"/>
      <c r="OHI177" s="137"/>
      <c r="OHJ177" s="137"/>
      <c r="OHK177" s="137"/>
      <c r="OHL177" s="137"/>
      <c r="OHM177" s="137"/>
      <c r="OHN177" s="137"/>
      <c r="OHO177" s="137"/>
      <c r="OHP177" s="137"/>
      <c r="OHQ177" s="137"/>
      <c r="OHR177" s="137"/>
      <c r="OHS177" s="137"/>
      <c r="OHT177" s="137"/>
      <c r="OHU177" s="137"/>
      <c r="OHV177" s="137"/>
      <c r="OHW177" s="137"/>
      <c r="OHX177" s="137"/>
      <c r="OHY177" s="137"/>
      <c r="OHZ177" s="137"/>
      <c r="OIA177" s="137"/>
      <c r="OIB177" s="137"/>
      <c r="OIC177" s="137"/>
      <c r="OID177" s="137"/>
      <c r="OIE177" s="137"/>
      <c r="OIF177" s="137"/>
      <c r="OIG177" s="137"/>
      <c r="OIH177" s="137"/>
      <c r="OII177" s="137"/>
      <c r="OIJ177" s="137"/>
      <c r="OIK177" s="137"/>
      <c r="OIL177" s="137"/>
      <c r="OIM177" s="137"/>
      <c r="OIN177" s="137"/>
      <c r="OIO177" s="137"/>
      <c r="OIP177" s="137"/>
      <c r="OIQ177" s="137"/>
      <c r="OIR177" s="137"/>
      <c r="OIS177" s="137"/>
      <c r="OIT177" s="137"/>
      <c r="OIU177" s="137"/>
      <c r="OIV177" s="137"/>
      <c r="OIW177" s="137"/>
      <c r="OIX177" s="137"/>
      <c r="OIY177" s="137"/>
      <c r="OIZ177" s="137"/>
      <c r="OJA177" s="137"/>
      <c r="OJB177" s="137"/>
      <c r="OJC177" s="137"/>
      <c r="OJD177" s="137"/>
      <c r="OJE177" s="137"/>
      <c r="OJF177" s="137"/>
      <c r="OJG177" s="137"/>
      <c r="OJH177" s="137"/>
      <c r="OJI177" s="137"/>
      <c r="OJJ177" s="137"/>
      <c r="OJK177" s="137"/>
      <c r="OJL177" s="137"/>
      <c r="OJM177" s="137"/>
      <c r="OJN177" s="137"/>
      <c r="OJO177" s="137"/>
      <c r="OJP177" s="137"/>
      <c r="OJQ177" s="137"/>
      <c r="OJR177" s="137"/>
      <c r="OJS177" s="137"/>
      <c r="OJT177" s="137"/>
      <c r="OJU177" s="137"/>
      <c r="OJV177" s="137"/>
      <c r="OJW177" s="137"/>
      <c r="OJX177" s="137"/>
      <c r="OJY177" s="137"/>
      <c r="OJZ177" s="137"/>
      <c r="OKA177" s="137"/>
      <c r="OKB177" s="137"/>
      <c r="OKC177" s="137"/>
      <c r="OKD177" s="137"/>
      <c r="OKE177" s="137"/>
      <c r="OKF177" s="137"/>
      <c r="OKG177" s="137"/>
      <c r="OKH177" s="137"/>
      <c r="OKI177" s="137"/>
      <c r="OKJ177" s="137"/>
      <c r="OKK177" s="137"/>
      <c r="OKL177" s="137"/>
      <c r="OKM177" s="137"/>
      <c r="OKN177" s="137"/>
      <c r="OKO177" s="137"/>
      <c r="OKP177" s="137"/>
      <c r="OKQ177" s="137"/>
      <c r="OKR177" s="137"/>
      <c r="OKS177" s="137"/>
      <c r="OKT177" s="137"/>
      <c r="OKU177" s="137"/>
      <c r="OKV177" s="137"/>
      <c r="OKW177" s="137"/>
      <c r="OKX177" s="137"/>
      <c r="OKY177" s="137"/>
      <c r="OKZ177" s="137"/>
      <c r="OLA177" s="137"/>
      <c r="OLB177" s="137"/>
      <c r="OLC177" s="137"/>
      <c r="OLD177" s="137"/>
      <c r="OLE177" s="137"/>
      <c r="OLF177" s="137"/>
      <c r="OLG177" s="137"/>
      <c r="OLH177" s="137"/>
      <c r="OLI177" s="137"/>
      <c r="OLJ177" s="137"/>
      <c r="OLK177" s="137"/>
      <c r="OLL177" s="137"/>
      <c r="OLM177" s="137"/>
      <c r="OLN177" s="137"/>
      <c r="OLO177" s="137"/>
      <c r="OLP177" s="137"/>
      <c r="OLQ177" s="137"/>
      <c r="OLR177" s="137"/>
      <c r="OLS177" s="137"/>
      <c r="OLT177" s="137"/>
      <c r="OLU177" s="137"/>
      <c r="OLV177" s="137"/>
      <c r="OLW177" s="137"/>
      <c r="OLX177" s="137"/>
      <c r="OLY177" s="137"/>
      <c r="OLZ177" s="137"/>
      <c r="OMA177" s="137"/>
      <c r="OMB177" s="137"/>
      <c r="OMC177" s="137"/>
      <c r="OMD177" s="137"/>
      <c r="OME177" s="137"/>
      <c r="OMF177" s="137"/>
      <c r="OMG177" s="137"/>
      <c r="OMH177" s="137"/>
      <c r="OMI177" s="137"/>
      <c r="OMJ177" s="137"/>
      <c r="OMK177" s="137"/>
      <c r="OML177" s="137"/>
      <c r="OMM177" s="137"/>
      <c r="OMN177" s="137"/>
      <c r="OMO177" s="137"/>
      <c r="OMP177" s="137"/>
      <c r="OMQ177" s="137"/>
      <c r="OMR177" s="137"/>
      <c r="OMS177" s="137"/>
      <c r="OMT177" s="137"/>
      <c r="OMU177" s="137"/>
      <c r="OMV177" s="137"/>
      <c r="OMW177" s="137"/>
      <c r="OMX177" s="137"/>
      <c r="OMY177" s="137"/>
      <c r="OMZ177" s="137"/>
      <c r="ONA177" s="137"/>
      <c r="ONB177" s="137"/>
      <c r="ONC177" s="137"/>
      <c r="OND177" s="137"/>
      <c r="ONE177" s="137"/>
      <c r="ONF177" s="137"/>
      <c r="ONG177" s="137"/>
      <c r="ONH177" s="137"/>
      <c r="ONI177" s="137"/>
      <c r="ONJ177" s="137"/>
      <c r="ONK177" s="137"/>
      <c r="ONL177" s="137"/>
      <c r="ONM177" s="137"/>
      <c r="ONN177" s="137"/>
      <c r="ONO177" s="137"/>
      <c r="ONP177" s="137"/>
      <c r="ONQ177" s="137"/>
      <c r="ONR177" s="137"/>
      <c r="ONS177" s="137"/>
      <c r="ONT177" s="137"/>
      <c r="ONU177" s="137"/>
      <c r="ONV177" s="137"/>
      <c r="ONW177" s="137"/>
      <c r="ONX177" s="137"/>
      <c r="ONY177" s="137"/>
      <c r="ONZ177" s="137"/>
      <c r="OOA177" s="137"/>
      <c r="OOB177" s="137"/>
      <c r="OOC177" s="137"/>
      <c r="OOD177" s="137"/>
      <c r="OOE177" s="137"/>
      <c r="OOF177" s="137"/>
      <c r="OOG177" s="137"/>
      <c r="OOH177" s="137"/>
      <c r="OOI177" s="137"/>
      <c r="OOJ177" s="137"/>
      <c r="OOK177" s="137"/>
      <c r="OOL177" s="137"/>
      <c r="OOM177" s="137"/>
      <c r="OON177" s="137"/>
      <c r="OOO177" s="137"/>
      <c r="OOP177" s="137"/>
      <c r="OOQ177" s="137"/>
      <c r="OOR177" s="137"/>
      <c r="OOS177" s="137"/>
      <c r="OOT177" s="137"/>
      <c r="OOU177" s="137"/>
      <c r="OOV177" s="137"/>
      <c r="OOW177" s="137"/>
      <c r="OOX177" s="137"/>
      <c r="OOY177" s="137"/>
      <c r="OOZ177" s="137"/>
      <c r="OPA177" s="137"/>
      <c r="OPB177" s="137"/>
      <c r="OPC177" s="137"/>
      <c r="OPD177" s="137"/>
      <c r="OPE177" s="137"/>
      <c r="OPF177" s="137"/>
      <c r="OPG177" s="137"/>
      <c r="OPH177" s="137"/>
      <c r="OPI177" s="137"/>
      <c r="OPJ177" s="137"/>
      <c r="OPK177" s="137"/>
      <c r="OPL177" s="137"/>
      <c r="OPM177" s="137"/>
      <c r="OPN177" s="137"/>
      <c r="OPO177" s="137"/>
      <c r="OPP177" s="137"/>
      <c r="OPQ177" s="137"/>
      <c r="OPR177" s="137"/>
      <c r="OPS177" s="137"/>
      <c r="OPT177" s="137"/>
      <c r="OPU177" s="137"/>
      <c r="OPV177" s="137"/>
      <c r="OPW177" s="137"/>
      <c r="OPX177" s="137"/>
      <c r="OPY177" s="137"/>
      <c r="OPZ177" s="137"/>
      <c r="OQA177" s="137"/>
      <c r="OQB177" s="137"/>
      <c r="OQC177" s="137"/>
      <c r="OQD177" s="137"/>
      <c r="OQE177" s="137"/>
      <c r="OQF177" s="137"/>
      <c r="OQG177" s="137"/>
      <c r="OQH177" s="137"/>
      <c r="OQI177" s="137"/>
      <c r="OQJ177" s="137"/>
      <c r="OQK177" s="137"/>
      <c r="OQL177" s="137"/>
      <c r="OQM177" s="137"/>
      <c r="OQN177" s="137"/>
      <c r="OQO177" s="137"/>
      <c r="OQP177" s="137"/>
      <c r="OQQ177" s="137"/>
      <c r="OQR177" s="137"/>
      <c r="OQS177" s="137"/>
      <c r="OQT177" s="137"/>
      <c r="OQU177" s="137"/>
      <c r="OQV177" s="137"/>
      <c r="OQW177" s="137"/>
      <c r="OQX177" s="137"/>
      <c r="OQY177" s="137"/>
      <c r="OQZ177" s="137"/>
      <c r="ORA177" s="137"/>
      <c r="ORB177" s="137"/>
      <c r="ORC177" s="137"/>
      <c r="ORD177" s="137"/>
      <c r="ORE177" s="137"/>
      <c r="ORF177" s="137"/>
      <c r="ORG177" s="137"/>
      <c r="ORH177" s="137"/>
      <c r="ORI177" s="137"/>
      <c r="ORJ177" s="137"/>
      <c r="ORK177" s="137"/>
      <c r="ORL177" s="137"/>
      <c r="ORM177" s="137"/>
      <c r="ORN177" s="137"/>
      <c r="ORO177" s="137"/>
      <c r="ORP177" s="137"/>
      <c r="ORQ177" s="137"/>
      <c r="ORR177" s="137"/>
      <c r="ORS177" s="137"/>
      <c r="ORT177" s="137"/>
      <c r="ORU177" s="137"/>
      <c r="ORV177" s="137"/>
      <c r="ORW177" s="137"/>
      <c r="ORX177" s="137"/>
      <c r="ORY177" s="137"/>
      <c r="ORZ177" s="137"/>
      <c r="OSA177" s="137"/>
      <c r="OSB177" s="137"/>
      <c r="OSC177" s="137"/>
      <c r="OSD177" s="137"/>
      <c r="OSE177" s="137"/>
      <c r="OSF177" s="137"/>
      <c r="OSG177" s="137"/>
      <c r="OSH177" s="137"/>
      <c r="OSI177" s="137"/>
      <c r="OSJ177" s="137"/>
      <c r="OSK177" s="137"/>
      <c r="OSL177" s="137"/>
      <c r="OSM177" s="137"/>
      <c r="OSN177" s="137"/>
      <c r="OSO177" s="137"/>
      <c r="OSP177" s="137"/>
      <c r="OSQ177" s="137"/>
      <c r="OSR177" s="137"/>
      <c r="OSS177" s="137"/>
      <c r="OST177" s="137"/>
      <c r="OSU177" s="137"/>
      <c r="OSV177" s="137"/>
      <c r="OSW177" s="137"/>
      <c r="OSX177" s="137"/>
      <c r="OSY177" s="137"/>
      <c r="OSZ177" s="137"/>
      <c r="OTA177" s="137"/>
      <c r="OTB177" s="137"/>
      <c r="OTC177" s="137"/>
      <c r="OTD177" s="137"/>
      <c r="OTE177" s="137"/>
      <c r="OTF177" s="137"/>
      <c r="OTG177" s="137"/>
      <c r="OTH177" s="137"/>
      <c r="OTI177" s="137"/>
      <c r="OTJ177" s="137"/>
      <c r="OTK177" s="137"/>
      <c r="OTL177" s="137"/>
      <c r="OTM177" s="137"/>
      <c r="OTN177" s="137"/>
      <c r="OTO177" s="137"/>
      <c r="OTP177" s="137"/>
      <c r="OTQ177" s="137"/>
      <c r="OTR177" s="137"/>
      <c r="OTS177" s="137"/>
      <c r="OTT177" s="137"/>
      <c r="OTU177" s="137"/>
      <c r="OTV177" s="137"/>
      <c r="OTW177" s="137"/>
      <c r="OTX177" s="137"/>
      <c r="OTY177" s="137"/>
      <c r="OTZ177" s="137"/>
      <c r="OUA177" s="137"/>
      <c r="OUB177" s="137"/>
      <c r="OUC177" s="137"/>
      <c r="OUD177" s="137"/>
      <c r="OUE177" s="137"/>
      <c r="OUF177" s="137"/>
      <c r="OUG177" s="137"/>
      <c r="OUH177" s="137"/>
      <c r="OUI177" s="137"/>
      <c r="OUJ177" s="137"/>
      <c r="OUK177" s="137"/>
      <c r="OUL177" s="137"/>
      <c r="OUM177" s="137"/>
      <c r="OUN177" s="137"/>
      <c r="OUO177" s="137"/>
      <c r="OUP177" s="137"/>
      <c r="OUQ177" s="137"/>
      <c r="OUR177" s="137"/>
      <c r="OUS177" s="137"/>
      <c r="OUT177" s="137"/>
      <c r="OUU177" s="137"/>
      <c r="OUV177" s="137"/>
      <c r="OUW177" s="137"/>
      <c r="OUX177" s="137"/>
      <c r="OUY177" s="137"/>
      <c r="OUZ177" s="137"/>
      <c r="OVA177" s="137"/>
      <c r="OVB177" s="137"/>
      <c r="OVC177" s="137"/>
      <c r="OVD177" s="137"/>
      <c r="OVE177" s="137"/>
      <c r="OVF177" s="137"/>
      <c r="OVG177" s="137"/>
      <c r="OVH177" s="137"/>
      <c r="OVI177" s="137"/>
      <c r="OVJ177" s="137"/>
      <c r="OVK177" s="137"/>
      <c r="OVL177" s="137"/>
      <c r="OVM177" s="137"/>
      <c r="OVN177" s="137"/>
      <c r="OVO177" s="137"/>
      <c r="OVP177" s="137"/>
      <c r="OVQ177" s="137"/>
      <c r="OVR177" s="137"/>
      <c r="OVS177" s="137"/>
      <c r="OVT177" s="137"/>
      <c r="OVU177" s="137"/>
      <c r="OVV177" s="137"/>
      <c r="OVW177" s="137"/>
      <c r="OVX177" s="137"/>
      <c r="OVY177" s="137"/>
      <c r="OVZ177" s="137"/>
      <c r="OWA177" s="137"/>
      <c r="OWB177" s="137"/>
      <c r="OWC177" s="137"/>
      <c r="OWD177" s="137"/>
      <c r="OWE177" s="137"/>
      <c r="OWF177" s="137"/>
      <c r="OWG177" s="137"/>
      <c r="OWH177" s="137"/>
      <c r="OWI177" s="137"/>
      <c r="OWJ177" s="137"/>
      <c r="OWK177" s="137"/>
      <c r="OWL177" s="137"/>
      <c r="OWM177" s="137"/>
      <c r="OWN177" s="137"/>
      <c r="OWO177" s="137"/>
      <c r="OWP177" s="137"/>
      <c r="OWQ177" s="137"/>
      <c r="OWR177" s="137"/>
      <c r="OWS177" s="137"/>
      <c r="OWT177" s="137"/>
      <c r="OWU177" s="137"/>
      <c r="OWV177" s="137"/>
      <c r="OWW177" s="137"/>
      <c r="OWX177" s="137"/>
      <c r="OWY177" s="137"/>
      <c r="OWZ177" s="137"/>
      <c r="OXA177" s="137"/>
      <c r="OXB177" s="137"/>
      <c r="OXC177" s="137"/>
      <c r="OXD177" s="137"/>
      <c r="OXE177" s="137"/>
      <c r="OXF177" s="137"/>
      <c r="OXG177" s="137"/>
      <c r="OXH177" s="137"/>
      <c r="OXI177" s="137"/>
      <c r="OXJ177" s="137"/>
      <c r="OXK177" s="137"/>
      <c r="OXL177" s="137"/>
      <c r="OXM177" s="137"/>
      <c r="OXN177" s="137"/>
      <c r="OXO177" s="137"/>
      <c r="OXP177" s="137"/>
      <c r="OXQ177" s="137"/>
      <c r="OXR177" s="137"/>
      <c r="OXS177" s="137"/>
      <c r="OXT177" s="137"/>
      <c r="OXU177" s="137"/>
      <c r="OXV177" s="137"/>
      <c r="OXW177" s="137"/>
      <c r="OXX177" s="137"/>
      <c r="OXY177" s="137"/>
      <c r="OXZ177" s="137"/>
      <c r="OYA177" s="137"/>
      <c r="OYB177" s="137"/>
      <c r="OYC177" s="137"/>
      <c r="OYD177" s="137"/>
      <c r="OYE177" s="137"/>
      <c r="OYF177" s="137"/>
      <c r="OYG177" s="137"/>
      <c r="OYH177" s="137"/>
      <c r="OYI177" s="137"/>
      <c r="OYJ177" s="137"/>
      <c r="OYK177" s="137"/>
      <c r="OYL177" s="137"/>
      <c r="OYM177" s="137"/>
      <c r="OYN177" s="137"/>
      <c r="OYO177" s="137"/>
      <c r="OYP177" s="137"/>
      <c r="OYQ177" s="137"/>
      <c r="OYR177" s="137"/>
      <c r="OYS177" s="137"/>
      <c r="OYT177" s="137"/>
      <c r="OYU177" s="137"/>
      <c r="OYV177" s="137"/>
      <c r="OYW177" s="137"/>
      <c r="OYX177" s="137"/>
      <c r="OYY177" s="137"/>
      <c r="OYZ177" s="137"/>
      <c r="OZA177" s="137"/>
      <c r="OZB177" s="137"/>
      <c r="OZC177" s="137"/>
      <c r="OZD177" s="137"/>
      <c r="OZE177" s="137"/>
      <c r="OZF177" s="137"/>
      <c r="OZG177" s="137"/>
      <c r="OZH177" s="137"/>
      <c r="OZI177" s="137"/>
      <c r="OZJ177" s="137"/>
      <c r="OZK177" s="137"/>
      <c r="OZL177" s="137"/>
      <c r="OZM177" s="137"/>
      <c r="OZN177" s="137"/>
      <c r="OZO177" s="137"/>
      <c r="OZP177" s="137"/>
      <c r="OZQ177" s="137"/>
      <c r="OZR177" s="137"/>
      <c r="OZS177" s="137"/>
      <c r="OZT177" s="137"/>
      <c r="OZU177" s="137"/>
      <c r="OZV177" s="137"/>
      <c r="OZW177" s="137"/>
      <c r="OZX177" s="137"/>
      <c r="OZY177" s="137"/>
      <c r="OZZ177" s="137"/>
      <c r="PAA177" s="137"/>
      <c r="PAB177" s="137"/>
      <c r="PAC177" s="137"/>
      <c r="PAD177" s="137"/>
      <c r="PAE177" s="137"/>
      <c r="PAF177" s="137"/>
      <c r="PAG177" s="137"/>
      <c r="PAH177" s="137"/>
      <c r="PAI177" s="137"/>
      <c r="PAJ177" s="137"/>
      <c r="PAK177" s="137"/>
      <c r="PAL177" s="137"/>
      <c r="PAM177" s="137"/>
      <c r="PAN177" s="137"/>
      <c r="PAO177" s="137"/>
      <c r="PAP177" s="137"/>
      <c r="PAQ177" s="137"/>
      <c r="PAR177" s="137"/>
      <c r="PAS177" s="137"/>
      <c r="PAT177" s="137"/>
      <c r="PAU177" s="137"/>
      <c r="PAV177" s="137"/>
      <c r="PAW177" s="137"/>
      <c r="PAX177" s="137"/>
      <c r="PAY177" s="137"/>
      <c r="PAZ177" s="137"/>
      <c r="PBA177" s="137"/>
      <c r="PBB177" s="137"/>
      <c r="PBC177" s="137"/>
      <c r="PBD177" s="137"/>
      <c r="PBE177" s="137"/>
      <c r="PBF177" s="137"/>
      <c r="PBG177" s="137"/>
      <c r="PBH177" s="137"/>
      <c r="PBI177" s="137"/>
      <c r="PBJ177" s="137"/>
      <c r="PBK177" s="137"/>
      <c r="PBL177" s="137"/>
      <c r="PBM177" s="137"/>
      <c r="PBN177" s="137"/>
      <c r="PBO177" s="137"/>
      <c r="PBP177" s="137"/>
      <c r="PBQ177" s="137"/>
      <c r="PBR177" s="137"/>
      <c r="PBS177" s="137"/>
      <c r="PBT177" s="137"/>
      <c r="PBU177" s="137"/>
      <c r="PBV177" s="137"/>
      <c r="PBW177" s="137"/>
      <c r="PBX177" s="137"/>
      <c r="PBY177" s="137"/>
      <c r="PBZ177" s="137"/>
      <c r="PCA177" s="137"/>
      <c r="PCB177" s="137"/>
      <c r="PCC177" s="137"/>
      <c r="PCD177" s="137"/>
      <c r="PCE177" s="137"/>
      <c r="PCF177" s="137"/>
      <c r="PCG177" s="137"/>
      <c r="PCH177" s="137"/>
      <c r="PCI177" s="137"/>
      <c r="PCJ177" s="137"/>
      <c r="PCK177" s="137"/>
      <c r="PCL177" s="137"/>
      <c r="PCM177" s="137"/>
      <c r="PCN177" s="137"/>
      <c r="PCO177" s="137"/>
      <c r="PCP177" s="137"/>
      <c r="PCQ177" s="137"/>
      <c r="PCR177" s="137"/>
      <c r="PCS177" s="137"/>
      <c r="PCT177" s="137"/>
      <c r="PCU177" s="137"/>
      <c r="PCV177" s="137"/>
      <c r="PCW177" s="137"/>
      <c r="PCX177" s="137"/>
      <c r="PCY177" s="137"/>
      <c r="PCZ177" s="137"/>
      <c r="PDA177" s="137"/>
      <c r="PDB177" s="137"/>
      <c r="PDC177" s="137"/>
      <c r="PDD177" s="137"/>
      <c r="PDE177" s="137"/>
      <c r="PDF177" s="137"/>
      <c r="PDG177" s="137"/>
      <c r="PDH177" s="137"/>
      <c r="PDI177" s="137"/>
      <c r="PDJ177" s="137"/>
      <c r="PDK177" s="137"/>
      <c r="PDL177" s="137"/>
      <c r="PDM177" s="137"/>
      <c r="PDN177" s="137"/>
      <c r="PDO177" s="137"/>
      <c r="PDP177" s="137"/>
      <c r="PDQ177" s="137"/>
      <c r="PDR177" s="137"/>
      <c r="PDS177" s="137"/>
      <c r="PDT177" s="137"/>
      <c r="PDU177" s="137"/>
      <c r="PDV177" s="137"/>
      <c r="PDW177" s="137"/>
      <c r="PDX177" s="137"/>
      <c r="PDY177" s="137"/>
      <c r="PDZ177" s="137"/>
      <c r="PEA177" s="137"/>
      <c r="PEB177" s="137"/>
      <c r="PEC177" s="137"/>
      <c r="PED177" s="137"/>
      <c r="PEE177" s="137"/>
      <c r="PEF177" s="137"/>
      <c r="PEG177" s="137"/>
      <c r="PEH177" s="137"/>
      <c r="PEI177" s="137"/>
      <c r="PEJ177" s="137"/>
      <c r="PEK177" s="137"/>
      <c r="PEL177" s="137"/>
      <c r="PEM177" s="137"/>
      <c r="PEN177" s="137"/>
      <c r="PEO177" s="137"/>
      <c r="PEP177" s="137"/>
      <c r="PEQ177" s="137"/>
      <c r="PER177" s="137"/>
      <c r="PES177" s="137"/>
      <c r="PET177" s="137"/>
      <c r="PEU177" s="137"/>
      <c r="PEV177" s="137"/>
      <c r="PEW177" s="137"/>
      <c r="PEX177" s="137"/>
      <c r="PEY177" s="137"/>
      <c r="PEZ177" s="137"/>
      <c r="PFA177" s="137"/>
      <c r="PFB177" s="137"/>
      <c r="PFC177" s="137"/>
      <c r="PFD177" s="137"/>
      <c r="PFE177" s="137"/>
      <c r="PFF177" s="137"/>
      <c r="PFG177" s="137"/>
      <c r="PFH177" s="137"/>
      <c r="PFI177" s="137"/>
      <c r="PFJ177" s="137"/>
      <c r="PFK177" s="137"/>
      <c r="PFL177" s="137"/>
      <c r="PFM177" s="137"/>
      <c r="PFN177" s="137"/>
      <c r="PFO177" s="137"/>
      <c r="PFP177" s="137"/>
      <c r="PFQ177" s="137"/>
      <c r="PFR177" s="137"/>
      <c r="PFS177" s="137"/>
      <c r="PFT177" s="137"/>
      <c r="PFU177" s="137"/>
      <c r="PFV177" s="137"/>
      <c r="PFW177" s="137"/>
      <c r="PFX177" s="137"/>
      <c r="PFY177" s="137"/>
      <c r="PFZ177" s="137"/>
      <c r="PGA177" s="137"/>
      <c r="PGB177" s="137"/>
      <c r="PGC177" s="137"/>
      <c r="PGD177" s="137"/>
      <c r="PGE177" s="137"/>
      <c r="PGF177" s="137"/>
      <c r="PGG177" s="137"/>
      <c r="PGH177" s="137"/>
      <c r="PGI177" s="137"/>
      <c r="PGJ177" s="137"/>
      <c r="PGK177" s="137"/>
      <c r="PGL177" s="137"/>
      <c r="PGM177" s="137"/>
      <c r="PGN177" s="137"/>
      <c r="PGO177" s="137"/>
      <c r="PGP177" s="137"/>
      <c r="PGQ177" s="137"/>
      <c r="PGR177" s="137"/>
      <c r="PGS177" s="137"/>
      <c r="PGT177" s="137"/>
      <c r="PGU177" s="137"/>
      <c r="PGV177" s="137"/>
      <c r="PGW177" s="137"/>
      <c r="PGX177" s="137"/>
      <c r="PGY177" s="137"/>
      <c r="PGZ177" s="137"/>
      <c r="PHA177" s="137"/>
      <c r="PHB177" s="137"/>
      <c r="PHC177" s="137"/>
      <c r="PHD177" s="137"/>
      <c r="PHE177" s="137"/>
      <c r="PHF177" s="137"/>
      <c r="PHG177" s="137"/>
      <c r="PHH177" s="137"/>
      <c r="PHI177" s="137"/>
      <c r="PHJ177" s="137"/>
      <c r="PHK177" s="137"/>
      <c r="PHL177" s="137"/>
      <c r="PHM177" s="137"/>
      <c r="PHN177" s="137"/>
      <c r="PHO177" s="137"/>
      <c r="PHP177" s="137"/>
      <c r="PHQ177" s="137"/>
      <c r="PHR177" s="137"/>
      <c r="PHS177" s="137"/>
      <c r="PHT177" s="137"/>
      <c r="PHU177" s="137"/>
      <c r="PHV177" s="137"/>
      <c r="PHW177" s="137"/>
      <c r="PHX177" s="137"/>
      <c r="PHY177" s="137"/>
      <c r="PHZ177" s="137"/>
      <c r="PIA177" s="137"/>
      <c r="PIB177" s="137"/>
      <c r="PIC177" s="137"/>
      <c r="PID177" s="137"/>
      <c r="PIE177" s="137"/>
      <c r="PIF177" s="137"/>
      <c r="PIG177" s="137"/>
      <c r="PIH177" s="137"/>
      <c r="PII177" s="137"/>
      <c r="PIJ177" s="137"/>
      <c r="PIK177" s="137"/>
      <c r="PIL177" s="137"/>
      <c r="PIM177" s="137"/>
      <c r="PIN177" s="137"/>
      <c r="PIO177" s="137"/>
      <c r="PIP177" s="137"/>
      <c r="PIQ177" s="137"/>
      <c r="PIR177" s="137"/>
      <c r="PIS177" s="137"/>
      <c r="PIT177" s="137"/>
      <c r="PIU177" s="137"/>
      <c r="PIV177" s="137"/>
      <c r="PIW177" s="137"/>
      <c r="PIX177" s="137"/>
      <c r="PIY177" s="137"/>
      <c r="PIZ177" s="137"/>
      <c r="PJA177" s="137"/>
      <c r="PJB177" s="137"/>
      <c r="PJC177" s="137"/>
      <c r="PJD177" s="137"/>
      <c r="PJE177" s="137"/>
      <c r="PJF177" s="137"/>
      <c r="PJG177" s="137"/>
      <c r="PJH177" s="137"/>
      <c r="PJI177" s="137"/>
      <c r="PJJ177" s="137"/>
      <c r="PJK177" s="137"/>
      <c r="PJL177" s="137"/>
      <c r="PJM177" s="137"/>
      <c r="PJN177" s="137"/>
      <c r="PJO177" s="137"/>
      <c r="PJP177" s="137"/>
      <c r="PJQ177" s="137"/>
      <c r="PJR177" s="137"/>
      <c r="PJS177" s="137"/>
      <c r="PJT177" s="137"/>
      <c r="PJU177" s="137"/>
      <c r="PJV177" s="137"/>
      <c r="PJW177" s="137"/>
      <c r="PJX177" s="137"/>
      <c r="PJY177" s="137"/>
      <c r="PJZ177" s="137"/>
      <c r="PKA177" s="137"/>
      <c r="PKB177" s="137"/>
      <c r="PKC177" s="137"/>
      <c r="PKD177" s="137"/>
      <c r="PKE177" s="137"/>
      <c r="PKF177" s="137"/>
      <c r="PKG177" s="137"/>
      <c r="PKH177" s="137"/>
      <c r="PKI177" s="137"/>
      <c r="PKJ177" s="137"/>
      <c r="PKK177" s="137"/>
      <c r="PKL177" s="137"/>
      <c r="PKM177" s="137"/>
      <c r="PKN177" s="137"/>
      <c r="PKO177" s="137"/>
      <c r="PKP177" s="137"/>
      <c r="PKQ177" s="137"/>
      <c r="PKR177" s="137"/>
      <c r="PKS177" s="137"/>
      <c r="PKT177" s="137"/>
      <c r="PKU177" s="137"/>
      <c r="PKV177" s="137"/>
      <c r="PKW177" s="137"/>
      <c r="PKX177" s="137"/>
      <c r="PKY177" s="137"/>
      <c r="PKZ177" s="137"/>
      <c r="PLA177" s="137"/>
      <c r="PLB177" s="137"/>
      <c r="PLC177" s="137"/>
      <c r="PLD177" s="137"/>
      <c r="PLE177" s="137"/>
      <c r="PLF177" s="137"/>
      <c r="PLG177" s="137"/>
      <c r="PLH177" s="137"/>
      <c r="PLI177" s="137"/>
      <c r="PLJ177" s="137"/>
      <c r="PLK177" s="137"/>
      <c r="PLL177" s="137"/>
      <c r="PLM177" s="137"/>
      <c r="PLN177" s="137"/>
      <c r="PLO177" s="137"/>
      <c r="PLP177" s="137"/>
      <c r="PLQ177" s="137"/>
      <c r="PLR177" s="137"/>
      <c r="PLS177" s="137"/>
      <c r="PLT177" s="137"/>
      <c r="PLU177" s="137"/>
      <c r="PLV177" s="137"/>
      <c r="PLW177" s="137"/>
      <c r="PLX177" s="137"/>
      <c r="PLY177" s="137"/>
      <c r="PLZ177" s="137"/>
      <c r="PMA177" s="137"/>
      <c r="PMB177" s="137"/>
      <c r="PMC177" s="137"/>
      <c r="PMD177" s="137"/>
      <c r="PME177" s="137"/>
      <c r="PMF177" s="137"/>
      <c r="PMG177" s="137"/>
      <c r="PMH177" s="137"/>
      <c r="PMI177" s="137"/>
      <c r="PMJ177" s="137"/>
      <c r="PMK177" s="137"/>
      <c r="PML177" s="137"/>
      <c r="PMM177" s="137"/>
      <c r="PMN177" s="137"/>
      <c r="PMO177" s="137"/>
      <c r="PMP177" s="137"/>
      <c r="PMQ177" s="137"/>
      <c r="PMR177" s="137"/>
      <c r="PMS177" s="137"/>
      <c r="PMT177" s="137"/>
      <c r="PMU177" s="137"/>
      <c r="PMV177" s="137"/>
      <c r="PMW177" s="137"/>
      <c r="PMX177" s="137"/>
      <c r="PMY177" s="137"/>
      <c r="PMZ177" s="137"/>
      <c r="PNA177" s="137"/>
      <c r="PNB177" s="137"/>
      <c r="PNC177" s="137"/>
      <c r="PND177" s="137"/>
      <c r="PNE177" s="137"/>
      <c r="PNF177" s="137"/>
      <c r="PNG177" s="137"/>
      <c r="PNH177" s="137"/>
      <c r="PNI177" s="137"/>
      <c r="PNJ177" s="137"/>
      <c r="PNK177" s="137"/>
      <c r="PNL177" s="137"/>
      <c r="PNM177" s="137"/>
      <c r="PNN177" s="137"/>
      <c r="PNO177" s="137"/>
      <c r="PNP177" s="137"/>
      <c r="PNQ177" s="137"/>
      <c r="PNR177" s="137"/>
      <c r="PNS177" s="137"/>
      <c r="PNT177" s="137"/>
      <c r="PNU177" s="137"/>
      <c r="PNV177" s="137"/>
      <c r="PNW177" s="137"/>
      <c r="PNX177" s="137"/>
      <c r="PNY177" s="137"/>
      <c r="PNZ177" s="137"/>
      <c r="POA177" s="137"/>
      <c r="POB177" s="137"/>
      <c r="POC177" s="137"/>
      <c r="POD177" s="137"/>
      <c r="POE177" s="137"/>
      <c r="POF177" s="137"/>
      <c r="POG177" s="137"/>
      <c r="POH177" s="137"/>
      <c r="POI177" s="137"/>
      <c r="POJ177" s="137"/>
      <c r="POK177" s="137"/>
      <c r="POL177" s="137"/>
      <c r="POM177" s="137"/>
      <c r="PON177" s="137"/>
      <c r="POO177" s="137"/>
      <c r="POP177" s="137"/>
      <c r="POQ177" s="137"/>
      <c r="POR177" s="137"/>
      <c r="POS177" s="137"/>
      <c r="POT177" s="137"/>
      <c r="POU177" s="137"/>
      <c r="POV177" s="137"/>
      <c r="POW177" s="137"/>
      <c r="POX177" s="137"/>
      <c r="POY177" s="137"/>
      <c r="POZ177" s="137"/>
      <c r="PPA177" s="137"/>
      <c r="PPB177" s="137"/>
      <c r="PPC177" s="137"/>
      <c r="PPD177" s="137"/>
      <c r="PPE177" s="137"/>
      <c r="PPF177" s="137"/>
      <c r="PPG177" s="137"/>
      <c r="PPH177" s="137"/>
      <c r="PPI177" s="137"/>
      <c r="PPJ177" s="137"/>
      <c r="PPK177" s="137"/>
      <c r="PPL177" s="137"/>
      <c r="PPM177" s="137"/>
      <c r="PPN177" s="137"/>
      <c r="PPO177" s="137"/>
      <c r="PPP177" s="137"/>
      <c r="PPQ177" s="137"/>
      <c r="PPR177" s="137"/>
      <c r="PPS177" s="137"/>
      <c r="PPT177" s="137"/>
      <c r="PPU177" s="137"/>
      <c r="PPV177" s="137"/>
      <c r="PPW177" s="137"/>
      <c r="PPX177" s="137"/>
      <c r="PPY177" s="137"/>
      <c r="PPZ177" s="137"/>
      <c r="PQA177" s="137"/>
      <c r="PQB177" s="137"/>
      <c r="PQC177" s="137"/>
      <c r="PQD177" s="137"/>
      <c r="PQE177" s="137"/>
      <c r="PQF177" s="137"/>
      <c r="PQG177" s="137"/>
      <c r="PQH177" s="137"/>
      <c r="PQI177" s="137"/>
      <c r="PQJ177" s="137"/>
      <c r="PQK177" s="137"/>
      <c r="PQL177" s="137"/>
      <c r="PQM177" s="137"/>
      <c r="PQN177" s="137"/>
      <c r="PQO177" s="137"/>
      <c r="PQP177" s="137"/>
      <c r="PQQ177" s="137"/>
      <c r="PQR177" s="137"/>
      <c r="PQS177" s="137"/>
      <c r="PQT177" s="137"/>
      <c r="PQU177" s="137"/>
      <c r="PQV177" s="137"/>
      <c r="PQW177" s="137"/>
      <c r="PQX177" s="137"/>
      <c r="PQY177" s="137"/>
      <c r="PQZ177" s="137"/>
      <c r="PRA177" s="137"/>
      <c r="PRB177" s="137"/>
      <c r="PRC177" s="137"/>
      <c r="PRD177" s="137"/>
      <c r="PRE177" s="137"/>
      <c r="PRF177" s="137"/>
      <c r="PRG177" s="137"/>
      <c r="PRH177" s="137"/>
      <c r="PRI177" s="137"/>
      <c r="PRJ177" s="137"/>
      <c r="PRK177" s="137"/>
      <c r="PRL177" s="137"/>
      <c r="PRM177" s="137"/>
      <c r="PRN177" s="137"/>
      <c r="PRO177" s="137"/>
      <c r="PRP177" s="137"/>
      <c r="PRQ177" s="137"/>
      <c r="PRR177" s="137"/>
      <c r="PRS177" s="137"/>
      <c r="PRT177" s="137"/>
      <c r="PRU177" s="137"/>
      <c r="PRV177" s="137"/>
      <c r="PRW177" s="137"/>
      <c r="PRX177" s="137"/>
      <c r="PRY177" s="137"/>
      <c r="PRZ177" s="137"/>
      <c r="PSA177" s="137"/>
      <c r="PSB177" s="137"/>
      <c r="PSC177" s="137"/>
      <c r="PSD177" s="137"/>
      <c r="PSE177" s="137"/>
      <c r="PSF177" s="137"/>
      <c r="PSG177" s="137"/>
      <c r="PSH177" s="137"/>
      <c r="PSI177" s="137"/>
      <c r="PSJ177" s="137"/>
      <c r="PSK177" s="137"/>
      <c r="PSL177" s="137"/>
      <c r="PSM177" s="137"/>
      <c r="PSN177" s="137"/>
      <c r="PSO177" s="137"/>
      <c r="PSP177" s="137"/>
      <c r="PSQ177" s="137"/>
      <c r="PSR177" s="137"/>
      <c r="PSS177" s="137"/>
      <c r="PST177" s="137"/>
      <c r="PSU177" s="137"/>
      <c r="PSV177" s="137"/>
      <c r="PSW177" s="137"/>
      <c r="PSX177" s="137"/>
      <c r="PSY177" s="137"/>
      <c r="PSZ177" s="137"/>
      <c r="PTA177" s="137"/>
      <c r="PTB177" s="137"/>
      <c r="PTC177" s="137"/>
      <c r="PTD177" s="137"/>
      <c r="PTE177" s="137"/>
      <c r="PTF177" s="137"/>
      <c r="PTG177" s="137"/>
      <c r="PTH177" s="137"/>
      <c r="PTI177" s="137"/>
      <c r="PTJ177" s="137"/>
      <c r="PTK177" s="137"/>
      <c r="PTL177" s="137"/>
      <c r="PTM177" s="137"/>
      <c r="PTN177" s="137"/>
      <c r="PTO177" s="137"/>
      <c r="PTP177" s="137"/>
      <c r="PTQ177" s="137"/>
      <c r="PTR177" s="137"/>
      <c r="PTS177" s="137"/>
      <c r="PTT177" s="137"/>
      <c r="PTU177" s="137"/>
      <c r="PTV177" s="137"/>
      <c r="PTW177" s="137"/>
      <c r="PTX177" s="137"/>
      <c r="PTY177" s="137"/>
      <c r="PTZ177" s="137"/>
      <c r="PUA177" s="137"/>
      <c r="PUB177" s="137"/>
      <c r="PUC177" s="137"/>
      <c r="PUD177" s="137"/>
      <c r="PUE177" s="137"/>
      <c r="PUF177" s="137"/>
      <c r="PUG177" s="137"/>
      <c r="PUH177" s="137"/>
      <c r="PUI177" s="137"/>
      <c r="PUJ177" s="137"/>
      <c r="PUK177" s="137"/>
      <c r="PUL177" s="137"/>
      <c r="PUM177" s="137"/>
      <c r="PUN177" s="137"/>
      <c r="PUO177" s="137"/>
      <c r="PUP177" s="137"/>
      <c r="PUQ177" s="137"/>
      <c r="PUR177" s="137"/>
      <c r="PUS177" s="137"/>
      <c r="PUT177" s="137"/>
      <c r="PUU177" s="137"/>
      <c r="PUV177" s="137"/>
      <c r="PUW177" s="137"/>
      <c r="PUX177" s="137"/>
      <c r="PUY177" s="137"/>
      <c r="PUZ177" s="137"/>
      <c r="PVA177" s="137"/>
      <c r="PVB177" s="137"/>
      <c r="PVC177" s="137"/>
      <c r="PVD177" s="137"/>
      <c r="PVE177" s="137"/>
      <c r="PVF177" s="137"/>
      <c r="PVG177" s="137"/>
      <c r="PVH177" s="137"/>
      <c r="PVI177" s="137"/>
      <c r="PVJ177" s="137"/>
      <c r="PVK177" s="137"/>
      <c r="PVL177" s="137"/>
      <c r="PVM177" s="137"/>
      <c r="PVN177" s="137"/>
      <c r="PVO177" s="137"/>
      <c r="PVP177" s="137"/>
      <c r="PVQ177" s="137"/>
      <c r="PVR177" s="137"/>
      <c r="PVS177" s="137"/>
      <c r="PVT177" s="137"/>
      <c r="PVU177" s="137"/>
      <c r="PVV177" s="137"/>
      <c r="PVW177" s="137"/>
      <c r="PVX177" s="137"/>
      <c r="PVY177" s="137"/>
      <c r="PVZ177" s="137"/>
      <c r="PWA177" s="137"/>
      <c r="PWB177" s="137"/>
      <c r="PWC177" s="137"/>
      <c r="PWD177" s="137"/>
      <c r="PWE177" s="137"/>
      <c r="PWF177" s="137"/>
      <c r="PWG177" s="137"/>
      <c r="PWH177" s="137"/>
      <c r="PWI177" s="137"/>
      <c r="PWJ177" s="137"/>
      <c r="PWK177" s="137"/>
      <c r="PWL177" s="137"/>
      <c r="PWM177" s="137"/>
      <c r="PWN177" s="137"/>
      <c r="PWO177" s="137"/>
      <c r="PWP177" s="137"/>
      <c r="PWQ177" s="137"/>
      <c r="PWR177" s="137"/>
      <c r="PWS177" s="137"/>
      <c r="PWT177" s="137"/>
      <c r="PWU177" s="137"/>
      <c r="PWV177" s="137"/>
      <c r="PWW177" s="137"/>
      <c r="PWX177" s="137"/>
      <c r="PWY177" s="137"/>
      <c r="PWZ177" s="137"/>
      <c r="PXA177" s="137"/>
      <c r="PXB177" s="137"/>
      <c r="PXC177" s="137"/>
      <c r="PXD177" s="137"/>
      <c r="PXE177" s="137"/>
      <c r="PXF177" s="137"/>
      <c r="PXG177" s="137"/>
      <c r="PXH177" s="137"/>
      <c r="PXI177" s="137"/>
      <c r="PXJ177" s="137"/>
      <c r="PXK177" s="137"/>
      <c r="PXL177" s="137"/>
      <c r="PXM177" s="137"/>
      <c r="PXN177" s="137"/>
      <c r="PXO177" s="137"/>
      <c r="PXP177" s="137"/>
      <c r="PXQ177" s="137"/>
      <c r="PXR177" s="137"/>
      <c r="PXS177" s="137"/>
      <c r="PXT177" s="137"/>
      <c r="PXU177" s="137"/>
      <c r="PXV177" s="137"/>
      <c r="PXW177" s="137"/>
      <c r="PXX177" s="137"/>
      <c r="PXY177" s="137"/>
      <c r="PXZ177" s="137"/>
      <c r="PYA177" s="137"/>
      <c r="PYB177" s="137"/>
      <c r="PYC177" s="137"/>
      <c r="PYD177" s="137"/>
      <c r="PYE177" s="137"/>
      <c r="PYF177" s="137"/>
      <c r="PYG177" s="137"/>
      <c r="PYH177" s="137"/>
      <c r="PYI177" s="137"/>
      <c r="PYJ177" s="137"/>
      <c r="PYK177" s="137"/>
      <c r="PYL177" s="137"/>
      <c r="PYM177" s="137"/>
      <c r="PYN177" s="137"/>
      <c r="PYO177" s="137"/>
      <c r="PYP177" s="137"/>
      <c r="PYQ177" s="137"/>
      <c r="PYR177" s="137"/>
      <c r="PYS177" s="137"/>
      <c r="PYT177" s="137"/>
      <c r="PYU177" s="137"/>
      <c r="PYV177" s="137"/>
      <c r="PYW177" s="137"/>
      <c r="PYX177" s="137"/>
      <c r="PYY177" s="137"/>
      <c r="PYZ177" s="137"/>
      <c r="PZA177" s="137"/>
      <c r="PZB177" s="137"/>
      <c r="PZC177" s="137"/>
      <c r="PZD177" s="137"/>
      <c r="PZE177" s="137"/>
      <c r="PZF177" s="137"/>
      <c r="PZG177" s="137"/>
      <c r="PZH177" s="137"/>
      <c r="PZI177" s="137"/>
      <c r="PZJ177" s="137"/>
      <c r="PZK177" s="137"/>
      <c r="PZL177" s="137"/>
      <c r="PZM177" s="137"/>
      <c r="PZN177" s="137"/>
      <c r="PZO177" s="137"/>
      <c r="PZP177" s="137"/>
      <c r="PZQ177" s="137"/>
      <c r="PZR177" s="137"/>
      <c r="PZS177" s="137"/>
      <c r="PZT177" s="137"/>
      <c r="PZU177" s="137"/>
      <c r="PZV177" s="137"/>
      <c r="PZW177" s="137"/>
      <c r="PZX177" s="137"/>
      <c r="PZY177" s="137"/>
      <c r="PZZ177" s="137"/>
      <c r="QAA177" s="137"/>
      <c r="QAB177" s="137"/>
      <c r="QAC177" s="137"/>
      <c r="QAD177" s="137"/>
      <c r="QAE177" s="137"/>
      <c r="QAF177" s="137"/>
      <c r="QAG177" s="137"/>
      <c r="QAH177" s="137"/>
      <c r="QAI177" s="137"/>
      <c r="QAJ177" s="137"/>
      <c r="QAK177" s="137"/>
      <c r="QAL177" s="137"/>
      <c r="QAM177" s="137"/>
      <c r="QAN177" s="137"/>
      <c r="QAO177" s="137"/>
      <c r="QAP177" s="137"/>
      <c r="QAQ177" s="137"/>
      <c r="QAR177" s="137"/>
      <c r="QAS177" s="137"/>
      <c r="QAT177" s="137"/>
      <c r="QAU177" s="137"/>
      <c r="QAV177" s="137"/>
      <c r="QAW177" s="137"/>
      <c r="QAX177" s="137"/>
      <c r="QAY177" s="137"/>
      <c r="QAZ177" s="137"/>
      <c r="QBA177" s="137"/>
      <c r="QBB177" s="137"/>
      <c r="QBC177" s="137"/>
      <c r="QBD177" s="137"/>
      <c r="QBE177" s="137"/>
      <c r="QBF177" s="137"/>
      <c r="QBG177" s="137"/>
      <c r="QBH177" s="137"/>
      <c r="QBI177" s="137"/>
      <c r="QBJ177" s="137"/>
      <c r="QBK177" s="137"/>
      <c r="QBL177" s="137"/>
      <c r="QBM177" s="137"/>
      <c r="QBN177" s="137"/>
      <c r="QBO177" s="137"/>
      <c r="QBP177" s="137"/>
      <c r="QBQ177" s="137"/>
      <c r="QBR177" s="137"/>
      <c r="QBS177" s="137"/>
      <c r="QBT177" s="137"/>
      <c r="QBU177" s="137"/>
      <c r="QBV177" s="137"/>
      <c r="QBW177" s="137"/>
      <c r="QBX177" s="137"/>
      <c r="QBY177" s="137"/>
      <c r="QBZ177" s="137"/>
      <c r="QCA177" s="137"/>
      <c r="QCB177" s="137"/>
      <c r="QCC177" s="137"/>
      <c r="QCD177" s="137"/>
      <c r="QCE177" s="137"/>
      <c r="QCF177" s="137"/>
      <c r="QCG177" s="137"/>
      <c r="QCH177" s="137"/>
      <c r="QCI177" s="137"/>
      <c r="QCJ177" s="137"/>
      <c r="QCK177" s="137"/>
      <c r="QCL177" s="137"/>
      <c r="QCM177" s="137"/>
      <c r="QCN177" s="137"/>
      <c r="QCO177" s="137"/>
      <c r="QCP177" s="137"/>
      <c r="QCQ177" s="137"/>
      <c r="QCR177" s="137"/>
      <c r="QCS177" s="137"/>
      <c r="QCT177" s="137"/>
      <c r="QCU177" s="137"/>
      <c r="QCV177" s="137"/>
      <c r="QCW177" s="137"/>
      <c r="QCX177" s="137"/>
      <c r="QCY177" s="137"/>
      <c r="QCZ177" s="137"/>
      <c r="QDA177" s="137"/>
      <c r="QDB177" s="137"/>
      <c r="QDC177" s="137"/>
      <c r="QDD177" s="137"/>
      <c r="QDE177" s="137"/>
      <c r="QDF177" s="137"/>
      <c r="QDG177" s="137"/>
      <c r="QDH177" s="137"/>
      <c r="QDI177" s="137"/>
      <c r="QDJ177" s="137"/>
      <c r="QDK177" s="137"/>
      <c r="QDL177" s="137"/>
      <c r="QDM177" s="137"/>
      <c r="QDN177" s="137"/>
      <c r="QDO177" s="137"/>
      <c r="QDP177" s="137"/>
      <c r="QDQ177" s="137"/>
      <c r="QDR177" s="137"/>
      <c r="QDS177" s="137"/>
      <c r="QDT177" s="137"/>
      <c r="QDU177" s="137"/>
      <c r="QDV177" s="137"/>
      <c r="QDW177" s="137"/>
      <c r="QDX177" s="137"/>
      <c r="QDY177" s="137"/>
      <c r="QDZ177" s="137"/>
      <c r="QEA177" s="137"/>
      <c r="QEB177" s="137"/>
      <c r="QEC177" s="137"/>
      <c r="QED177" s="137"/>
      <c r="QEE177" s="137"/>
      <c r="QEF177" s="137"/>
      <c r="QEG177" s="137"/>
      <c r="QEH177" s="137"/>
      <c r="QEI177" s="137"/>
      <c r="QEJ177" s="137"/>
      <c r="QEK177" s="137"/>
      <c r="QEL177" s="137"/>
      <c r="QEM177" s="137"/>
      <c r="QEN177" s="137"/>
      <c r="QEO177" s="137"/>
      <c r="QEP177" s="137"/>
      <c r="QEQ177" s="137"/>
      <c r="QER177" s="137"/>
      <c r="QES177" s="137"/>
      <c r="QET177" s="137"/>
      <c r="QEU177" s="137"/>
      <c r="QEV177" s="137"/>
      <c r="QEW177" s="137"/>
      <c r="QEX177" s="137"/>
      <c r="QEY177" s="137"/>
      <c r="QEZ177" s="137"/>
      <c r="QFA177" s="137"/>
      <c r="QFB177" s="137"/>
      <c r="QFC177" s="137"/>
      <c r="QFD177" s="137"/>
      <c r="QFE177" s="137"/>
      <c r="QFF177" s="137"/>
      <c r="QFG177" s="137"/>
      <c r="QFH177" s="137"/>
      <c r="QFI177" s="137"/>
      <c r="QFJ177" s="137"/>
      <c r="QFK177" s="137"/>
      <c r="QFL177" s="137"/>
      <c r="QFM177" s="137"/>
      <c r="QFN177" s="137"/>
      <c r="QFO177" s="137"/>
      <c r="QFP177" s="137"/>
      <c r="QFQ177" s="137"/>
      <c r="QFR177" s="137"/>
      <c r="QFS177" s="137"/>
      <c r="QFT177" s="137"/>
      <c r="QFU177" s="137"/>
      <c r="QFV177" s="137"/>
      <c r="QFW177" s="137"/>
      <c r="QFX177" s="137"/>
      <c r="QFY177" s="137"/>
      <c r="QFZ177" s="137"/>
      <c r="QGA177" s="137"/>
      <c r="QGB177" s="137"/>
      <c r="QGC177" s="137"/>
      <c r="QGD177" s="137"/>
      <c r="QGE177" s="137"/>
      <c r="QGF177" s="137"/>
      <c r="QGG177" s="137"/>
      <c r="QGH177" s="137"/>
      <c r="QGI177" s="137"/>
      <c r="QGJ177" s="137"/>
      <c r="QGK177" s="137"/>
      <c r="QGL177" s="137"/>
      <c r="QGM177" s="137"/>
      <c r="QGN177" s="137"/>
      <c r="QGO177" s="137"/>
      <c r="QGP177" s="137"/>
      <c r="QGQ177" s="137"/>
      <c r="QGR177" s="137"/>
      <c r="QGS177" s="137"/>
      <c r="QGT177" s="137"/>
      <c r="QGU177" s="137"/>
      <c r="QGV177" s="137"/>
      <c r="QGW177" s="137"/>
      <c r="QGX177" s="137"/>
      <c r="QGY177" s="137"/>
      <c r="QGZ177" s="137"/>
      <c r="QHA177" s="137"/>
      <c r="QHB177" s="137"/>
      <c r="QHC177" s="137"/>
      <c r="QHD177" s="137"/>
      <c r="QHE177" s="137"/>
      <c r="QHF177" s="137"/>
      <c r="QHG177" s="137"/>
      <c r="QHH177" s="137"/>
      <c r="QHI177" s="137"/>
      <c r="QHJ177" s="137"/>
      <c r="QHK177" s="137"/>
      <c r="QHL177" s="137"/>
      <c r="QHM177" s="137"/>
      <c r="QHN177" s="137"/>
      <c r="QHO177" s="137"/>
      <c r="QHP177" s="137"/>
      <c r="QHQ177" s="137"/>
      <c r="QHR177" s="137"/>
      <c r="QHS177" s="137"/>
      <c r="QHT177" s="137"/>
      <c r="QHU177" s="137"/>
      <c r="QHV177" s="137"/>
      <c r="QHW177" s="137"/>
      <c r="QHX177" s="137"/>
      <c r="QHY177" s="137"/>
      <c r="QHZ177" s="137"/>
      <c r="QIA177" s="137"/>
      <c r="QIB177" s="137"/>
      <c r="QIC177" s="137"/>
      <c r="QID177" s="137"/>
      <c r="QIE177" s="137"/>
      <c r="QIF177" s="137"/>
      <c r="QIG177" s="137"/>
      <c r="QIH177" s="137"/>
      <c r="QII177" s="137"/>
      <c r="QIJ177" s="137"/>
      <c r="QIK177" s="137"/>
      <c r="QIL177" s="137"/>
      <c r="QIM177" s="137"/>
      <c r="QIN177" s="137"/>
      <c r="QIO177" s="137"/>
      <c r="QIP177" s="137"/>
      <c r="QIQ177" s="137"/>
      <c r="QIR177" s="137"/>
      <c r="QIS177" s="137"/>
      <c r="QIT177" s="137"/>
      <c r="QIU177" s="137"/>
      <c r="QIV177" s="137"/>
      <c r="QIW177" s="137"/>
      <c r="QIX177" s="137"/>
      <c r="QIY177" s="137"/>
      <c r="QIZ177" s="137"/>
      <c r="QJA177" s="137"/>
      <c r="QJB177" s="137"/>
      <c r="QJC177" s="137"/>
      <c r="QJD177" s="137"/>
      <c r="QJE177" s="137"/>
      <c r="QJF177" s="137"/>
      <c r="QJG177" s="137"/>
      <c r="QJH177" s="137"/>
      <c r="QJI177" s="137"/>
      <c r="QJJ177" s="137"/>
      <c r="QJK177" s="137"/>
      <c r="QJL177" s="137"/>
      <c r="QJM177" s="137"/>
      <c r="QJN177" s="137"/>
      <c r="QJO177" s="137"/>
      <c r="QJP177" s="137"/>
      <c r="QJQ177" s="137"/>
      <c r="QJR177" s="137"/>
      <c r="QJS177" s="137"/>
      <c r="QJT177" s="137"/>
      <c r="QJU177" s="137"/>
      <c r="QJV177" s="137"/>
      <c r="QJW177" s="137"/>
      <c r="QJX177" s="137"/>
      <c r="QJY177" s="137"/>
      <c r="QJZ177" s="137"/>
      <c r="QKA177" s="137"/>
      <c r="QKB177" s="137"/>
      <c r="QKC177" s="137"/>
      <c r="QKD177" s="137"/>
      <c r="QKE177" s="137"/>
      <c r="QKF177" s="137"/>
      <c r="QKG177" s="137"/>
      <c r="QKH177" s="137"/>
      <c r="QKI177" s="137"/>
      <c r="QKJ177" s="137"/>
      <c r="QKK177" s="137"/>
      <c r="QKL177" s="137"/>
      <c r="QKM177" s="137"/>
      <c r="QKN177" s="137"/>
      <c r="QKO177" s="137"/>
      <c r="QKP177" s="137"/>
      <c r="QKQ177" s="137"/>
      <c r="QKR177" s="137"/>
      <c r="QKS177" s="137"/>
      <c r="QKT177" s="137"/>
      <c r="QKU177" s="137"/>
      <c r="QKV177" s="137"/>
      <c r="QKW177" s="137"/>
      <c r="QKX177" s="137"/>
      <c r="QKY177" s="137"/>
      <c r="QKZ177" s="137"/>
      <c r="QLA177" s="137"/>
      <c r="QLB177" s="137"/>
      <c r="QLC177" s="137"/>
      <c r="QLD177" s="137"/>
      <c r="QLE177" s="137"/>
      <c r="QLF177" s="137"/>
      <c r="QLG177" s="137"/>
      <c r="QLH177" s="137"/>
      <c r="QLI177" s="137"/>
      <c r="QLJ177" s="137"/>
      <c r="QLK177" s="137"/>
      <c r="QLL177" s="137"/>
      <c r="QLM177" s="137"/>
      <c r="QLN177" s="137"/>
      <c r="QLO177" s="137"/>
      <c r="QLP177" s="137"/>
      <c r="QLQ177" s="137"/>
      <c r="QLR177" s="137"/>
      <c r="QLS177" s="137"/>
      <c r="QLT177" s="137"/>
      <c r="QLU177" s="137"/>
      <c r="QLV177" s="137"/>
      <c r="QLW177" s="137"/>
      <c r="QLX177" s="137"/>
      <c r="QLY177" s="137"/>
      <c r="QLZ177" s="137"/>
      <c r="QMA177" s="137"/>
      <c r="QMB177" s="137"/>
      <c r="QMC177" s="137"/>
      <c r="QMD177" s="137"/>
      <c r="QME177" s="137"/>
      <c r="QMF177" s="137"/>
      <c r="QMG177" s="137"/>
      <c r="QMH177" s="137"/>
      <c r="QMI177" s="137"/>
      <c r="QMJ177" s="137"/>
      <c r="QMK177" s="137"/>
      <c r="QML177" s="137"/>
      <c r="QMM177" s="137"/>
      <c r="QMN177" s="137"/>
      <c r="QMO177" s="137"/>
      <c r="QMP177" s="137"/>
      <c r="QMQ177" s="137"/>
      <c r="QMR177" s="137"/>
      <c r="QMS177" s="137"/>
      <c r="QMT177" s="137"/>
      <c r="QMU177" s="137"/>
      <c r="QMV177" s="137"/>
      <c r="QMW177" s="137"/>
      <c r="QMX177" s="137"/>
      <c r="QMY177" s="137"/>
      <c r="QMZ177" s="137"/>
      <c r="QNA177" s="137"/>
      <c r="QNB177" s="137"/>
      <c r="QNC177" s="137"/>
      <c r="QND177" s="137"/>
      <c r="QNE177" s="137"/>
      <c r="QNF177" s="137"/>
      <c r="QNG177" s="137"/>
      <c r="QNH177" s="137"/>
      <c r="QNI177" s="137"/>
      <c r="QNJ177" s="137"/>
      <c r="QNK177" s="137"/>
      <c r="QNL177" s="137"/>
      <c r="QNM177" s="137"/>
      <c r="QNN177" s="137"/>
      <c r="QNO177" s="137"/>
      <c r="QNP177" s="137"/>
      <c r="QNQ177" s="137"/>
      <c r="QNR177" s="137"/>
      <c r="QNS177" s="137"/>
      <c r="QNT177" s="137"/>
      <c r="QNU177" s="137"/>
      <c r="QNV177" s="137"/>
      <c r="QNW177" s="137"/>
      <c r="QNX177" s="137"/>
      <c r="QNY177" s="137"/>
      <c r="QNZ177" s="137"/>
      <c r="QOA177" s="137"/>
      <c r="QOB177" s="137"/>
      <c r="QOC177" s="137"/>
      <c r="QOD177" s="137"/>
      <c r="QOE177" s="137"/>
      <c r="QOF177" s="137"/>
      <c r="QOG177" s="137"/>
      <c r="QOH177" s="137"/>
      <c r="QOI177" s="137"/>
      <c r="QOJ177" s="137"/>
      <c r="QOK177" s="137"/>
      <c r="QOL177" s="137"/>
      <c r="QOM177" s="137"/>
      <c r="QON177" s="137"/>
      <c r="QOO177" s="137"/>
      <c r="QOP177" s="137"/>
      <c r="QOQ177" s="137"/>
      <c r="QOR177" s="137"/>
      <c r="QOS177" s="137"/>
      <c r="QOT177" s="137"/>
      <c r="QOU177" s="137"/>
      <c r="QOV177" s="137"/>
      <c r="QOW177" s="137"/>
      <c r="QOX177" s="137"/>
      <c r="QOY177" s="137"/>
      <c r="QOZ177" s="137"/>
      <c r="QPA177" s="137"/>
      <c r="QPB177" s="137"/>
      <c r="QPC177" s="137"/>
      <c r="QPD177" s="137"/>
      <c r="QPE177" s="137"/>
      <c r="QPF177" s="137"/>
      <c r="QPG177" s="137"/>
      <c r="QPH177" s="137"/>
      <c r="QPI177" s="137"/>
      <c r="QPJ177" s="137"/>
      <c r="QPK177" s="137"/>
      <c r="QPL177" s="137"/>
      <c r="QPM177" s="137"/>
      <c r="QPN177" s="137"/>
      <c r="QPO177" s="137"/>
      <c r="QPP177" s="137"/>
      <c r="QPQ177" s="137"/>
      <c r="QPR177" s="137"/>
      <c r="QPS177" s="137"/>
      <c r="QPT177" s="137"/>
      <c r="QPU177" s="137"/>
      <c r="QPV177" s="137"/>
      <c r="QPW177" s="137"/>
      <c r="QPX177" s="137"/>
      <c r="QPY177" s="137"/>
      <c r="QPZ177" s="137"/>
      <c r="QQA177" s="137"/>
      <c r="QQB177" s="137"/>
      <c r="QQC177" s="137"/>
      <c r="QQD177" s="137"/>
      <c r="QQE177" s="137"/>
      <c r="QQF177" s="137"/>
      <c r="QQG177" s="137"/>
      <c r="QQH177" s="137"/>
      <c r="QQI177" s="137"/>
      <c r="QQJ177" s="137"/>
      <c r="QQK177" s="137"/>
      <c r="QQL177" s="137"/>
      <c r="QQM177" s="137"/>
      <c r="QQN177" s="137"/>
      <c r="QQO177" s="137"/>
      <c r="QQP177" s="137"/>
      <c r="QQQ177" s="137"/>
      <c r="QQR177" s="137"/>
      <c r="QQS177" s="137"/>
      <c r="QQT177" s="137"/>
      <c r="QQU177" s="137"/>
      <c r="QQV177" s="137"/>
      <c r="QQW177" s="137"/>
      <c r="QQX177" s="137"/>
      <c r="QQY177" s="137"/>
      <c r="QQZ177" s="137"/>
      <c r="QRA177" s="137"/>
      <c r="QRB177" s="137"/>
      <c r="QRC177" s="137"/>
      <c r="QRD177" s="137"/>
      <c r="QRE177" s="137"/>
      <c r="QRF177" s="137"/>
      <c r="QRG177" s="137"/>
      <c r="QRH177" s="137"/>
      <c r="QRI177" s="137"/>
      <c r="QRJ177" s="137"/>
      <c r="QRK177" s="137"/>
      <c r="QRL177" s="137"/>
      <c r="QRM177" s="137"/>
      <c r="QRN177" s="137"/>
      <c r="QRO177" s="137"/>
      <c r="QRP177" s="137"/>
      <c r="QRQ177" s="137"/>
      <c r="QRR177" s="137"/>
      <c r="QRS177" s="137"/>
      <c r="QRT177" s="137"/>
      <c r="QRU177" s="137"/>
      <c r="QRV177" s="137"/>
      <c r="QRW177" s="137"/>
      <c r="QRX177" s="137"/>
      <c r="QRY177" s="137"/>
      <c r="QRZ177" s="137"/>
      <c r="QSA177" s="137"/>
      <c r="QSB177" s="137"/>
      <c r="QSC177" s="137"/>
      <c r="QSD177" s="137"/>
      <c r="QSE177" s="137"/>
      <c r="QSF177" s="137"/>
      <c r="QSG177" s="137"/>
      <c r="QSH177" s="137"/>
      <c r="QSI177" s="137"/>
      <c r="QSJ177" s="137"/>
      <c r="QSK177" s="137"/>
      <c r="QSL177" s="137"/>
      <c r="QSM177" s="137"/>
      <c r="QSN177" s="137"/>
      <c r="QSO177" s="137"/>
      <c r="QSP177" s="137"/>
      <c r="QSQ177" s="137"/>
      <c r="QSR177" s="137"/>
      <c r="QSS177" s="137"/>
      <c r="QST177" s="137"/>
      <c r="QSU177" s="137"/>
      <c r="QSV177" s="137"/>
      <c r="QSW177" s="137"/>
      <c r="QSX177" s="137"/>
      <c r="QSY177" s="137"/>
      <c r="QSZ177" s="137"/>
      <c r="QTA177" s="137"/>
      <c r="QTB177" s="137"/>
      <c r="QTC177" s="137"/>
      <c r="QTD177" s="137"/>
      <c r="QTE177" s="137"/>
      <c r="QTF177" s="137"/>
      <c r="QTG177" s="137"/>
      <c r="QTH177" s="137"/>
      <c r="QTI177" s="137"/>
      <c r="QTJ177" s="137"/>
      <c r="QTK177" s="137"/>
      <c r="QTL177" s="137"/>
      <c r="QTM177" s="137"/>
      <c r="QTN177" s="137"/>
      <c r="QTO177" s="137"/>
      <c r="QTP177" s="137"/>
      <c r="QTQ177" s="137"/>
      <c r="QTR177" s="137"/>
      <c r="QTS177" s="137"/>
      <c r="QTT177" s="137"/>
      <c r="QTU177" s="137"/>
      <c r="QTV177" s="137"/>
      <c r="QTW177" s="137"/>
      <c r="QTX177" s="137"/>
      <c r="QTY177" s="137"/>
      <c r="QTZ177" s="137"/>
      <c r="QUA177" s="137"/>
      <c r="QUB177" s="137"/>
      <c r="QUC177" s="137"/>
      <c r="QUD177" s="137"/>
      <c r="QUE177" s="137"/>
      <c r="QUF177" s="137"/>
      <c r="QUG177" s="137"/>
      <c r="QUH177" s="137"/>
      <c r="QUI177" s="137"/>
      <c r="QUJ177" s="137"/>
      <c r="QUK177" s="137"/>
      <c r="QUL177" s="137"/>
      <c r="QUM177" s="137"/>
      <c r="QUN177" s="137"/>
      <c r="QUO177" s="137"/>
      <c r="QUP177" s="137"/>
      <c r="QUQ177" s="137"/>
      <c r="QUR177" s="137"/>
      <c r="QUS177" s="137"/>
      <c r="QUT177" s="137"/>
      <c r="QUU177" s="137"/>
      <c r="QUV177" s="137"/>
      <c r="QUW177" s="137"/>
      <c r="QUX177" s="137"/>
      <c r="QUY177" s="137"/>
      <c r="QUZ177" s="137"/>
      <c r="QVA177" s="137"/>
      <c r="QVB177" s="137"/>
      <c r="QVC177" s="137"/>
      <c r="QVD177" s="137"/>
      <c r="QVE177" s="137"/>
      <c r="QVF177" s="137"/>
      <c r="QVG177" s="137"/>
      <c r="QVH177" s="137"/>
      <c r="QVI177" s="137"/>
      <c r="QVJ177" s="137"/>
      <c r="QVK177" s="137"/>
      <c r="QVL177" s="137"/>
      <c r="QVM177" s="137"/>
      <c r="QVN177" s="137"/>
      <c r="QVO177" s="137"/>
      <c r="QVP177" s="137"/>
      <c r="QVQ177" s="137"/>
      <c r="QVR177" s="137"/>
      <c r="QVS177" s="137"/>
      <c r="QVT177" s="137"/>
      <c r="QVU177" s="137"/>
      <c r="QVV177" s="137"/>
      <c r="QVW177" s="137"/>
      <c r="QVX177" s="137"/>
      <c r="QVY177" s="137"/>
      <c r="QVZ177" s="137"/>
      <c r="QWA177" s="137"/>
      <c r="QWB177" s="137"/>
      <c r="QWC177" s="137"/>
      <c r="QWD177" s="137"/>
      <c r="QWE177" s="137"/>
      <c r="QWF177" s="137"/>
      <c r="QWG177" s="137"/>
      <c r="QWH177" s="137"/>
      <c r="QWI177" s="137"/>
      <c r="QWJ177" s="137"/>
      <c r="QWK177" s="137"/>
      <c r="QWL177" s="137"/>
      <c r="QWM177" s="137"/>
      <c r="QWN177" s="137"/>
      <c r="QWO177" s="137"/>
      <c r="QWP177" s="137"/>
      <c r="QWQ177" s="137"/>
      <c r="QWR177" s="137"/>
      <c r="QWS177" s="137"/>
      <c r="QWT177" s="137"/>
      <c r="QWU177" s="137"/>
      <c r="QWV177" s="137"/>
      <c r="QWW177" s="137"/>
      <c r="QWX177" s="137"/>
      <c r="QWY177" s="137"/>
      <c r="QWZ177" s="137"/>
      <c r="QXA177" s="137"/>
      <c r="QXB177" s="137"/>
      <c r="QXC177" s="137"/>
      <c r="QXD177" s="137"/>
      <c r="QXE177" s="137"/>
      <c r="QXF177" s="137"/>
      <c r="QXG177" s="137"/>
      <c r="QXH177" s="137"/>
      <c r="QXI177" s="137"/>
      <c r="QXJ177" s="137"/>
      <c r="QXK177" s="137"/>
      <c r="QXL177" s="137"/>
      <c r="QXM177" s="137"/>
      <c r="QXN177" s="137"/>
      <c r="QXO177" s="137"/>
      <c r="QXP177" s="137"/>
      <c r="QXQ177" s="137"/>
      <c r="QXR177" s="137"/>
      <c r="QXS177" s="137"/>
      <c r="QXT177" s="137"/>
      <c r="QXU177" s="137"/>
      <c r="QXV177" s="137"/>
      <c r="QXW177" s="137"/>
      <c r="QXX177" s="137"/>
      <c r="QXY177" s="137"/>
      <c r="QXZ177" s="137"/>
      <c r="QYA177" s="137"/>
      <c r="QYB177" s="137"/>
      <c r="QYC177" s="137"/>
      <c r="QYD177" s="137"/>
      <c r="QYE177" s="137"/>
      <c r="QYF177" s="137"/>
      <c r="QYG177" s="137"/>
      <c r="QYH177" s="137"/>
      <c r="QYI177" s="137"/>
      <c r="QYJ177" s="137"/>
      <c r="QYK177" s="137"/>
      <c r="QYL177" s="137"/>
      <c r="QYM177" s="137"/>
      <c r="QYN177" s="137"/>
      <c r="QYO177" s="137"/>
      <c r="QYP177" s="137"/>
      <c r="QYQ177" s="137"/>
      <c r="QYR177" s="137"/>
      <c r="QYS177" s="137"/>
      <c r="QYT177" s="137"/>
      <c r="QYU177" s="137"/>
      <c r="QYV177" s="137"/>
      <c r="QYW177" s="137"/>
      <c r="QYX177" s="137"/>
      <c r="QYY177" s="137"/>
      <c r="QYZ177" s="137"/>
      <c r="QZA177" s="137"/>
      <c r="QZB177" s="137"/>
      <c r="QZC177" s="137"/>
      <c r="QZD177" s="137"/>
      <c r="QZE177" s="137"/>
      <c r="QZF177" s="137"/>
      <c r="QZG177" s="137"/>
      <c r="QZH177" s="137"/>
      <c r="QZI177" s="137"/>
      <c r="QZJ177" s="137"/>
      <c r="QZK177" s="137"/>
      <c r="QZL177" s="137"/>
      <c r="QZM177" s="137"/>
      <c r="QZN177" s="137"/>
      <c r="QZO177" s="137"/>
      <c r="QZP177" s="137"/>
      <c r="QZQ177" s="137"/>
      <c r="QZR177" s="137"/>
      <c r="QZS177" s="137"/>
      <c r="QZT177" s="137"/>
      <c r="QZU177" s="137"/>
      <c r="QZV177" s="137"/>
      <c r="QZW177" s="137"/>
      <c r="QZX177" s="137"/>
      <c r="QZY177" s="137"/>
      <c r="QZZ177" s="137"/>
      <c r="RAA177" s="137"/>
      <c r="RAB177" s="137"/>
      <c r="RAC177" s="137"/>
      <c r="RAD177" s="137"/>
      <c r="RAE177" s="137"/>
      <c r="RAF177" s="137"/>
      <c r="RAG177" s="137"/>
      <c r="RAH177" s="137"/>
      <c r="RAI177" s="137"/>
      <c r="RAJ177" s="137"/>
      <c r="RAK177" s="137"/>
      <c r="RAL177" s="137"/>
      <c r="RAM177" s="137"/>
      <c r="RAN177" s="137"/>
      <c r="RAO177" s="137"/>
      <c r="RAP177" s="137"/>
      <c r="RAQ177" s="137"/>
      <c r="RAR177" s="137"/>
      <c r="RAS177" s="137"/>
      <c r="RAT177" s="137"/>
      <c r="RAU177" s="137"/>
      <c r="RAV177" s="137"/>
      <c r="RAW177" s="137"/>
      <c r="RAX177" s="137"/>
      <c r="RAY177" s="137"/>
      <c r="RAZ177" s="137"/>
      <c r="RBA177" s="137"/>
      <c r="RBB177" s="137"/>
      <c r="RBC177" s="137"/>
      <c r="RBD177" s="137"/>
      <c r="RBE177" s="137"/>
      <c r="RBF177" s="137"/>
      <c r="RBG177" s="137"/>
      <c r="RBH177" s="137"/>
      <c r="RBI177" s="137"/>
      <c r="RBJ177" s="137"/>
      <c r="RBK177" s="137"/>
      <c r="RBL177" s="137"/>
      <c r="RBM177" s="137"/>
      <c r="RBN177" s="137"/>
      <c r="RBO177" s="137"/>
      <c r="RBP177" s="137"/>
      <c r="RBQ177" s="137"/>
      <c r="RBR177" s="137"/>
      <c r="RBS177" s="137"/>
      <c r="RBT177" s="137"/>
      <c r="RBU177" s="137"/>
      <c r="RBV177" s="137"/>
      <c r="RBW177" s="137"/>
      <c r="RBX177" s="137"/>
      <c r="RBY177" s="137"/>
      <c r="RBZ177" s="137"/>
      <c r="RCA177" s="137"/>
      <c r="RCB177" s="137"/>
      <c r="RCC177" s="137"/>
      <c r="RCD177" s="137"/>
      <c r="RCE177" s="137"/>
      <c r="RCF177" s="137"/>
      <c r="RCG177" s="137"/>
      <c r="RCH177" s="137"/>
      <c r="RCI177" s="137"/>
      <c r="RCJ177" s="137"/>
      <c r="RCK177" s="137"/>
      <c r="RCL177" s="137"/>
      <c r="RCM177" s="137"/>
      <c r="RCN177" s="137"/>
      <c r="RCO177" s="137"/>
      <c r="RCP177" s="137"/>
      <c r="RCQ177" s="137"/>
      <c r="RCR177" s="137"/>
      <c r="RCS177" s="137"/>
      <c r="RCT177" s="137"/>
      <c r="RCU177" s="137"/>
      <c r="RCV177" s="137"/>
      <c r="RCW177" s="137"/>
      <c r="RCX177" s="137"/>
      <c r="RCY177" s="137"/>
      <c r="RCZ177" s="137"/>
      <c r="RDA177" s="137"/>
      <c r="RDB177" s="137"/>
      <c r="RDC177" s="137"/>
      <c r="RDD177" s="137"/>
      <c r="RDE177" s="137"/>
      <c r="RDF177" s="137"/>
      <c r="RDG177" s="137"/>
      <c r="RDH177" s="137"/>
      <c r="RDI177" s="137"/>
      <c r="RDJ177" s="137"/>
      <c r="RDK177" s="137"/>
      <c r="RDL177" s="137"/>
      <c r="RDM177" s="137"/>
      <c r="RDN177" s="137"/>
      <c r="RDO177" s="137"/>
      <c r="RDP177" s="137"/>
      <c r="RDQ177" s="137"/>
      <c r="RDR177" s="137"/>
      <c r="RDS177" s="137"/>
      <c r="RDT177" s="137"/>
      <c r="RDU177" s="137"/>
      <c r="RDV177" s="137"/>
      <c r="RDW177" s="137"/>
      <c r="RDX177" s="137"/>
      <c r="RDY177" s="137"/>
      <c r="RDZ177" s="137"/>
      <c r="REA177" s="137"/>
      <c r="REB177" s="137"/>
      <c r="REC177" s="137"/>
      <c r="RED177" s="137"/>
      <c r="REE177" s="137"/>
      <c r="REF177" s="137"/>
      <c r="REG177" s="137"/>
      <c r="REH177" s="137"/>
      <c r="REI177" s="137"/>
      <c r="REJ177" s="137"/>
      <c r="REK177" s="137"/>
      <c r="REL177" s="137"/>
      <c r="REM177" s="137"/>
      <c r="REN177" s="137"/>
      <c r="REO177" s="137"/>
      <c r="REP177" s="137"/>
      <c r="REQ177" s="137"/>
      <c r="RER177" s="137"/>
      <c r="RES177" s="137"/>
      <c r="RET177" s="137"/>
      <c r="REU177" s="137"/>
      <c r="REV177" s="137"/>
      <c r="REW177" s="137"/>
      <c r="REX177" s="137"/>
      <c r="REY177" s="137"/>
      <c r="REZ177" s="137"/>
      <c r="RFA177" s="137"/>
      <c r="RFB177" s="137"/>
      <c r="RFC177" s="137"/>
      <c r="RFD177" s="137"/>
      <c r="RFE177" s="137"/>
      <c r="RFF177" s="137"/>
      <c r="RFG177" s="137"/>
      <c r="RFH177" s="137"/>
      <c r="RFI177" s="137"/>
      <c r="RFJ177" s="137"/>
      <c r="RFK177" s="137"/>
      <c r="RFL177" s="137"/>
      <c r="RFM177" s="137"/>
      <c r="RFN177" s="137"/>
      <c r="RFO177" s="137"/>
      <c r="RFP177" s="137"/>
      <c r="RFQ177" s="137"/>
      <c r="RFR177" s="137"/>
      <c r="RFS177" s="137"/>
      <c r="RFT177" s="137"/>
      <c r="RFU177" s="137"/>
      <c r="RFV177" s="137"/>
      <c r="RFW177" s="137"/>
      <c r="RFX177" s="137"/>
      <c r="RFY177" s="137"/>
      <c r="RFZ177" s="137"/>
      <c r="RGA177" s="137"/>
      <c r="RGB177" s="137"/>
      <c r="RGC177" s="137"/>
      <c r="RGD177" s="137"/>
      <c r="RGE177" s="137"/>
      <c r="RGF177" s="137"/>
      <c r="RGG177" s="137"/>
      <c r="RGH177" s="137"/>
      <c r="RGI177" s="137"/>
      <c r="RGJ177" s="137"/>
      <c r="RGK177" s="137"/>
      <c r="RGL177" s="137"/>
      <c r="RGM177" s="137"/>
      <c r="RGN177" s="137"/>
      <c r="RGO177" s="137"/>
      <c r="RGP177" s="137"/>
      <c r="RGQ177" s="137"/>
      <c r="RGR177" s="137"/>
      <c r="RGS177" s="137"/>
      <c r="RGT177" s="137"/>
      <c r="RGU177" s="137"/>
      <c r="RGV177" s="137"/>
      <c r="RGW177" s="137"/>
      <c r="RGX177" s="137"/>
      <c r="RGY177" s="137"/>
      <c r="RGZ177" s="137"/>
      <c r="RHA177" s="137"/>
      <c r="RHB177" s="137"/>
      <c r="RHC177" s="137"/>
      <c r="RHD177" s="137"/>
      <c r="RHE177" s="137"/>
      <c r="RHF177" s="137"/>
      <c r="RHG177" s="137"/>
      <c r="RHH177" s="137"/>
      <c r="RHI177" s="137"/>
      <c r="RHJ177" s="137"/>
      <c r="RHK177" s="137"/>
      <c r="RHL177" s="137"/>
      <c r="RHM177" s="137"/>
      <c r="RHN177" s="137"/>
      <c r="RHO177" s="137"/>
      <c r="RHP177" s="137"/>
      <c r="RHQ177" s="137"/>
      <c r="RHR177" s="137"/>
      <c r="RHS177" s="137"/>
      <c r="RHT177" s="137"/>
      <c r="RHU177" s="137"/>
      <c r="RHV177" s="137"/>
      <c r="RHW177" s="137"/>
      <c r="RHX177" s="137"/>
      <c r="RHY177" s="137"/>
      <c r="RHZ177" s="137"/>
      <c r="RIA177" s="137"/>
      <c r="RIB177" s="137"/>
      <c r="RIC177" s="137"/>
      <c r="RID177" s="137"/>
      <c r="RIE177" s="137"/>
      <c r="RIF177" s="137"/>
      <c r="RIG177" s="137"/>
      <c r="RIH177" s="137"/>
      <c r="RII177" s="137"/>
      <c r="RIJ177" s="137"/>
      <c r="RIK177" s="137"/>
      <c r="RIL177" s="137"/>
      <c r="RIM177" s="137"/>
      <c r="RIN177" s="137"/>
      <c r="RIO177" s="137"/>
      <c r="RIP177" s="137"/>
      <c r="RIQ177" s="137"/>
      <c r="RIR177" s="137"/>
      <c r="RIS177" s="137"/>
      <c r="RIT177" s="137"/>
      <c r="RIU177" s="137"/>
      <c r="RIV177" s="137"/>
      <c r="RIW177" s="137"/>
      <c r="RIX177" s="137"/>
      <c r="RIY177" s="137"/>
      <c r="RIZ177" s="137"/>
      <c r="RJA177" s="137"/>
      <c r="RJB177" s="137"/>
      <c r="RJC177" s="137"/>
      <c r="RJD177" s="137"/>
      <c r="RJE177" s="137"/>
      <c r="RJF177" s="137"/>
      <c r="RJG177" s="137"/>
      <c r="RJH177" s="137"/>
      <c r="RJI177" s="137"/>
      <c r="RJJ177" s="137"/>
      <c r="RJK177" s="137"/>
      <c r="RJL177" s="137"/>
      <c r="RJM177" s="137"/>
      <c r="RJN177" s="137"/>
      <c r="RJO177" s="137"/>
      <c r="RJP177" s="137"/>
      <c r="RJQ177" s="137"/>
      <c r="RJR177" s="137"/>
      <c r="RJS177" s="137"/>
      <c r="RJT177" s="137"/>
      <c r="RJU177" s="137"/>
      <c r="RJV177" s="137"/>
      <c r="RJW177" s="137"/>
      <c r="RJX177" s="137"/>
      <c r="RJY177" s="137"/>
      <c r="RJZ177" s="137"/>
      <c r="RKA177" s="137"/>
      <c r="RKB177" s="137"/>
      <c r="RKC177" s="137"/>
      <c r="RKD177" s="137"/>
      <c r="RKE177" s="137"/>
      <c r="RKF177" s="137"/>
      <c r="RKG177" s="137"/>
      <c r="RKH177" s="137"/>
      <c r="RKI177" s="137"/>
      <c r="RKJ177" s="137"/>
      <c r="RKK177" s="137"/>
      <c r="RKL177" s="137"/>
      <c r="RKM177" s="137"/>
      <c r="RKN177" s="137"/>
      <c r="RKO177" s="137"/>
      <c r="RKP177" s="137"/>
      <c r="RKQ177" s="137"/>
      <c r="RKR177" s="137"/>
      <c r="RKS177" s="137"/>
      <c r="RKT177" s="137"/>
      <c r="RKU177" s="137"/>
      <c r="RKV177" s="137"/>
      <c r="RKW177" s="137"/>
      <c r="RKX177" s="137"/>
      <c r="RKY177" s="137"/>
      <c r="RKZ177" s="137"/>
      <c r="RLA177" s="137"/>
      <c r="RLB177" s="137"/>
      <c r="RLC177" s="137"/>
      <c r="RLD177" s="137"/>
      <c r="RLE177" s="137"/>
      <c r="RLF177" s="137"/>
      <c r="RLG177" s="137"/>
      <c r="RLH177" s="137"/>
      <c r="RLI177" s="137"/>
      <c r="RLJ177" s="137"/>
      <c r="RLK177" s="137"/>
      <c r="RLL177" s="137"/>
      <c r="RLM177" s="137"/>
      <c r="RLN177" s="137"/>
      <c r="RLO177" s="137"/>
      <c r="RLP177" s="137"/>
      <c r="RLQ177" s="137"/>
      <c r="RLR177" s="137"/>
      <c r="RLS177" s="137"/>
      <c r="RLT177" s="137"/>
      <c r="RLU177" s="137"/>
      <c r="RLV177" s="137"/>
      <c r="RLW177" s="137"/>
      <c r="RLX177" s="137"/>
      <c r="RLY177" s="137"/>
      <c r="RLZ177" s="137"/>
      <c r="RMA177" s="137"/>
      <c r="RMB177" s="137"/>
      <c r="RMC177" s="137"/>
      <c r="RMD177" s="137"/>
      <c r="RME177" s="137"/>
      <c r="RMF177" s="137"/>
      <c r="RMG177" s="137"/>
      <c r="RMH177" s="137"/>
      <c r="RMI177" s="137"/>
      <c r="RMJ177" s="137"/>
      <c r="RMK177" s="137"/>
      <c r="RML177" s="137"/>
      <c r="RMM177" s="137"/>
      <c r="RMN177" s="137"/>
      <c r="RMO177" s="137"/>
      <c r="RMP177" s="137"/>
      <c r="RMQ177" s="137"/>
      <c r="RMR177" s="137"/>
      <c r="RMS177" s="137"/>
      <c r="RMT177" s="137"/>
      <c r="RMU177" s="137"/>
      <c r="RMV177" s="137"/>
      <c r="RMW177" s="137"/>
      <c r="RMX177" s="137"/>
      <c r="RMY177" s="137"/>
      <c r="RMZ177" s="137"/>
      <c r="RNA177" s="137"/>
      <c r="RNB177" s="137"/>
      <c r="RNC177" s="137"/>
      <c r="RND177" s="137"/>
      <c r="RNE177" s="137"/>
      <c r="RNF177" s="137"/>
      <c r="RNG177" s="137"/>
      <c r="RNH177" s="137"/>
      <c r="RNI177" s="137"/>
      <c r="RNJ177" s="137"/>
      <c r="RNK177" s="137"/>
      <c r="RNL177" s="137"/>
      <c r="RNM177" s="137"/>
      <c r="RNN177" s="137"/>
      <c r="RNO177" s="137"/>
      <c r="RNP177" s="137"/>
      <c r="RNQ177" s="137"/>
      <c r="RNR177" s="137"/>
      <c r="RNS177" s="137"/>
      <c r="RNT177" s="137"/>
      <c r="RNU177" s="137"/>
      <c r="RNV177" s="137"/>
      <c r="RNW177" s="137"/>
      <c r="RNX177" s="137"/>
      <c r="RNY177" s="137"/>
      <c r="RNZ177" s="137"/>
      <c r="ROA177" s="137"/>
      <c r="ROB177" s="137"/>
      <c r="ROC177" s="137"/>
      <c r="ROD177" s="137"/>
      <c r="ROE177" s="137"/>
      <c r="ROF177" s="137"/>
      <c r="ROG177" s="137"/>
      <c r="ROH177" s="137"/>
      <c r="ROI177" s="137"/>
      <c r="ROJ177" s="137"/>
      <c r="ROK177" s="137"/>
      <c r="ROL177" s="137"/>
      <c r="ROM177" s="137"/>
      <c r="RON177" s="137"/>
      <c r="ROO177" s="137"/>
      <c r="ROP177" s="137"/>
      <c r="ROQ177" s="137"/>
      <c r="ROR177" s="137"/>
      <c r="ROS177" s="137"/>
      <c r="ROT177" s="137"/>
      <c r="ROU177" s="137"/>
      <c r="ROV177" s="137"/>
      <c r="ROW177" s="137"/>
      <c r="ROX177" s="137"/>
      <c r="ROY177" s="137"/>
      <c r="ROZ177" s="137"/>
      <c r="RPA177" s="137"/>
      <c r="RPB177" s="137"/>
      <c r="RPC177" s="137"/>
      <c r="RPD177" s="137"/>
      <c r="RPE177" s="137"/>
      <c r="RPF177" s="137"/>
      <c r="RPG177" s="137"/>
      <c r="RPH177" s="137"/>
      <c r="RPI177" s="137"/>
      <c r="RPJ177" s="137"/>
      <c r="RPK177" s="137"/>
      <c r="RPL177" s="137"/>
      <c r="RPM177" s="137"/>
      <c r="RPN177" s="137"/>
      <c r="RPO177" s="137"/>
      <c r="RPP177" s="137"/>
      <c r="RPQ177" s="137"/>
      <c r="RPR177" s="137"/>
      <c r="RPS177" s="137"/>
      <c r="RPT177" s="137"/>
      <c r="RPU177" s="137"/>
      <c r="RPV177" s="137"/>
      <c r="RPW177" s="137"/>
      <c r="RPX177" s="137"/>
      <c r="RPY177" s="137"/>
      <c r="RPZ177" s="137"/>
      <c r="RQA177" s="137"/>
      <c r="RQB177" s="137"/>
      <c r="RQC177" s="137"/>
      <c r="RQD177" s="137"/>
      <c r="RQE177" s="137"/>
      <c r="RQF177" s="137"/>
      <c r="RQG177" s="137"/>
      <c r="RQH177" s="137"/>
      <c r="RQI177" s="137"/>
      <c r="RQJ177" s="137"/>
      <c r="RQK177" s="137"/>
      <c r="RQL177" s="137"/>
      <c r="RQM177" s="137"/>
      <c r="RQN177" s="137"/>
      <c r="RQO177" s="137"/>
      <c r="RQP177" s="137"/>
      <c r="RQQ177" s="137"/>
      <c r="RQR177" s="137"/>
      <c r="RQS177" s="137"/>
      <c r="RQT177" s="137"/>
      <c r="RQU177" s="137"/>
      <c r="RQV177" s="137"/>
      <c r="RQW177" s="137"/>
      <c r="RQX177" s="137"/>
      <c r="RQY177" s="137"/>
      <c r="RQZ177" s="137"/>
      <c r="RRA177" s="137"/>
      <c r="RRB177" s="137"/>
      <c r="RRC177" s="137"/>
      <c r="RRD177" s="137"/>
      <c r="RRE177" s="137"/>
      <c r="RRF177" s="137"/>
      <c r="RRG177" s="137"/>
      <c r="RRH177" s="137"/>
      <c r="RRI177" s="137"/>
      <c r="RRJ177" s="137"/>
      <c r="RRK177" s="137"/>
      <c r="RRL177" s="137"/>
      <c r="RRM177" s="137"/>
      <c r="RRN177" s="137"/>
      <c r="RRO177" s="137"/>
      <c r="RRP177" s="137"/>
      <c r="RRQ177" s="137"/>
      <c r="RRR177" s="137"/>
      <c r="RRS177" s="137"/>
      <c r="RRT177" s="137"/>
      <c r="RRU177" s="137"/>
      <c r="RRV177" s="137"/>
      <c r="RRW177" s="137"/>
      <c r="RRX177" s="137"/>
      <c r="RRY177" s="137"/>
      <c r="RRZ177" s="137"/>
      <c r="RSA177" s="137"/>
      <c r="RSB177" s="137"/>
      <c r="RSC177" s="137"/>
      <c r="RSD177" s="137"/>
      <c r="RSE177" s="137"/>
      <c r="RSF177" s="137"/>
      <c r="RSG177" s="137"/>
      <c r="RSH177" s="137"/>
      <c r="RSI177" s="137"/>
      <c r="RSJ177" s="137"/>
      <c r="RSK177" s="137"/>
      <c r="RSL177" s="137"/>
      <c r="RSM177" s="137"/>
      <c r="RSN177" s="137"/>
      <c r="RSO177" s="137"/>
      <c r="RSP177" s="137"/>
      <c r="RSQ177" s="137"/>
      <c r="RSR177" s="137"/>
      <c r="RSS177" s="137"/>
      <c r="RST177" s="137"/>
      <c r="RSU177" s="137"/>
      <c r="RSV177" s="137"/>
      <c r="RSW177" s="137"/>
      <c r="RSX177" s="137"/>
      <c r="RSY177" s="137"/>
      <c r="RSZ177" s="137"/>
      <c r="RTA177" s="137"/>
      <c r="RTB177" s="137"/>
      <c r="RTC177" s="137"/>
      <c r="RTD177" s="137"/>
      <c r="RTE177" s="137"/>
      <c r="RTF177" s="137"/>
      <c r="RTG177" s="137"/>
      <c r="RTH177" s="137"/>
      <c r="RTI177" s="137"/>
      <c r="RTJ177" s="137"/>
      <c r="RTK177" s="137"/>
      <c r="RTL177" s="137"/>
      <c r="RTM177" s="137"/>
      <c r="RTN177" s="137"/>
      <c r="RTO177" s="137"/>
      <c r="RTP177" s="137"/>
      <c r="RTQ177" s="137"/>
      <c r="RTR177" s="137"/>
      <c r="RTS177" s="137"/>
      <c r="RTT177" s="137"/>
      <c r="RTU177" s="137"/>
      <c r="RTV177" s="137"/>
      <c r="RTW177" s="137"/>
      <c r="RTX177" s="137"/>
      <c r="RTY177" s="137"/>
      <c r="RTZ177" s="137"/>
      <c r="RUA177" s="137"/>
      <c r="RUB177" s="137"/>
      <c r="RUC177" s="137"/>
      <c r="RUD177" s="137"/>
      <c r="RUE177" s="137"/>
      <c r="RUF177" s="137"/>
      <c r="RUG177" s="137"/>
      <c r="RUH177" s="137"/>
      <c r="RUI177" s="137"/>
      <c r="RUJ177" s="137"/>
      <c r="RUK177" s="137"/>
      <c r="RUL177" s="137"/>
      <c r="RUM177" s="137"/>
      <c r="RUN177" s="137"/>
      <c r="RUO177" s="137"/>
      <c r="RUP177" s="137"/>
      <c r="RUQ177" s="137"/>
      <c r="RUR177" s="137"/>
      <c r="RUS177" s="137"/>
      <c r="RUT177" s="137"/>
      <c r="RUU177" s="137"/>
      <c r="RUV177" s="137"/>
      <c r="RUW177" s="137"/>
      <c r="RUX177" s="137"/>
      <c r="RUY177" s="137"/>
      <c r="RUZ177" s="137"/>
      <c r="RVA177" s="137"/>
      <c r="RVB177" s="137"/>
      <c r="RVC177" s="137"/>
      <c r="RVD177" s="137"/>
      <c r="RVE177" s="137"/>
      <c r="RVF177" s="137"/>
      <c r="RVG177" s="137"/>
      <c r="RVH177" s="137"/>
      <c r="RVI177" s="137"/>
      <c r="RVJ177" s="137"/>
      <c r="RVK177" s="137"/>
      <c r="RVL177" s="137"/>
      <c r="RVM177" s="137"/>
      <c r="RVN177" s="137"/>
      <c r="RVO177" s="137"/>
      <c r="RVP177" s="137"/>
      <c r="RVQ177" s="137"/>
      <c r="RVR177" s="137"/>
      <c r="RVS177" s="137"/>
      <c r="RVT177" s="137"/>
      <c r="RVU177" s="137"/>
      <c r="RVV177" s="137"/>
      <c r="RVW177" s="137"/>
      <c r="RVX177" s="137"/>
      <c r="RVY177" s="137"/>
      <c r="RVZ177" s="137"/>
      <c r="RWA177" s="137"/>
      <c r="RWB177" s="137"/>
      <c r="RWC177" s="137"/>
      <c r="RWD177" s="137"/>
      <c r="RWE177" s="137"/>
      <c r="RWF177" s="137"/>
      <c r="RWG177" s="137"/>
      <c r="RWH177" s="137"/>
      <c r="RWI177" s="137"/>
      <c r="RWJ177" s="137"/>
      <c r="RWK177" s="137"/>
      <c r="RWL177" s="137"/>
      <c r="RWM177" s="137"/>
      <c r="RWN177" s="137"/>
      <c r="RWO177" s="137"/>
      <c r="RWP177" s="137"/>
      <c r="RWQ177" s="137"/>
      <c r="RWR177" s="137"/>
      <c r="RWS177" s="137"/>
      <c r="RWT177" s="137"/>
      <c r="RWU177" s="137"/>
      <c r="RWV177" s="137"/>
      <c r="RWW177" s="137"/>
      <c r="RWX177" s="137"/>
      <c r="RWY177" s="137"/>
      <c r="RWZ177" s="137"/>
      <c r="RXA177" s="137"/>
      <c r="RXB177" s="137"/>
      <c r="RXC177" s="137"/>
      <c r="RXD177" s="137"/>
      <c r="RXE177" s="137"/>
      <c r="RXF177" s="137"/>
      <c r="RXG177" s="137"/>
      <c r="RXH177" s="137"/>
      <c r="RXI177" s="137"/>
      <c r="RXJ177" s="137"/>
      <c r="RXK177" s="137"/>
      <c r="RXL177" s="137"/>
      <c r="RXM177" s="137"/>
      <c r="RXN177" s="137"/>
      <c r="RXO177" s="137"/>
      <c r="RXP177" s="137"/>
      <c r="RXQ177" s="137"/>
      <c r="RXR177" s="137"/>
      <c r="RXS177" s="137"/>
      <c r="RXT177" s="137"/>
      <c r="RXU177" s="137"/>
      <c r="RXV177" s="137"/>
      <c r="RXW177" s="137"/>
      <c r="RXX177" s="137"/>
      <c r="RXY177" s="137"/>
      <c r="RXZ177" s="137"/>
      <c r="RYA177" s="137"/>
      <c r="RYB177" s="137"/>
      <c r="RYC177" s="137"/>
      <c r="RYD177" s="137"/>
      <c r="RYE177" s="137"/>
      <c r="RYF177" s="137"/>
      <c r="RYG177" s="137"/>
      <c r="RYH177" s="137"/>
      <c r="RYI177" s="137"/>
      <c r="RYJ177" s="137"/>
      <c r="RYK177" s="137"/>
      <c r="RYL177" s="137"/>
      <c r="RYM177" s="137"/>
      <c r="RYN177" s="137"/>
      <c r="RYO177" s="137"/>
      <c r="RYP177" s="137"/>
      <c r="RYQ177" s="137"/>
      <c r="RYR177" s="137"/>
      <c r="RYS177" s="137"/>
      <c r="RYT177" s="137"/>
      <c r="RYU177" s="137"/>
      <c r="RYV177" s="137"/>
      <c r="RYW177" s="137"/>
      <c r="RYX177" s="137"/>
      <c r="RYY177" s="137"/>
      <c r="RYZ177" s="137"/>
      <c r="RZA177" s="137"/>
      <c r="RZB177" s="137"/>
      <c r="RZC177" s="137"/>
      <c r="RZD177" s="137"/>
      <c r="RZE177" s="137"/>
      <c r="RZF177" s="137"/>
      <c r="RZG177" s="137"/>
      <c r="RZH177" s="137"/>
      <c r="RZI177" s="137"/>
      <c r="RZJ177" s="137"/>
      <c r="RZK177" s="137"/>
      <c r="RZL177" s="137"/>
      <c r="RZM177" s="137"/>
      <c r="RZN177" s="137"/>
      <c r="RZO177" s="137"/>
      <c r="RZP177" s="137"/>
      <c r="RZQ177" s="137"/>
      <c r="RZR177" s="137"/>
      <c r="RZS177" s="137"/>
      <c r="RZT177" s="137"/>
      <c r="RZU177" s="137"/>
      <c r="RZV177" s="137"/>
      <c r="RZW177" s="137"/>
      <c r="RZX177" s="137"/>
      <c r="RZY177" s="137"/>
      <c r="RZZ177" s="137"/>
      <c r="SAA177" s="137"/>
      <c r="SAB177" s="137"/>
      <c r="SAC177" s="137"/>
      <c r="SAD177" s="137"/>
      <c r="SAE177" s="137"/>
      <c r="SAF177" s="137"/>
      <c r="SAG177" s="137"/>
      <c r="SAH177" s="137"/>
      <c r="SAI177" s="137"/>
      <c r="SAJ177" s="137"/>
      <c r="SAK177" s="137"/>
      <c r="SAL177" s="137"/>
      <c r="SAM177" s="137"/>
      <c r="SAN177" s="137"/>
      <c r="SAO177" s="137"/>
      <c r="SAP177" s="137"/>
      <c r="SAQ177" s="137"/>
      <c r="SAR177" s="137"/>
      <c r="SAS177" s="137"/>
      <c r="SAT177" s="137"/>
      <c r="SAU177" s="137"/>
      <c r="SAV177" s="137"/>
      <c r="SAW177" s="137"/>
      <c r="SAX177" s="137"/>
      <c r="SAY177" s="137"/>
      <c r="SAZ177" s="137"/>
      <c r="SBA177" s="137"/>
      <c r="SBB177" s="137"/>
      <c r="SBC177" s="137"/>
      <c r="SBD177" s="137"/>
      <c r="SBE177" s="137"/>
      <c r="SBF177" s="137"/>
      <c r="SBG177" s="137"/>
      <c r="SBH177" s="137"/>
      <c r="SBI177" s="137"/>
      <c r="SBJ177" s="137"/>
      <c r="SBK177" s="137"/>
      <c r="SBL177" s="137"/>
      <c r="SBM177" s="137"/>
      <c r="SBN177" s="137"/>
      <c r="SBO177" s="137"/>
      <c r="SBP177" s="137"/>
      <c r="SBQ177" s="137"/>
      <c r="SBR177" s="137"/>
      <c r="SBS177" s="137"/>
      <c r="SBT177" s="137"/>
      <c r="SBU177" s="137"/>
      <c r="SBV177" s="137"/>
      <c r="SBW177" s="137"/>
      <c r="SBX177" s="137"/>
      <c r="SBY177" s="137"/>
      <c r="SBZ177" s="137"/>
      <c r="SCA177" s="137"/>
      <c r="SCB177" s="137"/>
      <c r="SCC177" s="137"/>
      <c r="SCD177" s="137"/>
      <c r="SCE177" s="137"/>
      <c r="SCF177" s="137"/>
      <c r="SCG177" s="137"/>
      <c r="SCH177" s="137"/>
      <c r="SCI177" s="137"/>
      <c r="SCJ177" s="137"/>
      <c r="SCK177" s="137"/>
      <c r="SCL177" s="137"/>
      <c r="SCM177" s="137"/>
      <c r="SCN177" s="137"/>
      <c r="SCO177" s="137"/>
      <c r="SCP177" s="137"/>
      <c r="SCQ177" s="137"/>
      <c r="SCR177" s="137"/>
      <c r="SCS177" s="137"/>
      <c r="SCT177" s="137"/>
      <c r="SCU177" s="137"/>
      <c r="SCV177" s="137"/>
      <c r="SCW177" s="137"/>
      <c r="SCX177" s="137"/>
      <c r="SCY177" s="137"/>
      <c r="SCZ177" s="137"/>
      <c r="SDA177" s="137"/>
      <c r="SDB177" s="137"/>
      <c r="SDC177" s="137"/>
      <c r="SDD177" s="137"/>
      <c r="SDE177" s="137"/>
      <c r="SDF177" s="137"/>
      <c r="SDG177" s="137"/>
      <c r="SDH177" s="137"/>
      <c r="SDI177" s="137"/>
      <c r="SDJ177" s="137"/>
      <c r="SDK177" s="137"/>
      <c r="SDL177" s="137"/>
      <c r="SDM177" s="137"/>
      <c r="SDN177" s="137"/>
      <c r="SDO177" s="137"/>
      <c r="SDP177" s="137"/>
      <c r="SDQ177" s="137"/>
      <c r="SDR177" s="137"/>
      <c r="SDS177" s="137"/>
      <c r="SDT177" s="137"/>
      <c r="SDU177" s="137"/>
      <c r="SDV177" s="137"/>
      <c r="SDW177" s="137"/>
      <c r="SDX177" s="137"/>
      <c r="SDY177" s="137"/>
      <c r="SDZ177" s="137"/>
      <c r="SEA177" s="137"/>
      <c r="SEB177" s="137"/>
      <c r="SEC177" s="137"/>
      <c r="SED177" s="137"/>
      <c r="SEE177" s="137"/>
      <c r="SEF177" s="137"/>
      <c r="SEG177" s="137"/>
      <c r="SEH177" s="137"/>
      <c r="SEI177" s="137"/>
      <c r="SEJ177" s="137"/>
      <c r="SEK177" s="137"/>
      <c r="SEL177" s="137"/>
      <c r="SEM177" s="137"/>
      <c r="SEN177" s="137"/>
      <c r="SEO177" s="137"/>
      <c r="SEP177" s="137"/>
      <c r="SEQ177" s="137"/>
      <c r="SER177" s="137"/>
      <c r="SES177" s="137"/>
      <c r="SET177" s="137"/>
      <c r="SEU177" s="137"/>
      <c r="SEV177" s="137"/>
      <c r="SEW177" s="137"/>
      <c r="SEX177" s="137"/>
      <c r="SEY177" s="137"/>
      <c r="SEZ177" s="137"/>
      <c r="SFA177" s="137"/>
      <c r="SFB177" s="137"/>
      <c r="SFC177" s="137"/>
      <c r="SFD177" s="137"/>
      <c r="SFE177" s="137"/>
      <c r="SFF177" s="137"/>
      <c r="SFG177" s="137"/>
      <c r="SFH177" s="137"/>
      <c r="SFI177" s="137"/>
      <c r="SFJ177" s="137"/>
      <c r="SFK177" s="137"/>
      <c r="SFL177" s="137"/>
      <c r="SFM177" s="137"/>
      <c r="SFN177" s="137"/>
      <c r="SFO177" s="137"/>
      <c r="SFP177" s="137"/>
      <c r="SFQ177" s="137"/>
      <c r="SFR177" s="137"/>
      <c r="SFS177" s="137"/>
      <c r="SFT177" s="137"/>
      <c r="SFU177" s="137"/>
      <c r="SFV177" s="137"/>
      <c r="SFW177" s="137"/>
      <c r="SFX177" s="137"/>
      <c r="SFY177" s="137"/>
      <c r="SFZ177" s="137"/>
      <c r="SGA177" s="137"/>
      <c r="SGB177" s="137"/>
      <c r="SGC177" s="137"/>
      <c r="SGD177" s="137"/>
      <c r="SGE177" s="137"/>
      <c r="SGF177" s="137"/>
      <c r="SGG177" s="137"/>
      <c r="SGH177" s="137"/>
      <c r="SGI177" s="137"/>
      <c r="SGJ177" s="137"/>
      <c r="SGK177" s="137"/>
      <c r="SGL177" s="137"/>
      <c r="SGM177" s="137"/>
      <c r="SGN177" s="137"/>
      <c r="SGO177" s="137"/>
      <c r="SGP177" s="137"/>
      <c r="SGQ177" s="137"/>
      <c r="SGR177" s="137"/>
      <c r="SGS177" s="137"/>
      <c r="SGT177" s="137"/>
      <c r="SGU177" s="137"/>
      <c r="SGV177" s="137"/>
      <c r="SGW177" s="137"/>
      <c r="SGX177" s="137"/>
      <c r="SGY177" s="137"/>
      <c r="SGZ177" s="137"/>
      <c r="SHA177" s="137"/>
      <c r="SHB177" s="137"/>
      <c r="SHC177" s="137"/>
      <c r="SHD177" s="137"/>
      <c r="SHE177" s="137"/>
      <c r="SHF177" s="137"/>
      <c r="SHG177" s="137"/>
      <c r="SHH177" s="137"/>
      <c r="SHI177" s="137"/>
      <c r="SHJ177" s="137"/>
      <c r="SHK177" s="137"/>
      <c r="SHL177" s="137"/>
      <c r="SHM177" s="137"/>
      <c r="SHN177" s="137"/>
      <c r="SHO177" s="137"/>
      <c r="SHP177" s="137"/>
      <c r="SHQ177" s="137"/>
      <c r="SHR177" s="137"/>
      <c r="SHS177" s="137"/>
      <c r="SHT177" s="137"/>
      <c r="SHU177" s="137"/>
      <c r="SHV177" s="137"/>
      <c r="SHW177" s="137"/>
      <c r="SHX177" s="137"/>
      <c r="SHY177" s="137"/>
      <c r="SHZ177" s="137"/>
      <c r="SIA177" s="137"/>
      <c r="SIB177" s="137"/>
      <c r="SIC177" s="137"/>
      <c r="SID177" s="137"/>
      <c r="SIE177" s="137"/>
      <c r="SIF177" s="137"/>
      <c r="SIG177" s="137"/>
      <c r="SIH177" s="137"/>
      <c r="SII177" s="137"/>
      <c r="SIJ177" s="137"/>
      <c r="SIK177" s="137"/>
      <c r="SIL177" s="137"/>
      <c r="SIM177" s="137"/>
      <c r="SIN177" s="137"/>
      <c r="SIO177" s="137"/>
      <c r="SIP177" s="137"/>
      <c r="SIQ177" s="137"/>
      <c r="SIR177" s="137"/>
      <c r="SIS177" s="137"/>
      <c r="SIT177" s="137"/>
      <c r="SIU177" s="137"/>
      <c r="SIV177" s="137"/>
      <c r="SIW177" s="137"/>
      <c r="SIX177" s="137"/>
      <c r="SIY177" s="137"/>
      <c r="SIZ177" s="137"/>
      <c r="SJA177" s="137"/>
      <c r="SJB177" s="137"/>
      <c r="SJC177" s="137"/>
      <c r="SJD177" s="137"/>
      <c r="SJE177" s="137"/>
      <c r="SJF177" s="137"/>
      <c r="SJG177" s="137"/>
      <c r="SJH177" s="137"/>
      <c r="SJI177" s="137"/>
      <c r="SJJ177" s="137"/>
      <c r="SJK177" s="137"/>
      <c r="SJL177" s="137"/>
      <c r="SJM177" s="137"/>
      <c r="SJN177" s="137"/>
      <c r="SJO177" s="137"/>
      <c r="SJP177" s="137"/>
      <c r="SJQ177" s="137"/>
      <c r="SJR177" s="137"/>
      <c r="SJS177" s="137"/>
      <c r="SJT177" s="137"/>
      <c r="SJU177" s="137"/>
      <c r="SJV177" s="137"/>
      <c r="SJW177" s="137"/>
      <c r="SJX177" s="137"/>
      <c r="SJY177" s="137"/>
      <c r="SJZ177" s="137"/>
      <c r="SKA177" s="137"/>
      <c r="SKB177" s="137"/>
      <c r="SKC177" s="137"/>
      <c r="SKD177" s="137"/>
      <c r="SKE177" s="137"/>
      <c r="SKF177" s="137"/>
      <c r="SKG177" s="137"/>
      <c r="SKH177" s="137"/>
      <c r="SKI177" s="137"/>
      <c r="SKJ177" s="137"/>
      <c r="SKK177" s="137"/>
      <c r="SKL177" s="137"/>
      <c r="SKM177" s="137"/>
      <c r="SKN177" s="137"/>
      <c r="SKO177" s="137"/>
      <c r="SKP177" s="137"/>
      <c r="SKQ177" s="137"/>
      <c r="SKR177" s="137"/>
      <c r="SKS177" s="137"/>
      <c r="SKT177" s="137"/>
      <c r="SKU177" s="137"/>
      <c r="SKV177" s="137"/>
      <c r="SKW177" s="137"/>
      <c r="SKX177" s="137"/>
      <c r="SKY177" s="137"/>
      <c r="SKZ177" s="137"/>
      <c r="SLA177" s="137"/>
      <c r="SLB177" s="137"/>
      <c r="SLC177" s="137"/>
      <c r="SLD177" s="137"/>
      <c r="SLE177" s="137"/>
      <c r="SLF177" s="137"/>
      <c r="SLG177" s="137"/>
      <c r="SLH177" s="137"/>
      <c r="SLI177" s="137"/>
      <c r="SLJ177" s="137"/>
      <c r="SLK177" s="137"/>
      <c r="SLL177" s="137"/>
      <c r="SLM177" s="137"/>
      <c r="SLN177" s="137"/>
      <c r="SLO177" s="137"/>
      <c r="SLP177" s="137"/>
      <c r="SLQ177" s="137"/>
      <c r="SLR177" s="137"/>
      <c r="SLS177" s="137"/>
      <c r="SLT177" s="137"/>
      <c r="SLU177" s="137"/>
      <c r="SLV177" s="137"/>
      <c r="SLW177" s="137"/>
      <c r="SLX177" s="137"/>
      <c r="SLY177" s="137"/>
      <c r="SLZ177" s="137"/>
      <c r="SMA177" s="137"/>
      <c r="SMB177" s="137"/>
      <c r="SMC177" s="137"/>
      <c r="SMD177" s="137"/>
      <c r="SME177" s="137"/>
      <c r="SMF177" s="137"/>
      <c r="SMG177" s="137"/>
      <c r="SMH177" s="137"/>
      <c r="SMI177" s="137"/>
      <c r="SMJ177" s="137"/>
      <c r="SMK177" s="137"/>
      <c r="SML177" s="137"/>
      <c r="SMM177" s="137"/>
      <c r="SMN177" s="137"/>
      <c r="SMO177" s="137"/>
      <c r="SMP177" s="137"/>
      <c r="SMQ177" s="137"/>
      <c r="SMR177" s="137"/>
      <c r="SMS177" s="137"/>
      <c r="SMT177" s="137"/>
      <c r="SMU177" s="137"/>
      <c r="SMV177" s="137"/>
      <c r="SMW177" s="137"/>
      <c r="SMX177" s="137"/>
      <c r="SMY177" s="137"/>
      <c r="SMZ177" s="137"/>
      <c r="SNA177" s="137"/>
      <c r="SNB177" s="137"/>
      <c r="SNC177" s="137"/>
      <c r="SND177" s="137"/>
      <c r="SNE177" s="137"/>
      <c r="SNF177" s="137"/>
      <c r="SNG177" s="137"/>
      <c r="SNH177" s="137"/>
      <c r="SNI177" s="137"/>
      <c r="SNJ177" s="137"/>
      <c r="SNK177" s="137"/>
      <c r="SNL177" s="137"/>
      <c r="SNM177" s="137"/>
      <c r="SNN177" s="137"/>
      <c r="SNO177" s="137"/>
      <c r="SNP177" s="137"/>
      <c r="SNQ177" s="137"/>
      <c r="SNR177" s="137"/>
      <c r="SNS177" s="137"/>
      <c r="SNT177" s="137"/>
      <c r="SNU177" s="137"/>
      <c r="SNV177" s="137"/>
      <c r="SNW177" s="137"/>
      <c r="SNX177" s="137"/>
      <c r="SNY177" s="137"/>
      <c r="SNZ177" s="137"/>
      <c r="SOA177" s="137"/>
      <c r="SOB177" s="137"/>
      <c r="SOC177" s="137"/>
      <c r="SOD177" s="137"/>
      <c r="SOE177" s="137"/>
      <c r="SOF177" s="137"/>
      <c r="SOG177" s="137"/>
      <c r="SOH177" s="137"/>
      <c r="SOI177" s="137"/>
      <c r="SOJ177" s="137"/>
      <c r="SOK177" s="137"/>
      <c r="SOL177" s="137"/>
      <c r="SOM177" s="137"/>
      <c r="SON177" s="137"/>
      <c r="SOO177" s="137"/>
      <c r="SOP177" s="137"/>
      <c r="SOQ177" s="137"/>
      <c r="SOR177" s="137"/>
      <c r="SOS177" s="137"/>
      <c r="SOT177" s="137"/>
      <c r="SOU177" s="137"/>
      <c r="SOV177" s="137"/>
      <c r="SOW177" s="137"/>
      <c r="SOX177" s="137"/>
      <c r="SOY177" s="137"/>
      <c r="SOZ177" s="137"/>
      <c r="SPA177" s="137"/>
      <c r="SPB177" s="137"/>
      <c r="SPC177" s="137"/>
      <c r="SPD177" s="137"/>
      <c r="SPE177" s="137"/>
      <c r="SPF177" s="137"/>
      <c r="SPG177" s="137"/>
      <c r="SPH177" s="137"/>
      <c r="SPI177" s="137"/>
      <c r="SPJ177" s="137"/>
      <c r="SPK177" s="137"/>
      <c r="SPL177" s="137"/>
      <c r="SPM177" s="137"/>
      <c r="SPN177" s="137"/>
      <c r="SPO177" s="137"/>
      <c r="SPP177" s="137"/>
      <c r="SPQ177" s="137"/>
      <c r="SPR177" s="137"/>
      <c r="SPS177" s="137"/>
      <c r="SPT177" s="137"/>
      <c r="SPU177" s="137"/>
      <c r="SPV177" s="137"/>
      <c r="SPW177" s="137"/>
      <c r="SPX177" s="137"/>
      <c r="SPY177" s="137"/>
      <c r="SPZ177" s="137"/>
      <c r="SQA177" s="137"/>
      <c r="SQB177" s="137"/>
      <c r="SQC177" s="137"/>
      <c r="SQD177" s="137"/>
      <c r="SQE177" s="137"/>
      <c r="SQF177" s="137"/>
      <c r="SQG177" s="137"/>
      <c r="SQH177" s="137"/>
      <c r="SQI177" s="137"/>
      <c r="SQJ177" s="137"/>
      <c r="SQK177" s="137"/>
      <c r="SQL177" s="137"/>
      <c r="SQM177" s="137"/>
      <c r="SQN177" s="137"/>
      <c r="SQO177" s="137"/>
      <c r="SQP177" s="137"/>
      <c r="SQQ177" s="137"/>
      <c r="SQR177" s="137"/>
      <c r="SQS177" s="137"/>
      <c r="SQT177" s="137"/>
      <c r="SQU177" s="137"/>
      <c r="SQV177" s="137"/>
      <c r="SQW177" s="137"/>
      <c r="SQX177" s="137"/>
      <c r="SQY177" s="137"/>
      <c r="SQZ177" s="137"/>
      <c r="SRA177" s="137"/>
      <c r="SRB177" s="137"/>
      <c r="SRC177" s="137"/>
      <c r="SRD177" s="137"/>
      <c r="SRE177" s="137"/>
      <c r="SRF177" s="137"/>
      <c r="SRG177" s="137"/>
      <c r="SRH177" s="137"/>
      <c r="SRI177" s="137"/>
      <c r="SRJ177" s="137"/>
      <c r="SRK177" s="137"/>
      <c r="SRL177" s="137"/>
      <c r="SRM177" s="137"/>
      <c r="SRN177" s="137"/>
      <c r="SRO177" s="137"/>
      <c r="SRP177" s="137"/>
      <c r="SRQ177" s="137"/>
      <c r="SRR177" s="137"/>
      <c r="SRS177" s="137"/>
      <c r="SRT177" s="137"/>
      <c r="SRU177" s="137"/>
      <c r="SRV177" s="137"/>
      <c r="SRW177" s="137"/>
      <c r="SRX177" s="137"/>
      <c r="SRY177" s="137"/>
      <c r="SRZ177" s="137"/>
      <c r="SSA177" s="137"/>
      <c r="SSB177" s="137"/>
      <c r="SSC177" s="137"/>
      <c r="SSD177" s="137"/>
      <c r="SSE177" s="137"/>
      <c r="SSF177" s="137"/>
      <c r="SSG177" s="137"/>
      <c r="SSH177" s="137"/>
      <c r="SSI177" s="137"/>
      <c r="SSJ177" s="137"/>
      <c r="SSK177" s="137"/>
      <c r="SSL177" s="137"/>
      <c r="SSM177" s="137"/>
      <c r="SSN177" s="137"/>
      <c r="SSO177" s="137"/>
      <c r="SSP177" s="137"/>
      <c r="SSQ177" s="137"/>
      <c r="SSR177" s="137"/>
      <c r="SSS177" s="137"/>
      <c r="SST177" s="137"/>
      <c r="SSU177" s="137"/>
      <c r="SSV177" s="137"/>
      <c r="SSW177" s="137"/>
      <c r="SSX177" s="137"/>
      <c r="SSY177" s="137"/>
      <c r="SSZ177" s="137"/>
      <c r="STA177" s="137"/>
      <c r="STB177" s="137"/>
      <c r="STC177" s="137"/>
      <c r="STD177" s="137"/>
      <c r="STE177" s="137"/>
      <c r="STF177" s="137"/>
      <c r="STG177" s="137"/>
      <c r="STH177" s="137"/>
      <c r="STI177" s="137"/>
      <c r="STJ177" s="137"/>
      <c r="STK177" s="137"/>
      <c r="STL177" s="137"/>
      <c r="STM177" s="137"/>
      <c r="STN177" s="137"/>
      <c r="STO177" s="137"/>
      <c r="STP177" s="137"/>
      <c r="STQ177" s="137"/>
      <c r="STR177" s="137"/>
      <c r="STS177" s="137"/>
      <c r="STT177" s="137"/>
      <c r="STU177" s="137"/>
      <c r="STV177" s="137"/>
      <c r="STW177" s="137"/>
      <c r="STX177" s="137"/>
      <c r="STY177" s="137"/>
      <c r="STZ177" s="137"/>
      <c r="SUA177" s="137"/>
      <c r="SUB177" s="137"/>
      <c r="SUC177" s="137"/>
      <c r="SUD177" s="137"/>
      <c r="SUE177" s="137"/>
      <c r="SUF177" s="137"/>
      <c r="SUG177" s="137"/>
      <c r="SUH177" s="137"/>
      <c r="SUI177" s="137"/>
      <c r="SUJ177" s="137"/>
      <c r="SUK177" s="137"/>
      <c r="SUL177" s="137"/>
      <c r="SUM177" s="137"/>
      <c r="SUN177" s="137"/>
      <c r="SUO177" s="137"/>
      <c r="SUP177" s="137"/>
      <c r="SUQ177" s="137"/>
      <c r="SUR177" s="137"/>
      <c r="SUS177" s="137"/>
      <c r="SUT177" s="137"/>
      <c r="SUU177" s="137"/>
      <c r="SUV177" s="137"/>
      <c r="SUW177" s="137"/>
      <c r="SUX177" s="137"/>
      <c r="SUY177" s="137"/>
      <c r="SUZ177" s="137"/>
      <c r="SVA177" s="137"/>
      <c r="SVB177" s="137"/>
      <c r="SVC177" s="137"/>
      <c r="SVD177" s="137"/>
      <c r="SVE177" s="137"/>
      <c r="SVF177" s="137"/>
      <c r="SVG177" s="137"/>
      <c r="SVH177" s="137"/>
      <c r="SVI177" s="137"/>
      <c r="SVJ177" s="137"/>
      <c r="SVK177" s="137"/>
      <c r="SVL177" s="137"/>
      <c r="SVM177" s="137"/>
      <c r="SVN177" s="137"/>
      <c r="SVO177" s="137"/>
      <c r="SVP177" s="137"/>
      <c r="SVQ177" s="137"/>
      <c r="SVR177" s="137"/>
      <c r="SVS177" s="137"/>
      <c r="SVT177" s="137"/>
      <c r="SVU177" s="137"/>
      <c r="SVV177" s="137"/>
      <c r="SVW177" s="137"/>
      <c r="SVX177" s="137"/>
      <c r="SVY177" s="137"/>
      <c r="SVZ177" s="137"/>
      <c r="SWA177" s="137"/>
      <c r="SWB177" s="137"/>
      <c r="SWC177" s="137"/>
      <c r="SWD177" s="137"/>
      <c r="SWE177" s="137"/>
      <c r="SWF177" s="137"/>
      <c r="SWG177" s="137"/>
      <c r="SWH177" s="137"/>
      <c r="SWI177" s="137"/>
      <c r="SWJ177" s="137"/>
      <c r="SWK177" s="137"/>
      <c r="SWL177" s="137"/>
      <c r="SWM177" s="137"/>
      <c r="SWN177" s="137"/>
      <c r="SWO177" s="137"/>
      <c r="SWP177" s="137"/>
      <c r="SWQ177" s="137"/>
      <c r="SWR177" s="137"/>
      <c r="SWS177" s="137"/>
      <c r="SWT177" s="137"/>
      <c r="SWU177" s="137"/>
      <c r="SWV177" s="137"/>
      <c r="SWW177" s="137"/>
      <c r="SWX177" s="137"/>
      <c r="SWY177" s="137"/>
      <c r="SWZ177" s="137"/>
      <c r="SXA177" s="137"/>
      <c r="SXB177" s="137"/>
      <c r="SXC177" s="137"/>
      <c r="SXD177" s="137"/>
      <c r="SXE177" s="137"/>
      <c r="SXF177" s="137"/>
      <c r="SXG177" s="137"/>
      <c r="SXH177" s="137"/>
      <c r="SXI177" s="137"/>
      <c r="SXJ177" s="137"/>
      <c r="SXK177" s="137"/>
      <c r="SXL177" s="137"/>
      <c r="SXM177" s="137"/>
      <c r="SXN177" s="137"/>
      <c r="SXO177" s="137"/>
      <c r="SXP177" s="137"/>
      <c r="SXQ177" s="137"/>
      <c r="SXR177" s="137"/>
      <c r="SXS177" s="137"/>
      <c r="SXT177" s="137"/>
      <c r="SXU177" s="137"/>
      <c r="SXV177" s="137"/>
      <c r="SXW177" s="137"/>
      <c r="SXX177" s="137"/>
      <c r="SXY177" s="137"/>
      <c r="SXZ177" s="137"/>
      <c r="SYA177" s="137"/>
      <c r="SYB177" s="137"/>
      <c r="SYC177" s="137"/>
      <c r="SYD177" s="137"/>
      <c r="SYE177" s="137"/>
      <c r="SYF177" s="137"/>
      <c r="SYG177" s="137"/>
      <c r="SYH177" s="137"/>
      <c r="SYI177" s="137"/>
      <c r="SYJ177" s="137"/>
      <c r="SYK177" s="137"/>
      <c r="SYL177" s="137"/>
      <c r="SYM177" s="137"/>
      <c r="SYN177" s="137"/>
      <c r="SYO177" s="137"/>
      <c r="SYP177" s="137"/>
      <c r="SYQ177" s="137"/>
      <c r="SYR177" s="137"/>
      <c r="SYS177" s="137"/>
      <c r="SYT177" s="137"/>
      <c r="SYU177" s="137"/>
      <c r="SYV177" s="137"/>
      <c r="SYW177" s="137"/>
      <c r="SYX177" s="137"/>
      <c r="SYY177" s="137"/>
      <c r="SYZ177" s="137"/>
      <c r="SZA177" s="137"/>
      <c r="SZB177" s="137"/>
      <c r="SZC177" s="137"/>
      <c r="SZD177" s="137"/>
      <c r="SZE177" s="137"/>
      <c r="SZF177" s="137"/>
      <c r="SZG177" s="137"/>
      <c r="SZH177" s="137"/>
      <c r="SZI177" s="137"/>
      <c r="SZJ177" s="137"/>
      <c r="SZK177" s="137"/>
      <c r="SZL177" s="137"/>
      <c r="SZM177" s="137"/>
      <c r="SZN177" s="137"/>
      <c r="SZO177" s="137"/>
      <c r="SZP177" s="137"/>
      <c r="SZQ177" s="137"/>
      <c r="SZR177" s="137"/>
      <c r="SZS177" s="137"/>
      <c r="SZT177" s="137"/>
      <c r="SZU177" s="137"/>
      <c r="SZV177" s="137"/>
      <c r="SZW177" s="137"/>
      <c r="SZX177" s="137"/>
      <c r="SZY177" s="137"/>
      <c r="SZZ177" s="137"/>
      <c r="TAA177" s="137"/>
      <c r="TAB177" s="137"/>
      <c r="TAC177" s="137"/>
      <c r="TAD177" s="137"/>
      <c r="TAE177" s="137"/>
      <c r="TAF177" s="137"/>
      <c r="TAG177" s="137"/>
      <c r="TAH177" s="137"/>
      <c r="TAI177" s="137"/>
      <c r="TAJ177" s="137"/>
      <c r="TAK177" s="137"/>
      <c r="TAL177" s="137"/>
      <c r="TAM177" s="137"/>
      <c r="TAN177" s="137"/>
      <c r="TAO177" s="137"/>
      <c r="TAP177" s="137"/>
      <c r="TAQ177" s="137"/>
      <c r="TAR177" s="137"/>
      <c r="TAS177" s="137"/>
      <c r="TAT177" s="137"/>
      <c r="TAU177" s="137"/>
      <c r="TAV177" s="137"/>
      <c r="TAW177" s="137"/>
      <c r="TAX177" s="137"/>
      <c r="TAY177" s="137"/>
      <c r="TAZ177" s="137"/>
      <c r="TBA177" s="137"/>
      <c r="TBB177" s="137"/>
      <c r="TBC177" s="137"/>
      <c r="TBD177" s="137"/>
      <c r="TBE177" s="137"/>
      <c r="TBF177" s="137"/>
      <c r="TBG177" s="137"/>
      <c r="TBH177" s="137"/>
      <c r="TBI177" s="137"/>
      <c r="TBJ177" s="137"/>
      <c r="TBK177" s="137"/>
      <c r="TBL177" s="137"/>
      <c r="TBM177" s="137"/>
      <c r="TBN177" s="137"/>
      <c r="TBO177" s="137"/>
      <c r="TBP177" s="137"/>
      <c r="TBQ177" s="137"/>
      <c r="TBR177" s="137"/>
      <c r="TBS177" s="137"/>
      <c r="TBT177" s="137"/>
      <c r="TBU177" s="137"/>
      <c r="TBV177" s="137"/>
      <c r="TBW177" s="137"/>
      <c r="TBX177" s="137"/>
      <c r="TBY177" s="137"/>
      <c r="TBZ177" s="137"/>
      <c r="TCA177" s="137"/>
      <c r="TCB177" s="137"/>
      <c r="TCC177" s="137"/>
      <c r="TCD177" s="137"/>
      <c r="TCE177" s="137"/>
      <c r="TCF177" s="137"/>
      <c r="TCG177" s="137"/>
      <c r="TCH177" s="137"/>
      <c r="TCI177" s="137"/>
      <c r="TCJ177" s="137"/>
      <c r="TCK177" s="137"/>
      <c r="TCL177" s="137"/>
      <c r="TCM177" s="137"/>
      <c r="TCN177" s="137"/>
      <c r="TCO177" s="137"/>
      <c r="TCP177" s="137"/>
      <c r="TCQ177" s="137"/>
      <c r="TCR177" s="137"/>
      <c r="TCS177" s="137"/>
      <c r="TCT177" s="137"/>
      <c r="TCU177" s="137"/>
      <c r="TCV177" s="137"/>
      <c r="TCW177" s="137"/>
      <c r="TCX177" s="137"/>
      <c r="TCY177" s="137"/>
      <c r="TCZ177" s="137"/>
      <c r="TDA177" s="137"/>
      <c r="TDB177" s="137"/>
      <c r="TDC177" s="137"/>
      <c r="TDD177" s="137"/>
      <c r="TDE177" s="137"/>
      <c r="TDF177" s="137"/>
      <c r="TDG177" s="137"/>
      <c r="TDH177" s="137"/>
      <c r="TDI177" s="137"/>
      <c r="TDJ177" s="137"/>
      <c r="TDK177" s="137"/>
      <c r="TDL177" s="137"/>
      <c r="TDM177" s="137"/>
      <c r="TDN177" s="137"/>
      <c r="TDO177" s="137"/>
      <c r="TDP177" s="137"/>
      <c r="TDQ177" s="137"/>
      <c r="TDR177" s="137"/>
      <c r="TDS177" s="137"/>
      <c r="TDT177" s="137"/>
      <c r="TDU177" s="137"/>
      <c r="TDV177" s="137"/>
      <c r="TDW177" s="137"/>
      <c r="TDX177" s="137"/>
      <c r="TDY177" s="137"/>
      <c r="TDZ177" s="137"/>
      <c r="TEA177" s="137"/>
      <c r="TEB177" s="137"/>
      <c r="TEC177" s="137"/>
      <c r="TED177" s="137"/>
      <c r="TEE177" s="137"/>
      <c r="TEF177" s="137"/>
      <c r="TEG177" s="137"/>
      <c r="TEH177" s="137"/>
      <c r="TEI177" s="137"/>
      <c r="TEJ177" s="137"/>
      <c r="TEK177" s="137"/>
      <c r="TEL177" s="137"/>
      <c r="TEM177" s="137"/>
      <c r="TEN177" s="137"/>
      <c r="TEO177" s="137"/>
      <c r="TEP177" s="137"/>
      <c r="TEQ177" s="137"/>
      <c r="TER177" s="137"/>
      <c r="TES177" s="137"/>
      <c r="TET177" s="137"/>
      <c r="TEU177" s="137"/>
      <c r="TEV177" s="137"/>
      <c r="TEW177" s="137"/>
      <c r="TEX177" s="137"/>
      <c r="TEY177" s="137"/>
      <c r="TEZ177" s="137"/>
      <c r="TFA177" s="137"/>
      <c r="TFB177" s="137"/>
      <c r="TFC177" s="137"/>
      <c r="TFD177" s="137"/>
      <c r="TFE177" s="137"/>
      <c r="TFF177" s="137"/>
      <c r="TFG177" s="137"/>
      <c r="TFH177" s="137"/>
      <c r="TFI177" s="137"/>
      <c r="TFJ177" s="137"/>
      <c r="TFK177" s="137"/>
      <c r="TFL177" s="137"/>
      <c r="TFM177" s="137"/>
      <c r="TFN177" s="137"/>
      <c r="TFO177" s="137"/>
      <c r="TFP177" s="137"/>
      <c r="TFQ177" s="137"/>
      <c r="TFR177" s="137"/>
      <c r="TFS177" s="137"/>
      <c r="TFT177" s="137"/>
      <c r="TFU177" s="137"/>
      <c r="TFV177" s="137"/>
      <c r="TFW177" s="137"/>
      <c r="TFX177" s="137"/>
      <c r="TFY177" s="137"/>
      <c r="TFZ177" s="137"/>
      <c r="TGA177" s="137"/>
      <c r="TGB177" s="137"/>
      <c r="TGC177" s="137"/>
      <c r="TGD177" s="137"/>
      <c r="TGE177" s="137"/>
      <c r="TGF177" s="137"/>
      <c r="TGG177" s="137"/>
      <c r="TGH177" s="137"/>
      <c r="TGI177" s="137"/>
      <c r="TGJ177" s="137"/>
      <c r="TGK177" s="137"/>
      <c r="TGL177" s="137"/>
      <c r="TGM177" s="137"/>
      <c r="TGN177" s="137"/>
      <c r="TGO177" s="137"/>
      <c r="TGP177" s="137"/>
      <c r="TGQ177" s="137"/>
      <c r="TGR177" s="137"/>
      <c r="TGS177" s="137"/>
      <c r="TGT177" s="137"/>
      <c r="TGU177" s="137"/>
      <c r="TGV177" s="137"/>
      <c r="TGW177" s="137"/>
      <c r="TGX177" s="137"/>
      <c r="TGY177" s="137"/>
      <c r="TGZ177" s="137"/>
      <c r="THA177" s="137"/>
      <c r="THB177" s="137"/>
      <c r="THC177" s="137"/>
      <c r="THD177" s="137"/>
      <c r="THE177" s="137"/>
      <c r="THF177" s="137"/>
      <c r="THG177" s="137"/>
      <c r="THH177" s="137"/>
      <c r="THI177" s="137"/>
      <c r="THJ177" s="137"/>
      <c r="THK177" s="137"/>
      <c r="THL177" s="137"/>
      <c r="THM177" s="137"/>
      <c r="THN177" s="137"/>
      <c r="THO177" s="137"/>
      <c r="THP177" s="137"/>
      <c r="THQ177" s="137"/>
      <c r="THR177" s="137"/>
      <c r="THS177" s="137"/>
      <c r="THT177" s="137"/>
      <c r="THU177" s="137"/>
      <c r="THV177" s="137"/>
      <c r="THW177" s="137"/>
      <c r="THX177" s="137"/>
      <c r="THY177" s="137"/>
      <c r="THZ177" s="137"/>
      <c r="TIA177" s="137"/>
      <c r="TIB177" s="137"/>
      <c r="TIC177" s="137"/>
      <c r="TID177" s="137"/>
      <c r="TIE177" s="137"/>
      <c r="TIF177" s="137"/>
      <c r="TIG177" s="137"/>
      <c r="TIH177" s="137"/>
      <c r="TII177" s="137"/>
      <c r="TIJ177" s="137"/>
      <c r="TIK177" s="137"/>
      <c r="TIL177" s="137"/>
      <c r="TIM177" s="137"/>
      <c r="TIN177" s="137"/>
      <c r="TIO177" s="137"/>
      <c r="TIP177" s="137"/>
      <c r="TIQ177" s="137"/>
      <c r="TIR177" s="137"/>
      <c r="TIS177" s="137"/>
      <c r="TIT177" s="137"/>
      <c r="TIU177" s="137"/>
      <c r="TIV177" s="137"/>
      <c r="TIW177" s="137"/>
      <c r="TIX177" s="137"/>
      <c r="TIY177" s="137"/>
      <c r="TIZ177" s="137"/>
      <c r="TJA177" s="137"/>
      <c r="TJB177" s="137"/>
      <c r="TJC177" s="137"/>
      <c r="TJD177" s="137"/>
      <c r="TJE177" s="137"/>
      <c r="TJF177" s="137"/>
      <c r="TJG177" s="137"/>
      <c r="TJH177" s="137"/>
      <c r="TJI177" s="137"/>
      <c r="TJJ177" s="137"/>
      <c r="TJK177" s="137"/>
      <c r="TJL177" s="137"/>
      <c r="TJM177" s="137"/>
      <c r="TJN177" s="137"/>
      <c r="TJO177" s="137"/>
      <c r="TJP177" s="137"/>
      <c r="TJQ177" s="137"/>
      <c r="TJR177" s="137"/>
      <c r="TJS177" s="137"/>
      <c r="TJT177" s="137"/>
      <c r="TJU177" s="137"/>
      <c r="TJV177" s="137"/>
      <c r="TJW177" s="137"/>
      <c r="TJX177" s="137"/>
      <c r="TJY177" s="137"/>
      <c r="TJZ177" s="137"/>
      <c r="TKA177" s="137"/>
      <c r="TKB177" s="137"/>
      <c r="TKC177" s="137"/>
      <c r="TKD177" s="137"/>
      <c r="TKE177" s="137"/>
      <c r="TKF177" s="137"/>
      <c r="TKG177" s="137"/>
      <c r="TKH177" s="137"/>
      <c r="TKI177" s="137"/>
      <c r="TKJ177" s="137"/>
      <c r="TKK177" s="137"/>
      <c r="TKL177" s="137"/>
      <c r="TKM177" s="137"/>
      <c r="TKN177" s="137"/>
      <c r="TKO177" s="137"/>
      <c r="TKP177" s="137"/>
      <c r="TKQ177" s="137"/>
      <c r="TKR177" s="137"/>
      <c r="TKS177" s="137"/>
      <c r="TKT177" s="137"/>
      <c r="TKU177" s="137"/>
      <c r="TKV177" s="137"/>
      <c r="TKW177" s="137"/>
      <c r="TKX177" s="137"/>
      <c r="TKY177" s="137"/>
      <c r="TKZ177" s="137"/>
      <c r="TLA177" s="137"/>
      <c r="TLB177" s="137"/>
      <c r="TLC177" s="137"/>
      <c r="TLD177" s="137"/>
      <c r="TLE177" s="137"/>
      <c r="TLF177" s="137"/>
      <c r="TLG177" s="137"/>
      <c r="TLH177" s="137"/>
      <c r="TLI177" s="137"/>
      <c r="TLJ177" s="137"/>
      <c r="TLK177" s="137"/>
      <c r="TLL177" s="137"/>
      <c r="TLM177" s="137"/>
      <c r="TLN177" s="137"/>
      <c r="TLO177" s="137"/>
      <c r="TLP177" s="137"/>
      <c r="TLQ177" s="137"/>
      <c r="TLR177" s="137"/>
      <c r="TLS177" s="137"/>
      <c r="TLT177" s="137"/>
      <c r="TLU177" s="137"/>
      <c r="TLV177" s="137"/>
      <c r="TLW177" s="137"/>
      <c r="TLX177" s="137"/>
      <c r="TLY177" s="137"/>
      <c r="TLZ177" s="137"/>
      <c r="TMA177" s="137"/>
      <c r="TMB177" s="137"/>
      <c r="TMC177" s="137"/>
      <c r="TMD177" s="137"/>
      <c r="TME177" s="137"/>
      <c r="TMF177" s="137"/>
      <c r="TMG177" s="137"/>
      <c r="TMH177" s="137"/>
      <c r="TMI177" s="137"/>
      <c r="TMJ177" s="137"/>
      <c r="TMK177" s="137"/>
      <c r="TML177" s="137"/>
      <c r="TMM177" s="137"/>
      <c r="TMN177" s="137"/>
      <c r="TMO177" s="137"/>
      <c r="TMP177" s="137"/>
      <c r="TMQ177" s="137"/>
      <c r="TMR177" s="137"/>
      <c r="TMS177" s="137"/>
      <c r="TMT177" s="137"/>
      <c r="TMU177" s="137"/>
      <c r="TMV177" s="137"/>
      <c r="TMW177" s="137"/>
      <c r="TMX177" s="137"/>
      <c r="TMY177" s="137"/>
      <c r="TMZ177" s="137"/>
      <c r="TNA177" s="137"/>
      <c r="TNB177" s="137"/>
      <c r="TNC177" s="137"/>
      <c r="TND177" s="137"/>
      <c r="TNE177" s="137"/>
      <c r="TNF177" s="137"/>
      <c r="TNG177" s="137"/>
      <c r="TNH177" s="137"/>
      <c r="TNI177" s="137"/>
      <c r="TNJ177" s="137"/>
      <c r="TNK177" s="137"/>
      <c r="TNL177" s="137"/>
      <c r="TNM177" s="137"/>
      <c r="TNN177" s="137"/>
      <c r="TNO177" s="137"/>
      <c r="TNP177" s="137"/>
      <c r="TNQ177" s="137"/>
      <c r="TNR177" s="137"/>
      <c r="TNS177" s="137"/>
      <c r="TNT177" s="137"/>
      <c r="TNU177" s="137"/>
      <c r="TNV177" s="137"/>
      <c r="TNW177" s="137"/>
      <c r="TNX177" s="137"/>
      <c r="TNY177" s="137"/>
      <c r="TNZ177" s="137"/>
      <c r="TOA177" s="137"/>
      <c r="TOB177" s="137"/>
      <c r="TOC177" s="137"/>
      <c r="TOD177" s="137"/>
      <c r="TOE177" s="137"/>
      <c r="TOF177" s="137"/>
      <c r="TOG177" s="137"/>
      <c r="TOH177" s="137"/>
      <c r="TOI177" s="137"/>
      <c r="TOJ177" s="137"/>
      <c r="TOK177" s="137"/>
      <c r="TOL177" s="137"/>
      <c r="TOM177" s="137"/>
      <c r="TON177" s="137"/>
      <c r="TOO177" s="137"/>
      <c r="TOP177" s="137"/>
      <c r="TOQ177" s="137"/>
      <c r="TOR177" s="137"/>
      <c r="TOS177" s="137"/>
      <c r="TOT177" s="137"/>
      <c r="TOU177" s="137"/>
      <c r="TOV177" s="137"/>
      <c r="TOW177" s="137"/>
      <c r="TOX177" s="137"/>
      <c r="TOY177" s="137"/>
      <c r="TOZ177" s="137"/>
      <c r="TPA177" s="137"/>
      <c r="TPB177" s="137"/>
      <c r="TPC177" s="137"/>
      <c r="TPD177" s="137"/>
      <c r="TPE177" s="137"/>
      <c r="TPF177" s="137"/>
      <c r="TPG177" s="137"/>
      <c r="TPH177" s="137"/>
      <c r="TPI177" s="137"/>
      <c r="TPJ177" s="137"/>
      <c r="TPK177" s="137"/>
      <c r="TPL177" s="137"/>
      <c r="TPM177" s="137"/>
      <c r="TPN177" s="137"/>
      <c r="TPO177" s="137"/>
      <c r="TPP177" s="137"/>
      <c r="TPQ177" s="137"/>
      <c r="TPR177" s="137"/>
      <c r="TPS177" s="137"/>
      <c r="TPT177" s="137"/>
      <c r="TPU177" s="137"/>
      <c r="TPV177" s="137"/>
      <c r="TPW177" s="137"/>
      <c r="TPX177" s="137"/>
      <c r="TPY177" s="137"/>
      <c r="TPZ177" s="137"/>
      <c r="TQA177" s="137"/>
      <c r="TQB177" s="137"/>
      <c r="TQC177" s="137"/>
      <c r="TQD177" s="137"/>
      <c r="TQE177" s="137"/>
      <c r="TQF177" s="137"/>
      <c r="TQG177" s="137"/>
      <c r="TQH177" s="137"/>
      <c r="TQI177" s="137"/>
      <c r="TQJ177" s="137"/>
      <c r="TQK177" s="137"/>
      <c r="TQL177" s="137"/>
      <c r="TQM177" s="137"/>
      <c r="TQN177" s="137"/>
      <c r="TQO177" s="137"/>
      <c r="TQP177" s="137"/>
      <c r="TQQ177" s="137"/>
      <c r="TQR177" s="137"/>
      <c r="TQS177" s="137"/>
      <c r="TQT177" s="137"/>
      <c r="TQU177" s="137"/>
      <c r="TQV177" s="137"/>
      <c r="TQW177" s="137"/>
      <c r="TQX177" s="137"/>
      <c r="TQY177" s="137"/>
      <c r="TQZ177" s="137"/>
      <c r="TRA177" s="137"/>
      <c r="TRB177" s="137"/>
      <c r="TRC177" s="137"/>
      <c r="TRD177" s="137"/>
      <c r="TRE177" s="137"/>
      <c r="TRF177" s="137"/>
      <c r="TRG177" s="137"/>
      <c r="TRH177" s="137"/>
      <c r="TRI177" s="137"/>
      <c r="TRJ177" s="137"/>
      <c r="TRK177" s="137"/>
      <c r="TRL177" s="137"/>
      <c r="TRM177" s="137"/>
      <c r="TRN177" s="137"/>
      <c r="TRO177" s="137"/>
      <c r="TRP177" s="137"/>
      <c r="TRQ177" s="137"/>
      <c r="TRR177" s="137"/>
      <c r="TRS177" s="137"/>
      <c r="TRT177" s="137"/>
      <c r="TRU177" s="137"/>
      <c r="TRV177" s="137"/>
      <c r="TRW177" s="137"/>
      <c r="TRX177" s="137"/>
      <c r="TRY177" s="137"/>
      <c r="TRZ177" s="137"/>
      <c r="TSA177" s="137"/>
      <c r="TSB177" s="137"/>
      <c r="TSC177" s="137"/>
      <c r="TSD177" s="137"/>
      <c r="TSE177" s="137"/>
      <c r="TSF177" s="137"/>
      <c r="TSG177" s="137"/>
      <c r="TSH177" s="137"/>
      <c r="TSI177" s="137"/>
      <c r="TSJ177" s="137"/>
      <c r="TSK177" s="137"/>
      <c r="TSL177" s="137"/>
      <c r="TSM177" s="137"/>
      <c r="TSN177" s="137"/>
      <c r="TSO177" s="137"/>
      <c r="TSP177" s="137"/>
      <c r="TSQ177" s="137"/>
      <c r="TSR177" s="137"/>
      <c r="TSS177" s="137"/>
      <c r="TST177" s="137"/>
      <c r="TSU177" s="137"/>
      <c r="TSV177" s="137"/>
      <c r="TSW177" s="137"/>
      <c r="TSX177" s="137"/>
      <c r="TSY177" s="137"/>
      <c r="TSZ177" s="137"/>
      <c r="TTA177" s="137"/>
      <c r="TTB177" s="137"/>
      <c r="TTC177" s="137"/>
      <c r="TTD177" s="137"/>
      <c r="TTE177" s="137"/>
      <c r="TTF177" s="137"/>
      <c r="TTG177" s="137"/>
      <c r="TTH177" s="137"/>
      <c r="TTI177" s="137"/>
      <c r="TTJ177" s="137"/>
      <c r="TTK177" s="137"/>
      <c r="TTL177" s="137"/>
      <c r="TTM177" s="137"/>
      <c r="TTN177" s="137"/>
      <c r="TTO177" s="137"/>
      <c r="TTP177" s="137"/>
      <c r="TTQ177" s="137"/>
      <c r="TTR177" s="137"/>
      <c r="TTS177" s="137"/>
      <c r="TTT177" s="137"/>
      <c r="TTU177" s="137"/>
      <c r="TTV177" s="137"/>
      <c r="TTW177" s="137"/>
      <c r="TTX177" s="137"/>
      <c r="TTY177" s="137"/>
      <c r="TTZ177" s="137"/>
      <c r="TUA177" s="137"/>
      <c r="TUB177" s="137"/>
      <c r="TUC177" s="137"/>
      <c r="TUD177" s="137"/>
      <c r="TUE177" s="137"/>
      <c r="TUF177" s="137"/>
      <c r="TUG177" s="137"/>
      <c r="TUH177" s="137"/>
      <c r="TUI177" s="137"/>
      <c r="TUJ177" s="137"/>
      <c r="TUK177" s="137"/>
      <c r="TUL177" s="137"/>
      <c r="TUM177" s="137"/>
      <c r="TUN177" s="137"/>
      <c r="TUO177" s="137"/>
      <c r="TUP177" s="137"/>
      <c r="TUQ177" s="137"/>
      <c r="TUR177" s="137"/>
      <c r="TUS177" s="137"/>
      <c r="TUT177" s="137"/>
      <c r="TUU177" s="137"/>
      <c r="TUV177" s="137"/>
      <c r="TUW177" s="137"/>
      <c r="TUX177" s="137"/>
      <c r="TUY177" s="137"/>
      <c r="TUZ177" s="137"/>
      <c r="TVA177" s="137"/>
      <c r="TVB177" s="137"/>
      <c r="TVC177" s="137"/>
      <c r="TVD177" s="137"/>
      <c r="TVE177" s="137"/>
      <c r="TVF177" s="137"/>
      <c r="TVG177" s="137"/>
      <c r="TVH177" s="137"/>
      <c r="TVI177" s="137"/>
      <c r="TVJ177" s="137"/>
      <c r="TVK177" s="137"/>
      <c r="TVL177" s="137"/>
      <c r="TVM177" s="137"/>
      <c r="TVN177" s="137"/>
      <c r="TVO177" s="137"/>
      <c r="TVP177" s="137"/>
      <c r="TVQ177" s="137"/>
      <c r="TVR177" s="137"/>
      <c r="TVS177" s="137"/>
      <c r="TVT177" s="137"/>
      <c r="TVU177" s="137"/>
      <c r="TVV177" s="137"/>
      <c r="TVW177" s="137"/>
      <c r="TVX177" s="137"/>
      <c r="TVY177" s="137"/>
      <c r="TVZ177" s="137"/>
      <c r="TWA177" s="137"/>
      <c r="TWB177" s="137"/>
      <c r="TWC177" s="137"/>
      <c r="TWD177" s="137"/>
      <c r="TWE177" s="137"/>
      <c r="TWF177" s="137"/>
      <c r="TWG177" s="137"/>
      <c r="TWH177" s="137"/>
      <c r="TWI177" s="137"/>
      <c r="TWJ177" s="137"/>
      <c r="TWK177" s="137"/>
      <c r="TWL177" s="137"/>
      <c r="TWM177" s="137"/>
      <c r="TWN177" s="137"/>
      <c r="TWO177" s="137"/>
      <c r="TWP177" s="137"/>
      <c r="TWQ177" s="137"/>
      <c r="TWR177" s="137"/>
      <c r="TWS177" s="137"/>
      <c r="TWT177" s="137"/>
      <c r="TWU177" s="137"/>
      <c r="TWV177" s="137"/>
      <c r="TWW177" s="137"/>
      <c r="TWX177" s="137"/>
      <c r="TWY177" s="137"/>
      <c r="TWZ177" s="137"/>
      <c r="TXA177" s="137"/>
      <c r="TXB177" s="137"/>
      <c r="TXC177" s="137"/>
      <c r="TXD177" s="137"/>
      <c r="TXE177" s="137"/>
      <c r="TXF177" s="137"/>
      <c r="TXG177" s="137"/>
      <c r="TXH177" s="137"/>
      <c r="TXI177" s="137"/>
      <c r="TXJ177" s="137"/>
      <c r="TXK177" s="137"/>
      <c r="TXL177" s="137"/>
      <c r="TXM177" s="137"/>
      <c r="TXN177" s="137"/>
      <c r="TXO177" s="137"/>
      <c r="TXP177" s="137"/>
      <c r="TXQ177" s="137"/>
      <c r="TXR177" s="137"/>
      <c r="TXS177" s="137"/>
      <c r="TXT177" s="137"/>
      <c r="TXU177" s="137"/>
      <c r="TXV177" s="137"/>
      <c r="TXW177" s="137"/>
      <c r="TXX177" s="137"/>
      <c r="TXY177" s="137"/>
      <c r="TXZ177" s="137"/>
      <c r="TYA177" s="137"/>
      <c r="TYB177" s="137"/>
      <c r="TYC177" s="137"/>
      <c r="TYD177" s="137"/>
      <c r="TYE177" s="137"/>
      <c r="TYF177" s="137"/>
      <c r="TYG177" s="137"/>
      <c r="TYH177" s="137"/>
      <c r="TYI177" s="137"/>
      <c r="TYJ177" s="137"/>
      <c r="TYK177" s="137"/>
      <c r="TYL177" s="137"/>
      <c r="TYM177" s="137"/>
      <c r="TYN177" s="137"/>
      <c r="TYO177" s="137"/>
      <c r="TYP177" s="137"/>
      <c r="TYQ177" s="137"/>
      <c r="TYR177" s="137"/>
      <c r="TYS177" s="137"/>
      <c r="TYT177" s="137"/>
      <c r="TYU177" s="137"/>
      <c r="TYV177" s="137"/>
      <c r="TYW177" s="137"/>
      <c r="TYX177" s="137"/>
      <c r="TYY177" s="137"/>
      <c r="TYZ177" s="137"/>
      <c r="TZA177" s="137"/>
      <c r="TZB177" s="137"/>
      <c r="TZC177" s="137"/>
      <c r="TZD177" s="137"/>
      <c r="TZE177" s="137"/>
      <c r="TZF177" s="137"/>
      <c r="TZG177" s="137"/>
      <c r="TZH177" s="137"/>
      <c r="TZI177" s="137"/>
      <c r="TZJ177" s="137"/>
      <c r="TZK177" s="137"/>
      <c r="TZL177" s="137"/>
      <c r="TZM177" s="137"/>
      <c r="TZN177" s="137"/>
      <c r="TZO177" s="137"/>
      <c r="TZP177" s="137"/>
      <c r="TZQ177" s="137"/>
      <c r="TZR177" s="137"/>
      <c r="TZS177" s="137"/>
      <c r="TZT177" s="137"/>
      <c r="TZU177" s="137"/>
      <c r="TZV177" s="137"/>
      <c r="TZW177" s="137"/>
      <c r="TZX177" s="137"/>
      <c r="TZY177" s="137"/>
      <c r="TZZ177" s="137"/>
      <c r="UAA177" s="137"/>
      <c r="UAB177" s="137"/>
      <c r="UAC177" s="137"/>
      <c r="UAD177" s="137"/>
      <c r="UAE177" s="137"/>
      <c r="UAF177" s="137"/>
      <c r="UAG177" s="137"/>
      <c r="UAH177" s="137"/>
      <c r="UAI177" s="137"/>
      <c r="UAJ177" s="137"/>
      <c r="UAK177" s="137"/>
      <c r="UAL177" s="137"/>
      <c r="UAM177" s="137"/>
      <c r="UAN177" s="137"/>
      <c r="UAO177" s="137"/>
      <c r="UAP177" s="137"/>
      <c r="UAQ177" s="137"/>
      <c r="UAR177" s="137"/>
      <c r="UAS177" s="137"/>
      <c r="UAT177" s="137"/>
      <c r="UAU177" s="137"/>
      <c r="UAV177" s="137"/>
      <c r="UAW177" s="137"/>
      <c r="UAX177" s="137"/>
      <c r="UAY177" s="137"/>
      <c r="UAZ177" s="137"/>
      <c r="UBA177" s="137"/>
      <c r="UBB177" s="137"/>
      <c r="UBC177" s="137"/>
      <c r="UBD177" s="137"/>
      <c r="UBE177" s="137"/>
      <c r="UBF177" s="137"/>
      <c r="UBG177" s="137"/>
      <c r="UBH177" s="137"/>
      <c r="UBI177" s="137"/>
      <c r="UBJ177" s="137"/>
      <c r="UBK177" s="137"/>
      <c r="UBL177" s="137"/>
      <c r="UBM177" s="137"/>
      <c r="UBN177" s="137"/>
      <c r="UBO177" s="137"/>
      <c r="UBP177" s="137"/>
      <c r="UBQ177" s="137"/>
      <c r="UBR177" s="137"/>
      <c r="UBS177" s="137"/>
      <c r="UBT177" s="137"/>
      <c r="UBU177" s="137"/>
      <c r="UBV177" s="137"/>
      <c r="UBW177" s="137"/>
      <c r="UBX177" s="137"/>
      <c r="UBY177" s="137"/>
      <c r="UBZ177" s="137"/>
      <c r="UCA177" s="137"/>
      <c r="UCB177" s="137"/>
      <c r="UCC177" s="137"/>
      <c r="UCD177" s="137"/>
      <c r="UCE177" s="137"/>
      <c r="UCF177" s="137"/>
      <c r="UCG177" s="137"/>
      <c r="UCH177" s="137"/>
      <c r="UCI177" s="137"/>
      <c r="UCJ177" s="137"/>
      <c r="UCK177" s="137"/>
      <c r="UCL177" s="137"/>
      <c r="UCM177" s="137"/>
      <c r="UCN177" s="137"/>
      <c r="UCO177" s="137"/>
      <c r="UCP177" s="137"/>
      <c r="UCQ177" s="137"/>
      <c r="UCR177" s="137"/>
      <c r="UCS177" s="137"/>
      <c r="UCT177" s="137"/>
      <c r="UCU177" s="137"/>
      <c r="UCV177" s="137"/>
      <c r="UCW177" s="137"/>
      <c r="UCX177" s="137"/>
      <c r="UCY177" s="137"/>
      <c r="UCZ177" s="137"/>
      <c r="UDA177" s="137"/>
      <c r="UDB177" s="137"/>
      <c r="UDC177" s="137"/>
      <c r="UDD177" s="137"/>
      <c r="UDE177" s="137"/>
      <c r="UDF177" s="137"/>
      <c r="UDG177" s="137"/>
      <c r="UDH177" s="137"/>
      <c r="UDI177" s="137"/>
      <c r="UDJ177" s="137"/>
      <c r="UDK177" s="137"/>
      <c r="UDL177" s="137"/>
      <c r="UDM177" s="137"/>
      <c r="UDN177" s="137"/>
      <c r="UDO177" s="137"/>
      <c r="UDP177" s="137"/>
      <c r="UDQ177" s="137"/>
      <c r="UDR177" s="137"/>
      <c r="UDS177" s="137"/>
      <c r="UDT177" s="137"/>
      <c r="UDU177" s="137"/>
      <c r="UDV177" s="137"/>
      <c r="UDW177" s="137"/>
      <c r="UDX177" s="137"/>
      <c r="UDY177" s="137"/>
      <c r="UDZ177" s="137"/>
      <c r="UEA177" s="137"/>
      <c r="UEB177" s="137"/>
      <c r="UEC177" s="137"/>
      <c r="UED177" s="137"/>
      <c r="UEE177" s="137"/>
      <c r="UEF177" s="137"/>
      <c r="UEG177" s="137"/>
      <c r="UEH177" s="137"/>
      <c r="UEI177" s="137"/>
      <c r="UEJ177" s="137"/>
      <c r="UEK177" s="137"/>
      <c r="UEL177" s="137"/>
      <c r="UEM177" s="137"/>
      <c r="UEN177" s="137"/>
      <c r="UEO177" s="137"/>
      <c r="UEP177" s="137"/>
      <c r="UEQ177" s="137"/>
      <c r="UER177" s="137"/>
      <c r="UES177" s="137"/>
      <c r="UET177" s="137"/>
      <c r="UEU177" s="137"/>
      <c r="UEV177" s="137"/>
      <c r="UEW177" s="137"/>
      <c r="UEX177" s="137"/>
      <c r="UEY177" s="137"/>
      <c r="UEZ177" s="137"/>
      <c r="UFA177" s="137"/>
      <c r="UFB177" s="137"/>
      <c r="UFC177" s="137"/>
      <c r="UFD177" s="137"/>
      <c r="UFE177" s="137"/>
      <c r="UFF177" s="137"/>
      <c r="UFG177" s="137"/>
      <c r="UFH177" s="137"/>
      <c r="UFI177" s="137"/>
      <c r="UFJ177" s="137"/>
      <c r="UFK177" s="137"/>
      <c r="UFL177" s="137"/>
      <c r="UFM177" s="137"/>
      <c r="UFN177" s="137"/>
      <c r="UFO177" s="137"/>
      <c r="UFP177" s="137"/>
      <c r="UFQ177" s="137"/>
      <c r="UFR177" s="137"/>
      <c r="UFS177" s="137"/>
      <c r="UFT177" s="137"/>
      <c r="UFU177" s="137"/>
      <c r="UFV177" s="137"/>
      <c r="UFW177" s="137"/>
      <c r="UFX177" s="137"/>
      <c r="UFY177" s="137"/>
      <c r="UFZ177" s="137"/>
      <c r="UGA177" s="137"/>
      <c r="UGB177" s="137"/>
      <c r="UGC177" s="137"/>
      <c r="UGD177" s="137"/>
      <c r="UGE177" s="137"/>
      <c r="UGF177" s="137"/>
      <c r="UGG177" s="137"/>
      <c r="UGH177" s="137"/>
      <c r="UGI177" s="137"/>
      <c r="UGJ177" s="137"/>
      <c r="UGK177" s="137"/>
      <c r="UGL177" s="137"/>
      <c r="UGM177" s="137"/>
      <c r="UGN177" s="137"/>
      <c r="UGO177" s="137"/>
      <c r="UGP177" s="137"/>
      <c r="UGQ177" s="137"/>
      <c r="UGR177" s="137"/>
      <c r="UGS177" s="137"/>
      <c r="UGT177" s="137"/>
      <c r="UGU177" s="137"/>
      <c r="UGV177" s="137"/>
      <c r="UGW177" s="137"/>
      <c r="UGX177" s="137"/>
      <c r="UGY177" s="137"/>
      <c r="UGZ177" s="137"/>
      <c r="UHA177" s="137"/>
      <c r="UHB177" s="137"/>
      <c r="UHC177" s="137"/>
      <c r="UHD177" s="137"/>
      <c r="UHE177" s="137"/>
      <c r="UHF177" s="137"/>
      <c r="UHG177" s="137"/>
      <c r="UHH177" s="137"/>
      <c r="UHI177" s="137"/>
      <c r="UHJ177" s="137"/>
      <c r="UHK177" s="137"/>
      <c r="UHL177" s="137"/>
      <c r="UHM177" s="137"/>
      <c r="UHN177" s="137"/>
      <c r="UHO177" s="137"/>
      <c r="UHP177" s="137"/>
      <c r="UHQ177" s="137"/>
      <c r="UHR177" s="137"/>
      <c r="UHS177" s="137"/>
      <c r="UHT177" s="137"/>
      <c r="UHU177" s="137"/>
      <c r="UHV177" s="137"/>
      <c r="UHW177" s="137"/>
      <c r="UHX177" s="137"/>
      <c r="UHY177" s="137"/>
      <c r="UHZ177" s="137"/>
      <c r="UIA177" s="137"/>
      <c r="UIB177" s="137"/>
      <c r="UIC177" s="137"/>
      <c r="UID177" s="137"/>
      <c r="UIE177" s="137"/>
      <c r="UIF177" s="137"/>
      <c r="UIG177" s="137"/>
      <c r="UIH177" s="137"/>
      <c r="UII177" s="137"/>
      <c r="UIJ177" s="137"/>
      <c r="UIK177" s="137"/>
      <c r="UIL177" s="137"/>
      <c r="UIM177" s="137"/>
      <c r="UIN177" s="137"/>
      <c r="UIO177" s="137"/>
      <c r="UIP177" s="137"/>
      <c r="UIQ177" s="137"/>
      <c r="UIR177" s="137"/>
      <c r="UIS177" s="137"/>
      <c r="UIT177" s="137"/>
      <c r="UIU177" s="137"/>
      <c r="UIV177" s="137"/>
      <c r="UIW177" s="137"/>
      <c r="UIX177" s="137"/>
      <c r="UIY177" s="137"/>
      <c r="UIZ177" s="137"/>
      <c r="UJA177" s="137"/>
      <c r="UJB177" s="137"/>
      <c r="UJC177" s="137"/>
      <c r="UJD177" s="137"/>
      <c r="UJE177" s="137"/>
      <c r="UJF177" s="137"/>
      <c r="UJG177" s="137"/>
      <c r="UJH177" s="137"/>
      <c r="UJI177" s="137"/>
      <c r="UJJ177" s="137"/>
      <c r="UJK177" s="137"/>
      <c r="UJL177" s="137"/>
      <c r="UJM177" s="137"/>
      <c r="UJN177" s="137"/>
      <c r="UJO177" s="137"/>
      <c r="UJP177" s="137"/>
      <c r="UJQ177" s="137"/>
      <c r="UJR177" s="137"/>
      <c r="UJS177" s="137"/>
      <c r="UJT177" s="137"/>
      <c r="UJU177" s="137"/>
      <c r="UJV177" s="137"/>
      <c r="UJW177" s="137"/>
      <c r="UJX177" s="137"/>
      <c r="UJY177" s="137"/>
      <c r="UJZ177" s="137"/>
      <c r="UKA177" s="137"/>
      <c r="UKB177" s="137"/>
      <c r="UKC177" s="137"/>
      <c r="UKD177" s="137"/>
      <c r="UKE177" s="137"/>
      <c r="UKF177" s="137"/>
      <c r="UKG177" s="137"/>
      <c r="UKH177" s="137"/>
      <c r="UKI177" s="137"/>
      <c r="UKJ177" s="137"/>
      <c r="UKK177" s="137"/>
      <c r="UKL177" s="137"/>
      <c r="UKM177" s="137"/>
      <c r="UKN177" s="137"/>
      <c r="UKO177" s="137"/>
      <c r="UKP177" s="137"/>
      <c r="UKQ177" s="137"/>
      <c r="UKR177" s="137"/>
      <c r="UKS177" s="137"/>
      <c r="UKT177" s="137"/>
      <c r="UKU177" s="137"/>
      <c r="UKV177" s="137"/>
      <c r="UKW177" s="137"/>
      <c r="UKX177" s="137"/>
      <c r="UKY177" s="137"/>
      <c r="UKZ177" s="137"/>
      <c r="ULA177" s="137"/>
      <c r="ULB177" s="137"/>
      <c r="ULC177" s="137"/>
      <c r="ULD177" s="137"/>
      <c r="ULE177" s="137"/>
      <c r="ULF177" s="137"/>
      <c r="ULG177" s="137"/>
      <c r="ULH177" s="137"/>
      <c r="ULI177" s="137"/>
      <c r="ULJ177" s="137"/>
      <c r="ULK177" s="137"/>
      <c r="ULL177" s="137"/>
      <c r="ULM177" s="137"/>
      <c r="ULN177" s="137"/>
      <c r="ULO177" s="137"/>
      <c r="ULP177" s="137"/>
      <c r="ULQ177" s="137"/>
      <c r="ULR177" s="137"/>
      <c r="ULS177" s="137"/>
      <c r="ULT177" s="137"/>
      <c r="ULU177" s="137"/>
      <c r="ULV177" s="137"/>
      <c r="ULW177" s="137"/>
      <c r="ULX177" s="137"/>
      <c r="ULY177" s="137"/>
      <c r="ULZ177" s="137"/>
      <c r="UMA177" s="137"/>
      <c r="UMB177" s="137"/>
      <c r="UMC177" s="137"/>
      <c r="UMD177" s="137"/>
      <c r="UME177" s="137"/>
      <c r="UMF177" s="137"/>
      <c r="UMG177" s="137"/>
      <c r="UMH177" s="137"/>
      <c r="UMI177" s="137"/>
      <c r="UMJ177" s="137"/>
      <c r="UMK177" s="137"/>
      <c r="UML177" s="137"/>
      <c r="UMM177" s="137"/>
      <c r="UMN177" s="137"/>
      <c r="UMO177" s="137"/>
      <c r="UMP177" s="137"/>
      <c r="UMQ177" s="137"/>
      <c r="UMR177" s="137"/>
      <c r="UMS177" s="137"/>
      <c r="UMT177" s="137"/>
      <c r="UMU177" s="137"/>
      <c r="UMV177" s="137"/>
      <c r="UMW177" s="137"/>
      <c r="UMX177" s="137"/>
      <c r="UMY177" s="137"/>
      <c r="UMZ177" s="137"/>
      <c r="UNA177" s="137"/>
      <c r="UNB177" s="137"/>
      <c r="UNC177" s="137"/>
      <c r="UND177" s="137"/>
      <c r="UNE177" s="137"/>
      <c r="UNF177" s="137"/>
      <c r="UNG177" s="137"/>
      <c r="UNH177" s="137"/>
      <c r="UNI177" s="137"/>
      <c r="UNJ177" s="137"/>
      <c r="UNK177" s="137"/>
      <c r="UNL177" s="137"/>
      <c r="UNM177" s="137"/>
      <c r="UNN177" s="137"/>
      <c r="UNO177" s="137"/>
      <c r="UNP177" s="137"/>
      <c r="UNQ177" s="137"/>
      <c r="UNR177" s="137"/>
      <c r="UNS177" s="137"/>
      <c r="UNT177" s="137"/>
      <c r="UNU177" s="137"/>
      <c r="UNV177" s="137"/>
      <c r="UNW177" s="137"/>
      <c r="UNX177" s="137"/>
      <c r="UNY177" s="137"/>
      <c r="UNZ177" s="137"/>
      <c r="UOA177" s="137"/>
      <c r="UOB177" s="137"/>
      <c r="UOC177" s="137"/>
      <c r="UOD177" s="137"/>
      <c r="UOE177" s="137"/>
      <c r="UOF177" s="137"/>
      <c r="UOG177" s="137"/>
      <c r="UOH177" s="137"/>
      <c r="UOI177" s="137"/>
      <c r="UOJ177" s="137"/>
      <c r="UOK177" s="137"/>
      <c r="UOL177" s="137"/>
      <c r="UOM177" s="137"/>
      <c r="UON177" s="137"/>
      <c r="UOO177" s="137"/>
      <c r="UOP177" s="137"/>
      <c r="UOQ177" s="137"/>
      <c r="UOR177" s="137"/>
      <c r="UOS177" s="137"/>
      <c r="UOT177" s="137"/>
      <c r="UOU177" s="137"/>
      <c r="UOV177" s="137"/>
      <c r="UOW177" s="137"/>
      <c r="UOX177" s="137"/>
      <c r="UOY177" s="137"/>
      <c r="UOZ177" s="137"/>
      <c r="UPA177" s="137"/>
      <c r="UPB177" s="137"/>
      <c r="UPC177" s="137"/>
      <c r="UPD177" s="137"/>
      <c r="UPE177" s="137"/>
      <c r="UPF177" s="137"/>
      <c r="UPG177" s="137"/>
      <c r="UPH177" s="137"/>
      <c r="UPI177" s="137"/>
      <c r="UPJ177" s="137"/>
      <c r="UPK177" s="137"/>
      <c r="UPL177" s="137"/>
      <c r="UPM177" s="137"/>
      <c r="UPN177" s="137"/>
      <c r="UPO177" s="137"/>
      <c r="UPP177" s="137"/>
      <c r="UPQ177" s="137"/>
      <c r="UPR177" s="137"/>
      <c r="UPS177" s="137"/>
      <c r="UPT177" s="137"/>
      <c r="UPU177" s="137"/>
      <c r="UPV177" s="137"/>
      <c r="UPW177" s="137"/>
      <c r="UPX177" s="137"/>
      <c r="UPY177" s="137"/>
      <c r="UPZ177" s="137"/>
      <c r="UQA177" s="137"/>
      <c r="UQB177" s="137"/>
      <c r="UQC177" s="137"/>
      <c r="UQD177" s="137"/>
      <c r="UQE177" s="137"/>
      <c r="UQF177" s="137"/>
      <c r="UQG177" s="137"/>
      <c r="UQH177" s="137"/>
      <c r="UQI177" s="137"/>
      <c r="UQJ177" s="137"/>
      <c r="UQK177" s="137"/>
      <c r="UQL177" s="137"/>
      <c r="UQM177" s="137"/>
      <c r="UQN177" s="137"/>
      <c r="UQO177" s="137"/>
      <c r="UQP177" s="137"/>
      <c r="UQQ177" s="137"/>
      <c r="UQR177" s="137"/>
      <c r="UQS177" s="137"/>
      <c r="UQT177" s="137"/>
      <c r="UQU177" s="137"/>
      <c r="UQV177" s="137"/>
      <c r="UQW177" s="137"/>
      <c r="UQX177" s="137"/>
      <c r="UQY177" s="137"/>
      <c r="UQZ177" s="137"/>
      <c r="URA177" s="137"/>
      <c r="URB177" s="137"/>
      <c r="URC177" s="137"/>
      <c r="URD177" s="137"/>
      <c r="URE177" s="137"/>
      <c r="URF177" s="137"/>
      <c r="URG177" s="137"/>
      <c r="URH177" s="137"/>
      <c r="URI177" s="137"/>
      <c r="URJ177" s="137"/>
      <c r="URK177" s="137"/>
      <c r="URL177" s="137"/>
      <c r="URM177" s="137"/>
      <c r="URN177" s="137"/>
      <c r="URO177" s="137"/>
      <c r="URP177" s="137"/>
      <c r="URQ177" s="137"/>
      <c r="URR177" s="137"/>
      <c r="URS177" s="137"/>
      <c r="URT177" s="137"/>
      <c r="URU177" s="137"/>
      <c r="URV177" s="137"/>
      <c r="URW177" s="137"/>
      <c r="URX177" s="137"/>
      <c r="URY177" s="137"/>
      <c r="URZ177" s="137"/>
      <c r="USA177" s="137"/>
      <c r="USB177" s="137"/>
      <c r="USC177" s="137"/>
      <c r="USD177" s="137"/>
      <c r="USE177" s="137"/>
      <c r="USF177" s="137"/>
      <c r="USG177" s="137"/>
      <c r="USH177" s="137"/>
      <c r="USI177" s="137"/>
      <c r="USJ177" s="137"/>
      <c r="USK177" s="137"/>
      <c r="USL177" s="137"/>
      <c r="USM177" s="137"/>
      <c r="USN177" s="137"/>
      <c r="USO177" s="137"/>
      <c r="USP177" s="137"/>
      <c r="USQ177" s="137"/>
      <c r="USR177" s="137"/>
      <c r="USS177" s="137"/>
      <c r="UST177" s="137"/>
      <c r="USU177" s="137"/>
      <c r="USV177" s="137"/>
      <c r="USW177" s="137"/>
      <c r="USX177" s="137"/>
      <c r="USY177" s="137"/>
      <c r="USZ177" s="137"/>
      <c r="UTA177" s="137"/>
      <c r="UTB177" s="137"/>
      <c r="UTC177" s="137"/>
      <c r="UTD177" s="137"/>
      <c r="UTE177" s="137"/>
      <c r="UTF177" s="137"/>
      <c r="UTG177" s="137"/>
      <c r="UTH177" s="137"/>
      <c r="UTI177" s="137"/>
      <c r="UTJ177" s="137"/>
      <c r="UTK177" s="137"/>
      <c r="UTL177" s="137"/>
      <c r="UTM177" s="137"/>
      <c r="UTN177" s="137"/>
      <c r="UTO177" s="137"/>
      <c r="UTP177" s="137"/>
      <c r="UTQ177" s="137"/>
      <c r="UTR177" s="137"/>
      <c r="UTS177" s="137"/>
      <c r="UTT177" s="137"/>
      <c r="UTU177" s="137"/>
      <c r="UTV177" s="137"/>
      <c r="UTW177" s="137"/>
      <c r="UTX177" s="137"/>
      <c r="UTY177" s="137"/>
      <c r="UTZ177" s="137"/>
      <c r="UUA177" s="137"/>
      <c r="UUB177" s="137"/>
      <c r="UUC177" s="137"/>
      <c r="UUD177" s="137"/>
      <c r="UUE177" s="137"/>
      <c r="UUF177" s="137"/>
      <c r="UUG177" s="137"/>
      <c r="UUH177" s="137"/>
      <c r="UUI177" s="137"/>
      <c r="UUJ177" s="137"/>
      <c r="UUK177" s="137"/>
      <c r="UUL177" s="137"/>
      <c r="UUM177" s="137"/>
      <c r="UUN177" s="137"/>
      <c r="UUO177" s="137"/>
      <c r="UUP177" s="137"/>
      <c r="UUQ177" s="137"/>
      <c r="UUR177" s="137"/>
      <c r="UUS177" s="137"/>
      <c r="UUT177" s="137"/>
      <c r="UUU177" s="137"/>
      <c r="UUV177" s="137"/>
      <c r="UUW177" s="137"/>
      <c r="UUX177" s="137"/>
      <c r="UUY177" s="137"/>
      <c r="UUZ177" s="137"/>
      <c r="UVA177" s="137"/>
      <c r="UVB177" s="137"/>
      <c r="UVC177" s="137"/>
      <c r="UVD177" s="137"/>
      <c r="UVE177" s="137"/>
      <c r="UVF177" s="137"/>
      <c r="UVG177" s="137"/>
      <c r="UVH177" s="137"/>
      <c r="UVI177" s="137"/>
      <c r="UVJ177" s="137"/>
      <c r="UVK177" s="137"/>
      <c r="UVL177" s="137"/>
      <c r="UVM177" s="137"/>
      <c r="UVN177" s="137"/>
      <c r="UVO177" s="137"/>
      <c r="UVP177" s="137"/>
      <c r="UVQ177" s="137"/>
      <c r="UVR177" s="137"/>
      <c r="UVS177" s="137"/>
      <c r="UVT177" s="137"/>
      <c r="UVU177" s="137"/>
      <c r="UVV177" s="137"/>
      <c r="UVW177" s="137"/>
      <c r="UVX177" s="137"/>
      <c r="UVY177" s="137"/>
      <c r="UVZ177" s="137"/>
      <c r="UWA177" s="137"/>
      <c r="UWB177" s="137"/>
      <c r="UWC177" s="137"/>
      <c r="UWD177" s="137"/>
      <c r="UWE177" s="137"/>
      <c r="UWF177" s="137"/>
      <c r="UWG177" s="137"/>
      <c r="UWH177" s="137"/>
      <c r="UWI177" s="137"/>
      <c r="UWJ177" s="137"/>
      <c r="UWK177" s="137"/>
      <c r="UWL177" s="137"/>
      <c r="UWM177" s="137"/>
      <c r="UWN177" s="137"/>
      <c r="UWO177" s="137"/>
      <c r="UWP177" s="137"/>
      <c r="UWQ177" s="137"/>
      <c r="UWR177" s="137"/>
      <c r="UWS177" s="137"/>
      <c r="UWT177" s="137"/>
      <c r="UWU177" s="137"/>
      <c r="UWV177" s="137"/>
      <c r="UWW177" s="137"/>
      <c r="UWX177" s="137"/>
      <c r="UWY177" s="137"/>
      <c r="UWZ177" s="137"/>
      <c r="UXA177" s="137"/>
      <c r="UXB177" s="137"/>
      <c r="UXC177" s="137"/>
      <c r="UXD177" s="137"/>
      <c r="UXE177" s="137"/>
      <c r="UXF177" s="137"/>
      <c r="UXG177" s="137"/>
      <c r="UXH177" s="137"/>
      <c r="UXI177" s="137"/>
      <c r="UXJ177" s="137"/>
      <c r="UXK177" s="137"/>
      <c r="UXL177" s="137"/>
      <c r="UXM177" s="137"/>
      <c r="UXN177" s="137"/>
      <c r="UXO177" s="137"/>
      <c r="UXP177" s="137"/>
      <c r="UXQ177" s="137"/>
      <c r="UXR177" s="137"/>
      <c r="UXS177" s="137"/>
      <c r="UXT177" s="137"/>
      <c r="UXU177" s="137"/>
      <c r="UXV177" s="137"/>
      <c r="UXW177" s="137"/>
      <c r="UXX177" s="137"/>
      <c r="UXY177" s="137"/>
      <c r="UXZ177" s="137"/>
      <c r="UYA177" s="137"/>
      <c r="UYB177" s="137"/>
      <c r="UYC177" s="137"/>
      <c r="UYD177" s="137"/>
      <c r="UYE177" s="137"/>
      <c r="UYF177" s="137"/>
      <c r="UYG177" s="137"/>
      <c r="UYH177" s="137"/>
      <c r="UYI177" s="137"/>
      <c r="UYJ177" s="137"/>
      <c r="UYK177" s="137"/>
      <c r="UYL177" s="137"/>
      <c r="UYM177" s="137"/>
      <c r="UYN177" s="137"/>
      <c r="UYO177" s="137"/>
      <c r="UYP177" s="137"/>
      <c r="UYQ177" s="137"/>
      <c r="UYR177" s="137"/>
      <c r="UYS177" s="137"/>
      <c r="UYT177" s="137"/>
      <c r="UYU177" s="137"/>
      <c r="UYV177" s="137"/>
      <c r="UYW177" s="137"/>
      <c r="UYX177" s="137"/>
      <c r="UYY177" s="137"/>
      <c r="UYZ177" s="137"/>
      <c r="UZA177" s="137"/>
      <c r="UZB177" s="137"/>
      <c r="UZC177" s="137"/>
      <c r="UZD177" s="137"/>
      <c r="UZE177" s="137"/>
      <c r="UZF177" s="137"/>
      <c r="UZG177" s="137"/>
      <c r="UZH177" s="137"/>
      <c r="UZI177" s="137"/>
      <c r="UZJ177" s="137"/>
      <c r="UZK177" s="137"/>
      <c r="UZL177" s="137"/>
      <c r="UZM177" s="137"/>
      <c r="UZN177" s="137"/>
      <c r="UZO177" s="137"/>
      <c r="UZP177" s="137"/>
      <c r="UZQ177" s="137"/>
      <c r="UZR177" s="137"/>
      <c r="UZS177" s="137"/>
      <c r="UZT177" s="137"/>
      <c r="UZU177" s="137"/>
      <c r="UZV177" s="137"/>
      <c r="UZW177" s="137"/>
      <c r="UZX177" s="137"/>
      <c r="UZY177" s="137"/>
      <c r="UZZ177" s="137"/>
      <c r="VAA177" s="137"/>
      <c r="VAB177" s="137"/>
      <c r="VAC177" s="137"/>
      <c r="VAD177" s="137"/>
      <c r="VAE177" s="137"/>
      <c r="VAF177" s="137"/>
      <c r="VAG177" s="137"/>
      <c r="VAH177" s="137"/>
      <c r="VAI177" s="137"/>
      <c r="VAJ177" s="137"/>
      <c r="VAK177" s="137"/>
      <c r="VAL177" s="137"/>
      <c r="VAM177" s="137"/>
      <c r="VAN177" s="137"/>
      <c r="VAO177" s="137"/>
      <c r="VAP177" s="137"/>
      <c r="VAQ177" s="137"/>
      <c r="VAR177" s="137"/>
      <c r="VAS177" s="137"/>
      <c r="VAT177" s="137"/>
      <c r="VAU177" s="137"/>
      <c r="VAV177" s="137"/>
      <c r="VAW177" s="137"/>
      <c r="VAX177" s="137"/>
      <c r="VAY177" s="137"/>
      <c r="VAZ177" s="137"/>
      <c r="VBA177" s="137"/>
      <c r="VBB177" s="137"/>
      <c r="VBC177" s="137"/>
      <c r="VBD177" s="137"/>
      <c r="VBE177" s="137"/>
      <c r="VBF177" s="137"/>
      <c r="VBG177" s="137"/>
      <c r="VBH177" s="137"/>
      <c r="VBI177" s="137"/>
      <c r="VBJ177" s="137"/>
      <c r="VBK177" s="137"/>
      <c r="VBL177" s="137"/>
      <c r="VBM177" s="137"/>
      <c r="VBN177" s="137"/>
      <c r="VBO177" s="137"/>
      <c r="VBP177" s="137"/>
      <c r="VBQ177" s="137"/>
      <c r="VBR177" s="137"/>
      <c r="VBS177" s="137"/>
      <c r="VBT177" s="137"/>
      <c r="VBU177" s="137"/>
      <c r="VBV177" s="137"/>
      <c r="VBW177" s="137"/>
      <c r="VBX177" s="137"/>
      <c r="VBY177" s="137"/>
      <c r="VBZ177" s="137"/>
      <c r="VCA177" s="137"/>
      <c r="VCB177" s="137"/>
      <c r="VCC177" s="137"/>
      <c r="VCD177" s="137"/>
      <c r="VCE177" s="137"/>
      <c r="VCF177" s="137"/>
      <c r="VCG177" s="137"/>
      <c r="VCH177" s="137"/>
      <c r="VCI177" s="137"/>
      <c r="VCJ177" s="137"/>
      <c r="VCK177" s="137"/>
      <c r="VCL177" s="137"/>
      <c r="VCM177" s="137"/>
      <c r="VCN177" s="137"/>
      <c r="VCO177" s="137"/>
      <c r="VCP177" s="137"/>
      <c r="VCQ177" s="137"/>
      <c r="VCR177" s="137"/>
      <c r="VCS177" s="137"/>
      <c r="VCT177" s="137"/>
      <c r="VCU177" s="137"/>
      <c r="VCV177" s="137"/>
      <c r="VCW177" s="137"/>
      <c r="VCX177" s="137"/>
      <c r="VCY177" s="137"/>
      <c r="VCZ177" s="137"/>
      <c r="VDA177" s="137"/>
      <c r="VDB177" s="137"/>
      <c r="VDC177" s="137"/>
      <c r="VDD177" s="137"/>
      <c r="VDE177" s="137"/>
      <c r="VDF177" s="137"/>
      <c r="VDG177" s="137"/>
      <c r="VDH177" s="137"/>
      <c r="VDI177" s="137"/>
      <c r="VDJ177" s="137"/>
      <c r="VDK177" s="137"/>
      <c r="VDL177" s="137"/>
      <c r="VDM177" s="137"/>
      <c r="VDN177" s="137"/>
      <c r="VDO177" s="137"/>
      <c r="VDP177" s="137"/>
      <c r="VDQ177" s="137"/>
      <c r="VDR177" s="137"/>
      <c r="VDS177" s="137"/>
      <c r="VDT177" s="137"/>
      <c r="VDU177" s="137"/>
      <c r="VDV177" s="137"/>
      <c r="VDW177" s="137"/>
      <c r="VDX177" s="137"/>
      <c r="VDY177" s="137"/>
      <c r="VDZ177" s="137"/>
      <c r="VEA177" s="137"/>
      <c r="VEB177" s="137"/>
      <c r="VEC177" s="137"/>
      <c r="VED177" s="137"/>
      <c r="VEE177" s="137"/>
      <c r="VEF177" s="137"/>
      <c r="VEG177" s="137"/>
      <c r="VEH177" s="137"/>
      <c r="VEI177" s="137"/>
      <c r="VEJ177" s="137"/>
      <c r="VEK177" s="137"/>
      <c r="VEL177" s="137"/>
      <c r="VEM177" s="137"/>
      <c r="VEN177" s="137"/>
      <c r="VEO177" s="137"/>
      <c r="VEP177" s="137"/>
      <c r="VEQ177" s="137"/>
      <c r="VER177" s="137"/>
      <c r="VES177" s="137"/>
      <c r="VET177" s="137"/>
      <c r="VEU177" s="137"/>
      <c r="VEV177" s="137"/>
      <c r="VEW177" s="137"/>
      <c r="VEX177" s="137"/>
      <c r="VEY177" s="137"/>
      <c r="VEZ177" s="137"/>
      <c r="VFA177" s="137"/>
      <c r="VFB177" s="137"/>
      <c r="VFC177" s="137"/>
      <c r="VFD177" s="137"/>
      <c r="VFE177" s="137"/>
      <c r="VFF177" s="137"/>
      <c r="VFG177" s="137"/>
      <c r="VFH177" s="137"/>
      <c r="VFI177" s="137"/>
      <c r="VFJ177" s="137"/>
      <c r="VFK177" s="137"/>
      <c r="VFL177" s="137"/>
      <c r="VFM177" s="137"/>
      <c r="VFN177" s="137"/>
      <c r="VFO177" s="137"/>
      <c r="VFP177" s="137"/>
      <c r="VFQ177" s="137"/>
      <c r="VFR177" s="137"/>
      <c r="VFS177" s="137"/>
      <c r="VFT177" s="137"/>
      <c r="VFU177" s="137"/>
      <c r="VFV177" s="137"/>
      <c r="VFW177" s="137"/>
      <c r="VFX177" s="137"/>
      <c r="VFY177" s="137"/>
      <c r="VFZ177" s="137"/>
      <c r="VGA177" s="137"/>
      <c r="VGB177" s="137"/>
      <c r="VGC177" s="137"/>
      <c r="VGD177" s="137"/>
      <c r="VGE177" s="137"/>
      <c r="VGF177" s="137"/>
      <c r="VGG177" s="137"/>
      <c r="VGH177" s="137"/>
      <c r="VGI177" s="137"/>
      <c r="VGJ177" s="137"/>
      <c r="VGK177" s="137"/>
      <c r="VGL177" s="137"/>
      <c r="VGM177" s="137"/>
      <c r="VGN177" s="137"/>
      <c r="VGO177" s="137"/>
      <c r="VGP177" s="137"/>
      <c r="VGQ177" s="137"/>
      <c r="VGR177" s="137"/>
      <c r="VGS177" s="137"/>
      <c r="VGT177" s="137"/>
      <c r="VGU177" s="137"/>
      <c r="VGV177" s="137"/>
      <c r="VGW177" s="137"/>
      <c r="VGX177" s="137"/>
      <c r="VGY177" s="137"/>
      <c r="VGZ177" s="137"/>
      <c r="VHA177" s="137"/>
      <c r="VHB177" s="137"/>
      <c r="VHC177" s="137"/>
      <c r="VHD177" s="137"/>
      <c r="VHE177" s="137"/>
      <c r="VHF177" s="137"/>
      <c r="VHG177" s="137"/>
      <c r="VHH177" s="137"/>
      <c r="VHI177" s="137"/>
      <c r="VHJ177" s="137"/>
      <c r="VHK177" s="137"/>
      <c r="VHL177" s="137"/>
      <c r="VHM177" s="137"/>
      <c r="VHN177" s="137"/>
      <c r="VHO177" s="137"/>
      <c r="VHP177" s="137"/>
      <c r="VHQ177" s="137"/>
      <c r="VHR177" s="137"/>
      <c r="VHS177" s="137"/>
      <c r="VHT177" s="137"/>
      <c r="VHU177" s="137"/>
      <c r="VHV177" s="137"/>
      <c r="VHW177" s="137"/>
      <c r="VHX177" s="137"/>
      <c r="VHY177" s="137"/>
      <c r="VHZ177" s="137"/>
      <c r="VIA177" s="137"/>
      <c r="VIB177" s="137"/>
      <c r="VIC177" s="137"/>
      <c r="VID177" s="137"/>
      <c r="VIE177" s="137"/>
      <c r="VIF177" s="137"/>
      <c r="VIG177" s="137"/>
      <c r="VIH177" s="137"/>
      <c r="VII177" s="137"/>
      <c r="VIJ177" s="137"/>
      <c r="VIK177" s="137"/>
      <c r="VIL177" s="137"/>
      <c r="VIM177" s="137"/>
      <c r="VIN177" s="137"/>
      <c r="VIO177" s="137"/>
      <c r="VIP177" s="137"/>
      <c r="VIQ177" s="137"/>
      <c r="VIR177" s="137"/>
      <c r="VIS177" s="137"/>
      <c r="VIT177" s="137"/>
      <c r="VIU177" s="137"/>
      <c r="VIV177" s="137"/>
      <c r="VIW177" s="137"/>
      <c r="VIX177" s="137"/>
      <c r="VIY177" s="137"/>
      <c r="VIZ177" s="137"/>
      <c r="VJA177" s="137"/>
      <c r="VJB177" s="137"/>
      <c r="VJC177" s="137"/>
      <c r="VJD177" s="137"/>
      <c r="VJE177" s="137"/>
      <c r="VJF177" s="137"/>
      <c r="VJG177" s="137"/>
      <c r="VJH177" s="137"/>
      <c r="VJI177" s="137"/>
      <c r="VJJ177" s="137"/>
      <c r="VJK177" s="137"/>
      <c r="VJL177" s="137"/>
      <c r="VJM177" s="137"/>
      <c r="VJN177" s="137"/>
      <c r="VJO177" s="137"/>
      <c r="VJP177" s="137"/>
      <c r="VJQ177" s="137"/>
      <c r="VJR177" s="137"/>
      <c r="VJS177" s="137"/>
      <c r="VJT177" s="137"/>
      <c r="VJU177" s="137"/>
      <c r="VJV177" s="137"/>
      <c r="VJW177" s="137"/>
      <c r="VJX177" s="137"/>
      <c r="VJY177" s="137"/>
      <c r="VJZ177" s="137"/>
      <c r="VKA177" s="137"/>
      <c r="VKB177" s="137"/>
      <c r="VKC177" s="137"/>
      <c r="VKD177" s="137"/>
      <c r="VKE177" s="137"/>
      <c r="VKF177" s="137"/>
      <c r="VKG177" s="137"/>
      <c r="VKH177" s="137"/>
      <c r="VKI177" s="137"/>
      <c r="VKJ177" s="137"/>
      <c r="VKK177" s="137"/>
      <c r="VKL177" s="137"/>
      <c r="VKM177" s="137"/>
      <c r="VKN177" s="137"/>
      <c r="VKO177" s="137"/>
      <c r="VKP177" s="137"/>
      <c r="VKQ177" s="137"/>
      <c r="VKR177" s="137"/>
      <c r="VKS177" s="137"/>
      <c r="VKT177" s="137"/>
      <c r="VKU177" s="137"/>
      <c r="VKV177" s="137"/>
      <c r="VKW177" s="137"/>
      <c r="VKX177" s="137"/>
      <c r="VKY177" s="137"/>
      <c r="VKZ177" s="137"/>
      <c r="VLA177" s="137"/>
      <c r="VLB177" s="137"/>
      <c r="VLC177" s="137"/>
      <c r="VLD177" s="137"/>
      <c r="VLE177" s="137"/>
      <c r="VLF177" s="137"/>
      <c r="VLG177" s="137"/>
      <c r="VLH177" s="137"/>
      <c r="VLI177" s="137"/>
      <c r="VLJ177" s="137"/>
      <c r="VLK177" s="137"/>
      <c r="VLL177" s="137"/>
      <c r="VLM177" s="137"/>
      <c r="VLN177" s="137"/>
      <c r="VLO177" s="137"/>
      <c r="VLP177" s="137"/>
      <c r="VLQ177" s="137"/>
      <c r="VLR177" s="137"/>
      <c r="VLS177" s="137"/>
      <c r="VLT177" s="137"/>
      <c r="VLU177" s="137"/>
      <c r="VLV177" s="137"/>
      <c r="VLW177" s="137"/>
      <c r="VLX177" s="137"/>
      <c r="VLY177" s="137"/>
      <c r="VLZ177" s="137"/>
      <c r="VMA177" s="137"/>
      <c r="VMB177" s="137"/>
      <c r="VMC177" s="137"/>
      <c r="VMD177" s="137"/>
      <c r="VME177" s="137"/>
      <c r="VMF177" s="137"/>
      <c r="VMG177" s="137"/>
      <c r="VMH177" s="137"/>
      <c r="VMI177" s="137"/>
      <c r="VMJ177" s="137"/>
      <c r="VMK177" s="137"/>
      <c r="VML177" s="137"/>
      <c r="VMM177" s="137"/>
      <c r="VMN177" s="137"/>
      <c r="VMO177" s="137"/>
      <c r="VMP177" s="137"/>
      <c r="VMQ177" s="137"/>
      <c r="VMR177" s="137"/>
      <c r="VMS177" s="137"/>
      <c r="VMT177" s="137"/>
      <c r="VMU177" s="137"/>
      <c r="VMV177" s="137"/>
      <c r="VMW177" s="137"/>
      <c r="VMX177" s="137"/>
      <c r="VMY177" s="137"/>
      <c r="VMZ177" s="137"/>
      <c r="VNA177" s="137"/>
      <c r="VNB177" s="137"/>
      <c r="VNC177" s="137"/>
      <c r="VND177" s="137"/>
      <c r="VNE177" s="137"/>
      <c r="VNF177" s="137"/>
      <c r="VNG177" s="137"/>
      <c r="VNH177" s="137"/>
      <c r="VNI177" s="137"/>
      <c r="VNJ177" s="137"/>
      <c r="VNK177" s="137"/>
      <c r="VNL177" s="137"/>
      <c r="VNM177" s="137"/>
      <c r="VNN177" s="137"/>
      <c r="VNO177" s="137"/>
      <c r="VNP177" s="137"/>
      <c r="VNQ177" s="137"/>
      <c r="VNR177" s="137"/>
      <c r="VNS177" s="137"/>
      <c r="VNT177" s="137"/>
      <c r="VNU177" s="137"/>
      <c r="VNV177" s="137"/>
      <c r="VNW177" s="137"/>
      <c r="VNX177" s="137"/>
      <c r="VNY177" s="137"/>
      <c r="VNZ177" s="137"/>
      <c r="VOA177" s="137"/>
      <c r="VOB177" s="137"/>
      <c r="VOC177" s="137"/>
      <c r="VOD177" s="137"/>
      <c r="VOE177" s="137"/>
      <c r="VOF177" s="137"/>
      <c r="VOG177" s="137"/>
      <c r="VOH177" s="137"/>
      <c r="VOI177" s="137"/>
      <c r="VOJ177" s="137"/>
      <c r="VOK177" s="137"/>
      <c r="VOL177" s="137"/>
      <c r="VOM177" s="137"/>
      <c r="VON177" s="137"/>
      <c r="VOO177" s="137"/>
      <c r="VOP177" s="137"/>
      <c r="VOQ177" s="137"/>
      <c r="VOR177" s="137"/>
      <c r="VOS177" s="137"/>
      <c r="VOT177" s="137"/>
      <c r="VOU177" s="137"/>
      <c r="VOV177" s="137"/>
      <c r="VOW177" s="137"/>
      <c r="VOX177" s="137"/>
      <c r="VOY177" s="137"/>
      <c r="VOZ177" s="137"/>
      <c r="VPA177" s="137"/>
      <c r="VPB177" s="137"/>
      <c r="VPC177" s="137"/>
      <c r="VPD177" s="137"/>
      <c r="VPE177" s="137"/>
      <c r="VPF177" s="137"/>
      <c r="VPG177" s="137"/>
      <c r="VPH177" s="137"/>
      <c r="VPI177" s="137"/>
      <c r="VPJ177" s="137"/>
      <c r="VPK177" s="137"/>
      <c r="VPL177" s="137"/>
      <c r="VPM177" s="137"/>
      <c r="VPN177" s="137"/>
      <c r="VPO177" s="137"/>
      <c r="VPP177" s="137"/>
      <c r="VPQ177" s="137"/>
      <c r="VPR177" s="137"/>
      <c r="VPS177" s="137"/>
      <c r="VPT177" s="137"/>
      <c r="VPU177" s="137"/>
      <c r="VPV177" s="137"/>
      <c r="VPW177" s="137"/>
      <c r="VPX177" s="137"/>
      <c r="VPY177" s="137"/>
      <c r="VPZ177" s="137"/>
      <c r="VQA177" s="137"/>
      <c r="VQB177" s="137"/>
      <c r="VQC177" s="137"/>
      <c r="VQD177" s="137"/>
      <c r="VQE177" s="137"/>
      <c r="VQF177" s="137"/>
      <c r="VQG177" s="137"/>
      <c r="VQH177" s="137"/>
      <c r="VQI177" s="137"/>
      <c r="VQJ177" s="137"/>
      <c r="VQK177" s="137"/>
      <c r="VQL177" s="137"/>
      <c r="VQM177" s="137"/>
      <c r="VQN177" s="137"/>
      <c r="VQO177" s="137"/>
      <c r="VQP177" s="137"/>
      <c r="VQQ177" s="137"/>
      <c r="VQR177" s="137"/>
      <c r="VQS177" s="137"/>
      <c r="VQT177" s="137"/>
      <c r="VQU177" s="137"/>
      <c r="VQV177" s="137"/>
      <c r="VQW177" s="137"/>
      <c r="VQX177" s="137"/>
      <c r="VQY177" s="137"/>
      <c r="VQZ177" s="137"/>
      <c r="VRA177" s="137"/>
      <c r="VRB177" s="137"/>
      <c r="VRC177" s="137"/>
      <c r="VRD177" s="137"/>
      <c r="VRE177" s="137"/>
      <c r="VRF177" s="137"/>
      <c r="VRG177" s="137"/>
      <c r="VRH177" s="137"/>
      <c r="VRI177" s="137"/>
      <c r="VRJ177" s="137"/>
      <c r="VRK177" s="137"/>
      <c r="VRL177" s="137"/>
      <c r="VRM177" s="137"/>
      <c r="VRN177" s="137"/>
      <c r="VRO177" s="137"/>
      <c r="VRP177" s="137"/>
      <c r="VRQ177" s="137"/>
      <c r="VRR177" s="137"/>
      <c r="VRS177" s="137"/>
      <c r="VRT177" s="137"/>
      <c r="VRU177" s="137"/>
      <c r="VRV177" s="137"/>
      <c r="VRW177" s="137"/>
      <c r="VRX177" s="137"/>
      <c r="VRY177" s="137"/>
      <c r="VRZ177" s="137"/>
      <c r="VSA177" s="137"/>
      <c r="VSB177" s="137"/>
      <c r="VSC177" s="137"/>
      <c r="VSD177" s="137"/>
      <c r="VSE177" s="137"/>
      <c r="VSF177" s="137"/>
      <c r="VSG177" s="137"/>
      <c r="VSH177" s="137"/>
      <c r="VSI177" s="137"/>
      <c r="VSJ177" s="137"/>
      <c r="VSK177" s="137"/>
      <c r="VSL177" s="137"/>
      <c r="VSM177" s="137"/>
      <c r="VSN177" s="137"/>
      <c r="VSO177" s="137"/>
      <c r="VSP177" s="137"/>
      <c r="VSQ177" s="137"/>
      <c r="VSR177" s="137"/>
      <c r="VSS177" s="137"/>
      <c r="VST177" s="137"/>
      <c r="VSU177" s="137"/>
      <c r="VSV177" s="137"/>
      <c r="VSW177" s="137"/>
      <c r="VSX177" s="137"/>
      <c r="VSY177" s="137"/>
      <c r="VSZ177" s="137"/>
      <c r="VTA177" s="137"/>
      <c r="VTB177" s="137"/>
      <c r="VTC177" s="137"/>
      <c r="VTD177" s="137"/>
      <c r="VTE177" s="137"/>
      <c r="VTF177" s="137"/>
      <c r="VTG177" s="137"/>
      <c r="VTH177" s="137"/>
      <c r="VTI177" s="137"/>
      <c r="VTJ177" s="137"/>
      <c r="VTK177" s="137"/>
      <c r="VTL177" s="137"/>
      <c r="VTM177" s="137"/>
      <c r="VTN177" s="137"/>
      <c r="VTO177" s="137"/>
      <c r="VTP177" s="137"/>
      <c r="VTQ177" s="137"/>
      <c r="VTR177" s="137"/>
      <c r="VTS177" s="137"/>
      <c r="VTT177" s="137"/>
      <c r="VTU177" s="137"/>
      <c r="VTV177" s="137"/>
      <c r="VTW177" s="137"/>
      <c r="VTX177" s="137"/>
      <c r="VTY177" s="137"/>
      <c r="VTZ177" s="137"/>
      <c r="VUA177" s="137"/>
      <c r="VUB177" s="137"/>
      <c r="VUC177" s="137"/>
      <c r="VUD177" s="137"/>
      <c r="VUE177" s="137"/>
      <c r="VUF177" s="137"/>
      <c r="VUG177" s="137"/>
      <c r="VUH177" s="137"/>
      <c r="VUI177" s="137"/>
      <c r="VUJ177" s="137"/>
      <c r="VUK177" s="137"/>
      <c r="VUL177" s="137"/>
      <c r="VUM177" s="137"/>
      <c r="VUN177" s="137"/>
      <c r="VUO177" s="137"/>
      <c r="VUP177" s="137"/>
      <c r="VUQ177" s="137"/>
      <c r="VUR177" s="137"/>
      <c r="VUS177" s="137"/>
      <c r="VUT177" s="137"/>
      <c r="VUU177" s="137"/>
      <c r="VUV177" s="137"/>
      <c r="VUW177" s="137"/>
      <c r="VUX177" s="137"/>
      <c r="VUY177" s="137"/>
      <c r="VUZ177" s="137"/>
      <c r="VVA177" s="137"/>
      <c r="VVB177" s="137"/>
      <c r="VVC177" s="137"/>
      <c r="VVD177" s="137"/>
      <c r="VVE177" s="137"/>
      <c r="VVF177" s="137"/>
      <c r="VVG177" s="137"/>
      <c r="VVH177" s="137"/>
      <c r="VVI177" s="137"/>
      <c r="VVJ177" s="137"/>
      <c r="VVK177" s="137"/>
      <c r="VVL177" s="137"/>
      <c r="VVM177" s="137"/>
      <c r="VVN177" s="137"/>
      <c r="VVO177" s="137"/>
      <c r="VVP177" s="137"/>
      <c r="VVQ177" s="137"/>
      <c r="VVR177" s="137"/>
      <c r="VVS177" s="137"/>
      <c r="VVT177" s="137"/>
      <c r="VVU177" s="137"/>
      <c r="VVV177" s="137"/>
      <c r="VVW177" s="137"/>
      <c r="VVX177" s="137"/>
      <c r="VVY177" s="137"/>
      <c r="VVZ177" s="137"/>
      <c r="VWA177" s="137"/>
      <c r="VWB177" s="137"/>
      <c r="VWC177" s="137"/>
      <c r="VWD177" s="137"/>
      <c r="VWE177" s="137"/>
      <c r="VWF177" s="137"/>
      <c r="VWG177" s="137"/>
      <c r="VWH177" s="137"/>
      <c r="VWI177" s="137"/>
      <c r="VWJ177" s="137"/>
      <c r="VWK177" s="137"/>
      <c r="VWL177" s="137"/>
      <c r="VWM177" s="137"/>
      <c r="VWN177" s="137"/>
      <c r="VWO177" s="137"/>
      <c r="VWP177" s="137"/>
      <c r="VWQ177" s="137"/>
      <c r="VWR177" s="137"/>
      <c r="VWS177" s="137"/>
      <c r="VWT177" s="137"/>
      <c r="VWU177" s="137"/>
      <c r="VWV177" s="137"/>
      <c r="VWW177" s="137"/>
      <c r="VWX177" s="137"/>
      <c r="VWY177" s="137"/>
      <c r="VWZ177" s="137"/>
      <c r="VXA177" s="137"/>
      <c r="VXB177" s="137"/>
      <c r="VXC177" s="137"/>
      <c r="VXD177" s="137"/>
      <c r="VXE177" s="137"/>
      <c r="VXF177" s="137"/>
      <c r="VXG177" s="137"/>
      <c r="VXH177" s="137"/>
      <c r="VXI177" s="137"/>
      <c r="VXJ177" s="137"/>
      <c r="VXK177" s="137"/>
      <c r="VXL177" s="137"/>
      <c r="VXM177" s="137"/>
      <c r="VXN177" s="137"/>
      <c r="VXO177" s="137"/>
      <c r="VXP177" s="137"/>
      <c r="VXQ177" s="137"/>
      <c r="VXR177" s="137"/>
      <c r="VXS177" s="137"/>
      <c r="VXT177" s="137"/>
      <c r="VXU177" s="137"/>
      <c r="VXV177" s="137"/>
      <c r="VXW177" s="137"/>
      <c r="VXX177" s="137"/>
      <c r="VXY177" s="137"/>
      <c r="VXZ177" s="137"/>
      <c r="VYA177" s="137"/>
      <c r="VYB177" s="137"/>
      <c r="VYC177" s="137"/>
      <c r="VYD177" s="137"/>
      <c r="VYE177" s="137"/>
      <c r="VYF177" s="137"/>
      <c r="VYG177" s="137"/>
      <c r="VYH177" s="137"/>
      <c r="VYI177" s="137"/>
      <c r="VYJ177" s="137"/>
      <c r="VYK177" s="137"/>
      <c r="VYL177" s="137"/>
      <c r="VYM177" s="137"/>
      <c r="VYN177" s="137"/>
      <c r="VYO177" s="137"/>
      <c r="VYP177" s="137"/>
      <c r="VYQ177" s="137"/>
      <c r="VYR177" s="137"/>
      <c r="VYS177" s="137"/>
      <c r="VYT177" s="137"/>
      <c r="VYU177" s="137"/>
      <c r="VYV177" s="137"/>
      <c r="VYW177" s="137"/>
      <c r="VYX177" s="137"/>
      <c r="VYY177" s="137"/>
      <c r="VYZ177" s="137"/>
      <c r="VZA177" s="137"/>
      <c r="VZB177" s="137"/>
      <c r="VZC177" s="137"/>
      <c r="VZD177" s="137"/>
      <c r="VZE177" s="137"/>
      <c r="VZF177" s="137"/>
      <c r="VZG177" s="137"/>
      <c r="VZH177" s="137"/>
      <c r="VZI177" s="137"/>
      <c r="VZJ177" s="137"/>
      <c r="VZK177" s="137"/>
      <c r="VZL177" s="137"/>
      <c r="VZM177" s="137"/>
      <c r="VZN177" s="137"/>
      <c r="VZO177" s="137"/>
      <c r="VZP177" s="137"/>
      <c r="VZQ177" s="137"/>
      <c r="VZR177" s="137"/>
      <c r="VZS177" s="137"/>
      <c r="VZT177" s="137"/>
      <c r="VZU177" s="137"/>
      <c r="VZV177" s="137"/>
      <c r="VZW177" s="137"/>
      <c r="VZX177" s="137"/>
      <c r="VZY177" s="137"/>
      <c r="VZZ177" s="137"/>
      <c r="WAA177" s="137"/>
      <c r="WAB177" s="137"/>
      <c r="WAC177" s="137"/>
      <c r="WAD177" s="137"/>
      <c r="WAE177" s="137"/>
      <c r="WAF177" s="137"/>
      <c r="WAG177" s="137"/>
      <c r="WAH177" s="137"/>
      <c r="WAI177" s="137"/>
      <c r="WAJ177" s="137"/>
      <c r="WAK177" s="137"/>
      <c r="WAL177" s="137"/>
      <c r="WAM177" s="137"/>
      <c r="WAN177" s="137"/>
      <c r="WAO177" s="137"/>
      <c r="WAP177" s="137"/>
      <c r="WAQ177" s="137"/>
      <c r="WAR177" s="137"/>
      <c r="WAS177" s="137"/>
      <c r="WAT177" s="137"/>
      <c r="WAU177" s="137"/>
      <c r="WAV177" s="137"/>
      <c r="WAW177" s="137"/>
      <c r="WAX177" s="137"/>
      <c r="WAY177" s="137"/>
      <c r="WAZ177" s="137"/>
      <c r="WBA177" s="137"/>
      <c r="WBB177" s="137"/>
      <c r="WBC177" s="137"/>
      <c r="WBD177" s="137"/>
      <c r="WBE177" s="137"/>
      <c r="WBF177" s="137"/>
      <c r="WBG177" s="137"/>
      <c r="WBH177" s="137"/>
      <c r="WBI177" s="137"/>
      <c r="WBJ177" s="137"/>
      <c r="WBK177" s="137"/>
      <c r="WBL177" s="137"/>
      <c r="WBM177" s="137"/>
      <c r="WBN177" s="137"/>
      <c r="WBO177" s="137"/>
      <c r="WBP177" s="137"/>
      <c r="WBQ177" s="137"/>
      <c r="WBR177" s="137"/>
      <c r="WBS177" s="137"/>
      <c r="WBT177" s="137"/>
      <c r="WBU177" s="137"/>
      <c r="WBV177" s="137"/>
      <c r="WBW177" s="137"/>
      <c r="WBX177" s="137"/>
      <c r="WBY177" s="137"/>
      <c r="WBZ177" s="137"/>
      <c r="WCA177" s="137"/>
      <c r="WCB177" s="137"/>
      <c r="WCC177" s="137"/>
      <c r="WCD177" s="137"/>
      <c r="WCE177" s="137"/>
      <c r="WCF177" s="137"/>
      <c r="WCG177" s="137"/>
      <c r="WCH177" s="137"/>
      <c r="WCI177" s="137"/>
      <c r="WCJ177" s="137"/>
      <c r="WCK177" s="137"/>
      <c r="WCL177" s="137"/>
      <c r="WCM177" s="137"/>
      <c r="WCN177" s="137"/>
      <c r="WCO177" s="137"/>
      <c r="WCP177" s="137"/>
      <c r="WCQ177" s="137"/>
      <c r="WCR177" s="137"/>
      <c r="WCS177" s="137"/>
      <c r="WCT177" s="137"/>
      <c r="WCU177" s="137"/>
      <c r="WCV177" s="137"/>
      <c r="WCW177" s="137"/>
      <c r="WCX177" s="137"/>
      <c r="WCY177" s="137"/>
      <c r="WCZ177" s="137"/>
      <c r="WDA177" s="137"/>
      <c r="WDB177" s="137"/>
      <c r="WDC177" s="137"/>
      <c r="WDD177" s="137"/>
      <c r="WDE177" s="137"/>
      <c r="WDF177" s="137"/>
      <c r="WDG177" s="137"/>
      <c r="WDH177" s="137"/>
      <c r="WDI177" s="137"/>
      <c r="WDJ177" s="137"/>
      <c r="WDK177" s="137"/>
      <c r="WDL177" s="137"/>
      <c r="WDM177" s="137"/>
      <c r="WDN177" s="137"/>
      <c r="WDO177" s="137"/>
      <c r="WDP177" s="137"/>
      <c r="WDQ177" s="137"/>
      <c r="WDR177" s="137"/>
      <c r="WDS177" s="137"/>
      <c r="WDT177" s="137"/>
      <c r="WDU177" s="137"/>
      <c r="WDV177" s="137"/>
      <c r="WDW177" s="137"/>
      <c r="WDX177" s="137"/>
      <c r="WDY177" s="137"/>
      <c r="WDZ177" s="137"/>
      <c r="WEA177" s="137"/>
      <c r="WEB177" s="137"/>
      <c r="WEC177" s="137"/>
      <c r="WED177" s="137"/>
      <c r="WEE177" s="137"/>
      <c r="WEF177" s="137"/>
      <c r="WEG177" s="137"/>
      <c r="WEH177" s="137"/>
      <c r="WEI177" s="137"/>
      <c r="WEJ177" s="137"/>
      <c r="WEK177" s="137"/>
      <c r="WEL177" s="137"/>
      <c r="WEM177" s="137"/>
      <c r="WEN177" s="137"/>
      <c r="WEO177" s="137"/>
      <c r="WEP177" s="137"/>
      <c r="WEQ177" s="137"/>
      <c r="WER177" s="137"/>
      <c r="WES177" s="137"/>
      <c r="WET177" s="137"/>
      <c r="WEU177" s="137"/>
      <c r="WEV177" s="137"/>
      <c r="WEW177" s="137"/>
      <c r="WEX177" s="137"/>
      <c r="WEY177" s="137"/>
      <c r="WEZ177" s="137"/>
      <c r="WFA177" s="137"/>
      <c r="WFB177" s="137"/>
      <c r="WFC177" s="137"/>
      <c r="WFD177" s="137"/>
      <c r="WFE177" s="137"/>
      <c r="WFF177" s="137"/>
      <c r="WFG177" s="137"/>
      <c r="WFH177" s="137"/>
      <c r="WFI177" s="137"/>
      <c r="WFJ177" s="137"/>
      <c r="WFK177" s="137"/>
      <c r="WFL177" s="137"/>
      <c r="WFM177" s="137"/>
      <c r="WFN177" s="137"/>
      <c r="WFO177" s="137"/>
      <c r="WFP177" s="137"/>
      <c r="WFQ177" s="137"/>
      <c r="WFR177" s="137"/>
      <c r="WFS177" s="137"/>
      <c r="WFT177" s="137"/>
      <c r="WFU177" s="137"/>
      <c r="WFV177" s="137"/>
      <c r="WFW177" s="137"/>
      <c r="WFX177" s="137"/>
      <c r="WFY177" s="137"/>
      <c r="WFZ177" s="137"/>
      <c r="WGA177" s="137"/>
      <c r="WGB177" s="137"/>
      <c r="WGC177" s="137"/>
      <c r="WGD177" s="137"/>
      <c r="WGE177" s="137"/>
      <c r="WGF177" s="137"/>
      <c r="WGG177" s="137"/>
      <c r="WGH177" s="137"/>
      <c r="WGI177" s="137"/>
      <c r="WGJ177" s="137"/>
      <c r="WGK177" s="137"/>
      <c r="WGL177" s="137"/>
      <c r="WGM177" s="137"/>
      <c r="WGN177" s="137"/>
      <c r="WGO177" s="137"/>
      <c r="WGP177" s="137"/>
      <c r="WGQ177" s="137"/>
      <c r="WGR177" s="137"/>
      <c r="WGS177" s="137"/>
      <c r="WGT177" s="137"/>
      <c r="WGU177" s="137"/>
      <c r="WGV177" s="137"/>
      <c r="WGW177" s="137"/>
      <c r="WGX177" s="137"/>
      <c r="WGY177" s="137"/>
      <c r="WGZ177" s="137"/>
      <c r="WHA177" s="137"/>
      <c r="WHB177" s="137"/>
      <c r="WHC177" s="137"/>
      <c r="WHD177" s="137"/>
      <c r="WHE177" s="137"/>
      <c r="WHF177" s="137"/>
      <c r="WHG177" s="137"/>
      <c r="WHH177" s="137"/>
      <c r="WHI177" s="137"/>
      <c r="WHJ177" s="137"/>
      <c r="WHK177" s="137"/>
      <c r="WHL177" s="137"/>
      <c r="WHM177" s="137"/>
      <c r="WHN177" s="137"/>
      <c r="WHO177" s="137"/>
      <c r="WHP177" s="137"/>
      <c r="WHQ177" s="137"/>
      <c r="WHR177" s="137"/>
      <c r="WHS177" s="137"/>
      <c r="WHT177" s="137"/>
      <c r="WHU177" s="137"/>
      <c r="WHV177" s="137"/>
      <c r="WHW177" s="137"/>
      <c r="WHX177" s="137"/>
      <c r="WHY177" s="137"/>
      <c r="WHZ177" s="137"/>
      <c r="WIA177" s="137"/>
      <c r="WIB177" s="137"/>
      <c r="WIC177" s="137"/>
      <c r="WID177" s="137"/>
      <c r="WIE177" s="137"/>
      <c r="WIF177" s="137"/>
      <c r="WIG177" s="137"/>
      <c r="WIH177" s="137"/>
      <c r="WII177" s="137"/>
      <c r="WIJ177" s="137"/>
      <c r="WIK177" s="137"/>
      <c r="WIL177" s="137"/>
      <c r="WIM177" s="137"/>
      <c r="WIN177" s="137"/>
      <c r="WIO177" s="137"/>
      <c r="WIP177" s="137"/>
      <c r="WIQ177" s="137"/>
      <c r="WIR177" s="137"/>
      <c r="WIS177" s="137"/>
      <c r="WIT177" s="137"/>
      <c r="WIU177" s="137"/>
      <c r="WIV177" s="137"/>
      <c r="WIW177" s="137"/>
      <c r="WIX177" s="137"/>
      <c r="WIY177" s="137"/>
      <c r="WIZ177" s="137"/>
      <c r="WJA177" s="137"/>
      <c r="WJB177" s="137"/>
      <c r="WJC177" s="137"/>
      <c r="WJD177" s="137"/>
      <c r="WJE177" s="137"/>
      <c r="WJF177" s="137"/>
      <c r="WJG177" s="137"/>
      <c r="WJH177" s="137"/>
      <c r="WJI177" s="137"/>
      <c r="WJJ177" s="137"/>
      <c r="WJK177" s="137"/>
      <c r="WJL177" s="137"/>
      <c r="WJM177" s="137"/>
      <c r="WJN177" s="137"/>
      <c r="WJO177" s="137"/>
      <c r="WJP177" s="137"/>
      <c r="WJQ177" s="137"/>
      <c r="WJR177" s="137"/>
      <c r="WJS177" s="137"/>
      <c r="WJT177" s="137"/>
      <c r="WJU177" s="137"/>
      <c r="WJV177" s="137"/>
      <c r="WJW177" s="137"/>
      <c r="WJX177" s="137"/>
      <c r="WJY177" s="137"/>
      <c r="WJZ177" s="137"/>
      <c r="WKA177" s="137"/>
      <c r="WKB177" s="137"/>
      <c r="WKC177" s="137"/>
      <c r="WKD177" s="137"/>
      <c r="WKE177" s="137"/>
      <c r="WKF177" s="137"/>
      <c r="WKG177" s="137"/>
      <c r="WKH177" s="137"/>
      <c r="WKI177" s="137"/>
      <c r="WKJ177" s="137"/>
      <c r="WKK177" s="137"/>
      <c r="WKL177" s="137"/>
      <c r="WKM177" s="137"/>
      <c r="WKN177" s="137"/>
      <c r="WKO177" s="137"/>
      <c r="WKP177" s="137"/>
      <c r="WKQ177" s="137"/>
      <c r="WKR177" s="137"/>
      <c r="WKS177" s="137"/>
      <c r="WKT177" s="137"/>
      <c r="WKU177" s="137"/>
      <c r="WKV177" s="137"/>
      <c r="WKW177" s="137"/>
      <c r="WKX177" s="137"/>
      <c r="WKY177" s="137"/>
      <c r="WKZ177" s="137"/>
      <c r="WLA177" s="137"/>
      <c r="WLB177" s="137"/>
      <c r="WLC177" s="137"/>
      <c r="WLD177" s="137"/>
      <c r="WLE177" s="137"/>
      <c r="WLF177" s="137"/>
      <c r="WLG177" s="137"/>
      <c r="WLH177" s="137"/>
      <c r="WLI177" s="137"/>
      <c r="WLJ177" s="137"/>
      <c r="WLK177" s="137"/>
      <c r="WLL177" s="137"/>
      <c r="WLM177" s="137"/>
      <c r="WLN177" s="137"/>
      <c r="WLO177" s="137"/>
      <c r="WLP177" s="137"/>
      <c r="WLQ177" s="137"/>
      <c r="WLR177" s="137"/>
      <c r="WLS177" s="137"/>
      <c r="WLT177" s="137"/>
      <c r="WLU177" s="137"/>
      <c r="WLV177" s="137"/>
      <c r="WLW177" s="137"/>
      <c r="WLX177" s="137"/>
      <c r="WLY177" s="137"/>
      <c r="WLZ177" s="137"/>
      <c r="WMA177" s="137"/>
      <c r="WMB177" s="137"/>
      <c r="WMC177" s="137"/>
      <c r="WMD177" s="137"/>
      <c r="WME177" s="137"/>
      <c r="WMF177" s="137"/>
      <c r="WMG177" s="137"/>
      <c r="WMH177" s="137"/>
      <c r="WMI177" s="137"/>
      <c r="WMJ177" s="137"/>
      <c r="WMK177" s="137"/>
      <c r="WML177" s="137"/>
      <c r="WMM177" s="137"/>
      <c r="WMN177" s="137"/>
      <c r="WMO177" s="137"/>
      <c r="WMP177" s="137"/>
      <c r="WMQ177" s="137"/>
      <c r="WMR177" s="137"/>
      <c r="WMS177" s="137"/>
      <c r="WMT177" s="137"/>
      <c r="WMU177" s="137"/>
      <c r="WMV177" s="137"/>
      <c r="WMW177" s="137"/>
      <c r="WMX177" s="137"/>
      <c r="WMY177" s="137"/>
      <c r="WMZ177" s="137"/>
      <c r="WNA177" s="137"/>
      <c r="WNB177" s="137"/>
      <c r="WNC177" s="137"/>
      <c r="WND177" s="137"/>
      <c r="WNE177" s="137"/>
      <c r="WNF177" s="137"/>
      <c r="WNG177" s="137"/>
      <c r="WNH177" s="137"/>
      <c r="WNI177" s="137"/>
      <c r="WNJ177" s="137"/>
      <c r="WNK177" s="137"/>
      <c r="WNL177" s="137"/>
      <c r="WNM177" s="137"/>
      <c r="WNN177" s="137"/>
      <c r="WNO177" s="137"/>
      <c r="WNP177" s="137"/>
      <c r="WNQ177" s="137"/>
      <c r="WNR177" s="137"/>
      <c r="WNS177" s="137"/>
      <c r="WNT177" s="137"/>
      <c r="WNU177" s="137"/>
      <c r="WNV177" s="137"/>
      <c r="WNW177" s="137"/>
      <c r="WNX177" s="137"/>
      <c r="WNY177" s="137"/>
      <c r="WNZ177" s="137"/>
      <c r="WOA177" s="137"/>
      <c r="WOB177" s="137"/>
      <c r="WOC177" s="137"/>
      <c r="WOD177" s="137"/>
      <c r="WOE177" s="137"/>
      <c r="WOF177" s="137"/>
      <c r="WOG177" s="137"/>
      <c r="WOH177" s="137"/>
      <c r="WOI177" s="137"/>
      <c r="WOJ177" s="137"/>
      <c r="WOK177" s="137"/>
      <c r="WOL177" s="137"/>
      <c r="WOM177" s="137"/>
      <c r="WON177" s="137"/>
      <c r="WOO177" s="137"/>
      <c r="WOP177" s="137"/>
      <c r="WOQ177" s="137"/>
      <c r="WOR177" s="137"/>
      <c r="WOS177" s="137"/>
      <c r="WOT177" s="137"/>
      <c r="WOU177" s="137"/>
      <c r="WOV177" s="137"/>
      <c r="WOW177" s="137"/>
      <c r="WOX177" s="137"/>
      <c r="WOY177" s="137"/>
      <c r="WOZ177" s="137"/>
      <c r="WPA177" s="137"/>
      <c r="WPB177" s="137"/>
      <c r="WPC177" s="137"/>
      <c r="WPD177" s="137"/>
      <c r="WPE177" s="137"/>
      <c r="WPF177" s="137"/>
      <c r="WPG177" s="137"/>
      <c r="WPH177" s="137"/>
      <c r="WPI177" s="137"/>
      <c r="WPJ177" s="137"/>
      <c r="WPK177" s="137"/>
      <c r="WPL177" s="137"/>
      <c r="WPM177" s="137"/>
      <c r="WPN177" s="137"/>
      <c r="WPO177" s="137"/>
      <c r="WPP177" s="137"/>
      <c r="WPQ177" s="137"/>
      <c r="WPR177" s="137"/>
      <c r="WPS177" s="137"/>
      <c r="WPT177" s="137"/>
      <c r="WPU177" s="137"/>
      <c r="WPV177" s="137"/>
      <c r="WPW177" s="137"/>
      <c r="WPX177" s="137"/>
      <c r="WPY177" s="137"/>
      <c r="WPZ177" s="137"/>
      <c r="WQA177" s="137"/>
      <c r="WQB177" s="137"/>
      <c r="WQC177" s="137"/>
      <c r="WQD177" s="137"/>
      <c r="WQE177" s="137"/>
      <c r="WQF177" s="137"/>
      <c r="WQG177" s="137"/>
      <c r="WQH177" s="137"/>
      <c r="WQI177" s="137"/>
      <c r="WQJ177" s="137"/>
      <c r="WQK177" s="137"/>
      <c r="WQL177" s="137"/>
      <c r="WQM177" s="137"/>
      <c r="WQN177" s="137"/>
      <c r="WQO177" s="137"/>
      <c r="WQP177" s="137"/>
      <c r="WQQ177" s="137"/>
      <c r="WQR177" s="137"/>
      <c r="WQS177" s="137"/>
      <c r="WQT177" s="137"/>
      <c r="WQU177" s="137"/>
      <c r="WQV177" s="137"/>
      <c r="WQW177" s="137"/>
      <c r="WQX177" s="137"/>
      <c r="WQY177" s="137"/>
      <c r="WQZ177" s="137"/>
      <c r="WRA177" s="137"/>
      <c r="WRB177" s="137"/>
      <c r="WRC177" s="137"/>
      <c r="WRD177" s="137"/>
      <c r="WRE177" s="137"/>
      <c r="WRF177" s="137"/>
      <c r="WRG177" s="137"/>
      <c r="WRH177" s="137"/>
      <c r="WRI177" s="137"/>
      <c r="WRJ177" s="137"/>
      <c r="WRK177" s="137"/>
      <c r="WRL177" s="137"/>
      <c r="WRM177" s="137"/>
      <c r="WRN177" s="137"/>
      <c r="WRO177" s="137"/>
      <c r="WRP177" s="137"/>
      <c r="WRQ177" s="137"/>
      <c r="WRR177" s="137"/>
      <c r="WRS177" s="137"/>
      <c r="WRT177" s="137"/>
      <c r="WRU177" s="137"/>
      <c r="WRV177" s="137"/>
      <c r="WRW177" s="137"/>
      <c r="WRX177" s="137"/>
      <c r="WRY177" s="137"/>
      <c r="WRZ177" s="137"/>
      <c r="WSA177" s="137"/>
      <c r="WSB177" s="137"/>
      <c r="WSC177" s="137"/>
      <c r="WSD177" s="137"/>
      <c r="WSE177" s="137"/>
      <c r="WSF177" s="137"/>
      <c r="WSG177" s="137"/>
      <c r="WSH177" s="137"/>
      <c r="WSI177" s="137"/>
      <c r="WSJ177" s="137"/>
      <c r="WSK177" s="137"/>
      <c r="WSL177" s="137"/>
      <c r="WSM177" s="137"/>
      <c r="WSN177" s="137"/>
      <c r="WSO177" s="137"/>
      <c r="WSP177" s="137"/>
      <c r="WSQ177" s="137"/>
      <c r="WSR177" s="137"/>
      <c r="WSS177" s="137"/>
      <c r="WST177" s="137"/>
      <c r="WSU177" s="137"/>
      <c r="WSV177" s="137"/>
      <c r="WSW177" s="137"/>
      <c r="WSX177" s="137"/>
      <c r="WSY177" s="137"/>
      <c r="WSZ177" s="137"/>
      <c r="WTA177" s="137"/>
      <c r="WTB177" s="137"/>
      <c r="WTC177" s="137"/>
      <c r="WTD177" s="137"/>
      <c r="WTE177" s="137"/>
      <c r="WTF177" s="137"/>
      <c r="WTG177" s="137"/>
      <c r="WTH177" s="137"/>
      <c r="WTI177" s="137"/>
      <c r="WTJ177" s="137"/>
      <c r="WTK177" s="137"/>
      <c r="WTL177" s="137"/>
      <c r="WTM177" s="137"/>
      <c r="WTN177" s="137"/>
      <c r="WTO177" s="137"/>
      <c r="WTP177" s="137"/>
      <c r="WTQ177" s="137"/>
      <c r="WTR177" s="137"/>
      <c r="WTS177" s="137"/>
      <c r="WTT177" s="137"/>
      <c r="WTU177" s="137"/>
      <c r="WTV177" s="137"/>
      <c r="WTW177" s="137"/>
      <c r="WTX177" s="137"/>
      <c r="WTY177" s="137"/>
      <c r="WTZ177" s="137"/>
      <c r="WUA177" s="137"/>
      <c r="WUB177" s="137"/>
      <c r="WUC177" s="137"/>
      <c r="WUD177" s="137"/>
      <c r="WUE177" s="137"/>
      <c r="WUF177" s="137"/>
      <c r="WUG177" s="137"/>
      <c r="WUH177" s="137"/>
      <c r="WUI177" s="137"/>
      <c r="WUJ177" s="137"/>
      <c r="WUK177" s="137"/>
      <c r="WUL177" s="137"/>
      <c r="WUM177" s="137"/>
      <c r="WUN177" s="137"/>
      <c r="WUO177" s="137"/>
      <c r="WUP177" s="137"/>
      <c r="WUQ177" s="137"/>
      <c r="WUR177" s="137"/>
      <c r="WUS177" s="137"/>
      <c r="WUT177" s="137"/>
      <c r="WUU177" s="137"/>
      <c r="WUV177" s="137"/>
      <c r="WUW177" s="137"/>
      <c r="WUX177" s="137"/>
      <c r="WUY177" s="137"/>
      <c r="WUZ177" s="137"/>
      <c r="WVA177" s="137"/>
      <c r="WVB177" s="137"/>
      <c r="WVC177" s="137"/>
      <c r="WVD177" s="137"/>
      <c r="WVE177" s="137"/>
      <c r="WVF177" s="137"/>
      <c r="WVG177" s="137"/>
      <c r="WVH177" s="137"/>
      <c r="WVI177" s="137"/>
      <c r="WVJ177" s="137"/>
      <c r="WVK177" s="137"/>
      <c r="WVL177" s="137"/>
      <c r="WVM177" s="137"/>
      <c r="WVN177" s="137"/>
      <c r="WVO177" s="137"/>
      <c r="WVP177" s="137"/>
      <c r="WVQ177" s="137"/>
      <c r="WVR177" s="137"/>
      <c r="WVS177" s="137"/>
      <c r="WVT177" s="137"/>
      <c r="WVU177" s="137"/>
      <c r="WVV177" s="137"/>
      <c r="WVW177" s="137"/>
      <c r="WVX177" s="137"/>
      <c r="WVY177" s="137"/>
      <c r="WVZ177" s="137"/>
      <c r="WWA177" s="137"/>
      <c r="WWB177" s="137"/>
      <c r="WWC177" s="137"/>
      <c r="WWD177" s="137"/>
      <c r="WWE177" s="137"/>
      <c r="WWF177" s="137"/>
      <c r="WWG177" s="137"/>
      <c r="WWH177" s="137"/>
      <c r="WWI177" s="137"/>
      <c r="WWJ177" s="137"/>
      <c r="WWK177" s="137"/>
      <c r="WWL177" s="137"/>
      <c r="WWM177" s="137"/>
      <c r="WWN177" s="137"/>
      <c r="WWO177" s="137"/>
      <c r="WWP177" s="137"/>
      <c r="WWQ177" s="137"/>
      <c r="WWR177" s="137"/>
      <c r="WWS177" s="137"/>
      <c r="WWT177" s="137"/>
      <c r="WWU177" s="137"/>
      <c r="WWV177" s="137"/>
      <c r="WWW177" s="137"/>
      <c r="WWX177" s="137"/>
      <c r="WWY177" s="137"/>
      <c r="WWZ177" s="137"/>
      <c r="WXA177" s="137"/>
      <c r="WXB177" s="137"/>
      <c r="WXC177" s="137"/>
      <c r="WXD177" s="137"/>
      <c r="WXE177" s="137"/>
      <c r="WXF177" s="137"/>
      <c r="WXG177" s="137"/>
      <c r="WXH177" s="137"/>
      <c r="WXI177" s="137"/>
      <c r="WXJ177" s="137"/>
      <c r="WXK177" s="137"/>
      <c r="WXL177" s="137"/>
      <c r="WXM177" s="137"/>
      <c r="WXN177" s="137"/>
      <c r="WXO177" s="137"/>
      <c r="WXP177" s="137"/>
      <c r="WXQ177" s="137"/>
      <c r="WXR177" s="137"/>
      <c r="WXS177" s="137"/>
      <c r="WXT177" s="137"/>
      <c r="WXU177" s="137"/>
      <c r="WXV177" s="137"/>
      <c r="WXW177" s="137"/>
      <c r="WXX177" s="137"/>
      <c r="WXY177" s="137"/>
      <c r="WXZ177" s="137"/>
      <c r="WYA177" s="137"/>
      <c r="WYB177" s="137"/>
      <c r="WYC177" s="137"/>
      <c r="WYD177" s="137"/>
      <c r="WYE177" s="137"/>
      <c r="WYF177" s="137"/>
      <c r="WYG177" s="137"/>
      <c r="WYH177" s="137"/>
      <c r="WYI177" s="137"/>
      <c r="WYJ177" s="137"/>
      <c r="WYK177" s="137"/>
      <c r="WYL177" s="137"/>
      <c r="WYM177" s="137"/>
      <c r="WYN177" s="137"/>
      <c r="WYO177" s="137"/>
      <c r="WYP177" s="137"/>
      <c r="WYQ177" s="137"/>
      <c r="WYR177" s="137"/>
      <c r="WYS177" s="137"/>
      <c r="WYT177" s="137"/>
      <c r="WYU177" s="137"/>
      <c r="WYV177" s="137"/>
      <c r="WYW177" s="137"/>
      <c r="WYX177" s="137"/>
      <c r="WYY177" s="137"/>
      <c r="WYZ177" s="137"/>
      <c r="WZA177" s="137"/>
      <c r="WZB177" s="137"/>
      <c r="WZC177" s="137"/>
      <c r="WZD177" s="137"/>
      <c r="WZE177" s="137"/>
      <c r="WZF177" s="137"/>
      <c r="WZG177" s="137"/>
      <c r="WZH177" s="137"/>
      <c r="WZI177" s="137"/>
      <c r="WZJ177" s="137"/>
      <c r="WZK177" s="137"/>
      <c r="WZL177" s="137"/>
      <c r="WZM177" s="137"/>
      <c r="WZN177" s="137"/>
      <c r="WZO177" s="137"/>
      <c r="WZP177" s="137"/>
      <c r="WZQ177" s="137"/>
      <c r="WZR177" s="137"/>
      <c r="WZS177" s="137"/>
      <c r="WZT177" s="137"/>
      <c r="WZU177" s="137"/>
      <c r="WZV177" s="137"/>
      <c r="WZW177" s="137"/>
      <c r="WZX177" s="137"/>
      <c r="WZY177" s="137"/>
      <c r="WZZ177" s="137"/>
      <c r="XAA177" s="137"/>
      <c r="XAB177" s="137"/>
      <c r="XAC177" s="137"/>
      <c r="XAD177" s="137"/>
      <c r="XAE177" s="137"/>
      <c r="XAF177" s="137"/>
      <c r="XAG177" s="137"/>
      <c r="XAH177" s="137"/>
      <c r="XAI177" s="137"/>
      <c r="XAJ177" s="137"/>
      <c r="XAK177" s="137"/>
      <c r="XAL177" s="137"/>
      <c r="XAM177" s="137"/>
      <c r="XAN177" s="137"/>
      <c r="XAO177" s="137"/>
      <c r="XAP177" s="137"/>
      <c r="XAQ177" s="137"/>
      <c r="XAR177" s="137"/>
      <c r="XAS177" s="137"/>
      <c r="XAT177" s="137"/>
      <c r="XAU177" s="137"/>
      <c r="XAV177" s="137"/>
      <c r="XAW177" s="137"/>
      <c r="XAX177" s="137"/>
      <c r="XAY177" s="137"/>
      <c r="XAZ177" s="137"/>
      <c r="XBA177" s="137"/>
      <c r="XBB177" s="137"/>
      <c r="XBC177" s="137"/>
      <c r="XBD177" s="137"/>
      <c r="XBE177" s="137"/>
      <c r="XBF177" s="137"/>
      <c r="XBG177" s="137"/>
      <c r="XBH177" s="137"/>
      <c r="XBI177" s="137"/>
      <c r="XBJ177" s="137"/>
      <c r="XBK177" s="137"/>
      <c r="XBL177" s="137"/>
      <c r="XBM177" s="137"/>
      <c r="XBN177" s="137"/>
      <c r="XBO177" s="137"/>
      <c r="XBP177" s="137"/>
      <c r="XBQ177" s="137"/>
      <c r="XBR177" s="137"/>
      <c r="XBS177" s="137"/>
      <c r="XBT177" s="137"/>
      <c r="XBU177" s="137"/>
      <c r="XBV177" s="137"/>
      <c r="XBW177" s="137"/>
      <c r="XBX177" s="137"/>
      <c r="XBY177" s="137"/>
      <c r="XBZ177" s="137"/>
      <c r="XCA177" s="137"/>
      <c r="XCB177" s="137"/>
      <c r="XCC177" s="137"/>
      <c r="XCD177" s="137"/>
      <c r="XCE177" s="137"/>
      <c r="XCF177" s="137"/>
      <c r="XCG177" s="137"/>
      <c r="XCH177" s="137"/>
      <c r="XCI177" s="137"/>
      <c r="XCJ177" s="137"/>
      <c r="XCK177" s="137"/>
      <c r="XCL177" s="137"/>
      <c r="XCM177" s="137"/>
      <c r="XCN177" s="137"/>
      <c r="XCO177" s="137"/>
      <c r="XCP177" s="137"/>
      <c r="XCQ177" s="137"/>
      <c r="XCR177" s="137"/>
      <c r="XCS177" s="137"/>
      <c r="XCT177" s="137"/>
      <c r="XCU177" s="137"/>
      <c r="XCV177" s="137"/>
      <c r="XCW177" s="137"/>
      <c r="XCX177" s="137"/>
      <c r="XCY177" s="137"/>
      <c r="XCZ177" s="137"/>
      <c r="XDA177" s="137"/>
      <c r="XDB177" s="137"/>
      <c r="XDC177" s="137"/>
      <c r="XDD177" s="137"/>
      <c r="XDE177" s="137"/>
      <c r="XDF177" s="137"/>
      <c r="XDG177" s="137"/>
      <c r="XDH177" s="137"/>
      <c r="XDI177" s="137"/>
      <c r="XDJ177" s="137"/>
      <c r="XDK177" s="137"/>
      <c r="XDL177" s="137"/>
      <c r="XDM177" s="137"/>
      <c r="XDN177" s="137"/>
      <c r="XDO177" s="137"/>
      <c r="XDP177" s="137"/>
      <c r="XDQ177" s="137"/>
      <c r="XDR177" s="137"/>
      <c r="XDS177" s="137"/>
      <c r="XDT177" s="137"/>
      <c r="XDU177" s="137"/>
      <c r="XDV177" s="137"/>
      <c r="XDW177" s="137"/>
      <c r="XDX177" s="137"/>
      <c r="XDY177" s="137"/>
      <c r="XDZ177" s="137"/>
      <c r="XEA177" s="137"/>
      <c r="XEB177" s="137"/>
      <c r="XEC177" s="137"/>
      <c r="XED177" s="137"/>
      <c r="XEE177" s="137"/>
      <c r="XEF177" s="137"/>
      <c r="XEG177" s="137"/>
      <c r="XEH177" s="137"/>
      <c r="XEI177" s="137"/>
      <c r="XEJ177" s="137"/>
      <c r="XEK177" s="137"/>
      <c r="XEL177" s="137"/>
      <c r="XEM177" s="137"/>
      <c r="XEN177" s="137"/>
      <c r="XEO177" s="137"/>
      <c r="XEP177" s="137"/>
      <c r="XEQ177" s="137"/>
      <c r="XER177" s="137"/>
      <c r="XES177" s="137"/>
      <c r="XET177" s="137"/>
      <c r="XEU177" s="137"/>
      <c r="XEV177" s="137"/>
      <c r="XEW177" s="137"/>
      <c r="XEX177" s="137"/>
      <c r="XEY177" s="137"/>
      <c r="XEZ177" s="137"/>
      <c r="XFA177" s="137"/>
      <c r="XFB177" s="137"/>
      <c r="XFC177" s="137"/>
    </row>
    <row ht="25.5" customHeight="1" r="178">
      <c r="A178" s="77">
        <v>176</v>
      </c>
      <c r="B178" s="20" t="s">
        <v>1260</v>
      </c>
      <c r="C178" s="9" t="s">
        <v>188</v>
      </c>
      <c r="D178" s="16" t="s">
        <v>432</v>
      </c>
      <c r="E178" s="9" t="s">
        <v>214</v>
      </c>
      <c r="F178" s="167">
        <v>543982</v>
      </c>
      <c r="G178" s="80" t="s">
        <v>885</v>
      </c>
      <c r="H178" s="124">
        <v>16</v>
      </c>
      <c r="I178" s="124">
        <v>352</v>
      </c>
      <c r="J178" s="124">
        <f>I178*3</f>
        <v>1056</v>
      </c>
      <c r="K178" s="124">
        <v>896</v>
      </c>
      <c r="L178" s="124">
        <v>12200</v>
      </c>
      <c r="M178" s="124"/>
      <c r="N178" s="124"/>
      <c r="O178" s="124"/>
      <c r="P178" s="124"/>
      <c r="Q178" s="124"/>
      <c r="R178" s="124" t="s">
        <v>1827</v>
      </c>
      <c r="S178" s="77" t="s">
        <v>1663</v>
      </c>
      <c r="T178" s="84" t="s">
        <v>1261</v>
      </c>
      <c r="U178" s="144"/>
    </row>
    <row ht="15" r="179">
      <c r="A179" s="76">
        <v>177</v>
      </c>
      <c r="B179" s="84" t="s">
        <v>1271</v>
      </c>
      <c r="C179" s="77" t="s">
        <v>188</v>
      </c>
      <c r="D179" s="123" t="s">
        <v>1177</v>
      </c>
      <c r="E179" s="124" t="s">
        <v>44</v>
      </c>
      <c r="F179" s="168" t="s">
        <v>1875</v>
      </c>
      <c r="G179" s="80" t="s">
        <v>885</v>
      </c>
      <c r="H179" s="124"/>
      <c r="I179" s="124"/>
      <c r="J179" s="124"/>
      <c r="K179" s="124"/>
      <c r="L179" s="124"/>
      <c r="M179" s="124"/>
      <c r="N179" s="124"/>
      <c r="O179" s="124"/>
      <c r="P179" s="124"/>
      <c r="Q179" s="124"/>
      <c r="R179" s="124" t="s">
        <v>1827</v>
      </c>
      <c r="S179" s="124" t="s">
        <v>1663</v>
      </c>
      <c r="T179" s="84" t="s">
        <v>1876</v>
      </c>
      <c r="U179" s="144" t="s">
        <v>1830</v>
      </c>
    </row>
    <row ht="15" r="180">
      <c r="A180" s="77">
        <v>178</v>
      </c>
      <c r="B180" s="20" t="s">
        <v>1264</v>
      </c>
      <c r="C180" s="9" t="s">
        <v>203</v>
      </c>
      <c r="D180" s="16" t="s">
        <v>160</v>
      </c>
      <c r="E180" s="9" t="s">
        <v>44</v>
      </c>
      <c r="F180" s="9" t="s">
        <v>1265</v>
      </c>
      <c r="G180" s="80" t="s">
        <v>885</v>
      </c>
      <c r="H180" s="124"/>
      <c r="I180" s="124"/>
      <c r="J180" s="124"/>
      <c r="K180" s="124"/>
      <c r="L180" s="124"/>
      <c r="M180" s="124">
        <v>80000</v>
      </c>
      <c r="N180" s="124"/>
      <c r="O180" s="124"/>
      <c r="P180" s="124"/>
      <c r="Q180" s="124"/>
      <c r="R180" s="124" t="s">
        <v>1827</v>
      </c>
      <c r="S180" s="124"/>
      <c r="T180" s="169" t="s">
        <v>1877</v>
      </c>
      <c r="U180" s="144"/>
    </row>
    <row customFormat="1" ht="15" r="181" s="137">
      <c r="A181" s="76">
        <v>179</v>
      </c>
      <c r="B181" s="20" t="s">
        <v>1267</v>
      </c>
      <c r="C181" s="77" t="s">
        <v>188</v>
      </c>
      <c r="D181" s="76" t="s">
        <v>490</v>
      </c>
      <c r="E181" s="77" t="s">
        <v>437</v>
      </c>
      <c r="F181" s="164">
        <v>546758</v>
      </c>
      <c r="G181" s="77" t="s">
        <v>885</v>
      </c>
      <c r="H181" s="77">
        <v>2</v>
      </c>
      <c r="I181" s="77">
        <v>8</v>
      </c>
      <c r="J181" s="77">
        <v>24</v>
      </c>
      <c r="K181" s="77">
        <v>32</v>
      </c>
      <c r="L181" s="77">
        <v>6568</v>
      </c>
      <c r="M181" s="77"/>
      <c r="N181" s="77"/>
      <c r="O181" s="77"/>
      <c r="P181" s="77"/>
      <c r="Q181" s="77"/>
      <c r="R181" s="124" t="s">
        <v>1827</v>
      </c>
      <c r="S181" s="124" t="s">
        <v>1663</v>
      </c>
      <c r="T181" s="142"/>
      <c r="U181" s="87"/>
    </row>
    <row ht="15" r="182">
      <c r="A182" s="77">
        <v>180</v>
      </c>
      <c r="B182" s="20" t="s">
        <v>1269</v>
      </c>
      <c r="C182" s="77" t="str">
        <f>VLOOKUP(B182,'Cấp phát TN'!C3:G1048574,2,FALSE)</f>
        <v>DVKH</v>
      </c>
      <c r="D182" s="123" t="str">
        <f>VLOOKUP(B182,'Cấp phát TN'!C3:G1048574,3,FALSE)</f>
        <v>trongtd1</v>
      </c>
      <c r="E182" s="124" t="str">
        <f>VLOOKUP(B182,'Cấp phát TN'!C3:G1048574,4,FALSE)</f>
        <v>ductn</v>
      </c>
      <c r="F182" s="77">
        <f>VLOOKUP(B182,'Cấp phát TN'!C1:G1048574,5,FALSE)</f>
        <v>544219</v>
      </c>
      <c r="G182" s="124" t="s">
        <v>885</v>
      </c>
      <c r="H182" s="124">
        <v>3</v>
      </c>
      <c r="I182" s="124">
        <v>12</v>
      </c>
      <c r="J182" s="124">
        <v>36</v>
      </c>
      <c r="K182" s="124">
        <f>18*3</f>
        <v>54</v>
      </c>
      <c r="L182" s="124">
        <f>(60+214)*3</f>
        <v>822</v>
      </c>
      <c r="M182" s="124"/>
      <c r="N182" s="124"/>
      <c r="O182" s="124"/>
      <c r="P182" s="124"/>
      <c r="Q182" s="124"/>
      <c r="R182" s="124" t="s">
        <v>1827</v>
      </c>
      <c r="S182" s="124" t="s">
        <v>1663</v>
      </c>
      <c r="T182" s="84"/>
      <c r="U182" s="144"/>
    </row>
    <row ht="15" r="183">
      <c r="A183" s="76">
        <v>181</v>
      </c>
      <c r="B183" s="103" t="s">
        <v>1274</v>
      </c>
      <c r="C183" s="9" t="s">
        <v>1049</v>
      </c>
      <c r="D183" s="16" t="s">
        <v>129</v>
      </c>
      <c r="E183" s="9" t="s">
        <v>25</v>
      </c>
      <c r="F183" s="164" t="s">
        <v>1878</v>
      </c>
      <c r="G183" s="124" t="s">
        <v>885</v>
      </c>
      <c r="H183" s="124">
        <v>6</v>
      </c>
      <c r="I183" s="124"/>
      <c r="J183" s="124"/>
      <c r="K183" s="124">
        <f>22*6</f>
        <v>132</v>
      </c>
      <c r="L183" s="124"/>
      <c r="M183" s="124"/>
      <c r="N183" s="124"/>
      <c r="O183" s="124"/>
      <c r="P183" s="124"/>
      <c r="Q183" s="124"/>
      <c r="R183" s="124"/>
      <c r="S183" s="124"/>
      <c r="T183" s="84" t="s">
        <v>1633</v>
      </c>
      <c r="U183" s="144"/>
    </row>
    <row ht="15" r="184">
      <c r="A184" s="77">
        <v>182</v>
      </c>
      <c r="B184" s="60" t="s">
        <v>1277</v>
      </c>
      <c r="C184" s="9" t="s">
        <v>796</v>
      </c>
      <c r="D184" s="16" t="s">
        <v>54</v>
      </c>
      <c r="E184" s="9" t="s">
        <v>25</v>
      </c>
      <c r="F184" s="164" t="s">
        <v>1879</v>
      </c>
      <c r="G184" s="124" t="s">
        <v>885</v>
      </c>
      <c r="H184" s="124">
        <v>4</v>
      </c>
      <c r="I184" s="124">
        <f>4*2+8*2</f>
        <v>24</v>
      </c>
      <c r="J184" s="124">
        <f>I184*3</f>
        <v>72</v>
      </c>
      <c r="K184" s="124">
        <v>178</v>
      </c>
      <c r="L184" s="124">
        <f>203*2+1285*2</f>
        <v>2976</v>
      </c>
      <c r="M184" s="124">
        <v>309</v>
      </c>
      <c r="N184" s="124"/>
      <c r="O184" s="124"/>
      <c r="P184" s="124"/>
      <c r="Q184" s="124"/>
      <c r="R184" s="124" t="s">
        <v>1631</v>
      </c>
      <c r="S184" s="124" t="s">
        <v>1643</v>
      </c>
      <c r="T184" s="84"/>
      <c r="U184" s="84"/>
    </row>
    <row ht="15" r="185">
      <c r="A185" s="76">
        <v>183</v>
      </c>
      <c r="B185" s="60" t="s">
        <v>1280</v>
      </c>
      <c r="C185" s="9" t="s">
        <v>188</v>
      </c>
      <c r="D185" s="16" t="s">
        <v>106</v>
      </c>
      <c r="E185" s="9" t="s">
        <v>44</v>
      </c>
      <c r="F185" s="16">
        <v>544639</v>
      </c>
      <c r="G185" s="124" t="s">
        <v>885</v>
      </c>
      <c r="H185" s="124">
        <v>9</v>
      </c>
      <c r="I185" s="124">
        <v>36</v>
      </c>
      <c r="J185" s="124">
        <v>108</v>
      </c>
      <c r="K185" s="124">
        <v>288</v>
      </c>
      <c r="L185" s="124">
        <v>1780</v>
      </c>
      <c r="M185" s="124"/>
      <c r="N185" s="124"/>
      <c r="O185" s="124"/>
      <c r="P185" s="124"/>
      <c r="Q185" s="124"/>
      <c r="R185" s="77" t="s">
        <v>1631</v>
      </c>
      <c r="S185" s="77" t="s">
        <v>1643</v>
      </c>
      <c r="T185" s="84" t="s">
        <v>1639</v>
      </c>
      <c r="U185" s="144" t="s">
        <v>1830</v>
      </c>
      <c r="V185" s="141"/>
      <c r="W185" s="137"/>
      <c r="X185" s="137"/>
      <c r="Y185" s="137"/>
      <c r="Z185" s="137"/>
      <c r="AA185" s="137"/>
      <c r="AB185" s="137"/>
      <c r="AC185" s="137"/>
      <c r="AD185" s="137"/>
      <c r="AE185" s="137"/>
      <c r="AF185" s="137"/>
      <c r="AG185" s="137"/>
      <c r="AH185" s="137"/>
      <c r="AI185" s="137"/>
      <c r="AJ185" s="137"/>
      <c r="AK185" s="137"/>
      <c r="AL185" s="137"/>
      <c r="AM185" s="137"/>
      <c r="AN185" s="137"/>
      <c r="AO185" s="137"/>
      <c r="AP185" s="137"/>
      <c r="AQ185" s="137"/>
      <c r="AR185" s="137"/>
      <c r="AS185" s="137"/>
      <c r="AT185" s="137"/>
      <c r="AU185" s="137"/>
      <c r="AV185" s="137"/>
      <c r="AW185" s="137"/>
      <c r="AX185" s="137"/>
      <c r="AY185" s="137"/>
      <c r="AZ185" s="137"/>
      <c r="BA185" s="137"/>
      <c r="BB185" s="137"/>
      <c r="BC185" s="137"/>
      <c r="BD185" s="137"/>
      <c r="BE185" s="137"/>
      <c r="BF185" s="137"/>
      <c r="BG185" s="137"/>
      <c r="BH185" s="137"/>
      <c r="BI185" s="137"/>
      <c r="BJ185" s="137"/>
      <c r="BK185" s="137"/>
      <c r="BL185" s="137"/>
      <c r="BM185" s="137"/>
      <c r="BN185" s="137"/>
      <c r="BO185" s="137"/>
      <c r="BP185" s="137"/>
      <c r="BQ185" s="137"/>
      <c r="BR185" s="137"/>
      <c r="BS185" s="137"/>
      <c r="BT185" s="137"/>
      <c r="BU185" s="137"/>
      <c r="BV185" s="137"/>
      <c r="BW185" s="137"/>
      <c r="BX185" s="137"/>
      <c r="BY185" s="137"/>
      <c r="BZ185" s="137"/>
      <c r="CA185" s="137"/>
      <c r="CB185" s="137"/>
      <c r="CC185" s="137"/>
      <c r="CD185" s="137"/>
      <c r="CE185" s="137"/>
      <c r="CF185" s="137"/>
      <c r="CG185" s="137"/>
      <c r="CH185" s="137"/>
      <c r="CI185" s="137"/>
      <c r="CJ185" s="137"/>
      <c r="CK185" s="137"/>
      <c r="CL185" s="137"/>
      <c r="CM185" s="137"/>
      <c r="CN185" s="137"/>
      <c r="CO185" s="137"/>
      <c r="CP185" s="137"/>
      <c r="CQ185" s="137"/>
      <c r="CR185" s="137"/>
      <c r="CS185" s="137"/>
      <c r="CT185" s="137"/>
      <c r="CU185" s="137"/>
      <c r="CV185" s="137"/>
      <c r="CW185" s="137"/>
      <c r="CX185" s="137"/>
      <c r="CY185" s="137"/>
      <c r="CZ185" s="137"/>
      <c r="DA185" s="137"/>
      <c r="DB185" s="137"/>
      <c r="DC185" s="137"/>
      <c r="DD185" s="137"/>
      <c r="DE185" s="137"/>
      <c r="DF185" s="137"/>
      <c r="DG185" s="137"/>
      <c r="DH185" s="137"/>
      <c r="DI185" s="137"/>
      <c r="DJ185" s="137"/>
      <c r="DK185" s="137"/>
      <c r="DL185" s="137"/>
      <c r="DM185" s="137"/>
      <c r="DN185" s="137"/>
      <c r="DO185" s="137"/>
      <c r="DP185" s="137"/>
      <c r="DQ185" s="137"/>
      <c r="DR185" s="137"/>
      <c r="DS185" s="137"/>
      <c r="DT185" s="137"/>
      <c r="DU185" s="137"/>
      <c r="DV185" s="137"/>
      <c r="DW185" s="137"/>
      <c r="DX185" s="137"/>
      <c r="DY185" s="137"/>
      <c r="DZ185" s="137"/>
      <c r="EA185" s="137"/>
      <c r="EB185" s="137"/>
      <c r="EC185" s="137"/>
      <c r="ED185" s="137"/>
      <c r="EE185" s="137"/>
      <c r="EF185" s="137"/>
      <c r="EG185" s="137"/>
      <c r="EH185" s="137"/>
      <c r="EI185" s="137"/>
      <c r="EJ185" s="137"/>
      <c r="EK185" s="137"/>
      <c r="EL185" s="137"/>
      <c r="EM185" s="137"/>
      <c r="EN185" s="137"/>
      <c r="EO185" s="137"/>
      <c r="EP185" s="137"/>
      <c r="EQ185" s="137"/>
      <c r="ER185" s="137"/>
      <c r="ES185" s="137"/>
      <c r="ET185" s="137"/>
      <c r="EU185" s="137"/>
      <c r="EV185" s="137"/>
      <c r="EW185" s="137"/>
      <c r="EX185" s="137"/>
      <c r="EY185" s="137"/>
      <c r="EZ185" s="137"/>
      <c r="FA185" s="137"/>
      <c r="FB185" s="137"/>
      <c r="FC185" s="137"/>
      <c r="FD185" s="137"/>
      <c r="FE185" s="137"/>
      <c r="FF185" s="137"/>
      <c r="FG185" s="137"/>
      <c r="FH185" s="137"/>
      <c r="FI185" s="137"/>
      <c r="FJ185" s="137"/>
      <c r="FK185" s="137"/>
      <c r="FL185" s="137"/>
      <c r="FM185" s="137"/>
      <c r="FN185" s="137"/>
      <c r="FO185" s="137"/>
      <c r="FP185" s="137"/>
      <c r="FQ185" s="137"/>
      <c r="FR185" s="137"/>
      <c r="FS185" s="137"/>
      <c r="FT185" s="137"/>
      <c r="FU185" s="137"/>
      <c r="FV185" s="137"/>
      <c r="FW185" s="137"/>
      <c r="FX185" s="137"/>
      <c r="FY185" s="137"/>
      <c r="FZ185" s="137"/>
      <c r="GA185" s="137"/>
      <c r="GB185" s="137"/>
      <c r="GC185" s="137"/>
      <c r="GD185" s="137"/>
      <c r="GE185" s="137"/>
      <c r="GF185" s="137"/>
      <c r="GG185" s="137"/>
      <c r="GH185" s="137"/>
      <c r="GI185" s="137"/>
      <c r="GJ185" s="137"/>
      <c r="GK185" s="137"/>
      <c r="GL185" s="137"/>
      <c r="GM185" s="137"/>
      <c r="GN185" s="137"/>
      <c r="GO185" s="137"/>
      <c r="GP185" s="137"/>
      <c r="GQ185" s="137"/>
      <c r="GR185" s="137"/>
      <c r="GS185" s="137"/>
      <c r="GT185" s="137"/>
      <c r="GU185" s="137"/>
      <c r="GV185" s="137"/>
      <c r="GW185" s="137"/>
      <c r="GX185" s="137"/>
      <c r="GY185" s="137"/>
      <c r="GZ185" s="137"/>
      <c r="HA185" s="137"/>
      <c r="HB185" s="137"/>
      <c r="HC185" s="137"/>
      <c r="HD185" s="137"/>
      <c r="HE185" s="137"/>
      <c r="HF185" s="137"/>
      <c r="HG185" s="137"/>
      <c r="HH185" s="137"/>
      <c r="HI185" s="137"/>
      <c r="HJ185" s="137"/>
      <c r="HK185" s="137"/>
      <c r="HL185" s="137"/>
      <c r="HM185" s="137"/>
      <c r="HN185" s="137"/>
      <c r="HO185" s="137"/>
      <c r="HP185" s="137"/>
      <c r="HQ185" s="137"/>
      <c r="HR185" s="137"/>
      <c r="HS185" s="137"/>
      <c r="HT185" s="137"/>
      <c r="HU185" s="137"/>
      <c r="HV185" s="137"/>
      <c r="HW185" s="137"/>
      <c r="HX185" s="137"/>
      <c r="HY185" s="137"/>
      <c r="HZ185" s="137"/>
      <c r="IA185" s="137"/>
      <c r="IB185" s="137"/>
      <c r="IC185" s="137"/>
      <c r="ID185" s="137"/>
      <c r="IE185" s="137"/>
      <c r="IF185" s="137"/>
      <c r="IG185" s="137"/>
      <c r="IH185" s="137"/>
      <c r="II185" s="137"/>
      <c r="IJ185" s="137"/>
      <c r="IK185" s="137"/>
      <c r="IL185" s="137"/>
      <c r="IM185" s="137"/>
      <c r="IN185" s="137"/>
      <c r="IO185" s="137"/>
      <c r="IP185" s="137"/>
      <c r="IQ185" s="137"/>
      <c r="IR185" s="137"/>
      <c r="IS185" s="137"/>
      <c r="IT185" s="137"/>
      <c r="IU185" s="137"/>
      <c r="IV185" s="137"/>
      <c r="IW185" s="137"/>
      <c r="IX185" s="137"/>
      <c r="IY185" s="137"/>
      <c r="IZ185" s="137"/>
      <c r="JA185" s="137"/>
      <c r="JB185" s="137"/>
      <c r="JC185" s="137"/>
      <c r="JD185" s="137"/>
      <c r="JE185" s="137"/>
      <c r="JF185" s="137"/>
      <c r="JG185" s="137"/>
      <c r="JH185" s="137"/>
      <c r="JI185" s="137"/>
      <c r="JJ185" s="137"/>
      <c r="JK185" s="137"/>
      <c r="JL185" s="137"/>
      <c r="JM185" s="137"/>
      <c r="JN185" s="137"/>
      <c r="JO185" s="137"/>
      <c r="JP185" s="137"/>
      <c r="JQ185" s="137"/>
      <c r="JR185" s="137"/>
      <c r="JS185" s="137"/>
      <c r="JT185" s="137"/>
      <c r="JU185" s="137"/>
      <c r="JV185" s="137"/>
      <c r="JW185" s="137"/>
      <c r="JX185" s="137"/>
      <c r="JY185" s="137"/>
      <c r="JZ185" s="137"/>
      <c r="KA185" s="137"/>
      <c r="KB185" s="137"/>
      <c r="KC185" s="137"/>
      <c r="KD185" s="137"/>
      <c r="KE185" s="137"/>
      <c r="KF185" s="137"/>
      <c r="KG185" s="137"/>
      <c r="KH185" s="137"/>
      <c r="KI185" s="137"/>
      <c r="KJ185" s="137"/>
      <c r="KK185" s="137"/>
      <c r="KL185" s="137"/>
      <c r="KM185" s="137"/>
      <c r="KN185" s="137"/>
      <c r="KO185" s="137"/>
      <c r="KP185" s="137"/>
      <c r="KQ185" s="137"/>
      <c r="KR185" s="137"/>
      <c r="KS185" s="137"/>
      <c r="KT185" s="137"/>
      <c r="KU185" s="137"/>
      <c r="KV185" s="137"/>
      <c r="KW185" s="137"/>
      <c r="KX185" s="137"/>
      <c r="KY185" s="137"/>
      <c r="KZ185" s="137"/>
      <c r="LA185" s="137"/>
      <c r="LB185" s="137"/>
      <c r="LC185" s="137"/>
      <c r="LD185" s="137"/>
      <c r="LE185" s="137"/>
      <c r="LF185" s="137"/>
      <c r="LG185" s="137"/>
      <c r="LH185" s="137"/>
      <c r="LI185" s="137"/>
      <c r="LJ185" s="137"/>
      <c r="LK185" s="137"/>
      <c r="LL185" s="137"/>
      <c r="LM185" s="137"/>
      <c r="LN185" s="137"/>
      <c r="LO185" s="137"/>
      <c r="LP185" s="137"/>
      <c r="LQ185" s="137"/>
      <c r="LR185" s="137"/>
      <c r="LS185" s="137"/>
      <c r="LT185" s="137"/>
      <c r="LU185" s="137"/>
      <c r="LV185" s="137"/>
      <c r="LW185" s="137"/>
      <c r="LX185" s="137"/>
      <c r="LY185" s="137"/>
      <c r="LZ185" s="137"/>
      <c r="MA185" s="137"/>
      <c r="MB185" s="137"/>
      <c r="MC185" s="137"/>
      <c r="MD185" s="137"/>
      <c r="ME185" s="137"/>
      <c r="MF185" s="137"/>
      <c r="MG185" s="137"/>
      <c r="MH185" s="137"/>
      <c r="MI185" s="137"/>
      <c r="MJ185" s="137"/>
      <c r="MK185" s="137"/>
      <c r="ML185" s="137"/>
      <c r="MM185" s="137"/>
      <c r="MN185" s="137"/>
      <c r="MO185" s="137"/>
      <c r="MP185" s="137"/>
      <c r="MQ185" s="137"/>
      <c r="MR185" s="137"/>
      <c r="MS185" s="137"/>
      <c r="MT185" s="137"/>
      <c r="MU185" s="137"/>
      <c r="MV185" s="137"/>
      <c r="MW185" s="137"/>
      <c r="MX185" s="137"/>
      <c r="MY185" s="137"/>
      <c r="MZ185" s="137"/>
      <c r="NA185" s="137"/>
      <c r="NB185" s="137"/>
      <c r="NC185" s="137"/>
      <c r="ND185" s="137"/>
      <c r="NE185" s="137"/>
      <c r="NF185" s="137"/>
      <c r="NG185" s="137"/>
      <c r="NH185" s="137"/>
      <c r="NI185" s="137"/>
      <c r="NJ185" s="137"/>
      <c r="NK185" s="137"/>
      <c r="NL185" s="137"/>
      <c r="NM185" s="137"/>
      <c r="NN185" s="137"/>
      <c r="NO185" s="137"/>
      <c r="NP185" s="137"/>
      <c r="NQ185" s="137"/>
      <c r="NR185" s="137"/>
      <c r="NS185" s="137"/>
      <c r="NT185" s="137"/>
      <c r="NU185" s="137"/>
      <c r="NV185" s="137"/>
      <c r="NW185" s="137"/>
      <c r="NX185" s="137"/>
      <c r="NY185" s="137"/>
      <c r="NZ185" s="137"/>
      <c r="OA185" s="137"/>
      <c r="OB185" s="137"/>
      <c r="OC185" s="137"/>
      <c r="OD185" s="137"/>
      <c r="OE185" s="137"/>
      <c r="OF185" s="137"/>
      <c r="OG185" s="137"/>
      <c r="OH185" s="137"/>
      <c r="OI185" s="137"/>
      <c r="OJ185" s="137"/>
      <c r="OK185" s="137"/>
      <c r="OL185" s="137"/>
      <c r="OM185" s="137"/>
      <c r="ON185" s="137"/>
      <c r="OO185" s="137"/>
      <c r="OP185" s="137"/>
      <c r="OQ185" s="137"/>
      <c r="OR185" s="137"/>
      <c r="OS185" s="137"/>
      <c r="OT185" s="137"/>
      <c r="OU185" s="137"/>
      <c r="OV185" s="137"/>
      <c r="OW185" s="137"/>
      <c r="OX185" s="137"/>
      <c r="OY185" s="137"/>
      <c r="OZ185" s="137"/>
      <c r="PA185" s="137"/>
      <c r="PB185" s="137"/>
      <c r="PC185" s="137"/>
      <c r="PD185" s="137"/>
      <c r="PE185" s="137"/>
      <c r="PF185" s="137"/>
      <c r="PG185" s="137"/>
      <c r="PH185" s="137"/>
      <c r="PI185" s="137"/>
      <c r="PJ185" s="137"/>
      <c r="PK185" s="137"/>
      <c r="PL185" s="137"/>
      <c r="PM185" s="137"/>
      <c r="PN185" s="137"/>
      <c r="PO185" s="137"/>
      <c r="PP185" s="137"/>
      <c r="PQ185" s="137"/>
      <c r="PR185" s="137"/>
      <c r="PS185" s="137"/>
      <c r="PT185" s="137"/>
      <c r="PU185" s="137"/>
      <c r="PV185" s="137"/>
      <c r="PW185" s="137"/>
      <c r="PX185" s="137"/>
      <c r="PY185" s="137"/>
      <c r="PZ185" s="137"/>
      <c r="QA185" s="137"/>
      <c r="QB185" s="137"/>
      <c r="QC185" s="137"/>
      <c r="QD185" s="137"/>
      <c r="QE185" s="137"/>
      <c r="QF185" s="137"/>
      <c r="QG185" s="137"/>
      <c r="QH185" s="137"/>
      <c r="QI185" s="137"/>
      <c r="QJ185" s="137"/>
      <c r="QK185" s="137"/>
      <c r="QL185" s="137"/>
      <c r="QM185" s="137"/>
      <c r="QN185" s="137"/>
      <c r="QO185" s="137"/>
      <c r="QP185" s="137"/>
      <c r="QQ185" s="137"/>
      <c r="QR185" s="137"/>
      <c r="QS185" s="137"/>
      <c r="QT185" s="137"/>
      <c r="QU185" s="137"/>
      <c r="QV185" s="137"/>
      <c r="QW185" s="137"/>
      <c r="QX185" s="137"/>
      <c r="QY185" s="137"/>
      <c r="QZ185" s="137"/>
      <c r="RA185" s="137"/>
      <c r="RB185" s="137"/>
      <c r="RC185" s="137"/>
      <c r="RD185" s="137"/>
      <c r="RE185" s="137"/>
      <c r="RF185" s="137"/>
      <c r="RG185" s="137"/>
      <c r="RH185" s="137"/>
      <c r="RI185" s="137"/>
      <c r="RJ185" s="137"/>
      <c r="RK185" s="137"/>
      <c r="RL185" s="137"/>
      <c r="RM185" s="137"/>
      <c r="RN185" s="137"/>
      <c r="RO185" s="137"/>
      <c r="RP185" s="137"/>
      <c r="RQ185" s="137"/>
      <c r="RR185" s="137"/>
      <c r="RS185" s="137"/>
      <c r="RT185" s="137"/>
      <c r="RU185" s="137"/>
      <c r="RV185" s="137"/>
      <c r="RW185" s="137"/>
      <c r="RX185" s="137"/>
      <c r="RY185" s="137"/>
      <c r="RZ185" s="137"/>
      <c r="SA185" s="137"/>
      <c r="SB185" s="137"/>
      <c r="SC185" s="137"/>
      <c r="SD185" s="137"/>
      <c r="SE185" s="137"/>
      <c r="SF185" s="137"/>
      <c r="SG185" s="137"/>
      <c r="SH185" s="137"/>
      <c r="SI185" s="137"/>
      <c r="SJ185" s="137"/>
      <c r="SK185" s="137"/>
      <c r="SL185" s="137"/>
      <c r="SM185" s="137"/>
      <c r="SN185" s="137"/>
      <c r="SO185" s="137"/>
      <c r="SP185" s="137"/>
      <c r="SQ185" s="137"/>
      <c r="SR185" s="137"/>
      <c r="SS185" s="137"/>
      <c r="ST185" s="137"/>
      <c r="SU185" s="137"/>
      <c r="SV185" s="137"/>
      <c r="SW185" s="137"/>
      <c r="SX185" s="137"/>
      <c r="SY185" s="137"/>
      <c r="SZ185" s="137"/>
      <c r="TA185" s="137"/>
      <c r="TB185" s="137"/>
      <c r="TC185" s="137"/>
      <c r="TD185" s="137"/>
      <c r="TE185" s="137"/>
      <c r="TF185" s="137"/>
      <c r="TG185" s="137"/>
      <c r="TH185" s="137"/>
      <c r="TI185" s="137"/>
      <c r="TJ185" s="137"/>
      <c r="TK185" s="137"/>
      <c r="TL185" s="137"/>
      <c r="TM185" s="137"/>
      <c r="TN185" s="137"/>
      <c r="TO185" s="137"/>
      <c r="TP185" s="137"/>
      <c r="TQ185" s="137"/>
      <c r="TR185" s="137"/>
      <c r="TS185" s="137"/>
      <c r="TT185" s="137"/>
      <c r="TU185" s="137"/>
      <c r="TV185" s="137"/>
      <c r="TW185" s="137"/>
      <c r="TX185" s="137"/>
      <c r="TY185" s="137"/>
      <c r="TZ185" s="137"/>
      <c r="UA185" s="137"/>
      <c r="UB185" s="137"/>
      <c r="UC185" s="137"/>
      <c r="UD185" s="137"/>
      <c r="UE185" s="137"/>
      <c r="UF185" s="137"/>
      <c r="UG185" s="137"/>
      <c r="UH185" s="137"/>
      <c r="UI185" s="137"/>
      <c r="UJ185" s="137"/>
      <c r="UK185" s="137"/>
      <c r="UL185" s="137"/>
      <c r="UM185" s="137"/>
      <c r="UN185" s="137"/>
      <c r="UO185" s="137"/>
      <c r="UP185" s="137"/>
      <c r="UQ185" s="137"/>
      <c r="UR185" s="137"/>
      <c r="US185" s="137"/>
      <c r="UT185" s="137"/>
      <c r="UU185" s="137"/>
      <c r="UV185" s="137"/>
      <c r="UW185" s="137"/>
      <c r="UX185" s="137"/>
      <c r="UY185" s="137"/>
      <c r="UZ185" s="137"/>
      <c r="VA185" s="137"/>
      <c r="VB185" s="137"/>
      <c r="VC185" s="137"/>
      <c r="VD185" s="137"/>
      <c r="VE185" s="137"/>
      <c r="VF185" s="137"/>
      <c r="VG185" s="137"/>
      <c r="VH185" s="137"/>
      <c r="VI185" s="137"/>
      <c r="VJ185" s="137"/>
      <c r="VK185" s="137"/>
      <c r="VL185" s="137"/>
      <c r="VM185" s="137"/>
      <c r="VN185" s="137"/>
      <c r="VO185" s="137"/>
      <c r="VP185" s="137"/>
      <c r="VQ185" s="137"/>
      <c r="VR185" s="137"/>
      <c r="VS185" s="137"/>
      <c r="VT185" s="137"/>
      <c r="VU185" s="137"/>
      <c r="VV185" s="137"/>
      <c r="VW185" s="137"/>
      <c r="VX185" s="137"/>
      <c r="VY185" s="137"/>
      <c r="VZ185" s="137"/>
      <c r="WA185" s="137"/>
      <c r="WB185" s="137"/>
      <c r="WC185" s="137"/>
      <c r="WD185" s="137"/>
      <c r="WE185" s="137"/>
      <c r="WF185" s="137"/>
      <c r="WG185" s="137"/>
      <c r="WH185" s="137"/>
      <c r="WI185" s="137"/>
      <c r="WJ185" s="137"/>
      <c r="WK185" s="137"/>
      <c r="WL185" s="137"/>
      <c r="WM185" s="137"/>
      <c r="WN185" s="137"/>
      <c r="WO185" s="137"/>
      <c r="WP185" s="137"/>
      <c r="WQ185" s="137"/>
      <c r="WR185" s="137"/>
      <c r="WS185" s="137"/>
      <c r="WT185" s="137"/>
      <c r="WU185" s="137"/>
      <c r="WV185" s="137"/>
      <c r="WW185" s="137"/>
      <c r="WX185" s="137"/>
      <c r="WY185" s="137"/>
      <c r="WZ185" s="137"/>
      <c r="XA185" s="137"/>
      <c r="XB185" s="137"/>
      <c r="XC185" s="137"/>
      <c r="XD185" s="137"/>
      <c r="XE185" s="137"/>
      <c r="XF185" s="137"/>
      <c r="XG185" s="137"/>
      <c r="XH185" s="137"/>
      <c r="XI185" s="137"/>
      <c r="XJ185" s="137"/>
      <c r="XK185" s="137"/>
      <c r="XL185" s="137"/>
      <c r="XM185" s="137"/>
      <c r="XN185" s="137"/>
      <c r="XO185" s="137"/>
      <c r="XP185" s="137"/>
      <c r="XQ185" s="137"/>
      <c r="XR185" s="137"/>
      <c r="XS185" s="137"/>
      <c r="XT185" s="137"/>
      <c r="XU185" s="137"/>
      <c r="XV185" s="137"/>
      <c r="XW185" s="137"/>
      <c r="XX185" s="137"/>
      <c r="XY185" s="137"/>
      <c r="XZ185" s="137"/>
      <c r="YA185" s="137"/>
      <c r="YB185" s="137"/>
      <c r="YC185" s="137"/>
      <c r="YD185" s="137"/>
      <c r="YE185" s="137"/>
      <c r="YF185" s="137"/>
      <c r="YG185" s="137"/>
      <c r="YH185" s="137"/>
      <c r="YI185" s="137"/>
      <c r="YJ185" s="137"/>
      <c r="YK185" s="137"/>
      <c r="YL185" s="137"/>
      <c r="YM185" s="137"/>
      <c r="YN185" s="137"/>
      <c r="YO185" s="137"/>
      <c r="YP185" s="137"/>
      <c r="YQ185" s="137"/>
      <c r="YR185" s="137"/>
      <c r="YS185" s="137"/>
      <c r="YT185" s="137"/>
      <c r="YU185" s="137"/>
      <c r="YV185" s="137"/>
      <c r="YW185" s="137"/>
      <c r="YX185" s="137"/>
      <c r="YY185" s="137"/>
      <c r="YZ185" s="137"/>
      <c r="ZA185" s="137"/>
      <c r="ZB185" s="137"/>
      <c r="ZC185" s="137"/>
      <c r="ZD185" s="137"/>
      <c r="ZE185" s="137"/>
      <c r="ZF185" s="137"/>
      <c r="ZG185" s="137"/>
      <c r="ZH185" s="137"/>
      <c r="ZI185" s="137"/>
      <c r="ZJ185" s="137"/>
      <c r="ZK185" s="137"/>
      <c r="ZL185" s="137"/>
      <c r="ZM185" s="137"/>
      <c r="ZN185" s="137"/>
      <c r="ZO185" s="137"/>
      <c r="ZP185" s="137"/>
      <c r="ZQ185" s="137"/>
      <c r="ZR185" s="137"/>
      <c r="ZS185" s="137"/>
      <c r="ZT185" s="137"/>
      <c r="ZU185" s="137"/>
      <c r="ZV185" s="137"/>
      <c r="ZW185" s="137"/>
      <c r="ZX185" s="137"/>
      <c r="ZY185" s="137"/>
      <c r="ZZ185" s="137"/>
      <c r="AAA185" s="137"/>
      <c r="AAB185" s="137"/>
      <c r="AAC185" s="137"/>
      <c r="AAD185" s="137"/>
      <c r="AAE185" s="137"/>
      <c r="AAF185" s="137"/>
      <c r="AAG185" s="137"/>
      <c r="AAH185" s="137"/>
      <c r="AAI185" s="137"/>
      <c r="AAJ185" s="137"/>
      <c r="AAK185" s="137"/>
      <c r="AAL185" s="137"/>
      <c r="AAM185" s="137"/>
      <c r="AAN185" s="137"/>
      <c r="AAO185" s="137"/>
      <c r="AAP185" s="137"/>
      <c r="AAQ185" s="137"/>
      <c r="AAR185" s="137"/>
      <c r="AAS185" s="137"/>
      <c r="AAT185" s="137"/>
      <c r="AAU185" s="137"/>
      <c r="AAV185" s="137"/>
      <c r="AAW185" s="137"/>
      <c r="AAX185" s="137"/>
      <c r="AAY185" s="137"/>
      <c r="AAZ185" s="137"/>
      <c r="ABA185" s="137"/>
      <c r="ABB185" s="137"/>
      <c r="ABC185" s="137"/>
      <c r="ABD185" s="137"/>
      <c r="ABE185" s="137"/>
      <c r="ABF185" s="137"/>
      <c r="ABG185" s="137"/>
      <c r="ABH185" s="137"/>
      <c r="ABI185" s="137"/>
      <c r="ABJ185" s="137"/>
      <c r="ABK185" s="137"/>
      <c r="ABL185" s="137"/>
      <c r="ABM185" s="137"/>
      <c r="ABN185" s="137"/>
      <c r="ABO185" s="137"/>
      <c r="ABP185" s="137"/>
      <c r="ABQ185" s="137"/>
      <c r="ABR185" s="137"/>
      <c r="ABS185" s="137"/>
      <c r="ABT185" s="137"/>
      <c r="ABU185" s="137"/>
      <c r="ABV185" s="137"/>
      <c r="ABW185" s="137"/>
      <c r="ABX185" s="137"/>
      <c r="ABY185" s="137"/>
      <c r="ABZ185" s="137"/>
      <c r="ACA185" s="137"/>
      <c r="ACB185" s="137"/>
      <c r="ACC185" s="137"/>
      <c r="ACD185" s="137"/>
      <c r="ACE185" s="137"/>
      <c r="ACF185" s="137"/>
      <c r="ACG185" s="137"/>
      <c r="ACH185" s="137"/>
      <c r="ACI185" s="137"/>
      <c r="ACJ185" s="137"/>
      <c r="ACK185" s="137"/>
      <c r="ACL185" s="137"/>
      <c r="ACM185" s="137"/>
      <c r="ACN185" s="137"/>
      <c r="ACO185" s="137"/>
      <c r="ACP185" s="137"/>
      <c r="ACQ185" s="137"/>
      <c r="ACR185" s="137"/>
      <c r="ACS185" s="137"/>
      <c r="ACT185" s="137"/>
      <c r="ACU185" s="137"/>
      <c r="ACV185" s="137"/>
      <c r="ACW185" s="137"/>
      <c r="ACX185" s="137"/>
      <c r="ACY185" s="137"/>
      <c r="ACZ185" s="137"/>
      <c r="ADA185" s="137"/>
      <c r="ADB185" s="137"/>
      <c r="ADC185" s="137"/>
      <c r="ADD185" s="137"/>
      <c r="ADE185" s="137"/>
      <c r="ADF185" s="137"/>
      <c r="ADG185" s="137"/>
      <c r="ADH185" s="137"/>
      <c r="ADI185" s="137"/>
      <c r="ADJ185" s="137"/>
      <c r="ADK185" s="137"/>
      <c r="ADL185" s="137"/>
      <c r="ADM185" s="137"/>
      <c r="ADN185" s="137"/>
      <c r="ADO185" s="137"/>
      <c r="ADP185" s="137"/>
      <c r="ADQ185" s="137"/>
      <c r="ADR185" s="137"/>
      <c r="ADS185" s="137"/>
      <c r="ADT185" s="137"/>
      <c r="ADU185" s="137"/>
      <c r="ADV185" s="137"/>
      <c r="ADW185" s="137"/>
      <c r="ADX185" s="137"/>
      <c r="ADY185" s="137"/>
      <c r="ADZ185" s="137"/>
      <c r="AEA185" s="137"/>
      <c r="AEB185" s="137"/>
      <c r="AEC185" s="137"/>
      <c r="AED185" s="137"/>
      <c r="AEE185" s="137"/>
      <c r="AEF185" s="137"/>
      <c r="AEG185" s="137"/>
      <c r="AEH185" s="137"/>
      <c r="AEI185" s="137"/>
      <c r="AEJ185" s="137"/>
      <c r="AEK185" s="137"/>
      <c r="AEL185" s="137"/>
      <c r="AEM185" s="137"/>
      <c r="AEN185" s="137"/>
      <c r="AEO185" s="137"/>
      <c r="AEP185" s="137"/>
      <c r="AEQ185" s="137"/>
      <c r="AER185" s="137"/>
      <c r="AES185" s="137"/>
      <c r="AET185" s="137"/>
      <c r="AEU185" s="137"/>
      <c r="AEV185" s="137"/>
      <c r="AEW185" s="137"/>
      <c r="AEX185" s="137"/>
      <c r="AEY185" s="137"/>
      <c r="AEZ185" s="137"/>
      <c r="AFA185" s="137"/>
      <c r="AFB185" s="137"/>
      <c r="AFC185" s="137"/>
      <c r="AFD185" s="137"/>
      <c r="AFE185" s="137"/>
      <c r="AFF185" s="137"/>
      <c r="AFG185" s="137"/>
      <c r="AFH185" s="137"/>
      <c r="AFI185" s="137"/>
      <c r="AFJ185" s="137"/>
      <c r="AFK185" s="137"/>
      <c r="AFL185" s="137"/>
      <c r="AFM185" s="137"/>
      <c r="AFN185" s="137"/>
      <c r="AFO185" s="137"/>
      <c r="AFP185" s="137"/>
      <c r="AFQ185" s="137"/>
      <c r="AFR185" s="137"/>
      <c r="AFS185" s="137"/>
      <c r="AFT185" s="137"/>
      <c r="AFU185" s="137"/>
      <c r="AFV185" s="137"/>
      <c r="AFW185" s="137"/>
      <c r="AFX185" s="137"/>
      <c r="AFY185" s="137"/>
      <c r="AFZ185" s="137"/>
      <c r="AGA185" s="137"/>
      <c r="AGB185" s="137"/>
      <c r="AGC185" s="137"/>
      <c r="AGD185" s="137"/>
      <c r="AGE185" s="137"/>
      <c r="AGF185" s="137"/>
      <c r="AGG185" s="137"/>
      <c r="AGH185" s="137"/>
      <c r="AGI185" s="137"/>
      <c r="AGJ185" s="137"/>
      <c r="AGK185" s="137"/>
      <c r="AGL185" s="137"/>
      <c r="AGM185" s="137"/>
      <c r="AGN185" s="137"/>
      <c r="AGO185" s="137"/>
      <c r="AGP185" s="137"/>
      <c r="AGQ185" s="137"/>
      <c r="AGR185" s="137"/>
      <c r="AGS185" s="137"/>
      <c r="AGT185" s="137"/>
      <c r="AGU185" s="137"/>
      <c r="AGV185" s="137"/>
      <c r="AGW185" s="137"/>
      <c r="AGX185" s="137"/>
      <c r="AGY185" s="137"/>
      <c r="AGZ185" s="137"/>
      <c r="AHA185" s="137"/>
      <c r="AHB185" s="137"/>
      <c r="AHC185" s="137"/>
      <c r="AHD185" s="137"/>
      <c r="AHE185" s="137"/>
      <c r="AHF185" s="137"/>
      <c r="AHG185" s="137"/>
      <c r="AHH185" s="137"/>
      <c r="AHI185" s="137"/>
      <c r="AHJ185" s="137"/>
      <c r="AHK185" s="137"/>
      <c r="AHL185" s="137"/>
      <c r="AHM185" s="137"/>
      <c r="AHN185" s="137"/>
      <c r="AHO185" s="137"/>
      <c r="AHP185" s="137"/>
      <c r="AHQ185" s="137"/>
      <c r="AHR185" s="137"/>
      <c r="AHS185" s="137"/>
      <c r="AHT185" s="137"/>
      <c r="AHU185" s="137"/>
      <c r="AHV185" s="137"/>
      <c r="AHW185" s="137"/>
      <c r="AHX185" s="137"/>
      <c r="AHY185" s="137"/>
      <c r="AHZ185" s="137"/>
      <c r="AIA185" s="137"/>
      <c r="AIB185" s="137"/>
      <c r="AIC185" s="137"/>
      <c r="AID185" s="137"/>
      <c r="AIE185" s="137"/>
      <c r="AIF185" s="137"/>
      <c r="AIG185" s="137"/>
      <c r="AIH185" s="137"/>
      <c r="AII185" s="137"/>
      <c r="AIJ185" s="137"/>
      <c r="AIK185" s="137"/>
      <c r="AIL185" s="137"/>
      <c r="AIM185" s="137"/>
      <c r="AIN185" s="137"/>
      <c r="AIO185" s="137"/>
      <c r="AIP185" s="137"/>
      <c r="AIQ185" s="137"/>
      <c r="AIR185" s="137"/>
      <c r="AIS185" s="137"/>
      <c r="AIT185" s="137"/>
      <c r="AIU185" s="137"/>
      <c r="AIV185" s="137"/>
      <c r="AIW185" s="137"/>
      <c r="AIX185" s="137"/>
      <c r="AIY185" s="137"/>
      <c r="AIZ185" s="137"/>
      <c r="AJA185" s="137"/>
      <c r="AJB185" s="137"/>
      <c r="AJC185" s="137"/>
      <c r="AJD185" s="137"/>
      <c r="AJE185" s="137"/>
      <c r="AJF185" s="137"/>
      <c r="AJG185" s="137"/>
      <c r="AJH185" s="137"/>
      <c r="AJI185" s="137"/>
      <c r="AJJ185" s="137"/>
      <c r="AJK185" s="137"/>
      <c r="AJL185" s="137"/>
      <c r="AJM185" s="137"/>
      <c r="AJN185" s="137"/>
      <c r="AJO185" s="137"/>
      <c r="AJP185" s="137"/>
      <c r="AJQ185" s="137"/>
      <c r="AJR185" s="137"/>
      <c r="AJS185" s="137"/>
      <c r="AJT185" s="137"/>
      <c r="AJU185" s="137"/>
      <c r="AJV185" s="137"/>
      <c r="AJW185" s="137"/>
      <c r="AJX185" s="137"/>
      <c r="AJY185" s="137"/>
      <c r="AJZ185" s="137"/>
      <c r="AKA185" s="137"/>
      <c r="AKB185" s="137"/>
      <c r="AKC185" s="137"/>
      <c r="AKD185" s="137"/>
      <c r="AKE185" s="137"/>
      <c r="AKF185" s="137"/>
      <c r="AKG185" s="137"/>
      <c r="AKH185" s="137"/>
      <c r="AKI185" s="137"/>
      <c r="AKJ185" s="137"/>
      <c r="AKK185" s="137"/>
      <c r="AKL185" s="137"/>
      <c r="AKM185" s="137"/>
      <c r="AKN185" s="137"/>
      <c r="AKO185" s="137"/>
      <c r="AKP185" s="137"/>
      <c r="AKQ185" s="137"/>
      <c r="AKR185" s="137"/>
      <c r="AKS185" s="137"/>
      <c r="AKT185" s="137"/>
      <c r="AKU185" s="137"/>
      <c r="AKV185" s="137"/>
      <c r="AKW185" s="137"/>
      <c r="AKX185" s="137"/>
      <c r="AKY185" s="137"/>
      <c r="AKZ185" s="137"/>
      <c r="ALA185" s="137"/>
      <c r="ALB185" s="137"/>
      <c r="ALC185" s="137"/>
      <c r="ALD185" s="137"/>
      <c r="ALE185" s="137"/>
      <c r="ALF185" s="137"/>
      <c r="ALG185" s="137"/>
      <c r="ALH185" s="137"/>
      <c r="ALI185" s="137"/>
      <c r="ALJ185" s="137"/>
      <c r="ALK185" s="137"/>
      <c r="ALL185" s="137"/>
      <c r="ALM185" s="137"/>
      <c r="ALN185" s="137"/>
      <c r="ALO185" s="137"/>
      <c r="ALP185" s="137"/>
      <c r="ALQ185" s="137"/>
      <c r="ALR185" s="137"/>
      <c r="ALS185" s="137"/>
      <c r="ALT185" s="137"/>
      <c r="ALU185" s="137"/>
      <c r="ALV185" s="137"/>
      <c r="ALW185" s="137"/>
      <c r="ALX185" s="137"/>
      <c r="ALY185" s="137"/>
      <c r="ALZ185" s="137"/>
      <c r="AMA185" s="137"/>
      <c r="AMB185" s="137"/>
      <c r="AMC185" s="137"/>
      <c r="AMD185" s="137"/>
      <c r="AME185" s="137"/>
      <c r="AMF185" s="137"/>
      <c r="AMG185" s="137"/>
      <c r="AMH185" s="137"/>
      <c r="AMI185" s="137"/>
      <c r="AMJ185" s="137"/>
      <c r="AMK185" s="137"/>
      <c r="AML185" s="137"/>
      <c r="AMM185" s="137"/>
      <c r="AMN185" s="137"/>
      <c r="AMO185" s="137"/>
      <c r="AMP185" s="137"/>
      <c r="AMQ185" s="137"/>
      <c r="AMR185" s="137"/>
      <c r="AMS185" s="137"/>
      <c r="AMT185" s="137"/>
      <c r="AMU185" s="137"/>
      <c r="AMV185" s="137"/>
      <c r="AMW185" s="137"/>
      <c r="AMX185" s="137"/>
      <c r="AMY185" s="137"/>
      <c r="AMZ185" s="137"/>
      <c r="ANA185" s="137"/>
      <c r="ANB185" s="137"/>
      <c r="ANC185" s="137"/>
      <c r="AND185" s="137"/>
      <c r="ANE185" s="137"/>
      <c r="ANF185" s="137"/>
      <c r="ANG185" s="137"/>
      <c r="ANH185" s="137"/>
      <c r="ANI185" s="137"/>
      <c r="ANJ185" s="137"/>
      <c r="ANK185" s="137"/>
      <c r="ANL185" s="137"/>
      <c r="ANM185" s="137"/>
      <c r="ANN185" s="137"/>
      <c r="ANO185" s="137"/>
      <c r="ANP185" s="137"/>
      <c r="ANQ185" s="137"/>
      <c r="ANR185" s="137"/>
      <c r="ANS185" s="137"/>
      <c r="ANT185" s="137"/>
      <c r="ANU185" s="137"/>
      <c r="ANV185" s="137"/>
      <c r="ANW185" s="137"/>
      <c r="ANX185" s="137"/>
      <c r="ANY185" s="137"/>
      <c r="ANZ185" s="137"/>
      <c r="AOA185" s="137"/>
      <c r="AOB185" s="137"/>
      <c r="AOC185" s="137"/>
      <c r="AOD185" s="137"/>
      <c r="AOE185" s="137"/>
      <c r="AOF185" s="137"/>
      <c r="AOG185" s="137"/>
      <c r="AOH185" s="137"/>
      <c r="AOI185" s="137"/>
      <c r="AOJ185" s="137"/>
      <c r="AOK185" s="137"/>
      <c r="AOL185" s="137"/>
      <c r="AOM185" s="137"/>
      <c r="AON185" s="137"/>
      <c r="AOO185" s="137"/>
      <c r="AOP185" s="137"/>
      <c r="AOQ185" s="137"/>
      <c r="AOR185" s="137"/>
      <c r="AOS185" s="137"/>
      <c r="AOT185" s="137"/>
      <c r="AOU185" s="137"/>
      <c r="AOV185" s="137"/>
      <c r="AOW185" s="137"/>
      <c r="AOX185" s="137"/>
      <c r="AOY185" s="137"/>
      <c r="AOZ185" s="137"/>
      <c r="APA185" s="137"/>
      <c r="APB185" s="137"/>
      <c r="APC185" s="137"/>
      <c r="APD185" s="137"/>
      <c r="APE185" s="137"/>
      <c r="APF185" s="137"/>
      <c r="APG185" s="137"/>
      <c r="APH185" s="137"/>
      <c r="API185" s="137"/>
      <c r="APJ185" s="137"/>
      <c r="APK185" s="137"/>
      <c r="APL185" s="137"/>
      <c r="APM185" s="137"/>
      <c r="APN185" s="137"/>
      <c r="APO185" s="137"/>
      <c r="APP185" s="137"/>
      <c r="APQ185" s="137"/>
      <c r="APR185" s="137"/>
      <c r="APS185" s="137"/>
      <c r="APT185" s="137"/>
      <c r="APU185" s="137"/>
      <c r="APV185" s="137"/>
      <c r="APW185" s="137"/>
      <c r="APX185" s="137"/>
      <c r="APY185" s="137"/>
      <c r="APZ185" s="137"/>
      <c r="AQA185" s="137"/>
      <c r="AQB185" s="137"/>
      <c r="AQC185" s="137"/>
      <c r="AQD185" s="137"/>
      <c r="AQE185" s="137"/>
      <c r="AQF185" s="137"/>
      <c r="AQG185" s="137"/>
      <c r="AQH185" s="137"/>
      <c r="AQI185" s="137"/>
      <c r="AQJ185" s="137"/>
      <c r="AQK185" s="137"/>
      <c r="AQL185" s="137"/>
      <c r="AQM185" s="137"/>
      <c r="AQN185" s="137"/>
      <c r="AQO185" s="137"/>
      <c r="AQP185" s="137"/>
      <c r="AQQ185" s="137"/>
      <c r="AQR185" s="137"/>
      <c r="AQS185" s="137"/>
      <c r="AQT185" s="137"/>
      <c r="AQU185" s="137"/>
      <c r="AQV185" s="137"/>
      <c r="AQW185" s="137"/>
      <c r="AQX185" s="137"/>
      <c r="AQY185" s="137"/>
      <c r="AQZ185" s="137"/>
      <c r="ARA185" s="137"/>
      <c r="ARB185" s="137"/>
      <c r="ARC185" s="137"/>
      <c r="ARD185" s="137"/>
      <c r="ARE185" s="137"/>
      <c r="ARF185" s="137"/>
      <c r="ARG185" s="137"/>
      <c r="ARH185" s="137"/>
      <c r="ARI185" s="137"/>
      <c r="ARJ185" s="137"/>
      <c r="ARK185" s="137"/>
      <c r="ARL185" s="137"/>
      <c r="ARM185" s="137"/>
      <c r="ARN185" s="137"/>
      <c r="ARO185" s="137"/>
      <c r="ARP185" s="137"/>
      <c r="ARQ185" s="137"/>
      <c r="ARR185" s="137"/>
      <c r="ARS185" s="137"/>
      <c r="ART185" s="137"/>
      <c r="ARU185" s="137"/>
      <c r="ARV185" s="137"/>
      <c r="ARW185" s="137"/>
      <c r="ARX185" s="137"/>
      <c r="ARY185" s="137"/>
      <c r="ARZ185" s="137"/>
      <c r="ASA185" s="137"/>
      <c r="ASB185" s="137"/>
      <c r="ASC185" s="137"/>
      <c r="ASD185" s="137"/>
      <c r="ASE185" s="137"/>
      <c r="ASF185" s="137"/>
      <c r="ASG185" s="137"/>
      <c r="ASH185" s="137"/>
      <c r="ASI185" s="137"/>
      <c r="ASJ185" s="137"/>
      <c r="ASK185" s="137"/>
      <c r="ASL185" s="137"/>
      <c r="ASM185" s="137"/>
      <c r="ASN185" s="137"/>
      <c r="ASO185" s="137"/>
      <c r="ASP185" s="137"/>
      <c r="ASQ185" s="137"/>
      <c r="ASR185" s="137"/>
      <c r="ASS185" s="137"/>
      <c r="AST185" s="137"/>
      <c r="ASU185" s="137"/>
      <c r="ASV185" s="137"/>
      <c r="ASW185" s="137"/>
      <c r="ASX185" s="137"/>
      <c r="ASY185" s="137"/>
      <c r="ASZ185" s="137"/>
      <c r="ATA185" s="137"/>
      <c r="ATB185" s="137"/>
      <c r="ATC185" s="137"/>
      <c r="ATD185" s="137"/>
      <c r="ATE185" s="137"/>
      <c r="ATF185" s="137"/>
      <c r="ATG185" s="137"/>
      <c r="ATH185" s="137"/>
      <c r="ATI185" s="137"/>
      <c r="ATJ185" s="137"/>
      <c r="ATK185" s="137"/>
      <c r="ATL185" s="137"/>
      <c r="ATM185" s="137"/>
      <c r="ATN185" s="137"/>
      <c r="ATO185" s="137"/>
      <c r="ATP185" s="137"/>
      <c r="ATQ185" s="137"/>
      <c r="ATR185" s="137"/>
      <c r="ATS185" s="137"/>
      <c r="ATT185" s="137"/>
      <c r="ATU185" s="137"/>
      <c r="ATV185" s="137"/>
      <c r="ATW185" s="137"/>
      <c r="ATX185" s="137"/>
      <c r="ATY185" s="137"/>
      <c r="ATZ185" s="137"/>
      <c r="AUA185" s="137"/>
      <c r="AUB185" s="137"/>
      <c r="AUC185" s="137"/>
      <c r="AUD185" s="137"/>
      <c r="AUE185" s="137"/>
      <c r="AUF185" s="137"/>
      <c r="AUG185" s="137"/>
      <c r="AUH185" s="137"/>
      <c r="AUI185" s="137"/>
      <c r="AUJ185" s="137"/>
      <c r="AUK185" s="137"/>
      <c r="AUL185" s="137"/>
      <c r="AUM185" s="137"/>
      <c r="AUN185" s="137"/>
      <c r="AUO185" s="137"/>
      <c r="AUP185" s="137"/>
      <c r="AUQ185" s="137"/>
      <c r="AUR185" s="137"/>
      <c r="AUS185" s="137"/>
      <c r="AUT185" s="137"/>
      <c r="AUU185" s="137"/>
      <c r="AUV185" s="137"/>
      <c r="AUW185" s="137"/>
      <c r="AUX185" s="137"/>
      <c r="AUY185" s="137"/>
      <c r="AUZ185" s="137"/>
      <c r="AVA185" s="137"/>
      <c r="AVB185" s="137"/>
      <c r="AVC185" s="137"/>
      <c r="AVD185" s="137"/>
      <c r="AVE185" s="137"/>
      <c r="AVF185" s="137"/>
      <c r="AVG185" s="137"/>
      <c r="AVH185" s="137"/>
      <c r="AVI185" s="137"/>
      <c r="AVJ185" s="137"/>
      <c r="AVK185" s="137"/>
      <c r="AVL185" s="137"/>
      <c r="AVM185" s="137"/>
      <c r="AVN185" s="137"/>
      <c r="AVO185" s="137"/>
      <c r="AVP185" s="137"/>
      <c r="AVQ185" s="137"/>
      <c r="AVR185" s="137"/>
      <c r="AVS185" s="137"/>
      <c r="AVT185" s="137"/>
      <c r="AVU185" s="137"/>
      <c r="AVV185" s="137"/>
      <c r="AVW185" s="137"/>
      <c r="AVX185" s="137"/>
      <c r="AVY185" s="137"/>
      <c r="AVZ185" s="137"/>
      <c r="AWA185" s="137"/>
      <c r="AWB185" s="137"/>
      <c r="AWC185" s="137"/>
      <c r="AWD185" s="137"/>
      <c r="AWE185" s="137"/>
      <c r="AWF185" s="137"/>
      <c r="AWG185" s="137"/>
      <c r="AWH185" s="137"/>
      <c r="AWI185" s="137"/>
      <c r="AWJ185" s="137"/>
      <c r="AWK185" s="137"/>
      <c r="AWL185" s="137"/>
      <c r="AWM185" s="137"/>
      <c r="AWN185" s="137"/>
      <c r="AWO185" s="137"/>
      <c r="AWP185" s="137"/>
      <c r="AWQ185" s="137"/>
      <c r="AWR185" s="137"/>
      <c r="AWS185" s="137"/>
      <c r="AWT185" s="137"/>
      <c r="AWU185" s="137"/>
      <c r="AWV185" s="137"/>
      <c r="AWW185" s="137"/>
      <c r="AWX185" s="137"/>
      <c r="AWY185" s="137"/>
      <c r="AWZ185" s="137"/>
      <c r="AXA185" s="137"/>
      <c r="AXB185" s="137"/>
      <c r="AXC185" s="137"/>
      <c r="AXD185" s="137"/>
      <c r="AXE185" s="137"/>
      <c r="AXF185" s="137"/>
      <c r="AXG185" s="137"/>
      <c r="AXH185" s="137"/>
      <c r="AXI185" s="137"/>
      <c r="AXJ185" s="137"/>
      <c r="AXK185" s="137"/>
      <c r="AXL185" s="137"/>
      <c r="AXM185" s="137"/>
      <c r="AXN185" s="137"/>
      <c r="AXO185" s="137"/>
      <c r="AXP185" s="137"/>
      <c r="AXQ185" s="137"/>
      <c r="AXR185" s="137"/>
      <c r="AXS185" s="137"/>
      <c r="AXT185" s="137"/>
      <c r="AXU185" s="137"/>
      <c r="AXV185" s="137"/>
      <c r="AXW185" s="137"/>
      <c r="AXX185" s="137"/>
      <c r="AXY185" s="137"/>
      <c r="AXZ185" s="137"/>
      <c r="AYA185" s="137"/>
      <c r="AYB185" s="137"/>
      <c r="AYC185" s="137"/>
      <c r="AYD185" s="137"/>
      <c r="AYE185" s="137"/>
      <c r="AYF185" s="137"/>
      <c r="AYG185" s="137"/>
      <c r="AYH185" s="137"/>
      <c r="AYI185" s="137"/>
      <c r="AYJ185" s="137"/>
      <c r="AYK185" s="137"/>
      <c r="AYL185" s="137"/>
      <c r="AYM185" s="137"/>
      <c r="AYN185" s="137"/>
      <c r="AYO185" s="137"/>
      <c r="AYP185" s="137"/>
      <c r="AYQ185" s="137"/>
      <c r="AYR185" s="137"/>
      <c r="AYS185" s="137"/>
      <c r="AYT185" s="137"/>
      <c r="AYU185" s="137"/>
      <c r="AYV185" s="137"/>
      <c r="AYW185" s="137"/>
      <c r="AYX185" s="137"/>
      <c r="AYY185" s="137"/>
      <c r="AYZ185" s="137"/>
      <c r="AZA185" s="137"/>
      <c r="AZB185" s="137"/>
      <c r="AZC185" s="137"/>
      <c r="AZD185" s="137"/>
      <c r="AZE185" s="137"/>
      <c r="AZF185" s="137"/>
      <c r="AZG185" s="137"/>
      <c r="AZH185" s="137"/>
      <c r="AZI185" s="137"/>
      <c r="AZJ185" s="137"/>
      <c r="AZK185" s="137"/>
      <c r="AZL185" s="137"/>
      <c r="AZM185" s="137"/>
      <c r="AZN185" s="137"/>
      <c r="AZO185" s="137"/>
      <c r="AZP185" s="137"/>
      <c r="AZQ185" s="137"/>
      <c r="AZR185" s="137"/>
      <c r="AZS185" s="137"/>
      <c r="AZT185" s="137"/>
      <c r="AZU185" s="137"/>
      <c r="AZV185" s="137"/>
      <c r="AZW185" s="137"/>
      <c r="AZX185" s="137"/>
      <c r="AZY185" s="137"/>
      <c r="AZZ185" s="137"/>
      <c r="BAA185" s="137"/>
      <c r="BAB185" s="137"/>
      <c r="BAC185" s="137"/>
      <c r="BAD185" s="137"/>
      <c r="BAE185" s="137"/>
      <c r="BAF185" s="137"/>
      <c r="BAG185" s="137"/>
      <c r="BAH185" s="137"/>
      <c r="BAI185" s="137"/>
      <c r="BAJ185" s="137"/>
      <c r="BAK185" s="137"/>
      <c r="BAL185" s="137"/>
      <c r="BAM185" s="137"/>
      <c r="BAN185" s="137"/>
      <c r="BAO185" s="137"/>
      <c r="BAP185" s="137"/>
      <c r="BAQ185" s="137"/>
      <c r="BAR185" s="137"/>
      <c r="BAS185" s="137"/>
      <c r="BAT185" s="137"/>
      <c r="BAU185" s="137"/>
      <c r="BAV185" s="137"/>
      <c r="BAW185" s="137"/>
      <c r="BAX185" s="137"/>
      <c r="BAY185" s="137"/>
      <c r="BAZ185" s="137"/>
      <c r="BBA185" s="137"/>
      <c r="BBB185" s="137"/>
      <c r="BBC185" s="137"/>
      <c r="BBD185" s="137"/>
      <c r="BBE185" s="137"/>
      <c r="BBF185" s="137"/>
      <c r="BBG185" s="137"/>
      <c r="BBH185" s="137"/>
      <c r="BBI185" s="137"/>
      <c r="BBJ185" s="137"/>
      <c r="BBK185" s="137"/>
      <c r="BBL185" s="137"/>
      <c r="BBM185" s="137"/>
      <c r="BBN185" s="137"/>
      <c r="BBO185" s="137"/>
      <c r="BBP185" s="137"/>
      <c r="BBQ185" s="137"/>
      <c r="BBR185" s="137"/>
      <c r="BBS185" s="137"/>
      <c r="BBT185" s="137"/>
      <c r="BBU185" s="137"/>
      <c r="BBV185" s="137"/>
      <c r="BBW185" s="137"/>
      <c r="BBX185" s="137"/>
      <c r="BBY185" s="137"/>
      <c r="BBZ185" s="137"/>
      <c r="BCA185" s="137"/>
      <c r="BCB185" s="137"/>
      <c r="BCC185" s="137"/>
      <c r="BCD185" s="137"/>
      <c r="BCE185" s="137"/>
      <c r="BCF185" s="137"/>
      <c r="BCG185" s="137"/>
      <c r="BCH185" s="137"/>
      <c r="BCI185" s="137"/>
      <c r="BCJ185" s="137"/>
      <c r="BCK185" s="137"/>
      <c r="BCL185" s="137"/>
      <c r="BCM185" s="137"/>
      <c r="BCN185" s="137"/>
      <c r="BCO185" s="137"/>
      <c r="BCP185" s="137"/>
      <c r="BCQ185" s="137"/>
      <c r="BCR185" s="137"/>
      <c r="BCS185" s="137"/>
      <c r="BCT185" s="137"/>
      <c r="BCU185" s="137"/>
      <c r="BCV185" s="137"/>
      <c r="BCW185" s="137"/>
      <c r="BCX185" s="137"/>
      <c r="BCY185" s="137"/>
      <c r="BCZ185" s="137"/>
      <c r="BDA185" s="137"/>
      <c r="BDB185" s="137"/>
      <c r="BDC185" s="137"/>
      <c r="BDD185" s="137"/>
      <c r="BDE185" s="137"/>
      <c r="BDF185" s="137"/>
      <c r="BDG185" s="137"/>
      <c r="BDH185" s="137"/>
      <c r="BDI185" s="137"/>
      <c r="BDJ185" s="137"/>
      <c r="BDK185" s="137"/>
      <c r="BDL185" s="137"/>
      <c r="BDM185" s="137"/>
      <c r="BDN185" s="137"/>
      <c r="BDO185" s="137"/>
      <c r="BDP185" s="137"/>
      <c r="BDQ185" s="137"/>
      <c r="BDR185" s="137"/>
      <c r="BDS185" s="137"/>
      <c r="BDT185" s="137"/>
      <c r="BDU185" s="137"/>
      <c r="BDV185" s="137"/>
      <c r="BDW185" s="137"/>
      <c r="BDX185" s="137"/>
      <c r="BDY185" s="137"/>
      <c r="BDZ185" s="137"/>
      <c r="BEA185" s="137"/>
      <c r="BEB185" s="137"/>
      <c r="BEC185" s="137"/>
      <c r="BED185" s="137"/>
      <c r="BEE185" s="137"/>
      <c r="BEF185" s="137"/>
      <c r="BEG185" s="137"/>
      <c r="BEH185" s="137"/>
      <c r="BEI185" s="137"/>
      <c r="BEJ185" s="137"/>
      <c r="BEK185" s="137"/>
      <c r="BEL185" s="137"/>
      <c r="BEM185" s="137"/>
      <c r="BEN185" s="137"/>
      <c r="BEO185" s="137"/>
      <c r="BEP185" s="137"/>
      <c r="BEQ185" s="137"/>
      <c r="BER185" s="137"/>
      <c r="BES185" s="137"/>
      <c r="BET185" s="137"/>
      <c r="BEU185" s="137"/>
      <c r="BEV185" s="137"/>
      <c r="BEW185" s="137"/>
      <c r="BEX185" s="137"/>
      <c r="BEY185" s="137"/>
      <c r="BEZ185" s="137"/>
      <c r="BFA185" s="137"/>
      <c r="BFB185" s="137"/>
      <c r="BFC185" s="137"/>
      <c r="BFD185" s="137"/>
      <c r="BFE185" s="137"/>
      <c r="BFF185" s="137"/>
      <c r="BFG185" s="137"/>
      <c r="BFH185" s="137"/>
      <c r="BFI185" s="137"/>
      <c r="BFJ185" s="137"/>
      <c r="BFK185" s="137"/>
      <c r="BFL185" s="137"/>
      <c r="BFM185" s="137"/>
      <c r="BFN185" s="137"/>
      <c r="BFO185" s="137"/>
      <c r="BFP185" s="137"/>
      <c r="BFQ185" s="137"/>
      <c r="BFR185" s="137"/>
      <c r="BFS185" s="137"/>
      <c r="BFT185" s="137"/>
      <c r="BFU185" s="137"/>
      <c r="BFV185" s="137"/>
      <c r="BFW185" s="137"/>
      <c r="BFX185" s="137"/>
      <c r="BFY185" s="137"/>
      <c r="BFZ185" s="137"/>
      <c r="BGA185" s="137"/>
      <c r="BGB185" s="137"/>
      <c r="BGC185" s="137"/>
      <c r="BGD185" s="137"/>
      <c r="BGE185" s="137"/>
      <c r="BGF185" s="137"/>
      <c r="BGG185" s="137"/>
      <c r="BGH185" s="137"/>
      <c r="BGI185" s="137"/>
      <c r="BGJ185" s="137"/>
      <c r="BGK185" s="137"/>
      <c r="BGL185" s="137"/>
      <c r="BGM185" s="137"/>
      <c r="BGN185" s="137"/>
      <c r="BGO185" s="137"/>
      <c r="BGP185" s="137"/>
      <c r="BGQ185" s="137"/>
      <c r="BGR185" s="137"/>
      <c r="BGS185" s="137"/>
      <c r="BGT185" s="137"/>
      <c r="BGU185" s="137"/>
      <c r="BGV185" s="137"/>
      <c r="BGW185" s="137"/>
      <c r="BGX185" s="137"/>
      <c r="BGY185" s="137"/>
      <c r="BGZ185" s="137"/>
      <c r="BHA185" s="137"/>
      <c r="BHB185" s="137"/>
      <c r="BHC185" s="137"/>
      <c r="BHD185" s="137"/>
      <c r="BHE185" s="137"/>
      <c r="BHF185" s="137"/>
      <c r="BHG185" s="137"/>
      <c r="BHH185" s="137"/>
      <c r="BHI185" s="137"/>
      <c r="BHJ185" s="137"/>
      <c r="BHK185" s="137"/>
      <c r="BHL185" s="137"/>
      <c r="BHM185" s="137"/>
      <c r="BHN185" s="137"/>
      <c r="BHO185" s="137"/>
      <c r="BHP185" s="137"/>
      <c r="BHQ185" s="137"/>
      <c r="BHR185" s="137"/>
      <c r="BHS185" s="137"/>
      <c r="BHT185" s="137"/>
      <c r="BHU185" s="137"/>
      <c r="BHV185" s="137"/>
      <c r="BHW185" s="137"/>
      <c r="BHX185" s="137"/>
      <c r="BHY185" s="137"/>
      <c r="BHZ185" s="137"/>
      <c r="BIA185" s="137"/>
      <c r="BIB185" s="137"/>
      <c r="BIC185" s="137"/>
      <c r="BID185" s="137"/>
      <c r="BIE185" s="137"/>
      <c r="BIF185" s="137"/>
      <c r="BIG185" s="137"/>
      <c r="BIH185" s="137"/>
      <c r="BII185" s="137"/>
      <c r="BIJ185" s="137"/>
      <c r="BIK185" s="137"/>
      <c r="BIL185" s="137"/>
      <c r="BIM185" s="137"/>
      <c r="BIN185" s="137"/>
      <c r="BIO185" s="137"/>
      <c r="BIP185" s="137"/>
      <c r="BIQ185" s="137"/>
      <c r="BIR185" s="137"/>
      <c r="BIS185" s="137"/>
      <c r="BIT185" s="137"/>
      <c r="BIU185" s="137"/>
      <c r="BIV185" s="137"/>
      <c r="BIW185" s="137"/>
      <c r="BIX185" s="137"/>
      <c r="BIY185" s="137"/>
      <c r="BIZ185" s="137"/>
      <c r="BJA185" s="137"/>
      <c r="BJB185" s="137"/>
      <c r="BJC185" s="137"/>
      <c r="BJD185" s="137"/>
      <c r="BJE185" s="137"/>
      <c r="BJF185" s="137"/>
      <c r="BJG185" s="137"/>
      <c r="BJH185" s="137"/>
      <c r="BJI185" s="137"/>
      <c r="BJJ185" s="137"/>
      <c r="BJK185" s="137"/>
      <c r="BJL185" s="137"/>
      <c r="BJM185" s="137"/>
      <c r="BJN185" s="137"/>
      <c r="BJO185" s="137"/>
      <c r="BJP185" s="137"/>
      <c r="BJQ185" s="137"/>
      <c r="BJR185" s="137"/>
      <c r="BJS185" s="137"/>
      <c r="BJT185" s="137"/>
      <c r="BJU185" s="137"/>
      <c r="BJV185" s="137"/>
      <c r="BJW185" s="137"/>
      <c r="BJX185" s="137"/>
      <c r="BJY185" s="137"/>
      <c r="BJZ185" s="137"/>
      <c r="BKA185" s="137"/>
      <c r="BKB185" s="137"/>
      <c r="BKC185" s="137"/>
      <c r="BKD185" s="137"/>
      <c r="BKE185" s="137"/>
      <c r="BKF185" s="137"/>
      <c r="BKG185" s="137"/>
      <c r="BKH185" s="137"/>
      <c r="BKI185" s="137"/>
      <c r="BKJ185" s="137"/>
      <c r="BKK185" s="137"/>
      <c r="BKL185" s="137"/>
      <c r="BKM185" s="137"/>
      <c r="BKN185" s="137"/>
      <c r="BKO185" s="137"/>
      <c r="BKP185" s="137"/>
      <c r="BKQ185" s="137"/>
      <c r="BKR185" s="137"/>
      <c r="BKS185" s="137"/>
      <c r="BKT185" s="137"/>
      <c r="BKU185" s="137"/>
      <c r="BKV185" s="137"/>
      <c r="BKW185" s="137"/>
      <c r="BKX185" s="137"/>
      <c r="BKY185" s="137"/>
      <c r="BKZ185" s="137"/>
      <c r="BLA185" s="137"/>
      <c r="BLB185" s="137"/>
      <c r="BLC185" s="137"/>
      <c r="BLD185" s="137"/>
      <c r="BLE185" s="137"/>
      <c r="BLF185" s="137"/>
      <c r="BLG185" s="137"/>
      <c r="BLH185" s="137"/>
      <c r="BLI185" s="137"/>
      <c r="BLJ185" s="137"/>
      <c r="BLK185" s="137"/>
      <c r="BLL185" s="137"/>
      <c r="BLM185" s="137"/>
      <c r="BLN185" s="137"/>
      <c r="BLO185" s="137"/>
      <c r="BLP185" s="137"/>
      <c r="BLQ185" s="137"/>
      <c r="BLR185" s="137"/>
      <c r="BLS185" s="137"/>
      <c r="BLT185" s="137"/>
      <c r="BLU185" s="137"/>
      <c r="BLV185" s="137"/>
      <c r="BLW185" s="137"/>
      <c r="BLX185" s="137"/>
      <c r="BLY185" s="137"/>
      <c r="BLZ185" s="137"/>
      <c r="BMA185" s="137"/>
      <c r="BMB185" s="137"/>
      <c r="BMC185" s="137"/>
      <c r="BMD185" s="137"/>
      <c r="BME185" s="137"/>
      <c r="BMF185" s="137"/>
      <c r="BMG185" s="137"/>
      <c r="BMH185" s="137"/>
      <c r="BMI185" s="137"/>
      <c r="BMJ185" s="137"/>
      <c r="BMK185" s="137"/>
      <c r="BML185" s="137"/>
      <c r="BMM185" s="137"/>
      <c r="BMN185" s="137"/>
      <c r="BMO185" s="137"/>
      <c r="BMP185" s="137"/>
      <c r="BMQ185" s="137"/>
      <c r="BMR185" s="137"/>
      <c r="BMS185" s="137"/>
      <c r="BMT185" s="137"/>
      <c r="BMU185" s="137"/>
      <c r="BMV185" s="137"/>
      <c r="BMW185" s="137"/>
      <c r="BMX185" s="137"/>
      <c r="BMY185" s="137"/>
      <c r="BMZ185" s="137"/>
      <c r="BNA185" s="137"/>
      <c r="BNB185" s="137"/>
      <c r="BNC185" s="137"/>
      <c r="BND185" s="137"/>
      <c r="BNE185" s="137"/>
      <c r="BNF185" s="137"/>
      <c r="BNG185" s="137"/>
      <c r="BNH185" s="137"/>
      <c r="BNI185" s="137"/>
      <c r="BNJ185" s="137"/>
      <c r="BNK185" s="137"/>
      <c r="BNL185" s="137"/>
      <c r="BNM185" s="137"/>
      <c r="BNN185" s="137"/>
      <c r="BNO185" s="137"/>
      <c r="BNP185" s="137"/>
      <c r="BNQ185" s="137"/>
      <c r="BNR185" s="137"/>
      <c r="BNS185" s="137"/>
      <c r="BNT185" s="137"/>
      <c r="BNU185" s="137"/>
      <c r="BNV185" s="137"/>
      <c r="BNW185" s="137"/>
      <c r="BNX185" s="137"/>
      <c r="BNY185" s="137"/>
      <c r="BNZ185" s="137"/>
      <c r="BOA185" s="137"/>
      <c r="BOB185" s="137"/>
      <c r="BOC185" s="137"/>
      <c r="BOD185" s="137"/>
      <c r="BOE185" s="137"/>
      <c r="BOF185" s="137"/>
      <c r="BOG185" s="137"/>
      <c r="BOH185" s="137"/>
      <c r="BOI185" s="137"/>
      <c r="BOJ185" s="137"/>
      <c r="BOK185" s="137"/>
      <c r="BOL185" s="137"/>
      <c r="BOM185" s="137"/>
      <c r="BON185" s="137"/>
      <c r="BOO185" s="137"/>
      <c r="BOP185" s="137"/>
      <c r="BOQ185" s="137"/>
      <c r="BOR185" s="137"/>
      <c r="BOS185" s="137"/>
      <c r="BOT185" s="137"/>
      <c r="BOU185" s="137"/>
      <c r="BOV185" s="137"/>
      <c r="BOW185" s="137"/>
      <c r="BOX185" s="137"/>
      <c r="BOY185" s="137"/>
      <c r="BOZ185" s="137"/>
      <c r="BPA185" s="137"/>
      <c r="BPB185" s="137"/>
      <c r="BPC185" s="137"/>
      <c r="BPD185" s="137"/>
      <c r="BPE185" s="137"/>
      <c r="BPF185" s="137"/>
      <c r="BPG185" s="137"/>
      <c r="BPH185" s="137"/>
      <c r="BPI185" s="137"/>
      <c r="BPJ185" s="137"/>
      <c r="BPK185" s="137"/>
      <c r="BPL185" s="137"/>
      <c r="BPM185" s="137"/>
      <c r="BPN185" s="137"/>
      <c r="BPO185" s="137"/>
      <c r="BPP185" s="137"/>
      <c r="BPQ185" s="137"/>
      <c r="BPR185" s="137"/>
      <c r="BPS185" s="137"/>
      <c r="BPT185" s="137"/>
      <c r="BPU185" s="137"/>
      <c r="BPV185" s="137"/>
      <c r="BPW185" s="137"/>
      <c r="BPX185" s="137"/>
      <c r="BPY185" s="137"/>
      <c r="BPZ185" s="137"/>
      <c r="BQA185" s="137"/>
      <c r="BQB185" s="137"/>
      <c r="BQC185" s="137"/>
      <c r="BQD185" s="137"/>
      <c r="BQE185" s="137"/>
      <c r="BQF185" s="137"/>
      <c r="BQG185" s="137"/>
      <c r="BQH185" s="137"/>
      <c r="BQI185" s="137"/>
      <c r="BQJ185" s="137"/>
      <c r="BQK185" s="137"/>
      <c r="BQL185" s="137"/>
      <c r="BQM185" s="137"/>
      <c r="BQN185" s="137"/>
      <c r="BQO185" s="137"/>
      <c r="BQP185" s="137"/>
      <c r="BQQ185" s="137"/>
      <c r="BQR185" s="137"/>
      <c r="BQS185" s="137"/>
      <c r="BQT185" s="137"/>
      <c r="BQU185" s="137"/>
      <c r="BQV185" s="137"/>
      <c r="BQW185" s="137"/>
      <c r="BQX185" s="137"/>
      <c r="BQY185" s="137"/>
      <c r="BQZ185" s="137"/>
      <c r="BRA185" s="137"/>
      <c r="BRB185" s="137"/>
      <c r="BRC185" s="137"/>
      <c r="BRD185" s="137"/>
      <c r="BRE185" s="137"/>
      <c r="BRF185" s="137"/>
      <c r="BRG185" s="137"/>
      <c r="BRH185" s="137"/>
      <c r="BRI185" s="137"/>
      <c r="BRJ185" s="137"/>
      <c r="BRK185" s="137"/>
      <c r="BRL185" s="137"/>
      <c r="BRM185" s="137"/>
      <c r="BRN185" s="137"/>
      <c r="BRO185" s="137"/>
      <c r="BRP185" s="137"/>
      <c r="BRQ185" s="137"/>
      <c r="BRR185" s="137"/>
      <c r="BRS185" s="137"/>
      <c r="BRT185" s="137"/>
      <c r="BRU185" s="137"/>
      <c r="BRV185" s="137"/>
      <c r="BRW185" s="137"/>
      <c r="BRX185" s="137"/>
      <c r="BRY185" s="137"/>
      <c r="BRZ185" s="137"/>
      <c r="BSA185" s="137"/>
      <c r="BSB185" s="137"/>
      <c r="BSC185" s="137"/>
      <c r="BSD185" s="137"/>
      <c r="BSE185" s="137"/>
      <c r="BSF185" s="137"/>
      <c r="BSG185" s="137"/>
      <c r="BSH185" s="137"/>
      <c r="BSI185" s="137"/>
      <c r="BSJ185" s="137"/>
      <c r="BSK185" s="137"/>
      <c r="BSL185" s="137"/>
      <c r="BSM185" s="137"/>
      <c r="BSN185" s="137"/>
      <c r="BSO185" s="137"/>
      <c r="BSP185" s="137"/>
      <c r="BSQ185" s="137"/>
      <c r="BSR185" s="137"/>
      <c r="BSS185" s="137"/>
      <c r="BST185" s="137"/>
      <c r="BSU185" s="137"/>
      <c r="BSV185" s="137"/>
      <c r="BSW185" s="137"/>
      <c r="BSX185" s="137"/>
      <c r="BSY185" s="137"/>
      <c r="BSZ185" s="137"/>
      <c r="BTA185" s="137"/>
      <c r="BTB185" s="137"/>
      <c r="BTC185" s="137"/>
      <c r="BTD185" s="137"/>
      <c r="BTE185" s="137"/>
      <c r="BTF185" s="137"/>
      <c r="BTG185" s="137"/>
      <c r="BTH185" s="137"/>
      <c r="BTI185" s="137"/>
      <c r="BTJ185" s="137"/>
      <c r="BTK185" s="137"/>
      <c r="BTL185" s="137"/>
      <c r="BTM185" s="137"/>
      <c r="BTN185" s="137"/>
      <c r="BTO185" s="137"/>
      <c r="BTP185" s="137"/>
      <c r="BTQ185" s="137"/>
      <c r="BTR185" s="137"/>
      <c r="BTS185" s="137"/>
      <c r="BTT185" s="137"/>
      <c r="BTU185" s="137"/>
      <c r="BTV185" s="137"/>
      <c r="BTW185" s="137"/>
      <c r="BTX185" s="137"/>
      <c r="BTY185" s="137"/>
      <c r="BTZ185" s="137"/>
      <c r="BUA185" s="137"/>
      <c r="BUB185" s="137"/>
      <c r="BUC185" s="137"/>
      <c r="BUD185" s="137"/>
      <c r="BUE185" s="137"/>
      <c r="BUF185" s="137"/>
      <c r="BUG185" s="137"/>
      <c r="BUH185" s="137"/>
      <c r="BUI185" s="137"/>
      <c r="BUJ185" s="137"/>
      <c r="BUK185" s="137"/>
      <c r="BUL185" s="137"/>
      <c r="BUM185" s="137"/>
      <c r="BUN185" s="137"/>
      <c r="BUO185" s="137"/>
      <c r="BUP185" s="137"/>
      <c r="BUQ185" s="137"/>
      <c r="BUR185" s="137"/>
      <c r="BUS185" s="137"/>
      <c r="BUT185" s="137"/>
      <c r="BUU185" s="137"/>
      <c r="BUV185" s="137"/>
      <c r="BUW185" s="137"/>
      <c r="BUX185" s="137"/>
      <c r="BUY185" s="137"/>
      <c r="BUZ185" s="137"/>
      <c r="BVA185" s="137"/>
      <c r="BVB185" s="137"/>
      <c r="BVC185" s="137"/>
      <c r="BVD185" s="137"/>
      <c r="BVE185" s="137"/>
      <c r="BVF185" s="137"/>
      <c r="BVG185" s="137"/>
      <c r="BVH185" s="137"/>
      <c r="BVI185" s="137"/>
      <c r="BVJ185" s="137"/>
      <c r="BVK185" s="137"/>
      <c r="BVL185" s="137"/>
      <c r="BVM185" s="137"/>
      <c r="BVN185" s="137"/>
      <c r="BVO185" s="137"/>
      <c r="BVP185" s="137"/>
      <c r="BVQ185" s="137"/>
      <c r="BVR185" s="137"/>
      <c r="BVS185" s="137"/>
      <c r="BVT185" s="137"/>
      <c r="BVU185" s="137"/>
      <c r="BVV185" s="137"/>
      <c r="BVW185" s="137"/>
      <c r="BVX185" s="137"/>
      <c r="BVY185" s="137"/>
      <c r="BVZ185" s="137"/>
      <c r="BWA185" s="137"/>
      <c r="BWB185" s="137"/>
      <c r="BWC185" s="137"/>
      <c r="BWD185" s="137"/>
      <c r="BWE185" s="137"/>
      <c r="BWF185" s="137"/>
      <c r="BWG185" s="137"/>
      <c r="BWH185" s="137"/>
      <c r="BWI185" s="137"/>
      <c r="BWJ185" s="137"/>
      <c r="BWK185" s="137"/>
      <c r="BWL185" s="137"/>
      <c r="BWM185" s="137"/>
      <c r="BWN185" s="137"/>
      <c r="BWO185" s="137"/>
      <c r="BWP185" s="137"/>
      <c r="BWQ185" s="137"/>
      <c r="BWR185" s="137"/>
      <c r="BWS185" s="137"/>
      <c r="BWT185" s="137"/>
      <c r="BWU185" s="137"/>
      <c r="BWV185" s="137"/>
      <c r="BWW185" s="137"/>
      <c r="BWX185" s="137"/>
      <c r="BWY185" s="137"/>
      <c r="BWZ185" s="137"/>
      <c r="BXA185" s="137"/>
      <c r="BXB185" s="137"/>
      <c r="BXC185" s="137"/>
      <c r="BXD185" s="137"/>
      <c r="BXE185" s="137"/>
      <c r="BXF185" s="137"/>
      <c r="BXG185" s="137"/>
      <c r="BXH185" s="137"/>
      <c r="BXI185" s="137"/>
      <c r="BXJ185" s="137"/>
      <c r="BXK185" s="137"/>
      <c r="BXL185" s="137"/>
      <c r="BXM185" s="137"/>
      <c r="BXN185" s="137"/>
      <c r="BXO185" s="137"/>
      <c r="BXP185" s="137"/>
      <c r="BXQ185" s="137"/>
      <c r="BXR185" s="137"/>
      <c r="BXS185" s="137"/>
      <c r="BXT185" s="137"/>
      <c r="BXU185" s="137"/>
      <c r="BXV185" s="137"/>
      <c r="BXW185" s="137"/>
      <c r="BXX185" s="137"/>
      <c r="BXY185" s="137"/>
      <c r="BXZ185" s="137"/>
      <c r="BYA185" s="137"/>
      <c r="BYB185" s="137"/>
      <c r="BYC185" s="137"/>
      <c r="BYD185" s="137"/>
      <c r="BYE185" s="137"/>
      <c r="BYF185" s="137"/>
      <c r="BYG185" s="137"/>
      <c r="BYH185" s="137"/>
      <c r="BYI185" s="137"/>
      <c r="BYJ185" s="137"/>
      <c r="BYK185" s="137"/>
      <c r="BYL185" s="137"/>
      <c r="BYM185" s="137"/>
      <c r="BYN185" s="137"/>
      <c r="BYO185" s="137"/>
      <c r="BYP185" s="137"/>
      <c r="BYQ185" s="137"/>
      <c r="BYR185" s="137"/>
      <c r="BYS185" s="137"/>
      <c r="BYT185" s="137"/>
      <c r="BYU185" s="137"/>
      <c r="BYV185" s="137"/>
      <c r="BYW185" s="137"/>
      <c r="BYX185" s="137"/>
      <c r="BYY185" s="137"/>
      <c r="BYZ185" s="137"/>
      <c r="BZA185" s="137"/>
      <c r="BZB185" s="137"/>
      <c r="BZC185" s="137"/>
      <c r="BZD185" s="137"/>
      <c r="BZE185" s="137"/>
      <c r="BZF185" s="137"/>
      <c r="BZG185" s="137"/>
      <c r="BZH185" s="137"/>
      <c r="BZI185" s="137"/>
      <c r="BZJ185" s="137"/>
      <c r="BZK185" s="137"/>
      <c r="BZL185" s="137"/>
      <c r="BZM185" s="137"/>
      <c r="BZN185" s="137"/>
      <c r="BZO185" s="137"/>
      <c r="BZP185" s="137"/>
      <c r="BZQ185" s="137"/>
      <c r="BZR185" s="137"/>
      <c r="BZS185" s="137"/>
      <c r="BZT185" s="137"/>
      <c r="BZU185" s="137"/>
      <c r="BZV185" s="137"/>
      <c r="BZW185" s="137"/>
      <c r="BZX185" s="137"/>
      <c r="BZY185" s="137"/>
      <c r="BZZ185" s="137"/>
      <c r="CAA185" s="137"/>
      <c r="CAB185" s="137"/>
      <c r="CAC185" s="137"/>
      <c r="CAD185" s="137"/>
      <c r="CAE185" s="137"/>
      <c r="CAF185" s="137"/>
      <c r="CAG185" s="137"/>
      <c r="CAH185" s="137"/>
      <c r="CAI185" s="137"/>
      <c r="CAJ185" s="137"/>
      <c r="CAK185" s="137"/>
      <c r="CAL185" s="137"/>
      <c r="CAM185" s="137"/>
      <c r="CAN185" s="137"/>
      <c r="CAO185" s="137"/>
      <c r="CAP185" s="137"/>
      <c r="CAQ185" s="137"/>
      <c r="CAR185" s="137"/>
      <c r="CAS185" s="137"/>
      <c r="CAT185" s="137"/>
      <c r="CAU185" s="137"/>
      <c r="CAV185" s="137"/>
      <c r="CAW185" s="137"/>
      <c r="CAX185" s="137"/>
      <c r="CAY185" s="137"/>
      <c r="CAZ185" s="137"/>
      <c r="CBA185" s="137"/>
      <c r="CBB185" s="137"/>
      <c r="CBC185" s="137"/>
      <c r="CBD185" s="137"/>
      <c r="CBE185" s="137"/>
      <c r="CBF185" s="137"/>
      <c r="CBG185" s="137"/>
      <c r="CBH185" s="137"/>
      <c r="CBI185" s="137"/>
      <c r="CBJ185" s="137"/>
      <c r="CBK185" s="137"/>
      <c r="CBL185" s="137"/>
      <c r="CBM185" s="137"/>
      <c r="CBN185" s="137"/>
      <c r="CBO185" s="137"/>
      <c r="CBP185" s="137"/>
      <c r="CBQ185" s="137"/>
      <c r="CBR185" s="137"/>
      <c r="CBS185" s="137"/>
      <c r="CBT185" s="137"/>
      <c r="CBU185" s="137"/>
      <c r="CBV185" s="137"/>
      <c r="CBW185" s="137"/>
      <c r="CBX185" s="137"/>
      <c r="CBY185" s="137"/>
      <c r="CBZ185" s="137"/>
      <c r="CCA185" s="137"/>
      <c r="CCB185" s="137"/>
      <c r="CCC185" s="137"/>
      <c r="CCD185" s="137"/>
      <c r="CCE185" s="137"/>
      <c r="CCF185" s="137"/>
      <c r="CCG185" s="137"/>
      <c r="CCH185" s="137"/>
      <c r="CCI185" s="137"/>
      <c r="CCJ185" s="137"/>
      <c r="CCK185" s="137"/>
      <c r="CCL185" s="137"/>
      <c r="CCM185" s="137"/>
      <c r="CCN185" s="137"/>
      <c r="CCO185" s="137"/>
      <c r="CCP185" s="137"/>
      <c r="CCQ185" s="137"/>
      <c r="CCR185" s="137"/>
      <c r="CCS185" s="137"/>
      <c r="CCT185" s="137"/>
      <c r="CCU185" s="137"/>
      <c r="CCV185" s="137"/>
      <c r="CCW185" s="137"/>
      <c r="CCX185" s="137"/>
      <c r="CCY185" s="137"/>
      <c r="CCZ185" s="137"/>
      <c r="CDA185" s="137"/>
      <c r="CDB185" s="137"/>
      <c r="CDC185" s="137"/>
      <c r="CDD185" s="137"/>
      <c r="CDE185" s="137"/>
      <c r="CDF185" s="137"/>
      <c r="CDG185" s="137"/>
      <c r="CDH185" s="137"/>
      <c r="CDI185" s="137"/>
      <c r="CDJ185" s="137"/>
      <c r="CDK185" s="137"/>
      <c r="CDL185" s="137"/>
      <c r="CDM185" s="137"/>
      <c r="CDN185" s="137"/>
      <c r="CDO185" s="137"/>
      <c r="CDP185" s="137"/>
      <c r="CDQ185" s="137"/>
      <c r="CDR185" s="137"/>
      <c r="CDS185" s="137"/>
      <c r="CDT185" s="137"/>
      <c r="CDU185" s="137"/>
      <c r="CDV185" s="137"/>
      <c r="CDW185" s="137"/>
      <c r="CDX185" s="137"/>
      <c r="CDY185" s="137"/>
      <c r="CDZ185" s="137"/>
      <c r="CEA185" s="137"/>
      <c r="CEB185" s="137"/>
      <c r="CEC185" s="137"/>
      <c r="CED185" s="137"/>
      <c r="CEE185" s="137"/>
      <c r="CEF185" s="137"/>
      <c r="CEG185" s="137"/>
      <c r="CEH185" s="137"/>
      <c r="CEI185" s="137"/>
      <c r="CEJ185" s="137"/>
      <c r="CEK185" s="137"/>
      <c r="CEL185" s="137"/>
      <c r="CEM185" s="137"/>
      <c r="CEN185" s="137"/>
      <c r="CEO185" s="137"/>
      <c r="CEP185" s="137"/>
      <c r="CEQ185" s="137"/>
      <c r="CER185" s="137"/>
      <c r="CES185" s="137"/>
      <c r="CET185" s="137"/>
      <c r="CEU185" s="137"/>
      <c r="CEV185" s="137"/>
      <c r="CEW185" s="137"/>
      <c r="CEX185" s="137"/>
      <c r="CEY185" s="137"/>
      <c r="CEZ185" s="137"/>
      <c r="CFA185" s="137"/>
      <c r="CFB185" s="137"/>
      <c r="CFC185" s="137"/>
      <c r="CFD185" s="137"/>
      <c r="CFE185" s="137"/>
      <c r="CFF185" s="137"/>
      <c r="CFG185" s="137"/>
      <c r="CFH185" s="137"/>
      <c r="CFI185" s="137"/>
      <c r="CFJ185" s="137"/>
      <c r="CFK185" s="137"/>
      <c r="CFL185" s="137"/>
      <c r="CFM185" s="137"/>
      <c r="CFN185" s="137"/>
      <c r="CFO185" s="137"/>
      <c r="CFP185" s="137"/>
      <c r="CFQ185" s="137"/>
      <c r="CFR185" s="137"/>
      <c r="CFS185" s="137"/>
      <c r="CFT185" s="137"/>
      <c r="CFU185" s="137"/>
      <c r="CFV185" s="137"/>
      <c r="CFW185" s="137"/>
      <c r="CFX185" s="137"/>
      <c r="CFY185" s="137"/>
      <c r="CFZ185" s="137"/>
      <c r="CGA185" s="137"/>
      <c r="CGB185" s="137"/>
      <c r="CGC185" s="137"/>
      <c r="CGD185" s="137"/>
      <c r="CGE185" s="137"/>
      <c r="CGF185" s="137"/>
      <c r="CGG185" s="137"/>
      <c r="CGH185" s="137"/>
      <c r="CGI185" s="137"/>
      <c r="CGJ185" s="137"/>
      <c r="CGK185" s="137"/>
      <c r="CGL185" s="137"/>
      <c r="CGM185" s="137"/>
      <c r="CGN185" s="137"/>
      <c r="CGO185" s="137"/>
      <c r="CGP185" s="137"/>
      <c r="CGQ185" s="137"/>
      <c r="CGR185" s="137"/>
      <c r="CGS185" s="137"/>
      <c r="CGT185" s="137"/>
      <c r="CGU185" s="137"/>
      <c r="CGV185" s="137"/>
      <c r="CGW185" s="137"/>
      <c r="CGX185" s="137"/>
      <c r="CGY185" s="137"/>
      <c r="CGZ185" s="137"/>
      <c r="CHA185" s="137"/>
      <c r="CHB185" s="137"/>
      <c r="CHC185" s="137"/>
      <c r="CHD185" s="137"/>
      <c r="CHE185" s="137"/>
      <c r="CHF185" s="137"/>
      <c r="CHG185" s="137"/>
      <c r="CHH185" s="137"/>
      <c r="CHI185" s="137"/>
      <c r="CHJ185" s="137"/>
      <c r="CHK185" s="137"/>
      <c r="CHL185" s="137"/>
      <c r="CHM185" s="137"/>
      <c r="CHN185" s="137"/>
      <c r="CHO185" s="137"/>
      <c r="CHP185" s="137"/>
      <c r="CHQ185" s="137"/>
      <c r="CHR185" s="137"/>
      <c r="CHS185" s="137"/>
      <c r="CHT185" s="137"/>
      <c r="CHU185" s="137"/>
      <c r="CHV185" s="137"/>
      <c r="CHW185" s="137"/>
      <c r="CHX185" s="137"/>
      <c r="CHY185" s="137"/>
      <c r="CHZ185" s="137"/>
      <c r="CIA185" s="137"/>
      <c r="CIB185" s="137"/>
      <c r="CIC185" s="137"/>
      <c r="CID185" s="137"/>
      <c r="CIE185" s="137"/>
      <c r="CIF185" s="137"/>
      <c r="CIG185" s="137"/>
      <c r="CIH185" s="137"/>
      <c r="CII185" s="137"/>
      <c r="CIJ185" s="137"/>
      <c r="CIK185" s="137"/>
      <c r="CIL185" s="137"/>
      <c r="CIM185" s="137"/>
      <c r="CIN185" s="137"/>
      <c r="CIO185" s="137"/>
      <c r="CIP185" s="137"/>
      <c r="CIQ185" s="137"/>
      <c r="CIR185" s="137"/>
      <c r="CIS185" s="137"/>
      <c r="CIT185" s="137"/>
      <c r="CIU185" s="137"/>
      <c r="CIV185" s="137"/>
      <c r="CIW185" s="137"/>
      <c r="CIX185" s="137"/>
      <c r="CIY185" s="137"/>
      <c r="CIZ185" s="137"/>
      <c r="CJA185" s="137"/>
      <c r="CJB185" s="137"/>
      <c r="CJC185" s="137"/>
      <c r="CJD185" s="137"/>
      <c r="CJE185" s="137"/>
      <c r="CJF185" s="137"/>
      <c r="CJG185" s="137"/>
      <c r="CJH185" s="137"/>
      <c r="CJI185" s="137"/>
      <c r="CJJ185" s="137"/>
      <c r="CJK185" s="137"/>
      <c r="CJL185" s="137"/>
      <c r="CJM185" s="137"/>
      <c r="CJN185" s="137"/>
      <c r="CJO185" s="137"/>
      <c r="CJP185" s="137"/>
      <c r="CJQ185" s="137"/>
      <c r="CJR185" s="137"/>
      <c r="CJS185" s="137"/>
      <c r="CJT185" s="137"/>
      <c r="CJU185" s="137"/>
      <c r="CJV185" s="137"/>
      <c r="CJW185" s="137"/>
      <c r="CJX185" s="137"/>
      <c r="CJY185" s="137"/>
      <c r="CJZ185" s="137"/>
      <c r="CKA185" s="137"/>
      <c r="CKB185" s="137"/>
      <c r="CKC185" s="137"/>
      <c r="CKD185" s="137"/>
      <c r="CKE185" s="137"/>
      <c r="CKF185" s="137"/>
      <c r="CKG185" s="137"/>
      <c r="CKH185" s="137"/>
      <c r="CKI185" s="137"/>
      <c r="CKJ185" s="137"/>
      <c r="CKK185" s="137"/>
      <c r="CKL185" s="137"/>
      <c r="CKM185" s="137"/>
      <c r="CKN185" s="137"/>
      <c r="CKO185" s="137"/>
      <c r="CKP185" s="137"/>
      <c r="CKQ185" s="137"/>
      <c r="CKR185" s="137"/>
      <c r="CKS185" s="137"/>
      <c r="CKT185" s="137"/>
      <c r="CKU185" s="137"/>
      <c r="CKV185" s="137"/>
      <c r="CKW185" s="137"/>
      <c r="CKX185" s="137"/>
      <c r="CKY185" s="137"/>
      <c r="CKZ185" s="137"/>
      <c r="CLA185" s="137"/>
      <c r="CLB185" s="137"/>
      <c r="CLC185" s="137"/>
      <c r="CLD185" s="137"/>
      <c r="CLE185" s="137"/>
      <c r="CLF185" s="137"/>
      <c r="CLG185" s="137"/>
      <c r="CLH185" s="137"/>
      <c r="CLI185" s="137"/>
      <c r="CLJ185" s="137"/>
      <c r="CLK185" s="137"/>
      <c r="CLL185" s="137"/>
      <c r="CLM185" s="137"/>
      <c r="CLN185" s="137"/>
      <c r="CLO185" s="137"/>
      <c r="CLP185" s="137"/>
      <c r="CLQ185" s="137"/>
      <c r="CLR185" s="137"/>
      <c r="CLS185" s="137"/>
      <c r="CLT185" s="137"/>
      <c r="CLU185" s="137"/>
      <c r="CLV185" s="137"/>
      <c r="CLW185" s="137"/>
      <c r="CLX185" s="137"/>
      <c r="CLY185" s="137"/>
      <c r="CLZ185" s="137"/>
      <c r="CMA185" s="137"/>
      <c r="CMB185" s="137"/>
      <c r="CMC185" s="137"/>
      <c r="CMD185" s="137"/>
      <c r="CME185" s="137"/>
      <c r="CMF185" s="137"/>
      <c r="CMG185" s="137"/>
      <c r="CMH185" s="137"/>
      <c r="CMI185" s="137"/>
      <c r="CMJ185" s="137"/>
      <c r="CMK185" s="137"/>
      <c r="CML185" s="137"/>
      <c r="CMM185" s="137"/>
      <c r="CMN185" s="137"/>
      <c r="CMO185" s="137"/>
      <c r="CMP185" s="137"/>
      <c r="CMQ185" s="137"/>
      <c r="CMR185" s="137"/>
      <c r="CMS185" s="137"/>
      <c r="CMT185" s="137"/>
      <c r="CMU185" s="137"/>
      <c r="CMV185" s="137"/>
      <c r="CMW185" s="137"/>
      <c r="CMX185" s="137"/>
      <c r="CMY185" s="137"/>
      <c r="CMZ185" s="137"/>
      <c r="CNA185" s="137"/>
      <c r="CNB185" s="137"/>
      <c r="CNC185" s="137"/>
      <c r="CND185" s="137"/>
      <c r="CNE185" s="137"/>
      <c r="CNF185" s="137"/>
      <c r="CNG185" s="137"/>
      <c r="CNH185" s="137"/>
      <c r="CNI185" s="137"/>
      <c r="CNJ185" s="137"/>
      <c r="CNK185" s="137"/>
      <c r="CNL185" s="137"/>
      <c r="CNM185" s="137"/>
      <c r="CNN185" s="137"/>
      <c r="CNO185" s="137"/>
      <c r="CNP185" s="137"/>
      <c r="CNQ185" s="137"/>
      <c r="CNR185" s="137"/>
      <c r="CNS185" s="137"/>
      <c r="CNT185" s="137"/>
      <c r="CNU185" s="137"/>
      <c r="CNV185" s="137"/>
      <c r="CNW185" s="137"/>
      <c r="CNX185" s="137"/>
      <c r="CNY185" s="137"/>
      <c r="CNZ185" s="137"/>
      <c r="COA185" s="137"/>
      <c r="COB185" s="137"/>
      <c r="COC185" s="137"/>
      <c r="COD185" s="137"/>
      <c r="COE185" s="137"/>
      <c r="COF185" s="137"/>
      <c r="COG185" s="137"/>
      <c r="COH185" s="137"/>
      <c r="COI185" s="137"/>
      <c r="COJ185" s="137"/>
      <c r="COK185" s="137"/>
      <c r="COL185" s="137"/>
      <c r="COM185" s="137"/>
      <c r="CON185" s="137"/>
      <c r="COO185" s="137"/>
      <c r="COP185" s="137"/>
      <c r="COQ185" s="137"/>
      <c r="COR185" s="137"/>
      <c r="COS185" s="137"/>
      <c r="COT185" s="137"/>
      <c r="COU185" s="137"/>
      <c r="COV185" s="137"/>
      <c r="COW185" s="137"/>
      <c r="COX185" s="137"/>
      <c r="COY185" s="137"/>
      <c r="COZ185" s="137"/>
      <c r="CPA185" s="137"/>
      <c r="CPB185" s="137"/>
      <c r="CPC185" s="137"/>
      <c r="CPD185" s="137"/>
      <c r="CPE185" s="137"/>
      <c r="CPF185" s="137"/>
      <c r="CPG185" s="137"/>
      <c r="CPH185" s="137"/>
      <c r="CPI185" s="137"/>
      <c r="CPJ185" s="137"/>
      <c r="CPK185" s="137"/>
      <c r="CPL185" s="137"/>
      <c r="CPM185" s="137"/>
      <c r="CPN185" s="137"/>
      <c r="CPO185" s="137"/>
      <c r="CPP185" s="137"/>
      <c r="CPQ185" s="137"/>
      <c r="CPR185" s="137"/>
      <c r="CPS185" s="137"/>
      <c r="CPT185" s="137"/>
      <c r="CPU185" s="137"/>
      <c r="CPV185" s="137"/>
      <c r="CPW185" s="137"/>
      <c r="CPX185" s="137"/>
      <c r="CPY185" s="137"/>
      <c r="CPZ185" s="137"/>
      <c r="CQA185" s="137"/>
      <c r="CQB185" s="137"/>
      <c r="CQC185" s="137"/>
      <c r="CQD185" s="137"/>
      <c r="CQE185" s="137"/>
      <c r="CQF185" s="137"/>
      <c r="CQG185" s="137"/>
      <c r="CQH185" s="137"/>
      <c r="CQI185" s="137"/>
      <c r="CQJ185" s="137"/>
      <c r="CQK185" s="137"/>
      <c r="CQL185" s="137"/>
      <c r="CQM185" s="137"/>
      <c r="CQN185" s="137"/>
      <c r="CQO185" s="137"/>
      <c r="CQP185" s="137"/>
      <c r="CQQ185" s="137"/>
      <c r="CQR185" s="137"/>
      <c r="CQS185" s="137"/>
      <c r="CQT185" s="137"/>
      <c r="CQU185" s="137"/>
      <c r="CQV185" s="137"/>
      <c r="CQW185" s="137"/>
      <c r="CQX185" s="137"/>
      <c r="CQY185" s="137"/>
      <c r="CQZ185" s="137"/>
      <c r="CRA185" s="137"/>
      <c r="CRB185" s="137"/>
      <c r="CRC185" s="137"/>
      <c r="CRD185" s="137"/>
      <c r="CRE185" s="137"/>
      <c r="CRF185" s="137"/>
      <c r="CRG185" s="137"/>
      <c r="CRH185" s="137"/>
      <c r="CRI185" s="137"/>
      <c r="CRJ185" s="137"/>
      <c r="CRK185" s="137"/>
      <c r="CRL185" s="137"/>
      <c r="CRM185" s="137"/>
      <c r="CRN185" s="137"/>
      <c r="CRO185" s="137"/>
      <c r="CRP185" s="137"/>
      <c r="CRQ185" s="137"/>
      <c r="CRR185" s="137"/>
      <c r="CRS185" s="137"/>
      <c r="CRT185" s="137"/>
      <c r="CRU185" s="137"/>
      <c r="CRV185" s="137"/>
      <c r="CRW185" s="137"/>
      <c r="CRX185" s="137"/>
      <c r="CRY185" s="137"/>
      <c r="CRZ185" s="137"/>
      <c r="CSA185" s="137"/>
      <c r="CSB185" s="137"/>
      <c r="CSC185" s="137"/>
      <c r="CSD185" s="137"/>
      <c r="CSE185" s="137"/>
      <c r="CSF185" s="137"/>
      <c r="CSG185" s="137"/>
      <c r="CSH185" s="137"/>
      <c r="CSI185" s="137"/>
      <c r="CSJ185" s="137"/>
      <c r="CSK185" s="137"/>
      <c r="CSL185" s="137"/>
      <c r="CSM185" s="137"/>
      <c r="CSN185" s="137"/>
      <c r="CSO185" s="137"/>
      <c r="CSP185" s="137"/>
      <c r="CSQ185" s="137"/>
      <c r="CSR185" s="137"/>
      <c r="CSS185" s="137"/>
      <c r="CST185" s="137"/>
      <c r="CSU185" s="137"/>
      <c r="CSV185" s="137"/>
      <c r="CSW185" s="137"/>
      <c r="CSX185" s="137"/>
      <c r="CSY185" s="137"/>
      <c r="CSZ185" s="137"/>
      <c r="CTA185" s="137"/>
      <c r="CTB185" s="137"/>
      <c r="CTC185" s="137"/>
      <c r="CTD185" s="137"/>
      <c r="CTE185" s="137"/>
      <c r="CTF185" s="137"/>
      <c r="CTG185" s="137"/>
      <c r="CTH185" s="137"/>
      <c r="CTI185" s="137"/>
      <c r="CTJ185" s="137"/>
      <c r="CTK185" s="137"/>
      <c r="CTL185" s="137"/>
      <c r="CTM185" s="137"/>
      <c r="CTN185" s="137"/>
      <c r="CTO185" s="137"/>
      <c r="CTP185" s="137"/>
      <c r="CTQ185" s="137"/>
      <c r="CTR185" s="137"/>
      <c r="CTS185" s="137"/>
      <c r="CTT185" s="137"/>
      <c r="CTU185" s="137"/>
      <c r="CTV185" s="137"/>
      <c r="CTW185" s="137"/>
      <c r="CTX185" s="137"/>
      <c r="CTY185" s="137"/>
      <c r="CTZ185" s="137"/>
      <c r="CUA185" s="137"/>
      <c r="CUB185" s="137"/>
      <c r="CUC185" s="137"/>
      <c r="CUD185" s="137"/>
      <c r="CUE185" s="137"/>
      <c r="CUF185" s="137"/>
      <c r="CUG185" s="137"/>
      <c r="CUH185" s="137"/>
      <c r="CUI185" s="137"/>
      <c r="CUJ185" s="137"/>
      <c r="CUK185" s="137"/>
      <c r="CUL185" s="137"/>
      <c r="CUM185" s="137"/>
      <c r="CUN185" s="137"/>
      <c r="CUO185" s="137"/>
      <c r="CUP185" s="137"/>
      <c r="CUQ185" s="137"/>
      <c r="CUR185" s="137"/>
      <c r="CUS185" s="137"/>
      <c r="CUT185" s="137"/>
      <c r="CUU185" s="137"/>
      <c r="CUV185" s="137"/>
      <c r="CUW185" s="137"/>
      <c r="CUX185" s="137"/>
      <c r="CUY185" s="137"/>
      <c r="CUZ185" s="137"/>
      <c r="CVA185" s="137"/>
      <c r="CVB185" s="137"/>
      <c r="CVC185" s="137"/>
      <c r="CVD185" s="137"/>
      <c r="CVE185" s="137"/>
      <c r="CVF185" s="137"/>
      <c r="CVG185" s="137"/>
      <c r="CVH185" s="137"/>
      <c r="CVI185" s="137"/>
      <c r="CVJ185" s="137"/>
      <c r="CVK185" s="137"/>
      <c r="CVL185" s="137"/>
      <c r="CVM185" s="137"/>
      <c r="CVN185" s="137"/>
      <c r="CVO185" s="137"/>
      <c r="CVP185" s="137"/>
      <c r="CVQ185" s="137"/>
      <c r="CVR185" s="137"/>
      <c r="CVS185" s="137"/>
      <c r="CVT185" s="137"/>
      <c r="CVU185" s="137"/>
      <c r="CVV185" s="137"/>
      <c r="CVW185" s="137"/>
      <c r="CVX185" s="137"/>
      <c r="CVY185" s="137"/>
      <c r="CVZ185" s="137"/>
      <c r="CWA185" s="137"/>
      <c r="CWB185" s="137"/>
      <c r="CWC185" s="137"/>
      <c r="CWD185" s="137"/>
      <c r="CWE185" s="137"/>
      <c r="CWF185" s="137"/>
      <c r="CWG185" s="137"/>
      <c r="CWH185" s="137"/>
      <c r="CWI185" s="137"/>
      <c r="CWJ185" s="137"/>
      <c r="CWK185" s="137"/>
      <c r="CWL185" s="137"/>
      <c r="CWM185" s="137"/>
      <c r="CWN185" s="137"/>
      <c r="CWO185" s="137"/>
      <c r="CWP185" s="137"/>
      <c r="CWQ185" s="137"/>
      <c r="CWR185" s="137"/>
      <c r="CWS185" s="137"/>
      <c r="CWT185" s="137"/>
      <c r="CWU185" s="137"/>
      <c r="CWV185" s="137"/>
      <c r="CWW185" s="137"/>
      <c r="CWX185" s="137"/>
      <c r="CWY185" s="137"/>
      <c r="CWZ185" s="137"/>
      <c r="CXA185" s="137"/>
      <c r="CXB185" s="137"/>
      <c r="CXC185" s="137"/>
      <c r="CXD185" s="137"/>
      <c r="CXE185" s="137"/>
      <c r="CXF185" s="137"/>
      <c r="CXG185" s="137"/>
      <c r="CXH185" s="137"/>
      <c r="CXI185" s="137"/>
      <c r="CXJ185" s="137"/>
      <c r="CXK185" s="137"/>
      <c r="CXL185" s="137"/>
      <c r="CXM185" s="137"/>
      <c r="CXN185" s="137"/>
      <c r="CXO185" s="137"/>
      <c r="CXP185" s="137"/>
      <c r="CXQ185" s="137"/>
      <c r="CXR185" s="137"/>
      <c r="CXS185" s="137"/>
      <c r="CXT185" s="137"/>
      <c r="CXU185" s="137"/>
      <c r="CXV185" s="137"/>
      <c r="CXW185" s="137"/>
      <c r="CXX185" s="137"/>
      <c r="CXY185" s="137"/>
      <c r="CXZ185" s="137"/>
      <c r="CYA185" s="137"/>
      <c r="CYB185" s="137"/>
      <c r="CYC185" s="137"/>
      <c r="CYD185" s="137"/>
      <c r="CYE185" s="137"/>
      <c r="CYF185" s="137"/>
      <c r="CYG185" s="137"/>
      <c r="CYH185" s="137"/>
      <c r="CYI185" s="137"/>
      <c r="CYJ185" s="137"/>
      <c r="CYK185" s="137"/>
      <c r="CYL185" s="137"/>
      <c r="CYM185" s="137"/>
      <c r="CYN185" s="137"/>
      <c r="CYO185" s="137"/>
      <c r="CYP185" s="137"/>
      <c r="CYQ185" s="137"/>
      <c r="CYR185" s="137"/>
      <c r="CYS185" s="137"/>
      <c r="CYT185" s="137"/>
      <c r="CYU185" s="137"/>
      <c r="CYV185" s="137"/>
      <c r="CYW185" s="137"/>
      <c r="CYX185" s="137"/>
      <c r="CYY185" s="137"/>
      <c r="CYZ185" s="137"/>
      <c r="CZA185" s="137"/>
      <c r="CZB185" s="137"/>
      <c r="CZC185" s="137"/>
      <c r="CZD185" s="137"/>
      <c r="CZE185" s="137"/>
      <c r="CZF185" s="137"/>
      <c r="CZG185" s="137"/>
      <c r="CZH185" s="137"/>
      <c r="CZI185" s="137"/>
      <c r="CZJ185" s="137"/>
      <c r="CZK185" s="137"/>
      <c r="CZL185" s="137"/>
      <c r="CZM185" s="137"/>
      <c r="CZN185" s="137"/>
      <c r="CZO185" s="137"/>
      <c r="CZP185" s="137"/>
      <c r="CZQ185" s="137"/>
      <c r="CZR185" s="137"/>
      <c r="CZS185" s="137"/>
      <c r="CZT185" s="137"/>
      <c r="CZU185" s="137"/>
      <c r="CZV185" s="137"/>
      <c r="CZW185" s="137"/>
      <c r="CZX185" s="137"/>
      <c r="CZY185" s="137"/>
      <c r="CZZ185" s="137"/>
      <c r="DAA185" s="137"/>
      <c r="DAB185" s="137"/>
      <c r="DAC185" s="137"/>
      <c r="DAD185" s="137"/>
      <c r="DAE185" s="137"/>
      <c r="DAF185" s="137"/>
      <c r="DAG185" s="137"/>
      <c r="DAH185" s="137"/>
      <c r="DAI185" s="137"/>
      <c r="DAJ185" s="137"/>
      <c r="DAK185" s="137"/>
      <c r="DAL185" s="137"/>
      <c r="DAM185" s="137"/>
      <c r="DAN185" s="137"/>
      <c r="DAO185" s="137"/>
      <c r="DAP185" s="137"/>
      <c r="DAQ185" s="137"/>
      <c r="DAR185" s="137"/>
      <c r="DAS185" s="137"/>
      <c r="DAT185" s="137"/>
      <c r="DAU185" s="137"/>
      <c r="DAV185" s="137"/>
      <c r="DAW185" s="137"/>
      <c r="DAX185" s="137"/>
      <c r="DAY185" s="137"/>
      <c r="DAZ185" s="137"/>
      <c r="DBA185" s="137"/>
      <c r="DBB185" s="137"/>
      <c r="DBC185" s="137"/>
      <c r="DBD185" s="137"/>
      <c r="DBE185" s="137"/>
      <c r="DBF185" s="137"/>
      <c r="DBG185" s="137"/>
      <c r="DBH185" s="137"/>
      <c r="DBI185" s="137"/>
      <c r="DBJ185" s="137"/>
      <c r="DBK185" s="137"/>
      <c r="DBL185" s="137"/>
      <c r="DBM185" s="137"/>
      <c r="DBN185" s="137"/>
      <c r="DBO185" s="137"/>
      <c r="DBP185" s="137"/>
      <c r="DBQ185" s="137"/>
      <c r="DBR185" s="137"/>
      <c r="DBS185" s="137"/>
      <c r="DBT185" s="137"/>
      <c r="DBU185" s="137"/>
      <c r="DBV185" s="137"/>
      <c r="DBW185" s="137"/>
      <c r="DBX185" s="137"/>
      <c r="DBY185" s="137"/>
      <c r="DBZ185" s="137"/>
      <c r="DCA185" s="137"/>
      <c r="DCB185" s="137"/>
      <c r="DCC185" s="137"/>
      <c r="DCD185" s="137"/>
      <c r="DCE185" s="137"/>
      <c r="DCF185" s="137"/>
      <c r="DCG185" s="137"/>
      <c r="DCH185" s="137"/>
      <c r="DCI185" s="137"/>
      <c r="DCJ185" s="137"/>
      <c r="DCK185" s="137"/>
      <c r="DCL185" s="137"/>
      <c r="DCM185" s="137"/>
      <c r="DCN185" s="137"/>
      <c r="DCO185" s="137"/>
      <c r="DCP185" s="137"/>
      <c r="DCQ185" s="137"/>
      <c r="DCR185" s="137"/>
      <c r="DCS185" s="137"/>
      <c r="DCT185" s="137"/>
      <c r="DCU185" s="137"/>
      <c r="DCV185" s="137"/>
      <c r="DCW185" s="137"/>
      <c r="DCX185" s="137"/>
      <c r="DCY185" s="137"/>
      <c r="DCZ185" s="137"/>
      <c r="DDA185" s="137"/>
      <c r="DDB185" s="137"/>
      <c r="DDC185" s="137"/>
      <c r="DDD185" s="137"/>
      <c r="DDE185" s="137"/>
      <c r="DDF185" s="137"/>
      <c r="DDG185" s="137"/>
      <c r="DDH185" s="137"/>
      <c r="DDI185" s="137"/>
      <c r="DDJ185" s="137"/>
      <c r="DDK185" s="137"/>
      <c r="DDL185" s="137"/>
      <c r="DDM185" s="137"/>
      <c r="DDN185" s="137"/>
      <c r="DDO185" s="137"/>
      <c r="DDP185" s="137"/>
      <c r="DDQ185" s="137"/>
      <c r="DDR185" s="137"/>
      <c r="DDS185" s="137"/>
      <c r="DDT185" s="137"/>
      <c r="DDU185" s="137"/>
      <c r="DDV185" s="137"/>
      <c r="DDW185" s="137"/>
      <c r="DDX185" s="137"/>
      <c r="DDY185" s="137"/>
      <c r="DDZ185" s="137"/>
      <c r="DEA185" s="137"/>
      <c r="DEB185" s="137"/>
      <c r="DEC185" s="137"/>
      <c r="DED185" s="137"/>
      <c r="DEE185" s="137"/>
      <c r="DEF185" s="137"/>
      <c r="DEG185" s="137"/>
      <c r="DEH185" s="137"/>
      <c r="DEI185" s="137"/>
      <c r="DEJ185" s="137"/>
      <c r="DEK185" s="137"/>
      <c r="DEL185" s="137"/>
      <c r="DEM185" s="137"/>
      <c r="DEN185" s="137"/>
      <c r="DEO185" s="137"/>
      <c r="DEP185" s="137"/>
      <c r="DEQ185" s="137"/>
      <c r="DER185" s="137"/>
      <c r="DES185" s="137"/>
      <c r="DET185" s="137"/>
      <c r="DEU185" s="137"/>
      <c r="DEV185" s="137"/>
      <c r="DEW185" s="137"/>
      <c r="DEX185" s="137"/>
      <c r="DEY185" s="137"/>
      <c r="DEZ185" s="137"/>
      <c r="DFA185" s="137"/>
      <c r="DFB185" s="137"/>
      <c r="DFC185" s="137"/>
      <c r="DFD185" s="137"/>
      <c r="DFE185" s="137"/>
      <c r="DFF185" s="137"/>
      <c r="DFG185" s="137"/>
      <c r="DFH185" s="137"/>
      <c r="DFI185" s="137"/>
      <c r="DFJ185" s="137"/>
      <c r="DFK185" s="137"/>
      <c r="DFL185" s="137"/>
      <c r="DFM185" s="137"/>
      <c r="DFN185" s="137"/>
      <c r="DFO185" s="137"/>
      <c r="DFP185" s="137"/>
      <c r="DFQ185" s="137"/>
      <c r="DFR185" s="137"/>
      <c r="DFS185" s="137"/>
      <c r="DFT185" s="137"/>
      <c r="DFU185" s="137"/>
      <c r="DFV185" s="137"/>
      <c r="DFW185" s="137"/>
      <c r="DFX185" s="137"/>
      <c r="DFY185" s="137"/>
      <c r="DFZ185" s="137"/>
      <c r="DGA185" s="137"/>
      <c r="DGB185" s="137"/>
      <c r="DGC185" s="137"/>
      <c r="DGD185" s="137"/>
      <c r="DGE185" s="137"/>
      <c r="DGF185" s="137"/>
      <c r="DGG185" s="137"/>
      <c r="DGH185" s="137"/>
      <c r="DGI185" s="137"/>
      <c r="DGJ185" s="137"/>
      <c r="DGK185" s="137"/>
      <c r="DGL185" s="137"/>
      <c r="DGM185" s="137"/>
      <c r="DGN185" s="137"/>
      <c r="DGO185" s="137"/>
      <c r="DGP185" s="137"/>
      <c r="DGQ185" s="137"/>
      <c r="DGR185" s="137"/>
      <c r="DGS185" s="137"/>
      <c r="DGT185" s="137"/>
      <c r="DGU185" s="137"/>
      <c r="DGV185" s="137"/>
      <c r="DGW185" s="137"/>
      <c r="DGX185" s="137"/>
      <c r="DGY185" s="137"/>
      <c r="DGZ185" s="137"/>
      <c r="DHA185" s="137"/>
      <c r="DHB185" s="137"/>
      <c r="DHC185" s="137"/>
      <c r="DHD185" s="137"/>
      <c r="DHE185" s="137"/>
      <c r="DHF185" s="137"/>
      <c r="DHG185" s="137"/>
      <c r="DHH185" s="137"/>
      <c r="DHI185" s="137"/>
      <c r="DHJ185" s="137"/>
      <c r="DHK185" s="137"/>
      <c r="DHL185" s="137"/>
      <c r="DHM185" s="137"/>
      <c r="DHN185" s="137"/>
      <c r="DHO185" s="137"/>
      <c r="DHP185" s="137"/>
      <c r="DHQ185" s="137"/>
      <c r="DHR185" s="137"/>
      <c r="DHS185" s="137"/>
      <c r="DHT185" s="137"/>
      <c r="DHU185" s="137"/>
      <c r="DHV185" s="137"/>
      <c r="DHW185" s="137"/>
      <c r="DHX185" s="137"/>
      <c r="DHY185" s="137"/>
      <c r="DHZ185" s="137"/>
      <c r="DIA185" s="137"/>
      <c r="DIB185" s="137"/>
      <c r="DIC185" s="137"/>
      <c r="DID185" s="137"/>
      <c r="DIE185" s="137"/>
      <c r="DIF185" s="137"/>
      <c r="DIG185" s="137"/>
      <c r="DIH185" s="137"/>
      <c r="DII185" s="137"/>
      <c r="DIJ185" s="137"/>
      <c r="DIK185" s="137"/>
      <c r="DIL185" s="137"/>
      <c r="DIM185" s="137"/>
      <c r="DIN185" s="137"/>
      <c r="DIO185" s="137"/>
      <c r="DIP185" s="137"/>
      <c r="DIQ185" s="137"/>
      <c r="DIR185" s="137"/>
      <c r="DIS185" s="137"/>
      <c r="DIT185" s="137"/>
      <c r="DIU185" s="137"/>
      <c r="DIV185" s="137"/>
      <c r="DIW185" s="137"/>
      <c r="DIX185" s="137"/>
      <c r="DIY185" s="137"/>
      <c r="DIZ185" s="137"/>
      <c r="DJA185" s="137"/>
      <c r="DJB185" s="137"/>
      <c r="DJC185" s="137"/>
      <c r="DJD185" s="137"/>
      <c r="DJE185" s="137"/>
      <c r="DJF185" s="137"/>
      <c r="DJG185" s="137"/>
      <c r="DJH185" s="137"/>
      <c r="DJI185" s="137"/>
      <c r="DJJ185" s="137"/>
      <c r="DJK185" s="137"/>
      <c r="DJL185" s="137"/>
      <c r="DJM185" s="137"/>
      <c r="DJN185" s="137"/>
      <c r="DJO185" s="137"/>
      <c r="DJP185" s="137"/>
      <c r="DJQ185" s="137"/>
      <c r="DJR185" s="137"/>
      <c r="DJS185" s="137"/>
      <c r="DJT185" s="137"/>
      <c r="DJU185" s="137"/>
      <c r="DJV185" s="137"/>
      <c r="DJW185" s="137"/>
      <c r="DJX185" s="137"/>
      <c r="DJY185" s="137"/>
      <c r="DJZ185" s="137"/>
      <c r="DKA185" s="137"/>
      <c r="DKB185" s="137"/>
      <c r="DKC185" s="137"/>
      <c r="DKD185" s="137"/>
      <c r="DKE185" s="137"/>
      <c r="DKF185" s="137"/>
      <c r="DKG185" s="137"/>
      <c r="DKH185" s="137"/>
      <c r="DKI185" s="137"/>
      <c r="DKJ185" s="137"/>
      <c r="DKK185" s="137"/>
      <c r="DKL185" s="137"/>
      <c r="DKM185" s="137"/>
      <c r="DKN185" s="137"/>
      <c r="DKO185" s="137"/>
      <c r="DKP185" s="137"/>
      <c r="DKQ185" s="137"/>
      <c r="DKR185" s="137"/>
      <c r="DKS185" s="137"/>
      <c r="DKT185" s="137"/>
      <c r="DKU185" s="137"/>
      <c r="DKV185" s="137"/>
      <c r="DKW185" s="137"/>
      <c r="DKX185" s="137"/>
      <c r="DKY185" s="137"/>
      <c r="DKZ185" s="137"/>
      <c r="DLA185" s="137"/>
      <c r="DLB185" s="137"/>
      <c r="DLC185" s="137"/>
      <c r="DLD185" s="137"/>
      <c r="DLE185" s="137"/>
      <c r="DLF185" s="137"/>
      <c r="DLG185" s="137"/>
      <c r="DLH185" s="137"/>
      <c r="DLI185" s="137"/>
      <c r="DLJ185" s="137"/>
      <c r="DLK185" s="137"/>
      <c r="DLL185" s="137"/>
      <c r="DLM185" s="137"/>
      <c r="DLN185" s="137"/>
      <c r="DLO185" s="137"/>
      <c r="DLP185" s="137"/>
      <c r="DLQ185" s="137"/>
      <c r="DLR185" s="137"/>
      <c r="DLS185" s="137"/>
      <c r="DLT185" s="137"/>
      <c r="DLU185" s="137"/>
      <c r="DLV185" s="137"/>
      <c r="DLW185" s="137"/>
      <c r="DLX185" s="137"/>
      <c r="DLY185" s="137"/>
      <c r="DLZ185" s="137"/>
      <c r="DMA185" s="137"/>
      <c r="DMB185" s="137"/>
      <c r="DMC185" s="137"/>
      <c r="DMD185" s="137"/>
      <c r="DME185" s="137"/>
      <c r="DMF185" s="137"/>
      <c r="DMG185" s="137"/>
      <c r="DMH185" s="137"/>
      <c r="DMI185" s="137"/>
      <c r="DMJ185" s="137"/>
      <c r="DMK185" s="137"/>
      <c r="DML185" s="137"/>
      <c r="DMM185" s="137"/>
      <c r="DMN185" s="137"/>
      <c r="DMO185" s="137"/>
      <c r="DMP185" s="137"/>
      <c r="DMQ185" s="137"/>
      <c r="DMR185" s="137"/>
      <c r="DMS185" s="137"/>
      <c r="DMT185" s="137"/>
      <c r="DMU185" s="137"/>
      <c r="DMV185" s="137"/>
      <c r="DMW185" s="137"/>
      <c r="DMX185" s="137"/>
      <c r="DMY185" s="137"/>
      <c r="DMZ185" s="137"/>
      <c r="DNA185" s="137"/>
      <c r="DNB185" s="137"/>
      <c r="DNC185" s="137"/>
      <c r="DND185" s="137"/>
      <c r="DNE185" s="137"/>
      <c r="DNF185" s="137"/>
      <c r="DNG185" s="137"/>
      <c r="DNH185" s="137"/>
      <c r="DNI185" s="137"/>
      <c r="DNJ185" s="137"/>
      <c r="DNK185" s="137"/>
      <c r="DNL185" s="137"/>
      <c r="DNM185" s="137"/>
      <c r="DNN185" s="137"/>
      <c r="DNO185" s="137"/>
      <c r="DNP185" s="137"/>
      <c r="DNQ185" s="137"/>
      <c r="DNR185" s="137"/>
      <c r="DNS185" s="137"/>
      <c r="DNT185" s="137"/>
      <c r="DNU185" s="137"/>
      <c r="DNV185" s="137"/>
      <c r="DNW185" s="137"/>
      <c r="DNX185" s="137"/>
      <c r="DNY185" s="137"/>
      <c r="DNZ185" s="137"/>
      <c r="DOA185" s="137"/>
      <c r="DOB185" s="137"/>
      <c r="DOC185" s="137"/>
      <c r="DOD185" s="137"/>
      <c r="DOE185" s="137"/>
      <c r="DOF185" s="137"/>
      <c r="DOG185" s="137"/>
      <c r="DOH185" s="137"/>
      <c r="DOI185" s="137"/>
      <c r="DOJ185" s="137"/>
      <c r="DOK185" s="137"/>
      <c r="DOL185" s="137"/>
      <c r="DOM185" s="137"/>
      <c r="DON185" s="137"/>
      <c r="DOO185" s="137"/>
      <c r="DOP185" s="137"/>
      <c r="DOQ185" s="137"/>
      <c r="DOR185" s="137"/>
      <c r="DOS185" s="137"/>
      <c r="DOT185" s="137"/>
      <c r="DOU185" s="137"/>
      <c r="DOV185" s="137"/>
      <c r="DOW185" s="137"/>
      <c r="DOX185" s="137"/>
      <c r="DOY185" s="137"/>
      <c r="DOZ185" s="137"/>
      <c r="DPA185" s="137"/>
      <c r="DPB185" s="137"/>
      <c r="DPC185" s="137"/>
      <c r="DPD185" s="137"/>
      <c r="DPE185" s="137"/>
      <c r="DPF185" s="137"/>
      <c r="DPG185" s="137"/>
      <c r="DPH185" s="137"/>
      <c r="DPI185" s="137"/>
      <c r="DPJ185" s="137"/>
      <c r="DPK185" s="137"/>
      <c r="DPL185" s="137"/>
      <c r="DPM185" s="137"/>
      <c r="DPN185" s="137"/>
      <c r="DPO185" s="137"/>
      <c r="DPP185" s="137"/>
      <c r="DPQ185" s="137"/>
      <c r="DPR185" s="137"/>
      <c r="DPS185" s="137"/>
      <c r="DPT185" s="137"/>
      <c r="DPU185" s="137"/>
      <c r="DPV185" s="137"/>
      <c r="DPW185" s="137"/>
      <c r="DPX185" s="137"/>
      <c r="DPY185" s="137"/>
      <c r="DPZ185" s="137"/>
      <c r="DQA185" s="137"/>
      <c r="DQB185" s="137"/>
      <c r="DQC185" s="137"/>
      <c r="DQD185" s="137"/>
      <c r="DQE185" s="137"/>
      <c r="DQF185" s="137"/>
      <c r="DQG185" s="137"/>
      <c r="DQH185" s="137"/>
      <c r="DQI185" s="137"/>
      <c r="DQJ185" s="137"/>
      <c r="DQK185" s="137"/>
      <c r="DQL185" s="137"/>
      <c r="DQM185" s="137"/>
      <c r="DQN185" s="137"/>
      <c r="DQO185" s="137"/>
      <c r="DQP185" s="137"/>
      <c r="DQQ185" s="137"/>
      <c r="DQR185" s="137"/>
      <c r="DQS185" s="137"/>
      <c r="DQT185" s="137"/>
      <c r="DQU185" s="137"/>
      <c r="DQV185" s="137"/>
      <c r="DQW185" s="137"/>
      <c r="DQX185" s="137"/>
      <c r="DQY185" s="137"/>
      <c r="DQZ185" s="137"/>
      <c r="DRA185" s="137"/>
      <c r="DRB185" s="137"/>
      <c r="DRC185" s="137"/>
      <c r="DRD185" s="137"/>
      <c r="DRE185" s="137"/>
      <c r="DRF185" s="137"/>
      <c r="DRG185" s="137"/>
      <c r="DRH185" s="137"/>
      <c r="DRI185" s="137"/>
      <c r="DRJ185" s="137"/>
      <c r="DRK185" s="137"/>
      <c r="DRL185" s="137"/>
      <c r="DRM185" s="137"/>
      <c r="DRN185" s="137"/>
      <c r="DRO185" s="137"/>
      <c r="DRP185" s="137"/>
      <c r="DRQ185" s="137"/>
      <c r="DRR185" s="137"/>
      <c r="DRS185" s="137"/>
      <c r="DRT185" s="137"/>
      <c r="DRU185" s="137"/>
      <c r="DRV185" s="137"/>
      <c r="DRW185" s="137"/>
      <c r="DRX185" s="137"/>
      <c r="DRY185" s="137"/>
      <c r="DRZ185" s="137"/>
      <c r="DSA185" s="137"/>
      <c r="DSB185" s="137"/>
      <c r="DSC185" s="137"/>
      <c r="DSD185" s="137"/>
      <c r="DSE185" s="137"/>
      <c r="DSF185" s="137"/>
      <c r="DSG185" s="137"/>
      <c r="DSH185" s="137"/>
      <c r="DSI185" s="137"/>
      <c r="DSJ185" s="137"/>
      <c r="DSK185" s="137"/>
      <c r="DSL185" s="137"/>
      <c r="DSM185" s="137"/>
      <c r="DSN185" s="137"/>
      <c r="DSO185" s="137"/>
      <c r="DSP185" s="137"/>
      <c r="DSQ185" s="137"/>
      <c r="DSR185" s="137"/>
      <c r="DSS185" s="137"/>
      <c r="DST185" s="137"/>
      <c r="DSU185" s="137"/>
      <c r="DSV185" s="137"/>
      <c r="DSW185" s="137"/>
      <c r="DSX185" s="137"/>
      <c r="DSY185" s="137"/>
      <c r="DSZ185" s="137"/>
      <c r="DTA185" s="137"/>
      <c r="DTB185" s="137"/>
      <c r="DTC185" s="137"/>
      <c r="DTD185" s="137"/>
      <c r="DTE185" s="137"/>
      <c r="DTF185" s="137"/>
      <c r="DTG185" s="137"/>
      <c r="DTH185" s="137"/>
      <c r="DTI185" s="137"/>
      <c r="DTJ185" s="137"/>
      <c r="DTK185" s="137"/>
      <c r="DTL185" s="137"/>
      <c r="DTM185" s="137"/>
      <c r="DTN185" s="137"/>
      <c r="DTO185" s="137"/>
      <c r="DTP185" s="137"/>
      <c r="DTQ185" s="137"/>
      <c r="DTR185" s="137"/>
      <c r="DTS185" s="137"/>
      <c r="DTT185" s="137"/>
      <c r="DTU185" s="137"/>
      <c r="DTV185" s="137"/>
      <c r="DTW185" s="137"/>
      <c r="DTX185" s="137"/>
      <c r="DTY185" s="137"/>
      <c r="DTZ185" s="137"/>
      <c r="DUA185" s="137"/>
      <c r="DUB185" s="137"/>
      <c r="DUC185" s="137"/>
      <c r="DUD185" s="137"/>
      <c r="DUE185" s="137"/>
      <c r="DUF185" s="137"/>
      <c r="DUG185" s="137"/>
      <c r="DUH185" s="137"/>
      <c r="DUI185" s="137"/>
      <c r="DUJ185" s="137"/>
      <c r="DUK185" s="137"/>
      <c r="DUL185" s="137"/>
      <c r="DUM185" s="137"/>
      <c r="DUN185" s="137"/>
      <c r="DUO185" s="137"/>
      <c r="DUP185" s="137"/>
      <c r="DUQ185" s="137"/>
      <c r="DUR185" s="137"/>
      <c r="DUS185" s="137"/>
      <c r="DUT185" s="137"/>
      <c r="DUU185" s="137"/>
      <c r="DUV185" s="137"/>
      <c r="DUW185" s="137"/>
      <c r="DUX185" s="137"/>
      <c r="DUY185" s="137"/>
      <c r="DUZ185" s="137"/>
      <c r="DVA185" s="137"/>
      <c r="DVB185" s="137"/>
      <c r="DVC185" s="137"/>
      <c r="DVD185" s="137"/>
      <c r="DVE185" s="137"/>
      <c r="DVF185" s="137"/>
      <c r="DVG185" s="137"/>
      <c r="DVH185" s="137"/>
      <c r="DVI185" s="137"/>
      <c r="DVJ185" s="137"/>
      <c r="DVK185" s="137"/>
      <c r="DVL185" s="137"/>
      <c r="DVM185" s="137"/>
      <c r="DVN185" s="137"/>
      <c r="DVO185" s="137"/>
      <c r="DVP185" s="137"/>
      <c r="DVQ185" s="137"/>
      <c r="DVR185" s="137"/>
      <c r="DVS185" s="137"/>
      <c r="DVT185" s="137"/>
      <c r="DVU185" s="137"/>
      <c r="DVV185" s="137"/>
      <c r="DVW185" s="137"/>
      <c r="DVX185" s="137"/>
      <c r="DVY185" s="137"/>
      <c r="DVZ185" s="137"/>
      <c r="DWA185" s="137"/>
      <c r="DWB185" s="137"/>
      <c r="DWC185" s="137"/>
      <c r="DWD185" s="137"/>
      <c r="DWE185" s="137"/>
      <c r="DWF185" s="137"/>
      <c r="DWG185" s="137"/>
      <c r="DWH185" s="137"/>
      <c r="DWI185" s="137"/>
      <c r="DWJ185" s="137"/>
      <c r="DWK185" s="137"/>
      <c r="DWL185" s="137"/>
      <c r="DWM185" s="137"/>
      <c r="DWN185" s="137"/>
      <c r="DWO185" s="137"/>
      <c r="DWP185" s="137"/>
      <c r="DWQ185" s="137"/>
      <c r="DWR185" s="137"/>
      <c r="DWS185" s="137"/>
      <c r="DWT185" s="137"/>
      <c r="DWU185" s="137"/>
      <c r="DWV185" s="137"/>
      <c r="DWW185" s="137"/>
      <c r="DWX185" s="137"/>
      <c r="DWY185" s="137"/>
      <c r="DWZ185" s="137"/>
      <c r="DXA185" s="137"/>
      <c r="DXB185" s="137"/>
      <c r="DXC185" s="137"/>
      <c r="DXD185" s="137"/>
      <c r="DXE185" s="137"/>
      <c r="DXF185" s="137"/>
      <c r="DXG185" s="137"/>
      <c r="DXH185" s="137"/>
      <c r="DXI185" s="137"/>
      <c r="DXJ185" s="137"/>
      <c r="DXK185" s="137"/>
      <c r="DXL185" s="137"/>
      <c r="DXM185" s="137"/>
      <c r="DXN185" s="137"/>
      <c r="DXO185" s="137"/>
      <c r="DXP185" s="137"/>
      <c r="DXQ185" s="137"/>
      <c r="DXR185" s="137"/>
      <c r="DXS185" s="137"/>
      <c r="DXT185" s="137"/>
      <c r="DXU185" s="137"/>
      <c r="DXV185" s="137"/>
      <c r="DXW185" s="137"/>
      <c r="DXX185" s="137"/>
      <c r="DXY185" s="137"/>
      <c r="DXZ185" s="137"/>
      <c r="DYA185" s="137"/>
      <c r="DYB185" s="137"/>
      <c r="DYC185" s="137"/>
      <c r="DYD185" s="137"/>
      <c r="DYE185" s="137"/>
      <c r="DYF185" s="137"/>
      <c r="DYG185" s="137"/>
      <c r="DYH185" s="137"/>
      <c r="DYI185" s="137"/>
      <c r="DYJ185" s="137"/>
      <c r="DYK185" s="137"/>
      <c r="DYL185" s="137"/>
      <c r="DYM185" s="137"/>
      <c r="DYN185" s="137"/>
      <c r="DYO185" s="137"/>
      <c r="DYP185" s="137"/>
      <c r="DYQ185" s="137"/>
      <c r="DYR185" s="137"/>
      <c r="DYS185" s="137"/>
      <c r="DYT185" s="137"/>
      <c r="DYU185" s="137"/>
      <c r="DYV185" s="137"/>
      <c r="DYW185" s="137"/>
      <c r="DYX185" s="137"/>
      <c r="DYY185" s="137"/>
      <c r="DYZ185" s="137"/>
      <c r="DZA185" s="137"/>
      <c r="DZB185" s="137"/>
      <c r="DZC185" s="137"/>
      <c r="DZD185" s="137"/>
      <c r="DZE185" s="137"/>
      <c r="DZF185" s="137"/>
      <c r="DZG185" s="137"/>
      <c r="DZH185" s="137"/>
      <c r="DZI185" s="137"/>
      <c r="DZJ185" s="137"/>
      <c r="DZK185" s="137"/>
      <c r="DZL185" s="137"/>
      <c r="DZM185" s="137"/>
      <c r="DZN185" s="137"/>
      <c r="DZO185" s="137"/>
      <c r="DZP185" s="137"/>
      <c r="DZQ185" s="137"/>
      <c r="DZR185" s="137"/>
      <c r="DZS185" s="137"/>
      <c r="DZT185" s="137"/>
      <c r="DZU185" s="137"/>
      <c r="DZV185" s="137"/>
      <c r="DZW185" s="137"/>
      <c r="DZX185" s="137"/>
      <c r="DZY185" s="137"/>
      <c r="DZZ185" s="137"/>
      <c r="EAA185" s="137"/>
      <c r="EAB185" s="137"/>
      <c r="EAC185" s="137"/>
      <c r="EAD185" s="137"/>
      <c r="EAE185" s="137"/>
      <c r="EAF185" s="137"/>
      <c r="EAG185" s="137"/>
      <c r="EAH185" s="137"/>
      <c r="EAI185" s="137"/>
      <c r="EAJ185" s="137"/>
      <c r="EAK185" s="137"/>
      <c r="EAL185" s="137"/>
      <c r="EAM185" s="137"/>
      <c r="EAN185" s="137"/>
      <c r="EAO185" s="137"/>
      <c r="EAP185" s="137"/>
      <c r="EAQ185" s="137"/>
      <c r="EAR185" s="137"/>
      <c r="EAS185" s="137"/>
      <c r="EAT185" s="137"/>
      <c r="EAU185" s="137"/>
      <c r="EAV185" s="137"/>
      <c r="EAW185" s="137"/>
      <c r="EAX185" s="137"/>
      <c r="EAY185" s="137"/>
      <c r="EAZ185" s="137"/>
      <c r="EBA185" s="137"/>
      <c r="EBB185" s="137"/>
      <c r="EBC185" s="137"/>
      <c r="EBD185" s="137"/>
      <c r="EBE185" s="137"/>
      <c r="EBF185" s="137"/>
      <c r="EBG185" s="137"/>
      <c r="EBH185" s="137"/>
      <c r="EBI185" s="137"/>
      <c r="EBJ185" s="137"/>
      <c r="EBK185" s="137"/>
      <c r="EBL185" s="137"/>
      <c r="EBM185" s="137"/>
      <c r="EBN185" s="137"/>
      <c r="EBO185" s="137"/>
      <c r="EBP185" s="137"/>
      <c r="EBQ185" s="137"/>
      <c r="EBR185" s="137"/>
      <c r="EBS185" s="137"/>
      <c r="EBT185" s="137"/>
      <c r="EBU185" s="137"/>
      <c r="EBV185" s="137"/>
      <c r="EBW185" s="137"/>
      <c r="EBX185" s="137"/>
      <c r="EBY185" s="137"/>
      <c r="EBZ185" s="137"/>
      <c r="ECA185" s="137"/>
      <c r="ECB185" s="137"/>
      <c r="ECC185" s="137"/>
      <c r="ECD185" s="137"/>
      <c r="ECE185" s="137"/>
      <c r="ECF185" s="137"/>
      <c r="ECG185" s="137"/>
      <c r="ECH185" s="137"/>
      <c r="ECI185" s="137"/>
      <c r="ECJ185" s="137"/>
      <c r="ECK185" s="137"/>
      <c r="ECL185" s="137"/>
      <c r="ECM185" s="137"/>
      <c r="ECN185" s="137"/>
      <c r="ECO185" s="137"/>
      <c r="ECP185" s="137"/>
      <c r="ECQ185" s="137"/>
      <c r="ECR185" s="137"/>
      <c r="ECS185" s="137"/>
      <c r="ECT185" s="137"/>
      <c r="ECU185" s="137"/>
      <c r="ECV185" s="137"/>
      <c r="ECW185" s="137"/>
      <c r="ECX185" s="137"/>
      <c r="ECY185" s="137"/>
      <c r="ECZ185" s="137"/>
      <c r="EDA185" s="137"/>
      <c r="EDB185" s="137"/>
      <c r="EDC185" s="137"/>
      <c r="EDD185" s="137"/>
      <c r="EDE185" s="137"/>
      <c r="EDF185" s="137"/>
      <c r="EDG185" s="137"/>
      <c r="EDH185" s="137"/>
      <c r="EDI185" s="137"/>
      <c r="EDJ185" s="137"/>
      <c r="EDK185" s="137"/>
      <c r="EDL185" s="137"/>
      <c r="EDM185" s="137"/>
      <c r="EDN185" s="137"/>
      <c r="EDO185" s="137"/>
      <c r="EDP185" s="137"/>
      <c r="EDQ185" s="137"/>
      <c r="EDR185" s="137"/>
      <c r="EDS185" s="137"/>
      <c r="EDT185" s="137"/>
      <c r="EDU185" s="137"/>
      <c r="EDV185" s="137"/>
      <c r="EDW185" s="137"/>
      <c r="EDX185" s="137"/>
      <c r="EDY185" s="137"/>
      <c r="EDZ185" s="137"/>
      <c r="EEA185" s="137"/>
      <c r="EEB185" s="137"/>
      <c r="EEC185" s="137"/>
      <c r="EED185" s="137"/>
      <c r="EEE185" s="137"/>
      <c r="EEF185" s="137"/>
      <c r="EEG185" s="137"/>
      <c r="EEH185" s="137"/>
      <c r="EEI185" s="137"/>
      <c r="EEJ185" s="137"/>
      <c r="EEK185" s="137"/>
      <c r="EEL185" s="137"/>
      <c r="EEM185" s="137"/>
      <c r="EEN185" s="137"/>
      <c r="EEO185" s="137"/>
      <c r="EEP185" s="137"/>
      <c r="EEQ185" s="137"/>
      <c r="EER185" s="137"/>
      <c r="EES185" s="137"/>
      <c r="EET185" s="137"/>
      <c r="EEU185" s="137"/>
      <c r="EEV185" s="137"/>
      <c r="EEW185" s="137"/>
      <c r="EEX185" s="137"/>
      <c r="EEY185" s="137"/>
      <c r="EEZ185" s="137"/>
      <c r="EFA185" s="137"/>
      <c r="EFB185" s="137"/>
      <c r="EFC185" s="137"/>
      <c r="EFD185" s="137"/>
      <c r="EFE185" s="137"/>
      <c r="EFF185" s="137"/>
      <c r="EFG185" s="137"/>
      <c r="EFH185" s="137"/>
      <c r="EFI185" s="137"/>
      <c r="EFJ185" s="137"/>
      <c r="EFK185" s="137"/>
      <c r="EFL185" s="137"/>
      <c r="EFM185" s="137"/>
      <c r="EFN185" s="137"/>
      <c r="EFO185" s="137"/>
      <c r="EFP185" s="137"/>
      <c r="EFQ185" s="137"/>
      <c r="EFR185" s="137"/>
      <c r="EFS185" s="137"/>
      <c r="EFT185" s="137"/>
      <c r="EFU185" s="137"/>
      <c r="EFV185" s="137"/>
      <c r="EFW185" s="137"/>
      <c r="EFX185" s="137"/>
      <c r="EFY185" s="137"/>
      <c r="EFZ185" s="137"/>
      <c r="EGA185" s="137"/>
      <c r="EGB185" s="137"/>
      <c r="EGC185" s="137"/>
      <c r="EGD185" s="137"/>
      <c r="EGE185" s="137"/>
      <c r="EGF185" s="137"/>
      <c r="EGG185" s="137"/>
      <c r="EGH185" s="137"/>
      <c r="EGI185" s="137"/>
      <c r="EGJ185" s="137"/>
      <c r="EGK185" s="137"/>
      <c r="EGL185" s="137"/>
      <c r="EGM185" s="137"/>
      <c r="EGN185" s="137"/>
      <c r="EGO185" s="137"/>
      <c r="EGP185" s="137"/>
      <c r="EGQ185" s="137"/>
      <c r="EGR185" s="137"/>
      <c r="EGS185" s="137"/>
      <c r="EGT185" s="137"/>
      <c r="EGU185" s="137"/>
      <c r="EGV185" s="137"/>
      <c r="EGW185" s="137"/>
      <c r="EGX185" s="137"/>
      <c r="EGY185" s="137"/>
      <c r="EGZ185" s="137"/>
      <c r="EHA185" s="137"/>
      <c r="EHB185" s="137"/>
      <c r="EHC185" s="137"/>
      <c r="EHD185" s="137"/>
      <c r="EHE185" s="137"/>
      <c r="EHF185" s="137"/>
      <c r="EHG185" s="137"/>
      <c r="EHH185" s="137"/>
      <c r="EHI185" s="137"/>
      <c r="EHJ185" s="137"/>
      <c r="EHK185" s="137"/>
      <c r="EHL185" s="137"/>
      <c r="EHM185" s="137"/>
      <c r="EHN185" s="137"/>
      <c r="EHO185" s="137"/>
      <c r="EHP185" s="137"/>
      <c r="EHQ185" s="137"/>
      <c r="EHR185" s="137"/>
      <c r="EHS185" s="137"/>
      <c r="EHT185" s="137"/>
      <c r="EHU185" s="137"/>
      <c r="EHV185" s="137"/>
      <c r="EHW185" s="137"/>
      <c r="EHX185" s="137"/>
      <c r="EHY185" s="137"/>
      <c r="EHZ185" s="137"/>
      <c r="EIA185" s="137"/>
      <c r="EIB185" s="137"/>
      <c r="EIC185" s="137"/>
      <c r="EID185" s="137"/>
      <c r="EIE185" s="137"/>
      <c r="EIF185" s="137"/>
      <c r="EIG185" s="137"/>
      <c r="EIH185" s="137"/>
      <c r="EII185" s="137"/>
      <c r="EIJ185" s="137"/>
      <c r="EIK185" s="137"/>
      <c r="EIL185" s="137"/>
      <c r="EIM185" s="137"/>
      <c r="EIN185" s="137"/>
      <c r="EIO185" s="137"/>
      <c r="EIP185" s="137"/>
      <c r="EIQ185" s="137"/>
      <c r="EIR185" s="137"/>
      <c r="EIS185" s="137"/>
      <c r="EIT185" s="137"/>
      <c r="EIU185" s="137"/>
      <c r="EIV185" s="137"/>
      <c r="EIW185" s="137"/>
      <c r="EIX185" s="137"/>
      <c r="EIY185" s="137"/>
      <c r="EIZ185" s="137"/>
      <c r="EJA185" s="137"/>
      <c r="EJB185" s="137"/>
      <c r="EJC185" s="137"/>
      <c r="EJD185" s="137"/>
      <c r="EJE185" s="137"/>
      <c r="EJF185" s="137"/>
      <c r="EJG185" s="137"/>
      <c r="EJH185" s="137"/>
      <c r="EJI185" s="137"/>
      <c r="EJJ185" s="137"/>
      <c r="EJK185" s="137"/>
      <c r="EJL185" s="137"/>
      <c r="EJM185" s="137"/>
      <c r="EJN185" s="137"/>
      <c r="EJO185" s="137"/>
      <c r="EJP185" s="137"/>
      <c r="EJQ185" s="137"/>
      <c r="EJR185" s="137"/>
      <c r="EJS185" s="137"/>
      <c r="EJT185" s="137"/>
      <c r="EJU185" s="137"/>
      <c r="EJV185" s="137"/>
      <c r="EJW185" s="137"/>
      <c r="EJX185" s="137"/>
      <c r="EJY185" s="137"/>
      <c r="EJZ185" s="137"/>
      <c r="EKA185" s="137"/>
      <c r="EKB185" s="137"/>
      <c r="EKC185" s="137"/>
      <c r="EKD185" s="137"/>
      <c r="EKE185" s="137"/>
      <c r="EKF185" s="137"/>
      <c r="EKG185" s="137"/>
      <c r="EKH185" s="137"/>
      <c r="EKI185" s="137"/>
      <c r="EKJ185" s="137"/>
      <c r="EKK185" s="137"/>
      <c r="EKL185" s="137"/>
      <c r="EKM185" s="137"/>
      <c r="EKN185" s="137"/>
      <c r="EKO185" s="137"/>
      <c r="EKP185" s="137"/>
      <c r="EKQ185" s="137"/>
      <c r="EKR185" s="137"/>
      <c r="EKS185" s="137"/>
      <c r="EKT185" s="137"/>
      <c r="EKU185" s="137"/>
      <c r="EKV185" s="137"/>
      <c r="EKW185" s="137"/>
      <c r="EKX185" s="137"/>
      <c r="EKY185" s="137"/>
      <c r="EKZ185" s="137"/>
      <c r="ELA185" s="137"/>
      <c r="ELB185" s="137"/>
      <c r="ELC185" s="137"/>
      <c r="ELD185" s="137"/>
      <c r="ELE185" s="137"/>
      <c r="ELF185" s="137"/>
      <c r="ELG185" s="137"/>
      <c r="ELH185" s="137"/>
      <c r="ELI185" s="137"/>
      <c r="ELJ185" s="137"/>
      <c r="ELK185" s="137"/>
      <c r="ELL185" s="137"/>
      <c r="ELM185" s="137"/>
      <c r="ELN185" s="137"/>
      <c r="ELO185" s="137"/>
      <c r="ELP185" s="137"/>
      <c r="ELQ185" s="137"/>
      <c r="ELR185" s="137"/>
      <c r="ELS185" s="137"/>
      <c r="ELT185" s="137"/>
      <c r="ELU185" s="137"/>
      <c r="ELV185" s="137"/>
      <c r="ELW185" s="137"/>
      <c r="ELX185" s="137"/>
      <c r="ELY185" s="137"/>
      <c r="ELZ185" s="137"/>
      <c r="EMA185" s="137"/>
      <c r="EMB185" s="137"/>
      <c r="EMC185" s="137"/>
      <c r="EMD185" s="137"/>
      <c r="EME185" s="137"/>
      <c r="EMF185" s="137"/>
      <c r="EMG185" s="137"/>
      <c r="EMH185" s="137"/>
      <c r="EMI185" s="137"/>
      <c r="EMJ185" s="137"/>
      <c r="EMK185" s="137"/>
      <c r="EML185" s="137"/>
      <c r="EMM185" s="137"/>
      <c r="EMN185" s="137"/>
      <c r="EMO185" s="137"/>
      <c r="EMP185" s="137"/>
      <c r="EMQ185" s="137"/>
      <c r="EMR185" s="137"/>
      <c r="EMS185" s="137"/>
      <c r="EMT185" s="137"/>
      <c r="EMU185" s="137"/>
      <c r="EMV185" s="137"/>
      <c r="EMW185" s="137"/>
      <c r="EMX185" s="137"/>
      <c r="EMY185" s="137"/>
      <c r="EMZ185" s="137"/>
      <c r="ENA185" s="137"/>
      <c r="ENB185" s="137"/>
      <c r="ENC185" s="137"/>
      <c r="END185" s="137"/>
      <c r="ENE185" s="137"/>
      <c r="ENF185" s="137"/>
      <c r="ENG185" s="137"/>
      <c r="ENH185" s="137"/>
      <c r="ENI185" s="137"/>
      <c r="ENJ185" s="137"/>
      <c r="ENK185" s="137"/>
      <c r="ENL185" s="137"/>
      <c r="ENM185" s="137"/>
      <c r="ENN185" s="137"/>
      <c r="ENO185" s="137"/>
      <c r="ENP185" s="137"/>
      <c r="ENQ185" s="137"/>
      <c r="ENR185" s="137"/>
      <c r="ENS185" s="137"/>
      <c r="ENT185" s="137"/>
      <c r="ENU185" s="137"/>
      <c r="ENV185" s="137"/>
      <c r="ENW185" s="137"/>
      <c r="ENX185" s="137"/>
      <c r="ENY185" s="137"/>
      <c r="ENZ185" s="137"/>
      <c r="EOA185" s="137"/>
      <c r="EOB185" s="137"/>
      <c r="EOC185" s="137"/>
      <c r="EOD185" s="137"/>
      <c r="EOE185" s="137"/>
      <c r="EOF185" s="137"/>
      <c r="EOG185" s="137"/>
      <c r="EOH185" s="137"/>
      <c r="EOI185" s="137"/>
      <c r="EOJ185" s="137"/>
      <c r="EOK185" s="137"/>
      <c r="EOL185" s="137"/>
      <c r="EOM185" s="137"/>
      <c r="EON185" s="137"/>
      <c r="EOO185" s="137"/>
      <c r="EOP185" s="137"/>
      <c r="EOQ185" s="137"/>
      <c r="EOR185" s="137"/>
      <c r="EOS185" s="137"/>
      <c r="EOT185" s="137"/>
      <c r="EOU185" s="137"/>
      <c r="EOV185" s="137"/>
      <c r="EOW185" s="137"/>
      <c r="EOX185" s="137"/>
      <c r="EOY185" s="137"/>
      <c r="EOZ185" s="137"/>
      <c r="EPA185" s="137"/>
      <c r="EPB185" s="137"/>
      <c r="EPC185" s="137"/>
      <c r="EPD185" s="137"/>
      <c r="EPE185" s="137"/>
      <c r="EPF185" s="137"/>
      <c r="EPG185" s="137"/>
      <c r="EPH185" s="137"/>
      <c r="EPI185" s="137"/>
      <c r="EPJ185" s="137"/>
      <c r="EPK185" s="137"/>
      <c r="EPL185" s="137"/>
      <c r="EPM185" s="137"/>
      <c r="EPN185" s="137"/>
      <c r="EPO185" s="137"/>
      <c r="EPP185" s="137"/>
      <c r="EPQ185" s="137"/>
      <c r="EPR185" s="137"/>
      <c r="EPS185" s="137"/>
      <c r="EPT185" s="137"/>
      <c r="EPU185" s="137"/>
      <c r="EPV185" s="137"/>
      <c r="EPW185" s="137"/>
      <c r="EPX185" s="137"/>
      <c r="EPY185" s="137"/>
      <c r="EPZ185" s="137"/>
      <c r="EQA185" s="137"/>
      <c r="EQB185" s="137"/>
      <c r="EQC185" s="137"/>
      <c r="EQD185" s="137"/>
      <c r="EQE185" s="137"/>
      <c r="EQF185" s="137"/>
      <c r="EQG185" s="137"/>
      <c r="EQH185" s="137"/>
      <c r="EQI185" s="137"/>
      <c r="EQJ185" s="137"/>
      <c r="EQK185" s="137"/>
      <c r="EQL185" s="137"/>
      <c r="EQM185" s="137"/>
      <c r="EQN185" s="137"/>
      <c r="EQO185" s="137"/>
      <c r="EQP185" s="137"/>
      <c r="EQQ185" s="137"/>
      <c r="EQR185" s="137"/>
      <c r="EQS185" s="137"/>
      <c r="EQT185" s="137"/>
      <c r="EQU185" s="137"/>
      <c r="EQV185" s="137"/>
      <c r="EQW185" s="137"/>
      <c r="EQX185" s="137"/>
      <c r="EQY185" s="137"/>
      <c r="EQZ185" s="137"/>
      <c r="ERA185" s="137"/>
      <c r="ERB185" s="137"/>
      <c r="ERC185" s="137"/>
      <c r="ERD185" s="137"/>
      <c r="ERE185" s="137"/>
      <c r="ERF185" s="137"/>
      <c r="ERG185" s="137"/>
      <c r="ERH185" s="137"/>
      <c r="ERI185" s="137"/>
      <c r="ERJ185" s="137"/>
      <c r="ERK185" s="137"/>
      <c r="ERL185" s="137"/>
      <c r="ERM185" s="137"/>
      <c r="ERN185" s="137"/>
      <c r="ERO185" s="137"/>
      <c r="ERP185" s="137"/>
      <c r="ERQ185" s="137"/>
      <c r="ERR185" s="137"/>
      <c r="ERS185" s="137"/>
      <c r="ERT185" s="137"/>
      <c r="ERU185" s="137"/>
      <c r="ERV185" s="137"/>
      <c r="ERW185" s="137"/>
      <c r="ERX185" s="137"/>
      <c r="ERY185" s="137"/>
      <c r="ERZ185" s="137"/>
      <c r="ESA185" s="137"/>
      <c r="ESB185" s="137"/>
      <c r="ESC185" s="137"/>
      <c r="ESD185" s="137"/>
      <c r="ESE185" s="137"/>
      <c r="ESF185" s="137"/>
      <c r="ESG185" s="137"/>
      <c r="ESH185" s="137"/>
      <c r="ESI185" s="137"/>
      <c r="ESJ185" s="137"/>
      <c r="ESK185" s="137"/>
      <c r="ESL185" s="137"/>
      <c r="ESM185" s="137"/>
      <c r="ESN185" s="137"/>
      <c r="ESO185" s="137"/>
      <c r="ESP185" s="137"/>
      <c r="ESQ185" s="137"/>
      <c r="ESR185" s="137"/>
      <c r="ESS185" s="137"/>
      <c r="EST185" s="137"/>
      <c r="ESU185" s="137"/>
      <c r="ESV185" s="137"/>
      <c r="ESW185" s="137"/>
      <c r="ESX185" s="137"/>
      <c r="ESY185" s="137"/>
      <c r="ESZ185" s="137"/>
      <c r="ETA185" s="137"/>
      <c r="ETB185" s="137"/>
      <c r="ETC185" s="137"/>
      <c r="ETD185" s="137"/>
      <c r="ETE185" s="137"/>
      <c r="ETF185" s="137"/>
      <c r="ETG185" s="137"/>
      <c r="ETH185" s="137"/>
      <c r="ETI185" s="137"/>
      <c r="ETJ185" s="137"/>
      <c r="ETK185" s="137"/>
      <c r="ETL185" s="137"/>
      <c r="ETM185" s="137"/>
      <c r="ETN185" s="137"/>
      <c r="ETO185" s="137"/>
      <c r="ETP185" s="137"/>
      <c r="ETQ185" s="137"/>
      <c r="ETR185" s="137"/>
      <c r="ETS185" s="137"/>
      <c r="ETT185" s="137"/>
      <c r="ETU185" s="137"/>
      <c r="ETV185" s="137"/>
      <c r="ETW185" s="137"/>
      <c r="ETX185" s="137"/>
      <c r="ETY185" s="137"/>
      <c r="ETZ185" s="137"/>
      <c r="EUA185" s="137"/>
      <c r="EUB185" s="137"/>
      <c r="EUC185" s="137"/>
      <c r="EUD185" s="137"/>
      <c r="EUE185" s="137"/>
      <c r="EUF185" s="137"/>
      <c r="EUG185" s="137"/>
      <c r="EUH185" s="137"/>
      <c r="EUI185" s="137"/>
      <c r="EUJ185" s="137"/>
      <c r="EUK185" s="137"/>
      <c r="EUL185" s="137"/>
      <c r="EUM185" s="137"/>
      <c r="EUN185" s="137"/>
      <c r="EUO185" s="137"/>
      <c r="EUP185" s="137"/>
      <c r="EUQ185" s="137"/>
      <c r="EUR185" s="137"/>
      <c r="EUS185" s="137"/>
      <c r="EUT185" s="137"/>
      <c r="EUU185" s="137"/>
      <c r="EUV185" s="137"/>
      <c r="EUW185" s="137"/>
      <c r="EUX185" s="137"/>
      <c r="EUY185" s="137"/>
      <c r="EUZ185" s="137"/>
      <c r="EVA185" s="137"/>
      <c r="EVB185" s="137"/>
      <c r="EVC185" s="137"/>
      <c r="EVD185" s="137"/>
      <c r="EVE185" s="137"/>
      <c r="EVF185" s="137"/>
      <c r="EVG185" s="137"/>
      <c r="EVH185" s="137"/>
      <c r="EVI185" s="137"/>
      <c r="EVJ185" s="137"/>
      <c r="EVK185" s="137"/>
      <c r="EVL185" s="137"/>
      <c r="EVM185" s="137"/>
      <c r="EVN185" s="137"/>
      <c r="EVO185" s="137"/>
      <c r="EVP185" s="137"/>
      <c r="EVQ185" s="137"/>
      <c r="EVR185" s="137"/>
      <c r="EVS185" s="137"/>
      <c r="EVT185" s="137"/>
      <c r="EVU185" s="137"/>
      <c r="EVV185" s="137"/>
      <c r="EVW185" s="137"/>
      <c r="EVX185" s="137"/>
      <c r="EVY185" s="137"/>
      <c r="EVZ185" s="137"/>
      <c r="EWA185" s="137"/>
      <c r="EWB185" s="137"/>
      <c r="EWC185" s="137"/>
      <c r="EWD185" s="137"/>
      <c r="EWE185" s="137"/>
      <c r="EWF185" s="137"/>
      <c r="EWG185" s="137"/>
      <c r="EWH185" s="137"/>
      <c r="EWI185" s="137"/>
      <c r="EWJ185" s="137"/>
      <c r="EWK185" s="137"/>
      <c r="EWL185" s="137"/>
      <c r="EWM185" s="137"/>
      <c r="EWN185" s="137"/>
      <c r="EWO185" s="137"/>
      <c r="EWP185" s="137"/>
      <c r="EWQ185" s="137"/>
      <c r="EWR185" s="137"/>
      <c r="EWS185" s="137"/>
      <c r="EWT185" s="137"/>
      <c r="EWU185" s="137"/>
      <c r="EWV185" s="137"/>
      <c r="EWW185" s="137"/>
      <c r="EWX185" s="137"/>
      <c r="EWY185" s="137"/>
      <c r="EWZ185" s="137"/>
      <c r="EXA185" s="137"/>
      <c r="EXB185" s="137"/>
      <c r="EXC185" s="137"/>
      <c r="EXD185" s="137"/>
      <c r="EXE185" s="137"/>
      <c r="EXF185" s="137"/>
      <c r="EXG185" s="137"/>
      <c r="EXH185" s="137"/>
      <c r="EXI185" s="137"/>
      <c r="EXJ185" s="137"/>
      <c r="EXK185" s="137"/>
      <c r="EXL185" s="137"/>
      <c r="EXM185" s="137"/>
      <c r="EXN185" s="137"/>
      <c r="EXO185" s="137"/>
      <c r="EXP185" s="137"/>
      <c r="EXQ185" s="137"/>
      <c r="EXR185" s="137"/>
      <c r="EXS185" s="137"/>
      <c r="EXT185" s="137"/>
      <c r="EXU185" s="137"/>
      <c r="EXV185" s="137"/>
      <c r="EXW185" s="137"/>
      <c r="EXX185" s="137"/>
      <c r="EXY185" s="137"/>
      <c r="EXZ185" s="137"/>
      <c r="EYA185" s="137"/>
      <c r="EYB185" s="137"/>
      <c r="EYC185" s="137"/>
      <c r="EYD185" s="137"/>
      <c r="EYE185" s="137"/>
      <c r="EYF185" s="137"/>
      <c r="EYG185" s="137"/>
      <c r="EYH185" s="137"/>
      <c r="EYI185" s="137"/>
      <c r="EYJ185" s="137"/>
      <c r="EYK185" s="137"/>
      <c r="EYL185" s="137"/>
      <c r="EYM185" s="137"/>
      <c r="EYN185" s="137"/>
      <c r="EYO185" s="137"/>
      <c r="EYP185" s="137"/>
      <c r="EYQ185" s="137"/>
      <c r="EYR185" s="137"/>
      <c r="EYS185" s="137"/>
      <c r="EYT185" s="137"/>
      <c r="EYU185" s="137"/>
      <c r="EYV185" s="137"/>
      <c r="EYW185" s="137"/>
      <c r="EYX185" s="137"/>
      <c r="EYY185" s="137"/>
      <c r="EYZ185" s="137"/>
      <c r="EZA185" s="137"/>
      <c r="EZB185" s="137"/>
      <c r="EZC185" s="137"/>
      <c r="EZD185" s="137"/>
      <c r="EZE185" s="137"/>
      <c r="EZF185" s="137"/>
      <c r="EZG185" s="137"/>
      <c r="EZH185" s="137"/>
      <c r="EZI185" s="137"/>
      <c r="EZJ185" s="137"/>
      <c r="EZK185" s="137"/>
      <c r="EZL185" s="137"/>
      <c r="EZM185" s="137"/>
      <c r="EZN185" s="137"/>
      <c r="EZO185" s="137"/>
      <c r="EZP185" s="137"/>
      <c r="EZQ185" s="137"/>
      <c r="EZR185" s="137"/>
      <c r="EZS185" s="137"/>
      <c r="EZT185" s="137"/>
      <c r="EZU185" s="137"/>
      <c r="EZV185" s="137"/>
      <c r="EZW185" s="137"/>
      <c r="EZX185" s="137"/>
      <c r="EZY185" s="137"/>
      <c r="EZZ185" s="137"/>
      <c r="FAA185" s="137"/>
      <c r="FAB185" s="137"/>
      <c r="FAC185" s="137"/>
      <c r="FAD185" s="137"/>
      <c r="FAE185" s="137"/>
      <c r="FAF185" s="137"/>
      <c r="FAG185" s="137"/>
      <c r="FAH185" s="137"/>
      <c r="FAI185" s="137"/>
      <c r="FAJ185" s="137"/>
      <c r="FAK185" s="137"/>
      <c r="FAL185" s="137"/>
      <c r="FAM185" s="137"/>
      <c r="FAN185" s="137"/>
      <c r="FAO185" s="137"/>
      <c r="FAP185" s="137"/>
      <c r="FAQ185" s="137"/>
      <c r="FAR185" s="137"/>
      <c r="FAS185" s="137"/>
      <c r="FAT185" s="137"/>
      <c r="FAU185" s="137"/>
      <c r="FAV185" s="137"/>
      <c r="FAW185" s="137"/>
      <c r="FAX185" s="137"/>
      <c r="FAY185" s="137"/>
      <c r="FAZ185" s="137"/>
      <c r="FBA185" s="137"/>
      <c r="FBB185" s="137"/>
      <c r="FBC185" s="137"/>
      <c r="FBD185" s="137"/>
      <c r="FBE185" s="137"/>
      <c r="FBF185" s="137"/>
      <c r="FBG185" s="137"/>
      <c r="FBH185" s="137"/>
      <c r="FBI185" s="137"/>
      <c r="FBJ185" s="137"/>
      <c r="FBK185" s="137"/>
      <c r="FBL185" s="137"/>
      <c r="FBM185" s="137"/>
      <c r="FBN185" s="137"/>
      <c r="FBO185" s="137"/>
      <c r="FBP185" s="137"/>
      <c r="FBQ185" s="137"/>
      <c r="FBR185" s="137"/>
      <c r="FBS185" s="137"/>
      <c r="FBT185" s="137"/>
      <c r="FBU185" s="137"/>
      <c r="FBV185" s="137"/>
      <c r="FBW185" s="137"/>
      <c r="FBX185" s="137"/>
      <c r="FBY185" s="137"/>
      <c r="FBZ185" s="137"/>
      <c r="FCA185" s="137"/>
      <c r="FCB185" s="137"/>
      <c r="FCC185" s="137"/>
      <c r="FCD185" s="137"/>
      <c r="FCE185" s="137"/>
      <c r="FCF185" s="137"/>
      <c r="FCG185" s="137"/>
      <c r="FCH185" s="137"/>
      <c r="FCI185" s="137"/>
      <c r="FCJ185" s="137"/>
      <c r="FCK185" s="137"/>
      <c r="FCL185" s="137"/>
      <c r="FCM185" s="137"/>
      <c r="FCN185" s="137"/>
      <c r="FCO185" s="137"/>
      <c r="FCP185" s="137"/>
      <c r="FCQ185" s="137"/>
      <c r="FCR185" s="137"/>
      <c r="FCS185" s="137"/>
      <c r="FCT185" s="137"/>
      <c r="FCU185" s="137"/>
      <c r="FCV185" s="137"/>
      <c r="FCW185" s="137"/>
      <c r="FCX185" s="137"/>
      <c r="FCY185" s="137"/>
      <c r="FCZ185" s="137"/>
      <c r="FDA185" s="137"/>
      <c r="FDB185" s="137"/>
      <c r="FDC185" s="137"/>
      <c r="FDD185" s="137"/>
      <c r="FDE185" s="137"/>
      <c r="FDF185" s="137"/>
      <c r="FDG185" s="137"/>
      <c r="FDH185" s="137"/>
      <c r="FDI185" s="137"/>
      <c r="FDJ185" s="137"/>
      <c r="FDK185" s="137"/>
      <c r="FDL185" s="137"/>
      <c r="FDM185" s="137"/>
      <c r="FDN185" s="137"/>
      <c r="FDO185" s="137"/>
      <c r="FDP185" s="137"/>
      <c r="FDQ185" s="137"/>
      <c r="FDR185" s="137"/>
      <c r="FDS185" s="137"/>
      <c r="FDT185" s="137"/>
      <c r="FDU185" s="137"/>
      <c r="FDV185" s="137"/>
      <c r="FDW185" s="137"/>
      <c r="FDX185" s="137"/>
      <c r="FDY185" s="137"/>
      <c r="FDZ185" s="137"/>
      <c r="FEA185" s="137"/>
      <c r="FEB185" s="137"/>
      <c r="FEC185" s="137"/>
      <c r="FED185" s="137"/>
      <c r="FEE185" s="137"/>
      <c r="FEF185" s="137"/>
      <c r="FEG185" s="137"/>
      <c r="FEH185" s="137"/>
      <c r="FEI185" s="137"/>
      <c r="FEJ185" s="137"/>
      <c r="FEK185" s="137"/>
      <c r="FEL185" s="137"/>
      <c r="FEM185" s="137"/>
      <c r="FEN185" s="137"/>
      <c r="FEO185" s="137"/>
      <c r="FEP185" s="137"/>
      <c r="FEQ185" s="137"/>
      <c r="FER185" s="137"/>
      <c r="FES185" s="137"/>
      <c r="FET185" s="137"/>
      <c r="FEU185" s="137"/>
      <c r="FEV185" s="137"/>
      <c r="FEW185" s="137"/>
      <c r="FEX185" s="137"/>
      <c r="FEY185" s="137"/>
      <c r="FEZ185" s="137"/>
      <c r="FFA185" s="137"/>
      <c r="FFB185" s="137"/>
      <c r="FFC185" s="137"/>
      <c r="FFD185" s="137"/>
      <c r="FFE185" s="137"/>
      <c r="FFF185" s="137"/>
      <c r="FFG185" s="137"/>
      <c r="FFH185" s="137"/>
      <c r="FFI185" s="137"/>
      <c r="FFJ185" s="137"/>
      <c r="FFK185" s="137"/>
      <c r="FFL185" s="137"/>
      <c r="FFM185" s="137"/>
      <c r="FFN185" s="137"/>
      <c r="FFO185" s="137"/>
      <c r="FFP185" s="137"/>
      <c r="FFQ185" s="137"/>
      <c r="FFR185" s="137"/>
      <c r="FFS185" s="137"/>
      <c r="FFT185" s="137"/>
      <c r="FFU185" s="137"/>
      <c r="FFV185" s="137"/>
      <c r="FFW185" s="137"/>
      <c r="FFX185" s="137"/>
      <c r="FFY185" s="137"/>
      <c r="FFZ185" s="137"/>
      <c r="FGA185" s="137"/>
      <c r="FGB185" s="137"/>
      <c r="FGC185" s="137"/>
      <c r="FGD185" s="137"/>
      <c r="FGE185" s="137"/>
      <c r="FGF185" s="137"/>
      <c r="FGG185" s="137"/>
      <c r="FGH185" s="137"/>
      <c r="FGI185" s="137"/>
      <c r="FGJ185" s="137"/>
      <c r="FGK185" s="137"/>
      <c r="FGL185" s="137"/>
      <c r="FGM185" s="137"/>
      <c r="FGN185" s="137"/>
      <c r="FGO185" s="137"/>
      <c r="FGP185" s="137"/>
      <c r="FGQ185" s="137"/>
      <c r="FGR185" s="137"/>
      <c r="FGS185" s="137"/>
      <c r="FGT185" s="137"/>
      <c r="FGU185" s="137"/>
      <c r="FGV185" s="137"/>
      <c r="FGW185" s="137"/>
      <c r="FGX185" s="137"/>
      <c r="FGY185" s="137"/>
      <c r="FGZ185" s="137"/>
      <c r="FHA185" s="137"/>
      <c r="FHB185" s="137"/>
      <c r="FHC185" s="137"/>
      <c r="FHD185" s="137"/>
      <c r="FHE185" s="137"/>
      <c r="FHF185" s="137"/>
      <c r="FHG185" s="137"/>
      <c r="FHH185" s="137"/>
      <c r="FHI185" s="137"/>
      <c r="FHJ185" s="137"/>
      <c r="FHK185" s="137"/>
      <c r="FHL185" s="137"/>
      <c r="FHM185" s="137"/>
      <c r="FHN185" s="137"/>
      <c r="FHO185" s="137"/>
      <c r="FHP185" s="137"/>
      <c r="FHQ185" s="137"/>
      <c r="FHR185" s="137"/>
      <c r="FHS185" s="137"/>
      <c r="FHT185" s="137"/>
      <c r="FHU185" s="137"/>
      <c r="FHV185" s="137"/>
      <c r="FHW185" s="137"/>
      <c r="FHX185" s="137"/>
      <c r="FHY185" s="137"/>
      <c r="FHZ185" s="137"/>
      <c r="FIA185" s="137"/>
      <c r="FIB185" s="137"/>
      <c r="FIC185" s="137"/>
      <c r="FID185" s="137"/>
      <c r="FIE185" s="137"/>
      <c r="FIF185" s="137"/>
      <c r="FIG185" s="137"/>
      <c r="FIH185" s="137"/>
      <c r="FII185" s="137"/>
      <c r="FIJ185" s="137"/>
      <c r="FIK185" s="137"/>
      <c r="FIL185" s="137"/>
      <c r="FIM185" s="137"/>
      <c r="FIN185" s="137"/>
      <c r="FIO185" s="137"/>
      <c r="FIP185" s="137"/>
      <c r="FIQ185" s="137"/>
      <c r="FIR185" s="137"/>
      <c r="FIS185" s="137"/>
      <c r="FIT185" s="137"/>
      <c r="FIU185" s="137"/>
      <c r="FIV185" s="137"/>
      <c r="FIW185" s="137"/>
      <c r="FIX185" s="137"/>
      <c r="FIY185" s="137"/>
      <c r="FIZ185" s="137"/>
      <c r="FJA185" s="137"/>
      <c r="FJB185" s="137"/>
      <c r="FJC185" s="137"/>
      <c r="FJD185" s="137"/>
      <c r="FJE185" s="137"/>
      <c r="FJF185" s="137"/>
      <c r="FJG185" s="137"/>
      <c r="FJH185" s="137"/>
      <c r="FJI185" s="137"/>
      <c r="FJJ185" s="137"/>
      <c r="FJK185" s="137"/>
      <c r="FJL185" s="137"/>
      <c r="FJM185" s="137"/>
      <c r="FJN185" s="137"/>
      <c r="FJO185" s="137"/>
      <c r="FJP185" s="137"/>
      <c r="FJQ185" s="137"/>
      <c r="FJR185" s="137"/>
      <c r="FJS185" s="137"/>
      <c r="FJT185" s="137"/>
      <c r="FJU185" s="137"/>
      <c r="FJV185" s="137"/>
      <c r="FJW185" s="137"/>
      <c r="FJX185" s="137"/>
      <c r="FJY185" s="137"/>
      <c r="FJZ185" s="137"/>
      <c r="FKA185" s="137"/>
      <c r="FKB185" s="137"/>
      <c r="FKC185" s="137"/>
      <c r="FKD185" s="137"/>
      <c r="FKE185" s="137"/>
      <c r="FKF185" s="137"/>
      <c r="FKG185" s="137"/>
      <c r="FKH185" s="137"/>
      <c r="FKI185" s="137"/>
      <c r="FKJ185" s="137"/>
      <c r="FKK185" s="137"/>
      <c r="FKL185" s="137"/>
      <c r="FKM185" s="137"/>
      <c r="FKN185" s="137"/>
      <c r="FKO185" s="137"/>
      <c r="FKP185" s="137"/>
      <c r="FKQ185" s="137"/>
      <c r="FKR185" s="137"/>
      <c r="FKS185" s="137"/>
      <c r="FKT185" s="137"/>
      <c r="FKU185" s="137"/>
      <c r="FKV185" s="137"/>
      <c r="FKW185" s="137"/>
      <c r="FKX185" s="137"/>
      <c r="FKY185" s="137"/>
      <c r="FKZ185" s="137"/>
      <c r="FLA185" s="137"/>
      <c r="FLB185" s="137"/>
      <c r="FLC185" s="137"/>
      <c r="FLD185" s="137"/>
      <c r="FLE185" s="137"/>
      <c r="FLF185" s="137"/>
      <c r="FLG185" s="137"/>
      <c r="FLH185" s="137"/>
      <c r="FLI185" s="137"/>
      <c r="FLJ185" s="137"/>
      <c r="FLK185" s="137"/>
      <c r="FLL185" s="137"/>
      <c r="FLM185" s="137"/>
      <c r="FLN185" s="137"/>
      <c r="FLO185" s="137"/>
      <c r="FLP185" s="137"/>
      <c r="FLQ185" s="137"/>
      <c r="FLR185" s="137"/>
      <c r="FLS185" s="137"/>
      <c r="FLT185" s="137"/>
      <c r="FLU185" s="137"/>
      <c r="FLV185" s="137"/>
      <c r="FLW185" s="137"/>
      <c r="FLX185" s="137"/>
      <c r="FLY185" s="137"/>
      <c r="FLZ185" s="137"/>
      <c r="FMA185" s="137"/>
      <c r="FMB185" s="137"/>
      <c r="FMC185" s="137"/>
      <c r="FMD185" s="137"/>
      <c r="FME185" s="137"/>
      <c r="FMF185" s="137"/>
      <c r="FMG185" s="137"/>
      <c r="FMH185" s="137"/>
      <c r="FMI185" s="137"/>
      <c r="FMJ185" s="137"/>
      <c r="FMK185" s="137"/>
      <c r="FML185" s="137"/>
      <c r="FMM185" s="137"/>
      <c r="FMN185" s="137"/>
      <c r="FMO185" s="137"/>
      <c r="FMP185" s="137"/>
      <c r="FMQ185" s="137"/>
      <c r="FMR185" s="137"/>
      <c r="FMS185" s="137"/>
      <c r="FMT185" s="137"/>
      <c r="FMU185" s="137"/>
      <c r="FMV185" s="137"/>
      <c r="FMW185" s="137"/>
      <c r="FMX185" s="137"/>
      <c r="FMY185" s="137"/>
      <c r="FMZ185" s="137"/>
      <c r="FNA185" s="137"/>
      <c r="FNB185" s="137"/>
      <c r="FNC185" s="137"/>
      <c r="FND185" s="137"/>
      <c r="FNE185" s="137"/>
      <c r="FNF185" s="137"/>
      <c r="FNG185" s="137"/>
      <c r="FNH185" s="137"/>
      <c r="FNI185" s="137"/>
      <c r="FNJ185" s="137"/>
      <c r="FNK185" s="137"/>
      <c r="FNL185" s="137"/>
      <c r="FNM185" s="137"/>
      <c r="FNN185" s="137"/>
      <c r="FNO185" s="137"/>
      <c r="FNP185" s="137"/>
      <c r="FNQ185" s="137"/>
      <c r="FNR185" s="137"/>
      <c r="FNS185" s="137"/>
      <c r="FNT185" s="137"/>
      <c r="FNU185" s="137"/>
      <c r="FNV185" s="137"/>
      <c r="FNW185" s="137"/>
      <c r="FNX185" s="137"/>
      <c r="FNY185" s="137"/>
      <c r="FNZ185" s="137"/>
      <c r="FOA185" s="137"/>
      <c r="FOB185" s="137"/>
      <c r="FOC185" s="137"/>
      <c r="FOD185" s="137"/>
      <c r="FOE185" s="137"/>
      <c r="FOF185" s="137"/>
      <c r="FOG185" s="137"/>
      <c r="FOH185" s="137"/>
      <c r="FOI185" s="137"/>
      <c r="FOJ185" s="137"/>
      <c r="FOK185" s="137"/>
      <c r="FOL185" s="137"/>
      <c r="FOM185" s="137"/>
      <c r="FON185" s="137"/>
      <c r="FOO185" s="137"/>
      <c r="FOP185" s="137"/>
      <c r="FOQ185" s="137"/>
      <c r="FOR185" s="137"/>
      <c r="FOS185" s="137"/>
      <c r="FOT185" s="137"/>
      <c r="FOU185" s="137"/>
      <c r="FOV185" s="137"/>
      <c r="FOW185" s="137"/>
      <c r="FOX185" s="137"/>
      <c r="FOY185" s="137"/>
      <c r="FOZ185" s="137"/>
      <c r="FPA185" s="137"/>
      <c r="FPB185" s="137"/>
      <c r="FPC185" s="137"/>
      <c r="FPD185" s="137"/>
      <c r="FPE185" s="137"/>
      <c r="FPF185" s="137"/>
      <c r="FPG185" s="137"/>
      <c r="FPH185" s="137"/>
      <c r="FPI185" s="137"/>
      <c r="FPJ185" s="137"/>
      <c r="FPK185" s="137"/>
      <c r="FPL185" s="137"/>
      <c r="FPM185" s="137"/>
      <c r="FPN185" s="137"/>
      <c r="FPO185" s="137"/>
      <c r="FPP185" s="137"/>
      <c r="FPQ185" s="137"/>
      <c r="FPR185" s="137"/>
      <c r="FPS185" s="137"/>
      <c r="FPT185" s="137"/>
      <c r="FPU185" s="137"/>
      <c r="FPV185" s="137"/>
      <c r="FPW185" s="137"/>
      <c r="FPX185" s="137"/>
      <c r="FPY185" s="137"/>
      <c r="FPZ185" s="137"/>
      <c r="FQA185" s="137"/>
      <c r="FQB185" s="137"/>
      <c r="FQC185" s="137"/>
      <c r="FQD185" s="137"/>
      <c r="FQE185" s="137"/>
      <c r="FQF185" s="137"/>
      <c r="FQG185" s="137"/>
      <c r="FQH185" s="137"/>
      <c r="FQI185" s="137"/>
      <c r="FQJ185" s="137"/>
      <c r="FQK185" s="137"/>
      <c r="FQL185" s="137"/>
      <c r="FQM185" s="137"/>
      <c r="FQN185" s="137"/>
      <c r="FQO185" s="137"/>
      <c r="FQP185" s="137"/>
      <c r="FQQ185" s="137"/>
      <c r="FQR185" s="137"/>
      <c r="FQS185" s="137"/>
      <c r="FQT185" s="137"/>
      <c r="FQU185" s="137"/>
      <c r="FQV185" s="137"/>
      <c r="FQW185" s="137"/>
      <c r="FQX185" s="137"/>
      <c r="FQY185" s="137"/>
      <c r="FQZ185" s="137"/>
      <c r="FRA185" s="137"/>
      <c r="FRB185" s="137"/>
      <c r="FRC185" s="137"/>
      <c r="FRD185" s="137"/>
      <c r="FRE185" s="137"/>
      <c r="FRF185" s="137"/>
      <c r="FRG185" s="137"/>
      <c r="FRH185" s="137"/>
      <c r="FRI185" s="137"/>
      <c r="FRJ185" s="137"/>
      <c r="FRK185" s="137"/>
      <c r="FRL185" s="137"/>
      <c r="FRM185" s="137"/>
      <c r="FRN185" s="137"/>
      <c r="FRO185" s="137"/>
      <c r="FRP185" s="137"/>
      <c r="FRQ185" s="137"/>
      <c r="FRR185" s="137"/>
      <c r="FRS185" s="137"/>
      <c r="FRT185" s="137"/>
      <c r="FRU185" s="137"/>
      <c r="FRV185" s="137"/>
      <c r="FRW185" s="137"/>
      <c r="FRX185" s="137"/>
      <c r="FRY185" s="137"/>
      <c r="FRZ185" s="137"/>
      <c r="FSA185" s="137"/>
      <c r="FSB185" s="137"/>
      <c r="FSC185" s="137"/>
      <c r="FSD185" s="137"/>
      <c r="FSE185" s="137"/>
      <c r="FSF185" s="137"/>
      <c r="FSG185" s="137"/>
      <c r="FSH185" s="137"/>
      <c r="FSI185" s="137"/>
      <c r="FSJ185" s="137"/>
      <c r="FSK185" s="137"/>
      <c r="FSL185" s="137"/>
      <c r="FSM185" s="137"/>
      <c r="FSN185" s="137"/>
      <c r="FSO185" s="137"/>
      <c r="FSP185" s="137"/>
      <c r="FSQ185" s="137"/>
      <c r="FSR185" s="137"/>
      <c r="FSS185" s="137"/>
      <c r="FST185" s="137"/>
      <c r="FSU185" s="137"/>
      <c r="FSV185" s="137"/>
      <c r="FSW185" s="137"/>
      <c r="FSX185" s="137"/>
      <c r="FSY185" s="137"/>
      <c r="FSZ185" s="137"/>
      <c r="FTA185" s="137"/>
      <c r="FTB185" s="137"/>
      <c r="FTC185" s="137"/>
      <c r="FTD185" s="137"/>
      <c r="FTE185" s="137"/>
      <c r="FTF185" s="137"/>
      <c r="FTG185" s="137"/>
      <c r="FTH185" s="137"/>
      <c r="FTI185" s="137"/>
      <c r="FTJ185" s="137"/>
      <c r="FTK185" s="137"/>
      <c r="FTL185" s="137"/>
      <c r="FTM185" s="137"/>
      <c r="FTN185" s="137"/>
      <c r="FTO185" s="137"/>
      <c r="FTP185" s="137"/>
      <c r="FTQ185" s="137"/>
      <c r="FTR185" s="137"/>
      <c r="FTS185" s="137"/>
      <c r="FTT185" s="137"/>
      <c r="FTU185" s="137"/>
      <c r="FTV185" s="137"/>
      <c r="FTW185" s="137"/>
      <c r="FTX185" s="137"/>
      <c r="FTY185" s="137"/>
      <c r="FTZ185" s="137"/>
      <c r="FUA185" s="137"/>
      <c r="FUB185" s="137"/>
      <c r="FUC185" s="137"/>
      <c r="FUD185" s="137"/>
      <c r="FUE185" s="137"/>
      <c r="FUF185" s="137"/>
      <c r="FUG185" s="137"/>
      <c r="FUH185" s="137"/>
      <c r="FUI185" s="137"/>
      <c r="FUJ185" s="137"/>
      <c r="FUK185" s="137"/>
      <c r="FUL185" s="137"/>
      <c r="FUM185" s="137"/>
      <c r="FUN185" s="137"/>
      <c r="FUO185" s="137"/>
      <c r="FUP185" s="137"/>
      <c r="FUQ185" s="137"/>
      <c r="FUR185" s="137"/>
      <c r="FUS185" s="137"/>
      <c r="FUT185" s="137"/>
      <c r="FUU185" s="137"/>
      <c r="FUV185" s="137"/>
      <c r="FUW185" s="137"/>
      <c r="FUX185" s="137"/>
      <c r="FUY185" s="137"/>
      <c r="FUZ185" s="137"/>
      <c r="FVA185" s="137"/>
      <c r="FVB185" s="137"/>
      <c r="FVC185" s="137"/>
      <c r="FVD185" s="137"/>
      <c r="FVE185" s="137"/>
      <c r="FVF185" s="137"/>
      <c r="FVG185" s="137"/>
      <c r="FVH185" s="137"/>
      <c r="FVI185" s="137"/>
      <c r="FVJ185" s="137"/>
      <c r="FVK185" s="137"/>
      <c r="FVL185" s="137"/>
      <c r="FVM185" s="137"/>
      <c r="FVN185" s="137"/>
      <c r="FVO185" s="137"/>
      <c r="FVP185" s="137"/>
      <c r="FVQ185" s="137"/>
      <c r="FVR185" s="137"/>
      <c r="FVS185" s="137"/>
      <c r="FVT185" s="137"/>
      <c r="FVU185" s="137"/>
      <c r="FVV185" s="137"/>
      <c r="FVW185" s="137"/>
      <c r="FVX185" s="137"/>
      <c r="FVY185" s="137"/>
      <c r="FVZ185" s="137"/>
      <c r="FWA185" s="137"/>
      <c r="FWB185" s="137"/>
      <c r="FWC185" s="137"/>
      <c r="FWD185" s="137"/>
      <c r="FWE185" s="137"/>
      <c r="FWF185" s="137"/>
      <c r="FWG185" s="137"/>
      <c r="FWH185" s="137"/>
      <c r="FWI185" s="137"/>
      <c r="FWJ185" s="137"/>
      <c r="FWK185" s="137"/>
      <c r="FWL185" s="137"/>
      <c r="FWM185" s="137"/>
      <c r="FWN185" s="137"/>
      <c r="FWO185" s="137"/>
      <c r="FWP185" s="137"/>
      <c r="FWQ185" s="137"/>
      <c r="FWR185" s="137"/>
      <c r="FWS185" s="137"/>
      <c r="FWT185" s="137"/>
      <c r="FWU185" s="137"/>
      <c r="FWV185" s="137"/>
      <c r="FWW185" s="137"/>
      <c r="FWX185" s="137"/>
      <c r="FWY185" s="137"/>
      <c r="FWZ185" s="137"/>
      <c r="FXA185" s="137"/>
      <c r="FXB185" s="137"/>
      <c r="FXC185" s="137"/>
      <c r="FXD185" s="137"/>
      <c r="FXE185" s="137"/>
      <c r="FXF185" s="137"/>
      <c r="FXG185" s="137"/>
      <c r="FXH185" s="137"/>
      <c r="FXI185" s="137"/>
      <c r="FXJ185" s="137"/>
      <c r="FXK185" s="137"/>
      <c r="FXL185" s="137"/>
      <c r="FXM185" s="137"/>
      <c r="FXN185" s="137"/>
      <c r="FXO185" s="137"/>
      <c r="FXP185" s="137"/>
      <c r="FXQ185" s="137"/>
      <c r="FXR185" s="137"/>
      <c r="FXS185" s="137"/>
      <c r="FXT185" s="137"/>
      <c r="FXU185" s="137"/>
      <c r="FXV185" s="137"/>
      <c r="FXW185" s="137"/>
      <c r="FXX185" s="137"/>
      <c r="FXY185" s="137"/>
      <c r="FXZ185" s="137"/>
      <c r="FYA185" s="137"/>
      <c r="FYB185" s="137"/>
      <c r="FYC185" s="137"/>
      <c r="FYD185" s="137"/>
      <c r="FYE185" s="137"/>
      <c r="FYF185" s="137"/>
      <c r="FYG185" s="137"/>
      <c r="FYH185" s="137"/>
      <c r="FYI185" s="137"/>
      <c r="FYJ185" s="137"/>
      <c r="FYK185" s="137"/>
      <c r="FYL185" s="137"/>
      <c r="FYM185" s="137"/>
      <c r="FYN185" s="137"/>
      <c r="FYO185" s="137"/>
      <c r="FYP185" s="137"/>
      <c r="FYQ185" s="137"/>
      <c r="FYR185" s="137"/>
      <c r="FYS185" s="137"/>
      <c r="FYT185" s="137"/>
      <c r="FYU185" s="137"/>
      <c r="FYV185" s="137"/>
      <c r="FYW185" s="137"/>
      <c r="FYX185" s="137"/>
      <c r="FYY185" s="137"/>
      <c r="FYZ185" s="137"/>
      <c r="FZA185" s="137"/>
      <c r="FZB185" s="137"/>
      <c r="FZC185" s="137"/>
      <c r="FZD185" s="137"/>
      <c r="FZE185" s="137"/>
      <c r="FZF185" s="137"/>
      <c r="FZG185" s="137"/>
      <c r="FZH185" s="137"/>
      <c r="FZI185" s="137"/>
      <c r="FZJ185" s="137"/>
      <c r="FZK185" s="137"/>
      <c r="FZL185" s="137"/>
      <c r="FZM185" s="137"/>
      <c r="FZN185" s="137"/>
      <c r="FZO185" s="137"/>
      <c r="FZP185" s="137"/>
      <c r="FZQ185" s="137"/>
      <c r="FZR185" s="137"/>
      <c r="FZS185" s="137"/>
      <c r="FZT185" s="137"/>
      <c r="FZU185" s="137"/>
      <c r="FZV185" s="137"/>
      <c r="FZW185" s="137"/>
      <c r="FZX185" s="137"/>
      <c r="FZY185" s="137"/>
      <c r="FZZ185" s="137"/>
      <c r="GAA185" s="137"/>
      <c r="GAB185" s="137"/>
      <c r="GAC185" s="137"/>
      <c r="GAD185" s="137"/>
      <c r="GAE185" s="137"/>
      <c r="GAF185" s="137"/>
      <c r="GAG185" s="137"/>
      <c r="GAH185" s="137"/>
      <c r="GAI185" s="137"/>
      <c r="GAJ185" s="137"/>
      <c r="GAK185" s="137"/>
      <c r="GAL185" s="137"/>
      <c r="GAM185" s="137"/>
      <c r="GAN185" s="137"/>
      <c r="GAO185" s="137"/>
      <c r="GAP185" s="137"/>
      <c r="GAQ185" s="137"/>
      <c r="GAR185" s="137"/>
      <c r="GAS185" s="137"/>
      <c r="GAT185" s="137"/>
      <c r="GAU185" s="137"/>
      <c r="GAV185" s="137"/>
      <c r="GAW185" s="137"/>
      <c r="GAX185" s="137"/>
      <c r="GAY185" s="137"/>
      <c r="GAZ185" s="137"/>
      <c r="GBA185" s="137"/>
      <c r="GBB185" s="137"/>
      <c r="GBC185" s="137"/>
      <c r="GBD185" s="137"/>
      <c r="GBE185" s="137"/>
      <c r="GBF185" s="137"/>
      <c r="GBG185" s="137"/>
      <c r="GBH185" s="137"/>
      <c r="GBI185" s="137"/>
      <c r="GBJ185" s="137"/>
      <c r="GBK185" s="137"/>
      <c r="GBL185" s="137"/>
      <c r="GBM185" s="137"/>
      <c r="GBN185" s="137"/>
      <c r="GBO185" s="137"/>
      <c r="GBP185" s="137"/>
      <c r="GBQ185" s="137"/>
      <c r="GBR185" s="137"/>
      <c r="GBS185" s="137"/>
      <c r="GBT185" s="137"/>
      <c r="GBU185" s="137"/>
      <c r="GBV185" s="137"/>
      <c r="GBW185" s="137"/>
      <c r="GBX185" s="137"/>
      <c r="GBY185" s="137"/>
      <c r="GBZ185" s="137"/>
      <c r="GCA185" s="137"/>
      <c r="GCB185" s="137"/>
      <c r="GCC185" s="137"/>
      <c r="GCD185" s="137"/>
      <c r="GCE185" s="137"/>
      <c r="GCF185" s="137"/>
      <c r="GCG185" s="137"/>
      <c r="GCH185" s="137"/>
      <c r="GCI185" s="137"/>
      <c r="GCJ185" s="137"/>
      <c r="GCK185" s="137"/>
      <c r="GCL185" s="137"/>
      <c r="GCM185" s="137"/>
      <c r="GCN185" s="137"/>
      <c r="GCO185" s="137"/>
      <c r="GCP185" s="137"/>
      <c r="GCQ185" s="137"/>
      <c r="GCR185" s="137"/>
      <c r="GCS185" s="137"/>
      <c r="GCT185" s="137"/>
      <c r="GCU185" s="137"/>
      <c r="GCV185" s="137"/>
      <c r="GCW185" s="137"/>
      <c r="GCX185" s="137"/>
      <c r="GCY185" s="137"/>
      <c r="GCZ185" s="137"/>
      <c r="GDA185" s="137"/>
      <c r="GDB185" s="137"/>
      <c r="GDC185" s="137"/>
      <c r="GDD185" s="137"/>
      <c r="GDE185" s="137"/>
      <c r="GDF185" s="137"/>
      <c r="GDG185" s="137"/>
      <c r="GDH185" s="137"/>
      <c r="GDI185" s="137"/>
      <c r="GDJ185" s="137"/>
      <c r="GDK185" s="137"/>
      <c r="GDL185" s="137"/>
      <c r="GDM185" s="137"/>
      <c r="GDN185" s="137"/>
      <c r="GDO185" s="137"/>
      <c r="GDP185" s="137"/>
      <c r="GDQ185" s="137"/>
      <c r="GDR185" s="137"/>
      <c r="GDS185" s="137"/>
      <c r="GDT185" s="137"/>
      <c r="GDU185" s="137"/>
      <c r="GDV185" s="137"/>
      <c r="GDW185" s="137"/>
      <c r="GDX185" s="137"/>
      <c r="GDY185" s="137"/>
      <c r="GDZ185" s="137"/>
      <c r="GEA185" s="137"/>
      <c r="GEB185" s="137"/>
      <c r="GEC185" s="137"/>
      <c r="GED185" s="137"/>
      <c r="GEE185" s="137"/>
      <c r="GEF185" s="137"/>
      <c r="GEG185" s="137"/>
      <c r="GEH185" s="137"/>
      <c r="GEI185" s="137"/>
      <c r="GEJ185" s="137"/>
      <c r="GEK185" s="137"/>
      <c r="GEL185" s="137"/>
      <c r="GEM185" s="137"/>
      <c r="GEN185" s="137"/>
      <c r="GEO185" s="137"/>
      <c r="GEP185" s="137"/>
      <c r="GEQ185" s="137"/>
      <c r="GER185" s="137"/>
      <c r="GES185" s="137"/>
      <c r="GET185" s="137"/>
      <c r="GEU185" s="137"/>
      <c r="GEV185" s="137"/>
      <c r="GEW185" s="137"/>
      <c r="GEX185" s="137"/>
      <c r="GEY185" s="137"/>
      <c r="GEZ185" s="137"/>
      <c r="GFA185" s="137"/>
      <c r="GFB185" s="137"/>
      <c r="GFC185" s="137"/>
      <c r="GFD185" s="137"/>
      <c r="GFE185" s="137"/>
      <c r="GFF185" s="137"/>
      <c r="GFG185" s="137"/>
      <c r="GFH185" s="137"/>
      <c r="GFI185" s="137"/>
      <c r="GFJ185" s="137"/>
      <c r="GFK185" s="137"/>
      <c r="GFL185" s="137"/>
      <c r="GFM185" s="137"/>
      <c r="GFN185" s="137"/>
      <c r="GFO185" s="137"/>
      <c r="GFP185" s="137"/>
      <c r="GFQ185" s="137"/>
      <c r="GFR185" s="137"/>
      <c r="GFS185" s="137"/>
      <c r="GFT185" s="137"/>
      <c r="GFU185" s="137"/>
      <c r="GFV185" s="137"/>
      <c r="GFW185" s="137"/>
      <c r="GFX185" s="137"/>
      <c r="GFY185" s="137"/>
      <c r="GFZ185" s="137"/>
      <c r="GGA185" s="137"/>
      <c r="GGB185" s="137"/>
      <c r="GGC185" s="137"/>
      <c r="GGD185" s="137"/>
      <c r="GGE185" s="137"/>
      <c r="GGF185" s="137"/>
      <c r="GGG185" s="137"/>
      <c r="GGH185" s="137"/>
      <c r="GGI185" s="137"/>
      <c r="GGJ185" s="137"/>
      <c r="GGK185" s="137"/>
      <c r="GGL185" s="137"/>
      <c r="GGM185" s="137"/>
      <c r="GGN185" s="137"/>
      <c r="GGO185" s="137"/>
      <c r="GGP185" s="137"/>
      <c r="GGQ185" s="137"/>
      <c r="GGR185" s="137"/>
      <c r="GGS185" s="137"/>
      <c r="GGT185" s="137"/>
      <c r="GGU185" s="137"/>
      <c r="GGV185" s="137"/>
      <c r="GGW185" s="137"/>
      <c r="GGX185" s="137"/>
      <c r="GGY185" s="137"/>
      <c r="GGZ185" s="137"/>
      <c r="GHA185" s="137"/>
      <c r="GHB185" s="137"/>
      <c r="GHC185" s="137"/>
      <c r="GHD185" s="137"/>
      <c r="GHE185" s="137"/>
      <c r="GHF185" s="137"/>
      <c r="GHG185" s="137"/>
      <c r="GHH185" s="137"/>
      <c r="GHI185" s="137"/>
      <c r="GHJ185" s="137"/>
      <c r="GHK185" s="137"/>
      <c r="GHL185" s="137"/>
      <c r="GHM185" s="137"/>
      <c r="GHN185" s="137"/>
      <c r="GHO185" s="137"/>
      <c r="GHP185" s="137"/>
      <c r="GHQ185" s="137"/>
      <c r="GHR185" s="137"/>
      <c r="GHS185" s="137"/>
      <c r="GHT185" s="137"/>
      <c r="GHU185" s="137"/>
      <c r="GHV185" s="137"/>
      <c r="GHW185" s="137"/>
      <c r="GHX185" s="137"/>
      <c r="GHY185" s="137"/>
      <c r="GHZ185" s="137"/>
      <c r="GIA185" s="137"/>
      <c r="GIB185" s="137"/>
      <c r="GIC185" s="137"/>
      <c r="GID185" s="137"/>
      <c r="GIE185" s="137"/>
      <c r="GIF185" s="137"/>
      <c r="GIG185" s="137"/>
      <c r="GIH185" s="137"/>
      <c r="GII185" s="137"/>
      <c r="GIJ185" s="137"/>
      <c r="GIK185" s="137"/>
      <c r="GIL185" s="137"/>
      <c r="GIM185" s="137"/>
      <c r="GIN185" s="137"/>
      <c r="GIO185" s="137"/>
      <c r="GIP185" s="137"/>
      <c r="GIQ185" s="137"/>
      <c r="GIR185" s="137"/>
      <c r="GIS185" s="137"/>
      <c r="GIT185" s="137"/>
      <c r="GIU185" s="137"/>
      <c r="GIV185" s="137"/>
      <c r="GIW185" s="137"/>
      <c r="GIX185" s="137"/>
      <c r="GIY185" s="137"/>
      <c r="GIZ185" s="137"/>
      <c r="GJA185" s="137"/>
      <c r="GJB185" s="137"/>
      <c r="GJC185" s="137"/>
      <c r="GJD185" s="137"/>
      <c r="GJE185" s="137"/>
      <c r="GJF185" s="137"/>
      <c r="GJG185" s="137"/>
      <c r="GJH185" s="137"/>
      <c r="GJI185" s="137"/>
      <c r="GJJ185" s="137"/>
      <c r="GJK185" s="137"/>
      <c r="GJL185" s="137"/>
      <c r="GJM185" s="137"/>
      <c r="GJN185" s="137"/>
      <c r="GJO185" s="137"/>
      <c r="GJP185" s="137"/>
      <c r="GJQ185" s="137"/>
      <c r="GJR185" s="137"/>
      <c r="GJS185" s="137"/>
      <c r="GJT185" s="137"/>
      <c r="GJU185" s="137"/>
      <c r="GJV185" s="137"/>
      <c r="GJW185" s="137"/>
      <c r="GJX185" s="137"/>
      <c r="GJY185" s="137"/>
      <c r="GJZ185" s="137"/>
      <c r="GKA185" s="137"/>
      <c r="GKB185" s="137"/>
      <c r="GKC185" s="137"/>
      <c r="GKD185" s="137"/>
      <c r="GKE185" s="137"/>
      <c r="GKF185" s="137"/>
      <c r="GKG185" s="137"/>
      <c r="GKH185" s="137"/>
      <c r="GKI185" s="137"/>
      <c r="GKJ185" s="137"/>
      <c r="GKK185" s="137"/>
      <c r="GKL185" s="137"/>
      <c r="GKM185" s="137"/>
      <c r="GKN185" s="137"/>
      <c r="GKO185" s="137"/>
      <c r="GKP185" s="137"/>
      <c r="GKQ185" s="137"/>
      <c r="GKR185" s="137"/>
      <c r="GKS185" s="137"/>
      <c r="GKT185" s="137"/>
      <c r="GKU185" s="137"/>
      <c r="GKV185" s="137"/>
      <c r="GKW185" s="137"/>
      <c r="GKX185" s="137"/>
      <c r="GKY185" s="137"/>
      <c r="GKZ185" s="137"/>
      <c r="GLA185" s="137"/>
      <c r="GLB185" s="137"/>
      <c r="GLC185" s="137"/>
      <c r="GLD185" s="137"/>
      <c r="GLE185" s="137"/>
      <c r="GLF185" s="137"/>
      <c r="GLG185" s="137"/>
      <c r="GLH185" s="137"/>
      <c r="GLI185" s="137"/>
      <c r="GLJ185" s="137"/>
      <c r="GLK185" s="137"/>
      <c r="GLL185" s="137"/>
      <c r="GLM185" s="137"/>
      <c r="GLN185" s="137"/>
      <c r="GLO185" s="137"/>
      <c r="GLP185" s="137"/>
      <c r="GLQ185" s="137"/>
      <c r="GLR185" s="137"/>
      <c r="GLS185" s="137"/>
      <c r="GLT185" s="137"/>
      <c r="GLU185" s="137"/>
      <c r="GLV185" s="137"/>
      <c r="GLW185" s="137"/>
      <c r="GLX185" s="137"/>
      <c r="GLY185" s="137"/>
      <c r="GLZ185" s="137"/>
      <c r="GMA185" s="137"/>
      <c r="GMB185" s="137"/>
      <c r="GMC185" s="137"/>
      <c r="GMD185" s="137"/>
      <c r="GME185" s="137"/>
      <c r="GMF185" s="137"/>
      <c r="GMG185" s="137"/>
      <c r="GMH185" s="137"/>
      <c r="GMI185" s="137"/>
      <c r="GMJ185" s="137"/>
      <c r="GMK185" s="137"/>
      <c r="GML185" s="137"/>
      <c r="GMM185" s="137"/>
      <c r="GMN185" s="137"/>
      <c r="GMO185" s="137"/>
      <c r="GMP185" s="137"/>
      <c r="GMQ185" s="137"/>
      <c r="GMR185" s="137"/>
      <c r="GMS185" s="137"/>
      <c r="GMT185" s="137"/>
      <c r="GMU185" s="137"/>
      <c r="GMV185" s="137"/>
      <c r="GMW185" s="137"/>
      <c r="GMX185" s="137"/>
      <c r="GMY185" s="137"/>
      <c r="GMZ185" s="137"/>
      <c r="GNA185" s="137"/>
      <c r="GNB185" s="137"/>
      <c r="GNC185" s="137"/>
      <c r="GND185" s="137"/>
      <c r="GNE185" s="137"/>
      <c r="GNF185" s="137"/>
      <c r="GNG185" s="137"/>
      <c r="GNH185" s="137"/>
      <c r="GNI185" s="137"/>
      <c r="GNJ185" s="137"/>
      <c r="GNK185" s="137"/>
      <c r="GNL185" s="137"/>
      <c r="GNM185" s="137"/>
      <c r="GNN185" s="137"/>
      <c r="GNO185" s="137"/>
      <c r="GNP185" s="137"/>
      <c r="GNQ185" s="137"/>
      <c r="GNR185" s="137"/>
      <c r="GNS185" s="137"/>
      <c r="GNT185" s="137"/>
      <c r="GNU185" s="137"/>
      <c r="GNV185" s="137"/>
      <c r="GNW185" s="137"/>
      <c r="GNX185" s="137"/>
      <c r="GNY185" s="137"/>
      <c r="GNZ185" s="137"/>
      <c r="GOA185" s="137"/>
      <c r="GOB185" s="137"/>
      <c r="GOC185" s="137"/>
      <c r="GOD185" s="137"/>
      <c r="GOE185" s="137"/>
      <c r="GOF185" s="137"/>
      <c r="GOG185" s="137"/>
      <c r="GOH185" s="137"/>
      <c r="GOI185" s="137"/>
      <c r="GOJ185" s="137"/>
      <c r="GOK185" s="137"/>
      <c r="GOL185" s="137"/>
      <c r="GOM185" s="137"/>
      <c r="GON185" s="137"/>
      <c r="GOO185" s="137"/>
      <c r="GOP185" s="137"/>
      <c r="GOQ185" s="137"/>
      <c r="GOR185" s="137"/>
      <c r="GOS185" s="137"/>
      <c r="GOT185" s="137"/>
      <c r="GOU185" s="137"/>
      <c r="GOV185" s="137"/>
      <c r="GOW185" s="137"/>
      <c r="GOX185" s="137"/>
      <c r="GOY185" s="137"/>
      <c r="GOZ185" s="137"/>
      <c r="GPA185" s="137"/>
      <c r="GPB185" s="137"/>
      <c r="GPC185" s="137"/>
      <c r="GPD185" s="137"/>
      <c r="GPE185" s="137"/>
      <c r="GPF185" s="137"/>
      <c r="GPG185" s="137"/>
      <c r="GPH185" s="137"/>
      <c r="GPI185" s="137"/>
      <c r="GPJ185" s="137"/>
      <c r="GPK185" s="137"/>
      <c r="GPL185" s="137"/>
      <c r="GPM185" s="137"/>
      <c r="GPN185" s="137"/>
      <c r="GPO185" s="137"/>
      <c r="GPP185" s="137"/>
      <c r="GPQ185" s="137"/>
      <c r="GPR185" s="137"/>
      <c r="GPS185" s="137"/>
      <c r="GPT185" s="137"/>
      <c r="GPU185" s="137"/>
      <c r="GPV185" s="137"/>
      <c r="GPW185" s="137"/>
      <c r="GPX185" s="137"/>
      <c r="GPY185" s="137"/>
      <c r="GPZ185" s="137"/>
      <c r="GQA185" s="137"/>
      <c r="GQB185" s="137"/>
      <c r="GQC185" s="137"/>
      <c r="GQD185" s="137"/>
      <c r="GQE185" s="137"/>
      <c r="GQF185" s="137"/>
      <c r="GQG185" s="137"/>
      <c r="GQH185" s="137"/>
      <c r="GQI185" s="137"/>
      <c r="GQJ185" s="137"/>
      <c r="GQK185" s="137"/>
      <c r="GQL185" s="137"/>
      <c r="GQM185" s="137"/>
      <c r="GQN185" s="137"/>
      <c r="GQO185" s="137"/>
      <c r="GQP185" s="137"/>
      <c r="GQQ185" s="137"/>
      <c r="GQR185" s="137"/>
      <c r="GQS185" s="137"/>
      <c r="GQT185" s="137"/>
      <c r="GQU185" s="137"/>
      <c r="GQV185" s="137"/>
      <c r="GQW185" s="137"/>
      <c r="GQX185" s="137"/>
      <c r="GQY185" s="137"/>
      <c r="GQZ185" s="137"/>
      <c r="GRA185" s="137"/>
      <c r="GRB185" s="137"/>
      <c r="GRC185" s="137"/>
      <c r="GRD185" s="137"/>
      <c r="GRE185" s="137"/>
      <c r="GRF185" s="137"/>
      <c r="GRG185" s="137"/>
      <c r="GRH185" s="137"/>
      <c r="GRI185" s="137"/>
      <c r="GRJ185" s="137"/>
      <c r="GRK185" s="137"/>
      <c r="GRL185" s="137"/>
      <c r="GRM185" s="137"/>
      <c r="GRN185" s="137"/>
      <c r="GRO185" s="137"/>
      <c r="GRP185" s="137"/>
      <c r="GRQ185" s="137"/>
      <c r="GRR185" s="137"/>
      <c r="GRS185" s="137"/>
      <c r="GRT185" s="137"/>
      <c r="GRU185" s="137"/>
      <c r="GRV185" s="137"/>
      <c r="GRW185" s="137"/>
      <c r="GRX185" s="137"/>
      <c r="GRY185" s="137"/>
      <c r="GRZ185" s="137"/>
      <c r="GSA185" s="137"/>
      <c r="GSB185" s="137"/>
      <c r="GSC185" s="137"/>
      <c r="GSD185" s="137"/>
      <c r="GSE185" s="137"/>
      <c r="GSF185" s="137"/>
      <c r="GSG185" s="137"/>
      <c r="GSH185" s="137"/>
      <c r="GSI185" s="137"/>
      <c r="GSJ185" s="137"/>
      <c r="GSK185" s="137"/>
      <c r="GSL185" s="137"/>
      <c r="GSM185" s="137"/>
      <c r="GSN185" s="137"/>
      <c r="GSO185" s="137"/>
      <c r="GSP185" s="137"/>
      <c r="GSQ185" s="137"/>
      <c r="GSR185" s="137"/>
      <c r="GSS185" s="137"/>
      <c r="GST185" s="137"/>
      <c r="GSU185" s="137"/>
      <c r="GSV185" s="137"/>
      <c r="GSW185" s="137"/>
      <c r="GSX185" s="137"/>
      <c r="GSY185" s="137"/>
      <c r="GSZ185" s="137"/>
      <c r="GTA185" s="137"/>
      <c r="GTB185" s="137"/>
      <c r="GTC185" s="137"/>
      <c r="GTD185" s="137"/>
      <c r="GTE185" s="137"/>
      <c r="GTF185" s="137"/>
      <c r="GTG185" s="137"/>
      <c r="GTH185" s="137"/>
      <c r="GTI185" s="137"/>
      <c r="GTJ185" s="137"/>
      <c r="GTK185" s="137"/>
      <c r="GTL185" s="137"/>
      <c r="GTM185" s="137"/>
      <c r="GTN185" s="137"/>
      <c r="GTO185" s="137"/>
      <c r="GTP185" s="137"/>
      <c r="GTQ185" s="137"/>
      <c r="GTR185" s="137"/>
      <c r="GTS185" s="137"/>
      <c r="GTT185" s="137"/>
      <c r="GTU185" s="137"/>
      <c r="GTV185" s="137"/>
      <c r="GTW185" s="137"/>
      <c r="GTX185" s="137"/>
      <c r="GTY185" s="137"/>
      <c r="GTZ185" s="137"/>
      <c r="GUA185" s="137"/>
      <c r="GUB185" s="137"/>
      <c r="GUC185" s="137"/>
      <c r="GUD185" s="137"/>
      <c r="GUE185" s="137"/>
      <c r="GUF185" s="137"/>
      <c r="GUG185" s="137"/>
      <c r="GUH185" s="137"/>
      <c r="GUI185" s="137"/>
      <c r="GUJ185" s="137"/>
      <c r="GUK185" s="137"/>
      <c r="GUL185" s="137"/>
      <c r="GUM185" s="137"/>
      <c r="GUN185" s="137"/>
      <c r="GUO185" s="137"/>
      <c r="GUP185" s="137"/>
      <c r="GUQ185" s="137"/>
      <c r="GUR185" s="137"/>
      <c r="GUS185" s="137"/>
      <c r="GUT185" s="137"/>
      <c r="GUU185" s="137"/>
      <c r="GUV185" s="137"/>
      <c r="GUW185" s="137"/>
      <c r="GUX185" s="137"/>
      <c r="GUY185" s="137"/>
      <c r="GUZ185" s="137"/>
      <c r="GVA185" s="137"/>
      <c r="GVB185" s="137"/>
      <c r="GVC185" s="137"/>
      <c r="GVD185" s="137"/>
      <c r="GVE185" s="137"/>
      <c r="GVF185" s="137"/>
      <c r="GVG185" s="137"/>
      <c r="GVH185" s="137"/>
      <c r="GVI185" s="137"/>
      <c r="GVJ185" s="137"/>
      <c r="GVK185" s="137"/>
      <c r="GVL185" s="137"/>
      <c r="GVM185" s="137"/>
      <c r="GVN185" s="137"/>
      <c r="GVO185" s="137"/>
      <c r="GVP185" s="137"/>
      <c r="GVQ185" s="137"/>
      <c r="GVR185" s="137"/>
      <c r="GVS185" s="137"/>
      <c r="GVT185" s="137"/>
      <c r="GVU185" s="137"/>
      <c r="GVV185" s="137"/>
      <c r="GVW185" s="137"/>
      <c r="GVX185" s="137"/>
      <c r="GVY185" s="137"/>
      <c r="GVZ185" s="137"/>
      <c r="GWA185" s="137"/>
      <c r="GWB185" s="137"/>
      <c r="GWC185" s="137"/>
      <c r="GWD185" s="137"/>
      <c r="GWE185" s="137"/>
      <c r="GWF185" s="137"/>
      <c r="GWG185" s="137"/>
      <c r="GWH185" s="137"/>
      <c r="GWI185" s="137"/>
      <c r="GWJ185" s="137"/>
      <c r="GWK185" s="137"/>
      <c r="GWL185" s="137"/>
      <c r="GWM185" s="137"/>
      <c r="GWN185" s="137"/>
      <c r="GWO185" s="137"/>
      <c r="GWP185" s="137"/>
      <c r="GWQ185" s="137"/>
      <c r="GWR185" s="137"/>
      <c r="GWS185" s="137"/>
      <c r="GWT185" s="137"/>
      <c r="GWU185" s="137"/>
      <c r="GWV185" s="137"/>
      <c r="GWW185" s="137"/>
      <c r="GWX185" s="137"/>
      <c r="GWY185" s="137"/>
      <c r="GWZ185" s="137"/>
      <c r="GXA185" s="137"/>
      <c r="GXB185" s="137"/>
      <c r="GXC185" s="137"/>
      <c r="GXD185" s="137"/>
      <c r="GXE185" s="137"/>
      <c r="GXF185" s="137"/>
      <c r="GXG185" s="137"/>
      <c r="GXH185" s="137"/>
      <c r="GXI185" s="137"/>
      <c r="GXJ185" s="137"/>
      <c r="GXK185" s="137"/>
      <c r="GXL185" s="137"/>
      <c r="GXM185" s="137"/>
      <c r="GXN185" s="137"/>
      <c r="GXO185" s="137"/>
      <c r="GXP185" s="137"/>
      <c r="GXQ185" s="137"/>
      <c r="GXR185" s="137"/>
      <c r="GXS185" s="137"/>
      <c r="GXT185" s="137"/>
      <c r="GXU185" s="137"/>
      <c r="GXV185" s="137"/>
      <c r="GXW185" s="137"/>
      <c r="GXX185" s="137"/>
      <c r="GXY185" s="137"/>
      <c r="GXZ185" s="137"/>
      <c r="GYA185" s="137"/>
      <c r="GYB185" s="137"/>
      <c r="GYC185" s="137"/>
      <c r="GYD185" s="137"/>
      <c r="GYE185" s="137"/>
      <c r="GYF185" s="137"/>
      <c r="GYG185" s="137"/>
      <c r="GYH185" s="137"/>
      <c r="GYI185" s="137"/>
      <c r="GYJ185" s="137"/>
      <c r="GYK185" s="137"/>
      <c r="GYL185" s="137"/>
      <c r="GYM185" s="137"/>
      <c r="GYN185" s="137"/>
      <c r="GYO185" s="137"/>
      <c r="GYP185" s="137"/>
      <c r="GYQ185" s="137"/>
      <c r="GYR185" s="137"/>
      <c r="GYS185" s="137"/>
      <c r="GYT185" s="137"/>
      <c r="GYU185" s="137"/>
      <c r="GYV185" s="137"/>
      <c r="GYW185" s="137"/>
      <c r="GYX185" s="137"/>
      <c r="GYY185" s="137"/>
      <c r="GYZ185" s="137"/>
      <c r="GZA185" s="137"/>
      <c r="GZB185" s="137"/>
      <c r="GZC185" s="137"/>
      <c r="GZD185" s="137"/>
      <c r="GZE185" s="137"/>
      <c r="GZF185" s="137"/>
      <c r="GZG185" s="137"/>
      <c r="GZH185" s="137"/>
      <c r="GZI185" s="137"/>
      <c r="GZJ185" s="137"/>
      <c r="GZK185" s="137"/>
      <c r="GZL185" s="137"/>
      <c r="GZM185" s="137"/>
      <c r="GZN185" s="137"/>
      <c r="GZO185" s="137"/>
      <c r="GZP185" s="137"/>
      <c r="GZQ185" s="137"/>
      <c r="GZR185" s="137"/>
      <c r="GZS185" s="137"/>
      <c r="GZT185" s="137"/>
      <c r="GZU185" s="137"/>
      <c r="GZV185" s="137"/>
      <c r="GZW185" s="137"/>
      <c r="GZX185" s="137"/>
      <c r="GZY185" s="137"/>
      <c r="GZZ185" s="137"/>
      <c r="HAA185" s="137"/>
      <c r="HAB185" s="137"/>
      <c r="HAC185" s="137"/>
      <c r="HAD185" s="137"/>
      <c r="HAE185" s="137"/>
      <c r="HAF185" s="137"/>
      <c r="HAG185" s="137"/>
      <c r="HAH185" s="137"/>
      <c r="HAI185" s="137"/>
      <c r="HAJ185" s="137"/>
      <c r="HAK185" s="137"/>
      <c r="HAL185" s="137"/>
      <c r="HAM185" s="137"/>
      <c r="HAN185" s="137"/>
      <c r="HAO185" s="137"/>
      <c r="HAP185" s="137"/>
      <c r="HAQ185" s="137"/>
      <c r="HAR185" s="137"/>
      <c r="HAS185" s="137"/>
      <c r="HAT185" s="137"/>
      <c r="HAU185" s="137"/>
      <c r="HAV185" s="137"/>
      <c r="HAW185" s="137"/>
      <c r="HAX185" s="137"/>
      <c r="HAY185" s="137"/>
      <c r="HAZ185" s="137"/>
      <c r="HBA185" s="137"/>
      <c r="HBB185" s="137"/>
      <c r="HBC185" s="137"/>
      <c r="HBD185" s="137"/>
      <c r="HBE185" s="137"/>
      <c r="HBF185" s="137"/>
      <c r="HBG185" s="137"/>
      <c r="HBH185" s="137"/>
      <c r="HBI185" s="137"/>
      <c r="HBJ185" s="137"/>
      <c r="HBK185" s="137"/>
      <c r="HBL185" s="137"/>
      <c r="HBM185" s="137"/>
      <c r="HBN185" s="137"/>
      <c r="HBO185" s="137"/>
      <c r="HBP185" s="137"/>
      <c r="HBQ185" s="137"/>
      <c r="HBR185" s="137"/>
      <c r="HBS185" s="137"/>
      <c r="HBT185" s="137"/>
      <c r="HBU185" s="137"/>
      <c r="HBV185" s="137"/>
      <c r="HBW185" s="137"/>
      <c r="HBX185" s="137"/>
      <c r="HBY185" s="137"/>
      <c r="HBZ185" s="137"/>
      <c r="HCA185" s="137"/>
      <c r="HCB185" s="137"/>
      <c r="HCC185" s="137"/>
      <c r="HCD185" s="137"/>
      <c r="HCE185" s="137"/>
      <c r="HCF185" s="137"/>
      <c r="HCG185" s="137"/>
      <c r="HCH185" s="137"/>
      <c r="HCI185" s="137"/>
      <c r="HCJ185" s="137"/>
      <c r="HCK185" s="137"/>
      <c r="HCL185" s="137"/>
      <c r="HCM185" s="137"/>
      <c r="HCN185" s="137"/>
      <c r="HCO185" s="137"/>
      <c r="HCP185" s="137"/>
      <c r="HCQ185" s="137"/>
      <c r="HCR185" s="137"/>
      <c r="HCS185" s="137"/>
      <c r="HCT185" s="137"/>
      <c r="HCU185" s="137"/>
      <c r="HCV185" s="137"/>
      <c r="HCW185" s="137"/>
      <c r="HCX185" s="137"/>
      <c r="HCY185" s="137"/>
      <c r="HCZ185" s="137"/>
      <c r="HDA185" s="137"/>
      <c r="HDB185" s="137"/>
      <c r="HDC185" s="137"/>
      <c r="HDD185" s="137"/>
      <c r="HDE185" s="137"/>
      <c r="HDF185" s="137"/>
      <c r="HDG185" s="137"/>
      <c r="HDH185" s="137"/>
      <c r="HDI185" s="137"/>
      <c r="HDJ185" s="137"/>
      <c r="HDK185" s="137"/>
      <c r="HDL185" s="137"/>
      <c r="HDM185" s="137"/>
      <c r="HDN185" s="137"/>
      <c r="HDO185" s="137"/>
      <c r="HDP185" s="137"/>
      <c r="HDQ185" s="137"/>
      <c r="HDR185" s="137"/>
      <c r="HDS185" s="137"/>
      <c r="HDT185" s="137"/>
      <c r="HDU185" s="137"/>
      <c r="HDV185" s="137"/>
      <c r="HDW185" s="137"/>
      <c r="HDX185" s="137"/>
      <c r="HDY185" s="137"/>
      <c r="HDZ185" s="137"/>
      <c r="HEA185" s="137"/>
      <c r="HEB185" s="137"/>
      <c r="HEC185" s="137"/>
      <c r="HED185" s="137"/>
      <c r="HEE185" s="137"/>
      <c r="HEF185" s="137"/>
      <c r="HEG185" s="137"/>
      <c r="HEH185" s="137"/>
      <c r="HEI185" s="137"/>
      <c r="HEJ185" s="137"/>
      <c r="HEK185" s="137"/>
      <c r="HEL185" s="137"/>
      <c r="HEM185" s="137"/>
      <c r="HEN185" s="137"/>
      <c r="HEO185" s="137"/>
      <c r="HEP185" s="137"/>
      <c r="HEQ185" s="137"/>
      <c r="HER185" s="137"/>
      <c r="HES185" s="137"/>
      <c r="HET185" s="137"/>
      <c r="HEU185" s="137"/>
      <c r="HEV185" s="137"/>
      <c r="HEW185" s="137"/>
      <c r="HEX185" s="137"/>
      <c r="HEY185" s="137"/>
      <c r="HEZ185" s="137"/>
      <c r="HFA185" s="137"/>
      <c r="HFB185" s="137"/>
      <c r="HFC185" s="137"/>
      <c r="HFD185" s="137"/>
      <c r="HFE185" s="137"/>
      <c r="HFF185" s="137"/>
      <c r="HFG185" s="137"/>
      <c r="HFH185" s="137"/>
      <c r="HFI185" s="137"/>
      <c r="HFJ185" s="137"/>
      <c r="HFK185" s="137"/>
      <c r="HFL185" s="137"/>
      <c r="HFM185" s="137"/>
      <c r="HFN185" s="137"/>
      <c r="HFO185" s="137"/>
      <c r="HFP185" s="137"/>
      <c r="HFQ185" s="137"/>
      <c r="HFR185" s="137"/>
      <c r="HFS185" s="137"/>
      <c r="HFT185" s="137"/>
      <c r="HFU185" s="137"/>
      <c r="HFV185" s="137"/>
      <c r="HFW185" s="137"/>
      <c r="HFX185" s="137"/>
      <c r="HFY185" s="137"/>
      <c r="HFZ185" s="137"/>
      <c r="HGA185" s="137"/>
      <c r="HGB185" s="137"/>
      <c r="HGC185" s="137"/>
      <c r="HGD185" s="137"/>
      <c r="HGE185" s="137"/>
      <c r="HGF185" s="137"/>
      <c r="HGG185" s="137"/>
      <c r="HGH185" s="137"/>
      <c r="HGI185" s="137"/>
      <c r="HGJ185" s="137"/>
      <c r="HGK185" s="137"/>
      <c r="HGL185" s="137"/>
      <c r="HGM185" s="137"/>
      <c r="HGN185" s="137"/>
      <c r="HGO185" s="137"/>
      <c r="HGP185" s="137"/>
      <c r="HGQ185" s="137"/>
      <c r="HGR185" s="137"/>
      <c r="HGS185" s="137"/>
      <c r="HGT185" s="137"/>
      <c r="HGU185" s="137"/>
      <c r="HGV185" s="137"/>
      <c r="HGW185" s="137"/>
      <c r="HGX185" s="137"/>
      <c r="HGY185" s="137"/>
      <c r="HGZ185" s="137"/>
      <c r="HHA185" s="137"/>
      <c r="HHB185" s="137"/>
      <c r="HHC185" s="137"/>
      <c r="HHD185" s="137"/>
      <c r="HHE185" s="137"/>
      <c r="HHF185" s="137"/>
      <c r="HHG185" s="137"/>
      <c r="HHH185" s="137"/>
      <c r="HHI185" s="137"/>
      <c r="HHJ185" s="137"/>
      <c r="HHK185" s="137"/>
      <c r="HHL185" s="137"/>
      <c r="HHM185" s="137"/>
      <c r="HHN185" s="137"/>
      <c r="HHO185" s="137"/>
      <c r="HHP185" s="137"/>
      <c r="HHQ185" s="137"/>
      <c r="HHR185" s="137"/>
      <c r="HHS185" s="137"/>
      <c r="HHT185" s="137"/>
      <c r="HHU185" s="137"/>
      <c r="HHV185" s="137"/>
      <c r="HHW185" s="137"/>
      <c r="HHX185" s="137"/>
      <c r="HHY185" s="137"/>
      <c r="HHZ185" s="137"/>
      <c r="HIA185" s="137"/>
      <c r="HIB185" s="137"/>
      <c r="HIC185" s="137"/>
      <c r="HID185" s="137"/>
      <c r="HIE185" s="137"/>
      <c r="HIF185" s="137"/>
      <c r="HIG185" s="137"/>
      <c r="HIH185" s="137"/>
      <c r="HII185" s="137"/>
      <c r="HIJ185" s="137"/>
      <c r="HIK185" s="137"/>
      <c r="HIL185" s="137"/>
      <c r="HIM185" s="137"/>
      <c r="HIN185" s="137"/>
      <c r="HIO185" s="137"/>
      <c r="HIP185" s="137"/>
      <c r="HIQ185" s="137"/>
      <c r="HIR185" s="137"/>
      <c r="HIS185" s="137"/>
      <c r="HIT185" s="137"/>
      <c r="HIU185" s="137"/>
      <c r="HIV185" s="137"/>
      <c r="HIW185" s="137"/>
      <c r="HIX185" s="137"/>
      <c r="HIY185" s="137"/>
      <c r="HIZ185" s="137"/>
      <c r="HJA185" s="137"/>
      <c r="HJB185" s="137"/>
      <c r="HJC185" s="137"/>
      <c r="HJD185" s="137"/>
      <c r="HJE185" s="137"/>
      <c r="HJF185" s="137"/>
      <c r="HJG185" s="137"/>
      <c r="HJH185" s="137"/>
      <c r="HJI185" s="137"/>
      <c r="HJJ185" s="137"/>
      <c r="HJK185" s="137"/>
      <c r="HJL185" s="137"/>
      <c r="HJM185" s="137"/>
      <c r="HJN185" s="137"/>
      <c r="HJO185" s="137"/>
      <c r="HJP185" s="137"/>
      <c r="HJQ185" s="137"/>
      <c r="HJR185" s="137"/>
      <c r="HJS185" s="137"/>
      <c r="HJT185" s="137"/>
      <c r="HJU185" s="137"/>
      <c r="HJV185" s="137"/>
      <c r="HJW185" s="137"/>
      <c r="HJX185" s="137"/>
      <c r="HJY185" s="137"/>
      <c r="HJZ185" s="137"/>
      <c r="HKA185" s="137"/>
      <c r="HKB185" s="137"/>
      <c r="HKC185" s="137"/>
      <c r="HKD185" s="137"/>
      <c r="HKE185" s="137"/>
      <c r="HKF185" s="137"/>
      <c r="HKG185" s="137"/>
      <c r="HKH185" s="137"/>
      <c r="HKI185" s="137"/>
      <c r="HKJ185" s="137"/>
      <c r="HKK185" s="137"/>
      <c r="HKL185" s="137"/>
      <c r="HKM185" s="137"/>
      <c r="HKN185" s="137"/>
      <c r="HKO185" s="137"/>
      <c r="HKP185" s="137"/>
      <c r="HKQ185" s="137"/>
      <c r="HKR185" s="137"/>
      <c r="HKS185" s="137"/>
      <c r="HKT185" s="137"/>
      <c r="HKU185" s="137"/>
      <c r="HKV185" s="137"/>
      <c r="HKW185" s="137"/>
      <c r="HKX185" s="137"/>
      <c r="HKY185" s="137"/>
      <c r="HKZ185" s="137"/>
      <c r="HLA185" s="137"/>
      <c r="HLB185" s="137"/>
      <c r="HLC185" s="137"/>
      <c r="HLD185" s="137"/>
      <c r="HLE185" s="137"/>
      <c r="HLF185" s="137"/>
      <c r="HLG185" s="137"/>
      <c r="HLH185" s="137"/>
      <c r="HLI185" s="137"/>
      <c r="HLJ185" s="137"/>
      <c r="HLK185" s="137"/>
      <c r="HLL185" s="137"/>
      <c r="HLM185" s="137"/>
      <c r="HLN185" s="137"/>
      <c r="HLO185" s="137"/>
      <c r="HLP185" s="137"/>
      <c r="HLQ185" s="137"/>
      <c r="HLR185" s="137"/>
      <c r="HLS185" s="137"/>
      <c r="HLT185" s="137"/>
      <c r="HLU185" s="137"/>
      <c r="HLV185" s="137"/>
      <c r="HLW185" s="137"/>
      <c r="HLX185" s="137"/>
      <c r="HLY185" s="137"/>
      <c r="HLZ185" s="137"/>
      <c r="HMA185" s="137"/>
      <c r="HMB185" s="137"/>
      <c r="HMC185" s="137"/>
      <c r="HMD185" s="137"/>
      <c r="HME185" s="137"/>
      <c r="HMF185" s="137"/>
      <c r="HMG185" s="137"/>
      <c r="HMH185" s="137"/>
      <c r="HMI185" s="137"/>
      <c r="HMJ185" s="137"/>
      <c r="HMK185" s="137"/>
      <c r="HML185" s="137"/>
      <c r="HMM185" s="137"/>
      <c r="HMN185" s="137"/>
      <c r="HMO185" s="137"/>
      <c r="HMP185" s="137"/>
      <c r="HMQ185" s="137"/>
      <c r="HMR185" s="137"/>
      <c r="HMS185" s="137"/>
      <c r="HMT185" s="137"/>
      <c r="HMU185" s="137"/>
      <c r="HMV185" s="137"/>
      <c r="HMW185" s="137"/>
      <c r="HMX185" s="137"/>
      <c r="HMY185" s="137"/>
      <c r="HMZ185" s="137"/>
      <c r="HNA185" s="137"/>
      <c r="HNB185" s="137"/>
      <c r="HNC185" s="137"/>
      <c r="HND185" s="137"/>
      <c r="HNE185" s="137"/>
      <c r="HNF185" s="137"/>
      <c r="HNG185" s="137"/>
      <c r="HNH185" s="137"/>
      <c r="HNI185" s="137"/>
      <c r="HNJ185" s="137"/>
      <c r="HNK185" s="137"/>
      <c r="HNL185" s="137"/>
      <c r="HNM185" s="137"/>
      <c r="HNN185" s="137"/>
      <c r="HNO185" s="137"/>
      <c r="HNP185" s="137"/>
      <c r="HNQ185" s="137"/>
      <c r="HNR185" s="137"/>
      <c r="HNS185" s="137"/>
      <c r="HNT185" s="137"/>
      <c r="HNU185" s="137"/>
      <c r="HNV185" s="137"/>
      <c r="HNW185" s="137"/>
      <c r="HNX185" s="137"/>
      <c r="HNY185" s="137"/>
      <c r="HNZ185" s="137"/>
      <c r="HOA185" s="137"/>
      <c r="HOB185" s="137"/>
      <c r="HOC185" s="137"/>
      <c r="HOD185" s="137"/>
      <c r="HOE185" s="137"/>
      <c r="HOF185" s="137"/>
      <c r="HOG185" s="137"/>
      <c r="HOH185" s="137"/>
      <c r="HOI185" s="137"/>
      <c r="HOJ185" s="137"/>
      <c r="HOK185" s="137"/>
      <c r="HOL185" s="137"/>
      <c r="HOM185" s="137"/>
      <c r="HON185" s="137"/>
      <c r="HOO185" s="137"/>
      <c r="HOP185" s="137"/>
      <c r="HOQ185" s="137"/>
      <c r="HOR185" s="137"/>
      <c r="HOS185" s="137"/>
      <c r="HOT185" s="137"/>
      <c r="HOU185" s="137"/>
      <c r="HOV185" s="137"/>
      <c r="HOW185" s="137"/>
      <c r="HOX185" s="137"/>
      <c r="HOY185" s="137"/>
      <c r="HOZ185" s="137"/>
      <c r="HPA185" s="137"/>
      <c r="HPB185" s="137"/>
      <c r="HPC185" s="137"/>
      <c r="HPD185" s="137"/>
      <c r="HPE185" s="137"/>
      <c r="HPF185" s="137"/>
      <c r="HPG185" s="137"/>
      <c r="HPH185" s="137"/>
      <c r="HPI185" s="137"/>
      <c r="HPJ185" s="137"/>
      <c r="HPK185" s="137"/>
      <c r="HPL185" s="137"/>
      <c r="HPM185" s="137"/>
      <c r="HPN185" s="137"/>
      <c r="HPO185" s="137"/>
      <c r="HPP185" s="137"/>
      <c r="HPQ185" s="137"/>
      <c r="HPR185" s="137"/>
      <c r="HPS185" s="137"/>
      <c r="HPT185" s="137"/>
      <c r="HPU185" s="137"/>
      <c r="HPV185" s="137"/>
      <c r="HPW185" s="137"/>
      <c r="HPX185" s="137"/>
      <c r="HPY185" s="137"/>
      <c r="HPZ185" s="137"/>
      <c r="HQA185" s="137"/>
      <c r="HQB185" s="137"/>
      <c r="HQC185" s="137"/>
      <c r="HQD185" s="137"/>
      <c r="HQE185" s="137"/>
      <c r="HQF185" s="137"/>
      <c r="HQG185" s="137"/>
      <c r="HQH185" s="137"/>
      <c r="HQI185" s="137"/>
      <c r="HQJ185" s="137"/>
      <c r="HQK185" s="137"/>
      <c r="HQL185" s="137"/>
      <c r="HQM185" s="137"/>
      <c r="HQN185" s="137"/>
      <c r="HQO185" s="137"/>
      <c r="HQP185" s="137"/>
      <c r="HQQ185" s="137"/>
      <c r="HQR185" s="137"/>
      <c r="HQS185" s="137"/>
      <c r="HQT185" s="137"/>
      <c r="HQU185" s="137"/>
      <c r="HQV185" s="137"/>
      <c r="HQW185" s="137"/>
      <c r="HQX185" s="137"/>
      <c r="HQY185" s="137"/>
      <c r="HQZ185" s="137"/>
      <c r="HRA185" s="137"/>
      <c r="HRB185" s="137"/>
      <c r="HRC185" s="137"/>
      <c r="HRD185" s="137"/>
      <c r="HRE185" s="137"/>
      <c r="HRF185" s="137"/>
      <c r="HRG185" s="137"/>
      <c r="HRH185" s="137"/>
      <c r="HRI185" s="137"/>
      <c r="HRJ185" s="137"/>
      <c r="HRK185" s="137"/>
      <c r="HRL185" s="137"/>
      <c r="HRM185" s="137"/>
      <c r="HRN185" s="137"/>
      <c r="HRO185" s="137"/>
      <c r="HRP185" s="137"/>
      <c r="HRQ185" s="137"/>
      <c r="HRR185" s="137"/>
      <c r="HRS185" s="137"/>
      <c r="HRT185" s="137"/>
      <c r="HRU185" s="137"/>
      <c r="HRV185" s="137"/>
      <c r="HRW185" s="137"/>
      <c r="HRX185" s="137"/>
      <c r="HRY185" s="137"/>
      <c r="HRZ185" s="137"/>
      <c r="HSA185" s="137"/>
      <c r="HSB185" s="137"/>
      <c r="HSC185" s="137"/>
      <c r="HSD185" s="137"/>
      <c r="HSE185" s="137"/>
      <c r="HSF185" s="137"/>
      <c r="HSG185" s="137"/>
      <c r="HSH185" s="137"/>
      <c r="HSI185" s="137"/>
      <c r="HSJ185" s="137"/>
      <c r="HSK185" s="137"/>
      <c r="HSL185" s="137"/>
      <c r="HSM185" s="137"/>
      <c r="HSN185" s="137"/>
      <c r="HSO185" s="137"/>
      <c r="HSP185" s="137"/>
      <c r="HSQ185" s="137"/>
      <c r="HSR185" s="137"/>
      <c r="HSS185" s="137"/>
      <c r="HST185" s="137"/>
      <c r="HSU185" s="137"/>
      <c r="HSV185" s="137"/>
      <c r="HSW185" s="137"/>
      <c r="HSX185" s="137"/>
      <c r="HSY185" s="137"/>
      <c r="HSZ185" s="137"/>
      <c r="HTA185" s="137"/>
      <c r="HTB185" s="137"/>
      <c r="HTC185" s="137"/>
      <c r="HTD185" s="137"/>
      <c r="HTE185" s="137"/>
      <c r="HTF185" s="137"/>
      <c r="HTG185" s="137"/>
      <c r="HTH185" s="137"/>
      <c r="HTI185" s="137"/>
      <c r="HTJ185" s="137"/>
      <c r="HTK185" s="137"/>
      <c r="HTL185" s="137"/>
      <c r="HTM185" s="137"/>
      <c r="HTN185" s="137"/>
      <c r="HTO185" s="137"/>
      <c r="HTP185" s="137"/>
      <c r="HTQ185" s="137"/>
      <c r="HTR185" s="137"/>
      <c r="HTS185" s="137"/>
      <c r="HTT185" s="137"/>
      <c r="HTU185" s="137"/>
      <c r="HTV185" s="137"/>
      <c r="HTW185" s="137"/>
      <c r="HTX185" s="137"/>
      <c r="HTY185" s="137"/>
      <c r="HTZ185" s="137"/>
      <c r="HUA185" s="137"/>
      <c r="HUB185" s="137"/>
      <c r="HUC185" s="137"/>
      <c r="HUD185" s="137"/>
      <c r="HUE185" s="137"/>
      <c r="HUF185" s="137"/>
      <c r="HUG185" s="137"/>
      <c r="HUH185" s="137"/>
      <c r="HUI185" s="137"/>
      <c r="HUJ185" s="137"/>
      <c r="HUK185" s="137"/>
      <c r="HUL185" s="137"/>
      <c r="HUM185" s="137"/>
      <c r="HUN185" s="137"/>
      <c r="HUO185" s="137"/>
      <c r="HUP185" s="137"/>
      <c r="HUQ185" s="137"/>
      <c r="HUR185" s="137"/>
      <c r="HUS185" s="137"/>
      <c r="HUT185" s="137"/>
      <c r="HUU185" s="137"/>
      <c r="HUV185" s="137"/>
      <c r="HUW185" s="137"/>
      <c r="HUX185" s="137"/>
      <c r="HUY185" s="137"/>
      <c r="HUZ185" s="137"/>
      <c r="HVA185" s="137"/>
      <c r="HVB185" s="137"/>
      <c r="HVC185" s="137"/>
      <c r="HVD185" s="137"/>
      <c r="HVE185" s="137"/>
      <c r="HVF185" s="137"/>
      <c r="HVG185" s="137"/>
      <c r="HVH185" s="137"/>
      <c r="HVI185" s="137"/>
      <c r="HVJ185" s="137"/>
      <c r="HVK185" s="137"/>
      <c r="HVL185" s="137"/>
      <c r="HVM185" s="137"/>
      <c r="HVN185" s="137"/>
      <c r="HVO185" s="137"/>
      <c r="HVP185" s="137"/>
      <c r="HVQ185" s="137"/>
      <c r="HVR185" s="137"/>
      <c r="HVS185" s="137"/>
      <c r="HVT185" s="137"/>
      <c r="HVU185" s="137"/>
      <c r="HVV185" s="137"/>
      <c r="HVW185" s="137"/>
      <c r="HVX185" s="137"/>
      <c r="HVY185" s="137"/>
      <c r="HVZ185" s="137"/>
      <c r="HWA185" s="137"/>
      <c r="HWB185" s="137"/>
      <c r="HWC185" s="137"/>
      <c r="HWD185" s="137"/>
      <c r="HWE185" s="137"/>
      <c r="HWF185" s="137"/>
      <c r="HWG185" s="137"/>
      <c r="HWH185" s="137"/>
      <c r="HWI185" s="137"/>
      <c r="HWJ185" s="137"/>
      <c r="HWK185" s="137"/>
      <c r="HWL185" s="137"/>
      <c r="HWM185" s="137"/>
      <c r="HWN185" s="137"/>
      <c r="HWO185" s="137"/>
      <c r="HWP185" s="137"/>
      <c r="HWQ185" s="137"/>
      <c r="HWR185" s="137"/>
      <c r="HWS185" s="137"/>
      <c r="HWT185" s="137"/>
      <c r="HWU185" s="137"/>
      <c r="HWV185" s="137"/>
      <c r="HWW185" s="137"/>
      <c r="HWX185" s="137"/>
      <c r="HWY185" s="137"/>
      <c r="HWZ185" s="137"/>
      <c r="HXA185" s="137"/>
      <c r="HXB185" s="137"/>
      <c r="HXC185" s="137"/>
      <c r="HXD185" s="137"/>
      <c r="HXE185" s="137"/>
      <c r="HXF185" s="137"/>
      <c r="HXG185" s="137"/>
      <c r="HXH185" s="137"/>
      <c r="HXI185" s="137"/>
      <c r="HXJ185" s="137"/>
      <c r="HXK185" s="137"/>
      <c r="HXL185" s="137"/>
      <c r="HXM185" s="137"/>
      <c r="HXN185" s="137"/>
      <c r="HXO185" s="137"/>
      <c r="HXP185" s="137"/>
      <c r="HXQ185" s="137"/>
      <c r="HXR185" s="137"/>
      <c r="HXS185" s="137"/>
      <c r="HXT185" s="137"/>
      <c r="HXU185" s="137"/>
      <c r="HXV185" s="137"/>
      <c r="HXW185" s="137"/>
      <c r="HXX185" s="137"/>
      <c r="HXY185" s="137"/>
      <c r="HXZ185" s="137"/>
      <c r="HYA185" s="137"/>
      <c r="HYB185" s="137"/>
      <c r="HYC185" s="137"/>
      <c r="HYD185" s="137"/>
      <c r="HYE185" s="137"/>
      <c r="HYF185" s="137"/>
      <c r="HYG185" s="137"/>
      <c r="HYH185" s="137"/>
      <c r="HYI185" s="137"/>
      <c r="HYJ185" s="137"/>
      <c r="HYK185" s="137"/>
      <c r="HYL185" s="137"/>
      <c r="HYM185" s="137"/>
      <c r="HYN185" s="137"/>
      <c r="HYO185" s="137"/>
      <c r="HYP185" s="137"/>
      <c r="HYQ185" s="137"/>
      <c r="HYR185" s="137"/>
      <c r="HYS185" s="137"/>
      <c r="HYT185" s="137"/>
      <c r="HYU185" s="137"/>
      <c r="HYV185" s="137"/>
      <c r="HYW185" s="137"/>
      <c r="HYX185" s="137"/>
      <c r="HYY185" s="137"/>
      <c r="HYZ185" s="137"/>
      <c r="HZA185" s="137"/>
      <c r="HZB185" s="137"/>
      <c r="HZC185" s="137"/>
      <c r="HZD185" s="137"/>
      <c r="HZE185" s="137"/>
      <c r="HZF185" s="137"/>
      <c r="HZG185" s="137"/>
      <c r="HZH185" s="137"/>
      <c r="HZI185" s="137"/>
      <c r="HZJ185" s="137"/>
      <c r="HZK185" s="137"/>
      <c r="HZL185" s="137"/>
      <c r="HZM185" s="137"/>
      <c r="HZN185" s="137"/>
      <c r="HZO185" s="137"/>
      <c r="HZP185" s="137"/>
      <c r="HZQ185" s="137"/>
      <c r="HZR185" s="137"/>
      <c r="HZS185" s="137"/>
      <c r="HZT185" s="137"/>
      <c r="HZU185" s="137"/>
      <c r="HZV185" s="137"/>
      <c r="HZW185" s="137"/>
      <c r="HZX185" s="137"/>
      <c r="HZY185" s="137"/>
      <c r="HZZ185" s="137"/>
      <c r="IAA185" s="137"/>
      <c r="IAB185" s="137"/>
      <c r="IAC185" s="137"/>
      <c r="IAD185" s="137"/>
      <c r="IAE185" s="137"/>
      <c r="IAF185" s="137"/>
      <c r="IAG185" s="137"/>
      <c r="IAH185" s="137"/>
      <c r="IAI185" s="137"/>
      <c r="IAJ185" s="137"/>
      <c r="IAK185" s="137"/>
      <c r="IAL185" s="137"/>
      <c r="IAM185" s="137"/>
      <c r="IAN185" s="137"/>
      <c r="IAO185" s="137"/>
      <c r="IAP185" s="137"/>
      <c r="IAQ185" s="137"/>
      <c r="IAR185" s="137"/>
      <c r="IAS185" s="137"/>
      <c r="IAT185" s="137"/>
      <c r="IAU185" s="137"/>
      <c r="IAV185" s="137"/>
      <c r="IAW185" s="137"/>
      <c r="IAX185" s="137"/>
      <c r="IAY185" s="137"/>
      <c r="IAZ185" s="137"/>
      <c r="IBA185" s="137"/>
      <c r="IBB185" s="137"/>
      <c r="IBC185" s="137"/>
      <c r="IBD185" s="137"/>
      <c r="IBE185" s="137"/>
      <c r="IBF185" s="137"/>
      <c r="IBG185" s="137"/>
      <c r="IBH185" s="137"/>
      <c r="IBI185" s="137"/>
      <c r="IBJ185" s="137"/>
      <c r="IBK185" s="137"/>
      <c r="IBL185" s="137"/>
      <c r="IBM185" s="137"/>
      <c r="IBN185" s="137"/>
      <c r="IBO185" s="137"/>
      <c r="IBP185" s="137"/>
      <c r="IBQ185" s="137"/>
      <c r="IBR185" s="137"/>
      <c r="IBS185" s="137"/>
      <c r="IBT185" s="137"/>
      <c r="IBU185" s="137"/>
      <c r="IBV185" s="137"/>
      <c r="IBW185" s="137"/>
      <c r="IBX185" s="137"/>
      <c r="IBY185" s="137"/>
      <c r="IBZ185" s="137"/>
      <c r="ICA185" s="137"/>
      <c r="ICB185" s="137"/>
      <c r="ICC185" s="137"/>
      <c r="ICD185" s="137"/>
      <c r="ICE185" s="137"/>
      <c r="ICF185" s="137"/>
      <c r="ICG185" s="137"/>
      <c r="ICH185" s="137"/>
      <c r="ICI185" s="137"/>
      <c r="ICJ185" s="137"/>
      <c r="ICK185" s="137"/>
      <c r="ICL185" s="137"/>
      <c r="ICM185" s="137"/>
      <c r="ICN185" s="137"/>
      <c r="ICO185" s="137"/>
      <c r="ICP185" s="137"/>
      <c r="ICQ185" s="137"/>
      <c r="ICR185" s="137"/>
      <c r="ICS185" s="137"/>
      <c r="ICT185" s="137"/>
      <c r="ICU185" s="137"/>
      <c r="ICV185" s="137"/>
      <c r="ICW185" s="137"/>
      <c r="ICX185" s="137"/>
      <c r="ICY185" s="137"/>
      <c r="ICZ185" s="137"/>
      <c r="IDA185" s="137"/>
      <c r="IDB185" s="137"/>
      <c r="IDC185" s="137"/>
      <c r="IDD185" s="137"/>
      <c r="IDE185" s="137"/>
      <c r="IDF185" s="137"/>
      <c r="IDG185" s="137"/>
      <c r="IDH185" s="137"/>
      <c r="IDI185" s="137"/>
      <c r="IDJ185" s="137"/>
      <c r="IDK185" s="137"/>
      <c r="IDL185" s="137"/>
      <c r="IDM185" s="137"/>
      <c r="IDN185" s="137"/>
      <c r="IDO185" s="137"/>
      <c r="IDP185" s="137"/>
      <c r="IDQ185" s="137"/>
      <c r="IDR185" s="137"/>
      <c r="IDS185" s="137"/>
      <c r="IDT185" s="137"/>
      <c r="IDU185" s="137"/>
      <c r="IDV185" s="137"/>
      <c r="IDW185" s="137"/>
      <c r="IDX185" s="137"/>
      <c r="IDY185" s="137"/>
      <c r="IDZ185" s="137"/>
      <c r="IEA185" s="137"/>
      <c r="IEB185" s="137"/>
      <c r="IEC185" s="137"/>
      <c r="IED185" s="137"/>
      <c r="IEE185" s="137"/>
      <c r="IEF185" s="137"/>
      <c r="IEG185" s="137"/>
      <c r="IEH185" s="137"/>
      <c r="IEI185" s="137"/>
      <c r="IEJ185" s="137"/>
      <c r="IEK185" s="137"/>
      <c r="IEL185" s="137"/>
      <c r="IEM185" s="137"/>
      <c r="IEN185" s="137"/>
      <c r="IEO185" s="137"/>
      <c r="IEP185" s="137"/>
      <c r="IEQ185" s="137"/>
      <c r="IER185" s="137"/>
      <c r="IES185" s="137"/>
      <c r="IET185" s="137"/>
      <c r="IEU185" s="137"/>
      <c r="IEV185" s="137"/>
      <c r="IEW185" s="137"/>
      <c r="IEX185" s="137"/>
      <c r="IEY185" s="137"/>
      <c r="IEZ185" s="137"/>
      <c r="IFA185" s="137"/>
      <c r="IFB185" s="137"/>
      <c r="IFC185" s="137"/>
      <c r="IFD185" s="137"/>
      <c r="IFE185" s="137"/>
      <c r="IFF185" s="137"/>
      <c r="IFG185" s="137"/>
      <c r="IFH185" s="137"/>
      <c r="IFI185" s="137"/>
      <c r="IFJ185" s="137"/>
      <c r="IFK185" s="137"/>
      <c r="IFL185" s="137"/>
      <c r="IFM185" s="137"/>
      <c r="IFN185" s="137"/>
      <c r="IFO185" s="137"/>
      <c r="IFP185" s="137"/>
      <c r="IFQ185" s="137"/>
      <c r="IFR185" s="137"/>
      <c r="IFS185" s="137"/>
      <c r="IFT185" s="137"/>
      <c r="IFU185" s="137"/>
      <c r="IFV185" s="137"/>
      <c r="IFW185" s="137"/>
      <c r="IFX185" s="137"/>
      <c r="IFY185" s="137"/>
      <c r="IFZ185" s="137"/>
      <c r="IGA185" s="137"/>
      <c r="IGB185" s="137"/>
      <c r="IGC185" s="137"/>
      <c r="IGD185" s="137"/>
      <c r="IGE185" s="137"/>
      <c r="IGF185" s="137"/>
      <c r="IGG185" s="137"/>
      <c r="IGH185" s="137"/>
      <c r="IGI185" s="137"/>
      <c r="IGJ185" s="137"/>
      <c r="IGK185" s="137"/>
      <c r="IGL185" s="137"/>
      <c r="IGM185" s="137"/>
      <c r="IGN185" s="137"/>
      <c r="IGO185" s="137"/>
      <c r="IGP185" s="137"/>
      <c r="IGQ185" s="137"/>
      <c r="IGR185" s="137"/>
      <c r="IGS185" s="137"/>
      <c r="IGT185" s="137"/>
      <c r="IGU185" s="137"/>
      <c r="IGV185" s="137"/>
      <c r="IGW185" s="137"/>
      <c r="IGX185" s="137"/>
      <c r="IGY185" s="137"/>
      <c r="IGZ185" s="137"/>
      <c r="IHA185" s="137"/>
      <c r="IHB185" s="137"/>
      <c r="IHC185" s="137"/>
      <c r="IHD185" s="137"/>
      <c r="IHE185" s="137"/>
      <c r="IHF185" s="137"/>
      <c r="IHG185" s="137"/>
      <c r="IHH185" s="137"/>
      <c r="IHI185" s="137"/>
      <c r="IHJ185" s="137"/>
      <c r="IHK185" s="137"/>
      <c r="IHL185" s="137"/>
      <c r="IHM185" s="137"/>
      <c r="IHN185" s="137"/>
      <c r="IHO185" s="137"/>
      <c r="IHP185" s="137"/>
      <c r="IHQ185" s="137"/>
      <c r="IHR185" s="137"/>
      <c r="IHS185" s="137"/>
      <c r="IHT185" s="137"/>
      <c r="IHU185" s="137"/>
      <c r="IHV185" s="137"/>
      <c r="IHW185" s="137"/>
      <c r="IHX185" s="137"/>
      <c r="IHY185" s="137"/>
      <c r="IHZ185" s="137"/>
      <c r="IIA185" s="137"/>
      <c r="IIB185" s="137"/>
      <c r="IIC185" s="137"/>
      <c r="IID185" s="137"/>
      <c r="IIE185" s="137"/>
      <c r="IIF185" s="137"/>
      <c r="IIG185" s="137"/>
      <c r="IIH185" s="137"/>
      <c r="III185" s="137"/>
      <c r="IIJ185" s="137"/>
      <c r="IIK185" s="137"/>
      <c r="IIL185" s="137"/>
      <c r="IIM185" s="137"/>
      <c r="IIN185" s="137"/>
      <c r="IIO185" s="137"/>
      <c r="IIP185" s="137"/>
      <c r="IIQ185" s="137"/>
      <c r="IIR185" s="137"/>
      <c r="IIS185" s="137"/>
      <c r="IIT185" s="137"/>
      <c r="IIU185" s="137"/>
      <c r="IIV185" s="137"/>
      <c r="IIW185" s="137"/>
      <c r="IIX185" s="137"/>
      <c r="IIY185" s="137"/>
      <c r="IIZ185" s="137"/>
      <c r="IJA185" s="137"/>
      <c r="IJB185" s="137"/>
      <c r="IJC185" s="137"/>
      <c r="IJD185" s="137"/>
      <c r="IJE185" s="137"/>
      <c r="IJF185" s="137"/>
      <c r="IJG185" s="137"/>
      <c r="IJH185" s="137"/>
      <c r="IJI185" s="137"/>
      <c r="IJJ185" s="137"/>
      <c r="IJK185" s="137"/>
      <c r="IJL185" s="137"/>
      <c r="IJM185" s="137"/>
      <c r="IJN185" s="137"/>
      <c r="IJO185" s="137"/>
      <c r="IJP185" s="137"/>
      <c r="IJQ185" s="137"/>
      <c r="IJR185" s="137"/>
      <c r="IJS185" s="137"/>
      <c r="IJT185" s="137"/>
      <c r="IJU185" s="137"/>
      <c r="IJV185" s="137"/>
      <c r="IJW185" s="137"/>
      <c r="IJX185" s="137"/>
      <c r="IJY185" s="137"/>
      <c r="IJZ185" s="137"/>
      <c r="IKA185" s="137"/>
      <c r="IKB185" s="137"/>
      <c r="IKC185" s="137"/>
      <c r="IKD185" s="137"/>
      <c r="IKE185" s="137"/>
      <c r="IKF185" s="137"/>
      <c r="IKG185" s="137"/>
      <c r="IKH185" s="137"/>
      <c r="IKI185" s="137"/>
      <c r="IKJ185" s="137"/>
      <c r="IKK185" s="137"/>
      <c r="IKL185" s="137"/>
      <c r="IKM185" s="137"/>
      <c r="IKN185" s="137"/>
      <c r="IKO185" s="137"/>
      <c r="IKP185" s="137"/>
      <c r="IKQ185" s="137"/>
      <c r="IKR185" s="137"/>
      <c r="IKS185" s="137"/>
      <c r="IKT185" s="137"/>
      <c r="IKU185" s="137"/>
      <c r="IKV185" s="137"/>
      <c r="IKW185" s="137"/>
      <c r="IKX185" s="137"/>
      <c r="IKY185" s="137"/>
      <c r="IKZ185" s="137"/>
      <c r="ILA185" s="137"/>
      <c r="ILB185" s="137"/>
      <c r="ILC185" s="137"/>
      <c r="ILD185" s="137"/>
      <c r="ILE185" s="137"/>
      <c r="ILF185" s="137"/>
      <c r="ILG185" s="137"/>
      <c r="ILH185" s="137"/>
      <c r="ILI185" s="137"/>
      <c r="ILJ185" s="137"/>
      <c r="ILK185" s="137"/>
      <c r="ILL185" s="137"/>
      <c r="ILM185" s="137"/>
      <c r="ILN185" s="137"/>
      <c r="ILO185" s="137"/>
      <c r="ILP185" s="137"/>
      <c r="ILQ185" s="137"/>
      <c r="ILR185" s="137"/>
      <c r="ILS185" s="137"/>
      <c r="ILT185" s="137"/>
      <c r="ILU185" s="137"/>
      <c r="ILV185" s="137"/>
      <c r="ILW185" s="137"/>
      <c r="ILX185" s="137"/>
      <c r="ILY185" s="137"/>
      <c r="ILZ185" s="137"/>
      <c r="IMA185" s="137"/>
      <c r="IMB185" s="137"/>
      <c r="IMC185" s="137"/>
      <c r="IMD185" s="137"/>
      <c r="IME185" s="137"/>
      <c r="IMF185" s="137"/>
      <c r="IMG185" s="137"/>
      <c r="IMH185" s="137"/>
      <c r="IMI185" s="137"/>
      <c r="IMJ185" s="137"/>
      <c r="IMK185" s="137"/>
      <c r="IML185" s="137"/>
      <c r="IMM185" s="137"/>
      <c r="IMN185" s="137"/>
      <c r="IMO185" s="137"/>
      <c r="IMP185" s="137"/>
      <c r="IMQ185" s="137"/>
      <c r="IMR185" s="137"/>
      <c r="IMS185" s="137"/>
      <c r="IMT185" s="137"/>
      <c r="IMU185" s="137"/>
      <c r="IMV185" s="137"/>
      <c r="IMW185" s="137"/>
      <c r="IMX185" s="137"/>
      <c r="IMY185" s="137"/>
      <c r="IMZ185" s="137"/>
      <c r="INA185" s="137"/>
      <c r="INB185" s="137"/>
      <c r="INC185" s="137"/>
      <c r="IND185" s="137"/>
      <c r="INE185" s="137"/>
      <c r="INF185" s="137"/>
      <c r="ING185" s="137"/>
      <c r="INH185" s="137"/>
      <c r="INI185" s="137"/>
      <c r="INJ185" s="137"/>
      <c r="INK185" s="137"/>
      <c r="INL185" s="137"/>
      <c r="INM185" s="137"/>
      <c r="INN185" s="137"/>
      <c r="INO185" s="137"/>
      <c r="INP185" s="137"/>
      <c r="INQ185" s="137"/>
      <c r="INR185" s="137"/>
      <c r="INS185" s="137"/>
      <c r="INT185" s="137"/>
      <c r="INU185" s="137"/>
      <c r="INV185" s="137"/>
      <c r="INW185" s="137"/>
      <c r="INX185" s="137"/>
      <c r="INY185" s="137"/>
      <c r="INZ185" s="137"/>
      <c r="IOA185" s="137"/>
      <c r="IOB185" s="137"/>
      <c r="IOC185" s="137"/>
      <c r="IOD185" s="137"/>
      <c r="IOE185" s="137"/>
      <c r="IOF185" s="137"/>
      <c r="IOG185" s="137"/>
      <c r="IOH185" s="137"/>
      <c r="IOI185" s="137"/>
      <c r="IOJ185" s="137"/>
      <c r="IOK185" s="137"/>
      <c r="IOL185" s="137"/>
      <c r="IOM185" s="137"/>
      <c r="ION185" s="137"/>
      <c r="IOO185" s="137"/>
      <c r="IOP185" s="137"/>
      <c r="IOQ185" s="137"/>
      <c r="IOR185" s="137"/>
      <c r="IOS185" s="137"/>
      <c r="IOT185" s="137"/>
      <c r="IOU185" s="137"/>
      <c r="IOV185" s="137"/>
      <c r="IOW185" s="137"/>
      <c r="IOX185" s="137"/>
      <c r="IOY185" s="137"/>
      <c r="IOZ185" s="137"/>
      <c r="IPA185" s="137"/>
      <c r="IPB185" s="137"/>
      <c r="IPC185" s="137"/>
      <c r="IPD185" s="137"/>
      <c r="IPE185" s="137"/>
      <c r="IPF185" s="137"/>
      <c r="IPG185" s="137"/>
      <c r="IPH185" s="137"/>
      <c r="IPI185" s="137"/>
      <c r="IPJ185" s="137"/>
      <c r="IPK185" s="137"/>
      <c r="IPL185" s="137"/>
      <c r="IPM185" s="137"/>
      <c r="IPN185" s="137"/>
      <c r="IPO185" s="137"/>
      <c r="IPP185" s="137"/>
      <c r="IPQ185" s="137"/>
      <c r="IPR185" s="137"/>
      <c r="IPS185" s="137"/>
      <c r="IPT185" s="137"/>
      <c r="IPU185" s="137"/>
      <c r="IPV185" s="137"/>
      <c r="IPW185" s="137"/>
      <c r="IPX185" s="137"/>
      <c r="IPY185" s="137"/>
      <c r="IPZ185" s="137"/>
      <c r="IQA185" s="137"/>
      <c r="IQB185" s="137"/>
      <c r="IQC185" s="137"/>
      <c r="IQD185" s="137"/>
      <c r="IQE185" s="137"/>
      <c r="IQF185" s="137"/>
      <c r="IQG185" s="137"/>
      <c r="IQH185" s="137"/>
      <c r="IQI185" s="137"/>
      <c r="IQJ185" s="137"/>
      <c r="IQK185" s="137"/>
      <c r="IQL185" s="137"/>
      <c r="IQM185" s="137"/>
      <c r="IQN185" s="137"/>
      <c r="IQO185" s="137"/>
      <c r="IQP185" s="137"/>
      <c r="IQQ185" s="137"/>
      <c r="IQR185" s="137"/>
      <c r="IQS185" s="137"/>
      <c r="IQT185" s="137"/>
      <c r="IQU185" s="137"/>
      <c r="IQV185" s="137"/>
      <c r="IQW185" s="137"/>
      <c r="IQX185" s="137"/>
      <c r="IQY185" s="137"/>
      <c r="IQZ185" s="137"/>
      <c r="IRA185" s="137"/>
      <c r="IRB185" s="137"/>
      <c r="IRC185" s="137"/>
      <c r="IRD185" s="137"/>
      <c r="IRE185" s="137"/>
      <c r="IRF185" s="137"/>
      <c r="IRG185" s="137"/>
      <c r="IRH185" s="137"/>
      <c r="IRI185" s="137"/>
      <c r="IRJ185" s="137"/>
      <c r="IRK185" s="137"/>
      <c r="IRL185" s="137"/>
      <c r="IRM185" s="137"/>
      <c r="IRN185" s="137"/>
      <c r="IRO185" s="137"/>
      <c r="IRP185" s="137"/>
      <c r="IRQ185" s="137"/>
      <c r="IRR185" s="137"/>
      <c r="IRS185" s="137"/>
      <c r="IRT185" s="137"/>
      <c r="IRU185" s="137"/>
      <c r="IRV185" s="137"/>
      <c r="IRW185" s="137"/>
      <c r="IRX185" s="137"/>
      <c r="IRY185" s="137"/>
      <c r="IRZ185" s="137"/>
      <c r="ISA185" s="137"/>
      <c r="ISB185" s="137"/>
      <c r="ISC185" s="137"/>
      <c r="ISD185" s="137"/>
      <c r="ISE185" s="137"/>
      <c r="ISF185" s="137"/>
      <c r="ISG185" s="137"/>
      <c r="ISH185" s="137"/>
      <c r="ISI185" s="137"/>
      <c r="ISJ185" s="137"/>
      <c r="ISK185" s="137"/>
      <c r="ISL185" s="137"/>
      <c r="ISM185" s="137"/>
      <c r="ISN185" s="137"/>
      <c r="ISO185" s="137"/>
      <c r="ISP185" s="137"/>
      <c r="ISQ185" s="137"/>
      <c r="ISR185" s="137"/>
      <c r="ISS185" s="137"/>
      <c r="IST185" s="137"/>
      <c r="ISU185" s="137"/>
      <c r="ISV185" s="137"/>
      <c r="ISW185" s="137"/>
      <c r="ISX185" s="137"/>
      <c r="ISY185" s="137"/>
      <c r="ISZ185" s="137"/>
      <c r="ITA185" s="137"/>
      <c r="ITB185" s="137"/>
      <c r="ITC185" s="137"/>
      <c r="ITD185" s="137"/>
      <c r="ITE185" s="137"/>
      <c r="ITF185" s="137"/>
      <c r="ITG185" s="137"/>
      <c r="ITH185" s="137"/>
      <c r="ITI185" s="137"/>
      <c r="ITJ185" s="137"/>
      <c r="ITK185" s="137"/>
      <c r="ITL185" s="137"/>
      <c r="ITM185" s="137"/>
      <c r="ITN185" s="137"/>
      <c r="ITO185" s="137"/>
      <c r="ITP185" s="137"/>
      <c r="ITQ185" s="137"/>
      <c r="ITR185" s="137"/>
      <c r="ITS185" s="137"/>
      <c r="ITT185" s="137"/>
      <c r="ITU185" s="137"/>
      <c r="ITV185" s="137"/>
      <c r="ITW185" s="137"/>
      <c r="ITX185" s="137"/>
      <c r="ITY185" s="137"/>
      <c r="ITZ185" s="137"/>
      <c r="IUA185" s="137"/>
      <c r="IUB185" s="137"/>
      <c r="IUC185" s="137"/>
      <c r="IUD185" s="137"/>
      <c r="IUE185" s="137"/>
      <c r="IUF185" s="137"/>
      <c r="IUG185" s="137"/>
      <c r="IUH185" s="137"/>
      <c r="IUI185" s="137"/>
      <c r="IUJ185" s="137"/>
      <c r="IUK185" s="137"/>
      <c r="IUL185" s="137"/>
      <c r="IUM185" s="137"/>
      <c r="IUN185" s="137"/>
      <c r="IUO185" s="137"/>
      <c r="IUP185" s="137"/>
      <c r="IUQ185" s="137"/>
      <c r="IUR185" s="137"/>
      <c r="IUS185" s="137"/>
      <c r="IUT185" s="137"/>
      <c r="IUU185" s="137"/>
      <c r="IUV185" s="137"/>
      <c r="IUW185" s="137"/>
      <c r="IUX185" s="137"/>
      <c r="IUY185" s="137"/>
      <c r="IUZ185" s="137"/>
      <c r="IVA185" s="137"/>
      <c r="IVB185" s="137"/>
      <c r="IVC185" s="137"/>
      <c r="IVD185" s="137"/>
      <c r="IVE185" s="137"/>
      <c r="IVF185" s="137"/>
      <c r="IVG185" s="137"/>
      <c r="IVH185" s="137"/>
      <c r="IVI185" s="137"/>
      <c r="IVJ185" s="137"/>
      <c r="IVK185" s="137"/>
      <c r="IVL185" s="137"/>
      <c r="IVM185" s="137"/>
      <c r="IVN185" s="137"/>
      <c r="IVO185" s="137"/>
      <c r="IVP185" s="137"/>
      <c r="IVQ185" s="137"/>
      <c r="IVR185" s="137"/>
      <c r="IVS185" s="137"/>
      <c r="IVT185" s="137"/>
      <c r="IVU185" s="137"/>
      <c r="IVV185" s="137"/>
      <c r="IVW185" s="137"/>
      <c r="IVX185" s="137"/>
      <c r="IVY185" s="137"/>
      <c r="IVZ185" s="137"/>
      <c r="IWA185" s="137"/>
      <c r="IWB185" s="137"/>
      <c r="IWC185" s="137"/>
      <c r="IWD185" s="137"/>
      <c r="IWE185" s="137"/>
      <c r="IWF185" s="137"/>
      <c r="IWG185" s="137"/>
      <c r="IWH185" s="137"/>
      <c r="IWI185" s="137"/>
      <c r="IWJ185" s="137"/>
      <c r="IWK185" s="137"/>
      <c r="IWL185" s="137"/>
      <c r="IWM185" s="137"/>
      <c r="IWN185" s="137"/>
      <c r="IWO185" s="137"/>
      <c r="IWP185" s="137"/>
      <c r="IWQ185" s="137"/>
      <c r="IWR185" s="137"/>
      <c r="IWS185" s="137"/>
      <c r="IWT185" s="137"/>
      <c r="IWU185" s="137"/>
      <c r="IWV185" s="137"/>
      <c r="IWW185" s="137"/>
      <c r="IWX185" s="137"/>
      <c r="IWY185" s="137"/>
      <c r="IWZ185" s="137"/>
      <c r="IXA185" s="137"/>
      <c r="IXB185" s="137"/>
      <c r="IXC185" s="137"/>
      <c r="IXD185" s="137"/>
      <c r="IXE185" s="137"/>
      <c r="IXF185" s="137"/>
      <c r="IXG185" s="137"/>
      <c r="IXH185" s="137"/>
      <c r="IXI185" s="137"/>
      <c r="IXJ185" s="137"/>
      <c r="IXK185" s="137"/>
      <c r="IXL185" s="137"/>
      <c r="IXM185" s="137"/>
      <c r="IXN185" s="137"/>
      <c r="IXO185" s="137"/>
      <c r="IXP185" s="137"/>
      <c r="IXQ185" s="137"/>
      <c r="IXR185" s="137"/>
      <c r="IXS185" s="137"/>
      <c r="IXT185" s="137"/>
      <c r="IXU185" s="137"/>
      <c r="IXV185" s="137"/>
      <c r="IXW185" s="137"/>
      <c r="IXX185" s="137"/>
      <c r="IXY185" s="137"/>
      <c r="IXZ185" s="137"/>
      <c r="IYA185" s="137"/>
      <c r="IYB185" s="137"/>
      <c r="IYC185" s="137"/>
      <c r="IYD185" s="137"/>
      <c r="IYE185" s="137"/>
      <c r="IYF185" s="137"/>
      <c r="IYG185" s="137"/>
      <c r="IYH185" s="137"/>
      <c r="IYI185" s="137"/>
      <c r="IYJ185" s="137"/>
      <c r="IYK185" s="137"/>
      <c r="IYL185" s="137"/>
      <c r="IYM185" s="137"/>
      <c r="IYN185" s="137"/>
      <c r="IYO185" s="137"/>
      <c r="IYP185" s="137"/>
      <c r="IYQ185" s="137"/>
      <c r="IYR185" s="137"/>
      <c r="IYS185" s="137"/>
      <c r="IYT185" s="137"/>
      <c r="IYU185" s="137"/>
      <c r="IYV185" s="137"/>
      <c r="IYW185" s="137"/>
      <c r="IYX185" s="137"/>
      <c r="IYY185" s="137"/>
      <c r="IYZ185" s="137"/>
      <c r="IZA185" s="137"/>
      <c r="IZB185" s="137"/>
      <c r="IZC185" s="137"/>
      <c r="IZD185" s="137"/>
      <c r="IZE185" s="137"/>
      <c r="IZF185" s="137"/>
      <c r="IZG185" s="137"/>
      <c r="IZH185" s="137"/>
      <c r="IZI185" s="137"/>
      <c r="IZJ185" s="137"/>
      <c r="IZK185" s="137"/>
      <c r="IZL185" s="137"/>
      <c r="IZM185" s="137"/>
      <c r="IZN185" s="137"/>
      <c r="IZO185" s="137"/>
      <c r="IZP185" s="137"/>
      <c r="IZQ185" s="137"/>
      <c r="IZR185" s="137"/>
      <c r="IZS185" s="137"/>
      <c r="IZT185" s="137"/>
      <c r="IZU185" s="137"/>
      <c r="IZV185" s="137"/>
      <c r="IZW185" s="137"/>
      <c r="IZX185" s="137"/>
      <c r="IZY185" s="137"/>
      <c r="IZZ185" s="137"/>
      <c r="JAA185" s="137"/>
      <c r="JAB185" s="137"/>
      <c r="JAC185" s="137"/>
      <c r="JAD185" s="137"/>
      <c r="JAE185" s="137"/>
      <c r="JAF185" s="137"/>
      <c r="JAG185" s="137"/>
      <c r="JAH185" s="137"/>
      <c r="JAI185" s="137"/>
      <c r="JAJ185" s="137"/>
      <c r="JAK185" s="137"/>
      <c r="JAL185" s="137"/>
      <c r="JAM185" s="137"/>
      <c r="JAN185" s="137"/>
      <c r="JAO185" s="137"/>
      <c r="JAP185" s="137"/>
      <c r="JAQ185" s="137"/>
      <c r="JAR185" s="137"/>
      <c r="JAS185" s="137"/>
      <c r="JAT185" s="137"/>
      <c r="JAU185" s="137"/>
      <c r="JAV185" s="137"/>
      <c r="JAW185" s="137"/>
      <c r="JAX185" s="137"/>
      <c r="JAY185" s="137"/>
      <c r="JAZ185" s="137"/>
      <c r="JBA185" s="137"/>
      <c r="JBB185" s="137"/>
      <c r="JBC185" s="137"/>
      <c r="JBD185" s="137"/>
      <c r="JBE185" s="137"/>
      <c r="JBF185" s="137"/>
      <c r="JBG185" s="137"/>
      <c r="JBH185" s="137"/>
      <c r="JBI185" s="137"/>
      <c r="JBJ185" s="137"/>
      <c r="JBK185" s="137"/>
      <c r="JBL185" s="137"/>
      <c r="JBM185" s="137"/>
      <c r="JBN185" s="137"/>
      <c r="JBO185" s="137"/>
      <c r="JBP185" s="137"/>
      <c r="JBQ185" s="137"/>
      <c r="JBR185" s="137"/>
      <c r="JBS185" s="137"/>
      <c r="JBT185" s="137"/>
      <c r="JBU185" s="137"/>
      <c r="JBV185" s="137"/>
      <c r="JBW185" s="137"/>
      <c r="JBX185" s="137"/>
      <c r="JBY185" s="137"/>
      <c r="JBZ185" s="137"/>
      <c r="JCA185" s="137"/>
      <c r="JCB185" s="137"/>
      <c r="JCC185" s="137"/>
      <c r="JCD185" s="137"/>
      <c r="JCE185" s="137"/>
      <c r="JCF185" s="137"/>
      <c r="JCG185" s="137"/>
      <c r="JCH185" s="137"/>
      <c r="JCI185" s="137"/>
      <c r="JCJ185" s="137"/>
      <c r="JCK185" s="137"/>
      <c r="JCL185" s="137"/>
      <c r="JCM185" s="137"/>
      <c r="JCN185" s="137"/>
      <c r="JCO185" s="137"/>
      <c r="JCP185" s="137"/>
      <c r="JCQ185" s="137"/>
      <c r="JCR185" s="137"/>
      <c r="JCS185" s="137"/>
      <c r="JCT185" s="137"/>
      <c r="JCU185" s="137"/>
      <c r="JCV185" s="137"/>
      <c r="JCW185" s="137"/>
      <c r="JCX185" s="137"/>
      <c r="JCY185" s="137"/>
      <c r="JCZ185" s="137"/>
      <c r="JDA185" s="137"/>
      <c r="JDB185" s="137"/>
      <c r="JDC185" s="137"/>
      <c r="JDD185" s="137"/>
      <c r="JDE185" s="137"/>
      <c r="JDF185" s="137"/>
      <c r="JDG185" s="137"/>
      <c r="JDH185" s="137"/>
      <c r="JDI185" s="137"/>
      <c r="JDJ185" s="137"/>
      <c r="JDK185" s="137"/>
      <c r="JDL185" s="137"/>
      <c r="JDM185" s="137"/>
      <c r="JDN185" s="137"/>
      <c r="JDO185" s="137"/>
      <c r="JDP185" s="137"/>
      <c r="JDQ185" s="137"/>
      <c r="JDR185" s="137"/>
      <c r="JDS185" s="137"/>
      <c r="JDT185" s="137"/>
      <c r="JDU185" s="137"/>
      <c r="JDV185" s="137"/>
      <c r="JDW185" s="137"/>
      <c r="JDX185" s="137"/>
      <c r="JDY185" s="137"/>
      <c r="JDZ185" s="137"/>
      <c r="JEA185" s="137"/>
      <c r="JEB185" s="137"/>
      <c r="JEC185" s="137"/>
      <c r="JED185" s="137"/>
      <c r="JEE185" s="137"/>
      <c r="JEF185" s="137"/>
      <c r="JEG185" s="137"/>
      <c r="JEH185" s="137"/>
      <c r="JEI185" s="137"/>
      <c r="JEJ185" s="137"/>
      <c r="JEK185" s="137"/>
      <c r="JEL185" s="137"/>
      <c r="JEM185" s="137"/>
      <c r="JEN185" s="137"/>
      <c r="JEO185" s="137"/>
      <c r="JEP185" s="137"/>
      <c r="JEQ185" s="137"/>
      <c r="JER185" s="137"/>
      <c r="JES185" s="137"/>
      <c r="JET185" s="137"/>
      <c r="JEU185" s="137"/>
      <c r="JEV185" s="137"/>
      <c r="JEW185" s="137"/>
      <c r="JEX185" s="137"/>
      <c r="JEY185" s="137"/>
      <c r="JEZ185" s="137"/>
      <c r="JFA185" s="137"/>
      <c r="JFB185" s="137"/>
      <c r="JFC185" s="137"/>
      <c r="JFD185" s="137"/>
      <c r="JFE185" s="137"/>
      <c r="JFF185" s="137"/>
      <c r="JFG185" s="137"/>
      <c r="JFH185" s="137"/>
      <c r="JFI185" s="137"/>
      <c r="JFJ185" s="137"/>
      <c r="JFK185" s="137"/>
      <c r="JFL185" s="137"/>
      <c r="JFM185" s="137"/>
      <c r="JFN185" s="137"/>
      <c r="JFO185" s="137"/>
      <c r="JFP185" s="137"/>
      <c r="JFQ185" s="137"/>
      <c r="JFR185" s="137"/>
      <c r="JFS185" s="137"/>
      <c r="JFT185" s="137"/>
      <c r="JFU185" s="137"/>
      <c r="JFV185" s="137"/>
      <c r="JFW185" s="137"/>
      <c r="JFX185" s="137"/>
      <c r="JFY185" s="137"/>
      <c r="JFZ185" s="137"/>
      <c r="JGA185" s="137"/>
      <c r="JGB185" s="137"/>
      <c r="JGC185" s="137"/>
      <c r="JGD185" s="137"/>
      <c r="JGE185" s="137"/>
      <c r="JGF185" s="137"/>
      <c r="JGG185" s="137"/>
      <c r="JGH185" s="137"/>
      <c r="JGI185" s="137"/>
      <c r="JGJ185" s="137"/>
      <c r="JGK185" s="137"/>
      <c r="JGL185" s="137"/>
      <c r="JGM185" s="137"/>
      <c r="JGN185" s="137"/>
      <c r="JGO185" s="137"/>
      <c r="JGP185" s="137"/>
      <c r="JGQ185" s="137"/>
      <c r="JGR185" s="137"/>
      <c r="JGS185" s="137"/>
      <c r="JGT185" s="137"/>
      <c r="JGU185" s="137"/>
      <c r="JGV185" s="137"/>
      <c r="JGW185" s="137"/>
      <c r="JGX185" s="137"/>
      <c r="JGY185" s="137"/>
      <c r="JGZ185" s="137"/>
      <c r="JHA185" s="137"/>
      <c r="JHB185" s="137"/>
      <c r="JHC185" s="137"/>
      <c r="JHD185" s="137"/>
      <c r="JHE185" s="137"/>
      <c r="JHF185" s="137"/>
      <c r="JHG185" s="137"/>
      <c r="JHH185" s="137"/>
      <c r="JHI185" s="137"/>
      <c r="JHJ185" s="137"/>
      <c r="JHK185" s="137"/>
      <c r="JHL185" s="137"/>
      <c r="JHM185" s="137"/>
      <c r="JHN185" s="137"/>
      <c r="JHO185" s="137"/>
      <c r="JHP185" s="137"/>
      <c r="JHQ185" s="137"/>
      <c r="JHR185" s="137"/>
      <c r="JHS185" s="137"/>
      <c r="JHT185" s="137"/>
      <c r="JHU185" s="137"/>
      <c r="JHV185" s="137"/>
      <c r="JHW185" s="137"/>
      <c r="JHX185" s="137"/>
      <c r="JHY185" s="137"/>
      <c r="JHZ185" s="137"/>
      <c r="JIA185" s="137"/>
      <c r="JIB185" s="137"/>
      <c r="JIC185" s="137"/>
      <c r="JID185" s="137"/>
      <c r="JIE185" s="137"/>
      <c r="JIF185" s="137"/>
      <c r="JIG185" s="137"/>
      <c r="JIH185" s="137"/>
      <c r="JII185" s="137"/>
      <c r="JIJ185" s="137"/>
      <c r="JIK185" s="137"/>
      <c r="JIL185" s="137"/>
      <c r="JIM185" s="137"/>
      <c r="JIN185" s="137"/>
      <c r="JIO185" s="137"/>
      <c r="JIP185" s="137"/>
      <c r="JIQ185" s="137"/>
      <c r="JIR185" s="137"/>
      <c r="JIS185" s="137"/>
      <c r="JIT185" s="137"/>
      <c r="JIU185" s="137"/>
      <c r="JIV185" s="137"/>
      <c r="JIW185" s="137"/>
      <c r="JIX185" s="137"/>
      <c r="JIY185" s="137"/>
      <c r="JIZ185" s="137"/>
      <c r="JJA185" s="137"/>
      <c r="JJB185" s="137"/>
      <c r="JJC185" s="137"/>
      <c r="JJD185" s="137"/>
      <c r="JJE185" s="137"/>
      <c r="JJF185" s="137"/>
      <c r="JJG185" s="137"/>
      <c r="JJH185" s="137"/>
      <c r="JJI185" s="137"/>
      <c r="JJJ185" s="137"/>
      <c r="JJK185" s="137"/>
      <c r="JJL185" s="137"/>
      <c r="JJM185" s="137"/>
      <c r="JJN185" s="137"/>
      <c r="JJO185" s="137"/>
      <c r="JJP185" s="137"/>
      <c r="JJQ185" s="137"/>
      <c r="JJR185" s="137"/>
      <c r="JJS185" s="137"/>
      <c r="JJT185" s="137"/>
      <c r="JJU185" s="137"/>
      <c r="JJV185" s="137"/>
      <c r="JJW185" s="137"/>
      <c r="JJX185" s="137"/>
      <c r="JJY185" s="137"/>
      <c r="JJZ185" s="137"/>
      <c r="JKA185" s="137"/>
      <c r="JKB185" s="137"/>
      <c r="JKC185" s="137"/>
      <c r="JKD185" s="137"/>
      <c r="JKE185" s="137"/>
      <c r="JKF185" s="137"/>
      <c r="JKG185" s="137"/>
      <c r="JKH185" s="137"/>
      <c r="JKI185" s="137"/>
      <c r="JKJ185" s="137"/>
      <c r="JKK185" s="137"/>
      <c r="JKL185" s="137"/>
      <c r="JKM185" s="137"/>
      <c r="JKN185" s="137"/>
      <c r="JKO185" s="137"/>
      <c r="JKP185" s="137"/>
      <c r="JKQ185" s="137"/>
      <c r="JKR185" s="137"/>
      <c r="JKS185" s="137"/>
      <c r="JKT185" s="137"/>
      <c r="JKU185" s="137"/>
      <c r="JKV185" s="137"/>
      <c r="JKW185" s="137"/>
      <c r="JKX185" s="137"/>
      <c r="JKY185" s="137"/>
      <c r="JKZ185" s="137"/>
      <c r="JLA185" s="137"/>
      <c r="JLB185" s="137"/>
      <c r="JLC185" s="137"/>
      <c r="JLD185" s="137"/>
      <c r="JLE185" s="137"/>
      <c r="JLF185" s="137"/>
      <c r="JLG185" s="137"/>
      <c r="JLH185" s="137"/>
      <c r="JLI185" s="137"/>
      <c r="JLJ185" s="137"/>
      <c r="JLK185" s="137"/>
      <c r="JLL185" s="137"/>
      <c r="JLM185" s="137"/>
      <c r="JLN185" s="137"/>
      <c r="JLO185" s="137"/>
      <c r="JLP185" s="137"/>
      <c r="JLQ185" s="137"/>
      <c r="JLR185" s="137"/>
      <c r="JLS185" s="137"/>
      <c r="JLT185" s="137"/>
      <c r="JLU185" s="137"/>
      <c r="JLV185" s="137"/>
      <c r="JLW185" s="137"/>
      <c r="JLX185" s="137"/>
      <c r="JLY185" s="137"/>
      <c r="JLZ185" s="137"/>
      <c r="JMA185" s="137"/>
      <c r="JMB185" s="137"/>
      <c r="JMC185" s="137"/>
      <c r="JMD185" s="137"/>
      <c r="JME185" s="137"/>
      <c r="JMF185" s="137"/>
      <c r="JMG185" s="137"/>
      <c r="JMH185" s="137"/>
      <c r="JMI185" s="137"/>
      <c r="JMJ185" s="137"/>
      <c r="JMK185" s="137"/>
      <c r="JML185" s="137"/>
      <c r="JMM185" s="137"/>
      <c r="JMN185" s="137"/>
      <c r="JMO185" s="137"/>
      <c r="JMP185" s="137"/>
      <c r="JMQ185" s="137"/>
      <c r="JMR185" s="137"/>
      <c r="JMS185" s="137"/>
      <c r="JMT185" s="137"/>
      <c r="JMU185" s="137"/>
      <c r="JMV185" s="137"/>
      <c r="JMW185" s="137"/>
      <c r="JMX185" s="137"/>
      <c r="JMY185" s="137"/>
      <c r="JMZ185" s="137"/>
      <c r="JNA185" s="137"/>
      <c r="JNB185" s="137"/>
      <c r="JNC185" s="137"/>
      <c r="JND185" s="137"/>
      <c r="JNE185" s="137"/>
      <c r="JNF185" s="137"/>
      <c r="JNG185" s="137"/>
      <c r="JNH185" s="137"/>
      <c r="JNI185" s="137"/>
      <c r="JNJ185" s="137"/>
      <c r="JNK185" s="137"/>
      <c r="JNL185" s="137"/>
      <c r="JNM185" s="137"/>
      <c r="JNN185" s="137"/>
      <c r="JNO185" s="137"/>
      <c r="JNP185" s="137"/>
      <c r="JNQ185" s="137"/>
      <c r="JNR185" s="137"/>
      <c r="JNS185" s="137"/>
      <c r="JNT185" s="137"/>
      <c r="JNU185" s="137"/>
      <c r="JNV185" s="137"/>
      <c r="JNW185" s="137"/>
      <c r="JNX185" s="137"/>
      <c r="JNY185" s="137"/>
      <c r="JNZ185" s="137"/>
      <c r="JOA185" s="137"/>
      <c r="JOB185" s="137"/>
      <c r="JOC185" s="137"/>
      <c r="JOD185" s="137"/>
      <c r="JOE185" s="137"/>
      <c r="JOF185" s="137"/>
      <c r="JOG185" s="137"/>
      <c r="JOH185" s="137"/>
      <c r="JOI185" s="137"/>
      <c r="JOJ185" s="137"/>
      <c r="JOK185" s="137"/>
      <c r="JOL185" s="137"/>
      <c r="JOM185" s="137"/>
      <c r="JON185" s="137"/>
      <c r="JOO185" s="137"/>
      <c r="JOP185" s="137"/>
      <c r="JOQ185" s="137"/>
      <c r="JOR185" s="137"/>
      <c r="JOS185" s="137"/>
      <c r="JOT185" s="137"/>
      <c r="JOU185" s="137"/>
      <c r="JOV185" s="137"/>
      <c r="JOW185" s="137"/>
      <c r="JOX185" s="137"/>
      <c r="JOY185" s="137"/>
      <c r="JOZ185" s="137"/>
      <c r="JPA185" s="137"/>
      <c r="JPB185" s="137"/>
      <c r="JPC185" s="137"/>
      <c r="JPD185" s="137"/>
      <c r="JPE185" s="137"/>
      <c r="JPF185" s="137"/>
      <c r="JPG185" s="137"/>
      <c r="JPH185" s="137"/>
      <c r="JPI185" s="137"/>
      <c r="JPJ185" s="137"/>
      <c r="JPK185" s="137"/>
      <c r="JPL185" s="137"/>
      <c r="JPM185" s="137"/>
      <c r="JPN185" s="137"/>
      <c r="JPO185" s="137"/>
      <c r="JPP185" s="137"/>
      <c r="JPQ185" s="137"/>
      <c r="JPR185" s="137"/>
      <c r="JPS185" s="137"/>
      <c r="JPT185" s="137"/>
      <c r="JPU185" s="137"/>
      <c r="JPV185" s="137"/>
      <c r="JPW185" s="137"/>
      <c r="JPX185" s="137"/>
      <c r="JPY185" s="137"/>
      <c r="JPZ185" s="137"/>
      <c r="JQA185" s="137"/>
      <c r="JQB185" s="137"/>
      <c r="JQC185" s="137"/>
      <c r="JQD185" s="137"/>
      <c r="JQE185" s="137"/>
      <c r="JQF185" s="137"/>
      <c r="JQG185" s="137"/>
      <c r="JQH185" s="137"/>
      <c r="JQI185" s="137"/>
      <c r="JQJ185" s="137"/>
      <c r="JQK185" s="137"/>
      <c r="JQL185" s="137"/>
      <c r="JQM185" s="137"/>
      <c r="JQN185" s="137"/>
      <c r="JQO185" s="137"/>
      <c r="JQP185" s="137"/>
      <c r="JQQ185" s="137"/>
      <c r="JQR185" s="137"/>
      <c r="JQS185" s="137"/>
      <c r="JQT185" s="137"/>
      <c r="JQU185" s="137"/>
      <c r="JQV185" s="137"/>
      <c r="JQW185" s="137"/>
      <c r="JQX185" s="137"/>
      <c r="JQY185" s="137"/>
      <c r="JQZ185" s="137"/>
      <c r="JRA185" s="137"/>
      <c r="JRB185" s="137"/>
      <c r="JRC185" s="137"/>
      <c r="JRD185" s="137"/>
      <c r="JRE185" s="137"/>
      <c r="JRF185" s="137"/>
      <c r="JRG185" s="137"/>
      <c r="JRH185" s="137"/>
      <c r="JRI185" s="137"/>
      <c r="JRJ185" s="137"/>
      <c r="JRK185" s="137"/>
      <c r="JRL185" s="137"/>
      <c r="JRM185" s="137"/>
      <c r="JRN185" s="137"/>
      <c r="JRO185" s="137"/>
      <c r="JRP185" s="137"/>
      <c r="JRQ185" s="137"/>
      <c r="JRR185" s="137"/>
      <c r="JRS185" s="137"/>
      <c r="JRT185" s="137"/>
      <c r="JRU185" s="137"/>
      <c r="JRV185" s="137"/>
      <c r="JRW185" s="137"/>
      <c r="JRX185" s="137"/>
      <c r="JRY185" s="137"/>
      <c r="JRZ185" s="137"/>
      <c r="JSA185" s="137"/>
      <c r="JSB185" s="137"/>
      <c r="JSC185" s="137"/>
      <c r="JSD185" s="137"/>
      <c r="JSE185" s="137"/>
      <c r="JSF185" s="137"/>
      <c r="JSG185" s="137"/>
      <c r="JSH185" s="137"/>
      <c r="JSI185" s="137"/>
      <c r="JSJ185" s="137"/>
      <c r="JSK185" s="137"/>
      <c r="JSL185" s="137"/>
      <c r="JSM185" s="137"/>
      <c r="JSN185" s="137"/>
      <c r="JSO185" s="137"/>
      <c r="JSP185" s="137"/>
      <c r="JSQ185" s="137"/>
      <c r="JSR185" s="137"/>
      <c r="JSS185" s="137"/>
      <c r="JST185" s="137"/>
      <c r="JSU185" s="137"/>
      <c r="JSV185" s="137"/>
      <c r="JSW185" s="137"/>
      <c r="JSX185" s="137"/>
      <c r="JSY185" s="137"/>
      <c r="JSZ185" s="137"/>
      <c r="JTA185" s="137"/>
      <c r="JTB185" s="137"/>
      <c r="JTC185" s="137"/>
      <c r="JTD185" s="137"/>
      <c r="JTE185" s="137"/>
      <c r="JTF185" s="137"/>
      <c r="JTG185" s="137"/>
      <c r="JTH185" s="137"/>
      <c r="JTI185" s="137"/>
      <c r="JTJ185" s="137"/>
      <c r="JTK185" s="137"/>
      <c r="JTL185" s="137"/>
      <c r="JTM185" s="137"/>
      <c r="JTN185" s="137"/>
      <c r="JTO185" s="137"/>
      <c r="JTP185" s="137"/>
      <c r="JTQ185" s="137"/>
      <c r="JTR185" s="137"/>
      <c r="JTS185" s="137"/>
      <c r="JTT185" s="137"/>
      <c r="JTU185" s="137"/>
      <c r="JTV185" s="137"/>
      <c r="JTW185" s="137"/>
      <c r="JTX185" s="137"/>
      <c r="JTY185" s="137"/>
      <c r="JTZ185" s="137"/>
      <c r="JUA185" s="137"/>
      <c r="JUB185" s="137"/>
      <c r="JUC185" s="137"/>
      <c r="JUD185" s="137"/>
      <c r="JUE185" s="137"/>
      <c r="JUF185" s="137"/>
      <c r="JUG185" s="137"/>
      <c r="JUH185" s="137"/>
      <c r="JUI185" s="137"/>
      <c r="JUJ185" s="137"/>
      <c r="JUK185" s="137"/>
      <c r="JUL185" s="137"/>
      <c r="JUM185" s="137"/>
      <c r="JUN185" s="137"/>
      <c r="JUO185" s="137"/>
      <c r="JUP185" s="137"/>
      <c r="JUQ185" s="137"/>
      <c r="JUR185" s="137"/>
      <c r="JUS185" s="137"/>
      <c r="JUT185" s="137"/>
      <c r="JUU185" s="137"/>
      <c r="JUV185" s="137"/>
      <c r="JUW185" s="137"/>
      <c r="JUX185" s="137"/>
      <c r="JUY185" s="137"/>
      <c r="JUZ185" s="137"/>
      <c r="JVA185" s="137"/>
      <c r="JVB185" s="137"/>
      <c r="JVC185" s="137"/>
      <c r="JVD185" s="137"/>
      <c r="JVE185" s="137"/>
      <c r="JVF185" s="137"/>
      <c r="JVG185" s="137"/>
      <c r="JVH185" s="137"/>
      <c r="JVI185" s="137"/>
      <c r="JVJ185" s="137"/>
      <c r="JVK185" s="137"/>
      <c r="JVL185" s="137"/>
      <c r="JVM185" s="137"/>
      <c r="JVN185" s="137"/>
      <c r="JVO185" s="137"/>
      <c r="JVP185" s="137"/>
      <c r="JVQ185" s="137"/>
      <c r="JVR185" s="137"/>
      <c r="JVS185" s="137"/>
      <c r="JVT185" s="137"/>
      <c r="JVU185" s="137"/>
      <c r="JVV185" s="137"/>
      <c r="JVW185" s="137"/>
      <c r="JVX185" s="137"/>
      <c r="JVY185" s="137"/>
      <c r="JVZ185" s="137"/>
      <c r="JWA185" s="137"/>
      <c r="JWB185" s="137"/>
      <c r="JWC185" s="137"/>
      <c r="JWD185" s="137"/>
      <c r="JWE185" s="137"/>
      <c r="JWF185" s="137"/>
      <c r="JWG185" s="137"/>
      <c r="JWH185" s="137"/>
      <c r="JWI185" s="137"/>
      <c r="JWJ185" s="137"/>
      <c r="JWK185" s="137"/>
      <c r="JWL185" s="137"/>
      <c r="JWM185" s="137"/>
      <c r="JWN185" s="137"/>
      <c r="JWO185" s="137"/>
      <c r="JWP185" s="137"/>
      <c r="JWQ185" s="137"/>
      <c r="JWR185" s="137"/>
      <c r="JWS185" s="137"/>
      <c r="JWT185" s="137"/>
      <c r="JWU185" s="137"/>
      <c r="JWV185" s="137"/>
      <c r="JWW185" s="137"/>
      <c r="JWX185" s="137"/>
      <c r="JWY185" s="137"/>
      <c r="JWZ185" s="137"/>
      <c r="JXA185" s="137"/>
      <c r="JXB185" s="137"/>
      <c r="JXC185" s="137"/>
      <c r="JXD185" s="137"/>
      <c r="JXE185" s="137"/>
      <c r="JXF185" s="137"/>
      <c r="JXG185" s="137"/>
      <c r="JXH185" s="137"/>
      <c r="JXI185" s="137"/>
      <c r="JXJ185" s="137"/>
      <c r="JXK185" s="137"/>
      <c r="JXL185" s="137"/>
      <c r="JXM185" s="137"/>
      <c r="JXN185" s="137"/>
      <c r="JXO185" s="137"/>
      <c r="JXP185" s="137"/>
      <c r="JXQ185" s="137"/>
      <c r="JXR185" s="137"/>
      <c r="JXS185" s="137"/>
      <c r="JXT185" s="137"/>
      <c r="JXU185" s="137"/>
      <c r="JXV185" s="137"/>
      <c r="JXW185" s="137"/>
      <c r="JXX185" s="137"/>
      <c r="JXY185" s="137"/>
      <c r="JXZ185" s="137"/>
      <c r="JYA185" s="137"/>
      <c r="JYB185" s="137"/>
      <c r="JYC185" s="137"/>
      <c r="JYD185" s="137"/>
      <c r="JYE185" s="137"/>
      <c r="JYF185" s="137"/>
      <c r="JYG185" s="137"/>
      <c r="JYH185" s="137"/>
      <c r="JYI185" s="137"/>
      <c r="JYJ185" s="137"/>
      <c r="JYK185" s="137"/>
      <c r="JYL185" s="137"/>
      <c r="JYM185" s="137"/>
      <c r="JYN185" s="137"/>
      <c r="JYO185" s="137"/>
      <c r="JYP185" s="137"/>
      <c r="JYQ185" s="137"/>
      <c r="JYR185" s="137"/>
      <c r="JYS185" s="137"/>
      <c r="JYT185" s="137"/>
      <c r="JYU185" s="137"/>
      <c r="JYV185" s="137"/>
      <c r="JYW185" s="137"/>
      <c r="JYX185" s="137"/>
      <c r="JYY185" s="137"/>
      <c r="JYZ185" s="137"/>
      <c r="JZA185" s="137"/>
      <c r="JZB185" s="137"/>
      <c r="JZC185" s="137"/>
      <c r="JZD185" s="137"/>
      <c r="JZE185" s="137"/>
      <c r="JZF185" s="137"/>
      <c r="JZG185" s="137"/>
      <c r="JZH185" s="137"/>
      <c r="JZI185" s="137"/>
      <c r="JZJ185" s="137"/>
      <c r="JZK185" s="137"/>
      <c r="JZL185" s="137"/>
      <c r="JZM185" s="137"/>
      <c r="JZN185" s="137"/>
      <c r="JZO185" s="137"/>
      <c r="JZP185" s="137"/>
      <c r="JZQ185" s="137"/>
      <c r="JZR185" s="137"/>
      <c r="JZS185" s="137"/>
      <c r="JZT185" s="137"/>
      <c r="JZU185" s="137"/>
      <c r="JZV185" s="137"/>
      <c r="JZW185" s="137"/>
      <c r="JZX185" s="137"/>
      <c r="JZY185" s="137"/>
      <c r="JZZ185" s="137"/>
      <c r="KAA185" s="137"/>
      <c r="KAB185" s="137"/>
      <c r="KAC185" s="137"/>
      <c r="KAD185" s="137"/>
      <c r="KAE185" s="137"/>
      <c r="KAF185" s="137"/>
      <c r="KAG185" s="137"/>
      <c r="KAH185" s="137"/>
      <c r="KAI185" s="137"/>
      <c r="KAJ185" s="137"/>
      <c r="KAK185" s="137"/>
      <c r="KAL185" s="137"/>
      <c r="KAM185" s="137"/>
      <c r="KAN185" s="137"/>
      <c r="KAO185" s="137"/>
      <c r="KAP185" s="137"/>
      <c r="KAQ185" s="137"/>
      <c r="KAR185" s="137"/>
      <c r="KAS185" s="137"/>
      <c r="KAT185" s="137"/>
      <c r="KAU185" s="137"/>
      <c r="KAV185" s="137"/>
      <c r="KAW185" s="137"/>
      <c r="KAX185" s="137"/>
      <c r="KAY185" s="137"/>
      <c r="KAZ185" s="137"/>
      <c r="KBA185" s="137"/>
      <c r="KBB185" s="137"/>
      <c r="KBC185" s="137"/>
      <c r="KBD185" s="137"/>
      <c r="KBE185" s="137"/>
      <c r="KBF185" s="137"/>
      <c r="KBG185" s="137"/>
      <c r="KBH185" s="137"/>
      <c r="KBI185" s="137"/>
      <c r="KBJ185" s="137"/>
      <c r="KBK185" s="137"/>
      <c r="KBL185" s="137"/>
      <c r="KBM185" s="137"/>
      <c r="KBN185" s="137"/>
      <c r="KBO185" s="137"/>
      <c r="KBP185" s="137"/>
      <c r="KBQ185" s="137"/>
      <c r="KBR185" s="137"/>
      <c r="KBS185" s="137"/>
      <c r="KBT185" s="137"/>
      <c r="KBU185" s="137"/>
      <c r="KBV185" s="137"/>
      <c r="KBW185" s="137"/>
      <c r="KBX185" s="137"/>
      <c r="KBY185" s="137"/>
      <c r="KBZ185" s="137"/>
      <c r="KCA185" s="137"/>
      <c r="KCB185" s="137"/>
      <c r="KCC185" s="137"/>
      <c r="KCD185" s="137"/>
      <c r="KCE185" s="137"/>
      <c r="KCF185" s="137"/>
      <c r="KCG185" s="137"/>
      <c r="KCH185" s="137"/>
      <c r="KCI185" s="137"/>
      <c r="KCJ185" s="137"/>
      <c r="KCK185" s="137"/>
      <c r="KCL185" s="137"/>
      <c r="KCM185" s="137"/>
      <c r="KCN185" s="137"/>
      <c r="KCO185" s="137"/>
      <c r="KCP185" s="137"/>
      <c r="KCQ185" s="137"/>
      <c r="KCR185" s="137"/>
      <c r="KCS185" s="137"/>
      <c r="KCT185" s="137"/>
      <c r="KCU185" s="137"/>
      <c r="KCV185" s="137"/>
      <c r="KCW185" s="137"/>
      <c r="KCX185" s="137"/>
      <c r="KCY185" s="137"/>
      <c r="KCZ185" s="137"/>
      <c r="KDA185" s="137"/>
      <c r="KDB185" s="137"/>
      <c r="KDC185" s="137"/>
      <c r="KDD185" s="137"/>
      <c r="KDE185" s="137"/>
      <c r="KDF185" s="137"/>
      <c r="KDG185" s="137"/>
      <c r="KDH185" s="137"/>
      <c r="KDI185" s="137"/>
      <c r="KDJ185" s="137"/>
      <c r="KDK185" s="137"/>
      <c r="KDL185" s="137"/>
      <c r="KDM185" s="137"/>
      <c r="KDN185" s="137"/>
      <c r="KDO185" s="137"/>
      <c r="KDP185" s="137"/>
      <c r="KDQ185" s="137"/>
      <c r="KDR185" s="137"/>
      <c r="KDS185" s="137"/>
      <c r="KDT185" s="137"/>
      <c r="KDU185" s="137"/>
      <c r="KDV185" s="137"/>
      <c r="KDW185" s="137"/>
      <c r="KDX185" s="137"/>
      <c r="KDY185" s="137"/>
      <c r="KDZ185" s="137"/>
      <c r="KEA185" s="137"/>
      <c r="KEB185" s="137"/>
      <c r="KEC185" s="137"/>
      <c r="KED185" s="137"/>
      <c r="KEE185" s="137"/>
      <c r="KEF185" s="137"/>
      <c r="KEG185" s="137"/>
      <c r="KEH185" s="137"/>
      <c r="KEI185" s="137"/>
      <c r="KEJ185" s="137"/>
      <c r="KEK185" s="137"/>
      <c r="KEL185" s="137"/>
      <c r="KEM185" s="137"/>
      <c r="KEN185" s="137"/>
      <c r="KEO185" s="137"/>
      <c r="KEP185" s="137"/>
      <c r="KEQ185" s="137"/>
      <c r="KER185" s="137"/>
      <c r="KES185" s="137"/>
      <c r="KET185" s="137"/>
      <c r="KEU185" s="137"/>
      <c r="KEV185" s="137"/>
      <c r="KEW185" s="137"/>
      <c r="KEX185" s="137"/>
      <c r="KEY185" s="137"/>
      <c r="KEZ185" s="137"/>
      <c r="KFA185" s="137"/>
      <c r="KFB185" s="137"/>
      <c r="KFC185" s="137"/>
      <c r="KFD185" s="137"/>
      <c r="KFE185" s="137"/>
      <c r="KFF185" s="137"/>
      <c r="KFG185" s="137"/>
      <c r="KFH185" s="137"/>
      <c r="KFI185" s="137"/>
      <c r="KFJ185" s="137"/>
      <c r="KFK185" s="137"/>
      <c r="KFL185" s="137"/>
      <c r="KFM185" s="137"/>
      <c r="KFN185" s="137"/>
      <c r="KFO185" s="137"/>
      <c r="KFP185" s="137"/>
      <c r="KFQ185" s="137"/>
      <c r="KFR185" s="137"/>
      <c r="KFS185" s="137"/>
      <c r="KFT185" s="137"/>
      <c r="KFU185" s="137"/>
      <c r="KFV185" s="137"/>
      <c r="KFW185" s="137"/>
      <c r="KFX185" s="137"/>
      <c r="KFY185" s="137"/>
      <c r="KFZ185" s="137"/>
      <c r="KGA185" s="137"/>
      <c r="KGB185" s="137"/>
      <c r="KGC185" s="137"/>
      <c r="KGD185" s="137"/>
      <c r="KGE185" s="137"/>
      <c r="KGF185" s="137"/>
      <c r="KGG185" s="137"/>
      <c r="KGH185" s="137"/>
      <c r="KGI185" s="137"/>
      <c r="KGJ185" s="137"/>
      <c r="KGK185" s="137"/>
      <c r="KGL185" s="137"/>
      <c r="KGM185" s="137"/>
      <c r="KGN185" s="137"/>
      <c r="KGO185" s="137"/>
      <c r="KGP185" s="137"/>
      <c r="KGQ185" s="137"/>
      <c r="KGR185" s="137"/>
      <c r="KGS185" s="137"/>
      <c r="KGT185" s="137"/>
      <c r="KGU185" s="137"/>
      <c r="KGV185" s="137"/>
      <c r="KGW185" s="137"/>
      <c r="KGX185" s="137"/>
      <c r="KGY185" s="137"/>
      <c r="KGZ185" s="137"/>
      <c r="KHA185" s="137"/>
      <c r="KHB185" s="137"/>
      <c r="KHC185" s="137"/>
      <c r="KHD185" s="137"/>
      <c r="KHE185" s="137"/>
      <c r="KHF185" s="137"/>
      <c r="KHG185" s="137"/>
      <c r="KHH185" s="137"/>
      <c r="KHI185" s="137"/>
      <c r="KHJ185" s="137"/>
      <c r="KHK185" s="137"/>
      <c r="KHL185" s="137"/>
      <c r="KHM185" s="137"/>
      <c r="KHN185" s="137"/>
      <c r="KHO185" s="137"/>
      <c r="KHP185" s="137"/>
      <c r="KHQ185" s="137"/>
      <c r="KHR185" s="137"/>
      <c r="KHS185" s="137"/>
      <c r="KHT185" s="137"/>
      <c r="KHU185" s="137"/>
      <c r="KHV185" s="137"/>
      <c r="KHW185" s="137"/>
      <c r="KHX185" s="137"/>
      <c r="KHY185" s="137"/>
      <c r="KHZ185" s="137"/>
      <c r="KIA185" s="137"/>
      <c r="KIB185" s="137"/>
      <c r="KIC185" s="137"/>
      <c r="KID185" s="137"/>
      <c r="KIE185" s="137"/>
      <c r="KIF185" s="137"/>
      <c r="KIG185" s="137"/>
      <c r="KIH185" s="137"/>
      <c r="KII185" s="137"/>
      <c r="KIJ185" s="137"/>
      <c r="KIK185" s="137"/>
      <c r="KIL185" s="137"/>
      <c r="KIM185" s="137"/>
      <c r="KIN185" s="137"/>
      <c r="KIO185" s="137"/>
      <c r="KIP185" s="137"/>
      <c r="KIQ185" s="137"/>
      <c r="KIR185" s="137"/>
      <c r="KIS185" s="137"/>
      <c r="KIT185" s="137"/>
      <c r="KIU185" s="137"/>
      <c r="KIV185" s="137"/>
      <c r="KIW185" s="137"/>
      <c r="KIX185" s="137"/>
      <c r="KIY185" s="137"/>
      <c r="KIZ185" s="137"/>
      <c r="KJA185" s="137"/>
      <c r="KJB185" s="137"/>
      <c r="KJC185" s="137"/>
      <c r="KJD185" s="137"/>
      <c r="KJE185" s="137"/>
      <c r="KJF185" s="137"/>
      <c r="KJG185" s="137"/>
      <c r="KJH185" s="137"/>
      <c r="KJI185" s="137"/>
      <c r="KJJ185" s="137"/>
      <c r="KJK185" s="137"/>
      <c r="KJL185" s="137"/>
      <c r="KJM185" s="137"/>
      <c r="KJN185" s="137"/>
      <c r="KJO185" s="137"/>
      <c r="KJP185" s="137"/>
      <c r="KJQ185" s="137"/>
      <c r="KJR185" s="137"/>
      <c r="KJS185" s="137"/>
      <c r="KJT185" s="137"/>
      <c r="KJU185" s="137"/>
      <c r="KJV185" s="137"/>
      <c r="KJW185" s="137"/>
      <c r="KJX185" s="137"/>
      <c r="KJY185" s="137"/>
      <c r="KJZ185" s="137"/>
      <c r="KKA185" s="137"/>
      <c r="KKB185" s="137"/>
      <c r="KKC185" s="137"/>
      <c r="KKD185" s="137"/>
      <c r="KKE185" s="137"/>
      <c r="KKF185" s="137"/>
      <c r="KKG185" s="137"/>
      <c r="KKH185" s="137"/>
      <c r="KKI185" s="137"/>
      <c r="KKJ185" s="137"/>
      <c r="KKK185" s="137"/>
      <c r="KKL185" s="137"/>
      <c r="KKM185" s="137"/>
      <c r="KKN185" s="137"/>
      <c r="KKO185" s="137"/>
      <c r="KKP185" s="137"/>
      <c r="KKQ185" s="137"/>
      <c r="KKR185" s="137"/>
      <c r="KKS185" s="137"/>
      <c r="KKT185" s="137"/>
      <c r="KKU185" s="137"/>
      <c r="KKV185" s="137"/>
      <c r="KKW185" s="137"/>
      <c r="KKX185" s="137"/>
      <c r="KKY185" s="137"/>
      <c r="KKZ185" s="137"/>
      <c r="KLA185" s="137"/>
      <c r="KLB185" s="137"/>
      <c r="KLC185" s="137"/>
      <c r="KLD185" s="137"/>
      <c r="KLE185" s="137"/>
      <c r="KLF185" s="137"/>
      <c r="KLG185" s="137"/>
      <c r="KLH185" s="137"/>
      <c r="KLI185" s="137"/>
      <c r="KLJ185" s="137"/>
      <c r="KLK185" s="137"/>
      <c r="KLL185" s="137"/>
      <c r="KLM185" s="137"/>
      <c r="KLN185" s="137"/>
      <c r="KLO185" s="137"/>
      <c r="KLP185" s="137"/>
      <c r="KLQ185" s="137"/>
      <c r="KLR185" s="137"/>
      <c r="KLS185" s="137"/>
      <c r="KLT185" s="137"/>
      <c r="KLU185" s="137"/>
      <c r="KLV185" s="137"/>
      <c r="KLW185" s="137"/>
      <c r="KLX185" s="137"/>
      <c r="KLY185" s="137"/>
      <c r="KLZ185" s="137"/>
      <c r="KMA185" s="137"/>
      <c r="KMB185" s="137"/>
      <c r="KMC185" s="137"/>
      <c r="KMD185" s="137"/>
      <c r="KME185" s="137"/>
      <c r="KMF185" s="137"/>
      <c r="KMG185" s="137"/>
      <c r="KMH185" s="137"/>
      <c r="KMI185" s="137"/>
      <c r="KMJ185" s="137"/>
      <c r="KMK185" s="137"/>
      <c r="KML185" s="137"/>
      <c r="KMM185" s="137"/>
      <c r="KMN185" s="137"/>
      <c r="KMO185" s="137"/>
      <c r="KMP185" s="137"/>
      <c r="KMQ185" s="137"/>
      <c r="KMR185" s="137"/>
      <c r="KMS185" s="137"/>
      <c r="KMT185" s="137"/>
      <c r="KMU185" s="137"/>
      <c r="KMV185" s="137"/>
      <c r="KMW185" s="137"/>
      <c r="KMX185" s="137"/>
      <c r="KMY185" s="137"/>
      <c r="KMZ185" s="137"/>
      <c r="KNA185" s="137"/>
      <c r="KNB185" s="137"/>
      <c r="KNC185" s="137"/>
      <c r="KND185" s="137"/>
      <c r="KNE185" s="137"/>
      <c r="KNF185" s="137"/>
      <c r="KNG185" s="137"/>
      <c r="KNH185" s="137"/>
      <c r="KNI185" s="137"/>
      <c r="KNJ185" s="137"/>
      <c r="KNK185" s="137"/>
      <c r="KNL185" s="137"/>
      <c r="KNM185" s="137"/>
      <c r="KNN185" s="137"/>
      <c r="KNO185" s="137"/>
      <c r="KNP185" s="137"/>
      <c r="KNQ185" s="137"/>
      <c r="KNR185" s="137"/>
      <c r="KNS185" s="137"/>
      <c r="KNT185" s="137"/>
      <c r="KNU185" s="137"/>
      <c r="KNV185" s="137"/>
      <c r="KNW185" s="137"/>
      <c r="KNX185" s="137"/>
      <c r="KNY185" s="137"/>
      <c r="KNZ185" s="137"/>
      <c r="KOA185" s="137"/>
      <c r="KOB185" s="137"/>
      <c r="KOC185" s="137"/>
      <c r="KOD185" s="137"/>
      <c r="KOE185" s="137"/>
      <c r="KOF185" s="137"/>
      <c r="KOG185" s="137"/>
      <c r="KOH185" s="137"/>
      <c r="KOI185" s="137"/>
      <c r="KOJ185" s="137"/>
      <c r="KOK185" s="137"/>
      <c r="KOL185" s="137"/>
      <c r="KOM185" s="137"/>
      <c r="KON185" s="137"/>
      <c r="KOO185" s="137"/>
      <c r="KOP185" s="137"/>
      <c r="KOQ185" s="137"/>
      <c r="KOR185" s="137"/>
      <c r="KOS185" s="137"/>
      <c r="KOT185" s="137"/>
      <c r="KOU185" s="137"/>
      <c r="KOV185" s="137"/>
      <c r="KOW185" s="137"/>
      <c r="KOX185" s="137"/>
      <c r="KOY185" s="137"/>
      <c r="KOZ185" s="137"/>
      <c r="KPA185" s="137"/>
      <c r="KPB185" s="137"/>
      <c r="KPC185" s="137"/>
      <c r="KPD185" s="137"/>
      <c r="KPE185" s="137"/>
      <c r="KPF185" s="137"/>
      <c r="KPG185" s="137"/>
      <c r="KPH185" s="137"/>
      <c r="KPI185" s="137"/>
      <c r="KPJ185" s="137"/>
      <c r="KPK185" s="137"/>
      <c r="KPL185" s="137"/>
      <c r="KPM185" s="137"/>
      <c r="KPN185" s="137"/>
      <c r="KPO185" s="137"/>
      <c r="KPP185" s="137"/>
      <c r="KPQ185" s="137"/>
      <c r="KPR185" s="137"/>
      <c r="KPS185" s="137"/>
      <c r="KPT185" s="137"/>
      <c r="KPU185" s="137"/>
      <c r="KPV185" s="137"/>
      <c r="KPW185" s="137"/>
      <c r="KPX185" s="137"/>
      <c r="KPY185" s="137"/>
      <c r="KPZ185" s="137"/>
      <c r="KQA185" s="137"/>
      <c r="KQB185" s="137"/>
      <c r="KQC185" s="137"/>
      <c r="KQD185" s="137"/>
      <c r="KQE185" s="137"/>
      <c r="KQF185" s="137"/>
      <c r="KQG185" s="137"/>
      <c r="KQH185" s="137"/>
      <c r="KQI185" s="137"/>
      <c r="KQJ185" s="137"/>
      <c r="KQK185" s="137"/>
      <c r="KQL185" s="137"/>
      <c r="KQM185" s="137"/>
      <c r="KQN185" s="137"/>
      <c r="KQO185" s="137"/>
      <c r="KQP185" s="137"/>
      <c r="KQQ185" s="137"/>
      <c r="KQR185" s="137"/>
      <c r="KQS185" s="137"/>
      <c r="KQT185" s="137"/>
      <c r="KQU185" s="137"/>
      <c r="KQV185" s="137"/>
      <c r="KQW185" s="137"/>
      <c r="KQX185" s="137"/>
      <c r="KQY185" s="137"/>
      <c r="KQZ185" s="137"/>
      <c r="KRA185" s="137"/>
      <c r="KRB185" s="137"/>
      <c r="KRC185" s="137"/>
      <c r="KRD185" s="137"/>
      <c r="KRE185" s="137"/>
      <c r="KRF185" s="137"/>
      <c r="KRG185" s="137"/>
      <c r="KRH185" s="137"/>
      <c r="KRI185" s="137"/>
      <c r="KRJ185" s="137"/>
      <c r="KRK185" s="137"/>
      <c r="KRL185" s="137"/>
      <c r="KRM185" s="137"/>
      <c r="KRN185" s="137"/>
      <c r="KRO185" s="137"/>
      <c r="KRP185" s="137"/>
      <c r="KRQ185" s="137"/>
      <c r="KRR185" s="137"/>
      <c r="KRS185" s="137"/>
      <c r="KRT185" s="137"/>
      <c r="KRU185" s="137"/>
      <c r="KRV185" s="137"/>
      <c r="KRW185" s="137"/>
      <c r="KRX185" s="137"/>
      <c r="KRY185" s="137"/>
      <c r="KRZ185" s="137"/>
      <c r="KSA185" s="137"/>
      <c r="KSB185" s="137"/>
      <c r="KSC185" s="137"/>
      <c r="KSD185" s="137"/>
      <c r="KSE185" s="137"/>
      <c r="KSF185" s="137"/>
      <c r="KSG185" s="137"/>
      <c r="KSH185" s="137"/>
      <c r="KSI185" s="137"/>
      <c r="KSJ185" s="137"/>
      <c r="KSK185" s="137"/>
      <c r="KSL185" s="137"/>
      <c r="KSM185" s="137"/>
      <c r="KSN185" s="137"/>
      <c r="KSO185" s="137"/>
      <c r="KSP185" s="137"/>
      <c r="KSQ185" s="137"/>
      <c r="KSR185" s="137"/>
      <c r="KSS185" s="137"/>
      <c r="KST185" s="137"/>
      <c r="KSU185" s="137"/>
      <c r="KSV185" s="137"/>
      <c r="KSW185" s="137"/>
      <c r="KSX185" s="137"/>
      <c r="KSY185" s="137"/>
      <c r="KSZ185" s="137"/>
      <c r="KTA185" s="137"/>
      <c r="KTB185" s="137"/>
      <c r="KTC185" s="137"/>
      <c r="KTD185" s="137"/>
      <c r="KTE185" s="137"/>
      <c r="KTF185" s="137"/>
      <c r="KTG185" s="137"/>
      <c r="KTH185" s="137"/>
      <c r="KTI185" s="137"/>
      <c r="KTJ185" s="137"/>
      <c r="KTK185" s="137"/>
      <c r="KTL185" s="137"/>
      <c r="KTM185" s="137"/>
      <c r="KTN185" s="137"/>
      <c r="KTO185" s="137"/>
      <c r="KTP185" s="137"/>
      <c r="KTQ185" s="137"/>
      <c r="KTR185" s="137"/>
      <c r="KTS185" s="137"/>
      <c r="KTT185" s="137"/>
      <c r="KTU185" s="137"/>
      <c r="KTV185" s="137"/>
      <c r="KTW185" s="137"/>
      <c r="KTX185" s="137"/>
      <c r="KTY185" s="137"/>
      <c r="KTZ185" s="137"/>
      <c r="KUA185" s="137"/>
      <c r="KUB185" s="137"/>
      <c r="KUC185" s="137"/>
      <c r="KUD185" s="137"/>
      <c r="KUE185" s="137"/>
      <c r="KUF185" s="137"/>
      <c r="KUG185" s="137"/>
      <c r="KUH185" s="137"/>
      <c r="KUI185" s="137"/>
      <c r="KUJ185" s="137"/>
      <c r="KUK185" s="137"/>
      <c r="KUL185" s="137"/>
      <c r="KUM185" s="137"/>
      <c r="KUN185" s="137"/>
      <c r="KUO185" s="137"/>
      <c r="KUP185" s="137"/>
      <c r="KUQ185" s="137"/>
      <c r="KUR185" s="137"/>
      <c r="KUS185" s="137"/>
      <c r="KUT185" s="137"/>
      <c r="KUU185" s="137"/>
      <c r="KUV185" s="137"/>
      <c r="KUW185" s="137"/>
      <c r="KUX185" s="137"/>
      <c r="KUY185" s="137"/>
      <c r="KUZ185" s="137"/>
      <c r="KVA185" s="137"/>
      <c r="KVB185" s="137"/>
      <c r="KVC185" s="137"/>
      <c r="KVD185" s="137"/>
      <c r="KVE185" s="137"/>
      <c r="KVF185" s="137"/>
      <c r="KVG185" s="137"/>
      <c r="KVH185" s="137"/>
      <c r="KVI185" s="137"/>
      <c r="KVJ185" s="137"/>
      <c r="KVK185" s="137"/>
      <c r="KVL185" s="137"/>
      <c r="KVM185" s="137"/>
      <c r="KVN185" s="137"/>
      <c r="KVO185" s="137"/>
      <c r="KVP185" s="137"/>
      <c r="KVQ185" s="137"/>
      <c r="KVR185" s="137"/>
      <c r="KVS185" s="137"/>
      <c r="KVT185" s="137"/>
      <c r="KVU185" s="137"/>
      <c r="KVV185" s="137"/>
      <c r="KVW185" s="137"/>
      <c r="KVX185" s="137"/>
      <c r="KVY185" s="137"/>
      <c r="KVZ185" s="137"/>
      <c r="KWA185" s="137"/>
      <c r="KWB185" s="137"/>
      <c r="KWC185" s="137"/>
      <c r="KWD185" s="137"/>
      <c r="KWE185" s="137"/>
      <c r="KWF185" s="137"/>
      <c r="KWG185" s="137"/>
      <c r="KWH185" s="137"/>
      <c r="KWI185" s="137"/>
      <c r="KWJ185" s="137"/>
      <c r="KWK185" s="137"/>
      <c r="KWL185" s="137"/>
      <c r="KWM185" s="137"/>
      <c r="KWN185" s="137"/>
      <c r="KWO185" s="137"/>
      <c r="KWP185" s="137"/>
      <c r="KWQ185" s="137"/>
      <c r="KWR185" s="137"/>
      <c r="KWS185" s="137"/>
      <c r="KWT185" s="137"/>
      <c r="KWU185" s="137"/>
      <c r="KWV185" s="137"/>
      <c r="KWW185" s="137"/>
      <c r="KWX185" s="137"/>
      <c r="KWY185" s="137"/>
      <c r="KWZ185" s="137"/>
      <c r="KXA185" s="137"/>
      <c r="KXB185" s="137"/>
      <c r="KXC185" s="137"/>
      <c r="KXD185" s="137"/>
      <c r="KXE185" s="137"/>
      <c r="KXF185" s="137"/>
      <c r="KXG185" s="137"/>
      <c r="KXH185" s="137"/>
      <c r="KXI185" s="137"/>
      <c r="KXJ185" s="137"/>
      <c r="KXK185" s="137"/>
      <c r="KXL185" s="137"/>
      <c r="KXM185" s="137"/>
      <c r="KXN185" s="137"/>
      <c r="KXO185" s="137"/>
      <c r="KXP185" s="137"/>
      <c r="KXQ185" s="137"/>
      <c r="KXR185" s="137"/>
      <c r="KXS185" s="137"/>
      <c r="KXT185" s="137"/>
      <c r="KXU185" s="137"/>
      <c r="KXV185" s="137"/>
      <c r="KXW185" s="137"/>
      <c r="KXX185" s="137"/>
      <c r="KXY185" s="137"/>
      <c r="KXZ185" s="137"/>
      <c r="KYA185" s="137"/>
      <c r="KYB185" s="137"/>
      <c r="KYC185" s="137"/>
      <c r="KYD185" s="137"/>
      <c r="KYE185" s="137"/>
      <c r="KYF185" s="137"/>
      <c r="KYG185" s="137"/>
      <c r="KYH185" s="137"/>
      <c r="KYI185" s="137"/>
      <c r="KYJ185" s="137"/>
      <c r="KYK185" s="137"/>
      <c r="KYL185" s="137"/>
      <c r="KYM185" s="137"/>
      <c r="KYN185" s="137"/>
      <c r="KYO185" s="137"/>
      <c r="KYP185" s="137"/>
      <c r="KYQ185" s="137"/>
      <c r="KYR185" s="137"/>
      <c r="KYS185" s="137"/>
      <c r="KYT185" s="137"/>
      <c r="KYU185" s="137"/>
      <c r="KYV185" s="137"/>
      <c r="KYW185" s="137"/>
      <c r="KYX185" s="137"/>
      <c r="KYY185" s="137"/>
      <c r="KYZ185" s="137"/>
      <c r="KZA185" s="137"/>
      <c r="KZB185" s="137"/>
      <c r="KZC185" s="137"/>
      <c r="KZD185" s="137"/>
      <c r="KZE185" s="137"/>
      <c r="KZF185" s="137"/>
      <c r="KZG185" s="137"/>
      <c r="KZH185" s="137"/>
      <c r="KZI185" s="137"/>
      <c r="KZJ185" s="137"/>
      <c r="KZK185" s="137"/>
      <c r="KZL185" s="137"/>
      <c r="KZM185" s="137"/>
      <c r="KZN185" s="137"/>
      <c r="KZO185" s="137"/>
      <c r="KZP185" s="137"/>
      <c r="KZQ185" s="137"/>
      <c r="KZR185" s="137"/>
      <c r="KZS185" s="137"/>
      <c r="KZT185" s="137"/>
      <c r="KZU185" s="137"/>
      <c r="KZV185" s="137"/>
      <c r="KZW185" s="137"/>
      <c r="KZX185" s="137"/>
      <c r="KZY185" s="137"/>
      <c r="KZZ185" s="137"/>
      <c r="LAA185" s="137"/>
      <c r="LAB185" s="137"/>
      <c r="LAC185" s="137"/>
      <c r="LAD185" s="137"/>
      <c r="LAE185" s="137"/>
      <c r="LAF185" s="137"/>
      <c r="LAG185" s="137"/>
      <c r="LAH185" s="137"/>
      <c r="LAI185" s="137"/>
      <c r="LAJ185" s="137"/>
      <c r="LAK185" s="137"/>
      <c r="LAL185" s="137"/>
      <c r="LAM185" s="137"/>
      <c r="LAN185" s="137"/>
      <c r="LAO185" s="137"/>
      <c r="LAP185" s="137"/>
      <c r="LAQ185" s="137"/>
      <c r="LAR185" s="137"/>
      <c r="LAS185" s="137"/>
      <c r="LAT185" s="137"/>
      <c r="LAU185" s="137"/>
      <c r="LAV185" s="137"/>
      <c r="LAW185" s="137"/>
      <c r="LAX185" s="137"/>
      <c r="LAY185" s="137"/>
      <c r="LAZ185" s="137"/>
      <c r="LBA185" s="137"/>
      <c r="LBB185" s="137"/>
      <c r="LBC185" s="137"/>
      <c r="LBD185" s="137"/>
      <c r="LBE185" s="137"/>
      <c r="LBF185" s="137"/>
      <c r="LBG185" s="137"/>
      <c r="LBH185" s="137"/>
      <c r="LBI185" s="137"/>
      <c r="LBJ185" s="137"/>
      <c r="LBK185" s="137"/>
      <c r="LBL185" s="137"/>
      <c r="LBM185" s="137"/>
      <c r="LBN185" s="137"/>
      <c r="LBO185" s="137"/>
      <c r="LBP185" s="137"/>
      <c r="LBQ185" s="137"/>
      <c r="LBR185" s="137"/>
      <c r="LBS185" s="137"/>
      <c r="LBT185" s="137"/>
      <c r="LBU185" s="137"/>
      <c r="LBV185" s="137"/>
      <c r="LBW185" s="137"/>
      <c r="LBX185" s="137"/>
      <c r="LBY185" s="137"/>
      <c r="LBZ185" s="137"/>
      <c r="LCA185" s="137"/>
      <c r="LCB185" s="137"/>
      <c r="LCC185" s="137"/>
      <c r="LCD185" s="137"/>
      <c r="LCE185" s="137"/>
      <c r="LCF185" s="137"/>
      <c r="LCG185" s="137"/>
      <c r="LCH185" s="137"/>
      <c r="LCI185" s="137"/>
      <c r="LCJ185" s="137"/>
      <c r="LCK185" s="137"/>
      <c r="LCL185" s="137"/>
      <c r="LCM185" s="137"/>
      <c r="LCN185" s="137"/>
      <c r="LCO185" s="137"/>
      <c r="LCP185" s="137"/>
      <c r="LCQ185" s="137"/>
      <c r="LCR185" s="137"/>
      <c r="LCS185" s="137"/>
      <c r="LCT185" s="137"/>
      <c r="LCU185" s="137"/>
      <c r="LCV185" s="137"/>
      <c r="LCW185" s="137"/>
      <c r="LCX185" s="137"/>
      <c r="LCY185" s="137"/>
      <c r="LCZ185" s="137"/>
      <c r="LDA185" s="137"/>
      <c r="LDB185" s="137"/>
      <c r="LDC185" s="137"/>
      <c r="LDD185" s="137"/>
      <c r="LDE185" s="137"/>
      <c r="LDF185" s="137"/>
      <c r="LDG185" s="137"/>
      <c r="LDH185" s="137"/>
      <c r="LDI185" s="137"/>
      <c r="LDJ185" s="137"/>
      <c r="LDK185" s="137"/>
      <c r="LDL185" s="137"/>
      <c r="LDM185" s="137"/>
      <c r="LDN185" s="137"/>
      <c r="LDO185" s="137"/>
      <c r="LDP185" s="137"/>
      <c r="LDQ185" s="137"/>
      <c r="LDR185" s="137"/>
      <c r="LDS185" s="137"/>
      <c r="LDT185" s="137"/>
      <c r="LDU185" s="137"/>
      <c r="LDV185" s="137"/>
      <c r="LDW185" s="137"/>
      <c r="LDX185" s="137"/>
      <c r="LDY185" s="137"/>
      <c r="LDZ185" s="137"/>
      <c r="LEA185" s="137"/>
      <c r="LEB185" s="137"/>
      <c r="LEC185" s="137"/>
      <c r="LED185" s="137"/>
      <c r="LEE185" s="137"/>
      <c r="LEF185" s="137"/>
      <c r="LEG185" s="137"/>
      <c r="LEH185" s="137"/>
      <c r="LEI185" s="137"/>
      <c r="LEJ185" s="137"/>
      <c r="LEK185" s="137"/>
      <c r="LEL185" s="137"/>
      <c r="LEM185" s="137"/>
      <c r="LEN185" s="137"/>
      <c r="LEO185" s="137"/>
      <c r="LEP185" s="137"/>
      <c r="LEQ185" s="137"/>
      <c r="LER185" s="137"/>
      <c r="LES185" s="137"/>
      <c r="LET185" s="137"/>
      <c r="LEU185" s="137"/>
      <c r="LEV185" s="137"/>
      <c r="LEW185" s="137"/>
      <c r="LEX185" s="137"/>
      <c r="LEY185" s="137"/>
      <c r="LEZ185" s="137"/>
      <c r="LFA185" s="137"/>
      <c r="LFB185" s="137"/>
      <c r="LFC185" s="137"/>
      <c r="LFD185" s="137"/>
      <c r="LFE185" s="137"/>
      <c r="LFF185" s="137"/>
      <c r="LFG185" s="137"/>
      <c r="LFH185" s="137"/>
      <c r="LFI185" s="137"/>
      <c r="LFJ185" s="137"/>
      <c r="LFK185" s="137"/>
      <c r="LFL185" s="137"/>
      <c r="LFM185" s="137"/>
      <c r="LFN185" s="137"/>
      <c r="LFO185" s="137"/>
      <c r="LFP185" s="137"/>
      <c r="LFQ185" s="137"/>
      <c r="LFR185" s="137"/>
      <c r="LFS185" s="137"/>
      <c r="LFT185" s="137"/>
      <c r="LFU185" s="137"/>
      <c r="LFV185" s="137"/>
      <c r="LFW185" s="137"/>
      <c r="LFX185" s="137"/>
      <c r="LFY185" s="137"/>
      <c r="LFZ185" s="137"/>
      <c r="LGA185" s="137"/>
      <c r="LGB185" s="137"/>
      <c r="LGC185" s="137"/>
      <c r="LGD185" s="137"/>
      <c r="LGE185" s="137"/>
      <c r="LGF185" s="137"/>
      <c r="LGG185" s="137"/>
      <c r="LGH185" s="137"/>
      <c r="LGI185" s="137"/>
      <c r="LGJ185" s="137"/>
      <c r="LGK185" s="137"/>
      <c r="LGL185" s="137"/>
      <c r="LGM185" s="137"/>
      <c r="LGN185" s="137"/>
      <c r="LGO185" s="137"/>
      <c r="LGP185" s="137"/>
      <c r="LGQ185" s="137"/>
      <c r="LGR185" s="137"/>
      <c r="LGS185" s="137"/>
      <c r="LGT185" s="137"/>
      <c r="LGU185" s="137"/>
      <c r="LGV185" s="137"/>
      <c r="LGW185" s="137"/>
      <c r="LGX185" s="137"/>
      <c r="LGY185" s="137"/>
      <c r="LGZ185" s="137"/>
      <c r="LHA185" s="137"/>
      <c r="LHB185" s="137"/>
      <c r="LHC185" s="137"/>
      <c r="LHD185" s="137"/>
      <c r="LHE185" s="137"/>
      <c r="LHF185" s="137"/>
      <c r="LHG185" s="137"/>
      <c r="LHH185" s="137"/>
      <c r="LHI185" s="137"/>
      <c r="LHJ185" s="137"/>
      <c r="LHK185" s="137"/>
      <c r="LHL185" s="137"/>
      <c r="LHM185" s="137"/>
      <c r="LHN185" s="137"/>
      <c r="LHO185" s="137"/>
      <c r="LHP185" s="137"/>
      <c r="LHQ185" s="137"/>
      <c r="LHR185" s="137"/>
      <c r="LHS185" s="137"/>
      <c r="LHT185" s="137"/>
      <c r="LHU185" s="137"/>
      <c r="LHV185" s="137"/>
      <c r="LHW185" s="137"/>
      <c r="LHX185" s="137"/>
      <c r="LHY185" s="137"/>
      <c r="LHZ185" s="137"/>
      <c r="LIA185" s="137"/>
      <c r="LIB185" s="137"/>
      <c r="LIC185" s="137"/>
      <c r="LID185" s="137"/>
      <c r="LIE185" s="137"/>
      <c r="LIF185" s="137"/>
      <c r="LIG185" s="137"/>
      <c r="LIH185" s="137"/>
      <c r="LII185" s="137"/>
      <c r="LIJ185" s="137"/>
      <c r="LIK185" s="137"/>
      <c r="LIL185" s="137"/>
      <c r="LIM185" s="137"/>
      <c r="LIN185" s="137"/>
      <c r="LIO185" s="137"/>
      <c r="LIP185" s="137"/>
      <c r="LIQ185" s="137"/>
      <c r="LIR185" s="137"/>
      <c r="LIS185" s="137"/>
      <c r="LIT185" s="137"/>
      <c r="LIU185" s="137"/>
      <c r="LIV185" s="137"/>
      <c r="LIW185" s="137"/>
      <c r="LIX185" s="137"/>
      <c r="LIY185" s="137"/>
      <c r="LIZ185" s="137"/>
      <c r="LJA185" s="137"/>
      <c r="LJB185" s="137"/>
      <c r="LJC185" s="137"/>
      <c r="LJD185" s="137"/>
      <c r="LJE185" s="137"/>
      <c r="LJF185" s="137"/>
      <c r="LJG185" s="137"/>
      <c r="LJH185" s="137"/>
      <c r="LJI185" s="137"/>
      <c r="LJJ185" s="137"/>
      <c r="LJK185" s="137"/>
      <c r="LJL185" s="137"/>
      <c r="LJM185" s="137"/>
      <c r="LJN185" s="137"/>
      <c r="LJO185" s="137"/>
      <c r="LJP185" s="137"/>
      <c r="LJQ185" s="137"/>
      <c r="LJR185" s="137"/>
      <c r="LJS185" s="137"/>
      <c r="LJT185" s="137"/>
      <c r="LJU185" s="137"/>
      <c r="LJV185" s="137"/>
      <c r="LJW185" s="137"/>
      <c r="LJX185" s="137"/>
      <c r="LJY185" s="137"/>
      <c r="LJZ185" s="137"/>
      <c r="LKA185" s="137"/>
      <c r="LKB185" s="137"/>
      <c r="LKC185" s="137"/>
      <c r="LKD185" s="137"/>
      <c r="LKE185" s="137"/>
      <c r="LKF185" s="137"/>
      <c r="LKG185" s="137"/>
      <c r="LKH185" s="137"/>
      <c r="LKI185" s="137"/>
      <c r="LKJ185" s="137"/>
      <c r="LKK185" s="137"/>
      <c r="LKL185" s="137"/>
      <c r="LKM185" s="137"/>
      <c r="LKN185" s="137"/>
      <c r="LKO185" s="137"/>
      <c r="LKP185" s="137"/>
      <c r="LKQ185" s="137"/>
      <c r="LKR185" s="137"/>
      <c r="LKS185" s="137"/>
      <c r="LKT185" s="137"/>
      <c r="LKU185" s="137"/>
      <c r="LKV185" s="137"/>
      <c r="LKW185" s="137"/>
      <c r="LKX185" s="137"/>
      <c r="LKY185" s="137"/>
      <c r="LKZ185" s="137"/>
      <c r="LLA185" s="137"/>
      <c r="LLB185" s="137"/>
      <c r="LLC185" s="137"/>
      <c r="LLD185" s="137"/>
      <c r="LLE185" s="137"/>
      <c r="LLF185" s="137"/>
      <c r="LLG185" s="137"/>
      <c r="LLH185" s="137"/>
      <c r="LLI185" s="137"/>
      <c r="LLJ185" s="137"/>
      <c r="LLK185" s="137"/>
      <c r="LLL185" s="137"/>
      <c r="LLM185" s="137"/>
      <c r="LLN185" s="137"/>
      <c r="LLO185" s="137"/>
      <c r="LLP185" s="137"/>
      <c r="LLQ185" s="137"/>
      <c r="LLR185" s="137"/>
      <c r="LLS185" s="137"/>
      <c r="LLT185" s="137"/>
      <c r="LLU185" s="137"/>
      <c r="LLV185" s="137"/>
      <c r="LLW185" s="137"/>
      <c r="LLX185" s="137"/>
      <c r="LLY185" s="137"/>
      <c r="LLZ185" s="137"/>
      <c r="LMA185" s="137"/>
      <c r="LMB185" s="137"/>
      <c r="LMC185" s="137"/>
      <c r="LMD185" s="137"/>
      <c r="LME185" s="137"/>
      <c r="LMF185" s="137"/>
      <c r="LMG185" s="137"/>
      <c r="LMH185" s="137"/>
      <c r="LMI185" s="137"/>
      <c r="LMJ185" s="137"/>
      <c r="LMK185" s="137"/>
      <c r="LML185" s="137"/>
      <c r="LMM185" s="137"/>
      <c r="LMN185" s="137"/>
      <c r="LMO185" s="137"/>
      <c r="LMP185" s="137"/>
      <c r="LMQ185" s="137"/>
      <c r="LMR185" s="137"/>
      <c r="LMS185" s="137"/>
      <c r="LMT185" s="137"/>
      <c r="LMU185" s="137"/>
      <c r="LMV185" s="137"/>
      <c r="LMW185" s="137"/>
      <c r="LMX185" s="137"/>
      <c r="LMY185" s="137"/>
      <c r="LMZ185" s="137"/>
      <c r="LNA185" s="137"/>
      <c r="LNB185" s="137"/>
      <c r="LNC185" s="137"/>
      <c r="LND185" s="137"/>
      <c r="LNE185" s="137"/>
      <c r="LNF185" s="137"/>
      <c r="LNG185" s="137"/>
      <c r="LNH185" s="137"/>
      <c r="LNI185" s="137"/>
      <c r="LNJ185" s="137"/>
      <c r="LNK185" s="137"/>
      <c r="LNL185" s="137"/>
      <c r="LNM185" s="137"/>
      <c r="LNN185" s="137"/>
      <c r="LNO185" s="137"/>
      <c r="LNP185" s="137"/>
      <c r="LNQ185" s="137"/>
      <c r="LNR185" s="137"/>
      <c r="LNS185" s="137"/>
      <c r="LNT185" s="137"/>
      <c r="LNU185" s="137"/>
      <c r="LNV185" s="137"/>
      <c r="LNW185" s="137"/>
      <c r="LNX185" s="137"/>
      <c r="LNY185" s="137"/>
      <c r="LNZ185" s="137"/>
      <c r="LOA185" s="137"/>
      <c r="LOB185" s="137"/>
      <c r="LOC185" s="137"/>
      <c r="LOD185" s="137"/>
      <c r="LOE185" s="137"/>
      <c r="LOF185" s="137"/>
      <c r="LOG185" s="137"/>
      <c r="LOH185" s="137"/>
      <c r="LOI185" s="137"/>
      <c r="LOJ185" s="137"/>
      <c r="LOK185" s="137"/>
      <c r="LOL185" s="137"/>
      <c r="LOM185" s="137"/>
      <c r="LON185" s="137"/>
      <c r="LOO185" s="137"/>
      <c r="LOP185" s="137"/>
      <c r="LOQ185" s="137"/>
      <c r="LOR185" s="137"/>
      <c r="LOS185" s="137"/>
      <c r="LOT185" s="137"/>
      <c r="LOU185" s="137"/>
      <c r="LOV185" s="137"/>
      <c r="LOW185" s="137"/>
      <c r="LOX185" s="137"/>
      <c r="LOY185" s="137"/>
      <c r="LOZ185" s="137"/>
      <c r="LPA185" s="137"/>
      <c r="LPB185" s="137"/>
      <c r="LPC185" s="137"/>
      <c r="LPD185" s="137"/>
      <c r="LPE185" s="137"/>
      <c r="LPF185" s="137"/>
      <c r="LPG185" s="137"/>
      <c r="LPH185" s="137"/>
      <c r="LPI185" s="137"/>
      <c r="LPJ185" s="137"/>
      <c r="LPK185" s="137"/>
      <c r="LPL185" s="137"/>
      <c r="LPM185" s="137"/>
      <c r="LPN185" s="137"/>
      <c r="LPO185" s="137"/>
      <c r="LPP185" s="137"/>
      <c r="LPQ185" s="137"/>
      <c r="LPR185" s="137"/>
      <c r="LPS185" s="137"/>
      <c r="LPT185" s="137"/>
      <c r="LPU185" s="137"/>
      <c r="LPV185" s="137"/>
      <c r="LPW185" s="137"/>
      <c r="LPX185" s="137"/>
      <c r="LPY185" s="137"/>
      <c r="LPZ185" s="137"/>
      <c r="LQA185" s="137"/>
      <c r="LQB185" s="137"/>
      <c r="LQC185" s="137"/>
      <c r="LQD185" s="137"/>
      <c r="LQE185" s="137"/>
      <c r="LQF185" s="137"/>
      <c r="LQG185" s="137"/>
      <c r="LQH185" s="137"/>
      <c r="LQI185" s="137"/>
      <c r="LQJ185" s="137"/>
      <c r="LQK185" s="137"/>
      <c r="LQL185" s="137"/>
      <c r="LQM185" s="137"/>
      <c r="LQN185" s="137"/>
      <c r="LQO185" s="137"/>
      <c r="LQP185" s="137"/>
      <c r="LQQ185" s="137"/>
      <c r="LQR185" s="137"/>
      <c r="LQS185" s="137"/>
      <c r="LQT185" s="137"/>
      <c r="LQU185" s="137"/>
      <c r="LQV185" s="137"/>
      <c r="LQW185" s="137"/>
      <c r="LQX185" s="137"/>
      <c r="LQY185" s="137"/>
      <c r="LQZ185" s="137"/>
      <c r="LRA185" s="137"/>
      <c r="LRB185" s="137"/>
      <c r="LRC185" s="137"/>
      <c r="LRD185" s="137"/>
      <c r="LRE185" s="137"/>
      <c r="LRF185" s="137"/>
      <c r="LRG185" s="137"/>
      <c r="LRH185" s="137"/>
      <c r="LRI185" s="137"/>
      <c r="LRJ185" s="137"/>
      <c r="LRK185" s="137"/>
      <c r="LRL185" s="137"/>
      <c r="LRM185" s="137"/>
      <c r="LRN185" s="137"/>
      <c r="LRO185" s="137"/>
      <c r="LRP185" s="137"/>
      <c r="LRQ185" s="137"/>
      <c r="LRR185" s="137"/>
      <c r="LRS185" s="137"/>
      <c r="LRT185" s="137"/>
      <c r="LRU185" s="137"/>
      <c r="LRV185" s="137"/>
      <c r="LRW185" s="137"/>
      <c r="LRX185" s="137"/>
      <c r="LRY185" s="137"/>
      <c r="LRZ185" s="137"/>
      <c r="LSA185" s="137"/>
      <c r="LSB185" s="137"/>
      <c r="LSC185" s="137"/>
      <c r="LSD185" s="137"/>
      <c r="LSE185" s="137"/>
      <c r="LSF185" s="137"/>
      <c r="LSG185" s="137"/>
      <c r="LSH185" s="137"/>
      <c r="LSI185" s="137"/>
      <c r="LSJ185" s="137"/>
      <c r="LSK185" s="137"/>
      <c r="LSL185" s="137"/>
      <c r="LSM185" s="137"/>
      <c r="LSN185" s="137"/>
      <c r="LSO185" s="137"/>
      <c r="LSP185" s="137"/>
      <c r="LSQ185" s="137"/>
      <c r="LSR185" s="137"/>
      <c r="LSS185" s="137"/>
      <c r="LST185" s="137"/>
      <c r="LSU185" s="137"/>
      <c r="LSV185" s="137"/>
      <c r="LSW185" s="137"/>
      <c r="LSX185" s="137"/>
      <c r="LSY185" s="137"/>
      <c r="LSZ185" s="137"/>
      <c r="LTA185" s="137"/>
      <c r="LTB185" s="137"/>
      <c r="LTC185" s="137"/>
      <c r="LTD185" s="137"/>
      <c r="LTE185" s="137"/>
      <c r="LTF185" s="137"/>
      <c r="LTG185" s="137"/>
      <c r="LTH185" s="137"/>
      <c r="LTI185" s="137"/>
      <c r="LTJ185" s="137"/>
      <c r="LTK185" s="137"/>
      <c r="LTL185" s="137"/>
      <c r="LTM185" s="137"/>
      <c r="LTN185" s="137"/>
      <c r="LTO185" s="137"/>
      <c r="LTP185" s="137"/>
      <c r="LTQ185" s="137"/>
      <c r="LTR185" s="137"/>
      <c r="LTS185" s="137"/>
      <c r="LTT185" s="137"/>
      <c r="LTU185" s="137"/>
      <c r="LTV185" s="137"/>
      <c r="LTW185" s="137"/>
      <c r="LTX185" s="137"/>
      <c r="LTY185" s="137"/>
      <c r="LTZ185" s="137"/>
      <c r="LUA185" s="137"/>
      <c r="LUB185" s="137"/>
      <c r="LUC185" s="137"/>
      <c r="LUD185" s="137"/>
      <c r="LUE185" s="137"/>
      <c r="LUF185" s="137"/>
      <c r="LUG185" s="137"/>
      <c r="LUH185" s="137"/>
      <c r="LUI185" s="137"/>
      <c r="LUJ185" s="137"/>
      <c r="LUK185" s="137"/>
      <c r="LUL185" s="137"/>
      <c r="LUM185" s="137"/>
      <c r="LUN185" s="137"/>
      <c r="LUO185" s="137"/>
      <c r="LUP185" s="137"/>
      <c r="LUQ185" s="137"/>
      <c r="LUR185" s="137"/>
      <c r="LUS185" s="137"/>
      <c r="LUT185" s="137"/>
      <c r="LUU185" s="137"/>
      <c r="LUV185" s="137"/>
      <c r="LUW185" s="137"/>
      <c r="LUX185" s="137"/>
      <c r="LUY185" s="137"/>
      <c r="LUZ185" s="137"/>
      <c r="LVA185" s="137"/>
      <c r="LVB185" s="137"/>
      <c r="LVC185" s="137"/>
      <c r="LVD185" s="137"/>
      <c r="LVE185" s="137"/>
      <c r="LVF185" s="137"/>
      <c r="LVG185" s="137"/>
      <c r="LVH185" s="137"/>
      <c r="LVI185" s="137"/>
      <c r="LVJ185" s="137"/>
      <c r="LVK185" s="137"/>
      <c r="LVL185" s="137"/>
      <c r="LVM185" s="137"/>
      <c r="LVN185" s="137"/>
      <c r="LVO185" s="137"/>
      <c r="LVP185" s="137"/>
      <c r="LVQ185" s="137"/>
      <c r="LVR185" s="137"/>
      <c r="LVS185" s="137"/>
      <c r="LVT185" s="137"/>
      <c r="LVU185" s="137"/>
      <c r="LVV185" s="137"/>
      <c r="LVW185" s="137"/>
      <c r="LVX185" s="137"/>
      <c r="LVY185" s="137"/>
      <c r="LVZ185" s="137"/>
      <c r="LWA185" s="137"/>
      <c r="LWB185" s="137"/>
      <c r="LWC185" s="137"/>
      <c r="LWD185" s="137"/>
      <c r="LWE185" s="137"/>
      <c r="LWF185" s="137"/>
      <c r="LWG185" s="137"/>
      <c r="LWH185" s="137"/>
      <c r="LWI185" s="137"/>
      <c r="LWJ185" s="137"/>
      <c r="LWK185" s="137"/>
      <c r="LWL185" s="137"/>
      <c r="LWM185" s="137"/>
      <c r="LWN185" s="137"/>
      <c r="LWO185" s="137"/>
      <c r="LWP185" s="137"/>
      <c r="LWQ185" s="137"/>
      <c r="LWR185" s="137"/>
      <c r="LWS185" s="137"/>
      <c r="LWT185" s="137"/>
      <c r="LWU185" s="137"/>
      <c r="LWV185" s="137"/>
      <c r="LWW185" s="137"/>
      <c r="LWX185" s="137"/>
      <c r="LWY185" s="137"/>
      <c r="LWZ185" s="137"/>
      <c r="LXA185" s="137"/>
      <c r="LXB185" s="137"/>
      <c r="LXC185" s="137"/>
      <c r="LXD185" s="137"/>
      <c r="LXE185" s="137"/>
      <c r="LXF185" s="137"/>
      <c r="LXG185" s="137"/>
      <c r="LXH185" s="137"/>
      <c r="LXI185" s="137"/>
      <c r="LXJ185" s="137"/>
      <c r="LXK185" s="137"/>
      <c r="LXL185" s="137"/>
      <c r="LXM185" s="137"/>
      <c r="LXN185" s="137"/>
      <c r="LXO185" s="137"/>
      <c r="LXP185" s="137"/>
      <c r="LXQ185" s="137"/>
      <c r="LXR185" s="137"/>
      <c r="LXS185" s="137"/>
      <c r="LXT185" s="137"/>
      <c r="LXU185" s="137"/>
      <c r="LXV185" s="137"/>
      <c r="LXW185" s="137"/>
      <c r="LXX185" s="137"/>
      <c r="LXY185" s="137"/>
      <c r="LXZ185" s="137"/>
      <c r="LYA185" s="137"/>
      <c r="LYB185" s="137"/>
      <c r="LYC185" s="137"/>
      <c r="LYD185" s="137"/>
      <c r="LYE185" s="137"/>
      <c r="LYF185" s="137"/>
      <c r="LYG185" s="137"/>
      <c r="LYH185" s="137"/>
      <c r="LYI185" s="137"/>
      <c r="LYJ185" s="137"/>
      <c r="LYK185" s="137"/>
      <c r="LYL185" s="137"/>
      <c r="LYM185" s="137"/>
      <c r="LYN185" s="137"/>
      <c r="LYO185" s="137"/>
      <c r="LYP185" s="137"/>
      <c r="LYQ185" s="137"/>
      <c r="LYR185" s="137"/>
      <c r="LYS185" s="137"/>
      <c r="LYT185" s="137"/>
      <c r="LYU185" s="137"/>
      <c r="LYV185" s="137"/>
      <c r="LYW185" s="137"/>
      <c r="LYX185" s="137"/>
      <c r="LYY185" s="137"/>
      <c r="LYZ185" s="137"/>
      <c r="LZA185" s="137"/>
      <c r="LZB185" s="137"/>
      <c r="LZC185" s="137"/>
      <c r="LZD185" s="137"/>
      <c r="LZE185" s="137"/>
      <c r="LZF185" s="137"/>
      <c r="LZG185" s="137"/>
      <c r="LZH185" s="137"/>
      <c r="LZI185" s="137"/>
      <c r="LZJ185" s="137"/>
      <c r="LZK185" s="137"/>
      <c r="LZL185" s="137"/>
      <c r="LZM185" s="137"/>
      <c r="LZN185" s="137"/>
      <c r="LZO185" s="137"/>
      <c r="LZP185" s="137"/>
      <c r="LZQ185" s="137"/>
      <c r="LZR185" s="137"/>
      <c r="LZS185" s="137"/>
      <c r="LZT185" s="137"/>
      <c r="LZU185" s="137"/>
      <c r="LZV185" s="137"/>
      <c r="LZW185" s="137"/>
      <c r="LZX185" s="137"/>
      <c r="LZY185" s="137"/>
      <c r="LZZ185" s="137"/>
      <c r="MAA185" s="137"/>
      <c r="MAB185" s="137"/>
      <c r="MAC185" s="137"/>
      <c r="MAD185" s="137"/>
      <c r="MAE185" s="137"/>
      <c r="MAF185" s="137"/>
      <c r="MAG185" s="137"/>
      <c r="MAH185" s="137"/>
      <c r="MAI185" s="137"/>
      <c r="MAJ185" s="137"/>
      <c r="MAK185" s="137"/>
      <c r="MAL185" s="137"/>
      <c r="MAM185" s="137"/>
      <c r="MAN185" s="137"/>
      <c r="MAO185" s="137"/>
      <c r="MAP185" s="137"/>
      <c r="MAQ185" s="137"/>
      <c r="MAR185" s="137"/>
      <c r="MAS185" s="137"/>
      <c r="MAT185" s="137"/>
      <c r="MAU185" s="137"/>
      <c r="MAV185" s="137"/>
      <c r="MAW185" s="137"/>
      <c r="MAX185" s="137"/>
      <c r="MAY185" s="137"/>
      <c r="MAZ185" s="137"/>
      <c r="MBA185" s="137"/>
      <c r="MBB185" s="137"/>
      <c r="MBC185" s="137"/>
      <c r="MBD185" s="137"/>
      <c r="MBE185" s="137"/>
      <c r="MBF185" s="137"/>
      <c r="MBG185" s="137"/>
      <c r="MBH185" s="137"/>
      <c r="MBI185" s="137"/>
      <c r="MBJ185" s="137"/>
      <c r="MBK185" s="137"/>
      <c r="MBL185" s="137"/>
      <c r="MBM185" s="137"/>
      <c r="MBN185" s="137"/>
      <c r="MBO185" s="137"/>
      <c r="MBP185" s="137"/>
      <c r="MBQ185" s="137"/>
      <c r="MBR185" s="137"/>
      <c r="MBS185" s="137"/>
      <c r="MBT185" s="137"/>
      <c r="MBU185" s="137"/>
      <c r="MBV185" s="137"/>
      <c r="MBW185" s="137"/>
      <c r="MBX185" s="137"/>
      <c r="MBY185" s="137"/>
      <c r="MBZ185" s="137"/>
      <c r="MCA185" s="137"/>
      <c r="MCB185" s="137"/>
      <c r="MCC185" s="137"/>
      <c r="MCD185" s="137"/>
      <c r="MCE185" s="137"/>
      <c r="MCF185" s="137"/>
      <c r="MCG185" s="137"/>
      <c r="MCH185" s="137"/>
      <c r="MCI185" s="137"/>
      <c r="MCJ185" s="137"/>
      <c r="MCK185" s="137"/>
      <c r="MCL185" s="137"/>
      <c r="MCM185" s="137"/>
      <c r="MCN185" s="137"/>
      <c r="MCO185" s="137"/>
      <c r="MCP185" s="137"/>
      <c r="MCQ185" s="137"/>
      <c r="MCR185" s="137"/>
      <c r="MCS185" s="137"/>
      <c r="MCT185" s="137"/>
      <c r="MCU185" s="137"/>
      <c r="MCV185" s="137"/>
      <c r="MCW185" s="137"/>
      <c r="MCX185" s="137"/>
      <c r="MCY185" s="137"/>
      <c r="MCZ185" s="137"/>
      <c r="MDA185" s="137"/>
      <c r="MDB185" s="137"/>
      <c r="MDC185" s="137"/>
      <c r="MDD185" s="137"/>
      <c r="MDE185" s="137"/>
      <c r="MDF185" s="137"/>
      <c r="MDG185" s="137"/>
      <c r="MDH185" s="137"/>
      <c r="MDI185" s="137"/>
      <c r="MDJ185" s="137"/>
      <c r="MDK185" s="137"/>
      <c r="MDL185" s="137"/>
      <c r="MDM185" s="137"/>
      <c r="MDN185" s="137"/>
      <c r="MDO185" s="137"/>
      <c r="MDP185" s="137"/>
      <c r="MDQ185" s="137"/>
      <c r="MDR185" s="137"/>
      <c r="MDS185" s="137"/>
      <c r="MDT185" s="137"/>
      <c r="MDU185" s="137"/>
      <c r="MDV185" s="137"/>
      <c r="MDW185" s="137"/>
      <c r="MDX185" s="137"/>
      <c r="MDY185" s="137"/>
      <c r="MDZ185" s="137"/>
      <c r="MEA185" s="137"/>
      <c r="MEB185" s="137"/>
      <c r="MEC185" s="137"/>
      <c r="MED185" s="137"/>
      <c r="MEE185" s="137"/>
      <c r="MEF185" s="137"/>
      <c r="MEG185" s="137"/>
      <c r="MEH185" s="137"/>
      <c r="MEI185" s="137"/>
      <c r="MEJ185" s="137"/>
      <c r="MEK185" s="137"/>
      <c r="MEL185" s="137"/>
      <c r="MEM185" s="137"/>
      <c r="MEN185" s="137"/>
      <c r="MEO185" s="137"/>
      <c r="MEP185" s="137"/>
      <c r="MEQ185" s="137"/>
      <c r="MER185" s="137"/>
      <c r="MES185" s="137"/>
      <c r="MET185" s="137"/>
      <c r="MEU185" s="137"/>
      <c r="MEV185" s="137"/>
      <c r="MEW185" s="137"/>
      <c r="MEX185" s="137"/>
      <c r="MEY185" s="137"/>
      <c r="MEZ185" s="137"/>
      <c r="MFA185" s="137"/>
      <c r="MFB185" s="137"/>
      <c r="MFC185" s="137"/>
      <c r="MFD185" s="137"/>
      <c r="MFE185" s="137"/>
      <c r="MFF185" s="137"/>
      <c r="MFG185" s="137"/>
      <c r="MFH185" s="137"/>
      <c r="MFI185" s="137"/>
      <c r="MFJ185" s="137"/>
      <c r="MFK185" s="137"/>
      <c r="MFL185" s="137"/>
      <c r="MFM185" s="137"/>
      <c r="MFN185" s="137"/>
      <c r="MFO185" s="137"/>
      <c r="MFP185" s="137"/>
      <c r="MFQ185" s="137"/>
      <c r="MFR185" s="137"/>
      <c r="MFS185" s="137"/>
      <c r="MFT185" s="137"/>
      <c r="MFU185" s="137"/>
      <c r="MFV185" s="137"/>
      <c r="MFW185" s="137"/>
      <c r="MFX185" s="137"/>
      <c r="MFY185" s="137"/>
      <c r="MFZ185" s="137"/>
      <c r="MGA185" s="137"/>
      <c r="MGB185" s="137"/>
      <c r="MGC185" s="137"/>
      <c r="MGD185" s="137"/>
      <c r="MGE185" s="137"/>
      <c r="MGF185" s="137"/>
      <c r="MGG185" s="137"/>
      <c r="MGH185" s="137"/>
      <c r="MGI185" s="137"/>
      <c r="MGJ185" s="137"/>
      <c r="MGK185" s="137"/>
      <c r="MGL185" s="137"/>
      <c r="MGM185" s="137"/>
      <c r="MGN185" s="137"/>
      <c r="MGO185" s="137"/>
      <c r="MGP185" s="137"/>
      <c r="MGQ185" s="137"/>
      <c r="MGR185" s="137"/>
      <c r="MGS185" s="137"/>
      <c r="MGT185" s="137"/>
      <c r="MGU185" s="137"/>
      <c r="MGV185" s="137"/>
      <c r="MGW185" s="137"/>
      <c r="MGX185" s="137"/>
      <c r="MGY185" s="137"/>
      <c r="MGZ185" s="137"/>
      <c r="MHA185" s="137"/>
      <c r="MHB185" s="137"/>
      <c r="MHC185" s="137"/>
      <c r="MHD185" s="137"/>
      <c r="MHE185" s="137"/>
      <c r="MHF185" s="137"/>
      <c r="MHG185" s="137"/>
      <c r="MHH185" s="137"/>
      <c r="MHI185" s="137"/>
      <c r="MHJ185" s="137"/>
      <c r="MHK185" s="137"/>
      <c r="MHL185" s="137"/>
      <c r="MHM185" s="137"/>
      <c r="MHN185" s="137"/>
      <c r="MHO185" s="137"/>
      <c r="MHP185" s="137"/>
      <c r="MHQ185" s="137"/>
      <c r="MHR185" s="137"/>
      <c r="MHS185" s="137"/>
      <c r="MHT185" s="137"/>
      <c r="MHU185" s="137"/>
      <c r="MHV185" s="137"/>
      <c r="MHW185" s="137"/>
      <c r="MHX185" s="137"/>
      <c r="MHY185" s="137"/>
      <c r="MHZ185" s="137"/>
      <c r="MIA185" s="137"/>
      <c r="MIB185" s="137"/>
      <c r="MIC185" s="137"/>
      <c r="MID185" s="137"/>
      <c r="MIE185" s="137"/>
      <c r="MIF185" s="137"/>
      <c r="MIG185" s="137"/>
      <c r="MIH185" s="137"/>
      <c r="MII185" s="137"/>
      <c r="MIJ185" s="137"/>
      <c r="MIK185" s="137"/>
      <c r="MIL185" s="137"/>
      <c r="MIM185" s="137"/>
      <c r="MIN185" s="137"/>
      <c r="MIO185" s="137"/>
      <c r="MIP185" s="137"/>
      <c r="MIQ185" s="137"/>
      <c r="MIR185" s="137"/>
      <c r="MIS185" s="137"/>
      <c r="MIT185" s="137"/>
      <c r="MIU185" s="137"/>
      <c r="MIV185" s="137"/>
      <c r="MIW185" s="137"/>
      <c r="MIX185" s="137"/>
      <c r="MIY185" s="137"/>
      <c r="MIZ185" s="137"/>
      <c r="MJA185" s="137"/>
      <c r="MJB185" s="137"/>
      <c r="MJC185" s="137"/>
      <c r="MJD185" s="137"/>
      <c r="MJE185" s="137"/>
      <c r="MJF185" s="137"/>
      <c r="MJG185" s="137"/>
      <c r="MJH185" s="137"/>
      <c r="MJI185" s="137"/>
      <c r="MJJ185" s="137"/>
      <c r="MJK185" s="137"/>
      <c r="MJL185" s="137"/>
      <c r="MJM185" s="137"/>
      <c r="MJN185" s="137"/>
      <c r="MJO185" s="137"/>
      <c r="MJP185" s="137"/>
      <c r="MJQ185" s="137"/>
      <c r="MJR185" s="137"/>
      <c r="MJS185" s="137"/>
      <c r="MJT185" s="137"/>
      <c r="MJU185" s="137"/>
      <c r="MJV185" s="137"/>
      <c r="MJW185" s="137"/>
      <c r="MJX185" s="137"/>
      <c r="MJY185" s="137"/>
      <c r="MJZ185" s="137"/>
      <c r="MKA185" s="137"/>
      <c r="MKB185" s="137"/>
      <c r="MKC185" s="137"/>
      <c r="MKD185" s="137"/>
      <c r="MKE185" s="137"/>
      <c r="MKF185" s="137"/>
      <c r="MKG185" s="137"/>
      <c r="MKH185" s="137"/>
      <c r="MKI185" s="137"/>
      <c r="MKJ185" s="137"/>
      <c r="MKK185" s="137"/>
      <c r="MKL185" s="137"/>
      <c r="MKM185" s="137"/>
      <c r="MKN185" s="137"/>
      <c r="MKO185" s="137"/>
      <c r="MKP185" s="137"/>
      <c r="MKQ185" s="137"/>
      <c r="MKR185" s="137"/>
      <c r="MKS185" s="137"/>
      <c r="MKT185" s="137"/>
      <c r="MKU185" s="137"/>
      <c r="MKV185" s="137"/>
      <c r="MKW185" s="137"/>
      <c r="MKX185" s="137"/>
      <c r="MKY185" s="137"/>
      <c r="MKZ185" s="137"/>
      <c r="MLA185" s="137"/>
      <c r="MLB185" s="137"/>
      <c r="MLC185" s="137"/>
      <c r="MLD185" s="137"/>
      <c r="MLE185" s="137"/>
      <c r="MLF185" s="137"/>
      <c r="MLG185" s="137"/>
      <c r="MLH185" s="137"/>
      <c r="MLI185" s="137"/>
      <c r="MLJ185" s="137"/>
      <c r="MLK185" s="137"/>
      <c r="MLL185" s="137"/>
      <c r="MLM185" s="137"/>
      <c r="MLN185" s="137"/>
      <c r="MLO185" s="137"/>
      <c r="MLP185" s="137"/>
      <c r="MLQ185" s="137"/>
      <c r="MLR185" s="137"/>
      <c r="MLS185" s="137"/>
      <c r="MLT185" s="137"/>
      <c r="MLU185" s="137"/>
      <c r="MLV185" s="137"/>
      <c r="MLW185" s="137"/>
      <c r="MLX185" s="137"/>
      <c r="MLY185" s="137"/>
      <c r="MLZ185" s="137"/>
      <c r="MMA185" s="137"/>
      <c r="MMB185" s="137"/>
      <c r="MMC185" s="137"/>
      <c r="MMD185" s="137"/>
      <c r="MME185" s="137"/>
      <c r="MMF185" s="137"/>
      <c r="MMG185" s="137"/>
      <c r="MMH185" s="137"/>
      <c r="MMI185" s="137"/>
      <c r="MMJ185" s="137"/>
      <c r="MMK185" s="137"/>
      <c r="MML185" s="137"/>
      <c r="MMM185" s="137"/>
      <c r="MMN185" s="137"/>
      <c r="MMO185" s="137"/>
      <c r="MMP185" s="137"/>
      <c r="MMQ185" s="137"/>
      <c r="MMR185" s="137"/>
      <c r="MMS185" s="137"/>
      <c r="MMT185" s="137"/>
      <c r="MMU185" s="137"/>
      <c r="MMV185" s="137"/>
      <c r="MMW185" s="137"/>
      <c r="MMX185" s="137"/>
      <c r="MMY185" s="137"/>
      <c r="MMZ185" s="137"/>
      <c r="MNA185" s="137"/>
      <c r="MNB185" s="137"/>
      <c r="MNC185" s="137"/>
      <c r="MND185" s="137"/>
      <c r="MNE185" s="137"/>
      <c r="MNF185" s="137"/>
      <c r="MNG185" s="137"/>
      <c r="MNH185" s="137"/>
      <c r="MNI185" s="137"/>
      <c r="MNJ185" s="137"/>
      <c r="MNK185" s="137"/>
      <c r="MNL185" s="137"/>
      <c r="MNM185" s="137"/>
      <c r="MNN185" s="137"/>
      <c r="MNO185" s="137"/>
      <c r="MNP185" s="137"/>
      <c r="MNQ185" s="137"/>
      <c r="MNR185" s="137"/>
      <c r="MNS185" s="137"/>
      <c r="MNT185" s="137"/>
      <c r="MNU185" s="137"/>
      <c r="MNV185" s="137"/>
      <c r="MNW185" s="137"/>
      <c r="MNX185" s="137"/>
      <c r="MNY185" s="137"/>
      <c r="MNZ185" s="137"/>
      <c r="MOA185" s="137"/>
      <c r="MOB185" s="137"/>
      <c r="MOC185" s="137"/>
      <c r="MOD185" s="137"/>
      <c r="MOE185" s="137"/>
      <c r="MOF185" s="137"/>
      <c r="MOG185" s="137"/>
      <c r="MOH185" s="137"/>
      <c r="MOI185" s="137"/>
      <c r="MOJ185" s="137"/>
      <c r="MOK185" s="137"/>
      <c r="MOL185" s="137"/>
      <c r="MOM185" s="137"/>
      <c r="MON185" s="137"/>
      <c r="MOO185" s="137"/>
      <c r="MOP185" s="137"/>
      <c r="MOQ185" s="137"/>
      <c r="MOR185" s="137"/>
      <c r="MOS185" s="137"/>
      <c r="MOT185" s="137"/>
      <c r="MOU185" s="137"/>
      <c r="MOV185" s="137"/>
      <c r="MOW185" s="137"/>
      <c r="MOX185" s="137"/>
      <c r="MOY185" s="137"/>
      <c r="MOZ185" s="137"/>
      <c r="MPA185" s="137"/>
      <c r="MPB185" s="137"/>
      <c r="MPC185" s="137"/>
      <c r="MPD185" s="137"/>
      <c r="MPE185" s="137"/>
      <c r="MPF185" s="137"/>
      <c r="MPG185" s="137"/>
      <c r="MPH185" s="137"/>
      <c r="MPI185" s="137"/>
      <c r="MPJ185" s="137"/>
      <c r="MPK185" s="137"/>
      <c r="MPL185" s="137"/>
      <c r="MPM185" s="137"/>
      <c r="MPN185" s="137"/>
      <c r="MPO185" s="137"/>
      <c r="MPP185" s="137"/>
      <c r="MPQ185" s="137"/>
      <c r="MPR185" s="137"/>
      <c r="MPS185" s="137"/>
      <c r="MPT185" s="137"/>
      <c r="MPU185" s="137"/>
      <c r="MPV185" s="137"/>
      <c r="MPW185" s="137"/>
      <c r="MPX185" s="137"/>
      <c r="MPY185" s="137"/>
      <c r="MPZ185" s="137"/>
      <c r="MQA185" s="137"/>
      <c r="MQB185" s="137"/>
      <c r="MQC185" s="137"/>
      <c r="MQD185" s="137"/>
      <c r="MQE185" s="137"/>
      <c r="MQF185" s="137"/>
      <c r="MQG185" s="137"/>
      <c r="MQH185" s="137"/>
      <c r="MQI185" s="137"/>
      <c r="MQJ185" s="137"/>
      <c r="MQK185" s="137"/>
      <c r="MQL185" s="137"/>
      <c r="MQM185" s="137"/>
      <c r="MQN185" s="137"/>
      <c r="MQO185" s="137"/>
      <c r="MQP185" s="137"/>
      <c r="MQQ185" s="137"/>
      <c r="MQR185" s="137"/>
      <c r="MQS185" s="137"/>
      <c r="MQT185" s="137"/>
      <c r="MQU185" s="137"/>
      <c r="MQV185" s="137"/>
      <c r="MQW185" s="137"/>
      <c r="MQX185" s="137"/>
      <c r="MQY185" s="137"/>
      <c r="MQZ185" s="137"/>
      <c r="MRA185" s="137"/>
      <c r="MRB185" s="137"/>
      <c r="MRC185" s="137"/>
      <c r="MRD185" s="137"/>
      <c r="MRE185" s="137"/>
      <c r="MRF185" s="137"/>
      <c r="MRG185" s="137"/>
      <c r="MRH185" s="137"/>
      <c r="MRI185" s="137"/>
      <c r="MRJ185" s="137"/>
      <c r="MRK185" s="137"/>
      <c r="MRL185" s="137"/>
      <c r="MRM185" s="137"/>
      <c r="MRN185" s="137"/>
      <c r="MRO185" s="137"/>
      <c r="MRP185" s="137"/>
      <c r="MRQ185" s="137"/>
      <c r="MRR185" s="137"/>
      <c r="MRS185" s="137"/>
      <c r="MRT185" s="137"/>
      <c r="MRU185" s="137"/>
      <c r="MRV185" s="137"/>
      <c r="MRW185" s="137"/>
      <c r="MRX185" s="137"/>
      <c r="MRY185" s="137"/>
      <c r="MRZ185" s="137"/>
      <c r="MSA185" s="137"/>
      <c r="MSB185" s="137"/>
      <c r="MSC185" s="137"/>
      <c r="MSD185" s="137"/>
      <c r="MSE185" s="137"/>
      <c r="MSF185" s="137"/>
      <c r="MSG185" s="137"/>
      <c r="MSH185" s="137"/>
      <c r="MSI185" s="137"/>
      <c r="MSJ185" s="137"/>
      <c r="MSK185" s="137"/>
      <c r="MSL185" s="137"/>
      <c r="MSM185" s="137"/>
      <c r="MSN185" s="137"/>
      <c r="MSO185" s="137"/>
      <c r="MSP185" s="137"/>
      <c r="MSQ185" s="137"/>
      <c r="MSR185" s="137"/>
      <c r="MSS185" s="137"/>
      <c r="MST185" s="137"/>
      <c r="MSU185" s="137"/>
      <c r="MSV185" s="137"/>
      <c r="MSW185" s="137"/>
      <c r="MSX185" s="137"/>
      <c r="MSY185" s="137"/>
      <c r="MSZ185" s="137"/>
      <c r="MTA185" s="137"/>
      <c r="MTB185" s="137"/>
      <c r="MTC185" s="137"/>
      <c r="MTD185" s="137"/>
      <c r="MTE185" s="137"/>
      <c r="MTF185" s="137"/>
      <c r="MTG185" s="137"/>
      <c r="MTH185" s="137"/>
      <c r="MTI185" s="137"/>
      <c r="MTJ185" s="137"/>
      <c r="MTK185" s="137"/>
      <c r="MTL185" s="137"/>
      <c r="MTM185" s="137"/>
      <c r="MTN185" s="137"/>
      <c r="MTO185" s="137"/>
      <c r="MTP185" s="137"/>
      <c r="MTQ185" s="137"/>
      <c r="MTR185" s="137"/>
      <c r="MTS185" s="137"/>
      <c r="MTT185" s="137"/>
      <c r="MTU185" s="137"/>
      <c r="MTV185" s="137"/>
      <c r="MTW185" s="137"/>
      <c r="MTX185" s="137"/>
      <c r="MTY185" s="137"/>
      <c r="MTZ185" s="137"/>
      <c r="MUA185" s="137"/>
      <c r="MUB185" s="137"/>
      <c r="MUC185" s="137"/>
      <c r="MUD185" s="137"/>
      <c r="MUE185" s="137"/>
      <c r="MUF185" s="137"/>
      <c r="MUG185" s="137"/>
      <c r="MUH185" s="137"/>
      <c r="MUI185" s="137"/>
      <c r="MUJ185" s="137"/>
      <c r="MUK185" s="137"/>
      <c r="MUL185" s="137"/>
      <c r="MUM185" s="137"/>
      <c r="MUN185" s="137"/>
      <c r="MUO185" s="137"/>
      <c r="MUP185" s="137"/>
      <c r="MUQ185" s="137"/>
      <c r="MUR185" s="137"/>
      <c r="MUS185" s="137"/>
      <c r="MUT185" s="137"/>
      <c r="MUU185" s="137"/>
      <c r="MUV185" s="137"/>
      <c r="MUW185" s="137"/>
      <c r="MUX185" s="137"/>
      <c r="MUY185" s="137"/>
      <c r="MUZ185" s="137"/>
      <c r="MVA185" s="137"/>
      <c r="MVB185" s="137"/>
      <c r="MVC185" s="137"/>
      <c r="MVD185" s="137"/>
      <c r="MVE185" s="137"/>
      <c r="MVF185" s="137"/>
      <c r="MVG185" s="137"/>
      <c r="MVH185" s="137"/>
      <c r="MVI185" s="137"/>
      <c r="MVJ185" s="137"/>
      <c r="MVK185" s="137"/>
      <c r="MVL185" s="137"/>
      <c r="MVM185" s="137"/>
      <c r="MVN185" s="137"/>
      <c r="MVO185" s="137"/>
      <c r="MVP185" s="137"/>
      <c r="MVQ185" s="137"/>
      <c r="MVR185" s="137"/>
      <c r="MVS185" s="137"/>
      <c r="MVT185" s="137"/>
      <c r="MVU185" s="137"/>
      <c r="MVV185" s="137"/>
      <c r="MVW185" s="137"/>
      <c r="MVX185" s="137"/>
      <c r="MVY185" s="137"/>
      <c r="MVZ185" s="137"/>
      <c r="MWA185" s="137"/>
      <c r="MWB185" s="137"/>
      <c r="MWC185" s="137"/>
      <c r="MWD185" s="137"/>
      <c r="MWE185" s="137"/>
      <c r="MWF185" s="137"/>
      <c r="MWG185" s="137"/>
      <c r="MWH185" s="137"/>
      <c r="MWI185" s="137"/>
      <c r="MWJ185" s="137"/>
      <c r="MWK185" s="137"/>
      <c r="MWL185" s="137"/>
      <c r="MWM185" s="137"/>
      <c r="MWN185" s="137"/>
      <c r="MWO185" s="137"/>
      <c r="MWP185" s="137"/>
      <c r="MWQ185" s="137"/>
      <c r="MWR185" s="137"/>
      <c r="MWS185" s="137"/>
      <c r="MWT185" s="137"/>
      <c r="MWU185" s="137"/>
      <c r="MWV185" s="137"/>
      <c r="MWW185" s="137"/>
      <c r="MWX185" s="137"/>
      <c r="MWY185" s="137"/>
      <c r="MWZ185" s="137"/>
      <c r="MXA185" s="137"/>
      <c r="MXB185" s="137"/>
      <c r="MXC185" s="137"/>
      <c r="MXD185" s="137"/>
      <c r="MXE185" s="137"/>
      <c r="MXF185" s="137"/>
      <c r="MXG185" s="137"/>
      <c r="MXH185" s="137"/>
      <c r="MXI185" s="137"/>
      <c r="MXJ185" s="137"/>
      <c r="MXK185" s="137"/>
      <c r="MXL185" s="137"/>
      <c r="MXM185" s="137"/>
      <c r="MXN185" s="137"/>
      <c r="MXO185" s="137"/>
      <c r="MXP185" s="137"/>
      <c r="MXQ185" s="137"/>
      <c r="MXR185" s="137"/>
      <c r="MXS185" s="137"/>
      <c r="MXT185" s="137"/>
      <c r="MXU185" s="137"/>
      <c r="MXV185" s="137"/>
      <c r="MXW185" s="137"/>
      <c r="MXX185" s="137"/>
      <c r="MXY185" s="137"/>
      <c r="MXZ185" s="137"/>
      <c r="MYA185" s="137"/>
      <c r="MYB185" s="137"/>
      <c r="MYC185" s="137"/>
      <c r="MYD185" s="137"/>
      <c r="MYE185" s="137"/>
      <c r="MYF185" s="137"/>
      <c r="MYG185" s="137"/>
      <c r="MYH185" s="137"/>
      <c r="MYI185" s="137"/>
      <c r="MYJ185" s="137"/>
      <c r="MYK185" s="137"/>
      <c r="MYL185" s="137"/>
      <c r="MYM185" s="137"/>
      <c r="MYN185" s="137"/>
      <c r="MYO185" s="137"/>
      <c r="MYP185" s="137"/>
      <c r="MYQ185" s="137"/>
      <c r="MYR185" s="137"/>
      <c r="MYS185" s="137"/>
      <c r="MYT185" s="137"/>
      <c r="MYU185" s="137"/>
      <c r="MYV185" s="137"/>
      <c r="MYW185" s="137"/>
      <c r="MYX185" s="137"/>
      <c r="MYY185" s="137"/>
      <c r="MYZ185" s="137"/>
      <c r="MZA185" s="137"/>
      <c r="MZB185" s="137"/>
      <c r="MZC185" s="137"/>
      <c r="MZD185" s="137"/>
      <c r="MZE185" s="137"/>
      <c r="MZF185" s="137"/>
      <c r="MZG185" s="137"/>
      <c r="MZH185" s="137"/>
      <c r="MZI185" s="137"/>
      <c r="MZJ185" s="137"/>
      <c r="MZK185" s="137"/>
      <c r="MZL185" s="137"/>
      <c r="MZM185" s="137"/>
      <c r="MZN185" s="137"/>
      <c r="MZO185" s="137"/>
      <c r="MZP185" s="137"/>
      <c r="MZQ185" s="137"/>
      <c r="MZR185" s="137"/>
      <c r="MZS185" s="137"/>
      <c r="MZT185" s="137"/>
      <c r="MZU185" s="137"/>
      <c r="MZV185" s="137"/>
      <c r="MZW185" s="137"/>
      <c r="MZX185" s="137"/>
      <c r="MZY185" s="137"/>
      <c r="MZZ185" s="137"/>
      <c r="NAA185" s="137"/>
      <c r="NAB185" s="137"/>
      <c r="NAC185" s="137"/>
      <c r="NAD185" s="137"/>
      <c r="NAE185" s="137"/>
      <c r="NAF185" s="137"/>
      <c r="NAG185" s="137"/>
      <c r="NAH185" s="137"/>
      <c r="NAI185" s="137"/>
      <c r="NAJ185" s="137"/>
      <c r="NAK185" s="137"/>
      <c r="NAL185" s="137"/>
      <c r="NAM185" s="137"/>
      <c r="NAN185" s="137"/>
      <c r="NAO185" s="137"/>
      <c r="NAP185" s="137"/>
      <c r="NAQ185" s="137"/>
      <c r="NAR185" s="137"/>
      <c r="NAS185" s="137"/>
      <c r="NAT185" s="137"/>
      <c r="NAU185" s="137"/>
      <c r="NAV185" s="137"/>
      <c r="NAW185" s="137"/>
      <c r="NAX185" s="137"/>
      <c r="NAY185" s="137"/>
      <c r="NAZ185" s="137"/>
      <c r="NBA185" s="137"/>
      <c r="NBB185" s="137"/>
      <c r="NBC185" s="137"/>
      <c r="NBD185" s="137"/>
      <c r="NBE185" s="137"/>
      <c r="NBF185" s="137"/>
      <c r="NBG185" s="137"/>
      <c r="NBH185" s="137"/>
      <c r="NBI185" s="137"/>
      <c r="NBJ185" s="137"/>
      <c r="NBK185" s="137"/>
      <c r="NBL185" s="137"/>
      <c r="NBM185" s="137"/>
      <c r="NBN185" s="137"/>
      <c r="NBO185" s="137"/>
      <c r="NBP185" s="137"/>
      <c r="NBQ185" s="137"/>
      <c r="NBR185" s="137"/>
      <c r="NBS185" s="137"/>
      <c r="NBT185" s="137"/>
      <c r="NBU185" s="137"/>
      <c r="NBV185" s="137"/>
      <c r="NBW185" s="137"/>
      <c r="NBX185" s="137"/>
      <c r="NBY185" s="137"/>
      <c r="NBZ185" s="137"/>
      <c r="NCA185" s="137"/>
      <c r="NCB185" s="137"/>
      <c r="NCC185" s="137"/>
      <c r="NCD185" s="137"/>
      <c r="NCE185" s="137"/>
      <c r="NCF185" s="137"/>
      <c r="NCG185" s="137"/>
      <c r="NCH185" s="137"/>
      <c r="NCI185" s="137"/>
      <c r="NCJ185" s="137"/>
      <c r="NCK185" s="137"/>
      <c r="NCL185" s="137"/>
      <c r="NCM185" s="137"/>
      <c r="NCN185" s="137"/>
      <c r="NCO185" s="137"/>
      <c r="NCP185" s="137"/>
      <c r="NCQ185" s="137"/>
      <c r="NCR185" s="137"/>
      <c r="NCS185" s="137"/>
      <c r="NCT185" s="137"/>
      <c r="NCU185" s="137"/>
      <c r="NCV185" s="137"/>
      <c r="NCW185" s="137"/>
      <c r="NCX185" s="137"/>
      <c r="NCY185" s="137"/>
      <c r="NCZ185" s="137"/>
      <c r="NDA185" s="137"/>
      <c r="NDB185" s="137"/>
      <c r="NDC185" s="137"/>
      <c r="NDD185" s="137"/>
      <c r="NDE185" s="137"/>
      <c r="NDF185" s="137"/>
      <c r="NDG185" s="137"/>
      <c r="NDH185" s="137"/>
      <c r="NDI185" s="137"/>
      <c r="NDJ185" s="137"/>
      <c r="NDK185" s="137"/>
      <c r="NDL185" s="137"/>
      <c r="NDM185" s="137"/>
      <c r="NDN185" s="137"/>
      <c r="NDO185" s="137"/>
      <c r="NDP185" s="137"/>
      <c r="NDQ185" s="137"/>
      <c r="NDR185" s="137"/>
      <c r="NDS185" s="137"/>
      <c r="NDT185" s="137"/>
      <c r="NDU185" s="137"/>
      <c r="NDV185" s="137"/>
      <c r="NDW185" s="137"/>
      <c r="NDX185" s="137"/>
      <c r="NDY185" s="137"/>
      <c r="NDZ185" s="137"/>
      <c r="NEA185" s="137"/>
      <c r="NEB185" s="137"/>
      <c r="NEC185" s="137"/>
      <c r="NED185" s="137"/>
      <c r="NEE185" s="137"/>
      <c r="NEF185" s="137"/>
      <c r="NEG185" s="137"/>
      <c r="NEH185" s="137"/>
      <c r="NEI185" s="137"/>
      <c r="NEJ185" s="137"/>
      <c r="NEK185" s="137"/>
      <c r="NEL185" s="137"/>
      <c r="NEM185" s="137"/>
      <c r="NEN185" s="137"/>
      <c r="NEO185" s="137"/>
      <c r="NEP185" s="137"/>
      <c r="NEQ185" s="137"/>
      <c r="NER185" s="137"/>
      <c r="NES185" s="137"/>
      <c r="NET185" s="137"/>
      <c r="NEU185" s="137"/>
      <c r="NEV185" s="137"/>
      <c r="NEW185" s="137"/>
      <c r="NEX185" s="137"/>
      <c r="NEY185" s="137"/>
      <c r="NEZ185" s="137"/>
      <c r="NFA185" s="137"/>
      <c r="NFB185" s="137"/>
      <c r="NFC185" s="137"/>
      <c r="NFD185" s="137"/>
      <c r="NFE185" s="137"/>
      <c r="NFF185" s="137"/>
      <c r="NFG185" s="137"/>
      <c r="NFH185" s="137"/>
      <c r="NFI185" s="137"/>
      <c r="NFJ185" s="137"/>
      <c r="NFK185" s="137"/>
      <c r="NFL185" s="137"/>
      <c r="NFM185" s="137"/>
      <c r="NFN185" s="137"/>
      <c r="NFO185" s="137"/>
      <c r="NFP185" s="137"/>
      <c r="NFQ185" s="137"/>
      <c r="NFR185" s="137"/>
      <c r="NFS185" s="137"/>
      <c r="NFT185" s="137"/>
      <c r="NFU185" s="137"/>
      <c r="NFV185" s="137"/>
      <c r="NFW185" s="137"/>
      <c r="NFX185" s="137"/>
      <c r="NFY185" s="137"/>
      <c r="NFZ185" s="137"/>
      <c r="NGA185" s="137"/>
      <c r="NGB185" s="137"/>
      <c r="NGC185" s="137"/>
      <c r="NGD185" s="137"/>
      <c r="NGE185" s="137"/>
      <c r="NGF185" s="137"/>
      <c r="NGG185" s="137"/>
      <c r="NGH185" s="137"/>
      <c r="NGI185" s="137"/>
      <c r="NGJ185" s="137"/>
      <c r="NGK185" s="137"/>
      <c r="NGL185" s="137"/>
      <c r="NGM185" s="137"/>
      <c r="NGN185" s="137"/>
      <c r="NGO185" s="137"/>
      <c r="NGP185" s="137"/>
      <c r="NGQ185" s="137"/>
      <c r="NGR185" s="137"/>
      <c r="NGS185" s="137"/>
      <c r="NGT185" s="137"/>
      <c r="NGU185" s="137"/>
      <c r="NGV185" s="137"/>
      <c r="NGW185" s="137"/>
      <c r="NGX185" s="137"/>
      <c r="NGY185" s="137"/>
      <c r="NGZ185" s="137"/>
      <c r="NHA185" s="137"/>
      <c r="NHB185" s="137"/>
      <c r="NHC185" s="137"/>
      <c r="NHD185" s="137"/>
      <c r="NHE185" s="137"/>
      <c r="NHF185" s="137"/>
      <c r="NHG185" s="137"/>
      <c r="NHH185" s="137"/>
      <c r="NHI185" s="137"/>
      <c r="NHJ185" s="137"/>
      <c r="NHK185" s="137"/>
      <c r="NHL185" s="137"/>
      <c r="NHM185" s="137"/>
      <c r="NHN185" s="137"/>
      <c r="NHO185" s="137"/>
      <c r="NHP185" s="137"/>
      <c r="NHQ185" s="137"/>
      <c r="NHR185" s="137"/>
      <c r="NHS185" s="137"/>
      <c r="NHT185" s="137"/>
      <c r="NHU185" s="137"/>
      <c r="NHV185" s="137"/>
      <c r="NHW185" s="137"/>
      <c r="NHX185" s="137"/>
      <c r="NHY185" s="137"/>
      <c r="NHZ185" s="137"/>
      <c r="NIA185" s="137"/>
      <c r="NIB185" s="137"/>
      <c r="NIC185" s="137"/>
      <c r="NID185" s="137"/>
      <c r="NIE185" s="137"/>
      <c r="NIF185" s="137"/>
      <c r="NIG185" s="137"/>
      <c r="NIH185" s="137"/>
      <c r="NII185" s="137"/>
      <c r="NIJ185" s="137"/>
      <c r="NIK185" s="137"/>
      <c r="NIL185" s="137"/>
      <c r="NIM185" s="137"/>
      <c r="NIN185" s="137"/>
      <c r="NIO185" s="137"/>
      <c r="NIP185" s="137"/>
      <c r="NIQ185" s="137"/>
      <c r="NIR185" s="137"/>
      <c r="NIS185" s="137"/>
      <c r="NIT185" s="137"/>
      <c r="NIU185" s="137"/>
      <c r="NIV185" s="137"/>
      <c r="NIW185" s="137"/>
      <c r="NIX185" s="137"/>
      <c r="NIY185" s="137"/>
      <c r="NIZ185" s="137"/>
      <c r="NJA185" s="137"/>
      <c r="NJB185" s="137"/>
      <c r="NJC185" s="137"/>
      <c r="NJD185" s="137"/>
      <c r="NJE185" s="137"/>
      <c r="NJF185" s="137"/>
      <c r="NJG185" s="137"/>
      <c r="NJH185" s="137"/>
      <c r="NJI185" s="137"/>
      <c r="NJJ185" s="137"/>
      <c r="NJK185" s="137"/>
      <c r="NJL185" s="137"/>
      <c r="NJM185" s="137"/>
      <c r="NJN185" s="137"/>
      <c r="NJO185" s="137"/>
      <c r="NJP185" s="137"/>
      <c r="NJQ185" s="137"/>
      <c r="NJR185" s="137"/>
      <c r="NJS185" s="137"/>
      <c r="NJT185" s="137"/>
      <c r="NJU185" s="137"/>
      <c r="NJV185" s="137"/>
      <c r="NJW185" s="137"/>
      <c r="NJX185" s="137"/>
      <c r="NJY185" s="137"/>
      <c r="NJZ185" s="137"/>
      <c r="NKA185" s="137"/>
      <c r="NKB185" s="137"/>
      <c r="NKC185" s="137"/>
      <c r="NKD185" s="137"/>
      <c r="NKE185" s="137"/>
      <c r="NKF185" s="137"/>
      <c r="NKG185" s="137"/>
      <c r="NKH185" s="137"/>
      <c r="NKI185" s="137"/>
      <c r="NKJ185" s="137"/>
      <c r="NKK185" s="137"/>
      <c r="NKL185" s="137"/>
      <c r="NKM185" s="137"/>
      <c r="NKN185" s="137"/>
      <c r="NKO185" s="137"/>
      <c r="NKP185" s="137"/>
      <c r="NKQ185" s="137"/>
      <c r="NKR185" s="137"/>
      <c r="NKS185" s="137"/>
      <c r="NKT185" s="137"/>
      <c r="NKU185" s="137"/>
      <c r="NKV185" s="137"/>
      <c r="NKW185" s="137"/>
      <c r="NKX185" s="137"/>
      <c r="NKY185" s="137"/>
      <c r="NKZ185" s="137"/>
      <c r="NLA185" s="137"/>
      <c r="NLB185" s="137"/>
      <c r="NLC185" s="137"/>
      <c r="NLD185" s="137"/>
      <c r="NLE185" s="137"/>
      <c r="NLF185" s="137"/>
      <c r="NLG185" s="137"/>
      <c r="NLH185" s="137"/>
      <c r="NLI185" s="137"/>
      <c r="NLJ185" s="137"/>
      <c r="NLK185" s="137"/>
      <c r="NLL185" s="137"/>
      <c r="NLM185" s="137"/>
      <c r="NLN185" s="137"/>
      <c r="NLO185" s="137"/>
      <c r="NLP185" s="137"/>
      <c r="NLQ185" s="137"/>
      <c r="NLR185" s="137"/>
      <c r="NLS185" s="137"/>
      <c r="NLT185" s="137"/>
      <c r="NLU185" s="137"/>
      <c r="NLV185" s="137"/>
      <c r="NLW185" s="137"/>
      <c r="NLX185" s="137"/>
      <c r="NLY185" s="137"/>
      <c r="NLZ185" s="137"/>
      <c r="NMA185" s="137"/>
      <c r="NMB185" s="137"/>
      <c r="NMC185" s="137"/>
      <c r="NMD185" s="137"/>
      <c r="NME185" s="137"/>
      <c r="NMF185" s="137"/>
      <c r="NMG185" s="137"/>
      <c r="NMH185" s="137"/>
      <c r="NMI185" s="137"/>
      <c r="NMJ185" s="137"/>
      <c r="NMK185" s="137"/>
      <c r="NML185" s="137"/>
      <c r="NMM185" s="137"/>
      <c r="NMN185" s="137"/>
      <c r="NMO185" s="137"/>
      <c r="NMP185" s="137"/>
      <c r="NMQ185" s="137"/>
      <c r="NMR185" s="137"/>
      <c r="NMS185" s="137"/>
      <c r="NMT185" s="137"/>
      <c r="NMU185" s="137"/>
      <c r="NMV185" s="137"/>
      <c r="NMW185" s="137"/>
      <c r="NMX185" s="137"/>
      <c r="NMY185" s="137"/>
      <c r="NMZ185" s="137"/>
      <c r="NNA185" s="137"/>
      <c r="NNB185" s="137"/>
      <c r="NNC185" s="137"/>
      <c r="NND185" s="137"/>
      <c r="NNE185" s="137"/>
      <c r="NNF185" s="137"/>
      <c r="NNG185" s="137"/>
      <c r="NNH185" s="137"/>
      <c r="NNI185" s="137"/>
      <c r="NNJ185" s="137"/>
      <c r="NNK185" s="137"/>
      <c r="NNL185" s="137"/>
      <c r="NNM185" s="137"/>
      <c r="NNN185" s="137"/>
      <c r="NNO185" s="137"/>
      <c r="NNP185" s="137"/>
      <c r="NNQ185" s="137"/>
      <c r="NNR185" s="137"/>
      <c r="NNS185" s="137"/>
      <c r="NNT185" s="137"/>
      <c r="NNU185" s="137"/>
      <c r="NNV185" s="137"/>
      <c r="NNW185" s="137"/>
      <c r="NNX185" s="137"/>
      <c r="NNY185" s="137"/>
      <c r="NNZ185" s="137"/>
      <c r="NOA185" s="137"/>
      <c r="NOB185" s="137"/>
      <c r="NOC185" s="137"/>
      <c r="NOD185" s="137"/>
      <c r="NOE185" s="137"/>
      <c r="NOF185" s="137"/>
      <c r="NOG185" s="137"/>
      <c r="NOH185" s="137"/>
      <c r="NOI185" s="137"/>
      <c r="NOJ185" s="137"/>
      <c r="NOK185" s="137"/>
      <c r="NOL185" s="137"/>
      <c r="NOM185" s="137"/>
      <c r="NON185" s="137"/>
      <c r="NOO185" s="137"/>
      <c r="NOP185" s="137"/>
      <c r="NOQ185" s="137"/>
      <c r="NOR185" s="137"/>
      <c r="NOS185" s="137"/>
      <c r="NOT185" s="137"/>
      <c r="NOU185" s="137"/>
      <c r="NOV185" s="137"/>
      <c r="NOW185" s="137"/>
      <c r="NOX185" s="137"/>
      <c r="NOY185" s="137"/>
      <c r="NOZ185" s="137"/>
      <c r="NPA185" s="137"/>
      <c r="NPB185" s="137"/>
      <c r="NPC185" s="137"/>
      <c r="NPD185" s="137"/>
      <c r="NPE185" s="137"/>
      <c r="NPF185" s="137"/>
      <c r="NPG185" s="137"/>
      <c r="NPH185" s="137"/>
      <c r="NPI185" s="137"/>
      <c r="NPJ185" s="137"/>
      <c r="NPK185" s="137"/>
      <c r="NPL185" s="137"/>
      <c r="NPM185" s="137"/>
      <c r="NPN185" s="137"/>
      <c r="NPO185" s="137"/>
      <c r="NPP185" s="137"/>
      <c r="NPQ185" s="137"/>
      <c r="NPR185" s="137"/>
      <c r="NPS185" s="137"/>
      <c r="NPT185" s="137"/>
      <c r="NPU185" s="137"/>
      <c r="NPV185" s="137"/>
      <c r="NPW185" s="137"/>
      <c r="NPX185" s="137"/>
      <c r="NPY185" s="137"/>
      <c r="NPZ185" s="137"/>
      <c r="NQA185" s="137"/>
      <c r="NQB185" s="137"/>
      <c r="NQC185" s="137"/>
      <c r="NQD185" s="137"/>
      <c r="NQE185" s="137"/>
      <c r="NQF185" s="137"/>
      <c r="NQG185" s="137"/>
      <c r="NQH185" s="137"/>
      <c r="NQI185" s="137"/>
      <c r="NQJ185" s="137"/>
      <c r="NQK185" s="137"/>
      <c r="NQL185" s="137"/>
      <c r="NQM185" s="137"/>
      <c r="NQN185" s="137"/>
      <c r="NQO185" s="137"/>
      <c r="NQP185" s="137"/>
      <c r="NQQ185" s="137"/>
      <c r="NQR185" s="137"/>
      <c r="NQS185" s="137"/>
      <c r="NQT185" s="137"/>
      <c r="NQU185" s="137"/>
      <c r="NQV185" s="137"/>
      <c r="NQW185" s="137"/>
      <c r="NQX185" s="137"/>
      <c r="NQY185" s="137"/>
      <c r="NQZ185" s="137"/>
      <c r="NRA185" s="137"/>
      <c r="NRB185" s="137"/>
      <c r="NRC185" s="137"/>
      <c r="NRD185" s="137"/>
      <c r="NRE185" s="137"/>
      <c r="NRF185" s="137"/>
      <c r="NRG185" s="137"/>
      <c r="NRH185" s="137"/>
      <c r="NRI185" s="137"/>
      <c r="NRJ185" s="137"/>
      <c r="NRK185" s="137"/>
      <c r="NRL185" s="137"/>
      <c r="NRM185" s="137"/>
      <c r="NRN185" s="137"/>
      <c r="NRO185" s="137"/>
      <c r="NRP185" s="137"/>
      <c r="NRQ185" s="137"/>
      <c r="NRR185" s="137"/>
      <c r="NRS185" s="137"/>
      <c r="NRT185" s="137"/>
      <c r="NRU185" s="137"/>
      <c r="NRV185" s="137"/>
      <c r="NRW185" s="137"/>
      <c r="NRX185" s="137"/>
      <c r="NRY185" s="137"/>
      <c r="NRZ185" s="137"/>
      <c r="NSA185" s="137"/>
      <c r="NSB185" s="137"/>
      <c r="NSC185" s="137"/>
      <c r="NSD185" s="137"/>
      <c r="NSE185" s="137"/>
      <c r="NSF185" s="137"/>
      <c r="NSG185" s="137"/>
      <c r="NSH185" s="137"/>
      <c r="NSI185" s="137"/>
      <c r="NSJ185" s="137"/>
      <c r="NSK185" s="137"/>
      <c r="NSL185" s="137"/>
      <c r="NSM185" s="137"/>
      <c r="NSN185" s="137"/>
      <c r="NSO185" s="137"/>
      <c r="NSP185" s="137"/>
      <c r="NSQ185" s="137"/>
      <c r="NSR185" s="137"/>
      <c r="NSS185" s="137"/>
      <c r="NST185" s="137"/>
      <c r="NSU185" s="137"/>
      <c r="NSV185" s="137"/>
      <c r="NSW185" s="137"/>
      <c r="NSX185" s="137"/>
      <c r="NSY185" s="137"/>
      <c r="NSZ185" s="137"/>
      <c r="NTA185" s="137"/>
      <c r="NTB185" s="137"/>
      <c r="NTC185" s="137"/>
      <c r="NTD185" s="137"/>
      <c r="NTE185" s="137"/>
      <c r="NTF185" s="137"/>
      <c r="NTG185" s="137"/>
      <c r="NTH185" s="137"/>
      <c r="NTI185" s="137"/>
      <c r="NTJ185" s="137"/>
      <c r="NTK185" s="137"/>
      <c r="NTL185" s="137"/>
      <c r="NTM185" s="137"/>
      <c r="NTN185" s="137"/>
      <c r="NTO185" s="137"/>
      <c r="NTP185" s="137"/>
      <c r="NTQ185" s="137"/>
      <c r="NTR185" s="137"/>
      <c r="NTS185" s="137"/>
      <c r="NTT185" s="137"/>
      <c r="NTU185" s="137"/>
      <c r="NTV185" s="137"/>
      <c r="NTW185" s="137"/>
      <c r="NTX185" s="137"/>
      <c r="NTY185" s="137"/>
      <c r="NTZ185" s="137"/>
      <c r="NUA185" s="137"/>
      <c r="NUB185" s="137"/>
      <c r="NUC185" s="137"/>
      <c r="NUD185" s="137"/>
      <c r="NUE185" s="137"/>
      <c r="NUF185" s="137"/>
      <c r="NUG185" s="137"/>
      <c r="NUH185" s="137"/>
      <c r="NUI185" s="137"/>
      <c r="NUJ185" s="137"/>
      <c r="NUK185" s="137"/>
      <c r="NUL185" s="137"/>
      <c r="NUM185" s="137"/>
      <c r="NUN185" s="137"/>
      <c r="NUO185" s="137"/>
      <c r="NUP185" s="137"/>
      <c r="NUQ185" s="137"/>
      <c r="NUR185" s="137"/>
      <c r="NUS185" s="137"/>
      <c r="NUT185" s="137"/>
      <c r="NUU185" s="137"/>
      <c r="NUV185" s="137"/>
      <c r="NUW185" s="137"/>
      <c r="NUX185" s="137"/>
      <c r="NUY185" s="137"/>
      <c r="NUZ185" s="137"/>
      <c r="NVA185" s="137"/>
      <c r="NVB185" s="137"/>
      <c r="NVC185" s="137"/>
      <c r="NVD185" s="137"/>
      <c r="NVE185" s="137"/>
      <c r="NVF185" s="137"/>
      <c r="NVG185" s="137"/>
      <c r="NVH185" s="137"/>
      <c r="NVI185" s="137"/>
      <c r="NVJ185" s="137"/>
      <c r="NVK185" s="137"/>
      <c r="NVL185" s="137"/>
      <c r="NVM185" s="137"/>
      <c r="NVN185" s="137"/>
      <c r="NVO185" s="137"/>
      <c r="NVP185" s="137"/>
      <c r="NVQ185" s="137"/>
      <c r="NVR185" s="137"/>
      <c r="NVS185" s="137"/>
      <c r="NVT185" s="137"/>
      <c r="NVU185" s="137"/>
      <c r="NVV185" s="137"/>
      <c r="NVW185" s="137"/>
      <c r="NVX185" s="137"/>
      <c r="NVY185" s="137"/>
      <c r="NVZ185" s="137"/>
      <c r="NWA185" s="137"/>
      <c r="NWB185" s="137"/>
      <c r="NWC185" s="137"/>
      <c r="NWD185" s="137"/>
      <c r="NWE185" s="137"/>
      <c r="NWF185" s="137"/>
      <c r="NWG185" s="137"/>
      <c r="NWH185" s="137"/>
      <c r="NWI185" s="137"/>
      <c r="NWJ185" s="137"/>
      <c r="NWK185" s="137"/>
      <c r="NWL185" s="137"/>
      <c r="NWM185" s="137"/>
      <c r="NWN185" s="137"/>
      <c r="NWO185" s="137"/>
      <c r="NWP185" s="137"/>
      <c r="NWQ185" s="137"/>
      <c r="NWR185" s="137"/>
      <c r="NWS185" s="137"/>
      <c r="NWT185" s="137"/>
      <c r="NWU185" s="137"/>
      <c r="NWV185" s="137"/>
      <c r="NWW185" s="137"/>
      <c r="NWX185" s="137"/>
      <c r="NWY185" s="137"/>
      <c r="NWZ185" s="137"/>
      <c r="NXA185" s="137"/>
      <c r="NXB185" s="137"/>
      <c r="NXC185" s="137"/>
      <c r="NXD185" s="137"/>
      <c r="NXE185" s="137"/>
      <c r="NXF185" s="137"/>
      <c r="NXG185" s="137"/>
      <c r="NXH185" s="137"/>
      <c r="NXI185" s="137"/>
      <c r="NXJ185" s="137"/>
      <c r="NXK185" s="137"/>
      <c r="NXL185" s="137"/>
      <c r="NXM185" s="137"/>
      <c r="NXN185" s="137"/>
      <c r="NXO185" s="137"/>
      <c r="NXP185" s="137"/>
      <c r="NXQ185" s="137"/>
      <c r="NXR185" s="137"/>
      <c r="NXS185" s="137"/>
      <c r="NXT185" s="137"/>
      <c r="NXU185" s="137"/>
      <c r="NXV185" s="137"/>
      <c r="NXW185" s="137"/>
      <c r="NXX185" s="137"/>
      <c r="NXY185" s="137"/>
      <c r="NXZ185" s="137"/>
      <c r="NYA185" s="137"/>
      <c r="NYB185" s="137"/>
      <c r="NYC185" s="137"/>
      <c r="NYD185" s="137"/>
      <c r="NYE185" s="137"/>
      <c r="NYF185" s="137"/>
      <c r="NYG185" s="137"/>
      <c r="NYH185" s="137"/>
      <c r="NYI185" s="137"/>
      <c r="NYJ185" s="137"/>
      <c r="NYK185" s="137"/>
      <c r="NYL185" s="137"/>
      <c r="NYM185" s="137"/>
      <c r="NYN185" s="137"/>
      <c r="NYO185" s="137"/>
      <c r="NYP185" s="137"/>
      <c r="NYQ185" s="137"/>
      <c r="NYR185" s="137"/>
      <c r="NYS185" s="137"/>
      <c r="NYT185" s="137"/>
      <c r="NYU185" s="137"/>
      <c r="NYV185" s="137"/>
      <c r="NYW185" s="137"/>
      <c r="NYX185" s="137"/>
      <c r="NYY185" s="137"/>
      <c r="NYZ185" s="137"/>
      <c r="NZA185" s="137"/>
      <c r="NZB185" s="137"/>
      <c r="NZC185" s="137"/>
      <c r="NZD185" s="137"/>
      <c r="NZE185" s="137"/>
      <c r="NZF185" s="137"/>
      <c r="NZG185" s="137"/>
      <c r="NZH185" s="137"/>
      <c r="NZI185" s="137"/>
      <c r="NZJ185" s="137"/>
      <c r="NZK185" s="137"/>
      <c r="NZL185" s="137"/>
      <c r="NZM185" s="137"/>
      <c r="NZN185" s="137"/>
      <c r="NZO185" s="137"/>
      <c r="NZP185" s="137"/>
      <c r="NZQ185" s="137"/>
      <c r="NZR185" s="137"/>
      <c r="NZS185" s="137"/>
      <c r="NZT185" s="137"/>
      <c r="NZU185" s="137"/>
      <c r="NZV185" s="137"/>
      <c r="NZW185" s="137"/>
      <c r="NZX185" s="137"/>
      <c r="NZY185" s="137"/>
      <c r="NZZ185" s="137"/>
      <c r="OAA185" s="137"/>
      <c r="OAB185" s="137"/>
      <c r="OAC185" s="137"/>
      <c r="OAD185" s="137"/>
      <c r="OAE185" s="137"/>
      <c r="OAF185" s="137"/>
      <c r="OAG185" s="137"/>
      <c r="OAH185" s="137"/>
      <c r="OAI185" s="137"/>
      <c r="OAJ185" s="137"/>
      <c r="OAK185" s="137"/>
      <c r="OAL185" s="137"/>
      <c r="OAM185" s="137"/>
      <c r="OAN185" s="137"/>
      <c r="OAO185" s="137"/>
      <c r="OAP185" s="137"/>
      <c r="OAQ185" s="137"/>
      <c r="OAR185" s="137"/>
      <c r="OAS185" s="137"/>
      <c r="OAT185" s="137"/>
      <c r="OAU185" s="137"/>
      <c r="OAV185" s="137"/>
      <c r="OAW185" s="137"/>
      <c r="OAX185" s="137"/>
      <c r="OAY185" s="137"/>
      <c r="OAZ185" s="137"/>
      <c r="OBA185" s="137"/>
      <c r="OBB185" s="137"/>
      <c r="OBC185" s="137"/>
      <c r="OBD185" s="137"/>
      <c r="OBE185" s="137"/>
      <c r="OBF185" s="137"/>
      <c r="OBG185" s="137"/>
      <c r="OBH185" s="137"/>
      <c r="OBI185" s="137"/>
      <c r="OBJ185" s="137"/>
      <c r="OBK185" s="137"/>
      <c r="OBL185" s="137"/>
      <c r="OBM185" s="137"/>
      <c r="OBN185" s="137"/>
      <c r="OBO185" s="137"/>
      <c r="OBP185" s="137"/>
      <c r="OBQ185" s="137"/>
      <c r="OBR185" s="137"/>
      <c r="OBS185" s="137"/>
      <c r="OBT185" s="137"/>
      <c r="OBU185" s="137"/>
      <c r="OBV185" s="137"/>
      <c r="OBW185" s="137"/>
      <c r="OBX185" s="137"/>
      <c r="OBY185" s="137"/>
      <c r="OBZ185" s="137"/>
      <c r="OCA185" s="137"/>
      <c r="OCB185" s="137"/>
      <c r="OCC185" s="137"/>
      <c r="OCD185" s="137"/>
      <c r="OCE185" s="137"/>
      <c r="OCF185" s="137"/>
      <c r="OCG185" s="137"/>
      <c r="OCH185" s="137"/>
      <c r="OCI185" s="137"/>
      <c r="OCJ185" s="137"/>
      <c r="OCK185" s="137"/>
      <c r="OCL185" s="137"/>
      <c r="OCM185" s="137"/>
      <c r="OCN185" s="137"/>
      <c r="OCO185" s="137"/>
      <c r="OCP185" s="137"/>
      <c r="OCQ185" s="137"/>
      <c r="OCR185" s="137"/>
      <c r="OCS185" s="137"/>
      <c r="OCT185" s="137"/>
      <c r="OCU185" s="137"/>
      <c r="OCV185" s="137"/>
      <c r="OCW185" s="137"/>
      <c r="OCX185" s="137"/>
      <c r="OCY185" s="137"/>
      <c r="OCZ185" s="137"/>
      <c r="ODA185" s="137"/>
      <c r="ODB185" s="137"/>
      <c r="ODC185" s="137"/>
      <c r="ODD185" s="137"/>
      <c r="ODE185" s="137"/>
      <c r="ODF185" s="137"/>
      <c r="ODG185" s="137"/>
      <c r="ODH185" s="137"/>
      <c r="ODI185" s="137"/>
      <c r="ODJ185" s="137"/>
      <c r="ODK185" s="137"/>
      <c r="ODL185" s="137"/>
      <c r="ODM185" s="137"/>
      <c r="ODN185" s="137"/>
      <c r="ODO185" s="137"/>
      <c r="ODP185" s="137"/>
      <c r="ODQ185" s="137"/>
      <c r="ODR185" s="137"/>
      <c r="ODS185" s="137"/>
      <c r="ODT185" s="137"/>
      <c r="ODU185" s="137"/>
      <c r="ODV185" s="137"/>
      <c r="ODW185" s="137"/>
      <c r="ODX185" s="137"/>
      <c r="ODY185" s="137"/>
      <c r="ODZ185" s="137"/>
      <c r="OEA185" s="137"/>
      <c r="OEB185" s="137"/>
      <c r="OEC185" s="137"/>
      <c r="OED185" s="137"/>
      <c r="OEE185" s="137"/>
      <c r="OEF185" s="137"/>
      <c r="OEG185" s="137"/>
      <c r="OEH185" s="137"/>
      <c r="OEI185" s="137"/>
      <c r="OEJ185" s="137"/>
      <c r="OEK185" s="137"/>
      <c r="OEL185" s="137"/>
      <c r="OEM185" s="137"/>
      <c r="OEN185" s="137"/>
      <c r="OEO185" s="137"/>
      <c r="OEP185" s="137"/>
      <c r="OEQ185" s="137"/>
      <c r="OER185" s="137"/>
      <c r="OES185" s="137"/>
      <c r="OET185" s="137"/>
      <c r="OEU185" s="137"/>
      <c r="OEV185" s="137"/>
      <c r="OEW185" s="137"/>
      <c r="OEX185" s="137"/>
      <c r="OEY185" s="137"/>
      <c r="OEZ185" s="137"/>
      <c r="OFA185" s="137"/>
      <c r="OFB185" s="137"/>
      <c r="OFC185" s="137"/>
      <c r="OFD185" s="137"/>
      <c r="OFE185" s="137"/>
      <c r="OFF185" s="137"/>
      <c r="OFG185" s="137"/>
      <c r="OFH185" s="137"/>
      <c r="OFI185" s="137"/>
      <c r="OFJ185" s="137"/>
      <c r="OFK185" s="137"/>
      <c r="OFL185" s="137"/>
      <c r="OFM185" s="137"/>
      <c r="OFN185" s="137"/>
      <c r="OFO185" s="137"/>
      <c r="OFP185" s="137"/>
      <c r="OFQ185" s="137"/>
      <c r="OFR185" s="137"/>
      <c r="OFS185" s="137"/>
      <c r="OFT185" s="137"/>
      <c r="OFU185" s="137"/>
      <c r="OFV185" s="137"/>
      <c r="OFW185" s="137"/>
      <c r="OFX185" s="137"/>
      <c r="OFY185" s="137"/>
      <c r="OFZ185" s="137"/>
      <c r="OGA185" s="137"/>
      <c r="OGB185" s="137"/>
      <c r="OGC185" s="137"/>
      <c r="OGD185" s="137"/>
      <c r="OGE185" s="137"/>
      <c r="OGF185" s="137"/>
      <c r="OGG185" s="137"/>
      <c r="OGH185" s="137"/>
      <c r="OGI185" s="137"/>
      <c r="OGJ185" s="137"/>
      <c r="OGK185" s="137"/>
      <c r="OGL185" s="137"/>
      <c r="OGM185" s="137"/>
      <c r="OGN185" s="137"/>
      <c r="OGO185" s="137"/>
      <c r="OGP185" s="137"/>
      <c r="OGQ185" s="137"/>
      <c r="OGR185" s="137"/>
      <c r="OGS185" s="137"/>
      <c r="OGT185" s="137"/>
      <c r="OGU185" s="137"/>
      <c r="OGV185" s="137"/>
      <c r="OGW185" s="137"/>
      <c r="OGX185" s="137"/>
      <c r="OGY185" s="137"/>
      <c r="OGZ185" s="137"/>
      <c r="OHA185" s="137"/>
      <c r="OHB185" s="137"/>
      <c r="OHC185" s="137"/>
      <c r="OHD185" s="137"/>
      <c r="OHE185" s="137"/>
      <c r="OHF185" s="137"/>
      <c r="OHG185" s="137"/>
      <c r="OHH185" s="137"/>
      <c r="OHI185" s="137"/>
      <c r="OHJ185" s="137"/>
      <c r="OHK185" s="137"/>
      <c r="OHL185" s="137"/>
      <c r="OHM185" s="137"/>
      <c r="OHN185" s="137"/>
      <c r="OHO185" s="137"/>
      <c r="OHP185" s="137"/>
      <c r="OHQ185" s="137"/>
      <c r="OHR185" s="137"/>
      <c r="OHS185" s="137"/>
      <c r="OHT185" s="137"/>
      <c r="OHU185" s="137"/>
      <c r="OHV185" s="137"/>
      <c r="OHW185" s="137"/>
      <c r="OHX185" s="137"/>
      <c r="OHY185" s="137"/>
      <c r="OHZ185" s="137"/>
      <c r="OIA185" s="137"/>
      <c r="OIB185" s="137"/>
      <c r="OIC185" s="137"/>
      <c r="OID185" s="137"/>
      <c r="OIE185" s="137"/>
      <c r="OIF185" s="137"/>
      <c r="OIG185" s="137"/>
      <c r="OIH185" s="137"/>
      <c r="OII185" s="137"/>
      <c r="OIJ185" s="137"/>
      <c r="OIK185" s="137"/>
      <c r="OIL185" s="137"/>
      <c r="OIM185" s="137"/>
      <c r="OIN185" s="137"/>
      <c r="OIO185" s="137"/>
      <c r="OIP185" s="137"/>
      <c r="OIQ185" s="137"/>
      <c r="OIR185" s="137"/>
      <c r="OIS185" s="137"/>
      <c r="OIT185" s="137"/>
      <c r="OIU185" s="137"/>
      <c r="OIV185" s="137"/>
      <c r="OIW185" s="137"/>
      <c r="OIX185" s="137"/>
      <c r="OIY185" s="137"/>
      <c r="OIZ185" s="137"/>
      <c r="OJA185" s="137"/>
      <c r="OJB185" s="137"/>
      <c r="OJC185" s="137"/>
      <c r="OJD185" s="137"/>
      <c r="OJE185" s="137"/>
      <c r="OJF185" s="137"/>
      <c r="OJG185" s="137"/>
      <c r="OJH185" s="137"/>
      <c r="OJI185" s="137"/>
      <c r="OJJ185" s="137"/>
      <c r="OJK185" s="137"/>
      <c r="OJL185" s="137"/>
      <c r="OJM185" s="137"/>
      <c r="OJN185" s="137"/>
      <c r="OJO185" s="137"/>
      <c r="OJP185" s="137"/>
      <c r="OJQ185" s="137"/>
      <c r="OJR185" s="137"/>
      <c r="OJS185" s="137"/>
      <c r="OJT185" s="137"/>
      <c r="OJU185" s="137"/>
      <c r="OJV185" s="137"/>
      <c r="OJW185" s="137"/>
      <c r="OJX185" s="137"/>
      <c r="OJY185" s="137"/>
      <c r="OJZ185" s="137"/>
      <c r="OKA185" s="137"/>
      <c r="OKB185" s="137"/>
      <c r="OKC185" s="137"/>
      <c r="OKD185" s="137"/>
      <c r="OKE185" s="137"/>
      <c r="OKF185" s="137"/>
      <c r="OKG185" s="137"/>
      <c r="OKH185" s="137"/>
      <c r="OKI185" s="137"/>
      <c r="OKJ185" s="137"/>
      <c r="OKK185" s="137"/>
      <c r="OKL185" s="137"/>
      <c r="OKM185" s="137"/>
      <c r="OKN185" s="137"/>
      <c r="OKO185" s="137"/>
      <c r="OKP185" s="137"/>
      <c r="OKQ185" s="137"/>
      <c r="OKR185" s="137"/>
      <c r="OKS185" s="137"/>
      <c r="OKT185" s="137"/>
      <c r="OKU185" s="137"/>
      <c r="OKV185" s="137"/>
      <c r="OKW185" s="137"/>
      <c r="OKX185" s="137"/>
      <c r="OKY185" s="137"/>
      <c r="OKZ185" s="137"/>
      <c r="OLA185" s="137"/>
      <c r="OLB185" s="137"/>
      <c r="OLC185" s="137"/>
      <c r="OLD185" s="137"/>
      <c r="OLE185" s="137"/>
      <c r="OLF185" s="137"/>
      <c r="OLG185" s="137"/>
      <c r="OLH185" s="137"/>
      <c r="OLI185" s="137"/>
      <c r="OLJ185" s="137"/>
      <c r="OLK185" s="137"/>
      <c r="OLL185" s="137"/>
      <c r="OLM185" s="137"/>
      <c r="OLN185" s="137"/>
      <c r="OLO185" s="137"/>
      <c r="OLP185" s="137"/>
      <c r="OLQ185" s="137"/>
      <c r="OLR185" s="137"/>
      <c r="OLS185" s="137"/>
      <c r="OLT185" s="137"/>
      <c r="OLU185" s="137"/>
      <c r="OLV185" s="137"/>
      <c r="OLW185" s="137"/>
      <c r="OLX185" s="137"/>
      <c r="OLY185" s="137"/>
      <c r="OLZ185" s="137"/>
      <c r="OMA185" s="137"/>
      <c r="OMB185" s="137"/>
      <c r="OMC185" s="137"/>
      <c r="OMD185" s="137"/>
      <c r="OME185" s="137"/>
      <c r="OMF185" s="137"/>
      <c r="OMG185" s="137"/>
      <c r="OMH185" s="137"/>
      <c r="OMI185" s="137"/>
      <c r="OMJ185" s="137"/>
      <c r="OMK185" s="137"/>
      <c r="OML185" s="137"/>
      <c r="OMM185" s="137"/>
      <c r="OMN185" s="137"/>
      <c r="OMO185" s="137"/>
      <c r="OMP185" s="137"/>
      <c r="OMQ185" s="137"/>
      <c r="OMR185" s="137"/>
      <c r="OMS185" s="137"/>
      <c r="OMT185" s="137"/>
      <c r="OMU185" s="137"/>
      <c r="OMV185" s="137"/>
      <c r="OMW185" s="137"/>
      <c r="OMX185" s="137"/>
      <c r="OMY185" s="137"/>
      <c r="OMZ185" s="137"/>
      <c r="ONA185" s="137"/>
      <c r="ONB185" s="137"/>
      <c r="ONC185" s="137"/>
      <c r="OND185" s="137"/>
      <c r="ONE185" s="137"/>
      <c r="ONF185" s="137"/>
      <c r="ONG185" s="137"/>
      <c r="ONH185" s="137"/>
      <c r="ONI185" s="137"/>
      <c r="ONJ185" s="137"/>
      <c r="ONK185" s="137"/>
      <c r="ONL185" s="137"/>
      <c r="ONM185" s="137"/>
      <c r="ONN185" s="137"/>
      <c r="ONO185" s="137"/>
      <c r="ONP185" s="137"/>
      <c r="ONQ185" s="137"/>
      <c r="ONR185" s="137"/>
      <c r="ONS185" s="137"/>
      <c r="ONT185" s="137"/>
      <c r="ONU185" s="137"/>
      <c r="ONV185" s="137"/>
      <c r="ONW185" s="137"/>
      <c r="ONX185" s="137"/>
      <c r="ONY185" s="137"/>
      <c r="ONZ185" s="137"/>
      <c r="OOA185" s="137"/>
      <c r="OOB185" s="137"/>
      <c r="OOC185" s="137"/>
      <c r="OOD185" s="137"/>
      <c r="OOE185" s="137"/>
      <c r="OOF185" s="137"/>
      <c r="OOG185" s="137"/>
      <c r="OOH185" s="137"/>
      <c r="OOI185" s="137"/>
      <c r="OOJ185" s="137"/>
      <c r="OOK185" s="137"/>
      <c r="OOL185" s="137"/>
      <c r="OOM185" s="137"/>
      <c r="OON185" s="137"/>
      <c r="OOO185" s="137"/>
      <c r="OOP185" s="137"/>
      <c r="OOQ185" s="137"/>
      <c r="OOR185" s="137"/>
      <c r="OOS185" s="137"/>
      <c r="OOT185" s="137"/>
      <c r="OOU185" s="137"/>
      <c r="OOV185" s="137"/>
      <c r="OOW185" s="137"/>
      <c r="OOX185" s="137"/>
      <c r="OOY185" s="137"/>
      <c r="OOZ185" s="137"/>
      <c r="OPA185" s="137"/>
      <c r="OPB185" s="137"/>
      <c r="OPC185" s="137"/>
      <c r="OPD185" s="137"/>
      <c r="OPE185" s="137"/>
      <c r="OPF185" s="137"/>
      <c r="OPG185" s="137"/>
      <c r="OPH185" s="137"/>
      <c r="OPI185" s="137"/>
      <c r="OPJ185" s="137"/>
      <c r="OPK185" s="137"/>
      <c r="OPL185" s="137"/>
      <c r="OPM185" s="137"/>
      <c r="OPN185" s="137"/>
      <c r="OPO185" s="137"/>
      <c r="OPP185" s="137"/>
      <c r="OPQ185" s="137"/>
      <c r="OPR185" s="137"/>
      <c r="OPS185" s="137"/>
      <c r="OPT185" s="137"/>
      <c r="OPU185" s="137"/>
      <c r="OPV185" s="137"/>
      <c r="OPW185" s="137"/>
      <c r="OPX185" s="137"/>
      <c r="OPY185" s="137"/>
      <c r="OPZ185" s="137"/>
      <c r="OQA185" s="137"/>
      <c r="OQB185" s="137"/>
      <c r="OQC185" s="137"/>
      <c r="OQD185" s="137"/>
      <c r="OQE185" s="137"/>
      <c r="OQF185" s="137"/>
      <c r="OQG185" s="137"/>
      <c r="OQH185" s="137"/>
      <c r="OQI185" s="137"/>
      <c r="OQJ185" s="137"/>
      <c r="OQK185" s="137"/>
      <c r="OQL185" s="137"/>
      <c r="OQM185" s="137"/>
      <c r="OQN185" s="137"/>
      <c r="OQO185" s="137"/>
      <c r="OQP185" s="137"/>
      <c r="OQQ185" s="137"/>
      <c r="OQR185" s="137"/>
      <c r="OQS185" s="137"/>
      <c r="OQT185" s="137"/>
      <c r="OQU185" s="137"/>
      <c r="OQV185" s="137"/>
      <c r="OQW185" s="137"/>
      <c r="OQX185" s="137"/>
      <c r="OQY185" s="137"/>
      <c r="OQZ185" s="137"/>
      <c r="ORA185" s="137"/>
      <c r="ORB185" s="137"/>
      <c r="ORC185" s="137"/>
      <c r="ORD185" s="137"/>
      <c r="ORE185" s="137"/>
      <c r="ORF185" s="137"/>
      <c r="ORG185" s="137"/>
      <c r="ORH185" s="137"/>
      <c r="ORI185" s="137"/>
      <c r="ORJ185" s="137"/>
      <c r="ORK185" s="137"/>
      <c r="ORL185" s="137"/>
      <c r="ORM185" s="137"/>
      <c r="ORN185" s="137"/>
      <c r="ORO185" s="137"/>
      <c r="ORP185" s="137"/>
      <c r="ORQ185" s="137"/>
      <c r="ORR185" s="137"/>
      <c r="ORS185" s="137"/>
      <c r="ORT185" s="137"/>
      <c r="ORU185" s="137"/>
      <c r="ORV185" s="137"/>
      <c r="ORW185" s="137"/>
      <c r="ORX185" s="137"/>
      <c r="ORY185" s="137"/>
      <c r="ORZ185" s="137"/>
      <c r="OSA185" s="137"/>
      <c r="OSB185" s="137"/>
      <c r="OSC185" s="137"/>
      <c r="OSD185" s="137"/>
      <c r="OSE185" s="137"/>
      <c r="OSF185" s="137"/>
      <c r="OSG185" s="137"/>
      <c r="OSH185" s="137"/>
      <c r="OSI185" s="137"/>
      <c r="OSJ185" s="137"/>
      <c r="OSK185" s="137"/>
      <c r="OSL185" s="137"/>
      <c r="OSM185" s="137"/>
      <c r="OSN185" s="137"/>
      <c r="OSO185" s="137"/>
      <c r="OSP185" s="137"/>
      <c r="OSQ185" s="137"/>
      <c r="OSR185" s="137"/>
      <c r="OSS185" s="137"/>
      <c r="OST185" s="137"/>
      <c r="OSU185" s="137"/>
      <c r="OSV185" s="137"/>
      <c r="OSW185" s="137"/>
      <c r="OSX185" s="137"/>
      <c r="OSY185" s="137"/>
      <c r="OSZ185" s="137"/>
      <c r="OTA185" s="137"/>
      <c r="OTB185" s="137"/>
      <c r="OTC185" s="137"/>
      <c r="OTD185" s="137"/>
      <c r="OTE185" s="137"/>
      <c r="OTF185" s="137"/>
      <c r="OTG185" s="137"/>
      <c r="OTH185" s="137"/>
      <c r="OTI185" s="137"/>
      <c r="OTJ185" s="137"/>
      <c r="OTK185" s="137"/>
      <c r="OTL185" s="137"/>
      <c r="OTM185" s="137"/>
      <c r="OTN185" s="137"/>
      <c r="OTO185" s="137"/>
      <c r="OTP185" s="137"/>
      <c r="OTQ185" s="137"/>
      <c r="OTR185" s="137"/>
      <c r="OTS185" s="137"/>
      <c r="OTT185" s="137"/>
      <c r="OTU185" s="137"/>
      <c r="OTV185" s="137"/>
      <c r="OTW185" s="137"/>
      <c r="OTX185" s="137"/>
      <c r="OTY185" s="137"/>
      <c r="OTZ185" s="137"/>
      <c r="OUA185" s="137"/>
      <c r="OUB185" s="137"/>
      <c r="OUC185" s="137"/>
      <c r="OUD185" s="137"/>
      <c r="OUE185" s="137"/>
      <c r="OUF185" s="137"/>
      <c r="OUG185" s="137"/>
      <c r="OUH185" s="137"/>
      <c r="OUI185" s="137"/>
      <c r="OUJ185" s="137"/>
      <c r="OUK185" s="137"/>
      <c r="OUL185" s="137"/>
      <c r="OUM185" s="137"/>
      <c r="OUN185" s="137"/>
      <c r="OUO185" s="137"/>
      <c r="OUP185" s="137"/>
      <c r="OUQ185" s="137"/>
      <c r="OUR185" s="137"/>
      <c r="OUS185" s="137"/>
      <c r="OUT185" s="137"/>
      <c r="OUU185" s="137"/>
      <c r="OUV185" s="137"/>
      <c r="OUW185" s="137"/>
      <c r="OUX185" s="137"/>
      <c r="OUY185" s="137"/>
      <c r="OUZ185" s="137"/>
      <c r="OVA185" s="137"/>
      <c r="OVB185" s="137"/>
      <c r="OVC185" s="137"/>
      <c r="OVD185" s="137"/>
      <c r="OVE185" s="137"/>
      <c r="OVF185" s="137"/>
      <c r="OVG185" s="137"/>
      <c r="OVH185" s="137"/>
      <c r="OVI185" s="137"/>
      <c r="OVJ185" s="137"/>
      <c r="OVK185" s="137"/>
      <c r="OVL185" s="137"/>
      <c r="OVM185" s="137"/>
      <c r="OVN185" s="137"/>
      <c r="OVO185" s="137"/>
      <c r="OVP185" s="137"/>
      <c r="OVQ185" s="137"/>
      <c r="OVR185" s="137"/>
      <c r="OVS185" s="137"/>
      <c r="OVT185" s="137"/>
      <c r="OVU185" s="137"/>
      <c r="OVV185" s="137"/>
      <c r="OVW185" s="137"/>
      <c r="OVX185" s="137"/>
      <c r="OVY185" s="137"/>
      <c r="OVZ185" s="137"/>
      <c r="OWA185" s="137"/>
      <c r="OWB185" s="137"/>
      <c r="OWC185" s="137"/>
      <c r="OWD185" s="137"/>
      <c r="OWE185" s="137"/>
      <c r="OWF185" s="137"/>
      <c r="OWG185" s="137"/>
      <c r="OWH185" s="137"/>
      <c r="OWI185" s="137"/>
      <c r="OWJ185" s="137"/>
      <c r="OWK185" s="137"/>
      <c r="OWL185" s="137"/>
      <c r="OWM185" s="137"/>
      <c r="OWN185" s="137"/>
      <c r="OWO185" s="137"/>
      <c r="OWP185" s="137"/>
      <c r="OWQ185" s="137"/>
      <c r="OWR185" s="137"/>
      <c r="OWS185" s="137"/>
      <c r="OWT185" s="137"/>
      <c r="OWU185" s="137"/>
      <c r="OWV185" s="137"/>
      <c r="OWW185" s="137"/>
      <c r="OWX185" s="137"/>
      <c r="OWY185" s="137"/>
      <c r="OWZ185" s="137"/>
      <c r="OXA185" s="137"/>
      <c r="OXB185" s="137"/>
      <c r="OXC185" s="137"/>
      <c r="OXD185" s="137"/>
      <c r="OXE185" s="137"/>
      <c r="OXF185" s="137"/>
      <c r="OXG185" s="137"/>
      <c r="OXH185" s="137"/>
      <c r="OXI185" s="137"/>
      <c r="OXJ185" s="137"/>
      <c r="OXK185" s="137"/>
      <c r="OXL185" s="137"/>
      <c r="OXM185" s="137"/>
      <c r="OXN185" s="137"/>
      <c r="OXO185" s="137"/>
      <c r="OXP185" s="137"/>
      <c r="OXQ185" s="137"/>
      <c r="OXR185" s="137"/>
      <c r="OXS185" s="137"/>
      <c r="OXT185" s="137"/>
      <c r="OXU185" s="137"/>
      <c r="OXV185" s="137"/>
      <c r="OXW185" s="137"/>
      <c r="OXX185" s="137"/>
      <c r="OXY185" s="137"/>
      <c r="OXZ185" s="137"/>
      <c r="OYA185" s="137"/>
      <c r="OYB185" s="137"/>
      <c r="OYC185" s="137"/>
      <c r="OYD185" s="137"/>
      <c r="OYE185" s="137"/>
      <c r="OYF185" s="137"/>
      <c r="OYG185" s="137"/>
      <c r="OYH185" s="137"/>
      <c r="OYI185" s="137"/>
      <c r="OYJ185" s="137"/>
      <c r="OYK185" s="137"/>
      <c r="OYL185" s="137"/>
      <c r="OYM185" s="137"/>
      <c r="OYN185" s="137"/>
      <c r="OYO185" s="137"/>
      <c r="OYP185" s="137"/>
      <c r="OYQ185" s="137"/>
      <c r="OYR185" s="137"/>
      <c r="OYS185" s="137"/>
      <c r="OYT185" s="137"/>
      <c r="OYU185" s="137"/>
      <c r="OYV185" s="137"/>
      <c r="OYW185" s="137"/>
      <c r="OYX185" s="137"/>
      <c r="OYY185" s="137"/>
      <c r="OYZ185" s="137"/>
      <c r="OZA185" s="137"/>
      <c r="OZB185" s="137"/>
      <c r="OZC185" s="137"/>
      <c r="OZD185" s="137"/>
      <c r="OZE185" s="137"/>
      <c r="OZF185" s="137"/>
      <c r="OZG185" s="137"/>
      <c r="OZH185" s="137"/>
      <c r="OZI185" s="137"/>
      <c r="OZJ185" s="137"/>
      <c r="OZK185" s="137"/>
      <c r="OZL185" s="137"/>
      <c r="OZM185" s="137"/>
      <c r="OZN185" s="137"/>
      <c r="OZO185" s="137"/>
      <c r="OZP185" s="137"/>
      <c r="OZQ185" s="137"/>
      <c r="OZR185" s="137"/>
      <c r="OZS185" s="137"/>
      <c r="OZT185" s="137"/>
      <c r="OZU185" s="137"/>
      <c r="OZV185" s="137"/>
      <c r="OZW185" s="137"/>
      <c r="OZX185" s="137"/>
      <c r="OZY185" s="137"/>
      <c r="OZZ185" s="137"/>
      <c r="PAA185" s="137"/>
      <c r="PAB185" s="137"/>
      <c r="PAC185" s="137"/>
      <c r="PAD185" s="137"/>
      <c r="PAE185" s="137"/>
      <c r="PAF185" s="137"/>
      <c r="PAG185" s="137"/>
      <c r="PAH185" s="137"/>
      <c r="PAI185" s="137"/>
      <c r="PAJ185" s="137"/>
      <c r="PAK185" s="137"/>
      <c r="PAL185" s="137"/>
      <c r="PAM185" s="137"/>
      <c r="PAN185" s="137"/>
      <c r="PAO185" s="137"/>
      <c r="PAP185" s="137"/>
      <c r="PAQ185" s="137"/>
      <c r="PAR185" s="137"/>
      <c r="PAS185" s="137"/>
      <c r="PAT185" s="137"/>
      <c r="PAU185" s="137"/>
      <c r="PAV185" s="137"/>
      <c r="PAW185" s="137"/>
      <c r="PAX185" s="137"/>
      <c r="PAY185" s="137"/>
      <c r="PAZ185" s="137"/>
      <c r="PBA185" s="137"/>
      <c r="PBB185" s="137"/>
      <c r="PBC185" s="137"/>
      <c r="PBD185" s="137"/>
      <c r="PBE185" s="137"/>
      <c r="PBF185" s="137"/>
      <c r="PBG185" s="137"/>
      <c r="PBH185" s="137"/>
      <c r="PBI185" s="137"/>
      <c r="PBJ185" s="137"/>
      <c r="PBK185" s="137"/>
      <c r="PBL185" s="137"/>
      <c r="PBM185" s="137"/>
      <c r="PBN185" s="137"/>
      <c r="PBO185" s="137"/>
      <c r="PBP185" s="137"/>
      <c r="PBQ185" s="137"/>
      <c r="PBR185" s="137"/>
      <c r="PBS185" s="137"/>
      <c r="PBT185" s="137"/>
      <c r="PBU185" s="137"/>
      <c r="PBV185" s="137"/>
      <c r="PBW185" s="137"/>
      <c r="PBX185" s="137"/>
      <c r="PBY185" s="137"/>
      <c r="PBZ185" s="137"/>
      <c r="PCA185" s="137"/>
      <c r="PCB185" s="137"/>
      <c r="PCC185" s="137"/>
      <c r="PCD185" s="137"/>
      <c r="PCE185" s="137"/>
      <c r="PCF185" s="137"/>
      <c r="PCG185" s="137"/>
      <c r="PCH185" s="137"/>
      <c r="PCI185" s="137"/>
      <c r="PCJ185" s="137"/>
      <c r="PCK185" s="137"/>
      <c r="PCL185" s="137"/>
      <c r="PCM185" s="137"/>
      <c r="PCN185" s="137"/>
      <c r="PCO185" s="137"/>
      <c r="PCP185" s="137"/>
      <c r="PCQ185" s="137"/>
      <c r="PCR185" s="137"/>
      <c r="PCS185" s="137"/>
      <c r="PCT185" s="137"/>
      <c r="PCU185" s="137"/>
      <c r="PCV185" s="137"/>
      <c r="PCW185" s="137"/>
      <c r="PCX185" s="137"/>
      <c r="PCY185" s="137"/>
      <c r="PCZ185" s="137"/>
      <c r="PDA185" s="137"/>
      <c r="PDB185" s="137"/>
      <c r="PDC185" s="137"/>
      <c r="PDD185" s="137"/>
      <c r="PDE185" s="137"/>
      <c r="PDF185" s="137"/>
      <c r="PDG185" s="137"/>
      <c r="PDH185" s="137"/>
      <c r="PDI185" s="137"/>
      <c r="PDJ185" s="137"/>
      <c r="PDK185" s="137"/>
      <c r="PDL185" s="137"/>
      <c r="PDM185" s="137"/>
      <c r="PDN185" s="137"/>
      <c r="PDO185" s="137"/>
      <c r="PDP185" s="137"/>
      <c r="PDQ185" s="137"/>
      <c r="PDR185" s="137"/>
      <c r="PDS185" s="137"/>
      <c r="PDT185" s="137"/>
      <c r="PDU185" s="137"/>
      <c r="PDV185" s="137"/>
      <c r="PDW185" s="137"/>
      <c r="PDX185" s="137"/>
      <c r="PDY185" s="137"/>
      <c r="PDZ185" s="137"/>
      <c r="PEA185" s="137"/>
      <c r="PEB185" s="137"/>
      <c r="PEC185" s="137"/>
      <c r="PED185" s="137"/>
      <c r="PEE185" s="137"/>
      <c r="PEF185" s="137"/>
      <c r="PEG185" s="137"/>
      <c r="PEH185" s="137"/>
      <c r="PEI185" s="137"/>
      <c r="PEJ185" s="137"/>
      <c r="PEK185" s="137"/>
      <c r="PEL185" s="137"/>
      <c r="PEM185" s="137"/>
      <c r="PEN185" s="137"/>
      <c r="PEO185" s="137"/>
      <c r="PEP185" s="137"/>
      <c r="PEQ185" s="137"/>
      <c r="PER185" s="137"/>
      <c r="PES185" s="137"/>
      <c r="PET185" s="137"/>
      <c r="PEU185" s="137"/>
      <c r="PEV185" s="137"/>
      <c r="PEW185" s="137"/>
      <c r="PEX185" s="137"/>
      <c r="PEY185" s="137"/>
      <c r="PEZ185" s="137"/>
      <c r="PFA185" s="137"/>
      <c r="PFB185" s="137"/>
      <c r="PFC185" s="137"/>
      <c r="PFD185" s="137"/>
      <c r="PFE185" s="137"/>
      <c r="PFF185" s="137"/>
      <c r="PFG185" s="137"/>
      <c r="PFH185" s="137"/>
      <c r="PFI185" s="137"/>
      <c r="PFJ185" s="137"/>
      <c r="PFK185" s="137"/>
      <c r="PFL185" s="137"/>
      <c r="PFM185" s="137"/>
      <c r="PFN185" s="137"/>
      <c r="PFO185" s="137"/>
      <c r="PFP185" s="137"/>
      <c r="PFQ185" s="137"/>
      <c r="PFR185" s="137"/>
      <c r="PFS185" s="137"/>
      <c r="PFT185" s="137"/>
      <c r="PFU185" s="137"/>
      <c r="PFV185" s="137"/>
      <c r="PFW185" s="137"/>
      <c r="PFX185" s="137"/>
      <c r="PFY185" s="137"/>
      <c r="PFZ185" s="137"/>
      <c r="PGA185" s="137"/>
      <c r="PGB185" s="137"/>
      <c r="PGC185" s="137"/>
      <c r="PGD185" s="137"/>
      <c r="PGE185" s="137"/>
      <c r="PGF185" s="137"/>
      <c r="PGG185" s="137"/>
      <c r="PGH185" s="137"/>
      <c r="PGI185" s="137"/>
      <c r="PGJ185" s="137"/>
      <c r="PGK185" s="137"/>
      <c r="PGL185" s="137"/>
      <c r="PGM185" s="137"/>
      <c r="PGN185" s="137"/>
      <c r="PGO185" s="137"/>
      <c r="PGP185" s="137"/>
      <c r="PGQ185" s="137"/>
      <c r="PGR185" s="137"/>
      <c r="PGS185" s="137"/>
      <c r="PGT185" s="137"/>
      <c r="PGU185" s="137"/>
      <c r="PGV185" s="137"/>
      <c r="PGW185" s="137"/>
      <c r="PGX185" s="137"/>
      <c r="PGY185" s="137"/>
      <c r="PGZ185" s="137"/>
      <c r="PHA185" s="137"/>
      <c r="PHB185" s="137"/>
      <c r="PHC185" s="137"/>
      <c r="PHD185" s="137"/>
      <c r="PHE185" s="137"/>
      <c r="PHF185" s="137"/>
      <c r="PHG185" s="137"/>
      <c r="PHH185" s="137"/>
      <c r="PHI185" s="137"/>
      <c r="PHJ185" s="137"/>
      <c r="PHK185" s="137"/>
      <c r="PHL185" s="137"/>
      <c r="PHM185" s="137"/>
      <c r="PHN185" s="137"/>
      <c r="PHO185" s="137"/>
      <c r="PHP185" s="137"/>
      <c r="PHQ185" s="137"/>
      <c r="PHR185" s="137"/>
      <c r="PHS185" s="137"/>
      <c r="PHT185" s="137"/>
      <c r="PHU185" s="137"/>
      <c r="PHV185" s="137"/>
      <c r="PHW185" s="137"/>
      <c r="PHX185" s="137"/>
      <c r="PHY185" s="137"/>
      <c r="PHZ185" s="137"/>
      <c r="PIA185" s="137"/>
      <c r="PIB185" s="137"/>
      <c r="PIC185" s="137"/>
      <c r="PID185" s="137"/>
      <c r="PIE185" s="137"/>
      <c r="PIF185" s="137"/>
      <c r="PIG185" s="137"/>
      <c r="PIH185" s="137"/>
      <c r="PII185" s="137"/>
      <c r="PIJ185" s="137"/>
      <c r="PIK185" s="137"/>
      <c r="PIL185" s="137"/>
      <c r="PIM185" s="137"/>
      <c r="PIN185" s="137"/>
      <c r="PIO185" s="137"/>
      <c r="PIP185" s="137"/>
      <c r="PIQ185" s="137"/>
      <c r="PIR185" s="137"/>
      <c r="PIS185" s="137"/>
      <c r="PIT185" s="137"/>
      <c r="PIU185" s="137"/>
      <c r="PIV185" s="137"/>
      <c r="PIW185" s="137"/>
      <c r="PIX185" s="137"/>
      <c r="PIY185" s="137"/>
      <c r="PIZ185" s="137"/>
      <c r="PJA185" s="137"/>
      <c r="PJB185" s="137"/>
      <c r="PJC185" s="137"/>
      <c r="PJD185" s="137"/>
      <c r="PJE185" s="137"/>
      <c r="PJF185" s="137"/>
      <c r="PJG185" s="137"/>
      <c r="PJH185" s="137"/>
      <c r="PJI185" s="137"/>
      <c r="PJJ185" s="137"/>
      <c r="PJK185" s="137"/>
      <c r="PJL185" s="137"/>
      <c r="PJM185" s="137"/>
      <c r="PJN185" s="137"/>
      <c r="PJO185" s="137"/>
      <c r="PJP185" s="137"/>
      <c r="PJQ185" s="137"/>
      <c r="PJR185" s="137"/>
      <c r="PJS185" s="137"/>
      <c r="PJT185" s="137"/>
      <c r="PJU185" s="137"/>
      <c r="PJV185" s="137"/>
      <c r="PJW185" s="137"/>
      <c r="PJX185" s="137"/>
      <c r="PJY185" s="137"/>
      <c r="PJZ185" s="137"/>
      <c r="PKA185" s="137"/>
      <c r="PKB185" s="137"/>
      <c r="PKC185" s="137"/>
      <c r="PKD185" s="137"/>
      <c r="PKE185" s="137"/>
      <c r="PKF185" s="137"/>
      <c r="PKG185" s="137"/>
      <c r="PKH185" s="137"/>
      <c r="PKI185" s="137"/>
      <c r="PKJ185" s="137"/>
      <c r="PKK185" s="137"/>
      <c r="PKL185" s="137"/>
      <c r="PKM185" s="137"/>
      <c r="PKN185" s="137"/>
      <c r="PKO185" s="137"/>
      <c r="PKP185" s="137"/>
      <c r="PKQ185" s="137"/>
      <c r="PKR185" s="137"/>
      <c r="PKS185" s="137"/>
      <c r="PKT185" s="137"/>
      <c r="PKU185" s="137"/>
      <c r="PKV185" s="137"/>
      <c r="PKW185" s="137"/>
      <c r="PKX185" s="137"/>
      <c r="PKY185" s="137"/>
      <c r="PKZ185" s="137"/>
      <c r="PLA185" s="137"/>
      <c r="PLB185" s="137"/>
      <c r="PLC185" s="137"/>
      <c r="PLD185" s="137"/>
      <c r="PLE185" s="137"/>
      <c r="PLF185" s="137"/>
      <c r="PLG185" s="137"/>
      <c r="PLH185" s="137"/>
      <c r="PLI185" s="137"/>
      <c r="PLJ185" s="137"/>
      <c r="PLK185" s="137"/>
      <c r="PLL185" s="137"/>
      <c r="PLM185" s="137"/>
      <c r="PLN185" s="137"/>
      <c r="PLO185" s="137"/>
      <c r="PLP185" s="137"/>
      <c r="PLQ185" s="137"/>
      <c r="PLR185" s="137"/>
      <c r="PLS185" s="137"/>
      <c r="PLT185" s="137"/>
      <c r="PLU185" s="137"/>
      <c r="PLV185" s="137"/>
      <c r="PLW185" s="137"/>
      <c r="PLX185" s="137"/>
      <c r="PLY185" s="137"/>
      <c r="PLZ185" s="137"/>
      <c r="PMA185" s="137"/>
      <c r="PMB185" s="137"/>
      <c r="PMC185" s="137"/>
      <c r="PMD185" s="137"/>
      <c r="PME185" s="137"/>
      <c r="PMF185" s="137"/>
      <c r="PMG185" s="137"/>
      <c r="PMH185" s="137"/>
      <c r="PMI185" s="137"/>
      <c r="PMJ185" s="137"/>
      <c r="PMK185" s="137"/>
      <c r="PML185" s="137"/>
      <c r="PMM185" s="137"/>
      <c r="PMN185" s="137"/>
      <c r="PMO185" s="137"/>
      <c r="PMP185" s="137"/>
      <c r="PMQ185" s="137"/>
      <c r="PMR185" s="137"/>
      <c r="PMS185" s="137"/>
      <c r="PMT185" s="137"/>
      <c r="PMU185" s="137"/>
      <c r="PMV185" s="137"/>
      <c r="PMW185" s="137"/>
      <c r="PMX185" s="137"/>
      <c r="PMY185" s="137"/>
      <c r="PMZ185" s="137"/>
      <c r="PNA185" s="137"/>
      <c r="PNB185" s="137"/>
      <c r="PNC185" s="137"/>
      <c r="PND185" s="137"/>
      <c r="PNE185" s="137"/>
      <c r="PNF185" s="137"/>
      <c r="PNG185" s="137"/>
      <c r="PNH185" s="137"/>
      <c r="PNI185" s="137"/>
      <c r="PNJ185" s="137"/>
      <c r="PNK185" s="137"/>
      <c r="PNL185" s="137"/>
      <c r="PNM185" s="137"/>
      <c r="PNN185" s="137"/>
      <c r="PNO185" s="137"/>
      <c r="PNP185" s="137"/>
      <c r="PNQ185" s="137"/>
      <c r="PNR185" s="137"/>
      <c r="PNS185" s="137"/>
      <c r="PNT185" s="137"/>
      <c r="PNU185" s="137"/>
      <c r="PNV185" s="137"/>
      <c r="PNW185" s="137"/>
      <c r="PNX185" s="137"/>
      <c r="PNY185" s="137"/>
      <c r="PNZ185" s="137"/>
      <c r="POA185" s="137"/>
      <c r="POB185" s="137"/>
      <c r="POC185" s="137"/>
      <c r="POD185" s="137"/>
      <c r="POE185" s="137"/>
      <c r="POF185" s="137"/>
      <c r="POG185" s="137"/>
      <c r="POH185" s="137"/>
      <c r="POI185" s="137"/>
      <c r="POJ185" s="137"/>
      <c r="POK185" s="137"/>
      <c r="POL185" s="137"/>
      <c r="POM185" s="137"/>
      <c r="PON185" s="137"/>
      <c r="POO185" s="137"/>
      <c r="POP185" s="137"/>
      <c r="POQ185" s="137"/>
      <c r="POR185" s="137"/>
      <c r="POS185" s="137"/>
      <c r="POT185" s="137"/>
      <c r="POU185" s="137"/>
      <c r="POV185" s="137"/>
      <c r="POW185" s="137"/>
      <c r="POX185" s="137"/>
      <c r="POY185" s="137"/>
      <c r="POZ185" s="137"/>
      <c r="PPA185" s="137"/>
      <c r="PPB185" s="137"/>
      <c r="PPC185" s="137"/>
      <c r="PPD185" s="137"/>
      <c r="PPE185" s="137"/>
      <c r="PPF185" s="137"/>
      <c r="PPG185" s="137"/>
      <c r="PPH185" s="137"/>
      <c r="PPI185" s="137"/>
      <c r="PPJ185" s="137"/>
      <c r="PPK185" s="137"/>
      <c r="PPL185" s="137"/>
      <c r="PPM185" s="137"/>
      <c r="PPN185" s="137"/>
      <c r="PPO185" s="137"/>
      <c r="PPP185" s="137"/>
      <c r="PPQ185" s="137"/>
      <c r="PPR185" s="137"/>
      <c r="PPS185" s="137"/>
      <c r="PPT185" s="137"/>
      <c r="PPU185" s="137"/>
      <c r="PPV185" s="137"/>
      <c r="PPW185" s="137"/>
      <c r="PPX185" s="137"/>
      <c r="PPY185" s="137"/>
      <c r="PPZ185" s="137"/>
      <c r="PQA185" s="137"/>
      <c r="PQB185" s="137"/>
      <c r="PQC185" s="137"/>
      <c r="PQD185" s="137"/>
      <c r="PQE185" s="137"/>
      <c r="PQF185" s="137"/>
      <c r="PQG185" s="137"/>
      <c r="PQH185" s="137"/>
      <c r="PQI185" s="137"/>
      <c r="PQJ185" s="137"/>
      <c r="PQK185" s="137"/>
      <c r="PQL185" s="137"/>
      <c r="PQM185" s="137"/>
      <c r="PQN185" s="137"/>
      <c r="PQO185" s="137"/>
      <c r="PQP185" s="137"/>
      <c r="PQQ185" s="137"/>
      <c r="PQR185" s="137"/>
      <c r="PQS185" s="137"/>
      <c r="PQT185" s="137"/>
      <c r="PQU185" s="137"/>
      <c r="PQV185" s="137"/>
      <c r="PQW185" s="137"/>
      <c r="PQX185" s="137"/>
      <c r="PQY185" s="137"/>
      <c r="PQZ185" s="137"/>
      <c r="PRA185" s="137"/>
      <c r="PRB185" s="137"/>
      <c r="PRC185" s="137"/>
      <c r="PRD185" s="137"/>
      <c r="PRE185" s="137"/>
      <c r="PRF185" s="137"/>
      <c r="PRG185" s="137"/>
      <c r="PRH185" s="137"/>
      <c r="PRI185" s="137"/>
      <c r="PRJ185" s="137"/>
      <c r="PRK185" s="137"/>
      <c r="PRL185" s="137"/>
      <c r="PRM185" s="137"/>
      <c r="PRN185" s="137"/>
      <c r="PRO185" s="137"/>
      <c r="PRP185" s="137"/>
      <c r="PRQ185" s="137"/>
      <c r="PRR185" s="137"/>
      <c r="PRS185" s="137"/>
      <c r="PRT185" s="137"/>
      <c r="PRU185" s="137"/>
      <c r="PRV185" s="137"/>
      <c r="PRW185" s="137"/>
      <c r="PRX185" s="137"/>
      <c r="PRY185" s="137"/>
      <c r="PRZ185" s="137"/>
      <c r="PSA185" s="137"/>
      <c r="PSB185" s="137"/>
      <c r="PSC185" s="137"/>
      <c r="PSD185" s="137"/>
      <c r="PSE185" s="137"/>
      <c r="PSF185" s="137"/>
      <c r="PSG185" s="137"/>
      <c r="PSH185" s="137"/>
      <c r="PSI185" s="137"/>
      <c r="PSJ185" s="137"/>
      <c r="PSK185" s="137"/>
      <c r="PSL185" s="137"/>
      <c r="PSM185" s="137"/>
      <c r="PSN185" s="137"/>
      <c r="PSO185" s="137"/>
      <c r="PSP185" s="137"/>
      <c r="PSQ185" s="137"/>
      <c r="PSR185" s="137"/>
      <c r="PSS185" s="137"/>
      <c r="PST185" s="137"/>
      <c r="PSU185" s="137"/>
      <c r="PSV185" s="137"/>
      <c r="PSW185" s="137"/>
      <c r="PSX185" s="137"/>
      <c r="PSY185" s="137"/>
      <c r="PSZ185" s="137"/>
      <c r="PTA185" s="137"/>
      <c r="PTB185" s="137"/>
      <c r="PTC185" s="137"/>
      <c r="PTD185" s="137"/>
      <c r="PTE185" s="137"/>
      <c r="PTF185" s="137"/>
      <c r="PTG185" s="137"/>
      <c r="PTH185" s="137"/>
      <c r="PTI185" s="137"/>
      <c r="PTJ185" s="137"/>
      <c r="PTK185" s="137"/>
      <c r="PTL185" s="137"/>
      <c r="PTM185" s="137"/>
      <c r="PTN185" s="137"/>
      <c r="PTO185" s="137"/>
      <c r="PTP185" s="137"/>
      <c r="PTQ185" s="137"/>
      <c r="PTR185" s="137"/>
      <c r="PTS185" s="137"/>
      <c r="PTT185" s="137"/>
      <c r="PTU185" s="137"/>
      <c r="PTV185" s="137"/>
      <c r="PTW185" s="137"/>
      <c r="PTX185" s="137"/>
      <c r="PTY185" s="137"/>
      <c r="PTZ185" s="137"/>
      <c r="PUA185" s="137"/>
      <c r="PUB185" s="137"/>
      <c r="PUC185" s="137"/>
      <c r="PUD185" s="137"/>
      <c r="PUE185" s="137"/>
      <c r="PUF185" s="137"/>
      <c r="PUG185" s="137"/>
      <c r="PUH185" s="137"/>
      <c r="PUI185" s="137"/>
      <c r="PUJ185" s="137"/>
      <c r="PUK185" s="137"/>
      <c r="PUL185" s="137"/>
      <c r="PUM185" s="137"/>
      <c r="PUN185" s="137"/>
      <c r="PUO185" s="137"/>
      <c r="PUP185" s="137"/>
      <c r="PUQ185" s="137"/>
      <c r="PUR185" s="137"/>
      <c r="PUS185" s="137"/>
      <c r="PUT185" s="137"/>
      <c r="PUU185" s="137"/>
      <c r="PUV185" s="137"/>
      <c r="PUW185" s="137"/>
      <c r="PUX185" s="137"/>
      <c r="PUY185" s="137"/>
      <c r="PUZ185" s="137"/>
      <c r="PVA185" s="137"/>
      <c r="PVB185" s="137"/>
      <c r="PVC185" s="137"/>
      <c r="PVD185" s="137"/>
      <c r="PVE185" s="137"/>
      <c r="PVF185" s="137"/>
      <c r="PVG185" s="137"/>
      <c r="PVH185" s="137"/>
      <c r="PVI185" s="137"/>
      <c r="PVJ185" s="137"/>
      <c r="PVK185" s="137"/>
      <c r="PVL185" s="137"/>
      <c r="PVM185" s="137"/>
      <c r="PVN185" s="137"/>
      <c r="PVO185" s="137"/>
      <c r="PVP185" s="137"/>
      <c r="PVQ185" s="137"/>
      <c r="PVR185" s="137"/>
      <c r="PVS185" s="137"/>
      <c r="PVT185" s="137"/>
      <c r="PVU185" s="137"/>
      <c r="PVV185" s="137"/>
      <c r="PVW185" s="137"/>
      <c r="PVX185" s="137"/>
      <c r="PVY185" s="137"/>
      <c r="PVZ185" s="137"/>
      <c r="PWA185" s="137"/>
      <c r="PWB185" s="137"/>
      <c r="PWC185" s="137"/>
      <c r="PWD185" s="137"/>
      <c r="PWE185" s="137"/>
      <c r="PWF185" s="137"/>
      <c r="PWG185" s="137"/>
      <c r="PWH185" s="137"/>
      <c r="PWI185" s="137"/>
      <c r="PWJ185" s="137"/>
      <c r="PWK185" s="137"/>
      <c r="PWL185" s="137"/>
      <c r="PWM185" s="137"/>
      <c r="PWN185" s="137"/>
      <c r="PWO185" s="137"/>
      <c r="PWP185" s="137"/>
      <c r="PWQ185" s="137"/>
      <c r="PWR185" s="137"/>
      <c r="PWS185" s="137"/>
      <c r="PWT185" s="137"/>
      <c r="PWU185" s="137"/>
      <c r="PWV185" s="137"/>
      <c r="PWW185" s="137"/>
      <c r="PWX185" s="137"/>
      <c r="PWY185" s="137"/>
      <c r="PWZ185" s="137"/>
      <c r="PXA185" s="137"/>
      <c r="PXB185" s="137"/>
      <c r="PXC185" s="137"/>
      <c r="PXD185" s="137"/>
      <c r="PXE185" s="137"/>
      <c r="PXF185" s="137"/>
      <c r="PXG185" s="137"/>
      <c r="PXH185" s="137"/>
      <c r="PXI185" s="137"/>
      <c r="PXJ185" s="137"/>
      <c r="PXK185" s="137"/>
      <c r="PXL185" s="137"/>
      <c r="PXM185" s="137"/>
      <c r="PXN185" s="137"/>
      <c r="PXO185" s="137"/>
      <c r="PXP185" s="137"/>
      <c r="PXQ185" s="137"/>
      <c r="PXR185" s="137"/>
      <c r="PXS185" s="137"/>
      <c r="PXT185" s="137"/>
      <c r="PXU185" s="137"/>
      <c r="PXV185" s="137"/>
      <c r="PXW185" s="137"/>
      <c r="PXX185" s="137"/>
      <c r="PXY185" s="137"/>
      <c r="PXZ185" s="137"/>
      <c r="PYA185" s="137"/>
      <c r="PYB185" s="137"/>
      <c r="PYC185" s="137"/>
      <c r="PYD185" s="137"/>
      <c r="PYE185" s="137"/>
      <c r="PYF185" s="137"/>
      <c r="PYG185" s="137"/>
      <c r="PYH185" s="137"/>
      <c r="PYI185" s="137"/>
      <c r="PYJ185" s="137"/>
      <c r="PYK185" s="137"/>
      <c r="PYL185" s="137"/>
      <c r="PYM185" s="137"/>
      <c r="PYN185" s="137"/>
      <c r="PYO185" s="137"/>
      <c r="PYP185" s="137"/>
      <c r="PYQ185" s="137"/>
      <c r="PYR185" s="137"/>
      <c r="PYS185" s="137"/>
      <c r="PYT185" s="137"/>
      <c r="PYU185" s="137"/>
      <c r="PYV185" s="137"/>
      <c r="PYW185" s="137"/>
      <c r="PYX185" s="137"/>
      <c r="PYY185" s="137"/>
      <c r="PYZ185" s="137"/>
      <c r="PZA185" s="137"/>
      <c r="PZB185" s="137"/>
      <c r="PZC185" s="137"/>
      <c r="PZD185" s="137"/>
      <c r="PZE185" s="137"/>
      <c r="PZF185" s="137"/>
      <c r="PZG185" s="137"/>
      <c r="PZH185" s="137"/>
      <c r="PZI185" s="137"/>
      <c r="PZJ185" s="137"/>
      <c r="PZK185" s="137"/>
      <c r="PZL185" s="137"/>
      <c r="PZM185" s="137"/>
      <c r="PZN185" s="137"/>
      <c r="PZO185" s="137"/>
      <c r="PZP185" s="137"/>
      <c r="PZQ185" s="137"/>
      <c r="PZR185" s="137"/>
      <c r="PZS185" s="137"/>
      <c r="PZT185" s="137"/>
      <c r="PZU185" s="137"/>
      <c r="PZV185" s="137"/>
      <c r="PZW185" s="137"/>
      <c r="PZX185" s="137"/>
      <c r="PZY185" s="137"/>
      <c r="PZZ185" s="137"/>
      <c r="QAA185" s="137"/>
      <c r="QAB185" s="137"/>
      <c r="QAC185" s="137"/>
      <c r="QAD185" s="137"/>
      <c r="QAE185" s="137"/>
      <c r="QAF185" s="137"/>
      <c r="QAG185" s="137"/>
      <c r="QAH185" s="137"/>
      <c r="QAI185" s="137"/>
      <c r="QAJ185" s="137"/>
      <c r="QAK185" s="137"/>
      <c r="QAL185" s="137"/>
      <c r="QAM185" s="137"/>
      <c r="QAN185" s="137"/>
      <c r="QAO185" s="137"/>
      <c r="QAP185" s="137"/>
      <c r="QAQ185" s="137"/>
      <c r="QAR185" s="137"/>
      <c r="QAS185" s="137"/>
      <c r="QAT185" s="137"/>
      <c r="QAU185" s="137"/>
      <c r="QAV185" s="137"/>
      <c r="QAW185" s="137"/>
      <c r="QAX185" s="137"/>
      <c r="QAY185" s="137"/>
      <c r="QAZ185" s="137"/>
      <c r="QBA185" s="137"/>
      <c r="QBB185" s="137"/>
      <c r="QBC185" s="137"/>
      <c r="QBD185" s="137"/>
      <c r="QBE185" s="137"/>
      <c r="QBF185" s="137"/>
      <c r="QBG185" s="137"/>
      <c r="QBH185" s="137"/>
      <c r="QBI185" s="137"/>
      <c r="QBJ185" s="137"/>
      <c r="QBK185" s="137"/>
      <c r="QBL185" s="137"/>
      <c r="QBM185" s="137"/>
      <c r="QBN185" s="137"/>
      <c r="QBO185" s="137"/>
      <c r="QBP185" s="137"/>
      <c r="QBQ185" s="137"/>
      <c r="QBR185" s="137"/>
      <c r="QBS185" s="137"/>
      <c r="QBT185" s="137"/>
      <c r="QBU185" s="137"/>
      <c r="QBV185" s="137"/>
      <c r="QBW185" s="137"/>
      <c r="QBX185" s="137"/>
      <c r="QBY185" s="137"/>
      <c r="QBZ185" s="137"/>
      <c r="QCA185" s="137"/>
      <c r="QCB185" s="137"/>
      <c r="QCC185" s="137"/>
      <c r="QCD185" s="137"/>
      <c r="QCE185" s="137"/>
      <c r="QCF185" s="137"/>
      <c r="QCG185" s="137"/>
      <c r="QCH185" s="137"/>
      <c r="QCI185" s="137"/>
      <c r="QCJ185" s="137"/>
      <c r="QCK185" s="137"/>
      <c r="QCL185" s="137"/>
      <c r="QCM185" s="137"/>
      <c r="QCN185" s="137"/>
      <c r="QCO185" s="137"/>
      <c r="QCP185" s="137"/>
      <c r="QCQ185" s="137"/>
      <c r="QCR185" s="137"/>
      <c r="QCS185" s="137"/>
      <c r="QCT185" s="137"/>
      <c r="QCU185" s="137"/>
      <c r="QCV185" s="137"/>
      <c r="QCW185" s="137"/>
      <c r="QCX185" s="137"/>
      <c r="QCY185" s="137"/>
      <c r="QCZ185" s="137"/>
      <c r="QDA185" s="137"/>
      <c r="QDB185" s="137"/>
      <c r="QDC185" s="137"/>
      <c r="QDD185" s="137"/>
      <c r="QDE185" s="137"/>
      <c r="QDF185" s="137"/>
      <c r="QDG185" s="137"/>
      <c r="QDH185" s="137"/>
      <c r="QDI185" s="137"/>
      <c r="QDJ185" s="137"/>
      <c r="QDK185" s="137"/>
      <c r="QDL185" s="137"/>
      <c r="QDM185" s="137"/>
      <c r="QDN185" s="137"/>
      <c r="QDO185" s="137"/>
      <c r="QDP185" s="137"/>
      <c r="QDQ185" s="137"/>
      <c r="QDR185" s="137"/>
      <c r="QDS185" s="137"/>
      <c r="QDT185" s="137"/>
      <c r="QDU185" s="137"/>
      <c r="QDV185" s="137"/>
      <c r="QDW185" s="137"/>
      <c r="QDX185" s="137"/>
      <c r="QDY185" s="137"/>
      <c r="QDZ185" s="137"/>
      <c r="QEA185" s="137"/>
      <c r="QEB185" s="137"/>
      <c r="QEC185" s="137"/>
      <c r="QED185" s="137"/>
      <c r="QEE185" s="137"/>
      <c r="QEF185" s="137"/>
      <c r="QEG185" s="137"/>
      <c r="QEH185" s="137"/>
      <c r="QEI185" s="137"/>
      <c r="QEJ185" s="137"/>
      <c r="QEK185" s="137"/>
      <c r="QEL185" s="137"/>
      <c r="QEM185" s="137"/>
      <c r="QEN185" s="137"/>
      <c r="QEO185" s="137"/>
      <c r="QEP185" s="137"/>
      <c r="QEQ185" s="137"/>
      <c r="QER185" s="137"/>
      <c r="QES185" s="137"/>
      <c r="QET185" s="137"/>
      <c r="QEU185" s="137"/>
      <c r="QEV185" s="137"/>
      <c r="QEW185" s="137"/>
      <c r="QEX185" s="137"/>
      <c r="QEY185" s="137"/>
      <c r="QEZ185" s="137"/>
      <c r="QFA185" s="137"/>
      <c r="QFB185" s="137"/>
      <c r="QFC185" s="137"/>
      <c r="QFD185" s="137"/>
      <c r="QFE185" s="137"/>
      <c r="QFF185" s="137"/>
      <c r="QFG185" s="137"/>
      <c r="QFH185" s="137"/>
      <c r="QFI185" s="137"/>
      <c r="QFJ185" s="137"/>
      <c r="QFK185" s="137"/>
      <c r="QFL185" s="137"/>
      <c r="QFM185" s="137"/>
      <c r="QFN185" s="137"/>
      <c r="QFO185" s="137"/>
      <c r="QFP185" s="137"/>
      <c r="QFQ185" s="137"/>
      <c r="QFR185" s="137"/>
      <c r="QFS185" s="137"/>
      <c r="QFT185" s="137"/>
      <c r="QFU185" s="137"/>
      <c r="QFV185" s="137"/>
      <c r="QFW185" s="137"/>
      <c r="QFX185" s="137"/>
      <c r="QFY185" s="137"/>
      <c r="QFZ185" s="137"/>
      <c r="QGA185" s="137"/>
      <c r="QGB185" s="137"/>
      <c r="QGC185" s="137"/>
      <c r="QGD185" s="137"/>
      <c r="QGE185" s="137"/>
      <c r="QGF185" s="137"/>
      <c r="QGG185" s="137"/>
      <c r="QGH185" s="137"/>
      <c r="QGI185" s="137"/>
      <c r="QGJ185" s="137"/>
      <c r="QGK185" s="137"/>
      <c r="QGL185" s="137"/>
      <c r="QGM185" s="137"/>
      <c r="QGN185" s="137"/>
      <c r="QGO185" s="137"/>
      <c r="QGP185" s="137"/>
      <c r="QGQ185" s="137"/>
      <c r="QGR185" s="137"/>
      <c r="QGS185" s="137"/>
      <c r="QGT185" s="137"/>
      <c r="QGU185" s="137"/>
      <c r="QGV185" s="137"/>
      <c r="QGW185" s="137"/>
      <c r="QGX185" s="137"/>
      <c r="QGY185" s="137"/>
      <c r="QGZ185" s="137"/>
      <c r="QHA185" s="137"/>
      <c r="QHB185" s="137"/>
      <c r="QHC185" s="137"/>
      <c r="QHD185" s="137"/>
      <c r="QHE185" s="137"/>
      <c r="QHF185" s="137"/>
      <c r="QHG185" s="137"/>
      <c r="QHH185" s="137"/>
      <c r="QHI185" s="137"/>
      <c r="QHJ185" s="137"/>
      <c r="QHK185" s="137"/>
      <c r="QHL185" s="137"/>
      <c r="QHM185" s="137"/>
      <c r="QHN185" s="137"/>
      <c r="QHO185" s="137"/>
      <c r="QHP185" s="137"/>
      <c r="QHQ185" s="137"/>
      <c r="QHR185" s="137"/>
      <c r="QHS185" s="137"/>
      <c r="QHT185" s="137"/>
      <c r="QHU185" s="137"/>
      <c r="QHV185" s="137"/>
      <c r="QHW185" s="137"/>
      <c r="QHX185" s="137"/>
      <c r="QHY185" s="137"/>
      <c r="QHZ185" s="137"/>
      <c r="QIA185" s="137"/>
      <c r="QIB185" s="137"/>
      <c r="QIC185" s="137"/>
      <c r="QID185" s="137"/>
      <c r="QIE185" s="137"/>
      <c r="QIF185" s="137"/>
      <c r="QIG185" s="137"/>
      <c r="QIH185" s="137"/>
      <c r="QII185" s="137"/>
      <c r="QIJ185" s="137"/>
      <c r="QIK185" s="137"/>
      <c r="QIL185" s="137"/>
      <c r="QIM185" s="137"/>
      <c r="QIN185" s="137"/>
      <c r="QIO185" s="137"/>
      <c r="QIP185" s="137"/>
      <c r="QIQ185" s="137"/>
      <c r="QIR185" s="137"/>
      <c r="QIS185" s="137"/>
      <c r="QIT185" s="137"/>
      <c r="QIU185" s="137"/>
      <c r="QIV185" s="137"/>
      <c r="QIW185" s="137"/>
      <c r="QIX185" s="137"/>
      <c r="QIY185" s="137"/>
      <c r="QIZ185" s="137"/>
      <c r="QJA185" s="137"/>
      <c r="QJB185" s="137"/>
      <c r="QJC185" s="137"/>
      <c r="QJD185" s="137"/>
      <c r="QJE185" s="137"/>
      <c r="QJF185" s="137"/>
      <c r="QJG185" s="137"/>
      <c r="QJH185" s="137"/>
      <c r="QJI185" s="137"/>
      <c r="QJJ185" s="137"/>
      <c r="QJK185" s="137"/>
      <c r="QJL185" s="137"/>
      <c r="QJM185" s="137"/>
      <c r="QJN185" s="137"/>
      <c r="QJO185" s="137"/>
      <c r="QJP185" s="137"/>
      <c r="QJQ185" s="137"/>
      <c r="QJR185" s="137"/>
      <c r="QJS185" s="137"/>
      <c r="QJT185" s="137"/>
      <c r="QJU185" s="137"/>
      <c r="QJV185" s="137"/>
      <c r="QJW185" s="137"/>
      <c r="QJX185" s="137"/>
      <c r="QJY185" s="137"/>
      <c r="QJZ185" s="137"/>
      <c r="QKA185" s="137"/>
      <c r="QKB185" s="137"/>
      <c r="QKC185" s="137"/>
      <c r="QKD185" s="137"/>
      <c r="QKE185" s="137"/>
      <c r="QKF185" s="137"/>
      <c r="QKG185" s="137"/>
      <c r="QKH185" s="137"/>
      <c r="QKI185" s="137"/>
      <c r="QKJ185" s="137"/>
      <c r="QKK185" s="137"/>
      <c r="QKL185" s="137"/>
      <c r="QKM185" s="137"/>
      <c r="QKN185" s="137"/>
      <c r="QKO185" s="137"/>
      <c r="QKP185" s="137"/>
      <c r="QKQ185" s="137"/>
      <c r="QKR185" s="137"/>
      <c r="QKS185" s="137"/>
      <c r="QKT185" s="137"/>
      <c r="QKU185" s="137"/>
      <c r="QKV185" s="137"/>
      <c r="QKW185" s="137"/>
      <c r="QKX185" s="137"/>
      <c r="QKY185" s="137"/>
      <c r="QKZ185" s="137"/>
      <c r="QLA185" s="137"/>
      <c r="QLB185" s="137"/>
      <c r="QLC185" s="137"/>
      <c r="QLD185" s="137"/>
      <c r="QLE185" s="137"/>
      <c r="QLF185" s="137"/>
      <c r="QLG185" s="137"/>
      <c r="QLH185" s="137"/>
      <c r="QLI185" s="137"/>
      <c r="QLJ185" s="137"/>
      <c r="QLK185" s="137"/>
      <c r="QLL185" s="137"/>
      <c r="QLM185" s="137"/>
      <c r="QLN185" s="137"/>
      <c r="QLO185" s="137"/>
      <c r="QLP185" s="137"/>
      <c r="QLQ185" s="137"/>
      <c r="QLR185" s="137"/>
      <c r="QLS185" s="137"/>
      <c r="QLT185" s="137"/>
      <c r="QLU185" s="137"/>
      <c r="QLV185" s="137"/>
      <c r="QLW185" s="137"/>
      <c r="QLX185" s="137"/>
      <c r="QLY185" s="137"/>
      <c r="QLZ185" s="137"/>
      <c r="QMA185" s="137"/>
      <c r="QMB185" s="137"/>
      <c r="QMC185" s="137"/>
      <c r="QMD185" s="137"/>
      <c r="QME185" s="137"/>
      <c r="QMF185" s="137"/>
      <c r="QMG185" s="137"/>
      <c r="QMH185" s="137"/>
      <c r="QMI185" s="137"/>
      <c r="QMJ185" s="137"/>
      <c r="QMK185" s="137"/>
      <c r="QML185" s="137"/>
      <c r="QMM185" s="137"/>
      <c r="QMN185" s="137"/>
      <c r="QMO185" s="137"/>
      <c r="QMP185" s="137"/>
      <c r="QMQ185" s="137"/>
      <c r="QMR185" s="137"/>
      <c r="QMS185" s="137"/>
      <c r="QMT185" s="137"/>
      <c r="QMU185" s="137"/>
      <c r="QMV185" s="137"/>
      <c r="QMW185" s="137"/>
      <c r="QMX185" s="137"/>
      <c r="QMY185" s="137"/>
      <c r="QMZ185" s="137"/>
      <c r="QNA185" s="137"/>
      <c r="QNB185" s="137"/>
      <c r="QNC185" s="137"/>
      <c r="QND185" s="137"/>
      <c r="QNE185" s="137"/>
      <c r="QNF185" s="137"/>
      <c r="QNG185" s="137"/>
      <c r="QNH185" s="137"/>
      <c r="QNI185" s="137"/>
      <c r="QNJ185" s="137"/>
      <c r="QNK185" s="137"/>
      <c r="QNL185" s="137"/>
      <c r="QNM185" s="137"/>
      <c r="QNN185" s="137"/>
      <c r="QNO185" s="137"/>
      <c r="QNP185" s="137"/>
      <c r="QNQ185" s="137"/>
      <c r="QNR185" s="137"/>
      <c r="QNS185" s="137"/>
      <c r="QNT185" s="137"/>
      <c r="QNU185" s="137"/>
      <c r="QNV185" s="137"/>
      <c r="QNW185" s="137"/>
      <c r="QNX185" s="137"/>
      <c r="QNY185" s="137"/>
      <c r="QNZ185" s="137"/>
      <c r="QOA185" s="137"/>
      <c r="QOB185" s="137"/>
      <c r="QOC185" s="137"/>
      <c r="QOD185" s="137"/>
      <c r="QOE185" s="137"/>
      <c r="QOF185" s="137"/>
      <c r="QOG185" s="137"/>
      <c r="QOH185" s="137"/>
      <c r="QOI185" s="137"/>
      <c r="QOJ185" s="137"/>
      <c r="QOK185" s="137"/>
      <c r="QOL185" s="137"/>
      <c r="QOM185" s="137"/>
      <c r="QON185" s="137"/>
      <c r="QOO185" s="137"/>
      <c r="QOP185" s="137"/>
      <c r="QOQ185" s="137"/>
      <c r="QOR185" s="137"/>
      <c r="QOS185" s="137"/>
      <c r="QOT185" s="137"/>
      <c r="QOU185" s="137"/>
      <c r="QOV185" s="137"/>
      <c r="QOW185" s="137"/>
      <c r="QOX185" s="137"/>
      <c r="QOY185" s="137"/>
      <c r="QOZ185" s="137"/>
      <c r="QPA185" s="137"/>
      <c r="QPB185" s="137"/>
      <c r="QPC185" s="137"/>
      <c r="QPD185" s="137"/>
      <c r="QPE185" s="137"/>
      <c r="QPF185" s="137"/>
      <c r="QPG185" s="137"/>
      <c r="QPH185" s="137"/>
      <c r="QPI185" s="137"/>
      <c r="QPJ185" s="137"/>
      <c r="QPK185" s="137"/>
      <c r="QPL185" s="137"/>
      <c r="QPM185" s="137"/>
      <c r="QPN185" s="137"/>
      <c r="QPO185" s="137"/>
      <c r="QPP185" s="137"/>
      <c r="QPQ185" s="137"/>
      <c r="QPR185" s="137"/>
      <c r="QPS185" s="137"/>
      <c r="QPT185" s="137"/>
      <c r="QPU185" s="137"/>
      <c r="QPV185" s="137"/>
      <c r="QPW185" s="137"/>
      <c r="QPX185" s="137"/>
      <c r="QPY185" s="137"/>
      <c r="QPZ185" s="137"/>
      <c r="QQA185" s="137"/>
      <c r="QQB185" s="137"/>
      <c r="QQC185" s="137"/>
      <c r="QQD185" s="137"/>
      <c r="QQE185" s="137"/>
      <c r="QQF185" s="137"/>
      <c r="QQG185" s="137"/>
      <c r="QQH185" s="137"/>
      <c r="QQI185" s="137"/>
      <c r="QQJ185" s="137"/>
      <c r="QQK185" s="137"/>
      <c r="QQL185" s="137"/>
      <c r="QQM185" s="137"/>
      <c r="QQN185" s="137"/>
      <c r="QQO185" s="137"/>
      <c r="QQP185" s="137"/>
      <c r="QQQ185" s="137"/>
      <c r="QQR185" s="137"/>
      <c r="QQS185" s="137"/>
      <c r="QQT185" s="137"/>
      <c r="QQU185" s="137"/>
      <c r="QQV185" s="137"/>
      <c r="QQW185" s="137"/>
      <c r="QQX185" s="137"/>
      <c r="QQY185" s="137"/>
      <c r="QQZ185" s="137"/>
      <c r="QRA185" s="137"/>
      <c r="QRB185" s="137"/>
      <c r="QRC185" s="137"/>
      <c r="QRD185" s="137"/>
      <c r="QRE185" s="137"/>
      <c r="QRF185" s="137"/>
      <c r="QRG185" s="137"/>
      <c r="QRH185" s="137"/>
      <c r="QRI185" s="137"/>
      <c r="QRJ185" s="137"/>
      <c r="QRK185" s="137"/>
      <c r="QRL185" s="137"/>
      <c r="QRM185" s="137"/>
      <c r="QRN185" s="137"/>
      <c r="QRO185" s="137"/>
      <c r="QRP185" s="137"/>
      <c r="QRQ185" s="137"/>
      <c r="QRR185" s="137"/>
      <c r="QRS185" s="137"/>
      <c r="QRT185" s="137"/>
      <c r="QRU185" s="137"/>
      <c r="QRV185" s="137"/>
      <c r="QRW185" s="137"/>
      <c r="QRX185" s="137"/>
      <c r="QRY185" s="137"/>
      <c r="QRZ185" s="137"/>
      <c r="QSA185" s="137"/>
      <c r="QSB185" s="137"/>
      <c r="QSC185" s="137"/>
      <c r="QSD185" s="137"/>
      <c r="QSE185" s="137"/>
      <c r="QSF185" s="137"/>
      <c r="QSG185" s="137"/>
      <c r="QSH185" s="137"/>
      <c r="QSI185" s="137"/>
      <c r="QSJ185" s="137"/>
      <c r="QSK185" s="137"/>
      <c r="QSL185" s="137"/>
      <c r="QSM185" s="137"/>
      <c r="QSN185" s="137"/>
      <c r="QSO185" s="137"/>
      <c r="QSP185" s="137"/>
      <c r="QSQ185" s="137"/>
      <c r="QSR185" s="137"/>
      <c r="QSS185" s="137"/>
      <c r="QST185" s="137"/>
      <c r="QSU185" s="137"/>
      <c r="QSV185" s="137"/>
      <c r="QSW185" s="137"/>
      <c r="QSX185" s="137"/>
      <c r="QSY185" s="137"/>
      <c r="QSZ185" s="137"/>
      <c r="QTA185" s="137"/>
      <c r="QTB185" s="137"/>
      <c r="QTC185" s="137"/>
      <c r="QTD185" s="137"/>
      <c r="QTE185" s="137"/>
      <c r="QTF185" s="137"/>
      <c r="QTG185" s="137"/>
      <c r="QTH185" s="137"/>
      <c r="QTI185" s="137"/>
      <c r="QTJ185" s="137"/>
      <c r="QTK185" s="137"/>
      <c r="QTL185" s="137"/>
      <c r="QTM185" s="137"/>
      <c r="QTN185" s="137"/>
      <c r="QTO185" s="137"/>
      <c r="QTP185" s="137"/>
      <c r="QTQ185" s="137"/>
      <c r="QTR185" s="137"/>
      <c r="QTS185" s="137"/>
      <c r="QTT185" s="137"/>
      <c r="QTU185" s="137"/>
      <c r="QTV185" s="137"/>
      <c r="QTW185" s="137"/>
      <c r="QTX185" s="137"/>
      <c r="QTY185" s="137"/>
      <c r="QTZ185" s="137"/>
      <c r="QUA185" s="137"/>
      <c r="QUB185" s="137"/>
      <c r="QUC185" s="137"/>
      <c r="QUD185" s="137"/>
      <c r="QUE185" s="137"/>
      <c r="QUF185" s="137"/>
      <c r="QUG185" s="137"/>
      <c r="QUH185" s="137"/>
      <c r="QUI185" s="137"/>
      <c r="QUJ185" s="137"/>
      <c r="QUK185" s="137"/>
      <c r="QUL185" s="137"/>
      <c r="QUM185" s="137"/>
      <c r="QUN185" s="137"/>
      <c r="QUO185" s="137"/>
      <c r="QUP185" s="137"/>
      <c r="QUQ185" s="137"/>
      <c r="QUR185" s="137"/>
      <c r="QUS185" s="137"/>
      <c r="QUT185" s="137"/>
      <c r="QUU185" s="137"/>
      <c r="QUV185" s="137"/>
      <c r="QUW185" s="137"/>
      <c r="QUX185" s="137"/>
      <c r="QUY185" s="137"/>
      <c r="QUZ185" s="137"/>
      <c r="QVA185" s="137"/>
      <c r="QVB185" s="137"/>
      <c r="QVC185" s="137"/>
      <c r="QVD185" s="137"/>
      <c r="QVE185" s="137"/>
      <c r="QVF185" s="137"/>
      <c r="QVG185" s="137"/>
      <c r="QVH185" s="137"/>
      <c r="QVI185" s="137"/>
      <c r="QVJ185" s="137"/>
      <c r="QVK185" s="137"/>
      <c r="QVL185" s="137"/>
      <c r="QVM185" s="137"/>
      <c r="QVN185" s="137"/>
      <c r="QVO185" s="137"/>
      <c r="QVP185" s="137"/>
      <c r="QVQ185" s="137"/>
      <c r="QVR185" s="137"/>
      <c r="QVS185" s="137"/>
      <c r="QVT185" s="137"/>
      <c r="QVU185" s="137"/>
      <c r="QVV185" s="137"/>
      <c r="QVW185" s="137"/>
      <c r="QVX185" s="137"/>
      <c r="QVY185" s="137"/>
      <c r="QVZ185" s="137"/>
      <c r="QWA185" s="137"/>
      <c r="QWB185" s="137"/>
      <c r="QWC185" s="137"/>
      <c r="QWD185" s="137"/>
      <c r="QWE185" s="137"/>
      <c r="QWF185" s="137"/>
      <c r="QWG185" s="137"/>
      <c r="QWH185" s="137"/>
      <c r="QWI185" s="137"/>
      <c r="QWJ185" s="137"/>
      <c r="QWK185" s="137"/>
      <c r="QWL185" s="137"/>
      <c r="QWM185" s="137"/>
      <c r="QWN185" s="137"/>
      <c r="QWO185" s="137"/>
      <c r="QWP185" s="137"/>
      <c r="QWQ185" s="137"/>
      <c r="QWR185" s="137"/>
      <c r="QWS185" s="137"/>
      <c r="QWT185" s="137"/>
      <c r="QWU185" s="137"/>
      <c r="QWV185" s="137"/>
      <c r="QWW185" s="137"/>
      <c r="QWX185" s="137"/>
      <c r="QWY185" s="137"/>
      <c r="QWZ185" s="137"/>
      <c r="QXA185" s="137"/>
      <c r="QXB185" s="137"/>
      <c r="QXC185" s="137"/>
      <c r="QXD185" s="137"/>
      <c r="QXE185" s="137"/>
      <c r="QXF185" s="137"/>
      <c r="QXG185" s="137"/>
      <c r="QXH185" s="137"/>
      <c r="QXI185" s="137"/>
      <c r="QXJ185" s="137"/>
      <c r="QXK185" s="137"/>
      <c r="QXL185" s="137"/>
      <c r="QXM185" s="137"/>
      <c r="QXN185" s="137"/>
      <c r="QXO185" s="137"/>
      <c r="QXP185" s="137"/>
      <c r="QXQ185" s="137"/>
      <c r="QXR185" s="137"/>
      <c r="QXS185" s="137"/>
      <c r="QXT185" s="137"/>
      <c r="QXU185" s="137"/>
      <c r="QXV185" s="137"/>
      <c r="QXW185" s="137"/>
      <c r="QXX185" s="137"/>
      <c r="QXY185" s="137"/>
      <c r="QXZ185" s="137"/>
      <c r="QYA185" s="137"/>
      <c r="QYB185" s="137"/>
      <c r="QYC185" s="137"/>
      <c r="QYD185" s="137"/>
      <c r="QYE185" s="137"/>
      <c r="QYF185" s="137"/>
      <c r="QYG185" s="137"/>
      <c r="QYH185" s="137"/>
      <c r="QYI185" s="137"/>
      <c r="QYJ185" s="137"/>
      <c r="QYK185" s="137"/>
      <c r="QYL185" s="137"/>
      <c r="QYM185" s="137"/>
      <c r="QYN185" s="137"/>
      <c r="QYO185" s="137"/>
      <c r="QYP185" s="137"/>
      <c r="QYQ185" s="137"/>
      <c r="QYR185" s="137"/>
      <c r="QYS185" s="137"/>
      <c r="QYT185" s="137"/>
      <c r="QYU185" s="137"/>
      <c r="QYV185" s="137"/>
      <c r="QYW185" s="137"/>
      <c r="QYX185" s="137"/>
      <c r="QYY185" s="137"/>
      <c r="QYZ185" s="137"/>
      <c r="QZA185" s="137"/>
      <c r="QZB185" s="137"/>
      <c r="QZC185" s="137"/>
      <c r="QZD185" s="137"/>
      <c r="QZE185" s="137"/>
      <c r="QZF185" s="137"/>
      <c r="QZG185" s="137"/>
      <c r="QZH185" s="137"/>
      <c r="QZI185" s="137"/>
      <c r="QZJ185" s="137"/>
      <c r="QZK185" s="137"/>
      <c r="QZL185" s="137"/>
      <c r="QZM185" s="137"/>
      <c r="QZN185" s="137"/>
      <c r="QZO185" s="137"/>
      <c r="QZP185" s="137"/>
      <c r="QZQ185" s="137"/>
      <c r="QZR185" s="137"/>
      <c r="QZS185" s="137"/>
      <c r="QZT185" s="137"/>
      <c r="QZU185" s="137"/>
      <c r="QZV185" s="137"/>
      <c r="QZW185" s="137"/>
      <c r="QZX185" s="137"/>
      <c r="QZY185" s="137"/>
      <c r="QZZ185" s="137"/>
      <c r="RAA185" s="137"/>
      <c r="RAB185" s="137"/>
      <c r="RAC185" s="137"/>
      <c r="RAD185" s="137"/>
      <c r="RAE185" s="137"/>
      <c r="RAF185" s="137"/>
      <c r="RAG185" s="137"/>
      <c r="RAH185" s="137"/>
      <c r="RAI185" s="137"/>
      <c r="RAJ185" s="137"/>
      <c r="RAK185" s="137"/>
      <c r="RAL185" s="137"/>
      <c r="RAM185" s="137"/>
      <c r="RAN185" s="137"/>
      <c r="RAO185" s="137"/>
      <c r="RAP185" s="137"/>
      <c r="RAQ185" s="137"/>
      <c r="RAR185" s="137"/>
      <c r="RAS185" s="137"/>
      <c r="RAT185" s="137"/>
      <c r="RAU185" s="137"/>
      <c r="RAV185" s="137"/>
      <c r="RAW185" s="137"/>
      <c r="RAX185" s="137"/>
      <c r="RAY185" s="137"/>
      <c r="RAZ185" s="137"/>
      <c r="RBA185" s="137"/>
      <c r="RBB185" s="137"/>
      <c r="RBC185" s="137"/>
      <c r="RBD185" s="137"/>
      <c r="RBE185" s="137"/>
      <c r="RBF185" s="137"/>
      <c r="RBG185" s="137"/>
      <c r="RBH185" s="137"/>
      <c r="RBI185" s="137"/>
      <c r="RBJ185" s="137"/>
      <c r="RBK185" s="137"/>
      <c r="RBL185" s="137"/>
      <c r="RBM185" s="137"/>
      <c r="RBN185" s="137"/>
      <c r="RBO185" s="137"/>
      <c r="RBP185" s="137"/>
      <c r="RBQ185" s="137"/>
      <c r="RBR185" s="137"/>
      <c r="RBS185" s="137"/>
      <c r="RBT185" s="137"/>
      <c r="RBU185" s="137"/>
      <c r="RBV185" s="137"/>
      <c r="RBW185" s="137"/>
      <c r="RBX185" s="137"/>
      <c r="RBY185" s="137"/>
      <c r="RBZ185" s="137"/>
      <c r="RCA185" s="137"/>
      <c r="RCB185" s="137"/>
      <c r="RCC185" s="137"/>
      <c r="RCD185" s="137"/>
      <c r="RCE185" s="137"/>
      <c r="RCF185" s="137"/>
      <c r="RCG185" s="137"/>
      <c r="RCH185" s="137"/>
      <c r="RCI185" s="137"/>
      <c r="RCJ185" s="137"/>
      <c r="RCK185" s="137"/>
      <c r="RCL185" s="137"/>
      <c r="RCM185" s="137"/>
      <c r="RCN185" s="137"/>
      <c r="RCO185" s="137"/>
      <c r="RCP185" s="137"/>
      <c r="RCQ185" s="137"/>
      <c r="RCR185" s="137"/>
      <c r="RCS185" s="137"/>
      <c r="RCT185" s="137"/>
      <c r="RCU185" s="137"/>
      <c r="RCV185" s="137"/>
      <c r="RCW185" s="137"/>
      <c r="RCX185" s="137"/>
      <c r="RCY185" s="137"/>
      <c r="RCZ185" s="137"/>
      <c r="RDA185" s="137"/>
      <c r="RDB185" s="137"/>
      <c r="RDC185" s="137"/>
      <c r="RDD185" s="137"/>
      <c r="RDE185" s="137"/>
      <c r="RDF185" s="137"/>
      <c r="RDG185" s="137"/>
      <c r="RDH185" s="137"/>
      <c r="RDI185" s="137"/>
      <c r="RDJ185" s="137"/>
      <c r="RDK185" s="137"/>
      <c r="RDL185" s="137"/>
      <c r="RDM185" s="137"/>
      <c r="RDN185" s="137"/>
      <c r="RDO185" s="137"/>
      <c r="RDP185" s="137"/>
      <c r="RDQ185" s="137"/>
      <c r="RDR185" s="137"/>
      <c r="RDS185" s="137"/>
      <c r="RDT185" s="137"/>
      <c r="RDU185" s="137"/>
      <c r="RDV185" s="137"/>
      <c r="RDW185" s="137"/>
      <c r="RDX185" s="137"/>
      <c r="RDY185" s="137"/>
      <c r="RDZ185" s="137"/>
      <c r="REA185" s="137"/>
      <c r="REB185" s="137"/>
      <c r="REC185" s="137"/>
      <c r="RED185" s="137"/>
      <c r="REE185" s="137"/>
      <c r="REF185" s="137"/>
      <c r="REG185" s="137"/>
      <c r="REH185" s="137"/>
      <c r="REI185" s="137"/>
      <c r="REJ185" s="137"/>
      <c r="REK185" s="137"/>
      <c r="REL185" s="137"/>
      <c r="REM185" s="137"/>
      <c r="REN185" s="137"/>
      <c r="REO185" s="137"/>
      <c r="REP185" s="137"/>
      <c r="REQ185" s="137"/>
      <c r="RER185" s="137"/>
      <c r="RES185" s="137"/>
      <c r="RET185" s="137"/>
      <c r="REU185" s="137"/>
      <c r="REV185" s="137"/>
      <c r="REW185" s="137"/>
      <c r="REX185" s="137"/>
      <c r="REY185" s="137"/>
      <c r="REZ185" s="137"/>
      <c r="RFA185" s="137"/>
      <c r="RFB185" s="137"/>
      <c r="RFC185" s="137"/>
      <c r="RFD185" s="137"/>
      <c r="RFE185" s="137"/>
      <c r="RFF185" s="137"/>
      <c r="RFG185" s="137"/>
      <c r="RFH185" s="137"/>
      <c r="RFI185" s="137"/>
      <c r="RFJ185" s="137"/>
      <c r="RFK185" s="137"/>
      <c r="RFL185" s="137"/>
      <c r="RFM185" s="137"/>
      <c r="RFN185" s="137"/>
      <c r="RFO185" s="137"/>
      <c r="RFP185" s="137"/>
      <c r="RFQ185" s="137"/>
      <c r="RFR185" s="137"/>
      <c r="RFS185" s="137"/>
      <c r="RFT185" s="137"/>
      <c r="RFU185" s="137"/>
      <c r="RFV185" s="137"/>
      <c r="RFW185" s="137"/>
      <c r="RFX185" s="137"/>
      <c r="RFY185" s="137"/>
      <c r="RFZ185" s="137"/>
      <c r="RGA185" s="137"/>
      <c r="RGB185" s="137"/>
      <c r="RGC185" s="137"/>
      <c r="RGD185" s="137"/>
      <c r="RGE185" s="137"/>
      <c r="RGF185" s="137"/>
      <c r="RGG185" s="137"/>
      <c r="RGH185" s="137"/>
      <c r="RGI185" s="137"/>
      <c r="RGJ185" s="137"/>
      <c r="RGK185" s="137"/>
      <c r="RGL185" s="137"/>
      <c r="RGM185" s="137"/>
      <c r="RGN185" s="137"/>
      <c r="RGO185" s="137"/>
      <c r="RGP185" s="137"/>
      <c r="RGQ185" s="137"/>
      <c r="RGR185" s="137"/>
      <c r="RGS185" s="137"/>
      <c r="RGT185" s="137"/>
      <c r="RGU185" s="137"/>
      <c r="RGV185" s="137"/>
      <c r="RGW185" s="137"/>
      <c r="RGX185" s="137"/>
      <c r="RGY185" s="137"/>
      <c r="RGZ185" s="137"/>
      <c r="RHA185" s="137"/>
      <c r="RHB185" s="137"/>
      <c r="RHC185" s="137"/>
      <c r="RHD185" s="137"/>
      <c r="RHE185" s="137"/>
      <c r="RHF185" s="137"/>
      <c r="RHG185" s="137"/>
      <c r="RHH185" s="137"/>
      <c r="RHI185" s="137"/>
      <c r="RHJ185" s="137"/>
      <c r="RHK185" s="137"/>
      <c r="RHL185" s="137"/>
      <c r="RHM185" s="137"/>
      <c r="RHN185" s="137"/>
      <c r="RHO185" s="137"/>
      <c r="RHP185" s="137"/>
      <c r="RHQ185" s="137"/>
      <c r="RHR185" s="137"/>
      <c r="RHS185" s="137"/>
      <c r="RHT185" s="137"/>
      <c r="RHU185" s="137"/>
      <c r="RHV185" s="137"/>
      <c r="RHW185" s="137"/>
      <c r="RHX185" s="137"/>
      <c r="RHY185" s="137"/>
      <c r="RHZ185" s="137"/>
      <c r="RIA185" s="137"/>
      <c r="RIB185" s="137"/>
      <c r="RIC185" s="137"/>
      <c r="RID185" s="137"/>
      <c r="RIE185" s="137"/>
      <c r="RIF185" s="137"/>
      <c r="RIG185" s="137"/>
      <c r="RIH185" s="137"/>
      <c r="RII185" s="137"/>
      <c r="RIJ185" s="137"/>
      <c r="RIK185" s="137"/>
      <c r="RIL185" s="137"/>
      <c r="RIM185" s="137"/>
      <c r="RIN185" s="137"/>
      <c r="RIO185" s="137"/>
      <c r="RIP185" s="137"/>
      <c r="RIQ185" s="137"/>
      <c r="RIR185" s="137"/>
      <c r="RIS185" s="137"/>
      <c r="RIT185" s="137"/>
      <c r="RIU185" s="137"/>
      <c r="RIV185" s="137"/>
      <c r="RIW185" s="137"/>
      <c r="RIX185" s="137"/>
      <c r="RIY185" s="137"/>
      <c r="RIZ185" s="137"/>
      <c r="RJA185" s="137"/>
      <c r="RJB185" s="137"/>
      <c r="RJC185" s="137"/>
      <c r="RJD185" s="137"/>
      <c r="RJE185" s="137"/>
      <c r="RJF185" s="137"/>
      <c r="RJG185" s="137"/>
      <c r="RJH185" s="137"/>
      <c r="RJI185" s="137"/>
      <c r="RJJ185" s="137"/>
      <c r="RJK185" s="137"/>
      <c r="RJL185" s="137"/>
      <c r="RJM185" s="137"/>
      <c r="RJN185" s="137"/>
      <c r="RJO185" s="137"/>
      <c r="RJP185" s="137"/>
      <c r="RJQ185" s="137"/>
      <c r="RJR185" s="137"/>
      <c r="RJS185" s="137"/>
      <c r="RJT185" s="137"/>
      <c r="RJU185" s="137"/>
      <c r="RJV185" s="137"/>
      <c r="RJW185" s="137"/>
      <c r="RJX185" s="137"/>
      <c r="RJY185" s="137"/>
      <c r="RJZ185" s="137"/>
      <c r="RKA185" s="137"/>
      <c r="RKB185" s="137"/>
      <c r="RKC185" s="137"/>
      <c r="RKD185" s="137"/>
      <c r="RKE185" s="137"/>
      <c r="RKF185" s="137"/>
      <c r="RKG185" s="137"/>
      <c r="RKH185" s="137"/>
      <c r="RKI185" s="137"/>
      <c r="RKJ185" s="137"/>
      <c r="RKK185" s="137"/>
      <c r="RKL185" s="137"/>
      <c r="RKM185" s="137"/>
      <c r="RKN185" s="137"/>
      <c r="RKO185" s="137"/>
      <c r="RKP185" s="137"/>
      <c r="RKQ185" s="137"/>
      <c r="RKR185" s="137"/>
      <c r="RKS185" s="137"/>
      <c r="RKT185" s="137"/>
      <c r="RKU185" s="137"/>
      <c r="RKV185" s="137"/>
      <c r="RKW185" s="137"/>
      <c r="RKX185" s="137"/>
      <c r="RKY185" s="137"/>
      <c r="RKZ185" s="137"/>
      <c r="RLA185" s="137"/>
      <c r="RLB185" s="137"/>
      <c r="RLC185" s="137"/>
      <c r="RLD185" s="137"/>
      <c r="RLE185" s="137"/>
      <c r="RLF185" s="137"/>
      <c r="RLG185" s="137"/>
      <c r="RLH185" s="137"/>
      <c r="RLI185" s="137"/>
      <c r="RLJ185" s="137"/>
      <c r="RLK185" s="137"/>
      <c r="RLL185" s="137"/>
      <c r="RLM185" s="137"/>
      <c r="RLN185" s="137"/>
      <c r="RLO185" s="137"/>
      <c r="RLP185" s="137"/>
      <c r="RLQ185" s="137"/>
      <c r="RLR185" s="137"/>
      <c r="RLS185" s="137"/>
      <c r="RLT185" s="137"/>
      <c r="RLU185" s="137"/>
      <c r="RLV185" s="137"/>
      <c r="RLW185" s="137"/>
      <c r="RLX185" s="137"/>
      <c r="RLY185" s="137"/>
      <c r="RLZ185" s="137"/>
      <c r="RMA185" s="137"/>
      <c r="RMB185" s="137"/>
      <c r="RMC185" s="137"/>
      <c r="RMD185" s="137"/>
      <c r="RME185" s="137"/>
      <c r="RMF185" s="137"/>
      <c r="RMG185" s="137"/>
      <c r="RMH185" s="137"/>
      <c r="RMI185" s="137"/>
      <c r="RMJ185" s="137"/>
      <c r="RMK185" s="137"/>
      <c r="RML185" s="137"/>
      <c r="RMM185" s="137"/>
      <c r="RMN185" s="137"/>
      <c r="RMO185" s="137"/>
      <c r="RMP185" s="137"/>
      <c r="RMQ185" s="137"/>
      <c r="RMR185" s="137"/>
      <c r="RMS185" s="137"/>
      <c r="RMT185" s="137"/>
      <c r="RMU185" s="137"/>
      <c r="RMV185" s="137"/>
      <c r="RMW185" s="137"/>
      <c r="RMX185" s="137"/>
      <c r="RMY185" s="137"/>
      <c r="RMZ185" s="137"/>
      <c r="RNA185" s="137"/>
      <c r="RNB185" s="137"/>
      <c r="RNC185" s="137"/>
      <c r="RND185" s="137"/>
      <c r="RNE185" s="137"/>
      <c r="RNF185" s="137"/>
      <c r="RNG185" s="137"/>
      <c r="RNH185" s="137"/>
      <c r="RNI185" s="137"/>
      <c r="RNJ185" s="137"/>
      <c r="RNK185" s="137"/>
      <c r="RNL185" s="137"/>
      <c r="RNM185" s="137"/>
      <c r="RNN185" s="137"/>
      <c r="RNO185" s="137"/>
      <c r="RNP185" s="137"/>
      <c r="RNQ185" s="137"/>
      <c r="RNR185" s="137"/>
      <c r="RNS185" s="137"/>
      <c r="RNT185" s="137"/>
      <c r="RNU185" s="137"/>
      <c r="RNV185" s="137"/>
      <c r="RNW185" s="137"/>
      <c r="RNX185" s="137"/>
      <c r="RNY185" s="137"/>
      <c r="RNZ185" s="137"/>
      <c r="ROA185" s="137"/>
      <c r="ROB185" s="137"/>
      <c r="ROC185" s="137"/>
      <c r="ROD185" s="137"/>
      <c r="ROE185" s="137"/>
      <c r="ROF185" s="137"/>
      <c r="ROG185" s="137"/>
      <c r="ROH185" s="137"/>
      <c r="ROI185" s="137"/>
      <c r="ROJ185" s="137"/>
      <c r="ROK185" s="137"/>
      <c r="ROL185" s="137"/>
      <c r="ROM185" s="137"/>
      <c r="RON185" s="137"/>
      <c r="ROO185" s="137"/>
      <c r="ROP185" s="137"/>
      <c r="ROQ185" s="137"/>
      <c r="ROR185" s="137"/>
      <c r="ROS185" s="137"/>
      <c r="ROT185" s="137"/>
      <c r="ROU185" s="137"/>
      <c r="ROV185" s="137"/>
      <c r="ROW185" s="137"/>
      <c r="ROX185" s="137"/>
      <c r="ROY185" s="137"/>
      <c r="ROZ185" s="137"/>
      <c r="RPA185" s="137"/>
      <c r="RPB185" s="137"/>
      <c r="RPC185" s="137"/>
      <c r="RPD185" s="137"/>
      <c r="RPE185" s="137"/>
      <c r="RPF185" s="137"/>
      <c r="RPG185" s="137"/>
      <c r="RPH185" s="137"/>
      <c r="RPI185" s="137"/>
      <c r="RPJ185" s="137"/>
      <c r="RPK185" s="137"/>
      <c r="RPL185" s="137"/>
      <c r="RPM185" s="137"/>
      <c r="RPN185" s="137"/>
      <c r="RPO185" s="137"/>
      <c r="RPP185" s="137"/>
      <c r="RPQ185" s="137"/>
      <c r="RPR185" s="137"/>
      <c r="RPS185" s="137"/>
      <c r="RPT185" s="137"/>
      <c r="RPU185" s="137"/>
      <c r="RPV185" s="137"/>
      <c r="RPW185" s="137"/>
      <c r="RPX185" s="137"/>
      <c r="RPY185" s="137"/>
      <c r="RPZ185" s="137"/>
      <c r="RQA185" s="137"/>
      <c r="RQB185" s="137"/>
      <c r="RQC185" s="137"/>
      <c r="RQD185" s="137"/>
      <c r="RQE185" s="137"/>
      <c r="RQF185" s="137"/>
      <c r="RQG185" s="137"/>
      <c r="RQH185" s="137"/>
      <c r="RQI185" s="137"/>
      <c r="RQJ185" s="137"/>
      <c r="RQK185" s="137"/>
      <c r="RQL185" s="137"/>
      <c r="RQM185" s="137"/>
      <c r="RQN185" s="137"/>
      <c r="RQO185" s="137"/>
      <c r="RQP185" s="137"/>
      <c r="RQQ185" s="137"/>
      <c r="RQR185" s="137"/>
      <c r="RQS185" s="137"/>
      <c r="RQT185" s="137"/>
      <c r="RQU185" s="137"/>
      <c r="RQV185" s="137"/>
      <c r="RQW185" s="137"/>
      <c r="RQX185" s="137"/>
      <c r="RQY185" s="137"/>
      <c r="RQZ185" s="137"/>
      <c r="RRA185" s="137"/>
      <c r="RRB185" s="137"/>
      <c r="RRC185" s="137"/>
      <c r="RRD185" s="137"/>
      <c r="RRE185" s="137"/>
      <c r="RRF185" s="137"/>
      <c r="RRG185" s="137"/>
      <c r="RRH185" s="137"/>
      <c r="RRI185" s="137"/>
      <c r="RRJ185" s="137"/>
      <c r="RRK185" s="137"/>
      <c r="RRL185" s="137"/>
      <c r="RRM185" s="137"/>
      <c r="RRN185" s="137"/>
      <c r="RRO185" s="137"/>
      <c r="RRP185" s="137"/>
      <c r="RRQ185" s="137"/>
      <c r="RRR185" s="137"/>
      <c r="RRS185" s="137"/>
      <c r="RRT185" s="137"/>
      <c r="RRU185" s="137"/>
      <c r="RRV185" s="137"/>
      <c r="RRW185" s="137"/>
      <c r="RRX185" s="137"/>
      <c r="RRY185" s="137"/>
      <c r="RRZ185" s="137"/>
      <c r="RSA185" s="137"/>
      <c r="RSB185" s="137"/>
      <c r="RSC185" s="137"/>
      <c r="RSD185" s="137"/>
      <c r="RSE185" s="137"/>
      <c r="RSF185" s="137"/>
      <c r="RSG185" s="137"/>
      <c r="RSH185" s="137"/>
      <c r="RSI185" s="137"/>
      <c r="RSJ185" s="137"/>
      <c r="RSK185" s="137"/>
      <c r="RSL185" s="137"/>
      <c r="RSM185" s="137"/>
      <c r="RSN185" s="137"/>
      <c r="RSO185" s="137"/>
      <c r="RSP185" s="137"/>
      <c r="RSQ185" s="137"/>
      <c r="RSR185" s="137"/>
      <c r="RSS185" s="137"/>
      <c r="RST185" s="137"/>
      <c r="RSU185" s="137"/>
      <c r="RSV185" s="137"/>
      <c r="RSW185" s="137"/>
      <c r="RSX185" s="137"/>
      <c r="RSY185" s="137"/>
      <c r="RSZ185" s="137"/>
      <c r="RTA185" s="137"/>
      <c r="RTB185" s="137"/>
      <c r="RTC185" s="137"/>
      <c r="RTD185" s="137"/>
      <c r="RTE185" s="137"/>
      <c r="RTF185" s="137"/>
      <c r="RTG185" s="137"/>
      <c r="RTH185" s="137"/>
      <c r="RTI185" s="137"/>
      <c r="RTJ185" s="137"/>
      <c r="RTK185" s="137"/>
      <c r="RTL185" s="137"/>
      <c r="RTM185" s="137"/>
      <c r="RTN185" s="137"/>
      <c r="RTO185" s="137"/>
      <c r="RTP185" s="137"/>
      <c r="RTQ185" s="137"/>
      <c r="RTR185" s="137"/>
      <c r="RTS185" s="137"/>
      <c r="RTT185" s="137"/>
      <c r="RTU185" s="137"/>
      <c r="RTV185" s="137"/>
      <c r="RTW185" s="137"/>
      <c r="RTX185" s="137"/>
      <c r="RTY185" s="137"/>
      <c r="RTZ185" s="137"/>
      <c r="RUA185" s="137"/>
      <c r="RUB185" s="137"/>
      <c r="RUC185" s="137"/>
      <c r="RUD185" s="137"/>
      <c r="RUE185" s="137"/>
      <c r="RUF185" s="137"/>
      <c r="RUG185" s="137"/>
      <c r="RUH185" s="137"/>
      <c r="RUI185" s="137"/>
      <c r="RUJ185" s="137"/>
      <c r="RUK185" s="137"/>
      <c r="RUL185" s="137"/>
      <c r="RUM185" s="137"/>
      <c r="RUN185" s="137"/>
      <c r="RUO185" s="137"/>
      <c r="RUP185" s="137"/>
      <c r="RUQ185" s="137"/>
      <c r="RUR185" s="137"/>
      <c r="RUS185" s="137"/>
      <c r="RUT185" s="137"/>
      <c r="RUU185" s="137"/>
      <c r="RUV185" s="137"/>
      <c r="RUW185" s="137"/>
      <c r="RUX185" s="137"/>
      <c r="RUY185" s="137"/>
      <c r="RUZ185" s="137"/>
      <c r="RVA185" s="137"/>
      <c r="RVB185" s="137"/>
      <c r="RVC185" s="137"/>
      <c r="RVD185" s="137"/>
      <c r="RVE185" s="137"/>
      <c r="RVF185" s="137"/>
      <c r="RVG185" s="137"/>
      <c r="RVH185" s="137"/>
      <c r="RVI185" s="137"/>
      <c r="RVJ185" s="137"/>
      <c r="RVK185" s="137"/>
      <c r="RVL185" s="137"/>
      <c r="RVM185" s="137"/>
      <c r="RVN185" s="137"/>
      <c r="RVO185" s="137"/>
      <c r="RVP185" s="137"/>
      <c r="RVQ185" s="137"/>
      <c r="RVR185" s="137"/>
      <c r="RVS185" s="137"/>
      <c r="RVT185" s="137"/>
      <c r="RVU185" s="137"/>
      <c r="RVV185" s="137"/>
      <c r="RVW185" s="137"/>
      <c r="RVX185" s="137"/>
      <c r="RVY185" s="137"/>
      <c r="RVZ185" s="137"/>
      <c r="RWA185" s="137"/>
      <c r="RWB185" s="137"/>
      <c r="RWC185" s="137"/>
      <c r="RWD185" s="137"/>
      <c r="RWE185" s="137"/>
      <c r="RWF185" s="137"/>
      <c r="RWG185" s="137"/>
      <c r="RWH185" s="137"/>
      <c r="RWI185" s="137"/>
      <c r="RWJ185" s="137"/>
      <c r="RWK185" s="137"/>
      <c r="RWL185" s="137"/>
      <c r="RWM185" s="137"/>
      <c r="RWN185" s="137"/>
      <c r="RWO185" s="137"/>
      <c r="RWP185" s="137"/>
      <c r="RWQ185" s="137"/>
      <c r="RWR185" s="137"/>
      <c r="RWS185" s="137"/>
      <c r="RWT185" s="137"/>
      <c r="RWU185" s="137"/>
      <c r="RWV185" s="137"/>
      <c r="RWW185" s="137"/>
      <c r="RWX185" s="137"/>
      <c r="RWY185" s="137"/>
      <c r="RWZ185" s="137"/>
      <c r="RXA185" s="137"/>
      <c r="RXB185" s="137"/>
      <c r="RXC185" s="137"/>
      <c r="RXD185" s="137"/>
      <c r="RXE185" s="137"/>
      <c r="RXF185" s="137"/>
      <c r="RXG185" s="137"/>
      <c r="RXH185" s="137"/>
      <c r="RXI185" s="137"/>
      <c r="RXJ185" s="137"/>
      <c r="RXK185" s="137"/>
      <c r="RXL185" s="137"/>
      <c r="RXM185" s="137"/>
      <c r="RXN185" s="137"/>
      <c r="RXO185" s="137"/>
      <c r="RXP185" s="137"/>
      <c r="RXQ185" s="137"/>
      <c r="RXR185" s="137"/>
      <c r="RXS185" s="137"/>
      <c r="RXT185" s="137"/>
      <c r="RXU185" s="137"/>
      <c r="RXV185" s="137"/>
      <c r="RXW185" s="137"/>
      <c r="RXX185" s="137"/>
      <c r="RXY185" s="137"/>
      <c r="RXZ185" s="137"/>
      <c r="RYA185" s="137"/>
      <c r="RYB185" s="137"/>
      <c r="RYC185" s="137"/>
      <c r="RYD185" s="137"/>
      <c r="RYE185" s="137"/>
      <c r="RYF185" s="137"/>
      <c r="RYG185" s="137"/>
      <c r="RYH185" s="137"/>
      <c r="RYI185" s="137"/>
      <c r="RYJ185" s="137"/>
      <c r="RYK185" s="137"/>
      <c r="RYL185" s="137"/>
      <c r="RYM185" s="137"/>
      <c r="RYN185" s="137"/>
      <c r="RYO185" s="137"/>
      <c r="RYP185" s="137"/>
      <c r="RYQ185" s="137"/>
      <c r="RYR185" s="137"/>
      <c r="RYS185" s="137"/>
      <c r="RYT185" s="137"/>
      <c r="RYU185" s="137"/>
      <c r="RYV185" s="137"/>
      <c r="RYW185" s="137"/>
      <c r="RYX185" s="137"/>
      <c r="RYY185" s="137"/>
      <c r="RYZ185" s="137"/>
      <c r="RZA185" s="137"/>
      <c r="RZB185" s="137"/>
      <c r="RZC185" s="137"/>
      <c r="RZD185" s="137"/>
      <c r="RZE185" s="137"/>
      <c r="RZF185" s="137"/>
      <c r="RZG185" s="137"/>
      <c r="RZH185" s="137"/>
      <c r="RZI185" s="137"/>
      <c r="RZJ185" s="137"/>
      <c r="RZK185" s="137"/>
      <c r="RZL185" s="137"/>
      <c r="RZM185" s="137"/>
      <c r="RZN185" s="137"/>
      <c r="RZO185" s="137"/>
      <c r="RZP185" s="137"/>
      <c r="RZQ185" s="137"/>
      <c r="RZR185" s="137"/>
      <c r="RZS185" s="137"/>
      <c r="RZT185" s="137"/>
      <c r="RZU185" s="137"/>
      <c r="RZV185" s="137"/>
      <c r="RZW185" s="137"/>
      <c r="RZX185" s="137"/>
      <c r="RZY185" s="137"/>
      <c r="RZZ185" s="137"/>
      <c r="SAA185" s="137"/>
      <c r="SAB185" s="137"/>
      <c r="SAC185" s="137"/>
      <c r="SAD185" s="137"/>
      <c r="SAE185" s="137"/>
      <c r="SAF185" s="137"/>
      <c r="SAG185" s="137"/>
      <c r="SAH185" s="137"/>
      <c r="SAI185" s="137"/>
      <c r="SAJ185" s="137"/>
      <c r="SAK185" s="137"/>
      <c r="SAL185" s="137"/>
      <c r="SAM185" s="137"/>
      <c r="SAN185" s="137"/>
      <c r="SAO185" s="137"/>
      <c r="SAP185" s="137"/>
      <c r="SAQ185" s="137"/>
      <c r="SAR185" s="137"/>
      <c r="SAS185" s="137"/>
      <c r="SAT185" s="137"/>
      <c r="SAU185" s="137"/>
      <c r="SAV185" s="137"/>
      <c r="SAW185" s="137"/>
      <c r="SAX185" s="137"/>
      <c r="SAY185" s="137"/>
      <c r="SAZ185" s="137"/>
      <c r="SBA185" s="137"/>
      <c r="SBB185" s="137"/>
      <c r="SBC185" s="137"/>
      <c r="SBD185" s="137"/>
      <c r="SBE185" s="137"/>
      <c r="SBF185" s="137"/>
      <c r="SBG185" s="137"/>
      <c r="SBH185" s="137"/>
      <c r="SBI185" s="137"/>
      <c r="SBJ185" s="137"/>
      <c r="SBK185" s="137"/>
      <c r="SBL185" s="137"/>
      <c r="SBM185" s="137"/>
      <c r="SBN185" s="137"/>
      <c r="SBO185" s="137"/>
      <c r="SBP185" s="137"/>
      <c r="SBQ185" s="137"/>
      <c r="SBR185" s="137"/>
      <c r="SBS185" s="137"/>
      <c r="SBT185" s="137"/>
      <c r="SBU185" s="137"/>
      <c r="SBV185" s="137"/>
      <c r="SBW185" s="137"/>
      <c r="SBX185" s="137"/>
      <c r="SBY185" s="137"/>
      <c r="SBZ185" s="137"/>
      <c r="SCA185" s="137"/>
      <c r="SCB185" s="137"/>
      <c r="SCC185" s="137"/>
      <c r="SCD185" s="137"/>
      <c r="SCE185" s="137"/>
      <c r="SCF185" s="137"/>
      <c r="SCG185" s="137"/>
      <c r="SCH185" s="137"/>
      <c r="SCI185" s="137"/>
      <c r="SCJ185" s="137"/>
      <c r="SCK185" s="137"/>
      <c r="SCL185" s="137"/>
      <c r="SCM185" s="137"/>
      <c r="SCN185" s="137"/>
      <c r="SCO185" s="137"/>
      <c r="SCP185" s="137"/>
      <c r="SCQ185" s="137"/>
      <c r="SCR185" s="137"/>
      <c r="SCS185" s="137"/>
      <c r="SCT185" s="137"/>
      <c r="SCU185" s="137"/>
      <c r="SCV185" s="137"/>
      <c r="SCW185" s="137"/>
      <c r="SCX185" s="137"/>
      <c r="SCY185" s="137"/>
      <c r="SCZ185" s="137"/>
      <c r="SDA185" s="137"/>
      <c r="SDB185" s="137"/>
      <c r="SDC185" s="137"/>
      <c r="SDD185" s="137"/>
      <c r="SDE185" s="137"/>
      <c r="SDF185" s="137"/>
      <c r="SDG185" s="137"/>
      <c r="SDH185" s="137"/>
      <c r="SDI185" s="137"/>
      <c r="SDJ185" s="137"/>
      <c r="SDK185" s="137"/>
      <c r="SDL185" s="137"/>
      <c r="SDM185" s="137"/>
      <c r="SDN185" s="137"/>
      <c r="SDO185" s="137"/>
      <c r="SDP185" s="137"/>
      <c r="SDQ185" s="137"/>
      <c r="SDR185" s="137"/>
      <c r="SDS185" s="137"/>
      <c r="SDT185" s="137"/>
      <c r="SDU185" s="137"/>
      <c r="SDV185" s="137"/>
      <c r="SDW185" s="137"/>
      <c r="SDX185" s="137"/>
      <c r="SDY185" s="137"/>
      <c r="SDZ185" s="137"/>
      <c r="SEA185" s="137"/>
      <c r="SEB185" s="137"/>
      <c r="SEC185" s="137"/>
      <c r="SED185" s="137"/>
      <c r="SEE185" s="137"/>
      <c r="SEF185" s="137"/>
      <c r="SEG185" s="137"/>
      <c r="SEH185" s="137"/>
      <c r="SEI185" s="137"/>
      <c r="SEJ185" s="137"/>
      <c r="SEK185" s="137"/>
      <c r="SEL185" s="137"/>
      <c r="SEM185" s="137"/>
      <c r="SEN185" s="137"/>
      <c r="SEO185" s="137"/>
      <c r="SEP185" s="137"/>
      <c r="SEQ185" s="137"/>
      <c r="SER185" s="137"/>
      <c r="SES185" s="137"/>
      <c r="SET185" s="137"/>
      <c r="SEU185" s="137"/>
      <c r="SEV185" s="137"/>
      <c r="SEW185" s="137"/>
      <c r="SEX185" s="137"/>
      <c r="SEY185" s="137"/>
      <c r="SEZ185" s="137"/>
      <c r="SFA185" s="137"/>
      <c r="SFB185" s="137"/>
      <c r="SFC185" s="137"/>
      <c r="SFD185" s="137"/>
      <c r="SFE185" s="137"/>
      <c r="SFF185" s="137"/>
      <c r="SFG185" s="137"/>
      <c r="SFH185" s="137"/>
      <c r="SFI185" s="137"/>
      <c r="SFJ185" s="137"/>
      <c r="SFK185" s="137"/>
      <c r="SFL185" s="137"/>
      <c r="SFM185" s="137"/>
      <c r="SFN185" s="137"/>
      <c r="SFO185" s="137"/>
      <c r="SFP185" s="137"/>
      <c r="SFQ185" s="137"/>
      <c r="SFR185" s="137"/>
      <c r="SFS185" s="137"/>
      <c r="SFT185" s="137"/>
      <c r="SFU185" s="137"/>
      <c r="SFV185" s="137"/>
      <c r="SFW185" s="137"/>
      <c r="SFX185" s="137"/>
      <c r="SFY185" s="137"/>
      <c r="SFZ185" s="137"/>
      <c r="SGA185" s="137"/>
      <c r="SGB185" s="137"/>
      <c r="SGC185" s="137"/>
      <c r="SGD185" s="137"/>
      <c r="SGE185" s="137"/>
      <c r="SGF185" s="137"/>
      <c r="SGG185" s="137"/>
      <c r="SGH185" s="137"/>
      <c r="SGI185" s="137"/>
      <c r="SGJ185" s="137"/>
      <c r="SGK185" s="137"/>
      <c r="SGL185" s="137"/>
      <c r="SGM185" s="137"/>
      <c r="SGN185" s="137"/>
      <c r="SGO185" s="137"/>
      <c r="SGP185" s="137"/>
      <c r="SGQ185" s="137"/>
      <c r="SGR185" s="137"/>
      <c r="SGS185" s="137"/>
      <c r="SGT185" s="137"/>
      <c r="SGU185" s="137"/>
      <c r="SGV185" s="137"/>
      <c r="SGW185" s="137"/>
      <c r="SGX185" s="137"/>
      <c r="SGY185" s="137"/>
      <c r="SGZ185" s="137"/>
      <c r="SHA185" s="137"/>
      <c r="SHB185" s="137"/>
      <c r="SHC185" s="137"/>
      <c r="SHD185" s="137"/>
      <c r="SHE185" s="137"/>
      <c r="SHF185" s="137"/>
      <c r="SHG185" s="137"/>
      <c r="SHH185" s="137"/>
      <c r="SHI185" s="137"/>
      <c r="SHJ185" s="137"/>
      <c r="SHK185" s="137"/>
      <c r="SHL185" s="137"/>
      <c r="SHM185" s="137"/>
      <c r="SHN185" s="137"/>
      <c r="SHO185" s="137"/>
      <c r="SHP185" s="137"/>
      <c r="SHQ185" s="137"/>
      <c r="SHR185" s="137"/>
      <c r="SHS185" s="137"/>
      <c r="SHT185" s="137"/>
      <c r="SHU185" s="137"/>
      <c r="SHV185" s="137"/>
      <c r="SHW185" s="137"/>
      <c r="SHX185" s="137"/>
      <c r="SHY185" s="137"/>
      <c r="SHZ185" s="137"/>
      <c r="SIA185" s="137"/>
      <c r="SIB185" s="137"/>
      <c r="SIC185" s="137"/>
      <c r="SID185" s="137"/>
      <c r="SIE185" s="137"/>
      <c r="SIF185" s="137"/>
      <c r="SIG185" s="137"/>
      <c r="SIH185" s="137"/>
      <c r="SII185" s="137"/>
      <c r="SIJ185" s="137"/>
      <c r="SIK185" s="137"/>
      <c r="SIL185" s="137"/>
      <c r="SIM185" s="137"/>
      <c r="SIN185" s="137"/>
      <c r="SIO185" s="137"/>
      <c r="SIP185" s="137"/>
      <c r="SIQ185" s="137"/>
      <c r="SIR185" s="137"/>
      <c r="SIS185" s="137"/>
      <c r="SIT185" s="137"/>
      <c r="SIU185" s="137"/>
      <c r="SIV185" s="137"/>
      <c r="SIW185" s="137"/>
      <c r="SIX185" s="137"/>
      <c r="SIY185" s="137"/>
      <c r="SIZ185" s="137"/>
      <c r="SJA185" s="137"/>
      <c r="SJB185" s="137"/>
      <c r="SJC185" s="137"/>
      <c r="SJD185" s="137"/>
      <c r="SJE185" s="137"/>
      <c r="SJF185" s="137"/>
      <c r="SJG185" s="137"/>
      <c r="SJH185" s="137"/>
      <c r="SJI185" s="137"/>
      <c r="SJJ185" s="137"/>
      <c r="SJK185" s="137"/>
      <c r="SJL185" s="137"/>
      <c r="SJM185" s="137"/>
      <c r="SJN185" s="137"/>
      <c r="SJO185" s="137"/>
      <c r="SJP185" s="137"/>
      <c r="SJQ185" s="137"/>
      <c r="SJR185" s="137"/>
      <c r="SJS185" s="137"/>
      <c r="SJT185" s="137"/>
      <c r="SJU185" s="137"/>
      <c r="SJV185" s="137"/>
      <c r="SJW185" s="137"/>
      <c r="SJX185" s="137"/>
      <c r="SJY185" s="137"/>
      <c r="SJZ185" s="137"/>
      <c r="SKA185" s="137"/>
      <c r="SKB185" s="137"/>
      <c r="SKC185" s="137"/>
      <c r="SKD185" s="137"/>
      <c r="SKE185" s="137"/>
      <c r="SKF185" s="137"/>
      <c r="SKG185" s="137"/>
      <c r="SKH185" s="137"/>
      <c r="SKI185" s="137"/>
      <c r="SKJ185" s="137"/>
      <c r="SKK185" s="137"/>
      <c r="SKL185" s="137"/>
      <c r="SKM185" s="137"/>
      <c r="SKN185" s="137"/>
      <c r="SKO185" s="137"/>
      <c r="SKP185" s="137"/>
      <c r="SKQ185" s="137"/>
      <c r="SKR185" s="137"/>
      <c r="SKS185" s="137"/>
      <c r="SKT185" s="137"/>
      <c r="SKU185" s="137"/>
      <c r="SKV185" s="137"/>
      <c r="SKW185" s="137"/>
      <c r="SKX185" s="137"/>
      <c r="SKY185" s="137"/>
      <c r="SKZ185" s="137"/>
      <c r="SLA185" s="137"/>
      <c r="SLB185" s="137"/>
      <c r="SLC185" s="137"/>
      <c r="SLD185" s="137"/>
      <c r="SLE185" s="137"/>
      <c r="SLF185" s="137"/>
      <c r="SLG185" s="137"/>
      <c r="SLH185" s="137"/>
      <c r="SLI185" s="137"/>
      <c r="SLJ185" s="137"/>
      <c r="SLK185" s="137"/>
      <c r="SLL185" s="137"/>
      <c r="SLM185" s="137"/>
      <c r="SLN185" s="137"/>
      <c r="SLO185" s="137"/>
      <c r="SLP185" s="137"/>
      <c r="SLQ185" s="137"/>
      <c r="SLR185" s="137"/>
      <c r="SLS185" s="137"/>
      <c r="SLT185" s="137"/>
      <c r="SLU185" s="137"/>
      <c r="SLV185" s="137"/>
      <c r="SLW185" s="137"/>
      <c r="SLX185" s="137"/>
      <c r="SLY185" s="137"/>
      <c r="SLZ185" s="137"/>
      <c r="SMA185" s="137"/>
      <c r="SMB185" s="137"/>
      <c r="SMC185" s="137"/>
      <c r="SMD185" s="137"/>
      <c r="SME185" s="137"/>
      <c r="SMF185" s="137"/>
      <c r="SMG185" s="137"/>
      <c r="SMH185" s="137"/>
      <c r="SMI185" s="137"/>
      <c r="SMJ185" s="137"/>
      <c r="SMK185" s="137"/>
      <c r="SML185" s="137"/>
      <c r="SMM185" s="137"/>
      <c r="SMN185" s="137"/>
      <c r="SMO185" s="137"/>
      <c r="SMP185" s="137"/>
      <c r="SMQ185" s="137"/>
      <c r="SMR185" s="137"/>
      <c r="SMS185" s="137"/>
      <c r="SMT185" s="137"/>
      <c r="SMU185" s="137"/>
      <c r="SMV185" s="137"/>
      <c r="SMW185" s="137"/>
      <c r="SMX185" s="137"/>
      <c r="SMY185" s="137"/>
      <c r="SMZ185" s="137"/>
      <c r="SNA185" s="137"/>
      <c r="SNB185" s="137"/>
      <c r="SNC185" s="137"/>
      <c r="SND185" s="137"/>
      <c r="SNE185" s="137"/>
      <c r="SNF185" s="137"/>
      <c r="SNG185" s="137"/>
      <c r="SNH185" s="137"/>
      <c r="SNI185" s="137"/>
      <c r="SNJ185" s="137"/>
      <c r="SNK185" s="137"/>
      <c r="SNL185" s="137"/>
      <c r="SNM185" s="137"/>
      <c r="SNN185" s="137"/>
      <c r="SNO185" s="137"/>
      <c r="SNP185" s="137"/>
      <c r="SNQ185" s="137"/>
      <c r="SNR185" s="137"/>
      <c r="SNS185" s="137"/>
      <c r="SNT185" s="137"/>
      <c r="SNU185" s="137"/>
      <c r="SNV185" s="137"/>
      <c r="SNW185" s="137"/>
      <c r="SNX185" s="137"/>
      <c r="SNY185" s="137"/>
      <c r="SNZ185" s="137"/>
      <c r="SOA185" s="137"/>
      <c r="SOB185" s="137"/>
      <c r="SOC185" s="137"/>
      <c r="SOD185" s="137"/>
      <c r="SOE185" s="137"/>
      <c r="SOF185" s="137"/>
      <c r="SOG185" s="137"/>
      <c r="SOH185" s="137"/>
      <c r="SOI185" s="137"/>
      <c r="SOJ185" s="137"/>
      <c r="SOK185" s="137"/>
      <c r="SOL185" s="137"/>
      <c r="SOM185" s="137"/>
      <c r="SON185" s="137"/>
      <c r="SOO185" s="137"/>
      <c r="SOP185" s="137"/>
      <c r="SOQ185" s="137"/>
      <c r="SOR185" s="137"/>
      <c r="SOS185" s="137"/>
      <c r="SOT185" s="137"/>
      <c r="SOU185" s="137"/>
      <c r="SOV185" s="137"/>
      <c r="SOW185" s="137"/>
      <c r="SOX185" s="137"/>
      <c r="SOY185" s="137"/>
      <c r="SOZ185" s="137"/>
      <c r="SPA185" s="137"/>
      <c r="SPB185" s="137"/>
      <c r="SPC185" s="137"/>
      <c r="SPD185" s="137"/>
      <c r="SPE185" s="137"/>
      <c r="SPF185" s="137"/>
      <c r="SPG185" s="137"/>
      <c r="SPH185" s="137"/>
      <c r="SPI185" s="137"/>
      <c r="SPJ185" s="137"/>
      <c r="SPK185" s="137"/>
      <c r="SPL185" s="137"/>
      <c r="SPM185" s="137"/>
      <c r="SPN185" s="137"/>
      <c r="SPO185" s="137"/>
      <c r="SPP185" s="137"/>
      <c r="SPQ185" s="137"/>
      <c r="SPR185" s="137"/>
      <c r="SPS185" s="137"/>
      <c r="SPT185" s="137"/>
      <c r="SPU185" s="137"/>
      <c r="SPV185" s="137"/>
      <c r="SPW185" s="137"/>
      <c r="SPX185" s="137"/>
      <c r="SPY185" s="137"/>
      <c r="SPZ185" s="137"/>
      <c r="SQA185" s="137"/>
      <c r="SQB185" s="137"/>
      <c r="SQC185" s="137"/>
      <c r="SQD185" s="137"/>
      <c r="SQE185" s="137"/>
      <c r="SQF185" s="137"/>
      <c r="SQG185" s="137"/>
      <c r="SQH185" s="137"/>
      <c r="SQI185" s="137"/>
      <c r="SQJ185" s="137"/>
      <c r="SQK185" s="137"/>
      <c r="SQL185" s="137"/>
      <c r="SQM185" s="137"/>
      <c r="SQN185" s="137"/>
      <c r="SQO185" s="137"/>
      <c r="SQP185" s="137"/>
      <c r="SQQ185" s="137"/>
      <c r="SQR185" s="137"/>
      <c r="SQS185" s="137"/>
      <c r="SQT185" s="137"/>
      <c r="SQU185" s="137"/>
      <c r="SQV185" s="137"/>
      <c r="SQW185" s="137"/>
      <c r="SQX185" s="137"/>
      <c r="SQY185" s="137"/>
      <c r="SQZ185" s="137"/>
      <c r="SRA185" s="137"/>
      <c r="SRB185" s="137"/>
      <c r="SRC185" s="137"/>
      <c r="SRD185" s="137"/>
      <c r="SRE185" s="137"/>
      <c r="SRF185" s="137"/>
      <c r="SRG185" s="137"/>
      <c r="SRH185" s="137"/>
      <c r="SRI185" s="137"/>
      <c r="SRJ185" s="137"/>
      <c r="SRK185" s="137"/>
      <c r="SRL185" s="137"/>
      <c r="SRM185" s="137"/>
      <c r="SRN185" s="137"/>
      <c r="SRO185" s="137"/>
      <c r="SRP185" s="137"/>
      <c r="SRQ185" s="137"/>
      <c r="SRR185" s="137"/>
      <c r="SRS185" s="137"/>
      <c r="SRT185" s="137"/>
      <c r="SRU185" s="137"/>
      <c r="SRV185" s="137"/>
      <c r="SRW185" s="137"/>
      <c r="SRX185" s="137"/>
      <c r="SRY185" s="137"/>
      <c r="SRZ185" s="137"/>
      <c r="SSA185" s="137"/>
      <c r="SSB185" s="137"/>
      <c r="SSC185" s="137"/>
      <c r="SSD185" s="137"/>
      <c r="SSE185" s="137"/>
      <c r="SSF185" s="137"/>
      <c r="SSG185" s="137"/>
      <c r="SSH185" s="137"/>
      <c r="SSI185" s="137"/>
      <c r="SSJ185" s="137"/>
      <c r="SSK185" s="137"/>
      <c r="SSL185" s="137"/>
      <c r="SSM185" s="137"/>
      <c r="SSN185" s="137"/>
      <c r="SSO185" s="137"/>
      <c r="SSP185" s="137"/>
      <c r="SSQ185" s="137"/>
      <c r="SSR185" s="137"/>
      <c r="SSS185" s="137"/>
      <c r="SST185" s="137"/>
      <c r="SSU185" s="137"/>
      <c r="SSV185" s="137"/>
      <c r="SSW185" s="137"/>
      <c r="SSX185" s="137"/>
      <c r="SSY185" s="137"/>
      <c r="SSZ185" s="137"/>
      <c r="STA185" s="137"/>
      <c r="STB185" s="137"/>
      <c r="STC185" s="137"/>
      <c r="STD185" s="137"/>
      <c r="STE185" s="137"/>
      <c r="STF185" s="137"/>
      <c r="STG185" s="137"/>
      <c r="STH185" s="137"/>
      <c r="STI185" s="137"/>
      <c r="STJ185" s="137"/>
      <c r="STK185" s="137"/>
      <c r="STL185" s="137"/>
      <c r="STM185" s="137"/>
      <c r="STN185" s="137"/>
      <c r="STO185" s="137"/>
      <c r="STP185" s="137"/>
      <c r="STQ185" s="137"/>
      <c r="STR185" s="137"/>
      <c r="STS185" s="137"/>
      <c r="STT185" s="137"/>
      <c r="STU185" s="137"/>
      <c r="STV185" s="137"/>
      <c r="STW185" s="137"/>
      <c r="STX185" s="137"/>
      <c r="STY185" s="137"/>
      <c r="STZ185" s="137"/>
      <c r="SUA185" s="137"/>
      <c r="SUB185" s="137"/>
      <c r="SUC185" s="137"/>
      <c r="SUD185" s="137"/>
      <c r="SUE185" s="137"/>
      <c r="SUF185" s="137"/>
      <c r="SUG185" s="137"/>
      <c r="SUH185" s="137"/>
      <c r="SUI185" s="137"/>
      <c r="SUJ185" s="137"/>
      <c r="SUK185" s="137"/>
      <c r="SUL185" s="137"/>
      <c r="SUM185" s="137"/>
      <c r="SUN185" s="137"/>
      <c r="SUO185" s="137"/>
      <c r="SUP185" s="137"/>
      <c r="SUQ185" s="137"/>
      <c r="SUR185" s="137"/>
      <c r="SUS185" s="137"/>
      <c r="SUT185" s="137"/>
      <c r="SUU185" s="137"/>
      <c r="SUV185" s="137"/>
      <c r="SUW185" s="137"/>
      <c r="SUX185" s="137"/>
      <c r="SUY185" s="137"/>
      <c r="SUZ185" s="137"/>
      <c r="SVA185" s="137"/>
      <c r="SVB185" s="137"/>
      <c r="SVC185" s="137"/>
      <c r="SVD185" s="137"/>
      <c r="SVE185" s="137"/>
      <c r="SVF185" s="137"/>
      <c r="SVG185" s="137"/>
      <c r="SVH185" s="137"/>
      <c r="SVI185" s="137"/>
      <c r="SVJ185" s="137"/>
      <c r="SVK185" s="137"/>
      <c r="SVL185" s="137"/>
      <c r="SVM185" s="137"/>
      <c r="SVN185" s="137"/>
      <c r="SVO185" s="137"/>
      <c r="SVP185" s="137"/>
      <c r="SVQ185" s="137"/>
      <c r="SVR185" s="137"/>
      <c r="SVS185" s="137"/>
      <c r="SVT185" s="137"/>
      <c r="SVU185" s="137"/>
      <c r="SVV185" s="137"/>
      <c r="SVW185" s="137"/>
      <c r="SVX185" s="137"/>
      <c r="SVY185" s="137"/>
      <c r="SVZ185" s="137"/>
      <c r="SWA185" s="137"/>
      <c r="SWB185" s="137"/>
      <c r="SWC185" s="137"/>
      <c r="SWD185" s="137"/>
      <c r="SWE185" s="137"/>
      <c r="SWF185" s="137"/>
      <c r="SWG185" s="137"/>
      <c r="SWH185" s="137"/>
      <c r="SWI185" s="137"/>
      <c r="SWJ185" s="137"/>
      <c r="SWK185" s="137"/>
      <c r="SWL185" s="137"/>
      <c r="SWM185" s="137"/>
      <c r="SWN185" s="137"/>
      <c r="SWO185" s="137"/>
      <c r="SWP185" s="137"/>
      <c r="SWQ185" s="137"/>
      <c r="SWR185" s="137"/>
      <c r="SWS185" s="137"/>
      <c r="SWT185" s="137"/>
      <c r="SWU185" s="137"/>
      <c r="SWV185" s="137"/>
      <c r="SWW185" s="137"/>
      <c r="SWX185" s="137"/>
      <c r="SWY185" s="137"/>
      <c r="SWZ185" s="137"/>
      <c r="SXA185" s="137"/>
      <c r="SXB185" s="137"/>
      <c r="SXC185" s="137"/>
      <c r="SXD185" s="137"/>
      <c r="SXE185" s="137"/>
      <c r="SXF185" s="137"/>
      <c r="SXG185" s="137"/>
      <c r="SXH185" s="137"/>
      <c r="SXI185" s="137"/>
      <c r="SXJ185" s="137"/>
      <c r="SXK185" s="137"/>
      <c r="SXL185" s="137"/>
      <c r="SXM185" s="137"/>
      <c r="SXN185" s="137"/>
      <c r="SXO185" s="137"/>
      <c r="SXP185" s="137"/>
      <c r="SXQ185" s="137"/>
      <c r="SXR185" s="137"/>
      <c r="SXS185" s="137"/>
      <c r="SXT185" s="137"/>
      <c r="SXU185" s="137"/>
      <c r="SXV185" s="137"/>
      <c r="SXW185" s="137"/>
      <c r="SXX185" s="137"/>
      <c r="SXY185" s="137"/>
      <c r="SXZ185" s="137"/>
      <c r="SYA185" s="137"/>
      <c r="SYB185" s="137"/>
      <c r="SYC185" s="137"/>
      <c r="SYD185" s="137"/>
      <c r="SYE185" s="137"/>
      <c r="SYF185" s="137"/>
      <c r="SYG185" s="137"/>
      <c r="SYH185" s="137"/>
      <c r="SYI185" s="137"/>
      <c r="SYJ185" s="137"/>
      <c r="SYK185" s="137"/>
      <c r="SYL185" s="137"/>
      <c r="SYM185" s="137"/>
      <c r="SYN185" s="137"/>
      <c r="SYO185" s="137"/>
      <c r="SYP185" s="137"/>
      <c r="SYQ185" s="137"/>
      <c r="SYR185" s="137"/>
      <c r="SYS185" s="137"/>
      <c r="SYT185" s="137"/>
      <c r="SYU185" s="137"/>
      <c r="SYV185" s="137"/>
      <c r="SYW185" s="137"/>
      <c r="SYX185" s="137"/>
      <c r="SYY185" s="137"/>
      <c r="SYZ185" s="137"/>
      <c r="SZA185" s="137"/>
      <c r="SZB185" s="137"/>
      <c r="SZC185" s="137"/>
      <c r="SZD185" s="137"/>
      <c r="SZE185" s="137"/>
      <c r="SZF185" s="137"/>
      <c r="SZG185" s="137"/>
      <c r="SZH185" s="137"/>
      <c r="SZI185" s="137"/>
      <c r="SZJ185" s="137"/>
      <c r="SZK185" s="137"/>
      <c r="SZL185" s="137"/>
      <c r="SZM185" s="137"/>
      <c r="SZN185" s="137"/>
      <c r="SZO185" s="137"/>
      <c r="SZP185" s="137"/>
      <c r="SZQ185" s="137"/>
      <c r="SZR185" s="137"/>
      <c r="SZS185" s="137"/>
      <c r="SZT185" s="137"/>
      <c r="SZU185" s="137"/>
      <c r="SZV185" s="137"/>
      <c r="SZW185" s="137"/>
      <c r="SZX185" s="137"/>
      <c r="SZY185" s="137"/>
      <c r="SZZ185" s="137"/>
      <c r="TAA185" s="137"/>
      <c r="TAB185" s="137"/>
      <c r="TAC185" s="137"/>
      <c r="TAD185" s="137"/>
      <c r="TAE185" s="137"/>
      <c r="TAF185" s="137"/>
      <c r="TAG185" s="137"/>
      <c r="TAH185" s="137"/>
      <c r="TAI185" s="137"/>
      <c r="TAJ185" s="137"/>
      <c r="TAK185" s="137"/>
      <c r="TAL185" s="137"/>
      <c r="TAM185" s="137"/>
      <c r="TAN185" s="137"/>
      <c r="TAO185" s="137"/>
      <c r="TAP185" s="137"/>
      <c r="TAQ185" s="137"/>
      <c r="TAR185" s="137"/>
      <c r="TAS185" s="137"/>
      <c r="TAT185" s="137"/>
      <c r="TAU185" s="137"/>
      <c r="TAV185" s="137"/>
      <c r="TAW185" s="137"/>
      <c r="TAX185" s="137"/>
      <c r="TAY185" s="137"/>
      <c r="TAZ185" s="137"/>
      <c r="TBA185" s="137"/>
      <c r="TBB185" s="137"/>
      <c r="TBC185" s="137"/>
      <c r="TBD185" s="137"/>
      <c r="TBE185" s="137"/>
      <c r="TBF185" s="137"/>
      <c r="TBG185" s="137"/>
      <c r="TBH185" s="137"/>
      <c r="TBI185" s="137"/>
      <c r="TBJ185" s="137"/>
      <c r="TBK185" s="137"/>
      <c r="TBL185" s="137"/>
      <c r="TBM185" s="137"/>
      <c r="TBN185" s="137"/>
      <c r="TBO185" s="137"/>
      <c r="TBP185" s="137"/>
      <c r="TBQ185" s="137"/>
      <c r="TBR185" s="137"/>
      <c r="TBS185" s="137"/>
      <c r="TBT185" s="137"/>
      <c r="TBU185" s="137"/>
      <c r="TBV185" s="137"/>
      <c r="TBW185" s="137"/>
      <c r="TBX185" s="137"/>
      <c r="TBY185" s="137"/>
      <c r="TBZ185" s="137"/>
      <c r="TCA185" s="137"/>
      <c r="TCB185" s="137"/>
      <c r="TCC185" s="137"/>
      <c r="TCD185" s="137"/>
      <c r="TCE185" s="137"/>
      <c r="TCF185" s="137"/>
      <c r="TCG185" s="137"/>
      <c r="TCH185" s="137"/>
      <c r="TCI185" s="137"/>
      <c r="TCJ185" s="137"/>
      <c r="TCK185" s="137"/>
      <c r="TCL185" s="137"/>
      <c r="TCM185" s="137"/>
      <c r="TCN185" s="137"/>
      <c r="TCO185" s="137"/>
      <c r="TCP185" s="137"/>
      <c r="TCQ185" s="137"/>
      <c r="TCR185" s="137"/>
      <c r="TCS185" s="137"/>
      <c r="TCT185" s="137"/>
      <c r="TCU185" s="137"/>
      <c r="TCV185" s="137"/>
      <c r="TCW185" s="137"/>
      <c r="TCX185" s="137"/>
      <c r="TCY185" s="137"/>
      <c r="TCZ185" s="137"/>
      <c r="TDA185" s="137"/>
      <c r="TDB185" s="137"/>
      <c r="TDC185" s="137"/>
      <c r="TDD185" s="137"/>
      <c r="TDE185" s="137"/>
      <c r="TDF185" s="137"/>
      <c r="TDG185" s="137"/>
      <c r="TDH185" s="137"/>
      <c r="TDI185" s="137"/>
      <c r="TDJ185" s="137"/>
      <c r="TDK185" s="137"/>
      <c r="TDL185" s="137"/>
      <c r="TDM185" s="137"/>
      <c r="TDN185" s="137"/>
      <c r="TDO185" s="137"/>
      <c r="TDP185" s="137"/>
      <c r="TDQ185" s="137"/>
      <c r="TDR185" s="137"/>
      <c r="TDS185" s="137"/>
      <c r="TDT185" s="137"/>
      <c r="TDU185" s="137"/>
      <c r="TDV185" s="137"/>
      <c r="TDW185" s="137"/>
      <c r="TDX185" s="137"/>
      <c r="TDY185" s="137"/>
      <c r="TDZ185" s="137"/>
      <c r="TEA185" s="137"/>
      <c r="TEB185" s="137"/>
      <c r="TEC185" s="137"/>
      <c r="TED185" s="137"/>
      <c r="TEE185" s="137"/>
      <c r="TEF185" s="137"/>
      <c r="TEG185" s="137"/>
      <c r="TEH185" s="137"/>
      <c r="TEI185" s="137"/>
      <c r="TEJ185" s="137"/>
      <c r="TEK185" s="137"/>
      <c r="TEL185" s="137"/>
      <c r="TEM185" s="137"/>
      <c r="TEN185" s="137"/>
      <c r="TEO185" s="137"/>
      <c r="TEP185" s="137"/>
      <c r="TEQ185" s="137"/>
      <c r="TER185" s="137"/>
      <c r="TES185" s="137"/>
      <c r="TET185" s="137"/>
      <c r="TEU185" s="137"/>
      <c r="TEV185" s="137"/>
      <c r="TEW185" s="137"/>
      <c r="TEX185" s="137"/>
      <c r="TEY185" s="137"/>
      <c r="TEZ185" s="137"/>
      <c r="TFA185" s="137"/>
      <c r="TFB185" s="137"/>
      <c r="TFC185" s="137"/>
      <c r="TFD185" s="137"/>
      <c r="TFE185" s="137"/>
      <c r="TFF185" s="137"/>
      <c r="TFG185" s="137"/>
      <c r="TFH185" s="137"/>
      <c r="TFI185" s="137"/>
      <c r="TFJ185" s="137"/>
      <c r="TFK185" s="137"/>
      <c r="TFL185" s="137"/>
      <c r="TFM185" s="137"/>
      <c r="TFN185" s="137"/>
      <c r="TFO185" s="137"/>
      <c r="TFP185" s="137"/>
      <c r="TFQ185" s="137"/>
      <c r="TFR185" s="137"/>
      <c r="TFS185" s="137"/>
      <c r="TFT185" s="137"/>
      <c r="TFU185" s="137"/>
      <c r="TFV185" s="137"/>
      <c r="TFW185" s="137"/>
      <c r="TFX185" s="137"/>
      <c r="TFY185" s="137"/>
      <c r="TFZ185" s="137"/>
      <c r="TGA185" s="137"/>
      <c r="TGB185" s="137"/>
      <c r="TGC185" s="137"/>
      <c r="TGD185" s="137"/>
      <c r="TGE185" s="137"/>
      <c r="TGF185" s="137"/>
      <c r="TGG185" s="137"/>
      <c r="TGH185" s="137"/>
      <c r="TGI185" s="137"/>
      <c r="TGJ185" s="137"/>
      <c r="TGK185" s="137"/>
      <c r="TGL185" s="137"/>
      <c r="TGM185" s="137"/>
      <c r="TGN185" s="137"/>
      <c r="TGO185" s="137"/>
      <c r="TGP185" s="137"/>
      <c r="TGQ185" s="137"/>
      <c r="TGR185" s="137"/>
      <c r="TGS185" s="137"/>
      <c r="TGT185" s="137"/>
      <c r="TGU185" s="137"/>
      <c r="TGV185" s="137"/>
      <c r="TGW185" s="137"/>
      <c r="TGX185" s="137"/>
      <c r="TGY185" s="137"/>
      <c r="TGZ185" s="137"/>
      <c r="THA185" s="137"/>
      <c r="THB185" s="137"/>
      <c r="THC185" s="137"/>
      <c r="THD185" s="137"/>
      <c r="THE185" s="137"/>
      <c r="THF185" s="137"/>
      <c r="THG185" s="137"/>
      <c r="THH185" s="137"/>
      <c r="THI185" s="137"/>
      <c r="THJ185" s="137"/>
      <c r="THK185" s="137"/>
      <c r="THL185" s="137"/>
      <c r="THM185" s="137"/>
      <c r="THN185" s="137"/>
      <c r="THO185" s="137"/>
      <c r="THP185" s="137"/>
      <c r="THQ185" s="137"/>
      <c r="THR185" s="137"/>
      <c r="THS185" s="137"/>
      <c r="THT185" s="137"/>
      <c r="THU185" s="137"/>
      <c r="THV185" s="137"/>
      <c r="THW185" s="137"/>
      <c r="THX185" s="137"/>
      <c r="THY185" s="137"/>
      <c r="THZ185" s="137"/>
      <c r="TIA185" s="137"/>
      <c r="TIB185" s="137"/>
      <c r="TIC185" s="137"/>
      <c r="TID185" s="137"/>
      <c r="TIE185" s="137"/>
      <c r="TIF185" s="137"/>
      <c r="TIG185" s="137"/>
      <c r="TIH185" s="137"/>
      <c r="TII185" s="137"/>
      <c r="TIJ185" s="137"/>
      <c r="TIK185" s="137"/>
      <c r="TIL185" s="137"/>
      <c r="TIM185" s="137"/>
      <c r="TIN185" s="137"/>
      <c r="TIO185" s="137"/>
      <c r="TIP185" s="137"/>
      <c r="TIQ185" s="137"/>
      <c r="TIR185" s="137"/>
      <c r="TIS185" s="137"/>
      <c r="TIT185" s="137"/>
      <c r="TIU185" s="137"/>
      <c r="TIV185" s="137"/>
      <c r="TIW185" s="137"/>
      <c r="TIX185" s="137"/>
      <c r="TIY185" s="137"/>
      <c r="TIZ185" s="137"/>
      <c r="TJA185" s="137"/>
      <c r="TJB185" s="137"/>
      <c r="TJC185" s="137"/>
      <c r="TJD185" s="137"/>
      <c r="TJE185" s="137"/>
      <c r="TJF185" s="137"/>
      <c r="TJG185" s="137"/>
      <c r="TJH185" s="137"/>
      <c r="TJI185" s="137"/>
      <c r="TJJ185" s="137"/>
      <c r="TJK185" s="137"/>
      <c r="TJL185" s="137"/>
      <c r="TJM185" s="137"/>
      <c r="TJN185" s="137"/>
      <c r="TJO185" s="137"/>
      <c r="TJP185" s="137"/>
      <c r="TJQ185" s="137"/>
      <c r="TJR185" s="137"/>
      <c r="TJS185" s="137"/>
      <c r="TJT185" s="137"/>
      <c r="TJU185" s="137"/>
      <c r="TJV185" s="137"/>
      <c r="TJW185" s="137"/>
      <c r="TJX185" s="137"/>
      <c r="TJY185" s="137"/>
      <c r="TJZ185" s="137"/>
      <c r="TKA185" s="137"/>
      <c r="TKB185" s="137"/>
      <c r="TKC185" s="137"/>
      <c r="TKD185" s="137"/>
      <c r="TKE185" s="137"/>
      <c r="TKF185" s="137"/>
      <c r="TKG185" s="137"/>
      <c r="TKH185" s="137"/>
      <c r="TKI185" s="137"/>
      <c r="TKJ185" s="137"/>
      <c r="TKK185" s="137"/>
      <c r="TKL185" s="137"/>
      <c r="TKM185" s="137"/>
      <c r="TKN185" s="137"/>
      <c r="TKO185" s="137"/>
      <c r="TKP185" s="137"/>
      <c r="TKQ185" s="137"/>
      <c r="TKR185" s="137"/>
      <c r="TKS185" s="137"/>
      <c r="TKT185" s="137"/>
      <c r="TKU185" s="137"/>
      <c r="TKV185" s="137"/>
      <c r="TKW185" s="137"/>
      <c r="TKX185" s="137"/>
      <c r="TKY185" s="137"/>
      <c r="TKZ185" s="137"/>
      <c r="TLA185" s="137"/>
      <c r="TLB185" s="137"/>
      <c r="TLC185" s="137"/>
      <c r="TLD185" s="137"/>
      <c r="TLE185" s="137"/>
      <c r="TLF185" s="137"/>
      <c r="TLG185" s="137"/>
      <c r="TLH185" s="137"/>
      <c r="TLI185" s="137"/>
      <c r="TLJ185" s="137"/>
      <c r="TLK185" s="137"/>
      <c r="TLL185" s="137"/>
      <c r="TLM185" s="137"/>
      <c r="TLN185" s="137"/>
      <c r="TLO185" s="137"/>
      <c r="TLP185" s="137"/>
      <c r="TLQ185" s="137"/>
      <c r="TLR185" s="137"/>
      <c r="TLS185" s="137"/>
      <c r="TLT185" s="137"/>
      <c r="TLU185" s="137"/>
      <c r="TLV185" s="137"/>
      <c r="TLW185" s="137"/>
      <c r="TLX185" s="137"/>
      <c r="TLY185" s="137"/>
      <c r="TLZ185" s="137"/>
      <c r="TMA185" s="137"/>
      <c r="TMB185" s="137"/>
      <c r="TMC185" s="137"/>
      <c r="TMD185" s="137"/>
      <c r="TME185" s="137"/>
      <c r="TMF185" s="137"/>
      <c r="TMG185" s="137"/>
      <c r="TMH185" s="137"/>
      <c r="TMI185" s="137"/>
      <c r="TMJ185" s="137"/>
      <c r="TMK185" s="137"/>
      <c r="TML185" s="137"/>
      <c r="TMM185" s="137"/>
      <c r="TMN185" s="137"/>
      <c r="TMO185" s="137"/>
      <c r="TMP185" s="137"/>
      <c r="TMQ185" s="137"/>
      <c r="TMR185" s="137"/>
      <c r="TMS185" s="137"/>
      <c r="TMT185" s="137"/>
      <c r="TMU185" s="137"/>
      <c r="TMV185" s="137"/>
      <c r="TMW185" s="137"/>
      <c r="TMX185" s="137"/>
      <c r="TMY185" s="137"/>
      <c r="TMZ185" s="137"/>
      <c r="TNA185" s="137"/>
      <c r="TNB185" s="137"/>
      <c r="TNC185" s="137"/>
      <c r="TND185" s="137"/>
      <c r="TNE185" s="137"/>
      <c r="TNF185" s="137"/>
      <c r="TNG185" s="137"/>
      <c r="TNH185" s="137"/>
      <c r="TNI185" s="137"/>
      <c r="TNJ185" s="137"/>
      <c r="TNK185" s="137"/>
      <c r="TNL185" s="137"/>
      <c r="TNM185" s="137"/>
      <c r="TNN185" s="137"/>
      <c r="TNO185" s="137"/>
      <c r="TNP185" s="137"/>
      <c r="TNQ185" s="137"/>
      <c r="TNR185" s="137"/>
      <c r="TNS185" s="137"/>
      <c r="TNT185" s="137"/>
      <c r="TNU185" s="137"/>
      <c r="TNV185" s="137"/>
      <c r="TNW185" s="137"/>
      <c r="TNX185" s="137"/>
      <c r="TNY185" s="137"/>
      <c r="TNZ185" s="137"/>
      <c r="TOA185" s="137"/>
      <c r="TOB185" s="137"/>
      <c r="TOC185" s="137"/>
      <c r="TOD185" s="137"/>
      <c r="TOE185" s="137"/>
      <c r="TOF185" s="137"/>
      <c r="TOG185" s="137"/>
      <c r="TOH185" s="137"/>
      <c r="TOI185" s="137"/>
      <c r="TOJ185" s="137"/>
      <c r="TOK185" s="137"/>
      <c r="TOL185" s="137"/>
      <c r="TOM185" s="137"/>
      <c r="TON185" s="137"/>
      <c r="TOO185" s="137"/>
      <c r="TOP185" s="137"/>
      <c r="TOQ185" s="137"/>
      <c r="TOR185" s="137"/>
      <c r="TOS185" s="137"/>
      <c r="TOT185" s="137"/>
      <c r="TOU185" s="137"/>
      <c r="TOV185" s="137"/>
      <c r="TOW185" s="137"/>
      <c r="TOX185" s="137"/>
      <c r="TOY185" s="137"/>
      <c r="TOZ185" s="137"/>
      <c r="TPA185" s="137"/>
      <c r="TPB185" s="137"/>
      <c r="TPC185" s="137"/>
      <c r="TPD185" s="137"/>
      <c r="TPE185" s="137"/>
      <c r="TPF185" s="137"/>
      <c r="TPG185" s="137"/>
      <c r="TPH185" s="137"/>
      <c r="TPI185" s="137"/>
      <c r="TPJ185" s="137"/>
      <c r="TPK185" s="137"/>
      <c r="TPL185" s="137"/>
      <c r="TPM185" s="137"/>
      <c r="TPN185" s="137"/>
      <c r="TPO185" s="137"/>
      <c r="TPP185" s="137"/>
      <c r="TPQ185" s="137"/>
      <c r="TPR185" s="137"/>
      <c r="TPS185" s="137"/>
      <c r="TPT185" s="137"/>
      <c r="TPU185" s="137"/>
      <c r="TPV185" s="137"/>
      <c r="TPW185" s="137"/>
      <c r="TPX185" s="137"/>
      <c r="TPY185" s="137"/>
      <c r="TPZ185" s="137"/>
      <c r="TQA185" s="137"/>
      <c r="TQB185" s="137"/>
      <c r="TQC185" s="137"/>
      <c r="TQD185" s="137"/>
      <c r="TQE185" s="137"/>
      <c r="TQF185" s="137"/>
      <c r="TQG185" s="137"/>
      <c r="TQH185" s="137"/>
      <c r="TQI185" s="137"/>
      <c r="TQJ185" s="137"/>
      <c r="TQK185" s="137"/>
      <c r="TQL185" s="137"/>
      <c r="TQM185" s="137"/>
      <c r="TQN185" s="137"/>
      <c r="TQO185" s="137"/>
      <c r="TQP185" s="137"/>
      <c r="TQQ185" s="137"/>
      <c r="TQR185" s="137"/>
      <c r="TQS185" s="137"/>
      <c r="TQT185" s="137"/>
      <c r="TQU185" s="137"/>
      <c r="TQV185" s="137"/>
      <c r="TQW185" s="137"/>
      <c r="TQX185" s="137"/>
      <c r="TQY185" s="137"/>
      <c r="TQZ185" s="137"/>
      <c r="TRA185" s="137"/>
      <c r="TRB185" s="137"/>
      <c r="TRC185" s="137"/>
      <c r="TRD185" s="137"/>
      <c r="TRE185" s="137"/>
      <c r="TRF185" s="137"/>
      <c r="TRG185" s="137"/>
      <c r="TRH185" s="137"/>
      <c r="TRI185" s="137"/>
      <c r="TRJ185" s="137"/>
      <c r="TRK185" s="137"/>
      <c r="TRL185" s="137"/>
      <c r="TRM185" s="137"/>
      <c r="TRN185" s="137"/>
      <c r="TRO185" s="137"/>
      <c r="TRP185" s="137"/>
      <c r="TRQ185" s="137"/>
      <c r="TRR185" s="137"/>
      <c r="TRS185" s="137"/>
      <c r="TRT185" s="137"/>
      <c r="TRU185" s="137"/>
      <c r="TRV185" s="137"/>
      <c r="TRW185" s="137"/>
      <c r="TRX185" s="137"/>
      <c r="TRY185" s="137"/>
      <c r="TRZ185" s="137"/>
      <c r="TSA185" s="137"/>
      <c r="TSB185" s="137"/>
      <c r="TSC185" s="137"/>
      <c r="TSD185" s="137"/>
      <c r="TSE185" s="137"/>
      <c r="TSF185" s="137"/>
      <c r="TSG185" s="137"/>
      <c r="TSH185" s="137"/>
      <c r="TSI185" s="137"/>
      <c r="TSJ185" s="137"/>
      <c r="TSK185" s="137"/>
      <c r="TSL185" s="137"/>
      <c r="TSM185" s="137"/>
      <c r="TSN185" s="137"/>
      <c r="TSO185" s="137"/>
      <c r="TSP185" s="137"/>
      <c r="TSQ185" s="137"/>
      <c r="TSR185" s="137"/>
      <c r="TSS185" s="137"/>
      <c r="TST185" s="137"/>
      <c r="TSU185" s="137"/>
      <c r="TSV185" s="137"/>
      <c r="TSW185" s="137"/>
      <c r="TSX185" s="137"/>
      <c r="TSY185" s="137"/>
      <c r="TSZ185" s="137"/>
      <c r="TTA185" s="137"/>
      <c r="TTB185" s="137"/>
      <c r="TTC185" s="137"/>
      <c r="TTD185" s="137"/>
      <c r="TTE185" s="137"/>
      <c r="TTF185" s="137"/>
      <c r="TTG185" s="137"/>
      <c r="TTH185" s="137"/>
      <c r="TTI185" s="137"/>
      <c r="TTJ185" s="137"/>
      <c r="TTK185" s="137"/>
      <c r="TTL185" s="137"/>
      <c r="TTM185" s="137"/>
      <c r="TTN185" s="137"/>
      <c r="TTO185" s="137"/>
      <c r="TTP185" s="137"/>
      <c r="TTQ185" s="137"/>
      <c r="TTR185" s="137"/>
      <c r="TTS185" s="137"/>
      <c r="TTT185" s="137"/>
      <c r="TTU185" s="137"/>
      <c r="TTV185" s="137"/>
      <c r="TTW185" s="137"/>
      <c r="TTX185" s="137"/>
      <c r="TTY185" s="137"/>
      <c r="TTZ185" s="137"/>
      <c r="TUA185" s="137"/>
      <c r="TUB185" s="137"/>
      <c r="TUC185" s="137"/>
      <c r="TUD185" s="137"/>
      <c r="TUE185" s="137"/>
      <c r="TUF185" s="137"/>
      <c r="TUG185" s="137"/>
      <c r="TUH185" s="137"/>
      <c r="TUI185" s="137"/>
      <c r="TUJ185" s="137"/>
      <c r="TUK185" s="137"/>
      <c r="TUL185" s="137"/>
      <c r="TUM185" s="137"/>
      <c r="TUN185" s="137"/>
      <c r="TUO185" s="137"/>
      <c r="TUP185" s="137"/>
      <c r="TUQ185" s="137"/>
      <c r="TUR185" s="137"/>
      <c r="TUS185" s="137"/>
      <c r="TUT185" s="137"/>
      <c r="TUU185" s="137"/>
      <c r="TUV185" s="137"/>
      <c r="TUW185" s="137"/>
      <c r="TUX185" s="137"/>
      <c r="TUY185" s="137"/>
      <c r="TUZ185" s="137"/>
      <c r="TVA185" s="137"/>
      <c r="TVB185" s="137"/>
      <c r="TVC185" s="137"/>
      <c r="TVD185" s="137"/>
      <c r="TVE185" s="137"/>
      <c r="TVF185" s="137"/>
      <c r="TVG185" s="137"/>
      <c r="TVH185" s="137"/>
      <c r="TVI185" s="137"/>
      <c r="TVJ185" s="137"/>
      <c r="TVK185" s="137"/>
      <c r="TVL185" s="137"/>
      <c r="TVM185" s="137"/>
      <c r="TVN185" s="137"/>
      <c r="TVO185" s="137"/>
      <c r="TVP185" s="137"/>
      <c r="TVQ185" s="137"/>
      <c r="TVR185" s="137"/>
      <c r="TVS185" s="137"/>
      <c r="TVT185" s="137"/>
      <c r="TVU185" s="137"/>
      <c r="TVV185" s="137"/>
      <c r="TVW185" s="137"/>
      <c r="TVX185" s="137"/>
      <c r="TVY185" s="137"/>
      <c r="TVZ185" s="137"/>
      <c r="TWA185" s="137"/>
      <c r="TWB185" s="137"/>
      <c r="TWC185" s="137"/>
      <c r="TWD185" s="137"/>
      <c r="TWE185" s="137"/>
      <c r="TWF185" s="137"/>
      <c r="TWG185" s="137"/>
      <c r="TWH185" s="137"/>
      <c r="TWI185" s="137"/>
      <c r="TWJ185" s="137"/>
      <c r="TWK185" s="137"/>
      <c r="TWL185" s="137"/>
      <c r="TWM185" s="137"/>
      <c r="TWN185" s="137"/>
      <c r="TWO185" s="137"/>
      <c r="TWP185" s="137"/>
      <c r="TWQ185" s="137"/>
      <c r="TWR185" s="137"/>
      <c r="TWS185" s="137"/>
      <c r="TWT185" s="137"/>
      <c r="TWU185" s="137"/>
      <c r="TWV185" s="137"/>
      <c r="TWW185" s="137"/>
      <c r="TWX185" s="137"/>
      <c r="TWY185" s="137"/>
      <c r="TWZ185" s="137"/>
      <c r="TXA185" s="137"/>
      <c r="TXB185" s="137"/>
      <c r="TXC185" s="137"/>
      <c r="TXD185" s="137"/>
      <c r="TXE185" s="137"/>
      <c r="TXF185" s="137"/>
      <c r="TXG185" s="137"/>
      <c r="TXH185" s="137"/>
      <c r="TXI185" s="137"/>
      <c r="TXJ185" s="137"/>
      <c r="TXK185" s="137"/>
      <c r="TXL185" s="137"/>
      <c r="TXM185" s="137"/>
      <c r="TXN185" s="137"/>
      <c r="TXO185" s="137"/>
      <c r="TXP185" s="137"/>
      <c r="TXQ185" s="137"/>
      <c r="TXR185" s="137"/>
      <c r="TXS185" s="137"/>
      <c r="TXT185" s="137"/>
      <c r="TXU185" s="137"/>
      <c r="TXV185" s="137"/>
      <c r="TXW185" s="137"/>
      <c r="TXX185" s="137"/>
      <c r="TXY185" s="137"/>
      <c r="TXZ185" s="137"/>
      <c r="TYA185" s="137"/>
      <c r="TYB185" s="137"/>
      <c r="TYC185" s="137"/>
      <c r="TYD185" s="137"/>
      <c r="TYE185" s="137"/>
      <c r="TYF185" s="137"/>
      <c r="TYG185" s="137"/>
      <c r="TYH185" s="137"/>
      <c r="TYI185" s="137"/>
      <c r="TYJ185" s="137"/>
      <c r="TYK185" s="137"/>
      <c r="TYL185" s="137"/>
      <c r="TYM185" s="137"/>
      <c r="TYN185" s="137"/>
      <c r="TYO185" s="137"/>
      <c r="TYP185" s="137"/>
      <c r="TYQ185" s="137"/>
      <c r="TYR185" s="137"/>
      <c r="TYS185" s="137"/>
      <c r="TYT185" s="137"/>
      <c r="TYU185" s="137"/>
      <c r="TYV185" s="137"/>
      <c r="TYW185" s="137"/>
      <c r="TYX185" s="137"/>
      <c r="TYY185" s="137"/>
      <c r="TYZ185" s="137"/>
      <c r="TZA185" s="137"/>
      <c r="TZB185" s="137"/>
      <c r="TZC185" s="137"/>
      <c r="TZD185" s="137"/>
      <c r="TZE185" s="137"/>
      <c r="TZF185" s="137"/>
      <c r="TZG185" s="137"/>
      <c r="TZH185" s="137"/>
      <c r="TZI185" s="137"/>
      <c r="TZJ185" s="137"/>
      <c r="TZK185" s="137"/>
      <c r="TZL185" s="137"/>
      <c r="TZM185" s="137"/>
      <c r="TZN185" s="137"/>
      <c r="TZO185" s="137"/>
      <c r="TZP185" s="137"/>
      <c r="TZQ185" s="137"/>
      <c r="TZR185" s="137"/>
      <c r="TZS185" s="137"/>
      <c r="TZT185" s="137"/>
      <c r="TZU185" s="137"/>
      <c r="TZV185" s="137"/>
      <c r="TZW185" s="137"/>
      <c r="TZX185" s="137"/>
      <c r="TZY185" s="137"/>
      <c r="TZZ185" s="137"/>
      <c r="UAA185" s="137"/>
      <c r="UAB185" s="137"/>
      <c r="UAC185" s="137"/>
      <c r="UAD185" s="137"/>
      <c r="UAE185" s="137"/>
      <c r="UAF185" s="137"/>
      <c r="UAG185" s="137"/>
      <c r="UAH185" s="137"/>
      <c r="UAI185" s="137"/>
      <c r="UAJ185" s="137"/>
      <c r="UAK185" s="137"/>
      <c r="UAL185" s="137"/>
      <c r="UAM185" s="137"/>
      <c r="UAN185" s="137"/>
      <c r="UAO185" s="137"/>
      <c r="UAP185" s="137"/>
      <c r="UAQ185" s="137"/>
      <c r="UAR185" s="137"/>
      <c r="UAS185" s="137"/>
      <c r="UAT185" s="137"/>
      <c r="UAU185" s="137"/>
      <c r="UAV185" s="137"/>
      <c r="UAW185" s="137"/>
      <c r="UAX185" s="137"/>
      <c r="UAY185" s="137"/>
      <c r="UAZ185" s="137"/>
      <c r="UBA185" s="137"/>
      <c r="UBB185" s="137"/>
      <c r="UBC185" s="137"/>
      <c r="UBD185" s="137"/>
      <c r="UBE185" s="137"/>
      <c r="UBF185" s="137"/>
      <c r="UBG185" s="137"/>
      <c r="UBH185" s="137"/>
      <c r="UBI185" s="137"/>
      <c r="UBJ185" s="137"/>
      <c r="UBK185" s="137"/>
      <c r="UBL185" s="137"/>
      <c r="UBM185" s="137"/>
      <c r="UBN185" s="137"/>
      <c r="UBO185" s="137"/>
      <c r="UBP185" s="137"/>
      <c r="UBQ185" s="137"/>
      <c r="UBR185" s="137"/>
      <c r="UBS185" s="137"/>
      <c r="UBT185" s="137"/>
      <c r="UBU185" s="137"/>
      <c r="UBV185" s="137"/>
      <c r="UBW185" s="137"/>
      <c r="UBX185" s="137"/>
      <c r="UBY185" s="137"/>
      <c r="UBZ185" s="137"/>
      <c r="UCA185" s="137"/>
      <c r="UCB185" s="137"/>
      <c r="UCC185" s="137"/>
      <c r="UCD185" s="137"/>
      <c r="UCE185" s="137"/>
      <c r="UCF185" s="137"/>
      <c r="UCG185" s="137"/>
      <c r="UCH185" s="137"/>
      <c r="UCI185" s="137"/>
      <c r="UCJ185" s="137"/>
      <c r="UCK185" s="137"/>
      <c r="UCL185" s="137"/>
      <c r="UCM185" s="137"/>
      <c r="UCN185" s="137"/>
      <c r="UCO185" s="137"/>
      <c r="UCP185" s="137"/>
      <c r="UCQ185" s="137"/>
      <c r="UCR185" s="137"/>
      <c r="UCS185" s="137"/>
      <c r="UCT185" s="137"/>
      <c r="UCU185" s="137"/>
      <c r="UCV185" s="137"/>
      <c r="UCW185" s="137"/>
      <c r="UCX185" s="137"/>
      <c r="UCY185" s="137"/>
      <c r="UCZ185" s="137"/>
      <c r="UDA185" s="137"/>
      <c r="UDB185" s="137"/>
      <c r="UDC185" s="137"/>
      <c r="UDD185" s="137"/>
      <c r="UDE185" s="137"/>
      <c r="UDF185" s="137"/>
      <c r="UDG185" s="137"/>
      <c r="UDH185" s="137"/>
      <c r="UDI185" s="137"/>
      <c r="UDJ185" s="137"/>
      <c r="UDK185" s="137"/>
      <c r="UDL185" s="137"/>
      <c r="UDM185" s="137"/>
      <c r="UDN185" s="137"/>
      <c r="UDO185" s="137"/>
      <c r="UDP185" s="137"/>
      <c r="UDQ185" s="137"/>
      <c r="UDR185" s="137"/>
      <c r="UDS185" s="137"/>
      <c r="UDT185" s="137"/>
      <c r="UDU185" s="137"/>
      <c r="UDV185" s="137"/>
      <c r="UDW185" s="137"/>
      <c r="UDX185" s="137"/>
      <c r="UDY185" s="137"/>
      <c r="UDZ185" s="137"/>
      <c r="UEA185" s="137"/>
      <c r="UEB185" s="137"/>
      <c r="UEC185" s="137"/>
      <c r="UED185" s="137"/>
      <c r="UEE185" s="137"/>
      <c r="UEF185" s="137"/>
      <c r="UEG185" s="137"/>
      <c r="UEH185" s="137"/>
      <c r="UEI185" s="137"/>
      <c r="UEJ185" s="137"/>
      <c r="UEK185" s="137"/>
      <c r="UEL185" s="137"/>
      <c r="UEM185" s="137"/>
      <c r="UEN185" s="137"/>
      <c r="UEO185" s="137"/>
      <c r="UEP185" s="137"/>
      <c r="UEQ185" s="137"/>
      <c r="UER185" s="137"/>
      <c r="UES185" s="137"/>
      <c r="UET185" s="137"/>
      <c r="UEU185" s="137"/>
      <c r="UEV185" s="137"/>
      <c r="UEW185" s="137"/>
      <c r="UEX185" s="137"/>
      <c r="UEY185" s="137"/>
      <c r="UEZ185" s="137"/>
      <c r="UFA185" s="137"/>
      <c r="UFB185" s="137"/>
      <c r="UFC185" s="137"/>
      <c r="UFD185" s="137"/>
      <c r="UFE185" s="137"/>
      <c r="UFF185" s="137"/>
      <c r="UFG185" s="137"/>
      <c r="UFH185" s="137"/>
      <c r="UFI185" s="137"/>
      <c r="UFJ185" s="137"/>
      <c r="UFK185" s="137"/>
      <c r="UFL185" s="137"/>
      <c r="UFM185" s="137"/>
      <c r="UFN185" s="137"/>
      <c r="UFO185" s="137"/>
      <c r="UFP185" s="137"/>
      <c r="UFQ185" s="137"/>
      <c r="UFR185" s="137"/>
      <c r="UFS185" s="137"/>
      <c r="UFT185" s="137"/>
      <c r="UFU185" s="137"/>
      <c r="UFV185" s="137"/>
      <c r="UFW185" s="137"/>
      <c r="UFX185" s="137"/>
      <c r="UFY185" s="137"/>
      <c r="UFZ185" s="137"/>
      <c r="UGA185" s="137"/>
      <c r="UGB185" s="137"/>
      <c r="UGC185" s="137"/>
      <c r="UGD185" s="137"/>
      <c r="UGE185" s="137"/>
      <c r="UGF185" s="137"/>
      <c r="UGG185" s="137"/>
      <c r="UGH185" s="137"/>
      <c r="UGI185" s="137"/>
      <c r="UGJ185" s="137"/>
      <c r="UGK185" s="137"/>
      <c r="UGL185" s="137"/>
      <c r="UGM185" s="137"/>
      <c r="UGN185" s="137"/>
      <c r="UGO185" s="137"/>
      <c r="UGP185" s="137"/>
      <c r="UGQ185" s="137"/>
      <c r="UGR185" s="137"/>
      <c r="UGS185" s="137"/>
      <c r="UGT185" s="137"/>
      <c r="UGU185" s="137"/>
      <c r="UGV185" s="137"/>
      <c r="UGW185" s="137"/>
      <c r="UGX185" s="137"/>
      <c r="UGY185" s="137"/>
      <c r="UGZ185" s="137"/>
      <c r="UHA185" s="137"/>
      <c r="UHB185" s="137"/>
      <c r="UHC185" s="137"/>
      <c r="UHD185" s="137"/>
      <c r="UHE185" s="137"/>
      <c r="UHF185" s="137"/>
      <c r="UHG185" s="137"/>
      <c r="UHH185" s="137"/>
      <c r="UHI185" s="137"/>
      <c r="UHJ185" s="137"/>
      <c r="UHK185" s="137"/>
      <c r="UHL185" s="137"/>
      <c r="UHM185" s="137"/>
      <c r="UHN185" s="137"/>
      <c r="UHO185" s="137"/>
      <c r="UHP185" s="137"/>
      <c r="UHQ185" s="137"/>
      <c r="UHR185" s="137"/>
      <c r="UHS185" s="137"/>
      <c r="UHT185" s="137"/>
      <c r="UHU185" s="137"/>
      <c r="UHV185" s="137"/>
      <c r="UHW185" s="137"/>
      <c r="UHX185" s="137"/>
      <c r="UHY185" s="137"/>
      <c r="UHZ185" s="137"/>
      <c r="UIA185" s="137"/>
      <c r="UIB185" s="137"/>
      <c r="UIC185" s="137"/>
      <c r="UID185" s="137"/>
      <c r="UIE185" s="137"/>
      <c r="UIF185" s="137"/>
      <c r="UIG185" s="137"/>
      <c r="UIH185" s="137"/>
      <c r="UII185" s="137"/>
      <c r="UIJ185" s="137"/>
      <c r="UIK185" s="137"/>
      <c r="UIL185" s="137"/>
      <c r="UIM185" s="137"/>
      <c r="UIN185" s="137"/>
      <c r="UIO185" s="137"/>
      <c r="UIP185" s="137"/>
      <c r="UIQ185" s="137"/>
      <c r="UIR185" s="137"/>
      <c r="UIS185" s="137"/>
      <c r="UIT185" s="137"/>
      <c r="UIU185" s="137"/>
      <c r="UIV185" s="137"/>
      <c r="UIW185" s="137"/>
      <c r="UIX185" s="137"/>
      <c r="UIY185" s="137"/>
      <c r="UIZ185" s="137"/>
      <c r="UJA185" s="137"/>
      <c r="UJB185" s="137"/>
      <c r="UJC185" s="137"/>
      <c r="UJD185" s="137"/>
      <c r="UJE185" s="137"/>
      <c r="UJF185" s="137"/>
      <c r="UJG185" s="137"/>
      <c r="UJH185" s="137"/>
      <c r="UJI185" s="137"/>
      <c r="UJJ185" s="137"/>
      <c r="UJK185" s="137"/>
      <c r="UJL185" s="137"/>
      <c r="UJM185" s="137"/>
      <c r="UJN185" s="137"/>
      <c r="UJO185" s="137"/>
      <c r="UJP185" s="137"/>
      <c r="UJQ185" s="137"/>
      <c r="UJR185" s="137"/>
      <c r="UJS185" s="137"/>
      <c r="UJT185" s="137"/>
      <c r="UJU185" s="137"/>
      <c r="UJV185" s="137"/>
      <c r="UJW185" s="137"/>
      <c r="UJX185" s="137"/>
      <c r="UJY185" s="137"/>
      <c r="UJZ185" s="137"/>
      <c r="UKA185" s="137"/>
      <c r="UKB185" s="137"/>
      <c r="UKC185" s="137"/>
      <c r="UKD185" s="137"/>
      <c r="UKE185" s="137"/>
      <c r="UKF185" s="137"/>
      <c r="UKG185" s="137"/>
      <c r="UKH185" s="137"/>
      <c r="UKI185" s="137"/>
      <c r="UKJ185" s="137"/>
      <c r="UKK185" s="137"/>
      <c r="UKL185" s="137"/>
      <c r="UKM185" s="137"/>
      <c r="UKN185" s="137"/>
      <c r="UKO185" s="137"/>
      <c r="UKP185" s="137"/>
      <c r="UKQ185" s="137"/>
      <c r="UKR185" s="137"/>
      <c r="UKS185" s="137"/>
      <c r="UKT185" s="137"/>
      <c r="UKU185" s="137"/>
      <c r="UKV185" s="137"/>
      <c r="UKW185" s="137"/>
      <c r="UKX185" s="137"/>
      <c r="UKY185" s="137"/>
      <c r="UKZ185" s="137"/>
      <c r="ULA185" s="137"/>
      <c r="ULB185" s="137"/>
      <c r="ULC185" s="137"/>
      <c r="ULD185" s="137"/>
      <c r="ULE185" s="137"/>
      <c r="ULF185" s="137"/>
      <c r="ULG185" s="137"/>
      <c r="ULH185" s="137"/>
      <c r="ULI185" s="137"/>
      <c r="ULJ185" s="137"/>
      <c r="ULK185" s="137"/>
      <c r="ULL185" s="137"/>
      <c r="ULM185" s="137"/>
      <c r="ULN185" s="137"/>
      <c r="ULO185" s="137"/>
      <c r="ULP185" s="137"/>
      <c r="ULQ185" s="137"/>
      <c r="ULR185" s="137"/>
      <c r="ULS185" s="137"/>
      <c r="ULT185" s="137"/>
      <c r="ULU185" s="137"/>
      <c r="ULV185" s="137"/>
      <c r="ULW185" s="137"/>
      <c r="ULX185" s="137"/>
      <c r="ULY185" s="137"/>
      <c r="ULZ185" s="137"/>
      <c r="UMA185" s="137"/>
      <c r="UMB185" s="137"/>
      <c r="UMC185" s="137"/>
      <c r="UMD185" s="137"/>
      <c r="UME185" s="137"/>
      <c r="UMF185" s="137"/>
      <c r="UMG185" s="137"/>
      <c r="UMH185" s="137"/>
      <c r="UMI185" s="137"/>
      <c r="UMJ185" s="137"/>
      <c r="UMK185" s="137"/>
      <c r="UML185" s="137"/>
      <c r="UMM185" s="137"/>
      <c r="UMN185" s="137"/>
      <c r="UMO185" s="137"/>
      <c r="UMP185" s="137"/>
      <c r="UMQ185" s="137"/>
      <c r="UMR185" s="137"/>
      <c r="UMS185" s="137"/>
      <c r="UMT185" s="137"/>
      <c r="UMU185" s="137"/>
      <c r="UMV185" s="137"/>
      <c r="UMW185" s="137"/>
      <c r="UMX185" s="137"/>
      <c r="UMY185" s="137"/>
      <c r="UMZ185" s="137"/>
      <c r="UNA185" s="137"/>
      <c r="UNB185" s="137"/>
      <c r="UNC185" s="137"/>
      <c r="UND185" s="137"/>
      <c r="UNE185" s="137"/>
      <c r="UNF185" s="137"/>
      <c r="UNG185" s="137"/>
      <c r="UNH185" s="137"/>
      <c r="UNI185" s="137"/>
      <c r="UNJ185" s="137"/>
      <c r="UNK185" s="137"/>
      <c r="UNL185" s="137"/>
      <c r="UNM185" s="137"/>
      <c r="UNN185" s="137"/>
      <c r="UNO185" s="137"/>
      <c r="UNP185" s="137"/>
      <c r="UNQ185" s="137"/>
      <c r="UNR185" s="137"/>
      <c r="UNS185" s="137"/>
      <c r="UNT185" s="137"/>
      <c r="UNU185" s="137"/>
      <c r="UNV185" s="137"/>
      <c r="UNW185" s="137"/>
      <c r="UNX185" s="137"/>
      <c r="UNY185" s="137"/>
      <c r="UNZ185" s="137"/>
      <c r="UOA185" s="137"/>
      <c r="UOB185" s="137"/>
      <c r="UOC185" s="137"/>
      <c r="UOD185" s="137"/>
      <c r="UOE185" s="137"/>
      <c r="UOF185" s="137"/>
      <c r="UOG185" s="137"/>
      <c r="UOH185" s="137"/>
      <c r="UOI185" s="137"/>
      <c r="UOJ185" s="137"/>
      <c r="UOK185" s="137"/>
      <c r="UOL185" s="137"/>
      <c r="UOM185" s="137"/>
      <c r="UON185" s="137"/>
      <c r="UOO185" s="137"/>
      <c r="UOP185" s="137"/>
      <c r="UOQ185" s="137"/>
      <c r="UOR185" s="137"/>
      <c r="UOS185" s="137"/>
      <c r="UOT185" s="137"/>
      <c r="UOU185" s="137"/>
      <c r="UOV185" s="137"/>
      <c r="UOW185" s="137"/>
      <c r="UOX185" s="137"/>
      <c r="UOY185" s="137"/>
      <c r="UOZ185" s="137"/>
      <c r="UPA185" s="137"/>
      <c r="UPB185" s="137"/>
      <c r="UPC185" s="137"/>
      <c r="UPD185" s="137"/>
      <c r="UPE185" s="137"/>
      <c r="UPF185" s="137"/>
      <c r="UPG185" s="137"/>
      <c r="UPH185" s="137"/>
      <c r="UPI185" s="137"/>
      <c r="UPJ185" s="137"/>
      <c r="UPK185" s="137"/>
      <c r="UPL185" s="137"/>
      <c r="UPM185" s="137"/>
      <c r="UPN185" s="137"/>
      <c r="UPO185" s="137"/>
      <c r="UPP185" s="137"/>
      <c r="UPQ185" s="137"/>
      <c r="UPR185" s="137"/>
      <c r="UPS185" s="137"/>
      <c r="UPT185" s="137"/>
      <c r="UPU185" s="137"/>
      <c r="UPV185" s="137"/>
      <c r="UPW185" s="137"/>
      <c r="UPX185" s="137"/>
      <c r="UPY185" s="137"/>
      <c r="UPZ185" s="137"/>
      <c r="UQA185" s="137"/>
      <c r="UQB185" s="137"/>
      <c r="UQC185" s="137"/>
      <c r="UQD185" s="137"/>
      <c r="UQE185" s="137"/>
      <c r="UQF185" s="137"/>
      <c r="UQG185" s="137"/>
      <c r="UQH185" s="137"/>
      <c r="UQI185" s="137"/>
      <c r="UQJ185" s="137"/>
      <c r="UQK185" s="137"/>
      <c r="UQL185" s="137"/>
      <c r="UQM185" s="137"/>
      <c r="UQN185" s="137"/>
      <c r="UQO185" s="137"/>
      <c r="UQP185" s="137"/>
      <c r="UQQ185" s="137"/>
      <c r="UQR185" s="137"/>
      <c r="UQS185" s="137"/>
      <c r="UQT185" s="137"/>
      <c r="UQU185" s="137"/>
      <c r="UQV185" s="137"/>
      <c r="UQW185" s="137"/>
      <c r="UQX185" s="137"/>
      <c r="UQY185" s="137"/>
      <c r="UQZ185" s="137"/>
      <c r="URA185" s="137"/>
      <c r="URB185" s="137"/>
      <c r="URC185" s="137"/>
      <c r="URD185" s="137"/>
      <c r="URE185" s="137"/>
      <c r="URF185" s="137"/>
      <c r="URG185" s="137"/>
      <c r="URH185" s="137"/>
      <c r="URI185" s="137"/>
      <c r="URJ185" s="137"/>
      <c r="URK185" s="137"/>
      <c r="URL185" s="137"/>
      <c r="URM185" s="137"/>
      <c r="URN185" s="137"/>
      <c r="URO185" s="137"/>
      <c r="URP185" s="137"/>
      <c r="URQ185" s="137"/>
      <c r="URR185" s="137"/>
      <c r="URS185" s="137"/>
      <c r="URT185" s="137"/>
      <c r="URU185" s="137"/>
      <c r="URV185" s="137"/>
      <c r="URW185" s="137"/>
      <c r="URX185" s="137"/>
      <c r="URY185" s="137"/>
      <c r="URZ185" s="137"/>
      <c r="USA185" s="137"/>
      <c r="USB185" s="137"/>
      <c r="USC185" s="137"/>
      <c r="USD185" s="137"/>
      <c r="USE185" s="137"/>
      <c r="USF185" s="137"/>
      <c r="USG185" s="137"/>
      <c r="USH185" s="137"/>
      <c r="USI185" s="137"/>
      <c r="USJ185" s="137"/>
      <c r="USK185" s="137"/>
      <c r="USL185" s="137"/>
      <c r="USM185" s="137"/>
      <c r="USN185" s="137"/>
      <c r="USO185" s="137"/>
      <c r="USP185" s="137"/>
      <c r="USQ185" s="137"/>
      <c r="USR185" s="137"/>
      <c r="USS185" s="137"/>
      <c r="UST185" s="137"/>
      <c r="USU185" s="137"/>
      <c r="USV185" s="137"/>
      <c r="USW185" s="137"/>
      <c r="USX185" s="137"/>
      <c r="USY185" s="137"/>
      <c r="USZ185" s="137"/>
      <c r="UTA185" s="137"/>
      <c r="UTB185" s="137"/>
      <c r="UTC185" s="137"/>
      <c r="UTD185" s="137"/>
      <c r="UTE185" s="137"/>
      <c r="UTF185" s="137"/>
      <c r="UTG185" s="137"/>
      <c r="UTH185" s="137"/>
      <c r="UTI185" s="137"/>
      <c r="UTJ185" s="137"/>
      <c r="UTK185" s="137"/>
      <c r="UTL185" s="137"/>
      <c r="UTM185" s="137"/>
      <c r="UTN185" s="137"/>
      <c r="UTO185" s="137"/>
      <c r="UTP185" s="137"/>
      <c r="UTQ185" s="137"/>
      <c r="UTR185" s="137"/>
      <c r="UTS185" s="137"/>
      <c r="UTT185" s="137"/>
      <c r="UTU185" s="137"/>
      <c r="UTV185" s="137"/>
      <c r="UTW185" s="137"/>
      <c r="UTX185" s="137"/>
      <c r="UTY185" s="137"/>
      <c r="UTZ185" s="137"/>
      <c r="UUA185" s="137"/>
      <c r="UUB185" s="137"/>
      <c r="UUC185" s="137"/>
      <c r="UUD185" s="137"/>
      <c r="UUE185" s="137"/>
      <c r="UUF185" s="137"/>
      <c r="UUG185" s="137"/>
      <c r="UUH185" s="137"/>
      <c r="UUI185" s="137"/>
      <c r="UUJ185" s="137"/>
      <c r="UUK185" s="137"/>
      <c r="UUL185" s="137"/>
      <c r="UUM185" s="137"/>
      <c r="UUN185" s="137"/>
      <c r="UUO185" s="137"/>
      <c r="UUP185" s="137"/>
      <c r="UUQ185" s="137"/>
      <c r="UUR185" s="137"/>
      <c r="UUS185" s="137"/>
      <c r="UUT185" s="137"/>
      <c r="UUU185" s="137"/>
      <c r="UUV185" s="137"/>
      <c r="UUW185" s="137"/>
      <c r="UUX185" s="137"/>
      <c r="UUY185" s="137"/>
      <c r="UUZ185" s="137"/>
      <c r="UVA185" s="137"/>
      <c r="UVB185" s="137"/>
      <c r="UVC185" s="137"/>
      <c r="UVD185" s="137"/>
      <c r="UVE185" s="137"/>
      <c r="UVF185" s="137"/>
      <c r="UVG185" s="137"/>
      <c r="UVH185" s="137"/>
      <c r="UVI185" s="137"/>
      <c r="UVJ185" s="137"/>
      <c r="UVK185" s="137"/>
      <c r="UVL185" s="137"/>
      <c r="UVM185" s="137"/>
      <c r="UVN185" s="137"/>
      <c r="UVO185" s="137"/>
      <c r="UVP185" s="137"/>
      <c r="UVQ185" s="137"/>
      <c r="UVR185" s="137"/>
      <c r="UVS185" s="137"/>
      <c r="UVT185" s="137"/>
      <c r="UVU185" s="137"/>
      <c r="UVV185" s="137"/>
      <c r="UVW185" s="137"/>
      <c r="UVX185" s="137"/>
      <c r="UVY185" s="137"/>
      <c r="UVZ185" s="137"/>
      <c r="UWA185" s="137"/>
      <c r="UWB185" s="137"/>
      <c r="UWC185" s="137"/>
      <c r="UWD185" s="137"/>
      <c r="UWE185" s="137"/>
      <c r="UWF185" s="137"/>
      <c r="UWG185" s="137"/>
      <c r="UWH185" s="137"/>
      <c r="UWI185" s="137"/>
      <c r="UWJ185" s="137"/>
      <c r="UWK185" s="137"/>
      <c r="UWL185" s="137"/>
      <c r="UWM185" s="137"/>
      <c r="UWN185" s="137"/>
      <c r="UWO185" s="137"/>
      <c r="UWP185" s="137"/>
      <c r="UWQ185" s="137"/>
      <c r="UWR185" s="137"/>
      <c r="UWS185" s="137"/>
      <c r="UWT185" s="137"/>
      <c r="UWU185" s="137"/>
      <c r="UWV185" s="137"/>
      <c r="UWW185" s="137"/>
      <c r="UWX185" s="137"/>
      <c r="UWY185" s="137"/>
      <c r="UWZ185" s="137"/>
      <c r="UXA185" s="137"/>
      <c r="UXB185" s="137"/>
      <c r="UXC185" s="137"/>
      <c r="UXD185" s="137"/>
      <c r="UXE185" s="137"/>
      <c r="UXF185" s="137"/>
      <c r="UXG185" s="137"/>
      <c r="UXH185" s="137"/>
      <c r="UXI185" s="137"/>
      <c r="UXJ185" s="137"/>
      <c r="UXK185" s="137"/>
      <c r="UXL185" s="137"/>
      <c r="UXM185" s="137"/>
      <c r="UXN185" s="137"/>
      <c r="UXO185" s="137"/>
      <c r="UXP185" s="137"/>
      <c r="UXQ185" s="137"/>
      <c r="UXR185" s="137"/>
      <c r="UXS185" s="137"/>
      <c r="UXT185" s="137"/>
      <c r="UXU185" s="137"/>
      <c r="UXV185" s="137"/>
      <c r="UXW185" s="137"/>
      <c r="UXX185" s="137"/>
      <c r="UXY185" s="137"/>
      <c r="UXZ185" s="137"/>
      <c r="UYA185" s="137"/>
      <c r="UYB185" s="137"/>
      <c r="UYC185" s="137"/>
      <c r="UYD185" s="137"/>
      <c r="UYE185" s="137"/>
      <c r="UYF185" s="137"/>
      <c r="UYG185" s="137"/>
      <c r="UYH185" s="137"/>
      <c r="UYI185" s="137"/>
      <c r="UYJ185" s="137"/>
      <c r="UYK185" s="137"/>
      <c r="UYL185" s="137"/>
      <c r="UYM185" s="137"/>
      <c r="UYN185" s="137"/>
      <c r="UYO185" s="137"/>
      <c r="UYP185" s="137"/>
      <c r="UYQ185" s="137"/>
      <c r="UYR185" s="137"/>
      <c r="UYS185" s="137"/>
      <c r="UYT185" s="137"/>
      <c r="UYU185" s="137"/>
      <c r="UYV185" s="137"/>
      <c r="UYW185" s="137"/>
      <c r="UYX185" s="137"/>
      <c r="UYY185" s="137"/>
      <c r="UYZ185" s="137"/>
      <c r="UZA185" s="137"/>
      <c r="UZB185" s="137"/>
      <c r="UZC185" s="137"/>
      <c r="UZD185" s="137"/>
      <c r="UZE185" s="137"/>
      <c r="UZF185" s="137"/>
      <c r="UZG185" s="137"/>
      <c r="UZH185" s="137"/>
      <c r="UZI185" s="137"/>
      <c r="UZJ185" s="137"/>
      <c r="UZK185" s="137"/>
      <c r="UZL185" s="137"/>
      <c r="UZM185" s="137"/>
      <c r="UZN185" s="137"/>
      <c r="UZO185" s="137"/>
      <c r="UZP185" s="137"/>
      <c r="UZQ185" s="137"/>
      <c r="UZR185" s="137"/>
      <c r="UZS185" s="137"/>
      <c r="UZT185" s="137"/>
      <c r="UZU185" s="137"/>
      <c r="UZV185" s="137"/>
      <c r="UZW185" s="137"/>
      <c r="UZX185" s="137"/>
      <c r="UZY185" s="137"/>
      <c r="UZZ185" s="137"/>
      <c r="VAA185" s="137"/>
      <c r="VAB185" s="137"/>
      <c r="VAC185" s="137"/>
      <c r="VAD185" s="137"/>
      <c r="VAE185" s="137"/>
      <c r="VAF185" s="137"/>
      <c r="VAG185" s="137"/>
      <c r="VAH185" s="137"/>
      <c r="VAI185" s="137"/>
      <c r="VAJ185" s="137"/>
      <c r="VAK185" s="137"/>
      <c r="VAL185" s="137"/>
      <c r="VAM185" s="137"/>
      <c r="VAN185" s="137"/>
      <c r="VAO185" s="137"/>
      <c r="VAP185" s="137"/>
      <c r="VAQ185" s="137"/>
      <c r="VAR185" s="137"/>
      <c r="VAS185" s="137"/>
      <c r="VAT185" s="137"/>
      <c r="VAU185" s="137"/>
      <c r="VAV185" s="137"/>
      <c r="VAW185" s="137"/>
      <c r="VAX185" s="137"/>
      <c r="VAY185" s="137"/>
      <c r="VAZ185" s="137"/>
      <c r="VBA185" s="137"/>
      <c r="VBB185" s="137"/>
      <c r="VBC185" s="137"/>
      <c r="VBD185" s="137"/>
      <c r="VBE185" s="137"/>
      <c r="VBF185" s="137"/>
      <c r="VBG185" s="137"/>
      <c r="VBH185" s="137"/>
      <c r="VBI185" s="137"/>
      <c r="VBJ185" s="137"/>
      <c r="VBK185" s="137"/>
      <c r="VBL185" s="137"/>
      <c r="VBM185" s="137"/>
      <c r="VBN185" s="137"/>
      <c r="VBO185" s="137"/>
      <c r="VBP185" s="137"/>
      <c r="VBQ185" s="137"/>
      <c r="VBR185" s="137"/>
      <c r="VBS185" s="137"/>
      <c r="VBT185" s="137"/>
      <c r="VBU185" s="137"/>
      <c r="VBV185" s="137"/>
      <c r="VBW185" s="137"/>
      <c r="VBX185" s="137"/>
      <c r="VBY185" s="137"/>
      <c r="VBZ185" s="137"/>
      <c r="VCA185" s="137"/>
      <c r="VCB185" s="137"/>
      <c r="VCC185" s="137"/>
      <c r="VCD185" s="137"/>
      <c r="VCE185" s="137"/>
      <c r="VCF185" s="137"/>
      <c r="VCG185" s="137"/>
      <c r="VCH185" s="137"/>
      <c r="VCI185" s="137"/>
      <c r="VCJ185" s="137"/>
      <c r="VCK185" s="137"/>
      <c r="VCL185" s="137"/>
      <c r="VCM185" s="137"/>
      <c r="VCN185" s="137"/>
      <c r="VCO185" s="137"/>
      <c r="VCP185" s="137"/>
      <c r="VCQ185" s="137"/>
      <c r="VCR185" s="137"/>
      <c r="VCS185" s="137"/>
      <c r="VCT185" s="137"/>
      <c r="VCU185" s="137"/>
      <c r="VCV185" s="137"/>
      <c r="VCW185" s="137"/>
      <c r="VCX185" s="137"/>
      <c r="VCY185" s="137"/>
      <c r="VCZ185" s="137"/>
      <c r="VDA185" s="137"/>
      <c r="VDB185" s="137"/>
      <c r="VDC185" s="137"/>
      <c r="VDD185" s="137"/>
      <c r="VDE185" s="137"/>
      <c r="VDF185" s="137"/>
      <c r="VDG185" s="137"/>
      <c r="VDH185" s="137"/>
      <c r="VDI185" s="137"/>
      <c r="VDJ185" s="137"/>
      <c r="VDK185" s="137"/>
      <c r="VDL185" s="137"/>
      <c r="VDM185" s="137"/>
      <c r="VDN185" s="137"/>
      <c r="VDO185" s="137"/>
      <c r="VDP185" s="137"/>
      <c r="VDQ185" s="137"/>
      <c r="VDR185" s="137"/>
      <c r="VDS185" s="137"/>
      <c r="VDT185" s="137"/>
      <c r="VDU185" s="137"/>
      <c r="VDV185" s="137"/>
      <c r="VDW185" s="137"/>
      <c r="VDX185" s="137"/>
      <c r="VDY185" s="137"/>
      <c r="VDZ185" s="137"/>
      <c r="VEA185" s="137"/>
      <c r="VEB185" s="137"/>
      <c r="VEC185" s="137"/>
      <c r="VED185" s="137"/>
      <c r="VEE185" s="137"/>
      <c r="VEF185" s="137"/>
      <c r="VEG185" s="137"/>
      <c r="VEH185" s="137"/>
      <c r="VEI185" s="137"/>
      <c r="VEJ185" s="137"/>
      <c r="VEK185" s="137"/>
      <c r="VEL185" s="137"/>
      <c r="VEM185" s="137"/>
      <c r="VEN185" s="137"/>
      <c r="VEO185" s="137"/>
      <c r="VEP185" s="137"/>
      <c r="VEQ185" s="137"/>
      <c r="VER185" s="137"/>
      <c r="VES185" s="137"/>
      <c r="VET185" s="137"/>
      <c r="VEU185" s="137"/>
      <c r="VEV185" s="137"/>
      <c r="VEW185" s="137"/>
      <c r="VEX185" s="137"/>
      <c r="VEY185" s="137"/>
      <c r="VEZ185" s="137"/>
      <c r="VFA185" s="137"/>
      <c r="VFB185" s="137"/>
      <c r="VFC185" s="137"/>
      <c r="VFD185" s="137"/>
      <c r="VFE185" s="137"/>
      <c r="VFF185" s="137"/>
      <c r="VFG185" s="137"/>
      <c r="VFH185" s="137"/>
      <c r="VFI185" s="137"/>
      <c r="VFJ185" s="137"/>
      <c r="VFK185" s="137"/>
      <c r="VFL185" s="137"/>
      <c r="VFM185" s="137"/>
      <c r="VFN185" s="137"/>
      <c r="VFO185" s="137"/>
      <c r="VFP185" s="137"/>
      <c r="VFQ185" s="137"/>
      <c r="VFR185" s="137"/>
      <c r="VFS185" s="137"/>
      <c r="VFT185" s="137"/>
      <c r="VFU185" s="137"/>
      <c r="VFV185" s="137"/>
      <c r="VFW185" s="137"/>
      <c r="VFX185" s="137"/>
      <c r="VFY185" s="137"/>
      <c r="VFZ185" s="137"/>
      <c r="VGA185" s="137"/>
      <c r="VGB185" s="137"/>
      <c r="VGC185" s="137"/>
      <c r="VGD185" s="137"/>
      <c r="VGE185" s="137"/>
      <c r="VGF185" s="137"/>
      <c r="VGG185" s="137"/>
      <c r="VGH185" s="137"/>
      <c r="VGI185" s="137"/>
      <c r="VGJ185" s="137"/>
      <c r="VGK185" s="137"/>
      <c r="VGL185" s="137"/>
      <c r="VGM185" s="137"/>
      <c r="VGN185" s="137"/>
      <c r="VGO185" s="137"/>
      <c r="VGP185" s="137"/>
      <c r="VGQ185" s="137"/>
      <c r="VGR185" s="137"/>
      <c r="VGS185" s="137"/>
      <c r="VGT185" s="137"/>
      <c r="VGU185" s="137"/>
      <c r="VGV185" s="137"/>
      <c r="VGW185" s="137"/>
      <c r="VGX185" s="137"/>
      <c r="VGY185" s="137"/>
      <c r="VGZ185" s="137"/>
      <c r="VHA185" s="137"/>
      <c r="VHB185" s="137"/>
      <c r="VHC185" s="137"/>
      <c r="VHD185" s="137"/>
      <c r="VHE185" s="137"/>
      <c r="VHF185" s="137"/>
      <c r="VHG185" s="137"/>
      <c r="VHH185" s="137"/>
      <c r="VHI185" s="137"/>
      <c r="VHJ185" s="137"/>
      <c r="VHK185" s="137"/>
      <c r="VHL185" s="137"/>
      <c r="VHM185" s="137"/>
      <c r="VHN185" s="137"/>
      <c r="VHO185" s="137"/>
      <c r="VHP185" s="137"/>
      <c r="VHQ185" s="137"/>
      <c r="VHR185" s="137"/>
      <c r="VHS185" s="137"/>
      <c r="VHT185" s="137"/>
      <c r="VHU185" s="137"/>
      <c r="VHV185" s="137"/>
      <c r="VHW185" s="137"/>
      <c r="VHX185" s="137"/>
      <c r="VHY185" s="137"/>
      <c r="VHZ185" s="137"/>
      <c r="VIA185" s="137"/>
      <c r="VIB185" s="137"/>
      <c r="VIC185" s="137"/>
      <c r="VID185" s="137"/>
      <c r="VIE185" s="137"/>
      <c r="VIF185" s="137"/>
      <c r="VIG185" s="137"/>
      <c r="VIH185" s="137"/>
      <c r="VII185" s="137"/>
      <c r="VIJ185" s="137"/>
      <c r="VIK185" s="137"/>
      <c r="VIL185" s="137"/>
      <c r="VIM185" s="137"/>
      <c r="VIN185" s="137"/>
      <c r="VIO185" s="137"/>
      <c r="VIP185" s="137"/>
      <c r="VIQ185" s="137"/>
      <c r="VIR185" s="137"/>
      <c r="VIS185" s="137"/>
      <c r="VIT185" s="137"/>
      <c r="VIU185" s="137"/>
      <c r="VIV185" s="137"/>
      <c r="VIW185" s="137"/>
      <c r="VIX185" s="137"/>
      <c r="VIY185" s="137"/>
      <c r="VIZ185" s="137"/>
      <c r="VJA185" s="137"/>
      <c r="VJB185" s="137"/>
      <c r="VJC185" s="137"/>
      <c r="VJD185" s="137"/>
      <c r="VJE185" s="137"/>
      <c r="VJF185" s="137"/>
      <c r="VJG185" s="137"/>
      <c r="VJH185" s="137"/>
      <c r="VJI185" s="137"/>
      <c r="VJJ185" s="137"/>
      <c r="VJK185" s="137"/>
      <c r="VJL185" s="137"/>
      <c r="VJM185" s="137"/>
      <c r="VJN185" s="137"/>
      <c r="VJO185" s="137"/>
      <c r="VJP185" s="137"/>
      <c r="VJQ185" s="137"/>
      <c r="VJR185" s="137"/>
      <c r="VJS185" s="137"/>
      <c r="VJT185" s="137"/>
      <c r="VJU185" s="137"/>
      <c r="VJV185" s="137"/>
      <c r="VJW185" s="137"/>
      <c r="VJX185" s="137"/>
      <c r="VJY185" s="137"/>
      <c r="VJZ185" s="137"/>
      <c r="VKA185" s="137"/>
      <c r="VKB185" s="137"/>
      <c r="VKC185" s="137"/>
      <c r="VKD185" s="137"/>
      <c r="VKE185" s="137"/>
      <c r="VKF185" s="137"/>
      <c r="VKG185" s="137"/>
      <c r="VKH185" s="137"/>
      <c r="VKI185" s="137"/>
      <c r="VKJ185" s="137"/>
      <c r="VKK185" s="137"/>
      <c r="VKL185" s="137"/>
      <c r="VKM185" s="137"/>
      <c r="VKN185" s="137"/>
      <c r="VKO185" s="137"/>
      <c r="VKP185" s="137"/>
      <c r="VKQ185" s="137"/>
      <c r="VKR185" s="137"/>
      <c r="VKS185" s="137"/>
      <c r="VKT185" s="137"/>
      <c r="VKU185" s="137"/>
      <c r="VKV185" s="137"/>
      <c r="VKW185" s="137"/>
      <c r="VKX185" s="137"/>
      <c r="VKY185" s="137"/>
      <c r="VKZ185" s="137"/>
      <c r="VLA185" s="137"/>
      <c r="VLB185" s="137"/>
      <c r="VLC185" s="137"/>
      <c r="VLD185" s="137"/>
      <c r="VLE185" s="137"/>
      <c r="VLF185" s="137"/>
      <c r="VLG185" s="137"/>
      <c r="VLH185" s="137"/>
      <c r="VLI185" s="137"/>
      <c r="VLJ185" s="137"/>
      <c r="VLK185" s="137"/>
      <c r="VLL185" s="137"/>
      <c r="VLM185" s="137"/>
      <c r="VLN185" s="137"/>
      <c r="VLO185" s="137"/>
      <c r="VLP185" s="137"/>
      <c r="VLQ185" s="137"/>
      <c r="VLR185" s="137"/>
      <c r="VLS185" s="137"/>
      <c r="VLT185" s="137"/>
      <c r="VLU185" s="137"/>
      <c r="VLV185" s="137"/>
      <c r="VLW185" s="137"/>
      <c r="VLX185" s="137"/>
      <c r="VLY185" s="137"/>
      <c r="VLZ185" s="137"/>
      <c r="VMA185" s="137"/>
      <c r="VMB185" s="137"/>
      <c r="VMC185" s="137"/>
      <c r="VMD185" s="137"/>
      <c r="VME185" s="137"/>
      <c r="VMF185" s="137"/>
      <c r="VMG185" s="137"/>
      <c r="VMH185" s="137"/>
      <c r="VMI185" s="137"/>
      <c r="VMJ185" s="137"/>
      <c r="VMK185" s="137"/>
      <c r="VML185" s="137"/>
      <c r="VMM185" s="137"/>
      <c r="VMN185" s="137"/>
      <c r="VMO185" s="137"/>
      <c r="VMP185" s="137"/>
      <c r="VMQ185" s="137"/>
      <c r="VMR185" s="137"/>
      <c r="VMS185" s="137"/>
      <c r="VMT185" s="137"/>
      <c r="VMU185" s="137"/>
      <c r="VMV185" s="137"/>
      <c r="VMW185" s="137"/>
      <c r="VMX185" s="137"/>
      <c r="VMY185" s="137"/>
      <c r="VMZ185" s="137"/>
      <c r="VNA185" s="137"/>
      <c r="VNB185" s="137"/>
      <c r="VNC185" s="137"/>
      <c r="VND185" s="137"/>
      <c r="VNE185" s="137"/>
      <c r="VNF185" s="137"/>
      <c r="VNG185" s="137"/>
      <c r="VNH185" s="137"/>
      <c r="VNI185" s="137"/>
      <c r="VNJ185" s="137"/>
      <c r="VNK185" s="137"/>
      <c r="VNL185" s="137"/>
      <c r="VNM185" s="137"/>
      <c r="VNN185" s="137"/>
      <c r="VNO185" s="137"/>
      <c r="VNP185" s="137"/>
      <c r="VNQ185" s="137"/>
      <c r="VNR185" s="137"/>
      <c r="VNS185" s="137"/>
      <c r="VNT185" s="137"/>
      <c r="VNU185" s="137"/>
      <c r="VNV185" s="137"/>
      <c r="VNW185" s="137"/>
      <c r="VNX185" s="137"/>
      <c r="VNY185" s="137"/>
      <c r="VNZ185" s="137"/>
      <c r="VOA185" s="137"/>
      <c r="VOB185" s="137"/>
      <c r="VOC185" s="137"/>
      <c r="VOD185" s="137"/>
      <c r="VOE185" s="137"/>
      <c r="VOF185" s="137"/>
      <c r="VOG185" s="137"/>
      <c r="VOH185" s="137"/>
      <c r="VOI185" s="137"/>
      <c r="VOJ185" s="137"/>
      <c r="VOK185" s="137"/>
      <c r="VOL185" s="137"/>
      <c r="VOM185" s="137"/>
      <c r="VON185" s="137"/>
      <c r="VOO185" s="137"/>
      <c r="VOP185" s="137"/>
      <c r="VOQ185" s="137"/>
      <c r="VOR185" s="137"/>
      <c r="VOS185" s="137"/>
      <c r="VOT185" s="137"/>
      <c r="VOU185" s="137"/>
      <c r="VOV185" s="137"/>
      <c r="VOW185" s="137"/>
      <c r="VOX185" s="137"/>
      <c r="VOY185" s="137"/>
      <c r="VOZ185" s="137"/>
      <c r="VPA185" s="137"/>
      <c r="VPB185" s="137"/>
      <c r="VPC185" s="137"/>
      <c r="VPD185" s="137"/>
      <c r="VPE185" s="137"/>
      <c r="VPF185" s="137"/>
      <c r="VPG185" s="137"/>
      <c r="VPH185" s="137"/>
      <c r="VPI185" s="137"/>
      <c r="VPJ185" s="137"/>
      <c r="VPK185" s="137"/>
      <c r="VPL185" s="137"/>
      <c r="VPM185" s="137"/>
      <c r="VPN185" s="137"/>
      <c r="VPO185" s="137"/>
      <c r="VPP185" s="137"/>
      <c r="VPQ185" s="137"/>
      <c r="VPR185" s="137"/>
      <c r="VPS185" s="137"/>
      <c r="VPT185" s="137"/>
      <c r="VPU185" s="137"/>
      <c r="VPV185" s="137"/>
      <c r="VPW185" s="137"/>
      <c r="VPX185" s="137"/>
      <c r="VPY185" s="137"/>
      <c r="VPZ185" s="137"/>
      <c r="VQA185" s="137"/>
      <c r="VQB185" s="137"/>
      <c r="VQC185" s="137"/>
      <c r="VQD185" s="137"/>
      <c r="VQE185" s="137"/>
      <c r="VQF185" s="137"/>
      <c r="VQG185" s="137"/>
      <c r="VQH185" s="137"/>
      <c r="VQI185" s="137"/>
      <c r="VQJ185" s="137"/>
      <c r="VQK185" s="137"/>
      <c r="VQL185" s="137"/>
      <c r="VQM185" s="137"/>
      <c r="VQN185" s="137"/>
      <c r="VQO185" s="137"/>
      <c r="VQP185" s="137"/>
      <c r="VQQ185" s="137"/>
      <c r="VQR185" s="137"/>
      <c r="VQS185" s="137"/>
      <c r="VQT185" s="137"/>
      <c r="VQU185" s="137"/>
      <c r="VQV185" s="137"/>
      <c r="VQW185" s="137"/>
      <c r="VQX185" s="137"/>
      <c r="VQY185" s="137"/>
      <c r="VQZ185" s="137"/>
      <c r="VRA185" s="137"/>
      <c r="VRB185" s="137"/>
      <c r="VRC185" s="137"/>
      <c r="VRD185" s="137"/>
      <c r="VRE185" s="137"/>
      <c r="VRF185" s="137"/>
      <c r="VRG185" s="137"/>
      <c r="VRH185" s="137"/>
      <c r="VRI185" s="137"/>
      <c r="VRJ185" s="137"/>
      <c r="VRK185" s="137"/>
      <c r="VRL185" s="137"/>
      <c r="VRM185" s="137"/>
      <c r="VRN185" s="137"/>
      <c r="VRO185" s="137"/>
      <c r="VRP185" s="137"/>
      <c r="VRQ185" s="137"/>
      <c r="VRR185" s="137"/>
      <c r="VRS185" s="137"/>
      <c r="VRT185" s="137"/>
      <c r="VRU185" s="137"/>
      <c r="VRV185" s="137"/>
      <c r="VRW185" s="137"/>
      <c r="VRX185" s="137"/>
      <c r="VRY185" s="137"/>
      <c r="VRZ185" s="137"/>
      <c r="VSA185" s="137"/>
      <c r="VSB185" s="137"/>
      <c r="VSC185" s="137"/>
      <c r="VSD185" s="137"/>
      <c r="VSE185" s="137"/>
      <c r="VSF185" s="137"/>
      <c r="VSG185" s="137"/>
      <c r="VSH185" s="137"/>
      <c r="VSI185" s="137"/>
      <c r="VSJ185" s="137"/>
      <c r="VSK185" s="137"/>
      <c r="VSL185" s="137"/>
      <c r="VSM185" s="137"/>
      <c r="VSN185" s="137"/>
      <c r="VSO185" s="137"/>
      <c r="VSP185" s="137"/>
      <c r="VSQ185" s="137"/>
      <c r="VSR185" s="137"/>
      <c r="VSS185" s="137"/>
      <c r="VST185" s="137"/>
      <c r="VSU185" s="137"/>
      <c r="VSV185" s="137"/>
      <c r="VSW185" s="137"/>
      <c r="VSX185" s="137"/>
      <c r="VSY185" s="137"/>
      <c r="VSZ185" s="137"/>
      <c r="VTA185" s="137"/>
      <c r="VTB185" s="137"/>
      <c r="VTC185" s="137"/>
      <c r="VTD185" s="137"/>
      <c r="VTE185" s="137"/>
      <c r="VTF185" s="137"/>
      <c r="VTG185" s="137"/>
      <c r="VTH185" s="137"/>
      <c r="VTI185" s="137"/>
      <c r="VTJ185" s="137"/>
      <c r="VTK185" s="137"/>
      <c r="VTL185" s="137"/>
      <c r="VTM185" s="137"/>
      <c r="VTN185" s="137"/>
      <c r="VTO185" s="137"/>
      <c r="VTP185" s="137"/>
      <c r="VTQ185" s="137"/>
      <c r="VTR185" s="137"/>
      <c r="VTS185" s="137"/>
      <c r="VTT185" s="137"/>
      <c r="VTU185" s="137"/>
      <c r="VTV185" s="137"/>
      <c r="VTW185" s="137"/>
      <c r="VTX185" s="137"/>
      <c r="VTY185" s="137"/>
      <c r="VTZ185" s="137"/>
      <c r="VUA185" s="137"/>
      <c r="VUB185" s="137"/>
      <c r="VUC185" s="137"/>
      <c r="VUD185" s="137"/>
      <c r="VUE185" s="137"/>
      <c r="VUF185" s="137"/>
      <c r="VUG185" s="137"/>
      <c r="VUH185" s="137"/>
      <c r="VUI185" s="137"/>
      <c r="VUJ185" s="137"/>
      <c r="VUK185" s="137"/>
      <c r="VUL185" s="137"/>
      <c r="VUM185" s="137"/>
      <c r="VUN185" s="137"/>
      <c r="VUO185" s="137"/>
      <c r="VUP185" s="137"/>
      <c r="VUQ185" s="137"/>
      <c r="VUR185" s="137"/>
      <c r="VUS185" s="137"/>
      <c r="VUT185" s="137"/>
      <c r="VUU185" s="137"/>
      <c r="VUV185" s="137"/>
      <c r="VUW185" s="137"/>
      <c r="VUX185" s="137"/>
      <c r="VUY185" s="137"/>
      <c r="VUZ185" s="137"/>
      <c r="VVA185" s="137"/>
      <c r="VVB185" s="137"/>
      <c r="VVC185" s="137"/>
      <c r="VVD185" s="137"/>
      <c r="VVE185" s="137"/>
      <c r="VVF185" s="137"/>
      <c r="VVG185" s="137"/>
      <c r="VVH185" s="137"/>
      <c r="VVI185" s="137"/>
      <c r="VVJ185" s="137"/>
      <c r="VVK185" s="137"/>
      <c r="VVL185" s="137"/>
      <c r="VVM185" s="137"/>
      <c r="VVN185" s="137"/>
      <c r="VVO185" s="137"/>
      <c r="VVP185" s="137"/>
      <c r="VVQ185" s="137"/>
      <c r="VVR185" s="137"/>
      <c r="VVS185" s="137"/>
      <c r="VVT185" s="137"/>
      <c r="VVU185" s="137"/>
      <c r="VVV185" s="137"/>
      <c r="VVW185" s="137"/>
      <c r="VVX185" s="137"/>
      <c r="VVY185" s="137"/>
      <c r="VVZ185" s="137"/>
      <c r="VWA185" s="137"/>
      <c r="VWB185" s="137"/>
      <c r="VWC185" s="137"/>
      <c r="VWD185" s="137"/>
      <c r="VWE185" s="137"/>
      <c r="VWF185" s="137"/>
      <c r="VWG185" s="137"/>
      <c r="VWH185" s="137"/>
      <c r="VWI185" s="137"/>
      <c r="VWJ185" s="137"/>
      <c r="VWK185" s="137"/>
      <c r="VWL185" s="137"/>
      <c r="VWM185" s="137"/>
      <c r="VWN185" s="137"/>
      <c r="VWO185" s="137"/>
      <c r="VWP185" s="137"/>
      <c r="VWQ185" s="137"/>
      <c r="VWR185" s="137"/>
      <c r="VWS185" s="137"/>
      <c r="VWT185" s="137"/>
      <c r="VWU185" s="137"/>
      <c r="VWV185" s="137"/>
      <c r="VWW185" s="137"/>
      <c r="VWX185" s="137"/>
      <c r="VWY185" s="137"/>
      <c r="VWZ185" s="137"/>
      <c r="VXA185" s="137"/>
      <c r="VXB185" s="137"/>
      <c r="VXC185" s="137"/>
      <c r="VXD185" s="137"/>
      <c r="VXE185" s="137"/>
      <c r="VXF185" s="137"/>
      <c r="VXG185" s="137"/>
      <c r="VXH185" s="137"/>
      <c r="VXI185" s="137"/>
      <c r="VXJ185" s="137"/>
      <c r="VXK185" s="137"/>
      <c r="VXL185" s="137"/>
      <c r="VXM185" s="137"/>
      <c r="VXN185" s="137"/>
      <c r="VXO185" s="137"/>
      <c r="VXP185" s="137"/>
      <c r="VXQ185" s="137"/>
      <c r="VXR185" s="137"/>
      <c r="VXS185" s="137"/>
      <c r="VXT185" s="137"/>
      <c r="VXU185" s="137"/>
      <c r="VXV185" s="137"/>
      <c r="VXW185" s="137"/>
      <c r="VXX185" s="137"/>
      <c r="VXY185" s="137"/>
      <c r="VXZ185" s="137"/>
      <c r="VYA185" s="137"/>
      <c r="VYB185" s="137"/>
      <c r="VYC185" s="137"/>
      <c r="VYD185" s="137"/>
      <c r="VYE185" s="137"/>
      <c r="VYF185" s="137"/>
      <c r="VYG185" s="137"/>
      <c r="VYH185" s="137"/>
      <c r="VYI185" s="137"/>
      <c r="VYJ185" s="137"/>
      <c r="VYK185" s="137"/>
      <c r="VYL185" s="137"/>
      <c r="VYM185" s="137"/>
      <c r="VYN185" s="137"/>
      <c r="VYO185" s="137"/>
      <c r="VYP185" s="137"/>
      <c r="VYQ185" s="137"/>
      <c r="VYR185" s="137"/>
      <c r="VYS185" s="137"/>
      <c r="VYT185" s="137"/>
      <c r="VYU185" s="137"/>
      <c r="VYV185" s="137"/>
      <c r="VYW185" s="137"/>
      <c r="VYX185" s="137"/>
      <c r="VYY185" s="137"/>
      <c r="VYZ185" s="137"/>
      <c r="VZA185" s="137"/>
      <c r="VZB185" s="137"/>
      <c r="VZC185" s="137"/>
      <c r="VZD185" s="137"/>
      <c r="VZE185" s="137"/>
      <c r="VZF185" s="137"/>
      <c r="VZG185" s="137"/>
      <c r="VZH185" s="137"/>
      <c r="VZI185" s="137"/>
      <c r="VZJ185" s="137"/>
      <c r="VZK185" s="137"/>
      <c r="VZL185" s="137"/>
      <c r="VZM185" s="137"/>
      <c r="VZN185" s="137"/>
      <c r="VZO185" s="137"/>
      <c r="VZP185" s="137"/>
      <c r="VZQ185" s="137"/>
      <c r="VZR185" s="137"/>
      <c r="VZS185" s="137"/>
      <c r="VZT185" s="137"/>
      <c r="VZU185" s="137"/>
      <c r="VZV185" s="137"/>
      <c r="VZW185" s="137"/>
      <c r="VZX185" s="137"/>
      <c r="VZY185" s="137"/>
      <c r="VZZ185" s="137"/>
      <c r="WAA185" s="137"/>
      <c r="WAB185" s="137"/>
      <c r="WAC185" s="137"/>
      <c r="WAD185" s="137"/>
      <c r="WAE185" s="137"/>
      <c r="WAF185" s="137"/>
      <c r="WAG185" s="137"/>
      <c r="WAH185" s="137"/>
      <c r="WAI185" s="137"/>
      <c r="WAJ185" s="137"/>
      <c r="WAK185" s="137"/>
      <c r="WAL185" s="137"/>
      <c r="WAM185" s="137"/>
      <c r="WAN185" s="137"/>
      <c r="WAO185" s="137"/>
      <c r="WAP185" s="137"/>
      <c r="WAQ185" s="137"/>
      <c r="WAR185" s="137"/>
      <c r="WAS185" s="137"/>
      <c r="WAT185" s="137"/>
      <c r="WAU185" s="137"/>
      <c r="WAV185" s="137"/>
      <c r="WAW185" s="137"/>
      <c r="WAX185" s="137"/>
      <c r="WAY185" s="137"/>
      <c r="WAZ185" s="137"/>
      <c r="WBA185" s="137"/>
      <c r="WBB185" s="137"/>
      <c r="WBC185" s="137"/>
      <c r="WBD185" s="137"/>
      <c r="WBE185" s="137"/>
      <c r="WBF185" s="137"/>
      <c r="WBG185" s="137"/>
      <c r="WBH185" s="137"/>
      <c r="WBI185" s="137"/>
      <c r="WBJ185" s="137"/>
      <c r="WBK185" s="137"/>
      <c r="WBL185" s="137"/>
      <c r="WBM185" s="137"/>
      <c r="WBN185" s="137"/>
      <c r="WBO185" s="137"/>
      <c r="WBP185" s="137"/>
      <c r="WBQ185" s="137"/>
      <c r="WBR185" s="137"/>
      <c r="WBS185" s="137"/>
      <c r="WBT185" s="137"/>
      <c r="WBU185" s="137"/>
      <c r="WBV185" s="137"/>
      <c r="WBW185" s="137"/>
      <c r="WBX185" s="137"/>
      <c r="WBY185" s="137"/>
      <c r="WBZ185" s="137"/>
      <c r="WCA185" s="137"/>
      <c r="WCB185" s="137"/>
      <c r="WCC185" s="137"/>
      <c r="WCD185" s="137"/>
      <c r="WCE185" s="137"/>
      <c r="WCF185" s="137"/>
      <c r="WCG185" s="137"/>
      <c r="WCH185" s="137"/>
      <c r="WCI185" s="137"/>
      <c r="WCJ185" s="137"/>
      <c r="WCK185" s="137"/>
      <c r="WCL185" s="137"/>
      <c r="WCM185" s="137"/>
      <c r="WCN185" s="137"/>
      <c r="WCO185" s="137"/>
      <c r="WCP185" s="137"/>
      <c r="WCQ185" s="137"/>
      <c r="WCR185" s="137"/>
      <c r="WCS185" s="137"/>
      <c r="WCT185" s="137"/>
      <c r="WCU185" s="137"/>
      <c r="WCV185" s="137"/>
      <c r="WCW185" s="137"/>
      <c r="WCX185" s="137"/>
      <c r="WCY185" s="137"/>
      <c r="WCZ185" s="137"/>
      <c r="WDA185" s="137"/>
      <c r="WDB185" s="137"/>
      <c r="WDC185" s="137"/>
      <c r="WDD185" s="137"/>
      <c r="WDE185" s="137"/>
      <c r="WDF185" s="137"/>
      <c r="WDG185" s="137"/>
      <c r="WDH185" s="137"/>
      <c r="WDI185" s="137"/>
      <c r="WDJ185" s="137"/>
      <c r="WDK185" s="137"/>
      <c r="WDL185" s="137"/>
      <c r="WDM185" s="137"/>
      <c r="WDN185" s="137"/>
      <c r="WDO185" s="137"/>
      <c r="WDP185" s="137"/>
      <c r="WDQ185" s="137"/>
      <c r="WDR185" s="137"/>
      <c r="WDS185" s="137"/>
      <c r="WDT185" s="137"/>
      <c r="WDU185" s="137"/>
      <c r="WDV185" s="137"/>
      <c r="WDW185" s="137"/>
      <c r="WDX185" s="137"/>
      <c r="WDY185" s="137"/>
      <c r="WDZ185" s="137"/>
      <c r="WEA185" s="137"/>
      <c r="WEB185" s="137"/>
      <c r="WEC185" s="137"/>
      <c r="WED185" s="137"/>
      <c r="WEE185" s="137"/>
      <c r="WEF185" s="137"/>
      <c r="WEG185" s="137"/>
      <c r="WEH185" s="137"/>
      <c r="WEI185" s="137"/>
      <c r="WEJ185" s="137"/>
      <c r="WEK185" s="137"/>
      <c r="WEL185" s="137"/>
      <c r="WEM185" s="137"/>
      <c r="WEN185" s="137"/>
      <c r="WEO185" s="137"/>
      <c r="WEP185" s="137"/>
      <c r="WEQ185" s="137"/>
      <c r="WER185" s="137"/>
      <c r="WES185" s="137"/>
      <c r="WET185" s="137"/>
      <c r="WEU185" s="137"/>
      <c r="WEV185" s="137"/>
      <c r="WEW185" s="137"/>
      <c r="WEX185" s="137"/>
      <c r="WEY185" s="137"/>
      <c r="WEZ185" s="137"/>
      <c r="WFA185" s="137"/>
      <c r="WFB185" s="137"/>
      <c r="WFC185" s="137"/>
      <c r="WFD185" s="137"/>
      <c r="WFE185" s="137"/>
      <c r="WFF185" s="137"/>
      <c r="WFG185" s="137"/>
      <c r="WFH185" s="137"/>
      <c r="WFI185" s="137"/>
      <c r="WFJ185" s="137"/>
      <c r="WFK185" s="137"/>
      <c r="WFL185" s="137"/>
      <c r="WFM185" s="137"/>
      <c r="WFN185" s="137"/>
      <c r="WFO185" s="137"/>
      <c r="WFP185" s="137"/>
      <c r="WFQ185" s="137"/>
      <c r="WFR185" s="137"/>
      <c r="WFS185" s="137"/>
      <c r="WFT185" s="137"/>
      <c r="WFU185" s="137"/>
      <c r="WFV185" s="137"/>
      <c r="WFW185" s="137"/>
      <c r="WFX185" s="137"/>
      <c r="WFY185" s="137"/>
      <c r="WFZ185" s="137"/>
      <c r="WGA185" s="137"/>
      <c r="WGB185" s="137"/>
      <c r="WGC185" s="137"/>
      <c r="WGD185" s="137"/>
      <c r="WGE185" s="137"/>
      <c r="WGF185" s="137"/>
      <c r="WGG185" s="137"/>
      <c r="WGH185" s="137"/>
      <c r="WGI185" s="137"/>
      <c r="WGJ185" s="137"/>
      <c r="WGK185" s="137"/>
      <c r="WGL185" s="137"/>
      <c r="WGM185" s="137"/>
      <c r="WGN185" s="137"/>
      <c r="WGO185" s="137"/>
      <c r="WGP185" s="137"/>
      <c r="WGQ185" s="137"/>
      <c r="WGR185" s="137"/>
      <c r="WGS185" s="137"/>
      <c r="WGT185" s="137"/>
      <c r="WGU185" s="137"/>
      <c r="WGV185" s="137"/>
      <c r="WGW185" s="137"/>
      <c r="WGX185" s="137"/>
      <c r="WGY185" s="137"/>
      <c r="WGZ185" s="137"/>
      <c r="WHA185" s="137"/>
      <c r="WHB185" s="137"/>
      <c r="WHC185" s="137"/>
      <c r="WHD185" s="137"/>
      <c r="WHE185" s="137"/>
      <c r="WHF185" s="137"/>
      <c r="WHG185" s="137"/>
      <c r="WHH185" s="137"/>
      <c r="WHI185" s="137"/>
      <c r="WHJ185" s="137"/>
      <c r="WHK185" s="137"/>
      <c r="WHL185" s="137"/>
      <c r="WHM185" s="137"/>
      <c r="WHN185" s="137"/>
      <c r="WHO185" s="137"/>
      <c r="WHP185" s="137"/>
      <c r="WHQ185" s="137"/>
      <c r="WHR185" s="137"/>
      <c r="WHS185" s="137"/>
      <c r="WHT185" s="137"/>
      <c r="WHU185" s="137"/>
      <c r="WHV185" s="137"/>
      <c r="WHW185" s="137"/>
      <c r="WHX185" s="137"/>
      <c r="WHY185" s="137"/>
      <c r="WHZ185" s="137"/>
      <c r="WIA185" s="137"/>
      <c r="WIB185" s="137"/>
      <c r="WIC185" s="137"/>
      <c r="WID185" s="137"/>
      <c r="WIE185" s="137"/>
      <c r="WIF185" s="137"/>
      <c r="WIG185" s="137"/>
      <c r="WIH185" s="137"/>
      <c r="WII185" s="137"/>
      <c r="WIJ185" s="137"/>
      <c r="WIK185" s="137"/>
      <c r="WIL185" s="137"/>
      <c r="WIM185" s="137"/>
      <c r="WIN185" s="137"/>
      <c r="WIO185" s="137"/>
      <c r="WIP185" s="137"/>
      <c r="WIQ185" s="137"/>
      <c r="WIR185" s="137"/>
      <c r="WIS185" s="137"/>
      <c r="WIT185" s="137"/>
      <c r="WIU185" s="137"/>
      <c r="WIV185" s="137"/>
      <c r="WIW185" s="137"/>
      <c r="WIX185" s="137"/>
      <c r="WIY185" s="137"/>
      <c r="WIZ185" s="137"/>
      <c r="WJA185" s="137"/>
      <c r="WJB185" s="137"/>
      <c r="WJC185" s="137"/>
      <c r="WJD185" s="137"/>
      <c r="WJE185" s="137"/>
      <c r="WJF185" s="137"/>
      <c r="WJG185" s="137"/>
      <c r="WJH185" s="137"/>
      <c r="WJI185" s="137"/>
      <c r="WJJ185" s="137"/>
      <c r="WJK185" s="137"/>
      <c r="WJL185" s="137"/>
      <c r="WJM185" s="137"/>
      <c r="WJN185" s="137"/>
      <c r="WJO185" s="137"/>
      <c r="WJP185" s="137"/>
      <c r="WJQ185" s="137"/>
      <c r="WJR185" s="137"/>
      <c r="WJS185" s="137"/>
      <c r="WJT185" s="137"/>
      <c r="WJU185" s="137"/>
      <c r="WJV185" s="137"/>
      <c r="WJW185" s="137"/>
      <c r="WJX185" s="137"/>
      <c r="WJY185" s="137"/>
      <c r="WJZ185" s="137"/>
      <c r="WKA185" s="137"/>
      <c r="WKB185" s="137"/>
      <c r="WKC185" s="137"/>
      <c r="WKD185" s="137"/>
      <c r="WKE185" s="137"/>
      <c r="WKF185" s="137"/>
      <c r="WKG185" s="137"/>
      <c r="WKH185" s="137"/>
      <c r="WKI185" s="137"/>
      <c r="WKJ185" s="137"/>
      <c r="WKK185" s="137"/>
      <c r="WKL185" s="137"/>
      <c r="WKM185" s="137"/>
      <c r="WKN185" s="137"/>
      <c r="WKO185" s="137"/>
      <c r="WKP185" s="137"/>
      <c r="WKQ185" s="137"/>
      <c r="WKR185" s="137"/>
      <c r="WKS185" s="137"/>
      <c r="WKT185" s="137"/>
      <c r="WKU185" s="137"/>
      <c r="WKV185" s="137"/>
      <c r="WKW185" s="137"/>
      <c r="WKX185" s="137"/>
      <c r="WKY185" s="137"/>
      <c r="WKZ185" s="137"/>
      <c r="WLA185" s="137"/>
      <c r="WLB185" s="137"/>
      <c r="WLC185" s="137"/>
      <c r="WLD185" s="137"/>
      <c r="WLE185" s="137"/>
      <c r="WLF185" s="137"/>
      <c r="WLG185" s="137"/>
      <c r="WLH185" s="137"/>
      <c r="WLI185" s="137"/>
      <c r="WLJ185" s="137"/>
      <c r="WLK185" s="137"/>
      <c r="WLL185" s="137"/>
      <c r="WLM185" s="137"/>
      <c r="WLN185" s="137"/>
      <c r="WLO185" s="137"/>
      <c r="WLP185" s="137"/>
      <c r="WLQ185" s="137"/>
      <c r="WLR185" s="137"/>
      <c r="WLS185" s="137"/>
      <c r="WLT185" s="137"/>
      <c r="WLU185" s="137"/>
      <c r="WLV185" s="137"/>
      <c r="WLW185" s="137"/>
      <c r="WLX185" s="137"/>
      <c r="WLY185" s="137"/>
      <c r="WLZ185" s="137"/>
      <c r="WMA185" s="137"/>
      <c r="WMB185" s="137"/>
      <c r="WMC185" s="137"/>
      <c r="WMD185" s="137"/>
      <c r="WME185" s="137"/>
      <c r="WMF185" s="137"/>
      <c r="WMG185" s="137"/>
      <c r="WMH185" s="137"/>
      <c r="WMI185" s="137"/>
      <c r="WMJ185" s="137"/>
      <c r="WMK185" s="137"/>
      <c r="WML185" s="137"/>
      <c r="WMM185" s="137"/>
      <c r="WMN185" s="137"/>
      <c r="WMO185" s="137"/>
      <c r="WMP185" s="137"/>
      <c r="WMQ185" s="137"/>
      <c r="WMR185" s="137"/>
      <c r="WMS185" s="137"/>
      <c r="WMT185" s="137"/>
      <c r="WMU185" s="137"/>
      <c r="WMV185" s="137"/>
      <c r="WMW185" s="137"/>
      <c r="WMX185" s="137"/>
      <c r="WMY185" s="137"/>
      <c r="WMZ185" s="137"/>
      <c r="WNA185" s="137"/>
      <c r="WNB185" s="137"/>
      <c r="WNC185" s="137"/>
      <c r="WND185" s="137"/>
      <c r="WNE185" s="137"/>
      <c r="WNF185" s="137"/>
      <c r="WNG185" s="137"/>
      <c r="WNH185" s="137"/>
      <c r="WNI185" s="137"/>
      <c r="WNJ185" s="137"/>
      <c r="WNK185" s="137"/>
      <c r="WNL185" s="137"/>
      <c r="WNM185" s="137"/>
      <c r="WNN185" s="137"/>
      <c r="WNO185" s="137"/>
      <c r="WNP185" s="137"/>
      <c r="WNQ185" s="137"/>
      <c r="WNR185" s="137"/>
      <c r="WNS185" s="137"/>
      <c r="WNT185" s="137"/>
      <c r="WNU185" s="137"/>
      <c r="WNV185" s="137"/>
      <c r="WNW185" s="137"/>
      <c r="WNX185" s="137"/>
      <c r="WNY185" s="137"/>
      <c r="WNZ185" s="137"/>
      <c r="WOA185" s="137"/>
      <c r="WOB185" s="137"/>
      <c r="WOC185" s="137"/>
      <c r="WOD185" s="137"/>
      <c r="WOE185" s="137"/>
      <c r="WOF185" s="137"/>
      <c r="WOG185" s="137"/>
      <c r="WOH185" s="137"/>
      <c r="WOI185" s="137"/>
      <c r="WOJ185" s="137"/>
      <c r="WOK185" s="137"/>
      <c r="WOL185" s="137"/>
      <c r="WOM185" s="137"/>
      <c r="WON185" s="137"/>
      <c r="WOO185" s="137"/>
      <c r="WOP185" s="137"/>
      <c r="WOQ185" s="137"/>
      <c r="WOR185" s="137"/>
      <c r="WOS185" s="137"/>
      <c r="WOT185" s="137"/>
      <c r="WOU185" s="137"/>
      <c r="WOV185" s="137"/>
      <c r="WOW185" s="137"/>
      <c r="WOX185" s="137"/>
      <c r="WOY185" s="137"/>
      <c r="WOZ185" s="137"/>
      <c r="WPA185" s="137"/>
      <c r="WPB185" s="137"/>
      <c r="WPC185" s="137"/>
      <c r="WPD185" s="137"/>
      <c r="WPE185" s="137"/>
      <c r="WPF185" s="137"/>
      <c r="WPG185" s="137"/>
      <c r="WPH185" s="137"/>
      <c r="WPI185" s="137"/>
      <c r="WPJ185" s="137"/>
      <c r="WPK185" s="137"/>
      <c r="WPL185" s="137"/>
      <c r="WPM185" s="137"/>
      <c r="WPN185" s="137"/>
      <c r="WPO185" s="137"/>
      <c r="WPP185" s="137"/>
      <c r="WPQ185" s="137"/>
      <c r="WPR185" s="137"/>
      <c r="WPS185" s="137"/>
      <c r="WPT185" s="137"/>
      <c r="WPU185" s="137"/>
      <c r="WPV185" s="137"/>
      <c r="WPW185" s="137"/>
      <c r="WPX185" s="137"/>
      <c r="WPY185" s="137"/>
      <c r="WPZ185" s="137"/>
      <c r="WQA185" s="137"/>
      <c r="WQB185" s="137"/>
      <c r="WQC185" s="137"/>
      <c r="WQD185" s="137"/>
      <c r="WQE185" s="137"/>
      <c r="WQF185" s="137"/>
      <c r="WQG185" s="137"/>
      <c r="WQH185" s="137"/>
      <c r="WQI185" s="137"/>
      <c r="WQJ185" s="137"/>
      <c r="WQK185" s="137"/>
      <c r="WQL185" s="137"/>
      <c r="WQM185" s="137"/>
      <c r="WQN185" s="137"/>
      <c r="WQO185" s="137"/>
      <c r="WQP185" s="137"/>
      <c r="WQQ185" s="137"/>
      <c r="WQR185" s="137"/>
      <c r="WQS185" s="137"/>
      <c r="WQT185" s="137"/>
      <c r="WQU185" s="137"/>
      <c r="WQV185" s="137"/>
      <c r="WQW185" s="137"/>
      <c r="WQX185" s="137"/>
      <c r="WQY185" s="137"/>
      <c r="WQZ185" s="137"/>
      <c r="WRA185" s="137"/>
      <c r="WRB185" s="137"/>
      <c r="WRC185" s="137"/>
      <c r="WRD185" s="137"/>
      <c r="WRE185" s="137"/>
      <c r="WRF185" s="137"/>
      <c r="WRG185" s="137"/>
      <c r="WRH185" s="137"/>
      <c r="WRI185" s="137"/>
      <c r="WRJ185" s="137"/>
      <c r="WRK185" s="137"/>
      <c r="WRL185" s="137"/>
      <c r="WRM185" s="137"/>
      <c r="WRN185" s="137"/>
      <c r="WRO185" s="137"/>
      <c r="WRP185" s="137"/>
      <c r="WRQ185" s="137"/>
      <c r="WRR185" s="137"/>
      <c r="WRS185" s="137"/>
      <c r="WRT185" s="137"/>
      <c r="WRU185" s="137"/>
      <c r="WRV185" s="137"/>
      <c r="WRW185" s="137"/>
      <c r="WRX185" s="137"/>
      <c r="WRY185" s="137"/>
      <c r="WRZ185" s="137"/>
      <c r="WSA185" s="137"/>
      <c r="WSB185" s="137"/>
      <c r="WSC185" s="137"/>
      <c r="WSD185" s="137"/>
      <c r="WSE185" s="137"/>
      <c r="WSF185" s="137"/>
      <c r="WSG185" s="137"/>
      <c r="WSH185" s="137"/>
      <c r="WSI185" s="137"/>
      <c r="WSJ185" s="137"/>
      <c r="WSK185" s="137"/>
      <c r="WSL185" s="137"/>
      <c r="WSM185" s="137"/>
      <c r="WSN185" s="137"/>
      <c r="WSO185" s="137"/>
      <c r="WSP185" s="137"/>
      <c r="WSQ185" s="137"/>
      <c r="WSR185" s="137"/>
      <c r="WSS185" s="137"/>
      <c r="WST185" s="137"/>
      <c r="WSU185" s="137"/>
      <c r="WSV185" s="137"/>
      <c r="WSW185" s="137"/>
      <c r="WSX185" s="137"/>
      <c r="WSY185" s="137"/>
      <c r="WSZ185" s="137"/>
      <c r="WTA185" s="137"/>
      <c r="WTB185" s="137"/>
      <c r="WTC185" s="137"/>
      <c r="WTD185" s="137"/>
      <c r="WTE185" s="137"/>
      <c r="WTF185" s="137"/>
      <c r="WTG185" s="137"/>
      <c r="WTH185" s="137"/>
      <c r="WTI185" s="137"/>
      <c r="WTJ185" s="137"/>
      <c r="WTK185" s="137"/>
      <c r="WTL185" s="137"/>
      <c r="WTM185" s="137"/>
      <c r="WTN185" s="137"/>
      <c r="WTO185" s="137"/>
      <c r="WTP185" s="137"/>
      <c r="WTQ185" s="137"/>
      <c r="WTR185" s="137"/>
      <c r="WTS185" s="137"/>
      <c r="WTT185" s="137"/>
      <c r="WTU185" s="137"/>
      <c r="WTV185" s="137"/>
      <c r="WTW185" s="137"/>
      <c r="WTX185" s="137"/>
      <c r="WTY185" s="137"/>
      <c r="WTZ185" s="137"/>
      <c r="WUA185" s="137"/>
      <c r="WUB185" s="137"/>
      <c r="WUC185" s="137"/>
      <c r="WUD185" s="137"/>
      <c r="WUE185" s="137"/>
      <c r="WUF185" s="137"/>
      <c r="WUG185" s="137"/>
      <c r="WUH185" s="137"/>
      <c r="WUI185" s="137"/>
      <c r="WUJ185" s="137"/>
      <c r="WUK185" s="137"/>
      <c r="WUL185" s="137"/>
      <c r="WUM185" s="137"/>
      <c r="WUN185" s="137"/>
      <c r="WUO185" s="137"/>
      <c r="WUP185" s="137"/>
      <c r="WUQ185" s="137"/>
      <c r="WUR185" s="137"/>
      <c r="WUS185" s="137"/>
      <c r="WUT185" s="137"/>
      <c r="WUU185" s="137"/>
      <c r="WUV185" s="137"/>
      <c r="WUW185" s="137"/>
      <c r="WUX185" s="137"/>
      <c r="WUY185" s="137"/>
      <c r="WUZ185" s="137"/>
      <c r="WVA185" s="137"/>
      <c r="WVB185" s="137"/>
      <c r="WVC185" s="137"/>
      <c r="WVD185" s="137"/>
      <c r="WVE185" s="137"/>
      <c r="WVF185" s="137"/>
      <c r="WVG185" s="137"/>
      <c r="WVH185" s="137"/>
      <c r="WVI185" s="137"/>
      <c r="WVJ185" s="137"/>
      <c r="WVK185" s="137"/>
      <c r="WVL185" s="137"/>
      <c r="WVM185" s="137"/>
      <c r="WVN185" s="137"/>
      <c r="WVO185" s="137"/>
      <c r="WVP185" s="137"/>
      <c r="WVQ185" s="137"/>
      <c r="WVR185" s="137"/>
      <c r="WVS185" s="137"/>
      <c r="WVT185" s="137"/>
      <c r="WVU185" s="137"/>
      <c r="WVV185" s="137"/>
      <c r="WVW185" s="137"/>
      <c r="WVX185" s="137"/>
      <c r="WVY185" s="137"/>
      <c r="WVZ185" s="137"/>
      <c r="WWA185" s="137"/>
      <c r="WWB185" s="137"/>
      <c r="WWC185" s="137"/>
      <c r="WWD185" s="137"/>
      <c r="WWE185" s="137"/>
      <c r="WWF185" s="137"/>
      <c r="WWG185" s="137"/>
      <c r="WWH185" s="137"/>
      <c r="WWI185" s="137"/>
      <c r="WWJ185" s="137"/>
      <c r="WWK185" s="137"/>
      <c r="WWL185" s="137"/>
      <c r="WWM185" s="137"/>
      <c r="WWN185" s="137"/>
      <c r="WWO185" s="137"/>
      <c r="WWP185" s="137"/>
      <c r="WWQ185" s="137"/>
      <c r="WWR185" s="137"/>
      <c r="WWS185" s="137"/>
      <c r="WWT185" s="137"/>
      <c r="WWU185" s="137"/>
      <c r="WWV185" s="137"/>
      <c r="WWW185" s="137"/>
      <c r="WWX185" s="137"/>
      <c r="WWY185" s="137"/>
      <c r="WWZ185" s="137"/>
      <c r="WXA185" s="137"/>
      <c r="WXB185" s="137"/>
      <c r="WXC185" s="137"/>
      <c r="WXD185" s="137"/>
      <c r="WXE185" s="137"/>
      <c r="WXF185" s="137"/>
      <c r="WXG185" s="137"/>
      <c r="WXH185" s="137"/>
      <c r="WXI185" s="137"/>
      <c r="WXJ185" s="137"/>
      <c r="WXK185" s="137"/>
      <c r="WXL185" s="137"/>
      <c r="WXM185" s="137"/>
      <c r="WXN185" s="137"/>
      <c r="WXO185" s="137"/>
      <c r="WXP185" s="137"/>
      <c r="WXQ185" s="137"/>
      <c r="WXR185" s="137"/>
      <c r="WXS185" s="137"/>
      <c r="WXT185" s="137"/>
      <c r="WXU185" s="137"/>
      <c r="WXV185" s="137"/>
      <c r="WXW185" s="137"/>
      <c r="WXX185" s="137"/>
      <c r="WXY185" s="137"/>
      <c r="WXZ185" s="137"/>
      <c r="WYA185" s="137"/>
      <c r="WYB185" s="137"/>
      <c r="WYC185" s="137"/>
      <c r="WYD185" s="137"/>
      <c r="WYE185" s="137"/>
      <c r="WYF185" s="137"/>
      <c r="WYG185" s="137"/>
      <c r="WYH185" s="137"/>
      <c r="WYI185" s="137"/>
      <c r="WYJ185" s="137"/>
      <c r="WYK185" s="137"/>
      <c r="WYL185" s="137"/>
      <c r="WYM185" s="137"/>
      <c r="WYN185" s="137"/>
      <c r="WYO185" s="137"/>
      <c r="WYP185" s="137"/>
      <c r="WYQ185" s="137"/>
      <c r="WYR185" s="137"/>
      <c r="WYS185" s="137"/>
      <c r="WYT185" s="137"/>
      <c r="WYU185" s="137"/>
      <c r="WYV185" s="137"/>
      <c r="WYW185" s="137"/>
      <c r="WYX185" s="137"/>
      <c r="WYY185" s="137"/>
      <c r="WYZ185" s="137"/>
      <c r="WZA185" s="137"/>
      <c r="WZB185" s="137"/>
      <c r="WZC185" s="137"/>
      <c r="WZD185" s="137"/>
      <c r="WZE185" s="137"/>
      <c r="WZF185" s="137"/>
      <c r="WZG185" s="137"/>
      <c r="WZH185" s="137"/>
      <c r="WZI185" s="137"/>
      <c r="WZJ185" s="137"/>
      <c r="WZK185" s="137"/>
      <c r="WZL185" s="137"/>
      <c r="WZM185" s="137"/>
      <c r="WZN185" s="137"/>
      <c r="WZO185" s="137"/>
      <c r="WZP185" s="137"/>
      <c r="WZQ185" s="137"/>
      <c r="WZR185" s="137"/>
      <c r="WZS185" s="137"/>
      <c r="WZT185" s="137"/>
      <c r="WZU185" s="137"/>
      <c r="WZV185" s="137"/>
      <c r="WZW185" s="137"/>
      <c r="WZX185" s="137"/>
      <c r="WZY185" s="137"/>
      <c r="WZZ185" s="137"/>
      <c r="XAA185" s="137"/>
      <c r="XAB185" s="137"/>
      <c r="XAC185" s="137"/>
      <c r="XAD185" s="137"/>
      <c r="XAE185" s="137"/>
      <c r="XAF185" s="137"/>
      <c r="XAG185" s="137"/>
      <c r="XAH185" s="137"/>
      <c r="XAI185" s="137"/>
      <c r="XAJ185" s="137"/>
      <c r="XAK185" s="137"/>
      <c r="XAL185" s="137"/>
      <c r="XAM185" s="137"/>
      <c r="XAN185" s="137"/>
      <c r="XAO185" s="137"/>
      <c r="XAP185" s="137"/>
      <c r="XAQ185" s="137"/>
      <c r="XAR185" s="137"/>
      <c r="XAS185" s="137"/>
      <c r="XAT185" s="137"/>
      <c r="XAU185" s="137"/>
      <c r="XAV185" s="137"/>
      <c r="XAW185" s="137"/>
      <c r="XAX185" s="137"/>
      <c r="XAY185" s="137"/>
      <c r="XAZ185" s="137"/>
      <c r="XBA185" s="137"/>
      <c r="XBB185" s="137"/>
      <c r="XBC185" s="137"/>
      <c r="XBD185" s="137"/>
      <c r="XBE185" s="137"/>
      <c r="XBF185" s="137"/>
      <c r="XBG185" s="137"/>
      <c r="XBH185" s="137"/>
      <c r="XBI185" s="137"/>
      <c r="XBJ185" s="137"/>
      <c r="XBK185" s="137"/>
      <c r="XBL185" s="137"/>
      <c r="XBM185" s="137"/>
      <c r="XBN185" s="137"/>
      <c r="XBO185" s="137"/>
      <c r="XBP185" s="137"/>
      <c r="XBQ185" s="137"/>
      <c r="XBR185" s="137"/>
      <c r="XBS185" s="137"/>
      <c r="XBT185" s="137"/>
      <c r="XBU185" s="137"/>
      <c r="XBV185" s="137"/>
      <c r="XBW185" s="137"/>
      <c r="XBX185" s="137"/>
      <c r="XBY185" s="137"/>
      <c r="XBZ185" s="137"/>
      <c r="XCA185" s="137"/>
      <c r="XCB185" s="137"/>
      <c r="XCC185" s="137"/>
      <c r="XCD185" s="137"/>
      <c r="XCE185" s="137"/>
      <c r="XCF185" s="137"/>
      <c r="XCG185" s="137"/>
      <c r="XCH185" s="137"/>
      <c r="XCI185" s="137"/>
      <c r="XCJ185" s="137"/>
      <c r="XCK185" s="137"/>
      <c r="XCL185" s="137"/>
      <c r="XCM185" s="137"/>
      <c r="XCN185" s="137"/>
      <c r="XCO185" s="137"/>
      <c r="XCP185" s="137"/>
      <c r="XCQ185" s="137"/>
      <c r="XCR185" s="137"/>
      <c r="XCS185" s="137"/>
      <c r="XCT185" s="137"/>
      <c r="XCU185" s="137"/>
      <c r="XCV185" s="137"/>
      <c r="XCW185" s="137"/>
      <c r="XCX185" s="137"/>
      <c r="XCY185" s="137"/>
      <c r="XCZ185" s="137"/>
      <c r="XDA185" s="137"/>
      <c r="XDB185" s="137"/>
      <c r="XDC185" s="137"/>
      <c r="XDD185" s="137"/>
      <c r="XDE185" s="137"/>
      <c r="XDF185" s="137"/>
      <c r="XDG185" s="137"/>
      <c r="XDH185" s="137"/>
      <c r="XDI185" s="137"/>
      <c r="XDJ185" s="137"/>
      <c r="XDK185" s="137"/>
      <c r="XDL185" s="137"/>
      <c r="XDM185" s="137"/>
      <c r="XDN185" s="137"/>
      <c r="XDO185" s="137"/>
      <c r="XDP185" s="137"/>
      <c r="XDQ185" s="137"/>
      <c r="XDR185" s="137"/>
      <c r="XDS185" s="137"/>
      <c r="XDT185" s="137"/>
      <c r="XDU185" s="137"/>
      <c r="XDV185" s="137"/>
      <c r="XDW185" s="137"/>
      <c r="XDX185" s="137"/>
      <c r="XDY185" s="137"/>
      <c r="XDZ185" s="137"/>
      <c r="XEA185" s="137"/>
      <c r="XEB185" s="137"/>
      <c r="XEC185" s="137"/>
      <c r="XED185" s="137"/>
      <c r="XEE185" s="137"/>
      <c r="XEF185" s="137"/>
      <c r="XEG185" s="137"/>
      <c r="XEH185" s="137"/>
      <c r="XEI185" s="137"/>
      <c r="XEJ185" s="137"/>
      <c r="XEK185" s="137"/>
      <c r="XEL185" s="137"/>
      <c r="XEM185" s="137"/>
      <c r="XEN185" s="137"/>
      <c r="XEO185" s="137"/>
      <c r="XEP185" s="137"/>
      <c r="XEQ185" s="137"/>
      <c r="XER185" s="137"/>
      <c r="XES185" s="137"/>
      <c r="XET185" s="137"/>
      <c r="XEU185" s="137"/>
      <c r="XEV185" s="137"/>
      <c r="XEW185" s="137"/>
      <c r="XEX185" s="137"/>
      <c r="XEY185" s="137"/>
      <c r="XEZ185" s="137"/>
      <c r="XFA185" s="137"/>
      <c r="XFB185" s="137"/>
      <c r="XFC185" s="137"/>
    </row>
    <row ht="15" r="186">
      <c r="A186" s="77">
        <v>184</v>
      </c>
      <c r="B186" s="74" t="s">
        <v>1282</v>
      </c>
      <c r="C186" s="16" t="s">
        <v>188</v>
      </c>
      <c r="D186" s="16" t="s">
        <v>106</v>
      </c>
      <c r="E186" s="16" t="s">
        <v>44</v>
      </c>
      <c r="F186" s="9" t="s">
        <v>1880</v>
      </c>
      <c r="G186" s="124" t="s">
        <v>885</v>
      </c>
      <c r="H186" s="124"/>
      <c r="I186" s="124"/>
      <c r="J186" s="124"/>
      <c r="K186" s="124"/>
      <c r="L186" s="124">
        <v>6700</v>
      </c>
      <c r="M186" s="124"/>
      <c r="N186" s="124"/>
      <c r="O186" s="124"/>
      <c r="P186" s="124"/>
      <c r="Q186" s="124"/>
      <c r="R186" s="77" t="s">
        <v>1881</v>
      </c>
      <c r="S186" s="77" t="s">
        <v>1663</v>
      </c>
      <c r="T186" s="84"/>
      <c r="U186" s="144" t="s">
        <v>1830</v>
      </c>
    </row>
    <row ht="15" r="187">
      <c r="A187" s="76">
        <v>185</v>
      </c>
      <c r="B187" s="20" t="s">
        <v>1286</v>
      </c>
      <c r="C187" s="77" t="s">
        <v>188</v>
      </c>
      <c r="D187" s="16" t="s">
        <v>98</v>
      </c>
      <c r="E187" s="66" t="s">
        <v>126</v>
      </c>
      <c r="F187" s="80" t="s">
        <v>1287</v>
      </c>
      <c r="G187" s="80" t="s">
        <v>885</v>
      </c>
      <c r="H187" s="124">
        <v>5</v>
      </c>
      <c r="I187" s="124"/>
      <c r="J187" s="124"/>
      <c r="K187" s="124"/>
      <c r="L187" s="170">
        <v>6726</v>
      </c>
      <c r="M187" s="124"/>
      <c r="N187" s="124"/>
      <c r="O187" s="124"/>
      <c r="P187" s="124"/>
      <c r="Q187" s="124"/>
      <c r="R187" s="144" t="s">
        <v>1827</v>
      </c>
      <c r="S187" s="77" t="s">
        <v>1663</v>
      </c>
      <c r="T187" s="84" t="s">
        <v>1882</v>
      </c>
      <c r="U187" s="144"/>
    </row>
    <row ht="15" r="188">
      <c r="A188" s="77">
        <v>186</v>
      </c>
      <c r="B188" s="60" t="s">
        <v>1290</v>
      </c>
      <c r="C188" s="9" t="s">
        <v>188</v>
      </c>
      <c r="D188" s="16" t="s">
        <v>40</v>
      </c>
      <c r="E188" s="9" t="s">
        <v>437</v>
      </c>
      <c r="F188" s="167">
        <v>547016</v>
      </c>
      <c r="G188" s="124" t="s">
        <v>885</v>
      </c>
      <c r="H188" s="124">
        <v>6</v>
      </c>
      <c r="I188" s="124">
        <v>136</v>
      </c>
      <c r="J188" s="124">
        <f>I188*3</f>
        <v>408</v>
      </c>
      <c r="K188" s="124">
        <v>160</v>
      </c>
      <c r="L188" s="124">
        <v>4549</v>
      </c>
      <c r="M188" s="124"/>
      <c r="N188" s="124"/>
      <c r="O188" s="124"/>
      <c r="P188" s="124"/>
      <c r="Q188" s="124"/>
      <c r="R188" s="144" t="s">
        <v>1631</v>
      </c>
      <c r="S188" s="77" t="s">
        <v>1632</v>
      </c>
      <c r="T188" s="84" t="s">
        <v>1633</v>
      </c>
      <c r="U188" s="144"/>
    </row>
    <row ht="15" r="189">
      <c r="A189" s="77"/>
      <c r="B189" s="60" t="s">
        <v>1290</v>
      </c>
      <c r="C189" s="9" t="s">
        <v>188</v>
      </c>
      <c r="D189" s="16" t="s">
        <v>40</v>
      </c>
      <c r="E189" s="9" t="s">
        <v>437</v>
      </c>
      <c r="F189" s="167">
        <v>547016</v>
      </c>
      <c r="G189" s="124" t="s">
        <v>885</v>
      </c>
      <c r="H189" s="124">
        <v>10</v>
      </c>
      <c r="I189" s="124">
        <v>208</v>
      </c>
      <c r="J189" s="124">
        <f>I189*3</f>
        <v>624</v>
      </c>
      <c r="K189" s="124">
        <v>256</v>
      </c>
      <c r="L189" s="124">
        <v>7098</v>
      </c>
      <c r="M189" s="124"/>
      <c r="N189" s="124"/>
      <c r="O189" s="124"/>
      <c r="P189" s="124"/>
      <c r="Q189" s="124"/>
      <c r="R189" s="144" t="s">
        <v>1631</v>
      </c>
      <c r="S189" s="77" t="s">
        <v>1643</v>
      </c>
      <c r="T189" s="84" t="s">
        <v>1633</v>
      </c>
      <c r="U189" s="144"/>
    </row>
    <row ht="15" r="190">
      <c r="A190" s="76">
        <v>187</v>
      </c>
      <c r="B190" s="20" t="s">
        <v>1883</v>
      </c>
      <c r="C190" s="9" t="s">
        <v>236</v>
      </c>
      <c r="D190" s="16" t="s">
        <v>1296</v>
      </c>
      <c r="E190" s="9" t="s">
        <v>44</v>
      </c>
      <c r="F190" s="80" t="s">
        <v>1884</v>
      </c>
      <c r="G190" s="124" t="s">
        <v>886</v>
      </c>
      <c r="H190" s="124"/>
      <c r="I190" s="124"/>
      <c r="J190" s="124"/>
      <c r="K190" s="124"/>
      <c r="L190" s="76">
        <v>3800</v>
      </c>
      <c r="M190" s="124">
        <v>18000</v>
      </c>
      <c r="N190" s="124"/>
      <c r="O190" s="124"/>
      <c r="P190" s="124"/>
      <c r="Q190" s="124"/>
      <c r="R190" s="76" t="s">
        <v>1885</v>
      </c>
      <c r="S190" s="76" t="s">
        <v>1632</v>
      </c>
      <c r="T190" s="84"/>
      <c r="U190" s="144" t="s">
        <v>1830</v>
      </c>
      <c r="V190" s="165"/>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c r="CR190" s="129"/>
      <c r="CS190" s="129"/>
      <c r="CT190" s="129"/>
      <c r="CU190" s="129"/>
      <c r="CV190" s="129"/>
      <c r="CW190" s="129"/>
      <c r="CX190" s="129"/>
      <c r="CY190" s="129"/>
      <c r="CZ190" s="129"/>
      <c r="DA190" s="129"/>
      <c r="DB190" s="129"/>
      <c r="DC190" s="129"/>
      <c r="DD190" s="129"/>
      <c r="DE190" s="129"/>
      <c r="DF190" s="129"/>
      <c r="DG190" s="129"/>
      <c r="DH190" s="129"/>
      <c r="DI190" s="129"/>
      <c r="DJ190" s="129"/>
      <c r="DK190" s="129"/>
      <c r="DL190" s="129"/>
      <c r="DM190" s="129"/>
      <c r="DN190" s="129"/>
      <c r="DO190" s="129"/>
      <c r="DP190" s="129"/>
      <c r="DQ190" s="129"/>
      <c r="DR190" s="129"/>
      <c r="DS190" s="129"/>
      <c r="DT190" s="129"/>
      <c r="DU190" s="129"/>
      <c r="DV190" s="129"/>
      <c r="DW190" s="129"/>
      <c r="DX190" s="129"/>
      <c r="DY190" s="129"/>
      <c r="DZ190" s="129"/>
      <c r="EA190" s="129"/>
      <c r="EB190" s="129"/>
      <c r="EC190" s="129"/>
      <c r="ED190" s="129"/>
      <c r="EE190" s="129"/>
      <c r="EF190" s="129"/>
      <c r="EG190" s="129"/>
      <c r="EH190" s="129"/>
      <c r="EI190" s="129"/>
      <c r="EJ190" s="129"/>
      <c r="EK190" s="129"/>
      <c r="EL190" s="129"/>
      <c r="EM190" s="129"/>
      <c r="EN190" s="129"/>
      <c r="EO190" s="129"/>
      <c r="EP190" s="129"/>
      <c r="EQ190" s="129"/>
      <c r="ER190" s="129"/>
      <c r="ES190" s="129"/>
      <c r="ET190" s="129"/>
      <c r="EU190" s="129"/>
      <c r="EV190" s="129"/>
      <c r="EW190" s="129"/>
      <c r="EX190" s="129"/>
      <c r="EY190" s="129"/>
      <c r="EZ190" s="129"/>
      <c r="FA190" s="129"/>
      <c r="FB190" s="129"/>
      <c r="FC190" s="129"/>
      <c r="FD190" s="129"/>
      <c r="FE190" s="129"/>
      <c r="FF190" s="129"/>
      <c r="FG190" s="129"/>
      <c r="FH190" s="129"/>
      <c r="FI190" s="129"/>
      <c r="FJ190" s="129"/>
      <c r="FK190" s="129"/>
      <c r="FL190" s="129"/>
      <c r="FM190" s="129"/>
      <c r="FN190" s="129"/>
      <c r="FO190" s="129"/>
      <c r="FP190" s="129"/>
      <c r="FQ190" s="129"/>
      <c r="FR190" s="129"/>
      <c r="FS190" s="129"/>
      <c r="FT190" s="129"/>
      <c r="FU190" s="129"/>
      <c r="FV190" s="129"/>
      <c r="FW190" s="129"/>
      <c r="FX190" s="129"/>
      <c r="FY190" s="129"/>
      <c r="FZ190" s="129"/>
      <c r="GA190" s="129"/>
      <c r="GB190" s="129"/>
      <c r="GC190" s="129"/>
      <c r="GD190" s="129"/>
      <c r="GE190" s="129"/>
      <c r="GF190" s="129"/>
      <c r="GG190" s="129"/>
      <c r="GH190" s="129"/>
      <c r="GI190" s="129"/>
      <c r="GJ190" s="129"/>
      <c r="GK190" s="129"/>
      <c r="GL190" s="129"/>
      <c r="GM190" s="129"/>
      <c r="GN190" s="129"/>
      <c r="GO190" s="129"/>
      <c r="GP190" s="129"/>
      <c r="GQ190" s="129"/>
      <c r="GR190" s="129"/>
      <c r="GS190" s="129"/>
      <c r="GT190" s="129"/>
      <c r="GU190" s="129"/>
      <c r="GV190" s="129"/>
      <c r="GW190" s="129"/>
      <c r="GX190" s="129"/>
      <c r="GY190" s="129"/>
      <c r="GZ190" s="129"/>
      <c r="HA190" s="129"/>
      <c r="HB190" s="129"/>
      <c r="HC190" s="129"/>
      <c r="HD190" s="129"/>
      <c r="HE190" s="129"/>
      <c r="HF190" s="129"/>
      <c r="HG190" s="129"/>
      <c r="HH190" s="129"/>
      <c r="HI190" s="129"/>
      <c r="HJ190" s="129"/>
      <c r="HK190" s="129"/>
      <c r="HL190" s="129"/>
      <c r="HM190" s="129"/>
      <c r="HN190" s="129"/>
      <c r="HO190" s="129"/>
      <c r="HP190" s="129"/>
      <c r="HQ190" s="129"/>
      <c r="HR190" s="129"/>
      <c r="HS190" s="129"/>
      <c r="HT190" s="129"/>
      <c r="HU190" s="129"/>
      <c r="HV190" s="129"/>
      <c r="HW190" s="129"/>
      <c r="HX190" s="129"/>
      <c r="HY190" s="129"/>
      <c r="HZ190" s="129"/>
      <c r="IA190" s="129"/>
      <c r="IB190" s="129"/>
      <c r="IC190" s="129"/>
      <c r="ID190" s="129"/>
      <c r="IE190" s="129"/>
      <c r="IF190" s="129"/>
      <c r="IG190" s="129"/>
      <c r="IH190" s="129"/>
      <c r="II190" s="129"/>
      <c r="IJ190" s="129"/>
      <c r="IK190" s="129"/>
      <c r="IL190" s="129"/>
      <c r="IM190" s="129"/>
      <c r="IN190" s="129"/>
      <c r="IO190" s="129"/>
      <c r="IP190" s="129"/>
      <c r="IQ190" s="129"/>
      <c r="IR190" s="129"/>
      <c r="IS190" s="129"/>
      <c r="IT190" s="129"/>
      <c r="IU190" s="129"/>
      <c r="IV190" s="129"/>
      <c r="IW190" s="129"/>
      <c r="IX190" s="129"/>
      <c r="IY190" s="129"/>
      <c r="IZ190" s="129"/>
      <c r="JA190" s="129"/>
      <c r="JB190" s="129"/>
      <c r="JC190" s="129"/>
      <c r="JD190" s="129"/>
      <c r="JE190" s="129"/>
      <c r="JF190" s="129"/>
      <c r="JG190" s="129"/>
      <c r="JH190" s="129"/>
      <c r="JI190" s="129"/>
      <c r="JJ190" s="129"/>
      <c r="JK190" s="129"/>
      <c r="JL190" s="129"/>
      <c r="JM190" s="129"/>
      <c r="JN190" s="129"/>
      <c r="JO190" s="129"/>
      <c r="JP190" s="129"/>
      <c r="JQ190" s="129"/>
      <c r="JR190" s="129"/>
      <c r="JS190" s="129"/>
      <c r="JT190" s="129"/>
      <c r="JU190" s="129"/>
      <c r="JV190" s="129"/>
      <c r="JW190" s="129"/>
      <c r="JX190" s="129"/>
      <c r="JY190" s="129"/>
      <c r="JZ190" s="129"/>
      <c r="KA190" s="129"/>
      <c r="KB190" s="129"/>
      <c r="KC190" s="129"/>
      <c r="KD190" s="129"/>
      <c r="KE190" s="129"/>
      <c r="KF190" s="129"/>
      <c r="KG190" s="129"/>
      <c r="KH190" s="129"/>
      <c r="KI190" s="129"/>
      <c r="KJ190" s="129"/>
      <c r="KK190" s="129"/>
      <c r="KL190" s="129"/>
      <c r="KM190" s="129"/>
      <c r="KN190" s="129"/>
      <c r="KO190" s="129"/>
      <c r="KP190" s="129"/>
      <c r="KQ190" s="129"/>
      <c r="KR190" s="129"/>
      <c r="KS190" s="129"/>
      <c r="KT190" s="129"/>
      <c r="KU190" s="129"/>
      <c r="KV190" s="129"/>
      <c r="KW190" s="129"/>
      <c r="KX190" s="129"/>
      <c r="KY190" s="129"/>
      <c r="KZ190" s="129"/>
      <c r="LA190" s="129"/>
      <c r="LB190" s="129"/>
      <c r="LC190" s="129"/>
      <c r="LD190" s="129"/>
      <c r="LE190" s="129"/>
      <c r="LF190" s="129"/>
      <c r="LG190" s="129"/>
      <c r="LH190" s="129"/>
      <c r="LI190" s="129"/>
      <c r="LJ190" s="129"/>
      <c r="LK190" s="129"/>
      <c r="LL190" s="129"/>
      <c r="LM190" s="129"/>
      <c r="LN190" s="129"/>
      <c r="LO190" s="129"/>
      <c r="LP190" s="129"/>
      <c r="LQ190" s="129"/>
      <c r="LR190" s="129"/>
      <c r="LS190" s="129"/>
      <c r="LT190" s="129"/>
      <c r="LU190" s="129"/>
      <c r="LV190" s="129"/>
      <c r="LW190" s="129"/>
      <c r="LX190" s="129"/>
      <c r="LY190" s="129"/>
      <c r="LZ190" s="129"/>
      <c r="MA190" s="129"/>
      <c r="MB190" s="129"/>
      <c r="MC190" s="129"/>
      <c r="MD190" s="129"/>
      <c r="ME190" s="129"/>
      <c r="MF190" s="129"/>
      <c r="MG190" s="129"/>
      <c r="MH190" s="129"/>
      <c r="MI190" s="129"/>
      <c r="MJ190" s="129"/>
      <c r="MK190" s="129"/>
      <c r="ML190" s="129"/>
      <c r="MM190" s="129"/>
      <c r="MN190" s="129"/>
      <c r="MO190" s="129"/>
      <c r="MP190" s="129"/>
      <c r="MQ190" s="129"/>
      <c r="MR190" s="129"/>
      <c r="MS190" s="129"/>
      <c r="MT190" s="129"/>
      <c r="MU190" s="129"/>
      <c r="MV190" s="129"/>
      <c r="MW190" s="129"/>
      <c r="MX190" s="129"/>
      <c r="MY190" s="129"/>
      <c r="MZ190" s="129"/>
      <c r="NA190" s="129"/>
      <c r="NB190" s="129"/>
      <c r="NC190" s="129"/>
      <c r="ND190" s="129"/>
      <c r="NE190" s="129"/>
      <c r="NF190" s="129"/>
      <c r="NG190" s="129"/>
      <c r="NH190" s="129"/>
      <c r="NI190" s="129"/>
      <c r="NJ190" s="129"/>
      <c r="NK190" s="129"/>
      <c r="NL190" s="129"/>
      <c r="NM190" s="129"/>
      <c r="NN190" s="129"/>
      <c r="NO190" s="129"/>
      <c r="NP190" s="129"/>
      <c r="NQ190" s="129"/>
      <c r="NR190" s="129"/>
      <c r="NS190" s="129"/>
      <c r="NT190" s="129"/>
      <c r="NU190" s="129"/>
      <c r="NV190" s="129"/>
      <c r="NW190" s="129"/>
      <c r="NX190" s="129"/>
      <c r="NY190" s="129"/>
      <c r="NZ190" s="129"/>
      <c r="OA190" s="129"/>
      <c r="OB190" s="129"/>
      <c r="OC190" s="129"/>
      <c r="OD190" s="129"/>
      <c r="OE190" s="129"/>
      <c r="OF190" s="129"/>
      <c r="OG190" s="129"/>
      <c r="OH190" s="129"/>
      <c r="OI190" s="129"/>
      <c r="OJ190" s="129"/>
      <c r="OK190" s="129"/>
      <c r="OL190" s="129"/>
      <c r="OM190" s="129"/>
      <c r="ON190" s="129"/>
      <c r="OO190" s="129"/>
      <c r="OP190" s="129"/>
      <c r="OQ190" s="129"/>
      <c r="OR190" s="129"/>
      <c r="OS190" s="129"/>
      <c r="OT190" s="129"/>
      <c r="OU190" s="129"/>
      <c r="OV190" s="129"/>
      <c r="OW190" s="129"/>
      <c r="OX190" s="129"/>
      <c r="OY190" s="129"/>
      <c r="OZ190" s="129"/>
      <c r="PA190" s="129"/>
      <c r="PB190" s="129"/>
      <c r="PC190" s="129"/>
      <c r="PD190" s="129"/>
      <c r="PE190" s="129"/>
      <c r="PF190" s="129"/>
      <c r="PG190" s="129"/>
      <c r="PH190" s="129"/>
      <c r="PI190" s="129"/>
      <c r="PJ190" s="129"/>
      <c r="PK190" s="129"/>
      <c r="PL190" s="129"/>
      <c r="PM190" s="129"/>
      <c r="PN190" s="129"/>
      <c r="PO190" s="129"/>
      <c r="PP190" s="129"/>
      <c r="PQ190" s="129"/>
      <c r="PR190" s="129"/>
      <c r="PS190" s="129"/>
      <c r="PT190" s="129"/>
      <c r="PU190" s="129"/>
      <c r="PV190" s="129"/>
      <c r="PW190" s="129"/>
      <c r="PX190" s="129"/>
      <c r="PY190" s="129"/>
      <c r="PZ190" s="129"/>
      <c r="QA190" s="129"/>
      <c r="QB190" s="129"/>
      <c r="QC190" s="129"/>
      <c r="QD190" s="129"/>
      <c r="QE190" s="129"/>
      <c r="QF190" s="129"/>
      <c r="QG190" s="129"/>
      <c r="QH190" s="129"/>
      <c r="QI190" s="129"/>
      <c r="QJ190" s="129"/>
      <c r="QK190" s="129"/>
      <c r="QL190" s="129"/>
      <c r="QM190" s="129"/>
      <c r="QN190" s="129"/>
      <c r="QO190" s="129"/>
      <c r="QP190" s="129"/>
      <c r="QQ190" s="129"/>
      <c r="QR190" s="129"/>
      <c r="QS190" s="129"/>
      <c r="QT190" s="129"/>
      <c r="QU190" s="129"/>
      <c r="QV190" s="129"/>
      <c r="QW190" s="129"/>
      <c r="QX190" s="129"/>
      <c r="QY190" s="129"/>
      <c r="QZ190" s="129"/>
      <c r="RA190" s="129"/>
      <c r="RB190" s="129"/>
      <c r="RC190" s="129"/>
      <c r="RD190" s="129"/>
      <c r="RE190" s="129"/>
      <c r="RF190" s="129"/>
      <c r="RG190" s="129"/>
      <c r="RH190" s="129"/>
      <c r="RI190" s="129"/>
      <c r="RJ190" s="129"/>
      <c r="RK190" s="129"/>
      <c r="RL190" s="129"/>
      <c r="RM190" s="129"/>
      <c r="RN190" s="129"/>
      <c r="RO190" s="129"/>
      <c r="RP190" s="129"/>
      <c r="RQ190" s="129"/>
      <c r="RR190" s="129"/>
      <c r="RS190" s="129"/>
      <c r="RT190" s="129"/>
      <c r="RU190" s="129"/>
      <c r="RV190" s="129"/>
      <c r="RW190" s="129"/>
      <c r="RX190" s="129"/>
      <c r="RY190" s="129"/>
      <c r="RZ190" s="129"/>
      <c r="SA190" s="129"/>
      <c r="SB190" s="129"/>
      <c r="SC190" s="129"/>
      <c r="SD190" s="129"/>
      <c r="SE190" s="129"/>
      <c r="SF190" s="129"/>
      <c r="SG190" s="129"/>
      <c r="SH190" s="129"/>
      <c r="SI190" s="129"/>
      <c r="SJ190" s="129"/>
      <c r="SK190" s="129"/>
      <c r="SL190" s="129"/>
      <c r="SM190" s="129"/>
      <c r="SN190" s="129"/>
      <c r="SO190" s="129"/>
      <c r="SP190" s="129"/>
      <c r="SQ190" s="129"/>
      <c r="SR190" s="129"/>
      <c r="SS190" s="129"/>
      <c r="ST190" s="129"/>
      <c r="SU190" s="129"/>
      <c r="SV190" s="129"/>
      <c r="SW190" s="129"/>
      <c r="SX190" s="129"/>
      <c r="SY190" s="129"/>
      <c r="SZ190" s="129"/>
      <c r="TA190" s="129"/>
      <c r="TB190" s="129"/>
      <c r="TC190" s="129"/>
      <c r="TD190" s="129"/>
      <c r="TE190" s="129"/>
      <c r="TF190" s="129"/>
      <c r="TG190" s="129"/>
      <c r="TH190" s="129"/>
      <c r="TI190" s="129"/>
      <c r="TJ190" s="129"/>
      <c r="TK190" s="129"/>
      <c r="TL190" s="129"/>
      <c r="TM190" s="129"/>
      <c r="TN190" s="129"/>
      <c r="TO190" s="129"/>
      <c r="TP190" s="129"/>
      <c r="TQ190" s="129"/>
      <c r="TR190" s="129"/>
      <c r="TS190" s="129"/>
      <c r="TT190" s="129"/>
      <c r="TU190" s="129"/>
      <c r="TV190" s="129"/>
      <c r="TW190" s="129"/>
      <c r="TX190" s="129"/>
      <c r="TY190" s="129"/>
      <c r="TZ190" s="129"/>
      <c r="UA190" s="129"/>
      <c r="UB190" s="129"/>
      <c r="UC190" s="129"/>
      <c r="UD190" s="129"/>
      <c r="UE190" s="129"/>
      <c r="UF190" s="129"/>
      <c r="UG190" s="129"/>
      <c r="UH190" s="129"/>
      <c r="UI190" s="129"/>
      <c r="UJ190" s="129"/>
      <c r="UK190" s="129"/>
      <c r="UL190" s="129"/>
      <c r="UM190" s="129"/>
      <c r="UN190" s="129"/>
      <c r="UO190" s="129"/>
      <c r="UP190" s="129"/>
      <c r="UQ190" s="129"/>
      <c r="UR190" s="129"/>
      <c r="US190" s="129"/>
      <c r="UT190" s="129"/>
      <c r="UU190" s="129"/>
      <c r="UV190" s="129"/>
      <c r="UW190" s="129"/>
      <c r="UX190" s="129"/>
      <c r="UY190" s="129"/>
      <c r="UZ190" s="129"/>
      <c r="VA190" s="129"/>
      <c r="VB190" s="129"/>
      <c r="VC190" s="129"/>
      <c r="VD190" s="129"/>
      <c r="VE190" s="129"/>
      <c r="VF190" s="129"/>
      <c r="VG190" s="129"/>
      <c r="VH190" s="129"/>
      <c r="VI190" s="129"/>
      <c r="VJ190" s="129"/>
      <c r="VK190" s="129"/>
      <c r="VL190" s="129"/>
      <c r="VM190" s="129"/>
      <c r="VN190" s="129"/>
      <c r="VO190" s="129"/>
      <c r="VP190" s="129"/>
      <c r="VQ190" s="129"/>
      <c r="VR190" s="129"/>
      <c r="VS190" s="129"/>
      <c r="VT190" s="129"/>
      <c r="VU190" s="129"/>
      <c r="VV190" s="129"/>
      <c r="VW190" s="129"/>
      <c r="VX190" s="129"/>
      <c r="VY190" s="129"/>
      <c r="VZ190" s="129"/>
      <c r="WA190" s="129"/>
      <c r="WB190" s="129"/>
      <c r="WC190" s="129"/>
      <c r="WD190" s="129"/>
      <c r="WE190" s="129"/>
      <c r="WF190" s="129"/>
      <c r="WG190" s="129"/>
      <c r="WH190" s="129"/>
      <c r="WI190" s="129"/>
      <c r="WJ190" s="129"/>
      <c r="WK190" s="129"/>
      <c r="WL190" s="129"/>
      <c r="WM190" s="129"/>
      <c r="WN190" s="129"/>
      <c r="WO190" s="129"/>
      <c r="WP190" s="129"/>
      <c r="WQ190" s="129"/>
      <c r="WR190" s="129"/>
      <c r="WS190" s="129"/>
      <c r="WT190" s="129"/>
      <c r="WU190" s="129"/>
      <c r="WV190" s="129"/>
      <c r="WW190" s="129"/>
      <c r="WX190" s="129"/>
      <c r="WY190" s="129"/>
      <c r="WZ190" s="129"/>
      <c r="XA190" s="129"/>
      <c r="XB190" s="129"/>
      <c r="XC190" s="129"/>
      <c r="XD190" s="129"/>
      <c r="XE190" s="129"/>
      <c r="XF190" s="129"/>
      <c r="XG190" s="129"/>
      <c r="XH190" s="129"/>
      <c r="XI190" s="129"/>
      <c r="XJ190" s="129"/>
      <c r="XK190" s="129"/>
      <c r="XL190" s="129"/>
      <c r="XM190" s="129"/>
      <c r="XN190" s="129"/>
      <c r="XO190" s="129"/>
      <c r="XP190" s="129"/>
      <c r="XQ190" s="129"/>
      <c r="XR190" s="129"/>
      <c r="XS190" s="129"/>
      <c r="XT190" s="129"/>
      <c r="XU190" s="129"/>
      <c r="XV190" s="129"/>
      <c r="XW190" s="129"/>
      <c r="XX190" s="129"/>
      <c r="XY190" s="129"/>
      <c r="XZ190" s="129"/>
      <c r="YA190" s="129"/>
      <c r="YB190" s="129"/>
      <c r="YC190" s="129"/>
      <c r="YD190" s="129"/>
      <c r="YE190" s="129"/>
      <c r="YF190" s="129"/>
      <c r="YG190" s="129"/>
      <c r="YH190" s="129"/>
      <c r="YI190" s="129"/>
      <c r="YJ190" s="129"/>
      <c r="YK190" s="129"/>
      <c r="YL190" s="129"/>
      <c r="YM190" s="129"/>
      <c r="YN190" s="129"/>
      <c r="YO190" s="129"/>
      <c r="YP190" s="129"/>
      <c r="YQ190" s="129"/>
      <c r="YR190" s="129"/>
      <c r="YS190" s="129"/>
      <c r="YT190" s="129"/>
      <c r="YU190" s="129"/>
      <c r="YV190" s="129"/>
      <c r="YW190" s="129"/>
      <c r="YX190" s="129"/>
      <c r="YY190" s="129"/>
      <c r="YZ190" s="129"/>
      <c r="ZA190" s="129"/>
      <c r="ZB190" s="129"/>
      <c r="ZC190" s="129"/>
      <c r="ZD190" s="129"/>
      <c r="ZE190" s="129"/>
      <c r="ZF190" s="129"/>
      <c r="ZG190" s="129"/>
      <c r="ZH190" s="129"/>
      <c r="ZI190" s="129"/>
      <c r="ZJ190" s="129"/>
      <c r="ZK190" s="129"/>
      <c r="ZL190" s="129"/>
      <c r="ZM190" s="129"/>
      <c r="ZN190" s="129"/>
      <c r="ZO190" s="129"/>
      <c r="ZP190" s="129"/>
      <c r="ZQ190" s="129"/>
      <c r="ZR190" s="129"/>
      <c r="ZS190" s="129"/>
      <c r="ZT190" s="129"/>
      <c r="ZU190" s="129"/>
      <c r="ZV190" s="129"/>
      <c r="ZW190" s="129"/>
      <c r="ZX190" s="129"/>
      <c r="ZY190" s="129"/>
      <c r="ZZ190" s="129"/>
      <c r="AAA190" s="129"/>
      <c r="AAB190" s="129"/>
      <c r="AAC190" s="129"/>
      <c r="AAD190" s="129"/>
      <c r="AAE190" s="129"/>
      <c r="AAF190" s="129"/>
      <c r="AAG190" s="129"/>
      <c r="AAH190" s="129"/>
      <c r="AAI190" s="129"/>
      <c r="AAJ190" s="129"/>
      <c r="AAK190" s="129"/>
      <c r="AAL190" s="129"/>
      <c r="AAM190" s="129"/>
      <c r="AAN190" s="129"/>
      <c r="AAO190" s="129"/>
      <c r="AAP190" s="129"/>
      <c r="AAQ190" s="129"/>
      <c r="AAR190" s="129"/>
      <c r="AAS190" s="129"/>
      <c r="AAT190" s="129"/>
      <c r="AAU190" s="129"/>
      <c r="AAV190" s="129"/>
      <c r="AAW190" s="129"/>
      <c r="AAX190" s="129"/>
      <c r="AAY190" s="129"/>
      <c r="AAZ190" s="129"/>
      <c r="ABA190" s="129"/>
      <c r="ABB190" s="129"/>
      <c r="ABC190" s="129"/>
      <c r="ABD190" s="129"/>
      <c r="ABE190" s="129"/>
      <c r="ABF190" s="129"/>
      <c r="ABG190" s="129"/>
      <c r="ABH190" s="129"/>
      <c r="ABI190" s="129"/>
      <c r="ABJ190" s="129"/>
      <c r="ABK190" s="129"/>
      <c r="ABL190" s="129"/>
      <c r="ABM190" s="129"/>
      <c r="ABN190" s="129"/>
      <c r="ABO190" s="129"/>
      <c r="ABP190" s="129"/>
      <c r="ABQ190" s="129"/>
      <c r="ABR190" s="129"/>
      <c r="ABS190" s="129"/>
      <c r="ABT190" s="129"/>
      <c r="ABU190" s="129"/>
      <c r="ABV190" s="129"/>
      <c r="ABW190" s="129"/>
      <c r="ABX190" s="129"/>
      <c r="ABY190" s="129"/>
      <c r="ABZ190" s="129"/>
      <c r="ACA190" s="129"/>
      <c r="ACB190" s="129"/>
      <c r="ACC190" s="129"/>
      <c r="ACD190" s="129"/>
      <c r="ACE190" s="129"/>
      <c r="ACF190" s="129"/>
      <c r="ACG190" s="129"/>
      <c r="ACH190" s="129"/>
      <c r="ACI190" s="129"/>
      <c r="ACJ190" s="129"/>
      <c r="ACK190" s="129"/>
      <c r="ACL190" s="129"/>
      <c r="ACM190" s="129"/>
      <c r="ACN190" s="129"/>
      <c r="ACO190" s="129"/>
      <c r="ACP190" s="129"/>
      <c r="ACQ190" s="129"/>
      <c r="ACR190" s="129"/>
      <c r="ACS190" s="129"/>
      <c r="ACT190" s="129"/>
      <c r="ACU190" s="129"/>
      <c r="ACV190" s="129"/>
      <c r="ACW190" s="129"/>
      <c r="ACX190" s="129"/>
      <c r="ACY190" s="129"/>
      <c r="ACZ190" s="129"/>
      <c r="ADA190" s="129"/>
      <c r="ADB190" s="129"/>
      <c r="ADC190" s="129"/>
      <c r="ADD190" s="129"/>
      <c r="ADE190" s="129"/>
      <c r="ADF190" s="129"/>
      <c r="ADG190" s="129"/>
      <c r="ADH190" s="129"/>
      <c r="ADI190" s="129"/>
      <c r="ADJ190" s="129"/>
      <c r="ADK190" s="129"/>
      <c r="ADL190" s="129"/>
      <c r="ADM190" s="129"/>
      <c r="ADN190" s="129"/>
      <c r="ADO190" s="129"/>
      <c r="ADP190" s="129"/>
      <c r="ADQ190" s="129"/>
      <c r="ADR190" s="129"/>
      <c r="ADS190" s="129"/>
      <c r="ADT190" s="129"/>
      <c r="ADU190" s="129"/>
      <c r="ADV190" s="129"/>
      <c r="ADW190" s="129"/>
      <c r="ADX190" s="129"/>
      <c r="ADY190" s="129"/>
      <c r="ADZ190" s="129"/>
      <c r="AEA190" s="129"/>
      <c r="AEB190" s="129"/>
      <c r="AEC190" s="129"/>
      <c r="AED190" s="129"/>
      <c r="AEE190" s="129"/>
      <c r="AEF190" s="129"/>
      <c r="AEG190" s="129"/>
      <c r="AEH190" s="129"/>
      <c r="AEI190" s="129"/>
      <c r="AEJ190" s="129"/>
      <c r="AEK190" s="129"/>
      <c r="AEL190" s="129"/>
      <c r="AEM190" s="129"/>
      <c r="AEN190" s="129"/>
      <c r="AEO190" s="129"/>
      <c r="AEP190" s="129"/>
      <c r="AEQ190" s="129"/>
      <c r="AER190" s="129"/>
      <c r="AES190" s="129"/>
      <c r="AET190" s="129"/>
      <c r="AEU190" s="129"/>
      <c r="AEV190" s="129"/>
      <c r="AEW190" s="129"/>
      <c r="AEX190" s="129"/>
      <c r="AEY190" s="129"/>
      <c r="AEZ190" s="129"/>
      <c r="AFA190" s="129"/>
      <c r="AFB190" s="129"/>
      <c r="AFC190" s="129"/>
      <c r="AFD190" s="129"/>
      <c r="AFE190" s="129"/>
      <c r="AFF190" s="129"/>
      <c r="AFG190" s="129"/>
      <c r="AFH190" s="129"/>
      <c r="AFI190" s="129"/>
      <c r="AFJ190" s="129"/>
      <c r="AFK190" s="129"/>
      <c r="AFL190" s="129"/>
      <c r="AFM190" s="129"/>
      <c r="AFN190" s="129"/>
      <c r="AFO190" s="129"/>
      <c r="AFP190" s="129"/>
      <c r="AFQ190" s="129"/>
      <c r="AFR190" s="129"/>
      <c r="AFS190" s="129"/>
      <c r="AFT190" s="129"/>
      <c r="AFU190" s="129"/>
      <c r="AFV190" s="129"/>
      <c r="AFW190" s="129"/>
      <c r="AFX190" s="129"/>
      <c r="AFY190" s="129"/>
      <c r="AFZ190" s="129"/>
      <c r="AGA190" s="129"/>
      <c r="AGB190" s="129"/>
      <c r="AGC190" s="129"/>
      <c r="AGD190" s="129"/>
      <c r="AGE190" s="129"/>
      <c r="AGF190" s="129"/>
      <c r="AGG190" s="129"/>
      <c r="AGH190" s="129"/>
      <c r="AGI190" s="129"/>
      <c r="AGJ190" s="129"/>
      <c r="AGK190" s="129"/>
      <c r="AGL190" s="129"/>
      <c r="AGM190" s="129"/>
      <c r="AGN190" s="129"/>
      <c r="AGO190" s="129"/>
      <c r="AGP190" s="129"/>
      <c r="AGQ190" s="129"/>
      <c r="AGR190" s="129"/>
      <c r="AGS190" s="129"/>
      <c r="AGT190" s="129"/>
      <c r="AGU190" s="129"/>
      <c r="AGV190" s="129"/>
      <c r="AGW190" s="129"/>
      <c r="AGX190" s="129"/>
      <c r="AGY190" s="129"/>
      <c r="AGZ190" s="129"/>
      <c r="AHA190" s="129"/>
      <c r="AHB190" s="129"/>
      <c r="AHC190" s="129"/>
      <c r="AHD190" s="129"/>
      <c r="AHE190" s="129"/>
      <c r="AHF190" s="129"/>
      <c r="AHG190" s="129"/>
      <c r="AHH190" s="129"/>
      <c r="AHI190" s="129"/>
      <c r="AHJ190" s="129"/>
      <c r="AHK190" s="129"/>
      <c r="AHL190" s="129"/>
      <c r="AHM190" s="129"/>
      <c r="AHN190" s="129"/>
      <c r="AHO190" s="129"/>
      <c r="AHP190" s="129"/>
      <c r="AHQ190" s="129"/>
      <c r="AHR190" s="129"/>
      <c r="AHS190" s="129"/>
      <c r="AHT190" s="129"/>
      <c r="AHU190" s="129"/>
      <c r="AHV190" s="129"/>
      <c r="AHW190" s="129"/>
      <c r="AHX190" s="129"/>
      <c r="AHY190" s="129"/>
      <c r="AHZ190" s="129"/>
      <c r="AIA190" s="129"/>
      <c r="AIB190" s="129"/>
      <c r="AIC190" s="129"/>
      <c r="AID190" s="129"/>
      <c r="AIE190" s="129"/>
      <c r="AIF190" s="129"/>
      <c r="AIG190" s="129"/>
      <c r="AIH190" s="129"/>
      <c r="AII190" s="129"/>
      <c r="AIJ190" s="129"/>
      <c r="AIK190" s="129"/>
      <c r="AIL190" s="129"/>
      <c r="AIM190" s="129"/>
      <c r="AIN190" s="129"/>
      <c r="AIO190" s="129"/>
      <c r="AIP190" s="129"/>
      <c r="AIQ190" s="129"/>
      <c r="AIR190" s="129"/>
      <c r="AIS190" s="129"/>
      <c r="AIT190" s="129"/>
      <c r="AIU190" s="129"/>
      <c r="AIV190" s="129"/>
      <c r="AIW190" s="129"/>
      <c r="AIX190" s="129"/>
      <c r="AIY190" s="129"/>
      <c r="AIZ190" s="129"/>
      <c r="AJA190" s="129"/>
      <c r="AJB190" s="129"/>
      <c r="AJC190" s="129"/>
      <c r="AJD190" s="129"/>
      <c r="AJE190" s="129"/>
      <c r="AJF190" s="129"/>
      <c r="AJG190" s="129"/>
      <c r="AJH190" s="129"/>
      <c r="AJI190" s="129"/>
      <c r="AJJ190" s="129"/>
      <c r="AJK190" s="129"/>
      <c r="AJL190" s="129"/>
      <c r="AJM190" s="129"/>
      <c r="AJN190" s="129"/>
      <c r="AJO190" s="129"/>
      <c r="AJP190" s="129"/>
      <c r="AJQ190" s="129"/>
      <c r="AJR190" s="129"/>
      <c r="AJS190" s="129"/>
      <c r="AJT190" s="129"/>
      <c r="AJU190" s="129"/>
      <c r="AJV190" s="129"/>
      <c r="AJW190" s="129"/>
      <c r="AJX190" s="129"/>
      <c r="AJY190" s="129"/>
      <c r="AJZ190" s="129"/>
      <c r="AKA190" s="129"/>
      <c r="AKB190" s="129"/>
      <c r="AKC190" s="129"/>
      <c r="AKD190" s="129"/>
      <c r="AKE190" s="129"/>
      <c r="AKF190" s="129"/>
      <c r="AKG190" s="129"/>
      <c r="AKH190" s="129"/>
      <c r="AKI190" s="129"/>
      <c r="AKJ190" s="129"/>
      <c r="AKK190" s="129"/>
      <c r="AKL190" s="129"/>
      <c r="AKM190" s="129"/>
      <c r="AKN190" s="129"/>
      <c r="AKO190" s="129"/>
      <c r="AKP190" s="129"/>
      <c r="AKQ190" s="129"/>
      <c r="AKR190" s="129"/>
      <c r="AKS190" s="129"/>
      <c r="AKT190" s="129"/>
      <c r="AKU190" s="129"/>
      <c r="AKV190" s="129"/>
      <c r="AKW190" s="129"/>
      <c r="AKX190" s="129"/>
      <c r="AKY190" s="129"/>
      <c r="AKZ190" s="129"/>
      <c r="ALA190" s="129"/>
      <c r="ALB190" s="129"/>
      <c r="ALC190" s="129"/>
      <c r="ALD190" s="129"/>
      <c r="ALE190" s="129"/>
      <c r="ALF190" s="129"/>
      <c r="ALG190" s="129"/>
      <c r="ALH190" s="129"/>
      <c r="ALI190" s="129"/>
      <c r="ALJ190" s="129"/>
      <c r="ALK190" s="129"/>
      <c r="ALL190" s="129"/>
      <c r="ALM190" s="129"/>
      <c r="ALN190" s="129"/>
      <c r="ALO190" s="129"/>
      <c r="ALP190" s="129"/>
      <c r="ALQ190" s="129"/>
      <c r="ALR190" s="129"/>
      <c r="ALS190" s="129"/>
      <c r="ALT190" s="129"/>
      <c r="ALU190" s="129"/>
      <c r="ALV190" s="129"/>
      <c r="ALW190" s="129"/>
      <c r="ALX190" s="129"/>
      <c r="ALY190" s="129"/>
      <c r="ALZ190" s="129"/>
      <c r="AMA190" s="129"/>
      <c r="AMB190" s="129"/>
      <c r="AMC190" s="129"/>
      <c r="AMD190" s="129"/>
      <c r="AME190" s="129"/>
      <c r="AMF190" s="129"/>
      <c r="AMG190" s="129"/>
      <c r="AMH190" s="129"/>
      <c r="AMI190" s="129"/>
      <c r="AMJ190" s="129"/>
      <c r="AMK190" s="129"/>
      <c r="AML190" s="129"/>
      <c r="AMM190" s="129"/>
      <c r="AMN190" s="129"/>
      <c r="AMO190" s="129"/>
      <c r="AMP190" s="129"/>
      <c r="AMQ190" s="129"/>
      <c r="AMR190" s="129"/>
      <c r="AMS190" s="129"/>
      <c r="AMT190" s="129"/>
      <c r="AMU190" s="129"/>
      <c r="AMV190" s="129"/>
      <c r="AMW190" s="129"/>
      <c r="AMX190" s="129"/>
      <c r="AMY190" s="129"/>
      <c r="AMZ190" s="129"/>
      <c r="ANA190" s="129"/>
      <c r="ANB190" s="129"/>
      <c r="ANC190" s="129"/>
      <c r="AND190" s="129"/>
      <c r="ANE190" s="129"/>
      <c r="ANF190" s="129"/>
      <c r="ANG190" s="129"/>
      <c r="ANH190" s="129"/>
      <c r="ANI190" s="129"/>
      <c r="ANJ190" s="129"/>
      <c r="ANK190" s="129"/>
      <c r="ANL190" s="129"/>
      <c r="ANM190" s="129"/>
      <c r="ANN190" s="129"/>
      <c r="ANO190" s="129"/>
      <c r="ANP190" s="129"/>
      <c r="ANQ190" s="129"/>
      <c r="ANR190" s="129"/>
      <c r="ANS190" s="129"/>
      <c r="ANT190" s="129"/>
      <c r="ANU190" s="129"/>
      <c r="ANV190" s="129"/>
      <c r="ANW190" s="129"/>
      <c r="ANX190" s="129"/>
      <c r="ANY190" s="129"/>
      <c r="ANZ190" s="129"/>
      <c r="AOA190" s="129"/>
      <c r="AOB190" s="129"/>
      <c r="AOC190" s="129"/>
      <c r="AOD190" s="129"/>
      <c r="AOE190" s="129"/>
      <c r="AOF190" s="129"/>
      <c r="AOG190" s="129"/>
      <c r="AOH190" s="129"/>
      <c r="AOI190" s="129"/>
      <c r="AOJ190" s="129"/>
      <c r="AOK190" s="129"/>
      <c r="AOL190" s="129"/>
      <c r="AOM190" s="129"/>
      <c r="AON190" s="129"/>
      <c r="AOO190" s="129"/>
      <c r="AOP190" s="129"/>
      <c r="AOQ190" s="129"/>
      <c r="AOR190" s="129"/>
      <c r="AOS190" s="129"/>
      <c r="AOT190" s="129"/>
      <c r="AOU190" s="129"/>
      <c r="AOV190" s="129"/>
      <c r="AOW190" s="129"/>
      <c r="AOX190" s="129"/>
      <c r="AOY190" s="129"/>
      <c r="AOZ190" s="129"/>
      <c r="APA190" s="129"/>
      <c r="APB190" s="129"/>
      <c r="APC190" s="129"/>
      <c r="APD190" s="129"/>
      <c r="APE190" s="129"/>
      <c r="APF190" s="129"/>
      <c r="APG190" s="129"/>
      <c r="APH190" s="129"/>
      <c r="API190" s="129"/>
      <c r="APJ190" s="129"/>
      <c r="APK190" s="129"/>
      <c r="APL190" s="129"/>
      <c r="APM190" s="129"/>
      <c r="APN190" s="129"/>
      <c r="APO190" s="129"/>
      <c r="APP190" s="129"/>
      <c r="APQ190" s="129"/>
      <c r="APR190" s="129"/>
      <c r="APS190" s="129"/>
      <c r="APT190" s="129"/>
      <c r="APU190" s="129"/>
      <c r="APV190" s="129"/>
      <c r="APW190" s="129"/>
      <c r="APX190" s="129"/>
      <c r="APY190" s="129"/>
      <c r="APZ190" s="129"/>
      <c r="AQA190" s="129"/>
      <c r="AQB190" s="129"/>
      <c r="AQC190" s="129"/>
      <c r="AQD190" s="129"/>
      <c r="AQE190" s="129"/>
      <c r="AQF190" s="129"/>
      <c r="AQG190" s="129"/>
      <c r="AQH190" s="129"/>
      <c r="AQI190" s="129"/>
      <c r="AQJ190" s="129"/>
      <c r="AQK190" s="129"/>
      <c r="AQL190" s="129"/>
      <c r="AQM190" s="129"/>
      <c r="AQN190" s="129"/>
      <c r="AQO190" s="129"/>
      <c r="AQP190" s="129"/>
      <c r="AQQ190" s="129"/>
      <c r="AQR190" s="129"/>
      <c r="AQS190" s="129"/>
      <c r="AQT190" s="129"/>
      <c r="AQU190" s="129"/>
      <c r="AQV190" s="129"/>
      <c r="AQW190" s="129"/>
      <c r="AQX190" s="129"/>
      <c r="AQY190" s="129"/>
      <c r="AQZ190" s="129"/>
      <c r="ARA190" s="129"/>
      <c r="ARB190" s="129"/>
      <c r="ARC190" s="129"/>
      <c r="ARD190" s="129"/>
      <c r="ARE190" s="129"/>
      <c r="ARF190" s="129"/>
      <c r="ARG190" s="129"/>
      <c r="ARH190" s="129"/>
      <c r="ARI190" s="129"/>
      <c r="ARJ190" s="129"/>
      <c r="ARK190" s="129"/>
      <c r="ARL190" s="129"/>
      <c r="ARM190" s="129"/>
      <c r="ARN190" s="129"/>
      <c r="ARO190" s="129"/>
      <c r="ARP190" s="129"/>
      <c r="ARQ190" s="129"/>
      <c r="ARR190" s="129"/>
      <c r="ARS190" s="129"/>
      <c r="ART190" s="129"/>
      <c r="ARU190" s="129"/>
      <c r="ARV190" s="129"/>
      <c r="ARW190" s="129"/>
      <c r="ARX190" s="129"/>
      <c r="ARY190" s="129"/>
      <c r="ARZ190" s="129"/>
      <c r="ASA190" s="129"/>
      <c r="ASB190" s="129"/>
      <c r="ASC190" s="129"/>
      <c r="ASD190" s="129"/>
      <c r="ASE190" s="129"/>
      <c r="ASF190" s="129"/>
      <c r="ASG190" s="129"/>
      <c r="ASH190" s="129"/>
      <c r="ASI190" s="129"/>
      <c r="ASJ190" s="129"/>
      <c r="ASK190" s="129"/>
      <c r="ASL190" s="129"/>
      <c r="ASM190" s="129"/>
      <c r="ASN190" s="129"/>
      <c r="ASO190" s="129"/>
      <c r="ASP190" s="129"/>
      <c r="ASQ190" s="129"/>
      <c r="ASR190" s="129"/>
      <c r="ASS190" s="129"/>
      <c r="AST190" s="129"/>
      <c r="ASU190" s="129"/>
      <c r="ASV190" s="129"/>
      <c r="ASW190" s="129"/>
      <c r="ASX190" s="129"/>
      <c r="ASY190" s="129"/>
      <c r="ASZ190" s="129"/>
      <c r="ATA190" s="129"/>
      <c r="ATB190" s="129"/>
      <c r="ATC190" s="129"/>
      <c r="ATD190" s="129"/>
      <c r="ATE190" s="129"/>
      <c r="ATF190" s="129"/>
      <c r="ATG190" s="129"/>
      <c r="ATH190" s="129"/>
      <c r="ATI190" s="129"/>
      <c r="ATJ190" s="129"/>
      <c r="ATK190" s="129"/>
      <c r="ATL190" s="129"/>
      <c r="ATM190" s="129"/>
      <c r="ATN190" s="129"/>
      <c r="ATO190" s="129"/>
      <c r="ATP190" s="129"/>
      <c r="ATQ190" s="129"/>
      <c r="ATR190" s="129"/>
      <c r="ATS190" s="129"/>
      <c r="ATT190" s="129"/>
      <c r="ATU190" s="129"/>
      <c r="ATV190" s="129"/>
      <c r="ATW190" s="129"/>
      <c r="ATX190" s="129"/>
      <c r="ATY190" s="129"/>
      <c r="ATZ190" s="129"/>
      <c r="AUA190" s="129"/>
      <c r="AUB190" s="129"/>
      <c r="AUC190" s="129"/>
      <c r="AUD190" s="129"/>
      <c r="AUE190" s="129"/>
      <c r="AUF190" s="129"/>
      <c r="AUG190" s="129"/>
      <c r="AUH190" s="129"/>
      <c r="AUI190" s="129"/>
      <c r="AUJ190" s="129"/>
      <c r="AUK190" s="129"/>
      <c r="AUL190" s="129"/>
      <c r="AUM190" s="129"/>
      <c r="AUN190" s="129"/>
      <c r="AUO190" s="129"/>
      <c r="AUP190" s="129"/>
      <c r="AUQ190" s="129"/>
      <c r="AUR190" s="129"/>
      <c r="AUS190" s="129"/>
      <c r="AUT190" s="129"/>
      <c r="AUU190" s="129"/>
      <c r="AUV190" s="129"/>
      <c r="AUW190" s="129"/>
      <c r="AUX190" s="129"/>
      <c r="AUY190" s="129"/>
      <c r="AUZ190" s="129"/>
      <c r="AVA190" s="129"/>
      <c r="AVB190" s="129"/>
      <c r="AVC190" s="129"/>
      <c r="AVD190" s="129"/>
      <c r="AVE190" s="129"/>
      <c r="AVF190" s="129"/>
      <c r="AVG190" s="129"/>
      <c r="AVH190" s="129"/>
      <c r="AVI190" s="129"/>
      <c r="AVJ190" s="129"/>
      <c r="AVK190" s="129"/>
      <c r="AVL190" s="129"/>
      <c r="AVM190" s="129"/>
      <c r="AVN190" s="129"/>
      <c r="AVO190" s="129"/>
      <c r="AVP190" s="129"/>
      <c r="AVQ190" s="129"/>
      <c r="AVR190" s="129"/>
      <c r="AVS190" s="129"/>
      <c r="AVT190" s="129"/>
      <c r="AVU190" s="129"/>
      <c r="AVV190" s="129"/>
      <c r="AVW190" s="129"/>
      <c r="AVX190" s="129"/>
      <c r="AVY190" s="129"/>
      <c r="AVZ190" s="129"/>
      <c r="AWA190" s="129"/>
      <c r="AWB190" s="129"/>
      <c r="AWC190" s="129"/>
      <c r="AWD190" s="129"/>
      <c r="AWE190" s="129"/>
      <c r="AWF190" s="129"/>
      <c r="AWG190" s="129"/>
      <c r="AWH190" s="129"/>
      <c r="AWI190" s="129"/>
      <c r="AWJ190" s="129"/>
      <c r="AWK190" s="129"/>
      <c r="AWL190" s="129"/>
      <c r="AWM190" s="129"/>
      <c r="AWN190" s="129"/>
      <c r="AWO190" s="129"/>
      <c r="AWP190" s="129"/>
      <c r="AWQ190" s="129"/>
      <c r="AWR190" s="129"/>
      <c r="AWS190" s="129"/>
      <c r="AWT190" s="129"/>
      <c r="AWU190" s="129"/>
      <c r="AWV190" s="129"/>
      <c r="AWW190" s="129"/>
      <c r="AWX190" s="129"/>
      <c r="AWY190" s="129"/>
      <c r="AWZ190" s="129"/>
      <c r="AXA190" s="129"/>
      <c r="AXB190" s="129"/>
      <c r="AXC190" s="129"/>
      <c r="AXD190" s="129"/>
      <c r="AXE190" s="129"/>
      <c r="AXF190" s="129"/>
      <c r="AXG190" s="129"/>
      <c r="AXH190" s="129"/>
      <c r="AXI190" s="129"/>
      <c r="AXJ190" s="129"/>
      <c r="AXK190" s="129"/>
      <c r="AXL190" s="129"/>
      <c r="AXM190" s="129"/>
      <c r="AXN190" s="129"/>
      <c r="AXO190" s="129"/>
      <c r="AXP190" s="129"/>
      <c r="AXQ190" s="129"/>
      <c r="AXR190" s="129"/>
      <c r="AXS190" s="129"/>
      <c r="AXT190" s="129"/>
      <c r="AXU190" s="129"/>
      <c r="AXV190" s="129"/>
      <c r="AXW190" s="129"/>
      <c r="AXX190" s="129"/>
      <c r="AXY190" s="129"/>
      <c r="AXZ190" s="129"/>
      <c r="AYA190" s="129"/>
      <c r="AYB190" s="129"/>
      <c r="AYC190" s="129"/>
      <c r="AYD190" s="129"/>
      <c r="AYE190" s="129"/>
      <c r="AYF190" s="129"/>
      <c r="AYG190" s="129"/>
      <c r="AYH190" s="129"/>
      <c r="AYI190" s="129"/>
      <c r="AYJ190" s="129"/>
      <c r="AYK190" s="129"/>
      <c r="AYL190" s="129"/>
      <c r="AYM190" s="129"/>
      <c r="AYN190" s="129"/>
      <c r="AYO190" s="129"/>
      <c r="AYP190" s="129"/>
      <c r="AYQ190" s="129"/>
      <c r="AYR190" s="129"/>
      <c r="AYS190" s="129"/>
      <c r="AYT190" s="129"/>
      <c r="AYU190" s="129"/>
      <c r="AYV190" s="129"/>
      <c r="AYW190" s="129"/>
      <c r="AYX190" s="129"/>
      <c r="AYY190" s="129"/>
      <c r="AYZ190" s="129"/>
      <c r="AZA190" s="129"/>
      <c r="AZB190" s="129"/>
      <c r="AZC190" s="129"/>
      <c r="AZD190" s="129"/>
      <c r="AZE190" s="129"/>
      <c r="AZF190" s="129"/>
      <c r="AZG190" s="129"/>
      <c r="AZH190" s="129"/>
      <c r="AZI190" s="129"/>
      <c r="AZJ190" s="129"/>
      <c r="AZK190" s="129"/>
      <c r="AZL190" s="129"/>
      <c r="AZM190" s="129"/>
      <c r="AZN190" s="129"/>
      <c r="AZO190" s="129"/>
      <c r="AZP190" s="129"/>
      <c r="AZQ190" s="129"/>
      <c r="AZR190" s="129"/>
      <c r="AZS190" s="129"/>
      <c r="AZT190" s="129"/>
      <c r="AZU190" s="129"/>
      <c r="AZV190" s="129"/>
      <c r="AZW190" s="129"/>
      <c r="AZX190" s="129"/>
      <c r="AZY190" s="129"/>
      <c r="AZZ190" s="129"/>
      <c r="BAA190" s="129"/>
      <c r="BAB190" s="129"/>
      <c r="BAC190" s="129"/>
      <c r="BAD190" s="129"/>
      <c r="BAE190" s="129"/>
      <c r="BAF190" s="129"/>
      <c r="BAG190" s="129"/>
      <c r="BAH190" s="129"/>
      <c r="BAI190" s="129"/>
      <c r="BAJ190" s="129"/>
      <c r="BAK190" s="129"/>
      <c r="BAL190" s="129"/>
      <c r="BAM190" s="129"/>
      <c r="BAN190" s="129"/>
      <c r="BAO190" s="129"/>
      <c r="BAP190" s="129"/>
      <c r="BAQ190" s="129"/>
      <c r="BAR190" s="129"/>
      <c r="BAS190" s="129"/>
      <c r="BAT190" s="129"/>
      <c r="BAU190" s="129"/>
      <c r="BAV190" s="129"/>
      <c r="BAW190" s="129"/>
      <c r="BAX190" s="129"/>
      <c r="BAY190" s="129"/>
      <c r="BAZ190" s="129"/>
      <c r="BBA190" s="129"/>
      <c r="BBB190" s="129"/>
      <c r="BBC190" s="129"/>
      <c r="BBD190" s="129"/>
      <c r="BBE190" s="129"/>
      <c r="BBF190" s="129"/>
      <c r="BBG190" s="129"/>
      <c r="BBH190" s="129"/>
      <c r="BBI190" s="129"/>
      <c r="BBJ190" s="129"/>
      <c r="BBK190" s="129"/>
      <c r="BBL190" s="129"/>
      <c r="BBM190" s="129"/>
      <c r="BBN190" s="129"/>
      <c r="BBO190" s="129"/>
      <c r="BBP190" s="129"/>
      <c r="BBQ190" s="129"/>
      <c r="BBR190" s="129"/>
      <c r="BBS190" s="129"/>
      <c r="BBT190" s="129"/>
      <c r="BBU190" s="129"/>
      <c r="BBV190" s="129"/>
      <c r="BBW190" s="129"/>
      <c r="BBX190" s="129"/>
      <c r="BBY190" s="129"/>
      <c r="BBZ190" s="129"/>
      <c r="BCA190" s="129"/>
      <c r="BCB190" s="129"/>
      <c r="BCC190" s="129"/>
      <c r="BCD190" s="129"/>
      <c r="BCE190" s="129"/>
      <c r="BCF190" s="129"/>
      <c r="BCG190" s="129"/>
      <c r="BCH190" s="129"/>
      <c r="BCI190" s="129"/>
      <c r="BCJ190" s="129"/>
      <c r="BCK190" s="129"/>
      <c r="BCL190" s="129"/>
      <c r="BCM190" s="129"/>
      <c r="BCN190" s="129"/>
      <c r="BCO190" s="129"/>
      <c r="BCP190" s="129"/>
      <c r="BCQ190" s="129"/>
      <c r="BCR190" s="129"/>
      <c r="BCS190" s="129"/>
      <c r="BCT190" s="129"/>
      <c r="BCU190" s="129"/>
      <c r="BCV190" s="129"/>
      <c r="BCW190" s="129"/>
      <c r="BCX190" s="129"/>
      <c r="BCY190" s="129"/>
      <c r="BCZ190" s="129"/>
      <c r="BDA190" s="129"/>
      <c r="BDB190" s="129"/>
      <c r="BDC190" s="129"/>
      <c r="BDD190" s="129"/>
      <c r="BDE190" s="129"/>
      <c r="BDF190" s="129"/>
      <c r="BDG190" s="129"/>
      <c r="BDH190" s="129"/>
      <c r="BDI190" s="129"/>
      <c r="BDJ190" s="129"/>
      <c r="BDK190" s="129"/>
      <c r="BDL190" s="129"/>
      <c r="BDM190" s="129"/>
      <c r="BDN190" s="129"/>
      <c r="BDO190" s="129"/>
      <c r="BDP190" s="129"/>
      <c r="BDQ190" s="129"/>
      <c r="BDR190" s="129"/>
      <c r="BDS190" s="129"/>
      <c r="BDT190" s="129"/>
      <c r="BDU190" s="129"/>
      <c r="BDV190" s="129"/>
      <c r="BDW190" s="129"/>
      <c r="BDX190" s="129"/>
      <c r="BDY190" s="129"/>
      <c r="BDZ190" s="129"/>
      <c r="BEA190" s="129"/>
      <c r="BEB190" s="129"/>
      <c r="BEC190" s="129"/>
      <c r="BED190" s="129"/>
      <c r="BEE190" s="129"/>
      <c r="BEF190" s="129"/>
      <c r="BEG190" s="129"/>
      <c r="BEH190" s="129"/>
      <c r="BEI190" s="129"/>
      <c r="BEJ190" s="129"/>
      <c r="BEK190" s="129"/>
      <c r="BEL190" s="129"/>
      <c r="BEM190" s="129"/>
      <c r="BEN190" s="129"/>
      <c r="BEO190" s="129"/>
      <c r="BEP190" s="129"/>
      <c r="BEQ190" s="129"/>
      <c r="BER190" s="129"/>
      <c r="BES190" s="129"/>
      <c r="BET190" s="129"/>
      <c r="BEU190" s="129"/>
      <c r="BEV190" s="129"/>
      <c r="BEW190" s="129"/>
      <c r="BEX190" s="129"/>
      <c r="BEY190" s="129"/>
      <c r="BEZ190" s="129"/>
      <c r="BFA190" s="129"/>
      <c r="BFB190" s="129"/>
      <c r="BFC190" s="129"/>
      <c r="BFD190" s="129"/>
      <c r="BFE190" s="129"/>
      <c r="BFF190" s="129"/>
      <c r="BFG190" s="129"/>
      <c r="BFH190" s="129"/>
      <c r="BFI190" s="129"/>
      <c r="BFJ190" s="129"/>
      <c r="BFK190" s="129"/>
      <c r="BFL190" s="129"/>
      <c r="BFM190" s="129"/>
      <c r="BFN190" s="129"/>
      <c r="BFO190" s="129"/>
      <c r="BFP190" s="129"/>
      <c r="BFQ190" s="129"/>
      <c r="BFR190" s="129"/>
      <c r="BFS190" s="129"/>
      <c r="BFT190" s="129"/>
      <c r="BFU190" s="129"/>
      <c r="BFV190" s="129"/>
      <c r="BFW190" s="129"/>
      <c r="BFX190" s="129"/>
      <c r="BFY190" s="129"/>
      <c r="BFZ190" s="129"/>
      <c r="BGA190" s="129"/>
      <c r="BGB190" s="129"/>
      <c r="BGC190" s="129"/>
      <c r="BGD190" s="129"/>
      <c r="BGE190" s="129"/>
      <c r="BGF190" s="129"/>
      <c r="BGG190" s="129"/>
      <c r="BGH190" s="129"/>
      <c r="BGI190" s="129"/>
      <c r="BGJ190" s="129"/>
      <c r="BGK190" s="129"/>
      <c r="BGL190" s="129"/>
      <c r="BGM190" s="129"/>
      <c r="BGN190" s="129"/>
      <c r="BGO190" s="129"/>
      <c r="BGP190" s="129"/>
      <c r="BGQ190" s="129"/>
      <c r="BGR190" s="129"/>
      <c r="BGS190" s="129"/>
      <c r="BGT190" s="129"/>
      <c r="BGU190" s="129"/>
      <c r="BGV190" s="129"/>
      <c r="BGW190" s="129"/>
      <c r="BGX190" s="129"/>
      <c r="BGY190" s="129"/>
      <c r="BGZ190" s="129"/>
      <c r="BHA190" s="129"/>
      <c r="BHB190" s="129"/>
      <c r="BHC190" s="129"/>
      <c r="BHD190" s="129"/>
      <c r="BHE190" s="129"/>
      <c r="BHF190" s="129"/>
      <c r="BHG190" s="129"/>
      <c r="BHH190" s="129"/>
      <c r="BHI190" s="129"/>
      <c r="BHJ190" s="129"/>
      <c r="BHK190" s="129"/>
      <c r="BHL190" s="129"/>
      <c r="BHM190" s="129"/>
      <c r="BHN190" s="129"/>
      <c r="BHO190" s="129"/>
      <c r="BHP190" s="129"/>
      <c r="BHQ190" s="129"/>
      <c r="BHR190" s="129"/>
      <c r="BHS190" s="129"/>
      <c r="BHT190" s="129"/>
      <c r="BHU190" s="129"/>
      <c r="BHV190" s="129"/>
      <c r="BHW190" s="129"/>
      <c r="BHX190" s="129"/>
      <c r="BHY190" s="129"/>
      <c r="BHZ190" s="129"/>
      <c r="BIA190" s="129"/>
      <c r="BIB190" s="129"/>
      <c r="BIC190" s="129"/>
      <c r="BID190" s="129"/>
      <c r="BIE190" s="129"/>
      <c r="BIF190" s="129"/>
      <c r="BIG190" s="129"/>
      <c r="BIH190" s="129"/>
      <c r="BII190" s="129"/>
      <c r="BIJ190" s="129"/>
      <c r="BIK190" s="129"/>
      <c r="BIL190" s="129"/>
      <c r="BIM190" s="129"/>
      <c r="BIN190" s="129"/>
      <c r="BIO190" s="129"/>
      <c r="BIP190" s="129"/>
      <c r="BIQ190" s="129"/>
      <c r="BIR190" s="129"/>
      <c r="BIS190" s="129"/>
      <c r="BIT190" s="129"/>
      <c r="BIU190" s="129"/>
      <c r="BIV190" s="129"/>
      <c r="BIW190" s="129"/>
      <c r="BIX190" s="129"/>
      <c r="BIY190" s="129"/>
      <c r="BIZ190" s="129"/>
      <c r="BJA190" s="129"/>
      <c r="BJB190" s="129"/>
      <c r="BJC190" s="129"/>
      <c r="BJD190" s="129"/>
      <c r="BJE190" s="129"/>
      <c r="BJF190" s="129"/>
      <c r="BJG190" s="129"/>
      <c r="BJH190" s="129"/>
      <c r="BJI190" s="129"/>
      <c r="BJJ190" s="129"/>
      <c r="BJK190" s="129"/>
      <c r="BJL190" s="129"/>
      <c r="BJM190" s="129"/>
      <c r="BJN190" s="129"/>
      <c r="BJO190" s="129"/>
      <c r="BJP190" s="129"/>
      <c r="BJQ190" s="129"/>
      <c r="BJR190" s="129"/>
      <c r="BJS190" s="129"/>
      <c r="BJT190" s="129"/>
      <c r="BJU190" s="129"/>
      <c r="BJV190" s="129"/>
      <c r="BJW190" s="129"/>
      <c r="BJX190" s="129"/>
      <c r="BJY190" s="129"/>
      <c r="BJZ190" s="129"/>
      <c r="BKA190" s="129"/>
      <c r="BKB190" s="129"/>
      <c r="BKC190" s="129"/>
      <c r="BKD190" s="129"/>
      <c r="BKE190" s="129"/>
      <c r="BKF190" s="129"/>
      <c r="BKG190" s="129"/>
      <c r="BKH190" s="129"/>
      <c r="BKI190" s="129"/>
      <c r="BKJ190" s="129"/>
      <c r="BKK190" s="129"/>
      <c r="BKL190" s="129"/>
      <c r="BKM190" s="129"/>
      <c r="BKN190" s="129"/>
      <c r="BKO190" s="129"/>
      <c r="BKP190" s="129"/>
      <c r="BKQ190" s="129"/>
      <c r="BKR190" s="129"/>
      <c r="BKS190" s="129"/>
      <c r="BKT190" s="129"/>
      <c r="BKU190" s="129"/>
      <c r="BKV190" s="129"/>
      <c r="BKW190" s="129"/>
      <c r="BKX190" s="129"/>
      <c r="BKY190" s="129"/>
      <c r="BKZ190" s="129"/>
      <c r="BLA190" s="129"/>
      <c r="BLB190" s="129"/>
      <c r="BLC190" s="129"/>
      <c r="BLD190" s="129"/>
      <c r="BLE190" s="129"/>
      <c r="BLF190" s="129"/>
      <c r="BLG190" s="129"/>
      <c r="BLH190" s="129"/>
      <c r="BLI190" s="129"/>
      <c r="BLJ190" s="129"/>
      <c r="BLK190" s="129"/>
      <c r="BLL190" s="129"/>
      <c r="BLM190" s="129"/>
      <c r="BLN190" s="129"/>
      <c r="BLO190" s="129"/>
      <c r="BLP190" s="129"/>
      <c r="BLQ190" s="129"/>
      <c r="BLR190" s="129"/>
      <c r="BLS190" s="129"/>
      <c r="BLT190" s="129"/>
      <c r="BLU190" s="129"/>
      <c r="BLV190" s="129"/>
      <c r="BLW190" s="129"/>
      <c r="BLX190" s="129"/>
      <c r="BLY190" s="129"/>
      <c r="BLZ190" s="129"/>
      <c r="BMA190" s="129"/>
      <c r="BMB190" s="129"/>
      <c r="BMC190" s="129"/>
      <c r="BMD190" s="129"/>
      <c r="BME190" s="129"/>
      <c r="BMF190" s="129"/>
      <c r="BMG190" s="129"/>
      <c r="BMH190" s="129"/>
      <c r="BMI190" s="129"/>
      <c r="BMJ190" s="129"/>
      <c r="BMK190" s="129"/>
      <c r="BML190" s="129"/>
      <c r="BMM190" s="129"/>
      <c r="BMN190" s="129"/>
      <c r="BMO190" s="129"/>
      <c r="BMP190" s="129"/>
      <c r="BMQ190" s="129"/>
      <c r="BMR190" s="129"/>
      <c r="BMS190" s="129"/>
      <c r="BMT190" s="129"/>
      <c r="BMU190" s="129"/>
      <c r="BMV190" s="129"/>
      <c r="BMW190" s="129"/>
      <c r="BMX190" s="129"/>
      <c r="BMY190" s="129"/>
      <c r="BMZ190" s="129"/>
      <c r="BNA190" s="129"/>
      <c r="BNB190" s="129"/>
      <c r="BNC190" s="129"/>
      <c r="BND190" s="129"/>
      <c r="BNE190" s="129"/>
      <c r="BNF190" s="129"/>
      <c r="BNG190" s="129"/>
      <c r="BNH190" s="129"/>
      <c r="BNI190" s="129"/>
      <c r="BNJ190" s="129"/>
      <c r="BNK190" s="129"/>
      <c r="BNL190" s="129"/>
      <c r="BNM190" s="129"/>
      <c r="BNN190" s="129"/>
      <c r="BNO190" s="129"/>
      <c r="BNP190" s="129"/>
      <c r="BNQ190" s="129"/>
      <c r="BNR190" s="129"/>
      <c r="BNS190" s="129"/>
      <c r="BNT190" s="129"/>
      <c r="BNU190" s="129"/>
      <c r="BNV190" s="129"/>
      <c r="BNW190" s="129"/>
      <c r="BNX190" s="129"/>
      <c r="BNY190" s="129"/>
      <c r="BNZ190" s="129"/>
      <c r="BOA190" s="129"/>
      <c r="BOB190" s="129"/>
      <c r="BOC190" s="129"/>
      <c r="BOD190" s="129"/>
      <c r="BOE190" s="129"/>
      <c r="BOF190" s="129"/>
      <c r="BOG190" s="129"/>
      <c r="BOH190" s="129"/>
      <c r="BOI190" s="129"/>
      <c r="BOJ190" s="129"/>
      <c r="BOK190" s="129"/>
      <c r="BOL190" s="129"/>
      <c r="BOM190" s="129"/>
      <c r="BON190" s="129"/>
      <c r="BOO190" s="129"/>
      <c r="BOP190" s="129"/>
      <c r="BOQ190" s="129"/>
      <c r="BOR190" s="129"/>
      <c r="BOS190" s="129"/>
      <c r="BOT190" s="129"/>
      <c r="BOU190" s="129"/>
      <c r="BOV190" s="129"/>
      <c r="BOW190" s="129"/>
      <c r="BOX190" s="129"/>
      <c r="BOY190" s="129"/>
      <c r="BOZ190" s="129"/>
      <c r="BPA190" s="129"/>
      <c r="BPB190" s="129"/>
      <c r="BPC190" s="129"/>
      <c r="BPD190" s="129"/>
      <c r="BPE190" s="129"/>
      <c r="BPF190" s="129"/>
      <c r="BPG190" s="129"/>
      <c r="BPH190" s="129"/>
      <c r="BPI190" s="129"/>
      <c r="BPJ190" s="129"/>
      <c r="BPK190" s="129"/>
      <c r="BPL190" s="129"/>
      <c r="BPM190" s="129"/>
      <c r="BPN190" s="129"/>
      <c r="BPO190" s="129"/>
      <c r="BPP190" s="129"/>
      <c r="BPQ190" s="129"/>
      <c r="BPR190" s="129"/>
      <c r="BPS190" s="129"/>
      <c r="BPT190" s="129"/>
      <c r="BPU190" s="129"/>
      <c r="BPV190" s="129"/>
      <c r="BPW190" s="129"/>
      <c r="BPX190" s="129"/>
      <c r="BPY190" s="129"/>
      <c r="BPZ190" s="129"/>
      <c r="BQA190" s="129"/>
      <c r="BQB190" s="129"/>
      <c r="BQC190" s="129"/>
      <c r="BQD190" s="129"/>
      <c r="BQE190" s="129"/>
      <c r="BQF190" s="129"/>
      <c r="BQG190" s="129"/>
      <c r="BQH190" s="129"/>
      <c r="BQI190" s="129"/>
      <c r="BQJ190" s="129"/>
      <c r="BQK190" s="129"/>
      <c r="BQL190" s="129"/>
      <c r="BQM190" s="129"/>
      <c r="BQN190" s="129"/>
      <c r="BQO190" s="129"/>
      <c r="BQP190" s="129"/>
      <c r="BQQ190" s="129"/>
      <c r="BQR190" s="129"/>
      <c r="BQS190" s="129"/>
      <c r="BQT190" s="129"/>
      <c r="BQU190" s="129"/>
      <c r="BQV190" s="129"/>
      <c r="BQW190" s="129"/>
      <c r="BQX190" s="129"/>
      <c r="BQY190" s="129"/>
      <c r="BQZ190" s="129"/>
      <c r="BRA190" s="129"/>
      <c r="BRB190" s="129"/>
      <c r="BRC190" s="129"/>
      <c r="BRD190" s="129"/>
      <c r="BRE190" s="129"/>
      <c r="BRF190" s="129"/>
      <c r="BRG190" s="129"/>
      <c r="BRH190" s="129"/>
      <c r="BRI190" s="129"/>
      <c r="BRJ190" s="129"/>
      <c r="BRK190" s="129"/>
      <c r="BRL190" s="129"/>
      <c r="BRM190" s="129"/>
      <c r="BRN190" s="129"/>
      <c r="BRO190" s="129"/>
      <c r="BRP190" s="129"/>
      <c r="BRQ190" s="129"/>
      <c r="BRR190" s="129"/>
      <c r="BRS190" s="129"/>
      <c r="BRT190" s="129"/>
      <c r="BRU190" s="129"/>
      <c r="BRV190" s="129"/>
      <c r="BRW190" s="129"/>
      <c r="BRX190" s="129"/>
      <c r="BRY190" s="129"/>
      <c r="BRZ190" s="129"/>
      <c r="BSA190" s="129"/>
      <c r="BSB190" s="129"/>
      <c r="BSC190" s="129"/>
      <c r="BSD190" s="129"/>
      <c r="BSE190" s="129"/>
      <c r="BSF190" s="129"/>
      <c r="BSG190" s="129"/>
      <c r="BSH190" s="129"/>
      <c r="BSI190" s="129"/>
      <c r="BSJ190" s="129"/>
      <c r="BSK190" s="129"/>
      <c r="BSL190" s="129"/>
      <c r="BSM190" s="129"/>
      <c r="BSN190" s="129"/>
      <c r="BSO190" s="129"/>
      <c r="BSP190" s="129"/>
      <c r="BSQ190" s="129"/>
      <c r="BSR190" s="129"/>
      <c r="BSS190" s="129"/>
      <c r="BST190" s="129"/>
      <c r="BSU190" s="129"/>
      <c r="BSV190" s="129"/>
      <c r="BSW190" s="129"/>
      <c r="BSX190" s="129"/>
      <c r="BSY190" s="129"/>
      <c r="BSZ190" s="129"/>
      <c r="BTA190" s="129"/>
      <c r="BTB190" s="129"/>
      <c r="BTC190" s="129"/>
      <c r="BTD190" s="129"/>
      <c r="BTE190" s="129"/>
      <c r="BTF190" s="129"/>
      <c r="BTG190" s="129"/>
      <c r="BTH190" s="129"/>
      <c r="BTI190" s="129"/>
      <c r="BTJ190" s="129"/>
      <c r="BTK190" s="129"/>
      <c r="BTL190" s="129"/>
      <c r="BTM190" s="129"/>
      <c r="BTN190" s="129"/>
      <c r="BTO190" s="129"/>
      <c r="BTP190" s="129"/>
      <c r="BTQ190" s="129"/>
      <c r="BTR190" s="129"/>
      <c r="BTS190" s="129"/>
      <c r="BTT190" s="129"/>
      <c r="BTU190" s="129"/>
      <c r="BTV190" s="129"/>
      <c r="BTW190" s="129"/>
      <c r="BTX190" s="129"/>
      <c r="BTY190" s="129"/>
      <c r="BTZ190" s="129"/>
      <c r="BUA190" s="129"/>
      <c r="BUB190" s="129"/>
      <c r="BUC190" s="129"/>
      <c r="BUD190" s="129"/>
      <c r="BUE190" s="129"/>
      <c r="BUF190" s="129"/>
      <c r="BUG190" s="129"/>
      <c r="BUH190" s="129"/>
      <c r="BUI190" s="129"/>
      <c r="BUJ190" s="129"/>
      <c r="BUK190" s="129"/>
      <c r="BUL190" s="129"/>
      <c r="BUM190" s="129"/>
      <c r="BUN190" s="129"/>
      <c r="BUO190" s="129"/>
      <c r="BUP190" s="129"/>
      <c r="BUQ190" s="129"/>
      <c r="BUR190" s="129"/>
      <c r="BUS190" s="129"/>
      <c r="BUT190" s="129"/>
      <c r="BUU190" s="129"/>
      <c r="BUV190" s="129"/>
      <c r="BUW190" s="129"/>
      <c r="BUX190" s="129"/>
      <c r="BUY190" s="129"/>
      <c r="BUZ190" s="129"/>
      <c r="BVA190" s="129"/>
      <c r="BVB190" s="129"/>
      <c r="BVC190" s="129"/>
      <c r="BVD190" s="129"/>
      <c r="BVE190" s="129"/>
      <c r="BVF190" s="129"/>
      <c r="BVG190" s="129"/>
      <c r="BVH190" s="129"/>
      <c r="BVI190" s="129"/>
      <c r="BVJ190" s="129"/>
      <c r="BVK190" s="129"/>
      <c r="BVL190" s="129"/>
      <c r="BVM190" s="129"/>
      <c r="BVN190" s="129"/>
      <c r="BVO190" s="129"/>
      <c r="BVP190" s="129"/>
      <c r="BVQ190" s="129"/>
      <c r="BVR190" s="129"/>
      <c r="BVS190" s="129"/>
      <c r="BVT190" s="129"/>
      <c r="BVU190" s="129"/>
      <c r="BVV190" s="129"/>
      <c r="BVW190" s="129"/>
      <c r="BVX190" s="129"/>
      <c r="BVY190" s="129"/>
      <c r="BVZ190" s="129"/>
      <c r="BWA190" s="129"/>
      <c r="BWB190" s="129"/>
      <c r="BWC190" s="129"/>
      <c r="BWD190" s="129"/>
      <c r="BWE190" s="129"/>
      <c r="BWF190" s="129"/>
      <c r="BWG190" s="129"/>
      <c r="BWH190" s="129"/>
      <c r="BWI190" s="129"/>
      <c r="BWJ190" s="129"/>
      <c r="BWK190" s="129"/>
      <c r="BWL190" s="129"/>
      <c r="BWM190" s="129"/>
      <c r="BWN190" s="129"/>
      <c r="BWO190" s="129"/>
      <c r="BWP190" s="129"/>
      <c r="BWQ190" s="129"/>
      <c r="BWR190" s="129"/>
      <c r="BWS190" s="129"/>
      <c r="BWT190" s="129"/>
      <c r="BWU190" s="129"/>
      <c r="BWV190" s="129"/>
      <c r="BWW190" s="129"/>
      <c r="BWX190" s="129"/>
      <c r="BWY190" s="129"/>
      <c r="BWZ190" s="129"/>
      <c r="BXA190" s="129"/>
      <c r="BXB190" s="129"/>
      <c r="BXC190" s="129"/>
      <c r="BXD190" s="129"/>
      <c r="BXE190" s="129"/>
      <c r="BXF190" s="129"/>
      <c r="BXG190" s="129"/>
      <c r="BXH190" s="129"/>
      <c r="BXI190" s="129"/>
      <c r="BXJ190" s="129"/>
      <c r="BXK190" s="129"/>
      <c r="BXL190" s="129"/>
      <c r="BXM190" s="129"/>
      <c r="BXN190" s="129"/>
      <c r="BXO190" s="129"/>
      <c r="BXP190" s="129"/>
      <c r="BXQ190" s="129"/>
      <c r="BXR190" s="129"/>
      <c r="BXS190" s="129"/>
      <c r="BXT190" s="129"/>
      <c r="BXU190" s="129"/>
      <c r="BXV190" s="129"/>
      <c r="BXW190" s="129"/>
      <c r="BXX190" s="129"/>
      <c r="BXY190" s="129"/>
      <c r="BXZ190" s="129"/>
      <c r="BYA190" s="129"/>
      <c r="BYB190" s="129"/>
      <c r="BYC190" s="129"/>
      <c r="BYD190" s="129"/>
      <c r="BYE190" s="129"/>
      <c r="BYF190" s="129"/>
      <c r="BYG190" s="129"/>
      <c r="BYH190" s="129"/>
      <c r="BYI190" s="129"/>
      <c r="BYJ190" s="129"/>
      <c r="BYK190" s="129"/>
      <c r="BYL190" s="129"/>
      <c r="BYM190" s="129"/>
      <c r="BYN190" s="129"/>
      <c r="BYO190" s="129"/>
      <c r="BYP190" s="129"/>
      <c r="BYQ190" s="129"/>
      <c r="BYR190" s="129"/>
      <c r="BYS190" s="129"/>
      <c r="BYT190" s="129"/>
      <c r="BYU190" s="129"/>
      <c r="BYV190" s="129"/>
      <c r="BYW190" s="129"/>
      <c r="BYX190" s="129"/>
      <c r="BYY190" s="129"/>
      <c r="BYZ190" s="129"/>
      <c r="BZA190" s="129"/>
      <c r="BZB190" s="129"/>
      <c r="BZC190" s="129"/>
      <c r="BZD190" s="129"/>
      <c r="BZE190" s="129"/>
      <c r="BZF190" s="129"/>
      <c r="BZG190" s="129"/>
      <c r="BZH190" s="129"/>
      <c r="BZI190" s="129"/>
      <c r="BZJ190" s="129"/>
      <c r="BZK190" s="129"/>
      <c r="BZL190" s="129"/>
      <c r="BZM190" s="129"/>
      <c r="BZN190" s="129"/>
      <c r="BZO190" s="129"/>
      <c r="BZP190" s="129"/>
      <c r="BZQ190" s="129"/>
      <c r="BZR190" s="129"/>
      <c r="BZS190" s="129"/>
      <c r="BZT190" s="129"/>
      <c r="BZU190" s="129"/>
      <c r="BZV190" s="129"/>
      <c r="BZW190" s="129"/>
      <c r="BZX190" s="129"/>
      <c r="BZY190" s="129"/>
      <c r="BZZ190" s="129"/>
      <c r="CAA190" s="129"/>
      <c r="CAB190" s="129"/>
      <c r="CAC190" s="129"/>
      <c r="CAD190" s="129"/>
      <c r="CAE190" s="129"/>
      <c r="CAF190" s="129"/>
      <c r="CAG190" s="129"/>
      <c r="CAH190" s="129"/>
      <c r="CAI190" s="129"/>
      <c r="CAJ190" s="129"/>
      <c r="CAK190" s="129"/>
      <c r="CAL190" s="129"/>
      <c r="CAM190" s="129"/>
      <c r="CAN190" s="129"/>
      <c r="CAO190" s="129"/>
      <c r="CAP190" s="129"/>
      <c r="CAQ190" s="129"/>
      <c r="CAR190" s="129"/>
      <c r="CAS190" s="129"/>
      <c r="CAT190" s="129"/>
      <c r="CAU190" s="129"/>
      <c r="CAV190" s="129"/>
      <c r="CAW190" s="129"/>
      <c r="CAX190" s="129"/>
      <c r="CAY190" s="129"/>
      <c r="CAZ190" s="129"/>
      <c r="CBA190" s="129"/>
      <c r="CBB190" s="129"/>
      <c r="CBC190" s="129"/>
      <c r="CBD190" s="129"/>
      <c r="CBE190" s="129"/>
      <c r="CBF190" s="129"/>
      <c r="CBG190" s="129"/>
      <c r="CBH190" s="129"/>
      <c r="CBI190" s="129"/>
      <c r="CBJ190" s="129"/>
      <c r="CBK190" s="129"/>
      <c r="CBL190" s="129"/>
      <c r="CBM190" s="129"/>
      <c r="CBN190" s="129"/>
      <c r="CBO190" s="129"/>
      <c r="CBP190" s="129"/>
      <c r="CBQ190" s="129"/>
      <c r="CBR190" s="129"/>
      <c r="CBS190" s="129"/>
      <c r="CBT190" s="129"/>
      <c r="CBU190" s="129"/>
      <c r="CBV190" s="129"/>
      <c r="CBW190" s="129"/>
      <c r="CBX190" s="129"/>
      <c r="CBY190" s="129"/>
      <c r="CBZ190" s="129"/>
      <c r="CCA190" s="129"/>
      <c r="CCB190" s="129"/>
      <c r="CCC190" s="129"/>
      <c r="CCD190" s="129"/>
      <c r="CCE190" s="129"/>
      <c r="CCF190" s="129"/>
      <c r="CCG190" s="129"/>
      <c r="CCH190" s="129"/>
      <c r="CCI190" s="129"/>
      <c r="CCJ190" s="129"/>
      <c r="CCK190" s="129"/>
      <c r="CCL190" s="129"/>
      <c r="CCM190" s="129"/>
      <c r="CCN190" s="129"/>
      <c r="CCO190" s="129"/>
      <c r="CCP190" s="129"/>
      <c r="CCQ190" s="129"/>
      <c r="CCR190" s="129"/>
      <c r="CCS190" s="129"/>
      <c r="CCT190" s="129"/>
      <c r="CCU190" s="129"/>
      <c r="CCV190" s="129"/>
      <c r="CCW190" s="129"/>
      <c r="CCX190" s="129"/>
      <c r="CCY190" s="129"/>
      <c r="CCZ190" s="129"/>
      <c r="CDA190" s="129"/>
      <c r="CDB190" s="129"/>
      <c r="CDC190" s="129"/>
      <c r="CDD190" s="129"/>
      <c r="CDE190" s="129"/>
      <c r="CDF190" s="129"/>
      <c r="CDG190" s="129"/>
      <c r="CDH190" s="129"/>
      <c r="CDI190" s="129"/>
      <c r="CDJ190" s="129"/>
      <c r="CDK190" s="129"/>
      <c r="CDL190" s="129"/>
      <c r="CDM190" s="129"/>
      <c r="CDN190" s="129"/>
      <c r="CDO190" s="129"/>
      <c r="CDP190" s="129"/>
      <c r="CDQ190" s="129"/>
      <c r="CDR190" s="129"/>
      <c r="CDS190" s="129"/>
      <c r="CDT190" s="129"/>
      <c r="CDU190" s="129"/>
      <c r="CDV190" s="129"/>
      <c r="CDW190" s="129"/>
      <c r="CDX190" s="129"/>
      <c r="CDY190" s="129"/>
      <c r="CDZ190" s="129"/>
      <c r="CEA190" s="129"/>
      <c r="CEB190" s="129"/>
      <c r="CEC190" s="129"/>
      <c r="CED190" s="129"/>
      <c r="CEE190" s="129"/>
      <c r="CEF190" s="129"/>
      <c r="CEG190" s="129"/>
      <c r="CEH190" s="129"/>
      <c r="CEI190" s="129"/>
      <c r="CEJ190" s="129"/>
      <c r="CEK190" s="129"/>
      <c r="CEL190" s="129"/>
      <c r="CEM190" s="129"/>
      <c r="CEN190" s="129"/>
      <c r="CEO190" s="129"/>
      <c r="CEP190" s="129"/>
      <c r="CEQ190" s="129"/>
      <c r="CER190" s="129"/>
      <c r="CES190" s="129"/>
      <c r="CET190" s="129"/>
      <c r="CEU190" s="129"/>
      <c r="CEV190" s="129"/>
      <c r="CEW190" s="129"/>
      <c r="CEX190" s="129"/>
      <c r="CEY190" s="129"/>
      <c r="CEZ190" s="129"/>
      <c r="CFA190" s="129"/>
      <c r="CFB190" s="129"/>
      <c r="CFC190" s="129"/>
      <c r="CFD190" s="129"/>
      <c r="CFE190" s="129"/>
      <c r="CFF190" s="129"/>
      <c r="CFG190" s="129"/>
      <c r="CFH190" s="129"/>
      <c r="CFI190" s="129"/>
      <c r="CFJ190" s="129"/>
      <c r="CFK190" s="129"/>
      <c r="CFL190" s="129"/>
      <c r="CFM190" s="129"/>
      <c r="CFN190" s="129"/>
      <c r="CFO190" s="129"/>
      <c r="CFP190" s="129"/>
      <c r="CFQ190" s="129"/>
      <c r="CFR190" s="129"/>
      <c r="CFS190" s="129"/>
      <c r="CFT190" s="129"/>
      <c r="CFU190" s="129"/>
      <c r="CFV190" s="129"/>
      <c r="CFW190" s="129"/>
      <c r="CFX190" s="129"/>
      <c r="CFY190" s="129"/>
      <c r="CFZ190" s="129"/>
      <c r="CGA190" s="129"/>
      <c r="CGB190" s="129"/>
      <c r="CGC190" s="129"/>
      <c r="CGD190" s="129"/>
      <c r="CGE190" s="129"/>
      <c r="CGF190" s="129"/>
      <c r="CGG190" s="129"/>
      <c r="CGH190" s="129"/>
      <c r="CGI190" s="129"/>
      <c r="CGJ190" s="129"/>
      <c r="CGK190" s="129"/>
      <c r="CGL190" s="129"/>
      <c r="CGM190" s="129"/>
      <c r="CGN190" s="129"/>
      <c r="CGO190" s="129"/>
      <c r="CGP190" s="129"/>
      <c r="CGQ190" s="129"/>
      <c r="CGR190" s="129"/>
      <c r="CGS190" s="129"/>
      <c r="CGT190" s="129"/>
      <c r="CGU190" s="129"/>
      <c r="CGV190" s="129"/>
      <c r="CGW190" s="129"/>
      <c r="CGX190" s="129"/>
      <c r="CGY190" s="129"/>
      <c r="CGZ190" s="129"/>
      <c r="CHA190" s="129"/>
      <c r="CHB190" s="129"/>
      <c r="CHC190" s="129"/>
      <c r="CHD190" s="129"/>
      <c r="CHE190" s="129"/>
      <c r="CHF190" s="129"/>
      <c r="CHG190" s="129"/>
      <c r="CHH190" s="129"/>
      <c r="CHI190" s="129"/>
      <c r="CHJ190" s="129"/>
      <c r="CHK190" s="129"/>
      <c r="CHL190" s="129"/>
      <c r="CHM190" s="129"/>
      <c r="CHN190" s="129"/>
      <c r="CHO190" s="129"/>
      <c r="CHP190" s="129"/>
      <c r="CHQ190" s="129"/>
      <c r="CHR190" s="129"/>
      <c r="CHS190" s="129"/>
      <c r="CHT190" s="129"/>
      <c r="CHU190" s="129"/>
      <c r="CHV190" s="129"/>
      <c r="CHW190" s="129"/>
      <c r="CHX190" s="129"/>
      <c r="CHY190" s="129"/>
      <c r="CHZ190" s="129"/>
      <c r="CIA190" s="129"/>
      <c r="CIB190" s="129"/>
      <c r="CIC190" s="129"/>
      <c r="CID190" s="129"/>
      <c r="CIE190" s="129"/>
      <c r="CIF190" s="129"/>
      <c r="CIG190" s="129"/>
      <c r="CIH190" s="129"/>
      <c r="CII190" s="129"/>
      <c r="CIJ190" s="129"/>
      <c r="CIK190" s="129"/>
      <c r="CIL190" s="129"/>
      <c r="CIM190" s="129"/>
      <c r="CIN190" s="129"/>
      <c r="CIO190" s="129"/>
      <c r="CIP190" s="129"/>
      <c r="CIQ190" s="129"/>
      <c r="CIR190" s="129"/>
      <c r="CIS190" s="129"/>
      <c r="CIT190" s="129"/>
      <c r="CIU190" s="129"/>
      <c r="CIV190" s="129"/>
      <c r="CIW190" s="129"/>
      <c r="CIX190" s="129"/>
      <c r="CIY190" s="129"/>
      <c r="CIZ190" s="129"/>
      <c r="CJA190" s="129"/>
      <c r="CJB190" s="129"/>
      <c r="CJC190" s="129"/>
      <c r="CJD190" s="129"/>
      <c r="CJE190" s="129"/>
      <c r="CJF190" s="129"/>
      <c r="CJG190" s="129"/>
      <c r="CJH190" s="129"/>
      <c r="CJI190" s="129"/>
      <c r="CJJ190" s="129"/>
      <c r="CJK190" s="129"/>
      <c r="CJL190" s="129"/>
      <c r="CJM190" s="129"/>
      <c r="CJN190" s="129"/>
      <c r="CJO190" s="129"/>
      <c r="CJP190" s="129"/>
      <c r="CJQ190" s="129"/>
      <c r="CJR190" s="129"/>
      <c r="CJS190" s="129"/>
      <c r="CJT190" s="129"/>
      <c r="CJU190" s="129"/>
      <c r="CJV190" s="129"/>
      <c r="CJW190" s="129"/>
      <c r="CJX190" s="129"/>
      <c r="CJY190" s="129"/>
      <c r="CJZ190" s="129"/>
      <c r="CKA190" s="129"/>
      <c r="CKB190" s="129"/>
      <c r="CKC190" s="129"/>
      <c r="CKD190" s="129"/>
      <c r="CKE190" s="129"/>
      <c r="CKF190" s="129"/>
      <c r="CKG190" s="129"/>
      <c r="CKH190" s="129"/>
      <c r="CKI190" s="129"/>
      <c r="CKJ190" s="129"/>
      <c r="CKK190" s="129"/>
      <c r="CKL190" s="129"/>
      <c r="CKM190" s="129"/>
      <c r="CKN190" s="129"/>
      <c r="CKO190" s="129"/>
      <c r="CKP190" s="129"/>
      <c r="CKQ190" s="129"/>
      <c r="CKR190" s="129"/>
      <c r="CKS190" s="129"/>
      <c r="CKT190" s="129"/>
      <c r="CKU190" s="129"/>
      <c r="CKV190" s="129"/>
      <c r="CKW190" s="129"/>
      <c r="CKX190" s="129"/>
      <c r="CKY190" s="129"/>
      <c r="CKZ190" s="129"/>
      <c r="CLA190" s="129"/>
      <c r="CLB190" s="129"/>
      <c r="CLC190" s="129"/>
      <c r="CLD190" s="129"/>
      <c r="CLE190" s="129"/>
      <c r="CLF190" s="129"/>
      <c r="CLG190" s="129"/>
      <c r="CLH190" s="129"/>
      <c r="CLI190" s="129"/>
      <c r="CLJ190" s="129"/>
      <c r="CLK190" s="129"/>
      <c r="CLL190" s="129"/>
      <c r="CLM190" s="129"/>
      <c r="CLN190" s="129"/>
      <c r="CLO190" s="129"/>
      <c r="CLP190" s="129"/>
      <c r="CLQ190" s="129"/>
      <c r="CLR190" s="129"/>
      <c r="CLS190" s="129"/>
      <c r="CLT190" s="129"/>
      <c r="CLU190" s="129"/>
      <c r="CLV190" s="129"/>
      <c r="CLW190" s="129"/>
      <c r="CLX190" s="129"/>
      <c r="CLY190" s="129"/>
      <c r="CLZ190" s="129"/>
      <c r="CMA190" s="129"/>
      <c r="CMB190" s="129"/>
      <c r="CMC190" s="129"/>
      <c r="CMD190" s="129"/>
      <c r="CME190" s="129"/>
      <c r="CMF190" s="129"/>
      <c r="CMG190" s="129"/>
      <c r="CMH190" s="129"/>
      <c r="CMI190" s="129"/>
      <c r="CMJ190" s="129"/>
      <c r="CMK190" s="129"/>
      <c r="CML190" s="129"/>
      <c r="CMM190" s="129"/>
      <c r="CMN190" s="129"/>
      <c r="CMO190" s="129"/>
      <c r="CMP190" s="129"/>
      <c r="CMQ190" s="129"/>
      <c r="CMR190" s="129"/>
      <c r="CMS190" s="129"/>
      <c r="CMT190" s="129"/>
      <c r="CMU190" s="129"/>
      <c r="CMV190" s="129"/>
      <c r="CMW190" s="129"/>
      <c r="CMX190" s="129"/>
      <c r="CMY190" s="129"/>
      <c r="CMZ190" s="129"/>
      <c r="CNA190" s="129"/>
      <c r="CNB190" s="129"/>
      <c r="CNC190" s="129"/>
      <c r="CND190" s="129"/>
      <c r="CNE190" s="129"/>
      <c r="CNF190" s="129"/>
      <c r="CNG190" s="129"/>
      <c r="CNH190" s="129"/>
      <c r="CNI190" s="129"/>
      <c r="CNJ190" s="129"/>
      <c r="CNK190" s="129"/>
      <c r="CNL190" s="129"/>
      <c r="CNM190" s="129"/>
      <c r="CNN190" s="129"/>
      <c r="CNO190" s="129"/>
      <c r="CNP190" s="129"/>
      <c r="CNQ190" s="129"/>
      <c r="CNR190" s="129"/>
      <c r="CNS190" s="129"/>
      <c r="CNT190" s="129"/>
      <c r="CNU190" s="129"/>
      <c r="CNV190" s="129"/>
      <c r="CNW190" s="129"/>
      <c r="CNX190" s="129"/>
      <c r="CNY190" s="129"/>
      <c r="CNZ190" s="129"/>
      <c r="COA190" s="129"/>
      <c r="COB190" s="129"/>
      <c r="COC190" s="129"/>
      <c r="COD190" s="129"/>
      <c r="COE190" s="129"/>
      <c r="COF190" s="129"/>
      <c r="COG190" s="129"/>
      <c r="COH190" s="129"/>
      <c r="COI190" s="129"/>
      <c r="COJ190" s="129"/>
      <c r="COK190" s="129"/>
      <c r="COL190" s="129"/>
      <c r="COM190" s="129"/>
      <c r="CON190" s="129"/>
      <c r="COO190" s="129"/>
      <c r="COP190" s="129"/>
      <c r="COQ190" s="129"/>
      <c r="COR190" s="129"/>
      <c r="COS190" s="129"/>
      <c r="COT190" s="129"/>
      <c r="COU190" s="129"/>
      <c r="COV190" s="129"/>
      <c r="COW190" s="129"/>
      <c r="COX190" s="129"/>
      <c r="COY190" s="129"/>
      <c r="COZ190" s="129"/>
      <c r="CPA190" s="129"/>
      <c r="CPB190" s="129"/>
      <c r="CPC190" s="129"/>
      <c r="CPD190" s="129"/>
      <c r="CPE190" s="129"/>
      <c r="CPF190" s="129"/>
      <c r="CPG190" s="129"/>
      <c r="CPH190" s="129"/>
      <c r="CPI190" s="129"/>
      <c r="CPJ190" s="129"/>
      <c r="CPK190" s="129"/>
      <c r="CPL190" s="129"/>
      <c r="CPM190" s="129"/>
      <c r="CPN190" s="129"/>
      <c r="CPO190" s="129"/>
      <c r="CPP190" s="129"/>
      <c r="CPQ190" s="129"/>
      <c r="CPR190" s="129"/>
      <c r="CPS190" s="129"/>
      <c r="CPT190" s="129"/>
      <c r="CPU190" s="129"/>
      <c r="CPV190" s="129"/>
      <c r="CPW190" s="129"/>
      <c r="CPX190" s="129"/>
      <c r="CPY190" s="129"/>
      <c r="CPZ190" s="129"/>
      <c r="CQA190" s="129"/>
      <c r="CQB190" s="129"/>
      <c r="CQC190" s="129"/>
      <c r="CQD190" s="129"/>
      <c r="CQE190" s="129"/>
      <c r="CQF190" s="129"/>
      <c r="CQG190" s="129"/>
      <c r="CQH190" s="129"/>
      <c r="CQI190" s="129"/>
      <c r="CQJ190" s="129"/>
      <c r="CQK190" s="129"/>
      <c r="CQL190" s="129"/>
      <c r="CQM190" s="129"/>
      <c r="CQN190" s="129"/>
      <c r="CQO190" s="129"/>
      <c r="CQP190" s="129"/>
      <c r="CQQ190" s="129"/>
      <c r="CQR190" s="129"/>
      <c r="CQS190" s="129"/>
      <c r="CQT190" s="129"/>
      <c r="CQU190" s="129"/>
      <c r="CQV190" s="129"/>
      <c r="CQW190" s="129"/>
      <c r="CQX190" s="129"/>
      <c r="CQY190" s="129"/>
      <c r="CQZ190" s="129"/>
      <c r="CRA190" s="129"/>
      <c r="CRB190" s="129"/>
      <c r="CRC190" s="129"/>
      <c r="CRD190" s="129"/>
      <c r="CRE190" s="129"/>
      <c r="CRF190" s="129"/>
      <c r="CRG190" s="129"/>
      <c r="CRH190" s="129"/>
      <c r="CRI190" s="129"/>
      <c r="CRJ190" s="129"/>
      <c r="CRK190" s="129"/>
      <c r="CRL190" s="129"/>
      <c r="CRM190" s="129"/>
      <c r="CRN190" s="129"/>
      <c r="CRO190" s="129"/>
      <c r="CRP190" s="129"/>
      <c r="CRQ190" s="129"/>
      <c r="CRR190" s="129"/>
      <c r="CRS190" s="129"/>
      <c r="CRT190" s="129"/>
      <c r="CRU190" s="129"/>
      <c r="CRV190" s="129"/>
      <c r="CRW190" s="129"/>
      <c r="CRX190" s="129"/>
      <c r="CRY190" s="129"/>
      <c r="CRZ190" s="129"/>
      <c r="CSA190" s="129"/>
      <c r="CSB190" s="129"/>
      <c r="CSC190" s="129"/>
      <c r="CSD190" s="129"/>
      <c r="CSE190" s="129"/>
      <c r="CSF190" s="129"/>
      <c r="CSG190" s="129"/>
      <c r="CSH190" s="129"/>
      <c r="CSI190" s="129"/>
      <c r="CSJ190" s="129"/>
      <c r="CSK190" s="129"/>
      <c r="CSL190" s="129"/>
      <c r="CSM190" s="129"/>
      <c r="CSN190" s="129"/>
      <c r="CSO190" s="129"/>
      <c r="CSP190" s="129"/>
      <c r="CSQ190" s="129"/>
      <c r="CSR190" s="129"/>
      <c r="CSS190" s="129"/>
      <c r="CST190" s="129"/>
      <c r="CSU190" s="129"/>
      <c r="CSV190" s="129"/>
      <c r="CSW190" s="129"/>
      <c r="CSX190" s="129"/>
      <c r="CSY190" s="129"/>
      <c r="CSZ190" s="129"/>
      <c r="CTA190" s="129"/>
      <c r="CTB190" s="129"/>
      <c r="CTC190" s="129"/>
      <c r="CTD190" s="129"/>
      <c r="CTE190" s="129"/>
      <c r="CTF190" s="129"/>
      <c r="CTG190" s="129"/>
      <c r="CTH190" s="129"/>
      <c r="CTI190" s="129"/>
      <c r="CTJ190" s="129"/>
      <c r="CTK190" s="129"/>
      <c r="CTL190" s="129"/>
      <c r="CTM190" s="129"/>
      <c r="CTN190" s="129"/>
      <c r="CTO190" s="129"/>
      <c r="CTP190" s="129"/>
      <c r="CTQ190" s="129"/>
      <c r="CTR190" s="129"/>
      <c r="CTS190" s="129"/>
      <c r="CTT190" s="129"/>
      <c r="CTU190" s="129"/>
      <c r="CTV190" s="129"/>
      <c r="CTW190" s="129"/>
      <c r="CTX190" s="129"/>
      <c r="CTY190" s="129"/>
      <c r="CTZ190" s="129"/>
      <c r="CUA190" s="129"/>
      <c r="CUB190" s="129"/>
      <c r="CUC190" s="129"/>
      <c r="CUD190" s="129"/>
      <c r="CUE190" s="129"/>
      <c r="CUF190" s="129"/>
      <c r="CUG190" s="129"/>
      <c r="CUH190" s="129"/>
      <c r="CUI190" s="129"/>
      <c r="CUJ190" s="129"/>
      <c r="CUK190" s="129"/>
      <c r="CUL190" s="129"/>
      <c r="CUM190" s="129"/>
      <c r="CUN190" s="129"/>
      <c r="CUO190" s="129"/>
      <c r="CUP190" s="129"/>
      <c r="CUQ190" s="129"/>
      <c r="CUR190" s="129"/>
      <c r="CUS190" s="129"/>
      <c r="CUT190" s="129"/>
      <c r="CUU190" s="129"/>
      <c r="CUV190" s="129"/>
      <c r="CUW190" s="129"/>
      <c r="CUX190" s="129"/>
      <c r="CUY190" s="129"/>
      <c r="CUZ190" s="129"/>
      <c r="CVA190" s="129"/>
      <c r="CVB190" s="129"/>
      <c r="CVC190" s="129"/>
      <c r="CVD190" s="129"/>
      <c r="CVE190" s="129"/>
      <c r="CVF190" s="129"/>
      <c r="CVG190" s="129"/>
      <c r="CVH190" s="129"/>
      <c r="CVI190" s="129"/>
      <c r="CVJ190" s="129"/>
      <c r="CVK190" s="129"/>
      <c r="CVL190" s="129"/>
      <c r="CVM190" s="129"/>
      <c r="CVN190" s="129"/>
      <c r="CVO190" s="129"/>
      <c r="CVP190" s="129"/>
      <c r="CVQ190" s="129"/>
      <c r="CVR190" s="129"/>
      <c r="CVS190" s="129"/>
      <c r="CVT190" s="129"/>
      <c r="CVU190" s="129"/>
      <c r="CVV190" s="129"/>
      <c r="CVW190" s="129"/>
      <c r="CVX190" s="129"/>
      <c r="CVY190" s="129"/>
      <c r="CVZ190" s="129"/>
      <c r="CWA190" s="129"/>
      <c r="CWB190" s="129"/>
      <c r="CWC190" s="129"/>
      <c r="CWD190" s="129"/>
      <c r="CWE190" s="129"/>
      <c r="CWF190" s="129"/>
      <c r="CWG190" s="129"/>
      <c r="CWH190" s="129"/>
      <c r="CWI190" s="129"/>
      <c r="CWJ190" s="129"/>
      <c r="CWK190" s="129"/>
      <c r="CWL190" s="129"/>
      <c r="CWM190" s="129"/>
      <c r="CWN190" s="129"/>
      <c r="CWO190" s="129"/>
      <c r="CWP190" s="129"/>
      <c r="CWQ190" s="129"/>
      <c r="CWR190" s="129"/>
      <c r="CWS190" s="129"/>
      <c r="CWT190" s="129"/>
      <c r="CWU190" s="129"/>
      <c r="CWV190" s="129"/>
      <c r="CWW190" s="129"/>
      <c r="CWX190" s="129"/>
      <c r="CWY190" s="129"/>
      <c r="CWZ190" s="129"/>
      <c r="CXA190" s="129"/>
      <c r="CXB190" s="129"/>
      <c r="CXC190" s="129"/>
      <c r="CXD190" s="129"/>
      <c r="CXE190" s="129"/>
      <c r="CXF190" s="129"/>
      <c r="CXG190" s="129"/>
      <c r="CXH190" s="129"/>
      <c r="CXI190" s="129"/>
      <c r="CXJ190" s="129"/>
      <c r="CXK190" s="129"/>
      <c r="CXL190" s="129"/>
      <c r="CXM190" s="129"/>
      <c r="CXN190" s="129"/>
      <c r="CXO190" s="129"/>
      <c r="CXP190" s="129"/>
      <c r="CXQ190" s="129"/>
      <c r="CXR190" s="129"/>
      <c r="CXS190" s="129"/>
      <c r="CXT190" s="129"/>
      <c r="CXU190" s="129"/>
      <c r="CXV190" s="129"/>
      <c r="CXW190" s="129"/>
      <c r="CXX190" s="129"/>
      <c r="CXY190" s="129"/>
      <c r="CXZ190" s="129"/>
      <c r="CYA190" s="129"/>
      <c r="CYB190" s="129"/>
      <c r="CYC190" s="129"/>
      <c r="CYD190" s="129"/>
      <c r="CYE190" s="129"/>
      <c r="CYF190" s="129"/>
      <c r="CYG190" s="129"/>
      <c r="CYH190" s="129"/>
      <c r="CYI190" s="129"/>
      <c r="CYJ190" s="129"/>
      <c r="CYK190" s="129"/>
      <c r="CYL190" s="129"/>
      <c r="CYM190" s="129"/>
      <c r="CYN190" s="129"/>
      <c r="CYO190" s="129"/>
      <c r="CYP190" s="129"/>
      <c r="CYQ190" s="129"/>
      <c r="CYR190" s="129"/>
      <c r="CYS190" s="129"/>
      <c r="CYT190" s="129"/>
      <c r="CYU190" s="129"/>
      <c r="CYV190" s="129"/>
      <c r="CYW190" s="129"/>
      <c r="CYX190" s="129"/>
      <c r="CYY190" s="129"/>
      <c r="CYZ190" s="129"/>
      <c r="CZA190" s="129"/>
      <c r="CZB190" s="129"/>
      <c r="CZC190" s="129"/>
      <c r="CZD190" s="129"/>
      <c r="CZE190" s="129"/>
      <c r="CZF190" s="129"/>
      <c r="CZG190" s="129"/>
      <c r="CZH190" s="129"/>
      <c r="CZI190" s="129"/>
      <c r="CZJ190" s="129"/>
      <c r="CZK190" s="129"/>
      <c r="CZL190" s="129"/>
      <c r="CZM190" s="129"/>
      <c r="CZN190" s="129"/>
      <c r="CZO190" s="129"/>
      <c r="CZP190" s="129"/>
      <c r="CZQ190" s="129"/>
      <c r="CZR190" s="129"/>
      <c r="CZS190" s="129"/>
      <c r="CZT190" s="129"/>
      <c r="CZU190" s="129"/>
      <c r="CZV190" s="129"/>
      <c r="CZW190" s="129"/>
      <c r="CZX190" s="129"/>
      <c r="CZY190" s="129"/>
      <c r="CZZ190" s="129"/>
      <c r="DAA190" s="129"/>
      <c r="DAB190" s="129"/>
      <c r="DAC190" s="129"/>
      <c r="DAD190" s="129"/>
      <c r="DAE190" s="129"/>
      <c r="DAF190" s="129"/>
      <c r="DAG190" s="129"/>
      <c r="DAH190" s="129"/>
      <c r="DAI190" s="129"/>
      <c r="DAJ190" s="129"/>
      <c r="DAK190" s="129"/>
      <c r="DAL190" s="129"/>
      <c r="DAM190" s="129"/>
      <c r="DAN190" s="129"/>
      <c r="DAO190" s="129"/>
      <c r="DAP190" s="129"/>
      <c r="DAQ190" s="129"/>
      <c r="DAR190" s="129"/>
      <c r="DAS190" s="129"/>
      <c r="DAT190" s="129"/>
      <c r="DAU190" s="129"/>
      <c r="DAV190" s="129"/>
      <c r="DAW190" s="129"/>
      <c r="DAX190" s="129"/>
      <c r="DAY190" s="129"/>
      <c r="DAZ190" s="129"/>
      <c r="DBA190" s="129"/>
      <c r="DBB190" s="129"/>
      <c r="DBC190" s="129"/>
      <c r="DBD190" s="129"/>
      <c r="DBE190" s="129"/>
      <c r="DBF190" s="129"/>
      <c r="DBG190" s="129"/>
      <c r="DBH190" s="129"/>
      <c r="DBI190" s="129"/>
      <c r="DBJ190" s="129"/>
      <c r="DBK190" s="129"/>
      <c r="DBL190" s="129"/>
      <c r="DBM190" s="129"/>
      <c r="DBN190" s="129"/>
      <c r="DBO190" s="129"/>
      <c r="DBP190" s="129"/>
      <c r="DBQ190" s="129"/>
      <c r="DBR190" s="129"/>
      <c r="DBS190" s="129"/>
      <c r="DBT190" s="129"/>
      <c r="DBU190" s="129"/>
      <c r="DBV190" s="129"/>
      <c r="DBW190" s="129"/>
      <c r="DBX190" s="129"/>
      <c r="DBY190" s="129"/>
      <c r="DBZ190" s="129"/>
      <c r="DCA190" s="129"/>
      <c r="DCB190" s="129"/>
      <c r="DCC190" s="129"/>
      <c r="DCD190" s="129"/>
      <c r="DCE190" s="129"/>
      <c r="DCF190" s="129"/>
      <c r="DCG190" s="129"/>
      <c r="DCH190" s="129"/>
      <c r="DCI190" s="129"/>
      <c r="DCJ190" s="129"/>
      <c r="DCK190" s="129"/>
      <c r="DCL190" s="129"/>
      <c r="DCM190" s="129"/>
      <c r="DCN190" s="129"/>
      <c r="DCO190" s="129"/>
      <c r="DCP190" s="129"/>
      <c r="DCQ190" s="129"/>
      <c r="DCR190" s="129"/>
      <c r="DCS190" s="129"/>
      <c r="DCT190" s="129"/>
      <c r="DCU190" s="129"/>
      <c r="DCV190" s="129"/>
      <c r="DCW190" s="129"/>
      <c r="DCX190" s="129"/>
      <c r="DCY190" s="129"/>
      <c r="DCZ190" s="129"/>
      <c r="DDA190" s="129"/>
      <c r="DDB190" s="129"/>
      <c r="DDC190" s="129"/>
      <c r="DDD190" s="129"/>
      <c r="DDE190" s="129"/>
      <c r="DDF190" s="129"/>
      <c r="DDG190" s="129"/>
      <c r="DDH190" s="129"/>
      <c r="DDI190" s="129"/>
      <c r="DDJ190" s="129"/>
      <c r="DDK190" s="129"/>
      <c r="DDL190" s="129"/>
      <c r="DDM190" s="129"/>
      <c r="DDN190" s="129"/>
      <c r="DDO190" s="129"/>
      <c r="DDP190" s="129"/>
      <c r="DDQ190" s="129"/>
      <c r="DDR190" s="129"/>
      <c r="DDS190" s="129"/>
      <c r="DDT190" s="129"/>
      <c r="DDU190" s="129"/>
      <c r="DDV190" s="129"/>
      <c r="DDW190" s="129"/>
      <c r="DDX190" s="129"/>
      <c r="DDY190" s="129"/>
      <c r="DDZ190" s="129"/>
      <c r="DEA190" s="129"/>
      <c r="DEB190" s="129"/>
      <c r="DEC190" s="129"/>
      <c r="DED190" s="129"/>
      <c r="DEE190" s="129"/>
      <c r="DEF190" s="129"/>
      <c r="DEG190" s="129"/>
      <c r="DEH190" s="129"/>
      <c r="DEI190" s="129"/>
      <c r="DEJ190" s="129"/>
      <c r="DEK190" s="129"/>
      <c r="DEL190" s="129"/>
      <c r="DEM190" s="129"/>
      <c r="DEN190" s="129"/>
      <c r="DEO190" s="129"/>
      <c r="DEP190" s="129"/>
      <c r="DEQ190" s="129"/>
      <c r="DER190" s="129"/>
      <c r="DES190" s="129"/>
      <c r="DET190" s="129"/>
      <c r="DEU190" s="129"/>
      <c r="DEV190" s="129"/>
      <c r="DEW190" s="129"/>
      <c r="DEX190" s="129"/>
      <c r="DEY190" s="129"/>
      <c r="DEZ190" s="129"/>
      <c r="DFA190" s="129"/>
      <c r="DFB190" s="129"/>
      <c r="DFC190" s="129"/>
      <c r="DFD190" s="129"/>
      <c r="DFE190" s="129"/>
      <c r="DFF190" s="129"/>
      <c r="DFG190" s="129"/>
      <c r="DFH190" s="129"/>
      <c r="DFI190" s="129"/>
      <c r="DFJ190" s="129"/>
      <c r="DFK190" s="129"/>
      <c r="DFL190" s="129"/>
      <c r="DFM190" s="129"/>
      <c r="DFN190" s="129"/>
      <c r="DFO190" s="129"/>
      <c r="DFP190" s="129"/>
      <c r="DFQ190" s="129"/>
      <c r="DFR190" s="129"/>
      <c r="DFS190" s="129"/>
      <c r="DFT190" s="129"/>
      <c r="DFU190" s="129"/>
      <c r="DFV190" s="129"/>
      <c r="DFW190" s="129"/>
      <c r="DFX190" s="129"/>
      <c r="DFY190" s="129"/>
      <c r="DFZ190" s="129"/>
      <c r="DGA190" s="129"/>
      <c r="DGB190" s="129"/>
      <c r="DGC190" s="129"/>
      <c r="DGD190" s="129"/>
      <c r="DGE190" s="129"/>
      <c r="DGF190" s="129"/>
      <c r="DGG190" s="129"/>
      <c r="DGH190" s="129"/>
      <c r="DGI190" s="129"/>
      <c r="DGJ190" s="129"/>
      <c r="DGK190" s="129"/>
      <c r="DGL190" s="129"/>
      <c r="DGM190" s="129"/>
      <c r="DGN190" s="129"/>
      <c r="DGO190" s="129"/>
      <c r="DGP190" s="129"/>
      <c r="DGQ190" s="129"/>
      <c r="DGR190" s="129"/>
      <c r="DGS190" s="129"/>
      <c r="DGT190" s="129"/>
      <c r="DGU190" s="129"/>
      <c r="DGV190" s="129"/>
      <c r="DGW190" s="129"/>
      <c r="DGX190" s="129"/>
      <c r="DGY190" s="129"/>
      <c r="DGZ190" s="129"/>
      <c r="DHA190" s="129"/>
      <c r="DHB190" s="129"/>
      <c r="DHC190" s="129"/>
      <c r="DHD190" s="129"/>
      <c r="DHE190" s="129"/>
      <c r="DHF190" s="129"/>
      <c r="DHG190" s="129"/>
      <c r="DHH190" s="129"/>
      <c r="DHI190" s="129"/>
      <c r="DHJ190" s="129"/>
      <c r="DHK190" s="129"/>
      <c r="DHL190" s="129"/>
      <c r="DHM190" s="129"/>
      <c r="DHN190" s="129"/>
      <c r="DHO190" s="129"/>
      <c r="DHP190" s="129"/>
      <c r="DHQ190" s="129"/>
      <c r="DHR190" s="129"/>
      <c r="DHS190" s="129"/>
      <c r="DHT190" s="129"/>
      <c r="DHU190" s="129"/>
      <c r="DHV190" s="129"/>
      <c r="DHW190" s="129"/>
      <c r="DHX190" s="129"/>
      <c r="DHY190" s="129"/>
      <c r="DHZ190" s="129"/>
      <c r="DIA190" s="129"/>
      <c r="DIB190" s="129"/>
      <c r="DIC190" s="129"/>
      <c r="DID190" s="129"/>
      <c r="DIE190" s="129"/>
      <c r="DIF190" s="129"/>
      <c r="DIG190" s="129"/>
      <c r="DIH190" s="129"/>
      <c r="DII190" s="129"/>
      <c r="DIJ190" s="129"/>
      <c r="DIK190" s="129"/>
      <c r="DIL190" s="129"/>
      <c r="DIM190" s="129"/>
      <c r="DIN190" s="129"/>
      <c r="DIO190" s="129"/>
      <c r="DIP190" s="129"/>
      <c r="DIQ190" s="129"/>
      <c r="DIR190" s="129"/>
      <c r="DIS190" s="129"/>
      <c r="DIT190" s="129"/>
      <c r="DIU190" s="129"/>
      <c r="DIV190" s="129"/>
      <c r="DIW190" s="129"/>
      <c r="DIX190" s="129"/>
      <c r="DIY190" s="129"/>
      <c r="DIZ190" s="129"/>
      <c r="DJA190" s="129"/>
      <c r="DJB190" s="129"/>
      <c r="DJC190" s="129"/>
      <c r="DJD190" s="129"/>
      <c r="DJE190" s="129"/>
      <c r="DJF190" s="129"/>
      <c r="DJG190" s="129"/>
      <c r="DJH190" s="129"/>
      <c r="DJI190" s="129"/>
      <c r="DJJ190" s="129"/>
      <c r="DJK190" s="129"/>
      <c r="DJL190" s="129"/>
      <c r="DJM190" s="129"/>
      <c r="DJN190" s="129"/>
      <c r="DJO190" s="129"/>
      <c r="DJP190" s="129"/>
      <c r="DJQ190" s="129"/>
      <c r="DJR190" s="129"/>
      <c r="DJS190" s="129"/>
      <c r="DJT190" s="129"/>
      <c r="DJU190" s="129"/>
      <c r="DJV190" s="129"/>
      <c r="DJW190" s="129"/>
      <c r="DJX190" s="129"/>
      <c r="DJY190" s="129"/>
      <c r="DJZ190" s="129"/>
      <c r="DKA190" s="129"/>
      <c r="DKB190" s="129"/>
      <c r="DKC190" s="129"/>
      <c r="DKD190" s="129"/>
      <c r="DKE190" s="129"/>
      <c r="DKF190" s="129"/>
      <c r="DKG190" s="129"/>
      <c r="DKH190" s="129"/>
      <c r="DKI190" s="129"/>
      <c r="DKJ190" s="129"/>
      <c r="DKK190" s="129"/>
      <c r="DKL190" s="129"/>
      <c r="DKM190" s="129"/>
      <c r="DKN190" s="129"/>
      <c r="DKO190" s="129"/>
      <c r="DKP190" s="129"/>
      <c r="DKQ190" s="129"/>
      <c r="DKR190" s="129"/>
      <c r="DKS190" s="129"/>
      <c r="DKT190" s="129"/>
      <c r="DKU190" s="129"/>
      <c r="DKV190" s="129"/>
      <c r="DKW190" s="129"/>
      <c r="DKX190" s="129"/>
      <c r="DKY190" s="129"/>
      <c r="DKZ190" s="129"/>
      <c r="DLA190" s="129"/>
      <c r="DLB190" s="129"/>
      <c r="DLC190" s="129"/>
      <c r="DLD190" s="129"/>
      <c r="DLE190" s="129"/>
      <c r="DLF190" s="129"/>
      <c r="DLG190" s="129"/>
      <c r="DLH190" s="129"/>
      <c r="DLI190" s="129"/>
      <c r="DLJ190" s="129"/>
      <c r="DLK190" s="129"/>
      <c r="DLL190" s="129"/>
      <c r="DLM190" s="129"/>
      <c r="DLN190" s="129"/>
      <c r="DLO190" s="129"/>
      <c r="DLP190" s="129"/>
      <c r="DLQ190" s="129"/>
      <c r="DLR190" s="129"/>
      <c r="DLS190" s="129"/>
      <c r="DLT190" s="129"/>
      <c r="DLU190" s="129"/>
      <c r="DLV190" s="129"/>
      <c r="DLW190" s="129"/>
      <c r="DLX190" s="129"/>
      <c r="DLY190" s="129"/>
      <c r="DLZ190" s="129"/>
      <c r="DMA190" s="129"/>
      <c r="DMB190" s="129"/>
      <c r="DMC190" s="129"/>
      <c r="DMD190" s="129"/>
      <c r="DME190" s="129"/>
      <c r="DMF190" s="129"/>
      <c r="DMG190" s="129"/>
      <c r="DMH190" s="129"/>
      <c r="DMI190" s="129"/>
      <c r="DMJ190" s="129"/>
      <c r="DMK190" s="129"/>
      <c r="DML190" s="129"/>
      <c r="DMM190" s="129"/>
      <c r="DMN190" s="129"/>
      <c r="DMO190" s="129"/>
      <c r="DMP190" s="129"/>
      <c r="DMQ190" s="129"/>
      <c r="DMR190" s="129"/>
      <c r="DMS190" s="129"/>
      <c r="DMT190" s="129"/>
      <c r="DMU190" s="129"/>
      <c r="DMV190" s="129"/>
      <c r="DMW190" s="129"/>
      <c r="DMX190" s="129"/>
      <c r="DMY190" s="129"/>
      <c r="DMZ190" s="129"/>
      <c r="DNA190" s="129"/>
      <c r="DNB190" s="129"/>
      <c r="DNC190" s="129"/>
      <c r="DND190" s="129"/>
      <c r="DNE190" s="129"/>
      <c r="DNF190" s="129"/>
      <c r="DNG190" s="129"/>
      <c r="DNH190" s="129"/>
      <c r="DNI190" s="129"/>
      <c r="DNJ190" s="129"/>
      <c r="DNK190" s="129"/>
      <c r="DNL190" s="129"/>
      <c r="DNM190" s="129"/>
      <c r="DNN190" s="129"/>
      <c r="DNO190" s="129"/>
      <c r="DNP190" s="129"/>
      <c r="DNQ190" s="129"/>
      <c r="DNR190" s="129"/>
      <c r="DNS190" s="129"/>
      <c r="DNT190" s="129"/>
      <c r="DNU190" s="129"/>
      <c r="DNV190" s="129"/>
      <c r="DNW190" s="129"/>
      <c r="DNX190" s="129"/>
      <c r="DNY190" s="129"/>
      <c r="DNZ190" s="129"/>
      <c r="DOA190" s="129"/>
      <c r="DOB190" s="129"/>
      <c r="DOC190" s="129"/>
      <c r="DOD190" s="129"/>
      <c r="DOE190" s="129"/>
      <c r="DOF190" s="129"/>
      <c r="DOG190" s="129"/>
      <c r="DOH190" s="129"/>
      <c r="DOI190" s="129"/>
      <c r="DOJ190" s="129"/>
      <c r="DOK190" s="129"/>
      <c r="DOL190" s="129"/>
      <c r="DOM190" s="129"/>
      <c r="DON190" s="129"/>
      <c r="DOO190" s="129"/>
      <c r="DOP190" s="129"/>
      <c r="DOQ190" s="129"/>
      <c r="DOR190" s="129"/>
      <c r="DOS190" s="129"/>
      <c r="DOT190" s="129"/>
      <c r="DOU190" s="129"/>
      <c r="DOV190" s="129"/>
      <c r="DOW190" s="129"/>
      <c r="DOX190" s="129"/>
      <c r="DOY190" s="129"/>
      <c r="DOZ190" s="129"/>
      <c r="DPA190" s="129"/>
      <c r="DPB190" s="129"/>
      <c r="DPC190" s="129"/>
      <c r="DPD190" s="129"/>
      <c r="DPE190" s="129"/>
      <c r="DPF190" s="129"/>
      <c r="DPG190" s="129"/>
      <c r="DPH190" s="129"/>
      <c r="DPI190" s="129"/>
      <c r="DPJ190" s="129"/>
      <c r="DPK190" s="129"/>
      <c r="DPL190" s="129"/>
      <c r="DPM190" s="129"/>
      <c r="DPN190" s="129"/>
      <c r="DPO190" s="129"/>
      <c r="DPP190" s="129"/>
      <c r="DPQ190" s="129"/>
      <c r="DPR190" s="129"/>
      <c r="DPS190" s="129"/>
      <c r="DPT190" s="129"/>
      <c r="DPU190" s="129"/>
      <c r="DPV190" s="129"/>
      <c r="DPW190" s="129"/>
      <c r="DPX190" s="129"/>
      <c r="DPY190" s="129"/>
      <c r="DPZ190" s="129"/>
      <c r="DQA190" s="129"/>
      <c r="DQB190" s="129"/>
      <c r="DQC190" s="129"/>
      <c r="DQD190" s="129"/>
      <c r="DQE190" s="129"/>
      <c r="DQF190" s="129"/>
      <c r="DQG190" s="129"/>
      <c r="DQH190" s="129"/>
      <c r="DQI190" s="129"/>
      <c r="DQJ190" s="129"/>
      <c r="DQK190" s="129"/>
      <c r="DQL190" s="129"/>
      <c r="DQM190" s="129"/>
      <c r="DQN190" s="129"/>
      <c r="DQO190" s="129"/>
      <c r="DQP190" s="129"/>
      <c r="DQQ190" s="129"/>
      <c r="DQR190" s="129"/>
      <c r="DQS190" s="129"/>
      <c r="DQT190" s="129"/>
      <c r="DQU190" s="129"/>
      <c r="DQV190" s="129"/>
      <c r="DQW190" s="129"/>
      <c r="DQX190" s="129"/>
      <c r="DQY190" s="129"/>
      <c r="DQZ190" s="129"/>
      <c r="DRA190" s="129"/>
      <c r="DRB190" s="129"/>
      <c r="DRC190" s="129"/>
      <c r="DRD190" s="129"/>
      <c r="DRE190" s="129"/>
      <c r="DRF190" s="129"/>
      <c r="DRG190" s="129"/>
      <c r="DRH190" s="129"/>
      <c r="DRI190" s="129"/>
      <c r="DRJ190" s="129"/>
      <c r="DRK190" s="129"/>
      <c r="DRL190" s="129"/>
      <c r="DRM190" s="129"/>
      <c r="DRN190" s="129"/>
      <c r="DRO190" s="129"/>
      <c r="DRP190" s="129"/>
      <c r="DRQ190" s="129"/>
      <c r="DRR190" s="129"/>
      <c r="DRS190" s="129"/>
      <c r="DRT190" s="129"/>
      <c r="DRU190" s="129"/>
      <c r="DRV190" s="129"/>
      <c r="DRW190" s="129"/>
      <c r="DRX190" s="129"/>
      <c r="DRY190" s="129"/>
      <c r="DRZ190" s="129"/>
      <c r="DSA190" s="129"/>
      <c r="DSB190" s="129"/>
      <c r="DSC190" s="129"/>
      <c r="DSD190" s="129"/>
      <c r="DSE190" s="129"/>
      <c r="DSF190" s="129"/>
      <c r="DSG190" s="129"/>
      <c r="DSH190" s="129"/>
      <c r="DSI190" s="129"/>
      <c r="DSJ190" s="129"/>
      <c r="DSK190" s="129"/>
      <c r="DSL190" s="129"/>
      <c r="DSM190" s="129"/>
      <c r="DSN190" s="129"/>
      <c r="DSO190" s="129"/>
      <c r="DSP190" s="129"/>
      <c r="DSQ190" s="129"/>
      <c r="DSR190" s="129"/>
      <c r="DSS190" s="129"/>
      <c r="DST190" s="129"/>
      <c r="DSU190" s="129"/>
      <c r="DSV190" s="129"/>
      <c r="DSW190" s="129"/>
      <c r="DSX190" s="129"/>
      <c r="DSY190" s="129"/>
      <c r="DSZ190" s="129"/>
      <c r="DTA190" s="129"/>
      <c r="DTB190" s="129"/>
      <c r="DTC190" s="129"/>
      <c r="DTD190" s="129"/>
      <c r="DTE190" s="129"/>
      <c r="DTF190" s="129"/>
      <c r="DTG190" s="129"/>
      <c r="DTH190" s="129"/>
      <c r="DTI190" s="129"/>
      <c r="DTJ190" s="129"/>
      <c r="DTK190" s="129"/>
      <c r="DTL190" s="129"/>
      <c r="DTM190" s="129"/>
      <c r="DTN190" s="129"/>
      <c r="DTO190" s="129"/>
      <c r="DTP190" s="129"/>
      <c r="DTQ190" s="129"/>
      <c r="DTR190" s="129"/>
      <c r="DTS190" s="129"/>
      <c r="DTT190" s="129"/>
      <c r="DTU190" s="129"/>
      <c r="DTV190" s="129"/>
      <c r="DTW190" s="129"/>
      <c r="DTX190" s="129"/>
      <c r="DTY190" s="129"/>
      <c r="DTZ190" s="129"/>
      <c r="DUA190" s="129"/>
      <c r="DUB190" s="129"/>
      <c r="DUC190" s="129"/>
      <c r="DUD190" s="129"/>
      <c r="DUE190" s="129"/>
      <c r="DUF190" s="129"/>
      <c r="DUG190" s="129"/>
      <c r="DUH190" s="129"/>
      <c r="DUI190" s="129"/>
      <c r="DUJ190" s="129"/>
      <c r="DUK190" s="129"/>
      <c r="DUL190" s="129"/>
      <c r="DUM190" s="129"/>
      <c r="DUN190" s="129"/>
      <c r="DUO190" s="129"/>
      <c r="DUP190" s="129"/>
      <c r="DUQ190" s="129"/>
      <c r="DUR190" s="129"/>
      <c r="DUS190" s="129"/>
      <c r="DUT190" s="129"/>
      <c r="DUU190" s="129"/>
      <c r="DUV190" s="129"/>
      <c r="DUW190" s="129"/>
      <c r="DUX190" s="129"/>
      <c r="DUY190" s="129"/>
      <c r="DUZ190" s="129"/>
      <c r="DVA190" s="129"/>
      <c r="DVB190" s="129"/>
      <c r="DVC190" s="129"/>
      <c r="DVD190" s="129"/>
      <c r="DVE190" s="129"/>
      <c r="DVF190" s="129"/>
      <c r="DVG190" s="129"/>
      <c r="DVH190" s="129"/>
      <c r="DVI190" s="129"/>
      <c r="DVJ190" s="129"/>
      <c r="DVK190" s="129"/>
      <c r="DVL190" s="129"/>
      <c r="DVM190" s="129"/>
      <c r="DVN190" s="129"/>
      <c r="DVO190" s="129"/>
      <c r="DVP190" s="129"/>
      <c r="DVQ190" s="129"/>
      <c r="DVR190" s="129"/>
      <c r="DVS190" s="129"/>
      <c r="DVT190" s="129"/>
      <c r="DVU190" s="129"/>
      <c r="DVV190" s="129"/>
      <c r="DVW190" s="129"/>
      <c r="DVX190" s="129"/>
      <c r="DVY190" s="129"/>
      <c r="DVZ190" s="129"/>
      <c r="DWA190" s="129"/>
      <c r="DWB190" s="129"/>
      <c r="DWC190" s="129"/>
      <c r="DWD190" s="129"/>
      <c r="DWE190" s="129"/>
      <c r="DWF190" s="129"/>
      <c r="DWG190" s="129"/>
      <c r="DWH190" s="129"/>
      <c r="DWI190" s="129"/>
      <c r="DWJ190" s="129"/>
      <c r="DWK190" s="129"/>
      <c r="DWL190" s="129"/>
      <c r="DWM190" s="129"/>
      <c r="DWN190" s="129"/>
      <c r="DWO190" s="129"/>
      <c r="DWP190" s="129"/>
      <c r="DWQ190" s="129"/>
      <c r="DWR190" s="129"/>
      <c r="DWS190" s="129"/>
      <c r="DWT190" s="129"/>
      <c r="DWU190" s="129"/>
      <c r="DWV190" s="129"/>
      <c r="DWW190" s="129"/>
      <c r="DWX190" s="129"/>
      <c r="DWY190" s="129"/>
      <c r="DWZ190" s="129"/>
      <c r="DXA190" s="129"/>
      <c r="DXB190" s="129"/>
      <c r="DXC190" s="129"/>
      <c r="DXD190" s="129"/>
      <c r="DXE190" s="129"/>
      <c r="DXF190" s="129"/>
      <c r="DXG190" s="129"/>
      <c r="DXH190" s="129"/>
      <c r="DXI190" s="129"/>
      <c r="DXJ190" s="129"/>
      <c r="DXK190" s="129"/>
      <c r="DXL190" s="129"/>
      <c r="DXM190" s="129"/>
      <c r="DXN190" s="129"/>
      <c r="DXO190" s="129"/>
      <c r="DXP190" s="129"/>
      <c r="DXQ190" s="129"/>
      <c r="DXR190" s="129"/>
      <c r="DXS190" s="129"/>
      <c r="DXT190" s="129"/>
      <c r="DXU190" s="129"/>
      <c r="DXV190" s="129"/>
      <c r="DXW190" s="129"/>
      <c r="DXX190" s="129"/>
      <c r="DXY190" s="129"/>
      <c r="DXZ190" s="129"/>
      <c r="DYA190" s="129"/>
      <c r="DYB190" s="129"/>
      <c r="DYC190" s="129"/>
      <c r="DYD190" s="129"/>
      <c r="DYE190" s="129"/>
      <c r="DYF190" s="129"/>
      <c r="DYG190" s="129"/>
      <c r="DYH190" s="129"/>
      <c r="DYI190" s="129"/>
      <c r="DYJ190" s="129"/>
      <c r="DYK190" s="129"/>
      <c r="DYL190" s="129"/>
      <c r="DYM190" s="129"/>
      <c r="DYN190" s="129"/>
      <c r="DYO190" s="129"/>
      <c r="DYP190" s="129"/>
      <c r="DYQ190" s="129"/>
      <c r="DYR190" s="129"/>
      <c r="DYS190" s="129"/>
      <c r="DYT190" s="129"/>
      <c r="DYU190" s="129"/>
      <c r="DYV190" s="129"/>
      <c r="DYW190" s="129"/>
      <c r="DYX190" s="129"/>
      <c r="DYY190" s="129"/>
      <c r="DYZ190" s="129"/>
      <c r="DZA190" s="129"/>
      <c r="DZB190" s="129"/>
      <c r="DZC190" s="129"/>
      <c r="DZD190" s="129"/>
      <c r="DZE190" s="129"/>
      <c r="DZF190" s="129"/>
      <c r="DZG190" s="129"/>
      <c r="DZH190" s="129"/>
      <c r="DZI190" s="129"/>
      <c r="DZJ190" s="129"/>
      <c r="DZK190" s="129"/>
      <c r="DZL190" s="129"/>
      <c r="DZM190" s="129"/>
      <c r="DZN190" s="129"/>
      <c r="DZO190" s="129"/>
      <c r="DZP190" s="129"/>
      <c r="DZQ190" s="129"/>
      <c r="DZR190" s="129"/>
      <c r="DZS190" s="129"/>
      <c r="DZT190" s="129"/>
      <c r="DZU190" s="129"/>
      <c r="DZV190" s="129"/>
      <c r="DZW190" s="129"/>
      <c r="DZX190" s="129"/>
      <c r="DZY190" s="129"/>
      <c r="DZZ190" s="129"/>
      <c r="EAA190" s="129"/>
      <c r="EAB190" s="129"/>
      <c r="EAC190" s="129"/>
      <c r="EAD190" s="129"/>
      <c r="EAE190" s="129"/>
      <c r="EAF190" s="129"/>
      <c r="EAG190" s="129"/>
      <c r="EAH190" s="129"/>
      <c r="EAI190" s="129"/>
      <c r="EAJ190" s="129"/>
      <c r="EAK190" s="129"/>
      <c r="EAL190" s="129"/>
      <c r="EAM190" s="129"/>
      <c r="EAN190" s="129"/>
      <c r="EAO190" s="129"/>
      <c r="EAP190" s="129"/>
      <c r="EAQ190" s="129"/>
      <c r="EAR190" s="129"/>
      <c r="EAS190" s="129"/>
      <c r="EAT190" s="129"/>
      <c r="EAU190" s="129"/>
      <c r="EAV190" s="129"/>
      <c r="EAW190" s="129"/>
      <c r="EAX190" s="129"/>
      <c r="EAY190" s="129"/>
      <c r="EAZ190" s="129"/>
      <c r="EBA190" s="129"/>
      <c r="EBB190" s="129"/>
      <c r="EBC190" s="129"/>
      <c r="EBD190" s="129"/>
      <c r="EBE190" s="129"/>
      <c r="EBF190" s="129"/>
      <c r="EBG190" s="129"/>
      <c r="EBH190" s="129"/>
      <c r="EBI190" s="129"/>
      <c r="EBJ190" s="129"/>
      <c r="EBK190" s="129"/>
      <c r="EBL190" s="129"/>
      <c r="EBM190" s="129"/>
      <c r="EBN190" s="129"/>
      <c r="EBO190" s="129"/>
      <c r="EBP190" s="129"/>
      <c r="EBQ190" s="129"/>
      <c r="EBR190" s="129"/>
      <c r="EBS190" s="129"/>
      <c r="EBT190" s="129"/>
      <c r="EBU190" s="129"/>
      <c r="EBV190" s="129"/>
      <c r="EBW190" s="129"/>
      <c r="EBX190" s="129"/>
      <c r="EBY190" s="129"/>
      <c r="EBZ190" s="129"/>
      <c r="ECA190" s="129"/>
      <c r="ECB190" s="129"/>
      <c r="ECC190" s="129"/>
      <c r="ECD190" s="129"/>
      <c r="ECE190" s="129"/>
      <c r="ECF190" s="129"/>
      <c r="ECG190" s="129"/>
      <c r="ECH190" s="129"/>
      <c r="ECI190" s="129"/>
      <c r="ECJ190" s="129"/>
      <c r="ECK190" s="129"/>
      <c r="ECL190" s="129"/>
      <c r="ECM190" s="129"/>
      <c r="ECN190" s="129"/>
      <c r="ECO190" s="129"/>
      <c r="ECP190" s="129"/>
      <c r="ECQ190" s="129"/>
      <c r="ECR190" s="129"/>
      <c r="ECS190" s="129"/>
      <c r="ECT190" s="129"/>
      <c r="ECU190" s="129"/>
      <c r="ECV190" s="129"/>
      <c r="ECW190" s="129"/>
      <c r="ECX190" s="129"/>
      <c r="ECY190" s="129"/>
      <c r="ECZ190" s="129"/>
      <c r="EDA190" s="129"/>
      <c r="EDB190" s="129"/>
      <c r="EDC190" s="129"/>
      <c r="EDD190" s="129"/>
      <c r="EDE190" s="129"/>
      <c r="EDF190" s="129"/>
      <c r="EDG190" s="129"/>
      <c r="EDH190" s="129"/>
      <c r="EDI190" s="129"/>
      <c r="EDJ190" s="129"/>
      <c r="EDK190" s="129"/>
      <c r="EDL190" s="129"/>
      <c r="EDM190" s="129"/>
      <c r="EDN190" s="129"/>
      <c r="EDO190" s="129"/>
      <c r="EDP190" s="129"/>
      <c r="EDQ190" s="129"/>
      <c r="EDR190" s="129"/>
      <c r="EDS190" s="129"/>
      <c r="EDT190" s="129"/>
      <c r="EDU190" s="129"/>
      <c r="EDV190" s="129"/>
      <c r="EDW190" s="129"/>
      <c r="EDX190" s="129"/>
      <c r="EDY190" s="129"/>
      <c r="EDZ190" s="129"/>
      <c r="EEA190" s="129"/>
      <c r="EEB190" s="129"/>
      <c r="EEC190" s="129"/>
      <c r="EED190" s="129"/>
      <c r="EEE190" s="129"/>
      <c r="EEF190" s="129"/>
      <c r="EEG190" s="129"/>
      <c r="EEH190" s="129"/>
      <c r="EEI190" s="129"/>
      <c r="EEJ190" s="129"/>
      <c r="EEK190" s="129"/>
      <c r="EEL190" s="129"/>
      <c r="EEM190" s="129"/>
      <c r="EEN190" s="129"/>
      <c r="EEO190" s="129"/>
      <c r="EEP190" s="129"/>
      <c r="EEQ190" s="129"/>
      <c r="EER190" s="129"/>
      <c r="EES190" s="129"/>
      <c r="EET190" s="129"/>
      <c r="EEU190" s="129"/>
      <c r="EEV190" s="129"/>
      <c r="EEW190" s="129"/>
      <c r="EEX190" s="129"/>
      <c r="EEY190" s="129"/>
      <c r="EEZ190" s="129"/>
      <c r="EFA190" s="129"/>
      <c r="EFB190" s="129"/>
      <c r="EFC190" s="129"/>
      <c r="EFD190" s="129"/>
      <c r="EFE190" s="129"/>
      <c r="EFF190" s="129"/>
      <c r="EFG190" s="129"/>
      <c r="EFH190" s="129"/>
      <c r="EFI190" s="129"/>
      <c r="EFJ190" s="129"/>
      <c r="EFK190" s="129"/>
      <c r="EFL190" s="129"/>
      <c r="EFM190" s="129"/>
      <c r="EFN190" s="129"/>
      <c r="EFO190" s="129"/>
      <c r="EFP190" s="129"/>
      <c r="EFQ190" s="129"/>
      <c r="EFR190" s="129"/>
      <c r="EFS190" s="129"/>
      <c r="EFT190" s="129"/>
      <c r="EFU190" s="129"/>
      <c r="EFV190" s="129"/>
      <c r="EFW190" s="129"/>
      <c r="EFX190" s="129"/>
      <c r="EFY190" s="129"/>
      <c r="EFZ190" s="129"/>
      <c r="EGA190" s="129"/>
      <c r="EGB190" s="129"/>
      <c r="EGC190" s="129"/>
      <c r="EGD190" s="129"/>
      <c r="EGE190" s="129"/>
      <c r="EGF190" s="129"/>
      <c r="EGG190" s="129"/>
      <c r="EGH190" s="129"/>
      <c r="EGI190" s="129"/>
      <c r="EGJ190" s="129"/>
      <c r="EGK190" s="129"/>
      <c r="EGL190" s="129"/>
      <c r="EGM190" s="129"/>
      <c r="EGN190" s="129"/>
      <c r="EGO190" s="129"/>
      <c r="EGP190" s="129"/>
      <c r="EGQ190" s="129"/>
      <c r="EGR190" s="129"/>
      <c r="EGS190" s="129"/>
      <c r="EGT190" s="129"/>
      <c r="EGU190" s="129"/>
      <c r="EGV190" s="129"/>
      <c r="EGW190" s="129"/>
      <c r="EGX190" s="129"/>
      <c r="EGY190" s="129"/>
      <c r="EGZ190" s="129"/>
      <c r="EHA190" s="129"/>
      <c r="EHB190" s="129"/>
      <c r="EHC190" s="129"/>
      <c r="EHD190" s="129"/>
      <c r="EHE190" s="129"/>
      <c r="EHF190" s="129"/>
      <c r="EHG190" s="129"/>
      <c r="EHH190" s="129"/>
      <c r="EHI190" s="129"/>
      <c r="EHJ190" s="129"/>
      <c r="EHK190" s="129"/>
      <c r="EHL190" s="129"/>
      <c r="EHM190" s="129"/>
      <c r="EHN190" s="129"/>
      <c r="EHO190" s="129"/>
      <c r="EHP190" s="129"/>
      <c r="EHQ190" s="129"/>
      <c r="EHR190" s="129"/>
      <c r="EHS190" s="129"/>
      <c r="EHT190" s="129"/>
      <c r="EHU190" s="129"/>
      <c r="EHV190" s="129"/>
      <c r="EHW190" s="129"/>
      <c r="EHX190" s="129"/>
      <c r="EHY190" s="129"/>
      <c r="EHZ190" s="129"/>
      <c r="EIA190" s="129"/>
      <c r="EIB190" s="129"/>
      <c r="EIC190" s="129"/>
      <c r="EID190" s="129"/>
      <c r="EIE190" s="129"/>
      <c r="EIF190" s="129"/>
      <c r="EIG190" s="129"/>
      <c r="EIH190" s="129"/>
      <c r="EII190" s="129"/>
      <c r="EIJ190" s="129"/>
      <c r="EIK190" s="129"/>
      <c r="EIL190" s="129"/>
      <c r="EIM190" s="129"/>
      <c r="EIN190" s="129"/>
      <c r="EIO190" s="129"/>
      <c r="EIP190" s="129"/>
      <c r="EIQ190" s="129"/>
      <c r="EIR190" s="129"/>
      <c r="EIS190" s="129"/>
      <c r="EIT190" s="129"/>
      <c r="EIU190" s="129"/>
      <c r="EIV190" s="129"/>
      <c r="EIW190" s="129"/>
      <c r="EIX190" s="129"/>
      <c r="EIY190" s="129"/>
      <c r="EIZ190" s="129"/>
      <c r="EJA190" s="129"/>
      <c r="EJB190" s="129"/>
      <c r="EJC190" s="129"/>
      <c r="EJD190" s="129"/>
      <c r="EJE190" s="129"/>
      <c r="EJF190" s="129"/>
      <c r="EJG190" s="129"/>
      <c r="EJH190" s="129"/>
      <c r="EJI190" s="129"/>
      <c r="EJJ190" s="129"/>
      <c r="EJK190" s="129"/>
      <c r="EJL190" s="129"/>
      <c r="EJM190" s="129"/>
      <c r="EJN190" s="129"/>
      <c r="EJO190" s="129"/>
      <c r="EJP190" s="129"/>
      <c r="EJQ190" s="129"/>
      <c r="EJR190" s="129"/>
      <c r="EJS190" s="129"/>
      <c r="EJT190" s="129"/>
      <c r="EJU190" s="129"/>
      <c r="EJV190" s="129"/>
      <c r="EJW190" s="129"/>
      <c r="EJX190" s="129"/>
      <c r="EJY190" s="129"/>
      <c r="EJZ190" s="129"/>
      <c r="EKA190" s="129"/>
      <c r="EKB190" s="129"/>
      <c r="EKC190" s="129"/>
      <c r="EKD190" s="129"/>
      <c r="EKE190" s="129"/>
      <c r="EKF190" s="129"/>
      <c r="EKG190" s="129"/>
      <c r="EKH190" s="129"/>
      <c r="EKI190" s="129"/>
      <c r="EKJ190" s="129"/>
      <c r="EKK190" s="129"/>
      <c r="EKL190" s="129"/>
      <c r="EKM190" s="129"/>
      <c r="EKN190" s="129"/>
      <c r="EKO190" s="129"/>
      <c r="EKP190" s="129"/>
      <c r="EKQ190" s="129"/>
      <c r="EKR190" s="129"/>
      <c r="EKS190" s="129"/>
      <c r="EKT190" s="129"/>
      <c r="EKU190" s="129"/>
      <c r="EKV190" s="129"/>
      <c r="EKW190" s="129"/>
      <c r="EKX190" s="129"/>
      <c r="EKY190" s="129"/>
      <c r="EKZ190" s="129"/>
      <c r="ELA190" s="129"/>
      <c r="ELB190" s="129"/>
      <c r="ELC190" s="129"/>
      <c r="ELD190" s="129"/>
      <c r="ELE190" s="129"/>
      <c r="ELF190" s="129"/>
      <c r="ELG190" s="129"/>
      <c r="ELH190" s="129"/>
      <c r="ELI190" s="129"/>
      <c r="ELJ190" s="129"/>
      <c r="ELK190" s="129"/>
      <c r="ELL190" s="129"/>
      <c r="ELM190" s="129"/>
      <c r="ELN190" s="129"/>
      <c r="ELO190" s="129"/>
      <c r="ELP190" s="129"/>
      <c r="ELQ190" s="129"/>
      <c r="ELR190" s="129"/>
      <c r="ELS190" s="129"/>
      <c r="ELT190" s="129"/>
      <c r="ELU190" s="129"/>
      <c r="ELV190" s="129"/>
      <c r="ELW190" s="129"/>
      <c r="ELX190" s="129"/>
      <c r="ELY190" s="129"/>
      <c r="ELZ190" s="129"/>
      <c r="EMA190" s="129"/>
      <c r="EMB190" s="129"/>
      <c r="EMC190" s="129"/>
      <c r="EMD190" s="129"/>
      <c r="EME190" s="129"/>
      <c r="EMF190" s="129"/>
      <c r="EMG190" s="129"/>
      <c r="EMH190" s="129"/>
      <c r="EMI190" s="129"/>
      <c r="EMJ190" s="129"/>
      <c r="EMK190" s="129"/>
      <c r="EML190" s="129"/>
      <c r="EMM190" s="129"/>
      <c r="EMN190" s="129"/>
      <c r="EMO190" s="129"/>
      <c r="EMP190" s="129"/>
      <c r="EMQ190" s="129"/>
      <c r="EMR190" s="129"/>
      <c r="EMS190" s="129"/>
      <c r="EMT190" s="129"/>
      <c r="EMU190" s="129"/>
      <c r="EMV190" s="129"/>
      <c r="EMW190" s="129"/>
      <c r="EMX190" s="129"/>
      <c r="EMY190" s="129"/>
      <c r="EMZ190" s="129"/>
      <c r="ENA190" s="129"/>
      <c r="ENB190" s="129"/>
      <c r="ENC190" s="129"/>
      <c r="END190" s="129"/>
      <c r="ENE190" s="129"/>
      <c r="ENF190" s="129"/>
      <c r="ENG190" s="129"/>
      <c r="ENH190" s="129"/>
      <c r="ENI190" s="129"/>
      <c r="ENJ190" s="129"/>
      <c r="ENK190" s="129"/>
      <c r="ENL190" s="129"/>
      <c r="ENM190" s="129"/>
      <c r="ENN190" s="129"/>
      <c r="ENO190" s="129"/>
      <c r="ENP190" s="129"/>
      <c r="ENQ190" s="129"/>
      <c r="ENR190" s="129"/>
      <c r="ENS190" s="129"/>
      <c r="ENT190" s="129"/>
      <c r="ENU190" s="129"/>
      <c r="ENV190" s="129"/>
      <c r="ENW190" s="129"/>
      <c r="ENX190" s="129"/>
      <c r="ENY190" s="129"/>
      <c r="ENZ190" s="129"/>
      <c r="EOA190" s="129"/>
      <c r="EOB190" s="129"/>
      <c r="EOC190" s="129"/>
      <c r="EOD190" s="129"/>
      <c r="EOE190" s="129"/>
      <c r="EOF190" s="129"/>
      <c r="EOG190" s="129"/>
      <c r="EOH190" s="129"/>
      <c r="EOI190" s="129"/>
      <c r="EOJ190" s="129"/>
      <c r="EOK190" s="129"/>
      <c r="EOL190" s="129"/>
      <c r="EOM190" s="129"/>
      <c r="EON190" s="129"/>
      <c r="EOO190" s="129"/>
      <c r="EOP190" s="129"/>
      <c r="EOQ190" s="129"/>
      <c r="EOR190" s="129"/>
      <c r="EOS190" s="129"/>
      <c r="EOT190" s="129"/>
      <c r="EOU190" s="129"/>
      <c r="EOV190" s="129"/>
      <c r="EOW190" s="129"/>
      <c r="EOX190" s="129"/>
      <c r="EOY190" s="129"/>
      <c r="EOZ190" s="129"/>
      <c r="EPA190" s="129"/>
      <c r="EPB190" s="129"/>
      <c r="EPC190" s="129"/>
      <c r="EPD190" s="129"/>
      <c r="EPE190" s="129"/>
      <c r="EPF190" s="129"/>
      <c r="EPG190" s="129"/>
      <c r="EPH190" s="129"/>
      <c r="EPI190" s="129"/>
      <c r="EPJ190" s="129"/>
      <c r="EPK190" s="129"/>
      <c r="EPL190" s="129"/>
      <c r="EPM190" s="129"/>
      <c r="EPN190" s="129"/>
      <c r="EPO190" s="129"/>
      <c r="EPP190" s="129"/>
      <c r="EPQ190" s="129"/>
      <c r="EPR190" s="129"/>
      <c r="EPS190" s="129"/>
      <c r="EPT190" s="129"/>
      <c r="EPU190" s="129"/>
      <c r="EPV190" s="129"/>
      <c r="EPW190" s="129"/>
      <c r="EPX190" s="129"/>
      <c r="EPY190" s="129"/>
      <c r="EPZ190" s="129"/>
      <c r="EQA190" s="129"/>
      <c r="EQB190" s="129"/>
      <c r="EQC190" s="129"/>
      <c r="EQD190" s="129"/>
      <c r="EQE190" s="129"/>
      <c r="EQF190" s="129"/>
      <c r="EQG190" s="129"/>
      <c r="EQH190" s="129"/>
      <c r="EQI190" s="129"/>
      <c r="EQJ190" s="129"/>
      <c r="EQK190" s="129"/>
      <c r="EQL190" s="129"/>
      <c r="EQM190" s="129"/>
      <c r="EQN190" s="129"/>
      <c r="EQO190" s="129"/>
      <c r="EQP190" s="129"/>
      <c r="EQQ190" s="129"/>
      <c r="EQR190" s="129"/>
      <c r="EQS190" s="129"/>
      <c r="EQT190" s="129"/>
      <c r="EQU190" s="129"/>
      <c r="EQV190" s="129"/>
      <c r="EQW190" s="129"/>
      <c r="EQX190" s="129"/>
      <c r="EQY190" s="129"/>
      <c r="EQZ190" s="129"/>
      <c r="ERA190" s="129"/>
      <c r="ERB190" s="129"/>
      <c r="ERC190" s="129"/>
      <c r="ERD190" s="129"/>
      <c r="ERE190" s="129"/>
      <c r="ERF190" s="129"/>
      <c r="ERG190" s="129"/>
      <c r="ERH190" s="129"/>
      <c r="ERI190" s="129"/>
      <c r="ERJ190" s="129"/>
      <c r="ERK190" s="129"/>
      <c r="ERL190" s="129"/>
      <c r="ERM190" s="129"/>
      <c r="ERN190" s="129"/>
      <c r="ERO190" s="129"/>
      <c r="ERP190" s="129"/>
      <c r="ERQ190" s="129"/>
      <c r="ERR190" s="129"/>
      <c r="ERS190" s="129"/>
      <c r="ERT190" s="129"/>
      <c r="ERU190" s="129"/>
      <c r="ERV190" s="129"/>
      <c r="ERW190" s="129"/>
      <c r="ERX190" s="129"/>
      <c r="ERY190" s="129"/>
      <c r="ERZ190" s="129"/>
      <c r="ESA190" s="129"/>
      <c r="ESB190" s="129"/>
      <c r="ESC190" s="129"/>
      <c r="ESD190" s="129"/>
      <c r="ESE190" s="129"/>
      <c r="ESF190" s="129"/>
      <c r="ESG190" s="129"/>
      <c r="ESH190" s="129"/>
      <c r="ESI190" s="129"/>
      <c r="ESJ190" s="129"/>
      <c r="ESK190" s="129"/>
      <c r="ESL190" s="129"/>
      <c r="ESM190" s="129"/>
      <c r="ESN190" s="129"/>
      <c r="ESO190" s="129"/>
      <c r="ESP190" s="129"/>
      <c r="ESQ190" s="129"/>
      <c r="ESR190" s="129"/>
      <c r="ESS190" s="129"/>
      <c r="EST190" s="129"/>
      <c r="ESU190" s="129"/>
      <c r="ESV190" s="129"/>
      <c r="ESW190" s="129"/>
      <c r="ESX190" s="129"/>
      <c r="ESY190" s="129"/>
      <c r="ESZ190" s="129"/>
      <c r="ETA190" s="129"/>
      <c r="ETB190" s="129"/>
      <c r="ETC190" s="129"/>
      <c r="ETD190" s="129"/>
      <c r="ETE190" s="129"/>
      <c r="ETF190" s="129"/>
      <c r="ETG190" s="129"/>
      <c r="ETH190" s="129"/>
      <c r="ETI190" s="129"/>
      <c r="ETJ190" s="129"/>
      <c r="ETK190" s="129"/>
      <c r="ETL190" s="129"/>
      <c r="ETM190" s="129"/>
      <c r="ETN190" s="129"/>
      <c r="ETO190" s="129"/>
      <c r="ETP190" s="129"/>
      <c r="ETQ190" s="129"/>
      <c r="ETR190" s="129"/>
      <c r="ETS190" s="129"/>
      <c r="ETT190" s="129"/>
      <c r="ETU190" s="129"/>
      <c r="ETV190" s="129"/>
      <c r="ETW190" s="129"/>
      <c r="ETX190" s="129"/>
      <c r="ETY190" s="129"/>
      <c r="ETZ190" s="129"/>
      <c r="EUA190" s="129"/>
      <c r="EUB190" s="129"/>
      <c r="EUC190" s="129"/>
      <c r="EUD190" s="129"/>
      <c r="EUE190" s="129"/>
      <c r="EUF190" s="129"/>
      <c r="EUG190" s="129"/>
      <c r="EUH190" s="129"/>
      <c r="EUI190" s="129"/>
      <c r="EUJ190" s="129"/>
      <c r="EUK190" s="129"/>
      <c r="EUL190" s="129"/>
      <c r="EUM190" s="129"/>
      <c r="EUN190" s="129"/>
      <c r="EUO190" s="129"/>
      <c r="EUP190" s="129"/>
      <c r="EUQ190" s="129"/>
      <c r="EUR190" s="129"/>
      <c r="EUS190" s="129"/>
      <c r="EUT190" s="129"/>
      <c r="EUU190" s="129"/>
      <c r="EUV190" s="129"/>
      <c r="EUW190" s="129"/>
      <c r="EUX190" s="129"/>
      <c r="EUY190" s="129"/>
      <c r="EUZ190" s="129"/>
      <c r="EVA190" s="129"/>
      <c r="EVB190" s="129"/>
      <c r="EVC190" s="129"/>
      <c r="EVD190" s="129"/>
      <c r="EVE190" s="129"/>
      <c r="EVF190" s="129"/>
      <c r="EVG190" s="129"/>
      <c r="EVH190" s="129"/>
      <c r="EVI190" s="129"/>
      <c r="EVJ190" s="129"/>
      <c r="EVK190" s="129"/>
      <c r="EVL190" s="129"/>
      <c r="EVM190" s="129"/>
      <c r="EVN190" s="129"/>
      <c r="EVO190" s="129"/>
      <c r="EVP190" s="129"/>
      <c r="EVQ190" s="129"/>
      <c r="EVR190" s="129"/>
      <c r="EVS190" s="129"/>
      <c r="EVT190" s="129"/>
      <c r="EVU190" s="129"/>
      <c r="EVV190" s="129"/>
      <c r="EVW190" s="129"/>
      <c r="EVX190" s="129"/>
      <c r="EVY190" s="129"/>
      <c r="EVZ190" s="129"/>
      <c r="EWA190" s="129"/>
      <c r="EWB190" s="129"/>
      <c r="EWC190" s="129"/>
      <c r="EWD190" s="129"/>
      <c r="EWE190" s="129"/>
      <c r="EWF190" s="129"/>
      <c r="EWG190" s="129"/>
      <c r="EWH190" s="129"/>
      <c r="EWI190" s="129"/>
      <c r="EWJ190" s="129"/>
      <c r="EWK190" s="129"/>
      <c r="EWL190" s="129"/>
      <c r="EWM190" s="129"/>
      <c r="EWN190" s="129"/>
      <c r="EWO190" s="129"/>
      <c r="EWP190" s="129"/>
      <c r="EWQ190" s="129"/>
      <c r="EWR190" s="129"/>
      <c r="EWS190" s="129"/>
      <c r="EWT190" s="129"/>
      <c r="EWU190" s="129"/>
      <c r="EWV190" s="129"/>
      <c r="EWW190" s="129"/>
      <c r="EWX190" s="129"/>
      <c r="EWY190" s="129"/>
      <c r="EWZ190" s="129"/>
      <c r="EXA190" s="129"/>
      <c r="EXB190" s="129"/>
      <c r="EXC190" s="129"/>
      <c r="EXD190" s="129"/>
      <c r="EXE190" s="129"/>
      <c r="EXF190" s="129"/>
      <c r="EXG190" s="129"/>
      <c r="EXH190" s="129"/>
      <c r="EXI190" s="129"/>
      <c r="EXJ190" s="129"/>
      <c r="EXK190" s="129"/>
      <c r="EXL190" s="129"/>
      <c r="EXM190" s="129"/>
      <c r="EXN190" s="129"/>
      <c r="EXO190" s="129"/>
      <c r="EXP190" s="129"/>
      <c r="EXQ190" s="129"/>
      <c r="EXR190" s="129"/>
      <c r="EXS190" s="129"/>
      <c r="EXT190" s="129"/>
      <c r="EXU190" s="129"/>
      <c r="EXV190" s="129"/>
      <c r="EXW190" s="129"/>
      <c r="EXX190" s="129"/>
      <c r="EXY190" s="129"/>
      <c r="EXZ190" s="129"/>
      <c r="EYA190" s="129"/>
      <c r="EYB190" s="129"/>
      <c r="EYC190" s="129"/>
      <c r="EYD190" s="129"/>
      <c r="EYE190" s="129"/>
      <c r="EYF190" s="129"/>
      <c r="EYG190" s="129"/>
      <c r="EYH190" s="129"/>
      <c r="EYI190" s="129"/>
      <c r="EYJ190" s="129"/>
      <c r="EYK190" s="129"/>
      <c r="EYL190" s="129"/>
      <c r="EYM190" s="129"/>
      <c r="EYN190" s="129"/>
      <c r="EYO190" s="129"/>
      <c r="EYP190" s="129"/>
      <c r="EYQ190" s="129"/>
      <c r="EYR190" s="129"/>
      <c r="EYS190" s="129"/>
      <c r="EYT190" s="129"/>
      <c r="EYU190" s="129"/>
      <c r="EYV190" s="129"/>
      <c r="EYW190" s="129"/>
      <c r="EYX190" s="129"/>
      <c r="EYY190" s="129"/>
      <c r="EYZ190" s="129"/>
      <c r="EZA190" s="129"/>
      <c r="EZB190" s="129"/>
      <c r="EZC190" s="129"/>
      <c r="EZD190" s="129"/>
      <c r="EZE190" s="129"/>
      <c r="EZF190" s="129"/>
      <c r="EZG190" s="129"/>
      <c r="EZH190" s="129"/>
      <c r="EZI190" s="129"/>
      <c r="EZJ190" s="129"/>
      <c r="EZK190" s="129"/>
      <c r="EZL190" s="129"/>
      <c r="EZM190" s="129"/>
      <c r="EZN190" s="129"/>
      <c r="EZO190" s="129"/>
      <c r="EZP190" s="129"/>
      <c r="EZQ190" s="129"/>
      <c r="EZR190" s="129"/>
      <c r="EZS190" s="129"/>
      <c r="EZT190" s="129"/>
      <c r="EZU190" s="129"/>
      <c r="EZV190" s="129"/>
      <c r="EZW190" s="129"/>
      <c r="EZX190" s="129"/>
      <c r="EZY190" s="129"/>
      <c r="EZZ190" s="129"/>
      <c r="FAA190" s="129"/>
      <c r="FAB190" s="129"/>
      <c r="FAC190" s="129"/>
      <c r="FAD190" s="129"/>
      <c r="FAE190" s="129"/>
      <c r="FAF190" s="129"/>
      <c r="FAG190" s="129"/>
      <c r="FAH190" s="129"/>
      <c r="FAI190" s="129"/>
      <c r="FAJ190" s="129"/>
      <c r="FAK190" s="129"/>
      <c r="FAL190" s="129"/>
      <c r="FAM190" s="129"/>
      <c r="FAN190" s="129"/>
      <c r="FAO190" s="129"/>
      <c r="FAP190" s="129"/>
      <c r="FAQ190" s="129"/>
      <c r="FAR190" s="129"/>
      <c r="FAS190" s="129"/>
      <c r="FAT190" s="129"/>
      <c r="FAU190" s="129"/>
      <c r="FAV190" s="129"/>
      <c r="FAW190" s="129"/>
      <c r="FAX190" s="129"/>
      <c r="FAY190" s="129"/>
      <c r="FAZ190" s="129"/>
      <c r="FBA190" s="129"/>
      <c r="FBB190" s="129"/>
      <c r="FBC190" s="129"/>
      <c r="FBD190" s="129"/>
      <c r="FBE190" s="129"/>
      <c r="FBF190" s="129"/>
      <c r="FBG190" s="129"/>
      <c r="FBH190" s="129"/>
      <c r="FBI190" s="129"/>
      <c r="FBJ190" s="129"/>
      <c r="FBK190" s="129"/>
      <c r="FBL190" s="129"/>
      <c r="FBM190" s="129"/>
      <c r="FBN190" s="129"/>
      <c r="FBO190" s="129"/>
      <c r="FBP190" s="129"/>
      <c r="FBQ190" s="129"/>
      <c r="FBR190" s="129"/>
      <c r="FBS190" s="129"/>
      <c r="FBT190" s="129"/>
      <c r="FBU190" s="129"/>
      <c r="FBV190" s="129"/>
      <c r="FBW190" s="129"/>
      <c r="FBX190" s="129"/>
      <c r="FBY190" s="129"/>
      <c r="FBZ190" s="129"/>
      <c r="FCA190" s="129"/>
      <c r="FCB190" s="129"/>
      <c r="FCC190" s="129"/>
      <c r="FCD190" s="129"/>
      <c r="FCE190" s="129"/>
      <c r="FCF190" s="129"/>
      <c r="FCG190" s="129"/>
      <c r="FCH190" s="129"/>
      <c r="FCI190" s="129"/>
      <c r="FCJ190" s="129"/>
      <c r="FCK190" s="129"/>
      <c r="FCL190" s="129"/>
      <c r="FCM190" s="129"/>
      <c r="FCN190" s="129"/>
      <c r="FCO190" s="129"/>
      <c r="FCP190" s="129"/>
      <c r="FCQ190" s="129"/>
      <c r="FCR190" s="129"/>
      <c r="FCS190" s="129"/>
      <c r="FCT190" s="129"/>
      <c r="FCU190" s="129"/>
      <c r="FCV190" s="129"/>
      <c r="FCW190" s="129"/>
      <c r="FCX190" s="129"/>
      <c r="FCY190" s="129"/>
      <c r="FCZ190" s="129"/>
      <c r="FDA190" s="129"/>
      <c r="FDB190" s="129"/>
      <c r="FDC190" s="129"/>
      <c r="FDD190" s="129"/>
      <c r="FDE190" s="129"/>
      <c r="FDF190" s="129"/>
      <c r="FDG190" s="129"/>
      <c r="FDH190" s="129"/>
      <c r="FDI190" s="129"/>
      <c r="FDJ190" s="129"/>
      <c r="FDK190" s="129"/>
      <c r="FDL190" s="129"/>
      <c r="FDM190" s="129"/>
      <c r="FDN190" s="129"/>
      <c r="FDO190" s="129"/>
      <c r="FDP190" s="129"/>
      <c r="FDQ190" s="129"/>
      <c r="FDR190" s="129"/>
      <c r="FDS190" s="129"/>
      <c r="FDT190" s="129"/>
      <c r="FDU190" s="129"/>
      <c r="FDV190" s="129"/>
      <c r="FDW190" s="129"/>
      <c r="FDX190" s="129"/>
      <c r="FDY190" s="129"/>
      <c r="FDZ190" s="129"/>
      <c r="FEA190" s="129"/>
      <c r="FEB190" s="129"/>
      <c r="FEC190" s="129"/>
      <c r="FED190" s="129"/>
      <c r="FEE190" s="129"/>
      <c r="FEF190" s="129"/>
      <c r="FEG190" s="129"/>
      <c r="FEH190" s="129"/>
      <c r="FEI190" s="129"/>
      <c r="FEJ190" s="129"/>
      <c r="FEK190" s="129"/>
      <c r="FEL190" s="129"/>
      <c r="FEM190" s="129"/>
      <c r="FEN190" s="129"/>
      <c r="FEO190" s="129"/>
      <c r="FEP190" s="129"/>
      <c r="FEQ190" s="129"/>
      <c r="FER190" s="129"/>
      <c r="FES190" s="129"/>
      <c r="FET190" s="129"/>
      <c r="FEU190" s="129"/>
      <c r="FEV190" s="129"/>
      <c r="FEW190" s="129"/>
      <c r="FEX190" s="129"/>
      <c r="FEY190" s="129"/>
      <c r="FEZ190" s="129"/>
      <c r="FFA190" s="129"/>
      <c r="FFB190" s="129"/>
      <c r="FFC190" s="129"/>
      <c r="FFD190" s="129"/>
      <c r="FFE190" s="129"/>
      <c r="FFF190" s="129"/>
      <c r="FFG190" s="129"/>
      <c r="FFH190" s="129"/>
      <c r="FFI190" s="129"/>
      <c r="FFJ190" s="129"/>
      <c r="FFK190" s="129"/>
      <c r="FFL190" s="129"/>
      <c r="FFM190" s="129"/>
      <c r="FFN190" s="129"/>
      <c r="FFO190" s="129"/>
      <c r="FFP190" s="129"/>
      <c r="FFQ190" s="129"/>
      <c r="FFR190" s="129"/>
      <c r="FFS190" s="129"/>
      <c r="FFT190" s="129"/>
      <c r="FFU190" s="129"/>
      <c r="FFV190" s="129"/>
      <c r="FFW190" s="129"/>
      <c r="FFX190" s="129"/>
      <c r="FFY190" s="129"/>
      <c r="FFZ190" s="129"/>
      <c r="FGA190" s="129"/>
      <c r="FGB190" s="129"/>
      <c r="FGC190" s="129"/>
      <c r="FGD190" s="129"/>
      <c r="FGE190" s="129"/>
      <c r="FGF190" s="129"/>
      <c r="FGG190" s="129"/>
      <c r="FGH190" s="129"/>
      <c r="FGI190" s="129"/>
      <c r="FGJ190" s="129"/>
      <c r="FGK190" s="129"/>
      <c r="FGL190" s="129"/>
      <c r="FGM190" s="129"/>
      <c r="FGN190" s="129"/>
      <c r="FGO190" s="129"/>
      <c r="FGP190" s="129"/>
      <c r="FGQ190" s="129"/>
      <c r="FGR190" s="129"/>
      <c r="FGS190" s="129"/>
      <c r="FGT190" s="129"/>
      <c r="FGU190" s="129"/>
      <c r="FGV190" s="129"/>
      <c r="FGW190" s="129"/>
      <c r="FGX190" s="129"/>
      <c r="FGY190" s="129"/>
      <c r="FGZ190" s="129"/>
      <c r="FHA190" s="129"/>
      <c r="FHB190" s="129"/>
      <c r="FHC190" s="129"/>
      <c r="FHD190" s="129"/>
      <c r="FHE190" s="129"/>
      <c r="FHF190" s="129"/>
      <c r="FHG190" s="129"/>
      <c r="FHH190" s="129"/>
      <c r="FHI190" s="129"/>
      <c r="FHJ190" s="129"/>
      <c r="FHK190" s="129"/>
      <c r="FHL190" s="129"/>
      <c r="FHM190" s="129"/>
      <c r="FHN190" s="129"/>
      <c r="FHO190" s="129"/>
      <c r="FHP190" s="129"/>
      <c r="FHQ190" s="129"/>
      <c r="FHR190" s="129"/>
      <c r="FHS190" s="129"/>
      <c r="FHT190" s="129"/>
      <c r="FHU190" s="129"/>
      <c r="FHV190" s="129"/>
      <c r="FHW190" s="129"/>
      <c r="FHX190" s="129"/>
      <c r="FHY190" s="129"/>
      <c r="FHZ190" s="129"/>
      <c r="FIA190" s="129"/>
      <c r="FIB190" s="129"/>
      <c r="FIC190" s="129"/>
      <c r="FID190" s="129"/>
      <c r="FIE190" s="129"/>
      <c r="FIF190" s="129"/>
      <c r="FIG190" s="129"/>
      <c r="FIH190" s="129"/>
      <c r="FII190" s="129"/>
      <c r="FIJ190" s="129"/>
      <c r="FIK190" s="129"/>
      <c r="FIL190" s="129"/>
      <c r="FIM190" s="129"/>
      <c r="FIN190" s="129"/>
      <c r="FIO190" s="129"/>
      <c r="FIP190" s="129"/>
      <c r="FIQ190" s="129"/>
      <c r="FIR190" s="129"/>
      <c r="FIS190" s="129"/>
      <c r="FIT190" s="129"/>
      <c r="FIU190" s="129"/>
      <c r="FIV190" s="129"/>
      <c r="FIW190" s="129"/>
      <c r="FIX190" s="129"/>
      <c r="FIY190" s="129"/>
      <c r="FIZ190" s="129"/>
      <c r="FJA190" s="129"/>
      <c r="FJB190" s="129"/>
      <c r="FJC190" s="129"/>
      <c r="FJD190" s="129"/>
      <c r="FJE190" s="129"/>
      <c r="FJF190" s="129"/>
      <c r="FJG190" s="129"/>
      <c r="FJH190" s="129"/>
      <c r="FJI190" s="129"/>
      <c r="FJJ190" s="129"/>
      <c r="FJK190" s="129"/>
      <c r="FJL190" s="129"/>
      <c r="FJM190" s="129"/>
      <c r="FJN190" s="129"/>
      <c r="FJO190" s="129"/>
      <c r="FJP190" s="129"/>
      <c r="FJQ190" s="129"/>
      <c r="FJR190" s="129"/>
      <c r="FJS190" s="129"/>
      <c r="FJT190" s="129"/>
      <c r="FJU190" s="129"/>
      <c r="FJV190" s="129"/>
      <c r="FJW190" s="129"/>
      <c r="FJX190" s="129"/>
      <c r="FJY190" s="129"/>
      <c r="FJZ190" s="129"/>
      <c r="FKA190" s="129"/>
      <c r="FKB190" s="129"/>
      <c r="FKC190" s="129"/>
      <c r="FKD190" s="129"/>
      <c r="FKE190" s="129"/>
      <c r="FKF190" s="129"/>
      <c r="FKG190" s="129"/>
      <c r="FKH190" s="129"/>
      <c r="FKI190" s="129"/>
      <c r="FKJ190" s="129"/>
      <c r="FKK190" s="129"/>
      <c r="FKL190" s="129"/>
      <c r="FKM190" s="129"/>
      <c r="FKN190" s="129"/>
      <c r="FKO190" s="129"/>
      <c r="FKP190" s="129"/>
      <c r="FKQ190" s="129"/>
      <c r="FKR190" s="129"/>
      <c r="FKS190" s="129"/>
      <c r="FKT190" s="129"/>
      <c r="FKU190" s="129"/>
      <c r="FKV190" s="129"/>
      <c r="FKW190" s="129"/>
      <c r="FKX190" s="129"/>
      <c r="FKY190" s="129"/>
      <c r="FKZ190" s="129"/>
      <c r="FLA190" s="129"/>
      <c r="FLB190" s="129"/>
      <c r="FLC190" s="129"/>
      <c r="FLD190" s="129"/>
      <c r="FLE190" s="129"/>
      <c r="FLF190" s="129"/>
      <c r="FLG190" s="129"/>
      <c r="FLH190" s="129"/>
      <c r="FLI190" s="129"/>
      <c r="FLJ190" s="129"/>
      <c r="FLK190" s="129"/>
      <c r="FLL190" s="129"/>
      <c r="FLM190" s="129"/>
      <c r="FLN190" s="129"/>
      <c r="FLO190" s="129"/>
      <c r="FLP190" s="129"/>
      <c r="FLQ190" s="129"/>
      <c r="FLR190" s="129"/>
      <c r="FLS190" s="129"/>
      <c r="FLT190" s="129"/>
      <c r="FLU190" s="129"/>
      <c r="FLV190" s="129"/>
      <c r="FLW190" s="129"/>
      <c r="FLX190" s="129"/>
      <c r="FLY190" s="129"/>
      <c r="FLZ190" s="129"/>
      <c r="FMA190" s="129"/>
      <c r="FMB190" s="129"/>
      <c r="FMC190" s="129"/>
      <c r="FMD190" s="129"/>
      <c r="FME190" s="129"/>
      <c r="FMF190" s="129"/>
      <c r="FMG190" s="129"/>
      <c r="FMH190" s="129"/>
      <c r="FMI190" s="129"/>
      <c r="FMJ190" s="129"/>
      <c r="FMK190" s="129"/>
      <c r="FML190" s="129"/>
      <c r="FMM190" s="129"/>
      <c r="FMN190" s="129"/>
      <c r="FMO190" s="129"/>
      <c r="FMP190" s="129"/>
      <c r="FMQ190" s="129"/>
      <c r="FMR190" s="129"/>
      <c r="FMS190" s="129"/>
      <c r="FMT190" s="129"/>
      <c r="FMU190" s="129"/>
      <c r="FMV190" s="129"/>
      <c r="FMW190" s="129"/>
      <c r="FMX190" s="129"/>
      <c r="FMY190" s="129"/>
      <c r="FMZ190" s="129"/>
      <c r="FNA190" s="129"/>
      <c r="FNB190" s="129"/>
      <c r="FNC190" s="129"/>
      <c r="FND190" s="129"/>
      <c r="FNE190" s="129"/>
      <c r="FNF190" s="129"/>
      <c r="FNG190" s="129"/>
      <c r="FNH190" s="129"/>
      <c r="FNI190" s="129"/>
      <c r="FNJ190" s="129"/>
      <c r="FNK190" s="129"/>
      <c r="FNL190" s="129"/>
      <c r="FNM190" s="129"/>
      <c r="FNN190" s="129"/>
      <c r="FNO190" s="129"/>
      <c r="FNP190" s="129"/>
      <c r="FNQ190" s="129"/>
      <c r="FNR190" s="129"/>
      <c r="FNS190" s="129"/>
      <c r="FNT190" s="129"/>
      <c r="FNU190" s="129"/>
      <c r="FNV190" s="129"/>
      <c r="FNW190" s="129"/>
      <c r="FNX190" s="129"/>
      <c r="FNY190" s="129"/>
      <c r="FNZ190" s="129"/>
      <c r="FOA190" s="129"/>
      <c r="FOB190" s="129"/>
      <c r="FOC190" s="129"/>
      <c r="FOD190" s="129"/>
      <c r="FOE190" s="129"/>
      <c r="FOF190" s="129"/>
      <c r="FOG190" s="129"/>
      <c r="FOH190" s="129"/>
      <c r="FOI190" s="129"/>
      <c r="FOJ190" s="129"/>
      <c r="FOK190" s="129"/>
      <c r="FOL190" s="129"/>
      <c r="FOM190" s="129"/>
      <c r="FON190" s="129"/>
      <c r="FOO190" s="129"/>
      <c r="FOP190" s="129"/>
      <c r="FOQ190" s="129"/>
      <c r="FOR190" s="129"/>
      <c r="FOS190" s="129"/>
      <c r="FOT190" s="129"/>
      <c r="FOU190" s="129"/>
      <c r="FOV190" s="129"/>
      <c r="FOW190" s="129"/>
      <c r="FOX190" s="129"/>
      <c r="FOY190" s="129"/>
      <c r="FOZ190" s="129"/>
      <c r="FPA190" s="129"/>
      <c r="FPB190" s="129"/>
      <c r="FPC190" s="129"/>
      <c r="FPD190" s="129"/>
      <c r="FPE190" s="129"/>
      <c r="FPF190" s="129"/>
      <c r="FPG190" s="129"/>
      <c r="FPH190" s="129"/>
      <c r="FPI190" s="129"/>
      <c r="FPJ190" s="129"/>
      <c r="FPK190" s="129"/>
      <c r="FPL190" s="129"/>
      <c r="FPM190" s="129"/>
      <c r="FPN190" s="129"/>
      <c r="FPO190" s="129"/>
      <c r="FPP190" s="129"/>
      <c r="FPQ190" s="129"/>
      <c r="FPR190" s="129"/>
      <c r="FPS190" s="129"/>
      <c r="FPT190" s="129"/>
      <c r="FPU190" s="129"/>
      <c r="FPV190" s="129"/>
      <c r="FPW190" s="129"/>
      <c r="FPX190" s="129"/>
      <c r="FPY190" s="129"/>
      <c r="FPZ190" s="129"/>
      <c r="FQA190" s="129"/>
      <c r="FQB190" s="129"/>
      <c r="FQC190" s="129"/>
      <c r="FQD190" s="129"/>
      <c r="FQE190" s="129"/>
      <c r="FQF190" s="129"/>
      <c r="FQG190" s="129"/>
      <c r="FQH190" s="129"/>
      <c r="FQI190" s="129"/>
      <c r="FQJ190" s="129"/>
      <c r="FQK190" s="129"/>
      <c r="FQL190" s="129"/>
      <c r="FQM190" s="129"/>
      <c r="FQN190" s="129"/>
      <c r="FQO190" s="129"/>
      <c r="FQP190" s="129"/>
      <c r="FQQ190" s="129"/>
      <c r="FQR190" s="129"/>
      <c r="FQS190" s="129"/>
      <c r="FQT190" s="129"/>
      <c r="FQU190" s="129"/>
      <c r="FQV190" s="129"/>
      <c r="FQW190" s="129"/>
      <c r="FQX190" s="129"/>
      <c r="FQY190" s="129"/>
      <c r="FQZ190" s="129"/>
      <c r="FRA190" s="129"/>
      <c r="FRB190" s="129"/>
      <c r="FRC190" s="129"/>
      <c r="FRD190" s="129"/>
      <c r="FRE190" s="129"/>
      <c r="FRF190" s="129"/>
      <c r="FRG190" s="129"/>
      <c r="FRH190" s="129"/>
      <c r="FRI190" s="129"/>
      <c r="FRJ190" s="129"/>
      <c r="FRK190" s="129"/>
      <c r="FRL190" s="129"/>
      <c r="FRM190" s="129"/>
      <c r="FRN190" s="129"/>
      <c r="FRO190" s="129"/>
      <c r="FRP190" s="129"/>
      <c r="FRQ190" s="129"/>
      <c r="FRR190" s="129"/>
      <c r="FRS190" s="129"/>
      <c r="FRT190" s="129"/>
      <c r="FRU190" s="129"/>
      <c r="FRV190" s="129"/>
      <c r="FRW190" s="129"/>
      <c r="FRX190" s="129"/>
      <c r="FRY190" s="129"/>
      <c r="FRZ190" s="129"/>
      <c r="FSA190" s="129"/>
      <c r="FSB190" s="129"/>
      <c r="FSC190" s="129"/>
      <c r="FSD190" s="129"/>
      <c r="FSE190" s="129"/>
      <c r="FSF190" s="129"/>
      <c r="FSG190" s="129"/>
      <c r="FSH190" s="129"/>
      <c r="FSI190" s="129"/>
      <c r="FSJ190" s="129"/>
      <c r="FSK190" s="129"/>
      <c r="FSL190" s="129"/>
      <c r="FSM190" s="129"/>
      <c r="FSN190" s="129"/>
      <c r="FSO190" s="129"/>
      <c r="FSP190" s="129"/>
      <c r="FSQ190" s="129"/>
      <c r="FSR190" s="129"/>
      <c r="FSS190" s="129"/>
      <c r="FST190" s="129"/>
      <c r="FSU190" s="129"/>
      <c r="FSV190" s="129"/>
      <c r="FSW190" s="129"/>
      <c r="FSX190" s="129"/>
      <c r="FSY190" s="129"/>
      <c r="FSZ190" s="129"/>
      <c r="FTA190" s="129"/>
      <c r="FTB190" s="129"/>
      <c r="FTC190" s="129"/>
      <c r="FTD190" s="129"/>
      <c r="FTE190" s="129"/>
      <c r="FTF190" s="129"/>
      <c r="FTG190" s="129"/>
      <c r="FTH190" s="129"/>
      <c r="FTI190" s="129"/>
      <c r="FTJ190" s="129"/>
      <c r="FTK190" s="129"/>
      <c r="FTL190" s="129"/>
      <c r="FTM190" s="129"/>
      <c r="FTN190" s="129"/>
      <c r="FTO190" s="129"/>
      <c r="FTP190" s="129"/>
      <c r="FTQ190" s="129"/>
      <c r="FTR190" s="129"/>
      <c r="FTS190" s="129"/>
      <c r="FTT190" s="129"/>
      <c r="FTU190" s="129"/>
      <c r="FTV190" s="129"/>
      <c r="FTW190" s="129"/>
      <c r="FTX190" s="129"/>
      <c r="FTY190" s="129"/>
      <c r="FTZ190" s="129"/>
      <c r="FUA190" s="129"/>
      <c r="FUB190" s="129"/>
      <c r="FUC190" s="129"/>
      <c r="FUD190" s="129"/>
      <c r="FUE190" s="129"/>
      <c r="FUF190" s="129"/>
      <c r="FUG190" s="129"/>
      <c r="FUH190" s="129"/>
      <c r="FUI190" s="129"/>
      <c r="FUJ190" s="129"/>
      <c r="FUK190" s="129"/>
      <c r="FUL190" s="129"/>
      <c r="FUM190" s="129"/>
      <c r="FUN190" s="129"/>
      <c r="FUO190" s="129"/>
      <c r="FUP190" s="129"/>
      <c r="FUQ190" s="129"/>
      <c r="FUR190" s="129"/>
      <c r="FUS190" s="129"/>
      <c r="FUT190" s="129"/>
      <c r="FUU190" s="129"/>
      <c r="FUV190" s="129"/>
      <c r="FUW190" s="129"/>
      <c r="FUX190" s="129"/>
      <c r="FUY190" s="129"/>
      <c r="FUZ190" s="129"/>
      <c r="FVA190" s="129"/>
      <c r="FVB190" s="129"/>
      <c r="FVC190" s="129"/>
      <c r="FVD190" s="129"/>
      <c r="FVE190" s="129"/>
      <c r="FVF190" s="129"/>
      <c r="FVG190" s="129"/>
      <c r="FVH190" s="129"/>
      <c r="FVI190" s="129"/>
      <c r="FVJ190" s="129"/>
      <c r="FVK190" s="129"/>
      <c r="FVL190" s="129"/>
      <c r="FVM190" s="129"/>
      <c r="FVN190" s="129"/>
      <c r="FVO190" s="129"/>
      <c r="FVP190" s="129"/>
      <c r="FVQ190" s="129"/>
      <c r="FVR190" s="129"/>
      <c r="FVS190" s="129"/>
      <c r="FVT190" s="129"/>
      <c r="FVU190" s="129"/>
      <c r="FVV190" s="129"/>
      <c r="FVW190" s="129"/>
      <c r="FVX190" s="129"/>
      <c r="FVY190" s="129"/>
      <c r="FVZ190" s="129"/>
      <c r="FWA190" s="129"/>
      <c r="FWB190" s="129"/>
      <c r="FWC190" s="129"/>
      <c r="FWD190" s="129"/>
      <c r="FWE190" s="129"/>
      <c r="FWF190" s="129"/>
      <c r="FWG190" s="129"/>
      <c r="FWH190" s="129"/>
      <c r="FWI190" s="129"/>
      <c r="FWJ190" s="129"/>
      <c r="FWK190" s="129"/>
      <c r="FWL190" s="129"/>
      <c r="FWM190" s="129"/>
      <c r="FWN190" s="129"/>
      <c r="FWO190" s="129"/>
      <c r="FWP190" s="129"/>
      <c r="FWQ190" s="129"/>
      <c r="FWR190" s="129"/>
      <c r="FWS190" s="129"/>
      <c r="FWT190" s="129"/>
      <c r="FWU190" s="129"/>
      <c r="FWV190" s="129"/>
      <c r="FWW190" s="129"/>
      <c r="FWX190" s="129"/>
      <c r="FWY190" s="129"/>
      <c r="FWZ190" s="129"/>
      <c r="FXA190" s="129"/>
      <c r="FXB190" s="129"/>
      <c r="FXC190" s="129"/>
      <c r="FXD190" s="129"/>
      <c r="FXE190" s="129"/>
      <c r="FXF190" s="129"/>
      <c r="FXG190" s="129"/>
      <c r="FXH190" s="129"/>
      <c r="FXI190" s="129"/>
      <c r="FXJ190" s="129"/>
      <c r="FXK190" s="129"/>
      <c r="FXL190" s="129"/>
      <c r="FXM190" s="129"/>
      <c r="FXN190" s="129"/>
      <c r="FXO190" s="129"/>
      <c r="FXP190" s="129"/>
      <c r="FXQ190" s="129"/>
      <c r="FXR190" s="129"/>
      <c r="FXS190" s="129"/>
      <c r="FXT190" s="129"/>
      <c r="FXU190" s="129"/>
      <c r="FXV190" s="129"/>
      <c r="FXW190" s="129"/>
      <c r="FXX190" s="129"/>
      <c r="FXY190" s="129"/>
      <c r="FXZ190" s="129"/>
      <c r="FYA190" s="129"/>
      <c r="FYB190" s="129"/>
      <c r="FYC190" s="129"/>
      <c r="FYD190" s="129"/>
      <c r="FYE190" s="129"/>
      <c r="FYF190" s="129"/>
      <c r="FYG190" s="129"/>
      <c r="FYH190" s="129"/>
      <c r="FYI190" s="129"/>
      <c r="FYJ190" s="129"/>
      <c r="FYK190" s="129"/>
      <c r="FYL190" s="129"/>
      <c r="FYM190" s="129"/>
      <c r="FYN190" s="129"/>
      <c r="FYO190" s="129"/>
      <c r="FYP190" s="129"/>
      <c r="FYQ190" s="129"/>
      <c r="FYR190" s="129"/>
      <c r="FYS190" s="129"/>
      <c r="FYT190" s="129"/>
      <c r="FYU190" s="129"/>
      <c r="FYV190" s="129"/>
      <c r="FYW190" s="129"/>
      <c r="FYX190" s="129"/>
      <c r="FYY190" s="129"/>
      <c r="FYZ190" s="129"/>
      <c r="FZA190" s="129"/>
      <c r="FZB190" s="129"/>
      <c r="FZC190" s="129"/>
      <c r="FZD190" s="129"/>
      <c r="FZE190" s="129"/>
      <c r="FZF190" s="129"/>
      <c r="FZG190" s="129"/>
      <c r="FZH190" s="129"/>
      <c r="FZI190" s="129"/>
      <c r="FZJ190" s="129"/>
      <c r="FZK190" s="129"/>
      <c r="FZL190" s="129"/>
      <c r="FZM190" s="129"/>
      <c r="FZN190" s="129"/>
      <c r="FZO190" s="129"/>
      <c r="FZP190" s="129"/>
      <c r="FZQ190" s="129"/>
      <c r="FZR190" s="129"/>
      <c r="FZS190" s="129"/>
      <c r="FZT190" s="129"/>
      <c r="FZU190" s="129"/>
      <c r="FZV190" s="129"/>
      <c r="FZW190" s="129"/>
      <c r="FZX190" s="129"/>
      <c r="FZY190" s="129"/>
      <c r="FZZ190" s="129"/>
      <c r="GAA190" s="129"/>
      <c r="GAB190" s="129"/>
      <c r="GAC190" s="129"/>
      <c r="GAD190" s="129"/>
      <c r="GAE190" s="129"/>
      <c r="GAF190" s="129"/>
      <c r="GAG190" s="129"/>
      <c r="GAH190" s="129"/>
      <c r="GAI190" s="129"/>
      <c r="GAJ190" s="129"/>
      <c r="GAK190" s="129"/>
      <c r="GAL190" s="129"/>
      <c r="GAM190" s="129"/>
      <c r="GAN190" s="129"/>
      <c r="GAO190" s="129"/>
      <c r="GAP190" s="129"/>
      <c r="GAQ190" s="129"/>
      <c r="GAR190" s="129"/>
      <c r="GAS190" s="129"/>
      <c r="GAT190" s="129"/>
      <c r="GAU190" s="129"/>
      <c r="GAV190" s="129"/>
      <c r="GAW190" s="129"/>
      <c r="GAX190" s="129"/>
      <c r="GAY190" s="129"/>
      <c r="GAZ190" s="129"/>
      <c r="GBA190" s="129"/>
      <c r="GBB190" s="129"/>
      <c r="GBC190" s="129"/>
      <c r="GBD190" s="129"/>
      <c r="GBE190" s="129"/>
      <c r="GBF190" s="129"/>
      <c r="GBG190" s="129"/>
      <c r="GBH190" s="129"/>
      <c r="GBI190" s="129"/>
      <c r="GBJ190" s="129"/>
      <c r="GBK190" s="129"/>
      <c r="GBL190" s="129"/>
      <c r="GBM190" s="129"/>
      <c r="GBN190" s="129"/>
      <c r="GBO190" s="129"/>
      <c r="GBP190" s="129"/>
      <c r="GBQ190" s="129"/>
      <c r="GBR190" s="129"/>
      <c r="GBS190" s="129"/>
      <c r="GBT190" s="129"/>
      <c r="GBU190" s="129"/>
      <c r="GBV190" s="129"/>
      <c r="GBW190" s="129"/>
      <c r="GBX190" s="129"/>
      <c r="GBY190" s="129"/>
      <c r="GBZ190" s="129"/>
      <c r="GCA190" s="129"/>
      <c r="GCB190" s="129"/>
      <c r="GCC190" s="129"/>
      <c r="GCD190" s="129"/>
      <c r="GCE190" s="129"/>
      <c r="GCF190" s="129"/>
      <c r="GCG190" s="129"/>
      <c r="GCH190" s="129"/>
      <c r="GCI190" s="129"/>
      <c r="GCJ190" s="129"/>
      <c r="GCK190" s="129"/>
      <c r="GCL190" s="129"/>
      <c r="GCM190" s="129"/>
      <c r="GCN190" s="129"/>
      <c r="GCO190" s="129"/>
      <c r="GCP190" s="129"/>
      <c r="GCQ190" s="129"/>
      <c r="GCR190" s="129"/>
      <c r="GCS190" s="129"/>
      <c r="GCT190" s="129"/>
      <c r="GCU190" s="129"/>
      <c r="GCV190" s="129"/>
      <c r="GCW190" s="129"/>
      <c r="GCX190" s="129"/>
      <c r="GCY190" s="129"/>
      <c r="GCZ190" s="129"/>
      <c r="GDA190" s="129"/>
      <c r="GDB190" s="129"/>
      <c r="GDC190" s="129"/>
      <c r="GDD190" s="129"/>
      <c r="GDE190" s="129"/>
      <c r="GDF190" s="129"/>
      <c r="GDG190" s="129"/>
      <c r="GDH190" s="129"/>
      <c r="GDI190" s="129"/>
      <c r="GDJ190" s="129"/>
      <c r="GDK190" s="129"/>
      <c r="GDL190" s="129"/>
      <c r="GDM190" s="129"/>
      <c r="GDN190" s="129"/>
      <c r="GDO190" s="129"/>
      <c r="GDP190" s="129"/>
      <c r="GDQ190" s="129"/>
      <c r="GDR190" s="129"/>
      <c r="GDS190" s="129"/>
      <c r="GDT190" s="129"/>
      <c r="GDU190" s="129"/>
      <c r="GDV190" s="129"/>
      <c r="GDW190" s="129"/>
      <c r="GDX190" s="129"/>
      <c r="GDY190" s="129"/>
      <c r="GDZ190" s="129"/>
      <c r="GEA190" s="129"/>
      <c r="GEB190" s="129"/>
      <c r="GEC190" s="129"/>
      <c r="GED190" s="129"/>
      <c r="GEE190" s="129"/>
      <c r="GEF190" s="129"/>
      <c r="GEG190" s="129"/>
      <c r="GEH190" s="129"/>
      <c r="GEI190" s="129"/>
      <c r="GEJ190" s="129"/>
      <c r="GEK190" s="129"/>
      <c r="GEL190" s="129"/>
      <c r="GEM190" s="129"/>
      <c r="GEN190" s="129"/>
      <c r="GEO190" s="129"/>
      <c r="GEP190" s="129"/>
      <c r="GEQ190" s="129"/>
      <c r="GER190" s="129"/>
      <c r="GES190" s="129"/>
      <c r="GET190" s="129"/>
      <c r="GEU190" s="129"/>
      <c r="GEV190" s="129"/>
      <c r="GEW190" s="129"/>
      <c r="GEX190" s="129"/>
      <c r="GEY190" s="129"/>
      <c r="GEZ190" s="129"/>
      <c r="GFA190" s="129"/>
      <c r="GFB190" s="129"/>
      <c r="GFC190" s="129"/>
      <c r="GFD190" s="129"/>
      <c r="GFE190" s="129"/>
      <c r="GFF190" s="129"/>
      <c r="GFG190" s="129"/>
      <c r="GFH190" s="129"/>
      <c r="GFI190" s="129"/>
      <c r="GFJ190" s="129"/>
      <c r="GFK190" s="129"/>
      <c r="GFL190" s="129"/>
      <c r="GFM190" s="129"/>
      <c r="GFN190" s="129"/>
      <c r="GFO190" s="129"/>
      <c r="GFP190" s="129"/>
      <c r="GFQ190" s="129"/>
      <c r="GFR190" s="129"/>
      <c r="GFS190" s="129"/>
      <c r="GFT190" s="129"/>
      <c r="GFU190" s="129"/>
      <c r="GFV190" s="129"/>
      <c r="GFW190" s="129"/>
      <c r="GFX190" s="129"/>
      <c r="GFY190" s="129"/>
      <c r="GFZ190" s="129"/>
      <c r="GGA190" s="129"/>
      <c r="GGB190" s="129"/>
      <c r="GGC190" s="129"/>
      <c r="GGD190" s="129"/>
      <c r="GGE190" s="129"/>
      <c r="GGF190" s="129"/>
      <c r="GGG190" s="129"/>
      <c r="GGH190" s="129"/>
      <c r="GGI190" s="129"/>
      <c r="GGJ190" s="129"/>
      <c r="GGK190" s="129"/>
      <c r="GGL190" s="129"/>
      <c r="GGM190" s="129"/>
      <c r="GGN190" s="129"/>
      <c r="GGO190" s="129"/>
      <c r="GGP190" s="129"/>
      <c r="GGQ190" s="129"/>
      <c r="GGR190" s="129"/>
      <c r="GGS190" s="129"/>
      <c r="GGT190" s="129"/>
      <c r="GGU190" s="129"/>
      <c r="GGV190" s="129"/>
      <c r="GGW190" s="129"/>
      <c r="GGX190" s="129"/>
      <c r="GGY190" s="129"/>
      <c r="GGZ190" s="129"/>
      <c r="GHA190" s="129"/>
      <c r="GHB190" s="129"/>
      <c r="GHC190" s="129"/>
      <c r="GHD190" s="129"/>
      <c r="GHE190" s="129"/>
      <c r="GHF190" s="129"/>
      <c r="GHG190" s="129"/>
      <c r="GHH190" s="129"/>
      <c r="GHI190" s="129"/>
      <c r="GHJ190" s="129"/>
      <c r="GHK190" s="129"/>
      <c r="GHL190" s="129"/>
      <c r="GHM190" s="129"/>
      <c r="GHN190" s="129"/>
      <c r="GHO190" s="129"/>
      <c r="GHP190" s="129"/>
      <c r="GHQ190" s="129"/>
      <c r="GHR190" s="129"/>
      <c r="GHS190" s="129"/>
      <c r="GHT190" s="129"/>
      <c r="GHU190" s="129"/>
      <c r="GHV190" s="129"/>
      <c r="GHW190" s="129"/>
      <c r="GHX190" s="129"/>
      <c r="GHY190" s="129"/>
      <c r="GHZ190" s="129"/>
      <c r="GIA190" s="129"/>
      <c r="GIB190" s="129"/>
      <c r="GIC190" s="129"/>
      <c r="GID190" s="129"/>
      <c r="GIE190" s="129"/>
      <c r="GIF190" s="129"/>
      <c r="GIG190" s="129"/>
      <c r="GIH190" s="129"/>
      <c r="GII190" s="129"/>
      <c r="GIJ190" s="129"/>
      <c r="GIK190" s="129"/>
      <c r="GIL190" s="129"/>
      <c r="GIM190" s="129"/>
      <c r="GIN190" s="129"/>
      <c r="GIO190" s="129"/>
      <c r="GIP190" s="129"/>
      <c r="GIQ190" s="129"/>
      <c r="GIR190" s="129"/>
      <c r="GIS190" s="129"/>
      <c r="GIT190" s="129"/>
      <c r="GIU190" s="129"/>
      <c r="GIV190" s="129"/>
      <c r="GIW190" s="129"/>
      <c r="GIX190" s="129"/>
      <c r="GIY190" s="129"/>
      <c r="GIZ190" s="129"/>
      <c r="GJA190" s="129"/>
      <c r="GJB190" s="129"/>
      <c r="GJC190" s="129"/>
      <c r="GJD190" s="129"/>
      <c r="GJE190" s="129"/>
      <c r="GJF190" s="129"/>
      <c r="GJG190" s="129"/>
      <c r="GJH190" s="129"/>
      <c r="GJI190" s="129"/>
      <c r="GJJ190" s="129"/>
      <c r="GJK190" s="129"/>
      <c r="GJL190" s="129"/>
      <c r="GJM190" s="129"/>
      <c r="GJN190" s="129"/>
      <c r="GJO190" s="129"/>
      <c r="GJP190" s="129"/>
      <c r="GJQ190" s="129"/>
      <c r="GJR190" s="129"/>
      <c r="GJS190" s="129"/>
      <c r="GJT190" s="129"/>
      <c r="GJU190" s="129"/>
      <c r="GJV190" s="129"/>
      <c r="GJW190" s="129"/>
      <c r="GJX190" s="129"/>
      <c r="GJY190" s="129"/>
      <c r="GJZ190" s="129"/>
      <c r="GKA190" s="129"/>
      <c r="GKB190" s="129"/>
      <c r="GKC190" s="129"/>
      <c r="GKD190" s="129"/>
      <c r="GKE190" s="129"/>
      <c r="GKF190" s="129"/>
      <c r="GKG190" s="129"/>
      <c r="GKH190" s="129"/>
      <c r="GKI190" s="129"/>
      <c r="GKJ190" s="129"/>
      <c r="GKK190" s="129"/>
      <c r="GKL190" s="129"/>
      <c r="GKM190" s="129"/>
      <c r="GKN190" s="129"/>
      <c r="GKO190" s="129"/>
      <c r="GKP190" s="129"/>
      <c r="GKQ190" s="129"/>
      <c r="GKR190" s="129"/>
      <c r="GKS190" s="129"/>
      <c r="GKT190" s="129"/>
      <c r="GKU190" s="129"/>
      <c r="GKV190" s="129"/>
      <c r="GKW190" s="129"/>
      <c r="GKX190" s="129"/>
      <c r="GKY190" s="129"/>
      <c r="GKZ190" s="129"/>
      <c r="GLA190" s="129"/>
      <c r="GLB190" s="129"/>
      <c r="GLC190" s="129"/>
      <c r="GLD190" s="129"/>
      <c r="GLE190" s="129"/>
      <c r="GLF190" s="129"/>
      <c r="GLG190" s="129"/>
      <c r="GLH190" s="129"/>
      <c r="GLI190" s="129"/>
      <c r="GLJ190" s="129"/>
      <c r="GLK190" s="129"/>
      <c r="GLL190" s="129"/>
      <c r="GLM190" s="129"/>
      <c r="GLN190" s="129"/>
      <c r="GLO190" s="129"/>
      <c r="GLP190" s="129"/>
      <c r="GLQ190" s="129"/>
      <c r="GLR190" s="129"/>
      <c r="GLS190" s="129"/>
      <c r="GLT190" s="129"/>
      <c r="GLU190" s="129"/>
      <c r="GLV190" s="129"/>
      <c r="GLW190" s="129"/>
      <c r="GLX190" s="129"/>
      <c r="GLY190" s="129"/>
      <c r="GLZ190" s="129"/>
      <c r="GMA190" s="129"/>
      <c r="GMB190" s="129"/>
      <c r="GMC190" s="129"/>
      <c r="GMD190" s="129"/>
      <c r="GME190" s="129"/>
      <c r="GMF190" s="129"/>
      <c r="GMG190" s="129"/>
      <c r="GMH190" s="129"/>
      <c r="GMI190" s="129"/>
      <c r="GMJ190" s="129"/>
      <c r="GMK190" s="129"/>
      <c r="GML190" s="129"/>
      <c r="GMM190" s="129"/>
      <c r="GMN190" s="129"/>
      <c r="GMO190" s="129"/>
      <c r="GMP190" s="129"/>
      <c r="GMQ190" s="129"/>
      <c r="GMR190" s="129"/>
      <c r="GMS190" s="129"/>
      <c r="GMT190" s="129"/>
      <c r="GMU190" s="129"/>
      <c r="GMV190" s="129"/>
      <c r="GMW190" s="129"/>
      <c r="GMX190" s="129"/>
      <c r="GMY190" s="129"/>
      <c r="GMZ190" s="129"/>
      <c r="GNA190" s="129"/>
      <c r="GNB190" s="129"/>
      <c r="GNC190" s="129"/>
      <c r="GND190" s="129"/>
      <c r="GNE190" s="129"/>
      <c r="GNF190" s="129"/>
      <c r="GNG190" s="129"/>
      <c r="GNH190" s="129"/>
      <c r="GNI190" s="129"/>
      <c r="GNJ190" s="129"/>
      <c r="GNK190" s="129"/>
      <c r="GNL190" s="129"/>
      <c r="GNM190" s="129"/>
      <c r="GNN190" s="129"/>
      <c r="GNO190" s="129"/>
      <c r="GNP190" s="129"/>
      <c r="GNQ190" s="129"/>
      <c r="GNR190" s="129"/>
      <c r="GNS190" s="129"/>
      <c r="GNT190" s="129"/>
      <c r="GNU190" s="129"/>
      <c r="GNV190" s="129"/>
      <c r="GNW190" s="129"/>
      <c r="GNX190" s="129"/>
      <c r="GNY190" s="129"/>
      <c r="GNZ190" s="129"/>
      <c r="GOA190" s="129"/>
      <c r="GOB190" s="129"/>
      <c r="GOC190" s="129"/>
      <c r="GOD190" s="129"/>
      <c r="GOE190" s="129"/>
      <c r="GOF190" s="129"/>
      <c r="GOG190" s="129"/>
      <c r="GOH190" s="129"/>
      <c r="GOI190" s="129"/>
      <c r="GOJ190" s="129"/>
      <c r="GOK190" s="129"/>
      <c r="GOL190" s="129"/>
      <c r="GOM190" s="129"/>
      <c r="GON190" s="129"/>
      <c r="GOO190" s="129"/>
      <c r="GOP190" s="129"/>
      <c r="GOQ190" s="129"/>
      <c r="GOR190" s="129"/>
      <c r="GOS190" s="129"/>
      <c r="GOT190" s="129"/>
      <c r="GOU190" s="129"/>
      <c r="GOV190" s="129"/>
      <c r="GOW190" s="129"/>
      <c r="GOX190" s="129"/>
      <c r="GOY190" s="129"/>
      <c r="GOZ190" s="129"/>
      <c r="GPA190" s="129"/>
      <c r="GPB190" s="129"/>
      <c r="GPC190" s="129"/>
      <c r="GPD190" s="129"/>
      <c r="GPE190" s="129"/>
      <c r="GPF190" s="129"/>
      <c r="GPG190" s="129"/>
      <c r="GPH190" s="129"/>
      <c r="GPI190" s="129"/>
      <c r="GPJ190" s="129"/>
      <c r="GPK190" s="129"/>
      <c r="GPL190" s="129"/>
      <c r="GPM190" s="129"/>
      <c r="GPN190" s="129"/>
      <c r="GPO190" s="129"/>
      <c r="GPP190" s="129"/>
      <c r="GPQ190" s="129"/>
      <c r="GPR190" s="129"/>
      <c r="GPS190" s="129"/>
      <c r="GPT190" s="129"/>
      <c r="GPU190" s="129"/>
      <c r="GPV190" s="129"/>
      <c r="GPW190" s="129"/>
      <c r="GPX190" s="129"/>
      <c r="GPY190" s="129"/>
      <c r="GPZ190" s="129"/>
      <c r="GQA190" s="129"/>
      <c r="GQB190" s="129"/>
      <c r="GQC190" s="129"/>
      <c r="GQD190" s="129"/>
      <c r="GQE190" s="129"/>
      <c r="GQF190" s="129"/>
      <c r="GQG190" s="129"/>
      <c r="GQH190" s="129"/>
      <c r="GQI190" s="129"/>
      <c r="GQJ190" s="129"/>
      <c r="GQK190" s="129"/>
      <c r="GQL190" s="129"/>
      <c r="GQM190" s="129"/>
      <c r="GQN190" s="129"/>
      <c r="GQO190" s="129"/>
      <c r="GQP190" s="129"/>
      <c r="GQQ190" s="129"/>
      <c r="GQR190" s="129"/>
      <c r="GQS190" s="129"/>
      <c r="GQT190" s="129"/>
      <c r="GQU190" s="129"/>
      <c r="GQV190" s="129"/>
      <c r="GQW190" s="129"/>
      <c r="GQX190" s="129"/>
      <c r="GQY190" s="129"/>
      <c r="GQZ190" s="129"/>
      <c r="GRA190" s="129"/>
      <c r="GRB190" s="129"/>
      <c r="GRC190" s="129"/>
      <c r="GRD190" s="129"/>
      <c r="GRE190" s="129"/>
      <c r="GRF190" s="129"/>
      <c r="GRG190" s="129"/>
      <c r="GRH190" s="129"/>
      <c r="GRI190" s="129"/>
      <c r="GRJ190" s="129"/>
      <c r="GRK190" s="129"/>
      <c r="GRL190" s="129"/>
      <c r="GRM190" s="129"/>
      <c r="GRN190" s="129"/>
      <c r="GRO190" s="129"/>
      <c r="GRP190" s="129"/>
      <c r="GRQ190" s="129"/>
      <c r="GRR190" s="129"/>
      <c r="GRS190" s="129"/>
      <c r="GRT190" s="129"/>
      <c r="GRU190" s="129"/>
      <c r="GRV190" s="129"/>
      <c r="GRW190" s="129"/>
      <c r="GRX190" s="129"/>
      <c r="GRY190" s="129"/>
      <c r="GRZ190" s="129"/>
      <c r="GSA190" s="129"/>
      <c r="GSB190" s="129"/>
      <c r="GSC190" s="129"/>
      <c r="GSD190" s="129"/>
      <c r="GSE190" s="129"/>
      <c r="GSF190" s="129"/>
      <c r="GSG190" s="129"/>
      <c r="GSH190" s="129"/>
      <c r="GSI190" s="129"/>
      <c r="GSJ190" s="129"/>
      <c r="GSK190" s="129"/>
      <c r="GSL190" s="129"/>
      <c r="GSM190" s="129"/>
      <c r="GSN190" s="129"/>
      <c r="GSO190" s="129"/>
      <c r="GSP190" s="129"/>
      <c r="GSQ190" s="129"/>
      <c r="GSR190" s="129"/>
      <c r="GSS190" s="129"/>
      <c r="GST190" s="129"/>
      <c r="GSU190" s="129"/>
      <c r="GSV190" s="129"/>
      <c r="GSW190" s="129"/>
      <c r="GSX190" s="129"/>
      <c r="GSY190" s="129"/>
      <c r="GSZ190" s="129"/>
      <c r="GTA190" s="129"/>
      <c r="GTB190" s="129"/>
      <c r="GTC190" s="129"/>
      <c r="GTD190" s="129"/>
      <c r="GTE190" s="129"/>
      <c r="GTF190" s="129"/>
      <c r="GTG190" s="129"/>
      <c r="GTH190" s="129"/>
      <c r="GTI190" s="129"/>
      <c r="GTJ190" s="129"/>
      <c r="GTK190" s="129"/>
      <c r="GTL190" s="129"/>
      <c r="GTM190" s="129"/>
      <c r="GTN190" s="129"/>
      <c r="GTO190" s="129"/>
      <c r="GTP190" s="129"/>
      <c r="GTQ190" s="129"/>
      <c r="GTR190" s="129"/>
      <c r="GTS190" s="129"/>
      <c r="GTT190" s="129"/>
      <c r="GTU190" s="129"/>
      <c r="GTV190" s="129"/>
      <c r="GTW190" s="129"/>
      <c r="GTX190" s="129"/>
      <c r="GTY190" s="129"/>
      <c r="GTZ190" s="129"/>
      <c r="GUA190" s="129"/>
      <c r="GUB190" s="129"/>
      <c r="GUC190" s="129"/>
      <c r="GUD190" s="129"/>
      <c r="GUE190" s="129"/>
      <c r="GUF190" s="129"/>
      <c r="GUG190" s="129"/>
      <c r="GUH190" s="129"/>
      <c r="GUI190" s="129"/>
      <c r="GUJ190" s="129"/>
      <c r="GUK190" s="129"/>
      <c r="GUL190" s="129"/>
      <c r="GUM190" s="129"/>
      <c r="GUN190" s="129"/>
      <c r="GUO190" s="129"/>
      <c r="GUP190" s="129"/>
      <c r="GUQ190" s="129"/>
      <c r="GUR190" s="129"/>
      <c r="GUS190" s="129"/>
      <c r="GUT190" s="129"/>
      <c r="GUU190" s="129"/>
      <c r="GUV190" s="129"/>
      <c r="GUW190" s="129"/>
      <c r="GUX190" s="129"/>
      <c r="GUY190" s="129"/>
      <c r="GUZ190" s="129"/>
      <c r="GVA190" s="129"/>
      <c r="GVB190" s="129"/>
      <c r="GVC190" s="129"/>
      <c r="GVD190" s="129"/>
      <c r="GVE190" s="129"/>
      <c r="GVF190" s="129"/>
      <c r="GVG190" s="129"/>
      <c r="GVH190" s="129"/>
      <c r="GVI190" s="129"/>
      <c r="GVJ190" s="129"/>
      <c r="GVK190" s="129"/>
      <c r="GVL190" s="129"/>
      <c r="GVM190" s="129"/>
      <c r="GVN190" s="129"/>
      <c r="GVO190" s="129"/>
      <c r="GVP190" s="129"/>
      <c r="GVQ190" s="129"/>
      <c r="GVR190" s="129"/>
      <c r="GVS190" s="129"/>
      <c r="GVT190" s="129"/>
      <c r="GVU190" s="129"/>
      <c r="GVV190" s="129"/>
      <c r="GVW190" s="129"/>
      <c r="GVX190" s="129"/>
      <c r="GVY190" s="129"/>
      <c r="GVZ190" s="129"/>
      <c r="GWA190" s="129"/>
      <c r="GWB190" s="129"/>
      <c r="GWC190" s="129"/>
      <c r="GWD190" s="129"/>
      <c r="GWE190" s="129"/>
      <c r="GWF190" s="129"/>
      <c r="GWG190" s="129"/>
      <c r="GWH190" s="129"/>
      <c r="GWI190" s="129"/>
      <c r="GWJ190" s="129"/>
      <c r="GWK190" s="129"/>
      <c r="GWL190" s="129"/>
      <c r="GWM190" s="129"/>
      <c r="GWN190" s="129"/>
      <c r="GWO190" s="129"/>
      <c r="GWP190" s="129"/>
      <c r="GWQ190" s="129"/>
      <c r="GWR190" s="129"/>
      <c r="GWS190" s="129"/>
      <c r="GWT190" s="129"/>
      <c r="GWU190" s="129"/>
      <c r="GWV190" s="129"/>
      <c r="GWW190" s="129"/>
      <c r="GWX190" s="129"/>
      <c r="GWY190" s="129"/>
      <c r="GWZ190" s="129"/>
      <c r="GXA190" s="129"/>
      <c r="GXB190" s="129"/>
      <c r="GXC190" s="129"/>
      <c r="GXD190" s="129"/>
      <c r="GXE190" s="129"/>
      <c r="GXF190" s="129"/>
      <c r="GXG190" s="129"/>
      <c r="GXH190" s="129"/>
      <c r="GXI190" s="129"/>
      <c r="GXJ190" s="129"/>
      <c r="GXK190" s="129"/>
      <c r="GXL190" s="129"/>
      <c r="GXM190" s="129"/>
      <c r="GXN190" s="129"/>
      <c r="GXO190" s="129"/>
      <c r="GXP190" s="129"/>
      <c r="GXQ190" s="129"/>
      <c r="GXR190" s="129"/>
      <c r="GXS190" s="129"/>
      <c r="GXT190" s="129"/>
      <c r="GXU190" s="129"/>
      <c r="GXV190" s="129"/>
      <c r="GXW190" s="129"/>
      <c r="GXX190" s="129"/>
      <c r="GXY190" s="129"/>
      <c r="GXZ190" s="129"/>
      <c r="GYA190" s="129"/>
      <c r="GYB190" s="129"/>
      <c r="GYC190" s="129"/>
      <c r="GYD190" s="129"/>
      <c r="GYE190" s="129"/>
      <c r="GYF190" s="129"/>
      <c r="GYG190" s="129"/>
      <c r="GYH190" s="129"/>
      <c r="GYI190" s="129"/>
      <c r="GYJ190" s="129"/>
      <c r="GYK190" s="129"/>
      <c r="GYL190" s="129"/>
      <c r="GYM190" s="129"/>
      <c r="GYN190" s="129"/>
      <c r="GYO190" s="129"/>
      <c r="GYP190" s="129"/>
      <c r="GYQ190" s="129"/>
      <c r="GYR190" s="129"/>
      <c r="GYS190" s="129"/>
      <c r="GYT190" s="129"/>
      <c r="GYU190" s="129"/>
      <c r="GYV190" s="129"/>
      <c r="GYW190" s="129"/>
      <c r="GYX190" s="129"/>
      <c r="GYY190" s="129"/>
      <c r="GYZ190" s="129"/>
      <c r="GZA190" s="129"/>
      <c r="GZB190" s="129"/>
      <c r="GZC190" s="129"/>
      <c r="GZD190" s="129"/>
      <c r="GZE190" s="129"/>
      <c r="GZF190" s="129"/>
      <c r="GZG190" s="129"/>
      <c r="GZH190" s="129"/>
      <c r="GZI190" s="129"/>
      <c r="GZJ190" s="129"/>
      <c r="GZK190" s="129"/>
      <c r="GZL190" s="129"/>
      <c r="GZM190" s="129"/>
      <c r="GZN190" s="129"/>
      <c r="GZO190" s="129"/>
      <c r="GZP190" s="129"/>
      <c r="GZQ190" s="129"/>
      <c r="GZR190" s="129"/>
      <c r="GZS190" s="129"/>
      <c r="GZT190" s="129"/>
      <c r="GZU190" s="129"/>
      <c r="GZV190" s="129"/>
      <c r="GZW190" s="129"/>
      <c r="GZX190" s="129"/>
      <c r="GZY190" s="129"/>
      <c r="GZZ190" s="129"/>
      <c r="HAA190" s="129"/>
      <c r="HAB190" s="129"/>
      <c r="HAC190" s="129"/>
      <c r="HAD190" s="129"/>
      <c r="HAE190" s="129"/>
      <c r="HAF190" s="129"/>
      <c r="HAG190" s="129"/>
      <c r="HAH190" s="129"/>
      <c r="HAI190" s="129"/>
      <c r="HAJ190" s="129"/>
      <c r="HAK190" s="129"/>
      <c r="HAL190" s="129"/>
      <c r="HAM190" s="129"/>
      <c r="HAN190" s="129"/>
      <c r="HAO190" s="129"/>
      <c r="HAP190" s="129"/>
      <c r="HAQ190" s="129"/>
      <c r="HAR190" s="129"/>
      <c r="HAS190" s="129"/>
      <c r="HAT190" s="129"/>
      <c r="HAU190" s="129"/>
      <c r="HAV190" s="129"/>
      <c r="HAW190" s="129"/>
      <c r="HAX190" s="129"/>
      <c r="HAY190" s="129"/>
      <c r="HAZ190" s="129"/>
      <c r="HBA190" s="129"/>
      <c r="HBB190" s="129"/>
      <c r="HBC190" s="129"/>
      <c r="HBD190" s="129"/>
      <c r="HBE190" s="129"/>
      <c r="HBF190" s="129"/>
      <c r="HBG190" s="129"/>
      <c r="HBH190" s="129"/>
      <c r="HBI190" s="129"/>
      <c r="HBJ190" s="129"/>
      <c r="HBK190" s="129"/>
      <c r="HBL190" s="129"/>
      <c r="HBM190" s="129"/>
      <c r="HBN190" s="129"/>
      <c r="HBO190" s="129"/>
      <c r="HBP190" s="129"/>
      <c r="HBQ190" s="129"/>
      <c r="HBR190" s="129"/>
      <c r="HBS190" s="129"/>
      <c r="HBT190" s="129"/>
      <c r="HBU190" s="129"/>
      <c r="HBV190" s="129"/>
      <c r="HBW190" s="129"/>
      <c r="HBX190" s="129"/>
      <c r="HBY190" s="129"/>
      <c r="HBZ190" s="129"/>
      <c r="HCA190" s="129"/>
      <c r="HCB190" s="129"/>
      <c r="HCC190" s="129"/>
      <c r="HCD190" s="129"/>
      <c r="HCE190" s="129"/>
      <c r="HCF190" s="129"/>
      <c r="HCG190" s="129"/>
      <c r="HCH190" s="129"/>
      <c r="HCI190" s="129"/>
      <c r="HCJ190" s="129"/>
      <c r="HCK190" s="129"/>
      <c r="HCL190" s="129"/>
      <c r="HCM190" s="129"/>
      <c r="HCN190" s="129"/>
      <c r="HCO190" s="129"/>
      <c r="HCP190" s="129"/>
      <c r="HCQ190" s="129"/>
      <c r="HCR190" s="129"/>
      <c r="HCS190" s="129"/>
      <c r="HCT190" s="129"/>
      <c r="HCU190" s="129"/>
      <c r="HCV190" s="129"/>
      <c r="HCW190" s="129"/>
      <c r="HCX190" s="129"/>
      <c r="HCY190" s="129"/>
      <c r="HCZ190" s="129"/>
      <c r="HDA190" s="129"/>
      <c r="HDB190" s="129"/>
      <c r="HDC190" s="129"/>
      <c r="HDD190" s="129"/>
      <c r="HDE190" s="129"/>
      <c r="HDF190" s="129"/>
      <c r="HDG190" s="129"/>
      <c r="HDH190" s="129"/>
      <c r="HDI190" s="129"/>
      <c r="HDJ190" s="129"/>
      <c r="HDK190" s="129"/>
      <c r="HDL190" s="129"/>
      <c r="HDM190" s="129"/>
      <c r="HDN190" s="129"/>
      <c r="HDO190" s="129"/>
      <c r="HDP190" s="129"/>
      <c r="HDQ190" s="129"/>
      <c r="HDR190" s="129"/>
      <c r="HDS190" s="129"/>
      <c r="HDT190" s="129"/>
      <c r="HDU190" s="129"/>
      <c r="HDV190" s="129"/>
      <c r="HDW190" s="129"/>
      <c r="HDX190" s="129"/>
      <c r="HDY190" s="129"/>
      <c r="HDZ190" s="129"/>
      <c r="HEA190" s="129"/>
      <c r="HEB190" s="129"/>
      <c r="HEC190" s="129"/>
      <c r="HED190" s="129"/>
      <c r="HEE190" s="129"/>
      <c r="HEF190" s="129"/>
      <c r="HEG190" s="129"/>
      <c r="HEH190" s="129"/>
      <c r="HEI190" s="129"/>
      <c r="HEJ190" s="129"/>
      <c r="HEK190" s="129"/>
      <c r="HEL190" s="129"/>
      <c r="HEM190" s="129"/>
      <c r="HEN190" s="129"/>
      <c r="HEO190" s="129"/>
      <c r="HEP190" s="129"/>
      <c r="HEQ190" s="129"/>
      <c r="HER190" s="129"/>
      <c r="HES190" s="129"/>
      <c r="HET190" s="129"/>
      <c r="HEU190" s="129"/>
      <c r="HEV190" s="129"/>
      <c r="HEW190" s="129"/>
      <c r="HEX190" s="129"/>
      <c r="HEY190" s="129"/>
      <c r="HEZ190" s="129"/>
      <c r="HFA190" s="129"/>
      <c r="HFB190" s="129"/>
      <c r="HFC190" s="129"/>
      <c r="HFD190" s="129"/>
      <c r="HFE190" s="129"/>
      <c r="HFF190" s="129"/>
      <c r="HFG190" s="129"/>
      <c r="HFH190" s="129"/>
      <c r="HFI190" s="129"/>
      <c r="HFJ190" s="129"/>
      <c r="HFK190" s="129"/>
      <c r="HFL190" s="129"/>
      <c r="HFM190" s="129"/>
      <c r="HFN190" s="129"/>
      <c r="HFO190" s="129"/>
      <c r="HFP190" s="129"/>
      <c r="HFQ190" s="129"/>
      <c r="HFR190" s="129"/>
      <c r="HFS190" s="129"/>
      <c r="HFT190" s="129"/>
      <c r="HFU190" s="129"/>
      <c r="HFV190" s="129"/>
      <c r="HFW190" s="129"/>
      <c r="HFX190" s="129"/>
      <c r="HFY190" s="129"/>
      <c r="HFZ190" s="129"/>
      <c r="HGA190" s="129"/>
      <c r="HGB190" s="129"/>
      <c r="HGC190" s="129"/>
      <c r="HGD190" s="129"/>
      <c r="HGE190" s="129"/>
      <c r="HGF190" s="129"/>
      <c r="HGG190" s="129"/>
      <c r="HGH190" s="129"/>
      <c r="HGI190" s="129"/>
      <c r="HGJ190" s="129"/>
      <c r="HGK190" s="129"/>
      <c r="HGL190" s="129"/>
      <c r="HGM190" s="129"/>
      <c r="HGN190" s="129"/>
      <c r="HGO190" s="129"/>
      <c r="HGP190" s="129"/>
      <c r="HGQ190" s="129"/>
      <c r="HGR190" s="129"/>
      <c r="HGS190" s="129"/>
      <c r="HGT190" s="129"/>
      <c r="HGU190" s="129"/>
      <c r="HGV190" s="129"/>
      <c r="HGW190" s="129"/>
      <c r="HGX190" s="129"/>
      <c r="HGY190" s="129"/>
      <c r="HGZ190" s="129"/>
      <c r="HHA190" s="129"/>
      <c r="HHB190" s="129"/>
      <c r="HHC190" s="129"/>
      <c r="HHD190" s="129"/>
      <c r="HHE190" s="129"/>
      <c r="HHF190" s="129"/>
      <c r="HHG190" s="129"/>
      <c r="HHH190" s="129"/>
      <c r="HHI190" s="129"/>
      <c r="HHJ190" s="129"/>
      <c r="HHK190" s="129"/>
      <c r="HHL190" s="129"/>
      <c r="HHM190" s="129"/>
      <c r="HHN190" s="129"/>
      <c r="HHO190" s="129"/>
      <c r="HHP190" s="129"/>
      <c r="HHQ190" s="129"/>
      <c r="HHR190" s="129"/>
      <c r="HHS190" s="129"/>
      <c r="HHT190" s="129"/>
      <c r="HHU190" s="129"/>
      <c r="HHV190" s="129"/>
      <c r="HHW190" s="129"/>
      <c r="HHX190" s="129"/>
      <c r="HHY190" s="129"/>
      <c r="HHZ190" s="129"/>
      <c r="HIA190" s="129"/>
      <c r="HIB190" s="129"/>
      <c r="HIC190" s="129"/>
      <c r="HID190" s="129"/>
      <c r="HIE190" s="129"/>
      <c r="HIF190" s="129"/>
      <c r="HIG190" s="129"/>
      <c r="HIH190" s="129"/>
      <c r="HII190" s="129"/>
      <c r="HIJ190" s="129"/>
      <c r="HIK190" s="129"/>
      <c r="HIL190" s="129"/>
      <c r="HIM190" s="129"/>
      <c r="HIN190" s="129"/>
      <c r="HIO190" s="129"/>
      <c r="HIP190" s="129"/>
      <c r="HIQ190" s="129"/>
      <c r="HIR190" s="129"/>
      <c r="HIS190" s="129"/>
      <c r="HIT190" s="129"/>
      <c r="HIU190" s="129"/>
      <c r="HIV190" s="129"/>
      <c r="HIW190" s="129"/>
      <c r="HIX190" s="129"/>
      <c r="HIY190" s="129"/>
      <c r="HIZ190" s="129"/>
      <c r="HJA190" s="129"/>
      <c r="HJB190" s="129"/>
      <c r="HJC190" s="129"/>
      <c r="HJD190" s="129"/>
      <c r="HJE190" s="129"/>
      <c r="HJF190" s="129"/>
      <c r="HJG190" s="129"/>
      <c r="HJH190" s="129"/>
      <c r="HJI190" s="129"/>
      <c r="HJJ190" s="129"/>
      <c r="HJK190" s="129"/>
      <c r="HJL190" s="129"/>
      <c r="HJM190" s="129"/>
      <c r="HJN190" s="129"/>
      <c r="HJO190" s="129"/>
      <c r="HJP190" s="129"/>
      <c r="HJQ190" s="129"/>
      <c r="HJR190" s="129"/>
      <c r="HJS190" s="129"/>
      <c r="HJT190" s="129"/>
      <c r="HJU190" s="129"/>
      <c r="HJV190" s="129"/>
      <c r="HJW190" s="129"/>
      <c r="HJX190" s="129"/>
      <c r="HJY190" s="129"/>
      <c r="HJZ190" s="129"/>
      <c r="HKA190" s="129"/>
      <c r="HKB190" s="129"/>
      <c r="HKC190" s="129"/>
      <c r="HKD190" s="129"/>
      <c r="HKE190" s="129"/>
      <c r="HKF190" s="129"/>
      <c r="HKG190" s="129"/>
      <c r="HKH190" s="129"/>
      <c r="HKI190" s="129"/>
      <c r="HKJ190" s="129"/>
      <c r="HKK190" s="129"/>
      <c r="HKL190" s="129"/>
      <c r="HKM190" s="129"/>
      <c r="HKN190" s="129"/>
      <c r="HKO190" s="129"/>
      <c r="HKP190" s="129"/>
      <c r="HKQ190" s="129"/>
      <c r="HKR190" s="129"/>
      <c r="HKS190" s="129"/>
      <c r="HKT190" s="129"/>
      <c r="HKU190" s="129"/>
      <c r="HKV190" s="129"/>
      <c r="HKW190" s="129"/>
      <c r="HKX190" s="129"/>
      <c r="HKY190" s="129"/>
      <c r="HKZ190" s="129"/>
      <c r="HLA190" s="129"/>
      <c r="HLB190" s="129"/>
      <c r="HLC190" s="129"/>
      <c r="HLD190" s="129"/>
      <c r="HLE190" s="129"/>
      <c r="HLF190" s="129"/>
      <c r="HLG190" s="129"/>
      <c r="HLH190" s="129"/>
      <c r="HLI190" s="129"/>
      <c r="HLJ190" s="129"/>
      <c r="HLK190" s="129"/>
      <c r="HLL190" s="129"/>
      <c r="HLM190" s="129"/>
      <c r="HLN190" s="129"/>
      <c r="HLO190" s="129"/>
      <c r="HLP190" s="129"/>
      <c r="HLQ190" s="129"/>
      <c r="HLR190" s="129"/>
      <c r="HLS190" s="129"/>
      <c r="HLT190" s="129"/>
      <c r="HLU190" s="129"/>
      <c r="HLV190" s="129"/>
      <c r="HLW190" s="129"/>
      <c r="HLX190" s="129"/>
      <c r="HLY190" s="129"/>
      <c r="HLZ190" s="129"/>
      <c r="HMA190" s="129"/>
      <c r="HMB190" s="129"/>
      <c r="HMC190" s="129"/>
      <c r="HMD190" s="129"/>
      <c r="HME190" s="129"/>
      <c r="HMF190" s="129"/>
      <c r="HMG190" s="129"/>
      <c r="HMH190" s="129"/>
      <c r="HMI190" s="129"/>
      <c r="HMJ190" s="129"/>
      <c r="HMK190" s="129"/>
      <c r="HML190" s="129"/>
      <c r="HMM190" s="129"/>
      <c r="HMN190" s="129"/>
      <c r="HMO190" s="129"/>
      <c r="HMP190" s="129"/>
      <c r="HMQ190" s="129"/>
      <c r="HMR190" s="129"/>
      <c r="HMS190" s="129"/>
      <c r="HMT190" s="129"/>
      <c r="HMU190" s="129"/>
      <c r="HMV190" s="129"/>
      <c r="HMW190" s="129"/>
      <c r="HMX190" s="129"/>
      <c r="HMY190" s="129"/>
      <c r="HMZ190" s="129"/>
      <c r="HNA190" s="129"/>
      <c r="HNB190" s="129"/>
      <c r="HNC190" s="129"/>
      <c r="HND190" s="129"/>
      <c r="HNE190" s="129"/>
      <c r="HNF190" s="129"/>
      <c r="HNG190" s="129"/>
      <c r="HNH190" s="129"/>
      <c r="HNI190" s="129"/>
      <c r="HNJ190" s="129"/>
      <c r="HNK190" s="129"/>
      <c r="HNL190" s="129"/>
      <c r="HNM190" s="129"/>
      <c r="HNN190" s="129"/>
      <c r="HNO190" s="129"/>
      <c r="HNP190" s="129"/>
      <c r="HNQ190" s="129"/>
      <c r="HNR190" s="129"/>
      <c r="HNS190" s="129"/>
      <c r="HNT190" s="129"/>
      <c r="HNU190" s="129"/>
      <c r="HNV190" s="129"/>
      <c r="HNW190" s="129"/>
      <c r="HNX190" s="129"/>
      <c r="HNY190" s="129"/>
      <c r="HNZ190" s="129"/>
      <c r="HOA190" s="129"/>
      <c r="HOB190" s="129"/>
      <c r="HOC190" s="129"/>
      <c r="HOD190" s="129"/>
      <c r="HOE190" s="129"/>
      <c r="HOF190" s="129"/>
      <c r="HOG190" s="129"/>
      <c r="HOH190" s="129"/>
      <c r="HOI190" s="129"/>
      <c r="HOJ190" s="129"/>
      <c r="HOK190" s="129"/>
      <c r="HOL190" s="129"/>
      <c r="HOM190" s="129"/>
      <c r="HON190" s="129"/>
      <c r="HOO190" s="129"/>
      <c r="HOP190" s="129"/>
      <c r="HOQ190" s="129"/>
      <c r="HOR190" s="129"/>
      <c r="HOS190" s="129"/>
      <c r="HOT190" s="129"/>
      <c r="HOU190" s="129"/>
      <c r="HOV190" s="129"/>
      <c r="HOW190" s="129"/>
      <c r="HOX190" s="129"/>
      <c r="HOY190" s="129"/>
      <c r="HOZ190" s="129"/>
      <c r="HPA190" s="129"/>
      <c r="HPB190" s="129"/>
      <c r="HPC190" s="129"/>
      <c r="HPD190" s="129"/>
      <c r="HPE190" s="129"/>
      <c r="HPF190" s="129"/>
      <c r="HPG190" s="129"/>
      <c r="HPH190" s="129"/>
      <c r="HPI190" s="129"/>
      <c r="HPJ190" s="129"/>
      <c r="HPK190" s="129"/>
      <c r="HPL190" s="129"/>
      <c r="HPM190" s="129"/>
      <c r="HPN190" s="129"/>
      <c r="HPO190" s="129"/>
      <c r="HPP190" s="129"/>
      <c r="HPQ190" s="129"/>
      <c r="HPR190" s="129"/>
      <c r="HPS190" s="129"/>
      <c r="HPT190" s="129"/>
      <c r="HPU190" s="129"/>
      <c r="HPV190" s="129"/>
      <c r="HPW190" s="129"/>
      <c r="HPX190" s="129"/>
      <c r="HPY190" s="129"/>
      <c r="HPZ190" s="129"/>
      <c r="HQA190" s="129"/>
      <c r="HQB190" s="129"/>
      <c r="HQC190" s="129"/>
      <c r="HQD190" s="129"/>
      <c r="HQE190" s="129"/>
      <c r="HQF190" s="129"/>
      <c r="HQG190" s="129"/>
      <c r="HQH190" s="129"/>
      <c r="HQI190" s="129"/>
      <c r="HQJ190" s="129"/>
      <c r="HQK190" s="129"/>
      <c r="HQL190" s="129"/>
      <c r="HQM190" s="129"/>
      <c r="HQN190" s="129"/>
      <c r="HQO190" s="129"/>
      <c r="HQP190" s="129"/>
      <c r="HQQ190" s="129"/>
      <c r="HQR190" s="129"/>
      <c r="HQS190" s="129"/>
      <c r="HQT190" s="129"/>
      <c r="HQU190" s="129"/>
      <c r="HQV190" s="129"/>
      <c r="HQW190" s="129"/>
      <c r="HQX190" s="129"/>
      <c r="HQY190" s="129"/>
      <c r="HQZ190" s="129"/>
      <c r="HRA190" s="129"/>
      <c r="HRB190" s="129"/>
      <c r="HRC190" s="129"/>
      <c r="HRD190" s="129"/>
      <c r="HRE190" s="129"/>
      <c r="HRF190" s="129"/>
      <c r="HRG190" s="129"/>
      <c r="HRH190" s="129"/>
      <c r="HRI190" s="129"/>
      <c r="HRJ190" s="129"/>
      <c r="HRK190" s="129"/>
      <c r="HRL190" s="129"/>
      <c r="HRM190" s="129"/>
      <c r="HRN190" s="129"/>
      <c r="HRO190" s="129"/>
      <c r="HRP190" s="129"/>
      <c r="HRQ190" s="129"/>
      <c r="HRR190" s="129"/>
      <c r="HRS190" s="129"/>
      <c r="HRT190" s="129"/>
      <c r="HRU190" s="129"/>
      <c r="HRV190" s="129"/>
      <c r="HRW190" s="129"/>
      <c r="HRX190" s="129"/>
      <c r="HRY190" s="129"/>
      <c r="HRZ190" s="129"/>
      <c r="HSA190" s="129"/>
      <c r="HSB190" s="129"/>
      <c r="HSC190" s="129"/>
      <c r="HSD190" s="129"/>
      <c r="HSE190" s="129"/>
      <c r="HSF190" s="129"/>
      <c r="HSG190" s="129"/>
      <c r="HSH190" s="129"/>
      <c r="HSI190" s="129"/>
      <c r="HSJ190" s="129"/>
      <c r="HSK190" s="129"/>
      <c r="HSL190" s="129"/>
      <c r="HSM190" s="129"/>
      <c r="HSN190" s="129"/>
      <c r="HSO190" s="129"/>
      <c r="HSP190" s="129"/>
      <c r="HSQ190" s="129"/>
      <c r="HSR190" s="129"/>
      <c r="HSS190" s="129"/>
      <c r="HST190" s="129"/>
      <c r="HSU190" s="129"/>
      <c r="HSV190" s="129"/>
      <c r="HSW190" s="129"/>
      <c r="HSX190" s="129"/>
      <c r="HSY190" s="129"/>
      <c r="HSZ190" s="129"/>
      <c r="HTA190" s="129"/>
      <c r="HTB190" s="129"/>
      <c r="HTC190" s="129"/>
      <c r="HTD190" s="129"/>
      <c r="HTE190" s="129"/>
      <c r="HTF190" s="129"/>
      <c r="HTG190" s="129"/>
      <c r="HTH190" s="129"/>
      <c r="HTI190" s="129"/>
      <c r="HTJ190" s="129"/>
      <c r="HTK190" s="129"/>
      <c r="HTL190" s="129"/>
      <c r="HTM190" s="129"/>
      <c r="HTN190" s="129"/>
      <c r="HTO190" s="129"/>
      <c r="HTP190" s="129"/>
      <c r="HTQ190" s="129"/>
      <c r="HTR190" s="129"/>
      <c r="HTS190" s="129"/>
      <c r="HTT190" s="129"/>
      <c r="HTU190" s="129"/>
      <c r="HTV190" s="129"/>
      <c r="HTW190" s="129"/>
      <c r="HTX190" s="129"/>
      <c r="HTY190" s="129"/>
      <c r="HTZ190" s="129"/>
      <c r="HUA190" s="129"/>
      <c r="HUB190" s="129"/>
      <c r="HUC190" s="129"/>
      <c r="HUD190" s="129"/>
      <c r="HUE190" s="129"/>
      <c r="HUF190" s="129"/>
      <c r="HUG190" s="129"/>
      <c r="HUH190" s="129"/>
      <c r="HUI190" s="129"/>
      <c r="HUJ190" s="129"/>
      <c r="HUK190" s="129"/>
      <c r="HUL190" s="129"/>
      <c r="HUM190" s="129"/>
      <c r="HUN190" s="129"/>
      <c r="HUO190" s="129"/>
      <c r="HUP190" s="129"/>
      <c r="HUQ190" s="129"/>
      <c r="HUR190" s="129"/>
      <c r="HUS190" s="129"/>
      <c r="HUT190" s="129"/>
      <c r="HUU190" s="129"/>
      <c r="HUV190" s="129"/>
      <c r="HUW190" s="129"/>
      <c r="HUX190" s="129"/>
      <c r="HUY190" s="129"/>
      <c r="HUZ190" s="129"/>
      <c r="HVA190" s="129"/>
      <c r="HVB190" s="129"/>
      <c r="HVC190" s="129"/>
      <c r="HVD190" s="129"/>
      <c r="HVE190" s="129"/>
      <c r="HVF190" s="129"/>
      <c r="HVG190" s="129"/>
      <c r="HVH190" s="129"/>
      <c r="HVI190" s="129"/>
      <c r="HVJ190" s="129"/>
      <c r="HVK190" s="129"/>
      <c r="HVL190" s="129"/>
      <c r="HVM190" s="129"/>
      <c r="HVN190" s="129"/>
      <c r="HVO190" s="129"/>
      <c r="HVP190" s="129"/>
      <c r="HVQ190" s="129"/>
      <c r="HVR190" s="129"/>
      <c r="HVS190" s="129"/>
      <c r="HVT190" s="129"/>
      <c r="HVU190" s="129"/>
      <c r="HVV190" s="129"/>
      <c r="HVW190" s="129"/>
      <c r="HVX190" s="129"/>
      <c r="HVY190" s="129"/>
      <c r="HVZ190" s="129"/>
      <c r="HWA190" s="129"/>
      <c r="HWB190" s="129"/>
      <c r="HWC190" s="129"/>
      <c r="HWD190" s="129"/>
      <c r="HWE190" s="129"/>
      <c r="HWF190" s="129"/>
      <c r="HWG190" s="129"/>
      <c r="HWH190" s="129"/>
      <c r="HWI190" s="129"/>
      <c r="HWJ190" s="129"/>
      <c r="HWK190" s="129"/>
      <c r="HWL190" s="129"/>
      <c r="HWM190" s="129"/>
      <c r="HWN190" s="129"/>
      <c r="HWO190" s="129"/>
      <c r="HWP190" s="129"/>
      <c r="HWQ190" s="129"/>
      <c r="HWR190" s="129"/>
      <c r="HWS190" s="129"/>
      <c r="HWT190" s="129"/>
      <c r="HWU190" s="129"/>
      <c r="HWV190" s="129"/>
      <c r="HWW190" s="129"/>
      <c r="HWX190" s="129"/>
      <c r="HWY190" s="129"/>
      <c r="HWZ190" s="129"/>
      <c r="HXA190" s="129"/>
      <c r="HXB190" s="129"/>
      <c r="HXC190" s="129"/>
      <c r="HXD190" s="129"/>
      <c r="HXE190" s="129"/>
      <c r="HXF190" s="129"/>
      <c r="HXG190" s="129"/>
      <c r="HXH190" s="129"/>
      <c r="HXI190" s="129"/>
      <c r="HXJ190" s="129"/>
      <c r="HXK190" s="129"/>
      <c r="HXL190" s="129"/>
      <c r="HXM190" s="129"/>
      <c r="HXN190" s="129"/>
      <c r="HXO190" s="129"/>
      <c r="HXP190" s="129"/>
      <c r="HXQ190" s="129"/>
      <c r="HXR190" s="129"/>
      <c r="HXS190" s="129"/>
      <c r="HXT190" s="129"/>
      <c r="HXU190" s="129"/>
      <c r="HXV190" s="129"/>
      <c r="HXW190" s="129"/>
      <c r="HXX190" s="129"/>
      <c r="HXY190" s="129"/>
      <c r="HXZ190" s="129"/>
      <c r="HYA190" s="129"/>
      <c r="HYB190" s="129"/>
      <c r="HYC190" s="129"/>
      <c r="HYD190" s="129"/>
      <c r="HYE190" s="129"/>
      <c r="HYF190" s="129"/>
      <c r="HYG190" s="129"/>
      <c r="HYH190" s="129"/>
      <c r="HYI190" s="129"/>
      <c r="HYJ190" s="129"/>
      <c r="HYK190" s="129"/>
      <c r="HYL190" s="129"/>
      <c r="HYM190" s="129"/>
      <c r="HYN190" s="129"/>
      <c r="HYO190" s="129"/>
      <c r="HYP190" s="129"/>
      <c r="HYQ190" s="129"/>
      <c r="HYR190" s="129"/>
      <c r="HYS190" s="129"/>
      <c r="HYT190" s="129"/>
      <c r="HYU190" s="129"/>
      <c r="HYV190" s="129"/>
      <c r="HYW190" s="129"/>
      <c r="HYX190" s="129"/>
      <c r="HYY190" s="129"/>
      <c r="HYZ190" s="129"/>
      <c r="HZA190" s="129"/>
      <c r="HZB190" s="129"/>
      <c r="HZC190" s="129"/>
      <c r="HZD190" s="129"/>
      <c r="HZE190" s="129"/>
      <c r="HZF190" s="129"/>
      <c r="HZG190" s="129"/>
      <c r="HZH190" s="129"/>
      <c r="HZI190" s="129"/>
      <c r="HZJ190" s="129"/>
      <c r="HZK190" s="129"/>
      <c r="HZL190" s="129"/>
      <c r="HZM190" s="129"/>
      <c r="HZN190" s="129"/>
      <c r="HZO190" s="129"/>
      <c r="HZP190" s="129"/>
      <c r="HZQ190" s="129"/>
      <c r="HZR190" s="129"/>
      <c r="HZS190" s="129"/>
      <c r="HZT190" s="129"/>
      <c r="HZU190" s="129"/>
      <c r="HZV190" s="129"/>
      <c r="HZW190" s="129"/>
      <c r="HZX190" s="129"/>
      <c r="HZY190" s="129"/>
      <c r="HZZ190" s="129"/>
      <c r="IAA190" s="129"/>
      <c r="IAB190" s="129"/>
      <c r="IAC190" s="129"/>
      <c r="IAD190" s="129"/>
      <c r="IAE190" s="129"/>
      <c r="IAF190" s="129"/>
      <c r="IAG190" s="129"/>
      <c r="IAH190" s="129"/>
      <c r="IAI190" s="129"/>
      <c r="IAJ190" s="129"/>
      <c r="IAK190" s="129"/>
      <c r="IAL190" s="129"/>
      <c r="IAM190" s="129"/>
      <c r="IAN190" s="129"/>
      <c r="IAO190" s="129"/>
      <c r="IAP190" s="129"/>
      <c r="IAQ190" s="129"/>
      <c r="IAR190" s="129"/>
      <c r="IAS190" s="129"/>
      <c r="IAT190" s="129"/>
      <c r="IAU190" s="129"/>
      <c r="IAV190" s="129"/>
      <c r="IAW190" s="129"/>
      <c r="IAX190" s="129"/>
      <c r="IAY190" s="129"/>
      <c r="IAZ190" s="129"/>
      <c r="IBA190" s="129"/>
      <c r="IBB190" s="129"/>
      <c r="IBC190" s="129"/>
      <c r="IBD190" s="129"/>
      <c r="IBE190" s="129"/>
      <c r="IBF190" s="129"/>
      <c r="IBG190" s="129"/>
      <c r="IBH190" s="129"/>
      <c r="IBI190" s="129"/>
      <c r="IBJ190" s="129"/>
      <c r="IBK190" s="129"/>
      <c r="IBL190" s="129"/>
      <c r="IBM190" s="129"/>
      <c r="IBN190" s="129"/>
      <c r="IBO190" s="129"/>
      <c r="IBP190" s="129"/>
      <c r="IBQ190" s="129"/>
      <c r="IBR190" s="129"/>
      <c r="IBS190" s="129"/>
      <c r="IBT190" s="129"/>
      <c r="IBU190" s="129"/>
      <c r="IBV190" s="129"/>
      <c r="IBW190" s="129"/>
      <c r="IBX190" s="129"/>
      <c r="IBY190" s="129"/>
      <c r="IBZ190" s="129"/>
      <c r="ICA190" s="129"/>
      <c r="ICB190" s="129"/>
      <c r="ICC190" s="129"/>
      <c r="ICD190" s="129"/>
      <c r="ICE190" s="129"/>
      <c r="ICF190" s="129"/>
      <c r="ICG190" s="129"/>
      <c r="ICH190" s="129"/>
      <c r="ICI190" s="129"/>
      <c r="ICJ190" s="129"/>
      <c r="ICK190" s="129"/>
      <c r="ICL190" s="129"/>
      <c r="ICM190" s="129"/>
      <c r="ICN190" s="129"/>
      <c r="ICO190" s="129"/>
      <c r="ICP190" s="129"/>
      <c r="ICQ190" s="129"/>
      <c r="ICR190" s="129"/>
      <c r="ICS190" s="129"/>
      <c r="ICT190" s="129"/>
      <c r="ICU190" s="129"/>
      <c r="ICV190" s="129"/>
      <c r="ICW190" s="129"/>
      <c r="ICX190" s="129"/>
      <c r="ICY190" s="129"/>
      <c r="ICZ190" s="129"/>
      <c r="IDA190" s="129"/>
      <c r="IDB190" s="129"/>
      <c r="IDC190" s="129"/>
      <c r="IDD190" s="129"/>
      <c r="IDE190" s="129"/>
      <c r="IDF190" s="129"/>
      <c r="IDG190" s="129"/>
      <c r="IDH190" s="129"/>
      <c r="IDI190" s="129"/>
      <c r="IDJ190" s="129"/>
      <c r="IDK190" s="129"/>
      <c r="IDL190" s="129"/>
      <c r="IDM190" s="129"/>
      <c r="IDN190" s="129"/>
      <c r="IDO190" s="129"/>
      <c r="IDP190" s="129"/>
      <c r="IDQ190" s="129"/>
      <c r="IDR190" s="129"/>
      <c r="IDS190" s="129"/>
      <c r="IDT190" s="129"/>
      <c r="IDU190" s="129"/>
      <c r="IDV190" s="129"/>
      <c r="IDW190" s="129"/>
      <c r="IDX190" s="129"/>
      <c r="IDY190" s="129"/>
      <c r="IDZ190" s="129"/>
      <c r="IEA190" s="129"/>
      <c r="IEB190" s="129"/>
      <c r="IEC190" s="129"/>
      <c r="IED190" s="129"/>
      <c r="IEE190" s="129"/>
      <c r="IEF190" s="129"/>
      <c r="IEG190" s="129"/>
      <c r="IEH190" s="129"/>
      <c r="IEI190" s="129"/>
      <c r="IEJ190" s="129"/>
      <c r="IEK190" s="129"/>
      <c r="IEL190" s="129"/>
      <c r="IEM190" s="129"/>
      <c r="IEN190" s="129"/>
      <c r="IEO190" s="129"/>
      <c r="IEP190" s="129"/>
      <c r="IEQ190" s="129"/>
      <c r="IER190" s="129"/>
      <c r="IES190" s="129"/>
      <c r="IET190" s="129"/>
      <c r="IEU190" s="129"/>
      <c r="IEV190" s="129"/>
      <c r="IEW190" s="129"/>
      <c r="IEX190" s="129"/>
      <c r="IEY190" s="129"/>
      <c r="IEZ190" s="129"/>
      <c r="IFA190" s="129"/>
      <c r="IFB190" s="129"/>
      <c r="IFC190" s="129"/>
      <c r="IFD190" s="129"/>
      <c r="IFE190" s="129"/>
      <c r="IFF190" s="129"/>
      <c r="IFG190" s="129"/>
      <c r="IFH190" s="129"/>
      <c r="IFI190" s="129"/>
      <c r="IFJ190" s="129"/>
      <c r="IFK190" s="129"/>
      <c r="IFL190" s="129"/>
      <c r="IFM190" s="129"/>
      <c r="IFN190" s="129"/>
      <c r="IFO190" s="129"/>
      <c r="IFP190" s="129"/>
      <c r="IFQ190" s="129"/>
      <c r="IFR190" s="129"/>
      <c r="IFS190" s="129"/>
      <c r="IFT190" s="129"/>
      <c r="IFU190" s="129"/>
      <c r="IFV190" s="129"/>
      <c r="IFW190" s="129"/>
      <c r="IFX190" s="129"/>
      <c r="IFY190" s="129"/>
      <c r="IFZ190" s="129"/>
      <c r="IGA190" s="129"/>
      <c r="IGB190" s="129"/>
      <c r="IGC190" s="129"/>
      <c r="IGD190" s="129"/>
      <c r="IGE190" s="129"/>
      <c r="IGF190" s="129"/>
      <c r="IGG190" s="129"/>
      <c r="IGH190" s="129"/>
      <c r="IGI190" s="129"/>
      <c r="IGJ190" s="129"/>
      <c r="IGK190" s="129"/>
      <c r="IGL190" s="129"/>
      <c r="IGM190" s="129"/>
      <c r="IGN190" s="129"/>
      <c r="IGO190" s="129"/>
      <c r="IGP190" s="129"/>
      <c r="IGQ190" s="129"/>
      <c r="IGR190" s="129"/>
      <c r="IGS190" s="129"/>
      <c r="IGT190" s="129"/>
      <c r="IGU190" s="129"/>
      <c r="IGV190" s="129"/>
      <c r="IGW190" s="129"/>
      <c r="IGX190" s="129"/>
      <c r="IGY190" s="129"/>
      <c r="IGZ190" s="129"/>
      <c r="IHA190" s="129"/>
      <c r="IHB190" s="129"/>
      <c r="IHC190" s="129"/>
      <c r="IHD190" s="129"/>
      <c r="IHE190" s="129"/>
      <c r="IHF190" s="129"/>
      <c r="IHG190" s="129"/>
      <c r="IHH190" s="129"/>
      <c r="IHI190" s="129"/>
      <c r="IHJ190" s="129"/>
      <c r="IHK190" s="129"/>
      <c r="IHL190" s="129"/>
      <c r="IHM190" s="129"/>
      <c r="IHN190" s="129"/>
      <c r="IHO190" s="129"/>
      <c r="IHP190" s="129"/>
      <c r="IHQ190" s="129"/>
      <c r="IHR190" s="129"/>
      <c r="IHS190" s="129"/>
      <c r="IHT190" s="129"/>
      <c r="IHU190" s="129"/>
      <c r="IHV190" s="129"/>
      <c r="IHW190" s="129"/>
      <c r="IHX190" s="129"/>
      <c r="IHY190" s="129"/>
      <c r="IHZ190" s="129"/>
      <c r="IIA190" s="129"/>
      <c r="IIB190" s="129"/>
      <c r="IIC190" s="129"/>
      <c r="IID190" s="129"/>
      <c r="IIE190" s="129"/>
      <c r="IIF190" s="129"/>
      <c r="IIG190" s="129"/>
      <c r="IIH190" s="129"/>
      <c r="III190" s="129"/>
      <c r="IIJ190" s="129"/>
      <c r="IIK190" s="129"/>
      <c r="IIL190" s="129"/>
      <c r="IIM190" s="129"/>
      <c r="IIN190" s="129"/>
      <c r="IIO190" s="129"/>
      <c r="IIP190" s="129"/>
      <c r="IIQ190" s="129"/>
      <c r="IIR190" s="129"/>
      <c r="IIS190" s="129"/>
      <c r="IIT190" s="129"/>
      <c r="IIU190" s="129"/>
      <c r="IIV190" s="129"/>
      <c r="IIW190" s="129"/>
      <c r="IIX190" s="129"/>
      <c r="IIY190" s="129"/>
      <c r="IIZ190" s="129"/>
      <c r="IJA190" s="129"/>
      <c r="IJB190" s="129"/>
      <c r="IJC190" s="129"/>
      <c r="IJD190" s="129"/>
      <c r="IJE190" s="129"/>
      <c r="IJF190" s="129"/>
      <c r="IJG190" s="129"/>
      <c r="IJH190" s="129"/>
      <c r="IJI190" s="129"/>
      <c r="IJJ190" s="129"/>
      <c r="IJK190" s="129"/>
      <c r="IJL190" s="129"/>
      <c r="IJM190" s="129"/>
      <c r="IJN190" s="129"/>
      <c r="IJO190" s="129"/>
      <c r="IJP190" s="129"/>
      <c r="IJQ190" s="129"/>
      <c r="IJR190" s="129"/>
      <c r="IJS190" s="129"/>
      <c r="IJT190" s="129"/>
      <c r="IJU190" s="129"/>
      <c r="IJV190" s="129"/>
      <c r="IJW190" s="129"/>
      <c r="IJX190" s="129"/>
      <c r="IJY190" s="129"/>
      <c r="IJZ190" s="129"/>
      <c r="IKA190" s="129"/>
      <c r="IKB190" s="129"/>
      <c r="IKC190" s="129"/>
      <c r="IKD190" s="129"/>
      <c r="IKE190" s="129"/>
      <c r="IKF190" s="129"/>
      <c r="IKG190" s="129"/>
      <c r="IKH190" s="129"/>
      <c r="IKI190" s="129"/>
      <c r="IKJ190" s="129"/>
      <c r="IKK190" s="129"/>
      <c r="IKL190" s="129"/>
      <c r="IKM190" s="129"/>
      <c r="IKN190" s="129"/>
      <c r="IKO190" s="129"/>
      <c r="IKP190" s="129"/>
      <c r="IKQ190" s="129"/>
      <c r="IKR190" s="129"/>
      <c r="IKS190" s="129"/>
      <c r="IKT190" s="129"/>
      <c r="IKU190" s="129"/>
      <c r="IKV190" s="129"/>
      <c r="IKW190" s="129"/>
      <c r="IKX190" s="129"/>
      <c r="IKY190" s="129"/>
      <c r="IKZ190" s="129"/>
      <c r="ILA190" s="129"/>
      <c r="ILB190" s="129"/>
      <c r="ILC190" s="129"/>
      <c r="ILD190" s="129"/>
      <c r="ILE190" s="129"/>
      <c r="ILF190" s="129"/>
      <c r="ILG190" s="129"/>
      <c r="ILH190" s="129"/>
      <c r="ILI190" s="129"/>
      <c r="ILJ190" s="129"/>
      <c r="ILK190" s="129"/>
      <c r="ILL190" s="129"/>
      <c r="ILM190" s="129"/>
      <c r="ILN190" s="129"/>
      <c r="ILO190" s="129"/>
      <c r="ILP190" s="129"/>
      <c r="ILQ190" s="129"/>
      <c r="ILR190" s="129"/>
      <c r="ILS190" s="129"/>
      <c r="ILT190" s="129"/>
      <c r="ILU190" s="129"/>
      <c r="ILV190" s="129"/>
      <c r="ILW190" s="129"/>
      <c r="ILX190" s="129"/>
      <c r="ILY190" s="129"/>
      <c r="ILZ190" s="129"/>
      <c r="IMA190" s="129"/>
      <c r="IMB190" s="129"/>
      <c r="IMC190" s="129"/>
      <c r="IMD190" s="129"/>
      <c r="IME190" s="129"/>
      <c r="IMF190" s="129"/>
      <c r="IMG190" s="129"/>
      <c r="IMH190" s="129"/>
      <c r="IMI190" s="129"/>
      <c r="IMJ190" s="129"/>
      <c r="IMK190" s="129"/>
      <c r="IML190" s="129"/>
      <c r="IMM190" s="129"/>
      <c r="IMN190" s="129"/>
      <c r="IMO190" s="129"/>
      <c r="IMP190" s="129"/>
      <c r="IMQ190" s="129"/>
      <c r="IMR190" s="129"/>
      <c r="IMS190" s="129"/>
      <c r="IMT190" s="129"/>
      <c r="IMU190" s="129"/>
      <c r="IMV190" s="129"/>
      <c r="IMW190" s="129"/>
      <c r="IMX190" s="129"/>
      <c r="IMY190" s="129"/>
      <c r="IMZ190" s="129"/>
      <c r="INA190" s="129"/>
      <c r="INB190" s="129"/>
      <c r="INC190" s="129"/>
      <c r="IND190" s="129"/>
      <c r="INE190" s="129"/>
      <c r="INF190" s="129"/>
      <c r="ING190" s="129"/>
      <c r="INH190" s="129"/>
      <c r="INI190" s="129"/>
      <c r="INJ190" s="129"/>
      <c r="INK190" s="129"/>
      <c r="INL190" s="129"/>
      <c r="INM190" s="129"/>
      <c r="INN190" s="129"/>
      <c r="INO190" s="129"/>
      <c r="INP190" s="129"/>
      <c r="INQ190" s="129"/>
      <c r="INR190" s="129"/>
      <c r="INS190" s="129"/>
      <c r="INT190" s="129"/>
      <c r="INU190" s="129"/>
      <c r="INV190" s="129"/>
      <c r="INW190" s="129"/>
      <c r="INX190" s="129"/>
      <c r="INY190" s="129"/>
      <c r="INZ190" s="129"/>
      <c r="IOA190" s="129"/>
      <c r="IOB190" s="129"/>
      <c r="IOC190" s="129"/>
      <c r="IOD190" s="129"/>
      <c r="IOE190" s="129"/>
      <c r="IOF190" s="129"/>
      <c r="IOG190" s="129"/>
      <c r="IOH190" s="129"/>
      <c r="IOI190" s="129"/>
      <c r="IOJ190" s="129"/>
      <c r="IOK190" s="129"/>
      <c r="IOL190" s="129"/>
      <c r="IOM190" s="129"/>
      <c r="ION190" s="129"/>
      <c r="IOO190" s="129"/>
      <c r="IOP190" s="129"/>
      <c r="IOQ190" s="129"/>
      <c r="IOR190" s="129"/>
      <c r="IOS190" s="129"/>
      <c r="IOT190" s="129"/>
      <c r="IOU190" s="129"/>
      <c r="IOV190" s="129"/>
      <c r="IOW190" s="129"/>
      <c r="IOX190" s="129"/>
      <c r="IOY190" s="129"/>
      <c r="IOZ190" s="129"/>
      <c r="IPA190" s="129"/>
      <c r="IPB190" s="129"/>
      <c r="IPC190" s="129"/>
      <c r="IPD190" s="129"/>
      <c r="IPE190" s="129"/>
      <c r="IPF190" s="129"/>
      <c r="IPG190" s="129"/>
      <c r="IPH190" s="129"/>
      <c r="IPI190" s="129"/>
      <c r="IPJ190" s="129"/>
      <c r="IPK190" s="129"/>
      <c r="IPL190" s="129"/>
      <c r="IPM190" s="129"/>
      <c r="IPN190" s="129"/>
      <c r="IPO190" s="129"/>
      <c r="IPP190" s="129"/>
      <c r="IPQ190" s="129"/>
      <c r="IPR190" s="129"/>
      <c r="IPS190" s="129"/>
      <c r="IPT190" s="129"/>
      <c r="IPU190" s="129"/>
      <c r="IPV190" s="129"/>
      <c r="IPW190" s="129"/>
      <c r="IPX190" s="129"/>
      <c r="IPY190" s="129"/>
      <c r="IPZ190" s="129"/>
      <c r="IQA190" s="129"/>
      <c r="IQB190" s="129"/>
      <c r="IQC190" s="129"/>
      <c r="IQD190" s="129"/>
      <c r="IQE190" s="129"/>
      <c r="IQF190" s="129"/>
      <c r="IQG190" s="129"/>
      <c r="IQH190" s="129"/>
      <c r="IQI190" s="129"/>
      <c r="IQJ190" s="129"/>
      <c r="IQK190" s="129"/>
      <c r="IQL190" s="129"/>
      <c r="IQM190" s="129"/>
      <c r="IQN190" s="129"/>
      <c r="IQO190" s="129"/>
      <c r="IQP190" s="129"/>
      <c r="IQQ190" s="129"/>
      <c r="IQR190" s="129"/>
      <c r="IQS190" s="129"/>
      <c r="IQT190" s="129"/>
      <c r="IQU190" s="129"/>
      <c r="IQV190" s="129"/>
      <c r="IQW190" s="129"/>
      <c r="IQX190" s="129"/>
      <c r="IQY190" s="129"/>
      <c r="IQZ190" s="129"/>
      <c r="IRA190" s="129"/>
      <c r="IRB190" s="129"/>
      <c r="IRC190" s="129"/>
      <c r="IRD190" s="129"/>
      <c r="IRE190" s="129"/>
      <c r="IRF190" s="129"/>
      <c r="IRG190" s="129"/>
      <c r="IRH190" s="129"/>
      <c r="IRI190" s="129"/>
      <c r="IRJ190" s="129"/>
      <c r="IRK190" s="129"/>
      <c r="IRL190" s="129"/>
      <c r="IRM190" s="129"/>
      <c r="IRN190" s="129"/>
      <c r="IRO190" s="129"/>
      <c r="IRP190" s="129"/>
      <c r="IRQ190" s="129"/>
      <c r="IRR190" s="129"/>
      <c r="IRS190" s="129"/>
      <c r="IRT190" s="129"/>
      <c r="IRU190" s="129"/>
      <c r="IRV190" s="129"/>
      <c r="IRW190" s="129"/>
      <c r="IRX190" s="129"/>
      <c r="IRY190" s="129"/>
      <c r="IRZ190" s="129"/>
      <c r="ISA190" s="129"/>
      <c r="ISB190" s="129"/>
      <c r="ISC190" s="129"/>
      <c r="ISD190" s="129"/>
      <c r="ISE190" s="129"/>
      <c r="ISF190" s="129"/>
      <c r="ISG190" s="129"/>
      <c r="ISH190" s="129"/>
      <c r="ISI190" s="129"/>
      <c r="ISJ190" s="129"/>
      <c r="ISK190" s="129"/>
      <c r="ISL190" s="129"/>
      <c r="ISM190" s="129"/>
      <c r="ISN190" s="129"/>
      <c r="ISO190" s="129"/>
      <c r="ISP190" s="129"/>
      <c r="ISQ190" s="129"/>
      <c r="ISR190" s="129"/>
      <c r="ISS190" s="129"/>
      <c r="IST190" s="129"/>
      <c r="ISU190" s="129"/>
      <c r="ISV190" s="129"/>
      <c r="ISW190" s="129"/>
      <c r="ISX190" s="129"/>
      <c r="ISY190" s="129"/>
      <c r="ISZ190" s="129"/>
      <c r="ITA190" s="129"/>
      <c r="ITB190" s="129"/>
      <c r="ITC190" s="129"/>
      <c r="ITD190" s="129"/>
      <c r="ITE190" s="129"/>
      <c r="ITF190" s="129"/>
      <c r="ITG190" s="129"/>
      <c r="ITH190" s="129"/>
      <c r="ITI190" s="129"/>
      <c r="ITJ190" s="129"/>
      <c r="ITK190" s="129"/>
      <c r="ITL190" s="129"/>
      <c r="ITM190" s="129"/>
      <c r="ITN190" s="129"/>
      <c r="ITO190" s="129"/>
      <c r="ITP190" s="129"/>
      <c r="ITQ190" s="129"/>
      <c r="ITR190" s="129"/>
      <c r="ITS190" s="129"/>
      <c r="ITT190" s="129"/>
      <c r="ITU190" s="129"/>
      <c r="ITV190" s="129"/>
      <c r="ITW190" s="129"/>
      <c r="ITX190" s="129"/>
      <c r="ITY190" s="129"/>
      <c r="ITZ190" s="129"/>
      <c r="IUA190" s="129"/>
      <c r="IUB190" s="129"/>
      <c r="IUC190" s="129"/>
      <c r="IUD190" s="129"/>
      <c r="IUE190" s="129"/>
      <c r="IUF190" s="129"/>
      <c r="IUG190" s="129"/>
      <c r="IUH190" s="129"/>
      <c r="IUI190" s="129"/>
      <c r="IUJ190" s="129"/>
      <c r="IUK190" s="129"/>
      <c r="IUL190" s="129"/>
      <c r="IUM190" s="129"/>
      <c r="IUN190" s="129"/>
      <c r="IUO190" s="129"/>
      <c r="IUP190" s="129"/>
      <c r="IUQ190" s="129"/>
      <c r="IUR190" s="129"/>
      <c r="IUS190" s="129"/>
      <c r="IUT190" s="129"/>
      <c r="IUU190" s="129"/>
      <c r="IUV190" s="129"/>
      <c r="IUW190" s="129"/>
      <c r="IUX190" s="129"/>
      <c r="IUY190" s="129"/>
      <c r="IUZ190" s="129"/>
      <c r="IVA190" s="129"/>
      <c r="IVB190" s="129"/>
      <c r="IVC190" s="129"/>
      <c r="IVD190" s="129"/>
      <c r="IVE190" s="129"/>
      <c r="IVF190" s="129"/>
      <c r="IVG190" s="129"/>
      <c r="IVH190" s="129"/>
      <c r="IVI190" s="129"/>
      <c r="IVJ190" s="129"/>
      <c r="IVK190" s="129"/>
      <c r="IVL190" s="129"/>
      <c r="IVM190" s="129"/>
      <c r="IVN190" s="129"/>
      <c r="IVO190" s="129"/>
      <c r="IVP190" s="129"/>
      <c r="IVQ190" s="129"/>
      <c r="IVR190" s="129"/>
      <c r="IVS190" s="129"/>
      <c r="IVT190" s="129"/>
      <c r="IVU190" s="129"/>
      <c r="IVV190" s="129"/>
      <c r="IVW190" s="129"/>
      <c r="IVX190" s="129"/>
      <c r="IVY190" s="129"/>
      <c r="IVZ190" s="129"/>
      <c r="IWA190" s="129"/>
      <c r="IWB190" s="129"/>
      <c r="IWC190" s="129"/>
      <c r="IWD190" s="129"/>
      <c r="IWE190" s="129"/>
      <c r="IWF190" s="129"/>
      <c r="IWG190" s="129"/>
      <c r="IWH190" s="129"/>
      <c r="IWI190" s="129"/>
      <c r="IWJ190" s="129"/>
      <c r="IWK190" s="129"/>
      <c r="IWL190" s="129"/>
      <c r="IWM190" s="129"/>
      <c r="IWN190" s="129"/>
      <c r="IWO190" s="129"/>
      <c r="IWP190" s="129"/>
      <c r="IWQ190" s="129"/>
      <c r="IWR190" s="129"/>
      <c r="IWS190" s="129"/>
      <c r="IWT190" s="129"/>
      <c r="IWU190" s="129"/>
      <c r="IWV190" s="129"/>
      <c r="IWW190" s="129"/>
      <c r="IWX190" s="129"/>
      <c r="IWY190" s="129"/>
      <c r="IWZ190" s="129"/>
      <c r="IXA190" s="129"/>
      <c r="IXB190" s="129"/>
      <c r="IXC190" s="129"/>
      <c r="IXD190" s="129"/>
      <c r="IXE190" s="129"/>
      <c r="IXF190" s="129"/>
      <c r="IXG190" s="129"/>
      <c r="IXH190" s="129"/>
      <c r="IXI190" s="129"/>
      <c r="IXJ190" s="129"/>
      <c r="IXK190" s="129"/>
      <c r="IXL190" s="129"/>
      <c r="IXM190" s="129"/>
      <c r="IXN190" s="129"/>
      <c r="IXO190" s="129"/>
      <c r="IXP190" s="129"/>
      <c r="IXQ190" s="129"/>
      <c r="IXR190" s="129"/>
      <c r="IXS190" s="129"/>
      <c r="IXT190" s="129"/>
      <c r="IXU190" s="129"/>
      <c r="IXV190" s="129"/>
      <c r="IXW190" s="129"/>
      <c r="IXX190" s="129"/>
      <c r="IXY190" s="129"/>
      <c r="IXZ190" s="129"/>
      <c r="IYA190" s="129"/>
      <c r="IYB190" s="129"/>
      <c r="IYC190" s="129"/>
      <c r="IYD190" s="129"/>
      <c r="IYE190" s="129"/>
      <c r="IYF190" s="129"/>
      <c r="IYG190" s="129"/>
      <c r="IYH190" s="129"/>
      <c r="IYI190" s="129"/>
      <c r="IYJ190" s="129"/>
      <c r="IYK190" s="129"/>
      <c r="IYL190" s="129"/>
      <c r="IYM190" s="129"/>
      <c r="IYN190" s="129"/>
      <c r="IYO190" s="129"/>
      <c r="IYP190" s="129"/>
      <c r="IYQ190" s="129"/>
      <c r="IYR190" s="129"/>
      <c r="IYS190" s="129"/>
      <c r="IYT190" s="129"/>
      <c r="IYU190" s="129"/>
      <c r="IYV190" s="129"/>
      <c r="IYW190" s="129"/>
      <c r="IYX190" s="129"/>
      <c r="IYY190" s="129"/>
      <c r="IYZ190" s="129"/>
      <c r="IZA190" s="129"/>
      <c r="IZB190" s="129"/>
      <c r="IZC190" s="129"/>
      <c r="IZD190" s="129"/>
      <c r="IZE190" s="129"/>
      <c r="IZF190" s="129"/>
      <c r="IZG190" s="129"/>
      <c r="IZH190" s="129"/>
      <c r="IZI190" s="129"/>
      <c r="IZJ190" s="129"/>
      <c r="IZK190" s="129"/>
      <c r="IZL190" s="129"/>
      <c r="IZM190" s="129"/>
      <c r="IZN190" s="129"/>
      <c r="IZO190" s="129"/>
      <c r="IZP190" s="129"/>
      <c r="IZQ190" s="129"/>
      <c r="IZR190" s="129"/>
      <c r="IZS190" s="129"/>
      <c r="IZT190" s="129"/>
      <c r="IZU190" s="129"/>
      <c r="IZV190" s="129"/>
      <c r="IZW190" s="129"/>
      <c r="IZX190" s="129"/>
      <c r="IZY190" s="129"/>
      <c r="IZZ190" s="129"/>
      <c r="JAA190" s="129"/>
      <c r="JAB190" s="129"/>
      <c r="JAC190" s="129"/>
      <c r="JAD190" s="129"/>
      <c r="JAE190" s="129"/>
      <c r="JAF190" s="129"/>
      <c r="JAG190" s="129"/>
      <c r="JAH190" s="129"/>
      <c r="JAI190" s="129"/>
      <c r="JAJ190" s="129"/>
      <c r="JAK190" s="129"/>
      <c r="JAL190" s="129"/>
      <c r="JAM190" s="129"/>
      <c r="JAN190" s="129"/>
      <c r="JAO190" s="129"/>
      <c r="JAP190" s="129"/>
      <c r="JAQ190" s="129"/>
      <c r="JAR190" s="129"/>
      <c r="JAS190" s="129"/>
      <c r="JAT190" s="129"/>
      <c r="JAU190" s="129"/>
      <c r="JAV190" s="129"/>
      <c r="JAW190" s="129"/>
      <c r="JAX190" s="129"/>
      <c r="JAY190" s="129"/>
      <c r="JAZ190" s="129"/>
      <c r="JBA190" s="129"/>
      <c r="JBB190" s="129"/>
      <c r="JBC190" s="129"/>
      <c r="JBD190" s="129"/>
      <c r="JBE190" s="129"/>
      <c r="JBF190" s="129"/>
      <c r="JBG190" s="129"/>
      <c r="JBH190" s="129"/>
      <c r="JBI190" s="129"/>
      <c r="JBJ190" s="129"/>
      <c r="JBK190" s="129"/>
      <c r="JBL190" s="129"/>
      <c r="JBM190" s="129"/>
      <c r="JBN190" s="129"/>
      <c r="JBO190" s="129"/>
      <c r="JBP190" s="129"/>
      <c r="JBQ190" s="129"/>
      <c r="JBR190" s="129"/>
      <c r="JBS190" s="129"/>
      <c r="JBT190" s="129"/>
      <c r="JBU190" s="129"/>
      <c r="JBV190" s="129"/>
      <c r="JBW190" s="129"/>
      <c r="JBX190" s="129"/>
      <c r="JBY190" s="129"/>
      <c r="JBZ190" s="129"/>
      <c r="JCA190" s="129"/>
      <c r="JCB190" s="129"/>
      <c r="JCC190" s="129"/>
      <c r="JCD190" s="129"/>
      <c r="JCE190" s="129"/>
      <c r="JCF190" s="129"/>
      <c r="JCG190" s="129"/>
      <c r="JCH190" s="129"/>
      <c r="JCI190" s="129"/>
      <c r="JCJ190" s="129"/>
      <c r="JCK190" s="129"/>
      <c r="JCL190" s="129"/>
      <c r="JCM190" s="129"/>
      <c r="JCN190" s="129"/>
      <c r="JCO190" s="129"/>
      <c r="JCP190" s="129"/>
      <c r="JCQ190" s="129"/>
      <c r="JCR190" s="129"/>
      <c r="JCS190" s="129"/>
      <c r="JCT190" s="129"/>
      <c r="JCU190" s="129"/>
      <c r="JCV190" s="129"/>
      <c r="JCW190" s="129"/>
      <c r="JCX190" s="129"/>
      <c r="JCY190" s="129"/>
      <c r="JCZ190" s="129"/>
      <c r="JDA190" s="129"/>
      <c r="JDB190" s="129"/>
      <c r="JDC190" s="129"/>
      <c r="JDD190" s="129"/>
      <c r="JDE190" s="129"/>
      <c r="JDF190" s="129"/>
      <c r="JDG190" s="129"/>
      <c r="JDH190" s="129"/>
      <c r="JDI190" s="129"/>
      <c r="JDJ190" s="129"/>
      <c r="JDK190" s="129"/>
      <c r="JDL190" s="129"/>
      <c r="JDM190" s="129"/>
      <c r="JDN190" s="129"/>
      <c r="JDO190" s="129"/>
      <c r="JDP190" s="129"/>
      <c r="JDQ190" s="129"/>
      <c r="JDR190" s="129"/>
      <c r="JDS190" s="129"/>
      <c r="JDT190" s="129"/>
      <c r="JDU190" s="129"/>
      <c r="JDV190" s="129"/>
      <c r="JDW190" s="129"/>
      <c r="JDX190" s="129"/>
      <c r="JDY190" s="129"/>
      <c r="JDZ190" s="129"/>
      <c r="JEA190" s="129"/>
      <c r="JEB190" s="129"/>
      <c r="JEC190" s="129"/>
      <c r="JED190" s="129"/>
      <c r="JEE190" s="129"/>
      <c r="JEF190" s="129"/>
      <c r="JEG190" s="129"/>
      <c r="JEH190" s="129"/>
      <c r="JEI190" s="129"/>
      <c r="JEJ190" s="129"/>
      <c r="JEK190" s="129"/>
      <c r="JEL190" s="129"/>
      <c r="JEM190" s="129"/>
      <c r="JEN190" s="129"/>
      <c r="JEO190" s="129"/>
      <c r="JEP190" s="129"/>
      <c r="JEQ190" s="129"/>
      <c r="JER190" s="129"/>
      <c r="JES190" s="129"/>
      <c r="JET190" s="129"/>
      <c r="JEU190" s="129"/>
      <c r="JEV190" s="129"/>
      <c r="JEW190" s="129"/>
      <c r="JEX190" s="129"/>
      <c r="JEY190" s="129"/>
      <c r="JEZ190" s="129"/>
      <c r="JFA190" s="129"/>
      <c r="JFB190" s="129"/>
      <c r="JFC190" s="129"/>
      <c r="JFD190" s="129"/>
      <c r="JFE190" s="129"/>
      <c r="JFF190" s="129"/>
      <c r="JFG190" s="129"/>
      <c r="JFH190" s="129"/>
      <c r="JFI190" s="129"/>
      <c r="JFJ190" s="129"/>
      <c r="JFK190" s="129"/>
      <c r="JFL190" s="129"/>
      <c r="JFM190" s="129"/>
      <c r="JFN190" s="129"/>
      <c r="JFO190" s="129"/>
      <c r="JFP190" s="129"/>
      <c r="JFQ190" s="129"/>
      <c r="JFR190" s="129"/>
      <c r="JFS190" s="129"/>
      <c r="JFT190" s="129"/>
      <c r="JFU190" s="129"/>
      <c r="JFV190" s="129"/>
      <c r="JFW190" s="129"/>
      <c r="JFX190" s="129"/>
      <c r="JFY190" s="129"/>
      <c r="JFZ190" s="129"/>
      <c r="JGA190" s="129"/>
      <c r="JGB190" s="129"/>
      <c r="JGC190" s="129"/>
      <c r="JGD190" s="129"/>
      <c r="JGE190" s="129"/>
      <c r="JGF190" s="129"/>
      <c r="JGG190" s="129"/>
      <c r="JGH190" s="129"/>
      <c r="JGI190" s="129"/>
      <c r="JGJ190" s="129"/>
      <c r="JGK190" s="129"/>
      <c r="JGL190" s="129"/>
      <c r="JGM190" s="129"/>
      <c r="JGN190" s="129"/>
      <c r="JGO190" s="129"/>
      <c r="JGP190" s="129"/>
      <c r="JGQ190" s="129"/>
      <c r="JGR190" s="129"/>
      <c r="JGS190" s="129"/>
      <c r="JGT190" s="129"/>
      <c r="JGU190" s="129"/>
      <c r="JGV190" s="129"/>
      <c r="JGW190" s="129"/>
      <c r="JGX190" s="129"/>
      <c r="JGY190" s="129"/>
      <c r="JGZ190" s="129"/>
      <c r="JHA190" s="129"/>
      <c r="JHB190" s="129"/>
      <c r="JHC190" s="129"/>
      <c r="JHD190" s="129"/>
      <c r="JHE190" s="129"/>
      <c r="JHF190" s="129"/>
      <c r="JHG190" s="129"/>
      <c r="JHH190" s="129"/>
      <c r="JHI190" s="129"/>
      <c r="JHJ190" s="129"/>
      <c r="JHK190" s="129"/>
      <c r="JHL190" s="129"/>
      <c r="JHM190" s="129"/>
      <c r="JHN190" s="129"/>
      <c r="JHO190" s="129"/>
      <c r="JHP190" s="129"/>
      <c r="JHQ190" s="129"/>
      <c r="JHR190" s="129"/>
      <c r="JHS190" s="129"/>
      <c r="JHT190" s="129"/>
      <c r="JHU190" s="129"/>
      <c r="JHV190" s="129"/>
      <c r="JHW190" s="129"/>
      <c r="JHX190" s="129"/>
      <c r="JHY190" s="129"/>
      <c r="JHZ190" s="129"/>
      <c r="JIA190" s="129"/>
      <c r="JIB190" s="129"/>
      <c r="JIC190" s="129"/>
      <c r="JID190" s="129"/>
      <c r="JIE190" s="129"/>
      <c r="JIF190" s="129"/>
      <c r="JIG190" s="129"/>
      <c r="JIH190" s="129"/>
      <c r="JII190" s="129"/>
      <c r="JIJ190" s="129"/>
      <c r="JIK190" s="129"/>
      <c r="JIL190" s="129"/>
      <c r="JIM190" s="129"/>
      <c r="JIN190" s="129"/>
      <c r="JIO190" s="129"/>
      <c r="JIP190" s="129"/>
      <c r="JIQ190" s="129"/>
      <c r="JIR190" s="129"/>
      <c r="JIS190" s="129"/>
      <c r="JIT190" s="129"/>
      <c r="JIU190" s="129"/>
      <c r="JIV190" s="129"/>
      <c r="JIW190" s="129"/>
      <c r="JIX190" s="129"/>
      <c r="JIY190" s="129"/>
      <c r="JIZ190" s="129"/>
      <c r="JJA190" s="129"/>
      <c r="JJB190" s="129"/>
      <c r="JJC190" s="129"/>
      <c r="JJD190" s="129"/>
      <c r="JJE190" s="129"/>
      <c r="JJF190" s="129"/>
      <c r="JJG190" s="129"/>
      <c r="JJH190" s="129"/>
      <c r="JJI190" s="129"/>
      <c r="JJJ190" s="129"/>
      <c r="JJK190" s="129"/>
      <c r="JJL190" s="129"/>
      <c r="JJM190" s="129"/>
      <c r="JJN190" s="129"/>
      <c r="JJO190" s="129"/>
      <c r="JJP190" s="129"/>
      <c r="JJQ190" s="129"/>
      <c r="JJR190" s="129"/>
      <c r="JJS190" s="129"/>
      <c r="JJT190" s="129"/>
      <c r="JJU190" s="129"/>
      <c r="JJV190" s="129"/>
      <c r="JJW190" s="129"/>
      <c r="JJX190" s="129"/>
      <c r="JJY190" s="129"/>
      <c r="JJZ190" s="129"/>
      <c r="JKA190" s="129"/>
      <c r="JKB190" s="129"/>
      <c r="JKC190" s="129"/>
      <c r="JKD190" s="129"/>
      <c r="JKE190" s="129"/>
      <c r="JKF190" s="129"/>
      <c r="JKG190" s="129"/>
      <c r="JKH190" s="129"/>
      <c r="JKI190" s="129"/>
      <c r="JKJ190" s="129"/>
      <c r="JKK190" s="129"/>
      <c r="JKL190" s="129"/>
      <c r="JKM190" s="129"/>
      <c r="JKN190" s="129"/>
      <c r="JKO190" s="129"/>
      <c r="JKP190" s="129"/>
      <c r="JKQ190" s="129"/>
      <c r="JKR190" s="129"/>
      <c r="JKS190" s="129"/>
      <c r="JKT190" s="129"/>
      <c r="JKU190" s="129"/>
      <c r="JKV190" s="129"/>
      <c r="JKW190" s="129"/>
      <c r="JKX190" s="129"/>
      <c r="JKY190" s="129"/>
      <c r="JKZ190" s="129"/>
      <c r="JLA190" s="129"/>
      <c r="JLB190" s="129"/>
      <c r="JLC190" s="129"/>
      <c r="JLD190" s="129"/>
      <c r="JLE190" s="129"/>
      <c r="JLF190" s="129"/>
      <c r="JLG190" s="129"/>
      <c r="JLH190" s="129"/>
      <c r="JLI190" s="129"/>
      <c r="JLJ190" s="129"/>
      <c r="JLK190" s="129"/>
      <c r="JLL190" s="129"/>
      <c r="JLM190" s="129"/>
      <c r="JLN190" s="129"/>
      <c r="JLO190" s="129"/>
      <c r="JLP190" s="129"/>
      <c r="JLQ190" s="129"/>
      <c r="JLR190" s="129"/>
      <c r="JLS190" s="129"/>
      <c r="JLT190" s="129"/>
      <c r="JLU190" s="129"/>
      <c r="JLV190" s="129"/>
      <c r="JLW190" s="129"/>
      <c r="JLX190" s="129"/>
      <c r="JLY190" s="129"/>
      <c r="JLZ190" s="129"/>
      <c r="JMA190" s="129"/>
      <c r="JMB190" s="129"/>
      <c r="JMC190" s="129"/>
      <c r="JMD190" s="129"/>
      <c r="JME190" s="129"/>
      <c r="JMF190" s="129"/>
      <c r="JMG190" s="129"/>
      <c r="JMH190" s="129"/>
      <c r="JMI190" s="129"/>
      <c r="JMJ190" s="129"/>
      <c r="JMK190" s="129"/>
      <c r="JML190" s="129"/>
      <c r="JMM190" s="129"/>
      <c r="JMN190" s="129"/>
      <c r="JMO190" s="129"/>
      <c r="JMP190" s="129"/>
      <c r="JMQ190" s="129"/>
      <c r="JMR190" s="129"/>
      <c r="JMS190" s="129"/>
      <c r="JMT190" s="129"/>
      <c r="JMU190" s="129"/>
      <c r="JMV190" s="129"/>
      <c r="JMW190" s="129"/>
      <c r="JMX190" s="129"/>
      <c r="JMY190" s="129"/>
      <c r="JMZ190" s="129"/>
      <c r="JNA190" s="129"/>
      <c r="JNB190" s="129"/>
      <c r="JNC190" s="129"/>
      <c r="JND190" s="129"/>
      <c r="JNE190" s="129"/>
      <c r="JNF190" s="129"/>
      <c r="JNG190" s="129"/>
      <c r="JNH190" s="129"/>
      <c r="JNI190" s="129"/>
      <c r="JNJ190" s="129"/>
      <c r="JNK190" s="129"/>
      <c r="JNL190" s="129"/>
      <c r="JNM190" s="129"/>
      <c r="JNN190" s="129"/>
      <c r="JNO190" s="129"/>
      <c r="JNP190" s="129"/>
      <c r="JNQ190" s="129"/>
      <c r="JNR190" s="129"/>
      <c r="JNS190" s="129"/>
      <c r="JNT190" s="129"/>
      <c r="JNU190" s="129"/>
      <c r="JNV190" s="129"/>
      <c r="JNW190" s="129"/>
      <c r="JNX190" s="129"/>
      <c r="JNY190" s="129"/>
      <c r="JNZ190" s="129"/>
      <c r="JOA190" s="129"/>
      <c r="JOB190" s="129"/>
      <c r="JOC190" s="129"/>
      <c r="JOD190" s="129"/>
      <c r="JOE190" s="129"/>
      <c r="JOF190" s="129"/>
      <c r="JOG190" s="129"/>
      <c r="JOH190" s="129"/>
      <c r="JOI190" s="129"/>
      <c r="JOJ190" s="129"/>
      <c r="JOK190" s="129"/>
      <c r="JOL190" s="129"/>
      <c r="JOM190" s="129"/>
      <c r="JON190" s="129"/>
      <c r="JOO190" s="129"/>
      <c r="JOP190" s="129"/>
      <c r="JOQ190" s="129"/>
      <c r="JOR190" s="129"/>
      <c r="JOS190" s="129"/>
      <c r="JOT190" s="129"/>
      <c r="JOU190" s="129"/>
      <c r="JOV190" s="129"/>
      <c r="JOW190" s="129"/>
      <c r="JOX190" s="129"/>
      <c r="JOY190" s="129"/>
      <c r="JOZ190" s="129"/>
      <c r="JPA190" s="129"/>
      <c r="JPB190" s="129"/>
      <c r="JPC190" s="129"/>
      <c r="JPD190" s="129"/>
      <c r="JPE190" s="129"/>
      <c r="JPF190" s="129"/>
      <c r="JPG190" s="129"/>
      <c r="JPH190" s="129"/>
      <c r="JPI190" s="129"/>
      <c r="JPJ190" s="129"/>
      <c r="JPK190" s="129"/>
      <c r="JPL190" s="129"/>
      <c r="JPM190" s="129"/>
      <c r="JPN190" s="129"/>
      <c r="JPO190" s="129"/>
      <c r="JPP190" s="129"/>
      <c r="JPQ190" s="129"/>
      <c r="JPR190" s="129"/>
      <c r="JPS190" s="129"/>
      <c r="JPT190" s="129"/>
      <c r="JPU190" s="129"/>
      <c r="JPV190" s="129"/>
      <c r="JPW190" s="129"/>
      <c r="JPX190" s="129"/>
      <c r="JPY190" s="129"/>
      <c r="JPZ190" s="129"/>
      <c r="JQA190" s="129"/>
      <c r="JQB190" s="129"/>
      <c r="JQC190" s="129"/>
      <c r="JQD190" s="129"/>
      <c r="JQE190" s="129"/>
      <c r="JQF190" s="129"/>
      <c r="JQG190" s="129"/>
      <c r="JQH190" s="129"/>
      <c r="JQI190" s="129"/>
      <c r="JQJ190" s="129"/>
      <c r="JQK190" s="129"/>
      <c r="JQL190" s="129"/>
      <c r="JQM190" s="129"/>
      <c r="JQN190" s="129"/>
      <c r="JQO190" s="129"/>
      <c r="JQP190" s="129"/>
      <c r="JQQ190" s="129"/>
      <c r="JQR190" s="129"/>
      <c r="JQS190" s="129"/>
      <c r="JQT190" s="129"/>
      <c r="JQU190" s="129"/>
      <c r="JQV190" s="129"/>
      <c r="JQW190" s="129"/>
      <c r="JQX190" s="129"/>
      <c r="JQY190" s="129"/>
      <c r="JQZ190" s="129"/>
      <c r="JRA190" s="129"/>
      <c r="JRB190" s="129"/>
      <c r="JRC190" s="129"/>
      <c r="JRD190" s="129"/>
      <c r="JRE190" s="129"/>
      <c r="JRF190" s="129"/>
      <c r="JRG190" s="129"/>
      <c r="JRH190" s="129"/>
      <c r="JRI190" s="129"/>
      <c r="JRJ190" s="129"/>
      <c r="JRK190" s="129"/>
      <c r="JRL190" s="129"/>
      <c r="JRM190" s="129"/>
      <c r="JRN190" s="129"/>
      <c r="JRO190" s="129"/>
      <c r="JRP190" s="129"/>
      <c r="JRQ190" s="129"/>
      <c r="JRR190" s="129"/>
      <c r="JRS190" s="129"/>
      <c r="JRT190" s="129"/>
      <c r="JRU190" s="129"/>
      <c r="JRV190" s="129"/>
      <c r="JRW190" s="129"/>
      <c r="JRX190" s="129"/>
      <c r="JRY190" s="129"/>
      <c r="JRZ190" s="129"/>
      <c r="JSA190" s="129"/>
      <c r="JSB190" s="129"/>
      <c r="JSC190" s="129"/>
      <c r="JSD190" s="129"/>
      <c r="JSE190" s="129"/>
      <c r="JSF190" s="129"/>
      <c r="JSG190" s="129"/>
      <c r="JSH190" s="129"/>
      <c r="JSI190" s="129"/>
      <c r="JSJ190" s="129"/>
      <c r="JSK190" s="129"/>
      <c r="JSL190" s="129"/>
      <c r="JSM190" s="129"/>
      <c r="JSN190" s="129"/>
      <c r="JSO190" s="129"/>
      <c r="JSP190" s="129"/>
      <c r="JSQ190" s="129"/>
      <c r="JSR190" s="129"/>
      <c r="JSS190" s="129"/>
      <c r="JST190" s="129"/>
      <c r="JSU190" s="129"/>
      <c r="JSV190" s="129"/>
      <c r="JSW190" s="129"/>
      <c r="JSX190" s="129"/>
      <c r="JSY190" s="129"/>
      <c r="JSZ190" s="129"/>
      <c r="JTA190" s="129"/>
      <c r="JTB190" s="129"/>
      <c r="JTC190" s="129"/>
      <c r="JTD190" s="129"/>
      <c r="JTE190" s="129"/>
      <c r="JTF190" s="129"/>
      <c r="JTG190" s="129"/>
      <c r="JTH190" s="129"/>
      <c r="JTI190" s="129"/>
      <c r="JTJ190" s="129"/>
      <c r="JTK190" s="129"/>
      <c r="JTL190" s="129"/>
      <c r="JTM190" s="129"/>
      <c r="JTN190" s="129"/>
      <c r="JTO190" s="129"/>
      <c r="JTP190" s="129"/>
      <c r="JTQ190" s="129"/>
      <c r="JTR190" s="129"/>
      <c r="JTS190" s="129"/>
      <c r="JTT190" s="129"/>
      <c r="JTU190" s="129"/>
      <c r="JTV190" s="129"/>
      <c r="JTW190" s="129"/>
      <c r="JTX190" s="129"/>
      <c r="JTY190" s="129"/>
      <c r="JTZ190" s="129"/>
      <c r="JUA190" s="129"/>
      <c r="JUB190" s="129"/>
      <c r="JUC190" s="129"/>
      <c r="JUD190" s="129"/>
      <c r="JUE190" s="129"/>
      <c r="JUF190" s="129"/>
      <c r="JUG190" s="129"/>
      <c r="JUH190" s="129"/>
      <c r="JUI190" s="129"/>
      <c r="JUJ190" s="129"/>
      <c r="JUK190" s="129"/>
      <c r="JUL190" s="129"/>
      <c r="JUM190" s="129"/>
      <c r="JUN190" s="129"/>
      <c r="JUO190" s="129"/>
      <c r="JUP190" s="129"/>
      <c r="JUQ190" s="129"/>
      <c r="JUR190" s="129"/>
      <c r="JUS190" s="129"/>
      <c r="JUT190" s="129"/>
      <c r="JUU190" s="129"/>
      <c r="JUV190" s="129"/>
      <c r="JUW190" s="129"/>
      <c r="JUX190" s="129"/>
      <c r="JUY190" s="129"/>
      <c r="JUZ190" s="129"/>
      <c r="JVA190" s="129"/>
      <c r="JVB190" s="129"/>
      <c r="JVC190" s="129"/>
      <c r="JVD190" s="129"/>
      <c r="JVE190" s="129"/>
      <c r="JVF190" s="129"/>
      <c r="JVG190" s="129"/>
      <c r="JVH190" s="129"/>
      <c r="JVI190" s="129"/>
      <c r="JVJ190" s="129"/>
      <c r="JVK190" s="129"/>
      <c r="JVL190" s="129"/>
      <c r="JVM190" s="129"/>
      <c r="JVN190" s="129"/>
      <c r="JVO190" s="129"/>
      <c r="JVP190" s="129"/>
      <c r="JVQ190" s="129"/>
      <c r="JVR190" s="129"/>
      <c r="JVS190" s="129"/>
      <c r="JVT190" s="129"/>
      <c r="JVU190" s="129"/>
      <c r="JVV190" s="129"/>
      <c r="JVW190" s="129"/>
      <c r="JVX190" s="129"/>
      <c r="JVY190" s="129"/>
      <c r="JVZ190" s="129"/>
      <c r="JWA190" s="129"/>
      <c r="JWB190" s="129"/>
      <c r="JWC190" s="129"/>
      <c r="JWD190" s="129"/>
      <c r="JWE190" s="129"/>
      <c r="JWF190" s="129"/>
      <c r="JWG190" s="129"/>
      <c r="JWH190" s="129"/>
      <c r="JWI190" s="129"/>
      <c r="JWJ190" s="129"/>
      <c r="JWK190" s="129"/>
      <c r="JWL190" s="129"/>
      <c r="JWM190" s="129"/>
      <c r="JWN190" s="129"/>
      <c r="JWO190" s="129"/>
      <c r="JWP190" s="129"/>
      <c r="JWQ190" s="129"/>
      <c r="JWR190" s="129"/>
      <c r="JWS190" s="129"/>
      <c r="JWT190" s="129"/>
      <c r="JWU190" s="129"/>
      <c r="JWV190" s="129"/>
      <c r="JWW190" s="129"/>
      <c r="JWX190" s="129"/>
      <c r="JWY190" s="129"/>
      <c r="JWZ190" s="129"/>
      <c r="JXA190" s="129"/>
      <c r="JXB190" s="129"/>
      <c r="JXC190" s="129"/>
      <c r="JXD190" s="129"/>
      <c r="JXE190" s="129"/>
      <c r="JXF190" s="129"/>
      <c r="JXG190" s="129"/>
      <c r="JXH190" s="129"/>
      <c r="JXI190" s="129"/>
      <c r="JXJ190" s="129"/>
      <c r="JXK190" s="129"/>
      <c r="JXL190" s="129"/>
      <c r="JXM190" s="129"/>
      <c r="JXN190" s="129"/>
      <c r="JXO190" s="129"/>
      <c r="JXP190" s="129"/>
      <c r="JXQ190" s="129"/>
      <c r="JXR190" s="129"/>
      <c r="JXS190" s="129"/>
      <c r="JXT190" s="129"/>
      <c r="JXU190" s="129"/>
      <c r="JXV190" s="129"/>
      <c r="JXW190" s="129"/>
      <c r="JXX190" s="129"/>
      <c r="JXY190" s="129"/>
      <c r="JXZ190" s="129"/>
      <c r="JYA190" s="129"/>
      <c r="JYB190" s="129"/>
      <c r="JYC190" s="129"/>
      <c r="JYD190" s="129"/>
      <c r="JYE190" s="129"/>
      <c r="JYF190" s="129"/>
      <c r="JYG190" s="129"/>
      <c r="JYH190" s="129"/>
      <c r="JYI190" s="129"/>
      <c r="JYJ190" s="129"/>
      <c r="JYK190" s="129"/>
      <c r="JYL190" s="129"/>
      <c r="JYM190" s="129"/>
      <c r="JYN190" s="129"/>
      <c r="JYO190" s="129"/>
      <c r="JYP190" s="129"/>
      <c r="JYQ190" s="129"/>
      <c r="JYR190" s="129"/>
      <c r="JYS190" s="129"/>
      <c r="JYT190" s="129"/>
      <c r="JYU190" s="129"/>
      <c r="JYV190" s="129"/>
      <c r="JYW190" s="129"/>
      <c r="JYX190" s="129"/>
      <c r="JYY190" s="129"/>
      <c r="JYZ190" s="129"/>
      <c r="JZA190" s="129"/>
      <c r="JZB190" s="129"/>
      <c r="JZC190" s="129"/>
      <c r="JZD190" s="129"/>
      <c r="JZE190" s="129"/>
      <c r="JZF190" s="129"/>
      <c r="JZG190" s="129"/>
      <c r="JZH190" s="129"/>
      <c r="JZI190" s="129"/>
      <c r="JZJ190" s="129"/>
      <c r="JZK190" s="129"/>
      <c r="JZL190" s="129"/>
      <c r="JZM190" s="129"/>
      <c r="JZN190" s="129"/>
      <c r="JZO190" s="129"/>
      <c r="JZP190" s="129"/>
      <c r="JZQ190" s="129"/>
      <c r="JZR190" s="129"/>
      <c r="JZS190" s="129"/>
      <c r="JZT190" s="129"/>
      <c r="JZU190" s="129"/>
      <c r="JZV190" s="129"/>
      <c r="JZW190" s="129"/>
      <c r="JZX190" s="129"/>
      <c r="JZY190" s="129"/>
      <c r="JZZ190" s="129"/>
      <c r="KAA190" s="129"/>
      <c r="KAB190" s="129"/>
      <c r="KAC190" s="129"/>
      <c r="KAD190" s="129"/>
      <c r="KAE190" s="129"/>
      <c r="KAF190" s="129"/>
      <c r="KAG190" s="129"/>
      <c r="KAH190" s="129"/>
      <c r="KAI190" s="129"/>
      <c r="KAJ190" s="129"/>
      <c r="KAK190" s="129"/>
      <c r="KAL190" s="129"/>
      <c r="KAM190" s="129"/>
      <c r="KAN190" s="129"/>
      <c r="KAO190" s="129"/>
      <c r="KAP190" s="129"/>
      <c r="KAQ190" s="129"/>
      <c r="KAR190" s="129"/>
      <c r="KAS190" s="129"/>
      <c r="KAT190" s="129"/>
      <c r="KAU190" s="129"/>
      <c r="KAV190" s="129"/>
      <c r="KAW190" s="129"/>
      <c r="KAX190" s="129"/>
      <c r="KAY190" s="129"/>
      <c r="KAZ190" s="129"/>
      <c r="KBA190" s="129"/>
      <c r="KBB190" s="129"/>
      <c r="KBC190" s="129"/>
      <c r="KBD190" s="129"/>
      <c r="KBE190" s="129"/>
      <c r="KBF190" s="129"/>
      <c r="KBG190" s="129"/>
      <c r="KBH190" s="129"/>
      <c r="KBI190" s="129"/>
      <c r="KBJ190" s="129"/>
      <c r="KBK190" s="129"/>
      <c r="KBL190" s="129"/>
      <c r="KBM190" s="129"/>
      <c r="KBN190" s="129"/>
      <c r="KBO190" s="129"/>
      <c r="KBP190" s="129"/>
      <c r="KBQ190" s="129"/>
      <c r="KBR190" s="129"/>
      <c r="KBS190" s="129"/>
      <c r="KBT190" s="129"/>
      <c r="KBU190" s="129"/>
      <c r="KBV190" s="129"/>
      <c r="KBW190" s="129"/>
      <c r="KBX190" s="129"/>
      <c r="KBY190" s="129"/>
      <c r="KBZ190" s="129"/>
      <c r="KCA190" s="129"/>
      <c r="KCB190" s="129"/>
      <c r="KCC190" s="129"/>
      <c r="KCD190" s="129"/>
      <c r="KCE190" s="129"/>
      <c r="KCF190" s="129"/>
      <c r="KCG190" s="129"/>
      <c r="KCH190" s="129"/>
      <c r="KCI190" s="129"/>
      <c r="KCJ190" s="129"/>
      <c r="KCK190" s="129"/>
      <c r="KCL190" s="129"/>
      <c r="KCM190" s="129"/>
      <c r="KCN190" s="129"/>
      <c r="KCO190" s="129"/>
      <c r="KCP190" s="129"/>
      <c r="KCQ190" s="129"/>
      <c r="KCR190" s="129"/>
      <c r="KCS190" s="129"/>
      <c r="KCT190" s="129"/>
      <c r="KCU190" s="129"/>
      <c r="KCV190" s="129"/>
      <c r="KCW190" s="129"/>
      <c r="KCX190" s="129"/>
      <c r="KCY190" s="129"/>
      <c r="KCZ190" s="129"/>
      <c r="KDA190" s="129"/>
      <c r="KDB190" s="129"/>
      <c r="KDC190" s="129"/>
      <c r="KDD190" s="129"/>
      <c r="KDE190" s="129"/>
      <c r="KDF190" s="129"/>
      <c r="KDG190" s="129"/>
      <c r="KDH190" s="129"/>
      <c r="KDI190" s="129"/>
      <c r="KDJ190" s="129"/>
      <c r="KDK190" s="129"/>
      <c r="KDL190" s="129"/>
      <c r="KDM190" s="129"/>
      <c r="KDN190" s="129"/>
      <c r="KDO190" s="129"/>
      <c r="KDP190" s="129"/>
      <c r="KDQ190" s="129"/>
      <c r="KDR190" s="129"/>
      <c r="KDS190" s="129"/>
      <c r="KDT190" s="129"/>
      <c r="KDU190" s="129"/>
      <c r="KDV190" s="129"/>
      <c r="KDW190" s="129"/>
      <c r="KDX190" s="129"/>
      <c r="KDY190" s="129"/>
      <c r="KDZ190" s="129"/>
      <c r="KEA190" s="129"/>
      <c r="KEB190" s="129"/>
      <c r="KEC190" s="129"/>
      <c r="KED190" s="129"/>
      <c r="KEE190" s="129"/>
      <c r="KEF190" s="129"/>
      <c r="KEG190" s="129"/>
      <c r="KEH190" s="129"/>
      <c r="KEI190" s="129"/>
      <c r="KEJ190" s="129"/>
      <c r="KEK190" s="129"/>
      <c r="KEL190" s="129"/>
      <c r="KEM190" s="129"/>
      <c r="KEN190" s="129"/>
      <c r="KEO190" s="129"/>
      <c r="KEP190" s="129"/>
      <c r="KEQ190" s="129"/>
      <c r="KER190" s="129"/>
      <c r="KES190" s="129"/>
      <c r="KET190" s="129"/>
      <c r="KEU190" s="129"/>
      <c r="KEV190" s="129"/>
      <c r="KEW190" s="129"/>
      <c r="KEX190" s="129"/>
      <c r="KEY190" s="129"/>
      <c r="KEZ190" s="129"/>
      <c r="KFA190" s="129"/>
      <c r="KFB190" s="129"/>
      <c r="KFC190" s="129"/>
      <c r="KFD190" s="129"/>
      <c r="KFE190" s="129"/>
      <c r="KFF190" s="129"/>
      <c r="KFG190" s="129"/>
      <c r="KFH190" s="129"/>
      <c r="KFI190" s="129"/>
      <c r="KFJ190" s="129"/>
      <c r="KFK190" s="129"/>
      <c r="KFL190" s="129"/>
      <c r="KFM190" s="129"/>
      <c r="KFN190" s="129"/>
      <c r="KFO190" s="129"/>
      <c r="KFP190" s="129"/>
      <c r="KFQ190" s="129"/>
      <c r="KFR190" s="129"/>
      <c r="KFS190" s="129"/>
      <c r="KFT190" s="129"/>
      <c r="KFU190" s="129"/>
      <c r="KFV190" s="129"/>
      <c r="KFW190" s="129"/>
      <c r="KFX190" s="129"/>
      <c r="KFY190" s="129"/>
      <c r="KFZ190" s="129"/>
      <c r="KGA190" s="129"/>
      <c r="KGB190" s="129"/>
      <c r="KGC190" s="129"/>
      <c r="KGD190" s="129"/>
      <c r="KGE190" s="129"/>
      <c r="KGF190" s="129"/>
      <c r="KGG190" s="129"/>
      <c r="KGH190" s="129"/>
      <c r="KGI190" s="129"/>
      <c r="KGJ190" s="129"/>
      <c r="KGK190" s="129"/>
      <c r="KGL190" s="129"/>
      <c r="KGM190" s="129"/>
      <c r="KGN190" s="129"/>
      <c r="KGO190" s="129"/>
      <c r="KGP190" s="129"/>
      <c r="KGQ190" s="129"/>
      <c r="KGR190" s="129"/>
      <c r="KGS190" s="129"/>
      <c r="KGT190" s="129"/>
      <c r="KGU190" s="129"/>
      <c r="KGV190" s="129"/>
      <c r="KGW190" s="129"/>
      <c r="KGX190" s="129"/>
      <c r="KGY190" s="129"/>
      <c r="KGZ190" s="129"/>
      <c r="KHA190" s="129"/>
      <c r="KHB190" s="129"/>
      <c r="KHC190" s="129"/>
      <c r="KHD190" s="129"/>
      <c r="KHE190" s="129"/>
      <c r="KHF190" s="129"/>
      <c r="KHG190" s="129"/>
      <c r="KHH190" s="129"/>
      <c r="KHI190" s="129"/>
      <c r="KHJ190" s="129"/>
      <c r="KHK190" s="129"/>
      <c r="KHL190" s="129"/>
      <c r="KHM190" s="129"/>
      <c r="KHN190" s="129"/>
      <c r="KHO190" s="129"/>
      <c r="KHP190" s="129"/>
      <c r="KHQ190" s="129"/>
      <c r="KHR190" s="129"/>
      <c r="KHS190" s="129"/>
      <c r="KHT190" s="129"/>
      <c r="KHU190" s="129"/>
      <c r="KHV190" s="129"/>
      <c r="KHW190" s="129"/>
      <c r="KHX190" s="129"/>
      <c r="KHY190" s="129"/>
      <c r="KHZ190" s="129"/>
      <c r="KIA190" s="129"/>
      <c r="KIB190" s="129"/>
      <c r="KIC190" s="129"/>
      <c r="KID190" s="129"/>
      <c r="KIE190" s="129"/>
      <c r="KIF190" s="129"/>
      <c r="KIG190" s="129"/>
      <c r="KIH190" s="129"/>
      <c r="KII190" s="129"/>
      <c r="KIJ190" s="129"/>
      <c r="KIK190" s="129"/>
      <c r="KIL190" s="129"/>
      <c r="KIM190" s="129"/>
      <c r="KIN190" s="129"/>
      <c r="KIO190" s="129"/>
      <c r="KIP190" s="129"/>
      <c r="KIQ190" s="129"/>
      <c r="KIR190" s="129"/>
      <c r="KIS190" s="129"/>
      <c r="KIT190" s="129"/>
      <c r="KIU190" s="129"/>
      <c r="KIV190" s="129"/>
      <c r="KIW190" s="129"/>
      <c r="KIX190" s="129"/>
      <c r="KIY190" s="129"/>
      <c r="KIZ190" s="129"/>
      <c r="KJA190" s="129"/>
      <c r="KJB190" s="129"/>
      <c r="KJC190" s="129"/>
      <c r="KJD190" s="129"/>
      <c r="KJE190" s="129"/>
      <c r="KJF190" s="129"/>
      <c r="KJG190" s="129"/>
      <c r="KJH190" s="129"/>
      <c r="KJI190" s="129"/>
      <c r="KJJ190" s="129"/>
      <c r="KJK190" s="129"/>
      <c r="KJL190" s="129"/>
      <c r="KJM190" s="129"/>
      <c r="KJN190" s="129"/>
      <c r="KJO190" s="129"/>
      <c r="KJP190" s="129"/>
      <c r="KJQ190" s="129"/>
      <c r="KJR190" s="129"/>
      <c r="KJS190" s="129"/>
      <c r="KJT190" s="129"/>
      <c r="KJU190" s="129"/>
      <c r="KJV190" s="129"/>
      <c r="KJW190" s="129"/>
      <c r="KJX190" s="129"/>
      <c r="KJY190" s="129"/>
      <c r="KJZ190" s="129"/>
      <c r="KKA190" s="129"/>
      <c r="KKB190" s="129"/>
      <c r="KKC190" s="129"/>
      <c r="KKD190" s="129"/>
      <c r="KKE190" s="129"/>
      <c r="KKF190" s="129"/>
      <c r="KKG190" s="129"/>
      <c r="KKH190" s="129"/>
      <c r="KKI190" s="129"/>
      <c r="KKJ190" s="129"/>
      <c r="KKK190" s="129"/>
      <c r="KKL190" s="129"/>
      <c r="KKM190" s="129"/>
      <c r="KKN190" s="129"/>
      <c r="KKO190" s="129"/>
      <c r="KKP190" s="129"/>
      <c r="KKQ190" s="129"/>
      <c r="KKR190" s="129"/>
      <c r="KKS190" s="129"/>
      <c r="KKT190" s="129"/>
      <c r="KKU190" s="129"/>
      <c r="KKV190" s="129"/>
      <c r="KKW190" s="129"/>
      <c r="KKX190" s="129"/>
      <c r="KKY190" s="129"/>
      <c r="KKZ190" s="129"/>
      <c r="KLA190" s="129"/>
      <c r="KLB190" s="129"/>
      <c r="KLC190" s="129"/>
      <c r="KLD190" s="129"/>
      <c r="KLE190" s="129"/>
      <c r="KLF190" s="129"/>
      <c r="KLG190" s="129"/>
      <c r="KLH190" s="129"/>
      <c r="KLI190" s="129"/>
      <c r="KLJ190" s="129"/>
      <c r="KLK190" s="129"/>
      <c r="KLL190" s="129"/>
      <c r="KLM190" s="129"/>
      <c r="KLN190" s="129"/>
      <c r="KLO190" s="129"/>
      <c r="KLP190" s="129"/>
      <c r="KLQ190" s="129"/>
      <c r="KLR190" s="129"/>
      <c r="KLS190" s="129"/>
      <c r="KLT190" s="129"/>
      <c r="KLU190" s="129"/>
      <c r="KLV190" s="129"/>
      <c r="KLW190" s="129"/>
      <c r="KLX190" s="129"/>
      <c r="KLY190" s="129"/>
      <c r="KLZ190" s="129"/>
      <c r="KMA190" s="129"/>
      <c r="KMB190" s="129"/>
      <c r="KMC190" s="129"/>
      <c r="KMD190" s="129"/>
      <c r="KME190" s="129"/>
      <c r="KMF190" s="129"/>
      <c r="KMG190" s="129"/>
      <c r="KMH190" s="129"/>
      <c r="KMI190" s="129"/>
      <c r="KMJ190" s="129"/>
      <c r="KMK190" s="129"/>
      <c r="KML190" s="129"/>
      <c r="KMM190" s="129"/>
      <c r="KMN190" s="129"/>
      <c r="KMO190" s="129"/>
      <c r="KMP190" s="129"/>
      <c r="KMQ190" s="129"/>
      <c r="KMR190" s="129"/>
      <c r="KMS190" s="129"/>
      <c r="KMT190" s="129"/>
      <c r="KMU190" s="129"/>
      <c r="KMV190" s="129"/>
      <c r="KMW190" s="129"/>
      <c r="KMX190" s="129"/>
      <c r="KMY190" s="129"/>
      <c r="KMZ190" s="129"/>
      <c r="KNA190" s="129"/>
      <c r="KNB190" s="129"/>
      <c r="KNC190" s="129"/>
      <c r="KND190" s="129"/>
      <c r="KNE190" s="129"/>
      <c r="KNF190" s="129"/>
      <c r="KNG190" s="129"/>
      <c r="KNH190" s="129"/>
      <c r="KNI190" s="129"/>
      <c r="KNJ190" s="129"/>
      <c r="KNK190" s="129"/>
      <c r="KNL190" s="129"/>
      <c r="KNM190" s="129"/>
      <c r="KNN190" s="129"/>
      <c r="KNO190" s="129"/>
      <c r="KNP190" s="129"/>
      <c r="KNQ190" s="129"/>
      <c r="KNR190" s="129"/>
      <c r="KNS190" s="129"/>
      <c r="KNT190" s="129"/>
      <c r="KNU190" s="129"/>
      <c r="KNV190" s="129"/>
      <c r="KNW190" s="129"/>
      <c r="KNX190" s="129"/>
      <c r="KNY190" s="129"/>
      <c r="KNZ190" s="129"/>
      <c r="KOA190" s="129"/>
      <c r="KOB190" s="129"/>
      <c r="KOC190" s="129"/>
      <c r="KOD190" s="129"/>
      <c r="KOE190" s="129"/>
      <c r="KOF190" s="129"/>
      <c r="KOG190" s="129"/>
      <c r="KOH190" s="129"/>
      <c r="KOI190" s="129"/>
      <c r="KOJ190" s="129"/>
      <c r="KOK190" s="129"/>
      <c r="KOL190" s="129"/>
      <c r="KOM190" s="129"/>
      <c r="KON190" s="129"/>
      <c r="KOO190" s="129"/>
      <c r="KOP190" s="129"/>
      <c r="KOQ190" s="129"/>
      <c r="KOR190" s="129"/>
      <c r="KOS190" s="129"/>
      <c r="KOT190" s="129"/>
      <c r="KOU190" s="129"/>
      <c r="KOV190" s="129"/>
      <c r="KOW190" s="129"/>
      <c r="KOX190" s="129"/>
      <c r="KOY190" s="129"/>
      <c r="KOZ190" s="129"/>
      <c r="KPA190" s="129"/>
      <c r="KPB190" s="129"/>
      <c r="KPC190" s="129"/>
      <c r="KPD190" s="129"/>
      <c r="KPE190" s="129"/>
      <c r="KPF190" s="129"/>
      <c r="KPG190" s="129"/>
      <c r="KPH190" s="129"/>
      <c r="KPI190" s="129"/>
      <c r="KPJ190" s="129"/>
      <c r="KPK190" s="129"/>
      <c r="KPL190" s="129"/>
      <c r="KPM190" s="129"/>
      <c r="KPN190" s="129"/>
      <c r="KPO190" s="129"/>
      <c r="KPP190" s="129"/>
      <c r="KPQ190" s="129"/>
      <c r="KPR190" s="129"/>
      <c r="KPS190" s="129"/>
      <c r="KPT190" s="129"/>
      <c r="KPU190" s="129"/>
      <c r="KPV190" s="129"/>
      <c r="KPW190" s="129"/>
      <c r="KPX190" s="129"/>
      <c r="KPY190" s="129"/>
      <c r="KPZ190" s="129"/>
      <c r="KQA190" s="129"/>
      <c r="KQB190" s="129"/>
      <c r="KQC190" s="129"/>
      <c r="KQD190" s="129"/>
      <c r="KQE190" s="129"/>
      <c r="KQF190" s="129"/>
      <c r="KQG190" s="129"/>
      <c r="KQH190" s="129"/>
      <c r="KQI190" s="129"/>
      <c r="KQJ190" s="129"/>
      <c r="KQK190" s="129"/>
      <c r="KQL190" s="129"/>
      <c r="KQM190" s="129"/>
      <c r="KQN190" s="129"/>
      <c r="KQO190" s="129"/>
      <c r="KQP190" s="129"/>
      <c r="KQQ190" s="129"/>
      <c r="KQR190" s="129"/>
      <c r="KQS190" s="129"/>
      <c r="KQT190" s="129"/>
      <c r="KQU190" s="129"/>
      <c r="KQV190" s="129"/>
      <c r="KQW190" s="129"/>
      <c r="KQX190" s="129"/>
      <c r="KQY190" s="129"/>
      <c r="KQZ190" s="129"/>
      <c r="KRA190" s="129"/>
      <c r="KRB190" s="129"/>
      <c r="KRC190" s="129"/>
      <c r="KRD190" s="129"/>
      <c r="KRE190" s="129"/>
      <c r="KRF190" s="129"/>
      <c r="KRG190" s="129"/>
      <c r="KRH190" s="129"/>
      <c r="KRI190" s="129"/>
      <c r="KRJ190" s="129"/>
      <c r="KRK190" s="129"/>
      <c r="KRL190" s="129"/>
      <c r="KRM190" s="129"/>
      <c r="KRN190" s="129"/>
      <c r="KRO190" s="129"/>
      <c r="KRP190" s="129"/>
      <c r="KRQ190" s="129"/>
      <c r="KRR190" s="129"/>
      <c r="KRS190" s="129"/>
      <c r="KRT190" s="129"/>
      <c r="KRU190" s="129"/>
      <c r="KRV190" s="129"/>
      <c r="KRW190" s="129"/>
      <c r="KRX190" s="129"/>
      <c r="KRY190" s="129"/>
      <c r="KRZ190" s="129"/>
      <c r="KSA190" s="129"/>
      <c r="KSB190" s="129"/>
      <c r="KSC190" s="129"/>
      <c r="KSD190" s="129"/>
      <c r="KSE190" s="129"/>
      <c r="KSF190" s="129"/>
      <c r="KSG190" s="129"/>
      <c r="KSH190" s="129"/>
      <c r="KSI190" s="129"/>
      <c r="KSJ190" s="129"/>
      <c r="KSK190" s="129"/>
      <c r="KSL190" s="129"/>
      <c r="KSM190" s="129"/>
      <c r="KSN190" s="129"/>
      <c r="KSO190" s="129"/>
      <c r="KSP190" s="129"/>
      <c r="KSQ190" s="129"/>
      <c r="KSR190" s="129"/>
      <c r="KSS190" s="129"/>
      <c r="KST190" s="129"/>
      <c r="KSU190" s="129"/>
      <c r="KSV190" s="129"/>
      <c r="KSW190" s="129"/>
      <c r="KSX190" s="129"/>
      <c r="KSY190" s="129"/>
      <c r="KSZ190" s="129"/>
      <c r="KTA190" s="129"/>
      <c r="KTB190" s="129"/>
      <c r="KTC190" s="129"/>
      <c r="KTD190" s="129"/>
      <c r="KTE190" s="129"/>
      <c r="KTF190" s="129"/>
      <c r="KTG190" s="129"/>
      <c r="KTH190" s="129"/>
      <c r="KTI190" s="129"/>
      <c r="KTJ190" s="129"/>
      <c r="KTK190" s="129"/>
      <c r="KTL190" s="129"/>
      <c r="KTM190" s="129"/>
      <c r="KTN190" s="129"/>
      <c r="KTO190" s="129"/>
      <c r="KTP190" s="129"/>
      <c r="KTQ190" s="129"/>
      <c r="KTR190" s="129"/>
      <c r="KTS190" s="129"/>
      <c r="KTT190" s="129"/>
      <c r="KTU190" s="129"/>
      <c r="KTV190" s="129"/>
      <c r="KTW190" s="129"/>
      <c r="KTX190" s="129"/>
      <c r="KTY190" s="129"/>
      <c r="KTZ190" s="129"/>
      <c r="KUA190" s="129"/>
      <c r="KUB190" s="129"/>
      <c r="KUC190" s="129"/>
      <c r="KUD190" s="129"/>
      <c r="KUE190" s="129"/>
      <c r="KUF190" s="129"/>
      <c r="KUG190" s="129"/>
      <c r="KUH190" s="129"/>
      <c r="KUI190" s="129"/>
      <c r="KUJ190" s="129"/>
      <c r="KUK190" s="129"/>
      <c r="KUL190" s="129"/>
      <c r="KUM190" s="129"/>
      <c r="KUN190" s="129"/>
      <c r="KUO190" s="129"/>
      <c r="KUP190" s="129"/>
      <c r="KUQ190" s="129"/>
      <c r="KUR190" s="129"/>
      <c r="KUS190" s="129"/>
      <c r="KUT190" s="129"/>
      <c r="KUU190" s="129"/>
      <c r="KUV190" s="129"/>
      <c r="KUW190" s="129"/>
      <c r="KUX190" s="129"/>
      <c r="KUY190" s="129"/>
      <c r="KUZ190" s="129"/>
      <c r="KVA190" s="129"/>
      <c r="KVB190" s="129"/>
      <c r="KVC190" s="129"/>
      <c r="KVD190" s="129"/>
      <c r="KVE190" s="129"/>
      <c r="KVF190" s="129"/>
      <c r="KVG190" s="129"/>
      <c r="KVH190" s="129"/>
      <c r="KVI190" s="129"/>
      <c r="KVJ190" s="129"/>
      <c r="KVK190" s="129"/>
      <c r="KVL190" s="129"/>
      <c r="KVM190" s="129"/>
      <c r="KVN190" s="129"/>
      <c r="KVO190" s="129"/>
      <c r="KVP190" s="129"/>
      <c r="KVQ190" s="129"/>
      <c r="KVR190" s="129"/>
      <c r="KVS190" s="129"/>
      <c r="KVT190" s="129"/>
      <c r="KVU190" s="129"/>
      <c r="KVV190" s="129"/>
      <c r="KVW190" s="129"/>
      <c r="KVX190" s="129"/>
      <c r="KVY190" s="129"/>
      <c r="KVZ190" s="129"/>
      <c r="KWA190" s="129"/>
      <c r="KWB190" s="129"/>
      <c r="KWC190" s="129"/>
      <c r="KWD190" s="129"/>
      <c r="KWE190" s="129"/>
      <c r="KWF190" s="129"/>
      <c r="KWG190" s="129"/>
      <c r="KWH190" s="129"/>
      <c r="KWI190" s="129"/>
      <c r="KWJ190" s="129"/>
      <c r="KWK190" s="129"/>
      <c r="KWL190" s="129"/>
      <c r="KWM190" s="129"/>
      <c r="KWN190" s="129"/>
      <c r="KWO190" s="129"/>
      <c r="KWP190" s="129"/>
      <c r="KWQ190" s="129"/>
      <c r="KWR190" s="129"/>
      <c r="KWS190" s="129"/>
      <c r="KWT190" s="129"/>
      <c r="KWU190" s="129"/>
      <c r="KWV190" s="129"/>
      <c r="KWW190" s="129"/>
      <c r="KWX190" s="129"/>
      <c r="KWY190" s="129"/>
      <c r="KWZ190" s="129"/>
      <c r="KXA190" s="129"/>
      <c r="KXB190" s="129"/>
      <c r="KXC190" s="129"/>
      <c r="KXD190" s="129"/>
      <c r="KXE190" s="129"/>
      <c r="KXF190" s="129"/>
      <c r="KXG190" s="129"/>
      <c r="KXH190" s="129"/>
      <c r="KXI190" s="129"/>
      <c r="KXJ190" s="129"/>
      <c r="KXK190" s="129"/>
      <c r="KXL190" s="129"/>
      <c r="KXM190" s="129"/>
      <c r="KXN190" s="129"/>
      <c r="KXO190" s="129"/>
      <c r="KXP190" s="129"/>
      <c r="KXQ190" s="129"/>
      <c r="KXR190" s="129"/>
      <c r="KXS190" s="129"/>
      <c r="KXT190" s="129"/>
      <c r="KXU190" s="129"/>
      <c r="KXV190" s="129"/>
      <c r="KXW190" s="129"/>
      <c r="KXX190" s="129"/>
      <c r="KXY190" s="129"/>
      <c r="KXZ190" s="129"/>
      <c r="KYA190" s="129"/>
      <c r="KYB190" s="129"/>
      <c r="KYC190" s="129"/>
      <c r="KYD190" s="129"/>
      <c r="KYE190" s="129"/>
      <c r="KYF190" s="129"/>
      <c r="KYG190" s="129"/>
      <c r="KYH190" s="129"/>
      <c r="KYI190" s="129"/>
      <c r="KYJ190" s="129"/>
      <c r="KYK190" s="129"/>
      <c r="KYL190" s="129"/>
      <c r="KYM190" s="129"/>
      <c r="KYN190" s="129"/>
      <c r="KYO190" s="129"/>
      <c r="KYP190" s="129"/>
      <c r="KYQ190" s="129"/>
      <c r="KYR190" s="129"/>
      <c r="KYS190" s="129"/>
      <c r="KYT190" s="129"/>
      <c r="KYU190" s="129"/>
      <c r="KYV190" s="129"/>
      <c r="KYW190" s="129"/>
      <c r="KYX190" s="129"/>
      <c r="KYY190" s="129"/>
      <c r="KYZ190" s="129"/>
      <c r="KZA190" s="129"/>
      <c r="KZB190" s="129"/>
      <c r="KZC190" s="129"/>
      <c r="KZD190" s="129"/>
      <c r="KZE190" s="129"/>
      <c r="KZF190" s="129"/>
      <c r="KZG190" s="129"/>
      <c r="KZH190" s="129"/>
      <c r="KZI190" s="129"/>
      <c r="KZJ190" s="129"/>
      <c r="KZK190" s="129"/>
      <c r="KZL190" s="129"/>
      <c r="KZM190" s="129"/>
      <c r="KZN190" s="129"/>
      <c r="KZO190" s="129"/>
      <c r="KZP190" s="129"/>
      <c r="KZQ190" s="129"/>
      <c r="KZR190" s="129"/>
      <c r="KZS190" s="129"/>
      <c r="KZT190" s="129"/>
      <c r="KZU190" s="129"/>
      <c r="KZV190" s="129"/>
      <c r="KZW190" s="129"/>
      <c r="KZX190" s="129"/>
      <c r="KZY190" s="129"/>
      <c r="KZZ190" s="129"/>
      <c r="LAA190" s="129"/>
      <c r="LAB190" s="129"/>
      <c r="LAC190" s="129"/>
      <c r="LAD190" s="129"/>
      <c r="LAE190" s="129"/>
      <c r="LAF190" s="129"/>
      <c r="LAG190" s="129"/>
      <c r="LAH190" s="129"/>
      <c r="LAI190" s="129"/>
      <c r="LAJ190" s="129"/>
      <c r="LAK190" s="129"/>
      <c r="LAL190" s="129"/>
      <c r="LAM190" s="129"/>
      <c r="LAN190" s="129"/>
      <c r="LAO190" s="129"/>
      <c r="LAP190" s="129"/>
      <c r="LAQ190" s="129"/>
      <c r="LAR190" s="129"/>
      <c r="LAS190" s="129"/>
      <c r="LAT190" s="129"/>
      <c r="LAU190" s="129"/>
      <c r="LAV190" s="129"/>
      <c r="LAW190" s="129"/>
      <c r="LAX190" s="129"/>
      <c r="LAY190" s="129"/>
      <c r="LAZ190" s="129"/>
      <c r="LBA190" s="129"/>
      <c r="LBB190" s="129"/>
      <c r="LBC190" s="129"/>
      <c r="LBD190" s="129"/>
      <c r="LBE190" s="129"/>
      <c r="LBF190" s="129"/>
      <c r="LBG190" s="129"/>
      <c r="LBH190" s="129"/>
      <c r="LBI190" s="129"/>
      <c r="LBJ190" s="129"/>
      <c r="LBK190" s="129"/>
      <c r="LBL190" s="129"/>
      <c r="LBM190" s="129"/>
      <c r="LBN190" s="129"/>
      <c r="LBO190" s="129"/>
      <c r="LBP190" s="129"/>
      <c r="LBQ190" s="129"/>
      <c r="LBR190" s="129"/>
      <c r="LBS190" s="129"/>
      <c r="LBT190" s="129"/>
      <c r="LBU190" s="129"/>
      <c r="LBV190" s="129"/>
      <c r="LBW190" s="129"/>
      <c r="LBX190" s="129"/>
      <c r="LBY190" s="129"/>
      <c r="LBZ190" s="129"/>
      <c r="LCA190" s="129"/>
      <c r="LCB190" s="129"/>
      <c r="LCC190" s="129"/>
      <c r="LCD190" s="129"/>
      <c r="LCE190" s="129"/>
      <c r="LCF190" s="129"/>
      <c r="LCG190" s="129"/>
      <c r="LCH190" s="129"/>
      <c r="LCI190" s="129"/>
      <c r="LCJ190" s="129"/>
      <c r="LCK190" s="129"/>
      <c r="LCL190" s="129"/>
      <c r="LCM190" s="129"/>
      <c r="LCN190" s="129"/>
      <c r="LCO190" s="129"/>
      <c r="LCP190" s="129"/>
      <c r="LCQ190" s="129"/>
      <c r="LCR190" s="129"/>
      <c r="LCS190" s="129"/>
      <c r="LCT190" s="129"/>
      <c r="LCU190" s="129"/>
      <c r="LCV190" s="129"/>
      <c r="LCW190" s="129"/>
      <c r="LCX190" s="129"/>
      <c r="LCY190" s="129"/>
      <c r="LCZ190" s="129"/>
      <c r="LDA190" s="129"/>
      <c r="LDB190" s="129"/>
      <c r="LDC190" s="129"/>
      <c r="LDD190" s="129"/>
      <c r="LDE190" s="129"/>
      <c r="LDF190" s="129"/>
      <c r="LDG190" s="129"/>
      <c r="LDH190" s="129"/>
      <c r="LDI190" s="129"/>
      <c r="LDJ190" s="129"/>
      <c r="LDK190" s="129"/>
      <c r="LDL190" s="129"/>
      <c r="LDM190" s="129"/>
      <c r="LDN190" s="129"/>
      <c r="LDO190" s="129"/>
      <c r="LDP190" s="129"/>
      <c r="LDQ190" s="129"/>
      <c r="LDR190" s="129"/>
      <c r="LDS190" s="129"/>
      <c r="LDT190" s="129"/>
      <c r="LDU190" s="129"/>
      <c r="LDV190" s="129"/>
      <c r="LDW190" s="129"/>
      <c r="LDX190" s="129"/>
      <c r="LDY190" s="129"/>
      <c r="LDZ190" s="129"/>
      <c r="LEA190" s="129"/>
      <c r="LEB190" s="129"/>
      <c r="LEC190" s="129"/>
      <c r="LED190" s="129"/>
      <c r="LEE190" s="129"/>
      <c r="LEF190" s="129"/>
      <c r="LEG190" s="129"/>
      <c r="LEH190" s="129"/>
      <c r="LEI190" s="129"/>
      <c r="LEJ190" s="129"/>
      <c r="LEK190" s="129"/>
      <c r="LEL190" s="129"/>
      <c r="LEM190" s="129"/>
      <c r="LEN190" s="129"/>
      <c r="LEO190" s="129"/>
      <c r="LEP190" s="129"/>
      <c r="LEQ190" s="129"/>
      <c r="LER190" s="129"/>
      <c r="LES190" s="129"/>
      <c r="LET190" s="129"/>
      <c r="LEU190" s="129"/>
      <c r="LEV190" s="129"/>
      <c r="LEW190" s="129"/>
      <c r="LEX190" s="129"/>
      <c r="LEY190" s="129"/>
      <c r="LEZ190" s="129"/>
      <c r="LFA190" s="129"/>
      <c r="LFB190" s="129"/>
      <c r="LFC190" s="129"/>
      <c r="LFD190" s="129"/>
      <c r="LFE190" s="129"/>
      <c r="LFF190" s="129"/>
      <c r="LFG190" s="129"/>
      <c r="LFH190" s="129"/>
      <c r="LFI190" s="129"/>
      <c r="LFJ190" s="129"/>
      <c r="LFK190" s="129"/>
      <c r="LFL190" s="129"/>
      <c r="LFM190" s="129"/>
      <c r="LFN190" s="129"/>
      <c r="LFO190" s="129"/>
      <c r="LFP190" s="129"/>
      <c r="LFQ190" s="129"/>
      <c r="LFR190" s="129"/>
      <c r="LFS190" s="129"/>
      <c r="LFT190" s="129"/>
      <c r="LFU190" s="129"/>
      <c r="LFV190" s="129"/>
      <c r="LFW190" s="129"/>
      <c r="LFX190" s="129"/>
      <c r="LFY190" s="129"/>
      <c r="LFZ190" s="129"/>
      <c r="LGA190" s="129"/>
      <c r="LGB190" s="129"/>
      <c r="LGC190" s="129"/>
      <c r="LGD190" s="129"/>
      <c r="LGE190" s="129"/>
      <c r="LGF190" s="129"/>
      <c r="LGG190" s="129"/>
      <c r="LGH190" s="129"/>
      <c r="LGI190" s="129"/>
      <c r="LGJ190" s="129"/>
      <c r="LGK190" s="129"/>
      <c r="LGL190" s="129"/>
      <c r="LGM190" s="129"/>
      <c r="LGN190" s="129"/>
      <c r="LGO190" s="129"/>
      <c r="LGP190" s="129"/>
      <c r="LGQ190" s="129"/>
      <c r="LGR190" s="129"/>
      <c r="LGS190" s="129"/>
      <c r="LGT190" s="129"/>
      <c r="LGU190" s="129"/>
      <c r="LGV190" s="129"/>
      <c r="LGW190" s="129"/>
      <c r="LGX190" s="129"/>
      <c r="LGY190" s="129"/>
      <c r="LGZ190" s="129"/>
      <c r="LHA190" s="129"/>
      <c r="LHB190" s="129"/>
      <c r="LHC190" s="129"/>
      <c r="LHD190" s="129"/>
      <c r="LHE190" s="129"/>
      <c r="LHF190" s="129"/>
      <c r="LHG190" s="129"/>
      <c r="LHH190" s="129"/>
      <c r="LHI190" s="129"/>
      <c r="LHJ190" s="129"/>
      <c r="LHK190" s="129"/>
      <c r="LHL190" s="129"/>
      <c r="LHM190" s="129"/>
      <c r="LHN190" s="129"/>
      <c r="LHO190" s="129"/>
      <c r="LHP190" s="129"/>
      <c r="LHQ190" s="129"/>
      <c r="LHR190" s="129"/>
      <c r="LHS190" s="129"/>
      <c r="LHT190" s="129"/>
      <c r="LHU190" s="129"/>
      <c r="LHV190" s="129"/>
      <c r="LHW190" s="129"/>
      <c r="LHX190" s="129"/>
      <c r="LHY190" s="129"/>
      <c r="LHZ190" s="129"/>
      <c r="LIA190" s="129"/>
      <c r="LIB190" s="129"/>
      <c r="LIC190" s="129"/>
      <c r="LID190" s="129"/>
      <c r="LIE190" s="129"/>
      <c r="LIF190" s="129"/>
      <c r="LIG190" s="129"/>
      <c r="LIH190" s="129"/>
      <c r="LII190" s="129"/>
      <c r="LIJ190" s="129"/>
      <c r="LIK190" s="129"/>
      <c r="LIL190" s="129"/>
      <c r="LIM190" s="129"/>
      <c r="LIN190" s="129"/>
      <c r="LIO190" s="129"/>
      <c r="LIP190" s="129"/>
      <c r="LIQ190" s="129"/>
      <c r="LIR190" s="129"/>
      <c r="LIS190" s="129"/>
      <c r="LIT190" s="129"/>
      <c r="LIU190" s="129"/>
      <c r="LIV190" s="129"/>
      <c r="LIW190" s="129"/>
      <c r="LIX190" s="129"/>
      <c r="LIY190" s="129"/>
      <c r="LIZ190" s="129"/>
      <c r="LJA190" s="129"/>
      <c r="LJB190" s="129"/>
      <c r="LJC190" s="129"/>
      <c r="LJD190" s="129"/>
      <c r="LJE190" s="129"/>
      <c r="LJF190" s="129"/>
      <c r="LJG190" s="129"/>
      <c r="LJH190" s="129"/>
      <c r="LJI190" s="129"/>
      <c r="LJJ190" s="129"/>
      <c r="LJK190" s="129"/>
      <c r="LJL190" s="129"/>
      <c r="LJM190" s="129"/>
      <c r="LJN190" s="129"/>
      <c r="LJO190" s="129"/>
      <c r="LJP190" s="129"/>
      <c r="LJQ190" s="129"/>
      <c r="LJR190" s="129"/>
      <c r="LJS190" s="129"/>
      <c r="LJT190" s="129"/>
      <c r="LJU190" s="129"/>
      <c r="LJV190" s="129"/>
      <c r="LJW190" s="129"/>
      <c r="LJX190" s="129"/>
      <c r="LJY190" s="129"/>
      <c r="LJZ190" s="129"/>
      <c r="LKA190" s="129"/>
      <c r="LKB190" s="129"/>
      <c r="LKC190" s="129"/>
      <c r="LKD190" s="129"/>
      <c r="LKE190" s="129"/>
      <c r="LKF190" s="129"/>
      <c r="LKG190" s="129"/>
      <c r="LKH190" s="129"/>
      <c r="LKI190" s="129"/>
      <c r="LKJ190" s="129"/>
      <c r="LKK190" s="129"/>
      <c r="LKL190" s="129"/>
      <c r="LKM190" s="129"/>
      <c r="LKN190" s="129"/>
      <c r="LKO190" s="129"/>
      <c r="LKP190" s="129"/>
      <c r="LKQ190" s="129"/>
      <c r="LKR190" s="129"/>
      <c r="LKS190" s="129"/>
      <c r="LKT190" s="129"/>
      <c r="LKU190" s="129"/>
      <c r="LKV190" s="129"/>
      <c r="LKW190" s="129"/>
      <c r="LKX190" s="129"/>
      <c r="LKY190" s="129"/>
      <c r="LKZ190" s="129"/>
      <c r="LLA190" s="129"/>
      <c r="LLB190" s="129"/>
      <c r="LLC190" s="129"/>
      <c r="LLD190" s="129"/>
      <c r="LLE190" s="129"/>
      <c r="LLF190" s="129"/>
      <c r="LLG190" s="129"/>
      <c r="LLH190" s="129"/>
      <c r="LLI190" s="129"/>
      <c r="LLJ190" s="129"/>
      <c r="LLK190" s="129"/>
      <c r="LLL190" s="129"/>
      <c r="LLM190" s="129"/>
      <c r="LLN190" s="129"/>
      <c r="LLO190" s="129"/>
      <c r="LLP190" s="129"/>
      <c r="LLQ190" s="129"/>
      <c r="LLR190" s="129"/>
      <c r="LLS190" s="129"/>
      <c r="LLT190" s="129"/>
      <c r="LLU190" s="129"/>
      <c r="LLV190" s="129"/>
      <c r="LLW190" s="129"/>
      <c r="LLX190" s="129"/>
      <c r="LLY190" s="129"/>
      <c r="LLZ190" s="129"/>
      <c r="LMA190" s="129"/>
      <c r="LMB190" s="129"/>
      <c r="LMC190" s="129"/>
      <c r="LMD190" s="129"/>
      <c r="LME190" s="129"/>
      <c r="LMF190" s="129"/>
      <c r="LMG190" s="129"/>
      <c r="LMH190" s="129"/>
      <c r="LMI190" s="129"/>
      <c r="LMJ190" s="129"/>
      <c r="LMK190" s="129"/>
      <c r="LML190" s="129"/>
      <c r="LMM190" s="129"/>
      <c r="LMN190" s="129"/>
      <c r="LMO190" s="129"/>
      <c r="LMP190" s="129"/>
      <c r="LMQ190" s="129"/>
      <c r="LMR190" s="129"/>
      <c r="LMS190" s="129"/>
      <c r="LMT190" s="129"/>
      <c r="LMU190" s="129"/>
      <c r="LMV190" s="129"/>
      <c r="LMW190" s="129"/>
      <c r="LMX190" s="129"/>
      <c r="LMY190" s="129"/>
      <c r="LMZ190" s="129"/>
      <c r="LNA190" s="129"/>
      <c r="LNB190" s="129"/>
      <c r="LNC190" s="129"/>
      <c r="LND190" s="129"/>
      <c r="LNE190" s="129"/>
      <c r="LNF190" s="129"/>
      <c r="LNG190" s="129"/>
      <c r="LNH190" s="129"/>
      <c r="LNI190" s="129"/>
      <c r="LNJ190" s="129"/>
      <c r="LNK190" s="129"/>
      <c r="LNL190" s="129"/>
      <c r="LNM190" s="129"/>
      <c r="LNN190" s="129"/>
      <c r="LNO190" s="129"/>
      <c r="LNP190" s="129"/>
      <c r="LNQ190" s="129"/>
      <c r="LNR190" s="129"/>
      <c r="LNS190" s="129"/>
      <c r="LNT190" s="129"/>
      <c r="LNU190" s="129"/>
      <c r="LNV190" s="129"/>
      <c r="LNW190" s="129"/>
      <c r="LNX190" s="129"/>
      <c r="LNY190" s="129"/>
      <c r="LNZ190" s="129"/>
      <c r="LOA190" s="129"/>
      <c r="LOB190" s="129"/>
      <c r="LOC190" s="129"/>
      <c r="LOD190" s="129"/>
      <c r="LOE190" s="129"/>
      <c r="LOF190" s="129"/>
      <c r="LOG190" s="129"/>
      <c r="LOH190" s="129"/>
      <c r="LOI190" s="129"/>
      <c r="LOJ190" s="129"/>
      <c r="LOK190" s="129"/>
      <c r="LOL190" s="129"/>
      <c r="LOM190" s="129"/>
      <c r="LON190" s="129"/>
      <c r="LOO190" s="129"/>
      <c r="LOP190" s="129"/>
      <c r="LOQ190" s="129"/>
      <c r="LOR190" s="129"/>
      <c r="LOS190" s="129"/>
      <c r="LOT190" s="129"/>
      <c r="LOU190" s="129"/>
      <c r="LOV190" s="129"/>
      <c r="LOW190" s="129"/>
      <c r="LOX190" s="129"/>
      <c r="LOY190" s="129"/>
      <c r="LOZ190" s="129"/>
      <c r="LPA190" s="129"/>
      <c r="LPB190" s="129"/>
      <c r="LPC190" s="129"/>
      <c r="LPD190" s="129"/>
      <c r="LPE190" s="129"/>
      <c r="LPF190" s="129"/>
      <c r="LPG190" s="129"/>
      <c r="LPH190" s="129"/>
      <c r="LPI190" s="129"/>
      <c r="LPJ190" s="129"/>
      <c r="LPK190" s="129"/>
      <c r="LPL190" s="129"/>
      <c r="LPM190" s="129"/>
      <c r="LPN190" s="129"/>
      <c r="LPO190" s="129"/>
      <c r="LPP190" s="129"/>
      <c r="LPQ190" s="129"/>
      <c r="LPR190" s="129"/>
      <c r="LPS190" s="129"/>
      <c r="LPT190" s="129"/>
      <c r="LPU190" s="129"/>
      <c r="LPV190" s="129"/>
      <c r="LPW190" s="129"/>
      <c r="LPX190" s="129"/>
      <c r="LPY190" s="129"/>
      <c r="LPZ190" s="129"/>
      <c r="LQA190" s="129"/>
      <c r="LQB190" s="129"/>
      <c r="LQC190" s="129"/>
      <c r="LQD190" s="129"/>
      <c r="LQE190" s="129"/>
      <c r="LQF190" s="129"/>
      <c r="LQG190" s="129"/>
      <c r="LQH190" s="129"/>
      <c r="LQI190" s="129"/>
      <c r="LQJ190" s="129"/>
      <c r="LQK190" s="129"/>
      <c r="LQL190" s="129"/>
      <c r="LQM190" s="129"/>
      <c r="LQN190" s="129"/>
      <c r="LQO190" s="129"/>
      <c r="LQP190" s="129"/>
      <c r="LQQ190" s="129"/>
      <c r="LQR190" s="129"/>
      <c r="LQS190" s="129"/>
      <c r="LQT190" s="129"/>
      <c r="LQU190" s="129"/>
      <c r="LQV190" s="129"/>
      <c r="LQW190" s="129"/>
      <c r="LQX190" s="129"/>
      <c r="LQY190" s="129"/>
      <c r="LQZ190" s="129"/>
      <c r="LRA190" s="129"/>
      <c r="LRB190" s="129"/>
      <c r="LRC190" s="129"/>
      <c r="LRD190" s="129"/>
      <c r="LRE190" s="129"/>
      <c r="LRF190" s="129"/>
      <c r="LRG190" s="129"/>
      <c r="LRH190" s="129"/>
      <c r="LRI190" s="129"/>
      <c r="LRJ190" s="129"/>
      <c r="LRK190" s="129"/>
      <c r="LRL190" s="129"/>
      <c r="LRM190" s="129"/>
      <c r="LRN190" s="129"/>
      <c r="LRO190" s="129"/>
      <c r="LRP190" s="129"/>
      <c r="LRQ190" s="129"/>
      <c r="LRR190" s="129"/>
      <c r="LRS190" s="129"/>
      <c r="LRT190" s="129"/>
      <c r="LRU190" s="129"/>
      <c r="LRV190" s="129"/>
      <c r="LRW190" s="129"/>
      <c r="LRX190" s="129"/>
      <c r="LRY190" s="129"/>
      <c r="LRZ190" s="129"/>
      <c r="LSA190" s="129"/>
      <c r="LSB190" s="129"/>
      <c r="LSC190" s="129"/>
      <c r="LSD190" s="129"/>
      <c r="LSE190" s="129"/>
      <c r="LSF190" s="129"/>
      <c r="LSG190" s="129"/>
      <c r="LSH190" s="129"/>
      <c r="LSI190" s="129"/>
      <c r="LSJ190" s="129"/>
      <c r="LSK190" s="129"/>
      <c r="LSL190" s="129"/>
      <c r="LSM190" s="129"/>
      <c r="LSN190" s="129"/>
      <c r="LSO190" s="129"/>
      <c r="LSP190" s="129"/>
      <c r="LSQ190" s="129"/>
      <c r="LSR190" s="129"/>
      <c r="LSS190" s="129"/>
      <c r="LST190" s="129"/>
      <c r="LSU190" s="129"/>
      <c r="LSV190" s="129"/>
      <c r="LSW190" s="129"/>
      <c r="LSX190" s="129"/>
      <c r="LSY190" s="129"/>
      <c r="LSZ190" s="129"/>
      <c r="LTA190" s="129"/>
      <c r="LTB190" s="129"/>
      <c r="LTC190" s="129"/>
      <c r="LTD190" s="129"/>
      <c r="LTE190" s="129"/>
      <c r="LTF190" s="129"/>
      <c r="LTG190" s="129"/>
      <c r="LTH190" s="129"/>
      <c r="LTI190" s="129"/>
      <c r="LTJ190" s="129"/>
      <c r="LTK190" s="129"/>
      <c r="LTL190" s="129"/>
      <c r="LTM190" s="129"/>
      <c r="LTN190" s="129"/>
      <c r="LTO190" s="129"/>
      <c r="LTP190" s="129"/>
      <c r="LTQ190" s="129"/>
      <c r="LTR190" s="129"/>
      <c r="LTS190" s="129"/>
      <c r="LTT190" s="129"/>
      <c r="LTU190" s="129"/>
      <c r="LTV190" s="129"/>
      <c r="LTW190" s="129"/>
      <c r="LTX190" s="129"/>
      <c r="LTY190" s="129"/>
      <c r="LTZ190" s="129"/>
      <c r="LUA190" s="129"/>
      <c r="LUB190" s="129"/>
      <c r="LUC190" s="129"/>
      <c r="LUD190" s="129"/>
      <c r="LUE190" s="129"/>
      <c r="LUF190" s="129"/>
      <c r="LUG190" s="129"/>
      <c r="LUH190" s="129"/>
      <c r="LUI190" s="129"/>
      <c r="LUJ190" s="129"/>
      <c r="LUK190" s="129"/>
      <c r="LUL190" s="129"/>
      <c r="LUM190" s="129"/>
      <c r="LUN190" s="129"/>
      <c r="LUO190" s="129"/>
      <c r="LUP190" s="129"/>
      <c r="LUQ190" s="129"/>
      <c r="LUR190" s="129"/>
      <c r="LUS190" s="129"/>
      <c r="LUT190" s="129"/>
      <c r="LUU190" s="129"/>
      <c r="LUV190" s="129"/>
      <c r="LUW190" s="129"/>
      <c r="LUX190" s="129"/>
      <c r="LUY190" s="129"/>
      <c r="LUZ190" s="129"/>
      <c r="LVA190" s="129"/>
      <c r="LVB190" s="129"/>
      <c r="LVC190" s="129"/>
      <c r="LVD190" s="129"/>
      <c r="LVE190" s="129"/>
      <c r="LVF190" s="129"/>
      <c r="LVG190" s="129"/>
      <c r="LVH190" s="129"/>
      <c r="LVI190" s="129"/>
      <c r="LVJ190" s="129"/>
      <c r="LVK190" s="129"/>
      <c r="LVL190" s="129"/>
      <c r="LVM190" s="129"/>
      <c r="LVN190" s="129"/>
      <c r="LVO190" s="129"/>
      <c r="LVP190" s="129"/>
      <c r="LVQ190" s="129"/>
      <c r="LVR190" s="129"/>
      <c r="LVS190" s="129"/>
      <c r="LVT190" s="129"/>
      <c r="LVU190" s="129"/>
      <c r="LVV190" s="129"/>
      <c r="LVW190" s="129"/>
      <c r="LVX190" s="129"/>
      <c r="LVY190" s="129"/>
      <c r="LVZ190" s="129"/>
      <c r="LWA190" s="129"/>
      <c r="LWB190" s="129"/>
      <c r="LWC190" s="129"/>
      <c r="LWD190" s="129"/>
      <c r="LWE190" s="129"/>
      <c r="LWF190" s="129"/>
      <c r="LWG190" s="129"/>
      <c r="LWH190" s="129"/>
      <c r="LWI190" s="129"/>
      <c r="LWJ190" s="129"/>
      <c r="LWK190" s="129"/>
      <c r="LWL190" s="129"/>
      <c r="LWM190" s="129"/>
      <c r="LWN190" s="129"/>
      <c r="LWO190" s="129"/>
      <c r="LWP190" s="129"/>
      <c r="LWQ190" s="129"/>
      <c r="LWR190" s="129"/>
      <c r="LWS190" s="129"/>
      <c r="LWT190" s="129"/>
      <c r="LWU190" s="129"/>
      <c r="LWV190" s="129"/>
      <c r="LWW190" s="129"/>
      <c r="LWX190" s="129"/>
      <c r="LWY190" s="129"/>
      <c r="LWZ190" s="129"/>
      <c r="LXA190" s="129"/>
      <c r="LXB190" s="129"/>
      <c r="LXC190" s="129"/>
      <c r="LXD190" s="129"/>
      <c r="LXE190" s="129"/>
      <c r="LXF190" s="129"/>
      <c r="LXG190" s="129"/>
      <c r="LXH190" s="129"/>
      <c r="LXI190" s="129"/>
      <c r="LXJ190" s="129"/>
      <c r="LXK190" s="129"/>
      <c r="LXL190" s="129"/>
      <c r="LXM190" s="129"/>
      <c r="LXN190" s="129"/>
      <c r="LXO190" s="129"/>
      <c r="LXP190" s="129"/>
      <c r="LXQ190" s="129"/>
      <c r="LXR190" s="129"/>
      <c r="LXS190" s="129"/>
      <c r="LXT190" s="129"/>
      <c r="LXU190" s="129"/>
      <c r="LXV190" s="129"/>
      <c r="LXW190" s="129"/>
      <c r="LXX190" s="129"/>
      <c r="LXY190" s="129"/>
      <c r="LXZ190" s="129"/>
      <c r="LYA190" s="129"/>
      <c r="LYB190" s="129"/>
      <c r="LYC190" s="129"/>
      <c r="LYD190" s="129"/>
      <c r="LYE190" s="129"/>
      <c r="LYF190" s="129"/>
      <c r="LYG190" s="129"/>
      <c r="LYH190" s="129"/>
      <c r="LYI190" s="129"/>
      <c r="LYJ190" s="129"/>
      <c r="LYK190" s="129"/>
      <c r="LYL190" s="129"/>
      <c r="LYM190" s="129"/>
      <c r="LYN190" s="129"/>
      <c r="LYO190" s="129"/>
      <c r="LYP190" s="129"/>
      <c r="LYQ190" s="129"/>
      <c r="LYR190" s="129"/>
      <c r="LYS190" s="129"/>
      <c r="LYT190" s="129"/>
      <c r="LYU190" s="129"/>
      <c r="LYV190" s="129"/>
      <c r="LYW190" s="129"/>
      <c r="LYX190" s="129"/>
      <c r="LYY190" s="129"/>
      <c r="LYZ190" s="129"/>
      <c r="LZA190" s="129"/>
      <c r="LZB190" s="129"/>
      <c r="LZC190" s="129"/>
      <c r="LZD190" s="129"/>
      <c r="LZE190" s="129"/>
      <c r="LZF190" s="129"/>
      <c r="LZG190" s="129"/>
      <c r="LZH190" s="129"/>
      <c r="LZI190" s="129"/>
      <c r="LZJ190" s="129"/>
      <c r="LZK190" s="129"/>
      <c r="LZL190" s="129"/>
      <c r="LZM190" s="129"/>
      <c r="LZN190" s="129"/>
      <c r="LZO190" s="129"/>
      <c r="LZP190" s="129"/>
      <c r="LZQ190" s="129"/>
      <c r="LZR190" s="129"/>
      <c r="LZS190" s="129"/>
      <c r="LZT190" s="129"/>
      <c r="LZU190" s="129"/>
      <c r="LZV190" s="129"/>
      <c r="LZW190" s="129"/>
      <c r="LZX190" s="129"/>
      <c r="LZY190" s="129"/>
      <c r="LZZ190" s="129"/>
      <c r="MAA190" s="129"/>
      <c r="MAB190" s="129"/>
      <c r="MAC190" s="129"/>
      <c r="MAD190" s="129"/>
      <c r="MAE190" s="129"/>
      <c r="MAF190" s="129"/>
      <c r="MAG190" s="129"/>
      <c r="MAH190" s="129"/>
      <c r="MAI190" s="129"/>
      <c r="MAJ190" s="129"/>
      <c r="MAK190" s="129"/>
      <c r="MAL190" s="129"/>
      <c r="MAM190" s="129"/>
      <c r="MAN190" s="129"/>
      <c r="MAO190" s="129"/>
      <c r="MAP190" s="129"/>
      <c r="MAQ190" s="129"/>
      <c r="MAR190" s="129"/>
      <c r="MAS190" s="129"/>
      <c r="MAT190" s="129"/>
      <c r="MAU190" s="129"/>
      <c r="MAV190" s="129"/>
      <c r="MAW190" s="129"/>
      <c r="MAX190" s="129"/>
      <c r="MAY190" s="129"/>
      <c r="MAZ190" s="129"/>
      <c r="MBA190" s="129"/>
      <c r="MBB190" s="129"/>
      <c r="MBC190" s="129"/>
      <c r="MBD190" s="129"/>
      <c r="MBE190" s="129"/>
      <c r="MBF190" s="129"/>
      <c r="MBG190" s="129"/>
      <c r="MBH190" s="129"/>
      <c r="MBI190" s="129"/>
      <c r="MBJ190" s="129"/>
      <c r="MBK190" s="129"/>
      <c r="MBL190" s="129"/>
      <c r="MBM190" s="129"/>
      <c r="MBN190" s="129"/>
      <c r="MBO190" s="129"/>
      <c r="MBP190" s="129"/>
      <c r="MBQ190" s="129"/>
      <c r="MBR190" s="129"/>
      <c r="MBS190" s="129"/>
      <c r="MBT190" s="129"/>
      <c r="MBU190" s="129"/>
      <c r="MBV190" s="129"/>
      <c r="MBW190" s="129"/>
      <c r="MBX190" s="129"/>
      <c r="MBY190" s="129"/>
      <c r="MBZ190" s="129"/>
      <c r="MCA190" s="129"/>
      <c r="MCB190" s="129"/>
      <c r="MCC190" s="129"/>
      <c r="MCD190" s="129"/>
      <c r="MCE190" s="129"/>
      <c r="MCF190" s="129"/>
      <c r="MCG190" s="129"/>
      <c r="MCH190" s="129"/>
      <c r="MCI190" s="129"/>
      <c r="MCJ190" s="129"/>
      <c r="MCK190" s="129"/>
      <c r="MCL190" s="129"/>
      <c r="MCM190" s="129"/>
      <c r="MCN190" s="129"/>
      <c r="MCO190" s="129"/>
      <c r="MCP190" s="129"/>
      <c r="MCQ190" s="129"/>
      <c r="MCR190" s="129"/>
      <c r="MCS190" s="129"/>
      <c r="MCT190" s="129"/>
      <c r="MCU190" s="129"/>
      <c r="MCV190" s="129"/>
      <c r="MCW190" s="129"/>
      <c r="MCX190" s="129"/>
      <c r="MCY190" s="129"/>
      <c r="MCZ190" s="129"/>
      <c r="MDA190" s="129"/>
      <c r="MDB190" s="129"/>
      <c r="MDC190" s="129"/>
      <c r="MDD190" s="129"/>
      <c r="MDE190" s="129"/>
      <c r="MDF190" s="129"/>
      <c r="MDG190" s="129"/>
      <c r="MDH190" s="129"/>
      <c r="MDI190" s="129"/>
      <c r="MDJ190" s="129"/>
      <c r="MDK190" s="129"/>
      <c r="MDL190" s="129"/>
      <c r="MDM190" s="129"/>
      <c r="MDN190" s="129"/>
      <c r="MDO190" s="129"/>
      <c r="MDP190" s="129"/>
      <c r="MDQ190" s="129"/>
      <c r="MDR190" s="129"/>
      <c r="MDS190" s="129"/>
      <c r="MDT190" s="129"/>
      <c r="MDU190" s="129"/>
      <c r="MDV190" s="129"/>
      <c r="MDW190" s="129"/>
      <c r="MDX190" s="129"/>
      <c r="MDY190" s="129"/>
      <c r="MDZ190" s="129"/>
      <c r="MEA190" s="129"/>
      <c r="MEB190" s="129"/>
      <c r="MEC190" s="129"/>
      <c r="MED190" s="129"/>
      <c r="MEE190" s="129"/>
      <c r="MEF190" s="129"/>
      <c r="MEG190" s="129"/>
      <c r="MEH190" s="129"/>
      <c r="MEI190" s="129"/>
      <c r="MEJ190" s="129"/>
      <c r="MEK190" s="129"/>
      <c r="MEL190" s="129"/>
      <c r="MEM190" s="129"/>
      <c r="MEN190" s="129"/>
      <c r="MEO190" s="129"/>
      <c r="MEP190" s="129"/>
      <c r="MEQ190" s="129"/>
      <c r="MER190" s="129"/>
      <c r="MES190" s="129"/>
      <c r="MET190" s="129"/>
      <c r="MEU190" s="129"/>
      <c r="MEV190" s="129"/>
      <c r="MEW190" s="129"/>
      <c r="MEX190" s="129"/>
      <c r="MEY190" s="129"/>
      <c r="MEZ190" s="129"/>
      <c r="MFA190" s="129"/>
      <c r="MFB190" s="129"/>
      <c r="MFC190" s="129"/>
      <c r="MFD190" s="129"/>
      <c r="MFE190" s="129"/>
      <c r="MFF190" s="129"/>
      <c r="MFG190" s="129"/>
      <c r="MFH190" s="129"/>
      <c r="MFI190" s="129"/>
      <c r="MFJ190" s="129"/>
      <c r="MFK190" s="129"/>
      <c r="MFL190" s="129"/>
      <c r="MFM190" s="129"/>
      <c r="MFN190" s="129"/>
      <c r="MFO190" s="129"/>
      <c r="MFP190" s="129"/>
      <c r="MFQ190" s="129"/>
      <c r="MFR190" s="129"/>
      <c r="MFS190" s="129"/>
      <c r="MFT190" s="129"/>
      <c r="MFU190" s="129"/>
      <c r="MFV190" s="129"/>
      <c r="MFW190" s="129"/>
      <c r="MFX190" s="129"/>
      <c r="MFY190" s="129"/>
      <c r="MFZ190" s="129"/>
      <c r="MGA190" s="129"/>
      <c r="MGB190" s="129"/>
      <c r="MGC190" s="129"/>
      <c r="MGD190" s="129"/>
      <c r="MGE190" s="129"/>
      <c r="MGF190" s="129"/>
      <c r="MGG190" s="129"/>
      <c r="MGH190" s="129"/>
      <c r="MGI190" s="129"/>
      <c r="MGJ190" s="129"/>
      <c r="MGK190" s="129"/>
      <c r="MGL190" s="129"/>
      <c r="MGM190" s="129"/>
      <c r="MGN190" s="129"/>
      <c r="MGO190" s="129"/>
      <c r="MGP190" s="129"/>
      <c r="MGQ190" s="129"/>
      <c r="MGR190" s="129"/>
      <c r="MGS190" s="129"/>
      <c r="MGT190" s="129"/>
      <c r="MGU190" s="129"/>
      <c r="MGV190" s="129"/>
      <c r="MGW190" s="129"/>
      <c r="MGX190" s="129"/>
      <c r="MGY190" s="129"/>
      <c r="MGZ190" s="129"/>
      <c r="MHA190" s="129"/>
      <c r="MHB190" s="129"/>
      <c r="MHC190" s="129"/>
      <c r="MHD190" s="129"/>
      <c r="MHE190" s="129"/>
      <c r="MHF190" s="129"/>
      <c r="MHG190" s="129"/>
      <c r="MHH190" s="129"/>
      <c r="MHI190" s="129"/>
      <c r="MHJ190" s="129"/>
      <c r="MHK190" s="129"/>
      <c r="MHL190" s="129"/>
      <c r="MHM190" s="129"/>
      <c r="MHN190" s="129"/>
      <c r="MHO190" s="129"/>
      <c r="MHP190" s="129"/>
      <c r="MHQ190" s="129"/>
      <c r="MHR190" s="129"/>
      <c r="MHS190" s="129"/>
      <c r="MHT190" s="129"/>
      <c r="MHU190" s="129"/>
      <c r="MHV190" s="129"/>
      <c r="MHW190" s="129"/>
      <c r="MHX190" s="129"/>
      <c r="MHY190" s="129"/>
      <c r="MHZ190" s="129"/>
      <c r="MIA190" s="129"/>
      <c r="MIB190" s="129"/>
      <c r="MIC190" s="129"/>
      <c r="MID190" s="129"/>
      <c r="MIE190" s="129"/>
      <c r="MIF190" s="129"/>
      <c r="MIG190" s="129"/>
      <c r="MIH190" s="129"/>
      <c r="MII190" s="129"/>
      <c r="MIJ190" s="129"/>
      <c r="MIK190" s="129"/>
      <c r="MIL190" s="129"/>
      <c r="MIM190" s="129"/>
      <c r="MIN190" s="129"/>
      <c r="MIO190" s="129"/>
      <c r="MIP190" s="129"/>
      <c r="MIQ190" s="129"/>
      <c r="MIR190" s="129"/>
      <c r="MIS190" s="129"/>
      <c r="MIT190" s="129"/>
      <c r="MIU190" s="129"/>
      <c r="MIV190" s="129"/>
      <c r="MIW190" s="129"/>
      <c r="MIX190" s="129"/>
      <c r="MIY190" s="129"/>
      <c r="MIZ190" s="129"/>
      <c r="MJA190" s="129"/>
      <c r="MJB190" s="129"/>
      <c r="MJC190" s="129"/>
      <c r="MJD190" s="129"/>
      <c r="MJE190" s="129"/>
      <c r="MJF190" s="129"/>
      <c r="MJG190" s="129"/>
      <c r="MJH190" s="129"/>
      <c r="MJI190" s="129"/>
      <c r="MJJ190" s="129"/>
      <c r="MJK190" s="129"/>
      <c r="MJL190" s="129"/>
      <c r="MJM190" s="129"/>
      <c r="MJN190" s="129"/>
      <c r="MJO190" s="129"/>
      <c r="MJP190" s="129"/>
      <c r="MJQ190" s="129"/>
      <c r="MJR190" s="129"/>
      <c r="MJS190" s="129"/>
      <c r="MJT190" s="129"/>
      <c r="MJU190" s="129"/>
      <c r="MJV190" s="129"/>
      <c r="MJW190" s="129"/>
      <c r="MJX190" s="129"/>
      <c r="MJY190" s="129"/>
      <c r="MJZ190" s="129"/>
      <c r="MKA190" s="129"/>
      <c r="MKB190" s="129"/>
      <c r="MKC190" s="129"/>
      <c r="MKD190" s="129"/>
      <c r="MKE190" s="129"/>
      <c r="MKF190" s="129"/>
      <c r="MKG190" s="129"/>
      <c r="MKH190" s="129"/>
      <c r="MKI190" s="129"/>
      <c r="MKJ190" s="129"/>
      <c r="MKK190" s="129"/>
      <c r="MKL190" s="129"/>
      <c r="MKM190" s="129"/>
      <c r="MKN190" s="129"/>
      <c r="MKO190" s="129"/>
      <c r="MKP190" s="129"/>
      <c r="MKQ190" s="129"/>
      <c r="MKR190" s="129"/>
      <c r="MKS190" s="129"/>
      <c r="MKT190" s="129"/>
      <c r="MKU190" s="129"/>
      <c r="MKV190" s="129"/>
      <c r="MKW190" s="129"/>
      <c r="MKX190" s="129"/>
      <c r="MKY190" s="129"/>
      <c r="MKZ190" s="129"/>
      <c r="MLA190" s="129"/>
      <c r="MLB190" s="129"/>
      <c r="MLC190" s="129"/>
      <c r="MLD190" s="129"/>
      <c r="MLE190" s="129"/>
      <c r="MLF190" s="129"/>
      <c r="MLG190" s="129"/>
      <c r="MLH190" s="129"/>
      <c r="MLI190" s="129"/>
      <c r="MLJ190" s="129"/>
      <c r="MLK190" s="129"/>
      <c r="MLL190" s="129"/>
      <c r="MLM190" s="129"/>
      <c r="MLN190" s="129"/>
      <c r="MLO190" s="129"/>
      <c r="MLP190" s="129"/>
      <c r="MLQ190" s="129"/>
      <c r="MLR190" s="129"/>
      <c r="MLS190" s="129"/>
      <c r="MLT190" s="129"/>
      <c r="MLU190" s="129"/>
      <c r="MLV190" s="129"/>
      <c r="MLW190" s="129"/>
      <c r="MLX190" s="129"/>
      <c r="MLY190" s="129"/>
      <c r="MLZ190" s="129"/>
      <c r="MMA190" s="129"/>
      <c r="MMB190" s="129"/>
      <c r="MMC190" s="129"/>
      <c r="MMD190" s="129"/>
      <c r="MME190" s="129"/>
      <c r="MMF190" s="129"/>
      <c r="MMG190" s="129"/>
      <c r="MMH190" s="129"/>
      <c r="MMI190" s="129"/>
      <c r="MMJ190" s="129"/>
      <c r="MMK190" s="129"/>
      <c r="MML190" s="129"/>
      <c r="MMM190" s="129"/>
      <c r="MMN190" s="129"/>
      <c r="MMO190" s="129"/>
      <c r="MMP190" s="129"/>
      <c r="MMQ190" s="129"/>
      <c r="MMR190" s="129"/>
      <c r="MMS190" s="129"/>
      <c r="MMT190" s="129"/>
      <c r="MMU190" s="129"/>
      <c r="MMV190" s="129"/>
      <c r="MMW190" s="129"/>
      <c r="MMX190" s="129"/>
      <c r="MMY190" s="129"/>
      <c r="MMZ190" s="129"/>
      <c r="MNA190" s="129"/>
      <c r="MNB190" s="129"/>
      <c r="MNC190" s="129"/>
      <c r="MND190" s="129"/>
      <c r="MNE190" s="129"/>
      <c r="MNF190" s="129"/>
      <c r="MNG190" s="129"/>
      <c r="MNH190" s="129"/>
      <c r="MNI190" s="129"/>
      <c r="MNJ190" s="129"/>
      <c r="MNK190" s="129"/>
      <c r="MNL190" s="129"/>
      <c r="MNM190" s="129"/>
      <c r="MNN190" s="129"/>
      <c r="MNO190" s="129"/>
      <c r="MNP190" s="129"/>
      <c r="MNQ190" s="129"/>
      <c r="MNR190" s="129"/>
      <c r="MNS190" s="129"/>
      <c r="MNT190" s="129"/>
      <c r="MNU190" s="129"/>
      <c r="MNV190" s="129"/>
      <c r="MNW190" s="129"/>
      <c r="MNX190" s="129"/>
      <c r="MNY190" s="129"/>
      <c r="MNZ190" s="129"/>
      <c r="MOA190" s="129"/>
      <c r="MOB190" s="129"/>
      <c r="MOC190" s="129"/>
      <c r="MOD190" s="129"/>
      <c r="MOE190" s="129"/>
      <c r="MOF190" s="129"/>
      <c r="MOG190" s="129"/>
      <c r="MOH190" s="129"/>
      <c r="MOI190" s="129"/>
      <c r="MOJ190" s="129"/>
      <c r="MOK190" s="129"/>
      <c r="MOL190" s="129"/>
      <c r="MOM190" s="129"/>
      <c r="MON190" s="129"/>
      <c r="MOO190" s="129"/>
      <c r="MOP190" s="129"/>
      <c r="MOQ190" s="129"/>
      <c r="MOR190" s="129"/>
      <c r="MOS190" s="129"/>
      <c r="MOT190" s="129"/>
      <c r="MOU190" s="129"/>
      <c r="MOV190" s="129"/>
      <c r="MOW190" s="129"/>
      <c r="MOX190" s="129"/>
      <c r="MOY190" s="129"/>
      <c r="MOZ190" s="129"/>
      <c r="MPA190" s="129"/>
      <c r="MPB190" s="129"/>
      <c r="MPC190" s="129"/>
      <c r="MPD190" s="129"/>
      <c r="MPE190" s="129"/>
      <c r="MPF190" s="129"/>
      <c r="MPG190" s="129"/>
      <c r="MPH190" s="129"/>
      <c r="MPI190" s="129"/>
      <c r="MPJ190" s="129"/>
      <c r="MPK190" s="129"/>
      <c r="MPL190" s="129"/>
      <c r="MPM190" s="129"/>
      <c r="MPN190" s="129"/>
      <c r="MPO190" s="129"/>
      <c r="MPP190" s="129"/>
      <c r="MPQ190" s="129"/>
      <c r="MPR190" s="129"/>
      <c r="MPS190" s="129"/>
      <c r="MPT190" s="129"/>
      <c r="MPU190" s="129"/>
      <c r="MPV190" s="129"/>
      <c r="MPW190" s="129"/>
      <c r="MPX190" s="129"/>
      <c r="MPY190" s="129"/>
      <c r="MPZ190" s="129"/>
      <c r="MQA190" s="129"/>
      <c r="MQB190" s="129"/>
      <c r="MQC190" s="129"/>
      <c r="MQD190" s="129"/>
      <c r="MQE190" s="129"/>
      <c r="MQF190" s="129"/>
      <c r="MQG190" s="129"/>
      <c r="MQH190" s="129"/>
      <c r="MQI190" s="129"/>
      <c r="MQJ190" s="129"/>
      <c r="MQK190" s="129"/>
      <c r="MQL190" s="129"/>
      <c r="MQM190" s="129"/>
      <c r="MQN190" s="129"/>
      <c r="MQO190" s="129"/>
      <c r="MQP190" s="129"/>
      <c r="MQQ190" s="129"/>
      <c r="MQR190" s="129"/>
      <c r="MQS190" s="129"/>
      <c r="MQT190" s="129"/>
      <c r="MQU190" s="129"/>
      <c r="MQV190" s="129"/>
      <c r="MQW190" s="129"/>
      <c r="MQX190" s="129"/>
      <c r="MQY190" s="129"/>
      <c r="MQZ190" s="129"/>
      <c r="MRA190" s="129"/>
      <c r="MRB190" s="129"/>
      <c r="MRC190" s="129"/>
      <c r="MRD190" s="129"/>
      <c r="MRE190" s="129"/>
      <c r="MRF190" s="129"/>
      <c r="MRG190" s="129"/>
      <c r="MRH190" s="129"/>
      <c r="MRI190" s="129"/>
      <c r="MRJ190" s="129"/>
      <c r="MRK190" s="129"/>
      <c r="MRL190" s="129"/>
      <c r="MRM190" s="129"/>
      <c r="MRN190" s="129"/>
      <c r="MRO190" s="129"/>
      <c r="MRP190" s="129"/>
      <c r="MRQ190" s="129"/>
      <c r="MRR190" s="129"/>
      <c r="MRS190" s="129"/>
      <c r="MRT190" s="129"/>
      <c r="MRU190" s="129"/>
      <c r="MRV190" s="129"/>
      <c r="MRW190" s="129"/>
      <c r="MRX190" s="129"/>
      <c r="MRY190" s="129"/>
      <c r="MRZ190" s="129"/>
      <c r="MSA190" s="129"/>
      <c r="MSB190" s="129"/>
      <c r="MSC190" s="129"/>
      <c r="MSD190" s="129"/>
      <c r="MSE190" s="129"/>
      <c r="MSF190" s="129"/>
      <c r="MSG190" s="129"/>
      <c r="MSH190" s="129"/>
      <c r="MSI190" s="129"/>
      <c r="MSJ190" s="129"/>
      <c r="MSK190" s="129"/>
      <c r="MSL190" s="129"/>
      <c r="MSM190" s="129"/>
      <c r="MSN190" s="129"/>
      <c r="MSO190" s="129"/>
      <c r="MSP190" s="129"/>
      <c r="MSQ190" s="129"/>
      <c r="MSR190" s="129"/>
      <c r="MSS190" s="129"/>
      <c r="MST190" s="129"/>
      <c r="MSU190" s="129"/>
      <c r="MSV190" s="129"/>
      <c r="MSW190" s="129"/>
      <c r="MSX190" s="129"/>
      <c r="MSY190" s="129"/>
      <c r="MSZ190" s="129"/>
      <c r="MTA190" s="129"/>
      <c r="MTB190" s="129"/>
      <c r="MTC190" s="129"/>
      <c r="MTD190" s="129"/>
      <c r="MTE190" s="129"/>
      <c r="MTF190" s="129"/>
      <c r="MTG190" s="129"/>
      <c r="MTH190" s="129"/>
      <c r="MTI190" s="129"/>
      <c r="MTJ190" s="129"/>
      <c r="MTK190" s="129"/>
      <c r="MTL190" s="129"/>
      <c r="MTM190" s="129"/>
      <c r="MTN190" s="129"/>
      <c r="MTO190" s="129"/>
      <c r="MTP190" s="129"/>
      <c r="MTQ190" s="129"/>
      <c r="MTR190" s="129"/>
      <c r="MTS190" s="129"/>
      <c r="MTT190" s="129"/>
      <c r="MTU190" s="129"/>
      <c r="MTV190" s="129"/>
      <c r="MTW190" s="129"/>
      <c r="MTX190" s="129"/>
      <c r="MTY190" s="129"/>
      <c r="MTZ190" s="129"/>
      <c r="MUA190" s="129"/>
      <c r="MUB190" s="129"/>
      <c r="MUC190" s="129"/>
      <c r="MUD190" s="129"/>
      <c r="MUE190" s="129"/>
      <c r="MUF190" s="129"/>
      <c r="MUG190" s="129"/>
      <c r="MUH190" s="129"/>
      <c r="MUI190" s="129"/>
      <c r="MUJ190" s="129"/>
      <c r="MUK190" s="129"/>
      <c r="MUL190" s="129"/>
      <c r="MUM190" s="129"/>
      <c r="MUN190" s="129"/>
      <c r="MUO190" s="129"/>
      <c r="MUP190" s="129"/>
      <c r="MUQ190" s="129"/>
      <c r="MUR190" s="129"/>
      <c r="MUS190" s="129"/>
      <c r="MUT190" s="129"/>
      <c r="MUU190" s="129"/>
      <c r="MUV190" s="129"/>
      <c r="MUW190" s="129"/>
      <c r="MUX190" s="129"/>
      <c r="MUY190" s="129"/>
      <c r="MUZ190" s="129"/>
      <c r="MVA190" s="129"/>
      <c r="MVB190" s="129"/>
      <c r="MVC190" s="129"/>
      <c r="MVD190" s="129"/>
      <c r="MVE190" s="129"/>
      <c r="MVF190" s="129"/>
      <c r="MVG190" s="129"/>
      <c r="MVH190" s="129"/>
      <c r="MVI190" s="129"/>
      <c r="MVJ190" s="129"/>
      <c r="MVK190" s="129"/>
      <c r="MVL190" s="129"/>
      <c r="MVM190" s="129"/>
      <c r="MVN190" s="129"/>
      <c r="MVO190" s="129"/>
      <c r="MVP190" s="129"/>
      <c r="MVQ190" s="129"/>
      <c r="MVR190" s="129"/>
      <c r="MVS190" s="129"/>
      <c r="MVT190" s="129"/>
      <c r="MVU190" s="129"/>
      <c r="MVV190" s="129"/>
      <c r="MVW190" s="129"/>
      <c r="MVX190" s="129"/>
      <c r="MVY190" s="129"/>
      <c r="MVZ190" s="129"/>
      <c r="MWA190" s="129"/>
      <c r="MWB190" s="129"/>
      <c r="MWC190" s="129"/>
      <c r="MWD190" s="129"/>
      <c r="MWE190" s="129"/>
      <c r="MWF190" s="129"/>
      <c r="MWG190" s="129"/>
      <c r="MWH190" s="129"/>
      <c r="MWI190" s="129"/>
      <c r="MWJ190" s="129"/>
      <c r="MWK190" s="129"/>
      <c r="MWL190" s="129"/>
      <c r="MWM190" s="129"/>
      <c r="MWN190" s="129"/>
      <c r="MWO190" s="129"/>
      <c r="MWP190" s="129"/>
      <c r="MWQ190" s="129"/>
      <c r="MWR190" s="129"/>
      <c r="MWS190" s="129"/>
      <c r="MWT190" s="129"/>
      <c r="MWU190" s="129"/>
      <c r="MWV190" s="129"/>
      <c r="MWW190" s="129"/>
      <c r="MWX190" s="129"/>
      <c r="MWY190" s="129"/>
      <c r="MWZ190" s="129"/>
      <c r="MXA190" s="129"/>
      <c r="MXB190" s="129"/>
      <c r="MXC190" s="129"/>
      <c r="MXD190" s="129"/>
      <c r="MXE190" s="129"/>
      <c r="MXF190" s="129"/>
      <c r="MXG190" s="129"/>
      <c r="MXH190" s="129"/>
      <c r="MXI190" s="129"/>
      <c r="MXJ190" s="129"/>
      <c r="MXK190" s="129"/>
      <c r="MXL190" s="129"/>
      <c r="MXM190" s="129"/>
      <c r="MXN190" s="129"/>
      <c r="MXO190" s="129"/>
      <c r="MXP190" s="129"/>
      <c r="MXQ190" s="129"/>
      <c r="MXR190" s="129"/>
      <c r="MXS190" s="129"/>
      <c r="MXT190" s="129"/>
      <c r="MXU190" s="129"/>
      <c r="MXV190" s="129"/>
      <c r="MXW190" s="129"/>
      <c r="MXX190" s="129"/>
      <c r="MXY190" s="129"/>
      <c r="MXZ190" s="129"/>
      <c r="MYA190" s="129"/>
      <c r="MYB190" s="129"/>
      <c r="MYC190" s="129"/>
      <c r="MYD190" s="129"/>
      <c r="MYE190" s="129"/>
      <c r="MYF190" s="129"/>
      <c r="MYG190" s="129"/>
      <c r="MYH190" s="129"/>
      <c r="MYI190" s="129"/>
      <c r="MYJ190" s="129"/>
      <c r="MYK190" s="129"/>
      <c r="MYL190" s="129"/>
      <c r="MYM190" s="129"/>
      <c r="MYN190" s="129"/>
      <c r="MYO190" s="129"/>
      <c r="MYP190" s="129"/>
      <c r="MYQ190" s="129"/>
      <c r="MYR190" s="129"/>
      <c r="MYS190" s="129"/>
      <c r="MYT190" s="129"/>
      <c r="MYU190" s="129"/>
      <c r="MYV190" s="129"/>
      <c r="MYW190" s="129"/>
      <c r="MYX190" s="129"/>
      <c r="MYY190" s="129"/>
      <c r="MYZ190" s="129"/>
      <c r="MZA190" s="129"/>
      <c r="MZB190" s="129"/>
      <c r="MZC190" s="129"/>
      <c r="MZD190" s="129"/>
      <c r="MZE190" s="129"/>
      <c r="MZF190" s="129"/>
      <c r="MZG190" s="129"/>
      <c r="MZH190" s="129"/>
      <c r="MZI190" s="129"/>
      <c r="MZJ190" s="129"/>
      <c r="MZK190" s="129"/>
      <c r="MZL190" s="129"/>
      <c r="MZM190" s="129"/>
      <c r="MZN190" s="129"/>
      <c r="MZO190" s="129"/>
      <c r="MZP190" s="129"/>
      <c r="MZQ190" s="129"/>
      <c r="MZR190" s="129"/>
      <c r="MZS190" s="129"/>
      <c r="MZT190" s="129"/>
      <c r="MZU190" s="129"/>
      <c r="MZV190" s="129"/>
      <c r="MZW190" s="129"/>
      <c r="MZX190" s="129"/>
      <c r="MZY190" s="129"/>
      <c r="MZZ190" s="129"/>
      <c r="NAA190" s="129"/>
      <c r="NAB190" s="129"/>
      <c r="NAC190" s="129"/>
      <c r="NAD190" s="129"/>
      <c r="NAE190" s="129"/>
      <c r="NAF190" s="129"/>
      <c r="NAG190" s="129"/>
      <c r="NAH190" s="129"/>
      <c r="NAI190" s="129"/>
      <c r="NAJ190" s="129"/>
      <c r="NAK190" s="129"/>
      <c r="NAL190" s="129"/>
      <c r="NAM190" s="129"/>
      <c r="NAN190" s="129"/>
      <c r="NAO190" s="129"/>
      <c r="NAP190" s="129"/>
      <c r="NAQ190" s="129"/>
      <c r="NAR190" s="129"/>
      <c r="NAS190" s="129"/>
      <c r="NAT190" s="129"/>
      <c r="NAU190" s="129"/>
      <c r="NAV190" s="129"/>
      <c r="NAW190" s="129"/>
      <c r="NAX190" s="129"/>
      <c r="NAY190" s="129"/>
      <c r="NAZ190" s="129"/>
      <c r="NBA190" s="129"/>
      <c r="NBB190" s="129"/>
      <c r="NBC190" s="129"/>
      <c r="NBD190" s="129"/>
      <c r="NBE190" s="129"/>
      <c r="NBF190" s="129"/>
      <c r="NBG190" s="129"/>
      <c r="NBH190" s="129"/>
      <c r="NBI190" s="129"/>
      <c r="NBJ190" s="129"/>
      <c r="NBK190" s="129"/>
      <c r="NBL190" s="129"/>
      <c r="NBM190" s="129"/>
      <c r="NBN190" s="129"/>
      <c r="NBO190" s="129"/>
      <c r="NBP190" s="129"/>
      <c r="NBQ190" s="129"/>
      <c r="NBR190" s="129"/>
      <c r="NBS190" s="129"/>
      <c r="NBT190" s="129"/>
      <c r="NBU190" s="129"/>
      <c r="NBV190" s="129"/>
      <c r="NBW190" s="129"/>
      <c r="NBX190" s="129"/>
      <c r="NBY190" s="129"/>
      <c r="NBZ190" s="129"/>
      <c r="NCA190" s="129"/>
      <c r="NCB190" s="129"/>
      <c r="NCC190" s="129"/>
      <c r="NCD190" s="129"/>
      <c r="NCE190" s="129"/>
      <c r="NCF190" s="129"/>
      <c r="NCG190" s="129"/>
      <c r="NCH190" s="129"/>
      <c r="NCI190" s="129"/>
      <c r="NCJ190" s="129"/>
      <c r="NCK190" s="129"/>
      <c r="NCL190" s="129"/>
      <c r="NCM190" s="129"/>
      <c r="NCN190" s="129"/>
      <c r="NCO190" s="129"/>
      <c r="NCP190" s="129"/>
      <c r="NCQ190" s="129"/>
      <c r="NCR190" s="129"/>
      <c r="NCS190" s="129"/>
      <c r="NCT190" s="129"/>
      <c r="NCU190" s="129"/>
      <c r="NCV190" s="129"/>
      <c r="NCW190" s="129"/>
      <c r="NCX190" s="129"/>
      <c r="NCY190" s="129"/>
      <c r="NCZ190" s="129"/>
      <c r="NDA190" s="129"/>
      <c r="NDB190" s="129"/>
      <c r="NDC190" s="129"/>
      <c r="NDD190" s="129"/>
      <c r="NDE190" s="129"/>
      <c r="NDF190" s="129"/>
      <c r="NDG190" s="129"/>
      <c r="NDH190" s="129"/>
      <c r="NDI190" s="129"/>
      <c r="NDJ190" s="129"/>
      <c r="NDK190" s="129"/>
      <c r="NDL190" s="129"/>
      <c r="NDM190" s="129"/>
      <c r="NDN190" s="129"/>
      <c r="NDO190" s="129"/>
      <c r="NDP190" s="129"/>
      <c r="NDQ190" s="129"/>
      <c r="NDR190" s="129"/>
      <c r="NDS190" s="129"/>
      <c r="NDT190" s="129"/>
      <c r="NDU190" s="129"/>
      <c r="NDV190" s="129"/>
      <c r="NDW190" s="129"/>
      <c r="NDX190" s="129"/>
      <c r="NDY190" s="129"/>
      <c r="NDZ190" s="129"/>
      <c r="NEA190" s="129"/>
      <c r="NEB190" s="129"/>
      <c r="NEC190" s="129"/>
      <c r="NED190" s="129"/>
      <c r="NEE190" s="129"/>
      <c r="NEF190" s="129"/>
      <c r="NEG190" s="129"/>
      <c r="NEH190" s="129"/>
      <c r="NEI190" s="129"/>
      <c r="NEJ190" s="129"/>
      <c r="NEK190" s="129"/>
      <c r="NEL190" s="129"/>
      <c r="NEM190" s="129"/>
      <c r="NEN190" s="129"/>
      <c r="NEO190" s="129"/>
      <c r="NEP190" s="129"/>
      <c r="NEQ190" s="129"/>
      <c r="NER190" s="129"/>
      <c r="NES190" s="129"/>
      <c r="NET190" s="129"/>
      <c r="NEU190" s="129"/>
      <c r="NEV190" s="129"/>
      <c r="NEW190" s="129"/>
      <c r="NEX190" s="129"/>
      <c r="NEY190" s="129"/>
      <c r="NEZ190" s="129"/>
      <c r="NFA190" s="129"/>
      <c r="NFB190" s="129"/>
      <c r="NFC190" s="129"/>
      <c r="NFD190" s="129"/>
      <c r="NFE190" s="129"/>
      <c r="NFF190" s="129"/>
      <c r="NFG190" s="129"/>
      <c r="NFH190" s="129"/>
      <c r="NFI190" s="129"/>
      <c r="NFJ190" s="129"/>
      <c r="NFK190" s="129"/>
      <c r="NFL190" s="129"/>
      <c r="NFM190" s="129"/>
      <c r="NFN190" s="129"/>
      <c r="NFO190" s="129"/>
      <c r="NFP190" s="129"/>
      <c r="NFQ190" s="129"/>
      <c r="NFR190" s="129"/>
      <c r="NFS190" s="129"/>
      <c r="NFT190" s="129"/>
      <c r="NFU190" s="129"/>
      <c r="NFV190" s="129"/>
      <c r="NFW190" s="129"/>
      <c r="NFX190" s="129"/>
      <c r="NFY190" s="129"/>
      <c r="NFZ190" s="129"/>
      <c r="NGA190" s="129"/>
      <c r="NGB190" s="129"/>
      <c r="NGC190" s="129"/>
      <c r="NGD190" s="129"/>
      <c r="NGE190" s="129"/>
      <c r="NGF190" s="129"/>
      <c r="NGG190" s="129"/>
      <c r="NGH190" s="129"/>
      <c r="NGI190" s="129"/>
      <c r="NGJ190" s="129"/>
      <c r="NGK190" s="129"/>
      <c r="NGL190" s="129"/>
      <c r="NGM190" s="129"/>
      <c r="NGN190" s="129"/>
      <c r="NGO190" s="129"/>
      <c r="NGP190" s="129"/>
      <c r="NGQ190" s="129"/>
      <c r="NGR190" s="129"/>
      <c r="NGS190" s="129"/>
      <c r="NGT190" s="129"/>
      <c r="NGU190" s="129"/>
      <c r="NGV190" s="129"/>
      <c r="NGW190" s="129"/>
      <c r="NGX190" s="129"/>
      <c r="NGY190" s="129"/>
      <c r="NGZ190" s="129"/>
      <c r="NHA190" s="129"/>
      <c r="NHB190" s="129"/>
      <c r="NHC190" s="129"/>
      <c r="NHD190" s="129"/>
      <c r="NHE190" s="129"/>
      <c r="NHF190" s="129"/>
      <c r="NHG190" s="129"/>
      <c r="NHH190" s="129"/>
      <c r="NHI190" s="129"/>
      <c r="NHJ190" s="129"/>
      <c r="NHK190" s="129"/>
      <c r="NHL190" s="129"/>
      <c r="NHM190" s="129"/>
      <c r="NHN190" s="129"/>
      <c r="NHO190" s="129"/>
      <c r="NHP190" s="129"/>
      <c r="NHQ190" s="129"/>
      <c r="NHR190" s="129"/>
      <c r="NHS190" s="129"/>
      <c r="NHT190" s="129"/>
      <c r="NHU190" s="129"/>
      <c r="NHV190" s="129"/>
      <c r="NHW190" s="129"/>
      <c r="NHX190" s="129"/>
      <c r="NHY190" s="129"/>
      <c r="NHZ190" s="129"/>
      <c r="NIA190" s="129"/>
      <c r="NIB190" s="129"/>
      <c r="NIC190" s="129"/>
      <c r="NID190" s="129"/>
      <c r="NIE190" s="129"/>
      <c r="NIF190" s="129"/>
      <c r="NIG190" s="129"/>
      <c r="NIH190" s="129"/>
      <c r="NII190" s="129"/>
      <c r="NIJ190" s="129"/>
      <c r="NIK190" s="129"/>
      <c r="NIL190" s="129"/>
      <c r="NIM190" s="129"/>
      <c r="NIN190" s="129"/>
      <c r="NIO190" s="129"/>
      <c r="NIP190" s="129"/>
      <c r="NIQ190" s="129"/>
      <c r="NIR190" s="129"/>
      <c r="NIS190" s="129"/>
      <c r="NIT190" s="129"/>
      <c r="NIU190" s="129"/>
      <c r="NIV190" s="129"/>
      <c r="NIW190" s="129"/>
      <c r="NIX190" s="129"/>
      <c r="NIY190" s="129"/>
      <c r="NIZ190" s="129"/>
      <c r="NJA190" s="129"/>
      <c r="NJB190" s="129"/>
      <c r="NJC190" s="129"/>
      <c r="NJD190" s="129"/>
      <c r="NJE190" s="129"/>
      <c r="NJF190" s="129"/>
      <c r="NJG190" s="129"/>
      <c r="NJH190" s="129"/>
      <c r="NJI190" s="129"/>
      <c r="NJJ190" s="129"/>
      <c r="NJK190" s="129"/>
      <c r="NJL190" s="129"/>
      <c r="NJM190" s="129"/>
      <c r="NJN190" s="129"/>
      <c r="NJO190" s="129"/>
      <c r="NJP190" s="129"/>
      <c r="NJQ190" s="129"/>
      <c r="NJR190" s="129"/>
      <c r="NJS190" s="129"/>
      <c r="NJT190" s="129"/>
      <c r="NJU190" s="129"/>
      <c r="NJV190" s="129"/>
      <c r="NJW190" s="129"/>
      <c r="NJX190" s="129"/>
      <c r="NJY190" s="129"/>
      <c r="NJZ190" s="129"/>
      <c r="NKA190" s="129"/>
      <c r="NKB190" s="129"/>
      <c r="NKC190" s="129"/>
      <c r="NKD190" s="129"/>
      <c r="NKE190" s="129"/>
      <c r="NKF190" s="129"/>
      <c r="NKG190" s="129"/>
      <c r="NKH190" s="129"/>
      <c r="NKI190" s="129"/>
      <c r="NKJ190" s="129"/>
      <c r="NKK190" s="129"/>
      <c r="NKL190" s="129"/>
      <c r="NKM190" s="129"/>
      <c r="NKN190" s="129"/>
      <c r="NKO190" s="129"/>
      <c r="NKP190" s="129"/>
      <c r="NKQ190" s="129"/>
      <c r="NKR190" s="129"/>
      <c r="NKS190" s="129"/>
      <c r="NKT190" s="129"/>
      <c r="NKU190" s="129"/>
      <c r="NKV190" s="129"/>
      <c r="NKW190" s="129"/>
      <c r="NKX190" s="129"/>
      <c r="NKY190" s="129"/>
      <c r="NKZ190" s="129"/>
      <c r="NLA190" s="129"/>
      <c r="NLB190" s="129"/>
      <c r="NLC190" s="129"/>
      <c r="NLD190" s="129"/>
      <c r="NLE190" s="129"/>
      <c r="NLF190" s="129"/>
      <c r="NLG190" s="129"/>
      <c r="NLH190" s="129"/>
      <c r="NLI190" s="129"/>
      <c r="NLJ190" s="129"/>
      <c r="NLK190" s="129"/>
      <c r="NLL190" s="129"/>
      <c r="NLM190" s="129"/>
      <c r="NLN190" s="129"/>
      <c r="NLO190" s="129"/>
      <c r="NLP190" s="129"/>
      <c r="NLQ190" s="129"/>
      <c r="NLR190" s="129"/>
      <c r="NLS190" s="129"/>
      <c r="NLT190" s="129"/>
      <c r="NLU190" s="129"/>
      <c r="NLV190" s="129"/>
      <c r="NLW190" s="129"/>
      <c r="NLX190" s="129"/>
      <c r="NLY190" s="129"/>
      <c r="NLZ190" s="129"/>
      <c r="NMA190" s="129"/>
      <c r="NMB190" s="129"/>
      <c r="NMC190" s="129"/>
      <c r="NMD190" s="129"/>
      <c r="NME190" s="129"/>
      <c r="NMF190" s="129"/>
      <c r="NMG190" s="129"/>
      <c r="NMH190" s="129"/>
      <c r="NMI190" s="129"/>
      <c r="NMJ190" s="129"/>
      <c r="NMK190" s="129"/>
      <c r="NML190" s="129"/>
      <c r="NMM190" s="129"/>
      <c r="NMN190" s="129"/>
      <c r="NMO190" s="129"/>
      <c r="NMP190" s="129"/>
      <c r="NMQ190" s="129"/>
      <c r="NMR190" s="129"/>
      <c r="NMS190" s="129"/>
      <c r="NMT190" s="129"/>
      <c r="NMU190" s="129"/>
      <c r="NMV190" s="129"/>
      <c r="NMW190" s="129"/>
      <c r="NMX190" s="129"/>
      <c r="NMY190" s="129"/>
      <c r="NMZ190" s="129"/>
      <c r="NNA190" s="129"/>
      <c r="NNB190" s="129"/>
      <c r="NNC190" s="129"/>
      <c r="NND190" s="129"/>
      <c r="NNE190" s="129"/>
      <c r="NNF190" s="129"/>
      <c r="NNG190" s="129"/>
      <c r="NNH190" s="129"/>
      <c r="NNI190" s="129"/>
      <c r="NNJ190" s="129"/>
      <c r="NNK190" s="129"/>
      <c r="NNL190" s="129"/>
      <c r="NNM190" s="129"/>
      <c r="NNN190" s="129"/>
      <c r="NNO190" s="129"/>
      <c r="NNP190" s="129"/>
      <c r="NNQ190" s="129"/>
      <c r="NNR190" s="129"/>
      <c r="NNS190" s="129"/>
      <c r="NNT190" s="129"/>
      <c r="NNU190" s="129"/>
      <c r="NNV190" s="129"/>
      <c r="NNW190" s="129"/>
      <c r="NNX190" s="129"/>
      <c r="NNY190" s="129"/>
      <c r="NNZ190" s="129"/>
      <c r="NOA190" s="129"/>
      <c r="NOB190" s="129"/>
      <c r="NOC190" s="129"/>
      <c r="NOD190" s="129"/>
      <c r="NOE190" s="129"/>
      <c r="NOF190" s="129"/>
      <c r="NOG190" s="129"/>
      <c r="NOH190" s="129"/>
      <c r="NOI190" s="129"/>
      <c r="NOJ190" s="129"/>
      <c r="NOK190" s="129"/>
      <c r="NOL190" s="129"/>
      <c r="NOM190" s="129"/>
      <c r="NON190" s="129"/>
      <c r="NOO190" s="129"/>
      <c r="NOP190" s="129"/>
      <c r="NOQ190" s="129"/>
      <c r="NOR190" s="129"/>
      <c r="NOS190" s="129"/>
      <c r="NOT190" s="129"/>
      <c r="NOU190" s="129"/>
      <c r="NOV190" s="129"/>
      <c r="NOW190" s="129"/>
      <c r="NOX190" s="129"/>
      <c r="NOY190" s="129"/>
      <c r="NOZ190" s="129"/>
      <c r="NPA190" s="129"/>
      <c r="NPB190" s="129"/>
      <c r="NPC190" s="129"/>
      <c r="NPD190" s="129"/>
      <c r="NPE190" s="129"/>
      <c r="NPF190" s="129"/>
      <c r="NPG190" s="129"/>
      <c r="NPH190" s="129"/>
      <c r="NPI190" s="129"/>
      <c r="NPJ190" s="129"/>
      <c r="NPK190" s="129"/>
      <c r="NPL190" s="129"/>
      <c r="NPM190" s="129"/>
      <c r="NPN190" s="129"/>
      <c r="NPO190" s="129"/>
      <c r="NPP190" s="129"/>
      <c r="NPQ190" s="129"/>
      <c r="NPR190" s="129"/>
      <c r="NPS190" s="129"/>
      <c r="NPT190" s="129"/>
      <c r="NPU190" s="129"/>
      <c r="NPV190" s="129"/>
      <c r="NPW190" s="129"/>
      <c r="NPX190" s="129"/>
      <c r="NPY190" s="129"/>
      <c r="NPZ190" s="129"/>
      <c r="NQA190" s="129"/>
      <c r="NQB190" s="129"/>
      <c r="NQC190" s="129"/>
      <c r="NQD190" s="129"/>
      <c r="NQE190" s="129"/>
      <c r="NQF190" s="129"/>
      <c r="NQG190" s="129"/>
      <c r="NQH190" s="129"/>
      <c r="NQI190" s="129"/>
      <c r="NQJ190" s="129"/>
      <c r="NQK190" s="129"/>
      <c r="NQL190" s="129"/>
      <c r="NQM190" s="129"/>
      <c r="NQN190" s="129"/>
      <c r="NQO190" s="129"/>
      <c r="NQP190" s="129"/>
      <c r="NQQ190" s="129"/>
      <c r="NQR190" s="129"/>
      <c r="NQS190" s="129"/>
      <c r="NQT190" s="129"/>
      <c r="NQU190" s="129"/>
      <c r="NQV190" s="129"/>
      <c r="NQW190" s="129"/>
      <c r="NQX190" s="129"/>
      <c r="NQY190" s="129"/>
      <c r="NQZ190" s="129"/>
      <c r="NRA190" s="129"/>
      <c r="NRB190" s="129"/>
      <c r="NRC190" s="129"/>
      <c r="NRD190" s="129"/>
      <c r="NRE190" s="129"/>
      <c r="NRF190" s="129"/>
      <c r="NRG190" s="129"/>
      <c r="NRH190" s="129"/>
      <c r="NRI190" s="129"/>
      <c r="NRJ190" s="129"/>
      <c r="NRK190" s="129"/>
      <c r="NRL190" s="129"/>
      <c r="NRM190" s="129"/>
      <c r="NRN190" s="129"/>
      <c r="NRO190" s="129"/>
      <c r="NRP190" s="129"/>
      <c r="NRQ190" s="129"/>
      <c r="NRR190" s="129"/>
      <c r="NRS190" s="129"/>
      <c r="NRT190" s="129"/>
      <c r="NRU190" s="129"/>
      <c r="NRV190" s="129"/>
      <c r="NRW190" s="129"/>
      <c r="NRX190" s="129"/>
      <c r="NRY190" s="129"/>
      <c r="NRZ190" s="129"/>
      <c r="NSA190" s="129"/>
      <c r="NSB190" s="129"/>
      <c r="NSC190" s="129"/>
      <c r="NSD190" s="129"/>
      <c r="NSE190" s="129"/>
      <c r="NSF190" s="129"/>
      <c r="NSG190" s="129"/>
      <c r="NSH190" s="129"/>
      <c r="NSI190" s="129"/>
      <c r="NSJ190" s="129"/>
      <c r="NSK190" s="129"/>
      <c r="NSL190" s="129"/>
      <c r="NSM190" s="129"/>
      <c r="NSN190" s="129"/>
      <c r="NSO190" s="129"/>
      <c r="NSP190" s="129"/>
      <c r="NSQ190" s="129"/>
      <c r="NSR190" s="129"/>
      <c r="NSS190" s="129"/>
      <c r="NST190" s="129"/>
      <c r="NSU190" s="129"/>
      <c r="NSV190" s="129"/>
      <c r="NSW190" s="129"/>
      <c r="NSX190" s="129"/>
      <c r="NSY190" s="129"/>
      <c r="NSZ190" s="129"/>
      <c r="NTA190" s="129"/>
      <c r="NTB190" s="129"/>
      <c r="NTC190" s="129"/>
      <c r="NTD190" s="129"/>
      <c r="NTE190" s="129"/>
      <c r="NTF190" s="129"/>
      <c r="NTG190" s="129"/>
      <c r="NTH190" s="129"/>
      <c r="NTI190" s="129"/>
      <c r="NTJ190" s="129"/>
      <c r="NTK190" s="129"/>
      <c r="NTL190" s="129"/>
      <c r="NTM190" s="129"/>
      <c r="NTN190" s="129"/>
      <c r="NTO190" s="129"/>
      <c r="NTP190" s="129"/>
      <c r="NTQ190" s="129"/>
      <c r="NTR190" s="129"/>
      <c r="NTS190" s="129"/>
      <c r="NTT190" s="129"/>
      <c r="NTU190" s="129"/>
      <c r="NTV190" s="129"/>
      <c r="NTW190" s="129"/>
      <c r="NTX190" s="129"/>
      <c r="NTY190" s="129"/>
      <c r="NTZ190" s="129"/>
      <c r="NUA190" s="129"/>
      <c r="NUB190" s="129"/>
      <c r="NUC190" s="129"/>
      <c r="NUD190" s="129"/>
      <c r="NUE190" s="129"/>
      <c r="NUF190" s="129"/>
      <c r="NUG190" s="129"/>
      <c r="NUH190" s="129"/>
      <c r="NUI190" s="129"/>
      <c r="NUJ190" s="129"/>
      <c r="NUK190" s="129"/>
      <c r="NUL190" s="129"/>
      <c r="NUM190" s="129"/>
      <c r="NUN190" s="129"/>
      <c r="NUO190" s="129"/>
      <c r="NUP190" s="129"/>
      <c r="NUQ190" s="129"/>
      <c r="NUR190" s="129"/>
      <c r="NUS190" s="129"/>
      <c r="NUT190" s="129"/>
      <c r="NUU190" s="129"/>
      <c r="NUV190" s="129"/>
      <c r="NUW190" s="129"/>
      <c r="NUX190" s="129"/>
      <c r="NUY190" s="129"/>
      <c r="NUZ190" s="129"/>
      <c r="NVA190" s="129"/>
      <c r="NVB190" s="129"/>
      <c r="NVC190" s="129"/>
      <c r="NVD190" s="129"/>
      <c r="NVE190" s="129"/>
      <c r="NVF190" s="129"/>
      <c r="NVG190" s="129"/>
      <c r="NVH190" s="129"/>
      <c r="NVI190" s="129"/>
      <c r="NVJ190" s="129"/>
      <c r="NVK190" s="129"/>
      <c r="NVL190" s="129"/>
      <c r="NVM190" s="129"/>
      <c r="NVN190" s="129"/>
      <c r="NVO190" s="129"/>
      <c r="NVP190" s="129"/>
      <c r="NVQ190" s="129"/>
      <c r="NVR190" s="129"/>
      <c r="NVS190" s="129"/>
      <c r="NVT190" s="129"/>
      <c r="NVU190" s="129"/>
      <c r="NVV190" s="129"/>
      <c r="NVW190" s="129"/>
      <c r="NVX190" s="129"/>
      <c r="NVY190" s="129"/>
      <c r="NVZ190" s="129"/>
      <c r="NWA190" s="129"/>
      <c r="NWB190" s="129"/>
      <c r="NWC190" s="129"/>
      <c r="NWD190" s="129"/>
      <c r="NWE190" s="129"/>
      <c r="NWF190" s="129"/>
      <c r="NWG190" s="129"/>
      <c r="NWH190" s="129"/>
      <c r="NWI190" s="129"/>
      <c r="NWJ190" s="129"/>
      <c r="NWK190" s="129"/>
      <c r="NWL190" s="129"/>
      <c r="NWM190" s="129"/>
      <c r="NWN190" s="129"/>
      <c r="NWO190" s="129"/>
      <c r="NWP190" s="129"/>
      <c r="NWQ190" s="129"/>
      <c r="NWR190" s="129"/>
      <c r="NWS190" s="129"/>
      <c r="NWT190" s="129"/>
      <c r="NWU190" s="129"/>
      <c r="NWV190" s="129"/>
      <c r="NWW190" s="129"/>
      <c r="NWX190" s="129"/>
      <c r="NWY190" s="129"/>
      <c r="NWZ190" s="129"/>
      <c r="NXA190" s="129"/>
      <c r="NXB190" s="129"/>
      <c r="NXC190" s="129"/>
      <c r="NXD190" s="129"/>
      <c r="NXE190" s="129"/>
      <c r="NXF190" s="129"/>
      <c r="NXG190" s="129"/>
      <c r="NXH190" s="129"/>
      <c r="NXI190" s="129"/>
      <c r="NXJ190" s="129"/>
      <c r="NXK190" s="129"/>
      <c r="NXL190" s="129"/>
      <c r="NXM190" s="129"/>
      <c r="NXN190" s="129"/>
      <c r="NXO190" s="129"/>
      <c r="NXP190" s="129"/>
      <c r="NXQ190" s="129"/>
      <c r="NXR190" s="129"/>
      <c r="NXS190" s="129"/>
      <c r="NXT190" s="129"/>
      <c r="NXU190" s="129"/>
      <c r="NXV190" s="129"/>
      <c r="NXW190" s="129"/>
      <c r="NXX190" s="129"/>
      <c r="NXY190" s="129"/>
      <c r="NXZ190" s="129"/>
      <c r="NYA190" s="129"/>
      <c r="NYB190" s="129"/>
      <c r="NYC190" s="129"/>
      <c r="NYD190" s="129"/>
      <c r="NYE190" s="129"/>
      <c r="NYF190" s="129"/>
      <c r="NYG190" s="129"/>
      <c r="NYH190" s="129"/>
      <c r="NYI190" s="129"/>
      <c r="NYJ190" s="129"/>
      <c r="NYK190" s="129"/>
      <c r="NYL190" s="129"/>
      <c r="NYM190" s="129"/>
      <c r="NYN190" s="129"/>
      <c r="NYO190" s="129"/>
      <c r="NYP190" s="129"/>
      <c r="NYQ190" s="129"/>
      <c r="NYR190" s="129"/>
      <c r="NYS190" s="129"/>
      <c r="NYT190" s="129"/>
      <c r="NYU190" s="129"/>
      <c r="NYV190" s="129"/>
      <c r="NYW190" s="129"/>
      <c r="NYX190" s="129"/>
      <c r="NYY190" s="129"/>
      <c r="NYZ190" s="129"/>
      <c r="NZA190" s="129"/>
      <c r="NZB190" s="129"/>
      <c r="NZC190" s="129"/>
      <c r="NZD190" s="129"/>
      <c r="NZE190" s="129"/>
      <c r="NZF190" s="129"/>
      <c r="NZG190" s="129"/>
      <c r="NZH190" s="129"/>
      <c r="NZI190" s="129"/>
      <c r="NZJ190" s="129"/>
      <c r="NZK190" s="129"/>
      <c r="NZL190" s="129"/>
      <c r="NZM190" s="129"/>
      <c r="NZN190" s="129"/>
      <c r="NZO190" s="129"/>
      <c r="NZP190" s="129"/>
      <c r="NZQ190" s="129"/>
      <c r="NZR190" s="129"/>
      <c r="NZS190" s="129"/>
      <c r="NZT190" s="129"/>
      <c r="NZU190" s="129"/>
      <c r="NZV190" s="129"/>
      <c r="NZW190" s="129"/>
      <c r="NZX190" s="129"/>
      <c r="NZY190" s="129"/>
      <c r="NZZ190" s="129"/>
      <c r="OAA190" s="129"/>
      <c r="OAB190" s="129"/>
      <c r="OAC190" s="129"/>
      <c r="OAD190" s="129"/>
      <c r="OAE190" s="129"/>
      <c r="OAF190" s="129"/>
      <c r="OAG190" s="129"/>
      <c r="OAH190" s="129"/>
      <c r="OAI190" s="129"/>
      <c r="OAJ190" s="129"/>
      <c r="OAK190" s="129"/>
      <c r="OAL190" s="129"/>
      <c r="OAM190" s="129"/>
      <c r="OAN190" s="129"/>
      <c r="OAO190" s="129"/>
      <c r="OAP190" s="129"/>
      <c r="OAQ190" s="129"/>
      <c r="OAR190" s="129"/>
      <c r="OAS190" s="129"/>
      <c r="OAT190" s="129"/>
      <c r="OAU190" s="129"/>
      <c r="OAV190" s="129"/>
      <c r="OAW190" s="129"/>
      <c r="OAX190" s="129"/>
      <c r="OAY190" s="129"/>
      <c r="OAZ190" s="129"/>
      <c r="OBA190" s="129"/>
      <c r="OBB190" s="129"/>
      <c r="OBC190" s="129"/>
      <c r="OBD190" s="129"/>
      <c r="OBE190" s="129"/>
      <c r="OBF190" s="129"/>
      <c r="OBG190" s="129"/>
      <c r="OBH190" s="129"/>
      <c r="OBI190" s="129"/>
      <c r="OBJ190" s="129"/>
      <c r="OBK190" s="129"/>
      <c r="OBL190" s="129"/>
      <c r="OBM190" s="129"/>
      <c r="OBN190" s="129"/>
      <c r="OBO190" s="129"/>
      <c r="OBP190" s="129"/>
      <c r="OBQ190" s="129"/>
      <c r="OBR190" s="129"/>
      <c r="OBS190" s="129"/>
      <c r="OBT190" s="129"/>
      <c r="OBU190" s="129"/>
      <c r="OBV190" s="129"/>
      <c r="OBW190" s="129"/>
      <c r="OBX190" s="129"/>
      <c r="OBY190" s="129"/>
      <c r="OBZ190" s="129"/>
      <c r="OCA190" s="129"/>
      <c r="OCB190" s="129"/>
      <c r="OCC190" s="129"/>
      <c r="OCD190" s="129"/>
      <c r="OCE190" s="129"/>
      <c r="OCF190" s="129"/>
      <c r="OCG190" s="129"/>
      <c r="OCH190" s="129"/>
      <c r="OCI190" s="129"/>
      <c r="OCJ190" s="129"/>
      <c r="OCK190" s="129"/>
      <c r="OCL190" s="129"/>
      <c r="OCM190" s="129"/>
      <c r="OCN190" s="129"/>
      <c r="OCO190" s="129"/>
      <c r="OCP190" s="129"/>
      <c r="OCQ190" s="129"/>
      <c r="OCR190" s="129"/>
      <c r="OCS190" s="129"/>
      <c r="OCT190" s="129"/>
      <c r="OCU190" s="129"/>
      <c r="OCV190" s="129"/>
      <c r="OCW190" s="129"/>
      <c r="OCX190" s="129"/>
      <c r="OCY190" s="129"/>
      <c r="OCZ190" s="129"/>
      <c r="ODA190" s="129"/>
      <c r="ODB190" s="129"/>
      <c r="ODC190" s="129"/>
      <c r="ODD190" s="129"/>
      <c r="ODE190" s="129"/>
      <c r="ODF190" s="129"/>
      <c r="ODG190" s="129"/>
      <c r="ODH190" s="129"/>
      <c r="ODI190" s="129"/>
      <c r="ODJ190" s="129"/>
      <c r="ODK190" s="129"/>
      <c r="ODL190" s="129"/>
      <c r="ODM190" s="129"/>
      <c r="ODN190" s="129"/>
      <c r="ODO190" s="129"/>
      <c r="ODP190" s="129"/>
      <c r="ODQ190" s="129"/>
      <c r="ODR190" s="129"/>
      <c r="ODS190" s="129"/>
      <c r="ODT190" s="129"/>
      <c r="ODU190" s="129"/>
      <c r="ODV190" s="129"/>
      <c r="ODW190" s="129"/>
      <c r="ODX190" s="129"/>
      <c r="ODY190" s="129"/>
      <c r="ODZ190" s="129"/>
      <c r="OEA190" s="129"/>
      <c r="OEB190" s="129"/>
      <c r="OEC190" s="129"/>
      <c r="OED190" s="129"/>
      <c r="OEE190" s="129"/>
      <c r="OEF190" s="129"/>
      <c r="OEG190" s="129"/>
      <c r="OEH190" s="129"/>
      <c r="OEI190" s="129"/>
      <c r="OEJ190" s="129"/>
      <c r="OEK190" s="129"/>
      <c r="OEL190" s="129"/>
      <c r="OEM190" s="129"/>
      <c r="OEN190" s="129"/>
      <c r="OEO190" s="129"/>
      <c r="OEP190" s="129"/>
      <c r="OEQ190" s="129"/>
      <c r="OER190" s="129"/>
      <c r="OES190" s="129"/>
      <c r="OET190" s="129"/>
      <c r="OEU190" s="129"/>
      <c r="OEV190" s="129"/>
      <c r="OEW190" s="129"/>
      <c r="OEX190" s="129"/>
      <c r="OEY190" s="129"/>
      <c r="OEZ190" s="129"/>
      <c r="OFA190" s="129"/>
      <c r="OFB190" s="129"/>
      <c r="OFC190" s="129"/>
      <c r="OFD190" s="129"/>
      <c r="OFE190" s="129"/>
      <c r="OFF190" s="129"/>
      <c r="OFG190" s="129"/>
      <c r="OFH190" s="129"/>
      <c r="OFI190" s="129"/>
      <c r="OFJ190" s="129"/>
      <c r="OFK190" s="129"/>
      <c r="OFL190" s="129"/>
      <c r="OFM190" s="129"/>
      <c r="OFN190" s="129"/>
      <c r="OFO190" s="129"/>
      <c r="OFP190" s="129"/>
      <c r="OFQ190" s="129"/>
      <c r="OFR190" s="129"/>
      <c r="OFS190" s="129"/>
      <c r="OFT190" s="129"/>
      <c r="OFU190" s="129"/>
      <c r="OFV190" s="129"/>
      <c r="OFW190" s="129"/>
      <c r="OFX190" s="129"/>
      <c r="OFY190" s="129"/>
      <c r="OFZ190" s="129"/>
      <c r="OGA190" s="129"/>
      <c r="OGB190" s="129"/>
      <c r="OGC190" s="129"/>
      <c r="OGD190" s="129"/>
      <c r="OGE190" s="129"/>
      <c r="OGF190" s="129"/>
      <c r="OGG190" s="129"/>
      <c r="OGH190" s="129"/>
      <c r="OGI190" s="129"/>
      <c r="OGJ190" s="129"/>
      <c r="OGK190" s="129"/>
      <c r="OGL190" s="129"/>
      <c r="OGM190" s="129"/>
      <c r="OGN190" s="129"/>
      <c r="OGO190" s="129"/>
      <c r="OGP190" s="129"/>
      <c r="OGQ190" s="129"/>
      <c r="OGR190" s="129"/>
      <c r="OGS190" s="129"/>
      <c r="OGT190" s="129"/>
      <c r="OGU190" s="129"/>
      <c r="OGV190" s="129"/>
      <c r="OGW190" s="129"/>
      <c r="OGX190" s="129"/>
      <c r="OGY190" s="129"/>
      <c r="OGZ190" s="129"/>
      <c r="OHA190" s="129"/>
      <c r="OHB190" s="129"/>
      <c r="OHC190" s="129"/>
      <c r="OHD190" s="129"/>
      <c r="OHE190" s="129"/>
      <c r="OHF190" s="129"/>
      <c r="OHG190" s="129"/>
      <c r="OHH190" s="129"/>
      <c r="OHI190" s="129"/>
      <c r="OHJ190" s="129"/>
      <c r="OHK190" s="129"/>
      <c r="OHL190" s="129"/>
      <c r="OHM190" s="129"/>
      <c r="OHN190" s="129"/>
      <c r="OHO190" s="129"/>
      <c r="OHP190" s="129"/>
      <c r="OHQ190" s="129"/>
      <c r="OHR190" s="129"/>
      <c r="OHS190" s="129"/>
      <c r="OHT190" s="129"/>
      <c r="OHU190" s="129"/>
      <c r="OHV190" s="129"/>
      <c r="OHW190" s="129"/>
      <c r="OHX190" s="129"/>
      <c r="OHY190" s="129"/>
      <c r="OHZ190" s="129"/>
      <c r="OIA190" s="129"/>
      <c r="OIB190" s="129"/>
      <c r="OIC190" s="129"/>
      <c r="OID190" s="129"/>
      <c r="OIE190" s="129"/>
      <c r="OIF190" s="129"/>
      <c r="OIG190" s="129"/>
      <c r="OIH190" s="129"/>
      <c r="OII190" s="129"/>
      <c r="OIJ190" s="129"/>
      <c r="OIK190" s="129"/>
      <c r="OIL190" s="129"/>
      <c r="OIM190" s="129"/>
      <c r="OIN190" s="129"/>
      <c r="OIO190" s="129"/>
      <c r="OIP190" s="129"/>
      <c r="OIQ190" s="129"/>
      <c r="OIR190" s="129"/>
      <c r="OIS190" s="129"/>
      <c r="OIT190" s="129"/>
      <c r="OIU190" s="129"/>
      <c r="OIV190" s="129"/>
      <c r="OIW190" s="129"/>
      <c r="OIX190" s="129"/>
      <c r="OIY190" s="129"/>
      <c r="OIZ190" s="129"/>
      <c r="OJA190" s="129"/>
      <c r="OJB190" s="129"/>
      <c r="OJC190" s="129"/>
      <c r="OJD190" s="129"/>
      <c r="OJE190" s="129"/>
      <c r="OJF190" s="129"/>
      <c r="OJG190" s="129"/>
      <c r="OJH190" s="129"/>
      <c r="OJI190" s="129"/>
      <c r="OJJ190" s="129"/>
      <c r="OJK190" s="129"/>
      <c r="OJL190" s="129"/>
      <c r="OJM190" s="129"/>
      <c r="OJN190" s="129"/>
      <c r="OJO190" s="129"/>
      <c r="OJP190" s="129"/>
      <c r="OJQ190" s="129"/>
      <c r="OJR190" s="129"/>
      <c r="OJS190" s="129"/>
      <c r="OJT190" s="129"/>
      <c r="OJU190" s="129"/>
      <c r="OJV190" s="129"/>
      <c r="OJW190" s="129"/>
      <c r="OJX190" s="129"/>
      <c r="OJY190" s="129"/>
      <c r="OJZ190" s="129"/>
      <c r="OKA190" s="129"/>
      <c r="OKB190" s="129"/>
      <c r="OKC190" s="129"/>
      <c r="OKD190" s="129"/>
      <c r="OKE190" s="129"/>
      <c r="OKF190" s="129"/>
      <c r="OKG190" s="129"/>
      <c r="OKH190" s="129"/>
      <c r="OKI190" s="129"/>
      <c r="OKJ190" s="129"/>
      <c r="OKK190" s="129"/>
      <c r="OKL190" s="129"/>
      <c r="OKM190" s="129"/>
      <c r="OKN190" s="129"/>
      <c r="OKO190" s="129"/>
      <c r="OKP190" s="129"/>
      <c r="OKQ190" s="129"/>
      <c r="OKR190" s="129"/>
      <c r="OKS190" s="129"/>
      <c r="OKT190" s="129"/>
      <c r="OKU190" s="129"/>
      <c r="OKV190" s="129"/>
      <c r="OKW190" s="129"/>
      <c r="OKX190" s="129"/>
      <c r="OKY190" s="129"/>
      <c r="OKZ190" s="129"/>
      <c r="OLA190" s="129"/>
      <c r="OLB190" s="129"/>
      <c r="OLC190" s="129"/>
      <c r="OLD190" s="129"/>
      <c r="OLE190" s="129"/>
      <c r="OLF190" s="129"/>
      <c r="OLG190" s="129"/>
      <c r="OLH190" s="129"/>
      <c r="OLI190" s="129"/>
      <c r="OLJ190" s="129"/>
      <c r="OLK190" s="129"/>
      <c r="OLL190" s="129"/>
      <c r="OLM190" s="129"/>
      <c r="OLN190" s="129"/>
      <c r="OLO190" s="129"/>
      <c r="OLP190" s="129"/>
      <c r="OLQ190" s="129"/>
      <c r="OLR190" s="129"/>
      <c r="OLS190" s="129"/>
      <c r="OLT190" s="129"/>
      <c r="OLU190" s="129"/>
      <c r="OLV190" s="129"/>
      <c r="OLW190" s="129"/>
      <c r="OLX190" s="129"/>
      <c r="OLY190" s="129"/>
      <c r="OLZ190" s="129"/>
      <c r="OMA190" s="129"/>
      <c r="OMB190" s="129"/>
      <c r="OMC190" s="129"/>
      <c r="OMD190" s="129"/>
      <c r="OME190" s="129"/>
      <c r="OMF190" s="129"/>
      <c r="OMG190" s="129"/>
      <c r="OMH190" s="129"/>
      <c r="OMI190" s="129"/>
      <c r="OMJ190" s="129"/>
      <c r="OMK190" s="129"/>
      <c r="OML190" s="129"/>
      <c r="OMM190" s="129"/>
      <c r="OMN190" s="129"/>
      <c r="OMO190" s="129"/>
      <c r="OMP190" s="129"/>
      <c r="OMQ190" s="129"/>
      <c r="OMR190" s="129"/>
      <c r="OMS190" s="129"/>
      <c r="OMT190" s="129"/>
      <c r="OMU190" s="129"/>
      <c r="OMV190" s="129"/>
      <c r="OMW190" s="129"/>
      <c r="OMX190" s="129"/>
      <c r="OMY190" s="129"/>
      <c r="OMZ190" s="129"/>
      <c r="ONA190" s="129"/>
      <c r="ONB190" s="129"/>
      <c r="ONC190" s="129"/>
      <c r="OND190" s="129"/>
      <c r="ONE190" s="129"/>
      <c r="ONF190" s="129"/>
      <c r="ONG190" s="129"/>
      <c r="ONH190" s="129"/>
      <c r="ONI190" s="129"/>
      <c r="ONJ190" s="129"/>
      <c r="ONK190" s="129"/>
      <c r="ONL190" s="129"/>
      <c r="ONM190" s="129"/>
      <c r="ONN190" s="129"/>
      <c r="ONO190" s="129"/>
      <c r="ONP190" s="129"/>
      <c r="ONQ190" s="129"/>
      <c r="ONR190" s="129"/>
      <c r="ONS190" s="129"/>
      <c r="ONT190" s="129"/>
      <c r="ONU190" s="129"/>
      <c r="ONV190" s="129"/>
      <c r="ONW190" s="129"/>
      <c r="ONX190" s="129"/>
      <c r="ONY190" s="129"/>
      <c r="ONZ190" s="129"/>
      <c r="OOA190" s="129"/>
      <c r="OOB190" s="129"/>
      <c r="OOC190" s="129"/>
      <c r="OOD190" s="129"/>
      <c r="OOE190" s="129"/>
      <c r="OOF190" s="129"/>
      <c r="OOG190" s="129"/>
      <c r="OOH190" s="129"/>
      <c r="OOI190" s="129"/>
      <c r="OOJ190" s="129"/>
      <c r="OOK190" s="129"/>
      <c r="OOL190" s="129"/>
      <c r="OOM190" s="129"/>
      <c r="OON190" s="129"/>
      <c r="OOO190" s="129"/>
      <c r="OOP190" s="129"/>
      <c r="OOQ190" s="129"/>
      <c r="OOR190" s="129"/>
      <c r="OOS190" s="129"/>
      <c r="OOT190" s="129"/>
      <c r="OOU190" s="129"/>
      <c r="OOV190" s="129"/>
      <c r="OOW190" s="129"/>
      <c r="OOX190" s="129"/>
      <c r="OOY190" s="129"/>
      <c r="OOZ190" s="129"/>
      <c r="OPA190" s="129"/>
      <c r="OPB190" s="129"/>
      <c r="OPC190" s="129"/>
      <c r="OPD190" s="129"/>
      <c r="OPE190" s="129"/>
      <c r="OPF190" s="129"/>
      <c r="OPG190" s="129"/>
      <c r="OPH190" s="129"/>
      <c r="OPI190" s="129"/>
      <c r="OPJ190" s="129"/>
      <c r="OPK190" s="129"/>
      <c r="OPL190" s="129"/>
      <c r="OPM190" s="129"/>
      <c r="OPN190" s="129"/>
      <c r="OPO190" s="129"/>
      <c r="OPP190" s="129"/>
      <c r="OPQ190" s="129"/>
      <c r="OPR190" s="129"/>
      <c r="OPS190" s="129"/>
      <c r="OPT190" s="129"/>
      <c r="OPU190" s="129"/>
      <c r="OPV190" s="129"/>
      <c r="OPW190" s="129"/>
      <c r="OPX190" s="129"/>
      <c r="OPY190" s="129"/>
      <c r="OPZ190" s="129"/>
      <c r="OQA190" s="129"/>
      <c r="OQB190" s="129"/>
      <c r="OQC190" s="129"/>
      <c r="OQD190" s="129"/>
      <c r="OQE190" s="129"/>
      <c r="OQF190" s="129"/>
      <c r="OQG190" s="129"/>
      <c r="OQH190" s="129"/>
      <c r="OQI190" s="129"/>
      <c r="OQJ190" s="129"/>
      <c r="OQK190" s="129"/>
      <c r="OQL190" s="129"/>
      <c r="OQM190" s="129"/>
      <c r="OQN190" s="129"/>
      <c r="OQO190" s="129"/>
      <c r="OQP190" s="129"/>
      <c r="OQQ190" s="129"/>
      <c r="OQR190" s="129"/>
      <c r="OQS190" s="129"/>
      <c r="OQT190" s="129"/>
      <c r="OQU190" s="129"/>
      <c r="OQV190" s="129"/>
      <c r="OQW190" s="129"/>
      <c r="OQX190" s="129"/>
      <c r="OQY190" s="129"/>
      <c r="OQZ190" s="129"/>
      <c r="ORA190" s="129"/>
      <c r="ORB190" s="129"/>
      <c r="ORC190" s="129"/>
      <c r="ORD190" s="129"/>
      <c r="ORE190" s="129"/>
      <c r="ORF190" s="129"/>
      <c r="ORG190" s="129"/>
      <c r="ORH190" s="129"/>
      <c r="ORI190" s="129"/>
      <c r="ORJ190" s="129"/>
      <c r="ORK190" s="129"/>
      <c r="ORL190" s="129"/>
      <c r="ORM190" s="129"/>
      <c r="ORN190" s="129"/>
      <c r="ORO190" s="129"/>
      <c r="ORP190" s="129"/>
      <c r="ORQ190" s="129"/>
      <c r="ORR190" s="129"/>
      <c r="ORS190" s="129"/>
      <c r="ORT190" s="129"/>
      <c r="ORU190" s="129"/>
      <c r="ORV190" s="129"/>
      <c r="ORW190" s="129"/>
      <c r="ORX190" s="129"/>
      <c r="ORY190" s="129"/>
      <c r="ORZ190" s="129"/>
      <c r="OSA190" s="129"/>
      <c r="OSB190" s="129"/>
      <c r="OSC190" s="129"/>
      <c r="OSD190" s="129"/>
      <c r="OSE190" s="129"/>
      <c r="OSF190" s="129"/>
      <c r="OSG190" s="129"/>
      <c r="OSH190" s="129"/>
      <c r="OSI190" s="129"/>
      <c r="OSJ190" s="129"/>
      <c r="OSK190" s="129"/>
      <c r="OSL190" s="129"/>
      <c r="OSM190" s="129"/>
      <c r="OSN190" s="129"/>
      <c r="OSO190" s="129"/>
      <c r="OSP190" s="129"/>
      <c r="OSQ190" s="129"/>
      <c r="OSR190" s="129"/>
      <c r="OSS190" s="129"/>
      <c r="OST190" s="129"/>
      <c r="OSU190" s="129"/>
      <c r="OSV190" s="129"/>
      <c r="OSW190" s="129"/>
      <c r="OSX190" s="129"/>
      <c r="OSY190" s="129"/>
      <c r="OSZ190" s="129"/>
      <c r="OTA190" s="129"/>
      <c r="OTB190" s="129"/>
      <c r="OTC190" s="129"/>
      <c r="OTD190" s="129"/>
      <c r="OTE190" s="129"/>
      <c r="OTF190" s="129"/>
      <c r="OTG190" s="129"/>
      <c r="OTH190" s="129"/>
      <c r="OTI190" s="129"/>
      <c r="OTJ190" s="129"/>
      <c r="OTK190" s="129"/>
      <c r="OTL190" s="129"/>
      <c r="OTM190" s="129"/>
      <c r="OTN190" s="129"/>
      <c r="OTO190" s="129"/>
      <c r="OTP190" s="129"/>
      <c r="OTQ190" s="129"/>
      <c r="OTR190" s="129"/>
      <c r="OTS190" s="129"/>
      <c r="OTT190" s="129"/>
      <c r="OTU190" s="129"/>
      <c r="OTV190" s="129"/>
      <c r="OTW190" s="129"/>
      <c r="OTX190" s="129"/>
      <c r="OTY190" s="129"/>
      <c r="OTZ190" s="129"/>
      <c r="OUA190" s="129"/>
      <c r="OUB190" s="129"/>
      <c r="OUC190" s="129"/>
      <c r="OUD190" s="129"/>
      <c r="OUE190" s="129"/>
      <c r="OUF190" s="129"/>
      <c r="OUG190" s="129"/>
      <c r="OUH190" s="129"/>
      <c r="OUI190" s="129"/>
      <c r="OUJ190" s="129"/>
      <c r="OUK190" s="129"/>
      <c r="OUL190" s="129"/>
      <c r="OUM190" s="129"/>
      <c r="OUN190" s="129"/>
      <c r="OUO190" s="129"/>
      <c r="OUP190" s="129"/>
      <c r="OUQ190" s="129"/>
      <c r="OUR190" s="129"/>
      <c r="OUS190" s="129"/>
      <c r="OUT190" s="129"/>
      <c r="OUU190" s="129"/>
      <c r="OUV190" s="129"/>
      <c r="OUW190" s="129"/>
      <c r="OUX190" s="129"/>
      <c r="OUY190" s="129"/>
      <c r="OUZ190" s="129"/>
      <c r="OVA190" s="129"/>
      <c r="OVB190" s="129"/>
      <c r="OVC190" s="129"/>
      <c r="OVD190" s="129"/>
      <c r="OVE190" s="129"/>
      <c r="OVF190" s="129"/>
      <c r="OVG190" s="129"/>
      <c r="OVH190" s="129"/>
      <c r="OVI190" s="129"/>
      <c r="OVJ190" s="129"/>
      <c r="OVK190" s="129"/>
      <c r="OVL190" s="129"/>
      <c r="OVM190" s="129"/>
      <c r="OVN190" s="129"/>
      <c r="OVO190" s="129"/>
      <c r="OVP190" s="129"/>
      <c r="OVQ190" s="129"/>
      <c r="OVR190" s="129"/>
      <c r="OVS190" s="129"/>
      <c r="OVT190" s="129"/>
      <c r="OVU190" s="129"/>
      <c r="OVV190" s="129"/>
      <c r="OVW190" s="129"/>
      <c r="OVX190" s="129"/>
      <c r="OVY190" s="129"/>
      <c r="OVZ190" s="129"/>
      <c r="OWA190" s="129"/>
      <c r="OWB190" s="129"/>
      <c r="OWC190" s="129"/>
      <c r="OWD190" s="129"/>
      <c r="OWE190" s="129"/>
      <c r="OWF190" s="129"/>
      <c r="OWG190" s="129"/>
      <c r="OWH190" s="129"/>
      <c r="OWI190" s="129"/>
      <c r="OWJ190" s="129"/>
      <c r="OWK190" s="129"/>
      <c r="OWL190" s="129"/>
      <c r="OWM190" s="129"/>
      <c r="OWN190" s="129"/>
      <c r="OWO190" s="129"/>
      <c r="OWP190" s="129"/>
      <c r="OWQ190" s="129"/>
      <c r="OWR190" s="129"/>
      <c r="OWS190" s="129"/>
      <c r="OWT190" s="129"/>
      <c r="OWU190" s="129"/>
      <c r="OWV190" s="129"/>
      <c r="OWW190" s="129"/>
      <c r="OWX190" s="129"/>
      <c r="OWY190" s="129"/>
      <c r="OWZ190" s="129"/>
      <c r="OXA190" s="129"/>
      <c r="OXB190" s="129"/>
      <c r="OXC190" s="129"/>
      <c r="OXD190" s="129"/>
      <c r="OXE190" s="129"/>
      <c r="OXF190" s="129"/>
      <c r="OXG190" s="129"/>
      <c r="OXH190" s="129"/>
      <c r="OXI190" s="129"/>
      <c r="OXJ190" s="129"/>
      <c r="OXK190" s="129"/>
      <c r="OXL190" s="129"/>
      <c r="OXM190" s="129"/>
      <c r="OXN190" s="129"/>
      <c r="OXO190" s="129"/>
      <c r="OXP190" s="129"/>
      <c r="OXQ190" s="129"/>
      <c r="OXR190" s="129"/>
      <c r="OXS190" s="129"/>
      <c r="OXT190" s="129"/>
      <c r="OXU190" s="129"/>
      <c r="OXV190" s="129"/>
      <c r="OXW190" s="129"/>
      <c r="OXX190" s="129"/>
      <c r="OXY190" s="129"/>
      <c r="OXZ190" s="129"/>
      <c r="OYA190" s="129"/>
      <c r="OYB190" s="129"/>
      <c r="OYC190" s="129"/>
      <c r="OYD190" s="129"/>
      <c r="OYE190" s="129"/>
      <c r="OYF190" s="129"/>
      <c r="OYG190" s="129"/>
      <c r="OYH190" s="129"/>
      <c r="OYI190" s="129"/>
      <c r="OYJ190" s="129"/>
      <c r="OYK190" s="129"/>
      <c r="OYL190" s="129"/>
      <c r="OYM190" s="129"/>
      <c r="OYN190" s="129"/>
      <c r="OYO190" s="129"/>
      <c r="OYP190" s="129"/>
      <c r="OYQ190" s="129"/>
      <c r="OYR190" s="129"/>
      <c r="OYS190" s="129"/>
      <c r="OYT190" s="129"/>
      <c r="OYU190" s="129"/>
      <c r="OYV190" s="129"/>
      <c r="OYW190" s="129"/>
      <c r="OYX190" s="129"/>
      <c r="OYY190" s="129"/>
      <c r="OYZ190" s="129"/>
      <c r="OZA190" s="129"/>
      <c r="OZB190" s="129"/>
      <c r="OZC190" s="129"/>
      <c r="OZD190" s="129"/>
      <c r="OZE190" s="129"/>
      <c r="OZF190" s="129"/>
      <c r="OZG190" s="129"/>
      <c r="OZH190" s="129"/>
      <c r="OZI190" s="129"/>
      <c r="OZJ190" s="129"/>
      <c r="OZK190" s="129"/>
      <c r="OZL190" s="129"/>
      <c r="OZM190" s="129"/>
      <c r="OZN190" s="129"/>
      <c r="OZO190" s="129"/>
      <c r="OZP190" s="129"/>
      <c r="OZQ190" s="129"/>
      <c r="OZR190" s="129"/>
      <c r="OZS190" s="129"/>
      <c r="OZT190" s="129"/>
      <c r="OZU190" s="129"/>
      <c r="OZV190" s="129"/>
      <c r="OZW190" s="129"/>
      <c r="OZX190" s="129"/>
      <c r="OZY190" s="129"/>
      <c r="OZZ190" s="129"/>
      <c r="PAA190" s="129"/>
      <c r="PAB190" s="129"/>
      <c r="PAC190" s="129"/>
      <c r="PAD190" s="129"/>
      <c r="PAE190" s="129"/>
      <c r="PAF190" s="129"/>
      <c r="PAG190" s="129"/>
      <c r="PAH190" s="129"/>
      <c r="PAI190" s="129"/>
      <c r="PAJ190" s="129"/>
      <c r="PAK190" s="129"/>
      <c r="PAL190" s="129"/>
      <c r="PAM190" s="129"/>
      <c r="PAN190" s="129"/>
      <c r="PAO190" s="129"/>
      <c r="PAP190" s="129"/>
      <c r="PAQ190" s="129"/>
      <c r="PAR190" s="129"/>
      <c r="PAS190" s="129"/>
      <c r="PAT190" s="129"/>
      <c r="PAU190" s="129"/>
      <c r="PAV190" s="129"/>
      <c r="PAW190" s="129"/>
      <c r="PAX190" s="129"/>
      <c r="PAY190" s="129"/>
      <c r="PAZ190" s="129"/>
      <c r="PBA190" s="129"/>
      <c r="PBB190" s="129"/>
      <c r="PBC190" s="129"/>
      <c r="PBD190" s="129"/>
      <c r="PBE190" s="129"/>
      <c r="PBF190" s="129"/>
      <c r="PBG190" s="129"/>
      <c r="PBH190" s="129"/>
      <c r="PBI190" s="129"/>
      <c r="PBJ190" s="129"/>
      <c r="PBK190" s="129"/>
      <c r="PBL190" s="129"/>
      <c r="PBM190" s="129"/>
      <c r="PBN190" s="129"/>
      <c r="PBO190" s="129"/>
      <c r="PBP190" s="129"/>
      <c r="PBQ190" s="129"/>
      <c r="PBR190" s="129"/>
      <c r="PBS190" s="129"/>
      <c r="PBT190" s="129"/>
      <c r="PBU190" s="129"/>
      <c r="PBV190" s="129"/>
      <c r="PBW190" s="129"/>
      <c r="PBX190" s="129"/>
      <c r="PBY190" s="129"/>
      <c r="PBZ190" s="129"/>
      <c r="PCA190" s="129"/>
      <c r="PCB190" s="129"/>
      <c r="PCC190" s="129"/>
      <c r="PCD190" s="129"/>
      <c r="PCE190" s="129"/>
      <c r="PCF190" s="129"/>
      <c r="PCG190" s="129"/>
      <c r="PCH190" s="129"/>
      <c r="PCI190" s="129"/>
      <c r="PCJ190" s="129"/>
      <c r="PCK190" s="129"/>
      <c r="PCL190" s="129"/>
      <c r="PCM190" s="129"/>
      <c r="PCN190" s="129"/>
      <c r="PCO190" s="129"/>
      <c r="PCP190" s="129"/>
      <c r="PCQ190" s="129"/>
      <c r="PCR190" s="129"/>
      <c r="PCS190" s="129"/>
      <c r="PCT190" s="129"/>
      <c r="PCU190" s="129"/>
      <c r="PCV190" s="129"/>
      <c r="PCW190" s="129"/>
      <c r="PCX190" s="129"/>
      <c r="PCY190" s="129"/>
      <c r="PCZ190" s="129"/>
      <c r="PDA190" s="129"/>
      <c r="PDB190" s="129"/>
      <c r="PDC190" s="129"/>
      <c r="PDD190" s="129"/>
      <c r="PDE190" s="129"/>
      <c r="PDF190" s="129"/>
      <c r="PDG190" s="129"/>
      <c r="PDH190" s="129"/>
      <c r="PDI190" s="129"/>
      <c r="PDJ190" s="129"/>
      <c r="PDK190" s="129"/>
      <c r="PDL190" s="129"/>
      <c r="PDM190" s="129"/>
      <c r="PDN190" s="129"/>
      <c r="PDO190" s="129"/>
      <c r="PDP190" s="129"/>
      <c r="PDQ190" s="129"/>
      <c r="PDR190" s="129"/>
      <c r="PDS190" s="129"/>
      <c r="PDT190" s="129"/>
      <c r="PDU190" s="129"/>
      <c r="PDV190" s="129"/>
      <c r="PDW190" s="129"/>
      <c r="PDX190" s="129"/>
      <c r="PDY190" s="129"/>
      <c r="PDZ190" s="129"/>
      <c r="PEA190" s="129"/>
      <c r="PEB190" s="129"/>
      <c r="PEC190" s="129"/>
      <c r="PED190" s="129"/>
      <c r="PEE190" s="129"/>
      <c r="PEF190" s="129"/>
      <c r="PEG190" s="129"/>
      <c r="PEH190" s="129"/>
      <c r="PEI190" s="129"/>
      <c r="PEJ190" s="129"/>
      <c r="PEK190" s="129"/>
      <c r="PEL190" s="129"/>
      <c r="PEM190" s="129"/>
      <c r="PEN190" s="129"/>
      <c r="PEO190" s="129"/>
      <c r="PEP190" s="129"/>
      <c r="PEQ190" s="129"/>
      <c r="PER190" s="129"/>
      <c r="PES190" s="129"/>
      <c r="PET190" s="129"/>
      <c r="PEU190" s="129"/>
      <c r="PEV190" s="129"/>
      <c r="PEW190" s="129"/>
      <c r="PEX190" s="129"/>
      <c r="PEY190" s="129"/>
      <c r="PEZ190" s="129"/>
      <c r="PFA190" s="129"/>
      <c r="PFB190" s="129"/>
      <c r="PFC190" s="129"/>
      <c r="PFD190" s="129"/>
      <c r="PFE190" s="129"/>
      <c r="PFF190" s="129"/>
      <c r="PFG190" s="129"/>
      <c r="PFH190" s="129"/>
      <c r="PFI190" s="129"/>
      <c r="PFJ190" s="129"/>
      <c r="PFK190" s="129"/>
      <c r="PFL190" s="129"/>
      <c r="PFM190" s="129"/>
      <c r="PFN190" s="129"/>
      <c r="PFO190" s="129"/>
      <c r="PFP190" s="129"/>
      <c r="PFQ190" s="129"/>
      <c r="PFR190" s="129"/>
      <c r="PFS190" s="129"/>
      <c r="PFT190" s="129"/>
      <c r="PFU190" s="129"/>
      <c r="PFV190" s="129"/>
      <c r="PFW190" s="129"/>
      <c r="PFX190" s="129"/>
      <c r="PFY190" s="129"/>
      <c r="PFZ190" s="129"/>
      <c r="PGA190" s="129"/>
      <c r="PGB190" s="129"/>
      <c r="PGC190" s="129"/>
      <c r="PGD190" s="129"/>
      <c r="PGE190" s="129"/>
      <c r="PGF190" s="129"/>
      <c r="PGG190" s="129"/>
      <c r="PGH190" s="129"/>
      <c r="PGI190" s="129"/>
      <c r="PGJ190" s="129"/>
      <c r="PGK190" s="129"/>
      <c r="PGL190" s="129"/>
      <c r="PGM190" s="129"/>
      <c r="PGN190" s="129"/>
      <c r="PGO190" s="129"/>
      <c r="PGP190" s="129"/>
      <c r="PGQ190" s="129"/>
      <c r="PGR190" s="129"/>
      <c r="PGS190" s="129"/>
      <c r="PGT190" s="129"/>
      <c r="PGU190" s="129"/>
      <c r="PGV190" s="129"/>
      <c r="PGW190" s="129"/>
      <c r="PGX190" s="129"/>
      <c r="PGY190" s="129"/>
      <c r="PGZ190" s="129"/>
      <c r="PHA190" s="129"/>
      <c r="PHB190" s="129"/>
      <c r="PHC190" s="129"/>
      <c r="PHD190" s="129"/>
      <c r="PHE190" s="129"/>
      <c r="PHF190" s="129"/>
      <c r="PHG190" s="129"/>
      <c r="PHH190" s="129"/>
      <c r="PHI190" s="129"/>
      <c r="PHJ190" s="129"/>
      <c r="PHK190" s="129"/>
      <c r="PHL190" s="129"/>
      <c r="PHM190" s="129"/>
      <c r="PHN190" s="129"/>
      <c r="PHO190" s="129"/>
      <c r="PHP190" s="129"/>
      <c r="PHQ190" s="129"/>
      <c r="PHR190" s="129"/>
      <c r="PHS190" s="129"/>
      <c r="PHT190" s="129"/>
      <c r="PHU190" s="129"/>
      <c r="PHV190" s="129"/>
      <c r="PHW190" s="129"/>
      <c r="PHX190" s="129"/>
      <c r="PHY190" s="129"/>
      <c r="PHZ190" s="129"/>
      <c r="PIA190" s="129"/>
      <c r="PIB190" s="129"/>
      <c r="PIC190" s="129"/>
      <c r="PID190" s="129"/>
      <c r="PIE190" s="129"/>
      <c r="PIF190" s="129"/>
      <c r="PIG190" s="129"/>
      <c r="PIH190" s="129"/>
      <c r="PII190" s="129"/>
      <c r="PIJ190" s="129"/>
      <c r="PIK190" s="129"/>
      <c r="PIL190" s="129"/>
      <c r="PIM190" s="129"/>
      <c r="PIN190" s="129"/>
      <c r="PIO190" s="129"/>
      <c r="PIP190" s="129"/>
      <c r="PIQ190" s="129"/>
      <c r="PIR190" s="129"/>
      <c r="PIS190" s="129"/>
      <c r="PIT190" s="129"/>
      <c r="PIU190" s="129"/>
      <c r="PIV190" s="129"/>
      <c r="PIW190" s="129"/>
      <c r="PIX190" s="129"/>
      <c r="PIY190" s="129"/>
      <c r="PIZ190" s="129"/>
      <c r="PJA190" s="129"/>
      <c r="PJB190" s="129"/>
      <c r="PJC190" s="129"/>
      <c r="PJD190" s="129"/>
      <c r="PJE190" s="129"/>
      <c r="PJF190" s="129"/>
      <c r="PJG190" s="129"/>
      <c r="PJH190" s="129"/>
      <c r="PJI190" s="129"/>
      <c r="PJJ190" s="129"/>
      <c r="PJK190" s="129"/>
      <c r="PJL190" s="129"/>
      <c r="PJM190" s="129"/>
      <c r="PJN190" s="129"/>
      <c r="PJO190" s="129"/>
      <c r="PJP190" s="129"/>
      <c r="PJQ190" s="129"/>
      <c r="PJR190" s="129"/>
      <c r="PJS190" s="129"/>
      <c r="PJT190" s="129"/>
      <c r="PJU190" s="129"/>
      <c r="PJV190" s="129"/>
      <c r="PJW190" s="129"/>
      <c r="PJX190" s="129"/>
      <c r="PJY190" s="129"/>
      <c r="PJZ190" s="129"/>
      <c r="PKA190" s="129"/>
      <c r="PKB190" s="129"/>
      <c r="PKC190" s="129"/>
      <c r="PKD190" s="129"/>
      <c r="PKE190" s="129"/>
      <c r="PKF190" s="129"/>
      <c r="PKG190" s="129"/>
      <c r="PKH190" s="129"/>
      <c r="PKI190" s="129"/>
      <c r="PKJ190" s="129"/>
      <c r="PKK190" s="129"/>
      <c r="PKL190" s="129"/>
      <c r="PKM190" s="129"/>
      <c r="PKN190" s="129"/>
      <c r="PKO190" s="129"/>
      <c r="PKP190" s="129"/>
      <c r="PKQ190" s="129"/>
      <c r="PKR190" s="129"/>
      <c r="PKS190" s="129"/>
      <c r="PKT190" s="129"/>
      <c r="PKU190" s="129"/>
      <c r="PKV190" s="129"/>
      <c r="PKW190" s="129"/>
      <c r="PKX190" s="129"/>
      <c r="PKY190" s="129"/>
      <c r="PKZ190" s="129"/>
      <c r="PLA190" s="129"/>
      <c r="PLB190" s="129"/>
      <c r="PLC190" s="129"/>
      <c r="PLD190" s="129"/>
      <c r="PLE190" s="129"/>
      <c r="PLF190" s="129"/>
      <c r="PLG190" s="129"/>
      <c r="PLH190" s="129"/>
      <c r="PLI190" s="129"/>
      <c r="PLJ190" s="129"/>
      <c r="PLK190" s="129"/>
      <c r="PLL190" s="129"/>
      <c r="PLM190" s="129"/>
      <c r="PLN190" s="129"/>
      <c r="PLO190" s="129"/>
      <c r="PLP190" s="129"/>
      <c r="PLQ190" s="129"/>
      <c r="PLR190" s="129"/>
      <c r="PLS190" s="129"/>
      <c r="PLT190" s="129"/>
      <c r="PLU190" s="129"/>
      <c r="PLV190" s="129"/>
      <c r="PLW190" s="129"/>
      <c r="PLX190" s="129"/>
      <c r="PLY190" s="129"/>
      <c r="PLZ190" s="129"/>
      <c r="PMA190" s="129"/>
      <c r="PMB190" s="129"/>
      <c r="PMC190" s="129"/>
      <c r="PMD190" s="129"/>
      <c r="PME190" s="129"/>
      <c r="PMF190" s="129"/>
      <c r="PMG190" s="129"/>
      <c r="PMH190" s="129"/>
      <c r="PMI190" s="129"/>
      <c r="PMJ190" s="129"/>
      <c r="PMK190" s="129"/>
      <c r="PML190" s="129"/>
      <c r="PMM190" s="129"/>
      <c r="PMN190" s="129"/>
      <c r="PMO190" s="129"/>
      <c r="PMP190" s="129"/>
      <c r="PMQ190" s="129"/>
      <c r="PMR190" s="129"/>
      <c r="PMS190" s="129"/>
      <c r="PMT190" s="129"/>
      <c r="PMU190" s="129"/>
      <c r="PMV190" s="129"/>
      <c r="PMW190" s="129"/>
      <c r="PMX190" s="129"/>
      <c r="PMY190" s="129"/>
      <c r="PMZ190" s="129"/>
      <c r="PNA190" s="129"/>
      <c r="PNB190" s="129"/>
      <c r="PNC190" s="129"/>
      <c r="PND190" s="129"/>
      <c r="PNE190" s="129"/>
      <c r="PNF190" s="129"/>
      <c r="PNG190" s="129"/>
      <c r="PNH190" s="129"/>
      <c r="PNI190" s="129"/>
      <c r="PNJ190" s="129"/>
      <c r="PNK190" s="129"/>
      <c r="PNL190" s="129"/>
      <c r="PNM190" s="129"/>
      <c r="PNN190" s="129"/>
      <c r="PNO190" s="129"/>
      <c r="PNP190" s="129"/>
      <c r="PNQ190" s="129"/>
      <c r="PNR190" s="129"/>
      <c r="PNS190" s="129"/>
      <c r="PNT190" s="129"/>
      <c r="PNU190" s="129"/>
      <c r="PNV190" s="129"/>
      <c r="PNW190" s="129"/>
      <c r="PNX190" s="129"/>
      <c r="PNY190" s="129"/>
      <c r="PNZ190" s="129"/>
      <c r="POA190" s="129"/>
      <c r="POB190" s="129"/>
      <c r="POC190" s="129"/>
      <c r="POD190" s="129"/>
      <c r="POE190" s="129"/>
      <c r="POF190" s="129"/>
      <c r="POG190" s="129"/>
      <c r="POH190" s="129"/>
      <c r="POI190" s="129"/>
      <c r="POJ190" s="129"/>
      <c r="POK190" s="129"/>
      <c r="POL190" s="129"/>
      <c r="POM190" s="129"/>
      <c r="PON190" s="129"/>
      <c r="POO190" s="129"/>
      <c r="POP190" s="129"/>
      <c r="POQ190" s="129"/>
      <c r="POR190" s="129"/>
      <c r="POS190" s="129"/>
      <c r="POT190" s="129"/>
      <c r="POU190" s="129"/>
      <c r="POV190" s="129"/>
      <c r="POW190" s="129"/>
      <c r="POX190" s="129"/>
      <c r="POY190" s="129"/>
      <c r="POZ190" s="129"/>
      <c r="PPA190" s="129"/>
      <c r="PPB190" s="129"/>
      <c r="PPC190" s="129"/>
      <c r="PPD190" s="129"/>
      <c r="PPE190" s="129"/>
      <c r="PPF190" s="129"/>
      <c r="PPG190" s="129"/>
      <c r="PPH190" s="129"/>
      <c r="PPI190" s="129"/>
      <c r="PPJ190" s="129"/>
      <c r="PPK190" s="129"/>
      <c r="PPL190" s="129"/>
      <c r="PPM190" s="129"/>
      <c r="PPN190" s="129"/>
      <c r="PPO190" s="129"/>
      <c r="PPP190" s="129"/>
      <c r="PPQ190" s="129"/>
      <c r="PPR190" s="129"/>
      <c r="PPS190" s="129"/>
      <c r="PPT190" s="129"/>
      <c r="PPU190" s="129"/>
      <c r="PPV190" s="129"/>
      <c r="PPW190" s="129"/>
      <c r="PPX190" s="129"/>
      <c r="PPY190" s="129"/>
      <c r="PPZ190" s="129"/>
      <c r="PQA190" s="129"/>
      <c r="PQB190" s="129"/>
      <c r="PQC190" s="129"/>
      <c r="PQD190" s="129"/>
      <c r="PQE190" s="129"/>
      <c r="PQF190" s="129"/>
      <c r="PQG190" s="129"/>
      <c r="PQH190" s="129"/>
      <c r="PQI190" s="129"/>
      <c r="PQJ190" s="129"/>
      <c r="PQK190" s="129"/>
      <c r="PQL190" s="129"/>
      <c r="PQM190" s="129"/>
      <c r="PQN190" s="129"/>
      <c r="PQO190" s="129"/>
      <c r="PQP190" s="129"/>
      <c r="PQQ190" s="129"/>
      <c r="PQR190" s="129"/>
      <c r="PQS190" s="129"/>
      <c r="PQT190" s="129"/>
      <c r="PQU190" s="129"/>
      <c r="PQV190" s="129"/>
      <c r="PQW190" s="129"/>
      <c r="PQX190" s="129"/>
      <c r="PQY190" s="129"/>
      <c r="PQZ190" s="129"/>
      <c r="PRA190" s="129"/>
      <c r="PRB190" s="129"/>
      <c r="PRC190" s="129"/>
      <c r="PRD190" s="129"/>
      <c r="PRE190" s="129"/>
      <c r="PRF190" s="129"/>
      <c r="PRG190" s="129"/>
      <c r="PRH190" s="129"/>
      <c r="PRI190" s="129"/>
      <c r="PRJ190" s="129"/>
      <c r="PRK190" s="129"/>
      <c r="PRL190" s="129"/>
      <c r="PRM190" s="129"/>
      <c r="PRN190" s="129"/>
      <c r="PRO190" s="129"/>
      <c r="PRP190" s="129"/>
      <c r="PRQ190" s="129"/>
      <c r="PRR190" s="129"/>
      <c r="PRS190" s="129"/>
      <c r="PRT190" s="129"/>
      <c r="PRU190" s="129"/>
      <c r="PRV190" s="129"/>
      <c r="PRW190" s="129"/>
      <c r="PRX190" s="129"/>
      <c r="PRY190" s="129"/>
      <c r="PRZ190" s="129"/>
      <c r="PSA190" s="129"/>
      <c r="PSB190" s="129"/>
      <c r="PSC190" s="129"/>
      <c r="PSD190" s="129"/>
      <c r="PSE190" s="129"/>
      <c r="PSF190" s="129"/>
      <c r="PSG190" s="129"/>
      <c r="PSH190" s="129"/>
      <c r="PSI190" s="129"/>
      <c r="PSJ190" s="129"/>
      <c r="PSK190" s="129"/>
      <c r="PSL190" s="129"/>
      <c r="PSM190" s="129"/>
      <c r="PSN190" s="129"/>
      <c r="PSO190" s="129"/>
      <c r="PSP190" s="129"/>
      <c r="PSQ190" s="129"/>
      <c r="PSR190" s="129"/>
      <c r="PSS190" s="129"/>
      <c r="PST190" s="129"/>
      <c r="PSU190" s="129"/>
      <c r="PSV190" s="129"/>
      <c r="PSW190" s="129"/>
      <c r="PSX190" s="129"/>
      <c r="PSY190" s="129"/>
      <c r="PSZ190" s="129"/>
      <c r="PTA190" s="129"/>
      <c r="PTB190" s="129"/>
      <c r="PTC190" s="129"/>
      <c r="PTD190" s="129"/>
      <c r="PTE190" s="129"/>
      <c r="PTF190" s="129"/>
      <c r="PTG190" s="129"/>
      <c r="PTH190" s="129"/>
      <c r="PTI190" s="129"/>
      <c r="PTJ190" s="129"/>
      <c r="PTK190" s="129"/>
      <c r="PTL190" s="129"/>
      <c r="PTM190" s="129"/>
      <c r="PTN190" s="129"/>
      <c r="PTO190" s="129"/>
      <c r="PTP190" s="129"/>
      <c r="PTQ190" s="129"/>
      <c r="PTR190" s="129"/>
      <c r="PTS190" s="129"/>
      <c r="PTT190" s="129"/>
      <c r="PTU190" s="129"/>
      <c r="PTV190" s="129"/>
      <c r="PTW190" s="129"/>
      <c r="PTX190" s="129"/>
      <c r="PTY190" s="129"/>
      <c r="PTZ190" s="129"/>
      <c r="PUA190" s="129"/>
      <c r="PUB190" s="129"/>
      <c r="PUC190" s="129"/>
      <c r="PUD190" s="129"/>
      <c r="PUE190" s="129"/>
      <c r="PUF190" s="129"/>
      <c r="PUG190" s="129"/>
      <c r="PUH190" s="129"/>
      <c r="PUI190" s="129"/>
      <c r="PUJ190" s="129"/>
      <c r="PUK190" s="129"/>
      <c r="PUL190" s="129"/>
      <c r="PUM190" s="129"/>
      <c r="PUN190" s="129"/>
      <c r="PUO190" s="129"/>
      <c r="PUP190" s="129"/>
      <c r="PUQ190" s="129"/>
      <c r="PUR190" s="129"/>
      <c r="PUS190" s="129"/>
      <c r="PUT190" s="129"/>
      <c r="PUU190" s="129"/>
      <c r="PUV190" s="129"/>
      <c r="PUW190" s="129"/>
      <c r="PUX190" s="129"/>
      <c r="PUY190" s="129"/>
      <c r="PUZ190" s="129"/>
      <c r="PVA190" s="129"/>
      <c r="PVB190" s="129"/>
      <c r="PVC190" s="129"/>
      <c r="PVD190" s="129"/>
      <c r="PVE190" s="129"/>
      <c r="PVF190" s="129"/>
      <c r="PVG190" s="129"/>
      <c r="PVH190" s="129"/>
      <c r="PVI190" s="129"/>
      <c r="PVJ190" s="129"/>
      <c r="PVK190" s="129"/>
      <c r="PVL190" s="129"/>
      <c r="PVM190" s="129"/>
      <c r="PVN190" s="129"/>
      <c r="PVO190" s="129"/>
      <c r="PVP190" s="129"/>
      <c r="PVQ190" s="129"/>
      <c r="PVR190" s="129"/>
      <c r="PVS190" s="129"/>
      <c r="PVT190" s="129"/>
      <c r="PVU190" s="129"/>
      <c r="PVV190" s="129"/>
      <c r="PVW190" s="129"/>
      <c r="PVX190" s="129"/>
      <c r="PVY190" s="129"/>
      <c r="PVZ190" s="129"/>
      <c r="PWA190" s="129"/>
      <c r="PWB190" s="129"/>
      <c r="PWC190" s="129"/>
      <c r="PWD190" s="129"/>
      <c r="PWE190" s="129"/>
      <c r="PWF190" s="129"/>
      <c r="PWG190" s="129"/>
      <c r="PWH190" s="129"/>
      <c r="PWI190" s="129"/>
      <c r="PWJ190" s="129"/>
      <c r="PWK190" s="129"/>
      <c r="PWL190" s="129"/>
      <c r="PWM190" s="129"/>
      <c r="PWN190" s="129"/>
      <c r="PWO190" s="129"/>
      <c r="PWP190" s="129"/>
      <c r="PWQ190" s="129"/>
      <c r="PWR190" s="129"/>
      <c r="PWS190" s="129"/>
      <c r="PWT190" s="129"/>
      <c r="PWU190" s="129"/>
      <c r="PWV190" s="129"/>
      <c r="PWW190" s="129"/>
      <c r="PWX190" s="129"/>
      <c r="PWY190" s="129"/>
      <c r="PWZ190" s="129"/>
      <c r="PXA190" s="129"/>
      <c r="PXB190" s="129"/>
      <c r="PXC190" s="129"/>
      <c r="PXD190" s="129"/>
      <c r="PXE190" s="129"/>
      <c r="PXF190" s="129"/>
      <c r="PXG190" s="129"/>
      <c r="PXH190" s="129"/>
      <c r="PXI190" s="129"/>
      <c r="PXJ190" s="129"/>
      <c r="PXK190" s="129"/>
      <c r="PXL190" s="129"/>
      <c r="PXM190" s="129"/>
      <c r="PXN190" s="129"/>
      <c r="PXO190" s="129"/>
      <c r="PXP190" s="129"/>
      <c r="PXQ190" s="129"/>
      <c r="PXR190" s="129"/>
      <c r="PXS190" s="129"/>
      <c r="PXT190" s="129"/>
      <c r="PXU190" s="129"/>
      <c r="PXV190" s="129"/>
      <c r="PXW190" s="129"/>
      <c r="PXX190" s="129"/>
      <c r="PXY190" s="129"/>
      <c r="PXZ190" s="129"/>
      <c r="PYA190" s="129"/>
      <c r="PYB190" s="129"/>
      <c r="PYC190" s="129"/>
      <c r="PYD190" s="129"/>
      <c r="PYE190" s="129"/>
      <c r="PYF190" s="129"/>
      <c r="PYG190" s="129"/>
      <c r="PYH190" s="129"/>
      <c r="PYI190" s="129"/>
      <c r="PYJ190" s="129"/>
      <c r="PYK190" s="129"/>
      <c r="PYL190" s="129"/>
      <c r="PYM190" s="129"/>
      <c r="PYN190" s="129"/>
      <c r="PYO190" s="129"/>
      <c r="PYP190" s="129"/>
      <c r="PYQ190" s="129"/>
      <c r="PYR190" s="129"/>
      <c r="PYS190" s="129"/>
      <c r="PYT190" s="129"/>
      <c r="PYU190" s="129"/>
      <c r="PYV190" s="129"/>
      <c r="PYW190" s="129"/>
      <c r="PYX190" s="129"/>
      <c r="PYY190" s="129"/>
      <c r="PYZ190" s="129"/>
      <c r="PZA190" s="129"/>
      <c r="PZB190" s="129"/>
      <c r="PZC190" s="129"/>
      <c r="PZD190" s="129"/>
      <c r="PZE190" s="129"/>
      <c r="PZF190" s="129"/>
      <c r="PZG190" s="129"/>
      <c r="PZH190" s="129"/>
      <c r="PZI190" s="129"/>
      <c r="PZJ190" s="129"/>
      <c r="PZK190" s="129"/>
      <c r="PZL190" s="129"/>
      <c r="PZM190" s="129"/>
      <c r="PZN190" s="129"/>
      <c r="PZO190" s="129"/>
      <c r="PZP190" s="129"/>
      <c r="PZQ190" s="129"/>
      <c r="PZR190" s="129"/>
      <c r="PZS190" s="129"/>
      <c r="PZT190" s="129"/>
      <c r="PZU190" s="129"/>
      <c r="PZV190" s="129"/>
      <c r="PZW190" s="129"/>
      <c r="PZX190" s="129"/>
      <c r="PZY190" s="129"/>
      <c r="PZZ190" s="129"/>
      <c r="QAA190" s="129"/>
      <c r="QAB190" s="129"/>
      <c r="QAC190" s="129"/>
      <c r="QAD190" s="129"/>
      <c r="QAE190" s="129"/>
      <c r="QAF190" s="129"/>
      <c r="QAG190" s="129"/>
      <c r="QAH190" s="129"/>
      <c r="QAI190" s="129"/>
      <c r="QAJ190" s="129"/>
      <c r="QAK190" s="129"/>
      <c r="QAL190" s="129"/>
      <c r="QAM190" s="129"/>
      <c r="QAN190" s="129"/>
      <c r="QAO190" s="129"/>
      <c r="QAP190" s="129"/>
      <c r="QAQ190" s="129"/>
      <c r="QAR190" s="129"/>
      <c r="QAS190" s="129"/>
      <c r="QAT190" s="129"/>
      <c r="QAU190" s="129"/>
      <c r="QAV190" s="129"/>
      <c r="QAW190" s="129"/>
      <c r="QAX190" s="129"/>
      <c r="QAY190" s="129"/>
      <c r="QAZ190" s="129"/>
      <c r="QBA190" s="129"/>
      <c r="QBB190" s="129"/>
      <c r="QBC190" s="129"/>
      <c r="QBD190" s="129"/>
      <c r="QBE190" s="129"/>
      <c r="QBF190" s="129"/>
      <c r="QBG190" s="129"/>
      <c r="QBH190" s="129"/>
      <c r="QBI190" s="129"/>
      <c r="QBJ190" s="129"/>
      <c r="QBK190" s="129"/>
      <c r="QBL190" s="129"/>
      <c r="QBM190" s="129"/>
      <c r="QBN190" s="129"/>
      <c r="QBO190" s="129"/>
      <c r="QBP190" s="129"/>
      <c r="QBQ190" s="129"/>
      <c r="QBR190" s="129"/>
      <c r="QBS190" s="129"/>
      <c r="QBT190" s="129"/>
      <c r="QBU190" s="129"/>
      <c r="QBV190" s="129"/>
      <c r="QBW190" s="129"/>
      <c r="QBX190" s="129"/>
      <c r="QBY190" s="129"/>
      <c r="QBZ190" s="129"/>
      <c r="QCA190" s="129"/>
      <c r="QCB190" s="129"/>
      <c r="QCC190" s="129"/>
      <c r="QCD190" s="129"/>
      <c r="QCE190" s="129"/>
      <c r="QCF190" s="129"/>
      <c r="QCG190" s="129"/>
      <c r="QCH190" s="129"/>
      <c r="QCI190" s="129"/>
      <c r="QCJ190" s="129"/>
      <c r="QCK190" s="129"/>
      <c r="QCL190" s="129"/>
      <c r="QCM190" s="129"/>
      <c r="QCN190" s="129"/>
      <c r="QCO190" s="129"/>
      <c r="QCP190" s="129"/>
      <c r="QCQ190" s="129"/>
      <c r="QCR190" s="129"/>
      <c r="QCS190" s="129"/>
      <c r="QCT190" s="129"/>
      <c r="QCU190" s="129"/>
      <c r="QCV190" s="129"/>
      <c r="QCW190" s="129"/>
      <c r="QCX190" s="129"/>
      <c r="QCY190" s="129"/>
      <c r="QCZ190" s="129"/>
      <c r="QDA190" s="129"/>
      <c r="QDB190" s="129"/>
      <c r="QDC190" s="129"/>
      <c r="QDD190" s="129"/>
      <c r="QDE190" s="129"/>
      <c r="QDF190" s="129"/>
      <c r="QDG190" s="129"/>
      <c r="QDH190" s="129"/>
      <c r="QDI190" s="129"/>
      <c r="QDJ190" s="129"/>
      <c r="QDK190" s="129"/>
      <c r="QDL190" s="129"/>
      <c r="QDM190" s="129"/>
      <c r="QDN190" s="129"/>
      <c r="QDO190" s="129"/>
      <c r="QDP190" s="129"/>
      <c r="QDQ190" s="129"/>
      <c r="QDR190" s="129"/>
      <c r="QDS190" s="129"/>
      <c r="QDT190" s="129"/>
      <c r="QDU190" s="129"/>
      <c r="QDV190" s="129"/>
      <c r="QDW190" s="129"/>
      <c r="QDX190" s="129"/>
      <c r="QDY190" s="129"/>
      <c r="QDZ190" s="129"/>
      <c r="QEA190" s="129"/>
      <c r="QEB190" s="129"/>
      <c r="QEC190" s="129"/>
      <c r="QED190" s="129"/>
      <c r="QEE190" s="129"/>
      <c r="QEF190" s="129"/>
      <c r="QEG190" s="129"/>
      <c r="QEH190" s="129"/>
      <c r="QEI190" s="129"/>
      <c r="QEJ190" s="129"/>
      <c r="QEK190" s="129"/>
      <c r="QEL190" s="129"/>
      <c r="QEM190" s="129"/>
      <c r="QEN190" s="129"/>
      <c r="QEO190" s="129"/>
      <c r="QEP190" s="129"/>
      <c r="QEQ190" s="129"/>
      <c r="QER190" s="129"/>
      <c r="QES190" s="129"/>
      <c r="QET190" s="129"/>
      <c r="QEU190" s="129"/>
      <c r="QEV190" s="129"/>
      <c r="QEW190" s="129"/>
      <c r="QEX190" s="129"/>
      <c r="QEY190" s="129"/>
      <c r="QEZ190" s="129"/>
      <c r="QFA190" s="129"/>
      <c r="QFB190" s="129"/>
      <c r="QFC190" s="129"/>
      <c r="QFD190" s="129"/>
      <c r="QFE190" s="129"/>
      <c r="QFF190" s="129"/>
      <c r="QFG190" s="129"/>
      <c r="QFH190" s="129"/>
      <c r="QFI190" s="129"/>
      <c r="QFJ190" s="129"/>
      <c r="QFK190" s="129"/>
      <c r="QFL190" s="129"/>
      <c r="QFM190" s="129"/>
      <c r="QFN190" s="129"/>
      <c r="QFO190" s="129"/>
      <c r="QFP190" s="129"/>
      <c r="QFQ190" s="129"/>
      <c r="QFR190" s="129"/>
      <c r="QFS190" s="129"/>
      <c r="QFT190" s="129"/>
      <c r="QFU190" s="129"/>
      <c r="QFV190" s="129"/>
      <c r="QFW190" s="129"/>
      <c r="QFX190" s="129"/>
      <c r="QFY190" s="129"/>
      <c r="QFZ190" s="129"/>
      <c r="QGA190" s="129"/>
      <c r="QGB190" s="129"/>
      <c r="QGC190" s="129"/>
      <c r="QGD190" s="129"/>
      <c r="QGE190" s="129"/>
      <c r="QGF190" s="129"/>
      <c r="QGG190" s="129"/>
      <c r="QGH190" s="129"/>
      <c r="QGI190" s="129"/>
      <c r="QGJ190" s="129"/>
      <c r="QGK190" s="129"/>
      <c r="QGL190" s="129"/>
      <c r="QGM190" s="129"/>
      <c r="QGN190" s="129"/>
      <c r="QGO190" s="129"/>
      <c r="QGP190" s="129"/>
      <c r="QGQ190" s="129"/>
      <c r="QGR190" s="129"/>
      <c r="QGS190" s="129"/>
      <c r="QGT190" s="129"/>
      <c r="QGU190" s="129"/>
      <c r="QGV190" s="129"/>
      <c r="QGW190" s="129"/>
      <c r="QGX190" s="129"/>
      <c r="QGY190" s="129"/>
      <c r="QGZ190" s="129"/>
      <c r="QHA190" s="129"/>
      <c r="QHB190" s="129"/>
      <c r="QHC190" s="129"/>
      <c r="QHD190" s="129"/>
      <c r="QHE190" s="129"/>
      <c r="QHF190" s="129"/>
      <c r="QHG190" s="129"/>
      <c r="QHH190" s="129"/>
      <c r="QHI190" s="129"/>
      <c r="QHJ190" s="129"/>
      <c r="QHK190" s="129"/>
      <c r="QHL190" s="129"/>
      <c r="QHM190" s="129"/>
      <c r="QHN190" s="129"/>
      <c r="QHO190" s="129"/>
      <c r="QHP190" s="129"/>
      <c r="QHQ190" s="129"/>
      <c r="QHR190" s="129"/>
      <c r="QHS190" s="129"/>
      <c r="QHT190" s="129"/>
      <c r="QHU190" s="129"/>
      <c r="QHV190" s="129"/>
      <c r="QHW190" s="129"/>
      <c r="QHX190" s="129"/>
      <c r="QHY190" s="129"/>
      <c r="QHZ190" s="129"/>
      <c r="QIA190" s="129"/>
      <c r="QIB190" s="129"/>
      <c r="QIC190" s="129"/>
      <c r="QID190" s="129"/>
      <c r="QIE190" s="129"/>
      <c r="QIF190" s="129"/>
      <c r="QIG190" s="129"/>
      <c r="QIH190" s="129"/>
      <c r="QII190" s="129"/>
      <c r="QIJ190" s="129"/>
      <c r="QIK190" s="129"/>
      <c r="QIL190" s="129"/>
      <c r="QIM190" s="129"/>
      <c r="QIN190" s="129"/>
      <c r="QIO190" s="129"/>
      <c r="QIP190" s="129"/>
      <c r="QIQ190" s="129"/>
      <c r="QIR190" s="129"/>
      <c r="QIS190" s="129"/>
      <c r="QIT190" s="129"/>
      <c r="QIU190" s="129"/>
      <c r="QIV190" s="129"/>
      <c r="QIW190" s="129"/>
      <c r="QIX190" s="129"/>
      <c r="QIY190" s="129"/>
      <c r="QIZ190" s="129"/>
      <c r="QJA190" s="129"/>
      <c r="QJB190" s="129"/>
      <c r="QJC190" s="129"/>
      <c r="QJD190" s="129"/>
      <c r="QJE190" s="129"/>
      <c r="QJF190" s="129"/>
      <c r="QJG190" s="129"/>
      <c r="QJH190" s="129"/>
      <c r="QJI190" s="129"/>
      <c r="QJJ190" s="129"/>
      <c r="QJK190" s="129"/>
      <c r="QJL190" s="129"/>
      <c r="QJM190" s="129"/>
      <c r="QJN190" s="129"/>
      <c r="QJO190" s="129"/>
      <c r="QJP190" s="129"/>
      <c r="QJQ190" s="129"/>
      <c r="QJR190" s="129"/>
      <c r="QJS190" s="129"/>
      <c r="QJT190" s="129"/>
      <c r="QJU190" s="129"/>
      <c r="QJV190" s="129"/>
      <c r="QJW190" s="129"/>
      <c r="QJX190" s="129"/>
      <c r="QJY190" s="129"/>
      <c r="QJZ190" s="129"/>
      <c r="QKA190" s="129"/>
      <c r="QKB190" s="129"/>
      <c r="QKC190" s="129"/>
      <c r="QKD190" s="129"/>
      <c r="QKE190" s="129"/>
      <c r="QKF190" s="129"/>
      <c r="QKG190" s="129"/>
      <c r="QKH190" s="129"/>
      <c r="QKI190" s="129"/>
      <c r="QKJ190" s="129"/>
      <c r="QKK190" s="129"/>
      <c r="QKL190" s="129"/>
      <c r="QKM190" s="129"/>
      <c r="QKN190" s="129"/>
      <c r="QKO190" s="129"/>
      <c r="QKP190" s="129"/>
      <c r="QKQ190" s="129"/>
      <c r="QKR190" s="129"/>
      <c r="QKS190" s="129"/>
      <c r="QKT190" s="129"/>
      <c r="QKU190" s="129"/>
      <c r="QKV190" s="129"/>
      <c r="QKW190" s="129"/>
      <c r="QKX190" s="129"/>
      <c r="QKY190" s="129"/>
      <c r="QKZ190" s="129"/>
      <c r="QLA190" s="129"/>
      <c r="QLB190" s="129"/>
      <c r="QLC190" s="129"/>
      <c r="QLD190" s="129"/>
      <c r="QLE190" s="129"/>
      <c r="QLF190" s="129"/>
      <c r="QLG190" s="129"/>
      <c r="QLH190" s="129"/>
      <c r="QLI190" s="129"/>
      <c r="QLJ190" s="129"/>
      <c r="QLK190" s="129"/>
      <c r="QLL190" s="129"/>
      <c r="QLM190" s="129"/>
      <c r="QLN190" s="129"/>
      <c r="QLO190" s="129"/>
      <c r="QLP190" s="129"/>
      <c r="QLQ190" s="129"/>
      <c r="QLR190" s="129"/>
      <c r="QLS190" s="129"/>
      <c r="QLT190" s="129"/>
      <c r="QLU190" s="129"/>
      <c r="QLV190" s="129"/>
      <c r="QLW190" s="129"/>
      <c r="QLX190" s="129"/>
      <c r="QLY190" s="129"/>
      <c r="QLZ190" s="129"/>
      <c r="QMA190" s="129"/>
      <c r="QMB190" s="129"/>
      <c r="QMC190" s="129"/>
      <c r="QMD190" s="129"/>
      <c r="QME190" s="129"/>
      <c r="QMF190" s="129"/>
      <c r="QMG190" s="129"/>
      <c r="QMH190" s="129"/>
      <c r="QMI190" s="129"/>
      <c r="QMJ190" s="129"/>
      <c r="QMK190" s="129"/>
      <c r="QML190" s="129"/>
      <c r="QMM190" s="129"/>
      <c r="QMN190" s="129"/>
      <c r="QMO190" s="129"/>
      <c r="QMP190" s="129"/>
      <c r="QMQ190" s="129"/>
      <c r="QMR190" s="129"/>
      <c r="QMS190" s="129"/>
      <c r="QMT190" s="129"/>
      <c r="QMU190" s="129"/>
      <c r="QMV190" s="129"/>
      <c r="QMW190" s="129"/>
      <c r="QMX190" s="129"/>
      <c r="QMY190" s="129"/>
      <c r="QMZ190" s="129"/>
      <c r="QNA190" s="129"/>
      <c r="QNB190" s="129"/>
      <c r="QNC190" s="129"/>
      <c r="QND190" s="129"/>
      <c r="QNE190" s="129"/>
      <c r="QNF190" s="129"/>
      <c r="QNG190" s="129"/>
      <c r="QNH190" s="129"/>
      <c r="QNI190" s="129"/>
      <c r="QNJ190" s="129"/>
      <c r="QNK190" s="129"/>
      <c r="QNL190" s="129"/>
      <c r="QNM190" s="129"/>
      <c r="QNN190" s="129"/>
      <c r="QNO190" s="129"/>
      <c r="QNP190" s="129"/>
      <c r="QNQ190" s="129"/>
      <c r="QNR190" s="129"/>
      <c r="QNS190" s="129"/>
      <c r="QNT190" s="129"/>
      <c r="QNU190" s="129"/>
      <c r="QNV190" s="129"/>
      <c r="QNW190" s="129"/>
      <c r="QNX190" s="129"/>
      <c r="QNY190" s="129"/>
      <c r="QNZ190" s="129"/>
      <c r="QOA190" s="129"/>
      <c r="QOB190" s="129"/>
      <c r="QOC190" s="129"/>
      <c r="QOD190" s="129"/>
      <c r="QOE190" s="129"/>
      <c r="QOF190" s="129"/>
      <c r="QOG190" s="129"/>
      <c r="QOH190" s="129"/>
      <c r="QOI190" s="129"/>
      <c r="QOJ190" s="129"/>
      <c r="QOK190" s="129"/>
      <c r="QOL190" s="129"/>
      <c r="QOM190" s="129"/>
      <c r="QON190" s="129"/>
      <c r="QOO190" s="129"/>
      <c r="QOP190" s="129"/>
      <c r="QOQ190" s="129"/>
      <c r="QOR190" s="129"/>
      <c r="QOS190" s="129"/>
      <c r="QOT190" s="129"/>
      <c r="QOU190" s="129"/>
      <c r="QOV190" s="129"/>
      <c r="QOW190" s="129"/>
      <c r="QOX190" s="129"/>
      <c r="QOY190" s="129"/>
      <c r="QOZ190" s="129"/>
      <c r="QPA190" s="129"/>
      <c r="QPB190" s="129"/>
      <c r="QPC190" s="129"/>
      <c r="QPD190" s="129"/>
      <c r="QPE190" s="129"/>
      <c r="QPF190" s="129"/>
      <c r="QPG190" s="129"/>
      <c r="QPH190" s="129"/>
      <c r="QPI190" s="129"/>
      <c r="QPJ190" s="129"/>
      <c r="QPK190" s="129"/>
      <c r="QPL190" s="129"/>
      <c r="QPM190" s="129"/>
      <c r="QPN190" s="129"/>
      <c r="QPO190" s="129"/>
      <c r="QPP190" s="129"/>
      <c r="QPQ190" s="129"/>
      <c r="QPR190" s="129"/>
      <c r="QPS190" s="129"/>
      <c r="QPT190" s="129"/>
      <c r="QPU190" s="129"/>
      <c r="QPV190" s="129"/>
      <c r="QPW190" s="129"/>
      <c r="QPX190" s="129"/>
      <c r="QPY190" s="129"/>
      <c r="QPZ190" s="129"/>
      <c r="QQA190" s="129"/>
      <c r="QQB190" s="129"/>
      <c r="QQC190" s="129"/>
      <c r="QQD190" s="129"/>
      <c r="QQE190" s="129"/>
      <c r="QQF190" s="129"/>
      <c r="QQG190" s="129"/>
      <c r="QQH190" s="129"/>
      <c r="QQI190" s="129"/>
      <c r="QQJ190" s="129"/>
      <c r="QQK190" s="129"/>
      <c r="QQL190" s="129"/>
      <c r="QQM190" s="129"/>
      <c r="QQN190" s="129"/>
      <c r="QQO190" s="129"/>
      <c r="QQP190" s="129"/>
      <c r="QQQ190" s="129"/>
      <c r="QQR190" s="129"/>
      <c r="QQS190" s="129"/>
      <c r="QQT190" s="129"/>
      <c r="QQU190" s="129"/>
      <c r="QQV190" s="129"/>
      <c r="QQW190" s="129"/>
      <c r="QQX190" s="129"/>
      <c r="QQY190" s="129"/>
      <c r="QQZ190" s="129"/>
      <c r="QRA190" s="129"/>
      <c r="QRB190" s="129"/>
      <c r="QRC190" s="129"/>
      <c r="QRD190" s="129"/>
      <c r="QRE190" s="129"/>
      <c r="QRF190" s="129"/>
      <c r="QRG190" s="129"/>
      <c r="QRH190" s="129"/>
      <c r="QRI190" s="129"/>
      <c r="QRJ190" s="129"/>
      <c r="QRK190" s="129"/>
      <c r="QRL190" s="129"/>
      <c r="QRM190" s="129"/>
      <c r="QRN190" s="129"/>
      <c r="QRO190" s="129"/>
      <c r="QRP190" s="129"/>
      <c r="QRQ190" s="129"/>
      <c r="QRR190" s="129"/>
      <c r="QRS190" s="129"/>
      <c r="QRT190" s="129"/>
      <c r="QRU190" s="129"/>
      <c r="QRV190" s="129"/>
      <c r="QRW190" s="129"/>
      <c r="QRX190" s="129"/>
      <c r="QRY190" s="129"/>
      <c r="QRZ190" s="129"/>
      <c r="QSA190" s="129"/>
      <c r="QSB190" s="129"/>
      <c r="QSC190" s="129"/>
      <c r="QSD190" s="129"/>
      <c r="QSE190" s="129"/>
      <c r="QSF190" s="129"/>
      <c r="QSG190" s="129"/>
      <c r="QSH190" s="129"/>
      <c r="QSI190" s="129"/>
      <c r="QSJ190" s="129"/>
      <c r="QSK190" s="129"/>
      <c r="QSL190" s="129"/>
      <c r="QSM190" s="129"/>
      <c r="QSN190" s="129"/>
      <c r="QSO190" s="129"/>
      <c r="QSP190" s="129"/>
      <c r="QSQ190" s="129"/>
      <c r="QSR190" s="129"/>
      <c r="QSS190" s="129"/>
      <c r="QST190" s="129"/>
      <c r="QSU190" s="129"/>
      <c r="QSV190" s="129"/>
      <c r="QSW190" s="129"/>
      <c r="QSX190" s="129"/>
      <c r="QSY190" s="129"/>
      <c r="QSZ190" s="129"/>
      <c r="QTA190" s="129"/>
      <c r="QTB190" s="129"/>
      <c r="QTC190" s="129"/>
      <c r="QTD190" s="129"/>
      <c r="QTE190" s="129"/>
      <c r="QTF190" s="129"/>
      <c r="QTG190" s="129"/>
      <c r="QTH190" s="129"/>
      <c r="QTI190" s="129"/>
      <c r="QTJ190" s="129"/>
      <c r="QTK190" s="129"/>
      <c r="QTL190" s="129"/>
      <c r="QTM190" s="129"/>
      <c r="QTN190" s="129"/>
      <c r="QTO190" s="129"/>
      <c r="QTP190" s="129"/>
      <c r="QTQ190" s="129"/>
      <c r="QTR190" s="129"/>
      <c r="QTS190" s="129"/>
      <c r="QTT190" s="129"/>
      <c r="QTU190" s="129"/>
      <c r="QTV190" s="129"/>
      <c r="QTW190" s="129"/>
      <c r="QTX190" s="129"/>
      <c r="QTY190" s="129"/>
      <c r="QTZ190" s="129"/>
      <c r="QUA190" s="129"/>
      <c r="QUB190" s="129"/>
      <c r="QUC190" s="129"/>
      <c r="QUD190" s="129"/>
      <c r="QUE190" s="129"/>
      <c r="QUF190" s="129"/>
      <c r="QUG190" s="129"/>
      <c r="QUH190" s="129"/>
      <c r="QUI190" s="129"/>
      <c r="QUJ190" s="129"/>
      <c r="QUK190" s="129"/>
      <c r="QUL190" s="129"/>
      <c r="QUM190" s="129"/>
      <c r="QUN190" s="129"/>
      <c r="QUO190" s="129"/>
      <c r="QUP190" s="129"/>
      <c r="QUQ190" s="129"/>
      <c r="QUR190" s="129"/>
      <c r="QUS190" s="129"/>
      <c r="QUT190" s="129"/>
      <c r="QUU190" s="129"/>
      <c r="QUV190" s="129"/>
      <c r="QUW190" s="129"/>
      <c r="QUX190" s="129"/>
      <c r="QUY190" s="129"/>
      <c r="QUZ190" s="129"/>
      <c r="QVA190" s="129"/>
      <c r="QVB190" s="129"/>
      <c r="QVC190" s="129"/>
      <c r="QVD190" s="129"/>
      <c r="QVE190" s="129"/>
      <c r="QVF190" s="129"/>
      <c r="QVG190" s="129"/>
      <c r="QVH190" s="129"/>
      <c r="QVI190" s="129"/>
      <c r="QVJ190" s="129"/>
      <c r="QVK190" s="129"/>
      <c r="QVL190" s="129"/>
      <c r="QVM190" s="129"/>
      <c r="QVN190" s="129"/>
      <c r="QVO190" s="129"/>
      <c r="QVP190" s="129"/>
      <c r="QVQ190" s="129"/>
      <c r="QVR190" s="129"/>
      <c r="QVS190" s="129"/>
      <c r="QVT190" s="129"/>
      <c r="QVU190" s="129"/>
      <c r="QVV190" s="129"/>
      <c r="QVW190" s="129"/>
      <c r="QVX190" s="129"/>
      <c r="QVY190" s="129"/>
      <c r="QVZ190" s="129"/>
      <c r="QWA190" s="129"/>
      <c r="QWB190" s="129"/>
      <c r="QWC190" s="129"/>
      <c r="QWD190" s="129"/>
      <c r="QWE190" s="129"/>
      <c r="QWF190" s="129"/>
      <c r="QWG190" s="129"/>
      <c r="QWH190" s="129"/>
      <c r="QWI190" s="129"/>
      <c r="QWJ190" s="129"/>
      <c r="QWK190" s="129"/>
      <c r="QWL190" s="129"/>
      <c r="QWM190" s="129"/>
      <c r="QWN190" s="129"/>
      <c r="QWO190" s="129"/>
      <c r="QWP190" s="129"/>
      <c r="QWQ190" s="129"/>
      <c r="QWR190" s="129"/>
      <c r="QWS190" s="129"/>
      <c r="QWT190" s="129"/>
      <c r="QWU190" s="129"/>
      <c r="QWV190" s="129"/>
      <c r="QWW190" s="129"/>
      <c r="QWX190" s="129"/>
      <c r="QWY190" s="129"/>
      <c r="QWZ190" s="129"/>
      <c r="QXA190" s="129"/>
      <c r="QXB190" s="129"/>
      <c r="QXC190" s="129"/>
      <c r="QXD190" s="129"/>
      <c r="QXE190" s="129"/>
      <c r="QXF190" s="129"/>
      <c r="QXG190" s="129"/>
      <c r="QXH190" s="129"/>
      <c r="QXI190" s="129"/>
      <c r="QXJ190" s="129"/>
      <c r="QXK190" s="129"/>
      <c r="QXL190" s="129"/>
      <c r="QXM190" s="129"/>
      <c r="QXN190" s="129"/>
      <c r="QXO190" s="129"/>
      <c r="QXP190" s="129"/>
      <c r="QXQ190" s="129"/>
      <c r="QXR190" s="129"/>
      <c r="QXS190" s="129"/>
      <c r="QXT190" s="129"/>
      <c r="QXU190" s="129"/>
      <c r="QXV190" s="129"/>
      <c r="QXW190" s="129"/>
      <c r="QXX190" s="129"/>
      <c r="QXY190" s="129"/>
      <c r="QXZ190" s="129"/>
      <c r="QYA190" s="129"/>
      <c r="QYB190" s="129"/>
      <c r="QYC190" s="129"/>
      <c r="QYD190" s="129"/>
      <c r="QYE190" s="129"/>
      <c r="QYF190" s="129"/>
      <c r="QYG190" s="129"/>
      <c r="QYH190" s="129"/>
      <c r="QYI190" s="129"/>
      <c r="QYJ190" s="129"/>
      <c r="QYK190" s="129"/>
      <c r="QYL190" s="129"/>
      <c r="QYM190" s="129"/>
      <c r="QYN190" s="129"/>
      <c r="QYO190" s="129"/>
      <c r="QYP190" s="129"/>
      <c r="QYQ190" s="129"/>
      <c r="QYR190" s="129"/>
      <c r="QYS190" s="129"/>
      <c r="QYT190" s="129"/>
      <c r="QYU190" s="129"/>
      <c r="QYV190" s="129"/>
      <c r="QYW190" s="129"/>
      <c r="QYX190" s="129"/>
      <c r="QYY190" s="129"/>
      <c r="QYZ190" s="129"/>
      <c r="QZA190" s="129"/>
      <c r="QZB190" s="129"/>
      <c r="QZC190" s="129"/>
      <c r="QZD190" s="129"/>
      <c r="QZE190" s="129"/>
      <c r="QZF190" s="129"/>
      <c r="QZG190" s="129"/>
      <c r="QZH190" s="129"/>
      <c r="QZI190" s="129"/>
      <c r="QZJ190" s="129"/>
      <c r="QZK190" s="129"/>
      <c r="QZL190" s="129"/>
      <c r="QZM190" s="129"/>
      <c r="QZN190" s="129"/>
      <c r="QZO190" s="129"/>
      <c r="QZP190" s="129"/>
      <c r="QZQ190" s="129"/>
      <c r="QZR190" s="129"/>
      <c r="QZS190" s="129"/>
      <c r="QZT190" s="129"/>
      <c r="QZU190" s="129"/>
      <c r="QZV190" s="129"/>
      <c r="QZW190" s="129"/>
      <c r="QZX190" s="129"/>
      <c r="QZY190" s="129"/>
      <c r="QZZ190" s="129"/>
      <c r="RAA190" s="129"/>
      <c r="RAB190" s="129"/>
      <c r="RAC190" s="129"/>
      <c r="RAD190" s="129"/>
      <c r="RAE190" s="129"/>
      <c r="RAF190" s="129"/>
      <c r="RAG190" s="129"/>
      <c r="RAH190" s="129"/>
      <c r="RAI190" s="129"/>
      <c r="RAJ190" s="129"/>
      <c r="RAK190" s="129"/>
      <c r="RAL190" s="129"/>
      <c r="RAM190" s="129"/>
      <c r="RAN190" s="129"/>
      <c r="RAO190" s="129"/>
      <c r="RAP190" s="129"/>
      <c r="RAQ190" s="129"/>
      <c r="RAR190" s="129"/>
      <c r="RAS190" s="129"/>
      <c r="RAT190" s="129"/>
      <c r="RAU190" s="129"/>
      <c r="RAV190" s="129"/>
      <c r="RAW190" s="129"/>
      <c r="RAX190" s="129"/>
      <c r="RAY190" s="129"/>
      <c r="RAZ190" s="129"/>
      <c r="RBA190" s="129"/>
      <c r="RBB190" s="129"/>
      <c r="RBC190" s="129"/>
      <c r="RBD190" s="129"/>
      <c r="RBE190" s="129"/>
      <c r="RBF190" s="129"/>
      <c r="RBG190" s="129"/>
      <c r="RBH190" s="129"/>
      <c r="RBI190" s="129"/>
      <c r="RBJ190" s="129"/>
      <c r="RBK190" s="129"/>
      <c r="RBL190" s="129"/>
      <c r="RBM190" s="129"/>
      <c r="RBN190" s="129"/>
      <c r="RBO190" s="129"/>
      <c r="RBP190" s="129"/>
      <c r="RBQ190" s="129"/>
      <c r="RBR190" s="129"/>
      <c r="RBS190" s="129"/>
      <c r="RBT190" s="129"/>
      <c r="RBU190" s="129"/>
      <c r="RBV190" s="129"/>
      <c r="RBW190" s="129"/>
      <c r="RBX190" s="129"/>
      <c r="RBY190" s="129"/>
      <c r="RBZ190" s="129"/>
      <c r="RCA190" s="129"/>
      <c r="RCB190" s="129"/>
      <c r="RCC190" s="129"/>
      <c r="RCD190" s="129"/>
      <c r="RCE190" s="129"/>
      <c r="RCF190" s="129"/>
      <c r="RCG190" s="129"/>
      <c r="RCH190" s="129"/>
      <c r="RCI190" s="129"/>
      <c r="RCJ190" s="129"/>
      <c r="RCK190" s="129"/>
      <c r="RCL190" s="129"/>
      <c r="RCM190" s="129"/>
      <c r="RCN190" s="129"/>
      <c r="RCO190" s="129"/>
      <c r="RCP190" s="129"/>
      <c r="RCQ190" s="129"/>
      <c r="RCR190" s="129"/>
      <c r="RCS190" s="129"/>
      <c r="RCT190" s="129"/>
      <c r="RCU190" s="129"/>
      <c r="RCV190" s="129"/>
      <c r="RCW190" s="129"/>
      <c r="RCX190" s="129"/>
      <c r="RCY190" s="129"/>
      <c r="RCZ190" s="129"/>
      <c r="RDA190" s="129"/>
      <c r="RDB190" s="129"/>
      <c r="RDC190" s="129"/>
      <c r="RDD190" s="129"/>
      <c r="RDE190" s="129"/>
      <c r="RDF190" s="129"/>
      <c r="RDG190" s="129"/>
      <c r="RDH190" s="129"/>
      <c r="RDI190" s="129"/>
      <c r="RDJ190" s="129"/>
      <c r="RDK190" s="129"/>
      <c r="RDL190" s="129"/>
      <c r="RDM190" s="129"/>
      <c r="RDN190" s="129"/>
      <c r="RDO190" s="129"/>
      <c r="RDP190" s="129"/>
      <c r="RDQ190" s="129"/>
      <c r="RDR190" s="129"/>
      <c r="RDS190" s="129"/>
      <c r="RDT190" s="129"/>
      <c r="RDU190" s="129"/>
      <c r="RDV190" s="129"/>
      <c r="RDW190" s="129"/>
      <c r="RDX190" s="129"/>
      <c r="RDY190" s="129"/>
      <c r="RDZ190" s="129"/>
      <c r="REA190" s="129"/>
      <c r="REB190" s="129"/>
      <c r="REC190" s="129"/>
      <c r="RED190" s="129"/>
      <c r="REE190" s="129"/>
      <c r="REF190" s="129"/>
      <c r="REG190" s="129"/>
      <c r="REH190" s="129"/>
      <c r="REI190" s="129"/>
      <c r="REJ190" s="129"/>
      <c r="REK190" s="129"/>
      <c r="REL190" s="129"/>
      <c r="REM190" s="129"/>
      <c r="REN190" s="129"/>
      <c r="REO190" s="129"/>
      <c r="REP190" s="129"/>
      <c r="REQ190" s="129"/>
      <c r="RER190" s="129"/>
      <c r="RES190" s="129"/>
      <c r="RET190" s="129"/>
      <c r="REU190" s="129"/>
      <c r="REV190" s="129"/>
      <c r="REW190" s="129"/>
      <c r="REX190" s="129"/>
      <c r="REY190" s="129"/>
      <c r="REZ190" s="129"/>
      <c r="RFA190" s="129"/>
      <c r="RFB190" s="129"/>
      <c r="RFC190" s="129"/>
      <c r="RFD190" s="129"/>
      <c r="RFE190" s="129"/>
      <c r="RFF190" s="129"/>
      <c r="RFG190" s="129"/>
      <c r="RFH190" s="129"/>
      <c r="RFI190" s="129"/>
      <c r="RFJ190" s="129"/>
      <c r="RFK190" s="129"/>
      <c r="RFL190" s="129"/>
      <c r="RFM190" s="129"/>
      <c r="RFN190" s="129"/>
      <c r="RFO190" s="129"/>
      <c r="RFP190" s="129"/>
      <c r="RFQ190" s="129"/>
      <c r="RFR190" s="129"/>
      <c r="RFS190" s="129"/>
      <c r="RFT190" s="129"/>
      <c r="RFU190" s="129"/>
      <c r="RFV190" s="129"/>
      <c r="RFW190" s="129"/>
      <c r="RFX190" s="129"/>
      <c r="RFY190" s="129"/>
      <c r="RFZ190" s="129"/>
      <c r="RGA190" s="129"/>
      <c r="RGB190" s="129"/>
      <c r="RGC190" s="129"/>
      <c r="RGD190" s="129"/>
      <c r="RGE190" s="129"/>
      <c r="RGF190" s="129"/>
      <c r="RGG190" s="129"/>
      <c r="RGH190" s="129"/>
      <c r="RGI190" s="129"/>
      <c r="RGJ190" s="129"/>
      <c r="RGK190" s="129"/>
      <c r="RGL190" s="129"/>
      <c r="RGM190" s="129"/>
      <c r="RGN190" s="129"/>
      <c r="RGO190" s="129"/>
      <c r="RGP190" s="129"/>
      <c r="RGQ190" s="129"/>
      <c r="RGR190" s="129"/>
      <c r="RGS190" s="129"/>
      <c r="RGT190" s="129"/>
      <c r="RGU190" s="129"/>
      <c r="RGV190" s="129"/>
      <c r="RGW190" s="129"/>
      <c r="RGX190" s="129"/>
      <c r="RGY190" s="129"/>
      <c r="RGZ190" s="129"/>
      <c r="RHA190" s="129"/>
      <c r="RHB190" s="129"/>
      <c r="RHC190" s="129"/>
      <c r="RHD190" s="129"/>
      <c r="RHE190" s="129"/>
      <c r="RHF190" s="129"/>
      <c r="RHG190" s="129"/>
      <c r="RHH190" s="129"/>
      <c r="RHI190" s="129"/>
      <c r="RHJ190" s="129"/>
      <c r="RHK190" s="129"/>
      <c r="RHL190" s="129"/>
      <c r="RHM190" s="129"/>
      <c r="RHN190" s="129"/>
      <c r="RHO190" s="129"/>
      <c r="RHP190" s="129"/>
      <c r="RHQ190" s="129"/>
      <c r="RHR190" s="129"/>
      <c r="RHS190" s="129"/>
      <c r="RHT190" s="129"/>
      <c r="RHU190" s="129"/>
      <c r="RHV190" s="129"/>
      <c r="RHW190" s="129"/>
      <c r="RHX190" s="129"/>
      <c r="RHY190" s="129"/>
      <c r="RHZ190" s="129"/>
      <c r="RIA190" s="129"/>
      <c r="RIB190" s="129"/>
      <c r="RIC190" s="129"/>
      <c r="RID190" s="129"/>
      <c r="RIE190" s="129"/>
      <c r="RIF190" s="129"/>
      <c r="RIG190" s="129"/>
      <c r="RIH190" s="129"/>
      <c r="RII190" s="129"/>
      <c r="RIJ190" s="129"/>
      <c r="RIK190" s="129"/>
      <c r="RIL190" s="129"/>
      <c r="RIM190" s="129"/>
      <c r="RIN190" s="129"/>
      <c r="RIO190" s="129"/>
      <c r="RIP190" s="129"/>
      <c r="RIQ190" s="129"/>
      <c r="RIR190" s="129"/>
      <c r="RIS190" s="129"/>
      <c r="RIT190" s="129"/>
      <c r="RIU190" s="129"/>
      <c r="RIV190" s="129"/>
      <c r="RIW190" s="129"/>
      <c r="RIX190" s="129"/>
      <c r="RIY190" s="129"/>
      <c r="RIZ190" s="129"/>
      <c r="RJA190" s="129"/>
      <c r="RJB190" s="129"/>
      <c r="RJC190" s="129"/>
      <c r="RJD190" s="129"/>
      <c r="RJE190" s="129"/>
      <c r="RJF190" s="129"/>
      <c r="RJG190" s="129"/>
      <c r="RJH190" s="129"/>
      <c r="RJI190" s="129"/>
      <c r="RJJ190" s="129"/>
      <c r="RJK190" s="129"/>
      <c r="RJL190" s="129"/>
      <c r="RJM190" s="129"/>
      <c r="RJN190" s="129"/>
      <c r="RJO190" s="129"/>
      <c r="RJP190" s="129"/>
      <c r="RJQ190" s="129"/>
      <c r="RJR190" s="129"/>
      <c r="RJS190" s="129"/>
      <c r="RJT190" s="129"/>
      <c r="RJU190" s="129"/>
      <c r="RJV190" s="129"/>
      <c r="RJW190" s="129"/>
      <c r="RJX190" s="129"/>
      <c r="RJY190" s="129"/>
      <c r="RJZ190" s="129"/>
      <c r="RKA190" s="129"/>
      <c r="RKB190" s="129"/>
      <c r="RKC190" s="129"/>
      <c r="RKD190" s="129"/>
      <c r="RKE190" s="129"/>
      <c r="RKF190" s="129"/>
      <c r="RKG190" s="129"/>
      <c r="RKH190" s="129"/>
      <c r="RKI190" s="129"/>
      <c r="RKJ190" s="129"/>
      <c r="RKK190" s="129"/>
      <c r="RKL190" s="129"/>
      <c r="RKM190" s="129"/>
      <c r="RKN190" s="129"/>
      <c r="RKO190" s="129"/>
      <c r="RKP190" s="129"/>
      <c r="RKQ190" s="129"/>
      <c r="RKR190" s="129"/>
      <c r="RKS190" s="129"/>
      <c r="RKT190" s="129"/>
      <c r="RKU190" s="129"/>
      <c r="RKV190" s="129"/>
      <c r="RKW190" s="129"/>
      <c r="RKX190" s="129"/>
      <c r="RKY190" s="129"/>
      <c r="RKZ190" s="129"/>
      <c r="RLA190" s="129"/>
      <c r="RLB190" s="129"/>
      <c r="RLC190" s="129"/>
      <c r="RLD190" s="129"/>
      <c r="RLE190" s="129"/>
      <c r="RLF190" s="129"/>
      <c r="RLG190" s="129"/>
      <c r="RLH190" s="129"/>
      <c r="RLI190" s="129"/>
      <c r="RLJ190" s="129"/>
      <c r="RLK190" s="129"/>
      <c r="RLL190" s="129"/>
      <c r="RLM190" s="129"/>
      <c r="RLN190" s="129"/>
      <c r="RLO190" s="129"/>
      <c r="RLP190" s="129"/>
      <c r="RLQ190" s="129"/>
      <c r="RLR190" s="129"/>
      <c r="RLS190" s="129"/>
      <c r="RLT190" s="129"/>
      <c r="RLU190" s="129"/>
      <c r="RLV190" s="129"/>
      <c r="RLW190" s="129"/>
      <c r="RLX190" s="129"/>
      <c r="RLY190" s="129"/>
      <c r="RLZ190" s="129"/>
      <c r="RMA190" s="129"/>
      <c r="RMB190" s="129"/>
      <c r="RMC190" s="129"/>
      <c r="RMD190" s="129"/>
      <c r="RME190" s="129"/>
      <c r="RMF190" s="129"/>
      <c r="RMG190" s="129"/>
      <c r="RMH190" s="129"/>
      <c r="RMI190" s="129"/>
      <c r="RMJ190" s="129"/>
      <c r="RMK190" s="129"/>
      <c r="RML190" s="129"/>
      <c r="RMM190" s="129"/>
      <c r="RMN190" s="129"/>
      <c r="RMO190" s="129"/>
      <c r="RMP190" s="129"/>
      <c r="RMQ190" s="129"/>
      <c r="RMR190" s="129"/>
      <c r="RMS190" s="129"/>
      <c r="RMT190" s="129"/>
      <c r="RMU190" s="129"/>
      <c r="RMV190" s="129"/>
      <c r="RMW190" s="129"/>
      <c r="RMX190" s="129"/>
      <c r="RMY190" s="129"/>
      <c r="RMZ190" s="129"/>
      <c r="RNA190" s="129"/>
      <c r="RNB190" s="129"/>
      <c r="RNC190" s="129"/>
      <c r="RND190" s="129"/>
      <c r="RNE190" s="129"/>
      <c r="RNF190" s="129"/>
      <c r="RNG190" s="129"/>
      <c r="RNH190" s="129"/>
      <c r="RNI190" s="129"/>
      <c r="RNJ190" s="129"/>
      <c r="RNK190" s="129"/>
      <c r="RNL190" s="129"/>
      <c r="RNM190" s="129"/>
      <c r="RNN190" s="129"/>
      <c r="RNO190" s="129"/>
      <c r="RNP190" s="129"/>
      <c r="RNQ190" s="129"/>
      <c r="RNR190" s="129"/>
      <c r="RNS190" s="129"/>
      <c r="RNT190" s="129"/>
      <c r="RNU190" s="129"/>
      <c r="RNV190" s="129"/>
      <c r="RNW190" s="129"/>
      <c r="RNX190" s="129"/>
      <c r="RNY190" s="129"/>
      <c r="RNZ190" s="129"/>
      <c r="ROA190" s="129"/>
      <c r="ROB190" s="129"/>
      <c r="ROC190" s="129"/>
      <c r="ROD190" s="129"/>
      <c r="ROE190" s="129"/>
      <c r="ROF190" s="129"/>
      <c r="ROG190" s="129"/>
      <c r="ROH190" s="129"/>
      <c r="ROI190" s="129"/>
      <c r="ROJ190" s="129"/>
      <c r="ROK190" s="129"/>
      <c r="ROL190" s="129"/>
      <c r="ROM190" s="129"/>
      <c r="RON190" s="129"/>
      <c r="ROO190" s="129"/>
      <c r="ROP190" s="129"/>
      <c r="ROQ190" s="129"/>
      <c r="ROR190" s="129"/>
      <c r="ROS190" s="129"/>
      <c r="ROT190" s="129"/>
      <c r="ROU190" s="129"/>
      <c r="ROV190" s="129"/>
      <c r="ROW190" s="129"/>
      <c r="ROX190" s="129"/>
      <c r="ROY190" s="129"/>
      <c r="ROZ190" s="129"/>
      <c r="RPA190" s="129"/>
      <c r="RPB190" s="129"/>
      <c r="RPC190" s="129"/>
      <c r="RPD190" s="129"/>
      <c r="RPE190" s="129"/>
      <c r="RPF190" s="129"/>
      <c r="RPG190" s="129"/>
      <c r="RPH190" s="129"/>
      <c r="RPI190" s="129"/>
      <c r="RPJ190" s="129"/>
      <c r="RPK190" s="129"/>
      <c r="RPL190" s="129"/>
      <c r="RPM190" s="129"/>
      <c r="RPN190" s="129"/>
      <c r="RPO190" s="129"/>
      <c r="RPP190" s="129"/>
      <c r="RPQ190" s="129"/>
      <c r="RPR190" s="129"/>
      <c r="RPS190" s="129"/>
      <c r="RPT190" s="129"/>
      <c r="RPU190" s="129"/>
      <c r="RPV190" s="129"/>
      <c r="RPW190" s="129"/>
      <c r="RPX190" s="129"/>
      <c r="RPY190" s="129"/>
      <c r="RPZ190" s="129"/>
      <c r="RQA190" s="129"/>
      <c r="RQB190" s="129"/>
      <c r="RQC190" s="129"/>
      <c r="RQD190" s="129"/>
      <c r="RQE190" s="129"/>
      <c r="RQF190" s="129"/>
      <c r="RQG190" s="129"/>
      <c r="RQH190" s="129"/>
      <c r="RQI190" s="129"/>
      <c r="RQJ190" s="129"/>
      <c r="RQK190" s="129"/>
      <c r="RQL190" s="129"/>
      <c r="RQM190" s="129"/>
      <c r="RQN190" s="129"/>
      <c r="RQO190" s="129"/>
      <c r="RQP190" s="129"/>
      <c r="RQQ190" s="129"/>
      <c r="RQR190" s="129"/>
      <c r="RQS190" s="129"/>
      <c r="RQT190" s="129"/>
      <c r="RQU190" s="129"/>
      <c r="RQV190" s="129"/>
      <c r="RQW190" s="129"/>
      <c r="RQX190" s="129"/>
      <c r="RQY190" s="129"/>
      <c r="RQZ190" s="129"/>
      <c r="RRA190" s="129"/>
      <c r="RRB190" s="129"/>
      <c r="RRC190" s="129"/>
      <c r="RRD190" s="129"/>
      <c r="RRE190" s="129"/>
      <c r="RRF190" s="129"/>
      <c r="RRG190" s="129"/>
      <c r="RRH190" s="129"/>
      <c r="RRI190" s="129"/>
      <c r="RRJ190" s="129"/>
      <c r="RRK190" s="129"/>
      <c r="RRL190" s="129"/>
      <c r="RRM190" s="129"/>
      <c r="RRN190" s="129"/>
      <c r="RRO190" s="129"/>
      <c r="RRP190" s="129"/>
      <c r="RRQ190" s="129"/>
      <c r="RRR190" s="129"/>
      <c r="RRS190" s="129"/>
      <c r="RRT190" s="129"/>
      <c r="RRU190" s="129"/>
      <c r="RRV190" s="129"/>
      <c r="RRW190" s="129"/>
      <c r="RRX190" s="129"/>
      <c r="RRY190" s="129"/>
      <c r="RRZ190" s="129"/>
      <c r="RSA190" s="129"/>
      <c r="RSB190" s="129"/>
      <c r="RSC190" s="129"/>
      <c r="RSD190" s="129"/>
      <c r="RSE190" s="129"/>
      <c r="RSF190" s="129"/>
      <c r="RSG190" s="129"/>
      <c r="RSH190" s="129"/>
      <c r="RSI190" s="129"/>
      <c r="RSJ190" s="129"/>
      <c r="RSK190" s="129"/>
      <c r="RSL190" s="129"/>
      <c r="RSM190" s="129"/>
      <c r="RSN190" s="129"/>
      <c r="RSO190" s="129"/>
      <c r="RSP190" s="129"/>
      <c r="RSQ190" s="129"/>
      <c r="RSR190" s="129"/>
      <c r="RSS190" s="129"/>
      <c r="RST190" s="129"/>
      <c r="RSU190" s="129"/>
      <c r="RSV190" s="129"/>
      <c r="RSW190" s="129"/>
      <c r="RSX190" s="129"/>
      <c r="RSY190" s="129"/>
      <c r="RSZ190" s="129"/>
      <c r="RTA190" s="129"/>
      <c r="RTB190" s="129"/>
      <c r="RTC190" s="129"/>
      <c r="RTD190" s="129"/>
      <c r="RTE190" s="129"/>
      <c r="RTF190" s="129"/>
      <c r="RTG190" s="129"/>
      <c r="RTH190" s="129"/>
      <c r="RTI190" s="129"/>
      <c r="RTJ190" s="129"/>
      <c r="RTK190" s="129"/>
      <c r="RTL190" s="129"/>
      <c r="RTM190" s="129"/>
      <c r="RTN190" s="129"/>
      <c r="RTO190" s="129"/>
      <c r="RTP190" s="129"/>
      <c r="RTQ190" s="129"/>
      <c r="RTR190" s="129"/>
      <c r="RTS190" s="129"/>
      <c r="RTT190" s="129"/>
      <c r="RTU190" s="129"/>
      <c r="RTV190" s="129"/>
      <c r="RTW190" s="129"/>
      <c r="RTX190" s="129"/>
      <c r="RTY190" s="129"/>
      <c r="RTZ190" s="129"/>
      <c r="RUA190" s="129"/>
      <c r="RUB190" s="129"/>
      <c r="RUC190" s="129"/>
      <c r="RUD190" s="129"/>
      <c r="RUE190" s="129"/>
      <c r="RUF190" s="129"/>
      <c r="RUG190" s="129"/>
      <c r="RUH190" s="129"/>
      <c r="RUI190" s="129"/>
      <c r="RUJ190" s="129"/>
      <c r="RUK190" s="129"/>
      <c r="RUL190" s="129"/>
      <c r="RUM190" s="129"/>
      <c r="RUN190" s="129"/>
      <c r="RUO190" s="129"/>
      <c r="RUP190" s="129"/>
      <c r="RUQ190" s="129"/>
      <c r="RUR190" s="129"/>
      <c r="RUS190" s="129"/>
      <c r="RUT190" s="129"/>
      <c r="RUU190" s="129"/>
      <c r="RUV190" s="129"/>
      <c r="RUW190" s="129"/>
      <c r="RUX190" s="129"/>
      <c r="RUY190" s="129"/>
      <c r="RUZ190" s="129"/>
      <c r="RVA190" s="129"/>
      <c r="RVB190" s="129"/>
      <c r="RVC190" s="129"/>
      <c r="RVD190" s="129"/>
      <c r="RVE190" s="129"/>
      <c r="RVF190" s="129"/>
      <c r="RVG190" s="129"/>
      <c r="RVH190" s="129"/>
      <c r="RVI190" s="129"/>
      <c r="RVJ190" s="129"/>
      <c r="RVK190" s="129"/>
      <c r="RVL190" s="129"/>
      <c r="RVM190" s="129"/>
      <c r="RVN190" s="129"/>
      <c r="RVO190" s="129"/>
      <c r="RVP190" s="129"/>
      <c r="RVQ190" s="129"/>
      <c r="RVR190" s="129"/>
      <c r="RVS190" s="129"/>
      <c r="RVT190" s="129"/>
      <c r="RVU190" s="129"/>
      <c r="RVV190" s="129"/>
      <c r="RVW190" s="129"/>
      <c r="RVX190" s="129"/>
      <c r="RVY190" s="129"/>
      <c r="RVZ190" s="129"/>
      <c r="RWA190" s="129"/>
      <c r="RWB190" s="129"/>
      <c r="RWC190" s="129"/>
      <c r="RWD190" s="129"/>
      <c r="RWE190" s="129"/>
      <c r="RWF190" s="129"/>
      <c r="RWG190" s="129"/>
      <c r="RWH190" s="129"/>
      <c r="RWI190" s="129"/>
      <c r="RWJ190" s="129"/>
      <c r="RWK190" s="129"/>
      <c r="RWL190" s="129"/>
      <c r="RWM190" s="129"/>
      <c r="RWN190" s="129"/>
      <c r="RWO190" s="129"/>
      <c r="RWP190" s="129"/>
      <c r="RWQ190" s="129"/>
      <c r="RWR190" s="129"/>
      <c r="RWS190" s="129"/>
      <c r="RWT190" s="129"/>
      <c r="RWU190" s="129"/>
      <c r="RWV190" s="129"/>
      <c r="RWW190" s="129"/>
      <c r="RWX190" s="129"/>
      <c r="RWY190" s="129"/>
      <c r="RWZ190" s="129"/>
      <c r="RXA190" s="129"/>
      <c r="RXB190" s="129"/>
      <c r="RXC190" s="129"/>
      <c r="RXD190" s="129"/>
      <c r="RXE190" s="129"/>
      <c r="RXF190" s="129"/>
      <c r="RXG190" s="129"/>
      <c r="RXH190" s="129"/>
      <c r="RXI190" s="129"/>
      <c r="RXJ190" s="129"/>
      <c r="RXK190" s="129"/>
      <c r="RXL190" s="129"/>
      <c r="RXM190" s="129"/>
      <c r="RXN190" s="129"/>
      <c r="RXO190" s="129"/>
      <c r="RXP190" s="129"/>
      <c r="RXQ190" s="129"/>
      <c r="RXR190" s="129"/>
      <c r="RXS190" s="129"/>
      <c r="RXT190" s="129"/>
      <c r="RXU190" s="129"/>
      <c r="RXV190" s="129"/>
      <c r="RXW190" s="129"/>
      <c r="RXX190" s="129"/>
      <c r="RXY190" s="129"/>
      <c r="RXZ190" s="129"/>
      <c r="RYA190" s="129"/>
      <c r="RYB190" s="129"/>
      <c r="RYC190" s="129"/>
      <c r="RYD190" s="129"/>
      <c r="RYE190" s="129"/>
      <c r="RYF190" s="129"/>
      <c r="RYG190" s="129"/>
      <c r="RYH190" s="129"/>
      <c r="RYI190" s="129"/>
      <c r="RYJ190" s="129"/>
      <c r="RYK190" s="129"/>
      <c r="RYL190" s="129"/>
      <c r="RYM190" s="129"/>
      <c r="RYN190" s="129"/>
      <c r="RYO190" s="129"/>
      <c r="RYP190" s="129"/>
      <c r="RYQ190" s="129"/>
      <c r="RYR190" s="129"/>
      <c r="RYS190" s="129"/>
      <c r="RYT190" s="129"/>
      <c r="RYU190" s="129"/>
      <c r="RYV190" s="129"/>
      <c r="RYW190" s="129"/>
      <c r="RYX190" s="129"/>
      <c r="RYY190" s="129"/>
      <c r="RYZ190" s="129"/>
      <c r="RZA190" s="129"/>
      <c r="RZB190" s="129"/>
      <c r="RZC190" s="129"/>
      <c r="RZD190" s="129"/>
      <c r="RZE190" s="129"/>
      <c r="RZF190" s="129"/>
      <c r="RZG190" s="129"/>
      <c r="RZH190" s="129"/>
      <c r="RZI190" s="129"/>
      <c r="RZJ190" s="129"/>
      <c r="RZK190" s="129"/>
      <c r="RZL190" s="129"/>
      <c r="RZM190" s="129"/>
      <c r="RZN190" s="129"/>
      <c r="RZO190" s="129"/>
      <c r="RZP190" s="129"/>
      <c r="RZQ190" s="129"/>
      <c r="RZR190" s="129"/>
      <c r="RZS190" s="129"/>
      <c r="RZT190" s="129"/>
      <c r="RZU190" s="129"/>
      <c r="RZV190" s="129"/>
      <c r="RZW190" s="129"/>
      <c r="RZX190" s="129"/>
      <c r="RZY190" s="129"/>
      <c r="RZZ190" s="129"/>
      <c r="SAA190" s="129"/>
      <c r="SAB190" s="129"/>
      <c r="SAC190" s="129"/>
      <c r="SAD190" s="129"/>
      <c r="SAE190" s="129"/>
      <c r="SAF190" s="129"/>
      <c r="SAG190" s="129"/>
      <c r="SAH190" s="129"/>
      <c r="SAI190" s="129"/>
      <c r="SAJ190" s="129"/>
      <c r="SAK190" s="129"/>
      <c r="SAL190" s="129"/>
      <c r="SAM190" s="129"/>
      <c r="SAN190" s="129"/>
      <c r="SAO190" s="129"/>
      <c r="SAP190" s="129"/>
      <c r="SAQ190" s="129"/>
      <c r="SAR190" s="129"/>
      <c r="SAS190" s="129"/>
      <c r="SAT190" s="129"/>
      <c r="SAU190" s="129"/>
      <c r="SAV190" s="129"/>
      <c r="SAW190" s="129"/>
      <c r="SAX190" s="129"/>
      <c r="SAY190" s="129"/>
      <c r="SAZ190" s="129"/>
      <c r="SBA190" s="129"/>
      <c r="SBB190" s="129"/>
      <c r="SBC190" s="129"/>
      <c r="SBD190" s="129"/>
      <c r="SBE190" s="129"/>
      <c r="SBF190" s="129"/>
      <c r="SBG190" s="129"/>
      <c r="SBH190" s="129"/>
      <c r="SBI190" s="129"/>
      <c r="SBJ190" s="129"/>
      <c r="SBK190" s="129"/>
      <c r="SBL190" s="129"/>
      <c r="SBM190" s="129"/>
      <c r="SBN190" s="129"/>
      <c r="SBO190" s="129"/>
      <c r="SBP190" s="129"/>
      <c r="SBQ190" s="129"/>
      <c r="SBR190" s="129"/>
      <c r="SBS190" s="129"/>
      <c r="SBT190" s="129"/>
      <c r="SBU190" s="129"/>
      <c r="SBV190" s="129"/>
      <c r="SBW190" s="129"/>
      <c r="SBX190" s="129"/>
      <c r="SBY190" s="129"/>
      <c r="SBZ190" s="129"/>
      <c r="SCA190" s="129"/>
      <c r="SCB190" s="129"/>
      <c r="SCC190" s="129"/>
      <c r="SCD190" s="129"/>
      <c r="SCE190" s="129"/>
      <c r="SCF190" s="129"/>
      <c r="SCG190" s="129"/>
      <c r="SCH190" s="129"/>
      <c r="SCI190" s="129"/>
      <c r="SCJ190" s="129"/>
      <c r="SCK190" s="129"/>
      <c r="SCL190" s="129"/>
      <c r="SCM190" s="129"/>
      <c r="SCN190" s="129"/>
      <c r="SCO190" s="129"/>
      <c r="SCP190" s="129"/>
      <c r="SCQ190" s="129"/>
      <c r="SCR190" s="129"/>
      <c r="SCS190" s="129"/>
      <c r="SCT190" s="129"/>
      <c r="SCU190" s="129"/>
      <c r="SCV190" s="129"/>
      <c r="SCW190" s="129"/>
      <c r="SCX190" s="129"/>
      <c r="SCY190" s="129"/>
      <c r="SCZ190" s="129"/>
      <c r="SDA190" s="129"/>
      <c r="SDB190" s="129"/>
      <c r="SDC190" s="129"/>
      <c r="SDD190" s="129"/>
      <c r="SDE190" s="129"/>
      <c r="SDF190" s="129"/>
      <c r="SDG190" s="129"/>
      <c r="SDH190" s="129"/>
      <c r="SDI190" s="129"/>
      <c r="SDJ190" s="129"/>
      <c r="SDK190" s="129"/>
      <c r="SDL190" s="129"/>
      <c r="SDM190" s="129"/>
      <c r="SDN190" s="129"/>
      <c r="SDO190" s="129"/>
      <c r="SDP190" s="129"/>
      <c r="SDQ190" s="129"/>
      <c r="SDR190" s="129"/>
      <c r="SDS190" s="129"/>
      <c r="SDT190" s="129"/>
      <c r="SDU190" s="129"/>
      <c r="SDV190" s="129"/>
      <c r="SDW190" s="129"/>
      <c r="SDX190" s="129"/>
      <c r="SDY190" s="129"/>
      <c r="SDZ190" s="129"/>
      <c r="SEA190" s="129"/>
      <c r="SEB190" s="129"/>
      <c r="SEC190" s="129"/>
      <c r="SED190" s="129"/>
      <c r="SEE190" s="129"/>
      <c r="SEF190" s="129"/>
      <c r="SEG190" s="129"/>
      <c r="SEH190" s="129"/>
      <c r="SEI190" s="129"/>
      <c r="SEJ190" s="129"/>
      <c r="SEK190" s="129"/>
      <c r="SEL190" s="129"/>
      <c r="SEM190" s="129"/>
      <c r="SEN190" s="129"/>
      <c r="SEO190" s="129"/>
      <c r="SEP190" s="129"/>
      <c r="SEQ190" s="129"/>
      <c r="SER190" s="129"/>
      <c r="SES190" s="129"/>
      <c r="SET190" s="129"/>
      <c r="SEU190" s="129"/>
      <c r="SEV190" s="129"/>
      <c r="SEW190" s="129"/>
      <c r="SEX190" s="129"/>
      <c r="SEY190" s="129"/>
      <c r="SEZ190" s="129"/>
      <c r="SFA190" s="129"/>
      <c r="SFB190" s="129"/>
      <c r="SFC190" s="129"/>
      <c r="SFD190" s="129"/>
      <c r="SFE190" s="129"/>
      <c r="SFF190" s="129"/>
      <c r="SFG190" s="129"/>
      <c r="SFH190" s="129"/>
      <c r="SFI190" s="129"/>
      <c r="SFJ190" s="129"/>
      <c r="SFK190" s="129"/>
      <c r="SFL190" s="129"/>
      <c r="SFM190" s="129"/>
      <c r="SFN190" s="129"/>
      <c r="SFO190" s="129"/>
      <c r="SFP190" s="129"/>
      <c r="SFQ190" s="129"/>
      <c r="SFR190" s="129"/>
      <c r="SFS190" s="129"/>
      <c r="SFT190" s="129"/>
      <c r="SFU190" s="129"/>
      <c r="SFV190" s="129"/>
      <c r="SFW190" s="129"/>
      <c r="SFX190" s="129"/>
      <c r="SFY190" s="129"/>
      <c r="SFZ190" s="129"/>
      <c r="SGA190" s="129"/>
      <c r="SGB190" s="129"/>
      <c r="SGC190" s="129"/>
      <c r="SGD190" s="129"/>
      <c r="SGE190" s="129"/>
      <c r="SGF190" s="129"/>
      <c r="SGG190" s="129"/>
      <c r="SGH190" s="129"/>
      <c r="SGI190" s="129"/>
      <c r="SGJ190" s="129"/>
      <c r="SGK190" s="129"/>
      <c r="SGL190" s="129"/>
      <c r="SGM190" s="129"/>
      <c r="SGN190" s="129"/>
      <c r="SGO190" s="129"/>
      <c r="SGP190" s="129"/>
      <c r="SGQ190" s="129"/>
      <c r="SGR190" s="129"/>
      <c r="SGS190" s="129"/>
      <c r="SGT190" s="129"/>
      <c r="SGU190" s="129"/>
      <c r="SGV190" s="129"/>
      <c r="SGW190" s="129"/>
      <c r="SGX190" s="129"/>
      <c r="SGY190" s="129"/>
      <c r="SGZ190" s="129"/>
      <c r="SHA190" s="129"/>
      <c r="SHB190" s="129"/>
      <c r="SHC190" s="129"/>
      <c r="SHD190" s="129"/>
      <c r="SHE190" s="129"/>
      <c r="SHF190" s="129"/>
      <c r="SHG190" s="129"/>
      <c r="SHH190" s="129"/>
      <c r="SHI190" s="129"/>
      <c r="SHJ190" s="129"/>
      <c r="SHK190" s="129"/>
      <c r="SHL190" s="129"/>
      <c r="SHM190" s="129"/>
      <c r="SHN190" s="129"/>
      <c r="SHO190" s="129"/>
      <c r="SHP190" s="129"/>
      <c r="SHQ190" s="129"/>
      <c r="SHR190" s="129"/>
      <c r="SHS190" s="129"/>
      <c r="SHT190" s="129"/>
      <c r="SHU190" s="129"/>
      <c r="SHV190" s="129"/>
      <c r="SHW190" s="129"/>
      <c r="SHX190" s="129"/>
      <c r="SHY190" s="129"/>
      <c r="SHZ190" s="129"/>
      <c r="SIA190" s="129"/>
      <c r="SIB190" s="129"/>
      <c r="SIC190" s="129"/>
      <c r="SID190" s="129"/>
      <c r="SIE190" s="129"/>
      <c r="SIF190" s="129"/>
      <c r="SIG190" s="129"/>
      <c r="SIH190" s="129"/>
      <c r="SII190" s="129"/>
      <c r="SIJ190" s="129"/>
      <c r="SIK190" s="129"/>
      <c r="SIL190" s="129"/>
      <c r="SIM190" s="129"/>
      <c r="SIN190" s="129"/>
      <c r="SIO190" s="129"/>
      <c r="SIP190" s="129"/>
      <c r="SIQ190" s="129"/>
      <c r="SIR190" s="129"/>
      <c r="SIS190" s="129"/>
      <c r="SIT190" s="129"/>
      <c r="SIU190" s="129"/>
      <c r="SIV190" s="129"/>
      <c r="SIW190" s="129"/>
      <c r="SIX190" s="129"/>
      <c r="SIY190" s="129"/>
      <c r="SIZ190" s="129"/>
      <c r="SJA190" s="129"/>
      <c r="SJB190" s="129"/>
      <c r="SJC190" s="129"/>
      <c r="SJD190" s="129"/>
      <c r="SJE190" s="129"/>
      <c r="SJF190" s="129"/>
      <c r="SJG190" s="129"/>
      <c r="SJH190" s="129"/>
      <c r="SJI190" s="129"/>
      <c r="SJJ190" s="129"/>
      <c r="SJK190" s="129"/>
      <c r="SJL190" s="129"/>
      <c r="SJM190" s="129"/>
      <c r="SJN190" s="129"/>
      <c r="SJO190" s="129"/>
      <c r="SJP190" s="129"/>
      <c r="SJQ190" s="129"/>
      <c r="SJR190" s="129"/>
      <c r="SJS190" s="129"/>
      <c r="SJT190" s="129"/>
      <c r="SJU190" s="129"/>
      <c r="SJV190" s="129"/>
      <c r="SJW190" s="129"/>
      <c r="SJX190" s="129"/>
      <c r="SJY190" s="129"/>
      <c r="SJZ190" s="129"/>
      <c r="SKA190" s="129"/>
      <c r="SKB190" s="129"/>
      <c r="SKC190" s="129"/>
      <c r="SKD190" s="129"/>
      <c r="SKE190" s="129"/>
      <c r="SKF190" s="129"/>
      <c r="SKG190" s="129"/>
      <c r="SKH190" s="129"/>
      <c r="SKI190" s="129"/>
      <c r="SKJ190" s="129"/>
      <c r="SKK190" s="129"/>
      <c r="SKL190" s="129"/>
      <c r="SKM190" s="129"/>
      <c r="SKN190" s="129"/>
      <c r="SKO190" s="129"/>
      <c r="SKP190" s="129"/>
      <c r="SKQ190" s="129"/>
      <c r="SKR190" s="129"/>
      <c r="SKS190" s="129"/>
      <c r="SKT190" s="129"/>
      <c r="SKU190" s="129"/>
      <c r="SKV190" s="129"/>
      <c r="SKW190" s="129"/>
      <c r="SKX190" s="129"/>
      <c r="SKY190" s="129"/>
      <c r="SKZ190" s="129"/>
      <c r="SLA190" s="129"/>
      <c r="SLB190" s="129"/>
      <c r="SLC190" s="129"/>
      <c r="SLD190" s="129"/>
      <c r="SLE190" s="129"/>
      <c r="SLF190" s="129"/>
      <c r="SLG190" s="129"/>
      <c r="SLH190" s="129"/>
      <c r="SLI190" s="129"/>
      <c r="SLJ190" s="129"/>
      <c r="SLK190" s="129"/>
      <c r="SLL190" s="129"/>
      <c r="SLM190" s="129"/>
      <c r="SLN190" s="129"/>
      <c r="SLO190" s="129"/>
      <c r="SLP190" s="129"/>
      <c r="SLQ190" s="129"/>
      <c r="SLR190" s="129"/>
      <c r="SLS190" s="129"/>
      <c r="SLT190" s="129"/>
      <c r="SLU190" s="129"/>
      <c r="SLV190" s="129"/>
      <c r="SLW190" s="129"/>
      <c r="SLX190" s="129"/>
      <c r="SLY190" s="129"/>
      <c r="SLZ190" s="129"/>
      <c r="SMA190" s="129"/>
      <c r="SMB190" s="129"/>
      <c r="SMC190" s="129"/>
      <c r="SMD190" s="129"/>
      <c r="SME190" s="129"/>
      <c r="SMF190" s="129"/>
      <c r="SMG190" s="129"/>
      <c r="SMH190" s="129"/>
      <c r="SMI190" s="129"/>
      <c r="SMJ190" s="129"/>
      <c r="SMK190" s="129"/>
      <c r="SML190" s="129"/>
      <c r="SMM190" s="129"/>
      <c r="SMN190" s="129"/>
      <c r="SMO190" s="129"/>
      <c r="SMP190" s="129"/>
      <c r="SMQ190" s="129"/>
      <c r="SMR190" s="129"/>
      <c r="SMS190" s="129"/>
      <c r="SMT190" s="129"/>
      <c r="SMU190" s="129"/>
      <c r="SMV190" s="129"/>
      <c r="SMW190" s="129"/>
      <c r="SMX190" s="129"/>
      <c r="SMY190" s="129"/>
      <c r="SMZ190" s="129"/>
      <c r="SNA190" s="129"/>
      <c r="SNB190" s="129"/>
      <c r="SNC190" s="129"/>
      <c r="SND190" s="129"/>
      <c r="SNE190" s="129"/>
      <c r="SNF190" s="129"/>
      <c r="SNG190" s="129"/>
      <c r="SNH190" s="129"/>
      <c r="SNI190" s="129"/>
      <c r="SNJ190" s="129"/>
      <c r="SNK190" s="129"/>
      <c r="SNL190" s="129"/>
      <c r="SNM190" s="129"/>
      <c r="SNN190" s="129"/>
      <c r="SNO190" s="129"/>
      <c r="SNP190" s="129"/>
      <c r="SNQ190" s="129"/>
      <c r="SNR190" s="129"/>
      <c r="SNS190" s="129"/>
      <c r="SNT190" s="129"/>
      <c r="SNU190" s="129"/>
      <c r="SNV190" s="129"/>
      <c r="SNW190" s="129"/>
      <c r="SNX190" s="129"/>
      <c r="SNY190" s="129"/>
      <c r="SNZ190" s="129"/>
      <c r="SOA190" s="129"/>
      <c r="SOB190" s="129"/>
      <c r="SOC190" s="129"/>
      <c r="SOD190" s="129"/>
      <c r="SOE190" s="129"/>
      <c r="SOF190" s="129"/>
      <c r="SOG190" s="129"/>
      <c r="SOH190" s="129"/>
      <c r="SOI190" s="129"/>
      <c r="SOJ190" s="129"/>
      <c r="SOK190" s="129"/>
      <c r="SOL190" s="129"/>
      <c r="SOM190" s="129"/>
      <c r="SON190" s="129"/>
      <c r="SOO190" s="129"/>
      <c r="SOP190" s="129"/>
      <c r="SOQ190" s="129"/>
      <c r="SOR190" s="129"/>
      <c r="SOS190" s="129"/>
      <c r="SOT190" s="129"/>
      <c r="SOU190" s="129"/>
      <c r="SOV190" s="129"/>
      <c r="SOW190" s="129"/>
      <c r="SOX190" s="129"/>
      <c r="SOY190" s="129"/>
      <c r="SOZ190" s="129"/>
      <c r="SPA190" s="129"/>
      <c r="SPB190" s="129"/>
      <c r="SPC190" s="129"/>
      <c r="SPD190" s="129"/>
      <c r="SPE190" s="129"/>
      <c r="SPF190" s="129"/>
      <c r="SPG190" s="129"/>
      <c r="SPH190" s="129"/>
      <c r="SPI190" s="129"/>
      <c r="SPJ190" s="129"/>
      <c r="SPK190" s="129"/>
      <c r="SPL190" s="129"/>
      <c r="SPM190" s="129"/>
      <c r="SPN190" s="129"/>
      <c r="SPO190" s="129"/>
      <c r="SPP190" s="129"/>
      <c r="SPQ190" s="129"/>
      <c r="SPR190" s="129"/>
      <c r="SPS190" s="129"/>
      <c r="SPT190" s="129"/>
      <c r="SPU190" s="129"/>
      <c r="SPV190" s="129"/>
      <c r="SPW190" s="129"/>
      <c r="SPX190" s="129"/>
      <c r="SPY190" s="129"/>
      <c r="SPZ190" s="129"/>
      <c r="SQA190" s="129"/>
      <c r="SQB190" s="129"/>
      <c r="SQC190" s="129"/>
      <c r="SQD190" s="129"/>
      <c r="SQE190" s="129"/>
      <c r="SQF190" s="129"/>
      <c r="SQG190" s="129"/>
      <c r="SQH190" s="129"/>
      <c r="SQI190" s="129"/>
      <c r="SQJ190" s="129"/>
      <c r="SQK190" s="129"/>
      <c r="SQL190" s="129"/>
      <c r="SQM190" s="129"/>
      <c r="SQN190" s="129"/>
      <c r="SQO190" s="129"/>
      <c r="SQP190" s="129"/>
      <c r="SQQ190" s="129"/>
      <c r="SQR190" s="129"/>
      <c r="SQS190" s="129"/>
      <c r="SQT190" s="129"/>
      <c r="SQU190" s="129"/>
      <c r="SQV190" s="129"/>
      <c r="SQW190" s="129"/>
      <c r="SQX190" s="129"/>
      <c r="SQY190" s="129"/>
      <c r="SQZ190" s="129"/>
      <c r="SRA190" s="129"/>
      <c r="SRB190" s="129"/>
      <c r="SRC190" s="129"/>
      <c r="SRD190" s="129"/>
      <c r="SRE190" s="129"/>
      <c r="SRF190" s="129"/>
      <c r="SRG190" s="129"/>
      <c r="SRH190" s="129"/>
      <c r="SRI190" s="129"/>
      <c r="SRJ190" s="129"/>
      <c r="SRK190" s="129"/>
      <c r="SRL190" s="129"/>
      <c r="SRM190" s="129"/>
      <c r="SRN190" s="129"/>
      <c r="SRO190" s="129"/>
      <c r="SRP190" s="129"/>
      <c r="SRQ190" s="129"/>
      <c r="SRR190" s="129"/>
      <c r="SRS190" s="129"/>
      <c r="SRT190" s="129"/>
      <c r="SRU190" s="129"/>
      <c r="SRV190" s="129"/>
      <c r="SRW190" s="129"/>
      <c r="SRX190" s="129"/>
      <c r="SRY190" s="129"/>
      <c r="SRZ190" s="129"/>
      <c r="SSA190" s="129"/>
      <c r="SSB190" s="129"/>
      <c r="SSC190" s="129"/>
      <c r="SSD190" s="129"/>
      <c r="SSE190" s="129"/>
      <c r="SSF190" s="129"/>
      <c r="SSG190" s="129"/>
      <c r="SSH190" s="129"/>
      <c r="SSI190" s="129"/>
      <c r="SSJ190" s="129"/>
      <c r="SSK190" s="129"/>
      <c r="SSL190" s="129"/>
      <c r="SSM190" s="129"/>
      <c r="SSN190" s="129"/>
      <c r="SSO190" s="129"/>
      <c r="SSP190" s="129"/>
      <c r="SSQ190" s="129"/>
      <c r="SSR190" s="129"/>
      <c r="SSS190" s="129"/>
      <c r="SST190" s="129"/>
      <c r="SSU190" s="129"/>
      <c r="SSV190" s="129"/>
      <c r="SSW190" s="129"/>
      <c r="SSX190" s="129"/>
      <c r="SSY190" s="129"/>
      <c r="SSZ190" s="129"/>
      <c r="STA190" s="129"/>
      <c r="STB190" s="129"/>
      <c r="STC190" s="129"/>
      <c r="STD190" s="129"/>
      <c r="STE190" s="129"/>
      <c r="STF190" s="129"/>
      <c r="STG190" s="129"/>
      <c r="STH190" s="129"/>
      <c r="STI190" s="129"/>
      <c r="STJ190" s="129"/>
      <c r="STK190" s="129"/>
      <c r="STL190" s="129"/>
      <c r="STM190" s="129"/>
      <c r="STN190" s="129"/>
      <c r="STO190" s="129"/>
      <c r="STP190" s="129"/>
      <c r="STQ190" s="129"/>
      <c r="STR190" s="129"/>
      <c r="STS190" s="129"/>
      <c r="STT190" s="129"/>
      <c r="STU190" s="129"/>
      <c r="STV190" s="129"/>
      <c r="STW190" s="129"/>
      <c r="STX190" s="129"/>
      <c r="STY190" s="129"/>
      <c r="STZ190" s="129"/>
      <c r="SUA190" s="129"/>
      <c r="SUB190" s="129"/>
      <c r="SUC190" s="129"/>
      <c r="SUD190" s="129"/>
      <c r="SUE190" s="129"/>
      <c r="SUF190" s="129"/>
      <c r="SUG190" s="129"/>
      <c r="SUH190" s="129"/>
      <c r="SUI190" s="129"/>
      <c r="SUJ190" s="129"/>
      <c r="SUK190" s="129"/>
      <c r="SUL190" s="129"/>
      <c r="SUM190" s="129"/>
      <c r="SUN190" s="129"/>
      <c r="SUO190" s="129"/>
      <c r="SUP190" s="129"/>
      <c r="SUQ190" s="129"/>
      <c r="SUR190" s="129"/>
      <c r="SUS190" s="129"/>
      <c r="SUT190" s="129"/>
      <c r="SUU190" s="129"/>
      <c r="SUV190" s="129"/>
      <c r="SUW190" s="129"/>
      <c r="SUX190" s="129"/>
      <c r="SUY190" s="129"/>
      <c r="SUZ190" s="129"/>
      <c r="SVA190" s="129"/>
      <c r="SVB190" s="129"/>
      <c r="SVC190" s="129"/>
      <c r="SVD190" s="129"/>
      <c r="SVE190" s="129"/>
      <c r="SVF190" s="129"/>
      <c r="SVG190" s="129"/>
      <c r="SVH190" s="129"/>
      <c r="SVI190" s="129"/>
      <c r="SVJ190" s="129"/>
      <c r="SVK190" s="129"/>
      <c r="SVL190" s="129"/>
      <c r="SVM190" s="129"/>
      <c r="SVN190" s="129"/>
      <c r="SVO190" s="129"/>
      <c r="SVP190" s="129"/>
      <c r="SVQ190" s="129"/>
      <c r="SVR190" s="129"/>
      <c r="SVS190" s="129"/>
      <c r="SVT190" s="129"/>
      <c r="SVU190" s="129"/>
      <c r="SVV190" s="129"/>
      <c r="SVW190" s="129"/>
      <c r="SVX190" s="129"/>
      <c r="SVY190" s="129"/>
      <c r="SVZ190" s="129"/>
      <c r="SWA190" s="129"/>
      <c r="SWB190" s="129"/>
      <c r="SWC190" s="129"/>
      <c r="SWD190" s="129"/>
      <c r="SWE190" s="129"/>
      <c r="SWF190" s="129"/>
      <c r="SWG190" s="129"/>
      <c r="SWH190" s="129"/>
      <c r="SWI190" s="129"/>
      <c r="SWJ190" s="129"/>
      <c r="SWK190" s="129"/>
      <c r="SWL190" s="129"/>
      <c r="SWM190" s="129"/>
      <c r="SWN190" s="129"/>
      <c r="SWO190" s="129"/>
      <c r="SWP190" s="129"/>
      <c r="SWQ190" s="129"/>
      <c r="SWR190" s="129"/>
      <c r="SWS190" s="129"/>
      <c r="SWT190" s="129"/>
      <c r="SWU190" s="129"/>
      <c r="SWV190" s="129"/>
      <c r="SWW190" s="129"/>
      <c r="SWX190" s="129"/>
      <c r="SWY190" s="129"/>
      <c r="SWZ190" s="129"/>
      <c r="SXA190" s="129"/>
      <c r="SXB190" s="129"/>
      <c r="SXC190" s="129"/>
      <c r="SXD190" s="129"/>
      <c r="SXE190" s="129"/>
      <c r="SXF190" s="129"/>
      <c r="SXG190" s="129"/>
      <c r="SXH190" s="129"/>
      <c r="SXI190" s="129"/>
      <c r="SXJ190" s="129"/>
      <c r="SXK190" s="129"/>
      <c r="SXL190" s="129"/>
      <c r="SXM190" s="129"/>
      <c r="SXN190" s="129"/>
      <c r="SXO190" s="129"/>
      <c r="SXP190" s="129"/>
      <c r="SXQ190" s="129"/>
      <c r="SXR190" s="129"/>
      <c r="SXS190" s="129"/>
      <c r="SXT190" s="129"/>
      <c r="SXU190" s="129"/>
      <c r="SXV190" s="129"/>
      <c r="SXW190" s="129"/>
      <c r="SXX190" s="129"/>
      <c r="SXY190" s="129"/>
      <c r="SXZ190" s="129"/>
      <c r="SYA190" s="129"/>
      <c r="SYB190" s="129"/>
      <c r="SYC190" s="129"/>
      <c r="SYD190" s="129"/>
      <c r="SYE190" s="129"/>
      <c r="SYF190" s="129"/>
      <c r="SYG190" s="129"/>
      <c r="SYH190" s="129"/>
      <c r="SYI190" s="129"/>
      <c r="SYJ190" s="129"/>
      <c r="SYK190" s="129"/>
      <c r="SYL190" s="129"/>
      <c r="SYM190" s="129"/>
      <c r="SYN190" s="129"/>
      <c r="SYO190" s="129"/>
      <c r="SYP190" s="129"/>
      <c r="SYQ190" s="129"/>
      <c r="SYR190" s="129"/>
      <c r="SYS190" s="129"/>
      <c r="SYT190" s="129"/>
      <c r="SYU190" s="129"/>
      <c r="SYV190" s="129"/>
      <c r="SYW190" s="129"/>
      <c r="SYX190" s="129"/>
      <c r="SYY190" s="129"/>
      <c r="SYZ190" s="129"/>
      <c r="SZA190" s="129"/>
      <c r="SZB190" s="129"/>
      <c r="SZC190" s="129"/>
      <c r="SZD190" s="129"/>
      <c r="SZE190" s="129"/>
      <c r="SZF190" s="129"/>
      <c r="SZG190" s="129"/>
      <c r="SZH190" s="129"/>
      <c r="SZI190" s="129"/>
      <c r="SZJ190" s="129"/>
      <c r="SZK190" s="129"/>
      <c r="SZL190" s="129"/>
      <c r="SZM190" s="129"/>
      <c r="SZN190" s="129"/>
      <c r="SZO190" s="129"/>
      <c r="SZP190" s="129"/>
      <c r="SZQ190" s="129"/>
      <c r="SZR190" s="129"/>
      <c r="SZS190" s="129"/>
      <c r="SZT190" s="129"/>
      <c r="SZU190" s="129"/>
      <c r="SZV190" s="129"/>
      <c r="SZW190" s="129"/>
      <c r="SZX190" s="129"/>
      <c r="SZY190" s="129"/>
      <c r="SZZ190" s="129"/>
      <c r="TAA190" s="129"/>
      <c r="TAB190" s="129"/>
      <c r="TAC190" s="129"/>
      <c r="TAD190" s="129"/>
      <c r="TAE190" s="129"/>
      <c r="TAF190" s="129"/>
      <c r="TAG190" s="129"/>
      <c r="TAH190" s="129"/>
      <c r="TAI190" s="129"/>
      <c r="TAJ190" s="129"/>
      <c r="TAK190" s="129"/>
      <c r="TAL190" s="129"/>
      <c r="TAM190" s="129"/>
      <c r="TAN190" s="129"/>
      <c r="TAO190" s="129"/>
      <c r="TAP190" s="129"/>
      <c r="TAQ190" s="129"/>
      <c r="TAR190" s="129"/>
      <c r="TAS190" s="129"/>
      <c r="TAT190" s="129"/>
      <c r="TAU190" s="129"/>
      <c r="TAV190" s="129"/>
      <c r="TAW190" s="129"/>
      <c r="TAX190" s="129"/>
      <c r="TAY190" s="129"/>
      <c r="TAZ190" s="129"/>
      <c r="TBA190" s="129"/>
      <c r="TBB190" s="129"/>
      <c r="TBC190" s="129"/>
      <c r="TBD190" s="129"/>
      <c r="TBE190" s="129"/>
      <c r="TBF190" s="129"/>
      <c r="TBG190" s="129"/>
      <c r="TBH190" s="129"/>
      <c r="TBI190" s="129"/>
      <c r="TBJ190" s="129"/>
      <c r="TBK190" s="129"/>
      <c r="TBL190" s="129"/>
      <c r="TBM190" s="129"/>
      <c r="TBN190" s="129"/>
      <c r="TBO190" s="129"/>
      <c r="TBP190" s="129"/>
      <c r="TBQ190" s="129"/>
      <c r="TBR190" s="129"/>
      <c r="TBS190" s="129"/>
      <c r="TBT190" s="129"/>
      <c r="TBU190" s="129"/>
      <c r="TBV190" s="129"/>
      <c r="TBW190" s="129"/>
      <c r="TBX190" s="129"/>
      <c r="TBY190" s="129"/>
      <c r="TBZ190" s="129"/>
      <c r="TCA190" s="129"/>
      <c r="TCB190" s="129"/>
      <c r="TCC190" s="129"/>
      <c r="TCD190" s="129"/>
      <c r="TCE190" s="129"/>
      <c r="TCF190" s="129"/>
      <c r="TCG190" s="129"/>
      <c r="TCH190" s="129"/>
      <c r="TCI190" s="129"/>
      <c r="TCJ190" s="129"/>
      <c r="TCK190" s="129"/>
      <c r="TCL190" s="129"/>
      <c r="TCM190" s="129"/>
      <c r="TCN190" s="129"/>
      <c r="TCO190" s="129"/>
      <c r="TCP190" s="129"/>
      <c r="TCQ190" s="129"/>
      <c r="TCR190" s="129"/>
      <c r="TCS190" s="129"/>
      <c r="TCT190" s="129"/>
      <c r="TCU190" s="129"/>
      <c r="TCV190" s="129"/>
      <c r="TCW190" s="129"/>
      <c r="TCX190" s="129"/>
      <c r="TCY190" s="129"/>
      <c r="TCZ190" s="129"/>
      <c r="TDA190" s="129"/>
      <c r="TDB190" s="129"/>
      <c r="TDC190" s="129"/>
      <c r="TDD190" s="129"/>
      <c r="TDE190" s="129"/>
      <c r="TDF190" s="129"/>
      <c r="TDG190" s="129"/>
      <c r="TDH190" s="129"/>
      <c r="TDI190" s="129"/>
      <c r="TDJ190" s="129"/>
      <c r="TDK190" s="129"/>
      <c r="TDL190" s="129"/>
      <c r="TDM190" s="129"/>
      <c r="TDN190" s="129"/>
      <c r="TDO190" s="129"/>
      <c r="TDP190" s="129"/>
      <c r="TDQ190" s="129"/>
      <c r="TDR190" s="129"/>
      <c r="TDS190" s="129"/>
      <c r="TDT190" s="129"/>
      <c r="TDU190" s="129"/>
      <c r="TDV190" s="129"/>
      <c r="TDW190" s="129"/>
      <c r="TDX190" s="129"/>
      <c r="TDY190" s="129"/>
      <c r="TDZ190" s="129"/>
      <c r="TEA190" s="129"/>
      <c r="TEB190" s="129"/>
      <c r="TEC190" s="129"/>
      <c r="TED190" s="129"/>
      <c r="TEE190" s="129"/>
      <c r="TEF190" s="129"/>
      <c r="TEG190" s="129"/>
      <c r="TEH190" s="129"/>
      <c r="TEI190" s="129"/>
      <c r="TEJ190" s="129"/>
      <c r="TEK190" s="129"/>
      <c r="TEL190" s="129"/>
      <c r="TEM190" s="129"/>
      <c r="TEN190" s="129"/>
      <c r="TEO190" s="129"/>
      <c r="TEP190" s="129"/>
      <c r="TEQ190" s="129"/>
      <c r="TER190" s="129"/>
      <c r="TES190" s="129"/>
      <c r="TET190" s="129"/>
      <c r="TEU190" s="129"/>
      <c r="TEV190" s="129"/>
      <c r="TEW190" s="129"/>
      <c r="TEX190" s="129"/>
      <c r="TEY190" s="129"/>
      <c r="TEZ190" s="129"/>
      <c r="TFA190" s="129"/>
      <c r="TFB190" s="129"/>
      <c r="TFC190" s="129"/>
      <c r="TFD190" s="129"/>
      <c r="TFE190" s="129"/>
      <c r="TFF190" s="129"/>
      <c r="TFG190" s="129"/>
      <c r="TFH190" s="129"/>
      <c r="TFI190" s="129"/>
      <c r="TFJ190" s="129"/>
      <c r="TFK190" s="129"/>
      <c r="TFL190" s="129"/>
      <c r="TFM190" s="129"/>
      <c r="TFN190" s="129"/>
      <c r="TFO190" s="129"/>
      <c r="TFP190" s="129"/>
      <c r="TFQ190" s="129"/>
      <c r="TFR190" s="129"/>
      <c r="TFS190" s="129"/>
      <c r="TFT190" s="129"/>
      <c r="TFU190" s="129"/>
      <c r="TFV190" s="129"/>
      <c r="TFW190" s="129"/>
      <c r="TFX190" s="129"/>
      <c r="TFY190" s="129"/>
      <c r="TFZ190" s="129"/>
      <c r="TGA190" s="129"/>
      <c r="TGB190" s="129"/>
      <c r="TGC190" s="129"/>
      <c r="TGD190" s="129"/>
      <c r="TGE190" s="129"/>
      <c r="TGF190" s="129"/>
      <c r="TGG190" s="129"/>
      <c r="TGH190" s="129"/>
      <c r="TGI190" s="129"/>
      <c r="TGJ190" s="129"/>
      <c r="TGK190" s="129"/>
      <c r="TGL190" s="129"/>
      <c r="TGM190" s="129"/>
      <c r="TGN190" s="129"/>
      <c r="TGO190" s="129"/>
      <c r="TGP190" s="129"/>
      <c r="TGQ190" s="129"/>
      <c r="TGR190" s="129"/>
      <c r="TGS190" s="129"/>
      <c r="TGT190" s="129"/>
      <c r="TGU190" s="129"/>
      <c r="TGV190" s="129"/>
      <c r="TGW190" s="129"/>
      <c r="TGX190" s="129"/>
      <c r="TGY190" s="129"/>
      <c r="TGZ190" s="129"/>
      <c r="THA190" s="129"/>
      <c r="THB190" s="129"/>
      <c r="THC190" s="129"/>
      <c r="THD190" s="129"/>
      <c r="THE190" s="129"/>
      <c r="THF190" s="129"/>
      <c r="THG190" s="129"/>
      <c r="THH190" s="129"/>
      <c r="THI190" s="129"/>
      <c r="THJ190" s="129"/>
      <c r="THK190" s="129"/>
      <c r="THL190" s="129"/>
      <c r="THM190" s="129"/>
      <c r="THN190" s="129"/>
      <c r="THO190" s="129"/>
      <c r="THP190" s="129"/>
      <c r="THQ190" s="129"/>
      <c r="THR190" s="129"/>
      <c r="THS190" s="129"/>
      <c r="THT190" s="129"/>
      <c r="THU190" s="129"/>
      <c r="THV190" s="129"/>
      <c r="THW190" s="129"/>
      <c r="THX190" s="129"/>
      <c r="THY190" s="129"/>
      <c r="THZ190" s="129"/>
      <c r="TIA190" s="129"/>
      <c r="TIB190" s="129"/>
      <c r="TIC190" s="129"/>
      <c r="TID190" s="129"/>
      <c r="TIE190" s="129"/>
      <c r="TIF190" s="129"/>
      <c r="TIG190" s="129"/>
      <c r="TIH190" s="129"/>
      <c r="TII190" s="129"/>
      <c r="TIJ190" s="129"/>
      <c r="TIK190" s="129"/>
      <c r="TIL190" s="129"/>
      <c r="TIM190" s="129"/>
      <c r="TIN190" s="129"/>
      <c r="TIO190" s="129"/>
      <c r="TIP190" s="129"/>
      <c r="TIQ190" s="129"/>
      <c r="TIR190" s="129"/>
      <c r="TIS190" s="129"/>
      <c r="TIT190" s="129"/>
      <c r="TIU190" s="129"/>
      <c r="TIV190" s="129"/>
      <c r="TIW190" s="129"/>
      <c r="TIX190" s="129"/>
      <c r="TIY190" s="129"/>
      <c r="TIZ190" s="129"/>
      <c r="TJA190" s="129"/>
      <c r="TJB190" s="129"/>
      <c r="TJC190" s="129"/>
      <c r="TJD190" s="129"/>
      <c r="TJE190" s="129"/>
      <c r="TJF190" s="129"/>
      <c r="TJG190" s="129"/>
      <c r="TJH190" s="129"/>
      <c r="TJI190" s="129"/>
      <c r="TJJ190" s="129"/>
      <c r="TJK190" s="129"/>
      <c r="TJL190" s="129"/>
      <c r="TJM190" s="129"/>
      <c r="TJN190" s="129"/>
      <c r="TJO190" s="129"/>
      <c r="TJP190" s="129"/>
      <c r="TJQ190" s="129"/>
      <c r="TJR190" s="129"/>
      <c r="TJS190" s="129"/>
      <c r="TJT190" s="129"/>
      <c r="TJU190" s="129"/>
      <c r="TJV190" s="129"/>
      <c r="TJW190" s="129"/>
      <c r="TJX190" s="129"/>
      <c r="TJY190" s="129"/>
      <c r="TJZ190" s="129"/>
      <c r="TKA190" s="129"/>
      <c r="TKB190" s="129"/>
      <c r="TKC190" s="129"/>
      <c r="TKD190" s="129"/>
      <c r="TKE190" s="129"/>
      <c r="TKF190" s="129"/>
      <c r="TKG190" s="129"/>
      <c r="TKH190" s="129"/>
      <c r="TKI190" s="129"/>
      <c r="TKJ190" s="129"/>
      <c r="TKK190" s="129"/>
      <c r="TKL190" s="129"/>
      <c r="TKM190" s="129"/>
      <c r="TKN190" s="129"/>
      <c r="TKO190" s="129"/>
      <c r="TKP190" s="129"/>
      <c r="TKQ190" s="129"/>
      <c r="TKR190" s="129"/>
      <c r="TKS190" s="129"/>
      <c r="TKT190" s="129"/>
      <c r="TKU190" s="129"/>
      <c r="TKV190" s="129"/>
      <c r="TKW190" s="129"/>
      <c r="TKX190" s="129"/>
      <c r="TKY190" s="129"/>
      <c r="TKZ190" s="129"/>
      <c r="TLA190" s="129"/>
      <c r="TLB190" s="129"/>
      <c r="TLC190" s="129"/>
      <c r="TLD190" s="129"/>
      <c r="TLE190" s="129"/>
      <c r="TLF190" s="129"/>
      <c r="TLG190" s="129"/>
      <c r="TLH190" s="129"/>
      <c r="TLI190" s="129"/>
      <c r="TLJ190" s="129"/>
      <c r="TLK190" s="129"/>
      <c r="TLL190" s="129"/>
      <c r="TLM190" s="129"/>
      <c r="TLN190" s="129"/>
      <c r="TLO190" s="129"/>
      <c r="TLP190" s="129"/>
      <c r="TLQ190" s="129"/>
      <c r="TLR190" s="129"/>
      <c r="TLS190" s="129"/>
      <c r="TLT190" s="129"/>
      <c r="TLU190" s="129"/>
      <c r="TLV190" s="129"/>
      <c r="TLW190" s="129"/>
      <c r="TLX190" s="129"/>
      <c r="TLY190" s="129"/>
      <c r="TLZ190" s="129"/>
      <c r="TMA190" s="129"/>
      <c r="TMB190" s="129"/>
      <c r="TMC190" s="129"/>
      <c r="TMD190" s="129"/>
      <c r="TME190" s="129"/>
      <c r="TMF190" s="129"/>
      <c r="TMG190" s="129"/>
      <c r="TMH190" s="129"/>
      <c r="TMI190" s="129"/>
      <c r="TMJ190" s="129"/>
      <c r="TMK190" s="129"/>
      <c r="TML190" s="129"/>
      <c r="TMM190" s="129"/>
      <c r="TMN190" s="129"/>
      <c r="TMO190" s="129"/>
      <c r="TMP190" s="129"/>
      <c r="TMQ190" s="129"/>
      <c r="TMR190" s="129"/>
      <c r="TMS190" s="129"/>
      <c r="TMT190" s="129"/>
      <c r="TMU190" s="129"/>
      <c r="TMV190" s="129"/>
      <c r="TMW190" s="129"/>
      <c r="TMX190" s="129"/>
      <c r="TMY190" s="129"/>
      <c r="TMZ190" s="129"/>
      <c r="TNA190" s="129"/>
      <c r="TNB190" s="129"/>
      <c r="TNC190" s="129"/>
      <c r="TND190" s="129"/>
      <c r="TNE190" s="129"/>
      <c r="TNF190" s="129"/>
      <c r="TNG190" s="129"/>
      <c r="TNH190" s="129"/>
      <c r="TNI190" s="129"/>
      <c r="TNJ190" s="129"/>
      <c r="TNK190" s="129"/>
      <c r="TNL190" s="129"/>
      <c r="TNM190" s="129"/>
      <c r="TNN190" s="129"/>
      <c r="TNO190" s="129"/>
      <c r="TNP190" s="129"/>
      <c r="TNQ190" s="129"/>
      <c r="TNR190" s="129"/>
      <c r="TNS190" s="129"/>
      <c r="TNT190" s="129"/>
      <c r="TNU190" s="129"/>
      <c r="TNV190" s="129"/>
      <c r="TNW190" s="129"/>
      <c r="TNX190" s="129"/>
      <c r="TNY190" s="129"/>
      <c r="TNZ190" s="129"/>
      <c r="TOA190" s="129"/>
      <c r="TOB190" s="129"/>
      <c r="TOC190" s="129"/>
      <c r="TOD190" s="129"/>
      <c r="TOE190" s="129"/>
      <c r="TOF190" s="129"/>
      <c r="TOG190" s="129"/>
      <c r="TOH190" s="129"/>
      <c r="TOI190" s="129"/>
      <c r="TOJ190" s="129"/>
      <c r="TOK190" s="129"/>
      <c r="TOL190" s="129"/>
      <c r="TOM190" s="129"/>
      <c r="TON190" s="129"/>
      <c r="TOO190" s="129"/>
      <c r="TOP190" s="129"/>
      <c r="TOQ190" s="129"/>
      <c r="TOR190" s="129"/>
      <c r="TOS190" s="129"/>
      <c r="TOT190" s="129"/>
      <c r="TOU190" s="129"/>
      <c r="TOV190" s="129"/>
      <c r="TOW190" s="129"/>
      <c r="TOX190" s="129"/>
      <c r="TOY190" s="129"/>
      <c r="TOZ190" s="129"/>
      <c r="TPA190" s="129"/>
      <c r="TPB190" s="129"/>
      <c r="TPC190" s="129"/>
      <c r="TPD190" s="129"/>
      <c r="TPE190" s="129"/>
      <c r="TPF190" s="129"/>
      <c r="TPG190" s="129"/>
      <c r="TPH190" s="129"/>
      <c r="TPI190" s="129"/>
      <c r="TPJ190" s="129"/>
      <c r="TPK190" s="129"/>
      <c r="TPL190" s="129"/>
      <c r="TPM190" s="129"/>
      <c r="TPN190" s="129"/>
      <c r="TPO190" s="129"/>
      <c r="TPP190" s="129"/>
      <c r="TPQ190" s="129"/>
      <c r="TPR190" s="129"/>
      <c r="TPS190" s="129"/>
      <c r="TPT190" s="129"/>
      <c r="TPU190" s="129"/>
      <c r="TPV190" s="129"/>
      <c r="TPW190" s="129"/>
      <c r="TPX190" s="129"/>
      <c r="TPY190" s="129"/>
      <c r="TPZ190" s="129"/>
      <c r="TQA190" s="129"/>
      <c r="TQB190" s="129"/>
      <c r="TQC190" s="129"/>
      <c r="TQD190" s="129"/>
      <c r="TQE190" s="129"/>
      <c r="TQF190" s="129"/>
      <c r="TQG190" s="129"/>
      <c r="TQH190" s="129"/>
      <c r="TQI190" s="129"/>
      <c r="TQJ190" s="129"/>
      <c r="TQK190" s="129"/>
      <c r="TQL190" s="129"/>
      <c r="TQM190" s="129"/>
      <c r="TQN190" s="129"/>
      <c r="TQO190" s="129"/>
      <c r="TQP190" s="129"/>
      <c r="TQQ190" s="129"/>
      <c r="TQR190" s="129"/>
      <c r="TQS190" s="129"/>
      <c r="TQT190" s="129"/>
      <c r="TQU190" s="129"/>
      <c r="TQV190" s="129"/>
      <c r="TQW190" s="129"/>
      <c r="TQX190" s="129"/>
      <c r="TQY190" s="129"/>
      <c r="TQZ190" s="129"/>
      <c r="TRA190" s="129"/>
      <c r="TRB190" s="129"/>
      <c r="TRC190" s="129"/>
      <c r="TRD190" s="129"/>
      <c r="TRE190" s="129"/>
      <c r="TRF190" s="129"/>
      <c r="TRG190" s="129"/>
      <c r="TRH190" s="129"/>
      <c r="TRI190" s="129"/>
      <c r="TRJ190" s="129"/>
      <c r="TRK190" s="129"/>
      <c r="TRL190" s="129"/>
      <c r="TRM190" s="129"/>
      <c r="TRN190" s="129"/>
      <c r="TRO190" s="129"/>
      <c r="TRP190" s="129"/>
      <c r="TRQ190" s="129"/>
      <c r="TRR190" s="129"/>
      <c r="TRS190" s="129"/>
      <c r="TRT190" s="129"/>
      <c r="TRU190" s="129"/>
      <c r="TRV190" s="129"/>
      <c r="TRW190" s="129"/>
      <c r="TRX190" s="129"/>
      <c r="TRY190" s="129"/>
      <c r="TRZ190" s="129"/>
      <c r="TSA190" s="129"/>
      <c r="TSB190" s="129"/>
      <c r="TSC190" s="129"/>
      <c r="TSD190" s="129"/>
      <c r="TSE190" s="129"/>
      <c r="TSF190" s="129"/>
      <c r="TSG190" s="129"/>
      <c r="TSH190" s="129"/>
      <c r="TSI190" s="129"/>
      <c r="TSJ190" s="129"/>
      <c r="TSK190" s="129"/>
      <c r="TSL190" s="129"/>
      <c r="TSM190" s="129"/>
      <c r="TSN190" s="129"/>
      <c r="TSO190" s="129"/>
      <c r="TSP190" s="129"/>
      <c r="TSQ190" s="129"/>
      <c r="TSR190" s="129"/>
      <c r="TSS190" s="129"/>
      <c r="TST190" s="129"/>
      <c r="TSU190" s="129"/>
      <c r="TSV190" s="129"/>
      <c r="TSW190" s="129"/>
      <c r="TSX190" s="129"/>
      <c r="TSY190" s="129"/>
      <c r="TSZ190" s="129"/>
      <c r="TTA190" s="129"/>
      <c r="TTB190" s="129"/>
      <c r="TTC190" s="129"/>
      <c r="TTD190" s="129"/>
      <c r="TTE190" s="129"/>
      <c r="TTF190" s="129"/>
      <c r="TTG190" s="129"/>
      <c r="TTH190" s="129"/>
      <c r="TTI190" s="129"/>
      <c r="TTJ190" s="129"/>
      <c r="TTK190" s="129"/>
      <c r="TTL190" s="129"/>
      <c r="TTM190" s="129"/>
      <c r="TTN190" s="129"/>
      <c r="TTO190" s="129"/>
      <c r="TTP190" s="129"/>
      <c r="TTQ190" s="129"/>
      <c r="TTR190" s="129"/>
      <c r="TTS190" s="129"/>
      <c r="TTT190" s="129"/>
      <c r="TTU190" s="129"/>
      <c r="TTV190" s="129"/>
      <c r="TTW190" s="129"/>
      <c r="TTX190" s="129"/>
      <c r="TTY190" s="129"/>
      <c r="TTZ190" s="129"/>
      <c r="TUA190" s="129"/>
      <c r="TUB190" s="129"/>
      <c r="TUC190" s="129"/>
      <c r="TUD190" s="129"/>
      <c r="TUE190" s="129"/>
      <c r="TUF190" s="129"/>
      <c r="TUG190" s="129"/>
      <c r="TUH190" s="129"/>
      <c r="TUI190" s="129"/>
      <c r="TUJ190" s="129"/>
      <c r="TUK190" s="129"/>
      <c r="TUL190" s="129"/>
      <c r="TUM190" s="129"/>
      <c r="TUN190" s="129"/>
      <c r="TUO190" s="129"/>
      <c r="TUP190" s="129"/>
      <c r="TUQ190" s="129"/>
      <c r="TUR190" s="129"/>
      <c r="TUS190" s="129"/>
      <c r="TUT190" s="129"/>
      <c r="TUU190" s="129"/>
      <c r="TUV190" s="129"/>
      <c r="TUW190" s="129"/>
      <c r="TUX190" s="129"/>
      <c r="TUY190" s="129"/>
      <c r="TUZ190" s="129"/>
      <c r="TVA190" s="129"/>
      <c r="TVB190" s="129"/>
      <c r="TVC190" s="129"/>
      <c r="TVD190" s="129"/>
      <c r="TVE190" s="129"/>
      <c r="TVF190" s="129"/>
      <c r="TVG190" s="129"/>
      <c r="TVH190" s="129"/>
      <c r="TVI190" s="129"/>
      <c r="TVJ190" s="129"/>
      <c r="TVK190" s="129"/>
      <c r="TVL190" s="129"/>
      <c r="TVM190" s="129"/>
      <c r="TVN190" s="129"/>
      <c r="TVO190" s="129"/>
      <c r="TVP190" s="129"/>
      <c r="TVQ190" s="129"/>
      <c r="TVR190" s="129"/>
      <c r="TVS190" s="129"/>
      <c r="TVT190" s="129"/>
      <c r="TVU190" s="129"/>
      <c r="TVV190" s="129"/>
      <c r="TVW190" s="129"/>
      <c r="TVX190" s="129"/>
      <c r="TVY190" s="129"/>
      <c r="TVZ190" s="129"/>
      <c r="TWA190" s="129"/>
      <c r="TWB190" s="129"/>
      <c r="TWC190" s="129"/>
      <c r="TWD190" s="129"/>
      <c r="TWE190" s="129"/>
      <c r="TWF190" s="129"/>
      <c r="TWG190" s="129"/>
      <c r="TWH190" s="129"/>
      <c r="TWI190" s="129"/>
      <c r="TWJ190" s="129"/>
      <c r="TWK190" s="129"/>
      <c r="TWL190" s="129"/>
      <c r="TWM190" s="129"/>
      <c r="TWN190" s="129"/>
      <c r="TWO190" s="129"/>
      <c r="TWP190" s="129"/>
      <c r="TWQ190" s="129"/>
      <c r="TWR190" s="129"/>
      <c r="TWS190" s="129"/>
      <c r="TWT190" s="129"/>
      <c r="TWU190" s="129"/>
      <c r="TWV190" s="129"/>
      <c r="TWW190" s="129"/>
      <c r="TWX190" s="129"/>
      <c r="TWY190" s="129"/>
      <c r="TWZ190" s="129"/>
      <c r="TXA190" s="129"/>
      <c r="TXB190" s="129"/>
      <c r="TXC190" s="129"/>
      <c r="TXD190" s="129"/>
      <c r="TXE190" s="129"/>
      <c r="TXF190" s="129"/>
      <c r="TXG190" s="129"/>
      <c r="TXH190" s="129"/>
      <c r="TXI190" s="129"/>
      <c r="TXJ190" s="129"/>
      <c r="TXK190" s="129"/>
      <c r="TXL190" s="129"/>
      <c r="TXM190" s="129"/>
      <c r="TXN190" s="129"/>
      <c r="TXO190" s="129"/>
      <c r="TXP190" s="129"/>
      <c r="TXQ190" s="129"/>
      <c r="TXR190" s="129"/>
      <c r="TXS190" s="129"/>
      <c r="TXT190" s="129"/>
      <c r="TXU190" s="129"/>
      <c r="TXV190" s="129"/>
      <c r="TXW190" s="129"/>
      <c r="TXX190" s="129"/>
      <c r="TXY190" s="129"/>
      <c r="TXZ190" s="129"/>
      <c r="TYA190" s="129"/>
      <c r="TYB190" s="129"/>
      <c r="TYC190" s="129"/>
      <c r="TYD190" s="129"/>
      <c r="TYE190" s="129"/>
      <c r="TYF190" s="129"/>
      <c r="TYG190" s="129"/>
      <c r="TYH190" s="129"/>
      <c r="TYI190" s="129"/>
      <c r="TYJ190" s="129"/>
      <c r="TYK190" s="129"/>
      <c r="TYL190" s="129"/>
      <c r="TYM190" s="129"/>
      <c r="TYN190" s="129"/>
      <c r="TYO190" s="129"/>
      <c r="TYP190" s="129"/>
      <c r="TYQ190" s="129"/>
      <c r="TYR190" s="129"/>
      <c r="TYS190" s="129"/>
      <c r="TYT190" s="129"/>
      <c r="TYU190" s="129"/>
      <c r="TYV190" s="129"/>
      <c r="TYW190" s="129"/>
      <c r="TYX190" s="129"/>
      <c r="TYY190" s="129"/>
      <c r="TYZ190" s="129"/>
      <c r="TZA190" s="129"/>
      <c r="TZB190" s="129"/>
      <c r="TZC190" s="129"/>
      <c r="TZD190" s="129"/>
      <c r="TZE190" s="129"/>
      <c r="TZF190" s="129"/>
      <c r="TZG190" s="129"/>
      <c r="TZH190" s="129"/>
      <c r="TZI190" s="129"/>
      <c r="TZJ190" s="129"/>
      <c r="TZK190" s="129"/>
      <c r="TZL190" s="129"/>
      <c r="TZM190" s="129"/>
      <c r="TZN190" s="129"/>
      <c r="TZO190" s="129"/>
      <c r="TZP190" s="129"/>
      <c r="TZQ190" s="129"/>
      <c r="TZR190" s="129"/>
      <c r="TZS190" s="129"/>
      <c r="TZT190" s="129"/>
      <c r="TZU190" s="129"/>
      <c r="TZV190" s="129"/>
      <c r="TZW190" s="129"/>
      <c r="TZX190" s="129"/>
      <c r="TZY190" s="129"/>
      <c r="TZZ190" s="129"/>
      <c r="UAA190" s="129"/>
      <c r="UAB190" s="129"/>
      <c r="UAC190" s="129"/>
      <c r="UAD190" s="129"/>
      <c r="UAE190" s="129"/>
      <c r="UAF190" s="129"/>
      <c r="UAG190" s="129"/>
      <c r="UAH190" s="129"/>
      <c r="UAI190" s="129"/>
      <c r="UAJ190" s="129"/>
      <c r="UAK190" s="129"/>
      <c r="UAL190" s="129"/>
      <c r="UAM190" s="129"/>
      <c r="UAN190" s="129"/>
      <c r="UAO190" s="129"/>
      <c r="UAP190" s="129"/>
      <c r="UAQ190" s="129"/>
      <c r="UAR190" s="129"/>
      <c r="UAS190" s="129"/>
      <c r="UAT190" s="129"/>
      <c r="UAU190" s="129"/>
      <c r="UAV190" s="129"/>
      <c r="UAW190" s="129"/>
      <c r="UAX190" s="129"/>
      <c r="UAY190" s="129"/>
      <c r="UAZ190" s="129"/>
      <c r="UBA190" s="129"/>
      <c r="UBB190" s="129"/>
      <c r="UBC190" s="129"/>
      <c r="UBD190" s="129"/>
      <c r="UBE190" s="129"/>
      <c r="UBF190" s="129"/>
      <c r="UBG190" s="129"/>
      <c r="UBH190" s="129"/>
      <c r="UBI190" s="129"/>
      <c r="UBJ190" s="129"/>
      <c r="UBK190" s="129"/>
      <c r="UBL190" s="129"/>
      <c r="UBM190" s="129"/>
      <c r="UBN190" s="129"/>
      <c r="UBO190" s="129"/>
      <c r="UBP190" s="129"/>
      <c r="UBQ190" s="129"/>
      <c r="UBR190" s="129"/>
      <c r="UBS190" s="129"/>
      <c r="UBT190" s="129"/>
      <c r="UBU190" s="129"/>
      <c r="UBV190" s="129"/>
      <c r="UBW190" s="129"/>
      <c r="UBX190" s="129"/>
      <c r="UBY190" s="129"/>
      <c r="UBZ190" s="129"/>
      <c r="UCA190" s="129"/>
      <c r="UCB190" s="129"/>
      <c r="UCC190" s="129"/>
      <c r="UCD190" s="129"/>
      <c r="UCE190" s="129"/>
      <c r="UCF190" s="129"/>
      <c r="UCG190" s="129"/>
      <c r="UCH190" s="129"/>
      <c r="UCI190" s="129"/>
      <c r="UCJ190" s="129"/>
      <c r="UCK190" s="129"/>
      <c r="UCL190" s="129"/>
      <c r="UCM190" s="129"/>
      <c r="UCN190" s="129"/>
      <c r="UCO190" s="129"/>
      <c r="UCP190" s="129"/>
      <c r="UCQ190" s="129"/>
      <c r="UCR190" s="129"/>
      <c r="UCS190" s="129"/>
      <c r="UCT190" s="129"/>
      <c r="UCU190" s="129"/>
      <c r="UCV190" s="129"/>
      <c r="UCW190" s="129"/>
      <c r="UCX190" s="129"/>
      <c r="UCY190" s="129"/>
      <c r="UCZ190" s="129"/>
      <c r="UDA190" s="129"/>
      <c r="UDB190" s="129"/>
      <c r="UDC190" s="129"/>
      <c r="UDD190" s="129"/>
      <c r="UDE190" s="129"/>
      <c r="UDF190" s="129"/>
      <c r="UDG190" s="129"/>
      <c r="UDH190" s="129"/>
      <c r="UDI190" s="129"/>
      <c r="UDJ190" s="129"/>
      <c r="UDK190" s="129"/>
      <c r="UDL190" s="129"/>
      <c r="UDM190" s="129"/>
      <c r="UDN190" s="129"/>
      <c r="UDO190" s="129"/>
      <c r="UDP190" s="129"/>
      <c r="UDQ190" s="129"/>
      <c r="UDR190" s="129"/>
      <c r="UDS190" s="129"/>
      <c r="UDT190" s="129"/>
      <c r="UDU190" s="129"/>
      <c r="UDV190" s="129"/>
      <c r="UDW190" s="129"/>
      <c r="UDX190" s="129"/>
      <c r="UDY190" s="129"/>
      <c r="UDZ190" s="129"/>
      <c r="UEA190" s="129"/>
      <c r="UEB190" s="129"/>
      <c r="UEC190" s="129"/>
      <c r="UED190" s="129"/>
      <c r="UEE190" s="129"/>
      <c r="UEF190" s="129"/>
      <c r="UEG190" s="129"/>
      <c r="UEH190" s="129"/>
      <c r="UEI190" s="129"/>
      <c r="UEJ190" s="129"/>
      <c r="UEK190" s="129"/>
      <c r="UEL190" s="129"/>
      <c r="UEM190" s="129"/>
      <c r="UEN190" s="129"/>
      <c r="UEO190" s="129"/>
      <c r="UEP190" s="129"/>
      <c r="UEQ190" s="129"/>
      <c r="UER190" s="129"/>
      <c r="UES190" s="129"/>
      <c r="UET190" s="129"/>
      <c r="UEU190" s="129"/>
      <c r="UEV190" s="129"/>
      <c r="UEW190" s="129"/>
      <c r="UEX190" s="129"/>
      <c r="UEY190" s="129"/>
      <c r="UEZ190" s="129"/>
      <c r="UFA190" s="129"/>
      <c r="UFB190" s="129"/>
      <c r="UFC190" s="129"/>
      <c r="UFD190" s="129"/>
      <c r="UFE190" s="129"/>
      <c r="UFF190" s="129"/>
      <c r="UFG190" s="129"/>
      <c r="UFH190" s="129"/>
      <c r="UFI190" s="129"/>
      <c r="UFJ190" s="129"/>
      <c r="UFK190" s="129"/>
      <c r="UFL190" s="129"/>
      <c r="UFM190" s="129"/>
      <c r="UFN190" s="129"/>
      <c r="UFO190" s="129"/>
      <c r="UFP190" s="129"/>
      <c r="UFQ190" s="129"/>
      <c r="UFR190" s="129"/>
      <c r="UFS190" s="129"/>
      <c r="UFT190" s="129"/>
      <c r="UFU190" s="129"/>
      <c r="UFV190" s="129"/>
      <c r="UFW190" s="129"/>
      <c r="UFX190" s="129"/>
      <c r="UFY190" s="129"/>
      <c r="UFZ190" s="129"/>
      <c r="UGA190" s="129"/>
      <c r="UGB190" s="129"/>
      <c r="UGC190" s="129"/>
      <c r="UGD190" s="129"/>
      <c r="UGE190" s="129"/>
      <c r="UGF190" s="129"/>
      <c r="UGG190" s="129"/>
      <c r="UGH190" s="129"/>
      <c r="UGI190" s="129"/>
      <c r="UGJ190" s="129"/>
      <c r="UGK190" s="129"/>
      <c r="UGL190" s="129"/>
      <c r="UGM190" s="129"/>
      <c r="UGN190" s="129"/>
      <c r="UGO190" s="129"/>
      <c r="UGP190" s="129"/>
      <c r="UGQ190" s="129"/>
      <c r="UGR190" s="129"/>
      <c r="UGS190" s="129"/>
      <c r="UGT190" s="129"/>
      <c r="UGU190" s="129"/>
      <c r="UGV190" s="129"/>
      <c r="UGW190" s="129"/>
      <c r="UGX190" s="129"/>
      <c r="UGY190" s="129"/>
      <c r="UGZ190" s="129"/>
      <c r="UHA190" s="129"/>
      <c r="UHB190" s="129"/>
      <c r="UHC190" s="129"/>
      <c r="UHD190" s="129"/>
      <c r="UHE190" s="129"/>
      <c r="UHF190" s="129"/>
      <c r="UHG190" s="129"/>
      <c r="UHH190" s="129"/>
      <c r="UHI190" s="129"/>
      <c r="UHJ190" s="129"/>
      <c r="UHK190" s="129"/>
      <c r="UHL190" s="129"/>
      <c r="UHM190" s="129"/>
      <c r="UHN190" s="129"/>
      <c r="UHO190" s="129"/>
      <c r="UHP190" s="129"/>
      <c r="UHQ190" s="129"/>
      <c r="UHR190" s="129"/>
      <c r="UHS190" s="129"/>
      <c r="UHT190" s="129"/>
      <c r="UHU190" s="129"/>
      <c r="UHV190" s="129"/>
      <c r="UHW190" s="129"/>
      <c r="UHX190" s="129"/>
      <c r="UHY190" s="129"/>
      <c r="UHZ190" s="129"/>
      <c r="UIA190" s="129"/>
      <c r="UIB190" s="129"/>
      <c r="UIC190" s="129"/>
      <c r="UID190" s="129"/>
      <c r="UIE190" s="129"/>
      <c r="UIF190" s="129"/>
      <c r="UIG190" s="129"/>
      <c r="UIH190" s="129"/>
      <c r="UII190" s="129"/>
      <c r="UIJ190" s="129"/>
      <c r="UIK190" s="129"/>
      <c r="UIL190" s="129"/>
      <c r="UIM190" s="129"/>
      <c r="UIN190" s="129"/>
      <c r="UIO190" s="129"/>
      <c r="UIP190" s="129"/>
      <c r="UIQ190" s="129"/>
      <c r="UIR190" s="129"/>
      <c r="UIS190" s="129"/>
      <c r="UIT190" s="129"/>
      <c r="UIU190" s="129"/>
      <c r="UIV190" s="129"/>
      <c r="UIW190" s="129"/>
      <c r="UIX190" s="129"/>
      <c r="UIY190" s="129"/>
      <c r="UIZ190" s="129"/>
      <c r="UJA190" s="129"/>
      <c r="UJB190" s="129"/>
      <c r="UJC190" s="129"/>
      <c r="UJD190" s="129"/>
      <c r="UJE190" s="129"/>
      <c r="UJF190" s="129"/>
      <c r="UJG190" s="129"/>
      <c r="UJH190" s="129"/>
      <c r="UJI190" s="129"/>
      <c r="UJJ190" s="129"/>
      <c r="UJK190" s="129"/>
      <c r="UJL190" s="129"/>
      <c r="UJM190" s="129"/>
      <c r="UJN190" s="129"/>
      <c r="UJO190" s="129"/>
      <c r="UJP190" s="129"/>
      <c r="UJQ190" s="129"/>
      <c r="UJR190" s="129"/>
      <c r="UJS190" s="129"/>
      <c r="UJT190" s="129"/>
      <c r="UJU190" s="129"/>
      <c r="UJV190" s="129"/>
      <c r="UJW190" s="129"/>
      <c r="UJX190" s="129"/>
      <c r="UJY190" s="129"/>
      <c r="UJZ190" s="129"/>
      <c r="UKA190" s="129"/>
      <c r="UKB190" s="129"/>
      <c r="UKC190" s="129"/>
      <c r="UKD190" s="129"/>
      <c r="UKE190" s="129"/>
      <c r="UKF190" s="129"/>
      <c r="UKG190" s="129"/>
      <c r="UKH190" s="129"/>
      <c r="UKI190" s="129"/>
      <c r="UKJ190" s="129"/>
      <c r="UKK190" s="129"/>
      <c r="UKL190" s="129"/>
      <c r="UKM190" s="129"/>
      <c r="UKN190" s="129"/>
      <c r="UKO190" s="129"/>
      <c r="UKP190" s="129"/>
      <c r="UKQ190" s="129"/>
      <c r="UKR190" s="129"/>
      <c r="UKS190" s="129"/>
      <c r="UKT190" s="129"/>
      <c r="UKU190" s="129"/>
      <c r="UKV190" s="129"/>
      <c r="UKW190" s="129"/>
      <c r="UKX190" s="129"/>
      <c r="UKY190" s="129"/>
      <c r="UKZ190" s="129"/>
      <c r="ULA190" s="129"/>
      <c r="ULB190" s="129"/>
      <c r="ULC190" s="129"/>
      <c r="ULD190" s="129"/>
      <c r="ULE190" s="129"/>
      <c r="ULF190" s="129"/>
      <c r="ULG190" s="129"/>
      <c r="ULH190" s="129"/>
      <c r="ULI190" s="129"/>
      <c r="ULJ190" s="129"/>
      <c r="ULK190" s="129"/>
      <c r="ULL190" s="129"/>
      <c r="ULM190" s="129"/>
      <c r="ULN190" s="129"/>
      <c r="ULO190" s="129"/>
      <c r="ULP190" s="129"/>
      <c r="ULQ190" s="129"/>
      <c r="ULR190" s="129"/>
      <c r="ULS190" s="129"/>
      <c r="ULT190" s="129"/>
      <c r="ULU190" s="129"/>
      <c r="ULV190" s="129"/>
      <c r="ULW190" s="129"/>
      <c r="ULX190" s="129"/>
      <c r="ULY190" s="129"/>
      <c r="ULZ190" s="129"/>
      <c r="UMA190" s="129"/>
      <c r="UMB190" s="129"/>
      <c r="UMC190" s="129"/>
      <c r="UMD190" s="129"/>
      <c r="UME190" s="129"/>
      <c r="UMF190" s="129"/>
      <c r="UMG190" s="129"/>
      <c r="UMH190" s="129"/>
      <c r="UMI190" s="129"/>
      <c r="UMJ190" s="129"/>
      <c r="UMK190" s="129"/>
      <c r="UML190" s="129"/>
      <c r="UMM190" s="129"/>
      <c r="UMN190" s="129"/>
      <c r="UMO190" s="129"/>
      <c r="UMP190" s="129"/>
      <c r="UMQ190" s="129"/>
      <c r="UMR190" s="129"/>
      <c r="UMS190" s="129"/>
      <c r="UMT190" s="129"/>
      <c r="UMU190" s="129"/>
      <c r="UMV190" s="129"/>
      <c r="UMW190" s="129"/>
      <c r="UMX190" s="129"/>
      <c r="UMY190" s="129"/>
      <c r="UMZ190" s="129"/>
      <c r="UNA190" s="129"/>
      <c r="UNB190" s="129"/>
      <c r="UNC190" s="129"/>
      <c r="UND190" s="129"/>
      <c r="UNE190" s="129"/>
      <c r="UNF190" s="129"/>
      <c r="UNG190" s="129"/>
      <c r="UNH190" s="129"/>
      <c r="UNI190" s="129"/>
      <c r="UNJ190" s="129"/>
      <c r="UNK190" s="129"/>
      <c r="UNL190" s="129"/>
      <c r="UNM190" s="129"/>
      <c r="UNN190" s="129"/>
      <c r="UNO190" s="129"/>
      <c r="UNP190" s="129"/>
      <c r="UNQ190" s="129"/>
      <c r="UNR190" s="129"/>
      <c r="UNS190" s="129"/>
      <c r="UNT190" s="129"/>
      <c r="UNU190" s="129"/>
      <c r="UNV190" s="129"/>
      <c r="UNW190" s="129"/>
      <c r="UNX190" s="129"/>
      <c r="UNY190" s="129"/>
      <c r="UNZ190" s="129"/>
      <c r="UOA190" s="129"/>
      <c r="UOB190" s="129"/>
      <c r="UOC190" s="129"/>
      <c r="UOD190" s="129"/>
      <c r="UOE190" s="129"/>
      <c r="UOF190" s="129"/>
      <c r="UOG190" s="129"/>
      <c r="UOH190" s="129"/>
      <c r="UOI190" s="129"/>
      <c r="UOJ190" s="129"/>
      <c r="UOK190" s="129"/>
      <c r="UOL190" s="129"/>
      <c r="UOM190" s="129"/>
      <c r="UON190" s="129"/>
      <c r="UOO190" s="129"/>
      <c r="UOP190" s="129"/>
      <c r="UOQ190" s="129"/>
      <c r="UOR190" s="129"/>
      <c r="UOS190" s="129"/>
      <c r="UOT190" s="129"/>
      <c r="UOU190" s="129"/>
      <c r="UOV190" s="129"/>
      <c r="UOW190" s="129"/>
      <c r="UOX190" s="129"/>
      <c r="UOY190" s="129"/>
      <c r="UOZ190" s="129"/>
      <c r="UPA190" s="129"/>
      <c r="UPB190" s="129"/>
      <c r="UPC190" s="129"/>
      <c r="UPD190" s="129"/>
      <c r="UPE190" s="129"/>
      <c r="UPF190" s="129"/>
      <c r="UPG190" s="129"/>
      <c r="UPH190" s="129"/>
      <c r="UPI190" s="129"/>
      <c r="UPJ190" s="129"/>
      <c r="UPK190" s="129"/>
      <c r="UPL190" s="129"/>
      <c r="UPM190" s="129"/>
      <c r="UPN190" s="129"/>
      <c r="UPO190" s="129"/>
      <c r="UPP190" s="129"/>
      <c r="UPQ190" s="129"/>
      <c r="UPR190" s="129"/>
      <c r="UPS190" s="129"/>
      <c r="UPT190" s="129"/>
      <c r="UPU190" s="129"/>
      <c r="UPV190" s="129"/>
      <c r="UPW190" s="129"/>
      <c r="UPX190" s="129"/>
      <c r="UPY190" s="129"/>
      <c r="UPZ190" s="129"/>
      <c r="UQA190" s="129"/>
      <c r="UQB190" s="129"/>
      <c r="UQC190" s="129"/>
      <c r="UQD190" s="129"/>
      <c r="UQE190" s="129"/>
      <c r="UQF190" s="129"/>
      <c r="UQG190" s="129"/>
      <c r="UQH190" s="129"/>
      <c r="UQI190" s="129"/>
      <c r="UQJ190" s="129"/>
      <c r="UQK190" s="129"/>
      <c r="UQL190" s="129"/>
      <c r="UQM190" s="129"/>
      <c r="UQN190" s="129"/>
      <c r="UQO190" s="129"/>
      <c r="UQP190" s="129"/>
      <c r="UQQ190" s="129"/>
      <c r="UQR190" s="129"/>
      <c r="UQS190" s="129"/>
      <c r="UQT190" s="129"/>
      <c r="UQU190" s="129"/>
      <c r="UQV190" s="129"/>
      <c r="UQW190" s="129"/>
      <c r="UQX190" s="129"/>
      <c r="UQY190" s="129"/>
      <c r="UQZ190" s="129"/>
      <c r="URA190" s="129"/>
      <c r="URB190" s="129"/>
      <c r="URC190" s="129"/>
      <c r="URD190" s="129"/>
      <c r="URE190" s="129"/>
      <c r="URF190" s="129"/>
      <c r="URG190" s="129"/>
      <c r="URH190" s="129"/>
      <c r="URI190" s="129"/>
      <c r="URJ190" s="129"/>
      <c r="URK190" s="129"/>
      <c r="URL190" s="129"/>
      <c r="URM190" s="129"/>
      <c r="URN190" s="129"/>
      <c r="URO190" s="129"/>
      <c r="URP190" s="129"/>
      <c r="URQ190" s="129"/>
      <c r="URR190" s="129"/>
      <c r="URS190" s="129"/>
      <c r="URT190" s="129"/>
      <c r="URU190" s="129"/>
      <c r="URV190" s="129"/>
      <c r="URW190" s="129"/>
      <c r="URX190" s="129"/>
      <c r="URY190" s="129"/>
      <c r="URZ190" s="129"/>
      <c r="USA190" s="129"/>
      <c r="USB190" s="129"/>
      <c r="USC190" s="129"/>
      <c r="USD190" s="129"/>
      <c r="USE190" s="129"/>
      <c r="USF190" s="129"/>
      <c r="USG190" s="129"/>
      <c r="USH190" s="129"/>
      <c r="USI190" s="129"/>
      <c r="USJ190" s="129"/>
      <c r="USK190" s="129"/>
      <c r="USL190" s="129"/>
      <c r="USM190" s="129"/>
      <c r="USN190" s="129"/>
      <c r="USO190" s="129"/>
      <c r="USP190" s="129"/>
      <c r="USQ190" s="129"/>
      <c r="USR190" s="129"/>
      <c r="USS190" s="129"/>
      <c r="UST190" s="129"/>
      <c r="USU190" s="129"/>
      <c r="USV190" s="129"/>
      <c r="USW190" s="129"/>
      <c r="USX190" s="129"/>
      <c r="USY190" s="129"/>
      <c r="USZ190" s="129"/>
      <c r="UTA190" s="129"/>
      <c r="UTB190" s="129"/>
      <c r="UTC190" s="129"/>
      <c r="UTD190" s="129"/>
      <c r="UTE190" s="129"/>
      <c r="UTF190" s="129"/>
      <c r="UTG190" s="129"/>
      <c r="UTH190" s="129"/>
      <c r="UTI190" s="129"/>
      <c r="UTJ190" s="129"/>
      <c r="UTK190" s="129"/>
      <c r="UTL190" s="129"/>
      <c r="UTM190" s="129"/>
      <c r="UTN190" s="129"/>
      <c r="UTO190" s="129"/>
      <c r="UTP190" s="129"/>
      <c r="UTQ190" s="129"/>
      <c r="UTR190" s="129"/>
      <c r="UTS190" s="129"/>
      <c r="UTT190" s="129"/>
      <c r="UTU190" s="129"/>
      <c r="UTV190" s="129"/>
      <c r="UTW190" s="129"/>
      <c r="UTX190" s="129"/>
      <c r="UTY190" s="129"/>
      <c r="UTZ190" s="129"/>
      <c r="UUA190" s="129"/>
      <c r="UUB190" s="129"/>
      <c r="UUC190" s="129"/>
      <c r="UUD190" s="129"/>
      <c r="UUE190" s="129"/>
      <c r="UUF190" s="129"/>
      <c r="UUG190" s="129"/>
      <c r="UUH190" s="129"/>
      <c r="UUI190" s="129"/>
      <c r="UUJ190" s="129"/>
      <c r="UUK190" s="129"/>
      <c r="UUL190" s="129"/>
      <c r="UUM190" s="129"/>
      <c r="UUN190" s="129"/>
      <c r="UUO190" s="129"/>
      <c r="UUP190" s="129"/>
      <c r="UUQ190" s="129"/>
      <c r="UUR190" s="129"/>
      <c r="UUS190" s="129"/>
      <c r="UUT190" s="129"/>
      <c r="UUU190" s="129"/>
      <c r="UUV190" s="129"/>
      <c r="UUW190" s="129"/>
      <c r="UUX190" s="129"/>
      <c r="UUY190" s="129"/>
      <c r="UUZ190" s="129"/>
      <c r="UVA190" s="129"/>
      <c r="UVB190" s="129"/>
      <c r="UVC190" s="129"/>
      <c r="UVD190" s="129"/>
      <c r="UVE190" s="129"/>
      <c r="UVF190" s="129"/>
      <c r="UVG190" s="129"/>
      <c r="UVH190" s="129"/>
      <c r="UVI190" s="129"/>
      <c r="UVJ190" s="129"/>
      <c r="UVK190" s="129"/>
      <c r="UVL190" s="129"/>
      <c r="UVM190" s="129"/>
      <c r="UVN190" s="129"/>
      <c r="UVO190" s="129"/>
      <c r="UVP190" s="129"/>
      <c r="UVQ190" s="129"/>
      <c r="UVR190" s="129"/>
      <c r="UVS190" s="129"/>
      <c r="UVT190" s="129"/>
      <c r="UVU190" s="129"/>
      <c r="UVV190" s="129"/>
      <c r="UVW190" s="129"/>
      <c r="UVX190" s="129"/>
      <c r="UVY190" s="129"/>
      <c r="UVZ190" s="129"/>
      <c r="UWA190" s="129"/>
      <c r="UWB190" s="129"/>
      <c r="UWC190" s="129"/>
      <c r="UWD190" s="129"/>
      <c r="UWE190" s="129"/>
      <c r="UWF190" s="129"/>
      <c r="UWG190" s="129"/>
      <c r="UWH190" s="129"/>
      <c r="UWI190" s="129"/>
      <c r="UWJ190" s="129"/>
      <c r="UWK190" s="129"/>
      <c r="UWL190" s="129"/>
      <c r="UWM190" s="129"/>
      <c r="UWN190" s="129"/>
      <c r="UWO190" s="129"/>
      <c r="UWP190" s="129"/>
      <c r="UWQ190" s="129"/>
      <c r="UWR190" s="129"/>
      <c r="UWS190" s="129"/>
      <c r="UWT190" s="129"/>
      <c r="UWU190" s="129"/>
      <c r="UWV190" s="129"/>
      <c r="UWW190" s="129"/>
      <c r="UWX190" s="129"/>
      <c r="UWY190" s="129"/>
      <c r="UWZ190" s="129"/>
      <c r="UXA190" s="129"/>
      <c r="UXB190" s="129"/>
      <c r="UXC190" s="129"/>
      <c r="UXD190" s="129"/>
      <c r="UXE190" s="129"/>
      <c r="UXF190" s="129"/>
      <c r="UXG190" s="129"/>
      <c r="UXH190" s="129"/>
      <c r="UXI190" s="129"/>
      <c r="UXJ190" s="129"/>
      <c r="UXK190" s="129"/>
      <c r="UXL190" s="129"/>
      <c r="UXM190" s="129"/>
      <c r="UXN190" s="129"/>
      <c r="UXO190" s="129"/>
      <c r="UXP190" s="129"/>
      <c r="UXQ190" s="129"/>
      <c r="UXR190" s="129"/>
      <c r="UXS190" s="129"/>
      <c r="UXT190" s="129"/>
      <c r="UXU190" s="129"/>
      <c r="UXV190" s="129"/>
      <c r="UXW190" s="129"/>
      <c r="UXX190" s="129"/>
      <c r="UXY190" s="129"/>
      <c r="UXZ190" s="129"/>
      <c r="UYA190" s="129"/>
      <c r="UYB190" s="129"/>
      <c r="UYC190" s="129"/>
      <c r="UYD190" s="129"/>
      <c r="UYE190" s="129"/>
      <c r="UYF190" s="129"/>
      <c r="UYG190" s="129"/>
      <c r="UYH190" s="129"/>
      <c r="UYI190" s="129"/>
      <c r="UYJ190" s="129"/>
      <c r="UYK190" s="129"/>
      <c r="UYL190" s="129"/>
      <c r="UYM190" s="129"/>
      <c r="UYN190" s="129"/>
      <c r="UYO190" s="129"/>
      <c r="UYP190" s="129"/>
      <c r="UYQ190" s="129"/>
      <c r="UYR190" s="129"/>
      <c r="UYS190" s="129"/>
      <c r="UYT190" s="129"/>
      <c r="UYU190" s="129"/>
      <c r="UYV190" s="129"/>
      <c r="UYW190" s="129"/>
      <c r="UYX190" s="129"/>
      <c r="UYY190" s="129"/>
      <c r="UYZ190" s="129"/>
      <c r="UZA190" s="129"/>
      <c r="UZB190" s="129"/>
      <c r="UZC190" s="129"/>
      <c r="UZD190" s="129"/>
      <c r="UZE190" s="129"/>
      <c r="UZF190" s="129"/>
      <c r="UZG190" s="129"/>
      <c r="UZH190" s="129"/>
      <c r="UZI190" s="129"/>
      <c r="UZJ190" s="129"/>
      <c r="UZK190" s="129"/>
      <c r="UZL190" s="129"/>
      <c r="UZM190" s="129"/>
      <c r="UZN190" s="129"/>
      <c r="UZO190" s="129"/>
      <c r="UZP190" s="129"/>
      <c r="UZQ190" s="129"/>
      <c r="UZR190" s="129"/>
      <c r="UZS190" s="129"/>
      <c r="UZT190" s="129"/>
      <c r="UZU190" s="129"/>
      <c r="UZV190" s="129"/>
      <c r="UZW190" s="129"/>
      <c r="UZX190" s="129"/>
      <c r="UZY190" s="129"/>
      <c r="UZZ190" s="129"/>
      <c r="VAA190" s="129"/>
      <c r="VAB190" s="129"/>
      <c r="VAC190" s="129"/>
      <c r="VAD190" s="129"/>
      <c r="VAE190" s="129"/>
      <c r="VAF190" s="129"/>
      <c r="VAG190" s="129"/>
      <c r="VAH190" s="129"/>
      <c r="VAI190" s="129"/>
      <c r="VAJ190" s="129"/>
      <c r="VAK190" s="129"/>
      <c r="VAL190" s="129"/>
      <c r="VAM190" s="129"/>
      <c r="VAN190" s="129"/>
      <c r="VAO190" s="129"/>
      <c r="VAP190" s="129"/>
      <c r="VAQ190" s="129"/>
      <c r="VAR190" s="129"/>
      <c r="VAS190" s="129"/>
      <c r="VAT190" s="129"/>
      <c r="VAU190" s="129"/>
      <c r="VAV190" s="129"/>
      <c r="VAW190" s="129"/>
      <c r="VAX190" s="129"/>
      <c r="VAY190" s="129"/>
      <c r="VAZ190" s="129"/>
      <c r="VBA190" s="129"/>
      <c r="VBB190" s="129"/>
      <c r="VBC190" s="129"/>
      <c r="VBD190" s="129"/>
      <c r="VBE190" s="129"/>
      <c r="VBF190" s="129"/>
      <c r="VBG190" s="129"/>
      <c r="VBH190" s="129"/>
      <c r="VBI190" s="129"/>
      <c r="VBJ190" s="129"/>
      <c r="VBK190" s="129"/>
      <c r="VBL190" s="129"/>
      <c r="VBM190" s="129"/>
      <c r="VBN190" s="129"/>
      <c r="VBO190" s="129"/>
      <c r="VBP190" s="129"/>
      <c r="VBQ190" s="129"/>
      <c r="VBR190" s="129"/>
      <c r="VBS190" s="129"/>
      <c r="VBT190" s="129"/>
      <c r="VBU190" s="129"/>
      <c r="VBV190" s="129"/>
      <c r="VBW190" s="129"/>
      <c r="VBX190" s="129"/>
      <c r="VBY190" s="129"/>
      <c r="VBZ190" s="129"/>
      <c r="VCA190" s="129"/>
      <c r="VCB190" s="129"/>
      <c r="VCC190" s="129"/>
      <c r="VCD190" s="129"/>
      <c r="VCE190" s="129"/>
      <c r="VCF190" s="129"/>
      <c r="VCG190" s="129"/>
      <c r="VCH190" s="129"/>
      <c r="VCI190" s="129"/>
      <c r="VCJ190" s="129"/>
      <c r="VCK190" s="129"/>
      <c r="VCL190" s="129"/>
      <c r="VCM190" s="129"/>
      <c r="VCN190" s="129"/>
      <c r="VCO190" s="129"/>
      <c r="VCP190" s="129"/>
      <c r="VCQ190" s="129"/>
      <c r="VCR190" s="129"/>
      <c r="VCS190" s="129"/>
      <c r="VCT190" s="129"/>
      <c r="VCU190" s="129"/>
      <c r="VCV190" s="129"/>
      <c r="VCW190" s="129"/>
      <c r="VCX190" s="129"/>
      <c r="VCY190" s="129"/>
      <c r="VCZ190" s="129"/>
      <c r="VDA190" s="129"/>
      <c r="VDB190" s="129"/>
      <c r="VDC190" s="129"/>
      <c r="VDD190" s="129"/>
      <c r="VDE190" s="129"/>
      <c r="VDF190" s="129"/>
      <c r="VDG190" s="129"/>
      <c r="VDH190" s="129"/>
      <c r="VDI190" s="129"/>
      <c r="VDJ190" s="129"/>
      <c r="VDK190" s="129"/>
      <c r="VDL190" s="129"/>
      <c r="VDM190" s="129"/>
      <c r="VDN190" s="129"/>
      <c r="VDO190" s="129"/>
      <c r="VDP190" s="129"/>
      <c r="VDQ190" s="129"/>
      <c r="VDR190" s="129"/>
      <c r="VDS190" s="129"/>
      <c r="VDT190" s="129"/>
      <c r="VDU190" s="129"/>
      <c r="VDV190" s="129"/>
      <c r="VDW190" s="129"/>
      <c r="VDX190" s="129"/>
      <c r="VDY190" s="129"/>
      <c r="VDZ190" s="129"/>
      <c r="VEA190" s="129"/>
      <c r="VEB190" s="129"/>
      <c r="VEC190" s="129"/>
      <c r="VED190" s="129"/>
      <c r="VEE190" s="129"/>
      <c r="VEF190" s="129"/>
      <c r="VEG190" s="129"/>
      <c r="VEH190" s="129"/>
      <c r="VEI190" s="129"/>
      <c r="VEJ190" s="129"/>
      <c r="VEK190" s="129"/>
      <c r="VEL190" s="129"/>
      <c r="VEM190" s="129"/>
      <c r="VEN190" s="129"/>
      <c r="VEO190" s="129"/>
      <c r="VEP190" s="129"/>
      <c r="VEQ190" s="129"/>
      <c r="VER190" s="129"/>
      <c r="VES190" s="129"/>
      <c r="VET190" s="129"/>
      <c r="VEU190" s="129"/>
      <c r="VEV190" s="129"/>
      <c r="VEW190" s="129"/>
      <c r="VEX190" s="129"/>
      <c r="VEY190" s="129"/>
      <c r="VEZ190" s="129"/>
      <c r="VFA190" s="129"/>
      <c r="VFB190" s="129"/>
      <c r="VFC190" s="129"/>
      <c r="VFD190" s="129"/>
      <c r="VFE190" s="129"/>
      <c r="VFF190" s="129"/>
      <c r="VFG190" s="129"/>
      <c r="VFH190" s="129"/>
      <c r="VFI190" s="129"/>
      <c r="VFJ190" s="129"/>
      <c r="VFK190" s="129"/>
      <c r="VFL190" s="129"/>
      <c r="VFM190" s="129"/>
      <c r="VFN190" s="129"/>
      <c r="VFO190" s="129"/>
      <c r="VFP190" s="129"/>
      <c r="VFQ190" s="129"/>
      <c r="VFR190" s="129"/>
      <c r="VFS190" s="129"/>
      <c r="VFT190" s="129"/>
      <c r="VFU190" s="129"/>
      <c r="VFV190" s="129"/>
      <c r="VFW190" s="129"/>
      <c r="VFX190" s="129"/>
      <c r="VFY190" s="129"/>
      <c r="VFZ190" s="129"/>
      <c r="VGA190" s="129"/>
      <c r="VGB190" s="129"/>
      <c r="VGC190" s="129"/>
      <c r="VGD190" s="129"/>
      <c r="VGE190" s="129"/>
      <c r="VGF190" s="129"/>
      <c r="VGG190" s="129"/>
      <c r="VGH190" s="129"/>
      <c r="VGI190" s="129"/>
      <c r="VGJ190" s="129"/>
      <c r="VGK190" s="129"/>
      <c r="VGL190" s="129"/>
      <c r="VGM190" s="129"/>
      <c r="VGN190" s="129"/>
      <c r="VGO190" s="129"/>
      <c r="VGP190" s="129"/>
      <c r="VGQ190" s="129"/>
      <c r="VGR190" s="129"/>
      <c r="VGS190" s="129"/>
      <c r="VGT190" s="129"/>
      <c r="VGU190" s="129"/>
      <c r="VGV190" s="129"/>
      <c r="VGW190" s="129"/>
      <c r="VGX190" s="129"/>
      <c r="VGY190" s="129"/>
      <c r="VGZ190" s="129"/>
      <c r="VHA190" s="129"/>
      <c r="VHB190" s="129"/>
      <c r="VHC190" s="129"/>
      <c r="VHD190" s="129"/>
      <c r="VHE190" s="129"/>
      <c r="VHF190" s="129"/>
      <c r="VHG190" s="129"/>
      <c r="VHH190" s="129"/>
      <c r="VHI190" s="129"/>
      <c r="VHJ190" s="129"/>
      <c r="VHK190" s="129"/>
      <c r="VHL190" s="129"/>
      <c r="VHM190" s="129"/>
      <c r="VHN190" s="129"/>
      <c r="VHO190" s="129"/>
      <c r="VHP190" s="129"/>
      <c r="VHQ190" s="129"/>
      <c r="VHR190" s="129"/>
      <c r="VHS190" s="129"/>
      <c r="VHT190" s="129"/>
      <c r="VHU190" s="129"/>
      <c r="VHV190" s="129"/>
      <c r="VHW190" s="129"/>
      <c r="VHX190" s="129"/>
      <c r="VHY190" s="129"/>
      <c r="VHZ190" s="129"/>
      <c r="VIA190" s="129"/>
      <c r="VIB190" s="129"/>
      <c r="VIC190" s="129"/>
      <c r="VID190" s="129"/>
      <c r="VIE190" s="129"/>
      <c r="VIF190" s="129"/>
      <c r="VIG190" s="129"/>
      <c r="VIH190" s="129"/>
      <c r="VII190" s="129"/>
      <c r="VIJ190" s="129"/>
      <c r="VIK190" s="129"/>
      <c r="VIL190" s="129"/>
      <c r="VIM190" s="129"/>
      <c r="VIN190" s="129"/>
      <c r="VIO190" s="129"/>
      <c r="VIP190" s="129"/>
      <c r="VIQ190" s="129"/>
      <c r="VIR190" s="129"/>
      <c r="VIS190" s="129"/>
      <c r="VIT190" s="129"/>
      <c r="VIU190" s="129"/>
      <c r="VIV190" s="129"/>
      <c r="VIW190" s="129"/>
      <c r="VIX190" s="129"/>
      <c r="VIY190" s="129"/>
      <c r="VIZ190" s="129"/>
      <c r="VJA190" s="129"/>
      <c r="VJB190" s="129"/>
      <c r="VJC190" s="129"/>
      <c r="VJD190" s="129"/>
      <c r="VJE190" s="129"/>
      <c r="VJF190" s="129"/>
      <c r="VJG190" s="129"/>
      <c r="VJH190" s="129"/>
      <c r="VJI190" s="129"/>
      <c r="VJJ190" s="129"/>
      <c r="VJK190" s="129"/>
      <c r="VJL190" s="129"/>
      <c r="VJM190" s="129"/>
      <c r="VJN190" s="129"/>
      <c r="VJO190" s="129"/>
      <c r="VJP190" s="129"/>
      <c r="VJQ190" s="129"/>
      <c r="VJR190" s="129"/>
      <c r="VJS190" s="129"/>
      <c r="VJT190" s="129"/>
      <c r="VJU190" s="129"/>
      <c r="VJV190" s="129"/>
      <c r="VJW190" s="129"/>
      <c r="VJX190" s="129"/>
      <c r="VJY190" s="129"/>
      <c r="VJZ190" s="129"/>
      <c r="VKA190" s="129"/>
      <c r="VKB190" s="129"/>
      <c r="VKC190" s="129"/>
      <c r="VKD190" s="129"/>
      <c r="VKE190" s="129"/>
      <c r="VKF190" s="129"/>
      <c r="VKG190" s="129"/>
      <c r="VKH190" s="129"/>
      <c r="VKI190" s="129"/>
      <c r="VKJ190" s="129"/>
      <c r="VKK190" s="129"/>
      <c r="VKL190" s="129"/>
      <c r="VKM190" s="129"/>
      <c r="VKN190" s="129"/>
      <c r="VKO190" s="129"/>
      <c r="VKP190" s="129"/>
      <c r="VKQ190" s="129"/>
      <c r="VKR190" s="129"/>
      <c r="VKS190" s="129"/>
      <c r="VKT190" s="129"/>
      <c r="VKU190" s="129"/>
      <c r="VKV190" s="129"/>
      <c r="VKW190" s="129"/>
      <c r="VKX190" s="129"/>
      <c r="VKY190" s="129"/>
      <c r="VKZ190" s="129"/>
      <c r="VLA190" s="129"/>
      <c r="VLB190" s="129"/>
      <c r="VLC190" s="129"/>
      <c r="VLD190" s="129"/>
      <c r="VLE190" s="129"/>
      <c r="VLF190" s="129"/>
      <c r="VLG190" s="129"/>
      <c r="VLH190" s="129"/>
      <c r="VLI190" s="129"/>
      <c r="VLJ190" s="129"/>
      <c r="VLK190" s="129"/>
      <c r="VLL190" s="129"/>
      <c r="VLM190" s="129"/>
      <c r="VLN190" s="129"/>
      <c r="VLO190" s="129"/>
      <c r="VLP190" s="129"/>
      <c r="VLQ190" s="129"/>
      <c r="VLR190" s="129"/>
      <c r="VLS190" s="129"/>
      <c r="VLT190" s="129"/>
      <c r="VLU190" s="129"/>
      <c r="VLV190" s="129"/>
      <c r="VLW190" s="129"/>
      <c r="VLX190" s="129"/>
      <c r="VLY190" s="129"/>
      <c r="VLZ190" s="129"/>
      <c r="VMA190" s="129"/>
      <c r="VMB190" s="129"/>
      <c r="VMC190" s="129"/>
      <c r="VMD190" s="129"/>
      <c r="VME190" s="129"/>
      <c r="VMF190" s="129"/>
      <c r="VMG190" s="129"/>
      <c r="VMH190" s="129"/>
      <c r="VMI190" s="129"/>
      <c r="VMJ190" s="129"/>
      <c r="VMK190" s="129"/>
      <c r="VML190" s="129"/>
      <c r="VMM190" s="129"/>
      <c r="VMN190" s="129"/>
      <c r="VMO190" s="129"/>
      <c r="VMP190" s="129"/>
      <c r="VMQ190" s="129"/>
      <c r="VMR190" s="129"/>
      <c r="VMS190" s="129"/>
      <c r="VMT190" s="129"/>
      <c r="VMU190" s="129"/>
      <c r="VMV190" s="129"/>
      <c r="VMW190" s="129"/>
      <c r="VMX190" s="129"/>
      <c r="VMY190" s="129"/>
      <c r="VMZ190" s="129"/>
      <c r="VNA190" s="129"/>
      <c r="VNB190" s="129"/>
      <c r="VNC190" s="129"/>
      <c r="VND190" s="129"/>
      <c r="VNE190" s="129"/>
      <c r="VNF190" s="129"/>
      <c r="VNG190" s="129"/>
      <c r="VNH190" s="129"/>
      <c r="VNI190" s="129"/>
      <c r="VNJ190" s="129"/>
      <c r="VNK190" s="129"/>
      <c r="VNL190" s="129"/>
      <c r="VNM190" s="129"/>
      <c r="VNN190" s="129"/>
      <c r="VNO190" s="129"/>
      <c r="VNP190" s="129"/>
      <c r="VNQ190" s="129"/>
      <c r="VNR190" s="129"/>
      <c r="VNS190" s="129"/>
      <c r="VNT190" s="129"/>
      <c r="VNU190" s="129"/>
      <c r="VNV190" s="129"/>
      <c r="VNW190" s="129"/>
      <c r="VNX190" s="129"/>
      <c r="VNY190" s="129"/>
      <c r="VNZ190" s="129"/>
      <c r="VOA190" s="129"/>
      <c r="VOB190" s="129"/>
      <c r="VOC190" s="129"/>
      <c r="VOD190" s="129"/>
      <c r="VOE190" s="129"/>
      <c r="VOF190" s="129"/>
      <c r="VOG190" s="129"/>
      <c r="VOH190" s="129"/>
      <c r="VOI190" s="129"/>
      <c r="VOJ190" s="129"/>
      <c r="VOK190" s="129"/>
      <c r="VOL190" s="129"/>
      <c r="VOM190" s="129"/>
      <c r="VON190" s="129"/>
      <c r="VOO190" s="129"/>
      <c r="VOP190" s="129"/>
      <c r="VOQ190" s="129"/>
      <c r="VOR190" s="129"/>
      <c r="VOS190" s="129"/>
      <c r="VOT190" s="129"/>
      <c r="VOU190" s="129"/>
      <c r="VOV190" s="129"/>
      <c r="VOW190" s="129"/>
      <c r="VOX190" s="129"/>
      <c r="VOY190" s="129"/>
      <c r="VOZ190" s="129"/>
      <c r="VPA190" s="129"/>
      <c r="VPB190" s="129"/>
      <c r="VPC190" s="129"/>
      <c r="VPD190" s="129"/>
      <c r="VPE190" s="129"/>
      <c r="VPF190" s="129"/>
      <c r="VPG190" s="129"/>
      <c r="VPH190" s="129"/>
      <c r="VPI190" s="129"/>
      <c r="VPJ190" s="129"/>
      <c r="VPK190" s="129"/>
      <c r="VPL190" s="129"/>
      <c r="VPM190" s="129"/>
      <c r="VPN190" s="129"/>
      <c r="VPO190" s="129"/>
      <c r="VPP190" s="129"/>
      <c r="VPQ190" s="129"/>
      <c r="VPR190" s="129"/>
      <c r="VPS190" s="129"/>
      <c r="VPT190" s="129"/>
      <c r="VPU190" s="129"/>
      <c r="VPV190" s="129"/>
      <c r="VPW190" s="129"/>
      <c r="VPX190" s="129"/>
      <c r="VPY190" s="129"/>
      <c r="VPZ190" s="129"/>
      <c r="VQA190" s="129"/>
      <c r="VQB190" s="129"/>
      <c r="VQC190" s="129"/>
      <c r="VQD190" s="129"/>
      <c r="VQE190" s="129"/>
      <c r="VQF190" s="129"/>
      <c r="VQG190" s="129"/>
      <c r="VQH190" s="129"/>
      <c r="VQI190" s="129"/>
      <c r="VQJ190" s="129"/>
      <c r="VQK190" s="129"/>
      <c r="VQL190" s="129"/>
      <c r="VQM190" s="129"/>
      <c r="VQN190" s="129"/>
      <c r="VQO190" s="129"/>
      <c r="VQP190" s="129"/>
      <c r="VQQ190" s="129"/>
      <c r="VQR190" s="129"/>
      <c r="VQS190" s="129"/>
      <c r="VQT190" s="129"/>
      <c r="VQU190" s="129"/>
      <c r="VQV190" s="129"/>
      <c r="VQW190" s="129"/>
      <c r="VQX190" s="129"/>
      <c r="VQY190" s="129"/>
      <c r="VQZ190" s="129"/>
      <c r="VRA190" s="129"/>
      <c r="VRB190" s="129"/>
      <c r="VRC190" s="129"/>
      <c r="VRD190" s="129"/>
      <c r="VRE190" s="129"/>
      <c r="VRF190" s="129"/>
      <c r="VRG190" s="129"/>
      <c r="VRH190" s="129"/>
      <c r="VRI190" s="129"/>
      <c r="VRJ190" s="129"/>
      <c r="VRK190" s="129"/>
      <c r="VRL190" s="129"/>
      <c r="VRM190" s="129"/>
      <c r="VRN190" s="129"/>
      <c r="VRO190" s="129"/>
      <c r="VRP190" s="129"/>
      <c r="VRQ190" s="129"/>
      <c r="VRR190" s="129"/>
      <c r="VRS190" s="129"/>
      <c r="VRT190" s="129"/>
      <c r="VRU190" s="129"/>
      <c r="VRV190" s="129"/>
      <c r="VRW190" s="129"/>
      <c r="VRX190" s="129"/>
      <c r="VRY190" s="129"/>
      <c r="VRZ190" s="129"/>
      <c r="VSA190" s="129"/>
      <c r="VSB190" s="129"/>
      <c r="VSC190" s="129"/>
      <c r="VSD190" s="129"/>
      <c r="VSE190" s="129"/>
      <c r="VSF190" s="129"/>
      <c r="VSG190" s="129"/>
      <c r="VSH190" s="129"/>
      <c r="VSI190" s="129"/>
      <c r="VSJ190" s="129"/>
      <c r="VSK190" s="129"/>
      <c r="VSL190" s="129"/>
      <c r="VSM190" s="129"/>
      <c r="VSN190" s="129"/>
      <c r="VSO190" s="129"/>
      <c r="VSP190" s="129"/>
      <c r="VSQ190" s="129"/>
      <c r="VSR190" s="129"/>
      <c r="VSS190" s="129"/>
      <c r="VST190" s="129"/>
      <c r="VSU190" s="129"/>
      <c r="VSV190" s="129"/>
      <c r="VSW190" s="129"/>
      <c r="VSX190" s="129"/>
      <c r="VSY190" s="129"/>
      <c r="VSZ190" s="129"/>
      <c r="VTA190" s="129"/>
      <c r="VTB190" s="129"/>
      <c r="VTC190" s="129"/>
      <c r="VTD190" s="129"/>
      <c r="VTE190" s="129"/>
      <c r="VTF190" s="129"/>
      <c r="VTG190" s="129"/>
      <c r="VTH190" s="129"/>
      <c r="VTI190" s="129"/>
      <c r="VTJ190" s="129"/>
      <c r="VTK190" s="129"/>
      <c r="VTL190" s="129"/>
      <c r="VTM190" s="129"/>
      <c r="VTN190" s="129"/>
      <c r="VTO190" s="129"/>
      <c r="VTP190" s="129"/>
      <c r="VTQ190" s="129"/>
      <c r="VTR190" s="129"/>
      <c r="VTS190" s="129"/>
      <c r="VTT190" s="129"/>
      <c r="VTU190" s="129"/>
      <c r="VTV190" s="129"/>
      <c r="VTW190" s="129"/>
      <c r="VTX190" s="129"/>
      <c r="VTY190" s="129"/>
      <c r="VTZ190" s="129"/>
      <c r="VUA190" s="129"/>
      <c r="VUB190" s="129"/>
      <c r="VUC190" s="129"/>
      <c r="VUD190" s="129"/>
      <c r="VUE190" s="129"/>
      <c r="VUF190" s="129"/>
      <c r="VUG190" s="129"/>
      <c r="VUH190" s="129"/>
      <c r="VUI190" s="129"/>
      <c r="VUJ190" s="129"/>
      <c r="VUK190" s="129"/>
      <c r="VUL190" s="129"/>
      <c r="VUM190" s="129"/>
      <c r="VUN190" s="129"/>
      <c r="VUO190" s="129"/>
      <c r="VUP190" s="129"/>
      <c r="VUQ190" s="129"/>
      <c r="VUR190" s="129"/>
      <c r="VUS190" s="129"/>
      <c r="VUT190" s="129"/>
      <c r="VUU190" s="129"/>
      <c r="VUV190" s="129"/>
      <c r="VUW190" s="129"/>
      <c r="VUX190" s="129"/>
      <c r="VUY190" s="129"/>
      <c r="VUZ190" s="129"/>
      <c r="VVA190" s="129"/>
      <c r="VVB190" s="129"/>
      <c r="VVC190" s="129"/>
      <c r="VVD190" s="129"/>
      <c r="VVE190" s="129"/>
      <c r="VVF190" s="129"/>
      <c r="VVG190" s="129"/>
      <c r="VVH190" s="129"/>
      <c r="VVI190" s="129"/>
      <c r="VVJ190" s="129"/>
      <c r="VVK190" s="129"/>
      <c r="VVL190" s="129"/>
      <c r="VVM190" s="129"/>
      <c r="VVN190" s="129"/>
      <c r="VVO190" s="129"/>
      <c r="VVP190" s="129"/>
      <c r="VVQ190" s="129"/>
      <c r="VVR190" s="129"/>
      <c r="VVS190" s="129"/>
      <c r="VVT190" s="129"/>
      <c r="VVU190" s="129"/>
      <c r="VVV190" s="129"/>
      <c r="VVW190" s="129"/>
      <c r="VVX190" s="129"/>
      <c r="VVY190" s="129"/>
      <c r="VVZ190" s="129"/>
      <c r="VWA190" s="129"/>
      <c r="VWB190" s="129"/>
      <c r="VWC190" s="129"/>
      <c r="VWD190" s="129"/>
      <c r="VWE190" s="129"/>
      <c r="VWF190" s="129"/>
      <c r="VWG190" s="129"/>
      <c r="VWH190" s="129"/>
      <c r="VWI190" s="129"/>
      <c r="VWJ190" s="129"/>
      <c r="VWK190" s="129"/>
      <c r="VWL190" s="129"/>
      <c r="VWM190" s="129"/>
      <c r="VWN190" s="129"/>
      <c r="VWO190" s="129"/>
      <c r="VWP190" s="129"/>
      <c r="VWQ190" s="129"/>
      <c r="VWR190" s="129"/>
      <c r="VWS190" s="129"/>
      <c r="VWT190" s="129"/>
      <c r="VWU190" s="129"/>
      <c r="VWV190" s="129"/>
      <c r="VWW190" s="129"/>
      <c r="VWX190" s="129"/>
      <c r="VWY190" s="129"/>
      <c r="VWZ190" s="129"/>
      <c r="VXA190" s="129"/>
      <c r="VXB190" s="129"/>
      <c r="VXC190" s="129"/>
      <c r="VXD190" s="129"/>
      <c r="VXE190" s="129"/>
      <c r="VXF190" s="129"/>
      <c r="VXG190" s="129"/>
      <c r="VXH190" s="129"/>
      <c r="VXI190" s="129"/>
      <c r="VXJ190" s="129"/>
      <c r="VXK190" s="129"/>
      <c r="VXL190" s="129"/>
      <c r="VXM190" s="129"/>
      <c r="VXN190" s="129"/>
      <c r="VXO190" s="129"/>
      <c r="VXP190" s="129"/>
      <c r="VXQ190" s="129"/>
      <c r="VXR190" s="129"/>
      <c r="VXS190" s="129"/>
      <c r="VXT190" s="129"/>
      <c r="VXU190" s="129"/>
      <c r="VXV190" s="129"/>
      <c r="VXW190" s="129"/>
      <c r="VXX190" s="129"/>
      <c r="VXY190" s="129"/>
      <c r="VXZ190" s="129"/>
      <c r="VYA190" s="129"/>
      <c r="VYB190" s="129"/>
      <c r="VYC190" s="129"/>
      <c r="VYD190" s="129"/>
      <c r="VYE190" s="129"/>
      <c r="VYF190" s="129"/>
      <c r="VYG190" s="129"/>
      <c r="VYH190" s="129"/>
      <c r="VYI190" s="129"/>
      <c r="VYJ190" s="129"/>
      <c r="VYK190" s="129"/>
      <c r="VYL190" s="129"/>
      <c r="VYM190" s="129"/>
      <c r="VYN190" s="129"/>
      <c r="VYO190" s="129"/>
      <c r="VYP190" s="129"/>
      <c r="VYQ190" s="129"/>
      <c r="VYR190" s="129"/>
      <c r="VYS190" s="129"/>
      <c r="VYT190" s="129"/>
      <c r="VYU190" s="129"/>
      <c r="VYV190" s="129"/>
      <c r="VYW190" s="129"/>
      <c r="VYX190" s="129"/>
      <c r="VYY190" s="129"/>
      <c r="VYZ190" s="129"/>
      <c r="VZA190" s="129"/>
      <c r="VZB190" s="129"/>
      <c r="VZC190" s="129"/>
      <c r="VZD190" s="129"/>
      <c r="VZE190" s="129"/>
      <c r="VZF190" s="129"/>
      <c r="VZG190" s="129"/>
      <c r="VZH190" s="129"/>
      <c r="VZI190" s="129"/>
      <c r="VZJ190" s="129"/>
      <c r="VZK190" s="129"/>
      <c r="VZL190" s="129"/>
      <c r="VZM190" s="129"/>
      <c r="VZN190" s="129"/>
      <c r="VZO190" s="129"/>
      <c r="VZP190" s="129"/>
      <c r="VZQ190" s="129"/>
      <c r="VZR190" s="129"/>
      <c r="VZS190" s="129"/>
      <c r="VZT190" s="129"/>
      <c r="VZU190" s="129"/>
      <c r="VZV190" s="129"/>
      <c r="VZW190" s="129"/>
      <c r="VZX190" s="129"/>
      <c r="VZY190" s="129"/>
      <c r="VZZ190" s="129"/>
      <c r="WAA190" s="129"/>
      <c r="WAB190" s="129"/>
      <c r="WAC190" s="129"/>
      <c r="WAD190" s="129"/>
      <c r="WAE190" s="129"/>
      <c r="WAF190" s="129"/>
      <c r="WAG190" s="129"/>
      <c r="WAH190" s="129"/>
      <c r="WAI190" s="129"/>
      <c r="WAJ190" s="129"/>
      <c r="WAK190" s="129"/>
      <c r="WAL190" s="129"/>
      <c r="WAM190" s="129"/>
      <c r="WAN190" s="129"/>
      <c r="WAO190" s="129"/>
      <c r="WAP190" s="129"/>
      <c r="WAQ190" s="129"/>
      <c r="WAR190" s="129"/>
      <c r="WAS190" s="129"/>
      <c r="WAT190" s="129"/>
      <c r="WAU190" s="129"/>
      <c r="WAV190" s="129"/>
      <c r="WAW190" s="129"/>
      <c r="WAX190" s="129"/>
      <c r="WAY190" s="129"/>
      <c r="WAZ190" s="129"/>
      <c r="WBA190" s="129"/>
      <c r="WBB190" s="129"/>
      <c r="WBC190" s="129"/>
      <c r="WBD190" s="129"/>
      <c r="WBE190" s="129"/>
      <c r="WBF190" s="129"/>
      <c r="WBG190" s="129"/>
      <c r="WBH190" s="129"/>
      <c r="WBI190" s="129"/>
      <c r="WBJ190" s="129"/>
      <c r="WBK190" s="129"/>
      <c r="WBL190" s="129"/>
      <c r="WBM190" s="129"/>
      <c r="WBN190" s="129"/>
      <c r="WBO190" s="129"/>
      <c r="WBP190" s="129"/>
      <c r="WBQ190" s="129"/>
      <c r="WBR190" s="129"/>
      <c r="WBS190" s="129"/>
      <c r="WBT190" s="129"/>
      <c r="WBU190" s="129"/>
      <c r="WBV190" s="129"/>
      <c r="WBW190" s="129"/>
      <c r="WBX190" s="129"/>
      <c r="WBY190" s="129"/>
      <c r="WBZ190" s="129"/>
      <c r="WCA190" s="129"/>
      <c r="WCB190" s="129"/>
      <c r="WCC190" s="129"/>
      <c r="WCD190" s="129"/>
      <c r="WCE190" s="129"/>
      <c r="WCF190" s="129"/>
      <c r="WCG190" s="129"/>
      <c r="WCH190" s="129"/>
      <c r="WCI190" s="129"/>
      <c r="WCJ190" s="129"/>
      <c r="WCK190" s="129"/>
      <c r="WCL190" s="129"/>
      <c r="WCM190" s="129"/>
      <c r="WCN190" s="129"/>
      <c r="WCO190" s="129"/>
      <c r="WCP190" s="129"/>
      <c r="WCQ190" s="129"/>
      <c r="WCR190" s="129"/>
      <c r="WCS190" s="129"/>
      <c r="WCT190" s="129"/>
      <c r="WCU190" s="129"/>
      <c r="WCV190" s="129"/>
      <c r="WCW190" s="129"/>
      <c r="WCX190" s="129"/>
      <c r="WCY190" s="129"/>
      <c r="WCZ190" s="129"/>
      <c r="WDA190" s="129"/>
      <c r="WDB190" s="129"/>
      <c r="WDC190" s="129"/>
      <c r="WDD190" s="129"/>
      <c r="WDE190" s="129"/>
      <c r="WDF190" s="129"/>
      <c r="WDG190" s="129"/>
      <c r="WDH190" s="129"/>
      <c r="WDI190" s="129"/>
      <c r="WDJ190" s="129"/>
      <c r="WDK190" s="129"/>
      <c r="WDL190" s="129"/>
      <c r="WDM190" s="129"/>
      <c r="WDN190" s="129"/>
      <c r="WDO190" s="129"/>
      <c r="WDP190" s="129"/>
      <c r="WDQ190" s="129"/>
      <c r="WDR190" s="129"/>
      <c r="WDS190" s="129"/>
      <c r="WDT190" s="129"/>
      <c r="WDU190" s="129"/>
      <c r="WDV190" s="129"/>
      <c r="WDW190" s="129"/>
      <c r="WDX190" s="129"/>
      <c r="WDY190" s="129"/>
      <c r="WDZ190" s="129"/>
      <c r="WEA190" s="129"/>
      <c r="WEB190" s="129"/>
      <c r="WEC190" s="129"/>
      <c r="WED190" s="129"/>
      <c r="WEE190" s="129"/>
      <c r="WEF190" s="129"/>
      <c r="WEG190" s="129"/>
      <c r="WEH190" s="129"/>
      <c r="WEI190" s="129"/>
      <c r="WEJ190" s="129"/>
      <c r="WEK190" s="129"/>
      <c r="WEL190" s="129"/>
      <c r="WEM190" s="129"/>
      <c r="WEN190" s="129"/>
      <c r="WEO190" s="129"/>
      <c r="WEP190" s="129"/>
      <c r="WEQ190" s="129"/>
      <c r="WER190" s="129"/>
      <c r="WES190" s="129"/>
      <c r="WET190" s="129"/>
      <c r="WEU190" s="129"/>
      <c r="WEV190" s="129"/>
      <c r="WEW190" s="129"/>
      <c r="WEX190" s="129"/>
      <c r="WEY190" s="129"/>
      <c r="WEZ190" s="129"/>
      <c r="WFA190" s="129"/>
      <c r="WFB190" s="129"/>
      <c r="WFC190" s="129"/>
      <c r="WFD190" s="129"/>
      <c r="WFE190" s="129"/>
      <c r="WFF190" s="129"/>
      <c r="WFG190" s="129"/>
      <c r="WFH190" s="129"/>
      <c r="WFI190" s="129"/>
      <c r="WFJ190" s="129"/>
      <c r="WFK190" s="129"/>
      <c r="WFL190" s="129"/>
      <c r="WFM190" s="129"/>
      <c r="WFN190" s="129"/>
      <c r="WFO190" s="129"/>
      <c r="WFP190" s="129"/>
      <c r="WFQ190" s="129"/>
      <c r="WFR190" s="129"/>
      <c r="WFS190" s="129"/>
      <c r="WFT190" s="129"/>
      <c r="WFU190" s="129"/>
      <c r="WFV190" s="129"/>
      <c r="WFW190" s="129"/>
      <c r="WFX190" s="129"/>
      <c r="WFY190" s="129"/>
      <c r="WFZ190" s="129"/>
      <c r="WGA190" s="129"/>
      <c r="WGB190" s="129"/>
      <c r="WGC190" s="129"/>
      <c r="WGD190" s="129"/>
      <c r="WGE190" s="129"/>
      <c r="WGF190" s="129"/>
      <c r="WGG190" s="129"/>
      <c r="WGH190" s="129"/>
      <c r="WGI190" s="129"/>
      <c r="WGJ190" s="129"/>
      <c r="WGK190" s="129"/>
      <c r="WGL190" s="129"/>
      <c r="WGM190" s="129"/>
      <c r="WGN190" s="129"/>
      <c r="WGO190" s="129"/>
      <c r="WGP190" s="129"/>
      <c r="WGQ190" s="129"/>
      <c r="WGR190" s="129"/>
      <c r="WGS190" s="129"/>
      <c r="WGT190" s="129"/>
      <c r="WGU190" s="129"/>
      <c r="WGV190" s="129"/>
      <c r="WGW190" s="129"/>
      <c r="WGX190" s="129"/>
      <c r="WGY190" s="129"/>
      <c r="WGZ190" s="129"/>
      <c r="WHA190" s="129"/>
      <c r="WHB190" s="129"/>
      <c r="WHC190" s="129"/>
      <c r="WHD190" s="129"/>
      <c r="WHE190" s="129"/>
      <c r="WHF190" s="129"/>
      <c r="WHG190" s="129"/>
      <c r="WHH190" s="129"/>
      <c r="WHI190" s="129"/>
      <c r="WHJ190" s="129"/>
      <c r="WHK190" s="129"/>
      <c r="WHL190" s="129"/>
      <c r="WHM190" s="129"/>
      <c r="WHN190" s="129"/>
      <c r="WHO190" s="129"/>
      <c r="WHP190" s="129"/>
      <c r="WHQ190" s="129"/>
      <c r="WHR190" s="129"/>
      <c r="WHS190" s="129"/>
      <c r="WHT190" s="129"/>
      <c r="WHU190" s="129"/>
      <c r="WHV190" s="129"/>
      <c r="WHW190" s="129"/>
      <c r="WHX190" s="129"/>
      <c r="WHY190" s="129"/>
      <c r="WHZ190" s="129"/>
      <c r="WIA190" s="129"/>
      <c r="WIB190" s="129"/>
      <c r="WIC190" s="129"/>
      <c r="WID190" s="129"/>
      <c r="WIE190" s="129"/>
      <c r="WIF190" s="129"/>
      <c r="WIG190" s="129"/>
      <c r="WIH190" s="129"/>
      <c r="WII190" s="129"/>
      <c r="WIJ190" s="129"/>
      <c r="WIK190" s="129"/>
      <c r="WIL190" s="129"/>
      <c r="WIM190" s="129"/>
      <c r="WIN190" s="129"/>
      <c r="WIO190" s="129"/>
      <c r="WIP190" s="129"/>
      <c r="WIQ190" s="129"/>
      <c r="WIR190" s="129"/>
      <c r="WIS190" s="129"/>
      <c r="WIT190" s="129"/>
      <c r="WIU190" s="129"/>
      <c r="WIV190" s="129"/>
      <c r="WIW190" s="129"/>
      <c r="WIX190" s="129"/>
      <c r="WIY190" s="129"/>
      <c r="WIZ190" s="129"/>
      <c r="WJA190" s="129"/>
      <c r="WJB190" s="129"/>
      <c r="WJC190" s="129"/>
      <c r="WJD190" s="129"/>
      <c r="WJE190" s="129"/>
      <c r="WJF190" s="129"/>
      <c r="WJG190" s="129"/>
      <c r="WJH190" s="129"/>
      <c r="WJI190" s="129"/>
      <c r="WJJ190" s="129"/>
      <c r="WJK190" s="129"/>
      <c r="WJL190" s="129"/>
      <c r="WJM190" s="129"/>
      <c r="WJN190" s="129"/>
      <c r="WJO190" s="129"/>
      <c r="WJP190" s="129"/>
      <c r="WJQ190" s="129"/>
      <c r="WJR190" s="129"/>
      <c r="WJS190" s="129"/>
      <c r="WJT190" s="129"/>
      <c r="WJU190" s="129"/>
      <c r="WJV190" s="129"/>
      <c r="WJW190" s="129"/>
      <c r="WJX190" s="129"/>
      <c r="WJY190" s="129"/>
      <c r="WJZ190" s="129"/>
      <c r="WKA190" s="129"/>
      <c r="WKB190" s="129"/>
      <c r="WKC190" s="129"/>
      <c r="WKD190" s="129"/>
      <c r="WKE190" s="129"/>
      <c r="WKF190" s="129"/>
      <c r="WKG190" s="129"/>
      <c r="WKH190" s="129"/>
      <c r="WKI190" s="129"/>
      <c r="WKJ190" s="129"/>
      <c r="WKK190" s="129"/>
      <c r="WKL190" s="129"/>
      <c r="WKM190" s="129"/>
      <c r="WKN190" s="129"/>
      <c r="WKO190" s="129"/>
      <c r="WKP190" s="129"/>
      <c r="WKQ190" s="129"/>
      <c r="WKR190" s="129"/>
      <c r="WKS190" s="129"/>
      <c r="WKT190" s="129"/>
      <c r="WKU190" s="129"/>
      <c r="WKV190" s="129"/>
      <c r="WKW190" s="129"/>
      <c r="WKX190" s="129"/>
      <c r="WKY190" s="129"/>
      <c r="WKZ190" s="129"/>
      <c r="WLA190" s="129"/>
      <c r="WLB190" s="129"/>
      <c r="WLC190" s="129"/>
      <c r="WLD190" s="129"/>
      <c r="WLE190" s="129"/>
      <c r="WLF190" s="129"/>
      <c r="WLG190" s="129"/>
      <c r="WLH190" s="129"/>
      <c r="WLI190" s="129"/>
      <c r="WLJ190" s="129"/>
      <c r="WLK190" s="129"/>
      <c r="WLL190" s="129"/>
      <c r="WLM190" s="129"/>
      <c r="WLN190" s="129"/>
      <c r="WLO190" s="129"/>
      <c r="WLP190" s="129"/>
      <c r="WLQ190" s="129"/>
      <c r="WLR190" s="129"/>
      <c r="WLS190" s="129"/>
      <c r="WLT190" s="129"/>
      <c r="WLU190" s="129"/>
      <c r="WLV190" s="129"/>
      <c r="WLW190" s="129"/>
      <c r="WLX190" s="129"/>
      <c r="WLY190" s="129"/>
      <c r="WLZ190" s="129"/>
      <c r="WMA190" s="129"/>
      <c r="WMB190" s="129"/>
      <c r="WMC190" s="129"/>
      <c r="WMD190" s="129"/>
      <c r="WME190" s="129"/>
      <c r="WMF190" s="129"/>
      <c r="WMG190" s="129"/>
      <c r="WMH190" s="129"/>
      <c r="WMI190" s="129"/>
      <c r="WMJ190" s="129"/>
      <c r="WMK190" s="129"/>
      <c r="WML190" s="129"/>
      <c r="WMM190" s="129"/>
      <c r="WMN190" s="129"/>
      <c r="WMO190" s="129"/>
      <c r="WMP190" s="129"/>
      <c r="WMQ190" s="129"/>
      <c r="WMR190" s="129"/>
      <c r="WMS190" s="129"/>
      <c r="WMT190" s="129"/>
      <c r="WMU190" s="129"/>
      <c r="WMV190" s="129"/>
      <c r="WMW190" s="129"/>
      <c r="WMX190" s="129"/>
      <c r="WMY190" s="129"/>
      <c r="WMZ190" s="129"/>
      <c r="WNA190" s="129"/>
      <c r="WNB190" s="129"/>
      <c r="WNC190" s="129"/>
      <c r="WND190" s="129"/>
      <c r="WNE190" s="129"/>
      <c r="WNF190" s="129"/>
      <c r="WNG190" s="129"/>
      <c r="WNH190" s="129"/>
      <c r="WNI190" s="129"/>
      <c r="WNJ190" s="129"/>
      <c r="WNK190" s="129"/>
      <c r="WNL190" s="129"/>
      <c r="WNM190" s="129"/>
      <c r="WNN190" s="129"/>
      <c r="WNO190" s="129"/>
      <c r="WNP190" s="129"/>
      <c r="WNQ190" s="129"/>
      <c r="WNR190" s="129"/>
      <c r="WNS190" s="129"/>
      <c r="WNT190" s="129"/>
      <c r="WNU190" s="129"/>
      <c r="WNV190" s="129"/>
      <c r="WNW190" s="129"/>
      <c r="WNX190" s="129"/>
      <c r="WNY190" s="129"/>
      <c r="WNZ190" s="129"/>
      <c r="WOA190" s="129"/>
      <c r="WOB190" s="129"/>
      <c r="WOC190" s="129"/>
      <c r="WOD190" s="129"/>
      <c r="WOE190" s="129"/>
      <c r="WOF190" s="129"/>
      <c r="WOG190" s="129"/>
      <c r="WOH190" s="129"/>
      <c r="WOI190" s="129"/>
      <c r="WOJ190" s="129"/>
      <c r="WOK190" s="129"/>
      <c r="WOL190" s="129"/>
      <c r="WOM190" s="129"/>
      <c r="WON190" s="129"/>
      <c r="WOO190" s="129"/>
      <c r="WOP190" s="129"/>
      <c r="WOQ190" s="129"/>
      <c r="WOR190" s="129"/>
      <c r="WOS190" s="129"/>
      <c r="WOT190" s="129"/>
      <c r="WOU190" s="129"/>
      <c r="WOV190" s="129"/>
      <c r="WOW190" s="129"/>
      <c r="WOX190" s="129"/>
      <c r="WOY190" s="129"/>
      <c r="WOZ190" s="129"/>
      <c r="WPA190" s="129"/>
      <c r="WPB190" s="129"/>
      <c r="WPC190" s="129"/>
      <c r="WPD190" s="129"/>
      <c r="WPE190" s="129"/>
      <c r="WPF190" s="129"/>
      <c r="WPG190" s="129"/>
      <c r="WPH190" s="129"/>
      <c r="WPI190" s="129"/>
      <c r="WPJ190" s="129"/>
      <c r="WPK190" s="129"/>
      <c r="WPL190" s="129"/>
      <c r="WPM190" s="129"/>
      <c r="WPN190" s="129"/>
      <c r="WPO190" s="129"/>
      <c r="WPP190" s="129"/>
      <c r="WPQ190" s="129"/>
      <c r="WPR190" s="129"/>
      <c r="WPS190" s="129"/>
      <c r="WPT190" s="129"/>
      <c r="WPU190" s="129"/>
      <c r="WPV190" s="129"/>
      <c r="WPW190" s="129"/>
      <c r="WPX190" s="129"/>
      <c r="WPY190" s="129"/>
      <c r="WPZ190" s="129"/>
      <c r="WQA190" s="129"/>
      <c r="WQB190" s="129"/>
      <c r="WQC190" s="129"/>
      <c r="WQD190" s="129"/>
      <c r="WQE190" s="129"/>
      <c r="WQF190" s="129"/>
      <c r="WQG190" s="129"/>
      <c r="WQH190" s="129"/>
      <c r="WQI190" s="129"/>
      <c r="WQJ190" s="129"/>
      <c r="WQK190" s="129"/>
      <c r="WQL190" s="129"/>
      <c r="WQM190" s="129"/>
      <c r="WQN190" s="129"/>
      <c r="WQO190" s="129"/>
      <c r="WQP190" s="129"/>
      <c r="WQQ190" s="129"/>
      <c r="WQR190" s="129"/>
      <c r="WQS190" s="129"/>
      <c r="WQT190" s="129"/>
      <c r="WQU190" s="129"/>
      <c r="WQV190" s="129"/>
      <c r="WQW190" s="129"/>
      <c r="WQX190" s="129"/>
      <c r="WQY190" s="129"/>
      <c r="WQZ190" s="129"/>
      <c r="WRA190" s="129"/>
      <c r="WRB190" s="129"/>
      <c r="WRC190" s="129"/>
      <c r="WRD190" s="129"/>
      <c r="WRE190" s="129"/>
      <c r="WRF190" s="129"/>
      <c r="WRG190" s="129"/>
      <c r="WRH190" s="129"/>
      <c r="WRI190" s="129"/>
      <c r="WRJ190" s="129"/>
      <c r="WRK190" s="129"/>
      <c r="WRL190" s="129"/>
      <c r="WRM190" s="129"/>
      <c r="WRN190" s="129"/>
      <c r="WRO190" s="129"/>
      <c r="WRP190" s="129"/>
      <c r="WRQ190" s="129"/>
      <c r="WRR190" s="129"/>
      <c r="WRS190" s="129"/>
      <c r="WRT190" s="129"/>
      <c r="WRU190" s="129"/>
      <c r="WRV190" s="129"/>
      <c r="WRW190" s="129"/>
      <c r="WRX190" s="129"/>
      <c r="WRY190" s="129"/>
      <c r="WRZ190" s="129"/>
      <c r="WSA190" s="129"/>
      <c r="WSB190" s="129"/>
      <c r="WSC190" s="129"/>
      <c r="WSD190" s="129"/>
      <c r="WSE190" s="129"/>
      <c r="WSF190" s="129"/>
      <c r="WSG190" s="129"/>
      <c r="WSH190" s="129"/>
      <c r="WSI190" s="129"/>
      <c r="WSJ190" s="129"/>
      <c r="WSK190" s="129"/>
      <c r="WSL190" s="129"/>
      <c r="WSM190" s="129"/>
      <c r="WSN190" s="129"/>
      <c r="WSO190" s="129"/>
      <c r="WSP190" s="129"/>
      <c r="WSQ190" s="129"/>
      <c r="WSR190" s="129"/>
      <c r="WSS190" s="129"/>
      <c r="WST190" s="129"/>
      <c r="WSU190" s="129"/>
      <c r="WSV190" s="129"/>
      <c r="WSW190" s="129"/>
      <c r="WSX190" s="129"/>
      <c r="WSY190" s="129"/>
      <c r="WSZ190" s="129"/>
      <c r="WTA190" s="129"/>
      <c r="WTB190" s="129"/>
      <c r="WTC190" s="129"/>
      <c r="WTD190" s="129"/>
      <c r="WTE190" s="129"/>
      <c r="WTF190" s="129"/>
      <c r="WTG190" s="129"/>
      <c r="WTH190" s="129"/>
      <c r="WTI190" s="129"/>
      <c r="WTJ190" s="129"/>
      <c r="WTK190" s="129"/>
      <c r="WTL190" s="129"/>
      <c r="WTM190" s="129"/>
      <c r="WTN190" s="129"/>
      <c r="WTO190" s="129"/>
      <c r="WTP190" s="129"/>
      <c r="WTQ190" s="129"/>
      <c r="WTR190" s="129"/>
      <c r="WTS190" s="129"/>
      <c r="WTT190" s="129"/>
      <c r="WTU190" s="129"/>
      <c r="WTV190" s="129"/>
      <c r="WTW190" s="129"/>
      <c r="WTX190" s="129"/>
      <c r="WTY190" s="129"/>
      <c r="WTZ190" s="129"/>
      <c r="WUA190" s="129"/>
      <c r="WUB190" s="129"/>
      <c r="WUC190" s="129"/>
      <c r="WUD190" s="129"/>
      <c r="WUE190" s="129"/>
      <c r="WUF190" s="129"/>
      <c r="WUG190" s="129"/>
      <c r="WUH190" s="129"/>
      <c r="WUI190" s="129"/>
      <c r="WUJ190" s="129"/>
      <c r="WUK190" s="129"/>
      <c r="WUL190" s="129"/>
      <c r="WUM190" s="129"/>
      <c r="WUN190" s="129"/>
      <c r="WUO190" s="129"/>
      <c r="WUP190" s="129"/>
      <c r="WUQ190" s="129"/>
      <c r="WUR190" s="129"/>
      <c r="WUS190" s="129"/>
      <c r="WUT190" s="129"/>
      <c r="WUU190" s="129"/>
      <c r="WUV190" s="129"/>
      <c r="WUW190" s="129"/>
      <c r="WUX190" s="129"/>
      <c r="WUY190" s="129"/>
      <c r="WUZ190" s="129"/>
      <c r="WVA190" s="129"/>
      <c r="WVB190" s="129"/>
      <c r="WVC190" s="129"/>
      <c r="WVD190" s="129"/>
      <c r="WVE190" s="129"/>
      <c r="WVF190" s="129"/>
      <c r="WVG190" s="129"/>
      <c r="WVH190" s="129"/>
      <c r="WVI190" s="129"/>
      <c r="WVJ190" s="129"/>
      <c r="WVK190" s="129"/>
      <c r="WVL190" s="129"/>
      <c r="WVM190" s="129"/>
      <c r="WVN190" s="129"/>
      <c r="WVO190" s="129"/>
      <c r="WVP190" s="129"/>
      <c r="WVQ190" s="129"/>
      <c r="WVR190" s="129"/>
      <c r="WVS190" s="129"/>
      <c r="WVT190" s="129"/>
      <c r="WVU190" s="129"/>
      <c r="WVV190" s="129"/>
      <c r="WVW190" s="129"/>
      <c r="WVX190" s="129"/>
      <c r="WVY190" s="129"/>
      <c r="WVZ190" s="129"/>
      <c r="WWA190" s="129"/>
      <c r="WWB190" s="129"/>
      <c r="WWC190" s="129"/>
      <c r="WWD190" s="129"/>
      <c r="WWE190" s="129"/>
      <c r="WWF190" s="129"/>
      <c r="WWG190" s="129"/>
      <c r="WWH190" s="129"/>
      <c r="WWI190" s="129"/>
      <c r="WWJ190" s="129"/>
      <c r="WWK190" s="129"/>
      <c r="WWL190" s="129"/>
      <c r="WWM190" s="129"/>
      <c r="WWN190" s="129"/>
      <c r="WWO190" s="129"/>
      <c r="WWP190" s="129"/>
      <c r="WWQ190" s="129"/>
      <c r="WWR190" s="129"/>
      <c r="WWS190" s="129"/>
      <c r="WWT190" s="129"/>
      <c r="WWU190" s="129"/>
      <c r="WWV190" s="129"/>
      <c r="WWW190" s="129"/>
      <c r="WWX190" s="129"/>
      <c r="WWY190" s="129"/>
      <c r="WWZ190" s="129"/>
      <c r="WXA190" s="129"/>
      <c r="WXB190" s="129"/>
      <c r="WXC190" s="129"/>
      <c r="WXD190" s="129"/>
      <c r="WXE190" s="129"/>
      <c r="WXF190" s="129"/>
      <c r="WXG190" s="129"/>
      <c r="WXH190" s="129"/>
      <c r="WXI190" s="129"/>
      <c r="WXJ190" s="129"/>
      <c r="WXK190" s="129"/>
      <c r="WXL190" s="129"/>
      <c r="WXM190" s="129"/>
      <c r="WXN190" s="129"/>
      <c r="WXO190" s="129"/>
      <c r="WXP190" s="129"/>
      <c r="WXQ190" s="129"/>
      <c r="WXR190" s="129"/>
      <c r="WXS190" s="129"/>
      <c r="WXT190" s="129"/>
      <c r="WXU190" s="129"/>
      <c r="WXV190" s="129"/>
      <c r="WXW190" s="129"/>
      <c r="WXX190" s="129"/>
      <c r="WXY190" s="129"/>
      <c r="WXZ190" s="129"/>
      <c r="WYA190" s="129"/>
      <c r="WYB190" s="129"/>
      <c r="WYC190" s="129"/>
      <c r="WYD190" s="129"/>
      <c r="WYE190" s="129"/>
      <c r="WYF190" s="129"/>
      <c r="WYG190" s="129"/>
      <c r="WYH190" s="129"/>
      <c r="WYI190" s="129"/>
      <c r="WYJ190" s="129"/>
      <c r="WYK190" s="129"/>
      <c r="WYL190" s="129"/>
      <c r="WYM190" s="129"/>
      <c r="WYN190" s="129"/>
      <c r="WYO190" s="129"/>
      <c r="WYP190" s="129"/>
      <c r="WYQ190" s="129"/>
      <c r="WYR190" s="129"/>
      <c r="WYS190" s="129"/>
      <c r="WYT190" s="129"/>
      <c r="WYU190" s="129"/>
      <c r="WYV190" s="129"/>
      <c r="WYW190" s="129"/>
      <c r="WYX190" s="129"/>
      <c r="WYY190" s="129"/>
      <c r="WYZ190" s="129"/>
      <c r="WZA190" s="129"/>
      <c r="WZB190" s="129"/>
      <c r="WZC190" s="129"/>
      <c r="WZD190" s="129"/>
      <c r="WZE190" s="129"/>
      <c r="WZF190" s="129"/>
      <c r="WZG190" s="129"/>
      <c r="WZH190" s="129"/>
      <c r="WZI190" s="129"/>
      <c r="WZJ190" s="129"/>
      <c r="WZK190" s="129"/>
      <c r="WZL190" s="129"/>
      <c r="WZM190" s="129"/>
      <c r="WZN190" s="129"/>
      <c r="WZO190" s="129"/>
      <c r="WZP190" s="129"/>
      <c r="WZQ190" s="129"/>
      <c r="WZR190" s="129"/>
      <c r="WZS190" s="129"/>
      <c r="WZT190" s="129"/>
      <c r="WZU190" s="129"/>
      <c r="WZV190" s="129"/>
      <c r="WZW190" s="129"/>
      <c r="WZX190" s="129"/>
      <c r="WZY190" s="129"/>
      <c r="WZZ190" s="129"/>
      <c r="XAA190" s="129"/>
      <c r="XAB190" s="129"/>
      <c r="XAC190" s="129"/>
      <c r="XAD190" s="129"/>
      <c r="XAE190" s="129"/>
      <c r="XAF190" s="129"/>
      <c r="XAG190" s="129"/>
      <c r="XAH190" s="129"/>
      <c r="XAI190" s="129"/>
      <c r="XAJ190" s="129"/>
      <c r="XAK190" s="129"/>
      <c r="XAL190" s="129"/>
      <c r="XAM190" s="129"/>
      <c r="XAN190" s="129"/>
      <c r="XAO190" s="129"/>
      <c r="XAP190" s="129"/>
      <c r="XAQ190" s="129"/>
      <c r="XAR190" s="129"/>
      <c r="XAS190" s="129"/>
      <c r="XAT190" s="129"/>
      <c r="XAU190" s="129"/>
      <c r="XAV190" s="129"/>
      <c r="XAW190" s="129"/>
      <c r="XAX190" s="129"/>
      <c r="XAY190" s="129"/>
      <c r="XAZ190" s="129"/>
      <c r="XBA190" s="129"/>
      <c r="XBB190" s="129"/>
      <c r="XBC190" s="129"/>
      <c r="XBD190" s="129"/>
      <c r="XBE190" s="129"/>
      <c r="XBF190" s="129"/>
      <c r="XBG190" s="129"/>
      <c r="XBH190" s="129"/>
      <c r="XBI190" s="129"/>
      <c r="XBJ190" s="129"/>
      <c r="XBK190" s="129"/>
      <c r="XBL190" s="129"/>
      <c r="XBM190" s="129"/>
      <c r="XBN190" s="129"/>
      <c r="XBO190" s="129"/>
      <c r="XBP190" s="129"/>
      <c r="XBQ190" s="129"/>
      <c r="XBR190" s="129"/>
      <c r="XBS190" s="129"/>
      <c r="XBT190" s="129"/>
      <c r="XBU190" s="129"/>
      <c r="XBV190" s="129"/>
      <c r="XBW190" s="129"/>
      <c r="XBX190" s="129"/>
      <c r="XBY190" s="129"/>
      <c r="XBZ190" s="129"/>
      <c r="XCA190" s="129"/>
      <c r="XCB190" s="129"/>
      <c r="XCC190" s="129"/>
      <c r="XCD190" s="129"/>
      <c r="XCE190" s="129"/>
      <c r="XCF190" s="129"/>
      <c r="XCG190" s="129"/>
      <c r="XCH190" s="129"/>
      <c r="XCI190" s="129"/>
      <c r="XCJ190" s="129"/>
      <c r="XCK190" s="129"/>
      <c r="XCL190" s="129"/>
      <c r="XCM190" s="129"/>
      <c r="XCN190" s="129"/>
      <c r="XCO190" s="129"/>
      <c r="XCP190" s="129"/>
      <c r="XCQ190" s="129"/>
      <c r="XCR190" s="129"/>
      <c r="XCS190" s="129"/>
      <c r="XCT190" s="129"/>
      <c r="XCU190" s="129"/>
      <c r="XCV190" s="129"/>
      <c r="XCW190" s="129"/>
      <c r="XCX190" s="129"/>
      <c r="XCY190" s="129"/>
      <c r="XCZ190" s="129"/>
      <c r="XDA190" s="129"/>
      <c r="XDB190" s="129"/>
      <c r="XDC190" s="129"/>
      <c r="XDD190" s="129"/>
      <c r="XDE190" s="129"/>
      <c r="XDF190" s="129"/>
      <c r="XDG190" s="129"/>
      <c r="XDH190" s="129"/>
      <c r="XDI190" s="129"/>
      <c r="XDJ190" s="129"/>
      <c r="XDK190" s="129"/>
      <c r="XDL190" s="129"/>
      <c r="XDM190" s="129"/>
      <c r="XDN190" s="129"/>
      <c r="XDO190" s="129"/>
      <c r="XDP190" s="129"/>
      <c r="XDQ190" s="129"/>
      <c r="XDR190" s="129"/>
      <c r="XDS190" s="129"/>
      <c r="XDT190" s="129"/>
      <c r="XDU190" s="129"/>
      <c r="XDV190" s="129"/>
      <c r="XDW190" s="129"/>
      <c r="XDX190" s="129"/>
      <c r="XDY190" s="129"/>
      <c r="XDZ190" s="129"/>
      <c r="XEA190" s="129"/>
      <c r="XEB190" s="129"/>
      <c r="XEC190" s="129"/>
      <c r="XED190" s="129"/>
      <c r="XEE190" s="129"/>
      <c r="XEF190" s="129"/>
      <c r="XEG190" s="129"/>
      <c r="XEH190" s="129"/>
      <c r="XEI190" s="129"/>
      <c r="XEJ190" s="129"/>
      <c r="XEK190" s="129"/>
      <c r="XEL190" s="129"/>
      <c r="XEM190" s="129"/>
      <c r="XEN190" s="129"/>
      <c r="XEO190" s="129"/>
      <c r="XEP190" s="129"/>
      <c r="XEQ190" s="129"/>
      <c r="XER190" s="129"/>
      <c r="XES190" s="129"/>
      <c r="XET190" s="129"/>
      <c r="XEU190" s="129"/>
      <c r="XEV190" s="129"/>
      <c r="XEW190" s="129"/>
      <c r="XEX190" s="129"/>
      <c r="XEY190" s="129"/>
      <c r="XEZ190" s="129"/>
      <c r="XFA190" s="129"/>
      <c r="XFB190" s="129"/>
      <c r="XFC190" s="129"/>
    </row>
    <row ht="15" r="191">
      <c r="A191" s="77">
        <v>188</v>
      </c>
      <c r="B191" s="20" t="s">
        <v>1299</v>
      </c>
      <c r="C191" s="9" t="s">
        <v>188</v>
      </c>
      <c r="D191" s="16" t="s">
        <v>168</v>
      </c>
      <c r="E191" s="9" t="s">
        <v>44</v>
      </c>
      <c r="F191" s="167">
        <v>549149</v>
      </c>
      <c r="G191" s="124" t="s">
        <v>886</v>
      </c>
      <c r="H191" s="124">
        <v>2</v>
      </c>
      <c r="I191" s="124">
        <v>8</v>
      </c>
      <c r="J191" s="124">
        <v>24</v>
      </c>
      <c r="K191" s="124">
        <v>16</v>
      </c>
      <c r="L191" s="124">
        <v>200</v>
      </c>
      <c r="M191" s="124"/>
      <c r="N191" s="124"/>
      <c r="O191" s="124"/>
      <c r="P191" s="124"/>
      <c r="Q191" s="124"/>
      <c r="R191" s="77" t="s">
        <v>1827</v>
      </c>
      <c r="S191" s="77" t="s">
        <v>1663</v>
      </c>
      <c r="T191" s="84"/>
      <c r="U191" s="144" t="s">
        <v>1830</v>
      </c>
      <c r="V191" s="165"/>
      <c r="W191" s="129"/>
      <c r="X191" s="129"/>
      <c r="Y191" s="129"/>
      <c r="Z191" s="129"/>
      <c r="AA191" s="129"/>
      <c r="AB191" s="129"/>
      <c r="AC191" s="129"/>
      <c r="AD191" s="129"/>
      <c r="AE191" s="129"/>
      <c r="AF191" s="129"/>
      <c r="AG191" s="129"/>
      <c r="AH191" s="129"/>
      <c r="AI191" s="129"/>
      <c r="AJ191" s="129"/>
      <c r="AK191" s="129"/>
      <c r="AL191" s="129"/>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29"/>
      <c r="BQ191" s="129"/>
      <c r="BR191" s="129"/>
      <c r="BS191" s="129"/>
      <c r="BT191" s="129"/>
      <c r="BU191" s="129"/>
      <c r="BV191" s="129"/>
      <c r="BW191" s="129"/>
      <c r="BX191" s="129"/>
      <c r="BY191" s="129"/>
      <c r="BZ191" s="129"/>
      <c r="CA191" s="129"/>
      <c r="CB191" s="129"/>
      <c r="CC191" s="129"/>
      <c r="CD191" s="129"/>
      <c r="CE191" s="129"/>
      <c r="CF191" s="129"/>
      <c r="CG191" s="129"/>
      <c r="CH191" s="129"/>
      <c r="CI191" s="129"/>
      <c r="CJ191" s="129"/>
      <c r="CK191" s="129"/>
      <c r="CL191" s="129"/>
      <c r="CM191" s="129"/>
      <c r="CN191" s="129"/>
      <c r="CO191" s="129"/>
      <c r="CP191" s="129"/>
      <c r="CQ191" s="129"/>
      <c r="CR191" s="129"/>
      <c r="CS191" s="129"/>
      <c r="CT191" s="129"/>
      <c r="CU191" s="129"/>
      <c r="CV191" s="129"/>
      <c r="CW191" s="129"/>
      <c r="CX191" s="129"/>
      <c r="CY191" s="129"/>
      <c r="CZ191" s="129"/>
      <c r="DA191" s="129"/>
      <c r="DB191" s="129"/>
      <c r="DC191" s="129"/>
      <c r="DD191" s="129"/>
      <c r="DE191" s="129"/>
      <c r="DF191" s="129"/>
      <c r="DG191" s="129"/>
      <c r="DH191" s="129"/>
      <c r="DI191" s="129"/>
      <c r="DJ191" s="129"/>
      <c r="DK191" s="129"/>
      <c r="DL191" s="129"/>
      <c r="DM191" s="129"/>
      <c r="DN191" s="129"/>
      <c r="DO191" s="129"/>
      <c r="DP191" s="129"/>
      <c r="DQ191" s="129"/>
      <c r="DR191" s="129"/>
      <c r="DS191" s="129"/>
      <c r="DT191" s="129"/>
      <c r="DU191" s="129"/>
      <c r="DV191" s="129"/>
      <c r="DW191" s="129"/>
      <c r="DX191" s="129"/>
      <c r="DY191" s="129"/>
      <c r="DZ191" s="129"/>
      <c r="EA191" s="129"/>
      <c r="EB191" s="129"/>
      <c r="EC191" s="129"/>
      <c r="ED191" s="129"/>
      <c r="EE191" s="129"/>
      <c r="EF191" s="129"/>
      <c r="EG191" s="129"/>
      <c r="EH191" s="129"/>
      <c r="EI191" s="129"/>
      <c r="EJ191" s="129"/>
      <c r="EK191" s="129"/>
      <c r="EL191" s="129"/>
      <c r="EM191" s="129"/>
      <c r="EN191" s="129"/>
      <c r="EO191" s="129"/>
      <c r="EP191" s="129"/>
      <c r="EQ191" s="129"/>
      <c r="ER191" s="129"/>
      <c r="ES191" s="129"/>
      <c r="ET191" s="129"/>
      <c r="EU191" s="129"/>
      <c r="EV191" s="129"/>
      <c r="EW191" s="129"/>
      <c r="EX191" s="129"/>
      <c r="EY191" s="129"/>
      <c r="EZ191" s="129"/>
      <c r="FA191" s="129"/>
      <c r="FB191" s="129"/>
      <c r="FC191" s="129"/>
      <c r="FD191" s="129"/>
      <c r="FE191" s="129"/>
      <c r="FF191" s="129"/>
      <c r="FG191" s="129"/>
      <c r="FH191" s="129"/>
      <c r="FI191" s="129"/>
      <c r="FJ191" s="129"/>
      <c r="FK191" s="129"/>
      <c r="FL191" s="129"/>
      <c r="FM191" s="129"/>
      <c r="FN191" s="129"/>
      <c r="FO191" s="129"/>
      <c r="FP191" s="129"/>
      <c r="FQ191" s="129"/>
      <c r="FR191" s="129"/>
      <c r="FS191" s="129"/>
      <c r="FT191" s="129"/>
      <c r="FU191" s="129"/>
      <c r="FV191" s="129"/>
      <c r="FW191" s="129"/>
      <c r="FX191" s="129"/>
      <c r="FY191" s="129"/>
      <c r="FZ191" s="129"/>
      <c r="GA191" s="129"/>
      <c r="GB191" s="129"/>
      <c r="GC191" s="129"/>
      <c r="GD191" s="129"/>
      <c r="GE191" s="129"/>
      <c r="GF191" s="129"/>
      <c r="GG191" s="129"/>
      <c r="GH191" s="129"/>
      <c r="GI191" s="129"/>
      <c r="GJ191" s="129"/>
      <c r="GK191" s="129"/>
      <c r="GL191" s="129"/>
      <c r="GM191" s="129"/>
      <c r="GN191" s="129"/>
      <c r="GO191" s="129"/>
      <c r="GP191" s="129"/>
      <c r="GQ191" s="129"/>
      <c r="GR191" s="129"/>
      <c r="GS191" s="129"/>
      <c r="GT191" s="129"/>
      <c r="GU191" s="129"/>
      <c r="GV191" s="129"/>
      <c r="GW191" s="129"/>
      <c r="GX191" s="129"/>
      <c r="GY191" s="129"/>
      <c r="GZ191" s="129"/>
      <c r="HA191" s="129"/>
      <c r="HB191" s="129"/>
      <c r="HC191" s="129"/>
      <c r="HD191" s="129"/>
      <c r="HE191" s="129"/>
      <c r="HF191" s="129"/>
      <c r="HG191" s="129"/>
      <c r="HH191" s="129"/>
      <c r="HI191" s="129"/>
      <c r="HJ191" s="129"/>
      <c r="HK191" s="129"/>
      <c r="HL191" s="129"/>
      <c r="HM191" s="129"/>
      <c r="HN191" s="129"/>
      <c r="HO191" s="129"/>
      <c r="HP191" s="129"/>
      <c r="HQ191" s="129"/>
      <c r="HR191" s="129"/>
      <c r="HS191" s="129"/>
      <c r="HT191" s="129"/>
      <c r="HU191" s="129"/>
      <c r="HV191" s="129"/>
      <c r="HW191" s="129"/>
      <c r="HX191" s="129"/>
      <c r="HY191" s="129"/>
      <c r="HZ191" s="129"/>
      <c r="IA191" s="129"/>
      <c r="IB191" s="129"/>
      <c r="IC191" s="129"/>
      <c r="ID191" s="129"/>
      <c r="IE191" s="129"/>
      <c r="IF191" s="129"/>
      <c r="IG191" s="129"/>
      <c r="IH191" s="129"/>
      <c r="II191" s="129"/>
      <c r="IJ191" s="129"/>
      <c r="IK191" s="129"/>
      <c r="IL191" s="129"/>
      <c r="IM191" s="129"/>
      <c r="IN191" s="129"/>
      <c r="IO191" s="129"/>
      <c r="IP191" s="129"/>
      <c r="IQ191" s="129"/>
      <c r="IR191" s="129"/>
      <c r="IS191" s="129"/>
      <c r="IT191" s="129"/>
      <c r="IU191" s="129"/>
      <c r="IV191" s="129"/>
      <c r="IW191" s="129"/>
      <c r="IX191" s="129"/>
      <c r="IY191" s="129"/>
      <c r="IZ191" s="129"/>
      <c r="JA191" s="129"/>
      <c r="JB191" s="129"/>
      <c r="JC191" s="129"/>
      <c r="JD191" s="129"/>
      <c r="JE191" s="129"/>
      <c r="JF191" s="129"/>
      <c r="JG191" s="129"/>
      <c r="JH191" s="129"/>
      <c r="JI191" s="129"/>
      <c r="JJ191" s="129"/>
      <c r="JK191" s="129"/>
      <c r="JL191" s="129"/>
      <c r="JM191" s="129"/>
      <c r="JN191" s="129"/>
      <c r="JO191" s="129"/>
      <c r="JP191" s="129"/>
      <c r="JQ191" s="129"/>
      <c r="JR191" s="129"/>
      <c r="JS191" s="129"/>
      <c r="JT191" s="129"/>
      <c r="JU191" s="129"/>
      <c r="JV191" s="129"/>
      <c r="JW191" s="129"/>
      <c r="JX191" s="129"/>
      <c r="JY191" s="129"/>
      <c r="JZ191" s="129"/>
      <c r="KA191" s="129"/>
      <c r="KB191" s="129"/>
      <c r="KC191" s="129"/>
      <c r="KD191" s="129"/>
      <c r="KE191" s="129"/>
      <c r="KF191" s="129"/>
      <c r="KG191" s="129"/>
      <c r="KH191" s="129"/>
      <c r="KI191" s="129"/>
      <c r="KJ191" s="129"/>
      <c r="KK191" s="129"/>
      <c r="KL191" s="129"/>
      <c r="KM191" s="129"/>
      <c r="KN191" s="129"/>
      <c r="KO191" s="129"/>
      <c r="KP191" s="129"/>
      <c r="KQ191" s="129"/>
      <c r="KR191" s="129"/>
      <c r="KS191" s="129"/>
      <c r="KT191" s="129"/>
      <c r="KU191" s="129"/>
      <c r="KV191" s="129"/>
      <c r="KW191" s="129"/>
      <c r="KX191" s="129"/>
      <c r="KY191" s="129"/>
      <c r="KZ191" s="129"/>
      <c r="LA191" s="129"/>
      <c r="LB191" s="129"/>
      <c r="LC191" s="129"/>
      <c r="LD191" s="129"/>
      <c r="LE191" s="129"/>
      <c r="LF191" s="129"/>
      <c r="LG191" s="129"/>
      <c r="LH191" s="129"/>
      <c r="LI191" s="129"/>
      <c r="LJ191" s="129"/>
      <c r="LK191" s="129"/>
      <c r="LL191" s="129"/>
      <c r="LM191" s="129"/>
      <c r="LN191" s="129"/>
      <c r="LO191" s="129"/>
      <c r="LP191" s="129"/>
      <c r="LQ191" s="129"/>
      <c r="LR191" s="129"/>
      <c r="LS191" s="129"/>
      <c r="LT191" s="129"/>
      <c r="LU191" s="129"/>
      <c r="LV191" s="129"/>
      <c r="LW191" s="129"/>
      <c r="LX191" s="129"/>
      <c r="LY191" s="129"/>
      <c r="LZ191" s="129"/>
      <c r="MA191" s="129"/>
      <c r="MB191" s="129"/>
      <c r="MC191" s="129"/>
      <c r="MD191" s="129"/>
      <c r="ME191" s="129"/>
      <c r="MF191" s="129"/>
      <c r="MG191" s="129"/>
      <c r="MH191" s="129"/>
      <c r="MI191" s="129"/>
      <c r="MJ191" s="129"/>
      <c r="MK191" s="129"/>
      <c r="ML191" s="129"/>
      <c r="MM191" s="129"/>
      <c r="MN191" s="129"/>
      <c r="MO191" s="129"/>
      <c r="MP191" s="129"/>
      <c r="MQ191" s="129"/>
      <c r="MR191" s="129"/>
      <c r="MS191" s="129"/>
      <c r="MT191" s="129"/>
      <c r="MU191" s="129"/>
      <c r="MV191" s="129"/>
      <c r="MW191" s="129"/>
      <c r="MX191" s="129"/>
      <c r="MY191" s="129"/>
      <c r="MZ191" s="129"/>
      <c r="NA191" s="129"/>
      <c r="NB191" s="129"/>
      <c r="NC191" s="129"/>
      <c r="ND191" s="129"/>
      <c r="NE191" s="129"/>
      <c r="NF191" s="129"/>
      <c r="NG191" s="129"/>
      <c r="NH191" s="129"/>
      <c r="NI191" s="129"/>
      <c r="NJ191" s="129"/>
      <c r="NK191" s="129"/>
      <c r="NL191" s="129"/>
      <c r="NM191" s="129"/>
      <c r="NN191" s="129"/>
      <c r="NO191" s="129"/>
      <c r="NP191" s="129"/>
      <c r="NQ191" s="129"/>
      <c r="NR191" s="129"/>
      <c r="NS191" s="129"/>
      <c r="NT191" s="129"/>
      <c r="NU191" s="129"/>
      <c r="NV191" s="129"/>
      <c r="NW191" s="129"/>
      <c r="NX191" s="129"/>
      <c r="NY191" s="129"/>
      <c r="NZ191" s="129"/>
      <c r="OA191" s="129"/>
      <c r="OB191" s="129"/>
      <c r="OC191" s="129"/>
      <c r="OD191" s="129"/>
      <c r="OE191" s="129"/>
      <c r="OF191" s="129"/>
      <c r="OG191" s="129"/>
      <c r="OH191" s="129"/>
      <c r="OI191" s="129"/>
      <c r="OJ191" s="129"/>
      <c r="OK191" s="129"/>
      <c r="OL191" s="129"/>
      <c r="OM191" s="129"/>
      <c r="ON191" s="129"/>
      <c r="OO191" s="129"/>
      <c r="OP191" s="129"/>
      <c r="OQ191" s="129"/>
      <c r="OR191" s="129"/>
      <c r="OS191" s="129"/>
      <c r="OT191" s="129"/>
      <c r="OU191" s="129"/>
      <c r="OV191" s="129"/>
      <c r="OW191" s="129"/>
      <c r="OX191" s="129"/>
      <c r="OY191" s="129"/>
      <c r="OZ191" s="129"/>
      <c r="PA191" s="129"/>
      <c r="PB191" s="129"/>
      <c r="PC191" s="129"/>
      <c r="PD191" s="129"/>
      <c r="PE191" s="129"/>
      <c r="PF191" s="129"/>
      <c r="PG191" s="129"/>
      <c r="PH191" s="129"/>
      <c r="PI191" s="129"/>
      <c r="PJ191" s="129"/>
      <c r="PK191" s="129"/>
      <c r="PL191" s="129"/>
      <c r="PM191" s="129"/>
      <c r="PN191" s="129"/>
      <c r="PO191" s="129"/>
      <c r="PP191" s="129"/>
      <c r="PQ191" s="129"/>
      <c r="PR191" s="129"/>
      <c r="PS191" s="129"/>
      <c r="PT191" s="129"/>
      <c r="PU191" s="129"/>
      <c r="PV191" s="129"/>
      <c r="PW191" s="129"/>
      <c r="PX191" s="129"/>
      <c r="PY191" s="129"/>
      <c r="PZ191" s="129"/>
      <c r="QA191" s="129"/>
      <c r="QB191" s="129"/>
      <c r="QC191" s="129"/>
      <c r="QD191" s="129"/>
      <c r="QE191" s="129"/>
      <c r="QF191" s="129"/>
      <c r="QG191" s="129"/>
      <c r="QH191" s="129"/>
      <c r="QI191" s="129"/>
      <c r="QJ191" s="129"/>
      <c r="QK191" s="129"/>
      <c r="QL191" s="129"/>
      <c r="QM191" s="129"/>
      <c r="QN191" s="129"/>
      <c r="QO191" s="129"/>
      <c r="QP191" s="129"/>
      <c r="QQ191" s="129"/>
      <c r="QR191" s="129"/>
      <c r="QS191" s="129"/>
      <c r="QT191" s="129"/>
      <c r="QU191" s="129"/>
      <c r="QV191" s="129"/>
      <c r="QW191" s="129"/>
      <c r="QX191" s="129"/>
      <c r="QY191" s="129"/>
      <c r="QZ191" s="129"/>
      <c r="RA191" s="129"/>
      <c r="RB191" s="129"/>
      <c r="RC191" s="129"/>
      <c r="RD191" s="129"/>
      <c r="RE191" s="129"/>
      <c r="RF191" s="129"/>
      <c r="RG191" s="129"/>
      <c r="RH191" s="129"/>
      <c r="RI191" s="129"/>
      <c r="RJ191" s="129"/>
      <c r="RK191" s="129"/>
      <c r="RL191" s="129"/>
      <c r="RM191" s="129"/>
      <c r="RN191" s="129"/>
      <c r="RO191" s="129"/>
      <c r="RP191" s="129"/>
      <c r="RQ191" s="129"/>
      <c r="RR191" s="129"/>
      <c r="RS191" s="129"/>
      <c r="RT191" s="129"/>
      <c r="RU191" s="129"/>
      <c r="RV191" s="129"/>
      <c r="RW191" s="129"/>
      <c r="RX191" s="129"/>
      <c r="RY191" s="129"/>
      <c r="RZ191" s="129"/>
      <c r="SA191" s="129"/>
      <c r="SB191" s="129"/>
      <c r="SC191" s="129"/>
      <c r="SD191" s="129"/>
      <c r="SE191" s="129"/>
      <c r="SF191" s="129"/>
      <c r="SG191" s="129"/>
      <c r="SH191" s="129"/>
      <c r="SI191" s="129"/>
      <c r="SJ191" s="129"/>
      <c r="SK191" s="129"/>
      <c r="SL191" s="129"/>
      <c r="SM191" s="129"/>
      <c r="SN191" s="129"/>
      <c r="SO191" s="129"/>
      <c r="SP191" s="129"/>
      <c r="SQ191" s="129"/>
      <c r="SR191" s="129"/>
      <c r="SS191" s="129"/>
      <c r="ST191" s="129"/>
      <c r="SU191" s="129"/>
      <c r="SV191" s="129"/>
      <c r="SW191" s="129"/>
      <c r="SX191" s="129"/>
      <c r="SY191" s="129"/>
      <c r="SZ191" s="129"/>
      <c r="TA191" s="129"/>
      <c r="TB191" s="129"/>
      <c r="TC191" s="129"/>
      <c r="TD191" s="129"/>
      <c r="TE191" s="129"/>
      <c r="TF191" s="129"/>
      <c r="TG191" s="129"/>
      <c r="TH191" s="129"/>
      <c r="TI191" s="129"/>
      <c r="TJ191" s="129"/>
      <c r="TK191" s="129"/>
      <c r="TL191" s="129"/>
      <c r="TM191" s="129"/>
      <c r="TN191" s="129"/>
      <c r="TO191" s="129"/>
      <c r="TP191" s="129"/>
      <c r="TQ191" s="129"/>
      <c r="TR191" s="129"/>
      <c r="TS191" s="129"/>
      <c r="TT191" s="129"/>
      <c r="TU191" s="129"/>
      <c r="TV191" s="129"/>
      <c r="TW191" s="129"/>
      <c r="TX191" s="129"/>
      <c r="TY191" s="129"/>
      <c r="TZ191" s="129"/>
      <c r="UA191" s="129"/>
      <c r="UB191" s="129"/>
      <c r="UC191" s="129"/>
      <c r="UD191" s="129"/>
      <c r="UE191" s="129"/>
      <c r="UF191" s="129"/>
      <c r="UG191" s="129"/>
      <c r="UH191" s="129"/>
      <c r="UI191" s="129"/>
      <c r="UJ191" s="129"/>
      <c r="UK191" s="129"/>
      <c r="UL191" s="129"/>
      <c r="UM191" s="129"/>
      <c r="UN191" s="129"/>
      <c r="UO191" s="129"/>
      <c r="UP191" s="129"/>
      <c r="UQ191" s="129"/>
      <c r="UR191" s="129"/>
      <c r="US191" s="129"/>
      <c r="UT191" s="129"/>
      <c r="UU191" s="129"/>
      <c r="UV191" s="129"/>
      <c r="UW191" s="129"/>
      <c r="UX191" s="129"/>
      <c r="UY191" s="129"/>
      <c r="UZ191" s="129"/>
      <c r="VA191" s="129"/>
      <c r="VB191" s="129"/>
      <c r="VC191" s="129"/>
      <c r="VD191" s="129"/>
      <c r="VE191" s="129"/>
      <c r="VF191" s="129"/>
      <c r="VG191" s="129"/>
      <c r="VH191" s="129"/>
      <c r="VI191" s="129"/>
      <c r="VJ191" s="129"/>
      <c r="VK191" s="129"/>
      <c r="VL191" s="129"/>
      <c r="VM191" s="129"/>
      <c r="VN191" s="129"/>
      <c r="VO191" s="129"/>
      <c r="VP191" s="129"/>
      <c r="VQ191" s="129"/>
      <c r="VR191" s="129"/>
      <c r="VS191" s="129"/>
      <c r="VT191" s="129"/>
      <c r="VU191" s="129"/>
      <c r="VV191" s="129"/>
      <c r="VW191" s="129"/>
      <c r="VX191" s="129"/>
      <c r="VY191" s="129"/>
      <c r="VZ191" s="129"/>
      <c r="WA191" s="129"/>
      <c r="WB191" s="129"/>
      <c r="WC191" s="129"/>
      <c r="WD191" s="129"/>
      <c r="WE191" s="129"/>
      <c r="WF191" s="129"/>
      <c r="WG191" s="129"/>
      <c r="WH191" s="129"/>
      <c r="WI191" s="129"/>
      <c r="WJ191" s="129"/>
      <c r="WK191" s="129"/>
      <c r="WL191" s="129"/>
      <c r="WM191" s="129"/>
      <c r="WN191" s="129"/>
      <c r="WO191" s="129"/>
      <c r="WP191" s="129"/>
      <c r="WQ191" s="129"/>
      <c r="WR191" s="129"/>
      <c r="WS191" s="129"/>
      <c r="WT191" s="129"/>
      <c r="WU191" s="129"/>
      <c r="WV191" s="129"/>
      <c r="WW191" s="129"/>
      <c r="WX191" s="129"/>
      <c r="WY191" s="129"/>
      <c r="WZ191" s="129"/>
      <c r="XA191" s="129"/>
      <c r="XB191" s="129"/>
      <c r="XC191" s="129"/>
      <c r="XD191" s="129"/>
      <c r="XE191" s="129"/>
      <c r="XF191" s="129"/>
      <c r="XG191" s="129"/>
      <c r="XH191" s="129"/>
      <c r="XI191" s="129"/>
      <c r="XJ191" s="129"/>
      <c r="XK191" s="129"/>
      <c r="XL191" s="129"/>
      <c r="XM191" s="129"/>
      <c r="XN191" s="129"/>
      <c r="XO191" s="129"/>
      <c r="XP191" s="129"/>
      <c r="XQ191" s="129"/>
      <c r="XR191" s="129"/>
      <c r="XS191" s="129"/>
      <c r="XT191" s="129"/>
      <c r="XU191" s="129"/>
      <c r="XV191" s="129"/>
      <c r="XW191" s="129"/>
      <c r="XX191" s="129"/>
      <c r="XY191" s="129"/>
      <c r="XZ191" s="129"/>
      <c r="YA191" s="129"/>
      <c r="YB191" s="129"/>
      <c r="YC191" s="129"/>
      <c r="YD191" s="129"/>
      <c r="YE191" s="129"/>
      <c r="YF191" s="129"/>
      <c r="YG191" s="129"/>
      <c r="YH191" s="129"/>
      <c r="YI191" s="129"/>
      <c r="YJ191" s="129"/>
      <c r="YK191" s="129"/>
      <c r="YL191" s="129"/>
      <c r="YM191" s="129"/>
      <c r="YN191" s="129"/>
      <c r="YO191" s="129"/>
      <c r="YP191" s="129"/>
      <c r="YQ191" s="129"/>
      <c r="YR191" s="129"/>
      <c r="YS191" s="129"/>
      <c r="YT191" s="129"/>
      <c r="YU191" s="129"/>
      <c r="YV191" s="129"/>
      <c r="YW191" s="129"/>
      <c r="YX191" s="129"/>
      <c r="YY191" s="129"/>
      <c r="YZ191" s="129"/>
      <c r="ZA191" s="129"/>
      <c r="ZB191" s="129"/>
      <c r="ZC191" s="129"/>
      <c r="ZD191" s="129"/>
      <c r="ZE191" s="129"/>
      <c r="ZF191" s="129"/>
      <c r="ZG191" s="129"/>
      <c r="ZH191" s="129"/>
      <c r="ZI191" s="129"/>
      <c r="ZJ191" s="129"/>
      <c r="ZK191" s="129"/>
      <c r="ZL191" s="129"/>
      <c r="ZM191" s="129"/>
      <c r="ZN191" s="129"/>
      <c r="ZO191" s="129"/>
      <c r="ZP191" s="129"/>
      <c r="ZQ191" s="129"/>
      <c r="ZR191" s="129"/>
      <c r="ZS191" s="129"/>
      <c r="ZT191" s="129"/>
      <c r="ZU191" s="129"/>
      <c r="ZV191" s="129"/>
      <c r="ZW191" s="129"/>
      <c r="ZX191" s="129"/>
      <c r="ZY191" s="129"/>
      <c r="ZZ191" s="129"/>
      <c r="AAA191" s="129"/>
      <c r="AAB191" s="129"/>
      <c r="AAC191" s="129"/>
      <c r="AAD191" s="129"/>
      <c r="AAE191" s="129"/>
      <c r="AAF191" s="129"/>
      <c r="AAG191" s="129"/>
      <c r="AAH191" s="129"/>
      <c r="AAI191" s="129"/>
      <c r="AAJ191" s="129"/>
      <c r="AAK191" s="129"/>
      <c r="AAL191" s="129"/>
      <c r="AAM191" s="129"/>
      <c r="AAN191" s="129"/>
      <c r="AAO191" s="129"/>
      <c r="AAP191" s="129"/>
      <c r="AAQ191" s="129"/>
      <c r="AAR191" s="129"/>
      <c r="AAS191" s="129"/>
      <c r="AAT191" s="129"/>
      <c r="AAU191" s="129"/>
      <c r="AAV191" s="129"/>
      <c r="AAW191" s="129"/>
      <c r="AAX191" s="129"/>
      <c r="AAY191" s="129"/>
      <c r="AAZ191" s="129"/>
      <c r="ABA191" s="129"/>
      <c r="ABB191" s="129"/>
      <c r="ABC191" s="129"/>
      <c r="ABD191" s="129"/>
      <c r="ABE191" s="129"/>
      <c r="ABF191" s="129"/>
      <c r="ABG191" s="129"/>
      <c r="ABH191" s="129"/>
      <c r="ABI191" s="129"/>
      <c r="ABJ191" s="129"/>
      <c r="ABK191" s="129"/>
      <c r="ABL191" s="129"/>
      <c r="ABM191" s="129"/>
      <c r="ABN191" s="129"/>
      <c r="ABO191" s="129"/>
      <c r="ABP191" s="129"/>
      <c r="ABQ191" s="129"/>
      <c r="ABR191" s="129"/>
      <c r="ABS191" s="129"/>
      <c r="ABT191" s="129"/>
      <c r="ABU191" s="129"/>
      <c r="ABV191" s="129"/>
      <c r="ABW191" s="129"/>
      <c r="ABX191" s="129"/>
      <c r="ABY191" s="129"/>
      <c r="ABZ191" s="129"/>
      <c r="ACA191" s="129"/>
      <c r="ACB191" s="129"/>
      <c r="ACC191" s="129"/>
      <c r="ACD191" s="129"/>
      <c r="ACE191" s="129"/>
      <c r="ACF191" s="129"/>
      <c r="ACG191" s="129"/>
      <c r="ACH191" s="129"/>
      <c r="ACI191" s="129"/>
      <c r="ACJ191" s="129"/>
      <c r="ACK191" s="129"/>
      <c r="ACL191" s="129"/>
      <c r="ACM191" s="129"/>
      <c r="ACN191" s="129"/>
      <c r="ACO191" s="129"/>
      <c r="ACP191" s="129"/>
      <c r="ACQ191" s="129"/>
      <c r="ACR191" s="129"/>
      <c r="ACS191" s="129"/>
      <c r="ACT191" s="129"/>
      <c r="ACU191" s="129"/>
      <c r="ACV191" s="129"/>
      <c r="ACW191" s="129"/>
      <c r="ACX191" s="129"/>
      <c r="ACY191" s="129"/>
      <c r="ACZ191" s="129"/>
      <c r="ADA191" s="129"/>
      <c r="ADB191" s="129"/>
      <c r="ADC191" s="129"/>
      <c r="ADD191" s="129"/>
      <c r="ADE191" s="129"/>
      <c r="ADF191" s="129"/>
      <c r="ADG191" s="129"/>
      <c r="ADH191" s="129"/>
      <c r="ADI191" s="129"/>
      <c r="ADJ191" s="129"/>
      <c r="ADK191" s="129"/>
      <c r="ADL191" s="129"/>
      <c r="ADM191" s="129"/>
      <c r="ADN191" s="129"/>
      <c r="ADO191" s="129"/>
      <c r="ADP191" s="129"/>
      <c r="ADQ191" s="129"/>
      <c r="ADR191" s="129"/>
      <c r="ADS191" s="129"/>
      <c r="ADT191" s="129"/>
      <c r="ADU191" s="129"/>
      <c r="ADV191" s="129"/>
      <c r="ADW191" s="129"/>
      <c r="ADX191" s="129"/>
      <c r="ADY191" s="129"/>
      <c r="ADZ191" s="129"/>
      <c r="AEA191" s="129"/>
      <c r="AEB191" s="129"/>
      <c r="AEC191" s="129"/>
      <c r="AED191" s="129"/>
      <c r="AEE191" s="129"/>
      <c r="AEF191" s="129"/>
      <c r="AEG191" s="129"/>
      <c r="AEH191" s="129"/>
      <c r="AEI191" s="129"/>
      <c r="AEJ191" s="129"/>
      <c r="AEK191" s="129"/>
      <c r="AEL191" s="129"/>
      <c r="AEM191" s="129"/>
      <c r="AEN191" s="129"/>
      <c r="AEO191" s="129"/>
      <c r="AEP191" s="129"/>
      <c r="AEQ191" s="129"/>
      <c r="AER191" s="129"/>
      <c r="AES191" s="129"/>
      <c r="AET191" s="129"/>
      <c r="AEU191" s="129"/>
      <c r="AEV191" s="129"/>
      <c r="AEW191" s="129"/>
      <c r="AEX191" s="129"/>
      <c r="AEY191" s="129"/>
      <c r="AEZ191" s="129"/>
      <c r="AFA191" s="129"/>
      <c r="AFB191" s="129"/>
      <c r="AFC191" s="129"/>
      <c r="AFD191" s="129"/>
      <c r="AFE191" s="129"/>
      <c r="AFF191" s="129"/>
      <c r="AFG191" s="129"/>
      <c r="AFH191" s="129"/>
      <c r="AFI191" s="129"/>
      <c r="AFJ191" s="129"/>
      <c r="AFK191" s="129"/>
      <c r="AFL191" s="129"/>
      <c r="AFM191" s="129"/>
      <c r="AFN191" s="129"/>
      <c r="AFO191" s="129"/>
      <c r="AFP191" s="129"/>
      <c r="AFQ191" s="129"/>
      <c r="AFR191" s="129"/>
      <c r="AFS191" s="129"/>
      <c r="AFT191" s="129"/>
      <c r="AFU191" s="129"/>
      <c r="AFV191" s="129"/>
      <c r="AFW191" s="129"/>
      <c r="AFX191" s="129"/>
      <c r="AFY191" s="129"/>
      <c r="AFZ191" s="129"/>
      <c r="AGA191" s="129"/>
      <c r="AGB191" s="129"/>
      <c r="AGC191" s="129"/>
      <c r="AGD191" s="129"/>
      <c r="AGE191" s="129"/>
      <c r="AGF191" s="129"/>
      <c r="AGG191" s="129"/>
      <c r="AGH191" s="129"/>
      <c r="AGI191" s="129"/>
      <c r="AGJ191" s="129"/>
      <c r="AGK191" s="129"/>
      <c r="AGL191" s="129"/>
      <c r="AGM191" s="129"/>
      <c r="AGN191" s="129"/>
      <c r="AGO191" s="129"/>
      <c r="AGP191" s="129"/>
      <c r="AGQ191" s="129"/>
      <c r="AGR191" s="129"/>
      <c r="AGS191" s="129"/>
      <c r="AGT191" s="129"/>
      <c r="AGU191" s="129"/>
      <c r="AGV191" s="129"/>
      <c r="AGW191" s="129"/>
      <c r="AGX191" s="129"/>
      <c r="AGY191" s="129"/>
      <c r="AGZ191" s="129"/>
      <c r="AHA191" s="129"/>
      <c r="AHB191" s="129"/>
      <c r="AHC191" s="129"/>
      <c r="AHD191" s="129"/>
      <c r="AHE191" s="129"/>
      <c r="AHF191" s="129"/>
      <c r="AHG191" s="129"/>
      <c r="AHH191" s="129"/>
      <c r="AHI191" s="129"/>
      <c r="AHJ191" s="129"/>
      <c r="AHK191" s="129"/>
      <c r="AHL191" s="129"/>
      <c r="AHM191" s="129"/>
      <c r="AHN191" s="129"/>
      <c r="AHO191" s="129"/>
      <c r="AHP191" s="129"/>
      <c r="AHQ191" s="129"/>
      <c r="AHR191" s="129"/>
      <c r="AHS191" s="129"/>
      <c r="AHT191" s="129"/>
      <c r="AHU191" s="129"/>
      <c r="AHV191" s="129"/>
      <c r="AHW191" s="129"/>
      <c r="AHX191" s="129"/>
      <c r="AHY191" s="129"/>
      <c r="AHZ191" s="129"/>
      <c r="AIA191" s="129"/>
      <c r="AIB191" s="129"/>
      <c r="AIC191" s="129"/>
      <c r="AID191" s="129"/>
      <c r="AIE191" s="129"/>
      <c r="AIF191" s="129"/>
      <c r="AIG191" s="129"/>
      <c r="AIH191" s="129"/>
      <c r="AII191" s="129"/>
      <c r="AIJ191" s="129"/>
      <c r="AIK191" s="129"/>
      <c r="AIL191" s="129"/>
      <c r="AIM191" s="129"/>
      <c r="AIN191" s="129"/>
      <c r="AIO191" s="129"/>
      <c r="AIP191" s="129"/>
      <c r="AIQ191" s="129"/>
      <c r="AIR191" s="129"/>
      <c r="AIS191" s="129"/>
      <c r="AIT191" s="129"/>
      <c r="AIU191" s="129"/>
      <c r="AIV191" s="129"/>
      <c r="AIW191" s="129"/>
      <c r="AIX191" s="129"/>
      <c r="AIY191" s="129"/>
      <c r="AIZ191" s="129"/>
      <c r="AJA191" s="129"/>
      <c r="AJB191" s="129"/>
      <c r="AJC191" s="129"/>
      <c r="AJD191" s="129"/>
      <c r="AJE191" s="129"/>
      <c r="AJF191" s="129"/>
      <c r="AJG191" s="129"/>
      <c r="AJH191" s="129"/>
      <c r="AJI191" s="129"/>
      <c r="AJJ191" s="129"/>
      <c r="AJK191" s="129"/>
      <c r="AJL191" s="129"/>
      <c r="AJM191" s="129"/>
      <c r="AJN191" s="129"/>
      <c r="AJO191" s="129"/>
      <c r="AJP191" s="129"/>
      <c r="AJQ191" s="129"/>
      <c r="AJR191" s="129"/>
      <c r="AJS191" s="129"/>
      <c r="AJT191" s="129"/>
      <c r="AJU191" s="129"/>
      <c r="AJV191" s="129"/>
      <c r="AJW191" s="129"/>
      <c r="AJX191" s="129"/>
      <c r="AJY191" s="129"/>
      <c r="AJZ191" s="129"/>
      <c r="AKA191" s="129"/>
      <c r="AKB191" s="129"/>
      <c r="AKC191" s="129"/>
      <c r="AKD191" s="129"/>
      <c r="AKE191" s="129"/>
      <c r="AKF191" s="129"/>
      <c r="AKG191" s="129"/>
      <c r="AKH191" s="129"/>
      <c r="AKI191" s="129"/>
      <c r="AKJ191" s="129"/>
      <c r="AKK191" s="129"/>
      <c r="AKL191" s="129"/>
      <c r="AKM191" s="129"/>
      <c r="AKN191" s="129"/>
      <c r="AKO191" s="129"/>
      <c r="AKP191" s="129"/>
      <c r="AKQ191" s="129"/>
      <c r="AKR191" s="129"/>
      <c r="AKS191" s="129"/>
      <c r="AKT191" s="129"/>
      <c r="AKU191" s="129"/>
      <c r="AKV191" s="129"/>
      <c r="AKW191" s="129"/>
      <c r="AKX191" s="129"/>
      <c r="AKY191" s="129"/>
      <c r="AKZ191" s="129"/>
      <c r="ALA191" s="129"/>
      <c r="ALB191" s="129"/>
      <c r="ALC191" s="129"/>
      <c r="ALD191" s="129"/>
      <c r="ALE191" s="129"/>
      <c r="ALF191" s="129"/>
      <c r="ALG191" s="129"/>
      <c r="ALH191" s="129"/>
      <c r="ALI191" s="129"/>
      <c r="ALJ191" s="129"/>
      <c r="ALK191" s="129"/>
      <c r="ALL191" s="129"/>
      <c r="ALM191" s="129"/>
      <c r="ALN191" s="129"/>
      <c r="ALO191" s="129"/>
      <c r="ALP191" s="129"/>
      <c r="ALQ191" s="129"/>
      <c r="ALR191" s="129"/>
      <c r="ALS191" s="129"/>
      <c r="ALT191" s="129"/>
      <c r="ALU191" s="129"/>
      <c r="ALV191" s="129"/>
      <c r="ALW191" s="129"/>
      <c r="ALX191" s="129"/>
      <c r="ALY191" s="129"/>
      <c r="ALZ191" s="129"/>
      <c r="AMA191" s="129"/>
      <c r="AMB191" s="129"/>
      <c r="AMC191" s="129"/>
      <c r="AMD191" s="129"/>
      <c r="AME191" s="129"/>
      <c r="AMF191" s="129"/>
      <c r="AMG191" s="129"/>
      <c r="AMH191" s="129"/>
      <c r="AMI191" s="129"/>
      <c r="AMJ191" s="129"/>
      <c r="AMK191" s="129"/>
      <c r="AML191" s="129"/>
      <c r="AMM191" s="129"/>
      <c r="AMN191" s="129"/>
      <c r="AMO191" s="129"/>
      <c r="AMP191" s="129"/>
      <c r="AMQ191" s="129"/>
      <c r="AMR191" s="129"/>
      <c r="AMS191" s="129"/>
      <c r="AMT191" s="129"/>
      <c r="AMU191" s="129"/>
      <c r="AMV191" s="129"/>
      <c r="AMW191" s="129"/>
      <c r="AMX191" s="129"/>
      <c r="AMY191" s="129"/>
      <c r="AMZ191" s="129"/>
      <c r="ANA191" s="129"/>
      <c r="ANB191" s="129"/>
      <c r="ANC191" s="129"/>
      <c r="AND191" s="129"/>
      <c r="ANE191" s="129"/>
      <c r="ANF191" s="129"/>
      <c r="ANG191" s="129"/>
      <c r="ANH191" s="129"/>
      <c r="ANI191" s="129"/>
      <c r="ANJ191" s="129"/>
      <c r="ANK191" s="129"/>
      <c r="ANL191" s="129"/>
      <c r="ANM191" s="129"/>
      <c r="ANN191" s="129"/>
      <c r="ANO191" s="129"/>
      <c r="ANP191" s="129"/>
      <c r="ANQ191" s="129"/>
      <c r="ANR191" s="129"/>
      <c r="ANS191" s="129"/>
      <c r="ANT191" s="129"/>
      <c r="ANU191" s="129"/>
      <c r="ANV191" s="129"/>
      <c r="ANW191" s="129"/>
      <c r="ANX191" s="129"/>
      <c r="ANY191" s="129"/>
      <c r="ANZ191" s="129"/>
      <c r="AOA191" s="129"/>
      <c r="AOB191" s="129"/>
      <c r="AOC191" s="129"/>
      <c r="AOD191" s="129"/>
      <c r="AOE191" s="129"/>
      <c r="AOF191" s="129"/>
      <c r="AOG191" s="129"/>
      <c r="AOH191" s="129"/>
      <c r="AOI191" s="129"/>
      <c r="AOJ191" s="129"/>
      <c r="AOK191" s="129"/>
      <c r="AOL191" s="129"/>
      <c r="AOM191" s="129"/>
      <c r="AON191" s="129"/>
      <c r="AOO191" s="129"/>
      <c r="AOP191" s="129"/>
      <c r="AOQ191" s="129"/>
      <c r="AOR191" s="129"/>
      <c r="AOS191" s="129"/>
      <c r="AOT191" s="129"/>
      <c r="AOU191" s="129"/>
      <c r="AOV191" s="129"/>
      <c r="AOW191" s="129"/>
      <c r="AOX191" s="129"/>
      <c r="AOY191" s="129"/>
      <c r="AOZ191" s="129"/>
      <c r="APA191" s="129"/>
      <c r="APB191" s="129"/>
      <c r="APC191" s="129"/>
      <c r="APD191" s="129"/>
      <c r="APE191" s="129"/>
      <c r="APF191" s="129"/>
      <c r="APG191" s="129"/>
      <c r="APH191" s="129"/>
      <c r="API191" s="129"/>
      <c r="APJ191" s="129"/>
      <c r="APK191" s="129"/>
      <c r="APL191" s="129"/>
      <c r="APM191" s="129"/>
      <c r="APN191" s="129"/>
      <c r="APO191" s="129"/>
      <c r="APP191" s="129"/>
      <c r="APQ191" s="129"/>
      <c r="APR191" s="129"/>
      <c r="APS191" s="129"/>
      <c r="APT191" s="129"/>
      <c r="APU191" s="129"/>
      <c r="APV191" s="129"/>
      <c r="APW191" s="129"/>
      <c r="APX191" s="129"/>
      <c r="APY191" s="129"/>
      <c r="APZ191" s="129"/>
      <c r="AQA191" s="129"/>
      <c r="AQB191" s="129"/>
      <c r="AQC191" s="129"/>
      <c r="AQD191" s="129"/>
      <c r="AQE191" s="129"/>
      <c r="AQF191" s="129"/>
      <c r="AQG191" s="129"/>
      <c r="AQH191" s="129"/>
      <c r="AQI191" s="129"/>
      <c r="AQJ191" s="129"/>
      <c r="AQK191" s="129"/>
      <c r="AQL191" s="129"/>
      <c r="AQM191" s="129"/>
      <c r="AQN191" s="129"/>
      <c r="AQO191" s="129"/>
      <c r="AQP191" s="129"/>
      <c r="AQQ191" s="129"/>
      <c r="AQR191" s="129"/>
      <c r="AQS191" s="129"/>
      <c r="AQT191" s="129"/>
      <c r="AQU191" s="129"/>
      <c r="AQV191" s="129"/>
      <c r="AQW191" s="129"/>
      <c r="AQX191" s="129"/>
      <c r="AQY191" s="129"/>
      <c r="AQZ191" s="129"/>
      <c r="ARA191" s="129"/>
      <c r="ARB191" s="129"/>
      <c r="ARC191" s="129"/>
      <c r="ARD191" s="129"/>
      <c r="ARE191" s="129"/>
      <c r="ARF191" s="129"/>
      <c r="ARG191" s="129"/>
      <c r="ARH191" s="129"/>
      <c r="ARI191" s="129"/>
      <c r="ARJ191" s="129"/>
      <c r="ARK191" s="129"/>
      <c r="ARL191" s="129"/>
      <c r="ARM191" s="129"/>
      <c r="ARN191" s="129"/>
      <c r="ARO191" s="129"/>
      <c r="ARP191" s="129"/>
      <c r="ARQ191" s="129"/>
      <c r="ARR191" s="129"/>
      <c r="ARS191" s="129"/>
      <c r="ART191" s="129"/>
      <c r="ARU191" s="129"/>
      <c r="ARV191" s="129"/>
      <c r="ARW191" s="129"/>
      <c r="ARX191" s="129"/>
      <c r="ARY191" s="129"/>
      <c r="ARZ191" s="129"/>
      <c r="ASA191" s="129"/>
      <c r="ASB191" s="129"/>
      <c r="ASC191" s="129"/>
      <c r="ASD191" s="129"/>
      <c r="ASE191" s="129"/>
      <c r="ASF191" s="129"/>
      <c r="ASG191" s="129"/>
      <c r="ASH191" s="129"/>
      <c r="ASI191" s="129"/>
      <c r="ASJ191" s="129"/>
      <c r="ASK191" s="129"/>
      <c r="ASL191" s="129"/>
      <c r="ASM191" s="129"/>
      <c r="ASN191" s="129"/>
      <c r="ASO191" s="129"/>
      <c r="ASP191" s="129"/>
      <c r="ASQ191" s="129"/>
      <c r="ASR191" s="129"/>
      <c r="ASS191" s="129"/>
      <c r="AST191" s="129"/>
      <c r="ASU191" s="129"/>
      <c r="ASV191" s="129"/>
      <c r="ASW191" s="129"/>
      <c r="ASX191" s="129"/>
      <c r="ASY191" s="129"/>
      <c r="ASZ191" s="129"/>
      <c r="ATA191" s="129"/>
      <c r="ATB191" s="129"/>
      <c r="ATC191" s="129"/>
      <c r="ATD191" s="129"/>
      <c r="ATE191" s="129"/>
      <c r="ATF191" s="129"/>
      <c r="ATG191" s="129"/>
      <c r="ATH191" s="129"/>
      <c r="ATI191" s="129"/>
      <c r="ATJ191" s="129"/>
      <c r="ATK191" s="129"/>
      <c r="ATL191" s="129"/>
      <c r="ATM191" s="129"/>
      <c r="ATN191" s="129"/>
      <c r="ATO191" s="129"/>
      <c r="ATP191" s="129"/>
      <c r="ATQ191" s="129"/>
      <c r="ATR191" s="129"/>
      <c r="ATS191" s="129"/>
      <c r="ATT191" s="129"/>
      <c r="ATU191" s="129"/>
      <c r="ATV191" s="129"/>
      <c r="ATW191" s="129"/>
      <c r="ATX191" s="129"/>
      <c r="ATY191" s="129"/>
      <c r="ATZ191" s="129"/>
      <c r="AUA191" s="129"/>
      <c r="AUB191" s="129"/>
      <c r="AUC191" s="129"/>
      <c r="AUD191" s="129"/>
      <c r="AUE191" s="129"/>
      <c r="AUF191" s="129"/>
      <c r="AUG191" s="129"/>
      <c r="AUH191" s="129"/>
      <c r="AUI191" s="129"/>
      <c r="AUJ191" s="129"/>
      <c r="AUK191" s="129"/>
      <c r="AUL191" s="129"/>
      <c r="AUM191" s="129"/>
      <c r="AUN191" s="129"/>
      <c r="AUO191" s="129"/>
      <c r="AUP191" s="129"/>
      <c r="AUQ191" s="129"/>
      <c r="AUR191" s="129"/>
      <c r="AUS191" s="129"/>
      <c r="AUT191" s="129"/>
      <c r="AUU191" s="129"/>
      <c r="AUV191" s="129"/>
      <c r="AUW191" s="129"/>
      <c r="AUX191" s="129"/>
      <c r="AUY191" s="129"/>
      <c r="AUZ191" s="129"/>
      <c r="AVA191" s="129"/>
      <c r="AVB191" s="129"/>
      <c r="AVC191" s="129"/>
      <c r="AVD191" s="129"/>
      <c r="AVE191" s="129"/>
      <c r="AVF191" s="129"/>
      <c r="AVG191" s="129"/>
      <c r="AVH191" s="129"/>
      <c r="AVI191" s="129"/>
      <c r="AVJ191" s="129"/>
      <c r="AVK191" s="129"/>
      <c r="AVL191" s="129"/>
      <c r="AVM191" s="129"/>
      <c r="AVN191" s="129"/>
      <c r="AVO191" s="129"/>
      <c r="AVP191" s="129"/>
      <c r="AVQ191" s="129"/>
      <c r="AVR191" s="129"/>
      <c r="AVS191" s="129"/>
      <c r="AVT191" s="129"/>
      <c r="AVU191" s="129"/>
      <c r="AVV191" s="129"/>
      <c r="AVW191" s="129"/>
      <c r="AVX191" s="129"/>
      <c r="AVY191" s="129"/>
      <c r="AVZ191" s="129"/>
      <c r="AWA191" s="129"/>
      <c r="AWB191" s="129"/>
      <c r="AWC191" s="129"/>
      <c r="AWD191" s="129"/>
      <c r="AWE191" s="129"/>
      <c r="AWF191" s="129"/>
      <c r="AWG191" s="129"/>
      <c r="AWH191" s="129"/>
      <c r="AWI191" s="129"/>
      <c r="AWJ191" s="129"/>
      <c r="AWK191" s="129"/>
      <c r="AWL191" s="129"/>
      <c r="AWM191" s="129"/>
      <c r="AWN191" s="129"/>
      <c r="AWO191" s="129"/>
      <c r="AWP191" s="129"/>
      <c r="AWQ191" s="129"/>
      <c r="AWR191" s="129"/>
      <c r="AWS191" s="129"/>
      <c r="AWT191" s="129"/>
      <c r="AWU191" s="129"/>
      <c r="AWV191" s="129"/>
      <c r="AWW191" s="129"/>
      <c r="AWX191" s="129"/>
      <c r="AWY191" s="129"/>
      <c r="AWZ191" s="129"/>
      <c r="AXA191" s="129"/>
      <c r="AXB191" s="129"/>
      <c r="AXC191" s="129"/>
      <c r="AXD191" s="129"/>
      <c r="AXE191" s="129"/>
      <c r="AXF191" s="129"/>
      <c r="AXG191" s="129"/>
      <c r="AXH191" s="129"/>
      <c r="AXI191" s="129"/>
      <c r="AXJ191" s="129"/>
      <c r="AXK191" s="129"/>
      <c r="AXL191" s="129"/>
      <c r="AXM191" s="129"/>
      <c r="AXN191" s="129"/>
      <c r="AXO191" s="129"/>
      <c r="AXP191" s="129"/>
      <c r="AXQ191" s="129"/>
      <c r="AXR191" s="129"/>
      <c r="AXS191" s="129"/>
      <c r="AXT191" s="129"/>
      <c r="AXU191" s="129"/>
      <c r="AXV191" s="129"/>
      <c r="AXW191" s="129"/>
      <c r="AXX191" s="129"/>
      <c r="AXY191" s="129"/>
      <c r="AXZ191" s="129"/>
      <c r="AYA191" s="129"/>
      <c r="AYB191" s="129"/>
      <c r="AYC191" s="129"/>
      <c r="AYD191" s="129"/>
      <c r="AYE191" s="129"/>
      <c r="AYF191" s="129"/>
      <c r="AYG191" s="129"/>
      <c r="AYH191" s="129"/>
      <c r="AYI191" s="129"/>
      <c r="AYJ191" s="129"/>
      <c r="AYK191" s="129"/>
      <c r="AYL191" s="129"/>
      <c r="AYM191" s="129"/>
      <c r="AYN191" s="129"/>
      <c r="AYO191" s="129"/>
      <c r="AYP191" s="129"/>
      <c r="AYQ191" s="129"/>
      <c r="AYR191" s="129"/>
      <c r="AYS191" s="129"/>
      <c r="AYT191" s="129"/>
      <c r="AYU191" s="129"/>
      <c r="AYV191" s="129"/>
      <c r="AYW191" s="129"/>
      <c r="AYX191" s="129"/>
      <c r="AYY191" s="129"/>
      <c r="AYZ191" s="129"/>
      <c r="AZA191" s="129"/>
      <c r="AZB191" s="129"/>
      <c r="AZC191" s="129"/>
      <c r="AZD191" s="129"/>
      <c r="AZE191" s="129"/>
      <c r="AZF191" s="129"/>
      <c r="AZG191" s="129"/>
      <c r="AZH191" s="129"/>
      <c r="AZI191" s="129"/>
      <c r="AZJ191" s="129"/>
      <c r="AZK191" s="129"/>
      <c r="AZL191" s="129"/>
      <c r="AZM191" s="129"/>
      <c r="AZN191" s="129"/>
      <c r="AZO191" s="129"/>
      <c r="AZP191" s="129"/>
      <c r="AZQ191" s="129"/>
      <c r="AZR191" s="129"/>
      <c r="AZS191" s="129"/>
      <c r="AZT191" s="129"/>
      <c r="AZU191" s="129"/>
      <c r="AZV191" s="129"/>
      <c r="AZW191" s="129"/>
      <c r="AZX191" s="129"/>
      <c r="AZY191" s="129"/>
      <c r="AZZ191" s="129"/>
      <c r="BAA191" s="129"/>
      <c r="BAB191" s="129"/>
      <c r="BAC191" s="129"/>
      <c r="BAD191" s="129"/>
      <c r="BAE191" s="129"/>
      <c r="BAF191" s="129"/>
      <c r="BAG191" s="129"/>
      <c r="BAH191" s="129"/>
      <c r="BAI191" s="129"/>
      <c r="BAJ191" s="129"/>
      <c r="BAK191" s="129"/>
      <c r="BAL191" s="129"/>
      <c r="BAM191" s="129"/>
      <c r="BAN191" s="129"/>
      <c r="BAO191" s="129"/>
      <c r="BAP191" s="129"/>
      <c r="BAQ191" s="129"/>
      <c r="BAR191" s="129"/>
      <c r="BAS191" s="129"/>
      <c r="BAT191" s="129"/>
      <c r="BAU191" s="129"/>
      <c r="BAV191" s="129"/>
      <c r="BAW191" s="129"/>
      <c r="BAX191" s="129"/>
      <c r="BAY191" s="129"/>
      <c r="BAZ191" s="129"/>
      <c r="BBA191" s="129"/>
      <c r="BBB191" s="129"/>
      <c r="BBC191" s="129"/>
      <c r="BBD191" s="129"/>
      <c r="BBE191" s="129"/>
      <c r="BBF191" s="129"/>
      <c r="BBG191" s="129"/>
      <c r="BBH191" s="129"/>
      <c r="BBI191" s="129"/>
      <c r="BBJ191" s="129"/>
      <c r="BBK191" s="129"/>
      <c r="BBL191" s="129"/>
      <c r="BBM191" s="129"/>
      <c r="BBN191" s="129"/>
      <c r="BBO191" s="129"/>
      <c r="BBP191" s="129"/>
      <c r="BBQ191" s="129"/>
      <c r="BBR191" s="129"/>
      <c r="BBS191" s="129"/>
      <c r="BBT191" s="129"/>
      <c r="BBU191" s="129"/>
      <c r="BBV191" s="129"/>
      <c r="BBW191" s="129"/>
      <c r="BBX191" s="129"/>
      <c r="BBY191" s="129"/>
      <c r="BBZ191" s="129"/>
      <c r="BCA191" s="129"/>
      <c r="BCB191" s="129"/>
      <c r="BCC191" s="129"/>
      <c r="BCD191" s="129"/>
      <c r="BCE191" s="129"/>
      <c r="BCF191" s="129"/>
      <c r="BCG191" s="129"/>
      <c r="BCH191" s="129"/>
      <c r="BCI191" s="129"/>
      <c r="BCJ191" s="129"/>
      <c r="BCK191" s="129"/>
      <c r="BCL191" s="129"/>
      <c r="BCM191" s="129"/>
      <c r="BCN191" s="129"/>
      <c r="BCO191" s="129"/>
      <c r="BCP191" s="129"/>
      <c r="BCQ191" s="129"/>
      <c r="BCR191" s="129"/>
      <c r="BCS191" s="129"/>
      <c r="BCT191" s="129"/>
      <c r="BCU191" s="129"/>
      <c r="BCV191" s="129"/>
      <c r="BCW191" s="129"/>
      <c r="BCX191" s="129"/>
      <c r="BCY191" s="129"/>
      <c r="BCZ191" s="129"/>
      <c r="BDA191" s="129"/>
      <c r="BDB191" s="129"/>
      <c r="BDC191" s="129"/>
      <c r="BDD191" s="129"/>
      <c r="BDE191" s="129"/>
      <c r="BDF191" s="129"/>
      <c r="BDG191" s="129"/>
      <c r="BDH191" s="129"/>
      <c r="BDI191" s="129"/>
      <c r="BDJ191" s="129"/>
      <c r="BDK191" s="129"/>
      <c r="BDL191" s="129"/>
      <c r="BDM191" s="129"/>
      <c r="BDN191" s="129"/>
      <c r="BDO191" s="129"/>
      <c r="BDP191" s="129"/>
      <c r="BDQ191" s="129"/>
      <c r="BDR191" s="129"/>
      <c r="BDS191" s="129"/>
      <c r="BDT191" s="129"/>
      <c r="BDU191" s="129"/>
      <c r="BDV191" s="129"/>
      <c r="BDW191" s="129"/>
      <c r="BDX191" s="129"/>
      <c r="BDY191" s="129"/>
      <c r="BDZ191" s="129"/>
      <c r="BEA191" s="129"/>
      <c r="BEB191" s="129"/>
      <c r="BEC191" s="129"/>
      <c r="BED191" s="129"/>
      <c r="BEE191" s="129"/>
      <c r="BEF191" s="129"/>
      <c r="BEG191" s="129"/>
      <c r="BEH191" s="129"/>
      <c r="BEI191" s="129"/>
      <c r="BEJ191" s="129"/>
      <c r="BEK191" s="129"/>
      <c r="BEL191" s="129"/>
      <c r="BEM191" s="129"/>
      <c r="BEN191" s="129"/>
      <c r="BEO191" s="129"/>
      <c r="BEP191" s="129"/>
      <c r="BEQ191" s="129"/>
      <c r="BER191" s="129"/>
      <c r="BES191" s="129"/>
      <c r="BET191" s="129"/>
      <c r="BEU191" s="129"/>
      <c r="BEV191" s="129"/>
      <c r="BEW191" s="129"/>
      <c r="BEX191" s="129"/>
      <c r="BEY191" s="129"/>
      <c r="BEZ191" s="129"/>
      <c r="BFA191" s="129"/>
      <c r="BFB191" s="129"/>
      <c r="BFC191" s="129"/>
      <c r="BFD191" s="129"/>
      <c r="BFE191" s="129"/>
      <c r="BFF191" s="129"/>
      <c r="BFG191" s="129"/>
      <c r="BFH191" s="129"/>
      <c r="BFI191" s="129"/>
      <c r="BFJ191" s="129"/>
      <c r="BFK191" s="129"/>
      <c r="BFL191" s="129"/>
      <c r="BFM191" s="129"/>
      <c r="BFN191" s="129"/>
      <c r="BFO191" s="129"/>
      <c r="BFP191" s="129"/>
      <c r="BFQ191" s="129"/>
      <c r="BFR191" s="129"/>
      <c r="BFS191" s="129"/>
      <c r="BFT191" s="129"/>
      <c r="BFU191" s="129"/>
      <c r="BFV191" s="129"/>
      <c r="BFW191" s="129"/>
      <c r="BFX191" s="129"/>
      <c r="BFY191" s="129"/>
      <c r="BFZ191" s="129"/>
      <c r="BGA191" s="129"/>
      <c r="BGB191" s="129"/>
      <c r="BGC191" s="129"/>
      <c r="BGD191" s="129"/>
      <c r="BGE191" s="129"/>
      <c r="BGF191" s="129"/>
      <c r="BGG191" s="129"/>
      <c r="BGH191" s="129"/>
      <c r="BGI191" s="129"/>
      <c r="BGJ191" s="129"/>
      <c r="BGK191" s="129"/>
      <c r="BGL191" s="129"/>
      <c r="BGM191" s="129"/>
      <c r="BGN191" s="129"/>
      <c r="BGO191" s="129"/>
      <c r="BGP191" s="129"/>
      <c r="BGQ191" s="129"/>
      <c r="BGR191" s="129"/>
      <c r="BGS191" s="129"/>
      <c r="BGT191" s="129"/>
      <c r="BGU191" s="129"/>
      <c r="BGV191" s="129"/>
      <c r="BGW191" s="129"/>
      <c r="BGX191" s="129"/>
      <c r="BGY191" s="129"/>
      <c r="BGZ191" s="129"/>
      <c r="BHA191" s="129"/>
      <c r="BHB191" s="129"/>
      <c r="BHC191" s="129"/>
      <c r="BHD191" s="129"/>
      <c r="BHE191" s="129"/>
      <c r="BHF191" s="129"/>
      <c r="BHG191" s="129"/>
      <c r="BHH191" s="129"/>
      <c r="BHI191" s="129"/>
      <c r="BHJ191" s="129"/>
      <c r="BHK191" s="129"/>
      <c r="BHL191" s="129"/>
      <c r="BHM191" s="129"/>
      <c r="BHN191" s="129"/>
      <c r="BHO191" s="129"/>
      <c r="BHP191" s="129"/>
      <c r="BHQ191" s="129"/>
      <c r="BHR191" s="129"/>
      <c r="BHS191" s="129"/>
      <c r="BHT191" s="129"/>
      <c r="BHU191" s="129"/>
      <c r="BHV191" s="129"/>
      <c r="BHW191" s="129"/>
      <c r="BHX191" s="129"/>
      <c r="BHY191" s="129"/>
      <c r="BHZ191" s="129"/>
      <c r="BIA191" s="129"/>
      <c r="BIB191" s="129"/>
      <c r="BIC191" s="129"/>
      <c r="BID191" s="129"/>
      <c r="BIE191" s="129"/>
      <c r="BIF191" s="129"/>
      <c r="BIG191" s="129"/>
      <c r="BIH191" s="129"/>
      <c r="BII191" s="129"/>
      <c r="BIJ191" s="129"/>
      <c r="BIK191" s="129"/>
      <c r="BIL191" s="129"/>
      <c r="BIM191" s="129"/>
      <c r="BIN191" s="129"/>
      <c r="BIO191" s="129"/>
      <c r="BIP191" s="129"/>
      <c r="BIQ191" s="129"/>
      <c r="BIR191" s="129"/>
      <c r="BIS191" s="129"/>
      <c r="BIT191" s="129"/>
      <c r="BIU191" s="129"/>
      <c r="BIV191" s="129"/>
      <c r="BIW191" s="129"/>
      <c r="BIX191" s="129"/>
      <c r="BIY191" s="129"/>
      <c r="BIZ191" s="129"/>
      <c r="BJA191" s="129"/>
      <c r="BJB191" s="129"/>
      <c r="BJC191" s="129"/>
      <c r="BJD191" s="129"/>
      <c r="BJE191" s="129"/>
      <c r="BJF191" s="129"/>
      <c r="BJG191" s="129"/>
      <c r="BJH191" s="129"/>
      <c r="BJI191" s="129"/>
      <c r="BJJ191" s="129"/>
      <c r="BJK191" s="129"/>
      <c r="BJL191" s="129"/>
      <c r="BJM191" s="129"/>
      <c r="BJN191" s="129"/>
      <c r="BJO191" s="129"/>
      <c r="BJP191" s="129"/>
      <c r="BJQ191" s="129"/>
      <c r="BJR191" s="129"/>
      <c r="BJS191" s="129"/>
      <c r="BJT191" s="129"/>
      <c r="BJU191" s="129"/>
      <c r="BJV191" s="129"/>
      <c r="BJW191" s="129"/>
      <c r="BJX191" s="129"/>
      <c r="BJY191" s="129"/>
      <c r="BJZ191" s="129"/>
      <c r="BKA191" s="129"/>
      <c r="BKB191" s="129"/>
      <c r="BKC191" s="129"/>
      <c r="BKD191" s="129"/>
      <c r="BKE191" s="129"/>
      <c r="BKF191" s="129"/>
      <c r="BKG191" s="129"/>
      <c r="BKH191" s="129"/>
      <c r="BKI191" s="129"/>
      <c r="BKJ191" s="129"/>
      <c r="BKK191" s="129"/>
      <c r="BKL191" s="129"/>
      <c r="BKM191" s="129"/>
      <c r="BKN191" s="129"/>
      <c r="BKO191" s="129"/>
      <c r="BKP191" s="129"/>
      <c r="BKQ191" s="129"/>
      <c r="BKR191" s="129"/>
      <c r="BKS191" s="129"/>
      <c r="BKT191" s="129"/>
      <c r="BKU191" s="129"/>
      <c r="BKV191" s="129"/>
      <c r="BKW191" s="129"/>
      <c r="BKX191" s="129"/>
      <c r="BKY191" s="129"/>
      <c r="BKZ191" s="129"/>
      <c r="BLA191" s="129"/>
      <c r="BLB191" s="129"/>
      <c r="BLC191" s="129"/>
      <c r="BLD191" s="129"/>
      <c r="BLE191" s="129"/>
      <c r="BLF191" s="129"/>
      <c r="BLG191" s="129"/>
      <c r="BLH191" s="129"/>
      <c r="BLI191" s="129"/>
      <c r="BLJ191" s="129"/>
      <c r="BLK191" s="129"/>
      <c r="BLL191" s="129"/>
      <c r="BLM191" s="129"/>
      <c r="BLN191" s="129"/>
      <c r="BLO191" s="129"/>
      <c r="BLP191" s="129"/>
      <c r="BLQ191" s="129"/>
      <c r="BLR191" s="129"/>
      <c r="BLS191" s="129"/>
      <c r="BLT191" s="129"/>
      <c r="BLU191" s="129"/>
      <c r="BLV191" s="129"/>
      <c r="BLW191" s="129"/>
      <c r="BLX191" s="129"/>
      <c r="BLY191" s="129"/>
      <c r="BLZ191" s="129"/>
      <c r="BMA191" s="129"/>
      <c r="BMB191" s="129"/>
      <c r="BMC191" s="129"/>
      <c r="BMD191" s="129"/>
      <c r="BME191" s="129"/>
      <c r="BMF191" s="129"/>
      <c r="BMG191" s="129"/>
      <c r="BMH191" s="129"/>
      <c r="BMI191" s="129"/>
      <c r="BMJ191" s="129"/>
      <c r="BMK191" s="129"/>
      <c r="BML191" s="129"/>
      <c r="BMM191" s="129"/>
      <c r="BMN191" s="129"/>
      <c r="BMO191" s="129"/>
      <c r="BMP191" s="129"/>
      <c r="BMQ191" s="129"/>
      <c r="BMR191" s="129"/>
      <c r="BMS191" s="129"/>
      <c r="BMT191" s="129"/>
      <c r="BMU191" s="129"/>
      <c r="BMV191" s="129"/>
      <c r="BMW191" s="129"/>
      <c r="BMX191" s="129"/>
      <c r="BMY191" s="129"/>
      <c r="BMZ191" s="129"/>
      <c r="BNA191" s="129"/>
      <c r="BNB191" s="129"/>
      <c r="BNC191" s="129"/>
      <c r="BND191" s="129"/>
      <c r="BNE191" s="129"/>
      <c r="BNF191" s="129"/>
      <c r="BNG191" s="129"/>
      <c r="BNH191" s="129"/>
      <c r="BNI191" s="129"/>
      <c r="BNJ191" s="129"/>
      <c r="BNK191" s="129"/>
      <c r="BNL191" s="129"/>
      <c r="BNM191" s="129"/>
      <c r="BNN191" s="129"/>
      <c r="BNO191" s="129"/>
      <c r="BNP191" s="129"/>
      <c r="BNQ191" s="129"/>
      <c r="BNR191" s="129"/>
      <c r="BNS191" s="129"/>
      <c r="BNT191" s="129"/>
      <c r="BNU191" s="129"/>
      <c r="BNV191" s="129"/>
      <c r="BNW191" s="129"/>
      <c r="BNX191" s="129"/>
      <c r="BNY191" s="129"/>
      <c r="BNZ191" s="129"/>
      <c r="BOA191" s="129"/>
      <c r="BOB191" s="129"/>
      <c r="BOC191" s="129"/>
      <c r="BOD191" s="129"/>
      <c r="BOE191" s="129"/>
      <c r="BOF191" s="129"/>
      <c r="BOG191" s="129"/>
      <c r="BOH191" s="129"/>
      <c r="BOI191" s="129"/>
      <c r="BOJ191" s="129"/>
      <c r="BOK191" s="129"/>
      <c r="BOL191" s="129"/>
      <c r="BOM191" s="129"/>
      <c r="BON191" s="129"/>
      <c r="BOO191" s="129"/>
      <c r="BOP191" s="129"/>
      <c r="BOQ191" s="129"/>
      <c r="BOR191" s="129"/>
      <c r="BOS191" s="129"/>
      <c r="BOT191" s="129"/>
      <c r="BOU191" s="129"/>
      <c r="BOV191" s="129"/>
      <c r="BOW191" s="129"/>
      <c r="BOX191" s="129"/>
      <c r="BOY191" s="129"/>
      <c r="BOZ191" s="129"/>
      <c r="BPA191" s="129"/>
      <c r="BPB191" s="129"/>
      <c r="BPC191" s="129"/>
      <c r="BPD191" s="129"/>
      <c r="BPE191" s="129"/>
      <c r="BPF191" s="129"/>
      <c r="BPG191" s="129"/>
      <c r="BPH191" s="129"/>
      <c r="BPI191" s="129"/>
      <c r="BPJ191" s="129"/>
      <c r="BPK191" s="129"/>
      <c r="BPL191" s="129"/>
      <c r="BPM191" s="129"/>
      <c r="BPN191" s="129"/>
      <c r="BPO191" s="129"/>
      <c r="BPP191" s="129"/>
      <c r="BPQ191" s="129"/>
      <c r="BPR191" s="129"/>
      <c r="BPS191" s="129"/>
      <c r="BPT191" s="129"/>
      <c r="BPU191" s="129"/>
      <c r="BPV191" s="129"/>
      <c r="BPW191" s="129"/>
      <c r="BPX191" s="129"/>
      <c r="BPY191" s="129"/>
      <c r="BPZ191" s="129"/>
      <c r="BQA191" s="129"/>
      <c r="BQB191" s="129"/>
      <c r="BQC191" s="129"/>
      <c r="BQD191" s="129"/>
      <c r="BQE191" s="129"/>
      <c r="BQF191" s="129"/>
      <c r="BQG191" s="129"/>
      <c r="BQH191" s="129"/>
      <c r="BQI191" s="129"/>
      <c r="BQJ191" s="129"/>
      <c r="BQK191" s="129"/>
      <c r="BQL191" s="129"/>
      <c r="BQM191" s="129"/>
      <c r="BQN191" s="129"/>
      <c r="BQO191" s="129"/>
      <c r="BQP191" s="129"/>
      <c r="BQQ191" s="129"/>
      <c r="BQR191" s="129"/>
      <c r="BQS191" s="129"/>
      <c r="BQT191" s="129"/>
      <c r="BQU191" s="129"/>
      <c r="BQV191" s="129"/>
      <c r="BQW191" s="129"/>
      <c r="BQX191" s="129"/>
      <c r="BQY191" s="129"/>
      <c r="BQZ191" s="129"/>
      <c r="BRA191" s="129"/>
      <c r="BRB191" s="129"/>
      <c r="BRC191" s="129"/>
      <c r="BRD191" s="129"/>
      <c r="BRE191" s="129"/>
      <c r="BRF191" s="129"/>
      <c r="BRG191" s="129"/>
      <c r="BRH191" s="129"/>
      <c r="BRI191" s="129"/>
      <c r="BRJ191" s="129"/>
      <c r="BRK191" s="129"/>
      <c r="BRL191" s="129"/>
      <c r="BRM191" s="129"/>
      <c r="BRN191" s="129"/>
      <c r="BRO191" s="129"/>
      <c r="BRP191" s="129"/>
      <c r="BRQ191" s="129"/>
      <c r="BRR191" s="129"/>
      <c r="BRS191" s="129"/>
      <c r="BRT191" s="129"/>
      <c r="BRU191" s="129"/>
      <c r="BRV191" s="129"/>
      <c r="BRW191" s="129"/>
      <c r="BRX191" s="129"/>
      <c r="BRY191" s="129"/>
      <c r="BRZ191" s="129"/>
      <c r="BSA191" s="129"/>
      <c r="BSB191" s="129"/>
      <c r="BSC191" s="129"/>
      <c r="BSD191" s="129"/>
      <c r="BSE191" s="129"/>
      <c r="BSF191" s="129"/>
      <c r="BSG191" s="129"/>
      <c r="BSH191" s="129"/>
      <c r="BSI191" s="129"/>
      <c r="BSJ191" s="129"/>
      <c r="BSK191" s="129"/>
      <c r="BSL191" s="129"/>
      <c r="BSM191" s="129"/>
      <c r="BSN191" s="129"/>
      <c r="BSO191" s="129"/>
      <c r="BSP191" s="129"/>
      <c r="BSQ191" s="129"/>
      <c r="BSR191" s="129"/>
      <c r="BSS191" s="129"/>
      <c r="BST191" s="129"/>
      <c r="BSU191" s="129"/>
      <c r="BSV191" s="129"/>
      <c r="BSW191" s="129"/>
      <c r="BSX191" s="129"/>
      <c r="BSY191" s="129"/>
      <c r="BSZ191" s="129"/>
      <c r="BTA191" s="129"/>
      <c r="BTB191" s="129"/>
      <c r="BTC191" s="129"/>
      <c r="BTD191" s="129"/>
      <c r="BTE191" s="129"/>
      <c r="BTF191" s="129"/>
      <c r="BTG191" s="129"/>
      <c r="BTH191" s="129"/>
      <c r="BTI191" s="129"/>
      <c r="BTJ191" s="129"/>
      <c r="BTK191" s="129"/>
      <c r="BTL191" s="129"/>
      <c r="BTM191" s="129"/>
      <c r="BTN191" s="129"/>
      <c r="BTO191" s="129"/>
      <c r="BTP191" s="129"/>
      <c r="BTQ191" s="129"/>
      <c r="BTR191" s="129"/>
      <c r="BTS191" s="129"/>
      <c r="BTT191" s="129"/>
      <c r="BTU191" s="129"/>
      <c r="BTV191" s="129"/>
      <c r="BTW191" s="129"/>
      <c r="BTX191" s="129"/>
      <c r="BTY191" s="129"/>
      <c r="BTZ191" s="129"/>
      <c r="BUA191" s="129"/>
      <c r="BUB191" s="129"/>
      <c r="BUC191" s="129"/>
      <c r="BUD191" s="129"/>
      <c r="BUE191" s="129"/>
      <c r="BUF191" s="129"/>
      <c r="BUG191" s="129"/>
      <c r="BUH191" s="129"/>
      <c r="BUI191" s="129"/>
      <c r="BUJ191" s="129"/>
      <c r="BUK191" s="129"/>
      <c r="BUL191" s="129"/>
      <c r="BUM191" s="129"/>
      <c r="BUN191" s="129"/>
      <c r="BUO191" s="129"/>
      <c r="BUP191" s="129"/>
      <c r="BUQ191" s="129"/>
      <c r="BUR191" s="129"/>
      <c r="BUS191" s="129"/>
      <c r="BUT191" s="129"/>
      <c r="BUU191" s="129"/>
      <c r="BUV191" s="129"/>
      <c r="BUW191" s="129"/>
      <c r="BUX191" s="129"/>
      <c r="BUY191" s="129"/>
      <c r="BUZ191" s="129"/>
      <c r="BVA191" s="129"/>
      <c r="BVB191" s="129"/>
      <c r="BVC191" s="129"/>
      <c r="BVD191" s="129"/>
      <c r="BVE191" s="129"/>
      <c r="BVF191" s="129"/>
      <c r="BVG191" s="129"/>
      <c r="BVH191" s="129"/>
      <c r="BVI191" s="129"/>
      <c r="BVJ191" s="129"/>
      <c r="BVK191" s="129"/>
      <c r="BVL191" s="129"/>
      <c r="BVM191" s="129"/>
      <c r="BVN191" s="129"/>
      <c r="BVO191" s="129"/>
      <c r="BVP191" s="129"/>
      <c r="BVQ191" s="129"/>
      <c r="BVR191" s="129"/>
      <c r="BVS191" s="129"/>
      <c r="BVT191" s="129"/>
      <c r="BVU191" s="129"/>
      <c r="BVV191" s="129"/>
      <c r="BVW191" s="129"/>
      <c r="BVX191" s="129"/>
      <c r="BVY191" s="129"/>
      <c r="BVZ191" s="129"/>
      <c r="BWA191" s="129"/>
      <c r="BWB191" s="129"/>
      <c r="BWC191" s="129"/>
      <c r="BWD191" s="129"/>
      <c r="BWE191" s="129"/>
      <c r="BWF191" s="129"/>
      <c r="BWG191" s="129"/>
      <c r="BWH191" s="129"/>
      <c r="BWI191" s="129"/>
      <c r="BWJ191" s="129"/>
      <c r="BWK191" s="129"/>
      <c r="BWL191" s="129"/>
      <c r="BWM191" s="129"/>
      <c r="BWN191" s="129"/>
      <c r="BWO191" s="129"/>
      <c r="BWP191" s="129"/>
      <c r="BWQ191" s="129"/>
      <c r="BWR191" s="129"/>
      <c r="BWS191" s="129"/>
      <c r="BWT191" s="129"/>
      <c r="BWU191" s="129"/>
      <c r="BWV191" s="129"/>
      <c r="BWW191" s="129"/>
      <c r="BWX191" s="129"/>
      <c r="BWY191" s="129"/>
      <c r="BWZ191" s="129"/>
      <c r="BXA191" s="129"/>
      <c r="BXB191" s="129"/>
      <c r="BXC191" s="129"/>
      <c r="BXD191" s="129"/>
      <c r="BXE191" s="129"/>
      <c r="BXF191" s="129"/>
      <c r="BXG191" s="129"/>
      <c r="BXH191" s="129"/>
      <c r="BXI191" s="129"/>
      <c r="BXJ191" s="129"/>
      <c r="BXK191" s="129"/>
      <c r="BXL191" s="129"/>
      <c r="BXM191" s="129"/>
      <c r="BXN191" s="129"/>
      <c r="BXO191" s="129"/>
      <c r="BXP191" s="129"/>
      <c r="BXQ191" s="129"/>
      <c r="BXR191" s="129"/>
      <c r="BXS191" s="129"/>
      <c r="BXT191" s="129"/>
      <c r="BXU191" s="129"/>
      <c r="BXV191" s="129"/>
      <c r="BXW191" s="129"/>
      <c r="BXX191" s="129"/>
      <c r="BXY191" s="129"/>
      <c r="BXZ191" s="129"/>
      <c r="BYA191" s="129"/>
      <c r="BYB191" s="129"/>
      <c r="BYC191" s="129"/>
      <c r="BYD191" s="129"/>
      <c r="BYE191" s="129"/>
      <c r="BYF191" s="129"/>
      <c r="BYG191" s="129"/>
      <c r="BYH191" s="129"/>
      <c r="BYI191" s="129"/>
      <c r="BYJ191" s="129"/>
      <c r="BYK191" s="129"/>
      <c r="BYL191" s="129"/>
      <c r="BYM191" s="129"/>
      <c r="BYN191" s="129"/>
      <c r="BYO191" s="129"/>
      <c r="BYP191" s="129"/>
      <c r="BYQ191" s="129"/>
      <c r="BYR191" s="129"/>
      <c r="BYS191" s="129"/>
      <c r="BYT191" s="129"/>
      <c r="BYU191" s="129"/>
      <c r="BYV191" s="129"/>
      <c r="BYW191" s="129"/>
      <c r="BYX191" s="129"/>
      <c r="BYY191" s="129"/>
      <c r="BYZ191" s="129"/>
      <c r="BZA191" s="129"/>
      <c r="BZB191" s="129"/>
      <c r="BZC191" s="129"/>
      <c r="BZD191" s="129"/>
      <c r="BZE191" s="129"/>
      <c r="BZF191" s="129"/>
      <c r="BZG191" s="129"/>
      <c r="BZH191" s="129"/>
      <c r="BZI191" s="129"/>
      <c r="BZJ191" s="129"/>
      <c r="BZK191" s="129"/>
      <c r="BZL191" s="129"/>
      <c r="BZM191" s="129"/>
      <c r="BZN191" s="129"/>
      <c r="BZO191" s="129"/>
      <c r="BZP191" s="129"/>
      <c r="BZQ191" s="129"/>
      <c r="BZR191" s="129"/>
      <c r="BZS191" s="129"/>
      <c r="BZT191" s="129"/>
      <c r="BZU191" s="129"/>
      <c r="BZV191" s="129"/>
      <c r="BZW191" s="129"/>
      <c r="BZX191" s="129"/>
      <c r="BZY191" s="129"/>
      <c r="BZZ191" s="129"/>
      <c r="CAA191" s="129"/>
      <c r="CAB191" s="129"/>
      <c r="CAC191" s="129"/>
      <c r="CAD191" s="129"/>
      <c r="CAE191" s="129"/>
      <c r="CAF191" s="129"/>
      <c r="CAG191" s="129"/>
      <c r="CAH191" s="129"/>
      <c r="CAI191" s="129"/>
      <c r="CAJ191" s="129"/>
      <c r="CAK191" s="129"/>
      <c r="CAL191" s="129"/>
      <c r="CAM191" s="129"/>
      <c r="CAN191" s="129"/>
      <c r="CAO191" s="129"/>
      <c r="CAP191" s="129"/>
      <c r="CAQ191" s="129"/>
      <c r="CAR191" s="129"/>
      <c r="CAS191" s="129"/>
      <c r="CAT191" s="129"/>
      <c r="CAU191" s="129"/>
      <c r="CAV191" s="129"/>
      <c r="CAW191" s="129"/>
      <c r="CAX191" s="129"/>
      <c r="CAY191" s="129"/>
      <c r="CAZ191" s="129"/>
      <c r="CBA191" s="129"/>
      <c r="CBB191" s="129"/>
      <c r="CBC191" s="129"/>
      <c r="CBD191" s="129"/>
      <c r="CBE191" s="129"/>
      <c r="CBF191" s="129"/>
      <c r="CBG191" s="129"/>
      <c r="CBH191" s="129"/>
      <c r="CBI191" s="129"/>
      <c r="CBJ191" s="129"/>
      <c r="CBK191" s="129"/>
      <c r="CBL191" s="129"/>
      <c r="CBM191" s="129"/>
      <c r="CBN191" s="129"/>
      <c r="CBO191" s="129"/>
      <c r="CBP191" s="129"/>
      <c r="CBQ191" s="129"/>
      <c r="CBR191" s="129"/>
      <c r="CBS191" s="129"/>
      <c r="CBT191" s="129"/>
      <c r="CBU191" s="129"/>
      <c r="CBV191" s="129"/>
      <c r="CBW191" s="129"/>
      <c r="CBX191" s="129"/>
      <c r="CBY191" s="129"/>
      <c r="CBZ191" s="129"/>
      <c r="CCA191" s="129"/>
      <c r="CCB191" s="129"/>
      <c r="CCC191" s="129"/>
      <c r="CCD191" s="129"/>
      <c r="CCE191" s="129"/>
      <c r="CCF191" s="129"/>
      <c r="CCG191" s="129"/>
      <c r="CCH191" s="129"/>
      <c r="CCI191" s="129"/>
      <c r="CCJ191" s="129"/>
      <c r="CCK191" s="129"/>
      <c r="CCL191" s="129"/>
      <c r="CCM191" s="129"/>
      <c r="CCN191" s="129"/>
      <c r="CCO191" s="129"/>
      <c r="CCP191" s="129"/>
      <c r="CCQ191" s="129"/>
      <c r="CCR191" s="129"/>
      <c r="CCS191" s="129"/>
      <c r="CCT191" s="129"/>
      <c r="CCU191" s="129"/>
      <c r="CCV191" s="129"/>
      <c r="CCW191" s="129"/>
      <c r="CCX191" s="129"/>
      <c r="CCY191" s="129"/>
      <c r="CCZ191" s="129"/>
      <c r="CDA191" s="129"/>
      <c r="CDB191" s="129"/>
      <c r="CDC191" s="129"/>
      <c r="CDD191" s="129"/>
      <c r="CDE191" s="129"/>
      <c r="CDF191" s="129"/>
      <c r="CDG191" s="129"/>
      <c r="CDH191" s="129"/>
      <c r="CDI191" s="129"/>
      <c r="CDJ191" s="129"/>
      <c r="CDK191" s="129"/>
      <c r="CDL191" s="129"/>
      <c r="CDM191" s="129"/>
      <c r="CDN191" s="129"/>
      <c r="CDO191" s="129"/>
      <c r="CDP191" s="129"/>
      <c r="CDQ191" s="129"/>
      <c r="CDR191" s="129"/>
      <c r="CDS191" s="129"/>
      <c r="CDT191" s="129"/>
      <c r="CDU191" s="129"/>
      <c r="CDV191" s="129"/>
      <c r="CDW191" s="129"/>
      <c r="CDX191" s="129"/>
      <c r="CDY191" s="129"/>
      <c r="CDZ191" s="129"/>
      <c r="CEA191" s="129"/>
      <c r="CEB191" s="129"/>
      <c r="CEC191" s="129"/>
      <c r="CED191" s="129"/>
      <c r="CEE191" s="129"/>
      <c r="CEF191" s="129"/>
      <c r="CEG191" s="129"/>
      <c r="CEH191" s="129"/>
      <c r="CEI191" s="129"/>
      <c r="CEJ191" s="129"/>
      <c r="CEK191" s="129"/>
      <c r="CEL191" s="129"/>
      <c r="CEM191" s="129"/>
      <c r="CEN191" s="129"/>
      <c r="CEO191" s="129"/>
      <c r="CEP191" s="129"/>
      <c r="CEQ191" s="129"/>
      <c r="CER191" s="129"/>
      <c r="CES191" s="129"/>
      <c r="CET191" s="129"/>
      <c r="CEU191" s="129"/>
      <c r="CEV191" s="129"/>
      <c r="CEW191" s="129"/>
      <c r="CEX191" s="129"/>
      <c r="CEY191" s="129"/>
      <c r="CEZ191" s="129"/>
      <c r="CFA191" s="129"/>
      <c r="CFB191" s="129"/>
      <c r="CFC191" s="129"/>
      <c r="CFD191" s="129"/>
      <c r="CFE191" s="129"/>
      <c r="CFF191" s="129"/>
      <c r="CFG191" s="129"/>
      <c r="CFH191" s="129"/>
      <c r="CFI191" s="129"/>
      <c r="CFJ191" s="129"/>
      <c r="CFK191" s="129"/>
      <c r="CFL191" s="129"/>
      <c r="CFM191" s="129"/>
      <c r="CFN191" s="129"/>
      <c r="CFO191" s="129"/>
      <c r="CFP191" s="129"/>
      <c r="CFQ191" s="129"/>
      <c r="CFR191" s="129"/>
      <c r="CFS191" s="129"/>
      <c r="CFT191" s="129"/>
      <c r="CFU191" s="129"/>
      <c r="CFV191" s="129"/>
      <c r="CFW191" s="129"/>
      <c r="CFX191" s="129"/>
      <c r="CFY191" s="129"/>
      <c r="CFZ191" s="129"/>
      <c r="CGA191" s="129"/>
      <c r="CGB191" s="129"/>
      <c r="CGC191" s="129"/>
      <c r="CGD191" s="129"/>
      <c r="CGE191" s="129"/>
      <c r="CGF191" s="129"/>
      <c r="CGG191" s="129"/>
      <c r="CGH191" s="129"/>
      <c r="CGI191" s="129"/>
      <c r="CGJ191" s="129"/>
      <c r="CGK191" s="129"/>
      <c r="CGL191" s="129"/>
      <c r="CGM191" s="129"/>
      <c r="CGN191" s="129"/>
      <c r="CGO191" s="129"/>
      <c r="CGP191" s="129"/>
      <c r="CGQ191" s="129"/>
      <c r="CGR191" s="129"/>
      <c r="CGS191" s="129"/>
      <c r="CGT191" s="129"/>
      <c r="CGU191" s="129"/>
      <c r="CGV191" s="129"/>
      <c r="CGW191" s="129"/>
      <c r="CGX191" s="129"/>
      <c r="CGY191" s="129"/>
      <c r="CGZ191" s="129"/>
      <c r="CHA191" s="129"/>
      <c r="CHB191" s="129"/>
      <c r="CHC191" s="129"/>
      <c r="CHD191" s="129"/>
      <c r="CHE191" s="129"/>
      <c r="CHF191" s="129"/>
      <c r="CHG191" s="129"/>
      <c r="CHH191" s="129"/>
      <c r="CHI191" s="129"/>
      <c r="CHJ191" s="129"/>
      <c r="CHK191" s="129"/>
      <c r="CHL191" s="129"/>
      <c r="CHM191" s="129"/>
      <c r="CHN191" s="129"/>
      <c r="CHO191" s="129"/>
      <c r="CHP191" s="129"/>
      <c r="CHQ191" s="129"/>
      <c r="CHR191" s="129"/>
      <c r="CHS191" s="129"/>
      <c r="CHT191" s="129"/>
      <c r="CHU191" s="129"/>
      <c r="CHV191" s="129"/>
      <c r="CHW191" s="129"/>
      <c r="CHX191" s="129"/>
      <c r="CHY191" s="129"/>
      <c r="CHZ191" s="129"/>
      <c r="CIA191" s="129"/>
      <c r="CIB191" s="129"/>
      <c r="CIC191" s="129"/>
      <c r="CID191" s="129"/>
      <c r="CIE191" s="129"/>
      <c r="CIF191" s="129"/>
      <c r="CIG191" s="129"/>
      <c r="CIH191" s="129"/>
      <c r="CII191" s="129"/>
      <c r="CIJ191" s="129"/>
      <c r="CIK191" s="129"/>
      <c r="CIL191" s="129"/>
      <c r="CIM191" s="129"/>
      <c r="CIN191" s="129"/>
      <c r="CIO191" s="129"/>
      <c r="CIP191" s="129"/>
      <c r="CIQ191" s="129"/>
      <c r="CIR191" s="129"/>
      <c r="CIS191" s="129"/>
      <c r="CIT191" s="129"/>
      <c r="CIU191" s="129"/>
      <c r="CIV191" s="129"/>
      <c r="CIW191" s="129"/>
      <c r="CIX191" s="129"/>
      <c r="CIY191" s="129"/>
      <c r="CIZ191" s="129"/>
      <c r="CJA191" s="129"/>
      <c r="CJB191" s="129"/>
      <c r="CJC191" s="129"/>
      <c r="CJD191" s="129"/>
      <c r="CJE191" s="129"/>
      <c r="CJF191" s="129"/>
      <c r="CJG191" s="129"/>
      <c r="CJH191" s="129"/>
      <c r="CJI191" s="129"/>
      <c r="CJJ191" s="129"/>
      <c r="CJK191" s="129"/>
      <c r="CJL191" s="129"/>
      <c r="CJM191" s="129"/>
      <c r="CJN191" s="129"/>
      <c r="CJO191" s="129"/>
      <c r="CJP191" s="129"/>
      <c r="CJQ191" s="129"/>
      <c r="CJR191" s="129"/>
      <c r="CJS191" s="129"/>
      <c r="CJT191" s="129"/>
      <c r="CJU191" s="129"/>
      <c r="CJV191" s="129"/>
      <c r="CJW191" s="129"/>
      <c r="CJX191" s="129"/>
      <c r="CJY191" s="129"/>
      <c r="CJZ191" s="129"/>
      <c r="CKA191" s="129"/>
      <c r="CKB191" s="129"/>
      <c r="CKC191" s="129"/>
      <c r="CKD191" s="129"/>
      <c r="CKE191" s="129"/>
      <c r="CKF191" s="129"/>
      <c r="CKG191" s="129"/>
      <c r="CKH191" s="129"/>
      <c r="CKI191" s="129"/>
      <c r="CKJ191" s="129"/>
      <c r="CKK191" s="129"/>
      <c r="CKL191" s="129"/>
      <c r="CKM191" s="129"/>
      <c r="CKN191" s="129"/>
      <c r="CKO191" s="129"/>
      <c r="CKP191" s="129"/>
      <c r="CKQ191" s="129"/>
      <c r="CKR191" s="129"/>
      <c r="CKS191" s="129"/>
      <c r="CKT191" s="129"/>
      <c r="CKU191" s="129"/>
      <c r="CKV191" s="129"/>
      <c r="CKW191" s="129"/>
      <c r="CKX191" s="129"/>
      <c r="CKY191" s="129"/>
      <c r="CKZ191" s="129"/>
      <c r="CLA191" s="129"/>
      <c r="CLB191" s="129"/>
      <c r="CLC191" s="129"/>
      <c r="CLD191" s="129"/>
      <c r="CLE191" s="129"/>
      <c r="CLF191" s="129"/>
      <c r="CLG191" s="129"/>
      <c r="CLH191" s="129"/>
      <c r="CLI191" s="129"/>
      <c r="CLJ191" s="129"/>
      <c r="CLK191" s="129"/>
      <c r="CLL191" s="129"/>
      <c r="CLM191" s="129"/>
      <c r="CLN191" s="129"/>
      <c r="CLO191" s="129"/>
      <c r="CLP191" s="129"/>
      <c r="CLQ191" s="129"/>
      <c r="CLR191" s="129"/>
      <c r="CLS191" s="129"/>
      <c r="CLT191" s="129"/>
      <c r="CLU191" s="129"/>
      <c r="CLV191" s="129"/>
      <c r="CLW191" s="129"/>
      <c r="CLX191" s="129"/>
      <c r="CLY191" s="129"/>
      <c r="CLZ191" s="129"/>
      <c r="CMA191" s="129"/>
      <c r="CMB191" s="129"/>
      <c r="CMC191" s="129"/>
      <c r="CMD191" s="129"/>
      <c r="CME191" s="129"/>
      <c r="CMF191" s="129"/>
      <c r="CMG191" s="129"/>
      <c r="CMH191" s="129"/>
      <c r="CMI191" s="129"/>
      <c r="CMJ191" s="129"/>
      <c r="CMK191" s="129"/>
      <c r="CML191" s="129"/>
      <c r="CMM191" s="129"/>
      <c r="CMN191" s="129"/>
      <c r="CMO191" s="129"/>
      <c r="CMP191" s="129"/>
      <c r="CMQ191" s="129"/>
      <c r="CMR191" s="129"/>
      <c r="CMS191" s="129"/>
      <c r="CMT191" s="129"/>
      <c r="CMU191" s="129"/>
      <c r="CMV191" s="129"/>
      <c r="CMW191" s="129"/>
      <c r="CMX191" s="129"/>
      <c r="CMY191" s="129"/>
      <c r="CMZ191" s="129"/>
      <c r="CNA191" s="129"/>
      <c r="CNB191" s="129"/>
      <c r="CNC191" s="129"/>
      <c r="CND191" s="129"/>
      <c r="CNE191" s="129"/>
      <c r="CNF191" s="129"/>
      <c r="CNG191" s="129"/>
      <c r="CNH191" s="129"/>
      <c r="CNI191" s="129"/>
      <c r="CNJ191" s="129"/>
      <c r="CNK191" s="129"/>
      <c r="CNL191" s="129"/>
      <c r="CNM191" s="129"/>
      <c r="CNN191" s="129"/>
      <c r="CNO191" s="129"/>
      <c r="CNP191" s="129"/>
      <c r="CNQ191" s="129"/>
      <c r="CNR191" s="129"/>
      <c r="CNS191" s="129"/>
      <c r="CNT191" s="129"/>
      <c r="CNU191" s="129"/>
      <c r="CNV191" s="129"/>
      <c r="CNW191" s="129"/>
      <c r="CNX191" s="129"/>
      <c r="CNY191" s="129"/>
      <c r="CNZ191" s="129"/>
      <c r="COA191" s="129"/>
      <c r="COB191" s="129"/>
      <c r="COC191" s="129"/>
      <c r="COD191" s="129"/>
      <c r="COE191" s="129"/>
      <c r="COF191" s="129"/>
      <c r="COG191" s="129"/>
      <c r="COH191" s="129"/>
      <c r="COI191" s="129"/>
      <c r="COJ191" s="129"/>
      <c r="COK191" s="129"/>
      <c r="COL191" s="129"/>
      <c r="COM191" s="129"/>
      <c r="CON191" s="129"/>
      <c r="COO191" s="129"/>
      <c r="COP191" s="129"/>
      <c r="COQ191" s="129"/>
      <c r="COR191" s="129"/>
      <c r="COS191" s="129"/>
      <c r="COT191" s="129"/>
      <c r="COU191" s="129"/>
      <c r="COV191" s="129"/>
      <c r="COW191" s="129"/>
      <c r="COX191" s="129"/>
      <c r="COY191" s="129"/>
      <c r="COZ191" s="129"/>
      <c r="CPA191" s="129"/>
      <c r="CPB191" s="129"/>
      <c r="CPC191" s="129"/>
      <c r="CPD191" s="129"/>
      <c r="CPE191" s="129"/>
      <c r="CPF191" s="129"/>
      <c r="CPG191" s="129"/>
      <c r="CPH191" s="129"/>
      <c r="CPI191" s="129"/>
      <c r="CPJ191" s="129"/>
      <c r="CPK191" s="129"/>
      <c r="CPL191" s="129"/>
      <c r="CPM191" s="129"/>
      <c r="CPN191" s="129"/>
      <c r="CPO191" s="129"/>
      <c r="CPP191" s="129"/>
      <c r="CPQ191" s="129"/>
      <c r="CPR191" s="129"/>
      <c r="CPS191" s="129"/>
      <c r="CPT191" s="129"/>
      <c r="CPU191" s="129"/>
      <c r="CPV191" s="129"/>
      <c r="CPW191" s="129"/>
      <c r="CPX191" s="129"/>
      <c r="CPY191" s="129"/>
      <c r="CPZ191" s="129"/>
      <c r="CQA191" s="129"/>
      <c r="CQB191" s="129"/>
      <c r="CQC191" s="129"/>
      <c r="CQD191" s="129"/>
      <c r="CQE191" s="129"/>
      <c r="CQF191" s="129"/>
      <c r="CQG191" s="129"/>
      <c r="CQH191" s="129"/>
      <c r="CQI191" s="129"/>
      <c r="CQJ191" s="129"/>
      <c r="CQK191" s="129"/>
      <c r="CQL191" s="129"/>
      <c r="CQM191" s="129"/>
      <c r="CQN191" s="129"/>
      <c r="CQO191" s="129"/>
      <c r="CQP191" s="129"/>
      <c r="CQQ191" s="129"/>
      <c r="CQR191" s="129"/>
      <c r="CQS191" s="129"/>
      <c r="CQT191" s="129"/>
      <c r="CQU191" s="129"/>
      <c r="CQV191" s="129"/>
      <c r="CQW191" s="129"/>
      <c r="CQX191" s="129"/>
      <c r="CQY191" s="129"/>
      <c r="CQZ191" s="129"/>
      <c r="CRA191" s="129"/>
      <c r="CRB191" s="129"/>
      <c r="CRC191" s="129"/>
      <c r="CRD191" s="129"/>
      <c r="CRE191" s="129"/>
      <c r="CRF191" s="129"/>
      <c r="CRG191" s="129"/>
      <c r="CRH191" s="129"/>
      <c r="CRI191" s="129"/>
      <c r="CRJ191" s="129"/>
      <c r="CRK191" s="129"/>
      <c r="CRL191" s="129"/>
      <c r="CRM191" s="129"/>
      <c r="CRN191" s="129"/>
      <c r="CRO191" s="129"/>
      <c r="CRP191" s="129"/>
      <c r="CRQ191" s="129"/>
      <c r="CRR191" s="129"/>
      <c r="CRS191" s="129"/>
      <c r="CRT191" s="129"/>
      <c r="CRU191" s="129"/>
      <c r="CRV191" s="129"/>
      <c r="CRW191" s="129"/>
      <c r="CRX191" s="129"/>
      <c r="CRY191" s="129"/>
      <c r="CRZ191" s="129"/>
      <c r="CSA191" s="129"/>
      <c r="CSB191" s="129"/>
      <c r="CSC191" s="129"/>
      <c r="CSD191" s="129"/>
      <c r="CSE191" s="129"/>
      <c r="CSF191" s="129"/>
      <c r="CSG191" s="129"/>
      <c r="CSH191" s="129"/>
      <c r="CSI191" s="129"/>
      <c r="CSJ191" s="129"/>
      <c r="CSK191" s="129"/>
      <c r="CSL191" s="129"/>
      <c r="CSM191" s="129"/>
      <c r="CSN191" s="129"/>
      <c r="CSO191" s="129"/>
      <c r="CSP191" s="129"/>
      <c r="CSQ191" s="129"/>
      <c r="CSR191" s="129"/>
      <c r="CSS191" s="129"/>
      <c r="CST191" s="129"/>
      <c r="CSU191" s="129"/>
      <c r="CSV191" s="129"/>
      <c r="CSW191" s="129"/>
      <c r="CSX191" s="129"/>
      <c r="CSY191" s="129"/>
      <c r="CSZ191" s="129"/>
      <c r="CTA191" s="129"/>
      <c r="CTB191" s="129"/>
      <c r="CTC191" s="129"/>
      <c r="CTD191" s="129"/>
      <c r="CTE191" s="129"/>
      <c r="CTF191" s="129"/>
      <c r="CTG191" s="129"/>
      <c r="CTH191" s="129"/>
      <c r="CTI191" s="129"/>
      <c r="CTJ191" s="129"/>
      <c r="CTK191" s="129"/>
      <c r="CTL191" s="129"/>
      <c r="CTM191" s="129"/>
      <c r="CTN191" s="129"/>
      <c r="CTO191" s="129"/>
      <c r="CTP191" s="129"/>
      <c r="CTQ191" s="129"/>
      <c r="CTR191" s="129"/>
      <c r="CTS191" s="129"/>
      <c r="CTT191" s="129"/>
      <c r="CTU191" s="129"/>
      <c r="CTV191" s="129"/>
      <c r="CTW191" s="129"/>
      <c r="CTX191" s="129"/>
      <c r="CTY191" s="129"/>
      <c r="CTZ191" s="129"/>
      <c r="CUA191" s="129"/>
      <c r="CUB191" s="129"/>
      <c r="CUC191" s="129"/>
      <c r="CUD191" s="129"/>
      <c r="CUE191" s="129"/>
      <c r="CUF191" s="129"/>
      <c r="CUG191" s="129"/>
      <c r="CUH191" s="129"/>
      <c r="CUI191" s="129"/>
      <c r="CUJ191" s="129"/>
      <c r="CUK191" s="129"/>
      <c r="CUL191" s="129"/>
      <c r="CUM191" s="129"/>
      <c r="CUN191" s="129"/>
      <c r="CUO191" s="129"/>
      <c r="CUP191" s="129"/>
      <c r="CUQ191" s="129"/>
      <c r="CUR191" s="129"/>
      <c r="CUS191" s="129"/>
      <c r="CUT191" s="129"/>
      <c r="CUU191" s="129"/>
      <c r="CUV191" s="129"/>
      <c r="CUW191" s="129"/>
      <c r="CUX191" s="129"/>
      <c r="CUY191" s="129"/>
      <c r="CUZ191" s="129"/>
      <c r="CVA191" s="129"/>
      <c r="CVB191" s="129"/>
      <c r="CVC191" s="129"/>
      <c r="CVD191" s="129"/>
      <c r="CVE191" s="129"/>
      <c r="CVF191" s="129"/>
      <c r="CVG191" s="129"/>
      <c r="CVH191" s="129"/>
      <c r="CVI191" s="129"/>
      <c r="CVJ191" s="129"/>
      <c r="CVK191" s="129"/>
      <c r="CVL191" s="129"/>
      <c r="CVM191" s="129"/>
      <c r="CVN191" s="129"/>
      <c r="CVO191" s="129"/>
      <c r="CVP191" s="129"/>
      <c r="CVQ191" s="129"/>
      <c r="CVR191" s="129"/>
      <c r="CVS191" s="129"/>
      <c r="CVT191" s="129"/>
      <c r="CVU191" s="129"/>
      <c r="CVV191" s="129"/>
      <c r="CVW191" s="129"/>
      <c r="CVX191" s="129"/>
      <c r="CVY191" s="129"/>
      <c r="CVZ191" s="129"/>
      <c r="CWA191" s="129"/>
      <c r="CWB191" s="129"/>
      <c r="CWC191" s="129"/>
      <c r="CWD191" s="129"/>
      <c r="CWE191" s="129"/>
      <c r="CWF191" s="129"/>
      <c r="CWG191" s="129"/>
      <c r="CWH191" s="129"/>
      <c r="CWI191" s="129"/>
      <c r="CWJ191" s="129"/>
      <c r="CWK191" s="129"/>
      <c r="CWL191" s="129"/>
      <c r="CWM191" s="129"/>
      <c r="CWN191" s="129"/>
      <c r="CWO191" s="129"/>
      <c r="CWP191" s="129"/>
      <c r="CWQ191" s="129"/>
      <c r="CWR191" s="129"/>
      <c r="CWS191" s="129"/>
      <c r="CWT191" s="129"/>
      <c r="CWU191" s="129"/>
      <c r="CWV191" s="129"/>
      <c r="CWW191" s="129"/>
      <c r="CWX191" s="129"/>
      <c r="CWY191" s="129"/>
      <c r="CWZ191" s="129"/>
      <c r="CXA191" s="129"/>
      <c r="CXB191" s="129"/>
      <c r="CXC191" s="129"/>
      <c r="CXD191" s="129"/>
      <c r="CXE191" s="129"/>
      <c r="CXF191" s="129"/>
      <c r="CXG191" s="129"/>
      <c r="CXH191" s="129"/>
      <c r="CXI191" s="129"/>
      <c r="CXJ191" s="129"/>
      <c r="CXK191" s="129"/>
      <c r="CXL191" s="129"/>
      <c r="CXM191" s="129"/>
      <c r="CXN191" s="129"/>
      <c r="CXO191" s="129"/>
      <c r="CXP191" s="129"/>
      <c r="CXQ191" s="129"/>
      <c r="CXR191" s="129"/>
      <c r="CXS191" s="129"/>
      <c r="CXT191" s="129"/>
      <c r="CXU191" s="129"/>
      <c r="CXV191" s="129"/>
      <c r="CXW191" s="129"/>
      <c r="CXX191" s="129"/>
      <c r="CXY191" s="129"/>
      <c r="CXZ191" s="129"/>
      <c r="CYA191" s="129"/>
      <c r="CYB191" s="129"/>
      <c r="CYC191" s="129"/>
      <c r="CYD191" s="129"/>
      <c r="CYE191" s="129"/>
      <c r="CYF191" s="129"/>
      <c r="CYG191" s="129"/>
      <c r="CYH191" s="129"/>
      <c r="CYI191" s="129"/>
      <c r="CYJ191" s="129"/>
      <c r="CYK191" s="129"/>
      <c r="CYL191" s="129"/>
      <c r="CYM191" s="129"/>
      <c r="CYN191" s="129"/>
      <c r="CYO191" s="129"/>
      <c r="CYP191" s="129"/>
      <c r="CYQ191" s="129"/>
      <c r="CYR191" s="129"/>
      <c r="CYS191" s="129"/>
      <c r="CYT191" s="129"/>
      <c r="CYU191" s="129"/>
      <c r="CYV191" s="129"/>
      <c r="CYW191" s="129"/>
      <c r="CYX191" s="129"/>
      <c r="CYY191" s="129"/>
      <c r="CYZ191" s="129"/>
      <c r="CZA191" s="129"/>
      <c r="CZB191" s="129"/>
      <c r="CZC191" s="129"/>
      <c r="CZD191" s="129"/>
      <c r="CZE191" s="129"/>
      <c r="CZF191" s="129"/>
      <c r="CZG191" s="129"/>
      <c r="CZH191" s="129"/>
      <c r="CZI191" s="129"/>
      <c r="CZJ191" s="129"/>
      <c r="CZK191" s="129"/>
      <c r="CZL191" s="129"/>
      <c r="CZM191" s="129"/>
      <c r="CZN191" s="129"/>
      <c r="CZO191" s="129"/>
      <c r="CZP191" s="129"/>
      <c r="CZQ191" s="129"/>
      <c r="CZR191" s="129"/>
      <c r="CZS191" s="129"/>
      <c r="CZT191" s="129"/>
      <c r="CZU191" s="129"/>
      <c r="CZV191" s="129"/>
      <c r="CZW191" s="129"/>
      <c r="CZX191" s="129"/>
      <c r="CZY191" s="129"/>
      <c r="CZZ191" s="129"/>
      <c r="DAA191" s="129"/>
      <c r="DAB191" s="129"/>
      <c r="DAC191" s="129"/>
      <c r="DAD191" s="129"/>
      <c r="DAE191" s="129"/>
      <c r="DAF191" s="129"/>
      <c r="DAG191" s="129"/>
      <c r="DAH191" s="129"/>
      <c r="DAI191" s="129"/>
      <c r="DAJ191" s="129"/>
      <c r="DAK191" s="129"/>
      <c r="DAL191" s="129"/>
      <c r="DAM191" s="129"/>
      <c r="DAN191" s="129"/>
      <c r="DAO191" s="129"/>
      <c r="DAP191" s="129"/>
      <c r="DAQ191" s="129"/>
      <c r="DAR191" s="129"/>
      <c r="DAS191" s="129"/>
      <c r="DAT191" s="129"/>
      <c r="DAU191" s="129"/>
      <c r="DAV191" s="129"/>
      <c r="DAW191" s="129"/>
      <c r="DAX191" s="129"/>
      <c r="DAY191" s="129"/>
      <c r="DAZ191" s="129"/>
      <c r="DBA191" s="129"/>
      <c r="DBB191" s="129"/>
      <c r="DBC191" s="129"/>
      <c r="DBD191" s="129"/>
      <c r="DBE191" s="129"/>
      <c r="DBF191" s="129"/>
      <c r="DBG191" s="129"/>
      <c r="DBH191" s="129"/>
      <c r="DBI191" s="129"/>
      <c r="DBJ191" s="129"/>
      <c r="DBK191" s="129"/>
      <c r="DBL191" s="129"/>
      <c r="DBM191" s="129"/>
      <c r="DBN191" s="129"/>
      <c r="DBO191" s="129"/>
      <c r="DBP191" s="129"/>
      <c r="DBQ191" s="129"/>
      <c r="DBR191" s="129"/>
      <c r="DBS191" s="129"/>
      <c r="DBT191" s="129"/>
      <c r="DBU191" s="129"/>
      <c r="DBV191" s="129"/>
      <c r="DBW191" s="129"/>
      <c r="DBX191" s="129"/>
      <c r="DBY191" s="129"/>
      <c r="DBZ191" s="129"/>
      <c r="DCA191" s="129"/>
      <c r="DCB191" s="129"/>
      <c r="DCC191" s="129"/>
      <c r="DCD191" s="129"/>
      <c r="DCE191" s="129"/>
      <c r="DCF191" s="129"/>
      <c r="DCG191" s="129"/>
      <c r="DCH191" s="129"/>
      <c r="DCI191" s="129"/>
      <c r="DCJ191" s="129"/>
      <c r="DCK191" s="129"/>
      <c r="DCL191" s="129"/>
      <c r="DCM191" s="129"/>
      <c r="DCN191" s="129"/>
      <c r="DCO191" s="129"/>
      <c r="DCP191" s="129"/>
      <c r="DCQ191" s="129"/>
      <c r="DCR191" s="129"/>
      <c r="DCS191" s="129"/>
      <c r="DCT191" s="129"/>
      <c r="DCU191" s="129"/>
      <c r="DCV191" s="129"/>
      <c r="DCW191" s="129"/>
      <c r="DCX191" s="129"/>
      <c r="DCY191" s="129"/>
      <c r="DCZ191" s="129"/>
      <c r="DDA191" s="129"/>
      <c r="DDB191" s="129"/>
      <c r="DDC191" s="129"/>
      <c r="DDD191" s="129"/>
      <c r="DDE191" s="129"/>
      <c r="DDF191" s="129"/>
      <c r="DDG191" s="129"/>
      <c r="DDH191" s="129"/>
      <c r="DDI191" s="129"/>
      <c r="DDJ191" s="129"/>
      <c r="DDK191" s="129"/>
      <c r="DDL191" s="129"/>
      <c r="DDM191" s="129"/>
      <c r="DDN191" s="129"/>
      <c r="DDO191" s="129"/>
      <c r="DDP191" s="129"/>
      <c r="DDQ191" s="129"/>
      <c r="DDR191" s="129"/>
      <c r="DDS191" s="129"/>
      <c r="DDT191" s="129"/>
      <c r="DDU191" s="129"/>
      <c r="DDV191" s="129"/>
      <c r="DDW191" s="129"/>
      <c r="DDX191" s="129"/>
      <c r="DDY191" s="129"/>
      <c r="DDZ191" s="129"/>
      <c r="DEA191" s="129"/>
      <c r="DEB191" s="129"/>
      <c r="DEC191" s="129"/>
      <c r="DED191" s="129"/>
      <c r="DEE191" s="129"/>
      <c r="DEF191" s="129"/>
      <c r="DEG191" s="129"/>
      <c r="DEH191" s="129"/>
      <c r="DEI191" s="129"/>
      <c r="DEJ191" s="129"/>
      <c r="DEK191" s="129"/>
      <c r="DEL191" s="129"/>
      <c r="DEM191" s="129"/>
      <c r="DEN191" s="129"/>
      <c r="DEO191" s="129"/>
      <c r="DEP191" s="129"/>
      <c r="DEQ191" s="129"/>
      <c r="DER191" s="129"/>
      <c r="DES191" s="129"/>
      <c r="DET191" s="129"/>
      <c r="DEU191" s="129"/>
      <c r="DEV191" s="129"/>
      <c r="DEW191" s="129"/>
      <c r="DEX191" s="129"/>
      <c r="DEY191" s="129"/>
      <c r="DEZ191" s="129"/>
      <c r="DFA191" s="129"/>
      <c r="DFB191" s="129"/>
      <c r="DFC191" s="129"/>
      <c r="DFD191" s="129"/>
      <c r="DFE191" s="129"/>
      <c r="DFF191" s="129"/>
      <c r="DFG191" s="129"/>
      <c r="DFH191" s="129"/>
      <c r="DFI191" s="129"/>
      <c r="DFJ191" s="129"/>
      <c r="DFK191" s="129"/>
      <c r="DFL191" s="129"/>
      <c r="DFM191" s="129"/>
      <c r="DFN191" s="129"/>
      <c r="DFO191" s="129"/>
      <c r="DFP191" s="129"/>
      <c r="DFQ191" s="129"/>
      <c r="DFR191" s="129"/>
      <c r="DFS191" s="129"/>
      <c r="DFT191" s="129"/>
      <c r="DFU191" s="129"/>
      <c r="DFV191" s="129"/>
      <c r="DFW191" s="129"/>
      <c r="DFX191" s="129"/>
      <c r="DFY191" s="129"/>
      <c r="DFZ191" s="129"/>
      <c r="DGA191" s="129"/>
      <c r="DGB191" s="129"/>
      <c r="DGC191" s="129"/>
      <c r="DGD191" s="129"/>
      <c r="DGE191" s="129"/>
      <c r="DGF191" s="129"/>
      <c r="DGG191" s="129"/>
      <c r="DGH191" s="129"/>
      <c r="DGI191" s="129"/>
      <c r="DGJ191" s="129"/>
      <c r="DGK191" s="129"/>
      <c r="DGL191" s="129"/>
      <c r="DGM191" s="129"/>
      <c r="DGN191" s="129"/>
      <c r="DGO191" s="129"/>
      <c r="DGP191" s="129"/>
      <c r="DGQ191" s="129"/>
      <c r="DGR191" s="129"/>
      <c r="DGS191" s="129"/>
      <c r="DGT191" s="129"/>
      <c r="DGU191" s="129"/>
      <c r="DGV191" s="129"/>
      <c r="DGW191" s="129"/>
      <c r="DGX191" s="129"/>
      <c r="DGY191" s="129"/>
      <c r="DGZ191" s="129"/>
      <c r="DHA191" s="129"/>
      <c r="DHB191" s="129"/>
      <c r="DHC191" s="129"/>
      <c r="DHD191" s="129"/>
      <c r="DHE191" s="129"/>
      <c r="DHF191" s="129"/>
      <c r="DHG191" s="129"/>
      <c r="DHH191" s="129"/>
      <c r="DHI191" s="129"/>
      <c r="DHJ191" s="129"/>
      <c r="DHK191" s="129"/>
      <c r="DHL191" s="129"/>
      <c r="DHM191" s="129"/>
      <c r="DHN191" s="129"/>
      <c r="DHO191" s="129"/>
      <c r="DHP191" s="129"/>
      <c r="DHQ191" s="129"/>
      <c r="DHR191" s="129"/>
      <c r="DHS191" s="129"/>
      <c r="DHT191" s="129"/>
      <c r="DHU191" s="129"/>
      <c r="DHV191" s="129"/>
      <c r="DHW191" s="129"/>
      <c r="DHX191" s="129"/>
      <c r="DHY191" s="129"/>
      <c r="DHZ191" s="129"/>
      <c r="DIA191" s="129"/>
      <c r="DIB191" s="129"/>
      <c r="DIC191" s="129"/>
      <c r="DID191" s="129"/>
      <c r="DIE191" s="129"/>
      <c r="DIF191" s="129"/>
      <c r="DIG191" s="129"/>
      <c r="DIH191" s="129"/>
      <c r="DII191" s="129"/>
      <c r="DIJ191" s="129"/>
      <c r="DIK191" s="129"/>
      <c r="DIL191" s="129"/>
      <c r="DIM191" s="129"/>
      <c r="DIN191" s="129"/>
      <c r="DIO191" s="129"/>
      <c r="DIP191" s="129"/>
      <c r="DIQ191" s="129"/>
      <c r="DIR191" s="129"/>
      <c r="DIS191" s="129"/>
      <c r="DIT191" s="129"/>
      <c r="DIU191" s="129"/>
      <c r="DIV191" s="129"/>
      <c r="DIW191" s="129"/>
      <c r="DIX191" s="129"/>
      <c r="DIY191" s="129"/>
      <c r="DIZ191" s="129"/>
      <c r="DJA191" s="129"/>
      <c r="DJB191" s="129"/>
      <c r="DJC191" s="129"/>
      <c r="DJD191" s="129"/>
      <c r="DJE191" s="129"/>
      <c r="DJF191" s="129"/>
      <c r="DJG191" s="129"/>
      <c r="DJH191" s="129"/>
      <c r="DJI191" s="129"/>
      <c r="DJJ191" s="129"/>
      <c r="DJK191" s="129"/>
      <c r="DJL191" s="129"/>
      <c r="DJM191" s="129"/>
      <c r="DJN191" s="129"/>
      <c r="DJO191" s="129"/>
      <c r="DJP191" s="129"/>
      <c r="DJQ191" s="129"/>
      <c r="DJR191" s="129"/>
      <c r="DJS191" s="129"/>
      <c r="DJT191" s="129"/>
      <c r="DJU191" s="129"/>
      <c r="DJV191" s="129"/>
      <c r="DJW191" s="129"/>
      <c r="DJX191" s="129"/>
      <c r="DJY191" s="129"/>
      <c r="DJZ191" s="129"/>
      <c r="DKA191" s="129"/>
      <c r="DKB191" s="129"/>
      <c r="DKC191" s="129"/>
      <c r="DKD191" s="129"/>
      <c r="DKE191" s="129"/>
      <c r="DKF191" s="129"/>
      <c r="DKG191" s="129"/>
      <c r="DKH191" s="129"/>
      <c r="DKI191" s="129"/>
      <c r="DKJ191" s="129"/>
      <c r="DKK191" s="129"/>
      <c r="DKL191" s="129"/>
      <c r="DKM191" s="129"/>
      <c r="DKN191" s="129"/>
      <c r="DKO191" s="129"/>
      <c r="DKP191" s="129"/>
      <c r="DKQ191" s="129"/>
      <c r="DKR191" s="129"/>
      <c r="DKS191" s="129"/>
      <c r="DKT191" s="129"/>
      <c r="DKU191" s="129"/>
      <c r="DKV191" s="129"/>
      <c r="DKW191" s="129"/>
      <c r="DKX191" s="129"/>
      <c r="DKY191" s="129"/>
      <c r="DKZ191" s="129"/>
      <c r="DLA191" s="129"/>
      <c r="DLB191" s="129"/>
      <c r="DLC191" s="129"/>
      <c r="DLD191" s="129"/>
      <c r="DLE191" s="129"/>
      <c r="DLF191" s="129"/>
      <c r="DLG191" s="129"/>
      <c r="DLH191" s="129"/>
      <c r="DLI191" s="129"/>
      <c r="DLJ191" s="129"/>
      <c r="DLK191" s="129"/>
      <c r="DLL191" s="129"/>
      <c r="DLM191" s="129"/>
      <c r="DLN191" s="129"/>
      <c r="DLO191" s="129"/>
      <c r="DLP191" s="129"/>
      <c r="DLQ191" s="129"/>
      <c r="DLR191" s="129"/>
      <c r="DLS191" s="129"/>
      <c r="DLT191" s="129"/>
      <c r="DLU191" s="129"/>
      <c r="DLV191" s="129"/>
      <c r="DLW191" s="129"/>
      <c r="DLX191" s="129"/>
      <c r="DLY191" s="129"/>
      <c r="DLZ191" s="129"/>
      <c r="DMA191" s="129"/>
      <c r="DMB191" s="129"/>
      <c r="DMC191" s="129"/>
      <c r="DMD191" s="129"/>
      <c r="DME191" s="129"/>
      <c r="DMF191" s="129"/>
      <c r="DMG191" s="129"/>
      <c r="DMH191" s="129"/>
      <c r="DMI191" s="129"/>
      <c r="DMJ191" s="129"/>
      <c r="DMK191" s="129"/>
      <c r="DML191" s="129"/>
      <c r="DMM191" s="129"/>
      <c r="DMN191" s="129"/>
      <c r="DMO191" s="129"/>
      <c r="DMP191" s="129"/>
      <c r="DMQ191" s="129"/>
      <c r="DMR191" s="129"/>
      <c r="DMS191" s="129"/>
      <c r="DMT191" s="129"/>
      <c r="DMU191" s="129"/>
      <c r="DMV191" s="129"/>
      <c r="DMW191" s="129"/>
      <c r="DMX191" s="129"/>
      <c r="DMY191" s="129"/>
      <c r="DMZ191" s="129"/>
      <c r="DNA191" s="129"/>
      <c r="DNB191" s="129"/>
      <c r="DNC191" s="129"/>
      <c r="DND191" s="129"/>
      <c r="DNE191" s="129"/>
      <c r="DNF191" s="129"/>
      <c r="DNG191" s="129"/>
      <c r="DNH191" s="129"/>
      <c r="DNI191" s="129"/>
      <c r="DNJ191" s="129"/>
      <c r="DNK191" s="129"/>
      <c r="DNL191" s="129"/>
      <c r="DNM191" s="129"/>
      <c r="DNN191" s="129"/>
      <c r="DNO191" s="129"/>
      <c r="DNP191" s="129"/>
      <c r="DNQ191" s="129"/>
      <c r="DNR191" s="129"/>
      <c r="DNS191" s="129"/>
      <c r="DNT191" s="129"/>
      <c r="DNU191" s="129"/>
      <c r="DNV191" s="129"/>
      <c r="DNW191" s="129"/>
      <c r="DNX191" s="129"/>
      <c r="DNY191" s="129"/>
      <c r="DNZ191" s="129"/>
      <c r="DOA191" s="129"/>
      <c r="DOB191" s="129"/>
      <c r="DOC191" s="129"/>
      <c r="DOD191" s="129"/>
      <c r="DOE191" s="129"/>
      <c r="DOF191" s="129"/>
      <c r="DOG191" s="129"/>
      <c r="DOH191" s="129"/>
      <c r="DOI191" s="129"/>
      <c r="DOJ191" s="129"/>
      <c r="DOK191" s="129"/>
      <c r="DOL191" s="129"/>
      <c r="DOM191" s="129"/>
      <c r="DON191" s="129"/>
      <c r="DOO191" s="129"/>
      <c r="DOP191" s="129"/>
      <c r="DOQ191" s="129"/>
      <c r="DOR191" s="129"/>
      <c r="DOS191" s="129"/>
      <c r="DOT191" s="129"/>
      <c r="DOU191" s="129"/>
      <c r="DOV191" s="129"/>
      <c r="DOW191" s="129"/>
      <c r="DOX191" s="129"/>
      <c r="DOY191" s="129"/>
      <c r="DOZ191" s="129"/>
      <c r="DPA191" s="129"/>
      <c r="DPB191" s="129"/>
      <c r="DPC191" s="129"/>
      <c r="DPD191" s="129"/>
      <c r="DPE191" s="129"/>
      <c r="DPF191" s="129"/>
      <c r="DPG191" s="129"/>
      <c r="DPH191" s="129"/>
      <c r="DPI191" s="129"/>
      <c r="DPJ191" s="129"/>
      <c r="DPK191" s="129"/>
      <c r="DPL191" s="129"/>
      <c r="DPM191" s="129"/>
      <c r="DPN191" s="129"/>
      <c r="DPO191" s="129"/>
      <c r="DPP191" s="129"/>
      <c r="DPQ191" s="129"/>
      <c r="DPR191" s="129"/>
      <c r="DPS191" s="129"/>
      <c r="DPT191" s="129"/>
      <c r="DPU191" s="129"/>
      <c r="DPV191" s="129"/>
      <c r="DPW191" s="129"/>
      <c r="DPX191" s="129"/>
      <c r="DPY191" s="129"/>
      <c r="DPZ191" s="129"/>
      <c r="DQA191" s="129"/>
      <c r="DQB191" s="129"/>
      <c r="DQC191" s="129"/>
      <c r="DQD191" s="129"/>
      <c r="DQE191" s="129"/>
      <c r="DQF191" s="129"/>
      <c r="DQG191" s="129"/>
      <c r="DQH191" s="129"/>
      <c r="DQI191" s="129"/>
      <c r="DQJ191" s="129"/>
      <c r="DQK191" s="129"/>
      <c r="DQL191" s="129"/>
      <c r="DQM191" s="129"/>
      <c r="DQN191" s="129"/>
      <c r="DQO191" s="129"/>
      <c r="DQP191" s="129"/>
      <c r="DQQ191" s="129"/>
      <c r="DQR191" s="129"/>
      <c r="DQS191" s="129"/>
      <c r="DQT191" s="129"/>
      <c r="DQU191" s="129"/>
      <c r="DQV191" s="129"/>
      <c r="DQW191" s="129"/>
      <c r="DQX191" s="129"/>
      <c r="DQY191" s="129"/>
      <c r="DQZ191" s="129"/>
      <c r="DRA191" s="129"/>
      <c r="DRB191" s="129"/>
      <c r="DRC191" s="129"/>
      <c r="DRD191" s="129"/>
      <c r="DRE191" s="129"/>
      <c r="DRF191" s="129"/>
      <c r="DRG191" s="129"/>
      <c r="DRH191" s="129"/>
      <c r="DRI191" s="129"/>
      <c r="DRJ191" s="129"/>
      <c r="DRK191" s="129"/>
      <c r="DRL191" s="129"/>
      <c r="DRM191" s="129"/>
      <c r="DRN191" s="129"/>
      <c r="DRO191" s="129"/>
      <c r="DRP191" s="129"/>
      <c r="DRQ191" s="129"/>
      <c r="DRR191" s="129"/>
      <c r="DRS191" s="129"/>
      <c r="DRT191" s="129"/>
      <c r="DRU191" s="129"/>
      <c r="DRV191" s="129"/>
      <c r="DRW191" s="129"/>
      <c r="DRX191" s="129"/>
      <c r="DRY191" s="129"/>
      <c r="DRZ191" s="129"/>
      <c r="DSA191" s="129"/>
      <c r="DSB191" s="129"/>
      <c r="DSC191" s="129"/>
      <c r="DSD191" s="129"/>
      <c r="DSE191" s="129"/>
      <c r="DSF191" s="129"/>
      <c r="DSG191" s="129"/>
      <c r="DSH191" s="129"/>
      <c r="DSI191" s="129"/>
      <c r="DSJ191" s="129"/>
      <c r="DSK191" s="129"/>
      <c r="DSL191" s="129"/>
      <c r="DSM191" s="129"/>
      <c r="DSN191" s="129"/>
      <c r="DSO191" s="129"/>
      <c r="DSP191" s="129"/>
      <c r="DSQ191" s="129"/>
      <c r="DSR191" s="129"/>
      <c r="DSS191" s="129"/>
      <c r="DST191" s="129"/>
      <c r="DSU191" s="129"/>
      <c r="DSV191" s="129"/>
      <c r="DSW191" s="129"/>
      <c r="DSX191" s="129"/>
      <c r="DSY191" s="129"/>
      <c r="DSZ191" s="129"/>
      <c r="DTA191" s="129"/>
      <c r="DTB191" s="129"/>
      <c r="DTC191" s="129"/>
      <c r="DTD191" s="129"/>
      <c r="DTE191" s="129"/>
      <c r="DTF191" s="129"/>
      <c r="DTG191" s="129"/>
      <c r="DTH191" s="129"/>
      <c r="DTI191" s="129"/>
      <c r="DTJ191" s="129"/>
      <c r="DTK191" s="129"/>
      <c r="DTL191" s="129"/>
      <c r="DTM191" s="129"/>
      <c r="DTN191" s="129"/>
      <c r="DTO191" s="129"/>
      <c r="DTP191" s="129"/>
      <c r="DTQ191" s="129"/>
      <c r="DTR191" s="129"/>
      <c r="DTS191" s="129"/>
      <c r="DTT191" s="129"/>
      <c r="DTU191" s="129"/>
      <c r="DTV191" s="129"/>
      <c r="DTW191" s="129"/>
      <c r="DTX191" s="129"/>
      <c r="DTY191" s="129"/>
      <c r="DTZ191" s="129"/>
      <c r="DUA191" s="129"/>
      <c r="DUB191" s="129"/>
      <c r="DUC191" s="129"/>
      <c r="DUD191" s="129"/>
      <c r="DUE191" s="129"/>
      <c r="DUF191" s="129"/>
      <c r="DUG191" s="129"/>
      <c r="DUH191" s="129"/>
      <c r="DUI191" s="129"/>
      <c r="DUJ191" s="129"/>
      <c r="DUK191" s="129"/>
      <c r="DUL191" s="129"/>
      <c r="DUM191" s="129"/>
      <c r="DUN191" s="129"/>
      <c r="DUO191" s="129"/>
      <c r="DUP191" s="129"/>
      <c r="DUQ191" s="129"/>
      <c r="DUR191" s="129"/>
      <c r="DUS191" s="129"/>
      <c r="DUT191" s="129"/>
      <c r="DUU191" s="129"/>
      <c r="DUV191" s="129"/>
      <c r="DUW191" s="129"/>
      <c r="DUX191" s="129"/>
      <c r="DUY191" s="129"/>
      <c r="DUZ191" s="129"/>
      <c r="DVA191" s="129"/>
      <c r="DVB191" s="129"/>
      <c r="DVC191" s="129"/>
      <c r="DVD191" s="129"/>
      <c r="DVE191" s="129"/>
      <c r="DVF191" s="129"/>
      <c r="DVG191" s="129"/>
      <c r="DVH191" s="129"/>
      <c r="DVI191" s="129"/>
      <c r="DVJ191" s="129"/>
      <c r="DVK191" s="129"/>
      <c r="DVL191" s="129"/>
      <c r="DVM191" s="129"/>
      <c r="DVN191" s="129"/>
      <c r="DVO191" s="129"/>
      <c r="DVP191" s="129"/>
      <c r="DVQ191" s="129"/>
      <c r="DVR191" s="129"/>
      <c r="DVS191" s="129"/>
      <c r="DVT191" s="129"/>
      <c r="DVU191" s="129"/>
      <c r="DVV191" s="129"/>
      <c r="DVW191" s="129"/>
      <c r="DVX191" s="129"/>
      <c r="DVY191" s="129"/>
      <c r="DVZ191" s="129"/>
      <c r="DWA191" s="129"/>
      <c r="DWB191" s="129"/>
      <c r="DWC191" s="129"/>
      <c r="DWD191" s="129"/>
      <c r="DWE191" s="129"/>
      <c r="DWF191" s="129"/>
      <c r="DWG191" s="129"/>
      <c r="DWH191" s="129"/>
      <c r="DWI191" s="129"/>
      <c r="DWJ191" s="129"/>
      <c r="DWK191" s="129"/>
      <c r="DWL191" s="129"/>
      <c r="DWM191" s="129"/>
      <c r="DWN191" s="129"/>
      <c r="DWO191" s="129"/>
      <c r="DWP191" s="129"/>
      <c r="DWQ191" s="129"/>
      <c r="DWR191" s="129"/>
      <c r="DWS191" s="129"/>
      <c r="DWT191" s="129"/>
      <c r="DWU191" s="129"/>
      <c r="DWV191" s="129"/>
      <c r="DWW191" s="129"/>
      <c r="DWX191" s="129"/>
      <c r="DWY191" s="129"/>
      <c r="DWZ191" s="129"/>
      <c r="DXA191" s="129"/>
      <c r="DXB191" s="129"/>
      <c r="DXC191" s="129"/>
      <c r="DXD191" s="129"/>
      <c r="DXE191" s="129"/>
      <c r="DXF191" s="129"/>
      <c r="DXG191" s="129"/>
      <c r="DXH191" s="129"/>
      <c r="DXI191" s="129"/>
      <c r="DXJ191" s="129"/>
      <c r="DXK191" s="129"/>
      <c r="DXL191" s="129"/>
      <c r="DXM191" s="129"/>
      <c r="DXN191" s="129"/>
      <c r="DXO191" s="129"/>
      <c r="DXP191" s="129"/>
      <c r="DXQ191" s="129"/>
      <c r="DXR191" s="129"/>
      <c r="DXS191" s="129"/>
      <c r="DXT191" s="129"/>
      <c r="DXU191" s="129"/>
      <c r="DXV191" s="129"/>
      <c r="DXW191" s="129"/>
      <c r="DXX191" s="129"/>
      <c r="DXY191" s="129"/>
      <c r="DXZ191" s="129"/>
      <c r="DYA191" s="129"/>
      <c r="DYB191" s="129"/>
      <c r="DYC191" s="129"/>
      <c r="DYD191" s="129"/>
      <c r="DYE191" s="129"/>
      <c r="DYF191" s="129"/>
      <c r="DYG191" s="129"/>
      <c r="DYH191" s="129"/>
      <c r="DYI191" s="129"/>
      <c r="DYJ191" s="129"/>
      <c r="DYK191" s="129"/>
      <c r="DYL191" s="129"/>
      <c r="DYM191" s="129"/>
      <c r="DYN191" s="129"/>
      <c r="DYO191" s="129"/>
      <c r="DYP191" s="129"/>
      <c r="DYQ191" s="129"/>
      <c r="DYR191" s="129"/>
      <c r="DYS191" s="129"/>
      <c r="DYT191" s="129"/>
      <c r="DYU191" s="129"/>
      <c r="DYV191" s="129"/>
      <c r="DYW191" s="129"/>
      <c r="DYX191" s="129"/>
      <c r="DYY191" s="129"/>
      <c r="DYZ191" s="129"/>
      <c r="DZA191" s="129"/>
      <c r="DZB191" s="129"/>
      <c r="DZC191" s="129"/>
      <c r="DZD191" s="129"/>
      <c r="DZE191" s="129"/>
      <c r="DZF191" s="129"/>
      <c r="DZG191" s="129"/>
      <c r="DZH191" s="129"/>
      <c r="DZI191" s="129"/>
      <c r="DZJ191" s="129"/>
      <c r="DZK191" s="129"/>
      <c r="DZL191" s="129"/>
      <c r="DZM191" s="129"/>
      <c r="DZN191" s="129"/>
      <c r="DZO191" s="129"/>
      <c r="DZP191" s="129"/>
      <c r="DZQ191" s="129"/>
      <c r="DZR191" s="129"/>
      <c r="DZS191" s="129"/>
      <c r="DZT191" s="129"/>
      <c r="DZU191" s="129"/>
      <c r="DZV191" s="129"/>
      <c r="DZW191" s="129"/>
      <c r="DZX191" s="129"/>
      <c r="DZY191" s="129"/>
      <c r="DZZ191" s="129"/>
      <c r="EAA191" s="129"/>
      <c r="EAB191" s="129"/>
      <c r="EAC191" s="129"/>
      <c r="EAD191" s="129"/>
      <c r="EAE191" s="129"/>
      <c r="EAF191" s="129"/>
      <c r="EAG191" s="129"/>
      <c r="EAH191" s="129"/>
      <c r="EAI191" s="129"/>
      <c r="EAJ191" s="129"/>
      <c r="EAK191" s="129"/>
      <c r="EAL191" s="129"/>
      <c r="EAM191" s="129"/>
      <c r="EAN191" s="129"/>
      <c r="EAO191" s="129"/>
      <c r="EAP191" s="129"/>
      <c r="EAQ191" s="129"/>
      <c r="EAR191" s="129"/>
      <c r="EAS191" s="129"/>
      <c r="EAT191" s="129"/>
      <c r="EAU191" s="129"/>
      <c r="EAV191" s="129"/>
      <c r="EAW191" s="129"/>
      <c r="EAX191" s="129"/>
      <c r="EAY191" s="129"/>
      <c r="EAZ191" s="129"/>
      <c r="EBA191" s="129"/>
      <c r="EBB191" s="129"/>
      <c r="EBC191" s="129"/>
      <c r="EBD191" s="129"/>
      <c r="EBE191" s="129"/>
      <c r="EBF191" s="129"/>
      <c r="EBG191" s="129"/>
      <c r="EBH191" s="129"/>
      <c r="EBI191" s="129"/>
      <c r="EBJ191" s="129"/>
      <c r="EBK191" s="129"/>
      <c r="EBL191" s="129"/>
      <c r="EBM191" s="129"/>
      <c r="EBN191" s="129"/>
      <c r="EBO191" s="129"/>
      <c r="EBP191" s="129"/>
      <c r="EBQ191" s="129"/>
      <c r="EBR191" s="129"/>
      <c r="EBS191" s="129"/>
      <c r="EBT191" s="129"/>
      <c r="EBU191" s="129"/>
      <c r="EBV191" s="129"/>
      <c r="EBW191" s="129"/>
      <c r="EBX191" s="129"/>
      <c r="EBY191" s="129"/>
      <c r="EBZ191" s="129"/>
      <c r="ECA191" s="129"/>
      <c r="ECB191" s="129"/>
      <c r="ECC191" s="129"/>
      <c r="ECD191" s="129"/>
      <c r="ECE191" s="129"/>
      <c r="ECF191" s="129"/>
      <c r="ECG191" s="129"/>
      <c r="ECH191" s="129"/>
      <c r="ECI191" s="129"/>
      <c r="ECJ191" s="129"/>
      <c r="ECK191" s="129"/>
      <c r="ECL191" s="129"/>
      <c r="ECM191" s="129"/>
      <c r="ECN191" s="129"/>
      <c r="ECO191" s="129"/>
      <c r="ECP191" s="129"/>
      <c r="ECQ191" s="129"/>
      <c r="ECR191" s="129"/>
      <c r="ECS191" s="129"/>
      <c r="ECT191" s="129"/>
      <c r="ECU191" s="129"/>
      <c r="ECV191" s="129"/>
      <c r="ECW191" s="129"/>
      <c r="ECX191" s="129"/>
      <c r="ECY191" s="129"/>
      <c r="ECZ191" s="129"/>
      <c r="EDA191" s="129"/>
      <c r="EDB191" s="129"/>
      <c r="EDC191" s="129"/>
      <c r="EDD191" s="129"/>
      <c r="EDE191" s="129"/>
      <c r="EDF191" s="129"/>
      <c r="EDG191" s="129"/>
      <c r="EDH191" s="129"/>
      <c r="EDI191" s="129"/>
      <c r="EDJ191" s="129"/>
      <c r="EDK191" s="129"/>
      <c r="EDL191" s="129"/>
      <c r="EDM191" s="129"/>
      <c r="EDN191" s="129"/>
      <c r="EDO191" s="129"/>
      <c r="EDP191" s="129"/>
      <c r="EDQ191" s="129"/>
      <c r="EDR191" s="129"/>
      <c r="EDS191" s="129"/>
      <c r="EDT191" s="129"/>
      <c r="EDU191" s="129"/>
      <c r="EDV191" s="129"/>
      <c r="EDW191" s="129"/>
      <c r="EDX191" s="129"/>
      <c r="EDY191" s="129"/>
      <c r="EDZ191" s="129"/>
      <c r="EEA191" s="129"/>
      <c r="EEB191" s="129"/>
      <c r="EEC191" s="129"/>
      <c r="EED191" s="129"/>
      <c r="EEE191" s="129"/>
      <c r="EEF191" s="129"/>
      <c r="EEG191" s="129"/>
      <c r="EEH191" s="129"/>
      <c r="EEI191" s="129"/>
      <c r="EEJ191" s="129"/>
      <c r="EEK191" s="129"/>
      <c r="EEL191" s="129"/>
      <c r="EEM191" s="129"/>
      <c r="EEN191" s="129"/>
      <c r="EEO191" s="129"/>
      <c r="EEP191" s="129"/>
      <c r="EEQ191" s="129"/>
      <c r="EER191" s="129"/>
      <c r="EES191" s="129"/>
      <c r="EET191" s="129"/>
      <c r="EEU191" s="129"/>
      <c r="EEV191" s="129"/>
      <c r="EEW191" s="129"/>
      <c r="EEX191" s="129"/>
      <c r="EEY191" s="129"/>
      <c r="EEZ191" s="129"/>
      <c r="EFA191" s="129"/>
      <c r="EFB191" s="129"/>
      <c r="EFC191" s="129"/>
      <c r="EFD191" s="129"/>
      <c r="EFE191" s="129"/>
      <c r="EFF191" s="129"/>
      <c r="EFG191" s="129"/>
      <c r="EFH191" s="129"/>
      <c r="EFI191" s="129"/>
      <c r="EFJ191" s="129"/>
      <c r="EFK191" s="129"/>
      <c r="EFL191" s="129"/>
      <c r="EFM191" s="129"/>
      <c r="EFN191" s="129"/>
      <c r="EFO191" s="129"/>
      <c r="EFP191" s="129"/>
      <c r="EFQ191" s="129"/>
      <c r="EFR191" s="129"/>
      <c r="EFS191" s="129"/>
      <c r="EFT191" s="129"/>
      <c r="EFU191" s="129"/>
      <c r="EFV191" s="129"/>
      <c r="EFW191" s="129"/>
      <c r="EFX191" s="129"/>
      <c r="EFY191" s="129"/>
      <c r="EFZ191" s="129"/>
      <c r="EGA191" s="129"/>
      <c r="EGB191" s="129"/>
      <c r="EGC191" s="129"/>
      <c r="EGD191" s="129"/>
      <c r="EGE191" s="129"/>
      <c r="EGF191" s="129"/>
      <c r="EGG191" s="129"/>
      <c r="EGH191" s="129"/>
      <c r="EGI191" s="129"/>
      <c r="EGJ191" s="129"/>
      <c r="EGK191" s="129"/>
      <c r="EGL191" s="129"/>
      <c r="EGM191" s="129"/>
      <c r="EGN191" s="129"/>
      <c r="EGO191" s="129"/>
      <c r="EGP191" s="129"/>
      <c r="EGQ191" s="129"/>
      <c r="EGR191" s="129"/>
      <c r="EGS191" s="129"/>
      <c r="EGT191" s="129"/>
      <c r="EGU191" s="129"/>
      <c r="EGV191" s="129"/>
      <c r="EGW191" s="129"/>
      <c r="EGX191" s="129"/>
      <c r="EGY191" s="129"/>
      <c r="EGZ191" s="129"/>
      <c r="EHA191" s="129"/>
      <c r="EHB191" s="129"/>
      <c r="EHC191" s="129"/>
      <c r="EHD191" s="129"/>
      <c r="EHE191" s="129"/>
      <c r="EHF191" s="129"/>
      <c r="EHG191" s="129"/>
      <c r="EHH191" s="129"/>
      <c r="EHI191" s="129"/>
      <c r="EHJ191" s="129"/>
      <c r="EHK191" s="129"/>
      <c r="EHL191" s="129"/>
      <c r="EHM191" s="129"/>
      <c r="EHN191" s="129"/>
      <c r="EHO191" s="129"/>
      <c r="EHP191" s="129"/>
      <c r="EHQ191" s="129"/>
      <c r="EHR191" s="129"/>
      <c r="EHS191" s="129"/>
      <c r="EHT191" s="129"/>
      <c r="EHU191" s="129"/>
      <c r="EHV191" s="129"/>
      <c r="EHW191" s="129"/>
      <c r="EHX191" s="129"/>
      <c r="EHY191" s="129"/>
      <c r="EHZ191" s="129"/>
      <c r="EIA191" s="129"/>
      <c r="EIB191" s="129"/>
      <c r="EIC191" s="129"/>
      <c r="EID191" s="129"/>
      <c r="EIE191" s="129"/>
      <c r="EIF191" s="129"/>
      <c r="EIG191" s="129"/>
      <c r="EIH191" s="129"/>
      <c r="EII191" s="129"/>
      <c r="EIJ191" s="129"/>
      <c r="EIK191" s="129"/>
      <c r="EIL191" s="129"/>
      <c r="EIM191" s="129"/>
      <c r="EIN191" s="129"/>
      <c r="EIO191" s="129"/>
      <c r="EIP191" s="129"/>
      <c r="EIQ191" s="129"/>
      <c r="EIR191" s="129"/>
      <c r="EIS191" s="129"/>
      <c r="EIT191" s="129"/>
      <c r="EIU191" s="129"/>
      <c r="EIV191" s="129"/>
      <c r="EIW191" s="129"/>
      <c r="EIX191" s="129"/>
      <c r="EIY191" s="129"/>
      <c r="EIZ191" s="129"/>
      <c r="EJA191" s="129"/>
      <c r="EJB191" s="129"/>
      <c r="EJC191" s="129"/>
      <c r="EJD191" s="129"/>
      <c r="EJE191" s="129"/>
      <c r="EJF191" s="129"/>
      <c r="EJG191" s="129"/>
      <c r="EJH191" s="129"/>
      <c r="EJI191" s="129"/>
      <c r="EJJ191" s="129"/>
      <c r="EJK191" s="129"/>
      <c r="EJL191" s="129"/>
      <c r="EJM191" s="129"/>
      <c r="EJN191" s="129"/>
      <c r="EJO191" s="129"/>
      <c r="EJP191" s="129"/>
      <c r="EJQ191" s="129"/>
      <c r="EJR191" s="129"/>
      <c r="EJS191" s="129"/>
      <c r="EJT191" s="129"/>
      <c r="EJU191" s="129"/>
      <c r="EJV191" s="129"/>
      <c r="EJW191" s="129"/>
      <c r="EJX191" s="129"/>
      <c r="EJY191" s="129"/>
      <c r="EJZ191" s="129"/>
      <c r="EKA191" s="129"/>
      <c r="EKB191" s="129"/>
      <c r="EKC191" s="129"/>
      <c r="EKD191" s="129"/>
      <c r="EKE191" s="129"/>
      <c r="EKF191" s="129"/>
      <c r="EKG191" s="129"/>
      <c r="EKH191" s="129"/>
      <c r="EKI191" s="129"/>
      <c r="EKJ191" s="129"/>
      <c r="EKK191" s="129"/>
      <c r="EKL191" s="129"/>
      <c r="EKM191" s="129"/>
      <c r="EKN191" s="129"/>
      <c r="EKO191" s="129"/>
      <c r="EKP191" s="129"/>
      <c r="EKQ191" s="129"/>
      <c r="EKR191" s="129"/>
      <c r="EKS191" s="129"/>
      <c r="EKT191" s="129"/>
      <c r="EKU191" s="129"/>
      <c r="EKV191" s="129"/>
      <c r="EKW191" s="129"/>
      <c r="EKX191" s="129"/>
      <c r="EKY191" s="129"/>
      <c r="EKZ191" s="129"/>
      <c r="ELA191" s="129"/>
      <c r="ELB191" s="129"/>
      <c r="ELC191" s="129"/>
      <c r="ELD191" s="129"/>
      <c r="ELE191" s="129"/>
      <c r="ELF191" s="129"/>
      <c r="ELG191" s="129"/>
      <c r="ELH191" s="129"/>
      <c r="ELI191" s="129"/>
      <c r="ELJ191" s="129"/>
      <c r="ELK191" s="129"/>
      <c r="ELL191" s="129"/>
      <c r="ELM191" s="129"/>
      <c r="ELN191" s="129"/>
      <c r="ELO191" s="129"/>
      <c r="ELP191" s="129"/>
      <c r="ELQ191" s="129"/>
      <c r="ELR191" s="129"/>
      <c r="ELS191" s="129"/>
      <c r="ELT191" s="129"/>
      <c r="ELU191" s="129"/>
      <c r="ELV191" s="129"/>
      <c r="ELW191" s="129"/>
      <c r="ELX191" s="129"/>
      <c r="ELY191" s="129"/>
      <c r="ELZ191" s="129"/>
      <c r="EMA191" s="129"/>
      <c r="EMB191" s="129"/>
      <c r="EMC191" s="129"/>
      <c r="EMD191" s="129"/>
      <c r="EME191" s="129"/>
      <c r="EMF191" s="129"/>
      <c r="EMG191" s="129"/>
      <c r="EMH191" s="129"/>
      <c r="EMI191" s="129"/>
      <c r="EMJ191" s="129"/>
      <c r="EMK191" s="129"/>
      <c r="EML191" s="129"/>
      <c r="EMM191" s="129"/>
      <c r="EMN191" s="129"/>
      <c r="EMO191" s="129"/>
      <c r="EMP191" s="129"/>
      <c r="EMQ191" s="129"/>
      <c r="EMR191" s="129"/>
      <c r="EMS191" s="129"/>
      <c r="EMT191" s="129"/>
      <c r="EMU191" s="129"/>
      <c r="EMV191" s="129"/>
      <c r="EMW191" s="129"/>
      <c r="EMX191" s="129"/>
      <c r="EMY191" s="129"/>
      <c r="EMZ191" s="129"/>
      <c r="ENA191" s="129"/>
      <c r="ENB191" s="129"/>
      <c r="ENC191" s="129"/>
      <c r="END191" s="129"/>
      <c r="ENE191" s="129"/>
      <c r="ENF191" s="129"/>
      <c r="ENG191" s="129"/>
      <c r="ENH191" s="129"/>
      <c r="ENI191" s="129"/>
      <c r="ENJ191" s="129"/>
      <c r="ENK191" s="129"/>
      <c r="ENL191" s="129"/>
      <c r="ENM191" s="129"/>
      <c r="ENN191" s="129"/>
      <c r="ENO191" s="129"/>
      <c r="ENP191" s="129"/>
      <c r="ENQ191" s="129"/>
      <c r="ENR191" s="129"/>
      <c r="ENS191" s="129"/>
      <c r="ENT191" s="129"/>
      <c r="ENU191" s="129"/>
      <c r="ENV191" s="129"/>
      <c r="ENW191" s="129"/>
      <c r="ENX191" s="129"/>
      <c r="ENY191" s="129"/>
      <c r="ENZ191" s="129"/>
      <c r="EOA191" s="129"/>
      <c r="EOB191" s="129"/>
      <c r="EOC191" s="129"/>
      <c r="EOD191" s="129"/>
      <c r="EOE191" s="129"/>
      <c r="EOF191" s="129"/>
      <c r="EOG191" s="129"/>
      <c r="EOH191" s="129"/>
      <c r="EOI191" s="129"/>
      <c r="EOJ191" s="129"/>
      <c r="EOK191" s="129"/>
      <c r="EOL191" s="129"/>
      <c r="EOM191" s="129"/>
      <c r="EON191" s="129"/>
      <c r="EOO191" s="129"/>
      <c r="EOP191" s="129"/>
      <c r="EOQ191" s="129"/>
      <c r="EOR191" s="129"/>
      <c r="EOS191" s="129"/>
      <c r="EOT191" s="129"/>
      <c r="EOU191" s="129"/>
      <c r="EOV191" s="129"/>
      <c r="EOW191" s="129"/>
      <c r="EOX191" s="129"/>
      <c r="EOY191" s="129"/>
      <c r="EOZ191" s="129"/>
      <c r="EPA191" s="129"/>
      <c r="EPB191" s="129"/>
      <c r="EPC191" s="129"/>
      <c r="EPD191" s="129"/>
      <c r="EPE191" s="129"/>
      <c r="EPF191" s="129"/>
      <c r="EPG191" s="129"/>
      <c r="EPH191" s="129"/>
      <c r="EPI191" s="129"/>
      <c r="EPJ191" s="129"/>
      <c r="EPK191" s="129"/>
      <c r="EPL191" s="129"/>
      <c r="EPM191" s="129"/>
      <c r="EPN191" s="129"/>
      <c r="EPO191" s="129"/>
      <c r="EPP191" s="129"/>
      <c r="EPQ191" s="129"/>
      <c r="EPR191" s="129"/>
      <c r="EPS191" s="129"/>
      <c r="EPT191" s="129"/>
      <c r="EPU191" s="129"/>
      <c r="EPV191" s="129"/>
      <c r="EPW191" s="129"/>
      <c r="EPX191" s="129"/>
      <c r="EPY191" s="129"/>
      <c r="EPZ191" s="129"/>
      <c r="EQA191" s="129"/>
      <c r="EQB191" s="129"/>
      <c r="EQC191" s="129"/>
      <c r="EQD191" s="129"/>
      <c r="EQE191" s="129"/>
      <c r="EQF191" s="129"/>
      <c r="EQG191" s="129"/>
      <c r="EQH191" s="129"/>
      <c r="EQI191" s="129"/>
      <c r="EQJ191" s="129"/>
      <c r="EQK191" s="129"/>
      <c r="EQL191" s="129"/>
      <c r="EQM191" s="129"/>
      <c r="EQN191" s="129"/>
      <c r="EQO191" s="129"/>
      <c r="EQP191" s="129"/>
      <c r="EQQ191" s="129"/>
      <c r="EQR191" s="129"/>
      <c r="EQS191" s="129"/>
      <c r="EQT191" s="129"/>
      <c r="EQU191" s="129"/>
      <c r="EQV191" s="129"/>
      <c r="EQW191" s="129"/>
      <c r="EQX191" s="129"/>
      <c r="EQY191" s="129"/>
      <c r="EQZ191" s="129"/>
      <c r="ERA191" s="129"/>
      <c r="ERB191" s="129"/>
      <c r="ERC191" s="129"/>
      <c r="ERD191" s="129"/>
      <c r="ERE191" s="129"/>
      <c r="ERF191" s="129"/>
      <c r="ERG191" s="129"/>
      <c r="ERH191" s="129"/>
      <c r="ERI191" s="129"/>
      <c r="ERJ191" s="129"/>
      <c r="ERK191" s="129"/>
      <c r="ERL191" s="129"/>
      <c r="ERM191" s="129"/>
      <c r="ERN191" s="129"/>
      <c r="ERO191" s="129"/>
      <c r="ERP191" s="129"/>
      <c r="ERQ191" s="129"/>
      <c r="ERR191" s="129"/>
      <c r="ERS191" s="129"/>
      <c r="ERT191" s="129"/>
      <c r="ERU191" s="129"/>
      <c r="ERV191" s="129"/>
      <c r="ERW191" s="129"/>
      <c r="ERX191" s="129"/>
      <c r="ERY191" s="129"/>
      <c r="ERZ191" s="129"/>
      <c r="ESA191" s="129"/>
      <c r="ESB191" s="129"/>
      <c r="ESC191" s="129"/>
      <c r="ESD191" s="129"/>
      <c r="ESE191" s="129"/>
      <c r="ESF191" s="129"/>
      <c r="ESG191" s="129"/>
      <c r="ESH191" s="129"/>
      <c r="ESI191" s="129"/>
      <c r="ESJ191" s="129"/>
      <c r="ESK191" s="129"/>
      <c r="ESL191" s="129"/>
      <c r="ESM191" s="129"/>
      <c r="ESN191" s="129"/>
      <c r="ESO191" s="129"/>
      <c r="ESP191" s="129"/>
      <c r="ESQ191" s="129"/>
      <c r="ESR191" s="129"/>
      <c r="ESS191" s="129"/>
      <c r="EST191" s="129"/>
      <c r="ESU191" s="129"/>
      <c r="ESV191" s="129"/>
      <c r="ESW191" s="129"/>
      <c r="ESX191" s="129"/>
      <c r="ESY191" s="129"/>
      <c r="ESZ191" s="129"/>
      <c r="ETA191" s="129"/>
      <c r="ETB191" s="129"/>
      <c r="ETC191" s="129"/>
      <c r="ETD191" s="129"/>
      <c r="ETE191" s="129"/>
      <c r="ETF191" s="129"/>
      <c r="ETG191" s="129"/>
      <c r="ETH191" s="129"/>
      <c r="ETI191" s="129"/>
      <c r="ETJ191" s="129"/>
      <c r="ETK191" s="129"/>
      <c r="ETL191" s="129"/>
      <c r="ETM191" s="129"/>
      <c r="ETN191" s="129"/>
      <c r="ETO191" s="129"/>
      <c r="ETP191" s="129"/>
      <c r="ETQ191" s="129"/>
      <c r="ETR191" s="129"/>
      <c r="ETS191" s="129"/>
      <c r="ETT191" s="129"/>
      <c r="ETU191" s="129"/>
      <c r="ETV191" s="129"/>
      <c r="ETW191" s="129"/>
      <c r="ETX191" s="129"/>
      <c r="ETY191" s="129"/>
      <c r="ETZ191" s="129"/>
      <c r="EUA191" s="129"/>
      <c r="EUB191" s="129"/>
      <c r="EUC191" s="129"/>
      <c r="EUD191" s="129"/>
      <c r="EUE191" s="129"/>
      <c r="EUF191" s="129"/>
      <c r="EUG191" s="129"/>
      <c r="EUH191" s="129"/>
      <c r="EUI191" s="129"/>
      <c r="EUJ191" s="129"/>
      <c r="EUK191" s="129"/>
      <c r="EUL191" s="129"/>
      <c r="EUM191" s="129"/>
      <c r="EUN191" s="129"/>
      <c r="EUO191" s="129"/>
      <c r="EUP191" s="129"/>
      <c r="EUQ191" s="129"/>
      <c r="EUR191" s="129"/>
      <c r="EUS191" s="129"/>
      <c r="EUT191" s="129"/>
      <c r="EUU191" s="129"/>
      <c r="EUV191" s="129"/>
      <c r="EUW191" s="129"/>
      <c r="EUX191" s="129"/>
      <c r="EUY191" s="129"/>
      <c r="EUZ191" s="129"/>
      <c r="EVA191" s="129"/>
      <c r="EVB191" s="129"/>
      <c r="EVC191" s="129"/>
      <c r="EVD191" s="129"/>
      <c r="EVE191" s="129"/>
      <c r="EVF191" s="129"/>
      <c r="EVG191" s="129"/>
      <c r="EVH191" s="129"/>
      <c r="EVI191" s="129"/>
      <c r="EVJ191" s="129"/>
      <c r="EVK191" s="129"/>
      <c r="EVL191" s="129"/>
      <c r="EVM191" s="129"/>
      <c r="EVN191" s="129"/>
      <c r="EVO191" s="129"/>
      <c r="EVP191" s="129"/>
      <c r="EVQ191" s="129"/>
      <c r="EVR191" s="129"/>
      <c r="EVS191" s="129"/>
      <c r="EVT191" s="129"/>
      <c r="EVU191" s="129"/>
      <c r="EVV191" s="129"/>
      <c r="EVW191" s="129"/>
      <c r="EVX191" s="129"/>
      <c r="EVY191" s="129"/>
      <c r="EVZ191" s="129"/>
      <c r="EWA191" s="129"/>
      <c r="EWB191" s="129"/>
      <c r="EWC191" s="129"/>
      <c r="EWD191" s="129"/>
      <c r="EWE191" s="129"/>
      <c r="EWF191" s="129"/>
      <c r="EWG191" s="129"/>
      <c r="EWH191" s="129"/>
      <c r="EWI191" s="129"/>
      <c r="EWJ191" s="129"/>
      <c r="EWK191" s="129"/>
      <c r="EWL191" s="129"/>
      <c r="EWM191" s="129"/>
      <c r="EWN191" s="129"/>
      <c r="EWO191" s="129"/>
      <c r="EWP191" s="129"/>
      <c r="EWQ191" s="129"/>
      <c r="EWR191" s="129"/>
      <c r="EWS191" s="129"/>
      <c r="EWT191" s="129"/>
      <c r="EWU191" s="129"/>
      <c r="EWV191" s="129"/>
      <c r="EWW191" s="129"/>
      <c r="EWX191" s="129"/>
      <c r="EWY191" s="129"/>
      <c r="EWZ191" s="129"/>
      <c r="EXA191" s="129"/>
      <c r="EXB191" s="129"/>
      <c r="EXC191" s="129"/>
      <c r="EXD191" s="129"/>
      <c r="EXE191" s="129"/>
      <c r="EXF191" s="129"/>
      <c r="EXG191" s="129"/>
      <c r="EXH191" s="129"/>
      <c r="EXI191" s="129"/>
      <c r="EXJ191" s="129"/>
      <c r="EXK191" s="129"/>
      <c r="EXL191" s="129"/>
      <c r="EXM191" s="129"/>
      <c r="EXN191" s="129"/>
      <c r="EXO191" s="129"/>
      <c r="EXP191" s="129"/>
      <c r="EXQ191" s="129"/>
      <c r="EXR191" s="129"/>
      <c r="EXS191" s="129"/>
      <c r="EXT191" s="129"/>
      <c r="EXU191" s="129"/>
      <c r="EXV191" s="129"/>
      <c r="EXW191" s="129"/>
      <c r="EXX191" s="129"/>
      <c r="EXY191" s="129"/>
      <c r="EXZ191" s="129"/>
      <c r="EYA191" s="129"/>
      <c r="EYB191" s="129"/>
      <c r="EYC191" s="129"/>
      <c r="EYD191" s="129"/>
      <c r="EYE191" s="129"/>
      <c r="EYF191" s="129"/>
      <c r="EYG191" s="129"/>
      <c r="EYH191" s="129"/>
      <c r="EYI191" s="129"/>
      <c r="EYJ191" s="129"/>
      <c r="EYK191" s="129"/>
      <c r="EYL191" s="129"/>
      <c r="EYM191" s="129"/>
      <c r="EYN191" s="129"/>
      <c r="EYO191" s="129"/>
      <c r="EYP191" s="129"/>
      <c r="EYQ191" s="129"/>
      <c r="EYR191" s="129"/>
      <c r="EYS191" s="129"/>
      <c r="EYT191" s="129"/>
      <c r="EYU191" s="129"/>
      <c r="EYV191" s="129"/>
      <c r="EYW191" s="129"/>
      <c r="EYX191" s="129"/>
      <c r="EYY191" s="129"/>
      <c r="EYZ191" s="129"/>
      <c r="EZA191" s="129"/>
      <c r="EZB191" s="129"/>
      <c r="EZC191" s="129"/>
      <c r="EZD191" s="129"/>
      <c r="EZE191" s="129"/>
      <c r="EZF191" s="129"/>
      <c r="EZG191" s="129"/>
      <c r="EZH191" s="129"/>
      <c r="EZI191" s="129"/>
      <c r="EZJ191" s="129"/>
      <c r="EZK191" s="129"/>
      <c r="EZL191" s="129"/>
      <c r="EZM191" s="129"/>
      <c r="EZN191" s="129"/>
      <c r="EZO191" s="129"/>
      <c r="EZP191" s="129"/>
      <c r="EZQ191" s="129"/>
      <c r="EZR191" s="129"/>
      <c r="EZS191" s="129"/>
      <c r="EZT191" s="129"/>
      <c r="EZU191" s="129"/>
      <c r="EZV191" s="129"/>
      <c r="EZW191" s="129"/>
      <c r="EZX191" s="129"/>
      <c r="EZY191" s="129"/>
      <c r="EZZ191" s="129"/>
      <c r="FAA191" s="129"/>
      <c r="FAB191" s="129"/>
      <c r="FAC191" s="129"/>
      <c r="FAD191" s="129"/>
      <c r="FAE191" s="129"/>
      <c r="FAF191" s="129"/>
      <c r="FAG191" s="129"/>
      <c r="FAH191" s="129"/>
      <c r="FAI191" s="129"/>
      <c r="FAJ191" s="129"/>
      <c r="FAK191" s="129"/>
      <c r="FAL191" s="129"/>
      <c r="FAM191" s="129"/>
      <c r="FAN191" s="129"/>
      <c r="FAO191" s="129"/>
      <c r="FAP191" s="129"/>
      <c r="FAQ191" s="129"/>
      <c r="FAR191" s="129"/>
      <c r="FAS191" s="129"/>
      <c r="FAT191" s="129"/>
      <c r="FAU191" s="129"/>
      <c r="FAV191" s="129"/>
      <c r="FAW191" s="129"/>
      <c r="FAX191" s="129"/>
      <c r="FAY191" s="129"/>
      <c r="FAZ191" s="129"/>
      <c r="FBA191" s="129"/>
      <c r="FBB191" s="129"/>
      <c r="FBC191" s="129"/>
      <c r="FBD191" s="129"/>
      <c r="FBE191" s="129"/>
      <c r="FBF191" s="129"/>
      <c r="FBG191" s="129"/>
      <c r="FBH191" s="129"/>
      <c r="FBI191" s="129"/>
      <c r="FBJ191" s="129"/>
      <c r="FBK191" s="129"/>
      <c r="FBL191" s="129"/>
      <c r="FBM191" s="129"/>
      <c r="FBN191" s="129"/>
      <c r="FBO191" s="129"/>
      <c r="FBP191" s="129"/>
      <c r="FBQ191" s="129"/>
      <c r="FBR191" s="129"/>
      <c r="FBS191" s="129"/>
      <c r="FBT191" s="129"/>
      <c r="FBU191" s="129"/>
      <c r="FBV191" s="129"/>
      <c r="FBW191" s="129"/>
      <c r="FBX191" s="129"/>
      <c r="FBY191" s="129"/>
      <c r="FBZ191" s="129"/>
      <c r="FCA191" s="129"/>
      <c r="FCB191" s="129"/>
      <c r="FCC191" s="129"/>
      <c r="FCD191" s="129"/>
      <c r="FCE191" s="129"/>
      <c r="FCF191" s="129"/>
      <c r="FCG191" s="129"/>
      <c r="FCH191" s="129"/>
      <c r="FCI191" s="129"/>
      <c r="FCJ191" s="129"/>
      <c r="FCK191" s="129"/>
      <c r="FCL191" s="129"/>
      <c r="FCM191" s="129"/>
      <c r="FCN191" s="129"/>
      <c r="FCO191" s="129"/>
      <c r="FCP191" s="129"/>
      <c r="FCQ191" s="129"/>
      <c r="FCR191" s="129"/>
      <c r="FCS191" s="129"/>
      <c r="FCT191" s="129"/>
      <c r="FCU191" s="129"/>
      <c r="FCV191" s="129"/>
      <c r="FCW191" s="129"/>
      <c r="FCX191" s="129"/>
      <c r="FCY191" s="129"/>
      <c r="FCZ191" s="129"/>
      <c r="FDA191" s="129"/>
      <c r="FDB191" s="129"/>
      <c r="FDC191" s="129"/>
      <c r="FDD191" s="129"/>
      <c r="FDE191" s="129"/>
      <c r="FDF191" s="129"/>
      <c r="FDG191" s="129"/>
      <c r="FDH191" s="129"/>
      <c r="FDI191" s="129"/>
      <c r="FDJ191" s="129"/>
      <c r="FDK191" s="129"/>
      <c r="FDL191" s="129"/>
      <c r="FDM191" s="129"/>
      <c r="FDN191" s="129"/>
      <c r="FDO191" s="129"/>
      <c r="FDP191" s="129"/>
      <c r="FDQ191" s="129"/>
      <c r="FDR191" s="129"/>
      <c r="FDS191" s="129"/>
      <c r="FDT191" s="129"/>
      <c r="FDU191" s="129"/>
      <c r="FDV191" s="129"/>
      <c r="FDW191" s="129"/>
      <c r="FDX191" s="129"/>
      <c r="FDY191" s="129"/>
      <c r="FDZ191" s="129"/>
      <c r="FEA191" s="129"/>
      <c r="FEB191" s="129"/>
      <c r="FEC191" s="129"/>
      <c r="FED191" s="129"/>
      <c r="FEE191" s="129"/>
      <c r="FEF191" s="129"/>
      <c r="FEG191" s="129"/>
      <c r="FEH191" s="129"/>
      <c r="FEI191" s="129"/>
      <c r="FEJ191" s="129"/>
      <c r="FEK191" s="129"/>
      <c r="FEL191" s="129"/>
      <c r="FEM191" s="129"/>
      <c r="FEN191" s="129"/>
      <c r="FEO191" s="129"/>
      <c r="FEP191" s="129"/>
      <c r="FEQ191" s="129"/>
      <c r="FER191" s="129"/>
      <c r="FES191" s="129"/>
      <c r="FET191" s="129"/>
      <c r="FEU191" s="129"/>
      <c r="FEV191" s="129"/>
      <c r="FEW191" s="129"/>
      <c r="FEX191" s="129"/>
      <c r="FEY191" s="129"/>
      <c r="FEZ191" s="129"/>
      <c r="FFA191" s="129"/>
      <c r="FFB191" s="129"/>
      <c r="FFC191" s="129"/>
      <c r="FFD191" s="129"/>
      <c r="FFE191" s="129"/>
      <c r="FFF191" s="129"/>
      <c r="FFG191" s="129"/>
      <c r="FFH191" s="129"/>
      <c r="FFI191" s="129"/>
      <c r="FFJ191" s="129"/>
      <c r="FFK191" s="129"/>
      <c r="FFL191" s="129"/>
      <c r="FFM191" s="129"/>
      <c r="FFN191" s="129"/>
      <c r="FFO191" s="129"/>
      <c r="FFP191" s="129"/>
      <c r="FFQ191" s="129"/>
      <c r="FFR191" s="129"/>
      <c r="FFS191" s="129"/>
      <c r="FFT191" s="129"/>
      <c r="FFU191" s="129"/>
      <c r="FFV191" s="129"/>
      <c r="FFW191" s="129"/>
      <c r="FFX191" s="129"/>
      <c r="FFY191" s="129"/>
      <c r="FFZ191" s="129"/>
      <c r="FGA191" s="129"/>
      <c r="FGB191" s="129"/>
      <c r="FGC191" s="129"/>
      <c r="FGD191" s="129"/>
      <c r="FGE191" s="129"/>
      <c r="FGF191" s="129"/>
      <c r="FGG191" s="129"/>
      <c r="FGH191" s="129"/>
      <c r="FGI191" s="129"/>
      <c r="FGJ191" s="129"/>
      <c r="FGK191" s="129"/>
      <c r="FGL191" s="129"/>
      <c r="FGM191" s="129"/>
      <c r="FGN191" s="129"/>
      <c r="FGO191" s="129"/>
      <c r="FGP191" s="129"/>
      <c r="FGQ191" s="129"/>
      <c r="FGR191" s="129"/>
      <c r="FGS191" s="129"/>
      <c r="FGT191" s="129"/>
      <c r="FGU191" s="129"/>
      <c r="FGV191" s="129"/>
      <c r="FGW191" s="129"/>
      <c r="FGX191" s="129"/>
      <c r="FGY191" s="129"/>
      <c r="FGZ191" s="129"/>
      <c r="FHA191" s="129"/>
      <c r="FHB191" s="129"/>
      <c r="FHC191" s="129"/>
      <c r="FHD191" s="129"/>
      <c r="FHE191" s="129"/>
      <c r="FHF191" s="129"/>
      <c r="FHG191" s="129"/>
      <c r="FHH191" s="129"/>
      <c r="FHI191" s="129"/>
      <c r="FHJ191" s="129"/>
      <c r="FHK191" s="129"/>
      <c r="FHL191" s="129"/>
      <c r="FHM191" s="129"/>
      <c r="FHN191" s="129"/>
      <c r="FHO191" s="129"/>
      <c r="FHP191" s="129"/>
      <c r="FHQ191" s="129"/>
      <c r="FHR191" s="129"/>
      <c r="FHS191" s="129"/>
      <c r="FHT191" s="129"/>
      <c r="FHU191" s="129"/>
      <c r="FHV191" s="129"/>
      <c r="FHW191" s="129"/>
      <c r="FHX191" s="129"/>
      <c r="FHY191" s="129"/>
      <c r="FHZ191" s="129"/>
      <c r="FIA191" s="129"/>
      <c r="FIB191" s="129"/>
      <c r="FIC191" s="129"/>
      <c r="FID191" s="129"/>
      <c r="FIE191" s="129"/>
      <c r="FIF191" s="129"/>
      <c r="FIG191" s="129"/>
      <c r="FIH191" s="129"/>
      <c r="FII191" s="129"/>
      <c r="FIJ191" s="129"/>
      <c r="FIK191" s="129"/>
      <c r="FIL191" s="129"/>
      <c r="FIM191" s="129"/>
      <c r="FIN191" s="129"/>
      <c r="FIO191" s="129"/>
      <c r="FIP191" s="129"/>
      <c r="FIQ191" s="129"/>
      <c r="FIR191" s="129"/>
      <c r="FIS191" s="129"/>
      <c r="FIT191" s="129"/>
      <c r="FIU191" s="129"/>
      <c r="FIV191" s="129"/>
      <c r="FIW191" s="129"/>
      <c r="FIX191" s="129"/>
      <c r="FIY191" s="129"/>
      <c r="FIZ191" s="129"/>
      <c r="FJA191" s="129"/>
      <c r="FJB191" s="129"/>
      <c r="FJC191" s="129"/>
      <c r="FJD191" s="129"/>
      <c r="FJE191" s="129"/>
      <c r="FJF191" s="129"/>
      <c r="FJG191" s="129"/>
      <c r="FJH191" s="129"/>
      <c r="FJI191" s="129"/>
      <c r="FJJ191" s="129"/>
      <c r="FJK191" s="129"/>
      <c r="FJL191" s="129"/>
      <c r="FJM191" s="129"/>
      <c r="FJN191" s="129"/>
      <c r="FJO191" s="129"/>
      <c r="FJP191" s="129"/>
      <c r="FJQ191" s="129"/>
      <c r="FJR191" s="129"/>
      <c r="FJS191" s="129"/>
      <c r="FJT191" s="129"/>
      <c r="FJU191" s="129"/>
      <c r="FJV191" s="129"/>
      <c r="FJW191" s="129"/>
      <c r="FJX191" s="129"/>
      <c r="FJY191" s="129"/>
      <c r="FJZ191" s="129"/>
      <c r="FKA191" s="129"/>
      <c r="FKB191" s="129"/>
      <c r="FKC191" s="129"/>
      <c r="FKD191" s="129"/>
      <c r="FKE191" s="129"/>
      <c r="FKF191" s="129"/>
      <c r="FKG191" s="129"/>
      <c r="FKH191" s="129"/>
      <c r="FKI191" s="129"/>
      <c r="FKJ191" s="129"/>
      <c r="FKK191" s="129"/>
      <c r="FKL191" s="129"/>
      <c r="FKM191" s="129"/>
      <c r="FKN191" s="129"/>
      <c r="FKO191" s="129"/>
      <c r="FKP191" s="129"/>
      <c r="FKQ191" s="129"/>
      <c r="FKR191" s="129"/>
      <c r="FKS191" s="129"/>
      <c r="FKT191" s="129"/>
      <c r="FKU191" s="129"/>
      <c r="FKV191" s="129"/>
      <c r="FKW191" s="129"/>
      <c r="FKX191" s="129"/>
      <c r="FKY191" s="129"/>
      <c r="FKZ191" s="129"/>
      <c r="FLA191" s="129"/>
      <c r="FLB191" s="129"/>
      <c r="FLC191" s="129"/>
      <c r="FLD191" s="129"/>
      <c r="FLE191" s="129"/>
      <c r="FLF191" s="129"/>
      <c r="FLG191" s="129"/>
      <c r="FLH191" s="129"/>
      <c r="FLI191" s="129"/>
      <c r="FLJ191" s="129"/>
      <c r="FLK191" s="129"/>
      <c r="FLL191" s="129"/>
      <c r="FLM191" s="129"/>
      <c r="FLN191" s="129"/>
      <c r="FLO191" s="129"/>
      <c r="FLP191" s="129"/>
      <c r="FLQ191" s="129"/>
      <c r="FLR191" s="129"/>
      <c r="FLS191" s="129"/>
      <c r="FLT191" s="129"/>
      <c r="FLU191" s="129"/>
      <c r="FLV191" s="129"/>
      <c r="FLW191" s="129"/>
      <c r="FLX191" s="129"/>
      <c r="FLY191" s="129"/>
      <c r="FLZ191" s="129"/>
      <c r="FMA191" s="129"/>
      <c r="FMB191" s="129"/>
      <c r="FMC191" s="129"/>
      <c r="FMD191" s="129"/>
      <c r="FME191" s="129"/>
      <c r="FMF191" s="129"/>
      <c r="FMG191" s="129"/>
      <c r="FMH191" s="129"/>
      <c r="FMI191" s="129"/>
      <c r="FMJ191" s="129"/>
      <c r="FMK191" s="129"/>
      <c r="FML191" s="129"/>
      <c r="FMM191" s="129"/>
      <c r="FMN191" s="129"/>
      <c r="FMO191" s="129"/>
      <c r="FMP191" s="129"/>
      <c r="FMQ191" s="129"/>
      <c r="FMR191" s="129"/>
      <c r="FMS191" s="129"/>
      <c r="FMT191" s="129"/>
      <c r="FMU191" s="129"/>
      <c r="FMV191" s="129"/>
      <c r="FMW191" s="129"/>
      <c r="FMX191" s="129"/>
      <c r="FMY191" s="129"/>
      <c r="FMZ191" s="129"/>
      <c r="FNA191" s="129"/>
      <c r="FNB191" s="129"/>
      <c r="FNC191" s="129"/>
      <c r="FND191" s="129"/>
      <c r="FNE191" s="129"/>
      <c r="FNF191" s="129"/>
      <c r="FNG191" s="129"/>
      <c r="FNH191" s="129"/>
      <c r="FNI191" s="129"/>
      <c r="FNJ191" s="129"/>
      <c r="FNK191" s="129"/>
      <c r="FNL191" s="129"/>
      <c r="FNM191" s="129"/>
      <c r="FNN191" s="129"/>
      <c r="FNO191" s="129"/>
      <c r="FNP191" s="129"/>
      <c r="FNQ191" s="129"/>
      <c r="FNR191" s="129"/>
      <c r="FNS191" s="129"/>
      <c r="FNT191" s="129"/>
      <c r="FNU191" s="129"/>
      <c r="FNV191" s="129"/>
      <c r="FNW191" s="129"/>
      <c r="FNX191" s="129"/>
      <c r="FNY191" s="129"/>
      <c r="FNZ191" s="129"/>
      <c r="FOA191" s="129"/>
      <c r="FOB191" s="129"/>
      <c r="FOC191" s="129"/>
      <c r="FOD191" s="129"/>
      <c r="FOE191" s="129"/>
      <c r="FOF191" s="129"/>
      <c r="FOG191" s="129"/>
      <c r="FOH191" s="129"/>
      <c r="FOI191" s="129"/>
      <c r="FOJ191" s="129"/>
      <c r="FOK191" s="129"/>
      <c r="FOL191" s="129"/>
      <c r="FOM191" s="129"/>
      <c r="FON191" s="129"/>
      <c r="FOO191" s="129"/>
      <c r="FOP191" s="129"/>
      <c r="FOQ191" s="129"/>
      <c r="FOR191" s="129"/>
      <c r="FOS191" s="129"/>
      <c r="FOT191" s="129"/>
      <c r="FOU191" s="129"/>
      <c r="FOV191" s="129"/>
      <c r="FOW191" s="129"/>
      <c r="FOX191" s="129"/>
      <c r="FOY191" s="129"/>
      <c r="FOZ191" s="129"/>
      <c r="FPA191" s="129"/>
      <c r="FPB191" s="129"/>
      <c r="FPC191" s="129"/>
      <c r="FPD191" s="129"/>
      <c r="FPE191" s="129"/>
      <c r="FPF191" s="129"/>
      <c r="FPG191" s="129"/>
      <c r="FPH191" s="129"/>
      <c r="FPI191" s="129"/>
      <c r="FPJ191" s="129"/>
      <c r="FPK191" s="129"/>
      <c r="FPL191" s="129"/>
      <c r="FPM191" s="129"/>
      <c r="FPN191" s="129"/>
      <c r="FPO191" s="129"/>
      <c r="FPP191" s="129"/>
      <c r="FPQ191" s="129"/>
      <c r="FPR191" s="129"/>
      <c r="FPS191" s="129"/>
      <c r="FPT191" s="129"/>
      <c r="FPU191" s="129"/>
      <c r="FPV191" s="129"/>
      <c r="FPW191" s="129"/>
      <c r="FPX191" s="129"/>
      <c r="FPY191" s="129"/>
      <c r="FPZ191" s="129"/>
      <c r="FQA191" s="129"/>
      <c r="FQB191" s="129"/>
      <c r="FQC191" s="129"/>
      <c r="FQD191" s="129"/>
      <c r="FQE191" s="129"/>
      <c r="FQF191" s="129"/>
      <c r="FQG191" s="129"/>
      <c r="FQH191" s="129"/>
      <c r="FQI191" s="129"/>
      <c r="FQJ191" s="129"/>
      <c r="FQK191" s="129"/>
      <c r="FQL191" s="129"/>
      <c r="FQM191" s="129"/>
      <c r="FQN191" s="129"/>
      <c r="FQO191" s="129"/>
      <c r="FQP191" s="129"/>
      <c r="FQQ191" s="129"/>
      <c r="FQR191" s="129"/>
      <c r="FQS191" s="129"/>
      <c r="FQT191" s="129"/>
      <c r="FQU191" s="129"/>
      <c r="FQV191" s="129"/>
      <c r="FQW191" s="129"/>
      <c r="FQX191" s="129"/>
      <c r="FQY191" s="129"/>
      <c r="FQZ191" s="129"/>
      <c r="FRA191" s="129"/>
      <c r="FRB191" s="129"/>
      <c r="FRC191" s="129"/>
      <c r="FRD191" s="129"/>
      <c r="FRE191" s="129"/>
      <c r="FRF191" s="129"/>
      <c r="FRG191" s="129"/>
      <c r="FRH191" s="129"/>
      <c r="FRI191" s="129"/>
      <c r="FRJ191" s="129"/>
      <c r="FRK191" s="129"/>
      <c r="FRL191" s="129"/>
      <c r="FRM191" s="129"/>
      <c r="FRN191" s="129"/>
      <c r="FRO191" s="129"/>
      <c r="FRP191" s="129"/>
      <c r="FRQ191" s="129"/>
      <c r="FRR191" s="129"/>
      <c r="FRS191" s="129"/>
      <c r="FRT191" s="129"/>
      <c r="FRU191" s="129"/>
      <c r="FRV191" s="129"/>
      <c r="FRW191" s="129"/>
      <c r="FRX191" s="129"/>
      <c r="FRY191" s="129"/>
      <c r="FRZ191" s="129"/>
      <c r="FSA191" s="129"/>
      <c r="FSB191" s="129"/>
      <c r="FSC191" s="129"/>
      <c r="FSD191" s="129"/>
      <c r="FSE191" s="129"/>
      <c r="FSF191" s="129"/>
      <c r="FSG191" s="129"/>
      <c r="FSH191" s="129"/>
      <c r="FSI191" s="129"/>
      <c r="FSJ191" s="129"/>
      <c r="FSK191" s="129"/>
      <c r="FSL191" s="129"/>
      <c r="FSM191" s="129"/>
      <c r="FSN191" s="129"/>
      <c r="FSO191" s="129"/>
      <c r="FSP191" s="129"/>
      <c r="FSQ191" s="129"/>
      <c r="FSR191" s="129"/>
      <c r="FSS191" s="129"/>
      <c r="FST191" s="129"/>
      <c r="FSU191" s="129"/>
      <c r="FSV191" s="129"/>
      <c r="FSW191" s="129"/>
      <c r="FSX191" s="129"/>
      <c r="FSY191" s="129"/>
      <c r="FSZ191" s="129"/>
      <c r="FTA191" s="129"/>
      <c r="FTB191" s="129"/>
      <c r="FTC191" s="129"/>
      <c r="FTD191" s="129"/>
      <c r="FTE191" s="129"/>
      <c r="FTF191" s="129"/>
      <c r="FTG191" s="129"/>
      <c r="FTH191" s="129"/>
      <c r="FTI191" s="129"/>
      <c r="FTJ191" s="129"/>
      <c r="FTK191" s="129"/>
      <c r="FTL191" s="129"/>
      <c r="FTM191" s="129"/>
      <c r="FTN191" s="129"/>
      <c r="FTO191" s="129"/>
      <c r="FTP191" s="129"/>
      <c r="FTQ191" s="129"/>
      <c r="FTR191" s="129"/>
      <c r="FTS191" s="129"/>
      <c r="FTT191" s="129"/>
      <c r="FTU191" s="129"/>
      <c r="FTV191" s="129"/>
      <c r="FTW191" s="129"/>
      <c r="FTX191" s="129"/>
      <c r="FTY191" s="129"/>
      <c r="FTZ191" s="129"/>
      <c r="FUA191" s="129"/>
      <c r="FUB191" s="129"/>
      <c r="FUC191" s="129"/>
      <c r="FUD191" s="129"/>
      <c r="FUE191" s="129"/>
      <c r="FUF191" s="129"/>
      <c r="FUG191" s="129"/>
      <c r="FUH191" s="129"/>
      <c r="FUI191" s="129"/>
      <c r="FUJ191" s="129"/>
      <c r="FUK191" s="129"/>
      <c r="FUL191" s="129"/>
      <c r="FUM191" s="129"/>
      <c r="FUN191" s="129"/>
      <c r="FUO191" s="129"/>
      <c r="FUP191" s="129"/>
      <c r="FUQ191" s="129"/>
      <c r="FUR191" s="129"/>
      <c r="FUS191" s="129"/>
      <c r="FUT191" s="129"/>
      <c r="FUU191" s="129"/>
      <c r="FUV191" s="129"/>
      <c r="FUW191" s="129"/>
      <c r="FUX191" s="129"/>
      <c r="FUY191" s="129"/>
      <c r="FUZ191" s="129"/>
      <c r="FVA191" s="129"/>
      <c r="FVB191" s="129"/>
      <c r="FVC191" s="129"/>
      <c r="FVD191" s="129"/>
      <c r="FVE191" s="129"/>
      <c r="FVF191" s="129"/>
      <c r="FVG191" s="129"/>
      <c r="FVH191" s="129"/>
      <c r="FVI191" s="129"/>
      <c r="FVJ191" s="129"/>
      <c r="FVK191" s="129"/>
      <c r="FVL191" s="129"/>
      <c r="FVM191" s="129"/>
      <c r="FVN191" s="129"/>
      <c r="FVO191" s="129"/>
      <c r="FVP191" s="129"/>
      <c r="FVQ191" s="129"/>
      <c r="FVR191" s="129"/>
      <c r="FVS191" s="129"/>
      <c r="FVT191" s="129"/>
      <c r="FVU191" s="129"/>
      <c r="FVV191" s="129"/>
      <c r="FVW191" s="129"/>
      <c r="FVX191" s="129"/>
      <c r="FVY191" s="129"/>
      <c r="FVZ191" s="129"/>
      <c r="FWA191" s="129"/>
      <c r="FWB191" s="129"/>
      <c r="FWC191" s="129"/>
      <c r="FWD191" s="129"/>
      <c r="FWE191" s="129"/>
      <c r="FWF191" s="129"/>
      <c r="FWG191" s="129"/>
      <c r="FWH191" s="129"/>
      <c r="FWI191" s="129"/>
      <c r="FWJ191" s="129"/>
      <c r="FWK191" s="129"/>
      <c r="FWL191" s="129"/>
      <c r="FWM191" s="129"/>
      <c r="FWN191" s="129"/>
      <c r="FWO191" s="129"/>
      <c r="FWP191" s="129"/>
      <c r="FWQ191" s="129"/>
      <c r="FWR191" s="129"/>
      <c r="FWS191" s="129"/>
      <c r="FWT191" s="129"/>
      <c r="FWU191" s="129"/>
      <c r="FWV191" s="129"/>
      <c r="FWW191" s="129"/>
      <c r="FWX191" s="129"/>
      <c r="FWY191" s="129"/>
      <c r="FWZ191" s="129"/>
      <c r="FXA191" s="129"/>
      <c r="FXB191" s="129"/>
      <c r="FXC191" s="129"/>
      <c r="FXD191" s="129"/>
      <c r="FXE191" s="129"/>
      <c r="FXF191" s="129"/>
      <c r="FXG191" s="129"/>
      <c r="FXH191" s="129"/>
      <c r="FXI191" s="129"/>
      <c r="FXJ191" s="129"/>
      <c r="FXK191" s="129"/>
      <c r="FXL191" s="129"/>
      <c r="FXM191" s="129"/>
      <c r="FXN191" s="129"/>
      <c r="FXO191" s="129"/>
      <c r="FXP191" s="129"/>
      <c r="FXQ191" s="129"/>
      <c r="FXR191" s="129"/>
      <c r="FXS191" s="129"/>
      <c r="FXT191" s="129"/>
      <c r="FXU191" s="129"/>
      <c r="FXV191" s="129"/>
      <c r="FXW191" s="129"/>
      <c r="FXX191" s="129"/>
      <c r="FXY191" s="129"/>
      <c r="FXZ191" s="129"/>
      <c r="FYA191" s="129"/>
      <c r="FYB191" s="129"/>
      <c r="FYC191" s="129"/>
      <c r="FYD191" s="129"/>
      <c r="FYE191" s="129"/>
      <c r="FYF191" s="129"/>
      <c r="FYG191" s="129"/>
      <c r="FYH191" s="129"/>
      <c r="FYI191" s="129"/>
      <c r="FYJ191" s="129"/>
      <c r="FYK191" s="129"/>
      <c r="FYL191" s="129"/>
      <c r="FYM191" s="129"/>
      <c r="FYN191" s="129"/>
      <c r="FYO191" s="129"/>
      <c r="FYP191" s="129"/>
      <c r="FYQ191" s="129"/>
      <c r="FYR191" s="129"/>
      <c r="FYS191" s="129"/>
      <c r="FYT191" s="129"/>
      <c r="FYU191" s="129"/>
      <c r="FYV191" s="129"/>
      <c r="FYW191" s="129"/>
      <c r="FYX191" s="129"/>
      <c r="FYY191" s="129"/>
      <c r="FYZ191" s="129"/>
      <c r="FZA191" s="129"/>
      <c r="FZB191" s="129"/>
      <c r="FZC191" s="129"/>
      <c r="FZD191" s="129"/>
      <c r="FZE191" s="129"/>
      <c r="FZF191" s="129"/>
      <c r="FZG191" s="129"/>
      <c r="FZH191" s="129"/>
      <c r="FZI191" s="129"/>
      <c r="FZJ191" s="129"/>
      <c r="FZK191" s="129"/>
      <c r="FZL191" s="129"/>
      <c r="FZM191" s="129"/>
      <c r="FZN191" s="129"/>
      <c r="FZO191" s="129"/>
      <c r="FZP191" s="129"/>
      <c r="FZQ191" s="129"/>
      <c r="FZR191" s="129"/>
      <c r="FZS191" s="129"/>
      <c r="FZT191" s="129"/>
      <c r="FZU191" s="129"/>
      <c r="FZV191" s="129"/>
      <c r="FZW191" s="129"/>
      <c r="FZX191" s="129"/>
      <c r="FZY191" s="129"/>
      <c r="FZZ191" s="129"/>
      <c r="GAA191" s="129"/>
      <c r="GAB191" s="129"/>
      <c r="GAC191" s="129"/>
      <c r="GAD191" s="129"/>
      <c r="GAE191" s="129"/>
      <c r="GAF191" s="129"/>
      <c r="GAG191" s="129"/>
      <c r="GAH191" s="129"/>
      <c r="GAI191" s="129"/>
      <c r="GAJ191" s="129"/>
      <c r="GAK191" s="129"/>
      <c r="GAL191" s="129"/>
      <c r="GAM191" s="129"/>
      <c r="GAN191" s="129"/>
      <c r="GAO191" s="129"/>
      <c r="GAP191" s="129"/>
      <c r="GAQ191" s="129"/>
      <c r="GAR191" s="129"/>
      <c r="GAS191" s="129"/>
      <c r="GAT191" s="129"/>
      <c r="GAU191" s="129"/>
      <c r="GAV191" s="129"/>
      <c r="GAW191" s="129"/>
      <c r="GAX191" s="129"/>
      <c r="GAY191" s="129"/>
      <c r="GAZ191" s="129"/>
      <c r="GBA191" s="129"/>
      <c r="GBB191" s="129"/>
      <c r="GBC191" s="129"/>
      <c r="GBD191" s="129"/>
      <c r="GBE191" s="129"/>
      <c r="GBF191" s="129"/>
      <c r="GBG191" s="129"/>
      <c r="GBH191" s="129"/>
      <c r="GBI191" s="129"/>
      <c r="GBJ191" s="129"/>
      <c r="GBK191" s="129"/>
      <c r="GBL191" s="129"/>
      <c r="GBM191" s="129"/>
      <c r="GBN191" s="129"/>
      <c r="GBO191" s="129"/>
      <c r="GBP191" s="129"/>
      <c r="GBQ191" s="129"/>
      <c r="GBR191" s="129"/>
      <c r="GBS191" s="129"/>
      <c r="GBT191" s="129"/>
      <c r="GBU191" s="129"/>
      <c r="GBV191" s="129"/>
      <c r="GBW191" s="129"/>
      <c r="GBX191" s="129"/>
      <c r="GBY191" s="129"/>
      <c r="GBZ191" s="129"/>
      <c r="GCA191" s="129"/>
      <c r="GCB191" s="129"/>
      <c r="GCC191" s="129"/>
      <c r="GCD191" s="129"/>
      <c r="GCE191" s="129"/>
      <c r="GCF191" s="129"/>
      <c r="GCG191" s="129"/>
      <c r="GCH191" s="129"/>
      <c r="GCI191" s="129"/>
      <c r="GCJ191" s="129"/>
      <c r="GCK191" s="129"/>
      <c r="GCL191" s="129"/>
      <c r="GCM191" s="129"/>
      <c r="GCN191" s="129"/>
      <c r="GCO191" s="129"/>
      <c r="GCP191" s="129"/>
      <c r="GCQ191" s="129"/>
      <c r="GCR191" s="129"/>
      <c r="GCS191" s="129"/>
      <c r="GCT191" s="129"/>
      <c r="GCU191" s="129"/>
      <c r="GCV191" s="129"/>
      <c r="GCW191" s="129"/>
      <c r="GCX191" s="129"/>
      <c r="GCY191" s="129"/>
      <c r="GCZ191" s="129"/>
      <c r="GDA191" s="129"/>
      <c r="GDB191" s="129"/>
      <c r="GDC191" s="129"/>
      <c r="GDD191" s="129"/>
      <c r="GDE191" s="129"/>
      <c r="GDF191" s="129"/>
      <c r="GDG191" s="129"/>
      <c r="GDH191" s="129"/>
      <c r="GDI191" s="129"/>
      <c r="GDJ191" s="129"/>
      <c r="GDK191" s="129"/>
      <c r="GDL191" s="129"/>
      <c r="GDM191" s="129"/>
      <c r="GDN191" s="129"/>
      <c r="GDO191" s="129"/>
      <c r="GDP191" s="129"/>
      <c r="GDQ191" s="129"/>
      <c r="GDR191" s="129"/>
      <c r="GDS191" s="129"/>
      <c r="GDT191" s="129"/>
      <c r="GDU191" s="129"/>
      <c r="GDV191" s="129"/>
      <c r="GDW191" s="129"/>
      <c r="GDX191" s="129"/>
      <c r="GDY191" s="129"/>
      <c r="GDZ191" s="129"/>
      <c r="GEA191" s="129"/>
      <c r="GEB191" s="129"/>
      <c r="GEC191" s="129"/>
      <c r="GED191" s="129"/>
      <c r="GEE191" s="129"/>
      <c r="GEF191" s="129"/>
      <c r="GEG191" s="129"/>
      <c r="GEH191" s="129"/>
      <c r="GEI191" s="129"/>
      <c r="GEJ191" s="129"/>
      <c r="GEK191" s="129"/>
      <c r="GEL191" s="129"/>
      <c r="GEM191" s="129"/>
      <c r="GEN191" s="129"/>
      <c r="GEO191" s="129"/>
      <c r="GEP191" s="129"/>
      <c r="GEQ191" s="129"/>
      <c r="GER191" s="129"/>
      <c r="GES191" s="129"/>
      <c r="GET191" s="129"/>
      <c r="GEU191" s="129"/>
      <c r="GEV191" s="129"/>
      <c r="GEW191" s="129"/>
      <c r="GEX191" s="129"/>
      <c r="GEY191" s="129"/>
      <c r="GEZ191" s="129"/>
      <c r="GFA191" s="129"/>
      <c r="GFB191" s="129"/>
      <c r="GFC191" s="129"/>
      <c r="GFD191" s="129"/>
      <c r="GFE191" s="129"/>
      <c r="GFF191" s="129"/>
      <c r="GFG191" s="129"/>
      <c r="GFH191" s="129"/>
      <c r="GFI191" s="129"/>
      <c r="GFJ191" s="129"/>
      <c r="GFK191" s="129"/>
      <c r="GFL191" s="129"/>
      <c r="GFM191" s="129"/>
      <c r="GFN191" s="129"/>
      <c r="GFO191" s="129"/>
      <c r="GFP191" s="129"/>
      <c r="GFQ191" s="129"/>
      <c r="GFR191" s="129"/>
      <c r="GFS191" s="129"/>
      <c r="GFT191" s="129"/>
      <c r="GFU191" s="129"/>
      <c r="GFV191" s="129"/>
      <c r="GFW191" s="129"/>
      <c r="GFX191" s="129"/>
      <c r="GFY191" s="129"/>
      <c r="GFZ191" s="129"/>
      <c r="GGA191" s="129"/>
      <c r="GGB191" s="129"/>
      <c r="GGC191" s="129"/>
      <c r="GGD191" s="129"/>
      <c r="GGE191" s="129"/>
      <c r="GGF191" s="129"/>
      <c r="GGG191" s="129"/>
      <c r="GGH191" s="129"/>
      <c r="GGI191" s="129"/>
      <c r="GGJ191" s="129"/>
      <c r="GGK191" s="129"/>
      <c r="GGL191" s="129"/>
      <c r="GGM191" s="129"/>
      <c r="GGN191" s="129"/>
      <c r="GGO191" s="129"/>
      <c r="GGP191" s="129"/>
      <c r="GGQ191" s="129"/>
      <c r="GGR191" s="129"/>
      <c r="GGS191" s="129"/>
      <c r="GGT191" s="129"/>
      <c r="GGU191" s="129"/>
      <c r="GGV191" s="129"/>
      <c r="GGW191" s="129"/>
      <c r="GGX191" s="129"/>
      <c r="GGY191" s="129"/>
      <c r="GGZ191" s="129"/>
      <c r="GHA191" s="129"/>
      <c r="GHB191" s="129"/>
      <c r="GHC191" s="129"/>
      <c r="GHD191" s="129"/>
      <c r="GHE191" s="129"/>
      <c r="GHF191" s="129"/>
      <c r="GHG191" s="129"/>
      <c r="GHH191" s="129"/>
      <c r="GHI191" s="129"/>
      <c r="GHJ191" s="129"/>
      <c r="GHK191" s="129"/>
      <c r="GHL191" s="129"/>
      <c r="GHM191" s="129"/>
      <c r="GHN191" s="129"/>
      <c r="GHO191" s="129"/>
      <c r="GHP191" s="129"/>
      <c r="GHQ191" s="129"/>
      <c r="GHR191" s="129"/>
      <c r="GHS191" s="129"/>
      <c r="GHT191" s="129"/>
      <c r="GHU191" s="129"/>
      <c r="GHV191" s="129"/>
      <c r="GHW191" s="129"/>
      <c r="GHX191" s="129"/>
      <c r="GHY191" s="129"/>
      <c r="GHZ191" s="129"/>
      <c r="GIA191" s="129"/>
      <c r="GIB191" s="129"/>
      <c r="GIC191" s="129"/>
      <c r="GID191" s="129"/>
      <c r="GIE191" s="129"/>
      <c r="GIF191" s="129"/>
      <c r="GIG191" s="129"/>
      <c r="GIH191" s="129"/>
      <c r="GII191" s="129"/>
      <c r="GIJ191" s="129"/>
      <c r="GIK191" s="129"/>
      <c r="GIL191" s="129"/>
      <c r="GIM191" s="129"/>
      <c r="GIN191" s="129"/>
      <c r="GIO191" s="129"/>
      <c r="GIP191" s="129"/>
      <c r="GIQ191" s="129"/>
      <c r="GIR191" s="129"/>
      <c r="GIS191" s="129"/>
      <c r="GIT191" s="129"/>
      <c r="GIU191" s="129"/>
      <c r="GIV191" s="129"/>
      <c r="GIW191" s="129"/>
      <c r="GIX191" s="129"/>
      <c r="GIY191" s="129"/>
      <c r="GIZ191" s="129"/>
      <c r="GJA191" s="129"/>
      <c r="GJB191" s="129"/>
      <c r="GJC191" s="129"/>
      <c r="GJD191" s="129"/>
      <c r="GJE191" s="129"/>
      <c r="GJF191" s="129"/>
      <c r="GJG191" s="129"/>
      <c r="GJH191" s="129"/>
      <c r="GJI191" s="129"/>
      <c r="GJJ191" s="129"/>
      <c r="GJK191" s="129"/>
      <c r="GJL191" s="129"/>
      <c r="GJM191" s="129"/>
      <c r="GJN191" s="129"/>
      <c r="GJO191" s="129"/>
      <c r="GJP191" s="129"/>
      <c r="GJQ191" s="129"/>
      <c r="GJR191" s="129"/>
      <c r="GJS191" s="129"/>
      <c r="GJT191" s="129"/>
      <c r="GJU191" s="129"/>
      <c r="GJV191" s="129"/>
      <c r="GJW191" s="129"/>
      <c r="GJX191" s="129"/>
      <c r="GJY191" s="129"/>
      <c r="GJZ191" s="129"/>
      <c r="GKA191" s="129"/>
      <c r="GKB191" s="129"/>
      <c r="GKC191" s="129"/>
      <c r="GKD191" s="129"/>
      <c r="GKE191" s="129"/>
      <c r="GKF191" s="129"/>
      <c r="GKG191" s="129"/>
      <c r="GKH191" s="129"/>
      <c r="GKI191" s="129"/>
      <c r="GKJ191" s="129"/>
      <c r="GKK191" s="129"/>
      <c r="GKL191" s="129"/>
      <c r="GKM191" s="129"/>
      <c r="GKN191" s="129"/>
      <c r="GKO191" s="129"/>
      <c r="GKP191" s="129"/>
      <c r="GKQ191" s="129"/>
      <c r="GKR191" s="129"/>
      <c r="GKS191" s="129"/>
      <c r="GKT191" s="129"/>
      <c r="GKU191" s="129"/>
      <c r="GKV191" s="129"/>
      <c r="GKW191" s="129"/>
      <c r="GKX191" s="129"/>
      <c r="GKY191" s="129"/>
      <c r="GKZ191" s="129"/>
      <c r="GLA191" s="129"/>
      <c r="GLB191" s="129"/>
      <c r="GLC191" s="129"/>
      <c r="GLD191" s="129"/>
      <c r="GLE191" s="129"/>
      <c r="GLF191" s="129"/>
      <c r="GLG191" s="129"/>
      <c r="GLH191" s="129"/>
      <c r="GLI191" s="129"/>
      <c r="GLJ191" s="129"/>
      <c r="GLK191" s="129"/>
      <c r="GLL191" s="129"/>
      <c r="GLM191" s="129"/>
      <c r="GLN191" s="129"/>
      <c r="GLO191" s="129"/>
      <c r="GLP191" s="129"/>
      <c r="GLQ191" s="129"/>
      <c r="GLR191" s="129"/>
      <c r="GLS191" s="129"/>
      <c r="GLT191" s="129"/>
      <c r="GLU191" s="129"/>
      <c r="GLV191" s="129"/>
      <c r="GLW191" s="129"/>
      <c r="GLX191" s="129"/>
      <c r="GLY191" s="129"/>
      <c r="GLZ191" s="129"/>
      <c r="GMA191" s="129"/>
      <c r="GMB191" s="129"/>
      <c r="GMC191" s="129"/>
      <c r="GMD191" s="129"/>
      <c r="GME191" s="129"/>
      <c r="GMF191" s="129"/>
      <c r="GMG191" s="129"/>
      <c r="GMH191" s="129"/>
      <c r="GMI191" s="129"/>
      <c r="GMJ191" s="129"/>
      <c r="GMK191" s="129"/>
      <c r="GML191" s="129"/>
      <c r="GMM191" s="129"/>
      <c r="GMN191" s="129"/>
      <c r="GMO191" s="129"/>
      <c r="GMP191" s="129"/>
      <c r="GMQ191" s="129"/>
      <c r="GMR191" s="129"/>
      <c r="GMS191" s="129"/>
      <c r="GMT191" s="129"/>
      <c r="GMU191" s="129"/>
      <c r="GMV191" s="129"/>
      <c r="GMW191" s="129"/>
      <c r="GMX191" s="129"/>
      <c r="GMY191" s="129"/>
      <c r="GMZ191" s="129"/>
      <c r="GNA191" s="129"/>
      <c r="GNB191" s="129"/>
      <c r="GNC191" s="129"/>
      <c r="GND191" s="129"/>
      <c r="GNE191" s="129"/>
      <c r="GNF191" s="129"/>
      <c r="GNG191" s="129"/>
      <c r="GNH191" s="129"/>
      <c r="GNI191" s="129"/>
      <c r="GNJ191" s="129"/>
      <c r="GNK191" s="129"/>
      <c r="GNL191" s="129"/>
      <c r="GNM191" s="129"/>
      <c r="GNN191" s="129"/>
      <c r="GNO191" s="129"/>
      <c r="GNP191" s="129"/>
      <c r="GNQ191" s="129"/>
      <c r="GNR191" s="129"/>
      <c r="GNS191" s="129"/>
      <c r="GNT191" s="129"/>
      <c r="GNU191" s="129"/>
      <c r="GNV191" s="129"/>
      <c r="GNW191" s="129"/>
      <c r="GNX191" s="129"/>
      <c r="GNY191" s="129"/>
      <c r="GNZ191" s="129"/>
      <c r="GOA191" s="129"/>
      <c r="GOB191" s="129"/>
      <c r="GOC191" s="129"/>
      <c r="GOD191" s="129"/>
      <c r="GOE191" s="129"/>
      <c r="GOF191" s="129"/>
      <c r="GOG191" s="129"/>
      <c r="GOH191" s="129"/>
      <c r="GOI191" s="129"/>
      <c r="GOJ191" s="129"/>
      <c r="GOK191" s="129"/>
      <c r="GOL191" s="129"/>
      <c r="GOM191" s="129"/>
      <c r="GON191" s="129"/>
      <c r="GOO191" s="129"/>
      <c r="GOP191" s="129"/>
      <c r="GOQ191" s="129"/>
      <c r="GOR191" s="129"/>
      <c r="GOS191" s="129"/>
      <c r="GOT191" s="129"/>
      <c r="GOU191" s="129"/>
      <c r="GOV191" s="129"/>
      <c r="GOW191" s="129"/>
      <c r="GOX191" s="129"/>
      <c r="GOY191" s="129"/>
      <c r="GOZ191" s="129"/>
      <c r="GPA191" s="129"/>
      <c r="GPB191" s="129"/>
      <c r="GPC191" s="129"/>
      <c r="GPD191" s="129"/>
      <c r="GPE191" s="129"/>
      <c r="GPF191" s="129"/>
      <c r="GPG191" s="129"/>
      <c r="GPH191" s="129"/>
      <c r="GPI191" s="129"/>
      <c r="GPJ191" s="129"/>
      <c r="GPK191" s="129"/>
      <c r="GPL191" s="129"/>
      <c r="GPM191" s="129"/>
      <c r="GPN191" s="129"/>
      <c r="GPO191" s="129"/>
      <c r="GPP191" s="129"/>
      <c r="GPQ191" s="129"/>
      <c r="GPR191" s="129"/>
      <c r="GPS191" s="129"/>
      <c r="GPT191" s="129"/>
      <c r="GPU191" s="129"/>
      <c r="GPV191" s="129"/>
      <c r="GPW191" s="129"/>
      <c r="GPX191" s="129"/>
      <c r="GPY191" s="129"/>
      <c r="GPZ191" s="129"/>
      <c r="GQA191" s="129"/>
      <c r="GQB191" s="129"/>
      <c r="GQC191" s="129"/>
      <c r="GQD191" s="129"/>
      <c r="GQE191" s="129"/>
      <c r="GQF191" s="129"/>
      <c r="GQG191" s="129"/>
      <c r="GQH191" s="129"/>
      <c r="GQI191" s="129"/>
      <c r="GQJ191" s="129"/>
      <c r="GQK191" s="129"/>
      <c r="GQL191" s="129"/>
      <c r="GQM191" s="129"/>
      <c r="GQN191" s="129"/>
      <c r="GQO191" s="129"/>
      <c r="GQP191" s="129"/>
      <c r="GQQ191" s="129"/>
      <c r="GQR191" s="129"/>
      <c r="GQS191" s="129"/>
      <c r="GQT191" s="129"/>
      <c r="GQU191" s="129"/>
      <c r="GQV191" s="129"/>
      <c r="GQW191" s="129"/>
      <c r="GQX191" s="129"/>
      <c r="GQY191" s="129"/>
      <c r="GQZ191" s="129"/>
      <c r="GRA191" s="129"/>
      <c r="GRB191" s="129"/>
      <c r="GRC191" s="129"/>
      <c r="GRD191" s="129"/>
      <c r="GRE191" s="129"/>
      <c r="GRF191" s="129"/>
      <c r="GRG191" s="129"/>
      <c r="GRH191" s="129"/>
      <c r="GRI191" s="129"/>
      <c r="GRJ191" s="129"/>
      <c r="GRK191" s="129"/>
      <c r="GRL191" s="129"/>
      <c r="GRM191" s="129"/>
      <c r="GRN191" s="129"/>
      <c r="GRO191" s="129"/>
      <c r="GRP191" s="129"/>
      <c r="GRQ191" s="129"/>
      <c r="GRR191" s="129"/>
      <c r="GRS191" s="129"/>
      <c r="GRT191" s="129"/>
      <c r="GRU191" s="129"/>
      <c r="GRV191" s="129"/>
      <c r="GRW191" s="129"/>
      <c r="GRX191" s="129"/>
      <c r="GRY191" s="129"/>
      <c r="GRZ191" s="129"/>
      <c r="GSA191" s="129"/>
      <c r="GSB191" s="129"/>
      <c r="GSC191" s="129"/>
      <c r="GSD191" s="129"/>
      <c r="GSE191" s="129"/>
      <c r="GSF191" s="129"/>
      <c r="GSG191" s="129"/>
      <c r="GSH191" s="129"/>
      <c r="GSI191" s="129"/>
      <c r="GSJ191" s="129"/>
      <c r="GSK191" s="129"/>
      <c r="GSL191" s="129"/>
      <c r="GSM191" s="129"/>
      <c r="GSN191" s="129"/>
      <c r="GSO191" s="129"/>
      <c r="GSP191" s="129"/>
      <c r="GSQ191" s="129"/>
      <c r="GSR191" s="129"/>
      <c r="GSS191" s="129"/>
      <c r="GST191" s="129"/>
      <c r="GSU191" s="129"/>
      <c r="GSV191" s="129"/>
      <c r="GSW191" s="129"/>
      <c r="GSX191" s="129"/>
      <c r="GSY191" s="129"/>
      <c r="GSZ191" s="129"/>
      <c r="GTA191" s="129"/>
      <c r="GTB191" s="129"/>
      <c r="GTC191" s="129"/>
      <c r="GTD191" s="129"/>
      <c r="GTE191" s="129"/>
      <c r="GTF191" s="129"/>
      <c r="GTG191" s="129"/>
      <c r="GTH191" s="129"/>
      <c r="GTI191" s="129"/>
      <c r="GTJ191" s="129"/>
      <c r="GTK191" s="129"/>
      <c r="GTL191" s="129"/>
      <c r="GTM191" s="129"/>
      <c r="GTN191" s="129"/>
      <c r="GTO191" s="129"/>
      <c r="GTP191" s="129"/>
      <c r="GTQ191" s="129"/>
      <c r="GTR191" s="129"/>
      <c r="GTS191" s="129"/>
      <c r="GTT191" s="129"/>
      <c r="GTU191" s="129"/>
      <c r="GTV191" s="129"/>
      <c r="GTW191" s="129"/>
      <c r="GTX191" s="129"/>
      <c r="GTY191" s="129"/>
      <c r="GTZ191" s="129"/>
      <c r="GUA191" s="129"/>
      <c r="GUB191" s="129"/>
      <c r="GUC191" s="129"/>
      <c r="GUD191" s="129"/>
      <c r="GUE191" s="129"/>
      <c r="GUF191" s="129"/>
      <c r="GUG191" s="129"/>
      <c r="GUH191" s="129"/>
      <c r="GUI191" s="129"/>
      <c r="GUJ191" s="129"/>
      <c r="GUK191" s="129"/>
      <c r="GUL191" s="129"/>
      <c r="GUM191" s="129"/>
      <c r="GUN191" s="129"/>
      <c r="GUO191" s="129"/>
      <c r="GUP191" s="129"/>
      <c r="GUQ191" s="129"/>
      <c r="GUR191" s="129"/>
      <c r="GUS191" s="129"/>
      <c r="GUT191" s="129"/>
      <c r="GUU191" s="129"/>
      <c r="GUV191" s="129"/>
      <c r="GUW191" s="129"/>
      <c r="GUX191" s="129"/>
      <c r="GUY191" s="129"/>
      <c r="GUZ191" s="129"/>
      <c r="GVA191" s="129"/>
      <c r="GVB191" s="129"/>
      <c r="GVC191" s="129"/>
      <c r="GVD191" s="129"/>
      <c r="GVE191" s="129"/>
      <c r="GVF191" s="129"/>
      <c r="GVG191" s="129"/>
      <c r="GVH191" s="129"/>
      <c r="GVI191" s="129"/>
      <c r="GVJ191" s="129"/>
      <c r="GVK191" s="129"/>
      <c r="GVL191" s="129"/>
      <c r="GVM191" s="129"/>
      <c r="GVN191" s="129"/>
      <c r="GVO191" s="129"/>
      <c r="GVP191" s="129"/>
      <c r="GVQ191" s="129"/>
      <c r="GVR191" s="129"/>
      <c r="GVS191" s="129"/>
      <c r="GVT191" s="129"/>
      <c r="GVU191" s="129"/>
      <c r="GVV191" s="129"/>
      <c r="GVW191" s="129"/>
      <c r="GVX191" s="129"/>
      <c r="GVY191" s="129"/>
      <c r="GVZ191" s="129"/>
      <c r="GWA191" s="129"/>
      <c r="GWB191" s="129"/>
      <c r="GWC191" s="129"/>
      <c r="GWD191" s="129"/>
      <c r="GWE191" s="129"/>
      <c r="GWF191" s="129"/>
      <c r="GWG191" s="129"/>
      <c r="GWH191" s="129"/>
      <c r="GWI191" s="129"/>
      <c r="GWJ191" s="129"/>
      <c r="GWK191" s="129"/>
      <c r="GWL191" s="129"/>
      <c r="GWM191" s="129"/>
      <c r="GWN191" s="129"/>
      <c r="GWO191" s="129"/>
      <c r="GWP191" s="129"/>
      <c r="GWQ191" s="129"/>
      <c r="GWR191" s="129"/>
      <c r="GWS191" s="129"/>
      <c r="GWT191" s="129"/>
      <c r="GWU191" s="129"/>
      <c r="GWV191" s="129"/>
      <c r="GWW191" s="129"/>
      <c r="GWX191" s="129"/>
      <c r="GWY191" s="129"/>
      <c r="GWZ191" s="129"/>
      <c r="GXA191" s="129"/>
      <c r="GXB191" s="129"/>
      <c r="GXC191" s="129"/>
      <c r="GXD191" s="129"/>
      <c r="GXE191" s="129"/>
      <c r="GXF191" s="129"/>
      <c r="GXG191" s="129"/>
      <c r="GXH191" s="129"/>
      <c r="GXI191" s="129"/>
      <c r="GXJ191" s="129"/>
      <c r="GXK191" s="129"/>
      <c r="GXL191" s="129"/>
      <c r="GXM191" s="129"/>
      <c r="GXN191" s="129"/>
      <c r="GXO191" s="129"/>
      <c r="GXP191" s="129"/>
      <c r="GXQ191" s="129"/>
      <c r="GXR191" s="129"/>
      <c r="GXS191" s="129"/>
      <c r="GXT191" s="129"/>
      <c r="GXU191" s="129"/>
      <c r="GXV191" s="129"/>
      <c r="GXW191" s="129"/>
      <c r="GXX191" s="129"/>
      <c r="GXY191" s="129"/>
      <c r="GXZ191" s="129"/>
      <c r="GYA191" s="129"/>
      <c r="GYB191" s="129"/>
      <c r="GYC191" s="129"/>
      <c r="GYD191" s="129"/>
      <c r="GYE191" s="129"/>
      <c r="GYF191" s="129"/>
      <c r="GYG191" s="129"/>
      <c r="GYH191" s="129"/>
      <c r="GYI191" s="129"/>
      <c r="GYJ191" s="129"/>
      <c r="GYK191" s="129"/>
      <c r="GYL191" s="129"/>
      <c r="GYM191" s="129"/>
      <c r="GYN191" s="129"/>
      <c r="GYO191" s="129"/>
      <c r="GYP191" s="129"/>
      <c r="GYQ191" s="129"/>
      <c r="GYR191" s="129"/>
      <c r="GYS191" s="129"/>
      <c r="GYT191" s="129"/>
      <c r="GYU191" s="129"/>
      <c r="GYV191" s="129"/>
      <c r="GYW191" s="129"/>
      <c r="GYX191" s="129"/>
      <c r="GYY191" s="129"/>
      <c r="GYZ191" s="129"/>
      <c r="GZA191" s="129"/>
      <c r="GZB191" s="129"/>
      <c r="GZC191" s="129"/>
      <c r="GZD191" s="129"/>
      <c r="GZE191" s="129"/>
      <c r="GZF191" s="129"/>
      <c r="GZG191" s="129"/>
      <c r="GZH191" s="129"/>
      <c r="GZI191" s="129"/>
      <c r="GZJ191" s="129"/>
      <c r="GZK191" s="129"/>
      <c r="GZL191" s="129"/>
      <c r="GZM191" s="129"/>
      <c r="GZN191" s="129"/>
      <c r="GZO191" s="129"/>
      <c r="GZP191" s="129"/>
      <c r="GZQ191" s="129"/>
      <c r="GZR191" s="129"/>
      <c r="GZS191" s="129"/>
      <c r="GZT191" s="129"/>
      <c r="GZU191" s="129"/>
      <c r="GZV191" s="129"/>
      <c r="GZW191" s="129"/>
      <c r="GZX191" s="129"/>
      <c r="GZY191" s="129"/>
      <c r="GZZ191" s="129"/>
      <c r="HAA191" s="129"/>
      <c r="HAB191" s="129"/>
      <c r="HAC191" s="129"/>
      <c r="HAD191" s="129"/>
      <c r="HAE191" s="129"/>
      <c r="HAF191" s="129"/>
      <c r="HAG191" s="129"/>
      <c r="HAH191" s="129"/>
      <c r="HAI191" s="129"/>
      <c r="HAJ191" s="129"/>
      <c r="HAK191" s="129"/>
      <c r="HAL191" s="129"/>
      <c r="HAM191" s="129"/>
      <c r="HAN191" s="129"/>
      <c r="HAO191" s="129"/>
      <c r="HAP191" s="129"/>
      <c r="HAQ191" s="129"/>
      <c r="HAR191" s="129"/>
      <c r="HAS191" s="129"/>
      <c r="HAT191" s="129"/>
      <c r="HAU191" s="129"/>
      <c r="HAV191" s="129"/>
      <c r="HAW191" s="129"/>
      <c r="HAX191" s="129"/>
      <c r="HAY191" s="129"/>
      <c r="HAZ191" s="129"/>
      <c r="HBA191" s="129"/>
      <c r="HBB191" s="129"/>
      <c r="HBC191" s="129"/>
      <c r="HBD191" s="129"/>
      <c r="HBE191" s="129"/>
      <c r="HBF191" s="129"/>
      <c r="HBG191" s="129"/>
      <c r="HBH191" s="129"/>
      <c r="HBI191" s="129"/>
      <c r="HBJ191" s="129"/>
      <c r="HBK191" s="129"/>
      <c r="HBL191" s="129"/>
      <c r="HBM191" s="129"/>
      <c r="HBN191" s="129"/>
      <c r="HBO191" s="129"/>
      <c r="HBP191" s="129"/>
      <c r="HBQ191" s="129"/>
      <c r="HBR191" s="129"/>
      <c r="HBS191" s="129"/>
      <c r="HBT191" s="129"/>
      <c r="HBU191" s="129"/>
      <c r="HBV191" s="129"/>
      <c r="HBW191" s="129"/>
      <c r="HBX191" s="129"/>
      <c r="HBY191" s="129"/>
      <c r="HBZ191" s="129"/>
      <c r="HCA191" s="129"/>
      <c r="HCB191" s="129"/>
      <c r="HCC191" s="129"/>
      <c r="HCD191" s="129"/>
      <c r="HCE191" s="129"/>
      <c r="HCF191" s="129"/>
      <c r="HCG191" s="129"/>
      <c r="HCH191" s="129"/>
      <c r="HCI191" s="129"/>
      <c r="HCJ191" s="129"/>
      <c r="HCK191" s="129"/>
      <c r="HCL191" s="129"/>
      <c r="HCM191" s="129"/>
      <c r="HCN191" s="129"/>
      <c r="HCO191" s="129"/>
      <c r="HCP191" s="129"/>
      <c r="HCQ191" s="129"/>
      <c r="HCR191" s="129"/>
      <c r="HCS191" s="129"/>
      <c r="HCT191" s="129"/>
      <c r="HCU191" s="129"/>
      <c r="HCV191" s="129"/>
      <c r="HCW191" s="129"/>
      <c r="HCX191" s="129"/>
      <c r="HCY191" s="129"/>
      <c r="HCZ191" s="129"/>
      <c r="HDA191" s="129"/>
      <c r="HDB191" s="129"/>
      <c r="HDC191" s="129"/>
      <c r="HDD191" s="129"/>
      <c r="HDE191" s="129"/>
      <c r="HDF191" s="129"/>
      <c r="HDG191" s="129"/>
      <c r="HDH191" s="129"/>
      <c r="HDI191" s="129"/>
      <c r="HDJ191" s="129"/>
      <c r="HDK191" s="129"/>
      <c r="HDL191" s="129"/>
      <c r="HDM191" s="129"/>
      <c r="HDN191" s="129"/>
      <c r="HDO191" s="129"/>
      <c r="HDP191" s="129"/>
      <c r="HDQ191" s="129"/>
      <c r="HDR191" s="129"/>
      <c r="HDS191" s="129"/>
      <c r="HDT191" s="129"/>
      <c r="HDU191" s="129"/>
      <c r="HDV191" s="129"/>
      <c r="HDW191" s="129"/>
      <c r="HDX191" s="129"/>
      <c r="HDY191" s="129"/>
      <c r="HDZ191" s="129"/>
      <c r="HEA191" s="129"/>
      <c r="HEB191" s="129"/>
      <c r="HEC191" s="129"/>
      <c r="HED191" s="129"/>
      <c r="HEE191" s="129"/>
      <c r="HEF191" s="129"/>
      <c r="HEG191" s="129"/>
      <c r="HEH191" s="129"/>
      <c r="HEI191" s="129"/>
      <c r="HEJ191" s="129"/>
      <c r="HEK191" s="129"/>
      <c r="HEL191" s="129"/>
      <c r="HEM191" s="129"/>
      <c r="HEN191" s="129"/>
      <c r="HEO191" s="129"/>
      <c r="HEP191" s="129"/>
      <c r="HEQ191" s="129"/>
      <c r="HER191" s="129"/>
      <c r="HES191" s="129"/>
      <c r="HET191" s="129"/>
      <c r="HEU191" s="129"/>
      <c r="HEV191" s="129"/>
      <c r="HEW191" s="129"/>
      <c r="HEX191" s="129"/>
      <c r="HEY191" s="129"/>
      <c r="HEZ191" s="129"/>
      <c r="HFA191" s="129"/>
      <c r="HFB191" s="129"/>
      <c r="HFC191" s="129"/>
      <c r="HFD191" s="129"/>
      <c r="HFE191" s="129"/>
      <c r="HFF191" s="129"/>
      <c r="HFG191" s="129"/>
      <c r="HFH191" s="129"/>
      <c r="HFI191" s="129"/>
      <c r="HFJ191" s="129"/>
      <c r="HFK191" s="129"/>
      <c r="HFL191" s="129"/>
      <c r="HFM191" s="129"/>
      <c r="HFN191" s="129"/>
      <c r="HFO191" s="129"/>
      <c r="HFP191" s="129"/>
      <c r="HFQ191" s="129"/>
      <c r="HFR191" s="129"/>
      <c r="HFS191" s="129"/>
      <c r="HFT191" s="129"/>
      <c r="HFU191" s="129"/>
      <c r="HFV191" s="129"/>
      <c r="HFW191" s="129"/>
      <c r="HFX191" s="129"/>
      <c r="HFY191" s="129"/>
      <c r="HFZ191" s="129"/>
      <c r="HGA191" s="129"/>
      <c r="HGB191" s="129"/>
      <c r="HGC191" s="129"/>
      <c r="HGD191" s="129"/>
      <c r="HGE191" s="129"/>
      <c r="HGF191" s="129"/>
      <c r="HGG191" s="129"/>
      <c r="HGH191" s="129"/>
      <c r="HGI191" s="129"/>
      <c r="HGJ191" s="129"/>
      <c r="HGK191" s="129"/>
      <c r="HGL191" s="129"/>
      <c r="HGM191" s="129"/>
      <c r="HGN191" s="129"/>
      <c r="HGO191" s="129"/>
      <c r="HGP191" s="129"/>
      <c r="HGQ191" s="129"/>
      <c r="HGR191" s="129"/>
      <c r="HGS191" s="129"/>
      <c r="HGT191" s="129"/>
      <c r="HGU191" s="129"/>
      <c r="HGV191" s="129"/>
      <c r="HGW191" s="129"/>
      <c r="HGX191" s="129"/>
      <c r="HGY191" s="129"/>
      <c r="HGZ191" s="129"/>
      <c r="HHA191" s="129"/>
      <c r="HHB191" s="129"/>
      <c r="HHC191" s="129"/>
      <c r="HHD191" s="129"/>
      <c r="HHE191" s="129"/>
      <c r="HHF191" s="129"/>
      <c r="HHG191" s="129"/>
      <c r="HHH191" s="129"/>
      <c r="HHI191" s="129"/>
      <c r="HHJ191" s="129"/>
      <c r="HHK191" s="129"/>
      <c r="HHL191" s="129"/>
      <c r="HHM191" s="129"/>
      <c r="HHN191" s="129"/>
      <c r="HHO191" s="129"/>
      <c r="HHP191" s="129"/>
      <c r="HHQ191" s="129"/>
      <c r="HHR191" s="129"/>
      <c r="HHS191" s="129"/>
      <c r="HHT191" s="129"/>
      <c r="HHU191" s="129"/>
      <c r="HHV191" s="129"/>
      <c r="HHW191" s="129"/>
      <c r="HHX191" s="129"/>
      <c r="HHY191" s="129"/>
      <c r="HHZ191" s="129"/>
      <c r="HIA191" s="129"/>
      <c r="HIB191" s="129"/>
      <c r="HIC191" s="129"/>
      <c r="HID191" s="129"/>
      <c r="HIE191" s="129"/>
      <c r="HIF191" s="129"/>
      <c r="HIG191" s="129"/>
      <c r="HIH191" s="129"/>
      <c r="HII191" s="129"/>
      <c r="HIJ191" s="129"/>
      <c r="HIK191" s="129"/>
      <c r="HIL191" s="129"/>
      <c r="HIM191" s="129"/>
      <c r="HIN191" s="129"/>
      <c r="HIO191" s="129"/>
      <c r="HIP191" s="129"/>
      <c r="HIQ191" s="129"/>
      <c r="HIR191" s="129"/>
      <c r="HIS191" s="129"/>
      <c r="HIT191" s="129"/>
      <c r="HIU191" s="129"/>
      <c r="HIV191" s="129"/>
      <c r="HIW191" s="129"/>
      <c r="HIX191" s="129"/>
      <c r="HIY191" s="129"/>
      <c r="HIZ191" s="129"/>
      <c r="HJA191" s="129"/>
      <c r="HJB191" s="129"/>
      <c r="HJC191" s="129"/>
      <c r="HJD191" s="129"/>
      <c r="HJE191" s="129"/>
      <c r="HJF191" s="129"/>
      <c r="HJG191" s="129"/>
      <c r="HJH191" s="129"/>
      <c r="HJI191" s="129"/>
      <c r="HJJ191" s="129"/>
      <c r="HJK191" s="129"/>
      <c r="HJL191" s="129"/>
      <c r="HJM191" s="129"/>
      <c r="HJN191" s="129"/>
      <c r="HJO191" s="129"/>
      <c r="HJP191" s="129"/>
      <c r="HJQ191" s="129"/>
      <c r="HJR191" s="129"/>
      <c r="HJS191" s="129"/>
      <c r="HJT191" s="129"/>
      <c r="HJU191" s="129"/>
      <c r="HJV191" s="129"/>
      <c r="HJW191" s="129"/>
      <c r="HJX191" s="129"/>
      <c r="HJY191" s="129"/>
      <c r="HJZ191" s="129"/>
      <c r="HKA191" s="129"/>
      <c r="HKB191" s="129"/>
      <c r="HKC191" s="129"/>
      <c r="HKD191" s="129"/>
      <c r="HKE191" s="129"/>
      <c r="HKF191" s="129"/>
      <c r="HKG191" s="129"/>
      <c r="HKH191" s="129"/>
      <c r="HKI191" s="129"/>
      <c r="HKJ191" s="129"/>
      <c r="HKK191" s="129"/>
      <c r="HKL191" s="129"/>
      <c r="HKM191" s="129"/>
      <c r="HKN191" s="129"/>
      <c r="HKO191" s="129"/>
      <c r="HKP191" s="129"/>
      <c r="HKQ191" s="129"/>
      <c r="HKR191" s="129"/>
      <c r="HKS191" s="129"/>
      <c r="HKT191" s="129"/>
      <c r="HKU191" s="129"/>
      <c r="HKV191" s="129"/>
      <c r="HKW191" s="129"/>
      <c r="HKX191" s="129"/>
      <c r="HKY191" s="129"/>
      <c r="HKZ191" s="129"/>
      <c r="HLA191" s="129"/>
      <c r="HLB191" s="129"/>
      <c r="HLC191" s="129"/>
      <c r="HLD191" s="129"/>
      <c r="HLE191" s="129"/>
      <c r="HLF191" s="129"/>
      <c r="HLG191" s="129"/>
      <c r="HLH191" s="129"/>
      <c r="HLI191" s="129"/>
      <c r="HLJ191" s="129"/>
      <c r="HLK191" s="129"/>
      <c r="HLL191" s="129"/>
      <c r="HLM191" s="129"/>
      <c r="HLN191" s="129"/>
      <c r="HLO191" s="129"/>
      <c r="HLP191" s="129"/>
      <c r="HLQ191" s="129"/>
      <c r="HLR191" s="129"/>
      <c r="HLS191" s="129"/>
      <c r="HLT191" s="129"/>
      <c r="HLU191" s="129"/>
      <c r="HLV191" s="129"/>
      <c r="HLW191" s="129"/>
      <c r="HLX191" s="129"/>
      <c r="HLY191" s="129"/>
      <c r="HLZ191" s="129"/>
      <c r="HMA191" s="129"/>
      <c r="HMB191" s="129"/>
      <c r="HMC191" s="129"/>
      <c r="HMD191" s="129"/>
      <c r="HME191" s="129"/>
      <c r="HMF191" s="129"/>
      <c r="HMG191" s="129"/>
      <c r="HMH191" s="129"/>
      <c r="HMI191" s="129"/>
      <c r="HMJ191" s="129"/>
      <c r="HMK191" s="129"/>
      <c r="HML191" s="129"/>
      <c r="HMM191" s="129"/>
      <c r="HMN191" s="129"/>
      <c r="HMO191" s="129"/>
      <c r="HMP191" s="129"/>
      <c r="HMQ191" s="129"/>
      <c r="HMR191" s="129"/>
      <c r="HMS191" s="129"/>
      <c r="HMT191" s="129"/>
      <c r="HMU191" s="129"/>
      <c r="HMV191" s="129"/>
      <c r="HMW191" s="129"/>
      <c r="HMX191" s="129"/>
      <c r="HMY191" s="129"/>
      <c r="HMZ191" s="129"/>
      <c r="HNA191" s="129"/>
      <c r="HNB191" s="129"/>
      <c r="HNC191" s="129"/>
      <c r="HND191" s="129"/>
      <c r="HNE191" s="129"/>
      <c r="HNF191" s="129"/>
      <c r="HNG191" s="129"/>
      <c r="HNH191" s="129"/>
      <c r="HNI191" s="129"/>
      <c r="HNJ191" s="129"/>
      <c r="HNK191" s="129"/>
      <c r="HNL191" s="129"/>
      <c r="HNM191" s="129"/>
      <c r="HNN191" s="129"/>
      <c r="HNO191" s="129"/>
      <c r="HNP191" s="129"/>
      <c r="HNQ191" s="129"/>
      <c r="HNR191" s="129"/>
      <c r="HNS191" s="129"/>
      <c r="HNT191" s="129"/>
      <c r="HNU191" s="129"/>
      <c r="HNV191" s="129"/>
      <c r="HNW191" s="129"/>
      <c r="HNX191" s="129"/>
      <c r="HNY191" s="129"/>
      <c r="HNZ191" s="129"/>
      <c r="HOA191" s="129"/>
      <c r="HOB191" s="129"/>
      <c r="HOC191" s="129"/>
      <c r="HOD191" s="129"/>
      <c r="HOE191" s="129"/>
      <c r="HOF191" s="129"/>
      <c r="HOG191" s="129"/>
      <c r="HOH191" s="129"/>
      <c r="HOI191" s="129"/>
      <c r="HOJ191" s="129"/>
      <c r="HOK191" s="129"/>
      <c r="HOL191" s="129"/>
      <c r="HOM191" s="129"/>
      <c r="HON191" s="129"/>
      <c r="HOO191" s="129"/>
      <c r="HOP191" s="129"/>
      <c r="HOQ191" s="129"/>
      <c r="HOR191" s="129"/>
      <c r="HOS191" s="129"/>
      <c r="HOT191" s="129"/>
      <c r="HOU191" s="129"/>
      <c r="HOV191" s="129"/>
      <c r="HOW191" s="129"/>
      <c r="HOX191" s="129"/>
      <c r="HOY191" s="129"/>
      <c r="HOZ191" s="129"/>
      <c r="HPA191" s="129"/>
      <c r="HPB191" s="129"/>
      <c r="HPC191" s="129"/>
      <c r="HPD191" s="129"/>
      <c r="HPE191" s="129"/>
      <c r="HPF191" s="129"/>
      <c r="HPG191" s="129"/>
      <c r="HPH191" s="129"/>
      <c r="HPI191" s="129"/>
      <c r="HPJ191" s="129"/>
      <c r="HPK191" s="129"/>
      <c r="HPL191" s="129"/>
      <c r="HPM191" s="129"/>
      <c r="HPN191" s="129"/>
      <c r="HPO191" s="129"/>
      <c r="HPP191" s="129"/>
      <c r="HPQ191" s="129"/>
      <c r="HPR191" s="129"/>
      <c r="HPS191" s="129"/>
      <c r="HPT191" s="129"/>
      <c r="HPU191" s="129"/>
      <c r="HPV191" s="129"/>
      <c r="HPW191" s="129"/>
      <c r="HPX191" s="129"/>
      <c r="HPY191" s="129"/>
      <c r="HPZ191" s="129"/>
      <c r="HQA191" s="129"/>
      <c r="HQB191" s="129"/>
      <c r="HQC191" s="129"/>
      <c r="HQD191" s="129"/>
      <c r="HQE191" s="129"/>
      <c r="HQF191" s="129"/>
      <c r="HQG191" s="129"/>
      <c r="HQH191" s="129"/>
      <c r="HQI191" s="129"/>
      <c r="HQJ191" s="129"/>
      <c r="HQK191" s="129"/>
      <c r="HQL191" s="129"/>
      <c r="HQM191" s="129"/>
      <c r="HQN191" s="129"/>
      <c r="HQO191" s="129"/>
      <c r="HQP191" s="129"/>
      <c r="HQQ191" s="129"/>
      <c r="HQR191" s="129"/>
      <c r="HQS191" s="129"/>
      <c r="HQT191" s="129"/>
      <c r="HQU191" s="129"/>
      <c r="HQV191" s="129"/>
      <c r="HQW191" s="129"/>
      <c r="HQX191" s="129"/>
      <c r="HQY191" s="129"/>
      <c r="HQZ191" s="129"/>
      <c r="HRA191" s="129"/>
      <c r="HRB191" s="129"/>
      <c r="HRC191" s="129"/>
      <c r="HRD191" s="129"/>
      <c r="HRE191" s="129"/>
      <c r="HRF191" s="129"/>
      <c r="HRG191" s="129"/>
      <c r="HRH191" s="129"/>
      <c r="HRI191" s="129"/>
      <c r="HRJ191" s="129"/>
      <c r="HRK191" s="129"/>
      <c r="HRL191" s="129"/>
      <c r="HRM191" s="129"/>
      <c r="HRN191" s="129"/>
      <c r="HRO191" s="129"/>
      <c r="HRP191" s="129"/>
      <c r="HRQ191" s="129"/>
      <c r="HRR191" s="129"/>
      <c r="HRS191" s="129"/>
      <c r="HRT191" s="129"/>
      <c r="HRU191" s="129"/>
      <c r="HRV191" s="129"/>
      <c r="HRW191" s="129"/>
      <c r="HRX191" s="129"/>
      <c r="HRY191" s="129"/>
      <c r="HRZ191" s="129"/>
      <c r="HSA191" s="129"/>
      <c r="HSB191" s="129"/>
      <c r="HSC191" s="129"/>
      <c r="HSD191" s="129"/>
      <c r="HSE191" s="129"/>
      <c r="HSF191" s="129"/>
      <c r="HSG191" s="129"/>
      <c r="HSH191" s="129"/>
      <c r="HSI191" s="129"/>
      <c r="HSJ191" s="129"/>
      <c r="HSK191" s="129"/>
      <c r="HSL191" s="129"/>
      <c r="HSM191" s="129"/>
      <c r="HSN191" s="129"/>
      <c r="HSO191" s="129"/>
      <c r="HSP191" s="129"/>
      <c r="HSQ191" s="129"/>
      <c r="HSR191" s="129"/>
      <c r="HSS191" s="129"/>
      <c r="HST191" s="129"/>
      <c r="HSU191" s="129"/>
      <c r="HSV191" s="129"/>
      <c r="HSW191" s="129"/>
      <c r="HSX191" s="129"/>
      <c r="HSY191" s="129"/>
      <c r="HSZ191" s="129"/>
      <c r="HTA191" s="129"/>
      <c r="HTB191" s="129"/>
      <c r="HTC191" s="129"/>
      <c r="HTD191" s="129"/>
      <c r="HTE191" s="129"/>
      <c r="HTF191" s="129"/>
      <c r="HTG191" s="129"/>
      <c r="HTH191" s="129"/>
      <c r="HTI191" s="129"/>
      <c r="HTJ191" s="129"/>
      <c r="HTK191" s="129"/>
      <c r="HTL191" s="129"/>
      <c r="HTM191" s="129"/>
      <c r="HTN191" s="129"/>
      <c r="HTO191" s="129"/>
      <c r="HTP191" s="129"/>
      <c r="HTQ191" s="129"/>
      <c r="HTR191" s="129"/>
      <c r="HTS191" s="129"/>
      <c r="HTT191" s="129"/>
      <c r="HTU191" s="129"/>
      <c r="HTV191" s="129"/>
      <c r="HTW191" s="129"/>
      <c r="HTX191" s="129"/>
      <c r="HTY191" s="129"/>
      <c r="HTZ191" s="129"/>
      <c r="HUA191" s="129"/>
      <c r="HUB191" s="129"/>
      <c r="HUC191" s="129"/>
      <c r="HUD191" s="129"/>
      <c r="HUE191" s="129"/>
      <c r="HUF191" s="129"/>
      <c r="HUG191" s="129"/>
      <c r="HUH191" s="129"/>
      <c r="HUI191" s="129"/>
      <c r="HUJ191" s="129"/>
      <c r="HUK191" s="129"/>
      <c r="HUL191" s="129"/>
      <c r="HUM191" s="129"/>
      <c r="HUN191" s="129"/>
      <c r="HUO191" s="129"/>
      <c r="HUP191" s="129"/>
      <c r="HUQ191" s="129"/>
      <c r="HUR191" s="129"/>
      <c r="HUS191" s="129"/>
      <c r="HUT191" s="129"/>
      <c r="HUU191" s="129"/>
      <c r="HUV191" s="129"/>
      <c r="HUW191" s="129"/>
      <c r="HUX191" s="129"/>
      <c r="HUY191" s="129"/>
      <c r="HUZ191" s="129"/>
      <c r="HVA191" s="129"/>
      <c r="HVB191" s="129"/>
      <c r="HVC191" s="129"/>
      <c r="HVD191" s="129"/>
      <c r="HVE191" s="129"/>
      <c r="HVF191" s="129"/>
      <c r="HVG191" s="129"/>
      <c r="HVH191" s="129"/>
      <c r="HVI191" s="129"/>
      <c r="HVJ191" s="129"/>
      <c r="HVK191" s="129"/>
      <c r="HVL191" s="129"/>
      <c r="HVM191" s="129"/>
      <c r="HVN191" s="129"/>
      <c r="HVO191" s="129"/>
      <c r="HVP191" s="129"/>
      <c r="HVQ191" s="129"/>
      <c r="HVR191" s="129"/>
      <c r="HVS191" s="129"/>
      <c r="HVT191" s="129"/>
      <c r="HVU191" s="129"/>
      <c r="HVV191" s="129"/>
      <c r="HVW191" s="129"/>
      <c r="HVX191" s="129"/>
      <c r="HVY191" s="129"/>
      <c r="HVZ191" s="129"/>
      <c r="HWA191" s="129"/>
      <c r="HWB191" s="129"/>
      <c r="HWC191" s="129"/>
      <c r="HWD191" s="129"/>
      <c r="HWE191" s="129"/>
      <c r="HWF191" s="129"/>
      <c r="HWG191" s="129"/>
      <c r="HWH191" s="129"/>
      <c r="HWI191" s="129"/>
      <c r="HWJ191" s="129"/>
      <c r="HWK191" s="129"/>
      <c r="HWL191" s="129"/>
      <c r="HWM191" s="129"/>
      <c r="HWN191" s="129"/>
      <c r="HWO191" s="129"/>
      <c r="HWP191" s="129"/>
      <c r="HWQ191" s="129"/>
      <c r="HWR191" s="129"/>
      <c r="HWS191" s="129"/>
      <c r="HWT191" s="129"/>
      <c r="HWU191" s="129"/>
      <c r="HWV191" s="129"/>
      <c r="HWW191" s="129"/>
      <c r="HWX191" s="129"/>
      <c r="HWY191" s="129"/>
      <c r="HWZ191" s="129"/>
      <c r="HXA191" s="129"/>
      <c r="HXB191" s="129"/>
      <c r="HXC191" s="129"/>
      <c r="HXD191" s="129"/>
      <c r="HXE191" s="129"/>
      <c r="HXF191" s="129"/>
      <c r="HXG191" s="129"/>
      <c r="HXH191" s="129"/>
      <c r="HXI191" s="129"/>
      <c r="HXJ191" s="129"/>
      <c r="HXK191" s="129"/>
      <c r="HXL191" s="129"/>
      <c r="HXM191" s="129"/>
      <c r="HXN191" s="129"/>
      <c r="HXO191" s="129"/>
      <c r="HXP191" s="129"/>
      <c r="HXQ191" s="129"/>
      <c r="HXR191" s="129"/>
      <c r="HXS191" s="129"/>
      <c r="HXT191" s="129"/>
      <c r="HXU191" s="129"/>
      <c r="HXV191" s="129"/>
      <c r="HXW191" s="129"/>
      <c r="HXX191" s="129"/>
      <c r="HXY191" s="129"/>
      <c r="HXZ191" s="129"/>
      <c r="HYA191" s="129"/>
      <c r="HYB191" s="129"/>
      <c r="HYC191" s="129"/>
      <c r="HYD191" s="129"/>
      <c r="HYE191" s="129"/>
      <c r="HYF191" s="129"/>
      <c r="HYG191" s="129"/>
      <c r="HYH191" s="129"/>
      <c r="HYI191" s="129"/>
      <c r="HYJ191" s="129"/>
      <c r="HYK191" s="129"/>
      <c r="HYL191" s="129"/>
      <c r="HYM191" s="129"/>
      <c r="HYN191" s="129"/>
      <c r="HYO191" s="129"/>
      <c r="HYP191" s="129"/>
      <c r="HYQ191" s="129"/>
      <c r="HYR191" s="129"/>
      <c r="HYS191" s="129"/>
      <c r="HYT191" s="129"/>
      <c r="HYU191" s="129"/>
      <c r="HYV191" s="129"/>
      <c r="HYW191" s="129"/>
      <c r="HYX191" s="129"/>
      <c r="HYY191" s="129"/>
      <c r="HYZ191" s="129"/>
      <c r="HZA191" s="129"/>
      <c r="HZB191" s="129"/>
      <c r="HZC191" s="129"/>
      <c r="HZD191" s="129"/>
      <c r="HZE191" s="129"/>
      <c r="HZF191" s="129"/>
      <c r="HZG191" s="129"/>
      <c r="HZH191" s="129"/>
      <c r="HZI191" s="129"/>
      <c r="HZJ191" s="129"/>
      <c r="HZK191" s="129"/>
      <c r="HZL191" s="129"/>
      <c r="HZM191" s="129"/>
      <c r="HZN191" s="129"/>
      <c r="HZO191" s="129"/>
      <c r="HZP191" s="129"/>
      <c r="HZQ191" s="129"/>
      <c r="HZR191" s="129"/>
      <c r="HZS191" s="129"/>
      <c r="HZT191" s="129"/>
      <c r="HZU191" s="129"/>
      <c r="HZV191" s="129"/>
      <c r="HZW191" s="129"/>
      <c r="HZX191" s="129"/>
      <c r="HZY191" s="129"/>
      <c r="HZZ191" s="129"/>
      <c r="IAA191" s="129"/>
      <c r="IAB191" s="129"/>
      <c r="IAC191" s="129"/>
      <c r="IAD191" s="129"/>
      <c r="IAE191" s="129"/>
      <c r="IAF191" s="129"/>
      <c r="IAG191" s="129"/>
      <c r="IAH191" s="129"/>
      <c r="IAI191" s="129"/>
      <c r="IAJ191" s="129"/>
      <c r="IAK191" s="129"/>
      <c r="IAL191" s="129"/>
      <c r="IAM191" s="129"/>
      <c r="IAN191" s="129"/>
      <c r="IAO191" s="129"/>
      <c r="IAP191" s="129"/>
      <c r="IAQ191" s="129"/>
      <c r="IAR191" s="129"/>
      <c r="IAS191" s="129"/>
      <c r="IAT191" s="129"/>
      <c r="IAU191" s="129"/>
      <c r="IAV191" s="129"/>
      <c r="IAW191" s="129"/>
      <c r="IAX191" s="129"/>
      <c r="IAY191" s="129"/>
      <c r="IAZ191" s="129"/>
      <c r="IBA191" s="129"/>
      <c r="IBB191" s="129"/>
      <c r="IBC191" s="129"/>
      <c r="IBD191" s="129"/>
      <c r="IBE191" s="129"/>
      <c r="IBF191" s="129"/>
      <c r="IBG191" s="129"/>
      <c r="IBH191" s="129"/>
      <c r="IBI191" s="129"/>
      <c r="IBJ191" s="129"/>
      <c r="IBK191" s="129"/>
      <c r="IBL191" s="129"/>
      <c r="IBM191" s="129"/>
      <c r="IBN191" s="129"/>
      <c r="IBO191" s="129"/>
      <c r="IBP191" s="129"/>
      <c r="IBQ191" s="129"/>
      <c r="IBR191" s="129"/>
      <c r="IBS191" s="129"/>
      <c r="IBT191" s="129"/>
      <c r="IBU191" s="129"/>
      <c r="IBV191" s="129"/>
      <c r="IBW191" s="129"/>
      <c r="IBX191" s="129"/>
      <c r="IBY191" s="129"/>
      <c r="IBZ191" s="129"/>
      <c r="ICA191" s="129"/>
      <c r="ICB191" s="129"/>
      <c r="ICC191" s="129"/>
      <c r="ICD191" s="129"/>
      <c r="ICE191" s="129"/>
      <c r="ICF191" s="129"/>
      <c r="ICG191" s="129"/>
      <c r="ICH191" s="129"/>
      <c r="ICI191" s="129"/>
      <c r="ICJ191" s="129"/>
      <c r="ICK191" s="129"/>
      <c r="ICL191" s="129"/>
      <c r="ICM191" s="129"/>
      <c r="ICN191" s="129"/>
      <c r="ICO191" s="129"/>
      <c r="ICP191" s="129"/>
      <c r="ICQ191" s="129"/>
      <c r="ICR191" s="129"/>
      <c r="ICS191" s="129"/>
      <c r="ICT191" s="129"/>
      <c r="ICU191" s="129"/>
      <c r="ICV191" s="129"/>
      <c r="ICW191" s="129"/>
      <c r="ICX191" s="129"/>
      <c r="ICY191" s="129"/>
      <c r="ICZ191" s="129"/>
      <c r="IDA191" s="129"/>
      <c r="IDB191" s="129"/>
      <c r="IDC191" s="129"/>
      <c r="IDD191" s="129"/>
      <c r="IDE191" s="129"/>
      <c r="IDF191" s="129"/>
      <c r="IDG191" s="129"/>
      <c r="IDH191" s="129"/>
      <c r="IDI191" s="129"/>
      <c r="IDJ191" s="129"/>
      <c r="IDK191" s="129"/>
      <c r="IDL191" s="129"/>
      <c r="IDM191" s="129"/>
      <c r="IDN191" s="129"/>
      <c r="IDO191" s="129"/>
      <c r="IDP191" s="129"/>
      <c r="IDQ191" s="129"/>
      <c r="IDR191" s="129"/>
      <c r="IDS191" s="129"/>
      <c r="IDT191" s="129"/>
      <c r="IDU191" s="129"/>
      <c r="IDV191" s="129"/>
      <c r="IDW191" s="129"/>
      <c r="IDX191" s="129"/>
      <c r="IDY191" s="129"/>
      <c r="IDZ191" s="129"/>
      <c r="IEA191" s="129"/>
      <c r="IEB191" s="129"/>
      <c r="IEC191" s="129"/>
      <c r="IED191" s="129"/>
      <c r="IEE191" s="129"/>
      <c r="IEF191" s="129"/>
      <c r="IEG191" s="129"/>
      <c r="IEH191" s="129"/>
      <c r="IEI191" s="129"/>
      <c r="IEJ191" s="129"/>
      <c r="IEK191" s="129"/>
      <c r="IEL191" s="129"/>
      <c r="IEM191" s="129"/>
      <c r="IEN191" s="129"/>
      <c r="IEO191" s="129"/>
      <c r="IEP191" s="129"/>
      <c r="IEQ191" s="129"/>
      <c r="IER191" s="129"/>
      <c r="IES191" s="129"/>
      <c r="IET191" s="129"/>
      <c r="IEU191" s="129"/>
      <c r="IEV191" s="129"/>
      <c r="IEW191" s="129"/>
      <c r="IEX191" s="129"/>
      <c r="IEY191" s="129"/>
      <c r="IEZ191" s="129"/>
      <c r="IFA191" s="129"/>
      <c r="IFB191" s="129"/>
      <c r="IFC191" s="129"/>
      <c r="IFD191" s="129"/>
      <c r="IFE191" s="129"/>
      <c r="IFF191" s="129"/>
      <c r="IFG191" s="129"/>
      <c r="IFH191" s="129"/>
      <c r="IFI191" s="129"/>
      <c r="IFJ191" s="129"/>
      <c r="IFK191" s="129"/>
      <c r="IFL191" s="129"/>
      <c r="IFM191" s="129"/>
      <c r="IFN191" s="129"/>
      <c r="IFO191" s="129"/>
      <c r="IFP191" s="129"/>
      <c r="IFQ191" s="129"/>
      <c r="IFR191" s="129"/>
      <c r="IFS191" s="129"/>
      <c r="IFT191" s="129"/>
      <c r="IFU191" s="129"/>
      <c r="IFV191" s="129"/>
      <c r="IFW191" s="129"/>
      <c r="IFX191" s="129"/>
      <c r="IFY191" s="129"/>
      <c r="IFZ191" s="129"/>
      <c r="IGA191" s="129"/>
      <c r="IGB191" s="129"/>
      <c r="IGC191" s="129"/>
      <c r="IGD191" s="129"/>
      <c r="IGE191" s="129"/>
      <c r="IGF191" s="129"/>
      <c r="IGG191" s="129"/>
      <c r="IGH191" s="129"/>
      <c r="IGI191" s="129"/>
      <c r="IGJ191" s="129"/>
      <c r="IGK191" s="129"/>
      <c r="IGL191" s="129"/>
      <c r="IGM191" s="129"/>
      <c r="IGN191" s="129"/>
      <c r="IGO191" s="129"/>
      <c r="IGP191" s="129"/>
      <c r="IGQ191" s="129"/>
      <c r="IGR191" s="129"/>
      <c r="IGS191" s="129"/>
      <c r="IGT191" s="129"/>
      <c r="IGU191" s="129"/>
      <c r="IGV191" s="129"/>
      <c r="IGW191" s="129"/>
      <c r="IGX191" s="129"/>
      <c r="IGY191" s="129"/>
      <c r="IGZ191" s="129"/>
      <c r="IHA191" s="129"/>
      <c r="IHB191" s="129"/>
      <c r="IHC191" s="129"/>
      <c r="IHD191" s="129"/>
      <c r="IHE191" s="129"/>
      <c r="IHF191" s="129"/>
      <c r="IHG191" s="129"/>
      <c r="IHH191" s="129"/>
      <c r="IHI191" s="129"/>
      <c r="IHJ191" s="129"/>
      <c r="IHK191" s="129"/>
      <c r="IHL191" s="129"/>
      <c r="IHM191" s="129"/>
      <c r="IHN191" s="129"/>
      <c r="IHO191" s="129"/>
      <c r="IHP191" s="129"/>
      <c r="IHQ191" s="129"/>
      <c r="IHR191" s="129"/>
      <c r="IHS191" s="129"/>
      <c r="IHT191" s="129"/>
      <c r="IHU191" s="129"/>
      <c r="IHV191" s="129"/>
      <c r="IHW191" s="129"/>
      <c r="IHX191" s="129"/>
      <c r="IHY191" s="129"/>
      <c r="IHZ191" s="129"/>
      <c r="IIA191" s="129"/>
      <c r="IIB191" s="129"/>
      <c r="IIC191" s="129"/>
      <c r="IID191" s="129"/>
      <c r="IIE191" s="129"/>
      <c r="IIF191" s="129"/>
      <c r="IIG191" s="129"/>
      <c r="IIH191" s="129"/>
      <c r="III191" s="129"/>
      <c r="IIJ191" s="129"/>
      <c r="IIK191" s="129"/>
      <c r="IIL191" s="129"/>
      <c r="IIM191" s="129"/>
      <c r="IIN191" s="129"/>
      <c r="IIO191" s="129"/>
      <c r="IIP191" s="129"/>
      <c r="IIQ191" s="129"/>
      <c r="IIR191" s="129"/>
      <c r="IIS191" s="129"/>
      <c r="IIT191" s="129"/>
      <c r="IIU191" s="129"/>
      <c r="IIV191" s="129"/>
      <c r="IIW191" s="129"/>
      <c r="IIX191" s="129"/>
      <c r="IIY191" s="129"/>
      <c r="IIZ191" s="129"/>
      <c r="IJA191" s="129"/>
      <c r="IJB191" s="129"/>
      <c r="IJC191" s="129"/>
      <c r="IJD191" s="129"/>
      <c r="IJE191" s="129"/>
      <c r="IJF191" s="129"/>
      <c r="IJG191" s="129"/>
      <c r="IJH191" s="129"/>
      <c r="IJI191" s="129"/>
      <c r="IJJ191" s="129"/>
      <c r="IJK191" s="129"/>
      <c r="IJL191" s="129"/>
      <c r="IJM191" s="129"/>
      <c r="IJN191" s="129"/>
      <c r="IJO191" s="129"/>
      <c r="IJP191" s="129"/>
      <c r="IJQ191" s="129"/>
      <c r="IJR191" s="129"/>
      <c r="IJS191" s="129"/>
      <c r="IJT191" s="129"/>
      <c r="IJU191" s="129"/>
      <c r="IJV191" s="129"/>
      <c r="IJW191" s="129"/>
      <c r="IJX191" s="129"/>
      <c r="IJY191" s="129"/>
      <c r="IJZ191" s="129"/>
      <c r="IKA191" s="129"/>
      <c r="IKB191" s="129"/>
      <c r="IKC191" s="129"/>
      <c r="IKD191" s="129"/>
      <c r="IKE191" s="129"/>
      <c r="IKF191" s="129"/>
      <c r="IKG191" s="129"/>
      <c r="IKH191" s="129"/>
      <c r="IKI191" s="129"/>
      <c r="IKJ191" s="129"/>
      <c r="IKK191" s="129"/>
      <c r="IKL191" s="129"/>
      <c r="IKM191" s="129"/>
      <c r="IKN191" s="129"/>
      <c r="IKO191" s="129"/>
      <c r="IKP191" s="129"/>
      <c r="IKQ191" s="129"/>
      <c r="IKR191" s="129"/>
      <c r="IKS191" s="129"/>
      <c r="IKT191" s="129"/>
      <c r="IKU191" s="129"/>
      <c r="IKV191" s="129"/>
      <c r="IKW191" s="129"/>
      <c r="IKX191" s="129"/>
      <c r="IKY191" s="129"/>
      <c r="IKZ191" s="129"/>
      <c r="ILA191" s="129"/>
      <c r="ILB191" s="129"/>
      <c r="ILC191" s="129"/>
      <c r="ILD191" s="129"/>
      <c r="ILE191" s="129"/>
      <c r="ILF191" s="129"/>
      <c r="ILG191" s="129"/>
      <c r="ILH191" s="129"/>
      <c r="ILI191" s="129"/>
      <c r="ILJ191" s="129"/>
      <c r="ILK191" s="129"/>
      <c r="ILL191" s="129"/>
      <c r="ILM191" s="129"/>
      <c r="ILN191" s="129"/>
      <c r="ILO191" s="129"/>
      <c r="ILP191" s="129"/>
      <c r="ILQ191" s="129"/>
      <c r="ILR191" s="129"/>
      <c r="ILS191" s="129"/>
      <c r="ILT191" s="129"/>
      <c r="ILU191" s="129"/>
      <c r="ILV191" s="129"/>
      <c r="ILW191" s="129"/>
      <c r="ILX191" s="129"/>
      <c r="ILY191" s="129"/>
      <c r="ILZ191" s="129"/>
      <c r="IMA191" s="129"/>
      <c r="IMB191" s="129"/>
      <c r="IMC191" s="129"/>
      <c r="IMD191" s="129"/>
      <c r="IME191" s="129"/>
      <c r="IMF191" s="129"/>
      <c r="IMG191" s="129"/>
      <c r="IMH191" s="129"/>
      <c r="IMI191" s="129"/>
      <c r="IMJ191" s="129"/>
      <c r="IMK191" s="129"/>
      <c r="IML191" s="129"/>
      <c r="IMM191" s="129"/>
      <c r="IMN191" s="129"/>
      <c r="IMO191" s="129"/>
      <c r="IMP191" s="129"/>
      <c r="IMQ191" s="129"/>
      <c r="IMR191" s="129"/>
      <c r="IMS191" s="129"/>
      <c r="IMT191" s="129"/>
      <c r="IMU191" s="129"/>
      <c r="IMV191" s="129"/>
      <c r="IMW191" s="129"/>
      <c r="IMX191" s="129"/>
      <c r="IMY191" s="129"/>
      <c r="IMZ191" s="129"/>
      <c r="INA191" s="129"/>
      <c r="INB191" s="129"/>
      <c r="INC191" s="129"/>
      <c r="IND191" s="129"/>
      <c r="INE191" s="129"/>
      <c r="INF191" s="129"/>
      <c r="ING191" s="129"/>
      <c r="INH191" s="129"/>
      <c r="INI191" s="129"/>
      <c r="INJ191" s="129"/>
      <c r="INK191" s="129"/>
      <c r="INL191" s="129"/>
      <c r="INM191" s="129"/>
      <c r="INN191" s="129"/>
      <c r="INO191" s="129"/>
      <c r="INP191" s="129"/>
      <c r="INQ191" s="129"/>
      <c r="INR191" s="129"/>
      <c r="INS191" s="129"/>
      <c r="INT191" s="129"/>
      <c r="INU191" s="129"/>
      <c r="INV191" s="129"/>
      <c r="INW191" s="129"/>
      <c r="INX191" s="129"/>
      <c r="INY191" s="129"/>
      <c r="INZ191" s="129"/>
      <c r="IOA191" s="129"/>
      <c r="IOB191" s="129"/>
      <c r="IOC191" s="129"/>
      <c r="IOD191" s="129"/>
      <c r="IOE191" s="129"/>
      <c r="IOF191" s="129"/>
      <c r="IOG191" s="129"/>
      <c r="IOH191" s="129"/>
      <c r="IOI191" s="129"/>
      <c r="IOJ191" s="129"/>
      <c r="IOK191" s="129"/>
      <c r="IOL191" s="129"/>
      <c r="IOM191" s="129"/>
      <c r="ION191" s="129"/>
      <c r="IOO191" s="129"/>
      <c r="IOP191" s="129"/>
      <c r="IOQ191" s="129"/>
      <c r="IOR191" s="129"/>
      <c r="IOS191" s="129"/>
      <c r="IOT191" s="129"/>
      <c r="IOU191" s="129"/>
      <c r="IOV191" s="129"/>
      <c r="IOW191" s="129"/>
      <c r="IOX191" s="129"/>
      <c r="IOY191" s="129"/>
      <c r="IOZ191" s="129"/>
      <c r="IPA191" s="129"/>
      <c r="IPB191" s="129"/>
      <c r="IPC191" s="129"/>
      <c r="IPD191" s="129"/>
      <c r="IPE191" s="129"/>
      <c r="IPF191" s="129"/>
      <c r="IPG191" s="129"/>
      <c r="IPH191" s="129"/>
      <c r="IPI191" s="129"/>
      <c r="IPJ191" s="129"/>
      <c r="IPK191" s="129"/>
      <c r="IPL191" s="129"/>
      <c r="IPM191" s="129"/>
      <c r="IPN191" s="129"/>
      <c r="IPO191" s="129"/>
      <c r="IPP191" s="129"/>
      <c r="IPQ191" s="129"/>
      <c r="IPR191" s="129"/>
      <c r="IPS191" s="129"/>
      <c r="IPT191" s="129"/>
      <c r="IPU191" s="129"/>
      <c r="IPV191" s="129"/>
      <c r="IPW191" s="129"/>
      <c r="IPX191" s="129"/>
      <c r="IPY191" s="129"/>
      <c r="IPZ191" s="129"/>
      <c r="IQA191" s="129"/>
      <c r="IQB191" s="129"/>
      <c r="IQC191" s="129"/>
      <c r="IQD191" s="129"/>
      <c r="IQE191" s="129"/>
      <c r="IQF191" s="129"/>
      <c r="IQG191" s="129"/>
      <c r="IQH191" s="129"/>
      <c r="IQI191" s="129"/>
      <c r="IQJ191" s="129"/>
      <c r="IQK191" s="129"/>
      <c r="IQL191" s="129"/>
      <c r="IQM191" s="129"/>
      <c r="IQN191" s="129"/>
      <c r="IQO191" s="129"/>
      <c r="IQP191" s="129"/>
      <c r="IQQ191" s="129"/>
      <c r="IQR191" s="129"/>
      <c r="IQS191" s="129"/>
      <c r="IQT191" s="129"/>
      <c r="IQU191" s="129"/>
      <c r="IQV191" s="129"/>
      <c r="IQW191" s="129"/>
      <c r="IQX191" s="129"/>
      <c r="IQY191" s="129"/>
      <c r="IQZ191" s="129"/>
      <c r="IRA191" s="129"/>
      <c r="IRB191" s="129"/>
      <c r="IRC191" s="129"/>
      <c r="IRD191" s="129"/>
      <c r="IRE191" s="129"/>
      <c r="IRF191" s="129"/>
      <c r="IRG191" s="129"/>
      <c r="IRH191" s="129"/>
      <c r="IRI191" s="129"/>
      <c r="IRJ191" s="129"/>
      <c r="IRK191" s="129"/>
      <c r="IRL191" s="129"/>
      <c r="IRM191" s="129"/>
      <c r="IRN191" s="129"/>
      <c r="IRO191" s="129"/>
      <c r="IRP191" s="129"/>
      <c r="IRQ191" s="129"/>
      <c r="IRR191" s="129"/>
      <c r="IRS191" s="129"/>
      <c r="IRT191" s="129"/>
      <c r="IRU191" s="129"/>
      <c r="IRV191" s="129"/>
      <c r="IRW191" s="129"/>
      <c r="IRX191" s="129"/>
      <c r="IRY191" s="129"/>
      <c r="IRZ191" s="129"/>
      <c r="ISA191" s="129"/>
      <c r="ISB191" s="129"/>
      <c r="ISC191" s="129"/>
      <c r="ISD191" s="129"/>
      <c r="ISE191" s="129"/>
      <c r="ISF191" s="129"/>
      <c r="ISG191" s="129"/>
      <c r="ISH191" s="129"/>
      <c r="ISI191" s="129"/>
      <c r="ISJ191" s="129"/>
      <c r="ISK191" s="129"/>
      <c r="ISL191" s="129"/>
      <c r="ISM191" s="129"/>
      <c r="ISN191" s="129"/>
      <c r="ISO191" s="129"/>
      <c r="ISP191" s="129"/>
      <c r="ISQ191" s="129"/>
      <c r="ISR191" s="129"/>
      <c r="ISS191" s="129"/>
      <c r="IST191" s="129"/>
      <c r="ISU191" s="129"/>
      <c r="ISV191" s="129"/>
      <c r="ISW191" s="129"/>
      <c r="ISX191" s="129"/>
      <c r="ISY191" s="129"/>
      <c r="ISZ191" s="129"/>
      <c r="ITA191" s="129"/>
      <c r="ITB191" s="129"/>
      <c r="ITC191" s="129"/>
      <c r="ITD191" s="129"/>
      <c r="ITE191" s="129"/>
      <c r="ITF191" s="129"/>
      <c r="ITG191" s="129"/>
      <c r="ITH191" s="129"/>
      <c r="ITI191" s="129"/>
      <c r="ITJ191" s="129"/>
      <c r="ITK191" s="129"/>
      <c r="ITL191" s="129"/>
      <c r="ITM191" s="129"/>
      <c r="ITN191" s="129"/>
      <c r="ITO191" s="129"/>
      <c r="ITP191" s="129"/>
      <c r="ITQ191" s="129"/>
      <c r="ITR191" s="129"/>
      <c r="ITS191" s="129"/>
      <c r="ITT191" s="129"/>
      <c r="ITU191" s="129"/>
      <c r="ITV191" s="129"/>
      <c r="ITW191" s="129"/>
      <c r="ITX191" s="129"/>
      <c r="ITY191" s="129"/>
      <c r="ITZ191" s="129"/>
      <c r="IUA191" s="129"/>
      <c r="IUB191" s="129"/>
      <c r="IUC191" s="129"/>
      <c r="IUD191" s="129"/>
      <c r="IUE191" s="129"/>
      <c r="IUF191" s="129"/>
      <c r="IUG191" s="129"/>
      <c r="IUH191" s="129"/>
      <c r="IUI191" s="129"/>
      <c r="IUJ191" s="129"/>
      <c r="IUK191" s="129"/>
      <c r="IUL191" s="129"/>
      <c r="IUM191" s="129"/>
      <c r="IUN191" s="129"/>
      <c r="IUO191" s="129"/>
      <c r="IUP191" s="129"/>
      <c r="IUQ191" s="129"/>
      <c r="IUR191" s="129"/>
      <c r="IUS191" s="129"/>
      <c r="IUT191" s="129"/>
      <c r="IUU191" s="129"/>
      <c r="IUV191" s="129"/>
      <c r="IUW191" s="129"/>
      <c r="IUX191" s="129"/>
      <c r="IUY191" s="129"/>
      <c r="IUZ191" s="129"/>
      <c r="IVA191" s="129"/>
      <c r="IVB191" s="129"/>
      <c r="IVC191" s="129"/>
      <c r="IVD191" s="129"/>
      <c r="IVE191" s="129"/>
      <c r="IVF191" s="129"/>
      <c r="IVG191" s="129"/>
      <c r="IVH191" s="129"/>
      <c r="IVI191" s="129"/>
      <c r="IVJ191" s="129"/>
      <c r="IVK191" s="129"/>
      <c r="IVL191" s="129"/>
      <c r="IVM191" s="129"/>
      <c r="IVN191" s="129"/>
      <c r="IVO191" s="129"/>
      <c r="IVP191" s="129"/>
      <c r="IVQ191" s="129"/>
      <c r="IVR191" s="129"/>
      <c r="IVS191" s="129"/>
      <c r="IVT191" s="129"/>
      <c r="IVU191" s="129"/>
      <c r="IVV191" s="129"/>
      <c r="IVW191" s="129"/>
      <c r="IVX191" s="129"/>
      <c r="IVY191" s="129"/>
      <c r="IVZ191" s="129"/>
      <c r="IWA191" s="129"/>
      <c r="IWB191" s="129"/>
      <c r="IWC191" s="129"/>
      <c r="IWD191" s="129"/>
      <c r="IWE191" s="129"/>
      <c r="IWF191" s="129"/>
      <c r="IWG191" s="129"/>
      <c r="IWH191" s="129"/>
      <c r="IWI191" s="129"/>
      <c r="IWJ191" s="129"/>
      <c r="IWK191" s="129"/>
      <c r="IWL191" s="129"/>
      <c r="IWM191" s="129"/>
      <c r="IWN191" s="129"/>
      <c r="IWO191" s="129"/>
      <c r="IWP191" s="129"/>
      <c r="IWQ191" s="129"/>
      <c r="IWR191" s="129"/>
      <c r="IWS191" s="129"/>
      <c r="IWT191" s="129"/>
      <c r="IWU191" s="129"/>
      <c r="IWV191" s="129"/>
      <c r="IWW191" s="129"/>
      <c r="IWX191" s="129"/>
      <c r="IWY191" s="129"/>
      <c r="IWZ191" s="129"/>
      <c r="IXA191" s="129"/>
      <c r="IXB191" s="129"/>
      <c r="IXC191" s="129"/>
      <c r="IXD191" s="129"/>
      <c r="IXE191" s="129"/>
      <c r="IXF191" s="129"/>
      <c r="IXG191" s="129"/>
      <c r="IXH191" s="129"/>
      <c r="IXI191" s="129"/>
      <c r="IXJ191" s="129"/>
      <c r="IXK191" s="129"/>
      <c r="IXL191" s="129"/>
      <c r="IXM191" s="129"/>
      <c r="IXN191" s="129"/>
      <c r="IXO191" s="129"/>
      <c r="IXP191" s="129"/>
      <c r="IXQ191" s="129"/>
      <c r="IXR191" s="129"/>
      <c r="IXS191" s="129"/>
      <c r="IXT191" s="129"/>
      <c r="IXU191" s="129"/>
      <c r="IXV191" s="129"/>
      <c r="IXW191" s="129"/>
      <c r="IXX191" s="129"/>
      <c r="IXY191" s="129"/>
      <c r="IXZ191" s="129"/>
      <c r="IYA191" s="129"/>
      <c r="IYB191" s="129"/>
      <c r="IYC191" s="129"/>
      <c r="IYD191" s="129"/>
      <c r="IYE191" s="129"/>
      <c r="IYF191" s="129"/>
      <c r="IYG191" s="129"/>
      <c r="IYH191" s="129"/>
      <c r="IYI191" s="129"/>
      <c r="IYJ191" s="129"/>
      <c r="IYK191" s="129"/>
      <c r="IYL191" s="129"/>
      <c r="IYM191" s="129"/>
      <c r="IYN191" s="129"/>
      <c r="IYO191" s="129"/>
      <c r="IYP191" s="129"/>
      <c r="IYQ191" s="129"/>
      <c r="IYR191" s="129"/>
      <c r="IYS191" s="129"/>
      <c r="IYT191" s="129"/>
      <c r="IYU191" s="129"/>
      <c r="IYV191" s="129"/>
      <c r="IYW191" s="129"/>
      <c r="IYX191" s="129"/>
      <c r="IYY191" s="129"/>
      <c r="IYZ191" s="129"/>
      <c r="IZA191" s="129"/>
      <c r="IZB191" s="129"/>
      <c r="IZC191" s="129"/>
      <c r="IZD191" s="129"/>
      <c r="IZE191" s="129"/>
      <c r="IZF191" s="129"/>
      <c r="IZG191" s="129"/>
      <c r="IZH191" s="129"/>
      <c r="IZI191" s="129"/>
      <c r="IZJ191" s="129"/>
      <c r="IZK191" s="129"/>
      <c r="IZL191" s="129"/>
      <c r="IZM191" s="129"/>
      <c r="IZN191" s="129"/>
      <c r="IZO191" s="129"/>
      <c r="IZP191" s="129"/>
      <c r="IZQ191" s="129"/>
      <c r="IZR191" s="129"/>
      <c r="IZS191" s="129"/>
      <c r="IZT191" s="129"/>
      <c r="IZU191" s="129"/>
      <c r="IZV191" s="129"/>
      <c r="IZW191" s="129"/>
      <c r="IZX191" s="129"/>
      <c r="IZY191" s="129"/>
      <c r="IZZ191" s="129"/>
      <c r="JAA191" s="129"/>
      <c r="JAB191" s="129"/>
      <c r="JAC191" s="129"/>
      <c r="JAD191" s="129"/>
      <c r="JAE191" s="129"/>
      <c r="JAF191" s="129"/>
      <c r="JAG191" s="129"/>
      <c r="JAH191" s="129"/>
      <c r="JAI191" s="129"/>
      <c r="JAJ191" s="129"/>
      <c r="JAK191" s="129"/>
      <c r="JAL191" s="129"/>
      <c r="JAM191" s="129"/>
      <c r="JAN191" s="129"/>
      <c r="JAO191" s="129"/>
      <c r="JAP191" s="129"/>
      <c r="JAQ191" s="129"/>
      <c r="JAR191" s="129"/>
      <c r="JAS191" s="129"/>
      <c r="JAT191" s="129"/>
      <c r="JAU191" s="129"/>
      <c r="JAV191" s="129"/>
      <c r="JAW191" s="129"/>
      <c r="JAX191" s="129"/>
      <c r="JAY191" s="129"/>
      <c r="JAZ191" s="129"/>
      <c r="JBA191" s="129"/>
      <c r="JBB191" s="129"/>
      <c r="JBC191" s="129"/>
      <c r="JBD191" s="129"/>
      <c r="JBE191" s="129"/>
      <c r="JBF191" s="129"/>
      <c r="JBG191" s="129"/>
      <c r="JBH191" s="129"/>
      <c r="JBI191" s="129"/>
      <c r="JBJ191" s="129"/>
      <c r="JBK191" s="129"/>
      <c r="JBL191" s="129"/>
      <c r="JBM191" s="129"/>
      <c r="JBN191" s="129"/>
      <c r="JBO191" s="129"/>
      <c r="JBP191" s="129"/>
      <c r="JBQ191" s="129"/>
      <c r="JBR191" s="129"/>
      <c r="JBS191" s="129"/>
      <c r="JBT191" s="129"/>
      <c r="JBU191" s="129"/>
      <c r="JBV191" s="129"/>
      <c r="JBW191" s="129"/>
      <c r="JBX191" s="129"/>
      <c r="JBY191" s="129"/>
      <c r="JBZ191" s="129"/>
      <c r="JCA191" s="129"/>
      <c r="JCB191" s="129"/>
      <c r="JCC191" s="129"/>
      <c r="JCD191" s="129"/>
      <c r="JCE191" s="129"/>
      <c r="JCF191" s="129"/>
      <c r="JCG191" s="129"/>
      <c r="JCH191" s="129"/>
      <c r="JCI191" s="129"/>
      <c r="JCJ191" s="129"/>
      <c r="JCK191" s="129"/>
      <c r="JCL191" s="129"/>
      <c r="JCM191" s="129"/>
      <c r="JCN191" s="129"/>
      <c r="JCO191" s="129"/>
      <c r="JCP191" s="129"/>
      <c r="JCQ191" s="129"/>
      <c r="JCR191" s="129"/>
      <c r="JCS191" s="129"/>
      <c r="JCT191" s="129"/>
      <c r="JCU191" s="129"/>
      <c r="JCV191" s="129"/>
      <c r="JCW191" s="129"/>
      <c r="JCX191" s="129"/>
      <c r="JCY191" s="129"/>
      <c r="JCZ191" s="129"/>
      <c r="JDA191" s="129"/>
      <c r="JDB191" s="129"/>
      <c r="JDC191" s="129"/>
      <c r="JDD191" s="129"/>
      <c r="JDE191" s="129"/>
      <c r="JDF191" s="129"/>
      <c r="JDG191" s="129"/>
      <c r="JDH191" s="129"/>
      <c r="JDI191" s="129"/>
      <c r="JDJ191" s="129"/>
      <c r="JDK191" s="129"/>
      <c r="JDL191" s="129"/>
      <c r="JDM191" s="129"/>
      <c r="JDN191" s="129"/>
      <c r="JDO191" s="129"/>
      <c r="JDP191" s="129"/>
      <c r="JDQ191" s="129"/>
      <c r="JDR191" s="129"/>
      <c r="JDS191" s="129"/>
      <c r="JDT191" s="129"/>
      <c r="JDU191" s="129"/>
      <c r="JDV191" s="129"/>
      <c r="JDW191" s="129"/>
      <c r="JDX191" s="129"/>
      <c r="JDY191" s="129"/>
      <c r="JDZ191" s="129"/>
      <c r="JEA191" s="129"/>
      <c r="JEB191" s="129"/>
      <c r="JEC191" s="129"/>
      <c r="JED191" s="129"/>
      <c r="JEE191" s="129"/>
      <c r="JEF191" s="129"/>
      <c r="JEG191" s="129"/>
      <c r="JEH191" s="129"/>
      <c r="JEI191" s="129"/>
      <c r="JEJ191" s="129"/>
      <c r="JEK191" s="129"/>
      <c r="JEL191" s="129"/>
      <c r="JEM191" s="129"/>
      <c r="JEN191" s="129"/>
      <c r="JEO191" s="129"/>
      <c r="JEP191" s="129"/>
      <c r="JEQ191" s="129"/>
      <c r="JER191" s="129"/>
      <c r="JES191" s="129"/>
      <c r="JET191" s="129"/>
      <c r="JEU191" s="129"/>
      <c r="JEV191" s="129"/>
      <c r="JEW191" s="129"/>
      <c r="JEX191" s="129"/>
      <c r="JEY191" s="129"/>
      <c r="JEZ191" s="129"/>
      <c r="JFA191" s="129"/>
      <c r="JFB191" s="129"/>
      <c r="JFC191" s="129"/>
      <c r="JFD191" s="129"/>
      <c r="JFE191" s="129"/>
      <c r="JFF191" s="129"/>
      <c r="JFG191" s="129"/>
      <c r="JFH191" s="129"/>
      <c r="JFI191" s="129"/>
      <c r="JFJ191" s="129"/>
      <c r="JFK191" s="129"/>
      <c r="JFL191" s="129"/>
      <c r="JFM191" s="129"/>
      <c r="JFN191" s="129"/>
      <c r="JFO191" s="129"/>
      <c r="JFP191" s="129"/>
      <c r="JFQ191" s="129"/>
      <c r="JFR191" s="129"/>
      <c r="JFS191" s="129"/>
      <c r="JFT191" s="129"/>
      <c r="JFU191" s="129"/>
      <c r="JFV191" s="129"/>
      <c r="JFW191" s="129"/>
      <c r="JFX191" s="129"/>
      <c r="JFY191" s="129"/>
      <c r="JFZ191" s="129"/>
      <c r="JGA191" s="129"/>
      <c r="JGB191" s="129"/>
      <c r="JGC191" s="129"/>
      <c r="JGD191" s="129"/>
      <c r="JGE191" s="129"/>
      <c r="JGF191" s="129"/>
      <c r="JGG191" s="129"/>
      <c r="JGH191" s="129"/>
      <c r="JGI191" s="129"/>
      <c r="JGJ191" s="129"/>
      <c r="JGK191" s="129"/>
      <c r="JGL191" s="129"/>
      <c r="JGM191" s="129"/>
      <c r="JGN191" s="129"/>
      <c r="JGO191" s="129"/>
      <c r="JGP191" s="129"/>
      <c r="JGQ191" s="129"/>
      <c r="JGR191" s="129"/>
      <c r="JGS191" s="129"/>
      <c r="JGT191" s="129"/>
      <c r="JGU191" s="129"/>
      <c r="JGV191" s="129"/>
      <c r="JGW191" s="129"/>
      <c r="JGX191" s="129"/>
      <c r="JGY191" s="129"/>
      <c r="JGZ191" s="129"/>
      <c r="JHA191" s="129"/>
      <c r="JHB191" s="129"/>
      <c r="JHC191" s="129"/>
      <c r="JHD191" s="129"/>
      <c r="JHE191" s="129"/>
      <c r="JHF191" s="129"/>
      <c r="JHG191" s="129"/>
      <c r="JHH191" s="129"/>
      <c r="JHI191" s="129"/>
      <c r="JHJ191" s="129"/>
      <c r="JHK191" s="129"/>
      <c r="JHL191" s="129"/>
      <c r="JHM191" s="129"/>
      <c r="JHN191" s="129"/>
      <c r="JHO191" s="129"/>
      <c r="JHP191" s="129"/>
      <c r="JHQ191" s="129"/>
      <c r="JHR191" s="129"/>
      <c r="JHS191" s="129"/>
      <c r="JHT191" s="129"/>
      <c r="JHU191" s="129"/>
      <c r="JHV191" s="129"/>
      <c r="JHW191" s="129"/>
      <c r="JHX191" s="129"/>
      <c r="JHY191" s="129"/>
      <c r="JHZ191" s="129"/>
      <c r="JIA191" s="129"/>
      <c r="JIB191" s="129"/>
      <c r="JIC191" s="129"/>
      <c r="JID191" s="129"/>
      <c r="JIE191" s="129"/>
      <c r="JIF191" s="129"/>
      <c r="JIG191" s="129"/>
      <c r="JIH191" s="129"/>
      <c r="JII191" s="129"/>
      <c r="JIJ191" s="129"/>
      <c r="JIK191" s="129"/>
      <c r="JIL191" s="129"/>
      <c r="JIM191" s="129"/>
      <c r="JIN191" s="129"/>
      <c r="JIO191" s="129"/>
      <c r="JIP191" s="129"/>
      <c r="JIQ191" s="129"/>
      <c r="JIR191" s="129"/>
      <c r="JIS191" s="129"/>
      <c r="JIT191" s="129"/>
      <c r="JIU191" s="129"/>
      <c r="JIV191" s="129"/>
      <c r="JIW191" s="129"/>
      <c r="JIX191" s="129"/>
      <c r="JIY191" s="129"/>
      <c r="JIZ191" s="129"/>
      <c r="JJA191" s="129"/>
      <c r="JJB191" s="129"/>
      <c r="JJC191" s="129"/>
      <c r="JJD191" s="129"/>
      <c r="JJE191" s="129"/>
      <c r="JJF191" s="129"/>
      <c r="JJG191" s="129"/>
      <c r="JJH191" s="129"/>
      <c r="JJI191" s="129"/>
      <c r="JJJ191" s="129"/>
      <c r="JJK191" s="129"/>
      <c r="JJL191" s="129"/>
      <c r="JJM191" s="129"/>
      <c r="JJN191" s="129"/>
      <c r="JJO191" s="129"/>
      <c r="JJP191" s="129"/>
      <c r="JJQ191" s="129"/>
      <c r="JJR191" s="129"/>
      <c r="JJS191" s="129"/>
      <c r="JJT191" s="129"/>
      <c r="JJU191" s="129"/>
      <c r="JJV191" s="129"/>
      <c r="JJW191" s="129"/>
      <c r="JJX191" s="129"/>
      <c r="JJY191" s="129"/>
      <c r="JJZ191" s="129"/>
      <c r="JKA191" s="129"/>
      <c r="JKB191" s="129"/>
      <c r="JKC191" s="129"/>
      <c r="JKD191" s="129"/>
      <c r="JKE191" s="129"/>
      <c r="JKF191" s="129"/>
      <c r="JKG191" s="129"/>
      <c r="JKH191" s="129"/>
      <c r="JKI191" s="129"/>
      <c r="JKJ191" s="129"/>
      <c r="JKK191" s="129"/>
      <c r="JKL191" s="129"/>
      <c r="JKM191" s="129"/>
      <c r="JKN191" s="129"/>
      <c r="JKO191" s="129"/>
      <c r="JKP191" s="129"/>
      <c r="JKQ191" s="129"/>
      <c r="JKR191" s="129"/>
      <c r="JKS191" s="129"/>
      <c r="JKT191" s="129"/>
      <c r="JKU191" s="129"/>
      <c r="JKV191" s="129"/>
      <c r="JKW191" s="129"/>
      <c r="JKX191" s="129"/>
      <c r="JKY191" s="129"/>
      <c r="JKZ191" s="129"/>
      <c r="JLA191" s="129"/>
      <c r="JLB191" s="129"/>
      <c r="JLC191" s="129"/>
      <c r="JLD191" s="129"/>
      <c r="JLE191" s="129"/>
      <c r="JLF191" s="129"/>
      <c r="JLG191" s="129"/>
      <c r="JLH191" s="129"/>
      <c r="JLI191" s="129"/>
      <c r="JLJ191" s="129"/>
      <c r="JLK191" s="129"/>
      <c r="JLL191" s="129"/>
      <c r="JLM191" s="129"/>
      <c r="JLN191" s="129"/>
      <c r="JLO191" s="129"/>
      <c r="JLP191" s="129"/>
      <c r="JLQ191" s="129"/>
      <c r="JLR191" s="129"/>
      <c r="JLS191" s="129"/>
      <c r="JLT191" s="129"/>
      <c r="JLU191" s="129"/>
      <c r="JLV191" s="129"/>
      <c r="JLW191" s="129"/>
      <c r="JLX191" s="129"/>
      <c r="JLY191" s="129"/>
      <c r="JLZ191" s="129"/>
      <c r="JMA191" s="129"/>
      <c r="JMB191" s="129"/>
      <c r="JMC191" s="129"/>
      <c r="JMD191" s="129"/>
      <c r="JME191" s="129"/>
      <c r="JMF191" s="129"/>
      <c r="JMG191" s="129"/>
      <c r="JMH191" s="129"/>
      <c r="JMI191" s="129"/>
      <c r="JMJ191" s="129"/>
      <c r="JMK191" s="129"/>
      <c r="JML191" s="129"/>
      <c r="JMM191" s="129"/>
      <c r="JMN191" s="129"/>
      <c r="JMO191" s="129"/>
      <c r="JMP191" s="129"/>
      <c r="JMQ191" s="129"/>
      <c r="JMR191" s="129"/>
      <c r="JMS191" s="129"/>
      <c r="JMT191" s="129"/>
      <c r="JMU191" s="129"/>
      <c r="JMV191" s="129"/>
      <c r="JMW191" s="129"/>
      <c r="JMX191" s="129"/>
      <c r="JMY191" s="129"/>
      <c r="JMZ191" s="129"/>
      <c r="JNA191" s="129"/>
      <c r="JNB191" s="129"/>
      <c r="JNC191" s="129"/>
      <c r="JND191" s="129"/>
      <c r="JNE191" s="129"/>
      <c r="JNF191" s="129"/>
      <c r="JNG191" s="129"/>
      <c r="JNH191" s="129"/>
      <c r="JNI191" s="129"/>
      <c r="JNJ191" s="129"/>
      <c r="JNK191" s="129"/>
      <c r="JNL191" s="129"/>
      <c r="JNM191" s="129"/>
      <c r="JNN191" s="129"/>
      <c r="JNO191" s="129"/>
      <c r="JNP191" s="129"/>
      <c r="JNQ191" s="129"/>
      <c r="JNR191" s="129"/>
      <c r="JNS191" s="129"/>
      <c r="JNT191" s="129"/>
      <c r="JNU191" s="129"/>
      <c r="JNV191" s="129"/>
      <c r="JNW191" s="129"/>
      <c r="JNX191" s="129"/>
      <c r="JNY191" s="129"/>
      <c r="JNZ191" s="129"/>
      <c r="JOA191" s="129"/>
      <c r="JOB191" s="129"/>
      <c r="JOC191" s="129"/>
      <c r="JOD191" s="129"/>
      <c r="JOE191" s="129"/>
      <c r="JOF191" s="129"/>
      <c r="JOG191" s="129"/>
      <c r="JOH191" s="129"/>
      <c r="JOI191" s="129"/>
      <c r="JOJ191" s="129"/>
      <c r="JOK191" s="129"/>
      <c r="JOL191" s="129"/>
      <c r="JOM191" s="129"/>
      <c r="JON191" s="129"/>
      <c r="JOO191" s="129"/>
      <c r="JOP191" s="129"/>
      <c r="JOQ191" s="129"/>
      <c r="JOR191" s="129"/>
      <c r="JOS191" s="129"/>
      <c r="JOT191" s="129"/>
      <c r="JOU191" s="129"/>
      <c r="JOV191" s="129"/>
      <c r="JOW191" s="129"/>
      <c r="JOX191" s="129"/>
      <c r="JOY191" s="129"/>
      <c r="JOZ191" s="129"/>
      <c r="JPA191" s="129"/>
      <c r="JPB191" s="129"/>
      <c r="JPC191" s="129"/>
      <c r="JPD191" s="129"/>
      <c r="JPE191" s="129"/>
      <c r="JPF191" s="129"/>
      <c r="JPG191" s="129"/>
      <c r="JPH191" s="129"/>
      <c r="JPI191" s="129"/>
      <c r="JPJ191" s="129"/>
      <c r="JPK191" s="129"/>
      <c r="JPL191" s="129"/>
      <c r="JPM191" s="129"/>
      <c r="JPN191" s="129"/>
      <c r="JPO191" s="129"/>
      <c r="JPP191" s="129"/>
      <c r="JPQ191" s="129"/>
      <c r="JPR191" s="129"/>
      <c r="JPS191" s="129"/>
      <c r="JPT191" s="129"/>
      <c r="JPU191" s="129"/>
      <c r="JPV191" s="129"/>
      <c r="JPW191" s="129"/>
      <c r="JPX191" s="129"/>
      <c r="JPY191" s="129"/>
      <c r="JPZ191" s="129"/>
      <c r="JQA191" s="129"/>
      <c r="JQB191" s="129"/>
      <c r="JQC191" s="129"/>
      <c r="JQD191" s="129"/>
      <c r="JQE191" s="129"/>
      <c r="JQF191" s="129"/>
      <c r="JQG191" s="129"/>
      <c r="JQH191" s="129"/>
      <c r="JQI191" s="129"/>
      <c r="JQJ191" s="129"/>
      <c r="JQK191" s="129"/>
      <c r="JQL191" s="129"/>
      <c r="JQM191" s="129"/>
      <c r="JQN191" s="129"/>
      <c r="JQO191" s="129"/>
      <c r="JQP191" s="129"/>
      <c r="JQQ191" s="129"/>
      <c r="JQR191" s="129"/>
      <c r="JQS191" s="129"/>
      <c r="JQT191" s="129"/>
      <c r="JQU191" s="129"/>
      <c r="JQV191" s="129"/>
      <c r="JQW191" s="129"/>
      <c r="JQX191" s="129"/>
      <c r="JQY191" s="129"/>
      <c r="JQZ191" s="129"/>
      <c r="JRA191" s="129"/>
      <c r="JRB191" s="129"/>
      <c r="JRC191" s="129"/>
      <c r="JRD191" s="129"/>
      <c r="JRE191" s="129"/>
      <c r="JRF191" s="129"/>
      <c r="JRG191" s="129"/>
      <c r="JRH191" s="129"/>
      <c r="JRI191" s="129"/>
      <c r="JRJ191" s="129"/>
      <c r="JRK191" s="129"/>
      <c r="JRL191" s="129"/>
      <c r="JRM191" s="129"/>
      <c r="JRN191" s="129"/>
      <c r="JRO191" s="129"/>
      <c r="JRP191" s="129"/>
      <c r="JRQ191" s="129"/>
      <c r="JRR191" s="129"/>
      <c r="JRS191" s="129"/>
      <c r="JRT191" s="129"/>
      <c r="JRU191" s="129"/>
      <c r="JRV191" s="129"/>
      <c r="JRW191" s="129"/>
      <c r="JRX191" s="129"/>
      <c r="JRY191" s="129"/>
      <c r="JRZ191" s="129"/>
      <c r="JSA191" s="129"/>
      <c r="JSB191" s="129"/>
      <c r="JSC191" s="129"/>
      <c r="JSD191" s="129"/>
      <c r="JSE191" s="129"/>
      <c r="JSF191" s="129"/>
      <c r="JSG191" s="129"/>
      <c r="JSH191" s="129"/>
      <c r="JSI191" s="129"/>
      <c r="JSJ191" s="129"/>
      <c r="JSK191" s="129"/>
      <c r="JSL191" s="129"/>
      <c r="JSM191" s="129"/>
      <c r="JSN191" s="129"/>
      <c r="JSO191" s="129"/>
      <c r="JSP191" s="129"/>
      <c r="JSQ191" s="129"/>
      <c r="JSR191" s="129"/>
      <c r="JSS191" s="129"/>
      <c r="JST191" s="129"/>
      <c r="JSU191" s="129"/>
      <c r="JSV191" s="129"/>
      <c r="JSW191" s="129"/>
      <c r="JSX191" s="129"/>
      <c r="JSY191" s="129"/>
      <c r="JSZ191" s="129"/>
      <c r="JTA191" s="129"/>
      <c r="JTB191" s="129"/>
      <c r="JTC191" s="129"/>
      <c r="JTD191" s="129"/>
      <c r="JTE191" s="129"/>
      <c r="JTF191" s="129"/>
      <c r="JTG191" s="129"/>
      <c r="JTH191" s="129"/>
      <c r="JTI191" s="129"/>
      <c r="JTJ191" s="129"/>
      <c r="JTK191" s="129"/>
      <c r="JTL191" s="129"/>
      <c r="JTM191" s="129"/>
      <c r="JTN191" s="129"/>
      <c r="JTO191" s="129"/>
      <c r="JTP191" s="129"/>
      <c r="JTQ191" s="129"/>
      <c r="JTR191" s="129"/>
      <c r="JTS191" s="129"/>
      <c r="JTT191" s="129"/>
      <c r="JTU191" s="129"/>
      <c r="JTV191" s="129"/>
      <c r="JTW191" s="129"/>
      <c r="JTX191" s="129"/>
      <c r="JTY191" s="129"/>
      <c r="JTZ191" s="129"/>
      <c r="JUA191" s="129"/>
      <c r="JUB191" s="129"/>
      <c r="JUC191" s="129"/>
      <c r="JUD191" s="129"/>
      <c r="JUE191" s="129"/>
      <c r="JUF191" s="129"/>
      <c r="JUG191" s="129"/>
      <c r="JUH191" s="129"/>
      <c r="JUI191" s="129"/>
      <c r="JUJ191" s="129"/>
      <c r="JUK191" s="129"/>
      <c r="JUL191" s="129"/>
      <c r="JUM191" s="129"/>
      <c r="JUN191" s="129"/>
      <c r="JUO191" s="129"/>
      <c r="JUP191" s="129"/>
      <c r="JUQ191" s="129"/>
      <c r="JUR191" s="129"/>
      <c r="JUS191" s="129"/>
      <c r="JUT191" s="129"/>
      <c r="JUU191" s="129"/>
      <c r="JUV191" s="129"/>
      <c r="JUW191" s="129"/>
      <c r="JUX191" s="129"/>
      <c r="JUY191" s="129"/>
      <c r="JUZ191" s="129"/>
      <c r="JVA191" s="129"/>
      <c r="JVB191" s="129"/>
      <c r="JVC191" s="129"/>
      <c r="JVD191" s="129"/>
      <c r="JVE191" s="129"/>
      <c r="JVF191" s="129"/>
      <c r="JVG191" s="129"/>
      <c r="JVH191" s="129"/>
      <c r="JVI191" s="129"/>
      <c r="JVJ191" s="129"/>
      <c r="JVK191" s="129"/>
      <c r="JVL191" s="129"/>
      <c r="JVM191" s="129"/>
      <c r="JVN191" s="129"/>
      <c r="JVO191" s="129"/>
      <c r="JVP191" s="129"/>
      <c r="JVQ191" s="129"/>
      <c r="JVR191" s="129"/>
      <c r="JVS191" s="129"/>
      <c r="JVT191" s="129"/>
      <c r="JVU191" s="129"/>
      <c r="JVV191" s="129"/>
      <c r="JVW191" s="129"/>
      <c r="JVX191" s="129"/>
      <c r="JVY191" s="129"/>
      <c r="JVZ191" s="129"/>
      <c r="JWA191" s="129"/>
      <c r="JWB191" s="129"/>
      <c r="JWC191" s="129"/>
      <c r="JWD191" s="129"/>
      <c r="JWE191" s="129"/>
      <c r="JWF191" s="129"/>
      <c r="JWG191" s="129"/>
      <c r="JWH191" s="129"/>
      <c r="JWI191" s="129"/>
      <c r="JWJ191" s="129"/>
      <c r="JWK191" s="129"/>
      <c r="JWL191" s="129"/>
      <c r="JWM191" s="129"/>
      <c r="JWN191" s="129"/>
      <c r="JWO191" s="129"/>
      <c r="JWP191" s="129"/>
      <c r="JWQ191" s="129"/>
      <c r="JWR191" s="129"/>
      <c r="JWS191" s="129"/>
      <c r="JWT191" s="129"/>
      <c r="JWU191" s="129"/>
      <c r="JWV191" s="129"/>
      <c r="JWW191" s="129"/>
      <c r="JWX191" s="129"/>
      <c r="JWY191" s="129"/>
      <c r="JWZ191" s="129"/>
      <c r="JXA191" s="129"/>
      <c r="JXB191" s="129"/>
      <c r="JXC191" s="129"/>
      <c r="JXD191" s="129"/>
      <c r="JXE191" s="129"/>
      <c r="JXF191" s="129"/>
      <c r="JXG191" s="129"/>
      <c r="JXH191" s="129"/>
      <c r="JXI191" s="129"/>
      <c r="JXJ191" s="129"/>
      <c r="JXK191" s="129"/>
      <c r="JXL191" s="129"/>
      <c r="JXM191" s="129"/>
      <c r="JXN191" s="129"/>
      <c r="JXO191" s="129"/>
      <c r="JXP191" s="129"/>
      <c r="JXQ191" s="129"/>
      <c r="JXR191" s="129"/>
      <c r="JXS191" s="129"/>
      <c r="JXT191" s="129"/>
      <c r="JXU191" s="129"/>
      <c r="JXV191" s="129"/>
      <c r="JXW191" s="129"/>
      <c r="JXX191" s="129"/>
      <c r="JXY191" s="129"/>
      <c r="JXZ191" s="129"/>
      <c r="JYA191" s="129"/>
      <c r="JYB191" s="129"/>
      <c r="JYC191" s="129"/>
      <c r="JYD191" s="129"/>
      <c r="JYE191" s="129"/>
      <c r="JYF191" s="129"/>
      <c r="JYG191" s="129"/>
      <c r="JYH191" s="129"/>
      <c r="JYI191" s="129"/>
      <c r="JYJ191" s="129"/>
      <c r="JYK191" s="129"/>
      <c r="JYL191" s="129"/>
      <c r="JYM191" s="129"/>
      <c r="JYN191" s="129"/>
      <c r="JYO191" s="129"/>
      <c r="JYP191" s="129"/>
      <c r="JYQ191" s="129"/>
      <c r="JYR191" s="129"/>
      <c r="JYS191" s="129"/>
      <c r="JYT191" s="129"/>
      <c r="JYU191" s="129"/>
      <c r="JYV191" s="129"/>
      <c r="JYW191" s="129"/>
      <c r="JYX191" s="129"/>
      <c r="JYY191" s="129"/>
      <c r="JYZ191" s="129"/>
      <c r="JZA191" s="129"/>
      <c r="JZB191" s="129"/>
      <c r="JZC191" s="129"/>
      <c r="JZD191" s="129"/>
      <c r="JZE191" s="129"/>
      <c r="JZF191" s="129"/>
      <c r="JZG191" s="129"/>
      <c r="JZH191" s="129"/>
      <c r="JZI191" s="129"/>
      <c r="JZJ191" s="129"/>
      <c r="JZK191" s="129"/>
      <c r="JZL191" s="129"/>
      <c r="JZM191" s="129"/>
      <c r="JZN191" s="129"/>
      <c r="JZO191" s="129"/>
      <c r="JZP191" s="129"/>
      <c r="JZQ191" s="129"/>
      <c r="JZR191" s="129"/>
      <c r="JZS191" s="129"/>
      <c r="JZT191" s="129"/>
      <c r="JZU191" s="129"/>
      <c r="JZV191" s="129"/>
      <c r="JZW191" s="129"/>
      <c r="JZX191" s="129"/>
      <c r="JZY191" s="129"/>
      <c r="JZZ191" s="129"/>
      <c r="KAA191" s="129"/>
      <c r="KAB191" s="129"/>
      <c r="KAC191" s="129"/>
      <c r="KAD191" s="129"/>
      <c r="KAE191" s="129"/>
      <c r="KAF191" s="129"/>
      <c r="KAG191" s="129"/>
      <c r="KAH191" s="129"/>
      <c r="KAI191" s="129"/>
      <c r="KAJ191" s="129"/>
      <c r="KAK191" s="129"/>
      <c r="KAL191" s="129"/>
      <c r="KAM191" s="129"/>
      <c r="KAN191" s="129"/>
      <c r="KAO191" s="129"/>
      <c r="KAP191" s="129"/>
      <c r="KAQ191" s="129"/>
      <c r="KAR191" s="129"/>
      <c r="KAS191" s="129"/>
      <c r="KAT191" s="129"/>
      <c r="KAU191" s="129"/>
      <c r="KAV191" s="129"/>
      <c r="KAW191" s="129"/>
      <c r="KAX191" s="129"/>
      <c r="KAY191" s="129"/>
      <c r="KAZ191" s="129"/>
      <c r="KBA191" s="129"/>
      <c r="KBB191" s="129"/>
      <c r="KBC191" s="129"/>
      <c r="KBD191" s="129"/>
      <c r="KBE191" s="129"/>
      <c r="KBF191" s="129"/>
      <c r="KBG191" s="129"/>
      <c r="KBH191" s="129"/>
      <c r="KBI191" s="129"/>
      <c r="KBJ191" s="129"/>
      <c r="KBK191" s="129"/>
      <c r="KBL191" s="129"/>
      <c r="KBM191" s="129"/>
      <c r="KBN191" s="129"/>
      <c r="KBO191" s="129"/>
      <c r="KBP191" s="129"/>
      <c r="KBQ191" s="129"/>
      <c r="KBR191" s="129"/>
      <c r="KBS191" s="129"/>
      <c r="KBT191" s="129"/>
      <c r="KBU191" s="129"/>
      <c r="KBV191" s="129"/>
      <c r="KBW191" s="129"/>
      <c r="KBX191" s="129"/>
      <c r="KBY191" s="129"/>
      <c r="KBZ191" s="129"/>
      <c r="KCA191" s="129"/>
      <c r="KCB191" s="129"/>
      <c r="KCC191" s="129"/>
      <c r="KCD191" s="129"/>
      <c r="KCE191" s="129"/>
      <c r="KCF191" s="129"/>
      <c r="KCG191" s="129"/>
      <c r="KCH191" s="129"/>
      <c r="KCI191" s="129"/>
      <c r="KCJ191" s="129"/>
      <c r="KCK191" s="129"/>
      <c r="KCL191" s="129"/>
      <c r="KCM191" s="129"/>
      <c r="KCN191" s="129"/>
      <c r="KCO191" s="129"/>
      <c r="KCP191" s="129"/>
      <c r="KCQ191" s="129"/>
      <c r="KCR191" s="129"/>
      <c r="KCS191" s="129"/>
      <c r="KCT191" s="129"/>
      <c r="KCU191" s="129"/>
      <c r="KCV191" s="129"/>
      <c r="KCW191" s="129"/>
      <c r="KCX191" s="129"/>
      <c r="KCY191" s="129"/>
      <c r="KCZ191" s="129"/>
      <c r="KDA191" s="129"/>
      <c r="KDB191" s="129"/>
      <c r="KDC191" s="129"/>
      <c r="KDD191" s="129"/>
      <c r="KDE191" s="129"/>
      <c r="KDF191" s="129"/>
      <c r="KDG191" s="129"/>
      <c r="KDH191" s="129"/>
      <c r="KDI191" s="129"/>
      <c r="KDJ191" s="129"/>
      <c r="KDK191" s="129"/>
      <c r="KDL191" s="129"/>
      <c r="KDM191" s="129"/>
      <c r="KDN191" s="129"/>
      <c r="KDO191" s="129"/>
      <c r="KDP191" s="129"/>
      <c r="KDQ191" s="129"/>
      <c r="KDR191" s="129"/>
      <c r="KDS191" s="129"/>
      <c r="KDT191" s="129"/>
      <c r="KDU191" s="129"/>
      <c r="KDV191" s="129"/>
      <c r="KDW191" s="129"/>
      <c r="KDX191" s="129"/>
      <c r="KDY191" s="129"/>
      <c r="KDZ191" s="129"/>
      <c r="KEA191" s="129"/>
      <c r="KEB191" s="129"/>
      <c r="KEC191" s="129"/>
      <c r="KED191" s="129"/>
      <c r="KEE191" s="129"/>
      <c r="KEF191" s="129"/>
      <c r="KEG191" s="129"/>
      <c r="KEH191" s="129"/>
      <c r="KEI191" s="129"/>
      <c r="KEJ191" s="129"/>
      <c r="KEK191" s="129"/>
      <c r="KEL191" s="129"/>
      <c r="KEM191" s="129"/>
      <c r="KEN191" s="129"/>
      <c r="KEO191" s="129"/>
      <c r="KEP191" s="129"/>
      <c r="KEQ191" s="129"/>
      <c r="KER191" s="129"/>
      <c r="KES191" s="129"/>
      <c r="KET191" s="129"/>
      <c r="KEU191" s="129"/>
      <c r="KEV191" s="129"/>
      <c r="KEW191" s="129"/>
      <c r="KEX191" s="129"/>
      <c r="KEY191" s="129"/>
      <c r="KEZ191" s="129"/>
      <c r="KFA191" s="129"/>
      <c r="KFB191" s="129"/>
      <c r="KFC191" s="129"/>
      <c r="KFD191" s="129"/>
      <c r="KFE191" s="129"/>
      <c r="KFF191" s="129"/>
      <c r="KFG191" s="129"/>
      <c r="KFH191" s="129"/>
      <c r="KFI191" s="129"/>
      <c r="KFJ191" s="129"/>
      <c r="KFK191" s="129"/>
      <c r="KFL191" s="129"/>
      <c r="KFM191" s="129"/>
      <c r="KFN191" s="129"/>
      <c r="KFO191" s="129"/>
      <c r="KFP191" s="129"/>
      <c r="KFQ191" s="129"/>
      <c r="KFR191" s="129"/>
      <c r="KFS191" s="129"/>
      <c r="KFT191" s="129"/>
      <c r="KFU191" s="129"/>
      <c r="KFV191" s="129"/>
      <c r="KFW191" s="129"/>
      <c r="KFX191" s="129"/>
      <c r="KFY191" s="129"/>
      <c r="KFZ191" s="129"/>
      <c r="KGA191" s="129"/>
      <c r="KGB191" s="129"/>
      <c r="KGC191" s="129"/>
      <c r="KGD191" s="129"/>
      <c r="KGE191" s="129"/>
      <c r="KGF191" s="129"/>
      <c r="KGG191" s="129"/>
      <c r="KGH191" s="129"/>
      <c r="KGI191" s="129"/>
      <c r="KGJ191" s="129"/>
      <c r="KGK191" s="129"/>
      <c r="KGL191" s="129"/>
      <c r="KGM191" s="129"/>
      <c r="KGN191" s="129"/>
      <c r="KGO191" s="129"/>
      <c r="KGP191" s="129"/>
      <c r="KGQ191" s="129"/>
      <c r="KGR191" s="129"/>
      <c r="KGS191" s="129"/>
      <c r="KGT191" s="129"/>
      <c r="KGU191" s="129"/>
      <c r="KGV191" s="129"/>
      <c r="KGW191" s="129"/>
      <c r="KGX191" s="129"/>
      <c r="KGY191" s="129"/>
      <c r="KGZ191" s="129"/>
      <c r="KHA191" s="129"/>
      <c r="KHB191" s="129"/>
      <c r="KHC191" s="129"/>
      <c r="KHD191" s="129"/>
      <c r="KHE191" s="129"/>
      <c r="KHF191" s="129"/>
      <c r="KHG191" s="129"/>
      <c r="KHH191" s="129"/>
      <c r="KHI191" s="129"/>
      <c r="KHJ191" s="129"/>
      <c r="KHK191" s="129"/>
      <c r="KHL191" s="129"/>
      <c r="KHM191" s="129"/>
      <c r="KHN191" s="129"/>
      <c r="KHO191" s="129"/>
      <c r="KHP191" s="129"/>
      <c r="KHQ191" s="129"/>
      <c r="KHR191" s="129"/>
      <c r="KHS191" s="129"/>
      <c r="KHT191" s="129"/>
      <c r="KHU191" s="129"/>
      <c r="KHV191" s="129"/>
      <c r="KHW191" s="129"/>
      <c r="KHX191" s="129"/>
      <c r="KHY191" s="129"/>
      <c r="KHZ191" s="129"/>
      <c r="KIA191" s="129"/>
      <c r="KIB191" s="129"/>
      <c r="KIC191" s="129"/>
      <c r="KID191" s="129"/>
      <c r="KIE191" s="129"/>
      <c r="KIF191" s="129"/>
      <c r="KIG191" s="129"/>
      <c r="KIH191" s="129"/>
      <c r="KII191" s="129"/>
      <c r="KIJ191" s="129"/>
      <c r="KIK191" s="129"/>
      <c r="KIL191" s="129"/>
      <c r="KIM191" s="129"/>
      <c r="KIN191" s="129"/>
      <c r="KIO191" s="129"/>
      <c r="KIP191" s="129"/>
      <c r="KIQ191" s="129"/>
      <c r="KIR191" s="129"/>
      <c r="KIS191" s="129"/>
      <c r="KIT191" s="129"/>
      <c r="KIU191" s="129"/>
      <c r="KIV191" s="129"/>
      <c r="KIW191" s="129"/>
      <c r="KIX191" s="129"/>
      <c r="KIY191" s="129"/>
      <c r="KIZ191" s="129"/>
      <c r="KJA191" s="129"/>
      <c r="KJB191" s="129"/>
      <c r="KJC191" s="129"/>
      <c r="KJD191" s="129"/>
      <c r="KJE191" s="129"/>
      <c r="KJF191" s="129"/>
      <c r="KJG191" s="129"/>
      <c r="KJH191" s="129"/>
      <c r="KJI191" s="129"/>
      <c r="KJJ191" s="129"/>
      <c r="KJK191" s="129"/>
      <c r="KJL191" s="129"/>
      <c r="KJM191" s="129"/>
      <c r="KJN191" s="129"/>
      <c r="KJO191" s="129"/>
      <c r="KJP191" s="129"/>
      <c r="KJQ191" s="129"/>
      <c r="KJR191" s="129"/>
      <c r="KJS191" s="129"/>
      <c r="KJT191" s="129"/>
      <c r="KJU191" s="129"/>
      <c r="KJV191" s="129"/>
      <c r="KJW191" s="129"/>
      <c r="KJX191" s="129"/>
      <c r="KJY191" s="129"/>
      <c r="KJZ191" s="129"/>
      <c r="KKA191" s="129"/>
      <c r="KKB191" s="129"/>
      <c r="KKC191" s="129"/>
      <c r="KKD191" s="129"/>
      <c r="KKE191" s="129"/>
      <c r="KKF191" s="129"/>
      <c r="KKG191" s="129"/>
      <c r="KKH191" s="129"/>
      <c r="KKI191" s="129"/>
      <c r="KKJ191" s="129"/>
      <c r="KKK191" s="129"/>
      <c r="KKL191" s="129"/>
      <c r="KKM191" s="129"/>
      <c r="KKN191" s="129"/>
      <c r="KKO191" s="129"/>
      <c r="KKP191" s="129"/>
      <c r="KKQ191" s="129"/>
      <c r="KKR191" s="129"/>
      <c r="KKS191" s="129"/>
      <c r="KKT191" s="129"/>
      <c r="KKU191" s="129"/>
      <c r="KKV191" s="129"/>
      <c r="KKW191" s="129"/>
      <c r="KKX191" s="129"/>
      <c r="KKY191" s="129"/>
      <c r="KKZ191" s="129"/>
      <c r="KLA191" s="129"/>
      <c r="KLB191" s="129"/>
      <c r="KLC191" s="129"/>
      <c r="KLD191" s="129"/>
      <c r="KLE191" s="129"/>
      <c r="KLF191" s="129"/>
      <c r="KLG191" s="129"/>
      <c r="KLH191" s="129"/>
      <c r="KLI191" s="129"/>
      <c r="KLJ191" s="129"/>
      <c r="KLK191" s="129"/>
      <c r="KLL191" s="129"/>
      <c r="KLM191" s="129"/>
      <c r="KLN191" s="129"/>
      <c r="KLO191" s="129"/>
      <c r="KLP191" s="129"/>
      <c r="KLQ191" s="129"/>
      <c r="KLR191" s="129"/>
      <c r="KLS191" s="129"/>
      <c r="KLT191" s="129"/>
      <c r="KLU191" s="129"/>
      <c r="KLV191" s="129"/>
      <c r="KLW191" s="129"/>
      <c r="KLX191" s="129"/>
      <c r="KLY191" s="129"/>
      <c r="KLZ191" s="129"/>
      <c r="KMA191" s="129"/>
      <c r="KMB191" s="129"/>
      <c r="KMC191" s="129"/>
      <c r="KMD191" s="129"/>
      <c r="KME191" s="129"/>
      <c r="KMF191" s="129"/>
      <c r="KMG191" s="129"/>
      <c r="KMH191" s="129"/>
      <c r="KMI191" s="129"/>
      <c r="KMJ191" s="129"/>
      <c r="KMK191" s="129"/>
      <c r="KML191" s="129"/>
      <c r="KMM191" s="129"/>
      <c r="KMN191" s="129"/>
      <c r="KMO191" s="129"/>
      <c r="KMP191" s="129"/>
      <c r="KMQ191" s="129"/>
      <c r="KMR191" s="129"/>
      <c r="KMS191" s="129"/>
      <c r="KMT191" s="129"/>
      <c r="KMU191" s="129"/>
      <c r="KMV191" s="129"/>
      <c r="KMW191" s="129"/>
      <c r="KMX191" s="129"/>
      <c r="KMY191" s="129"/>
      <c r="KMZ191" s="129"/>
      <c r="KNA191" s="129"/>
      <c r="KNB191" s="129"/>
      <c r="KNC191" s="129"/>
      <c r="KND191" s="129"/>
      <c r="KNE191" s="129"/>
      <c r="KNF191" s="129"/>
      <c r="KNG191" s="129"/>
      <c r="KNH191" s="129"/>
      <c r="KNI191" s="129"/>
      <c r="KNJ191" s="129"/>
      <c r="KNK191" s="129"/>
      <c r="KNL191" s="129"/>
      <c r="KNM191" s="129"/>
      <c r="KNN191" s="129"/>
      <c r="KNO191" s="129"/>
      <c r="KNP191" s="129"/>
      <c r="KNQ191" s="129"/>
      <c r="KNR191" s="129"/>
      <c r="KNS191" s="129"/>
      <c r="KNT191" s="129"/>
      <c r="KNU191" s="129"/>
      <c r="KNV191" s="129"/>
      <c r="KNW191" s="129"/>
      <c r="KNX191" s="129"/>
      <c r="KNY191" s="129"/>
      <c r="KNZ191" s="129"/>
      <c r="KOA191" s="129"/>
      <c r="KOB191" s="129"/>
      <c r="KOC191" s="129"/>
      <c r="KOD191" s="129"/>
      <c r="KOE191" s="129"/>
      <c r="KOF191" s="129"/>
      <c r="KOG191" s="129"/>
      <c r="KOH191" s="129"/>
      <c r="KOI191" s="129"/>
      <c r="KOJ191" s="129"/>
      <c r="KOK191" s="129"/>
      <c r="KOL191" s="129"/>
      <c r="KOM191" s="129"/>
      <c r="KON191" s="129"/>
      <c r="KOO191" s="129"/>
      <c r="KOP191" s="129"/>
      <c r="KOQ191" s="129"/>
      <c r="KOR191" s="129"/>
      <c r="KOS191" s="129"/>
      <c r="KOT191" s="129"/>
      <c r="KOU191" s="129"/>
      <c r="KOV191" s="129"/>
      <c r="KOW191" s="129"/>
      <c r="KOX191" s="129"/>
      <c r="KOY191" s="129"/>
      <c r="KOZ191" s="129"/>
      <c r="KPA191" s="129"/>
      <c r="KPB191" s="129"/>
      <c r="KPC191" s="129"/>
      <c r="KPD191" s="129"/>
      <c r="KPE191" s="129"/>
      <c r="KPF191" s="129"/>
      <c r="KPG191" s="129"/>
      <c r="KPH191" s="129"/>
      <c r="KPI191" s="129"/>
      <c r="KPJ191" s="129"/>
      <c r="KPK191" s="129"/>
      <c r="KPL191" s="129"/>
      <c r="KPM191" s="129"/>
      <c r="KPN191" s="129"/>
      <c r="KPO191" s="129"/>
      <c r="KPP191" s="129"/>
      <c r="KPQ191" s="129"/>
      <c r="KPR191" s="129"/>
      <c r="KPS191" s="129"/>
      <c r="KPT191" s="129"/>
      <c r="KPU191" s="129"/>
      <c r="KPV191" s="129"/>
      <c r="KPW191" s="129"/>
      <c r="KPX191" s="129"/>
      <c r="KPY191" s="129"/>
      <c r="KPZ191" s="129"/>
      <c r="KQA191" s="129"/>
      <c r="KQB191" s="129"/>
      <c r="KQC191" s="129"/>
      <c r="KQD191" s="129"/>
      <c r="KQE191" s="129"/>
      <c r="KQF191" s="129"/>
      <c r="KQG191" s="129"/>
      <c r="KQH191" s="129"/>
      <c r="KQI191" s="129"/>
      <c r="KQJ191" s="129"/>
      <c r="KQK191" s="129"/>
      <c r="KQL191" s="129"/>
      <c r="KQM191" s="129"/>
      <c r="KQN191" s="129"/>
      <c r="KQO191" s="129"/>
      <c r="KQP191" s="129"/>
      <c r="KQQ191" s="129"/>
      <c r="KQR191" s="129"/>
      <c r="KQS191" s="129"/>
      <c r="KQT191" s="129"/>
      <c r="KQU191" s="129"/>
      <c r="KQV191" s="129"/>
      <c r="KQW191" s="129"/>
      <c r="KQX191" s="129"/>
      <c r="KQY191" s="129"/>
      <c r="KQZ191" s="129"/>
      <c r="KRA191" s="129"/>
      <c r="KRB191" s="129"/>
      <c r="KRC191" s="129"/>
      <c r="KRD191" s="129"/>
      <c r="KRE191" s="129"/>
      <c r="KRF191" s="129"/>
      <c r="KRG191" s="129"/>
      <c r="KRH191" s="129"/>
      <c r="KRI191" s="129"/>
      <c r="KRJ191" s="129"/>
      <c r="KRK191" s="129"/>
      <c r="KRL191" s="129"/>
      <c r="KRM191" s="129"/>
      <c r="KRN191" s="129"/>
      <c r="KRO191" s="129"/>
      <c r="KRP191" s="129"/>
      <c r="KRQ191" s="129"/>
      <c r="KRR191" s="129"/>
      <c r="KRS191" s="129"/>
      <c r="KRT191" s="129"/>
      <c r="KRU191" s="129"/>
      <c r="KRV191" s="129"/>
      <c r="KRW191" s="129"/>
      <c r="KRX191" s="129"/>
      <c r="KRY191" s="129"/>
      <c r="KRZ191" s="129"/>
      <c r="KSA191" s="129"/>
      <c r="KSB191" s="129"/>
      <c r="KSC191" s="129"/>
      <c r="KSD191" s="129"/>
      <c r="KSE191" s="129"/>
      <c r="KSF191" s="129"/>
      <c r="KSG191" s="129"/>
      <c r="KSH191" s="129"/>
      <c r="KSI191" s="129"/>
      <c r="KSJ191" s="129"/>
      <c r="KSK191" s="129"/>
      <c r="KSL191" s="129"/>
      <c r="KSM191" s="129"/>
      <c r="KSN191" s="129"/>
      <c r="KSO191" s="129"/>
      <c r="KSP191" s="129"/>
      <c r="KSQ191" s="129"/>
      <c r="KSR191" s="129"/>
      <c r="KSS191" s="129"/>
      <c r="KST191" s="129"/>
      <c r="KSU191" s="129"/>
      <c r="KSV191" s="129"/>
      <c r="KSW191" s="129"/>
      <c r="KSX191" s="129"/>
      <c r="KSY191" s="129"/>
      <c r="KSZ191" s="129"/>
      <c r="KTA191" s="129"/>
      <c r="KTB191" s="129"/>
      <c r="KTC191" s="129"/>
      <c r="KTD191" s="129"/>
      <c r="KTE191" s="129"/>
      <c r="KTF191" s="129"/>
      <c r="KTG191" s="129"/>
      <c r="KTH191" s="129"/>
      <c r="KTI191" s="129"/>
      <c r="KTJ191" s="129"/>
      <c r="KTK191" s="129"/>
      <c r="KTL191" s="129"/>
      <c r="KTM191" s="129"/>
      <c r="KTN191" s="129"/>
      <c r="KTO191" s="129"/>
      <c r="KTP191" s="129"/>
      <c r="KTQ191" s="129"/>
      <c r="KTR191" s="129"/>
      <c r="KTS191" s="129"/>
      <c r="KTT191" s="129"/>
      <c r="KTU191" s="129"/>
      <c r="KTV191" s="129"/>
      <c r="KTW191" s="129"/>
      <c r="KTX191" s="129"/>
      <c r="KTY191" s="129"/>
      <c r="KTZ191" s="129"/>
      <c r="KUA191" s="129"/>
      <c r="KUB191" s="129"/>
      <c r="KUC191" s="129"/>
      <c r="KUD191" s="129"/>
      <c r="KUE191" s="129"/>
      <c r="KUF191" s="129"/>
      <c r="KUG191" s="129"/>
      <c r="KUH191" s="129"/>
      <c r="KUI191" s="129"/>
      <c r="KUJ191" s="129"/>
      <c r="KUK191" s="129"/>
      <c r="KUL191" s="129"/>
      <c r="KUM191" s="129"/>
      <c r="KUN191" s="129"/>
      <c r="KUO191" s="129"/>
      <c r="KUP191" s="129"/>
      <c r="KUQ191" s="129"/>
      <c r="KUR191" s="129"/>
      <c r="KUS191" s="129"/>
      <c r="KUT191" s="129"/>
      <c r="KUU191" s="129"/>
      <c r="KUV191" s="129"/>
      <c r="KUW191" s="129"/>
      <c r="KUX191" s="129"/>
      <c r="KUY191" s="129"/>
      <c r="KUZ191" s="129"/>
      <c r="KVA191" s="129"/>
      <c r="KVB191" s="129"/>
      <c r="KVC191" s="129"/>
      <c r="KVD191" s="129"/>
      <c r="KVE191" s="129"/>
      <c r="KVF191" s="129"/>
      <c r="KVG191" s="129"/>
      <c r="KVH191" s="129"/>
      <c r="KVI191" s="129"/>
      <c r="KVJ191" s="129"/>
      <c r="KVK191" s="129"/>
      <c r="KVL191" s="129"/>
      <c r="KVM191" s="129"/>
      <c r="KVN191" s="129"/>
      <c r="KVO191" s="129"/>
      <c r="KVP191" s="129"/>
      <c r="KVQ191" s="129"/>
      <c r="KVR191" s="129"/>
      <c r="KVS191" s="129"/>
      <c r="KVT191" s="129"/>
      <c r="KVU191" s="129"/>
      <c r="KVV191" s="129"/>
      <c r="KVW191" s="129"/>
      <c r="KVX191" s="129"/>
      <c r="KVY191" s="129"/>
      <c r="KVZ191" s="129"/>
      <c r="KWA191" s="129"/>
      <c r="KWB191" s="129"/>
      <c r="KWC191" s="129"/>
      <c r="KWD191" s="129"/>
      <c r="KWE191" s="129"/>
      <c r="KWF191" s="129"/>
      <c r="KWG191" s="129"/>
      <c r="KWH191" s="129"/>
      <c r="KWI191" s="129"/>
      <c r="KWJ191" s="129"/>
      <c r="KWK191" s="129"/>
      <c r="KWL191" s="129"/>
      <c r="KWM191" s="129"/>
      <c r="KWN191" s="129"/>
      <c r="KWO191" s="129"/>
      <c r="KWP191" s="129"/>
      <c r="KWQ191" s="129"/>
      <c r="KWR191" s="129"/>
      <c r="KWS191" s="129"/>
      <c r="KWT191" s="129"/>
      <c r="KWU191" s="129"/>
      <c r="KWV191" s="129"/>
      <c r="KWW191" s="129"/>
      <c r="KWX191" s="129"/>
      <c r="KWY191" s="129"/>
      <c r="KWZ191" s="129"/>
      <c r="KXA191" s="129"/>
      <c r="KXB191" s="129"/>
      <c r="KXC191" s="129"/>
      <c r="KXD191" s="129"/>
      <c r="KXE191" s="129"/>
      <c r="KXF191" s="129"/>
      <c r="KXG191" s="129"/>
      <c r="KXH191" s="129"/>
      <c r="KXI191" s="129"/>
      <c r="KXJ191" s="129"/>
      <c r="KXK191" s="129"/>
      <c r="KXL191" s="129"/>
      <c r="KXM191" s="129"/>
      <c r="KXN191" s="129"/>
      <c r="KXO191" s="129"/>
      <c r="KXP191" s="129"/>
      <c r="KXQ191" s="129"/>
      <c r="KXR191" s="129"/>
      <c r="KXS191" s="129"/>
      <c r="KXT191" s="129"/>
      <c r="KXU191" s="129"/>
      <c r="KXV191" s="129"/>
      <c r="KXW191" s="129"/>
      <c r="KXX191" s="129"/>
      <c r="KXY191" s="129"/>
      <c r="KXZ191" s="129"/>
      <c r="KYA191" s="129"/>
      <c r="KYB191" s="129"/>
      <c r="KYC191" s="129"/>
      <c r="KYD191" s="129"/>
      <c r="KYE191" s="129"/>
      <c r="KYF191" s="129"/>
      <c r="KYG191" s="129"/>
      <c r="KYH191" s="129"/>
      <c r="KYI191" s="129"/>
      <c r="KYJ191" s="129"/>
      <c r="KYK191" s="129"/>
      <c r="KYL191" s="129"/>
      <c r="KYM191" s="129"/>
      <c r="KYN191" s="129"/>
      <c r="KYO191" s="129"/>
      <c r="KYP191" s="129"/>
      <c r="KYQ191" s="129"/>
      <c r="KYR191" s="129"/>
      <c r="KYS191" s="129"/>
      <c r="KYT191" s="129"/>
      <c r="KYU191" s="129"/>
      <c r="KYV191" s="129"/>
      <c r="KYW191" s="129"/>
      <c r="KYX191" s="129"/>
      <c r="KYY191" s="129"/>
      <c r="KYZ191" s="129"/>
      <c r="KZA191" s="129"/>
      <c r="KZB191" s="129"/>
      <c r="KZC191" s="129"/>
      <c r="KZD191" s="129"/>
      <c r="KZE191" s="129"/>
      <c r="KZF191" s="129"/>
      <c r="KZG191" s="129"/>
      <c r="KZH191" s="129"/>
      <c r="KZI191" s="129"/>
      <c r="KZJ191" s="129"/>
      <c r="KZK191" s="129"/>
      <c r="KZL191" s="129"/>
      <c r="KZM191" s="129"/>
      <c r="KZN191" s="129"/>
      <c r="KZO191" s="129"/>
      <c r="KZP191" s="129"/>
      <c r="KZQ191" s="129"/>
      <c r="KZR191" s="129"/>
      <c r="KZS191" s="129"/>
      <c r="KZT191" s="129"/>
      <c r="KZU191" s="129"/>
      <c r="KZV191" s="129"/>
      <c r="KZW191" s="129"/>
      <c r="KZX191" s="129"/>
      <c r="KZY191" s="129"/>
      <c r="KZZ191" s="129"/>
      <c r="LAA191" s="129"/>
      <c r="LAB191" s="129"/>
      <c r="LAC191" s="129"/>
      <c r="LAD191" s="129"/>
      <c r="LAE191" s="129"/>
      <c r="LAF191" s="129"/>
      <c r="LAG191" s="129"/>
      <c r="LAH191" s="129"/>
      <c r="LAI191" s="129"/>
      <c r="LAJ191" s="129"/>
      <c r="LAK191" s="129"/>
      <c r="LAL191" s="129"/>
      <c r="LAM191" s="129"/>
      <c r="LAN191" s="129"/>
      <c r="LAO191" s="129"/>
      <c r="LAP191" s="129"/>
      <c r="LAQ191" s="129"/>
      <c r="LAR191" s="129"/>
      <c r="LAS191" s="129"/>
      <c r="LAT191" s="129"/>
      <c r="LAU191" s="129"/>
      <c r="LAV191" s="129"/>
      <c r="LAW191" s="129"/>
      <c r="LAX191" s="129"/>
      <c r="LAY191" s="129"/>
      <c r="LAZ191" s="129"/>
      <c r="LBA191" s="129"/>
      <c r="LBB191" s="129"/>
      <c r="LBC191" s="129"/>
      <c r="LBD191" s="129"/>
      <c r="LBE191" s="129"/>
      <c r="LBF191" s="129"/>
      <c r="LBG191" s="129"/>
      <c r="LBH191" s="129"/>
      <c r="LBI191" s="129"/>
      <c r="LBJ191" s="129"/>
      <c r="LBK191" s="129"/>
      <c r="LBL191" s="129"/>
      <c r="LBM191" s="129"/>
      <c r="LBN191" s="129"/>
      <c r="LBO191" s="129"/>
      <c r="LBP191" s="129"/>
      <c r="LBQ191" s="129"/>
      <c r="LBR191" s="129"/>
      <c r="LBS191" s="129"/>
      <c r="LBT191" s="129"/>
      <c r="LBU191" s="129"/>
      <c r="LBV191" s="129"/>
      <c r="LBW191" s="129"/>
      <c r="LBX191" s="129"/>
      <c r="LBY191" s="129"/>
      <c r="LBZ191" s="129"/>
      <c r="LCA191" s="129"/>
      <c r="LCB191" s="129"/>
      <c r="LCC191" s="129"/>
      <c r="LCD191" s="129"/>
      <c r="LCE191" s="129"/>
      <c r="LCF191" s="129"/>
      <c r="LCG191" s="129"/>
      <c r="LCH191" s="129"/>
      <c r="LCI191" s="129"/>
      <c r="LCJ191" s="129"/>
      <c r="LCK191" s="129"/>
      <c r="LCL191" s="129"/>
      <c r="LCM191" s="129"/>
      <c r="LCN191" s="129"/>
      <c r="LCO191" s="129"/>
      <c r="LCP191" s="129"/>
      <c r="LCQ191" s="129"/>
      <c r="LCR191" s="129"/>
      <c r="LCS191" s="129"/>
      <c r="LCT191" s="129"/>
      <c r="LCU191" s="129"/>
      <c r="LCV191" s="129"/>
      <c r="LCW191" s="129"/>
      <c r="LCX191" s="129"/>
      <c r="LCY191" s="129"/>
      <c r="LCZ191" s="129"/>
      <c r="LDA191" s="129"/>
      <c r="LDB191" s="129"/>
      <c r="LDC191" s="129"/>
      <c r="LDD191" s="129"/>
      <c r="LDE191" s="129"/>
      <c r="LDF191" s="129"/>
      <c r="LDG191" s="129"/>
      <c r="LDH191" s="129"/>
      <c r="LDI191" s="129"/>
      <c r="LDJ191" s="129"/>
      <c r="LDK191" s="129"/>
      <c r="LDL191" s="129"/>
      <c r="LDM191" s="129"/>
      <c r="LDN191" s="129"/>
      <c r="LDO191" s="129"/>
      <c r="LDP191" s="129"/>
      <c r="LDQ191" s="129"/>
      <c r="LDR191" s="129"/>
      <c r="LDS191" s="129"/>
      <c r="LDT191" s="129"/>
      <c r="LDU191" s="129"/>
      <c r="LDV191" s="129"/>
      <c r="LDW191" s="129"/>
      <c r="LDX191" s="129"/>
      <c r="LDY191" s="129"/>
      <c r="LDZ191" s="129"/>
      <c r="LEA191" s="129"/>
      <c r="LEB191" s="129"/>
      <c r="LEC191" s="129"/>
      <c r="LED191" s="129"/>
      <c r="LEE191" s="129"/>
      <c r="LEF191" s="129"/>
      <c r="LEG191" s="129"/>
      <c r="LEH191" s="129"/>
      <c r="LEI191" s="129"/>
      <c r="LEJ191" s="129"/>
      <c r="LEK191" s="129"/>
      <c r="LEL191" s="129"/>
      <c r="LEM191" s="129"/>
      <c r="LEN191" s="129"/>
      <c r="LEO191" s="129"/>
      <c r="LEP191" s="129"/>
      <c r="LEQ191" s="129"/>
      <c r="LER191" s="129"/>
      <c r="LES191" s="129"/>
      <c r="LET191" s="129"/>
      <c r="LEU191" s="129"/>
      <c r="LEV191" s="129"/>
      <c r="LEW191" s="129"/>
      <c r="LEX191" s="129"/>
      <c r="LEY191" s="129"/>
      <c r="LEZ191" s="129"/>
      <c r="LFA191" s="129"/>
      <c r="LFB191" s="129"/>
      <c r="LFC191" s="129"/>
      <c r="LFD191" s="129"/>
      <c r="LFE191" s="129"/>
      <c r="LFF191" s="129"/>
      <c r="LFG191" s="129"/>
      <c r="LFH191" s="129"/>
      <c r="LFI191" s="129"/>
      <c r="LFJ191" s="129"/>
      <c r="LFK191" s="129"/>
      <c r="LFL191" s="129"/>
      <c r="LFM191" s="129"/>
      <c r="LFN191" s="129"/>
      <c r="LFO191" s="129"/>
      <c r="LFP191" s="129"/>
      <c r="LFQ191" s="129"/>
      <c r="LFR191" s="129"/>
      <c r="LFS191" s="129"/>
      <c r="LFT191" s="129"/>
      <c r="LFU191" s="129"/>
      <c r="LFV191" s="129"/>
      <c r="LFW191" s="129"/>
      <c r="LFX191" s="129"/>
      <c r="LFY191" s="129"/>
      <c r="LFZ191" s="129"/>
      <c r="LGA191" s="129"/>
      <c r="LGB191" s="129"/>
      <c r="LGC191" s="129"/>
      <c r="LGD191" s="129"/>
      <c r="LGE191" s="129"/>
      <c r="LGF191" s="129"/>
      <c r="LGG191" s="129"/>
      <c r="LGH191" s="129"/>
      <c r="LGI191" s="129"/>
      <c r="LGJ191" s="129"/>
      <c r="LGK191" s="129"/>
      <c r="LGL191" s="129"/>
      <c r="LGM191" s="129"/>
      <c r="LGN191" s="129"/>
      <c r="LGO191" s="129"/>
      <c r="LGP191" s="129"/>
      <c r="LGQ191" s="129"/>
      <c r="LGR191" s="129"/>
      <c r="LGS191" s="129"/>
      <c r="LGT191" s="129"/>
      <c r="LGU191" s="129"/>
      <c r="LGV191" s="129"/>
      <c r="LGW191" s="129"/>
      <c r="LGX191" s="129"/>
      <c r="LGY191" s="129"/>
      <c r="LGZ191" s="129"/>
      <c r="LHA191" s="129"/>
      <c r="LHB191" s="129"/>
      <c r="LHC191" s="129"/>
      <c r="LHD191" s="129"/>
      <c r="LHE191" s="129"/>
      <c r="LHF191" s="129"/>
      <c r="LHG191" s="129"/>
      <c r="LHH191" s="129"/>
      <c r="LHI191" s="129"/>
      <c r="LHJ191" s="129"/>
      <c r="LHK191" s="129"/>
      <c r="LHL191" s="129"/>
      <c r="LHM191" s="129"/>
      <c r="LHN191" s="129"/>
      <c r="LHO191" s="129"/>
      <c r="LHP191" s="129"/>
      <c r="LHQ191" s="129"/>
      <c r="LHR191" s="129"/>
      <c r="LHS191" s="129"/>
      <c r="LHT191" s="129"/>
      <c r="LHU191" s="129"/>
      <c r="LHV191" s="129"/>
      <c r="LHW191" s="129"/>
      <c r="LHX191" s="129"/>
      <c r="LHY191" s="129"/>
      <c r="LHZ191" s="129"/>
      <c r="LIA191" s="129"/>
      <c r="LIB191" s="129"/>
      <c r="LIC191" s="129"/>
      <c r="LID191" s="129"/>
      <c r="LIE191" s="129"/>
      <c r="LIF191" s="129"/>
      <c r="LIG191" s="129"/>
      <c r="LIH191" s="129"/>
      <c r="LII191" s="129"/>
      <c r="LIJ191" s="129"/>
      <c r="LIK191" s="129"/>
      <c r="LIL191" s="129"/>
      <c r="LIM191" s="129"/>
      <c r="LIN191" s="129"/>
      <c r="LIO191" s="129"/>
      <c r="LIP191" s="129"/>
      <c r="LIQ191" s="129"/>
      <c r="LIR191" s="129"/>
      <c r="LIS191" s="129"/>
      <c r="LIT191" s="129"/>
      <c r="LIU191" s="129"/>
      <c r="LIV191" s="129"/>
      <c r="LIW191" s="129"/>
      <c r="LIX191" s="129"/>
      <c r="LIY191" s="129"/>
      <c r="LIZ191" s="129"/>
      <c r="LJA191" s="129"/>
      <c r="LJB191" s="129"/>
      <c r="LJC191" s="129"/>
      <c r="LJD191" s="129"/>
      <c r="LJE191" s="129"/>
      <c r="LJF191" s="129"/>
      <c r="LJG191" s="129"/>
      <c r="LJH191" s="129"/>
      <c r="LJI191" s="129"/>
      <c r="LJJ191" s="129"/>
      <c r="LJK191" s="129"/>
      <c r="LJL191" s="129"/>
      <c r="LJM191" s="129"/>
      <c r="LJN191" s="129"/>
      <c r="LJO191" s="129"/>
      <c r="LJP191" s="129"/>
      <c r="LJQ191" s="129"/>
      <c r="LJR191" s="129"/>
      <c r="LJS191" s="129"/>
      <c r="LJT191" s="129"/>
      <c r="LJU191" s="129"/>
      <c r="LJV191" s="129"/>
      <c r="LJW191" s="129"/>
      <c r="LJX191" s="129"/>
      <c r="LJY191" s="129"/>
      <c r="LJZ191" s="129"/>
      <c r="LKA191" s="129"/>
      <c r="LKB191" s="129"/>
      <c r="LKC191" s="129"/>
      <c r="LKD191" s="129"/>
      <c r="LKE191" s="129"/>
      <c r="LKF191" s="129"/>
      <c r="LKG191" s="129"/>
      <c r="LKH191" s="129"/>
      <c r="LKI191" s="129"/>
      <c r="LKJ191" s="129"/>
      <c r="LKK191" s="129"/>
      <c r="LKL191" s="129"/>
      <c r="LKM191" s="129"/>
      <c r="LKN191" s="129"/>
      <c r="LKO191" s="129"/>
      <c r="LKP191" s="129"/>
      <c r="LKQ191" s="129"/>
      <c r="LKR191" s="129"/>
      <c r="LKS191" s="129"/>
      <c r="LKT191" s="129"/>
      <c r="LKU191" s="129"/>
      <c r="LKV191" s="129"/>
      <c r="LKW191" s="129"/>
      <c r="LKX191" s="129"/>
      <c r="LKY191" s="129"/>
      <c r="LKZ191" s="129"/>
      <c r="LLA191" s="129"/>
      <c r="LLB191" s="129"/>
      <c r="LLC191" s="129"/>
      <c r="LLD191" s="129"/>
      <c r="LLE191" s="129"/>
      <c r="LLF191" s="129"/>
      <c r="LLG191" s="129"/>
      <c r="LLH191" s="129"/>
      <c r="LLI191" s="129"/>
      <c r="LLJ191" s="129"/>
      <c r="LLK191" s="129"/>
      <c r="LLL191" s="129"/>
      <c r="LLM191" s="129"/>
      <c r="LLN191" s="129"/>
      <c r="LLO191" s="129"/>
      <c r="LLP191" s="129"/>
      <c r="LLQ191" s="129"/>
      <c r="LLR191" s="129"/>
      <c r="LLS191" s="129"/>
      <c r="LLT191" s="129"/>
      <c r="LLU191" s="129"/>
      <c r="LLV191" s="129"/>
      <c r="LLW191" s="129"/>
      <c r="LLX191" s="129"/>
      <c r="LLY191" s="129"/>
      <c r="LLZ191" s="129"/>
      <c r="LMA191" s="129"/>
      <c r="LMB191" s="129"/>
      <c r="LMC191" s="129"/>
      <c r="LMD191" s="129"/>
      <c r="LME191" s="129"/>
      <c r="LMF191" s="129"/>
      <c r="LMG191" s="129"/>
      <c r="LMH191" s="129"/>
      <c r="LMI191" s="129"/>
      <c r="LMJ191" s="129"/>
      <c r="LMK191" s="129"/>
      <c r="LML191" s="129"/>
      <c r="LMM191" s="129"/>
      <c r="LMN191" s="129"/>
      <c r="LMO191" s="129"/>
      <c r="LMP191" s="129"/>
      <c r="LMQ191" s="129"/>
      <c r="LMR191" s="129"/>
      <c r="LMS191" s="129"/>
      <c r="LMT191" s="129"/>
      <c r="LMU191" s="129"/>
      <c r="LMV191" s="129"/>
      <c r="LMW191" s="129"/>
      <c r="LMX191" s="129"/>
      <c r="LMY191" s="129"/>
      <c r="LMZ191" s="129"/>
      <c r="LNA191" s="129"/>
      <c r="LNB191" s="129"/>
      <c r="LNC191" s="129"/>
      <c r="LND191" s="129"/>
      <c r="LNE191" s="129"/>
      <c r="LNF191" s="129"/>
      <c r="LNG191" s="129"/>
      <c r="LNH191" s="129"/>
      <c r="LNI191" s="129"/>
      <c r="LNJ191" s="129"/>
      <c r="LNK191" s="129"/>
      <c r="LNL191" s="129"/>
      <c r="LNM191" s="129"/>
      <c r="LNN191" s="129"/>
      <c r="LNO191" s="129"/>
      <c r="LNP191" s="129"/>
      <c r="LNQ191" s="129"/>
      <c r="LNR191" s="129"/>
      <c r="LNS191" s="129"/>
      <c r="LNT191" s="129"/>
      <c r="LNU191" s="129"/>
      <c r="LNV191" s="129"/>
      <c r="LNW191" s="129"/>
      <c r="LNX191" s="129"/>
      <c r="LNY191" s="129"/>
      <c r="LNZ191" s="129"/>
      <c r="LOA191" s="129"/>
      <c r="LOB191" s="129"/>
      <c r="LOC191" s="129"/>
      <c r="LOD191" s="129"/>
      <c r="LOE191" s="129"/>
      <c r="LOF191" s="129"/>
      <c r="LOG191" s="129"/>
      <c r="LOH191" s="129"/>
      <c r="LOI191" s="129"/>
      <c r="LOJ191" s="129"/>
      <c r="LOK191" s="129"/>
      <c r="LOL191" s="129"/>
      <c r="LOM191" s="129"/>
      <c r="LON191" s="129"/>
      <c r="LOO191" s="129"/>
      <c r="LOP191" s="129"/>
      <c r="LOQ191" s="129"/>
      <c r="LOR191" s="129"/>
      <c r="LOS191" s="129"/>
      <c r="LOT191" s="129"/>
      <c r="LOU191" s="129"/>
      <c r="LOV191" s="129"/>
      <c r="LOW191" s="129"/>
      <c r="LOX191" s="129"/>
      <c r="LOY191" s="129"/>
      <c r="LOZ191" s="129"/>
      <c r="LPA191" s="129"/>
      <c r="LPB191" s="129"/>
      <c r="LPC191" s="129"/>
      <c r="LPD191" s="129"/>
      <c r="LPE191" s="129"/>
      <c r="LPF191" s="129"/>
      <c r="LPG191" s="129"/>
      <c r="LPH191" s="129"/>
      <c r="LPI191" s="129"/>
      <c r="LPJ191" s="129"/>
      <c r="LPK191" s="129"/>
      <c r="LPL191" s="129"/>
      <c r="LPM191" s="129"/>
      <c r="LPN191" s="129"/>
      <c r="LPO191" s="129"/>
      <c r="LPP191" s="129"/>
      <c r="LPQ191" s="129"/>
      <c r="LPR191" s="129"/>
      <c r="LPS191" s="129"/>
      <c r="LPT191" s="129"/>
      <c r="LPU191" s="129"/>
      <c r="LPV191" s="129"/>
      <c r="LPW191" s="129"/>
      <c r="LPX191" s="129"/>
      <c r="LPY191" s="129"/>
      <c r="LPZ191" s="129"/>
      <c r="LQA191" s="129"/>
      <c r="LQB191" s="129"/>
      <c r="LQC191" s="129"/>
      <c r="LQD191" s="129"/>
      <c r="LQE191" s="129"/>
      <c r="LQF191" s="129"/>
      <c r="LQG191" s="129"/>
      <c r="LQH191" s="129"/>
      <c r="LQI191" s="129"/>
      <c r="LQJ191" s="129"/>
      <c r="LQK191" s="129"/>
      <c r="LQL191" s="129"/>
      <c r="LQM191" s="129"/>
      <c r="LQN191" s="129"/>
      <c r="LQO191" s="129"/>
      <c r="LQP191" s="129"/>
      <c r="LQQ191" s="129"/>
      <c r="LQR191" s="129"/>
      <c r="LQS191" s="129"/>
      <c r="LQT191" s="129"/>
      <c r="LQU191" s="129"/>
      <c r="LQV191" s="129"/>
      <c r="LQW191" s="129"/>
      <c r="LQX191" s="129"/>
      <c r="LQY191" s="129"/>
      <c r="LQZ191" s="129"/>
      <c r="LRA191" s="129"/>
      <c r="LRB191" s="129"/>
      <c r="LRC191" s="129"/>
      <c r="LRD191" s="129"/>
      <c r="LRE191" s="129"/>
      <c r="LRF191" s="129"/>
      <c r="LRG191" s="129"/>
      <c r="LRH191" s="129"/>
      <c r="LRI191" s="129"/>
      <c r="LRJ191" s="129"/>
      <c r="LRK191" s="129"/>
      <c r="LRL191" s="129"/>
      <c r="LRM191" s="129"/>
      <c r="LRN191" s="129"/>
      <c r="LRO191" s="129"/>
      <c r="LRP191" s="129"/>
      <c r="LRQ191" s="129"/>
      <c r="LRR191" s="129"/>
      <c r="LRS191" s="129"/>
      <c r="LRT191" s="129"/>
      <c r="LRU191" s="129"/>
      <c r="LRV191" s="129"/>
      <c r="LRW191" s="129"/>
      <c r="LRX191" s="129"/>
      <c r="LRY191" s="129"/>
      <c r="LRZ191" s="129"/>
      <c r="LSA191" s="129"/>
      <c r="LSB191" s="129"/>
      <c r="LSC191" s="129"/>
      <c r="LSD191" s="129"/>
      <c r="LSE191" s="129"/>
      <c r="LSF191" s="129"/>
      <c r="LSG191" s="129"/>
      <c r="LSH191" s="129"/>
      <c r="LSI191" s="129"/>
      <c r="LSJ191" s="129"/>
      <c r="LSK191" s="129"/>
      <c r="LSL191" s="129"/>
      <c r="LSM191" s="129"/>
      <c r="LSN191" s="129"/>
      <c r="LSO191" s="129"/>
      <c r="LSP191" s="129"/>
      <c r="LSQ191" s="129"/>
      <c r="LSR191" s="129"/>
      <c r="LSS191" s="129"/>
      <c r="LST191" s="129"/>
      <c r="LSU191" s="129"/>
      <c r="LSV191" s="129"/>
      <c r="LSW191" s="129"/>
      <c r="LSX191" s="129"/>
      <c r="LSY191" s="129"/>
      <c r="LSZ191" s="129"/>
      <c r="LTA191" s="129"/>
      <c r="LTB191" s="129"/>
      <c r="LTC191" s="129"/>
      <c r="LTD191" s="129"/>
      <c r="LTE191" s="129"/>
      <c r="LTF191" s="129"/>
      <c r="LTG191" s="129"/>
      <c r="LTH191" s="129"/>
      <c r="LTI191" s="129"/>
      <c r="LTJ191" s="129"/>
      <c r="LTK191" s="129"/>
      <c r="LTL191" s="129"/>
      <c r="LTM191" s="129"/>
      <c r="LTN191" s="129"/>
      <c r="LTO191" s="129"/>
      <c r="LTP191" s="129"/>
      <c r="LTQ191" s="129"/>
      <c r="LTR191" s="129"/>
      <c r="LTS191" s="129"/>
      <c r="LTT191" s="129"/>
      <c r="LTU191" s="129"/>
      <c r="LTV191" s="129"/>
      <c r="LTW191" s="129"/>
      <c r="LTX191" s="129"/>
      <c r="LTY191" s="129"/>
      <c r="LTZ191" s="129"/>
      <c r="LUA191" s="129"/>
      <c r="LUB191" s="129"/>
      <c r="LUC191" s="129"/>
      <c r="LUD191" s="129"/>
      <c r="LUE191" s="129"/>
      <c r="LUF191" s="129"/>
      <c r="LUG191" s="129"/>
      <c r="LUH191" s="129"/>
      <c r="LUI191" s="129"/>
      <c r="LUJ191" s="129"/>
      <c r="LUK191" s="129"/>
      <c r="LUL191" s="129"/>
      <c r="LUM191" s="129"/>
      <c r="LUN191" s="129"/>
      <c r="LUO191" s="129"/>
      <c r="LUP191" s="129"/>
      <c r="LUQ191" s="129"/>
      <c r="LUR191" s="129"/>
      <c r="LUS191" s="129"/>
      <c r="LUT191" s="129"/>
      <c r="LUU191" s="129"/>
      <c r="LUV191" s="129"/>
      <c r="LUW191" s="129"/>
      <c r="LUX191" s="129"/>
      <c r="LUY191" s="129"/>
      <c r="LUZ191" s="129"/>
      <c r="LVA191" s="129"/>
      <c r="LVB191" s="129"/>
      <c r="LVC191" s="129"/>
      <c r="LVD191" s="129"/>
      <c r="LVE191" s="129"/>
      <c r="LVF191" s="129"/>
      <c r="LVG191" s="129"/>
      <c r="LVH191" s="129"/>
      <c r="LVI191" s="129"/>
      <c r="LVJ191" s="129"/>
      <c r="LVK191" s="129"/>
      <c r="LVL191" s="129"/>
      <c r="LVM191" s="129"/>
      <c r="LVN191" s="129"/>
      <c r="LVO191" s="129"/>
      <c r="LVP191" s="129"/>
      <c r="LVQ191" s="129"/>
      <c r="LVR191" s="129"/>
      <c r="LVS191" s="129"/>
      <c r="LVT191" s="129"/>
      <c r="LVU191" s="129"/>
      <c r="LVV191" s="129"/>
      <c r="LVW191" s="129"/>
      <c r="LVX191" s="129"/>
      <c r="LVY191" s="129"/>
      <c r="LVZ191" s="129"/>
      <c r="LWA191" s="129"/>
      <c r="LWB191" s="129"/>
      <c r="LWC191" s="129"/>
      <c r="LWD191" s="129"/>
      <c r="LWE191" s="129"/>
      <c r="LWF191" s="129"/>
      <c r="LWG191" s="129"/>
      <c r="LWH191" s="129"/>
      <c r="LWI191" s="129"/>
      <c r="LWJ191" s="129"/>
      <c r="LWK191" s="129"/>
      <c r="LWL191" s="129"/>
      <c r="LWM191" s="129"/>
      <c r="LWN191" s="129"/>
      <c r="LWO191" s="129"/>
      <c r="LWP191" s="129"/>
      <c r="LWQ191" s="129"/>
      <c r="LWR191" s="129"/>
      <c r="LWS191" s="129"/>
      <c r="LWT191" s="129"/>
      <c r="LWU191" s="129"/>
      <c r="LWV191" s="129"/>
      <c r="LWW191" s="129"/>
      <c r="LWX191" s="129"/>
      <c r="LWY191" s="129"/>
      <c r="LWZ191" s="129"/>
      <c r="LXA191" s="129"/>
      <c r="LXB191" s="129"/>
      <c r="LXC191" s="129"/>
      <c r="LXD191" s="129"/>
      <c r="LXE191" s="129"/>
      <c r="LXF191" s="129"/>
      <c r="LXG191" s="129"/>
      <c r="LXH191" s="129"/>
      <c r="LXI191" s="129"/>
      <c r="LXJ191" s="129"/>
      <c r="LXK191" s="129"/>
      <c r="LXL191" s="129"/>
      <c r="LXM191" s="129"/>
      <c r="LXN191" s="129"/>
      <c r="LXO191" s="129"/>
      <c r="LXP191" s="129"/>
      <c r="LXQ191" s="129"/>
      <c r="LXR191" s="129"/>
      <c r="LXS191" s="129"/>
      <c r="LXT191" s="129"/>
      <c r="LXU191" s="129"/>
      <c r="LXV191" s="129"/>
      <c r="LXW191" s="129"/>
      <c r="LXX191" s="129"/>
      <c r="LXY191" s="129"/>
      <c r="LXZ191" s="129"/>
      <c r="LYA191" s="129"/>
      <c r="LYB191" s="129"/>
      <c r="LYC191" s="129"/>
      <c r="LYD191" s="129"/>
      <c r="LYE191" s="129"/>
      <c r="LYF191" s="129"/>
      <c r="LYG191" s="129"/>
      <c r="LYH191" s="129"/>
      <c r="LYI191" s="129"/>
      <c r="LYJ191" s="129"/>
      <c r="LYK191" s="129"/>
      <c r="LYL191" s="129"/>
      <c r="LYM191" s="129"/>
      <c r="LYN191" s="129"/>
      <c r="LYO191" s="129"/>
      <c r="LYP191" s="129"/>
      <c r="LYQ191" s="129"/>
      <c r="LYR191" s="129"/>
      <c r="LYS191" s="129"/>
      <c r="LYT191" s="129"/>
      <c r="LYU191" s="129"/>
      <c r="LYV191" s="129"/>
      <c r="LYW191" s="129"/>
      <c r="LYX191" s="129"/>
      <c r="LYY191" s="129"/>
      <c r="LYZ191" s="129"/>
      <c r="LZA191" s="129"/>
      <c r="LZB191" s="129"/>
      <c r="LZC191" s="129"/>
      <c r="LZD191" s="129"/>
      <c r="LZE191" s="129"/>
      <c r="LZF191" s="129"/>
      <c r="LZG191" s="129"/>
      <c r="LZH191" s="129"/>
      <c r="LZI191" s="129"/>
      <c r="LZJ191" s="129"/>
      <c r="LZK191" s="129"/>
      <c r="LZL191" s="129"/>
      <c r="LZM191" s="129"/>
      <c r="LZN191" s="129"/>
      <c r="LZO191" s="129"/>
      <c r="LZP191" s="129"/>
      <c r="LZQ191" s="129"/>
      <c r="LZR191" s="129"/>
      <c r="LZS191" s="129"/>
      <c r="LZT191" s="129"/>
      <c r="LZU191" s="129"/>
      <c r="LZV191" s="129"/>
      <c r="LZW191" s="129"/>
      <c r="LZX191" s="129"/>
      <c r="LZY191" s="129"/>
      <c r="LZZ191" s="129"/>
      <c r="MAA191" s="129"/>
      <c r="MAB191" s="129"/>
      <c r="MAC191" s="129"/>
      <c r="MAD191" s="129"/>
      <c r="MAE191" s="129"/>
      <c r="MAF191" s="129"/>
      <c r="MAG191" s="129"/>
      <c r="MAH191" s="129"/>
      <c r="MAI191" s="129"/>
      <c r="MAJ191" s="129"/>
      <c r="MAK191" s="129"/>
      <c r="MAL191" s="129"/>
      <c r="MAM191" s="129"/>
      <c r="MAN191" s="129"/>
      <c r="MAO191" s="129"/>
      <c r="MAP191" s="129"/>
      <c r="MAQ191" s="129"/>
      <c r="MAR191" s="129"/>
      <c r="MAS191" s="129"/>
      <c r="MAT191" s="129"/>
      <c r="MAU191" s="129"/>
      <c r="MAV191" s="129"/>
      <c r="MAW191" s="129"/>
      <c r="MAX191" s="129"/>
      <c r="MAY191" s="129"/>
      <c r="MAZ191" s="129"/>
      <c r="MBA191" s="129"/>
      <c r="MBB191" s="129"/>
      <c r="MBC191" s="129"/>
      <c r="MBD191" s="129"/>
      <c r="MBE191" s="129"/>
      <c r="MBF191" s="129"/>
      <c r="MBG191" s="129"/>
      <c r="MBH191" s="129"/>
      <c r="MBI191" s="129"/>
      <c r="MBJ191" s="129"/>
      <c r="MBK191" s="129"/>
      <c r="MBL191" s="129"/>
      <c r="MBM191" s="129"/>
      <c r="MBN191" s="129"/>
      <c r="MBO191" s="129"/>
      <c r="MBP191" s="129"/>
      <c r="MBQ191" s="129"/>
      <c r="MBR191" s="129"/>
      <c r="MBS191" s="129"/>
      <c r="MBT191" s="129"/>
      <c r="MBU191" s="129"/>
      <c r="MBV191" s="129"/>
      <c r="MBW191" s="129"/>
      <c r="MBX191" s="129"/>
      <c r="MBY191" s="129"/>
      <c r="MBZ191" s="129"/>
      <c r="MCA191" s="129"/>
      <c r="MCB191" s="129"/>
      <c r="MCC191" s="129"/>
      <c r="MCD191" s="129"/>
      <c r="MCE191" s="129"/>
      <c r="MCF191" s="129"/>
      <c r="MCG191" s="129"/>
      <c r="MCH191" s="129"/>
      <c r="MCI191" s="129"/>
      <c r="MCJ191" s="129"/>
      <c r="MCK191" s="129"/>
      <c r="MCL191" s="129"/>
      <c r="MCM191" s="129"/>
      <c r="MCN191" s="129"/>
      <c r="MCO191" s="129"/>
      <c r="MCP191" s="129"/>
      <c r="MCQ191" s="129"/>
      <c r="MCR191" s="129"/>
      <c r="MCS191" s="129"/>
      <c r="MCT191" s="129"/>
      <c r="MCU191" s="129"/>
      <c r="MCV191" s="129"/>
      <c r="MCW191" s="129"/>
      <c r="MCX191" s="129"/>
      <c r="MCY191" s="129"/>
      <c r="MCZ191" s="129"/>
      <c r="MDA191" s="129"/>
      <c r="MDB191" s="129"/>
      <c r="MDC191" s="129"/>
      <c r="MDD191" s="129"/>
      <c r="MDE191" s="129"/>
      <c r="MDF191" s="129"/>
      <c r="MDG191" s="129"/>
      <c r="MDH191" s="129"/>
      <c r="MDI191" s="129"/>
      <c r="MDJ191" s="129"/>
      <c r="MDK191" s="129"/>
      <c r="MDL191" s="129"/>
      <c r="MDM191" s="129"/>
      <c r="MDN191" s="129"/>
      <c r="MDO191" s="129"/>
      <c r="MDP191" s="129"/>
      <c r="MDQ191" s="129"/>
      <c r="MDR191" s="129"/>
      <c r="MDS191" s="129"/>
      <c r="MDT191" s="129"/>
      <c r="MDU191" s="129"/>
      <c r="MDV191" s="129"/>
      <c r="MDW191" s="129"/>
      <c r="MDX191" s="129"/>
      <c r="MDY191" s="129"/>
      <c r="MDZ191" s="129"/>
      <c r="MEA191" s="129"/>
      <c r="MEB191" s="129"/>
      <c r="MEC191" s="129"/>
      <c r="MED191" s="129"/>
      <c r="MEE191" s="129"/>
      <c r="MEF191" s="129"/>
      <c r="MEG191" s="129"/>
      <c r="MEH191" s="129"/>
      <c r="MEI191" s="129"/>
      <c r="MEJ191" s="129"/>
      <c r="MEK191" s="129"/>
      <c r="MEL191" s="129"/>
      <c r="MEM191" s="129"/>
      <c r="MEN191" s="129"/>
      <c r="MEO191" s="129"/>
      <c r="MEP191" s="129"/>
      <c r="MEQ191" s="129"/>
      <c r="MER191" s="129"/>
      <c r="MES191" s="129"/>
      <c r="MET191" s="129"/>
      <c r="MEU191" s="129"/>
      <c r="MEV191" s="129"/>
      <c r="MEW191" s="129"/>
      <c r="MEX191" s="129"/>
      <c r="MEY191" s="129"/>
      <c r="MEZ191" s="129"/>
      <c r="MFA191" s="129"/>
      <c r="MFB191" s="129"/>
      <c r="MFC191" s="129"/>
      <c r="MFD191" s="129"/>
      <c r="MFE191" s="129"/>
      <c r="MFF191" s="129"/>
      <c r="MFG191" s="129"/>
      <c r="MFH191" s="129"/>
      <c r="MFI191" s="129"/>
      <c r="MFJ191" s="129"/>
      <c r="MFK191" s="129"/>
      <c r="MFL191" s="129"/>
      <c r="MFM191" s="129"/>
      <c r="MFN191" s="129"/>
      <c r="MFO191" s="129"/>
      <c r="MFP191" s="129"/>
      <c r="MFQ191" s="129"/>
      <c r="MFR191" s="129"/>
      <c r="MFS191" s="129"/>
      <c r="MFT191" s="129"/>
      <c r="MFU191" s="129"/>
      <c r="MFV191" s="129"/>
      <c r="MFW191" s="129"/>
      <c r="MFX191" s="129"/>
      <c r="MFY191" s="129"/>
      <c r="MFZ191" s="129"/>
      <c r="MGA191" s="129"/>
      <c r="MGB191" s="129"/>
      <c r="MGC191" s="129"/>
      <c r="MGD191" s="129"/>
      <c r="MGE191" s="129"/>
      <c r="MGF191" s="129"/>
      <c r="MGG191" s="129"/>
      <c r="MGH191" s="129"/>
      <c r="MGI191" s="129"/>
      <c r="MGJ191" s="129"/>
      <c r="MGK191" s="129"/>
      <c r="MGL191" s="129"/>
      <c r="MGM191" s="129"/>
      <c r="MGN191" s="129"/>
      <c r="MGO191" s="129"/>
      <c r="MGP191" s="129"/>
      <c r="MGQ191" s="129"/>
      <c r="MGR191" s="129"/>
      <c r="MGS191" s="129"/>
      <c r="MGT191" s="129"/>
      <c r="MGU191" s="129"/>
      <c r="MGV191" s="129"/>
      <c r="MGW191" s="129"/>
      <c r="MGX191" s="129"/>
      <c r="MGY191" s="129"/>
      <c r="MGZ191" s="129"/>
      <c r="MHA191" s="129"/>
      <c r="MHB191" s="129"/>
      <c r="MHC191" s="129"/>
      <c r="MHD191" s="129"/>
      <c r="MHE191" s="129"/>
      <c r="MHF191" s="129"/>
      <c r="MHG191" s="129"/>
      <c r="MHH191" s="129"/>
      <c r="MHI191" s="129"/>
      <c r="MHJ191" s="129"/>
      <c r="MHK191" s="129"/>
      <c r="MHL191" s="129"/>
      <c r="MHM191" s="129"/>
      <c r="MHN191" s="129"/>
      <c r="MHO191" s="129"/>
      <c r="MHP191" s="129"/>
      <c r="MHQ191" s="129"/>
      <c r="MHR191" s="129"/>
      <c r="MHS191" s="129"/>
      <c r="MHT191" s="129"/>
      <c r="MHU191" s="129"/>
      <c r="MHV191" s="129"/>
      <c r="MHW191" s="129"/>
      <c r="MHX191" s="129"/>
      <c r="MHY191" s="129"/>
      <c r="MHZ191" s="129"/>
      <c r="MIA191" s="129"/>
      <c r="MIB191" s="129"/>
      <c r="MIC191" s="129"/>
      <c r="MID191" s="129"/>
      <c r="MIE191" s="129"/>
      <c r="MIF191" s="129"/>
      <c r="MIG191" s="129"/>
      <c r="MIH191" s="129"/>
      <c r="MII191" s="129"/>
      <c r="MIJ191" s="129"/>
      <c r="MIK191" s="129"/>
      <c r="MIL191" s="129"/>
      <c r="MIM191" s="129"/>
      <c r="MIN191" s="129"/>
      <c r="MIO191" s="129"/>
      <c r="MIP191" s="129"/>
      <c r="MIQ191" s="129"/>
      <c r="MIR191" s="129"/>
      <c r="MIS191" s="129"/>
      <c r="MIT191" s="129"/>
      <c r="MIU191" s="129"/>
      <c r="MIV191" s="129"/>
      <c r="MIW191" s="129"/>
      <c r="MIX191" s="129"/>
      <c r="MIY191" s="129"/>
      <c r="MIZ191" s="129"/>
      <c r="MJA191" s="129"/>
      <c r="MJB191" s="129"/>
      <c r="MJC191" s="129"/>
      <c r="MJD191" s="129"/>
      <c r="MJE191" s="129"/>
      <c r="MJF191" s="129"/>
      <c r="MJG191" s="129"/>
      <c r="MJH191" s="129"/>
      <c r="MJI191" s="129"/>
      <c r="MJJ191" s="129"/>
      <c r="MJK191" s="129"/>
      <c r="MJL191" s="129"/>
      <c r="MJM191" s="129"/>
      <c r="MJN191" s="129"/>
      <c r="MJO191" s="129"/>
      <c r="MJP191" s="129"/>
      <c r="MJQ191" s="129"/>
      <c r="MJR191" s="129"/>
      <c r="MJS191" s="129"/>
      <c r="MJT191" s="129"/>
      <c r="MJU191" s="129"/>
      <c r="MJV191" s="129"/>
      <c r="MJW191" s="129"/>
      <c r="MJX191" s="129"/>
      <c r="MJY191" s="129"/>
      <c r="MJZ191" s="129"/>
      <c r="MKA191" s="129"/>
      <c r="MKB191" s="129"/>
      <c r="MKC191" s="129"/>
      <c r="MKD191" s="129"/>
      <c r="MKE191" s="129"/>
      <c r="MKF191" s="129"/>
      <c r="MKG191" s="129"/>
      <c r="MKH191" s="129"/>
      <c r="MKI191" s="129"/>
      <c r="MKJ191" s="129"/>
      <c r="MKK191" s="129"/>
      <c r="MKL191" s="129"/>
      <c r="MKM191" s="129"/>
      <c r="MKN191" s="129"/>
      <c r="MKO191" s="129"/>
      <c r="MKP191" s="129"/>
      <c r="MKQ191" s="129"/>
      <c r="MKR191" s="129"/>
      <c r="MKS191" s="129"/>
      <c r="MKT191" s="129"/>
      <c r="MKU191" s="129"/>
      <c r="MKV191" s="129"/>
      <c r="MKW191" s="129"/>
      <c r="MKX191" s="129"/>
      <c r="MKY191" s="129"/>
      <c r="MKZ191" s="129"/>
      <c r="MLA191" s="129"/>
      <c r="MLB191" s="129"/>
      <c r="MLC191" s="129"/>
      <c r="MLD191" s="129"/>
      <c r="MLE191" s="129"/>
      <c r="MLF191" s="129"/>
      <c r="MLG191" s="129"/>
      <c r="MLH191" s="129"/>
      <c r="MLI191" s="129"/>
      <c r="MLJ191" s="129"/>
      <c r="MLK191" s="129"/>
      <c r="MLL191" s="129"/>
      <c r="MLM191" s="129"/>
      <c r="MLN191" s="129"/>
      <c r="MLO191" s="129"/>
      <c r="MLP191" s="129"/>
      <c r="MLQ191" s="129"/>
      <c r="MLR191" s="129"/>
      <c r="MLS191" s="129"/>
      <c r="MLT191" s="129"/>
      <c r="MLU191" s="129"/>
      <c r="MLV191" s="129"/>
      <c r="MLW191" s="129"/>
      <c r="MLX191" s="129"/>
      <c r="MLY191" s="129"/>
      <c r="MLZ191" s="129"/>
      <c r="MMA191" s="129"/>
      <c r="MMB191" s="129"/>
      <c r="MMC191" s="129"/>
      <c r="MMD191" s="129"/>
      <c r="MME191" s="129"/>
      <c r="MMF191" s="129"/>
      <c r="MMG191" s="129"/>
      <c r="MMH191" s="129"/>
      <c r="MMI191" s="129"/>
      <c r="MMJ191" s="129"/>
      <c r="MMK191" s="129"/>
      <c r="MML191" s="129"/>
      <c r="MMM191" s="129"/>
      <c r="MMN191" s="129"/>
      <c r="MMO191" s="129"/>
      <c r="MMP191" s="129"/>
      <c r="MMQ191" s="129"/>
      <c r="MMR191" s="129"/>
      <c r="MMS191" s="129"/>
      <c r="MMT191" s="129"/>
      <c r="MMU191" s="129"/>
      <c r="MMV191" s="129"/>
      <c r="MMW191" s="129"/>
      <c r="MMX191" s="129"/>
      <c r="MMY191" s="129"/>
      <c r="MMZ191" s="129"/>
      <c r="MNA191" s="129"/>
      <c r="MNB191" s="129"/>
      <c r="MNC191" s="129"/>
      <c r="MND191" s="129"/>
      <c r="MNE191" s="129"/>
      <c r="MNF191" s="129"/>
      <c r="MNG191" s="129"/>
      <c r="MNH191" s="129"/>
      <c r="MNI191" s="129"/>
      <c r="MNJ191" s="129"/>
      <c r="MNK191" s="129"/>
      <c r="MNL191" s="129"/>
      <c r="MNM191" s="129"/>
      <c r="MNN191" s="129"/>
      <c r="MNO191" s="129"/>
      <c r="MNP191" s="129"/>
      <c r="MNQ191" s="129"/>
      <c r="MNR191" s="129"/>
      <c r="MNS191" s="129"/>
      <c r="MNT191" s="129"/>
      <c r="MNU191" s="129"/>
      <c r="MNV191" s="129"/>
      <c r="MNW191" s="129"/>
      <c r="MNX191" s="129"/>
      <c r="MNY191" s="129"/>
      <c r="MNZ191" s="129"/>
      <c r="MOA191" s="129"/>
      <c r="MOB191" s="129"/>
      <c r="MOC191" s="129"/>
      <c r="MOD191" s="129"/>
      <c r="MOE191" s="129"/>
      <c r="MOF191" s="129"/>
      <c r="MOG191" s="129"/>
      <c r="MOH191" s="129"/>
      <c r="MOI191" s="129"/>
      <c r="MOJ191" s="129"/>
      <c r="MOK191" s="129"/>
      <c r="MOL191" s="129"/>
      <c r="MOM191" s="129"/>
      <c r="MON191" s="129"/>
      <c r="MOO191" s="129"/>
      <c r="MOP191" s="129"/>
      <c r="MOQ191" s="129"/>
      <c r="MOR191" s="129"/>
      <c r="MOS191" s="129"/>
      <c r="MOT191" s="129"/>
      <c r="MOU191" s="129"/>
      <c r="MOV191" s="129"/>
      <c r="MOW191" s="129"/>
      <c r="MOX191" s="129"/>
      <c r="MOY191" s="129"/>
      <c r="MOZ191" s="129"/>
      <c r="MPA191" s="129"/>
      <c r="MPB191" s="129"/>
      <c r="MPC191" s="129"/>
      <c r="MPD191" s="129"/>
      <c r="MPE191" s="129"/>
      <c r="MPF191" s="129"/>
      <c r="MPG191" s="129"/>
      <c r="MPH191" s="129"/>
      <c r="MPI191" s="129"/>
      <c r="MPJ191" s="129"/>
      <c r="MPK191" s="129"/>
      <c r="MPL191" s="129"/>
      <c r="MPM191" s="129"/>
      <c r="MPN191" s="129"/>
      <c r="MPO191" s="129"/>
      <c r="MPP191" s="129"/>
      <c r="MPQ191" s="129"/>
      <c r="MPR191" s="129"/>
      <c r="MPS191" s="129"/>
      <c r="MPT191" s="129"/>
      <c r="MPU191" s="129"/>
      <c r="MPV191" s="129"/>
      <c r="MPW191" s="129"/>
      <c r="MPX191" s="129"/>
      <c r="MPY191" s="129"/>
      <c r="MPZ191" s="129"/>
      <c r="MQA191" s="129"/>
      <c r="MQB191" s="129"/>
      <c r="MQC191" s="129"/>
      <c r="MQD191" s="129"/>
      <c r="MQE191" s="129"/>
      <c r="MQF191" s="129"/>
      <c r="MQG191" s="129"/>
      <c r="MQH191" s="129"/>
      <c r="MQI191" s="129"/>
      <c r="MQJ191" s="129"/>
      <c r="MQK191" s="129"/>
      <c r="MQL191" s="129"/>
      <c r="MQM191" s="129"/>
      <c r="MQN191" s="129"/>
      <c r="MQO191" s="129"/>
      <c r="MQP191" s="129"/>
      <c r="MQQ191" s="129"/>
      <c r="MQR191" s="129"/>
      <c r="MQS191" s="129"/>
      <c r="MQT191" s="129"/>
      <c r="MQU191" s="129"/>
      <c r="MQV191" s="129"/>
      <c r="MQW191" s="129"/>
      <c r="MQX191" s="129"/>
      <c r="MQY191" s="129"/>
      <c r="MQZ191" s="129"/>
      <c r="MRA191" s="129"/>
      <c r="MRB191" s="129"/>
      <c r="MRC191" s="129"/>
      <c r="MRD191" s="129"/>
      <c r="MRE191" s="129"/>
      <c r="MRF191" s="129"/>
      <c r="MRG191" s="129"/>
      <c r="MRH191" s="129"/>
      <c r="MRI191" s="129"/>
      <c r="MRJ191" s="129"/>
      <c r="MRK191" s="129"/>
      <c r="MRL191" s="129"/>
      <c r="MRM191" s="129"/>
      <c r="MRN191" s="129"/>
      <c r="MRO191" s="129"/>
      <c r="MRP191" s="129"/>
      <c r="MRQ191" s="129"/>
      <c r="MRR191" s="129"/>
      <c r="MRS191" s="129"/>
      <c r="MRT191" s="129"/>
      <c r="MRU191" s="129"/>
      <c r="MRV191" s="129"/>
      <c r="MRW191" s="129"/>
      <c r="MRX191" s="129"/>
      <c r="MRY191" s="129"/>
      <c r="MRZ191" s="129"/>
      <c r="MSA191" s="129"/>
      <c r="MSB191" s="129"/>
      <c r="MSC191" s="129"/>
      <c r="MSD191" s="129"/>
      <c r="MSE191" s="129"/>
      <c r="MSF191" s="129"/>
      <c r="MSG191" s="129"/>
      <c r="MSH191" s="129"/>
      <c r="MSI191" s="129"/>
      <c r="MSJ191" s="129"/>
      <c r="MSK191" s="129"/>
      <c r="MSL191" s="129"/>
      <c r="MSM191" s="129"/>
      <c r="MSN191" s="129"/>
      <c r="MSO191" s="129"/>
      <c r="MSP191" s="129"/>
      <c r="MSQ191" s="129"/>
      <c r="MSR191" s="129"/>
      <c r="MSS191" s="129"/>
      <c r="MST191" s="129"/>
      <c r="MSU191" s="129"/>
      <c r="MSV191" s="129"/>
      <c r="MSW191" s="129"/>
      <c r="MSX191" s="129"/>
      <c r="MSY191" s="129"/>
      <c r="MSZ191" s="129"/>
      <c r="MTA191" s="129"/>
      <c r="MTB191" s="129"/>
      <c r="MTC191" s="129"/>
      <c r="MTD191" s="129"/>
      <c r="MTE191" s="129"/>
      <c r="MTF191" s="129"/>
      <c r="MTG191" s="129"/>
      <c r="MTH191" s="129"/>
      <c r="MTI191" s="129"/>
      <c r="MTJ191" s="129"/>
      <c r="MTK191" s="129"/>
      <c r="MTL191" s="129"/>
      <c r="MTM191" s="129"/>
      <c r="MTN191" s="129"/>
      <c r="MTO191" s="129"/>
      <c r="MTP191" s="129"/>
      <c r="MTQ191" s="129"/>
      <c r="MTR191" s="129"/>
      <c r="MTS191" s="129"/>
      <c r="MTT191" s="129"/>
      <c r="MTU191" s="129"/>
      <c r="MTV191" s="129"/>
      <c r="MTW191" s="129"/>
      <c r="MTX191" s="129"/>
      <c r="MTY191" s="129"/>
      <c r="MTZ191" s="129"/>
      <c r="MUA191" s="129"/>
      <c r="MUB191" s="129"/>
      <c r="MUC191" s="129"/>
      <c r="MUD191" s="129"/>
      <c r="MUE191" s="129"/>
      <c r="MUF191" s="129"/>
      <c r="MUG191" s="129"/>
      <c r="MUH191" s="129"/>
      <c r="MUI191" s="129"/>
      <c r="MUJ191" s="129"/>
      <c r="MUK191" s="129"/>
      <c r="MUL191" s="129"/>
      <c r="MUM191" s="129"/>
      <c r="MUN191" s="129"/>
      <c r="MUO191" s="129"/>
      <c r="MUP191" s="129"/>
      <c r="MUQ191" s="129"/>
      <c r="MUR191" s="129"/>
      <c r="MUS191" s="129"/>
      <c r="MUT191" s="129"/>
      <c r="MUU191" s="129"/>
      <c r="MUV191" s="129"/>
      <c r="MUW191" s="129"/>
      <c r="MUX191" s="129"/>
      <c r="MUY191" s="129"/>
      <c r="MUZ191" s="129"/>
      <c r="MVA191" s="129"/>
      <c r="MVB191" s="129"/>
      <c r="MVC191" s="129"/>
      <c r="MVD191" s="129"/>
      <c r="MVE191" s="129"/>
      <c r="MVF191" s="129"/>
      <c r="MVG191" s="129"/>
      <c r="MVH191" s="129"/>
      <c r="MVI191" s="129"/>
      <c r="MVJ191" s="129"/>
      <c r="MVK191" s="129"/>
      <c r="MVL191" s="129"/>
      <c r="MVM191" s="129"/>
      <c r="MVN191" s="129"/>
      <c r="MVO191" s="129"/>
      <c r="MVP191" s="129"/>
      <c r="MVQ191" s="129"/>
      <c r="MVR191" s="129"/>
      <c r="MVS191" s="129"/>
      <c r="MVT191" s="129"/>
      <c r="MVU191" s="129"/>
      <c r="MVV191" s="129"/>
      <c r="MVW191" s="129"/>
      <c r="MVX191" s="129"/>
      <c r="MVY191" s="129"/>
      <c r="MVZ191" s="129"/>
      <c r="MWA191" s="129"/>
      <c r="MWB191" s="129"/>
      <c r="MWC191" s="129"/>
      <c r="MWD191" s="129"/>
      <c r="MWE191" s="129"/>
      <c r="MWF191" s="129"/>
      <c r="MWG191" s="129"/>
      <c r="MWH191" s="129"/>
      <c r="MWI191" s="129"/>
      <c r="MWJ191" s="129"/>
      <c r="MWK191" s="129"/>
      <c r="MWL191" s="129"/>
      <c r="MWM191" s="129"/>
      <c r="MWN191" s="129"/>
      <c r="MWO191" s="129"/>
      <c r="MWP191" s="129"/>
      <c r="MWQ191" s="129"/>
      <c r="MWR191" s="129"/>
      <c r="MWS191" s="129"/>
      <c r="MWT191" s="129"/>
      <c r="MWU191" s="129"/>
      <c r="MWV191" s="129"/>
      <c r="MWW191" s="129"/>
      <c r="MWX191" s="129"/>
      <c r="MWY191" s="129"/>
      <c r="MWZ191" s="129"/>
      <c r="MXA191" s="129"/>
      <c r="MXB191" s="129"/>
      <c r="MXC191" s="129"/>
      <c r="MXD191" s="129"/>
      <c r="MXE191" s="129"/>
      <c r="MXF191" s="129"/>
      <c r="MXG191" s="129"/>
      <c r="MXH191" s="129"/>
      <c r="MXI191" s="129"/>
      <c r="MXJ191" s="129"/>
      <c r="MXK191" s="129"/>
      <c r="MXL191" s="129"/>
      <c r="MXM191" s="129"/>
      <c r="MXN191" s="129"/>
      <c r="MXO191" s="129"/>
      <c r="MXP191" s="129"/>
      <c r="MXQ191" s="129"/>
      <c r="MXR191" s="129"/>
      <c r="MXS191" s="129"/>
      <c r="MXT191" s="129"/>
      <c r="MXU191" s="129"/>
      <c r="MXV191" s="129"/>
      <c r="MXW191" s="129"/>
      <c r="MXX191" s="129"/>
      <c r="MXY191" s="129"/>
      <c r="MXZ191" s="129"/>
      <c r="MYA191" s="129"/>
      <c r="MYB191" s="129"/>
      <c r="MYC191" s="129"/>
      <c r="MYD191" s="129"/>
      <c r="MYE191" s="129"/>
      <c r="MYF191" s="129"/>
      <c r="MYG191" s="129"/>
      <c r="MYH191" s="129"/>
      <c r="MYI191" s="129"/>
      <c r="MYJ191" s="129"/>
      <c r="MYK191" s="129"/>
      <c r="MYL191" s="129"/>
      <c r="MYM191" s="129"/>
      <c r="MYN191" s="129"/>
      <c r="MYO191" s="129"/>
      <c r="MYP191" s="129"/>
      <c r="MYQ191" s="129"/>
      <c r="MYR191" s="129"/>
      <c r="MYS191" s="129"/>
      <c r="MYT191" s="129"/>
      <c r="MYU191" s="129"/>
      <c r="MYV191" s="129"/>
      <c r="MYW191" s="129"/>
      <c r="MYX191" s="129"/>
      <c r="MYY191" s="129"/>
      <c r="MYZ191" s="129"/>
      <c r="MZA191" s="129"/>
      <c r="MZB191" s="129"/>
      <c r="MZC191" s="129"/>
      <c r="MZD191" s="129"/>
      <c r="MZE191" s="129"/>
      <c r="MZF191" s="129"/>
      <c r="MZG191" s="129"/>
      <c r="MZH191" s="129"/>
      <c r="MZI191" s="129"/>
      <c r="MZJ191" s="129"/>
      <c r="MZK191" s="129"/>
      <c r="MZL191" s="129"/>
      <c r="MZM191" s="129"/>
      <c r="MZN191" s="129"/>
      <c r="MZO191" s="129"/>
      <c r="MZP191" s="129"/>
      <c r="MZQ191" s="129"/>
      <c r="MZR191" s="129"/>
      <c r="MZS191" s="129"/>
      <c r="MZT191" s="129"/>
      <c r="MZU191" s="129"/>
      <c r="MZV191" s="129"/>
      <c r="MZW191" s="129"/>
      <c r="MZX191" s="129"/>
      <c r="MZY191" s="129"/>
      <c r="MZZ191" s="129"/>
      <c r="NAA191" s="129"/>
      <c r="NAB191" s="129"/>
      <c r="NAC191" s="129"/>
      <c r="NAD191" s="129"/>
      <c r="NAE191" s="129"/>
      <c r="NAF191" s="129"/>
      <c r="NAG191" s="129"/>
      <c r="NAH191" s="129"/>
      <c r="NAI191" s="129"/>
      <c r="NAJ191" s="129"/>
      <c r="NAK191" s="129"/>
      <c r="NAL191" s="129"/>
      <c r="NAM191" s="129"/>
      <c r="NAN191" s="129"/>
      <c r="NAO191" s="129"/>
      <c r="NAP191" s="129"/>
      <c r="NAQ191" s="129"/>
      <c r="NAR191" s="129"/>
      <c r="NAS191" s="129"/>
      <c r="NAT191" s="129"/>
      <c r="NAU191" s="129"/>
      <c r="NAV191" s="129"/>
      <c r="NAW191" s="129"/>
      <c r="NAX191" s="129"/>
      <c r="NAY191" s="129"/>
      <c r="NAZ191" s="129"/>
      <c r="NBA191" s="129"/>
      <c r="NBB191" s="129"/>
      <c r="NBC191" s="129"/>
      <c r="NBD191" s="129"/>
      <c r="NBE191" s="129"/>
      <c r="NBF191" s="129"/>
      <c r="NBG191" s="129"/>
      <c r="NBH191" s="129"/>
      <c r="NBI191" s="129"/>
      <c r="NBJ191" s="129"/>
      <c r="NBK191" s="129"/>
      <c r="NBL191" s="129"/>
      <c r="NBM191" s="129"/>
      <c r="NBN191" s="129"/>
      <c r="NBO191" s="129"/>
      <c r="NBP191" s="129"/>
      <c r="NBQ191" s="129"/>
      <c r="NBR191" s="129"/>
      <c r="NBS191" s="129"/>
      <c r="NBT191" s="129"/>
      <c r="NBU191" s="129"/>
      <c r="NBV191" s="129"/>
      <c r="NBW191" s="129"/>
      <c r="NBX191" s="129"/>
      <c r="NBY191" s="129"/>
      <c r="NBZ191" s="129"/>
      <c r="NCA191" s="129"/>
      <c r="NCB191" s="129"/>
      <c r="NCC191" s="129"/>
      <c r="NCD191" s="129"/>
      <c r="NCE191" s="129"/>
      <c r="NCF191" s="129"/>
      <c r="NCG191" s="129"/>
      <c r="NCH191" s="129"/>
      <c r="NCI191" s="129"/>
      <c r="NCJ191" s="129"/>
      <c r="NCK191" s="129"/>
      <c r="NCL191" s="129"/>
      <c r="NCM191" s="129"/>
      <c r="NCN191" s="129"/>
      <c r="NCO191" s="129"/>
      <c r="NCP191" s="129"/>
      <c r="NCQ191" s="129"/>
      <c r="NCR191" s="129"/>
      <c r="NCS191" s="129"/>
      <c r="NCT191" s="129"/>
      <c r="NCU191" s="129"/>
      <c r="NCV191" s="129"/>
      <c r="NCW191" s="129"/>
      <c r="NCX191" s="129"/>
      <c r="NCY191" s="129"/>
      <c r="NCZ191" s="129"/>
      <c r="NDA191" s="129"/>
      <c r="NDB191" s="129"/>
      <c r="NDC191" s="129"/>
      <c r="NDD191" s="129"/>
      <c r="NDE191" s="129"/>
      <c r="NDF191" s="129"/>
      <c r="NDG191" s="129"/>
      <c r="NDH191" s="129"/>
      <c r="NDI191" s="129"/>
      <c r="NDJ191" s="129"/>
      <c r="NDK191" s="129"/>
      <c r="NDL191" s="129"/>
      <c r="NDM191" s="129"/>
      <c r="NDN191" s="129"/>
      <c r="NDO191" s="129"/>
      <c r="NDP191" s="129"/>
      <c r="NDQ191" s="129"/>
      <c r="NDR191" s="129"/>
      <c r="NDS191" s="129"/>
      <c r="NDT191" s="129"/>
      <c r="NDU191" s="129"/>
      <c r="NDV191" s="129"/>
      <c r="NDW191" s="129"/>
      <c r="NDX191" s="129"/>
      <c r="NDY191" s="129"/>
      <c r="NDZ191" s="129"/>
      <c r="NEA191" s="129"/>
      <c r="NEB191" s="129"/>
      <c r="NEC191" s="129"/>
      <c r="NED191" s="129"/>
      <c r="NEE191" s="129"/>
      <c r="NEF191" s="129"/>
      <c r="NEG191" s="129"/>
      <c r="NEH191" s="129"/>
      <c r="NEI191" s="129"/>
      <c r="NEJ191" s="129"/>
      <c r="NEK191" s="129"/>
      <c r="NEL191" s="129"/>
      <c r="NEM191" s="129"/>
      <c r="NEN191" s="129"/>
      <c r="NEO191" s="129"/>
      <c r="NEP191" s="129"/>
      <c r="NEQ191" s="129"/>
      <c r="NER191" s="129"/>
      <c r="NES191" s="129"/>
      <c r="NET191" s="129"/>
      <c r="NEU191" s="129"/>
      <c r="NEV191" s="129"/>
      <c r="NEW191" s="129"/>
      <c r="NEX191" s="129"/>
      <c r="NEY191" s="129"/>
      <c r="NEZ191" s="129"/>
      <c r="NFA191" s="129"/>
      <c r="NFB191" s="129"/>
      <c r="NFC191" s="129"/>
      <c r="NFD191" s="129"/>
      <c r="NFE191" s="129"/>
      <c r="NFF191" s="129"/>
      <c r="NFG191" s="129"/>
      <c r="NFH191" s="129"/>
      <c r="NFI191" s="129"/>
      <c r="NFJ191" s="129"/>
      <c r="NFK191" s="129"/>
      <c r="NFL191" s="129"/>
      <c r="NFM191" s="129"/>
      <c r="NFN191" s="129"/>
      <c r="NFO191" s="129"/>
      <c r="NFP191" s="129"/>
      <c r="NFQ191" s="129"/>
      <c r="NFR191" s="129"/>
      <c r="NFS191" s="129"/>
      <c r="NFT191" s="129"/>
      <c r="NFU191" s="129"/>
      <c r="NFV191" s="129"/>
      <c r="NFW191" s="129"/>
      <c r="NFX191" s="129"/>
      <c r="NFY191" s="129"/>
      <c r="NFZ191" s="129"/>
      <c r="NGA191" s="129"/>
      <c r="NGB191" s="129"/>
      <c r="NGC191" s="129"/>
      <c r="NGD191" s="129"/>
      <c r="NGE191" s="129"/>
      <c r="NGF191" s="129"/>
      <c r="NGG191" s="129"/>
      <c r="NGH191" s="129"/>
      <c r="NGI191" s="129"/>
      <c r="NGJ191" s="129"/>
      <c r="NGK191" s="129"/>
      <c r="NGL191" s="129"/>
      <c r="NGM191" s="129"/>
      <c r="NGN191" s="129"/>
      <c r="NGO191" s="129"/>
      <c r="NGP191" s="129"/>
      <c r="NGQ191" s="129"/>
      <c r="NGR191" s="129"/>
      <c r="NGS191" s="129"/>
      <c r="NGT191" s="129"/>
      <c r="NGU191" s="129"/>
      <c r="NGV191" s="129"/>
      <c r="NGW191" s="129"/>
      <c r="NGX191" s="129"/>
      <c r="NGY191" s="129"/>
      <c r="NGZ191" s="129"/>
      <c r="NHA191" s="129"/>
      <c r="NHB191" s="129"/>
      <c r="NHC191" s="129"/>
      <c r="NHD191" s="129"/>
      <c r="NHE191" s="129"/>
      <c r="NHF191" s="129"/>
      <c r="NHG191" s="129"/>
      <c r="NHH191" s="129"/>
      <c r="NHI191" s="129"/>
      <c r="NHJ191" s="129"/>
      <c r="NHK191" s="129"/>
      <c r="NHL191" s="129"/>
      <c r="NHM191" s="129"/>
      <c r="NHN191" s="129"/>
      <c r="NHO191" s="129"/>
      <c r="NHP191" s="129"/>
      <c r="NHQ191" s="129"/>
      <c r="NHR191" s="129"/>
      <c r="NHS191" s="129"/>
      <c r="NHT191" s="129"/>
      <c r="NHU191" s="129"/>
      <c r="NHV191" s="129"/>
      <c r="NHW191" s="129"/>
      <c r="NHX191" s="129"/>
      <c r="NHY191" s="129"/>
      <c r="NHZ191" s="129"/>
      <c r="NIA191" s="129"/>
      <c r="NIB191" s="129"/>
      <c r="NIC191" s="129"/>
      <c r="NID191" s="129"/>
      <c r="NIE191" s="129"/>
      <c r="NIF191" s="129"/>
      <c r="NIG191" s="129"/>
      <c r="NIH191" s="129"/>
      <c r="NII191" s="129"/>
      <c r="NIJ191" s="129"/>
      <c r="NIK191" s="129"/>
      <c r="NIL191" s="129"/>
      <c r="NIM191" s="129"/>
      <c r="NIN191" s="129"/>
      <c r="NIO191" s="129"/>
      <c r="NIP191" s="129"/>
      <c r="NIQ191" s="129"/>
      <c r="NIR191" s="129"/>
      <c r="NIS191" s="129"/>
      <c r="NIT191" s="129"/>
      <c r="NIU191" s="129"/>
      <c r="NIV191" s="129"/>
      <c r="NIW191" s="129"/>
      <c r="NIX191" s="129"/>
      <c r="NIY191" s="129"/>
      <c r="NIZ191" s="129"/>
      <c r="NJA191" s="129"/>
      <c r="NJB191" s="129"/>
      <c r="NJC191" s="129"/>
      <c r="NJD191" s="129"/>
      <c r="NJE191" s="129"/>
      <c r="NJF191" s="129"/>
      <c r="NJG191" s="129"/>
      <c r="NJH191" s="129"/>
      <c r="NJI191" s="129"/>
      <c r="NJJ191" s="129"/>
      <c r="NJK191" s="129"/>
      <c r="NJL191" s="129"/>
      <c r="NJM191" s="129"/>
      <c r="NJN191" s="129"/>
      <c r="NJO191" s="129"/>
      <c r="NJP191" s="129"/>
      <c r="NJQ191" s="129"/>
      <c r="NJR191" s="129"/>
      <c r="NJS191" s="129"/>
      <c r="NJT191" s="129"/>
      <c r="NJU191" s="129"/>
      <c r="NJV191" s="129"/>
      <c r="NJW191" s="129"/>
      <c r="NJX191" s="129"/>
      <c r="NJY191" s="129"/>
      <c r="NJZ191" s="129"/>
      <c r="NKA191" s="129"/>
      <c r="NKB191" s="129"/>
      <c r="NKC191" s="129"/>
      <c r="NKD191" s="129"/>
      <c r="NKE191" s="129"/>
      <c r="NKF191" s="129"/>
      <c r="NKG191" s="129"/>
      <c r="NKH191" s="129"/>
      <c r="NKI191" s="129"/>
      <c r="NKJ191" s="129"/>
      <c r="NKK191" s="129"/>
      <c r="NKL191" s="129"/>
      <c r="NKM191" s="129"/>
      <c r="NKN191" s="129"/>
      <c r="NKO191" s="129"/>
      <c r="NKP191" s="129"/>
      <c r="NKQ191" s="129"/>
      <c r="NKR191" s="129"/>
      <c r="NKS191" s="129"/>
      <c r="NKT191" s="129"/>
      <c r="NKU191" s="129"/>
      <c r="NKV191" s="129"/>
      <c r="NKW191" s="129"/>
      <c r="NKX191" s="129"/>
      <c r="NKY191" s="129"/>
      <c r="NKZ191" s="129"/>
      <c r="NLA191" s="129"/>
      <c r="NLB191" s="129"/>
      <c r="NLC191" s="129"/>
      <c r="NLD191" s="129"/>
      <c r="NLE191" s="129"/>
      <c r="NLF191" s="129"/>
      <c r="NLG191" s="129"/>
      <c r="NLH191" s="129"/>
      <c r="NLI191" s="129"/>
      <c r="NLJ191" s="129"/>
      <c r="NLK191" s="129"/>
      <c r="NLL191" s="129"/>
      <c r="NLM191" s="129"/>
      <c r="NLN191" s="129"/>
      <c r="NLO191" s="129"/>
      <c r="NLP191" s="129"/>
      <c r="NLQ191" s="129"/>
      <c r="NLR191" s="129"/>
      <c r="NLS191" s="129"/>
      <c r="NLT191" s="129"/>
      <c r="NLU191" s="129"/>
      <c r="NLV191" s="129"/>
      <c r="NLW191" s="129"/>
      <c r="NLX191" s="129"/>
      <c r="NLY191" s="129"/>
      <c r="NLZ191" s="129"/>
      <c r="NMA191" s="129"/>
      <c r="NMB191" s="129"/>
      <c r="NMC191" s="129"/>
      <c r="NMD191" s="129"/>
      <c r="NME191" s="129"/>
      <c r="NMF191" s="129"/>
      <c r="NMG191" s="129"/>
      <c r="NMH191" s="129"/>
      <c r="NMI191" s="129"/>
      <c r="NMJ191" s="129"/>
      <c r="NMK191" s="129"/>
      <c r="NML191" s="129"/>
      <c r="NMM191" s="129"/>
      <c r="NMN191" s="129"/>
      <c r="NMO191" s="129"/>
      <c r="NMP191" s="129"/>
      <c r="NMQ191" s="129"/>
      <c r="NMR191" s="129"/>
      <c r="NMS191" s="129"/>
      <c r="NMT191" s="129"/>
      <c r="NMU191" s="129"/>
      <c r="NMV191" s="129"/>
      <c r="NMW191" s="129"/>
      <c r="NMX191" s="129"/>
      <c r="NMY191" s="129"/>
      <c r="NMZ191" s="129"/>
      <c r="NNA191" s="129"/>
      <c r="NNB191" s="129"/>
      <c r="NNC191" s="129"/>
      <c r="NND191" s="129"/>
      <c r="NNE191" s="129"/>
      <c r="NNF191" s="129"/>
      <c r="NNG191" s="129"/>
      <c r="NNH191" s="129"/>
      <c r="NNI191" s="129"/>
      <c r="NNJ191" s="129"/>
      <c r="NNK191" s="129"/>
      <c r="NNL191" s="129"/>
      <c r="NNM191" s="129"/>
      <c r="NNN191" s="129"/>
      <c r="NNO191" s="129"/>
      <c r="NNP191" s="129"/>
      <c r="NNQ191" s="129"/>
      <c r="NNR191" s="129"/>
      <c r="NNS191" s="129"/>
      <c r="NNT191" s="129"/>
      <c r="NNU191" s="129"/>
      <c r="NNV191" s="129"/>
      <c r="NNW191" s="129"/>
      <c r="NNX191" s="129"/>
      <c r="NNY191" s="129"/>
      <c r="NNZ191" s="129"/>
      <c r="NOA191" s="129"/>
      <c r="NOB191" s="129"/>
      <c r="NOC191" s="129"/>
      <c r="NOD191" s="129"/>
      <c r="NOE191" s="129"/>
      <c r="NOF191" s="129"/>
      <c r="NOG191" s="129"/>
      <c r="NOH191" s="129"/>
      <c r="NOI191" s="129"/>
      <c r="NOJ191" s="129"/>
      <c r="NOK191" s="129"/>
      <c r="NOL191" s="129"/>
      <c r="NOM191" s="129"/>
      <c r="NON191" s="129"/>
      <c r="NOO191" s="129"/>
      <c r="NOP191" s="129"/>
      <c r="NOQ191" s="129"/>
      <c r="NOR191" s="129"/>
      <c r="NOS191" s="129"/>
      <c r="NOT191" s="129"/>
      <c r="NOU191" s="129"/>
      <c r="NOV191" s="129"/>
      <c r="NOW191" s="129"/>
      <c r="NOX191" s="129"/>
      <c r="NOY191" s="129"/>
      <c r="NOZ191" s="129"/>
      <c r="NPA191" s="129"/>
      <c r="NPB191" s="129"/>
      <c r="NPC191" s="129"/>
      <c r="NPD191" s="129"/>
      <c r="NPE191" s="129"/>
      <c r="NPF191" s="129"/>
      <c r="NPG191" s="129"/>
      <c r="NPH191" s="129"/>
      <c r="NPI191" s="129"/>
      <c r="NPJ191" s="129"/>
      <c r="NPK191" s="129"/>
      <c r="NPL191" s="129"/>
      <c r="NPM191" s="129"/>
      <c r="NPN191" s="129"/>
      <c r="NPO191" s="129"/>
      <c r="NPP191" s="129"/>
      <c r="NPQ191" s="129"/>
      <c r="NPR191" s="129"/>
      <c r="NPS191" s="129"/>
      <c r="NPT191" s="129"/>
      <c r="NPU191" s="129"/>
      <c r="NPV191" s="129"/>
      <c r="NPW191" s="129"/>
      <c r="NPX191" s="129"/>
      <c r="NPY191" s="129"/>
      <c r="NPZ191" s="129"/>
      <c r="NQA191" s="129"/>
      <c r="NQB191" s="129"/>
      <c r="NQC191" s="129"/>
      <c r="NQD191" s="129"/>
      <c r="NQE191" s="129"/>
      <c r="NQF191" s="129"/>
      <c r="NQG191" s="129"/>
      <c r="NQH191" s="129"/>
      <c r="NQI191" s="129"/>
      <c r="NQJ191" s="129"/>
      <c r="NQK191" s="129"/>
      <c r="NQL191" s="129"/>
      <c r="NQM191" s="129"/>
      <c r="NQN191" s="129"/>
      <c r="NQO191" s="129"/>
      <c r="NQP191" s="129"/>
      <c r="NQQ191" s="129"/>
      <c r="NQR191" s="129"/>
      <c r="NQS191" s="129"/>
      <c r="NQT191" s="129"/>
      <c r="NQU191" s="129"/>
      <c r="NQV191" s="129"/>
      <c r="NQW191" s="129"/>
      <c r="NQX191" s="129"/>
      <c r="NQY191" s="129"/>
      <c r="NQZ191" s="129"/>
      <c r="NRA191" s="129"/>
      <c r="NRB191" s="129"/>
      <c r="NRC191" s="129"/>
      <c r="NRD191" s="129"/>
      <c r="NRE191" s="129"/>
      <c r="NRF191" s="129"/>
      <c r="NRG191" s="129"/>
      <c r="NRH191" s="129"/>
      <c r="NRI191" s="129"/>
      <c r="NRJ191" s="129"/>
      <c r="NRK191" s="129"/>
      <c r="NRL191" s="129"/>
      <c r="NRM191" s="129"/>
      <c r="NRN191" s="129"/>
      <c r="NRO191" s="129"/>
      <c r="NRP191" s="129"/>
      <c r="NRQ191" s="129"/>
      <c r="NRR191" s="129"/>
      <c r="NRS191" s="129"/>
      <c r="NRT191" s="129"/>
      <c r="NRU191" s="129"/>
      <c r="NRV191" s="129"/>
      <c r="NRW191" s="129"/>
      <c r="NRX191" s="129"/>
      <c r="NRY191" s="129"/>
      <c r="NRZ191" s="129"/>
      <c r="NSA191" s="129"/>
      <c r="NSB191" s="129"/>
      <c r="NSC191" s="129"/>
      <c r="NSD191" s="129"/>
      <c r="NSE191" s="129"/>
      <c r="NSF191" s="129"/>
      <c r="NSG191" s="129"/>
      <c r="NSH191" s="129"/>
      <c r="NSI191" s="129"/>
      <c r="NSJ191" s="129"/>
      <c r="NSK191" s="129"/>
      <c r="NSL191" s="129"/>
      <c r="NSM191" s="129"/>
      <c r="NSN191" s="129"/>
      <c r="NSO191" s="129"/>
      <c r="NSP191" s="129"/>
      <c r="NSQ191" s="129"/>
      <c r="NSR191" s="129"/>
      <c r="NSS191" s="129"/>
      <c r="NST191" s="129"/>
      <c r="NSU191" s="129"/>
      <c r="NSV191" s="129"/>
      <c r="NSW191" s="129"/>
      <c r="NSX191" s="129"/>
      <c r="NSY191" s="129"/>
      <c r="NSZ191" s="129"/>
      <c r="NTA191" s="129"/>
      <c r="NTB191" s="129"/>
      <c r="NTC191" s="129"/>
      <c r="NTD191" s="129"/>
      <c r="NTE191" s="129"/>
      <c r="NTF191" s="129"/>
      <c r="NTG191" s="129"/>
      <c r="NTH191" s="129"/>
      <c r="NTI191" s="129"/>
      <c r="NTJ191" s="129"/>
      <c r="NTK191" s="129"/>
      <c r="NTL191" s="129"/>
      <c r="NTM191" s="129"/>
      <c r="NTN191" s="129"/>
      <c r="NTO191" s="129"/>
      <c r="NTP191" s="129"/>
      <c r="NTQ191" s="129"/>
      <c r="NTR191" s="129"/>
      <c r="NTS191" s="129"/>
      <c r="NTT191" s="129"/>
      <c r="NTU191" s="129"/>
      <c r="NTV191" s="129"/>
      <c r="NTW191" s="129"/>
      <c r="NTX191" s="129"/>
      <c r="NTY191" s="129"/>
      <c r="NTZ191" s="129"/>
      <c r="NUA191" s="129"/>
      <c r="NUB191" s="129"/>
      <c r="NUC191" s="129"/>
      <c r="NUD191" s="129"/>
      <c r="NUE191" s="129"/>
      <c r="NUF191" s="129"/>
      <c r="NUG191" s="129"/>
      <c r="NUH191" s="129"/>
      <c r="NUI191" s="129"/>
      <c r="NUJ191" s="129"/>
      <c r="NUK191" s="129"/>
      <c r="NUL191" s="129"/>
      <c r="NUM191" s="129"/>
      <c r="NUN191" s="129"/>
      <c r="NUO191" s="129"/>
      <c r="NUP191" s="129"/>
      <c r="NUQ191" s="129"/>
      <c r="NUR191" s="129"/>
      <c r="NUS191" s="129"/>
      <c r="NUT191" s="129"/>
      <c r="NUU191" s="129"/>
      <c r="NUV191" s="129"/>
      <c r="NUW191" s="129"/>
      <c r="NUX191" s="129"/>
      <c r="NUY191" s="129"/>
      <c r="NUZ191" s="129"/>
      <c r="NVA191" s="129"/>
      <c r="NVB191" s="129"/>
      <c r="NVC191" s="129"/>
      <c r="NVD191" s="129"/>
      <c r="NVE191" s="129"/>
      <c r="NVF191" s="129"/>
      <c r="NVG191" s="129"/>
      <c r="NVH191" s="129"/>
      <c r="NVI191" s="129"/>
      <c r="NVJ191" s="129"/>
      <c r="NVK191" s="129"/>
      <c r="NVL191" s="129"/>
      <c r="NVM191" s="129"/>
      <c r="NVN191" s="129"/>
      <c r="NVO191" s="129"/>
      <c r="NVP191" s="129"/>
      <c r="NVQ191" s="129"/>
      <c r="NVR191" s="129"/>
      <c r="NVS191" s="129"/>
      <c r="NVT191" s="129"/>
      <c r="NVU191" s="129"/>
      <c r="NVV191" s="129"/>
      <c r="NVW191" s="129"/>
      <c r="NVX191" s="129"/>
      <c r="NVY191" s="129"/>
      <c r="NVZ191" s="129"/>
      <c r="NWA191" s="129"/>
      <c r="NWB191" s="129"/>
      <c r="NWC191" s="129"/>
      <c r="NWD191" s="129"/>
      <c r="NWE191" s="129"/>
      <c r="NWF191" s="129"/>
      <c r="NWG191" s="129"/>
      <c r="NWH191" s="129"/>
      <c r="NWI191" s="129"/>
      <c r="NWJ191" s="129"/>
      <c r="NWK191" s="129"/>
      <c r="NWL191" s="129"/>
      <c r="NWM191" s="129"/>
      <c r="NWN191" s="129"/>
      <c r="NWO191" s="129"/>
      <c r="NWP191" s="129"/>
      <c r="NWQ191" s="129"/>
      <c r="NWR191" s="129"/>
      <c r="NWS191" s="129"/>
      <c r="NWT191" s="129"/>
      <c r="NWU191" s="129"/>
      <c r="NWV191" s="129"/>
      <c r="NWW191" s="129"/>
      <c r="NWX191" s="129"/>
      <c r="NWY191" s="129"/>
      <c r="NWZ191" s="129"/>
      <c r="NXA191" s="129"/>
      <c r="NXB191" s="129"/>
      <c r="NXC191" s="129"/>
      <c r="NXD191" s="129"/>
      <c r="NXE191" s="129"/>
      <c r="NXF191" s="129"/>
      <c r="NXG191" s="129"/>
      <c r="NXH191" s="129"/>
      <c r="NXI191" s="129"/>
      <c r="NXJ191" s="129"/>
      <c r="NXK191" s="129"/>
      <c r="NXL191" s="129"/>
      <c r="NXM191" s="129"/>
      <c r="NXN191" s="129"/>
      <c r="NXO191" s="129"/>
      <c r="NXP191" s="129"/>
      <c r="NXQ191" s="129"/>
      <c r="NXR191" s="129"/>
      <c r="NXS191" s="129"/>
      <c r="NXT191" s="129"/>
      <c r="NXU191" s="129"/>
      <c r="NXV191" s="129"/>
      <c r="NXW191" s="129"/>
      <c r="NXX191" s="129"/>
      <c r="NXY191" s="129"/>
      <c r="NXZ191" s="129"/>
      <c r="NYA191" s="129"/>
      <c r="NYB191" s="129"/>
      <c r="NYC191" s="129"/>
      <c r="NYD191" s="129"/>
      <c r="NYE191" s="129"/>
      <c r="NYF191" s="129"/>
      <c r="NYG191" s="129"/>
      <c r="NYH191" s="129"/>
      <c r="NYI191" s="129"/>
      <c r="NYJ191" s="129"/>
      <c r="NYK191" s="129"/>
      <c r="NYL191" s="129"/>
      <c r="NYM191" s="129"/>
      <c r="NYN191" s="129"/>
      <c r="NYO191" s="129"/>
      <c r="NYP191" s="129"/>
      <c r="NYQ191" s="129"/>
      <c r="NYR191" s="129"/>
      <c r="NYS191" s="129"/>
      <c r="NYT191" s="129"/>
      <c r="NYU191" s="129"/>
      <c r="NYV191" s="129"/>
      <c r="NYW191" s="129"/>
      <c r="NYX191" s="129"/>
      <c r="NYY191" s="129"/>
      <c r="NYZ191" s="129"/>
      <c r="NZA191" s="129"/>
      <c r="NZB191" s="129"/>
      <c r="NZC191" s="129"/>
      <c r="NZD191" s="129"/>
      <c r="NZE191" s="129"/>
      <c r="NZF191" s="129"/>
      <c r="NZG191" s="129"/>
      <c r="NZH191" s="129"/>
      <c r="NZI191" s="129"/>
      <c r="NZJ191" s="129"/>
      <c r="NZK191" s="129"/>
      <c r="NZL191" s="129"/>
      <c r="NZM191" s="129"/>
      <c r="NZN191" s="129"/>
      <c r="NZO191" s="129"/>
      <c r="NZP191" s="129"/>
      <c r="NZQ191" s="129"/>
      <c r="NZR191" s="129"/>
      <c r="NZS191" s="129"/>
      <c r="NZT191" s="129"/>
      <c r="NZU191" s="129"/>
      <c r="NZV191" s="129"/>
      <c r="NZW191" s="129"/>
      <c r="NZX191" s="129"/>
      <c r="NZY191" s="129"/>
      <c r="NZZ191" s="129"/>
      <c r="OAA191" s="129"/>
      <c r="OAB191" s="129"/>
      <c r="OAC191" s="129"/>
      <c r="OAD191" s="129"/>
      <c r="OAE191" s="129"/>
      <c r="OAF191" s="129"/>
      <c r="OAG191" s="129"/>
      <c r="OAH191" s="129"/>
      <c r="OAI191" s="129"/>
      <c r="OAJ191" s="129"/>
      <c r="OAK191" s="129"/>
      <c r="OAL191" s="129"/>
      <c r="OAM191" s="129"/>
      <c r="OAN191" s="129"/>
      <c r="OAO191" s="129"/>
      <c r="OAP191" s="129"/>
      <c r="OAQ191" s="129"/>
      <c r="OAR191" s="129"/>
      <c r="OAS191" s="129"/>
      <c r="OAT191" s="129"/>
      <c r="OAU191" s="129"/>
      <c r="OAV191" s="129"/>
      <c r="OAW191" s="129"/>
      <c r="OAX191" s="129"/>
      <c r="OAY191" s="129"/>
      <c r="OAZ191" s="129"/>
      <c r="OBA191" s="129"/>
      <c r="OBB191" s="129"/>
      <c r="OBC191" s="129"/>
      <c r="OBD191" s="129"/>
      <c r="OBE191" s="129"/>
      <c r="OBF191" s="129"/>
      <c r="OBG191" s="129"/>
      <c r="OBH191" s="129"/>
      <c r="OBI191" s="129"/>
      <c r="OBJ191" s="129"/>
      <c r="OBK191" s="129"/>
      <c r="OBL191" s="129"/>
      <c r="OBM191" s="129"/>
      <c r="OBN191" s="129"/>
      <c r="OBO191" s="129"/>
      <c r="OBP191" s="129"/>
      <c r="OBQ191" s="129"/>
      <c r="OBR191" s="129"/>
      <c r="OBS191" s="129"/>
      <c r="OBT191" s="129"/>
      <c r="OBU191" s="129"/>
      <c r="OBV191" s="129"/>
      <c r="OBW191" s="129"/>
      <c r="OBX191" s="129"/>
      <c r="OBY191" s="129"/>
      <c r="OBZ191" s="129"/>
      <c r="OCA191" s="129"/>
      <c r="OCB191" s="129"/>
      <c r="OCC191" s="129"/>
      <c r="OCD191" s="129"/>
      <c r="OCE191" s="129"/>
      <c r="OCF191" s="129"/>
      <c r="OCG191" s="129"/>
      <c r="OCH191" s="129"/>
      <c r="OCI191" s="129"/>
      <c r="OCJ191" s="129"/>
      <c r="OCK191" s="129"/>
      <c r="OCL191" s="129"/>
      <c r="OCM191" s="129"/>
      <c r="OCN191" s="129"/>
      <c r="OCO191" s="129"/>
      <c r="OCP191" s="129"/>
      <c r="OCQ191" s="129"/>
      <c r="OCR191" s="129"/>
      <c r="OCS191" s="129"/>
      <c r="OCT191" s="129"/>
      <c r="OCU191" s="129"/>
      <c r="OCV191" s="129"/>
      <c r="OCW191" s="129"/>
      <c r="OCX191" s="129"/>
      <c r="OCY191" s="129"/>
      <c r="OCZ191" s="129"/>
      <c r="ODA191" s="129"/>
      <c r="ODB191" s="129"/>
      <c r="ODC191" s="129"/>
      <c r="ODD191" s="129"/>
      <c r="ODE191" s="129"/>
      <c r="ODF191" s="129"/>
      <c r="ODG191" s="129"/>
      <c r="ODH191" s="129"/>
      <c r="ODI191" s="129"/>
      <c r="ODJ191" s="129"/>
      <c r="ODK191" s="129"/>
      <c r="ODL191" s="129"/>
      <c r="ODM191" s="129"/>
      <c r="ODN191" s="129"/>
      <c r="ODO191" s="129"/>
      <c r="ODP191" s="129"/>
      <c r="ODQ191" s="129"/>
      <c r="ODR191" s="129"/>
      <c r="ODS191" s="129"/>
      <c r="ODT191" s="129"/>
      <c r="ODU191" s="129"/>
      <c r="ODV191" s="129"/>
      <c r="ODW191" s="129"/>
      <c r="ODX191" s="129"/>
      <c r="ODY191" s="129"/>
      <c r="ODZ191" s="129"/>
      <c r="OEA191" s="129"/>
      <c r="OEB191" s="129"/>
      <c r="OEC191" s="129"/>
      <c r="OED191" s="129"/>
      <c r="OEE191" s="129"/>
      <c r="OEF191" s="129"/>
      <c r="OEG191" s="129"/>
      <c r="OEH191" s="129"/>
      <c r="OEI191" s="129"/>
      <c r="OEJ191" s="129"/>
      <c r="OEK191" s="129"/>
      <c r="OEL191" s="129"/>
      <c r="OEM191" s="129"/>
      <c r="OEN191" s="129"/>
      <c r="OEO191" s="129"/>
      <c r="OEP191" s="129"/>
      <c r="OEQ191" s="129"/>
      <c r="OER191" s="129"/>
      <c r="OES191" s="129"/>
      <c r="OET191" s="129"/>
      <c r="OEU191" s="129"/>
      <c r="OEV191" s="129"/>
      <c r="OEW191" s="129"/>
      <c r="OEX191" s="129"/>
      <c r="OEY191" s="129"/>
      <c r="OEZ191" s="129"/>
      <c r="OFA191" s="129"/>
      <c r="OFB191" s="129"/>
      <c r="OFC191" s="129"/>
      <c r="OFD191" s="129"/>
      <c r="OFE191" s="129"/>
      <c r="OFF191" s="129"/>
      <c r="OFG191" s="129"/>
      <c r="OFH191" s="129"/>
      <c r="OFI191" s="129"/>
      <c r="OFJ191" s="129"/>
      <c r="OFK191" s="129"/>
      <c r="OFL191" s="129"/>
      <c r="OFM191" s="129"/>
      <c r="OFN191" s="129"/>
      <c r="OFO191" s="129"/>
      <c r="OFP191" s="129"/>
      <c r="OFQ191" s="129"/>
      <c r="OFR191" s="129"/>
      <c r="OFS191" s="129"/>
      <c r="OFT191" s="129"/>
      <c r="OFU191" s="129"/>
      <c r="OFV191" s="129"/>
      <c r="OFW191" s="129"/>
      <c r="OFX191" s="129"/>
      <c r="OFY191" s="129"/>
      <c r="OFZ191" s="129"/>
      <c r="OGA191" s="129"/>
      <c r="OGB191" s="129"/>
      <c r="OGC191" s="129"/>
      <c r="OGD191" s="129"/>
      <c r="OGE191" s="129"/>
      <c r="OGF191" s="129"/>
      <c r="OGG191" s="129"/>
      <c r="OGH191" s="129"/>
      <c r="OGI191" s="129"/>
      <c r="OGJ191" s="129"/>
      <c r="OGK191" s="129"/>
      <c r="OGL191" s="129"/>
      <c r="OGM191" s="129"/>
      <c r="OGN191" s="129"/>
      <c r="OGO191" s="129"/>
      <c r="OGP191" s="129"/>
      <c r="OGQ191" s="129"/>
      <c r="OGR191" s="129"/>
      <c r="OGS191" s="129"/>
      <c r="OGT191" s="129"/>
      <c r="OGU191" s="129"/>
      <c r="OGV191" s="129"/>
      <c r="OGW191" s="129"/>
      <c r="OGX191" s="129"/>
      <c r="OGY191" s="129"/>
      <c r="OGZ191" s="129"/>
      <c r="OHA191" s="129"/>
      <c r="OHB191" s="129"/>
      <c r="OHC191" s="129"/>
      <c r="OHD191" s="129"/>
      <c r="OHE191" s="129"/>
      <c r="OHF191" s="129"/>
      <c r="OHG191" s="129"/>
      <c r="OHH191" s="129"/>
      <c r="OHI191" s="129"/>
      <c r="OHJ191" s="129"/>
      <c r="OHK191" s="129"/>
      <c r="OHL191" s="129"/>
      <c r="OHM191" s="129"/>
      <c r="OHN191" s="129"/>
      <c r="OHO191" s="129"/>
      <c r="OHP191" s="129"/>
      <c r="OHQ191" s="129"/>
      <c r="OHR191" s="129"/>
      <c r="OHS191" s="129"/>
      <c r="OHT191" s="129"/>
      <c r="OHU191" s="129"/>
      <c r="OHV191" s="129"/>
      <c r="OHW191" s="129"/>
      <c r="OHX191" s="129"/>
      <c r="OHY191" s="129"/>
      <c r="OHZ191" s="129"/>
      <c r="OIA191" s="129"/>
      <c r="OIB191" s="129"/>
      <c r="OIC191" s="129"/>
      <c r="OID191" s="129"/>
      <c r="OIE191" s="129"/>
      <c r="OIF191" s="129"/>
      <c r="OIG191" s="129"/>
      <c r="OIH191" s="129"/>
      <c r="OII191" s="129"/>
      <c r="OIJ191" s="129"/>
      <c r="OIK191" s="129"/>
      <c r="OIL191" s="129"/>
      <c r="OIM191" s="129"/>
      <c r="OIN191" s="129"/>
      <c r="OIO191" s="129"/>
      <c r="OIP191" s="129"/>
      <c r="OIQ191" s="129"/>
      <c r="OIR191" s="129"/>
      <c r="OIS191" s="129"/>
      <c r="OIT191" s="129"/>
      <c r="OIU191" s="129"/>
      <c r="OIV191" s="129"/>
      <c r="OIW191" s="129"/>
      <c r="OIX191" s="129"/>
      <c r="OIY191" s="129"/>
      <c r="OIZ191" s="129"/>
      <c r="OJA191" s="129"/>
      <c r="OJB191" s="129"/>
      <c r="OJC191" s="129"/>
      <c r="OJD191" s="129"/>
      <c r="OJE191" s="129"/>
      <c r="OJF191" s="129"/>
      <c r="OJG191" s="129"/>
      <c r="OJH191" s="129"/>
      <c r="OJI191" s="129"/>
      <c r="OJJ191" s="129"/>
      <c r="OJK191" s="129"/>
      <c r="OJL191" s="129"/>
      <c r="OJM191" s="129"/>
      <c r="OJN191" s="129"/>
      <c r="OJO191" s="129"/>
      <c r="OJP191" s="129"/>
      <c r="OJQ191" s="129"/>
      <c r="OJR191" s="129"/>
      <c r="OJS191" s="129"/>
      <c r="OJT191" s="129"/>
      <c r="OJU191" s="129"/>
      <c r="OJV191" s="129"/>
      <c r="OJW191" s="129"/>
      <c r="OJX191" s="129"/>
      <c r="OJY191" s="129"/>
      <c r="OJZ191" s="129"/>
      <c r="OKA191" s="129"/>
      <c r="OKB191" s="129"/>
      <c r="OKC191" s="129"/>
      <c r="OKD191" s="129"/>
      <c r="OKE191" s="129"/>
      <c r="OKF191" s="129"/>
      <c r="OKG191" s="129"/>
      <c r="OKH191" s="129"/>
      <c r="OKI191" s="129"/>
      <c r="OKJ191" s="129"/>
      <c r="OKK191" s="129"/>
      <c r="OKL191" s="129"/>
      <c r="OKM191" s="129"/>
      <c r="OKN191" s="129"/>
      <c r="OKO191" s="129"/>
      <c r="OKP191" s="129"/>
      <c r="OKQ191" s="129"/>
      <c r="OKR191" s="129"/>
      <c r="OKS191" s="129"/>
      <c r="OKT191" s="129"/>
      <c r="OKU191" s="129"/>
      <c r="OKV191" s="129"/>
      <c r="OKW191" s="129"/>
      <c r="OKX191" s="129"/>
      <c r="OKY191" s="129"/>
      <c r="OKZ191" s="129"/>
      <c r="OLA191" s="129"/>
      <c r="OLB191" s="129"/>
      <c r="OLC191" s="129"/>
      <c r="OLD191" s="129"/>
      <c r="OLE191" s="129"/>
      <c r="OLF191" s="129"/>
      <c r="OLG191" s="129"/>
      <c r="OLH191" s="129"/>
      <c r="OLI191" s="129"/>
      <c r="OLJ191" s="129"/>
      <c r="OLK191" s="129"/>
      <c r="OLL191" s="129"/>
      <c r="OLM191" s="129"/>
      <c r="OLN191" s="129"/>
      <c r="OLO191" s="129"/>
      <c r="OLP191" s="129"/>
      <c r="OLQ191" s="129"/>
      <c r="OLR191" s="129"/>
      <c r="OLS191" s="129"/>
      <c r="OLT191" s="129"/>
      <c r="OLU191" s="129"/>
      <c r="OLV191" s="129"/>
      <c r="OLW191" s="129"/>
      <c r="OLX191" s="129"/>
      <c r="OLY191" s="129"/>
      <c r="OLZ191" s="129"/>
      <c r="OMA191" s="129"/>
      <c r="OMB191" s="129"/>
      <c r="OMC191" s="129"/>
      <c r="OMD191" s="129"/>
      <c r="OME191" s="129"/>
      <c r="OMF191" s="129"/>
      <c r="OMG191" s="129"/>
      <c r="OMH191" s="129"/>
      <c r="OMI191" s="129"/>
      <c r="OMJ191" s="129"/>
      <c r="OMK191" s="129"/>
      <c r="OML191" s="129"/>
      <c r="OMM191" s="129"/>
      <c r="OMN191" s="129"/>
      <c r="OMO191" s="129"/>
      <c r="OMP191" s="129"/>
      <c r="OMQ191" s="129"/>
      <c r="OMR191" s="129"/>
      <c r="OMS191" s="129"/>
      <c r="OMT191" s="129"/>
      <c r="OMU191" s="129"/>
      <c r="OMV191" s="129"/>
      <c r="OMW191" s="129"/>
      <c r="OMX191" s="129"/>
      <c r="OMY191" s="129"/>
      <c r="OMZ191" s="129"/>
      <c r="ONA191" s="129"/>
      <c r="ONB191" s="129"/>
      <c r="ONC191" s="129"/>
      <c r="OND191" s="129"/>
      <c r="ONE191" s="129"/>
      <c r="ONF191" s="129"/>
      <c r="ONG191" s="129"/>
      <c r="ONH191" s="129"/>
      <c r="ONI191" s="129"/>
      <c r="ONJ191" s="129"/>
      <c r="ONK191" s="129"/>
      <c r="ONL191" s="129"/>
      <c r="ONM191" s="129"/>
      <c r="ONN191" s="129"/>
      <c r="ONO191" s="129"/>
      <c r="ONP191" s="129"/>
      <c r="ONQ191" s="129"/>
      <c r="ONR191" s="129"/>
      <c r="ONS191" s="129"/>
      <c r="ONT191" s="129"/>
      <c r="ONU191" s="129"/>
      <c r="ONV191" s="129"/>
      <c r="ONW191" s="129"/>
      <c r="ONX191" s="129"/>
      <c r="ONY191" s="129"/>
      <c r="ONZ191" s="129"/>
      <c r="OOA191" s="129"/>
      <c r="OOB191" s="129"/>
      <c r="OOC191" s="129"/>
      <c r="OOD191" s="129"/>
      <c r="OOE191" s="129"/>
      <c r="OOF191" s="129"/>
      <c r="OOG191" s="129"/>
      <c r="OOH191" s="129"/>
      <c r="OOI191" s="129"/>
      <c r="OOJ191" s="129"/>
      <c r="OOK191" s="129"/>
      <c r="OOL191" s="129"/>
      <c r="OOM191" s="129"/>
      <c r="OON191" s="129"/>
      <c r="OOO191" s="129"/>
      <c r="OOP191" s="129"/>
      <c r="OOQ191" s="129"/>
      <c r="OOR191" s="129"/>
      <c r="OOS191" s="129"/>
      <c r="OOT191" s="129"/>
      <c r="OOU191" s="129"/>
      <c r="OOV191" s="129"/>
      <c r="OOW191" s="129"/>
      <c r="OOX191" s="129"/>
      <c r="OOY191" s="129"/>
      <c r="OOZ191" s="129"/>
      <c r="OPA191" s="129"/>
      <c r="OPB191" s="129"/>
      <c r="OPC191" s="129"/>
      <c r="OPD191" s="129"/>
      <c r="OPE191" s="129"/>
      <c r="OPF191" s="129"/>
      <c r="OPG191" s="129"/>
      <c r="OPH191" s="129"/>
      <c r="OPI191" s="129"/>
      <c r="OPJ191" s="129"/>
      <c r="OPK191" s="129"/>
      <c r="OPL191" s="129"/>
      <c r="OPM191" s="129"/>
      <c r="OPN191" s="129"/>
      <c r="OPO191" s="129"/>
      <c r="OPP191" s="129"/>
      <c r="OPQ191" s="129"/>
      <c r="OPR191" s="129"/>
      <c r="OPS191" s="129"/>
      <c r="OPT191" s="129"/>
      <c r="OPU191" s="129"/>
      <c r="OPV191" s="129"/>
      <c r="OPW191" s="129"/>
      <c r="OPX191" s="129"/>
      <c r="OPY191" s="129"/>
      <c r="OPZ191" s="129"/>
      <c r="OQA191" s="129"/>
      <c r="OQB191" s="129"/>
      <c r="OQC191" s="129"/>
      <c r="OQD191" s="129"/>
      <c r="OQE191" s="129"/>
      <c r="OQF191" s="129"/>
      <c r="OQG191" s="129"/>
      <c r="OQH191" s="129"/>
      <c r="OQI191" s="129"/>
      <c r="OQJ191" s="129"/>
      <c r="OQK191" s="129"/>
      <c r="OQL191" s="129"/>
      <c r="OQM191" s="129"/>
      <c r="OQN191" s="129"/>
      <c r="OQO191" s="129"/>
      <c r="OQP191" s="129"/>
      <c r="OQQ191" s="129"/>
      <c r="OQR191" s="129"/>
      <c r="OQS191" s="129"/>
      <c r="OQT191" s="129"/>
      <c r="OQU191" s="129"/>
      <c r="OQV191" s="129"/>
      <c r="OQW191" s="129"/>
      <c r="OQX191" s="129"/>
      <c r="OQY191" s="129"/>
      <c r="OQZ191" s="129"/>
      <c r="ORA191" s="129"/>
      <c r="ORB191" s="129"/>
      <c r="ORC191" s="129"/>
      <c r="ORD191" s="129"/>
      <c r="ORE191" s="129"/>
      <c r="ORF191" s="129"/>
      <c r="ORG191" s="129"/>
      <c r="ORH191" s="129"/>
      <c r="ORI191" s="129"/>
      <c r="ORJ191" s="129"/>
      <c r="ORK191" s="129"/>
      <c r="ORL191" s="129"/>
      <c r="ORM191" s="129"/>
      <c r="ORN191" s="129"/>
      <c r="ORO191" s="129"/>
      <c r="ORP191" s="129"/>
      <c r="ORQ191" s="129"/>
      <c r="ORR191" s="129"/>
      <c r="ORS191" s="129"/>
      <c r="ORT191" s="129"/>
      <c r="ORU191" s="129"/>
      <c r="ORV191" s="129"/>
      <c r="ORW191" s="129"/>
      <c r="ORX191" s="129"/>
      <c r="ORY191" s="129"/>
      <c r="ORZ191" s="129"/>
      <c r="OSA191" s="129"/>
      <c r="OSB191" s="129"/>
      <c r="OSC191" s="129"/>
      <c r="OSD191" s="129"/>
      <c r="OSE191" s="129"/>
      <c r="OSF191" s="129"/>
      <c r="OSG191" s="129"/>
      <c r="OSH191" s="129"/>
      <c r="OSI191" s="129"/>
      <c r="OSJ191" s="129"/>
      <c r="OSK191" s="129"/>
      <c r="OSL191" s="129"/>
      <c r="OSM191" s="129"/>
      <c r="OSN191" s="129"/>
      <c r="OSO191" s="129"/>
      <c r="OSP191" s="129"/>
      <c r="OSQ191" s="129"/>
      <c r="OSR191" s="129"/>
      <c r="OSS191" s="129"/>
      <c r="OST191" s="129"/>
      <c r="OSU191" s="129"/>
      <c r="OSV191" s="129"/>
      <c r="OSW191" s="129"/>
      <c r="OSX191" s="129"/>
      <c r="OSY191" s="129"/>
      <c r="OSZ191" s="129"/>
      <c r="OTA191" s="129"/>
      <c r="OTB191" s="129"/>
      <c r="OTC191" s="129"/>
      <c r="OTD191" s="129"/>
      <c r="OTE191" s="129"/>
      <c r="OTF191" s="129"/>
      <c r="OTG191" s="129"/>
      <c r="OTH191" s="129"/>
      <c r="OTI191" s="129"/>
      <c r="OTJ191" s="129"/>
      <c r="OTK191" s="129"/>
      <c r="OTL191" s="129"/>
      <c r="OTM191" s="129"/>
      <c r="OTN191" s="129"/>
      <c r="OTO191" s="129"/>
      <c r="OTP191" s="129"/>
      <c r="OTQ191" s="129"/>
      <c r="OTR191" s="129"/>
      <c r="OTS191" s="129"/>
      <c r="OTT191" s="129"/>
      <c r="OTU191" s="129"/>
      <c r="OTV191" s="129"/>
      <c r="OTW191" s="129"/>
      <c r="OTX191" s="129"/>
      <c r="OTY191" s="129"/>
      <c r="OTZ191" s="129"/>
      <c r="OUA191" s="129"/>
      <c r="OUB191" s="129"/>
      <c r="OUC191" s="129"/>
      <c r="OUD191" s="129"/>
      <c r="OUE191" s="129"/>
      <c r="OUF191" s="129"/>
      <c r="OUG191" s="129"/>
      <c r="OUH191" s="129"/>
      <c r="OUI191" s="129"/>
      <c r="OUJ191" s="129"/>
      <c r="OUK191" s="129"/>
      <c r="OUL191" s="129"/>
      <c r="OUM191" s="129"/>
      <c r="OUN191" s="129"/>
      <c r="OUO191" s="129"/>
      <c r="OUP191" s="129"/>
      <c r="OUQ191" s="129"/>
      <c r="OUR191" s="129"/>
      <c r="OUS191" s="129"/>
      <c r="OUT191" s="129"/>
      <c r="OUU191" s="129"/>
      <c r="OUV191" s="129"/>
      <c r="OUW191" s="129"/>
      <c r="OUX191" s="129"/>
      <c r="OUY191" s="129"/>
      <c r="OUZ191" s="129"/>
      <c r="OVA191" s="129"/>
      <c r="OVB191" s="129"/>
      <c r="OVC191" s="129"/>
      <c r="OVD191" s="129"/>
      <c r="OVE191" s="129"/>
      <c r="OVF191" s="129"/>
      <c r="OVG191" s="129"/>
      <c r="OVH191" s="129"/>
      <c r="OVI191" s="129"/>
      <c r="OVJ191" s="129"/>
      <c r="OVK191" s="129"/>
      <c r="OVL191" s="129"/>
      <c r="OVM191" s="129"/>
      <c r="OVN191" s="129"/>
      <c r="OVO191" s="129"/>
      <c r="OVP191" s="129"/>
      <c r="OVQ191" s="129"/>
      <c r="OVR191" s="129"/>
      <c r="OVS191" s="129"/>
      <c r="OVT191" s="129"/>
      <c r="OVU191" s="129"/>
      <c r="OVV191" s="129"/>
      <c r="OVW191" s="129"/>
      <c r="OVX191" s="129"/>
      <c r="OVY191" s="129"/>
      <c r="OVZ191" s="129"/>
      <c r="OWA191" s="129"/>
      <c r="OWB191" s="129"/>
      <c r="OWC191" s="129"/>
      <c r="OWD191" s="129"/>
      <c r="OWE191" s="129"/>
      <c r="OWF191" s="129"/>
      <c r="OWG191" s="129"/>
      <c r="OWH191" s="129"/>
      <c r="OWI191" s="129"/>
      <c r="OWJ191" s="129"/>
      <c r="OWK191" s="129"/>
      <c r="OWL191" s="129"/>
      <c r="OWM191" s="129"/>
      <c r="OWN191" s="129"/>
      <c r="OWO191" s="129"/>
      <c r="OWP191" s="129"/>
      <c r="OWQ191" s="129"/>
      <c r="OWR191" s="129"/>
      <c r="OWS191" s="129"/>
      <c r="OWT191" s="129"/>
      <c r="OWU191" s="129"/>
      <c r="OWV191" s="129"/>
      <c r="OWW191" s="129"/>
      <c r="OWX191" s="129"/>
      <c r="OWY191" s="129"/>
      <c r="OWZ191" s="129"/>
      <c r="OXA191" s="129"/>
      <c r="OXB191" s="129"/>
      <c r="OXC191" s="129"/>
      <c r="OXD191" s="129"/>
      <c r="OXE191" s="129"/>
      <c r="OXF191" s="129"/>
      <c r="OXG191" s="129"/>
      <c r="OXH191" s="129"/>
      <c r="OXI191" s="129"/>
      <c r="OXJ191" s="129"/>
      <c r="OXK191" s="129"/>
      <c r="OXL191" s="129"/>
      <c r="OXM191" s="129"/>
      <c r="OXN191" s="129"/>
      <c r="OXO191" s="129"/>
      <c r="OXP191" s="129"/>
      <c r="OXQ191" s="129"/>
      <c r="OXR191" s="129"/>
      <c r="OXS191" s="129"/>
      <c r="OXT191" s="129"/>
      <c r="OXU191" s="129"/>
      <c r="OXV191" s="129"/>
      <c r="OXW191" s="129"/>
      <c r="OXX191" s="129"/>
      <c r="OXY191" s="129"/>
      <c r="OXZ191" s="129"/>
      <c r="OYA191" s="129"/>
      <c r="OYB191" s="129"/>
      <c r="OYC191" s="129"/>
      <c r="OYD191" s="129"/>
      <c r="OYE191" s="129"/>
      <c r="OYF191" s="129"/>
      <c r="OYG191" s="129"/>
      <c r="OYH191" s="129"/>
      <c r="OYI191" s="129"/>
      <c r="OYJ191" s="129"/>
      <c r="OYK191" s="129"/>
      <c r="OYL191" s="129"/>
      <c r="OYM191" s="129"/>
      <c r="OYN191" s="129"/>
      <c r="OYO191" s="129"/>
      <c r="OYP191" s="129"/>
      <c r="OYQ191" s="129"/>
      <c r="OYR191" s="129"/>
      <c r="OYS191" s="129"/>
      <c r="OYT191" s="129"/>
      <c r="OYU191" s="129"/>
      <c r="OYV191" s="129"/>
      <c r="OYW191" s="129"/>
      <c r="OYX191" s="129"/>
      <c r="OYY191" s="129"/>
      <c r="OYZ191" s="129"/>
      <c r="OZA191" s="129"/>
      <c r="OZB191" s="129"/>
      <c r="OZC191" s="129"/>
      <c r="OZD191" s="129"/>
      <c r="OZE191" s="129"/>
      <c r="OZF191" s="129"/>
      <c r="OZG191" s="129"/>
      <c r="OZH191" s="129"/>
      <c r="OZI191" s="129"/>
      <c r="OZJ191" s="129"/>
      <c r="OZK191" s="129"/>
      <c r="OZL191" s="129"/>
      <c r="OZM191" s="129"/>
      <c r="OZN191" s="129"/>
      <c r="OZO191" s="129"/>
      <c r="OZP191" s="129"/>
      <c r="OZQ191" s="129"/>
      <c r="OZR191" s="129"/>
      <c r="OZS191" s="129"/>
      <c r="OZT191" s="129"/>
      <c r="OZU191" s="129"/>
      <c r="OZV191" s="129"/>
      <c r="OZW191" s="129"/>
      <c r="OZX191" s="129"/>
      <c r="OZY191" s="129"/>
      <c r="OZZ191" s="129"/>
      <c r="PAA191" s="129"/>
      <c r="PAB191" s="129"/>
      <c r="PAC191" s="129"/>
      <c r="PAD191" s="129"/>
      <c r="PAE191" s="129"/>
      <c r="PAF191" s="129"/>
      <c r="PAG191" s="129"/>
      <c r="PAH191" s="129"/>
      <c r="PAI191" s="129"/>
      <c r="PAJ191" s="129"/>
      <c r="PAK191" s="129"/>
      <c r="PAL191" s="129"/>
      <c r="PAM191" s="129"/>
      <c r="PAN191" s="129"/>
      <c r="PAO191" s="129"/>
      <c r="PAP191" s="129"/>
      <c r="PAQ191" s="129"/>
      <c r="PAR191" s="129"/>
      <c r="PAS191" s="129"/>
      <c r="PAT191" s="129"/>
      <c r="PAU191" s="129"/>
      <c r="PAV191" s="129"/>
      <c r="PAW191" s="129"/>
      <c r="PAX191" s="129"/>
      <c r="PAY191" s="129"/>
      <c r="PAZ191" s="129"/>
      <c r="PBA191" s="129"/>
      <c r="PBB191" s="129"/>
      <c r="PBC191" s="129"/>
      <c r="PBD191" s="129"/>
      <c r="PBE191" s="129"/>
      <c r="PBF191" s="129"/>
      <c r="PBG191" s="129"/>
      <c r="PBH191" s="129"/>
      <c r="PBI191" s="129"/>
      <c r="PBJ191" s="129"/>
      <c r="PBK191" s="129"/>
      <c r="PBL191" s="129"/>
      <c r="PBM191" s="129"/>
      <c r="PBN191" s="129"/>
      <c r="PBO191" s="129"/>
      <c r="PBP191" s="129"/>
      <c r="PBQ191" s="129"/>
      <c r="PBR191" s="129"/>
      <c r="PBS191" s="129"/>
      <c r="PBT191" s="129"/>
      <c r="PBU191" s="129"/>
      <c r="PBV191" s="129"/>
      <c r="PBW191" s="129"/>
      <c r="PBX191" s="129"/>
      <c r="PBY191" s="129"/>
      <c r="PBZ191" s="129"/>
      <c r="PCA191" s="129"/>
      <c r="PCB191" s="129"/>
      <c r="PCC191" s="129"/>
      <c r="PCD191" s="129"/>
      <c r="PCE191" s="129"/>
      <c r="PCF191" s="129"/>
      <c r="PCG191" s="129"/>
      <c r="PCH191" s="129"/>
      <c r="PCI191" s="129"/>
      <c r="PCJ191" s="129"/>
      <c r="PCK191" s="129"/>
      <c r="PCL191" s="129"/>
      <c r="PCM191" s="129"/>
      <c r="PCN191" s="129"/>
      <c r="PCO191" s="129"/>
      <c r="PCP191" s="129"/>
      <c r="PCQ191" s="129"/>
      <c r="PCR191" s="129"/>
      <c r="PCS191" s="129"/>
      <c r="PCT191" s="129"/>
      <c r="PCU191" s="129"/>
      <c r="PCV191" s="129"/>
      <c r="PCW191" s="129"/>
      <c r="PCX191" s="129"/>
      <c r="PCY191" s="129"/>
      <c r="PCZ191" s="129"/>
      <c r="PDA191" s="129"/>
      <c r="PDB191" s="129"/>
      <c r="PDC191" s="129"/>
      <c r="PDD191" s="129"/>
      <c r="PDE191" s="129"/>
      <c r="PDF191" s="129"/>
      <c r="PDG191" s="129"/>
      <c r="PDH191" s="129"/>
      <c r="PDI191" s="129"/>
      <c r="PDJ191" s="129"/>
      <c r="PDK191" s="129"/>
      <c r="PDL191" s="129"/>
      <c r="PDM191" s="129"/>
      <c r="PDN191" s="129"/>
      <c r="PDO191" s="129"/>
      <c r="PDP191" s="129"/>
      <c r="PDQ191" s="129"/>
      <c r="PDR191" s="129"/>
      <c r="PDS191" s="129"/>
      <c r="PDT191" s="129"/>
      <c r="PDU191" s="129"/>
      <c r="PDV191" s="129"/>
      <c r="PDW191" s="129"/>
      <c r="PDX191" s="129"/>
      <c r="PDY191" s="129"/>
      <c r="PDZ191" s="129"/>
      <c r="PEA191" s="129"/>
      <c r="PEB191" s="129"/>
      <c r="PEC191" s="129"/>
      <c r="PED191" s="129"/>
      <c r="PEE191" s="129"/>
      <c r="PEF191" s="129"/>
      <c r="PEG191" s="129"/>
      <c r="PEH191" s="129"/>
      <c r="PEI191" s="129"/>
      <c r="PEJ191" s="129"/>
      <c r="PEK191" s="129"/>
      <c r="PEL191" s="129"/>
      <c r="PEM191" s="129"/>
      <c r="PEN191" s="129"/>
      <c r="PEO191" s="129"/>
      <c r="PEP191" s="129"/>
      <c r="PEQ191" s="129"/>
      <c r="PER191" s="129"/>
      <c r="PES191" s="129"/>
      <c r="PET191" s="129"/>
      <c r="PEU191" s="129"/>
      <c r="PEV191" s="129"/>
      <c r="PEW191" s="129"/>
      <c r="PEX191" s="129"/>
      <c r="PEY191" s="129"/>
      <c r="PEZ191" s="129"/>
      <c r="PFA191" s="129"/>
      <c r="PFB191" s="129"/>
      <c r="PFC191" s="129"/>
      <c r="PFD191" s="129"/>
      <c r="PFE191" s="129"/>
      <c r="PFF191" s="129"/>
      <c r="PFG191" s="129"/>
      <c r="PFH191" s="129"/>
      <c r="PFI191" s="129"/>
      <c r="PFJ191" s="129"/>
      <c r="PFK191" s="129"/>
      <c r="PFL191" s="129"/>
      <c r="PFM191" s="129"/>
      <c r="PFN191" s="129"/>
      <c r="PFO191" s="129"/>
      <c r="PFP191" s="129"/>
      <c r="PFQ191" s="129"/>
      <c r="PFR191" s="129"/>
      <c r="PFS191" s="129"/>
      <c r="PFT191" s="129"/>
      <c r="PFU191" s="129"/>
      <c r="PFV191" s="129"/>
      <c r="PFW191" s="129"/>
      <c r="PFX191" s="129"/>
      <c r="PFY191" s="129"/>
      <c r="PFZ191" s="129"/>
      <c r="PGA191" s="129"/>
      <c r="PGB191" s="129"/>
      <c r="PGC191" s="129"/>
      <c r="PGD191" s="129"/>
      <c r="PGE191" s="129"/>
      <c r="PGF191" s="129"/>
      <c r="PGG191" s="129"/>
      <c r="PGH191" s="129"/>
      <c r="PGI191" s="129"/>
      <c r="PGJ191" s="129"/>
      <c r="PGK191" s="129"/>
      <c r="PGL191" s="129"/>
      <c r="PGM191" s="129"/>
      <c r="PGN191" s="129"/>
      <c r="PGO191" s="129"/>
      <c r="PGP191" s="129"/>
      <c r="PGQ191" s="129"/>
      <c r="PGR191" s="129"/>
      <c r="PGS191" s="129"/>
      <c r="PGT191" s="129"/>
      <c r="PGU191" s="129"/>
      <c r="PGV191" s="129"/>
      <c r="PGW191" s="129"/>
      <c r="PGX191" s="129"/>
      <c r="PGY191" s="129"/>
      <c r="PGZ191" s="129"/>
      <c r="PHA191" s="129"/>
      <c r="PHB191" s="129"/>
      <c r="PHC191" s="129"/>
      <c r="PHD191" s="129"/>
      <c r="PHE191" s="129"/>
      <c r="PHF191" s="129"/>
      <c r="PHG191" s="129"/>
      <c r="PHH191" s="129"/>
      <c r="PHI191" s="129"/>
      <c r="PHJ191" s="129"/>
      <c r="PHK191" s="129"/>
      <c r="PHL191" s="129"/>
      <c r="PHM191" s="129"/>
      <c r="PHN191" s="129"/>
      <c r="PHO191" s="129"/>
      <c r="PHP191" s="129"/>
      <c r="PHQ191" s="129"/>
      <c r="PHR191" s="129"/>
      <c r="PHS191" s="129"/>
      <c r="PHT191" s="129"/>
      <c r="PHU191" s="129"/>
      <c r="PHV191" s="129"/>
      <c r="PHW191" s="129"/>
      <c r="PHX191" s="129"/>
      <c r="PHY191" s="129"/>
      <c r="PHZ191" s="129"/>
      <c r="PIA191" s="129"/>
      <c r="PIB191" s="129"/>
      <c r="PIC191" s="129"/>
      <c r="PID191" s="129"/>
      <c r="PIE191" s="129"/>
      <c r="PIF191" s="129"/>
      <c r="PIG191" s="129"/>
      <c r="PIH191" s="129"/>
      <c r="PII191" s="129"/>
      <c r="PIJ191" s="129"/>
      <c r="PIK191" s="129"/>
      <c r="PIL191" s="129"/>
      <c r="PIM191" s="129"/>
      <c r="PIN191" s="129"/>
      <c r="PIO191" s="129"/>
      <c r="PIP191" s="129"/>
      <c r="PIQ191" s="129"/>
      <c r="PIR191" s="129"/>
      <c r="PIS191" s="129"/>
      <c r="PIT191" s="129"/>
      <c r="PIU191" s="129"/>
      <c r="PIV191" s="129"/>
      <c r="PIW191" s="129"/>
      <c r="PIX191" s="129"/>
      <c r="PIY191" s="129"/>
      <c r="PIZ191" s="129"/>
      <c r="PJA191" s="129"/>
      <c r="PJB191" s="129"/>
      <c r="PJC191" s="129"/>
      <c r="PJD191" s="129"/>
      <c r="PJE191" s="129"/>
      <c r="PJF191" s="129"/>
      <c r="PJG191" s="129"/>
      <c r="PJH191" s="129"/>
      <c r="PJI191" s="129"/>
      <c r="PJJ191" s="129"/>
      <c r="PJK191" s="129"/>
      <c r="PJL191" s="129"/>
      <c r="PJM191" s="129"/>
      <c r="PJN191" s="129"/>
      <c r="PJO191" s="129"/>
      <c r="PJP191" s="129"/>
      <c r="PJQ191" s="129"/>
      <c r="PJR191" s="129"/>
      <c r="PJS191" s="129"/>
      <c r="PJT191" s="129"/>
      <c r="PJU191" s="129"/>
      <c r="PJV191" s="129"/>
      <c r="PJW191" s="129"/>
      <c r="PJX191" s="129"/>
      <c r="PJY191" s="129"/>
      <c r="PJZ191" s="129"/>
      <c r="PKA191" s="129"/>
      <c r="PKB191" s="129"/>
      <c r="PKC191" s="129"/>
      <c r="PKD191" s="129"/>
      <c r="PKE191" s="129"/>
      <c r="PKF191" s="129"/>
      <c r="PKG191" s="129"/>
      <c r="PKH191" s="129"/>
      <c r="PKI191" s="129"/>
      <c r="PKJ191" s="129"/>
      <c r="PKK191" s="129"/>
      <c r="PKL191" s="129"/>
      <c r="PKM191" s="129"/>
      <c r="PKN191" s="129"/>
      <c r="PKO191" s="129"/>
      <c r="PKP191" s="129"/>
      <c r="PKQ191" s="129"/>
      <c r="PKR191" s="129"/>
      <c r="PKS191" s="129"/>
      <c r="PKT191" s="129"/>
      <c r="PKU191" s="129"/>
      <c r="PKV191" s="129"/>
      <c r="PKW191" s="129"/>
      <c r="PKX191" s="129"/>
      <c r="PKY191" s="129"/>
      <c r="PKZ191" s="129"/>
      <c r="PLA191" s="129"/>
      <c r="PLB191" s="129"/>
      <c r="PLC191" s="129"/>
      <c r="PLD191" s="129"/>
      <c r="PLE191" s="129"/>
      <c r="PLF191" s="129"/>
      <c r="PLG191" s="129"/>
      <c r="PLH191" s="129"/>
      <c r="PLI191" s="129"/>
      <c r="PLJ191" s="129"/>
      <c r="PLK191" s="129"/>
      <c r="PLL191" s="129"/>
      <c r="PLM191" s="129"/>
      <c r="PLN191" s="129"/>
      <c r="PLO191" s="129"/>
      <c r="PLP191" s="129"/>
      <c r="PLQ191" s="129"/>
      <c r="PLR191" s="129"/>
      <c r="PLS191" s="129"/>
      <c r="PLT191" s="129"/>
      <c r="PLU191" s="129"/>
      <c r="PLV191" s="129"/>
      <c r="PLW191" s="129"/>
      <c r="PLX191" s="129"/>
      <c r="PLY191" s="129"/>
      <c r="PLZ191" s="129"/>
      <c r="PMA191" s="129"/>
      <c r="PMB191" s="129"/>
      <c r="PMC191" s="129"/>
      <c r="PMD191" s="129"/>
      <c r="PME191" s="129"/>
      <c r="PMF191" s="129"/>
      <c r="PMG191" s="129"/>
      <c r="PMH191" s="129"/>
      <c r="PMI191" s="129"/>
      <c r="PMJ191" s="129"/>
      <c r="PMK191" s="129"/>
      <c r="PML191" s="129"/>
      <c r="PMM191" s="129"/>
      <c r="PMN191" s="129"/>
      <c r="PMO191" s="129"/>
      <c r="PMP191" s="129"/>
      <c r="PMQ191" s="129"/>
      <c r="PMR191" s="129"/>
      <c r="PMS191" s="129"/>
      <c r="PMT191" s="129"/>
      <c r="PMU191" s="129"/>
      <c r="PMV191" s="129"/>
      <c r="PMW191" s="129"/>
      <c r="PMX191" s="129"/>
      <c r="PMY191" s="129"/>
      <c r="PMZ191" s="129"/>
      <c r="PNA191" s="129"/>
      <c r="PNB191" s="129"/>
      <c r="PNC191" s="129"/>
      <c r="PND191" s="129"/>
      <c r="PNE191" s="129"/>
      <c r="PNF191" s="129"/>
      <c r="PNG191" s="129"/>
      <c r="PNH191" s="129"/>
      <c r="PNI191" s="129"/>
      <c r="PNJ191" s="129"/>
      <c r="PNK191" s="129"/>
      <c r="PNL191" s="129"/>
      <c r="PNM191" s="129"/>
      <c r="PNN191" s="129"/>
      <c r="PNO191" s="129"/>
      <c r="PNP191" s="129"/>
      <c r="PNQ191" s="129"/>
      <c r="PNR191" s="129"/>
      <c r="PNS191" s="129"/>
      <c r="PNT191" s="129"/>
      <c r="PNU191" s="129"/>
      <c r="PNV191" s="129"/>
      <c r="PNW191" s="129"/>
      <c r="PNX191" s="129"/>
      <c r="PNY191" s="129"/>
      <c r="PNZ191" s="129"/>
      <c r="POA191" s="129"/>
      <c r="POB191" s="129"/>
      <c r="POC191" s="129"/>
      <c r="POD191" s="129"/>
      <c r="POE191" s="129"/>
      <c r="POF191" s="129"/>
      <c r="POG191" s="129"/>
      <c r="POH191" s="129"/>
      <c r="POI191" s="129"/>
      <c r="POJ191" s="129"/>
      <c r="POK191" s="129"/>
      <c r="POL191" s="129"/>
      <c r="POM191" s="129"/>
      <c r="PON191" s="129"/>
      <c r="POO191" s="129"/>
      <c r="POP191" s="129"/>
      <c r="POQ191" s="129"/>
      <c r="POR191" s="129"/>
      <c r="POS191" s="129"/>
      <c r="POT191" s="129"/>
      <c r="POU191" s="129"/>
      <c r="POV191" s="129"/>
      <c r="POW191" s="129"/>
      <c r="POX191" s="129"/>
      <c r="POY191" s="129"/>
      <c r="POZ191" s="129"/>
      <c r="PPA191" s="129"/>
      <c r="PPB191" s="129"/>
      <c r="PPC191" s="129"/>
      <c r="PPD191" s="129"/>
      <c r="PPE191" s="129"/>
      <c r="PPF191" s="129"/>
      <c r="PPG191" s="129"/>
      <c r="PPH191" s="129"/>
      <c r="PPI191" s="129"/>
      <c r="PPJ191" s="129"/>
      <c r="PPK191" s="129"/>
      <c r="PPL191" s="129"/>
      <c r="PPM191" s="129"/>
      <c r="PPN191" s="129"/>
      <c r="PPO191" s="129"/>
      <c r="PPP191" s="129"/>
      <c r="PPQ191" s="129"/>
      <c r="PPR191" s="129"/>
      <c r="PPS191" s="129"/>
      <c r="PPT191" s="129"/>
      <c r="PPU191" s="129"/>
      <c r="PPV191" s="129"/>
      <c r="PPW191" s="129"/>
      <c r="PPX191" s="129"/>
      <c r="PPY191" s="129"/>
      <c r="PPZ191" s="129"/>
      <c r="PQA191" s="129"/>
      <c r="PQB191" s="129"/>
      <c r="PQC191" s="129"/>
      <c r="PQD191" s="129"/>
      <c r="PQE191" s="129"/>
      <c r="PQF191" s="129"/>
      <c r="PQG191" s="129"/>
      <c r="PQH191" s="129"/>
      <c r="PQI191" s="129"/>
      <c r="PQJ191" s="129"/>
      <c r="PQK191" s="129"/>
      <c r="PQL191" s="129"/>
      <c r="PQM191" s="129"/>
      <c r="PQN191" s="129"/>
      <c r="PQO191" s="129"/>
      <c r="PQP191" s="129"/>
      <c r="PQQ191" s="129"/>
      <c r="PQR191" s="129"/>
      <c r="PQS191" s="129"/>
      <c r="PQT191" s="129"/>
      <c r="PQU191" s="129"/>
      <c r="PQV191" s="129"/>
      <c r="PQW191" s="129"/>
      <c r="PQX191" s="129"/>
      <c r="PQY191" s="129"/>
      <c r="PQZ191" s="129"/>
      <c r="PRA191" s="129"/>
      <c r="PRB191" s="129"/>
      <c r="PRC191" s="129"/>
      <c r="PRD191" s="129"/>
      <c r="PRE191" s="129"/>
      <c r="PRF191" s="129"/>
      <c r="PRG191" s="129"/>
      <c r="PRH191" s="129"/>
      <c r="PRI191" s="129"/>
      <c r="PRJ191" s="129"/>
      <c r="PRK191" s="129"/>
      <c r="PRL191" s="129"/>
      <c r="PRM191" s="129"/>
      <c r="PRN191" s="129"/>
      <c r="PRO191" s="129"/>
      <c r="PRP191" s="129"/>
      <c r="PRQ191" s="129"/>
      <c r="PRR191" s="129"/>
      <c r="PRS191" s="129"/>
      <c r="PRT191" s="129"/>
      <c r="PRU191" s="129"/>
      <c r="PRV191" s="129"/>
      <c r="PRW191" s="129"/>
      <c r="PRX191" s="129"/>
      <c r="PRY191" s="129"/>
      <c r="PRZ191" s="129"/>
      <c r="PSA191" s="129"/>
      <c r="PSB191" s="129"/>
      <c r="PSC191" s="129"/>
      <c r="PSD191" s="129"/>
      <c r="PSE191" s="129"/>
      <c r="PSF191" s="129"/>
      <c r="PSG191" s="129"/>
      <c r="PSH191" s="129"/>
      <c r="PSI191" s="129"/>
      <c r="PSJ191" s="129"/>
      <c r="PSK191" s="129"/>
      <c r="PSL191" s="129"/>
      <c r="PSM191" s="129"/>
      <c r="PSN191" s="129"/>
      <c r="PSO191" s="129"/>
      <c r="PSP191" s="129"/>
      <c r="PSQ191" s="129"/>
      <c r="PSR191" s="129"/>
      <c r="PSS191" s="129"/>
      <c r="PST191" s="129"/>
      <c r="PSU191" s="129"/>
      <c r="PSV191" s="129"/>
      <c r="PSW191" s="129"/>
      <c r="PSX191" s="129"/>
      <c r="PSY191" s="129"/>
      <c r="PSZ191" s="129"/>
      <c r="PTA191" s="129"/>
      <c r="PTB191" s="129"/>
      <c r="PTC191" s="129"/>
      <c r="PTD191" s="129"/>
      <c r="PTE191" s="129"/>
      <c r="PTF191" s="129"/>
      <c r="PTG191" s="129"/>
      <c r="PTH191" s="129"/>
      <c r="PTI191" s="129"/>
      <c r="PTJ191" s="129"/>
      <c r="PTK191" s="129"/>
      <c r="PTL191" s="129"/>
      <c r="PTM191" s="129"/>
      <c r="PTN191" s="129"/>
      <c r="PTO191" s="129"/>
      <c r="PTP191" s="129"/>
      <c r="PTQ191" s="129"/>
      <c r="PTR191" s="129"/>
      <c r="PTS191" s="129"/>
      <c r="PTT191" s="129"/>
      <c r="PTU191" s="129"/>
      <c r="PTV191" s="129"/>
      <c r="PTW191" s="129"/>
      <c r="PTX191" s="129"/>
      <c r="PTY191" s="129"/>
      <c r="PTZ191" s="129"/>
      <c r="PUA191" s="129"/>
      <c r="PUB191" s="129"/>
      <c r="PUC191" s="129"/>
      <c r="PUD191" s="129"/>
      <c r="PUE191" s="129"/>
      <c r="PUF191" s="129"/>
      <c r="PUG191" s="129"/>
      <c r="PUH191" s="129"/>
      <c r="PUI191" s="129"/>
      <c r="PUJ191" s="129"/>
      <c r="PUK191" s="129"/>
      <c r="PUL191" s="129"/>
      <c r="PUM191" s="129"/>
      <c r="PUN191" s="129"/>
      <c r="PUO191" s="129"/>
      <c r="PUP191" s="129"/>
      <c r="PUQ191" s="129"/>
      <c r="PUR191" s="129"/>
      <c r="PUS191" s="129"/>
      <c r="PUT191" s="129"/>
      <c r="PUU191" s="129"/>
      <c r="PUV191" s="129"/>
      <c r="PUW191" s="129"/>
      <c r="PUX191" s="129"/>
      <c r="PUY191" s="129"/>
      <c r="PUZ191" s="129"/>
      <c r="PVA191" s="129"/>
      <c r="PVB191" s="129"/>
      <c r="PVC191" s="129"/>
      <c r="PVD191" s="129"/>
      <c r="PVE191" s="129"/>
      <c r="PVF191" s="129"/>
      <c r="PVG191" s="129"/>
      <c r="PVH191" s="129"/>
      <c r="PVI191" s="129"/>
      <c r="PVJ191" s="129"/>
      <c r="PVK191" s="129"/>
      <c r="PVL191" s="129"/>
      <c r="PVM191" s="129"/>
      <c r="PVN191" s="129"/>
      <c r="PVO191" s="129"/>
      <c r="PVP191" s="129"/>
      <c r="PVQ191" s="129"/>
      <c r="PVR191" s="129"/>
      <c r="PVS191" s="129"/>
      <c r="PVT191" s="129"/>
      <c r="PVU191" s="129"/>
      <c r="PVV191" s="129"/>
      <c r="PVW191" s="129"/>
      <c r="PVX191" s="129"/>
      <c r="PVY191" s="129"/>
      <c r="PVZ191" s="129"/>
      <c r="PWA191" s="129"/>
      <c r="PWB191" s="129"/>
      <c r="PWC191" s="129"/>
      <c r="PWD191" s="129"/>
      <c r="PWE191" s="129"/>
      <c r="PWF191" s="129"/>
      <c r="PWG191" s="129"/>
      <c r="PWH191" s="129"/>
      <c r="PWI191" s="129"/>
      <c r="PWJ191" s="129"/>
      <c r="PWK191" s="129"/>
      <c r="PWL191" s="129"/>
      <c r="PWM191" s="129"/>
      <c r="PWN191" s="129"/>
      <c r="PWO191" s="129"/>
      <c r="PWP191" s="129"/>
      <c r="PWQ191" s="129"/>
      <c r="PWR191" s="129"/>
      <c r="PWS191" s="129"/>
      <c r="PWT191" s="129"/>
      <c r="PWU191" s="129"/>
      <c r="PWV191" s="129"/>
      <c r="PWW191" s="129"/>
      <c r="PWX191" s="129"/>
      <c r="PWY191" s="129"/>
      <c r="PWZ191" s="129"/>
      <c r="PXA191" s="129"/>
      <c r="PXB191" s="129"/>
      <c r="PXC191" s="129"/>
      <c r="PXD191" s="129"/>
      <c r="PXE191" s="129"/>
      <c r="PXF191" s="129"/>
      <c r="PXG191" s="129"/>
      <c r="PXH191" s="129"/>
      <c r="PXI191" s="129"/>
      <c r="PXJ191" s="129"/>
      <c r="PXK191" s="129"/>
      <c r="PXL191" s="129"/>
      <c r="PXM191" s="129"/>
      <c r="PXN191" s="129"/>
      <c r="PXO191" s="129"/>
      <c r="PXP191" s="129"/>
      <c r="PXQ191" s="129"/>
      <c r="PXR191" s="129"/>
      <c r="PXS191" s="129"/>
      <c r="PXT191" s="129"/>
      <c r="PXU191" s="129"/>
      <c r="PXV191" s="129"/>
      <c r="PXW191" s="129"/>
      <c r="PXX191" s="129"/>
      <c r="PXY191" s="129"/>
      <c r="PXZ191" s="129"/>
      <c r="PYA191" s="129"/>
      <c r="PYB191" s="129"/>
      <c r="PYC191" s="129"/>
      <c r="PYD191" s="129"/>
      <c r="PYE191" s="129"/>
      <c r="PYF191" s="129"/>
      <c r="PYG191" s="129"/>
      <c r="PYH191" s="129"/>
      <c r="PYI191" s="129"/>
      <c r="PYJ191" s="129"/>
      <c r="PYK191" s="129"/>
      <c r="PYL191" s="129"/>
      <c r="PYM191" s="129"/>
      <c r="PYN191" s="129"/>
      <c r="PYO191" s="129"/>
      <c r="PYP191" s="129"/>
      <c r="PYQ191" s="129"/>
      <c r="PYR191" s="129"/>
      <c r="PYS191" s="129"/>
      <c r="PYT191" s="129"/>
      <c r="PYU191" s="129"/>
      <c r="PYV191" s="129"/>
      <c r="PYW191" s="129"/>
      <c r="PYX191" s="129"/>
      <c r="PYY191" s="129"/>
      <c r="PYZ191" s="129"/>
      <c r="PZA191" s="129"/>
      <c r="PZB191" s="129"/>
      <c r="PZC191" s="129"/>
      <c r="PZD191" s="129"/>
      <c r="PZE191" s="129"/>
      <c r="PZF191" s="129"/>
      <c r="PZG191" s="129"/>
      <c r="PZH191" s="129"/>
      <c r="PZI191" s="129"/>
      <c r="PZJ191" s="129"/>
      <c r="PZK191" s="129"/>
      <c r="PZL191" s="129"/>
      <c r="PZM191" s="129"/>
      <c r="PZN191" s="129"/>
      <c r="PZO191" s="129"/>
      <c r="PZP191" s="129"/>
      <c r="PZQ191" s="129"/>
      <c r="PZR191" s="129"/>
      <c r="PZS191" s="129"/>
      <c r="PZT191" s="129"/>
      <c r="PZU191" s="129"/>
      <c r="PZV191" s="129"/>
      <c r="PZW191" s="129"/>
      <c r="PZX191" s="129"/>
      <c r="PZY191" s="129"/>
      <c r="PZZ191" s="129"/>
      <c r="QAA191" s="129"/>
      <c r="QAB191" s="129"/>
      <c r="QAC191" s="129"/>
      <c r="QAD191" s="129"/>
      <c r="QAE191" s="129"/>
      <c r="QAF191" s="129"/>
      <c r="QAG191" s="129"/>
      <c r="QAH191" s="129"/>
      <c r="QAI191" s="129"/>
      <c r="QAJ191" s="129"/>
      <c r="QAK191" s="129"/>
      <c r="QAL191" s="129"/>
      <c r="QAM191" s="129"/>
      <c r="QAN191" s="129"/>
      <c r="QAO191" s="129"/>
      <c r="QAP191" s="129"/>
      <c r="QAQ191" s="129"/>
      <c r="QAR191" s="129"/>
      <c r="QAS191" s="129"/>
      <c r="QAT191" s="129"/>
      <c r="QAU191" s="129"/>
      <c r="QAV191" s="129"/>
      <c r="QAW191" s="129"/>
      <c r="QAX191" s="129"/>
      <c r="QAY191" s="129"/>
      <c r="QAZ191" s="129"/>
      <c r="QBA191" s="129"/>
      <c r="QBB191" s="129"/>
      <c r="QBC191" s="129"/>
      <c r="QBD191" s="129"/>
      <c r="QBE191" s="129"/>
      <c r="QBF191" s="129"/>
      <c r="QBG191" s="129"/>
      <c r="QBH191" s="129"/>
      <c r="QBI191" s="129"/>
      <c r="QBJ191" s="129"/>
      <c r="QBK191" s="129"/>
      <c r="QBL191" s="129"/>
      <c r="QBM191" s="129"/>
      <c r="QBN191" s="129"/>
      <c r="QBO191" s="129"/>
      <c r="QBP191" s="129"/>
      <c r="QBQ191" s="129"/>
      <c r="QBR191" s="129"/>
      <c r="QBS191" s="129"/>
      <c r="QBT191" s="129"/>
      <c r="QBU191" s="129"/>
      <c r="QBV191" s="129"/>
      <c r="QBW191" s="129"/>
      <c r="QBX191" s="129"/>
      <c r="QBY191" s="129"/>
      <c r="QBZ191" s="129"/>
      <c r="QCA191" s="129"/>
      <c r="QCB191" s="129"/>
      <c r="QCC191" s="129"/>
      <c r="QCD191" s="129"/>
      <c r="QCE191" s="129"/>
      <c r="QCF191" s="129"/>
      <c r="QCG191" s="129"/>
      <c r="QCH191" s="129"/>
      <c r="QCI191" s="129"/>
      <c r="QCJ191" s="129"/>
      <c r="QCK191" s="129"/>
      <c r="QCL191" s="129"/>
      <c r="QCM191" s="129"/>
      <c r="QCN191" s="129"/>
      <c r="QCO191" s="129"/>
      <c r="QCP191" s="129"/>
      <c r="QCQ191" s="129"/>
      <c r="QCR191" s="129"/>
      <c r="QCS191" s="129"/>
      <c r="QCT191" s="129"/>
      <c r="QCU191" s="129"/>
      <c r="QCV191" s="129"/>
      <c r="QCW191" s="129"/>
      <c r="QCX191" s="129"/>
      <c r="QCY191" s="129"/>
      <c r="QCZ191" s="129"/>
      <c r="QDA191" s="129"/>
      <c r="QDB191" s="129"/>
      <c r="QDC191" s="129"/>
      <c r="QDD191" s="129"/>
      <c r="QDE191" s="129"/>
      <c r="QDF191" s="129"/>
      <c r="QDG191" s="129"/>
      <c r="QDH191" s="129"/>
      <c r="QDI191" s="129"/>
      <c r="QDJ191" s="129"/>
      <c r="QDK191" s="129"/>
      <c r="QDL191" s="129"/>
      <c r="QDM191" s="129"/>
      <c r="QDN191" s="129"/>
      <c r="QDO191" s="129"/>
      <c r="QDP191" s="129"/>
      <c r="QDQ191" s="129"/>
      <c r="QDR191" s="129"/>
      <c r="QDS191" s="129"/>
      <c r="QDT191" s="129"/>
      <c r="QDU191" s="129"/>
      <c r="QDV191" s="129"/>
      <c r="QDW191" s="129"/>
      <c r="QDX191" s="129"/>
      <c r="QDY191" s="129"/>
      <c r="QDZ191" s="129"/>
      <c r="QEA191" s="129"/>
      <c r="QEB191" s="129"/>
      <c r="QEC191" s="129"/>
      <c r="QED191" s="129"/>
      <c r="QEE191" s="129"/>
      <c r="QEF191" s="129"/>
      <c r="QEG191" s="129"/>
      <c r="QEH191" s="129"/>
      <c r="QEI191" s="129"/>
      <c r="QEJ191" s="129"/>
      <c r="QEK191" s="129"/>
      <c r="QEL191" s="129"/>
      <c r="QEM191" s="129"/>
      <c r="QEN191" s="129"/>
      <c r="QEO191" s="129"/>
      <c r="QEP191" s="129"/>
      <c r="QEQ191" s="129"/>
      <c r="QER191" s="129"/>
      <c r="QES191" s="129"/>
      <c r="QET191" s="129"/>
      <c r="QEU191" s="129"/>
      <c r="QEV191" s="129"/>
      <c r="QEW191" s="129"/>
      <c r="QEX191" s="129"/>
      <c r="QEY191" s="129"/>
      <c r="QEZ191" s="129"/>
      <c r="QFA191" s="129"/>
      <c r="QFB191" s="129"/>
      <c r="QFC191" s="129"/>
      <c r="QFD191" s="129"/>
      <c r="QFE191" s="129"/>
      <c r="QFF191" s="129"/>
      <c r="QFG191" s="129"/>
      <c r="QFH191" s="129"/>
      <c r="QFI191" s="129"/>
      <c r="QFJ191" s="129"/>
      <c r="QFK191" s="129"/>
      <c r="QFL191" s="129"/>
      <c r="QFM191" s="129"/>
      <c r="QFN191" s="129"/>
      <c r="QFO191" s="129"/>
      <c r="QFP191" s="129"/>
      <c r="QFQ191" s="129"/>
      <c r="QFR191" s="129"/>
      <c r="QFS191" s="129"/>
      <c r="QFT191" s="129"/>
      <c r="QFU191" s="129"/>
      <c r="QFV191" s="129"/>
      <c r="QFW191" s="129"/>
      <c r="QFX191" s="129"/>
      <c r="QFY191" s="129"/>
      <c r="QFZ191" s="129"/>
      <c r="QGA191" s="129"/>
      <c r="QGB191" s="129"/>
      <c r="QGC191" s="129"/>
      <c r="QGD191" s="129"/>
      <c r="QGE191" s="129"/>
      <c r="QGF191" s="129"/>
      <c r="QGG191" s="129"/>
      <c r="QGH191" s="129"/>
      <c r="QGI191" s="129"/>
      <c r="QGJ191" s="129"/>
      <c r="QGK191" s="129"/>
      <c r="QGL191" s="129"/>
      <c r="QGM191" s="129"/>
      <c r="QGN191" s="129"/>
      <c r="QGO191" s="129"/>
      <c r="QGP191" s="129"/>
      <c r="QGQ191" s="129"/>
      <c r="QGR191" s="129"/>
      <c r="QGS191" s="129"/>
      <c r="QGT191" s="129"/>
      <c r="QGU191" s="129"/>
      <c r="QGV191" s="129"/>
      <c r="QGW191" s="129"/>
      <c r="QGX191" s="129"/>
      <c r="QGY191" s="129"/>
      <c r="QGZ191" s="129"/>
      <c r="QHA191" s="129"/>
      <c r="QHB191" s="129"/>
      <c r="QHC191" s="129"/>
      <c r="QHD191" s="129"/>
      <c r="QHE191" s="129"/>
      <c r="QHF191" s="129"/>
      <c r="QHG191" s="129"/>
      <c r="QHH191" s="129"/>
      <c r="QHI191" s="129"/>
      <c r="QHJ191" s="129"/>
      <c r="QHK191" s="129"/>
      <c r="QHL191" s="129"/>
      <c r="QHM191" s="129"/>
      <c r="QHN191" s="129"/>
      <c r="QHO191" s="129"/>
      <c r="QHP191" s="129"/>
      <c r="QHQ191" s="129"/>
      <c r="QHR191" s="129"/>
      <c r="QHS191" s="129"/>
      <c r="QHT191" s="129"/>
      <c r="QHU191" s="129"/>
      <c r="QHV191" s="129"/>
      <c r="QHW191" s="129"/>
      <c r="QHX191" s="129"/>
      <c r="QHY191" s="129"/>
      <c r="QHZ191" s="129"/>
      <c r="QIA191" s="129"/>
      <c r="QIB191" s="129"/>
      <c r="QIC191" s="129"/>
      <c r="QID191" s="129"/>
      <c r="QIE191" s="129"/>
      <c r="QIF191" s="129"/>
      <c r="QIG191" s="129"/>
      <c r="QIH191" s="129"/>
      <c r="QII191" s="129"/>
      <c r="QIJ191" s="129"/>
      <c r="QIK191" s="129"/>
      <c r="QIL191" s="129"/>
      <c r="QIM191" s="129"/>
      <c r="QIN191" s="129"/>
      <c r="QIO191" s="129"/>
      <c r="QIP191" s="129"/>
      <c r="QIQ191" s="129"/>
      <c r="QIR191" s="129"/>
      <c r="QIS191" s="129"/>
      <c r="QIT191" s="129"/>
      <c r="QIU191" s="129"/>
      <c r="QIV191" s="129"/>
      <c r="QIW191" s="129"/>
      <c r="QIX191" s="129"/>
      <c r="QIY191" s="129"/>
      <c r="QIZ191" s="129"/>
      <c r="QJA191" s="129"/>
      <c r="QJB191" s="129"/>
      <c r="QJC191" s="129"/>
      <c r="QJD191" s="129"/>
      <c r="QJE191" s="129"/>
      <c r="QJF191" s="129"/>
      <c r="QJG191" s="129"/>
      <c r="QJH191" s="129"/>
      <c r="QJI191" s="129"/>
      <c r="QJJ191" s="129"/>
      <c r="QJK191" s="129"/>
      <c r="QJL191" s="129"/>
      <c r="QJM191" s="129"/>
      <c r="QJN191" s="129"/>
      <c r="QJO191" s="129"/>
      <c r="QJP191" s="129"/>
      <c r="QJQ191" s="129"/>
      <c r="QJR191" s="129"/>
      <c r="QJS191" s="129"/>
      <c r="QJT191" s="129"/>
      <c r="QJU191" s="129"/>
      <c r="QJV191" s="129"/>
      <c r="QJW191" s="129"/>
      <c r="QJX191" s="129"/>
      <c r="QJY191" s="129"/>
      <c r="QJZ191" s="129"/>
      <c r="QKA191" s="129"/>
      <c r="QKB191" s="129"/>
      <c r="QKC191" s="129"/>
      <c r="QKD191" s="129"/>
      <c r="QKE191" s="129"/>
      <c r="QKF191" s="129"/>
      <c r="QKG191" s="129"/>
      <c r="QKH191" s="129"/>
      <c r="QKI191" s="129"/>
      <c r="QKJ191" s="129"/>
      <c r="QKK191" s="129"/>
      <c r="QKL191" s="129"/>
      <c r="QKM191" s="129"/>
      <c r="QKN191" s="129"/>
      <c r="QKO191" s="129"/>
      <c r="QKP191" s="129"/>
      <c r="QKQ191" s="129"/>
      <c r="QKR191" s="129"/>
      <c r="QKS191" s="129"/>
      <c r="QKT191" s="129"/>
      <c r="QKU191" s="129"/>
      <c r="QKV191" s="129"/>
      <c r="QKW191" s="129"/>
      <c r="QKX191" s="129"/>
      <c r="QKY191" s="129"/>
      <c r="QKZ191" s="129"/>
      <c r="QLA191" s="129"/>
      <c r="QLB191" s="129"/>
      <c r="QLC191" s="129"/>
      <c r="QLD191" s="129"/>
      <c r="QLE191" s="129"/>
      <c r="QLF191" s="129"/>
      <c r="QLG191" s="129"/>
      <c r="QLH191" s="129"/>
      <c r="QLI191" s="129"/>
      <c r="QLJ191" s="129"/>
      <c r="QLK191" s="129"/>
      <c r="QLL191" s="129"/>
      <c r="QLM191" s="129"/>
      <c r="QLN191" s="129"/>
      <c r="QLO191" s="129"/>
      <c r="QLP191" s="129"/>
      <c r="QLQ191" s="129"/>
      <c r="QLR191" s="129"/>
      <c r="QLS191" s="129"/>
      <c r="QLT191" s="129"/>
      <c r="QLU191" s="129"/>
      <c r="QLV191" s="129"/>
      <c r="QLW191" s="129"/>
      <c r="QLX191" s="129"/>
      <c r="QLY191" s="129"/>
      <c r="QLZ191" s="129"/>
      <c r="QMA191" s="129"/>
      <c r="QMB191" s="129"/>
      <c r="QMC191" s="129"/>
      <c r="QMD191" s="129"/>
      <c r="QME191" s="129"/>
      <c r="QMF191" s="129"/>
      <c r="QMG191" s="129"/>
      <c r="QMH191" s="129"/>
      <c r="QMI191" s="129"/>
      <c r="QMJ191" s="129"/>
      <c r="QMK191" s="129"/>
      <c r="QML191" s="129"/>
      <c r="QMM191" s="129"/>
      <c r="QMN191" s="129"/>
      <c r="QMO191" s="129"/>
      <c r="QMP191" s="129"/>
      <c r="QMQ191" s="129"/>
      <c r="QMR191" s="129"/>
      <c r="QMS191" s="129"/>
      <c r="QMT191" s="129"/>
      <c r="QMU191" s="129"/>
      <c r="QMV191" s="129"/>
      <c r="QMW191" s="129"/>
      <c r="QMX191" s="129"/>
      <c r="QMY191" s="129"/>
      <c r="QMZ191" s="129"/>
      <c r="QNA191" s="129"/>
      <c r="QNB191" s="129"/>
      <c r="QNC191" s="129"/>
      <c r="QND191" s="129"/>
      <c r="QNE191" s="129"/>
      <c r="QNF191" s="129"/>
      <c r="QNG191" s="129"/>
      <c r="QNH191" s="129"/>
      <c r="QNI191" s="129"/>
      <c r="QNJ191" s="129"/>
      <c r="QNK191" s="129"/>
      <c r="QNL191" s="129"/>
      <c r="QNM191" s="129"/>
      <c r="QNN191" s="129"/>
      <c r="QNO191" s="129"/>
      <c r="QNP191" s="129"/>
      <c r="QNQ191" s="129"/>
      <c r="QNR191" s="129"/>
      <c r="QNS191" s="129"/>
      <c r="QNT191" s="129"/>
      <c r="QNU191" s="129"/>
      <c r="QNV191" s="129"/>
      <c r="QNW191" s="129"/>
      <c r="QNX191" s="129"/>
      <c r="QNY191" s="129"/>
      <c r="QNZ191" s="129"/>
      <c r="QOA191" s="129"/>
      <c r="QOB191" s="129"/>
      <c r="QOC191" s="129"/>
      <c r="QOD191" s="129"/>
      <c r="QOE191" s="129"/>
      <c r="QOF191" s="129"/>
      <c r="QOG191" s="129"/>
      <c r="QOH191" s="129"/>
      <c r="QOI191" s="129"/>
      <c r="QOJ191" s="129"/>
      <c r="QOK191" s="129"/>
      <c r="QOL191" s="129"/>
      <c r="QOM191" s="129"/>
      <c r="QON191" s="129"/>
      <c r="QOO191" s="129"/>
      <c r="QOP191" s="129"/>
      <c r="QOQ191" s="129"/>
      <c r="QOR191" s="129"/>
      <c r="QOS191" s="129"/>
      <c r="QOT191" s="129"/>
      <c r="QOU191" s="129"/>
      <c r="QOV191" s="129"/>
      <c r="QOW191" s="129"/>
      <c r="QOX191" s="129"/>
      <c r="QOY191" s="129"/>
      <c r="QOZ191" s="129"/>
      <c r="QPA191" s="129"/>
      <c r="QPB191" s="129"/>
      <c r="QPC191" s="129"/>
      <c r="QPD191" s="129"/>
      <c r="QPE191" s="129"/>
      <c r="QPF191" s="129"/>
      <c r="QPG191" s="129"/>
      <c r="QPH191" s="129"/>
      <c r="QPI191" s="129"/>
      <c r="QPJ191" s="129"/>
      <c r="QPK191" s="129"/>
      <c r="QPL191" s="129"/>
      <c r="QPM191" s="129"/>
      <c r="QPN191" s="129"/>
      <c r="QPO191" s="129"/>
      <c r="QPP191" s="129"/>
      <c r="QPQ191" s="129"/>
      <c r="QPR191" s="129"/>
      <c r="QPS191" s="129"/>
      <c r="QPT191" s="129"/>
      <c r="QPU191" s="129"/>
      <c r="QPV191" s="129"/>
      <c r="QPW191" s="129"/>
      <c r="QPX191" s="129"/>
      <c r="QPY191" s="129"/>
      <c r="QPZ191" s="129"/>
      <c r="QQA191" s="129"/>
      <c r="QQB191" s="129"/>
      <c r="QQC191" s="129"/>
      <c r="QQD191" s="129"/>
      <c r="QQE191" s="129"/>
      <c r="QQF191" s="129"/>
      <c r="QQG191" s="129"/>
      <c r="QQH191" s="129"/>
      <c r="QQI191" s="129"/>
      <c r="QQJ191" s="129"/>
      <c r="QQK191" s="129"/>
      <c r="QQL191" s="129"/>
      <c r="QQM191" s="129"/>
      <c r="QQN191" s="129"/>
      <c r="QQO191" s="129"/>
      <c r="QQP191" s="129"/>
      <c r="QQQ191" s="129"/>
      <c r="QQR191" s="129"/>
      <c r="QQS191" s="129"/>
      <c r="QQT191" s="129"/>
      <c r="QQU191" s="129"/>
      <c r="QQV191" s="129"/>
      <c r="QQW191" s="129"/>
      <c r="QQX191" s="129"/>
      <c r="QQY191" s="129"/>
      <c r="QQZ191" s="129"/>
      <c r="QRA191" s="129"/>
      <c r="QRB191" s="129"/>
      <c r="QRC191" s="129"/>
      <c r="QRD191" s="129"/>
      <c r="QRE191" s="129"/>
      <c r="QRF191" s="129"/>
      <c r="QRG191" s="129"/>
      <c r="QRH191" s="129"/>
      <c r="QRI191" s="129"/>
      <c r="QRJ191" s="129"/>
      <c r="QRK191" s="129"/>
      <c r="QRL191" s="129"/>
      <c r="QRM191" s="129"/>
      <c r="QRN191" s="129"/>
      <c r="QRO191" s="129"/>
      <c r="QRP191" s="129"/>
      <c r="QRQ191" s="129"/>
      <c r="QRR191" s="129"/>
      <c r="QRS191" s="129"/>
      <c r="QRT191" s="129"/>
      <c r="QRU191" s="129"/>
      <c r="QRV191" s="129"/>
      <c r="QRW191" s="129"/>
      <c r="QRX191" s="129"/>
      <c r="QRY191" s="129"/>
      <c r="QRZ191" s="129"/>
      <c r="QSA191" s="129"/>
      <c r="QSB191" s="129"/>
      <c r="QSC191" s="129"/>
      <c r="QSD191" s="129"/>
      <c r="QSE191" s="129"/>
      <c r="QSF191" s="129"/>
      <c r="QSG191" s="129"/>
      <c r="QSH191" s="129"/>
      <c r="QSI191" s="129"/>
      <c r="QSJ191" s="129"/>
      <c r="QSK191" s="129"/>
      <c r="QSL191" s="129"/>
      <c r="QSM191" s="129"/>
      <c r="QSN191" s="129"/>
      <c r="QSO191" s="129"/>
      <c r="QSP191" s="129"/>
      <c r="QSQ191" s="129"/>
      <c r="QSR191" s="129"/>
      <c r="QSS191" s="129"/>
      <c r="QST191" s="129"/>
      <c r="QSU191" s="129"/>
      <c r="QSV191" s="129"/>
      <c r="QSW191" s="129"/>
      <c r="QSX191" s="129"/>
      <c r="QSY191" s="129"/>
      <c r="QSZ191" s="129"/>
      <c r="QTA191" s="129"/>
      <c r="QTB191" s="129"/>
      <c r="QTC191" s="129"/>
      <c r="QTD191" s="129"/>
      <c r="QTE191" s="129"/>
      <c r="QTF191" s="129"/>
      <c r="QTG191" s="129"/>
      <c r="QTH191" s="129"/>
      <c r="QTI191" s="129"/>
      <c r="QTJ191" s="129"/>
      <c r="QTK191" s="129"/>
      <c r="QTL191" s="129"/>
      <c r="QTM191" s="129"/>
      <c r="QTN191" s="129"/>
      <c r="QTO191" s="129"/>
      <c r="QTP191" s="129"/>
      <c r="QTQ191" s="129"/>
      <c r="QTR191" s="129"/>
      <c r="QTS191" s="129"/>
      <c r="QTT191" s="129"/>
      <c r="QTU191" s="129"/>
      <c r="QTV191" s="129"/>
      <c r="QTW191" s="129"/>
      <c r="QTX191" s="129"/>
      <c r="QTY191" s="129"/>
      <c r="QTZ191" s="129"/>
      <c r="QUA191" s="129"/>
      <c r="QUB191" s="129"/>
      <c r="QUC191" s="129"/>
      <c r="QUD191" s="129"/>
      <c r="QUE191" s="129"/>
      <c r="QUF191" s="129"/>
      <c r="QUG191" s="129"/>
      <c r="QUH191" s="129"/>
      <c r="QUI191" s="129"/>
      <c r="QUJ191" s="129"/>
      <c r="QUK191" s="129"/>
      <c r="QUL191" s="129"/>
      <c r="QUM191" s="129"/>
      <c r="QUN191" s="129"/>
      <c r="QUO191" s="129"/>
      <c r="QUP191" s="129"/>
      <c r="QUQ191" s="129"/>
      <c r="QUR191" s="129"/>
      <c r="QUS191" s="129"/>
      <c r="QUT191" s="129"/>
      <c r="QUU191" s="129"/>
      <c r="QUV191" s="129"/>
      <c r="QUW191" s="129"/>
      <c r="QUX191" s="129"/>
      <c r="QUY191" s="129"/>
      <c r="QUZ191" s="129"/>
      <c r="QVA191" s="129"/>
      <c r="QVB191" s="129"/>
      <c r="QVC191" s="129"/>
      <c r="QVD191" s="129"/>
      <c r="QVE191" s="129"/>
      <c r="QVF191" s="129"/>
      <c r="QVG191" s="129"/>
      <c r="QVH191" s="129"/>
      <c r="QVI191" s="129"/>
      <c r="QVJ191" s="129"/>
      <c r="QVK191" s="129"/>
      <c r="QVL191" s="129"/>
      <c r="QVM191" s="129"/>
      <c r="QVN191" s="129"/>
      <c r="QVO191" s="129"/>
      <c r="QVP191" s="129"/>
      <c r="QVQ191" s="129"/>
      <c r="QVR191" s="129"/>
      <c r="QVS191" s="129"/>
      <c r="QVT191" s="129"/>
      <c r="QVU191" s="129"/>
      <c r="QVV191" s="129"/>
      <c r="QVW191" s="129"/>
      <c r="QVX191" s="129"/>
      <c r="QVY191" s="129"/>
      <c r="QVZ191" s="129"/>
      <c r="QWA191" s="129"/>
      <c r="QWB191" s="129"/>
      <c r="QWC191" s="129"/>
      <c r="QWD191" s="129"/>
      <c r="QWE191" s="129"/>
      <c r="QWF191" s="129"/>
      <c r="QWG191" s="129"/>
      <c r="QWH191" s="129"/>
      <c r="QWI191" s="129"/>
      <c r="QWJ191" s="129"/>
      <c r="QWK191" s="129"/>
      <c r="QWL191" s="129"/>
      <c r="QWM191" s="129"/>
      <c r="QWN191" s="129"/>
      <c r="QWO191" s="129"/>
      <c r="QWP191" s="129"/>
      <c r="QWQ191" s="129"/>
      <c r="QWR191" s="129"/>
      <c r="QWS191" s="129"/>
      <c r="QWT191" s="129"/>
      <c r="QWU191" s="129"/>
      <c r="QWV191" s="129"/>
      <c r="QWW191" s="129"/>
      <c r="QWX191" s="129"/>
      <c r="QWY191" s="129"/>
      <c r="QWZ191" s="129"/>
      <c r="QXA191" s="129"/>
      <c r="QXB191" s="129"/>
      <c r="QXC191" s="129"/>
      <c r="QXD191" s="129"/>
      <c r="QXE191" s="129"/>
      <c r="QXF191" s="129"/>
      <c r="QXG191" s="129"/>
      <c r="QXH191" s="129"/>
      <c r="QXI191" s="129"/>
      <c r="QXJ191" s="129"/>
      <c r="QXK191" s="129"/>
      <c r="QXL191" s="129"/>
      <c r="QXM191" s="129"/>
      <c r="QXN191" s="129"/>
      <c r="QXO191" s="129"/>
      <c r="QXP191" s="129"/>
      <c r="QXQ191" s="129"/>
      <c r="QXR191" s="129"/>
      <c r="QXS191" s="129"/>
      <c r="QXT191" s="129"/>
      <c r="QXU191" s="129"/>
      <c r="QXV191" s="129"/>
      <c r="QXW191" s="129"/>
      <c r="QXX191" s="129"/>
      <c r="QXY191" s="129"/>
      <c r="QXZ191" s="129"/>
      <c r="QYA191" s="129"/>
      <c r="QYB191" s="129"/>
      <c r="QYC191" s="129"/>
      <c r="QYD191" s="129"/>
      <c r="QYE191" s="129"/>
      <c r="QYF191" s="129"/>
      <c r="QYG191" s="129"/>
      <c r="QYH191" s="129"/>
      <c r="QYI191" s="129"/>
      <c r="QYJ191" s="129"/>
      <c r="QYK191" s="129"/>
      <c r="QYL191" s="129"/>
      <c r="QYM191" s="129"/>
      <c r="QYN191" s="129"/>
      <c r="QYO191" s="129"/>
      <c r="QYP191" s="129"/>
      <c r="QYQ191" s="129"/>
      <c r="QYR191" s="129"/>
      <c r="QYS191" s="129"/>
      <c r="QYT191" s="129"/>
      <c r="QYU191" s="129"/>
      <c r="QYV191" s="129"/>
      <c r="QYW191" s="129"/>
      <c r="QYX191" s="129"/>
      <c r="QYY191" s="129"/>
      <c r="QYZ191" s="129"/>
      <c r="QZA191" s="129"/>
      <c r="QZB191" s="129"/>
      <c r="QZC191" s="129"/>
      <c r="QZD191" s="129"/>
      <c r="QZE191" s="129"/>
      <c r="QZF191" s="129"/>
      <c r="QZG191" s="129"/>
      <c r="QZH191" s="129"/>
      <c r="QZI191" s="129"/>
      <c r="QZJ191" s="129"/>
      <c r="QZK191" s="129"/>
      <c r="QZL191" s="129"/>
      <c r="QZM191" s="129"/>
      <c r="QZN191" s="129"/>
      <c r="QZO191" s="129"/>
      <c r="QZP191" s="129"/>
      <c r="QZQ191" s="129"/>
      <c r="QZR191" s="129"/>
      <c r="QZS191" s="129"/>
      <c r="QZT191" s="129"/>
      <c r="QZU191" s="129"/>
      <c r="QZV191" s="129"/>
      <c r="QZW191" s="129"/>
      <c r="QZX191" s="129"/>
      <c r="QZY191" s="129"/>
      <c r="QZZ191" s="129"/>
      <c r="RAA191" s="129"/>
      <c r="RAB191" s="129"/>
      <c r="RAC191" s="129"/>
      <c r="RAD191" s="129"/>
      <c r="RAE191" s="129"/>
      <c r="RAF191" s="129"/>
      <c r="RAG191" s="129"/>
      <c r="RAH191" s="129"/>
      <c r="RAI191" s="129"/>
      <c r="RAJ191" s="129"/>
      <c r="RAK191" s="129"/>
      <c r="RAL191" s="129"/>
      <c r="RAM191" s="129"/>
      <c r="RAN191" s="129"/>
      <c r="RAO191" s="129"/>
      <c r="RAP191" s="129"/>
      <c r="RAQ191" s="129"/>
      <c r="RAR191" s="129"/>
      <c r="RAS191" s="129"/>
      <c r="RAT191" s="129"/>
      <c r="RAU191" s="129"/>
      <c r="RAV191" s="129"/>
      <c r="RAW191" s="129"/>
      <c r="RAX191" s="129"/>
      <c r="RAY191" s="129"/>
      <c r="RAZ191" s="129"/>
      <c r="RBA191" s="129"/>
      <c r="RBB191" s="129"/>
      <c r="RBC191" s="129"/>
      <c r="RBD191" s="129"/>
      <c r="RBE191" s="129"/>
      <c r="RBF191" s="129"/>
      <c r="RBG191" s="129"/>
      <c r="RBH191" s="129"/>
      <c r="RBI191" s="129"/>
      <c r="RBJ191" s="129"/>
      <c r="RBK191" s="129"/>
      <c r="RBL191" s="129"/>
      <c r="RBM191" s="129"/>
      <c r="RBN191" s="129"/>
      <c r="RBO191" s="129"/>
      <c r="RBP191" s="129"/>
      <c r="RBQ191" s="129"/>
      <c r="RBR191" s="129"/>
      <c r="RBS191" s="129"/>
      <c r="RBT191" s="129"/>
      <c r="RBU191" s="129"/>
      <c r="RBV191" s="129"/>
      <c r="RBW191" s="129"/>
      <c r="RBX191" s="129"/>
      <c r="RBY191" s="129"/>
      <c r="RBZ191" s="129"/>
      <c r="RCA191" s="129"/>
      <c r="RCB191" s="129"/>
      <c r="RCC191" s="129"/>
      <c r="RCD191" s="129"/>
      <c r="RCE191" s="129"/>
      <c r="RCF191" s="129"/>
      <c r="RCG191" s="129"/>
      <c r="RCH191" s="129"/>
      <c r="RCI191" s="129"/>
      <c r="RCJ191" s="129"/>
      <c r="RCK191" s="129"/>
      <c r="RCL191" s="129"/>
      <c r="RCM191" s="129"/>
      <c r="RCN191" s="129"/>
      <c r="RCO191" s="129"/>
      <c r="RCP191" s="129"/>
      <c r="RCQ191" s="129"/>
      <c r="RCR191" s="129"/>
      <c r="RCS191" s="129"/>
      <c r="RCT191" s="129"/>
      <c r="RCU191" s="129"/>
      <c r="RCV191" s="129"/>
      <c r="RCW191" s="129"/>
      <c r="RCX191" s="129"/>
      <c r="RCY191" s="129"/>
      <c r="RCZ191" s="129"/>
      <c r="RDA191" s="129"/>
      <c r="RDB191" s="129"/>
      <c r="RDC191" s="129"/>
      <c r="RDD191" s="129"/>
      <c r="RDE191" s="129"/>
      <c r="RDF191" s="129"/>
      <c r="RDG191" s="129"/>
      <c r="RDH191" s="129"/>
      <c r="RDI191" s="129"/>
      <c r="RDJ191" s="129"/>
      <c r="RDK191" s="129"/>
      <c r="RDL191" s="129"/>
      <c r="RDM191" s="129"/>
      <c r="RDN191" s="129"/>
      <c r="RDO191" s="129"/>
      <c r="RDP191" s="129"/>
      <c r="RDQ191" s="129"/>
      <c r="RDR191" s="129"/>
      <c r="RDS191" s="129"/>
      <c r="RDT191" s="129"/>
      <c r="RDU191" s="129"/>
      <c r="RDV191" s="129"/>
      <c r="RDW191" s="129"/>
      <c r="RDX191" s="129"/>
      <c r="RDY191" s="129"/>
      <c r="RDZ191" s="129"/>
      <c r="REA191" s="129"/>
      <c r="REB191" s="129"/>
      <c r="REC191" s="129"/>
      <c r="RED191" s="129"/>
      <c r="REE191" s="129"/>
      <c r="REF191" s="129"/>
      <c r="REG191" s="129"/>
      <c r="REH191" s="129"/>
      <c r="REI191" s="129"/>
      <c r="REJ191" s="129"/>
      <c r="REK191" s="129"/>
      <c r="REL191" s="129"/>
      <c r="REM191" s="129"/>
      <c r="REN191" s="129"/>
      <c r="REO191" s="129"/>
      <c r="REP191" s="129"/>
      <c r="REQ191" s="129"/>
      <c r="RER191" s="129"/>
      <c r="RES191" s="129"/>
      <c r="RET191" s="129"/>
      <c r="REU191" s="129"/>
      <c r="REV191" s="129"/>
      <c r="REW191" s="129"/>
      <c r="REX191" s="129"/>
      <c r="REY191" s="129"/>
      <c r="REZ191" s="129"/>
      <c r="RFA191" s="129"/>
      <c r="RFB191" s="129"/>
      <c r="RFC191" s="129"/>
      <c r="RFD191" s="129"/>
      <c r="RFE191" s="129"/>
      <c r="RFF191" s="129"/>
      <c r="RFG191" s="129"/>
      <c r="RFH191" s="129"/>
      <c r="RFI191" s="129"/>
      <c r="RFJ191" s="129"/>
      <c r="RFK191" s="129"/>
      <c r="RFL191" s="129"/>
      <c r="RFM191" s="129"/>
      <c r="RFN191" s="129"/>
      <c r="RFO191" s="129"/>
      <c r="RFP191" s="129"/>
      <c r="RFQ191" s="129"/>
      <c r="RFR191" s="129"/>
      <c r="RFS191" s="129"/>
      <c r="RFT191" s="129"/>
      <c r="RFU191" s="129"/>
      <c r="RFV191" s="129"/>
      <c r="RFW191" s="129"/>
      <c r="RFX191" s="129"/>
      <c r="RFY191" s="129"/>
      <c r="RFZ191" s="129"/>
      <c r="RGA191" s="129"/>
      <c r="RGB191" s="129"/>
      <c r="RGC191" s="129"/>
      <c r="RGD191" s="129"/>
      <c r="RGE191" s="129"/>
      <c r="RGF191" s="129"/>
      <c r="RGG191" s="129"/>
      <c r="RGH191" s="129"/>
      <c r="RGI191" s="129"/>
      <c r="RGJ191" s="129"/>
      <c r="RGK191" s="129"/>
      <c r="RGL191" s="129"/>
      <c r="RGM191" s="129"/>
      <c r="RGN191" s="129"/>
      <c r="RGO191" s="129"/>
      <c r="RGP191" s="129"/>
      <c r="RGQ191" s="129"/>
      <c r="RGR191" s="129"/>
      <c r="RGS191" s="129"/>
      <c r="RGT191" s="129"/>
      <c r="RGU191" s="129"/>
      <c r="RGV191" s="129"/>
      <c r="RGW191" s="129"/>
      <c r="RGX191" s="129"/>
      <c r="RGY191" s="129"/>
      <c r="RGZ191" s="129"/>
      <c r="RHA191" s="129"/>
      <c r="RHB191" s="129"/>
      <c r="RHC191" s="129"/>
      <c r="RHD191" s="129"/>
      <c r="RHE191" s="129"/>
      <c r="RHF191" s="129"/>
      <c r="RHG191" s="129"/>
      <c r="RHH191" s="129"/>
      <c r="RHI191" s="129"/>
      <c r="RHJ191" s="129"/>
      <c r="RHK191" s="129"/>
      <c r="RHL191" s="129"/>
      <c r="RHM191" s="129"/>
      <c r="RHN191" s="129"/>
      <c r="RHO191" s="129"/>
      <c r="RHP191" s="129"/>
      <c r="RHQ191" s="129"/>
      <c r="RHR191" s="129"/>
      <c r="RHS191" s="129"/>
      <c r="RHT191" s="129"/>
      <c r="RHU191" s="129"/>
      <c r="RHV191" s="129"/>
      <c r="RHW191" s="129"/>
      <c r="RHX191" s="129"/>
      <c r="RHY191" s="129"/>
      <c r="RHZ191" s="129"/>
      <c r="RIA191" s="129"/>
      <c r="RIB191" s="129"/>
      <c r="RIC191" s="129"/>
      <c r="RID191" s="129"/>
      <c r="RIE191" s="129"/>
      <c r="RIF191" s="129"/>
      <c r="RIG191" s="129"/>
      <c r="RIH191" s="129"/>
      <c r="RII191" s="129"/>
      <c r="RIJ191" s="129"/>
      <c r="RIK191" s="129"/>
      <c r="RIL191" s="129"/>
      <c r="RIM191" s="129"/>
      <c r="RIN191" s="129"/>
      <c r="RIO191" s="129"/>
      <c r="RIP191" s="129"/>
      <c r="RIQ191" s="129"/>
      <c r="RIR191" s="129"/>
      <c r="RIS191" s="129"/>
      <c r="RIT191" s="129"/>
      <c r="RIU191" s="129"/>
      <c r="RIV191" s="129"/>
      <c r="RIW191" s="129"/>
      <c r="RIX191" s="129"/>
      <c r="RIY191" s="129"/>
      <c r="RIZ191" s="129"/>
      <c r="RJA191" s="129"/>
      <c r="RJB191" s="129"/>
      <c r="RJC191" s="129"/>
      <c r="RJD191" s="129"/>
      <c r="RJE191" s="129"/>
      <c r="RJF191" s="129"/>
      <c r="RJG191" s="129"/>
      <c r="RJH191" s="129"/>
      <c r="RJI191" s="129"/>
      <c r="RJJ191" s="129"/>
      <c r="RJK191" s="129"/>
      <c r="RJL191" s="129"/>
      <c r="RJM191" s="129"/>
      <c r="RJN191" s="129"/>
      <c r="RJO191" s="129"/>
      <c r="RJP191" s="129"/>
      <c r="RJQ191" s="129"/>
      <c r="RJR191" s="129"/>
      <c r="RJS191" s="129"/>
      <c r="RJT191" s="129"/>
      <c r="RJU191" s="129"/>
      <c r="RJV191" s="129"/>
      <c r="RJW191" s="129"/>
      <c r="RJX191" s="129"/>
      <c r="RJY191" s="129"/>
      <c r="RJZ191" s="129"/>
      <c r="RKA191" s="129"/>
      <c r="RKB191" s="129"/>
      <c r="RKC191" s="129"/>
      <c r="RKD191" s="129"/>
      <c r="RKE191" s="129"/>
      <c r="RKF191" s="129"/>
      <c r="RKG191" s="129"/>
      <c r="RKH191" s="129"/>
      <c r="RKI191" s="129"/>
      <c r="RKJ191" s="129"/>
      <c r="RKK191" s="129"/>
      <c r="RKL191" s="129"/>
      <c r="RKM191" s="129"/>
      <c r="RKN191" s="129"/>
      <c r="RKO191" s="129"/>
      <c r="RKP191" s="129"/>
      <c r="RKQ191" s="129"/>
      <c r="RKR191" s="129"/>
      <c r="RKS191" s="129"/>
      <c r="RKT191" s="129"/>
      <c r="RKU191" s="129"/>
      <c r="RKV191" s="129"/>
      <c r="RKW191" s="129"/>
      <c r="RKX191" s="129"/>
      <c r="RKY191" s="129"/>
      <c r="RKZ191" s="129"/>
      <c r="RLA191" s="129"/>
      <c r="RLB191" s="129"/>
      <c r="RLC191" s="129"/>
      <c r="RLD191" s="129"/>
      <c r="RLE191" s="129"/>
      <c r="RLF191" s="129"/>
      <c r="RLG191" s="129"/>
      <c r="RLH191" s="129"/>
      <c r="RLI191" s="129"/>
      <c r="RLJ191" s="129"/>
      <c r="RLK191" s="129"/>
      <c r="RLL191" s="129"/>
      <c r="RLM191" s="129"/>
      <c r="RLN191" s="129"/>
      <c r="RLO191" s="129"/>
      <c r="RLP191" s="129"/>
      <c r="RLQ191" s="129"/>
      <c r="RLR191" s="129"/>
      <c r="RLS191" s="129"/>
      <c r="RLT191" s="129"/>
      <c r="RLU191" s="129"/>
      <c r="RLV191" s="129"/>
      <c r="RLW191" s="129"/>
      <c r="RLX191" s="129"/>
      <c r="RLY191" s="129"/>
      <c r="RLZ191" s="129"/>
      <c r="RMA191" s="129"/>
      <c r="RMB191" s="129"/>
      <c r="RMC191" s="129"/>
      <c r="RMD191" s="129"/>
      <c r="RME191" s="129"/>
      <c r="RMF191" s="129"/>
      <c r="RMG191" s="129"/>
      <c r="RMH191" s="129"/>
      <c r="RMI191" s="129"/>
      <c r="RMJ191" s="129"/>
      <c r="RMK191" s="129"/>
      <c r="RML191" s="129"/>
      <c r="RMM191" s="129"/>
      <c r="RMN191" s="129"/>
      <c r="RMO191" s="129"/>
      <c r="RMP191" s="129"/>
      <c r="RMQ191" s="129"/>
      <c r="RMR191" s="129"/>
      <c r="RMS191" s="129"/>
      <c r="RMT191" s="129"/>
      <c r="RMU191" s="129"/>
      <c r="RMV191" s="129"/>
      <c r="RMW191" s="129"/>
      <c r="RMX191" s="129"/>
      <c r="RMY191" s="129"/>
      <c r="RMZ191" s="129"/>
      <c r="RNA191" s="129"/>
      <c r="RNB191" s="129"/>
      <c r="RNC191" s="129"/>
      <c r="RND191" s="129"/>
      <c r="RNE191" s="129"/>
      <c r="RNF191" s="129"/>
      <c r="RNG191" s="129"/>
      <c r="RNH191" s="129"/>
      <c r="RNI191" s="129"/>
      <c r="RNJ191" s="129"/>
      <c r="RNK191" s="129"/>
      <c r="RNL191" s="129"/>
      <c r="RNM191" s="129"/>
      <c r="RNN191" s="129"/>
      <c r="RNO191" s="129"/>
      <c r="RNP191" s="129"/>
      <c r="RNQ191" s="129"/>
      <c r="RNR191" s="129"/>
      <c r="RNS191" s="129"/>
      <c r="RNT191" s="129"/>
      <c r="RNU191" s="129"/>
      <c r="RNV191" s="129"/>
      <c r="RNW191" s="129"/>
      <c r="RNX191" s="129"/>
      <c r="RNY191" s="129"/>
      <c r="RNZ191" s="129"/>
      <c r="ROA191" s="129"/>
      <c r="ROB191" s="129"/>
      <c r="ROC191" s="129"/>
      <c r="ROD191" s="129"/>
      <c r="ROE191" s="129"/>
      <c r="ROF191" s="129"/>
      <c r="ROG191" s="129"/>
      <c r="ROH191" s="129"/>
      <c r="ROI191" s="129"/>
      <c r="ROJ191" s="129"/>
      <c r="ROK191" s="129"/>
      <c r="ROL191" s="129"/>
      <c r="ROM191" s="129"/>
      <c r="RON191" s="129"/>
      <c r="ROO191" s="129"/>
      <c r="ROP191" s="129"/>
      <c r="ROQ191" s="129"/>
      <c r="ROR191" s="129"/>
      <c r="ROS191" s="129"/>
      <c r="ROT191" s="129"/>
      <c r="ROU191" s="129"/>
      <c r="ROV191" s="129"/>
      <c r="ROW191" s="129"/>
      <c r="ROX191" s="129"/>
      <c r="ROY191" s="129"/>
      <c r="ROZ191" s="129"/>
      <c r="RPA191" s="129"/>
      <c r="RPB191" s="129"/>
      <c r="RPC191" s="129"/>
      <c r="RPD191" s="129"/>
      <c r="RPE191" s="129"/>
      <c r="RPF191" s="129"/>
      <c r="RPG191" s="129"/>
      <c r="RPH191" s="129"/>
      <c r="RPI191" s="129"/>
      <c r="RPJ191" s="129"/>
      <c r="RPK191" s="129"/>
      <c r="RPL191" s="129"/>
      <c r="RPM191" s="129"/>
      <c r="RPN191" s="129"/>
      <c r="RPO191" s="129"/>
      <c r="RPP191" s="129"/>
      <c r="RPQ191" s="129"/>
      <c r="RPR191" s="129"/>
      <c r="RPS191" s="129"/>
      <c r="RPT191" s="129"/>
      <c r="RPU191" s="129"/>
      <c r="RPV191" s="129"/>
      <c r="RPW191" s="129"/>
      <c r="RPX191" s="129"/>
      <c r="RPY191" s="129"/>
      <c r="RPZ191" s="129"/>
      <c r="RQA191" s="129"/>
      <c r="RQB191" s="129"/>
      <c r="RQC191" s="129"/>
      <c r="RQD191" s="129"/>
      <c r="RQE191" s="129"/>
      <c r="RQF191" s="129"/>
      <c r="RQG191" s="129"/>
      <c r="RQH191" s="129"/>
      <c r="RQI191" s="129"/>
      <c r="RQJ191" s="129"/>
      <c r="RQK191" s="129"/>
      <c r="RQL191" s="129"/>
      <c r="RQM191" s="129"/>
      <c r="RQN191" s="129"/>
      <c r="RQO191" s="129"/>
      <c r="RQP191" s="129"/>
      <c r="RQQ191" s="129"/>
      <c r="RQR191" s="129"/>
      <c r="RQS191" s="129"/>
      <c r="RQT191" s="129"/>
      <c r="RQU191" s="129"/>
      <c r="RQV191" s="129"/>
      <c r="RQW191" s="129"/>
      <c r="RQX191" s="129"/>
      <c r="RQY191" s="129"/>
      <c r="RQZ191" s="129"/>
      <c r="RRA191" s="129"/>
      <c r="RRB191" s="129"/>
      <c r="RRC191" s="129"/>
      <c r="RRD191" s="129"/>
      <c r="RRE191" s="129"/>
      <c r="RRF191" s="129"/>
      <c r="RRG191" s="129"/>
      <c r="RRH191" s="129"/>
      <c r="RRI191" s="129"/>
      <c r="RRJ191" s="129"/>
      <c r="RRK191" s="129"/>
      <c r="RRL191" s="129"/>
      <c r="RRM191" s="129"/>
      <c r="RRN191" s="129"/>
      <c r="RRO191" s="129"/>
      <c r="RRP191" s="129"/>
      <c r="RRQ191" s="129"/>
      <c r="RRR191" s="129"/>
      <c r="RRS191" s="129"/>
      <c r="RRT191" s="129"/>
      <c r="RRU191" s="129"/>
      <c r="RRV191" s="129"/>
      <c r="RRW191" s="129"/>
      <c r="RRX191" s="129"/>
      <c r="RRY191" s="129"/>
      <c r="RRZ191" s="129"/>
      <c r="RSA191" s="129"/>
      <c r="RSB191" s="129"/>
      <c r="RSC191" s="129"/>
      <c r="RSD191" s="129"/>
      <c r="RSE191" s="129"/>
      <c r="RSF191" s="129"/>
      <c r="RSG191" s="129"/>
      <c r="RSH191" s="129"/>
      <c r="RSI191" s="129"/>
      <c r="RSJ191" s="129"/>
      <c r="RSK191" s="129"/>
      <c r="RSL191" s="129"/>
      <c r="RSM191" s="129"/>
      <c r="RSN191" s="129"/>
      <c r="RSO191" s="129"/>
      <c r="RSP191" s="129"/>
      <c r="RSQ191" s="129"/>
      <c r="RSR191" s="129"/>
      <c r="RSS191" s="129"/>
      <c r="RST191" s="129"/>
      <c r="RSU191" s="129"/>
      <c r="RSV191" s="129"/>
      <c r="RSW191" s="129"/>
      <c r="RSX191" s="129"/>
      <c r="RSY191" s="129"/>
      <c r="RSZ191" s="129"/>
      <c r="RTA191" s="129"/>
      <c r="RTB191" s="129"/>
      <c r="RTC191" s="129"/>
      <c r="RTD191" s="129"/>
      <c r="RTE191" s="129"/>
      <c r="RTF191" s="129"/>
      <c r="RTG191" s="129"/>
      <c r="RTH191" s="129"/>
      <c r="RTI191" s="129"/>
      <c r="RTJ191" s="129"/>
      <c r="RTK191" s="129"/>
      <c r="RTL191" s="129"/>
      <c r="RTM191" s="129"/>
      <c r="RTN191" s="129"/>
      <c r="RTO191" s="129"/>
      <c r="RTP191" s="129"/>
      <c r="RTQ191" s="129"/>
      <c r="RTR191" s="129"/>
      <c r="RTS191" s="129"/>
      <c r="RTT191" s="129"/>
      <c r="RTU191" s="129"/>
      <c r="RTV191" s="129"/>
      <c r="RTW191" s="129"/>
      <c r="RTX191" s="129"/>
      <c r="RTY191" s="129"/>
      <c r="RTZ191" s="129"/>
      <c r="RUA191" s="129"/>
      <c r="RUB191" s="129"/>
      <c r="RUC191" s="129"/>
      <c r="RUD191" s="129"/>
      <c r="RUE191" s="129"/>
      <c r="RUF191" s="129"/>
      <c r="RUG191" s="129"/>
      <c r="RUH191" s="129"/>
      <c r="RUI191" s="129"/>
      <c r="RUJ191" s="129"/>
      <c r="RUK191" s="129"/>
      <c r="RUL191" s="129"/>
      <c r="RUM191" s="129"/>
      <c r="RUN191" s="129"/>
      <c r="RUO191" s="129"/>
      <c r="RUP191" s="129"/>
      <c r="RUQ191" s="129"/>
      <c r="RUR191" s="129"/>
      <c r="RUS191" s="129"/>
      <c r="RUT191" s="129"/>
      <c r="RUU191" s="129"/>
      <c r="RUV191" s="129"/>
      <c r="RUW191" s="129"/>
      <c r="RUX191" s="129"/>
      <c r="RUY191" s="129"/>
      <c r="RUZ191" s="129"/>
      <c r="RVA191" s="129"/>
      <c r="RVB191" s="129"/>
      <c r="RVC191" s="129"/>
      <c r="RVD191" s="129"/>
      <c r="RVE191" s="129"/>
      <c r="RVF191" s="129"/>
      <c r="RVG191" s="129"/>
      <c r="RVH191" s="129"/>
      <c r="RVI191" s="129"/>
      <c r="RVJ191" s="129"/>
      <c r="RVK191" s="129"/>
      <c r="RVL191" s="129"/>
      <c r="RVM191" s="129"/>
      <c r="RVN191" s="129"/>
      <c r="RVO191" s="129"/>
      <c r="RVP191" s="129"/>
      <c r="RVQ191" s="129"/>
      <c r="RVR191" s="129"/>
      <c r="RVS191" s="129"/>
      <c r="RVT191" s="129"/>
      <c r="RVU191" s="129"/>
      <c r="RVV191" s="129"/>
      <c r="RVW191" s="129"/>
      <c r="RVX191" s="129"/>
      <c r="RVY191" s="129"/>
      <c r="RVZ191" s="129"/>
      <c r="RWA191" s="129"/>
      <c r="RWB191" s="129"/>
      <c r="RWC191" s="129"/>
      <c r="RWD191" s="129"/>
      <c r="RWE191" s="129"/>
      <c r="RWF191" s="129"/>
      <c r="RWG191" s="129"/>
      <c r="RWH191" s="129"/>
      <c r="RWI191" s="129"/>
      <c r="RWJ191" s="129"/>
      <c r="RWK191" s="129"/>
      <c r="RWL191" s="129"/>
      <c r="RWM191" s="129"/>
      <c r="RWN191" s="129"/>
      <c r="RWO191" s="129"/>
      <c r="RWP191" s="129"/>
      <c r="RWQ191" s="129"/>
      <c r="RWR191" s="129"/>
      <c r="RWS191" s="129"/>
      <c r="RWT191" s="129"/>
      <c r="RWU191" s="129"/>
      <c r="RWV191" s="129"/>
      <c r="RWW191" s="129"/>
      <c r="RWX191" s="129"/>
      <c r="RWY191" s="129"/>
      <c r="RWZ191" s="129"/>
      <c r="RXA191" s="129"/>
      <c r="RXB191" s="129"/>
      <c r="RXC191" s="129"/>
      <c r="RXD191" s="129"/>
      <c r="RXE191" s="129"/>
      <c r="RXF191" s="129"/>
      <c r="RXG191" s="129"/>
      <c r="RXH191" s="129"/>
      <c r="RXI191" s="129"/>
      <c r="RXJ191" s="129"/>
      <c r="RXK191" s="129"/>
      <c r="RXL191" s="129"/>
      <c r="RXM191" s="129"/>
      <c r="RXN191" s="129"/>
      <c r="RXO191" s="129"/>
      <c r="RXP191" s="129"/>
      <c r="RXQ191" s="129"/>
      <c r="RXR191" s="129"/>
      <c r="RXS191" s="129"/>
      <c r="RXT191" s="129"/>
      <c r="RXU191" s="129"/>
      <c r="RXV191" s="129"/>
      <c r="RXW191" s="129"/>
      <c r="RXX191" s="129"/>
      <c r="RXY191" s="129"/>
      <c r="RXZ191" s="129"/>
      <c r="RYA191" s="129"/>
      <c r="RYB191" s="129"/>
      <c r="RYC191" s="129"/>
      <c r="RYD191" s="129"/>
      <c r="RYE191" s="129"/>
      <c r="RYF191" s="129"/>
      <c r="RYG191" s="129"/>
      <c r="RYH191" s="129"/>
      <c r="RYI191" s="129"/>
      <c r="RYJ191" s="129"/>
      <c r="RYK191" s="129"/>
      <c r="RYL191" s="129"/>
      <c r="RYM191" s="129"/>
      <c r="RYN191" s="129"/>
      <c r="RYO191" s="129"/>
      <c r="RYP191" s="129"/>
      <c r="RYQ191" s="129"/>
      <c r="RYR191" s="129"/>
      <c r="RYS191" s="129"/>
      <c r="RYT191" s="129"/>
      <c r="RYU191" s="129"/>
      <c r="RYV191" s="129"/>
      <c r="RYW191" s="129"/>
      <c r="RYX191" s="129"/>
      <c r="RYY191" s="129"/>
      <c r="RYZ191" s="129"/>
      <c r="RZA191" s="129"/>
      <c r="RZB191" s="129"/>
      <c r="RZC191" s="129"/>
      <c r="RZD191" s="129"/>
      <c r="RZE191" s="129"/>
      <c r="RZF191" s="129"/>
      <c r="RZG191" s="129"/>
      <c r="RZH191" s="129"/>
      <c r="RZI191" s="129"/>
      <c r="RZJ191" s="129"/>
      <c r="RZK191" s="129"/>
      <c r="RZL191" s="129"/>
      <c r="RZM191" s="129"/>
      <c r="RZN191" s="129"/>
      <c r="RZO191" s="129"/>
      <c r="RZP191" s="129"/>
      <c r="RZQ191" s="129"/>
      <c r="RZR191" s="129"/>
      <c r="RZS191" s="129"/>
      <c r="RZT191" s="129"/>
      <c r="RZU191" s="129"/>
      <c r="RZV191" s="129"/>
      <c r="RZW191" s="129"/>
      <c r="RZX191" s="129"/>
      <c r="RZY191" s="129"/>
      <c r="RZZ191" s="129"/>
      <c r="SAA191" s="129"/>
      <c r="SAB191" s="129"/>
      <c r="SAC191" s="129"/>
      <c r="SAD191" s="129"/>
      <c r="SAE191" s="129"/>
      <c r="SAF191" s="129"/>
      <c r="SAG191" s="129"/>
      <c r="SAH191" s="129"/>
      <c r="SAI191" s="129"/>
      <c r="SAJ191" s="129"/>
      <c r="SAK191" s="129"/>
      <c r="SAL191" s="129"/>
      <c r="SAM191" s="129"/>
      <c r="SAN191" s="129"/>
      <c r="SAO191" s="129"/>
      <c r="SAP191" s="129"/>
      <c r="SAQ191" s="129"/>
      <c r="SAR191" s="129"/>
      <c r="SAS191" s="129"/>
      <c r="SAT191" s="129"/>
      <c r="SAU191" s="129"/>
      <c r="SAV191" s="129"/>
      <c r="SAW191" s="129"/>
      <c r="SAX191" s="129"/>
      <c r="SAY191" s="129"/>
      <c r="SAZ191" s="129"/>
      <c r="SBA191" s="129"/>
      <c r="SBB191" s="129"/>
      <c r="SBC191" s="129"/>
      <c r="SBD191" s="129"/>
      <c r="SBE191" s="129"/>
      <c r="SBF191" s="129"/>
      <c r="SBG191" s="129"/>
      <c r="SBH191" s="129"/>
      <c r="SBI191" s="129"/>
      <c r="SBJ191" s="129"/>
      <c r="SBK191" s="129"/>
      <c r="SBL191" s="129"/>
      <c r="SBM191" s="129"/>
      <c r="SBN191" s="129"/>
      <c r="SBO191" s="129"/>
      <c r="SBP191" s="129"/>
      <c r="SBQ191" s="129"/>
      <c r="SBR191" s="129"/>
      <c r="SBS191" s="129"/>
      <c r="SBT191" s="129"/>
      <c r="SBU191" s="129"/>
      <c r="SBV191" s="129"/>
      <c r="SBW191" s="129"/>
      <c r="SBX191" s="129"/>
      <c r="SBY191" s="129"/>
      <c r="SBZ191" s="129"/>
      <c r="SCA191" s="129"/>
      <c r="SCB191" s="129"/>
      <c r="SCC191" s="129"/>
      <c r="SCD191" s="129"/>
      <c r="SCE191" s="129"/>
      <c r="SCF191" s="129"/>
      <c r="SCG191" s="129"/>
      <c r="SCH191" s="129"/>
      <c r="SCI191" s="129"/>
      <c r="SCJ191" s="129"/>
      <c r="SCK191" s="129"/>
      <c r="SCL191" s="129"/>
      <c r="SCM191" s="129"/>
      <c r="SCN191" s="129"/>
      <c r="SCO191" s="129"/>
      <c r="SCP191" s="129"/>
      <c r="SCQ191" s="129"/>
      <c r="SCR191" s="129"/>
      <c r="SCS191" s="129"/>
      <c r="SCT191" s="129"/>
      <c r="SCU191" s="129"/>
      <c r="SCV191" s="129"/>
      <c r="SCW191" s="129"/>
      <c r="SCX191" s="129"/>
      <c r="SCY191" s="129"/>
      <c r="SCZ191" s="129"/>
      <c r="SDA191" s="129"/>
      <c r="SDB191" s="129"/>
      <c r="SDC191" s="129"/>
      <c r="SDD191" s="129"/>
      <c r="SDE191" s="129"/>
      <c r="SDF191" s="129"/>
      <c r="SDG191" s="129"/>
      <c r="SDH191" s="129"/>
      <c r="SDI191" s="129"/>
      <c r="SDJ191" s="129"/>
      <c r="SDK191" s="129"/>
      <c r="SDL191" s="129"/>
      <c r="SDM191" s="129"/>
      <c r="SDN191" s="129"/>
      <c r="SDO191" s="129"/>
      <c r="SDP191" s="129"/>
      <c r="SDQ191" s="129"/>
      <c r="SDR191" s="129"/>
      <c r="SDS191" s="129"/>
      <c r="SDT191" s="129"/>
      <c r="SDU191" s="129"/>
      <c r="SDV191" s="129"/>
      <c r="SDW191" s="129"/>
      <c r="SDX191" s="129"/>
      <c r="SDY191" s="129"/>
      <c r="SDZ191" s="129"/>
      <c r="SEA191" s="129"/>
      <c r="SEB191" s="129"/>
      <c r="SEC191" s="129"/>
      <c r="SED191" s="129"/>
      <c r="SEE191" s="129"/>
      <c r="SEF191" s="129"/>
      <c r="SEG191" s="129"/>
      <c r="SEH191" s="129"/>
      <c r="SEI191" s="129"/>
      <c r="SEJ191" s="129"/>
      <c r="SEK191" s="129"/>
      <c r="SEL191" s="129"/>
      <c r="SEM191" s="129"/>
      <c r="SEN191" s="129"/>
      <c r="SEO191" s="129"/>
      <c r="SEP191" s="129"/>
      <c r="SEQ191" s="129"/>
      <c r="SER191" s="129"/>
      <c r="SES191" s="129"/>
      <c r="SET191" s="129"/>
      <c r="SEU191" s="129"/>
      <c r="SEV191" s="129"/>
      <c r="SEW191" s="129"/>
      <c r="SEX191" s="129"/>
      <c r="SEY191" s="129"/>
      <c r="SEZ191" s="129"/>
      <c r="SFA191" s="129"/>
      <c r="SFB191" s="129"/>
      <c r="SFC191" s="129"/>
      <c r="SFD191" s="129"/>
      <c r="SFE191" s="129"/>
      <c r="SFF191" s="129"/>
      <c r="SFG191" s="129"/>
      <c r="SFH191" s="129"/>
      <c r="SFI191" s="129"/>
      <c r="SFJ191" s="129"/>
      <c r="SFK191" s="129"/>
      <c r="SFL191" s="129"/>
      <c r="SFM191" s="129"/>
      <c r="SFN191" s="129"/>
      <c r="SFO191" s="129"/>
      <c r="SFP191" s="129"/>
      <c r="SFQ191" s="129"/>
      <c r="SFR191" s="129"/>
      <c r="SFS191" s="129"/>
      <c r="SFT191" s="129"/>
      <c r="SFU191" s="129"/>
      <c r="SFV191" s="129"/>
      <c r="SFW191" s="129"/>
      <c r="SFX191" s="129"/>
      <c r="SFY191" s="129"/>
      <c r="SFZ191" s="129"/>
      <c r="SGA191" s="129"/>
      <c r="SGB191" s="129"/>
      <c r="SGC191" s="129"/>
      <c r="SGD191" s="129"/>
      <c r="SGE191" s="129"/>
      <c r="SGF191" s="129"/>
      <c r="SGG191" s="129"/>
      <c r="SGH191" s="129"/>
      <c r="SGI191" s="129"/>
      <c r="SGJ191" s="129"/>
      <c r="SGK191" s="129"/>
      <c r="SGL191" s="129"/>
      <c r="SGM191" s="129"/>
      <c r="SGN191" s="129"/>
      <c r="SGO191" s="129"/>
      <c r="SGP191" s="129"/>
      <c r="SGQ191" s="129"/>
      <c r="SGR191" s="129"/>
      <c r="SGS191" s="129"/>
      <c r="SGT191" s="129"/>
      <c r="SGU191" s="129"/>
      <c r="SGV191" s="129"/>
      <c r="SGW191" s="129"/>
      <c r="SGX191" s="129"/>
      <c r="SGY191" s="129"/>
      <c r="SGZ191" s="129"/>
      <c r="SHA191" s="129"/>
      <c r="SHB191" s="129"/>
      <c r="SHC191" s="129"/>
      <c r="SHD191" s="129"/>
      <c r="SHE191" s="129"/>
      <c r="SHF191" s="129"/>
      <c r="SHG191" s="129"/>
      <c r="SHH191" s="129"/>
      <c r="SHI191" s="129"/>
      <c r="SHJ191" s="129"/>
      <c r="SHK191" s="129"/>
      <c r="SHL191" s="129"/>
      <c r="SHM191" s="129"/>
      <c r="SHN191" s="129"/>
      <c r="SHO191" s="129"/>
      <c r="SHP191" s="129"/>
      <c r="SHQ191" s="129"/>
      <c r="SHR191" s="129"/>
      <c r="SHS191" s="129"/>
      <c r="SHT191" s="129"/>
      <c r="SHU191" s="129"/>
      <c r="SHV191" s="129"/>
      <c r="SHW191" s="129"/>
      <c r="SHX191" s="129"/>
      <c r="SHY191" s="129"/>
      <c r="SHZ191" s="129"/>
      <c r="SIA191" s="129"/>
      <c r="SIB191" s="129"/>
      <c r="SIC191" s="129"/>
      <c r="SID191" s="129"/>
      <c r="SIE191" s="129"/>
      <c r="SIF191" s="129"/>
      <c r="SIG191" s="129"/>
      <c r="SIH191" s="129"/>
      <c r="SII191" s="129"/>
      <c r="SIJ191" s="129"/>
      <c r="SIK191" s="129"/>
      <c r="SIL191" s="129"/>
      <c r="SIM191" s="129"/>
      <c r="SIN191" s="129"/>
      <c r="SIO191" s="129"/>
      <c r="SIP191" s="129"/>
      <c r="SIQ191" s="129"/>
      <c r="SIR191" s="129"/>
      <c r="SIS191" s="129"/>
      <c r="SIT191" s="129"/>
      <c r="SIU191" s="129"/>
      <c r="SIV191" s="129"/>
      <c r="SIW191" s="129"/>
      <c r="SIX191" s="129"/>
      <c r="SIY191" s="129"/>
      <c r="SIZ191" s="129"/>
      <c r="SJA191" s="129"/>
      <c r="SJB191" s="129"/>
      <c r="SJC191" s="129"/>
      <c r="SJD191" s="129"/>
      <c r="SJE191" s="129"/>
      <c r="SJF191" s="129"/>
      <c r="SJG191" s="129"/>
      <c r="SJH191" s="129"/>
      <c r="SJI191" s="129"/>
      <c r="SJJ191" s="129"/>
      <c r="SJK191" s="129"/>
      <c r="SJL191" s="129"/>
      <c r="SJM191" s="129"/>
      <c r="SJN191" s="129"/>
      <c r="SJO191" s="129"/>
      <c r="SJP191" s="129"/>
      <c r="SJQ191" s="129"/>
      <c r="SJR191" s="129"/>
      <c r="SJS191" s="129"/>
      <c r="SJT191" s="129"/>
      <c r="SJU191" s="129"/>
      <c r="SJV191" s="129"/>
      <c r="SJW191" s="129"/>
      <c r="SJX191" s="129"/>
      <c r="SJY191" s="129"/>
      <c r="SJZ191" s="129"/>
      <c r="SKA191" s="129"/>
      <c r="SKB191" s="129"/>
      <c r="SKC191" s="129"/>
      <c r="SKD191" s="129"/>
      <c r="SKE191" s="129"/>
      <c r="SKF191" s="129"/>
      <c r="SKG191" s="129"/>
      <c r="SKH191" s="129"/>
      <c r="SKI191" s="129"/>
      <c r="SKJ191" s="129"/>
      <c r="SKK191" s="129"/>
      <c r="SKL191" s="129"/>
      <c r="SKM191" s="129"/>
      <c r="SKN191" s="129"/>
      <c r="SKO191" s="129"/>
      <c r="SKP191" s="129"/>
      <c r="SKQ191" s="129"/>
      <c r="SKR191" s="129"/>
      <c r="SKS191" s="129"/>
      <c r="SKT191" s="129"/>
      <c r="SKU191" s="129"/>
      <c r="SKV191" s="129"/>
      <c r="SKW191" s="129"/>
      <c r="SKX191" s="129"/>
      <c r="SKY191" s="129"/>
      <c r="SKZ191" s="129"/>
      <c r="SLA191" s="129"/>
      <c r="SLB191" s="129"/>
      <c r="SLC191" s="129"/>
      <c r="SLD191" s="129"/>
      <c r="SLE191" s="129"/>
      <c r="SLF191" s="129"/>
      <c r="SLG191" s="129"/>
      <c r="SLH191" s="129"/>
      <c r="SLI191" s="129"/>
      <c r="SLJ191" s="129"/>
      <c r="SLK191" s="129"/>
      <c r="SLL191" s="129"/>
      <c r="SLM191" s="129"/>
      <c r="SLN191" s="129"/>
      <c r="SLO191" s="129"/>
      <c r="SLP191" s="129"/>
      <c r="SLQ191" s="129"/>
      <c r="SLR191" s="129"/>
      <c r="SLS191" s="129"/>
      <c r="SLT191" s="129"/>
      <c r="SLU191" s="129"/>
      <c r="SLV191" s="129"/>
      <c r="SLW191" s="129"/>
      <c r="SLX191" s="129"/>
      <c r="SLY191" s="129"/>
      <c r="SLZ191" s="129"/>
      <c r="SMA191" s="129"/>
      <c r="SMB191" s="129"/>
      <c r="SMC191" s="129"/>
      <c r="SMD191" s="129"/>
      <c r="SME191" s="129"/>
      <c r="SMF191" s="129"/>
      <c r="SMG191" s="129"/>
      <c r="SMH191" s="129"/>
      <c r="SMI191" s="129"/>
      <c r="SMJ191" s="129"/>
      <c r="SMK191" s="129"/>
      <c r="SML191" s="129"/>
      <c r="SMM191" s="129"/>
      <c r="SMN191" s="129"/>
      <c r="SMO191" s="129"/>
      <c r="SMP191" s="129"/>
      <c r="SMQ191" s="129"/>
      <c r="SMR191" s="129"/>
      <c r="SMS191" s="129"/>
      <c r="SMT191" s="129"/>
      <c r="SMU191" s="129"/>
      <c r="SMV191" s="129"/>
      <c r="SMW191" s="129"/>
      <c r="SMX191" s="129"/>
      <c r="SMY191" s="129"/>
      <c r="SMZ191" s="129"/>
      <c r="SNA191" s="129"/>
      <c r="SNB191" s="129"/>
      <c r="SNC191" s="129"/>
      <c r="SND191" s="129"/>
      <c r="SNE191" s="129"/>
      <c r="SNF191" s="129"/>
      <c r="SNG191" s="129"/>
      <c r="SNH191" s="129"/>
      <c r="SNI191" s="129"/>
      <c r="SNJ191" s="129"/>
      <c r="SNK191" s="129"/>
      <c r="SNL191" s="129"/>
      <c r="SNM191" s="129"/>
      <c r="SNN191" s="129"/>
      <c r="SNO191" s="129"/>
      <c r="SNP191" s="129"/>
      <c r="SNQ191" s="129"/>
      <c r="SNR191" s="129"/>
      <c r="SNS191" s="129"/>
      <c r="SNT191" s="129"/>
      <c r="SNU191" s="129"/>
      <c r="SNV191" s="129"/>
      <c r="SNW191" s="129"/>
      <c r="SNX191" s="129"/>
      <c r="SNY191" s="129"/>
      <c r="SNZ191" s="129"/>
      <c r="SOA191" s="129"/>
      <c r="SOB191" s="129"/>
      <c r="SOC191" s="129"/>
      <c r="SOD191" s="129"/>
      <c r="SOE191" s="129"/>
      <c r="SOF191" s="129"/>
      <c r="SOG191" s="129"/>
      <c r="SOH191" s="129"/>
      <c r="SOI191" s="129"/>
      <c r="SOJ191" s="129"/>
      <c r="SOK191" s="129"/>
      <c r="SOL191" s="129"/>
      <c r="SOM191" s="129"/>
      <c r="SON191" s="129"/>
      <c r="SOO191" s="129"/>
      <c r="SOP191" s="129"/>
      <c r="SOQ191" s="129"/>
      <c r="SOR191" s="129"/>
      <c r="SOS191" s="129"/>
      <c r="SOT191" s="129"/>
      <c r="SOU191" s="129"/>
      <c r="SOV191" s="129"/>
      <c r="SOW191" s="129"/>
      <c r="SOX191" s="129"/>
      <c r="SOY191" s="129"/>
      <c r="SOZ191" s="129"/>
      <c r="SPA191" s="129"/>
      <c r="SPB191" s="129"/>
      <c r="SPC191" s="129"/>
      <c r="SPD191" s="129"/>
      <c r="SPE191" s="129"/>
      <c r="SPF191" s="129"/>
      <c r="SPG191" s="129"/>
      <c r="SPH191" s="129"/>
      <c r="SPI191" s="129"/>
      <c r="SPJ191" s="129"/>
      <c r="SPK191" s="129"/>
      <c r="SPL191" s="129"/>
      <c r="SPM191" s="129"/>
      <c r="SPN191" s="129"/>
      <c r="SPO191" s="129"/>
      <c r="SPP191" s="129"/>
      <c r="SPQ191" s="129"/>
      <c r="SPR191" s="129"/>
      <c r="SPS191" s="129"/>
      <c r="SPT191" s="129"/>
      <c r="SPU191" s="129"/>
      <c r="SPV191" s="129"/>
      <c r="SPW191" s="129"/>
      <c r="SPX191" s="129"/>
      <c r="SPY191" s="129"/>
      <c r="SPZ191" s="129"/>
      <c r="SQA191" s="129"/>
      <c r="SQB191" s="129"/>
      <c r="SQC191" s="129"/>
      <c r="SQD191" s="129"/>
      <c r="SQE191" s="129"/>
      <c r="SQF191" s="129"/>
      <c r="SQG191" s="129"/>
      <c r="SQH191" s="129"/>
      <c r="SQI191" s="129"/>
      <c r="SQJ191" s="129"/>
      <c r="SQK191" s="129"/>
      <c r="SQL191" s="129"/>
      <c r="SQM191" s="129"/>
      <c r="SQN191" s="129"/>
      <c r="SQO191" s="129"/>
      <c r="SQP191" s="129"/>
      <c r="SQQ191" s="129"/>
      <c r="SQR191" s="129"/>
      <c r="SQS191" s="129"/>
      <c r="SQT191" s="129"/>
      <c r="SQU191" s="129"/>
      <c r="SQV191" s="129"/>
      <c r="SQW191" s="129"/>
      <c r="SQX191" s="129"/>
      <c r="SQY191" s="129"/>
      <c r="SQZ191" s="129"/>
      <c r="SRA191" s="129"/>
      <c r="SRB191" s="129"/>
      <c r="SRC191" s="129"/>
      <c r="SRD191" s="129"/>
      <c r="SRE191" s="129"/>
      <c r="SRF191" s="129"/>
      <c r="SRG191" s="129"/>
      <c r="SRH191" s="129"/>
      <c r="SRI191" s="129"/>
      <c r="SRJ191" s="129"/>
      <c r="SRK191" s="129"/>
      <c r="SRL191" s="129"/>
      <c r="SRM191" s="129"/>
      <c r="SRN191" s="129"/>
      <c r="SRO191" s="129"/>
      <c r="SRP191" s="129"/>
      <c r="SRQ191" s="129"/>
      <c r="SRR191" s="129"/>
      <c r="SRS191" s="129"/>
      <c r="SRT191" s="129"/>
      <c r="SRU191" s="129"/>
      <c r="SRV191" s="129"/>
      <c r="SRW191" s="129"/>
      <c r="SRX191" s="129"/>
      <c r="SRY191" s="129"/>
      <c r="SRZ191" s="129"/>
      <c r="SSA191" s="129"/>
      <c r="SSB191" s="129"/>
      <c r="SSC191" s="129"/>
      <c r="SSD191" s="129"/>
      <c r="SSE191" s="129"/>
      <c r="SSF191" s="129"/>
      <c r="SSG191" s="129"/>
      <c r="SSH191" s="129"/>
      <c r="SSI191" s="129"/>
      <c r="SSJ191" s="129"/>
      <c r="SSK191" s="129"/>
      <c r="SSL191" s="129"/>
      <c r="SSM191" s="129"/>
      <c r="SSN191" s="129"/>
      <c r="SSO191" s="129"/>
      <c r="SSP191" s="129"/>
      <c r="SSQ191" s="129"/>
      <c r="SSR191" s="129"/>
      <c r="SSS191" s="129"/>
      <c r="SST191" s="129"/>
      <c r="SSU191" s="129"/>
      <c r="SSV191" s="129"/>
      <c r="SSW191" s="129"/>
      <c r="SSX191" s="129"/>
      <c r="SSY191" s="129"/>
      <c r="SSZ191" s="129"/>
      <c r="STA191" s="129"/>
      <c r="STB191" s="129"/>
      <c r="STC191" s="129"/>
      <c r="STD191" s="129"/>
      <c r="STE191" s="129"/>
      <c r="STF191" s="129"/>
      <c r="STG191" s="129"/>
      <c r="STH191" s="129"/>
      <c r="STI191" s="129"/>
      <c r="STJ191" s="129"/>
      <c r="STK191" s="129"/>
      <c r="STL191" s="129"/>
      <c r="STM191" s="129"/>
      <c r="STN191" s="129"/>
      <c r="STO191" s="129"/>
      <c r="STP191" s="129"/>
      <c r="STQ191" s="129"/>
      <c r="STR191" s="129"/>
      <c r="STS191" s="129"/>
      <c r="STT191" s="129"/>
      <c r="STU191" s="129"/>
      <c r="STV191" s="129"/>
      <c r="STW191" s="129"/>
      <c r="STX191" s="129"/>
      <c r="STY191" s="129"/>
      <c r="STZ191" s="129"/>
      <c r="SUA191" s="129"/>
      <c r="SUB191" s="129"/>
      <c r="SUC191" s="129"/>
      <c r="SUD191" s="129"/>
      <c r="SUE191" s="129"/>
      <c r="SUF191" s="129"/>
      <c r="SUG191" s="129"/>
      <c r="SUH191" s="129"/>
      <c r="SUI191" s="129"/>
      <c r="SUJ191" s="129"/>
      <c r="SUK191" s="129"/>
      <c r="SUL191" s="129"/>
      <c r="SUM191" s="129"/>
      <c r="SUN191" s="129"/>
      <c r="SUO191" s="129"/>
      <c r="SUP191" s="129"/>
      <c r="SUQ191" s="129"/>
      <c r="SUR191" s="129"/>
      <c r="SUS191" s="129"/>
      <c r="SUT191" s="129"/>
      <c r="SUU191" s="129"/>
      <c r="SUV191" s="129"/>
      <c r="SUW191" s="129"/>
      <c r="SUX191" s="129"/>
      <c r="SUY191" s="129"/>
      <c r="SUZ191" s="129"/>
      <c r="SVA191" s="129"/>
      <c r="SVB191" s="129"/>
      <c r="SVC191" s="129"/>
      <c r="SVD191" s="129"/>
      <c r="SVE191" s="129"/>
      <c r="SVF191" s="129"/>
      <c r="SVG191" s="129"/>
      <c r="SVH191" s="129"/>
      <c r="SVI191" s="129"/>
      <c r="SVJ191" s="129"/>
      <c r="SVK191" s="129"/>
      <c r="SVL191" s="129"/>
      <c r="SVM191" s="129"/>
      <c r="SVN191" s="129"/>
      <c r="SVO191" s="129"/>
      <c r="SVP191" s="129"/>
      <c r="SVQ191" s="129"/>
      <c r="SVR191" s="129"/>
      <c r="SVS191" s="129"/>
      <c r="SVT191" s="129"/>
      <c r="SVU191" s="129"/>
      <c r="SVV191" s="129"/>
      <c r="SVW191" s="129"/>
      <c r="SVX191" s="129"/>
      <c r="SVY191" s="129"/>
      <c r="SVZ191" s="129"/>
      <c r="SWA191" s="129"/>
      <c r="SWB191" s="129"/>
      <c r="SWC191" s="129"/>
      <c r="SWD191" s="129"/>
      <c r="SWE191" s="129"/>
      <c r="SWF191" s="129"/>
      <c r="SWG191" s="129"/>
      <c r="SWH191" s="129"/>
      <c r="SWI191" s="129"/>
      <c r="SWJ191" s="129"/>
      <c r="SWK191" s="129"/>
      <c r="SWL191" s="129"/>
      <c r="SWM191" s="129"/>
      <c r="SWN191" s="129"/>
      <c r="SWO191" s="129"/>
      <c r="SWP191" s="129"/>
      <c r="SWQ191" s="129"/>
      <c r="SWR191" s="129"/>
      <c r="SWS191" s="129"/>
      <c r="SWT191" s="129"/>
      <c r="SWU191" s="129"/>
      <c r="SWV191" s="129"/>
      <c r="SWW191" s="129"/>
      <c r="SWX191" s="129"/>
      <c r="SWY191" s="129"/>
      <c r="SWZ191" s="129"/>
      <c r="SXA191" s="129"/>
      <c r="SXB191" s="129"/>
      <c r="SXC191" s="129"/>
      <c r="SXD191" s="129"/>
      <c r="SXE191" s="129"/>
      <c r="SXF191" s="129"/>
      <c r="SXG191" s="129"/>
      <c r="SXH191" s="129"/>
      <c r="SXI191" s="129"/>
      <c r="SXJ191" s="129"/>
      <c r="SXK191" s="129"/>
      <c r="SXL191" s="129"/>
      <c r="SXM191" s="129"/>
      <c r="SXN191" s="129"/>
      <c r="SXO191" s="129"/>
      <c r="SXP191" s="129"/>
      <c r="SXQ191" s="129"/>
      <c r="SXR191" s="129"/>
      <c r="SXS191" s="129"/>
      <c r="SXT191" s="129"/>
      <c r="SXU191" s="129"/>
      <c r="SXV191" s="129"/>
      <c r="SXW191" s="129"/>
      <c r="SXX191" s="129"/>
      <c r="SXY191" s="129"/>
      <c r="SXZ191" s="129"/>
      <c r="SYA191" s="129"/>
      <c r="SYB191" s="129"/>
      <c r="SYC191" s="129"/>
      <c r="SYD191" s="129"/>
      <c r="SYE191" s="129"/>
      <c r="SYF191" s="129"/>
      <c r="SYG191" s="129"/>
      <c r="SYH191" s="129"/>
      <c r="SYI191" s="129"/>
      <c r="SYJ191" s="129"/>
      <c r="SYK191" s="129"/>
      <c r="SYL191" s="129"/>
      <c r="SYM191" s="129"/>
      <c r="SYN191" s="129"/>
      <c r="SYO191" s="129"/>
      <c r="SYP191" s="129"/>
      <c r="SYQ191" s="129"/>
      <c r="SYR191" s="129"/>
      <c r="SYS191" s="129"/>
      <c r="SYT191" s="129"/>
      <c r="SYU191" s="129"/>
      <c r="SYV191" s="129"/>
      <c r="SYW191" s="129"/>
      <c r="SYX191" s="129"/>
      <c r="SYY191" s="129"/>
      <c r="SYZ191" s="129"/>
      <c r="SZA191" s="129"/>
      <c r="SZB191" s="129"/>
      <c r="SZC191" s="129"/>
      <c r="SZD191" s="129"/>
      <c r="SZE191" s="129"/>
      <c r="SZF191" s="129"/>
      <c r="SZG191" s="129"/>
      <c r="SZH191" s="129"/>
      <c r="SZI191" s="129"/>
      <c r="SZJ191" s="129"/>
      <c r="SZK191" s="129"/>
      <c r="SZL191" s="129"/>
      <c r="SZM191" s="129"/>
      <c r="SZN191" s="129"/>
      <c r="SZO191" s="129"/>
      <c r="SZP191" s="129"/>
      <c r="SZQ191" s="129"/>
      <c r="SZR191" s="129"/>
      <c r="SZS191" s="129"/>
      <c r="SZT191" s="129"/>
      <c r="SZU191" s="129"/>
      <c r="SZV191" s="129"/>
      <c r="SZW191" s="129"/>
      <c r="SZX191" s="129"/>
      <c r="SZY191" s="129"/>
      <c r="SZZ191" s="129"/>
      <c r="TAA191" s="129"/>
      <c r="TAB191" s="129"/>
      <c r="TAC191" s="129"/>
      <c r="TAD191" s="129"/>
      <c r="TAE191" s="129"/>
      <c r="TAF191" s="129"/>
      <c r="TAG191" s="129"/>
      <c r="TAH191" s="129"/>
      <c r="TAI191" s="129"/>
      <c r="TAJ191" s="129"/>
      <c r="TAK191" s="129"/>
      <c r="TAL191" s="129"/>
      <c r="TAM191" s="129"/>
      <c r="TAN191" s="129"/>
      <c r="TAO191" s="129"/>
      <c r="TAP191" s="129"/>
      <c r="TAQ191" s="129"/>
      <c r="TAR191" s="129"/>
      <c r="TAS191" s="129"/>
      <c r="TAT191" s="129"/>
      <c r="TAU191" s="129"/>
      <c r="TAV191" s="129"/>
      <c r="TAW191" s="129"/>
      <c r="TAX191" s="129"/>
      <c r="TAY191" s="129"/>
      <c r="TAZ191" s="129"/>
      <c r="TBA191" s="129"/>
      <c r="TBB191" s="129"/>
      <c r="TBC191" s="129"/>
      <c r="TBD191" s="129"/>
      <c r="TBE191" s="129"/>
      <c r="TBF191" s="129"/>
      <c r="TBG191" s="129"/>
      <c r="TBH191" s="129"/>
      <c r="TBI191" s="129"/>
      <c r="TBJ191" s="129"/>
      <c r="TBK191" s="129"/>
      <c r="TBL191" s="129"/>
      <c r="TBM191" s="129"/>
      <c r="TBN191" s="129"/>
      <c r="TBO191" s="129"/>
      <c r="TBP191" s="129"/>
      <c r="TBQ191" s="129"/>
      <c r="TBR191" s="129"/>
      <c r="TBS191" s="129"/>
      <c r="TBT191" s="129"/>
      <c r="TBU191" s="129"/>
      <c r="TBV191" s="129"/>
      <c r="TBW191" s="129"/>
      <c r="TBX191" s="129"/>
      <c r="TBY191" s="129"/>
      <c r="TBZ191" s="129"/>
      <c r="TCA191" s="129"/>
      <c r="TCB191" s="129"/>
      <c r="TCC191" s="129"/>
      <c r="TCD191" s="129"/>
      <c r="TCE191" s="129"/>
      <c r="TCF191" s="129"/>
      <c r="TCG191" s="129"/>
      <c r="TCH191" s="129"/>
      <c r="TCI191" s="129"/>
      <c r="TCJ191" s="129"/>
      <c r="TCK191" s="129"/>
      <c r="TCL191" s="129"/>
      <c r="TCM191" s="129"/>
      <c r="TCN191" s="129"/>
      <c r="TCO191" s="129"/>
      <c r="TCP191" s="129"/>
      <c r="TCQ191" s="129"/>
      <c r="TCR191" s="129"/>
      <c r="TCS191" s="129"/>
      <c r="TCT191" s="129"/>
      <c r="TCU191" s="129"/>
      <c r="TCV191" s="129"/>
      <c r="TCW191" s="129"/>
      <c r="TCX191" s="129"/>
      <c r="TCY191" s="129"/>
      <c r="TCZ191" s="129"/>
      <c r="TDA191" s="129"/>
      <c r="TDB191" s="129"/>
      <c r="TDC191" s="129"/>
      <c r="TDD191" s="129"/>
      <c r="TDE191" s="129"/>
      <c r="TDF191" s="129"/>
      <c r="TDG191" s="129"/>
      <c r="TDH191" s="129"/>
      <c r="TDI191" s="129"/>
      <c r="TDJ191" s="129"/>
      <c r="TDK191" s="129"/>
      <c r="TDL191" s="129"/>
      <c r="TDM191" s="129"/>
      <c r="TDN191" s="129"/>
      <c r="TDO191" s="129"/>
      <c r="TDP191" s="129"/>
      <c r="TDQ191" s="129"/>
      <c r="TDR191" s="129"/>
      <c r="TDS191" s="129"/>
      <c r="TDT191" s="129"/>
      <c r="TDU191" s="129"/>
      <c r="TDV191" s="129"/>
      <c r="TDW191" s="129"/>
      <c r="TDX191" s="129"/>
      <c r="TDY191" s="129"/>
      <c r="TDZ191" s="129"/>
      <c r="TEA191" s="129"/>
      <c r="TEB191" s="129"/>
      <c r="TEC191" s="129"/>
      <c r="TED191" s="129"/>
      <c r="TEE191" s="129"/>
      <c r="TEF191" s="129"/>
      <c r="TEG191" s="129"/>
      <c r="TEH191" s="129"/>
      <c r="TEI191" s="129"/>
      <c r="TEJ191" s="129"/>
      <c r="TEK191" s="129"/>
      <c r="TEL191" s="129"/>
      <c r="TEM191" s="129"/>
      <c r="TEN191" s="129"/>
      <c r="TEO191" s="129"/>
      <c r="TEP191" s="129"/>
      <c r="TEQ191" s="129"/>
      <c r="TER191" s="129"/>
      <c r="TES191" s="129"/>
      <c r="TET191" s="129"/>
      <c r="TEU191" s="129"/>
      <c r="TEV191" s="129"/>
      <c r="TEW191" s="129"/>
      <c r="TEX191" s="129"/>
      <c r="TEY191" s="129"/>
      <c r="TEZ191" s="129"/>
      <c r="TFA191" s="129"/>
      <c r="TFB191" s="129"/>
      <c r="TFC191" s="129"/>
      <c r="TFD191" s="129"/>
      <c r="TFE191" s="129"/>
      <c r="TFF191" s="129"/>
      <c r="TFG191" s="129"/>
      <c r="TFH191" s="129"/>
      <c r="TFI191" s="129"/>
      <c r="TFJ191" s="129"/>
      <c r="TFK191" s="129"/>
      <c r="TFL191" s="129"/>
      <c r="TFM191" s="129"/>
      <c r="TFN191" s="129"/>
      <c r="TFO191" s="129"/>
      <c r="TFP191" s="129"/>
      <c r="TFQ191" s="129"/>
      <c r="TFR191" s="129"/>
      <c r="TFS191" s="129"/>
      <c r="TFT191" s="129"/>
      <c r="TFU191" s="129"/>
      <c r="TFV191" s="129"/>
      <c r="TFW191" s="129"/>
      <c r="TFX191" s="129"/>
      <c r="TFY191" s="129"/>
      <c r="TFZ191" s="129"/>
      <c r="TGA191" s="129"/>
      <c r="TGB191" s="129"/>
      <c r="TGC191" s="129"/>
      <c r="TGD191" s="129"/>
      <c r="TGE191" s="129"/>
      <c r="TGF191" s="129"/>
      <c r="TGG191" s="129"/>
      <c r="TGH191" s="129"/>
      <c r="TGI191" s="129"/>
      <c r="TGJ191" s="129"/>
      <c r="TGK191" s="129"/>
      <c r="TGL191" s="129"/>
      <c r="TGM191" s="129"/>
      <c r="TGN191" s="129"/>
      <c r="TGO191" s="129"/>
      <c r="TGP191" s="129"/>
      <c r="TGQ191" s="129"/>
      <c r="TGR191" s="129"/>
      <c r="TGS191" s="129"/>
      <c r="TGT191" s="129"/>
      <c r="TGU191" s="129"/>
      <c r="TGV191" s="129"/>
      <c r="TGW191" s="129"/>
      <c r="TGX191" s="129"/>
      <c r="TGY191" s="129"/>
      <c r="TGZ191" s="129"/>
      <c r="THA191" s="129"/>
      <c r="THB191" s="129"/>
      <c r="THC191" s="129"/>
      <c r="THD191" s="129"/>
      <c r="THE191" s="129"/>
      <c r="THF191" s="129"/>
      <c r="THG191" s="129"/>
      <c r="THH191" s="129"/>
      <c r="THI191" s="129"/>
      <c r="THJ191" s="129"/>
      <c r="THK191" s="129"/>
      <c r="THL191" s="129"/>
      <c r="THM191" s="129"/>
      <c r="THN191" s="129"/>
      <c r="THO191" s="129"/>
      <c r="THP191" s="129"/>
      <c r="THQ191" s="129"/>
      <c r="THR191" s="129"/>
      <c r="THS191" s="129"/>
      <c r="THT191" s="129"/>
      <c r="THU191" s="129"/>
      <c r="THV191" s="129"/>
      <c r="THW191" s="129"/>
      <c r="THX191" s="129"/>
      <c r="THY191" s="129"/>
      <c r="THZ191" s="129"/>
      <c r="TIA191" s="129"/>
      <c r="TIB191" s="129"/>
      <c r="TIC191" s="129"/>
      <c r="TID191" s="129"/>
      <c r="TIE191" s="129"/>
      <c r="TIF191" s="129"/>
      <c r="TIG191" s="129"/>
      <c r="TIH191" s="129"/>
      <c r="TII191" s="129"/>
      <c r="TIJ191" s="129"/>
      <c r="TIK191" s="129"/>
      <c r="TIL191" s="129"/>
      <c r="TIM191" s="129"/>
      <c r="TIN191" s="129"/>
      <c r="TIO191" s="129"/>
      <c r="TIP191" s="129"/>
      <c r="TIQ191" s="129"/>
      <c r="TIR191" s="129"/>
      <c r="TIS191" s="129"/>
      <c r="TIT191" s="129"/>
      <c r="TIU191" s="129"/>
      <c r="TIV191" s="129"/>
      <c r="TIW191" s="129"/>
      <c r="TIX191" s="129"/>
      <c r="TIY191" s="129"/>
      <c r="TIZ191" s="129"/>
      <c r="TJA191" s="129"/>
      <c r="TJB191" s="129"/>
      <c r="TJC191" s="129"/>
      <c r="TJD191" s="129"/>
      <c r="TJE191" s="129"/>
      <c r="TJF191" s="129"/>
      <c r="TJG191" s="129"/>
      <c r="TJH191" s="129"/>
      <c r="TJI191" s="129"/>
      <c r="TJJ191" s="129"/>
      <c r="TJK191" s="129"/>
      <c r="TJL191" s="129"/>
      <c r="TJM191" s="129"/>
      <c r="TJN191" s="129"/>
      <c r="TJO191" s="129"/>
      <c r="TJP191" s="129"/>
      <c r="TJQ191" s="129"/>
      <c r="TJR191" s="129"/>
      <c r="TJS191" s="129"/>
      <c r="TJT191" s="129"/>
      <c r="TJU191" s="129"/>
      <c r="TJV191" s="129"/>
      <c r="TJW191" s="129"/>
      <c r="TJX191" s="129"/>
      <c r="TJY191" s="129"/>
      <c r="TJZ191" s="129"/>
      <c r="TKA191" s="129"/>
      <c r="TKB191" s="129"/>
      <c r="TKC191" s="129"/>
      <c r="TKD191" s="129"/>
      <c r="TKE191" s="129"/>
      <c r="TKF191" s="129"/>
      <c r="TKG191" s="129"/>
      <c r="TKH191" s="129"/>
      <c r="TKI191" s="129"/>
      <c r="TKJ191" s="129"/>
      <c r="TKK191" s="129"/>
      <c r="TKL191" s="129"/>
      <c r="TKM191" s="129"/>
      <c r="TKN191" s="129"/>
      <c r="TKO191" s="129"/>
      <c r="TKP191" s="129"/>
      <c r="TKQ191" s="129"/>
      <c r="TKR191" s="129"/>
      <c r="TKS191" s="129"/>
      <c r="TKT191" s="129"/>
      <c r="TKU191" s="129"/>
      <c r="TKV191" s="129"/>
      <c r="TKW191" s="129"/>
      <c r="TKX191" s="129"/>
      <c r="TKY191" s="129"/>
      <c r="TKZ191" s="129"/>
      <c r="TLA191" s="129"/>
      <c r="TLB191" s="129"/>
      <c r="TLC191" s="129"/>
      <c r="TLD191" s="129"/>
      <c r="TLE191" s="129"/>
      <c r="TLF191" s="129"/>
      <c r="TLG191" s="129"/>
      <c r="TLH191" s="129"/>
      <c r="TLI191" s="129"/>
      <c r="TLJ191" s="129"/>
      <c r="TLK191" s="129"/>
      <c r="TLL191" s="129"/>
      <c r="TLM191" s="129"/>
      <c r="TLN191" s="129"/>
      <c r="TLO191" s="129"/>
      <c r="TLP191" s="129"/>
      <c r="TLQ191" s="129"/>
      <c r="TLR191" s="129"/>
      <c r="TLS191" s="129"/>
      <c r="TLT191" s="129"/>
      <c r="TLU191" s="129"/>
      <c r="TLV191" s="129"/>
      <c r="TLW191" s="129"/>
      <c r="TLX191" s="129"/>
      <c r="TLY191" s="129"/>
      <c r="TLZ191" s="129"/>
      <c r="TMA191" s="129"/>
      <c r="TMB191" s="129"/>
      <c r="TMC191" s="129"/>
      <c r="TMD191" s="129"/>
      <c r="TME191" s="129"/>
      <c r="TMF191" s="129"/>
      <c r="TMG191" s="129"/>
      <c r="TMH191" s="129"/>
      <c r="TMI191" s="129"/>
      <c r="TMJ191" s="129"/>
      <c r="TMK191" s="129"/>
      <c r="TML191" s="129"/>
      <c r="TMM191" s="129"/>
      <c r="TMN191" s="129"/>
      <c r="TMO191" s="129"/>
      <c r="TMP191" s="129"/>
      <c r="TMQ191" s="129"/>
      <c r="TMR191" s="129"/>
      <c r="TMS191" s="129"/>
      <c r="TMT191" s="129"/>
      <c r="TMU191" s="129"/>
      <c r="TMV191" s="129"/>
      <c r="TMW191" s="129"/>
      <c r="TMX191" s="129"/>
      <c r="TMY191" s="129"/>
      <c r="TMZ191" s="129"/>
      <c r="TNA191" s="129"/>
      <c r="TNB191" s="129"/>
      <c r="TNC191" s="129"/>
      <c r="TND191" s="129"/>
      <c r="TNE191" s="129"/>
      <c r="TNF191" s="129"/>
      <c r="TNG191" s="129"/>
      <c r="TNH191" s="129"/>
      <c r="TNI191" s="129"/>
      <c r="TNJ191" s="129"/>
      <c r="TNK191" s="129"/>
      <c r="TNL191" s="129"/>
      <c r="TNM191" s="129"/>
      <c r="TNN191" s="129"/>
      <c r="TNO191" s="129"/>
      <c r="TNP191" s="129"/>
      <c r="TNQ191" s="129"/>
      <c r="TNR191" s="129"/>
      <c r="TNS191" s="129"/>
      <c r="TNT191" s="129"/>
      <c r="TNU191" s="129"/>
      <c r="TNV191" s="129"/>
      <c r="TNW191" s="129"/>
      <c r="TNX191" s="129"/>
      <c r="TNY191" s="129"/>
      <c r="TNZ191" s="129"/>
      <c r="TOA191" s="129"/>
      <c r="TOB191" s="129"/>
      <c r="TOC191" s="129"/>
      <c r="TOD191" s="129"/>
      <c r="TOE191" s="129"/>
      <c r="TOF191" s="129"/>
      <c r="TOG191" s="129"/>
      <c r="TOH191" s="129"/>
      <c r="TOI191" s="129"/>
      <c r="TOJ191" s="129"/>
      <c r="TOK191" s="129"/>
      <c r="TOL191" s="129"/>
      <c r="TOM191" s="129"/>
      <c r="TON191" s="129"/>
      <c r="TOO191" s="129"/>
      <c r="TOP191" s="129"/>
      <c r="TOQ191" s="129"/>
      <c r="TOR191" s="129"/>
      <c r="TOS191" s="129"/>
      <c r="TOT191" s="129"/>
      <c r="TOU191" s="129"/>
      <c r="TOV191" s="129"/>
      <c r="TOW191" s="129"/>
      <c r="TOX191" s="129"/>
      <c r="TOY191" s="129"/>
      <c r="TOZ191" s="129"/>
      <c r="TPA191" s="129"/>
      <c r="TPB191" s="129"/>
      <c r="TPC191" s="129"/>
      <c r="TPD191" s="129"/>
      <c r="TPE191" s="129"/>
      <c r="TPF191" s="129"/>
      <c r="TPG191" s="129"/>
      <c r="TPH191" s="129"/>
      <c r="TPI191" s="129"/>
      <c r="TPJ191" s="129"/>
      <c r="TPK191" s="129"/>
      <c r="TPL191" s="129"/>
      <c r="TPM191" s="129"/>
      <c r="TPN191" s="129"/>
      <c r="TPO191" s="129"/>
      <c r="TPP191" s="129"/>
      <c r="TPQ191" s="129"/>
      <c r="TPR191" s="129"/>
      <c r="TPS191" s="129"/>
      <c r="TPT191" s="129"/>
      <c r="TPU191" s="129"/>
      <c r="TPV191" s="129"/>
      <c r="TPW191" s="129"/>
      <c r="TPX191" s="129"/>
      <c r="TPY191" s="129"/>
      <c r="TPZ191" s="129"/>
      <c r="TQA191" s="129"/>
      <c r="TQB191" s="129"/>
      <c r="TQC191" s="129"/>
      <c r="TQD191" s="129"/>
      <c r="TQE191" s="129"/>
      <c r="TQF191" s="129"/>
      <c r="TQG191" s="129"/>
      <c r="TQH191" s="129"/>
      <c r="TQI191" s="129"/>
      <c r="TQJ191" s="129"/>
      <c r="TQK191" s="129"/>
      <c r="TQL191" s="129"/>
      <c r="TQM191" s="129"/>
      <c r="TQN191" s="129"/>
      <c r="TQO191" s="129"/>
      <c r="TQP191" s="129"/>
      <c r="TQQ191" s="129"/>
      <c r="TQR191" s="129"/>
      <c r="TQS191" s="129"/>
      <c r="TQT191" s="129"/>
      <c r="TQU191" s="129"/>
      <c r="TQV191" s="129"/>
      <c r="TQW191" s="129"/>
      <c r="TQX191" s="129"/>
      <c r="TQY191" s="129"/>
      <c r="TQZ191" s="129"/>
      <c r="TRA191" s="129"/>
      <c r="TRB191" s="129"/>
      <c r="TRC191" s="129"/>
      <c r="TRD191" s="129"/>
      <c r="TRE191" s="129"/>
      <c r="TRF191" s="129"/>
      <c r="TRG191" s="129"/>
      <c r="TRH191" s="129"/>
      <c r="TRI191" s="129"/>
      <c r="TRJ191" s="129"/>
      <c r="TRK191" s="129"/>
      <c r="TRL191" s="129"/>
      <c r="TRM191" s="129"/>
      <c r="TRN191" s="129"/>
      <c r="TRO191" s="129"/>
      <c r="TRP191" s="129"/>
      <c r="TRQ191" s="129"/>
      <c r="TRR191" s="129"/>
      <c r="TRS191" s="129"/>
      <c r="TRT191" s="129"/>
      <c r="TRU191" s="129"/>
      <c r="TRV191" s="129"/>
      <c r="TRW191" s="129"/>
      <c r="TRX191" s="129"/>
      <c r="TRY191" s="129"/>
      <c r="TRZ191" s="129"/>
      <c r="TSA191" s="129"/>
      <c r="TSB191" s="129"/>
      <c r="TSC191" s="129"/>
      <c r="TSD191" s="129"/>
      <c r="TSE191" s="129"/>
      <c r="TSF191" s="129"/>
      <c r="TSG191" s="129"/>
      <c r="TSH191" s="129"/>
      <c r="TSI191" s="129"/>
      <c r="TSJ191" s="129"/>
      <c r="TSK191" s="129"/>
      <c r="TSL191" s="129"/>
      <c r="TSM191" s="129"/>
      <c r="TSN191" s="129"/>
      <c r="TSO191" s="129"/>
      <c r="TSP191" s="129"/>
      <c r="TSQ191" s="129"/>
      <c r="TSR191" s="129"/>
      <c r="TSS191" s="129"/>
      <c r="TST191" s="129"/>
      <c r="TSU191" s="129"/>
      <c r="TSV191" s="129"/>
      <c r="TSW191" s="129"/>
      <c r="TSX191" s="129"/>
      <c r="TSY191" s="129"/>
      <c r="TSZ191" s="129"/>
      <c r="TTA191" s="129"/>
      <c r="TTB191" s="129"/>
      <c r="TTC191" s="129"/>
      <c r="TTD191" s="129"/>
      <c r="TTE191" s="129"/>
      <c r="TTF191" s="129"/>
      <c r="TTG191" s="129"/>
      <c r="TTH191" s="129"/>
      <c r="TTI191" s="129"/>
      <c r="TTJ191" s="129"/>
      <c r="TTK191" s="129"/>
      <c r="TTL191" s="129"/>
      <c r="TTM191" s="129"/>
      <c r="TTN191" s="129"/>
      <c r="TTO191" s="129"/>
      <c r="TTP191" s="129"/>
      <c r="TTQ191" s="129"/>
      <c r="TTR191" s="129"/>
      <c r="TTS191" s="129"/>
      <c r="TTT191" s="129"/>
      <c r="TTU191" s="129"/>
      <c r="TTV191" s="129"/>
      <c r="TTW191" s="129"/>
      <c r="TTX191" s="129"/>
      <c r="TTY191" s="129"/>
      <c r="TTZ191" s="129"/>
      <c r="TUA191" s="129"/>
      <c r="TUB191" s="129"/>
      <c r="TUC191" s="129"/>
      <c r="TUD191" s="129"/>
      <c r="TUE191" s="129"/>
      <c r="TUF191" s="129"/>
      <c r="TUG191" s="129"/>
      <c r="TUH191" s="129"/>
      <c r="TUI191" s="129"/>
      <c r="TUJ191" s="129"/>
      <c r="TUK191" s="129"/>
      <c r="TUL191" s="129"/>
      <c r="TUM191" s="129"/>
      <c r="TUN191" s="129"/>
      <c r="TUO191" s="129"/>
      <c r="TUP191" s="129"/>
      <c r="TUQ191" s="129"/>
      <c r="TUR191" s="129"/>
      <c r="TUS191" s="129"/>
      <c r="TUT191" s="129"/>
      <c r="TUU191" s="129"/>
      <c r="TUV191" s="129"/>
      <c r="TUW191" s="129"/>
      <c r="TUX191" s="129"/>
      <c r="TUY191" s="129"/>
      <c r="TUZ191" s="129"/>
      <c r="TVA191" s="129"/>
      <c r="TVB191" s="129"/>
      <c r="TVC191" s="129"/>
      <c r="TVD191" s="129"/>
      <c r="TVE191" s="129"/>
      <c r="TVF191" s="129"/>
      <c r="TVG191" s="129"/>
      <c r="TVH191" s="129"/>
      <c r="TVI191" s="129"/>
      <c r="TVJ191" s="129"/>
      <c r="TVK191" s="129"/>
      <c r="TVL191" s="129"/>
      <c r="TVM191" s="129"/>
      <c r="TVN191" s="129"/>
      <c r="TVO191" s="129"/>
      <c r="TVP191" s="129"/>
      <c r="TVQ191" s="129"/>
      <c r="TVR191" s="129"/>
      <c r="TVS191" s="129"/>
      <c r="TVT191" s="129"/>
      <c r="TVU191" s="129"/>
      <c r="TVV191" s="129"/>
      <c r="TVW191" s="129"/>
      <c r="TVX191" s="129"/>
      <c r="TVY191" s="129"/>
      <c r="TVZ191" s="129"/>
      <c r="TWA191" s="129"/>
      <c r="TWB191" s="129"/>
      <c r="TWC191" s="129"/>
      <c r="TWD191" s="129"/>
      <c r="TWE191" s="129"/>
      <c r="TWF191" s="129"/>
      <c r="TWG191" s="129"/>
      <c r="TWH191" s="129"/>
      <c r="TWI191" s="129"/>
      <c r="TWJ191" s="129"/>
      <c r="TWK191" s="129"/>
      <c r="TWL191" s="129"/>
      <c r="TWM191" s="129"/>
      <c r="TWN191" s="129"/>
      <c r="TWO191" s="129"/>
      <c r="TWP191" s="129"/>
      <c r="TWQ191" s="129"/>
      <c r="TWR191" s="129"/>
      <c r="TWS191" s="129"/>
      <c r="TWT191" s="129"/>
      <c r="TWU191" s="129"/>
      <c r="TWV191" s="129"/>
      <c r="TWW191" s="129"/>
      <c r="TWX191" s="129"/>
      <c r="TWY191" s="129"/>
      <c r="TWZ191" s="129"/>
      <c r="TXA191" s="129"/>
      <c r="TXB191" s="129"/>
      <c r="TXC191" s="129"/>
      <c r="TXD191" s="129"/>
      <c r="TXE191" s="129"/>
      <c r="TXF191" s="129"/>
      <c r="TXG191" s="129"/>
      <c r="TXH191" s="129"/>
      <c r="TXI191" s="129"/>
      <c r="TXJ191" s="129"/>
      <c r="TXK191" s="129"/>
      <c r="TXL191" s="129"/>
      <c r="TXM191" s="129"/>
      <c r="TXN191" s="129"/>
      <c r="TXO191" s="129"/>
      <c r="TXP191" s="129"/>
      <c r="TXQ191" s="129"/>
      <c r="TXR191" s="129"/>
      <c r="TXS191" s="129"/>
      <c r="TXT191" s="129"/>
      <c r="TXU191" s="129"/>
      <c r="TXV191" s="129"/>
      <c r="TXW191" s="129"/>
      <c r="TXX191" s="129"/>
      <c r="TXY191" s="129"/>
      <c r="TXZ191" s="129"/>
      <c r="TYA191" s="129"/>
      <c r="TYB191" s="129"/>
      <c r="TYC191" s="129"/>
      <c r="TYD191" s="129"/>
      <c r="TYE191" s="129"/>
      <c r="TYF191" s="129"/>
      <c r="TYG191" s="129"/>
      <c r="TYH191" s="129"/>
      <c r="TYI191" s="129"/>
      <c r="TYJ191" s="129"/>
      <c r="TYK191" s="129"/>
      <c r="TYL191" s="129"/>
      <c r="TYM191" s="129"/>
      <c r="TYN191" s="129"/>
      <c r="TYO191" s="129"/>
      <c r="TYP191" s="129"/>
      <c r="TYQ191" s="129"/>
      <c r="TYR191" s="129"/>
      <c r="TYS191" s="129"/>
      <c r="TYT191" s="129"/>
      <c r="TYU191" s="129"/>
      <c r="TYV191" s="129"/>
      <c r="TYW191" s="129"/>
      <c r="TYX191" s="129"/>
      <c r="TYY191" s="129"/>
      <c r="TYZ191" s="129"/>
      <c r="TZA191" s="129"/>
      <c r="TZB191" s="129"/>
      <c r="TZC191" s="129"/>
      <c r="TZD191" s="129"/>
      <c r="TZE191" s="129"/>
      <c r="TZF191" s="129"/>
      <c r="TZG191" s="129"/>
      <c r="TZH191" s="129"/>
      <c r="TZI191" s="129"/>
      <c r="TZJ191" s="129"/>
      <c r="TZK191" s="129"/>
      <c r="TZL191" s="129"/>
      <c r="TZM191" s="129"/>
      <c r="TZN191" s="129"/>
      <c r="TZO191" s="129"/>
      <c r="TZP191" s="129"/>
      <c r="TZQ191" s="129"/>
      <c r="TZR191" s="129"/>
      <c r="TZS191" s="129"/>
      <c r="TZT191" s="129"/>
      <c r="TZU191" s="129"/>
      <c r="TZV191" s="129"/>
      <c r="TZW191" s="129"/>
      <c r="TZX191" s="129"/>
      <c r="TZY191" s="129"/>
      <c r="TZZ191" s="129"/>
      <c r="UAA191" s="129"/>
      <c r="UAB191" s="129"/>
      <c r="UAC191" s="129"/>
      <c r="UAD191" s="129"/>
      <c r="UAE191" s="129"/>
      <c r="UAF191" s="129"/>
      <c r="UAG191" s="129"/>
      <c r="UAH191" s="129"/>
      <c r="UAI191" s="129"/>
      <c r="UAJ191" s="129"/>
      <c r="UAK191" s="129"/>
      <c r="UAL191" s="129"/>
      <c r="UAM191" s="129"/>
      <c r="UAN191" s="129"/>
      <c r="UAO191" s="129"/>
      <c r="UAP191" s="129"/>
      <c r="UAQ191" s="129"/>
      <c r="UAR191" s="129"/>
      <c r="UAS191" s="129"/>
      <c r="UAT191" s="129"/>
      <c r="UAU191" s="129"/>
      <c r="UAV191" s="129"/>
      <c r="UAW191" s="129"/>
      <c r="UAX191" s="129"/>
      <c r="UAY191" s="129"/>
      <c r="UAZ191" s="129"/>
      <c r="UBA191" s="129"/>
      <c r="UBB191" s="129"/>
      <c r="UBC191" s="129"/>
      <c r="UBD191" s="129"/>
      <c r="UBE191" s="129"/>
      <c r="UBF191" s="129"/>
      <c r="UBG191" s="129"/>
      <c r="UBH191" s="129"/>
      <c r="UBI191" s="129"/>
      <c r="UBJ191" s="129"/>
      <c r="UBK191" s="129"/>
      <c r="UBL191" s="129"/>
      <c r="UBM191" s="129"/>
      <c r="UBN191" s="129"/>
      <c r="UBO191" s="129"/>
      <c r="UBP191" s="129"/>
      <c r="UBQ191" s="129"/>
      <c r="UBR191" s="129"/>
      <c r="UBS191" s="129"/>
      <c r="UBT191" s="129"/>
      <c r="UBU191" s="129"/>
      <c r="UBV191" s="129"/>
      <c r="UBW191" s="129"/>
      <c r="UBX191" s="129"/>
      <c r="UBY191" s="129"/>
      <c r="UBZ191" s="129"/>
      <c r="UCA191" s="129"/>
      <c r="UCB191" s="129"/>
      <c r="UCC191" s="129"/>
      <c r="UCD191" s="129"/>
      <c r="UCE191" s="129"/>
      <c r="UCF191" s="129"/>
      <c r="UCG191" s="129"/>
      <c r="UCH191" s="129"/>
      <c r="UCI191" s="129"/>
      <c r="UCJ191" s="129"/>
      <c r="UCK191" s="129"/>
      <c r="UCL191" s="129"/>
      <c r="UCM191" s="129"/>
      <c r="UCN191" s="129"/>
      <c r="UCO191" s="129"/>
      <c r="UCP191" s="129"/>
      <c r="UCQ191" s="129"/>
      <c r="UCR191" s="129"/>
      <c r="UCS191" s="129"/>
      <c r="UCT191" s="129"/>
      <c r="UCU191" s="129"/>
      <c r="UCV191" s="129"/>
      <c r="UCW191" s="129"/>
      <c r="UCX191" s="129"/>
      <c r="UCY191" s="129"/>
      <c r="UCZ191" s="129"/>
      <c r="UDA191" s="129"/>
      <c r="UDB191" s="129"/>
      <c r="UDC191" s="129"/>
      <c r="UDD191" s="129"/>
      <c r="UDE191" s="129"/>
      <c r="UDF191" s="129"/>
      <c r="UDG191" s="129"/>
      <c r="UDH191" s="129"/>
      <c r="UDI191" s="129"/>
      <c r="UDJ191" s="129"/>
      <c r="UDK191" s="129"/>
      <c r="UDL191" s="129"/>
      <c r="UDM191" s="129"/>
      <c r="UDN191" s="129"/>
      <c r="UDO191" s="129"/>
      <c r="UDP191" s="129"/>
      <c r="UDQ191" s="129"/>
      <c r="UDR191" s="129"/>
      <c r="UDS191" s="129"/>
      <c r="UDT191" s="129"/>
      <c r="UDU191" s="129"/>
      <c r="UDV191" s="129"/>
      <c r="UDW191" s="129"/>
      <c r="UDX191" s="129"/>
      <c r="UDY191" s="129"/>
      <c r="UDZ191" s="129"/>
      <c r="UEA191" s="129"/>
      <c r="UEB191" s="129"/>
      <c r="UEC191" s="129"/>
      <c r="UED191" s="129"/>
      <c r="UEE191" s="129"/>
      <c r="UEF191" s="129"/>
      <c r="UEG191" s="129"/>
      <c r="UEH191" s="129"/>
      <c r="UEI191" s="129"/>
      <c r="UEJ191" s="129"/>
      <c r="UEK191" s="129"/>
      <c r="UEL191" s="129"/>
      <c r="UEM191" s="129"/>
      <c r="UEN191" s="129"/>
      <c r="UEO191" s="129"/>
      <c r="UEP191" s="129"/>
      <c r="UEQ191" s="129"/>
      <c r="UER191" s="129"/>
      <c r="UES191" s="129"/>
      <c r="UET191" s="129"/>
      <c r="UEU191" s="129"/>
      <c r="UEV191" s="129"/>
      <c r="UEW191" s="129"/>
      <c r="UEX191" s="129"/>
      <c r="UEY191" s="129"/>
      <c r="UEZ191" s="129"/>
      <c r="UFA191" s="129"/>
      <c r="UFB191" s="129"/>
      <c r="UFC191" s="129"/>
      <c r="UFD191" s="129"/>
      <c r="UFE191" s="129"/>
      <c r="UFF191" s="129"/>
      <c r="UFG191" s="129"/>
      <c r="UFH191" s="129"/>
      <c r="UFI191" s="129"/>
      <c r="UFJ191" s="129"/>
      <c r="UFK191" s="129"/>
      <c r="UFL191" s="129"/>
      <c r="UFM191" s="129"/>
      <c r="UFN191" s="129"/>
      <c r="UFO191" s="129"/>
      <c r="UFP191" s="129"/>
      <c r="UFQ191" s="129"/>
      <c r="UFR191" s="129"/>
      <c r="UFS191" s="129"/>
      <c r="UFT191" s="129"/>
      <c r="UFU191" s="129"/>
      <c r="UFV191" s="129"/>
      <c r="UFW191" s="129"/>
      <c r="UFX191" s="129"/>
      <c r="UFY191" s="129"/>
      <c r="UFZ191" s="129"/>
      <c r="UGA191" s="129"/>
      <c r="UGB191" s="129"/>
      <c r="UGC191" s="129"/>
      <c r="UGD191" s="129"/>
      <c r="UGE191" s="129"/>
      <c r="UGF191" s="129"/>
      <c r="UGG191" s="129"/>
      <c r="UGH191" s="129"/>
      <c r="UGI191" s="129"/>
      <c r="UGJ191" s="129"/>
      <c r="UGK191" s="129"/>
      <c r="UGL191" s="129"/>
      <c r="UGM191" s="129"/>
      <c r="UGN191" s="129"/>
      <c r="UGO191" s="129"/>
      <c r="UGP191" s="129"/>
      <c r="UGQ191" s="129"/>
      <c r="UGR191" s="129"/>
      <c r="UGS191" s="129"/>
      <c r="UGT191" s="129"/>
      <c r="UGU191" s="129"/>
      <c r="UGV191" s="129"/>
      <c r="UGW191" s="129"/>
      <c r="UGX191" s="129"/>
      <c r="UGY191" s="129"/>
      <c r="UGZ191" s="129"/>
      <c r="UHA191" s="129"/>
      <c r="UHB191" s="129"/>
      <c r="UHC191" s="129"/>
      <c r="UHD191" s="129"/>
      <c r="UHE191" s="129"/>
      <c r="UHF191" s="129"/>
      <c r="UHG191" s="129"/>
      <c r="UHH191" s="129"/>
      <c r="UHI191" s="129"/>
      <c r="UHJ191" s="129"/>
      <c r="UHK191" s="129"/>
      <c r="UHL191" s="129"/>
      <c r="UHM191" s="129"/>
      <c r="UHN191" s="129"/>
      <c r="UHO191" s="129"/>
      <c r="UHP191" s="129"/>
      <c r="UHQ191" s="129"/>
      <c r="UHR191" s="129"/>
      <c r="UHS191" s="129"/>
      <c r="UHT191" s="129"/>
      <c r="UHU191" s="129"/>
      <c r="UHV191" s="129"/>
      <c r="UHW191" s="129"/>
      <c r="UHX191" s="129"/>
      <c r="UHY191" s="129"/>
      <c r="UHZ191" s="129"/>
      <c r="UIA191" s="129"/>
      <c r="UIB191" s="129"/>
      <c r="UIC191" s="129"/>
      <c r="UID191" s="129"/>
      <c r="UIE191" s="129"/>
      <c r="UIF191" s="129"/>
      <c r="UIG191" s="129"/>
      <c r="UIH191" s="129"/>
      <c r="UII191" s="129"/>
      <c r="UIJ191" s="129"/>
      <c r="UIK191" s="129"/>
      <c r="UIL191" s="129"/>
      <c r="UIM191" s="129"/>
      <c r="UIN191" s="129"/>
      <c r="UIO191" s="129"/>
      <c r="UIP191" s="129"/>
      <c r="UIQ191" s="129"/>
      <c r="UIR191" s="129"/>
      <c r="UIS191" s="129"/>
      <c r="UIT191" s="129"/>
      <c r="UIU191" s="129"/>
      <c r="UIV191" s="129"/>
      <c r="UIW191" s="129"/>
      <c r="UIX191" s="129"/>
      <c r="UIY191" s="129"/>
      <c r="UIZ191" s="129"/>
      <c r="UJA191" s="129"/>
      <c r="UJB191" s="129"/>
      <c r="UJC191" s="129"/>
      <c r="UJD191" s="129"/>
      <c r="UJE191" s="129"/>
      <c r="UJF191" s="129"/>
      <c r="UJG191" s="129"/>
      <c r="UJH191" s="129"/>
      <c r="UJI191" s="129"/>
      <c r="UJJ191" s="129"/>
      <c r="UJK191" s="129"/>
      <c r="UJL191" s="129"/>
      <c r="UJM191" s="129"/>
      <c r="UJN191" s="129"/>
      <c r="UJO191" s="129"/>
      <c r="UJP191" s="129"/>
      <c r="UJQ191" s="129"/>
      <c r="UJR191" s="129"/>
      <c r="UJS191" s="129"/>
      <c r="UJT191" s="129"/>
      <c r="UJU191" s="129"/>
      <c r="UJV191" s="129"/>
      <c r="UJW191" s="129"/>
      <c r="UJX191" s="129"/>
      <c r="UJY191" s="129"/>
      <c r="UJZ191" s="129"/>
      <c r="UKA191" s="129"/>
      <c r="UKB191" s="129"/>
      <c r="UKC191" s="129"/>
      <c r="UKD191" s="129"/>
      <c r="UKE191" s="129"/>
      <c r="UKF191" s="129"/>
      <c r="UKG191" s="129"/>
      <c r="UKH191" s="129"/>
      <c r="UKI191" s="129"/>
      <c r="UKJ191" s="129"/>
      <c r="UKK191" s="129"/>
      <c r="UKL191" s="129"/>
      <c r="UKM191" s="129"/>
      <c r="UKN191" s="129"/>
      <c r="UKO191" s="129"/>
      <c r="UKP191" s="129"/>
      <c r="UKQ191" s="129"/>
      <c r="UKR191" s="129"/>
      <c r="UKS191" s="129"/>
      <c r="UKT191" s="129"/>
      <c r="UKU191" s="129"/>
      <c r="UKV191" s="129"/>
      <c r="UKW191" s="129"/>
      <c r="UKX191" s="129"/>
      <c r="UKY191" s="129"/>
      <c r="UKZ191" s="129"/>
      <c r="ULA191" s="129"/>
      <c r="ULB191" s="129"/>
      <c r="ULC191" s="129"/>
      <c r="ULD191" s="129"/>
      <c r="ULE191" s="129"/>
      <c r="ULF191" s="129"/>
      <c r="ULG191" s="129"/>
      <c r="ULH191" s="129"/>
      <c r="ULI191" s="129"/>
      <c r="ULJ191" s="129"/>
      <c r="ULK191" s="129"/>
      <c r="ULL191" s="129"/>
      <c r="ULM191" s="129"/>
      <c r="ULN191" s="129"/>
      <c r="ULO191" s="129"/>
      <c r="ULP191" s="129"/>
      <c r="ULQ191" s="129"/>
      <c r="ULR191" s="129"/>
      <c r="ULS191" s="129"/>
      <c r="ULT191" s="129"/>
      <c r="ULU191" s="129"/>
      <c r="ULV191" s="129"/>
      <c r="ULW191" s="129"/>
      <c r="ULX191" s="129"/>
      <c r="ULY191" s="129"/>
      <c r="ULZ191" s="129"/>
      <c r="UMA191" s="129"/>
      <c r="UMB191" s="129"/>
      <c r="UMC191" s="129"/>
      <c r="UMD191" s="129"/>
      <c r="UME191" s="129"/>
      <c r="UMF191" s="129"/>
      <c r="UMG191" s="129"/>
      <c r="UMH191" s="129"/>
      <c r="UMI191" s="129"/>
      <c r="UMJ191" s="129"/>
      <c r="UMK191" s="129"/>
      <c r="UML191" s="129"/>
      <c r="UMM191" s="129"/>
      <c r="UMN191" s="129"/>
      <c r="UMO191" s="129"/>
      <c r="UMP191" s="129"/>
      <c r="UMQ191" s="129"/>
      <c r="UMR191" s="129"/>
      <c r="UMS191" s="129"/>
      <c r="UMT191" s="129"/>
      <c r="UMU191" s="129"/>
      <c r="UMV191" s="129"/>
      <c r="UMW191" s="129"/>
      <c r="UMX191" s="129"/>
      <c r="UMY191" s="129"/>
      <c r="UMZ191" s="129"/>
      <c r="UNA191" s="129"/>
      <c r="UNB191" s="129"/>
      <c r="UNC191" s="129"/>
      <c r="UND191" s="129"/>
      <c r="UNE191" s="129"/>
      <c r="UNF191" s="129"/>
      <c r="UNG191" s="129"/>
      <c r="UNH191" s="129"/>
      <c r="UNI191" s="129"/>
      <c r="UNJ191" s="129"/>
      <c r="UNK191" s="129"/>
      <c r="UNL191" s="129"/>
      <c r="UNM191" s="129"/>
      <c r="UNN191" s="129"/>
      <c r="UNO191" s="129"/>
      <c r="UNP191" s="129"/>
      <c r="UNQ191" s="129"/>
      <c r="UNR191" s="129"/>
      <c r="UNS191" s="129"/>
      <c r="UNT191" s="129"/>
      <c r="UNU191" s="129"/>
      <c r="UNV191" s="129"/>
      <c r="UNW191" s="129"/>
      <c r="UNX191" s="129"/>
      <c r="UNY191" s="129"/>
      <c r="UNZ191" s="129"/>
      <c r="UOA191" s="129"/>
      <c r="UOB191" s="129"/>
      <c r="UOC191" s="129"/>
      <c r="UOD191" s="129"/>
      <c r="UOE191" s="129"/>
      <c r="UOF191" s="129"/>
      <c r="UOG191" s="129"/>
      <c r="UOH191" s="129"/>
      <c r="UOI191" s="129"/>
      <c r="UOJ191" s="129"/>
      <c r="UOK191" s="129"/>
      <c r="UOL191" s="129"/>
      <c r="UOM191" s="129"/>
      <c r="UON191" s="129"/>
      <c r="UOO191" s="129"/>
      <c r="UOP191" s="129"/>
      <c r="UOQ191" s="129"/>
      <c r="UOR191" s="129"/>
      <c r="UOS191" s="129"/>
      <c r="UOT191" s="129"/>
      <c r="UOU191" s="129"/>
      <c r="UOV191" s="129"/>
      <c r="UOW191" s="129"/>
      <c r="UOX191" s="129"/>
      <c r="UOY191" s="129"/>
      <c r="UOZ191" s="129"/>
      <c r="UPA191" s="129"/>
      <c r="UPB191" s="129"/>
      <c r="UPC191" s="129"/>
      <c r="UPD191" s="129"/>
      <c r="UPE191" s="129"/>
      <c r="UPF191" s="129"/>
      <c r="UPG191" s="129"/>
      <c r="UPH191" s="129"/>
      <c r="UPI191" s="129"/>
      <c r="UPJ191" s="129"/>
      <c r="UPK191" s="129"/>
      <c r="UPL191" s="129"/>
      <c r="UPM191" s="129"/>
      <c r="UPN191" s="129"/>
      <c r="UPO191" s="129"/>
      <c r="UPP191" s="129"/>
      <c r="UPQ191" s="129"/>
      <c r="UPR191" s="129"/>
      <c r="UPS191" s="129"/>
      <c r="UPT191" s="129"/>
      <c r="UPU191" s="129"/>
      <c r="UPV191" s="129"/>
      <c r="UPW191" s="129"/>
      <c r="UPX191" s="129"/>
      <c r="UPY191" s="129"/>
      <c r="UPZ191" s="129"/>
      <c r="UQA191" s="129"/>
      <c r="UQB191" s="129"/>
      <c r="UQC191" s="129"/>
      <c r="UQD191" s="129"/>
      <c r="UQE191" s="129"/>
      <c r="UQF191" s="129"/>
      <c r="UQG191" s="129"/>
      <c r="UQH191" s="129"/>
      <c r="UQI191" s="129"/>
      <c r="UQJ191" s="129"/>
      <c r="UQK191" s="129"/>
      <c r="UQL191" s="129"/>
      <c r="UQM191" s="129"/>
      <c r="UQN191" s="129"/>
      <c r="UQO191" s="129"/>
      <c r="UQP191" s="129"/>
      <c r="UQQ191" s="129"/>
      <c r="UQR191" s="129"/>
      <c r="UQS191" s="129"/>
      <c r="UQT191" s="129"/>
      <c r="UQU191" s="129"/>
      <c r="UQV191" s="129"/>
      <c r="UQW191" s="129"/>
      <c r="UQX191" s="129"/>
      <c r="UQY191" s="129"/>
      <c r="UQZ191" s="129"/>
      <c r="URA191" s="129"/>
      <c r="URB191" s="129"/>
      <c r="URC191" s="129"/>
      <c r="URD191" s="129"/>
      <c r="URE191" s="129"/>
      <c r="URF191" s="129"/>
      <c r="URG191" s="129"/>
      <c r="URH191" s="129"/>
      <c r="URI191" s="129"/>
      <c r="URJ191" s="129"/>
      <c r="URK191" s="129"/>
      <c r="URL191" s="129"/>
      <c r="URM191" s="129"/>
      <c r="URN191" s="129"/>
      <c r="URO191" s="129"/>
      <c r="URP191" s="129"/>
      <c r="URQ191" s="129"/>
      <c r="URR191" s="129"/>
      <c r="URS191" s="129"/>
      <c r="URT191" s="129"/>
      <c r="URU191" s="129"/>
      <c r="URV191" s="129"/>
      <c r="URW191" s="129"/>
      <c r="URX191" s="129"/>
      <c r="URY191" s="129"/>
      <c r="URZ191" s="129"/>
      <c r="USA191" s="129"/>
      <c r="USB191" s="129"/>
      <c r="USC191" s="129"/>
      <c r="USD191" s="129"/>
      <c r="USE191" s="129"/>
      <c r="USF191" s="129"/>
      <c r="USG191" s="129"/>
      <c r="USH191" s="129"/>
      <c r="USI191" s="129"/>
      <c r="USJ191" s="129"/>
      <c r="USK191" s="129"/>
      <c r="USL191" s="129"/>
      <c r="USM191" s="129"/>
      <c r="USN191" s="129"/>
      <c r="USO191" s="129"/>
      <c r="USP191" s="129"/>
      <c r="USQ191" s="129"/>
      <c r="USR191" s="129"/>
      <c r="USS191" s="129"/>
      <c r="UST191" s="129"/>
      <c r="USU191" s="129"/>
      <c r="USV191" s="129"/>
      <c r="USW191" s="129"/>
      <c r="USX191" s="129"/>
      <c r="USY191" s="129"/>
      <c r="USZ191" s="129"/>
      <c r="UTA191" s="129"/>
      <c r="UTB191" s="129"/>
      <c r="UTC191" s="129"/>
      <c r="UTD191" s="129"/>
      <c r="UTE191" s="129"/>
      <c r="UTF191" s="129"/>
      <c r="UTG191" s="129"/>
      <c r="UTH191" s="129"/>
      <c r="UTI191" s="129"/>
      <c r="UTJ191" s="129"/>
      <c r="UTK191" s="129"/>
      <c r="UTL191" s="129"/>
      <c r="UTM191" s="129"/>
      <c r="UTN191" s="129"/>
      <c r="UTO191" s="129"/>
      <c r="UTP191" s="129"/>
      <c r="UTQ191" s="129"/>
      <c r="UTR191" s="129"/>
      <c r="UTS191" s="129"/>
      <c r="UTT191" s="129"/>
      <c r="UTU191" s="129"/>
      <c r="UTV191" s="129"/>
      <c r="UTW191" s="129"/>
      <c r="UTX191" s="129"/>
      <c r="UTY191" s="129"/>
      <c r="UTZ191" s="129"/>
      <c r="UUA191" s="129"/>
      <c r="UUB191" s="129"/>
      <c r="UUC191" s="129"/>
      <c r="UUD191" s="129"/>
      <c r="UUE191" s="129"/>
      <c r="UUF191" s="129"/>
      <c r="UUG191" s="129"/>
      <c r="UUH191" s="129"/>
      <c r="UUI191" s="129"/>
      <c r="UUJ191" s="129"/>
      <c r="UUK191" s="129"/>
      <c r="UUL191" s="129"/>
      <c r="UUM191" s="129"/>
      <c r="UUN191" s="129"/>
      <c r="UUO191" s="129"/>
      <c r="UUP191" s="129"/>
      <c r="UUQ191" s="129"/>
      <c r="UUR191" s="129"/>
      <c r="UUS191" s="129"/>
      <c r="UUT191" s="129"/>
      <c r="UUU191" s="129"/>
      <c r="UUV191" s="129"/>
      <c r="UUW191" s="129"/>
      <c r="UUX191" s="129"/>
      <c r="UUY191" s="129"/>
      <c r="UUZ191" s="129"/>
      <c r="UVA191" s="129"/>
      <c r="UVB191" s="129"/>
      <c r="UVC191" s="129"/>
      <c r="UVD191" s="129"/>
      <c r="UVE191" s="129"/>
      <c r="UVF191" s="129"/>
      <c r="UVG191" s="129"/>
      <c r="UVH191" s="129"/>
      <c r="UVI191" s="129"/>
      <c r="UVJ191" s="129"/>
      <c r="UVK191" s="129"/>
      <c r="UVL191" s="129"/>
      <c r="UVM191" s="129"/>
      <c r="UVN191" s="129"/>
      <c r="UVO191" s="129"/>
      <c r="UVP191" s="129"/>
      <c r="UVQ191" s="129"/>
      <c r="UVR191" s="129"/>
      <c r="UVS191" s="129"/>
      <c r="UVT191" s="129"/>
      <c r="UVU191" s="129"/>
      <c r="UVV191" s="129"/>
      <c r="UVW191" s="129"/>
      <c r="UVX191" s="129"/>
      <c r="UVY191" s="129"/>
      <c r="UVZ191" s="129"/>
      <c r="UWA191" s="129"/>
      <c r="UWB191" s="129"/>
      <c r="UWC191" s="129"/>
      <c r="UWD191" s="129"/>
      <c r="UWE191" s="129"/>
      <c r="UWF191" s="129"/>
      <c r="UWG191" s="129"/>
      <c r="UWH191" s="129"/>
      <c r="UWI191" s="129"/>
      <c r="UWJ191" s="129"/>
      <c r="UWK191" s="129"/>
      <c r="UWL191" s="129"/>
      <c r="UWM191" s="129"/>
      <c r="UWN191" s="129"/>
      <c r="UWO191" s="129"/>
      <c r="UWP191" s="129"/>
      <c r="UWQ191" s="129"/>
      <c r="UWR191" s="129"/>
      <c r="UWS191" s="129"/>
      <c r="UWT191" s="129"/>
      <c r="UWU191" s="129"/>
      <c r="UWV191" s="129"/>
      <c r="UWW191" s="129"/>
      <c r="UWX191" s="129"/>
      <c r="UWY191" s="129"/>
      <c r="UWZ191" s="129"/>
      <c r="UXA191" s="129"/>
      <c r="UXB191" s="129"/>
      <c r="UXC191" s="129"/>
      <c r="UXD191" s="129"/>
      <c r="UXE191" s="129"/>
      <c r="UXF191" s="129"/>
      <c r="UXG191" s="129"/>
      <c r="UXH191" s="129"/>
      <c r="UXI191" s="129"/>
      <c r="UXJ191" s="129"/>
      <c r="UXK191" s="129"/>
      <c r="UXL191" s="129"/>
      <c r="UXM191" s="129"/>
      <c r="UXN191" s="129"/>
      <c r="UXO191" s="129"/>
      <c r="UXP191" s="129"/>
      <c r="UXQ191" s="129"/>
      <c r="UXR191" s="129"/>
      <c r="UXS191" s="129"/>
      <c r="UXT191" s="129"/>
      <c r="UXU191" s="129"/>
      <c r="UXV191" s="129"/>
      <c r="UXW191" s="129"/>
      <c r="UXX191" s="129"/>
      <c r="UXY191" s="129"/>
      <c r="UXZ191" s="129"/>
      <c r="UYA191" s="129"/>
      <c r="UYB191" s="129"/>
      <c r="UYC191" s="129"/>
      <c r="UYD191" s="129"/>
      <c r="UYE191" s="129"/>
      <c r="UYF191" s="129"/>
      <c r="UYG191" s="129"/>
      <c r="UYH191" s="129"/>
      <c r="UYI191" s="129"/>
      <c r="UYJ191" s="129"/>
      <c r="UYK191" s="129"/>
      <c r="UYL191" s="129"/>
      <c r="UYM191" s="129"/>
      <c r="UYN191" s="129"/>
      <c r="UYO191" s="129"/>
      <c r="UYP191" s="129"/>
      <c r="UYQ191" s="129"/>
      <c r="UYR191" s="129"/>
      <c r="UYS191" s="129"/>
      <c r="UYT191" s="129"/>
      <c r="UYU191" s="129"/>
      <c r="UYV191" s="129"/>
      <c r="UYW191" s="129"/>
      <c r="UYX191" s="129"/>
      <c r="UYY191" s="129"/>
      <c r="UYZ191" s="129"/>
      <c r="UZA191" s="129"/>
      <c r="UZB191" s="129"/>
      <c r="UZC191" s="129"/>
      <c r="UZD191" s="129"/>
      <c r="UZE191" s="129"/>
      <c r="UZF191" s="129"/>
      <c r="UZG191" s="129"/>
      <c r="UZH191" s="129"/>
      <c r="UZI191" s="129"/>
      <c r="UZJ191" s="129"/>
      <c r="UZK191" s="129"/>
      <c r="UZL191" s="129"/>
      <c r="UZM191" s="129"/>
      <c r="UZN191" s="129"/>
      <c r="UZO191" s="129"/>
      <c r="UZP191" s="129"/>
      <c r="UZQ191" s="129"/>
      <c r="UZR191" s="129"/>
      <c r="UZS191" s="129"/>
      <c r="UZT191" s="129"/>
      <c r="UZU191" s="129"/>
      <c r="UZV191" s="129"/>
      <c r="UZW191" s="129"/>
      <c r="UZX191" s="129"/>
      <c r="UZY191" s="129"/>
      <c r="UZZ191" s="129"/>
      <c r="VAA191" s="129"/>
      <c r="VAB191" s="129"/>
      <c r="VAC191" s="129"/>
      <c r="VAD191" s="129"/>
      <c r="VAE191" s="129"/>
      <c r="VAF191" s="129"/>
      <c r="VAG191" s="129"/>
      <c r="VAH191" s="129"/>
      <c r="VAI191" s="129"/>
      <c r="VAJ191" s="129"/>
      <c r="VAK191" s="129"/>
      <c r="VAL191" s="129"/>
      <c r="VAM191" s="129"/>
      <c r="VAN191" s="129"/>
      <c r="VAO191" s="129"/>
      <c r="VAP191" s="129"/>
      <c r="VAQ191" s="129"/>
      <c r="VAR191" s="129"/>
      <c r="VAS191" s="129"/>
      <c r="VAT191" s="129"/>
      <c r="VAU191" s="129"/>
      <c r="VAV191" s="129"/>
      <c r="VAW191" s="129"/>
      <c r="VAX191" s="129"/>
      <c r="VAY191" s="129"/>
      <c r="VAZ191" s="129"/>
      <c r="VBA191" s="129"/>
      <c r="VBB191" s="129"/>
      <c r="VBC191" s="129"/>
      <c r="VBD191" s="129"/>
      <c r="VBE191" s="129"/>
      <c r="VBF191" s="129"/>
      <c r="VBG191" s="129"/>
      <c r="VBH191" s="129"/>
      <c r="VBI191" s="129"/>
      <c r="VBJ191" s="129"/>
      <c r="VBK191" s="129"/>
      <c r="VBL191" s="129"/>
      <c r="VBM191" s="129"/>
      <c r="VBN191" s="129"/>
      <c r="VBO191" s="129"/>
      <c r="VBP191" s="129"/>
      <c r="VBQ191" s="129"/>
      <c r="VBR191" s="129"/>
      <c r="VBS191" s="129"/>
      <c r="VBT191" s="129"/>
      <c r="VBU191" s="129"/>
      <c r="VBV191" s="129"/>
      <c r="VBW191" s="129"/>
      <c r="VBX191" s="129"/>
      <c r="VBY191" s="129"/>
      <c r="VBZ191" s="129"/>
      <c r="VCA191" s="129"/>
      <c r="VCB191" s="129"/>
      <c r="VCC191" s="129"/>
      <c r="VCD191" s="129"/>
      <c r="VCE191" s="129"/>
      <c r="VCF191" s="129"/>
      <c r="VCG191" s="129"/>
      <c r="VCH191" s="129"/>
      <c r="VCI191" s="129"/>
      <c r="VCJ191" s="129"/>
      <c r="VCK191" s="129"/>
      <c r="VCL191" s="129"/>
      <c r="VCM191" s="129"/>
      <c r="VCN191" s="129"/>
      <c r="VCO191" s="129"/>
      <c r="VCP191" s="129"/>
      <c r="VCQ191" s="129"/>
      <c r="VCR191" s="129"/>
      <c r="VCS191" s="129"/>
      <c r="VCT191" s="129"/>
      <c r="VCU191" s="129"/>
      <c r="VCV191" s="129"/>
      <c r="VCW191" s="129"/>
      <c r="VCX191" s="129"/>
      <c r="VCY191" s="129"/>
      <c r="VCZ191" s="129"/>
      <c r="VDA191" s="129"/>
      <c r="VDB191" s="129"/>
      <c r="VDC191" s="129"/>
      <c r="VDD191" s="129"/>
      <c r="VDE191" s="129"/>
      <c r="VDF191" s="129"/>
      <c r="VDG191" s="129"/>
      <c r="VDH191" s="129"/>
      <c r="VDI191" s="129"/>
      <c r="VDJ191" s="129"/>
      <c r="VDK191" s="129"/>
      <c r="VDL191" s="129"/>
      <c r="VDM191" s="129"/>
      <c r="VDN191" s="129"/>
      <c r="VDO191" s="129"/>
      <c r="VDP191" s="129"/>
      <c r="VDQ191" s="129"/>
      <c r="VDR191" s="129"/>
      <c r="VDS191" s="129"/>
      <c r="VDT191" s="129"/>
      <c r="VDU191" s="129"/>
      <c r="VDV191" s="129"/>
      <c r="VDW191" s="129"/>
      <c r="VDX191" s="129"/>
      <c r="VDY191" s="129"/>
      <c r="VDZ191" s="129"/>
      <c r="VEA191" s="129"/>
      <c r="VEB191" s="129"/>
      <c r="VEC191" s="129"/>
      <c r="VED191" s="129"/>
      <c r="VEE191" s="129"/>
      <c r="VEF191" s="129"/>
      <c r="VEG191" s="129"/>
      <c r="VEH191" s="129"/>
      <c r="VEI191" s="129"/>
      <c r="VEJ191" s="129"/>
      <c r="VEK191" s="129"/>
      <c r="VEL191" s="129"/>
      <c r="VEM191" s="129"/>
      <c r="VEN191" s="129"/>
      <c r="VEO191" s="129"/>
      <c r="VEP191" s="129"/>
      <c r="VEQ191" s="129"/>
      <c r="VER191" s="129"/>
      <c r="VES191" s="129"/>
      <c r="VET191" s="129"/>
      <c r="VEU191" s="129"/>
      <c r="VEV191" s="129"/>
      <c r="VEW191" s="129"/>
      <c r="VEX191" s="129"/>
      <c r="VEY191" s="129"/>
      <c r="VEZ191" s="129"/>
      <c r="VFA191" s="129"/>
      <c r="VFB191" s="129"/>
      <c r="VFC191" s="129"/>
      <c r="VFD191" s="129"/>
      <c r="VFE191" s="129"/>
      <c r="VFF191" s="129"/>
      <c r="VFG191" s="129"/>
      <c r="VFH191" s="129"/>
      <c r="VFI191" s="129"/>
      <c r="VFJ191" s="129"/>
      <c r="VFK191" s="129"/>
      <c r="VFL191" s="129"/>
      <c r="VFM191" s="129"/>
      <c r="VFN191" s="129"/>
      <c r="VFO191" s="129"/>
      <c r="VFP191" s="129"/>
      <c r="VFQ191" s="129"/>
      <c r="VFR191" s="129"/>
      <c r="VFS191" s="129"/>
      <c r="VFT191" s="129"/>
      <c r="VFU191" s="129"/>
      <c r="VFV191" s="129"/>
      <c r="VFW191" s="129"/>
      <c r="VFX191" s="129"/>
      <c r="VFY191" s="129"/>
      <c r="VFZ191" s="129"/>
      <c r="VGA191" s="129"/>
      <c r="VGB191" s="129"/>
      <c r="VGC191" s="129"/>
      <c r="VGD191" s="129"/>
      <c r="VGE191" s="129"/>
      <c r="VGF191" s="129"/>
      <c r="VGG191" s="129"/>
      <c r="VGH191" s="129"/>
      <c r="VGI191" s="129"/>
      <c r="VGJ191" s="129"/>
      <c r="VGK191" s="129"/>
      <c r="VGL191" s="129"/>
      <c r="VGM191" s="129"/>
      <c r="VGN191" s="129"/>
      <c r="VGO191" s="129"/>
      <c r="VGP191" s="129"/>
      <c r="VGQ191" s="129"/>
      <c r="VGR191" s="129"/>
      <c r="VGS191" s="129"/>
      <c r="VGT191" s="129"/>
      <c r="VGU191" s="129"/>
      <c r="VGV191" s="129"/>
      <c r="VGW191" s="129"/>
      <c r="VGX191" s="129"/>
      <c r="VGY191" s="129"/>
      <c r="VGZ191" s="129"/>
      <c r="VHA191" s="129"/>
      <c r="VHB191" s="129"/>
      <c r="VHC191" s="129"/>
      <c r="VHD191" s="129"/>
      <c r="VHE191" s="129"/>
      <c r="VHF191" s="129"/>
      <c r="VHG191" s="129"/>
      <c r="VHH191" s="129"/>
      <c r="VHI191" s="129"/>
      <c r="VHJ191" s="129"/>
      <c r="VHK191" s="129"/>
      <c r="VHL191" s="129"/>
      <c r="VHM191" s="129"/>
      <c r="VHN191" s="129"/>
      <c r="VHO191" s="129"/>
      <c r="VHP191" s="129"/>
      <c r="VHQ191" s="129"/>
      <c r="VHR191" s="129"/>
      <c r="VHS191" s="129"/>
      <c r="VHT191" s="129"/>
      <c r="VHU191" s="129"/>
      <c r="VHV191" s="129"/>
      <c r="VHW191" s="129"/>
      <c r="VHX191" s="129"/>
      <c r="VHY191" s="129"/>
      <c r="VHZ191" s="129"/>
      <c r="VIA191" s="129"/>
      <c r="VIB191" s="129"/>
      <c r="VIC191" s="129"/>
      <c r="VID191" s="129"/>
      <c r="VIE191" s="129"/>
      <c r="VIF191" s="129"/>
      <c r="VIG191" s="129"/>
      <c r="VIH191" s="129"/>
      <c r="VII191" s="129"/>
      <c r="VIJ191" s="129"/>
      <c r="VIK191" s="129"/>
      <c r="VIL191" s="129"/>
      <c r="VIM191" s="129"/>
      <c r="VIN191" s="129"/>
      <c r="VIO191" s="129"/>
      <c r="VIP191" s="129"/>
      <c r="VIQ191" s="129"/>
      <c r="VIR191" s="129"/>
      <c r="VIS191" s="129"/>
      <c r="VIT191" s="129"/>
      <c r="VIU191" s="129"/>
      <c r="VIV191" s="129"/>
      <c r="VIW191" s="129"/>
      <c r="VIX191" s="129"/>
      <c r="VIY191" s="129"/>
      <c r="VIZ191" s="129"/>
      <c r="VJA191" s="129"/>
      <c r="VJB191" s="129"/>
      <c r="VJC191" s="129"/>
      <c r="VJD191" s="129"/>
      <c r="VJE191" s="129"/>
      <c r="VJF191" s="129"/>
      <c r="VJG191" s="129"/>
      <c r="VJH191" s="129"/>
      <c r="VJI191" s="129"/>
      <c r="VJJ191" s="129"/>
      <c r="VJK191" s="129"/>
      <c r="VJL191" s="129"/>
      <c r="VJM191" s="129"/>
      <c r="VJN191" s="129"/>
      <c r="VJO191" s="129"/>
      <c r="VJP191" s="129"/>
      <c r="VJQ191" s="129"/>
      <c r="VJR191" s="129"/>
      <c r="VJS191" s="129"/>
      <c r="VJT191" s="129"/>
      <c r="VJU191" s="129"/>
      <c r="VJV191" s="129"/>
      <c r="VJW191" s="129"/>
      <c r="VJX191" s="129"/>
      <c r="VJY191" s="129"/>
      <c r="VJZ191" s="129"/>
      <c r="VKA191" s="129"/>
      <c r="VKB191" s="129"/>
      <c r="VKC191" s="129"/>
      <c r="VKD191" s="129"/>
      <c r="VKE191" s="129"/>
      <c r="VKF191" s="129"/>
      <c r="VKG191" s="129"/>
      <c r="VKH191" s="129"/>
      <c r="VKI191" s="129"/>
      <c r="VKJ191" s="129"/>
      <c r="VKK191" s="129"/>
      <c r="VKL191" s="129"/>
      <c r="VKM191" s="129"/>
      <c r="VKN191" s="129"/>
      <c r="VKO191" s="129"/>
      <c r="VKP191" s="129"/>
      <c r="VKQ191" s="129"/>
      <c r="VKR191" s="129"/>
      <c r="VKS191" s="129"/>
      <c r="VKT191" s="129"/>
      <c r="VKU191" s="129"/>
      <c r="VKV191" s="129"/>
      <c r="VKW191" s="129"/>
      <c r="VKX191" s="129"/>
      <c r="VKY191" s="129"/>
      <c r="VKZ191" s="129"/>
      <c r="VLA191" s="129"/>
      <c r="VLB191" s="129"/>
      <c r="VLC191" s="129"/>
      <c r="VLD191" s="129"/>
      <c r="VLE191" s="129"/>
      <c r="VLF191" s="129"/>
      <c r="VLG191" s="129"/>
      <c r="VLH191" s="129"/>
      <c r="VLI191" s="129"/>
      <c r="VLJ191" s="129"/>
      <c r="VLK191" s="129"/>
      <c r="VLL191" s="129"/>
      <c r="VLM191" s="129"/>
      <c r="VLN191" s="129"/>
      <c r="VLO191" s="129"/>
      <c r="VLP191" s="129"/>
      <c r="VLQ191" s="129"/>
      <c r="VLR191" s="129"/>
      <c r="VLS191" s="129"/>
      <c r="VLT191" s="129"/>
      <c r="VLU191" s="129"/>
      <c r="VLV191" s="129"/>
      <c r="VLW191" s="129"/>
      <c r="VLX191" s="129"/>
      <c r="VLY191" s="129"/>
      <c r="VLZ191" s="129"/>
      <c r="VMA191" s="129"/>
      <c r="VMB191" s="129"/>
      <c r="VMC191" s="129"/>
      <c r="VMD191" s="129"/>
      <c r="VME191" s="129"/>
      <c r="VMF191" s="129"/>
      <c r="VMG191" s="129"/>
      <c r="VMH191" s="129"/>
      <c r="VMI191" s="129"/>
      <c r="VMJ191" s="129"/>
      <c r="VMK191" s="129"/>
      <c r="VML191" s="129"/>
      <c r="VMM191" s="129"/>
      <c r="VMN191" s="129"/>
      <c r="VMO191" s="129"/>
      <c r="VMP191" s="129"/>
      <c r="VMQ191" s="129"/>
      <c r="VMR191" s="129"/>
      <c r="VMS191" s="129"/>
      <c r="VMT191" s="129"/>
      <c r="VMU191" s="129"/>
      <c r="VMV191" s="129"/>
      <c r="VMW191" s="129"/>
      <c r="VMX191" s="129"/>
      <c r="VMY191" s="129"/>
      <c r="VMZ191" s="129"/>
      <c r="VNA191" s="129"/>
      <c r="VNB191" s="129"/>
      <c r="VNC191" s="129"/>
      <c r="VND191" s="129"/>
      <c r="VNE191" s="129"/>
      <c r="VNF191" s="129"/>
      <c r="VNG191" s="129"/>
      <c r="VNH191" s="129"/>
      <c r="VNI191" s="129"/>
      <c r="VNJ191" s="129"/>
      <c r="VNK191" s="129"/>
      <c r="VNL191" s="129"/>
      <c r="VNM191" s="129"/>
      <c r="VNN191" s="129"/>
      <c r="VNO191" s="129"/>
      <c r="VNP191" s="129"/>
      <c r="VNQ191" s="129"/>
      <c r="VNR191" s="129"/>
      <c r="VNS191" s="129"/>
      <c r="VNT191" s="129"/>
      <c r="VNU191" s="129"/>
      <c r="VNV191" s="129"/>
      <c r="VNW191" s="129"/>
      <c r="VNX191" s="129"/>
      <c r="VNY191" s="129"/>
      <c r="VNZ191" s="129"/>
      <c r="VOA191" s="129"/>
      <c r="VOB191" s="129"/>
      <c r="VOC191" s="129"/>
      <c r="VOD191" s="129"/>
      <c r="VOE191" s="129"/>
      <c r="VOF191" s="129"/>
      <c r="VOG191" s="129"/>
      <c r="VOH191" s="129"/>
      <c r="VOI191" s="129"/>
      <c r="VOJ191" s="129"/>
      <c r="VOK191" s="129"/>
      <c r="VOL191" s="129"/>
      <c r="VOM191" s="129"/>
      <c r="VON191" s="129"/>
      <c r="VOO191" s="129"/>
      <c r="VOP191" s="129"/>
      <c r="VOQ191" s="129"/>
      <c r="VOR191" s="129"/>
      <c r="VOS191" s="129"/>
      <c r="VOT191" s="129"/>
      <c r="VOU191" s="129"/>
      <c r="VOV191" s="129"/>
      <c r="VOW191" s="129"/>
      <c r="VOX191" s="129"/>
      <c r="VOY191" s="129"/>
      <c r="VOZ191" s="129"/>
      <c r="VPA191" s="129"/>
      <c r="VPB191" s="129"/>
      <c r="VPC191" s="129"/>
      <c r="VPD191" s="129"/>
      <c r="VPE191" s="129"/>
      <c r="VPF191" s="129"/>
      <c r="VPG191" s="129"/>
      <c r="VPH191" s="129"/>
      <c r="VPI191" s="129"/>
      <c r="VPJ191" s="129"/>
      <c r="VPK191" s="129"/>
      <c r="VPL191" s="129"/>
      <c r="VPM191" s="129"/>
      <c r="VPN191" s="129"/>
      <c r="VPO191" s="129"/>
      <c r="VPP191" s="129"/>
      <c r="VPQ191" s="129"/>
      <c r="VPR191" s="129"/>
      <c r="VPS191" s="129"/>
      <c r="VPT191" s="129"/>
      <c r="VPU191" s="129"/>
      <c r="VPV191" s="129"/>
      <c r="VPW191" s="129"/>
      <c r="VPX191" s="129"/>
      <c r="VPY191" s="129"/>
      <c r="VPZ191" s="129"/>
      <c r="VQA191" s="129"/>
      <c r="VQB191" s="129"/>
      <c r="VQC191" s="129"/>
      <c r="VQD191" s="129"/>
      <c r="VQE191" s="129"/>
      <c r="VQF191" s="129"/>
      <c r="VQG191" s="129"/>
      <c r="VQH191" s="129"/>
      <c r="VQI191" s="129"/>
      <c r="VQJ191" s="129"/>
      <c r="VQK191" s="129"/>
      <c r="VQL191" s="129"/>
      <c r="VQM191" s="129"/>
      <c r="VQN191" s="129"/>
      <c r="VQO191" s="129"/>
      <c r="VQP191" s="129"/>
      <c r="VQQ191" s="129"/>
      <c r="VQR191" s="129"/>
      <c r="VQS191" s="129"/>
      <c r="VQT191" s="129"/>
      <c r="VQU191" s="129"/>
      <c r="VQV191" s="129"/>
      <c r="VQW191" s="129"/>
      <c r="VQX191" s="129"/>
      <c r="VQY191" s="129"/>
      <c r="VQZ191" s="129"/>
      <c r="VRA191" s="129"/>
      <c r="VRB191" s="129"/>
      <c r="VRC191" s="129"/>
      <c r="VRD191" s="129"/>
      <c r="VRE191" s="129"/>
      <c r="VRF191" s="129"/>
      <c r="VRG191" s="129"/>
      <c r="VRH191" s="129"/>
      <c r="VRI191" s="129"/>
      <c r="VRJ191" s="129"/>
      <c r="VRK191" s="129"/>
      <c r="VRL191" s="129"/>
      <c r="VRM191" s="129"/>
      <c r="VRN191" s="129"/>
      <c r="VRO191" s="129"/>
      <c r="VRP191" s="129"/>
      <c r="VRQ191" s="129"/>
      <c r="VRR191" s="129"/>
      <c r="VRS191" s="129"/>
      <c r="VRT191" s="129"/>
      <c r="VRU191" s="129"/>
      <c r="VRV191" s="129"/>
      <c r="VRW191" s="129"/>
      <c r="VRX191" s="129"/>
      <c r="VRY191" s="129"/>
      <c r="VRZ191" s="129"/>
      <c r="VSA191" s="129"/>
      <c r="VSB191" s="129"/>
      <c r="VSC191" s="129"/>
      <c r="VSD191" s="129"/>
      <c r="VSE191" s="129"/>
      <c r="VSF191" s="129"/>
      <c r="VSG191" s="129"/>
      <c r="VSH191" s="129"/>
      <c r="VSI191" s="129"/>
      <c r="VSJ191" s="129"/>
      <c r="VSK191" s="129"/>
      <c r="VSL191" s="129"/>
      <c r="VSM191" s="129"/>
      <c r="VSN191" s="129"/>
      <c r="VSO191" s="129"/>
      <c r="VSP191" s="129"/>
      <c r="VSQ191" s="129"/>
      <c r="VSR191" s="129"/>
      <c r="VSS191" s="129"/>
      <c r="VST191" s="129"/>
      <c r="VSU191" s="129"/>
      <c r="VSV191" s="129"/>
      <c r="VSW191" s="129"/>
      <c r="VSX191" s="129"/>
      <c r="VSY191" s="129"/>
      <c r="VSZ191" s="129"/>
      <c r="VTA191" s="129"/>
      <c r="VTB191" s="129"/>
      <c r="VTC191" s="129"/>
      <c r="VTD191" s="129"/>
      <c r="VTE191" s="129"/>
      <c r="VTF191" s="129"/>
      <c r="VTG191" s="129"/>
      <c r="VTH191" s="129"/>
      <c r="VTI191" s="129"/>
      <c r="VTJ191" s="129"/>
      <c r="VTK191" s="129"/>
      <c r="VTL191" s="129"/>
      <c r="VTM191" s="129"/>
      <c r="VTN191" s="129"/>
      <c r="VTO191" s="129"/>
      <c r="VTP191" s="129"/>
      <c r="VTQ191" s="129"/>
      <c r="VTR191" s="129"/>
      <c r="VTS191" s="129"/>
      <c r="VTT191" s="129"/>
      <c r="VTU191" s="129"/>
      <c r="VTV191" s="129"/>
      <c r="VTW191" s="129"/>
      <c r="VTX191" s="129"/>
      <c r="VTY191" s="129"/>
      <c r="VTZ191" s="129"/>
      <c r="VUA191" s="129"/>
      <c r="VUB191" s="129"/>
      <c r="VUC191" s="129"/>
      <c r="VUD191" s="129"/>
      <c r="VUE191" s="129"/>
      <c r="VUF191" s="129"/>
      <c r="VUG191" s="129"/>
      <c r="VUH191" s="129"/>
      <c r="VUI191" s="129"/>
      <c r="VUJ191" s="129"/>
      <c r="VUK191" s="129"/>
      <c r="VUL191" s="129"/>
      <c r="VUM191" s="129"/>
      <c r="VUN191" s="129"/>
      <c r="VUO191" s="129"/>
      <c r="VUP191" s="129"/>
      <c r="VUQ191" s="129"/>
      <c r="VUR191" s="129"/>
      <c r="VUS191" s="129"/>
      <c r="VUT191" s="129"/>
      <c r="VUU191" s="129"/>
      <c r="VUV191" s="129"/>
      <c r="VUW191" s="129"/>
      <c r="VUX191" s="129"/>
      <c r="VUY191" s="129"/>
      <c r="VUZ191" s="129"/>
      <c r="VVA191" s="129"/>
      <c r="VVB191" s="129"/>
      <c r="VVC191" s="129"/>
      <c r="VVD191" s="129"/>
      <c r="VVE191" s="129"/>
      <c r="VVF191" s="129"/>
      <c r="VVG191" s="129"/>
      <c r="VVH191" s="129"/>
      <c r="VVI191" s="129"/>
      <c r="VVJ191" s="129"/>
      <c r="VVK191" s="129"/>
      <c r="VVL191" s="129"/>
      <c r="VVM191" s="129"/>
      <c r="VVN191" s="129"/>
      <c r="VVO191" s="129"/>
      <c r="VVP191" s="129"/>
      <c r="VVQ191" s="129"/>
      <c r="VVR191" s="129"/>
      <c r="VVS191" s="129"/>
      <c r="VVT191" s="129"/>
      <c r="VVU191" s="129"/>
      <c r="VVV191" s="129"/>
      <c r="VVW191" s="129"/>
      <c r="VVX191" s="129"/>
      <c r="VVY191" s="129"/>
      <c r="VVZ191" s="129"/>
      <c r="VWA191" s="129"/>
      <c r="VWB191" s="129"/>
      <c r="VWC191" s="129"/>
      <c r="VWD191" s="129"/>
      <c r="VWE191" s="129"/>
      <c r="VWF191" s="129"/>
      <c r="VWG191" s="129"/>
      <c r="VWH191" s="129"/>
      <c r="VWI191" s="129"/>
      <c r="VWJ191" s="129"/>
      <c r="VWK191" s="129"/>
      <c r="VWL191" s="129"/>
      <c r="VWM191" s="129"/>
      <c r="VWN191" s="129"/>
      <c r="VWO191" s="129"/>
      <c r="VWP191" s="129"/>
      <c r="VWQ191" s="129"/>
      <c r="VWR191" s="129"/>
      <c r="VWS191" s="129"/>
      <c r="VWT191" s="129"/>
      <c r="VWU191" s="129"/>
      <c r="VWV191" s="129"/>
      <c r="VWW191" s="129"/>
      <c r="VWX191" s="129"/>
      <c r="VWY191" s="129"/>
      <c r="VWZ191" s="129"/>
      <c r="VXA191" s="129"/>
      <c r="VXB191" s="129"/>
      <c r="VXC191" s="129"/>
      <c r="VXD191" s="129"/>
      <c r="VXE191" s="129"/>
      <c r="VXF191" s="129"/>
      <c r="VXG191" s="129"/>
      <c r="VXH191" s="129"/>
      <c r="VXI191" s="129"/>
      <c r="VXJ191" s="129"/>
      <c r="VXK191" s="129"/>
      <c r="VXL191" s="129"/>
      <c r="VXM191" s="129"/>
      <c r="VXN191" s="129"/>
      <c r="VXO191" s="129"/>
      <c r="VXP191" s="129"/>
      <c r="VXQ191" s="129"/>
      <c r="VXR191" s="129"/>
      <c r="VXS191" s="129"/>
      <c r="VXT191" s="129"/>
      <c r="VXU191" s="129"/>
      <c r="VXV191" s="129"/>
      <c r="VXW191" s="129"/>
      <c r="VXX191" s="129"/>
      <c r="VXY191" s="129"/>
      <c r="VXZ191" s="129"/>
      <c r="VYA191" s="129"/>
      <c r="VYB191" s="129"/>
      <c r="VYC191" s="129"/>
      <c r="VYD191" s="129"/>
      <c r="VYE191" s="129"/>
      <c r="VYF191" s="129"/>
      <c r="VYG191" s="129"/>
      <c r="VYH191" s="129"/>
      <c r="VYI191" s="129"/>
      <c r="VYJ191" s="129"/>
      <c r="VYK191" s="129"/>
      <c r="VYL191" s="129"/>
      <c r="VYM191" s="129"/>
      <c r="VYN191" s="129"/>
      <c r="VYO191" s="129"/>
      <c r="VYP191" s="129"/>
      <c r="VYQ191" s="129"/>
      <c r="VYR191" s="129"/>
      <c r="VYS191" s="129"/>
      <c r="VYT191" s="129"/>
      <c r="VYU191" s="129"/>
      <c r="VYV191" s="129"/>
      <c r="VYW191" s="129"/>
      <c r="VYX191" s="129"/>
      <c r="VYY191" s="129"/>
      <c r="VYZ191" s="129"/>
      <c r="VZA191" s="129"/>
      <c r="VZB191" s="129"/>
      <c r="VZC191" s="129"/>
      <c r="VZD191" s="129"/>
      <c r="VZE191" s="129"/>
      <c r="VZF191" s="129"/>
      <c r="VZG191" s="129"/>
      <c r="VZH191" s="129"/>
      <c r="VZI191" s="129"/>
      <c r="VZJ191" s="129"/>
      <c r="VZK191" s="129"/>
      <c r="VZL191" s="129"/>
      <c r="VZM191" s="129"/>
      <c r="VZN191" s="129"/>
      <c r="VZO191" s="129"/>
      <c r="VZP191" s="129"/>
      <c r="VZQ191" s="129"/>
      <c r="VZR191" s="129"/>
      <c r="VZS191" s="129"/>
      <c r="VZT191" s="129"/>
      <c r="VZU191" s="129"/>
      <c r="VZV191" s="129"/>
      <c r="VZW191" s="129"/>
      <c r="VZX191" s="129"/>
      <c r="VZY191" s="129"/>
      <c r="VZZ191" s="129"/>
      <c r="WAA191" s="129"/>
      <c r="WAB191" s="129"/>
      <c r="WAC191" s="129"/>
      <c r="WAD191" s="129"/>
      <c r="WAE191" s="129"/>
      <c r="WAF191" s="129"/>
      <c r="WAG191" s="129"/>
      <c r="WAH191" s="129"/>
      <c r="WAI191" s="129"/>
      <c r="WAJ191" s="129"/>
      <c r="WAK191" s="129"/>
      <c r="WAL191" s="129"/>
      <c r="WAM191" s="129"/>
      <c r="WAN191" s="129"/>
      <c r="WAO191" s="129"/>
      <c r="WAP191" s="129"/>
      <c r="WAQ191" s="129"/>
      <c r="WAR191" s="129"/>
      <c r="WAS191" s="129"/>
      <c r="WAT191" s="129"/>
      <c r="WAU191" s="129"/>
      <c r="WAV191" s="129"/>
      <c r="WAW191" s="129"/>
      <c r="WAX191" s="129"/>
      <c r="WAY191" s="129"/>
      <c r="WAZ191" s="129"/>
      <c r="WBA191" s="129"/>
      <c r="WBB191" s="129"/>
      <c r="WBC191" s="129"/>
      <c r="WBD191" s="129"/>
      <c r="WBE191" s="129"/>
      <c r="WBF191" s="129"/>
      <c r="WBG191" s="129"/>
      <c r="WBH191" s="129"/>
      <c r="WBI191" s="129"/>
      <c r="WBJ191" s="129"/>
      <c r="WBK191" s="129"/>
      <c r="WBL191" s="129"/>
      <c r="WBM191" s="129"/>
      <c r="WBN191" s="129"/>
      <c r="WBO191" s="129"/>
      <c r="WBP191" s="129"/>
      <c r="WBQ191" s="129"/>
      <c r="WBR191" s="129"/>
      <c r="WBS191" s="129"/>
      <c r="WBT191" s="129"/>
      <c r="WBU191" s="129"/>
      <c r="WBV191" s="129"/>
      <c r="WBW191" s="129"/>
      <c r="WBX191" s="129"/>
      <c r="WBY191" s="129"/>
      <c r="WBZ191" s="129"/>
      <c r="WCA191" s="129"/>
      <c r="WCB191" s="129"/>
      <c r="WCC191" s="129"/>
      <c r="WCD191" s="129"/>
      <c r="WCE191" s="129"/>
      <c r="WCF191" s="129"/>
      <c r="WCG191" s="129"/>
      <c r="WCH191" s="129"/>
      <c r="WCI191" s="129"/>
      <c r="WCJ191" s="129"/>
      <c r="WCK191" s="129"/>
      <c r="WCL191" s="129"/>
      <c r="WCM191" s="129"/>
      <c r="WCN191" s="129"/>
      <c r="WCO191" s="129"/>
      <c r="WCP191" s="129"/>
      <c r="WCQ191" s="129"/>
      <c r="WCR191" s="129"/>
      <c r="WCS191" s="129"/>
      <c r="WCT191" s="129"/>
      <c r="WCU191" s="129"/>
      <c r="WCV191" s="129"/>
      <c r="WCW191" s="129"/>
      <c r="WCX191" s="129"/>
      <c r="WCY191" s="129"/>
      <c r="WCZ191" s="129"/>
      <c r="WDA191" s="129"/>
      <c r="WDB191" s="129"/>
      <c r="WDC191" s="129"/>
      <c r="WDD191" s="129"/>
      <c r="WDE191" s="129"/>
      <c r="WDF191" s="129"/>
      <c r="WDG191" s="129"/>
      <c r="WDH191" s="129"/>
      <c r="WDI191" s="129"/>
      <c r="WDJ191" s="129"/>
      <c r="WDK191" s="129"/>
      <c r="WDL191" s="129"/>
      <c r="WDM191" s="129"/>
      <c r="WDN191" s="129"/>
      <c r="WDO191" s="129"/>
      <c r="WDP191" s="129"/>
      <c r="WDQ191" s="129"/>
      <c r="WDR191" s="129"/>
      <c r="WDS191" s="129"/>
      <c r="WDT191" s="129"/>
      <c r="WDU191" s="129"/>
      <c r="WDV191" s="129"/>
      <c r="WDW191" s="129"/>
      <c r="WDX191" s="129"/>
      <c r="WDY191" s="129"/>
      <c r="WDZ191" s="129"/>
      <c r="WEA191" s="129"/>
      <c r="WEB191" s="129"/>
      <c r="WEC191" s="129"/>
      <c r="WED191" s="129"/>
      <c r="WEE191" s="129"/>
      <c r="WEF191" s="129"/>
      <c r="WEG191" s="129"/>
      <c r="WEH191" s="129"/>
      <c r="WEI191" s="129"/>
      <c r="WEJ191" s="129"/>
      <c r="WEK191" s="129"/>
      <c r="WEL191" s="129"/>
      <c r="WEM191" s="129"/>
      <c r="WEN191" s="129"/>
      <c r="WEO191" s="129"/>
      <c r="WEP191" s="129"/>
      <c r="WEQ191" s="129"/>
      <c r="WER191" s="129"/>
      <c r="WES191" s="129"/>
      <c r="WET191" s="129"/>
      <c r="WEU191" s="129"/>
      <c r="WEV191" s="129"/>
      <c r="WEW191" s="129"/>
      <c r="WEX191" s="129"/>
      <c r="WEY191" s="129"/>
      <c r="WEZ191" s="129"/>
      <c r="WFA191" s="129"/>
      <c r="WFB191" s="129"/>
      <c r="WFC191" s="129"/>
      <c r="WFD191" s="129"/>
      <c r="WFE191" s="129"/>
      <c r="WFF191" s="129"/>
      <c r="WFG191" s="129"/>
      <c r="WFH191" s="129"/>
      <c r="WFI191" s="129"/>
      <c r="WFJ191" s="129"/>
      <c r="WFK191" s="129"/>
      <c r="WFL191" s="129"/>
      <c r="WFM191" s="129"/>
      <c r="WFN191" s="129"/>
      <c r="WFO191" s="129"/>
      <c r="WFP191" s="129"/>
      <c r="WFQ191" s="129"/>
      <c r="WFR191" s="129"/>
      <c r="WFS191" s="129"/>
      <c r="WFT191" s="129"/>
      <c r="WFU191" s="129"/>
      <c r="WFV191" s="129"/>
      <c r="WFW191" s="129"/>
      <c r="WFX191" s="129"/>
      <c r="WFY191" s="129"/>
      <c r="WFZ191" s="129"/>
      <c r="WGA191" s="129"/>
      <c r="WGB191" s="129"/>
      <c r="WGC191" s="129"/>
      <c r="WGD191" s="129"/>
      <c r="WGE191" s="129"/>
      <c r="WGF191" s="129"/>
      <c r="WGG191" s="129"/>
      <c r="WGH191" s="129"/>
      <c r="WGI191" s="129"/>
      <c r="WGJ191" s="129"/>
      <c r="WGK191" s="129"/>
      <c r="WGL191" s="129"/>
      <c r="WGM191" s="129"/>
      <c r="WGN191" s="129"/>
      <c r="WGO191" s="129"/>
      <c r="WGP191" s="129"/>
      <c r="WGQ191" s="129"/>
      <c r="WGR191" s="129"/>
      <c r="WGS191" s="129"/>
      <c r="WGT191" s="129"/>
      <c r="WGU191" s="129"/>
      <c r="WGV191" s="129"/>
      <c r="WGW191" s="129"/>
      <c r="WGX191" s="129"/>
      <c r="WGY191" s="129"/>
      <c r="WGZ191" s="129"/>
      <c r="WHA191" s="129"/>
      <c r="WHB191" s="129"/>
      <c r="WHC191" s="129"/>
      <c r="WHD191" s="129"/>
      <c r="WHE191" s="129"/>
      <c r="WHF191" s="129"/>
      <c r="WHG191" s="129"/>
      <c r="WHH191" s="129"/>
      <c r="WHI191" s="129"/>
      <c r="WHJ191" s="129"/>
      <c r="WHK191" s="129"/>
      <c r="WHL191" s="129"/>
      <c r="WHM191" s="129"/>
      <c r="WHN191" s="129"/>
      <c r="WHO191" s="129"/>
      <c r="WHP191" s="129"/>
      <c r="WHQ191" s="129"/>
      <c r="WHR191" s="129"/>
      <c r="WHS191" s="129"/>
      <c r="WHT191" s="129"/>
      <c r="WHU191" s="129"/>
      <c r="WHV191" s="129"/>
      <c r="WHW191" s="129"/>
      <c r="WHX191" s="129"/>
      <c r="WHY191" s="129"/>
      <c r="WHZ191" s="129"/>
      <c r="WIA191" s="129"/>
      <c r="WIB191" s="129"/>
      <c r="WIC191" s="129"/>
      <c r="WID191" s="129"/>
      <c r="WIE191" s="129"/>
      <c r="WIF191" s="129"/>
      <c r="WIG191" s="129"/>
      <c r="WIH191" s="129"/>
      <c r="WII191" s="129"/>
      <c r="WIJ191" s="129"/>
      <c r="WIK191" s="129"/>
      <c r="WIL191" s="129"/>
      <c r="WIM191" s="129"/>
      <c r="WIN191" s="129"/>
      <c r="WIO191" s="129"/>
      <c r="WIP191" s="129"/>
      <c r="WIQ191" s="129"/>
      <c r="WIR191" s="129"/>
      <c r="WIS191" s="129"/>
      <c r="WIT191" s="129"/>
      <c r="WIU191" s="129"/>
      <c r="WIV191" s="129"/>
      <c r="WIW191" s="129"/>
      <c r="WIX191" s="129"/>
      <c r="WIY191" s="129"/>
      <c r="WIZ191" s="129"/>
      <c r="WJA191" s="129"/>
      <c r="WJB191" s="129"/>
      <c r="WJC191" s="129"/>
      <c r="WJD191" s="129"/>
      <c r="WJE191" s="129"/>
      <c r="WJF191" s="129"/>
      <c r="WJG191" s="129"/>
      <c r="WJH191" s="129"/>
      <c r="WJI191" s="129"/>
      <c r="WJJ191" s="129"/>
      <c r="WJK191" s="129"/>
      <c r="WJL191" s="129"/>
      <c r="WJM191" s="129"/>
      <c r="WJN191" s="129"/>
      <c r="WJO191" s="129"/>
      <c r="WJP191" s="129"/>
      <c r="WJQ191" s="129"/>
      <c r="WJR191" s="129"/>
      <c r="WJS191" s="129"/>
      <c r="WJT191" s="129"/>
      <c r="WJU191" s="129"/>
      <c r="WJV191" s="129"/>
      <c r="WJW191" s="129"/>
      <c r="WJX191" s="129"/>
      <c r="WJY191" s="129"/>
      <c r="WJZ191" s="129"/>
      <c r="WKA191" s="129"/>
      <c r="WKB191" s="129"/>
      <c r="WKC191" s="129"/>
      <c r="WKD191" s="129"/>
      <c r="WKE191" s="129"/>
      <c r="WKF191" s="129"/>
      <c r="WKG191" s="129"/>
      <c r="WKH191" s="129"/>
      <c r="WKI191" s="129"/>
      <c r="WKJ191" s="129"/>
      <c r="WKK191" s="129"/>
      <c r="WKL191" s="129"/>
      <c r="WKM191" s="129"/>
      <c r="WKN191" s="129"/>
      <c r="WKO191" s="129"/>
      <c r="WKP191" s="129"/>
      <c r="WKQ191" s="129"/>
      <c r="WKR191" s="129"/>
      <c r="WKS191" s="129"/>
      <c r="WKT191" s="129"/>
      <c r="WKU191" s="129"/>
      <c r="WKV191" s="129"/>
      <c r="WKW191" s="129"/>
      <c r="WKX191" s="129"/>
      <c r="WKY191" s="129"/>
      <c r="WKZ191" s="129"/>
      <c r="WLA191" s="129"/>
      <c r="WLB191" s="129"/>
      <c r="WLC191" s="129"/>
      <c r="WLD191" s="129"/>
      <c r="WLE191" s="129"/>
      <c r="WLF191" s="129"/>
      <c r="WLG191" s="129"/>
      <c r="WLH191" s="129"/>
      <c r="WLI191" s="129"/>
      <c r="WLJ191" s="129"/>
      <c r="WLK191" s="129"/>
      <c r="WLL191" s="129"/>
      <c r="WLM191" s="129"/>
      <c r="WLN191" s="129"/>
      <c r="WLO191" s="129"/>
      <c r="WLP191" s="129"/>
      <c r="WLQ191" s="129"/>
      <c r="WLR191" s="129"/>
      <c r="WLS191" s="129"/>
      <c r="WLT191" s="129"/>
      <c r="WLU191" s="129"/>
      <c r="WLV191" s="129"/>
      <c r="WLW191" s="129"/>
      <c r="WLX191" s="129"/>
      <c r="WLY191" s="129"/>
      <c r="WLZ191" s="129"/>
      <c r="WMA191" s="129"/>
      <c r="WMB191" s="129"/>
      <c r="WMC191" s="129"/>
      <c r="WMD191" s="129"/>
      <c r="WME191" s="129"/>
      <c r="WMF191" s="129"/>
      <c r="WMG191" s="129"/>
      <c r="WMH191" s="129"/>
      <c r="WMI191" s="129"/>
      <c r="WMJ191" s="129"/>
      <c r="WMK191" s="129"/>
      <c r="WML191" s="129"/>
      <c r="WMM191" s="129"/>
      <c r="WMN191" s="129"/>
      <c r="WMO191" s="129"/>
      <c r="WMP191" s="129"/>
      <c r="WMQ191" s="129"/>
      <c r="WMR191" s="129"/>
      <c r="WMS191" s="129"/>
      <c r="WMT191" s="129"/>
      <c r="WMU191" s="129"/>
      <c r="WMV191" s="129"/>
      <c r="WMW191" s="129"/>
      <c r="WMX191" s="129"/>
      <c r="WMY191" s="129"/>
      <c r="WMZ191" s="129"/>
      <c r="WNA191" s="129"/>
      <c r="WNB191" s="129"/>
      <c r="WNC191" s="129"/>
      <c r="WND191" s="129"/>
      <c r="WNE191" s="129"/>
      <c r="WNF191" s="129"/>
      <c r="WNG191" s="129"/>
      <c r="WNH191" s="129"/>
      <c r="WNI191" s="129"/>
      <c r="WNJ191" s="129"/>
      <c r="WNK191" s="129"/>
      <c r="WNL191" s="129"/>
      <c r="WNM191" s="129"/>
      <c r="WNN191" s="129"/>
      <c r="WNO191" s="129"/>
      <c r="WNP191" s="129"/>
      <c r="WNQ191" s="129"/>
      <c r="WNR191" s="129"/>
      <c r="WNS191" s="129"/>
      <c r="WNT191" s="129"/>
      <c r="WNU191" s="129"/>
      <c r="WNV191" s="129"/>
      <c r="WNW191" s="129"/>
      <c r="WNX191" s="129"/>
      <c r="WNY191" s="129"/>
      <c r="WNZ191" s="129"/>
      <c r="WOA191" s="129"/>
      <c r="WOB191" s="129"/>
      <c r="WOC191" s="129"/>
      <c r="WOD191" s="129"/>
      <c r="WOE191" s="129"/>
      <c r="WOF191" s="129"/>
      <c r="WOG191" s="129"/>
      <c r="WOH191" s="129"/>
      <c r="WOI191" s="129"/>
      <c r="WOJ191" s="129"/>
      <c r="WOK191" s="129"/>
      <c r="WOL191" s="129"/>
      <c r="WOM191" s="129"/>
      <c r="WON191" s="129"/>
      <c r="WOO191" s="129"/>
      <c r="WOP191" s="129"/>
      <c r="WOQ191" s="129"/>
      <c r="WOR191" s="129"/>
      <c r="WOS191" s="129"/>
      <c r="WOT191" s="129"/>
      <c r="WOU191" s="129"/>
      <c r="WOV191" s="129"/>
      <c r="WOW191" s="129"/>
      <c r="WOX191" s="129"/>
      <c r="WOY191" s="129"/>
      <c r="WOZ191" s="129"/>
      <c r="WPA191" s="129"/>
      <c r="WPB191" s="129"/>
      <c r="WPC191" s="129"/>
      <c r="WPD191" s="129"/>
      <c r="WPE191" s="129"/>
      <c r="WPF191" s="129"/>
      <c r="WPG191" s="129"/>
      <c r="WPH191" s="129"/>
      <c r="WPI191" s="129"/>
      <c r="WPJ191" s="129"/>
      <c r="WPK191" s="129"/>
      <c r="WPL191" s="129"/>
      <c r="WPM191" s="129"/>
      <c r="WPN191" s="129"/>
      <c r="WPO191" s="129"/>
      <c r="WPP191" s="129"/>
      <c r="WPQ191" s="129"/>
      <c r="WPR191" s="129"/>
      <c r="WPS191" s="129"/>
      <c r="WPT191" s="129"/>
      <c r="WPU191" s="129"/>
      <c r="WPV191" s="129"/>
      <c r="WPW191" s="129"/>
      <c r="WPX191" s="129"/>
      <c r="WPY191" s="129"/>
      <c r="WPZ191" s="129"/>
      <c r="WQA191" s="129"/>
      <c r="WQB191" s="129"/>
      <c r="WQC191" s="129"/>
      <c r="WQD191" s="129"/>
      <c r="WQE191" s="129"/>
      <c r="WQF191" s="129"/>
      <c r="WQG191" s="129"/>
      <c r="WQH191" s="129"/>
      <c r="WQI191" s="129"/>
      <c r="WQJ191" s="129"/>
      <c r="WQK191" s="129"/>
      <c r="WQL191" s="129"/>
      <c r="WQM191" s="129"/>
      <c r="WQN191" s="129"/>
      <c r="WQO191" s="129"/>
      <c r="WQP191" s="129"/>
      <c r="WQQ191" s="129"/>
      <c r="WQR191" s="129"/>
      <c r="WQS191" s="129"/>
      <c r="WQT191" s="129"/>
      <c r="WQU191" s="129"/>
      <c r="WQV191" s="129"/>
      <c r="WQW191" s="129"/>
      <c r="WQX191" s="129"/>
      <c r="WQY191" s="129"/>
      <c r="WQZ191" s="129"/>
      <c r="WRA191" s="129"/>
      <c r="WRB191" s="129"/>
      <c r="WRC191" s="129"/>
      <c r="WRD191" s="129"/>
      <c r="WRE191" s="129"/>
      <c r="WRF191" s="129"/>
      <c r="WRG191" s="129"/>
      <c r="WRH191" s="129"/>
      <c r="WRI191" s="129"/>
      <c r="WRJ191" s="129"/>
      <c r="WRK191" s="129"/>
      <c r="WRL191" s="129"/>
      <c r="WRM191" s="129"/>
      <c r="WRN191" s="129"/>
      <c r="WRO191" s="129"/>
      <c r="WRP191" s="129"/>
      <c r="WRQ191" s="129"/>
      <c r="WRR191" s="129"/>
      <c r="WRS191" s="129"/>
      <c r="WRT191" s="129"/>
      <c r="WRU191" s="129"/>
      <c r="WRV191" s="129"/>
      <c r="WRW191" s="129"/>
      <c r="WRX191" s="129"/>
      <c r="WRY191" s="129"/>
      <c r="WRZ191" s="129"/>
      <c r="WSA191" s="129"/>
      <c r="WSB191" s="129"/>
      <c r="WSC191" s="129"/>
      <c r="WSD191" s="129"/>
      <c r="WSE191" s="129"/>
      <c r="WSF191" s="129"/>
      <c r="WSG191" s="129"/>
      <c r="WSH191" s="129"/>
      <c r="WSI191" s="129"/>
      <c r="WSJ191" s="129"/>
      <c r="WSK191" s="129"/>
      <c r="WSL191" s="129"/>
      <c r="WSM191" s="129"/>
      <c r="WSN191" s="129"/>
      <c r="WSO191" s="129"/>
      <c r="WSP191" s="129"/>
      <c r="WSQ191" s="129"/>
      <c r="WSR191" s="129"/>
      <c r="WSS191" s="129"/>
      <c r="WST191" s="129"/>
      <c r="WSU191" s="129"/>
      <c r="WSV191" s="129"/>
      <c r="WSW191" s="129"/>
      <c r="WSX191" s="129"/>
      <c r="WSY191" s="129"/>
      <c r="WSZ191" s="129"/>
      <c r="WTA191" s="129"/>
      <c r="WTB191" s="129"/>
      <c r="WTC191" s="129"/>
      <c r="WTD191" s="129"/>
      <c r="WTE191" s="129"/>
      <c r="WTF191" s="129"/>
      <c r="WTG191" s="129"/>
      <c r="WTH191" s="129"/>
      <c r="WTI191" s="129"/>
      <c r="WTJ191" s="129"/>
      <c r="WTK191" s="129"/>
      <c r="WTL191" s="129"/>
      <c r="WTM191" s="129"/>
      <c r="WTN191" s="129"/>
      <c r="WTO191" s="129"/>
      <c r="WTP191" s="129"/>
      <c r="WTQ191" s="129"/>
      <c r="WTR191" s="129"/>
      <c r="WTS191" s="129"/>
      <c r="WTT191" s="129"/>
      <c r="WTU191" s="129"/>
      <c r="WTV191" s="129"/>
      <c r="WTW191" s="129"/>
      <c r="WTX191" s="129"/>
      <c r="WTY191" s="129"/>
      <c r="WTZ191" s="129"/>
      <c r="WUA191" s="129"/>
      <c r="WUB191" s="129"/>
      <c r="WUC191" s="129"/>
      <c r="WUD191" s="129"/>
      <c r="WUE191" s="129"/>
      <c r="WUF191" s="129"/>
      <c r="WUG191" s="129"/>
      <c r="WUH191" s="129"/>
      <c r="WUI191" s="129"/>
      <c r="WUJ191" s="129"/>
      <c r="WUK191" s="129"/>
      <c r="WUL191" s="129"/>
      <c r="WUM191" s="129"/>
      <c r="WUN191" s="129"/>
      <c r="WUO191" s="129"/>
      <c r="WUP191" s="129"/>
      <c r="WUQ191" s="129"/>
      <c r="WUR191" s="129"/>
      <c r="WUS191" s="129"/>
      <c r="WUT191" s="129"/>
      <c r="WUU191" s="129"/>
      <c r="WUV191" s="129"/>
      <c r="WUW191" s="129"/>
      <c r="WUX191" s="129"/>
      <c r="WUY191" s="129"/>
      <c r="WUZ191" s="129"/>
      <c r="WVA191" s="129"/>
      <c r="WVB191" s="129"/>
      <c r="WVC191" s="129"/>
      <c r="WVD191" s="129"/>
      <c r="WVE191" s="129"/>
      <c r="WVF191" s="129"/>
      <c r="WVG191" s="129"/>
      <c r="WVH191" s="129"/>
      <c r="WVI191" s="129"/>
      <c r="WVJ191" s="129"/>
      <c r="WVK191" s="129"/>
      <c r="WVL191" s="129"/>
      <c r="WVM191" s="129"/>
      <c r="WVN191" s="129"/>
      <c r="WVO191" s="129"/>
      <c r="WVP191" s="129"/>
      <c r="WVQ191" s="129"/>
      <c r="WVR191" s="129"/>
      <c r="WVS191" s="129"/>
      <c r="WVT191" s="129"/>
      <c r="WVU191" s="129"/>
      <c r="WVV191" s="129"/>
      <c r="WVW191" s="129"/>
      <c r="WVX191" s="129"/>
      <c r="WVY191" s="129"/>
      <c r="WVZ191" s="129"/>
      <c r="WWA191" s="129"/>
      <c r="WWB191" s="129"/>
      <c r="WWC191" s="129"/>
      <c r="WWD191" s="129"/>
      <c r="WWE191" s="129"/>
      <c r="WWF191" s="129"/>
      <c r="WWG191" s="129"/>
      <c r="WWH191" s="129"/>
      <c r="WWI191" s="129"/>
      <c r="WWJ191" s="129"/>
      <c r="WWK191" s="129"/>
      <c r="WWL191" s="129"/>
      <c r="WWM191" s="129"/>
      <c r="WWN191" s="129"/>
      <c r="WWO191" s="129"/>
      <c r="WWP191" s="129"/>
      <c r="WWQ191" s="129"/>
      <c r="WWR191" s="129"/>
      <c r="WWS191" s="129"/>
      <c r="WWT191" s="129"/>
      <c r="WWU191" s="129"/>
      <c r="WWV191" s="129"/>
      <c r="WWW191" s="129"/>
      <c r="WWX191" s="129"/>
      <c r="WWY191" s="129"/>
      <c r="WWZ191" s="129"/>
      <c r="WXA191" s="129"/>
      <c r="WXB191" s="129"/>
      <c r="WXC191" s="129"/>
      <c r="WXD191" s="129"/>
      <c r="WXE191" s="129"/>
      <c r="WXF191" s="129"/>
      <c r="WXG191" s="129"/>
      <c r="WXH191" s="129"/>
      <c r="WXI191" s="129"/>
      <c r="WXJ191" s="129"/>
      <c r="WXK191" s="129"/>
      <c r="WXL191" s="129"/>
      <c r="WXM191" s="129"/>
      <c r="WXN191" s="129"/>
      <c r="WXO191" s="129"/>
      <c r="WXP191" s="129"/>
      <c r="WXQ191" s="129"/>
      <c r="WXR191" s="129"/>
      <c r="WXS191" s="129"/>
      <c r="WXT191" s="129"/>
      <c r="WXU191" s="129"/>
      <c r="WXV191" s="129"/>
      <c r="WXW191" s="129"/>
      <c r="WXX191" s="129"/>
      <c r="WXY191" s="129"/>
      <c r="WXZ191" s="129"/>
      <c r="WYA191" s="129"/>
      <c r="WYB191" s="129"/>
      <c r="WYC191" s="129"/>
      <c r="WYD191" s="129"/>
      <c r="WYE191" s="129"/>
      <c r="WYF191" s="129"/>
      <c r="WYG191" s="129"/>
      <c r="WYH191" s="129"/>
      <c r="WYI191" s="129"/>
      <c r="WYJ191" s="129"/>
      <c r="WYK191" s="129"/>
      <c r="WYL191" s="129"/>
      <c r="WYM191" s="129"/>
      <c r="WYN191" s="129"/>
      <c r="WYO191" s="129"/>
      <c r="WYP191" s="129"/>
      <c r="WYQ191" s="129"/>
      <c r="WYR191" s="129"/>
      <c r="WYS191" s="129"/>
      <c r="WYT191" s="129"/>
      <c r="WYU191" s="129"/>
      <c r="WYV191" s="129"/>
      <c r="WYW191" s="129"/>
      <c r="WYX191" s="129"/>
      <c r="WYY191" s="129"/>
      <c r="WYZ191" s="129"/>
      <c r="WZA191" s="129"/>
      <c r="WZB191" s="129"/>
      <c r="WZC191" s="129"/>
      <c r="WZD191" s="129"/>
      <c r="WZE191" s="129"/>
      <c r="WZF191" s="129"/>
      <c r="WZG191" s="129"/>
      <c r="WZH191" s="129"/>
      <c r="WZI191" s="129"/>
      <c r="WZJ191" s="129"/>
      <c r="WZK191" s="129"/>
      <c r="WZL191" s="129"/>
      <c r="WZM191" s="129"/>
      <c r="WZN191" s="129"/>
      <c r="WZO191" s="129"/>
      <c r="WZP191" s="129"/>
      <c r="WZQ191" s="129"/>
      <c r="WZR191" s="129"/>
      <c r="WZS191" s="129"/>
      <c r="WZT191" s="129"/>
      <c r="WZU191" s="129"/>
      <c r="WZV191" s="129"/>
      <c r="WZW191" s="129"/>
      <c r="WZX191" s="129"/>
      <c r="WZY191" s="129"/>
      <c r="WZZ191" s="129"/>
      <c r="XAA191" s="129"/>
      <c r="XAB191" s="129"/>
      <c r="XAC191" s="129"/>
      <c r="XAD191" s="129"/>
      <c r="XAE191" s="129"/>
      <c r="XAF191" s="129"/>
      <c r="XAG191" s="129"/>
      <c r="XAH191" s="129"/>
      <c r="XAI191" s="129"/>
      <c r="XAJ191" s="129"/>
      <c r="XAK191" s="129"/>
      <c r="XAL191" s="129"/>
      <c r="XAM191" s="129"/>
      <c r="XAN191" s="129"/>
      <c r="XAO191" s="129"/>
      <c r="XAP191" s="129"/>
      <c r="XAQ191" s="129"/>
      <c r="XAR191" s="129"/>
      <c r="XAS191" s="129"/>
      <c r="XAT191" s="129"/>
      <c r="XAU191" s="129"/>
      <c r="XAV191" s="129"/>
      <c r="XAW191" s="129"/>
      <c r="XAX191" s="129"/>
      <c r="XAY191" s="129"/>
      <c r="XAZ191" s="129"/>
      <c r="XBA191" s="129"/>
      <c r="XBB191" s="129"/>
      <c r="XBC191" s="129"/>
      <c r="XBD191" s="129"/>
      <c r="XBE191" s="129"/>
      <c r="XBF191" s="129"/>
      <c r="XBG191" s="129"/>
      <c r="XBH191" s="129"/>
      <c r="XBI191" s="129"/>
      <c r="XBJ191" s="129"/>
      <c r="XBK191" s="129"/>
      <c r="XBL191" s="129"/>
      <c r="XBM191" s="129"/>
      <c r="XBN191" s="129"/>
      <c r="XBO191" s="129"/>
      <c r="XBP191" s="129"/>
      <c r="XBQ191" s="129"/>
      <c r="XBR191" s="129"/>
      <c r="XBS191" s="129"/>
      <c r="XBT191" s="129"/>
      <c r="XBU191" s="129"/>
      <c r="XBV191" s="129"/>
      <c r="XBW191" s="129"/>
      <c r="XBX191" s="129"/>
      <c r="XBY191" s="129"/>
      <c r="XBZ191" s="129"/>
      <c r="XCA191" s="129"/>
      <c r="XCB191" s="129"/>
      <c r="XCC191" s="129"/>
      <c r="XCD191" s="129"/>
      <c r="XCE191" s="129"/>
      <c r="XCF191" s="129"/>
      <c r="XCG191" s="129"/>
      <c r="XCH191" s="129"/>
      <c r="XCI191" s="129"/>
      <c r="XCJ191" s="129"/>
      <c r="XCK191" s="129"/>
      <c r="XCL191" s="129"/>
      <c r="XCM191" s="129"/>
      <c r="XCN191" s="129"/>
      <c r="XCO191" s="129"/>
      <c r="XCP191" s="129"/>
      <c r="XCQ191" s="129"/>
      <c r="XCR191" s="129"/>
      <c r="XCS191" s="129"/>
      <c r="XCT191" s="129"/>
      <c r="XCU191" s="129"/>
      <c r="XCV191" s="129"/>
      <c r="XCW191" s="129"/>
      <c r="XCX191" s="129"/>
      <c r="XCY191" s="129"/>
      <c r="XCZ191" s="129"/>
      <c r="XDA191" s="129"/>
      <c r="XDB191" s="129"/>
      <c r="XDC191" s="129"/>
      <c r="XDD191" s="129"/>
      <c r="XDE191" s="129"/>
      <c r="XDF191" s="129"/>
      <c r="XDG191" s="129"/>
      <c r="XDH191" s="129"/>
      <c r="XDI191" s="129"/>
      <c r="XDJ191" s="129"/>
      <c r="XDK191" s="129"/>
      <c r="XDL191" s="129"/>
      <c r="XDM191" s="129"/>
      <c r="XDN191" s="129"/>
      <c r="XDO191" s="129"/>
      <c r="XDP191" s="129"/>
      <c r="XDQ191" s="129"/>
      <c r="XDR191" s="129"/>
      <c r="XDS191" s="129"/>
      <c r="XDT191" s="129"/>
      <c r="XDU191" s="129"/>
      <c r="XDV191" s="129"/>
      <c r="XDW191" s="129"/>
      <c r="XDX191" s="129"/>
      <c r="XDY191" s="129"/>
      <c r="XDZ191" s="129"/>
      <c r="XEA191" s="129"/>
      <c r="XEB191" s="129"/>
      <c r="XEC191" s="129"/>
      <c r="XED191" s="129"/>
      <c r="XEE191" s="129"/>
      <c r="XEF191" s="129"/>
      <c r="XEG191" s="129"/>
      <c r="XEH191" s="129"/>
      <c r="XEI191" s="129"/>
      <c r="XEJ191" s="129"/>
      <c r="XEK191" s="129"/>
      <c r="XEL191" s="129"/>
      <c r="XEM191" s="129"/>
      <c r="XEN191" s="129"/>
      <c r="XEO191" s="129"/>
      <c r="XEP191" s="129"/>
      <c r="XEQ191" s="129"/>
      <c r="XER191" s="129"/>
      <c r="XES191" s="129"/>
      <c r="XET191" s="129"/>
      <c r="XEU191" s="129"/>
      <c r="XEV191" s="129"/>
      <c r="XEW191" s="129"/>
      <c r="XEX191" s="129"/>
      <c r="XEY191" s="129"/>
      <c r="XEZ191" s="129"/>
      <c r="XFA191" s="129"/>
      <c r="XFB191" s="129"/>
      <c r="XFC191" s="129"/>
    </row>
    <row ht="15" r="192">
      <c r="A192" s="76">
        <v>189</v>
      </c>
      <c r="B192" s="60" t="s">
        <v>1302</v>
      </c>
      <c r="C192" s="9" t="s">
        <v>236</v>
      </c>
      <c r="D192" s="16" t="s">
        <v>557</v>
      </c>
      <c r="E192" s="9" t="s">
        <v>437</v>
      </c>
      <c r="F192" s="167">
        <v>549383</v>
      </c>
      <c r="G192" s="124" t="s">
        <v>886</v>
      </c>
      <c r="H192" s="124">
        <v>2</v>
      </c>
      <c r="I192" s="124">
        <v>8</v>
      </c>
      <c r="J192" s="124">
        <v>24</v>
      </c>
      <c r="K192" s="124">
        <v>16</v>
      </c>
      <c r="L192" s="124">
        <v>2340</v>
      </c>
      <c r="M192" s="124"/>
      <c r="N192" s="124"/>
      <c r="O192" s="124"/>
      <c r="P192" s="124"/>
      <c r="Q192" s="124"/>
      <c r="R192" s="146" t="s">
        <v>1631</v>
      </c>
      <c r="S192" s="77" t="s">
        <v>1632</v>
      </c>
      <c r="T192" s="84" t="s">
        <v>1886</v>
      </c>
      <c r="U192" s="144"/>
    </row>
    <row ht="15" r="193">
      <c r="B193" s="60" t="s">
        <v>1302</v>
      </c>
      <c r="C193" s="9" t="s">
        <v>236</v>
      </c>
      <c r="D193" s="16" t="s">
        <v>557</v>
      </c>
      <c r="E193" s="9" t="s">
        <v>437</v>
      </c>
      <c r="F193" s="167">
        <v>549383</v>
      </c>
      <c r="G193" s="124" t="s">
        <v>886</v>
      </c>
      <c r="H193" s="124">
        <v>2</v>
      </c>
      <c r="I193" s="124">
        <v>8</v>
      </c>
      <c r="J193" s="124">
        <v>24</v>
      </c>
      <c r="K193" s="124">
        <v>16</v>
      </c>
      <c r="L193" s="124">
        <v>2340</v>
      </c>
      <c r="M193" s="124"/>
      <c r="N193" s="124"/>
      <c r="O193" s="124"/>
      <c r="P193" s="124"/>
      <c r="Q193" s="124"/>
      <c r="R193" s="146" t="s">
        <v>1631</v>
      </c>
      <c r="S193" s="77" t="s">
        <v>1643</v>
      </c>
      <c r="T193" s="84" t="s">
        <v>1886</v>
      </c>
      <c r="U193" s="144"/>
    </row>
    <row ht="15" r="194">
      <c r="A194" s="41">
        <v>190</v>
      </c>
      <c r="B194" s="101" t="s">
        <v>1304</v>
      </c>
      <c r="C194" s="41" t="s">
        <v>236</v>
      </c>
      <c r="D194" s="102" t="s">
        <v>174</v>
      </c>
      <c r="E194" s="41" t="s">
        <v>44</v>
      </c>
      <c r="F194" s="92" t="s">
        <v>1305</v>
      </c>
      <c r="G194" s="171" t="s">
        <v>886</v>
      </c>
      <c r="H194" s="171"/>
      <c r="I194" s="171"/>
      <c r="J194" s="171"/>
      <c r="K194" s="171"/>
      <c r="L194" s="171"/>
      <c r="M194" s="171">
        <v>18000</v>
      </c>
      <c r="N194" s="171"/>
      <c r="O194" s="171"/>
      <c r="P194" s="171"/>
      <c r="Q194" s="171"/>
      <c r="R194" s="41" t="s">
        <v>1885</v>
      </c>
      <c r="S194" s="102" t="s">
        <v>1632</v>
      </c>
      <c r="T194" s="172"/>
      <c r="U194" s="144" t="s">
        <v>1830</v>
      </c>
    </row>
    <row ht="15" r="195">
      <c r="A195" s="76">
        <v>191</v>
      </c>
      <c r="B195" s="20" t="s">
        <v>1307</v>
      </c>
      <c r="C195" s="9" t="s">
        <v>188</v>
      </c>
      <c r="D195" s="16" t="s">
        <v>432</v>
      </c>
      <c r="E195" s="9" t="s">
        <v>126</v>
      </c>
      <c r="F195" s="16" t="s">
        <v>1887</v>
      </c>
      <c r="G195" s="124" t="s">
        <v>886</v>
      </c>
      <c r="H195" s="124">
        <v>3</v>
      </c>
      <c r="I195" s="124">
        <v>278</v>
      </c>
      <c r="J195" s="124">
        <v>834</v>
      </c>
      <c r="K195" s="124">
        <v>768</v>
      </c>
      <c r="L195" s="124">
        <v>43300</v>
      </c>
      <c r="M195" s="124"/>
      <c r="N195" s="124"/>
      <c r="O195" s="124"/>
      <c r="P195" s="124"/>
      <c r="Q195" s="124"/>
      <c r="R195" s="144" t="s">
        <v>1827</v>
      </c>
      <c r="S195" s="77"/>
      <c r="T195" s="130" t="s">
        <v>1888</v>
      </c>
      <c r="U195" s="144"/>
    </row>
    <row ht="15" r="196">
      <c r="A196" s="77">
        <v>192</v>
      </c>
      <c r="B196" s="20" t="s">
        <v>1311</v>
      </c>
      <c r="C196" s="9" t="s">
        <v>236</v>
      </c>
      <c r="D196" s="16" t="s">
        <v>271</v>
      </c>
      <c r="E196" s="9" t="s">
        <v>126</v>
      </c>
      <c r="F196" s="16" t="s">
        <v>1889</v>
      </c>
      <c r="G196" s="124" t="s">
        <v>886</v>
      </c>
      <c r="H196" s="124">
        <v>34</v>
      </c>
      <c r="I196" s="124">
        <v>725</v>
      </c>
      <c r="J196" s="124">
        <v>2176</v>
      </c>
      <c r="K196" s="124">
        <v>2176</v>
      </c>
      <c r="L196" s="124">
        <v>79400</v>
      </c>
      <c r="M196" s="124">
        <v>4000</v>
      </c>
      <c r="N196" s="124"/>
      <c r="O196" s="124"/>
      <c r="P196" s="124"/>
      <c r="Q196" s="124"/>
      <c r="R196" s="144" t="s">
        <v>1827</v>
      </c>
      <c r="S196" s="77" t="s">
        <v>1854</v>
      </c>
      <c r="T196" s="84" t="s">
        <v>1890</v>
      </c>
      <c r="U196" s="144"/>
    </row>
    <row ht="15" r="197">
      <c r="A197" s="76">
        <v>193</v>
      </c>
      <c r="B197" s="20" t="s">
        <v>1315</v>
      </c>
      <c r="C197" s="9" t="s">
        <v>796</v>
      </c>
      <c r="D197" s="16" t="s">
        <v>1316</v>
      </c>
      <c r="E197" s="9" t="s">
        <v>25</v>
      </c>
      <c r="F197" s="16" t="s">
        <v>1317</v>
      </c>
      <c r="G197" s="124" t="s">
        <v>886</v>
      </c>
      <c r="H197" s="124">
        <v>10</v>
      </c>
      <c r="I197" s="124">
        <f>-(8*8+12*2)</f>
        <v>-88</v>
      </c>
      <c r="J197" s="133">
        <f>I197*3</f>
        <v>-264</v>
      </c>
      <c r="K197" s="124">
        <f>-(16*4+8*2+24*4)</f>
        <v>-176</v>
      </c>
      <c r="L197" s="124">
        <f>-(50*8+246*2+208*4+216*2+200*2+1500*2)</f>
        <v>-5556</v>
      </c>
      <c r="M197" s="124"/>
      <c r="N197" s="124"/>
      <c r="O197" s="124"/>
      <c r="P197" s="124"/>
      <c r="Q197" s="124"/>
      <c r="R197" s="77"/>
      <c r="S197" s="77"/>
      <c r="T197" s="84" t="s">
        <v>1891</v>
      </c>
      <c r="U197" s="144"/>
    </row>
    <row ht="15" r="198">
      <c r="A198" s="77">
        <v>194</v>
      </c>
      <c r="B198" s="74" t="s">
        <v>1319</v>
      </c>
      <c r="C198" s="9" t="s">
        <v>203</v>
      </c>
      <c r="D198" s="16" t="s">
        <v>160</v>
      </c>
      <c r="E198" s="9" t="s">
        <v>44</v>
      </c>
      <c r="F198" s="80" t="s">
        <v>1320</v>
      </c>
      <c r="G198" s="124" t="s">
        <v>886</v>
      </c>
      <c r="H198" s="124"/>
      <c r="I198" s="124"/>
      <c r="J198" s="124"/>
      <c r="K198" s="124"/>
      <c r="L198" s="124"/>
      <c r="M198" s="124">
        <v>1386</v>
      </c>
      <c r="N198" s="124"/>
      <c r="O198" s="124"/>
      <c r="P198" s="124"/>
      <c r="Q198" s="124"/>
      <c r="R198" s="144" t="s">
        <v>1827</v>
      </c>
      <c r="S198" s="77" t="s">
        <v>1663</v>
      </c>
      <c r="T198" s="84"/>
      <c r="U198" s="144" t="s">
        <v>1830</v>
      </c>
    </row>
    <row ht="15" r="199">
      <c r="A199" s="76">
        <v>195</v>
      </c>
      <c r="B199" s="74" t="s">
        <v>1322</v>
      </c>
      <c r="C199" s="16" t="s">
        <v>203</v>
      </c>
      <c r="D199" s="16" t="s">
        <v>160</v>
      </c>
      <c r="E199" s="16" t="s">
        <v>44</v>
      </c>
      <c r="F199" s="80" t="s">
        <v>1323</v>
      </c>
      <c r="G199" s="124" t="s">
        <v>886</v>
      </c>
      <c r="H199" s="124"/>
      <c r="I199" s="124"/>
      <c r="J199" s="124"/>
      <c r="K199" s="124"/>
      <c r="L199" s="124"/>
      <c r="M199" s="124">
        <v>1040</v>
      </c>
      <c r="N199" s="124"/>
      <c r="O199" s="124"/>
      <c r="P199" s="124"/>
      <c r="Q199" s="124"/>
      <c r="R199" s="144" t="s">
        <v>1827</v>
      </c>
      <c r="S199" s="77" t="s">
        <v>1663</v>
      </c>
      <c r="T199" s="84"/>
      <c r="U199" s="144" t="s">
        <v>1830</v>
      </c>
    </row>
    <row ht="15" r="200">
      <c r="A200" s="77">
        <v>196</v>
      </c>
      <c r="B200" s="20" t="s">
        <v>1334</v>
      </c>
      <c r="C200" s="9" t="s">
        <v>188</v>
      </c>
      <c r="D200" s="16" t="s">
        <v>70</v>
      </c>
      <c r="E200" s="9" t="s">
        <v>44</v>
      </c>
      <c r="F200" s="173" t="s">
        <v>1892</v>
      </c>
      <c r="G200" s="124" t="s">
        <v>886</v>
      </c>
      <c r="H200" s="124">
        <v>45</v>
      </c>
      <c r="I200" s="124"/>
      <c r="J200" s="124"/>
      <c r="K200" s="124">
        <v>1034</v>
      </c>
      <c r="L200" s="124">
        <v>25388</v>
      </c>
      <c r="M200" s="124"/>
      <c r="N200" s="124"/>
      <c r="O200" s="124"/>
      <c r="P200" s="124"/>
      <c r="Q200" s="124"/>
      <c r="R200" s="144" t="s">
        <v>1827</v>
      </c>
      <c r="S200" s="77" t="s">
        <v>1854</v>
      </c>
      <c r="T200" s="84"/>
      <c r="U200" s="144" t="s">
        <v>1830</v>
      </c>
    </row>
    <row ht="15" r="201">
      <c r="A201" s="76">
        <v>197</v>
      </c>
      <c r="B201" s="156" t="s">
        <v>1338</v>
      </c>
      <c r="C201" s="9" t="s">
        <v>188</v>
      </c>
      <c r="D201" s="16" t="s">
        <v>1057</v>
      </c>
      <c r="E201" s="9" t="s">
        <v>44</v>
      </c>
      <c r="F201" s="9" t="s">
        <v>1339</v>
      </c>
      <c r="G201" s="77" t="s">
        <v>886</v>
      </c>
      <c r="H201" s="77"/>
      <c r="I201" s="77"/>
      <c r="J201" s="77"/>
      <c r="K201" s="77"/>
      <c r="L201" s="77">
        <v>6700</v>
      </c>
      <c r="M201" s="77"/>
      <c r="N201" s="77"/>
      <c r="O201" s="77"/>
      <c r="P201" s="77"/>
      <c r="Q201" s="77"/>
      <c r="R201" s="77" t="s">
        <v>1827</v>
      </c>
      <c r="S201" s="77" t="s">
        <v>1854</v>
      </c>
      <c r="T201" s="77"/>
      <c r="U201" s="77" t="s">
        <v>1830</v>
      </c>
    </row>
    <row ht="15" r="202">
      <c r="A202" s="77">
        <v>198</v>
      </c>
      <c r="B202" s="20" t="s">
        <v>1893</v>
      </c>
      <c r="C202" s="9" t="s">
        <v>236</v>
      </c>
      <c r="D202" s="16" t="s">
        <v>1296</v>
      </c>
      <c r="E202" s="9" t="s">
        <v>44</v>
      </c>
      <c r="F202" s="144" t="s">
        <v>1894</v>
      </c>
      <c r="G202" s="77" t="s">
        <v>886</v>
      </c>
      <c r="H202" s="124"/>
      <c r="I202" s="124"/>
      <c r="J202" s="124"/>
      <c r="K202" s="124"/>
      <c r="L202" s="124">
        <v>250</v>
      </c>
      <c r="M202" s="124"/>
      <c r="N202" s="124"/>
      <c r="O202" s="124"/>
      <c r="P202" s="124"/>
      <c r="Q202" s="124"/>
      <c r="R202" s="77" t="s">
        <v>1885</v>
      </c>
      <c r="S202" s="76" t="s">
        <v>1632</v>
      </c>
      <c r="T202" s="84"/>
      <c r="U202" s="77" t="s">
        <v>1830</v>
      </c>
    </row>
    <row ht="15" r="203">
      <c r="A203" s="76">
        <v>199</v>
      </c>
      <c r="B203" s="20" t="s">
        <v>1341</v>
      </c>
      <c r="C203" s="9" t="s">
        <v>236</v>
      </c>
      <c r="D203" s="16" t="s">
        <v>1342</v>
      </c>
      <c r="E203" s="9" t="s">
        <v>25</v>
      </c>
      <c r="F203" s="86" t="s">
        <v>1343</v>
      </c>
      <c r="G203" s="77" t="s">
        <v>886</v>
      </c>
      <c r="H203" s="124">
        <v>6</v>
      </c>
      <c r="I203" s="124">
        <v>-24</v>
      </c>
      <c r="J203" s="133">
        <f>I203*3</f>
        <v>-72</v>
      </c>
      <c r="K203" s="124">
        <v>-48</v>
      </c>
      <c r="L203" s="124">
        <v>-1960</v>
      </c>
      <c r="M203" s="124"/>
      <c r="N203" s="124"/>
      <c r="O203" s="124"/>
      <c r="P203" s="124"/>
      <c r="Q203" s="124"/>
      <c r="R203" s="124"/>
      <c r="S203" s="77" t="s">
        <v>1854</v>
      </c>
      <c r="T203" s="84"/>
      <c r="U203" s="144"/>
    </row>
    <row ht="15" r="204">
      <c r="A204" s="77">
        <v>200</v>
      </c>
      <c r="B204" s="20" t="s">
        <v>1344</v>
      </c>
      <c r="C204" s="9" t="s">
        <v>188</v>
      </c>
      <c r="D204" s="16" t="s">
        <v>70</v>
      </c>
      <c r="E204" s="9" t="s">
        <v>25</v>
      </c>
      <c r="F204" s="86" t="s">
        <v>1345</v>
      </c>
      <c r="G204" s="77" t="s">
        <v>886</v>
      </c>
      <c r="H204" s="124">
        <v>20</v>
      </c>
      <c r="I204" s="124">
        <v>-175</v>
      </c>
      <c r="J204" s="133">
        <f>I204*3</f>
        <v>-525</v>
      </c>
      <c r="K204" s="124">
        <v>-1170</v>
      </c>
      <c r="L204" s="124">
        <v>-15798</v>
      </c>
      <c r="M204" s="124"/>
      <c r="N204" s="124"/>
      <c r="O204" s="124"/>
      <c r="P204" s="124"/>
      <c r="Q204" s="124"/>
      <c r="R204" s="124"/>
      <c r="S204" s="77" t="s">
        <v>1854</v>
      </c>
      <c r="T204" s="84"/>
      <c r="U204" s="144"/>
    </row>
    <row ht="15" r="205">
      <c r="A205" s="76">
        <v>201</v>
      </c>
      <c r="B205" s="20" t="s">
        <v>1348</v>
      </c>
      <c r="C205" s="9" t="s">
        <v>188</v>
      </c>
      <c r="D205" s="16" t="s">
        <v>486</v>
      </c>
      <c r="E205" s="9" t="s">
        <v>25</v>
      </c>
      <c r="F205" s="144" t="s">
        <v>1895</v>
      </c>
      <c r="G205" s="77" t="s">
        <v>886</v>
      </c>
      <c r="H205" s="124">
        <v>10</v>
      </c>
      <c r="I205" s="124">
        <v>-76</v>
      </c>
      <c r="J205" s="133">
        <f>I205*3</f>
        <v>-228</v>
      </c>
      <c r="K205" s="174">
        <v>-288</v>
      </c>
      <c r="L205" s="174">
        <v>-4414</v>
      </c>
      <c r="M205" s="124"/>
      <c r="N205" s="124"/>
      <c r="O205" s="124"/>
      <c r="P205" s="124"/>
      <c r="Q205" s="124"/>
      <c r="R205" s="124"/>
      <c r="S205" s="124"/>
      <c r="T205" s="84" t="s">
        <v>1896</v>
      </c>
      <c r="U205" s="144"/>
    </row>
    <row ht="15" r="206">
      <c r="A206" s="77">
        <v>202</v>
      </c>
      <c r="B206" s="84" t="s">
        <v>615</v>
      </c>
      <c r="C206" s="77" t="s">
        <v>188</v>
      </c>
      <c r="D206" s="123" t="s">
        <v>33</v>
      </c>
      <c r="E206" s="124" t="s">
        <v>214</v>
      </c>
      <c r="F206" s="168" t="s">
        <v>1351</v>
      </c>
      <c r="G206" s="77" t="s">
        <v>886</v>
      </c>
      <c r="H206" s="124">
        <v>27</v>
      </c>
      <c r="I206" s="124">
        <v>186</v>
      </c>
      <c r="J206" s="124">
        <v>556</v>
      </c>
      <c r="K206" s="124">
        <v>384</v>
      </c>
      <c r="L206" s="124">
        <v>1948</v>
      </c>
      <c r="M206" s="124"/>
      <c r="N206" s="124"/>
      <c r="O206" s="124"/>
      <c r="P206" s="124"/>
      <c r="Q206" s="124">
        <v>490</v>
      </c>
      <c r="R206" s="124"/>
      <c r="S206" s="77" t="s">
        <v>1854</v>
      </c>
      <c r="T206" s="84"/>
      <c r="U206" s="144"/>
    </row>
    <row ht="15" r="207">
      <c r="A207" s="76">
        <v>203</v>
      </c>
      <c r="B207" s="20" t="s">
        <v>1897</v>
      </c>
      <c r="C207" s="77" t="s">
        <v>203</v>
      </c>
      <c r="D207" s="123" t="s">
        <v>1159</v>
      </c>
      <c r="E207" s="124" t="s">
        <v>437</v>
      </c>
      <c r="F207" s="65" t="s">
        <v>1898</v>
      </c>
      <c r="G207" s="124" t="s">
        <v>886</v>
      </c>
      <c r="H207" s="124">
        <v>43</v>
      </c>
      <c r="I207" s="124">
        <v>1227</v>
      </c>
      <c r="J207" s="124">
        <v>3681</v>
      </c>
      <c r="K207" s="124">
        <v>2293</v>
      </c>
      <c r="L207" s="124">
        <v>16589</v>
      </c>
      <c r="M207" s="124">
        <v>84000</v>
      </c>
      <c r="N207" s="124"/>
      <c r="O207" s="124"/>
      <c r="P207" s="124"/>
      <c r="Q207" s="124"/>
      <c r="R207" s="124"/>
      <c r="S207" s="77" t="s">
        <v>1854</v>
      </c>
      <c r="T207" s="84"/>
      <c r="U207" s="144"/>
    </row>
    <row ht="15" r="208">
      <c r="A208" s="77">
        <v>204</v>
      </c>
      <c r="B208" s="20" t="s">
        <v>1357</v>
      </c>
      <c r="C208" s="9" t="s">
        <v>236</v>
      </c>
      <c r="D208" s="16" t="s">
        <v>174</v>
      </c>
      <c r="E208" s="9" t="s">
        <v>126</v>
      </c>
      <c r="F208" s="175" t="s">
        <v>1899</v>
      </c>
      <c r="G208" s="124" t="s">
        <v>886</v>
      </c>
      <c r="H208" s="124">
        <v>6</v>
      </c>
      <c r="I208" s="124">
        <v>192</v>
      </c>
      <c r="J208" s="124">
        <v>672</v>
      </c>
      <c r="K208" s="124">
        <v>352</v>
      </c>
      <c r="L208" s="124">
        <v>20620</v>
      </c>
      <c r="M208" s="124">
        <v>1900</v>
      </c>
      <c r="N208" s="124"/>
      <c r="O208" s="124"/>
      <c r="P208" s="124"/>
      <c r="Q208" s="124"/>
      <c r="R208" s="124"/>
      <c r="S208" s="124" t="s">
        <v>1854</v>
      </c>
      <c r="T208" s="84" t="s">
        <v>1900</v>
      </c>
      <c r="U208" s="144"/>
    </row>
    <row ht="15" r="209">
      <c r="A209" s="76">
        <v>205</v>
      </c>
      <c r="B209" s="60" t="s">
        <v>1901</v>
      </c>
      <c r="C209" s="9" t="s">
        <v>236</v>
      </c>
      <c r="D209" s="16" t="s">
        <v>1296</v>
      </c>
      <c r="E209" s="9" t="s">
        <v>214</v>
      </c>
      <c r="F209" s="65" t="s">
        <v>1902</v>
      </c>
      <c r="G209" s="124" t="s">
        <v>886</v>
      </c>
      <c r="H209" s="124">
        <v>2</v>
      </c>
      <c r="I209" s="124">
        <f>J209/3</f>
        <v>64</v>
      </c>
      <c r="J209" s="124">
        <f>96*2</f>
        <v>192</v>
      </c>
      <c r="K209" s="124">
        <f>64*2</f>
        <v>128</v>
      </c>
      <c r="L209" s="124">
        <f>1960*2</f>
        <v>3920</v>
      </c>
      <c r="M209" s="124"/>
      <c r="N209" s="124"/>
      <c r="O209" s="124"/>
      <c r="P209" s="124"/>
      <c r="Q209" s="124"/>
      <c r="R209" s="124" t="s">
        <v>1631</v>
      </c>
      <c r="S209" s="124" t="s">
        <v>1632</v>
      </c>
      <c r="T209" s="84" t="s">
        <v>1903</v>
      </c>
      <c r="U209" s="144"/>
    </row>
    <row ht="15" r="210">
      <c r="A210" s="77">
        <v>206</v>
      </c>
      <c r="B210" s="20" t="s">
        <v>1370</v>
      </c>
      <c r="C210" s="9" t="s">
        <v>203</v>
      </c>
      <c r="D210" s="16" t="s">
        <v>1159</v>
      </c>
      <c r="E210" s="9" t="s">
        <v>44</v>
      </c>
      <c r="F210" s="65" t="s">
        <v>1371</v>
      </c>
      <c r="G210" s="124" t="s">
        <v>886</v>
      </c>
      <c r="H210" s="124"/>
      <c r="I210" s="124"/>
      <c r="J210" s="124"/>
      <c r="K210" s="124"/>
      <c r="L210" s="124"/>
      <c r="M210" s="124">
        <v>80000</v>
      </c>
      <c r="N210" s="124"/>
      <c r="O210" s="124"/>
      <c r="P210" s="124"/>
      <c r="Q210" s="124"/>
      <c r="R210" s="124"/>
      <c r="S210" s="124" t="s">
        <v>1663</v>
      </c>
      <c r="T210" s="176" t="s">
        <v>1904</v>
      </c>
      <c r="U210" s="77" t="s">
        <v>1830</v>
      </c>
    </row>
    <row ht="15" r="211">
      <c r="A211" s="76">
        <v>207</v>
      </c>
      <c r="B211" s="74" t="s">
        <v>1374</v>
      </c>
      <c r="C211" s="9" t="s">
        <v>203</v>
      </c>
      <c r="D211" s="16" t="s">
        <v>160</v>
      </c>
      <c r="E211" s="9" t="s">
        <v>44</v>
      </c>
      <c r="F211" s="9" t="s">
        <v>1375</v>
      </c>
      <c r="G211" s="124" t="s">
        <v>886</v>
      </c>
      <c r="H211" s="124"/>
      <c r="I211" s="124"/>
      <c r="J211" s="124"/>
      <c r="K211" s="124"/>
      <c r="L211" s="124"/>
      <c r="M211" s="124">
        <v>928</v>
      </c>
      <c r="N211" s="124"/>
      <c r="O211" s="124"/>
      <c r="P211" s="124"/>
      <c r="Q211" s="124"/>
      <c r="R211" s="124"/>
      <c r="S211" s="124" t="s">
        <v>1663</v>
      </c>
      <c r="T211" s="84"/>
      <c r="U211" s="77" t="s">
        <v>1830</v>
      </c>
    </row>
    <row ht="15" r="212">
      <c r="A212" s="77">
        <v>208</v>
      </c>
      <c r="B212" s="20" t="s">
        <v>1379</v>
      </c>
      <c r="C212" s="9" t="s">
        <v>1380</v>
      </c>
      <c r="D212" s="16" t="s">
        <v>1381</v>
      </c>
      <c r="E212" s="9" t="s">
        <v>44</v>
      </c>
      <c r="F212" s="65" t="s">
        <v>1905</v>
      </c>
      <c r="G212" s="124" t="s">
        <v>886</v>
      </c>
      <c r="H212" s="124">
        <v>1</v>
      </c>
      <c r="I212" s="124">
        <v>8</v>
      </c>
      <c r="J212" s="124">
        <v>24</v>
      </c>
      <c r="K212" s="124">
        <v>32</v>
      </c>
      <c r="L212" s="124">
        <v>8192</v>
      </c>
      <c r="M212" s="124"/>
      <c r="N212" s="124"/>
      <c r="O212" s="124"/>
      <c r="P212" s="124"/>
      <c r="Q212" s="124"/>
      <c r="R212" s="124"/>
      <c r="S212" s="124" t="s">
        <v>1663</v>
      </c>
      <c r="T212" s="84" t="s">
        <v>1906</v>
      </c>
      <c r="U212" s="77" t="s">
        <v>1830</v>
      </c>
    </row>
    <row ht="15" r="213">
      <c r="A213" s="76">
        <v>209</v>
      </c>
      <c r="B213" s="20" t="s">
        <v>1386</v>
      </c>
      <c r="C213" s="9" t="s">
        <v>188</v>
      </c>
      <c r="D213" s="16" t="s">
        <v>461</v>
      </c>
      <c r="E213" s="9" t="s">
        <v>437</v>
      </c>
      <c r="F213" s="175" t="s">
        <v>1387</v>
      </c>
      <c r="G213" s="124" t="s">
        <v>886</v>
      </c>
      <c r="H213" s="124">
        <v>3</v>
      </c>
      <c r="I213" s="124">
        <v>36</v>
      </c>
      <c r="J213" s="124">
        <v>105</v>
      </c>
      <c r="K213" s="124">
        <v>72</v>
      </c>
      <c r="L213" s="124">
        <v>1200</v>
      </c>
      <c r="M213" s="124"/>
      <c r="N213" s="124"/>
      <c r="O213" s="124"/>
      <c r="P213" s="124"/>
      <c r="Q213" s="124"/>
      <c r="R213" s="124"/>
      <c r="S213" s="124" t="s">
        <v>1663</v>
      </c>
      <c r="T213" s="84"/>
      <c r="U213" s="144"/>
      <c r="V213" s="165"/>
      <c r="W213" s="129"/>
      <c r="X213" s="129"/>
      <c r="Y213" s="129"/>
      <c r="Z213" s="129"/>
      <c r="AA213" s="129"/>
      <c r="AB213" s="129"/>
      <c r="AC213" s="129"/>
      <c r="AD213" s="129"/>
      <c r="AE213" s="129"/>
      <c r="AF213" s="129"/>
      <c r="AG213" s="129"/>
      <c r="AH213" s="129"/>
      <c r="AI213" s="129"/>
      <c r="AJ213" s="129"/>
      <c r="AK213" s="129"/>
      <c r="AL213" s="129"/>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c r="BI213" s="129"/>
      <c r="BJ213" s="129"/>
      <c r="BK213" s="129"/>
      <c r="BL213" s="129"/>
      <c r="BM213" s="129"/>
      <c r="BN213" s="129"/>
      <c r="BO213" s="129"/>
      <c r="BP213" s="129"/>
      <c r="BQ213" s="129"/>
      <c r="BR213" s="129"/>
      <c r="BS213" s="129"/>
      <c r="BT213" s="129"/>
      <c r="BU213" s="129"/>
      <c r="BV213" s="129"/>
      <c r="BW213" s="129"/>
      <c r="BX213" s="129"/>
      <c r="BY213" s="129"/>
      <c r="BZ213" s="129"/>
      <c r="CA213" s="129"/>
      <c r="CB213" s="129"/>
      <c r="CC213" s="129"/>
      <c r="CD213" s="129"/>
      <c r="CE213" s="129"/>
      <c r="CF213" s="129"/>
      <c r="CG213" s="129"/>
      <c r="CH213" s="129"/>
      <c r="CI213" s="129"/>
      <c r="CJ213" s="129"/>
      <c r="CK213" s="129"/>
      <c r="CL213" s="129"/>
      <c r="CM213" s="129"/>
      <c r="CN213" s="129"/>
      <c r="CO213" s="129"/>
      <c r="CP213" s="129"/>
      <c r="CQ213" s="129"/>
      <c r="CR213" s="129"/>
      <c r="CS213" s="129"/>
      <c r="CT213" s="129"/>
      <c r="CU213" s="129"/>
      <c r="CV213" s="129"/>
      <c r="CW213" s="129"/>
      <c r="CX213" s="129"/>
      <c r="CY213" s="129"/>
      <c r="CZ213" s="129"/>
      <c r="DA213" s="129"/>
      <c r="DB213" s="129"/>
      <c r="DC213" s="129"/>
      <c r="DD213" s="129"/>
      <c r="DE213" s="129"/>
      <c r="DF213" s="129"/>
      <c r="DG213" s="129"/>
      <c r="DH213" s="129"/>
      <c r="DI213" s="129"/>
      <c r="DJ213" s="129"/>
      <c r="DK213" s="129"/>
      <c r="DL213" s="129"/>
      <c r="DM213" s="129"/>
      <c r="DN213" s="129"/>
      <c r="DO213" s="129"/>
      <c r="DP213" s="129"/>
      <c r="DQ213" s="129"/>
      <c r="DR213" s="129"/>
      <c r="DS213" s="129"/>
      <c r="DT213" s="129"/>
      <c r="DU213" s="129"/>
      <c r="DV213" s="129"/>
      <c r="DW213" s="129"/>
      <c r="DX213" s="129"/>
      <c r="DY213" s="129"/>
      <c r="DZ213" s="129"/>
      <c r="EA213" s="129"/>
      <c r="EB213" s="129"/>
      <c r="EC213" s="129"/>
      <c r="ED213" s="129"/>
      <c r="EE213" s="129"/>
      <c r="EF213" s="129"/>
      <c r="EG213" s="129"/>
      <c r="EH213" s="129"/>
      <c r="EI213" s="129"/>
      <c r="EJ213" s="129"/>
      <c r="EK213" s="129"/>
      <c r="EL213" s="129"/>
      <c r="EM213" s="129"/>
      <c r="EN213" s="129"/>
      <c r="EO213" s="129"/>
      <c r="EP213" s="129"/>
      <c r="EQ213" s="129"/>
      <c r="ER213" s="129"/>
      <c r="ES213" s="129"/>
      <c r="ET213" s="129"/>
      <c r="EU213" s="129"/>
      <c r="EV213" s="129"/>
      <c r="EW213" s="129"/>
      <c r="EX213" s="129"/>
      <c r="EY213" s="129"/>
      <c r="EZ213" s="129"/>
      <c r="FA213" s="129"/>
      <c r="FB213" s="129"/>
      <c r="FC213" s="129"/>
      <c r="FD213" s="129"/>
      <c r="FE213" s="129"/>
      <c r="FF213" s="129"/>
      <c r="FG213" s="129"/>
      <c r="FH213" s="129"/>
      <c r="FI213" s="129"/>
      <c r="FJ213" s="129"/>
      <c r="FK213" s="129"/>
      <c r="FL213" s="129"/>
      <c r="FM213" s="129"/>
      <c r="FN213" s="129"/>
      <c r="FO213" s="129"/>
      <c r="FP213" s="129"/>
      <c r="FQ213" s="129"/>
      <c r="FR213" s="129"/>
      <c r="FS213" s="129"/>
      <c r="FT213" s="129"/>
      <c r="FU213" s="129"/>
      <c r="FV213" s="129"/>
      <c r="FW213" s="129"/>
      <c r="FX213" s="129"/>
      <c r="FY213" s="129"/>
      <c r="FZ213" s="129"/>
      <c r="GA213" s="129"/>
      <c r="GB213" s="129"/>
      <c r="GC213" s="129"/>
      <c r="GD213" s="129"/>
      <c r="GE213" s="129"/>
      <c r="GF213" s="129"/>
      <c r="GG213" s="129"/>
      <c r="GH213" s="129"/>
      <c r="GI213" s="129"/>
      <c r="GJ213" s="129"/>
      <c r="GK213" s="129"/>
      <c r="GL213" s="129"/>
      <c r="GM213" s="129"/>
      <c r="GN213" s="129"/>
      <c r="GO213" s="129"/>
      <c r="GP213" s="129"/>
      <c r="GQ213" s="129"/>
      <c r="GR213" s="129"/>
      <c r="GS213" s="129"/>
      <c r="GT213" s="129"/>
      <c r="GU213" s="129"/>
      <c r="GV213" s="129"/>
      <c r="GW213" s="129"/>
      <c r="GX213" s="129"/>
      <c r="GY213" s="129"/>
      <c r="GZ213" s="129"/>
      <c r="HA213" s="129"/>
      <c r="HB213" s="129"/>
      <c r="HC213" s="129"/>
      <c r="HD213" s="129"/>
      <c r="HE213" s="129"/>
      <c r="HF213" s="129"/>
      <c r="HG213" s="129"/>
      <c r="HH213" s="129"/>
      <c r="HI213" s="129"/>
      <c r="HJ213" s="129"/>
      <c r="HK213" s="129"/>
      <c r="HL213" s="129"/>
      <c r="HM213" s="129"/>
      <c r="HN213" s="129"/>
      <c r="HO213" s="129"/>
      <c r="HP213" s="129"/>
      <c r="HQ213" s="129"/>
      <c r="HR213" s="129"/>
      <c r="HS213" s="129"/>
      <c r="HT213" s="129"/>
      <c r="HU213" s="129"/>
      <c r="HV213" s="129"/>
      <c r="HW213" s="129"/>
      <c r="HX213" s="129"/>
      <c r="HY213" s="129"/>
      <c r="HZ213" s="129"/>
      <c r="IA213" s="129"/>
      <c r="IB213" s="129"/>
      <c r="IC213" s="129"/>
      <c r="ID213" s="129"/>
      <c r="IE213" s="129"/>
      <c r="IF213" s="129"/>
      <c r="IG213" s="129"/>
      <c r="IH213" s="129"/>
      <c r="II213" s="129"/>
      <c r="IJ213" s="129"/>
      <c r="IK213" s="129"/>
      <c r="IL213" s="129"/>
      <c r="IM213" s="129"/>
      <c r="IN213" s="129"/>
      <c r="IO213" s="129"/>
      <c r="IP213" s="129"/>
      <c r="IQ213" s="129"/>
      <c r="IR213" s="129"/>
      <c r="IS213" s="129"/>
      <c r="IT213" s="129"/>
      <c r="IU213" s="129"/>
      <c r="IV213" s="129"/>
      <c r="IW213" s="129"/>
      <c r="IX213" s="129"/>
      <c r="IY213" s="129"/>
      <c r="IZ213" s="129"/>
      <c r="JA213" s="129"/>
      <c r="JB213" s="129"/>
      <c r="JC213" s="129"/>
      <c r="JD213" s="129"/>
      <c r="JE213" s="129"/>
      <c r="JF213" s="129"/>
      <c r="JG213" s="129"/>
      <c r="JH213" s="129"/>
      <c r="JI213" s="129"/>
      <c r="JJ213" s="129"/>
      <c r="JK213" s="129"/>
      <c r="JL213" s="129"/>
      <c r="JM213" s="129"/>
      <c r="JN213" s="129"/>
      <c r="JO213" s="129"/>
      <c r="JP213" s="129"/>
      <c r="JQ213" s="129"/>
      <c r="JR213" s="129"/>
      <c r="JS213" s="129"/>
      <c r="JT213" s="129"/>
      <c r="JU213" s="129"/>
      <c r="JV213" s="129"/>
      <c r="JW213" s="129"/>
      <c r="JX213" s="129"/>
      <c r="JY213" s="129"/>
      <c r="JZ213" s="129"/>
      <c r="KA213" s="129"/>
      <c r="KB213" s="129"/>
      <c r="KC213" s="129"/>
      <c r="KD213" s="129"/>
      <c r="KE213" s="129"/>
      <c r="KF213" s="129"/>
      <c r="KG213" s="129"/>
      <c r="KH213" s="129"/>
      <c r="KI213" s="129"/>
      <c r="KJ213" s="129"/>
      <c r="KK213" s="129"/>
      <c r="KL213" s="129"/>
      <c r="KM213" s="129"/>
      <c r="KN213" s="129"/>
      <c r="KO213" s="129"/>
      <c r="KP213" s="129"/>
      <c r="KQ213" s="129"/>
      <c r="KR213" s="129"/>
      <c r="KS213" s="129"/>
      <c r="KT213" s="129"/>
      <c r="KU213" s="129"/>
      <c r="KV213" s="129"/>
      <c r="KW213" s="129"/>
      <c r="KX213" s="129"/>
      <c r="KY213" s="129"/>
      <c r="KZ213" s="129"/>
      <c r="LA213" s="129"/>
      <c r="LB213" s="129"/>
      <c r="LC213" s="129"/>
      <c r="LD213" s="129"/>
      <c r="LE213" s="129"/>
      <c r="LF213" s="129"/>
      <c r="LG213" s="129"/>
      <c r="LH213" s="129"/>
      <c r="LI213" s="129"/>
      <c r="LJ213" s="129"/>
      <c r="LK213" s="129"/>
      <c r="LL213" s="129"/>
      <c r="LM213" s="129"/>
      <c r="LN213" s="129"/>
      <c r="LO213" s="129"/>
      <c r="LP213" s="129"/>
      <c r="LQ213" s="129"/>
      <c r="LR213" s="129"/>
      <c r="LS213" s="129"/>
      <c r="LT213" s="129"/>
      <c r="LU213" s="129"/>
      <c r="LV213" s="129"/>
      <c r="LW213" s="129"/>
      <c r="LX213" s="129"/>
      <c r="LY213" s="129"/>
      <c r="LZ213" s="129"/>
      <c r="MA213" s="129"/>
      <c r="MB213" s="129"/>
      <c r="MC213" s="129"/>
      <c r="MD213" s="129"/>
      <c r="ME213" s="129"/>
      <c r="MF213" s="129"/>
      <c r="MG213" s="129"/>
      <c r="MH213" s="129"/>
      <c r="MI213" s="129"/>
      <c r="MJ213" s="129"/>
      <c r="MK213" s="129"/>
      <c r="ML213" s="129"/>
      <c r="MM213" s="129"/>
      <c r="MN213" s="129"/>
      <c r="MO213" s="129"/>
      <c r="MP213" s="129"/>
      <c r="MQ213" s="129"/>
      <c r="MR213" s="129"/>
      <c r="MS213" s="129"/>
      <c r="MT213" s="129"/>
      <c r="MU213" s="129"/>
      <c r="MV213" s="129"/>
      <c r="MW213" s="129"/>
      <c r="MX213" s="129"/>
      <c r="MY213" s="129"/>
      <c r="MZ213" s="129"/>
      <c r="NA213" s="129"/>
      <c r="NB213" s="129"/>
      <c r="NC213" s="129"/>
      <c r="ND213" s="129"/>
      <c r="NE213" s="129"/>
      <c r="NF213" s="129"/>
      <c r="NG213" s="129"/>
      <c r="NH213" s="129"/>
      <c r="NI213" s="129"/>
      <c r="NJ213" s="129"/>
      <c r="NK213" s="129"/>
      <c r="NL213" s="129"/>
      <c r="NM213" s="129"/>
      <c r="NN213" s="129"/>
      <c r="NO213" s="129"/>
      <c r="NP213" s="129"/>
      <c r="NQ213" s="129"/>
      <c r="NR213" s="129"/>
      <c r="NS213" s="129"/>
      <c r="NT213" s="129"/>
      <c r="NU213" s="129"/>
      <c r="NV213" s="129"/>
      <c r="NW213" s="129"/>
      <c r="NX213" s="129"/>
      <c r="NY213" s="129"/>
      <c r="NZ213" s="129"/>
      <c r="OA213" s="129"/>
      <c r="OB213" s="129"/>
      <c r="OC213" s="129"/>
      <c r="OD213" s="129"/>
      <c r="OE213" s="129"/>
      <c r="OF213" s="129"/>
      <c r="OG213" s="129"/>
      <c r="OH213" s="129"/>
      <c r="OI213" s="129"/>
      <c r="OJ213" s="129"/>
      <c r="OK213" s="129"/>
      <c r="OL213" s="129"/>
      <c r="OM213" s="129"/>
      <c r="ON213" s="129"/>
      <c r="OO213" s="129"/>
      <c r="OP213" s="129"/>
      <c r="OQ213" s="129"/>
      <c r="OR213" s="129"/>
      <c r="OS213" s="129"/>
      <c r="OT213" s="129"/>
      <c r="OU213" s="129"/>
      <c r="OV213" s="129"/>
      <c r="OW213" s="129"/>
      <c r="OX213" s="129"/>
      <c r="OY213" s="129"/>
      <c r="OZ213" s="129"/>
      <c r="PA213" s="129"/>
      <c r="PB213" s="129"/>
      <c r="PC213" s="129"/>
      <c r="PD213" s="129"/>
      <c r="PE213" s="129"/>
      <c r="PF213" s="129"/>
      <c r="PG213" s="129"/>
      <c r="PH213" s="129"/>
      <c r="PI213" s="129"/>
      <c r="PJ213" s="129"/>
      <c r="PK213" s="129"/>
      <c r="PL213" s="129"/>
      <c r="PM213" s="129"/>
      <c r="PN213" s="129"/>
      <c r="PO213" s="129"/>
      <c r="PP213" s="129"/>
      <c r="PQ213" s="129"/>
      <c r="PR213" s="129"/>
      <c r="PS213" s="129"/>
      <c r="PT213" s="129"/>
      <c r="PU213" s="129"/>
      <c r="PV213" s="129"/>
      <c r="PW213" s="129"/>
      <c r="PX213" s="129"/>
      <c r="PY213" s="129"/>
      <c r="PZ213" s="129"/>
      <c r="QA213" s="129"/>
      <c r="QB213" s="129"/>
      <c r="QC213" s="129"/>
      <c r="QD213" s="129"/>
      <c r="QE213" s="129"/>
      <c r="QF213" s="129"/>
      <c r="QG213" s="129"/>
      <c r="QH213" s="129"/>
      <c r="QI213" s="129"/>
      <c r="QJ213" s="129"/>
      <c r="QK213" s="129"/>
      <c r="QL213" s="129"/>
      <c r="QM213" s="129"/>
      <c r="QN213" s="129"/>
      <c r="QO213" s="129"/>
      <c r="QP213" s="129"/>
      <c r="QQ213" s="129"/>
      <c r="QR213" s="129"/>
      <c r="QS213" s="129"/>
      <c r="QT213" s="129"/>
      <c r="QU213" s="129"/>
      <c r="QV213" s="129"/>
      <c r="QW213" s="129"/>
      <c r="QX213" s="129"/>
      <c r="QY213" s="129"/>
      <c r="QZ213" s="129"/>
      <c r="RA213" s="129"/>
      <c r="RB213" s="129"/>
      <c r="RC213" s="129"/>
      <c r="RD213" s="129"/>
      <c r="RE213" s="129"/>
      <c r="RF213" s="129"/>
      <c r="RG213" s="129"/>
      <c r="RH213" s="129"/>
      <c r="RI213" s="129"/>
      <c r="RJ213" s="129"/>
      <c r="RK213" s="129"/>
      <c r="RL213" s="129"/>
      <c r="RM213" s="129"/>
      <c r="RN213" s="129"/>
      <c r="RO213" s="129"/>
      <c r="RP213" s="129"/>
      <c r="RQ213" s="129"/>
      <c r="RR213" s="129"/>
      <c r="RS213" s="129"/>
      <c r="RT213" s="129"/>
      <c r="RU213" s="129"/>
      <c r="RV213" s="129"/>
      <c r="RW213" s="129"/>
      <c r="RX213" s="129"/>
      <c r="RY213" s="129"/>
      <c r="RZ213" s="129"/>
      <c r="SA213" s="129"/>
      <c r="SB213" s="129"/>
      <c r="SC213" s="129"/>
      <c r="SD213" s="129"/>
      <c r="SE213" s="129"/>
      <c r="SF213" s="129"/>
      <c r="SG213" s="129"/>
      <c r="SH213" s="129"/>
      <c r="SI213" s="129"/>
      <c r="SJ213" s="129"/>
      <c r="SK213" s="129"/>
      <c r="SL213" s="129"/>
      <c r="SM213" s="129"/>
      <c r="SN213" s="129"/>
      <c r="SO213" s="129"/>
      <c r="SP213" s="129"/>
      <c r="SQ213" s="129"/>
      <c r="SR213" s="129"/>
      <c r="SS213" s="129"/>
      <c r="ST213" s="129"/>
      <c r="SU213" s="129"/>
      <c r="SV213" s="129"/>
      <c r="SW213" s="129"/>
      <c r="SX213" s="129"/>
      <c r="SY213" s="129"/>
      <c r="SZ213" s="129"/>
      <c r="TA213" s="129"/>
      <c r="TB213" s="129"/>
      <c r="TC213" s="129"/>
      <c r="TD213" s="129"/>
      <c r="TE213" s="129"/>
      <c r="TF213" s="129"/>
      <c r="TG213" s="129"/>
      <c r="TH213" s="129"/>
      <c r="TI213" s="129"/>
      <c r="TJ213" s="129"/>
      <c r="TK213" s="129"/>
      <c r="TL213" s="129"/>
      <c r="TM213" s="129"/>
      <c r="TN213" s="129"/>
      <c r="TO213" s="129"/>
      <c r="TP213" s="129"/>
      <c r="TQ213" s="129"/>
      <c r="TR213" s="129"/>
      <c r="TS213" s="129"/>
      <c r="TT213" s="129"/>
      <c r="TU213" s="129"/>
      <c r="TV213" s="129"/>
      <c r="TW213" s="129"/>
      <c r="TX213" s="129"/>
      <c r="TY213" s="129"/>
      <c r="TZ213" s="129"/>
      <c r="UA213" s="129"/>
      <c r="UB213" s="129"/>
      <c r="UC213" s="129"/>
      <c r="UD213" s="129"/>
      <c r="UE213" s="129"/>
      <c r="UF213" s="129"/>
      <c r="UG213" s="129"/>
      <c r="UH213" s="129"/>
      <c r="UI213" s="129"/>
      <c r="UJ213" s="129"/>
      <c r="UK213" s="129"/>
      <c r="UL213" s="129"/>
      <c r="UM213" s="129"/>
      <c r="UN213" s="129"/>
      <c r="UO213" s="129"/>
      <c r="UP213" s="129"/>
      <c r="UQ213" s="129"/>
      <c r="UR213" s="129"/>
      <c r="US213" s="129"/>
      <c r="UT213" s="129"/>
      <c r="UU213" s="129"/>
      <c r="UV213" s="129"/>
      <c r="UW213" s="129"/>
      <c r="UX213" s="129"/>
      <c r="UY213" s="129"/>
      <c r="UZ213" s="129"/>
      <c r="VA213" s="129"/>
      <c r="VB213" s="129"/>
      <c r="VC213" s="129"/>
      <c r="VD213" s="129"/>
      <c r="VE213" s="129"/>
      <c r="VF213" s="129"/>
      <c r="VG213" s="129"/>
      <c r="VH213" s="129"/>
      <c r="VI213" s="129"/>
      <c r="VJ213" s="129"/>
      <c r="VK213" s="129"/>
      <c r="VL213" s="129"/>
      <c r="VM213" s="129"/>
      <c r="VN213" s="129"/>
      <c r="VO213" s="129"/>
      <c r="VP213" s="129"/>
      <c r="VQ213" s="129"/>
      <c r="VR213" s="129"/>
      <c r="VS213" s="129"/>
      <c r="VT213" s="129"/>
      <c r="VU213" s="129"/>
      <c r="VV213" s="129"/>
      <c r="VW213" s="129"/>
      <c r="VX213" s="129"/>
      <c r="VY213" s="129"/>
      <c r="VZ213" s="129"/>
      <c r="WA213" s="129"/>
      <c r="WB213" s="129"/>
      <c r="WC213" s="129"/>
      <c r="WD213" s="129"/>
      <c r="WE213" s="129"/>
      <c r="WF213" s="129"/>
      <c r="WG213" s="129"/>
      <c r="WH213" s="129"/>
      <c r="WI213" s="129"/>
      <c r="WJ213" s="129"/>
      <c r="WK213" s="129"/>
      <c r="WL213" s="129"/>
      <c r="WM213" s="129"/>
      <c r="WN213" s="129"/>
      <c r="WO213" s="129"/>
      <c r="WP213" s="129"/>
      <c r="WQ213" s="129"/>
      <c r="WR213" s="129"/>
      <c r="WS213" s="129"/>
      <c r="WT213" s="129"/>
      <c r="WU213" s="129"/>
      <c r="WV213" s="129"/>
      <c r="WW213" s="129"/>
      <c r="WX213" s="129"/>
      <c r="WY213" s="129"/>
      <c r="WZ213" s="129"/>
      <c r="XA213" s="129"/>
      <c r="XB213" s="129"/>
      <c r="XC213" s="129"/>
      <c r="XD213" s="129"/>
      <c r="XE213" s="129"/>
      <c r="XF213" s="129"/>
      <c r="XG213" s="129"/>
      <c r="XH213" s="129"/>
      <c r="XI213" s="129"/>
      <c r="XJ213" s="129"/>
      <c r="XK213" s="129"/>
      <c r="XL213" s="129"/>
      <c r="XM213" s="129"/>
      <c r="XN213" s="129"/>
      <c r="XO213" s="129"/>
      <c r="XP213" s="129"/>
      <c r="XQ213" s="129"/>
      <c r="XR213" s="129"/>
      <c r="XS213" s="129"/>
      <c r="XT213" s="129"/>
      <c r="XU213" s="129"/>
      <c r="XV213" s="129"/>
      <c r="XW213" s="129"/>
      <c r="XX213" s="129"/>
      <c r="XY213" s="129"/>
      <c r="XZ213" s="129"/>
      <c r="YA213" s="129"/>
      <c r="YB213" s="129"/>
      <c r="YC213" s="129"/>
      <c r="YD213" s="129"/>
      <c r="YE213" s="129"/>
      <c r="YF213" s="129"/>
      <c r="YG213" s="129"/>
      <c r="YH213" s="129"/>
      <c r="YI213" s="129"/>
      <c r="YJ213" s="129"/>
      <c r="YK213" s="129"/>
      <c r="YL213" s="129"/>
      <c r="YM213" s="129"/>
      <c r="YN213" s="129"/>
      <c r="YO213" s="129"/>
      <c r="YP213" s="129"/>
      <c r="YQ213" s="129"/>
      <c r="YR213" s="129"/>
      <c r="YS213" s="129"/>
      <c r="YT213" s="129"/>
      <c r="YU213" s="129"/>
      <c r="YV213" s="129"/>
      <c r="YW213" s="129"/>
      <c r="YX213" s="129"/>
      <c r="YY213" s="129"/>
      <c r="YZ213" s="129"/>
      <c r="ZA213" s="129"/>
      <c r="ZB213" s="129"/>
      <c r="ZC213" s="129"/>
      <c r="ZD213" s="129"/>
      <c r="ZE213" s="129"/>
      <c r="ZF213" s="129"/>
      <c r="ZG213" s="129"/>
      <c r="ZH213" s="129"/>
      <c r="ZI213" s="129"/>
      <c r="ZJ213" s="129"/>
      <c r="ZK213" s="129"/>
      <c r="ZL213" s="129"/>
      <c r="ZM213" s="129"/>
      <c r="ZN213" s="129"/>
      <c r="ZO213" s="129"/>
      <c r="ZP213" s="129"/>
      <c r="ZQ213" s="129"/>
      <c r="ZR213" s="129"/>
      <c r="ZS213" s="129"/>
      <c r="ZT213" s="129"/>
      <c r="ZU213" s="129"/>
      <c r="ZV213" s="129"/>
      <c r="ZW213" s="129"/>
      <c r="ZX213" s="129"/>
      <c r="ZY213" s="129"/>
      <c r="ZZ213" s="129"/>
      <c r="AAA213" s="129"/>
      <c r="AAB213" s="129"/>
      <c r="AAC213" s="129"/>
      <c r="AAD213" s="129"/>
      <c r="AAE213" s="129"/>
      <c r="AAF213" s="129"/>
      <c r="AAG213" s="129"/>
      <c r="AAH213" s="129"/>
      <c r="AAI213" s="129"/>
      <c r="AAJ213" s="129"/>
      <c r="AAK213" s="129"/>
      <c r="AAL213" s="129"/>
      <c r="AAM213" s="129"/>
      <c r="AAN213" s="129"/>
      <c r="AAO213" s="129"/>
      <c r="AAP213" s="129"/>
      <c r="AAQ213" s="129"/>
      <c r="AAR213" s="129"/>
      <c r="AAS213" s="129"/>
      <c r="AAT213" s="129"/>
      <c r="AAU213" s="129"/>
      <c r="AAV213" s="129"/>
      <c r="AAW213" s="129"/>
      <c r="AAX213" s="129"/>
      <c r="AAY213" s="129"/>
      <c r="AAZ213" s="129"/>
      <c r="ABA213" s="129"/>
      <c r="ABB213" s="129"/>
      <c r="ABC213" s="129"/>
      <c r="ABD213" s="129"/>
      <c r="ABE213" s="129"/>
      <c r="ABF213" s="129"/>
      <c r="ABG213" s="129"/>
      <c r="ABH213" s="129"/>
      <c r="ABI213" s="129"/>
      <c r="ABJ213" s="129"/>
      <c r="ABK213" s="129"/>
      <c r="ABL213" s="129"/>
      <c r="ABM213" s="129"/>
      <c r="ABN213" s="129"/>
      <c r="ABO213" s="129"/>
      <c r="ABP213" s="129"/>
      <c r="ABQ213" s="129"/>
      <c r="ABR213" s="129"/>
      <c r="ABS213" s="129"/>
      <c r="ABT213" s="129"/>
      <c r="ABU213" s="129"/>
      <c r="ABV213" s="129"/>
      <c r="ABW213" s="129"/>
      <c r="ABX213" s="129"/>
      <c r="ABY213" s="129"/>
      <c r="ABZ213" s="129"/>
      <c r="ACA213" s="129"/>
      <c r="ACB213" s="129"/>
      <c r="ACC213" s="129"/>
      <c r="ACD213" s="129"/>
      <c r="ACE213" s="129"/>
      <c r="ACF213" s="129"/>
      <c r="ACG213" s="129"/>
      <c r="ACH213" s="129"/>
      <c r="ACI213" s="129"/>
      <c r="ACJ213" s="129"/>
      <c r="ACK213" s="129"/>
      <c r="ACL213" s="129"/>
      <c r="ACM213" s="129"/>
      <c r="ACN213" s="129"/>
      <c r="ACO213" s="129"/>
      <c r="ACP213" s="129"/>
      <c r="ACQ213" s="129"/>
      <c r="ACR213" s="129"/>
      <c r="ACS213" s="129"/>
      <c r="ACT213" s="129"/>
      <c r="ACU213" s="129"/>
      <c r="ACV213" s="129"/>
      <c r="ACW213" s="129"/>
      <c r="ACX213" s="129"/>
      <c r="ACY213" s="129"/>
      <c r="ACZ213" s="129"/>
      <c r="ADA213" s="129"/>
      <c r="ADB213" s="129"/>
      <c r="ADC213" s="129"/>
      <c r="ADD213" s="129"/>
      <c r="ADE213" s="129"/>
      <c r="ADF213" s="129"/>
      <c r="ADG213" s="129"/>
      <c r="ADH213" s="129"/>
      <c r="ADI213" s="129"/>
      <c r="ADJ213" s="129"/>
      <c r="ADK213" s="129"/>
      <c r="ADL213" s="129"/>
      <c r="ADM213" s="129"/>
      <c r="ADN213" s="129"/>
      <c r="ADO213" s="129"/>
      <c r="ADP213" s="129"/>
      <c r="ADQ213" s="129"/>
      <c r="ADR213" s="129"/>
      <c r="ADS213" s="129"/>
      <c r="ADT213" s="129"/>
      <c r="ADU213" s="129"/>
      <c r="ADV213" s="129"/>
      <c r="ADW213" s="129"/>
      <c r="ADX213" s="129"/>
      <c r="ADY213" s="129"/>
      <c r="ADZ213" s="129"/>
      <c r="AEA213" s="129"/>
      <c r="AEB213" s="129"/>
      <c r="AEC213" s="129"/>
      <c r="AED213" s="129"/>
      <c r="AEE213" s="129"/>
      <c r="AEF213" s="129"/>
      <c r="AEG213" s="129"/>
      <c r="AEH213" s="129"/>
      <c r="AEI213" s="129"/>
      <c r="AEJ213" s="129"/>
      <c r="AEK213" s="129"/>
      <c r="AEL213" s="129"/>
      <c r="AEM213" s="129"/>
      <c r="AEN213" s="129"/>
      <c r="AEO213" s="129"/>
      <c r="AEP213" s="129"/>
      <c r="AEQ213" s="129"/>
      <c r="AER213" s="129"/>
      <c r="AES213" s="129"/>
      <c r="AET213" s="129"/>
      <c r="AEU213" s="129"/>
      <c r="AEV213" s="129"/>
      <c r="AEW213" s="129"/>
      <c r="AEX213" s="129"/>
      <c r="AEY213" s="129"/>
      <c r="AEZ213" s="129"/>
      <c r="AFA213" s="129"/>
      <c r="AFB213" s="129"/>
      <c r="AFC213" s="129"/>
      <c r="AFD213" s="129"/>
      <c r="AFE213" s="129"/>
      <c r="AFF213" s="129"/>
      <c r="AFG213" s="129"/>
      <c r="AFH213" s="129"/>
      <c r="AFI213" s="129"/>
      <c r="AFJ213" s="129"/>
      <c r="AFK213" s="129"/>
      <c r="AFL213" s="129"/>
      <c r="AFM213" s="129"/>
      <c r="AFN213" s="129"/>
      <c r="AFO213" s="129"/>
      <c r="AFP213" s="129"/>
      <c r="AFQ213" s="129"/>
      <c r="AFR213" s="129"/>
      <c r="AFS213" s="129"/>
      <c r="AFT213" s="129"/>
      <c r="AFU213" s="129"/>
      <c r="AFV213" s="129"/>
      <c r="AFW213" s="129"/>
      <c r="AFX213" s="129"/>
      <c r="AFY213" s="129"/>
      <c r="AFZ213" s="129"/>
      <c r="AGA213" s="129"/>
      <c r="AGB213" s="129"/>
      <c r="AGC213" s="129"/>
      <c r="AGD213" s="129"/>
      <c r="AGE213" s="129"/>
      <c r="AGF213" s="129"/>
      <c r="AGG213" s="129"/>
      <c r="AGH213" s="129"/>
      <c r="AGI213" s="129"/>
      <c r="AGJ213" s="129"/>
      <c r="AGK213" s="129"/>
      <c r="AGL213" s="129"/>
      <c r="AGM213" s="129"/>
      <c r="AGN213" s="129"/>
      <c r="AGO213" s="129"/>
      <c r="AGP213" s="129"/>
      <c r="AGQ213" s="129"/>
      <c r="AGR213" s="129"/>
      <c r="AGS213" s="129"/>
      <c r="AGT213" s="129"/>
      <c r="AGU213" s="129"/>
      <c r="AGV213" s="129"/>
      <c r="AGW213" s="129"/>
      <c r="AGX213" s="129"/>
      <c r="AGY213" s="129"/>
      <c r="AGZ213" s="129"/>
      <c r="AHA213" s="129"/>
      <c r="AHB213" s="129"/>
      <c r="AHC213" s="129"/>
      <c r="AHD213" s="129"/>
      <c r="AHE213" s="129"/>
      <c r="AHF213" s="129"/>
      <c r="AHG213" s="129"/>
      <c r="AHH213" s="129"/>
      <c r="AHI213" s="129"/>
      <c r="AHJ213" s="129"/>
      <c r="AHK213" s="129"/>
      <c r="AHL213" s="129"/>
      <c r="AHM213" s="129"/>
      <c r="AHN213" s="129"/>
      <c r="AHO213" s="129"/>
      <c r="AHP213" s="129"/>
      <c r="AHQ213" s="129"/>
      <c r="AHR213" s="129"/>
      <c r="AHS213" s="129"/>
      <c r="AHT213" s="129"/>
      <c r="AHU213" s="129"/>
      <c r="AHV213" s="129"/>
      <c r="AHW213" s="129"/>
      <c r="AHX213" s="129"/>
      <c r="AHY213" s="129"/>
      <c r="AHZ213" s="129"/>
      <c r="AIA213" s="129"/>
      <c r="AIB213" s="129"/>
      <c r="AIC213" s="129"/>
      <c r="AID213" s="129"/>
      <c r="AIE213" s="129"/>
      <c r="AIF213" s="129"/>
      <c r="AIG213" s="129"/>
      <c r="AIH213" s="129"/>
      <c r="AII213" s="129"/>
      <c r="AIJ213" s="129"/>
      <c r="AIK213" s="129"/>
      <c r="AIL213" s="129"/>
      <c r="AIM213" s="129"/>
      <c r="AIN213" s="129"/>
      <c r="AIO213" s="129"/>
      <c r="AIP213" s="129"/>
      <c r="AIQ213" s="129"/>
      <c r="AIR213" s="129"/>
      <c r="AIS213" s="129"/>
      <c r="AIT213" s="129"/>
      <c r="AIU213" s="129"/>
      <c r="AIV213" s="129"/>
      <c r="AIW213" s="129"/>
      <c r="AIX213" s="129"/>
      <c r="AIY213" s="129"/>
      <c r="AIZ213" s="129"/>
      <c r="AJA213" s="129"/>
      <c r="AJB213" s="129"/>
      <c r="AJC213" s="129"/>
      <c r="AJD213" s="129"/>
      <c r="AJE213" s="129"/>
      <c r="AJF213" s="129"/>
      <c r="AJG213" s="129"/>
      <c r="AJH213" s="129"/>
      <c r="AJI213" s="129"/>
      <c r="AJJ213" s="129"/>
      <c r="AJK213" s="129"/>
      <c r="AJL213" s="129"/>
      <c r="AJM213" s="129"/>
      <c r="AJN213" s="129"/>
      <c r="AJO213" s="129"/>
      <c r="AJP213" s="129"/>
      <c r="AJQ213" s="129"/>
      <c r="AJR213" s="129"/>
      <c r="AJS213" s="129"/>
      <c r="AJT213" s="129"/>
      <c r="AJU213" s="129"/>
      <c r="AJV213" s="129"/>
      <c r="AJW213" s="129"/>
      <c r="AJX213" s="129"/>
      <c r="AJY213" s="129"/>
      <c r="AJZ213" s="129"/>
      <c r="AKA213" s="129"/>
      <c r="AKB213" s="129"/>
      <c r="AKC213" s="129"/>
      <c r="AKD213" s="129"/>
      <c r="AKE213" s="129"/>
      <c r="AKF213" s="129"/>
      <c r="AKG213" s="129"/>
      <c r="AKH213" s="129"/>
      <c r="AKI213" s="129"/>
      <c r="AKJ213" s="129"/>
      <c r="AKK213" s="129"/>
      <c r="AKL213" s="129"/>
      <c r="AKM213" s="129"/>
      <c r="AKN213" s="129"/>
      <c r="AKO213" s="129"/>
      <c r="AKP213" s="129"/>
      <c r="AKQ213" s="129"/>
      <c r="AKR213" s="129"/>
      <c r="AKS213" s="129"/>
      <c r="AKT213" s="129"/>
      <c r="AKU213" s="129"/>
      <c r="AKV213" s="129"/>
      <c r="AKW213" s="129"/>
      <c r="AKX213" s="129"/>
      <c r="AKY213" s="129"/>
      <c r="AKZ213" s="129"/>
      <c r="ALA213" s="129"/>
      <c r="ALB213" s="129"/>
      <c r="ALC213" s="129"/>
      <c r="ALD213" s="129"/>
      <c r="ALE213" s="129"/>
      <c r="ALF213" s="129"/>
      <c r="ALG213" s="129"/>
      <c r="ALH213" s="129"/>
      <c r="ALI213" s="129"/>
      <c r="ALJ213" s="129"/>
      <c r="ALK213" s="129"/>
      <c r="ALL213" s="129"/>
      <c r="ALM213" s="129"/>
      <c r="ALN213" s="129"/>
      <c r="ALO213" s="129"/>
      <c r="ALP213" s="129"/>
      <c r="ALQ213" s="129"/>
      <c r="ALR213" s="129"/>
      <c r="ALS213" s="129"/>
      <c r="ALT213" s="129"/>
      <c r="ALU213" s="129"/>
      <c r="ALV213" s="129"/>
      <c r="ALW213" s="129"/>
      <c r="ALX213" s="129"/>
      <c r="ALY213" s="129"/>
      <c r="ALZ213" s="129"/>
      <c r="AMA213" s="129"/>
      <c r="AMB213" s="129"/>
      <c r="AMC213" s="129"/>
      <c r="AMD213" s="129"/>
      <c r="AME213" s="129"/>
      <c r="AMF213" s="129"/>
      <c r="AMG213" s="129"/>
      <c r="AMH213" s="129"/>
      <c r="AMI213" s="129"/>
      <c r="AMJ213" s="129"/>
      <c r="AMK213" s="129"/>
      <c r="AML213" s="129"/>
      <c r="AMM213" s="129"/>
      <c r="AMN213" s="129"/>
      <c r="AMO213" s="129"/>
      <c r="AMP213" s="129"/>
      <c r="AMQ213" s="129"/>
      <c r="AMR213" s="129"/>
      <c r="AMS213" s="129"/>
      <c r="AMT213" s="129"/>
      <c r="AMU213" s="129"/>
      <c r="AMV213" s="129"/>
      <c r="AMW213" s="129"/>
      <c r="AMX213" s="129"/>
      <c r="AMY213" s="129"/>
      <c r="AMZ213" s="129"/>
      <c r="ANA213" s="129"/>
      <c r="ANB213" s="129"/>
      <c r="ANC213" s="129"/>
      <c r="AND213" s="129"/>
      <c r="ANE213" s="129"/>
      <c r="ANF213" s="129"/>
      <c r="ANG213" s="129"/>
      <c r="ANH213" s="129"/>
      <c r="ANI213" s="129"/>
      <c r="ANJ213" s="129"/>
      <c r="ANK213" s="129"/>
      <c r="ANL213" s="129"/>
      <c r="ANM213" s="129"/>
      <c r="ANN213" s="129"/>
      <c r="ANO213" s="129"/>
      <c r="ANP213" s="129"/>
      <c r="ANQ213" s="129"/>
      <c r="ANR213" s="129"/>
      <c r="ANS213" s="129"/>
      <c r="ANT213" s="129"/>
      <c r="ANU213" s="129"/>
      <c r="ANV213" s="129"/>
      <c r="ANW213" s="129"/>
      <c r="ANX213" s="129"/>
      <c r="ANY213" s="129"/>
      <c r="ANZ213" s="129"/>
      <c r="AOA213" s="129"/>
      <c r="AOB213" s="129"/>
      <c r="AOC213" s="129"/>
      <c r="AOD213" s="129"/>
      <c r="AOE213" s="129"/>
      <c r="AOF213" s="129"/>
      <c r="AOG213" s="129"/>
      <c r="AOH213" s="129"/>
      <c r="AOI213" s="129"/>
      <c r="AOJ213" s="129"/>
      <c r="AOK213" s="129"/>
      <c r="AOL213" s="129"/>
      <c r="AOM213" s="129"/>
      <c r="AON213" s="129"/>
      <c r="AOO213" s="129"/>
      <c r="AOP213" s="129"/>
      <c r="AOQ213" s="129"/>
      <c r="AOR213" s="129"/>
      <c r="AOS213" s="129"/>
      <c r="AOT213" s="129"/>
      <c r="AOU213" s="129"/>
      <c r="AOV213" s="129"/>
      <c r="AOW213" s="129"/>
      <c r="AOX213" s="129"/>
      <c r="AOY213" s="129"/>
      <c r="AOZ213" s="129"/>
      <c r="APA213" s="129"/>
      <c r="APB213" s="129"/>
      <c r="APC213" s="129"/>
      <c r="APD213" s="129"/>
      <c r="APE213" s="129"/>
      <c r="APF213" s="129"/>
      <c r="APG213" s="129"/>
      <c r="APH213" s="129"/>
      <c r="API213" s="129"/>
      <c r="APJ213" s="129"/>
      <c r="APK213" s="129"/>
      <c r="APL213" s="129"/>
      <c r="APM213" s="129"/>
      <c r="APN213" s="129"/>
      <c r="APO213" s="129"/>
      <c r="APP213" s="129"/>
      <c r="APQ213" s="129"/>
      <c r="APR213" s="129"/>
      <c r="APS213" s="129"/>
      <c r="APT213" s="129"/>
      <c r="APU213" s="129"/>
      <c r="APV213" s="129"/>
      <c r="APW213" s="129"/>
      <c r="APX213" s="129"/>
      <c r="APY213" s="129"/>
      <c r="APZ213" s="129"/>
      <c r="AQA213" s="129"/>
      <c r="AQB213" s="129"/>
      <c r="AQC213" s="129"/>
      <c r="AQD213" s="129"/>
      <c r="AQE213" s="129"/>
      <c r="AQF213" s="129"/>
      <c r="AQG213" s="129"/>
      <c r="AQH213" s="129"/>
      <c r="AQI213" s="129"/>
      <c r="AQJ213" s="129"/>
      <c r="AQK213" s="129"/>
      <c r="AQL213" s="129"/>
      <c r="AQM213" s="129"/>
      <c r="AQN213" s="129"/>
      <c r="AQO213" s="129"/>
      <c r="AQP213" s="129"/>
      <c r="AQQ213" s="129"/>
      <c r="AQR213" s="129"/>
      <c r="AQS213" s="129"/>
      <c r="AQT213" s="129"/>
      <c r="AQU213" s="129"/>
      <c r="AQV213" s="129"/>
      <c r="AQW213" s="129"/>
      <c r="AQX213" s="129"/>
      <c r="AQY213" s="129"/>
      <c r="AQZ213" s="129"/>
      <c r="ARA213" s="129"/>
      <c r="ARB213" s="129"/>
      <c r="ARC213" s="129"/>
      <c r="ARD213" s="129"/>
      <c r="ARE213" s="129"/>
      <c r="ARF213" s="129"/>
      <c r="ARG213" s="129"/>
      <c r="ARH213" s="129"/>
      <c r="ARI213" s="129"/>
      <c r="ARJ213" s="129"/>
      <c r="ARK213" s="129"/>
      <c r="ARL213" s="129"/>
      <c r="ARM213" s="129"/>
      <c r="ARN213" s="129"/>
      <c r="ARO213" s="129"/>
      <c r="ARP213" s="129"/>
      <c r="ARQ213" s="129"/>
      <c r="ARR213" s="129"/>
      <c r="ARS213" s="129"/>
      <c r="ART213" s="129"/>
      <c r="ARU213" s="129"/>
      <c r="ARV213" s="129"/>
      <c r="ARW213" s="129"/>
      <c r="ARX213" s="129"/>
      <c r="ARY213" s="129"/>
      <c r="ARZ213" s="129"/>
      <c r="ASA213" s="129"/>
      <c r="ASB213" s="129"/>
      <c r="ASC213" s="129"/>
      <c r="ASD213" s="129"/>
      <c r="ASE213" s="129"/>
      <c r="ASF213" s="129"/>
      <c r="ASG213" s="129"/>
      <c r="ASH213" s="129"/>
      <c r="ASI213" s="129"/>
      <c r="ASJ213" s="129"/>
      <c r="ASK213" s="129"/>
      <c r="ASL213" s="129"/>
      <c r="ASM213" s="129"/>
      <c r="ASN213" s="129"/>
      <c r="ASO213" s="129"/>
      <c r="ASP213" s="129"/>
      <c r="ASQ213" s="129"/>
      <c r="ASR213" s="129"/>
      <c r="ASS213" s="129"/>
      <c r="AST213" s="129"/>
      <c r="ASU213" s="129"/>
      <c r="ASV213" s="129"/>
      <c r="ASW213" s="129"/>
      <c r="ASX213" s="129"/>
      <c r="ASY213" s="129"/>
      <c r="ASZ213" s="129"/>
      <c r="ATA213" s="129"/>
      <c r="ATB213" s="129"/>
      <c r="ATC213" s="129"/>
      <c r="ATD213" s="129"/>
      <c r="ATE213" s="129"/>
      <c r="ATF213" s="129"/>
      <c r="ATG213" s="129"/>
      <c r="ATH213" s="129"/>
      <c r="ATI213" s="129"/>
      <c r="ATJ213" s="129"/>
      <c r="ATK213" s="129"/>
      <c r="ATL213" s="129"/>
      <c r="ATM213" s="129"/>
      <c r="ATN213" s="129"/>
      <c r="ATO213" s="129"/>
      <c r="ATP213" s="129"/>
      <c r="ATQ213" s="129"/>
      <c r="ATR213" s="129"/>
      <c r="ATS213" s="129"/>
      <c r="ATT213" s="129"/>
      <c r="ATU213" s="129"/>
      <c r="ATV213" s="129"/>
      <c r="ATW213" s="129"/>
      <c r="ATX213" s="129"/>
      <c r="ATY213" s="129"/>
      <c r="ATZ213" s="129"/>
      <c r="AUA213" s="129"/>
      <c r="AUB213" s="129"/>
      <c r="AUC213" s="129"/>
      <c r="AUD213" s="129"/>
      <c r="AUE213" s="129"/>
      <c r="AUF213" s="129"/>
      <c r="AUG213" s="129"/>
      <c r="AUH213" s="129"/>
      <c r="AUI213" s="129"/>
      <c r="AUJ213" s="129"/>
      <c r="AUK213" s="129"/>
      <c r="AUL213" s="129"/>
      <c r="AUM213" s="129"/>
      <c r="AUN213" s="129"/>
      <c r="AUO213" s="129"/>
      <c r="AUP213" s="129"/>
      <c r="AUQ213" s="129"/>
      <c r="AUR213" s="129"/>
      <c r="AUS213" s="129"/>
      <c r="AUT213" s="129"/>
      <c r="AUU213" s="129"/>
      <c r="AUV213" s="129"/>
      <c r="AUW213" s="129"/>
      <c r="AUX213" s="129"/>
      <c r="AUY213" s="129"/>
      <c r="AUZ213" s="129"/>
      <c r="AVA213" s="129"/>
      <c r="AVB213" s="129"/>
      <c r="AVC213" s="129"/>
      <c r="AVD213" s="129"/>
      <c r="AVE213" s="129"/>
      <c r="AVF213" s="129"/>
      <c r="AVG213" s="129"/>
      <c r="AVH213" s="129"/>
      <c r="AVI213" s="129"/>
      <c r="AVJ213" s="129"/>
      <c r="AVK213" s="129"/>
      <c r="AVL213" s="129"/>
      <c r="AVM213" s="129"/>
      <c r="AVN213" s="129"/>
      <c r="AVO213" s="129"/>
      <c r="AVP213" s="129"/>
      <c r="AVQ213" s="129"/>
      <c r="AVR213" s="129"/>
      <c r="AVS213" s="129"/>
      <c r="AVT213" s="129"/>
      <c r="AVU213" s="129"/>
      <c r="AVV213" s="129"/>
      <c r="AVW213" s="129"/>
      <c r="AVX213" s="129"/>
      <c r="AVY213" s="129"/>
      <c r="AVZ213" s="129"/>
      <c r="AWA213" s="129"/>
      <c r="AWB213" s="129"/>
      <c r="AWC213" s="129"/>
      <c r="AWD213" s="129"/>
      <c r="AWE213" s="129"/>
      <c r="AWF213" s="129"/>
      <c r="AWG213" s="129"/>
      <c r="AWH213" s="129"/>
      <c r="AWI213" s="129"/>
      <c r="AWJ213" s="129"/>
      <c r="AWK213" s="129"/>
      <c r="AWL213" s="129"/>
      <c r="AWM213" s="129"/>
      <c r="AWN213" s="129"/>
      <c r="AWO213" s="129"/>
      <c r="AWP213" s="129"/>
      <c r="AWQ213" s="129"/>
      <c r="AWR213" s="129"/>
      <c r="AWS213" s="129"/>
      <c r="AWT213" s="129"/>
      <c r="AWU213" s="129"/>
      <c r="AWV213" s="129"/>
      <c r="AWW213" s="129"/>
      <c r="AWX213" s="129"/>
      <c r="AWY213" s="129"/>
      <c r="AWZ213" s="129"/>
      <c r="AXA213" s="129"/>
      <c r="AXB213" s="129"/>
      <c r="AXC213" s="129"/>
      <c r="AXD213" s="129"/>
      <c r="AXE213" s="129"/>
      <c r="AXF213" s="129"/>
      <c r="AXG213" s="129"/>
      <c r="AXH213" s="129"/>
      <c r="AXI213" s="129"/>
      <c r="AXJ213" s="129"/>
      <c r="AXK213" s="129"/>
      <c r="AXL213" s="129"/>
      <c r="AXM213" s="129"/>
      <c r="AXN213" s="129"/>
      <c r="AXO213" s="129"/>
      <c r="AXP213" s="129"/>
      <c r="AXQ213" s="129"/>
      <c r="AXR213" s="129"/>
      <c r="AXS213" s="129"/>
      <c r="AXT213" s="129"/>
      <c r="AXU213" s="129"/>
      <c r="AXV213" s="129"/>
      <c r="AXW213" s="129"/>
      <c r="AXX213" s="129"/>
      <c r="AXY213" s="129"/>
      <c r="AXZ213" s="129"/>
      <c r="AYA213" s="129"/>
      <c r="AYB213" s="129"/>
      <c r="AYC213" s="129"/>
      <c r="AYD213" s="129"/>
      <c r="AYE213" s="129"/>
      <c r="AYF213" s="129"/>
      <c r="AYG213" s="129"/>
      <c r="AYH213" s="129"/>
      <c r="AYI213" s="129"/>
      <c r="AYJ213" s="129"/>
      <c r="AYK213" s="129"/>
      <c r="AYL213" s="129"/>
      <c r="AYM213" s="129"/>
      <c r="AYN213" s="129"/>
      <c r="AYO213" s="129"/>
      <c r="AYP213" s="129"/>
      <c r="AYQ213" s="129"/>
      <c r="AYR213" s="129"/>
      <c r="AYS213" s="129"/>
      <c r="AYT213" s="129"/>
      <c r="AYU213" s="129"/>
      <c r="AYV213" s="129"/>
      <c r="AYW213" s="129"/>
      <c r="AYX213" s="129"/>
      <c r="AYY213" s="129"/>
      <c r="AYZ213" s="129"/>
      <c r="AZA213" s="129"/>
      <c r="AZB213" s="129"/>
      <c r="AZC213" s="129"/>
      <c r="AZD213" s="129"/>
      <c r="AZE213" s="129"/>
      <c r="AZF213" s="129"/>
      <c r="AZG213" s="129"/>
      <c r="AZH213" s="129"/>
      <c r="AZI213" s="129"/>
      <c r="AZJ213" s="129"/>
      <c r="AZK213" s="129"/>
      <c r="AZL213" s="129"/>
      <c r="AZM213" s="129"/>
      <c r="AZN213" s="129"/>
      <c r="AZO213" s="129"/>
      <c r="AZP213" s="129"/>
      <c r="AZQ213" s="129"/>
      <c r="AZR213" s="129"/>
      <c r="AZS213" s="129"/>
      <c r="AZT213" s="129"/>
      <c r="AZU213" s="129"/>
      <c r="AZV213" s="129"/>
      <c r="AZW213" s="129"/>
      <c r="AZX213" s="129"/>
      <c r="AZY213" s="129"/>
      <c r="AZZ213" s="129"/>
      <c r="BAA213" s="129"/>
      <c r="BAB213" s="129"/>
      <c r="BAC213" s="129"/>
      <c r="BAD213" s="129"/>
      <c r="BAE213" s="129"/>
      <c r="BAF213" s="129"/>
      <c r="BAG213" s="129"/>
      <c r="BAH213" s="129"/>
      <c r="BAI213" s="129"/>
      <c r="BAJ213" s="129"/>
      <c r="BAK213" s="129"/>
      <c r="BAL213" s="129"/>
      <c r="BAM213" s="129"/>
      <c r="BAN213" s="129"/>
      <c r="BAO213" s="129"/>
      <c r="BAP213" s="129"/>
      <c r="BAQ213" s="129"/>
      <c r="BAR213" s="129"/>
      <c r="BAS213" s="129"/>
      <c r="BAT213" s="129"/>
      <c r="BAU213" s="129"/>
      <c r="BAV213" s="129"/>
      <c r="BAW213" s="129"/>
      <c r="BAX213" s="129"/>
      <c r="BAY213" s="129"/>
      <c r="BAZ213" s="129"/>
      <c r="BBA213" s="129"/>
      <c r="BBB213" s="129"/>
      <c r="BBC213" s="129"/>
      <c r="BBD213" s="129"/>
      <c r="BBE213" s="129"/>
      <c r="BBF213" s="129"/>
      <c r="BBG213" s="129"/>
      <c r="BBH213" s="129"/>
      <c r="BBI213" s="129"/>
      <c r="BBJ213" s="129"/>
      <c r="BBK213" s="129"/>
      <c r="BBL213" s="129"/>
      <c r="BBM213" s="129"/>
      <c r="BBN213" s="129"/>
      <c r="BBO213" s="129"/>
      <c r="BBP213" s="129"/>
      <c r="BBQ213" s="129"/>
      <c r="BBR213" s="129"/>
      <c r="BBS213" s="129"/>
      <c r="BBT213" s="129"/>
      <c r="BBU213" s="129"/>
      <c r="BBV213" s="129"/>
      <c r="BBW213" s="129"/>
      <c r="BBX213" s="129"/>
      <c r="BBY213" s="129"/>
      <c r="BBZ213" s="129"/>
      <c r="BCA213" s="129"/>
      <c r="BCB213" s="129"/>
      <c r="BCC213" s="129"/>
      <c r="BCD213" s="129"/>
      <c r="BCE213" s="129"/>
      <c r="BCF213" s="129"/>
      <c r="BCG213" s="129"/>
      <c r="BCH213" s="129"/>
      <c r="BCI213" s="129"/>
      <c r="BCJ213" s="129"/>
      <c r="BCK213" s="129"/>
      <c r="BCL213" s="129"/>
      <c r="BCM213" s="129"/>
      <c r="BCN213" s="129"/>
      <c r="BCO213" s="129"/>
      <c r="BCP213" s="129"/>
      <c r="BCQ213" s="129"/>
      <c r="BCR213" s="129"/>
      <c r="BCS213" s="129"/>
      <c r="BCT213" s="129"/>
      <c r="BCU213" s="129"/>
      <c r="BCV213" s="129"/>
      <c r="BCW213" s="129"/>
      <c r="BCX213" s="129"/>
      <c r="BCY213" s="129"/>
      <c r="BCZ213" s="129"/>
      <c r="BDA213" s="129"/>
      <c r="BDB213" s="129"/>
      <c r="BDC213" s="129"/>
      <c r="BDD213" s="129"/>
      <c r="BDE213" s="129"/>
      <c r="BDF213" s="129"/>
      <c r="BDG213" s="129"/>
      <c r="BDH213" s="129"/>
      <c r="BDI213" s="129"/>
      <c r="BDJ213" s="129"/>
      <c r="BDK213" s="129"/>
      <c r="BDL213" s="129"/>
      <c r="BDM213" s="129"/>
      <c r="BDN213" s="129"/>
      <c r="BDO213" s="129"/>
      <c r="BDP213" s="129"/>
      <c r="BDQ213" s="129"/>
      <c r="BDR213" s="129"/>
      <c r="BDS213" s="129"/>
      <c r="BDT213" s="129"/>
      <c r="BDU213" s="129"/>
      <c r="BDV213" s="129"/>
      <c r="BDW213" s="129"/>
      <c r="BDX213" s="129"/>
      <c r="BDY213" s="129"/>
      <c r="BDZ213" s="129"/>
      <c r="BEA213" s="129"/>
      <c r="BEB213" s="129"/>
      <c r="BEC213" s="129"/>
      <c r="BED213" s="129"/>
      <c r="BEE213" s="129"/>
      <c r="BEF213" s="129"/>
      <c r="BEG213" s="129"/>
      <c r="BEH213" s="129"/>
      <c r="BEI213" s="129"/>
      <c r="BEJ213" s="129"/>
      <c r="BEK213" s="129"/>
      <c r="BEL213" s="129"/>
      <c r="BEM213" s="129"/>
      <c r="BEN213" s="129"/>
      <c r="BEO213" s="129"/>
      <c r="BEP213" s="129"/>
      <c r="BEQ213" s="129"/>
      <c r="BER213" s="129"/>
      <c r="BES213" s="129"/>
      <c r="BET213" s="129"/>
      <c r="BEU213" s="129"/>
      <c r="BEV213" s="129"/>
      <c r="BEW213" s="129"/>
      <c r="BEX213" s="129"/>
      <c r="BEY213" s="129"/>
      <c r="BEZ213" s="129"/>
      <c r="BFA213" s="129"/>
      <c r="BFB213" s="129"/>
      <c r="BFC213" s="129"/>
      <c r="BFD213" s="129"/>
      <c r="BFE213" s="129"/>
      <c r="BFF213" s="129"/>
      <c r="BFG213" s="129"/>
      <c r="BFH213" s="129"/>
      <c r="BFI213" s="129"/>
      <c r="BFJ213" s="129"/>
      <c r="BFK213" s="129"/>
      <c r="BFL213" s="129"/>
      <c r="BFM213" s="129"/>
      <c r="BFN213" s="129"/>
      <c r="BFO213" s="129"/>
      <c r="BFP213" s="129"/>
      <c r="BFQ213" s="129"/>
      <c r="BFR213" s="129"/>
      <c r="BFS213" s="129"/>
      <c r="BFT213" s="129"/>
      <c r="BFU213" s="129"/>
      <c r="BFV213" s="129"/>
      <c r="BFW213" s="129"/>
      <c r="BFX213" s="129"/>
      <c r="BFY213" s="129"/>
      <c r="BFZ213" s="129"/>
      <c r="BGA213" s="129"/>
      <c r="BGB213" s="129"/>
      <c r="BGC213" s="129"/>
      <c r="BGD213" s="129"/>
      <c r="BGE213" s="129"/>
      <c r="BGF213" s="129"/>
      <c r="BGG213" s="129"/>
      <c r="BGH213" s="129"/>
      <c r="BGI213" s="129"/>
      <c r="BGJ213" s="129"/>
      <c r="BGK213" s="129"/>
      <c r="BGL213" s="129"/>
      <c r="BGM213" s="129"/>
      <c r="BGN213" s="129"/>
      <c r="BGO213" s="129"/>
      <c r="BGP213" s="129"/>
      <c r="BGQ213" s="129"/>
      <c r="BGR213" s="129"/>
      <c r="BGS213" s="129"/>
      <c r="BGT213" s="129"/>
      <c r="BGU213" s="129"/>
      <c r="BGV213" s="129"/>
      <c r="BGW213" s="129"/>
      <c r="BGX213" s="129"/>
      <c r="BGY213" s="129"/>
      <c r="BGZ213" s="129"/>
      <c r="BHA213" s="129"/>
      <c r="BHB213" s="129"/>
      <c r="BHC213" s="129"/>
      <c r="BHD213" s="129"/>
      <c r="BHE213" s="129"/>
      <c r="BHF213" s="129"/>
      <c r="BHG213" s="129"/>
      <c r="BHH213" s="129"/>
      <c r="BHI213" s="129"/>
      <c r="BHJ213" s="129"/>
      <c r="BHK213" s="129"/>
      <c r="BHL213" s="129"/>
      <c r="BHM213" s="129"/>
      <c r="BHN213" s="129"/>
      <c r="BHO213" s="129"/>
      <c r="BHP213" s="129"/>
      <c r="BHQ213" s="129"/>
      <c r="BHR213" s="129"/>
      <c r="BHS213" s="129"/>
      <c r="BHT213" s="129"/>
      <c r="BHU213" s="129"/>
      <c r="BHV213" s="129"/>
      <c r="BHW213" s="129"/>
      <c r="BHX213" s="129"/>
      <c r="BHY213" s="129"/>
      <c r="BHZ213" s="129"/>
      <c r="BIA213" s="129"/>
      <c r="BIB213" s="129"/>
      <c r="BIC213" s="129"/>
      <c r="BID213" s="129"/>
      <c r="BIE213" s="129"/>
      <c r="BIF213" s="129"/>
      <c r="BIG213" s="129"/>
      <c r="BIH213" s="129"/>
      <c r="BII213" s="129"/>
      <c r="BIJ213" s="129"/>
      <c r="BIK213" s="129"/>
      <c r="BIL213" s="129"/>
      <c r="BIM213" s="129"/>
      <c r="BIN213" s="129"/>
      <c r="BIO213" s="129"/>
      <c r="BIP213" s="129"/>
      <c r="BIQ213" s="129"/>
      <c r="BIR213" s="129"/>
      <c r="BIS213" s="129"/>
      <c r="BIT213" s="129"/>
      <c r="BIU213" s="129"/>
      <c r="BIV213" s="129"/>
      <c r="BIW213" s="129"/>
      <c r="BIX213" s="129"/>
      <c r="BIY213" s="129"/>
      <c r="BIZ213" s="129"/>
      <c r="BJA213" s="129"/>
      <c r="BJB213" s="129"/>
      <c r="BJC213" s="129"/>
      <c r="BJD213" s="129"/>
      <c r="BJE213" s="129"/>
      <c r="BJF213" s="129"/>
      <c r="BJG213" s="129"/>
      <c r="BJH213" s="129"/>
      <c r="BJI213" s="129"/>
      <c r="BJJ213" s="129"/>
      <c r="BJK213" s="129"/>
      <c r="BJL213" s="129"/>
      <c r="BJM213" s="129"/>
      <c r="BJN213" s="129"/>
      <c r="BJO213" s="129"/>
      <c r="BJP213" s="129"/>
      <c r="BJQ213" s="129"/>
      <c r="BJR213" s="129"/>
      <c r="BJS213" s="129"/>
      <c r="BJT213" s="129"/>
      <c r="BJU213" s="129"/>
      <c r="BJV213" s="129"/>
      <c r="BJW213" s="129"/>
      <c r="BJX213" s="129"/>
      <c r="BJY213" s="129"/>
      <c r="BJZ213" s="129"/>
      <c r="BKA213" s="129"/>
      <c r="BKB213" s="129"/>
      <c r="BKC213" s="129"/>
      <c r="BKD213" s="129"/>
      <c r="BKE213" s="129"/>
      <c r="BKF213" s="129"/>
      <c r="BKG213" s="129"/>
      <c r="BKH213" s="129"/>
      <c r="BKI213" s="129"/>
      <c r="BKJ213" s="129"/>
      <c r="BKK213" s="129"/>
      <c r="BKL213" s="129"/>
      <c r="BKM213" s="129"/>
      <c r="BKN213" s="129"/>
      <c r="BKO213" s="129"/>
      <c r="BKP213" s="129"/>
      <c r="BKQ213" s="129"/>
      <c r="BKR213" s="129"/>
      <c r="BKS213" s="129"/>
      <c r="BKT213" s="129"/>
      <c r="BKU213" s="129"/>
      <c r="BKV213" s="129"/>
      <c r="BKW213" s="129"/>
      <c r="BKX213" s="129"/>
      <c r="BKY213" s="129"/>
      <c r="BKZ213" s="129"/>
      <c r="BLA213" s="129"/>
      <c r="BLB213" s="129"/>
      <c r="BLC213" s="129"/>
      <c r="BLD213" s="129"/>
      <c r="BLE213" s="129"/>
      <c r="BLF213" s="129"/>
      <c r="BLG213" s="129"/>
      <c r="BLH213" s="129"/>
      <c r="BLI213" s="129"/>
      <c r="BLJ213" s="129"/>
      <c r="BLK213" s="129"/>
      <c r="BLL213" s="129"/>
      <c r="BLM213" s="129"/>
      <c r="BLN213" s="129"/>
      <c r="BLO213" s="129"/>
      <c r="BLP213" s="129"/>
      <c r="BLQ213" s="129"/>
      <c r="BLR213" s="129"/>
      <c r="BLS213" s="129"/>
      <c r="BLT213" s="129"/>
      <c r="BLU213" s="129"/>
      <c r="BLV213" s="129"/>
      <c r="BLW213" s="129"/>
      <c r="BLX213" s="129"/>
      <c r="BLY213" s="129"/>
      <c r="BLZ213" s="129"/>
      <c r="BMA213" s="129"/>
      <c r="BMB213" s="129"/>
      <c r="BMC213" s="129"/>
      <c r="BMD213" s="129"/>
      <c r="BME213" s="129"/>
      <c r="BMF213" s="129"/>
      <c r="BMG213" s="129"/>
      <c r="BMH213" s="129"/>
      <c r="BMI213" s="129"/>
      <c r="BMJ213" s="129"/>
      <c r="BMK213" s="129"/>
      <c r="BML213" s="129"/>
      <c r="BMM213" s="129"/>
      <c r="BMN213" s="129"/>
      <c r="BMO213" s="129"/>
      <c r="BMP213" s="129"/>
      <c r="BMQ213" s="129"/>
      <c r="BMR213" s="129"/>
      <c r="BMS213" s="129"/>
      <c r="BMT213" s="129"/>
      <c r="BMU213" s="129"/>
      <c r="BMV213" s="129"/>
      <c r="BMW213" s="129"/>
      <c r="BMX213" s="129"/>
      <c r="BMY213" s="129"/>
      <c r="BMZ213" s="129"/>
      <c r="BNA213" s="129"/>
      <c r="BNB213" s="129"/>
      <c r="BNC213" s="129"/>
      <c r="BND213" s="129"/>
      <c r="BNE213" s="129"/>
      <c r="BNF213" s="129"/>
      <c r="BNG213" s="129"/>
      <c r="BNH213" s="129"/>
      <c r="BNI213" s="129"/>
      <c r="BNJ213" s="129"/>
      <c r="BNK213" s="129"/>
      <c r="BNL213" s="129"/>
      <c r="BNM213" s="129"/>
      <c r="BNN213" s="129"/>
      <c r="BNO213" s="129"/>
      <c r="BNP213" s="129"/>
      <c r="BNQ213" s="129"/>
      <c r="BNR213" s="129"/>
      <c r="BNS213" s="129"/>
      <c r="BNT213" s="129"/>
      <c r="BNU213" s="129"/>
      <c r="BNV213" s="129"/>
      <c r="BNW213" s="129"/>
      <c r="BNX213" s="129"/>
      <c r="BNY213" s="129"/>
      <c r="BNZ213" s="129"/>
      <c r="BOA213" s="129"/>
      <c r="BOB213" s="129"/>
      <c r="BOC213" s="129"/>
      <c r="BOD213" s="129"/>
      <c r="BOE213" s="129"/>
      <c r="BOF213" s="129"/>
      <c r="BOG213" s="129"/>
      <c r="BOH213" s="129"/>
      <c r="BOI213" s="129"/>
      <c r="BOJ213" s="129"/>
      <c r="BOK213" s="129"/>
      <c r="BOL213" s="129"/>
      <c r="BOM213" s="129"/>
      <c r="BON213" s="129"/>
      <c r="BOO213" s="129"/>
      <c r="BOP213" s="129"/>
      <c r="BOQ213" s="129"/>
      <c r="BOR213" s="129"/>
      <c r="BOS213" s="129"/>
      <c r="BOT213" s="129"/>
      <c r="BOU213" s="129"/>
      <c r="BOV213" s="129"/>
      <c r="BOW213" s="129"/>
      <c r="BOX213" s="129"/>
      <c r="BOY213" s="129"/>
      <c r="BOZ213" s="129"/>
      <c r="BPA213" s="129"/>
      <c r="BPB213" s="129"/>
      <c r="BPC213" s="129"/>
      <c r="BPD213" s="129"/>
      <c r="BPE213" s="129"/>
      <c r="BPF213" s="129"/>
      <c r="BPG213" s="129"/>
      <c r="BPH213" s="129"/>
      <c r="BPI213" s="129"/>
      <c r="BPJ213" s="129"/>
      <c r="BPK213" s="129"/>
      <c r="BPL213" s="129"/>
      <c r="BPM213" s="129"/>
      <c r="BPN213" s="129"/>
      <c r="BPO213" s="129"/>
      <c r="BPP213" s="129"/>
      <c r="BPQ213" s="129"/>
      <c r="BPR213" s="129"/>
      <c r="BPS213" s="129"/>
      <c r="BPT213" s="129"/>
      <c r="BPU213" s="129"/>
      <c r="BPV213" s="129"/>
      <c r="BPW213" s="129"/>
      <c r="BPX213" s="129"/>
      <c r="BPY213" s="129"/>
      <c r="BPZ213" s="129"/>
      <c r="BQA213" s="129"/>
      <c r="BQB213" s="129"/>
      <c r="BQC213" s="129"/>
      <c r="BQD213" s="129"/>
      <c r="BQE213" s="129"/>
      <c r="BQF213" s="129"/>
      <c r="BQG213" s="129"/>
      <c r="BQH213" s="129"/>
      <c r="BQI213" s="129"/>
      <c r="BQJ213" s="129"/>
      <c r="BQK213" s="129"/>
      <c r="BQL213" s="129"/>
      <c r="BQM213" s="129"/>
      <c r="BQN213" s="129"/>
      <c r="BQO213" s="129"/>
      <c r="BQP213" s="129"/>
      <c r="BQQ213" s="129"/>
      <c r="BQR213" s="129"/>
      <c r="BQS213" s="129"/>
      <c r="BQT213" s="129"/>
      <c r="BQU213" s="129"/>
      <c r="BQV213" s="129"/>
      <c r="BQW213" s="129"/>
      <c r="BQX213" s="129"/>
      <c r="BQY213" s="129"/>
      <c r="BQZ213" s="129"/>
      <c r="BRA213" s="129"/>
      <c r="BRB213" s="129"/>
      <c r="BRC213" s="129"/>
      <c r="BRD213" s="129"/>
      <c r="BRE213" s="129"/>
      <c r="BRF213" s="129"/>
      <c r="BRG213" s="129"/>
      <c r="BRH213" s="129"/>
      <c r="BRI213" s="129"/>
      <c r="BRJ213" s="129"/>
      <c r="BRK213" s="129"/>
      <c r="BRL213" s="129"/>
      <c r="BRM213" s="129"/>
      <c r="BRN213" s="129"/>
      <c r="BRO213" s="129"/>
      <c r="BRP213" s="129"/>
      <c r="BRQ213" s="129"/>
      <c r="BRR213" s="129"/>
      <c r="BRS213" s="129"/>
      <c r="BRT213" s="129"/>
      <c r="BRU213" s="129"/>
      <c r="BRV213" s="129"/>
      <c r="BRW213" s="129"/>
      <c r="BRX213" s="129"/>
      <c r="BRY213" s="129"/>
      <c r="BRZ213" s="129"/>
      <c r="BSA213" s="129"/>
      <c r="BSB213" s="129"/>
      <c r="BSC213" s="129"/>
      <c r="BSD213" s="129"/>
      <c r="BSE213" s="129"/>
      <c r="BSF213" s="129"/>
      <c r="BSG213" s="129"/>
      <c r="BSH213" s="129"/>
      <c r="BSI213" s="129"/>
      <c r="BSJ213" s="129"/>
      <c r="BSK213" s="129"/>
      <c r="BSL213" s="129"/>
      <c r="BSM213" s="129"/>
      <c r="BSN213" s="129"/>
      <c r="BSO213" s="129"/>
      <c r="BSP213" s="129"/>
      <c r="BSQ213" s="129"/>
      <c r="BSR213" s="129"/>
      <c r="BSS213" s="129"/>
      <c r="BST213" s="129"/>
      <c r="BSU213" s="129"/>
      <c r="BSV213" s="129"/>
      <c r="BSW213" s="129"/>
      <c r="BSX213" s="129"/>
      <c r="BSY213" s="129"/>
      <c r="BSZ213" s="129"/>
      <c r="BTA213" s="129"/>
      <c r="BTB213" s="129"/>
      <c r="BTC213" s="129"/>
      <c r="BTD213" s="129"/>
      <c r="BTE213" s="129"/>
      <c r="BTF213" s="129"/>
      <c r="BTG213" s="129"/>
      <c r="BTH213" s="129"/>
      <c r="BTI213" s="129"/>
      <c r="BTJ213" s="129"/>
      <c r="BTK213" s="129"/>
      <c r="BTL213" s="129"/>
      <c r="BTM213" s="129"/>
      <c r="BTN213" s="129"/>
      <c r="BTO213" s="129"/>
      <c r="BTP213" s="129"/>
      <c r="BTQ213" s="129"/>
      <c r="BTR213" s="129"/>
      <c r="BTS213" s="129"/>
      <c r="BTT213" s="129"/>
      <c r="BTU213" s="129"/>
      <c r="BTV213" s="129"/>
      <c r="BTW213" s="129"/>
      <c r="BTX213" s="129"/>
      <c r="BTY213" s="129"/>
      <c r="BTZ213" s="129"/>
      <c r="BUA213" s="129"/>
      <c r="BUB213" s="129"/>
      <c r="BUC213" s="129"/>
      <c r="BUD213" s="129"/>
      <c r="BUE213" s="129"/>
      <c r="BUF213" s="129"/>
      <c r="BUG213" s="129"/>
      <c r="BUH213" s="129"/>
      <c r="BUI213" s="129"/>
      <c r="BUJ213" s="129"/>
      <c r="BUK213" s="129"/>
      <c r="BUL213" s="129"/>
      <c r="BUM213" s="129"/>
      <c r="BUN213" s="129"/>
      <c r="BUO213" s="129"/>
      <c r="BUP213" s="129"/>
      <c r="BUQ213" s="129"/>
      <c r="BUR213" s="129"/>
      <c r="BUS213" s="129"/>
      <c r="BUT213" s="129"/>
      <c r="BUU213" s="129"/>
      <c r="BUV213" s="129"/>
      <c r="BUW213" s="129"/>
      <c r="BUX213" s="129"/>
      <c r="BUY213" s="129"/>
      <c r="BUZ213" s="129"/>
      <c r="BVA213" s="129"/>
      <c r="BVB213" s="129"/>
      <c r="BVC213" s="129"/>
      <c r="BVD213" s="129"/>
      <c r="BVE213" s="129"/>
      <c r="BVF213" s="129"/>
      <c r="BVG213" s="129"/>
      <c r="BVH213" s="129"/>
      <c r="BVI213" s="129"/>
      <c r="BVJ213" s="129"/>
      <c r="BVK213" s="129"/>
      <c r="BVL213" s="129"/>
      <c r="BVM213" s="129"/>
      <c r="BVN213" s="129"/>
      <c r="BVO213" s="129"/>
      <c r="BVP213" s="129"/>
      <c r="BVQ213" s="129"/>
      <c r="BVR213" s="129"/>
      <c r="BVS213" s="129"/>
      <c r="BVT213" s="129"/>
      <c r="BVU213" s="129"/>
      <c r="BVV213" s="129"/>
      <c r="BVW213" s="129"/>
      <c r="BVX213" s="129"/>
      <c r="BVY213" s="129"/>
      <c r="BVZ213" s="129"/>
      <c r="BWA213" s="129"/>
      <c r="BWB213" s="129"/>
      <c r="BWC213" s="129"/>
      <c r="BWD213" s="129"/>
      <c r="BWE213" s="129"/>
      <c r="BWF213" s="129"/>
      <c r="BWG213" s="129"/>
      <c r="BWH213" s="129"/>
      <c r="BWI213" s="129"/>
      <c r="BWJ213" s="129"/>
      <c r="BWK213" s="129"/>
      <c r="BWL213" s="129"/>
      <c r="BWM213" s="129"/>
      <c r="BWN213" s="129"/>
      <c r="BWO213" s="129"/>
      <c r="BWP213" s="129"/>
      <c r="BWQ213" s="129"/>
      <c r="BWR213" s="129"/>
      <c r="BWS213" s="129"/>
      <c r="BWT213" s="129"/>
      <c r="BWU213" s="129"/>
      <c r="BWV213" s="129"/>
      <c r="BWW213" s="129"/>
      <c r="BWX213" s="129"/>
      <c r="BWY213" s="129"/>
      <c r="BWZ213" s="129"/>
      <c r="BXA213" s="129"/>
      <c r="BXB213" s="129"/>
      <c r="BXC213" s="129"/>
      <c r="BXD213" s="129"/>
      <c r="BXE213" s="129"/>
      <c r="BXF213" s="129"/>
      <c r="BXG213" s="129"/>
      <c r="BXH213" s="129"/>
      <c r="BXI213" s="129"/>
      <c r="BXJ213" s="129"/>
      <c r="BXK213" s="129"/>
      <c r="BXL213" s="129"/>
      <c r="BXM213" s="129"/>
      <c r="BXN213" s="129"/>
      <c r="BXO213" s="129"/>
      <c r="BXP213" s="129"/>
      <c r="BXQ213" s="129"/>
      <c r="BXR213" s="129"/>
      <c r="BXS213" s="129"/>
      <c r="BXT213" s="129"/>
      <c r="BXU213" s="129"/>
      <c r="BXV213" s="129"/>
      <c r="BXW213" s="129"/>
      <c r="BXX213" s="129"/>
      <c r="BXY213" s="129"/>
      <c r="BXZ213" s="129"/>
      <c r="BYA213" s="129"/>
      <c r="BYB213" s="129"/>
      <c r="BYC213" s="129"/>
      <c r="BYD213" s="129"/>
      <c r="BYE213" s="129"/>
      <c r="BYF213" s="129"/>
      <c r="BYG213" s="129"/>
      <c r="BYH213" s="129"/>
      <c r="BYI213" s="129"/>
      <c r="BYJ213" s="129"/>
      <c r="BYK213" s="129"/>
      <c r="BYL213" s="129"/>
      <c r="BYM213" s="129"/>
      <c r="BYN213" s="129"/>
      <c r="BYO213" s="129"/>
      <c r="BYP213" s="129"/>
      <c r="BYQ213" s="129"/>
      <c r="BYR213" s="129"/>
      <c r="BYS213" s="129"/>
      <c r="BYT213" s="129"/>
      <c r="BYU213" s="129"/>
      <c r="BYV213" s="129"/>
      <c r="BYW213" s="129"/>
      <c r="BYX213" s="129"/>
      <c r="BYY213" s="129"/>
      <c r="BYZ213" s="129"/>
      <c r="BZA213" s="129"/>
      <c r="BZB213" s="129"/>
      <c r="BZC213" s="129"/>
      <c r="BZD213" s="129"/>
      <c r="BZE213" s="129"/>
      <c r="BZF213" s="129"/>
      <c r="BZG213" s="129"/>
      <c r="BZH213" s="129"/>
      <c r="BZI213" s="129"/>
      <c r="BZJ213" s="129"/>
      <c r="BZK213" s="129"/>
      <c r="BZL213" s="129"/>
      <c r="BZM213" s="129"/>
      <c r="BZN213" s="129"/>
      <c r="BZO213" s="129"/>
      <c r="BZP213" s="129"/>
      <c r="BZQ213" s="129"/>
      <c r="BZR213" s="129"/>
      <c r="BZS213" s="129"/>
      <c r="BZT213" s="129"/>
      <c r="BZU213" s="129"/>
      <c r="BZV213" s="129"/>
      <c r="BZW213" s="129"/>
      <c r="BZX213" s="129"/>
      <c r="BZY213" s="129"/>
      <c r="BZZ213" s="129"/>
      <c r="CAA213" s="129"/>
      <c r="CAB213" s="129"/>
      <c r="CAC213" s="129"/>
      <c r="CAD213" s="129"/>
      <c r="CAE213" s="129"/>
      <c r="CAF213" s="129"/>
      <c r="CAG213" s="129"/>
      <c r="CAH213" s="129"/>
      <c r="CAI213" s="129"/>
      <c r="CAJ213" s="129"/>
      <c r="CAK213" s="129"/>
      <c r="CAL213" s="129"/>
      <c r="CAM213" s="129"/>
      <c r="CAN213" s="129"/>
      <c r="CAO213" s="129"/>
      <c r="CAP213" s="129"/>
      <c r="CAQ213" s="129"/>
      <c r="CAR213" s="129"/>
      <c r="CAS213" s="129"/>
      <c r="CAT213" s="129"/>
      <c r="CAU213" s="129"/>
      <c r="CAV213" s="129"/>
      <c r="CAW213" s="129"/>
      <c r="CAX213" s="129"/>
      <c r="CAY213" s="129"/>
      <c r="CAZ213" s="129"/>
      <c r="CBA213" s="129"/>
      <c r="CBB213" s="129"/>
      <c r="CBC213" s="129"/>
      <c r="CBD213" s="129"/>
      <c r="CBE213" s="129"/>
      <c r="CBF213" s="129"/>
      <c r="CBG213" s="129"/>
      <c r="CBH213" s="129"/>
      <c r="CBI213" s="129"/>
      <c r="CBJ213" s="129"/>
      <c r="CBK213" s="129"/>
      <c r="CBL213" s="129"/>
      <c r="CBM213" s="129"/>
      <c r="CBN213" s="129"/>
      <c r="CBO213" s="129"/>
      <c r="CBP213" s="129"/>
      <c r="CBQ213" s="129"/>
      <c r="CBR213" s="129"/>
      <c r="CBS213" s="129"/>
      <c r="CBT213" s="129"/>
      <c r="CBU213" s="129"/>
      <c r="CBV213" s="129"/>
      <c r="CBW213" s="129"/>
      <c r="CBX213" s="129"/>
      <c r="CBY213" s="129"/>
      <c r="CBZ213" s="129"/>
      <c r="CCA213" s="129"/>
      <c r="CCB213" s="129"/>
      <c r="CCC213" s="129"/>
      <c r="CCD213" s="129"/>
      <c r="CCE213" s="129"/>
      <c r="CCF213" s="129"/>
      <c r="CCG213" s="129"/>
      <c r="CCH213" s="129"/>
      <c r="CCI213" s="129"/>
      <c r="CCJ213" s="129"/>
      <c r="CCK213" s="129"/>
      <c r="CCL213" s="129"/>
      <c r="CCM213" s="129"/>
      <c r="CCN213" s="129"/>
      <c r="CCO213" s="129"/>
      <c r="CCP213" s="129"/>
      <c r="CCQ213" s="129"/>
      <c r="CCR213" s="129"/>
      <c r="CCS213" s="129"/>
      <c r="CCT213" s="129"/>
      <c r="CCU213" s="129"/>
      <c r="CCV213" s="129"/>
      <c r="CCW213" s="129"/>
      <c r="CCX213" s="129"/>
      <c r="CCY213" s="129"/>
      <c r="CCZ213" s="129"/>
      <c r="CDA213" s="129"/>
      <c r="CDB213" s="129"/>
      <c r="CDC213" s="129"/>
      <c r="CDD213" s="129"/>
      <c r="CDE213" s="129"/>
      <c r="CDF213" s="129"/>
      <c r="CDG213" s="129"/>
      <c r="CDH213" s="129"/>
      <c r="CDI213" s="129"/>
      <c r="CDJ213" s="129"/>
      <c r="CDK213" s="129"/>
      <c r="CDL213" s="129"/>
      <c r="CDM213" s="129"/>
      <c r="CDN213" s="129"/>
      <c r="CDO213" s="129"/>
      <c r="CDP213" s="129"/>
      <c r="CDQ213" s="129"/>
      <c r="CDR213" s="129"/>
      <c r="CDS213" s="129"/>
      <c r="CDT213" s="129"/>
      <c r="CDU213" s="129"/>
      <c r="CDV213" s="129"/>
      <c r="CDW213" s="129"/>
      <c r="CDX213" s="129"/>
      <c r="CDY213" s="129"/>
      <c r="CDZ213" s="129"/>
      <c r="CEA213" s="129"/>
      <c r="CEB213" s="129"/>
      <c r="CEC213" s="129"/>
      <c r="CED213" s="129"/>
      <c r="CEE213" s="129"/>
      <c r="CEF213" s="129"/>
      <c r="CEG213" s="129"/>
      <c r="CEH213" s="129"/>
      <c r="CEI213" s="129"/>
      <c r="CEJ213" s="129"/>
      <c r="CEK213" s="129"/>
      <c r="CEL213" s="129"/>
      <c r="CEM213" s="129"/>
      <c r="CEN213" s="129"/>
      <c r="CEO213" s="129"/>
      <c r="CEP213" s="129"/>
      <c r="CEQ213" s="129"/>
      <c r="CER213" s="129"/>
      <c r="CES213" s="129"/>
      <c r="CET213" s="129"/>
      <c r="CEU213" s="129"/>
      <c r="CEV213" s="129"/>
      <c r="CEW213" s="129"/>
      <c r="CEX213" s="129"/>
      <c r="CEY213" s="129"/>
      <c r="CEZ213" s="129"/>
      <c r="CFA213" s="129"/>
      <c r="CFB213" s="129"/>
      <c r="CFC213" s="129"/>
      <c r="CFD213" s="129"/>
      <c r="CFE213" s="129"/>
      <c r="CFF213" s="129"/>
      <c r="CFG213" s="129"/>
      <c r="CFH213" s="129"/>
      <c r="CFI213" s="129"/>
      <c r="CFJ213" s="129"/>
      <c r="CFK213" s="129"/>
      <c r="CFL213" s="129"/>
      <c r="CFM213" s="129"/>
      <c r="CFN213" s="129"/>
      <c r="CFO213" s="129"/>
      <c r="CFP213" s="129"/>
      <c r="CFQ213" s="129"/>
      <c r="CFR213" s="129"/>
      <c r="CFS213" s="129"/>
      <c r="CFT213" s="129"/>
      <c r="CFU213" s="129"/>
      <c r="CFV213" s="129"/>
      <c r="CFW213" s="129"/>
      <c r="CFX213" s="129"/>
      <c r="CFY213" s="129"/>
      <c r="CFZ213" s="129"/>
      <c r="CGA213" s="129"/>
      <c r="CGB213" s="129"/>
      <c r="CGC213" s="129"/>
      <c r="CGD213" s="129"/>
      <c r="CGE213" s="129"/>
      <c r="CGF213" s="129"/>
      <c r="CGG213" s="129"/>
      <c r="CGH213" s="129"/>
      <c r="CGI213" s="129"/>
      <c r="CGJ213" s="129"/>
      <c r="CGK213" s="129"/>
      <c r="CGL213" s="129"/>
      <c r="CGM213" s="129"/>
      <c r="CGN213" s="129"/>
      <c r="CGO213" s="129"/>
      <c r="CGP213" s="129"/>
      <c r="CGQ213" s="129"/>
      <c r="CGR213" s="129"/>
      <c r="CGS213" s="129"/>
      <c r="CGT213" s="129"/>
      <c r="CGU213" s="129"/>
      <c r="CGV213" s="129"/>
      <c r="CGW213" s="129"/>
      <c r="CGX213" s="129"/>
      <c r="CGY213" s="129"/>
      <c r="CGZ213" s="129"/>
      <c r="CHA213" s="129"/>
      <c r="CHB213" s="129"/>
      <c r="CHC213" s="129"/>
      <c r="CHD213" s="129"/>
      <c r="CHE213" s="129"/>
      <c r="CHF213" s="129"/>
      <c r="CHG213" s="129"/>
      <c r="CHH213" s="129"/>
      <c r="CHI213" s="129"/>
      <c r="CHJ213" s="129"/>
      <c r="CHK213" s="129"/>
      <c r="CHL213" s="129"/>
      <c r="CHM213" s="129"/>
      <c r="CHN213" s="129"/>
      <c r="CHO213" s="129"/>
      <c r="CHP213" s="129"/>
      <c r="CHQ213" s="129"/>
      <c r="CHR213" s="129"/>
      <c r="CHS213" s="129"/>
      <c r="CHT213" s="129"/>
      <c r="CHU213" s="129"/>
      <c r="CHV213" s="129"/>
      <c r="CHW213" s="129"/>
      <c r="CHX213" s="129"/>
      <c r="CHY213" s="129"/>
      <c r="CHZ213" s="129"/>
      <c r="CIA213" s="129"/>
      <c r="CIB213" s="129"/>
      <c r="CIC213" s="129"/>
      <c r="CID213" s="129"/>
      <c r="CIE213" s="129"/>
      <c r="CIF213" s="129"/>
      <c r="CIG213" s="129"/>
      <c r="CIH213" s="129"/>
      <c r="CII213" s="129"/>
      <c r="CIJ213" s="129"/>
      <c r="CIK213" s="129"/>
      <c r="CIL213" s="129"/>
      <c r="CIM213" s="129"/>
      <c r="CIN213" s="129"/>
      <c r="CIO213" s="129"/>
      <c r="CIP213" s="129"/>
      <c r="CIQ213" s="129"/>
      <c r="CIR213" s="129"/>
      <c r="CIS213" s="129"/>
      <c r="CIT213" s="129"/>
      <c r="CIU213" s="129"/>
      <c r="CIV213" s="129"/>
      <c r="CIW213" s="129"/>
      <c r="CIX213" s="129"/>
      <c r="CIY213" s="129"/>
      <c r="CIZ213" s="129"/>
      <c r="CJA213" s="129"/>
      <c r="CJB213" s="129"/>
      <c r="CJC213" s="129"/>
      <c r="CJD213" s="129"/>
      <c r="CJE213" s="129"/>
      <c r="CJF213" s="129"/>
      <c r="CJG213" s="129"/>
      <c r="CJH213" s="129"/>
      <c r="CJI213" s="129"/>
      <c r="CJJ213" s="129"/>
      <c r="CJK213" s="129"/>
      <c r="CJL213" s="129"/>
      <c r="CJM213" s="129"/>
      <c r="CJN213" s="129"/>
      <c r="CJO213" s="129"/>
      <c r="CJP213" s="129"/>
      <c r="CJQ213" s="129"/>
      <c r="CJR213" s="129"/>
      <c r="CJS213" s="129"/>
      <c r="CJT213" s="129"/>
      <c r="CJU213" s="129"/>
      <c r="CJV213" s="129"/>
      <c r="CJW213" s="129"/>
      <c r="CJX213" s="129"/>
      <c r="CJY213" s="129"/>
      <c r="CJZ213" s="129"/>
      <c r="CKA213" s="129"/>
      <c r="CKB213" s="129"/>
      <c r="CKC213" s="129"/>
      <c r="CKD213" s="129"/>
      <c r="CKE213" s="129"/>
      <c r="CKF213" s="129"/>
      <c r="CKG213" s="129"/>
      <c r="CKH213" s="129"/>
      <c r="CKI213" s="129"/>
      <c r="CKJ213" s="129"/>
      <c r="CKK213" s="129"/>
      <c r="CKL213" s="129"/>
      <c r="CKM213" s="129"/>
      <c r="CKN213" s="129"/>
      <c r="CKO213" s="129"/>
      <c r="CKP213" s="129"/>
      <c r="CKQ213" s="129"/>
      <c r="CKR213" s="129"/>
      <c r="CKS213" s="129"/>
      <c r="CKT213" s="129"/>
      <c r="CKU213" s="129"/>
      <c r="CKV213" s="129"/>
      <c r="CKW213" s="129"/>
      <c r="CKX213" s="129"/>
      <c r="CKY213" s="129"/>
      <c r="CKZ213" s="129"/>
      <c r="CLA213" s="129"/>
      <c r="CLB213" s="129"/>
      <c r="CLC213" s="129"/>
      <c r="CLD213" s="129"/>
      <c r="CLE213" s="129"/>
      <c r="CLF213" s="129"/>
      <c r="CLG213" s="129"/>
      <c r="CLH213" s="129"/>
      <c r="CLI213" s="129"/>
      <c r="CLJ213" s="129"/>
      <c r="CLK213" s="129"/>
      <c r="CLL213" s="129"/>
      <c r="CLM213" s="129"/>
      <c r="CLN213" s="129"/>
      <c r="CLO213" s="129"/>
      <c r="CLP213" s="129"/>
      <c r="CLQ213" s="129"/>
      <c r="CLR213" s="129"/>
      <c r="CLS213" s="129"/>
      <c r="CLT213" s="129"/>
      <c r="CLU213" s="129"/>
      <c r="CLV213" s="129"/>
      <c r="CLW213" s="129"/>
      <c r="CLX213" s="129"/>
      <c r="CLY213" s="129"/>
      <c r="CLZ213" s="129"/>
      <c r="CMA213" s="129"/>
      <c r="CMB213" s="129"/>
      <c r="CMC213" s="129"/>
      <c r="CMD213" s="129"/>
      <c r="CME213" s="129"/>
      <c r="CMF213" s="129"/>
      <c r="CMG213" s="129"/>
      <c r="CMH213" s="129"/>
      <c r="CMI213" s="129"/>
      <c r="CMJ213" s="129"/>
      <c r="CMK213" s="129"/>
      <c r="CML213" s="129"/>
      <c r="CMM213" s="129"/>
      <c r="CMN213" s="129"/>
      <c r="CMO213" s="129"/>
      <c r="CMP213" s="129"/>
      <c r="CMQ213" s="129"/>
      <c r="CMR213" s="129"/>
      <c r="CMS213" s="129"/>
      <c r="CMT213" s="129"/>
      <c r="CMU213" s="129"/>
      <c r="CMV213" s="129"/>
      <c r="CMW213" s="129"/>
      <c r="CMX213" s="129"/>
      <c r="CMY213" s="129"/>
      <c r="CMZ213" s="129"/>
      <c r="CNA213" s="129"/>
      <c r="CNB213" s="129"/>
      <c r="CNC213" s="129"/>
      <c r="CND213" s="129"/>
      <c r="CNE213" s="129"/>
      <c r="CNF213" s="129"/>
      <c r="CNG213" s="129"/>
      <c r="CNH213" s="129"/>
      <c r="CNI213" s="129"/>
      <c r="CNJ213" s="129"/>
      <c r="CNK213" s="129"/>
      <c r="CNL213" s="129"/>
      <c r="CNM213" s="129"/>
      <c r="CNN213" s="129"/>
      <c r="CNO213" s="129"/>
      <c r="CNP213" s="129"/>
      <c r="CNQ213" s="129"/>
      <c r="CNR213" s="129"/>
      <c r="CNS213" s="129"/>
      <c r="CNT213" s="129"/>
      <c r="CNU213" s="129"/>
      <c r="CNV213" s="129"/>
      <c r="CNW213" s="129"/>
      <c r="CNX213" s="129"/>
      <c r="CNY213" s="129"/>
      <c r="CNZ213" s="129"/>
      <c r="COA213" s="129"/>
      <c r="COB213" s="129"/>
      <c r="COC213" s="129"/>
      <c r="COD213" s="129"/>
      <c r="COE213" s="129"/>
      <c r="COF213" s="129"/>
      <c r="COG213" s="129"/>
      <c r="COH213" s="129"/>
      <c r="COI213" s="129"/>
      <c r="COJ213" s="129"/>
      <c r="COK213" s="129"/>
      <c r="COL213" s="129"/>
      <c r="COM213" s="129"/>
      <c r="CON213" s="129"/>
      <c r="COO213" s="129"/>
      <c r="COP213" s="129"/>
      <c r="COQ213" s="129"/>
      <c r="COR213" s="129"/>
      <c r="COS213" s="129"/>
      <c r="COT213" s="129"/>
      <c r="COU213" s="129"/>
      <c r="COV213" s="129"/>
      <c r="COW213" s="129"/>
      <c r="COX213" s="129"/>
      <c r="COY213" s="129"/>
      <c r="COZ213" s="129"/>
      <c r="CPA213" s="129"/>
      <c r="CPB213" s="129"/>
      <c r="CPC213" s="129"/>
      <c r="CPD213" s="129"/>
      <c r="CPE213" s="129"/>
      <c r="CPF213" s="129"/>
      <c r="CPG213" s="129"/>
      <c r="CPH213" s="129"/>
      <c r="CPI213" s="129"/>
      <c r="CPJ213" s="129"/>
      <c r="CPK213" s="129"/>
      <c r="CPL213" s="129"/>
      <c r="CPM213" s="129"/>
      <c r="CPN213" s="129"/>
      <c r="CPO213" s="129"/>
      <c r="CPP213" s="129"/>
      <c r="CPQ213" s="129"/>
      <c r="CPR213" s="129"/>
      <c r="CPS213" s="129"/>
      <c r="CPT213" s="129"/>
      <c r="CPU213" s="129"/>
      <c r="CPV213" s="129"/>
      <c r="CPW213" s="129"/>
      <c r="CPX213" s="129"/>
      <c r="CPY213" s="129"/>
      <c r="CPZ213" s="129"/>
      <c r="CQA213" s="129"/>
      <c r="CQB213" s="129"/>
      <c r="CQC213" s="129"/>
      <c r="CQD213" s="129"/>
      <c r="CQE213" s="129"/>
      <c r="CQF213" s="129"/>
      <c r="CQG213" s="129"/>
      <c r="CQH213" s="129"/>
      <c r="CQI213" s="129"/>
      <c r="CQJ213" s="129"/>
      <c r="CQK213" s="129"/>
      <c r="CQL213" s="129"/>
      <c r="CQM213" s="129"/>
      <c r="CQN213" s="129"/>
      <c r="CQO213" s="129"/>
      <c r="CQP213" s="129"/>
      <c r="CQQ213" s="129"/>
      <c r="CQR213" s="129"/>
      <c r="CQS213" s="129"/>
      <c r="CQT213" s="129"/>
      <c r="CQU213" s="129"/>
      <c r="CQV213" s="129"/>
      <c r="CQW213" s="129"/>
      <c r="CQX213" s="129"/>
      <c r="CQY213" s="129"/>
      <c r="CQZ213" s="129"/>
      <c r="CRA213" s="129"/>
      <c r="CRB213" s="129"/>
      <c r="CRC213" s="129"/>
      <c r="CRD213" s="129"/>
      <c r="CRE213" s="129"/>
      <c r="CRF213" s="129"/>
      <c r="CRG213" s="129"/>
      <c r="CRH213" s="129"/>
      <c r="CRI213" s="129"/>
      <c r="CRJ213" s="129"/>
      <c r="CRK213" s="129"/>
      <c r="CRL213" s="129"/>
      <c r="CRM213" s="129"/>
      <c r="CRN213" s="129"/>
      <c r="CRO213" s="129"/>
      <c r="CRP213" s="129"/>
      <c r="CRQ213" s="129"/>
      <c r="CRR213" s="129"/>
      <c r="CRS213" s="129"/>
      <c r="CRT213" s="129"/>
      <c r="CRU213" s="129"/>
      <c r="CRV213" s="129"/>
      <c r="CRW213" s="129"/>
      <c r="CRX213" s="129"/>
      <c r="CRY213" s="129"/>
      <c r="CRZ213" s="129"/>
      <c r="CSA213" s="129"/>
      <c r="CSB213" s="129"/>
      <c r="CSC213" s="129"/>
      <c r="CSD213" s="129"/>
      <c r="CSE213" s="129"/>
      <c r="CSF213" s="129"/>
      <c r="CSG213" s="129"/>
      <c r="CSH213" s="129"/>
      <c r="CSI213" s="129"/>
      <c r="CSJ213" s="129"/>
      <c r="CSK213" s="129"/>
      <c r="CSL213" s="129"/>
      <c r="CSM213" s="129"/>
      <c r="CSN213" s="129"/>
      <c r="CSO213" s="129"/>
      <c r="CSP213" s="129"/>
      <c r="CSQ213" s="129"/>
      <c r="CSR213" s="129"/>
      <c r="CSS213" s="129"/>
      <c r="CST213" s="129"/>
      <c r="CSU213" s="129"/>
      <c r="CSV213" s="129"/>
      <c r="CSW213" s="129"/>
      <c r="CSX213" s="129"/>
      <c r="CSY213" s="129"/>
      <c r="CSZ213" s="129"/>
      <c r="CTA213" s="129"/>
      <c r="CTB213" s="129"/>
      <c r="CTC213" s="129"/>
      <c r="CTD213" s="129"/>
      <c r="CTE213" s="129"/>
      <c r="CTF213" s="129"/>
      <c r="CTG213" s="129"/>
      <c r="CTH213" s="129"/>
      <c r="CTI213" s="129"/>
      <c r="CTJ213" s="129"/>
      <c r="CTK213" s="129"/>
      <c r="CTL213" s="129"/>
      <c r="CTM213" s="129"/>
      <c r="CTN213" s="129"/>
      <c r="CTO213" s="129"/>
      <c r="CTP213" s="129"/>
      <c r="CTQ213" s="129"/>
      <c r="CTR213" s="129"/>
      <c r="CTS213" s="129"/>
      <c r="CTT213" s="129"/>
      <c r="CTU213" s="129"/>
      <c r="CTV213" s="129"/>
      <c r="CTW213" s="129"/>
      <c r="CTX213" s="129"/>
      <c r="CTY213" s="129"/>
      <c r="CTZ213" s="129"/>
      <c r="CUA213" s="129"/>
      <c r="CUB213" s="129"/>
      <c r="CUC213" s="129"/>
      <c r="CUD213" s="129"/>
      <c r="CUE213" s="129"/>
      <c r="CUF213" s="129"/>
      <c r="CUG213" s="129"/>
      <c r="CUH213" s="129"/>
      <c r="CUI213" s="129"/>
      <c r="CUJ213" s="129"/>
      <c r="CUK213" s="129"/>
      <c r="CUL213" s="129"/>
      <c r="CUM213" s="129"/>
      <c r="CUN213" s="129"/>
      <c r="CUO213" s="129"/>
      <c r="CUP213" s="129"/>
      <c r="CUQ213" s="129"/>
      <c r="CUR213" s="129"/>
      <c r="CUS213" s="129"/>
      <c r="CUT213" s="129"/>
      <c r="CUU213" s="129"/>
      <c r="CUV213" s="129"/>
      <c r="CUW213" s="129"/>
      <c r="CUX213" s="129"/>
      <c r="CUY213" s="129"/>
      <c r="CUZ213" s="129"/>
      <c r="CVA213" s="129"/>
      <c r="CVB213" s="129"/>
      <c r="CVC213" s="129"/>
      <c r="CVD213" s="129"/>
      <c r="CVE213" s="129"/>
      <c r="CVF213" s="129"/>
      <c r="CVG213" s="129"/>
      <c r="CVH213" s="129"/>
      <c r="CVI213" s="129"/>
      <c r="CVJ213" s="129"/>
      <c r="CVK213" s="129"/>
      <c r="CVL213" s="129"/>
      <c r="CVM213" s="129"/>
      <c r="CVN213" s="129"/>
      <c r="CVO213" s="129"/>
      <c r="CVP213" s="129"/>
      <c r="CVQ213" s="129"/>
      <c r="CVR213" s="129"/>
      <c r="CVS213" s="129"/>
      <c r="CVT213" s="129"/>
      <c r="CVU213" s="129"/>
      <c r="CVV213" s="129"/>
      <c r="CVW213" s="129"/>
      <c r="CVX213" s="129"/>
      <c r="CVY213" s="129"/>
      <c r="CVZ213" s="129"/>
      <c r="CWA213" s="129"/>
      <c r="CWB213" s="129"/>
      <c r="CWC213" s="129"/>
      <c r="CWD213" s="129"/>
      <c r="CWE213" s="129"/>
      <c r="CWF213" s="129"/>
      <c r="CWG213" s="129"/>
      <c r="CWH213" s="129"/>
      <c r="CWI213" s="129"/>
      <c r="CWJ213" s="129"/>
      <c r="CWK213" s="129"/>
      <c r="CWL213" s="129"/>
      <c r="CWM213" s="129"/>
      <c r="CWN213" s="129"/>
      <c r="CWO213" s="129"/>
      <c r="CWP213" s="129"/>
      <c r="CWQ213" s="129"/>
      <c r="CWR213" s="129"/>
      <c r="CWS213" s="129"/>
      <c r="CWT213" s="129"/>
      <c r="CWU213" s="129"/>
      <c r="CWV213" s="129"/>
      <c r="CWW213" s="129"/>
      <c r="CWX213" s="129"/>
      <c r="CWY213" s="129"/>
      <c r="CWZ213" s="129"/>
      <c r="CXA213" s="129"/>
      <c r="CXB213" s="129"/>
      <c r="CXC213" s="129"/>
      <c r="CXD213" s="129"/>
      <c r="CXE213" s="129"/>
      <c r="CXF213" s="129"/>
      <c r="CXG213" s="129"/>
      <c r="CXH213" s="129"/>
      <c r="CXI213" s="129"/>
      <c r="CXJ213" s="129"/>
      <c r="CXK213" s="129"/>
      <c r="CXL213" s="129"/>
      <c r="CXM213" s="129"/>
      <c r="CXN213" s="129"/>
      <c r="CXO213" s="129"/>
      <c r="CXP213" s="129"/>
      <c r="CXQ213" s="129"/>
      <c r="CXR213" s="129"/>
      <c r="CXS213" s="129"/>
      <c r="CXT213" s="129"/>
      <c r="CXU213" s="129"/>
      <c r="CXV213" s="129"/>
      <c r="CXW213" s="129"/>
      <c r="CXX213" s="129"/>
      <c r="CXY213" s="129"/>
      <c r="CXZ213" s="129"/>
      <c r="CYA213" s="129"/>
      <c r="CYB213" s="129"/>
      <c r="CYC213" s="129"/>
      <c r="CYD213" s="129"/>
      <c r="CYE213" s="129"/>
      <c r="CYF213" s="129"/>
      <c r="CYG213" s="129"/>
      <c r="CYH213" s="129"/>
      <c r="CYI213" s="129"/>
      <c r="CYJ213" s="129"/>
      <c r="CYK213" s="129"/>
      <c r="CYL213" s="129"/>
      <c r="CYM213" s="129"/>
      <c r="CYN213" s="129"/>
      <c r="CYO213" s="129"/>
      <c r="CYP213" s="129"/>
      <c r="CYQ213" s="129"/>
      <c r="CYR213" s="129"/>
      <c r="CYS213" s="129"/>
      <c r="CYT213" s="129"/>
      <c r="CYU213" s="129"/>
      <c r="CYV213" s="129"/>
      <c r="CYW213" s="129"/>
      <c r="CYX213" s="129"/>
      <c r="CYY213" s="129"/>
      <c r="CYZ213" s="129"/>
      <c r="CZA213" s="129"/>
      <c r="CZB213" s="129"/>
      <c r="CZC213" s="129"/>
      <c r="CZD213" s="129"/>
      <c r="CZE213" s="129"/>
      <c r="CZF213" s="129"/>
      <c r="CZG213" s="129"/>
      <c r="CZH213" s="129"/>
      <c r="CZI213" s="129"/>
      <c r="CZJ213" s="129"/>
      <c r="CZK213" s="129"/>
      <c r="CZL213" s="129"/>
      <c r="CZM213" s="129"/>
      <c r="CZN213" s="129"/>
      <c r="CZO213" s="129"/>
      <c r="CZP213" s="129"/>
      <c r="CZQ213" s="129"/>
      <c r="CZR213" s="129"/>
      <c r="CZS213" s="129"/>
      <c r="CZT213" s="129"/>
      <c r="CZU213" s="129"/>
      <c r="CZV213" s="129"/>
      <c r="CZW213" s="129"/>
      <c r="CZX213" s="129"/>
      <c r="CZY213" s="129"/>
      <c r="CZZ213" s="129"/>
      <c r="DAA213" s="129"/>
      <c r="DAB213" s="129"/>
      <c r="DAC213" s="129"/>
      <c r="DAD213" s="129"/>
      <c r="DAE213" s="129"/>
      <c r="DAF213" s="129"/>
      <c r="DAG213" s="129"/>
      <c r="DAH213" s="129"/>
      <c r="DAI213" s="129"/>
      <c r="DAJ213" s="129"/>
      <c r="DAK213" s="129"/>
      <c r="DAL213" s="129"/>
      <c r="DAM213" s="129"/>
      <c r="DAN213" s="129"/>
      <c r="DAO213" s="129"/>
      <c r="DAP213" s="129"/>
      <c r="DAQ213" s="129"/>
      <c r="DAR213" s="129"/>
      <c r="DAS213" s="129"/>
      <c r="DAT213" s="129"/>
      <c r="DAU213" s="129"/>
      <c r="DAV213" s="129"/>
      <c r="DAW213" s="129"/>
      <c r="DAX213" s="129"/>
      <c r="DAY213" s="129"/>
      <c r="DAZ213" s="129"/>
      <c r="DBA213" s="129"/>
      <c r="DBB213" s="129"/>
      <c r="DBC213" s="129"/>
      <c r="DBD213" s="129"/>
      <c r="DBE213" s="129"/>
      <c r="DBF213" s="129"/>
      <c r="DBG213" s="129"/>
      <c r="DBH213" s="129"/>
      <c r="DBI213" s="129"/>
      <c r="DBJ213" s="129"/>
      <c r="DBK213" s="129"/>
      <c r="DBL213" s="129"/>
      <c r="DBM213" s="129"/>
      <c r="DBN213" s="129"/>
      <c r="DBO213" s="129"/>
      <c r="DBP213" s="129"/>
      <c r="DBQ213" s="129"/>
      <c r="DBR213" s="129"/>
      <c r="DBS213" s="129"/>
      <c r="DBT213" s="129"/>
      <c r="DBU213" s="129"/>
      <c r="DBV213" s="129"/>
      <c r="DBW213" s="129"/>
      <c r="DBX213" s="129"/>
      <c r="DBY213" s="129"/>
      <c r="DBZ213" s="129"/>
      <c r="DCA213" s="129"/>
      <c r="DCB213" s="129"/>
      <c r="DCC213" s="129"/>
      <c r="DCD213" s="129"/>
      <c r="DCE213" s="129"/>
      <c r="DCF213" s="129"/>
      <c r="DCG213" s="129"/>
      <c r="DCH213" s="129"/>
      <c r="DCI213" s="129"/>
      <c r="DCJ213" s="129"/>
      <c r="DCK213" s="129"/>
      <c r="DCL213" s="129"/>
      <c r="DCM213" s="129"/>
      <c r="DCN213" s="129"/>
      <c r="DCO213" s="129"/>
      <c r="DCP213" s="129"/>
      <c r="DCQ213" s="129"/>
      <c r="DCR213" s="129"/>
      <c r="DCS213" s="129"/>
      <c r="DCT213" s="129"/>
      <c r="DCU213" s="129"/>
      <c r="DCV213" s="129"/>
      <c r="DCW213" s="129"/>
      <c r="DCX213" s="129"/>
      <c r="DCY213" s="129"/>
      <c r="DCZ213" s="129"/>
      <c r="DDA213" s="129"/>
      <c r="DDB213" s="129"/>
      <c r="DDC213" s="129"/>
      <c r="DDD213" s="129"/>
      <c r="DDE213" s="129"/>
      <c r="DDF213" s="129"/>
      <c r="DDG213" s="129"/>
      <c r="DDH213" s="129"/>
      <c r="DDI213" s="129"/>
      <c r="DDJ213" s="129"/>
      <c r="DDK213" s="129"/>
      <c r="DDL213" s="129"/>
      <c r="DDM213" s="129"/>
      <c r="DDN213" s="129"/>
      <c r="DDO213" s="129"/>
      <c r="DDP213" s="129"/>
      <c r="DDQ213" s="129"/>
      <c r="DDR213" s="129"/>
      <c r="DDS213" s="129"/>
      <c r="DDT213" s="129"/>
      <c r="DDU213" s="129"/>
      <c r="DDV213" s="129"/>
      <c r="DDW213" s="129"/>
      <c r="DDX213" s="129"/>
      <c r="DDY213" s="129"/>
      <c r="DDZ213" s="129"/>
      <c r="DEA213" s="129"/>
      <c r="DEB213" s="129"/>
      <c r="DEC213" s="129"/>
      <c r="DED213" s="129"/>
      <c r="DEE213" s="129"/>
      <c r="DEF213" s="129"/>
      <c r="DEG213" s="129"/>
      <c r="DEH213" s="129"/>
      <c r="DEI213" s="129"/>
      <c r="DEJ213" s="129"/>
      <c r="DEK213" s="129"/>
      <c r="DEL213" s="129"/>
      <c r="DEM213" s="129"/>
      <c r="DEN213" s="129"/>
      <c r="DEO213" s="129"/>
      <c r="DEP213" s="129"/>
      <c r="DEQ213" s="129"/>
      <c r="DER213" s="129"/>
      <c r="DES213" s="129"/>
      <c r="DET213" s="129"/>
      <c r="DEU213" s="129"/>
      <c r="DEV213" s="129"/>
      <c r="DEW213" s="129"/>
      <c r="DEX213" s="129"/>
      <c r="DEY213" s="129"/>
      <c r="DEZ213" s="129"/>
      <c r="DFA213" s="129"/>
      <c r="DFB213" s="129"/>
      <c r="DFC213" s="129"/>
      <c r="DFD213" s="129"/>
      <c r="DFE213" s="129"/>
      <c r="DFF213" s="129"/>
      <c r="DFG213" s="129"/>
      <c r="DFH213" s="129"/>
      <c r="DFI213" s="129"/>
      <c r="DFJ213" s="129"/>
      <c r="DFK213" s="129"/>
      <c r="DFL213" s="129"/>
      <c r="DFM213" s="129"/>
      <c r="DFN213" s="129"/>
      <c r="DFO213" s="129"/>
      <c r="DFP213" s="129"/>
      <c r="DFQ213" s="129"/>
      <c r="DFR213" s="129"/>
      <c r="DFS213" s="129"/>
      <c r="DFT213" s="129"/>
      <c r="DFU213" s="129"/>
      <c r="DFV213" s="129"/>
      <c r="DFW213" s="129"/>
      <c r="DFX213" s="129"/>
      <c r="DFY213" s="129"/>
      <c r="DFZ213" s="129"/>
      <c r="DGA213" s="129"/>
      <c r="DGB213" s="129"/>
      <c r="DGC213" s="129"/>
      <c r="DGD213" s="129"/>
      <c r="DGE213" s="129"/>
      <c r="DGF213" s="129"/>
      <c r="DGG213" s="129"/>
      <c r="DGH213" s="129"/>
      <c r="DGI213" s="129"/>
      <c r="DGJ213" s="129"/>
      <c r="DGK213" s="129"/>
      <c r="DGL213" s="129"/>
      <c r="DGM213" s="129"/>
      <c r="DGN213" s="129"/>
      <c r="DGO213" s="129"/>
      <c r="DGP213" s="129"/>
      <c r="DGQ213" s="129"/>
      <c r="DGR213" s="129"/>
      <c r="DGS213" s="129"/>
      <c r="DGT213" s="129"/>
      <c r="DGU213" s="129"/>
      <c r="DGV213" s="129"/>
      <c r="DGW213" s="129"/>
      <c r="DGX213" s="129"/>
      <c r="DGY213" s="129"/>
      <c r="DGZ213" s="129"/>
      <c r="DHA213" s="129"/>
      <c r="DHB213" s="129"/>
      <c r="DHC213" s="129"/>
      <c r="DHD213" s="129"/>
      <c r="DHE213" s="129"/>
      <c r="DHF213" s="129"/>
      <c r="DHG213" s="129"/>
      <c r="DHH213" s="129"/>
      <c r="DHI213" s="129"/>
      <c r="DHJ213" s="129"/>
      <c r="DHK213" s="129"/>
      <c r="DHL213" s="129"/>
      <c r="DHM213" s="129"/>
      <c r="DHN213" s="129"/>
      <c r="DHO213" s="129"/>
      <c r="DHP213" s="129"/>
      <c r="DHQ213" s="129"/>
      <c r="DHR213" s="129"/>
      <c r="DHS213" s="129"/>
      <c r="DHT213" s="129"/>
      <c r="DHU213" s="129"/>
      <c r="DHV213" s="129"/>
      <c r="DHW213" s="129"/>
      <c r="DHX213" s="129"/>
      <c r="DHY213" s="129"/>
      <c r="DHZ213" s="129"/>
      <c r="DIA213" s="129"/>
      <c r="DIB213" s="129"/>
      <c r="DIC213" s="129"/>
      <c r="DID213" s="129"/>
      <c r="DIE213" s="129"/>
      <c r="DIF213" s="129"/>
      <c r="DIG213" s="129"/>
      <c r="DIH213" s="129"/>
      <c r="DII213" s="129"/>
      <c r="DIJ213" s="129"/>
      <c r="DIK213" s="129"/>
      <c r="DIL213" s="129"/>
      <c r="DIM213" s="129"/>
      <c r="DIN213" s="129"/>
      <c r="DIO213" s="129"/>
      <c r="DIP213" s="129"/>
      <c r="DIQ213" s="129"/>
      <c r="DIR213" s="129"/>
      <c r="DIS213" s="129"/>
      <c r="DIT213" s="129"/>
      <c r="DIU213" s="129"/>
      <c r="DIV213" s="129"/>
      <c r="DIW213" s="129"/>
      <c r="DIX213" s="129"/>
      <c r="DIY213" s="129"/>
      <c r="DIZ213" s="129"/>
      <c r="DJA213" s="129"/>
      <c r="DJB213" s="129"/>
      <c r="DJC213" s="129"/>
      <c r="DJD213" s="129"/>
      <c r="DJE213" s="129"/>
      <c r="DJF213" s="129"/>
      <c r="DJG213" s="129"/>
      <c r="DJH213" s="129"/>
      <c r="DJI213" s="129"/>
      <c r="DJJ213" s="129"/>
      <c r="DJK213" s="129"/>
      <c r="DJL213" s="129"/>
      <c r="DJM213" s="129"/>
      <c r="DJN213" s="129"/>
      <c r="DJO213" s="129"/>
      <c r="DJP213" s="129"/>
      <c r="DJQ213" s="129"/>
      <c r="DJR213" s="129"/>
      <c r="DJS213" s="129"/>
      <c r="DJT213" s="129"/>
      <c r="DJU213" s="129"/>
      <c r="DJV213" s="129"/>
      <c r="DJW213" s="129"/>
      <c r="DJX213" s="129"/>
      <c r="DJY213" s="129"/>
      <c r="DJZ213" s="129"/>
      <c r="DKA213" s="129"/>
      <c r="DKB213" s="129"/>
      <c r="DKC213" s="129"/>
      <c r="DKD213" s="129"/>
      <c r="DKE213" s="129"/>
      <c r="DKF213" s="129"/>
      <c r="DKG213" s="129"/>
      <c r="DKH213" s="129"/>
      <c r="DKI213" s="129"/>
      <c r="DKJ213" s="129"/>
      <c r="DKK213" s="129"/>
      <c r="DKL213" s="129"/>
      <c r="DKM213" s="129"/>
      <c r="DKN213" s="129"/>
      <c r="DKO213" s="129"/>
      <c r="DKP213" s="129"/>
      <c r="DKQ213" s="129"/>
      <c r="DKR213" s="129"/>
      <c r="DKS213" s="129"/>
      <c r="DKT213" s="129"/>
      <c r="DKU213" s="129"/>
      <c r="DKV213" s="129"/>
      <c r="DKW213" s="129"/>
      <c r="DKX213" s="129"/>
      <c r="DKY213" s="129"/>
      <c r="DKZ213" s="129"/>
      <c r="DLA213" s="129"/>
      <c r="DLB213" s="129"/>
      <c r="DLC213" s="129"/>
      <c r="DLD213" s="129"/>
      <c r="DLE213" s="129"/>
      <c r="DLF213" s="129"/>
      <c r="DLG213" s="129"/>
      <c r="DLH213" s="129"/>
      <c r="DLI213" s="129"/>
      <c r="DLJ213" s="129"/>
      <c r="DLK213" s="129"/>
      <c r="DLL213" s="129"/>
      <c r="DLM213" s="129"/>
      <c r="DLN213" s="129"/>
      <c r="DLO213" s="129"/>
      <c r="DLP213" s="129"/>
      <c r="DLQ213" s="129"/>
      <c r="DLR213" s="129"/>
      <c r="DLS213" s="129"/>
      <c r="DLT213" s="129"/>
      <c r="DLU213" s="129"/>
      <c r="DLV213" s="129"/>
      <c r="DLW213" s="129"/>
      <c r="DLX213" s="129"/>
      <c r="DLY213" s="129"/>
      <c r="DLZ213" s="129"/>
      <c r="DMA213" s="129"/>
      <c r="DMB213" s="129"/>
      <c r="DMC213" s="129"/>
      <c r="DMD213" s="129"/>
      <c r="DME213" s="129"/>
      <c r="DMF213" s="129"/>
      <c r="DMG213" s="129"/>
      <c r="DMH213" s="129"/>
      <c r="DMI213" s="129"/>
      <c r="DMJ213" s="129"/>
      <c r="DMK213" s="129"/>
      <c r="DML213" s="129"/>
      <c r="DMM213" s="129"/>
      <c r="DMN213" s="129"/>
      <c r="DMO213" s="129"/>
      <c r="DMP213" s="129"/>
      <c r="DMQ213" s="129"/>
      <c r="DMR213" s="129"/>
      <c r="DMS213" s="129"/>
      <c r="DMT213" s="129"/>
      <c r="DMU213" s="129"/>
      <c r="DMV213" s="129"/>
      <c r="DMW213" s="129"/>
      <c r="DMX213" s="129"/>
      <c r="DMY213" s="129"/>
      <c r="DMZ213" s="129"/>
      <c r="DNA213" s="129"/>
      <c r="DNB213" s="129"/>
      <c r="DNC213" s="129"/>
      <c r="DND213" s="129"/>
      <c r="DNE213" s="129"/>
      <c r="DNF213" s="129"/>
      <c r="DNG213" s="129"/>
      <c r="DNH213" s="129"/>
      <c r="DNI213" s="129"/>
      <c r="DNJ213" s="129"/>
      <c r="DNK213" s="129"/>
      <c r="DNL213" s="129"/>
      <c r="DNM213" s="129"/>
      <c r="DNN213" s="129"/>
      <c r="DNO213" s="129"/>
      <c r="DNP213" s="129"/>
      <c r="DNQ213" s="129"/>
      <c r="DNR213" s="129"/>
      <c r="DNS213" s="129"/>
      <c r="DNT213" s="129"/>
      <c r="DNU213" s="129"/>
      <c r="DNV213" s="129"/>
      <c r="DNW213" s="129"/>
      <c r="DNX213" s="129"/>
      <c r="DNY213" s="129"/>
      <c r="DNZ213" s="129"/>
      <c r="DOA213" s="129"/>
      <c r="DOB213" s="129"/>
      <c r="DOC213" s="129"/>
      <c r="DOD213" s="129"/>
      <c r="DOE213" s="129"/>
      <c r="DOF213" s="129"/>
      <c r="DOG213" s="129"/>
      <c r="DOH213" s="129"/>
      <c r="DOI213" s="129"/>
      <c r="DOJ213" s="129"/>
      <c r="DOK213" s="129"/>
      <c r="DOL213" s="129"/>
      <c r="DOM213" s="129"/>
      <c r="DON213" s="129"/>
      <c r="DOO213" s="129"/>
      <c r="DOP213" s="129"/>
      <c r="DOQ213" s="129"/>
      <c r="DOR213" s="129"/>
      <c r="DOS213" s="129"/>
      <c r="DOT213" s="129"/>
      <c r="DOU213" s="129"/>
      <c r="DOV213" s="129"/>
      <c r="DOW213" s="129"/>
      <c r="DOX213" s="129"/>
      <c r="DOY213" s="129"/>
      <c r="DOZ213" s="129"/>
      <c r="DPA213" s="129"/>
      <c r="DPB213" s="129"/>
      <c r="DPC213" s="129"/>
      <c r="DPD213" s="129"/>
      <c r="DPE213" s="129"/>
      <c r="DPF213" s="129"/>
      <c r="DPG213" s="129"/>
      <c r="DPH213" s="129"/>
      <c r="DPI213" s="129"/>
      <c r="DPJ213" s="129"/>
      <c r="DPK213" s="129"/>
      <c r="DPL213" s="129"/>
      <c r="DPM213" s="129"/>
      <c r="DPN213" s="129"/>
      <c r="DPO213" s="129"/>
      <c r="DPP213" s="129"/>
      <c r="DPQ213" s="129"/>
      <c r="DPR213" s="129"/>
      <c r="DPS213" s="129"/>
      <c r="DPT213" s="129"/>
      <c r="DPU213" s="129"/>
      <c r="DPV213" s="129"/>
      <c r="DPW213" s="129"/>
      <c r="DPX213" s="129"/>
      <c r="DPY213" s="129"/>
      <c r="DPZ213" s="129"/>
      <c r="DQA213" s="129"/>
      <c r="DQB213" s="129"/>
      <c r="DQC213" s="129"/>
      <c r="DQD213" s="129"/>
      <c r="DQE213" s="129"/>
      <c r="DQF213" s="129"/>
      <c r="DQG213" s="129"/>
      <c r="DQH213" s="129"/>
      <c r="DQI213" s="129"/>
      <c r="DQJ213" s="129"/>
      <c r="DQK213" s="129"/>
      <c r="DQL213" s="129"/>
      <c r="DQM213" s="129"/>
      <c r="DQN213" s="129"/>
      <c r="DQO213" s="129"/>
      <c r="DQP213" s="129"/>
      <c r="DQQ213" s="129"/>
      <c r="DQR213" s="129"/>
      <c r="DQS213" s="129"/>
      <c r="DQT213" s="129"/>
      <c r="DQU213" s="129"/>
      <c r="DQV213" s="129"/>
      <c r="DQW213" s="129"/>
      <c r="DQX213" s="129"/>
      <c r="DQY213" s="129"/>
      <c r="DQZ213" s="129"/>
      <c r="DRA213" s="129"/>
      <c r="DRB213" s="129"/>
      <c r="DRC213" s="129"/>
      <c r="DRD213" s="129"/>
      <c r="DRE213" s="129"/>
      <c r="DRF213" s="129"/>
      <c r="DRG213" s="129"/>
      <c r="DRH213" s="129"/>
      <c r="DRI213" s="129"/>
      <c r="DRJ213" s="129"/>
      <c r="DRK213" s="129"/>
      <c r="DRL213" s="129"/>
      <c r="DRM213" s="129"/>
      <c r="DRN213" s="129"/>
      <c r="DRO213" s="129"/>
      <c r="DRP213" s="129"/>
      <c r="DRQ213" s="129"/>
      <c r="DRR213" s="129"/>
      <c r="DRS213" s="129"/>
      <c r="DRT213" s="129"/>
      <c r="DRU213" s="129"/>
      <c r="DRV213" s="129"/>
      <c r="DRW213" s="129"/>
      <c r="DRX213" s="129"/>
      <c r="DRY213" s="129"/>
      <c r="DRZ213" s="129"/>
      <c r="DSA213" s="129"/>
      <c r="DSB213" s="129"/>
      <c r="DSC213" s="129"/>
      <c r="DSD213" s="129"/>
      <c r="DSE213" s="129"/>
      <c r="DSF213" s="129"/>
      <c r="DSG213" s="129"/>
      <c r="DSH213" s="129"/>
      <c r="DSI213" s="129"/>
      <c r="DSJ213" s="129"/>
      <c r="DSK213" s="129"/>
      <c r="DSL213" s="129"/>
      <c r="DSM213" s="129"/>
      <c r="DSN213" s="129"/>
      <c r="DSO213" s="129"/>
      <c r="DSP213" s="129"/>
      <c r="DSQ213" s="129"/>
      <c r="DSR213" s="129"/>
      <c r="DSS213" s="129"/>
      <c r="DST213" s="129"/>
      <c r="DSU213" s="129"/>
      <c r="DSV213" s="129"/>
      <c r="DSW213" s="129"/>
      <c r="DSX213" s="129"/>
      <c r="DSY213" s="129"/>
      <c r="DSZ213" s="129"/>
      <c r="DTA213" s="129"/>
      <c r="DTB213" s="129"/>
      <c r="DTC213" s="129"/>
      <c r="DTD213" s="129"/>
      <c r="DTE213" s="129"/>
      <c r="DTF213" s="129"/>
      <c r="DTG213" s="129"/>
      <c r="DTH213" s="129"/>
      <c r="DTI213" s="129"/>
      <c r="DTJ213" s="129"/>
      <c r="DTK213" s="129"/>
      <c r="DTL213" s="129"/>
      <c r="DTM213" s="129"/>
      <c r="DTN213" s="129"/>
      <c r="DTO213" s="129"/>
      <c r="DTP213" s="129"/>
      <c r="DTQ213" s="129"/>
      <c r="DTR213" s="129"/>
      <c r="DTS213" s="129"/>
      <c r="DTT213" s="129"/>
      <c r="DTU213" s="129"/>
      <c r="DTV213" s="129"/>
      <c r="DTW213" s="129"/>
      <c r="DTX213" s="129"/>
      <c r="DTY213" s="129"/>
      <c r="DTZ213" s="129"/>
      <c r="DUA213" s="129"/>
      <c r="DUB213" s="129"/>
      <c r="DUC213" s="129"/>
      <c r="DUD213" s="129"/>
      <c r="DUE213" s="129"/>
      <c r="DUF213" s="129"/>
      <c r="DUG213" s="129"/>
      <c r="DUH213" s="129"/>
      <c r="DUI213" s="129"/>
      <c r="DUJ213" s="129"/>
      <c r="DUK213" s="129"/>
      <c r="DUL213" s="129"/>
      <c r="DUM213" s="129"/>
      <c r="DUN213" s="129"/>
      <c r="DUO213" s="129"/>
      <c r="DUP213" s="129"/>
      <c r="DUQ213" s="129"/>
      <c r="DUR213" s="129"/>
      <c r="DUS213" s="129"/>
      <c r="DUT213" s="129"/>
      <c r="DUU213" s="129"/>
      <c r="DUV213" s="129"/>
      <c r="DUW213" s="129"/>
      <c r="DUX213" s="129"/>
      <c r="DUY213" s="129"/>
      <c r="DUZ213" s="129"/>
      <c r="DVA213" s="129"/>
      <c r="DVB213" s="129"/>
      <c r="DVC213" s="129"/>
      <c r="DVD213" s="129"/>
      <c r="DVE213" s="129"/>
      <c r="DVF213" s="129"/>
      <c r="DVG213" s="129"/>
      <c r="DVH213" s="129"/>
      <c r="DVI213" s="129"/>
      <c r="DVJ213" s="129"/>
      <c r="DVK213" s="129"/>
      <c r="DVL213" s="129"/>
      <c r="DVM213" s="129"/>
      <c r="DVN213" s="129"/>
      <c r="DVO213" s="129"/>
      <c r="DVP213" s="129"/>
      <c r="DVQ213" s="129"/>
      <c r="DVR213" s="129"/>
      <c r="DVS213" s="129"/>
      <c r="DVT213" s="129"/>
      <c r="DVU213" s="129"/>
      <c r="DVV213" s="129"/>
      <c r="DVW213" s="129"/>
      <c r="DVX213" s="129"/>
      <c r="DVY213" s="129"/>
      <c r="DVZ213" s="129"/>
      <c r="DWA213" s="129"/>
      <c r="DWB213" s="129"/>
      <c r="DWC213" s="129"/>
      <c r="DWD213" s="129"/>
      <c r="DWE213" s="129"/>
      <c r="DWF213" s="129"/>
      <c r="DWG213" s="129"/>
      <c r="DWH213" s="129"/>
      <c r="DWI213" s="129"/>
      <c r="DWJ213" s="129"/>
      <c r="DWK213" s="129"/>
      <c r="DWL213" s="129"/>
      <c r="DWM213" s="129"/>
      <c r="DWN213" s="129"/>
      <c r="DWO213" s="129"/>
      <c r="DWP213" s="129"/>
      <c r="DWQ213" s="129"/>
      <c r="DWR213" s="129"/>
      <c r="DWS213" s="129"/>
      <c r="DWT213" s="129"/>
      <c r="DWU213" s="129"/>
      <c r="DWV213" s="129"/>
      <c r="DWW213" s="129"/>
      <c r="DWX213" s="129"/>
      <c r="DWY213" s="129"/>
      <c r="DWZ213" s="129"/>
      <c r="DXA213" s="129"/>
      <c r="DXB213" s="129"/>
      <c r="DXC213" s="129"/>
      <c r="DXD213" s="129"/>
      <c r="DXE213" s="129"/>
      <c r="DXF213" s="129"/>
      <c r="DXG213" s="129"/>
      <c r="DXH213" s="129"/>
      <c r="DXI213" s="129"/>
      <c r="DXJ213" s="129"/>
      <c r="DXK213" s="129"/>
      <c r="DXL213" s="129"/>
      <c r="DXM213" s="129"/>
      <c r="DXN213" s="129"/>
      <c r="DXO213" s="129"/>
      <c r="DXP213" s="129"/>
      <c r="DXQ213" s="129"/>
      <c r="DXR213" s="129"/>
      <c r="DXS213" s="129"/>
      <c r="DXT213" s="129"/>
      <c r="DXU213" s="129"/>
      <c r="DXV213" s="129"/>
      <c r="DXW213" s="129"/>
      <c r="DXX213" s="129"/>
      <c r="DXY213" s="129"/>
      <c r="DXZ213" s="129"/>
      <c r="DYA213" s="129"/>
      <c r="DYB213" s="129"/>
      <c r="DYC213" s="129"/>
      <c r="DYD213" s="129"/>
      <c r="DYE213" s="129"/>
      <c r="DYF213" s="129"/>
      <c r="DYG213" s="129"/>
      <c r="DYH213" s="129"/>
      <c r="DYI213" s="129"/>
      <c r="DYJ213" s="129"/>
      <c r="DYK213" s="129"/>
      <c r="DYL213" s="129"/>
      <c r="DYM213" s="129"/>
      <c r="DYN213" s="129"/>
      <c r="DYO213" s="129"/>
      <c r="DYP213" s="129"/>
      <c r="DYQ213" s="129"/>
      <c r="DYR213" s="129"/>
      <c r="DYS213" s="129"/>
      <c r="DYT213" s="129"/>
      <c r="DYU213" s="129"/>
      <c r="DYV213" s="129"/>
      <c r="DYW213" s="129"/>
      <c r="DYX213" s="129"/>
      <c r="DYY213" s="129"/>
      <c r="DYZ213" s="129"/>
      <c r="DZA213" s="129"/>
      <c r="DZB213" s="129"/>
      <c r="DZC213" s="129"/>
      <c r="DZD213" s="129"/>
      <c r="DZE213" s="129"/>
      <c r="DZF213" s="129"/>
      <c r="DZG213" s="129"/>
      <c r="DZH213" s="129"/>
      <c r="DZI213" s="129"/>
      <c r="DZJ213" s="129"/>
      <c r="DZK213" s="129"/>
      <c r="DZL213" s="129"/>
      <c r="DZM213" s="129"/>
      <c r="DZN213" s="129"/>
      <c r="DZO213" s="129"/>
      <c r="DZP213" s="129"/>
      <c r="DZQ213" s="129"/>
      <c r="DZR213" s="129"/>
      <c r="DZS213" s="129"/>
      <c r="DZT213" s="129"/>
      <c r="DZU213" s="129"/>
      <c r="DZV213" s="129"/>
      <c r="DZW213" s="129"/>
      <c r="DZX213" s="129"/>
      <c r="DZY213" s="129"/>
      <c r="DZZ213" s="129"/>
      <c r="EAA213" s="129"/>
      <c r="EAB213" s="129"/>
      <c r="EAC213" s="129"/>
      <c r="EAD213" s="129"/>
      <c r="EAE213" s="129"/>
      <c r="EAF213" s="129"/>
      <c r="EAG213" s="129"/>
      <c r="EAH213" s="129"/>
      <c r="EAI213" s="129"/>
      <c r="EAJ213" s="129"/>
      <c r="EAK213" s="129"/>
      <c r="EAL213" s="129"/>
      <c r="EAM213" s="129"/>
      <c r="EAN213" s="129"/>
      <c r="EAO213" s="129"/>
      <c r="EAP213" s="129"/>
      <c r="EAQ213" s="129"/>
      <c r="EAR213" s="129"/>
      <c r="EAS213" s="129"/>
      <c r="EAT213" s="129"/>
      <c r="EAU213" s="129"/>
      <c r="EAV213" s="129"/>
      <c r="EAW213" s="129"/>
      <c r="EAX213" s="129"/>
      <c r="EAY213" s="129"/>
      <c r="EAZ213" s="129"/>
      <c r="EBA213" s="129"/>
      <c r="EBB213" s="129"/>
      <c r="EBC213" s="129"/>
      <c r="EBD213" s="129"/>
      <c r="EBE213" s="129"/>
      <c r="EBF213" s="129"/>
      <c r="EBG213" s="129"/>
      <c r="EBH213" s="129"/>
      <c r="EBI213" s="129"/>
      <c r="EBJ213" s="129"/>
      <c r="EBK213" s="129"/>
      <c r="EBL213" s="129"/>
      <c r="EBM213" s="129"/>
      <c r="EBN213" s="129"/>
      <c r="EBO213" s="129"/>
      <c r="EBP213" s="129"/>
      <c r="EBQ213" s="129"/>
      <c r="EBR213" s="129"/>
      <c r="EBS213" s="129"/>
      <c r="EBT213" s="129"/>
      <c r="EBU213" s="129"/>
      <c r="EBV213" s="129"/>
      <c r="EBW213" s="129"/>
      <c r="EBX213" s="129"/>
      <c r="EBY213" s="129"/>
      <c r="EBZ213" s="129"/>
      <c r="ECA213" s="129"/>
      <c r="ECB213" s="129"/>
      <c r="ECC213" s="129"/>
      <c r="ECD213" s="129"/>
      <c r="ECE213" s="129"/>
      <c r="ECF213" s="129"/>
      <c r="ECG213" s="129"/>
      <c r="ECH213" s="129"/>
      <c r="ECI213" s="129"/>
      <c r="ECJ213" s="129"/>
      <c r="ECK213" s="129"/>
      <c r="ECL213" s="129"/>
      <c r="ECM213" s="129"/>
      <c r="ECN213" s="129"/>
      <c r="ECO213" s="129"/>
      <c r="ECP213" s="129"/>
      <c r="ECQ213" s="129"/>
      <c r="ECR213" s="129"/>
      <c r="ECS213" s="129"/>
      <c r="ECT213" s="129"/>
      <c r="ECU213" s="129"/>
      <c r="ECV213" s="129"/>
      <c r="ECW213" s="129"/>
      <c r="ECX213" s="129"/>
      <c r="ECY213" s="129"/>
      <c r="ECZ213" s="129"/>
      <c r="EDA213" s="129"/>
      <c r="EDB213" s="129"/>
      <c r="EDC213" s="129"/>
      <c r="EDD213" s="129"/>
      <c r="EDE213" s="129"/>
      <c r="EDF213" s="129"/>
      <c r="EDG213" s="129"/>
      <c r="EDH213" s="129"/>
      <c r="EDI213" s="129"/>
      <c r="EDJ213" s="129"/>
      <c r="EDK213" s="129"/>
      <c r="EDL213" s="129"/>
      <c r="EDM213" s="129"/>
      <c r="EDN213" s="129"/>
      <c r="EDO213" s="129"/>
      <c r="EDP213" s="129"/>
      <c r="EDQ213" s="129"/>
      <c r="EDR213" s="129"/>
      <c r="EDS213" s="129"/>
      <c r="EDT213" s="129"/>
      <c r="EDU213" s="129"/>
      <c r="EDV213" s="129"/>
      <c r="EDW213" s="129"/>
      <c r="EDX213" s="129"/>
      <c r="EDY213" s="129"/>
      <c r="EDZ213" s="129"/>
      <c r="EEA213" s="129"/>
      <c r="EEB213" s="129"/>
      <c r="EEC213" s="129"/>
      <c r="EED213" s="129"/>
      <c r="EEE213" s="129"/>
      <c r="EEF213" s="129"/>
      <c r="EEG213" s="129"/>
      <c r="EEH213" s="129"/>
      <c r="EEI213" s="129"/>
      <c r="EEJ213" s="129"/>
      <c r="EEK213" s="129"/>
      <c r="EEL213" s="129"/>
      <c r="EEM213" s="129"/>
      <c r="EEN213" s="129"/>
      <c r="EEO213" s="129"/>
      <c r="EEP213" s="129"/>
      <c r="EEQ213" s="129"/>
      <c r="EER213" s="129"/>
      <c r="EES213" s="129"/>
      <c r="EET213" s="129"/>
      <c r="EEU213" s="129"/>
      <c r="EEV213" s="129"/>
      <c r="EEW213" s="129"/>
      <c r="EEX213" s="129"/>
      <c r="EEY213" s="129"/>
      <c r="EEZ213" s="129"/>
      <c r="EFA213" s="129"/>
      <c r="EFB213" s="129"/>
      <c r="EFC213" s="129"/>
      <c r="EFD213" s="129"/>
      <c r="EFE213" s="129"/>
      <c r="EFF213" s="129"/>
      <c r="EFG213" s="129"/>
      <c r="EFH213" s="129"/>
      <c r="EFI213" s="129"/>
      <c r="EFJ213" s="129"/>
      <c r="EFK213" s="129"/>
      <c r="EFL213" s="129"/>
      <c r="EFM213" s="129"/>
      <c r="EFN213" s="129"/>
      <c r="EFO213" s="129"/>
      <c r="EFP213" s="129"/>
      <c r="EFQ213" s="129"/>
      <c r="EFR213" s="129"/>
      <c r="EFS213" s="129"/>
      <c r="EFT213" s="129"/>
      <c r="EFU213" s="129"/>
      <c r="EFV213" s="129"/>
      <c r="EFW213" s="129"/>
      <c r="EFX213" s="129"/>
      <c r="EFY213" s="129"/>
      <c r="EFZ213" s="129"/>
      <c r="EGA213" s="129"/>
      <c r="EGB213" s="129"/>
      <c r="EGC213" s="129"/>
      <c r="EGD213" s="129"/>
      <c r="EGE213" s="129"/>
      <c r="EGF213" s="129"/>
      <c r="EGG213" s="129"/>
      <c r="EGH213" s="129"/>
      <c r="EGI213" s="129"/>
      <c r="EGJ213" s="129"/>
      <c r="EGK213" s="129"/>
      <c r="EGL213" s="129"/>
      <c r="EGM213" s="129"/>
      <c r="EGN213" s="129"/>
      <c r="EGO213" s="129"/>
      <c r="EGP213" s="129"/>
      <c r="EGQ213" s="129"/>
      <c r="EGR213" s="129"/>
      <c r="EGS213" s="129"/>
      <c r="EGT213" s="129"/>
      <c r="EGU213" s="129"/>
      <c r="EGV213" s="129"/>
      <c r="EGW213" s="129"/>
      <c r="EGX213" s="129"/>
      <c r="EGY213" s="129"/>
      <c r="EGZ213" s="129"/>
      <c r="EHA213" s="129"/>
      <c r="EHB213" s="129"/>
      <c r="EHC213" s="129"/>
      <c r="EHD213" s="129"/>
      <c r="EHE213" s="129"/>
      <c r="EHF213" s="129"/>
      <c r="EHG213" s="129"/>
      <c r="EHH213" s="129"/>
      <c r="EHI213" s="129"/>
      <c r="EHJ213" s="129"/>
      <c r="EHK213" s="129"/>
      <c r="EHL213" s="129"/>
      <c r="EHM213" s="129"/>
      <c r="EHN213" s="129"/>
      <c r="EHO213" s="129"/>
      <c r="EHP213" s="129"/>
      <c r="EHQ213" s="129"/>
      <c r="EHR213" s="129"/>
      <c r="EHS213" s="129"/>
      <c r="EHT213" s="129"/>
      <c r="EHU213" s="129"/>
      <c r="EHV213" s="129"/>
      <c r="EHW213" s="129"/>
      <c r="EHX213" s="129"/>
      <c r="EHY213" s="129"/>
      <c r="EHZ213" s="129"/>
      <c r="EIA213" s="129"/>
      <c r="EIB213" s="129"/>
      <c r="EIC213" s="129"/>
      <c r="EID213" s="129"/>
      <c r="EIE213" s="129"/>
      <c r="EIF213" s="129"/>
      <c r="EIG213" s="129"/>
      <c r="EIH213" s="129"/>
      <c r="EII213" s="129"/>
      <c r="EIJ213" s="129"/>
      <c r="EIK213" s="129"/>
      <c r="EIL213" s="129"/>
      <c r="EIM213" s="129"/>
      <c r="EIN213" s="129"/>
      <c r="EIO213" s="129"/>
      <c r="EIP213" s="129"/>
      <c r="EIQ213" s="129"/>
      <c r="EIR213" s="129"/>
      <c r="EIS213" s="129"/>
      <c r="EIT213" s="129"/>
      <c r="EIU213" s="129"/>
      <c r="EIV213" s="129"/>
      <c r="EIW213" s="129"/>
      <c r="EIX213" s="129"/>
      <c r="EIY213" s="129"/>
      <c r="EIZ213" s="129"/>
      <c r="EJA213" s="129"/>
      <c r="EJB213" s="129"/>
      <c r="EJC213" s="129"/>
      <c r="EJD213" s="129"/>
      <c r="EJE213" s="129"/>
      <c r="EJF213" s="129"/>
      <c r="EJG213" s="129"/>
      <c r="EJH213" s="129"/>
      <c r="EJI213" s="129"/>
      <c r="EJJ213" s="129"/>
      <c r="EJK213" s="129"/>
      <c r="EJL213" s="129"/>
      <c r="EJM213" s="129"/>
      <c r="EJN213" s="129"/>
      <c r="EJO213" s="129"/>
      <c r="EJP213" s="129"/>
      <c r="EJQ213" s="129"/>
      <c r="EJR213" s="129"/>
      <c r="EJS213" s="129"/>
      <c r="EJT213" s="129"/>
      <c r="EJU213" s="129"/>
      <c r="EJV213" s="129"/>
      <c r="EJW213" s="129"/>
      <c r="EJX213" s="129"/>
      <c r="EJY213" s="129"/>
      <c r="EJZ213" s="129"/>
      <c r="EKA213" s="129"/>
      <c r="EKB213" s="129"/>
      <c r="EKC213" s="129"/>
      <c r="EKD213" s="129"/>
      <c r="EKE213" s="129"/>
      <c r="EKF213" s="129"/>
      <c r="EKG213" s="129"/>
      <c r="EKH213" s="129"/>
      <c r="EKI213" s="129"/>
      <c r="EKJ213" s="129"/>
      <c r="EKK213" s="129"/>
      <c r="EKL213" s="129"/>
      <c r="EKM213" s="129"/>
      <c r="EKN213" s="129"/>
      <c r="EKO213" s="129"/>
      <c r="EKP213" s="129"/>
      <c r="EKQ213" s="129"/>
      <c r="EKR213" s="129"/>
      <c r="EKS213" s="129"/>
      <c r="EKT213" s="129"/>
      <c r="EKU213" s="129"/>
      <c r="EKV213" s="129"/>
      <c r="EKW213" s="129"/>
      <c r="EKX213" s="129"/>
      <c r="EKY213" s="129"/>
      <c r="EKZ213" s="129"/>
      <c r="ELA213" s="129"/>
      <c r="ELB213" s="129"/>
      <c r="ELC213" s="129"/>
      <c r="ELD213" s="129"/>
      <c r="ELE213" s="129"/>
      <c r="ELF213" s="129"/>
      <c r="ELG213" s="129"/>
      <c r="ELH213" s="129"/>
      <c r="ELI213" s="129"/>
      <c r="ELJ213" s="129"/>
      <c r="ELK213" s="129"/>
      <c r="ELL213" s="129"/>
      <c r="ELM213" s="129"/>
      <c r="ELN213" s="129"/>
      <c r="ELO213" s="129"/>
      <c r="ELP213" s="129"/>
      <c r="ELQ213" s="129"/>
      <c r="ELR213" s="129"/>
      <c r="ELS213" s="129"/>
      <c r="ELT213" s="129"/>
      <c r="ELU213" s="129"/>
      <c r="ELV213" s="129"/>
      <c r="ELW213" s="129"/>
      <c r="ELX213" s="129"/>
      <c r="ELY213" s="129"/>
      <c r="ELZ213" s="129"/>
      <c r="EMA213" s="129"/>
      <c r="EMB213" s="129"/>
      <c r="EMC213" s="129"/>
      <c r="EMD213" s="129"/>
      <c r="EME213" s="129"/>
      <c r="EMF213" s="129"/>
      <c r="EMG213" s="129"/>
      <c r="EMH213" s="129"/>
      <c r="EMI213" s="129"/>
      <c r="EMJ213" s="129"/>
      <c r="EMK213" s="129"/>
      <c r="EML213" s="129"/>
      <c r="EMM213" s="129"/>
      <c r="EMN213" s="129"/>
      <c r="EMO213" s="129"/>
      <c r="EMP213" s="129"/>
      <c r="EMQ213" s="129"/>
      <c r="EMR213" s="129"/>
      <c r="EMS213" s="129"/>
      <c r="EMT213" s="129"/>
      <c r="EMU213" s="129"/>
      <c r="EMV213" s="129"/>
      <c r="EMW213" s="129"/>
      <c r="EMX213" s="129"/>
      <c r="EMY213" s="129"/>
      <c r="EMZ213" s="129"/>
      <c r="ENA213" s="129"/>
      <c r="ENB213" s="129"/>
      <c r="ENC213" s="129"/>
      <c r="END213" s="129"/>
      <c r="ENE213" s="129"/>
      <c r="ENF213" s="129"/>
      <c r="ENG213" s="129"/>
      <c r="ENH213" s="129"/>
      <c r="ENI213" s="129"/>
      <c r="ENJ213" s="129"/>
      <c r="ENK213" s="129"/>
      <c r="ENL213" s="129"/>
      <c r="ENM213" s="129"/>
      <c r="ENN213" s="129"/>
      <c r="ENO213" s="129"/>
      <c r="ENP213" s="129"/>
      <c r="ENQ213" s="129"/>
      <c r="ENR213" s="129"/>
      <c r="ENS213" s="129"/>
      <c r="ENT213" s="129"/>
      <c r="ENU213" s="129"/>
      <c r="ENV213" s="129"/>
      <c r="ENW213" s="129"/>
      <c r="ENX213" s="129"/>
      <c r="ENY213" s="129"/>
      <c r="ENZ213" s="129"/>
      <c r="EOA213" s="129"/>
      <c r="EOB213" s="129"/>
      <c r="EOC213" s="129"/>
      <c r="EOD213" s="129"/>
      <c r="EOE213" s="129"/>
      <c r="EOF213" s="129"/>
      <c r="EOG213" s="129"/>
      <c r="EOH213" s="129"/>
      <c r="EOI213" s="129"/>
      <c r="EOJ213" s="129"/>
      <c r="EOK213" s="129"/>
      <c r="EOL213" s="129"/>
      <c r="EOM213" s="129"/>
      <c r="EON213" s="129"/>
      <c r="EOO213" s="129"/>
      <c r="EOP213" s="129"/>
      <c r="EOQ213" s="129"/>
      <c r="EOR213" s="129"/>
      <c r="EOS213" s="129"/>
      <c r="EOT213" s="129"/>
      <c r="EOU213" s="129"/>
      <c r="EOV213" s="129"/>
      <c r="EOW213" s="129"/>
      <c r="EOX213" s="129"/>
      <c r="EOY213" s="129"/>
      <c r="EOZ213" s="129"/>
      <c r="EPA213" s="129"/>
      <c r="EPB213" s="129"/>
      <c r="EPC213" s="129"/>
      <c r="EPD213" s="129"/>
      <c r="EPE213" s="129"/>
      <c r="EPF213" s="129"/>
      <c r="EPG213" s="129"/>
      <c r="EPH213" s="129"/>
      <c r="EPI213" s="129"/>
      <c r="EPJ213" s="129"/>
      <c r="EPK213" s="129"/>
      <c r="EPL213" s="129"/>
      <c r="EPM213" s="129"/>
      <c r="EPN213" s="129"/>
      <c r="EPO213" s="129"/>
      <c r="EPP213" s="129"/>
      <c r="EPQ213" s="129"/>
      <c r="EPR213" s="129"/>
      <c r="EPS213" s="129"/>
      <c r="EPT213" s="129"/>
      <c r="EPU213" s="129"/>
      <c r="EPV213" s="129"/>
      <c r="EPW213" s="129"/>
      <c r="EPX213" s="129"/>
      <c r="EPY213" s="129"/>
      <c r="EPZ213" s="129"/>
      <c r="EQA213" s="129"/>
      <c r="EQB213" s="129"/>
      <c r="EQC213" s="129"/>
      <c r="EQD213" s="129"/>
      <c r="EQE213" s="129"/>
      <c r="EQF213" s="129"/>
      <c r="EQG213" s="129"/>
      <c r="EQH213" s="129"/>
      <c r="EQI213" s="129"/>
      <c r="EQJ213" s="129"/>
      <c r="EQK213" s="129"/>
      <c r="EQL213" s="129"/>
      <c r="EQM213" s="129"/>
      <c r="EQN213" s="129"/>
      <c r="EQO213" s="129"/>
      <c r="EQP213" s="129"/>
      <c r="EQQ213" s="129"/>
      <c r="EQR213" s="129"/>
      <c r="EQS213" s="129"/>
      <c r="EQT213" s="129"/>
      <c r="EQU213" s="129"/>
      <c r="EQV213" s="129"/>
      <c r="EQW213" s="129"/>
      <c r="EQX213" s="129"/>
      <c r="EQY213" s="129"/>
      <c r="EQZ213" s="129"/>
      <c r="ERA213" s="129"/>
      <c r="ERB213" s="129"/>
      <c r="ERC213" s="129"/>
      <c r="ERD213" s="129"/>
      <c r="ERE213" s="129"/>
      <c r="ERF213" s="129"/>
      <c r="ERG213" s="129"/>
      <c r="ERH213" s="129"/>
      <c r="ERI213" s="129"/>
      <c r="ERJ213" s="129"/>
      <c r="ERK213" s="129"/>
      <c r="ERL213" s="129"/>
      <c r="ERM213" s="129"/>
      <c r="ERN213" s="129"/>
      <c r="ERO213" s="129"/>
      <c r="ERP213" s="129"/>
      <c r="ERQ213" s="129"/>
      <c r="ERR213" s="129"/>
      <c r="ERS213" s="129"/>
      <c r="ERT213" s="129"/>
      <c r="ERU213" s="129"/>
      <c r="ERV213" s="129"/>
      <c r="ERW213" s="129"/>
      <c r="ERX213" s="129"/>
      <c r="ERY213" s="129"/>
      <c r="ERZ213" s="129"/>
      <c r="ESA213" s="129"/>
      <c r="ESB213" s="129"/>
      <c r="ESC213" s="129"/>
      <c r="ESD213" s="129"/>
      <c r="ESE213" s="129"/>
      <c r="ESF213" s="129"/>
      <c r="ESG213" s="129"/>
      <c r="ESH213" s="129"/>
      <c r="ESI213" s="129"/>
      <c r="ESJ213" s="129"/>
      <c r="ESK213" s="129"/>
      <c r="ESL213" s="129"/>
      <c r="ESM213" s="129"/>
      <c r="ESN213" s="129"/>
      <c r="ESO213" s="129"/>
      <c r="ESP213" s="129"/>
      <c r="ESQ213" s="129"/>
      <c r="ESR213" s="129"/>
      <c r="ESS213" s="129"/>
      <c r="EST213" s="129"/>
      <c r="ESU213" s="129"/>
      <c r="ESV213" s="129"/>
      <c r="ESW213" s="129"/>
      <c r="ESX213" s="129"/>
      <c r="ESY213" s="129"/>
      <c r="ESZ213" s="129"/>
      <c r="ETA213" s="129"/>
      <c r="ETB213" s="129"/>
      <c r="ETC213" s="129"/>
      <c r="ETD213" s="129"/>
      <c r="ETE213" s="129"/>
      <c r="ETF213" s="129"/>
      <c r="ETG213" s="129"/>
      <c r="ETH213" s="129"/>
      <c r="ETI213" s="129"/>
      <c r="ETJ213" s="129"/>
      <c r="ETK213" s="129"/>
      <c r="ETL213" s="129"/>
      <c r="ETM213" s="129"/>
      <c r="ETN213" s="129"/>
      <c r="ETO213" s="129"/>
      <c r="ETP213" s="129"/>
      <c r="ETQ213" s="129"/>
      <c r="ETR213" s="129"/>
      <c r="ETS213" s="129"/>
      <c r="ETT213" s="129"/>
      <c r="ETU213" s="129"/>
      <c r="ETV213" s="129"/>
      <c r="ETW213" s="129"/>
      <c r="ETX213" s="129"/>
      <c r="ETY213" s="129"/>
      <c r="ETZ213" s="129"/>
      <c r="EUA213" s="129"/>
      <c r="EUB213" s="129"/>
      <c r="EUC213" s="129"/>
      <c r="EUD213" s="129"/>
      <c r="EUE213" s="129"/>
      <c r="EUF213" s="129"/>
      <c r="EUG213" s="129"/>
      <c r="EUH213" s="129"/>
      <c r="EUI213" s="129"/>
      <c r="EUJ213" s="129"/>
      <c r="EUK213" s="129"/>
      <c r="EUL213" s="129"/>
      <c r="EUM213" s="129"/>
      <c r="EUN213" s="129"/>
      <c r="EUO213" s="129"/>
      <c r="EUP213" s="129"/>
      <c r="EUQ213" s="129"/>
      <c r="EUR213" s="129"/>
      <c r="EUS213" s="129"/>
      <c r="EUT213" s="129"/>
      <c r="EUU213" s="129"/>
      <c r="EUV213" s="129"/>
      <c r="EUW213" s="129"/>
      <c r="EUX213" s="129"/>
      <c r="EUY213" s="129"/>
      <c r="EUZ213" s="129"/>
      <c r="EVA213" s="129"/>
      <c r="EVB213" s="129"/>
      <c r="EVC213" s="129"/>
      <c r="EVD213" s="129"/>
      <c r="EVE213" s="129"/>
      <c r="EVF213" s="129"/>
      <c r="EVG213" s="129"/>
      <c r="EVH213" s="129"/>
      <c r="EVI213" s="129"/>
      <c r="EVJ213" s="129"/>
      <c r="EVK213" s="129"/>
      <c r="EVL213" s="129"/>
      <c r="EVM213" s="129"/>
      <c r="EVN213" s="129"/>
      <c r="EVO213" s="129"/>
      <c r="EVP213" s="129"/>
      <c r="EVQ213" s="129"/>
      <c r="EVR213" s="129"/>
      <c r="EVS213" s="129"/>
      <c r="EVT213" s="129"/>
      <c r="EVU213" s="129"/>
      <c r="EVV213" s="129"/>
      <c r="EVW213" s="129"/>
      <c r="EVX213" s="129"/>
      <c r="EVY213" s="129"/>
      <c r="EVZ213" s="129"/>
      <c r="EWA213" s="129"/>
      <c r="EWB213" s="129"/>
      <c r="EWC213" s="129"/>
      <c r="EWD213" s="129"/>
      <c r="EWE213" s="129"/>
      <c r="EWF213" s="129"/>
      <c r="EWG213" s="129"/>
      <c r="EWH213" s="129"/>
      <c r="EWI213" s="129"/>
      <c r="EWJ213" s="129"/>
      <c r="EWK213" s="129"/>
      <c r="EWL213" s="129"/>
      <c r="EWM213" s="129"/>
      <c r="EWN213" s="129"/>
      <c r="EWO213" s="129"/>
      <c r="EWP213" s="129"/>
      <c r="EWQ213" s="129"/>
      <c r="EWR213" s="129"/>
      <c r="EWS213" s="129"/>
      <c r="EWT213" s="129"/>
      <c r="EWU213" s="129"/>
      <c r="EWV213" s="129"/>
      <c r="EWW213" s="129"/>
      <c r="EWX213" s="129"/>
      <c r="EWY213" s="129"/>
      <c r="EWZ213" s="129"/>
      <c r="EXA213" s="129"/>
      <c r="EXB213" s="129"/>
      <c r="EXC213" s="129"/>
      <c r="EXD213" s="129"/>
      <c r="EXE213" s="129"/>
      <c r="EXF213" s="129"/>
      <c r="EXG213" s="129"/>
      <c r="EXH213" s="129"/>
      <c r="EXI213" s="129"/>
      <c r="EXJ213" s="129"/>
      <c r="EXK213" s="129"/>
      <c r="EXL213" s="129"/>
      <c r="EXM213" s="129"/>
      <c r="EXN213" s="129"/>
      <c r="EXO213" s="129"/>
      <c r="EXP213" s="129"/>
      <c r="EXQ213" s="129"/>
      <c r="EXR213" s="129"/>
      <c r="EXS213" s="129"/>
      <c r="EXT213" s="129"/>
      <c r="EXU213" s="129"/>
      <c r="EXV213" s="129"/>
      <c r="EXW213" s="129"/>
      <c r="EXX213" s="129"/>
      <c r="EXY213" s="129"/>
      <c r="EXZ213" s="129"/>
      <c r="EYA213" s="129"/>
      <c r="EYB213" s="129"/>
      <c r="EYC213" s="129"/>
      <c r="EYD213" s="129"/>
      <c r="EYE213" s="129"/>
      <c r="EYF213" s="129"/>
      <c r="EYG213" s="129"/>
      <c r="EYH213" s="129"/>
      <c r="EYI213" s="129"/>
      <c r="EYJ213" s="129"/>
      <c r="EYK213" s="129"/>
      <c r="EYL213" s="129"/>
      <c r="EYM213" s="129"/>
      <c r="EYN213" s="129"/>
      <c r="EYO213" s="129"/>
      <c r="EYP213" s="129"/>
      <c r="EYQ213" s="129"/>
      <c r="EYR213" s="129"/>
      <c r="EYS213" s="129"/>
      <c r="EYT213" s="129"/>
      <c r="EYU213" s="129"/>
      <c r="EYV213" s="129"/>
      <c r="EYW213" s="129"/>
      <c r="EYX213" s="129"/>
      <c r="EYY213" s="129"/>
      <c r="EYZ213" s="129"/>
      <c r="EZA213" s="129"/>
      <c r="EZB213" s="129"/>
      <c r="EZC213" s="129"/>
      <c r="EZD213" s="129"/>
      <c r="EZE213" s="129"/>
      <c r="EZF213" s="129"/>
      <c r="EZG213" s="129"/>
      <c r="EZH213" s="129"/>
      <c r="EZI213" s="129"/>
      <c r="EZJ213" s="129"/>
      <c r="EZK213" s="129"/>
      <c r="EZL213" s="129"/>
      <c r="EZM213" s="129"/>
      <c r="EZN213" s="129"/>
      <c r="EZO213" s="129"/>
      <c r="EZP213" s="129"/>
      <c r="EZQ213" s="129"/>
      <c r="EZR213" s="129"/>
      <c r="EZS213" s="129"/>
      <c r="EZT213" s="129"/>
      <c r="EZU213" s="129"/>
      <c r="EZV213" s="129"/>
      <c r="EZW213" s="129"/>
      <c r="EZX213" s="129"/>
      <c r="EZY213" s="129"/>
      <c r="EZZ213" s="129"/>
      <c r="FAA213" s="129"/>
      <c r="FAB213" s="129"/>
      <c r="FAC213" s="129"/>
      <c r="FAD213" s="129"/>
      <c r="FAE213" s="129"/>
      <c r="FAF213" s="129"/>
      <c r="FAG213" s="129"/>
      <c r="FAH213" s="129"/>
      <c r="FAI213" s="129"/>
      <c r="FAJ213" s="129"/>
      <c r="FAK213" s="129"/>
      <c r="FAL213" s="129"/>
      <c r="FAM213" s="129"/>
      <c r="FAN213" s="129"/>
      <c r="FAO213" s="129"/>
      <c r="FAP213" s="129"/>
      <c r="FAQ213" s="129"/>
      <c r="FAR213" s="129"/>
      <c r="FAS213" s="129"/>
      <c r="FAT213" s="129"/>
      <c r="FAU213" s="129"/>
      <c r="FAV213" s="129"/>
      <c r="FAW213" s="129"/>
      <c r="FAX213" s="129"/>
      <c r="FAY213" s="129"/>
      <c r="FAZ213" s="129"/>
      <c r="FBA213" s="129"/>
      <c r="FBB213" s="129"/>
      <c r="FBC213" s="129"/>
      <c r="FBD213" s="129"/>
      <c r="FBE213" s="129"/>
      <c r="FBF213" s="129"/>
      <c r="FBG213" s="129"/>
      <c r="FBH213" s="129"/>
      <c r="FBI213" s="129"/>
      <c r="FBJ213" s="129"/>
      <c r="FBK213" s="129"/>
      <c r="FBL213" s="129"/>
      <c r="FBM213" s="129"/>
      <c r="FBN213" s="129"/>
      <c r="FBO213" s="129"/>
      <c r="FBP213" s="129"/>
      <c r="FBQ213" s="129"/>
      <c r="FBR213" s="129"/>
      <c r="FBS213" s="129"/>
      <c r="FBT213" s="129"/>
      <c r="FBU213" s="129"/>
      <c r="FBV213" s="129"/>
      <c r="FBW213" s="129"/>
      <c r="FBX213" s="129"/>
      <c r="FBY213" s="129"/>
      <c r="FBZ213" s="129"/>
      <c r="FCA213" s="129"/>
      <c r="FCB213" s="129"/>
      <c r="FCC213" s="129"/>
      <c r="FCD213" s="129"/>
      <c r="FCE213" s="129"/>
      <c r="FCF213" s="129"/>
      <c r="FCG213" s="129"/>
      <c r="FCH213" s="129"/>
      <c r="FCI213" s="129"/>
      <c r="FCJ213" s="129"/>
      <c r="FCK213" s="129"/>
      <c r="FCL213" s="129"/>
      <c r="FCM213" s="129"/>
      <c r="FCN213" s="129"/>
      <c r="FCO213" s="129"/>
      <c r="FCP213" s="129"/>
      <c r="FCQ213" s="129"/>
      <c r="FCR213" s="129"/>
      <c r="FCS213" s="129"/>
      <c r="FCT213" s="129"/>
      <c r="FCU213" s="129"/>
      <c r="FCV213" s="129"/>
      <c r="FCW213" s="129"/>
      <c r="FCX213" s="129"/>
      <c r="FCY213" s="129"/>
      <c r="FCZ213" s="129"/>
      <c r="FDA213" s="129"/>
      <c r="FDB213" s="129"/>
      <c r="FDC213" s="129"/>
      <c r="FDD213" s="129"/>
      <c r="FDE213" s="129"/>
      <c r="FDF213" s="129"/>
      <c r="FDG213" s="129"/>
      <c r="FDH213" s="129"/>
      <c r="FDI213" s="129"/>
      <c r="FDJ213" s="129"/>
      <c r="FDK213" s="129"/>
      <c r="FDL213" s="129"/>
      <c r="FDM213" s="129"/>
      <c r="FDN213" s="129"/>
      <c r="FDO213" s="129"/>
      <c r="FDP213" s="129"/>
      <c r="FDQ213" s="129"/>
      <c r="FDR213" s="129"/>
      <c r="FDS213" s="129"/>
      <c r="FDT213" s="129"/>
      <c r="FDU213" s="129"/>
      <c r="FDV213" s="129"/>
      <c r="FDW213" s="129"/>
      <c r="FDX213" s="129"/>
      <c r="FDY213" s="129"/>
      <c r="FDZ213" s="129"/>
      <c r="FEA213" s="129"/>
      <c r="FEB213" s="129"/>
      <c r="FEC213" s="129"/>
      <c r="FED213" s="129"/>
      <c r="FEE213" s="129"/>
      <c r="FEF213" s="129"/>
      <c r="FEG213" s="129"/>
      <c r="FEH213" s="129"/>
      <c r="FEI213" s="129"/>
      <c r="FEJ213" s="129"/>
      <c r="FEK213" s="129"/>
      <c r="FEL213" s="129"/>
      <c r="FEM213" s="129"/>
      <c r="FEN213" s="129"/>
      <c r="FEO213" s="129"/>
      <c r="FEP213" s="129"/>
      <c r="FEQ213" s="129"/>
      <c r="FER213" s="129"/>
      <c r="FES213" s="129"/>
      <c r="FET213" s="129"/>
      <c r="FEU213" s="129"/>
      <c r="FEV213" s="129"/>
      <c r="FEW213" s="129"/>
      <c r="FEX213" s="129"/>
      <c r="FEY213" s="129"/>
      <c r="FEZ213" s="129"/>
      <c r="FFA213" s="129"/>
      <c r="FFB213" s="129"/>
      <c r="FFC213" s="129"/>
      <c r="FFD213" s="129"/>
      <c r="FFE213" s="129"/>
      <c r="FFF213" s="129"/>
      <c r="FFG213" s="129"/>
      <c r="FFH213" s="129"/>
      <c r="FFI213" s="129"/>
      <c r="FFJ213" s="129"/>
      <c r="FFK213" s="129"/>
      <c r="FFL213" s="129"/>
      <c r="FFM213" s="129"/>
      <c r="FFN213" s="129"/>
      <c r="FFO213" s="129"/>
      <c r="FFP213" s="129"/>
      <c r="FFQ213" s="129"/>
      <c r="FFR213" s="129"/>
      <c r="FFS213" s="129"/>
      <c r="FFT213" s="129"/>
      <c r="FFU213" s="129"/>
      <c r="FFV213" s="129"/>
      <c r="FFW213" s="129"/>
      <c r="FFX213" s="129"/>
      <c r="FFY213" s="129"/>
      <c r="FFZ213" s="129"/>
      <c r="FGA213" s="129"/>
      <c r="FGB213" s="129"/>
      <c r="FGC213" s="129"/>
      <c r="FGD213" s="129"/>
      <c r="FGE213" s="129"/>
      <c r="FGF213" s="129"/>
      <c r="FGG213" s="129"/>
      <c r="FGH213" s="129"/>
      <c r="FGI213" s="129"/>
      <c r="FGJ213" s="129"/>
      <c r="FGK213" s="129"/>
      <c r="FGL213" s="129"/>
      <c r="FGM213" s="129"/>
      <c r="FGN213" s="129"/>
      <c r="FGO213" s="129"/>
      <c r="FGP213" s="129"/>
      <c r="FGQ213" s="129"/>
      <c r="FGR213" s="129"/>
      <c r="FGS213" s="129"/>
      <c r="FGT213" s="129"/>
      <c r="FGU213" s="129"/>
      <c r="FGV213" s="129"/>
      <c r="FGW213" s="129"/>
      <c r="FGX213" s="129"/>
      <c r="FGY213" s="129"/>
      <c r="FGZ213" s="129"/>
      <c r="FHA213" s="129"/>
      <c r="FHB213" s="129"/>
      <c r="FHC213" s="129"/>
      <c r="FHD213" s="129"/>
      <c r="FHE213" s="129"/>
      <c r="FHF213" s="129"/>
      <c r="FHG213" s="129"/>
      <c r="FHH213" s="129"/>
      <c r="FHI213" s="129"/>
      <c r="FHJ213" s="129"/>
      <c r="FHK213" s="129"/>
      <c r="FHL213" s="129"/>
      <c r="FHM213" s="129"/>
      <c r="FHN213" s="129"/>
      <c r="FHO213" s="129"/>
      <c r="FHP213" s="129"/>
      <c r="FHQ213" s="129"/>
      <c r="FHR213" s="129"/>
      <c r="FHS213" s="129"/>
      <c r="FHT213" s="129"/>
      <c r="FHU213" s="129"/>
      <c r="FHV213" s="129"/>
      <c r="FHW213" s="129"/>
      <c r="FHX213" s="129"/>
      <c r="FHY213" s="129"/>
      <c r="FHZ213" s="129"/>
      <c r="FIA213" s="129"/>
      <c r="FIB213" s="129"/>
      <c r="FIC213" s="129"/>
      <c r="FID213" s="129"/>
      <c r="FIE213" s="129"/>
      <c r="FIF213" s="129"/>
      <c r="FIG213" s="129"/>
      <c r="FIH213" s="129"/>
      <c r="FII213" s="129"/>
      <c r="FIJ213" s="129"/>
      <c r="FIK213" s="129"/>
      <c r="FIL213" s="129"/>
      <c r="FIM213" s="129"/>
      <c r="FIN213" s="129"/>
      <c r="FIO213" s="129"/>
      <c r="FIP213" s="129"/>
      <c r="FIQ213" s="129"/>
      <c r="FIR213" s="129"/>
      <c r="FIS213" s="129"/>
      <c r="FIT213" s="129"/>
      <c r="FIU213" s="129"/>
      <c r="FIV213" s="129"/>
      <c r="FIW213" s="129"/>
      <c r="FIX213" s="129"/>
      <c r="FIY213" s="129"/>
      <c r="FIZ213" s="129"/>
      <c r="FJA213" s="129"/>
      <c r="FJB213" s="129"/>
      <c r="FJC213" s="129"/>
      <c r="FJD213" s="129"/>
      <c r="FJE213" s="129"/>
      <c r="FJF213" s="129"/>
      <c r="FJG213" s="129"/>
      <c r="FJH213" s="129"/>
      <c r="FJI213" s="129"/>
      <c r="FJJ213" s="129"/>
      <c r="FJK213" s="129"/>
      <c r="FJL213" s="129"/>
      <c r="FJM213" s="129"/>
      <c r="FJN213" s="129"/>
      <c r="FJO213" s="129"/>
      <c r="FJP213" s="129"/>
      <c r="FJQ213" s="129"/>
      <c r="FJR213" s="129"/>
      <c r="FJS213" s="129"/>
      <c r="FJT213" s="129"/>
      <c r="FJU213" s="129"/>
      <c r="FJV213" s="129"/>
      <c r="FJW213" s="129"/>
      <c r="FJX213" s="129"/>
      <c r="FJY213" s="129"/>
      <c r="FJZ213" s="129"/>
      <c r="FKA213" s="129"/>
      <c r="FKB213" s="129"/>
      <c r="FKC213" s="129"/>
      <c r="FKD213" s="129"/>
      <c r="FKE213" s="129"/>
      <c r="FKF213" s="129"/>
      <c r="FKG213" s="129"/>
      <c r="FKH213" s="129"/>
      <c r="FKI213" s="129"/>
      <c r="FKJ213" s="129"/>
      <c r="FKK213" s="129"/>
      <c r="FKL213" s="129"/>
      <c r="FKM213" s="129"/>
      <c r="FKN213" s="129"/>
      <c r="FKO213" s="129"/>
      <c r="FKP213" s="129"/>
      <c r="FKQ213" s="129"/>
      <c r="FKR213" s="129"/>
      <c r="FKS213" s="129"/>
      <c r="FKT213" s="129"/>
      <c r="FKU213" s="129"/>
      <c r="FKV213" s="129"/>
      <c r="FKW213" s="129"/>
      <c r="FKX213" s="129"/>
      <c r="FKY213" s="129"/>
      <c r="FKZ213" s="129"/>
      <c r="FLA213" s="129"/>
      <c r="FLB213" s="129"/>
      <c r="FLC213" s="129"/>
      <c r="FLD213" s="129"/>
      <c r="FLE213" s="129"/>
      <c r="FLF213" s="129"/>
      <c r="FLG213" s="129"/>
      <c r="FLH213" s="129"/>
      <c r="FLI213" s="129"/>
      <c r="FLJ213" s="129"/>
      <c r="FLK213" s="129"/>
      <c r="FLL213" s="129"/>
      <c r="FLM213" s="129"/>
      <c r="FLN213" s="129"/>
      <c r="FLO213" s="129"/>
      <c r="FLP213" s="129"/>
      <c r="FLQ213" s="129"/>
      <c r="FLR213" s="129"/>
      <c r="FLS213" s="129"/>
      <c r="FLT213" s="129"/>
      <c r="FLU213" s="129"/>
      <c r="FLV213" s="129"/>
      <c r="FLW213" s="129"/>
      <c r="FLX213" s="129"/>
      <c r="FLY213" s="129"/>
      <c r="FLZ213" s="129"/>
      <c r="FMA213" s="129"/>
      <c r="FMB213" s="129"/>
      <c r="FMC213" s="129"/>
      <c r="FMD213" s="129"/>
      <c r="FME213" s="129"/>
      <c r="FMF213" s="129"/>
      <c r="FMG213" s="129"/>
      <c r="FMH213" s="129"/>
      <c r="FMI213" s="129"/>
      <c r="FMJ213" s="129"/>
      <c r="FMK213" s="129"/>
      <c r="FML213" s="129"/>
      <c r="FMM213" s="129"/>
      <c r="FMN213" s="129"/>
      <c r="FMO213" s="129"/>
      <c r="FMP213" s="129"/>
      <c r="FMQ213" s="129"/>
      <c r="FMR213" s="129"/>
      <c r="FMS213" s="129"/>
      <c r="FMT213" s="129"/>
      <c r="FMU213" s="129"/>
      <c r="FMV213" s="129"/>
      <c r="FMW213" s="129"/>
      <c r="FMX213" s="129"/>
      <c r="FMY213" s="129"/>
      <c r="FMZ213" s="129"/>
      <c r="FNA213" s="129"/>
      <c r="FNB213" s="129"/>
      <c r="FNC213" s="129"/>
      <c r="FND213" s="129"/>
      <c r="FNE213" s="129"/>
      <c r="FNF213" s="129"/>
      <c r="FNG213" s="129"/>
      <c r="FNH213" s="129"/>
      <c r="FNI213" s="129"/>
      <c r="FNJ213" s="129"/>
      <c r="FNK213" s="129"/>
      <c r="FNL213" s="129"/>
      <c r="FNM213" s="129"/>
      <c r="FNN213" s="129"/>
      <c r="FNO213" s="129"/>
      <c r="FNP213" s="129"/>
      <c r="FNQ213" s="129"/>
      <c r="FNR213" s="129"/>
      <c r="FNS213" s="129"/>
      <c r="FNT213" s="129"/>
      <c r="FNU213" s="129"/>
      <c r="FNV213" s="129"/>
      <c r="FNW213" s="129"/>
      <c r="FNX213" s="129"/>
      <c r="FNY213" s="129"/>
      <c r="FNZ213" s="129"/>
      <c r="FOA213" s="129"/>
      <c r="FOB213" s="129"/>
      <c r="FOC213" s="129"/>
      <c r="FOD213" s="129"/>
      <c r="FOE213" s="129"/>
      <c r="FOF213" s="129"/>
      <c r="FOG213" s="129"/>
      <c r="FOH213" s="129"/>
      <c r="FOI213" s="129"/>
      <c r="FOJ213" s="129"/>
      <c r="FOK213" s="129"/>
      <c r="FOL213" s="129"/>
      <c r="FOM213" s="129"/>
      <c r="FON213" s="129"/>
      <c r="FOO213" s="129"/>
      <c r="FOP213" s="129"/>
      <c r="FOQ213" s="129"/>
      <c r="FOR213" s="129"/>
      <c r="FOS213" s="129"/>
      <c r="FOT213" s="129"/>
      <c r="FOU213" s="129"/>
      <c r="FOV213" s="129"/>
      <c r="FOW213" s="129"/>
      <c r="FOX213" s="129"/>
      <c r="FOY213" s="129"/>
      <c r="FOZ213" s="129"/>
      <c r="FPA213" s="129"/>
      <c r="FPB213" s="129"/>
      <c r="FPC213" s="129"/>
      <c r="FPD213" s="129"/>
      <c r="FPE213" s="129"/>
      <c r="FPF213" s="129"/>
      <c r="FPG213" s="129"/>
      <c r="FPH213" s="129"/>
      <c r="FPI213" s="129"/>
      <c r="FPJ213" s="129"/>
      <c r="FPK213" s="129"/>
      <c r="FPL213" s="129"/>
      <c r="FPM213" s="129"/>
      <c r="FPN213" s="129"/>
      <c r="FPO213" s="129"/>
      <c r="FPP213" s="129"/>
      <c r="FPQ213" s="129"/>
      <c r="FPR213" s="129"/>
      <c r="FPS213" s="129"/>
      <c r="FPT213" s="129"/>
      <c r="FPU213" s="129"/>
      <c r="FPV213" s="129"/>
      <c r="FPW213" s="129"/>
      <c r="FPX213" s="129"/>
      <c r="FPY213" s="129"/>
      <c r="FPZ213" s="129"/>
      <c r="FQA213" s="129"/>
      <c r="FQB213" s="129"/>
      <c r="FQC213" s="129"/>
      <c r="FQD213" s="129"/>
      <c r="FQE213" s="129"/>
      <c r="FQF213" s="129"/>
      <c r="FQG213" s="129"/>
      <c r="FQH213" s="129"/>
      <c r="FQI213" s="129"/>
      <c r="FQJ213" s="129"/>
      <c r="FQK213" s="129"/>
      <c r="FQL213" s="129"/>
      <c r="FQM213" s="129"/>
      <c r="FQN213" s="129"/>
      <c r="FQO213" s="129"/>
      <c r="FQP213" s="129"/>
      <c r="FQQ213" s="129"/>
      <c r="FQR213" s="129"/>
      <c r="FQS213" s="129"/>
      <c r="FQT213" s="129"/>
      <c r="FQU213" s="129"/>
      <c r="FQV213" s="129"/>
      <c r="FQW213" s="129"/>
      <c r="FQX213" s="129"/>
      <c r="FQY213" s="129"/>
      <c r="FQZ213" s="129"/>
      <c r="FRA213" s="129"/>
      <c r="FRB213" s="129"/>
      <c r="FRC213" s="129"/>
      <c r="FRD213" s="129"/>
      <c r="FRE213" s="129"/>
      <c r="FRF213" s="129"/>
      <c r="FRG213" s="129"/>
      <c r="FRH213" s="129"/>
      <c r="FRI213" s="129"/>
      <c r="FRJ213" s="129"/>
      <c r="FRK213" s="129"/>
      <c r="FRL213" s="129"/>
      <c r="FRM213" s="129"/>
      <c r="FRN213" s="129"/>
      <c r="FRO213" s="129"/>
      <c r="FRP213" s="129"/>
      <c r="FRQ213" s="129"/>
      <c r="FRR213" s="129"/>
      <c r="FRS213" s="129"/>
      <c r="FRT213" s="129"/>
      <c r="FRU213" s="129"/>
      <c r="FRV213" s="129"/>
      <c r="FRW213" s="129"/>
      <c r="FRX213" s="129"/>
      <c r="FRY213" s="129"/>
      <c r="FRZ213" s="129"/>
      <c r="FSA213" s="129"/>
      <c r="FSB213" s="129"/>
      <c r="FSC213" s="129"/>
      <c r="FSD213" s="129"/>
      <c r="FSE213" s="129"/>
      <c r="FSF213" s="129"/>
      <c r="FSG213" s="129"/>
      <c r="FSH213" s="129"/>
      <c r="FSI213" s="129"/>
      <c r="FSJ213" s="129"/>
      <c r="FSK213" s="129"/>
      <c r="FSL213" s="129"/>
      <c r="FSM213" s="129"/>
      <c r="FSN213" s="129"/>
      <c r="FSO213" s="129"/>
      <c r="FSP213" s="129"/>
      <c r="FSQ213" s="129"/>
      <c r="FSR213" s="129"/>
      <c r="FSS213" s="129"/>
      <c r="FST213" s="129"/>
      <c r="FSU213" s="129"/>
      <c r="FSV213" s="129"/>
      <c r="FSW213" s="129"/>
      <c r="FSX213" s="129"/>
      <c r="FSY213" s="129"/>
      <c r="FSZ213" s="129"/>
      <c r="FTA213" s="129"/>
      <c r="FTB213" s="129"/>
      <c r="FTC213" s="129"/>
      <c r="FTD213" s="129"/>
      <c r="FTE213" s="129"/>
      <c r="FTF213" s="129"/>
      <c r="FTG213" s="129"/>
      <c r="FTH213" s="129"/>
      <c r="FTI213" s="129"/>
      <c r="FTJ213" s="129"/>
      <c r="FTK213" s="129"/>
      <c r="FTL213" s="129"/>
      <c r="FTM213" s="129"/>
      <c r="FTN213" s="129"/>
      <c r="FTO213" s="129"/>
      <c r="FTP213" s="129"/>
      <c r="FTQ213" s="129"/>
      <c r="FTR213" s="129"/>
      <c r="FTS213" s="129"/>
      <c r="FTT213" s="129"/>
      <c r="FTU213" s="129"/>
      <c r="FTV213" s="129"/>
      <c r="FTW213" s="129"/>
      <c r="FTX213" s="129"/>
      <c r="FTY213" s="129"/>
      <c r="FTZ213" s="129"/>
      <c r="FUA213" s="129"/>
      <c r="FUB213" s="129"/>
      <c r="FUC213" s="129"/>
      <c r="FUD213" s="129"/>
      <c r="FUE213" s="129"/>
      <c r="FUF213" s="129"/>
      <c r="FUG213" s="129"/>
      <c r="FUH213" s="129"/>
      <c r="FUI213" s="129"/>
      <c r="FUJ213" s="129"/>
      <c r="FUK213" s="129"/>
      <c r="FUL213" s="129"/>
      <c r="FUM213" s="129"/>
      <c r="FUN213" s="129"/>
      <c r="FUO213" s="129"/>
      <c r="FUP213" s="129"/>
      <c r="FUQ213" s="129"/>
      <c r="FUR213" s="129"/>
      <c r="FUS213" s="129"/>
      <c r="FUT213" s="129"/>
      <c r="FUU213" s="129"/>
      <c r="FUV213" s="129"/>
      <c r="FUW213" s="129"/>
      <c r="FUX213" s="129"/>
      <c r="FUY213" s="129"/>
      <c r="FUZ213" s="129"/>
      <c r="FVA213" s="129"/>
      <c r="FVB213" s="129"/>
      <c r="FVC213" s="129"/>
      <c r="FVD213" s="129"/>
      <c r="FVE213" s="129"/>
      <c r="FVF213" s="129"/>
      <c r="FVG213" s="129"/>
      <c r="FVH213" s="129"/>
      <c r="FVI213" s="129"/>
      <c r="FVJ213" s="129"/>
      <c r="FVK213" s="129"/>
      <c r="FVL213" s="129"/>
      <c r="FVM213" s="129"/>
      <c r="FVN213" s="129"/>
      <c r="FVO213" s="129"/>
      <c r="FVP213" s="129"/>
      <c r="FVQ213" s="129"/>
      <c r="FVR213" s="129"/>
      <c r="FVS213" s="129"/>
      <c r="FVT213" s="129"/>
      <c r="FVU213" s="129"/>
      <c r="FVV213" s="129"/>
      <c r="FVW213" s="129"/>
      <c r="FVX213" s="129"/>
      <c r="FVY213" s="129"/>
      <c r="FVZ213" s="129"/>
      <c r="FWA213" s="129"/>
      <c r="FWB213" s="129"/>
      <c r="FWC213" s="129"/>
      <c r="FWD213" s="129"/>
      <c r="FWE213" s="129"/>
      <c r="FWF213" s="129"/>
      <c r="FWG213" s="129"/>
      <c r="FWH213" s="129"/>
      <c r="FWI213" s="129"/>
      <c r="FWJ213" s="129"/>
      <c r="FWK213" s="129"/>
      <c r="FWL213" s="129"/>
      <c r="FWM213" s="129"/>
      <c r="FWN213" s="129"/>
      <c r="FWO213" s="129"/>
      <c r="FWP213" s="129"/>
      <c r="FWQ213" s="129"/>
      <c r="FWR213" s="129"/>
      <c r="FWS213" s="129"/>
      <c r="FWT213" s="129"/>
      <c r="FWU213" s="129"/>
      <c r="FWV213" s="129"/>
      <c r="FWW213" s="129"/>
      <c r="FWX213" s="129"/>
      <c r="FWY213" s="129"/>
      <c r="FWZ213" s="129"/>
      <c r="FXA213" s="129"/>
      <c r="FXB213" s="129"/>
      <c r="FXC213" s="129"/>
      <c r="FXD213" s="129"/>
      <c r="FXE213" s="129"/>
      <c r="FXF213" s="129"/>
      <c r="FXG213" s="129"/>
      <c r="FXH213" s="129"/>
      <c r="FXI213" s="129"/>
      <c r="FXJ213" s="129"/>
      <c r="FXK213" s="129"/>
      <c r="FXL213" s="129"/>
      <c r="FXM213" s="129"/>
      <c r="FXN213" s="129"/>
      <c r="FXO213" s="129"/>
      <c r="FXP213" s="129"/>
      <c r="FXQ213" s="129"/>
      <c r="FXR213" s="129"/>
      <c r="FXS213" s="129"/>
      <c r="FXT213" s="129"/>
      <c r="FXU213" s="129"/>
      <c r="FXV213" s="129"/>
      <c r="FXW213" s="129"/>
      <c r="FXX213" s="129"/>
      <c r="FXY213" s="129"/>
      <c r="FXZ213" s="129"/>
      <c r="FYA213" s="129"/>
      <c r="FYB213" s="129"/>
      <c r="FYC213" s="129"/>
      <c r="FYD213" s="129"/>
      <c r="FYE213" s="129"/>
      <c r="FYF213" s="129"/>
      <c r="FYG213" s="129"/>
      <c r="FYH213" s="129"/>
      <c r="FYI213" s="129"/>
      <c r="FYJ213" s="129"/>
      <c r="FYK213" s="129"/>
      <c r="FYL213" s="129"/>
      <c r="FYM213" s="129"/>
      <c r="FYN213" s="129"/>
      <c r="FYO213" s="129"/>
      <c r="FYP213" s="129"/>
      <c r="FYQ213" s="129"/>
      <c r="FYR213" s="129"/>
      <c r="FYS213" s="129"/>
      <c r="FYT213" s="129"/>
      <c r="FYU213" s="129"/>
      <c r="FYV213" s="129"/>
      <c r="FYW213" s="129"/>
      <c r="FYX213" s="129"/>
      <c r="FYY213" s="129"/>
      <c r="FYZ213" s="129"/>
      <c r="FZA213" s="129"/>
      <c r="FZB213" s="129"/>
      <c r="FZC213" s="129"/>
      <c r="FZD213" s="129"/>
      <c r="FZE213" s="129"/>
      <c r="FZF213" s="129"/>
      <c r="FZG213" s="129"/>
      <c r="FZH213" s="129"/>
      <c r="FZI213" s="129"/>
      <c r="FZJ213" s="129"/>
      <c r="FZK213" s="129"/>
      <c r="FZL213" s="129"/>
      <c r="FZM213" s="129"/>
      <c r="FZN213" s="129"/>
      <c r="FZO213" s="129"/>
      <c r="FZP213" s="129"/>
      <c r="FZQ213" s="129"/>
      <c r="FZR213" s="129"/>
      <c r="FZS213" s="129"/>
      <c r="FZT213" s="129"/>
      <c r="FZU213" s="129"/>
      <c r="FZV213" s="129"/>
      <c r="FZW213" s="129"/>
      <c r="FZX213" s="129"/>
      <c r="FZY213" s="129"/>
      <c r="FZZ213" s="129"/>
      <c r="GAA213" s="129"/>
      <c r="GAB213" s="129"/>
      <c r="GAC213" s="129"/>
      <c r="GAD213" s="129"/>
      <c r="GAE213" s="129"/>
      <c r="GAF213" s="129"/>
      <c r="GAG213" s="129"/>
      <c r="GAH213" s="129"/>
      <c r="GAI213" s="129"/>
      <c r="GAJ213" s="129"/>
      <c r="GAK213" s="129"/>
      <c r="GAL213" s="129"/>
      <c r="GAM213" s="129"/>
      <c r="GAN213" s="129"/>
      <c r="GAO213" s="129"/>
      <c r="GAP213" s="129"/>
      <c r="GAQ213" s="129"/>
      <c r="GAR213" s="129"/>
      <c r="GAS213" s="129"/>
      <c r="GAT213" s="129"/>
      <c r="GAU213" s="129"/>
      <c r="GAV213" s="129"/>
      <c r="GAW213" s="129"/>
      <c r="GAX213" s="129"/>
      <c r="GAY213" s="129"/>
      <c r="GAZ213" s="129"/>
      <c r="GBA213" s="129"/>
      <c r="GBB213" s="129"/>
      <c r="GBC213" s="129"/>
      <c r="GBD213" s="129"/>
      <c r="GBE213" s="129"/>
      <c r="GBF213" s="129"/>
      <c r="GBG213" s="129"/>
      <c r="GBH213" s="129"/>
      <c r="GBI213" s="129"/>
      <c r="GBJ213" s="129"/>
      <c r="GBK213" s="129"/>
      <c r="GBL213" s="129"/>
      <c r="GBM213" s="129"/>
      <c r="GBN213" s="129"/>
      <c r="GBO213" s="129"/>
      <c r="GBP213" s="129"/>
      <c r="GBQ213" s="129"/>
      <c r="GBR213" s="129"/>
      <c r="GBS213" s="129"/>
      <c r="GBT213" s="129"/>
      <c r="GBU213" s="129"/>
      <c r="GBV213" s="129"/>
      <c r="GBW213" s="129"/>
      <c r="GBX213" s="129"/>
      <c r="GBY213" s="129"/>
      <c r="GBZ213" s="129"/>
      <c r="GCA213" s="129"/>
      <c r="GCB213" s="129"/>
      <c r="GCC213" s="129"/>
      <c r="GCD213" s="129"/>
      <c r="GCE213" s="129"/>
      <c r="GCF213" s="129"/>
      <c r="GCG213" s="129"/>
      <c r="GCH213" s="129"/>
      <c r="GCI213" s="129"/>
      <c r="GCJ213" s="129"/>
      <c r="GCK213" s="129"/>
      <c r="GCL213" s="129"/>
      <c r="GCM213" s="129"/>
      <c r="GCN213" s="129"/>
      <c r="GCO213" s="129"/>
      <c r="GCP213" s="129"/>
      <c r="GCQ213" s="129"/>
      <c r="GCR213" s="129"/>
      <c r="GCS213" s="129"/>
      <c r="GCT213" s="129"/>
      <c r="GCU213" s="129"/>
      <c r="GCV213" s="129"/>
      <c r="GCW213" s="129"/>
      <c r="GCX213" s="129"/>
      <c r="GCY213" s="129"/>
      <c r="GCZ213" s="129"/>
      <c r="GDA213" s="129"/>
      <c r="GDB213" s="129"/>
      <c r="GDC213" s="129"/>
      <c r="GDD213" s="129"/>
      <c r="GDE213" s="129"/>
      <c r="GDF213" s="129"/>
      <c r="GDG213" s="129"/>
      <c r="GDH213" s="129"/>
      <c r="GDI213" s="129"/>
      <c r="GDJ213" s="129"/>
      <c r="GDK213" s="129"/>
      <c r="GDL213" s="129"/>
      <c r="GDM213" s="129"/>
      <c r="GDN213" s="129"/>
      <c r="GDO213" s="129"/>
      <c r="GDP213" s="129"/>
      <c r="GDQ213" s="129"/>
      <c r="GDR213" s="129"/>
      <c r="GDS213" s="129"/>
      <c r="GDT213" s="129"/>
      <c r="GDU213" s="129"/>
      <c r="GDV213" s="129"/>
      <c r="GDW213" s="129"/>
      <c r="GDX213" s="129"/>
      <c r="GDY213" s="129"/>
      <c r="GDZ213" s="129"/>
      <c r="GEA213" s="129"/>
      <c r="GEB213" s="129"/>
      <c r="GEC213" s="129"/>
      <c r="GED213" s="129"/>
      <c r="GEE213" s="129"/>
      <c r="GEF213" s="129"/>
      <c r="GEG213" s="129"/>
      <c r="GEH213" s="129"/>
      <c r="GEI213" s="129"/>
      <c r="GEJ213" s="129"/>
      <c r="GEK213" s="129"/>
      <c r="GEL213" s="129"/>
      <c r="GEM213" s="129"/>
      <c r="GEN213" s="129"/>
      <c r="GEO213" s="129"/>
      <c r="GEP213" s="129"/>
      <c r="GEQ213" s="129"/>
      <c r="GER213" s="129"/>
      <c r="GES213" s="129"/>
      <c r="GET213" s="129"/>
      <c r="GEU213" s="129"/>
      <c r="GEV213" s="129"/>
      <c r="GEW213" s="129"/>
      <c r="GEX213" s="129"/>
      <c r="GEY213" s="129"/>
      <c r="GEZ213" s="129"/>
      <c r="GFA213" s="129"/>
      <c r="GFB213" s="129"/>
      <c r="GFC213" s="129"/>
      <c r="GFD213" s="129"/>
      <c r="GFE213" s="129"/>
      <c r="GFF213" s="129"/>
      <c r="GFG213" s="129"/>
      <c r="GFH213" s="129"/>
      <c r="GFI213" s="129"/>
      <c r="GFJ213" s="129"/>
      <c r="GFK213" s="129"/>
      <c r="GFL213" s="129"/>
      <c r="GFM213" s="129"/>
      <c r="GFN213" s="129"/>
      <c r="GFO213" s="129"/>
      <c r="GFP213" s="129"/>
      <c r="GFQ213" s="129"/>
      <c r="GFR213" s="129"/>
      <c r="GFS213" s="129"/>
      <c r="GFT213" s="129"/>
      <c r="GFU213" s="129"/>
      <c r="GFV213" s="129"/>
      <c r="GFW213" s="129"/>
      <c r="GFX213" s="129"/>
      <c r="GFY213" s="129"/>
      <c r="GFZ213" s="129"/>
      <c r="GGA213" s="129"/>
      <c r="GGB213" s="129"/>
      <c r="GGC213" s="129"/>
      <c r="GGD213" s="129"/>
      <c r="GGE213" s="129"/>
      <c r="GGF213" s="129"/>
      <c r="GGG213" s="129"/>
      <c r="GGH213" s="129"/>
      <c r="GGI213" s="129"/>
      <c r="GGJ213" s="129"/>
      <c r="GGK213" s="129"/>
      <c r="GGL213" s="129"/>
      <c r="GGM213" s="129"/>
      <c r="GGN213" s="129"/>
      <c r="GGO213" s="129"/>
      <c r="GGP213" s="129"/>
      <c r="GGQ213" s="129"/>
      <c r="GGR213" s="129"/>
      <c r="GGS213" s="129"/>
      <c r="GGT213" s="129"/>
      <c r="GGU213" s="129"/>
      <c r="GGV213" s="129"/>
      <c r="GGW213" s="129"/>
      <c r="GGX213" s="129"/>
      <c r="GGY213" s="129"/>
      <c r="GGZ213" s="129"/>
      <c r="GHA213" s="129"/>
      <c r="GHB213" s="129"/>
      <c r="GHC213" s="129"/>
      <c r="GHD213" s="129"/>
      <c r="GHE213" s="129"/>
      <c r="GHF213" s="129"/>
      <c r="GHG213" s="129"/>
      <c r="GHH213" s="129"/>
      <c r="GHI213" s="129"/>
      <c r="GHJ213" s="129"/>
      <c r="GHK213" s="129"/>
      <c r="GHL213" s="129"/>
      <c r="GHM213" s="129"/>
      <c r="GHN213" s="129"/>
      <c r="GHO213" s="129"/>
      <c r="GHP213" s="129"/>
      <c r="GHQ213" s="129"/>
      <c r="GHR213" s="129"/>
      <c r="GHS213" s="129"/>
      <c r="GHT213" s="129"/>
      <c r="GHU213" s="129"/>
      <c r="GHV213" s="129"/>
      <c r="GHW213" s="129"/>
      <c r="GHX213" s="129"/>
      <c r="GHY213" s="129"/>
      <c r="GHZ213" s="129"/>
      <c r="GIA213" s="129"/>
      <c r="GIB213" s="129"/>
      <c r="GIC213" s="129"/>
      <c r="GID213" s="129"/>
      <c r="GIE213" s="129"/>
      <c r="GIF213" s="129"/>
      <c r="GIG213" s="129"/>
      <c r="GIH213" s="129"/>
      <c r="GII213" s="129"/>
      <c r="GIJ213" s="129"/>
      <c r="GIK213" s="129"/>
      <c r="GIL213" s="129"/>
      <c r="GIM213" s="129"/>
      <c r="GIN213" s="129"/>
      <c r="GIO213" s="129"/>
      <c r="GIP213" s="129"/>
      <c r="GIQ213" s="129"/>
      <c r="GIR213" s="129"/>
      <c r="GIS213" s="129"/>
      <c r="GIT213" s="129"/>
      <c r="GIU213" s="129"/>
      <c r="GIV213" s="129"/>
      <c r="GIW213" s="129"/>
      <c r="GIX213" s="129"/>
      <c r="GIY213" s="129"/>
      <c r="GIZ213" s="129"/>
      <c r="GJA213" s="129"/>
      <c r="GJB213" s="129"/>
      <c r="GJC213" s="129"/>
      <c r="GJD213" s="129"/>
      <c r="GJE213" s="129"/>
      <c r="GJF213" s="129"/>
      <c r="GJG213" s="129"/>
      <c r="GJH213" s="129"/>
      <c r="GJI213" s="129"/>
      <c r="GJJ213" s="129"/>
      <c r="GJK213" s="129"/>
      <c r="GJL213" s="129"/>
      <c r="GJM213" s="129"/>
      <c r="GJN213" s="129"/>
      <c r="GJO213" s="129"/>
      <c r="GJP213" s="129"/>
      <c r="GJQ213" s="129"/>
      <c r="GJR213" s="129"/>
      <c r="GJS213" s="129"/>
      <c r="GJT213" s="129"/>
      <c r="GJU213" s="129"/>
      <c r="GJV213" s="129"/>
      <c r="GJW213" s="129"/>
      <c r="GJX213" s="129"/>
      <c r="GJY213" s="129"/>
      <c r="GJZ213" s="129"/>
      <c r="GKA213" s="129"/>
      <c r="GKB213" s="129"/>
      <c r="GKC213" s="129"/>
      <c r="GKD213" s="129"/>
      <c r="GKE213" s="129"/>
      <c r="GKF213" s="129"/>
      <c r="GKG213" s="129"/>
      <c r="GKH213" s="129"/>
      <c r="GKI213" s="129"/>
      <c r="GKJ213" s="129"/>
      <c r="GKK213" s="129"/>
      <c r="GKL213" s="129"/>
      <c r="GKM213" s="129"/>
      <c r="GKN213" s="129"/>
      <c r="GKO213" s="129"/>
      <c r="GKP213" s="129"/>
      <c r="GKQ213" s="129"/>
      <c r="GKR213" s="129"/>
      <c r="GKS213" s="129"/>
      <c r="GKT213" s="129"/>
      <c r="GKU213" s="129"/>
      <c r="GKV213" s="129"/>
      <c r="GKW213" s="129"/>
      <c r="GKX213" s="129"/>
      <c r="GKY213" s="129"/>
      <c r="GKZ213" s="129"/>
      <c r="GLA213" s="129"/>
      <c r="GLB213" s="129"/>
      <c r="GLC213" s="129"/>
      <c r="GLD213" s="129"/>
      <c r="GLE213" s="129"/>
      <c r="GLF213" s="129"/>
      <c r="GLG213" s="129"/>
      <c r="GLH213" s="129"/>
      <c r="GLI213" s="129"/>
      <c r="GLJ213" s="129"/>
      <c r="GLK213" s="129"/>
      <c r="GLL213" s="129"/>
      <c r="GLM213" s="129"/>
      <c r="GLN213" s="129"/>
      <c r="GLO213" s="129"/>
      <c r="GLP213" s="129"/>
      <c r="GLQ213" s="129"/>
      <c r="GLR213" s="129"/>
      <c r="GLS213" s="129"/>
      <c r="GLT213" s="129"/>
      <c r="GLU213" s="129"/>
      <c r="GLV213" s="129"/>
      <c r="GLW213" s="129"/>
      <c r="GLX213" s="129"/>
      <c r="GLY213" s="129"/>
      <c r="GLZ213" s="129"/>
      <c r="GMA213" s="129"/>
      <c r="GMB213" s="129"/>
      <c r="GMC213" s="129"/>
      <c r="GMD213" s="129"/>
      <c r="GME213" s="129"/>
      <c r="GMF213" s="129"/>
      <c r="GMG213" s="129"/>
      <c r="GMH213" s="129"/>
      <c r="GMI213" s="129"/>
      <c r="GMJ213" s="129"/>
      <c r="GMK213" s="129"/>
      <c r="GML213" s="129"/>
      <c r="GMM213" s="129"/>
      <c r="GMN213" s="129"/>
      <c r="GMO213" s="129"/>
      <c r="GMP213" s="129"/>
      <c r="GMQ213" s="129"/>
      <c r="GMR213" s="129"/>
      <c r="GMS213" s="129"/>
      <c r="GMT213" s="129"/>
      <c r="GMU213" s="129"/>
      <c r="GMV213" s="129"/>
      <c r="GMW213" s="129"/>
      <c r="GMX213" s="129"/>
      <c r="GMY213" s="129"/>
      <c r="GMZ213" s="129"/>
      <c r="GNA213" s="129"/>
      <c r="GNB213" s="129"/>
      <c r="GNC213" s="129"/>
      <c r="GND213" s="129"/>
      <c r="GNE213" s="129"/>
      <c r="GNF213" s="129"/>
      <c r="GNG213" s="129"/>
      <c r="GNH213" s="129"/>
      <c r="GNI213" s="129"/>
      <c r="GNJ213" s="129"/>
      <c r="GNK213" s="129"/>
      <c r="GNL213" s="129"/>
      <c r="GNM213" s="129"/>
      <c r="GNN213" s="129"/>
      <c r="GNO213" s="129"/>
      <c r="GNP213" s="129"/>
      <c r="GNQ213" s="129"/>
      <c r="GNR213" s="129"/>
      <c r="GNS213" s="129"/>
      <c r="GNT213" s="129"/>
      <c r="GNU213" s="129"/>
      <c r="GNV213" s="129"/>
      <c r="GNW213" s="129"/>
      <c r="GNX213" s="129"/>
      <c r="GNY213" s="129"/>
      <c r="GNZ213" s="129"/>
      <c r="GOA213" s="129"/>
      <c r="GOB213" s="129"/>
      <c r="GOC213" s="129"/>
      <c r="GOD213" s="129"/>
      <c r="GOE213" s="129"/>
      <c r="GOF213" s="129"/>
      <c r="GOG213" s="129"/>
      <c r="GOH213" s="129"/>
      <c r="GOI213" s="129"/>
      <c r="GOJ213" s="129"/>
      <c r="GOK213" s="129"/>
      <c r="GOL213" s="129"/>
      <c r="GOM213" s="129"/>
      <c r="GON213" s="129"/>
      <c r="GOO213" s="129"/>
      <c r="GOP213" s="129"/>
      <c r="GOQ213" s="129"/>
      <c r="GOR213" s="129"/>
      <c r="GOS213" s="129"/>
      <c r="GOT213" s="129"/>
      <c r="GOU213" s="129"/>
      <c r="GOV213" s="129"/>
      <c r="GOW213" s="129"/>
      <c r="GOX213" s="129"/>
      <c r="GOY213" s="129"/>
      <c r="GOZ213" s="129"/>
      <c r="GPA213" s="129"/>
      <c r="GPB213" s="129"/>
      <c r="GPC213" s="129"/>
      <c r="GPD213" s="129"/>
      <c r="GPE213" s="129"/>
      <c r="GPF213" s="129"/>
      <c r="GPG213" s="129"/>
      <c r="GPH213" s="129"/>
      <c r="GPI213" s="129"/>
      <c r="GPJ213" s="129"/>
      <c r="GPK213" s="129"/>
      <c r="GPL213" s="129"/>
      <c r="GPM213" s="129"/>
      <c r="GPN213" s="129"/>
      <c r="GPO213" s="129"/>
      <c r="GPP213" s="129"/>
      <c r="GPQ213" s="129"/>
      <c r="GPR213" s="129"/>
      <c r="GPS213" s="129"/>
      <c r="GPT213" s="129"/>
      <c r="GPU213" s="129"/>
      <c r="GPV213" s="129"/>
      <c r="GPW213" s="129"/>
      <c r="GPX213" s="129"/>
      <c r="GPY213" s="129"/>
      <c r="GPZ213" s="129"/>
      <c r="GQA213" s="129"/>
      <c r="GQB213" s="129"/>
      <c r="GQC213" s="129"/>
      <c r="GQD213" s="129"/>
      <c r="GQE213" s="129"/>
      <c r="GQF213" s="129"/>
      <c r="GQG213" s="129"/>
      <c r="GQH213" s="129"/>
      <c r="GQI213" s="129"/>
      <c r="GQJ213" s="129"/>
      <c r="GQK213" s="129"/>
      <c r="GQL213" s="129"/>
      <c r="GQM213" s="129"/>
      <c r="GQN213" s="129"/>
      <c r="GQO213" s="129"/>
      <c r="GQP213" s="129"/>
      <c r="GQQ213" s="129"/>
      <c r="GQR213" s="129"/>
      <c r="GQS213" s="129"/>
      <c r="GQT213" s="129"/>
      <c r="GQU213" s="129"/>
      <c r="GQV213" s="129"/>
      <c r="GQW213" s="129"/>
      <c r="GQX213" s="129"/>
      <c r="GQY213" s="129"/>
      <c r="GQZ213" s="129"/>
      <c r="GRA213" s="129"/>
      <c r="GRB213" s="129"/>
      <c r="GRC213" s="129"/>
      <c r="GRD213" s="129"/>
      <c r="GRE213" s="129"/>
      <c r="GRF213" s="129"/>
      <c r="GRG213" s="129"/>
      <c r="GRH213" s="129"/>
      <c r="GRI213" s="129"/>
      <c r="GRJ213" s="129"/>
      <c r="GRK213" s="129"/>
      <c r="GRL213" s="129"/>
      <c r="GRM213" s="129"/>
      <c r="GRN213" s="129"/>
      <c r="GRO213" s="129"/>
      <c r="GRP213" s="129"/>
      <c r="GRQ213" s="129"/>
      <c r="GRR213" s="129"/>
      <c r="GRS213" s="129"/>
      <c r="GRT213" s="129"/>
      <c r="GRU213" s="129"/>
      <c r="GRV213" s="129"/>
      <c r="GRW213" s="129"/>
      <c r="GRX213" s="129"/>
      <c r="GRY213" s="129"/>
      <c r="GRZ213" s="129"/>
      <c r="GSA213" s="129"/>
      <c r="GSB213" s="129"/>
      <c r="GSC213" s="129"/>
      <c r="GSD213" s="129"/>
      <c r="GSE213" s="129"/>
      <c r="GSF213" s="129"/>
      <c r="GSG213" s="129"/>
      <c r="GSH213" s="129"/>
      <c r="GSI213" s="129"/>
      <c r="GSJ213" s="129"/>
      <c r="GSK213" s="129"/>
      <c r="GSL213" s="129"/>
      <c r="GSM213" s="129"/>
      <c r="GSN213" s="129"/>
      <c r="GSO213" s="129"/>
      <c r="GSP213" s="129"/>
      <c r="GSQ213" s="129"/>
      <c r="GSR213" s="129"/>
      <c r="GSS213" s="129"/>
      <c r="GST213" s="129"/>
      <c r="GSU213" s="129"/>
      <c r="GSV213" s="129"/>
      <c r="GSW213" s="129"/>
      <c r="GSX213" s="129"/>
      <c r="GSY213" s="129"/>
      <c r="GSZ213" s="129"/>
      <c r="GTA213" s="129"/>
      <c r="GTB213" s="129"/>
      <c r="GTC213" s="129"/>
      <c r="GTD213" s="129"/>
      <c r="GTE213" s="129"/>
      <c r="GTF213" s="129"/>
      <c r="GTG213" s="129"/>
      <c r="GTH213" s="129"/>
      <c r="GTI213" s="129"/>
      <c r="GTJ213" s="129"/>
      <c r="GTK213" s="129"/>
      <c r="GTL213" s="129"/>
      <c r="GTM213" s="129"/>
      <c r="GTN213" s="129"/>
      <c r="GTO213" s="129"/>
      <c r="GTP213" s="129"/>
      <c r="GTQ213" s="129"/>
      <c r="GTR213" s="129"/>
      <c r="GTS213" s="129"/>
      <c r="GTT213" s="129"/>
      <c r="GTU213" s="129"/>
      <c r="GTV213" s="129"/>
      <c r="GTW213" s="129"/>
      <c r="GTX213" s="129"/>
      <c r="GTY213" s="129"/>
      <c r="GTZ213" s="129"/>
      <c r="GUA213" s="129"/>
      <c r="GUB213" s="129"/>
      <c r="GUC213" s="129"/>
      <c r="GUD213" s="129"/>
      <c r="GUE213" s="129"/>
      <c r="GUF213" s="129"/>
      <c r="GUG213" s="129"/>
      <c r="GUH213" s="129"/>
      <c r="GUI213" s="129"/>
      <c r="GUJ213" s="129"/>
      <c r="GUK213" s="129"/>
      <c r="GUL213" s="129"/>
      <c r="GUM213" s="129"/>
      <c r="GUN213" s="129"/>
      <c r="GUO213" s="129"/>
      <c r="GUP213" s="129"/>
      <c r="GUQ213" s="129"/>
      <c r="GUR213" s="129"/>
      <c r="GUS213" s="129"/>
      <c r="GUT213" s="129"/>
      <c r="GUU213" s="129"/>
      <c r="GUV213" s="129"/>
      <c r="GUW213" s="129"/>
      <c r="GUX213" s="129"/>
      <c r="GUY213" s="129"/>
      <c r="GUZ213" s="129"/>
      <c r="GVA213" s="129"/>
      <c r="GVB213" s="129"/>
      <c r="GVC213" s="129"/>
      <c r="GVD213" s="129"/>
      <c r="GVE213" s="129"/>
      <c r="GVF213" s="129"/>
      <c r="GVG213" s="129"/>
      <c r="GVH213" s="129"/>
      <c r="GVI213" s="129"/>
      <c r="GVJ213" s="129"/>
      <c r="GVK213" s="129"/>
      <c r="GVL213" s="129"/>
      <c r="GVM213" s="129"/>
      <c r="GVN213" s="129"/>
      <c r="GVO213" s="129"/>
      <c r="GVP213" s="129"/>
      <c r="GVQ213" s="129"/>
      <c r="GVR213" s="129"/>
      <c r="GVS213" s="129"/>
      <c r="GVT213" s="129"/>
      <c r="GVU213" s="129"/>
      <c r="GVV213" s="129"/>
      <c r="GVW213" s="129"/>
      <c r="GVX213" s="129"/>
      <c r="GVY213" s="129"/>
      <c r="GVZ213" s="129"/>
      <c r="GWA213" s="129"/>
      <c r="GWB213" s="129"/>
      <c r="GWC213" s="129"/>
      <c r="GWD213" s="129"/>
      <c r="GWE213" s="129"/>
      <c r="GWF213" s="129"/>
      <c r="GWG213" s="129"/>
      <c r="GWH213" s="129"/>
      <c r="GWI213" s="129"/>
      <c r="GWJ213" s="129"/>
      <c r="GWK213" s="129"/>
      <c r="GWL213" s="129"/>
      <c r="GWM213" s="129"/>
      <c r="GWN213" s="129"/>
      <c r="GWO213" s="129"/>
      <c r="GWP213" s="129"/>
      <c r="GWQ213" s="129"/>
      <c r="GWR213" s="129"/>
      <c r="GWS213" s="129"/>
      <c r="GWT213" s="129"/>
      <c r="GWU213" s="129"/>
      <c r="GWV213" s="129"/>
      <c r="GWW213" s="129"/>
      <c r="GWX213" s="129"/>
      <c r="GWY213" s="129"/>
      <c r="GWZ213" s="129"/>
      <c r="GXA213" s="129"/>
      <c r="GXB213" s="129"/>
      <c r="GXC213" s="129"/>
      <c r="GXD213" s="129"/>
      <c r="GXE213" s="129"/>
      <c r="GXF213" s="129"/>
      <c r="GXG213" s="129"/>
      <c r="GXH213" s="129"/>
      <c r="GXI213" s="129"/>
      <c r="GXJ213" s="129"/>
      <c r="GXK213" s="129"/>
      <c r="GXL213" s="129"/>
      <c r="GXM213" s="129"/>
      <c r="GXN213" s="129"/>
      <c r="GXO213" s="129"/>
      <c r="GXP213" s="129"/>
      <c r="GXQ213" s="129"/>
      <c r="GXR213" s="129"/>
      <c r="GXS213" s="129"/>
      <c r="GXT213" s="129"/>
      <c r="GXU213" s="129"/>
      <c r="GXV213" s="129"/>
      <c r="GXW213" s="129"/>
      <c r="GXX213" s="129"/>
      <c r="GXY213" s="129"/>
      <c r="GXZ213" s="129"/>
      <c r="GYA213" s="129"/>
      <c r="GYB213" s="129"/>
      <c r="GYC213" s="129"/>
      <c r="GYD213" s="129"/>
      <c r="GYE213" s="129"/>
      <c r="GYF213" s="129"/>
      <c r="GYG213" s="129"/>
      <c r="GYH213" s="129"/>
      <c r="GYI213" s="129"/>
      <c r="GYJ213" s="129"/>
      <c r="GYK213" s="129"/>
      <c r="GYL213" s="129"/>
      <c r="GYM213" s="129"/>
      <c r="GYN213" s="129"/>
      <c r="GYO213" s="129"/>
      <c r="GYP213" s="129"/>
      <c r="GYQ213" s="129"/>
      <c r="GYR213" s="129"/>
      <c r="GYS213" s="129"/>
      <c r="GYT213" s="129"/>
      <c r="GYU213" s="129"/>
      <c r="GYV213" s="129"/>
      <c r="GYW213" s="129"/>
      <c r="GYX213" s="129"/>
      <c r="GYY213" s="129"/>
      <c r="GYZ213" s="129"/>
      <c r="GZA213" s="129"/>
      <c r="GZB213" s="129"/>
      <c r="GZC213" s="129"/>
      <c r="GZD213" s="129"/>
      <c r="GZE213" s="129"/>
      <c r="GZF213" s="129"/>
      <c r="GZG213" s="129"/>
      <c r="GZH213" s="129"/>
      <c r="GZI213" s="129"/>
      <c r="GZJ213" s="129"/>
      <c r="GZK213" s="129"/>
      <c r="GZL213" s="129"/>
      <c r="GZM213" s="129"/>
      <c r="GZN213" s="129"/>
      <c r="GZO213" s="129"/>
      <c r="GZP213" s="129"/>
      <c r="GZQ213" s="129"/>
      <c r="GZR213" s="129"/>
      <c r="GZS213" s="129"/>
      <c r="GZT213" s="129"/>
      <c r="GZU213" s="129"/>
      <c r="GZV213" s="129"/>
      <c r="GZW213" s="129"/>
      <c r="GZX213" s="129"/>
      <c r="GZY213" s="129"/>
      <c r="GZZ213" s="129"/>
      <c r="HAA213" s="129"/>
      <c r="HAB213" s="129"/>
      <c r="HAC213" s="129"/>
      <c r="HAD213" s="129"/>
      <c r="HAE213" s="129"/>
      <c r="HAF213" s="129"/>
      <c r="HAG213" s="129"/>
      <c r="HAH213" s="129"/>
      <c r="HAI213" s="129"/>
      <c r="HAJ213" s="129"/>
      <c r="HAK213" s="129"/>
      <c r="HAL213" s="129"/>
      <c r="HAM213" s="129"/>
      <c r="HAN213" s="129"/>
      <c r="HAO213" s="129"/>
      <c r="HAP213" s="129"/>
      <c r="HAQ213" s="129"/>
      <c r="HAR213" s="129"/>
      <c r="HAS213" s="129"/>
      <c r="HAT213" s="129"/>
      <c r="HAU213" s="129"/>
      <c r="HAV213" s="129"/>
      <c r="HAW213" s="129"/>
      <c r="HAX213" s="129"/>
      <c r="HAY213" s="129"/>
      <c r="HAZ213" s="129"/>
      <c r="HBA213" s="129"/>
      <c r="HBB213" s="129"/>
      <c r="HBC213" s="129"/>
      <c r="HBD213" s="129"/>
      <c r="HBE213" s="129"/>
      <c r="HBF213" s="129"/>
      <c r="HBG213" s="129"/>
      <c r="HBH213" s="129"/>
      <c r="HBI213" s="129"/>
      <c r="HBJ213" s="129"/>
      <c r="HBK213" s="129"/>
      <c r="HBL213" s="129"/>
      <c r="HBM213" s="129"/>
      <c r="HBN213" s="129"/>
      <c r="HBO213" s="129"/>
      <c r="HBP213" s="129"/>
      <c r="HBQ213" s="129"/>
      <c r="HBR213" s="129"/>
      <c r="HBS213" s="129"/>
      <c r="HBT213" s="129"/>
      <c r="HBU213" s="129"/>
      <c r="HBV213" s="129"/>
      <c r="HBW213" s="129"/>
      <c r="HBX213" s="129"/>
      <c r="HBY213" s="129"/>
      <c r="HBZ213" s="129"/>
      <c r="HCA213" s="129"/>
      <c r="HCB213" s="129"/>
      <c r="HCC213" s="129"/>
      <c r="HCD213" s="129"/>
      <c r="HCE213" s="129"/>
      <c r="HCF213" s="129"/>
      <c r="HCG213" s="129"/>
      <c r="HCH213" s="129"/>
      <c r="HCI213" s="129"/>
      <c r="HCJ213" s="129"/>
      <c r="HCK213" s="129"/>
      <c r="HCL213" s="129"/>
      <c r="HCM213" s="129"/>
      <c r="HCN213" s="129"/>
      <c r="HCO213" s="129"/>
      <c r="HCP213" s="129"/>
      <c r="HCQ213" s="129"/>
      <c r="HCR213" s="129"/>
      <c r="HCS213" s="129"/>
      <c r="HCT213" s="129"/>
      <c r="HCU213" s="129"/>
      <c r="HCV213" s="129"/>
      <c r="HCW213" s="129"/>
      <c r="HCX213" s="129"/>
      <c r="HCY213" s="129"/>
      <c r="HCZ213" s="129"/>
      <c r="HDA213" s="129"/>
      <c r="HDB213" s="129"/>
      <c r="HDC213" s="129"/>
      <c r="HDD213" s="129"/>
      <c r="HDE213" s="129"/>
      <c r="HDF213" s="129"/>
      <c r="HDG213" s="129"/>
      <c r="HDH213" s="129"/>
      <c r="HDI213" s="129"/>
      <c r="HDJ213" s="129"/>
      <c r="HDK213" s="129"/>
      <c r="HDL213" s="129"/>
      <c r="HDM213" s="129"/>
      <c r="HDN213" s="129"/>
      <c r="HDO213" s="129"/>
      <c r="HDP213" s="129"/>
      <c r="HDQ213" s="129"/>
      <c r="HDR213" s="129"/>
      <c r="HDS213" s="129"/>
      <c r="HDT213" s="129"/>
      <c r="HDU213" s="129"/>
      <c r="HDV213" s="129"/>
      <c r="HDW213" s="129"/>
      <c r="HDX213" s="129"/>
      <c r="HDY213" s="129"/>
      <c r="HDZ213" s="129"/>
      <c r="HEA213" s="129"/>
      <c r="HEB213" s="129"/>
      <c r="HEC213" s="129"/>
      <c r="HED213" s="129"/>
      <c r="HEE213" s="129"/>
      <c r="HEF213" s="129"/>
      <c r="HEG213" s="129"/>
      <c r="HEH213" s="129"/>
      <c r="HEI213" s="129"/>
      <c r="HEJ213" s="129"/>
      <c r="HEK213" s="129"/>
      <c r="HEL213" s="129"/>
      <c r="HEM213" s="129"/>
      <c r="HEN213" s="129"/>
      <c r="HEO213" s="129"/>
      <c r="HEP213" s="129"/>
      <c r="HEQ213" s="129"/>
      <c r="HER213" s="129"/>
      <c r="HES213" s="129"/>
      <c r="HET213" s="129"/>
      <c r="HEU213" s="129"/>
      <c r="HEV213" s="129"/>
      <c r="HEW213" s="129"/>
      <c r="HEX213" s="129"/>
      <c r="HEY213" s="129"/>
      <c r="HEZ213" s="129"/>
      <c r="HFA213" s="129"/>
      <c r="HFB213" s="129"/>
      <c r="HFC213" s="129"/>
      <c r="HFD213" s="129"/>
      <c r="HFE213" s="129"/>
      <c r="HFF213" s="129"/>
      <c r="HFG213" s="129"/>
      <c r="HFH213" s="129"/>
      <c r="HFI213" s="129"/>
      <c r="HFJ213" s="129"/>
      <c r="HFK213" s="129"/>
      <c r="HFL213" s="129"/>
      <c r="HFM213" s="129"/>
      <c r="HFN213" s="129"/>
      <c r="HFO213" s="129"/>
      <c r="HFP213" s="129"/>
      <c r="HFQ213" s="129"/>
      <c r="HFR213" s="129"/>
      <c r="HFS213" s="129"/>
      <c r="HFT213" s="129"/>
      <c r="HFU213" s="129"/>
      <c r="HFV213" s="129"/>
      <c r="HFW213" s="129"/>
      <c r="HFX213" s="129"/>
      <c r="HFY213" s="129"/>
      <c r="HFZ213" s="129"/>
      <c r="HGA213" s="129"/>
      <c r="HGB213" s="129"/>
      <c r="HGC213" s="129"/>
      <c r="HGD213" s="129"/>
      <c r="HGE213" s="129"/>
      <c r="HGF213" s="129"/>
      <c r="HGG213" s="129"/>
      <c r="HGH213" s="129"/>
      <c r="HGI213" s="129"/>
      <c r="HGJ213" s="129"/>
      <c r="HGK213" s="129"/>
      <c r="HGL213" s="129"/>
      <c r="HGM213" s="129"/>
      <c r="HGN213" s="129"/>
      <c r="HGO213" s="129"/>
      <c r="HGP213" s="129"/>
      <c r="HGQ213" s="129"/>
      <c r="HGR213" s="129"/>
      <c r="HGS213" s="129"/>
      <c r="HGT213" s="129"/>
      <c r="HGU213" s="129"/>
      <c r="HGV213" s="129"/>
      <c r="HGW213" s="129"/>
      <c r="HGX213" s="129"/>
      <c r="HGY213" s="129"/>
      <c r="HGZ213" s="129"/>
      <c r="HHA213" s="129"/>
      <c r="HHB213" s="129"/>
      <c r="HHC213" s="129"/>
      <c r="HHD213" s="129"/>
      <c r="HHE213" s="129"/>
      <c r="HHF213" s="129"/>
      <c r="HHG213" s="129"/>
      <c r="HHH213" s="129"/>
      <c r="HHI213" s="129"/>
      <c r="HHJ213" s="129"/>
      <c r="HHK213" s="129"/>
      <c r="HHL213" s="129"/>
      <c r="HHM213" s="129"/>
      <c r="HHN213" s="129"/>
      <c r="HHO213" s="129"/>
      <c r="HHP213" s="129"/>
      <c r="HHQ213" s="129"/>
      <c r="HHR213" s="129"/>
      <c r="HHS213" s="129"/>
      <c r="HHT213" s="129"/>
      <c r="HHU213" s="129"/>
      <c r="HHV213" s="129"/>
      <c r="HHW213" s="129"/>
      <c r="HHX213" s="129"/>
      <c r="HHY213" s="129"/>
      <c r="HHZ213" s="129"/>
      <c r="HIA213" s="129"/>
      <c r="HIB213" s="129"/>
      <c r="HIC213" s="129"/>
      <c r="HID213" s="129"/>
      <c r="HIE213" s="129"/>
      <c r="HIF213" s="129"/>
      <c r="HIG213" s="129"/>
      <c r="HIH213" s="129"/>
      <c r="HII213" s="129"/>
      <c r="HIJ213" s="129"/>
      <c r="HIK213" s="129"/>
      <c r="HIL213" s="129"/>
      <c r="HIM213" s="129"/>
      <c r="HIN213" s="129"/>
      <c r="HIO213" s="129"/>
      <c r="HIP213" s="129"/>
      <c r="HIQ213" s="129"/>
      <c r="HIR213" s="129"/>
      <c r="HIS213" s="129"/>
      <c r="HIT213" s="129"/>
      <c r="HIU213" s="129"/>
      <c r="HIV213" s="129"/>
      <c r="HIW213" s="129"/>
      <c r="HIX213" s="129"/>
      <c r="HIY213" s="129"/>
      <c r="HIZ213" s="129"/>
      <c r="HJA213" s="129"/>
      <c r="HJB213" s="129"/>
      <c r="HJC213" s="129"/>
      <c r="HJD213" s="129"/>
      <c r="HJE213" s="129"/>
      <c r="HJF213" s="129"/>
      <c r="HJG213" s="129"/>
      <c r="HJH213" s="129"/>
      <c r="HJI213" s="129"/>
      <c r="HJJ213" s="129"/>
      <c r="HJK213" s="129"/>
      <c r="HJL213" s="129"/>
      <c r="HJM213" s="129"/>
      <c r="HJN213" s="129"/>
      <c r="HJO213" s="129"/>
      <c r="HJP213" s="129"/>
      <c r="HJQ213" s="129"/>
      <c r="HJR213" s="129"/>
      <c r="HJS213" s="129"/>
      <c r="HJT213" s="129"/>
      <c r="HJU213" s="129"/>
      <c r="HJV213" s="129"/>
      <c r="HJW213" s="129"/>
      <c r="HJX213" s="129"/>
      <c r="HJY213" s="129"/>
      <c r="HJZ213" s="129"/>
      <c r="HKA213" s="129"/>
      <c r="HKB213" s="129"/>
      <c r="HKC213" s="129"/>
      <c r="HKD213" s="129"/>
      <c r="HKE213" s="129"/>
      <c r="HKF213" s="129"/>
      <c r="HKG213" s="129"/>
      <c r="HKH213" s="129"/>
      <c r="HKI213" s="129"/>
      <c r="HKJ213" s="129"/>
      <c r="HKK213" s="129"/>
      <c r="HKL213" s="129"/>
      <c r="HKM213" s="129"/>
      <c r="HKN213" s="129"/>
      <c r="HKO213" s="129"/>
      <c r="HKP213" s="129"/>
      <c r="HKQ213" s="129"/>
      <c r="HKR213" s="129"/>
      <c r="HKS213" s="129"/>
      <c r="HKT213" s="129"/>
      <c r="HKU213" s="129"/>
      <c r="HKV213" s="129"/>
      <c r="HKW213" s="129"/>
      <c r="HKX213" s="129"/>
      <c r="HKY213" s="129"/>
      <c r="HKZ213" s="129"/>
      <c r="HLA213" s="129"/>
      <c r="HLB213" s="129"/>
      <c r="HLC213" s="129"/>
      <c r="HLD213" s="129"/>
      <c r="HLE213" s="129"/>
      <c r="HLF213" s="129"/>
      <c r="HLG213" s="129"/>
      <c r="HLH213" s="129"/>
      <c r="HLI213" s="129"/>
      <c r="HLJ213" s="129"/>
      <c r="HLK213" s="129"/>
      <c r="HLL213" s="129"/>
      <c r="HLM213" s="129"/>
      <c r="HLN213" s="129"/>
      <c r="HLO213" s="129"/>
      <c r="HLP213" s="129"/>
      <c r="HLQ213" s="129"/>
      <c r="HLR213" s="129"/>
      <c r="HLS213" s="129"/>
      <c r="HLT213" s="129"/>
      <c r="HLU213" s="129"/>
      <c r="HLV213" s="129"/>
      <c r="HLW213" s="129"/>
      <c r="HLX213" s="129"/>
      <c r="HLY213" s="129"/>
      <c r="HLZ213" s="129"/>
      <c r="HMA213" s="129"/>
      <c r="HMB213" s="129"/>
      <c r="HMC213" s="129"/>
      <c r="HMD213" s="129"/>
      <c r="HME213" s="129"/>
      <c r="HMF213" s="129"/>
      <c r="HMG213" s="129"/>
      <c r="HMH213" s="129"/>
      <c r="HMI213" s="129"/>
      <c r="HMJ213" s="129"/>
      <c r="HMK213" s="129"/>
      <c r="HML213" s="129"/>
      <c r="HMM213" s="129"/>
      <c r="HMN213" s="129"/>
      <c r="HMO213" s="129"/>
      <c r="HMP213" s="129"/>
      <c r="HMQ213" s="129"/>
      <c r="HMR213" s="129"/>
      <c r="HMS213" s="129"/>
      <c r="HMT213" s="129"/>
      <c r="HMU213" s="129"/>
      <c r="HMV213" s="129"/>
      <c r="HMW213" s="129"/>
      <c r="HMX213" s="129"/>
      <c r="HMY213" s="129"/>
      <c r="HMZ213" s="129"/>
      <c r="HNA213" s="129"/>
      <c r="HNB213" s="129"/>
      <c r="HNC213" s="129"/>
      <c r="HND213" s="129"/>
      <c r="HNE213" s="129"/>
      <c r="HNF213" s="129"/>
      <c r="HNG213" s="129"/>
      <c r="HNH213" s="129"/>
      <c r="HNI213" s="129"/>
      <c r="HNJ213" s="129"/>
      <c r="HNK213" s="129"/>
      <c r="HNL213" s="129"/>
      <c r="HNM213" s="129"/>
      <c r="HNN213" s="129"/>
      <c r="HNO213" s="129"/>
      <c r="HNP213" s="129"/>
      <c r="HNQ213" s="129"/>
      <c r="HNR213" s="129"/>
      <c r="HNS213" s="129"/>
      <c r="HNT213" s="129"/>
      <c r="HNU213" s="129"/>
      <c r="HNV213" s="129"/>
      <c r="HNW213" s="129"/>
      <c r="HNX213" s="129"/>
      <c r="HNY213" s="129"/>
      <c r="HNZ213" s="129"/>
      <c r="HOA213" s="129"/>
      <c r="HOB213" s="129"/>
      <c r="HOC213" s="129"/>
      <c r="HOD213" s="129"/>
      <c r="HOE213" s="129"/>
      <c r="HOF213" s="129"/>
      <c r="HOG213" s="129"/>
      <c r="HOH213" s="129"/>
      <c r="HOI213" s="129"/>
      <c r="HOJ213" s="129"/>
      <c r="HOK213" s="129"/>
      <c r="HOL213" s="129"/>
      <c r="HOM213" s="129"/>
      <c r="HON213" s="129"/>
      <c r="HOO213" s="129"/>
      <c r="HOP213" s="129"/>
      <c r="HOQ213" s="129"/>
      <c r="HOR213" s="129"/>
      <c r="HOS213" s="129"/>
      <c r="HOT213" s="129"/>
      <c r="HOU213" s="129"/>
      <c r="HOV213" s="129"/>
      <c r="HOW213" s="129"/>
      <c r="HOX213" s="129"/>
      <c r="HOY213" s="129"/>
      <c r="HOZ213" s="129"/>
      <c r="HPA213" s="129"/>
      <c r="HPB213" s="129"/>
      <c r="HPC213" s="129"/>
      <c r="HPD213" s="129"/>
      <c r="HPE213" s="129"/>
      <c r="HPF213" s="129"/>
      <c r="HPG213" s="129"/>
      <c r="HPH213" s="129"/>
      <c r="HPI213" s="129"/>
      <c r="HPJ213" s="129"/>
      <c r="HPK213" s="129"/>
      <c r="HPL213" s="129"/>
      <c r="HPM213" s="129"/>
      <c r="HPN213" s="129"/>
      <c r="HPO213" s="129"/>
      <c r="HPP213" s="129"/>
      <c r="HPQ213" s="129"/>
      <c r="HPR213" s="129"/>
      <c r="HPS213" s="129"/>
      <c r="HPT213" s="129"/>
      <c r="HPU213" s="129"/>
      <c r="HPV213" s="129"/>
      <c r="HPW213" s="129"/>
      <c r="HPX213" s="129"/>
      <c r="HPY213" s="129"/>
      <c r="HPZ213" s="129"/>
      <c r="HQA213" s="129"/>
      <c r="HQB213" s="129"/>
      <c r="HQC213" s="129"/>
      <c r="HQD213" s="129"/>
      <c r="HQE213" s="129"/>
      <c r="HQF213" s="129"/>
      <c r="HQG213" s="129"/>
      <c r="HQH213" s="129"/>
      <c r="HQI213" s="129"/>
      <c r="HQJ213" s="129"/>
      <c r="HQK213" s="129"/>
      <c r="HQL213" s="129"/>
      <c r="HQM213" s="129"/>
      <c r="HQN213" s="129"/>
      <c r="HQO213" s="129"/>
      <c r="HQP213" s="129"/>
      <c r="HQQ213" s="129"/>
      <c r="HQR213" s="129"/>
      <c r="HQS213" s="129"/>
      <c r="HQT213" s="129"/>
      <c r="HQU213" s="129"/>
      <c r="HQV213" s="129"/>
      <c r="HQW213" s="129"/>
      <c r="HQX213" s="129"/>
      <c r="HQY213" s="129"/>
      <c r="HQZ213" s="129"/>
      <c r="HRA213" s="129"/>
      <c r="HRB213" s="129"/>
      <c r="HRC213" s="129"/>
      <c r="HRD213" s="129"/>
      <c r="HRE213" s="129"/>
      <c r="HRF213" s="129"/>
      <c r="HRG213" s="129"/>
      <c r="HRH213" s="129"/>
      <c r="HRI213" s="129"/>
      <c r="HRJ213" s="129"/>
      <c r="HRK213" s="129"/>
      <c r="HRL213" s="129"/>
      <c r="HRM213" s="129"/>
      <c r="HRN213" s="129"/>
      <c r="HRO213" s="129"/>
      <c r="HRP213" s="129"/>
      <c r="HRQ213" s="129"/>
      <c r="HRR213" s="129"/>
      <c r="HRS213" s="129"/>
      <c r="HRT213" s="129"/>
      <c r="HRU213" s="129"/>
      <c r="HRV213" s="129"/>
      <c r="HRW213" s="129"/>
      <c r="HRX213" s="129"/>
      <c r="HRY213" s="129"/>
      <c r="HRZ213" s="129"/>
      <c r="HSA213" s="129"/>
      <c r="HSB213" s="129"/>
      <c r="HSC213" s="129"/>
      <c r="HSD213" s="129"/>
      <c r="HSE213" s="129"/>
      <c r="HSF213" s="129"/>
      <c r="HSG213" s="129"/>
      <c r="HSH213" s="129"/>
      <c r="HSI213" s="129"/>
      <c r="HSJ213" s="129"/>
      <c r="HSK213" s="129"/>
      <c r="HSL213" s="129"/>
      <c r="HSM213" s="129"/>
      <c r="HSN213" s="129"/>
      <c r="HSO213" s="129"/>
      <c r="HSP213" s="129"/>
      <c r="HSQ213" s="129"/>
      <c r="HSR213" s="129"/>
      <c r="HSS213" s="129"/>
      <c r="HST213" s="129"/>
      <c r="HSU213" s="129"/>
      <c r="HSV213" s="129"/>
      <c r="HSW213" s="129"/>
      <c r="HSX213" s="129"/>
      <c r="HSY213" s="129"/>
      <c r="HSZ213" s="129"/>
      <c r="HTA213" s="129"/>
      <c r="HTB213" s="129"/>
      <c r="HTC213" s="129"/>
      <c r="HTD213" s="129"/>
      <c r="HTE213" s="129"/>
      <c r="HTF213" s="129"/>
      <c r="HTG213" s="129"/>
      <c r="HTH213" s="129"/>
      <c r="HTI213" s="129"/>
      <c r="HTJ213" s="129"/>
      <c r="HTK213" s="129"/>
      <c r="HTL213" s="129"/>
      <c r="HTM213" s="129"/>
      <c r="HTN213" s="129"/>
      <c r="HTO213" s="129"/>
      <c r="HTP213" s="129"/>
      <c r="HTQ213" s="129"/>
      <c r="HTR213" s="129"/>
      <c r="HTS213" s="129"/>
      <c r="HTT213" s="129"/>
      <c r="HTU213" s="129"/>
      <c r="HTV213" s="129"/>
      <c r="HTW213" s="129"/>
      <c r="HTX213" s="129"/>
      <c r="HTY213" s="129"/>
      <c r="HTZ213" s="129"/>
      <c r="HUA213" s="129"/>
      <c r="HUB213" s="129"/>
      <c r="HUC213" s="129"/>
      <c r="HUD213" s="129"/>
      <c r="HUE213" s="129"/>
      <c r="HUF213" s="129"/>
      <c r="HUG213" s="129"/>
      <c r="HUH213" s="129"/>
      <c r="HUI213" s="129"/>
      <c r="HUJ213" s="129"/>
      <c r="HUK213" s="129"/>
      <c r="HUL213" s="129"/>
      <c r="HUM213" s="129"/>
      <c r="HUN213" s="129"/>
      <c r="HUO213" s="129"/>
      <c r="HUP213" s="129"/>
      <c r="HUQ213" s="129"/>
      <c r="HUR213" s="129"/>
      <c r="HUS213" s="129"/>
      <c r="HUT213" s="129"/>
      <c r="HUU213" s="129"/>
      <c r="HUV213" s="129"/>
      <c r="HUW213" s="129"/>
      <c r="HUX213" s="129"/>
      <c r="HUY213" s="129"/>
      <c r="HUZ213" s="129"/>
      <c r="HVA213" s="129"/>
      <c r="HVB213" s="129"/>
      <c r="HVC213" s="129"/>
      <c r="HVD213" s="129"/>
      <c r="HVE213" s="129"/>
      <c r="HVF213" s="129"/>
      <c r="HVG213" s="129"/>
      <c r="HVH213" s="129"/>
      <c r="HVI213" s="129"/>
      <c r="HVJ213" s="129"/>
      <c r="HVK213" s="129"/>
      <c r="HVL213" s="129"/>
      <c r="HVM213" s="129"/>
      <c r="HVN213" s="129"/>
      <c r="HVO213" s="129"/>
      <c r="HVP213" s="129"/>
      <c r="HVQ213" s="129"/>
      <c r="HVR213" s="129"/>
      <c r="HVS213" s="129"/>
      <c r="HVT213" s="129"/>
      <c r="HVU213" s="129"/>
      <c r="HVV213" s="129"/>
      <c r="HVW213" s="129"/>
      <c r="HVX213" s="129"/>
      <c r="HVY213" s="129"/>
      <c r="HVZ213" s="129"/>
      <c r="HWA213" s="129"/>
      <c r="HWB213" s="129"/>
      <c r="HWC213" s="129"/>
      <c r="HWD213" s="129"/>
      <c r="HWE213" s="129"/>
      <c r="HWF213" s="129"/>
      <c r="HWG213" s="129"/>
      <c r="HWH213" s="129"/>
      <c r="HWI213" s="129"/>
      <c r="HWJ213" s="129"/>
      <c r="HWK213" s="129"/>
      <c r="HWL213" s="129"/>
      <c r="HWM213" s="129"/>
      <c r="HWN213" s="129"/>
      <c r="HWO213" s="129"/>
      <c r="HWP213" s="129"/>
      <c r="HWQ213" s="129"/>
      <c r="HWR213" s="129"/>
      <c r="HWS213" s="129"/>
      <c r="HWT213" s="129"/>
      <c r="HWU213" s="129"/>
      <c r="HWV213" s="129"/>
      <c r="HWW213" s="129"/>
      <c r="HWX213" s="129"/>
      <c r="HWY213" s="129"/>
      <c r="HWZ213" s="129"/>
      <c r="HXA213" s="129"/>
      <c r="HXB213" s="129"/>
      <c r="HXC213" s="129"/>
      <c r="HXD213" s="129"/>
      <c r="HXE213" s="129"/>
      <c r="HXF213" s="129"/>
      <c r="HXG213" s="129"/>
      <c r="HXH213" s="129"/>
      <c r="HXI213" s="129"/>
      <c r="HXJ213" s="129"/>
      <c r="HXK213" s="129"/>
      <c r="HXL213" s="129"/>
      <c r="HXM213" s="129"/>
      <c r="HXN213" s="129"/>
      <c r="HXO213" s="129"/>
      <c r="HXP213" s="129"/>
      <c r="HXQ213" s="129"/>
      <c r="HXR213" s="129"/>
      <c r="HXS213" s="129"/>
      <c r="HXT213" s="129"/>
      <c r="HXU213" s="129"/>
      <c r="HXV213" s="129"/>
      <c r="HXW213" s="129"/>
      <c r="HXX213" s="129"/>
      <c r="HXY213" s="129"/>
      <c r="HXZ213" s="129"/>
      <c r="HYA213" s="129"/>
      <c r="HYB213" s="129"/>
      <c r="HYC213" s="129"/>
      <c r="HYD213" s="129"/>
      <c r="HYE213" s="129"/>
      <c r="HYF213" s="129"/>
      <c r="HYG213" s="129"/>
      <c r="HYH213" s="129"/>
      <c r="HYI213" s="129"/>
      <c r="HYJ213" s="129"/>
      <c r="HYK213" s="129"/>
      <c r="HYL213" s="129"/>
      <c r="HYM213" s="129"/>
      <c r="HYN213" s="129"/>
      <c r="HYO213" s="129"/>
      <c r="HYP213" s="129"/>
      <c r="HYQ213" s="129"/>
      <c r="HYR213" s="129"/>
      <c r="HYS213" s="129"/>
      <c r="HYT213" s="129"/>
      <c r="HYU213" s="129"/>
      <c r="HYV213" s="129"/>
      <c r="HYW213" s="129"/>
      <c r="HYX213" s="129"/>
      <c r="HYY213" s="129"/>
      <c r="HYZ213" s="129"/>
      <c r="HZA213" s="129"/>
      <c r="HZB213" s="129"/>
      <c r="HZC213" s="129"/>
      <c r="HZD213" s="129"/>
      <c r="HZE213" s="129"/>
      <c r="HZF213" s="129"/>
      <c r="HZG213" s="129"/>
      <c r="HZH213" s="129"/>
      <c r="HZI213" s="129"/>
      <c r="HZJ213" s="129"/>
      <c r="HZK213" s="129"/>
      <c r="HZL213" s="129"/>
      <c r="HZM213" s="129"/>
      <c r="HZN213" s="129"/>
      <c r="HZO213" s="129"/>
      <c r="HZP213" s="129"/>
      <c r="HZQ213" s="129"/>
      <c r="HZR213" s="129"/>
      <c r="HZS213" s="129"/>
      <c r="HZT213" s="129"/>
      <c r="HZU213" s="129"/>
      <c r="HZV213" s="129"/>
      <c r="HZW213" s="129"/>
      <c r="HZX213" s="129"/>
      <c r="HZY213" s="129"/>
      <c r="HZZ213" s="129"/>
      <c r="IAA213" s="129"/>
      <c r="IAB213" s="129"/>
      <c r="IAC213" s="129"/>
      <c r="IAD213" s="129"/>
      <c r="IAE213" s="129"/>
      <c r="IAF213" s="129"/>
      <c r="IAG213" s="129"/>
      <c r="IAH213" s="129"/>
      <c r="IAI213" s="129"/>
      <c r="IAJ213" s="129"/>
      <c r="IAK213" s="129"/>
      <c r="IAL213" s="129"/>
      <c r="IAM213" s="129"/>
      <c r="IAN213" s="129"/>
      <c r="IAO213" s="129"/>
      <c r="IAP213" s="129"/>
      <c r="IAQ213" s="129"/>
      <c r="IAR213" s="129"/>
      <c r="IAS213" s="129"/>
      <c r="IAT213" s="129"/>
      <c r="IAU213" s="129"/>
      <c r="IAV213" s="129"/>
      <c r="IAW213" s="129"/>
      <c r="IAX213" s="129"/>
      <c r="IAY213" s="129"/>
      <c r="IAZ213" s="129"/>
      <c r="IBA213" s="129"/>
      <c r="IBB213" s="129"/>
      <c r="IBC213" s="129"/>
      <c r="IBD213" s="129"/>
      <c r="IBE213" s="129"/>
      <c r="IBF213" s="129"/>
      <c r="IBG213" s="129"/>
      <c r="IBH213" s="129"/>
      <c r="IBI213" s="129"/>
      <c r="IBJ213" s="129"/>
      <c r="IBK213" s="129"/>
      <c r="IBL213" s="129"/>
      <c r="IBM213" s="129"/>
      <c r="IBN213" s="129"/>
      <c r="IBO213" s="129"/>
      <c r="IBP213" s="129"/>
      <c r="IBQ213" s="129"/>
      <c r="IBR213" s="129"/>
      <c r="IBS213" s="129"/>
      <c r="IBT213" s="129"/>
      <c r="IBU213" s="129"/>
      <c r="IBV213" s="129"/>
      <c r="IBW213" s="129"/>
      <c r="IBX213" s="129"/>
      <c r="IBY213" s="129"/>
      <c r="IBZ213" s="129"/>
      <c r="ICA213" s="129"/>
      <c r="ICB213" s="129"/>
      <c r="ICC213" s="129"/>
      <c r="ICD213" s="129"/>
      <c r="ICE213" s="129"/>
      <c r="ICF213" s="129"/>
      <c r="ICG213" s="129"/>
      <c r="ICH213" s="129"/>
      <c r="ICI213" s="129"/>
      <c r="ICJ213" s="129"/>
      <c r="ICK213" s="129"/>
      <c r="ICL213" s="129"/>
      <c r="ICM213" s="129"/>
      <c r="ICN213" s="129"/>
      <c r="ICO213" s="129"/>
      <c r="ICP213" s="129"/>
      <c r="ICQ213" s="129"/>
      <c r="ICR213" s="129"/>
      <c r="ICS213" s="129"/>
      <c r="ICT213" s="129"/>
      <c r="ICU213" s="129"/>
      <c r="ICV213" s="129"/>
      <c r="ICW213" s="129"/>
      <c r="ICX213" s="129"/>
      <c r="ICY213" s="129"/>
      <c r="ICZ213" s="129"/>
      <c r="IDA213" s="129"/>
      <c r="IDB213" s="129"/>
      <c r="IDC213" s="129"/>
      <c r="IDD213" s="129"/>
      <c r="IDE213" s="129"/>
      <c r="IDF213" s="129"/>
      <c r="IDG213" s="129"/>
      <c r="IDH213" s="129"/>
      <c r="IDI213" s="129"/>
      <c r="IDJ213" s="129"/>
      <c r="IDK213" s="129"/>
      <c r="IDL213" s="129"/>
      <c r="IDM213" s="129"/>
      <c r="IDN213" s="129"/>
      <c r="IDO213" s="129"/>
      <c r="IDP213" s="129"/>
      <c r="IDQ213" s="129"/>
      <c r="IDR213" s="129"/>
      <c r="IDS213" s="129"/>
      <c r="IDT213" s="129"/>
      <c r="IDU213" s="129"/>
      <c r="IDV213" s="129"/>
      <c r="IDW213" s="129"/>
      <c r="IDX213" s="129"/>
      <c r="IDY213" s="129"/>
      <c r="IDZ213" s="129"/>
      <c r="IEA213" s="129"/>
      <c r="IEB213" s="129"/>
      <c r="IEC213" s="129"/>
      <c r="IED213" s="129"/>
      <c r="IEE213" s="129"/>
      <c r="IEF213" s="129"/>
      <c r="IEG213" s="129"/>
      <c r="IEH213" s="129"/>
      <c r="IEI213" s="129"/>
      <c r="IEJ213" s="129"/>
      <c r="IEK213" s="129"/>
      <c r="IEL213" s="129"/>
      <c r="IEM213" s="129"/>
      <c r="IEN213" s="129"/>
      <c r="IEO213" s="129"/>
      <c r="IEP213" s="129"/>
      <c r="IEQ213" s="129"/>
      <c r="IER213" s="129"/>
      <c r="IES213" s="129"/>
      <c r="IET213" s="129"/>
      <c r="IEU213" s="129"/>
      <c r="IEV213" s="129"/>
      <c r="IEW213" s="129"/>
      <c r="IEX213" s="129"/>
      <c r="IEY213" s="129"/>
      <c r="IEZ213" s="129"/>
      <c r="IFA213" s="129"/>
      <c r="IFB213" s="129"/>
      <c r="IFC213" s="129"/>
      <c r="IFD213" s="129"/>
      <c r="IFE213" s="129"/>
      <c r="IFF213" s="129"/>
      <c r="IFG213" s="129"/>
      <c r="IFH213" s="129"/>
      <c r="IFI213" s="129"/>
      <c r="IFJ213" s="129"/>
      <c r="IFK213" s="129"/>
      <c r="IFL213" s="129"/>
      <c r="IFM213" s="129"/>
      <c r="IFN213" s="129"/>
      <c r="IFO213" s="129"/>
      <c r="IFP213" s="129"/>
      <c r="IFQ213" s="129"/>
      <c r="IFR213" s="129"/>
      <c r="IFS213" s="129"/>
      <c r="IFT213" s="129"/>
      <c r="IFU213" s="129"/>
      <c r="IFV213" s="129"/>
      <c r="IFW213" s="129"/>
      <c r="IFX213" s="129"/>
      <c r="IFY213" s="129"/>
      <c r="IFZ213" s="129"/>
      <c r="IGA213" s="129"/>
      <c r="IGB213" s="129"/>
      <c r="IGC213" s="129"/>
      <c r="IGD213" s="129"/>
      <c r="IGE213" s="129"/>
      <c r="IGF213" s="129"/>
      <c r="IGG213" s="129"/>
      <c r="IGH213" s="129"/>
      <c r="IGI213" s="129"/>
      <c r="IGJ213" s="129"/>
      <c r="IGK213" s="129"/>
      <c r="IGL213" s="129"/>
      <c r="IGM213" s="129"/>
      <c r="IGN213" s="129"/>
      <c r="IGO213" s="129"/>
      <c r="IGP213" s="129"/>
      <c r="IGQ213" s="129"/>
      <c r="IGR213" s="129"/>
      <c r="IGS213" s="129"/>
      <c r="IGT213" s="129"/>
      <c r="IGU213" s="129"/>
      <c r="IGV213" s="129"/>
      <c r="IGW213" s="129"/>
      <c r="IGX213" s="129"/>
      <c r="IGY213" s="129"/>
      <c r="IGZ213" s="129"/>
      <c r="IHA213" s="129"/>
      <c r="IHB213" s="129"/>
      <c r="IHC213" s="129"/>
      <c r="IHD213" s="129"/>
      <c r="IHE213" s="129"/>
      <c r="IHF213" s="129"/>
      <c r="IHG213" s="129"/>
      <c r="IHH213" s="129"/>
      <c r="IHI213" s="129"/>
      <c r="IHJ213" s="129"/>
      <c r="IHK213" s="129"/>
      <c r="IHL213" s="129"/>
      <c r="IHM213" s="129"/>
      <c r="IHN213" s="129"/>
      <c r="IHO213" s="129"/>
      <c r="IHP213" s="129"/>
      <c r="IHQ213" s="129"/>
      <c r="IHR213" s="129"/>
      <c r="IHS213" s="129"/>
      <c r="IHT213" s="129"/>
      <c r="IHU213" s="129"/>
      <c r="IHV213" s="129"/>
      <c r="IHW213" s="129"/>
      <c r="IHX213" s="129"/>
      <c r="IHY213" s="129"/>
      <c r="IHZ213" s="129"/>
      <c r="IIA213" s="129"/>
      <c r="IIB213" s="129"/>
      <c r="IIC213" s="129"/>
      <c r="IID213" s="129"/>
      <c r="IIE213" s="129"/>
      <c r="IIF213" s="129"/>
      <c r="IIG213" s="129"/>
      <c r="IIH213" s="129"/>
      <c r="III213" s="129"/>
      <c r="IIJ213" s="129"/>
      <c r="IIK213" s="129"/>
      <c r="IIL213" s="129"/>
      <c r="IIM213" s="129"/>
      <c r="IIN213" s="129"/>
      <c r="IIO213" s="129"/>
      <c r="IIP213" s="129"/>
      <c r="IIQ213" s="129"/>
      <c r="IIR213" s="129"/>
      <c r="IIS213" s="129"/>
      <c r="IIT213" s="129"/>
      <c r="IIU213" s="129"/>
      <c r="IIV213" s="129"/>
      <c r="IIW213" s="129"/>
      <c r="IIX213" s="129"/>
      <c r="IIY213" s="129"/>
      <c r="IIZ213" s="129"/>
      <c r="IJA213" s="129"/>
      <c r="IJB213" s="129"/>
      <c r="IJC213" s="129"/>
      <c r="IJD213" s="129"/>
      <c r="IJE213" s="129"/>
      <c r="IJF213" s="129"/>
      <c r="IJG213" s="129"/>
      <c r="IJH213" s="129"/>
      <c r="IJI213" s="129"/>
      <c r="IJJ213" s="129"/>
      <c r="IJK213" s="129"/>
      <c r="IJL213" s="129"/>
      <c r="IJM213" s="129"/>
      <c r="IJN213" s="129"/>
      <c r="IJO213" s="129"/>
      <c r="IJP213" s="129"/>
      <c r="IJQ213" s="129"/>
      <c r="IJR213" s="129"/>
      <c r="IJS213" s="129"/>
      <c r="IJT213" s="129"/>
      <c r="IJU213" s="129"/>
      <c r="IJV213" s="129"/>
      <c r="IJW213" s="129"/>
      <c r="IJX213" s="129"/>
      <c r="IJY213" s="129"/>
      <c r="IJZ213" s="129"/>
      <c r="IKA213" s="129"/>
      <c r="IKB213" s="129"/>
      <c r="IKC213" s="129"/>
      <c r="IKD213" s="129"/>
      <c r="IKE213" s="129"/>
      <c r="IKF213" s="129"/>
      <c r="IKG213" s="129"/>
      <c r="IKH213" s="129"/>
      <c r="IKI213" s="129"/>
      <c r="IKJ213" s="129"/>
      <c r="IKK213" s="129"/>
      <c r="IKL213" s="129"/>
      <c r="IKM213" s="129"/>
      <c r="IKN213" s="129"/>
      <c r="IKO213" s="129"/>
      <c r="IKP213" s="129"/>
      <c r="IKQ213" s="129"/>
      <c r="IKR213" s="129"/>
      <c r="IKS213" s="129"/>
      <c r="IKT213" s="129"/>
      <c r="IKU213" s="129"/>
      <c r="IKV213" s="129"/>
      <c r="IKW213" s="129"/>
      <c r="IKX213" s="129"/>
      <c r="IKY213" s="129"/>
      <c r="IKZ213" s="129"/>
      <c r="ILA213" s="129"/>
      <c r="ILB213" s="129"/>
      <c r="ILC213" s="129"/>
      <c r="ILD213" s="129"/>
      <c r="ILE213" s="129"/>
      <c r="ILF213" s="129"/>
      <c r="ILG213" s="129"/>
      <c r="ILH213" s="129"/>
      <c r="ILI213" s="129"/>
      <c r="ILJ213" s="129"/>
      <c r="ILK213" s="129"/>
      <c r="ILL213" s="129"/>
      <c r="ILM213" s="129"/>
      <c r="ILN213" s="129"/>
      <c r="ILO213" s="129"/>
      <c r="ILP213" s="129"/>
      <c r="ILQ213" s="129"/>
      <c r="ILR213" s="129"/>
      <c r="ILS213" s="129"/>
      <c r="ILT213" s="129"/>
      <c r="ILU213" s="129"/>
      <c r="ILV213" s="129"/>
      <c r="ILW213" s="129"/>
      <c r="ILX213" s="129"/>
      <c r="ILY213" s="129"/>
      <c r="ILZ213" s="129"/>
      <c r="IMA213" s="129"/>
      <c r="IMB213" s="129"/>
      <c r="IMC213" s="129"/>
      <c r="IMD213" s="129"/>
      <c r="IME213" s="129"/>
      <c r="IMF213" s="129"/>
      <c r="IMG213" s="129"/>
      <c r="IMH213" s="129"/>
      <c r="IMI213" s="129"/>
      <c r="IMJ213" s="129"/>
      <c r="IMK213" s="129"/>
      <c r="IML213" s="129"/>
      <c r="IMM213" s="129"/>
      <c r="IMN213" s="129"/>
      <c r="IMO213" s="129"/>
      <c r="IMP213" s="129"/>
      <c r="IMQ213" s="129"/>
      <c r="IMR213" s="129"/>
      <c r="IMS213" s="129"/>
      <c r="IMT213" s="129"/>
      <c r="IMU213" s="129"/>
      <c r="IMV213" s="129"/>
      <c r="IMW213" s="129"/>
      <c r="IMX213" s="129"/>
      <c r="IMY213" s="129"/>
      <c r="IMZ213" s="129"/>
      <c r="INA213" s="129"/>
      <c r="INB213" s="129"/>
      <c r="INC213" s="129"/>
      <c r="IND213" s="129"/>
      <c r="INE213" s="129"/>
      <c r="INF213" s="129"/>
      <c r="ING213" s="129"/>
      <c r="INH213" s="129"/>
      <c r="INI213" s="129"/>
      <c r="INJ213" s="129"/>
      <c r="INK213" s="129"/>
      <c r="INL213" s="129"/>
      <c r="INM213" s="129"/>
      <c r="INN213" s="129"/>
      <c r="INO213" s="129"/>
      <c r="INP213" s="129"/>
      <c r="INQ213" s="129"/>
      <c r="INR213" s="129"/>
      <c r="INS213" s="129"/>
      <c r="INT213" s="129"/>
      <c r="INU213" s="129"/>
      <c r="INV213" s="129"/>
      <c r="INW213" s="129"/>
      <c r="INX213" s="129"/>
      <c r="INY213" s="129"/>
      <c r="INZ213" s="129"/>
      <c r="IOA213" s="129"/>
      <c r="IOB213" s="129"/>
      <c r="IOC213" s="129"/>
      <c r="IOD213" s="129"/>
      <c r="IOE213" s="129"/>
      <c r="IOF213" s="129"/>
      <c r="IOG213" s="129"/>
      <c r="IOH213" s="129"/>
      <c r="IOI213" s="129"/>
      <c r="IOJ213" s="129"/>
      <c r="IOK213" s="129"/>
      <c r="IOL213" s="129"/>
      <c r="IOM213" s="129"/>
      <c r="ION213" s="129"/>
      <c r="IOO213" s="129"/>
      <c r="IOP213" s="129"/>
      <c r="IOQ213" s="129"/>
      <c r="IOR213" s="129"/>
      <c r="IOS213" s="129"/>
      <c r="IOT213" s="129"/>
      <c r="IOU213" s="129"/>
      <c r="IOV213" s="129"/>
      <c r="IOW213" s="129"/>
      <c r="IOX213" s="129"/>
      <c r="IOY213" s="129"/>
      <c r="IOZ213" s="129"/>
      <c r="IPA213" s="129"/>
      <c r="IPB213" s="129"/>
      <c r="IPC213" s="129"/>
      <c r="IPD213" s="129"/>
      <c r="IPE213" s="129"/>
      <c r="IPF213" s="129"/>
      <c r="IPG213" s="129"/>
      <c r="IPH213" s="129"/>
      <c r="IPI213" s="129"/>
      <c r="IPJ213" s="129"/>
      <c r="IPK213" s="129"/>
      <c r="IPL213" s="129"/>
      <c r="IPM213" s="129"/>
      <c r="IPN213" s="129"/>
      <c r="IPO213" s="129"/>
      <c r="IPP213" s="129"/>
      <c r="IPQ213" s="129"/>
      <c r="IPR213" s="129"/>
      <c r="IPS213" s="129"/>
      <c r="IPT213" s="129"/>
      <c r="IPU213" s="129"/>
      <c r="IPV213" s="129"/>
      <c r="IPW213" s="129"/>
      <c r="IPX213" s="129"/>
      <c r="IPY213" s="129"/>
      <c r="IPZ213" s="129"/>
      <c r="IQA213" s="129"/>
      <c r="IQB213" s="129"/>
      <c r="IQC213" s="129"/>
      <c r="IQD213" s="129"/>
      <c r="IQE213" s="129"/>
      <c r="IQF213" s="129"/>
      <c r="IQG213" s="129"/>
      <c r="IQH213" s="129"/>
      <c r="IQI213" s="129"/>
      <c r="IQJ213" s="129"/>
      <c r="IQK213" s="129"/>
      <c r="IQL213" s="129"/>
      <c r="IQM213" s="129"/>
      <c r="IQN213" s="129"/>
      <c r="IQO213" s="129"/>
      <c r="IQP213" s="129"/>
      <c r="IQQ213" s="129"/>
      <c r="IQR213" s="129"/>
      <c r="IQS213" s="129"/>
      <c r="IQT213" s="129"/>
      <c r="IQU213" s="129"/>
      <c r="IQV213" s="129"/>
      <c r="IQW213" s="129"/>
      <c r="IQX213" s="129"/>
      <c r="IQY213" s="129"/>
      <c r="IQZ213" s="129"/>
      <c r="IRA213" s="129"/>
      <c r="IRB213" s="129"/>
      <c r="IRC213" s="129"/>
      <c r="IRD213" s="129"/>
      <c r="IRE213" s="129"/>
      <c r="IRF213" s="129"/>
      <c r="IRG213" s="129"/>
      <c r="IRH213" s="129"/>
      <c r="IRI213" s="129"/>
      <c r="IRJ213" s="129"/>
      <c r="IRK213" s="129"/>
      <c r="IRL213" s="129"/>
      <c r="IRM213" s="129"/>
      <c r="IRN213" s="129"/>
      <c r="IRO213" s="129"/>
      <c r="IRP213" s="129"/>
      <c r="IRQ213" s="129"/>
      <c r="IRR213" s="129"/>
      <c r="IRS213" s="129"/>
      <c r="IRT213" s="129"/>
      <c r="IRU213" s="129"/>
      <c r="IRV213" s="129"/>
      <c r="IRW213" s="129"/>
      <c r="IRX213" s="129"/>
      <c r="IRY213" s="129"/>
      <c r="IRZ213" s="129"/>
      <c r="ISA213" s="129"/>
      <c r="ISB213" s="129"/>
      <c r="ISC213" s="129"/>
      <c r="ISD213" s="129"/>
      <c r="ISE213" s="129"/>
      <c r="ISF213" s="129"/>
      <c r="ISG213" s="129"/>
      <c r="ISH213" s="129"/>
      <c r="ISI213" s="129"/>
      <c r="ISJ213" s="129"/>
      <c r="ISK213" s="129"/>
      <c r="ISL213" s="129"/>
      <c r="ISM213" s="129"/>
      <c r="ISN213" s="129"/>
      <c r="ISO213" s="129"/>
      <c r="ISP213" s="129"/>
      <c r="ISQ213" s="129"/>
      <c r="ISR213" s="129"/>
      <c r="ISS213" s="129"/>
      <c r="IST213" s="129"/>
      <c r="ISU213" s="129"/>
      <c r="ISV213" s="129"/>
      <c r="ISW213" s="129"/>
      <c r="ISX213" s="129"/>
      <c r="ISY213" s="129"/>
      <c r="ISZ213" s="129"/>
      <c r="ITA213" s="129"/>
      <c r="ITB213" s="129"/>
      <c r="ITC213" s="129"/>
      <c r="ITD213" s="129"/>
      <c r="ITE213" s="129"/>
      <c r="ITF213" s="129"/>
      <c r="ITG213" s="129"/>
      <c r="ITH213" s="129"/>
      <c r="ITI213" s="129"/>
      <c r="ITJ213" s="129"/>
      <c r="ITK213" s="129"/>
      <c r="ITL213" s="129"/>
      <c r="ITM213" s="129"/>
      <c r="ITN213" s="129"/>
      <c r="ITO213" s="129"/>
      <c r="ITP213" s="129"/>
      <c r="ITQ213" s="129"/>
      <c r="ITR213" s="129"/>
      <c r="ITS213" s="129"/>
      <c r="ITT213" s="129"/>
      <c r="ITU213" s="129"/>
      <c r="ITV213" s="129"/>
      <c r="ITW213" s="129"/>
      <c r="ITX213" s="129"/>
      <c r="ITY213" s="129"/>
      <c r="ITZ213" s="129"/>
      <c r="IUA213" s="129"/>
      <c r="IUB213" s="129"/>
      <c r="IUC213" s="129"/>
      <c r="IUD213" s="129"/>
      <c r="IUE213" s="129"/>
      <c r="IUF213" s="129"/>
      <c r="IUG213" s="129"/>
      <c r="IUH213" s="129"/>
      <c r="IUI213" s="129"/>
      <c r="IUJ213" s="129"/>
      <c r="IUK213" s="129"/>
      <c r="IUL213" s="129"/>
      <c r="IUM213" s="129"/>
      <c r="IUN213" s="129"/>
      <c r="IUO213" s="129"/>
      <c r="IUP213" s="129"/>
      <c r="IUQ213" s="129"/>
      <c r="IUR213" s="129"/>
      <c r="IUS213" s="129"/>
      <c r="IUT213" s="129"/>
      <c r="IUU213" s="129"/>
      <c r="IUV213" s="129"/>
      <c r="IUW213" s="129"/>
      <c r="IUX213" s="129"/>
      <c r="IUY213" s="129"/>
      <c r="IUZ213" s="129"/>
      <c r="IVA213" s="129"/>
      <c r="IVB213" s="129"/>
      <c r="IVC213" s="129"/>
      <c r="IVD213" s="129"/>
      <c r="IVE213" s="129"/>
      <c r="IVF213" s="129"/>
      <c r="IVG213" s="129"/>
      <c r="IVH213" s="129"/>
      <c r="IVI213" s="129"/>
      <c r="IVJ213" s="129"/>
      <c r="IVK213" s="129"/>
      <c r="IVL213" s="129"/>
      <c r="IVM213" s="129"/>
      <c r="IVN213" s="129"/>
      <c r="IVO213" s="129"/>
      <c r="IVP213" s="129"/>
      <c r="IVQ213" s="129"/>
      <c r="IVR213" s="129"/>
      <c r="IVS213" s="129"/>
      <c r="IVT213" s="129"/>
      <c r="IVU213" s="129"/>
      <c r="IVV213" s="129"/>
      <c r="IVW213" s="129"/>
      <c r="IVX213" s="129"/>
      <c r="IVY213" s="129"/>
      <c r="IVZ213" s="129"/>
      <c r="IWA213" s="129"/>
      <c r="IWB213" s="129"/>
      <c r="IWC213" s="129"/>
      <c r="IWD213" s="129"/>
      <c r="IWE213" s="129"/>
      <c r="IWF213" s="129"/>
      <c r="IWG213" s="129"/>
      <c r="IWH213" s="129"/>
      <c r="IWI213" s="129"/>
      <c r="IWJ213" s="129"/>
      <c r="IWK213" s="129"/>
      <c r="IWL213" s="129"/>
      <c r="IWM213" s="129"/>
      <c r="IWN213" s="129"/>
      <c r="IWO213" s="129"/>
      <c r="IWP213" s="129"/>
      <c r="IWQ213" s="129"/>
      <c r="IWR213" s="129"/>
      <c r="IWS213" s="129"/>
      <c r="IWT213" s="129"/>
      <c r="IWU213" s="129"/>
      <c r="IWV213" s="129"/>
      <c r="IWW213" s="129"/>
      <c r="IWX213" s="129"/>
      <c r="IWY213" s="129"/>
      <c r="IWZ213" s="129"/>
      <c r="IXA213" s="129"/>
      <c r="IXB213" s="129"/>
      <c r="IXC213" s="129"/>
      <c r="IXD213" s="129"/>
      <c r="IXE213" s="129"/>
      <c r="IXF213" s="129"/>
      <c r="IXG213" s="129"/>
      <c r="IXH213" s="129"/>
      <c r="IXI213" s="129"/>
      <c r="IXJ213" s="129"/>
      <c r="IXK213" s="129"/>
      <c r="IXL213" s="129"/>
      <c r="IXM213" s="129"/>
      <c r="IXN213" s="129"/>
      <c r="IXO213" s="129"/>
      <c r="IXP213" s="129"/>
      <c r="IXQ213" s="129"/>
      <c r="IXR213" s="129"/>
      <c r="IXS213" s="129"/>
      <c r="IXT213" s="129"/>
      <c r="IXU213" s="129"/>
      <c r="IXV213" s="129"/>
      <c r="IXW213" s="129"/>
      <c r="IXX213" s="129"/>
      <c r="IXY213" s="129"/>
      <c r="IXZ213" s="129"/>
      <c r="IYA213" s="129"/>
      <c r="IYB213" s="129"/>
      <c r="IYC213" s="129"/>
      <c r="IYD213" s="129"/>
      <c r="IYE213" s="129"/>
      <c r="IYF213" s="129"/>
      <c r="IYG213" s="129"/>
      <c r="IYH213" s="129"/>
      <c r="IYI213" s="129"/>
      <c r="IYJ213" s="129"/>
      <c r="IYK213" s="129"/>
      <c r="IYL213" s="129"/>
      <c r="IYM213" s="129"/>
      <c r="IYN213" s="129"/>
      <c r="IYO213" s="129"/>
      <c r="IYP213" s="129"/>
      <c r="IYQ213" s="129"/>
      <c r="IYR213" s="129"/>
      <c r="IYS213" s="129"/>
      <c r="IYT213" s="129"/>
      <c r="IYU213" s="129"/>
      <c r="IYV213" s="129"/>
      <c r="IYW213" s="129"/>
      <c r="IYX213" s="129"/>
      <c r="IYY213" s="129"/>
      <c r="IYZ213" s="129"/>
      <c r="IZA213" s="129"/>
      <c r="IZB213" s="129"/>
      <c r="IZC213" s="129"/>
      <c r="IZD213" s="129"/>
      <c r="IZE213" s="129"/>
      <c r="IZF213" s="129"/>
      <c r="IZG213" s="129"/>
      <c r="IZH213" s="129"/>
      <c r="IZI213" s="129"/>
      <c r="IZJ213" s="129"/>
      <c r="IZK213" s="129"/>
      <c r="IZL213" s="129"/>
      <c r="IZM213" s="129"/>
      <c r="IZN213" s="129"/>
      <c r="IZO213" s="129"/>
      <c r="IZP213" s="129"/>
      <c r="IZQ213" s="129"/>
      <c r="IZR213" s="129"/>
      <c r="IZS213" s="129"/>
      <c r="IZT213" s="129"/>
      <c r="IZU213" s="129"/>
      <c r="IZV213" s="129"/>
      <c r="IZW213" s="129"/>
      <c r="IZX213" s="129"/>
      <c r="IZY213" s="129"/>
      <c r="IZZ213" s="129"/>
      <c r="JAA213" s="129"/>
      <c r="JAB213" s="129"/>
      <c r="JAC213" s="129"/>
      <c r="JAD213" s="129"/>
      <c r="JAE213" s="129"/>
      <c r="JAF213" s="129"/>
      <c r="JAG213" s="129"/>
      <c r="JAH213" s="129"/>
      <c r="JAI213" s="129"/>
      <c r="JAJ213" s="129"/>
      <c r="JAK213" s="129"/>
      <c r="JAL213" s="129"/>
      <c r="JAM213" s="129"/>
      <c r="JAN213" s="129"/>
      <c r="JAO213" s="129"/>
      <c r="JAP213" s="129"/>
      <c r="JAQ213" s="129"/>
      <c r="JAR213" s="129"/>
      <c r="JAS213" s="129"/>
      <c r="JAT213" s="129"/>
      <c r="JAU213" s="129"/>
      <c r="JAV213" s="129"/>
      <c r="JAW213" s="129"/>
      <c r="JAX213" s="129"/>
      <c r="JAY213" s="129"/>
      <c r="JAZ213" s="129"/>
      <c r="JBA213" s="129"/>
      <c r="JBB213" s="129"/>
      <c r="JBC213" s="129"/>
      <c r="JBD213" s="129"/>
      <c r="JBE213" s="129"/>
      <c r="JBF213" s="129"/>
      <c r="JBG213" s="129"/>
      <c r="JBH213" s="129"/>
      <c r="JBI213" s="129"/>
      <c r="JBJ213" s="129"/>
      <c r="JBK213" s="129"/>
      <c r="JBL213" s="129"/>
      <c r="JBM213" s="129"/>
      <c r="JBN213" s="129"/>
      <c r="JBO213" s="129"/>
      <c r="JBP213" s="129"/>
      <c r="JBQ213" s="129"/>
      <c r="JBR213" s="129"/>
      <c r="JBS213" s="129"/>
      <c r="JBT213" s="129"/>
      <c r="JBU213" s="129"/>
      <c r="JBV213" s="129"/>
      <c r="JBW213" s="129"/>
      <c r="JBX213" s="129"/>
      <c r="JBY213" s="129"/>
      <c r="JBZ213" s="129"/>
      <c r="JCA213" s="129"/>
      <c r="JCB213" s="129"/>
      <c r="JCC213" s="129"/>
      <c r="JCD213" s="129"/>
      <c r="JCE213" s="129"/>
      <c r="JCF213" s="129"/>
      <c r="JCG213" s="129"/>
      <c r="JCH213" s="129"/>
      <c r="JCI213" s="129"/>
      <c r="JCJ213" s="129"/>
      <c r="JCK213" s="129"/>
      <c r="JCL213" s="129"/>
      <c r="JCM213" s="129"/>
      <c r="JCN213" s="129"/>
      <c r="JCO213" s="129"/>
      <c r="JCP213" s="129"/>
      <c r="JCQ213" s="129"/>
      <c r="JCR213" s="129"/>
      <c r="JCS213" s="129"/>
      <c r="JCT213" s="129"/>
      <c r="JCU213" s="129"/>
      <c r="JCV213" s="129"/>
      <c r="JCW213" s="129"/>
      <c r="JCX213" s="129"/>
      <c r="JCY213" s="129"/>
      <c r="JCZ213" s="129"/>
      <c r="JDA213" s="129"/>
      <c r="JDB213" s="129"/>
      <c r="JDC213" s="129"/>
      <c r="JDD213" s="129"/>
      <c r="JDE213" s="129"/>
      <c r="JDF213" s="129"/>
      <c r="JDG213" s="129"/>
      <c r="JDH213" s="129"/>
      <c r="JDI213" s="129"/>
      <c r="JDJ213" s="129"/>
      <c r="JDK213" s="129"/>
      <c r="JDL213" s="129"/>
      <c r="JDM213" s="129"/>
      <c r="JDN213" s="129"/>
      <c r="JDO213" s="129"/>
      <c r="JDP213" s="129"/>
      <c r="JDQ213" s="129"/>
      <c r="JDR213" s="129"/>
      <c r="JDS213" s="129"/>
      <c r="JDT213" s="129"/>
      <c r="JDU213" s="129"/>
      <c r="JDV213" s="129"/>
      <c r="JDW213" s="129"/>
      <c r="JDX213" s="129"/>
      <c r="JDY213" s="129"/>
      <c r="JDZ213" s="129"/>
      <c r="JEA213" s="129"/>
      <c r="JEB213" s="129"/>
      <c r="JEC213" s="129"/>
      <c r="JED213" s="129"/>
      <c r="JEE213" s="129"/>
      <c r="JEF213" s="129"/>
      <c r="JEG213" s="129"/>
      <c r="JEH213" s="129"/>
      <c r="JEI213" s="129"/>
      <c r="JEJ213" s="129"/>
      <c r="JEK213" s="129"/>
      <c r="JEL213" s="129"/>
      <c r="JEM213" s="129"/>
      <c r="JEN213" s="129"/>
      <c r="JEO213" s="129"/>
      <c r="JEP213" s="129"/>
      <c r="JEQ213" s="129"/>
      <c r="JER213" s="129"/>
      <c r="JES213" s="129"/>
      <c r="JET213" s="129"/>
      <c r="JEU213" s="129"/>
      <c r="JEV213" s="129"/>
      <c r="JEW213" s="129"/>
      <c r="JEX213" s="129"/>
      <c r="JEY213" s="129"/>
      <c r="JEZ213" s="129"/>
      <c r="JFA213" s="129"/>
      <c r="JFB213" s="129"/>
      <c r="JFC213" s="129"/>
      <c r="JFD213" s="129"/>
      <c r="JFE213" s="129"/>
      <c r="JFF213" s="129"/>
      <c r="JFG213" s="129"/>
      <c r="JFH213" s="129"/>
      <c r="JFI213" s="129"/>
      <c r="JFJ213" s="129"/>
      <c r="JFK213" s="129"/>
      <c r="JFL213" s="129"/>
      <c r="JFM213" s="129"/>
      <c r="JFN213" s="129"/>
      <c r="JFO213" s="129"/>
      <c r="JFP213" s="129"/>
      <c r="JFQ213" s="129"/>
      <c r="JFR213" s="129"/>
      <c r="JFS213" s="129"/>
      <c r="JFT213" s="129"/>
      <c r="JFU213" s="129"/>
      <c r="JFV213" s="129"/>
      <c r="JFW213" s="129"/>
      <c r="JFX213" s="129"/>
      <c r="JFY213" s="129"/>
      <c r="JFZ213" s="129"/>
      <c r="JGA213" s="129"/>
      <c r="JGB213" s="129"/>
      <c r="JGC213" s="129"/>
      <c r="JGD213" s="129"/>
      <c r="JGE213" s="129"/>
      <c r="JGF213" s="129"/>
      <c r="JGG213" s="129"/>
      <c r="JGH213" s="129"/>
      <c r="JGI213" s="129"/>
      <c r="JGJ213" s="129"/>
      <c r="JGK213" s="129"/>
      <c r="JGL213" s="129"/>
      <c r="JGM213" s="129"/>
      <c r="JGN213" s="129"/>
      <c r="JGO213" s="129"/>
      <c r="JGP213" s="129"/>
      <c r="JGQ213" s="129"/>
      <c r="JGR213" s="129"/>
      <c r="JGS213" s="129"/>
      <c r="JGT213" s="129"/>
      <c r="JGU213" s="129"/>
      <c r="JGV213" s="129"/>
      <c r="JGW213" s="129"/>
      <c r="JGX213" s="129"/>
      <c r="JGY213" s="129"/>
      <c r="JGZ213" s="129"/>
      <c r="JHA213" s="129"/>
      <c r="JHB213" s="129"/>
      <c r="JHC213" s="129"/>
      <c r="JHD213" s="129"/>
      <c r="JHE213" s="129"/>
      <c r="JHF213" s="129"/>
      <c r="JHG213" s="129"/>
      <c r="JHH213" s="129"/>
      <c r="JHI213" s="129"/>
      <c r="JHJ213" s="129"/>
      <c r="JHK213" s="129"/>
      <c r="JHL213" s="129"/>
      <c r="JHM213" s="129"/>
      <c r="JHN213" s="129"/>
      <c r="JHO213" s="129"/>
      <c r="JHP213" s="129"/>
      <c r="JHQ213" s="129"/>
      <c r="JHR213" s="129"/>
      <c r="JHS213" s="129"/>
      <c r="JHT213" s="129"/>
      <c r="JHU213" s="129"/>
      <c r="JHV213" s="129"/>
      <c r="JHW213" s="129"/>
      <c r="JHX213" s="129"/>
      <c r="JHY213" s="129"/>
      <c r="JHZ213" s="129"/>
      <c r="JIA213" s="129"/>
      <c r="JIB213" s="129"/>
      <c r="JIC213" s="129"/>
      <c r="JID213" s="129"/>
      <c r="JIE213" s="129"/>
      <c r="JIF213" s="129"/>
      <c r="JIG213" s="129"/>
      <c r="JIH213" s="129"/>
      <c r="JII213" s="129"/>
      <c r="JIJ213" s="129"/>
      <c r="JIK213" s="129"/>
      <c r="JIL213" s="129"/>
      <c r="JIM213" s="129"/>
      <c r="JIN213" s="129"/>
      <c r="JIO213" s="129"/>
      <c r="JIP213" s="129"/>
      <c r="JIQ213" s="129"/>
      <c r="JIR213" s="129"/>
      <c r="JIS213" s="129"/>
      <c r="JIT213" s="129"/>
      <c r="JIU213" s="129"/>
      <c r="JIV213" s="129"/>
      <c r="JIW213" s="129"/>
      <c r="JIX213" s="129"/>
      <c r="JIY213" s="129"/>
      <c r="JIZ213" s="129"/>
      <c r="JJA213" s="129"/>
      <c r="JJB213" s="129"/>
      <c r="JJC213" s="129"/>
      <c r="JJD213" s="129"/>
      <c r="JJE213" s="129"/>
      <c r="JJF213" s="129"/>
      <c r="JJG213" s="129"/>
      <c r="JJH213" s="129"/>
      <c r="JJI213" s="129"/>
      <c r="JJJ213" s="129"/>
      <c r="JJK213" s="129"/>
      <c r="JJL213" s="129"/>
      <c r="JJM213" s="129"/>
      <c r="JJN213" s="129"/>
      <c r="JJO213" s="129"/>
      <c r="JJP213" s="129"/>
      <c r="JJQ213" s="129"/>
      <c r="JJR213" s="129"/>
      <c r="JJS213" s="129"/>
      <c r="JJT213" s="129"/>
      <c r="JJU213" s="129"/>
      <c r="JJV213" s="129"/>
      <c r="JJW213" s="129"/>
      <c r="JJX213" s="129"/>
      <c r="JJY213" s="129"/>
      <c r="JJZ213" s="129"/>
      <c r="JKA213" s="129"/>
      <c r="JKB213" s="129"/>
      <c r="JKC213" s="129"/>
      <c r="JKD213" s="129"/>
      <c r="JKE213" s="129"/>
      <c r="JKF213" s="129"/>
      <c r="JKG213" s="129"/>
      <c r="JKH213" s="129"/>
      <c r="JKI213" s="129"/>
      <c r="JKJ213" s="129"/>
      <c r="JKK213" s="129"/>
      <c r="JKL213" s="129"/>
      <c r="JKM213" s="129"/>
      <c r="JKN213" s="129"/>
      <c r="JKO213" s="129"/>
      <c r="JKP213" s="129"/>
      <c r="JKQ213" s="129"/>
      <c r="JKR213" s="129"/>
      <c r="JKS213" s="129"/>
      <c r="JKT213" s="129"/>
      <c r="JKU213" s="129"/>
      <c r="JKV213" s="129"/>
      <c r="JKW213" s="129"/>
      <c r="JKX213" s="129"/>
      <c r="JKY213" s="129"/>
      <c r="JKZ213" s="129"/>
      <c r="JLA213" s="129"/>
      <c r="JLB213" s="129"/>
      <c r="JLC213" s="129"/>
      <c r="JLD213" s="129"/>
      <c r="JLE213" s="129"/>
      <c r="JLF213" s="129"/>
      <c r="JLG213" s="129"/>
      <c r="JLH213" s="129"/>
      <c r="JLI213" s="129"/>
      <c r="JLJ213" s="129"/>
      <c r="JLK213" s="129"/>
      <c r="JLL213" s="129"/>
      <c r="JLM213" s="129"/>
      <c r="JLN213" s="129"/>
      <c r="JLO213" s="129"/>
      <c r="JLP213" s="129"/>
      <c r="JLQ213" s="129"/>
      <c r="JLR213" s="129"/>
      <c r="JLS213" s="129"/>
      <c r="JLT213" s="129"/>
      <c r="JLU213" s="129"/>
      <c r="JLV213" s="129"/>
      <c r="JLW213" s="129"/>
      <c r="JLX213" s="129"/>
      <c r="JLY213" s="129"/>
      <c r="JLZ213" s="129"/>
      <c r="JMA213" s="129"/>
      <c r="JMB213" s="129"/>
      <c r="JMC213" s="129"/>
      <c r="JMD213" s="129"/>
      <c r="JME213" s="129"/>
      <c r="JMF213" s="129"/>
      <c r="JMG213" s="129"/>
      <c r="JMH213" s="129"/>
      <c r="JMI213" s="129"/>
      <c r="JMJ213" s="129"/>
      <c r="JMK213" s="129"/>
      <c r="JML213" s="129"/>
      <c r="JMM213" s="129"/>
      <c r="JMN213" s="129"/>
      <c r="JMO213" s="129"/>
      <c r="JMP213" s="129"/>
      <c r="JMQ213" s="129"/>
      <c r="JMR213" s="129"/>
      <c r="JMS213" s="129"/>
      <c r="JMT213" s="129"/>
      <c r="JMU213" s="129"/>
      <c r="JMV213" s="129"/>
      <c r="JMW213" s="129"/>
      <c r="JMX213" s="129"/>
      <c r="JMY213" s="129"/>
      <c r="JMZ213" s="129"/>
      <c r="JNA213" s="129"/>
      <c r="JNB213" s="129"/>
      <c r="JNC213" s="129"/>
      <c r="JND213" s="129"/>
      <c r="JNE213" s="129"/>
      <c r="JNF213" s="129"/>
      <c r="JNG213" s="129"/>
      <c r="JNH213" s="129"/>
      <c r="JNI213" s="129"/>
      <c r="JNJ213" s="129"/>
      <c r="JNK213" s="129"/>
      <c r="JNL213" s="129"/>
      <c r="JNM213" s="129"/>
      <c r="JNN213" s="129"/>
      <c r="JNO213" s="129"/>
      <c r="JNP213" s="129"/>
      <c r="JNQ213" s="129"/>
      <c r="JNR213" s="129"/>
      <c r="JNS213" s="129"/>
      <c r="JNT213" s="129"/>
      <c r="JNU213" s="129"/>
      <c r="JNV213" s="129"/>
      <c r="JNW213" s="129"/>
      <c r="JNX213" s="129"/>
      <c r="JNY213" s="129"/>
      <c r="JNZ213" s="129"/>
      <c r="JOA213" s="129"/>
      <c r="JOB213" s="129"/>
      <c r="JOC213" s="129"/>
      <c r="JOD213" s="129"/>
      <c r="JOE213" s="129"/>
      <c r="JOF213" s="129"/>
      <c r="JOG213" s="129"/>
      <c r="JOH213" s="129"/>
      <c r="JOI213" s="129"/>
      <c r="JOJ213" s="129"/>
      <c r="JOK213" s="129"/>
      <c r="JOL213" s="129"/>
      <c r="JOM213" s="129"/>
      <c r="JON213" s="129"/>
      <c r="JOO213" s="129"/>
      <c r="JOP213" s="129"/>
      <c r="JOQ213" s="129"/>
      <c r="JOR213" s="129"/>
      <c r="JOS213" s="129"/>
      <c r="JOT213" s="129"/>
      <c r="JOU213" s="129"/>
      <c r="JOV213" s="129"/>
      <c r="JOW213" s="129"/>
      <c r="JOX213" s="129"/>
      <c r="JOY213" s="129"/>
      <c r="JOZ213" s="129"/>
      <c r="JPA213" s="129"/>
      <c r="JPB213" s="129"/>
      <c r="JPC213" s="129"/>
      <c r="JPD213" s="129"/>
      <c r="JPE213" s="129"/>
      <c r="JPF213" s="129"/>
      <c r="JPG213" s="129"/>
      <c r="JPH213" s="129"/>
      <c r="JPI213" s="129"/>
      <c r="JPJ213" s="129"/>
      <c r="JPK213" s="129"/>
      <c r="JPL213" s="129"/>
      <c r="JPM213" s="129"/>
      <c r="JPN213" s="129"/>
      <c r="JPO213" s="129"/>
      <c r="JPP213" s="129"/>
      <c r="JPQ213" s="129"/>
      <c r="JPR213" s="129"/>
      <c r="JPS213" s="129"/>
      <c r="JPT213" s="129"/>
      <c r="JPU213" s="129"/>
      <c r="JPV213" s="129"/>
      <c r="JPW213" s="129"/>
      <c r="JPX213" s="129"/>
      <c r="JPY213" s="129"/>
      <c r="JPZ213" s="129"/>
      <c r="JQA213" s="129"/>
      <c r="JQB213" s="129"/>
      <c r="JQC213" s="129"/>
      <c r="JQD213" s="129"/>
      <c r="JQE213" s="129"/>
      <c r="JQF213" s="129"/>
      <c r="JQG213" s="129"/>
      <c r="JQH213" s="129"/>
      <c r="JQI213" s="129"/>
      <c r="JQJ213" s="129"/>
      <c r="JQK213" s="129"/>
      <c r="JQL213" s="129"/>
      <c r="JQM213" s="129"/>
      <c r="JQN213" s="129"/>
      <c r="JQO213" s="129"/>
      <c r="JQP213" s="129"/>
      <c r="JQQ213" s="129"/>
      <c r="JQR213" s="129"/>
      <c r="JQS213" s="129"/>
      <c r="JQT213" s="129"/>
      <c r="JQU213" s="129"/>
      <c r="JQV213" s="129"/>
      <c r="JQW213" s="129"/>
      <c r="JQX213" s="129"/>
      <c r="JQY213" s="129"/>
      <c r="JQZ213" s="129"/>
      <c r="JRA213" s="129"/>
      <c r="JRB213" s="129"/>
      <c r="JRC213" s="129"/>
      <c r="JRD213" s="129"/>
      <c r="JRE213" s="129"/>
      <c r="JRF213" s="129"/>
      <c r="JRG213" s="129"/>
      <c r="JRH213" s="129"/>
      <c r="JRI213" s="129"/>
      <c r="JRJ213" s="129"/>
      <c r="JRK213" s="129"/>
      <c r="JRL213" s="129"/>
      <c r="JRM213" s="129"/>
      <c r="JRN213" s="129"/>
      <c r="JRO213" s="129"/>
      <c r="JRP213" s="129"/>
      <c r="JRQ213" s="129"/>
      <c r="JRR213" s="129"/>
      <c r="JRS213" s="129"/>
      <c r="JRT213" s="129"/>
      <c r="JRU213" s="129"/>
      <c r="JRV213" s="129"/>
      <c r="JRW213" s="129"/>
      <c r="JRX213" s="129"/>
      <c r="JRY213" s="129"/>
      <c r="JRZ213" s="129"/>
      <c r="JSA213" s="129"/>
      <c r="JSB213" s="129"/>
      <c r="JSC213" s="129"/>
      <c r="JSD213" s="129"/>
      <c r="JSE213" s="129"/>
      <c r="JSF213" s="129"/>
      <c r="JSG213" s="129"/>
      <c r="JSH213" s="129"/>
      <c r="JSI213" s="129"/>
      <c r="JSJ213" s="129"/>
      <c r="JSK213" s="129"/>
      <c r="JSL213" s="129"/>
      <c r="JSM213" s="129"/>
      <c r="JSN213" s="129"/>
      <c r="JSO213" s="129"/>
      <c r="JSP213" s="129"/>
      <c r="JSQ213" s="129"/>
      <c r="JSR213" s="129"/>
      <c r="JSS213" s="129"/>
      <c r="JST213" s="129"/>
      <c r="JSU213" s="129"/>
      <c r="JSV213" s="129"/>
      <c r="JSW213" s="129"/>
      <c r="JSX213" s="129"/>
      <c r="JSY213" s="129"/>
      <c r="JSZ213" s="129"/>
      <c r="JTA213" s="129"/>
      <c r="JTB213" s="129"/>
      <c r="JTC213" s="129"/>
      <c r="JTD213" s="129"/>
      <c r="JTE213" s="129"/>
      <c r="JTF213" s="129"/>
      <c r="JTG213" s="129"/>
      <c r="JTH213" s="129"/>
      <c r="JTI213" s="129"/>
      <c r="JTJ213" s="129"/>
      <c r="JTK213" s="129"/>
      <c r="JTL213" s="129"/>
      <c r="JTM213" s="129"/>
      <c r="JTN213" s="129"/>
      <c r="JTO213" s="129"/>
      <c r="JTP213" s="129"/>
      <c r="JTQ213" s="129"/>
      <c r="JTR213" s="129"/>
      <c r="JTS213" s="129"/>
      <c r="JTT213" s="129"/>
      <c r="JTU213" s="129"/>
      <c r="JTV213" s="129"/>
      <c r="JTW213" s="129"/>
      <c r="JTX213" s="129"/>
      <c r="JTY213" s="129"/>
      <c r="JTZ213" s="129"/>
      <c r="JUA213" s="129"/>
      <c r="JUB213" s="129"/>
      <c r="JUC213" s="129"/>
      <c r="JUD213" s="129"/>
      <c r="JUE213" s="129"/>
      <c r="JUF213" s="129"/>
      <c r="JUG213" s="129"/>
      <c r="JUH213" s="129"/>
      <c r="JUI213" s="129"/>
      <c r="JUJ213" s="129"/>
      <c r="JUK213" s="129"/>
      <c r="JUL213" s="129"/>
      <c r="JUM213" s="129"/>
      <c r="JUN213" s="129"/>
      <c r="JUO213" s="129"/>
      <c r="JUP213" s="129"/>
      <c r="JUQ213" s="129"/>
      <c r="JUR213" s="129"/>
      <c r="JUS213" s="129"/>
      <c r="JUT213" s="129"/>
      <c r="JUU213" s="129"/>
      <c r="JUV213" s="129"/>
      <c r="JUW213" s="129"/>
      <c r="JUX213" s="129"/>
      <c r="JUY213" s="129"/>
      <c r="JUZ213" s="129"/>
      <c r="JVA213" s="129"/>
      <c r="JVB213" s="129"/>
      <c r="JVC213" s="129"/>
      <c r="JVD213" s="129"/>
      <c r="JVE213" s="129"/>
      <c r="JVF213" s="129"/>
      <c r="JVG213" s="129"/>
      <c r="JVH213" s="129"/>
      <c r="JVI213" s="129"/>
      <c r="JVJ213" s="129"/>
      <c r="JVK213" s="129"/>
      <c r="JVL213" s="129"/>
      <c r="JVM213" s="129"/>
      <c r="JVN213" s="129"/>
      <c r="JVO213" s="129"/>
      <c r="JVP213" s="129"/>
      <c r="JVQ213" s="129"/>
      <c r="JVR213" s="129"/>
      <c r="JVS213" s="129"/>
      <c r="JVT213" s="129"/>
      <c r="JVU213" s="129"/>
      <c r="JVV213" s="129"/>
      <c r="JVW213" s="129"/>
      <c r="JVX213" s="129"/>
      <c r="JVY213" s="129"/>
      <c r="JVZ213" s="129"/>
      <c r="JWA213" s="129"/>
      <c r="JWB213" s="129"/>
      <c r="JWC213" s="129"/>
      <c r="JWD213" s="129"/>
      <c r="JWE213" s="129"/>
      <c r="JWF213" s="129"/>
      <c r="JWG213" s="129"/>
      <c r="JWH213" s="129"/>
      <c r="JWI213" s="129"/>
      <c r="JWJ213" s="129"/>
      <c r="JWK213" s="129"/>
      <c r="JWL213" s="129"/>
      <c r="JWM213" s="129"/>
      <c r="JWN213" s="129"/>
      <c r="JWO213" s="129"/>
      <c r="JWP213" s="129"/>
      <c r="JWQ213" s="129"/>
      <c r="JWR213" s="129"/>
      <c r="JWS213" s="129"/>
      <c r="JWT213" s="129"/>
      <c r="JWU213" s="129"/>
      <c r="JWV213" s="129"/>
      <c r="JWW213" s="129"/>
      <c r="JWX213" s="129"/>
      <c r="JWY213" s="129"/>
      <c r="JWZ213" s="129"/>
      <c r="JXA213" s="129"/>
      <c r="JXB213" s="129"/>
      <c r="JXC213" s="129"/>
      <c r="JXD213" s="129"/>
      <c r="JXE213" s="129"/>
      <c r="JXF213" s="129"/>
      <c r="JXG213" s="129"/>
      <c r="JXH213" s="129"/>
      <c r="JXI213" s="129"/>
      <c r="JXJ213" s="129"/>
      <c r="JXK213" s="129"/>
      <c r="JXL213" s="129"/>
      <c r="JXM213" s="129"/>
      <c r="JXN213" s="129"/>
      <c r="JXO213" s="129"/>
      <c r="JXP213" s="129"/>
      <c r="JXQ213" s="129"/>
      <c r="JXR213" s="129"/>
      <c r="JXS213" s="129"/>
      <c r="JXT213" s="129"/>
      <c r="JXU213" s="129"/>
      <c r="JXV213" s="129"/>
      <c r="JXW213" s="129"/>
      <c r="JXX213" s="129"/>
      <c r="JXY213" s="129"/>
      <c r="JXZ213" s="129"/>
      <c r="JYA213" s="129"/>
      <c r="JYB213" s="129"/>
      <c r="JYC213" s="129"/>
      <c r="JYD213" s="129"/>
      <c r="JYE213" s="129"/>
      <c r="JYF213" s="129"/>
      <c r="JYG213" s="129"/>
      <c r="JYH213" s="129"/>
      <c r="JYI213" s="129"/>
      <c r="JYJ213" s="129"/>
      <c r="JYK213" s="129"/>
      <c r="JYL213" s="129"/>
      <c r="JYM213" s="129"/>
      <c r="JYN213" s="129"/>
      <c r="JYO213" s="129"/>
      <c r="JYP213" s="129"/>
      <c r="JYQ213" s="129"/>
      <c r="JYR213" s="129"/>
      <c r="JYS213" s="129"/>
      <c r="JYT213" s="129"/>
      <c r="JYU213" s="129"/>
      <c r="JYV213" s="129"/>
      <c r="JYW213" s="129"/>
      <c r="JYX213" s="129"/>
      <c r="JYY213" s="129"/>
      <c r="JYZ213" s="129"/>
      <c r="JZA213" s="129"/>
      <c r="JZB213" s="129"/>
      <c r="JZC213" s="129"/>
      <c r="JZD213" s="129"/>
      <c r="JZE213" s="129"/>
      <c r="JZF213" s="129"/>
      <c r="JZG213" s="129"/>
      <c r="JZH213" s="129"/>
      <c r="JZI213" s="129"/>
      <c r="JZJ213" s="129"/>
      <c r="JZK213" s="129"/>
      <c r="JZL213" s="129"/>
      <c r="JZM213" s="129"/>
      <c r="JZN213" s="129"/>
      <c r="JZO213" s="129"/>
      <c r="JZP213" s="129"/>
      <c r="JZQ213" s="129"/>
      <c r="JZR213" s="129"/>
      <c r="JZS213" s="129"/>
      <c r="JZT213" s="129"/>
      <c r="JZU213" s="129"/>
      <c r="JZV213" s="129"/>
      <c r="JZW213" s="129"/>
      <c r="JZX213" s="129"/>
      <c r="JZY213" s="129"/>
      <c r="JZZ213" s="129"/>
      <c r="KAA213" s="129"/>
      <c r="KAB213" s="129"/>
      <c r="KAC213" s="129"/>
      <c r="KAD213" s="129"/>
      <c r="KAE213" s="129"/>
      <c r="KAF213" s="129"/>
      <c r="KAG213" s="129"/>
      <c r="KAH213" s="129"/>
      <c r="KAI213" s="129"/>
      <c r="KAJ213" s="129"/>
      <c r="KAK213" s="129"/>
      <c r="KAL213" s="129"/>
      <c r="KAM213" s="129"/>
      <c r="KAN213" s="129"/>
      <c r="KAO213" s="129"/>
      <c r="KAP213" s="129"/>
      <c r="KAQ213" s="129"/>
      <c r="KAR213" s="129"/>
      <c r="KAS213" s="129"/>
      <c r="KAT213" s="129"/>
      <c r="KAU213" s="129"/>
      <c r="KAV213" s="129"/>
      <c r="KAW213" s="129"/>
      <c r="KAX213" s="129"/>
      <c r="KAY213" s="129"/>
      <c r="KAZ213" s="129"/>
      <c r="KBA213" s="129"/>
      <c r="KBB213" s="129"/>
      <c r="KBC213" s="129"/>
      <c r="KBD213" s="129"/>
      <c r="KBE213" s="129"/>
      <c r="KBF213" s="129"/>
      <c r="KBG213" s="129"/>
      <c r="KBH213" s="129"/>
      <c r="KBI213" s="129"/>
      <c r="KBJ213" s="129"/>
      <c r="KBK213" s="129"/>
      <c r="KBL213" s="129"/>
      <c r="KBM213" s="129"/>
      <c r="KBN213" s="129"/>
      <c r="KBO213" s="129"/>
      <c r="KBP213" s="129"/>
      <c r="KBQ213" s="129"/>
      <c r="KBR213" s="129"/>
      <c r="KBS213" s="129"/>
      <c r="KBT213" s="129"/>
      <c r="KBU213" s="129"/>
      <c r="KBV213" s="129"/>
      <c r="KBW213" s="129"/>
      <c r="KBX213" s="129"/>
      <c r="KBY213" s="129"/>
      <c r="KBZ213" s="129"/>
      <c r="KCA213" s="129"/>
      <c r="KCB213" s="129"/>
      <c r="KCC213" s="129"/>
      <c r="KCD213" s="129"/>
      <c r="KCE213" s="129"/>
      <c r="KCF213" s="129"/>
      <c r="KCG213" s="129"/>
      <c r="KCH213" s="129"/>
      <c r="KCI213" s="129"/>
      <c r="KCJ213" s="129"/>
      <c r="KCK213" s="129"/>
      <c r="KCL213" s="129"/>
      <c r="KCM213" s="129"/>
      <c r="KCN213" s="129"/>
      <c r="KCO213" s="129"/>
      <c r="KCP213" s="129"/>
      <c r="KCQ213" s="129"/>
      <c r="KCR213" s="129"/>
      <c r="KCS213" s="129"/>
      <c r="KCT213" s="129"/>
      <c r="KCU213" s="129"/>
      <c r="KCV213" s="129"/>
      <c r="KCW213" s="129"/>
      <c r="KCX213" s="129"/>
      <c r="KCY213" s="129"/>
      <c r="KCZ213" s="129"/>
      <c r="KDA213" s="129"/>
      <c r="KDB213" s="129"/>
      <c r="KDC213" s="129"/>
      <c r="KDD213" s="129"/>
      <c r="KDE213" s="129"/>
      <c r="KDF213" s="129"/>
      <c r="KDG213" s="129"/>
      <c r="KDH213" s="129"/>
      <c r="KDI213" s="129"/>
      <c r="KDJ213" s="129"/>
      <c r="KDK213" s="129"/>
      <c r="KDL213" s="129"/>
      <c r="KDM213" s="129"/>
      <c r="KDN213" s="129"/>
      <c r="KDO213" s="129"/>
      <c r="KDP213" s="129"/>
      <c r="KDQ213" s="129"/>
      <c r="KDR213" s="129"/>
      <c r="KDS213" s="129"/>
      <c r="KDT213" s="129"/>
      <c r="KDU213" s="129"/>
      <c r="KDV213" s="129"/>
      <c r="KDW213" s="129"/>
      <c r="KDX213" s="129"/>
      <c r="KDY213" s="129"/>
      <c r="KDZ213" s="129"/>
      <c r="KEA213" s="129"/>
      <c r="KEB213" s="129"/>
      <c r="KEC213" s="129"/>
      <c r="KED213" s="129"/>
      <c r="KEE213" s="129"/>
      <c r="KEF213" s="129"/>
      <c r="KEG213" s="129"/>
      <c r="KEH213" s="129"/>
      <c r="KEI213" s="129"/>
      <c r="KEJ213" s="129"/>
      <c r="KEK213" s="129"/>
      <c r="KEL213" s="129"/>
      <c r="KEM213" s="129"/>
      <c r="KEN213" s="129"/>
      <c r="KEO213" s="129"/>
      <c r="KEP213" s="129"/>
      <c r="KEQ213" s="129"/>
      <c r="KER213" s="129"/>
      <c r="KES213" s="129"/>
      <c r="KET213" s="129"/>
      <c r="KEU213" s="129"/>
      <c r="KEV213" s="129"/>
      <c r="KEW213" s="129"/>
      <c r="KEX213" s="129"/>
      <c r="KEY213" s="129"/>
      <c r="KEZ213" s="129"/>
      <c r="KFA213" s="129"/>
      <c r="KFB213" s="129"/>
      <c r="KFC213" s="129"/>
      <c r="KFD213" s="129"/>
      <c r="KFE213" s="129"/>
      <c r="KFF213" s="129"/>
      <c r="KFG213" s="129"/>
      <c r="KFH213" s="129"/>
      <c r="KFI213" s="129"/>
      <c r="KFJ213" s="129"/>
      <c r="KFK213" s="129"/>
      <c r="KFL213" s="129"/>
      <c r="KFM213" s="129"/>
      <c r="KFN213" s="129"/>
      <c r="KFO213" s="129"/>
      <c r="KFP213" s="129"/>
      <c r="KFQ213" s="129"/>
      <c r="KFR213" s="129"/>
      <c r="KFS213" s="129"/>
      <c r="KFT213" s="129"/>
      <c r="KFU213" s="129"/>
      <c r="KFV213" s="129"/>
      <c r="KFW213" s="129"/>
      <c r="KFX213" s="129"/>
      <c r="KFY213" s="129"/>
      <c r="KFZ213" s="129"/>
      <c r="KGA213" s="129"/>
      <c r="KGB213" s="129"/>
      <c r="KGC213" s="129"/>
      <c r="KGD213" s="129"/>
      <c r="KGE213" s="129"/>
      <c r="KGF213" s="129"/>
      <c r="KGG213" s="129"/>
      <c r="KGH213" s="129"/>
      <c r="KGI213" s="129"/>
      <c r="KGJ213" s="129"/>
      <c r="KGK213" s="129"/>
      <c r="KGL213" s="129"/>
      <c r="KGM213" s="129"/>
      <c r="KGN213" s="129"/>
      <c r="KGO213" s="129"/>
      <c r="KGP213" s="129"/>
      <c r="KGQ213" s="129"/>
      <c r="KGR213" s="129"/>
      <c r="KGS213" s="129"/>
      <c r="KGT213" s="129"/>
      <c r="KGU213" s="129"/>
      <c r="KGV213" s="129"/>
      <c r="KGW213" s="129"/>
      <c r="KGX213" s="129"/>
      <c r="KGY213" s="129"/>
      <c r="KGZ213" s="129"/>
      <c r="KHA213" s="129"/>
      <c r="KHB213" s="129"/>
      <c r="KHC213" s="129"/>
      <c r="KHD213" s="129"/>
      <c r="KHE213" s="129"/>
      <c r="KHF213" s="129"/>
      <c r="KHG213" s="129"/>
      <c r="KHH213" s="129"/>
      <c r="KHI213" s="129"/>
      <c r="KHJ213" s="129"/>
      <c r="KHK213" s="129"/>
      <c r="KHL213" s="129"/>
      <c r="KHM213" s="129"/>
      <c r="KHN213" s="129"/>
      <c r="KHO213" s="129"/>
      <c r="KHP213" s="129"/>
      <c r="KHQ213" s="129"/>
      <c r="KHR213" s="129"/>
      <c r="KHS213" s="129"/>
      <c r="KHT213" s="129"/>
      <c r="KHU213" s="129"/>
      <c r="KHV213" s="129"/>
      <c r="KHW213" s="129"/>
      <c r="KHX213" s="129"/>
      <c r="KHY213" s="129"/>
      <c r="KHZ213" s="129"/>
      <c r="KIA213" s="129"/>
      <c r="KIB213" s="129"/>
      <c r="KIC213" s="129"/>
      <c r="KID213" s="129"/>
      <c r="KIE213" s="129"/>
      <c r="KIF213" s="129"/>
      <c r="KIG213" s="129"/>
      <c r="KIH213" s="129"/>
      <c r="KII213" s="129"/>
      <c r="KIJ213" s="129"/>
      <c r="KIK213" s="129"/>
      <c r="KIL213" s="129"/>
      <c r="KIM213" s="129"/>
      <c r="KIN213" s="129"/>
      <c r="KIO213" s="129"/>
      <c r="KIP213" s="129"/>
      <c r="KIQ213" s="129"/>
      <c r="KIR213" s="129"/>
      <c r="KIS213" s="129"/>
      <c r="KIT213" s="129"/>
      <c r="KIU213" s="129"/>
      <c r="KIV213" s="129"/>
      <c r="KIW213" s="129"/>
      <c r="KIX213" s="129"/>
      <c r="KIY213" s="129"/>
      <c r="KIZ213" s="129"/>
      <c r="KJA213" s="129"/>
      <c r="KJB213" s="129"/>
      <c r="KJC213" s="129"/>
      <c r="KJD213" s="129"/>
      <c r="KJE213" s="129"/>
      <c r="KJF213" s="129"/>
      <c r="KJG213" s="129"/>
      <c r="KJH213" s="129"/>
      <c r="KJI213" s="129"/>
      <c r="KJJ213" s="129"/>
      <c r="KJK213" s="129"/>
      <c r="KJL213" s="129"/>
      <c r="KJM213" s="129"/>
      <c r="KJN213" s="129"/>
      <c r="KJO213" s="129"/>
      <c r="KJP213" s="129"/>
      <c r="KJQ213" s="129"/>
      <c r="KJR213" s="129"/>
      <c r="KJS213" s="129"/>
      <c r="KJT213" s="129"/>
      <c r="KJU213" s="129"/>
      <c r="KJV213" s="129"/>
      <c r="KJW213" s="129"/>
      <c r="KJX213" s="129"/>
      <c r="KJY213" s="129"/>
      <c r="KJZ213" s="129"/>
      <c r="KKA213" s="129"/>
      <c r="KKB213" s="129"/>
      <c r="KKC213" s="129"/>
      <c r="KKD213" s="129"/>
      <c r="KKE213" s="129"/>
      <c r="KKF213" s="129"/>
      <c r="KKG213" s="129"/>
      <c r="KKH213" s="129"/>
      <c r="KKI213" s="129"/>
      <c r="KKJ213" s="129"/>
      <c r="KKK213" s="129"/>
      <c r="KKL213" s="129"/>
      <c r="KKM213" s="129"/>
      <c r="KKN213" s="129"/>
      <c r="KKO213" s="129"/>
      <c r="KKP213" s="129"/>
      <c r="KKQ213" s="129"/>
      <c r="KKR213" s="129"/>
      <c r="KKS213" s="129"/>
      <c r="KKT213" s="129"/>
      <c r="KKU213" s="129"/>
      <c r="KKV213" s="129"/>
      <c r="KKW213" s="129"/>
      <c r="KKX213" s="129"/>
      <c r="KKY213" s="129"/>
      <c r="KKZ213" s="129"/>
      <c r="KLA213" s="129"/>
      <c r="KLB213" s="129"/>
      <c r="KLC213" s="129"/>
      <c r="KLD213" s="129"/>
      <c r="KLE213" s="129"/>
      <c r="KLF213" s="129"/>
      <c r="KLG213" s="129"/>
      <c r="KLH213" s="129"/>
      <c r="KLI213" s="129"/>
      <c r="KLJ213" s="129"/>
      <c r="KLK213" s="129"/>
      <c r="KLL213" s="129"/>
      <c r="KLM213" s="129"/>
      <c r="KLN213" s="129"/>
      <c r="KLO213" s="129"/>
      <c r="KLP213" s="129"/>
      <c r="KLQ213" s="129"/>
      <c r="KLR213" s="129"/>
      <c r="KLS213" s="129"/>
      <c r="KLT213" s="129"/>
      <c r="KLU213" s="129"/>
      <c r="KLV213" s="129"/>
      <c r="KLW213" s="129"/>
      <c r="KLX213" s="129"/>
      <c r="KLY213" s="129"/>
      <c r="KLZ213" s="129"/>
      <c r="KMA213" s="129"/>
      <c r="KMB213" s="129"/>
      <c r="KMC213" s="129"/>
      <c r="KMD213" s="129"/>
      <c r="KME213" s="129"/>
      <c r="KMF213" s="129"/>
      <c r="KMG213" s="129"/>
      <c r="KMH213" s="129"/>
      <c r="KMI213" s="129"/>
      <c r="KMJ213" s="129"/>
      <c r="KMK213" s="129"/>
      <c r="KML213" s="129"/>
      <c r="KMM213" s="129"/>
      <c r="KMN213" s="129"/>
      <c r="KMO213" s="129"/>
      <c r="KMP213" s="129"/>
      <c r="KMQ213" s="129"/>
      <c r="KMR213" s="129"/>
      <c r="KMS213" s="129"/>
      <c r="KMT213" s="129"/>
      <c r="KMU213" s="129"/>
      <c r="KMV213" s="129"/>
      <c r="KMW213" s="129"/>
      <c r="KMX213" s="129"/>
      <c r="KMY213" s="129"/>
      <c r="KMZ213" s="129"/>
      <c r="KNA213" s="129"/>
      <c r="KNB213" s="129"/>
      <c r="KNC213" s="129"/>
      <c r="KND213" s="129"/>
      <c r="KNE213" s="129"/>
      <c r="KNF213" s="129"/>
      <c r="KNG213" s="129"/>
      <c r="KNH213" s="129"/>
      <c r="KNI213" s="129"/>
      <c r="KNJ213" s="129"/>
      <c r="KNK213" s="129"/>
      <c r="KNL213" s="129"/>
      <c r="KNM213" s="129"/>
      <c r="KNN213" s="129"/>
      <c r="KNO213" s="129"/>
      <c r="KNP213" s="129"/>
      <c r="KNQ213" s="129"/>
      <c r="KNR213" s="129"/>
      <c r="KNS213" s="129"/>
      <c r="KNT213" s="129"/>
      <c r="KNU213" s="129"/>
      <c r="KNV213" s="129"/>
      <c r="KNW213" s="129"/>
      <c r="KNX213" s="129"/>
      <c r="KNY213" s="129"/>
      <c r="KNZ213" s="129"/>
      <c r="KOA213" s="129"/>
      <c r="KOB213" s="129"/>
      <c r="KOC213" s="129"/>
      <c r="KOD213" s="129"/>
      <c r="KOE213" s="129"/>
      <c r="KOF213" s="129"/>
      <c r="KOG213" s="129"/>
      <c r="KOH213" s="129"/>
      <c r="KOI213" s="129"/>
      <c r="KOJ213" s="129"/>
      <c r="KOK213" s="129"/>
      <c r="KOL213" s="129"/>
      <c r="KOM213" s="129"/>
      <c r="KON213" s="129"/>
      <c r="KOO213" s="129"/>
      <c r="KOP213" s="129"/>
      <c r="KOQ213" s="129"/>
      <c r="KOR213" s="129"/>
      <c r="KOS213" s="129"/>
      <c r="KOT213" s="129"/>
      <c r="KOU213" s="129"/>
      <c r="KOV213" s="129"/>
      <c r="KOW213" s="129"/>
      <c r="KOX213" s="129"/>
      <c r="KOY213" s="129"/>
      <c r="KOZ213" s="129"/>
      <c r="KPA213" s="129"/>
      <c r="KPB213" s="129"/>
      <c r="KPC213" s="129"/>
      <c r="KPD213" s="129"/>
      <c r="KPE213" s="129"/>
      <c r="KPF213" s="129"/>
      <c r="KPG213" s="129"/>
      <c r="KPH213" s="129"/>
      <c r="KPI213" s="129"/>
      <c r="KPJ213" s="129"/>
      <c r="KPK213" s="129"/>
      <c r="KPL213" s="129"/>
      <c r="KPM213" s="129"/>
      <c r="KPN213" s="129"/>
      <c r="KPO213" s="129"/>
      <c r="KPP213" s="129"/>
      <c r="KPQ213" s="129"/>
      <c r="KPR213" s="129"/>
      <c r="KPS213" s="129"/>
      <c r="KPT213" s="129"/>
      <c r="KPU213" s="129"/>
      <c r="KPV213" s="129"/>
      <c r="KPW213" s="129"/>
      <c r="KPX213" s="129"/>
      <c r="KPY213" s="129"/>
      <c r="KPZ213" s="129"/>
      <c r="KQA213" s="129"/>
      <c r="KQB213" s="129"/>
      <c r="KQC213" s="129"/>
      <c r="KQD213" s="129"/>
      <c r="KQE213" s="129"/>
      <c r="KQF213" s="129"/>
      <c r="KQG213" s="129"/>
      <c r="KQH213" s="129"/>
      <c r="KQI213" s="129"/>
      <c r="KQJ213" s="129"/>
      <c r="KQK213" s="129"/>
      <c r="KQL213" s="129"/>
      <c r="KQM213" s="129"/>
      <c r="KQN213" s="129"/>
      <c r="KQO213" s="129"/>
      <c r="KQP213" s="129"/>
      <c r="KQQ213" s="129"/>
      <c r="KQR213" s="129"/>
      <c r="KQS213" s="129"/>
      <c r="KQT213" s="129"/>
      <c r="KQU213" s="129"/>
      <c r="KQV213" s="129"/>
      <c r="KQW213" s="129"/>
      <c r="KQX213" s="129"/>
      <c r="KQY213" s="129"/>
      <c r="KQZ213" s="129"/>
      <c r="KRA213" s="129"/>
      <c r="KRB213" s="129"/>
      <c r="KRC213" s="129"/>
      <c r="KRD213" s="129"/>
      <c r="KRE213" s="129"/>
      <c r="KRF213" s="129"/>
      <c r="KRG213" s="129"/>
      <c r="KRH213" s="129"/>
      <c r="KRI213" s="129"/>
      <c r="KRJ213" s="129"/>
      <c r="KRK213" s="129"/>
      <c r="KRL213" s="129"/>
      <c r="KRM213" s="129"/>
      <c r="KRN213" s="129"/>
      <c r="KRO213" s="129"/>
      <c r="KRP213" s="129"/>
      <c r="KRQ213" s="129"/>
      <c r="KRR213" s="129"/>
      <c r="KRS213" s="129"/>
      <c r="KRT213" s="129"/>
      <c r="KRU213" s="129"/>
      <c r="KRV213" s="129"/>
      <c r="KRW213" s="129"/>
      <c r="KRX213" s="129"/>
      <c r="KRY213" s="129"/>
      <c r="KRZ213" s="129"/>
      <c r="KSA213" s="129"/>
      <c r="KSB213" s="129"/>
      <c r="KSC213" s="129"/>
      <c r="KSD213" s="129"/>
      <c r="KSE213" s="129"/>
      <c r="KSF213" s="129"/>
      <c r="KSG213" s="129"/>
      <c r="KSH213" s="129"/>
      <c r="KSI213" s="129"/>
      <c r="KSJ213" s="129"/>
      <c r="KSK213" s="129"/>
      <c r="KSL213" s="129"/>
      <c r="KSM213" s="129"/>
      <c r="KSN213" s="129"/>
      <c r="KSO213" s="129"/>
      <c r="KSP213" s="129"/>
      <c r="KSQ213" s="129"/>
      <c r="KSR213" s="129"/>
      <c r="KSS213" s="129"/>
      <c r="KST213" s="129"/>
      <c r="KSU213" s="129"/>
      <c r="KSV213" s="129"/>
      <c r="KSW213" s="129"/>
      <c r="KSX213" s="129"/>
      <c r="KSY213" s="129"/>
      <c r="KSZ213" s="129"/>
      <c r="KTA213" s="129"/>
      <c r="KTB213" s="129"/>
      <c r="KTC213" s="129"/>
      <c r="KTD213" s="129"/>
      <c r="KTE213" s="129"/>
      <c r="KTF213" s="129"/>
      <c r="KTG213" s="129"/>
      <c r="KTH213" s="129"/>
      <c r="KTI213" s="129"/>
      <c r="KTJ213" s="129"/>
      <c r="KTK213" s="129"/>
      <c r="KTL213" s="129"/>
      <c r="KTM213" s="129"/>
      <c r="KTN213" s="129"/>
      <c r="KTO213" s="129"/>
      <c r="KTP213" s="129"/>
      <c r="KTQ213" s="129"/>
      <c r="KTR213" s="129"/>
      <c r="KTS213" s="129"/>
      <c r="KTT213" s="129"/>
      <c r="KTU213" s="129"/>
      <c r="KTV213" s="129"/>
      <c r="KTW213" s="129"/>
      <c r="KTX213" s="129"/>
      <c r="KTY213" s="129"/>
      <c r="KTZ213" s="129"/>
      <c r="KUA213" s="129"/>
      <c r="KUB213" s="129"/>
      <c r="KUC213" s="129"/>
      <c r="KUD213" s="129"/>
      <c r="KUE213" s="129"/>
      <c r="KUF213" s="129"/>
      <c r="KUG213" s="129"/>
      <c r="KUH213" s="129"/>
      <c r="KUI213" s="129"/>
      <c r="KUJ213" s="129"/>
      <c r="KUK213" s="129"/>
      <c r="KUL213" s="129"/>
      <c r="KUM213" s="129"/>
      <c r="KUN213" s="129"/>
      <c r="KUO213" s="129"/>
      <c r="KUP213" s="129"/>
      <c r="KUQ213" s="129"/>
      <c r="KUR213" s="129"/>
      <c r="KUS213" s="129"/>
      <c r="KUT213" s="129"/>
      <c r="KUU213" s="129"/>
      <c r="KUV213" s="129"/>
      <c r="KUW213" s="129"/>
      <c r="KUX213" s="129"/>
      <c r="KUY213" s="129"/>
      <c r="KUZ213" s="129"/>
      <c r="KVA213" s="129"/>
      <c r="KVB213" s="129"/>
      <c r="KVC213" s="129"/>
      <c r="KVD213" s="129"/>
      <c r="KVE213" s="129"/>
      <c r="KVF213" s="129"/>
      <c r="KVG213" s="129"/>
      <c r="KVH213" s="129"/>
      <c r="KVI213" s="129"/>
      <c r="KVJ213" s="129"/>
      <c r="KVK213" s="129"/>
      <c r="KVL213" s="129"/>
      <c r="KVM213" s="129"/>
      <c r="KVN213" s="129"/>
      <c r="KVO213" s="129"/>
      <c r="KVP213" s="129"/>
      <c r="KVQ213" s="129"/>
      <c r="KVR213" s="129"/>
      <c r="KVS213" s="129"/>
      <c r="KVT213" s="129"/>
      <c r="KVU213" s="129"/>
      <c r="KVV213" s="129"/>
      <c r="KVW213" s="129"/>
      <c r="KVX213" s="129"/>
      <c r="KVY213" s="129"/>
      <c r="KVZ213" s="129"/>
      <c r="KWA213" s="129"/>
      <c r="KWB213" s="129"/>
      <c r="KWC213" s="129"/>
      <c r="KWD213" s="129"/>
      <c r="KWE213" s="129"/>
      <c r="KWF213" s="129"/>
      <c r="KWG213" s="129"/>
      <c r="KWH213" s="129"/>
      <c r="KWI213" s="129"/>
      <c r="KWJ213" s="129"/>
      <c r="KWK213" s="129"/>
      <c r="KWL213" s="129"/>
      <c r="KWM213" s="129"/>
      <c r="KWN213" s="129"/>
      <c r="KWO213" s="129"/>
      <c r="KWP213" s="129"/>
      <c r="KWQ213" s="129"/>
      <c r="KWR213" s="129"/>
      <c r="KWS213" s="129"/>
      <c r="KWT213" s="129"/>
      <c r="KWU213" s="129"/>
      <c r="KWV213" s="129"/>
      <c r="KWW213" s="129"/>
      <c r="KWX213" s="129"/>
      <c r="KWY213" s="129"/>
      <c r="KWZ213" s="129"/>
      <c r="KXA213" s="129"/>
      <c r="KXB213" s="129"/>
      <c r="KXC213" s="129"/>
      <c r="KXD213" s="129"/>
      <c r="KXE213" s="129"/>
      <c r="KXF213" s="129"/>
      <c r="KXG213" s="129"/>
      <c r="KXH213" s="129"/>
      <c r="KXI213" s="129"/>
      <c r="KXJ213" s="129"/>
      <c r="KXK213" s="129"/>
      <c r="KXL213" s="129"/>
      <c r="KXM213" s="129"/>
      <c r="KXN213" s="129"/>
      <c r="KXO213" s="129"/>
      <c r="KXP213" s="129"/>
      <c r="KXQ213" s="129"/>
      <c r="KXR213" s="129"/>
      <c r="KXS213" s="129"/>
      <c r="KXT213" s="129"/>
      <c r="KXU213" s="129"/>
      <c r="KXV213" s="129"/>
      <c r="KXW213" s="129"/>
      <c r="KXX213" s="129"/>
      <c r="KXY213" s="129"/>
      <c r="KXZ213" s="129"/>
      <c r="KYA213" s="129"/>
      <c r="KYB213" s="129"/>
      <c r="KYC213" s="129"/>
      <c r="KYD213" s="129"/>
      <c r="KYE213" s="129"/>
      <c r="KYF213" s="129"/>
      <c r="KYG213" s="129"/>
      <c r="KYH213" s="129"/>
      <c r="KYI213" s="129"/>
      <c r="KYJ213" s="129"/>
      <c r="KYK213" s="129"/>
      <c r="KYL213" s="129"/>
      <c r="KYM213" s="129"/>
      <c r="KYN213" s="129"/>
      <c r="KYO213" s="129"/>
      <c r="KYP213" s="129"/>
      <c r="KYQ213" s="129"/>
      <c r="KYR213" s="129"/>
      <c r="KYS213" s="129"/>
      <c r="KYT213" s="129"/>
      <c r="KYU213" s="129"/>
      <c r="KYV213" s="129"/>
      <c r="KYW213" s="129"/>
      <c r="KYX213" s="129"/>
      <c r="KYY213" s="129"/>
      <c r="KYZ213" s="129"/>
      <c r="KZA213" s="129"/>
      <c r="KZB213" s="129"/>
      <c r="KZC213" s="129"/>
      <c r="KZD213" s="129"/>
      <c r="KZE213" s="129"/>
      <c r="KZF213" s="129"/>
      <c r="KZG213" s="129"/>
      <c r="KZH213" s="129"/>
      <c r="KZI213" s="129"/>
      <c r="KZJ213" s="129"/>
      <c r="KZK213" s="129"/>
      <c r="KZL213" s="129"/>
      <c r="KZM213" s="129"/>
      <c r="KZN213" s="129"/>
      <c r="KZO213" s="129"/>
      <c r="KZP213" s="129"/>
      <c r="KZQ213" s="129"/>
      <c r="KZR213" s="129"/>
      <c r="KZS213" s="129"/>
      <c r="KZT213" s="129"/>
      <c r="KZU213" s="129"/>
      <c r="KZV213" s="129"/>
      <c r="KZW213" s="129"/>
      <c r="KZX213" s="129"/>
      <c r="KZY213" s="129"/>
      <c r="KZZ213" s="129"/>
      <c r="LAA213" s="129"/>
      <c r="LAB213" s="129"/>
      <c r="LAC213" s="129"/>
      <c r="LAD213" s="129"/>
      <c r="LAE213" s="129"/>
      <c r="LAF213" s="129"/>
      <c r="LAG213" s="129"/>
      <c r="LAH213" s="129"/>
      <c r="LAI213" s="129"/>
      <c r="LAJ213" s="129"/>
      <c r="LAK213" s="129"/>
      <c r="LAL213" s="129"/>
      <c r="LAM213" s="129"/>
      <c r="LAN213" s="129"/>
      <c r="LAO213" s="129"/>
      <c r="LAP213" s="129"/>
      <c r="LAQ213" s="129"/>
      <c r="LAR213" s="129"/>
      <c r="LAS213" s="129"/>
      <c r="LAT213" s="129"/>
      <c r="LAU213" s="129"/>
      <c r="LAV213" s="129"/>
      <c r="LAW213" s="129"/>
      <c r="LAX213" s="129"/>
      <c r="LAY213" s="129"/>
      <c r="LAZ213" s="129"/>
      <c r="LBA213" s="129"/>
      <c r="LBB213" s="129"/>
      <c r="LBC213" s="129"/>
      <c r="LBD213" s="129"/>
      <c r="LBE213" s="129"/>
      <c r="LBF213" s="129"/>
      <c r="LBG213" s="129"/>
      <c r="LBH213" s="129"/>
      <c r="LBI213" s="129"/>
      <c r="LBJ213" s="129"/>
      <c r="LBK213" s="129"/>
      <c r="LBL213" s="129"/>
      <c r="LBM213" s="129"/>
      <c r="LBN213" s="129"/>
      <c r="LBO213" s="129"/>
      <c r="LBP213" s="129"/>
      <c r="LBQ213" s="129"/>
      <c r="LBR213" s="129"/>
      <c r="LBS213" s="129"/>
      <c r="LBT213" s="129"/>
      <c r="LBU213" s="129"/>
      <c r="LBV213" s="129"/>
      <c r="LBW213" s="129"/>
      <c r="LBX213" s="129"/>
      <c r="LBY213" s="129"/>
      <c r="LBZ213" s="129"/>
      <c r="LCA213" s="129"/>
      <c r="LCB213" s="129"/>
      <c r="LCC213" s="129"/>
      <c r="LCD213" s="129"/>
      <c r="LCE213" s="129"/>
      <c r="LCF213" s="129"/>
      <c r="LCG213" s="129"/>
      <c r="LCH213" s="129"/>
      <c r="LCI213" s="129"/>
      <c r="LCJ213" s="129"/>
      <c r="LCK213" s="129"/>
      <c r="LCL213" s="129"/>
      <c r="LCM213" s="129"/>
      <c r="LCN213" s="129"/>
      <c r="LCO213" s="129"/>
      <c r="LCP213" s="129"/>
      <c r="LCQ213" s="129"/>
      <c r="LCR213" s="129"/>
      <c r="LCS213" s="129"/>
      <c r="LCT213" s="129"/>
      <c r="LCU213" s="129"/>
      <c r="LCV213" s="129"/>
      <c r="LCW213" s="129"/>
      <c r="LCX213" s="129"/>
      <c r="LCY213" s="129"/>
      <c r="LCZ213" s="129"/>
      <c r="LDA213" s="129"/>
      <c r="LDB213" s="129"/>
      <c r="LDC213" s="129"/>
      <c r="LDD213" s="129"/>
      <c r="LDE213" s="129"/>
      <c r="LDF213" s="129"/>
      <c r="LDG213" s="129"/>
      <c r="LDH213" s="129"/>
      <c r="LDI213" s="129"/>
      <c r="LDJ213" s="129"/>
      <c r="LDK213" s="129"/>
      <c r="LDL213" s="129"/>
      <c r="LDM213" s="129"/>
      <c r="LDN213" s="129"/>
      <c r="LDO213" s="129"/>
      <c r="LDP213" s="129"/>
      <c r="LDQ213" s="129"/>
      <c r="LDR213" s="129"/>
      <c r="LDS213" s="129"/>
      <c r="LDT213" s="129"/>
      <c r="LDU213" s="129"/>
      <c r="LDV213" s="129"/>
      <c r="LDW213" s="129"/>
      <c r="LDX213" s="129"/>
      <c r="LDY213" s="129"/>
      <c r="LDZ213" s="129"/>
      <c r="LEA213" s="129"/>
      <c r="LEB213" s="129"/>
      <c r="LEC213" s="129"/>
      <c r="LED213" s="129"/>
      <c r="LEE213" s="129"/>
      <c r="LEF213" s="129"/>
      <c r="LEG213" s="129"/>
      <c r="LEH213" s="129"/>
      <c r="LEI213" s="129"/>
      <c r="LEJ213" s="129"/>
      <c r="LEK213" s="129"/>
      <c r="LEL213" s="129"/>
      <c r="LEM213" s="129"/>
      <c r="LEN213" s="129"/>
      <c r="LEO213" s="129"/>
      <c r="LEP213" s="129"/>
      <c r="LEQ213" s="129"/>
      <c r="LER213" s="129"/>
      <c r="LES213" s="129"/>
      <c r="LET213" s="129"/>
      <c r="LEU213" s="129"/>
      <c r="LEV213" s="129"/>
      <c r="LEW213" s="129"/>
      <c r="LEX213" s="129"/>
      <c r="LEY213" s="129"/>
      <c r="LEZ213" s="129"/>
      <c r="LFA213" s="129"/>
      <c r="LFB213" s="129"/>
      <c r="LFC213" s="129"/>
      <c r="LFD213" s="129"/>
      <c r="LFE213" s="129"/>
      <c r="LFF213" s="129"/>
      <c r="LFG213" s="129"/>
      <c r="LFH213" s="129"/>
      <c r="LFI213" s="129"/>
      <c r="LFJ213" s="129"/>
      <c r="LFK213" s="129"/>
      <c r="LFL213" s="129"/>
      <c r="LFM213" s="129"/>
      <c r="LFN213" s="129"/>
      <c r="LFO213" s="129"/>
      <c r="LFP213" s="129"/>
      <c r="LFQ213" s="129"/>
      <c r="LFR213" s="129"/>
      <c r="LFS213" s="129"/>
      <c r="LFT213" s="129"/>
      <c r="LFU213" s="129"/>
      <c r="LFV213" s="129"/>
      <c r="LFW213" s="129"/>
      <c r="LFX213" s="129"/>
      <c r="LFY213" s="129"/>
      <c r="LFZ213" s="129"/>
      <c r="LGA213" s="129"/>
      <c r="LGB213" s="129"/>
      <c r="LGC213" s="129"/>
      <c r="LGD213" s="129"/>
      <c r="LGE213" s="129"/>
      <c r="LGF213" s="129"/>
      <c r="LGG213" s="129"/>
      <c r="LGH213" s="129"/>
      <c r="LGI213" s="129"/>
      <c r="LGJ213" s="129"/>
      <c r="LGK213" s="129"/>
      <c r="LGL213" s="129"/>
      <c r="LGM213" s="129"/>
      <c r="LGN213" s="129"/>
      <c r="LGO213" s="129"/>
      <c r="LGP213" s="129"/>
      <c r="LGQ213" s="129"/>
      <c r="LGR213" s="129"/>
      <c r="LGS213" s="129"/>
      <c r="LGT213" s="129"/>
      <c r="LGU213" s="129"/>
      <c r="LGV213" s="129"/>
      <c r="LGW213" s="129"/>
      <c r="LGX213" s="129"/>
      <c r="LGY213" s="129"/>
      <c r="LGZ213" s="129"/>
      <c r="LHA213" s="129"/>
      <c r="LHB213" s="129"/>
      <c r="LHC213" s="129"/>
      <c r="LHD213" s="129"/>
      <c r="LHE213" s="129"/>
      <c r="LHF213" s="129"/>
      <c r="LHG213" s="129"/>
      <c r="LHH213" s="129"/>
      <c r="LHI213" s="129"/>
      <c r="LHJ213" s="129"/>
      <c r="LHK213" s="129"/>
      <c r="LHL213" s="129"/>
      <c r="LHM213" s="129"/>
      <c r="LHN213" s="129"/>
      <c r="LHO213" s="129"/>
      <c r="LHP213" s="129"/>
      <c r="LHQ213" s="129"/>
      <c r="LHR213" s="129"/>
      <c r="LHS213" s="129"/>
      <c r="LHT213" s="129"/>
      <c r="LHU213" s="129"/>
      <c r="LHV213" s="129"/>
      <c r="LHW213" s="129"/>
      <c r="LHX213" s="129"/>
      <c r="LHY213" s="129"/>
      <c r="LHZ213" s="129"/>
      <c r="LIA213" s="129"/>
      <c r="LIB213" s="129"/>
      <c r="LIC213" s="129"/>
      <c r="LID213" s="129"/>
      <c r="LIE213" s="129"/>
      <c r="LIF213" s="129"/>
      <c r="LIG213" s="129"/>
      <c r="LIH213" s="129"/>
      <c r="LII213" s="129"/>
      <c r="LIJ213" s="129"/>
      <c r="LIK213" s="129"/>
      <c r="LIL213" s="129"/>
      <c r="LIM213" s="129"/>
      <c r="LIN213" s="129"/>
      <c r="LIO213" s="129"/>
      <c r="LIP213" s="129"/>
      <c r="LIQ213" s="129"/>
      <c r="LIR213" s="129"/>
      <c r="LIS213" s="129"/>
      <c r="LIT213" s="129"/>
      <c r="LIU213" s="129"/>
      <c r="LIV213" s="129"/>
      <c r="LIW213" s="129"/>
      <c r="LIX213" s="129"/>
      <c r="LIY213" s="129"/>
      <c r="LIZ213" s="129"/>
      <c r="LJA213" s="129"/>
      <c r="LJB213" s="129"/>
      <c r="LJC213" s="129"/>
      <c r="LJD213" s="129"/>
      <c r="LJE213" s="129"/>
      <c r="LJF213" s="129"/>
      <c r="LJG213" s="129"/>
      <c r="LJH213" s="129"/>
      <c r="LJI213" s="129"/>
      <c r="LJJ213" s="129"/>
      <c r="LJK213" s="129"/>
      <c r="LJL213" s="129"/>
      <c r="LJM213" s="129"/>
      <c r="LJN213" s="129"/>
      <c r="LJO213" s="129"/>
      <c r="LJP213" s="129"/>
      <c r="LJQ213" s="129"/>
      <c r="LJR213" s="129"/>
      <c r="LJS213" s="129"/>
      <c r="LJT213" s="129"/>
      <c r="LJU213" s="129"/>
      <c r="LJV213" s="129"/>
      <c r="LJW213" s="129"/>
      <c r="LJX213" s="129"/>
      <c r="LJY213" s="129"/>
      <c r="LJZ213" s="129"/>
      <c r="LKA213" s="129"/>
      <c r="LKB213" s="129"/>
      <c r="LKC213" s="129"/>
      <c r="LKD213" s="129"/>
      <c r="LKE213" s="129"/>
      <c r="LKF213" s="129"/>
      <c r="LKG213" s="129"/>
      <c r="LKH213" s="129"/>
      <c r="LKI213" s="129"/>
      <c r="LKJ213" s="129"/>
      <c r="LKK213" s="129"/>
      <c r="LKL213" s="129"/>
      <c r="LKM213" s="129"/>
      <c r="LKN213" s="129"/>
      <c r="LKO213" s="129"/>
      <c r="LKP213" s="129"/>
      <c r="LKQ213" s="129"/>
      <c r="LKR213" s="129"/>
      <c r="LKS213" s="129"/>
      <c r="LKT213" s="129"/>
      <c r="LKU213" s="129"/>
      <c r="LKV213" s="129"/>
      <c r="LKW213" s="129"/>
      <c r="LKX213" s="129"/>
      <c r="LKY213" s="129"/>
      <c r="LKZ213" s="129"/>
      <c r="LLA213" s="129"/>
      <c r="LLB213" s="129"/>
      <c r="LLC213" s="129"/>
      <c r="LLD213" s="129"/>
      <c r="LLE213" s="129"/>
      <c r="LLF213" s="129"/>
      <c r="LLG213" s="129"/>
      <c r="LLH213" s="129"/>
      <c r="LLI213" s="129"/>
      <c r="LLJ213" s="129"/>
      <c r="LLK213" s="129"/>
      <c r="LLL213" s="129"/>
      <c r="LLM213" s="129"/>
      <c r="LLN213" s="129"/>
      <c r="LLO213" s="129"/>
      <c r="LLP213" s="129"/>
      <c r="LLQ213" s="129"/>
      <c r="LLR213" s="129"/>
      <c r="LLS213" s="129"/>
      <c r="LLT213" s="129"/>
      <c r="LLU213" s="129"/>
      <c r="LLV213" s="129"/>
      <c r="LLW213" s="129"/>
      <c r="LLX213" s="129"/>
      <c r="LLY213" s="129"/>
      <c r="LLZ213" s="129"/>
      <c r="LMA213" s="129"/>
      <c r="LMB213" s="129"/>
      <c r="LMC213" s="129"/>
      <c r="LMD213" s="129"/>
      <c r="LME213" s="129"/>
      <c r="LMF213" s="129"/>
      <c r="LMG213" s="129"/>
      <c r="LMH213" s="129"/>
      <c r="LMI213" s="129"/>
      <c r="LMJ213" s="129"/>
      <c r="LMK213" s="129"/>
      <c r="LML213" s="129"/>
      <c r="LMM213" s="129"/>
      <c r="LMN213" s="129"/>
      <c r="LMO213" s="129"/>
      <c r="LMP213" s="129"/>
      <c r="LMQ213" s="129"/>
      <c r="LMR213" s="129"/>
      <c r="LMS213" s="129"/>
      <c r="LMT213" s="129"/>
      <c r="LMU213" s="129"/>
      <c r="LMV213" s="129"/>
      <c r="LMW213" s="129"/>
      <c r="LMX213" s="129"/>
      <c r="LMY213" s="129"/>
      <c r="LMZ213" s="129"/>
      <c r="LNA213" s="129"/>
      <c r="LNB213" s="129"/>
      <c r="LNC213" s="129"/>
      <c r="LND213" s="129"/>
      <c r="LNE213" s="129"/>
      <c r="LNF213" s="129"/>
      <c r="LNG213" s="129"/>
      <c r="LNH213" s="129"/>
      <c r="LNI213" s="129"/>
      <c r="LNJ213" s="129"/>
      <c r="LNK213" s="129"/>
      <c r="LNL213" s="129"/>
      <c r="LNM213" s="129"/>
      <c r="LNN213" s="129"/>
      <c r="LNO213" s="129"/>
      <c r="LNP213" s="129"/>
      <c r="LNQ213" s="129"/>
      <c r="LNR213" s="129"/>
      <c r="LNS213" s="129"/>
      <c r="LNT213" s="129"/>
      <c r="LNU213" s="129"/>
      <c r="LNV213" s="129"/>
      <c r="LNW213" s="129"/>
      <c r="LNX213" s="129"/>
      <c r="LNY213" s="129"/>
      <c r="LNZ213" s="129"/>
      <c r="LOA213" s="129"/>
      <c r="LOB213" s="129"/>
      <c r="LOC213" s="129"/>
      <c r="LOD213" s="129"/>
      <c r="LOE213" s="129"/>
      <c r="LOF213" s="129"/>
      <c r="LOG213" s="129"/>
      <c r="LOH213" s="129"/>
      <c r="LOI213" s="129"/>
      <c r="LOJ213" s="129"/>
      <c r="LOK213" s="129"/>
      <c r="LOL213" s="129"/>
      <c r="LOM213" s="129"/>
      <c r="LON213" s="129"/>
      <c r="LOO213" s="129"/>
      <c r="LOP213" s="129"/>
      <c r="LOQ213" s="129"/>
      <c r="LOR213" s="129"/>
      <c r="LOS213" s="129"/>
      <c r="LOT213" s="129"/>
      <c r="LOU213" s="129"/>
      <c r="LOV213" s="129"/>
      <c r="LOW213" s="129"/>
      <c r="LOX213" s="129"/>
      <c r="LOY213" s="129"/>
      <c r="LOZ213" s="129"/>
      <c r="LPA213" s="129"/>
      <c r="LPB213" s="129"/>
      <c r="LPC213" s="129"/>
      <c r="LPD213" s="129"/>
      <c r="LPE213" s="129"/>
      <c r="LPF213" s="129"/>
      <c r="LPG213" s="129"/>
      <c r="LPH213" s="129"/>
      <c r="LPI213" s="129"/>
      <c r="LPJ213" s="129"/>
      <c r="LPK213" s="129"/>
      <c r="LPL213" s="129"/>
      <c r="LPM213" s="129"/>
      <c r="LPN213" s="129"/>
      <c r="LPO213" s="129"/>
      <c r="LPP213" s="129"/>
      <c r="LPQ213" s="129"/>
      <c r="LPR213" s="129"/>
      <c r="LPS213" s="129"/>
      <c r="LPT213" s="129"/>
      <c r="LPU213" s="129"/>
      <c r="LPV213" s="129"/>
      <c r="LPW213" s="129"/>
      <c r="LPX213" s="129"/>
      <c r="LPY213" s="129"/>
      <c r="LPZ213" s="129"/>
      <c r="LQA213" s="129"/>
      <c r="LQB213" s="129"/>
      <c r="LQC213" s="129"/>
      <c r="LQD213" s="129"/>
      <c r="LQE213" s="129"/>
      <c r="LQF213" s="129"/>
      <c r="LQG213" s="129"/>
      <c r="LQH213" s="129"/>
      <c r="LQI213" s="129"/>
      <c r="LQJ213" s="129"/>
      <c r="LQK213" s="129"/>
      <c r="LQL213" s="129"/>
      <c r="LQM213" s="129"/>
      <c r="LQN213" s="129"/>
      <c r="LQO213" s="129"/>
      <c r="LQP213" s="129"/>
      <c r="LQQ213" s="129"/>
      <c r="LQR213" s="129"/>
      <c r="LQS213" s="129"/>
      <c r="LQT213" s="129"/>
      <c r="LQU213" s="129"/>
      <c r="LQV213" s="129"/>
      <c r="LQW213" s="129"/>
      <c r="LQX213" s="129"/>
      <c r="LQY213" s="129"/>
      <c r="LQZ213" s="129"/>
      <c r="LRA213" s="129"/>
      <c r="LRB213" s="129"/>
      <c r="LRC213" s="129"/>
      <c r="LRD213" s="129"/>
      <c r="LRE213" s="129"/>
      <c r="LRF213" s="129"/>
      <c r="LRG213" s="129"/>
      <c r="LRH213" s="129"/>
      <c r="LRI213" s="129"/>
      <c r="LRJ213" s="129"/>
      <c r="LRK213" s="129"/>
      <c r="LRL213" s="129"/>
      <c r="LRM213" s="129"/>
      <c r="LRN213" s="129"/>
      <c r="LRO213" s="129"/>
      <c r="LRP213" s="129"/>
      <c r="LRQ213" s="129"/>
      <c r="LRR213" s="129"/>
      <c r="LRS213" s="129"/>
      <c r="LRT213" s="129"/>
      <c r="LRU213" s="129"/>
      <c r="LRV213" s="129"/>
      <c r="LRW213" s="129"/>
      <c r="LRX213" s="129"/>
      <c r="LRY213" s="129"/>
      <c r="LRZ213" s="129"/>
      <c r="LSA213" s="129"/>
      <c r="LSB213" s="129"/>
      <c r="LSC213" s="129"/>
      <c r="LSD213" s="129"/>
      <c r="LSE213" s="129"/>
      <c r="LSF213" s="129"/>
      <c r="LSG213" s="129"/>
      <c r="LSH213" s="129"/>
      <c r="LSI213" s="129"/>
      <c r="LSJ213" s="129"/>
      <c r="LSK213" s="129"/>
      <c r="LSL213" s="129"/>
      <c r="LSM213" s="129"/>
      <c r="LSN213" s="129"/>
      <c r="LSO213" s="129"/>
      <c r="LSP213" s="129"/>
      <c r="LSQ213" s="129"/>
      <c r="LSR213" s="129"/>
      <c r="LSS213" s="129"/>
      <c r="LST213" s="129"/>
      <c r="LSU213" s="129"/>
      <c r="LSV213" s="129"/>
      <c r="LSW213" s="129"/>
      <c r="LSX213" s="129"/>
      <c r="LSY213" s="129"/>
      <c r="LSZ213" s="129"/>
      <c r="LTA213" s="129"/>
      <c r="LTB213" s="129"/>
      <c r="LTC213" s="129"/>
      <c r="LTD213" s="129"/>
      <c r="LTE213" s="129"/>
      <c r="LTF213" s="129"/>
      <c r="LTG213" s="129"/>
      <c r="LTH213" s="129"/>
      <c r="LTI213" s="129"/>
      <c r="LTJ213" s="129"/>
      <c r="LTK213" s="129"/>
      <c r="LTL213" s="129"/>
      <c r="LTM213" s="129"/>
      <c r="LTN213" s="129"/>
      <c r="LTO213" s="129"/>
      <c r="LTP213" s="129"/>
      <c r="LTQ213" s="129"/>
      <c r="LTR213" s="129"/>
      <c r="LTS213" s="129"/>
      <c r="LTT213" s="129"/>
      <c r="LTU213" s="129"/>
      <c r="LTV213" s="129"/>
      <c r="LTW213" s="129"/>
      <c r="LTX213" s="129"/>
      <c r="LTY213" s="129"/>
      <c r="LTZ213" s="129"/>
      <c r="LUA213" s="129"/>
      <c r="LUB213" s="129"/>
      <c r="LUC213" s="129"/>
      <c r="LUD213" s="129"/>
      <c r="LUE213" s="129"/>
      <c r="LUF213" s="129"/>
      <c r="LUG213" s="129"/>
      <c r="LUH213" s="129"/>
      <c r="LUI213" s="129"/>
      <c r="LUJ213" s="129"/>
      <c r="LUK213" s="129"/>
      <c r="LUL213" s="129"/>
      <c r="LUM213" s="129"/>
      <c r="LUN213" s="129"/>
      <c r="LUO213" s="129"/>
      <c r="LUP213" s="129"/>
      <c r="LUQ213" s="129"/>
      <c r="LUR213" s="129"/>
      <c r="LUS213" s="129"/>
      <c r="LUT213" s="129"/>
      <c r="LUU213" s="129"/>
      <c r="LUV213" s="129"/>
      <c r="LUW213" s="129"/>
      <c r="LUX213" s="129"/>
      <c r="LUY213" s="129"/>
      <c r="LUZ213" s="129"/>
      <c r="LVA213" s="129"/>
      <c r="LVB213" s="129"/>
      <c r="LVC213" s="129"/>
      <c r="LVD213" s="129"/>
      <c r="LVE213" s="129"/>
      <c r="LVF213" s="129"/>
      <c r="LVG213" s="129"/>
      <c r="LVH213" s="129"/>
      <c r="LVI213" s="129"/>
      <c r="LVJ213" s="129"/>
      <c r="LVK213" s="129"/>
      <c r="LVL213" s="129"/>
      <c r="LVM213" s="129"/>
      <c r="LVN213" s="129"/>
      <c r="LVO213" s="129"/>
      <c r="LVP213" s="129"/>
      <c r="LVQ213" s="129"/>
      <c r="LVR213" s="129"/>
      <c r="LVS213" s="129"/>
      <c r="LVT213" s="129"/>
      <c r="LVU213" s="129"/>
      <c r="LVV213" s="129"/>
      <c r="LVW213" s="129"/>
      <c r="LVX213" s="129"/>
      <c r="LVY213" s="129"/>
      <c r="LVZ213" s="129"/>
      <c r="LWA213" s="129"/>
      <c r="LWB213" s="129"/>
      <c r="LWC213" s="129"/>
      <c r="LWD213" s="129"/>
      <c r="LWE213" s="129"/>
      <c r="LWF213" s="129"/>
      <c r="LWG213" s="129"/>
      <c r="LWH213" s="129"/>
      <c r="LWI213" s="129"/>
      <c r="LWJ213" s="129"/>
      <c r="LWK213" s="129"/>
      <c r="LWL213" s="129"/>
      <c r="LWM213" s="129"/>
      <c r="LWN213" s="129"/>
      <c r="LWO213" s="129"/>
      <c r="LWP213" s="129"/>
      <c r="LWQ213" s="129"/>
      <c r="LWR213" s="129"/>
      <c r="LWS213" s="129"/>
      <c r="LWT213" s="129"/>
      <c r="LWU213" s="129"/>
      <c r="LWV213" s="129"/>
      <c r="LWW213" s="129"/>
      <c r="LWX213" s="129"/>
      <c r="LWY213" s="129"/>
      <c r="LWZ213" s="129"/>
      <c r="LXA213" s="129"/>
      <c r="LXB213" s="129"/>
      <c r="LXC213" s="129"/>
      <c r="LXD213" s="129"/>
      <c r="LXE213" s="129"/>
      <c r="LXF213" s="129"/>
      <c r="LXG213" s="129"/>
      <c r="LXH213" s="129"/>
      <c r="LXI213" s="129"/>
      <c r="LXJ213" s="129"/>
      <c r="LXK213" s="129"/>
      <c r="LXL213" s="129"/>
      <c r="LXM213" s="129"/>
      <c r="LXN213" s="129"/>
      <c r="LXO213" s="129"/>
      <c r="LXP213" s="129"/>
      <c r="LXQ213" s="129"/>
      <c r="LXR213" s="129"/>
      <c r="LXS213" s="129"/>
      <c r="LXT213" s="129"/>
      <c r="LXU213" s="129"/>
      <c r="LXV213" s="129"/>
      <c r="LXW213" s="129"/>
      <c r="LXX213" s="129"/>
      <c r="LXY213" s="129"/>
      <c r="LXZ213" s="129"/>
      <c r="LYA213" s="129"/>
      <c r="LYB213" s="129"/>
      <c r="LYC213" s="129"/>
      <c r="LYD213" s="129"/>
      <c r="LYE213" s="129"/>
      <c r="LYF213" s="129"/>
      <c r="LYG213" s="129"/>
      <c r="LYH213" s="129"/>
      <c r="LYI213" s="129"/>
      <c r="LYJ213" s="129"/>
      <c r="LYK213" s="129"/>
      <c r="LYL213" s="129"/>
      <c r="LYM213" s="129"/>
      <c r="LYN213" s="129"/>
      <c r="LYO213" s="129"/>
      <c r="LYP213" s="129"/>
      <c r="LYQ213" s="129"/>
      <c r="LYR213" s="129"/>
      <c r="LYS213" s="129"/>
      <c r="LYT213" s="129"/>
      <c r="LYU213" s="129"/>
      <c r="LYV213" s="129"/>
      <c r="LYW213" s="129"/>
      <c r="LYX213" s="129"/>
      <c r="LYY213" s="129"/>
      <c r="LYZ213" s="129"/>
      <c r="LZA213" s="129"/>
      <c r="LZB213" s="129"/>
      <c r="LZC213" s="129"/>
      <c r="LZD213" s="129"/>
      <c r="LZE213" s="129"/>
      <c r="LZF213" s="129"/>
      <c r="LZG213" s="129"/>
      <c r="LZH213" s="129"/>
      <c r="LZI213" s="129"/>
      <c r="LZJ213" s="129"/>
      <c r="LZK213" s="129"/>
      <c r="LZL213" s="129"/>
      <c r="LZM213" s="129"/>
      <c r="LZN213" s="129"/>
      <c r="LZO213" s="129"/>
      <c r="LZP213" s="129"/>
      <c r="LZQ213" s="129"/>
      <c r="LZR213" s="129"/>
      <c r="LZS213" s="129"/>
      <c r="LZT213" s="129"/>
      <c r="LZU213" s="129"/>
      <c r="LZV213" s="129"/>
      <c r="LZW213" s="129"/>
      <c r="LZX213" s="129"/>
      <c r="LZY213" s="129"/>
      <c r="LZZ213" s="129"/>
      <c r="MAA213" s="129"/>
      <c r="MAB213" s="129"/>
      <c r="MAC213" s="129"/>
      <c r="MAD213" s="129"/>
      <c r="MAE213" s="129"/>
      <c r="MAF213" s="129"/>
      <c r="MAG213" s="129"/>
      <c r="MAH213" s="129"/>
      <c r="MAI213" s="129"/>
      <c r="MAJ213" s="129"/>
      <c r="MAK213" s="129"/>
      <c r="MAL213" s="129"/>
      <c r="MAM213" s="129"/>
      <c r="MAN213" s="129"/>
      <c r="MAO213" s="129"/>
      <c r="MAP213" s="129"/>
      <c r="MAQ213" s="129"/>
      <c r="MAR213" s="129"/>
      <c r="MAS213" s="129"/>
      <c r="MAT213" s="129"/>
      <c r="MAU213" s="129"/>
      <c r="MAV213" s="129"/>
      <c r="MAW213" s="129"/>
      <c r="MAX213" s="129"/>
      <c r="MAY213" s="129"/>
      <c r="MAZ213" s="129"/>
      <c r="MBA213" s="129"/>
      <c r="MBB213" s="129"/>
      <c r="MBC213" s="129"/>
      <c r="MBD213" s="129"/>
      <c r="MBE213" s="129"/>
      <c r="MBF213" s="129"/>
      <c r="MBG213" s="129"/>
      <c r="MBH213" s="129"/>
      <c r="MBI213" s="129"/>
      <c r="MBJ213" s="129"/>
      <c r="MBK213" s="129"/>
      <c r="MBL213" s="129"/>
      <c r="MBM213" s="129"/>
      <c r="MBN213" s="129"/>
      <c r="MBO213" s="129"/>
      <c r="MBP213" s="129"/>
      <c r="MBQ213" s="129"/>
      <c r="MBR213" s="129"/>
      <c r="MBS213" s="129"/>
      <c r="MBT213" s="129"/>
      <c r="MBU213" s="129"/>
      <c r="MBV213" s="129"/>
      <c r="MBW213" s="129"/>
      <c r="MBX213" s="129"/>
      <c r="MBY213" s="129"/>
      <c r="MBZ213" s="129"/>
      <c r="MCA213" s="129"/>
      <c r="MCB213" s="129"/>
      <c r="MCC213" s="129"/>
      <c r="MCD213" s="129"/>
      <c r="MCE213" s="129"/>
      <c r="MCF213" s="129"/>
      <c r="MCG213" s="129"/>
      <c r="MCH213" s="129"/>
      <c r="MCI213" s="129"/>
      <c r="MCJ213" s="129"/>
      <c r="MCK213" s="129"/>
      <c r="MCL213" s="129"/>
      <c r="MCM213" s="129"/>
      <c r="MCN213" s="129"/>
      <c r="MCO213" s="129"/>
      <c r="MCP213" s="129"/>
      <c r="MCQ213" s="129"/>
      <c r="MCR213" s="129"/>
      <c r="MCS213" s="129"/>
      <c r="MCT213" s="129"/>
      <c r="MCU213" s="129"/>
      <c r="MCV213" s="129"/>
      <c r="MCW213" s="129"/>
      <c r="MCX213" s="129"/>
      <c r="MCY213" s="129"/>
      <c r="MCZ213" s="129"/>
      <c r="MDA213" s="129"/>
      <c r="MDB213" s="129"/>
      <c r="MDC213" s="129"/>
      <c r="MDD213" s="129"/>
      <c r="MDE213" s="129"/>
      <c r="MDF213" s="129"/>
      <c r="MDG213" s="129"/>
      <c r="MDH213" s="129"/>
      <c r="MDI213" s="129"/>
      <c r="MDJ213" s="129"/>
      <c r="MDK213" s="129"/>
      <c r="MDL213" s="129"/>
      <c r="MDM213" s="129"/>
      <c r="MDN213" s="129"/>
      <c r="MDO213" s="129"/>
      <c r="MDP213" s="129"/>
      <c r="MDQ213" s="129"/>
      <c r="MDR213" s="129"/>
      <c r="MDS213" s="129"/>
      <c r="MDT213" s="129"/>
      <c r="MDU213" s="129"/>
      <c r="MDV213" s="129"/>
      <c r="MDW213" s="129"/>
      <c r="MDX213" s="129"/>
      <c r="MDY213" s="129"/>
      <c r="MDZ213" s="129"/>
      <c r="MEA213" s="129"/>
      <c r="MEB213" s="129"/>
      <c r="MEC213" s="129"/>
      <c r="MED213" s="129"/>
      <c r="MEE213" s="129"/>
      <c r="MEF213" s="129"/>
      <c r="MEG213" s="129"/>
      <c r="MEH213" s="129"/>
      <c r="MEI213" s="129"/>
      <c r="MEJ213" s="129"/>
      <c r="MEK213" s="129"/>
      <c r="MEL213" s="129"/>
      <c r="MEM213" s="129"/>
      <c r="MEN213" s="129"/>
      <c r="MEO213" s="129"/>
      <c r="MEP213" s="129"/>
      <c r="MEQ213" s="129"/>
      <c r="MER213" s="129"/>
      <c r="MES213" s="129"/>
      <c r="MET213" s="129"/>
      <c r="MEU213" s="129"/>
      <c r="MEV213" s="129"/>
      <c r="MEW213" s="129"/>
      <c r="MEX213" s="129"/>
      <c r="MEY213" s="129"/>
      <c r="MEZ213" s="129"/>
      <c r="MFA213" s="129"/>
      <c r="MFB213" s="129"/>
      <c r="MFC213" s="129"/>
      <c r="MFD213" s="129"/>
      <c r="MFE213" s="129"/>
      <c r="MFF213" s="129"/>
      <c r="MFG213" s="129"/>
      <c r="MFH213" s="129"/>
      <c r="MFI213" s="129"/>
      <c r="MFJ213" s="129"/>
      <c r="MFK213" s="129"/>
      <c r="MFL213" s="129"/>
      <c r="MFM213" s="129"/>
      <c r="MFN213" s="129"/>
      <c r="MFO213" s="129"/>
      <c r="MFP213" s="129"/>
      <c r="MFQ213" s="129"/>
      <c r="MFR213" s="129"/>
      <c r="MFS213" s="129"/>
      <c r="MFT213" s="129"/>
      <c r="MFU213" s="129"/>
      <c r="MFV213" s="129"/>
      <c r="MFW213" s="129"/>
      <c r="MFX213" s="129"/>
      <c r="MFY213" s="129"/>
      <c r="MFZ213" s="129"/>
      <c r="MGA213" s="129"/>
      <c r="MGB213" s="129"/>
      <c r="MGC213" s="129"/>
      <c r="MGD213" s="129"/>
      <c r="MGE213" s="129"/>
      <c r="MGF213" s="129"/>
      <c r="MGG213" s="129"/>
      <c r="MGH213" s="129"/>
      <c r="MGI213" s="129"/>
      <c r="MGJ213" s="129"/>
      <c r="MGK213" s="129"/>
      <c r="MGL213" s="129"/>
      <c r="MGM213" s="129"/>
      <c r="MGN213" s="129"/>
      <c r="MGO213" s="129"/>
      <c r="MGP213" s="129"/>
      <c r="MGQ213" s="129"/>
      <c r="MGR213" s="129"/>
      <c r="MGS213" s="129"/>
      <c r="MGT213" s="129"/>
      <c r="MGU213" s="129"/>
      <c r="MGV213" s="129"/>
      <c r="MGW213" s="129"/>
      <c r="MGX213" s="129"/>
      <c r="MGY213" s="129"/>
      <c r="MGZ213" s="129"/>
      <c r="MHA213" s="129"/>
      <c r="MHB213" s="129"/>
      <c r="MHC213" s="129"/>
      <c r="MHD213" s="129"/>
      <c r="MHE213" s="129"/>
      <c r="MHF213" s="129"/>
      <c r="MHG213" s="129"/>
      <c r="MHH213" s="129"/>
      <c r="MHI213" s="129"/>
      <c r="MHJ213" s="129"/>
      <c r="MHK213" s="129"/>
      <c r="MHL213" s="129"/>
      <c r="MHM213" s="129"/>
      <c r="MHN213" s="129"/>
      <c r="MHO213" s="129"/>
      <c r="MHP213" s="129"/>
      <c r="MHQ213" s="129"/>
      <c r="MHR213" s="129"/>
      <c r="MHS213" s="129"/>
      <c r="MHT213" s="129"/>
      <c r="MHU213" s="129"/>
      <c r="MHV213" s="129"/>
      <c r="MHW213" s="129"/>
      <c r="MHX213" s="129"/>
      <c r="MHY213" s="129"/>
      <c r="MHZ213" s="129"/>
      <c r="MIA213" s="129"/>
      <c r="MIB213" s="129"/>
      <c r="MIC213" s="129"/>
      <c r="MID213" s="129"/>
      <c r="MIE213" s="129"/>
      <c r="MIF213" s="129"/>
      <c r="MIG213" s="129"/>
      <c r="MIH213" s="129"/>
      <c r="MII213" s="129"/>
      <c r="MIJ213" s="129"/>
      <c r="MIK213" s="129"/>
      <c r="MIL213" s="129"/>
      <c r="MIM213" s="129"/>
      <c r="MIN213" s="129"/>
      <c r="MIO213" s="129"/>
      <c r="MIP213" s="129"/>
      <c r="MIQ213" s="129"/>
      <c r="MIR213" s="129"/>
      <c r="MIS213" s="129"/>
      <c r="MIT213" s="129"/>
      <c r="MIU213" s="129"/>
      <c r="MIV213" s="129"/>
      <c r="MIW213" s="129"/>
      <c r="MIX213" s="129"/>
      <c r="MIY213" s="129"/>
      <c r="MIZ213" s="129"/>
      <c r="MJA213" s="129"/>
      <c r="MJB213" s="129"/>
      <c r="MJC213" s="129"/>
      <c r="MJD213" s="129"/>
      <c r="MJE213" s="129"/>
      <c r="MJF213" s="129"/>
      <c r="MJG213" s="129"/>
      <c r="MJH213" s="129"/>
      <c r="MJI213" s="129"/>
      <c r="MJJ213" s="129"/>
      <c r="MJK213" s="129"/>
      <c r="MJL213" s="129"/>
      <c r="MJM213" s="129"/>
      <c r="MJN213" s="129"/>
      <c r="MJO213" s="129"/>
      <c r="MJP213" s="129"/>
      <c r="MJQ213" s="129"/>
      <c r="MJR213" s="129"/>
      <c r="MJS213" s="129"/>
      <c r="MJT213" s="129"/>
      <c r="MJU213" s="129"/>
      <c r="MJV213" s="129"/>
      <c r="MJW213" s="129"/>
      <c r="MJX213" s="129"/>
      <c r="MJY213" s="129"/>
      <c r="MJZ213" s="129"/>
      <c r="MKA213" s="129"/>
      <c r="MKB213" s="129"/>
      <c r="MKC213" s="129"/>
      <c r="MKD213" s="129"/>
      <c r="MKE213" s="129"/>
      <c r="MKF213" s="129"/>
      <c r="MKG213" s="129"/>
      <c r="MKH213" s="129"/>
      <c r="MKI213" s="129"/>
      <c r="MKJ213" s="129"/>
      <c r="MKK213" s="129"/>
      <c r="MKL213" s="129"/>
      <c r="MKM213" s="129"/>
      <c r="MKN213" s="129"/>
      <c r="MKO213" s="129"/>
      <c r="MKP213" s="129"/>
      <c r="MKQ213" s="129"/>
      <c r="MKR213" s="129"/>
      <c r="MKS213" s="129"/>
      <c r="MKT213" s="129"/>
      <c r="MKU213" s="129"/>
      <c r="MKV213" s="129"/>
      <c r="MKW213" s="129"/>
      <c r="MKX213" s="129"/>
      <c r="MKY213" s="129"/>
      <c r="MKZ213" s="129"/>
      <c r="MLA213" s="129"/>
      <c r="MLB213" s="129"/>
      <c r="MLC213" s="129"/>
      <c r="MLD213" s="129"/>
      <c r="MLE213" s="129"/>
      <c r="MLF213" s="129"/>
      <c r="MLG213" s="129"/>
      <c r="MLH213" s="129"/>
      <c r="MLI213" s="129"/>
      <c r="MLJ213" s="129"/>
      <c r="MLK213" s="129"/>
      <c r="MLL213" s="129"/>
      <c r="MLM213" s="129"/>
      <c r="MLN213" s="129"/>
      <c r="MLO213" s="129"/>
      <c r="MLP213" s="129"/>
      <c r="MLQ213" s="129"/>
      <c r="MLR213" s="129"/>
      <c r="MLS213" s="129"/>
      <c r="MLT213" s="129"/>
      <c r="MLU213" s="129"/>
      <c r="MLV213" s="129"/>
      <c r="MLW213" s="129"/>
      <c r="MLX213" s="129"/>
      <c r="MLY213" s="129"/>
      <c r="MLZ213" s="129"/>
      <c r="MMA213" s="129"/>
      <c r="MMB213" s="129"/>
      <c r="MMC213" s="129"/>
      <c r="MMD213" s="129"/>
      <c r="MME213" s="129"/>
      <c r="MMF213" s="129"/>
      <c r="MMG213" s="129"/>
      <c r="MMH213" s="129"/>
      <c r="MMI213" s="129"/>
      <c r="MMJ213" s="129"/>
      <c r="MMK213" s="129"/>
      <c r="MML213" s="129"/>
      <c r="MMM213" s="129"/>
      <c r="MMN213" s="129"/>
      <c r="MMO213" s="129"/>
      <c r="MMP213" s="129"/>
      <c r="MMQ213" s="129"/>
      <c r="MMR213" s="129"/>
      <c r="MMS213" s="129"/>
      <c r="MMT213" s="129"/>
      <c r="MMU213" s="129"/>
      <c r="MMV213" s="129"/>
      <c r="MMW213" s="129"/>
      <c r="MMX213" s="129"/>
      <c r="MMY213" s="129"/>
      <c r="MMZ213" s="129"/>
      <c r="MNA213" s="129"/>
      <c r="MNB213" s="129"/>
      <c r="MNC213" s="129"/>
      <c r="MND213" s="129"/>
      <c r="MNE213" s="129"/>
      <c r="MNF213" s="129"/>
      <c r="MNG213" s="129"/>
      <c r="MNH213" s="129"/>
      <c r="MNI213" s="129"/>
      <c r="MNJ213" s="129"/>
      <c r="MNK213" s="129"/>
      <c r="MNL213" s="129"/>
      <c r="MNM213" s="129"/>
      <c r="MNN213" s="129"/>
      <c r="MNO213" s="129"/>
      <c r="MNP213" s="129"/>
      <c r="MNQ213" s="129"/>
      <c r="MNR213" s="129"/>
      <c r="MNS213" s="129"/>
      <c r="MNT213" s="129"/>
      <c r="MNU213" s="129"/>
      <c r="MNV213" s="129"/>
      <c r="MNW213" s="129"/>
      <c r="MNX213" s="129"/>
      <c r="MNY213" s="129"/>
      <c r="MNZ213" s="129"/>
      <c r="MOA213" s="129"/>
      <c r="MOB213" s="129"/>
      <c r="MOC213" s="129"/>
      <c r="MOD213" s="129"/>
      <c r="MOE213" s="129"/>
      <c r="MOF213" s="129"/>
      <c r="MOG213" s="129"/>
      <c r="MOH213" s="129"/>
      <c r="MOI213" s="129"/>
      <c r="MOJ213" s="129"/>
      <c r="MOK213" s="129"/>
      <c r="MOL213" s="129"/>
      <c r="MOM213" s="129"/>
      <c r="MON213" s="129"/>
      <c r="MOO213" s="129"/>
      <c r="MOP213" s="129"/>
      <c r="MOQ213" s="129"/>
      <c r="MOR213" s="129"/>
      <c r="MOS213" s="129"/>
      <c r="MOT213" s="129"/>
      <c r="MOU213" s="129"/>
      <c r="MOV213" s="129"/>
      <c r="MOW213" s="129"/>
      <c r="MOX213" s="129"/>
      <c r="MOY213" s="129"/>
      <c r="MOZ213" s="129"/>
      <c r="MPA213" s="129"/>
      <c r="MPB213" s="129"/>
      <c r="MPC213" s="129"/>
      <c r="MPD213" s="129"/>
      <c r="MPE213" s="129"/>
      <c r="MPF213" s="129"/>
      <c r="MPG213" s="129"/>
      <c r="MPH213" s="129"/>
      <c r="MPI213" s="129"/>
      <c r="MPJ213" s="129"/>
      <c r="MPK213" s="129"/>
      <c r="MPL213" s="129"/>
      <c r="MPM213" s="129"/>
      <c r="MPN213" s="129"/>
      <c r="MPO213" s="129"/>
      <c r="MPP213" s="129"/>
      <c r="MPQ213" s="129"/>
      <c r="MPR213" s="129"/>
      <c r="MPS213" s="129"/>
      <c r="MPT213" s="129"/>
      <c r="MPU213" s="129"/>
      <c r="MPV213" s="129"/>
      <c r="MPW213" s="129"/>
      <c r="MPX213" s="129"/>
      <c r="MPY213" s="129"/>
      <c r="MPZ213" s="129"/>
      <c r="MQA213" s="129"/>
      <c r="MQB213" s="129"/>
      <c r="MQC213" s="129"/>
      <c r="MQD213" s="129"/>
      <c r="MQE213" s="129"/>
      <c r="MQF213" s="129"/>
      <c r="MQG213" s="129"/>
      <c r="MQH213" s="129"/>
      <c r="MQI213" s="129"/>
      <c r="MQJ213" s="129"/>
      <c r="MQK213" s="129"/>
      <c r="MQL213" s="129"/>
      <c r="MQM213" s="129"/>
      <c r="MQN213" s="129"/>
      <c r="MQO213" s="129"/>
      <c r="MQP213" s="129"/>
      <c r="MQQ213" s="129"/>
      <c r="MQR213" s="129"/>
      <c r="MQS213" s="129"/>
      <c r="MQT213" s="129"/>
      <c r="MQU213" s="129"/>
      <c r="MQV213" s="129"/>
      <c r="MQW213" s="129"/>
      <c r="MQX213" s="129"/>
      <c r="MQY213" s="129"/>
      <c r="MQZ213" s="129"/>
      <c r="MRA213" s="129"/>
      <c r="MRB213" s="129"/>
      <c r="MRC213" s="129"/>
      <c r="MRD213" s="129"/>
      <c r="MRE213" s="129"/>
      <c r="MRF213" s="129"/>
      <c r="MRG213" s="129"/>
      <c r="MRH213" s="129"/>
      <c r="MRI213" s="129"/>
      <c r="MRJ213" s="129"/>
      <c r="MRK213" s="129"/>
      <c r="MRL213" s="129"/>
      <c r="MRM213" s="129"/>
      <c r="MRN213" s="129"/>
      <c r="MRO213" s="129"/>
      <c r="MRP213" s="129"/>
      <c r="MRQ213" s="129"/>
      <c r="MRR213" s="129"/>
      <c r="MRS213" s="129"/>
      <c r="MRT213" s="129"/>
      <c r="MRU213" s="129"/>
      <c r="MRV213" s="129"/>
      <c r="MRW213" s="129"/>
      <c r="MRX213" s="129"/>
      <c r="MRY213" s="129"/>
      <c r="MRZ213" s="129"/>
      <c r="MSA213" s="129"/>
      <c r="MSB213" s="129"/>
      <c r="MSC213" s="129"/>
      <c r="MSD213" s="129"/>
      <c r="MSE213" s="129"/>
      <c r="MSF213" s="129"/>
      <c r="MSG213" s="129"/>
      <c r="MSH213" s="129"/>
      <c r="MSI213" s="129"/>
      <c r="MSJ213" s="129"/>
      <c r="MSK213" s="129"/>
      <c r="MSL213" s="129"/>
      <c r="MSM213" s="129"/>
      <c r="MSN213" s="129"/>
      <c r="MSO213" s="129"/>
      <c r="MSP213" s="129"/>
      <c r="MSQ213" s="129"/>
      <c r="MSR213" s="129"/>
      <c r="MSS213" s="129"/>
      <c r="MST213" s="129"/>
      <c r="MSU213" s="129"/>
      <c r="MSV213" s="129"/>
      <c r="MSW213" s="129"/>
      <c r="MSX213" s="129"/>
      <c r="MSY213" s="129"/>
      <c r="MSZ213" s="129"/>
      <c r="MTA213" s="129"/>
      <c r="MTB213" s="129"/>
      <c r="MTC213" s="129"/>
      <c r="MTD213" s="129"/>
      <c r="MTE213" s="129"/>
      <c r="MTF213" s="129"/>
      <c r="MTG213" s="129"/>
      <c r="MTH213" s="129"/>
      <c r="MTI213" s="129"/>
      <c r="MTJ213" s="129"/>
      <c r="MTK213" s="129"/>
      <c r="MTL213" s="129"/>
      <c r="MTM213" s="129"/>
      <c r="MTN213" s="129"/>
      <c r="MTO213" s="129"/>
      <c r="MTP213" s="129"/>
      <c r="MTQ213" s="129"/>
      <c r="MTR213" s="129"/>
      <c r="MTS213" s="129"/>
      <c r="MTT213" s="129"/>
      <c r="MTU213" s="129"/>
      <c r="MTV213" s="129"/>
      <c r="MTW213" s="129"/>
      <c r="MTX213" s="129"/>
      <c r="MTY213" s="129"/>
      <c r="MTZ213" s="129"/>
      <c r="MUA213" s="129"/>
      <c r="MUB213" s="129"/>
      <c r="MUC213" s="129"/>
      <c r="MUD213" s="129"/>
      <c r="MUE213" s="129"/>
      <c r="MUF213" s="129"/>
      <c r="MUG213" s="129"/>
      <c r="MUH213" s="129"/>
      <c r="MUI213" s="129"/>
      <c r="MUJ213" s="129"/>
      <c r="MUK213" s="129"/>
      <c r="MUL213" s="129"/>
      <c r="MUM213" s="129"/>
      <c r="MUN213" s="129"/>
      <c r="MUO213" s="129"/>
      <c r="MUP213" s="129"/>
      <c r="MUQ213" s="129"/>
      <c r="MUR213" s="129"/>
      <c r="MUS213" s="129"/>
      <c r="MUT213" s="129"/>
      <c r="MUU213" s="129"/>
      <c r="MUV213" s="129"/>
      <c r="MUW213" s="129"/>
      <c r="MUX213" s="129"/>
      <c r="MUY213" s="129"/>
      <c r="MUZ213" s="129"/>
      <c r="MVA213" s="129"/>
      <c r="MVB213" s="129"/>
      <c r="MVC213" s="129"/>
      <c r="MVD213" s="129"/>
      <c r="MVE213" s="129"/>
      <c r="MVF213" s="129"/>
      <c r="MVG213" s="129"/>
      <c r="MVH213" s="129"/>
      <c r="MVI213" s="129"/>
      <c r="MVJ213" s="129"/>
      <c r="MVK213" s="129"/>
      <c r="MVL213" s="129"/>
      <c r="MVM213" s="129"/>
      <c r="MVN213" s="129"/>
      <c r="MVO213" s="129"/>
      <c r="MVP213" s="129"/>
      <c r="MVQ213" s="129"/>
      <c r="MVR213" s="129"/>
      <c r="MVS213" s="129"/>
      <c r="MVT213" s="129"/>
      <c r="MVU213" s="129"/>
      <c r="MVV213" s="129"/>
      <c r="MVW213" s="129"/>
      <c r="MVX213" s="129"/>
      <c r="MVY213" s="129"/>
      <c r="MVZ213" s="129"/>
      <c r="MWA213" s="129"/>
      <c r="MWB213" s="129"/>
      <c r="MWC213" s="129"/>
      <c r="MWD213" s="129"/>
      <c r="MWE213" s="129"/>
      <c r="MWF213" s="129"/>
      <c r="MWG213" s="129"/>
      <c r="MWH213" s="129"/>
      <c r="MWI213" s="129"/>
      <c r="MWJ213" s="129"/>
      <c r="MWK213" s="129"/>
      <c r="MWL213" s="129"/>
      <c r="MWM213" s="129"/>
      <c r="MWN213" s="129"/>
      <c r="MWO213" s="129"/>
      <c r="MWP213" s="129"/>
      <c r="MWQ213" s="129"/>
      <c r="MWR213" s="129"/>
      <c r="MWS213" s="129"/>
      <c r="MWT213" s="129"/>
      <c r="MWU213" s="129"/>
      <c r="MWV213" s="129"/>
      <c r="MWW213" s="129"/>
      <c r="MWX213" s="129"/>
      <c r="MWY213" s="129"/>
      <c r="MWZ213" s="129"/>
      <c r="MXA213" s="129"/>
      <c r="MXB213" s="129"/>
      <c r="MXC213" s="129"/>
      <c r="MXD213" s="129"/>
      <c r="MXE213" s="129"/>
      <c r="MXF213" s="129"/>
      <c r="MXG213" s="129"/>
      <c r="MXH213" s="129"/>
      <c r="MXI213" s="129"/>
      <c r="MXJ213" s="129"/>
      <c r="MXK213" s="129"/>
      <c r="MXL213" s="129"/>
      <c r="MXM213" s="129"/>
      <c r="MXN213" s="129"/>
      <c r="MXO213" s="129"/>
      <c r="MXP213" s="129"/>
      <c r="MXQ213" s="129"/>
      <c r="MXR213" s="129"/>
      <c r="MXS213" s="129"/>
      <c r="MXT213" s="129"/>
      <c r="MXU213" s="129"/>
      <c r="MXV213" s="129"/>
      <c r="MXW213" s="129"/>
      <c r="MXX213" s="129"/>
      <c r="MXY213" s="129"/>
      <c r="MXZ213" s="129"/>
      <c r="MYA213" s="129"/>
      <c r="MYB213" s="129"/>
      <c r="MYC213" s="129"/>
      <c r="MYD213" s="129"/>
      <c r="MYE213" s="129"/>
      <c r="MYF213" s="129"/>
      <c r="MYG213" s="129"/>
      <c r="MYH213" s="129"/>
      <c r="MYI213" s="129"/>
      <c r="MYJ213" s="129"/>
      <c r="MYK213" s="129"/>
      <c r="MYL213" s="129"/>
      <c r="MYM213" s="129"/>
      <c r="MYN213" s="129"/>
      <c r="MYO213" s="129"/>
      <c r="MYP213" s="129"/>
      <c r="MYQ213" s="129"/>
      <c r="MYR213" s="129"/>
      <c r="MYS213" s="129"/>
      <c r="MYT213" s="129"/>
      <c r="MYU213" s="129"/>
      <c r="MYV213" s="129"/>
      <c r="MYW213" s="129"/>
      <c r="MYX213" s="129"/>
      <c r="MYY213" s="129"/>
      <c r="MYZ213" s="129"/>
      <c r="MZA213" s="129"/>
      <c r="MZB213" s="129"/>
      <c r="MZC213" s="129"/>
      <c r="MZD213" s="129"/>
      <c r="MZE213" s="129"/>
      <c r="MZF213" s="129"/>
      <c r="MZG213" s="129"/>
      <c r="MZH213" s="129"/>
      <c r="MZI213" s="129"/>
      <c r="MZJ213" s="129"/>
      <c r="MZK213" s="129"/>
      <c r="MZL213" s="129"/>
      <c r="MZM213" s="129"/>
      <c r="MZN213" s="129"/>
      <c r="MZO213" s="129"/>
      <c r="MZP213" s="129"/>
      <c r="MZQ213" s="129"/>
      <c r="MZR213" s="129"/>
      <c r="MZS213" s="129"/>
      <c r="MZT213" s="129"/>
      <c r="MZU213" s="129"/>
      <c r="MZV213" s="129"/>
      <c r="MZW213" s="129"/>
      <c r="MZX213" s="129"/>
      <c r="MZY213" s="129"/>
      <c r="MZZ213" s="129"/>
      <c r="NAA213" s="129"/>
      <c r="NAB213" s="129"/>
      <c r="NAC213" s="129"/>
      <c r="NAD213" s="129"/>
      <c r="NAE213" s="129"/>
      <c r="NAF213" s="129"/>
      <c r="NAG213" s="129"/>
      <c r="NAH213" s="129"/>
      <c r="NAI213" s="129"/>
      <c r="NAJ213" s="129"/>
      <c r="NAK213" s="129"/>
      <c r="NAL213" s="129"/>
      <c r="NAM213" s="129"/>
      <c r="NAN213" s="129"/>
      <c r="NAO213" s="129"/>
      <c r="NAP213" s="129"/>
      <c r="NAQ213" s="129"/>
      <c r="NAR213" s="129"/>
      <c r="NAS213" s="129"/>
      <c r="NAT213" s="129"/>
      <c r="NAU213" s="129"/>
      <c r="NAV213" s="129"/>
      <c r="NAW213" s="129"/>
      <c r="NAX213" s="129"/>
      <c r="NAY213" s="129"/>
      <c r="NAZ213" s="129"/>
      <c r="NBA213" s="129"/>
      <c r="NBB213" s="129"/>
      <c r="NBC213" s="129"/>
      <c r="NBD213" s="129"/>
      <c r="NBE213" s="129"/>
      <c r="NBF213" s="129"/>
      <c r="NBG213" s="129"/>
      <c r="NBH213" s="129"/>
      <c r="NBI213" s="129"/>
      <c r="NBJ213" s="129"/>
      <c r="NBK213" s="129"/>
      <c r="NBL213" s="129"/>
      <c r="NBM213" s="129"/>
      <c r="NBN213" s="129"/>
      <c r="NBO213" s="129"/>
      <c r="NBP213" s="129"/>
      <c r="NBQ213" s="129"/>
      <c r="NBR213" s="129"/>
      <c r="NBS213" s="129"/>
      <c r="NBT213" s="129"/>
      <c r="NBU213" s="129"/>
      <c r="NBV213" s="129"/>
      <c r="NBW213" s="129"/>
      <c r="NBX213" s="129"/>
      <c r="NBY213" s="129"/>
      <c r="NBZ213" s="129"/>
      <c r="NCA213" s="129"/>
      <c r="NCB213" s="129"/>
      <c r="NCC213" s="129"/>
      <c r="NCD213" s="129"/>
      <c r="NCE213" s="129"/>
      <c r="NCF213" s="129"/>
      <c r="NCG213" s="129"/>
      <c r="NCH213" s="129"/>
      <c r="NCI213" s="129"/>
      <c r="NCJ213" s="129"/>
      <c r="NCK213" s="129"/>
      <c r="NCL213" s="129"/>
      <c r="NCM213" s="129"/>
      <c r="NCN213" s="129"/>
      <c r="NCO213" s="129"/>
      <c r="NCP213" s="129"/>
      <c r="NCQ213" s="129"/>
      <c r="NCR213" s="129"/>
      <c r="NCS213" s="129"/>
      <c r="NCT213" s="129"/>
      <c r="NCU213" s="129"/>
      <c r="NCV213" s="129"/>
      <c r="NCW213" s="129"/>
      <c r="NCX213" s="129"/>
      <c r="NCY213" s="129"/>
      <c r="NCZ213" s="129"/>
      <c r="NDA213" s="129"/>
      <c r="NDB213" s="129"/>
      <c r="NDC213" s="129"/>
      <c r="NDD213" s="129"/>
      <c r="NDE213" s="129"/>
      <c r="NDF213" s="129"/>
      <c r="NDG213" s="129"/>
      <c r="NDH213" s="129"/>
      <c r="NDI213" s="129"/>
      <c r="NDJ213" s="129"/>
      <c r="NDK213" s="129"/>
      <c r="NDL213" s="129"/>
      <c r="NDM213" s="129"/>
      <c r="NDN213" s="129"/>
      <c r="NDO213" s="129"/>
      <c r="NDP213" s="129"/>
      <c r="NDQ213" s="129"/>
      <c r="NDR213" s="129"/>
      <c r="NDS213" s="129"/>
      <c r="NDT213" s="129"/>
      <c r="NDU213" s="129"/>
      <c r="NDV213" s="129"/>
      <c r="NDW213" s="129"/>
      <c r="NDX213" s="129"/>
      <c r="NDY213" s="129"/>
      <c r="NDZ213" s="129"/>
      <c r="NEA213" s="129"/>
      <c r="NEB213" s="129"/>
      <c r="NEC213" s="129"/>
      <c r="NED213" s="129"/>
      <c r="NEE213" s="129"/>
      <c r="NEF213" s="129"/>
      <c r="NEG213" s="129"/>
      <c r="NEH213" s="129"/>
      <c r="NEI213" s="129"/>
      <c r="NEJ213" s="129"/>
      <c r="NEK213" s="129"/>
      <c r="NEL213" s="129"/>
      <c r="NEM213" s="129"/>
      <c r="NEN213" s="129"/>
      <c r="NEO213" s="129"/>
      <c r="NEP213" s="129"/>
      <c r="NEQ213" s="129"/>
      <c r="NER213" s="129"/>
      <c r="NES213" s="129"/>
      <c r="NET213" s="129"/>
      <c r="NEU213" s="129"/>
      <c r="NEV213" s="129"/>
      <c r="NEW213" s="129"/>
      <c r="NEX213" s="129"/>
      <c r="NEY213" s="129"/>
      <c r="NEZ213" s="129"/>
      <c r="NFA213" s="129"/>
      <c r="NFB213" s="129"/>
      <c r="NFC213" s="129"/>
      <c r="NFD213" s="129"/>
      <c r="NFE213" s="129"/>
      <c r="NFF213" s="129"/>
      <c r="NFG213" s="129"/>
      <c r="NFH213" s="129"/>
      <c r="NFI213" s="129"/>
      <c r="NFJ213" s="129"/>
      <c r="NFK213" s="129"/>
      <c r="NFL213" s="129"/>
      <c r="NFM213" s="129"/>
      <c r="NFN213" s="129"/>
      <c r="NFO213" s="129"/>
      <c r="NFP213" s="129"/>
      <c r="NFQ213" s="129"/>
      <c r="NFR213" s="129"/>
      <c r="NFS213" s="129"/>
      <c r="NFT213" s="129"/>
      <c r="NFU213" s="129"/>
      <c r="NFV213" s="129"/>
      <c r="NFW213" s="129"/>
      <c r="NFX213" s="129"/>
      <c r="NFY213" s="129"/>
      <c r="NFZ213" s="129"/>
      <c r="NGA213" s="129"/>
      <c r="NGB213" s="129"/>
      <c r="NGC213" s="129"/>
      <c r="NGD213" s="129"/>
      <c r="NGE213" s="129"/>
      <c r="NGF213" s="129"/>
      <c r="NGG213" s="129"/>
      <c r="NGH213" s="129"/>
      <c r="NGI213" s="129"/>
      <c r="NGJ213" s="129"/>
      <c r="NGK213" s="129"/>
      <c r="NGL213" s="129"/>
      <c r="NGM213" s="129"/>
      <c r="NGN213" s="129"/>
      <c r="NGO213" s="129"/>
      <c r="NGP213" s="129"/>
      <c r="NGQ213" s="129"/>
      <c r="NGR213" s="129"/>
      <c r="NGS213" s="129"/>
      <c r="NGT213" s="129"/>
      <c r="NGU213" s="129"/>
      <c r="NGV213" s="129"/>
      <c r="NGW213" s="129"/>
      <c r="NGX213" s="129"/>
      <c r="NGY213" s="129"/>
      <c r="NGZ213" s="129"/>
      <c r="NHA213" s="129"/>
      <c r="NHB213" s="129"/>
      <c r="NHC213" s="129"/>
      <c r="NHD213" s="129"/>
      <c r="NHE213" s="129"/>
      <c r="NHF213" s="129"/>
      <c r="NHG213" s="129"/>
      <c r="NHH213" s="129"/>
      <c r="NHI213" s="129"/>
      <c r="NHJ213" s="129"/>
      <c r="NHK213" s="129"/>
      <c r="NHL213" s="129"/>
      <c r="NHM213" s="129"/>
      <c r="NHN213" s="129"/>
      <c r="NHO213" s="129"/>
      <c r="NHP213" s="129"/>
      <c r="NHQ213" s="129"/>
      <c r="NHR213" s="129"/>
      <c r="NHS213" s="129"/>
      <c r="NHT213" s="129"/>
      <c r="NHU213" s="129"/>
      <c r="NHV213" s="129"/>
      <c r="NHW213" s="129"/>
      <c r="NHX213" s="129"/>
      <c r="NHY213" s="129"/>
      <c r="NHZ213" s="129"/>
      <c r="NIA213" s="129"/>
      <c r="NIB213" s="129"/>
      <c r="NIC213" s="129"/>
      <c r="NID213" s="129"/>
      <c r="NIE213" s="129"/>
      <c r="NIF213" s="129"/>
      <c r="NIG213" s="129"/>
      <c r="NIH213" s="129"/>
      <c r="NII213" s="129"/>
      <c r="NIJ213" s="129"/>
      <c r="NIK213" s="129"/>
      <c r="NIL213" s="129"/>
      <c r="NIM213" s="129"/>
      <c r="NIN213" s="129"/>
      <c r="NIO213" s="129"/>
      <c r="NIP213" s="129"/>
      <c r="NIQ213" s="129"/>
      <c r="NIR213" s="129"/>
      <c r="NIS213" s="129"/>
      <c r="NIT213" s="129"/>
      <c r="NIU213" s="129"/>
      <c r="NIV213" s="129"/>
      <c r="NIW213" s="129"/>
      <c r="NIX213" s="129"/>
      <c r="NIY213" s="129"/>
      <c r="NIZ213" s="129"/>
      <c r="NJA213" s="129"/>
      <c r="NJB213" s="129"/>
      <c r="NJC213" s="129"/>
      <c r="NJD213" s="129"/>
      <c r="NJE213" s="129"/>
      <c r="NJF213" s="129"/>
      <c r="NJG213" s="129"/>
      <c r="NJH213" s="129"/>
      <c r="NJI213" s="129"/>
      <c r="NJJ213" s="129"/>
      <c r="NJK213" s="129"/>
      <c r="NJL213" s="129"/>
      <c r="NJM213" s="129"/>
      <c r="NJN213" s="129"/>
      <c r="NJO213" s="129"/>
      <c r="NJP213" s="129"/>
      <c r="NJQ213" s="129"/>
      <c r="NJR213" s="129"/>
      <c r="NJS213" s="129"/>
      <c r="NJT213" s="129"/>
      <c r="NJU213" s="129"/>
      <c r="NJV213" s="129"/>
      <c r="NJW213" s="129"/>
      <c r="NJX213" s="129"/>
      <c r="NJY213" s="129"/>
      <c r="NJZ213" s="129"/>
      <c r="NKA213" s="129"/>
      <c r="NKB213" s="129"/>
      <c r="NKC213" s="129"/>
      <c r="NKD213" s="129"/>
      <c r="NKE213" s="129"/>
      <c r="NKF213" s="129"/>
      <c r="NKG213" s="129"/>
      <c r="NKH213" s="129"/>
      <c r="NKI213" s="129"/>
      <c r="NKJ213" s="129"/>
      <c r="NKK213" s="129"/>
      <c r="NKL213" s="129"/>
      <c r="NKM213" s="129"/>
      <c r="NKN213" s="129"/>
      <c r="NKO213" s="129"/>
      <c r="NKP213" s="129"/>
      <c r="NKQ213" s="129"/>
      <c r="NKR213" s="129"/>
      <c r="NKS213" s="129"/>
      <c r="NKT213" s="129"/>
      <c r="NKU213" s="129"/>
      <c r="NKV213" s="129"/>
      <c r="NKW213" s="129"/>
      <c r="NKX213" s="129"/>
      <c r="NKY213" s="129"/>
      <c r="NKZ213" s="129"/>
      <c r="NLA213" s="129"/>
      <c r="NLB213" s="129"/>
      <c r="NLC213" s="129"/>
      <c r="NLD213" s="129"/>
      <c r="NLE213" s="129"/>
      <c r="NLF213" s="129"/>
      <c r="NLG213" s="129"/>
      <c r="NLH213" s="129"/>
      <c r="NLI213" s="129"/>
      <c r="NLJ213" s="129"/>
      <c r="NLK213" s="129"/>
      <c r="NLL213" s="129"/>
      <c r="NLM213" s="129"/>
      <c r="NLN213" s="129"/>
      <c r="NLO213" s="129"/>
      <c r="NLP213" s="129"/>
      <c r="NLQ213" s="129"/>
      <c r="NLR213" s="129"/>
      <c r="NLS213" s="129"/>
      <c r="NLT213" s="129"/>
      <c r="NLU213" s="129"/>
      <c r="NLV213" s="129"/>
      <c r="NLW213" s="129"/>
      <c r="NLX213" s="129"/>
      <c r="NLY213" s="129"/>
      <c r="NLZ213" s="129"/>
      <c r="NMA213" s="129"/>
      <c r="NMB213" s="129"/>
      <c r="NMC213" s="129"/>
      <c r="NMD213" s="129"/>
      <c r="NME213" s="129"/>
      <c r="NMF213" s="129"/>
      <c r="NMG213" s="129"/>
      <c r="NMH213" s="129"/>
      <c r="NMI213" s="129"/>
      <c r="NMJ213" s="129"/>
      <c r="NMK213" s="129"/>
      <c r="NML213" s="129"/>
      <c r="NMM213" s="129"/>
      <c r="NMN213" s="129"/>
      <c r="NMO213" s="129"/>
      <c r="NMP213" s="129"/>
      <c r="NMQ213" s="129"/>
      <c r="NMR213" s="129"/>
      <c r="NMS213" s="129"/>
      <c r="NMT213" s="129"/>
      <c r="NMU213" s="129"/>
      <c r="NMV213" s="129"/>
      <c r="NMW213" s="129"/>
      <c r="NMX213" s="129"/>
      <c r="NMY213" s="129"/>
      <c r="NMZ213" s="129"/>
      <c r="NNA213" s="129"/>
      <c r="NNB213" s="129"/>
      <c r="NNC213" s="129"/>
      <c r="NND213" s="129"/>
      <c r="NNE213" s="129"/>
      <c r="NNF213" s="129"/>
      <c r="NNG213" s="129"/>
      <c r="NNH213" s="129"/>
      <c r="NNI213" s="129"/>
      <c r="NNJ213" s="129"/>
      <c r="NNK213" s="129"/>
      <c r="NNL213" s="129"/>
      <c r="NNM213" s="129"/>
      <c r="NNN213" s="129"/>
      <c r="NNO213" s="129"/>
      <c r="NNP213" s="129"/>
      <c r="NNQ213" s="129"/>
      <c r="NNR213" s="129"/>
      <c r="NNS213" s="129"/>
      <c r="NNT213" s="129"/>
      <c r="NNU213" s="129"/>
      <c r="NNV213" s="129"/>
      <c r="NNW213" s="129"/>
      <c r="NNX213" s="129"/>
      <c r="NNY213" s="129"/>
      <c r="NNZ213" s="129"/>
      <c r="NOA213" s="129"/>
      <c r="NOB213" s="129"/>
      <c r="NOC213" s="129"/>
      <c r="NOD213" s="129"/>
      <c r="NOE213" s="129"/>
      <c r="NOF213" s="129"/>
      <c r="NOG213" s="129"/>
      <c r="NOH213" s="129"/>
      <c r="NOI213" s="129"/>
      <c r="NOJ213" s="129"/>
      <c r="NOK213" s="129"/>
      <c r="NOL213" s="129"/>
      <c r="NOM213" s="129"/>
      <c r="NON213" s="129"/>
      <c r="NOO213" s="129"/>
      <c r="NOP213" s="129"/>
      <c r="NOQ213" s="129"/>
      <c r="NOR213" s="129"/>
      <c r="NOS213" s="129"/>
      <c r="NOT213" s="129"/>
      <c r="NOU213" s="129"/>
      <c r="NOV213" s="129"/>
      <c r="NOW213" s="129"/>
      <c r="NOX213" s="129"/>
      <c r="NOY213" s="129"/>
      <c r="NOZ213" s="129"/>
      <c r="NPA213" s="129"/>
      <c r="NPB213" s="129"/>
      <c r="NPC213" s="129"/>
      <c r="NPD213" s="129"/>
      <c r="NPE213" s="129"/>
      <c r="NPF213" s="129"/>
      <c r="NPG213" s="129"/>
      <c r="NPH213" s="129"/>
      <c r="NPI213" s="129"/>
      <c r="NPJ213" s="129"/>
      <c r="NPK213" s="129"/>
      <c r="NPL213" s="129"/>
      <c r="NPM213" s="129"/>
      <c r="NPN213" s="129"/>
      <c r="NPO213" s="129"/>
      <c r="NPP213" s="129"/>
      <c r="NPQ213" s="129"/>
      <c r="NPR213" s="129"/>
      <c r="NPS213" s="129"/>
      <c r="NPT213" s="129"/>
      <c r="NPU213" s="129"/>
      <c r="NPV213" s="129"/>
      <c r="NPW213" s="129"/>
      <c r="NPX213" s="129"/>
      <c r="NPY213" s="129"/>
      <c r="NPZ213" s="129"/>
      <c r="NQA213" s="129"/>
      <c r="NQB213" s="129"/>
      <c r="NQC213" s="129"/>
      <c r="NQD213" s="129"/>
      <c r="NQE213" s="129"/>
      <c r="NQF213" s="129"/>
      <c r="NQG213" s="129"/>
      <c r="NQH213" s="129"/>
      <c r="NQI213" s="129"/>
      <c r="NQJ213" s="129"/>
      <c r="NQK213" s="129"/>
      <c r="NQL213" s="129"/>
      <c r="NQM213" s="129"/>
      <c r="NQN213" s="129"/>
      <c r="NQO213" s="129"/>
      <c r="NQP213" s="129"/>
      <c r="NQQ213" s="129"/>
      <c r="NQR213" s="129"/>
      <c r="NQS213" s="129"/>
      <c r="NQT213" s="129"/>
      <c r="NQU213" s="129"/>
      <c r="NQV213" s="129"/>
      <c r="NQW213" s="129"/>
      <c r="NQX213" s="129"/>
      <c r="NQY213" s="129"/>
      <c r="NQZ213" s="129"/>
      <c r="NRA213" s="129"/>
      <c r="NRB213" s="129"/>
      <c r="NRC213" s="129"/>
      <c r="NRD213" s="129"/>
      <c r="NRE213" s="129"/>
      <c r="NRF213" s="129"/>
      <c r="NRG213" s="129"/>
      <c r="NRH213" s="129"/>
      <c r="NRI213" s="129"/>
      <c r="NRJ213" s="129"/>
      <c r="NRK213" s="129"/>
      <c r="NRL213" s="129"/>
      <c r="NRM213" s="129"/>
      <c r="NRN213" s="129"/>
      <c r="NRO213" s="129"/>
      <c r="NRP213" s="129"/>
      <c r="NRQ213" s="129"/>
      <c r="NRR213" s="129"/>
      <c r="NRS213" s="129"/>
      <c r="NRT213" s="129"/>
      <c r="NRU213" s="129"/>
      <c r="NRV213" s="129"/>
      <c r="NRW213" s="129"/>
      <c r="NRX213" s="129"/>
      <c r="NRY213" s="129"/>
      <c r="NRZ213" s="129"/>
      <c r="NSA213" s="129"/>
      <c r="NSB213" s="129"/>
      <c r="NSC213" s="129"/>
      <c r="NSD213" s="129"/>
      <c r="NSE213" s="129"/>
      <c r="NSF213" s="129"/>
      <c r="NSG213" s="129"/>
      <c r="NSH213" s="129"/>
      <c r="NSI213" s="129"/>
      <c r="NSJ213" s="129"/>
      <c r="NSK213" s="129"/>
      <c r="NSL213" s="129"/>
      <c r="NSM213" s="129"/>
      <c r="NSN213" s="129"/>
      <c r="NSO213" s="129"/>
      <c r="NSP213" s="129"/>
      <c r="NSQ213" s="129"/>
      <c r="NSR213" s="129"/>
      <c r="NSS213" s="129"/>
      <c r="NST213" s="129"/>
      <c r="NSU213" s="129"/>
      <c r="NSV213" s="129"/>
      <c r="NSW213" s="129"/>
      <c r="NSX213" s="129"/>
      <c r="NSY213" s="129"/>
      <c r="NSZ213" s="129"/>
      <c r="NTA213" s="129"/>
      <c r="NTB213" s="129"/>
      <c r="NTC213" s="129"/>
      <c r="NTD213" s="129"/>
      <c r="NTE213" s="129"/>
      <c r="NTF213" s="129"/>
      <c r="NTG213" s="129"/>
      <c r="NTH213" s="129"/>
      <c r="NTI213" s="129"/>
      <c r="NTJ213" s="129"/>
      <c r="NTK213" s="129"/>
      <c r="NTL213" s="129"/>
      <c r="NTM213" s="129"/>
      <c r="NTN213" s="129"/>
      <c r="NTO213" s="129"/>
      <c r="NTP213" s="129"/>
      <c r="NTQ213" s="129"/>
      <c r="NTR213" s="129"/>
      <c r="NTS213" s="129"/>
      <c r="NTT213" s="129"/>
      <c r="NTU213" s="129"/>
      <c r="NTV213" s="129"/>
      <c r="NTW213" s="129"/>
      <c r="NTX213" s="129"/>
      <c r="NTY213" s="129"/>
      <c r="NTZ213" s="129"/>
      <c r="NUA213" s="129"/>
      <c r="NUB213" s="129"/>
      <c r="NUC213" s="129"/>
      <c r="NUD213" s="129"/>
      <c r="NUE213" s="129"/>
      <c r="NUF213" s="129"/>
      <c r="NUG213" s="129"/>
      <c r="NUH213" s="129"/>
      <c r="NUI213" s="129"/>
      <c r="NUJ213" s="129"/>
      <c r="NUK213" s="129"/>
      <c r="NUL213" s="129"/>
      <c r="NUM213" s="129"/>
      <c r="NUN213" s="129"/>
      <c r="NUO213" s="129"/>
      <c r="NUP213" s="129"/>
      <c r="NUQ213" s="129"/>
      <c r="NUR213" s="129"/>
      <c r="NUS213" s="129"/>
      <c r="NUT213" s="129"/>
      <c r="NUU213" s="129"/>
      <c r="NUV213" s="129"/>
      <c r="NUW213" s="129"/>
      <c r="NUX213" s="129"/>
      <c r="NUY213" s="129"/>
      <c r="NUZ213" s="129"/>
      <c r="NVA213" s="129"/>
      <c r="NVB213" s="129"/>
      <c r="NVC213" s="129"/>
      <c r="NVD213" s="129"/>
      <c r="NVE213" s="129"/>
      <c r="NVF213" s="129"/>
      <c r="NVG213" s="129"/>
      <c r="NVH213" s="129"/>
      <c r="NVI213" s="129"/>
      <c r="NVJ213" s="129"/>
      <c r="NVK213" s="129"/>
      <c r="NVL213" s="129"/>
      <c r="NVM213" s="129"/>
      <c r="NVN213" s="129"/>
      <c r="NVO213" s="129"/>
      <c r="NVP213" s="129"/>
      <c r="NVQ213" s="129"/>
      <c r="NVR213" s="129"/>
      <c r="NVS213" s="129"/>
      <c r="NVT213" s="129"/>
      <c r="NVU213" s="129"/>
      <c r="NVV213" s="129"/>
      <c r="NVW213" s="129"/>
      <c r="NVX213" s="129"/>
      <c r="NVY213" s="129"/>
      <c r="NVZ213" s="129"/>
      <c r="NWA213" s="129"/>
      <c r="NWB213" s="129"/>
      <c r="NWC213" s="129"/>
      <c r="NWD213" s="129"/>
      <c r="NWE213" s="129"/>
      <c r="NWF213" s="129"/>
      <c r="NWG213" s="129"/>
      <c r="NWH213" s="129"/>
      <c r="NWI213" s="129"/>
      <c r="NWJ213" s="129"/>
      <c r="NWK213" s="129"/>
      <c r="NWL213" s="129"/>
      <c r="NWM213" s="129"/>
      <c r="NWN213" s="129"/>
      <c r="NWO213" s="129"/>
      <c r="NWP213" s="129"/>
      <c r="NWQ213" s="129"/>
      <c r="NWR213" s="129"/>
      <c r="NWS213" s="129"/>
      <c r="NWT213" s="129"/>
      <c r="NWU213" s="129"/>
      <c r="NWV213" s="129"/>
      <c r="NWW213" s="129"/>
      <c r="NWX213" s="129"/>
      <c r="NWY213" s="129"/>
      <c r="NWZ213" s="129"/>
      <c r="NXA213" s="129"/>
      <c r="NXB213" s="129"/>
      <c r="NXC213" s="129"/>
      <c r="NXD213" s="129"/>
      <c r="NXE213" s="129"/>
      <c r="NXF213" s="129"/>
      <c r="NXG213" s="129"/>
      <c r="NXH213" s="129"/>
      <c r="NXI213" s="129"/>
      <c r="NXJ213" s="129"/>
      <c r="NXK213" s="129"/>
      <c r="NXL213" s="129"/>
      <c r="NXM213" s="129"/>
      <c r="NXN213" s="129"/>
      <c r="NXO213" s="129"/>
      <c r="NXP213" s="129"/>
      <c r="NXQ213" s="129"/>
      <c r="NXR213" s="129"/>
      <c r="NXS213" s="129"/>
      <c r="NXT213" s="129"/>
      <c r="NXU213" s="129"/>
      <c r="NXV213" s="129"/>
      <c r="NXW213" s="129"/>
      <c r="NXX213" s="129"/>
      <c r="NXY213" s="129"/>
      <c r="NXZ213" s="129"/>
      <c r="NYA213" s="129"/>
      <c r="NYB213" s="129"/>
      <c r="NYC213" s="129"/>
      <c r="NYD213" s="129"/>
      <c r="NYE213" s="129"/>
      <c r="NYF213" s="129"/>
      <c r="NYG213" s="129"/>
      <c r="NYH213" s="129"/>
      <c r="NYI213" s="129"/>
      <c r="NYJ213" s="129"/>
      <c r="NYK213" s="129"/>
      <c r="NYL213" s="129"/>
      <c r="NYM213" s="129"/>
      <c r="NYN213" s="129"/>
      <c r="NYO213" s="129"/>
      <c r="NYP213" s="129"/>
      <c r="NYQ213" s="129"/>
      <c r="NYR213" s="129"/>
      <c r="NYS213" s="129"/>
      <c r="NYT213" s="129"/>
      <c r="NYU213" s="129"/>
      <c r="NYV213" s="129"/>
      <c r="NYW213" s="129"/>
      <c r="NYX213" s="129"/>
      <c r="NYY213" s="129"/>
      <c r="NYZ213" s="129"/>
      <c r="NZA213" s="129"/>
      <c r="NZB213" s="129"/>
      <c r="NZC213" s="129"/>
      <c r="NZD213" s="129"/>
      <c r="NZE213" s="129"/>
      <c r="NZF213" s="129"/>
      <c r="NZG213" s="129"/>
      <c r="NZH213" s="129"/>
      <c r="NZI213" s="129"/>
      <c r="NZJ213" s="129"/>
      <c r="NZK213" s="129"/>
      <c r="NZL213" s="129"/>
      <c r="NZM213" s="129"/>
      <c r="NZN213" s="129"/>
      <c r="NZO213" s="129"/>
      <c r="NZP213" s="129"/>
      <c r="NZQ213" s="129"/>
      <c r="NZR213" s="129"/>
      <c r="NZS213" s="129"/>
      <c r="NZT213" s="129"/>
      <c r="NZU213" s="129"/>
      <c r="NZV213" s="129"/>
      <c r="NZW213" s="129"/>
      <c r="NZX213" s="129"/>
      <c r="NZY213" s="129"/>
      <c r="NZZ213" s="129"/>
      <c r="OAA213" s="129"/>
      <c r="OAB213" s="129"/>
      <c r="OAC213" s="129"/>
      <c r="OAD213" s="129"/>
      <c r="OAE213" s="129"/>
      <c r="OAF213" s="129"/>
      <c r="OAG213" s="129"/>
      <c r="OAH213" s="129"/>
      <c r="OAI213" s="129"/>
      <c r="OAJ213" s="129"/>
      <c r="OAK213" s="129"/>
      <c r="OAL213" s="129"/>
      <c r="OAM213" s="129"/>
      <c r="OAN213" s="129"/>
      <c r="OAO213" s="129"/>
      <c r="OAP213" s="129"/>
      <c r="OAQ213" s="129"/>
      <c r="OAR213" s="129"/>
      <c r="OAS213" s="129"/>
      <c r="OAT213" s="129"/>
      <c r="OAU213" s="129"/>
      <c r="OAV213" s="129"/>
      <c r="OAW213" s="129"/>
      <c r="OAX213" s="129"/>
      <c r="OAY213" s="129"/>
      <c r="OAZ213" s="129"/>
      <c r="OBA213" s="129"/>
      <c r="OBB213" s="129"/>
      <c r="OBC213" s="129"/>
      <c r="OBD213" s="129"/>
      <c r="OBE213" s="129"/>
      <c r="OBF213" s="129"/>
      <c r="OBG213" s="129"/>
      <c r="OBH213" s="129"/>
      <c r="OBI213" s="129"/>
      <c r="OBJ213" s="129"/>
      <c r="OBK213" s="129"/>
      <c r="OBL213" s="129"/>
      <c r="OBM213" s="129"/>
      <c r="OBN213" s="129"/>
      <c r="OBO213" s="129"/>
      <c r="OBP213" s="129"/>
      <c r="OBQ213" s="129"/>
      <c r="OBR213" s="129"/>
      <c r="OBS213" s="129"/>
      <c r="OBT213" s="129"/>
      <c r="OBU213" s="129"/>
      <c r="OBV213" s="129"/>
      <c r="OBW213" s="129"/>
      <c r="OBX213" s="129"/>
      <c r="OBY213" s="129"/>
      <c r="OBZ213" s="129"/>
      <c r="OCA213" s="129"/>
      <c r="OCB213" s="129"/>
      <c r="OCC213" s="129"/>
      <c r="OCD213" s="129"/>
      <c r="OCE213" s="129"/>
      <c r="OCF213" s="129"/>
      <c r="OCG213" s="129"/>
      <c r="OCH213" s="129"/>
      <c r="OCI213" s="129"/>
      <c r="OCJ213" s="129"/>
      <c r="OCK213" s="129"/>
      <c r="OCL213" s="129"/>
      <c r="OCM213" s="129"/>
      <c r="OCN213" s="129"/>
      <c r="OCO213" s="129"/>
      <c r="OCP213" s="129"/>
      <c r="OCQ213" s="129"/>
      <c r="OCR213" s="129"/>
      <c r="OCS213" s="129"/>
      <c r="OCT213" s="129"/>
      <c r="OCU213" s="129"/>
      <c r="OCV213" s="129"/>
      <c r="OCW213" s="129"/>
      <c r="OCX213" s="129"/>
      <c r="OCY213" s="129"/>
      <c r="OCZ213" s="129"/>
      <c r="ODA213" s="129"/>
      <c r="ODB213" s="129"/>
      <c r="ODC213" s="129"/>
      <c r="ODD213" s="129"/>
      <c r="ODE213" s="129"/>
      <c r="ODF213" s="129"/>
      <c r="ODG213" s="129"/>
      <c r="ODH213" s="129"/>
      <c r="ODI213" s="129"/>
      <c r="ODJ213" s="129"/>
      <c r="ODK213" s="129"/>
      <c r="ODL213" s="129"/>
      <c r="ODM213" s="129"/>
      <c r="ODN213" s="129"/>
      <c r="ODO213" s="129"/>
      <c r="ODP213" s="129"/>
      <c r="ODQ213" s="129"/>
      <c r="ODR213" s="129"/>
      <c r="ODS213" s="129"/>
      <c r="ODT213" s="129"/>
      <c r="ODU213" s="129"/>
      <c r="ODV213" s="129"/>
      <c r="ODW213" s="129"/>
      <c r="ODX213" s="129"/>
      <c r="ODY213" s="129"/>
      <c r="ODZ213" s="129"/>
      <c r="OEA213" s="129"/>
      <c r="OEB213" s="129"/>
      <c r="OEC213" s="129"/>
      <c r="OED213" s="129"/>
      <c r="OEE213" s="129"/>
      <c r="OEF213" s="129"/>
      <c r="OEG213" s="129"/>
      <c r="OEH213" s="129"/>
      <c r="OEI213" s="129"/>
      <c r="OEJ213" s="129"/>
      <c r="OEK213" s="129"/>
      <c r="OEL213" s="129"/>
      <c r="OEM213" s="129"/>
      <c r="OEN213" s="129"/>
      <c r="OEO213" s="129"/>
      <c r="OEP213" s="129"/>
      <c r="OEQ213" s="129"/>
      <c r="OER213" s="129"/>
      <c r="OES213" s="129"/>
      <c r="OET213" s="129"/>
      <c r="OEU213" s="129"/>
      <c r="OEV213" s="129"/>
      <c r="OEW213" s="129"/>
      <c r="OEX213" s="129"/>
      <c r="OEY213" s="129"/>
      <c r="OEZ213" s="129"/>
      <c r="OFA213" s="129"/>
      <c r="OFB213" s="129"/>
      <c r="OFC213" s="129"/>
      <c r="OFD213" s="129"/>
      <c r="OFE213" s="129"/>
      <c r="OFF213" s="129"/>
      <c r="OFG213" s="129"/>
      <c r="OFH213" s="129"/>
      <c r="OFI213" s="129"/>
      <c r="OFJ213" s="129"/>
      <c r="OFK213" s="129"/>
      <c r="OFL213" s="129"/>
      <c r="OFM213" s="129"/>
      <c r="OFN213" s="129"/>
      <c r="OFO213" s="129"/>
      <c r="OFP213" s="129"/>
      <c r="OFQ213" s="129"/>
      <c r="OFR213" s="129"/>
      <c r="OFS213" s="129"/>
      <c r="OFT213" s="129"/>
      <c r="OFU213" s="129"/>
      <c r="OFV213" s="129"/>
      <c r="OFW213" s="129"/>
      <c r="OFX213" s="129"/>
      <c r="OFY213" s="129"/>
      <c r="OFZ213" s="129"/>
      <c r="OGA213" s="129"/>
      <c r="OGB213" s="129"/>
      <c r="OGC213" s="129"/>
      <c r="OGD213" s="129"/>
      <c r="OGE213" s="129"/>
      <c r="OGF213" s="129"/>
      <c r="OGG213" s="129"/>
      <c r="OGH213" s="129"/>
      <c r="OGI213" s="129"/>
      <c r="OGJ213" s="129"/>
      <c r="OGK213" s="129"/>
      <c r="OGL213" s="129"/>
      <c r="OGM213" s="129"/>
      <c r="OGN213" s="129"/>
      <c r="OGO213" s="129"/>
      <c r="OGP213" s="129"/>
      <c r="OGQ213" s="129"/>
      <c r="OGR213" s="129"/>
      <c r="OGS213" s="129"/>
      <c r="OGT213" s="129"/>
      <c r="OGU213" s="129"/>
      <c r="OGV213" s="129"/>
      <c r="OGW213" s="129"/>
      <c r="OGX213" s="129"/>
      <c r="OGY213" s="129"/>
      <c r="OGZ213" s="129"/>
      <c r="OHA213" s="129"/>
      <c r="OHB213" s="129"/>
      <c r="OHC213" s="129"/>
      <c r="OHD213" s="129"/>
      <c r="OHE213" s="129"/>
      <c r="OHF213" s="129"/>
      <c r="OHG213" s="129"/>
      <c r="OHH213" s="129"/>
      <c r="OHI213" s="129"/>
      <c r="OHJ213" s="129"/>
      <c r="OHK213" s="129"/>
      <c r="OHL213" s="129"/>
      <c r="OHM213" s="129"/>
      <c r="OHN213" s="129"/>
      <c r="OHO213" s="129"/>
      <c r="OHP213" s="129"/>
      <c r="OHQ213" s="129"/>
      <c r="OHR213" s="129"/>
      <c r="OHS213" s="129"/>
      <c r="OHT213" s="129"/>
      <c r="OHU213" s="129"/>
      <c r="OHV213" s="129"/>
      <c r="OHW213" s="129"/>
      <c r="OHX213" s="129"/>
      <c r="OHY213" s="129"/>
      <c r="OHZ213" s="129"/>
      <c r="OIA213" s="129"/>
      <c r="OIB213" s="129"/>
      <c r="OIC213" s="129"/>
      <c r="OID213" s="129"/>
      <c r="OIE213" s="129"/>
      <c r="OIF213" s="129"/>
      <c r="OIG213" s="129"/>
      <c r="OIH213" s="129"/>
      <c r="OII213" s="129"/>
      <c r="OIJ213" s="129"/>
      <c r="OIK213" s="129"/>
      <c r="OIL213" s="129"/>
      <c r="OIM213" s="129"/>
      <c r="OIN213" s="129"/>
      <c r="OIO213" s="129"/>
      <c r="OIP213" s="129"/>
      <c r="OIQ213" s="129"/>
      <c r="OIR213" s="129"/>
      <c r="OIS213" s="129"/>
      <c r="OIT213" s="129"/>
      <c r="OIU213" s="129"/>
      <c r="OIV213" s="129"/>
      <c r="OIW213" s="129"/>
      <c r="OIX213" s="129"/>
      <c r="OIY213" s="129"/>
      <c r="OIZ213" s="129"/>
      <c r="OJA213" s="129"/>
      <c r="OJB213" s="129"/>
      <c r="OJC213" s="129"/>
      <c r="OJD213" s="129"/>
      <c r="OJE213" s="129"/>
      <c r="OJF213" s="129"/>
      <c r="OJG213" s="129"/>
      <c r="OJH213" s="129"/>
      <c r="OJI213" s="129"/>
      <c r="OJJ213" s="129"/>
      <c r="OJK213" s="129"/>
      <c r="OJL213" s="129"/>
      <c r="OJM213" s="129"/>
      <c r="OJN213" s="129"/>
      <c r="OJO213" s="129"/>
      <c r="OJP213" s="129"/>
      <c r="OJQ213" s="129"/>
      <c r="OJR213" s="129"/>
      <c r="OJS213" s="129"/>
      <c r="OJT213" s="129"/>
      <c r="OJU213" s="129"/>
      <c r="OJV213" s="129"/>
      <c r="OJW213" s="129"/>
      <c r="OJX213" s="129"/>
      <c r="OJY213" s="129"/>
      <c r="OJZ213" s="129"/>
      <c r="OKA213" s="129"/>
      <c r="OKB213" s="129"/>
      <c r="OKC213" s="129"/>
      <c r="OKD213" s="129"/>
      <c r="OKE213" s="129"/>
      <c r="OKF213" s="129"/>
      <c r="OKG213" s="129"/>
      <c r="OKH213" s="129"/>
      <c r="OKI213" s="129"/>
      <c r="OKJ213" s="129"/>
      <c r="OKK213" s="129"/>
      <c r="OKL213" s="129"/>
      <c r="OKM213" s="129"/>
      <c r="OKN213" s="129"/>
      <c r="OKO213" s="129"/>
      <c r="OKP213" s="129"/>
      <c r="OKQ213" s="129"/>
      <c r="OKR213" s="129"/>
      <c r="OKS213" s="129"/>
      <c r="OKT213" s="129"/>
      <c r="OKU213" s="129"/>
      <c r="OKV213" s="129"/>
      <c r="OKW213" s="129"/>
      <c r="OKX213" s="129"/>
      <c r="OKY213" s="129"/>
      <c r="OKZ213" s="129"/>
      <c r="OLA213" s="129"/>
      <c r="OLB213" s="129"/>
      <c r="OLC213" s="129"/>
      <c r="OLD213" s="129"/>
      <c r="OLE213" s="129"/>
      <c r="OLF213" s="129"/>
      <c r="OLG213" s="129"/>
      <c r="OLH213" s="129"/>
      <c r="OLI213" s="129"/>
      <c r="OLJ213" s="129"/>
      <c r="OLK213" s="129"/>
      <c r="OLL213" s="129"/>
      <c r="OLM213" s="129"/>
      <c r="OLN213" s="129"/>
      <c r="OLO213" s="129"/>
      <c r="OLP213" s="129"/>
      <c r="OLQ213" s="129"/>
      <c r="OLR213" s="129"/>
      <c r="OLS213" s="129"/>
      <c r="OLT213" s="129"/>
      <c r="OLU213" s="129"/>
      <c r="OLV213" s="129"/>
      <c r="OLW213" s="129"/>
      <c r="OLX213" s="129"/>
      <c r="OLY213" s="129"/>
      <c r="OLZ213" s="129"/>
      <c r="OMA213" s="129"/>
      <c r="OMB213" s="129"/>
      <c r="OMC213" s="129"/>
      <c r="OMD213" s="129"/>
      <c r="OME213" s="129"/>
      <c r="OMF213" s="129"/>
      <c r="OMG213" s="129"/>
      <c r="OMH213" s="129"/>
      <c r="OMI213" s="129"/>
      <c r="OMJ213" s="129"/>
      <c r="OMK213" s="129"/>
      <c r="OML213" s="129"/>
      <c r="OMM213" s="129"/>
      <c r="OMN213" s="129"/>
      <c r="OMO213" s="129"/>
      <c r="OMP213" s="129"/>
      <c r="OMQ213" s="129"/>
      <c r="OMR213" s="129"/>
      <c r="OMS213" s="129"/>
      <c r="OMT213" s="129"/>
      <c r="OMU213" s="129"/>
      <c r="OMV213" s="129"/>
      <c r="OMW213" s="129"/>
      <c r="OMX213" s="129"/>
      <c r="OMY213" s="129"/>
      <c r="OMZ213" s="129"/>
      <c r="ONA213" s="129"/>
      <c r="ONB213" s="129"/>
      <c r="ONC213" s="129"/>
      <c r="OND213" s="129"/>
      <c r="ONE213" s="129"/>
      <c r="ONF213" s="129"/>
      <c r="ONG213" s="129"/>
      <c r="ONH213" s="129"/>
      <c r="ONI213" s="129"/>
      <c r="ONJ213" s="129"/>
      <c r="ONK213" s="129"/>
      <c r="ONL213" s="129"/>
      <c r="ONM213" s="129"/>
      <c r="ONN213" s="129"/>
      <c r="ONO213" s="129"/>
      <c r="ONP213" s="129"/>
      <c r="ONQ213" s="129"/>
      <c r="ONR213" s="129"/>
      <c r="ONS213" s="129"/>
      <c r="ONT213" s="129"/>
      <c r="ONU213" s="129"/>
      <c r="ONV213" s="129"/>
      <c r="ONW213" s="129"/>
      <c r="ONX213" s="129"/>
      <c r="ONY213" s="129"/>
      <c r="ONZ213" s="129"/>
      <c r="OOA213" s="129"/>
      <c r="OOB213" s="129"/>
      <c r="OOC213" s="129"/>
      <c r="OOD213" s="129"/>
      <c r="OOE213" s="129"/>
      <c r="OOF213" s="129"/>
      <c r="OOG213" s="129"/>
      <c r="OOH213" s="129"/>
      <c r="OOI213" s="129"/>
      <c r="OOJ213" s="129"/>
      <c r="OOK213" s="129"/>
      <c r="OOL213" s="129"/>
      <c r="OOM213" s="129"/>
      <c r="OON213" s="129"/>
      <c r="OOO213" s="129"/>
      <c r="OOP213" s="129"/>
      <c r="OOQ213" s="129"/>
      <c r="OOR213" s="129"/>
      <c r="OOS213" s="129"/>
      <c r="OOT213" s="129"/>
      <c r="OOU213" s="129"/>
      <c r="OOV213" s="129"/>
      <c r="OOW213" s="129"/>
      <c r="OOX213" s="129"/>
      <c r="OOY213" s="129"/>
      <c r="OOZ213" s="129"/>
      <c r="OPA213" s="129"/>
      <c r="OPB213" s="129"/>
      <c r="OPC213" s="129"/>
      <c r="OPD213" s="129"/>
      <c r="OPE213" s="129"/>
      <c r="OPF213" s="129"/>
      <c r="OPG213" s="129"/>
      <c r="OPH213" s="129"/>
      <c r="OPI213" s="129"/>
      <c r="OPJ213" s="129"/>
      <c r="OPK213" s="129"/>
      <c r="OPL213" s="129"/>
      <c r="OPM213" s="129"/>
      <c r="OPN213" s="129"/>
      <c r="OPO213" s="129"/>
      <c r="OPP213" s="129"/>
      <c r="OPQ213" s="129"/>
      <c r="OPR213" s="129"/>
      <c r="OPS213" s="129"/>
      <c r="OPT213" s="129"/>
      <c r="OPU213" s="129"/>
      <c r="OPV213" s="129"/>
      <c r="OPW213" s="129"/>
      <c r="OPX213" s="129"/>
      <c r="OPY213" s="129"/>
      <c r="OPZ213" s="129"/>
      <c r="OQA213" s="129"/>
      <c r="OQB213" s="129"/>
      <c r="OQC213" s="129"/>
      <c r="OQD213" s="129"/>
      <c r="OQE213" s="129"/>
      <c r="OQF213" s="129"/>
      <c r="OQG213" s="129"/>
      <c r="OQH213" s="129"/>
      <c r="OQI213" s="129"/>
      <c r="OQJ213" s="129"/>
      <c r="OQK213" s="129"/>
      <c r="OQL213" s="129"/>
      <c r="OQM213" s="129"/>
      <c r="OQN213" s="129"/>
      <c r="OQO213" s="129"/>
      <c r="OQP213" s="129"/>
      <c r="OQQ213" s="129"/>
      <c r="OQR213" s="129"/>
      <c r="OQS213" s="129"/>
      <c r="OQT213" s="129"/>
      <c r="OQU213" s="129"/>
      <c r="OQV213" s="129"/>
      <c r="OQW213" s="129"/>
      <c r="OQX213" s="129"/>
      <c r="OQY213" s="129"/>
      <c r="OQZ213" s="129"/>
      <c r="ORA213" s="129"/>
      <c r="ORB213" s="129"/>
      <c r="ORC213" s="129"/>
      <c r="ORD213" s="129"/>
      <c r="ORE213" s="129"/>
      <c r="ORF213" s="129"/>
      <c r="ORG213" s="129"/>
      <c r="ORH213" s="129"/>
      <c r="ORI213" s="129"/>
      <c r="ORJ213" s="129"/>
      <c r="ORK213" s="129"/>
      <c r="ORL213" s="129"/>
      <c r="ORM213" s="129"/>
      <c r="ORN213" s="129"/>
      <c r="ORO213" s="129"/>
      <c r="ORP213" s="129"/>
      <c r="ORQ213" s="129"/>
      <c r="ORR213" s="129"/>
      <c r="ORS213" s="129"/>
      <c r="ORT213" s="129"/>
      <c r="ORU213" s="129"/>
      <c r="ORV213" s="129"/>
      <c r="ORW213" s="129"/>
      <c r="ORX213" s="129"/>
      <c r="ORY213" s="129"/>
      <c r="ORZ213" s="129"/>
      <c r="OSA213" s="129"/>
      <c r="OSB213" s="129"/>
      <c r="OSC213" s="129"/>
      <c r="OSD213" s="129"/>
      <c r="OSE213" s="129"/>
      <c r="OSF213" s="129"/>
      <c r="OSG213" s="129"/>
      <c r="OSH213" s="129"/>
      <c r="OSI213" s="129"/>
      <c r="OSJ213" s="129"/>
      <c r="OSK213" s="129"/>
      <c r="OSL213" s="129"/>
      <c r="OSM213" s="129"/>
      <c r="OSN213" s="129"/>
      <c r="OSO213" s="129"/>
      <c r="OSP213" s="129"/>
      <c r="OSQ213" s="129"/>
      <c r="OSR213" s="129"/>
      <c r="OSS213" s="129"/>
      <c r="OST213" s="129"/>
      <c r="OSU213" s="129"/>
      <c r="OSV213" s="129"/>
      <c r="OSW213" s="129"/>
      <c r="OSX213" s="129"/>
      <c r="OSY213" s="129"/>
      <c r="OSZ213" s="129"/>
      <c r="OTA213" s="129"/>
      <c r="OTB213" s="129"/>
      <c r="OTC213" s="129"/>
      <c r="OTD213" s="129"/>
      <c r="OTE213" s="129"/>
      <c r="OTF213" s="129"/>
      <c r="OTG213" s="129"/>
      <c r="OTH213" s="129"/>
      <c r="OTI213" s="129"/>
      <c r="OTJ213" s="129"/>
      <c r="OTK213" s="129"/>
      <c r="OTL213" s="129"/>
      <c r="OTM213" s="129"/>
      <c r="OTN213" s="129"/>
      <c r="OTO213" s="129"/>
      <c r="OTP213" s="129"/>
      <c r="OTQ213" s="129"/>
      <c r="OTR213" s="129"/>
      <c r="OTS213" s="129"/>
      <c r="OTT213" s="129"/>
      <c r="OTU213" s="129"/>
      <c r="OTV213" s="129"/>
      <c r="OTW213" s="129"/>
      <c r="OTX213" s="129"/>
      <c r="OTY213" s="129"/>
      <c r="OTZ213" s="129"/>
      <c r="OUA213" s="129"/>
      <c r="OUB213" s="129"/>
      <c r="OUC213" s="129"/>
      <c r="OUD213" s="129"/>
      <c r="OUE213" s="129"/>
      <c r="OUF213" s="129"/>
      <c r="OUG213" s="129"/>
      <c r="OUH213" s="129"/>
      <c r="OUI213" s="129"/>
      <c r="OUJ213" s="129"/>
      <c r="OUK213" s="129"/>
      <c r="OUL213" s="129"/>
      <c r="OUM213" s="129"/>
      <c r="OUN213" s="129"/>
      <c r="OUO213" s="129"/>
      <c r="OUP213" s="129"/>
      <c r="OUQ213" s="129"/>
      <c r="OUR213" s="129"/>
      <c r="OUS213" s="129"/>
      <c r="OUT213" s="129"/>
      <c r="OUU213" s="129"/>
      <c r="OUV213" s="129"/>
      <c r="OUW213" s="129"/>
      <c r="OUX213" s="129"/>
      <c r="OUY213" s="129"/>
      <c r="OUZ213" s="129"/>
      <c r="OVA213" s="129"/>
      <c r="OVB213" s="129"/>
      <c r="OVC213" s="129"/>
      <c r="OVD213" s="129"/>
      <c r="OVE213" s="129"/>
      <c r="OVF213" s="129"/>
      <c r="OVG213" s="129"/>
      <c r="OVH213" s="129"/>
      <c r="OVI213" s="129"/>
      <c r="OVJ213" s="129"/>
      <c r="OVK213" s="129"/>
      <c r="OVL213" s="129"/>
      <c r="OVM213" s="129"/>
      <c r="OVN213" s="129"/>
      <c r="OVO213" s="129"/>
      <c r="OVP213" s="129"/>
      <c r="OVQ213" s="129"/>
      <c r="OVR213" s="129"/>
      <c r="OVS213" s="129"/>
      <c r="OVT213" s="129"/>
      <c r="OVU213" s="129"/>
      <c r="OVV213" s="129"/>
      <c r="OVW213" s="129"/>
      <c r="OVX213" s="129"/>
      <c r="OVY213" s="129"/>
      <c r="OVZ213" s="129"/>
      <c r="OWA213" s="129"/>
      <c r="OWB213" s="129"/>
      <c r="OWC213" s="129"/>
      <c r="OWD213" s="129"/>
      <c r="OWE213" s="129"/>
      <c r="OWF213" s="129"/>
      <c r="OWG213" s="129"/>
      <c r="OWH213" s="129"/>
      <c r="OWI213" s="129"/>
      <c r="OWJ213" s="129"/>
      <c r="OWK213" s="129"/>
      <c r="OWL213" s="129"/>
      <c r="OWM213" s="129"/>
      <c r="OWN213" s="129"/>
      <c r="OWO213" s="129"/>
      <c r="OWP213" s="129"/>
      <c r="OWQ213" s="129"/>
      <c r="OWR213" s="129"/>
      <c r="OWS213" s="129"/>
      <c r="OWT213" s="129"/>
      <c r="OWU213" s="129"/>
      <c r="OWV213" s="129"/>
      <c r="OWW213" s="129"/>
      <c r="OWX213" s="129"/>
      <c r="OWY213" s="129"/>
      <c r="OWZ213" s="129"/>
      <c r="OXA213" s="129"/>
      <c r="OXB213" s="129"/>
      <c r="OXC213" s="129"/>
      <c r="OXD213" s="129"/>
      <c r="OXE213" s="129"/>
      <c r="OXF213" s="129"/>
      <c r="OXG213" s="129"/>
      <c r="OXH213" s="129"/>
      <c r="OXI213" s="129"/>
      <c r="OXJ213" s="129"/>
      <c r="OXK213" s="129"/>
      <c r="OXL213" s="129"/>
      <c r="OXM213" s="129"/>
      <c r="OXN213" s="129"/>
      <c r="OXO213" s="129"/>
      <c r="OXP213" s="129"/>
      <c r="OXQ213" s="129"/>
      <c r="OXR213" s="129"/>
      <c r="OXS213" s="129"/>
      <c r="OXT213" s="129"/>
      <c r="OXU213" s="129"/>
      <c r="OXV213" s="129"/>
      <c r="OXW213" s="129"/>
      <c r="OXX213" s="129"/>
      <c r="OXY213" s="129"/>
      <c r="OXZ213" s="129"/>
      <c r="OYA213" s="129"/>
      <c r="OYB213" s="129"/>
      <c r="OYC213" s="129"/>
      <c r="OYD213" s="129"/>
      <c r="OYE213" s="129"/>
      <c r="OYF213" s="129"/>
      <c r="OYG213" s="129"/>
      <c r="OYH213" s="129"/>
      <c r="OYI213" s="129"/>
      <c r="OYJ213" s="129"/>
      <c r="OYK213" s="129"/>
      <c r="OYL213" s="129"/>
      <c r="OYM213" s="129"/>
      <c r="OYN213" s="129"/>
      <c r="OYO213" s="129"/>
      <c r="OYP213" s="129"/>
      <c r="OYQ213" s="129"/>
      <c r="OYR213" s="129"/>
      <c r="OYS213" s="129"/>
      <c r="OYT213" s="129"/>
      <c r="OYU213" s="129"/>
      <c r="OYV213" s="129"/>
      <c r="OYW213" s="129"/>
      <c r="OYX213" s="129"/>
      <c r="OYY213" s="129"/>
      <c r="OYZ213" s="129"/>
      <c r="OZA213" s="129"/>
      <c r="OZB213" s="129"/>
      <c r="OZC213" s="129"/>
      <c r="OZD213" s="129"/>
      <c r="OZE213" s="129"/>
      <c r="OZF213" s="129"/>
      <c r="OZG213" s="129"/>
      <c r="OZH213" s="129"/>
      <c r="OZI213" s="129"/>
      <c r="OZJ213" s="129"/>
      <c r="OZK213" s="129"/>
      <c r="OZL213" s="129"/>
      <c r="OZM213" s="129"/>
      <c r="OZN213" s="129"/>
      <c r="OZO213" s="129"/>
      <c r="OZP213" s="129"/>
      <c r="OZQ213" s="129"/>
      <c r="OZR213" s="129"/>
      <c r="OZS213" s="129"/>
      <c r="OZT213" s="129"/>
      <c r="OZU213" s="129"/>
      <c r="OZV213" s="129"/>
      <c r="OZW213" s="129"/>
      <c r="OZX213" s="129"/>
      <c r="OZY213" s="129"/>
      <c r="OZZ213" s="129"/>
      <c r="PAA213" s="129"/>
      <c r="PAB213" s="129"/>
      <c r="PAC213" s="129"/>
      <c r="PAD213" s="129"/>
      <c r="PAE213" s="129"/>
      <c r="PAF213" s="129"/>
      <c r="PAG213" s="129"/>
      <c r="PAH213" s="129"/>
      <c r="PAI213" s="129"/>
      <c r="PAJ213" s="129"/>
      <c r="PAK213" s="129"/>
      <c r="PAL213" s="129"/>
      <c r="PAM213" s="129"/>
      <c r="PAN213" s="129"/>
      <c r="PAO213" s="129"/>
      <c r="PAP213" s="129"/>
      <c r="PAQ213" s="129"/>
      <c r="PAR213" s="129"/>
      <c r="PAS213" s="129"/>
      <c r="PAT213" s="129"/>
      <c r="PAU213" s="129"/>
      <c r="PAV213" s="129"/>
      <c r="PAW213" s="129"/>
      <c r="PAX213" s="129"/>
      <c r="PAY213" s="129"/>
      <c r="PAZ213" s="129"/>
      <c r="PBA213" s="129"/>
      <c r="PBB213" s="129"/>
      <c r="PBC213" s="129"/>
      <c r="PBD213" s="129"/>
      <c r="PBE213" s="129"/>
      <c r="PBF213" s="129"/>
      <c r="PBG213" s="129"/>
      <c r="PBH213" s="129"/>
      <c r="PBI213" s="129"/>
      <c r="PBJ213" s="129"/>
      <c r="PBK213" s="129"/>
      <c r="PBL213" s="129"/>
      <c r="PBM213" s="129"/>
      <c r="PBN213" s="129"/>
      <c r="PBO213" s="129"/>
      <c r="PBP213" s="129"/>
      <c r="PBQ213" s="129"/>
      <c r="PBR213" s="129"/>
      <c r="PBS213" s="129"/>
      <c r="PBT213" s="129"/>
      <c r="PBU213" s="129"/>
      <c r="PBV213" s="129"/>
      <c r="PBW213" s="129"/>
      <c r="PBX213" s="129"/>
      <c r="PBY213" s="129"/>
      <c r="PBZ213" s="129"/>
      <c r="PCA213" s="129"/>
      <c r="PCB213" s="129"/>
      <c r="PCC213" s="129"/>
      <c r="PCD213" s="129"/>
      <c r="PCE213" s="129"/>
      <c r="PCF213" s="129"/>
      <c r="PCG213" s="129"/>
      <c r="PCH213" s="129"/>
      <c r="PCI213" s="129"/>
      <c r="PCJ213" s="129"/>
      <c r="PCK213" s="129"/>
      <c r="PCL213" s="129"/>
      <c r="PCM213" s="129"/>
      <c r="PCN213" s="129"/>
      <c r="PCO213" s="129"/>
      <c r="PCP213" s="129"/>
      <c r="PCQ213" s="129"/>
      <c r="PCR213" s="129"/>
      <c r="PCS213" s="129"/>
      <c r="PCT213" s="129"/>
      <c r="PCU213" s="129"/>
      <c r="PCV213" s="129"/>
      <c r="PCW213" s="129"/>
      <c r="PCX213" s="129"/>
      <c r="PCY213" s="129"/>
      <c r="PCZ213" s="129"/>
      <c r="PDA213" s="129"/>
      <c r="PDB213" s="129"/>
      <c r="PDC213" s="129"/>
      <c r="PDD213" s="129"/>
      <c r="PDE213" s="129"/>
      <c r="PDF213" s="129"/>
      <c r="PDG213" s="129"/>
      <c r="PDH213" s="129"/>
      <c r="PDI213" s="129"/>
      <c r="PDJ213" s="129"/>
      <c r="PDK213" s="129"/>
      <c r="PDL213" s="129"/>
      <c r="PDM213" s="129"/>
      <c r="PDN213" s="129"/>
      <c r="PDO213" s="129"/>
      <c r="PDP213" s="129"/>
      <c r="PDQ213" s="129"/>
      <c r="PDR213" s="129"/>
      <c r="PDS213" s="129"/>
      <c r="PDT213" s="129"/>
      <c r="PDU213" s="129"/>
      <c r="PDV213" s="129"/>
      <c r="PDW213" s="129"/>
      <c r="PDX213" s="129"/>
      <c r="PDY213" s="129"/>
      <c r="PDZ213" s="129"/>
      <c r="PEA213" s="129"/>
      <c r="PEB213" s="129"/>
      <c r="PEC213" s="129"/>
      <c r="PED213" s="129"/>
      <c r="PEE213" s="129"/>
      <c r="PEF213" s="129"/>
      <c r="PEG213" s="129"/>
      <c r="PEH213" s="129"/>
      <c r="PEI213" s="129"/>
      <c r="PEJ213" s="129"/>
      <c r="PEK213" s="129"/>
      <c r="PEL213" s="129"/>
      <c r="PEM213" s="129"/>
      <c r="PEN213" s="129"/>
      <c r="PEO213" s="129"/>
      <c r="PEP213" s="129"/>
      <c r="PEQ213" s="129"/>
      <c r="PER213" s="129"/>
      <c r="PES213" s="129"/>
      <c r="PET213" s="129"/>
      <c r="PEU213" s="129"/>
      <c r="PEV213" s="129"/>
      <c r="PEW213" s="129"/>
      <c r="PEX213" s="129"/>
      <c r="PEY213" s="129"/>
      <c r="PEZ213" s="129"/>
      <c r="PFA213" s="129"/>
      <c r="PFB213" s="129"/>
      <c r="PFC213" s="129"/>
      <c r="PFD213" s="129"/>
      <c r="PFE213" s="129"/>
      <c r="PFF213" s="129"/>
      <c r="PFG213" s="129"/>
      <c r="PFH213" s="129"/>
      <c r="PFI213" s="129"/>
      <c r="PFJ213" s="129"/>
      <c r="PFK213" s="129"/>
      <c r="PFL213" s="129"/>
      <c r="PFM213" s="129"/>
      <c r="PFN213" s="129"/>
      <c r="PFO213" s="129"/>
      <c r="PFP213" s="129"/>
      <c r="PFQ213" s="129"/>
      <c r="PFR213" s="129"/>
      <c r="PFS213" s="129"/>
      <c r="PFT213" s="129"/>
      <c r="PFU213" s="129"/>
      <c r="PFV213" s="129"/>
      <c r="PFW213" s="129"/>
      <c r="PFX213" s="129"/>
      <c r="PFY213" s="129"/>
      <c r="PFZ213" s="129"/>
      <c r="PGA213" s="129"/>
      <c r="PGB213" s="129"/>
      <c r="PGC213" s="129"/>
      <c r="PGD213" s="129"/>
      <c r="PGE213" s="129"/>
      <c r="PGF213" s="129"/>
      <c r="PGG213" s="129"/>
      <c r="PGH213" s="129"/>
      <c r="PGI213" s="129"/>
      <c r="PGJ213" s="129"/>
      <c r="PGK213" s="129"/>
      <c r="PGL213" s="129"/>
      <c r="PGM213" s="129"/>
      <c r="PGN213" s="129"/>
      <c r="PGO213" s="129"/>
      <c r="PGP213" s="129"/>
      <c r="PGQ213" s="129"/>
      <c r="PGR213" s="129"/>
      <c r="PGS213" s="129"/>
      <c r="PGT213" s="129"/>
      <c r="PGU213" s="129"/>
      <c r="PGV213" s="129"/>
      <c r="PGW213" s="129"/>
      <c r="PGX213" s="129"/>
      <c r="PGY213" s="129"/>
      <c r="PGZ213" s="129"/>
      <c r="PHA213" s="129"/>
      <c r="PHB213" s="129"/>
      <c r="PHC213" s="129"/>
      <c r="PHD213" s="129"/>
      <c r="PHE213" s="129"/>
      <c r="PHF213" s="129"/>
      <c r="PHG213" s="129"/>
      <c r="PHH213" s="129"/>
      <c r="PHI213" s="129"/>
      <c r="PHJ213" s="129"/>
      <c r="PHK213" s="129"/>
      <c r="PHL213" s="129"/>
      <c r="PHM213" s="129"/>
      <c r="PHN213" s="129"/>
      <c r="PHO213" s="129"/>
      <c r="PHP213" s="129"/>
      <c r="PHQ213" s="129"/>
      <c r="PHR213" s="129"/>
      <c r="PHS213" s="129"/>
      <c r="PHT213" s="129"/>
      <c r="PHU213" s="129"/>
      <c r="PHV213" s="129"/>
      <c r="PHW213" s="129"/>
      <c r="PHX213" s="129"/>
      <c r="PHY213" s="129"/>
      <c r="PHZ213" s="129"/>
      <c r="PIA213" s="129"/>
      <c r="PIB213" s="129"/>
      <c r="PIC213" s="129"/>
      <c r="PID213" s="129"/>
      <c r="PIE213" s="129"/>
      <c r="PIF213" s="129"/>
      <c r="PIG213" s="129"/>
      <c r="PIH213" s="129"/>
      <c r="PII213" s="129"/>
      <c r="PIJ213" s="129"/>
      <c r="PIK213" s="129"/>
      <c r="PIL213" s="129"/>
      <c r="PIM213" s="129"/>
      <c r="PIN213" s="129"/>
      <c r="PIO213" s="129"/>
      <c r="PIP213" s="129"/>
      <c r="PIQ213" s="129"/>
      <c r="PIR213" s="129"/>
      <c r="PIS213" s="129"/>
      <c r="PIT213" s="129"/>
      <c r="PIU213" s="129"/>
      <c r="PIV213" s="129"/>
      <c r="PIW213" s="129"/>
      <c r="PIX213" s="129"/>
      <c r="PIY213" s="129"/>
      <c r="PIZ213" s="129"/>
      <c r="PJA213" s="129"/>
      <c r="PJB213" s="129"/>
      <c r="PJC213" s="129"/>
      <c r="PJD213" s="129"/>
      <c r="PJE213" s="129"/>
      <c r="PJF213" s="129"/>
      <c r="PJG213" s="129"/>
      <c r="PJH213" s="129"/>
      <c r="PJI213" s="129"/>
      <c r="PJJ213" s="129"/>
      <c r="PJK213" s="129"/>
      <c r="PJL213" s="129"/>
      <c r="PJM213" s="129"/>
      <c r="PJN213" s="129"/>
      <c r="PJO213" s="129"/>
      <c r="PJP213" s="129"/>
      <c r="PJQ213" s="129"/>
      <c r="PJR213" s="129"/>
      <c r="PJS213" s="129"/>
      <c r="PJT213" s="129"/>
      <c r="PJU213" s="129"/>
      <c r="PJV213" s="129"/>
      <c r="PJW213" s="129"/>
      <c r="PJX213" s="129"/>
      <c r="PJY213" s="129"/>
      <c r="PJZ213" s="129"/>
      <c r="PKA213" s="129"/>
      <c r="PKB213" s="129"/>
      <c r="PKC213" s="129"/>
      <c r="PKD213" s="129"/>
      <c r="PKE213" s="129"/>
      <c r="PKF213" s="129"/>
      <c r="PKG213" s="129"/>
      <c r="PKH213" s="129"/>
      <c r="PKI213" s="129"/>
      <c r="PKJ213" s="129"/>
      <c r="PKK213" s="129"/>
      <c r="PKL213" s="129"/>
      <c r="PKM213" s="129"/>
      <c r="PKN213" s="129"/>
      <c r="PKO213" s="129"/>
      <c r="PKP213" s="129"/>
      <c r="PKQ213" s="129"/>
      <c r="PKR213" s="129"/>
      <c r="PKS213" s="129"/>
      <c r="PKT213" s="129"/>
      <c r="PKU213" s="129"/>
      <c r="PKV213" s="129"/>
      <c r="PKW213" s="129"/>
      <c r="PKX213" s="129"/>
      <c r="PKY213" s="129"/>
      <c r="PKZ213" s="129"/>
      <c r="PLA213" s="129"/>
      <c r="PLB213" s="129"/>
      <c r="PLC213" s="129"/>
      <c r="PLD213" s="129"/>
      <c r="PLE213" s="129"/>
      <c r="PLF213" s="129"/>
      <c r="PLG213" s="129"/>
      <c r="PLH213" s="129"/>
      <c r="PLI213" s="129"/>
      <c r="PLJ213" s="129"/>
      <c r="PLK213" s="129"/>
      <c r="PLL213" s="129"/>
      <c r="PLM213" s="129"/>
      <c r="PLN213" s="129"/>
      <c r="PLO213" s="129"/>
      <c r="PLP213" s="129"/>
      <c r="PLQ213" s="129"/>
      <c r="PLR213" s="129"/>
      <c r="PLS213" s="129"/>
      <c r="PLT213" s="129"/>
      <c r="PLU213" s="129"/>
      <c r="PLV213" s="129"/>
      <c r="PLW213" s="129"/>
      <c r="PLX213" s="129"/>
      <c r="PLY213" s="129"/>
      <c r="PLZ213" s="129"/>
      <c r="PMA213" s="129"/>
      <c r="PMB213" s="129"/>
      <c r="PMC213" s="129"/>
      <c r="PMD213" s="129"/>
      <c r="PME213" s="129"/>
      <c r="PMF213" s="129"/>
      <c r="PMG213" s="129"/>
      <c r="PMH213" s="129"/>
      <c r="PMI213" s="129"/>
      <c r="PMJ213" s="129"/>
      <c r="PMK213" s="129"/>
      <c r="PML213" s="129"/>
      <c r="PMM213" s="129"/>
      <c r="PMN213" s="129"/>
      <c r="PMO213" s="129"/>
      <c r="PMP213" s="129"/>
      <c r="PMQ213" s="129"/>
      <c r="PMR213" s="129"/>
      <c r="PMS213" s="129"/>
      <c r="PMT213" s="129"/>
      <c r="PMU213" s="129"/>
      <c r="PMV213" s="129"/>
      <c r="PMW213" s="129"/>
      <c r="PMX213" s="129"/>
      <c r="PMY213" s="129"/>
      <c r="PMZ213" s="129"/>
      <c r="PNA213" s="129"/>
      <c r="PNB213" s="129"/>
      <c r="PNC213" s="129"/>
      <c r="PND213" s="129"/>
      <c r="PNE213" s="129"/>
      <c r="PNF213" s="129"/>
      <c r="PNG213" s="129"/>
      <c r="PNH213" s="129"/>
      <c r="PNI213" s="129"/>
      <c r="PNJ213" s="129"/>
      <c r="PNK213" s="129"/>
      <c r="PNL213" s="129"/>
      <c r="PNM213" s="129"/>
      <c r="PNN213" s="129"/>
      <c r="PNO213" s="129"/>
      <c r="PNP213" s="129"/>
      <c r="PNQ213" s="129"/>
      <c r="PNR213" s="129"/>
      <c r="PNS213" s="129"/>
      <c r="PNT213" s="129"/>
      <c r="PNU213" s="129"/>
      <c r="PNV213" s="129"/>
      <c r="PNW213" s="129"/>
      <c r="PNX213" s="129"/>
      <c r="PNY213" s="129"/>
      <c r="PNZ213" s="129"/>
      <c r="POA213" s="129"/>
      <c r="POB213" s="129"/>
      <c r="POC213" s="129"/>
      <c r="POD213" s="129"/>
      <c r="POE213" s="129"/>
      <c r="POF213" s="129"/>
      <c r="POG213" s="129"/>
      <c r="POH213" s="129"/>
      <c r="POI213" s="129"/>
      <c r="POJ213" s="129"/>
      <c r="POK213" s="129"/>
      <c r="POL213" s="129"/>
      <c r="POM213" s="129"/>
      <c r="PON213" s="129"/>
      <c r="POO213" s="129"/>
      <c r="POP213" s="129"/>
      <c r="POQ213" s="129"/>
      <c r="POR213" s="129"/>
      <c r="POS213" s="129"/>
      <c r="POT213" s="129"/>
      <c r="POU213" s="129"/>
      <c r="POV213" s="129"/>
      <c r="POW213" s="129"/>
      <c r="POX213" s="129"/>
      <c r="POY213" s="129"/>
      <c r="POZ213" s="129"/>
      <c r="PPA213" s="129"/>
      <c r="PPB213" s="129"/>
      <c r="PPC213" s="129"/>
      <c r="PPD213" s="129"/>
      <c r="PPE213" s="129"/>
      <c r="PPF213" s="129"/>
      <c r="PPG213" s="129"/>
      <c r="PPH213" s="129"/>
      <c r="PPI213" s="129"/>
      <c r="PPJ213" s="129"/>
      <c r="PPK213" s="129"/>
      <c r="PPL213" s="129"/>
      <c r="PPM213" s="129"/>
      <c r="PPN213" s="129"/>
      <c r="PPO213" s="129"/>
      <c r="PPP213" s="129"/>
      <c r="PPQ213" s="129"/>
      <c r="PPR213" s="129"/>
      <c r="PPS213" s="129"/>
      <c r="PPT213" s="129"/>
      <c r="PPU213" s="129"/>
      <c r="PPV213" s="129"/>
      <c r="PPW213" s="129"/>
      <c r="PPX213" s="129"/>
      <c r="PPY213" s="129"/>
      <c r="PPZ213" s="129"/>
      <c r="PQA213" s="129"/>
      <c r="PQB213" s="129"/>
      <c r="PQC213" s="129"/>
      <c r="PQD213" s="129"/>
      <c r="PQE213" s="129"/>
      <c r="PQF213" s="129"/>
      <c r="PQG213" s="129"/>
      <c r="PQH213" s="129"/>
      <c r="PQI213" s="129"/>
      <c r="PQJ213" s="129"/>
      <c r="PQK213" s="129"/>
      <c r="PQL213" s="129"/>
      <c r="PQM213" s="129"/>
      <c r="PQN213" s="129"/>
      <c r="PQO213" s="129"/>
      <c r="PQP213" s="129"/>
      <c r="PQQ213" s="129"/>
      <c r="PQR213" s="129"/>
      <c r="PQS213" s="129"/>
      <c r="PQT213" s="129"/>
      <c r="PQU213" s="129"/>
      <c r="PQV213" s="129"/>
      <c r="PQW213" s="129"/>
      <c r="PQX213" s="129"/>
      <c r="PQY213" s="129"/>
      <c r="PQZ213" s="129"/>
      <c r="PRA213" s="129"/>
      <c r="PRB213" s="129"/>
      <c r="PRC213" s="129"/>
      <c r="PRD213" s="129"/>
      <c r="PRE213" s="129"/>
      <c r="PRF213" s="129"/>
      <c r="PRG213" s="129"/>
      <c r="PRH213" s="129"/>
      <c r="PRI213" s="129"/>
      <c r="PRJ213" s="129"/>
      <c r="PRK213" s="129"/>
      <c r="PRL213" s="129"/>
      <c r="PRM213" s="129"/>
      <c r="PRN213" s="129"/>
      <c r="PRO213" s="129"/>
      <c r="PRP213" s="129"/>
      <c r="PRQ213" s="129"/>
      <c r="PRR213" s="129"/>
      <c r="PRS213" s="129"/>
      <c r="PRT213" s="129"/>
      <c r="PRU213" s="129"/>
      <c r="PRV213" s="129"/>
      <c r="PRW213" s="129"/>
      <c r="PRX213" s="129"/>
      <c r="PRY213" s="129"/>
      <c r="PRZ213" s="129"/>
      <c r="PSA213" s="129"/>
      <c r="PSB213" s="129"/>
      <c r="PSC213" s="129"/>
      <c r="PSD213" s="129"/>
      <c r="PSE213" s="129"/>
      <c r="PSF213" s="129"/>
      <c r="PSG213" s="129"/>
      <c r="PSH213" s="129"/>
      <c r="PSI213" s="129"/>
      <c r="PSJ213" s="129"/>
      <c r="PSK213" s="129"/>
      <c r="PSL213" s="129"/>
      <c r="PSM213" s="129"/>
      <c r="PSN213" s="129"/>
      <c r="PSO213" s="129"/>
      <c r="PSP213" s="129"/>
      <c r="PSQ213" s="129"/>
      <c r="PSR213" s="129"/>
      <c r="PSS213" s="129"/>
      <c r="PST213" s="129"/>
      <c r="PSU213" s="129"/>
      <c r="PSV213" s="129"/>
      <c r="PSW213" s="129"/>
      <c r="PSX213" s="129"/>
      <c r="PSY213" s="129"/>
      <c r="PSZ213" s="129"/>
      <c r="PTA213" s="129"/>
      <c r="PTB213" s="129"/>
      <c r="PTC213" s="129"/>
      <c r="PTD213" s="129"/>
      <c r="PTE213" s="129"/>
      <c r="PTF213" s="129"/>
      <c r="PTG213" s="129"/>
      <c r="PTH213" s="129"/>
      <c r="PTI213" s="129"/>
      <c r="PTJ213" s="129"/>
      <c r="PTK213" s="129"/>
      <c r="PTL213" s="129"/>
      <c r="PTM213" s="129"/>
      <c r="PTN213" s="129"/>
      <c r="PTO213" s="129"/>
      <c r="PTP213" s="129"/>
      <c r="PTQ213" s="129"/>
      <c r="PTR213" s="129"/>
      <c r="PTS213" s="129"/>
      <c r="PTT213" s="129"/>
      <c r="PTU213" s="129"/>
      <c r="PTV213" s="129"/>
      <c r="PTW213" s="129"/>
      <c r="PTX213" s="129"/>
      <c r="PTY213" s="129"/>
      <c r="PTZ213" s="129"/>
      <c r="PUA213" s="129"/>
      <c r="PUB213" s="129"/>
      <c r="PUC213" s="129"/>
      <c r="PUD213" s="129"/>
      <c r="PUE213" s="129"/>
      <c r="PUF213" s="129"/>
      <c r="PUG213" s="129"/>
      <c r="PUH213" s="129"/>
      <c r="PUI213" s="129"/>
      <c r="PUJ213" s="129"/>
      <c r="PUK213" s="129"/>
      <c r="PUL213" s="129"/>
      <c r="PUM213" s="129"/>
      <c r="PUN213" s="129"/>
      <c r="PUO213" s="129"/>
      <c r="PUP213" s="129"/>
      <c r="PUQ213" s="129"/>
      <c r="PUR213" s="129"/>
      <c r="PUS213" s="129"/>
      <c r="PUT213" s="129"/>
      <c r="PUU213" s="129"/>
      <c r="PUV213" s="129"/>
      <c r="PUW213" s="129"/>
      <c r="PUX213" s="129"/>
      <c r="PUY213" s="129"/>
      <c r="PUZ213" s="129"/>
      <c r="PVA213" s="129"/>
      <c r="PVB213" s="129"/>
      <c r="PVC213" s="129"/>
      <c r="PVD213" s="129"/>
      <c r="PVE213" s="129"/>
      <c r="PVF213" s="129"/>
      <c r="PVG213" s="129"/>
      <c r="PVH213" s="129"/>
      <c r="PVI213" s="129"/>
      <c r="PVJ213" s="129"/>
      <c r="PVK213" s="129"/>
      <c r="PVL213" s="129"/>
      <c r="PVM213" s="129"/>
      <c r="PVN213" s="129"/>
      <c r="PVO213" s="129"/>
      <c r="PVP213" s="129"/>
      <c r="PVQ213" s="129"/>
      <c r="PVR213" s="129"/>
      <c r="PVS213" s="129"/>
      <c r="PVT213" s="129"/>
      <c r="PVU213" s="129"/>
      <c r="PVV213" s="129"/>
      <c r="PVW213" s="129"/>
      <c r="PVX213" s="129"/>
      <c r="PVY213" s="129"/>
      <c r="PVZ213" s="129"/>
      <c r="PWA213" s="129"/>
      <c r="PWB213" s="129"/>
      <c r="PWC213" s="129"/>
      <c r="PWD213" s="129"/>
      <c r="PWE213" s="129"/>
      <c r="PWF213" s="129"/>
      <c r="PWG213" s="129"/>
      <c r="PWH213" s="129"/>
      <c r="PWI213" s="129"/>
      <c r="PWJ213" s="129"/>
      <c r="PWK213" s="129"/>
      <c r="PWL213" s="129"/>
      <c r="PWM213" s="129"/>
      <c r="PWN213" s="129"/>
      <c r="PWO213" s="129"/>
      <c r="PWP213" s="129"/>
      <c r="PWQ213" s="129"/>
      <c r="PWR213" s="129"/>
      <c r="PWS213" s="129"/>
      <c r="PWT213" s="129"/>
      <c r="PWU213" s="129"/>
      <c r="PWV213" s="129"/>
      <c r="PWW213" s="129"/>
      <c r="PWX213" s="129"/>
      <c r="PWY213" s="129"/>
      <c r="PWZ213" s="129"/>
      <c r="PXA213" s="129"/>
      <c r="PXB213" s="129"/>
      <c r="PXC213" s="129"/>
      <c r="PXD213" s="129"/>
      <c r="PXE213" s="129"/>
      <c r="PXF213" s="129"/>
      <c r="PXG213" s="129"/>
      <c r="PXH213" s="129"/>
      <c r="PXI213" s="129"/>
      <c r="PXJ213" s="129"/>
      <c r="PXK213" s="129"/>
      <c r="PXL213" s="129"/>
      <c r="PXM213" s="129"/>
      <c r="PXN213" s="129"/>
      <c r="PXO213" s="129"/>
      <c r="PXP213" s="129"/>
      <c r="PXQ213" s="129"/>
      <c r="PXR213" s="129"/>
      <c r="PXS213" s="129"/>
      <c r="PXT213" s="129"/>
      <c r="PXU213" s="129"/>
      <c r="PXV213" s="129"/>
      <c r="PXW213" s="129"/>
      <c r="PXX213" s="129"/>
      <c r="PXY213" s="129"/>
      <c r="PXZ213" s="129"/>
      <c r="PYA213" s="129"/>
      <c r="PYB213" s="129"/>
      <c r="PYC213" s="129"/>
      <c r="PYD213" s="129"/>
      <c r="PYE213" s="129"/>
      <c r="PYF213" s="129"/>
      <c r="PYG213" s="129"/>
      <c r="PYH213" s="129"/>
      <c r="PYI213" s="129"/>
      <c r="PYJ213" s="129"/>
      <c r="PYK213" s="129"/>
      <c r="PYL213" s="129"/>
      <c r="PYM213" s="129"/>
      <c r="PYN213" s="129"/>
      <c r="PYO213" s="129"/>
      <c r="PYP213" s="129"/>
      <c r="PYQ213" s="129"/>
      <c r="PYR213" s="129"/>
      <c r="PYS213" s="129"/>
      <c r="PYT213" s="129"/>
      <c r="PYU213" s="129"/>
      <c r="PYV213" s="129"/>
      <c r="PYW213" s="129"/>
      <c r="PYX213" s="129"/>
      <c r="PYY213" s="129"/>
      <c r="PYZ213" s="129"/>
      <c r="PZA213" s="129"/>
      <c r="PZB213" s="129"/>
      <c r="PZC213" s="129"/>
      <c r="PZD213" s="129"/>
      <c r="PZE213" s="129"/>
      <c r="PZF213" s="129"/>
      <c r="PZG213" s="129"/>
      <c r="PZH213" s="129"/>
      <c r="PZI213" s="129"/>
      <c r="PZJ213" s="129"/>
      <c r="PZK213" s="129"/>
      <c r="PZL213" s="129"/>
      <c r="PZM213" s="129"/>
      <c r="PZN213" s="129"/>
      <c r="PZO213" s="129"/>
      <c r="PZP213" s="129"/>
      <c r="PZQ213" s="129"/>
      <c r="PZR213" s="129"/>
      <c r="PZS213" s="129"/>
      <c r="PZT213" s="129"/>
      <c r="PZU213" s="129"/>
      <c r="PZV213" s="129"/>
      <c r="PZW213" s="129"/>
      <c r="PZX213" s="129"/>
      <c r="PZY213" s="129"/>
      <c r="PZZ213" s="129"/>
      <c r="QAA213" s="129"/>
      <c r="QAB213" s="129"/>
      <c r="QAC213" s="129"/>
      <c r="QAD213" s="129"/>
      <c r="QAE213" s="129"/>
      <c r="QAF213" s="129"/>
      <c r="QAG213" s="129"/>
      <c r="QAH213" s="129"/>
      <c r="QAI213" s="129"/>
      <c r="QAJ213" s="129"/>
      <c r="QAK213" s="129"/>
      <c r="QAL213" s="129"/>
      <c r="QAM213" s="129"/>
      <c r="QAN213" s="129"/>
      <c r="QAO213" s="129"/>
      <c r="QAP213" s="129"/>
      <c r="QAQ213" s="129"/>
      <c r="QAR213" s="129"/>
      <c r="QAS213" s="129"/>
      <c r="QAT213" s="129"/>
      <c r="QAU213" s="129"/>
      <c r="QAV213" s="129"/>
      <c r="QAW213" s="129"/>
      <c r="QAX213" s="129"/>
      <c r="QAY213" s="129"/>
      <c r="QAZ213" s="129"/>
      <c r="QBA213" s="129"/>
      <c r="QBB213" s="129"/>
      <c r="QBC213" s="129"/>
      <c r="QBD213" s="129"/>
      <c r="QBE213" s="129"/>
      <c r="QBF213" s="129"/>
      <c r="QBG213" s="129"/>
      <c r="QBH213" s="129"/>
      <c r="QBI213" s="129"/>
      <c r="QBJ213" s="129"/>
      <c r="QBK213" s="129"/>
      <c r="QBL213" s="129"/>
      <c r="QBM213" s="129"/>
      <c r="QBN213" s="129"/>
      <c r="QBO213" s="129"/>
      <c r="QBP213" s="129"/>
      <c r="QBQ213" s="129"/>
      <c r="QBR213" s="129"/>
      <c r="QBS213" s="129"/>
      <c r="QBT213" s="129"/>
      <c r="QBU213" s="129"/>
      <c r="QBV213" s="129"/>
      <c r="QBW213" s="129"/>
      <c r="QBX213" s="129"/>
      <c r="QBY213" s="129"/>
      <c r="QBZ213" s="129"/>
      <c r="QCA213" s="129"/>
      <c r="QCB213" s="129"/>
      <c r="QCC213" s="129"/>
      <c r="QCD213" s="129"/>
      <c r="QCE213" s="129"/>
      <c r="QCF213" s="129"/>
      <c r="QCG213" s="129"/>
      <c r="QCH213" s="129"/>
      <c r="QCI213" s="129"/>
      <c r="QCJ213" s="129"/>
      <c r="QCK213" s="129"/>
      <c r="QCL213" s="129"/>
      <c r="QCM213" s="129"/>
      <c r="QCN213" s="129"/>
      <c r="QCO213" s="129"/>
      <c r="QCP213" s="129"/>
      <c r="QCQ213" s="129"/>
      <c r="QCR213" s="129"/>
      <c r="QCS213" s="129"/>
      <c r="QCT213" s="129"/>
      <c r="QCU213" s="129"/>
      <c r="QCV213" s="129"/>
      <c r="QCW213" s="129"/>
      <c r="QCX213" s="129"/>
      <c r="QCY213" s="129"/>
      <c r="QCZ213" s="129"/>
      <c r="QDA213" s="129"/>
      <c r="QDB213" s="129"/>
      <c r="QDC213" s="129"/>
      <c r="QDD213" s="129"/>
      <c r="QDE213" s="129"/>
      <c r="QDF213" s="129"/>
      <c r="QDG213" s="129"/>
      <c r="QDH213" s="129"/>
      <c r="QDI213" s="129"/>
      <c r="QDJ213" s="129"/>
      <c r="QDK213" s="129"/>
      <c r="QDL213" s="129"/>
      <c r="QDM213" s="129"/>
      <c r="QDN213" s="129"/>
      <c r="QDO213" s="129"/>
      <c r="QDP213" s="129"/>
      <c r="QDQ213" s="129"/>
      <c r="QDR213" s="129"/>
      <c r="QDS213" s="129"/>
      <c r="QDT213" s="129"/>
      <c r="QDU213" s="129"/>
      <c r="QDV213" s="129"/>
      <c r="QDW213" s="129"/>
      <c r="QDX213" s="129"/>
      <c r="QDY213" s="129"/>
      <c r="QDZ213" s="129"/>
      <c r="QEA213" s="129"/>
      <c r="QEB213" s="129"/>
      <c r="QEC213" s="129"/>
      <c r="QED213" s="129"/>
      <c r="QEE213" s="129"/>
      <c r="QEF213" s="129"/>
      <c r="QEG213" s="129"/>
      <c r="QEH213" s="129"/>
      <c r="QEI213" s="129"/>
      <c r="QEJ213" s="129"/>
      <c r="QEK213" s="129"/>
      <c r="QEL213" s="129"/>
      <c r="QEM213" s="129"/>
      <c r="QEN213" s="129"/>
      <c r="QEO213" s="129"/>
      <c r="QEP213" s="129"/>
      <c r="QEQ213" s="129"/>
      <c r="QER213" s="129"/>
      <c r="QES213" s="129"/>
      <c r="QET213" s="129"/>
      <c r="QEU213" s="129"/>
      <c r="QEV213" s="129"/>
      <c r="QEW213" s="129"/>
      <c r="QEX213" s="129"/>
      <c r="QEY213" s="129"/>
      <c r="QEZ213" s="129"/>
      <c r="QFA213" s="129"/>
      <c r="QFB213" s="129"/>
      <c r="QFC213" s="129"/>
      <c r="QFD213" s="129"/>
      <c r="QFE213" s="129"/>
      <c r="QFF213" s="129"/>
      <c r="QFG213" s="129"/>
      <c r="QFH213" s="129"/>
      <c r="QFI213" s="129"/>
      <c r="QFJ213" s="129"/>
      <c r="QFK213" s="129"/>
      <c r="QFL213" s="129"/>
      <c r="QFM213" s="129"/>
      <c r="QFN213" s="129"/>
      <c r="QFO213" s="129"/>
      <c r="QFP213" s="129"/>
      <c r="QFQ213" s="129"/>
      <c r="QFR213" s="129"/>
      <c r="QFS213" s="129"/>
      <c r="QFT213" s="129"/>
      <c r="QFU213" s="129"/>
      <c r="QFV213" s="129"/>
      <c r="QFW213" s="129"/>
      <c r="QFX213" s="129"/>
      <c r="QFY213" s="129"/>
      <c r="QFZ213" s="129"/>
      <c r="QGA213" s="129"/>
      <c r="QGB213" s="129"/>
      <c r="QGC213" s="129"/>
      <c r="QGD213" s="129"/>
      <c r="QGE213" s="129"/>
      <c r="QGF213" s="129"/>
      <c r="QGG213" s="129"/>
      <c r="QGH213" s="129"/>
      <c r="QGI213" s="129"/>
      <c r="QGJ213" s="129"/>
      <c r="QGK213" s="129"/>
      <c r="QGL213" s="129"/>
      <c r="QGM213" s="129"/>
      <c r="QGN213" s="129"/>
      <c r="QGO213" s="129"/>
      <c r="QGP213" s="129"/>
      <c r="QGQ213" s="129"/>
      <c r="QGR213" s="129"/>
      <c r="QGS213" s="129"/>
      <c r="QGT213" s="129"/>
      <c r="QGU213" s="129"/>
      <c r="QGV213" s="129"/>
      <c r="QGW213" s="129"/>
      <c r="QGX213" s="129"/>
      <c r="QGY213" s="129"/>
      <c r="QGZ213" s="129"/>
      <c r="QHA213" s="129"/>
      <c r="QHB213" s="129"/>
      <c r="QHC213" s="129"/>
      <c r="QHD213" s="129"/>
      <c r="QHE213" s="129"/>
      <c r="QHF213" s="129"/>
      <c r="QHG213" s="129"/>
      <c r="QHH213" s="129"/>
      <c r="QHI213" s="129"/>
      <c r="QHJ213" s="129"/>
      <c r="QHK213" s="129"/>
      <c r="QHL213" s="129"/>
      <c r="QHM213" s="129"/>
      <c r="QHN213" s="129"/>
      <c r="QHO213" s="129"/>
      <c r="QHP213" s="129"/>
      <c r="QHQ213" s="129"/>
      <c r="QHR213" s="129"/>
      <c r="QHS213" s="129"/>
      <c r="QHT213" s="129"/>
      <c r="QHU213" s="129"/>
      <c r="QHV213" s="129"/>
      <c r="QHW213" s="129"/>
      <c r="QHX213" s="129"/>
      <c r="QHY213" s="129"/>
      <c r="QHZ213" s="129"/>
      <c r="QIA213" s="129"/>
      <c r="QIB213" s="129"/>
      <c r="QIC213" s="129"/>
      <c r="QID213" s="129"/>
      <c r="QIE213" s="129"/>
      <c r="QIF213" s="129"/>
      <c r="QIG213" s="129"/>
      <c r="QIH213" s="129"/>
      <c r="QII213" s="129"/>
      <c r="QIJ213" s="129"/>
      <c r="QIK213" s="129"/>
      <c r="QIL213" s="129"/>
      <c r="QIM213" s="129"/>
      <c r="QIN213" s="129"/>
      <c r="QIO213" s="129"/>
      <c r="QIP213" s="129"/>
      <c r="QIQ213" s="129"/>
      <c r="QIR213" s="129"/>
      <c r="QIS213" s="129"/>
      <c r="QIT213" s="129"/>
      <c r="QIU213" s="129"/>
      <c r="QIV213" s="129"/>
      <c r="QIW213" s="129"/>
      <c r="QIX213" s="129"/>
      <c r="QIY213" s="129"/>
      <c r="QIZ213" s="129"/>
      <c r="QJA213" s="129"/>
      <c r="QJB213" s="129"/>
      <c r="QJC213" s="129"/>
      <c r="QJD213" s="129"/>
      <c r="QJE213" s="129"/>
      <c r="QJF213" s="129"/>
      <c r="QJG213" s="129"/>
      <c r="QJH213" s="129"/>
      <c r="QJI213" s="129"/>
      <c r="QJJ213" s="129"/>
      <c r="QJK213" s="129"/>
      <c r="QJL213" s="129"/>
      <c r="QJM213" s="129"/>
      <c r="QJN213" s="129"/>
      <c r="QJO213" s="129"/>
      <c r="QJP213" s="129"/>
      <c r="QJQ213" s="129"/>
      <c r="QJR213" s="129"/>
      <c r="QJS213" s="129"/>
      <c r="QJT213" s="129"/>
      <c r="QJU213" s="129"/>
      <c r="QJV213" s="129"/>
      <c r="QJW213" s="129"/>
      <c r="QJX213" s="129"/>
      <c r="QJY213" s="129"/>
      <c r="QJZ213" s="129"/>
      <c r="QKA213" s="129"/>
      <c r="QKB213" s="129"/>
      <c r="QKC213" s="129"/>
      <c r="QKD213" s="129"/>
      <c r="QKE213" s="129"/>
      <c r="QKF213" s="129"/>
      <c r="QKG213" s="129"/>
      <c r="QKH213" s="129"/>
      <c r="QKI213" s="129"/>
      <c r="QKJ213" s="129"/>
      <c r="QKK213" s="129"/>
      <c r="QKL213" s="129"/>
      <c r="QKM213" s="129"/>
      <c r="QKN213" s="129"/>
      <c r="QKO213" s="129"/>
      <c r="QKP213" s="129"/>
      <c r="QKQ213" s="129"/>
      <c r="QKR213" s="129"/>
      <c r="QKS213" s="129"/>
      <c r="QKT213" s="129"/>
      <c r="QKU213" s="129"/>
      <c r="QKV213" s="129"/>
      <c r="QKW213" s="129"/>
      <c r="QKX213" s="129"/>
      <c r="QKY213" s="129"/>
      <c r="QKZ213" s="129"/>
      <c r="QLA213" s="129"/>
      <c r="QLB213" s="129"/>
      <c r="QLC213" s="129"/>
      <c r="QLD213" s="129"/>
      <c r="QLE213" s="129"/>
      <c r="QLF213" s="129"/>
      <c r="QLG213" s="129"/>
      <c r="QLH213" s="129"/>
      <c r="QLI213" s="129"/>
      <c r="QLJ213" s="129"/>
      <c r="QLK213" s="129"/>
      <c r="QLL213" s="129"/>
      <c r="QLM213" s="129"/>
      <c r="QLN213" s="129"/>
      <c r="QLO213" s="129"/>
      <c r="QLP213" s="129"/>
      <c r="QLQ213" s="129"/>
      <c r="QLR213" s="129"/>
      <c r="QLS213" s="129"/>
      <c r="QLT213" s="129"/>
      <c r="QLU213" s="129"/>
      <c r="QLV213" s="129"/>
      <c r="QLW213" s="129"/>
      <c r="QLX213" s="129"/>
      <c r="QLY213" s="129"/>
      <c r="QLZ213" s="129"/>
      <c r="QMA213" s="129"/>
      <c r="QMB213" s="129"/>
      <c r="QMC213" s="129"/>
      <c r="QMD213" s="129"/>
      <c r="QME213" s="129"/>
      <c r="QMF213" s="129"/>
      <c r="QMG213" s="129"/>
      <c r="QMH213" s="129"/>
      <c r="QMI213" s="129"/>
      <c r="QMJ213" s="129"/>
      <c r="QMK213" s="129"/>
      <c r="QML213" s="129"/>
      <c r="QMM213" s="129"/>
      <c r="QMN213" s="129"/>
      <c r="QMO213" s="129"/>
      <c r="QMP213" s="129"/>
      <c r="QMQ213" s="129"/>
      <c r="QMR213" s="129"/>
      <c r="QMS213" s="129"/>
      <c r="QMT213" s="129"/>
      <c r="QMU213" s="129"/>
      <c r="QMV213" s="129"/>
      <c r="QMW213" s="129"/>
      <c r="QMX213" s="129"/>
      <c r="QMY213" s="129"/>
      <c r="QMZ213" s="129"/>
      <c r="QNA213" s="129"/>
      <c r="QNB213" s="129"/>
      <c r="QNC213" s="129"/>
      <c r="QND213" s="129"/>
      <c r="QNE213" s="129"/>
      <c r="QNF213" s="129"/>
      <c r="QNG213" s="129"/>
      <c r="QNH213" s="129"/>
      <c r="QNI213" s="129"/>
      <c r="QNJ213" s="129"/>
      <c r="QNK213" s="129"/>
      <c r="QNL213" s="129"/>
      <c r="QNM213" s="129"/>
      <c r="QNN213" s="129"/>
      <c r="QNO213" s="129"/>
      <c r="QNP213" s="129"/>
      <c r="QNQ213" s="129"/>
      <c r="QNR213" s="129"/>
      <c r="QNS213" s="129"/>
      <c r="QNT213" s="129"/>
      <c r="QNU213" s="129"/>
      <c r="QNV213" s="129"/>
      <c r="QNW213" s="129"/>
      <c r="QNX213" s="129"/>
      <c r="QNY213" s="129"/>
      <c r="QNZ213" s="129"/>
      <c r="QOA213" s="129"/>
      <c r="QOB213" s="129"/>
      <c r="QOC213" s="129"/>
      <c r="QOD213" s="129"/>
      <c r="QOE213" s="129"/>
      <c r="QOF213" s="129"/>
      <c r="QOG213" s="129"/>
      <c r="QOH213" s="129"/>
      <c r="QOI213" s="129"/>
      <c r="QOJ213" s="129"/>
      <c r="QOK213" s="129"/>
      <c r="QOL213" s="129"/>
      <c r="QOM213" s="129"/>
      <c r="QON213" s="129"/>
      <c r="QOO213" s="129"/>
      <c r="QOP213" s="129"/>
      <c r="QOQ213" s="129"/>
      <c r="QOR213" s="129"/>
      <c r="QOS213" s="129"/>
      <c r="QOT213" s="129"/>
      <c r="QOU213" s="129"/>
      <c r="QOV213" s="129"/>
      <c r="QOW213" s="129"/>
      <c r="QOX213" s="129"/>
      <c r="QOY213" s="129"/>
      <c r="QOZ213" s="129"/>
      <c r="QPA213" s="129"/>
      <c r="QPB213" s="129"/>
      <c r="QPC213" s="129"/>
      <c r="QPD213" s="129"/>
      <c r="QPE213" s="129"/>
      <c r="QPF213" s="129"/>
      <c r="QPG213" s="129"/>
      <c r="QPH213" s="129"/>
      <c r="QPI213" s="129"/>
      <c r="QPJ213" s="129"/>
      <c r="QPK213" s="129"/>
      <c r="QPL213" s="129"/>
      <c r="QPM213" s="129"/>
      <c r="QPN213" s="129"/>
      <c r="QPO213" s="129"/>
      <c r="QPP213" s="129"/>
      <c r="QPQ213" s="129"/>
      <c r="QPR213" s="129"/>
      <c r="QPS213" s="129"/>
      <c r="QPT213" s="129"/>
      <c r="QPU213" s="129"/>
      <c r="QPV213" s="129"/>
      <c r="QPW213" s="129"/>
      <c r="QPX213" s="129"/>
      <c r="QPY213" s="129"/>
      <c r="QPZ213" s="129"/>
      <c r="QQA213" s="129"/>
      <c r="QQB213" s="129"/>
      <c r="QQC213" s="129"/>
      <c r="QQD213" s="129"/>
      <c r="QQE213" s="129"/>
      <c r="QQF213" s="129"/>
      <c r="QQG213" s="129"/>
      <c r="QQH213" s="129"/>
      <c r="QQI213" s="129"/>
      <c r="QQJ213" s="129"/>
      <c r="QQK213" s="129"/>
      <c r="QQL213" s="129"/>
      <c r="QQM213" s="129"/>
      <c r="QQN213" s="129"/>
      <c r="QQO213" s="129"/>
      <c r="QQP213" s="129"/>
      <c r="QQQ213" s="129"/>
      <c r="QQR213" s="129"/>
      <c r="QQS213" s="129"/>
      <c r="QQT213" s="129"/>
      <c r="QQU213" s="129"/>
      <c r="QQV213" s="129"/>
      <c r="QQW213" s="129"/>
      <c r="QQX213" s="129"/>
      <c r="QQY213" s="129"/>
      <c r="QQZ213" s="129"/>
      <c r="QRA213" s="129"/>
      <c r="QRB213" s="129"/>
      <c r="QRC213" s="129"/>
      <c r="QRD213" s="129"/>
      <c r="QRE213" s="129"/>
      <c r="QRF213" s="129"/>
      <c r="QRG213" s="129"/>
      <c r="QRH213" s="129"/>
      <c r="QRI213" s="129"/>
      <c r="QRJ213" s="129"/>
      <c r="QRK213" s="129"/>
      <c r="QRL213" s="129"/>
      <c r="QRM213" s="129"/>
      <c r="QRN213" s="129"/>
      <c r="QRO213" s="129"/>
      <c r="QRP213" s="129"/>
      <c r="QRQ213" s="129"/>
      <c r="QRR213" s="129"/>
      <c r="QRS213" s="129"/>
      <c r="QRT213" s="129"/>
      <c r="QRU213" s="129"/>
      <c r="QRV213" s="129"/>
      <c r="QRW213" s="129"/>
      <c r="QRX213" s="129"/>
      <c r="QRY213" s="129"/>
      <c r="QRZ213" s="129"/>
      <c r="QSA213" s="129"/>
      <c r="QSB213" s="129"/>
      <c r="QSC213" s="129"/>
      <c r="QSD213" s="129"/>
      <c r="QSE213" s="129"/>
      <c r="QSF213" s="129"/>
      <c r="QSG213" s="129"/>
      <c r="QSH213" s="129"/>
      <c r="QSI213" s="129"/>
      <c r="QSJ213" s="129"/>
      <c r="QSK213" s="129"/>
      <c r="QSL213" s="129"/>
      <c r="QSM213" s="129"/>
      <c r="QSN213" s="129"/>
      <c r="QSO213" s="129"/>
      <c r="QSP213" s="129"/>
      <c r="QSQ213" s="129"/>
      <c r="QSR213" s="129"/>
      <c r="QSS213" s="129"/>
      <c r="QST213" s="129"/>
      <c r="QSU213" s="129"/>
      <c r="QSV213" s="129"/>
      <c r="QSW213" s="129"/>
      <c r="QSX213" s="129"/>
      <c r="QSY213" s="129"/>
      <c r="QSZ213" s="129"/>
      <c r="QTA213" s="129"/>
      <c r="QTB213" s="129"/>
      <c r="QTC213" s="129"/>
      <c r="QTD213" s="129"/>
      <c r="QTE213" s="129"/>
      <c r="QTF213" s="129"/>
      <c r="QTG213" s="129"/>
      <c r="QTH213" s="129"/>
      <c r="QTI213" s="129"/>
      <c r="QTJ213" s="129"/>
      <c r="QTK213" s="129"/>
      <c r="QTL213" s="129"/>
      <c r="QTM213" s="129"/>
      <c r="QTN213" s="129"/>
      <c r="QTO213" s="129"/>
      <c r="QTP213" s="129"/>
      <c r="QTQ213" s="129"/>
      <c r="QTR213" s="129"/>
      <c r="QTS213" s="129"/>
      <c r="QTT213" s="129"/>
      <c r="QTU213" s="129"/>
      <c r="QTV213" s="129"/>
      <c r="QTW213" s="129"/>
      <c r="QTX213" s="129"/>
      <c r="QTY213" s="129"/>
      <c r="QTZ213" s="129"/>
      <c r="QUA213" s="129"/>
      <c r="QUB213" s="129"/>
      <c r="QUC213" s="129"/>
      <c r="QUD213" s="129"/>
      <c r="QUE213" s="129"/>
      <c r="QUF213" s="129"/>
      <c r="QUG213" s="129"/>
      <c r="QUH213" s="129"/>
      <c r="QUI213" s="129"/>
      <c r="QUJ213" s="129"/>
      <c r="QUK213" s="129"/>
      <c r="QUL213" s="129"/>
      <c r="QUM213" s="129"/>
      <c r="QUN213" s="129"/>
      <c r="QUO213" s="129"/>
      <c r="QUP213" s="129"/>
      <c r="QUQ213" s="129"/>
      <c r="QUR213" s="129"/>
      <c r="QUS213" s="129"/>
      <c r="QUT213" s="129"/>
      <c r="QUU213" s="129"/>
      <c r="QUV213" s="129"/>
      <c r="QUW213" s="129"/>
      <c r="QUX213" s="129"/>
      <c r="QUY213" s="129"/>
      <c r="QUZ213" s="129"/>
      <c r="QVA213" s="129"/>
      <c r="QVB213" s="129"/>
      <c r="QVC213" s="129"/>
      <c r="QVD213" s="129"/>
      <c r="QVE213" s="129"/>
      <c r="QVF213" s="129"/>
      <c r="QVG213" s="129"/>
      <c r="QVH213" s="129"/>
      <c r="QVI213" s="129"/>
      <c r="QVJ213" s="129"/>
      <c r="QVK213" s="129"/>
      <c r="QVL213" s="129"/>
      <c r="QVM213" s="129"/>
      <c r="QVN213" s="129"/>
      <c r="QVO213" s="129"/>
      <c r="QVP213" s="129"/>
      <c r="QVQ213" s="129"/>
      <c r="QVR213" s="129"/>
      <c r="QVS213" s="129"/>
      <c r="QVT213" s="129"/>
      <c r="QVU213" s="129"/>
      <c r="QVV213" s="129"/>
      <c r="QVW213" s="129"/>
      <c r="QVX213" s="129"/>
      <c r="QVY213" s="129"/>
      <c r="QVZ213" s="129"/>
      <c r="QWA213" s="129"/>
      <c r="QWB213" s="129"/>
      <c r="QWC213" s="129"/>
      <c r="QWD213" s="129"/>
      <c r="QWE213" s="129"/>
      <c r="QWF213" s="129"/>
      <c r="QWG213" s="129"/>
      <c r="QWH213" s="129"/>
      <c r="QWI213" s="129"/>
      <c r="QWJ213" s="129"/>
      <c r="QWK213" s="129"/>
      <c r="QWL213" s="129"/>
      <c r="QWM213" s="129"/>
      <c r="QWN213" s="129"/>
      <c r="QWO213" s="129"/>
      <c r="QWP213" s="129"/>
      <c r="QWQ213" s="129"/>
      <c r="QWR213" s="129"/>
      <c r="QWS213" s="129"/>
      <c r="QWT213" s="129"/>
      <c r="QWU213" s="129"/>
      <c r="QWV213" s="129"/>
      <c r="QWW213" s="129"/>
      <c r="QWX213" s="129"/>
      <c r="QWY213" s="129"/>
      <c r="QWZ213" s="129"/>
      <c r="QXA213" s="129"/>
      <c r="QXB213" s="129"/>
      <c r="QXC213" s="129"/>
      <c r="QXD213" s="129"/>
      <c r="QXE213" s="129"/>
      <c r="QXF213" s="129"/>
      <c r="QXG213" s="129"/>
      <c r="QXH213" s="129"/>
      <c r="QXI213" s="129"/>
      <c r="QXJ213" s="129"/>
      <c r="QXK213" s="129"/>
      <c r="QXL213" s="129"/>
      <c r="QXM213" s="129"/>
      <c r="QXN213" s="129"/>
      <c r="QXO213" s="129"/>
      <c r="QXP213" s="129"/>
      <c r="QXQ213" s="129"/>
      <c r="QXR213" s="129"/>
      <c r="QXS213" s="129"/>
      <c r="QXT213" s="129"/>
      <c r="QXU213" s="129"/>
      <c r="QXV213" s="129"/>
      <c r="QXW213" s="129"/>
      <c r="QXX213" s="129"/>
      <c r="QXY213" s="129"/>
      <c r="QXZ213" s="129"/>
      <c r="QYA213" s="129"/>
      <c r="QYB213" s="129"/>
      <c r="QYC213" s="129"/>
      <c r="QYD213" s="129"/>
      <c r="QYE213" s="129"/>
      <c r="QYF213" s="129"/>
      <c r="QYG213" s="129"/>
      <c r="QYH213" s="129"/>
      <c r="QYI213" s="129"/>
      <c r="QYJ213" s="129"/>
      <c r="QYK213" s="129"/>
      <c r="QYL213" s="129"/>
      <c r="QYM213" s="129"/>
      <c r="QYN213" s="129"/>
      <c r="QYO213" s="129"/>
      <c r="QYP213" s="129"/>
      <c r="QYQ213" s="129"/>
      <c r="QYR213" s="129"/>
      <c r="QYS213" s="129"/>
      <c r="QYT213" s="129"/>
      <c r="QYU213" s="129"/>
      <c r="QYV213" s="129"/>
      <c r="QYW213" s="129"/>
      <c r="QYX213" s="129"/>
      <c r="QYY213" s="129"/>
      <c r="QYZ213" s="129"/>
      <c r="QZA213" s="129"/>
      <c r="QZB213" s="129"/>
      <c r="QZC213" s="129"/>
      <c r="QZD213" s="129"/>
      <c r="QZE213" s="129"/>
      <c r="QZF213" s="129"/>
      <c r="QZG213" s="129"/>
      <c r="QZH213" s="129"/>
      <c r="QZI213" s="129"/>
      <c r="QZJ213" s="129"/>
      <c r="QZK213" s="129"/>
      <c r="QZL213" s="129"/>
      <c r="QZM213" s="129"/>
      <c r="QZN213" s="129"/>
      <c r="QZO213" s="129"/>
      <c r="QZP213" s="129"/>
      <c r="QZQ213" s="129"/>
      <c r="QZR213" s="129"/>
      <c r="QZS213" s="129"/>
      <c r="QZT213" s="129"/>
      <c r="QZU213" s="129"/>
      <c r="QZV213" s="129"/>
      <c r="QZW213" s="129"/>
      <c r="QZX213" s="129"/>
      <c r="QZY213" s="129"/>
      <c r="QZZ213" s="129"/>
      <c r="RAA213" s="129"/>
      <c r="RAB213" s="129"/>
      <c r="RAC213" s="129"/>
      <c r="RAD213" s="129"/>
      <c r="RAE213" s="129"/>
      <c r="RAF213" s="129"/>
      <c r="RAG213" s="129"/>
      <c r="RAH213" s="129"/>
      <c r="RAI213" s="129"/>
      <c r="RAJ213" s="129"/>
      <c r="RAK213" s="129"/>
      <c r="RAL213" s="129"/>
      <c r="RAM213" s="129"/>
      <c r="RAN213" s="129"/>
      <c r="RAO213" s="129"/>
      <c r="RAP213" s="129"/>
      <c r="RAQ213" s="129"/>
      <c r="RAR213" s="129"/>
      <c r="RAS213" s="129"/>
      <c r="RAT213" s="129"/>
      <c r="RAU213" s="129"/>
      <c r="RAV213" s="129"/>
      <c r="RAW213" s="129"/>
      <c r="RAX213" s="129"/>
      <c r="RAY213" s="129"/>
      <c r="RAZ213" s="129"/>
      <c r="RBA213" s="129"/>
      <c r="RBB213" s="129"/>
      <c r="RBC213" s="129"/>
      <c r="RBD213" s="129"/>
      <c r="RBE213" s="129"/>
      <c r="RBF213" s="129"/>
      <c r="RBG213" s="129"/>
      <c r="RBH213" s="129"/>
      <c r="RBI213" s="129"/>
      <c r="RBJ213" s="129"/>
      <c r="RBK213" s="129"/>
      <c r="RBL213" s="129"/>
      <c r="RBM213" s="129"/>
      <c r="RBN213" s="129"/>
      <c r="RBO213" s="129"/>
      <c r="RBP213" s="129"/>
      <c r="RBQ213" s="129"/>
      <c r="RBR213" s="129"/>
      <c r="RBS213" s="129"/>
      <c r="RBT213" s="129"/>
      <c r="RBU213" s="129"/>
      <c r="RBV213" s="129"/>
      <c r="RBW213" s="129"/>
      <c r="RBX213" s="129"/>
      <c r="RBY213" s="129"/>
      <c r="RBZ213" s="129"/>
      <c r="RCA213" s="129"/>
      <c r="RCB213" s="129"/>
      <c r="RCC213" s="129"/>
      <c r="RCD213" s="129"/>
      <c r="RCE213" s="129"/>
      <c r="RCF213" s="129"/>
      <c r="RCG213" s="129"/>
      <c r="RCH213" s="129"/>
      <c r="RCI213" s="129"/>
      <c r="RCJ213" s="129"/>
      <c r="RCK213" s="129"/>
      <c r="RCL213" s="129"/>
      <c r="RCM213" s="129"/>
      <c r="RCN213" s="129"/>
      <c r="RCO213" s="129"/>
      <c r="RCP213" s="129"/>
      <c r="RCQ213" s="129"/>
      <c r="RCR213" s="129"/>
      <c r="RCS213" s="129"/>
      <c r="RCT213" s="129"/>
      <c r="RCU213" s="129"/>
      <c r="RCV213" s="129"/>
      <c r="RCW213" s="129"/>
      <c r="RCX213" s="129"/>
      <c r="RCY213" s="129"/>
      <c r="RCZ213" s="129"/>
      <c r="RDA213" s="129"/>
      <c r="RDB213" s="129"/>
      <c r="RDC213" s="129"/>
      <c r="RDD213" s="129"/>
      <c r="RDE213" s="129"/>
      <c r="RDF213" s="129"/>
      <c r="RDG213" s="129"/>
      <c r="RDH213" s="129"/>
      <c r="RDI213" s="129"/>
      <c r="RDJ213" s="129"/>
      <c r="RDK213" s="129"/>
      <c r="RDL213" s="129"/>
      <c r="RDM213" s="129"/>
      <c r="RDN213" s="129"/>
      <c r="RDO213" s="129"/>
      <c r="RDP213" s="129"/>
      <c r="RDQ213" s="129"/>
      <c r="RDR213" s="129"/>
      <c r="RDS213" s="129"/>
      <c r="RDT213" s="129"/>
      <c r="RDU213" s="129"/>
      <c r="RDV213" s="129"/>
      <c r="RDW213" s="129"/>
      <c r="RDX213" s="129"/>
      <c r="RDY213" s="129"/>
      <c r="RDZ213" s="129"/>
      <c r="REA213" s="129"/>
      <c r="REB213" s="129"/>
      <c r="REC213" s="129"/>
      <c r="RED213" s="129"/>
      <c r="REE213" s="129"/>
      <c r="REF213" s="129"/>
      <c r="REG213" s="129"/>
      <c r="REH213" s="129"/>
      <c r="REI213" s="129"/>
      <c r="REJ213" s="129"/>
      <c r="REK213" s="129"/>
      <c r="REL213" s="129"/>
      <c r="REM213" s="129"/>
      <c r="REN213" s="129"/>
      <c r="REO213" s="129"/>
      <c r="REP213" s="129"/>
      <c r="REQ213" s="129"/>
      <c r="RER213" s="129"/>
      <c r="RES213" s="129"/>
      <c r="RET213" s="129"/>
      <c r="REU213" s="129"/>
      <c r="REV213" s="129"/>
      <c r="REW213" s="129"/>
      <c r="REX213" s="129"/>
      <c r="REY213" s="129"/>
      <c r="REZ213" s="129"/>
      <c r="RFA213" s="129"/>
      <c r="RFB213" s="129"/>
      <c r="RFC213" s="129"/>
      <c r="RFD213" s="129"/>
      <c r="RFE213" s="129"/>
      <c r="RFF213" s="129"/>
      <c r="RFG213" s="129"/>
      <c r="RFH213" s="129"/>
      <c r="RFI213" s="129"/>
      <c r="RFJ213" s="129"/>
      <c r="RFK213" s="129"/>
      <c r="RFL213" s="129"/>
      <c r="RFM213" s="129"/>
      <c r="RFN213" s="129"/>
      <c r="RFO213" s="129"/>
      <c r="RFP213" s="129"/>
      <c r="RFQ213" s="129"/>
      <c r="RFR213" s="129"/>
      <c r="RFS213" s="129"/>
      <c r="RFT213" s="129"/>
      <c r="RFU213" s="129"/>
      <c r="RFV213" s="129"/>
      <c r="RFW213" s="129"/>
      <c r="RFX213" s="129"/>
      <c r="RFY213" s="129"/>
      <c r="RFZ213" s="129"/>
      <c r="RGA213" s="129"/>
      <c r="RGB213" s="129"/>
      <c r="RGC213" s="129"/>
      <c r="RGD213" s="129"/>
      <c r="RGE213" s="129"/>
      <c r="RGF213" s="129"/>
      <c r="RGG213" s="129"/>
      <c r="RGH213" s="129"/>
      <c r="RGI213" s="129"/>
      <c r="RGJ213" s="129"/>
      <c r="RGK213" s="129"/>
      <c r="RGL213" s="129"/>
      <c r="RGM213" s="129"/>
      <c r="RGN213" s="129"/>
      <c r="RGO213" s="129"/>
      <c r="RGP213" s="129"/>
      <c r="RGQ213" s="129"/>
      <c r="RGR213" s="129"/>
      <c r="RGS213" s="129"/>
      <c r="RGT213" s="129"/>
      <c r="RGU213" s="129"/>
      <c r="RGV213" s="129"/>
      <c r="RGW213" s="129"/>
      <c r="RGX213" s="129"/>
      <c r="RGY213" s="129"/>
      <c r="RGZ213" s="129"/>
      <c r="RHA213" s="129"/>
      <c r="RHB213" s="129"/>
      <c r="RHC213" s="129"/>
      <c r="RHD213" s="129"/>
      <c r="RHE213" s="129"/>
      <c r="RHF213" s="129"/>
      <c r="RHG213" s="129"/>
      <c r="RHH213" s="129"/>
      <c r="RHI213" s="129"/>
      <c r="RHJ213" s="129"/>
      <c r="RHK213" s="129"/>
      <c r="RHL213" s="129"/>
      <c r="RHM213" s="129"/>
      <c r="RHN213" s="129"/>
      <c r="RHO213" s="129"/>
      <c r="RHP213" s="129"/>
      <c r="RHQ213" s="129"/>
      <c r="RHR213" s="129"/>
      <c r="RHS213" s="129"/>
      <c r="RHT213" s="129"/>
      <c r="RHU213" s="129"/>
      <c r="RHV213" s="129"/>
      <c r="RHW213" s="129"/>
      <c r="RHX213" s="129"/>
      <c r="RHY213" s="129"/>
      <c r="RHZ213" s="129"/>
      <c r="RIA213" s="129"/>
      <c r="RIB213" s="129"/>
      <c r="RIC213" s="129"/>
      <c r="RID213" s="129"/>
      <c r="RIE213" s="129"/>
      <c r="RIF213" s="129"/>
      <c r="RIG213" s="129"/>
      <c r="RIH213" s="129"/>
      <c r="RII213" s="129"/>
      <c r="RIJ213" s="129"/>
      <c r="RIK213" s="129"/>
      <c r="RIL213" s="129"/>
      <c r="RIM213" s="129"/>
      <c r="RIN213" s="129"/>
      <c r="RIO213" s="129"/>
      <c r="RIP213" s="129"/>
      <c r="RIQ213" s="129"/>
      <c r="RIR213" s="129"/>
      <c r="RIS213" s="129"/>
      <c r="RIT213" s="129"/>
      <c r="RIU213" s="129"/>
      <c r="RIV213" s="129"/>
      <c r="RIW213" s="129"/>
      <c r="RIX213" s="129"/>
      <c r="RIY213" s="129"/>
      <c r="RIZ213" s="129"/>
      <c r="RJA213" s="129"/>
      <c r="RJB213" s="129"/>
      <c r="RJC213" s="129"/>
      <c r="RJD213" s="129"/>
      <c r="RJE213" s="129"/>
      <c r="RJF213" s="129"/>
      <c r="RJG213" s="129"/>
      <c r="RJH213" s="129"/>
      <c r="RJI213" s="129"/>
      <c r="RJJ213" s="129"/>
      <c r="RJK213" s="129"/>
      <c r="RJL213" s="129"/>
      <c r="RJM213" s="129"/>
      <c r="RJN213" s="129"/>
      <c r="RJO213" s="129"/>
      <c r="RJP213" s="129"/>
      <c r="RJQ213" s="129"/>
      <c r="RJR213" s="129"/>
      <c r="RJS213" s="129"/>
      <c r="RJT213" s="129"/>
      <c r="RJU213" s="129"/>
      <c r="RJV213" s="129"/>
      <c r="RJW213" s="129"/>
      <c r="RJX213" s="129"/>
      <c r="RJY213" s="129"/>
      <c r="RJZ213" s="129"/>
      <c r="RKA213" s="129"/>
      <c r="RKB213" s="129"/>
      <c r="RKC213" s="129"/>
      <c r="RKD213" s="129"/>
      <c r="RKE213" s="129"/>
      <c r="RKF213" s="129"/>
      <c r="RKG213" s="129"/>
      <c r="RKH213" s="129"/>
      <c r="RKI213" s="129"/>
      <c r="RKJ213" s="129"/>
      <c r="RKK213" s="129"/>
      <c r="RKL213" s="129"/>
      <c r="RKM213" s="129"/>
      <c r="RKN213" s="129"/>
      <c r="RKO213" s="129"/>
      <c r="RKP213" s="129"/>
      <c r="RKQ213" s="129"/>
      <c r="RKR213" s="129"/>
      <c r="RKS213" s="129"/>
      <c r="RKT213" s="129"/>
      <c r="RKU213" s="129"/>
      <c r="RKV213" s="129"/>
      <c r="RKW213" s="129"/>
      <c r="RKX213" s="129"/>
      <c r="RKY213" s="129"/>
      <c r="RKZ213" s="129"/>
      <c r="RLA213" s="129"/>
      <c r="RLB213" s="129"/>
      <c r="RLC213" s="129"/>
      <c r="RLD213" s="129"/>
      <c r="RLE213" s="129"/>
      <c r="RLF213" s="129"/>
      <c r="RLG213" s="129"/>
      <c r="RLH213" s="129"/>
      <c r="RLI213" s="129"/>
      <c r="RLJ213" s="129"/>
      <c r="RLK213" s="129"/>
      <c r="RLL213" s="129"/>
      <c r="RLM213" s="129"/>
      <c r="RLN213" s="129"/>
      <c r="RLO213" s="129"/>
      <c r="RLP213" s="129"/>
      <c r="RLQ213" s="129"/>
      <c r="RLR213" s="129"/>
      <c r="RLS213" s="129"/>
      <c r="RLT213" s="129"/>
      <c r="RLU213" s="129"/>
      <c r="RLV213" s="129"/>
      <c r="RLW213" s="129"/>
      <c r="RLX213" s="129"/>
      <c r="RLY213" s="129"/>
      <c r="RLZ213" s="129"/>
      <c r="RMA213" s="129"/>
      <c r="RMB213" s="129"/>
      <c r="RMC213" s="129"/>
      <c r="RMD213" s="129"/>
      <c r="RME213" s="129"/>
      <c r="RMF213" s="129"/>
      <c r="RMG213" s="129"/>
      <c r="RMH213" s="129"/>
      <c r="RMI213" s="129"/>
      <c r="RMJ213" s="129"/>
      <c r="RMK213" s="129"/>
      <c r="RML213" s="129"/>
      <c r="RMM213" s="129"/>
      <c r="RMN213" s="129"/>
      <c r="RMO213" s="129"/>
      <c r="RMP213" s="129"/>
      <c r="RMQ213" s="129"/>
      <c r="RMR213" s="129"/>
      <c r="RMS213" s="129"/>
      <c r="RMT213" s="129"/>
      <c r="RMU213" s="129"/>
      <c r="RMV213" s="129"/>
      <c r="RMW213" s="129"/>
      <c r="RMX213" s="129"/>
      <c r="RMY213" s="129"/>
      <c r="RMZ213" s="129"/>
      <c r="RNA213" s="129"/>
      <c r="RNB213" s="129"/>
      <c r="RNC213" s="129"/>
      <c r="RND213" s="129"/>
      <c r="RNE213" s="129"/>
      <c r="RNF213" s="129"/>
      <c r="RNG213" s="129"/>
      <c r="RNH213" s="129"/>
      <c r="RNI213" s="129"/>
      <c r="RNJ213" s="129"/>
      <c r="RNK213" s="129"/>
      <c r="RNL213" s="129"/>
      <c r="RNM213" s="129"/>
      <c r="RNN213" s="129"/>
      <c r="RNO213" s="129"/>
      <c r="RNP213" s="129"/>
      <c r="RNQ213" s="129"/>
      <c r="RNR213" s="129"/>
      <c r="RNS213" s="129"/>
      <c r="RNT213" s="129"/>
      <c r="RNU213" s="129"/>
      <c r="RNV213" s="129"/>
      <c r="RNW213" s="129"/>
      <c r="RNX213" s="129"/>
      <c r="RNY213" s="129"/>
      <c r="RNZ213" s="129"/>
      <c r="ROA213" s="129"/>
      <c r="ROB213" s="129"/>
      <c r="ROC213" s="129"/>
      <c r="ROD213" s="129"/>
      <c r="ROE213" s="129"/>
      <c r="ROF213" s="129"/>
      <c r="ROG213" s="129"/>
      <c r="ROH213" s="129"/>
      <c r="ROI213" s="129"/>
      <c r="ROJ213" s="129"/>
      <c r="ROK213" s="129"/>
      <c r="ROL213" s="129"/>
      <c r="ROM213" s="129"/>
      <c r="RON213" s="129"/>
      <c r="ROO213" s="129"/>
      <c r="ROP213" s="129"/>
      <c r="ROQ213" s="129"/>
      <c r="ROR213" s="129"/>
      <c r="ROS213" s="129"/>
      <c r="ROT213" s="129"/>
      <c r="ROU213" s="129"/>
      <c r="ROV213" s="129"/>
      <c r="ROW213" s="129"/>
      <c r="ROX213" s="129"/>
      <c r="ROY213" s="129"/>
      <c r="ROZ213" s="129"/>
      <c r="RPA213" s="129"/>
      <c r="RPB213" s="129"/>
      <c r="RPC213" s="129"/>
      <c r="RPD213" s="129"/>
      <c r="RPE213" s="129"/>
      <c r="RPF213" s="129"/>
      <c r="RPG213" s="129"/>
      <c r="RPH213" s="129"/>
      <c r="RPI213" s="129"/>
      <c r="RPJ213" s="129"/>
      <c r="RPK213" s="129"/>
      <c r="RPL213" s="129"/>
      <c r="RPM213" s="129"/>
      <c r="RPN213" s="129"/>
      <c r="RPO213" s="129"/>
      <c r="RPP213" s="129"/>
      <c r="RPQ213" s="129"/>
      <c r="RPR213" s="129"/>
      <c r="RPS213" s="129"/>
      <c r="RPT213" s="129"/>
      <c r="RPU213" s="129"/>
      <c r="RPV213" s="129"/>
      <c r="RPW213" s="129"/>
      <c r="RPX213" s="129"/>
      <c r="RPY213" s="129"/>
      <c r="RPZ213" s="129"/>
      <c r="RQA213" s="129"/>
      <c r="RQB213" s="129"/>
      <c r="RQC213" s="129"/>
      <c r="RQD213" s="129"/>
      <c r="RQE213" s="129"/>
      <c r="RQF213" s="129"/>
      <c r="RQG213" s="129"/>
      <c r="RQH213" s="129"/>
      <c r="RQI213" s="129"/>
      <c r="RQJ213" s="129"/>
      <c r="RQK213" s="129"/>
      <c r="RQL213" s="129"/>
      <c r="RQM213" s="129"/>
      <c r="RQN213" s="129"/>
      <c r="RQO213" s="129"/>
      <c r="RQP213" s="129"/>
      <c r="RQQ213" s="129"/>
      <c r="RQR213" s="129"/>
      <c r="RQS213" s="129"/>
      <c r="RQT213" s="129"/>
      <c r="RQU213" s="129"/>
      <c r="RQV213" s="129"/>
      <c r="RQW213" s="129"/>
      <c r="RQX213" s="129"/>
      <c r="RQY213" s="129"/>
      <c r="RQZ213" s="129"/>
      <c r="RRA213" s="129"/>
      <c r="RRB213" s="129"/>
      <c r="RRC213" s="129"/>
      <c r="RRD213" s="129"/>
      <c r="RRE213" s="129"/>
      <c r="RRF213" s="129"/>
      <c r="RRG213" s="129"/>
      <c r="RRH213" s="129"/>
      <c r="RRI213" s="129"/>
      <c r="RRJ213" s="129"/>
      <c r="RRK213" s="129"/>
      <c r="RRL213" s="129"/>
      <c r="RRM213" s="129"/>
      <c r="RRN213" s="129"/>
      <c r="RRO213" s="129"/>
      <c r="RRP213" s="129"/>
      <c r="RRQ213" s="129"/>
      <c r="RRR213" s="129"/>
      <c r="RRS213" s="129"/>
      <c r="RRT213" s="129"/>
      <c r="RRU213" s="129"/>
      <c r="RRV213" s="129"/>
      <c r="RRW213" s="129"/>
      <c r="RRX213" s="129"/>
      <c r="RRY213" s="129"/>
      <c r="RRZ213" s="129"/>
      <c r="RSA213" s="129"/>
      <c r="RSB213" s="129"/>
      <c r="RSC213" s="129"/>
      <c r="RSD213" s="129"/>
      <c r="RSE213" s="129"/>
      <c r="RSF213" s="129"/>
      <c r="RSG213" s="129"/>
      <c r="RSH213" s="129"/>
      <c r="RSI213" s="129"/>
      <c r="RSJ213" s="129"/>
      <c r="RSK213" s="129"/>
      <c r="RSL213" s="129"/>
      <c r="RSM213" s="129"/>
      <c r="RSN213" s="129"/>
      <c r="RSO213" s="129"/>
      <c r="RSP213" s="129"/>
      <c r="RSQ213" s="129"/>
      <c r="RSR213" s="129"/>
      <c r="RSS213" s="129"/>
      <c r="RST213" s="129"/>
      <c r="RSU213" s="129"/>
      <c r="RSV213" s="129"/>
      <c r="RSW213" s="129"/>
      <c r="RSX213" s="129"/>
      <c r="RSY213" s="129"/>
      <c r="RSZ213" s="129"/>
      <c r="RTA213" s="129"/>
      <c r="RTB213" s="129"/>
      <c r="RTC213" s="129"/>
      <c r="RTD213" s="129"/>
      <c r="RTE213" s="129"/>
      <c r="RTF213" s="129"/>
      <c r="RTG213" s="129"/>
      <c r="RTH213" s="129"/>
      <c r="RTI213" s="129"/>
      <c r="RTJ213" s="129"/>
      <c r="RTK213" s="129"/>
      <c r="RTL213" s="129"/>
      <c r="RTM213" s="129"/>
      <c r="RTN213" s="129"/>
      <c r="RTO213" s="129"/>
      <c r="RTP213" s="129"/>
      <c r="RTQ213" s="129"/>
      <c r="RTR213" s="129"/>
      <c r="RTS213" s="129"/>
      <c r="RTT213" s="129"/>
      <c r="RTU213" s="129"/>
      <c r="RTV213" s="129"/>
      <c r="RTW213" s="129"/>
      <c r="RTX213" s="129"/>
      <c r="RTY213" s="129"/>
      <c r="RTZ213" s="129"/>
      <c r="RUA213" s="129"/>
      <c r="RUB213" s="129"/>
      <c r="RUC213" s="129"/>
      <c r="RUD213" s="129"/>
      <c r="RUE213" s="129"/>
      <c r="RUF213" s="129"/>
      <c r="RUG213" s="129"/>
      <c r="RUH213" s="129"/>
      <c r="RUI213" s="129"/>
      <c r="RUJ213" s="129"/>
      <c r="RUK213" s="129"/>
      <c r="RUL213" s="129"/>
      <c r="RUM213" s="129"/>
      <c r="RUN213" s="129"/>
      <c r="RUO213" s="129"/>
      <c r="RUP213" s="129"/>
      <c r="RUQ213" s="129"/>
      <c r="RUR213" s="129"/>
      <c r="RUS213" s="129"/>
      <c r="RUT213" s="129"/>
      <c r="RUU213" s="129"/>
      <c r="RUV213" s="129"/>
      <c r="RUW213" s="129"/>
      <c r="RUX213" s="129"/>
      <c r="RUY213" s="129"/>
      <c r="RUZ213" s="129"/>
      <c r="RVA213" s="129"/>
      <c r="RVB213" s="129"/>
      <c r="RVC213" s="129"/>
      <c r="RVD213" s="129"/>
      <c r="RVE213" s="129"/>
      <c r="RVF213" s="129"/>
      <c r="RVG213" s="129"/>
      <c r="RVH213" s="129"/>
      <c r="RVI213" s="129"/>
      <c r="RVJ213" s="129"/>
      <c r="RVK213" s="129"/>
      <c r="RVL213" s="129"/>
      <c r="RVM213" s="129"/>
      <c r="RVN213" s="129"/>
      <c r="RVO213" s="129"/>
      <c r="RVP213" s="129"/>
      <c r="RVQ213" s="129"/>
      <c r="RVR213" s="129"/>
      <c r="RVS213" s="129"/>
      <c r="RVT213" s="129"/>
      <c r="RVU213" s="129"/>
      <c r="RVV213" s="129"/>
      <c r="RVW213" s="129"/>
      <c r="RVX213" s="129"/>
      <c r="RVY213" s="129"/>
      <c r="RVZ213" s="129"/>
      <c r="RWA213" s="129"/>
      <c r="RWB213" s="129"/>
      <c r="RWC213" s="129"/>
      <c r="RWD213" s="129"/>
      <c r="RWE213" s="129"/>
      <c r="RWF213" s="129"/>
      <c r="RWG213" s="129"/>
      <c r="RWH213" s="129"/>
      <c r="RWI213" s="129"/>
      <c r="RWJ213" s="129"/>
      <c r="RWK213" s="129"/>
      <c r="RWL213" s="129"/>
      <c r="RWM213" s="129"/>
      <c r="RWN213" s="129"/>
      <c r="RWO213" s="129"/>
      <c r="RWP213" s="129"/>
      <c r="RWQ213" s="129"/>
      <c r="RWR213" s="129"/>
      <c r="RWS213" s="129"/>
      <c r="RWT213" s="129"/>
      <c r="RWU213" s="129"/>
      <c r="RWV213" s="129"/>
      <c r="RWW213" s="129"/>
      <c r="RWX213" s="129"/>
      <c r="RWY213" s="129"/>
      <c r="RWZ213" s="129"/>
      <c r="RXA213" s="129"/>
      <c r="RXB213" s="129"/>
      <c r="RXC213" s="129"/>
      <c r="RXD213" s="129"/>
      <c r="RXE213" s="129"/>
      <c r="RXF213" s="129"/>
      <c r="RXG213" s="129"/>
      <c r="RXH213" s="129"/>
      <c r="RXI213" s="129"/>
      <c r="RXJ213" s="129"/>
      <c r="RXK213" s="129"/>
      <c r="RXL213" s="129"/>
      <c r="RXM213" s="129"/>
      <c r="RXN213" s="129"/>
      <c r="RXO213" s="129"/>
      <c r="RXP213" s="129"/>
      <c r="RXQ213" s="129"/>
      <c r="RXR213" s="129"/>
      <c r="RXS213" s="129"/>
      <c r="RXT213" s="129"/>
      <c r="RXU213" s="129"/>
      <c r="RXV213" s="129"/>
      <c r="RXW213" s="129"/>
      <c r="RXX213" s="129"/>
      <c r="RXY213" s="129"/>
      <c r="RXZ213" s="129"/>
      <c r="RYA213" s="129"/>
      <c r="RYB213" s="129"/>
      <c r="RYC213" s="129"/>
      <c r="RYD213" s="129"/>
      <c r="RYE213" s="129"/>
      <c r="RYF213" s="129"/>
      <c r="RYG213" s="129"/>
      <c r="RYH213" s="129"/>
      <c r="RYI213" s="129"/>
      <c r="RYJ213" s="129"/>
      <c r="RYK213" s="129"/>
      <c r="RYL213" s="129"/>
      <c r="RYM213" s="129"/>
      <c r="RYN213" s="129"/>
      <c r="RYO213" s="129"/>
      <c r="RYP213" s="129"/>
      <c r="RYQ213" s="129"/>
      <c r="RYR213" s="129"/>
      <c r="RYS213" s="129"/>
      <c r="RYT213" s="129"/>
      <c r="RYU213" s="129"/>
      <c r="RYV213" s="129"/>
      <c r="RYW213" s="129"/>
      <c r="RYX213" s="129"/>
      <c r="RYY213" s="129"/>
      <c r="RYZ213" s="129"/>
      <c r="RZA213" s="129"/>
      <c r="RZB213" s="129"/>
      <c r="RZC213" s="129"/>
      <c r="RZD213" s="129"/>
      <c r="RZE213" s="129"/>
      <c r="RZF213" s="129"/>
      <c r="RZG213" s="129"/>
      <c r="RZH213" s="129"/>
      <c r="RZI213" s="129"/>
      <c r="RZJ213" s="129"/>
      <c r="RZK213" s="129"/>
      <c r="RZL213" s="129"/>
      <c r="RZM213" s="129"/>
      <c r="RZN213" s="129"/>
      <c r="RZO213" s="129"/>
      <c r="RZP213" s="129"/>
      <c r="RZQ213" s="129"/>
      <c r="RZR213" s="129"/>
      <c r="RZS213" s="129"/>
      <c r="RZT213" s="129"/>
      <c r="RZU213" s="129"/>
      <c r="RZV213" s="129"/>
      <c r="RZW213" s="129"/>
      <c r="RZX213" s="129"/>
      <c r="RZY213" s="129"/>
      <c r="RZZ213" s="129"/>
      <c r="SAA213" s="129"/>
      <c r="SAB213" s="129"/>
      <c r="SAC213" s="129"/>
      <c r="SAD213" s="129"/>
      <c r="SAE213" s="129"/>
      <c r="SAF213" s="129"/>
      <c r="SAG213" s="129"/>
      <c r="SAH213" s="129"/>
      <c r="SAI213" s="129"/>
      <c r="SAJ213" s="129"/>
      <c r="SAK213" s="129"/>
      <c r="SAL213" s="129"/>
      <c r="SAM213" s="129"/>
      <c r="SAN213" s="129"/>
      <c r="SAO213" s="129"/>
      <c r="SAP213" s="129"/>
      <c r="SAQ213" s="129"/>
      <c r="SAR213" s="129"/>
      <c r="SAS213" s="129"/>
      <c r="SAT213" s="129"/>
      <c r="SAU213" s="129"/>
      <c r="SAV213" s="129"/>
      <c r="SAW213" s="129"/>
      <c r="SAX213" s="129"/>
      <c r="SAY213" s="129"/>
      <c r="SAZ213" s="129"/>
      <c r="SBA213" s="129"/>
      <c r="SBB213" s="129"/>
      <c r="SBC213" s="129"/>
      <c r="SBD213" s="129"/>
      <c r="SBE213" s="129"/>
      <c r="SBF213" s="129"/>
      <c r="SBG213" s="129"/>
      <c r="SBH213" s="129"/>
      <c r="SBI213" s="129"/>
      <c r="SBJ213" s="129"/>
      <c r="SBK213" s="129"/>
      <c r="SBL213" s="129"/>
      <c r="SBM213" s="129"/>
      <c r="SBN213" s="129"/>
      <c r="SBO213" s="129"/>
      <c r="SBP213" s="129"/>
      <c r="SBQ213" s="129"/>
      <c r="SBR213" s="129"/>
      <c r="SBS213" s="129"/>
      <c r="SBT213" s="129"/>
      <c r="SBU213" s="129"/>
      <c r="SBV213" s="129"/>
      <c r="SBW213" s="129"/>
      <c r="SBX213" s="129"/>
      <c r="SBY213" s="129"/>
      <c r="SBZ213" s="129"/>
      <c r="SCA213" s="129"/>
      <c r="SCB213" s="129"/>
      <c r="SCC213" s="129"/>
      <c r="SCD213" s="129"/>
      <c r="SCE213" s="129"/>
      <c r="SCF213" s="129"/>
      <c r="SCG213" s="129"/>
      <c r="SCH213" s="129"/>
      <c r="SCI213" s="129"/>
      <c r="SCJ213" s="129"/>
      <c r="SCK213" s="129"/>
      <c r="SCL213" s="129"/>
      <c r="SCM213" s="129"/>
      <c r="SCN213" s="129"/>
      <c r="SCO213" s="129"/>
      <c r="SCP213" s="129"/>
      <c r="SCQ213" s="129"/>
      <c r="SCR213" s="129"/>
      <c r="SCS213" s="129"/>
      <c r="SCT213" s="129"/>
      <c r="SCU213" s="129"/>
      <c r="SCV213" s="129"/>
      <c r="SCW213" s="129"/>
      <c r="SCX213" s="129"/>
      <c r="SCY213" s="129"/>
      <c r="SCZ213" s="129"/>
      <c r="SDA213" s="129"/>
      <c r="SDB213" s="129"/>
      <c r="SDC213" s="129"/>
      <c r="SDD213" s="129"/>
      <c r="SDE213" s="129"/>
      <c r="SDF213" s="129"/>
      <c r="SDG213" s="129"/>
      <c r="SDH213" s="129"/>
      <c r="SDI213" s="129"/>
      <c r="SDJ213" s="129"/>
      <c r="SDK213" s="129"/>
      <c r="SDL213" s="129"/>
      <c r="SDM213" s="129"/>
      <c r="SDN213" s="129"/>
      <c r="SDO213" s="129"/>
      <c r="SDP213" s="129"/>
      <c r="SDQ213" s="129"/>
      <c r="SDR213" s="129"/>
      <c r="SDS213" s="129"/>
      <c r="SDT213" s="129"/>
      <c r="SDU213" s="129"/>
      <c r="SDV213" s="129"/>
      <c r="SDW213" s="129"/>
      <c r="SDX213" s="129"/>
      <c r="SDY213" s="129"/>
      <c r="SDZ213" s="129"/>
      <c r="SEA213" s="129"/>
      <c r="SEB213" s="129"/>
      <c r="SEC213" s="129"/>
      <c r="SED213" s="129"/>
      <c r="SEE213" s="129"/>
      <c r="SEF213" s="129"/>
      <c r="SEG213" s="129"/>
      <c r="SEH213" s="129"/>
      <c r="SEI213" s="129"/>
      <c r="SEJ213" s="129"/>
      <c r="SEK213" s="129"/>
      <c r="SEL213" s="129"/>
      <c r="SEM213" s="129"/>
      <c r="SEN213" s="129"/>
      <c r="SEO213" s="129"/>
      <c r="SEP213" s="129"/>
      <c r="SEQ213" s="129"/>
      <c r="SER213" s="129"/>
      <c r="SES213" s="129"/>
      <c r="SET213" s="129"/>
      <c r="SEU213" s="129"/>
      <c r="SEV213" s="129"/>
      <c r="SEW213" s="129"/>
      <c r="SEX213" s="129"/>
      <c r="SEY213" s="129"/>
      <c r="SEZ213" s="129"/>
      <c r="SFA213" s="129"/>
      <c r="SFB213" s="129"/>
      <c r="SFC213" s="129"/>
      <c r="SFD213" s="129"/>
      <c r="SFE213" s="129"/>
      <c r="SFF213" s="129"/>
      <c r="SFG213" s="129"/>
      <c r="SFH213" s="129"/>
      <c r="SFI213" s="129"/>
      <c r="SFJ213" s="129"/>
      <c r="SFK213" s="129"/>
      <c r="SFL213" s="129"/>
      <c r="SFM213" s="129"/>
      <c r="SFN213" s="129"/>
      <c r="SFO213" s="129"/>
      <c r="SFP213" s="129"/>
      <c r="SFQ213" s="129"/>
      <c r="SFR213" s="129"/>
      <c r="SFS213" s="129"/>
      <c r="SFT213" s="129"/>
      <c r="SFU213" s="129"/>
      <c r="SFV213" s="129"/>
      <c r="SFW213" s="129"/>
      <c r="SFX213" s="129"/>
      <c r="SFY213" s="129"/>
      <c r="SFZ213" s="129"/>
      <c r="SGA213" s="129"/>
      <c r="SGB213" s="129"/>
      <c r="SGC213" s="129"/>
      <c r="SGD213" s="129"/>
      <c r="SGE213" s="129"/>
      <c r="SGF213" s="129"/>
      <c r="SGG213" s="129"/>
      <c r="SGH213" s="129"/>
      <c r="SGI213" s="129"/>
      <c r="SGJ213" s="129"/>
      <c r="SGK213" s="129"/>
      <c r="SGL213" s="129"/>
      <c r="SGM213" s="129"/>
      <c r="SGN213" s="129"/>
      <c r="SGO213" s="129"/>
      <c r="SGP213" s="129"/>
      <c r="SGQ213" s="129"/>
      <c r="SGR213" s="129"/>
      <c r="SGS213" s="129"/>
      <c r="SGT213" s="129"/>
      <c r="SGU213" s="129"/>
      <c r="SGV213" s="129"/>
      <c r="SGW213" s="129"/>
      <c r="SGX213" s="129"/>
      <c r="SGY213" s="129"/>
      <c r="SGZ213" s="129"/>
      <c r="SHA213" s="129"/>
      <c r="SHB213" s="129"/>
      <c r="SHC213" s="129"/>
      <c r="SHD213" s="129"/>
      <c r="SHE213" s="129"/>
      <c r="SHF213" s="129"/>
      <c r="SHG213" s="129"/>
      <c r="SHH213" s="129"/>
      <c r="SHI213" s="129"/>
      <c r="SHJ213" s="129"/>
      <c r="SHK213" s="129"/>
      <c r="SHL213" s="129"/>
      <c r="SHM213" s="129"/>
      <c r="SHN213" s="129"/>
      <c r="SHO213" s="129"/>
      <c r="SHP213" s="129"/>
      <c r="SHQ213" s="129"/>
      <c r="SHR213" s="129"/>
      <c r="SHS213" s="129"/>
      <c r="SHT213" s="129"/>
      <c r="SHU213" s="129"/>
      <c r="SHV213" s="129"/>
      <c r="SHW213" s="129"/>
      <c r="SHX213" s="129"/>
      <c r="SHY213" s="129"/>
      <c r="SHZ213" s="129"/>
      <c r="SIA213" s="129"/>
      <c r="SIB213" s="129"/>
      <c r="SIC213" s="129"/>
      <c r="SID213" s="129"/>
      <c r="SIE213" s="129"/>
      <c r="SIF213" s="129"/>
      <c r="SIG213" s="129"/>
      <c r="SIH213" s="129"/>
      <c r="SII213" s="129"/>
      <c r="SIJ213" s="129"/>
      <c r="SIK213" s="129"/>
      <c r="SIL213" s="129"/>
      <c r="SIM213" s="129"/>
      <c r="SIN213" s="129"/>
      <c r="SIO213" s="129"/>
      <c r="SIP213" s="129"/>
      <c r="SIQ213" s="129"/>
      <c r="SIR213" s="129"/>
      <c r="SIS213" s="129"/>
      <c r="SIT213" s="129"/>
      <c r="SIU213" s="129"/>
      <c r="SIV213" s="129"/>
      <c r="SIW213" s="129"/>
      <c r="SIX213" s="129"/>
      <c r="SIY213" s="129"/>
      <c r="SIZ213" s="129"/>
      <c r="SJA213" s="129"/>
      <c r="SJB213" s="129"/>
      <c r="SJC213" s="129"/>
      <c r="SJD213" s="129"/>
      <c r="SJE213" s="129"/>
      <c r="SJF213" s="129"/>
      <c r="SJG213" s="129"/>
      <c r="SJH213" s="129"/>
      <c r="SJI213" s="129"/>
      <c r="SJJ213" s="129"/>
      <c r="SJK213" s="129"/>
      <c r="SJL213" s="129"/>
      <c r="SJM213" s="129"/>
      <c r="SJN213" s="129"/>
      <c r="SJO213" s="129"/>
      <c r="SJP213" s="129"/>
      <c r="SJQ213" s="129"/>
      <c r="SJR213" s="129"/>
      <c r="SJS213" s="129"/>
      <c r="SJT213" s="129"/>
      <c r="SJU213" s="129"/>
      <c r="SJV213" s="129"/>
      <c r="SJW213" s="129"/>
      <c r="SJX213" s="129"/>
      <c r="SJY213" s="129"/>
      <c r="SJZ213" s="129"/>
      <c r="SKA213" s="129"/>
      <c r="SKB213" s="129"/>
      <c r="SKC213" s="129"/>
      <c r="SKD213" s="129"/>
      <c r="SKE213" s="129"/>
      <c r="SKF213" s="129"/>
      <c r="SKG213" s="129"/>
      <c r="SKH213" s="129"/>
      <c r="SKI213" s="129"/>
      <c r="SKJ213" s="129"/>
      <c r="SKK213" s="129"/>
      <c r="SKL213" s="129"/>
      <c r="SKM213" s="129"/>
      <c r="SKN213" s="129"/>
      <c r="SKO213" s="129"/>
      <c r="SKP213" s="129"/>
      <c r="SKQ213" s="129"/>
      <c r="SKR213" s="129"/>
      <c r="SKS213" s="129"/>
      <c r="SKT213" s="129"/>
      <c r="SKU213" s="129"/>
      <c r="SKV213" s="129"/>
      <c r="SKW213" s="129"/>
      <c r="SKX213" s="129"/>
      <c r="SKY213" s="129"/>
      <c r="SKZ213" s="129"/>
      <c r="SLA213" s="129"/>
      <c r="SLB213" s="129"/>
      <c r="SLC213" s="129"/>
      <c r="SLD213" s="129"/>
      <c r="SLE213" s="129"/>
      <c r="SLF213" s="129"/>
      <c r="SLG213" s="129"/>
      <c r="SLH213" s="129"/>
      <c r="SLI213" s="129"/>
      <c r="SLJ213" s="129"/>
      <c r="SLK213" s="129"/>
      <c r="SLL213" s="129"/>
      <c r="SLM213" s="129"/>
      <c r="SLN213" s="129"/>
      <c r="SLO213" s="129"/>
      <c r="SLP213" s="129"/>
      <c r="SLQ213" s="129"/>
      <c r="SLR213" s="129"/>
      <c r="SLS213" s="129"/>
      <c r="SLT213" s="129"/>
      <c r="SLU213" s="129"/>
      <c r="SLV213" s="129"/>
      <c r="SLW213" s="129"/>
      <c r="SLX213" s="129"/>
      <c r="SLY213" s="129"/>
      <c r="SLZ213" s="129"/>
      <c r="SMA213" s="129"/>
      <c r="SMB213" s="129"/>
      <c r="SMC213" s="129"/>
      <c r="SMD213" s="129"/>
      <c r="SME213" s="129"/>
      <c r="SMF213" s="129"/>
      <c r="SMG213" s="129"/>
      <c r="SMH213" s="129"/>
      <c r="SMI213" s="129"/>
      <c r="SMJ213" s="129"/>
      <c r="SMK213" s="129"/>
      <c r="SML213" s="129"/>
      <c r="SMM213" s="129"/>
      <c r="SMN213" s="129"/>
      <c r="SMO213" s="129"/>
      <c r="SMP213" s="129"/>
      <c r="SMQ213" s="129"/>
      <c r="SMR213" s="129"/>
      <c r="SMS213" s="129"/>
      <c r="SMT213" s="129"/>
      <c r="SMU213" s="129"/>
      <c r="SMV213" s="129"/>
      <c r="SMW213" s="129"/>
      <c r="SMX213" s="129"/>
      <c r="SMY213" s="129"/>
      <c r="SMZ213" s="129"/>
      <c r="SNA213" s="129"/>
      <c r="SNB213" s="129"/>
      <c r="SNC213" s="129"/>
      <c r="SND213" s="129"/>
      <c r="SNE213" s="129"/>
      <c r="SNF213" s="129"/>
      <c r="SNG213" s="129"/>
      <c r="SNH213" s="129"/>
      <c r="SNI213" s="129"/>
      <c r="SNJ213" s="129"/>
      <c r="SNK213" s="129"/>
      <c r="SNL213" s="129"/>
      <c r="SNM213" s="129"/>
      <c r="SNN213" s="129"/>
      <c r="SNO213" s="129"/>
      <c r="SNP213" s="129"/>
      <c r="SNQ213" s="129"/>
      <c r="SNR213" s="129"/>
      <c r="SNS213" s="129"/>
      <c r="SNT213" s="129"/>
      <c r="SNU213" s="129"/>
      <c r="SNV213" s="129"/>
      <c r="SNW213" s="129"/>
      <c r="SNX213" s="129"/>
      <c r="SNY213" s="129"/>
      <c r="SNZ213" s="129"/>
      <c r="SOA213" s="129"/>
      <c r="SOB213" s="129"/>
      <c r="SOC213" s="129"/>
      <c r="SOD213" s="129"/>
      <c r="SOE213" s="129"/>
      <c r="SOF213" s="129"/>
      <c r="SOG213" s="129"/>
      <c r="SOH213" s="129"/>
      <c r="SOI213" s="129"/>
      <c r="SOJ213" s="129"/>
      <c r="SOK213" s="129"/>
      <c r="SOL213" s="129"/>
      <c r="SOM213" s="129"/>
      <c r="SON213" s="129"/>
      <c r="SOO213" s="129"/>
      <c r="SOP213" s="129"/>
      <c r="SOQ213" s="129"/>
      <c r="SOR213" s="129"/>
      <c r="SOS213" s="129"/>
      <c r="SOT213" s="129"/>
      <c r="SOU213" s="129"/>
      <c r="SOV213" s="129"/>
      <c r="SOW213" s="129"/>
      <c r="SOX213" s="129"/>
      <c r="SOY213" s="129"/>
      <c r="SOZ213" s="129"/>
      <c r="SPA213" s="129"/>
      <c r="SPB213" s="129"/>
      <c r="SPC213" s="129"/>
      <c r="SPD213" s="129"/>
      <c r="SPE213" s="129"/>
      <c r="SPF213" s="129"/>
      <c r="SPG213" s="129"/>
      <c r="SPH213" s="129"/>
      <c r="SPI213" s="129"/>
      <c r="SPJ213" s="129"/>
      <c r="SPK213" s="129"/>
      <c r="SPL213" s="129"/>
      <c r="SPM213" s="129"/>
      <c r="SPN213" s="129"/>
      <c r="SPO213" s="129"/>
      <c r="SPP213" s="129"/>
      <c r="SPQ213" s="129"/>
      <c r="SPR213" s="129"/>
      <c r="SPS213" s="129"/>
      <c r="SPT213" s="129"/>
      <c r="SPU213" s="129"/>
      <c r="SPV213" s="129"/>
      <c r="SPW213" s="129"/>
      <c r="SPX213" s="129"/>
      <c r="SPY213" s="129"/>
      <c r="SPZ213" s="129"/>
      <c r="SQA213" s="129"/>
      <c r="SQB213" s="129"/>
      <c r="SQC213" s="129"/>
      <c r="SQD213" s="129"/>
      <c r="SQE213" s="129"/>
      <c r="SQF213" s="129"/>
      <c r="SQG213" s="129"/>
      <c r="SQH213" s="129"/>
      <c r="SQI213" s="129"/>
      <c r="SQJ213" s="129"/>
      <c r="SQK213" s="129"/>
      <c r="SQL213" s="129"/>
      <c r="SQM213" s="129"/>
      <c r="SQN213" s="129"/>
      <c r="SQO213" s="129"/>
      <c r="SQP213" s="129"/>
      <c r="SQQ213" s="129"/>
      <c r="SQR213" s="129"/>
      <c r="SQS213" s="129"/>
      <c r="SQT213" s="129"/>
      <c r="SQU213" s="129"/>
      <c r="SQV213" s="129"/>
      <c r="SQW213" s="129"/>
      <c r="SQX213" s="129"/>
      <c r="SQY213" s="129"/>
      <c r="SQZ213" s="129"/>
      <c r="SRA213" s="129"/>
      <c r="SRB213" s="129"/>
      <c r="SRC213" s="129"/>
      <c r="SRD213" s="129"/>
      <c r="SRE213" s="129"/>
      <c r="SRF213" s="129"/>
      <c r="SRG213" s="129"/>
      <c r="SRH213" s="129"/>
      <c r="SRI213" s="129"/>
      <c r="SRJ213" s="129"/>
      <c r="SRK213" s="129"/>
      <c r="SRL213" s="129"/>
      <c r="SRM213" s="129"/>
      <c r="SRN213" s="129"/>
      <c r="SRO213" s="129"/>
      <c r="SRP213" s="129"/>
      <c r="SRQ213" s="129"/>
      <c r="SRR213" s="129"/>
      <c r="SRS213" s="129"/>
      <c r="SRT213" s="129"/>
      <c r="SRU213" s="129"/>
      <c r="SRV213" s="129"/>
      <c r="SRW213" s="129"/>
      <c r="SRX213" s="129"/>
      <c r="SRY213" s="129"/>
      <c r="SRZ213" s="129"/>
      <c r="SSA213" s="129"/>
      <c r="SSB213" s="129"/>
      <c r="SSC213" s="129"/>
      <c r="SSD213" s="129"/>
      <c r="SSE213" s="129"/>
      <c r="SSF213" s="129"/>
      <c r="SSG213" s="129"/>
      <c r="SSH213" s="129"/>
      <c r="SSI213" s="129"/>
      <c r="SSJ213" s="129"/>
      <c r="SSK213" s="129"/>
      <c r="SSL213" s="129"/>
      <c r="SSM213" s="129"/>
      <c r="SSN213" s="129"/>
      <c r="SSO213" s="129"/>
      <c r="SSP213" s="129"/>
      <c r="SSQ213" s="129"/>
      <c r="SSR213" s="129"/>
      <c r="SSS213" s="129"/>
      <c r="SST213" s="129"/>
      <c r="SSU213" s="129"/>
      <c r="SSV213" s="129"/>
      <c r="SSW213" s="129"/>
      <c r="SSX213" s="129"/>
      <c r="SSY213" s="129"/>
      <c r="SSZ213" s="129"/>
      <c r="STA213" s="129"/>
      <c r="STB213" s="129"/>
      <c r="STC213" s="129"/>
      <c r="STD213" s="129"/>
      <c r="STE213" s="129"/>
      <c r="STF213" s="129"/>
      <c r="STG213" s="129"/>
      <c r="STH213" s="129"/>
      <c r="STI213" s="129"/>
      <c r="STJ213" s="129"/>
      <c r="STK213" s="129"/>
      <c r="STL213" s="129"/>
      <c r="STM213" s="129"/>
      <c r="STN213" s="129"/>
      <c r="STO213" s="129"/>
      <c r="STP213" s="129"/>
      <c r="STQ213" s="129"/>
      <c r="STR213" s="129"/>
      <c r="STS213" s="129"/>
      <c r="STT213" s="129"/>
      <c r="STU213" s="129"/>
      <c r="STV213" s="129"/>
      <c r="STW213" s="129"/>
      <c r="STX213" s="129"/>
      <c r="STY213" s="129"/>
      <c r="STZ213" s="129"/>
      <c r="SUA213" s="129"/>
      <c r="SUB213" s="129"/>
      <c r="SUC213" s="129"/>
      <c r="SUD213" s="129"/>
      <c r="SUE213" s="129"/>
      <c r="SUF213" s="129"/>
      <c r="SUG213" s="129"/>
      <c r="SUH213" s="129"/>
      <c r="SUI213" s="129"/>
      <c r="SUJ213" s="129"/>
      <c r="SUK213" s="129"/>
      <c r="SUL213" s="129"/>
      <c r="SUM213" s="129"/>
      <c r="SUN213" s="129"/>
      <c r="SUO213" s="129"/>
      <c r="SUP213" s="129"/>
      <c r="SUQ213" s="129"/>
      <c r="SUR213" s="129"/>
      <c r="SUS213" s="129"/>
      <c r="SUT213" s="129"/>
      <c r="SUU213" s="129"/>
      <c r="SUV213" s="129"/>
      <c r="SUW213" s="129"/>
      <c r="SUX213" s="129"/>
      <c r="SUY213" s="129"/>
      <c r="SUZ213" s="129"/>
      <c r="SVA213" s="129"/>
      <c r="SVB213" s="129"/>
      <c r="SVC213" s="129"/>
      <c r="SVD213" s="129"/>
      <c r="SVE213" s="129"/>
      <c r="SVF213" s="129"/>
      <c r="SVG213" s="129"/>
      <c r="SVH213" s="129"/>
      <c r="SVI213" s="129"/>
      <c r="SVJ213" s="129"/>
      <c r="SVK213" s="129"/>
      <c r="SVL213" s="129"/>
      <c r="SVM213" s="129"/>
      <c r="SVN213" s="129"/>
      <c r="SVO213" s="129"/>
      <c r="SVP213" s="129"/>
      <c r="SVQ213" s="129"/>
      <c r="SVR213" s="129"/>
      <c r="SVS213" s="129"/>
      <c r="SVT213" s="129"/>
      <c r="SVU213" s="129"/>
      <c r="SVV213" s="129"/>
      <c r="SVW213" s="129"/>
      <c r="SVX213" s="129"/>
      <c r="SVY213" s="129"/>
      <c r="SVZ213" s="129"/>
      <c r="SWA213" s="129"/>
      <c r="SWB213" s="129"/>
      <c r="SWC213" s="129"/>
      <c r="SWD213" s="129"/>
      <c r="SWE213" s="129"/>
      <c r="SWF213" s="129"/>
      <c r="SWG213" s="129"/>
      <c r="SWH213" s="129"/>
      <c r="SWI213" s="129"/>
      <c r="SWJ213" s="129"/>
      <c r="SWK213" s="129"/>
      <c r="SWL213" s="129"/>
      <c r="SWM213" s="129"/>
      <c r="SWN213" s="129"/>
      <c r="SWO213" s="129"/>
      <c r="SWP213" s="129"/>
      <c r="SWQ213" s="129"/>
      <c r="SWR213" s="129"/>
      <c r="SWS213" s="129"/>
      <c r="SWT213" s="129"/>
      <c r="SWU213" s="129"/>
      <c r="SWV213" s="129"/>
      <c r="SWW213" s="129"/>
      <c r="SWX213" s="129"/>
      <c r="SWY213" s="129"/>
      <c r="SWZ213" s="129"/>
      <c r="SXA213" s="129"/>
      <c r="SXB213" s="129"/>
      <c r="SXC213" s="129"/>
      <c r="SXD213" s="129"/>
      <c r="SXE213" s="129"/>
      <c r="SXF213" s="129"/>
      <c r="SXG213" s="129"/>
      <c r="SXH213" s="129"/>
      <c r="SXI213" s="129"/>
      <c r="SXJ213" s="129"/>
      <c r="SXK213" s="129"/>
      <c r="SXL213" s="129"/>
      <c r="SXM213" s="129"/>
      <c r="SXN213" s="129"/>
      <c r="SXO213" s="129"/>
      <c r="SXP213" s="129"/>
      <c r="SXQ213" s="129"/>
      <c r="SXR213" s="129"/>
      <c r="SXS213" s="129"/>
      <c r="SXT213" s="129"/>
      <c r="SXU213" s="129"/>
      <c r="SXV213" s="129"/>
      <c r="SXW213" s="129"/>
      <c r="SXX213" s="129"/>
      <c r="SXY213" s="129"/>
      <c r="SXZ213" s="129"/>
      <c r="SYA213" s="129"/>
      <c r="SYB213" s="129"/>
      <c r="SYC213" s="129"/>
      <c r="SYD213" s="129"/>
      <c r="SYE213" s="129"/>
      <c r="SYF213" s="129"/>
      <c r="SYG213" s="129"/>
      <c r="SYH213" s="129"/>
      <c r="SYI213" s="129"/>
      <c r="SYJ213" s="129"/>
      <c r="SYK213" s="129"/>
      <c r="SYL213" s="129"/>
      <c r="SYM213" s="129"/>
      <c r="SYN213" s="129"/>
      <c r="SYO213" s="129"/>
      <c r="SYP213" s="129"/>
      <c r="SYQ213" s="129"/>
      <c r="SYR213" s="129"/>
      <c r="SYS213" s="129"/>
      <c r="SYT213" s="129"/>
      <c r="SYU213" s="129"/>
      <c r="SYV213" s="129"/>
      <c r="SYW213" s="129"/>
      <c r="SYX213" s="129"/>
      <c r="SYY213" s="129"/>
      <c r="SYZ213" s="129"/>
      <c r="SZA213" s="129"/>
      <c r="SZB213" s="129"/>
      <c r="SZC213" s="129"/>
      <c r="SZD213" s="129"/>
      <c r="SZE213" s="129"/>
      <c r="SZF213" s="129"/>
      <c r="SZG213" s="129"/>
      <c r="SZH213" s="129"/>
      <c r="SZI213" s="129"/>
      <c r="SZJ213" s="129"/>
      <c r="SZK213" s="129"/>
      <c r="SZL213" s="129"/>
      <c r="SZM213" s="129"/>
      <c r="SZN213" s="129"/>
      <c r="SZO213" s="129"/>
      <c r="SZP213" s="129"/>
      <c r="SZQ213" s="129"/>
      <c r="SZR213" s="129"/>
      <c r="SZS213" s="129"/>
      <c r="SZT213" s="129"/>
      <c r="SZU213" s="129"/>
      <c r="SZV213" s="129"/>
      <c r="SZW213" s="129"/>
      <c r="SZX213" s="129"/>
      <c r="SZY213" s="129"/>
      <c r="SZZ213" s="129"/>
      <c r="TAA213" s="129"/>
      <c r="TAB213" s="129"/>
      <c r="TAC213" s="129"/>
      <c r="TAD213" s="129"/>
      <c r="TAE213" s="129"/>
      <c r="TAF213" s="129"/>
      <c r="TAG213" s="129"/>
      <c r="TAH213" s="129"/>
      <c r="TAI213" s="129"/>
      <c r="TAJ213" s="129"/>
      <c r="TAK213" s="129"/>
      <c r="TAL213" s="129"/>
      <c r="TAM213" s="129"/>
      <c r="TAN213" s="129"/>
      <c r="TAO213" s="129"/>
      <c r="TAP213" s="129"/>
      <c r="TAQ213" s="129"/>
      <c r="TAR213" s="129"/>
      <c r="TAS213" s="129"/>
      <c r="TAT213" s="129"/>
      <c r="TAU213" s="129"/>
      <c r="TAV213" s="129"/>
      <c r="TAW213" s="129"/>
      <c r="TAX213" s="129"/>
      <c r="TAY213" s="129"/>
      <c r="TAZ213" s="129"/>
      <c r="TBA213" s="129"/>
      <c r="TBB213" s="129"/>
      <c r="TBC213" s="129"/>
      <c r="TBD213" s="129"/>
      <c r="TBE213" s="129"/>
      <c r="TBF213" s="129"/>
      <c r="TBG213" s="129"/>
      <c r="TBH213" s="129"/>
      <c r="TBI213" s="129"/>
      <c r="TBJ213" s="129"/>
      <c r="TBK213" s="129"/>
      <c r="TBL213" s="129"/>
      <c r="TBM213" s="129"/>
      <c r="TBN213" s="129"/>
      <c r="TBO213" s="129"/>
      <c r="TBP213" s="129"/>
      <c r="TBQ213" s="129"/>
      <c r="TBR213" s="129"/>
      <c r="TBS213" s="129"/>
      <c r="TBT213" s="129"/>
      <c r="TBU213" s="129"/>
      <c r="TBV213" s="129"/>
      <c r="TBW213" s="129"/>
      <c r="TBX213" s="129"/>
      <c r="TBY213" s="129"/>
      <c r="TBZ213" s="129"/>
      <c r="TCA213" s="129"/>
      <c r="TCB213" s="129"/>
      <c r="TCC213" s="129"/>
      <c r="TCD213" s="129"/>
      <c r="TCE213" s="129"/>
      <c r="TCF213" s="129"/>
      <c r="TCG213" s="129"/>
      <c r="TCH213" s="129"/>
      <c r="TCI213" s="129"/>
      <c r="TCJ213" s="129"/>
      <c r="TCK213" s="129"/>
      <c r="TCL213" s="129"/>
      <c r="TCM213" s="129"/>
      <c r="TCN213" s="129"/>
      <c r="TCO213" s="129"/>
      <c r="TCP213" s="129"/>
      <c r="TCQ213" s="129"/>
      <c r="TCR213" s="129"/>
      <c r="TCS213" s="129"/>
      <c r="TCT213" s="129"/>
      <c r="TCU213" s="129"/>
      <c r="TCV213" s="129"/>
      <c r="TCW213" s="129"/>
      <c r="TCX213" s="129"/>
      <c r="TCY213" s="129"/>
      <c r="TCZ213" s="129"/>
      <c r="TDA213" s="129"/>
      <c r="TDB213" s="129"/>
      <c r="TDC213" s="129"/>
      <c r="TDD213" s="129"/>
      <c r="TDE213" s="129"/>
      <c r="TDF213" s="129"/>
      <c r="TDG213" s="129"/>
      <c r="TDH213" s="129"/>
      <c r="TDI213" s="129"/>
      <c r="TDJ213" s="129"/>
      <c r="TDK213" s="129"/>
      <c r="TDL213" s="129"/>
      <c r="TDM213" s="129"/>
      <c r="TDN213" s="129"/>
      <c r="TDO213" s="129"/>
      <c r="TDP213" s="129"/>
      <c r="TDQ213" s="129"/>
      <c r="TDR213" s="129"/>
      <c r="TDS213" s="129"/>
      <c r="TDT213" s="129"/>
      <c r="TDU213" s="129"/>
      <c r="TDV213" s="129"/>
      <c r="TDW213" s="129"/>
      <c r="TDX213" s="129"/>
      <c r="TDY213" s="129"/>
      <c r="TDZ213" s="129"/>
      <c r="TEA213" s="129"/>
      <c r="TEB213" s="129"/>
      <c r="TEC213" s="129"/>
      <c r="TED213" s="129"/>
      <c r="TEE213" s="129"/>
      <c r="TEF213" s="129"/>
      <c r="TEG213" s="129"/>
      <c r="TEH213" s="129"/>
      <c r="TEI213" s="129"/>
      <c r="TEJ213" s="129"/>
      <c r="TEK213" s="129"/>
      <c r="TEL213" s="129"/>
      <c r="TEM213" s="129"/>
      <c r="TEN213" s="129"/>
      <c r="TEO213" s="129"/>
      <c r="TEP213" s="129"/>
      <c r="TEQ213" s="129"/>
      <c r="TER213" s="129"/>
      <c r="TES213" s="129"/>
      <c r="TET213" s="129"/>
      <c r="TEU213" s="129"/>
      <c r="TEV213" s="129"/>
      <c r="TEW213" s="129"/>
      <c r="TEX213" s="129"/>
      <c r="TEY213" s="129"/>
      <c r="TEZ213" s="129"/>
      <c r="TFA213" s="129"/>
      <c r="TFB213" s="129"/>
      <c r="TFC213" s="129"/>
      <c r="TFD213" s="129"/>
      <c r="TFE213" s="129"/>
      <c r="TFF213" s="129"/>
      <c r="TFG213" s="129"/>
      <c r="TFH213" s="129"/>
      <c r="TFI213" s="129"/>
      <c r="TFJ213" s="129"/>
      <c r="TFK213" s="129"/>
      <c r="TFL213" s="129"/>
      <c r="TFM213" s="129"/>
      <c r="TFN213" s="129"/>
      <c r="TFO213" s="129"/>
      <c r="TFP213" s="129"/>
      <c r="TFQ213" s="129"/>
      <c r="TFR213" s="129"/>
      <c r="TFS213" s="129"/>
      <c r="TFT213" s="129"/>
      <c r="TFU213" s="129"/>
      <c r="TFV213" s="129"/>
      <c r="TFW213" s="129"/>
      <c r="TFX213" s="129"/>
      <c r="TFY213" s="129"/>
      <c r="TFZ213" s="129"/>
      <c r="TGA213" s="129"/>
      <c r="TGB213" s="129"/>
      <c r="TGC213" s="129"/>
      <c r="TGD213" s="129"/>
      <c r="TGE213" s="129"/>
      <c r="TGF213" s="129"/>
      <c r="TGG213" s="129"/>
      <c r="TGH213" s="129"/>
      <c r="TGI213" s="129"/>
      <c r="TGJ213" s="129"/>
      <c r="TGK213" s="129"/>
      <c r="TGL213" s="129"/>
      <c r="TGM213" s="129"/>
      <c r="TGN213" s="129"/>
      <c r="TGO213" s="129"/>
      <c r="TGP213" s="129"/>
      <c r="TGQ213" s="129"/>
      <c r="TGR213" s="129"/>
      <c r="TGS213" s="129"/>
      <c r="TGT213" s="129"/>
      <c r="TGU213" s="129"/>
      <c r="TGV213" s="129"/>
      <c r="TGW213" s="129"/>
      <c r="TGX213" s="129"/>
      <c r="TGY213" s="129"/>
      <c r="TGZ213" s="129"/>
      <c r="THA213" s="129"/>
      <c r="THB213" s="129"/>
      <c r="THC213" s="129"/>
      <c r="THD213" s="129"/>
      <c r="THE213" s="129"/>
      <c r="THF213" s="129"/>
      <c r="THG213" s="129"/>
      <c r="THH213" s="129"/>
      <c r="THI213" s="129"/>
      <c r="THJ213" s="129"/>
      <c r="THK213" s="129"/>
      <c r="THL213" s="129"/>
      <c r="THM213" s="129"/>
      <c r="THN213" s="129"/>
      <c r="THO213" s="129"/>
      <c r="THP213" s="129"/>
      <c r="THQ213" s="129"/>
      <c r="THR213" s="129"/>
      <c r="THS213" s="129"/>
      <c r="THT213" s="129"/>
      <c r="THU213" s="129"/>
      <c r="THV213" s="129"/>
      <c r="THW213" s="129"/>
      <c r="THX213" s="129"/>
      <c r="THY213" s="129"/>
      <c r="THZ213" s="129"/>
      <c r="TIA213" s="129"/>
      <c r="TIB213" s="129"/>
      <c r="TIC213" s="129"/>
      <c r="TID213" s="129"/>
      <c r="TIE213" s="129"/>
      <c r="TIF213" s="129"/>
      <c r="TIG213" s="129"/>
      <c r="TIH213" s="129"/>
      <c r="TII213" s="129"/>
      <c r="TIJ213" s="129"/>
      <c r="TIK213" s="129"/>
      <c r="TIL213" s="129"/>
      <c r="TIM213" s="129"/>
      <c r="TIN213" s="129"/>
      <c r="TIO213" s="129"/>
      <c r="TIP213" s="129"/>
      <c r="TIQ213" s="129"/>
      <c r="TIR213" s="129"/>
      <c r="TIS213" s="129"/>
      <c r="TIT213" s="129"/>
      <c r="TIU213" s="129"/>
      <c r="TIV213" s="129"/>
      <c r="TIW213" s="129"/>
      <c r="TIX213" s="129"/>
      <c r="TIY213" s="129"/>
      <c r="TIZ213" s="129"/>
      <c r="TJA213" s="129"/>
      <c r="TJB213" s="129"/>
      <c r="TJC213" s="129"/>
      <c r="TJD213" s="129"/>
      <c r="TJE213" s="129"/>
      <c r="TJF213" s="129"/>
      <c r="TJG213" s="129"/>
      <c r="TJH213" s="129"/>
      <c r="TJI213" s="129"/>
      <c r="TJJ213" s="129"/>
      <c r="TJK213" s="129"/>
      <c r="TJL213" s="129"/>
      <c r="TJM213" s="129"/>
      <c r="TJN213" s="129"/>
      <c r="TJO213" s="129"/>
      <c r="TJP213" s="129"/>
      <c r="TJQ213" s="129"/>
      <c r="TJR213" s="129"/>
      <c r="TJS213" s="129"/>
      <c r="TJT213" s="129"/>
      <c r="TJU213" s="129"/>
      <c r="TJV213" s="129"/>
      <c r="TJW213" s="129"/>
      <c r="TJX213" s="129"/>
      <c r="TJY213" s="129"/>
      <c r="TJZ213" s="129"/>
      <c r="TKA213" s="129"/>
      <c r="TKB213" s="129"/>
      <c r="TKC213" s="129"/>
      <c r="TKD213" s="129"/>
      <c r="TKE213" s="129"/>
      <c r="TKF213" s="129"/>
      <c r="TKG213" s="129"/>
      <c r="TKH213" s="129"/>
      <c r="TKI213" s="129"/>
      <c r="TKJ213" s="129"/>
      <c r="TKK213" s="129"/>
      <c r="TKL213" s="129"/>
      <c r="TKM213" s="129"/>
      <c r="TKN213" s="129"/>
      <c r="TKO213" s="129"/>
      <c r="TKP213" s="129"/>
      <c r="TKQ213" s="129"/>
      <c r="TKR213" s="129"/>
      <c r="TKS213" s="129"/>
      <c r="TKT213" s="129"/>
      <c r="TKU213" s="129"/>
      <c r="TKV213" s="129"/>
      <c r="TKW213" s="129"/>
      <c r="TKX213" s="129"/>
      <c r="TKY213" s="129"/>
      <c r="TKZ213" s="129"/>
      <c r="TLA213" s="129"/>
      <c r="TLB213" s="129"/>
      <c r="TLC213" s="129"/>
      <c r="TLD213" s="129"/>
      <c r="TLE213" s="129"/>
      <c r="TLF213" s="129"/>
      <c r="TLG213" s="129"/>
      <c r="TLH213" s="129"/>
      <c r="TLI213" s="129"/>
      <c r="TLJ213" s="129"/>
      <c r="TLK213" s="129"/>
      <c r="TLL213" s="129"/>
      <c r="TLM213" s="129"/>
      <c r="TLN213" s="129"/>
      <c r="TLO213" s="129"/>
      <c r="TLP213" s="129"/>
      <c r="TLQ213" s="129"/>
      <c r="TLR213" s="129"/>
      <c r="TLS213" s="129"/>
      <c r="TLT213" s="129"/>
      <c r="TLU213" s="129"/>
      <c r="TLV213" s="129"/>
      <c r="TLW213" s="129"/>
      <c r="TLX213" s="129"/>
      <c r="TLY213" s="129"/>
      <c r="TLZ213" s="129"/>
      <c r="TMA213" s="129"/>
      <c r="TMB213" s="129"/>
      <c r="TMC213" s="129"/>
      <c r="TMD213" s="129"/>
      <c r="TME213" s="129"/>
      <c r="TMF213" s="129"/>
      <c r="TMG213" s="129"/>
      <c r="TMH213" s="129"/>
      <c r="TMI213" s="129"/>
      <c r="TMJ213" s="129"/>
      <c r="TMK213" s="129"/>
      <c r="TML213" s="129"/>
      <c r="TMM213" s="129"/>
      <c r="TMN213" s="129"/>
      <c r="TMO213" s="129"/>
      <c r="TMP213" s="129"/>
      <c r="TMQ213" s="129"/>
      <c r="TMR213" s="129"/>
      <c r="TMS213" s="129"/>
      <c r="TMT213" s="129"/>
      <c r="TMU213" s="129"/>
      <c r="TMV213" s="129"/>
      <c r="TMW213" s="129"/>
      <c r="TMX213" s="129"/>
      <c r="TMY213" s="129"/>
      <c r="TMZ213" s="129"/>
      <c r="TNA213" s="129"/>
      <c r="TNB213" s="129"/>
      <c r="TNC213" s="129"/>
      <c r="TND213" s="129"/>
      <c r="TNE213" s="129"/>
      <c r="TNF213" s="129"/>
      <c r="TNG213" s="129"/>
      <c r="TNH213" s="129"/>
      <c r="TNI213" s="129"/>
      <c r="TNJ213" s="129"/>
      <c r="TNK213" s="129"/>
      <c r="TNL213" s="129"/>
      <c r="TNM213" s="129"/>
      <c r="TNN213" s="129"/>
      <c r="TNO213" s="129"/>
      <c r="TNP213" s="129"/>
      <c r="TNQ213" s="129"/>
      <c r="TNR213" s="129"/>
      <c r="TNS213" s="129"/>
      <c r="TNT213" s="129"/>
      <c r="TNU213" s="129"/>
      <c r="TNV213" s="129"/>
      <c r="TNW213" s="129"/>
      <c r="TNX213" s="129"/>
      <c r="TNY213" s="129"/>
      <c r="TNZ213" s="129"/>
      <c r="TOA213" s="129"/>
      <c r="TOB213" s="129"/>
      <c r="TOC213" s="129"/>
      <c r="TOD213" s="129"/>
      <c r="TOE213" s="129"/>
      <c r="TOF213" s="129"/>
      <c r="TOG213" s="129"/>
      <c r="TOH213" s="129"/>
      <c r="TOI213" s="129"/>
      <c r="TOJ213" s="129"/>
      <c r="TOK213" s="129"/>
      <c r="TOL213" s="129"/>
      <c r="TOM213" s="129"/>
      <c r="TON213" s="129"/>
      <c r="TOO213" s="129"/>
      <c r="TOP213" s="129"/>
      <c r="TOQ213" s="129"/>
      <c r="TOR213" s="129"/>
      <c r="TOS213" s="129"/>
      <c r="TOT213" s="129"/>
      <c r="TOU213" s="129"/>
      <c r="TOV213" s="129"/>
      <c r="TOW213" s="129"/>
      <c r="TOX213" s="129"/>
      <c r="TOY213" s="129"/>
      <c r="TOZ213" s="129"/>
      <c r="TPA213" s="129"/>
      <c r="TPB213" s="129"/>
      <c r="TPC213" s="129"/>
      <c r="TPD213" s="129"/>
      <c r="TPE213" s="129"/>
      <c r="TPF213" s="129"/>
      <c r="TPG213" s="129"/>
      <c r="TPH213" s="129"/>
      <c r="TPI213" s="129"/>
      <c r="TPJ213" s="129"/>
      <c r="TPK213" s="129"/>
      <c r="TPL213" s="129"/>
      <c r="TPM213" s="129"/>
      <c r="TPN213" s="129"/>
      <c r="TPO213" s="129"/>
      <c r="TPP213" s="129"/>
      <c r="TPQ213" s="129"/>
      <c r="TPR213" s="129"/>
      <c r="TPS213" s="129"/>
      <c r="TPT213" s="129"/>
      <c r="TPU213" s="129"/>
      <c r="TPV213" s="129"/>
      <c r="TPW213" s="129"/>
      <c r="TPX213" s="129"/>
      <c r="TPY213" s="129"/>
      <c r="TPZ213" s="129"/>
      <c r="TQA213" s="129"/>
      <c r="TQB213" s="129"/>
      <c r="TQC213" s="129"/>
      <c r="TQD213" s="129"/>
      <c r="TQE213" s="129"/>
      <c r="TQF213" s="129"/>
      <c r="TQG213" s="129"/>
      <c r="TQH213" s="129"/>
      <c r="TQI213" s="129"/>
      <c r="TQJ213" s="129"/>
      <c r="TQK213" s="129"/>
      <c r="TQL213" s="129"/>
      <c r="TQM213" s="129"/>
      <c r="TQN213" s="129"/>
      <c r="TQO213" s="129"/>
      <c r="TQP213" s="129"/>
      <c r="TQQ213" s="129"/>
      <c r="TQR213" s="129"/>
      <c r="TQS213" s="129"/>
      <c r="TQT213" s="129"/>
      <c r="TQU213" s="129"/>
      <c r="TQV213" s="129"/>
      <c r="TQW213" s="129"/>
      <c r="TQX213" s="129"/>
      <c r="TQY213" s="129"/>
      <c r="TQZ213" s="129"/>
      <c r="TRA213" s="129"/>
      <c r="TRB213" s="129"/>
      <c r="TRC213" s="129"/>
      <c r="TRD213" s="129"/>
      <c r="TRE213" s="129"/>
      <c r="TRF213" s="129"/>
      <c r="TRG213" s="129"/>
      <c r="TRH213" s="129"/>
      <c r="TRI213" s="129"/>
      <c r="TRJ213" s="129"/>
      <c r="TRK213" s="129"/>
      <c r="TRL213" s="129"/>
      <c r="TRM213" s="129"/>
      <c r="TRN213" s="129"/>
      <c r="TRO213" s="129"/>
      <c r="TRP213" s="129"/>
      <c r="TRQ213" s="129"/>
      <c r="TRR213" s="129"/>
      <c r="TRS213" s="129"/>
      <c r="TRT213" s="129"/>
      <c r="TRU213" s="129"/>
      <c r="TRV213" s="129"/>
      <c r="TRW213" s="129"/>
      <c r="TRX213" s="129"/>
      <c r="TRY213" s="129"/>
      <c r="TRZ213" s="129"/>
      <c r="TSA213" s="129"/>
      <c r="TSB213" s="129"/>
      <c r="TSC213" s="129"/>
      <c r="TSD213" s="129"/>
      <c r="TSE213" s="129"/>
      <c r="TSF213" s="129"/>
      <c r="TSG213" s="129"/>
      <c r="TSH213" s="129"/>
      <c r="TSI213" s="129"/>
      <c r="TSJ213" s="129"/>
      <c r="TSK213" s="129"/>
      <c r="TSL213" s="129"/>
      <c r="TSM213" s="129"/>
      <c r="TSN213" s="129"/>
      <c r="TSO213" s="129"/>
      <c r="TSP213" s="129"/>
      <c r="TSQ213" s="129"/>
      <c r="TSR213" s="129"/>
      <c r="TSS213" s="129"/>
      <c r="TST213" s="129"/>
      <c r="TSU213" s="129"/>
      <c r="TSV213" s="129"/>
      <c r="TSW213" s="129"/>
      <c r="TSX213" s="129"/>
      <c r="TSY213" s="129"/>
      <c r="TSZ213" s="129"/>
      <c r="TTA213" s="129"/>
      <c r="TTB213" s="129"/>
      <c r="TTC213" s="129"/>
      <c r="TTD213" s="129"/>
      <c r="TTE213" s="129"/>
      <c r="TTF213" s="129"/>
      <c r="TTG213" s="129"/>
      <c r="TTH213" s="129"/>
      <c r="TTI213" s="129"/>
      <c r="TTJ213" s="129"/>
      <c r="TTK213" s="129"/>
      <c r="TTL213" s="129"/>
      <c r="TTM213" s="129"/>
      <c r="TTN213" s="129"/>
      <c r="TTO213" s="129"/>
      <c r="TTP213" s="129"/>
      <c r="TTQ213" s="129"/>
      <c r="TTR213" s="129"/>
      <c r="TTS213" s="129"/>
      <c r="TTT213" s="129"/>
      <c r="TTU213" s="129"/>
      <c r="TTV213" s="129"/>
      <c r="TTW213" s="129"/>
      <c r="TTX213" s="129"/>
      <c r="TTY213" s="129"/>
      <c r="TTZ213" s="129"/>
      <c r="TUA213" s="129"/>
      <c r="TUB213" s="129"/>
      <c r="TUC213" s="129"/>
      <c r="TUD213" s="129"/>
      <c r="TUE213" s="129"/>
      <c r="TUF213" s="129"/>
      <c r="TUG213" s="129"/>
      <c r="TUH213" s="129"/>
      <c r="TUI213" s="129"/>
      <c r="TUJ213" s="129"/>
      <c r="TUK213" s="129"/>
      <c r="TUL213" s="129"/>
      <c r="TUM213" s="129"/>
      <c r="TUN213" s="129"/>
      <c r="TUO213" s="129"/>
      <c r="TUP213" s="129"/>
      <c r="TUQ213" s="129"/>
      <c r="TUR213" s="129"/>
      <c r="TUS213" s="129"/>
      <c r="TUT213" s="129"/>
      <c r="TUU213" s="129"/>
      <c r="TUV213" s="129"/>
      <c r="TUW213" s="129"/>
      <c r="TUX213" s="129"/>
      <c r="TUY213" s="129"/>
      <c r="TUZ213" s="129"/>
      <c r="TVA213" s="129"/>
      <c r="TVB213" s="129"/>
      <c r="TVC213" s="129"/>
      <c r="TVD213" s="129"/>
      <c r="TVE213" s="129"/>
      <c r="TVF213" s="129"/>
      <c r="TVG213" s="129"/>
      <c r="TVH213" s="129"/>
      <c r="TVI213" s="129"/>
      <c r="TVJ213" s="129"/>
      <c r="TVK213" s="129"/>
      <c r="TVL213" s="129"/>
      <c r="TVM213" s="129"/>
      <c r="TVN213" s="129"/>
      <c r="TVO213" s="129"/>
      <c r="TVP213" s="129"/>
      <c r="TVQ213" s="129"/>
      <c r="TVR213" s="129"/>
      <c r="TVS213" s="129"/>
      <c r="TVT213" s="129"/>
      <c r="TVU213" s="129"/>
      <c r="TVV213" s="129"/>
      <c r="TVW213" s="129"/>
      <c r="TVX213" s="129"/>
      <c r="TVY213" s="129"/>
      <c r="TVZ213" s="129"/>
      <c r="TWA213" s="129"/>
      <c r="TWB213" s="129"/>
      <c r="TWC213" s="129"/>
      <c r="TWD213" s="129"/>
      <c r="TWE213" s="129"/>
      <c r="TWF213" s="129"/>
      <c r="TWG213" s="129"/>
      <c r="TWH213" s="129"/>
      <c r="TWI213" s="129"/>
      <c r="TWJ213" s="129"/>
      <c r="TWK213" s="129"/>
      <c r="TWL213" s="129"/>
      <c r="TWM213" s="129"/>
      <c r="TWN213" s="129"/>
      <c r="TWO213" s="129"/>
      <c r="TWP213" s="129"/>
      <c r="TWQ213" s="129"/>
      <c r="TWR213" s="129"/>
      <c r="TWS213" s="129"/>
      <c r="TWT213" s="129"/>
      <c r="TWU213" s="129"/>
      <c r="TWV213" s="129"/>
      <c r="TWW213" s="129"/>
      <c r="TWX213" s="129"/>
      <c r="TWY213" s="129"/>
      <c r="TWZ213" s="129"/>
      <c r="TXA213" s="129"/>
      <c r="TXB213" s="129"/>
      <c r="TXC213" s="129"/>
      <c r="TXD213" s="129"/>
      <c r="TXE213" s="129"/>
      <c r="TXF213" s="129"/>
      <c r="TXG213" s="129"/>
      <c r="TXH213" s="129"/>
      <c r="TXI213" s="129"/>
      <c r="TXJ213" s="129"/>
      <c r="TXK213" s="129"/>
      <c r="TXL213" s="129"/>
      <c r="TXM213" s="129"/>
      <c r="TXN213" s="129"/>
      <c r="TXO213" s="129"/>
      <c r="TXP213" s="129"/>
      <c r="TXQ213" s="129"/>
      <c r="TXR213" s="129"/>
      <c r="TXS213" s="129"/>
      <c r="TXT213" s="129"/>
      <c r="TXU213" s="129"/>
      <c r="TXV213" s="129"/>
      <c r="TXW213" s="129"/>
      <c r="TXX213" s="129"/>
      <c r="TXY213" s="129"/>
      <c r="TXZ213" s="129"/>
      <c r="TYA213" s="129"/>
      <c r="TYB213" s="129"/>
      <c r="TYC213" s="129"/>
      <c r="TYD213" s="129"/>
      <c r="TYE213" s="129"/>
      <c r="TYF213" s="129"/>
      <c r="TYG213" s="129"/>
      <c r="TYH213" s="129"/>
      <c r="TYI213" s="129"/>
      <c r="TYJ213" s="129"/>
      <c r="TYK213" s="129"/>
      <c r="TYL213" s="129"/>
      <c r="TYM213" s="129"/>
      <c r="TYN213" s="129"/>
      <c r="TYO213" s="129"/>
      <c r="TYP213" s="129"/>
      <c r="TYQ213" s="129"/>
      <c r="TYR213" s="129"/>
      <c r="TYS213" s="129"/>
      <c r="TYT213" s="129"/>
      <c r="TYU213" s="129"/>
      <c r="TYV213" s="129"/>
      <c r="TYW213" s="129"/>
      <c r="TYX213" s="129"/>
      <c r="TYY213" s="129"/>
      <c r="TYZ213" s="129"/>
      <c r="TZA213" s="129"/>
      <c r="TZB213" s="129"/>
      <c r="TZC213" s="129"/>
      <c r="TZD213" s="129"/>
      <c r="TZE213" s="129"/>
      <c r="TZF213" s="129"/>
      <c r="TZG213" s="129"/>
      <c r="TZH213" s="129"/>
      <c r="TZI213" s="129"/>
      <c r="TZJ213" s="129"/>
      <c r="TZK213" s="129"/>
      <c r="TZL213" s="129"/>
      <c r="TZM213" s="129"/>
      <c r="TZN213" s="129"/>
      <c r="TZO213" s="129"/>
      <c r="TZP213" s="129"/>
      <c r="TZQ213" s="129"/>
      <c r="TZR213" s="129"/>
      <c r="TZS213" s="129"/>
      <c r="TZT213" s="129"/>
      <c r="TZU213" s="129"/>
      <c r="TZV213" s="129"/>
      <c r="TZW213" s="129"/>
      <c r="TZX213" s="129"/>
      <c r="TZY213" s="129"/>
      <c r="TZZ213" s="129"/>
      <c r="UAA213" s="129"/>
      <c r="UAB213" s="129"/>
      <c r="UAC213" s="129"/>
      <c r="UAD213" s="129"/>
      <c r="UAE213" s="129"/>
      <c r="UAF213" s="129"/>
      <c r="UAG213" s="129"/>
      <c r="UAH213" s="129"/>
      <c r="UAI213" s="129"/>
      <c r="UAJ213" s="129"/>
      <c r="UAK213" s="129"/>
      <c r="UAL213" s="129"/>
      <c r="UAM213" s="129"/>
      <c r="UAN213" s="129"/>
      <c r="UAO213" s="129"/>
      <c r="UAP213" s="129"/>
      <c r="UAQ213" s="129"/>
      <c r="UAR213" s="129"/>
      <c r="UAS213" s="129"/>
      <c r="UAT213" s="129"/>
      <c r="UAU213" s="129"/>
      <c r="UAV213" s="129"/>
      <c r="UAW213" s="129"/>
      <c r="UAX213" s="129"/>
      <c r="UAY213" s="129"/>
      <c r="UAZ213" s="129"/>
      <c r="UBA213" s="129"/>
      <c r="UBB213" s="129"/>
      <c r="UBC213" s="129"/>
      <c r="UBD213" s="129"/>
      <c r="UBE213" s="129"/>
      <c r="UBF213" s="129"/>
      <c r="UBG213" s="129"/>
      <c r="UBH213" s="129"/>
      <c r="UBI213" s="129"/>
      <c r="UBJ213" s="129"/>
      <c r="UBK213" s="129"/>
      <c r="UBL213" s="129"/>
      <c r="UBM213" s="129"/>
      <c r="UBN213" s="129"/>
      <c r="UBO213" s="129"/>
      <c r="UBP213" s="129"/>
      <c r="UBQ213" s="129"/>
      <c r="UBR213" s="129"/>
      <c r="UBS213" s="129"/>
      <c r="UBT213" s="129"/>
      <c r="UBU213" s="129"/>
      <c r="UBV213" s="129"/>
      <c r="UBW213" s="129"/>
      <c r="UBX213" s="129"/>
      <c r="UBY213" s="129"/>
      <c r="UBZ213" s="129"/>
      <c r="UCA213" s="129"/>
      <c r="UCB213" s="129"/>
      <c r="UCC213" s="129"/>
      <c r="UCD213" s="129"/>
      <c r="UCE213" s="129"/>
      <c r="UCF213" s="129"/>
      <c r="UCG213" s="129"/>
      <c r="UCH213" s="129"/>
      <c r="UCI213" s="129"/>
      <c r="UCJ213" s="129"/>
      <c r="UCK213" s="129"/>
      <c r="UCL213" s="129"/>
      <c r="UCM213" s="129"/>
      <c r="UCN213" s="129"/>
      <c r="UCO213" s="129"/>
      <c r="UCP213" s="129"/>
      <c r="UCQ213" s="129"/>
      <c r="UCR213" s="129"/>
      <c r="UCS213" s="129"/>
      <c r="UCT213" s="129"/>
      <c r="UCU213" s="129"/>
      <c r="UCV213" s="129"/>
      <c r="UCW213" s="129"/>
      <c r="UCX213" s="129"/>
      <c r="UCY213" s="129"/>
      <c r="UCZ213" s="129"/>
      <c r="UDA213" s="129"/>
      <c r="UDB213" s="129"/>
      <c r="UDC213" s="129"/>
      <c r="UDD213" s="129"/>
      <c r="UDE213" s="129"/>
      <c r="UDF213" s="129"/>
      <c r="UDG213" s="129"/>
      <c r="UDH213" s="129"/>
      <c r="UDI213" s="129"/>
      <c r="UDJ213" s="129"/>
      <c r="UDK213" s="129"/>
      <c r="UDL213" s="129"/>
      <c r="UDM213" s="129"/>
      <c r="UDN213" s="129"/>
      <c r="UDO213" s="129"/>
      <c r="UDP213" s="129"/>
      <c r="UDQ213" s="129"/>
      <c r="UDR213" s="129"/>
      <c r="UDS213" s="129"/>
      <c r="UDT213" s="129"/>
      <c r="UDU213" s="129"/>
      <c r="UDV213" s="129"/>
      <c r="UDW213" s="129"/>
      <c r="UDX213" s="129"/>
      <c r="UDY213" s="129"/>
      <c r="UDZ213" s="129"/>
      <c r="UEA213" s="129"/>
      <c r="UEB213" s="129"/>
      <c r="UEC213" s="129"/>
      <c r="UED213" s="129"/>
      <c r="UEE213" s="129"/>
      <c r="UEF213" s="129"/>
      <c r="UEG213" s="129"/>
      <c r="UEH213" s="129"/>
      <c r="UEI213" s="129"/>
      <c r="UEJ213" s="129"/>
      <c r="UEK213" s="129"/>
      <c r="UEL213" s="129"/>
      <c r="UEM213" s="129"/>
      <c r="UEN213" s="129"/>
      <c r="UEO213" s="129"/>
      <c r="UEP213" s="129"/>
      <c r="UEQ213" s="129"/>
      <c r="UER213" s="129"/>
      <c r="UES213" s="129"/>
      <c r="UET213" s="129"/>
      <c r="UEU213" s="129"/>
      <c r="UEV213" s="129"/>
      <c r="UEW213" s="129"/>
      <c r="UEX213" s="129"/>
      <c r="UEY213" s="129"/>
      <c r="UEZ213" s="129"/>
      <c r="UFA213" s="129"/>
      <c r="UFB213" s="129"/>
      <c r="UFC213" s="129"/>
      <c r="UFD213" s="129"/>
      <c r="UFE213" s="129"/>
      <c r="UFF213" s="129"/>
      <c r="UFG213" s="129"/>
      <c r="UFH213" s="129"/>
      <c r="UFI213" s="129"/>
      <c r="UFJ213" s="129"/>
      <c r="UFK213" s="129"/>
      <c r="UFL213" s="129"/>
      <c r="UFM213" s="129"/>
      <c r="UFN213" s="129"/>
      <c r="UFO213" s="129"/>
      <c r="UFP213" s="129"/>
      <c r="UFQ213" s="129"/>
      <c r="UFR213" s="129"/>
      <c r="UFS213" s="129"/>
      <c r="UFT213" s="129"/>
      <c r="UFU213" s="129"/>
      <c r="UFV213" s="129"/>
      <c r="UFW213" s="129"/>
      <c r="UFX213" s="129"/>
      <c r="UFY213" s="129"/>
      <c r="UFZ213" s="129"/>
      <c r="UGA213" s="129"/>
      <c r="UGB213" s="129"/>
      <c r="UGC213" s="129"/>
      <c r="UGD213" s="129"/>
      <c r="UGE213" s="129"/>
      <c r="UGF213" s="129"/>
      <c r="UGG213" s="129"/>
      <c r="UGH213" s="129"/>
      <c r="UGI213" s="129"/>
      <c r="UGJ213" s="129"/>
      <c r="UGK213" s="129"/>
      <c r="UGL213" s="129"/>
      <c r="UGM213" s="129"/>
      <c r="UGN213" s="129"/>
      <c r="UGO213" s="129"/>
      <c r="UGP213" s="129"/>
      <c r="UGQ213" s="129"/>
      <c r="UGR213" s="129"/>
      <c r="UGS213" s="129"/>
      <c r="UGT213" s="129"/>
      <c r="UGU213" s="129"/>
      <c r="UGV213" s="129"/>
      <c r="UGW213" s="129"/>
      <c r="UGX213" s="129"/>
      <c r="UGY213" s="129"/>
      <c r="UGZ213" s="129"/>
      <c r="UHA213" s="129"/>
      <c r="UHB213" s="129"/>
      <c r="UHC213" s="129"/>
      <c r="UHD213" s="129"/>
      <c r="UHE213" s="129"/>
      <c r="UHF213" s="129"/>
      <c r="UHG213" s="129"/>
      <c r="UHH213" s="129"/>
      <c r="UHI213" s="129"/>
      <c r="UHJ213" s="129"/>
      <c r="UHK213" s="129"/>
      <c r="UHL213" s="129"/>
      <c r="UHM213" s="129"/>
      <c r="UHN213" s="129"/>
      <c r="UHO213" s="129"/>
      <c r="UHP213" s="129"/>
      <c r="UHQ213" s="129"/>
      <c r="UHR213" s="129"/>
      <c r="UHS213" s="129"/>
      <c r="UHT213" s="129"/>
      <c r="UHU213" s="129"/>
      <c r="UHV213" s="129"/>
      <c r="UHW213" s="129"/>
      <c r="UHX213" s="129"/>
      <c r="UHY213" s="129"/>
      <c r="UHZ213" s="129"/>
      <c r="UIA213" s="129"/>
      <c r="UIB213" s="129"/>
      <c r="UIC213" s="129"/>
      <c r="UID213" s="129"/>
      <c r="UIE213" s="129"/>
      <c r="UIF213" s="129"/>
      <c r="UIG213" s="129"/>
      <c r="UIH213" s="129"/>
      <c r="UII213" s="129"/>
      <c r="UIJ213" s="129"/>
      <c r="UIK213" s="129"/>
      <c r="UIL213" s="129"/>
      <c r="UIM213" s="129"/>
      <c r="UIN213" s="129"/>
      <c r="UIO213" s="129"/>
      <c r="UIP213" s="129"/>
      <c r="UIQ213" s="129"/>
      <c r="UIR213" s="129"/>
      <c r="UIS213" s="129"/>
      <c r="UIT213" s="129"/>
      <c r="UIU213" s="129"/>
      <c r="UIV213" s="129"/>
      <c r="UIW213" s="129"/>
      <c r="UIX213" s="129"/>
      <c r="UIY213" s="129"/>
      <c r="UIZ213" s="129"/>
      <c r="UJA213" s="129"/>
      <c r="UJB213" s="129"/>
      <c r="UJC213" s="129"/>
      <c r="UJD213" s="129"/>
      <c r="UJE213" s="129"/>
      <c r="UJF213" s="129"/>
      <c r="UJG213" s="129"/>
      <c r="UJH213" s="129"/>
      <c r="UJI213" s="129"/>
      <c r="UJJ213" s="129"/>
      <c r="UJK213" s="129"/>
      <c r="UJL213" s="129"/>
      <c r="UJM213" s="129"/>
      <c r="UJN213" s="129"/>
      <c r="UJO213" s="129"/>
      <c r="UJP213" s="129"/>
      <c r="UJQ213" s="129"/>
      <c r="UJR213" s="129"/>
      <c r="UJS213" s="129"/>
      <c r="UJT213" s="129"/>
      <c r="UJU213" s="129"/>
      <c r="UJV213" s="129"/>
      <c r="UJW213" s="129"/>
      <c r="UJX213" s="129"/>
      <c r="UJY213" s="129"/>
      <c r="UJZ213" s="129"/>
      <c r="UKA213" s="129"/>
      <c r="UKB213" s="129"/>
      <c r="UKC213" s="129"/>
      <c r="UKD213" s="129"/>
      <c r="UKE213" s="129"/>
      <c r="UKF213" s="129"/>
      <c r="UKG213" s="129"/>
      <c r="UKH213" s="129"/>
      <c r="UKI213" s="129"/>
      <c r="UKJ213" s="129"/>
      <c r="UKK213" s="129"/>
      <c r="UKL213" s="129"/>
      <c r="UKM213" s="129"/>
      <c r="UKN213" s="129"/>
      <c r="UKO213" s="129"/>
      <c r="UKP213" s="129"/>
      <c r="UKQ213" s="129"/>
      <c r="UKR213" s="129"/>
      <c r="UKS213" s="129"/>
      <c r="UKT213" s="129"/>
      <c r="UKU213" s="129"/>
      <c r="UKV213" s="129"/>
      <c r="UKW213" s="129"/>
      <c r="UKX213" s="129"/>
      <c r="UKY213" s="129"/>
      <c r="UKZ213" s="129"/>
      <c r="ULA213" s="129"/>
      <c r="ULB213" s="129"/>
      <c r="ULC213" s="129"/>
      <c r="ULD213" s="129"/>
      <c r="ULE213" s="129"/>
      <c r="ULF213" s="129"/>
      <c r="ULG213" s="129"/>
      <c r="ULH213" s="129"/>
      <c r="ULI213" s="129"/>
      <c r="ULJ213" s="129"/>
      <c r="ULK213" s="129"/>
      <c r="ULL213" s="129"/>
      <c r="ULM213" s="129"/>
      <c r="ULN213" s="129"/>
      <c r="ULO213" s="129"/>
      <c r="ULP213" s="129"/>
      <c r="ULQ213" s="129"/>
      <c r="ULR213" s="129"/>
      <c r="ULS213" s="129"/>
      <c r="ULT213" s="129"/>
      <c r="ULU213" s="129"/>
      <c r="ULV213" s="129"/>
      <c r="ULW213" s="129"/>
      <c r="ULX213" s="129"/>
      <c r="ULY213" s="129"/>
      <c r="ULZ213" s="129"/>
      <c r="UMA213" s="129"/>
      <c r="UMB213" s="129"/>
      <c r="UMC213" s="129"/>
      <c r="UMD213" s="129"/>
      <c r="UME213" s="129"/>
      <c r="UMF213" s="129"/>
      <c r="UMG213" s="129"/>
      <c r="UMH213" s="129"/>
      <c r="UMI213" s="129"/>
      <c r="UMJ213" s="129"/>
      <c r="UMK213" s="129"/>
      <c r="UML213" s="129"/>
      <c r="UMM213" s="129"/>
      <c r="UMN213" s="129"/>
      <c r="UMO213" s="129"/>
      <c r="UMP213" s="129"/>
      <c r="UMQ213" s="129"/>
      <c r="UMR213" s="129"/>
      <c r="UMS213" s="129"/>
      <c r="UMT213" s="129"/>
      <c r="UMU213" s="129"/>
      <c r="UMV213" s="129"/>
      <c r="UMW213" s="129"/>
      <c r="UMX213" s="129"/>
      <c r="UMY213" s="129"/>
      <c r="UMZ213" s="129"/>
      <c r="UNA213" s="129"/>
      <c r="UNB213" s="129"/>
      <c r="UNC213" s="129"/>
      <c r="UND213" s="129"/>
      <c r="UNE213" s="129"/>
      <c r="UNF213" s="129"/>
      <c r="UNG213" s="129"/>
      <c r="UNH213" s="129"/>
      <c r="UNI213" s="129"/>
      <c r="UNJ213" s="129"/>
      <c r="UNK213" s="129"/>
      <c r="UNL213" s="129"/>
      <c r="UNM213" s="129"/>
      <c r="UNN213" s="129"/>
      <c r="UNO213" s="129"/>
      <c r="UNP213" s="129"/>
      <c r="UNQ213" s="129"/>
      <c r="UNR213" s="129"/>
      <c r="UNS213" s="129"/>
      <c r="UNT213" s="129"/>
      <c r="UNU213" s="129"/>
      <c r="UNV213" s="129"/>
      <c r="UNW213" s="129"/>
      <c r="UNX213" s="129"/>
      <c r="UNY213" s="129"/>
      <c r="UNZ213" s="129"/>
      <c r="UOA213" s="129"/>
      <c r="UOB213" s="129"/>
      <c r="UOC213" s="129"/>
      <c r="UOD213" s="129"/>
      <c r="UOE213" s="129"/>
      <c r="UOF213" s="129"/>
      <c r="UOG213" s="129"/>
      <c r="UOH213" s="129"/>
      <c r="UOI213" s="129"/>
      <c r="UOJ213" s="129"/>
      <c r="UOK213" s="129"/>
      <c r="UOL213" s="129"/>
      <c r="UOM213" s="129"/>
      <c r="UON213" s="129"/>
      <c r="UOO213" s="129"/>
      <c r="UOP213" s="129"/>
      <c r="UOQ213" s="129"/>
      <c r="UOR213" s="129"/>
      <c r="UOS213" s="129"/>
      <c r="UOT213" s="129"/>
      <c r="UOU213" s="129"/>
      <c r="UOV213" s="129"/>
      <c r="UOW213" s="129"/>
      <c r="UOX213" s="129"/>
      <c r="UOY213" s="129"/>
      <c r="UOZ213" s="129"/>
      <c r="UPA213" s="129"/>
      <c r="UPB213" s="129"/>
      <c r="UPC213" s="129"/>
      <c r="UPD213" s="129"/>
      <c r="UPE213" s="129"/>
      <c r="UPF213" s="129"/>
      <c r="UPG213" s="129"/>
      <c r="UPH213" s="129"/>
      <c r="UPI213" s="129"/>
      <c r="UPJ213" s="129"/>
      <c r="UPK213" s="129"/>
      <c r="UPL213" s="129"/>
      <c r="UPM213" s="129"/>
      <c r="UPN213" s="129"/>
      <c r="UPO213" s="129"/>
      <c r="UPP213" s="129"/>
      <c r="UPQ213" s="129"/>
      <c r="UPR213" s="129"/>
      <c r="UPS213" s="129"/>
      <c r="UPT213" s="129"/>
      <c r="UPU213" s="129"/>
      <c r="UPV213" s="129"/>
      <c r="UPW213" s="129"/>
      <c r="UPX213" s="129"/>
      <c r="UPY213" s="129"/>
      <c r="UPZ213" s="129"/>
      <c r="UQA213" s="129"/>
      <c r="UQB213" s="129"/>
      <c r="UQC213" s="129"/>
      <c r="UQD213" s="129"/>
      <c r="UQE213" s="129"/>
      <c r="UQF213" s="129"/>
      <c r="UQG213" s="129"/>
      <c r="UQH213" s="129"/>
      <c r="UQI213" s="129"/>
      <c r="UQJ213" s="129"/>
      <c r="UQK213" s="129"/>
      <c r="UQL213" s="129"/>
      <c r="UQM213" s="129"/>
      <c r="UQN213" s="129"/>
      <c r="UQO213" s="129"/>
      <c r="UQP213" s="129"/>
      <c r="UQQ213" s="129"/>
      <c r="UQR213" s="129"/>
      <c r="UQS213" s="129"/>
      <c r="UQT213" s="129"/>
      <c r="UQU213" s="129"/>
      <c r="UQV213" s="129"/>
      <c r="UQW213" s="129"/>
      <c r="UQX213" s="129"/>
      <c r="UQY213" s="129"/>
      <c r="UQZ213" s="129"/>
      <c r="URA213" s="129"/>
      <c r="URB213" s="129"/>
      <c r="URC213" s="129"/>
      <c r="URD213" s="129"/>
      <c r="URE213" s="129"/>
      <c r="URF213" s="129"/>
      <c r="URG213" s="129"/>
      <c r="URH213" s="129"/>
      <c r="URI213" s="129"/>
      <c r="URJ213" s="129"/>
      <c r="URK213" s="129"/>
      <c r="URL213" s="129"/>
      <c r="URM213" s="129"/>
      <c r="URN213" s="129"/>
      <c r="URO213" s="129"/>
      <c r="URP213" s="129"/>
      <c r="URQ213" s="129"/>
      <c r="URR213" s="129"/>
      <c r="URS213" s="129"/>
      <c r="URT213" s="129"/>
      <c r="URU213" s="129"/>
      <c r="URV213" s="129"/>
      <c r="URW213" s="129"/>
      <c r="URX213" s="129"/>
      <c r="URY213" s="129"/>
      <c r="URZ213" s="129"/>
      <c r="USA213" s="129"/>
      <c r="USB213" s="129"/>
      <c r="USC213" s="129"/>
      <c r="USD213" s="129"/>
      <c r="USE213" s="129"/>
      <c r="USF213" s="129"/>
      <c r="USG213" s="129"/>
      <c r="USH213" s="129"/>
      <c r="USI213" s="129"/>
      <c r="USJ213" s="129"/>
      <c r="USK213" s="129"/>
      <c r="USL213" s="129"/>
      <c r="USM213" s="129"/>
      <c r="USN213" s="129"/>
      <c r="USO213" s="129"/>
      <c r="USP213" s="129"/>
      <c r="USQ213" s="129"/>
      <c r="USR213" s="129"/>
      <c r="USS213" s="129"/>
      <c r="UST213" s="129"/>
      <c r="USU213" s="129"/>
      <c r="USV213" s="129"/>
      <c r="USW213" s="129"/>
      <c r="USX213" s="129"/>
      <c r="USY213" s="129"/>
      <c r="USZ213" s="129"/>
      <c r="UTA213" s="129"/>
      <c r="UTB213" s="129"/>
      <c r="UTC213" s="129"/>
      <c r="UTD213" s="129"/>
      <c r="UTE213" s="129"/>
      <c r="UTF213" s="129"/>
      <c r="UTG213" s="129"/>
      <c r="UTH213" s="129"/>
      <c r="UTI213" s="129"/>
      <c r="UTJ213" s="129"/>
      <c r="UTK213" s="129"/>
      <c r="UTL213" s="129"/>
      <c r="UTM213" s="129"/>
      <c r="UTN213" s="129"/>
      <c r="UTO213" s="129"/>
      <c r="UTP213" s="129"/>
      <c r="UTQ213" s="129"/>
      <c r="UTR213" s="129"/>
      <c r="UTS213" s="129"/>
      <c r="UTT213" s="129"/>
      <c r="UTU213" s="129"/>
      <c r="UTV213" s="129"/>
      <c r="UTW213" s="129"/>
      <c r="UTX213" s="129"/>
      <c r="UTY213" s="129"/>
      <c r="UTZ213" s="129"/>
      <c r="UUA213" s="129"/>
      <c r="UUB213" s="129"/>
      <c r="UUC213" s="129"/>
      <c r="UUD213" s="129"/>
      <c r="UUE213" s="129"/>
      <c r="UUF213" s="129"/>
      <c r="UUG213" s="129"/>
      <c r="UUH213" s="129"/>
      <c r="UUI213" s="129"/>
      <c r="UUJ213" s="129"/>
      <c r="UUK213" s="129"/>
      <c r="UUL213" s="129"/>
      <c r="UUM213" s="129"/>
      <c r="UUN213" s="129"/>
      <c r="UUO213" s="129"/>
      <c r="UUP213" s="129"/>
      <c r="UUQ213" s="129"/>
      <c r="UUR213" s="129"/>
      <c r="UUS213" s="129"/>
      <c r="UUT213" s="129"/>
      <c r="UUU213" s="129"/>
      <c r="UUV213" s="129"/>
      <c r="UUW213" s="129"/>
      <c r="UUX213" s="129"/>
      <c r="UUY213" s="129"/>
      <c r="UUZ213" s="129"/>
      <c r="UVA213" s="129"/>
      <c r="UVB213" s="129"/>
      <c r="UVC213" s="129"/>
      <c r="UVD213" s="129"/>
      <c r="UVE213" s="129"/>
      <c r="UVF213" s="129"/>
      <c r="UVG213" s="129"/>
      <c r="UVH213" s="129"/>
      <c r="UVI213" s="129"/>
      <c r="UVJ213" s="129"/>
      <c r="UVK213" s="129"/>
      <c r="UVL213" s="129"/>
      <c r="UVM213" s="129"/>
      <c r="UVN213" s="129"/>
      <c r="UVO213" s="129"/>
      <c r="UVP213" s="129"/>
      <c r="UVQ213" s="129"/>
      <c r="UVR213" s="129"/>
      <c r="UVS213" s="129"/>
      <c r="UVT213" s="129"/>
      <c r="UVU213" s="129"/>
      <c r="UVV213" s="129"/>
      <c r="UVW213" s="129"/>
      <c r="UVX213" s="129"/>
      <c r="UVY213" s="129"/>
      <c r="UVZ213" s="129"/>
      <c r="UWA213" s="129"/>
      <c r="UWB213" s="129"/>
      <c r="UWC213" s="129"/>
      <c r="UWD213" s="129"/>
      <c r="UWE213" s="129"/>
      <c r="UWF213" s="129"/>
      <c r="UWG213" s="129"/>
      <c r="UWH213" s="129"/>
      <c r="UWI213" s="129"/>
      <c r="UWJ213" s="129"/>
      <c r="UWK213" s="129"/>
      <c r="UWL213" s="129"/>
      <c r="UWM213" s="129"/>
      <c r="UWN213" s="129"/>
      <c r="UWO213" s="129"/>
      <c r="UWP213" s="129"/>
      <c r="UWQ213" s="129"/>
      <c r="UWR213" s="129"/>
      <c r="UWS213" s="129"/>
      <c r="UWT213" s="129"/>
      <c r="UWU213" s="129"/>
      <c r="UWV213" s="129"/>
      <c r="UWW213" s="129"/>
      <c r="UWX213" s="129"/>
      <c r="UWY213" s="129"/>
      <c r="UWZ213" s="129"/>
      <c r="UXA213" s="129"/>
      <c r="UXB213" s="129"/>
      <c r="UXC213" s="129"/>
      <c r="UXD213" s="129"/>
      <c r="UXE213" s="129"/>
      <c r="UXF213" s="129"/>
      <c r="UXG213" s="129"/>
      <c r="UXH213" s="129"/>
      <c r="UXI213" s="129"/>
      <c r="UXJ213" s="129"/>
      <c r="UXK213" s="129"/>
      <c r="UXL213" s="129"/>
      <c r="UXM213" s="129"/>
      <c r="UXN213" s="129"/>
      <c r="UXO213" s="129"/>
      <c r="UXP213" s="129"/>
      <c r="UXQ213" s="129"/>
      <c r="UXR213" s="129"/>
      <c r="UXS213" s="129"/>
      <c r="UXT213" s="129"/>
      <c r="UXU213" s="129"/>
      <c r="UXV213" s="129"/>
      <c r="UXW213" s="129"/>
      <c r="UXX213" s="129"/>
      <c r="UXY213" s="129"/>
      <c r="UXZ213" s="129"/>
      <c r="UYA213" s="129"/>
      <c r="UYB213" s="129"/>
      <c r="UYC213" s="129"/>
      <c r="UYD213" s="129"/>
      <c r="UYE213" s="129"/>
      <c r="UYF213" s="129"/>
      <c r="UYG213" s="129"/>
      <c r="UYH213" s="129"/>
      <c r="UYI213" s="129"/>
      <c r="UYJ213" s="129"/>
      <c r="UYK213" s="129"/>
      <c r="UYL213" s="129"/>
      <c r="UYM213" s="129"/>
      <c r="UYN213" s="129"/>
      <c r="UYO213" s="129"/>
      <c r="UYP213" s="129"/>
      <c r="UYQ213" s="129"/>
      <c r="UYR213" s="129"/>
      <c r="UYS213" s="129"/>
      <c r="UYT213" s="129"/>
      <c r="UYU213" s="129"/>
      <c r="UYV213" s="129"/>
      <c r="UYW213" s="129"/>
      <c r="UYX213" s="129"/>
      <c r="UYY213" s="129"/>
      <c r="UYZ213" s="129"/>
      <c r="UZA213" s="129"/>
      <c r="UZB213" s="129"/>
      <c r="UZC213" s="129"/>
      <c r="UZD213" s="129"/>
      <c r="UZE213" s="129"/>
      <c r="UZF213" s="129"/>
      <c r="UZG213" s="129"/>
      <c r="UZH213" s="129"/>
      <c r="UZI213" s="129"/>
      <c r="UZJ213" s="129"/>
      <c r="UZK213" s="129"/>
      <c r="UZL213" s="129"/>
      <c r="UZM213" s="129"/>
      <c r="UZN213" s="129"/>
      <c r="UZO213" s="129"/>
      <c r="UZP213" s="129"/>
      <c r="UZQ213" s="129"/>
      <c r="UZR213" s="129"/>
      <c r="UZS213" s="129"/>
      <c r="UZT213" s="129"/>
      <c r="UZU213" s="129"/>
      <c r="UZV213" s="129"/>
      <c r="UZW213" s="129"/>
      <c r="UZX213" s="129"/>
      <c r="UZY213" s="129"/>
      <c r="UZZ213" s="129"/>
      <c r="VAA213" s="129"/>
      <c r="VAB213" s="129"/>
      <c r="VAC213" s="129"/>
      <c r="VAD213" s="129"/>
      <c r="VAE213" s="129"/>
      <c r="VAF213" s="129"/>
      <c r="VAG213" s="129"/>
      <c r="VAH213" s="129"/>
      <c r="VAI213" s="129"/>
      <c r="VAJ213" s="129"/>
      <c r="VAK213" s="129"/>
      <c r="VAL213" s="129"/>
      <c r="VAM213" s="129"/>
      <c r="VAN213" s="129"/>
      <c r="VAO213" s="129"/>
      <c r="VAP213" s="129"/>
      <c r="VAQ213" s="129"/>
      <c r="VAR213" s="129"/>
      <c r="VAS213" s="129"/>
      <c r="VAT213" s="129"/>
      <c r="VAU213" s="129"/>
      <c r="VAV213" s="129"/>
      <c r="VAW213" s="129"/>
      <c r="VAX213" s="129"/>
      <c r="VAY213" s="129"/>
      <c r="VAZ213" s="129"/>
      <c r="VBA213" s="129"/>
      <c r="VBB213" s="129"/>
      <c r="VBC213" s="129"/>
      <c r="VBD213" s="129"/>
      <c r="VBE213" s="129"/>
      <c r="VBF213" s="129"/>
      <c r="VBG213" s="129"/>
      <c r="VBH213" s="129"/>
      <c r="VBI213" s="129"/>
      <c r="VBJ213" s="129"/>
      <c r="VBK213" s="129"/>
      <c r="VBL213" s="129"/>
      <c r="VBM213" s="129"/>
      <c r="VBN213" s="129"/>
      <c r="VBO213" s="129"/>
      <c r="VBP213" s="129"/>
      <c r="VBQ213" s="129"/>
      <c r="VBR213" s="129"/>
      <c r="VBS213" s="129"/>
      <c r="VBT213" s="129"/>
      <c r="VBU213" s="129"/>
      <c r="VBV213" s="129"/>
      <c r="VBW213" s="129"/>
      <c r="VBX213" s="129"/>
      <c r="VBY213" s="129"/>
      <c r="VBZ213" s="129"/>
      <c r="VCA213" s="129"/>
      <c r="VCB213" s="129"/>
      <c r="VCC213" s="129"/>
      <c r="VCD213" s="129"/>
      <c r="VCE213" s="129"/>
      <c r="VCF213" s="129"/>
      <c r="VCG213" s="129"/>
      <c r="VCH213" s="129"/>
      <c r="VCI213" s="129"/>
      <c r="VCJ213" s="129"/>
      <c r="VCK213" s="129"/>
      <c r="VCL213" s="129"/>
      <c r="VCM213" s="129"/>
      <c r="VCN213" s="129"/>
      <c r="VCO213" s="129"/>
      <c r="VCP213" s="129"/>
      <c r="VCQ213" s="129"/>
      <c r="VCR213" s="129"/>
      <c r="VCS213" s="129"/>
      <c r="VCT213" s="129"/>
      <c r="VCU213" s="129"/>
      <c r="VCV213" s="129"/>
      <c r="VCW213" s="129"/>
      <c r="VCX213" s="129"/>
      <c r="VCY213" s="129"/>
      <c r="VCZ213" s="129"/>
      <c r="VDA213" s="129"/>
      <c r="VDB213" s="129"/>
      <c r="VDC213" s="129"/>
      <c r="VDD213" s="129"/>
      <c r="VDE213" s="129"/>
      <c r="VDF213" s="129"/>
      <c r="VDG213" s="129"/>
      <c r="VDH213" s="129"/>
      <c r="VDI213" s="129"/>
      <c r="VDJ213" s="129"/>
      <c r="VDK213" s="129"/>
      <c r="VDL213" s="129"/>
      <c r="VDM213" s="129"/>
      <c r="VDN213" s="129"/>
      <c r="VDO213" s="129"/>
      <c r="VDP213" s="129"/>
      <c r="VDQ213" s="129"/>
      <c r="VDR213" s="129"/>
      <c r="VDS213" s="129"/>
      <c r="VDT213" s="129"/>
      <c r="VDU213" s="129"/>
      <c r="VDV213" s="129"/>
      <c r="VDW213" s="129"/>
      <c r="VDX213" s="129"/>
      <c r="VDY213" s="129"/>
      <c r="VDZ213" s="129"/>
      <c r="VEA213" s="129"/>
      <c r="VEB213" s="129"/>
      <c r="VEC213" s="129"/>
      <c r="VED213" s="129"/>
      <c r="VEE213" s="129"/>
      <c r="VEF213" s="129"/>
      <c r="VEG213" s="129"/>
      <c r="VEH213" s="129"/>
      <c r="VEI213" s="129"/>
      <c r="VEJ213" s="129"/>
      <c r="VEK213" s="129"/>
      <c r="VEL213" s="129"/>
      <c r="VEM213" s="129"/>
      <c r="VEN213" s="129"/>
      <c r="VEO213" s="129"/>
      <c r="VEP213" s="129"/>
      <c r="VEQ213" s="129"/>
      <c r="VER213" s="129"/>
      <c r="VES213" s="129"/>
      <c r="VET213" s="129"/>
      <c r="VEU213" s="129"/>
      <c r="VEV213" s="129"/>
      <c r="VEW213" s="129"/>
      <c r="VEX213" s="129"/>
      <c r="VEY213" s="129"/>
      <c r="VEZ213" s="129"/>
      <c r="VFA213" s="129"/>
      <c r="VFB213" s="129"/>
      <c r="VFC213" s="129"/>
      <c r="VFD213" s="129"/>
      <c r="VFE213" s="129"/>
      <c r="VFF213" s="129"/>
      <c r="VFG213" s="129"/>
      <c r="VFH213" s="129"/>
      <c r="VFI213" s="129"/>
      <c r="VFJ213" s="129"/>
      <c r="VFK213" s="129"/>
      <c r="VFL213" s="129"/>
      <c r="VFM213" s="129"/>
      <c r="VFN213" s="129"/>
      <c r="VFO213" s="129"/>
      <c r="VFP213" s="129"/>
      <c r="VFQ213" s="129"/>
      <c r="VFR213" s="129"/>
      <c r="VFS213" s="129"/>
      <c r="VFT213" s="129"/>
      <c r="VFU213" s="129"/>
      <c r="VFV213" s="129"/>
      <c r="VFW213" s="129"/>
      <c r="VFX213" s="129"/>
      <c r="VFY213" s="129"/>
      <c r="VFZ213" s="129"/>
      <c r="VGA213" s="129"/>
      <c r="VGB213" s="129"/>
      <c r="VGC213" s="129"/>
      <c r="VGD213" s="129"/>
      <c r="VGE213" s="129"/>
      <c r="VGF213" s="129"/>
      <c r="VGG213" s="129"/>
      <c r="VGH213" s="129"/>
      <c r="VGI213" s="129"/>
      <c r="VGJ213" s="129"/>
      <c r="VGK213" s="129"/>
      <c r="VGL213" s="129"/>
      <c r="VGM213" s="129"/>
      <c r="VGN213" s="129"/>
      <c r="VGO213" s="129"/>
      <c r="VGP213" s="129"/>
      <c r="VGQ213" s="129"/>
      <c r="VGR213" s="129"/>
      <c r="VGS213" s="129"/>
      <c r="VGT213" s="129"/>
      <c r="VGU213" s="129"/>
      <c r="VGV213" s="129"/>
      <c r="VGW213" s="129"/>
      <c r="VGX213" s="129"/>
      <c r="VGY213" s="129"/>
      <c r="VGZ213" s="129"/>
      <c r="VHA213" s="129"/>
      <c r="VHB213" s="129"/>
      <c r="VHC213" s="129"/>
      <c r="VHD213" s="129"/>
      <c r="VHE213" s="129"/>
      <c r="VHF213" s="129"/>
      <c r="VHG213" s="129"/>
      <c r="VHH213" s="129"/>
      <c r="VHI213" s="129"/>
      <c r="VHJ213" s="129"/>
      <c r="VHK213" s="129"/>
      <c r="VHL213" s="129"/>
      <c r="VHM213" s="129"/>
      <c r="VHN213" s="129"/>
      <c r="VHO213" s="129"/>
      <c r="VHP213" s="129"/>
      <c r="VHQ213" s="129"/>
      <c r="VHR213" s="129"/>
      <c r="VHS213" s="129"/>
      <c r="VHT213" s="129"/>
      <c r="VHU213" s="129"/>
      <c r="VHV213" s="129"/>
      <c r="VHW213" s="129"/>
      <c r="VHX213" s="129"/>
      <c r="VHY213" s="129"/>
      <c r="VHZ213" s="129"/>
      <c r="VIA213" s="129"/>
      <c r="VIB213" s="129"/>
      <c r="VIC213" s="129"/>
      <c r="VID213" s="129"/>
      <c r="VIE213" s="129"/>
      <c r="VIF213" s="129"/>
      <c r="VIG213" s="129"/>
      <c r="VIH213" s="129"/>
      <c r="VII213" s="129"/>
      <c r="VIJ213" s="129"/>
      <c r="VIK213" s="129"/>
      <c r="VIL213" s="129"/>
      <c r="VIM213" s="129"/>
      <c r="VIN213" s="129"/>
      <c r="VIO213" s="129"/>
      <c r="VIP213" s="129"/>
      <c r="VIQ213" s="129"/>
      <c r="VIR213" s="129"/>
      <c r="VIS213" s="129"/>
      <c r="VIT213" s="129"/>
      <c r="VIU213" s="129"/>
      <c r="VIV213" s="129"/>
      <c r="VIW213" s="129"/>
      <c r="VIX213" s="129"/>
      <c r="VIY213" s="129"/>
      <c r="VIZ213" s="129"/>
      <c r="VJA213" s="129"/>
      <c r="VJB213" s="129"/>
      <c r="VJC213" s="129"/>
      <c r="VJD213" s="129"/>
      <c r="VJE213" s="129"/>
      <c r="VJF213" s="129"/>
      <c r="VJG213" s="129"/>
      <c r="VJH213" s="129"/>
      <c r="VJI213" s="129"/>
      <c r="VJJ213" s="129"/>
      <c r="VJK213" s="129"/>
      <c r="VJL213" s="129"/>
      <c r="VJM213" s="129"/>
      <c r="VJN213" s="129"/>
      <c r="VJO213" s="129"/>
      <c r="VJP213" s="129"/>
      <c r="VJQ213" s="129"/>
      <c r="VJR213" s="129"/>
      <c r="VJS213" s="129"/>
      <c r="VJT213" s="129"/>
      <c r="VJU213" s="129"/>
      <c r="VJV213" s="129"/>
      <c r="VJW213" s="129"/>
      <c r="VJX213" s="129"/>
      <c r="VJY213" s="129"/>
      <c r="VJZ213" s="129"/>
      <c r="VKA213" s="129"/>
      <c r="VKB213" s="129"/>
      <c r="VKC213" s="129"/>
      <c r="VKD213" s="129"/>
      <c r="VKE213" s="129"/>
      <c r="VKF213" s="129"/>
      <c r="VKG213" s="129"/>
      <c r="VKH213" s="129"/>
      <c r="VKI213" s="129"/>
      <c r="VKJ213" s="129"/>
      <c r="VKK213" s="129"/>
      <c r="VKL213" s="129"/>
      <c r="VKM213" s="129"/>
      <c r="VKN213" s="129"/>
      <c r="VKO213" s="129"/>
      <c r="VKP213" s="129"/>
      <c r="VKQ213" s="129"/>
      <c r="VKR213" s="129"/>
      <c r="VKS213" s="129"/>
      <c r="VKT213" s="129"/>
      <c r="VKU213" s="129"/>
      <c r="VKV213" s="129"/>
      <c r="VKW213" s="129"/>
      <c r="VKX213" s="129"/>
      <c r="VKY213" s="129"/>
      <c r="VKZ213" s="129"/>
      <c r="VLA213" s="129"/>
      <c r="VLB213" s="129"/>
      <c r="VLC213" s="129"/>
      <c r="VLD213" s="129"/>
      <c r="VLE213" s="129"/>
      <c r="VLF213" s="129"/>
      <c r="VLG213" s="129"/>
      <c r="VLH213" s="129"/>
      <c r="VLI213" s="129"/>
      <c r="VLJ213" s="129"/>
      <c r="VLK213" s="129"/>
      <c r="VLL213" s="129"/>
      <c r="VLM213" s="129"/>
      <c r="VLN213" s="129"/>
      <c r="VLO213" s="129"/>
      <c r="VLP213" s="129"/>
      <c r="VLQ213" s="129"/>
      <c r="VLR213" s="129"/>
      <c r="VLS213" s="129"/>
      <c r="VLT213" s="129"/>
      <c r="VLU213" s="129"/>
      <c r="VLV213" s="129"/>
      <c r="VLW213" s="129"/>
      <c r="VLX213" s="129"/>
      <c r="VLY213" s="129"/>
      <c r="VLZ213" s="129"/>
      <c r="VMA213" s="129"/>
      <c r="VMB213" s="129"/>
      <c r="VMC213" s="129"/>
      <c r="VMD213" s="129"/>
      <c r="VME213" s="129"/>
      <c r="VMF213" s="129"/>
      <c r="VMG213" s="129"/>
      <c r="VMH213" s="129"/>
      <c r="VMI213" s="129"/>
      <c r="VMJ213" s="129"/>
      <c r="VMK213" s="129"/>
      <c r="VML213" s="129"/>
      <c r="VMM213" s="129"/>
      <c r="VMN213" s="129"/>
      <c r="VMO213" s="129"/>
      <c r="VMP213" s="129"/>
      <c r="VMQ213" s="129"/>
      <c r="VMR213" s="129"/>
      <c r="VMS213" s="129"/>
      <c r="VMT213" s="129"/>
      <c r="VMU213" s="129"/>
      <c r="VMV213" s="129"/>
      <c r="VMW213" s="129"/>
      <c r="VMX213" s="129"/>
      <c r="VMY213" s="129"/>
      <c r="VMZ213" s="129"/>
      <c r="VNA213" s="129"/>
      <c r="VNB213" s="129"/>
      <c r="VNC213" s="129"/>
      <c r="VND213" s="129"/>
      <c r="VNE213" s="129"/>
      <c r="VNF213" s="129"/>
      <c r="VNG213" s="129"/>
      <c r="VNH213" s="129"/>
      <c r="VNI213" s="129"/>
      <c r="VNJ213" s="129"/>
      <c r="VNK213" s="129"/>
      <c r="VNL213" s="129"/>
      <c r="VNM213" s="129"/>
      <c r="VNN213" s="129"/>
      <c r="VNO213" s="129"/>
      <c r="VNP213" s="129"/>
      <c r="VNQ213" s="129"/>
      <c r="VNR213" s="129"/>
      <c r="VNS213" s="129"/>
      <c r="VNT213" s="129"/>
      <c r="VNU213" s="129"/>
      <c r="VNV213" s="129"/>
      <c r="VNW213" s="129"/>
      <c r="VNX213" s="129"/>
      <c r="VNY213" s="129"/>
      <c r="VNZ213" s="129"/>
      <c r="VOA213" s="129"/>
      <c r="VOB213" s="129"/>
      <c r="VOC213" s="129"/>
      <c r="VOD213" s="129"/>
      <c r="VOE213" s="129"/>
      <c r="VOF213" s="129"/>
      <c r="VOG213" s="129"/>
      <c r="VOH213" s="129"/>
      <c r="VOI213" s="129"/>
      <c r="VOJ213" s="129"/>
      <c r="VOK213" s="129"/>
      <c r="VOL213" s="129"/>
      <c r="VOM213" s="129"/>
      <c r="VON213" s="129"/>
      <c r="VOO213" s="129"/>
      <c r="VOP213" s="129"/>
      <c r="VOQ213" s="129"/>
      <c r="VOR213" s="129"/>
      <c r="VOS213" s="129"/>
      <c r="VOT213" s="129"/>
      <c r="VOU213" s="129"/>
      <c r="VOV213" s="129"/>
      <c r="VOW213" s="129"/>
      <c r="VOX213" s="129"/>
      <c r="VOY213" s="129"/>
      <c r="VOZ213" s="129"/>
      <c r="VPA213" s="129"/>
      <c r="VPB213" s="129"/>
      <c r="VPC213" s="129"/>
      <c r="VPD213" s="129"/>
      <c r="VPE213" s="129"/>
      <c r="VPF213" s="129"/>
      <c r="VPG213" s="129"/>
      <c r="VPH213" s="129"/>
      <c r="VPI213" s="129"/>
      <c r="VPJ213" s="129"/>
      <c r="VPK213" s="129"/>
      <c r="VPL213" s="129"/>
      <c r="VPM213" s="129"/>
      <c r="VPN213" s="129"/>
      <c r="VPO213" s="129"/>
      <c r="VPP213" s="129"/>
      <c r="VPQ213" s="129"/>
      <c r="VPR213" s="129"/>
      <c r="VPS213" s="129"/>
      <c r="VPT213" s="129"/>
      <c r="VPU213" s="129"/>
      <c r="VPV213" s="129"/>
      <c r="VPW213" s="129"/>
      <c r="VPX213" s="129"/>
      <c r="VPY213" s="129"/>
      <c r="VPZ213" s="129"/>
      <c r="VQA213" s="129"/>
      <c r="VQB213" s="129"/>
      <c r="VQC213" s="129"/>
      <c r="VQD213" s="129"/>
      <c r="VQE213" s="129"/>
      <c r="VQF213" s="129"/>
      <c r="VQG213" s="129"/>
      <c r="VQH213" s="129"/>
      <c r="VQI213" s="129"/>
      <c r="VQJ213" s="129"/>
      <c r="VQK213" s="129"/>
      <c r="VQL213" s="129"/>
      <c r="VQM213" s="129"/>
      <c r="VQN213" s="129"/>
      <c r="VQO213" s="129"/>
      <c r="VQP213" s="129"/>
      <c r="VQQ213" s="129"/>
      <c r="VQR213" s="129"/>
      <c r="VQS213" s="129"/>
      <c r="VQT213" s="129"/>
      <c r="VQU213" s="129"/>
      <c r="VQV213" s="129"/>
      <c r="VQW213" s="129"/>
      <c r="VQX213" s="129"/>
      <c r="VQY213" s="129"/>
      <c r="VQZ213" s="129"/>
      <c r="VRA213" s="129"/>
      <c r="VRB213" s="129"/>
      <c r="VRC213" s="129"/>
      <c r="VRD213" s="129"/>
      <c r="VRE213" s="129"/>
      <c r="VRF213" s="129"/>
      <c r="VRG213" s="129"/>
      <c r="VRH213" s="129"/>
      <c r="VRI213" s="129"/>
      <c r="VRJ213" s="129"/>
      <c r="VRK213" s="129"/>
      <c r="VRL213" s="129"/>
      <c r="VRM213" s="129"/>
      <c r="VRN213" s="129"/>
      <c r="VRO213" s="129"/>
      <c r="VRP213" s="129"/>
      <c r="VRQ213" s="129"/>
      <c r="VRR213" s="129"/>
      <c r="VRS213" s="129"/>
      <c r="VRT213" s="129"/>
      <c r="VRU213" s="129"/>
      <c r="VRV213" s="129"/>
      <c r="VRW213" s="129"/>
      <c r="VRX213" s="129"/>
      <c r="VRY213" s="129"/>
      <c r="VRZ213" s="129"/>
      <c r="VSA213" s="129"/>
      <c r="VSB213" s="129"/>
      <c r="VSC213" s="129"/>
      <c r="VSD213" s="129"/>
      <c r="VSE213" s="129"/>
      <c r="VSF213" s="129"/>
      <c r="VSG213" s="129"/>
      <c r="VSH213" s="129"/>
      <c r="VSI213" s="129"/>
      <c r="VSJ213" s="129"/>
      <c r="VSK213" s="129"/>
      <c r="VSL213" s="129"/>
      <c r="VSM213" s="129"/>
      <c r="VSN213" s="129"/>
      <c r="VSO213" s="129"/>
      <c r="VSP213" s="129"/>
      <c r="VSQ213" s="129"/>
      <c r="VSR213" s="129"/>
      <c r="VSS213" s="129"/>
      <c r="VST213" s="129"/>
      <c r="VSU213" s="129"/>
      <c r="VSV213" s="129"/>
      <c r="VSW213" s="129"/>
      <c r="VSX213" s="129"/>
      <c r="VSY213" s="129"/>
      <c r="VSZ213" s="129"/>
      <c r="VTA213" s="129"/>
      <c r="VTB213" s="129"/>
      <c r="VTC213" s="129"/>
      <c r="VTD213" s="129"/>
      <c r="VTE213" s="129"/>
      <c r="VTF213" s="129"/>
      <c r="VTG213" s="129"/>
      <c r="VTH213" s="129"/>
      <c r="VTI213" s="129"/>
      <c r="VTJ213" s="129"/>
      <c r="VTK213" s="129"/>
      <c r="VTL213" s="129"/>
      <c r="VTM213" s="129"/>
      <c r="VTN213" s="129"/>
      <c r="VTO213" s="129"/>
      <c r="VTP213" s="129"/>
      <c r="VTQ213" s="129"/>
      <c r="VTR213" s="129"/>
      <c r="VTS213" s="129"/>
      <c r="VTT213" s="129"/>
      <c r="VTU213" s="129"/>
      <c r="VTV213" s="129"/>
      <c r="VTW213" s="129"/>
      <c r="VTX213" s="129"/>
      <c r="VTY213" s="129"/>
      <c r="VTZ213" s="129"/>
      <c r="VUA213" s="129"/>
      <c r="VUB213" s="129"/>
      <c r="VUC213" s="129"/>
      <c r="VUD213" s="129"/>
      <c r="VUE213" s="129"/>
      <c r="VUF213" s="129"/>
      <c r="VUG213" s="129"/>
      <c r="VUH213" s="129"/>
      <c r="VUI213" s="129"/>
      <c r="VUJ213" s="129"/>
      <c r="VUK213" s="129"/>
      <c r="VUL213" s="129"/>
      <c r="VUM213" s="129"/>
      <c r="VUN213" s="129"/>
      <c r="VUO213" s="129"/>
      <c r="VUP213" s="129"/>
      <c r="VUQ213" s="129"/>
      <c r="VUR213" s="129"/>
      <c r="VUS213" s="129"/>
      <c r="VUT213" s="129"/>
      <c r="VUU213" s="129"/>
      <c r="VUV213" s="129"/>
      <c r="VUW213" s="129"/>
      <c r="VUX213" s="129"/>
      <c r="VUY213" s="129"/>
      <c r="VUZ213" s="129"/>
      <c r="VVA213" s="129"/>
      <c r="VVB213" s="129"/>
      <c r="VVC213" s="129"/>
      <c r="VVD213" s="129"/>
      <c r="VVE213" s="129"/>
      <c r="VVF213" s="129"/>
      <c r="VVG213" s="129"/>
      <c r="VVH213" s="129"/>
      <c r="VVI213" s="129"/>
      <c r="VVJ213" s="129"/>
      <c r="VVK213" s="129"/>
      <c r="VVL213" s="129"/>
      <c r="VVM213" s="129"/>
      <c r="VVN213" s="129"/>
      <c r="VVO213" s="129"/>
      <c r="VVP213" s="129"/>
      <c r="VVQ213" s="129"/>
      <c r="VVR213" s="129"/>
      <c r="VVS213" s="129"/>
      <c r="VVT213" s="129"/>
      <c r="VVU213" s="129"/>
      <c r="VVV213" s="129"/>
      <c r="VVW213" s="129"/>
      <c r="VVX213" s="129"/>
      <c r="VVY213" s="129"/>
      <c r="VVZ213" s="129"/>
      <c r="VWA213" s="129"/>
      <c r="VWB213" s="129"/>
      <c r="VWC213" s="129"/>
      <c r="VWD213" s="129"/>
      <c r="VWE213" s="129"/>
      <c r="VWF213" s="129"/>
      <c r="VWG213" s="129"/>
      <c r="VWH213" s="129"/>
      <c r="VWI213" s="129"/>
      <c r="VWJ213" s="129"/>
      <c r="VWK213" s="129"/>
      <c r="VWL213" s="129"/>
      <c r="VWM213" s="129"/>
      <c r="VWN213" s="129"/>
      <c r="VWO213" s="129"/>
      <c r="VWP213" s="129"/>
      <c r="VWQ213" s="129"/>
      <c r="VWR213" s="129"/>
      <c r="VWS213" s="129"/>
      <c r="VWT213" s="129"/>
      <c r="VWU213" s="129"/>
      <c r="VWV213" s="129"/>
      <c r="VWW213" s="129"/>
      <c r="VWX213" s="129"/>
      <c r="VWY213" s="129"/>
      <c r="VWZ213" s="129"/>
      <c r="VXA213" s="129"/>
      <c r="VXB213" s="129"/>
      <c r="VXC213" s="129"/>
      <c r="VXD213" s="129"/>
      <c r="VXE213" s="129"/>
      <c r="VXF213" s="129"/>
      <c r="VXG213" s="129"/>
      <c r="VXH213" s="129"/>
      <c r="VXI213" s="129"/>
      <c r="VXJ213" s="129"/>
      <c r="VXK213" s="129"/>
      <c r="VXL213" s="129"/>
      <c r="VXM213" s="129"/>
      <c r="VXN213" s="129"/>
      <c r="VXO213" s="129"/>
      <c r="VXP213" s="129"/>
      <c r="VXQ213" s="129"/>
      <c r="VXR213" s="129"/>
      <c r="VXS213" s="129"/>
      <c r="VXT213" s="129"/>
      <c r="VXU213" s="129"/>
      <c r="VXV213" s="129"/>
      <c r="VXW213" s="129"/>
      <c r="VXX213" s="129"/>
      <c r="VXY213" s="129"/>
      <c r="VXZ213" s="129"/>
      <c r="VYA213" s="129"/>
      <c r="VYB213" s="129"/>
      <c r="VYC213" s="129"/>
      <c r="VYD213" s="129"/>
      <c r="VYE213" s="129"/>
      <c r="VYF213" s="129"/>
      <c r="VYG213" s="129"/>
      <c r="VYH213" s="129"/>
      <c r="VYI213" s="129"/>
      <c r="VYJ213" s="129"/>
      <c r="VYK213" s="129"/>
      <c r="VYL213" s="129"/>
      <c r="VYM213" s="129"/>
      <c r="VYN213" s="129"/>
      <c r="VYO213" s="129"/>
      <c r="VYP213" s="129"/>
      <c r="VYQ213" s="129"/>
      <c r="VYR213" s="129"/>
      <c r="VYS213" s="129"/>
      <c r="VYT213" s="129"/>
      <c r="VYU213" s="129"/>
      <c r="VYV213" s="129"/>
      <c r="VYW213" s="129"/>
      <c r="VYX213" s="129"/>
      <c r="VYY213" s="129"/>
      <c r="VYZ213" s="129"/>
      <c r="VZA213" s="129"/>
      <c r="VZB213" s="129"/>
      <c r="VZC213" s="129"/>
      <c r="VZD213" s="129"/>
      <c r="VZE213" s="129"/>
      <c r="VZF213" s="129"/>
      <c r="VZG213" s="129"/>
      <c r="VZH213" s="129"/>
      <c r="VZI213" s="129"/>
      <c r="VZJ213" s="129"/>
      <c r="VZK213" s="129"/>
      <c r="VZL213" s="129"/>
      <c r="VZM213" s="129"/>
      <c r="VZN213" s="129"/>
      <c r="VZO213" s="129"/>
      <c r="VZP213" s="129"/>
      <c r="VZQ213" s="129"/>
      <c r="VZR213" s="129"/>
      <c r="VZS213" s="129"/>
      <c r="VZT213" s="129"/>
      <c r="VZU213" s="129"/>
      <c r="VZV213" s="129"/>
      <c r="VZW213" s="129"/>
      <c r="VZX213" s="129"/>
      <c r="VZY213" s="129"/>
      <c r="VZZ213" s="129"/>
      <c r="WAA213" s="129"/>
      <c r="WAB213" s="129"/>
      <c r="WAC213" s="129"/>
      <c r="WAD213" s="129"/>
      <c r="WAE213" s="129"/>
      <c r="WAF213" s="129"/>
      <c r="WAG213" s="129"/>
      <c r="WAH213" s="129"/>
      <c r="WAI213" s="129"/>
      <c r="WAJ213" s="129"/>
      <c r="WAK213" s="129"/>
      <c r="WAL213" s="129"/>
      <c r="WAM213" s="129"/>
      <c r="WAN213" s="129"/>
      <c r="WAO213" s="129"/>
      <c r="WAP213" s="129"/>
      <c r="WAQ213" s="129"/>
      <c r="WAR213" s="129"/>
      <c r="WAS213" s="129"/>
      <c r="WAT213" s="129"/>
      <c r="WAU213" s="129"/>
      <c r="WAV213" s="129"/>
      <c r="WAW213" s="129"/>
      <c r="WAX213" s="129"/>
      <c r="WAY213" s="129"/>
      <c r="WAZ213" s="129"/>
      <c r="WBA213" s="129"/>
      <c r="WBB213" s="129"/>
      <c r="WBC213" s="129"/>
      <c r="WBD213" s="129"/>
      <c r="WBE213" s="129"/>
      <c r="WBF213" s="129"/>
      <c r="WBG213" s="129"/>
      <c r="WBH213" s="129"/>
      <c r="WBI213" s="129"/>
      <c r="WBJ213" s="129"/>
      <c r="WBK213" s="129"/>
      <c r="WBL213" s="129"/>
      <c r="WBM213" s="129"/>
      <c r="WBN213" s="129"/>
      <c r="WBO213" s="129"/>
      <c r="WBP213" s="129"/>
      <c r="WBQ213" s="129"/>
      <c r="WBR213" s="129"/>
      <c r="WBS213" s="129"/>
      <c r="WBT213" s="129"/>
      <c r="WBU213" s="129"/>
      <c r="WBV213" s="129"/>
      <c r="WBW213" s="129"/>
      <c r="WBX213" s="129"/>
      <c r="WBY213" s="129"/>
      <c r="WBZ213" s="129"/>
      <c r="WCA213" s="129"/>
      <c r="WCB213" s="129"/>
      <c r="WCC213" s="129"/>
      <c r="WCD213" s="129"/>
      <c r="WCE213" s="129"/>
      <c r="WCF213" s="129"/>
      <c r="WCG213" s="129"/>
      <c r="WCH213" s="129"/>
      <c r="WCI213" s="129"/>
      <c r="WCJ213" s="129"/>
      <c r="WCK213" s="129"/>
      <c r="WCL213" s="129"/>
      <c r="WCM213" s="129"/>
      <c r="WCN213" s="129"/>
      <c r="WCO213" s="129"/>
      <c r="WCP213" s="129"/>
      <c r="WCQ213" s="129"/>
      <c r="WCR213" s="129"/>
      <c r="WCS213" s="129"/>
      <c r="WCT213" s="129"/>
      <c r="WCU213" s="129"/>
      <c r="WCV213" s="129"/>
      <c r="WCW213" s="129"/>
      <c r="WCX213" s="129"/>
      <c r="WCY213" s="129"/>
      <c r="WCZ213" s="129"/>
      <c r="WDA213" s="129"/>
      <c r="WDB213" s="129"/>
      <c r="WDC213" s="129"/>
      <c r="WDD213" s="129"/>
      <c r="WDE213" s="129"/>
      <c r="WDF213" s="129"/>
      <c r="WDG213" s="129"/>
      <c r="WDH213" s="129"/>
      <c r="WDI213" s="129"/>
      <c r="WDJ213" s="129"/>
      <c r="WDK213" s="129"/>
      <c r="WDL213" s="129"/>
      <c r="WDM213" s="129"/>
      <c r="WDN213" s="129"/>
      <c r="WDO213" s="129"/>
      <c r="WDP213" s="129"/>
      <c r="WDQ213" s="129"/>
      <c r="WDR213" s="129"/>
      <c r="WDS213" s="129"/>
      <c r="WDT213" s="129"/>
      <c r="WDU213" s="129"/>
      <c r="WDV213" s="129"/>
      <c r="WDW213" s="129"/>
      <c r="WDX213" s="129"/>
      <c r="WDY213" s="129"/>
      <c r="WDZ213" s="129"/>
      <c r="WEA213" s="129"/>
      <c r="WEB213" s="129"/>
      <c r="WEC213" s="129"/>
      <c r="WED213" s="129"/>
      <c r="WEE213" s="129"/>
      <c r="WEF213" s="129"/>
      <c r="WEG213" s="129"/>
      <c r="WEH213" s="129"/>
      <c r="WEI213" s="129"/>
      <c r="WEJ213" s="129"/>
      <c r="WEK213" s="129"/>
      <c r="WEL213" s="129"/>
      <c r="WEM213" s="129"/>
      <c r="WEN213" s="129"/>
      <c r="WEO213" s="129"/>
      <c r="WEP213" s="129"/>
      <c r="WEQ213" s="129"/>
      <c r="WER213" s="129"/>
      <c r="WES213" s="129"/>
      <c r="WET213" s="129"/>
      <c r="WEU213" s="129"/>
      <c r="WEV213" s="129"/>
      <c r="WEW213" s="129"/>
      <c r="WEX213" s="129"/>
      <c r="WEY213" s="129"/>
      <c r="WEZ213" s="129"/>
      <c r="WFA213" s="129"/>
      <c r="WFB213" s="129"/>
      <c r="WFC213" s="129"/>
      <c r="WFD213" s="129"/>
      <c r="WFE213" s="129"/>
      <c r="WFF213" s="129"/>
      <c r="WFG213" s="129"/>
      <c r="WFH213" s="129"/>
      <c r="WFI213" s="129"/>
      <c r="WFJ213" s="129"/>
      <c r="WFK213" s="129"/>
      <c r="WFL213" s="129"/>
      <c r="WFM213" s="129"/>
      <c r="WFN213" s="129"/>
      <c r="WFO213" s="129"/>
      <c r="WFP213" s="129"/>
      <c r="WFQ213" s="129"/>
      <c r="WFR213" s="129"/>
      <c r="WFS213" s="129"/>
      <c r="WFT213" s="129"/>
      <c r="WFU213" s="129"/>
      <c r="WFV213" s="129"/>
      <c r="WFW213" s="129"/>
      <c r="WFX213" s="129"/>
      <c r="WFY213" s="129"/>
      <c r="WFZ213" s="129"/>
      <c r="WGA213" s="129"/>
      <c r="WGB213" s="129"/>
      <c r="WGC213" s="129"/>
      <c r="WGD213" s="129"/>
      <c r="WGE213" s="129"/>
      <c r="WGF213" s="129"/>
      <c r="WGG213" s="129"/>
      <c r="WGH213" s="129"/>
      <c r="WGI213" s="129"/>
      <c r="WGJ213" s="129"/>
      <c r="WGK213" s="129"/>
      <c r="WGL213" s="129"/>
      <c r="WGM213" s="129"/>
      <c r="WGN213" s="129"/>
      <c r="WGO213" s="129"/>
      <c r="WGP213" s="129"/>
      <c r="WGQ213" s="129"/>
      <c r="WGR213" s="129"/>
      <c r="WGS213" s="129"/>
      <c r="WGT213" s="129"/>
      <c r="WGU213" s="129"/>
      <c r="WGV213" s="129"/>
      <c r="WGW213" s="129"/>
      <c r="WGX213" s="129"/>
      <c r="WGY213" s="129"/>
      <c r="WGZ213" s="129"/>
      <c r="WHA213" s="129"/>
      <c r="WHB213" s="129"/>
      <c r="WHC213" s="129"/>
      <c r="WHD213" s="129"/>
      <c r="WHE213" s="129"/>
      <c r="WHF213" s="129"/>
      <c r="WHG213" s="129"/>
      <c r="WHH213" s="129"/>
      <c r="WHI213" s="129"/>
      <c r="WHJ213" s="129"/>
      <c r="WHK213" s="129"/>
      <c r="WHL213" s="129"/>
      <c r="WHM213" s="129"/>
      <c r="WHN213" s="129"/>
      <c r="WHO213" s="129"/>
      <c r="WHP213" s="129"/>
      <c r="WHQ213" s="129"/>
      <c r="WHR213" s="129"/>
      <c r="WHS213" s="129"/>
      <c r="WHT213" s="129"/>
      <c r="WHU213" s="129"/>
      <c r="WHV213" s="129"/>
      <c r="WHW213" s="129"/>
      <c r="WHX213" s="129"/>
      <c r="WHY213" s="129"/>
      <c r="WHZ213" s="129"/>
      <c r="WIA213" s="129"/>
      <c r="WIB213" s="129"/>
      <c r="WIC213" s="129"/>
      <c r="WID213" s="129"/>
      <c r="WIE213" s="129"/>
      <c r="WIF213" s="129"/>
      <c r="WIG213" s="129"/>
      <c r="WIH213" s="129"/>
      <c r="WII213" s="129"/>
      <c r="WIJ213" s="129"/>
      <c r="WIK213" s="129"/>
      <c r="WIL213" s="129"/>
      <c r="WIM213" s="129"/>
      <c r="WIN213" s="129"/>
      <c r="WIO213" s="129"/>
      <c r="WIP213" s="129"/>
      <c r="WIQ213" s="129"/>
      <c r="WIR213" s="129"/>
      <c r="WIS213" s="129"/>
      <c r="WIT213" s="129"/>
      <c r="WIU213" s="129"/>
      <c r="WIV213" s="129"/>
      <c r="WIW213" s="129"/>
      <c r="WIX213" s="129"/>
      <c r="WIY213" s="129"/>
      <c r="WIZ213" s="129"/>
      <c r="WJA213" s="129"/>
      <c r="WJB213" s="129"/>
      <c r="WJC213" s="129"/>
      <c r="WJD213" s="129"/>
      <c r="WJE213" s="129"/>
      <c r="WJF213" s="129"/>
      <c r="WJG213" s="129"/>
      <c r="WJH213" s="129"/>
      <c r="WJI213" s="129"/>
      <c r="WJJ213" s="129"/>
      <c r="WJK213" s="129"/>
      <c r="WJL213" s="129"/>
      <c r="WJM213" s="129"/>
      <c r="WJN213" s="129"/>
      <c r="WJO213" s="129"/>
      <c r="WJP213" s="129"/>
      <c r="WJQ213" s="129"/>
      <c r="WJR213" s="129"/>
      <c r="WJS213" s="129"/>
      <c r="WJT213" s="129"/>
      <c r="WJU213" s="129"/>
      <c r="WJV213" s="129"/>
      <c r="WJW213" s="129"/>
      <c r="WJX213" s="129"/>
      <c r="WJY213" s="129"/>
      <c r="WJZ213" s="129"/>
      <c r="WKA213" s="129"/>
      <c r="WKB213" s="129"/>
      <c r="WKC213" s="129"/>
      <c r="WKD213" s="129"/>
      <c r="WKE213" s="129"/>
      <c r="WKF213" s="129"/>
      <c r="WKG213" s="129"/>
      <c r="WKH213" s="129"/>
      <c r="WKI213" s="129"/>
      <c r="WKJ213" s="129"/>
      <c r="WKK213" s="129"/>
      <c r="WKL213" s="129"/>
      <c r="WKM213" s="129"/>
      <c r="WKN213" s="129"/>
      <c r="WKO213" s="129"/>
      <c r="WKP213" s="129"/>
      <c r="WKQ213" s="129"/>
      <c r="WKR213" s="129"/>
      <c r="WKS213" s="129"/>
      <c r="WKT213" s="129"/>
      <c r="WKU213" s="129"/>
      <c r="WKV213" s="129"/>
      <c r="WKW213" s="129"/>
      <c r="WKX213" s="129"/>
      <c r="WKY213" s="129"/>
      <c r="WKZ213" s="129"/>
      <c r="WLA213" s="129"/>
      <c r="WLB213" s="129"/>
      <c r="WLC213" s="129"/>
      <c r="WLD213" s="129"/>
      <c r="WLE213" s="129"/>
      <c r="WLF213" s="129"/>
      <c r="WLG213" s="129"/>
      <c r="WLH213" s="129"/>
      <c r="WLI213" s="129"/>
      <c r="WLJ213" s="129"/>
      <c r="WLK213" s="129"/>
      <c r="WLL213" s="129"/>
      <c r="WLM213" s="129"/>
      <c r="WLN213" s="129"/>
      <c r="WLO213" s="129"/>
      <c r="WLP213" s="129"/>
      <c r="WLQ213" s="129"/>
      <c r="WLR213" s="129"/>
      <c r="WLS213" s="129"/>
      <c r="WLT213" s="129"/>
      <c r="WLU213" s="129"/>
      <c r="WLV213" s="129"/>
      <c r="WLW213" s="129"/>
      <c r="WLX213" s="129"/>
      <c r="WLY213" s="129"/>
      <c r="WLZ213" s="129"/>
      <c r="WMA213" s="129"/>
      <c r="WMB213" s="129"/>
      <c r="WMC213" s="129"/>
      <c r="WMD213" s="129"/>
      <c r="WME213" s="129"/>
      <c r="WMF213" s="129"/>
      <c r="WMG213" s="129"/>
      <c r="WMH213" s="129"/>
      <c r="WMI213" s="129"/>
      <c r="WMJ213" s="129"/>
      <c r="WMK213" s="129"/>
      <c r="WML213" s="129"/>
      <c r="WMM213" s="129"/>
      <c r="WMN213" s="129"/>
      <c r="WMO213" s="129"/>
      <c r="WMP213" s="129"/>
      <c r="WMQ213" s="129"/>
      <c r="WMR213" s="129"/>
      <c r="WMS213" s="129"/>
      <c r="WMT213" s="129"/>
      <c r="WMU213" s="129"/>
      <c r="WMV213" s="129"/>
      <c r="WMW213" s="129"/>
      <c r="WMX213" s="129"/>
      <c r="WMY213" s="129"/>
      <c r="WMZ213" s="129"/>
      <c r="WNA213" s="129"/>
      <c r="WNB213" s="129"/>
      <c r="WNC213" s="129"/>
      <c r="WND213" s="129"/>
      <c r="WNE213" s="129"/>
      <c r="WNF213" s="129"/>
      <c r="WNG213" s="129"/>
      <c r="WNH213" s="129"/>
      <c r="WNI213" s="129"/>
      <c r="WNJ213" s="129"/>
      <c r="WNK213" s="129"/>
      <c r="WNL213" s="129"/>
      <c r="WNM213" s="129"/>
      <c r="WNN213" s="129"/>
      <c r="WNO213" s="129"/>
      <c r="WNP213" s="129"/>
      <c r="WNQ213" s="129"/>
      <c r="WNR213" s="129"/>
      <c r="WNS213" s="129"/>
      <c r="WNT213" s="129"/>
      <c r="WNU213" s="129"/>
      <c r="WNV213" s="129"/>
      <c r="WNW213" s="129"/>
      <c r="WNX213" s="129"/>
      <c r="WNY213" s="129"/>
      <c r="WNZ213" s="129"/>
      <c r="WOA213" s="129"/>
      <c r="WOB213" s="129"/>
      <c r="WOC213" s="129"/>
      <c r="WOD213" s="129"/>
      <c r="WOE213" s="129"/>
      <c r="WOF213" s="129"/>
      <c r="WOG213" s="129"/>
      <c r="WOH213" s="129"/>
      <c r="WOI213" s="129"/>
      <c r="WOJ213" s="129"/>
      <c r="WOK213" s="129"/>
      <c r="WOL213" s="129"/>
      <c r="WOM213" s="129"/>
      <c r="WON213" s="129"/>
      <c r="WOO213" s="129"/>
      <c r="WOP213" s="129"/>
      <c r="WOQ213" s="129"/>
      <c r="WOR213" s="129"/>
      <c r="WOS213" s="129"/>
      <c r="WOT213" s="129"/>
      <c r="WOU213" s="129"/>
      <c r="WOV213" s="129"/>
      <c r="WOW213" s="129"/>
      <c r="WOX213" s="129"/>
      <c r="WOY213" s="129"/>
      <c r="WOZ213" s="129"/>
      <c r="WPA213" s="129"/>
      <c r="WPB213" s="129"/>
      <c r="WPC213" s="129"/>
      <c r="WPD213" s="129"/>
      <c r="WPE213" s="129"/>
      <c r="WPF213" s="129"/>
      <c r="WPG213" s="129"/>
      <c r="WPH213" s="129"/>
      <c r="WPI213" s="129"/>
      <c r="WPJ213" s="129"/>
      <c r="WPK213" s="129"/>
      <c r="WPL213" s="129"/>
      <c r="WPM213" s="129"/>
      <c r="WPN213" s="129"/>
      <c r="WPO213" s="129"/>
      <c r="WPP213" s="129"/>
      <c r="WPQ213" s="129"/>
      <c r="WPR213" s="129"/>
      <c r="WPS213" s="129"/>
      <c r="WPT213" s="129"/>
      <c r="WPU213" s="129"/>
      <c r="WPV213" s="129"/>
      <c r="WPW213" s="129"/>
      <c r="WPX213" s="129"/>
      <c r="WPY213" s="129"/>
      <c r="WPZ213" s="129"/>
      <c r="WQA213" s="129"/>
      <c r="WQB213" s="129"/>
      <c r="WQC213" s="129"/>
      <c r="WQD213" s="129"/>
      <c r="WQE213" s="129"/>
      <c r="WQF213" s="129"/>
      <c r="WQG213" s="129"/>
      <c r="WQH213" s="129"/>
      <c r="WQI213" s="129"/>
      <c r="WQJ213" s="129"/>
      <c r="WQK213" s="129"/>
      <c r="WQL213" s="129"/>
      <c r="WQM213" s="129"/>
      <c r="WQN213" s="129"/>
      <c r="WQO213" s="129"/>
      <c r="WQP213" s="129"/>
      <c r="WQQ213" s="129"/>
      <c r="WQR213" s="129"/>
      <c r="WQS213" s="129"/>
      <c r="WQT213" s="129"/>
      <c r="WQU213" s="129"/>
      <c r="WQV213" s="129"/>
      <c r="WQW213" s="129"/>
      <c r="WQX213" s="129"/>
      <c r="WQY213" s="129"/>
      <c r="WQZ213" s="129"/>
      <c r="WRA213" s="129"/>
      <c r="WRB213" s="129"/>
      <c r="WRC213" s="129"/>
      <c r="WRD213" s="129"/>
      <c r="WRE213" s="129"/>
      <c r="WRF213" s="129"/>
      <c r="WRG213" s="129"/>
      <c r="WRH213" s="129"/>
      <c r="WRI213" s="129"/>
      <c r="WRJ213" s="129"/>
      <c r="WRK213" s="129"/>
      <c r="WRL213" s="129"/>
      <c r="WRM213" s="129"/>
      <c r="WRN213" s="129"/>
      <c r="WRO213" s="129"/>
      <c r="WRP213" s="129"/>
      <c r="WRQ213" s="129"/>
      <c r="WRR213" s="129"/>
      <c r="WRS213" s="129"/>
      <c r="WRT213" s="129"/>
      <c r="WRU213" s="129"/>
      <c r="WRV213" s="129"/>
      <c r="WRW213" s="129"/>
      <c r="WRX213" s="129"/>
      <c r="WRY213" s="129"/>
      <c r="WRZ213" s="129"/>
      <c r="WSA213" s="129"/>
      <c r="WSB213" s="129"/>
      <c r="WSC213" s="129"/>
      <c r="WSD213" s="129"/>
      <c r="WSE213" s="129"/>
      <c r="WSF213" s="129"/>
      <c r="WSG213" s="129"/>
      <c r="WSH213" s="129"/>
      <c r="WSI213" s="129"/>
      <c r="WSJ213" s="129"/>
      <c r="WSK213" s="129"/>
      <c r="WSL213" s="129"/>
      <c r="WSM213" s="129"/>
      <c r="WSN213" s="129"/>
      <c r="WSO213" s="129"/>
      <c r="WSP213" s="129"/>
      <c r="WSQ213" s="129"/>
      <c r="WSR213" s="129"/>
      <c r="WSS213" s="129"/>
      <c r="WST213" s="129"/>
      <c r="WSU213" s="129"/>
      <c r="WSV213" s="129"/>
      <c r="WSW213" s="129"/>
      <c r="WSX213" s="129"/>
      <c r="WSY213" s="129"/>
      <c r="WSZ213" s="129"/>
      <c r="WTA213" s="129"/>
      <c r="WTB213" s="129"/>
      <c r="WTC213" s="129"/>
      <c r="WTD213" s="129"/>
      <c r="WTE213" s="129"/>
      <c r="WTF213" s="129"/>
      <c r="WTG213" s="129"/>
      <c r="WTH213" s="129"/>
      <c r="WTI213" s="129"/>
      <c r="WTJ213" s="129"/>
      <c r="WTK213" s="129"/>
      <c r="WTL213" s="129"/>
      <c r="WTM213" s="129"/>
      <c r="WTN213" s="129"/>
      <c r="WTO213" s="129"/>
      <c r="WTP213" s="129"/>
      <c r="WTQ213" s="129"/>
      <c r="WTR213" s="129"/>
      <c r="WTS213" s="129"/>
      <c r="WTT213" s="129"/>
      <c r="WTU213" s="129"/>
      <c r="WTV213" s="129"/>
      <c r="WTW213" s="129"/>
      <c r="WTX213" s="129"/>
      <c r="WTY213" s="129"/>
      <c r="WTZ213" s="129"/>
      <c r="WUA213" s="129"/>
      <c r="WUB213" s="129"/>
      <c r="WUC213" s="129"/>
      <c r="WUD213" s="129"/>
      <c r="WUE213" s="129"/>
      <c r="WUF213" s="129"/>
      <c r="WUG213" s="129"/>
      <c r="WUH213" s="129"/>
      <c r="WUI213" s="129"/>
      <c r="WUJ213" s="129"/>
      <c r="WUK213" s="129"/>
      <c r="WUL213" s="129"/>
      <c r="WUM213" s="129"/>
      <c r="WUN213" s="129"/>
      <c r="WUO213" s="129"/>
      <c r="WUP213" s="129"/>
      <c r="WUQ213" s="129"/>
      <c r="WUR213" s="129"/>
      <c r="WUS213" s="129"/>
      <c r="WUT213" s="129"/>
      <c r="WUU213" s="129"/>
      <c r="WUV213" s="129"/>
      <c r="WUW213" s="129"/>
      <c r="WUX213" s="129"/>
      <c r="WUY213" s="129"/>
      <c r="WUZ213" s="129"/>
      <c r="WVA213" s="129"/>
      <c r="WVB213" s="129"/>
      <c r="WVC213" s="129"/>
      <c r="WVD213" s="129"/>
      <c r="WVE213" s="129"/>
      <c r="WVF213" s="129"/>
      <c r="WVG213" s="129"/>
      <c r="WVH213" s="129"/>
      <c r="WVI213" s="129"/>
      <c r="WVJ213" s="129"/>
      <c r="WVK213" s="129"/>
      <c r="WVL213" s="129"/>
      <c r="WVM213" s="129"/>
      <c r="WVN213" s="129"/>
      <c r="WVO213" s="129"/>
      <c r="WVP213" s="129"/>
      <c r="WVQ213" s="129"/>
      <c r="WVR213" s="129"/>
      <c r="WVS213" s="129"/>
      <c r="WVT213" s="129"/>
      <c r="WVU213" s="129"/>
      <c r="WVV213" s="129"/>
      <c r="WVW213" s="129"/>
      <c r="WVX213" s="129"/>
      <c r="WVY213" s="129"/>
      <c r="WVZ213" s="129"/>
      <c r="WWA213" s="129"/>
      <c r="WWB213" s="129"/>
      <c r="WWC213" s="129"/>
      <c r="WWD213" s="129"/>
      <c r="WWE213" s="129"/>
      <c r="WWF213" s="129"/>
      <c r="WWG213" s="129"/>
      <c r="WWH213" s="129"/>
      <c r="WWI213" s="129"/>
      <c r="WWJ213" s="129"/>
      <c r="WWK213" s="129"/>
      <c r="WWL213" s="129"/>
      <c r="WWM213" s="129"/>
      <c r="WWN213" s="129"/>
      <c r="WWO213" s="129"/>
      <c r="WWP213" s="129"/>
      <c r="WWQ213" s="129"/>
      <c r="WWR213" s="129"/>
      <c r="WWS213" s="129"/>
      <c r="WWT213" s="129"/>
      <c r="WWU213" s="129"/>
      <c r="WWV213" s="129"/>
      <c r="WWW213" s="129"/>
      <c r="WWX213" s="129"/>
      <c r="WWY213" s="129"/>
      <c r="WWZ213" s="129"/>
      <c r="WXA213" s="129"/>
      <c r="WXB213" s="129"/>
      <c r="WXC213" s="129"/>
      <c r="WXD213" s="129"/>
      <c r="WXE213" s="129"/>
      <c r="WXF213" s="129"/>
      <c r="WXG213" s="129"/>
      <c r="WXH213" s="129"/>
      <c r="WXI213" s="129"/>
      <c r="WXJ213" s="129"/>
      <c r="WXK213" s="129"/>
      <c r="WXL213" s="129"/>
      <c r="WXM213" s="129"/>
      <c r="WXN213" s="129"/>
      <c r="WXO213" s="129"/>
      <c r="WXP213" s="129"/>
      <c r="WXQ213" s="129"/>
      <c r="WXR213" s="129"/>
      <c r="WXS213" s="129"/>
      <c r="WXT213" s="129"/>
      <c r="WXU213" s="129"/>
      <c r="WXV213" s="129"/>
      <c r="WXW213" s="129"/>
      <c r="WXX213" s="129"/>
      <c r="WXY213" s="129"/>
      <c r="WXZ213" s="129"/>
      <c r="WYA213" s="129"/>
      <c r="WYB213" s="129"/>
      <c r="WYC213" s="129"/>
      <c r="WYD213" s="129"/>
      <c r="WYE213" s="129"/>
      <c r="WYF213" s="129"/>
      <c r="WYG213" s="129"/>
      <c r="WYH213" s="129"/>
      <c r="WYI213" s="129"/>
      <c r="WYJ213" s="129"/>
      <c r="WYK213" s="129"/>
      <c r="WYL213" s="129"/>
      <c r="WYM213" s="129"/>
      <c r="WYN213" s="129"/>
      <c r="WYO213" s="129"/>
      <c r="WYP213" s="129"/>
      <c r="WYQ213" s="129"/>
      <c r="WYR213" s="129"/>
      <c r="WYS213" s="129"/>
      <c r="WYT213" s="129"/>
      <c r="WYU213" s="129"/>
      <c r="WYV213" s="129"/>
      <c r="WYW213" s="129"/>
      <c r="WYX213" s="129"/>
      <c r="WYY213" s="129"/>
      <c r="WYZ213" s="129"/>
      <c r="WZA213" s="129"/>
      <c r="WZB213" s="129"/>
      <c r="WZC213" s="129"/>
      <c r="WZD213" s="129"/>
      <c r="WZE213" s="129"/>
      <c r="WZF213" s="129"/>
      <c r="WZG213" s="129"/>
      <c r="WZH213" s="129"/>
      <c r="WZI213" s="129"/>
      <c r="WZJ213" s="129"/>
      <c r="WZK213" s="129"/>
      <c r="WZL213" s="129"/>
      <c r="WZM213" s="129"/>
      <c r="WZN213" s="129"/>
      <c r="WZO213" s="129"/>
      <c r="WZP213" s="129"/>
      <c r="WZQ213" s="129"/>
      <c r="WZR213" s="129"/>
      <c r="WZS213" s="129"/>
      <c r="WZT213" s="129"/>
      <c r="WZU213" s="129"/>
      <c r="WZV213" s="129"/>
      <c r="WZW213" s="129"/>
      <c r="WZX213" s="129"/>
      <c r="WZY213" s="129"/>
      <c r="WZZ213" s="129"/>
      <c r="XAA213" s="129"/>
      <c r="XAB213" s="129"/>
      <c r="XAC213" s="129"/>
      <c r="XAD213" s="129"/>
      <c r="XAE213" s="129"/>
      <c r="XAF213" s="129"/>
      <c r="XAG213" s="129"/>
      <c r="XAH213" s="129"/>
      <c r="XAI213" s="129"/>
      <c r="XAJ213" s="129"/>
      <c r="XAK213" s="129"/>
      <c r="XAL213" s="129"/>
      <c r="XAM213" s="129"/>
      <c r="XAN213" s="129"/>
      <c r="XAO213" s="129"/>
      <c r="XAP213" s="129"/>
      <c r="XAQ213" s="129"/>
      <c r="XAR213" s="129"/>
      <c r="XAS213" s="129"/>
      <c r="XAT213" s="129"/>
      <c r="XAU213" s="129"/>
      <c r="XAV213" s="129"/>
      <c r="XAW213" s="129"/>
      <c r="XAX213" s="129"/>
      <c r="XAY213" s="129"/>
      <c r="XAZ213" s="129"/>
      <c r="XBA213" s="129"/>
      <c r="XBB213" s="129"/>
      <c r="XBC213" s="129"/>
      <c r="XBD213" s="129"/>
      <c r="XBE213" s="129"/>
      <c r="XBF213" s="129"/>
      <c r="XBG213" s="129"/>
      <c r="XBH213" s="129"/>
      <c r="XBI213" s="129"/>
      <c r="XBJ213" s="129"/>
      <c r="XBK213" s="129"/>
      <c r="XBL213" s="129"/>
      <c r="XBM213" s="129"/>
      <c r="XBN213" s="129"/>
      <c r="XBO213" s="129"/>
      <c r="XBP213" s="129"/>
      <c r="XBQ213" s="129"/>
      <c r="XBR213" s="129"/>
      <c r="XBS213" s="129"/>
      <c r="XBT213" s="129"/>
      <c r="XBU213" s="129"/>
      <c r="XBV213" s="129"/>
      <c r="XBW213" s="129"/>
      <c r="XBX213" s="129"/>
      <c r="XBY213" s="129"/>
      <c r="XBZ213" s="129"/>
      <c r="XCA213" s="129"/>
      <c r="XCB213" s="129"/>
      <c r="XCC213" s="129"/>
      <c r="XCD213" s="129"/>
      <c r="XCE213" s="129"/>
      <c r="XCF213" s="129"/>
      <c r="XCG213" s="129"/>
      <c r="XCH213" s="129"/>
      <c r="XCI213" s="129"/>
      <c r="XCJ213" s="129"/>
      <c r="XCK213" s="129"/>
      <c r="XCL213" s="129"/>
      <c r="XCM213" s="129"/>
      <c r="XCN213" s="129"/>
      <c r="XCO213" s="129"/>
      <c r="XCP213" s="129"/>
      <c r="XCQ213" s="129"/>
      <c r="XCR213" s="129"/>
      <c r="XCS213" s="129"/>
      <c r="XCT213" s="129"/>
      <c r="XCU213" s="129"/>
      <c r="XCV213" s="129"/>
      <c r="XCW213" s="129"/>
      <c r="XCX213" s="129"/>
      <c r="XCY213" s="129"/>
      <c r="XCZ213" s="129"/>
      <c r="XDA213" s="129"/>
      <c r="XDB213" s="129"/>
      <c r="XDC213" s="129"/>
      <c r="XDD213" s="129"/>
      <c r="XDE213" s="129"/>
      <c r="XDF213" s="129"/>
      <c r="XDG213" s="129"/>
      <c r="XDH213" s="129"/>
      <c r="XDI213" s="129"/>
      <c r="XDJ213" s="129"/>
      <c r="XDK213" s="129"/>
      <c r="XDL213" s="129"/>
      <c r="XDM213" s="129"/>
      <c r="XDN213" s="129"/>
      <c r="XDO213" s="129"/>
      <c r="XDP213" s="129"/>
      <c r="XDQ213" s="129"/>
      <c r="XDR213" s="129"/>
      <c r="XDS213" s="129"/>
      <c r="XDT213" s="129"/>
      <c r="XDU213" s="129"/>
      <c r="XDV213" s="129"/>
      <c r="XDW213" s="129"/>
      <c r="XDX213" s="129"/>
      <c r="XDY213" s="129"/>
      <c r="XDZ213" s="129"/>
      <c r="XEA213" s="129"/>
      <c r="XEB213" s="129"/>
      <c r="XEC213" s="129"/>
      <c r="XED213" s="129"/>
      <c r="XEE213" s="129"/>
      <c r="XEF213" s="129"/>
      <c r="XEG213" s="129"/>
      <c r="XEH213" s="129"/>
      <c r="XEI213" s="129"/>
      <c r="XEJ213" s="129"/>
      <c r="XEK213" s="129"/>
      <c r="XEL213" s="129"/>
      <c r="XEM213" s="129"/>
      <c r="XEN213" s="129"/>
      <c r="XEO213" s="129"/>
      <c r="XEP213" s="129"/>
      <c r="XEQ213" s="129"/>
      <c r="XER213" s="129"/>
      <c r="XES213" s="129"/>
      <c r="XET213" s="129"/>
      <c r="XEU213" s="129"/>
      <c r="XEV213" s="129"/>
      <c r="XEW213" s="129"/>
      <c r="XEX213" s="129"/>
      <c r="XEY213" s="129"/>
      <c r="XEZ213" s="129"/>
      <c r="XFA213" s="129"/>
      <c r="XFB213" s="129"/>
      <c r="XFC213" s="129"/>
    </row>
    <row ht="15" r="214">
      <c r="A214" s="77">
        <v>210</v>
      </c>
      <c r="B214" s="20" t="s">
        <v>1389</v>
      </c>
      <c r="C214" s="9" t="s">
        <v>188</v>
      </c>
      <c r="D214" s="16" t="s">
        <v>669</v>
      </c>
      <c r="E214" s="9" t="s">
        <v>25</v>
      </c>
      <c r="F214" s="65" t="s">
        <v>1907</v>
      </c>
      <c r="G214" s="124" t="s">
        <v>887</v>
      </c>
      <c r="H214" s="124">
        <v>34</v>
      </c>
      <c r="I214" s="124">
        <f>1477/3.5</f>
        <v>422</v>
      </c>
      <c r="J214" s="124">
        <v>1477</v>
      </c>
      <c r="K214" s="124">
        <v>1896</v>
      </c>
      <c r="L214" s="124">
        <v>36484</v>
      </c>
      <c r="M214" s="124">
        <v>4444</v>
      </c>
      <c r="N214" s="124"/>
      <c r="O214" s="124"/>
      <c r="P214" s="124"/>
      <c r="Q214" s="124"/>
      <c r="R214" s="124"/>
      <c r="S214" s="124" t="s">
        <v>1854</v>
      </c>
      <c r="T214" s="84"/>
      <c r="U214" s="144"/>
      <c r="V214" s="165"/>
      <c r="W214" s="129"/>
      <c r="X214" s="129"/>
      <c r="Y214" s="129"/>
      <c r="Z214" s="129"/>
      <c r="AA214" s="129"/>
      <c r="AB214" s="129"/>
      <c r="AC214" s="129"/>
      <c r="AD214" s="129"/>
      <c r="AE214" s="129"/>
      <c r="AF214" s="129"/>
      <c r="AG214" s="129"/>
      <c r="AH214" s="129"/>
      <c r="AI214" s="129"/>
      <c r="AJ214" s="129"/>
      <c r="AK214" s="129"/>
      <c r="AL214" s="129"/>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c r="BI214" s="129"/>
      <c r="BJ214" s="129"/>
      <c r="BK214" s="129"/>
      <c r="BL214" s="129"/>
      <c r="BM214" s="129"/>
      <c r="BN214" s="129"/>
      <c r="BO214" s="129"/>
      <c r="BP214" s="129"/>
      <c r="BQ214" s="129"/>
      <c r="BR214" s="129"/>
      <c r="BS214" s="129"/>
      <c r="BT214" s="129"/>
      <c r="BU214" s="129"/>
      <c r="BV214" s="129"/>
      <c r="BW214" s="129"/>
      <c r="BX214" s="129"/>
      <c r="BY214" s="129"/>
      <c r="BZ214" s="129"/>
      <c r="CA214" s="129"/>
      <c r="CB214" s="129"/>
      <c r="CC214" s="129"/>
      <c r="CD214" s="129"/>
      <c r="CE214" s="129"/>
      <c r="CF214" s="129"/>
      <c r="CG214" s="129"/>
      <c r="CH214" s="129"/>
      <c r="CI214" s="129"/>
      <c r="CJ214" s="129"/>
      <c r="CK214" s="129"/>
      <c r="CL214" s="129"/>
      <c r="CM214" s="129"/>
      <c r="CN214" s="129"/>
      <c r="CO214" s="129"/>
      <c r="CP214" s="129"/>
      <c r="CQ214" s="129"/>
      <c r="CR214" s="129"/>
      <c r="CS214" s="129"/>
      <c r="CT214" s="129"/>
      <c r="CU214" s="129"/>
      <c r="CV214" s="129"/>
      <c r="CW214" s="129"/>
      <c r="CX214" s="129"/>
      <c r="CY214" s="129"/>
      <c r="CZ214" s="129"/>
      <c r="DA214" s="129"/>
      <c r="DB214" s="129"/>
      <c r="DC214" s="129"/>
      <c r="DD214" s="129"/>
      <c r="DE214" s="129"/>
      <c r="DF214" s="129"/>
      <c r="DG214" s="129"/>
      <c r="DH214" s="129"/>
      <c r="DI214" s="129"/>
      <c r="DJ214" s="129"/>
      <c r="DK214" s="129"/>
      <c r="DL214" s="129"/>
      <c r="DM214" s="129"/>
      <c r="DN214" s="129"/>
      <c r="DO214" s="129"/>
      <c r="DP214" s="129"/>
      <c r="DQ214" s="129"/>
      <c r="DR214" s="129"/>
      <c r="DS214" s="129"/>
      <c r="DT214" s="129"/>
      <c r="DU214" s="129"/>
      <c r="DV214" s="129"/>
      <c r="DW214" s="129"/>
      <c r="DX214" s="129"/>
      <c r="DY214" s="129"/>
      <c r="DZ214" s="129"/>
      <c r="EA214" s="129"/>
      <c r="EB214" s="129"/>
      <c r="EC214" s="129"/>
      <c r="ED214" s="129"/>
      <c r="EE214" s="129"/>
      <c r="EF214" s="129"/>
      <c r="EG214" s="129"/>
      <c r="EH214" s="129"/>
      <c r="EI214" s="129"/>
      <c r="EJ214" s="129"/>
      <c r="EK214" s="129"/>
      <c r="EL214" s="129"/>
      <c r="EM214" s="129"/>
      <c r="EN214" s="129"/>
      <c r="EO214" s="129"/>
      <c r="EP214" s="129"/>
      <c r="EQ214" s="129"/>
      <c r="ER214" s="129"/>
      <c r="ES214" s="129"/>
      <c r="ET214" s="129"/>
      <c r="EU214" s="129"/>
      <c r="EV214" s="129"/>
      <c r="EW214" s="129"/>
      <c r="EX214" s="129"/>
      <c r="EY214" s="129"/>
      <c r="EZ214" s="129"/>
      <c r="FA214" s="129"/>
      <c r="FB214" s="129"/>
      <c r="FC214" s="129"/>
      <c r="FD214" s="129"/>
      <c r="FE214" s="129"/>
      <c r="FF214" s="129"/>
      <c r="FG214" s="129"/>
      <c r="FH214" s="129"/>
      <c r="FI214" s="129"/>
      <c r="FJ214" s="129"/>
      <c r="FK214" s="129"/>
      <c r="FL214" s="129"/>
      <c r="FM214" s="129"/>
      <c r="FN214" s="129"/>
      <c r="FO214" s="129"/>
      <c r="FP214" s="129"/>
      <c r="FQ214" s="129"/>
      <c r="FR214" s="129"/>
      <c r="FS214" s="129"/>
      <c r="FT214" s="129"/>
      <c r="FU214" s="129"/>
      <c r="FV214" s="129"/>
      <c r="FW214" s="129"/>
      <c r="FX214" s="129"/>
      <c r="FY214" s="129"/>
      <c r="FZ214" s="129"/>
      <c r="GA214" s="129"/>
      <c r="GB214" s="129"/>
      <c r="GC214" s="129"/>
      <c r="GD214" s="129"/>
      <c r="GE214" s="129"/>
      <c r="GF214" s="129"/>
      <c r="GG214" s="129"/>
      <c r="GH214" s="129"/>
      <c r="GI214" s="129"/>
      <c r="GJ214" s="129"/>
      <c r="GK214" s="129"/>
      <c r="GL214" s="129"/>
      <c r="GM214" s="129"/>
      <c r="GN214" s="129"/>
      <c r="GO214" s="129"/>
      <c r="GP214" s="129"/>
      <c r="GQ214" s="129"/>
      <c r="GR214" s="129"/>
      <c r="GS214" s="129"/>
      <c r="GT214" s="129"/>
      <c r="GU214" s="129"/>
      <c r="GV214" s="129"/>
      <c r="GW214" s="129"/>
      <c r="GX214" s="129"/>
      <c r="GY214" s="129"/>
      <c r="GZ214" s="129"/>
      <c r="HA214" s="129"/>
      <c r="HB214" s="129"/>
      <c r="HC214" s="129"/>
      <c r="HD214" s="129"/>
      <c r="HE214" s="129"/>
      <c r="HF214" s="129"/>
      <c r="HG214" s="129"/>
      <c r="HH214" s="129"/>
      <c r="HI214" s="129"/>
      <c r="HJ214" s="129"/>
      <c r="HK214" s="129"/>
      <c r="HL214" s="129"/>
      <c r="HM214" s="129"/>
      <c r="HN214" s="129"/>
      <c r="HO214" s="129"/>
      <c r="HP214" s="129"/>
      <c r="HQ214" s="129"/>
      <c r="HR214" s="129"/>
      <c r="HS214" s="129"/>
      <c r="HT214" s="129"/>
      <c r="HU214" s="129"/>
      <c r="HV214" s="129"/>
      <c r="HW214" s="129"/>
      <c r="HX214" s="129"/>
      <c r="HY214" s="129"/>
      <c r="HZ214" s="129"/>
      <c r="IA214" s="129"/>
      <c r="IB214" s="129"/>
      <c r="IC214" s="129"/>
      <c r="ID214" s="129"/>
      <c r="IE214" s="129"/>
      <c r="IF214" s="129"/>
      <c r="IG214" s="129"/>
      <c r="IH214" s="129"/>
      <c r="II214" s="129"/>
      <c r="IJ214" s="129"/>
      <c r="IK214" s="129"/>
      <c r="IL214" s="129"/>
      <c r="IM214" s="129"/>
      <c r="IN214" s="129"/>
      <c r="IO214" s="129"/>
      <c r="IP214" s="129"/>
      <c r="IQ214" s="129"/>
      <c r="IR214" s="129"/>
      <c r="IS214" s="129"/>
      <c r="IT214" s="129"/>
      <c r="IU214" s="129"/>
      <c r="IV214" s="129"/>
      <c r="IW214" s="129"/>
      <c r="IX214" s="129"/>
      <c r="IY214" s="129"/>
      <c r="IZ214" s="129"/>
      <c r="JA214" s="129"/>
      <c r="JB214" s="129"/>
      <c r="JC214" s="129"/>
      <c r="JD214" s="129"/>
      <c r="JE214" s="129"/>
      <c r="JF214" s="129"/>
      <c r="JG214" s="129"/>
      <c r="JH214" s="129"/>
      <c r="JI214" s="129"/>
      <c r="JJ214" s="129"/>
      <c r="JK214" s="129"/>
      <c r="JL214" s="129"/>
      <c r="JM214" s="129"/>
      <c r="JN214" s="129"/>
      <c r="JO214" s="129"/>
      <c r="JP214" s="129"/>
      <c r="JQ214" s="129"/>
      <c r="JR214" s="129"/>
      <c r="JS214" s="129"/>
      <c r="JT214" s="129"/>
      <c r="JU214" s="129"/>
      <c r="JV214" s="129"/>
      <c r="JW214" s="129"/>
      <c r="JX214" s="129"/>
      <c r="JY214" s="129"/>
      <c r="JZ214" s="129"/>
      <c r="KA214" s="129"/>
      <c r="KB214" s="129"/>
      <c r="KC214" s="129"/>
      <c r="KD214" s="129"/>
      <c r="KE214" s="129"/>
      <c r="KF214" s="129"/>
      <c r="KG214" s="129"/>
      <c r="KH214" s="129"/>
      <c r="KI214" s="129"/>
      <c r="KJ214" s="129"/>
      <c r="KK214" s="129"/>
      <c r="KL214" s="129"/>
      <c r="KM214" s="129"/>
      <c r="KN214" s="129"/>
      <c r="KO214" s="129"/>
      <c r="KP214" s="129"/>
      <c r="KQ214" s="129"/>
      <c r="KR214" s="129"/>
      <c r="KS214" s="129"/>
      <c r="KT214" s="129"/>
      <c r="KU214" s="129"/>
      <c r="KV214" s="129"/>
      <c r="KW214" s="129"/>
      <c r="KX214" s="129"/>
      <c r="KY214" s="129"/>
      <c r="KZ214" s="129"/>
      <c r="LA214" s="129"/>
      <c r="LB214" s="129"/>
      <c r="LC214" s="129"/>
      <c r="LD214" s="129"/>
      <c r="LE214" s="129"/>
      <c r="LF214" s="129"/>
      <c r="LG214" s="129"/>
      <c r="LH214" s="129"/>
      <c r="LI214" s="129"/>
      <c r="LJ214" s="129"/>
      <c r="LK214" s="129"/>
      <c r="LL214" s="129"/>
      <c r="LM214" s="129"/>
      <c r="LN214" s="129"/>
      <c r="LO214" s="129"/>
      <c r="LP214" s="129"/>
      <c r="LQ214" s="129"/>
      <c r="LR214" s="129"/>
      <c r="LS214" s="129"/>
      <c r="LT214" s="129"/>
      <c r="LU214" s="129"/>
      <c r="LV214" s="129"/>
      <c r="LW214" s="129"/>
      <c r="LX214" s="129"/>
      <c r="LY214" s="129"/>
      <c r="LZ214" s="129"/>
      <c r="MA214" s="129"/>
      <c r="MB214" s="129"/>
      <c r="MC214" s="129"/>
      <c r="MD214" s="129"/>
      <c r="ME214" s="129"/>
      <c r="MF214" s="129"/>
      <c r="MG214" s="129"/>
      <c r="MH214" s="129"/>
      <c r="MI214" s="129"/>
      <c r="MJ214" s="129"/>
      <c r="MK214" s="129"/>
      <c r="ML214" s="129"/>
      <c r="MM214" s="129"/>
      <c r="MN214" s="129"/>
      <c r="MO214" s="129"/>
      <c r="MP214" s="129"/>
      <c r="MQ214" s="129"/>
      <c r="MR214" s="129"/>
      <c r="MS214" s="129"/>
      <c r="MT214" s="129"/>
      <c r="MU214" s="129"/>
      <c r="MV214" s="129"/>
      <c r="MW214" s="129"/>
      <c r="MX214" s="129"/>
      <c r="MY214" s="129"/>
      <c r="MZ214" s="129"/>
      <c r="NA214" s="129"/>
      <c r="NB214" s="129"/>
      <c r="NC214" s="129"/>
      <c r="ND214" s="129"/>
      <c r="NE214" s="129"/>
      <c r="NF214" s="129"/>
      <c r="NG214" s="129"/>
      <c r="NH214" s="129"/>
      <c r="NI214" s="129"/>
      <c r="NJ214" s="129"/>
      <c r="NK214" s="129"/>
      <c r="NL214" s="129"/>
      <c r="NM214" s="129"/>
      <c r="NN214" s="129"/>
      <c r="NO214" s="129"/>
      <c r="NP214" s="129"/>
      <c r="NQ214" s="129"/>
      <c r="NR214" s="129"/>
      <c r="NS214" s="129"/>
      <c r="NT214" s="129"/>
      <c r="NU214" s="129"/>
      <c r="NV214" s="129"/>
      <c r="NW214" s="129"/>
      <c r="NX214" s="129"/>
      <c r="NY214" s="129"/>
      <c r="NZ214" s="129"/>
      <c r="OA214" s="129"/>
      <c r="OB214" s="129"/>
      <c r="OC214" s="129"/>
      <c r="OD214" s="129"/>
      <c r="OE214" s="129"/>
      <c r="OF214" s="129"/>
      <c r="OG214" s="129"/>
      <c r="OH214" s="129"/>
      <c r="OI214" s="129"/>
      <c r="OJ214" s="129"/>
      <c r="OK214" s="129"/>
      <c r="OL214" s="129"/>
      <c r="OM214" s="129"/>
      <c r="ON214" s="129"/>
      <c r="OO214" s="129"/>
      <c r="OP214" s="129"/>
      <c r="OQ214" s="129"/>
      <c r="OR214" s="129"/>
      <c r="OS214" s="129"/>
      <c r="OT214" s="129"/>
      <c r="OU214" s="129"/>
      <c r="OV214" s="129"/>
      <c r="OW214" s="129"/>
      <c r="OX214" s="129"/>
      <c r="OY214" s="129"/>
      <c r="OZ214" s="129"/>
      <c r="PA214" s="129"/>
      <c r="PB214" s="129"/>
      <c r="PC214" s="129"/>
      <c r="PD214" s="129"/>
      <c r="PE214" s="129"/>
      <c r="PF214" s="129"/>
      <c r="PG214" s="129"/>
      <c r="PH214" s="129"/>
      <c r="PI214" s="129"/>
      <c r="PJ214" s="129"/>
      <c r="PK214" s="129"/>
      <c r="PL214" s="129"/>
      <c r="PM214" s="129"/>
      <c r="PN214" s="129"/>
      <c r="PO214" s="129"/>
      <c r="PP214" s="129"/>
      <c r="PQ214" s="129"/>
      <c r="PR214" s="129"/>
      <c r="PS214" s="129"/>
      <c r="PT214" s="129"/>
      <c r="PU214" s="129"/>
      <c r="PV214" s="129"/>
      <c r="PW214" s="129"/>
      <c r="PX214" s="129"/>
      <c r="PY214" s="129"/>
      <c r="PZ214" s="129"/>
      <c r="QA214" s="129"/>
      <c r="QB214" s="129"/>
      <c r="QC214" s="129"/>
      <c r="QD214" s="129"/>
      <c r="QE214" s="129"/>
      <c r="QF214" s="129"/>
      <c r="QG214" s="129"/>
      <c r="QH214" s="129"/>
      <c r="QI214" s="129"/>
      <c r="QJ214" s="129"/>
      <c r="QK214" s="129"/>
      <c r="QL214" s="129"/>
      <c r="QM214" s="129"/>
      <c r="QN214" s="129"/>
      <c r="QO214" s="129"/>
      <c r="QP214" s="129"/>
      <c r="QQ214" s="129"/>
      <c r="QR214" s="129"/>
      <c r="QS214" s="129"/>
      <c r="QT214" s="129"/>
      <c r="QU214" s="129"/>
      <c r="QV214" s="129"/>
      <c r="QW214" s="129"/>
      <c r="QX214" s="129"/>
      <c r="QY214" s="129"/>
      <c r="QZ214" s="129"/>
      <c r="RA214" s="129"/>
      <c r="RB214" s="129"/>
      <c r="RC214" s="129"/>
      <c r="RD214" s="129"/>
      <c r="RE214" s="129"/>
      <c r="RF214" s="129"/>
      <c r="RG214" s="129"/>
      <c r="RH214" s="129"/>
      <c r="RI214" s="129"/>
      <c r="RJ214" s="129"/>
      <c r="RK214" s="129"/>
      <c r="RL214" s="129"/>
      <c r="RM214" s="129"/>
      <c r="RN214" s="129"/>
      <c r="RO214" s="129"/>
      <c r="RP214" s="129"/>
      <c r="RQ214" s="129"/>
      <c r="RR214" s="129"/>
      <c r="RS214" s="129"/>
      <c r="RT214" s="129"/>
      <c r="RU214" s="129"/>
      <c r="RV214" s="129"/>
      <c r="RW214" s="129"/>
      <c r="RX214" s="129"/>
      <c r="RY214" s="129"/>
      <c r="RZ214" s="129"/>
      <c r="SA214" s="129"/>
      <c r="SB214" s="129"/>
      <c r="SC214" s="129"/>
      <c r="SD214" s="129"/>
      <c r="SE214" s="129"/>
      <c r="SF214" s="129"/>
      <c r="SG214" s="129"/>
      <c r="SH214" s="129"/>
      <c r="SI214" s="129"/>
      <c r="SJ214" s="129"/>
      <c r="SK214" s="129"/>
      <c r="SL214" s="129"/>
      <c r="SM214" s="129"/>
      <c r="SN214" s="129"/>
      <c r="SO214" s="129"/>
      <c r="SP214" s="129"/>
      <c r="SQ214" s="129"/>
      <c r="SR214" s="129"/>
      <c r="SS214" s="129"/>
      <c r="ST214" s="129"/>
      <c r="SU214" s="129"/>
      <c r="SV214" s="129"/>
      <c r="SW214" s="129"/>
      <c r="SX214" s="129"/>
      <c r="SY214" s="129"/>
      <c r="SZ214" s="129"/>
      <c r="TA214" s="129"/>
      <c r="TB214" s="129"/>
      <c r="TC214" s="129"/>
      <c r="TD214" s="129"/>
      <c r="TE214" s="129"/>
      <c r="TF214" s="129"/>
      <c r="TG214" s="129"/>
      <c r="TH214" s="129"/>
      <c r="TI214" s="129"/>
      <c r="TJ214" s="129"/>
      <c r="TK214" s="129"/>
      <c r="TL214" s="129"/>
      <c r="TM214" s="129"/>
      <c r="TN214" s="129"/>
      <c r="TO214" s="129"/>
      <c r="TP214" s="129"/>
      <c r="TQ214" s="129"/>
      <c r="TR214" s="129"/>
      <c r="TS214" s="129"/>
      <c r="TT214" s="129"/>
      <c r="TU214" s="129"/>
      <c r="TV214" s="129"/>
      <c r="TW214" s="129"/>
      <c r="TX214" s="129"/>
      <c r="TY214" s="129"/>
      <c r="TZ214" s="129"/>
      <c r="UA214" s="129"/>
      <c r="UB214" s="129"/>
      <c r="UC214" s="129"/>
      <c r="UD214" s="129"/>
      <c r="UE214" s="129"/>
      <c r="UF214" s="129"/>
      <c r="UG214" s="129"/>
      <c r="UH214" s="129"/>
      <c r="UI214" s="129"/>
      <c r="UJ214" s="129"/>
      <c r="UK214" s="129"/>
      <c r="UL214" s="129"/>
      <c r="UM214" s="129"/>
      <c r="UN214" s="129"/>
      <c r="UO214" s="129"/>
      <c r="UP214" s="129"/>
      <c r="UQ214" s="129"/>
      <c r="UR214" s="129"/>
      <c r="US214" s="129"/>
      <c r="UT214" s="129"/>
      <c r="UU214" s="129"/>
      <c r="UV214" s="129"/>
      <c r="UW214" s="129"/>
      <c r="UX214" s="129"/>
      <c r="UY214" s="129"/>
      <c r="UZ214" s="129"/>
      <c r="VA214" s="129"/>
      <c r="VB214" s="129"/>
      <c r="VC214" s="129"/>
      <c r="VD214" s="129"/>
      <c r="VE214" s="129"/>
      <c r="VF214" s="129"/>
      <c r="VG214" s="129"/>
      <c r="VH214" s="129"/>
      <c r="VI214" s="129"/>
      <c r="VJ214" s="129"/>
      <c r="VK214" s="129"/>
      <c r="VL214" s="129"/>
      <c r="VM214" s="129"/>
      <c r="VN214" s="129"/>
      <c r="VO214" s="129"/>
      <c r="VP214" s="129"/>
      <c r="VQ214" s="129"/>
      <c r="VR214" s="129"/>
      <c r="VS214" s="129"/>
      <c r="VT214" s="129"/>
      <c r="VU214" s="129"/>
      <c r="VV214" s="129"/>
      <c r="VW214" s="129"/>
      <c r="VX214" s="129"/>
      <c r="VY214" s="129"/>
      <c r="VZ214" s="129"/>
      <c r="WA214" s="129"/>
      <c r="WB214" s="129"/>
      <c r="WC214" s="129"/>
      <c r="WD214" s="129"/>
      <c r="WE214" s="129"/>
      <c r="WF214" s="129"/>
      <c r="WG214" s="129"/>
      <c r="WH214" s="129"/>
      <c r="WI214" s="129"/>
      <c r="WJ214" s="129"/>
      <c r="WK214" s="129"/>
      <c r="WL214" s="129"/>
      <c r="WM214" s="129"/>
      <c r="WN214" s="129"/>
      <c r="WO214" s="129"/>
      <c r="WP214" s="129"/>
      <c r="WQ214" s="129"/>
      <c r="WR214" s="129"/>
      <c r="WS214" s="129"/>
      <c r="WT214" s="129"/>
      <c r="WU214" s="129"/>
      <c r="WV214" s="129"/>
      <c r="WW214" s="129"/>
      <c r="WX214" s="129"/>
      <c r="WY214" s="129"/>
      <c r="WZ214" s="129"/>
      <c r="XA214" s="129"/>
      <c r="XB214" s="129"/>
      <c r="XC214" s="129"/>
      <c r="XD214" s="129"/>
      <c r="XE214" s="129"/>
      <c r="XF214" s="129"/>
      <c r="XG214" s="129"/>
      <c r="XH214" s="129"/>
      <c r="XI214" s="129"/>
      <c r="XJ214" s="129"/>
      <c r="XK214" s="129"/>
      <c r="XL214" s="129"/>
      <c r="XM214" s="129"/>
      <c r="XN214" s="129"/>
      <c r="XO214" s="129"/>
      <c r="XP214" s="129"/>
      <c r="XQ214" s="129"/>
      <c r="XR214" s="129"/>
      <c r="XS214" s="129"/>
      <c r="XT214" s="129"/>
      <c r="XU214" s="129"/>
      <c r="XV214" s="129"/>
      <c r="XW214" s="129"/>
      <c r="XX214" s="129"/>
      <c r="XY214" s="129"/>
      <c r="XZ214" s="129"/>
      <c r="YA214" s="129"/>
      <c r="YB214" s="129"/>
      <c r="YC214" s="129"/>
      <c r="YD214" s="129"/>
      <c r="YE214" s="129"/>
      <c r="YF214" s="129"/>
      <c r="YG214" s="129"/>
      <c r="YH214" s="129"/>
      <c r="YI214" s="129"/>
      <c r="YJ214" s="129"/>
      <c r="YK214" s="129"/>
      <c r="YL214" s="129"/>
      <c r="YM214" s="129"/>
      <c r="YN214" s="129"/>
      <c r="YO214" s="129"/>
      <c r="YP214" s="129"/>
      <c r="YQ214" s="129"/>
      <c r="YR214" s="129"/>
      <c r="YS214" s="129"/>
      <c r="YT214" s="129"/>
      <c r="YU214" s="129"/>
      <c r="YV214" s="129"/>
      <c r="YW214" s="129"/>
      <c r="YX214" s="129"/>
      <c r="YY214" s="129"/>
      <c r="YZ214" s="129"/>
      <c r="ZA214" s="129"/>
      <c r="ZB214" s="129"/>
      <c r="ZC214" s="129"/>
      <c r="ZD214" s="129"/>
      <c r="ZE214" s="129"/>
      <c r="ZF214" s="129"/>
      <c r="ZG214" s="129"/>
      <c r="ZH214" s="129"/>
      <c r="ZI214" s="129"/>
      <c r="ZJ214" s="129"/>
      <c r="ZK214" s="129"/>
      <c r="ZL214" s="129"/>
      <c r="ZM214" s="129"/>
      <c r="ZN214" s="129"/>
      <c r="ZO214" s="129"/>
      <c r="ZP214" s="129"/>
      <c r="ZQ214" s="129"/>
      <c r="ZR214" s="129"/>
      <c r="ZS214" s="129"/>
      <c r="ZT214" s="129"/>
      <c r="ZU214" s="129"/>
      <c r="ZV214" s="129"/>
      <c r="ZW214" s="129"/>
      <c r="ZX214" s="129"/>
      <c r="ZY214" s="129"/>
      <c r="ZZ214" s="129"/>
      <c r="AAA214" s="129"/>
      <c r="AAB214" s="129"/>
      <c r="AAC214" s="129"/>
      <c r="AAD214" s="129"/>
      <c r="AAE214" s="129"/>
      <c r="AAF214" s="129"/>
      <c r="AAG214" s="129"/>
      <c r="AAH214" s="129"/>
      <c r="AAI214" s="129"/>
      <c r="AAJ214" s="129"/>
      <c r="AAK214" s="129"/>
      <c r="AAL214" s="129"/>
      <c r="AAM214" s="129"/>
      <c r="AAN214" s="129"/>
      <c r="AAO214" s="129"/>
      <c r="AAP214" s="129"/>
      <c r="AAQ214" s="129"/>
      <c r="AAR214" s="129"/>
      <c r="AAS214" s="129"/>
      <c r="AAT214" s="129"/>
      <c r="AAU214" s="129"/>
      <c r="AAV214" s="129"/>
      <c r="AAW214" s="129"/>
      <c r="AAX214" s="129"/>
      <c r="AAY214" s="129"/>
      <c r="AAZ214" s="129"/>
      <c r="ABA214" s="129"/>
      <c r="ABB214" s="129"/>
      <c r="ABC214" s="129"/>
      <c r="ABD214" s="129"/>
      <c r="ABE214" s="129"/>
      <c r="ABF214" s="129"/>
      <c r="ABG214" s="129"/>
      <c r="ABH214" s="129"/>
      <c r="ABI214" s="129"/>
      <c r="ABJ214" s="129"/>
      <c r="ABK214" s="129"/>
      <c r="ABL214" s="129"/>
      <c r="ABM214" s="129"/>
      <c r="ABN214" s="129"/>
      <c r="ABO214" s="129"/>
      <c r="ABP214" s="129"/>
      <c r="ABQ214" s="129"/>
      <c r="ABR214" s="129"/>
      <c r="ABS214" s="129"/>
      <c r="ABT214" s="129"/>
      <c r="ABU214" s="129"/>
      <c r="ABV214" s="129"/>
      <c r="ABW214" s="129"/>
      <c r="ABX214" s="129"/>
      <c r="ABY214" s="129"/>
      <c r="ABZ214" s="129"/>
      <c r="ACA214" s="129"/>
      <c r="ACB214" s="129"/>
      <c r="ACC214" s="129"/>
      <c r="ACD214" s="129"/>
      <c r="ACE214" s="129"/>
      <c r="ACF214" s="129"/>
      <c r="ACG214" s="129"/>
      <c r="ACH214" s="129"/>
      <c r="ACI214" s="129"/>
      <c r="ACJ214" s="129"/>
      <c r="ACK214" s="129"/>
      <c r="ACL214" s="129"/>
      <c r="ACM214" s="129"/>
      <c r="ACN214" s="129"/>
      <c r="ACO214" s="129"/>
      <c r="ACP214" s="129"/>
      <c r="ACQ214" s="129"/>
      <c r="ACR214" s="129"/>
      <c r="ACS214" s="129"/>
      <c r="ACT214" s="129"/>
      <c r="ACU214" s="129"/>
      <c r="ACV214" s="129"/>
      <c r="ACW214" s="129"/>
      <c r="ACX214" s="129"/>
      <c r="ACY214" s="129"/>
      <c r="ACZ214" s="129"/>
      <c r="ADA214" s="129"/>
      <c r="ADB214" s="129"/>
      <c r="ADC214" s="129"/>
      <c r="ADD214" s="129"/>
      <c r="ADE214" s="129"/>
      <c r="ADF214" s="129"/>
      <c r="ADG214" s="129"/>
      <c r="ADH214" s="129"/>
      <c r="ADI214" s="129"/>
      <c r="ADJ214" s="129"/>
      <c r="ADK214" s="129"/>
      <c r="ADL214" s="129"/>
      <c r="ADM214" s="129"/>
      <c r="ADN214" s="129"/>
      <c r="ADO214" s="129"/>
      <c r="ADP214" s="129"/>
      <c r="ADQ214" s="129"/>
      <c r="ADR214" s="129"/>
      <c r="ADS214" s="129"/>
      <c r="ADT214" s="129"/>
      <c r="ADU214" s="129"/>
      <c r="ADV214" s="129"/>
      <c r="ADW214" s="129"/>
      <c r="ADX214" s="129"/>
      <c r="ADY214" s="129"/>
      <c r="ADZ214" s="129"/>
      <c r="AEA214" s="129"/>
      <c r="AEB214" s="129"/>
      <c r="AEC214" s="129"/>
      <c r="AED214" s="129"/>
      <c r="AEE214" s="129"/>
      <c r="AEF214" s="129"/>
      <c r="AEG214" s="129"/>
      <c r="AEH214" s="129"/>
      <c r="AEI214" s="129"/>
      <c r="AEJ214" s="129"/>
      <c r="AEK214" s="129"/>
      <c r="AEL214" s="129"/>
      <c r="AEM214" s="129"/>
      <c r="AEN214" s="129"/>
      <c r="AEO214" s="129"/>
      <c r="AEP214" s="129"/>
      <c r="AEQ214" s="129"/>
      <c r="AER214" s="129"/>
      <c r="AES214" s="129"/>
      <c r="AET214" s="129"/>
      <c r="AEU214" s="129"/>
      <c r="AEV214" s="129"/>
      <c r="AEW214" s="129"/>
      <c r="AEX214" s="129"/>
      <c r="AEY214" s="129"/>
      <c r="AEZ214" s="129"/>
      <c r="AFA214" s="129"/>
      <c r="AFB214" s="129"/>
      <c r="AFC214" s="129"/>
      <c r="AFD214" s="129"/>
      <c r="AFE214" s="129"/>
      <c r="AFF214" s="129"/>
      <c r="AFG214" s="129"/>
      <c r="AFH214" s="129"/>
      <c r="AFI214" s="129"/>
      <c r="AFJ214" s="129"/>
      <c r="AFK214" s="129"/>
      <c r="AFL214" s="129"/>
      <c r="AFM214" s="129"/>
      <c r="AFN214" s="129"/>
      <c r="AFO214" s="129"/>
      <c r="AFP214" s="129"/>
      <c r="AFQ214" s="129"/>
      <c r="AFR214" s="129"/>
      <c r="AFS214" s="129"/>
      <c r="AFT214" s="129"/>
      <c r="AFU214" s="129"/>
      <c r="AFV214" s="129"/>
      <c r="AFW214" s="129"/>
      <c r="AFX214" s="129"/>
      <c r="AFY214" s="129"/>
      <c r="AFZ214" s="129"/>
      <c r="AGA214" s="129"/>
      <c r="AGB214" s="129"/>
      <c r="AGC214" s="129"/>
      <c r="AGD214" s="129"/>
      <c r="AGE214" s="129"/>
      <c r="AGF214" s="129"/>
      <c r="AGG214" s="129"/>
      <c r="AGH214" s="129"/>
      <c r="AGI214" s="129"/>
      <c r="AGJ214" s="129"/>
      <c r="AGK214" s="129"/>
      <c r="AGL214" s="129"/>
      <c r="AGM214" s="129"/>
      <c r="AGN214" s="129"/>
      <c r="AGO214" s="129"/>
      <c r="AGP214" s="129"/>
      <c r="AGQ214" s="129"/>
      <c r="AGR214" s="129"/>
      <c r="AGS214" s="129"/>
      <c r="AGT214" s="129"/>
      <c r="AGU214" s="129"/>
      <c r="AGV214" s="129"/>
      <c r="AGW214" s="129"/>
      <c r="AGX214" s="129"/>
      <c r="AGY214" s="129"/>
      <c r="AGZ214" s="129"/>
      <c r="AHA214" s="129"/>
      <c r="AHB214" s="129"/>
      <c r="AHC214" s="129"/>
      <c r="AHD214" s="129"/>
      <c r="AHE214" s="129"/>
      <c r="AHF214" s="129"/>
      <c r="AHG214" s="129"/>
      <c r="AHH214" s="129"/>
      <c r="AHI214" s="129"/>
      <c r="AHJ214" s="129"/>
      <c r="AHK214" s="129"/>
      <c r="AHL214" s="129"/>
      <c r="AHM214" s="129"/>
      <c r="AHN214" s="129"/>
      <c r="AHO214" s="129"/>
      <c r="AHP214" s="129"/>
      <c r="AHQ214" s="129"/>
      <c r="AHR214" s="129"/>
      <c r="AHS214" s="129"/>
      <c r="AHT214" s="129"/>
      <c r="AHU214" s="129"/>
      <c r="AHV214" s="129"/>
      <c r="AHW214" s="129"/>
      <c r="AHX214" s="129"/>
      <c r="AHY214" s="129"/>
      <c r="AHZ214" s="129"/>
      <c r="AIA214" s="129"/>
      <c r="AIB214" s="129"/>
      <c r="AIC214" s="129"/>
      <c r="AID214" s="129"/>
      <c r="AIE214" s="129"/>
      <c r="AIF214" s="129"/>
      <c r="AIG214" s="129"/>
      <c r="AIH214" s="129"/>
      <c r="AII214" s="129"/>
      <c r="AIJ214" s="129"/>
      <c r="AIK214" s="129"/>
      <c r="AIL214" s="129"/>
      <c r="AIM214" s="129"/>
      <c r="AIN214" s="129"/>
      <c r="AIO214" s="129"/>
      <c r="AIP214" s="129"/>
      <c r="AIQ214" s="129"/>
      <c r="AIR214" s="129"/>
      <c r="AIS214" s="129"/>
      <c r="AIT214" s="129"/>
      <c r="AIU214" s="129"/>
      <c r="AIV214" s="129"/>
      <c r="AIW214" s="129"/>
      <c r="AIX214" s="129"/>
      <c r="AIY214" s="129"/>
      <c r="AIZ214" s="129"/>
      <c r="AJA214" s="129"/>
      <c r="AJB214" s="129"/>
      <c r="AJC214" s="129"/>
      <c r="AJD214" s="129"/>
      <c r="AJE214" s="129"/>
      <c r="AJF214" s="129"/>
      <c r="AJG214" s="129"/>
      <c r="AJH214" s="129"/>
      <c r="AJI214" s="129"/>
      <c r="AJJ214" s="129"/>
      <c r="AJK214" s="129"/>
      <c r="AJL214" s="129"/>
      <c r="AJM214" s="129"/>
      <c r="AJN214" s="129"/>
      <c r="AJO214" s="129"/>
      <c r="AJP214" s="129"/>
      <c r="AJQ214" s="129"/>
      <c r="AJR214" s="129"/>
      <c r="AJS214" s="129"/>
      <c r="AJT214" s="129"/>
      <c r="AJU214" s="129"/>
      <c r="AJV214" s="129"/>
      <c r="AJW214" s="129"/>
      <c r="AJX214" s="129"/>
      <c r="AJY214" s="129"/>
      <c r="AJZ214" s="129"/>
      <c r="AKA214" s="129"/>
      <c r="AKB214" s="129"/>
      <c r="AKC214" s="129"/>
      <c r="AKD214" s="129"/>
      <c r="AKE214" s="129"/>
      <c r="AKF214" s="129"/>
      <c r="AKG214" s="129"/>
      <c r="AKH214" s="129"/>
      <c r="AKI214" s="129"/>
      <c r="AKJ214" s="129"/>
      <c r="AKK214" s="129"/>
      <c r="AKL214" s="129"/>
      <c r="AKM214" s="129"/>
      <c r="AKN214" s="129"/>
      <c r="AKO214" s="129"/>
      <c r="AKP214" s="129"/>
      <c r="AKQ214" s="129"/>
      <c r="AKR214" s="129"/>
      <c r="AKS214" s="129"/>
      <c r="AKT214" s="129"/>
      <c r="AKU214" s="129"/>
      <c r="AKV214" s="129"/>
      <c r="AKW214" s="129"/>
      <c r="AKX214" s="129"/>
      <c r="AKY214" s="129"/>
      <c r="AKZ214" s="129"/>
      <c r="ALA214" s="129"/>
      <c r="ALB214" s="129"/>
      <c r="ALC214" s="129"/>
      <c r="ALD214" s="129"/>
      <c r="ALE214" s="129"/>
      <c r="ALF214" s="129"/>
      <c r="ALG214" s="129"/>
      <c r="ALH214" s="129"/>
      <c r="ALI214" s="129"/>
      <c r="ALJ214" s="129"/>
      <c r="ALK214" s="129"/>
      <c r="ALL214" s="129"/>
      <c r="ALM214" s="129"/>
      <c r="ALN214" s="129"/>
      <c r="ALO214" s="129"/>
      <c r="ALP214" s="129"/>
      <c r="ALQ214" s="129"/>
      <c r="ALR214" s="129"/>
      <c r="ALS214" s="129"/>
      <c r="ALT214" s="129"/>
      <c r="ALU214" s="129"/>
      <c r="ALV214" s="129"/>
      <c r="ALW214" s="129"/>
      <c r="ALX214" s="129"/>
      <c r="ALY214" s="129"/>
      <c r="ALZ214" s="129"/>
      <c r="AMA214" s="129"/>
      <c r="AMB214" s="129"/>
      <c r="AMC214" s="129"/>
      <c r="AMD214" s="129"/>
      <c r="AME214" s="129"/>
      <c r="AMF214" s="129"/>
      <c r="AMG214" s="129"/>
      <c r="AMH214" s="129"/>
      <c r="AMI214" s="129"/>
      <c r="AMJ214" s="129"/>
      <c r="AMK214" s="129"/>
      <c r="AML214" s="129"/>
      <c r="AMM214" s="129"/>
      <c r="AMN214" s="129"/>
      <c r="AMO214" s="129"/>
      <c r="AMP214" s="129"/>
      <c r="AMQ214" s="129"/>
      <c r="AMR214" s="129"/>
      <c r="AMS214" s="129"/>
      <c r="AMT214" s="129"/>
      <c r="AMU214" s="129"/>
      <c r="AMV214" s="129"/>
      <c r="AMW214" s="129"/>
      <c r="AMX214" s="129"/>
      <c r="AMY214" s="129"/>
      <c r="AMZ214" s="129"/>
      <c r="ANA214" s="129"/>
      <c r="ANB214" s="129"/>
      <c r="ANC214" s="129"/>
      <c r="AND214" s="129"/>
      <c r="ANE214" s="129"/>
      <c r="ANF214" s="129"/>
      <c r="ANG214" s="129"/>
      <c r="ANH214" s="129"/>
      <c r="ANI214" s="129"/>
      <c r="ANJ214" s="129"/>
      <c r="ANK214" s="129"/>
      <c r="ANL214" s="129"/>
      <c r="ANM214" s="129"/>
      <c r="ANN214" s="129"/>
      <c r="ANO214" s="129"/>
      <c r="ANP214" s="129"/>
      <c r="ANQ214" s="129"/>
      <c r="ANR214" s="129"/>
      <c r="ANS214" s="129"/>
      <c r="ANT214" s="129"/>
      <c r="ANU214" s="129"/>
      <c r="ANV214" s="129"/>
      <c r="ANW214" s="129"/>
      <c r="ANX214" s="129"/>
      <c r="ANY214" s="129"/>
      <c r="ANZ214" s="129"/>
      <c r="AOA214" s="129"/>
      <c r="AOB214" s="129"/>
      <c r="AOC214" s="129"/>
      <c r="AOD214" s="129"/>
      <c r="AOE214" s="129"/>
      <c r="AOF214" s="129"/>
      <c r="AOG214" s="129"/>
      <c r="AOH214" s="129"/>
      <c r="AOI214" s="129"/>
      <c r="AOJ214" s="129"/>
      <c r="AOK214" s="129"/>
      <c r="AOL214" s="129"/>
      <c r="AOM214" s="129"/>
      <c r="AON214" s="129"/>
      <c r="AOO214" s="129"/>
      <c r="AOP214" s="129"/>
      <c r="AOQ214" s="129"/>
      <c r="AOR214" s="129"/>
      <c r="AOS214" s="129"/>
      <c r="AOT214" s="129"/>
      <c r="AOU214" s="129"/>
      <c r="AOV214" s="129"/>
      <c r="AOW214" s="129"/>
      <c r="AOX214" s="129"/>
      <c r="AOY214" s="129"/>
      <c r="AOZ214" s="129"/>
      <c r="APA214" s="129"/>
      <c r="APB214" s="129"/>
      <c r="APC214" s="129"/>
      <c r="APD214" s="129"/>
      <c r="APE214" s="129"/>
      <c r="APF214" s="129"/>
      <c r="APG214" s="129"/>
      <c r="APH214" s="129"/>
      <c r="API214" s="129"/>
      <c r="APJ214" s="129"/>
      <c r="APK214" s="129"/>
      <c r="APL214" s="129"/>
      <c r="APM214" s="129"/>
      <c r="APN214" s="129"/>
      <c r="APO214" s="129"/>
      <c r="APP214" s="129"/>
      <c r="APQ214" s="129"/>
      <c r="APR214" s="129"/>
      <c r="APS214" s="129"/>
      <c r="APT214" s="129"/>
      <c r="APU214" s="129"/>
      <c r="APV214" s="129"/>
      <c r="APW214" s="129"/>
      <c r="APX214" s="129"/>
      <c r="APY214" s="129"/>
      <c r="APZ214" s="129"/>
      <c r="AQA214" s="129"/>
      <c r="AQB214" s="129"/>
      <c r="AQC214" s="129"/>
      <c r="AQD214" s="129"/>
      <c r="AQE214" s="129"/>
      <c r="AQF214" s="129"/>
      <c r="AQG214" s="129"/>
      <c r="AQH214" s="129"/>
      <c r="AQI214" s="129"/>
      <c r="AQJ214" s="129"/>
      <c r="AQK214" s="129"/>
      <c r="AQL214" s="129"/>
      <c r="AQM214" s="129"/>
      <c r="AQN214" s="129"/>
      <c r="AQO214" s="129"/>
      <c r="AQP214" s="129"/>
      <c r="AQQ214" s="129"/>
      <c r="AQR214" s="129"/>
      <c r="AQS214" s="129"/>
      <c r="AQT214" s="129"/>
      <c r="AQU214" s="129"/>
      <c r="AQV214" s="129"/>
      <c r="AQW214" s="129"/>
      <c r="AQX214" s="129"/>
      <c r="AQY214" s="129"/>
      <c r="AQZ214" s="129"/>
      <c r="ARA214" s="129"/>
      <c r="ARB214" s="129"/>
      <c r="ARC214" s="129"/>
      <c r="ARD214" s="129"/>
      <c r="ARE214" s="129"/>
      <c r="ARF214" s="129"/>
      <c r="ARG214" s="129"/>
      <c r="ARH214" s="129"/>
      <c r="ARI214" s="129"/>
      <c r="ARJ214" s="129"/>
      <c r="ARK214" s="129"/>
      <c r="ARL214" s="129"/>
      <c r="ARM214" s="129"/>
      <c r="ARN214" s="129"/>
      <c r="ARO214" s="129"/>
      <c r="ARP214" s="129"/>
      <c r="ARQ214" s="129"/>
      <c r="ARR214" s="129"/>
      <c r="ARS214" s="129"/>
      <c r="ART214" s="129"/>
      <c r="ARU214" s="129"/>
      <c r="ARV214" s="129"/>
      <c r="ARW214" s="129"/>
      <c r="ARX214" s="129"/>
      <c r="ARY214" s="129"/>
      <c r="ARZ214" s="129"/>
      <c r="ASA214" s="129"/>
      <c r="ASB214" s="129"/>
      <c r="ASC214" s="129"/>
      <c r="ASD214" s="129"/>
      <c r="ASE214" s="129"/>
      <c r="ASF214" s="129"/>
      <c r="ASG214" s="129"/>
      <c r="ASH214" s="129"/>
      <c r="ASI214" s="129"/>
      <c r="ASJ214" s="129"/>
      <c r="ASK214" s="129"/>
      <c r="ASL214" s="129"/>
      <c r="ASM214" s="129"/>
      <c r="ASN214" s="129"/>
      <c r="ASO214" s="129"/>
      <c r="ASP214" s="129"/>
      <c r="ASQ214" s="129"/>
      <c r="ASR214" s="129"/>
      <c r="ASS214" s="129"/>
      <c r="AST214" s="129"/>
      <c r="ASU214" s="129"/>
      <c r="ASV214" s="129"/>
      <c r="ASW214" s="129"/>
      <c r="ASX214" s="129"/>
      <c r="ASY214" s="129"/>
      <c r="ASZ214" s="129"/>
      <c r="ATA214" s="129"/>
      <c r="ATB214" s="129"/>
      <c r="ATC214" s="129"/>
      <c r="ATD214" s="129"/>
      <c r="ATE214" s="129"/>
      <c r="ATF214" s="129"/>
      <c r="ATG214" s="129"/>
      <c r="ATH214" s="129"/>
      <c r="ATI214" s="129"/>
      <c r="ATJ214" s="129"/>
      <c r="ATK214" s="129"/>
      <c r="ATL214" s="129"/>
      <c r="ATM214" s="129"/>
      <c r="ATN214" s="129"/>
      <c r="ATO214" s="129"/>
      <c r="ATP214" s="129"/>
      <c r="ATQ214" s="129"/>
      <c r="ATR214" s="129"/>
      <c r="ATS214" s="129"/>
      <c r="ATT214" s="129"/>
      <c r="ATU214" s="129"/>
      <c r="ATV214" s="129"/>
      <c r="ATW214" s="129"/>
      <c r="ATX214" s="129"/>
      <c r="ATY214" s="129"/>
      <c r="ATZ214" s="129"/>
      <c r="AUA214" s="129"/>
      <c r="AUB214" s="129"/>
      <c r="AUC214" s="129"/>
      <c r="AUD214" s="129"/>
      <c r="AUE214" s="129"/>
      <c r="AUF214" s="129"/>
      <c r="AUG214" s="129"/>
      <c r="AUH214" s="129"/>
      <c r="AUI214" s="129"/>
      <c r="AUJ214" s="129"/>
      <c r="AUK214" s="129"/>
      <c r="AUL214" s="129"/>
      <c r="AUM214" s="129"/>
      <c r="AUN214" s="129"/>
      <c r="AUO214" s="129"/>
      <c r="AUP214" s="129"/>
      <c r="AUQ214" s="129"/>
      <c r="AUR214" s="129"/>
      <c r="AUS214" s="129"/>
      <c r="AUT214" s="129"/>
      <c r="AUU214" s="129"/>
      <c r="AUV214" s="129"/>
      <c r="AUW214" s="129"/>
      <c r="AUX214" s="129"/>
      <c r="AUY214" s="129"/>
      <c r="AUZ214" s="129"/>
      <c r="AVA214" s="129"/>
      <c r="AVB214" s="129"/>
      <c r="AVC214" s="129"/>
      <c r="AVD214" s="129"/>
      <c r="AVE214" s="129"/>
      <c r="AVF214" s="129"/>
      <c r="AVG214" s="129"/>
      <c r="AVH214" s="129"/>
      <c r="AVI214" s="129"/>
      <c r="AVJ214" s="129"/>
      <c r="AVK214" s="129"/>
      <c r="AVL214" s="129"/>
      <c r="AVM214" s="129"/>
      <c r="AVN214" s="129"/>
      <c r="AVO214" s="129"/>
      <c r="AVP214" s="129"/>
      <c r="AVQ214" s="129"/>
      <c r="AVR214" s="129"/>
      <c r="AVS214" s="129"/>
      <c r="AVT214" s="129"/>
      <c r="AVU214" s="129"/>
      <c r="AVV214" s="129"/>
      <c r="AVW214" s="129"/>
      <c r="AVX214" s="129"/>
      <c r="AVY214" s="129"/>
      <c r="AVZ214" s="129"/>
      <c r="AWA214" s="129"/>
      <c r="AWB214" s="129"/>
      <c r="AWC214" s="129"/>
      <c r="AWD214" s="129"/>
      <c r="AWE214" s="129"/>
      <c r="AWF214" s="129"/>
      <c r="AWG214" s="129"/>
      <c r="AWH214" s="129"/>
      <c r="AWI214" s="129"/>
      <c r="AWJ214" s="129"/>
      <c r="AWK214" s="129"/>
      <c r="AWL214" s="129"/>
      <c r="AWM214" s="129"/>
      <c r="AWN214" s="129"/>
      <c r="AWO214" s="129"/>
      <c r="AWP214" s="129"/>
      <c r="AWQ214" s="129"/>
      <c r="AWR214" s="129"/>
      <c r="AWS214" s="129"/>
      <c r="AWT214" s="129"/>
      <c r="AWU214" s="129"/>
      <c r="AWV214" s="129"/>
      <c r="AWW214" s="129"/>
      <c r="AWX214" s="129"/>
      <c r="AWY214" s="129"/>
      <c r="AWZ214" s="129"/>
      <c r="AXA214" s="129"/>
      <c r="AXB214" s="129"/>
      <c r="AXC214" s="129"/>
      <c r="AXD214" s="129"/>
      <c r="AXE214" s="129"/>
      <c r="AXF214" s="129"/>
      <c r="AXG214" s="129"/>
      <c r="AXH214" s="129"/>
      <c r="AXI214" s="129"/>
      <c r="AXJ214" s="129"/>
      <c r="AXK214" s="129"/>
      <c r="AXL214" s="129"/>
      <c r="AXM214" s="129"/>
      <c r="AXN214" s="129"/>
      <c r="AXO214" s="129"/>
      <c r="AXP214" s="129"/>
      <c r="AXQ214" s="129"/>
      <c r="AXR214" s="129"/>
      <c r="AXS214" s="129"/>
      <c r="AXT214" s="129"/>
      <c r="AXU214" s="129"/>
      <c r="AXV214" s="129"/>
      <c r="AXW214" s="129"/>
      <c r="AXX214" s="129"/>
      <c r="AXY214" s="129"/>
      <c r="AXZ214" s="129"/>
      <c r="AYA214" s="129"/>
      <c r="AYB214" s="129"/>
      <c r="AYC214" s="129"/>
      <c r="AYD214" s="129"/>
      <c r="AYE214" s="129"/>
      <c r="AYF214" s="129"/>
      <c r="AYG214" s="129"/>
      <c r="AYH214" s="129"/>
      <c r="AYI214" s="129"/>
      <c r="AYJ214" s="129"/>
      <c r="AYK214" s="129"/>
      <c r="AYL214" s="129"/>
      <c r="AYM214" s="129"/>
      <c r="AYN214" s="129"/>
      <c r="AYO214" s="129"/>
      <c r="AYP214" s="129"/>
      <c r="AYQ214" s="129"/>
      <c r="AYR214" s="129"/>
      <c r="AYS214" s="129"/>
      <c r="AYT214" s="129"/>
      <c r="AYU214" s="129"/>
      <c r="AYV214" s="129"/>
      <c r="AYW214" s="129"/>
      <c r="AYX214" s="129"/>
      <c r="AYY214" s="129"/>
      <c r="AYZ214" s="129"/>
      <c r="AZA214" s="129"/>
      <c r="AZB214" s="129"/>
      <c r="AZC214" s="129"/>
      <c r="AZD214" s="129"/>
      <c r="AZE214" s="129"/>
      <c r="AZF214" s="129"/>
      <c r="AZG214" s="129"/>
      <c r="AZH214" s="129"/>
      <c r="AZI214" s="129"/>
      <c r="AZJ214" s="129"/>
      <c r="AZK214" s="129"/>
      <c r="AZL214" s="129"/>
      <c r="AZM214" s="129"/>
      <c r="AZN214" s="129"/>
      <c r="AZO214" s="129"/>
      <c r="AZP214" s="129"/>
      <c r="AZQ214" s="129"/>
      <c r="AZR214" s="129"/>
      <c r="AZS214" s="129"/>
      <c r="AZT214" s="129"/>
      <c r="AZU214" s="129"/>
      <c r="AZV214" s="129"/>
      <c r="AZW214" s="129"/>
      <c r="AZX214" s="129"/>
      <c r="AZY214" s="129"/>
      <c r="AZZ214" s="129"/>
      <c r="BAA214" s="129"/>
      <c r="BAB214" s="129"/>
      <c r="BAC214" s="129"/>
      <c r="BAD214" s="129"/>
      <c r="BAE214" s="129"/>
      <c r="BAF214" s="129"/>
      <c r="BAG214" s="129"/>
      <c r="BAH214" s="129"/>
      <c r="BAI214" s="129"/>
      <c r="BAJ214" s="129"/>
      <c r="BAK214" s="129"/>
      <c r="BAL214" s="129"/>
      <c r="BAM214" s="129"/>
      <c r="BAN214" s="129"/>
      <c r="BAO214" s="129"/>
      <c r="BAP214" s="129"/>
      <c r="BAQ214" s="129"/>
      <c r="BAR214" s="129"/>
      <c r="BAS214" s="129"/>
      <c r="BAT214" s="129"/>
      <c r="BAU214" s="129"/>
      <c r="BAV214" s="129"/>
      <c r="BAW214" s="129"/>
      <c r="BAX214" s="129"/>
      <c r="BAY214" s="129"/>
      <c r="BAZ214" s="129"/>
      <c r="BBA214" s="129"/>
      <c r="BBB214" s="129"/>
      <c r="BBC214" s="129"/>
      <c r="BBD214" s="129"/>
      <c r="BBE214" s="129"/>
      <c r="BBF214" s="129"/>
      <c r="BBG214" s="129"/>
      <c r="BBH214" s="129"/>
      <c r="BBI214" s="129"/>
      <c r="BBJ214" s="129"/>
      <c r="BBK214" s="129"/>
      <c r="BBL214" s="129"/>
      <c r="BBM214" s="129"/>
      <c r="BBN214" s="129"/>
      <c r="BBO214" s="129"/>
      <c r="BBP214" s="129"/>
      <c r="BBQ214" s="129"/>
      <c r="BBR214" s="129"/>
      <c r="BBS214" s="129"/>
      <c r="BBT214" s="129"/>
      <c r="BBU214" s="129"/>
      <c r="BBV214" s="129"/>
      <c r="BBW214" s="129"/>
      <c r="BBX214" s="129"/>
      <c r="BBY214" s="129"/>
      <c r="BBZ214" s="129"/>
      <c r="BCA214" s="129"/>
      <c r="BCB214" s="129"/>
      <c r="BCC214" s="129"/>
      <c r="BCD214" s="129"/>
      <c r="BCE214" s="129"/>
      <c r="BCF214" s="129"/>
      <c r="BCG214" s="129"/>
      <c r="BCH214" s="129"/>
      <c r="BCI214" s="129"/>
      <c r="BCJ214" s="129"/>
      <c r="BCK214" s="129"/>
      <c r="BCL214" s="129"/>
      <c r="BCM214" s="129"/>
      <c r="BCN214" s="129"/>
      <c r="BCO214" s="129"/>
      <c r="BCP214" s="129"/>
      <c r="BCQ214" s="129"/>
      <c r="BCR214" s="129"/>
      <c r="BCS214" s="129"/>
      <c r="BCT214" s="129"/>
      <c r="BCU214" s="129"/>
      <c r="BCV214" s="129"/>
      <c r="BCW214" s="129"/>
      <c r="BCX214" s="129"/>
      <c r="BCY214" s="129"/>
      <c r="BCZ214" s="129"/>
      <c r="BDA214" s="129"/>
      <c r="BDB214" s="129"/>
      <c r="BDC214" s="129"/>
      <c r="BDD214" s="129"/>
      <c r="BDE214" s="129"/>
      <c r="BDF214" s="129"/>
      <c r="BDG214" s="129"/>
      <c r="BDH214" s="129"/>
      <c r="BDI214" s="129"/>
      <c r="BDJ214" s="129"/>
      <c r="BDK214" s="129"/>
      <c r="BDL214" s="129"/>
      <c r="BDM214" s="129"/>
      <c r="BDN214" s="129"/>
      <c r="BDO214" s="129"/>
      <c r="BDP214" s="129"/>
      <c r="BDQ214" s="129"/>
      <c r="BDR214" s="129"/>
      <c r="BDS214" s="129"/>
      <c r="BDT214" s="129"/>
      <c r="BDU214" s="129"/>
      <c r="BDV214" s="129"/>
      <c r="BDW214" s="129"/>
      <c r="BDX214" s="129"/>
      <c r="BDY214" s="129"/>
      <c r="BDZ214" s="129"/>
      <c r="BEA214" s="129"/>
      <c r="BEB214" s="129"/>
      <c r="BEC214" s="129"/>
      <c r="BED214" s="129"/>
      <c r="BEE214" s="129"/>
      <c r="BEF214" s="129"/>
      <c r="BEG214" s="129"/>
      <c r="BEH214" s="129"/>
      <c r="BEI214" s="129"/>
      <c r="BEJ214" s="129"/>
      <c r="BEK214" s="129"/>
      <c r="BEL214" s="129"/>
      <c r="BEM214" s="129"/>
      <c r="BEN214" s="129"/>
      <c r="BEO214" s="129"/>
      <c r="BEP214" s="129"/>
      <c r="BEQ214" s="129"/>
      <c r="BER214" s="129"/>
      <c r="BES214" s="129"/>
      <c r="BET214" s="129"/>
      <c r="BEU214" s="129"/>
      <c r="BEV214" s="129"/>
      <c r="BEW214" s="129"/>
      <c r="BEX214" s="129"/>
      <c r="BEY214" s="129"/>
      <c r="BEZ214" s="129"/>
      <c r="BFA214" s="129"/>
      <c r="BFB214" s="129"/>
      <c r="BFC214" s="129"/>
      <c r="BFD214" s="129"/>
      <c r="BFE214" s="129"/>
      <c r="BFF214" s="129"/>
      <c r="BFG214" s="129"/>
      <c r="BFH214" s="129"/>
      <c r="BFI214" s="129"/>
      <c r="BFJ214" s="129"/>
      <c r="BFK214" s="129"/>
      <c r="BFL214" s="129"/>
      <c r="BFM214" s="129"/>
      <c r="BFN214" s="129"/>
      <c r="BFO214" s="129"/>
      <c r="BFP214" s="129"/>
      <c r="BFQ214" s="129"/>
      <c r="BFR214" s="129"/>
      <c r="BFS214" s="129"/>
      <c r="BFT214" s="129"/>
      <c r="BFU214" s="129"/>
      <c r="BFV214" s="129"/>
      <c r="BFW214" s="129"/>
      <c r="BFX214" s="129"/>
      <c r="BFY214" s="129"/>
      <c r="BFZ214" s="129"/>
      <c r="BGA214" s="129"/>
      <c r="BGB214" s="129"/>
      <c r="BGC214" s="129"/>
      <c r="BGD214" s="129"/>
      <c r="BGE214" s="129"/>
      <c r="BGF214" s="129"/>
      <c r="BGG214" s="129"/>
      <c r="BGH214" s="129"/>
      <c r="BGI214" s="129"/>
      <c r="BGJ214" s="129"/>
      <c r="BGK214" s="129"/>
      <c r="BGL214" s="129"/>
      <c r="BGM214" s="129"/>
      <c r="BGN214" s="129"/>
      <c r="BGO214" s="129"/>
      <c r="BGP214" s="129"/>
      <c r="BGQ214" s="129"/>
      <c r="BGR214" s="129"/>
      <c r="BGS214" s="129"/>
      <c r="BGT214" s="129"/>
      <c r="BGU214" s="129"/>
      <c r="BGV214" s="129"/>
      <c r="BGW214" s="129"/>
      <c r="BGX214" s="129"/>
      <c r="BGY214" s="129"/>
      <c r="BGZ214" s="129"/>
      <c r="BHA214" s="129"/>
      <c r="BHB214" s="129"/>
      <c r="BHC214" s="129"/>
      <c r="BHD214" s="129"/>
      <c r="BHE214" s="129"/>
      <c r="BHF214" s="129"/>
      <c r="BHG214" s="129"/>
      <c r="BHH214" s="129"/>
      <c r="BHI214" s="129"/>
      <c r="BHJ214" s="129"/>
      <c r="BHK214" s="129"/>
      <c r="BHL214" s="129"/>
      <c r="BHM214" s="129"/>
      <c r="BHN214" s="129"/>
      <c r="BHO214" s="129"/>
      <c r="BHP214" s="129"/>
      <c r="BHQ214" s="129"/>
      <c r="BHR214" s="129"/>
      <c r="BHS214" s="129"/>
      <c r="BHT214" s="129"/>
      <c r="BHU214" s="129"/>
      <c r="BHV214" s="129"/>
      <c r="BHW214" s="129"/>
      <c r="BHX214" s="129"/>
      <c r="BHY214" s="129"/>
      <c r="BHZ214" s="129"/>
      <c r="BIA214" s="129"/>
      <c r="BIB214" s="129"/>
      <c r="BIC214" s="129"/>
      <c r="BID214" s="129"/>
      <c r="BIE214" s="129"/>
      <c r="BIF214" s="129"/>
      <c r="BIG214" s="129"/>
      <c r="BIH214" s="129"/>
      <c r="BII214" s="129"/>
      <c r="BIJ214" s="129"/>
      <c r="BIK214" s="129"/>
      <c r="BIL214" s="129"/>
      <c r="BIM214" s="129"/>
      <c r="BIN214" s="129"/>
      <c r="BIO214" s="129"/>
      <c r="BIP214" s="129"/>
      <c r="BIQ214" s="129"/>
      <c r="BIR214" s="129"/>
      <c r="BIS214" s="129"/>
      <c r="BIT214" s="129"/>
      <c r="BIU214" s="129"/>
      <c r="BIV214" s="129"/>
      <c r="BIW214" s="129"/>
      <c r="BIX214" s="129"/>
      <c r="BIY214" s="129"/>
      <c r="BIZ214" s="129"/>
      <c r="BJA214" s="129"/>
      <c r="BJB214" s="129"/>
      <c r="BJC214" s="129"/>
      <c r="BJD214" s="129"/>
      <c r="BJE214" s="129"/>
      <c r="BJF214" s="129"/>
      <c r="BJG214" s="129"/>
      <c r="BJH214" s="129"/>
      <c r="BJI214" s="129"/>
      <c r="BJJ214" s="129"/>
      <c r="BJK214" s="129"/>
      <c r="BJL214" s="129"/>
      <c r="BJM214" s="129"/>
      <c r="BJN214" s="129"/>
      <c r="BJO214" s="129"/>
      <c r="BJP214" s="129"/>
      <c r="BJQ214" s="129"/>
      <c r="BJR214" s="129"/>
      <c r="BJS214" s="129"/>
      <c r="BJT214" s="129"/>
      <c r="BJU214" s="129"/>
      <c r="BJV214" s="129"/>
      <c r="BJW214" s="129"/>
      <c r="BJX214" s="129"/>
      <c r="BJY214" s="129"/>
      <c r="BJZ214" s="129"/>
      <c r="BKA214" s="129"/>
      <c r="BKB214" s="129"/>
      <c r="BKC214" s="129"/>
      <c r="BKD214" s="129"/>
      <c r="BKE214" s="129"/>
      <c r="BKF214" s="129"/>
      <c r="BKG214" s="129"/>
      <c r="BKH214" s="129"/>
      <c r="BKI214" s="129"/>
      <c r="BKJ214" s="129"/>
      <c r="BKK214" s="129"/>
      <c r="BKL214" s="129"/>
      <c r="BKM214" s="129"/>
      <c r="BKN214" s="129"/>
      <c r="BKO214" s="129"/>
      <c r="BKP214" s="129"/>
      <c r="BKQ214" s="129"/>
      <c r="BKR214" s="129"/>
      <c r="BKS214" s="129"/>
      <c r="BKT214" s="129"/>
      <c r="BKU214" s="129"/>
      <c r="BKV214" s="129"/>
      <c r="BKW214" s="129"/>
      <c r="BKX214" s="129"/>
      <c r="BKY214" s="129"/>
      <c r="BKZ214" s="129"/>
      <c r="BLA214" s="129"/>
      <c r="BLB214" s="129"/>
      <c r="BLC214" s="129"/>
      <c r="BLD214" s="129"/>
      <c r="BLE214" s="129"/>
      <c r="BLF214" s="129"/>
      <c r="BLG214" s="129"/>
      <c r="BLH214" s="129"/>
      <c r="BLI214" s="129"/>
      <c r="BLJ214" s="129"/>
      <c r="BLK214" s="129"/>
      <c r="BLL214" s="129"/>
      <c r="BLM214" s="129"/>
      <c r="BLN214" s="129"/>
      <c r="BLO214" s="129"/>
      <c r="BLP214" s="129"/>
      <c r="BLQ214" s="129"/>
      <c r="BLR214" s="129"/>
      <c r="BLS214" s="129"/>
      <c r="BLT214" s="129"/>
      <c r="BLU214" s="129"/>
      <c r="BLV214" s="129"/>
      <c r="BLW214" s="129"/>
      <c r="BLX214" s="129"/>
      <c r="BLY214" s="129"/>
      <c r="BLZ214" s="129"/>
      <c r="BMA214" s="129"/>
      <c r="BMB214" s="129"/>
      <c r="BMC214" s="129"/>
      <c r="BMD214" s="129"/>
      <c r="BME214" s="129"/>
      <c r="BMF214" s="129"/>
      <c r="BMG214" s="129"/>
      <c r="BMH214" s="129"/>
      <c r="BMI214" s="129"/>
      <c r="BMJ214" s="129"/>
      <c r="BMK214" s="129"/>
      <c r="BML214" s="129"/>
      <c r="BMM214" s="129"/>
      <c r="BMN214" s="129"/>
      <c r="BMO214" s="129"/>
      <c r="BMP214" s="129"/>
      <c r="BMQ214" s="129"/>
      <c r="BMR214" s="129"/>
      <c r="BMS214" s="129"/>
      <c r="BMT214" s="129"/>
      <c r="BMU214" s="129"/>
      <c r="BMV214" s="129"/>
      <c r="BMW214" s="129"/>
      <c r="BMX214" s="129"/>
      <c r="BMY214" s="129"/>
      <c r="BMZ214" s="129"/>
      <c r="BNA214" s="129"/>
      <c r="BNB214" s="129"/>
      <c r="BNC214" s="129"/>
      <c r="BND214" s="129"/>
      <c r="BNE214" s="129"/>
      <c r="BNF214" s="129"/>
      <c r="BNG214" s="129"/>
      <c r="BNH214" s="129"/>
      <c r="BNI214" s="129"/>
      <c r="BNJ214" s="129"/>
      <c r="BNK214" s="129"/>
      <c r="BNL214" s="129"/>
      <c r="BNM214" s="129"/>
      <c r="BNN214" s="129"/>
      <c r="BNO214" s="129"/>
      <c r="BNP214" s="129"/>
      <c r="BNQ214" s="129"/>
      <c r="BNR214" s="129"/>
      <c r="BNS214" s="129"/>
      <c r="BNT214" s="129"/>
      <c r="BNU214" s="129"/>
      <c r="BNV214" s="129"/>
      <c r="BNW214" s="129"/>
      <c r="BNX214" s="129"/>
      <c r="BNY214" s="129"/>
      <c r="BNZ214" s="129"/>
      <c r="BOA214" s="129"/>
      <c r="BOB214" s="129"/>
      <c r="BOC214" s="129"/>
      <c r="BOD214" s="129"/>
      <c r="BOE214" s="129"/>
      <c r="BOF214" s="129"/>
      <c r="BOG214" s="129"/>
      <c r="BOH214" s="129"/>
      <c r="BOI214" s="129"/>
      <c r="BOJ214" s="129"/>
      <c r="BOK214" s="129"/>
      <c r="BOL214" s="129"/>
      <c r="BOM214" s="129"/>
      <c r="BON214" s="129"/>
      <c r="BOO214" s="129"/>
      <c r="BOP214" s="129"/>
      <c r="BOQ214" s="129"/>
      <c r="BOR214" s="129"/>
      <c r="BOS214" s="129"/>
      <c r="BOT214" s="129"/>
      <c r="BOU214" s="129"/>
      <c r="BOV214" s="129"/>
      <c r="BOW214" s="129"/>
      <c r="BOX214" s="129"/>
      <c r="BOY214" s="129"/>
      <c r="BOZ214" s="129"/>
      <c r="BPA214" s="129"/>
      <c r="BPB214" s="129"/>
      <c r="BPC214" s="129"/>
      <c r="BPD214" s="129"/>
      <c r="BPE214" s="129"/>
      <c r="BPF214" s="129"/>
      <c r="BPG214" s="129"/>
      <c r="BPH214" s="129"/>
      <c r="BPI214" s="129"/>
      <c r="BPJ214" s="129"/>
      <c r="BPK214" s="129"/>
      <c r="BPL214" s="129"/>
      <c r="BPM214" s="129"/>
      <c r="BPN214" s="129"/>
      <c r="BPO214" s="129"/>
      <c r="BPP214" s="129"/>
      <c r="BPQ214" s="129"/>
      <c r="BPR214" s="129"/>
      <c r="BPS214" s="129"/>
      <c r="BPT214" s="129"/>
      <c r="BPU214" s="129"/>
      <c r="BPV214" s="129"/>
      <c r="BPW214" s="129"/>
      <c r="BPX214" s="129"/>
      <c r="BPY214" s="129"/>
      <c r="BPZ214" s="129"/>
      <c r="BQA214" s="129"/>
      <c r="BQB214" s="129"/>
      <c r="BQC214" s="129"/>
      <c r="BQD214" s="129"/>
      <c r="BQE214" s="129"/>
      <c r="BQF214" s="129"/>
      <c r="BQG214" s="129"/>
      <c r="BQH214" s="129"/>
      <c r="BQI214" s="129"/>
      <c r="BQJ214" s="129"/>
      <c r="BQK214" s="129"/>
      <c r="BQL214" s="129"/>
      <c r="BQM214" s="129"/>
      <c r="BQN214" s="129"/>
      <c r="BQO214" s="129"/>
      <c r="BQP214" s="129"/>
      <c r="BQQ214" s="129"/>
      <c r="BQR214" s="129"/>
      <c r="BQS214" s="129"/>
      <c r="BQT214" s="129"/>
      <c r="BQU214" s="129"/>
      <c r="BQV214" s="129"/>
      <c r="BQW214" s="129"/>
      <c r="BQX214" s="129"/>
      <c r="BQY214" s="129"/>
      <c r="BQZ214" s="129"/>
      <c r="BRA214" s="129"/>
      <c r="BRB214" s="129"/>
      <c r="BRC214" s="129"/>
      <c r="BRD214" s="129"/>
      <c r="BRE214" s="129"/>
      <c r="BRF214" s="129"/>
      <c r="BRG214" s="129"/>
      <c r="BRH214" s="129"/>
      <c r="BRI214" s="129"/>
      <c r="BRJ214" s="129"/>
      <c r="BRK214" s="129"/>
      <c r="BRL214" s="129"/>
      <c r="BRM214" s="129"/>
      <c r="BRN214" s="129"/>
      <c r="BRO214" s="129"/>
      <c r="BRP214" s="129"/>
      <c r="BRQ214" s="129"/>
      <c r="BRR214" s="129"/>
      <c r="BRS214" s="129"/>
      <c r="BRT214" s="129"/>
      <c r="BRU214" s="129"/>
      <c r="BRV214" s="129"/>
      <c r="BRW214" s="129"/>
      <c r="BRX214" s="129"/>
      <c r="BRY214" s="129"/>
      <c r="BRZ214" s="129"/>
      <c r="BSA214" s="129"/>
      <c r="BSB214" s="129"/>
      <c r="BSC214" s="129"/>
      <c r="BSD214" s="129"/>
      <c r="BSE214" s="129"/>
      <c r="BSF214" s="129"/>
      <c r="BSG214" s="129"/>
      <c r="BSH214" s="129"/>
      <c r="BSI214" s="129"/>
      <c r="BSJ214" s="129"/>
      <c r="BSK214" s="129"/>
      <c r="BSL214" s="129"/>
      <c r="BSM214" s="129"/>
      <c r="BSN214" s="129"/>
      <c r="BSO214" s="129"/>
      <c r="BSP214" s="129"/>
      <c r="BSQ214" s="129"/>
      <c r="BSR214" s="129"/>
      <c r="BSS214" s="129"/>
      <c r="BST214" s="129"/>
      <c r="BSU214" s="129"/>
      <c r="BSV214" s="129"/>
      <c r="BSW214" s="129"/>
      <c r="BSX214" s="129"/>
      <c r="BSY214" s="129"/>
      <c r="BSZ214" s="129"/>
      <c r="BTA214" s="129"/>
      <c r="BTB214" s="129"/>
      <c r="BTC214" s="129"/>
      <c r="BTD214" s="129"/>
      <c r="BTE214" s="129"/>
      <c r="BTF214" s="129"/>
      <c r="BTG214" s="129"/>
      <c r="BTH214" s="129"/>
      <c r="BTI214" s="129"/>
      <c r="BTJ214" s="129"/>
      <c r="BTK214" s="129"/>
      <c r="BTL214" s="129"/>
      <c r="BTM214" s="129"/>
      <c r="BTN214" s="129"/>
      <c r="BTO214" s="129"/>
      <c r="BTP214" s="129"/>
      <c r="BTQ214" s="129"/>
      <c r="BTR214" s="129"/>
      <c r="BTS214" s="129"/>
      <c r="BTT214" s="129"/>
      <c r="BTU214" s="129"/>
      <c r="BTV214" s="129"/>
      <c r="BTW214" s="129"/>
      <c r="BTX214" s="129"/>
      <c r="BTY214" s="129"/>
      <c r="BTZ214" s="129"/>
      <c r="BUA214" s="129"/>
      <c r="BUB214" s="129"/>
      <c r="BUC214" s="129"/>
      <c r="BUD214" s="129"/>
      <c r="BUE214" s="129"/>
      <c r="BUF214" s="129"/>
      <c r="BUG214" s="129"/>
      <c r="BUH214" s="129"/>
      <c r="BUI214" s="129"/>
      <c r="BUJ214" s="129"/>
      <c r="BUK214" s="129"/>
      <c r="BUL214" s="129"/>
      <c r="BUM214" s="129"/>
      <c r="BUN214" s="129"/>
      <c r="BUO214" s="129"/>
      <c r="BUP214" s="129"/>
      <c r="BUQ214" s="129"/>
      <c r="BUR214" s="129"/>
      <c r="BUS214" s="129"/>
      <c r="BUT214" s="129"/>
      <c r="BUU214" s="129"/>
      <c r="BUV214" s="129"/>
      <c r="BUW214" s="129"/>
      <c r="BUX214" s="129"/>
      <c r="BUY214" s="129"/>
      <c r="BUZ214" s="129"/>
      <c r="BVA214" s="129"/>
      <c r="BVB214" s="129"/>
      <c r="BVC214" s="129"/>
      <c r="BVD214" s="129"/>
      <c r="BVE214" s="129"/>
      <c r="BVF214" s="129"/>
      <c r="BVG214" s="129"/>
      <c r="BVH214" s="129"/>
      <c r="BVI214" s="129"/>
      <c r="BVJ214" s="129"/>
      <c r="BVK214" s="129"/>
      <c r="BVL214" s="129"/>
      <c r="BVM214" s="129"/>
      <c r="BVN214" s="129"/>
      <c r="BVO214" s="129"/>
      <c r="BVP214" s="129"/>
      <c r="BVQ214" s="129"/>
      <c r="BVR214" s="129"/>
      <c r="BVS214" s="129"/>
      <c r="BVT214" s="129"/>
      <c r="BVU214" s="129"/>
      <c r="BVV214" s="129"/>
      <c r="BVW214" s="129"/>
      <c r="BVX214" s="129"/>
      <c r="BVY214" s="129"/>
      <c r="BVZ214" s="129"/>
      <c r="BWA214" s="129"/>
      <c r="BWB214" s="129"/>
      <c r="BWC214" s="129"/>
      <c r="BWD214" s="129"/>
      <c r="BWE214" s="129"/>
      <c r="BWF214" s="129"/>
      <c r="BWG214" s="129"/>
      <c r="BWH214" s="129"/>
      <c r="BWI214" s="129"/>
      <c r="BWJ214" s="129"/>
      <c r="BWK214" s="129"/>
      <c r="BWL214" s="129"/>
      <c r="BWM214" s="129"/>
      <c r="BWN214" s="129"/>
      <c r="BWO214" s="129"/>
      <c r="BWP214" s="129"/>
      <c r="BWQ214" s="129"/>
      <c r="BWR214" s="129"/>
      <c r="BWS214" s="129"/>
      <c r="BWT214" s="129"/>
      <c r="BWU214" s="129"/>
      <c r="BWV214" s="129"/>
      <c r="BWW214" s="129"/>
      <c r="BWX214" s="129"/>
      <c r="BWY214" s="129"/>
      <c r="BWZ214" s="129"/>
      <c r="BXA214" s="129"/>
      <c r="BXB214" s="129"/>
      <c r="BXC214" s="129"/>
      <c r="BXD214" s="129"/>
      <c r="BXE214" s="129"/>
      <c r="BXF214" s="129"/>
      <c r="BXG214" s="129"/>
      <c r="BXH214" s="129"/>
      <c r="BXI214" s="129"/>
      <c r="BXJ214" s="129"/>
      <c r="BXK214" s="129"/>
      <c r="BXL214" s="129"/>
      <c r="BXM214" s="129"/>
      <c r="BXN214" s="129"/>
      <c r="BXO214" s="129"/>
      <c r="BXP214" s="129"/>
      <c r="BXQ214" s="129"/>
      <c r="BXR214" s="129"/>
      <c r="BXS214" s="129"/>
      <c r="BXT214" s="129"/>
      <c r="BXU214" s="129"/>
      <c r="BXV214" s="129"/>
      <c r="BXW214" s="129"/>
      <c r="BXX214" s="129"/>
      <c r="BXY214" s="129"/>
      <c r="BXZ214" s="129"/>
      <c r="BYA214" s="129"/>
      <c r="BYB214" s="129"/>
      <c r="BYC214" s="129"/>
      <c r="BYD214" s="129"/>
      <c r="BYE214" s="129"/>
      <c r="BYF214" s="129"/>
      <c r="BYG214" s="129"/>
      <c r="BYH214" s="129"/>
      <c r="BYI214" s="129"/>
      <c r="BYJ214" s="129"/>
      <c r="BYK214" s="129"/>
      <c r="BYL214" s="129"/>
      <c r="BYM214" s="129"/>
      <c r="BYN214" s="129"/>
      <c r="BYO214" s="129"/>
      <c r="BYP214" s="129"/>
      <c r="BYQ214" s="129"/>
      <c r="BYR214" s="129"/>
      <c r="BYS214" s="129"/>
      <c r="BYT214" s="129"/>
      <c r="BYU214" s="129"/>
      <c r="BYV214" s="129"/>
      <c r="BYW214" s="129"/>
      <c r="BYX214" s="129"/>
      <c r="BYY214" s="129"/>
      <c r="BYZ214" s="129"/>
      <c r="BZA214" s="129"/>
      <c r="BZB214" s="129"/>
      <c r="BZC214" s="129"/>
      <c r="BZD214" s="129"/>
      <c r="BZE214" s="129"/>
      <c r="BZF214" s="129"/>
      <c r="BZG214" s="129"/>
      <c r="BZH214" s="129"/>
      <c r="BZI214" s="129"/>
      <c r="BZJ214" s="129"/>
      <c r="BZK214" s="129"/>
      <c r="BZL214" s="129"/>
      <c r="BZM214" s="129"/>
      <c r="BZN214" s="129"/>
      <c r="BZO214" s="129"/>
      <c r="BZP214" s="129"/>
      <c r="BZQ214" s="129"/>
      <c r="BZR214" s="129"/>
      <c r="BZS214" s="129"/>
      <c r="BZT214" s="129"/>
      <c r="BZU214" s="129"/>
      <c r="BZV214" s="129"/>
      <c r="BZW214" s="129"/>
      <c r="BZX214" s="129"/>
      <c r="BZY214" s="129"/>
      <c r="BZZ214" s="129"/>
      <c r="CAA214" s="129"/>
      <c r="CAB214" s="129"/>
      <c r="CAC214" s="129"/>
      <c r="CAD214" s="129"/>
      <c r="CAE214" s="129"/>
      <c r="CAF214" s="129"/>
      <c r="CAG214" s="129"/>
      <c r="CAH214" s="129"/>
      <c r="CAI214" s="129"/>
      <c r="CAJ214" s="129"/>
      <c r="CAK214" s="129"/>
      <c r="CAL214" s="129"/>
      <c r="CAM214" s="129"/>
      <c r="CAN214" s="129"/>
      <c r="CAO214" s="129"/>
      <c r="CAP214" s="129"/>
      <c r="CAQ214" s="129"/>
      <c r="CAR214" s="129"/>
      <c r="CAS214" s="129"/>
      <c r="CAT214" s="129"/>
      <c r="CAU214" s="129"/>
      <c r="CAV214" s="129"/>
      <c r="CAW214" s="129"/>
      <c r="CAX214" s="129"/>
      <c r="CAY214" s="129"/>
      <c r="CAZ214" s="129"/>
      <c r="CBA214" s="129"/>
      <c r="CBB214" s="129"/>
      <c r="CBC214" s="129"/>
      <c r="CBD214" s="129"/>
      <c r="CBE214" s="129"/>
      <c r="CBF214" s="129"/>
      <c r="CBG214" s="129"/>
      <c r="CBH214" s="129"/>
      <c r="CBI214" s="129"/>
      <c r="CBJ214" s="129"/>
      <c r="CBK214" s="129"/>
      <c r="CBL214" s="129"/>
      <c r="CBM214" s="129"/>
      <c r="CBN214" s="129"/>
      <c r="CBO214" s="129"/>
      <c r="CBP214" s="129"/>
      <c r="CBQ214" s="129"/>
      <c r="CBR214" s="129"/>
      <c r="CBS214" s="129"/>
      <c r="CBT214" s="129"/>
      <c r="CBU214" s="129"/>
      <c r="CBV214" s="129"/>
      <c r="CBW214" s="129"/>
      <c r="CBX214" s="129"/>
      <c r="CBY214" s="129"/>
      <c r="CBZ214" s="129"/>
      <c r="CCA214" s="129"/>
      <c r="CCB214" s="129"/>
      <c r="CCC214" s="129"/>
      <c r="CCD214" s="129"/>
      <c r="CCE214" s="129"/>
      <c r="CCF214" s="129"/>
      <c r="CCG214" s="129"/>
      <c r="CCH214" s="129"/>
      <c r="CCI214" s="129"/>
      <c r="CCJ214" s="129"/>
      <c r="CCK214" s="129"/>
      <c r="CCL214" s="129"/>
      <c r="CCM214" s="129"/>
      <c r="CCN214" s="129"/>
      <c r="CCO214" s="129"/>
      <c r="CCP214" s="129"/>
      <c r="CCQ214" s="129"/>
      <c r="CCR214" s="129"/>
      <c r="CCS214" s="129"/>
      <c r="CCT214" s="129"/>
      <c r="CCU214" s="129"/>
      <c r="CCV214" s="129"/>
      <c r="CCW214" s="129"/>
      <c r="CCX214" s="129"/>
      <c r="CCY214" s="129"/>
      <c r="CCZ214" s="129"/>
      <c r="CDA214" s="129"/>
      <c r="CDB214" s="129"/>
      <c r="CDC214" s="129"/>
      <c r="CDD214" s="129"/>
      <c r="CDE214" s="129"/>
      <c r="CDF214" s="129"/>
      <c r="CDG214" s="129"/>
      <c r="CDH214" s="129"/>
      <c r="CDI214" s="129"/>
      <c r="CDJ214" s="129"/>
      <c r="CDK214" s="129"/>
      <c r="CDL214" s="129"/>
      <c r="CDM214" s="129"/>
      <c r="CDN214" s="129"/>
      <c r="CDO214" s="129"/>
      <c r="CDP214" s="129"/>
      <c r="CDQ214" s="129"/>
      <c r="CDR214" s="129"/>
      <c r="CDS214" s="129"/>
      <c r="CDT214" s="129"/>
      <c r="CDU214" s="129"/>
      <c r="CDV214" s="129"/>
      <c r="CDW214" s="129"/>
      <c r="CDX214" s="129"/>
      <c r="CDY214" s="129"/>
      <c r="CDZ214" s="129"/>
      <c r="CEA214" s="129"/>
      <c r="CEB214" s="129"/>
      <c r="CEC214" s="129"/>
      <c r="CED214" s="129"/>
      <c r="CEE214" s="129"/>
      <c r="CEF214" s="129"/>
      <c r="CEG214" s="129"/>
      <c r="CEH214" s="129"/>
      <c r="CEI214" s="129"/>
      <c r="CEJ214" s="129"/>
      <c r="CEK214" s="129"/>
      <c r="CEL214" s="129"/>
      <c r="CEM214" s="129"/>
      <c r="CEN214" s="129"/>
      <c r="CEO214" s="129"/>
      <c r="CEP214" s="129"/>
      <c r="CEQ214" s="129"/>
      <c r="CER214" s="129"/>
      <c r="CES214" s="129"/>
      <c r="CET214" s="129"/>
      <c r="CEU214" s="129"/>
      <c r="CEV214" s="129"/>
      <c r="CEW214" s="129"/>
      <c r="CEX214" s="129"/>
      <c r="CEY214" s="129"/>
      <c r="CEZ214" s="129"/>
      <c r="CFA214" s="129"/>
      <c r="CFB214" s="129"/>
      <c r="CFC214" s="129"/>
      <c r="CFD214" s="129"/>
      <c r="CFE214" s="129"/>
      <c r="CFF214" s="129"/>
      <c r="CFG214" s="129"/>
      <c r="CFH214" s="129"/>
      <c r="CFI214" s="129"/>
      <c r="CFJ214" s="129"/>
      <c r="CFK214" s="129"/>
      <c r="CFL214" s="129"/>
      <c r="CFM214" s="129"/>
      <c r="CFN214" s="129"/>
      <c r="CFO214" s="129"/>
      <c r="CFP214" s="129"/>
      <c r="CFQ214" s="129"/>
      <c r="CFR214" s="129"/>
      <c r="CFS214" s="129"/>
      <c r="CFT214" s="129"/>
      <c r="CFU214" s="129"/>
      <c r="CFV214" s="129"/>
      <c r="CFW214" s="129"/>
      <c r="CFX214" s="129"/>
      <c r="CFY214" s="129"/>
      <c r="CFZ214" s="129"/>
      <c r="CGA214" s="129"/>
      <c r="CGB214" s="129"/>
      <c r="CGC214" s="129"/>
      <c r="CGD214" s="129"/>
      <c r="CGE214" s="129"/>
      <c r="CGF214" s="129"/>
      <c r="CGG214" s="129"/>
      <c r="CGH214" s="129"/>
      <c r="CGI214" s="129"/>
      <c r="CGJ214" s="129"/>
      <c r="CGK214" s="129"/>
      <c r="CGL214" s="129"/>
      <c r="CGM214" s="129"/>
      <c r="CGN214" s="129"/>
      <c r="CGO214" s="129"/>
      <c r="CGP214" s="129"/>
      <c r="CGQ214" s="129"/>
      <c r="CGR214" s="129"/>
      <c r="CGS214" s="129"/>
      <c r="CGT214" s="129"/>
      <c r="CGU214" s="129"/>
      <c r="CGV214" s="129"/>
      <c r="CGW214" s="129"/>
      <c r="CGX214" s="129"/>
      <c r="CGY214" s="129"/>
      <c r="CGZ214" s="129"/>
      <c r="CHA214" s="129"/>
      <c r="CHB214" s="129"/>
      <c r="CHC214" s="129"/>
      <c r="CHD214" s="129"/>
      <c r="CHE214" s="129"/>
      <c r="CHF214" s="129"/>
      <c r="CHG214" s="129"/>
      <c r="CHH214" s="129"/>
      <c r="CHI214" s="129"/>
      <c r="CHJ214" s="129"/>
      <c r="CHK214" s="129"/>
      <c r="CHL214" s="129"/>
      <c r="CHM214" s="129"/>
      <c r="CHN214" s="129"/>
      <c r="CHO214" s="129"/>
      <c r="CHP214" s="129"/>
      <c r="CHQ214" s="129"/>
      <c r="CHR214" s="129"/>
      <c r="CHS214" s="129"/>
      <c r="CHT214" s="129"/>
      <c r="CHU214" s="129"/>
      <c r="CHV214" s="129"/>
      <c r="CHW214" s="129"/>
      <c r="CHX214" s="129"/>
      <c r="CHY214" s="129"/>
      <c r="CHZ214" s="129"/>
      <c r="CIA214" s="129"/>
      <c r="CIB214" s="129"/>
      <c r="CIC214" s="129"/>
      <c r="CID214" s="129"/>
      <c r="CIE214" s="129"/>
      <c r="CIF214" s="129"/>
      <c r="CIG214" s="129"/>
      <c r="CIH214" s="129"/>
      <c r="CII214" s="129"/>
      <c r="CIJ214" s="129"/>
      <c r="CIK214" s="129"/>
      <c r="CIL214" s="129"/>
      <c r="CIM214" s="129"/>
      <c r="CIN214" s="129"/>
      <c r="CIO214" s="129"/>
      <c r="CIP214" s="129"/>
      <c r="CIQ214" s="129"/>
      <c r="CIR214" s="129"/>
      <c r="CIS214" s="129"/>
      <c r="CIT214" s="129"/>
      <c r="CIU214" s="129"/>
      <c r="CIV214" s="129"/>
      <c r="CIW214" s="129"/>
      <c r="CIX214" s="129"/>
      <c r="CIY214" s="129"/>
      <c r="CIZ214" s="129"/>
      <c r="CJA214" s="129"/>
      <c r="CJB214" s="129"/>
      <c r="CJC214" s="129"/>
      <c r="CJD214" s="129"/>
      <c r="CJE214" s="129"/>
      <c r="CJF214" s="129"/>
      <c r="CJG214" s="129"/>
      <c r="CJH214" s="129"/>
      <c r="CJI214" s="129"/>
      <c r="CJJ214" s="129"/>
      <c r="CJK214" s="129"/>
      <c r="CJL214" s="129"/>
      <c r="CJM214" s="129"/>
      <c r="CJN214" s="129"/>
      <c r="CJO214" s="129"/>
      <c r="CJP214" s="129"/>
      <c r="CJQ214" s="129"/>
      <c r="CJR214" s="129"/>
      <c r="CJS214" s="129"/>
      <c r="CJT214" s="129"/>
      <c r="CJU214" s="129"/>
      <c r="CJV214" s="129"/>
      <c r="CJW214" s="129"/>
      <c r="CJX214" s="129"/>
      <c r="CJY214" s="129"/>
      <c r="CJZ214" s="129"/>
      <c r="CKA214" s="129"/>
      <c r="CKB214" s="129"/>
      <c r="CKC214" s="129"/>
      <c r="CKD214" s="129"/>
      <c r="CKE214" s="129"/>
      <c r="CKF214" s="129"/>
      <c r="CKG214" s="129"/>
      <c r="CKH214" s="129"/>
      <c r="CKI214" s="129"/>
      <c r="CKJ214" s="129"/>
      <c r="CKK214" s="129"/>
      <c r="CKL214" s="129"/>
      <c r="CKM214" s="129"/>
      <c r="CKN214" s="129"/>
      <c r="CKO214" s="129"/>
      <c r="CKP214" s="129"/>
      <c r="CKQ214" s="129"/>
      <c r="CKR214" s="129"/>
      <c r="CKS214" s="129"/>
      <c r="CKT214" s="129"/>
      <c r="CKU214" s="129"/>
      <c r="CKV214" s="129"/>
      <c r="CKW214" s="129"/>
      <c r="CKX214" s="129"/>
      <c r="CKY214" s="129"/>
      <c r="CKZ214" s="129"/>
      <c r="CLA214" s="129"/>
      <c r="CLB214" s="129"/>
      <c r="CLC214" s="129"/>
      <c r="CLD214" s="129"/>
      <c r="CLE214" s="129"/>
      <c r="CLF214" s="129"/>
      <c r="CLG214" s="129"/>
      <c r="CLH214" s="129"/>
      <c r="CLI214" s="129"/>
      <c r="CLJ214" s="129"/>
      <c r="CLK214" s="129"/>
      <c r="CLL214" s="129"/>
      <c r="CLM214" s="129"/>
      <c r="CLN214" s="129"/>
      <c r="CLO214" s="129"/>
      <c r="CLP214" s="129"/>
      <c r="CLQ214" s="129"/>
      <c r="CLR214" s="129"/>
      <c r="CLS214" s="129"/>
      <c r="CLT214" s="129"/>
      <c r="CLU214" s="129"/>
      <c r="CLV214" s="129"/>
      <c r="CLW214" s="129"/>
      <c r="CLX214" s="129"/>
      <c r="CLY214" s="129"/>
      <c r="CLZ214" s="129"/>
      <c r="CMA214" s="129"/>
      <c r="CMB214" s="129"/>
      <c r="CMC214" s="129"/>
      <c r="CMD214" s="129"/>
      <c r="CME214" s="129"/>
      <c r="CMF214" s="129"/>
      <c r="CMG214" s="129"/>
      <c r="CMH214" s="129"/>
      <c r="CMI214" s="129"/>
      <c r="CMJ214" s="129"/>
      <c r="CMK214" s="129"/>
      <c r="CML214" s="129"/>
      <c r="CMM214" s="129"/>
      <c r="CMN214" s="129"/>
      <c r="CMO214" s="129"/>
      <c r="CMP214" s="129"/>
      <c r="CMQ214" s="129"/>
      <c r="CMR214" s="129"/>
      <c r="CMS214" s="129"/>
      <c r="CMT214" s="129"/>
      <c r="CMU214" s="129"/>
      <c r="CMV214" s="129"/>
      <c r="CMW214" s="129"/>
      <c r="CMX214" s="129"/>
      <c r="CMY214" s="129"/>
      <c r="CMZ214" s="129"/>
      <c r="CNA214" s="129"/>
      <c r="CNB214" s="129"/>
      <c r="CNC214" s="129"/>
      <c r="CND214" s="129"/>
      <c r="CNE214" s="129"/>
      <c r="CNF214" s="129"/>
      <c r="CNG214" s="129"/>
      <c r="CNH214" s="129"/>
      <c r="CNI214" s="129"/>
      <c r="CNJ214" s="129"/>
      <c r="CNK214" s="129"/>
      <c r="CNL214" s="129"/>
      <c r="CNM214" s="129"/>
      <c r="CNN214" s="129"/>
      <c r="CNO214" s="129"/>
      <c r="CNP214" s="129"/>
      <c r="CNQ214" s="129"/>
      <c r="CNR214" s="129"/>
      <c r="CNS214" s="129"/>
      <c r="CNT214" s="129"/>
      <c r="CNU214" s="129"/>
      <c r="CNV214" s="129"/>
      <c r="CNW214" s="129"/>
      <c r="CNX214" s="129"/>
      <c r="CNY214" s="129"/>
      <c r="CNZ214" s="129"/>
      <c r="COA214" s="129"/>
      <c r="COB214" s="129"/>
      <c r="COC214" s="129"/>
      <c r="COD214" s="129"/>
      <c r="COE214" s="129"/>
      <c r="COF214" s="129"/>
      <c r="COG214" s="129"/>
      <c r="COH214" s="129"/>
      <c r="COI214" s="129"/>
      <c r="COJ214" s="129"/>
      <c r="COK214" s="129"/>
      <c r="COL214" s="129"/>
      <c r="COM214" s="129"/>
      <c r="CON214" s="129"/>
      <c r="COO214" s="129"/>
      <c r="COP214" s="129"/>
      <c r="COQ214" s="129"/>
      <c r="COR214" s="129"/>
      <c r="COS214" s="129"/>
      <c r="COT214" s="129"/>
      <c r="COU214" s="129"/>
      <c r="COV214" s="129"/>
      <c r="COW214" s="129"/>
      <c r="COX214" s="129"/>
      <c r="COY214" s="129"/>
      <c r="COZ214" s="129"/>
      <c r="CPA214" s="129"/>
      <c r="CPB214" s="129"/>
      <c r="CPC214" s="129"/>
      <c r="CPD214" s="129"/>
      <c r="CPE214" s="129"/>
      <c r="CPF214" s="129"/>
      <c r="CPG214" s="129"/>
      <c r="CPH214" s="129"/>
      <c r="CPI214" s="129"/>
      <c r="CPJ214" s="129"/>
      <c r="CPK214" s="129"/>
      <c r="CPL214" s="129"/>
      <c r="CPM214" s="129"/>
      <c r="CPN214" s="129"/>
      <c r="CPO214" s="129"/>
      <c r="CPP214" s="129"/>
      <c r="CPQ214" s="129"/>
      <c r="CPR214" s="129"/>
      <c r="CPS214" s="129"/>
      <c r="CPT214" s="129"/>
      <c r="CPU214" s="129"/>
      <c r="CPV214" s="129"/>
      <c r="CPW214" s="129"/>
      <c r="CPX214" s="129"/>
      <c r="CPY214" s="129"/>
      <c r="CPZ214" s="129"/>
      <c r="CQA214" s="129"/>
      <c r="CQB214" s="129"/>
      <c r="CQC214" s="129"/>
      <c r="CQD214" s="129"/>
      <c r="CQE214" s="129"/>
      <c r="CQF214" s="129"/>
      <c r="CQG214" s="129"/>
      <c r="CQH214" s="129"/>
      <c r="CQI214" s="129"/>
      <c r="CQJ214" s="129"/>
      <c r="CQK214" s="129"/>
      <c r="CQL214" s="129"/>
      <c r="CQM214" s="129"/>
      <c r="CQN214" s="129"/>
      <c r="CQO214" s="129"/>
      <c r="CQP214" s="129"/>
      <c r="CQQ214" s="129"/>
      <c r="CQR214" s="129"/>
      <c r="CQS214" s="129"/>
      <c r="CQT214" s="129"/>
      <c r="CQU214" s="129"/>
      <c r="CQV214" s="129"/>
      <c r="CQW214" s="129"/>
      <c r="CQX214" s="129"/>
      <c r="CQY214" s="129"/>
      <c r="CQZ214" s="129"/>
      <c r="CRA214" s="129"/>
      <c r="CRB214" s="129"/>
      <c r="CRC214" s="129"/>
      <c r="CRD214" s="129"/>
      <c r="CRE214" s="129"/>
      <c r="CRF214" s="129"/>
      <c r="CRG214" s="129"/>
      <c r="CRH214" s="129"/>
      <c r="CRI214" s="129"/>
      <c r="CRJ214" s="129"/>
      <c r="CRK214" s="129"/>
      <c r="CRL214" s="129"/>
      <c r="CRM214" s="129"/>
      <c r="CRN214" s="129"/>
      <c r="CRO214" s="129"/>
      <c r="CRP214" s="129"/>
      <c r="CRQ214" s="129"/>
      <c r="CRR214" s="129"/>
      <c r="CRS214" s="129"/>
      <c r="CRT214" s="129"/>
      <c r="CRU214" s="129"/>
      <c r="CRV214" s="129"/>
      <c r="CRW214" s="129"/>
      <c r="CRX214" s="129"/>
      <c r="CRY214" s="129"/>
      <c r="CRZ214" s="129"/>
      <c r="CSA214" s="129"/>
      <c r="CSB214" s="129"/>
      <c r="CSC214" s="129"/>
      <c r="CSD214" s="129"/>
      <c r="CSE214" s="129"/>
      <c r="CSF214" s="129"/>
      <c r="CSG214" s="129"/>
      <c r="CSH214" s="129"/>
      <c r="CSI214" s="129"/>
      <c r="CSJ214" s="129"/>
      <c r="CSK214" s="129"/>
      <c r="CSL214" s="129"/>
      <c r="CSM214" s="129"/>
      <c r="CSN214" s="129"/>
      <c r="CSO214" s="129"/>
      <c r="CSP214" s="129"/>
      <c r="CSQ214" s="129"/>
      <c r="CSR214" s="129"/>
      <c r="CSS214" s="129"/>
      <c r="CST214" s="129"/>
      <c r="CSU214" s="129"/>
      <c r="CSV214" s="129"/>
      <c r="CSW214" s="129"/>
      <c r="CSX214" s="129"/>
      <c r="CSY214" s="129"/>
      <c r="CSZ214" s="129"/>
      <c r="CTA214" s="129"/>
      <c r="CTB214" s="129"/>
      <c r="CTC214" s="129"/>
      <c r="CTD214" s="129"/>
      <c r="CTE214" s="129"/>
      <c r="CTF214" s="129"/>
      <c r="CTG214" s="129"/>
      <c r="CTH214" s="129"/>
      <c r="CTI214" s="129"/>
      <c r="CTJ214" s="129"/>
      <c r="CTK214" s="129"/>
      <c r="CTL214" s="129"/>
      <c r="CTM214" s="129"/>
      <c r="CTN214" s="129"/>
      <c r="CTO214" s="129"/>
      <c r="CTP214" s="129"/>
      <c r="CTQ214" s="129"/>
      <c r="CTR214" s="129"/>
      <c r="CTS214" s="129"/>
      <c r="CTT214" s="129"/>
      <c r="CTU214" s="129"/>
      <c r="CTV214" s="129"/>
      <c r="CTW214" s="129"/>
      <c r="CTX214" s="129"/>
      <c r="CTY214" s="129"/>
      <c r="CTZ214" s="129"/>
      <c r="CUA214" s="129"/>
      <c r="CUB214" s="129"/>
      <c r="CUC214" s="129"/>
      <c r="CUD214" s="129"/>
      <c r="CUE214" s="129"/>
      <c r="CUF214" s="129"/>
      <c r="CUG214" s="129"/>
      <c r="CUH214" s="129"/>
      <c r="CUI214" s="129"/>
      <c r="CUJ214" s="129"/>
      <c r="CUK214" s="129"/>
      <c r="CUL214" s="129"/>
      <c r="CUM214" s="129"/>
      <c r="CUN214" s="129"/>
      <c r="CUO214" s="129"/>
      <c r="CUP214" s="129"/>
      <c r="CUQ214" s="129"/>
      <c r="CUR214" s="129"/>
      <c r="CUS214" s="129"/>
      <c r="CUT214" s="129"/>
      <c r="CUU214" s="129"/>
      <c r="CUV214" s="129"/>
      <c r="CUW214" s="129"/>
      <c r="CUX214" s="129"/>
      <c r="CUY214" s="129"/>
      <c r="CUZ214" s="129"/>
      <c r="CVA214" s="129"/>
      <c r="CVB214" s="129"/>
      <c r="CVC214" s="129"/>
      <c r="CVD214" s="129"/>
      <c r="CVE214" s="129"/>
      <c r="CVF214" s="129"/>
      <c r="CVG214" s="129"/>
      <c r="CVH214" s="129"/>
      <c r="CVI214" s="129"/>
      <c r="CVJ214" s="129"/>
      <c r="CVK214" s="129"/>
      <c r="CVL214" s="129"/>
      <c r="CVM214" s="129"/>
      <c r="CVN214" s="129"/>
      <c r="CVO214" s="129"/>
      <c r="CVP214" s="129"/>
      <c r="CVQ214" s="129"/>
      <c r="CVR214" s="129"/>
      <c r="CVS214" s="129"/>
      <c r="CVT214" s="129"/>
      <c r="CVU214" s="129"/>
      <c r="CVV214" s="129"/>
      <c r="CVW214" s="129"/>
      <c r="CVX214" s="129"/>
      <c r="CVY214" s="129"/>
      <c r="CVZ214" s="129"/>
      <c r="CWA214" s="129"/>
      <c r="CWB214" s="129"/>
      <c r="CWC214" s="129"/>
      <c r="CWD214" s="129"/>
      <c r="CWE214" s="129"/>
      <c r="CWF214" s="129"/>
      <c r="CWG214" s="129"/>
      <c r="CWH214" s="129"/>
      <c r="CWI214" s="129"/>
      <c r="CWJ214" s="129"/>
      <c r="CWK214" s="129"/>
      <c r="CWL214" s="129"/>
      <c r="CWM214" s="129"/>
      <c r="CWN214" s="129"/>
      <c r="CWO214" s="129"/>
      <c r="CWP214" s="129"/>
      <c r="CWQ214" s="129"/>
      <c r="CWR214" s="129"/>
      <c r="CWS214" s="129"/>
      <c r="CWT214" s="129"/>
      <c r="CWU214" s="129"/>
      <c r="CWV214" s="129"/>
      <c r="CWW214" s="129"/>
      <c r="CWX214" s="129"/>
      <c r="CWY214" s="129"/>
      <c r="CWZ214" s="129"/>
      <c r="CXA214" s="129"/>
      <c r="CXB214" s="129"/>
      <c r="CXC214" s="129"/>
      <c r="CXD214" s="129"/>
      <c r="CXE214" s="129"/>
      <c r="CXF214" s="129"/>
      <c r="CXG214" s="129"/>
      <c r="CXH214" s="129"/>
      <c r="CXI214" s="129"/>
      <c r="CXJ214" s="129"/>
      <c r="CXK214" s="129"/>
      <c r="CXL214" s="129"/>
      <c r="CXM214" s="129"/>
      <c r="CXN214" s="129"/>
      <c r="CXO214" s="129"/>
      <c r="CXP214" s="129"/>
      <c r="CXQ214" s="129"/>
      <c r="CXR214" s="129"/>
      <c r="CXS214" s="129"/>
      <c r="CXT214" s="129"/>
      <c r="CXU214" s="129"/>
      <c r="CXV214" s="129"/>
      <c r="CXW214" s="129"/>
      <c r="CXX214" s="129"/>
      <c r="CXY214" s="129"/>
      <c r="CXZ214" s="129"/>
      <c r="CYA214" s="129"/>
      <c r="CYB214" s="129"/>
      <c r="CYC214" s="129"/>
      <c r="CYD214" s="129"/>
      <c r="CYE214" s="129"/>
      <c r="CYF214" s="129"/>
      <c r="CYG214" s="129"/>
      <c r="CYH214" s="129"/>
      <c r="CYI214" s="129"/>
      <c r="CYJ214" s="129"/>
      <c r="CYK214" s="129"/>
      <c r="CYL214" s="129"/>
      <c r="CYM214" s="129"/>
      <c r="CYN214" s="129"/>
      <c r="CYO214" s="129"/>
      <c r="CYP214" s="129"/>
      <c r="CYQ214" s="129"/>
      <c r="CYR214" s="129"/>
      <c r="CYS214" s="129"/>
      <c r="CYT214" s="129"/>
      <c r="CYU214" s="129"/>
      <c r="CYV214" s="129"/>
      <c r="CYW214" s="129"/>
      <c r="CYX214" s="129"/>
      <c r="CYY214" s="129"/>
      <c r="CYZ214" s="129"/>
      <c r="CZA214" s="129"/>
      <c r="CZB214" s="129"/>
      <c r="CZC214" s="129"/>
      <c r="CZD214" s="129"/>
      <c r="CZE214" s="129"/>
      <c r="CZF214" s="129"/>
      <c r="CZG214" s="129"/>
      <c r="CZH214" s="129"/>
      <c r="CZI214" s="129"/>
      <c r="CZJ214" s="129"/>
      <c r="CZK214" s="129"/>
      <c r="CZL214" s="129"/>
      <c r="CZM214" s="129"/>
      <c r="CZN214" s="129"/>
      <c r="CZO214" s="129"/>
      <c r="CZP214" s="129"/>
      <c r="CZQ214" s="129"/>
      <c r="CZR214" s="129"/>
      <c r="CZS214" s="129"/>
      <c r="CZT214" s="129"/>
      <c r="CZU214" s="129"/>
      <c r="CZV214" s="129"/>
      <c r="CZW214" s="129"/>
      <c r="CZX214" s="129"/>
      <c r="CZY214" s="129"/>
      <c r="CZZ214" s="129"/>
      <c r="DAA214" s="129"/>
      <c r="DAB214" s="129"/>
      <c r="DAC214" s="129"/>
      <c r="DAD214" s="129"/>
      <c r="DAE214" s="129"/>
      <c r="DAF214" s="129"/>
      <c r="DAG214" s="129"/>
      <c r="DAH214" s="129"/>
      <c r="DAI214" s="129"/>
      <c r="DAJ214" s="129"/>
      <c r="DAK214" s="129"/>
      <c r="DAL214" s="129"/>
      <c r="DAM214" s="129"/>
      <c r="DAN214" s="129"/>
      <c r="DAO214" s="129"/>
      <c r="DAP214" s="129"/>
      <c r="DAQ214" s="129"/>
      <c r="DAR214" s="129"/>
      <c r="DAS214" s="129"/>
      <c r="DAT214" s="129"/>
      <c r="DAU214" s="129"/>
      <c r="DAV214" s="129"/>
      <c r="DAW214" s="129"/>
      <c r="DAX214" s="129"/>
      <c r="DAY214" s="129"/>
      <c r="DAZ214" s="129"/>
      <c r="DBA214" s="129"/>
      <c r="DBB214" s="129"/>
      <c r="DBC214" s="129"/>
      <c r="DBD214" s="129"/>
      <c r="DBE214" s="129"/>
      <c r="DBF214" s="129"/>
      <c r="DBG214" s="129"/>
      <c r="DBH214" s="129"/>
      <c r="DBI214" s="129"/>
      <c r="DBJ214" s="129"/>
      <c r="DBK214" s="129"/>
      <c r="DBL214" s="129"/>
      <c r="DBM214" s="129"/>
      <c r="DBN214" s="129"/>
      <c r="DBO214" s="129"/>
      <c r="DBP214" s="129"/>
      <c r="DBQ214" s="129"/>
      <c r="DBR214" s="129"/>
      <c r="DBS214" s="129"/>
      <c r="DBT214" s="129"/>
      <c r="DBU214" s="129"/>
      <c r="DBV214" s="129"/>
      <c r="DBW214" s="129"/>
      <c r="DBX214" s="129"/>
      <c r="DBY214" s="129"/>
      <c r="DBZ214" s="129"/>
      <c r="DCA214" s="129"/>
      <c r="DCB214" s="129"/>
      <c r="DCC214" s="129"/>
      <c r="DCD214" s="129"/>
      <c r="DCE214" s="129"/>
      <c r="DCF214" s="129"/>
      <c r="DCG214" s="129"/>
      <c r="DCH214" s="129"/>
      <c r="DCI214" s="129"/>
      <c r="DCJ214" s="129"/>
      <c r="DCK214" s="129"/>
      <c r="DCL214" s="129"/>
      <c r="DCM214" s="129"/>
      <c r="DCN214" s="129"/>
      <c r="DCO214" s="129"/>
      <c r="DCP214" s="129"/>
      <c r="DCQ214" s="129"/>
      <c r="DCR214" s="129"/>
      <c r="DCS214" s="129"/>
      <c r="DCT214" s="129"/>
      <c r="DCU214" s="129"/>
      <c r="DCV214" s="129"/>
      <c r="DCW214" s="129"/>
      <c r="DCX214" s="129"/>
      <c r="DCY214" s="129"/>
      <c r="DCZ214" s="129"/>
      <c r="DDA214" s="129"/>
      <c r="DDB214" s="129"/>
      <c r="DDC214" s="129"/>
      <c r="DDD214" s="129"/>
      <c r="DDE214" s="129"/>
      <c r="DDF214" s="129"/>
      <c r="DDG214" s="129"/>
      <c r="DDH214" s="129"/>
      <c r="DDI214" s="129"/>
      <c r="DDJ214" s="129"/>
      <c r="DDK214" s="129"/>
      <c r="DDL214" s="129"/>
      <c r="DDM214" s="129"/>
      <c r="DDN214" s="129"/>
      <c r="DDO214" s="129"/>
      <c r="DDP214" s="129"/>
      <c r="DDQ214" s="129"/>
      <c r="DDR214" s="129"/>
      <c r="DDS214" s="129"/>
      <c r="DDT214" s="129"/>
      <c r="DDU214" s="129"/>
      <c r="DDV214" s="129"/>
      <c r="DDW214" s="129"/>
      <c r="DDX214" s="129"/>
      <c r="DDY214" s="129"/>
      <c r="DDZ214" s="129"/>
      <c r="DEA214" s="129"/>
      <c r="DEB214" s="129"/>
      <c r="DEC214" s="129"/>
      <c r="DED214" s="129"/>
      <c r="DEE214" s="129"/>
      <c r="DEF214" s="129"/>
      <c r="DEG214" s="129"/>
      <c r="DEH214" s="129"/>
      <c r="DEI214" s="129"/>
      <c r="DEJ214" s="129"/>
      <c r="DEK214" s="129"/>
      <c r="DEL214" s="129"/>
      <c r="DEM214" s="129"/>
      <c r="DEN214" s="129"/>
      <c r="DEO214" s="129"/>
      <c r="DEP214" s="129"/>
      <c r="DEQ214" s="129"/>
      <c r="DER214" s="129"/>
      <c r="DES214" s="129"/>
      <c r="DET214" s="129"/>
      <c r="DEU214" s="129"/>
      <c r="DEV214" s="129"/>
      <c r="DEW214" s="129"/>
      <c r="DEX214" s="129"/>
      <c r="DEY214" s="129"/>
      <c r="DEZ214" s="129"/>
      <c r="DFA214" s="129"/>
      <c r="DFB214" s="129"/>
      <c r="DFC214" s="129"/>
      <c r="DFD214" s="129"/>
      <c r="DFE214" s="129"/>
      <c r="DFF214" s="129"/>
      <c r="DFG214" s="129"/>
      <c r="DFH214" s="129"/>
      <c r="DFI214" s="129"/>
      <c r="DFJ214" s="129"/>
      <c r="DFK214" s="129"/>
      <c r="DFL214" s="129"/>
      <c r="DFM214" s="129"/>
      <c r="DFN214" s="129"/>
      <c r="DFO214" s="129"/>
      <c r="DFP214" s="129"/>
      <c r="DFQ214" s="129"/>
      <c r="DFR214" s="129"/>
      <c r="DFS214" s="129"/>
      <c r="DFT214" s="129"/>
      <c r="DFU214" s="129"/>
      <c r="DFV214" s="129"/>
      <c r="DFW214" s="129"/>
      <c r="DFX214" s="129"/>
      <c r="DFY214" s="129"/>
      <c r="DFZ214" s="129"/>
      <c r="DGA214" s="129"/>
      <c r="DGB214" s="129"/>
      <c r="DGC214" s="129"/>
      <c r="DGD214" s="129"/>
      <c r="DGE214" s="129"/>
      <c r="DGF214" s="129"/>
      <c r="DGG214" s="129"/>
      <c r="DGH214" s="129"/>
      <c r="DGI214" s="129"/>
      <c r="DGJ214" s="129"/>
      <c r="DGK214" s="129"/>
      <c r="DGL214" s="129"/>
      <c r="DGM214" s="129"/>
      <c r="DGN214" s="129"/>
      <c r="DGO214" s="129"/>
      <c r="DGP214" s="129"/>
      <c r="DGQ214" s="129"/>
      <c r="DGR214" s="129"/>
      <c r="DGS214" s="129"/>
      <c r="DGT214" s="129"/>
      <c r="DGU214" s="129"/>
      <c r="DGV214" s="129"/>
      <c r="DGW214" s="129"/>
      <c r="DGX214" s="129"/>
      <c r="DGY214" s="129"/>
      <c r="DGZ214" s="129"/>
      <c r="DHA214" s="129"/>
      <c r="DHB214" s="129"/>
      <c r="DHC214" s="129"/>
      <c r="DHD214" s="129"/>
      <c r="DHE214" s="129"/>
      <c r="DHF214" s="129"/>
      <c r="DHG214" s="129"/>
      <c r="DHH214" s="129"/>
      <c r="DHI214" s="129"/>
      <c r="DHJ214" s="129"/>
      <c r="DHK214" s="129"/>
      <c r="DHL214" s="129"/>
      <c r="DHM214" s="129"/>
      <c r="DHN214" s="129"/>
      <c r="DHO214" s="129"/>
      <c r="DHP214" s="129"/>
      <c r="DHQ214" s="129"/>
      <c r="DHR214" s="129"/>
      <c r="DHS214" s="129"/>
      <c r="DHT214" s="129"/>
      <c r="DHU214" s="129"/>
      <c r="DHV214" s="129"/>
      <c r="DHW214" s="129"/>
      <c r="DHX214" s="129"/>
      <c r="DHY214" s="129"/>
      <c r="DHZ214" s="129"/>
      <c r="DIA214" s="129"/>
      <c r="DIB214" s="129"/>
      <c r="DIC214" s="129"/>
      <c r="DID214" s="129"/>
      <c r="DIE214" s="129"/>
      <c r="DIF214" s="129"/>
      <c r="DIG214" s="129"/>
      <c r="DIH214" s="129"/>
      <c r="DII214" s="129"/>
      <c r="DIJ214" s="129"/>
      <c r="DIK214" s="129"/>
      <c r="DIL214" s="129"/>
      <c r="DIM214" s="129"/>
      <c r="DIN214" s="129"/>
      <c r="DIO214" s="129"/>
      <c r="DIP214" s="129"/>
      <c r="DIQ214" s="129"/>
      <c r="DIR214" s="129"/>
      <c r="DIS214" s="129"/>
      <c r="DIT214" s="129"/>
      <c r="DIU214" s="129"/>
      <c r="DIV214" s="129"/>
      <c r="DIW214" s="129"/>
      <c r="DIX214" s="129"/>
      <c r="DIY214" s="129"/>
      <c r="DIZ214" s="129"/>
      <c r="DJA214" s="129"/>
      <c r="DJB214" s="129"/>
      <c r="DJC214" s="129"/>
      <c r="DJD214" s="129"/>
      <c r="DJE214" s="129"/>
      <c r="DJF214" s="129"/>
      <c r="DJG214" s="129"/>
      <c r="DJH214" s="129"/>
      <c r="DJI214" s="129"/>
      <c r="DJJ214" s="129"/>
      <c r="DJK214" s="129"/>
      <c r="DJL214" s="129"/>
      <c r="DJM214" s="129"/>
      <c r="DJN214" s="129"/>
      <c r="DJO214" s="129"/>
      <c r="DJP214" s="129"/>
      <c r="DJQ214" s="129"/>
      <c r="DJR214" s="129"/>
      <c r="DJS214" s="129"/>
      <c r="DJT214" s="129"/>
      <c r="DJU214" s="129"/>
      <c r="DJV214" s="129"/>
      <c r="DJW214" s="129"/>
      <c r="DJX214" s="129"/>
      <c r="DJY214" s="129"/>
      <c r="DJZ214" s="129"/>
      <c r="DKA214" s="129"/>
      <c r="DKB214" s="129"/>
      <c r="DKC214" s="129"/>
      <c r="DKD214" s="129"/>
      <c r="DKE214" s="129"/>
      <c r="DKF214" s="129"/>
      <c r="DKG214" s="129"/>
      <c r="DKH214" s="129"/>
      <c r="DKI214" s="129"/>
      <c r="DKJ214" s="129"/>
      <c r="DKK214" s="129"/>
      <c r="DKL214" s="129"/>
      <c r="DKM214" s="129"/>
      <c r="DKN214" s="129"/>
      <c r="DKO214" s="129"/>
      <c r="DKP214" s="129"/>
      <c r="DKQ214" s="129"/>
      <c r="DKR214" s="129"/>
      <c r="DKS214" s="129"/>
      <c r="DKT214" s="129"/>
      <c r="DKU214" s="129"/>
      <c r="DKV214" s="129"/>
      <c r="DKW214" s="129"/>
      <c r="DKX214" s="129"/>
      <c r="DKY214" s="129"/>
      <c r="DKZ214" s="129"/>
      <c r="DLA214" s="129"/>
      <c r="DLB214" s="129"/>
      <c r="DLC214" s="129"/>
      <c r="DLD214" s="129"/>
      <c r="DLE214" s="129"/>
      <c r="DLF214" s="129"/>
      <c r="DLG214" s="129"/>
      <c r="DLH214" s="129"/>
      <c r="DLI214" s="129"/>
      <c r="DLJ214" s="129"/>
      <c r="DLK214" s="129"/>
      <c r="DLL214" s="129"/>
      <c r="DLM214" s="129"/>
      <c r="DLN214" s="129"/>
      <c r="DLO214" s="129"/>
      <c r="DLP214" s="129"/>
      <c r="DLQ214" s="129"/>
      <c r="DLR214" s="129"/>
      <c r="DLS214" s="129"/>
      <c r="DLT214" s="129"/>
      <c r="DLU214" s="129"/>
      <c r="DLV214" s="129"/>
      <c r="DLW214" s="129"/>
      <c r="DLX214" s="129"/>
      <c r="DLY214" s="129"/>
      <c r="DLZ214" s="129"/>
      <c r="DMA214" s="129"/>
      <c r="DMB214" s="129"/>
      <c r="DMC214" s="129"/>
      <c r="DMD214" s="129"/>
      <c r="DME214" s="129"/>
      <c r="DMF214" s="129"/>
      <c r="DMG214" s="129"/>
      <c r="DMH214" s="129"/>
      <c r="DMI214" s="129"/>
      <c r="DMJ214" s="129"/>
      <c r="DMK214" s="129"/>
      <c r="DML214" s="129"/>
      <c r="DMM214" s="129"/>
      <c r="DMN214" s="129"/>
      <c r="DMO214" s="129"/>
      <c r="DMP214" s="129"/>
      <c r="DMQ214" s="129"/>
      <c r="DMR214" s="129"/>
      <c r="DMS214" s="129"/>
      <c r="DMT214" s="129"/>
      <c r="DMU214" s="129"/>
      <c r="DMV214" s="129"/>
      <c r="DMW214" s="129"/>
      <c r="DMX214" s="129"/>
      <c r="DMY214" s="129"/>
      <c r="DMZ214" s="129"/>
      <c r="DNA214" s="129"/>
      <c r="DNB214" s="129"/>
      <c r="DNC214" s="129"/>
      <c r="DND214" s="129"/>
      <c r="DNE214" s="129"/>
      <c r="DNF214" s="129"/>
      <c r="DNG214" s="129"/>
      <c r="DNH214" s="129"/>
      <c r="DNI214" s="129"/>
      <c r="DNJ214" s="129"/>
      <c r="DNK214" s="129"/>
      <c r="DNL214" s="129"/>
      <c r="DNM214" s="129"/>
      <c r="DNN214" s="129"/>
      <c r="DNO214" s="129"/>
      <c r="DNP214" s="129"/>
      <c r="DNQ214" s="129"/>
      <c r="DNR214" s="129"/>
      <c r="DNS214" s="129"/>
      <c r="DNT214" s="129"/>
      <c r="DNU214" s="129"/>
      <c r="DNV214" s="129"/>
      <c r="DNW214" s="129"/>
      <c r="DNX214" s="129"/>
      <c r="DNY214" s="129"/>
      <c r="DNZ214" s="129"/>
      <c r="DOA214" s="129"/>
      <c r="DOB214" s="129"/>
      <c r="DOC214" s="129"/>
      <c r="DOD214" s="129"/>
      <c r="DOE214" s="129"/>
      <c r="DOF214" s="129"/>
      <c r="DOG214" s="129"/>
      <c r="DOH214" s="129"/>
      <c r="DOI214" s="129"/>
      <c r="DOJ214" s="129"/>
      <c r="DOK214" s="129"/>
      <c r="DOL214" s="129"/>
      <c r="DOM214" s="129"/>
      <c r="DON214" s="129"/>
      <c r="DOO214" s="129"/>
      <c r="DOP214" s="129"/>
      <c r="DOQ214" s="129"/>
      <c r="DOR214" s="129"/>
      <c r="DOS214" s="129"/>
      <c r="DOT214" s="129"/>
      <c r="DOU214" s="129"/>
      <c r="DOV214" s="129"/>
      <c r="DOW214" s="129"/>
      <c r="DOX214" s="129"/>
      <c r="DOY214" s="129"/>
      <c r="DOZ214" s="129"/>
      <c r="DPA214" s="129"/>
      <c r="DPB214" s="129"/>
      <c r="DPC214" s="129"/>
      <c r="DPD214" s="129"/>
      <c r="DPE214" s="129"/>
      <c r="DPF214" s="129"/>
      <c r="DPG214" s="129"/>
      <c r="DPH214" s="129"/>
      <c r="DPI214" s="129"/>
      <c r="DPJ214" s="129"/>
      <c r="DPK214" s="129"/>
      <c r="DPL214" s="129"/>
      <c r="DPM214" s="129"/>
      <c r="DPN214" s="129"/>
      <c r="DPO214" s="129"/>
      <c r="DPP214" s="129"/>
      <c r="DPQ214" s="129"/>
      <c r="DPR214" s="129"/>
      <c r="DPS214" s="129"/>
      <c r="DPT214" s="129"/>
      <c r="DPU214" s="129"/>
      <c r="DPV214" s="129"/>
      <c r="DPW214" s="129"/>
      <c r="DPX214" s="129"/>
      <c r="DPY214" s="129"/>
      <c r="DPZ214" s="129"/>
      <c r="DQA214" s="129"/>
      <c r="DQB214" s="129"/>
      <c r="DQC214" s="129"/>
      <c r="DQD214" s="129"/>
      <c r="DQE214" s="129"/>
      <c r="DQF214" s="129"/>
      <c r="DQG214" s="129"/>
      <c r="DQH214" s="129"/>
      <c r="DQI214" s="129"/>
      <c r="DQJ214" s="129"/>
      <c r="DQK214" s="129"/>
      <c r="DQL214" s="129"/>
      <c r="DQM214" s="129"/>
      <c r="DQN214" s="129"/>
      <c r="DQO214" s="129"/>
      <c r="DQP214" s="129"/>
      <c r="DQQ214" s="129"/>
      <c r="DQR214" s="129"/>
      <c r="DQS214" s="129"/>
      <c r="DQT214" s="129"/>
      <c r="DQU214" s="129"/>
      <c r="DQV214" s="129"/>
      <c r="DQW214" s="129"/>
      <c r="DQX214" s="129"/>
      <c r="DQY214" s="129"/>
      <c r="DQZ214" s="129"/>
      <c r="DRA214" s="129"/>
      <c r="DRB214" s="129"/>
      <c r="DRC214" s="129"/>
      <c r="DRD214" s="129"/>
      <c r="DRE214" s="129"/>
      <c r="DRF214" s="129"/>
      <c r="DRG214" s="129"/>
      <c r="DRH214" s="129"/>
      <c r="DRI214" s="129"/>
      <c r="DRJ214" s="129"/>
      <c r="DRK214" s="129"/>
      <c r="DRL214" s="129"/>
      <c r="DRM214" s="129"/>
      <c r="DRN214" s="129"/>
      <c r="DRO214" s="129"/>
      <c r="DRP214" s="129"/>
      <c r="DRQ214" s="129"/>
      <c r="DRR214" s="129"/>
      <c r="DRS214" s="129"/>
      <c r="DRT214" s="129"/>
      <c r="DRU214" s="129"/>
      <c r="DRV214" s="129"/>
      <c r="DRW214" s="129"/>
      <c r="DRX214" s="129"/>
      <c r="DRY214" s="129"/>
      <c r="DRZ214" s="129"/>
      <c r="DSA214" s="129"/>
      <c r="DSB214" s="129"/>
      <c r="DSC214" s="129"/>
      <c r="DSD214" s="129"/>
      <c r="DSE214" s="129"/>
      <c r="DSF214" s="129"/>
      <c r="DSG214" s="129"/>
      <c r="DSH214" s="129"/>
      <c r="DSI214" s="129"/>
      <c r="DSJ214" s="129"/>
      <c r="DSK214" s="129"/>
      <c r="DSL214" s="129"/>
      <c r="DSM214" s="129"/>
      <c r="DSN214" s="129"/>
      <c r="DSO214" s="129"/>
      <c r="DSP214" s="129"/>
      <c r="DSQ214" s="129"/>
      <c r="DSR214" s="129"/>
      <c r="DSS214" s="129"/>
      <c r="DST214" s="129"/>
      <c r="DSU214" s="129"/>
      <c r="DSV214" s="129"/>
      <c r="DSW214" s="129"/>
      <c r="DSX214" s="129"/>
      <c r="DSY214" s="129"/>
      <c r="DSZ214" s="129"/>
      <c r="DTA214" s="129"/>
      <c r="DTB214" s="129"/>
      <c r="DTC214" s="129"/>
      <c r="DTD214" s="129"/>
      <c r="DTE214" s="129"/>
      <c r="DTF214" s="129"/>
      <c r="DTG214" s="129"/>
      <c r="DTH214" s="129"/>
      <c r="DTI214" s="129"/>
      <c r="DTJ214" s="129"/>
      <c r="DTK214" s="129"/>
      <c r="DTL214" s="129"/>
      <c r="DTM214" s="129"/>
      <c r="DTN214" s="129"/>
      <c r="DTO214" s="129"/>
      <c r="DTP214" s="129"/>
      <c r="DTQ214" s="129"/>
      <c r="DTR214" s="129"/>
      <c r="DTS214" s="129"/>
      <c r="DTT214" s="129"/>
      <c r="DTU214" s="129"/>
      <c r="DTV214" s="129"/>
      <c r="DTW214" s="129"/>
      <c r="DTX214" s="129"/>
      <c r="DTY214" s="129"/>
      <c r="DTZ214" s="129"/>
      <c r="DUA214" s="129"/>
      <c r="DUB214" s="129"/>
      <c r="DUC214" s="129"/>
      <c r="DUD214" s="129"/>
      <c r="DUE214" s="129"/>
      <c r="DUF214" s="129"/>
      <c r="DUG214" s="129"/>
      <c r="DUH214" s="129"/>
      <c r="DUI214" s="129"/>
      <c r="DUJ214" s="129"/>
      <c r="DUK214" s="129"/>
      <c r="DUL214" s="129"/>
      <c r="DUM214" s="129"/>
      <c r="DUN214" s="129"/>
      <c r="DUO214" s="129"/>
      <c r="DUP214" s="129"/>
      <c r="DUQ214" s="129"/>
      <c r="DUR214" s="129"/>
      <c r="DUS214" s="129"/>
      <c r="DUT214" s="129"/>
      <c r="DUU214" s="129"/>
      <c r="DUV214" s="129"/>
      <c r="DUW214" s="129"/>
      <c r="DUX214" s="129"/>
      <c r="DUY214" s="129"/>
      <c r="DUZ214" s="129"/>
      <c r="DVA214" s="129"/>
      <c r="DVB214" s="129"/>
      <c r="DVC214" s="129"/>
      <c r="DVD214" s="129"/>
      <c r="DVE214" s="129"/>
      <c r="DVF214" s="129"/>
      <c r="DVG214" s="129"/>
      <c r="DVH214" s="129"/>
      <c r="DVI214" s="129"/>
      <c r="DVJ214" s="129"/>
      <c r="DVK214" s="129"/>
      <c r="DVL214" s="129"/>
      <c r="DVM214" s="129"/>
      <c r="DVN214" s="129"/>
      <c r="DVO214" s="129"/>
      <c r="DVP214" s="129"/>
      <c r="DVQ214" s="129"/>
      <c r="DVR214" s="129"/>
      <c r="DVS214" s="129"/>
      <c r="DVT214" s="129"/>
      <c r="DVU214" s="129"/>
      <c r="DVV214" s="129"/>
      <c r="DVW214" s="129"/>
      <c r="DVX214" s="129"/>
      <c r="DVY214" s="129"/>
      <c r="DVZ214" s="129"/>
      <c r="DWA214" s="129"/>
      <c r="DWB214" s="129"/>
      <c r="DWC214" s="129"/>
      <c r="DWD214" s="129"/>
      <c r="DWE214" s="129"/>
      <c r="DWF214" s="129"/>
      <c r="DWG214" s="129"/>
      <c r="DWH214" s="129"/>
      <c r="DWI214" s="129"/>
      <c r="DWJ214" s="129"/>
      <c r="DWK214" s="129"/>
      <c r="DWL214" s="129"/>
      <c r="DWM214" s="129"/>
      <c r="DWN214" s="129"/>
      <c r="DWO214" s="129"/>
      <c r="DWP214" s="129"/>
      <c r="DWQ214" s="129"/>
      <c r="DWR214" s="129"/>
      <c r="DWS214" s="129"/>
      <c r="DWT214" s="129"/>
      <c r="DWU214" s="129"/>
      <c r="DWV214" s="129"/>
      <c r="DWW214" s="129"/>
      <c r="DWX214" s="129"/>
      <c r="DWY214" s="129"/>
      <c r="DWZ214" s="129"/>
      <c r="DXA214" s="129"/>
      <c r="DXB214" s="129"/>
      <c r="DXC214" s="129"/>
      <c r="DXD214" s="129"/>
      <c r="DXE214" s="129"/>
      <c r="DXF214" s="129"/>
      <c r="DXG214" s="129"/>
      <c r="DXH214" s="129"/>
      <c r="DXI214" s="129"/>
      <c r="DXJ214" s="129"/>
      <c r="DXK214" s="129"/>
      <c r="DXL214" s="129"/>
      <c r="DXM214" s="129"/>
      <c r="DXN214" s="129"/>
      <c r="DXO214" s="129"/>
      <c r="DXP214" s="129"/>
      <c r="DXQ214" s="129"/>
      <c r="DXR214" s="129"/>
      <c r="DXS214" s="129"/>
      <c r="DXT214" s="129"/>
      <c r="DXU214" s="129"/>
      <c r="DXV214" s="129"/>
      <c r="DXW214" s="129"/>
      <c r="DXX214" s="129"/>
      <c r="DXY214" s="129"/>
      <c r="DXZ214" s="129"/>
      <c r="DYA214" s="129"/>
      <c r="DYB214" s="129"/>
      <c r="DYC214" s="129"/>
      <c r="DYD214" s="129"/>
      <c r="DYE214" s="129"/>
      <c r="DYF214" s="129"/>
      <c r="DYG214" s="129"/>
      <c r="DYH214" s="129"/>
      <c r="DYI214" s="129"/>
      <c r="DYJ214" s="129"/>
      <c r="DYK214" s="129"/>
      <c r="DYL214" s="129"/>
      <c r="DYM214" s="129"/>
      <c r="DYN214" s="129"/>
      <c r="DYO214" s="129"/>
      <c r="DYP214" s="129"/>
      <c r="DYQ214" s="129"/>
      <c r="DYR214" s="129"/>
      <c r="DYS214" s="129"/>
      <c r="DYT214" s="129"/>
      <c r="DYU214" s="129"/>
      <c r="DYV214" s="129"/>
      <c r="DYW214" s="129"/>
      <c r="DYX214" s="129"/>
      <c r="DYY214" s="129"/>
      <c r="DYZ214" s="129"/>
      <c r="DZA214" s="129"/>
      <c r="DZB214" s="129"/>
      <c r="DZC214" s="129"/>
      <c r="DZD214" s="129"/>
      <c r="DZE214" s="129"/>
      <c r="DZF214" s="129"/>
      <c r="DZG214" s="129"/>
      <c r="DZH214" s="129"/>
      <c r="DZI214" s="129"/>
      <c r="DZJ214" s="129"/>
      <c r="DZK214" s="129"/>
      <c r="DZL214" s="129"/>
      <c r="DZM214" s="129"/>
      <c r="DZN214" s="129"/>
      <c r="DZO214" s="129"/>
      <c r="DZP214" s="129"/>
      <c r="DZQ214" s="129"/>
      <c r="DZR214" s="129"/>
      <c r="DZS214" s="129"/>
      <c r="DZT214" s="129"/>
      <c r="DZU214" s="129"/>
      <c r="DZV214" s="129"/>
      <c r="DZW214" s="129"/>
      <c r="DZX214" s="129"/>
      <c r="DZY214" s="129"/>
      <c r="DZZ214" s="129"/>
      <c r="EAA214" s="129"/>
      <c r="EAB214" s="129"/>
      <c r="EAC214" s="129"/>
      <c r="EAD214" s="129"/>
      <c r="EAE214" s="129"/>
      <c r="EAF214" s="129"/>
      <c r="EAG214" s="129"/>
      <c r="EAH214" s="129"/>
      <c r="EAI214" s="129"/>
      <c r="EAJ214" s="129"/>
      <c r="EAK214" s="129"/>
      <c r="EAL214" s="129"/>
      <c r="EAM214" s="129"/>
      <c r="EAN214" s="129"/>
      <c r="EAO214" s="129"/>
      <c r="EAP214" s="129"/>
      <c r="EAQ214" s="129"/>
      <c r="EAR214" s="129"/>
      <c r="EAS214" s="129"/>
      <c r="EAT214" s="129"/>
      <c r="EAU214" s="129"/>
      <c r="EAV214" s="129"/>
      <c r="EAW214" s="129"/>
      <c r="EAX214" s="129"/>
      <c r="EAY214" s="129"/>
      <c r="EAZ214" s="129"/>
      <c r="EBA214" s="129"/>
      <c r="EBB214" s="129"/>
      <c r="EBC214" s="129"/>
      <c r="EBD214" s="129"/>
      <c r="EBE214" s="129"/>
      <c r="EBF214" s="129"/>
      <c r="EBG214" s="129"/>
      <c r="EBH214" s="129"/>
      <c r="EBI214" s="129"/>
      <c r="EBJ214" s="129"/>
      <c r="EBK214" s="129"/>
      <c r="EBL214" s="129"/>
      <c r="EBM214" s="129"/>
      <c r="EBN214" s="129"/>
      <c r="EBO214" s="129"/>
      <c r="EBP214" s="129"/>
      <c r="EBQ214" s="129"/>
      <c r="EBR214" s="129"/>
      <c r="EBS214" s="129"/>
      <c r="EBT214" s="129"/>
      <c r="EBU214" s="129"/>
      <c r="EBV214" s="129"/>
      <c r="EBW214" s="129"/>
      <c r="EBX214" s="129"/>
      <c r="EBY214" s="129"/>
      <c r="EBZ214" s="129"/>
      <c r="ECA214" s="129"/>
      <c r="ECB214" s="129"/>
      <c r="ECC214" s="129"/>
      <c r="ECD214" s="129"/>
      <c r="ECE214" s="129"/>
      <c r="ECF214" s="129"/>
      <c r="ECG214" s="129"/>
      <c r="ECH214" s="129"/>
      <c r="ECI214" s="129"/>
      <c r="ECJ214" s="129"/>
      <c r="ECK214" s="129"/>
      <c r="ECL214" s="129"/>
      <c r="ECM214" s="129"/>
      <c r="ECN214" s="129"/>
      <c r="ECO214" s="129"/>
      <c r="ECP214" s="129"/>
      <c r="ECQ214" s="129"/>
      <c r="ECR214" s="129"/>
      <c r="ECS214" s="129"/>
      <c r="ECT214" s="129"/>
      <c r="ECU214" s="129"/>
      <c r="ECV214" s="129"/>
      <c r="ECW214" s="129"/>
      <c r="ECX214" s="129"/>
      <c r="ECY214" s="129"/>
      <c r="ECZ214" s="129"/>
      <c r="EDA214" s="129"/>
      <c r="EDB214" s="129"/>
      <c r="EDC214" s="129"/>
      <c r="EDD214" s="129"/>
      <c r="EDE214" s="129"/>
      <c r="EDF214" s="129"/>
      <c r="EDG214" s="129"/>
      <c r="EDH214" s="129"/>
      <c r="EDI214" s="129"/>
      <c r="EDJ214" s="129"/>
      <c r="EDK214" s="129"/>
      <c r="EDL214" s="129"/>
      <c r="EDM214" s="129"/>
      <c r="EDN214" s="129"/>
      <c r="EDO214" s="129"/>
      <c r="EDP214" s="129"/>
      <c r="EDQ214" s="129"/>
      <c r="EDR214" s="129"/>
      <c r="EDS214" s="129"/>
      <c r="EDT214" s="129"/>
      <c r="EDU214" s="129"/>
      <c r="EDV214" s="129"/>
      <c r="EDW214" s="129"/>
      <c r="EDX214" s="129"/>
      <c r="EDY214" s="129"/>
      <c r="EDZ214" s="129"/>
      <c r="EEA214" s="129"/>
      <c r="EEB214" s="129"/>
      <c r="EEC214" s="129"/>
      <c r="EED214" s="129"/>
      <c r="EEE214" s="129"/>
      <c r="EEF214" s="129"/>
      <c r="EEG214" s="129"/>
      <c r="EEH214" s="129"/>
      <c r="EEI214" s="129"/>
      <c r="EEJ214" s="129"/>
      <c r="EEK214" s="129"/>
      <c r="EEL214" s="129"/>
      <c r="EEM214" s="129"/>
      <c r="EEN214" s="129"/>
      <c r="EEO214" s="129"/>
      <c r="EEP214" s="129"/>
      <c r="EEQ214" s="129"/>
      <c r="EER214" s="129"/>
      <c r="EES214" s="129"/>
      <c r="EET214" s="129"/>
      <c r="EEU214" s="129"/>
      <c r="EEV214" s="129"/>
      <c r="EEW214" s="129"/>
      <c r="EEX214" s="129"/>
      <c r="EEY214" s="129"/>
      <c r="EEZ214" s="129"/>
      <c r="EFA214" s="129"/>
      <c r="EFB214" s="129"/>
      <c r="EFC214" s="129"/>
      <c r="EFD214" s="129"/>
      <c r="EFE214" s="129"/>
      <c r="EFF214" s="129"/>
      <c r="EFG214" s="129"/>
      <c r="EFH214" s="129"/>
      <c r="EFI214" s="129"/>
      <c r="EFJ214" s="129"/>
      <c r="EFK214" s="129"/>
      <c r="EFL214" s="129"/>
      <c r="EFM214" s="129"/>
      <c r="EFN214" s="129"/>
      <c r="EFO214" s="129"/>
      <c r="EFP214" s="129"/>
      <c r="EFQ214" s="129"/>
      <c r="EFR214" s="129"/>
      <c r="EFS214" s="129"/>
      <c r="EFT214" s="129"/>
      <c r="EFU214" s="129"/>
      <c r="EFV214" s="129"/>
      <c r="EFW214" s="129"/>
      <c r="EFX214" s="129"/>
      <c r="EFY214" s="129"/>
      <c r="EFZ214" s="129"/>
      <c r="EGA214" s="129"/>
      <c r="EGB214" s="129"/>
      <c r="EGC214" s="129"/>
      <c r="EGD214" s="129"/>
      <c r="EGE214" s="129"/>
      <c r="EGF214" s="129"/>
      <c r="EGG214" s="129"/>
      <c r="EGH214" s="129"/>
      <c r="EGI214" s="129"/>
      <c r="EGJ214" s="129"/>
      <c r="EGK214" s="129"/>
      <c r="EGL214" s="129"/>
      <c r="EGM214" s="129"/>
      <c r="EGN214" s="129"/>
      <c r="EGO214" s="129"/>
      <c r="EGP214" s="129"/>
      <c r="EGQ214" s="129"/>
      <c r="EGR214" s="129"/>
      <c r="EGS214" s="129"/>
      <c r="EGT214" s="129"/>
      <c r="EGU214" s="129"/>
      <c r="EGV214" s="129"/>
      <c r="EGW214" s="129"/>
      <c r="EGX214" s="129"/>
      <c r="EGY214" s="129"/>
      <c r="EGZ214" s="129"/>
      <c r="EHA214" s="129"/>
      <c r="EHB214" s="129"/>
      <c r="EHC214" s="129"/>
      <c r="EHD214" s="129"/>
      <c r="EHE214" s="129"/>
      <c r="EHF214" s="129"/>
      <c r="EHG214" s="129"/>
      <c r="EHH214" s="129"/>
      <c r="EHI214" s="129"/>
      <c r="EHJ214" s="129"/>
      <c r="EHK214" s="129"/>
      <c r="EHL214" s="129"/>
      <c r="EHM214" s="129"/>
      <c r="EHN214" s="129"/>
      <c r="EHO214" s="129"/>
      <c r="EHP214" s="129"/>
      <c r="EHQ214" s="129"/>
      <c r="EHR214" s="129"/>
      <c r="EHS214" s="129"/>
      <c r="EHT214" s="129"/>
      <c r="EHU214" s="129"/>
      <c r="EHV214" s="129"/>
      <c r="EHW214" s="129"/>
      <c r="EHX214" s="129"/>
      <c r="EHY214" s="129"/>
      <c r="EHZ214" s="129"/>
      <c r="EIA214" s="129"/>
      <c r="EIB214" s="129"/>
      <c r="EIC214" s="129"/>
      <c r="EID214" s="129"/>
      <c r="EIE214" s="129"/>
      <c r="EIF214" s="129"/>
      <c r="EIG214" s="129"/>
      <c r="EIH214" s="129"/>
      <c r="EII214" s="129"/>
      <c r="EIJ214" s="129"/>
      <c r="EIK214" s="129"/>
      <c r="EIL214" s="129"/>
      <c r="EIM214" s="129"/>
      <c r="EIN214" s="129"/>
      <c r="EIO214" s="129"/>
      <c r="EIP214" s="129"/>
      <c r="EIQ214" s="129"/>
      <c r="EIR214" s="129"/>
      <c r="EIS214" s="129"/>
      <c r="EIT214" s="129"/>
      <c r="EIU214" s="129"/>
      <c r="EIV214" s="129"/>
      <c r="EIW214" s="129"/>
      <c r="EIX214" s="129"/>
      <c r="EIY214" s="129"/>
      <c r="EIZ214" s="129"/>
      <c r="EJA214" s="129"/>
      <c r="EJB214" s="129"/>
      <c r="EJC214" s="129"/>
      <c r="EJD214" s="129"/>
      <c r="EJE214" s="129"/>
      <c r="EJF214" s="129"/>
      <c r="EJG214" s="129"/>
      <c r="EJH214" s="129"/>
      <c r="EJI214" s="129"/>
      <c r="EJJ214" s="129"/>
      <c r="EJK214" s="129"/>
      <c r="EJL214" s="129"/>
      <c r="EJM214" s="129"/>
      <c r="EJN214" s="129"/>
      <c r="EJO214" s="129"/>
      <c r="EJP214" s="129"/>
      <c r="EJQ214" s="129"/>
      <c r="EJR214" s="129"/>
      <c r="EJS214" s="129"/>
      <c r="EJT214" s="129"/>
      <c r="EJU214" s="129"/>
      <c r="EJV214" s="129"/>
      <c r="EJW214" s="129"/>
      <c r="EJX214" s="129"/>
      <c r="EJY214" s="129"/>
      <c r="EJZ214" s="129"/>
      <c r="EKA214" s="129"/>
      <c r="EKB214" s="129"/>
      <c r="EKC214" s="129"/>
      <c r="EKD214" s="129"/>
      <c r="EKE214" s="129"/>
      <c r="EKF214" s="129"/>
      <c r="EKG214" s="129"/>
      <c r="EKH214" s="129"/>
      <c r="EKI214" s="129"/>
      <c r="EKJ214" s="129"/>
      <c r="EKK214" s="129"/>
      <c r="EKL214" s="129"/>
      <c r="EKM214" s="129"/>
      <c r="EKN214" s="129"/>
      <c r="EKO214" s="129"/>
      <c r="EKP214" s="129"/>
      <c r="EKQ214" s="129"/>
      <c r="EKR214" s="129"/>
      <c r="EKS214" s="129"/>
      <c r="EKT214" s="129"/>
      <c r="EKU214" s="129"/>
      <c r="EKV214" s="129"/>
      <c r="EKW214" s="129"/>
      <c r="EKX214" s="129"/>
      <c r="EKY214" s="129"/>
      <c r="EKZ214" s="129"/>
      <c r="ELA214" s="129"/>
      <c r="ELB214" s="129"/>
      <c r="ELC214" s="129"/>
      <c r="ELD214" s="129"/>
      <c r="ELE214" s="129"/>
      <c r="ELF214" s="129"/>
      <c r="ELG214" s="129"/>
      <c r="ELH214" s="129"/>
      <c r="ELI214" s="129"/>
      <c r="ELJ214" s="129"/>
      <c r="ELK214" s="129"/>
      <c r="ELL214" s="129"/>
      <c r="ELM214" s="129"/>
      <c r="ELN214" s="129"/>
      <c r="ELO214" s="129"/>
      <c r="ELP214" s="129"/>
      <c r="ELQ214" s="129"/>
      <c r="ELR214" s="129"/>
      <c r="ELS214" s="129"/>
      <c r="ELT214" s="129"/>
      <c r="ELU214" s="129"/>
      <c r="ELV214" s="129"/>
      <c r="ELW214" s="129"/>
      <c r="ELX214" s="129"/>
      <c r="ELY214" s="129"/>
      <c r="ELZ214" s="129"/>
      <c r="EMA214" s="129"/>
      <c r="EMB214" s="129"/>
      <c r="EMC214" s="129"/>
      <c r="EMD214" s="129"/>
      <c r="EME214" s="129"/>
      <c r="EMF214" s="129"/>
      <c r="EMG214" s="129"/>
      <c r="EMH214" s="129"/>
      <c r="EMI214" s="129"/>
      <c r="EMJ214" s="129"/>
      <c r="EMK214" s="129"/>
      <c r="EML214" s="129"/>
      <c r="EMM214" s="129"/>
      <c r="EMN214" s="129"/>
      <c r="EMO214" s="129"/>
      <c r="EMP214" s="129"/>
      <c r="EMQ214" s="129"/>
      <c r="EMR214" s="129"/>
      <c r="EMS214" s="129"/>
      <c r="EMT214" s="129"/>
      <c r="EMU214" s="129"/>
      <c r="EMV214" s="129"/>
      <c r="EMW214" s="129"/>
      <c r="EMX214" s="129"/>
      <c r="EMY214" s="129"/>
      <c r="EMZ214" s="129"/>
      <c r="ENA214" s="129"/>
      <c r="ENB214" s="129"/>
      <c r="ENC214" s="129"/>
      <c r="END214" s="129"/>
      <c r="ENE214" s="129"/>
      <c r="ENF214" s="129"/>
      <c r="ENG214" s="129"/>
      <c r="ENH214" s="129"/>
      <c r="ENI214" s="129"/>
      <c r="ENJ214" s="129"/>
      <c r="ENK214" s="129"/>
      <c r="ENL214" s="129"/>
      <c r="ENM214" s="129"/>
      <c r="ENN214" s="129"/>
      <c r="ENO214" s="129"/>
      <c r="ENP214" s="129"/>
      <c r="ENQ214" s="129"/>
      <c r="ENR214" s="129"/>
      <c r="ENS214" s="129"/>
      <c r="ENT214" s="129"/>
      <c r="ENU214" s="129"/>
      <c r="ENV214" s="129"/>
      <c r="ENW214" s="129"/>
      <c r="ENX214" s="129"/>
      <c r="ENY214" s="129"/>
      <c r="ENZ214" s="129"/>
      <c r="EOA214" s="129"/>
      <c r="EOB214" s="129"/>
      <c r="EOC214" s="129"/>
      <c r="EOD214" s="129"/>
      <c r="EOE214" s="129"/>
      <c r="EOF214" s="129"/>
      <c r="EOG214" s="129"/>
      <c r="EOH214" s="129"/>
      <c r="EOI214" s="129"/>
      <c r="EOJ214" s="129"/>
      <c r="EOK214" s="129"/>
      <c r="EOL214" s="129"/>
      <c r="EOM214" s="129"/>
      <c r="EON214" s="129"/>
      <c r="EOO214" s="129"/>
      <c r="EOP214" s="129"/>
      <c r="EOQ214" s="129"/>
      <c r="EOR214" s="129"/>
      <c r="EOS214" s="129"/>
      <c r="EOT214" s="129"/>
      <c r="EOU214" s="129"/>
      <c r="EOV214" s="129"/>
      <c r="EOW214" s="129"/>
      <c r="EOX214" s="129"/>
      <c r="EOY214" s="129"/>
      <c r="EOZ214" s="129"/>
      <c r="EPA214" s="129"/>
      <c r="EPB214" s="129"/>
      <c r="EPC214" s="129"/>
      <c r="EPD214" s="129"/>
      <c r="EPE214" s="129"/>
      <c r="EPF214" s="129"/>
      <c r="EPG214" s="129"/>
      <c r="EPH214" s="129"/>
      <c r="EPI214" s="129"/>
      <c r="EPJ214" s="129"/>
      <c r="EPK214" s="129"/>
      <c r="EPL214" s="129"/>
      <c r="EPM214" s="129"/>
      <c r="EPN214" s="129"/>
      <c r="EPO214" s="129"/>
      <c r="EPP214" s="129"/>
      <c r="EPQ214" s="129"/>
      <c r="EPR214" s="129"/>
      <c r="EPS214" s="129"/>
      <c r="EPT214" s="129"/>
      <c r="EPU214" s="129"/>
      <c r="EPV214" s="129"/>
      <c r="EPW214" s="129"/>
      <c r="EPX214" s="129"/>
      <c r="EPY214" s="129"/>
      <c r="EPZ214" s="129"/>
      <c r="EQA214" s="129"/>
      <c r="EQB214" s="129"/>
      <c r="EQC214" s="129"/>
      <c r="EQD214" s="129"/>
      <c r="EQE214" s="129"/>
      <c r="EQF214" s="129"/>
      <c r="EQG214" s="129"/>
      <c r="EQH214" s="129"/>
      <c r="EQI214" s="129"/>
      <c r="EQJ214" s="129"/>
      <c r="EQK214" s="129"/>
      <c r="EQL214" s="129"/>
      <c r="EQM214" s="129"/>
      <c r="EQN214" s="129"/>
      <c r="EQO214" s="129"/>
      <c r="EQP214" s="129"/>
      <c r="EQQ214" s="129"/>
      <c r="EQR214" s="129"/>
      <c r="EQS214" s="129"/>
      <c r="EQT214" s="129"/>
      <c r="EQU214" s="129"/>
      <c r="EQV214" s="129"/>
      <c r="EQW214" s="129"/>
      <c r="EQX214" s="129"/>
      <c r="EQY214" s="129"/>
      <c r="EQZ214" s="129"/>
      <c r="ERA214" s="129"/>
      <c r="ERB214" s="129"/>
      <c r="ERC214" s="129"/>
      <c r="ERD214" s="129"/>
      <c r="ERE214" s="129"/>
      <c r="ERF214" s="129"/>
      <c r="ERG214" s="129"/>
      <c r="ERH214" s="129"/>
      <c r="ERI214" s="129"/>
      <c r="ERJ214" s="129"/>
      <c r="ERK214" s="129"/>
      <c r="ERL214" s="129"/>
      <c r="ERM214" s="129"/>
      <c r="ERN214" s="129"/>
      <c r="ERO214" s="129"/>
      <c r="ERP214" s="129"/>
      <c r="ERQ214" s="129"/>
      <c r="ERR214" s="129"/>
      <c r="ERS214" s="129"/>
      <c r="ERT214" s="129"/>
      <c r="ERU214" s="129"/>
      <c r="ERV214" s="129"/>
      <c r="ERW214" s="129"/>
      <c r="ERX214" s="129"/>
      <c r="ERY214" s="129"/>
      <c r="ERZ214" s="129"/>
      <c r="ESA214" s="129"/>
      <c r="ESB214" s="129"/>
      <c r="ESC214" s="129"/>
      <c r="ESD214" s="129"/>
      <c r="ESE214" s="129"/>
      <c r="ESF214" s="129"/>
      <c r="ESG214" s="129"/>
      <c r="ESH214" s="129"/>
      <c r="ESI214" s="129"/>
      <c r="ESJ214" s="129"/>
      <c r="ESK214" s="129"/>
      <c r="ESL214" s="129"/>
      <c r="ESM214" s="129"/>
      <c r="ESN214" s="129"/>
      <c r="ESO214" s="129"/>
      <c r="ESP214" s="129"/>
      <c r="ESQ214" s="129"/>
      <c r="ESR214" s="129"/>
      <c r="ESS214" s="129"/>
      <c r="EST214" s="129"/>
      <c r="ESU214" s="129"/>
      <c r="ESV214" s="129"/>
      <c r="ESW214" s="129"/>
      <c r="ESX214" s="129"/>
      <c r="ESY214" s="129"/>
      <c r="ESZ214" s="129"/>
      <c r="ETA214" s="129"/>
      <c r="ETB214" s="129"/>
      <c r="ETC214" s="129"/>
      <c r="ETD214" s="129"/>
      <c r="ETE214" s="129"/>
      <c r="ETF214" s="129"/>
      <c r="ETG214" s="129"/>
      <c r="ETH214" s="129"/>
      <c r="ETI214" s="129"/>
      <c r="ETJ214" s="129"/>
      <c r="ETK214" s="129"/>
      <c r="ETL214" s="129"/>
      <c r="ETM214" s="129"/>
      <c r="ETN214" s="129"/>
      <c r="ETO214" s="129"/>
      <c r="ETP214" s="129"/>
      <c r="ETQ214" s="129"/>
      <c r="ETR214" s="129"/>
      <c r="ETS214" s="129"/>
      <c r="ETT214" s="129"/>
      <c r="ETU214" s="129"/>
      <c r="ETV214" s="129"/>
      <c r="ETW214" s="129"/>
      <c r="ETX214" s="129"/>
      <c r="ETY214" s="129"/>
      <c r="ETZ214" s="129"/>
      <c r="EUA214" s="129"/>
      <c r="EUB214" s="129"/>
      <c r="EUC214" s="129"/>
      <c r="EUD214" s="129"/>
      <c r="EUE214" s="129"/>
      <c r="EUF214" s="129"/>
      <c r="EUG214" s="129"/>
      <c r="EUH214" s="129"/>
      <c r="EUI214" s="129"/>
      <c r="EUJ214" s="129"/>
      <c r="EUK214" s="129"/>
      <c r="EUL214" s="129"/>
      <c r="EUM214" s="129"/>
      <c r="EUN214" s="129"/>
      <c r="EUO214" s="129"/>
      <c r="EUP214" s="129"/>
      <c r="EUQ214" s="129"/>
      <c r="EUR214" s="129"/>
      <c r="EUS214" s="129"/>
      <c r="EUT214" s="129"/>
      <c r="EUU214" s="129"/>
      <c r="EUV214" s="129"/>
      <c r="EUW214" s="129"/>
      <c r="EUX214" s="129"/>
      <c r="EUY214" s="129"/>
      <c r="EUZ214" s="129"/>
      <c r="EVA214" s="129"/>
      <c r="EVB214" s="129"/>
      <c r="EVC214" s="129"/>
      <c r="EVD214" s="129"/>
      <c r="EVE214" s="129"/>
      <c r="EVF214" s="129"/>
      <c r="EVG214" s="129"/>
      <c r="EVH214" s="129"/>
      <c r="EVI214" s="129"/>
      <c r="EVJ214" s="129"/>
      <c r="EVK214" s="129"/>
      <c r="EVL214" s="129"/>
      <c r="EVM214" s="129"/>
      <c r="EVN214" s="129"/>
      <c r="EVO214" s="129"/>
      <c r="EVP214" s="129"/>
      <c r="EVQ214" s="129"/>
      <c r="EVR214" s="129"/>
      <c r="EVS214" s="129"/>
      <c r="EVT214" s="129"/>
      <c r="EVU214" s="129"/>
      <c r="EVV214" s="129"/>
      <c r="EVW214" s="129"/>
      <c r="EVX214" s="129"/>
      <c r="EVY214" s="129"/>
      <c r="EVZ214" s="129"/>
      <c r="EWA214" s="129"/>
      <c r="EWB214" s="129"/>
      <c r="EWC214" s="129"/>
      <c r="EWD214" s="129"/>
      <c r="EWE214" s="129"/>
      <c r="EWF214" s="129"/>
      <c r="EWG214" s="129"/>
      <c r="EWH214" s="129"/>
      <c r="EWI214" s="129"/>
      <c r="EWJ214" s="129"/>
      <c r="EWK214" s="129"/>
      <c r="EWL214" s="129"/>
      <c r="EWM214" s="129"/>
      <c r="EWN214" s="129"/>
      <c r="EWO214" s="129"/>
      <c r="EWP214" s="129"/>
      <c r="EWQ214" s="129"/>
      <c r="EWR214" s="129"/>
      <c r="EWS214" s="129"/>
      <c r="EWT214" s="129"/>
      <c r="EWU214" s="129"/>
      <c r="EWV214" s="129"/>
      <c r="EWW214" s="129"/>
      <c r="EWX214" s="129"/>
      <c r="EWY214" s="129"/>
      <c r="EWZ214" s="129"/>
      <c r="EXA214" s="129"/>
      <c r="EXB214" s="129"/>
      <c r="EXC214" s="129"/>
      <c r="EXD214" s="129"/>
      <c r="EXE214" s="129"/>
      <c r="EXF214" s="129"/>
      <c r="EXG214" s="129"/>
      <c r="EXH214" s="129"/>
      <c r="EXI214" s="129"/>
      <c r="EXJ214" s="129"/>
      <c r="EXK214" s="129"/>
      <c r="EXL214" s="129"/>
      <c r="EXM214" s="129"/>
      <c r="EXN214" s="129"/>
      <c r="EXO214" s="129"/>
      <c r="EXP214" s="129"/>
      <c r="EXQ214" s="129"/>
      <c r="EXR214" s="129"/>
      <c r="EXS214" s="129"/>
      <c r="EXT214" s="129"/>
      <c r="EXU214" s="129"/>
      <c r="EXV214" s="129"/>
      <c r="EXW214" s="129"/>
      <c r="EXX214" s="129"/>
      <c r="EXY214" s="129"/>
      <c r="EXZ214" s="129"/>
      <c r="EYA214" s="129"/>
      <c r="EYB214" s="129"/>
      <c r="EYC214" s="129"/>
      <c r="EYD214" s="129"/>
      <c r="EYE214" s="129"/>
      <c r="EYF214" s="129"/>
      <c r="EYG214" s="129"/>
      <c r="EYH214" s="129"/>
      <c r="EYI214" s="129"/>
      <c r="EYJ214" s="129"/>
      <c r="EYK214" s="129"/>
      <c r="EYL214" s="129"/>
      <c r="EYM214" s="129"/>
      <c r="EYN214" s="129"/>
      <c r="EYO214" s="129"/>
      <c r="EYP214" s="129"/>
      <c r="EYQ214" s="129"/>
      <c r="EYR214" s="129"/>
      <c r="EYS214" s="129"/>
      <c r="EYT214" s="129"/>
      <c r="EYU214" s="129"/>
      <c r="EYV214" s="129"/>
      <c r="EYW214" s="129"/>
      <c r="EYX214" s="129"/>
      <c r="EYY214" s="129"/>
      <c r="EYZ214" s="129"/>
      <c r="EZA214" s="129"/>
      <c r="EZB214" s="129"/>
      <c r="EZC214" s="129"/>
      <c r="EZD214" s="129"/>
      <c r="EZE214" s="129"/>
      <c r="EZF214" s="129"/>
      <c r="EZG214" s="129"/>
      <c r="EZH214" s="129"/>
      <c r="EZI214" s="129"/>
      <c r="EZJ214" s="129"/>
      <c r="EZK214" s="129"/>
      <c r="EZL214" s="129"/>
      <c r="EZM214" s="129"/>
      <c r="EZN214" s="129"/>
      <c r="EZO214" s="129"/>
      <c r="EZP214" s="129"/>
      <c r="EZQ214" s="129"/>
      <c r="EZR214" s="129"/>
      <c r="EZS214" s="129"/>
      <c r="EZT214" s="129"/>
      <c r="EZU214" s="129"/>
      <c r="EZV214" s="129"/>
      <c r="EZW214" s="129"/>
      <c r="EZX214" s="129"/>
      <c r="EZY214" s="129"/>
      <c r="EZZ214" s="129"/>
      <c r="FAA214" s="129"/>
      <c r="FAB214" s="129"/>
      <c r="FAC214" s="129"/>
      <c r="FAD214" s="129"/>
      <c r="FAE214" s="129"/>
      <c r="FAF214" s="129"/>
      <c r="FAG214" s="129"/>
      <c r="FAH214" s="129"/>
      <c r="FAI214" s="129"/>
      <c r="FAJ214" s="129"/>
      <c r="FAK214" s="129"/>
      <c r="FAL214" s="129"/>
      <c r="FAM214" s="129"/>
      <c r="FAN214" s="129"/>
      <c r="FAO214" s="129"/>
      <c r="FAP214" s="129"/>
      <c r="FAQ214" s="129"/>
      <c r="FAR214" s="129"/>
      <c r="FAS214" s="129"/>
      <c r="FAT214" s="129"/>
      <c r="FAU214" s="129"/>
      <c r="FAV214" s="129"/>
      <c r="FAW214" s="129"/>
      <c r="FAX214" s="129"/>
      <c r="FAY214" s="129"/>
      <c r="FAZ214" s="129"/>
      <c r="FBA214" s="129"/>
      <c r="FBB214" s="129"/>
      <c r="FBC214" s="129"/>
      <c r="FBD214" s="129"/>
      <c r="FBE214" s="129"/>
      <c r="FBF214" s="129"/>
      <c r="FBG214" s="129"/>
      <c r="FBH214" s="129"/>
      <c r="FBI214" s="129"/>
      <c r="FBJ214" s="129"/>
      <c r="FBK214" s="129"/>
      <c r="FBL214" s="129"/>
      <c r="FBM214" s="129"/>
      <c r="FBN214" s="129"/>
      <c r="FBO214" s="129"/>
      <c r="FBP214" s="129"/>
      <c r="FBQ214" s="129"/>
      <c r="FBR214" s="129"/>
      <c r="FBS214" s="129"/>
      <c r="FBT214" s="129"/>
      <c r="FBU214" s="129"/>
      <c r="FBV214" s="129"/>
      <c r="FBW214" s="129"/>
      <c r="FBX214" s="129"/>
      <c r="FBY214" s="129"/>
      <c r="FBZ214" s="129"/>
      <c r="FCA214" s="129"/>
      <c r="FCB214" s="129"/>
      <c r="FCC214" s="129"/>
      <c r="FCD214" s="129"/>
      <c r="FCE214" s="129"/>
      <c r="FCF214" s="129"/>
      <c r="FCG214" s="129"/>
      <c r="FCH214" s="129"/>
      <c r="FCI214" s="129"/>
      <c r="FCJ214" s="129"/>
      <c r="FCK214" s="129"/>
      <c r="FCL214" s="129"/>
      <c r="FCM214" s="129"/>
      <c r="FCN214" s="129"/>
      <c r="FCO214" s="129"/>
      <c r="FCP214" s="129"/>
      <c r="FCQ214" s="129"/>
      <c r="FCR214" s="129"/>
      <c r="FCS214" s="129"/>
      <c r="FCT214" s="129"/>
      <c r="FCU214" s="129"/>
      <c r="FCV214" s="129"/>
      <c r="FCW214" s="129"/>
      <c r="FCX214" s="129"/>
      <c r="FCY214" s="129"/>
      <c r="FCZ214" s="129"/>
      <c r="FDA214" s="129"/>
      <c r="FDB214" s="129"/>
      <c r="FDC214" s="129"/>
      <c r="FDD214" s="129"/>
      <c r="FDE214" s="129"/>
      <c r="FDF214" s="129"/>
      <c r="FDG214" s="129"/>
      <c r="FDH214" s="129"/>
      <c r="FDI214" s="129"/>
      <c r="FDJ214" s="129"/>
      <c r="FDK214" s="129"/>
      <c r="FDL214" s="129"/>
      <c r="FDM214" s="129"/>
      <c r="FDN214" s="129"/>
      <c r="FDO214" s="129"/>
      <c r="FDP214" s="129"/>
      <c r="FDQ214" s="129"/>
      <c r="FDR214" s="129"/>
      <c r="FDS214" s="129"/>
      <c r="FDT214" s="129"/>
      <c r="FDU214" s="129"/>
      <c r="FDV214" s="129"/>
      <c r="FDW214" s="129"/>
      <c r="FDX214" s="129"/>
      <c r="FDY214" s="129"/>
      <c r="FDZ214" s="129"/>
      <c r="FEA214" s="129"/>
      <c r="FEB214" s="129"/>
      <c r="FEC214" s="129"/>
      <c r="FED214" s="129"/>
      <c r="FEE214" s="129"/>
      <c r="FEF214" s="129"/>
      <c r="FEG214" s="129"/>
      <c r="FEH214" s="129"/>
      <c r="FEI214" s="129"/>
      <c r="FEJ214" s="129"/>
      <c r="FEK214" s="129"/>
      <c r="FEL214" s="129"/>
      <c r="FEM214" s="129"/>
      <c r="FEN214" s="129"/>
      <c r="FEO214" s="129"/>
      <c r="FEP214" s="129"/>
      <c r="FEQ214" s="129"/>
      <c r="FER214" s="129"/>
      <c r="FES214" s="129"/>
      <c r="FET214" s="129"/>
      <c r="FEU214" s="129"/>
      <c r="FEV214" s="129"/>
      <c r="FEW214" s="129"/>
      <c r="FEX214" s="129"/>
      <c r="FEY214" s="129"/>
      <c r="FEZ214" s="129"/>
      <c r="FFA214" s="129"/>
      <c r="FFB214" s="129"/>
      <c r="FFC214" s="129"/>
      <c r="FFD214" s="129"/>
      <c r="FFE214" s="129"/>
      <c r="FFF214" s="129"/>
      <c r="FFG214" s="129"/>
      <c r="FFH214" s="129"/>
      <c r="FFI214" s="129"/>
      <c r="FFJ214" s="129"/>
      <c r="FFK214" s="129"/>
      <c r="FFL214" s="129"/>
      <c r="FFM214" s="129"/>
      <c r="FFN214" s="129"/>
      <c r="FFO214" s="129"/>
      <c r="FFP214" s="129"/>
      <c r="FFQ214" s="129"/>
      <c r="FFR214" s="129"/>
      <c r="FFS214" s="129"/>
      <c r="FFT214" s="129"/>
      <c r="FFU214" s="129"/>
      <c r="FFV214" s="129"/>
      <c r="FFW214" s="129"/>
      <c r="FFX214" s="129"/>
      <c r="FFY214" s="129"/>
      <c r="FFZ214" s="129"/>
      <c r="FGA214" s="129"/>
      <c r="FGB214" s="129"/>
      <c r="FGC214" s="129"/>
      <c r="FGD214" s="129"/>
      <c r="FGE214" s="129"/>
      <c r="FGF214" s="129"/>
      <c r="FGG214" s="129"/>
      <c r="FGH214" s="129"/>
      <c r="FGI214" s="129"/>
      <c r="FGJ214" s="129"/>
      <c r="FGK214" s="129"/>
      <c r="FGL214" s="129"/>
      <c r="FGM214" s="129"/>
      <c r="FGN214" s="129"/>
      <c r="FGO214" s="129"/>
      <c r="FGP214" s="129"/>
      <c r="FGQ214" s="129"/>
      <c r="FGR214" s="129"/>
      <c r="FGS214" s="129"/>
      <c r="FGT214" s="129"/>
      <c r="FGU214" s="129"/>
      <c r="FGV214" s="129"/>
      <c r="FGW214" s="129"/>
      <c r="FGX214" s="129"/>
      <c r="FGY214" s="129"/>
      <c r="FGZ214" s="129"/>
      <c r="FHA214" s="129"/>
      <c r="FHB214" s="129"/>
      <c r="FHC214" s="129"/>
      <c r="FHD214" s="129"/>
      <c r="FHE214" s="129"/>
      <c r="FHF214" s="129"/>
      <c r="FHG214" s="129"/>
      <c r="FHH214" s="129"/>
      <c r="FHI214" s="129"/>
      <c r="FHJ214" s="129"/>
      <c r="FHK214" s="129"/>
      <c r="FHL214" s="129"/>
      <c r="FHM214" s="129"/>
      <c r="FHN214" s="129"/>
      <c r="FHO214" s="129"/>
      <c r="FHP214" s="129"/>
      <c r="FHQ214" s="129"/>
      <c r="FHR214" s="129"/>
      <c r="FHS214" s="129"/>
      <c r="FHT214" s="129"/>
      <c r="FHU214" s="129"/>
      <c r="FHV214" s="129"/>
      <c r="FHW214" s="129"/>
      <c r="FHX214" s="129"/>
      <c r="FHY214" s="129"/>
      <c r="FHZ214" s="129"/>
      <c r="FIA214" s="129"/>
      <c r="FIB214" s="129"/>
      <c r="FIC214" s="129"/>
      <c r="FID214" s="129"/>
      <c r="FIE214" s="129"/>
      <c r="FIF214" s="129"/>
      <c r="FIG214" s="129"/>
      <c r="FIH214" s="129"/>
      <c r="FII214" s="129"/>
      <c r="FIJ214" s="129"/>
      <c r="FIK214" s="129"/>
      <c r="FIL214" s="129"/>
      <c r="FIM214" s="129"/>
      <c r="FIN214" s="129"/>
      <c r="FIO214" s="129"/>
      <c r="FIP214" s="129"/>
      <c r="FIQ214" s="129"/>
      <c r="FIR214" s="129"/>
      <c r="FIS214" s="129"/>
      <c r="FIT214" s="129"/>
      <c r="FIU214" s="129"/>
      <c r="FIV214" s="129"/>
      <c r="FIW214" s="129"/>
      <c r="FIX214" s="129"/>
      <c r="FIY214" s="129"/>
      <c r="FIZ214" s="129"/>
      <c r="FJA214" s="129"/>
      <c r="FJB214" s="129"/>
      <c r="FJC214" s="129"/>
      <c r="FJD214" s="129"/>
      <c r="FJE214" s="129"/>
      <c r="FJF214" s="129"/>
      <c r="FJG214" s="129"/>
      <c r="FJH214" s="129"/>
      <c r="FJI214" s="129"/>
      <c r="FJJ214" s="129"/>
      <c r="FJK214" s="129"/>
      <c r="FJL214" s="129"/>
      <c r="FJM214" s="129"/>
      <c r="FJN214" s="129"/>
      <c r="FJO214" s="129"/>
      <c r="FJP214" s="129"/>
      <c r="FJQ214" s="129"/>
      <c r="FJR214" s="129"/>
      <c r="FJS214" s="129"/>
      <c r="FJT214" s="129"/>
      <c r="FJU214" s="129"/>
      <c r="FJV214" s="129"/>
      <c r="FJW214" s="129"/>
      <c r="FJX214" s="129"/>
      <c r="FJY214" s="129"/>
      <c r="FJZ214" s="129"/>
      <c r="FKA214" s="129"/>
      <c r="FKB214" s="129"/>
      <c r="FKC214" s="129"/>
      <c r="FKD214" s="129"/>
      <c r="FKE214" s="129"/>
      <c r="FKF214" s="129"/>
      <c r="FKG214" s="129"/>
      <c r="FKH214" s="129"/>
      <c r="FKI214" s="129"/>
      <c r="FKJ214" s="129"/>
      <c r="FKK214" s="129"/>
      <c r="FKL214" s="129"/>
      <c r="FKM214" s="129"/>
      <c r="FKN214" s="129"/>
      <c r="FKO214" s="129"/>
      <c r="FKP214" s="129"/>
      <c r="FKQ214" s="129"/>
      <c r="FKR214" s="129"/>
      <c r="FKS214" s="129"/>
      <c r="FKT214" s="129"/>
      <c r="FKU214" s="129"/>
      <c r="FKV214" s="129"/>
      <c r="FKW214" s="129"/>
      <c r="FKX214" s="129"/>
      <c r="FKY214" s="129"/>
      <c r="FKZ214" s="129"/>
      <c r="FLA214" s="129"/>
      <c r="FLB214" s="129"/>
      <c r="FLC214" s="129"/>
      <c r="FLD214" s="129"/>
      <c r="FLE214" s="129"/>
      <c r="FLF214" s="129"/>
      <c r="FLG214" s="129"/>
      <c r="FLH214" s="129"/>
      <c r="FLI214" s="129"/>
      <c r="FLJ214" s="129"/>
      <c r="FLK214" s="129"/>
      <c r="FLL214" s="129"/>
      <c r="FLM214" s="129"/>
      <c r="FLN214" s="129"/>
      <c r="FLO214" s="129"/>
      <c r="FLP214" s="129"/>
      <c r="FLQ214" s="129"/>
      <c r="FLR214" s="129"/>
      <c r="FLS214" s="129"/>
      <c r="FLT214" s="129"/>
      <c r="FLU214" s="129"/>
      <c r="FLV214" s="129"/>
      <c r="FLW214" s="129"/>
      <c r="FLX214" s="129"/>
      <c r="FLY214" s="129"/>
      <c r="FLZ214" s="129"/>
      <c r="FMA214" s="129"/>
      <c r="FMB214" s="129"/>
      <c r="FMC214" s="129"/>
      <c r="FMD214" s="129"/>
      <c r="FME214" s="129"/>
      <c r="FMF214" s="129"/>
      <c r="FMG214" s="129"/>
      <c r="FMH214" s="129"/>
      <c r="FMI214" s="129"/>
      <c r="FMJ214" s="129"/>
      <c r="FMK214" s="129"/>
      <c r="FML214" s="129"/>
      <c r="FMM214" s="129"/>
      <c r="FMN214" s="129"/>
      <c r="FMO214" s="129"/>
      <c r="FMP214" s="129"/>
      <c r="FMQ214" s="129"/>
      <c r="FMR214" s="129"/>
      <c r="FMS214" s="129"/>
      <c r="FMT214" s="129"/>
      <c r="FMU214" s="129"/>
      <c r="FMV214" s="129"/>
      <c r="FMW214" s="129"/>
      <c r="FMX214" s="129"/>
      <c r="FMY214" s="129"/>
      <c r="FMZ214" s="129"/>
      <c r="FNA214" s="129"/>
      <c r="FNB214" s="129"/>
      <c r="FNC214" s="129"/>
      <c r="FND214" s="129"/>
      <c r="FNE214" s="129"/>
      <c r="FNF214" s="129"/>
      <c r="FNG214" s="129"/>
      <c r="FNH214" s="129"/>
      <c r="FNI214" s="129"/>
      <c r="FNJ214" s="129"/>
      <c r="FNK214" s="129"/>
      <c r="FNL214" s="129"/>
      <c r="FNM214" s="129"/>
      <c r="FNN214" s="129"/>
      <c r="FNO214" s="129"/>
      <c r="FNP214" s="129"/>
      <c r="FNQ214" s="129"/>
      <c r="FNR214" s="129"/>
      <c r="FNS214" s="129"/>
      <c r="FNT214" s="129"/>
      <c r="FNU214" s="129"/>
      <c r="FNV214" s="129"/>
      <c r="FNW214" s="129"/>
      <c r="FNX214" s="129"/>
      <c r="FNY214" s="129"/>
      <c r="FNZ214" s="129"/>
      <c r="FOA214" s="129"/>
      <c r="FOB214" s="129"/>
      <c r="FOC214" s="129"/>
      <c r="FOD214" s="129"/>
      <c r="FOE214" s="129"/>
      <c r="FOF214" s="129"/>
      <c r="FOG214" s="129"/>
      <c r="FOH214" s="129"/>
      <c r="FOI214" s="129"/>
      <c r="FOJ214" s="129"/>
      <c r="FOK214" s="129"/>
      <c r="FOL214" s="129"/>
      <c r="FOM214" s="129"/>
      <c r="FON214" s="129"/>
      <c r="FOO214" s="129"/>
      <c r="FOP214" s="129"/>
      <c r="FOQ214" s="129"/>
      <c r="FOR214" s="129"/>
      <c r="FOS214" s="129"/>
      <c r="FOT214" s="129"/>
      <c r="FOU214" s="129"/>
      <c r="FOV214" s="129"/>
      <c r="FOW214" s="129"/>
      <c r="FOX214" s="129"/>
      <c r="FOY214" s="129"/>
      <c r="FOZ214" s="129"/>
      <c r="FPA214" s="129"/>
      <c r="FPB214" s="129"/>
      <c r="FPC214" s="129"/>
      <c r="FPD214" s="129"/>
      <c r="FPE214" s="129"/>
      <c r="FPF214" s="129"/>
      <c r="FPG214" s="129"/>
      <c r="FPH214" s="129"/>
      <c r="FPI214" s="129"/>
      <c r="FPJ214" s="129"/>
      <c r="FPK214" s="129"/>
      <c r="FPL214" s="129"/>
      <c r="FPM214" s="129"/>
      <c r="FPN214" s="129"/>
      <c r="FPO214" s="129"/>
      <c r="FPP214" s="129"/>
      <c r="FPQ214" s="129"/>
      <c r="FPR214" s="129"/>
      <c r="FPS214" s="129"/>
      <c r="FPT214" s="129"/>
      <c r="FPU214" s="129"/>
      <c r="FPV214" s="129"/>
      <c r="FPW214" s="129"/>
      <c r="FPX214" s="129"/>
      <c r="FPY214" s="129"/>
      <c r="FPZ214" s="129"/>
      <c r="FQA214" s="129"/>
      <c r="FQB214" s="129"/>
      <c r="FQC214" s="129"/>
      <c r="FQD214" s="129"/>
      <c r="FQE214" s="129"/>
      <c r="FQF214" s="129"/>
      <c r="FQG214" s="129"/>
      <c r="FQH214" s="129"/>
      <c r="FQI214" s="129"/>
      <c r="FQJ214" s="129"/>
      <c r="FQK214" s="129"/>
      <c r="FQL214" s="129"/>
      <c r="FQM214" s="129"/>
      <c r="FQN214" s="129"/>
      <c r="FQO214" s="129"/>
      <c r="FQP214" s="129"/>
      <c r="FQQ214" s="129"/>
      <c r="FQR214" s="129"/>
      <c r="FQS214" s="129"/>
      <c r="FQT214" s="129"/>
      <c r="FQU214" s="129"/>
      <c r="FQV214" s="129"/>
      <c r="FQW214" s="129"/>
      <c r="FQX214" s="129"/>
      <c r="FQY214" s="129"/>
      <c r="FQZ214" s="129"/>
      <c r="FRA214" s="129"/>
      <c r="FRB214" s="129"/>
      <c r="FRC214" s="129"/>
      <c r="FRD214" s="129"/>
      <c r="FRE214" s="129"/>
      <c r="FRF214" s="129"/>
      <c r="FRG214" s="129"/>
      <c r="FRH214" s="129"/>
      <c r="FRI214" s="129"/>
      <c r="FRJ214" s="129"/>
      <c r="FRK214" s="129"/>
      <c r="FRL214" s="129"/>
      <c r="FRM214" s="129"/>
      <c r="FRN214" s="129"/>
      <c r="FRO214" s="129"/>
      <c r="FRP214" s="129"/>
      <c r="FRQ214" s="129"/>
      <c r="FRR214" s="129"/>
      <c r="FRS214" s="129"/>
      <c r="FRT214" s="129"/>
      <c r="FRU214" s="129"/>
      <c r="FRV214" s="129"/>
      <c r="FRW214" s="129"/>
      <c r="FRX214" s="129"/>
      <c r="FRY214" s="129"/>
      <c r="FRZ214" s="129"/>
      <c r="FSA214" s="129"/>
      <c r="FSB214" s="129"/>
      <c r="FSC214" s="129"/>
      <c r="FSD214" s="129"/>
      <c r="FSE214" s="129"/>
      <c r="FSF214" s="129"/>
      <c r="FSG214" s="129"/>
      <c r="FSH214" s="129"/>
      <c r="FSI214" s="129"/>
      <c r="FSJ214" s="129"/>
      <c r="FSK214" s="129"/>
      <c r="FSL214" s="129"/>
      <c r="FSM214" s="129"/>
      <c r="FSN214" s="129"/>
      <c r="FSO214" s="129"/>
      <c r="FSP214" s="129"/>
      <c r="FSQ214" s="129"/>
      <c r="FSR214" s="129"/>
      <c r="FSS214" s="129"/>
      <c r="FST214" s="129"/>
      <c r="FSU214" s="129"/>
      <c r="FSV214" s="129"/>
      <c r="FSW214" s="129"/>
      <c r="FSX214" s="129"/>
      <c r="FSY214" s="129"/>
      <c r="FSZ214" s="129"/>
      <c r="FTA214" s="129"/>
      <c r="FTB214" s="129"/>
      <c r="FTC214" s="129"/>
      <c r="FTD214" s="129"/>
      <c r="FTE214" s="129"/>
      <c r="FTF214" s="129"/>
      <c r="FTG214" s="129"/>
      <c r="FTH214" s="129"/>
      <c r="FTI214" s="129"/>
      <c r="FTJ214" s="129"/>
      <c r="FTK214" s="129"/>
      <c r="FTL214" s="129"/>
      <c r="FTM214" s="129"/>
      <c r="FTN214" s="129"/>
      <c r="FTO214" s="129"/>
      <c r="FTP214" s="129"/>
      <c r="FTQ214" s="129"/>
      <c r="FTR214" s="129"/>
      <c r="FTS214" s="129"/>
      <c r="FTT214" s="129"/>
      <c r="FTU214" s="129"/>
      <c r="FTV214" s="129"/>
      <c r="FTW214" s="129"/>
      <c r="FTX214" s="129"/>
      <c r="FTY214" s="129"/>
      <c r="FTZ214" s="129"/>
      <c r="FUA214" s="129"/>
      <c r="FUB214" s="129"/>
      <c r="FUC214" s="129"/>
      <c r="FUD214" s="129"/>
      <c r="FUE214" s="129"/>
      <c r="FUF214" s="129"/>
      <c r="FUG214" s="129"/>
      <c r="FUH214" s="129"/>
      <c r="FUI214" s="129"/>
      <c r="FUJ214" s="129"/>
      <c r="FUK214" s="129"/>
      <c r="FUL214" s="129"/>
      <c r="FUM214" s="129"/>
      <c r="FUN214" s="129"/>
      <c r="FUO214" s="129"/>
      <c r="FUP214" s="129"/>
      <c r="FUQ214" s="129"/>
      <c r="FUR214" s="129"/>
      <c r="FUS214" s="129"/>
      <c r="FUT214" s="129"/>
      <c r="FUU214" s="129"/>
      <c r="FUV214" s="129"/>
      <c r="FUW214" s="129"/>
      <c r="FUX214" s="129"/>
      <c r="FUY214" s="129"/>
      <c r="FUZ214" s="129"/>
      <c r="FVA214" s="129"/>
      <c r="FVB214" s="129"/>
      <c r="FVC214" s="129"/>
      <c r="FVD214" s="129"/>
      <c r="FVE214" s="129"/>
      <c r="FVF214" s="129"/>
      <c r="FVG214" s="129"/>
      <c r="FVH214" s="129"/>
      <c r="FVI214" s="129"/>
      <c r="FVJ214" s="129"/>
      <c r="FVK214" s="129"/>
      <c r="FVL214" s="129"/>
      <c r="FVM214" s="129"/>
      <c r="FVN214" s="129"/>
      <c r="FVO214" s="129"/>
      <c r="FVP214" s="129"/>
      <c r="FVQ214" s="129"/>
      <c r="FVR214" s="129"/>
      <c r="FVS214" s="129"/>
      <c r="FVT214" s="129"/>
      <c r="FVU214" s="129"/>
      <c r="FVV214" s="129"/>
      <c r="FVW214" s="129"/>
      <c r="FVX214" s="129"/>
      <c r="FVY214" s="129"/>
      <c r="FVZ214" s="129"/>
      <c r="FWA214" s="129"/>
      <c r="FWB214" s="129"/>
      <c r="FWC214" s="129"/>
      <c r="FWD214" s="129"/>
      <c r="FWE214" s="129"/>
      <c r="FWF214" s="129"/>
      <c r="FWG214" s="129"/>
      <c r="FWH214" s="129"/>
      <c r="FWI214" s="129"/>
      <c r="FWJ214" s="129"/>
      <c r="FWK214" s="129"/>
      <c r="FWL214" s="129"/>
      <c r="FWM214" s="129"/>
      <c r="FWN214" s="129"/>
      <c r="FWO214" s="129"/>
      <c r="FWP214" s="129"/>
      <c r="FWQ214" s="129"/>
      <c r="FWR214" s="129"/>
      <c r="FWS214" s="129"/>
      <c r="FWT214" s="129"/>
      <c r="FWU214" s="129"/>
      <c r="FWV214" s="129"/>
      <c r="FWW214" s="129"/>
      <c r="FWX214" s="129"/>
      <c r="FWY214" s="129"/>
      <c r="FWZ214" s="129"/>
      <c r="FXA214" s="129"/>
      <c r="FXB214" s="129"/>
      <c r="FXC214" s="129"/>
      <c r="FXD214" s="129"/>
      <c r="FXE214" s="129"/>
      <c r="FXF214" s="129"/>
      <c r="FXG214" s="129"/>
      <c r="FXH214" s="129"/>
      <c r="FXI214" s="129"/>
      <c r="FXJ214" s="129"/>
      <c r="FXK214" s="129"/>
      <c r="FXL214" s="129"/>
      <c r="FXM214" s="129"/>
      <c r="FXN214" s="129"/>
      <c r="FXO214" s="129"/>
      <c r="FXP214" s="129"/>
      <c r="FXQ214" s="129"/>
      <c r="FXR214" s="129"/>
      <c r="FXS214" s="129"/>
      <c r="FXT214" s="129"/>
      <c r="FXU214" s="129"/>
      <c r="FXV214" s="129"/>
      <c r="FXW214" s="129"/>
      <c r="FXX214" s="129"/>
      <c r="FXY214" s="129"/>
      <c r="FXZ214" s="129"/>
      <c r="FYA214" s="129"/>
      <c r="FYB214" s="129"/>
      <c r="FYC214" s="129"/>
      <c r="FYD214" s="129"/>
      <c r="FYE214" s="129"/>
      <c r="FYF214" s="129"/>
      <c r="FYG214" s="129"/>
      <c r="FYH214" s="129"/>
      <c r="FYI214" s="129"/>
      <c r="FYJ214" s="129"/>
      <c r="FYK214" s="129"/>
      <c r="FYL214" s="129"/>
      <c r="FYM214" s="129"/>
      <c r="FYN214" s="129"/>
      <c r="FYO214" s="129"/>
      <c r="FYP214" s="129"/>
      <c r="FYQ214" s="129"/>
      <c r="FYR214" s="129"/>
      <c r="FYS214" s="129"/>
      <c r="FYT214" s="129"/>
      <c r="FYU214" s="129"/>
      <c r="FYV214" s="129"/>
      <c r="FYW214" s="129"/>
      <c r="FYX214" s="129"/>
      <c r="FYY214" s="129"/>
      <c r="FYZ214" s="129"/>
      <c r="FZA214" s="129"/>
      <c r="FZB214" s="129"/>
      <c r="FZC214" s="129"/>
      <c r="FZD214" s="129"/>
      <c r="FZE214" s="129"/>
      <c r="FZF214" s="129"/>
      <c r="FZG214" s="129"/>
      <c r="FZH214" s="129"/>
      <c r="FZI214" s="129"/>
      <c r="FZJ214" s="129"/>
      <c r="FZK214" s="129"/>
      <c r="FZL214" s="129"/>
      <c r="FZM214" s="129"/>
      <c r="FZN214" s="129"/>
      <c r="FZO214" s="129"/>
      <c r="FZP214" s="129"/>
      <c r="FZQ214" s="129"/>
      <c r="FZR214" s="129"/>
      <c r="FZS214" s="129"/>
      <c r="FZT214" s="129"/>
      <c r="FZU214" s="129"/>
      <c r="FZV214" s="129"/>
      <c r="FZW214" s="129"/>
      <c r="FZX214" s="129"/>
      <c r="FZY214" s="129"/>
      <c r="FZZ214" s="129"/>
      <c r="GAA214" s="129"/>
      <c r="GAB214" s="129"/>
      <c r="GAC214" s="129"/>
      <c r="GAD214" s="129"/>
      <c r="GAE214" s="129"/>
      <c r="GAF214" s="129"/>
      <c r="GAG214" s="129"/>
      <c r="GAH214" s="129"/>
      <c r="GAI214" s="129"/>
      <c r="GAJ214" s="129"/>
      <c r="GAK214" s="129"/>
      <c r="GAL214" s="129"/>
      <c r="GAM214" s="129"/>
      <c r="GAN214" s="129"/>
      <c r="GAO214" s="129"/>
      <c r="GAP214" s="129"/>
      <c r="GAQ214" s="129"/>
      <c r="GAR214" s="129"/>
      <c r="GAS214" s="129"/>
      <c r="GAT214" s="129"/>
      <c r="GAU214" s="129"/>
      <c r="GAV214" s="129"/>
      <c r="GAW214" s="129"/>
      <c r="GAX214" s="129"/>
      <c r="GAY214" s="129"/>
      <c r="GAZ214" s="129"/>
      <c r="GBA214" s="129"/>
      <c r="GBB214" s="129"/>
      <c r="GBC214" s="129"/>
      <c r="GBD214" s="129"/>
      <c r="GBE214" s="129"/>
      <c r="GBF214" s="129"/>
      <c r="GBG214" s="129"/>
      <c r="GBH214" s="129"/>
      <c r="GBI214" s="129"/>
      <c r="GBJ214" s="129"/>
      <c r="GBK214" s="129"/>
      <c r="GBL214" s="129"/>
      <c r="GBM214" s="129"/>
      <c r="GBN214" s="129"/>
      <c r="GBO214" s="129"/>
      <c r="GBP214" s="129"/>
      <c r="GBQ214" s="129"/>
      <c r="GBR214" s="129"/>
      <c r="GBS214" s="129"/>
      <c r="GBT214" s="129"/>
      <c r="GBU214" s="129"/>
      <c r="GBV214" s="129"/>
      <c r="GBW214" s="129"/>
      <c r="GBX214" s="129"/>
      <c r="GBY214" s="129"/>
      <c r="GBZ214" s="129"/>
      <c r="GCA214" s="129"/>
      <c r="GCB214" s="129"/>
      <c r="GCC214" s="129"/>
      <c r="GCD214" s="129"/>
      <c r="GCE214" s="129"/>
      <c r="GCF214" s="129"/>
      <c r="GCG214" s="129"/>
      <c r="GCH214" s="129"/>
      <c r="GCI214" s="129"/>
      <c r="GCJ214" s="129"/>
      <c r="GCK214" s="129"/>
      <c r="GCL214" s="129"/>
      <c r="GCM214" s="129"/>
      <c r="GCN214" s="129"/>
      <c r="GCO214" s="129"/>
      <c r="GCP214" s="129"/>
      <c r="GCQ214" s="129"/>
      <c r="GCR214" s="129"/>
      <c r="GCS214" s="129"/>
      <c r="GCT214" s="129"/>
      <c r="GCU214" s="129"/>
      <c r="GCV214" s="129"/>
      <c r="GCW214" s="129"/>
      <c r="GCX214" s="129"/>
      <c r="GCY214" s="129"/>
      <c r="GCZ214" s="129"/>
      <c r="GDA214" s="129"/>
      <c r="GDB214" s="129"/>
      <c r="GDC214" s="129"/>
      <c r="GDD214" s="129"/>
      <c r="GDE214" s="129"/>
      <c r="GDF214" s="129"/>
      <c r="GDG214" s="129"/>
      <c r="GDH214" s="129"/>
      <c r="GDI214" s="129"/>
      <c r="GDJ214" s="129"/>
      <c r="GDK214" s="129"/>
      <c r="GDL214" s="129"/>
      <c r="GDM214" s="129"/>
      <c r="GDN214" s="129"/>
      <c r="GDO214" s="129"/>
      <c r="GDP214" s="129"/>
      <c r="GDQ214" s="129"/>
      <c r="GDR214" s="129"/>
      <c r="GDS214" s="129"/>
      <c r="GDT214" s="129"/>
      <c r="GDU214" s="129"/>
      <c r="GDV214" s="129"/>
      <c r="GDW214" s="129"/>
      <c r="GDX214" s="129"/>
      <c r="GDY214" s="129"/>
      <c r="GDZ214" s="129"/>
      <c r="GEA214" s="129"/>
      <c r="GEB214" s="129"/>
      <c r="GEC214" s="129"/>
      <c r="GED214" s="129"/>
      <c r="GEE214" s="129"/>
      <c r="GEF214" s="129"/>
      <c r="GEG214" s="129"/>
      <c r="GEH214" s="129"/>
      <c r="GEI214" s="129"/>
      <c r="GEJ214" s="129"/>
      <c r="GEK214" s="129"/>
      <c r="GEL214" s="129"/>
      <c r="GEM214" s="129"/>
      <c r="GEN214" s="129"/>
      <c r="GEO214" s="129"/>
      <c r="GEP214" s="129"/>
      <c r="GEQ214" s="129"/>
      <c r="GER214" s="129"/>
      <c r="GES214" s="129"/>
      <c r="GET214" s="129"/>
      <c r="GEU214" s="129"/>
      <c r="GEV214" s="129"/>
      <c r="GEW214" s="129"/>
      <c r="GEX214" s="129"/>
      <c r="GEY214" s="129"/>
      <c r="GEZ214" s="129"/>
      <c r="GFA214" s="129"/>
      <c r="GFB214" s="129"/>
      <c r="GFC214" s="129"/>
      <c r="GFD214" s="129"/>
      <c r="GFE214" s="129"/>
      <c r="GFF214" s="129"/>
      <c r="GFG214" s="129"/>
      <c r="GFH214" s="129"/>
      <c r="GFI214" s="129"/>
      <c r="GFJ214" s="129"/>
      <c r="GFK214" s="129"/>
      <c r="GFL214" s="129"/>
      <c r="GFM214" s="129"/>
      <c r="GFN214" s="129"/>
      <c r="GFO214" s="129"/>
      <c r="GFP214" s="129"/>
      <c r="GFQ214" s="129"/>
      <c r="GFR214" s="129"/>
      <c r="GFS214" s="129"/>
      <c r="GFT214" s="129"/>
      <c r="GFU214" s="129"/>
      <c r="GFV214" s="129"/>
      <c r="GFW214" s="129"/>
      <c r="GFX214" s="129"/>
      <c r="GFY214" s="129"/>
      <c r="GFZ214" s="129"/>
      <c r="GGA214" s="129"/>
      <c r="GGB214" s="129"/>
      <c r="GGC214" s="129"/>
      <c r="GGD214" s="129"/>
      <c r="GGE214" s="129"/>
      <c r="GGF214" s="129"/>
      <c r="GGG214" s="129"/>
      <c r="GGH214" s="129"/>
      <c r="GGI214" s="129"/>
      <c r="GGJ214" s="129"/>
      <c r="GGK214" s="129"/>
      <c r="GGL214" s="129"/>
      <c r="GGM214" s="129"/>
      <c r="GGN214" s="129"/>
      <c r="GGO214" s="129"/>
      <c r="GGP214" s="129"/>
      <c r="GGQ214" s="129"/>
      <c r="GGR214" s="129"/>
      <c r="GGS214" s="129"/>
      <c r="GGT214" s="129"/>
      <c r="GGU214" s="129"/>
      <c r="GGV214" s="129"/>
      <c r="GGW214" s="129"/>
      <c r="GGX214" s="129"/>
      <c r="GGY214" s="129"/>
      <c r="GGZ214" s="129"/>
      <c r="GHA214" s="129"/>
      <c r="GHB214" s="129"/>
      <c r="GHC214" s="129"/>
      <c r="GHD214" s="129"/>
      <c r="GHE214" s="129"/>
      <c r="GHF214" s="129"/>
      <c r="GHG214" s="129"/>
      <c r="GHH214" s="129"/>
      <c r="GHI214" s="129"/>
      <c r="GHJ214" s="129"/>
      <c r="GHK214" s="129"/>
      <c r="GHL214" s="129"/>
      <c r="GHM214" s="129"/>
      <c r="GHN214" s="129"/>
      <c r="GHO214" s="129"/>
      <c r="GHP214" s="129"/>
      <c r="GHQ214" s="129"/>
      <c r="GHR214" s="129"/>
      <c r="GHS214" s="129"/>
      <c r="GHT214" s="129"/>
      <c r="GHU214" s="129"/>
      <c r="GHV214" s="129"/>
      <c r="GHW214" s="129"/>
      <c r="GHX214" s="129"/>
      <c r="GHY214" s="129"/>
      <c r="GHZ214" s="129"/>
      <c r="GIA214" s="129"/>
      <c r="GIB214" s="129"/>
      <c r="GIC214" s="129"/>
      <c r="GID214" s="129"/>
      <c r="GIE214" s="129"/>
      <c r="GIF214" s="129"/>
      <c r="GIG214" s="129"/>
      <c r="GIH214" s="129"/>
      <c r="GII214" s="129"/>
      <c r="GIJ214" s="129"/>
      <c r="GIK214" s="129"/>
      <c r="GIL214" s="129"/>
      <c r="GIM214" s="129"/>
      <c r="GIN214" s="129"/>
      <c r="GIO214" s="129"/>
      <c r="GIP214" s="129"/>
      <c r="GIQ214" s="129"/>
      <c r="GIR214" s="129"/>
      <c r="GIS214" s="129"/>
      <c r="GIT214" s="129"/>
      <c r="GIU214" s="129"/>
      <c r="GIV214" s="129"/>
      <c r="GIW214" s="129"/>
      <c r="GIX214" s="129"/>
      <c r="GIY214" s="129"/>
      <c r="GIZ214" s="129"/>
      <c r="GJA214" s="129"/>
      <c r="GJB214" s="129"/>
      <c r="GJC214" s="129"/>
      <c r="GJD214" s="129"/>
      <c r="GJE214" s="129"/>
      <c r="GJF214" s="129"/>
      <c r="GJG214" s="129"/>
      <c r="GJH214" s="129"/>
      <c r="GJI214" s="129"/>
      <c r="GJJ214" s="129"/>
      <c r="GJK214" s="129"/>
      <c r="GJL214" s="129"/>
      <c r="GJM214" s="129"/>
      <c r="GJN214" s="129"/>
      <c r="GJO214" s="129"/>
      <c r="GJP214" s="129"/>
      <c r="GJQ214" s="129"/>
      <c r="GJR214" s="129"/>
      <c r="GJS214" s="129"/>
      <c r="GJT214" s="129"/>
      <c r="GJU214" s="129"/>
      <c r="GJV214" s="129"/>
      <c r="GJW214" s="129"/>
      <c r="GJX214" s="129"/>
      <c r="GJY214" s="129"/>
      <c r="GJZ214" s="129"/>
      <c r="GKA214" s="129"/>
      <c r="GKB214" s="129"/>
      <c r="GKC214" s="129"/>
      <c r="GKD214" s="129"/>
      <c r="GKE214" s="129"/>
      <c r="GKF214" s="129"/>
      <c r="GKG214" s="129"/>
      <c r="GKH214" s="129"/>
      <c r="GKI214" s="129"/>
      <c r="GKJ214" s="129"/>
      <c r="GKK214" s="129"/>
      <c r="GKL214" s="129"/>
      <c r="GKM214" s="129"/>
      <c r="GKN214" s="129"/>
      <c r="GKO214" s="129"/>
      <c r="GKP214" s="129"/>
      <c r="GKQ214" s="129"/>
      <c r="GKR214" s="129"/>
      <c r="GKS214" s="129"/>
      <c r="GKT214" s="129"/>
      <c r="GKU214" s="129"/>
      <c r="GKV214" s="129"/>
      <c r="GKW214" s="129"/>
      <c r="GKX214" s="129"/>
      <c r="GKY214" s="129"/>
      <c r="GKZ214" s="129"/>
      <c r="GLA214" s="129"/>
      <c r="GLB214" s="129"/>
      <c r="GLC214" s="129"/>
      <c r="GLD214" s="129"/>
      <c r="GLE214" s="129"/>
      <c r="GLF214" s="129"/>
      <c r="GLG214" s="129"/>
      <c r="GLH214" s="129"/>
      <c r="GLI214" s="129"/>
      <c r="GLJ214" s="129"/>
      <c r="GLK214" s="129"/>
      <c r="GLL214" s="129"/>
      <c r="GLM214" s="129"/>
      <c r="GLN214" s="129"/>
      <c r="GLO214" s="129"/>
      <c r="GLP214" s="129"/>
      <c r="GLQ214" s="129"/>
      <c r="GLR214" s="129"/>
      <c r="GLS214" s="129"/>
      <c r="GLT214" s="129"/>
      <c r="GLU214" s="129"/>
      <c r="GLV214" s="129"/>
      <c r="GLW214" s="129"/>
      <c r="GLX214" s="129"/>
      <c r="GLY214" s="129"/>
      <c r="GLZ214" s="129"/>
      <c r="GMA214" s="129"/>
      <c r="GMB214" s="129"/>
      <c r="GMC214" s="129"/>
      <c r="GMD214" s="129"/>
      <c r="GME214" s="129"/>
      <c r="GMF214" s="129"/>
      <c r="GMG214" s="129"/>
      <c r="GMH214" s="129"/>
      <c r="GMI214" s="129"/>
      <c r="GMJ214" s="129"/>
      <c r="GMK214" s="129"/>
      <c r="GML214" s="129"/>
      <c r="GMM214" s="129"/>
      <c r="GMN214" s="129"/>
      <c r="GMO214" s="129"/>
      <c r="GMP214" s="129"/>
      <c r="GMQ214" s="129"/>
      <c r="GMR214" s="129"/>
      <c r="GMS214" s="129"/>
      <c r="GMT214" s="129"/>
      <c r="GMU214" s="129"/>
      <c r="GMV214" s="129"/>
      <c r="GMW214" s="129"/>
      <c r="GMX214" s="129"/>
      <c r="GMY214" s="129"/>
      <c r="GMZ214" s="129"/>
      <c r="GNA214" s="129"/>
      <c r="GNB214" s="129"/>
      <c r="GNC214" s="129"/>
      <c r="GND214" s="129"/>
      <c r="GNE214" s="129"/>
      <c r="GNF214" s="129"/>
      <c r="GNG214" s="129"/>
      <c r="GNH214" s="129"/>
      <c r="GNI214" s="129"/>
      <c r="GNJ214" s="129"/>
      <c r="GNK214" s="129"/>
      <c r="GNL214" s="129"/>
      <c r="GNM214" s="129"/>
      <c r="GNN214" s="129"/>
      <c r="GNO214" s="129"/>
      <c r="GNP214" s="129"/>
      <c r="GNQ214" s="129"/>
      <c r="GNR214" s="129"/>
      <c r="GNS214" s="129"/>
      <c r="GNT214" s="129"/>
      <c r="GNU214" s="129"/>
      <c r="GNV214" s="129"/>
      <c r="GNW214" s="129"/>
      <c r="GNX214" s="129"/>
      <c r="GNY214" s="129"/>
      <c r="GNZ214" s="129"/>
      <c r="GOA214" s="129"/>
      <c r="GOB214" s="129"/>
      <c r="GOC214" s="129"/>
      <c r="GOD214" s="129"/>
      <c r="GOE214" s="129"/>
      <c r="GOF214" s="129"/>
      <c r="GOG214" s="129"/>
      <c r="GOH214" s="129"/>
      <c r="GOI214" s="129"/>
      <c r="GOJ214" s="129"/>
      <c r="GOK214" s="129"/>
      <c r="GOL214" s="129"/>
      <c r="GOM214" s="129"/>
      <c r="GON214" s="129"/>
      <c r="GOO214" s="129"/>
      <c r="GOP214" s="129"/>
      <c r="GOQ214" s="129"/>
      <c r="GOR214" s="129"/>
      <c r="GOS214" s="129"/>
      <c r="GOT214" s="129"/>
      <c r="GOU214" s="129"/>
      <c r="GOV214" s="129"/>
      <c r="GOW214" s="129"/>
      <c r="GOX214" s="129"/>
      <c r="GOY214" s="129"/>
      <c r="GOZ214" s="129"/>
      <c r="GPA214" s="129"/>
      <c r="GPB214" s="129"/>
      <c r="GPC214" s="129"/>
      <c r="GPD214" s="129"/>
      <c r="GPE214" s="129"/>
      <c r="GPF214" s="129"/>
      <c r="GPG214" s="129"/>
      <c r="GPH214" s="129"/>
      <c r="GPI214" s="129"/>
      <c r="GPJ214" s="129"/>
      <c r="GPK214" s="129"/>
      <c r="GPL214" s="129"/>
      <c r="GPM214" s="129"/>
      <c r="GPN214" s="129"/>
      <c r="GPO214" s="129"/>
      <c r="GPP214" s="129"/>
      <c r="GPQ214" s="129"/>
      <c r="GPR214" s="129"/>
      <c r="GPS214" s="129"/>
      <c r="GPT214" s="129"/>
      <c r="GPU214" s="129"/>
      <c r="GPV214" s="129"/>
      <c r="GPW214" s="129"/>
      <c r="GPX214" s="129"/>
      <c r="GPY214" s="129"/>
      <c r="GPZ214" s="129"/>
      <c r="GQA214" s="129"/>
      <c r="GQB214" s="129"/>
      <c r="GQC214" s="129"/>
      <c r="GQD214" s="129"/>
      <c r="GQE214" s="129"/>
      <c r="GQF214" s="129"/>
      <c r="GQG214" s="129"/>
      <c r="GQH214" s="129"/>
      <c r="GQI214" s="129"/>
      <c r="GQJ214" s="129"/>
      <c r="GQK214" s="129"/>
      <c r="GQL214" s="129"/>
      <c r="GQM214" s="129"/>
      <c r="GQN214" s="129"/>
      <c r="GQO214" s="129"/>
      <c r="GQP214" s="129"/>
      <c r="GQQ214" s="129"/>
      <c r="GQR214" s="129"/>
      <c r="GQS214" s="129"/>
      <c r="GQT214" s="129"/>
      <c r="GQU214" s="129"/>
      <c r="GQV214" s="129"/>
      <c r="GQW214" s="129"/>
      <c r="GQX214" s="129"/>
      <c r="GQY214" s="129"/>
      <c r="GQZ214" s="129"/>
      <c r="GRA214" s="129"/>
      <c r="GRB214" s="129"/>
      <c r="GRC214" s="129"/>
      <c r="GRD214" s="129"/>
      <c r="GRE214" s="129"/>
      <c r="GRF214" s="129"/>
      <c r="GRG214" s="129"/>
      <c r="GRH214" s="129"/>
      <c r="GRI214" s="129"/>
      <c r="GRJ214" s="129"/>
      <c r="GRK214" s="129"/>
      <c r="GRL214" s="129"/>
      <c r="GRM214" s="129"/>
      <c r="GRN214" s="129"/>
      <c r="GRO214" s="129"/>
      <c r="GRP214" s="129"/>
      <c r="GRQ214" s="129"/>
      <c r="GRR214" s="129"/>
      <c r="GRS214" s="129"/>
      <c r="GRT214" s="129"/>
      <c r="GRU214" s="129"/>
      <c r="GRV214" s="129"/>
      <c r="GRW214" s="129"/>
      <c r="GRX214" s="129"/>
      <c r="GRY214" s="129"/>
      <c r="GRZ214" s="129"/>
      <c r="GSA214" s="129"/>
      <c r="GSB214" s="129"/>
      <c r="GSC214" s="129"/>
      <c r="GSD214" s="129"/>
      <c r="GSE214" s="129"/>
      <c r="GSF214" s="129"/>
      <c r="GSG214" s="129"/>
      <c r="GSH214" s="129"/>
      <c r="GSI214" s="129"/>
      <c r="GSJ214" s="129"/>
      <c r="GSK214" s="129"/>
      <c r="GSL214" s="129"/>
      <c r="GSM214" s="129"/>
      <c r="GSN214" s="129"/>
      <c r="GSO214" s="129"/>
      <c r="GSP214" s="129"/>
      <c r="GSQ214" s="129"/>
      <c r="GSR214" s="129"/>
      <c r="GSS214" s="129"/>
      <c r="GST214" s="129"/>
      <c r="GSU214" s="129"/>
      <c r="GSV214" s="129"/>
      <c r="GSW214" s="129"/>
      <c r="GSX214" s="129"/>
      <c r="GSY214" s="129"/>
      <c r="GSZ214" s="129"/>
      <c r="GTA214" s="129"/>
      <c r="GTB214" s="129"/>
      <c r="GTC214" s="129"/>
      <c r="GTD214" s="129"/>
      <c r="GTE214" s="129"/>
      <c r="GTF214" s="129"/>
      <c r="GTG214" s="129"/>
      <c r="GTH214" s="129"/>
      <c r="GTI214" s="129"/>
      <c r="GTJ214" s="129"/>
      <c r="GTK214" s="129"/>
      <c r="GTL214" s="129"/>
      <c r="GTM214" s="129"/>
      <c r="GTN214" s="129"/>
      <c r="GTO214" s="129"/>
      <c r="GTP214" s="129"/>
      <c r="GTQ214" s="129"/>
      <c r="GTR214" s="129"/>
      <c r="GTS214" s="129"/>
      <c r="GTT214" s="129"/>
      <c r="GTU214" s="129"/>
      <c r="GTV214" s="129"/>
      <c r="GTW214" s="129"/>
      <c r="GTX214" s="129"/>
      <c r="GTY214" s="129"/>
      <c r="GTZ214" s="129"/>
      <c r="GUA214" s="129"/>
      <c r="GUB214" s="129"/>
      <c r="GUC214" s="129"/>
      <c r="GUD214" s="129"/>
      <c r="GUE214" s="129"/>
      <c r="GUF214" s="129"/>
      <c r="GUG214" s="129"/>
      <c r="GUH214" s="129"/>
      <c r="GUI214" s="129"/>
      <c r="GUJ214" s="129"/>
      <c r="GUK214" s="129"/>
      <c r="GUL214" s="129"/>
      <c r="GUM214" s="129"/>
      <c r="GUN214" s="129"/>
      <c r="GUO214" s="129"/>
      <c r="GUP214" s="129"/>
      <c r="GUQ214" s="129"/>
      <c r="GUR214" s="129"/>
      <c r="GUS214" s="129"/>
      <c r="GUT214" s="129"/>
      <c r="GUU214" s="129"/>
      <c r="GUV214" s="129"/>
      <c r="GUW214" s="129"/>
      <c r="GUX214" s="129"/>
      <c r="GUY214" s="129"/>
      <c r="GUZ214" s="129"/>
      <c r="GVA214" s="129"/>
      <c r="GVB214" s="129"/>
      <c r="GVC214" s="129"/>
      <c r="GVD214" s="129"/>
      <c r="GVE214" s="129"/>
      <c r="GVF214" s="129"/>
      <c r="GVG214" s="129"/>
      <c r="GVH214" s="129"/>
      <c r="GVI214" s="129"/>
      <c r="GVJ214" s="129"/>
      <c r="GVK214" s="129"/>
      <c r="GVL214" s="129"/>
      <c r="GVM214" s="129"/>
      <c r="GVN214" s="129"/>
      <c r="GVO214" s="129"/>
      <c r="GVP214" s="129"/>
      <c r="GVQ214" s="129"/>
      <c r="GVR214" s="129"/>
      <c r="GVS214" s="129"/>
      <c r="GVT214" s="129"/>
      <c r="GVU214" s="129"/>
      <c r="GVV214" s="129"/>
      <c r="GVW214" s="129"/>
      <c r="GVX214" s="129"/>
      <c r="GVY214" s="129"/>
      <c r="GVZ214" s="129"/>
      <c r="GWA214" s="129"/>
      <c r="GWB214" s="129"/>
      <c r="GWC214" s="129"/>
      <c r="GWD214" s="129"/>
      <c r="GWE214" s="129"/>
      <c r="GWF214" s="129"/>
      <c r="GWG214" s="129"/>
      <c r="GWH214" s="129"/>
      <c r="GWI214" s="129"/>
      <c r="GWJ214" s="129"/>
      <c r="GWK214" s="129"/>
      <c r="GWL214" s="129"/>
      <c r="GWM214" s="129"/>
      <c r="GWN214" s="129"/>
      <c r="GWO214" s="129"/>
      <c r="GWP214" s="129"/>
      <c r="GWQ214" s="129"/>
      <c r="GWR214" s="129"/>
      <c r="GWS214" s="129"/>
      <c r="GWT214" s="129"/>
      <c r="GWU214" s="129"/>
      <c r="GWV214" s="129"/>
      <c r="GWW214" s="129"/>
      <c r="GWX214" s="129"/>
      <c r="GWY214" s="129"/>
      <c r="GWZ214" s="129"/>
      <c r="GXA214" s="129"/>
      <c r="GXB214" s="129"/>
      <c r="GXC214" s="129"/>
      <c r="GXD214" s="129"/>
      <c r="GXE214" s="129"/>
      <c r="GXF214" s="129"/>
      <c r="GXG214" s="129"/>
      <c r="GXH214" s="129"/>
      <c r="GXI214" s="129"/>
      <c r="GXJ214" s="129"/>
      <c r="GXK214" s="129"/>
      <c r="GXL214" s="129"/>
      <c r="GXM214" s="129"/>
      <c r="GXN214" s="129"/>
      <c r="GXO214" s="129"/>
      <c r="GXP214" s="129"/>
      <c r="GXQ214" s="129"/>
      <c r="GXR214" s="129"/>
      <c r="GXS214" s="129"/>
      <c r="GXT214" s="129"/>
      <c r="GXU214" s="129"/>
      <c r="GXV214" s="129"/>
      <c r="GXW214" s="129"/>
      <c r="GXX214" s="129"/>
      <c r="GXY214" s="129"/>
      <c r="GXZ214" s="129"/>
      <c r="GYA214" s="129"/>
      <c r="GYB214" s="129"/>
      <c r="GYC214" s="129"/>
      <c r="GYD214" s="129"/>
      <c r="GYE214" s="129"/>
      <c r="GYF214" s="129"/>
      <c r="GYG214" s="129"/>
      <c r="GYH214" s="129"/>
      <c r="GYI214" s="129"/>
      <c r="GYJ214" s="129"/>
      <c r="GYK214" s="129"/>
      <c r="GYL214" s="129"/>
      <c r="GYM214" s="129"/>
      <c r="GYN214" s="129"/>
      <c r="GYO214" s="129"/>
      <c r="GYP214" s="129"/>
      <c r="GYQ214" s="129"/>
      <c r="GYR214" s="129"/>
      <c r="GYS214" s="129"/>
      <c r="GYT214" s="129"/>
      <c r="GYU214" s="129"/>
      <c r="GYV214" s="129"/>
      <c r="GYW214" s="129"/>
      <c r="GYX214" s="129"/>
      <c r="GYY214" s="129"/>
      <c r="GYZ214" s="129"/>
      <c r="GZA214" s="129"/>
      <c r="GZB214" s="129"/>
      <c r="GZC214" s="129"/>
      <c r="GZD214" s="129"/>
      <c r="GZE214" s="129"/>
      <c r="GZF214" s="129"/>
      <c r="GZG214" s="129"/>
      <c r="GZH214" s="129"/>
      <c r="GZI214" s="129"/>
      <c r="GZJ214" s="129"/>
      <c r="GZK214" s="129"/>
      <c r="GZL214" s="129"/>
      <c r="GZM214" s="129"/>
      <c r="GZN214" s="129"/>
      <c r="GZO214" s="129"/>
      <c r="GZP214" s="129"/>
      <c r="GZQ214" s="129"/>
      <c r="GZR214" s="129"/>
      <c r="GZS214" s="129"/>
      <c r="GZT214" s="129"/>
      <c r="GZU214" s="129"/>
      <c r="GZV214" s="129"/>
      <c r="GZW214" s="129"/>
      <c r="GZX214" s="129"/>
      <c r="GZY214" s="129"/>
      <c r="GZZ214" s="129"/>
      <c r="HAA214" s="129"/>
      <c r="HAB214" s="129"/>
      <c r="HAC214" s="129"/>
      <c r="HAD214" s="129"/>
      <c r="HAE214" s="129"/>
      <c r="HAF214" s="129"/>
      <c r="HAG214" s="129"/>
      <c r="HAH214" s="129"/>
      <c r="HAI214" s="129"/>
      <c r="HAJ214" s="129"/>
      <c r="HAK214" s="129"/>
      <c r="HAL214" s="129"/>
      <c r="HAM214" s="129"/>
      <c r="HAN214" s="129"/>
      <c r="HAO214" s="129"/>
      <c r="HAP214" s="129"/>
      <c r="HAQ214" s="129"/>
      <c r="HAR214" s="129"/>
      <c r="HAS214" s="129"/>
      <c r="HAT214" s="129"/>
      <c r="HAU214" s="129"/>
      <c r="HAV214" s="129"/>
      <c r="HAW214" s="129"/>
      <c r="HAX214" s="129"/>
      <c r="HAY214" s="129"/>
      <c r="HAZ214" s="129"/>
      <c r="HBA214" s="129"/>
      <c r="HBB214" s="129"/>
      <c r="HBC214" s="129"/>
      <c r="HBD214" s="129"/>
      <c r="HBE214" s="129"/>
      <c r="HBF214" s="129"/>
      <c r="HBG214" s="129"/>
      <c r="HBH214" s="129"/>
      <c r="HBI214" s="129"/>
      <c r="HBJ214" s="129"/>
      <c r="HBK214" s="129"/>
      <c r="HBL214" s="129"/>
      <c r="HBM214" s="129"/>
      <c r="HBN214" s="129"/>
      <c r="HBO214" s="129"/>
      <c r="HBP214" s="129"/>
      <c r="HBQ214" s="129"/>
      <c r="HBR214" s="129"/>
      <c r="HBS214" s="129"/>
      <c r="HBT214" s="129"/>
      <c r="HBU214" s="129"/>
      <c r="HBV214" s="129"/>
      <c r="HBW214" s="129"/>
      <c r="HBX214" s="129"/>
      <c r="HBY214" s="129"/>
      <c r="HBZ214" s="129"/>
      <c r="HCA214" s="129"/>
      <c r="HCB214" s="129"/>
      <c r="HCC214" s="129"/>
      <c r="HCD214" s="129"/>
      <c r="HCE214" s="129"/>
      <c r="HCF214" s="129"/>
      <c r="HCG214" s="129"/>
      <c r="HCH214" s="129"/>
      <c r="HCI214" s="129"/>
      <c r="HCJ214" s="129"/>
      <c r="HCK214" s="129"/>
      <c r="HCL214" s="129"/>
      <c r="HCM214" s="129"/>
      <c r="HCN214" s="129"/>
      <c r="HCO214" s="129"/>
      <c r="HCP214" s="129"/>
      <c r="HCQ214" s="129"/>
      <c r="HCR214" s="129"/>
      <c r="HCS214" s="129"/>
      <c r="HCT214" s="129"/>
      <c r="HCU214" s="129"/>
      <c r="HCV214" s="129"/>
      <c r="HCW214" s="129"/>
      <c r="HCX214" s="129"/>
      <c r="HCY214" s="129"/>
      <c r="HCZ214" s="129"/>
      <c r="HDA214" s="129"/>
      <c r="HDB214" s="129"/>
      <c r="HDC214" s="129"/>
      <c r="HDD214" s="129"/>
      <c r="HDE214" s="129"/>
      <c r="HDF214" s="129"/>
      <c r="HDG214" s="129"/>
      <c r="HDH214" s="129"/>
      <c r="HDI214" s="129"/>
      <c r="HDJ214" s="129"/>
      <c r="HDK214" s="129"/>
      <c r="HDL214" s="129"/>
      <c r="HDM214" s="129"/>
      <c r="HDN214" s="129"/>
      <c r="HDO214" s="129"/>
      <c r="HDP214" s="129"/>
      <c r="HDQ214" s="129"/>
      <c r="HDR214" s="129"/>
      <c r="HDS214" s="129"/>
      <c r="HDT214" s="129"/>
      <c r="HDU214" s="129"/>
      <c r="HDV214" s="129"/>
      <c r="HDW214" s="129"/>
      <c r="HDX214" s="129"/>
      <c r="HDY214" s="129"/>
      <c r="HDZ214" s="129"/>
      <c r="HEA214" s="129"/>
      <c r="HEB214" s="129"/>
      <c r="HEC214" s="129"/>
      <c r="HED214" s="129"/>
      <c r="HEE214" s="129"/>
      <c r="HEF214" s="129"/>
      <c r="HEG214" s="129"/>
      <c r="HEH214" s="129"/>
      <c r="HEI214" s="129"/>
      <c r="HEJ214" s="129"/>
      <c r="HEK214" s="129"/>
      <c r="HEL214" s="129"/>
      <c r="HEM214" s="129"/>
      <c r="HEN214" s="129"/>
      <c r="HEO214" s="129"/>
      <c r="HEP214" s="129"/>
      <c r="HEQ214" s="129"/>
      <c r="HER214" s="129"/>
      <c r="HES214" s="129"/>
      <c r="HET214" s="129"/>
      <c r="HEU214" s="129"/>
      <c r="HEV214" s="129"/>
      <c r="HEW214" s="129"/>
      <c r="HEX214" s="129"/>
      <c r="HEY214" s="129"/>
      <c r="HEZ214" s="129"/>
      <c r="HFA214" s="129"/>
      <c r="HFB214" s="129"/>
      <c r="HFC214" s="129"/>
      <c r="HFD214" s="129"/>
      <c r="HFE214" s="129"/>
      <c r="HFF214" s="129"/>
      <c r="HFG214" s="129"/>
      <c r="HFH214" s="129"/>
      <c r="HFI214" s="129"/>
      <c r="HFJ214" s="129"/>
      <c r="HFK214" s="129"/>
      <c r="HFL214" s="129"/>
      <c r="HFM214" s="129"/>
      <c r="HFN214" s="129"/>
      <c r="HFO214" s="129"/>
      <c r="HFP214" s="129"/>
      <c r="HFQ214" s="129"/>
      <c r="HFR214" s="129"/>
      <c r="HFS214" s="129"/>
      <c r="HFT214" s="129"/>
      <c r="HFU214" s="129"/>
      <c r="HFV214" s="129"/>
      <c r="HFW214" s="129"/>
      <c r="HFX214" s="129"/>
      <c r="HFY214" s="129"/>
      <c r="HFZ214" s="129"/>
      <c r="HGA214" s="129"/>
      <c r="HGB214" s="129"/>
      <c r="HGC214" s="129"/>
      <c r="HGD214" s="129"/>
      <c r="HGE214" s="129"/>
      <c r="HGF214" s="129"/>
      <c r="HGG214" s="129"/>
      <c r="HGH214" s="129"/>
      <c r="HGI214" s="129"/>
      <c r="HGJ214" s="129"/>
      <c r="HGK214" s="129"/>
      <c r="HGL214" s="129"/>
      <c r="HGM214" s="129"/>
      <c r="HGN214" s="129"/>
      <c r="HGO214" s="129"/>
      <c r="HGP214" s="129"/>
      <c r="HGQ214" s="129"/>
      <c r="HGR214" s="129"/>
      <c r="HGS214" s="129"/>
      <c r="HGT214" s="129"/>
      <c r="HGU214" s="129"/>
      <c r="HGV214" s="129"/>
      <c r="HGW214" s="129"/>
      <c r="HGX214" s="129"/>
      <c r="HGY214" s="129"/>
      <c r="HGZ214" s="129"/>
      <c r="HHA214" s="129"/>
      <c r="HHB214" s="129"/>
      <c r="HHC214" s="129"/>
      <c r="HHD214" s="129"/>
      <c r="HHE214" s="129"/>
      <c r="HHF214" s="129"/>
      <c r="HHG214" s="129"/>
      <c r="HHH214" s="129"/>
      <c r="HHI214" s="129"/>
      <c r="HHJ214" s="129"/>
      <c r="HHK214" s="129"/>
      <c r="HHL214" s="129"/>
      <c r="HHM214" s="129"/>
      <c r="HHN214" s="129"/>
      <c r="HHO214" s="129"/>
      <c r="HHP214" s="129"/>
      <c r="HHQ214" s="129"/>
      <c r="HHR214" s="129"/>
      <c r="HHS214" s="129"/>
      <c r="HHT214" s="129"/>
      <c r="HHU214" s="129"/>
      <c r="HHV214" s="129"/>
      <c r="HHW214" s="129"/>
      <c r="HHX214" s="129"/>
      <c r="HHY214" s="129"/>
      <c r="HHZ214" s="129"/>
      <c r="HIA214" s="129"/>
      <c r="HIB214" s="129"/>
      <c r="HIC214" s="129"/>
      <c r="HID214" s="129"/>
      <c r="HIE214" s="129"/>
      <c r="HIF214" s="129"/>
      <c r="HIG214" s="129"/>
      <c r="HIH214" s="129"/>
      <c r="HII214" s="129"/>
      <c r="HIJ214" s="129"/>
      <c r="HIK214" s="129"/>
      <c r="HIL214" s="129"/>
      <c r="HIM214" s="129"/>
      <c r="HIN214" s="129"/>
      <c r="HIO214" s="129"/>
      <c r="HIP214" s="129"/>
      <c r="HIQ214" s="129"/>
      <c r="HIR214" s="129"/>
      <c r="HIS214" s="129"/>
      <c r="HIT214" s="129"/>
      <c r="HIU214" s="129"/>
      <c r="HIV214" s="129"/>
      <c r="HIW214" s="129"/>
      <c r="HIX214" s="129"/>
      <c r="HIY214" s="129"/>
      <c r="HIZ214" s="129"/>
      <c r="HJA214" s="129"/>
      <c r="HJB214" s="129"/>
      <c r="HJC214" s="129"/>
      <c r="HJD214" s="129"/>
      <c r="HJE214" s="129"/>
      <c r="HJF214" s="129"/>
      <c r="HJG214" s="129"/>
      <c r="HJH214" s="129"/>
      <c r="HJI214" s="129"/>
      <c r="HJJ214" s="129"/>
      <c r="HJK214" s="129"/>
      <c r="HJL214" s="129"/>
      <c r="HJM214" s="129"/>
      <c r="HJN214" s="129"/>
      <c r="HJO214" s="129"/>
      <c r="HJP214" s="129"/>
      <c r="HJQ214" s="129"/>
      <c r="HJR214" s="129"/>
      <c r="HJS214" s="129"/>
      <c r="HJT214" s="129"/>
      <c r="HJU214" s="129"/>
      <c r="HJV214" s="129"/>
      <c r="HJW214" s="129"/>
      <c r="HJX214" s="129"/>
      <c r="HJY214" s="129"/>
      <c r="HJZ214" s="129"/>
      <c r="HKA214" s="129"/>
      <c r="HKB214" s="129"/>
      <c r="HKC214" s="129"/>
      <c r="HKD214" s="129"/>
      <c r="HKE214" s="129"/>
      <c r="HKF214" s="129"/>
      <c r="HKG214" s="129"/>
      <c r="HKH214" s="129"/>
      <c r="HKI214" s="129"/>
      <c r="HKJ214" s="129"/>
      <c r="HKK214" s="129"/>
      <c r="HKL214" s="129"/>
      <c r="HKM214" s="129"/>
      <c r="HKN214" s="129"/>
      <c r="HKO214" s="129"/>
      <c r="HKP214" s="129"/>
      <c r="HKQ214" s="129"/>
      <c r="HKR214" s="129"/>
      <c r="HKS214" s="129"/>
      <c r="HKT214" s="129"/>
      <c r="HKU214" s="129"/>
      <c r="HKV214" s="129"/>
      <c r="HKW214" s="129"/>
      <c r="HKX214" s="129"/>
      <c r="HKY214" s="129"/>
      <c r="HKZ214" s="129"/>
      <c r="HLA214" s="129"/>
      <c r="HLB214" s="129"/>
      <c r="HLC214" s="129"/>
      <c r="HLD214" s="129"/>
      <c r="HLE214" s="129"/>
      <c r="HLF214" s="129"/>
      <c r="HLG214" s="129"/>
      <c r="HLH214" s="129"/>
      <c r="HLI214" s="129"/>
      <c r="HLJ214" s="129"/>
      <c r="HLK214" s="129"/>
      <c r="HLL214" s="129"/>
      <c r="HLM214" s="129"/>
      <c r="HLN214" s="129"/>
      <c r="HLO214" s="129"/>
      <c r="HLP214" s="129"/>
      <c r="HLQ214" s="129"/>
      <c r="HLR214" s="129"/>
      <c r="HLS214" s="129"/>
      <c r="HLT214" s="129"/>
      <c r="HLU214" s="129"/>
      <c r="HLV214" s="129"/>
      <c r="HLW214" s="129"/>
      <c r="HLX214" s="129"/>
      <c r="HLY214" s="129"/>
      <c r="HLZ214" s="129"/>
      <c r="HMA214" s="129"/>
      <c r="HMB214" s="129"/>
      <c r="HMC214" s="129"/>
      <c r="HMD214" s="129"/>
      <c r="HME214" s="129"/>
      <c r="HMF214" s="129"/>
      <c r="HMG214" s="129"/>
      <c r="HMH214" s="129"/>
      <c r="HMI214" s="129"/>
      <c r="HMJ214" s="129"/>
      <c r="HMK214" s="129"/>
      <c r="HML214" s="129"/>
      <c r="HMM214" s="129"/>
      <c r="HMN214" s="129"/>
      <c r="HMO214" s="129"/>
      <c r="HMP214" s="129"/>
      <c r="HMQ214" s="129"/>
      <c r="HMR214" s="129"/>
      <c r="HMS214" s="129"/>
      <c r="HMT214" s="129"/>
      <c r="HMU214" s="129"/>
      <c r="HMV214" s="129"/>
      <c r="HMW214" s="129"/>
      <c r="HMX214" s="129"/>
      <c r="HMY214" s="129"/>
      <c r="HMZ214" s="129"/>
      <c r="HNA214" s="129"/>
      <c r="HNB214" s="129"/>
      <c r="HNC214" s="129"/>
      <c r="HND214" s="129"/>
      <c r="HNE214" s="129"/>
      <c r="HNF214" s="129"/>
      <c r="HNG214" s="129"/>
      <c r="HNH214" s="129"/>
      <c r="HNI214" s="129"/>
      <c r="HNJ214" s="129"/>
      <c r="HNK214" s="129"/>
      <c r="HNL214" s="129"/>
      <c r="HNM214" s="129"/>
      <c r="HNN214" s="129"/>
      <c r="HNO214" s="129"/>
      <c r="HNP214" s="129"/>
      <c r="HNQ214" s="129"/>
      <c r="HNR214" s="129"/>
      <c r="HNS214" s="129"/>
      <c r="HNT214" s="129"/>
      <c r="HNU214" s="129"/>
      <c r="HNV214" s="129"/>
      <c r="HNW214" s="129"/>
      <c r="HNX214" s="129"/>
      <c r="HNY214" s="129"/>
      <c r="HNZ214" s="129"/>
      <c r="HOA214" s="129"/>
      <c r="HOB214" s="129"/>
      <c r="HOC214" s="129"/>
      <c r="HOD214" s="129"/>
      <c r="HOE214" s="129"/>
      <c r="HOF214" s="129"/>
      <c r="HOG214" s="129"/>
      <c r="HOH214" s="129"/>
      <c r="HOI214" s="129"/>
      <c r="HOJ214" s="129"/>
      <c r="HOK214" s="129"/>
      <c r="HOL214" s="129"/>
      <c r="HOM214" s="129"/>
      <c r="HON214" s="129"/>
      <c r="HOO214" s="129"/>
      <c r="HOP214" s="129"/>
      <c r="HOQ214" s="129"/>
      <c r="HOR214" s="129"/>
      <c r="HOS214" s="129"/>
      <c r="HOT214" s="129"/>
      <c r="HOU214" s="129"/>
      <c r="HOV214" s="129"/>
      <c r="HOW214" s="129"/>
      <c r="HOX214" s="129"/>
      <c r="HOY214" s="129"/>
      <c r="HOZ214" s="129"/>
      <c r="HPA214" s="129"/>
      <c r="HPB214" s="129"/>
      <c r="HPC214" s="129"/>
      <c r="HPD214" s="129"/>
      <c r="HPE214" s="129"/>
      <c r="HPF214" s="129"/>
      <c r="HPG214" s="129"/>
      <c r="HPH214" s="129"/>
      <c r="HPI214" s="129"/>
      <c r="HPJ214" s="129"/>
      <c r="HPK214" s="129"/>
      <c r="HPL214" s="129"/>
      <c r="HPM214" s="129"/>
      <c r="HPN214" s="129"/>
      <c r="HPO214" s="129"/>
      <c r="HPP214" s="129"/>
      <c r="HPQ214" s="129"/>
      <c r="HPR214" s="129"/>
      <c r="HPS214" s="129"/>
      <c r="HPT214" s="129"/>
      <c r="HPU214" s="129"/>
      <c r="HPV214" s="129"/>
      <c r="HPW214" s="129"/>
      <c r="HPX214" s="129"/>
      <c r="HPY214" s="129"/>
      <c r="HPZ214" s="129"/>
      <c r="HQA214" s="129"/>
      <c r="HQB214" s="129"/>
      <c r="HQC214" s="129"/>
      <c r="HQD214" s="129"/>
      <c r="HQE214" s="129"/>
      <c r="HQF214" s="129"/>
      <c r="HQG214" s="129"/>
      <c r="HQH214" s="129"/>
      <c r="HQI214" s="129"/>
      <c r="HQJ214" s="129"/>
      <c r="HQK214" s="129"/>
      <c r="HQL214" s="129"/>
      <c r="HQM214" s="129"/>
      <c r="HQN214" s="129"/>
      <c r="HQO214" s="129"/>
      <c r="HQP214" s="129"/>
      <c r="HQQ214" s="129"/>
      <c r="HQR214" s="129"/>
      <c r="HQS214" s="129"/>
      <c r="HQT214" s="129"/>
      <c r="HQU214" s="129"/>
      <c r="HQV214" s="129"/>
      <c r="HQW214" s="129"/>
      <c r="HQX214" s="129"/>
      <c r="HQY214" s="129"/>
      <c r="HQZ214" s="129"/>
      <c r="HRA214" s="129"/>
      <c r="HRB214" s="129"/>
      <c r="HRC214" s="129"/>
      <c r="HRD214" s="129"/>
      <c r="HRE214" s="129"/>
      <c r="HRF214" s="129"/>
      <c r="HRG214" s="129"/>
      <c r="HRH214" s="129"/>
      <c r="HRI214" s="129"/>
      <c r="HRJ214" s="129"/>
      <c r="HRK214" s="129"/>
      <c r="HRL214" s="129"/>
      <c r="HRM214" s="129"/>
      <c r="HRN214" s="129"/>
      <c r="HRO214" s="129"/>
      <c r="HRP214" s="129"/>
      <c r="HRQ214" s="129"/>
      <c r="HRR214" s="129"/>
      <c r="HRS214" s="129"/>
      <c r="HRT214" s="129"/>
      <c r="HRU214" s="129"/>
      <c r="HRV214" s="129"/>
      <c r="HRW214" s="129"/>
      <c r="HRX214" s="129"/>
      <c r="HRY214" s="129"/>
      <c r="HRZ214" s="129"/>
      <c r="HSA214" s="129"/>
      <c r="HSB214" s="129"/>
      <c r="HSC214" s="129"/>
      <c r="HSD214" s="129"/>
      <c r="HSE214" s="129"/>
      <c r="HSF214" s="129"/>
      <c r="HSG214" s="129"/>
      <c r="HSH214" s="129"/>
      <c r="HSI214" s="129"/>
      <c r="HSJ214" s="129"/>
      <c r="HSK214" s="129"/>
      <c r="HSL214" s="129"/>
      <c r="HSM214" s="129"/>
      <c r="HSN214" s="129"/>
      <c r="HSO214" s="129"/>
      <c r="HSP214" s="129"/>
      <c r="HSQ214" s="129"/>
      <c r="HSR214" s="129"/>
      <c r="HSS214" s="129"/>
      <c r="HST214" s="129"/>
      <c r="HSU214" s="129"/>
      <c r="HSV214" s="129"/>
      <c r="HSW214" s="129"/>
      <c r="HSX214" s="129"/>
      <c r="HSY214" s="129"/>
      <c r="HSZ214" s="129"/>
      <c r="HTA214" s="129"/>
      <c r="HTB214" s="129"/>
      <c r="HTC214" s="129"/>
      <c r="HTD214" s="129"/>
      <c r="HTE214" s="129"/>
      <c r="HTF214" s="129"/>
      <c r="HTG214" s="129"/>
      <c r="HTH214" s="129"/>
      <c r="HTI214" s="129"/>
      <c r="HTJ214" s="129"/>
      <c r="HTK214" s="129"/>
      <c r="HTL214" s="129"/>
      <c r="HTM214" s="129"/>
      <c r="HTN214" s="129"/>
      <c r="HTO214" s="129"/>
      <c r="HTP214" s="129"/>
      <c r="HTQ214" s="129"/>
      <c r="HTR214" s="129"/>
      <c r="HTS214" s="129"/>
      <c r="HTT214" s="129"/>
      <c r="HTU214" s="129"/>
      <c r="HTV214" s="129"/>
      <c r="HTW214" s="129"/>
      <c r="HTX214" s="129"/>
      <c r="HTY214" s="129"/>
      <c r="HTZ214" s="129"/>
      <c r="HUA214" s="129"/>
      <c r="HUB214" s="129"/>
      <c r="HUC214" s="129"/>
      <c r="HUD214" s="129"/>
      <c r="HUE214" s="129"/>
      <c r="HUF214" s="129"/>
      <c r="HUG214" s="129"/>
      <c r="HUH214" s="129"/>
      <c r="HUI214" s="129"/>
      <c r="HUJ214" s="129"/>
      <c r="HUK214" s="129"/>
      <c r="HUL214" s="129"/>
      <c r="HUM214" s="129"/>
      <c r="HUN214" s="129"/>
      <c r="HUO214" s="129"/>
      <c r="HUP214" s="129"/>
      <c r="HUQ214" s="129"/>
      <c r="HUR214" s="129"/>
      <c r="HUS214" s="129"/>
      <c r="HUT214" s="129"/>
      <c r="HUU214" s="129"/>
      <c r="HUV214" s="129"/>
      <c r="HUW214" s="129"/>
      <c r="HUX214" s="129"/>
      <c r="HUY214" s="129"/>
      <c r="HUZ214" s="129"/>
      <c r="HVA214" s="129"/>
      <c r="HVB214" s="129"/>
      <c r="HVC214" s="129"/>
      <c r="HVD214" s="129"/>
      <c r="HVE214" s="129"/>
      <c r="HVF214" s="129"/>
      <c r="HVG214" s="129"/>
      <c r="HVH214" s="129"/>
      <c r="HVI214" s="129"/>
      <c r="HVJ214" s="129"/>
      <c r="HVK214" s="129"/>
      <c r="HVL214" s="129"/>
      <c r="HVM214" s="129"/>
      <c r="HVN214" s="129"/>
      <c r="HVO214" s="129"/>
      <c r="HVP214" s="129"/>
      <c r="HVQ214" s="129"/>
      <c r="HVR214" s="129"/>
      <c r="HVS214" s="129"/>
      <c r="HVT214" s="129"/>
      <c r="HVU214" s="129"/>
      <c r="HVV214" s="129"/>
      <c r="HVW214" s="129"/>
      <c r="HVX214" s="129"/>
      <c r="HVY214" s="129"/>
      <c r="HVZ214" s="129"/>
      <c r="HWA214" s="129"/>
      <c r="HWB214" s="129"/>
      <c r="HWC214" s="129"/>
      <c r="HWD214" s="129"/>
      <c r="HWE214" s="129"/>
      <c r="HWF214" s="129"/>
      <c r="HWG214" s="129"/>
      <c r="HWH214" s="129"/>
      <c r="HWI214" s="129"/>
      <c r="HWJ214" s="129"/>
      <c r="HWK214" s="129"/>
      <c r="HWL214" s="129"/>
      <c r="HWM214" s="129"/>
      <c r="HWN214" s="129"/>
      <c r="HWO214" s="129"/>
      <c r="HWP214" s="129"/>
      <c r="HWQ214" s="129"/>
      <c r="HWR214" s="129"/>
      <c r="HWS214" s="129"/>
      <c r="HWT214" s="129"/>
      <c r="HWU214" s="129"/>
      <c r="HWV214" s="129"/>
      <c r="HWW214" s="129"/>
      <c r="HWX214" s="129"/>
      <c r="HWY214" s="129"/>
      <c r="HWZ214" s="129"/>
      <c r="HXA214" s="129"/>
      <c r="HXB214" s="129"/>
      <c r="HXC214" s="129"/>
      <c r="HXD214" s="129"/>
      <c r="HXE214" s="129"/>
      <c r="HXF214" s="129"/>
      <c r="HXG214" s="129"/>
      <c r="HXH214" s="129"/>
      <c r="HXI214" s="129"/>
      <c r="HXJ214" s="129"/>
      <c r="HXK214" s="129"/>
      <c r="HXL214" s="129"/>
      <c r="HXM214" s="129"/>
      <c r="HXN214" s="129"/>
      <c r="HXO214" s="129"/>
      <c r="HXP214" s="129"/>
      <c r="HXQ214" s="129"/>
      <c r="HXR214" s="129"/>
      <c r="HXS214" s="129"/>
      <c r="HXT214" s="129"/>
      <c r="HXU214" s="129"/>
      <c r="HXV214" s="129"/>
      <c r="HXW214" s="129"/>
      <c r="HXX214" s="129"/>
      <c r="HXY214" s="129"/>
      <c r="HXZ214" s="129"/>
      <c r="HYA214" s="129"/>
      <c r="HYB214" s="129"/>
      <c r="HYC214" s="129"/>
      <c r="HYD214" s="129"/>
      <c r="HYE214" s="129"/>
      <c r="HYF214" s="129"/>
      <c r="HYG214" s="129"/>
      <c r="HYH214" s="129"/>
      <c r="HYI214" s="129"/>
      <c r="HYJ214" s="129"/>
      <c r="HYK214" s="129"/>
      <c r="HYL214" s="129"/>
      <c r="HYM214" s="129"/>
      <c r="HYN214" s="129"/>
      <c r="HYO214" s="129"/>
      <c r="HYP214" s="129"/>
      <c r="HYQ214" s="129"/>
      <c r="HYR214" s="129"/>
      <c r="HYS214" s="129"/>
      <c r="HYT214" s="129"/>
      <c r="HYU214" s="129"/>
      <c r="HYV214" s="129"/>
      <c r="HYW214" s="129"/>
      <c r="HYX214" s="129"/>
      <c r="HYY214" s="129"/>
      <c r="HYZ214" s="129"/>
      <c r="HZA214" s="129"/>
      <c r="HZB214" s="129"/>
      <c r="HZC214" s="129"/>
      <c r="HZD214" s="129"/>
      <c r="HZE214" s="129"/>
      <c r="HZF214" s="129"/>
      <c r="HZG214" s="129"/>
      <c r="HZH214" s="129"/>
      <c r="HZI214" s="129"/>
      <c r="HZJ214" s="129"/>
      <c r="HZK214" s="129"/>
      <c r="HZL214" s="129"/>
      <c r="HZM214" s="129"/>
      <c r="HZN214" s="129"/>
      <c r="HZO214" s="129"/>
      <c r="HZP214" s="129"/>
      <c r="HZQ214" s="129"/>
      <c r="HZR214" s="129"/>
      <c r="HZS214" s="129"/>
      <c r="HZT214" s="129"/>
      <c r="HZU214" s="129"/>
      <c r="HZV214" s="129"/>
      <c r="HZW214" s="129"/>
      <c r="HZX214" s="129"/>
      <c r="HZY214" s="129"/>
      <c r="HZZ214" s="129"/>
      <c r="IAA214" s="129"/>
      <c r="IAB214" s="129"/>
      <c r="IAC214" s="129"/>
      <c r="IAD214" s="129"/>
      <c r="IAE214" s="129"/>
      <c r="IAF214" s="129"/>
      <c r="IAG214" s="129"/>
      <c r="IAH214" s="129"/>
      <c r="IAI214" s="129"/>
      <c r="IAJ214" s="129"/>
      <c r="IAK214" s="129"/>
      <c r="IAL214" s="129"/>
      <c r="IAM214" s="129"/>
      <c r="IAN214" s="129"/>
      <c r="IAO214" s="129"/>
      <c r="IAP214" s="129"/>
      <c r="IAQ214" s="129"/>
      <c r="IAR214" s="129"/>
      <c r="IAS214" s="129"/>
      <c r="IAT214" s="129"/>
      <c r="IAU214" s="129"/>
      <c r="IAV214" s="129"/>
      <c r="IAW214" s="129"/>
      <c r="IAX214" s="129"/>
      <c r="IAY214" s="129"/>
      <c r="IAZ214" s="129"/>
      <c r="IBA214" s="129"/>
      <c r="IBB214" s="129"/>
      <c r="IBC214" s="129"/>
      <c r="IBD214" s="129"/>
      <c r="IBE214" s="129"/>
      <c r="IBF214" s="129"/>
      <c r="IBG214" s="129"/>
      <c r="IBH214" s="129"/>
      <c r="IBI214" s="129"/>
      <c r="IBJ214" s="129"/>
      <c r="IBK214" s="129"/>
      <c r="IBL214" s="129"/>
      <c r="IBM214" s="129"/>
      <c r="IBN214" s="129"/>
      <c r="IBO214" s="129"/>
      <c r="IBP214" s="129"/>
      <c r="IBQ214" s="129"/>
      <c r="IBR214" s="129"/>
      <c r="IBS214" s="129"/>
      <c r="IBT214" s="129"/>
      <c r="IBU214" s="129"/>
      <c r="IBV214" s="129"/>
      <c r="IBW214" s="129"/>
      <c r="IBX214" s="129"/>
      <c r="IBY214" s="129"/>
      <c r="IBZ214" s="129"/>
      <c r="ICA214" s="129"/>
      <c r="ICB214" s="129"/>
      <c r="ICC214" s="129"/>
      <c r="ICD214" s="129"/>
      <c r="ICE214" s="129"/>
      <c r="ICF214" s="129"/>
      <c r="ICG214" s="129"/>
      <c r="ICH214" s="129"/>
      <c r="ICI214" s="129"/>
      <c r="ICJ214" s="129"/>
      <c r="ICK214" s="129"/>
      <c r="ICL214" s="129"/>
      <c r="ICM214" s="129"/>
      <c r="ICN214" s="129"/>
      <c r="ICO214" s="129"/>
      <c r="ICP214" s="129"/>
      <c r="ICQ214" s="129"/>
      <c r="ICR214" s="129"/>
      <c r="ICS214" s="129"/>
      <c r="ICT214" s="129"/>
      <c r="ICU214" s="129"/>
      <c r="ICV214" s="129"/>
      <c r="ICW214" s="129"/>
      <c r="ICX214" s="129"/>
      <c r="ICY214" s="129"/>
      <c r="ICZ214" s="129"/>
      <c r="IDA214" s="129"/>
      <c r="IDB214" s="129"/>
      <c r="IDC214" s="129"/>
      <c r="IDD214" s="129"/>
      <c r="IDE214" s="129"/>
      <c r="IDF214" s="129"/>
      <c r="IDG214" s="129"/>
      <c r="IDH214" s="129"/>
      <c r="IDI214" s="129"/>
      <c r="IDJ214" s="129"/>
      <c r="IDK214" s="129"/>
      <c r="IDL214" s="129"/>
      <c r="IDM214" s="129"/>
      <c r="IDN214" s="129"/>
      <c r="IDO214" s="129"/>
      <c r="IDP214" s="129"/>
      <c r="IDQ214" s="129"/>
      <c r="IDR214" s="129"/>
      <c r="IDS214" s="129"/>
      <c r="IDT214" s="129"/>
      <c r="IDU214" s="129"/>
      <c r="IDV214" s="129"/>
      <c r="IDW214" s="129"/>
      <c r="IDX214" s="129"/>
      <c r="IDY214" s="129"/>
      <c r="IDZ214" s="129"/>
      <c r="IEA214" s="129"/>
      <c r="IEB214" s="129"/>
      <c r="IEC214" s="129"/>
      <c r="IED214" s="129"/>
      <c r="IEE214" s="129"/>
      <c r="IEF214" s="129"/>
      <c r="IEG214" s="129"/>
      <c r="IEH214" s="129"/>
      <c r="IEI214" s="129"/>
      <c r="IEJ214" s="129"/>
      <c r="IEK214" s="129"/>
      <c r="IEL214" s="129"/>
      <c r="IEM214" s="129"/>
      <c r="IEN214" s="129"/>
      <c r="IEO214" s="129"/>
      <c r="IEP214" s="129"/>
      <c r="IEQ214" s="129"/>
      <c r="IER214" s="129"/>
      <c r="IES214" s="129"/>
      <c r="IET214" s="129"/>
      <c r="IEU214" s="129"/>
      <c r="IEV214" s="129"/>
      <c r="IEW214" s="129"/>
      <c r="IEX214" s="129"/>
      <c r="IEY214" s="129"/>
      <c r="IEZ214" s="129"/>
      <c r="IFA214" s="129"/>
      <c r="IFB214" s="129"/>
      <c r="IFC214" s="129"/>
      <c r="IFD214" s="129"/>
      <c r="IFE214" s="129"/>
      <c r="IFF214" s="129"/>
      <c r="IFG214" s="129"/>
      <c r="IFH214" s="129"/>
      <c r="IFI214" s="129"/>
      <c r="IFJ214" s="129"/>
      <c r="IFK214" s="129"/>
      <c r="IFL214" s="129"/>
      <c r="IFM214" s="129"/>
      <c r="IFN214" s="129"/>
      <c r="IFO214" s="129"/>
      <c r="IFP214" s="129"/>
      <c r="IFQ214" s="129"/>
      <c r="IFR214" s="129"/>
      <c r="IFS214" s="129"/>
      <c r="IFT214" s="129"/>
      <c r="IFU214" s="129"/>
      <c r="IFV214" s="129"/>
      <c r="IFW214" s="129"/>
      <c r="IFX214" s="129"/>
      <c r="IFY214" s="129"/>
      <c r="IFZ214" s="129"/>
      <c r="IGA214" s="129"/>
      <c r="IGB214" s="129"/>
      <c r="IGC214" s="129"/>
      <c r="IGD214" s="129"/>
      <c r="IGE214" s="129"/>
      <c r="IGF214" s="129"/>
      <c r="IGG214" s="129"/>
      <c r="IGH214" s="129"/>
      <c r="IGI214" s="129"/>
      <c r="IGJ214" s="129"/>
      <c r="IGK214" s="129"/>
      <c r="IGL214" s="129"/>
      <c r="IGM214" s="129"/>
      <c r="IGN214" s="129"/>
      <c r="IGO214" s="129"/>
      <c r="IGP214" s="129"/>
      <c r="IGQ214" s="129"/>
      <c r="IGR214" s="129"/>
      <c r="IGS214" s="129"/>
      <c r="IGT214" s="129"/>
      <c r="IGU214" s="129"/>
      <c r="IGV214" s="129"/>
      <c r="IGW214" s="129"/>
      <c r="IGX214" s="129"/>
      <c r="IGY214" s="129"/>
      <c r="IGZ214" s="129"/>
      <c r="IHA214" s="129"/>
      <c r="IHB214" s="129"/>
      <c r="IHC214" s="129"/>
      <c r="IHD214" s="129"/>
      <c r="IHE214" s="129"/>
      <c r="IHF214" s="129"/>
      <c r="IHG214" s="129"/>
      <c r="IHH214" s="129"/>
      <c r="IHI214" s="129"/>
      <c r="IHJ214" s="129"/>
      <c r="IHK214" s="129"/>
      <c r="IHL214" s="129"/>
      <c r="IHM214" s="129"/>
      <c r="IHN214" s="129"/>
      <c r="IHO214" s="129"/>
      <c r="IHP214" s="129"/>
      <c r="IHQ214" s="129"/>
      <c r="IHR214" s="129"/>
      <c r="IHS214" s="129"/>
      <c r="IHT214" s="129"/>
      <c r="IHU214" s="129"/>
      <c r="IHV214" s="129"/>
      <c r="IHW214" s="129"/>
      <c r="IHX214" s="129"/>
      <c r="IHY214" s="129"/>
      <c r="IHZ214" s="129"/>
      <c r="IIA214" s="129"/>
      <c r="IIB214" s="129"/>
      <c r="IIC214" s="129"/>
      <c r="IID214" s="129"/>
      <c r="IIE214" s="129"/>
      <c r="IIF214" s="129"/>
      <c r="IIG214" s="129"/>
      <c r="IIH214" s="129"/>
      <c r="III214" s="129"/>
      <c r="IIJ214" s="129"/>
      <c r="IIK214" s="129"/>
      <c r="IIL214" s="129"/>
      <c r="IIM214" s="129"/>
      <c r="IIN214" s="129"/>
      <c r="IIO214" s="129"/>
      <c r="IIP214" s="129"/>
      <c r="IIQ214" s="129"/>
      <c r="IIR214" s="129"/>
      <c r="IIS214" s="129"/>
      <c r="IIT214" s="129"/>
      <c r="IIU214" s="129"/>
      <c r="IIV214" s="129"/>
      <c r="IIW214" s="129"/>
      <c r="IIX214" s="129"/>
      <c r="IIY214" s="129"/>
      <c r="IIZ214" s="129"/>
      <c r="IJA214" s="129"/>
      <c r="IJB214" s="129"/>
      <c r="IJC214" s="129"/>
      <c r="IJD214" s="129"/>
      <c r="IJE214" s="129"/>
      <c r="IJF214" s="129"/>
      <c r="IJG214" s="129"/>
      <c r="IJH214" s="129"/>
      <c r="IJI214" s="129"/>
      <c r="IJJ214" s="129"/>
      <c r="IJK214" s="129"/>
      <c r="IJL214" s="129"/>
      <c r="IJM214" s="129"/>
      <c r="IJN214" s="129"/>
      <c r="IJO214" s="129"/>
      <c r="IJP214" s="129"/>
      <c r="IJQ214" s="129"/>
      <c r="IJR214" s="129"/>
      <c r="IJS214" s="129"/>
      <c r="IJT214" s="129"/>
      <c r="IJU214" s="129"/>
      <c r="IJV214" s="129"/>
      <c r="IJW214" s="129"/>
      <c r="IJX214" s="129"/>
      <c r="IJY214" s="129"/>
      <c r="IJZ214" s="129"/>
      <c r="IKA214" s="129"/>
      <c r="IKB214" s="129"/>
      <c r="IKC214" s="129"/>
      <c r="IKD214" s="129"/>
      <c r="IKE214" s="129"/>
      <c r="IKF214" s="129"/>
      <c r="IKG214" s="129"/>
      <c r="IKH214" s="129"/>
      <c r="IKI214" s="129"/>
      <c r="IKJ214" s="129"/>
      <c r="IKK214" s="129"/>
      <c r="IKL214" s="129"/>
      <c r="IKM214" s="129"/>
      <c r="IKN214" s="129"/>
      <c r="IKO214" s="129"/>
      <c r="IKP214" s="129"/>
      <c r="IKQ214" s="129"/>
      <c r="IKR214" s="129"/>
      <c r="IKS214" s="129"/>
      <c r="IKT214" s="129"/>
      <c r="IKU214" s="129"/>
      <c r="IKV214" s="129"/>
      <c r="IKW214" s="129"/>
      <c r="IKX214" s="129"/>
      <c r="IKY214" s="129"/>
      <c r="IKZ214" s="129"/>
      <c r="ILA214" s="129"/>
      <c r="ILB214" s="129"/>
      <c r="ILC214" s="129"/>
      <c r="ILD214" s="129"/>
      <c r="ILE214" s="129"/>
      <c r="ILF214" s="129"/>
      <c r="ILG214" s="129"/>
      <c r="ILH214" s="129"/>
      <c r="ILI214" s="129"/>
      <c r="ILJ214" s="129"/>
      <c r="ILK214" s="129"/>
      <c r="ILL214" s="129"/>
      <c r="ILM214" s="129"/>
      <c r="ILN214" s="129"/>
      <c r="ILO214" s="129"/>
      <c r="ILP214" s="129"/>
      <c r="ILQ214" s="129"/>
      <c r="ILR214" s="129"/>
      <c r="ILS214" s="129"/>
      <c r="ILT214" s="129"/>
      <c r="ILU214" s="129"/>
      <c r="ILV214" s="129"/>
      <c r="ILW214" s="129"/>
      <c r="ILX214" s="129"/>
      <c r="ILY214" s="129"/>
      <c r="ILZ214" s="129"/>
      <c r="IMA214" s="129"/>
      <c r="IMB214" s="129"/>
      <c r="IMC214" s="129"/>
      <c r="IMD214" s="129"/>
      <c r="IME214" s="129"/>
      <c r="IMF214" s="129"/>
      <c r="IMG214" s="129"/>
      <c r="IMH214" s="129"/>
      <c r="IMI214" s="129"/>
      <c r="IMJ214" s="129"/>
      <c r="IMK214" s="129"/>
      <c r="IML214" s="129"/>
      <c r="IMM214" s="129"/>
      <c r="IMN214" s="129"/>
      <c r="IMO214" s="129"/>
      <c r="IMP214" s="129"/>
      <c r="IMQ214" s="129"/>
      <c r="IMR214" s="129"/>
      <c r="IMS214" s="129"/>
      <c r="IMT214" s="129"/>
      <c r="IMU214" s="129"/>
      <c r="IMV214" s="129"/>
      <c r="IMW214" s="129"/>
      <c r="IMX214" s="129"/>
      <c r="IMY214" s="129"/>
      <c r="IMZ214" s="129"/>
      <c r="INA214" s="129"/>
      <c r="INB214" s="129"/>
      <c r="INC214" s="129"/>
      <c r="IND214" s="129"/>
      <c r="INE214" s="129"/>
      <c r="INF214" s="129"/>
      <c r="ING214" s="129"/>
      <c r="INH214" s="129"/>
      <c r="INI214" s="129"/>
      <c r="INJ214" s="129"/>
      <c r="INK214" s="129"/>
      <c r="INL214" s="129"/>
      <c r="INM214" s="129"/>
      <c r="INN214" s="129"/>
      <c r="INO214" s="129"/>
      <c r="INP214" s="129"/>
      <c r="INQ214" s="129"/>
      <c r="INR214" s="129"/>
      <c r="INS214" s="129"/>
      <c r="INT214" s="129"/>
      <c r="INU214" s="129"/>
      <c r="INV214" s="129"/>
      <c r="INW214" s="129"/>
      <c r="INX214" s="129"/>
      <c r="INY214" s="129"/>
      <c r="INZ214" s="129"/>
      <c r="IOA214" s="129"/>
      <c r="IOB214" s="129"/>
      <c r="IOC214" s="129"/>
      <c r="IOD214" s="129"/>
      <c r="IOE214" s="129"/>
      <c r="IOF214" s="129"/>
      <c r="IOG214" s="129"/>
      <c r="IOH214" s="129"/>
      <c r="IOI214" s="129"/>
      <c r="IOJ214" s="129"/>
      <c r="IOK214" s="129"/>
      <c r="IOL214" s="129"/>
      <c r="IOM214" s="129"/>
      <c r="ION214" s="129"/>
      <c r="IOO214" s="129"/>
      <c r="IOP214" s="129"/>
      <c r="IOQ214" s="129"/>
      <c r="IOR214" s="129"/>
      <c r="IOS214" s="129"/>
      <c r="IOT214" s="129"/>
      <c r="IOU214" s="129"/>
      <c r="IOV214" s="129"/>
      <c r="IOW214" s="129"/>
      <c r="IOX214" s="129"/>
      <c r="IOY214" s="129"/>
      <c r="IOZ214" s="129"/>
      <c r="IPA214" s="129"/>
      <c r="IPB214" s="129"/>
      <c r="IPC214" s="129"/>
      <c r="IPD214" s="129"/>
      <c r="IPE214" s="129"/>
      <c r="IPF214" s="129"/>
      <c r="IPG214" s="129"/>
      <c r="IPH214" s="129"/>
      <c r="IPI214" s="129"/>
      <c r="IPJ214" s="129"/>
      <c r="IPK214" s="129"/>
      <c r="IPL214" s="129"/>
      <c r="IPM214" s="129"/>
      <c r="IPN214" s="129"/>
      <c r="IPO214" s="129"/>
      <c r="IPP214" s="129"/>
      <c r="IPQ214" s="129"/>
      <c r="IPR214" s="129"/>
      <c r="IPS214" s="129"/>
      <c r="IPT214" s="129"/>
      <c r="IPU214" s="129"/>
      <c r="IPV214" s="129"/>
      <c r="IPW214" s="129"/>
      <c r="IPX214" s="129"/>
      <c r="IPY214" s="129"/>
      <c r="IPZ214" s="129"/>
      <c r="IQA214" s="129"/>
      <c r="IQB214" s="129"/>
      <c r="IQC214" s="129"/>
      <c r="IQD214" s="129"/>
      <c r="IQE214" s="129"/>
      <c r="IQF214" s="129"/>
      <c r="IQG214" s="129"/>
      <c r="IQH214" s="129"/>
      <c r="IQI214" s="129"/>
      <c r="IQJ214" s="129"/>
      <c r="IQK214" s="129"/>
      <c r="IQL214" s="129"/>
      <c r="IQM214" s="129"/>
      <c r="IQN214" s="129"/>
      <c r="IQO214" s="129"/>
      <c r="IQP214" s="129"/>
      <c r="IQQ214" s="129"/>
      <c r="IQR214" s="129"/>
      <c r="IQS214" s="129"/>
      <c r="IQT214" s="129"/>
      <c r="IQU214" s="129"/>
      <c r="IQV214" s="129"/>
      <c r="IQW214" s="129"/>
      <c r="IQX214" s="129"/>
      <c r="IQY214" s="129"/>
      <c r="IQZ214" s="129"/>
      <c r="IRA214" s="129"/>
      <c r="IRB214" s="129"/>
      <c r="IRC214" s="129"/>
      <c r="IRD214" s="129"/>
      <c r="IRE214" s="129"/>
      <c r="IRF214" s="129"/>
      <c r="IRG214" s="129"/>
      <c r="IRH214" s="129"/>
      <c r="IRI214" s="129"/>
      <c r="IRJ214" s="129"/>
      <c r="IRK214" s="129"/>
      <c r="IRL214" s="129"/>
      <c r="IRM214" s="129"/>
      <c r="IRN214" s="129"/>
      <c r="IRO214" s="129"/>
      <c r="IRP214" s="129"/>
      <c r="IRQ214" s="129"/>
      <c r="IRR214" s="129"/>
      <c r="IRS214" s="129"/>
      <c r="IRT214" s="129"/>
      <c r="IRU214" s="129"/>
      <c r="IRV214" s="129"/>
      <c r="IRW214" s="129"/>
      <c r="IRX214" s="129"/>
      <c r="IRY214" s="129"/>
      <c r="IRZ214" s="129"/>
      <c r="ISA214" s="129"/>
      <c r="ISB214" s="129"/>
      <c r="ISC214" s="129"/>
      <c r="ISD214" s="129"/>
      <c r="ISE214" s="129"/>
      <c r="ISF214" s="129"/>
      <c r="ISG214" s="129"/>
      <c r="ISH214" s="129"/>
      <c r="ISI214" s="129"/>
      <c r="ISJ214" s="129"/>
      <c r="ISK214" s="129"/>
      <c r="ISL214" s="129"/>
      <c r="ISM214" s="129"/>
      <c r="ISN214" s="129"/>
      <c r="ISO214" s="129"/>
      <c r="ISP214" s="129"/>
      <c r="ISQ214" s="129"/>
      <c r="ISR214" s="129"/>
      <c r="ISS214" s="129"/>
      <c r="IST214" s="129"/>
      <c r="ISU214" s="129"/>
      <c r="ISV214" s="129"/>
      <c r="ISW214" s="129"/>
      <c r="ISX214" s="129"/>
      <c r="ISY214" s="129"/>
      <c r="ISZ214" s="129"/>
      <c r="ITA214" s="129"/>
      <c r="ITB214" s="129"/>
      <c r="ITC214" s="129"/>
      <c r="ITD214" s="129"/>
      <c r="ITE214" s="129"/>
      <c r="ITF214" s="129"/>
      <c r="ITG214" s="129"/>
      <c r="ITH214" s="129"/>
      <c r="ITI214" s="129"/>
      <c r="ITJ214" s="129"/>
      <c r="ITK214" s="129"/>
      <c r="ITL214" s="129"/>
      <c r="ITM214" s="129"/>
      <c r="ITN214" s="129"/>
      <c r="ITO214" s="129"/>
      <c r="ITP214" s="129"/>
      <c r="ITQ214" s="129"/>
      <c r="ITR214" s="129"/>
      <c r="ITS214" s="129"/>
      <c r="ITT214" s="129"/>
      <c r="ITU214" s="129"/>
      <c r="ITV214" s="129"/>
      <c r="ITW214" s="129"/>
      <c r="ITX214" s="129"/>
      <c r="ITY214" s="129"/>
      <c r="ITZ214" s="129"/>
      <c r="IUA214" s="129"/>
      <c r="IUB214" s="129"/>
      <c r="IUC214" s="129"/>
      <c r="IUD214" s="129"/>
      <c r="IUE214" s="129"/>
      <c r="IUF214" s="129"/>
      <c r="IUG214" s="129"/>
      <c r="IUH214" s="129"/>
      <c r="IUI214" s="129"/>
      <c r="IUJ214" s="129"/>
      <c r="IUK214" s="129"/>
      <c r="IUL214" s="129"/>
      <c r="IUM214" s="129"/>
      <c r="IUN214" s="129"/>
      <c r="IUO214" s="129"/>
      <c r="IUP214" s="129"/>
      <c r="IUQ214" s="129"/>
      <c r="IUR214" s="129"/>
      <c r="IUS214" s="129"/>
      <c r="IUT214" s="129"/>
      <c r="IUU214" s="129"/>
      <c r="IUV214" s="129"/>
      <c r="IUW214" s="129"/>
      <c r="IUX214" s="129"/>
      <c r="IUY214" s="129"/>
      <c r="IUZ214" s="129"/>
      <c r="IVA214" s="129"/>
      <c r="IVB214" s="129"/>
      <c r="IVC214" s="129"/>
      <c r="IVD214" s="129"/>
      <c r="IVE214" s="129"/>
      <c r="IVF214" s="129"/>
      <c r="IVG214" s="129"/>
      <c r="IVH214" s="129"/>
      <c r="IVI214" s="129"/>
      <c r="IVJ214" s="129"/>
      <c r="IVK214" s="129"/>
      <c r="IVL214" s="129"/>
      <c r="IVM214" s="129"/>
      <c r="IVN214" s="129"/>
      <c r="IVO214" s="129"/>
      <c r="IVP214" s="129"/>
      <c r="IVQ214" s="129"/>
      <c r="IVR214" s="129"/>
      <c r="IVS214" s="129"/>
      <c r="IVT214" s="129"/>
      <c r="IVU214" s="129"/>
      <c r="IVV214" s="129"/>
      <c r="IVW214" s="129"/>
      <c r="IVX214" s="129"/>
      <c r="IVY214" s="129"/>
      <c r="IVZ214" s="129"/>
      <c r="IWA214" s="129"/>
      <c r="IWB214" s="129"/>
      <c r="IWC214" s="129"/>
      <c r="IWD214" s="129"/>
      <c r="IWE214" s="129"/>
      <c r="IWF214" s="129"/>
      <c r="IWG214" s="129"/>
      <c r="IWH214" s="129"/>
      <c r="IWI214" s="129"/>
      <c r="IWJ214" s="129"/>
      <c r="IWK214" s="129"/>
      <c r="IWL214" s="129"/>
      <c r="IWM214" s="129"/>
      <c r="IWN214" s="129"/>
      <c r="IWO214" s="129"/>
      <c r="IWP214" s="129"/>
      <c r="IWQ214" s="129"/>
      <c r="IWR214" s="129"/>
      <c r="IWS214" s="129"/>
      <c r="IWT214" s="129"/>
      <c r="IWU214" s="129"/>
      <c r="IWV214" s="129"/>
      <c r="IWW214" s="129"/>
      <c r="IWX214" s="129"/>
      <c r="IWY214" s="129"/>
      <c r="IWZ214" s="129"/>
      <c r="IXA214" s="129"/>
      <c r="IXB214" s="129"/>
      <c r="IXC214" s="129"/>
      <c r="IXD214" s="129"/>
      <c r="IXE214" s="129"/>
      <c r="IXF214" s="129"/>
      <c r="IXG214" s="129"/>
      <c r="IXH214" s="129"/>
      <c r="IXI214" s="129"/>
      <c r="IXJ214" s="129"/>
      <c r="IXK214" s="129"/>
      <c r="IXL214" s="129"/>
      <c r="IXM214" s="129"/>
      <c r="IXN214" s="129"/>
      <c r="IXO214" s="129"/>
      <c r="IXP214" s="129"/>
      <c r="IXQ214" s="129"/>
      <c r="IXR214" s="129"/>
      <c r="IXS214" s="129"/>
      <c r="IXT214" s="129"/>
      <c r="IXU214" s="129"/>
      <c r="IXV214" s="129"/>
      <c r="IXW214" s="129"/>
      <c r="IXX214" s="129"/>
      <c r="IXY214" s="129"/>
      <c r="IXZ214" s="129"/>
      <c r="IYA214" s="129"/>
      <c r="IYB214" s="129"/>
      <c r="IYC214" s="129"/>
      <c r="IYD214" s="129"/>
      <c r="IYE214" s="129"/>
      <c r="IYF214" s="129"/>
      <c r="IYG214" s="129"/>
      <c r="IYH214" s="129"/>
      <c r="IYI214" s="129"/>
      <c r="IYJ214" s="129"/>
      <c r="IYK214" s="129"/>
      <c r="IYL214" s="129"/>
      <c r="IYM214" s="129"/>
      <c r="IYN214" s="129"/>
      <c r="IYO214" s="129"/>
      <c r="IYP214" s="129"/>
      <c r="IYQ214" s="129"/>
      <c r="IYR214" s="129"/>
      <c r="IYS214" s="129"/>
      <c r="IYT214" s="129"/>
      <c r="IYU214" s="129"/>
      <c r="IYV214" s="129"/>
      <c r="IYW214" s="129"/>
      <c r="IYX214" s="129"/>
      <c r="IYY214" s="129"/>
      <c r="IYZ214" s="129"/>
      <c r="IZA214" s="129"/>
      <c r="IZB214" s="129"/>
      <c r="IZC214" s="129"/>
      <c r="IZD214" s="129"/>
      <c r="IZE214" s="129"/>
      <c r="IZF214" s="129"/>
      <c r="IZG214" s="129"/>
      <c r="IZH214" s="129"/>
      <c r="IZI214" s="129"/>
      <c r="IZJ214" s="129"/>
      <c r="IZK214" s="129"/>
      <c r="IZL214" s="129"/>
      <c r="IZM214" s="129"/>
      <c r="IZN214" s="129"/>
      <c r="IZO214" s="129"/>
      <c r="IZP214" s="129"/>
      <c r="IZQ214" s="129"/>
      <c r="IZR214" s="129"/>
      <c r="IZS214" s="129"/>
      <c r="IZT214" s="129"/>
      <c r="IZU214" s="129"/>
      <c r="IZV214" s="129"/>
      <c r="IZW214" s="129"/>
      <c r="IZX214" s="129"/>
      <c r="IZY214" s="129"/>
      <c r="IZZ214" s="129"/>
      <c r="JAA214" s="129"/>
      <c r="JAB214" s="129"/>
      <c r="JAC214" s="129"/>
      <c r="JAD214" s="129"/>
      <c r="JAE214" s="129"/>
      <c r="JAF214" s="129"/>
      <c r="JAG214" s="129"/>
      <c r="JAH214" s="129"/>
      <c r="JAI214" s="129"/>
      <c r="JAJ214" s="129"/>
      <c r="JAK214" s="129"/>
      <c r="JAL214" s="129"/>
      <c r="JAM214" s="129"/>
      <c r="JAN214" s="129"/>
      <c r="JAO214" s="129"/>
      <c r="JAP214" s="129"/>
      <c r="JAQ214" s="129"/>
      <c r="JAR214" s="129"/>
      <c r="JAS214" s="129"/>
      <c r="JAT214" s="129"/>
      <c r="JAU214" s="129"/>
      <c r="JAV214" s="129"/>
      <c r="JAW214" s="129"/>
      <c r="JAX214" s="129"/>
      <c r="JAY214" s="129"/>
      <c r="JAZ214" s="129"/>
      <c r="JBA214" s="129"/>
      <c r="JBB214" s="129"/>
      <c r="JBC214" s="129"/>
      <c r="JBD214" s="129"/>
      <c r="JBE214" s="129"/>
      <c r="JBF214" s="129"/>
      <c r="JBG214" s="129"/>
      <c r="JBH214" s="129"/>
      <c r="JBI214" s="129"/>
      <c r="JBJ214" s="129"/>
      <c r="JBK214" s="129"/>
      <c r="JBL214" s="129"/>
      <c r="JBM214" s="129"/>
      <c r="JBN214" s="129"/>
      <c r="JBO214" s="129"/>
      <c r="JBP214" s="129"/>
      <c r="JBQ214" s="129"/>
      <c r="JBR214" s="129"/>
      <c r="JBS214" s="129"/>
      <c r="JBT214" s="129"/>
      <c r="JBU214" s="129"/>
      <c r="JBV214" s="129"/>
      <c r="JBW214" s="129"/>
      <c r="JBX214" s="129"/>
      <c r="JBY214" s="129"/>
      <c r="JBZ214" s="129"/>
      <c r="JCA214" s="129"/>
      <c r="JCB214" s="129"/>
      <c r="JCC214" s="129"/>
      <c r="JCD214" s="129"/>
      <c r="JCE214" s="129"/>
      <c r="JCF214" s="129"/>
      <c r="JCG214" s="129"/>
      <c r="JCH214" s="129"/>
      <c r="JCI214" s="129"/>
      <c r="JCJ214" s="129"/>
      <c r="JCK214" s="129"/>
      <c r="JCL214" s="129"/>
      <c r="JCM214" s="129"/>
      <c r="JCN214" s="129"/>
      <c r="JCO214" s="129"/>
      <c r="JCP214" s="129"/>
      <c r="JCQ214" s="129"/>
      <c r="JCR214" s="129"/>
      <c r="JCS214" s="129"/>
      <c r="JCT214" s="129"/>
      <c r="JCU214" s="129"/>
      <c r="JCV214" s="129"/>
      <c r="JCW214" s="129"/>
      <c r="JCX214" s="129"/>
      <c r="JCY214" s="129"/>
      <c r="JCZ214" s="129"/>
      <c r="JDA214" s="129"/>
      <c r="JDB214" s="129"/>
      <c r="JDC214" s="129"/>
      <c r="JDD214" s="129"/>
      <c r="JDE214" s="129"/>
      <c r="JDF214" s="129"/>
      <c r="JDG214" s="129"/>
      <c r="JDH214" s="129"/>
      <c r="JDI214" s="129"/>
      <c r="JDJ214" s="129"/>
      <c r="JDK214" s="129"/>
      <c r="JDL214" s="129"/>
      <c r="JDM214" s="129"/>
      <c r="JDN214" s="129"/>
      <c r="JDO214" s="129"/>
      <c r="JDP214" s="129"/>
      <c r="JDQ214" s="129"/>
      <c r="JDR214" s="129"/>
      <c r="JDS214" s="129"/>
      <c r="JDT214" s="129"/>
      <c r="JDU214" s="129"/>
      <c r="JDV214" s="129"/>
      <c r="JDW214" s="129"/>
      <c r="JDX214" s="129"/>
      <c r="JDY214" s="129"/>
      <c r="JDZ214" s="129"/>
      <c r="JEA214" s="129"/>
      <c r="JEB214" s="129"/>
      <c r="JEC214" s="129"/>
      <c r="JED214" s="129"/>
      <c r="JEE214" s="129"/>
      <c r="JEF214" s="129"/>
      <c r="JEG214" s="129"/>
      <c r="JEH214" s="129"/>
      <c r="JEI214" s="129"/>
      <c r="JEJ214" s="129"/>
      <c r="JEK214" s="129"/>
      <c r="JEL214" s="129"/>
      <c r="JEM214" s="129"/>
      <c r="JEN214" s="129"/>
      <c r="JEO214" s="129"/>
      <c r="JEP214" s="129"/>
      <c r="JEQ214" s="129"/>
      <c r="JER214" s="129"/>
      <c r="JES214" s="129"/>
      <c r="JET214" s="129"/>
      <c r="JEU214" s="129"/>
      <c r="JEV214" s="129"/>
      <c r="JEW214" s="129"/>
      <c r="JEX214" s="129"/>
      <c r="JEY214" s="129"/>
      <c r="JEZ214" s="129"/>
      <c r="JFA214" s="129"/>
      <c r="JFB214" s="129"/>
      <c r="JFC214" s="129"/>
      <c r="JFD214" s="129"/>
      <c r="JFE214" s="129"/>
      <c r="JFF214" s="129"/>
      <c r="JFG214" s="129"/>
      <c r="JFH214" s="129"/>
      <c r="JFI214" s="129"/>
      <c r="JFJ214" s="129"/>
      <c r="JFK214" s="129"/>
      <c r="JFL214" s="129"/>
      <c r="JFM214" s="129"/>
      <c r="JFN214" s="129"/>
      <c r="JFO214" s="129"/>
      <c r="JFP214" s="129"/>
      <c r="JFQ214" s="129"/>
      <c r="JFR214" s="129"/>
      <c r="JFS214" s="129"/>
      <c r="JFT214" s="129"/>
      <c r="JFU214" s="129"/>
      <c r="JFV214" s="129"/>
      <c r="JFW214" s="129"/>
      <c r="JFX214" s="129"/>
      <c r="JFY214" s="129"/>
      <c r="JFZ214" s="129"/>
      <c r="JGA214" s="129"/>
      <c r="JGB214" s="129"/>
      <c r="JGC214" s="129"/>
      <c r="JGD214" s="129"/>
      <c r="JGE214" s="129"/>
      <c r="JGF214" s="129"/>
      <c r="JGG214" s="129"/>
      <c r="JGH214" s="129"/>
      <c r="JGI214" s="129"/>
      <c r="JGJ214" s="129"/>
      <c r="JGK214" s="129"/>
      <c r="JGL214" s="129"/>
      <c r="JGM214" s="129"/>
      <c r="JGN214" s="129"/>
      <c r="JGO214" s="129"/>
      <c r="JGP214" s="129"/>
      <c r="JGQ214" s="129"/>
      <c r="JGR214" s="129"/>
      <c r="JGS214" s="129"/>
      <c r="JGT214" s="129"/>
      <c r="JGU214" s="129"/>
      <c r="JGV214" s="129"/>
      <c r="JGW214" s="129"/>
      <c r="JGX214" s="129"/>
      <c r="JGY214" s="129"/>
      <c r="JGZ214" s="129"/>
      <c r="JHA214" s="129"/>
      <c r="JHB214" s="129"/>
      <c r="JHC214" s="129"/>
      <c r="JHD214" s="129"/>
      <c r="JHE214" s="129"/>
      <c r="JHF214" s="129"/>
      <c r="JHG214" s="129"/>
      <c r="JHH214" s="129"/>
      <c r="JHI214" s="129"/>
      <c r="JHJ214" s="129"/>
      <c r="JHK214" s="129"/>
      <c r="JHL214" s="129"/>
      <c r="JHM214" s="129"/>
      <c r="JHN214" s="129"/>
      <c r="JHO214" s="129"/>
      <c r="JHP214" s="129"/>
      <c r="JHQ214" s="129"/>
      <c r="JHR214" s="129"/>
      <c r="JHS214" s="129"/>
      <c r="JHT214" s="129"/>
      <c r="JHU214" s="129"/>
      <c r="JHV214" s="129"/>
      <c r="JHW214" s="129"/>
      <c r="JHX214" s="129"/>
      <c r="JHY214" s="129"/>
      <c r="JHZ214" s="129"/>
      <c r="JIA214" s="129"/>
      <c r="JIB214" s="129"/>
      <c r="JIC214" s="129"/>
      <c r="JID214" s="129"/>
      <c r="JIE214" s="129"/>
      <c r="JIF214" s="129"/>
      <c r="JIG214" s="129"/>
      <c r="JIH214" s="129"/>
      <c r="JII214" s="129"/>
      <c r="JIJ214" s="129"/>
      <c r="JIK214" s="129"/>
      <c r="JIL214" s="129"/>
      <c r="JIM214" s="129"/>
      <c r="JIN214" s="129"/>
      <c r="JIO214" s="129"/>
      <c r="JIP214" s="129"/>
      <c r="JIQ214" s="129"/>
      <c r="JIR214" s="129"/>
      <c r="JIS214" s="129"/>
      <c r="JIT214" s="129"/>
      <c r="JIU214" s="129"/>
      <c r="JIV214" s="129"/>
      <c r="JIW214" s="129"/>
      <c r="JIX214" s="129"/>
      <c r="JIY214" s="129"/>
      <c r="JIZ214" s="129"/>
      <c r="JJA214" s="129"/>
      <c r="JJB214" s="129"/>
      <c r="JJC214" s="129"/>
      <c r="JJD214" s="129"/>
      <c r="JJE214" s="129"/>
      <c r="JJF214" s="129"/>
      <c r="JJG214" s="129"/>
      <c r="JJH214" s="129"/>
      <c r="JJI214" s="129"/>
      <c r="JJJ214" s="129"/>
      <c r="JJK214" s="129"/>
      <c r="JJL214" s="129"/>
      <c r="JJM214" s="129"/>
      <c r="JJN214" s="129"/>
      <c r="JJO214" s="129"/>
      <c r="JJP214" s="129"/>
      <c r="JJQ214" s="129"/>
      <c r="JJR214" s="129"/>
      <c r="JJS214" s="129"/>
      <c r="JJT214" s="129"/>
      <c r="JJU214" s="129"/>
      <c r="JJV214" s="129"/>
      <c r="JJW214" s="129"/>
      <c r="JJX214" s="129"/>
      <c r="JJY214" s="129"/>
      <c r="JJZ214" s="129"/>
      <c r="JKA214" s="129"/>
      <c r="JKB214" s="129"/>
      <c r="JKC214" s="129"/>
      <c r="JKD214" s="129"/>
      <c r="JKE214" s="129"/>
      <c r="JKF214" s="129"/>
      <c r="JKG214" s="129"/>
      <c r="JKH214" s="129"/>
      <c r="JKI214" s="129"/>
      <c r="JKJ214" s="129"/>
      <c r="JKK214" s="129"/>
      <c r="JKL214" s="129"/>
      <c r="JKM214" s="129"/>
      <c r="JKN214" s="129"/>
      <c r="JKO214" s="129"/>
      <c r="JKP214" s="129"/>
      <c r="JKQ214" s="129"/>
      <c r="JKR214" s="129"/>
      <c r="JKS214" s="129"/>
      <c r="JKT214" s="129"/>
      <c r="JKU214" s="129"/>
      <c r="JKV214" s="129"/>
      <c r="JKW214" s="129"/>
      <c r="JKX214" s="129"/>
      <c r="JKY214" s="129"/>
      <c r="JKZ214" s="129"/>
      <c r="JLA214" s="129"/>
      <c r="JLB214" s="129"/>
      <c r="JLC214" s="129"/>
      <c r="JLD214" s="129"/>
      <c r="JLE214" s="129"/>
      <c r="JLF214" s="129"/>
      <c r="JLG214" s="129"/>
      <c r="JLH214" s="129"/>
      <c r="JLI214" s="129"/>
      <c r="JLJ214" s="129"/>
      <c r="JLK214" s="129"/>
      <c r="JLL214" s="129"/>
      <c r="JLM214" s="129"/>
      <c r="JLN214" s="129"/>
      <c r="JLO214" s="129"/>
      <c r="JLP214" s="129"/>
      <c r="JLQ214" s="129"/>
      <c r="JLR214" s="129"/>
      <c r="JLS214" s="129"/>
      <c r="JLT214" s="129"/>
      <c r="JLU214" s="129"/>
      <c r="JLV214" s="129"/>
      <c r="JLW214" s="129"/>
      <c r="JLX214" s="129"/>
      <c r="JLY214" s="129"/>
      <c r="JLZ214" s="129"/>
      <c r="JMA214" s="129"/>
      <c r="JMB214" s="129"/>
      <c r="JMC214" s="129"/>
      <c r="JMD214" s="129"/>
      <c r="JME214" s="129"/>
      <c r="JMF214" s="129"/>
      <c r="JMG214" s="129"/>
      <c r="JMH214" s="129"/>
      <c r="JMI214" s="129"/>
      <c r="JMJ214" s="129"/>
      <c r="JMK214" s="129"/>
      <c r="JML214" s="129"/>
      <c r="JMM214" s="129"/>
      <c r="JMN214" s="129"/>
      <c r="JMO214" s="129"/>
      <c r="JMP214" s="129"/>
      <c r="JMQ214" s="129"/>
      <c r="JMR214" s="129"/>
      <c r="JMS214" s="129"/>
      <c r="JMT214" s="129"/>
      <c r="JMU214" s="129"/>
      <c r="JMV214" s="129"/>
      <c r="JMW214" s="129"/>
      <c r="JMX214" s="129"/>
      <c r="JMY214" s="129"/>
      <c r="JMZ214" s="129"/>
      <c r="JNA214" s="129"/>
      <c r="JNB214" s="129"/>
      <c r="JNC214" s="129"/>
      <c r="JND214" s="129"/>
      <c r="JNE214" s="129"/>
      <c r="JNF214" s="129"/>
      <c r="JNG214" s="129"/>
      <c r="JNH214" s="129"/>
      <c r="JNI214" s="129"/>
      <c r="JNJ214" s="129"/>
      <c r="JNK214" s="129"/>
      <c r="JNL214" s="129"/>
      <c r="JNM214" s="129"/>
      <c r="JNN214" s="129"/>
      <c r="JNO214" s="129"/>
      <c r="JNP214" s="129"/>
      <c r="JNQ214" s="129"/>
      <c r="JNR214" s="129"/>
      <c r="JNS214" s="129"/>
      <c r="JNT214" s="129"/>
      <c r="JNU214" s="129"/>
      <c r="JNV214" s="129"/>
      <c r="JNW214" s="129"/>
      <c r="JNX214" s="129"/>
      <c r="JNY214" s="129"/>
      <c r="JNZ214" s="129"/>
      <c r="JOA214" s="129"/>
      <c r="JOB214" s="129"/>
      <c r="JOC214" s="129"/>
      <c r="JOD214" s="129"/>
      <c r="JOE214" s="129"/>
      <c r="JOF214" s="129"/>
      <c r="JOG214" s="129"/>
      <c r="JOH214" s="129"/>
      <c r="JOI214" s="129"/>
      <c r="JOJ214" s="129"/>
      <c r="JOK214" s="129"/>
      <c r="JOL214" s="129"/>
      <c r="JOM214" s="129"/>
      <c r="JON214" s="129"/>
      <c r="JOO214" s="129"/>
      <c r="JOP214" s="129"/>
      <c r="JOQ214" s="129"/>
      <c r="JOR214" s="129"/>
      <c r="JOS214" s="129"/>
      <c r="JOT214" s="129"/>
      <c r="JOU214" s="129"/>
      <c r="JOV214" s="129"/>
      <c r="JOW214" s="129"/>
      <c r="JOX214" s="129"/>
      <c r="JOY214" s="129"/>
      <c r="JOZ214" s="129"/>
      <c r="JPA214" s="129"/>
      <c r="JPB214" s="129"/>
      <c r="JPC214" s="129"/>
      <c r="JPD214" s="129"/>
      <c r="JPE214" s="129"/>
      <c r="JPF214" s="129"/>
      <c r="JPG214" s="129"/>
      <c r="JPH214" s="129"/>
      <c r="JPI214" s="129"/>
      <c r="JPJ214" s="129"/>
      <c r="JPK214" s="129"/>
      <c r="JPL214" s="129"/>
      <c r="JPM214" s="129"/>
      <c r="JPN214" s="129"/>
      <c r="JPO214" s="129"/>
      <c r="JPP214" s="129"/>
      <c r="JPQ214" s="129"/>
      <c r="JPR214" s="129"/>
      <c r="JPS214" s="129"/>
      <c r="JPT214" s="129"/>
      <c r="JPU214" s="129"/>
      <c r="JPV214" s="129"/>
      <c r="JPW214" s="129"/>
      <c r="JPX214" s="129"/>
      <c r="JPY214" s="129"/>
      <c r="JPZ214" s="129"/>
      <c r="JQA214" s="129"/>
      <c r="JQB214" s="129"/>
      <c r="JQC214" s="129"/>
      <c r="JQD214" s="129"/>
      <c r="JQE214" s="129"/>
      <c r="JQF214" s="129"/>
      <c r="JQG214" s="129"/>
      <c r="JQH214" s="129"/>
      <c r="JQI214" s="129"/>
      <c r="JQJ214" s="129"/>
      <c r="JQK214" s="129"/>
      <c r="JQL214" s="129"/>
      <c r="JQM214" s="129"/>
      <c r="JQN214" s="129"/>
      <c r="JQO214" s="129"/>
      <c r="JQP214" s="129"/>
      <c r="JQQ214" s="129"/>
      <c r="JQR214" s="129"/>
      <c r="JQS214" s="129"/>
      <c r="JQT214" s="129"/>
      <c r="JQU214" s="129"/>
      <c r="JQV214" s="129"/>
      <c r="JQW214" s="129"/>
      <c r="JQX214" s="129"/>
      <c r="JQY214" s="129"/>
      <c r="JQZ214" s="129"/>
      <c r="JRA214" s="129"/>
      <c r="JRB214" s="129"/>
      <c r="JRC214" s="129"/>
      <c r="JRD214" s="129"/>
      <c r="JRE214" s="129"/>
      <c r="JRF214" s="129"/>
      <c r="JRG214" s="129"/>
      <c r="JRH214" s="129"/>
      <c r="JRI214" s="129"/>
      <c r="JRJ214" s="129"/>
      <c r="JRK214" s="129"/>
      <c r="JRL214" s="129"/>
      <c r="JRM214" s="129"/>
      <c r="JRN214" s="129"/>
      <c r="JRO214" s="129"/>
      <c r="JRP214" s="129"/>
      <c r="JRQ214" s="129"/>
      <c r="JRR214" s="129"/>
      <c r="JRS214" s="129"/>
      <c r="JRT214" s="129"/>
      <c r="JRU214" s="129"/>
      <c r="JRV214" s="129"/>
      <c r="JRW214" s="129"/>
      <c r="JRX214" s="129"/>
      <c r="JRY214" s="129"/>
      <c r="JRZ214" s="129"/>
      <c r="JSA214" s="129"/>
      <c r="JSB214" s="129"/>
      <c r="JSC214" s="129"/>
      <c r="JSD214" s="129"/>
      <c r="JSE214" s="129"/>
      <c r="JSF214" s="129"/>
      <c r="JSG214" s="129"/>
      <c r="JSH214" s="129"/>
      <c r="JSI214" s="129"/>
      <c r="JSJ214" s="129"/>
      <c r="JSK214" s="129"/>
      <c r="JSL214" s="129"/>
      <c r="JSM214" s="129"/>
      <c r="JSN214" s="129"/>
      <c r="JSO214" s="129"/>
      <c r="JSP214" s="129"/>
      <c r="JSQ214" s="129"/>
      <c r="JSR214" s="129"/>
      <c r="JSS214" s="129"/>
      <c r="JST214" s="129"/>
      <c r="JSU214" s="129"/>
      <c r="JSV214" s="129"/>
      <c r="JSW214" s="129"/>
      <c r="JSX214" s="129"/>
      <c r="JSY214" s="129"/>
      <c r="JSZ214" s="129"/>
      <c r="JTA214" s="129"/>
      <c r="JTB214" s="129"/>
      <c r="JTC214" s="129"/>
      <c r="JTD214" s="129"/>
      <c r="JTE214" s="129"/>
      <c r="JTF214" s="129"/>
      <c r="JTG214" s="129"/>
      <c r="JTH214" s="129"/>
      <c r="JTI214" s="129"/>
      <c r="JTJ214" s="129"/>
      <c r="JTK214" s="129"/>
      <c r="JTL214" s="129"/>
      <c r="JTM214" s="129"/>
      <c r="JTN214" s="129"/>
      <c r="JTO214" s="129"/>
      <c r="JTP214" s="129"/>
      <c r="JTQ214" s="129"/>
      <c r="JTR214" s="129"/>
      <c r="JTS214" s="129"/>
      <c r="JTT214" s="129"/>
      <c r="JTU214" s="129"/>
      <c r="JTV214" s="129"/>
      <c r="JTW214" s="129"/>
      <c r="JTX214" s="129"/>
      <c r="JTY214" s="129"/>
      <c r="JTZ214" s="129"/>
      <c r="JUA214" s="129"/>
      <c r="JUB214" s="129"/>
      <c r="JUC214" s="129"/>
      <c r="JUD214" s="129"/>
      <c r="JUE214" s="129"/>
      <c r="JUF214" s="129"/>
      <c r="JUG214" s="129"/>
      <c r="JUH214" s="129"/>
      <c r="JUI214" s="129"/>
      <c r="JUJ214" s="129"/>
      <c r="JUK214" s="129"/>
      <c r="JUL214" s="129"/>
      <c r="JUM214" s="129"/>
      <c r="JUN214" s="129"/>
      <c r="JUO214" s="129"/>
      <c r="JUP214" s="129"/>
      <c r="JUQ214" s="129"/>
      <c r="JUR214" s="129"/>
      <c r="JUS214" s="129"/>
      <c r="JUT214" s="129"/>
      <c r="JUU214" s="129"/>
      <c r="JUV214" s="129"/>
      <c r="JUW214" s="129"/>
      <c r="JUX214" s="129"/>
      <c r="JUY214" s="129"/>
      <c r="JUZ214" s="129"/>
      <c r="JVA214" s="129"/>
      <c r="JVB214" s="129"/>
      <c r="JVC214" s="129"/>
      <c r="JVD214" s="129"/>
      <c r="JVE214" s="129"/>
      <c r="JVF214" s="129"/>
      <c r="JVG214" s="129"/>
      <c r="JVH214" s="129"/>
      <c r="JVI214" s="129"/>
      <c r="JVJ214" s="129"/>
      <c r="JVK214" s="129"/>
      <c r="JVL214" s="129"/>
      <c r="JVM214" s="129"/>
      <c r="JVN214" s="129"/>
      <c r="JVO214" s="129"/>
      <c r="JVP214" s="129"/>
      <c r="JVQ214" s="129"/>
      <c r="JVR214" s="129"/>
      <c r="JVS214" s="129"/>
      <c r="JVT214" s="129"/>
      <c r="JVU214" s="129"/>
      <c r="JVV214" s="129"/>
      <c r="JVW214" s="129"/>
      <c r="JVX214" s="129"/>
      <c r="JVY214" s="129"/>
      <c r="JVZ214" s="129"/>
      <c r="JWA214" s="129"/>
      <c r="JWB214" s="129"/>
      <c r="JWC214" s="129"/>
      <c r="JWD214" s="129"/>
      <c r="JWE214" s="129"/>
      <c r="JWF214" s="129"/>
      <c r="JWG214" s="129"/>
      <c r="JWH214" s="129"/>
      <c r="JWI214" s="129"/>
      <c r="JWJ214" s="129"/>
      <c r="JWK214" s="129"/>
      <c r="JWL214" s="129"/>
      <c r="JWM214" s="129"/>
      <c r="JWN214" s="129"/>
      <c r="JWO214" s="129"/>
      <c r="JWP214" s="129"/>
      <c r="JWQ214" s="129"/>
      <c r="JWR214" s="129"/>
      <c r="JWS214" s="129"/>
      <c r="JWT214" s="129"/>
      <c r="JWU214" s="129"/>
      <c r="JWV214" s="129"/>
      <c r="JWW214" s="129"/>
      <c r="JWX214" s="129"/>
      <c r="JWY214" s="129"/>
      <c r="JWZ214" s="129"/>
      <c r="JXA214" s="129"/>
      <c r="JXB214" s="129"/>
      <c r="JXC214" s="129"/>
      <c r="JXD214" s="129"/>
      <c r="JXE214" s="129"/>
      <c r="JXF214" s="129"/>
      <c r="JXG214" s="129"/>
      <c r="JXH214" s="129"/>
      <c r="JXI214" s="129"/>
      <c r="JXJ214" s="129"/>
      <c r="JXK214" s="129"/>
      <c r="JXL214" s="129"/>
      <c r="JXM214" s="129"/>
      <c r="JXN214" s="129"/>
      <c r="JXO214" s="129"/>
      <c r="JXP214" s="129"/>
      <c r="JXQ214" s="129"/>
      <c r="JXR214" s="129"/>
      <c r="JXS214" s="129"/>
      <c r="JXT214" s="129"/>
      <c r="JXU214" s="129"/>
      <c r="JXV214" s="129"/>
      <c r="JXW214" s="129"/>
      <c r="JXX214" s="129"/>
      <c r="JXY214" s="129"/>
      <c r="JXZ214" s="129"/>
      <c r="JYA214" s="129"/>
      <c r="JYB214" s="129"/>
      <c r="JYC214" s="129"/>
      <c r="JYD214" s="129"/>
      <c r="JYE214" s="129"/>
      <c r="JYF214" s="129"/>
      <c r="JYG214" s="129"/>
      <c r="JYH214" s="129"/>
      <c r="JYI214" s="129"/>
      <c r="JYJ214" s="129"/>
      <c r="JYK214" s="129"/>
      <c r="JYL214" s="129"/>
      <c r="JYM214" s="129"/>
      <c r="JYN214" s="129"/>
      <c r="JYO214" s="129"/>
      <c r="JYP214" s="129"/>
      <c r="JYQ214" s="129"/>
      <c r="JYR214" s="129"/>
      <c r="JYS214" s="129"/>
      <c r="JYT214" s="129"/>
      <c r="JYU214" s="129"/>
      <c r="JYV214" s="129"/>
      <c r="JYW214" s="129"/>
      <c r="JYX214" s="129"/>
      <c r="JYY214" s="129"/>
      <c r="JYZ214" s="129"/>
      <c r="JZA214" s="129"/>
      <c r="JZB214" s="129"/>
      <c r="JZC214" s="129"/>
      <c r="JZD214" s="129"/>
      <c r="JZE214" s="129"/>
      <c r="JZF214" s="129"/>
      <c r="JZG214" s="129"/>
      <c r="JZH214" s="129"/>
      <c r="JZI214" s="129"/>
      <c r="JZJ214" s="129"/>
      <c r="JZK214" s="129"/>
      <c r="JZL214" s="129"/>
      <c r="JZM214" s="129"/>
      <c r="JZN214" s="129"/>
      <c r="JZO214" s="129"/>
      <c r="JZP214" s="129"/>
      <c r="JZQ214" s="129"/>
      <c r="JZR214" s="129"/>
      <c r="JZS214" s="129"/>
      <c r="JZT214" s="129"/>
      <c r="JZU214" s="129"/>
      <c r="JZV214" s="129"/>
      <c r="JZW214" s="129"/>
      <c r="JZX214" s="129"/>
      <c r="JZY214" s="129"/>
      <c r="JZZ214" s="129"/>
      <c r="KAA214" s="129"/>
      <c r="KAB214" s="129"/>
      <c r="KAC214" s="129"/>
      <c r="KAD214" s="129"/>
      <c r="KAE214" s="129"/>
      <c r="KAF214" s="129"/>
      <c r="KAG214" s="129"/>
      <c r="KAH214" s="129"/>
      <c r="KAI214" s="129"/>
      <c r="KAJ214" s="129"/>
      <c r="KAK214" s="129"/>
      <c r="KAL214" s="129"/>
      <c r="KAM214" s="129"/>
      <c r="KAN214" s="129"/>
      <c r="KAO214" s="129"/>
      <c r="KAP214" s="129"/>
      <c r="KAQ214" s="129"/>
      <c r="KAR214" s="129"/>
      <c r="KAS214" s="129"/>
      <c r="KAT214" s="129"/>
      <c r="KAU214" s="129"/>
      <c r="KAV214" s="129"/>
      <c r="KAW214" s="129"/>
      <c r="KAX214" s="129"/>
      <c r="KAY214" s="129"/>
      <c r="KAZ214" s="129"/>
      <c r="KBA214" s="129"/>
      <c r="KBB214" s="129"/>
      <c r="KBC214" s="129"/>
      <c r="KBD214" s="129"/>
      <c r="KBE214" s="129"/>
      <c r="KBF214" s="129"/>
      <c r="KBG214" s="129"/>
      <c r="KBH214" s="129"/>
      <c r="KBI214" s="129"/>
      <c r="KBJ214" s="129"/>
      <c r="KBK214" s="129"/>
      <c r="KBL214" s="129"/>
      <c r="KBM214" s="129"/>
      <c r="KBN214" s="129"/>
      <c r="KBO214" s="129"/>
      <c r="KBP214" s="129"/>
      <c r="KBQ214" s="129"/>
      <c r="KBR214" s="129"/>
      <c r="KBS214" s="129"/>
      <c r="KBT214" s="129"/>
      <c r="KBU214" s="129"/>
      <c r="KBV214" s="129"/>
      <c r="KBW214" s="129"/>
      <c r="KBX214" s="129"/>
      <c r="KBY214" s="129"/>
      <c r="KBZ214" s="129"/>
      <c r="KCA214" s="129"/>
      <c r="KCB214" s="129"/>
      <c r="KCC214" s="129"/>
      <c r="KCD214" s="129"/>
      <c r="KCE214" s="129"/>
      <c r="KCF214" s="129"/>
      <c r="KCG214" s="129"/>
      <c r="KCH214" s="129"/>
      <c r="KCI214" s="129"/>
      <c r="KCJ214" s="129"/>
      <c r="KCK214" s="129"/>
      <c r="KCL214" s="129"/>
      <c r="KCM214" s="129"/>
      <c r="KCN214" s="129"/>
      <c r="KCO214" s="129"/>
      <c r="KCP214" s="129"/>
      <c r="KCQ214" s="129"/>
      <c r="KCR214" s="129"/>
      <c r="KCS214" s="129"/>
      <c r="KCT214" s="129"/>
      <c r="KCU214" s="129"/>
      <c r="KCV214" s="129"/>
      <c r="KCW214" s="129"/>
      <c r="KCX214" s="129"/>
      <c r="KCY214" s="129"/>
      <c r="KCZ214" s="129"/>
      <c r="KDA214" s="129"/>
      <c r="KDB214" s="129"/>
      <c r="KDC214" s="129"/>
      <c r="KDD214" s="129"/>
      <c r="KDE214" s="129"/>
      <c r="KDF214" s="129"/>
      <c r="KDG214" s="129"/>
      <c r="KDH214" s="129"/>
      <c r="KDI214" s="129"/>
      <c r="KDJ214" s="129"/>
      <c r="KDK214" s="129"/>
      <c r="KDL214" s="129"/>
      <c r="KDM214" s="129"/>
      <c r="KDN214" s="129"/>
      <c r="KDO214" s="129"/>
      <c r="KDP214" s="129"/>
      <c r="KDQ214" s="129"/>
      <c r="KDR214" s="129"/>
      <c r="KDS214" s="129"/>
      <c r="KDT214" s="129"/>
      <c r="KDU214" s="129"/>
      <c r="KDV214" s="129"/>
      <c r="KDW214" s="129"/>
      <c r="KDX214" s="129"/>
      <c r="KDY214" s="129"/>
      <c r="KDZ214" s="129"/>
      <c r="KEA214" s="129"/>
      <c r="KEB214" s="129"/>
      <c r="KEC214" s="129"/>
      <c r="KED214" s="129"/>
      <c r="KEE214" s="129"/>
      <c r="KEF214" s="129"/>
      <c r="KEG214" s="129"/>
      <c r="KEH214" s="129"/>
      <c r="KEI214" s="129"/>
      <c r="KEJ214" s="129"/>
      <c r="KEK214" s="129"/>
      <c r="KEL214" s="129"/>
      <c r="KEM214" s="129"/>
      <c r="KEN214" s="129"/>
      <c r="KEO214" s="129"/>
      <c r="KEP214" s="129"/>
      <c r="KEQ214" s="129"/>
      <c r="KER214" s="129"/>
      <c r="KES214" s="129"/>
      <c r="KET214" s="129"/>
      <c r="KEU214" s="129"/>
      <c r="KEV214" s="129"/>
      <c r="KEW214" s="129"/>
      <c r="KEX214" s="129"/>
      <c r="KEY214" s="129"/>
      <c r="KEZ214" s="129"/>
      <c r="KFA214" s="129"/>
      <c r="KFB214" s="129"/>
      <c r="KFC214" s="129"/>
      <c r="KFD214" s="129"/>
      <c r="KFE214" s="129"/>
      <c r="KFF214" s="129"/>
      <c r="KFG214" s="129"/>
      <c r="KFH214" s="129"/>
      <c r="KFI214" s="129"/>
      <c r="KFJ214" s="129"/>
      <c r="KFK214" s="129"/>
      <c r="KFL214" s="129"/>
      <c r="KFM214" s="129"/>
      <c r="KFN214" s="129"/>
      <c r="KFO214" s="129"/>
      <c r="KFP214" s="129"/>
      <c r="KFQ214" s="129"/>
      <c r="KFR214" s="129"/>
      <c r="KFS214" s="129"/>
      <c r="KFT214" s="129"/>
      <c r="KFU214" s="129"/>
      <c r="KFV214" s="129"/>
      <c r="KFW214" s="129"/>
      <c r="KFX214" s="129"/>
      <c r="KFY214" s="129"/>
      <c r="KFZ214" s="129"/>
      <c r="KGA214" s="129"/>
      <c r="KGB214" s="129"/>
      <c r="KGC214" s="129"/>
      <c r="KGD214" s="129"/>
      <c r="KGE214" s="129"/>
      <c r="KGF214" s="129"/>
      <c r="KGG214" s="129"/>
      <c r="KGH214" s="129"/>
      <c r="KGI214" s="129"/>
      <c r="KGJ214" s="129"/>
      <c r="KGK214" s="129"/>
      <c r="KGL214" s="129"/>
      <c r="KGM214" s="129"/>
      <c r="KGN214" s="129"/>
      <c r="KGO214" s="129"/>
      <c r="KGP214" s="129"/>
      <c r="KGQ214" s="129"/>
      <c r="KGR214" s="129"/>
      <c r="KGS214" s="129"/>
      <c r="KGT214" s="129"/>
      <c r="KGU214" s="129"/>
      <c r="KGV214" s="129"/>
      <c r="KGW214" s="129"/>
      <c r="KGX214" s="129"/>
      <c r="KGY214" s="129"/>
      <c r="KGZ214" s="129"/>
      <c r="KHA214" s="129"/>
      <c r="KHB214" s="129"/>
      <c r="KHC214" s="129"/>
      <c r="KHD214" s="129"/>
      <c r="KHE214" s="129"/>
      <c r="KHF214" s="129"/>
      <c r="KHG214" s="129"/>
      <c r="KHH214" s="129"/>
      <c r="KHI214" s="129"/>
      <c r="KHJ214" s="129"/>
      <c r="KHK214" s="129"/>
      <c r="KHL214" s="129"/>
      <c r="KHM214" s="129"/>
      <c r="KHN214" s="129"/>
      <c r="KHO214" s="129"/>
      <c r="KHP214" s="129"/>
      <c r="KHQ214" s="129"/>
      <c r="KHR214" s="129"/>
      <c r="KHS214" s="129"/>
      <c r="KHT214" s="129"/>
      <c r="KHU214" s="129"/>
      <c r="KHV214" s="129"/>
      <c r="KHW214" s="129"/>
      <c r="KHX214" s="129"/>
      <c r="KHY214" s="129"/>
      <c r="KHZ214" s="129"/>
      <c r="KIA214" s="129"/>
      <c r="KIB214" s="129"/>
      <c r="KIC214" s="129"/>
      <c r="KID214" s="129"/>
      <c r="KIE214" s="129"/>
      <c r="KIF214" s="129"/>
      <c r="KIG214" s="129"/>
      <c r="KIH214" s="129"/>
      <c r="KII214" s="129"/>
      <c r="KIJ214" s="129"/>
      <c r="KIK214" s="129"/>
      <c r="KIL214" s="129"/>
      <c r="KIM214" s="129"/>
      <c r="KIN214" s="129"/>
      <c r="KIO214" s="129"/>
      <c r="KIP214" s="129"/>
      <c r="KIQ214" s="129"/>
      <c r="KIR214" s="129"/>
      <c r="KIS214" s="129"/>
      <c r="KIT214" s="129"/>
      <c r="KIU214" s="129"/>
      <c r="KIV214" s="129"/>
      <c r="KIW214" s="129"/>
      <c r="KIX214" s="129"/>
      <c r="KIY214" s="129"/>
      <c r="KIZ214" s="129"/>
      <c r="KJA214" s="129"/>
      <c r="KJB214" s="129"/>
      <c r="KJC214" s="129"/>
      <c r="KJD214" s="129"/>
      <c r="KJE214" s="129"/>
      <c r="KJF214" s="129"/>
      <c r="KJG214" s="129"/>
      <c r="KJH214" s="129"/>
      <c r="KJI214" s="129"/>
      <c r="KJJ214" s="129"/>
      <c r="KJK214" s="129"/>
      <c r="KJL214" s="129"/>
      <c r="KJM214" s="129"/>
      <c r="KJN214" s="129"/>
      <c r="KJO214" s="129"/>
      <c r="KJP214" s="129"/>
      <c r="KJQ214" s="129"/>
      <c r="KJR214" s="129"/>
      <c r="KJS214" s="129"/>
      <c r="KJT214" s="129"/>
      <c r="KJU214" s="129"/>
      <c r="KJV214" s="129"/>
      <c r="KJW214" s="129"/>
      <c r="KJX214" s="129"/>
      <c r="KJY214" s="129"/>
      <c r="KJZ214" s="129"/>
      <c r="KKA214" s="129"/>
      <c r="KKB214" s="129"/>
      <c r="KKC214" s="129"/>
      <c r="KKD214" s="129"/>
      <c r="KKE214" s="129"/>
      <c r="KKF214" s="129"/>
      <c r="KKG214" s="129"/>
      <c r="KKH214" s="129"/>
      <c r="KKI214" s="129"/>
      <c r="KKJ214" s="129"/>
      <c r="KKK214" s="129"/>
      <c r="KKL214" s="129"/>
      <c r="KKM214" s="129"/>
      <c r="KKN214" s="129"/>
      <c r="KKO214" s="129"/>
      <c r="KKP214" s="129"/>
      <c r="KKQ214" s="129"/>
      <c r="KKR214" s="129"/>
      <c r="KKS214" s="129"/>
      <c r="KKT214" s="129"/>
      <c r="KKU214" s="129"/>
      <c r="KKV214" s="129"/>
      <c r="KKW214" s="129"/>
      <c r="KKX214" s="129"/>
      <c r="KKY214" s="129"/>
      <c r="KKZ214" s="129"/>
      <c r="KLA214" s="129"/>
      <c r="KLB214" s="129"/>
      <c r="KLC214" s="129"/>
      <c r="KLD214" s="129"/>
      <c r="KLE214" s="129"/>
      <c r="KLF214" s="129"/>
      <c r="KLG214" s="129"/>
      <c r="KLH214" s="129"/>
      <c r="KLI214" s="129"/>
      <c r="KLJ214" s="129"/>
      <c r="KLK214" s="129"/>
      <c r="KLL214" s="129"/>
      <c r="KLM214" s="129"/>
      <c r="KLN214" s="129"/>
      <c r="KLO214" s="129"/>
      <c r="KLP214" s="129"/>
      <c r="KLQ214" s="129"/>
      <c r="KLR214" s="129"/>
      <c r="KLS214" s="129"/>
      <c r="KLT214" s="129"/>
      <c r="KLU214" s="129"/>
      <c r="KLV214" s="129"/>
      <c r="KLW214" s="129"/>
      <c r="KLX214" s="129"/>
      <c r="KLY214" s="129"/>
      <c r="KLZ214" s="129"/>
      <c r="KMA214" s="129"/>
      <c r="KMB214" s="129"/>
      <c r="KMC214" s="129"/>
      <c r="KMD214" s="129"/>
      <c r="KME214" s="129"/>
      <c r="KMF214" s="129"/>
      <c r="KMG214" s="129"/>
      <c r="KMH214" s="129"/>
      <c r="KMI214" s="129"/>
      <c r="KMJ214" s="129"/>
      <c r="KMK214" s="129"/>
      <c r="KML214" s="129"/>
      <c r="KMM214" s="129"/>
      <c r="KMN214" s="129"/>
      <c r="KMO214" s="129"/>
      <c r="KMP214" s="129"/>
      <c r="KMQ214" s="129"/>
      <c r="KMR214" s="129"/>
      <c r="KMS214" s="129"/>
      <c r="KMT214" s="129"/>
      <c r="KMU214" s="129"/>
      <c r="KMV214" s="129"/>
      <c r="KMW214" s="129"/>
      <c r="KMX214" s="129"/>
      <c r="KMY214" s="129"/>
      <c r="KMZ214" s="129"/>
      <c r="KNA214" s="129"/>
      <c r="KNB214" s="129"/>
      <c r="KNC214" s="129"/>
      <c r="KND214" s="129"/>
      <c r="KNE214" s="129"/>
      <c r="KNF214" s="129"/>
      <c r="KNG214" s="129"/>
      <c r="KNH214" s="129"/>
      <c r="KNI214" s="129"/>
      <c r="KNJ214" s="129"/>
      <c r="KNK214" s="129"/>
      <c r="KNL214" s="129"/>
      <c r="KNM214" s="129"/>
      <c r="KNN214" s="129"/>
      <c r="KNO214" s="129"/>
      <c r="KNP214" s="129"/>
      <c r="KNQ214" s="129"/>
      <c r="KNR214" s="129"/>
      <c r="KNS214" s="129"/>
      <c r="KNT214" s="129"/>
      <c r="KNU214" s="129"/>
      <c r="KNV214" s="129"/>
      <c r="KNW214" s="129"/>
      <c r="KNX214" s="129"/>
      <c r="KNY214" s="129"/>
      <c r="KNZ214" s="129"/>
      <c r="KOA214" s="129"/>
      <c r="KOB214" s="129"/>
      <c r="KOC214" s="129"/>
      <c r="KOD214" s="129"/>
      <c r="KOE214" s="129"/>
      <c r="KOF214" s="129"/>
      <c r="KOG214" s="129"/>
      <c r="KOH214" s="129"/>
      <c r="KOI214" s="129"/>
      <c r="KOJ214" s="129"/>
      <c r="KOK214" s="129"/>
      <c r="KOL214" s="129"/>
      <c r="KOM214" s="129"/>
      <c r="KON214" s="129"/>
      <c r="KOO214" s="129"/>
      <c r="KOP214" s="129"/>
      <c r="KOQ214" s="129"/>
      <c r="KOR214" s="129"/>
      <c r="KOS214" s="129"/>
      <c r="KOT214" s="129"/>
      <c r="KOU214" s="129"/>
      <c r="KOV214" s="129"/>
      <c r="KOW214" s="129"/>
      <c r="KOX214" s="129"/>
      <c r="KOY214" s="129"/>
      <c r="KOZ214" s="129"/>
      <c r="KPA214" s="129"/>
      <c r="KPB214" s="129"/>
      <c r="KPC214" s="129"/>
      <c r="KPD214" s="129"/>
      <c r="KPE214" s="129"/>
      <c r="KPF214" s="129"/>
      <c r="KPG214" s="129"/>
      <c r="KPH214" s="129"/>
      <c r="KPI214" s="129"/>
      <c r="KPJ214" s="129"/>
      <c r="KPK214" s="129"/>
      <c r="KPL214" s="129"/>
      <c r="KPM214" s="129"/>
      <c r="KPN214" s="129"/>
      <c r="KPO214" s="129"/>
      <c r="KPP214" s="129"/>
      <c r="KPQ214" s="129"/>
      <c r="KPR214" s="129"/>
      <c r="KPS214" s="129"/>
      <c r="KPT214" s="129"/>
      <c r="KPU214" s="129"/>
      <c r="KPV214" s="129"/>
      <c r="KPW214" s="129"/>
      <c r="KPX214" s="129"/>
      <c r="KPY214" s="129"/>
      <c r="KPZ214" s="129"/>
      <c r="KQA214" s="129"/>
      <c r="KQB214" s="129"/>
      <c r="KQC214" s="129"/>
      <c r="KQD214" s="129"/>
      <c r="KQE214" s="129"/>
      <c r="KQF214" s="129"/>
      <c r="KQG214" s="129"/>
      <c r="KQH214" s="129"/>
      <c r="KQI214" s="129"/>
      <c r="KQJ214" s="129"/>
      <c r="KQK214" s="129"/>
      <c r="KQL214" s="129"/>
      <c r="KQM214" s="129"/>
      <c r="KQN214" s="129"/>
      <c r="KQO214" s="129"/>
      <c r="KQP214" s="129"/>
      <c r="KQQ214" s="129"/>
      <c r="KQR214" s="129"/>
      <c r="KQS214" s="129"/>
      <c r="KQT214" s="129"/>
      <c r="KQU214" s="129"/>
      <c r="KQV214" s="129"/>
      <c r="KQW214" s="129"/>
      <c r="KQX214" s="129"/>
      <c r="KQY214" s="129"/>
      <c r="KQZ214" s="129"/>
      <c r="KRA214" s="129"/>
      <c r="KRB214" s="129"/>
      <c r="KRC214" s="129"/>
      <c r="KRD214" s="129"/>
      <c r="KRE214" s="129"/>
      <c r="KRF214" s="129"/>
      <c r="KRG214" s="129"/>
      <c r="KRH214" s="129"/>
      <c r="KRI214" s="129"/>
      <c r="KRJ214" s="129"/>
      <c r="KRK214" s="129"/>
      <c r="KRL214" s="129"/>
      <c r="KRM214" s="129"/>
      <c r="KRN214" s="129"/>
      <c r="KRO214" s="129"/>
      <c r="KRP214" s="129"/>
      <c r="KRQ214" s="129"/>
      <c r="KRR214" s="129"/>
      <c r="KRS214" s="129"/>
      <c r="KRT214" s="129"/>
      <c r="KRU214" s="129"/>
      <c r="KRV214" s="129"/>
      <c r="KRW214" s="129"/>
      <c r="KRX214" s="129"/>
      <c r="KRY214" s="129"/>
      <c r="KRZ214" s="129"/>
      <c r="KSA214" s="129"/>
      <c r="KSB214" s="129"/>
      <c r="KSC214" s="129"/>
      <c r="KSD214" s="129"/>
      <c r="KSE214" s="129"/>
      <c r="KSF214" s="129"/>
      <c r="KSG214" s="129"/>
      <c r="KSH214" s="129"/>
      <c r="KSI214" s="129"/>
      <c r="KSJ214" s="129"/>
      <c r="KSK214" s="129"/>
      <c r="KSL214" s="129"/>
      <c r="KSM214" s="129"/>
      <c r="KSN214" s="129"/>
      <c r="KSO214" s="129"/>
      <c r="KSP214" s="129"/>
      <c r="KSQ214" s="129"/>
      <c r="KSR214" s="129"/>
      <c r="KSS214" s="129"/>
      <c r="KST214" s="129"/>
      <c r="KSU214" s="129"/>
      <c r="KSV214" s="129"/>
      <c r="KSW214" s="129"/>
      <c r="KSX214" s="129"/>
      <c r="KSY214" s="129"/>
      <c r="KSZ214" s="129"/>
      <c r="KTA214" s="129"/>
      <c r="KTB214" s="129"/>
      <c r="KTC214" s="129"/>
      <c r="KTD214" s="129"/>
      <c r="KTE214" s="129"/>
      <c r="KTF214" s="129"/>
      <c r="KTG214" s="129"/>
      <c r="KTH214" s="129"/>
      <c r="KTI214" s="129"/>
      <c r="KTJ214" s="129"/>
      <c r="KTK214" s="129"/>
      <c r="KTL214" s="129"/>
      <c r="KTM214" s="129"/>
      <c r="KTN214" s="129"/>
      <c r="KTO214" s="129"/>
      <c r="KTP214" s="129"/>
      <c r="KTQ214" s="129"/>
      <c r="KTR214" s="129"/>
      <c r="KTS214" s="129"/>
      <c r="KTT214" s="129"/>
      <c r="KTU214" s="129"/>
      <c r="KTV214" s="129"/>
      <c r="KTW214" s="129"/>
      <c r="KTX214" s="129"/>
      <c r="KTY214" s="129"/>
      <c r="KTZ214" s="129"/>
      <c r="KUA214" s="129"/>
      <c r="KUB214" s="129"/>
      <c r="KUC214" s="129"/>
      <c r="KUD214" s="129"/>
      <c r="KUE214" s="129"/>
      <c r="KUF214" s="129"/>
      <c r="KUG214" s="129"/>
      <c r="KUH214" s="129"/>
      <c r="KUI214" s="129"/>
      <c r="KUJ214" s="129"/>
      <c r="KUK214" s="129"/>
      <c r="KUL214" s="129"/>
      <c r="KUM214" s="129"/>
      <c r="KUN214" s="129"/>
      <c r="KUO214" s="129"/>
      <c r="KUP214" s="129"/>
      <c r="KUQ214" s="129"/>
      <c r="KUR214" s="129"/>
      <c r="KUS214" s="129"/>
      <c r="KUT214" s="129"/>
      <c r="KUU214" s="129"/>
      <c r="KUV214" s="129"/>
      <c r="KUW214" s="129"/>
      <c r="KUX214" s="129"/>
      <c r="KUY214" s="129"/>
      <c r="KUZ214" s="129"/>
      <c r="KVA214" s="129"/>
      <c r="KVB214" s="129"/>
      <c r="KVC214" s="129"/>
      <c r="KVD214" s="129"/>
      <c r="KVE214" s="129"/>
      <c r="KVF214" s="129"/>
      <c r="KVG214" s="129"/>
      <c r="KVH214" s="129"/>
      <c r="KVI214" s="129"/>
      <c r="KVJ214" s="129"/>
      <c r="KVK214" s="129"/>
      <c r="KVL214" s="129"/>
      <c r="KVM214" s="129"/>
      <c r="KVN214" s="129"/>
      <c r="KVO214" s="129"/>
      <c r="KVP214" s="129"/>
      <c r="KVQ214" s="129"/>
      <c r="KVR214" s="129"/>
      <c r="KVS214" s="129"/>
      <c r="KVT214" s="129"/>
      <c r="KVU214" s="129"/>
      <c r="KVV214" s="129"/>
      <c r="KVW214" s="129"/>
      <c r="KVX214" s="129"/>
      <c r="KVY214" s="129"/>
      <c r="KVZ214" s="129"/>
      <c r="KWA214" s="129"/>
      <c r="KWB214" s="129"/>
      <c r="KWC214" s="129"/>
      <c r="KWD214" s="129"/>
      <c r="KWE214" s="129"/>
      <c r="KWF214" s="129"/>
      <c r="KWG214" s="129"/>
      <c r="KWH214" s="129"/>
      <c r="KWI214" s="129"/>
      <c r="KWJ214" s="129"/>
      <c r="KWK214" s="129"/>
      <c r="KWL214" s="129"/>
      <c r="KWM214" s="129"/>
      <c r="KWN214" s="129"/>
      <c r="KWO214" s="129"/>
      <c r="KWP214" s="129"/>
      <c r="KWQ214" s="129"/>
      <c r="KWR214" s="129"/>
      <c r="KWS214" s="129"/>
      <c r="KWT214" s="129"/>
      <c r="KWU214" s="129"/>
      <c r="KWV214" s="129"/>
      <c r="KWW214" s="129"/>
      <c r="KWX214" s="129"/>
      <c r="KWY214" s="129"/>
      <c r="KWZ214" s="129"/>
      <c r="KXA214" s="129"/>
      <c r="KXB214" s="129"/>
      <c r="KXC214" s="129"/>
      <c r="KXD214" s="129"/>
      <c r="KXE214" s="129"/>
      <c r="KXF214" s="129"/>
      <c r="KXG214" s="129"/>
      <c r="KXH214" s="129"/>
      <c r="KXI214" s="129"/>
      <c r="KXJ214" s="129"/>
      <c r="KXK214" s="129"/>
      <c r="KXL214" s="129"/>
      <c r="KXM214" s="129"/>
      <c r="KXN214" s="129"/>
      <c r="KXO214" s="129"/>
      <c r="KXP214" s="129"/>
      <c r="KXQ214" s="129"/>
      <c r="KXR214" s="129"/>
      <c r="KXS214" s="129"/>
      <c r="KXT214" s="129"/>
      <c r="KXU214" s="129"/>
      <c r="KXV214" s="129"/>
      <c r="KXW214" s="129"/>
      <c r="KXX214" s="129"/>
      <c r="KXY214" s="129"/>
      <c r="KXZ214" s="129"/>
      <c r="KYA214" s="129"/>
      <c r="KYB214" s="129"/>
      <c r="KYC214" s="129"/>
      <c r="KYD214" s="129"/>
      <c r="KYE214" s="129"/>
      <c r="KYF214" s="129"/>
      <c r="KYG214" s="129"/>
      <c r="KYH214" s="129"/>
      <c r="KYI214" s="129"/>
      <c r="KYJ214" s="129"/>
      <c r="KYK214" s="129"/>
      <c r="KYL214" s="129"/>
      <c r="KYM214" s="129"/>
      <c r="KYN214" s="129"/>
      <c r="KYO214" s="129"/>
      <c r="KYP214" s="129"/>
      <c r="KYQ214" s="129"/>
      <c r="KYR214" s="129"/>
      <c r="KYS214" s="129"/>
      <c r="KYT214" s="129"/>
      <c r="KYU214" s="129"/>
      <c r="KYV214" s="129"/>
      <c r="KYW214" s="129"/>
      <c r="KYX214" s="129"/>
      <c r="KYY214" s="129"/>
      <c r="KYZ214" s="129"/>
      <c r="KZA214" s="129"/>
      <c r="KZB214" s="129"/>
      <c r="KZC214" s="129"/>
      <c r="KZD214" s="129"/>
      <c r="KZE214" s="129"/>
      <c r="KZF214" s="129"/>
      <c r="KZG214" s="129"/>
      <c r="KZH214" s="129"/>
      <c r="KZI214" s="129"/>
      <c r="KZJ214" s="129"/>
      <c r="KZK214" s="129"/>
      <c r="KZL214" s="129"/>
      <c r="KZM214" s="129"/>
      <c r="KZN214" s="129"/>
      <c r="KZO214" s="129"/>
      <c r="KZP214" s="129"/>
      <c r="KZQ214" s="129"/>
      <c r="KZR214" s="129"/>
      <c r="KZS214" s="129"/>
      <c r="KZT214" s="129"/>
      <c r="KZU214" s="129"/>
      <c r="KZV214" s="129"/>
      <c r="KZW214" s="129"/>
      <c r="KZX214" s="129"/>
      <c r="KZY214" s="129"/>
      <c r="KZZ214" s="129"/>
      <c r="LAA214" s="129"/>
      <c r="LAB214" s="129"/>
      <c r="LAC214" s="129"/>
      <c r="LAD214" s="129"/>
      <c r="LAE214" s="129"/>
      <c r="LAF214" s="129"/>
      <c r="LAG214" s="129"/>
      <c r="LAH214" s="129"/>
      <c r="LAI214" s="129"/>
      <c r="LAJ214" s="129"/>
      <c r="LAK214" s="129"/>
      <c r="LAL214" s="129"/>
      <c r="LAM214" s="129"/>
      <c r="LAN214" s="129"/>
      <c r="LAO214" s="129"/>
      <c r="LAP214" s="129"/>
      <c r="LAQ214" s="129"/>
      <c r="LAR214" s="129"/>
      <c r="LAS214" s="129"/>
      <c r="LAT214" s="129"/>
      <c r="LAU214" s="129"/>
      <c r="LAV214" s="129"/>
      <c r="LAW214" s="129"/>
      <c r="LAX214" s="129"/>
      <c r="LAY214" s="129"/>
      <c r="LAZ214" s="129"/>
      <c r="LBA214" s="129"/>
      <c r="LBB214" s="129"/>
      <c r="LBC214" s="129"/>
      <c r="LBD214" s="129"/>
      <c r="LBE214" s="129"/>
      <c r="LBF214" s="129"/>
      <c r="LBG214" s="129"/>
      <c r="LBH214" s="129"/>
      <c r="LBI214" s="129"/>
      <c r="LBJ214" s="129"/>
      <c r="LBK214" s="129"/>
      <c r="LBL214" s="129"/>
      <c r="LBM214" s="129"/>
      <c r="LBN214" s="129"/>
      <c r="LBO214" s="129"/>
      <c r="LBP214" s="129"/>
      <c r="LBQ214" s="129"/>
      <c r="LBR214" s="129"/>
      <c r="LBS214" s="129"/>
      <c r="LBT214" s="129"/>
      <c r="LBU214" s="129"/>
      <c r="LBV214" s="129"/>
      <c r="LBW214" s="129"/>
      <c r="LBX214" s="129"/>
      <c r="LBY214" s="129"/>
      <c r="LBZ214" s="129"/>
      <c r="LCA214" s="129"/>
      <c r="LCB214" s="129"/>
      <c r="LCC214" s="129"/>
      <c r="LCD214" s="129"/>
      <c r="LCE214" s="129"/>
      <c r="LCF214" s="129"/>
      <c r="LCG214" s="129"/>
      <c r="LCH214" s="129"/>
      <c r="LCI214" s="129"/>
      <c r="LCJ214" s="129"/>
      <c r="LCK214" s="129"/>
      <c r="LCL214" s="129"/>
      <c r="LCM214" s="129"/>
      <c r="LCN214" s="129"/>
      <c r="LCO214" s="129"/>
      <c r="LCP214" s="129"/>
      <c r="LCQ214" s="129"/>
      <c r="LCR214" s="129"/>
      <c r="LCS214" s="129"/>
      <c r="LCT214" s="129"/>
      <c r="LCU214" s="129"/>
      <c r="LCV214" s="129"/>
      <c r="LCW214" s="129"/>
      <c r="LCX214" s="129"/>
      <c r="LCY214" s="129"/>
      <c r="LCZ214" s="129"/>
      <c r="LDA214" s="129"/>
      <c r="LDB214" s="129"/>
      <c r="LDC214" s="129"/>
      <c r="LDD214" s="129"/>
      <c r="LDE214" s="129"/>
      <c r="LDF214" s="129"/>
      <c r="LDG214" s="129"/>
      <c r="LDH214" s="129"/>
      <c r="LDI214" s="129"/>
      <c r="LDJ214" s="129"/>
      <c r="LDK214" s="129"/>
      <c r="LDL214" s="129"/>
      <c r="LDM214" s="129"/>
      <c r="LDN214" s="129"/>
      <c r="LDO214" s="129"/>
      <c r="LDP214" s="129"/>
      <c r="LDQ214" s="129"/>
      <c r="LDR214" s="129"/>
      <c r="LDS214" s="129"/>
      <c r="LDT214" s="129"/>
      <c r="LDU214" s="129"/>
      <c r="LDV214" s="129"/>
      <c r="LDW214" s="129"/>
      <c r="LDX214" s="129"/>
      <c r="LDY214" s="129"/>
      <c r="LDZ214" s="129"/>
      <c r="LEA214" s="129"/>
      <c r="LEB214" s="129"/>
      <c r="LEC214" s="129"/>
      <c r="LED214" s="129"/>
      <c r="LEE214" s="129"/>
      <c r="LEF214" s="129"/>
      <c r="LEG214" s="129"/>
      <c r="LEH214" s="129"/>
      <c r="LEI214" s="129"/>
      <c r="LEJ214" s="129"/>
      <c r="LEK214" s="129"/>
      <c r="LEL214" s="129"/>
      <c r="LEM214" s="129"/>
      <c r="LEN214" s="129"/>
      <c r="LEO214" s="129"/>
      <c r="LEP214" s="129"/>
      <c r="LEQ214" s="129"/>
      <c r="LER214" s="129"/>
      <c r="LES214" s="129"/>
      <c r="LET214" s="129"/>
      <c r="LEU214" s="129"/>
      <c r="LEV214" s="129"/>
      <c r="LEW214" s="129"/>
      <c r="LEX214" s="129"/>
      <c r="LEY214" s="129"/>
      <c r="LEZ214" s="129"/>
      <c r="LFA214" s="129"/>
      <c r="LFB214" s="129"/>
      <c r="LFC214" s="129"/>
      <c r="LFD214" s="129"/>
      <c r="LFE214" s="129"/>
      <c r="LFF214" s="129"/>
      <c r="LFG214" s="129"/>
      <c r="LFH214" s="129"/>
      <c r="LFI214" s="129"/>
      <c r="LFJ214" s="129"/>
      <c r="LFK214" s="129"/>
      <c r="LFL214" s="129"/>
      <c r="LFM214" s="129"/>
      <c r="LFN214" s="129"/>
      <c r="LFO214" s="129"/>
      <c r="LFP214" s="129"/>
      <c r="LFQ214" s="129"/>
      <c r="LFR214" s="129"/>
      <c r="LFS214" s="129"/>
      <c r="LFT214" s="129"/>
      <c r="LFU214" s="129"/>
      <c r="LFV214" s="129"/>
      <c r="LFW214" s="129"/>
      <c r="LFX214" s="129"/>
      <c r="LFY214" s="129"/>
      <c r="LFZ214" s="129"/>
      <c r="LGA214" s="129"/>
      <c r="LGB214" s="129"/>
      <c r="LGC214" s="129"/>
      <c r="LGD214" s="129"/>
      <c r="LGE214" s="129"/>
      <c r="LGF214" s="129"/>
      <c r="LGG214" s="129"/>
      <c r="LGH214" s="129"/>
      <c r="LGI214" s="129"/>
      <c r="LGJ214" s="129"/>
      <c r="LGK214" s="129"/>
      <c r="LGL214" s="129"/>
      <c r="LGM214" s="129"/>
      <c r="LGN214" s="129"/>
      <c r="LGO214" s="129"/>
      <c r="LGP214" s="129"/>
      <c r="LGQ214" s="129"/>
      <c r="LGR214" s="129"/>
      <c r="LGS214" s="129"/>
      <c r="LGT214" s="129"/>
      <c r="LGU214" s="129"/>
      <c r="LGV214" s="129"/>
      <c r="LGW214" s="129"/>
      <c r="LGX214" s="129"/>
      <c r="LGY214" s="129"/>
      <c r="LGZ214" s="129"/>
      <c r="LHA214" s="129"/>
      <c r="LHB214" s="129"/>
      <c r="LHC214" s="129"/>
      <c r="LHD214" s="129"/>
      <c r="LHE214" s="129"/>
      <c r="LHF214" s="129"/>
      <c r="LHG214" s="129"/>
      <c r="LHH214" s="129"/>
      <c r="LHI214" s="129"/>
      <c r="LHJ214" s="129"/>
      <c r="LHK214" s="129"/>
      <c r="LHL214" s="129"/>
      <c r="LHM214" s="129"/>
      <c r="LHN214" s="129"/>
      <c r="LHO214" s="129"/>
      <c r="LHP214" s="129"/>
      <c r="LHQ214" s="129"/>
      <c r="LHR214" s="129"/>
      <c r="LHS214" s="129"/>
      <c r="LHT214" s="129"/>
      <c r="LHU214" s="129"/>
      <c r="LHV214" s="129"/>
      <c r="LHW214" s="129"/>
      <c r="LHX214" s="129"/>
      <c r="LHY214" s="129"/>
      <c r="LHZ214" s="129"/>
      <c r="LIA214" s="129"/>
      <c r="LIB214" s="129"/>
      <c r="LIC214" s="129"/>
      <c r="LID214" s="129"/>
      <c r="LIE214" s="129"/>
      <c r="LIF214" s="129"/>
      <c r="LIG214" s="129"/>
      <c r="LIH214" s="129"/>
      <c r="LII214" s="129"/>
      <c r="LIJ214" s="129"/>
      <c r="LIK214" s="129"/>
      <c r="LIL214" s="129"/>
      <c r="LIM214" s="129"/>
      <c r="LIN214" s="129"/>
      <c r="LIO214" s="129"/>
      <c r="LIP214" s="129"/>
      <c r="LIQ214" s="129"/>
      <c r="LIR214" s="129"/>
      <c r="LIS214" s="129"/>
      <c r="LIT214" s="129"/>
      <c r="LIU214" s="129"/>
      <c r="LIV214" s="129"/>
      <c r="LIW214" s="129"/>
      <c r="LIX214" s="129"/>
      <c r="LIY214" s="129"/>
      <c r="LIZ214" s="129"/>
      <c r="LJA214" s="129"/>
      <c r="LJB214" s="129"/>
      <c r="LJC214" s="129"/>
      <c r="LJD214" s="129"/>
      <c r="LJE214" s="129"/>
      <c r="LJF214" s="129"/>
      <c r="LJG214" s="129"/>
      <c r="LJH214" s="129"/>
      <c r="LJI214" s="129"/>
      <c r="LJJ214" s="129"/>
      <c r="LJK214" s="129"/>
      <c r="LJL214" s="129"/>
      <c r="LJM214" s="129"/>
      <c r="LJN214" s="129"/>
      <c r="LJO214" s="129"/>
      <c r="LJP214" s="129"/>
      <c r="LJQ214" s="129"/>
      <c r="LJR214" s="129"/>
      <c r="LJS214" s="129"/>
      <c r="LJT214" s="129"/>
      <c r="LJU214" s="129"/>
      <c r="LJV214" s="129"/>
      <c r="LJW214" s="129"/>
      <c r="LJX214" s="129"/>
      <c r="LJY214" s="129"/>
      <c r="LJZ214" s="129"/>
      <c r="LKA214" s="129"/>
      <c r="LKB214" s="129"/>
      <c r="LKC214" s="129"/>
      <c r="LKD214" s="129"/>
      <c r="LKE214" s="129"/>
      <c r="LKF214" s="129"/>
      <c r="LKG214" s="129"/>
      <c r="LKH214" s="129"/>
      <c r="LKI214" s="129"/>
      <c r="LKJ214" s="129"/>
      <c r="LKK214" s="129"/>
      <c r="LKL214" s="129"/>
      <c r="LKM214" s="129"/>
      <c r="LKN214" s="129"/>
      <c r="LKO214" s="129"/>
      <c r="LKP214" s="129"/>
      <c r="LKQ214" s="129"/>
      <c r="LKR214" s="129"/>
      <c r="LKS214" s="129"/>
      <c r="LKT214" s="129"/>
      <c r="LKU214" s="129"/>
      <c r="LKV214" s="129"/>
      <c r="LKW214" s="129"/>
      <c r="LKX214" s="129"/>
      <c r="LKY214" s="129"/>
      <c r="LKZ214" s="129"/>
      <c r="LLA214" s="129"/>
      <c r="LLB214" s="129"/>
      <c r="LLC214" s="129"/>
      <c r="LLD214" s="129"/>
      <c r="LLE214" s="129"/>
      <c r="LLF214" s="129"/>
      <c r="LLG214" s="129"/>
      <c r="LLH214" s="129"/>
      <c r="LLI214" s="129"/>
      <c r="LLJ214" s="129"/>
      <c r="LLK214" s="129"/>
      <c r="LLL214" s="129"/>
      <c r="LLM214" s="129"/>
      <c r="LLN214" s="129"/>
      <c r="LLO214" s="129"/>
      <c r="LLP214" s="129"/>
      <c r="LLQ214" s="129"/>
      <c r="LLR214" s="129"/>
      <c r="LLS214" s="129"/>
      <c r="LLT214" s="129"/>
      <c r="LLU214" s="129"/>
      <c r="LLV214" s="129"/>
      <c r="LLW214" s="129"/>
      <c r="LLX214" s="129"/>
      <c r="LLY214" s="129"/>
      <c r="LLZ214" s="129"/>
      <c r="LMA214" s="129"/>
      <c r="LMB214" s="129"/>
      <c r="LMC214" s="129"/>
      <c r="LMD214" s="129"/>
      <c r="LME214" s="129"/>
      <c r="LMF214" s="129"/>
      <c r="LMG214" s="129"/>
      <c r="LMH214" s="129"/>
      <c r="LMI214" s="129"/>
      <c r="LMJ214" s="129"/>
      <c r="LMK214" s="129"/>
      <c r="LML214" s="129"/>
      <c r="LMM214" s="129"/>
      <c r="LMN214" s="129"/>
      <c r="LMO214" s="129"/>
      <c r="LMP214" s="129"/>
      <c r="LMQ214" s="129"/>
      <c r="LMR214" s="129"/>
      <c r="LMS214" s="129"/>
      <c r="LMT214" s="129"/>
      <c r="LMU214" s="129"/>
      <c r="LMV214" s="129"/>
      <c r="LMW214" s="129"/>
      <c r="LMX214" s="129"/>
      <c r="LMY214" s="129"/>
      <c r="LMZ214" s="129"/>
      <c r="LNA214" s="129"/>
      <c r="LNB214" s="129"/>
      <c r="LNC214" s="129"/>
      <c r="LND214" s="129"/>
      <c r="LNE214" s="129"/>
      <c r="LNF214" s="129"/>
      <c r="LNG214" s="129"/>
      <c r="LNH214" s="129"/>
      <c r="LNI214" s="129"/>
      <c r="LNJ214" s="129"/>
      <c r="LNK214" s="129"/>
      <c r="LNL214" s="129"/>
      <c r="LNM214" s="129"/>
      <c r="LNN214" s="129"/>
      <c r="LNO214" s="129"/>
      <c r="LNP214" s="129"/>
      <c r="LNQ214" s="129"/>
      <c r="LNR214" s="129"/>
      <c r="LNS214" s="129"/>
      <c r="LNT214" s="129"/>
      <c r="LNU214" s="129"/>
      <c r="LNV214" s="129"/>
      <c r="LNW214" s="129"/>
      <c r="LNX214" s="129"/>
      <c r="LNY214" s="129"/>
      <c r="LNZ214" s="129"/>
      <c r="LOA214" s="129"/>
      <c r="LOB214" s="129"/>
      <c r="LOC214" s="129"/>
      <c r="LOD214" s="129"/>
      <c r="LOE214" s="129"/>
      <c r="LOF214" s="129"/>
      <c r="LOG214" s="129"/>
      <c r="LOH214" s="129"/>
      <c r="LOI214" s="129"/>
      <c r="LOJ214" s="129"/>
      <c r="LOK214" s="129"/>
      <c r="LOL214" s="129"/>
      <c r="LOM214" s="129"/>
      <c r="LON214" s="129"/>
      <c r="LOO214" s="129"/>
      <c r="LOP214" s="129"/>
      <c r="LOQ214" s="129"/>
      <c r="LOR214" s="129"/>
      <c r="LOS214" s="129"/>
      <c r="LOT214" s="129"/>
      <c r="LOU214" s="129"/>
      <c r="LOV214" s="129"/>
      <c r="LOW214" s="129"/>
      <c r="LOX214" s="129"/>
      <c r="LOY214" s="129"/>
      <c r="LOZ214" s="129"/>
      <c r="LPA214" s="129"/>
      <c r="LPB214" s="129"/>
      <c r="LPC214" s="129"/>
      <c r="LPD214" s="129"/>
      <c r="LPE214" s="129"/>
      <c r="LPF214" s="129"/>
      <c r="LPG214" s="129"/>
      <c r="LPH214" s="129"/>
      <c r="LPI214" s="129"/>
      <c r="LPJ214" s="129"/>
      <c r="LPK214" s="129"/>
      <c r="LPL214" s="129"/>
      <c r="LPM214" s="129"/>
      <c r="LPN214" s="129"/>
      <c r="LPO214" s="129"/>
      <c r="LPP214" s="129"/>
      <c r="LPQ214" s="129"/>
      <c r="LPR214" s="129"/>
      <c r="LPS214" s="129"/>
      <c r="LPT214" s="129"/>
      <c r="LPU214" s="129"/>
      <c r="LPV214" s="129"/>
      <c r="LPW214" s="129"/>
      <c r="LPX214" s="129"/>
      <c r="LPY214" s="129"/>
      <c r="LPZ214" s="129"/>
      <c r="LQA214" s="129"/>
      <c r="LQB214" s="129"/>
      <c r="LQC214" s="129"/>
      <c r="LQD214" s="129"/>
      <c r="LQE214" s="129"/>
      <c r="LQF214" s="129"/>
      <c r="LQG214" s="129"/>
      <c r="LQH214" s="129"/>
      <c r="LQI214" s="129"/>
      <c r="LQJ214" s="129"/>
      <c r="LQK214" s="129"/>
      <c r="LQL214" s="129"/>
      <c r="LQM214" s="129"/>
      <c r="LQN214" s="129"/>
      <c r="LQO214" s="129"/>
      <c r="LQP214" s="129"/>
      <c r="LQQ214" s="129"/>
      <c r="LQR214" s="129"/>
      <c r="LQS214" s="129"/>
      <c r="LQT214" s="129"/>
      <c r="LQU214" s="129"/>
      <c r="LQV214" s="129"/>
      <c r="LQW214" s="129"/>
      <c r="LQX214" s="129"/>
      <c r="LQY214" s="129"/>
      <c r="LQZ214" s="129"/>
      <c r="LRA214" s="129"/>
      <c r="LRB214" s="129"/>
      <c r="LRC214" s="129"/>
      <c r="LRD214" s="129"/>
      <c r="LRE214" s="129"/>
      <c r="LRF214" s="129"/>
      <c r="LRG214" s="129"/>
      <c r="LRH214" s="129"/>
      <c r="LRI214" s="129"/>
      <c r="LRJ214" s="129"/>
      <c r="LRK214" s="129"/>
      <c r="LRL214" s="129"/>
      <c r="LRM214" s="129"/>
      <c r="LRN214" s="129"/>
      <c r="LRO214" s="129"/>
      <c r="LRP214" s="129"/>
      <c r="LRQ214" s="129"/>
      <c r="LRR214" s="129"/>
      <c r="LRS214" s="129"/>
      <c r="LRT214" s="129"/>
      <c r="LRU214" s="129"/>
      <c r="LRV214" s="129"/>
      <c r="LRW214" s="129"/>
      <c r="LRX214" s="129"/>
      <c r="LRY214" s="129"/>
      <c r="LRZ214" s="129"/>
      <c r="LSA214" s="129"/>
      <c r="LSB214" s="129"/>
      <c r="LSC214" s="129"/>
      <c r="LSD214" s="129"/>
      <c r="LSE214" s="129"/>
      <c r="LSF214" s="129"/>
      <c r="LSG214" s="129"/>
      <c r="LSH214" s="129"/>
      <c r="LSI214" s="129"/>
      <c r="LSJ214" s="129"/>
      <c r="LSK214" s="129"/>
      <c r="LSL214" s="129"/>
      <c r="LSM214" s="129"/>
      <c r="LSN214" s="129"/>
      <c r="LSO214" s="129"/>
      <c r="LSP214" s="129"/>
      <c r="LSQ214" s="129"/>
      <c r="LSR214" s="129"/>
      <c r="LSS214" s="129"/>
      <c r="LST214" s="129"/>
      <c r="LSU214" s="129"/>
      <c r="LSV214" s="129"/>
      <c r="LSW214" s="129"/>
      <c r="LSX214" s="129"/>
      <c r="LSY214" s="129"/>
      <c r="LSZ214" s="129"/>
      <c r="LTA214" s="129"/>
      <c r="LTB214" s="129"/>
      <c r="LTC214" s="129"/>
      <c r="LTD214" s="129"/>
      <c r="LTE214" s="129"/>
      <c r="LTF214" s="129"/>
      <c r="LTG214" s="129"/>
      <c r="LTH214" s="129"/>
      <c r="LTI214" s="129"/>
      <c r="LTJ214" s="129"/>
      <c r="LTK214" s="129"/>
      <c r="LTL214" s="129"/>
      <c r="LTM214" s="129"/>
      <c r="LTN214" s="129"/>
      <c r="LTO214" s="129"/>
      <c r="LTP214" s="129"/>
      <c r="LTQ214" s="129"/>
      <c r="LTR214" s="129"/>
      <c r="LTS214" s="129"/>
      <c r="LTT214" s="129"/>
      <c r="LTU214" s="129"/>
      <c r="LTV214" s="129"/>
      <c r="LTW214" s="129"/>
      <c r="LTX214" s="129"/>
      <c r="LTY214" s="129"/>
      <c r="LTZ214" s="129"/>
      <c r="LUA214" s="129"/>
      <c r="LUB214" s="129"/>
      <c r="LUC214" s="129"/>
      <c r="LUD214" s="129"/>
      <c r="LUE214" s="129"/>
      <c r="LUF214" s="129"/>
      <c r="LUG214" s="129"/>
      <c r="LUH214" s="129"/>
      <c r="LUI214" s="129"/>
      <c r="LUJ214" s="129"/>
      <c r="LUK214" s="129"/>
      <c r="LUL214" s="129"/>
      <c r="LUM214" s="129"/>
      <c r="LUN214" s="129"/>
      <c r="LUO214" s="129"/>
      <c r="LUP214" s="129"/>
      <c r="LUQ214" s="129"/>
      <c r="LUR214" s="129"/>
      <c r="LUS214" s="129"/>
      <c r="LUT214" s="129"/>
      <c r="LUU214" s="129"/>
      <c r="LUV214" s="129"/>
      <c r="LUW214" s="129"/>
      <c r="LUX214" s="129"/>
      <c r="LUY214" s="129"/>
      <c r="LUZ214" s="129"/>
      <c r="LVA214" s="129"/>
      <c r="LVB214" s="129"/>
      <c r="LVC214" s="129"/>
      <c r="LVD214" s="129"/>
      <c r="LVE214" s="129"/>
      <c r="LVF214" s="129"/>
      <c r="LVG214" s="129"/>
      <c r="LVH214" s="129"/>
      <c r="LVI214" s="129"/>
      <c r="LVJ214" s="129"/>
      <c r="LVK214" s="129"/>
      <c r="LVL214" s="129"/>
      <c r="LVM214" s="129"/>
      <c r="LVN214" s="129"/>
      <c r="LVO214" s="129"/>
      <c r="LVP214" s="129"/>
      <c r="LVQ214" s="129"/>
      <c r="LVR214" s="129"/>
      <c r="LVS214" s="129"/>
      <c r="LVT214" s="129"/>
      <c r="LVU214" s="129"/>
      <c r="LVV214" s="129"/>
      <c r="LVW214" s="129"/>
      <c r="LVX214" s="129"/>
      <c r="LVY214" s="129"/>
      <c r="LVZ214" s="129"/>
      <c r="LWA214" s="129"/>
      <c r="LWB214" s="129"/>
      <c r="LWC214" s="129"/>
      <c r="LWD214" s="129"/>
      <c r="LWE214" s="129"/>
      <c r="LWF214" s="129"/>
      <c r="LWG214" s="129"/>
      <c r="LWH214" s="129"/>
      <c r="LWI214" s="129"/>
      <c r="LWJ214" s="129"/>
      <c r="LWK214" s="129"/>
      <c r="LWL214" s="129"/>
      <c r="LWM214" s="129"/>
      <c r="LWN214" s="129"/>
      <c r="LWO214" s="129"/>
      <c r="LWP214" s="129"/>
      <c r="LWQ214" s="129"/>
      <c r="LWR214" s="129"/>
      <c r="LWS214" s="129"/>
      <c r="LWT214" s="129"/>
      <c r="LWU214" s="129"/>
      <c r="LWV214" s="129"/>
      <c r="LWW214" s="129"/>
      <c r="LWX214" s="129"/>
      <c r="LWY214" s="129"/>
      <c r="LWZ214" s="129"/>
      <c r="LXA214" s="129"/>
      <c r="LXB214" s="129"/>
      <c r="LXC214" s="129"/>
      <c r="LXD214" s="129"/>
      <c r="LXE214" s="129"/>
      <c r="LXF214" s="129"/>
      <c r="LXG214" s="129"/>
      <c r="LXH214" s="129"/>
      <c r="LXI214" s="129"/>
      <c r="LXJ214" s="129"/>
      <c r="LXK214" s="129"/>
      <c r="LXL214" s="129"/>
      <c r="LXM214" s="129"/>
      <c r="LXN214" s="129"/>
      <c r="LXO214" s="129"/>
      <c r="LXP214" s="129"/>
      <c r="LXQ214" s="129"/>
      <c r="LXR214" s="129"/>
      <c r="LXS214" s="129"/>
      <c r="LXT214" s="129"/>
      <c r="LXU214" s="129"/>
      <c r="LXV214" s="129"/>
      <c r="LXW214" s="129"/>
      <c r="LXX214" s="129"/>
      <c r="LXY214" s="129"/>
      <c r="LXZ214" s="129"/>
      <c r="LYA214" s="129"/>
      <c r="LYB214" s="129"/>
      <c r="LYC214" s="129"/>
      <c r="LYD214" s="129"/>
      <c r="LYE214" s="129"/>
      <c r="LYF214" s="129"/>
      <c r="LYG214" s="129"/>
      <c r="LYH214" s="129"/>
      <c r="LYI214" s="129"/>
      <c r="LYJ214" s="129"/>
      <c r="LYK214" s="129"/>
      <c r="LYL214" s="129"/>
      <c r="LYM214" s="129"/>
      <c r="LYN214" s="129"/>
      <c r="LYO214" s="129"/>
      <c r="LYP214" s="129"/>
      <c r="LYQ214" s="129"/>
      <c r="LYR214" s="129"/>
      <c r="LYS214" s="129"/>
      <c r="LYT214" s="129"/>
      <c r="LYU214" s="129"/>
      <c r="LYV214" s="129"/>
      <c r="LYW214" s="129"/>
      <c r="LYX214" s="129"/>
      <c r="LYY214" s="129"/>
      <c r="LYZ214" s="129"/>
      <c r="LZA214" s="129"/>
      <c r="LZB214" s="129"/>
      <c r="LZC214" s="129"/>
      <c r="LZD214" s="129"/>
      <c r="LZE214" s="129"/>
      <c r="LZF214" s="129"/>
      <c r="LZG214" s="129"/>
      <c r="LZH214" s="129"/>
      <c r="LZI214" s="129"/>
      <c r="LZJ214" s="129"/>
      <c r="LZK214" s="129"/>
      <c r="LZL214" s="129"/>
      <c r="LZM214" s="129"/>
      <c r="LZN214" s="129"/>
      <c r="LZO214" s="129"/>
      <c r="LZP214" s="129"/>
      <c r="LZQ214" s="129"/>
      <c r="LZR214" s="129"/>
      <c r="LZS214" s="129"/>
      <c r="LZT214" s="129"/>
      <c r="LZU214" s="129"/>
      <c r="LZV214" s="129"/>
      <c r="LZW214" s="129"/>
      <c r="LZX214" s="129"/>
      <c r="LZY214" s="129"/>
      <c r="LZZ214" s="129"/>
      <c r="MAA214" s="129"/>
      <c r="MAB214" s="129"/>
      <c r="MAC214" s="129"/>
      <c r="MAD214" s="129"/>
      <c r="MAE214" s="129"/>
      <c r="MAF214" s="129"/>
      <c r="MAG214" s="129"/>
      <c r="MAH214" s="129"/>
      <c r="MAI214" s="129"/>
      <c r="MAJ214" s="129"/>
      <c r="MAK214" s="129"/>
      <c r="MAL214" s="129"/>
      <c r="MAM214" s="129"/>
      <c r="MAN214" s="129"/>
      <c r="MAO214" s="129"/>
      <c r="MAP214" s="129"/>
      <c r="MAQ214" s="129"/>
      <c r="MAR214" s="129"/>
      <c r="MAS214" s="129"/>
      <c r="MAT214" s="129"/>
      <c r="MAU214" s="129"/>
      <c r="MAV214" s="129"/>
      <c r="MAW214" s="129"/>
      <c r="MAX214" s="129"/>
      <c r="MAY214" s="129"/>
      <c r="MAZ214" s="129"/>
      <c r="MBA214" s="129"/>
      <c r="MBB214" s="129"/>
      <c r="MBC214" s="129"/>
      <c r="MBD214" s="129"/>
      <c r="MBE214" s="129"/>
      <c r="MBF214" s="129"/>
      <c r="MBG214" s="129"/>
      <c r="MBH214" s="129"/>
      <c r="MBI214" s="129"/>
      <c r="MBJ214" s="129"/>
      <c r="MBK214" s="129"/>
      <c r="MBL214" s="129"/>
      <c r="MBM214" s="129"/>
      <c r="MBN214" s="129"/>
      <c r="MBO214" s="129"/>
      <c r="MBP214" s="129"/>
      <c r="MBQ214" s="129"/>
      <c r="MBR214" s="129"/>
      <c r="MBS214" s="129"/>
      <c r="MBT214" s="129"/>
      <c r="MBU214" s="129"/>
      <c r="MBV214" s="129"/>
      <c r="MBW214" s="129"/>
      <c r="MBX214" s="129"/>
      <c r="MBY214" s="129"/>
      <c r="MBZ214" s="129"/>
      <c r="MCA214" s="129"/>
      <c r="MCB214" s="129"/>
      <c r="MCC214" s="129"/>
      <c r="MCD214" s="129"/>
      <c r="MCE214" s="129"/>
      <c r="MCF214" s="129"/>
      <c r="MCG214" s="129"/>
      <c r="MCH214" s="129"/>
      <c r="MCI214" s="129"/>
      <c r="MCJ214" s="129"/>
      <c r="MCK214" s="129"/>
      <c r="MCL214" s="129"/>
      <c r="MCM214" s="129"/>
      <c r="MCN214" s="129"/>
      <c r="MCO214" s="129"/>
      <c r="MCP214" s="129"/>
      <c r="MCQ214" s="129"/>
      <c r="MCR214" s="129"/>
      <c r="MCS214" s="129"/>
      <c r="MCT214" s="129"/>
      <c r="MCU214" s="129"/>
      <c r="MCV214" s="129"/>
      <c r="MCW214" s="129"/>
      <c r="MCX214" s="129"/>
      <c r="MCY214" s="129"/>
      <c r="MCZ214" s="129"/>
      <c r="MDA214" s="129"/>
      <c r="MDB214" s="129"/>
      <c r="MDC214" s="129"/>
      <c r="MDD214" s="129"/>
      <c r="MDE214" s="129"/>
      <c r="MDF214" s="129"/>
      <c r="MDG214" s="129"/>
      <c r="MDH214" s="129"/>
      <c r="MDI214" s="129"/>
      <c r="MDJ214" s="129"/>
      <c r="MDK214" s="129"/>
      <c r="MDL214" s="129"/>
      <c r="MDM214" s="129"/>
      <c r="MDN214" s="129"/>
      <c r="MDO214" s="129"/>
      <c r="MDP214" s="129"/>
      <c r="MDQ214" s="129"/>
      <c r="MDR214" s="129"/>
      <c r="MDS214" s="129"/>
      <c r="MDT214" s="129"/>
      <c r="MDU214" s="129"/>
      <c r="MDV214" s="129"/>
      <c r="MDW214" s="129"/>
      <c r="MDX214" s="129"/>
      <c r="MDY214" s="129"/>
      <c r="MDZ214" s="129"/>
      <c r="MEA214" s="129"/>
      <c r="MEB214" s="129"/>
      <c r="MEC214" s="129"/>
      <c r="MED214" s="129"/>
      <c r="MEE214" s="129"/>
      <c r="MEF214" s="129"/>
      <c r="MEG214" s="129"/>
      <c r="MEH214" s="129"/>
      <c r="MEI214" s="129"/>
      <c r="MEJ214" s="129"/>
      <c r="MEK214" s="129"/>
      <c r="MEL214" s="129"/>
      <c r="MEM214" s="129"/>
      <c r="MEN214" s="129"/>
      <c r="MEO214" s="129"/>
      <c r="MEP214" s="129"/>
      <c r="MEQ214" s="129"/>
      <c r="MER214" s="129"/>
      <c r="MES214" s="129"/>
      <c r="MET214" s="129"/>
      <c r="MEU214" s="129"/>
      <c r="MEV214" s="129"/>
      <c r="MEW214" s="129"/>
      <c r="MEX214" s="129"/>
      <c r="MEY214" s="129"/>
      <c r="MEZ214" s="129"/>
      <c r="MFA214" s="129"/>
      <c r="MFB214" s="129"/>
      <c r="MFC214" s="129"/>
      <c r="MFD214" s="129"/>
      <c r="MFE214" s="129"/>
      <c r="MFF214" s="129"/>
      <c r="MFG214" s="129"/>
      <c r="MFH214" s="129"/>
      <c r="MFI214" s="129"/>
      <c r="MFJ214" s="129"/>
      <c r="MFK214" s="129"/>
      <c r="MFL214" s="129"/>
      <c r="MFM214" s="129"/>
      <c r="MFN214" s="129"/>
      <c r="MFO214" s="129"/>
      <c r="MFP214" s="129"/>
      <c r="MFQ214" s="129"/>
      <c r="MFR214" s="129"/>
      <c r="MFS214" s="129"/>
      <c r="MFT214" s="129"/>
      <c r="MFU214" s="129"/>
      <c r="MFV214" s="129"/>
      <c r="MFW214" s="129"/>
      <c r="MFX214" s="129"/>
      <c r="MFY214" s="129"/>
      <c r="MFZ214" s="129"/>
      <c r="MGA214" s="129"/>
      <c r="MGB214" s="129"/>
      <c r="MGC214" s="129"/>
      <c r="MGD214" s="129"/>
      <c r="MGE214" s="129"/>
      <c r="MGF214" s="129"/>
      <c r="MGG214" s="129"/>
      <c r="MGH214" s="129"/>
      <c r="MGI214" s="129"/>
      <c r="MGJ214" s="129"/>
      <c r="MGK214" s="129"/>
      <c r="MGL214" s="129"/>
      <c r="MGM214" s="129"/>
      <c r="MGN214" s="129"/>
      <c r="MGO214" s="129"/>
      <c r="MGP214" s="129"/>
      <c r="MGQ214" s="129"/>
      <c r="MGR214" s="129"/>
      <c r="MGS214" s="129"/>
      <c r="MGT214" s="129"/>
      <c r="MGU214" s="129"/>
      <c r="MGV214" s="129"/>
      <c r="MGW214" s="129"/>
      <c r="MGX214" s="129"/>
      <c r="MGY214" s="129"/>
      <c r="MGZ214" s="129"/>
      <c r="MHA214" s="129"/>
      <c r="MHB214" s="129"/>
      <c r="MHC214" s="129"/>
      <c r="MHD214" s="129"/>
      <c r="MHE214" s="129"/>
      <c r="MHF214" s="129"/>
      <c r="MHG214" s="129"/>
      <c r="MHH214" s="129"/>
      <c r="MHI214" s="129"/>
      <c r="MHJ214" s="129"/>
      <c r="MHK214" s="129"/>
      <c r="MHL214" s="129"/>
      <c r="MHM214" s="129"/>
      <c r="MHN214" s="129"/>
      <c r="MHO214" s="129"/>
      <c r="MHP214" s="129"/>
      <c r="MHQ214" s="129"/>
      <c r="MHR214" s="129"/>
      <c r="MHS214" s="129"/>
      <c r="MHT214" s="129"/>
      <c r="MHU214" s="129"/>
      <c r="MHV214" s="129"/>
      <c r="MHW214" s="129"/>
      <c r="MHX214" s="129"/>
      <c r="MHY214" s="129"/>
      <c r="MHZ214" s="129"/>
      <c r="MIA214" s="129"/>
      <c r="MIB214" s="129"/>
      <c r="MIC214" s="129"/>
      <c r="MID214" s="129"/>
      <c r="MIE214" s="129"/>
      <c r="MIF214" s="129"/>
      <c r="MIG214" s="129"/>
      <c r="MIH214" s="129"/>
      <c r="MII214" s="129"/>
      <c r="MIJ214" s="129"/>
      <c r="MIK214" s="129"/>
      <c r="MIL214" s="129"/>
      <c r="MIM214" s="129"/>
      <c r="MIN214" s="129"/>
      <c r="MIO214" s="129"/>
      <c r="MIP214" s="129"/>
      <c r="MIQ214" s="129"/>
      <c r="MIR214" s="129"/>
      <c r="MIS214" s="129"/>
      <c r="MIT214" s="129"/>
      <c r="MIU214" s="129"/>
      <c r="MIV214" s="129"/>
      <c r="MIW214" s="129"/>
      <c r="MIX214" s="129"/>
      <c r="MIY214" s="129"/>
      <c r="MIZ214" s="129"/>
      <c r="MJA214" s="129"/>
      <c r="MJB214" s="129"/>
      <c r="MJC214" s="129"/>
      <c r="MJD214" s="129"/>
      <c r="MJE214" s="129"/>
      <c r="MJF214" s="129"/>
      <c r="MJG214" s="129"/>
      <c r="MJH214" s="129"/>
      <c r="MJI214" s="129"/>
      <c r="MJJ214" s="129"/>
      <c r="MJK214" s="129"/>
      <c r="MJL214" s="129"/>
      <c r="MJM214" s="129"/>
      <c r="MJN214" s="129"/>
      <c r="MJO214" s="129"/>
      <c r="MJP214" s="129"/>
      <c r="MJQ214" s="129"/>
      <c r="MJR214" s="129"/>
      <c r="MJS214" s="129"/>
      <c r="MJT214" s="129"/>
      <c r="MJU214" s="129"/>
      <c r="MJV214" s="129"/>
      <c r="MJW214" s="129"/>
      <c r="MJX214" s="129"/>
      <c r="MJY214" s="129"/>
      <c r="MJZ214" s="129"/>
      <c r="MKA214" s="129"/>
      <c r="MKB214" s="129"/>
      <c r="MKC214" s="129"/>
      <c r="MKD214" s="129"/>
      <c r="MKE214" s="129"/>
      <c r="MKF214" s="129"/>
      <c r="MKG214" s="129"/>
      <c r="MKH214" s="129"/>
      <c r="MKI214" s="129"/>
      <c r="MKJ214" s="129"/>
      <c r="MKK214" s="129"/>
      <c r="MKL214" s="129"/>
      <c r="MKM214" s="129"/>
      <c r="MKN214" s="129"/>
      <c r="MKO214" s="129"/>
      <c r="MKP214" s="129"/>
      <c r="MKQ214" s="129"/>
      <c r="MKR214" s="129"/>
      <c r="MKS214" s="129"/>
      <c r="MKT214" s="129"/>
      <c r="MKU214" s="129"/>
      <c r="MKV214" s="129"/>
      <c r="MKW214" s="129"/>
      <c r="MKX214" s="129"/>
      <c r="MKY214" s="129"/>
      <c r="MKZ214" s="129"/>
      <c r="MLA214" s="129"/>
      <c r="MLB214" s="129"/>
      <c r="MLC214" s="129"/>
      <c r="MLD214" s="129"/>
      <c r="MLE214" s="129"/>
      <c r="MLF214" s="129"/>
      <c r="MLG214" s="129"/>
      <c r="MLH214" s="129"/>
      <c r="MLI214" s="129"/>
      <c r="MLJ214" s="129"/>
      <c r="MLK214" s="129"/>
      <c r="MLL214" s="129"/>
      <c r="MLM214" s="129"/>
      <c r="MLN214" s="129"/>
      <c r="MLO214" s="129"/>
      <c r="MLP214" s="129"/>
      <c r="MLQ214" s="129"/>
      <c r="MLR214" s="129"/>
      <c r="MLS214" s="129"/>
      <c r="MLT214" s="129"/>
      <c r="MLU214" s="129"/>
      <c r="MLV214" s="129"/>
      <c r="MLW214" s="129"/>
      <c r="MLX214" s="129"/>
      <c r="MLY214" s="129"/>
      <c r="MLZ214" s="129"/>
      <c r="MMA214" s="129"/>
      <c r="MMB214" s="129"/>
      <c r="MMC214" s="129"/>
      <c r="MMD214" s="129"/>
      <c r="MME214" s="129"/>
      <c r="MMF214" s="129"/>
      <c r="MMG214" s="129"/>
      <c r="MMH214" s="129"/>
      <c r="MMI214" s="129"/>
      <c r="MMJ214" s="129"/>
      <c r="MMK214" s="129"/>
      <c r="MML214" s="129"/>
      <c r="MMM214" s="129"/>
      <c r="MMN214" s="129"/>
      <c r="MMO214" s="129"/>
      <c r="MMP214" s="129"/>
      <c r="MMQ214" s="129"/>
      <c r="MMR214" s="129"/>
      <c r="MMS214" s="129"/>
      <c r="MMT214" s="129"/>
      <c r="MMU214" s="129"/>
      <c r="MMV214" s="129"/>
      <c r="MMW214" s="129"/>
      <c r="MMX214" s="129"/>
      <c r="MMY214" s="129"/>
      <c r="MMZ214" s="129"/>
      <c r="MNA214" s="129"/>
      <c r="MNB214" s="129"/>
      <c r="MNC214" s="129"/>
      <c r="MND214" s="129"/>
      <c r="MNE214" s="129"/>
      <c r="MNF214" s="129"/>
      <c r="MNG214" s="129"/>
      <c r="MNH214" s="129"/>
      <c r="MNI214" s="129"/>
      <c r="MNJ214" s="129"/>
      <c r="MNK214" s="129"/>
      <c r="MNL214" s="129"/>
      <c r="MNM214" s="129"/>
      <c r="MNN214" s="129"/>
      <c r="MNO214" s="129"/>
      <c r="MNP214" s="129"/>
      <c r="MNQ214" s="129"/>
      <c r="MNR214" s="129"/>
      <c r="MNS214" s="129"/>
      <c r="MNT214" s="129"/>
      <c r="MNU214" s="129"/>
      <c r="MNV214" s="129"/>
      <c r="MNW214" s="129"/>
      <c r="MNX214" s="129"/>
      <c r="MNY214" s="129"/>
      <c r="MNZ214" s="129"/>
      <c r="MOA214" s="129"/>
      <c r="MOB214" s="129"/>
      <c r="MOC214" s="129"/>
      <c r="MOD214" s="129"/>
      <c r="MOE214" s="129"/>
      <c r="MOF214" s="129"/>
      <c r="MOG214" s="129"/>
      <c r="MOH214" s="129"/>
      <c r="MOI214" s="129"/>
      <c r="MOJ214" s="129"/>
      <c r="MOK214" s="129"/>
      <c r="MOL214" s="129"/>
      <c r="MOM214" s="129"/>
      <c r="MON214" s="129"/>
      <c r="MOO214" s="129"/>
      <c r="MOP214" s="129"/>
      <c r="MOQ214" s="129"/>
      <c r="MOR214" s="129"/>
      <c r="MOS214" s="129"/>
      <c r="MOT214" s="129"/>
      <c r="MOU214" s="129"/>
      <c r="MOV214" s="129"/>
      <c r="MOW214" s="129"/>
      <c r="MOX214" s="129"/>
      <c r="MOY214" s="129"/>
      <c r="MOZ214" s="129"/>
      <c r="MPA214" s="129"/>
      <c r="MPB214" s="129"/>
      <c r="MPC214" s="129"/>
      <c r="MPD214" s="129"/>
      <c r="MPE214" s="129"/>
      <c r="MPF214" s="129"/>
      <c r="MPG214" s="129"/>
      <c r="MPH214" s="129"/>
      <c r="MPI214" s="129"/>
      <c r="MPJ214" s="129"/>
      <c r="MPK214" s="129"/>
      <c r="MPL214" s="129"/>
      <c r="MPM214" s="129"/>
      <c r="MPN214" s="129"/>
      <c r="MPO214" s="129"/>
      <c r="MPP214" s="129"/>
      <c r="MPQ214" s="129"/>
      <c r="MPR214" s="129"/>
      <c r="MPS214" s="129"/>
      <c r="MPT214" s="129"/>
      <c r="MPU214" s="129"/>
      <c r="MPV214" s="129"/>
      <c r="MPW214" s="129"/>
      <c r="MPX214" s="129"/>
      <c r="MPY214" s="129"/>
      <c r="MPZ214" s="129"/>
      <c r="MQA214" s="129"/>
      <c r="MQB214" s="129"/>
      <c r="MQC214" s="129"/>
      <c r="MQD214" s="129"/>
      <c r="MQE214" s="129"/>
      <c r="MQF214" s="129"/>
      <c r="MQG214" s="129"/>
      <c r="MQH214" s="129"/>
      <c r="MQI214" s="129"/>
      <c r="MQJ214" s="129"/>
      <c r="MQK214" s="129"/>
      <c r="MQL214" s="129"/>
      <c r="MQM214" s="129"/>
      <c r="MQN214" s="129"/>
      <c r="MQO214" s="129"/>
      <c r="MQP214" s="129"/>
      <c r="MQQ214" s="129"/>
      <c r="MQR214" s="129"/>
      <c r="MQS214" s="129"/>
      <c r="MQT214" s="129"/>
      <c r="MQU214" s="129"/>
      <c r="MQV214" s="129"/>
      <c r="MQW214" s="129"/>
      <c r="MQX214" s="129"/>
      <c r="MQY214" s="129"/>
      <c r="MQZ214" s="129"/>
      <c r="MRA214" s="129"/>
      <c r="MRB214" s="129"/>
      <c r="MRC214" s="129"/>
      <c r="MRD214" s="129"/>
      <c r="MRE214" s="129"/>
      <c r="MRF214" s="129"/>
      <c r="MRG214" s="129"/>
      <c r="MRH214" s="129"/>
      <c r="MRI214" s="129"/>
      <c r="MRJ214" s="129"/>
      <c r="MRK214" s="129"/>
      <c r="MRL214" s="129"/>
      <c r="MRM214" s="129"/>
      <c r="MRN214" s="129"/>
      <c r="MRO214" s="129"/>
      <c r="MRP214" s="129"/>
      <c r="MRQ214" s="129"/>
      <c r="MRR214" s="129"/>
      <c r="MRS214" s="129"/>
      <c r="MRT214" s="129"/>
      <c r="MRU214" s="129"/>
      <c r="MRV214" s="129"/>
      <c r="MRW214" s="129"/>
      <c r="MRX214" s="129"/>
      <c r="MRY214" s="129"/>
      <c r="MRZ214" s="129"/>
      <c r="MSA214" s="129"/>
      <c r="MSB214" s="129"/>
      <c r="MSC214" s="129"/>
      <c r="MSD214" s="129"/>
      <c r="MSE214" s="129"/>
      <c r="MSF214" s="129"/>
      <c r="MSG214" s="129"/>
      <c r="MSH214" s="129"/>
      <c r="MSI214" s="129"/>
      <c r="MSJ214" s="129"/>
      <c r="MSK214" s="129"/>
      <c r="MSL214" s="129"/>
      <c r="MSM214" s="129"/>
      <c r="MSN214" s="129"/>
      <c r="MSO214" s="129"/>
      <c r="MSP214" s="129"/>
      <c r="MSQ214" s="129"/>
      <c r="MSR214" s="129"/>
      <c r="MSS214" s="129"/>
      <c r="MST214" s="129"/>
      <c r="MSU214" s="129"/>
      <c r="MSV214" s="129"/>
      <c r="MSW214" s="129"/>
      <c r="MSX214" s="129"/>
      <c r="MSY214" s="129"/>
      <c r="MSZ214" s="129"/>
      <c r="MTA214" s="129"/>
      <c r="MTB214" s="129"/>
      <c r="MTC214" s="129"/>
      <c r="MTD214" s="129"/>
      <c r="MTE214" s="129"/>
      <c r="MTF214" s="129"/>
      <c r="MTG214" s="129"/>
      <c r="MTH214" s="129"/>
      <c r="MTI214" s="129"/>
      <c r="MTJ214" s="129"/>
      <c r="MTK214" s="129"/>
      <c r="MTL214" s="129"/>
      <c r="MTM214" s="129"/>
      <c r="MTN214" s="129"/>
      <c r="MTO214" s="129"/>
      <c r="MTP214" s="129"/>
      <c r="MTQ214" s="129"/>
      <c r="MTR214" s="129"/>
      <c r="MTS214" s="129"/>
      <c r="MTT214" s="129"/>
      <c r="MTU214" s="129"/>
      <c r="MTV214" s="129"/>
      <c r="MTW214" s="129"/>
      <c r="MTX214" s="129"/>
      <c r="MTY214" s="129"/>
      <c r="MTZ214" s="129"/>
      <c r="MUA214" s="129"/>
      <c r="MUB214" s="129"/>
      <c r="MUC214" s="129"/>
      <c r="MUD214" s="129"/>
      <c r="MUE214" s="129"/>
      <c r="MUF214" s="129"/>
      <c r="MUG214" s="129"/>
      <c r="MUH214" s="129"/>
      <c r="MUI214" s="129"/>
      <c r="MUJ214" s="129"/>
      <c r="MUK214" s="129"/>
      <c r="MUL214" s="129"/>
      <c r="MUM214" s="129"/>
      <c r="MUN214" s="129"/>
      <c r="MUO214" s="129"/>
      <c r="MUP214" s="129"/>
      <c r="MUQ214" s="129"/>
      <c r="MUR214" s="129"/>
      <c r="MUS214" s="129"/>
      <c r="MUT214" s="129"/>
      <c r="MUU214" s="129"/>
      <c r="MUV214" s="129"/>
      <c r="MUW214" s="129"/>
      <c r="MUX214" s="129"/>
      <c r="MUY214" s="129"/>
      <c r="MUZ214" s="129"/>
      <c r="MVA214" s="129"/>
      <c r="MVB214" s="129"/>
      <c r="MVC214" s="129"/>
      <c r="MVD214" s="129"/>
      <c r="MVE214" s="129"/>
      <c r="MVF214" s="129"/>
      <c r="MVG214" s="129"/>
      <c r="MVH214" s="129"/>
      <c r="MVI214" s="129"/>
      <c r="MVJ214" s="129"/>
      <c r="MVK214" s="129"/>
      <c r="MVL214" s="129"/>
      <c r="MVM214" s="129"/>
      <c r="MVN214" s="129"/>
      <c r="MVO214" s="129"/>
      <c r="MVP214" s="129"/>
      <c r="MVQ214" s="129"/>
      <c r="MVR214" s="129"/>
      <c r="MVS214" s="129"/>
      <c r="MVT214" s="129"/>
      <c r="MVU214" s="129"/>
      <c r="MVV214" s="129"/>
      <c r="MVW214" s="129"/>
      <c r="MVX214" s="129"/>
      <c r="MVY214" s="129"/>
      <c r="MVZ214" s="129"/>
      <c r="MWA214" s="129"/>
      <c r="MWB214" s="129"/>
      <c r="MWC214" s="129"/>
      <c r="MWD214" s="129"/>
      <c r="MWE214" s="129"/>
      <c r="MWF214" s="129"/>
      <c r="MWG214" s="129"/>
      <c r="MWH214" s="129"/>
      <c r="MWI214" s="129"/>
      <c r="MWJ214" s="129"/>
      <c r="MWK214" s="129"/>
      <c r="MWL214" s="129"/>
      <c r="MWM214" s="129"/>
      <c r="MWN214" s="129"/>
      <c r="MWO214" s="129"/>
      <c r="MWP214" s="129"/>
      <c r="MWQ214" s="129"/>
      <c r="MWR214" s="129"/>
      <c r="MWS214" s="129"/>
      <c r="MWT214" s="129"/>
      <c r="MWU214" s="129"/>
      <c r="MWV214" s="129"/>
      <c r="MWW214" s="129"/>
      <c r="MWX214" s="129"/>
      <c r="MWY214" s="129"/>
      <c r="MWZ214" s="129"/>
      <c r="MXA214" s="129"/>
      <c r="MXB214" s="129"/>
      <c r="MXC214" s="129"/>
      <c r="MXD214" s="129"/>
      <c r="MXE214" s="129"/>
      <c r="MXF214" s="129"/>
      <c r="MXG214" s="129"/>
      <c r="MXH214" s="129"/>
      <c r="MXI214" s="129"/>
      <c r="MXJ214" s="129"/>
      <c r="MXK214" s="129"/>
      <c r="MXL214" s="129"/>
      <c r="MXM214" s="129"/>
      <c r="MXN214" s="129"/>
      <c r="MXO214" s="129"/>
      <c r="MXP214" s="129"/>
      <c r="MXQ214" s="129"/>
      <c r="MXR214" s="129"/>
      <c r="MXS214" s="129"/>
      <c r="MXT214" s="129"/>
      <c r="MXU214" s="129"/>
      <c r="MXV214" s="129"/>
      <c r="MXW214" s="129"/>
      <c r="MXX214" s="129"/>
      <c r="MXY214" s="129"/>
      <c r="MXZ214" s="129"/>
      <c r="MYA214" s="129"/>
      <c r="MYB214" s="129"/>
      <c r="MYC214" s="129"/>
      <c r="MYD214" s="129"/>
      <c r="MYE214" s="129"/>
      <c r="MYF214" s="129"/>
      <c r="MYG214" s="129"/>
      <c r="MYH214" s="129"/>
      <c r="MYI214" s="129"/>
      <c r="MYJ214" s="129"/>
      <c r="MYK214" s="129"/>
      <c r="MYL214" s="129"/>
      <c r="MYM214" s="129"/>
      <c r="MYN214" s="129"/>
      <c r="MYO214" s="129"/>
      <c r="MYP214" s="129"/>
      <c r="MYQ214" s="129"/>
      <c r="MYR214" s="129"/>
      <c r="MYS214" s="129"/>
      <c r="MYT214" s="129"/>
      <c r="MYU214" s="129"/>
      <c r="MYV214" s="129"/>
      <c r="MYW214" s="129"/>
      <c r="MYX214" s="129"/>
      <c r="MYY214" s="129"/>
      <c r="MYZ214" s="129"/>
      <c r="MZA214" s="129"/>
      <c r="MZB214" s="129"/>
      <c r="MZC214" s="129"/>
      <c r="MZD214" s="129"/>
      <c r="MZE214" s="129"/>
      <c r="MZF214" s="129"/>
      <c r="MZG214" s="129"/>
      <c r="MZH214" s="129"/>
      <c r="MZI214" s="129"/>
      <c r="MZJ214" s="129"/>
      <c r="MZK214" s="129"/>
      <c r="MZL214" s="129"/>
      <c r="MZM214" s="129"/>
      <c r="MZN214" s="129"/>
      <c r="MZO214" s="129"/>
      <c r="MZP214" s="129"/>
      <c r="MZQ214" s="129"/>
      <c r="MZR214" s="129"/>
      <c r="MZS214" s="129"/>
      <c r="MZT214" s="129"/>
      <c r="MZU214" s="129"/>
      <c r="MZV214" s="129"/>
      <c r="MZW214" s="129"/>
      <c r="MZX214" s="129"/>
      <c r="MZY214" s="129"/>
      <c r="MZZ214" s="129"/>
      <c r="NAA214" s="129"/>
      <c r="NAB214" s="129"/>
      <c r="NAC214" s="129"/>
      <c r="NAD214" s="129"/>
      <c r="NAE214" s="129"/>
      <c r="NAF214" s="129"/>
      <c r="NAG214" s="129"/>
      <c r="NAH214" s="129"/>
      <c r="NAI214" s="129"/>
      <c r="NAJ214" s="129"/>
      <c r="NAK214" s="129"/>
      <c r="NAL214" s="129"/>
      <c r="NAM214" s="129"/>
      <c r="NAN214" s="129"/>
      <c r="NAO214" s="129"/>
      <c r="NAP214" s="129"/>
      <c r="NAQ214" s="129"/>
      <c r="NAR214" s="129"/>
      <c r="NAS214" s="129"/>
      <c r="NAT214" s="129"/>
      <c r="NAU214" s="129"/>
      <c r="NAV214" s="129"/>
      <c r="NAW214" s="129"/>
      <c r="NAX214" s="129"/>
      <c r="NAY214" s="129"/>
      <c r="NAZ214" s="129"/>
      <c r="NBA214" s="129"/>
      <c r="NBB214" s="129"/>
      <c r="NBC214" s="129"/>
      <c r="NBD214" s="129"/>
      <c r="NBE214" s="129"/>
      <c r="NBF214" s="129"/>
      <c r="NBG214" s="129"/>
      <c r="NBH214" s="129"/>
      <c r="NBI214" s="129"/>
      <c r="NBJ214" s="129"/>
      <c r="NBK214" s="129"/>
      <c r="NBL214" s="129"/>
      <c r="NBM214" s="129"/>
      <c r="NBN214" s="129"/>
      <c r="NBO214" s="129"/>
      <c r="NBP214" s="129"/>
      <c r="NBQ214" s="129"/>
      <c r="NBR214" s="129"/>
      <c r="NBS214" s="129"/>
      <c r="NBT214" s="129"/>
      <c r="NBU214" s="129"/>
      <c r="NBV214" s="129"/>
      <c r="NBW214" s="129"/>
      <c r="NBX214" s="129"/>
      <c r="NBY214" s="129"/>
      <c r="NBZ214" s="129"/>
      <c r="NCA214" s="129"/>
      <c r="NCB214" s="129"/>
      <c r="NCC214" s="129"/>
      <c r="NCD214" s="129"/>
      <c r="NCE214" s="129"/>
      <c r="NCF214" s="129"/>
      <c r="NCG214" s="129"/>
      <c r="NCH214" s="129"/>
      <c r="NCI214" s="129"/>
      <c r="NCJ214" s="129"/>
      <c r="NCK214" s="129"/>
      <c r="NCL214" s="129"/>
      <c r="NCM214" s="129"/>
      <c r="NCN214" s="129"/>
      <c r="NCO214" s="129"/>
      <c r="NCP214" s="129"/>
      <c r="NCQ214" s="129"/>
      <c r="NCR214" s="129"/>
      <c r="NCS214" s="129"/>
      <c r="NCT214" s="129"/>
      <c r="NCU214" s="129"/>
      <c r="NCV214" s="129"/>
      <c r="NCW214" s="129"/>
      <c r="NCX214" s="129"/>
      <c r="NCY214" s="129"/>
      <c r="NCZ214" s="129"/>
      <c r="NDA214" s="129"/>
      <c r="NDB214" s="129"/>
      <c r="NDC214" s="129"/>
      <c r="NDD214" s="129"/>
      <c r="NDE214" s="129"/>
      <c r="NDF214" s="129"/>
      <c r="NDG214" s="129"/>
      <c r="NDH214" s="129"/>
      <c r="NDI214" s="129"/>
      <c r="NDJ214" s="129"/>
      <c r="NDK214" s="129"/>
      <c r="NDL214" s="129"/>
      <c r="NDM214" s="129"/>
      <c r="NDN214" s="129"/>
      <c r="NDO214" s="129"/>
      <c r="NDP214" s="129"/>
      <c r="NDQ214" s="129"/>
      <c r="NDR214" s="129"/>
      <c r="NDS214" s="129"/>
      <c r="NDT214" s="129"/>
      <c r="NDU214" s="129"/>
      <c r="NDV214" s="129"/>
      <c r="NDW214" s="129"/>
      <c r="NDX214" s="129"/>
      <c r="NDY214" s="129"/>
      <c r="NDZ214" s="129"/>
      <c r="NEA214" s="129"/>
      <c r="NEB214" s="129"/>
      <c r="NEC214" s="129"/>
      <c r="NED214" s="129"/>
      <c r="NEE214" s="129"/>
      <c r="NEF214" s="129"/>
      <c r="NEG214" s="129"/>
      <c r="NEH214" s="129"/>
      <c r="NEI214" s="129"/>
      <c r="NEJ214" s="129"/>
      <c r="NEK214" s="129"/>
      <c r="NEL214" s="129"/>
      <c r="NEM214" s="129"/>
      <c r="NEN214" s="129"/>
      <c r="NEO214" s="129"/>
      <c r="NEP214" s="129"/>
      <c r="NEQ214" s="129"/>
      <c r="NER214" s="129"/>
      <c r="NES214" s="129"/>
      <c r="NET214" s="129"/>
      <c r="NEU214" s="129"/>
      <c r="NEV214" s="129"/>
      <c r="NEW214" s="129"/>
      <c r="NEX214" s="129"/>
      <c r="NEY214" s="129"/>
      <c r="NEZ214" s="129"/>
      <c r="NFA214" s="129"/>
      <c r="NFB214" s="129"/>
      <c r="NFC214" s="129"/>
      <c r="NFD214" s="129"/>
      <c r="NFE214" s="129"/>
      <c r="NFF214" s="129"/>
      <c r="NFG214" s="129"/>
      <c r="NFH214" s="129"/>
      <c r="NFI214" s="129"/>
      <c r="NFJ214" s="129"/>
      <c r="NFK214" s="129"/>
      <c r="NFL214" s="129"/>
      <c r="NFM214" s="129"/>
      <c r="NFN214" s="129"/>
      <c r="NFO214" s="129"/>
      <c r="NFP214" s="129"/>
      <c r="NFQ214" s="129"/>
      <c r="NFR214" s="129"/>
      <c r="NFS214" s="129"/>
      <c r="NFT214" s="129"/>
      <c r="NFU214" s="129"/>
      <c r="NFV214" s="129"/>
      <c r="NFW214" s="129"/>
      <c r="NFX214" s="129"/>
      <c r="NFY214" s="129"/>
      <c r="NFZ214" s="129"/>
      <c r="NGA214" s="129"/>
      <c r="NGB214" s="129"/>
      <c r="NGC214" s="129"/>
      <c r="NGD214" s="129"/>
      <c r="NGE214" s="129"/>
      <c r="NGF214" s="129"/>
      <c r="NGG214" s="129"/>
      <c r="NGH214" s="129"/>
      <c r="NGI214" s="129"/>
      <c r="NGJ214" s="129"/>
      <c r="NGK214" s="129"/>
      <c r="NGL214" s="129"/>
      <c r="NGM214" s="129"/>
      <c r="NGN214" s="129"/>
      <c r="NGO214" s="129"/>
      <c r="NGP214" s="129"/>
      <c r="NGQ214" s="129"/>
      <c r="NGR214" s="129"/>
      <c r="NGS214" s="129"/>
      <c r="NGT214" s="129"/>
      <c r="NGU214" s="129"/>
      <c r="NGV214" s="129"/>
      <c r="NGW214" s="129"/>
      <c r="NGX214" s="129"/>
      <c r="NGY214" s="129"/>
      <c r="NGZ214" s="129"/>
      <c r="NHA214" s="129"/>
      <c r="NHB214" s="129"/>
      <c r="NHC214" s="129"/>
      <c r="NHD214" s="129"/>
      <c r="NHE214" s="129"/>
      <c r="NHF214" s="129"/>
      <c r="NHG214" s="129"/>
      <c r="NHH214" s="129"/>
      <c r="NHI214" s="129"/>
      <c r="NHJ214" s="129"/>
      <c r="NHK214" s="129"/>
      <c r="NHL214" s="129"/>
      <c r="NHM214" s="129"/>
      <c r="NHN214" s="129"/>
      <c r="NHO214" s="129"/>
      <c r="NHP214" s="129"/>
      <c r="NHQ214" s="129"/>
      <c r="NHR214" s="129"/>
      <c r="NHS214" s="129"/>
      <c r="NHT214" s="129"/>
      <c r="NHU214" s="129"/>
      <c r="NHV214" s="129"/>
      <c r="NHW214" s="129"/>
      <c r="NHX214" s="129"/>
      <c r="NHY214" s="129"/>
      <c r="NHZ214" s="129"/>
      <c r="NIA214" s="129"/>
      <c r="NIB214" s="129"/>
      <c r="NIC214" s="129"/>
      <c r="NID214" s="129"/>
      <c r="NIE214" s="129"/>
      <c r="NIF214" s="129"/>
      <c r="NIG214" s="129"/>
      <c r="NIH214" s="129"/>
      <c r="NII214" s="129"/>
      <c r="NIJ214" s="129"/>
      <c r="NIK214" s="129"/>
      <c r="NIL214" s="129"/>
      <c r="NIM214" s="129"/>
      <c r="NIN214" s="129"/>
      <c r="NIO214" s="129"/>
      <c r="NIP214" s="129"/>
      <c r="NIQ214" s="129"/>
      <c r="NIR214" s="129"/>
      <c r="NIS214" s="129"/>
      <c r="NIT214" s="129"/>
      <c r="NIU214" s="129"/>
      <c r="NIV214" s="129"/>
      <c r="NIW214" s="129"/>
      <c r="NIX214" s="129"/>
      <c r="NIY214" s="129"/>
      <c r="NIZ214" s="129"/>
      <c r="NJA214" s="129"/>
      <c r="NJB214" s="129"/>
      <c r="NJC214" s="129"/>
      <c r="NJD214" s="129"/>
      <c r="NJE214" s="129"/>
      <c r="NJF214" s="129"/>
      <c r="NJG214" s="129"/>
      <c r="NJH214" s="129"/>
      <c r="NJI214" s="129"/>
      <c r="NJJ214" s="129"/>
      <c r="NJK214" s="129"/>
      <c r="NJL214" s="129"/>
      <c r="NJM214" s="129"/>
      <c r="NJN214" s="129"/>
      <c r="NJO214" s="129"/>
      <c r="NJP214" s="129"/>
      <c r="NJQ214" s="129"/>
      <c r="NJR214" s="129"/>
      <c r="NJS214" s="129"/>
      <c r="NJT214" s="129"/>
      <c r="NJU214" s="129"/>
      <c r="NJV214" s="129"/>
      <c r="NJW214" s="129"/>
      <c r="NJX214" s="129"/>
      <c r="NJY214" s="129"/>
      <c r="NJZ214" s="129"/>
      <c r="NKA214" s="129"/>
      <c r="NKB214" s="129"/>
      <c r="NKC214" s="129"/>
      <c r="NKD214" s="129"/>
      <c r="NKE214" s="129"/>
      <c r="NKF214" s="129"/>
      <c r="NKG214" s="129"/>
      <c r="NKH214" s="129"/>
      <c r="NKI214" s="129"/>
      <c r="NKJ214" s="129"/>
      <c r="NKK214" s="129"/>
      <c r="NKL214" s="129"/>
      <c r="NKM214" s="129"/>
      <c r="NKN214" s="129"/>
      <c r="NKO214" s="129"/>
      <c r="NKP214" s="129"/>
      <c r="NKQ214" s="129"/>
      <c r="NKR214" s="129"/>
      <c r="NKS214" s="129"/>
      <c r="NKT214" s="129"/>
      <c r="NKU214" s="129"/>
      <c r="NKV214" s="129"/>
      <c r="NKW214" s="129"/>
      <c r="NKX214" s="129"/>
      <c r="NKY214" s="129"/>
      <c r="NKZ214" s="129"/>
      <c r="NLA214" s="129"/>
      <c r="NLB214" s="129"/>
      <c r="NLC214" s="129"/>
      <c r="NLD214" s="129"/>
      <c r="NLE214" s="129"/>
      <c r="NLF214" s="129"/>
      <c r="NLG214" s="129"/>
      <c r="NLH214" s="129"/>
      <c r="NLI214" s="129"/>
      <c r="NLJ214" s="129"/>
      <c r="NLK214" s="129"/>
      <c r="NLL214" s="129"/>
      <c r="NLM214" s="129"/>
      <c r="NLN214" s="129"/>
      <c r="NLO214" s="129"/>
      <c r="NLP214" s="129"/>
      <c r="NLQ214" s="129"/>
      <c r="NLR214" s="129"/>
      <c r="NLS214" s="129"/>
      <c r="NLT214" s="129"/>
      <c r="NLU214" s="129"/>
      <c r="NLV214" s="129"/>
      <c r="NLW214" s="129"/>
      <c r="NLX214" s="129"/>
      <c r="NLY214" s="129"/>
      <c r="NLZ214" s="129"/>
      <c r="NMA214" s="129"/>
      <c r="NMB214" s="129"/>
      <c r="NMC214" s="129"/>
      <c r="NMD214" s="129"/>
      <c r="NME214" s="129"/>
      <c r="NMF214" s="129"/>
      <c r="NMG214" s="129"/>
      <c r="NMH214" s="129"/>
      <c r="NMI214" s="129"/>
      <c r="NMJ214" s="129"/>
      <c r="NMK214" s="129"/>
      <c r="NML214" s="129"/>
      <c r="NMM214" s="129"/>
      <c r="NMN214" s="129"/>
      <c r="NMO214" s="129"/>
      <c r="NMP214" s="129"/>
      <c r="NMQ214" s="129"/>
      <c r="NMR214" s="129"/>
      <c r="NMS214" s="129"/>
      <c r="NMT214" s="129"/>
      <c r="NMU214" s="129"/>
      <c r="NMV214" s="129"/>
      <c r="NMW214" s="129"/>
      <c r="NMX214" s="129"/>
      <c r="NMY214" s="129"/>
      <c r="NMZ214" s="129"/>
      <c r="NNA214" s="129"/>
      <c r="NNB214" s="129"/>
      <c r="NNC214" s="129"/>
      <c r="NND214" s="129"/>
      <c r="NNE214" s="129"/>
      <c r="NNF214" s="129"/>
      <c r="NNG214" s="129"/>
      <c r="NNH214" s="129"/>
      <c r="NNI214" s="129"/>
      <c r="NNJ214" s="129"/>
      <c r="NNK214" s="129"/>
      <c r="NNL214" s="129"/>
      <c r="NNM214" s="129"/>
      <c r="NNN214" s="129"/>
      <c r="NNO214" s="129"/>
      <c r="NNP214" s="129"/>
      <c r="NNQ214" s="129"/>
      <c r="NNR214" s="129"/>
      <c r="NNS214" s="129"/>
      <c r="NNT214" s="129"/>
      <c r="NNU214" s="129"/>
      <c r="NNV214" s="129"/>
      <c r="NNW214" s="129"/>
      <c r="NNX214" s="129"/>
      <c r="NNY214" s="129"/>
      <c r="NNZ214" s="129"/>
      <c r="NOA214" s="129"/>
      <c r="NOB214" s="129"/>
      <c r="NOC214" s="129"/>
      <c r="NOD214" s="129"/>
      <c r="NOE214" s="129"/>
      <c r="NOF214" s="129"/>
      <c r="NOG214" s="129"/>
      <c r="NOH214" s="129"/>
      <c r="NOI214" s="129"/>
      <c r="NOJ214" s="129"/>
      <c r="NOK214" s="129"/>
      <c r="NOL214" s="129"/>
      <c r="NOM214" s="129"/>
      <c r="NON214" s="129"/>
      <c r="NOO214" s="129"/>
      <c r="NOP214" s="129"/>
      <c r="NOQ214" s="129"/>
      <c r="NOR214" s="129"/>
      <c r="NOS214" s="129"/>
      <c r="NOT214" s="129"/>
      <c r="NOU214" s="129"/>
      <c r="NOV214" s="129"/>
      <c r="NOW214" s="129"/>
      <c r="NOX214" s="129"/>
      <c r="NOY214" s="129"/>
      <c r="NOZ214" s="129"/>
      <c r="NPA214" s="129"/>
      <c r="NPB214" s="129"/>
      <c r="NPC214" s="129"/>
      <c r="NPD214" s="129"/>
      <c r="NPE214" s="129"/>
      <c r="NPF214" s="129"/>
      <c r="NPG214" s="129"/>
      <c r="NPH214" s="129"/>
      <c r="NPI214" s="129"/>
      <c r="NPJ214" s="129"/>
      <c r="NPK214" s="129"/>
      <c r="NPL214" s="129"/>
      <c r="NPM214" s="129"/>
      <c r="NPN214" s="129"/>
      <c r="NPO214" s="129"/>
      <c r="NPP214" s="129"/>
      <c r="NPQ214" s="129"/>
      <c r="NPR214" s="129"/>
      <c r="NPS214" s="129"/>
      <c r="NPT214" s="129"/>
      <c r="NPU214" s="129"/>
      <c r="NPV214" s="129"/>
      <c r="NPW214" s="129"/>
      <c r="NPX214" s="129"/>
      <c r="NPY214" s="129"/>
      <c r="NPZ214" s="129"/>
      <c r="NQA214" s="129"/>
      <c r="NQB214" s="129"/>
      <c r="NQC214" s="129"/>
      <c r="NQD214" s="129"/>
      <c r="NQE214" s="129"/>
      <c r="NQF214" s="129"/>
      <c r="NQG214" s="129"/>
      <c r="NQH214" s="129"/>
      <c r="NQI214" s="129"/>
      <c r="NQJ214" s="129"/>
      <c r="NQK214" s="129"/>
      <c r="NQL214" s="129"/>
      <c r="NQM214" s="129"/>
      <c r="NQN214" s="129"/>
      <c r="NQO214" s="129"/>
      <c r="NQP214" s="129"/>
      <c r="NQQ214" s="129"/>
      <c r="NQR214" s="129"/>
      <c r="NQS214" s="129"/>
      <c r="NQT214" s="129"/>
      <c r="NQU214" s="129"/>
      <c r="NQV214" s="129"/>
      <c r="NQW214" s="129"/>
      <c r="NQX214" s="129"/>
      <c r="NQY214" s="129"/>
      <c r="NQZ214" s="129"/>
      <c r="NRA214" s="129"/>
      <c r="NRB214" s="129"/>
      <c r="NRC214" s="129"/>
      <c r="NRD214" s="129"/>
      <c r="NRE214" s="129"/>
      <c r="NRF214" s="129"/>
      <c r="NRG214" s="129"/>
      <c r="NRH214" s="129"/>
      <c r="NRI214" s="129"/>
      <c r="NRJ214" s="129"/>
      <c r="NRK214" s="129"/>
      <c r="NRL214" s="129"/>
      <c r="NRM214" s="129"/>
      <c r="NRN214" s="129"/>
      <c r="NRO214" s="129"/>
      <c r="NRP214" s="129"/>
      <c r="NRQ214" s="129"/>
      <c r="NRR214" s="129"/>
      <c r="NRS214" s="129"/>
      <c r="NRT214" s="129"/>
      <c r="NRU214" s="129"/>
      <c r="NRV214" s="129"/>
      <c r="NRW214" s="129"/>
      <c r="NRX214" s="129"/>
      <c r="NRY214" s="129"/>
      <c r="NRZ214" s="129"/>
      <c r="NSA214" s="129"/>
      <c r="NSB214" s="129"/>
      <c r="NSC214" s="129"/>
      <c r="NSD214" s="129"/>
      <c r="NSE214" s="129"/>
      <c r="NSF214" s="129"/>
      <c r="NSG214" s="129"/>
      <c r="NSH214" s="129"/>
      <c r="NSI214" s="129"/>
      <c r="NSJ214" s="129"/>
      <c r="NSK214" s="129"/>
      <c r="NSL214" s="129"/>
      <c r="NSM214" s="129"/>
      <c r="NSN214" s="129"/>
      <c r="NSO214" s="129"/>
      <c r="NSP214" s="129"/>
      <c r="NSQ214" s="129"/>
      <c r="NSR214" s="129"/>
      <c r="NSS214" s="129"/>
      <c r="NST214" s="129"/>
      <c r="NSU214" s="129"/>
      <c r="NSV214" s="129"/>
      <c r="NSW214" s="129"/>
      <c r="NSX214" s="129"/>
      <c r="NSY214" s="129"/>
      <c r="NSZ214" s="129"/>
      <c r="NTA214" s="129"/>
      <c r="NTB214" s="129"/>
      <c r="NTC214" s="129"/>
      <c r="NTD214" s="129"/>
      <c r="NTE214" s="129"/>
      <c r="NTF214" s="129"/>
      <c r="NTG214" s="129"/>
      <c r="NTH214" s="129"/>
      <c r="NTI214" s="129"/>
      <c r="NTJ214" s="129"/>
      <c r="NTK214" s="129"/>
      <c r="NTL214" s="129"/>
      <c r="NTM214" s="129"/>
      <c r="NTN214" s="129"/>
      <c r="NTO214" s="129"/>
      <c r="NTP214" s="129"/>
      <c r="NTQ214" s="129"/>
      <c r="NTR214" s="129"/>
      <c r="NTS214" s="129"/>
      <c r="NTT214" s="129"/>
      <c r="NTU214" s="129"/>
      <c r="NTV214" s="129"/>
      <c r="NTW214" s="129"/>
      <c r="NTX214" s="129"/>
      <c r="NTY214" s="129"/>
      <c r="NTZ214" s="129"/>
      <c r="NUA214" s="129"/>
      <c r="NUB214" s="129"/>
      <c r="NUC214" s="129"/>
      <c r="NUD214" s="129"/>
      <c r="NUE214" s="129"/>
      <c r="NUF214" s="129"/>
      <c r="NUG214" s="129"/>
      <c r="NUH214" s="129"/>
      <c r="NUI214" s="129"/>
      <c r="NUJ214" s="129"/>
      <c r="NUK214" s="129"/>
      <c r="NUL214" s="129"/>
      <c r="NUM214" s="129"/>
      <c r="NUN214" s="129"/>
      <c r="NUO214" s="129"/>
      <c r="NUP214" s="129"/>
      <c r="NUQ214" s="129"/>
      <c r="NUR214" s="129"/>
      <c r="NUS214" s="129"/>
      <c r="NUT214" s="129"/>
      <c r="NUU214" s="129"/>
      <c r="NUV214" s="129"/>
      <c r="NUW214" s="129"/>
      <c r="NUX214" s="129"/>
      <c r="NUY214" s="129"/>
      <c r="NUZ214" s="129"/>
      <c r="NVA214" s="129"/>
      <c r="NVB214" s="129"/>
      <c r="NVC214" s="129"/>
      <c r="NVD214" s="129"/>
      <c r="NVE214" s="129"/>
      <c r="NVF214" s="129"/>
      <c r="NVG214" s="129"/>
      <c r="NVH214" s="129"/>
      <c r="NVI214" s="129"/>
      <c r="NVJ214" s="129"/>
      <c r="NVK214" s="129"/>
      <c r="NVL214" s="129"/>
      <c r="NVM214" s="129"/>
      <c r="NVN214" s="129"/>
      <c r="NVO214" s="129"/>
      <c r="NVP214" s="129"/>
      <c r="NVQ214" s="129"/>
      <c r="NVR214" s="129"/>
      <c r="NVS214" s="129"/>
      <c r="NVT214" s="129"/>
      <c r="NVU214" s="129"/>
      <c r="NVV214" s="129"/>
      <c r="NVW214" s="129"/>
      <c r="NVX214" s="129"/>
      <c r="NVY214" s="129"/>
      <c r="NVZ214" s="129"/>
      <c r="NWA214" s="129"/>
      <c r="NWB214" s="129"/>
      <c r="NWC214" s="129"/>
      <c r="NWD214" s="129"/>
      <c r="NWE214" s="129"/>
      <c r="NWF214" s="129"/>
      <c r="NWG214" s="129"/>
      <c r="NWH214" s="129"/>
      <c r="NWI214" s="129"/>
      <c r="NWJ214" s="129"/>
      <c r="NWK214" s="129"/>
      <c r="NWL214" s="129"/>
      <c r="NWM214" s="129"/>
      <c r="NWN214" s="129"/>
      <c r="NWO214" s="129"/>
      <c r="NWP214" s="129"/>
      <c r="NWQ214" s="129"/>
      <c r="NWR214" s="129"/>
      <c r="NWS214" s="129"/>
      <c r="NWT214" s="129"/>
      <c r="NWU214" s="129"/>
      <c r="NWV214" s="129"/>
      <c r="NWW214" s="129"/>
      <c r="NWX214" s="129"/>
      <c r="NWY214" s="129"/>
      <c r="NWZ214" s="129"/>
      <c r="NXA214" s="129"/>
      <c r="NXB214" s="129"/>
      <c r="NXC214" s="129"/>
      <c r="NXD214" s="129"/>
      <c r="NXE214" s="129"/>
      <c r="NXF214" s="129"/>
      <c r="NXG214" s="129"/>
      <c r="NXH214" s="129"/>
      <c r="NXI214" s="129"/>
      <c r="NXJ214" s="129"/>
      <c r="NXK214" s="129"/>
      <c r="NXL214" s="129"/>
      <c r="NXM214" s="129"/>
      <c r="NXN214" s="129"/>
      <c r="NXO214" s="129"/>
      <c r="NXP214" s="129"/>
      <c r="NXQ214" s="129"/>
      <c r="NXR214" s="129"/>
      <c r="NXS214" s="129"/>
      <c r="NXT214" s="129"/>
      <c r="NXU214" s="129"/>
      <c r="NXV214" s="129"/>
      <c r="NXW214" s="129"/>
      <c r="NXX214" s="129"/>
      <c r="NXY214" s="129"/>
      <c r="NXZ214" s="129"/>
      <c r="NYA214" s="129"/>
      <c r="NYB214" s="129"/>
      <c r="NYC214" s="129"/>
      <c r="NYD214" s="129"/>
      <c r="NYE214" s="129"/>
      <c r="NYF214" s="129"/>
      <c r="NYG214" s="129"/>
      <c r="NYH214" s="129"/>
      <c r="NYI214" s="129"/>
      <c r="NYJ214" s="129"/>
      <c r="NYK214" s="129"/>
      <c r="NYL214" s="129"/>
      <c r="NYM214" s="129"/>
      <c r="NYN214" s="129"/>
      <c r="NYO214" s="129"/>
      <c r="NYP214" s="129"/>
      <c r="NYQ214" s="129"/>
      <c r="NYR214" s="129"/>
      <c r="NYS214" s="129"/>
      <c r="NYT214" s="129"/>
      <c r="NYU214" s="129"/>
      <c r="NYV214" s="129"/>
      <c r="NYW214" s="129"/>
      <c r="NYX214" s="129"/>
      <c r="NYY214" s="129"/>
      <c r="NYZ214" s="129"/>
      <c r="NZA214" s="129"/>
      <c r="NZB214" s="129"/>
      <c r="NZC214" s="129"/>
      <c r="NZD214" s="129"/>
      <c r="NZE214" s="129"/>
      <c r="NZF214" s="129"/>
      <c r="NZG214" s="129"/>
      <c r="NZH214" s="129"/>
      <c r="NZI214" s="129"/>
      <c r="NZJ214" s="129"/>
      <c r="NZK214" s="129"/>
      <c r="NZL214" s="129"/>
      <c r="NZM214" s="129"/>
      <c r="NZN214" s="129"/>
      <c r="NZO214" s="129"/>
      <c r="NZP214" s="129"/>
      <c r="NZQ214" s="129"/>
      <c r="NZR214" s="129"/>
      <c r="NZS214" s="129"/>
      <c r="NZT214" s="129"/>
      <c r="NZU214" s="129"/>
      <c r="NZV214" s="129"/>
      <c r="NZW214" s="129"/>
      <c r="NZX214" s="129"/>
      <c r="NZY214" s="129"/>
      <c r="NZZ214" s="129"/>
      <c r="OAA214" s="129"/>
      <c r="OAB214" s="129"/>
      <c r="OAC214" s="129"/>
      <c r="OAD214" s="129"/>
      <c r="OAE214" s="129"/>
      <c r="OAF214" s="129"/>
      <c r="OAG214" s="129"/>
      <c r="OAH214" s="129"/>
      <c r="OAI214" s="129"/>
      <c r="OAJ214" s="129"/>
      <c r="OAK214" s="129"/>
      <c r="OAL214" s="129"/>
      <c r="OAM214" s="129"/>
      <c r="OAN214" s="129"/>
      <c r="OAO214" s="129"/>
      <c r="OAP214" s="129"/>
      <c r="OAQ214" s="129"/>
      <c r="OAR214" s="129"/>
      <c r="OAS214" s="129"/>
      <c r="OAT214" s="129"/>
      <c r="OAU214" s="129"/>
      <c r="OAV214" s="129"/>
      <c r="OAW214" s="129"/>
      <c r="OAX214" s="129"/>
      <c r="OAY214" s="129"/>
      <c r="OAZ214" s="129"/>
      <c r="OBA214" s="129"/>
      <c r="OBB214" s="129"/>
      <c r="OBC214" s="129"/>
      <c r="OBD214" s="129"/>
      <c r="OBE214" s="129"/>
      <c r="OBF214" s="129"/>
      <c r="OBG214" s="129"/>
      <c r="OBH214" s="129"/>
      <c r="OBI214" s="129"/>
      <c r="OBJ214" s="129"/>
      <c r="OBK214" s="129"/>
      <c r="OBL214" s="129"/>
      <c r="OBM214" s="129"/>
      <c r="OBN214" s="129"/>
      <c r="OBO214" s="129"/>
      <c r="OBP214" s="129"/>
      <c r="OBQ214" s="129"/>
      <c r="OBR214" s="129"/>
      <c r="OBS214" s="129"/>
      <c r="OBT214" s="129"/>
      <c r="OBU214" s="129"/>
      <c r="OBV214" s="129"/>
      <c r="OBW214" s="129"/>
      <c r="OBX214" s="129"/>
      <c r="OBY214" s="129"/>
      <c r="OBZ214" s="129"/>
      <c r="OCA214" s="129"/>
      <c r="OCB214" s="129"/>
      <c r="OCC214" s="129"/>
      <c r="OCD214" s="129"/>
      <c r="OCE214" s="129"/>
      <c r="OCF214" s="129"/>
      <c r="OCG214" s="129"/>
      <c r="OCH214" s="129"/>
      <c r="OCI214" s="129"/>
      <c r="OCJ214" s="129"/>
      <c r="OCK214" s="129"/>
      <c r="OCL214" s="129"/>
      <c r="OCM214" s="129"/>
      <c r="OCN214" s="129"/>
      <c r="OCO214" s="129"/>
      <c r="OCP214" s="129"/>
      <c r="OCQ214" s="129"/>
      <c r="OCR214" s="129"/>
      <c r="OCS214" s="129"/>
      <c r="OCT214" s="129"/>
      <c r="OCU214" s="129"/>
      <c r="OCV214" s="129"/>
      <c r="OCW214" s="129"/>
      <c r="OCX214" s="129"/>
      <c r="OCY214" s="129"/>
      <c r="OCZ214" s="129"/>
      <c r="ODA214" s="129"/>
      <c r="ODB214" s="129"/>
      <c r="ODC214" s="129"/>
      <c r="ODD214" s="129"/>
      <c r="ODE214" s="129"/>
      <c r="ODF214" s="129"/>
      <c r="ODG214" s="129"/>
      <c r="ODH214" s="129"/>
      <c r="ODI214" s="129"/>
      <c r="ODJ214" s="129"/>
      <c r="ODK214" s="129"/>
      <c r="ODL214" s="129"/>
      <c r="ODM214" s="129"/>
      <c r="ODN214" s="129"/>
      <c r="ODO214" s="129"/>
      <c r="ODP214" s="129"/>
      <c r="ODQ214" s="129"/>
      <c r="ODR214" s="129"/>
      <c r="ODS214" s="129"/>
      <c r="ODT214" s="129"/>
      <c r="ODU214" s="129"/>
      <c r="ODV214" s="129"/>
      <c r="ODW214" s="129"/>
      <c r="ODX214" s="129"/>
      <c r="ODY214" s="129"/>
      <c r="ODZ214" s="129"/>
      <c r="OEA214" s="129"/>
      <c r="OEB214" s="129"/>
      <c r="OEC214" s="129"/>
      <c r="OED214" s="129"/>
      <c r="OEE214" s="129"/>
      <c r="OEF214" s="129"/>
      <c r="OEG214" s="129"/>
      <c r="OEH214" s="129"/>
      <c r="OEI214" s="129"/>
      <c r="OEJ214" s="129"/>
      <c r="OEK214" s="129"/>
      <c r="OEL214" s="129"/>
      <c r="OEM214" s="129"/>
      <c r="OEN214" s="129"/>
      <c r="OEO214" s="129"/>
      <c r="OEP214" s="129"/>
      <c r="OEQ214" s="129"/>
      <c r="OER214" s="129"/>
      <c r="OES214" s="129"/>
      <c r="OET214" s="129"/>
      <c r="OEU214" s="129"/>
      <c r="OEV214" s="129"/>
      <c r="OEW214" s="129"/>
      <c r="OEX214" s="129"/>
      <c r="OEY214" s="129"/>
      <c r="OEZ214" s="129"/>
      <c r="OFA214" s="129"/>
      <c r="OFB214" s="129"/>
      <c r="OFC214" s="129"/>
      <c r="OFD214" s="129"/>
      <c r="OFE214" s="129"/>
      <c r="OFF214" s="129"/>
      <c r="OFG214" s="129"/>
      <c r="OFH214" s="129"/>
      <c r="OFI214" s="129"/>
      <c r="OFJ214" s="129"/>
      <c r="OFK214" s="129"/>
      <c r="OFL214" s="129"/>
      <c r="OFM214" s="129"/>
      <c r="OFN214" s="129"/>
      <c r="OFO214" s="129"/>
      <c r="OFP214" s="129"/>
      <c r="OFQ214" s="129"/>
      <c r="OFR214" s="129"/>
      <c r="OFS214" s="129"/>
      <c r="OFT214" s="129"/>
      <c r="OFU214" s="129"/>
      <c r="OFV214" s="129"/>
      <c r="OFW214" s="129"/>
      <c r="OFX214" s="129"/>
      <c r="OFY214" s="129"/>
      <c r="OFZ214" s="129"/>
      <c r="OGA214" s="129"/>
      <c r="OGB214" s="129"/>
      <c r="OGC214" s="129"/>
      <c r="OGD214" s="129"/>
      <c r="OGE214" s="129"/>
      <c r="OGF214" s="129"/>
      <c r="OGG214" s="129"/>
      <c r="OGH214" s="129"/>
      <c r="OGI214" s="129"/>
      <c r="OGJ214" s="129"/>
      <c r="OGK214" s="129"/>
      <c r="OGL214" s="129"/>
      <c r="OGM214" s="129"/>
      <c r="OGN214" s="129"/>
      <c r="OGO214" s="129"/>
      <c r="OGP214" s="129"/>
      <c r="OGQ214" s="129"/>
      <c r="OGR214" s="129"/>
      <c r="OGS214" s="129"/>
      <c r="OGT214" s="129"/>
      <c r="OGU214" s="129"/>
      <c r="OGV214" s="129"/>
      <c r="OGW214" s="129"/>
      <c r="OGX214" s="129"/>
      <c r="OGY214" s="129"/>
      <c r="OGZ214" s="129"/>
      <c r="OHA214" s="129"/>
      <c r="OHB214" s="129"/>
      <c r="OHC214" s="129"/>
      <c r="OHD214" s="129"/>
      <c r="OHE214" s="129"/>
      <c r="OHF214" s="129"/>
      <c r="OHG214" s="129"/>
      <c r="OHH214" s="129"/>
      <c r="OHI214" s="129"/>
      <c r="OHJ214" s="129"/>
      <c r="OHK214" s="129"/>
      <c r="OHL214" s="129"/>
      <c r="OHM214" s="129"/>
      <c r="OHN214" s="129"/>
      <c r="OHO214" s="129"/>
      <c r="OHP214" s="129"/>
      <c r="OHQ214" s="129"/>
      <c r="OHR214" s="129"/>
      <c r="OHS214" s="129"/>
      <c r="OHT214" s="129"/>
      <c r="OHU214" s="129"/>
      <c r="OHV214" s="129"/>
      <c r="OHW214" s="129"/>
      <c r="OHX214" s="129"/>
      <c r="OHY214" s="129"/>
      <c r="OHZ214" s="129"/>
      <c r="OIA214" s="129"/>
      <c r="OIB214" s="129"/>
      <c r="OIC214" s="129"/>
      <c r="OID214" s="129"/>
      <c r="OIE214" s="129"/>
      <c r="OIF214" s="129"/>
      <c r="OIG214" s="129"/>
      <c r="OIH214" s="129"/>
      <c r="OII214" s="129"/>
      <c r="OIJ214" s="129"/>
      <c r="OIK214" s="129"/>
      <c r="OIL214" s="129"/>
      <c r="OIM214" s="129"/>
      <c r="OIN214" s="129"/>
      <c r="OIO214" s="129"/>
      <c r="OIP214" s="129"/>
      <c r="OIQ214" s="129"/>
      <c r="OIR214" s="129"/>
      <c r="OIS214" s="129"/>
      <c r="OIT214" s="129"/>
      <c r="OIU214" s="129"/>
      <c r="OIV214" s="129"/>
      <c r="OIW214" s="129"/>
      <c r="OIX214" s="129"/>
      <c r="OIY214" s="129"/>
      <c r="OIZ214" s="129"/>
      <c r="OJA214" s="129"/>
      <c r="OJB214" s="129"/>
      <c r="OJC214" s="129"/>
      <c r="OJD214" s="129"/>
      <c r="OJE214" s="129"/>
      <c r="OJF214" s="129"/>
      <c r="OJG214" s="129"/>
      <c r="OJH214" s="129"/>
      <c r="OJI214" s="129"/>
      <c r="OJJ214" s="129"/>
      <c r="OJK214" s="129"/>
      <c r="OJL214" s="129"/>
      <c r="OJM214" s="129"/>
      <c r="OJN214" s="129"/>
      <c r="OJO214" s="129"/>
      <c r="OJP214" s="129"/>
      <c r="OJQ214" s="129"/>
      <c r="OJR214" s="129"/>
      <c r="OJS214" s="129"/>
      <c r="OJT214" s="129"/>
      <c r="OJU214" s="129"/>
      <c r="OJV214" s="129"/>
      <c r="OJW214" s="129"/>
      <c r="OJX214" s="129"/>
      <c r="OJY214" s="129"/>
      <c r="OJZ214" s="129"/>
      <c r="OKA214" s="129"/>
      <c r="OKB214" s="129"/>
      <c r="OKC214" s="129"/>
      <c r="OKD214" s="129"/>
      <c r="OKE214" s="129"/>
      <c r="OKF214" s="129"/>
      <c r="OKG214" s="129"/>
      <c r="OKH214" s="129"/>
      <c r="OKI214" s="129"/>
      <c r="OKJ214" s="129"/>
      <c r="OKK214" s="129"/>
      <c r="OKL214" s="129"/>
      <c r="OKM214" s="129"/>
      <c r="OKN214" s="129"/>
      <c r="OKO214" s="129"/>
      <c r="OKP214" s="129"/>
      <c r="OKQ214" s="129"/>
      <c r="OKR214" s="129"/>
      <c r="OKS214" s="129"/>
      <c r="OKT214" s="129"/>
      <c r="OKU214" s="129"/>
      <c r="OKV214" s="129"/>
      <c r="OKW214" s="129"/>
      <c r="OKX214" s="129"/>
      <c r="OKY214" s="129"/>
      <c r="OKZ214" s="129"/>
      <c r="OLA214" s="129"/>
      <c r="OLB214" s="129"/>
      <c r="OLC214" s="129"/>
      <c r="OLD214" s="129"/>
      <c r="OLE214" s="129"/>
      <c r="OLF214" s="129"/>
      <c r="OLG214" s="129"/>
      <c r="OLH214" s="129"/>
      <c r="OLI214" s="129"/>
      <c r="OLJ214" s="129"/>
      <c r="OLK214" s="129"/>
      <c r="OLL214" s="129"/>
      <c r="OLM214" s="129"/>
      <c r="OLN214" s="129"/>
      <c r="OLO214" s="129"/>
      <c r="OLP214" s="129"/>
      <c r="OLQ214" s="129"/>
      <c r="OLR214" s="129"/>
      <c r="OLS214" s="129"/>
      <c r="OLT214" s="129"/>
      <c r="OLU214" s="129"/>
      <c r="OLV214" s="129"/>
      <c r="OLW214" s="129"/>
      <c r="OLX214" s="129"/>
      <c r="OLY214" s="129"/>
      <c r="OLZ214" s="129"/>
      <c r="OMA214" s="129"/>
      <c r="OMB214" s="129"/>
      <c r="OMC214" s="129"/>
      <c r="OMD214" s="129"/>
      <c r="OME214" s="129"/>
      <c r="OMF214" s="129"/>
      <c r="OMG214" s="129"/>
      <c r="OMH214" s="129"/>
      <c r="OMI214" s="129"/>
      <c r="OMJ214" s="129"/>
      <c r="OMK214" s="129"/>
      <c r="OML214" s="129"/>
      <c r="OMM214" s="129"/>
      <c r="OMN214" s="129"/>
      <c r="OMO214" s="129"/>
      <c r="OMP214" s="129"/>
      <c r="OMQ214" s="129"/>
      <c r="OMR214" s="129"/>
      <c r="OMS214" s="129"/>
      <c r="OMT214" s="129"/>
      <c r="OMU214" s="129"/>
      <c r="OMV214" s="129"/>
      <c r="OMW214" s="129"/>
      <c r="OMX214" s="129"/>
      <c r="OMY214" s="129"/>
      <c r="OMZ214" s="129"/>
      <c r="ONA214" s="129"/>
      <c r="ONB214" s="129"/>
      <c r="ONC214" s="129"/>
      <c r="OND214" s="129"/>
      <c r="ONE214" s="129"/>
      <c r="ONF214" s="129"/>
      <c r="ONG214" s="129"/>
      <c r="ONH214" s="129"/>
      <c r="ONI214" s="129"/>
      <c r="ONJ214" s="129"/>
      <c r="ONK214" s="129"/>
      <c r="ONL214" s="129"/>
      <c r="ONM214" s="129"/>
      <c r="ONN214" s="129"/>
      <c r="ONO214" s="129"/>
      <c r="ONP214" s="129"/>
      <c r="ONQ214" s="129"/>
      <c r="ONR214" s="129"/>
      <c r="ONS214" s="129"/>
      <c r="ONT214" s="129"/>
      <c r="ONU214" s="129"/>
      <c r="ONV214" s="129"/>
      <c r="ONW214" s="129"/>
      <c r="ONX214" s="129"/>
      <c r="ONY214" s="129"/>
      <c r="ONZ214" s="129"/>
      <c r="OOA214" s="129"/>
      <c r="OOB214" s="129"/>
      <c r="OOC214" s="129"/>
      <c r="OOD214" s="129"/>
      <c r="OOE214" s="129"/>
      <c r="OOF214" s="129"/>
      <c r="OOG214" s="129"/>
      <c r="OOH214" s="129"/>
      <c r="OOI214" s="129"/>
      <c r="OOJ214" s="129"/>
      <c r="OOK214" s="129"/>
      <c r="OOL214" s="129"/>
      <c r="OOM214" s="129"/>
      <c r="OON214" s="129"/>
      <c r="OOO214" s="129"/>
      <c r="OOP214" s="129"/>
      <c r="OOQ214" s="129"/>
      <c r="OOR214" s="129"/>
      <c r="OOS214" s="129"/>
      <c r="OOT214" s="129"/>
      <c r="OOU214" s="129"/>
      <c r="OOV214" s="129"/>
      <c r="OOW214" s="129"/>
      <c r="OOX214" s="129"/>
      <c r="OOY214" s="129"/>
      <c r="OOZ214" s="129"/>
      <c r="OPA214" s="129"/>
      <c r="OPB214" s="129"/>
      <c r="OPC214" s="129"/>
      <c r="OPD214" s="129"/>
      <c r="OPE214" s="129"/>
      <c r="OPF214" s="129"/>
      <c r="OPG214" s="129"/>
      <c r="OPH214" s="129"/>
      <c r="OPI214" s="129"/>
      <c r="OPJ214" s="129"/>
      <c r="OPK214" s="129"/>
      <c r="OPL214" s="129"/>
      <c r="OPM214" s="129"/>
      <c r="OPN214" s="129"/>
      <c r="OPO214" s="129"/>
      <c r="OPP214" s="129"/>
      <c r="OPQ214" s="129"/>
      <c r="OPR214" s="129"/>
      <c r="OPS214" s="129"/>
      <c r="OPT214" s="129"/>
      <c r="OPU214" s="129"/>
      <c r="OPV214" s="129"/>
      <c r="OPW214" s="129"/>
      <c r="OPX214" s="129"/>
      <c r="OPY214" s="129"/>
      <c r="OPZ214" s="129"/>
      <c r="OQA214" s="129"/>
      <c r="OQB214" s="129"/>
      <c r="OQC214" s="129"/>
      <c r="OQD214" s="129"/>
      <c r="OQE214" s="129"/>
      <c r="OQF214" s="129"/>
      <c r="OQG214" s="129"/>
      <c r="OQH214" s="129"/>
      <c r="OQI214" s="129"/>
      <c r="OQJ214" s="129"/>
      <c r="OQK214" s="129"/>
      <c r="OQL214" s="129"/>
      <c r="OQM214" s="129"/>
      <c r="OQN214" s="129"/>
      <c r="OQO214" s="129"/>
      <c r="OQP214" s="129"/>
      <c r="OQQ214" s="129"/>
      <c r="OQR214" s="129"/>
      <c r="OQS214" s="129"/>
      <c r="OQT214" s="129"/>
      <c r="OQU214" s="129"/>
      <c r="OQV214" s="129"/>
      <c r="OQW214" s="129"/>
      <c r="OQX214" s="129"/>
      <c r="OQY214" s="129"/>
      <c r="OQZ214" s="129"/>
      <c r="ORA214" s="129"/>
      <c r="ORB214" s="129"/>
      <c r="ORC214" s="129"/>
      <c r="ORD214" s="129"/>
      <c r="ORE214" s="129"/>
      <c r="ORF214" s="129"/>
      <c r="ORG214" s="129"/>
      <c r="ORH214" s="129"/>
      <c r="ORI214" s="129"/>
      <c r="ORJ214" s="129"/>
      <c r="ORK214" s="129"/>
      <c r="ORL214" s="129"/>
      <c r="ORM214" s="129"/>
      <c r="ORN214" s="129"/>
      <c r="ORO214" s="129"/>
      <c r="ORP214" s="129"/>
      <c r="ORQ214" s="129"/>
      <c r="ORR214" s="129"/>
      <c r="ORS214" s="129"/>
      <c r="ORT214" s="129"/>
      <c r="ORU214" s="129"/>
      <c r="ORV214" s="129"/>
      <c r="ORW214" s="129"/>
      <c r="ORX214" s="129"/>
      <c r="ORY214" s="129"/>
      <c r="ORZ214" s="129"/>
      <c r="OSA214" s="129"/>
      <c r="OSB214" s="129"/>
      <c r="OSC214" s="129"/>
      <c r="OSD214" s="129"/>
      <c r="OSE214" s="129"/>
      <c r="OSF214" s="129"/>
      <c r="OSG214" s="129"/>
      <c r="OSH214" s="129"/>
      <c r="OSI214" s="129"/>
      <c r="OSJ214" s="129"/>
      <c r="OSK214" s="129"/>
      <c r="OSL214" s="129"/>
      <c r="OSM214" s="129"/>
      <c r="OSN214" s="129"/>
      <c r="OSO214" s="129"/>
      <c r="OSP214" s="129"/>
      <c r="OSQ214" s="129"/>
      <c r="OSR214" s="129"/>
      <c r="OSS214" s="129"/>
      <c r="OST214" s="129"/>
      <c r="OSU214" s="129"/>
      <c r="OSV214" s="129"/>
      <c r="OSW214" s="129"/>
      <c r="OSX214" s="129"/>
      <c r="OSY214" s="129"/>
      <c r="OSZ214" s="129"/>
      <c r="OTA214" s="129"/>
      <c r="OTB214" s="129"/>
      <c r="OTC214" s="129"/>
      <c r="OTD214" s="129"/>
      <c r="OTE214" s="129"/>
      <c r="OTF214" s="129"/>
      <c r="OTG214" s="129"/>
      <c r="OTH214" s="129"/>
      <c r="OTI214" s="129"/>
      <c r="OTJ214" s="129"/>
      <c r="OTK214" s="129"/>
      <c r="OTL214" s="129"/>
      <c r="OTM214" s="129"/>
      <c r="OTN214" s="129"/>
      <c r="OTO214" s="129"/>
      <c r="OTP214" s="129"/>
      <c r="OTQ214" s="129"/>
      <c r="OTR214" s="129"/>
      <c r="OTS214" s="129"/>
      <c r="OTT214" s="129"/>
      <c r="OTU214" s="129"/>
      <c r="OTV214" s="129"/>
      <c r="OTW214" s="129"/>
      <c r="OTX214" s="129"/>
      <c r="OTY214" s="129"/>
      <c r="OTZ214" s="129"/>
      <c r="OUA214" s="129"/>
      <c r="OUB214" s="129"/>
      <c r="OUC214" s="129"/>
      <c r="OUD214" s="129"/>
      <c r="OUE214" s="129"/>
      <c r="OUF214" s="129"/>
      <c r="OUG214" s="129"/>
      <c r="OUH214" s="129"/>
      <c r="OUI214" s="129"/>
      <c r="OUJ214" s="129"/>
      <c r="OUK214" s="129"/>
      <c r="OUL214" s="129"/>
      <c r="OUM214" s="129"/>
      <c r="OUN214" s="129"/>
      <c r="OUO214" s="129"/>
      <c r="OUP214" s="129"/>
      <c r="OUQ214" s="129"/>
      <c r="OUR214" s="129"/>
      <c r="OUS214" s="129"/>
      <c r="OUT214" s="129"/>
      <c r="OUU214" s="129"/>
      <c r="OUV214" s="129"/>
      <c r="OUW214" s="129"/>
      <c r="OUX214" s="129"/>
      <c r="OUY214" s="129"/>
      <c r="OUZ214" s="129"/>
      <c r="OVA214" s="129"/>
      <c r="OVB214" s="129"/>
      <c r="OVC214" s="129"/>
      <c r="OVD214" s="129"/>
      <c r="OVE214" s="129"/>
      <c r="OVF214" s="129"/>
      <c r="OVG214" s="129"/>
      <c r="OVH214" s="129"/>
      <c r="OVI214" s="129"/>
      <c r="OVJ214" s="129"/>
      <c r="OVK214" s="129"/>
      <c r="OVL214" s="129"/>
      <c r="OVM214" s="129"/>
      <c r="OVN214" s="129"/>
      <c r="OVO214" s="129"/>
      <c r="OVP214" s="129"/>
      <c r="OVQ214" s="129"/>
      <c r="OVR214" s="129"/>
      <c r="OVS214" s="129"/>
      <c r="OVT214" s="129"/>
      <c r="OVU214" s="129"/>
      <c r="OVV214" s="129"/>
      <c r="OVW214" s="129"/>
      <c r="OVX214" s="129"/>
      <c r="OVY214" s="129"/>
      <c r="OVZ214" s="129"/>
      <c r="OWA214" s="129"/>
      <c r="OWB214" s="129"/>
      <c r="OWC214" s="129"/>
      <c r="OWD214" s="129"/>
      <c r="OWE214" s="129"/>
      <c r="OWF214" s="129"/>
      <c r="OWG214" s="129"/>
      <c r="OWH214" s="129"/>
      <c r="OWI214" s="129"/>
      <c r="OWJ214" s="129"/>
      <c r="OWK214" s="129"/>
      <c r="OWL214" s="129"/>
      <c r="OWM214" s="129"/>
      <c r="OWN214" s="129"/>
      <c r="OWO214" s="129"/>
      <c r="OWP214" s="129"/>
      <c r="OWQ214" s="129"/>
      <c r="OWR214" s="129"/>
      <c r="OWS214" s="129"/>
      <c r="OWT214" s="129"/>
      <c r="OWU214" s="129"/>
      <c r="OWV214" s="129"/>
      <c r="OWW214" s="129"/>
      <c r="OWX214" s="129"/>
      <c r="OWY214" s="129"/>
      <c r="OWZ214" s="129"/>
      <c r="OXA214" s="129"/>
      <c r="OXB214" s="129"/>
      <c r="OXC214" s="129"/>
      <c r="OXD214" s="129"/>
      <c r="OXE214" s="129"/>
      <c r="OXF214" s="129"/>
      <c r="OXG214" s="129"/>
      <c r="OXH214" s="129"/>
      <c r="OXI214" s="129"/>
      <c r="OXJ214" s="129"/>
      <c r="OXK214" s="129"/>
      <c r="OXL214" s="129"/>
      <c r="OXM214" s="129"/>
      <c r="OXN214" s="129"/>
      <c r="OXO214" s="129"/>
      <c r="OXP214" s="129"/>
      <c r="OXQ214" s="129"/>
      <c r="OXR214" s="129"/>
      <c r="OXS214" s="129"/>
      <c r="OXT214" s="129"/>
      <c r="OXU214" s="129"/>
      <c r="OXV214" s="129"/>
      <c r="OXW214" s="129"/>
      <c r="OXX214" s="129"/>
      <c r="OXY214" s="129"/>
      <c r="OXZ214" s="129"/>
      <c r="OYA214" s="129"/>
      <c r="OYB214" s="129"/>
      <c r="OYC214" s="129"/>
      <c r="OYD214" s="129"/>
      <c r="OYE214" s="129"/>
      <c r="OYF214" s="129"/>
      <c r="OYG214" s="129"/>
      <c r="OYH214" s="129"/>
      <c r="OYI214" s="129"/>
      <c r="OYJ214" s="129"/>
      <c r="OYK214" s="129"/>
      <c r="OYL214" s="129"/>
      <c r="OYM214" s="129"/>
      <c r="OYN214" s="129"/>
      <c r="OYO214" s="129"/>
      <c r="OYP214" s="129"/>
      <c r="OYQ214" s="129"/>
      <c r="OYR214" s="129"/>
      <c r="OYS214" s="129"/>
      <c r="OYT214" s="129"/>
      <c r="OYU214" s="129"/>
      <c r="OYV214" s="129"/>
      <c r="OYW214" s="129"/>
      <c r="OYX214" s="129"/>
      <c r="OYY214" s="129"/>
      <c r="OYZ214" s="129"/>
      <c r="OZA214" s="129"/>
      <c r="OZB214" s="129"/>
      <c r="OZC214" s="129"/>
      <c r="OZD214" s="129"/>
      <c r="OZE214" s="129"/>
      <c r="OZF214" s="129"/>
      <c r="OZG214" s="129"/>
      <c r="OZH214" s="129"/>
      <c r="OZI214" s="129"/>
      <c r="OZJ214" s="129"/>
      <c r="OZK214" s="129"/>
      <c r="OZL214" s="129"/>
      <c r="OZM214" s="129"/>
      <c r="OZN214" s="129"/>
      <c r="OZO214" s="129"/>
      <c r="OZP214" s="129"/>
      <c r="OZQ214" s="129"/>
      <c r="OZR214" s="129"/>
      <c r="OZS214" s="129"/>
      <c r="OZT214" s="129"/>
      <c r="OZU214" s="129"/>
      <c r="OZV214" s="129"/>
      <c r="OZW214" s="129"/>
      <c r="OZX214" s="129"/>
      <c r="OZY214" s="129"/>
      <c r="OZZ214" s="129"/>
      <c r="PAA214" s="129"/>
      <c r="PAB214" s="129"/>
      <c r="PAC214" s="129"/>
      <c r="PAD214" s="129"/>
      <c r="PAE214" s="129"/>
      <c r="PAF214" s="129"/>
      <c r="PAG214" s="129"/>
      <c r="PAH214" s="129"/>
      <c r="PAI214" s="129"/>
      <c r="PAJ214" s="129"/>
      <c r="PAK214" s="129"/>
      <c r="PAL214" s="129"/>
      <c r="PAM214" s="129"/>
      <c r="PAN214" s="129"/>
      <c r="PAO214" s="129"/>
      <c r="PAP214" s="129"/>
      <c r="PAQ214" s="129"/>
      <c r="PAR214" s="129"/>
      <c r="PAS214" s="129"/>
      <c r="PAT214" s="129"/>
      <c r="PAU214" s="129"/>
      <c r="PAV214" s="129"/>
      <c r="PAW214" s="129"/>
      <c r="PAX214" s="129"/>
      <c r="PAY214" s="129"/>
      <c r="PAZ214" s="129"/>
      <c r="PBA214" s="129"/>
      <c r="PBB214" s="129"/>
      <c r="PBC214" s="129"/>
      <c r="PBD214" s="129"/>
      <c r="PBE214" s="129"/>
      <c r="PBF214" s="129"/>
      <c r="PBG214" s="129"/>
      <c r="PBH214" s="129"/>
      <c r="PBI214" s="129"/>
      <c r="PBJ214" s="129"/>
      <c r="PBK214" s="129"/>
      <c r="PBL214" s="129"/>
      <c r="PBM214" s="129"/>
      <c r="PBN214" s="129"/>
      <c r="PBO214" s="129"/>
      <c r="PBP214" s="129"/>
      <c r="PBQ214" s="129"/>
      <c r="PBR214" s="129"/>
      <c r="PBS214" s="129"/>
      <c r="PBT214" s="129"/>
      <c r="PBU214" s="129"/>
      <c r="PBV214" s="129"/>
      <c r="PBW214" s="129"/>
      <c r="PBX214" s="129"/>
      <c r="PBY214" s="129"/>
      <c r="PBZ214" s="129"/>
      <c r="PCA214" s="129"/>
      <c r="PCB214" s="129"/>
      <c r="PCC214" s="129"/>
      <c r="PCD214" s="129"/>
      <c r="PCE214" s="129"/>
      <c r="PCF214" s="129"/>
      <c r="PCG214" s="129"/>
      <c r="PCH214" s="129"/>
      <c r="PCI214" s="129"/>
      <c r="PCJ214" s="129"/>
      <c r="PCK214" s="129"/>
      <c r="PCL214" s="129"/>
      <c r="PCM214" s="129"/>
      <c r="PCN214" s="129"/>
      <c r="PCO214" s="129"/>
      <c r="PCP214" s="129"/>
      <c r="PCQ214" s="129"/>
      <c r="PCR214" s="129"/>
      <c r="PCS214" s="129"/>
      <c r="PCT214" s="129"/>
      <c r="PCU214" s="129"/>
      <c r="PCV214" s="129"/>
      <c r="PCW214" s="129"/>
      <c r="PCX214" s="129"/>
      <c r="PCY214" s="129"/>
      <c r="PCZ214" s="129"/>
      <c r="PDA214" s="129"/>
      <c r="PDB214" s="129"/>
      <c r="PDC214" s="129"/>
      <c r="PDD214" s="129"/>
      <c r="PDE214" s="129"/>
      <c r="PDF214" s="129"/>
      <c r="PDG214" s="129"/>
      <c r="PDH214" s="129"/>
      <c r="PDI214" s="129"/>
      <c r="PDJ214" s="129"/>
      <c r="PDK214" s="129"/>
      <c r="PDL214" s="129"/>
      <c r="PDM214" s="129"/>
      <c r="PDN214" s="129"/>
      <c r="PDO214" s="129"/>
      <c r="PDP214" s="129"/>
      <c r="PDQ214" s="129"/>
      <c r="PDR214" s="129"/>
      <c r="PDS214" s="129"/>
      <c r="PDT214" s="129"/>
      <c r="PDU214" s="129"/>
      <c r="PDV214" s="129"/>
      <c r="PDW214" s="129"/>
      <c r="PDX214" s="129"/>
      <c r="PDY214" s="129"/>
      <c r="PDZ214" s="129"/>
      <c r="PEA214" s="129"/>
      <c r="PEB214" s="129"/>
      <c r="PEC214" s="129"/>
      <c r="PED214" s="129"/>
      <c r="PEE214" s="129"/>
      <c r="PEF214" s="129"/>
      <c r="PEG214" s="129"/>
      <c r="PEH214" s="129"/>
      <c r="PEI214" s="129"/>
      <c r="PEJ214" s="129"/>
      <c r="PEK214" s="129"/>
      <c r="PEL214" s="129"/>
      <c r="PEM214" s="129"/>
      <c r="PEN214" s="129"/>
      <c r="PEO214" s="129"/>
      <c r="PEP214" s="129"/>
      <c r="PEQ214" s="129"/>
      <c r="PER214" s="129"/>
      <c r="PES214" s="129"/>
      <c r="PET214" s="129"/>
      <c r="PEU214" s="129"/>
      <c r="PEV214" s="129"/>
      <c r="PEW214" s="129"/>
      <c r="PEX214" s="129"/>
      <c r="PEY214" s="129"/>
      <c r="PEZ214" s="129"/>
      <c r="PFA214" s="129"/>
      <c r="PFB214" s="129"/>
      <c r="PFC214" s="129"/>
      <c r="PFD214" s="129"/>
      <c r="PFE214" s="129"/>
      <c r="PFF214" s="129"/>
      <c r="PFG214" s="129"/>
      <c r="PFH214" s="129"/>
      <c r="PFI214" s="129"/>
      <c r="PFJ214" s="129"/>
      <c r="PFK214" s="129"/>
      <c r="PFL214" s="129"/>
      <c r="PFM214" s="129"/>
      <c r="PFN214" s="129"/>
      <c r="PFO214" s="129"/>
      <c r="PFP214" s="129"/>
      <c r="PFQ214" s="129"/>
      <c r="PFR214" s="129"/>
      <c r="PFS214" s="129"/>
      <c r="PFT214" s="129"/>
      <c r="PFU214" s="129"/>
      <c r="PFV214" s="129"/>
      <c r="PFW214" s="129"/>
      <c r="PFX214" s="129"/>
      <c r="PFY214" s="129"/>
      <c r="PFZ214" s="129"/>
      <c r="PGA214" s="129"/>
      <c r="PGB214" s="129"/>
      <c r="PGC214" s="129"/>
      <c r="PGD214" s="129"/>
      <c r="PGE214" s="129"/>
      <c r="PGF214" s="129"/>
      <c r="PGG214" s="129"/>
      <c r="PGH214" s="129"/>
      <c r="PGI214" s="129"/>
      <c r="PGJ214" s="129"/>
      <c r="PGK214" s="129"/>
      <c r="PGL214" s="129"/>
      <c r="PGM214" s="129"/>
      <c r="PGN214" s="129"/>
      <c r="PGO214" s="129"/>
      <c r="PGP214" s="129"/>
      <c r="PGQ214" s="129"/>
      <c r="PGR214" s="129"/>
      <c r="PGS214" s="129"/>
      <c r="PGT214" s="129"/>
      <c r="PGU214" s="129"/>
      <c r="PGV214" s="129"/>
      <c r="PGW214" s="129"/>
      <c r="PGX214" s="129"/>
      <c r="PGY214" s="129"/>
      <c r="PGZ214" s="129"/>
      <c r="PHA214" s="129"/>
      <c r="PHB214" s="129"/>
      <c r="PHC214" s="129"/>
      <c r="PHD214" s="129"/>
      <c r="PHE214" s="129"/>
      <c r="PHF214" s="129"/>
      <c r="PHG214" s="129"/>
      <c r="PHH214" s="129"/>
      <c r="PHI214" s="129"/>
      <c r="PHJ214" s="129"/>
      <c r="PHK214" s="129"/>
      <c r="PHL214" s="129"/>
      <c r="PHM214" s="129"/>
      <c r="PHN214" s="129"/>
      <c r="PHO214" s="129"/>
      <c r="PHP214" s="129"/>
      <c r="PHQ214" s="129"/>
      <c r="PHR214" s="129"/>
      <c r="PHS214" s="129"/>
      <c r="PHT214" s="129"/>
      <c r="PHU214" s="129"/>
      <c r="PHV214" s="129"/>
      <c r="PHW214" s="129"/>
      <c r="PHX214" s="129"/>
      <c r="PHY214" s="129"/>
      <c r="PHZ214" s="129"/>
      <c r="PIA214" s="129"/>
      <c r="PIB214" s="129"/>
      <c r="PIC214" s="129"/>
      <c r="PID214" s="129"/>
      <c r="PIE214" s="129"/>
      <c r="PIF214" s="129"/>
      <c r="PIG214" s="129"/>
      <c r="PIH214" s="129"/>
      <c r="PII214" s="129"/>
      <c r="PIJ214" s="129"/>
      <c r="PIK214" s="129"/>
      <c r="PIL214" s="129"/>
      <c r="PIM214" s="129"/>
      <c r="PIN214" s="129"/>
      <c r="PIO214" s="129"/>
      <c r="PIP214" s="129"/>
      <c r="PIQ214" s="129"/>
      <c r="PIR214" s="129"/>
      <c r="PIS214" s="129"/>
      <c r="PIT214" s="129"/>
      <c r="PIU214" s="129"/>
      <c r="PIV214" s="129"/>
      <c r="PIW214" s="129"/>
      <c r="PIX214" s="129"/>
      <c r="PIY214" s="129"/>
      <c r="PIZ214" s="129"/>
      <c r="PJA214" s="129"/>
      <c r="PJB214" s="129"/>
      <c r="PJC214" s="129"/>
      <c r="PJD214" s="129"/>
      <c r="PJE214" s="129"/>
      <c r="PJF214" s="129"/>
      <c r="PJG214" s="129"/>
      <c r="PJH214" s="129"/>
      <c r="PJI214" s="129"/>
      <c r="PJJ214" s="129"/>
      <c r="PJK214" s="129"/>
      <c r="PJL214" s="129"/>
      <c r="PJM214" s="129"/>
      <c r="PJN214" s="129"/>
      <c r="PJO214" s="129"/>
      <c r="PJP214" s="129"/>
      <c r="PJQ214" s="129"/>
      <c r="PJR214" s="129"/>
      <c r="PJS214" s="129"/>
      <c r="PJT214" s="129"/>
      <c r="PJU214" s="129"/>
      <c r="PJV214" s="129"/>
      <c r="PJW214" s="129"/>
      <c r="PJX214" s="129"/>
      <c r="PJY214" s="129"/>
      <c r="PJZ214" s="129"/>
      <c r="PKA214" s="129"/>
      <c r="PKB214" s="129"/>
      <c r="PKC214" s="129"/>
      <c r="PKD214" s="129"/>
      <c r="PKE214" s="129"/>
      <c r="PKF214" s="129"/>
      <c r="PKG214" s="129"/>
      <c r="PKH214" s="129"/>
      <c r="PKI214" s="129"/>
      <c r="PKJ214" s="129"/>
      <c r="PKK214" s="129"/>
      <c r="PKL214" s="129"/>
      <c r="PKM214" s="129"/>
      <c r="PKN214" s="129"/>
      <c r="PKO214" s="129"/>
      <c r="PKP214" s="129"/>
      <c r="PKQ214" s="129"/>
      <c r="PKR214" s="129"/>
      <c r="PKS214" s="129"/>
      <c r="PKT214" s="129"/>
      <c r="PKU214" s="129"/>
      <c r="PKV214" s="129"/>
      <c r="PKW214" s="129"/>
      <c r="PKX214" s="129"/>
      <c r="PKY214" s="129"/>
      <c r="PKZ214" s="129"/>
      <c r="PLA214" s="129"/>
      <c r="PLB214" s="129"/>
      <c r="PLC214" s="129"/>
      <c r="PLD214" s="129"/>
      <c r="PLE214" s="129"/>
      <c r="PLF214" s="129"/>
      <c r="PLG214" s="129"/>
      <c r="PLH214" s="129"/>
      <c r="PLI214" s="129"/>
      <c r="PLJ214" s="129"/>
      <c r="PLK214" s="129"/>
      <c r="PLL214" s="129"/>
      <c r="PLM214" s="129"/>
      <c r="PLN214" s="129"/>
      <c r="PLO214" s="129"/>
      <c r="PLP214" s="129"/>
      <c r="PLQ214" s="129"/>
      <c r="PLR214" s="129"/>
      <c r="PLS214" s="129"/>
      <c r="PLT214" s="129"/>
      <c r="PLU214" s="129"/>
      <c r="PLV214" s="129"/>
      <c r="PLW214" s="129"/>
      <c r="PLX214" s="129"/>
      <c r="PLY214" s="129"/>
      <c r="PLZ214" s="129"/>
      <c r="PMA214" s="129"/>
      <c r="PMB214" s="129"/>
      <c r="PMC214" s="129"/>
      <c r="PMD214" s="129"/>
      <c r="PME214" s="129"/>
      <c r="PMF214" s="129"/>
      <c r="PMG214" s="129"/>
      <c r="PMH214" s="129"/>
      <c r="PMI214" s="129"/>
      <c r="PMJ214" s="129"/>
      <c r="PMK214" s="129"/>
      <c r="PML214" s="129"/>
      <c r="PMM214" s="129"/>
      <c r="PMN214" s="129"/>
      <c r="PMO214" s="129"/>
      <c r="PMP214" s="129"/>
      <c r="PMQ214" s="129"/>
      <c r="PMR214" s="129"/>
      <c r="PMS214" s="129"/>
      <c r="PMT214" s="129"/>
      <c r="PMU214" s="129"/>
      <c r="PMV214" s="129"/>
      <c r="PMW214" s="129"/>
      <c r="PMX214" s="129"/>
      <c r="PMY214" s="129"/>
      <c r="PMZ214" s="129"/>
      <c r="PNA214" s="129"/>
      <c r="PNB214" s="129"/>
      <c r="PNC214" s="129"/>
      <c r="PND214" s="129"/>
      <c r="PNE214" s="129"/>
      <c r="PNF214" s="129"/>
      <c r="PNG214" s="129"/>
      <c r="PNH214" s="129"/>
      <c r="PNI214" s="129"/>
      <c r="PNJ214" s="129"/>
      <c r="PNK214" s="129"/>
      <c r="PNL214" s="129"/>
      <c r="PNM214" s="129"/>
      <c r="PNN214" s="129"/>
      <c r="PNO214" s="129"/>
      <c r="PNP214" s="129"/>
      <c r="PNQ214" s="129"/>
      <c r="PNR214" s="129"/>
      <c r="PNS214" s="129"/>
      <c r="PNT214" s="129"/>
      <c r="PNU214" s="129"/>
      <c r="PNV214" s="129"/>
      <c r="PNW214" s="129"/>
      <c r="PNX214" s="129"/>
      <c r="PNY214" s="129"/>
      <c r="PNZ214" s="129"/>
      <c r="POA214" s="129"/>
      <c r="POB214" s="129"/>
      <c r="POC214" s="129"/>
      <c r="POD214" s="129"/>
      <c r="POE214" s="129"/>
      <c r="POF214" s="129"/>
      <c r="POG214" s="129"/>
      <c r="POH214" s="129"/>
      <c r="POI214" s="129"/>
      <c r="POJ214" s="129"/>
      <c r="POK214" s="129"/>
      <c r="POL214" s="129"/>
      <c r="POM214" s="129"/>
      <c r="PON214" s="129"/>
      <c r="POO214" s="129"/>
      <c r="POP214" s="129"/>
      <c r="POQ214" s="129"/>
      <c r="POR214" s="129"/>
      <c r="POS214" s="129"/>
      <c r="POT214" s="129"/>
      <c r="POU214" s="129"/>
      <c r="POV214" s="129"/>
      <c r="POW214" s="129"/>
      <c r="POX214" s="129"/>
      <c r="POY214" s="129"/>
      <c r="POZ214" s="129"/>
      <c r="PPA214" s="129"/>
      <c r="PPB214" s="129"/>
      <c r="PPC214" s="129"/>
      <c r="PPD214" s="129"/>
      <c r="PPE214" s="129"/>
      <c r="PPF214" s="129"/>
      <c r="PPG214" s="129"/>
      <c r="PPH214" s="129"/>
      <c r="PPI214" s="129"/>
      <c r="PPJ214" s="129"/>
      <c r="PPK214" s="129"/>
      <c r="PPL214" s="129"/>
      <c r="PPM214" s="129"/>
      <c r="PPN214" s="129"/>
      <c r="PPO214" s="129"/>
      <c r="PPP214" s="129"/>
      <c r="PPQ214" s="129"/>
      <c r="PPR214" s="129"/>
      <c r="PPS214" s="129"/>
      <c r="PPT214" s="129"/>
      <c r="PPU214" s="129"/>
      <c r="PPV214" s="129"/>
      <c r="PPW214" s="129"/>
      <c r="PPX214" s="129"/>
      <c r="PPY214" s="129"/>
      <c r="PPZ214" s="129"/>
      <c r="PQA214" s="129"/>
      <c r="PQB214" s="129"/>
      <c r="PQC214" s="129"/>
      <c r="PQD214" s="129"/>
      <c r="PQE214" s="129"/>
      <c r="PQF214" s="129"/>
      <c r="PQG214" s="129"/>
      <c r="PQH214" s="129"/>
      <c r="PQI214" s="129"/>
      <c r="PQJ214" s="129"/>
      <c r="PQK214" s="129"/>
      <c r="PQL214" s="129"/>
      <c r="PQM214" s="129"/>
      <c r="PQN214" s="129"/>
      <c r="PQO214" s="129"/>
      <c r="PQP214" s="129"/>
      <c r="PQQ214" s="129"/>
      <c r="PQR214" s="129"/>
      <c r="PQS214" s="129"/>
      <c r="PQT214" s="129"/>
      <c r="PQU214" s="129"/>
      <c r="PQV214" s="129"/>
      <c r="PQW214" s="129"/>
      <c r="PQX214" s="129"/>
      <c r="PQY214" s="129"/>
      <c r="PQZ214" s="129"/>
      <c r="PRA214" s="129"/>
      <c r="PRB214" s="129"/>
      <c r="PRC214" s="129"/>
      <c r="PRD214" s="129"/>
      <c r="PRE214" s="129"/>
      <c r="PRF214" s="129"/>
      <c r="PRG214" s="129"/>
      <c r="PRH214" s="129"/>
      <c r="PRI214" s="129"/>
      <c r="PRJ214" s="129"/>
      <c r="PRK214" s="129"/>
      <c r="PRL214" s="129"/>
      <c r="PRM214" s="129"/>
      <c r="PRN214" s="129"/>
      <c r="PRO214" s="129"/>
      <c r="PRP214" s="129"/>
      <c r="PRQ214" s="129"/>
      <c r="PRR214" s="129"/>
      <c r="PRS214" s="129"/>
      <c r="PRT214" s="129"/>
      <c r="PRU214" s="129"/>
      <c r="PRV214" s="129"/>
      <c r="PRW214" s="129"/>
      <c r="PRX214" s="129"/>
      <c r="PRY214" s="129"/>
      <c r="PRZ214" s="129"/>
      <c r="PSA214" s="129"/>
      <c r="PSB214" s="129"/>
      <c r="PSC214" s="129"/>
      <c r="PSD214" s="129"/>
      <c r="PSE214" s="129"/>
      <c r="PSF214" s="129"/>
      <c r="PSG214" s="129"/>
      <c r="PSH214" s="129"/>
      <c r="PSI214" s="129"/>
      <c r="PSJ214" s="129"/>
      <c r="PSK214" s="129"/>
      <c r="PSL214" s="129"/>
      <c r="PSM214" s="129"/>
      <c r="PSN214" s="129"/>
      <c r="PSO214" s="129"/>
      <c r="PSP214" s="129"/>
      <c r="PSQ214" s="129"/>
      <c r="PSR214" s="129"/>
      <c r="PSS214" s="129"/>
      <c r="PST214" s="129"/>
      <c r="PSU214" s="129"/>
      <c r="PSV214" s="129"/>
      <c r="PSW214" s="129"/>
      <c r="PSX214" s="129"/>
      <c r="PSY214" s="129"/>
      <c r="PSZ214" s="129"/>
      <c r="PTA214" s="129"/>
      <c r="PTB214" s="129"/>
      <c r="PTC214" s="129"/>
      <c r="PTD214" s="129"/>
      <c r="PTE214" s="129"/>
      <c r="PTF214" s="129"/>
      <c r="PTG214" s="129"/>
      <c r="PTH214" s="129"/>
      <c r="PTI214" s="129"/>
      <c r="PTJ214" s="129"/>
      <c r="PTK214" s="129"/>
      <c r="PTL214" s="129"/>
      <c r="PTM214" s="129"/>
      <c r="PTN214" s="129"/>
      <c r="PTO214" s="129"/>
      <c r="PTP214" s="129"/>
      <c r="PTQ214" s="129"/>
      <c r="PTR214" s="129"/>
      <c r="PTS214" s="129"/>
      <c r="PTT214" s="129"/>
      <c r="PTU214" s="129"/>
      <c r="PTV214" s="129"/>
      <c r="PTW214" s="129"/>
      <c r="PTX214" s="129"/>
      <c r="PTY214" s="129"/>
      <c r="PTZ214" s="129"/>
      <c r="PUA214" s="129"/>
      <c r="PUB214" s="129"/>
      <c r="PUC214" s="129"/>
      <c r="PUD214" s="129"/>
      <c r="PUE214" s="129"/>
      <c r="PUF214" s="129"/>
      <c r="PUG214" s="129"/>
      <c r="PUH214" s="129"/>
      <c r="PUI214" s="129"/>
      <c r="PUJ214" s="129"/>
      <c r="PUK214" s="129"/>
      <c r="PUL214" s="129"/>
      <c r="PUM214" s="129"/>
      <c r="PUN214" s="129"/>
      <c r="PUO214" s="129"/>
      <c r="PUP214" s="129"/>
      <c r="PUQ214" s="129"/>
      <c r="PUR214" s="129"/>
      <c r="PUS214" s="129"/>
      <c r="PUT214" s="129"/>
      <c r="PUU214" s="129"/>
      <c r="PUV214" s="129"/>
      <c r="PUW214" s="129"/>
      <c r="PUX214" s="129"/>
      <c r="PUY214" s="129"/>
      <c r="PUZ214" s="129"/>
      <c r="PVA214" s="129"/>
      <c r="PVB214" s="129"/>
      <c r="PVC214" s="129"/>
      <c r="PVD214" s="129"/>
      <c r="PVE214" s="129"/>
      <c r="PVF214" s="129"/>
      <c r="PVG214" s="129"/>
      <c r="PVH214" s="129"/>
      <c r="PVI214" s="129"/>
      <c r="PVJ214" s="129"/>
      <c r="PVK214" s="129"/>
      <c r="PVL214" s="129"/>
      <c r="PVM214" s="129"/>
      <c r="PVN214" s="129"/>
      <c r="PVO214" s="129"/>
      <c r="PVP214" s="129"/>
      <c r="PVQ214" s="129"/>
      <c r="PVR214" s="129"/>
      <c r="PVS214" s="129"/>
      <c r="PVT214" s="129"/>
      <c r="PVU214" s="129"/>
      <c r="PVV214" s="129"/>
      <c r="PVW214" s="129"/>
      <c r="PVX214" s="129"/>
      <c r="PVY214" s="129"/>
      <c r="PVZ214" s="129"/>
      <c r="PWA214" s="129"/>
      <c r="PWB214" s="129"/>
      <c r="PWC214" s="129"/>
      <c r="PWD214" s="129"/>
      <c r="PWE214" s="129"/>
      <c r="PWF214" s="129"/>
      <c r="PWG214" s="129"/>
      <c r="PWH214" s="129"/>
      <c r="PWI214" s="129"/>
      <c r="PWJ214" s="129"/>
      <c r="PWK214" s="129"/>
      <c r="PWL214" s="129"/>
      <c r="PWM214" s="129"/>
      <c r="PWN214" s="129"/>
      <c r="PWO214" s="129"/>
      <c r="PWP214" s="129"/>
      <c r="PWQ214" s="129"/>
      <c r="PWR214" s="129"/>
      <c r="PWS214" s="129"/>
      <c r="PWT214" s="129"/>
      <c r="PWU214" s="129"/>
      <c r="PWV214" s="129"/>
      <c r="PWW214" s="129"/>
      <c r="PWX214" s="129"/>
      <c r="PWY214" s="129"/>
      <c r="PWZ214" s="129"/>
      <c r="PXA214" s="129"/>
      <c r="PXB214" s="129"/>
      <c r="PXC214" s="129"/>
      <c r="PXD214" s="129"/>
      <c r="PXE214" s="129"/>
      <c r="PXF214" s="129"/>
      <c r="PXG214" s="129"/>
      <c r="PXH214" s="129"/>
      <c r="PXI214" s="129"/>
      <c r="PXJ214" s="129"/>
      <c r="PXK214" s="129"/>
      <c r="PXL214" s="129"/>
      <c r="PXM214" s="129"/>
      <c r="PXN214" s="129"/>
      <c r="PXO214" s="129"/>
      <c r="PXP214" s="129"/>
      <c r="PXQ214" s="129"/>
      <c r="PXR214" s="129"/>
      <c r="PXS214" s="129"/>
      <c r="PXT214" s="129"/>
      <c r="PXU214" s="129"/>
      <c r="PXV214" s="129"/>
      <c r="PXW214" s="129"/>
      <c r="PXX214" s="129"/>
      <c r="PXY214" s="129"/>
      <c r="PXZ214" s="129"/>
      <c r="PYA214" s="129"/>
      <c r="PYB214" s="129"/>
      <c r="PYC214" s="129"/>
      <c r="PYD214" s="129"/>
      <c r="PYE214" s="129"/>
      <c r="PYF214" s="129"/>
      <c r="PYG214" s="129"/>
      <c r="PYH214" s="129"/>
      <c r="PYI214" s="129"/>
      <c r="PYJ214" s="129"/>
      <c r="PYK214" s="129"/>
      <c r="PYL214" s="129"/>
      <c r="PYM214" s="129"/>
      <c r="PYN214" s="129"/>
      <c r="PYO214" s="129"/>
      <c r="PYP214" s="129"/>
      <c r="PYQ214" s="129"/>
      <c r="PYR214" s="129"/>
      <c r="PYS214" s="129"/>
      <c r="PYT214" s="129"/>
      <c r="PYU214" s="129"/>
      <c r="PYV214" s="129"/>
      <c r="PYW214" s="129"/>
      <c r="PYX214" s="129"/>
      <c r="PYY214" s="129"/>
      <c r="PYZ214" s="129"/>
      <c r="PZA214" s="129"/>
      <c r="PZB214" s="129"/>
      <c r="PZC214" s="129"/>
      <c r="PZD214" s="129"/>
      <c r="PZE214" s="129"/>
      <c r="PZF214" s="129"/>
      <c r="PZG214" s="129"/>
      <c r="PZH214" s="129"/>
      <c r="PZI214" s="129"/>
      <c r="PZJ214" s="129"/>
      <c r="PZK214" s="129"/>
      <c r="PZL214" s="129"/>
      <c r="PZM214" s="129"/>
      <c r="PZN214" s="129"/>
      <c r="PZO214" s="129"/>
      <c r="PZP214" s="129"/>
      <c r="PZQ214" s="129"/>
      <c r="PZR214" s="129"/>
      <c r="PZS214" s="129"/>
      <c r="PZT214" s="129"/>
      <c r="PZU214" s="129"/>
      <c r="PZV214" s="129"/>
      <c r="PZW214" s="129"/>
      <c r="PZX214" s="129"/>
      <c r="PZY214" s="129"/>
      <c r="PZZ214" s="129"/>
      <c r="QAA214" s="129"/>
      <c r="QAB214" s="129"/>
      <c r="QAC214" s="129"/>
      <c r="QAD214" s="129"/>
      <c r="QAE214" s="129"/>
      <c r="QAF214" s="129"/>
      <c r="QAG214" s="129"/>
      <c r="QAH214" s="129"/>
      <c r="QAI214" s="129"/>
      <c r="QAJ214" s="129"/>
      <c r="QAK214" s="129"/>
      <c r="QAL214" s="129"/>
      <c r="QAM214" s="129"/>
      <c r="QAN214" s="129"/>
      <c r="QAO214" s="129"/>
      <c r="QAP214" s="129"/>
      <c r="QAQ214" s="129"/>
      <c r="QAR214" s="129"/>
      <c r="QAS214" s="129"/>
      <c r="QAT214" s="129"/>
      <c r="QAU214" s="129"/>
      <c r="QAV214" s="129"/>
      <c r="QAW214" s="129"/>
      <c r="QAX214" s="129"/>
      <c r="QAY214" s="129"/>
      <c r="QAZ214" s="129"/>
      <c r="QBA214" s="129"/>
      <c r="QBB214" s="129"/>
      <c r="QBC214" s="129"/>
      <c r="QBD214" s="129"/>
      <c r="QBE214" s="129"/>
      <c r="QBF214" s="129"/>
      <c r="QBG214" s="129"/>
      <c r="QBH214" s="129"/>
      <c r="QBI214" s="129"/>
      <c r="QBJ214" s="129"/>
      <c r="QBK214" s="129"/>
      <c r="QBL214" s="129"/>
      <c r="QBM214" s="129"/>
      <c r="QBN214" s="129"/>
      <c r="QBO214" s="129"/>
      <c r="QBP214" s="129"/>
      <c r="QBQ214" s="129"/>
      <c r="QBR214" s="129"/>
      <c r="QBS214" s="129"/>
      <c r="QBT214" s="129"/>
      <c r="QBU214" s="129"/>
      <c r="QBV214" s="129"/>
      <c r="QBW214" s="129"/>
      <c r="QBX214" s="129"/>
      <c r="QBY214" s="129"/>
      <c r="QBZ214" s="129"/>
      <c r="QCA214" s="129"/>
      <c r="QCB214" s="129"/>
      <c r="QCC214" s="129"/>
      <c r="QCD214" s="129"/>
      <c r="QCE214" s="129"/>
      <c r="QCF214" s="129"/>
      <c r="QCG214" s="129"/>
      <c r="QCH214" s="129"/>
      <c r="QCI214" s="129"/>
      <c r="QCJ214" s="129"/>
      <c r="QCK214" s="129"/>
      <c r="QCL214" s="129"/>
      <c r="QCM214" s="129"/>
      <c r="QCN214" s="129"/>
      <c r="QCO214" s="129"/>
      <c r="QCP214" s="129"/>
      <c r="QCQ214" s="129"/>
      <c r="QCR214" s="129"/>
      <c r="QCS214" s="129"/>
      <c r="QCT214" s="129"/>
      <c r="QCU214" s="129"/>
      <c r="QCV214" s="129"/>
      <c r="QCW214" s="129"/>
      <c r="QCX214" s="129"/>
      <c r="QCY214" s="129"/>
      <c r="QCZ214" s="129"/>
      <c r="QDA214" s="129"/>
      <c r="QDB214" s="129"/>
      <c r="QDC214" s="129"/>
      <c r="QDD214" s="129"/>
      <c r="QDE214" s="129"/>
      <c r="QDF214" s="129"/>
      <c r="QDG214" s="129"/>
      <c r="QDH214" s="129"/>
      <c r="QDI214" s="129"/>
      <c r="QDJ214" s="129"/>
      <c r="QDK214" s="129"/>
      <c r="QDL214" s="129"/>
      <c r="QDM214" s="129"/>
      <c r="QDN214" s="129"/>
      <c r="QDO214" s="129"/>
      <c r="QDP214" s="129"/>
      <c r="QDQ214" s="129"/>
      <c r="QDR214" s="129"/>
      <c r="QDS214" s="129"/>
      <c r="QDT214" s="129"/>
      <c r="QDU214" s="129"/>
      <c r="QDV214" s="129"/>
      <c r="QDW214" s="129"/>
      <c r="QDX214" s="129"/>
      <c r="QDY214" s="129"/>
      <c r="QDZ214" s="129"/>
      <c r="QEA214" s="129"/>
      <c r="QEB214" s="129"/>
      <c r="QEC214" s="129"/>
      <c r="QED214" s="129"/>
      <c r="QEE214" s="129"/>
      <c r="QEF214" s="129"/>
      <c r="QEG214" s="129"/>
      <c r="QEH214" s="129"/>
      <c r="QEI214" s="129"/>
      <c r="QEJ214" s="129"/>
      <c r="QEK214" s="129"/>
      <c r="QEL214" s="129"/>
      <c r="QEM214" s="129"/>
      <c r="QEN214" s="129"/>
      <c r="QEO214" s="129"/>
      <c r="QEP214" s="129"/>
      <c r="QEQ214" s="129"/>
      <c r="QER214" s="129"/>
      <c r="QES214" s="129"/>
      <c r="QET214" s="129"/>
      <c r="QEU214" s="129"/>
      <c r="QEV214" s="129"/>
      <c r="QEW214" s="129"/>
      <c r="QEX214" s="129"/>
      <c r="QEY214" s="129"/>
      <c r="QEZ214" s="129"/>
      <c r="QFA214" s="129"/>
      <c r="QFB214" s="129"/>
      <c r="QFC214" s="129"/>
      <c r="QFD214" s="129"/>
      <c r="QFE214" s="129"/>
      <c r="QFF214" s="129"/>
      <c r="QFG214" s="129"/>
      <c r="QFH214" s="129"/>
      <c r="QFI214" s="129"/>
      <c r="QFJ214" s="129"/>
      <c r="QFK214" s="129"/>
      <c r="QFL214" s="129"/>
      <c r="QFM214" s="129"/>
      <c r="QFN214" s="129"/>
      <c r="QFO214" s="129"/>
      <c r="QFP214" s="129"/>
      <c r="QFQ214" s="129"/>
      <c r="QFR214" s="129"/>
      <c r="QFS214" s="129"/>
      <c r="QFT214" s="129"/>
      <c r="QFU214" s="129"/>
      <c r="QFV214" s="129"/>
      <c r="QFW214" s="129"/>
      <c r="QFX214" s="129"/>
      <c r="QFY214" s="129"/>
      <c r="QFZ214" s="129"/>
      <c r="QGA214" s="129"/>
      <c r="QGB214" s="129"/>
      <c r="QGC214" s="129"/>
      <c r="QGD214" s="129"/>
      <c r="QGE214" s="129"/>
      <c r="QGF214" s="129"/>
      <c r="QGG214" s="129"/>
      <c r="QGH214" s="129"/>
      <c r="QGI214" s="129"/>
      <c r="QGJ214" s="129"/>
      <c r="QGK214" s="129"/>
      <c r="QGL214" s="129"/>
      <c r="QGM214" s="129"/>
      <c r="QGN214" s="129"/>
      <c r="QGO214" s="129"/>
      <c r="QGP214" s="129"/>
      <c r="QGQ214" s="129"/>
      <c r="QGR214" s="129"/>
      <c r="QGS214" s="129"/>
      <c r="QGT214" s="129"/>
      <c r="QGU214" s="129"/>
      <c r="QGV214" s="129"/>
      <c r="QGW214" s="129"/>
      <c r="QGX214" s="129"/>
      <c r="QGY214" s="129"/>
      <c r="QGZ214" s="129"/>
      <c r="QHA214" s="129"/>
      <c r="QHB214" s="129"/>
      <c r="QHC214" s="129"/>
      <c r="QHD214" s="129"/>
      <c r="QHE214" s="129"/>
      <c r="QHF214" s="129"/>
      <c r="QHG214" s="129"/>
      <c r="QHH214" s="129"/>
      <c r="QHI214" s="129"/>
      <c r="QHJ214" s="129"/>
      <c r="QHK214" s="129"/>
      <c r="QHL214" s="129"/>
      <c r="QHM214" s="129"/>
      <c r="QHN214" s="129"/>
      <c r="QHO214" s="129"/>
      <c r="QHP214" s="129"/>
      <c r="QHQ214" s="129"/>
      <c r="QHR214" s="129"/>
      <c r="QHS214" s="129"/>
      <c r="QHT214" s="129"/>
      <c r="QHU214" s="129"/>
      <c r="QHV214" s="129"/>
      <c r="QHW214" s="129"/>
      <c r="QHX214" s="129"/>
      <c r="QHY214" s="129"/>
      <c r="QHZ214" s="129"/>
      <c r="QIA214" s="129"/>
      <c r="QIB214" s="129"/>
      <c r="QIC214" s="129"/>
      <c r="QID214" s="129"/>
      <c r="QIE214" s="129"/>
      <c r="QIF214" s="129"/>
      <c r="QIG214" s="129"/>
      <c r="QIH214" s="129"/>
      <c r="QII214" s="129"/>
      <c r="QIJ214" s="129"/>
      <c r="QIK214" s="129"/>
      <c r="QIL214" s="129"/>
      <c r="QIM214" s="129"/>
      <c r="QIN214" s="129"/>
      <c r="QIO214" s="129"/>
      <c r="QIP214" s="129"/>
      <c r="QIQ214" s="129"/>
      <c r="QIR214" s="129"/>
      <c r="QIS214" s="129"/>
      <c r="QIT214" s="129"/>
      <c r="QIU214" s="129"/>
      <c r="QIV214" s="129"/>
      <c r="QIW214" s="129"/>
      <c r="QIX214" s="129"/>
      <c r="QIY214" s="129"/>
      <c r="QIZ214" s="129"/>
      <c r="QJA214" s="129"/>
      <c r="QJB214" s="129"/>
      <c r="QJC214" s="129"/>
      <c r="QJD214" s="129"/>
      <c r="QJE214" s="129"/>
      <c r="QJF214" s="129"/>
      <c r="QJG214" s="129"/>
      <c r="QJH214" s="129"/>
      <c r="QJI214" s="129"/>
      <c r="QJJ214" s="129"/>
      <c r="QJK214" s="129"/>
      <c r="QJL214" s="129"/>
      <c r="QJM214" s="129"/>
      <c r="QJN214" s="129"/>
      <c r="QJO214" s="129"/>
      <c r="QJP214" s="129"/>
      <c r="QJQ214" s="129"/>
      <c r="QJR214" s="129"/>
      <c r="QJS214" s="129"/>
      <c r="QJT214" s="129"/>
      <c r="QJU214" s="129"/>
      <c r="QJV214" s="129"/>
      <c r="QJW214" s="129"/>
      <c r="QJX214" s="129"/>
      <c r="QJY214" s="129"/>
      <c r="QJZ214" s="129"/>
      <c r="QKA214" s="129"/>
      <c r="QKB214" s="129"/>
      <c r="QKC214" s="129"/>
      <c r="QKD214" s="129"/>
      <c r="QKE214" s="129"/>
      <c r="QKF214" s="129"/>
      <c r="QKG214" s="129"/>
      <c r="QKH214" s="129"/>
      <c r="QKI214" s="129"/>
      <c r="QKJ214" s="129"/>
      <c r="QKK214" s="129"/>
      <c r="QKL214" s="129"/>
      <c r="QKM214" s="129"/>
      <c r="QKN214" s="129"/>
      <c r="QKO214" s="129"/>
      <c r="QKP214" s="129"/>
      <c r="QKQ214" s="129"/>
      <c r="QKR214" s="129"/>
      <c r="QKS214" s="129"/>
      <c r="QKT214" s="129"/>
      <c r="QKU214" s="129"/>
      <c r="QKV214" s="129"/>
      <c r="QKW214" s="129"/>
      <c r="QKX214" s="129"/>
      <c r="QKY214" s="129"/>
      <c r="QKZ214" s="129"/>
      <c r="QLA214" s="129"/>
      <c r="QLB214" s="129"/>
      <c r="QLC214" s="129"/>
      <c r="QLD214" s="129"/>
      <c r="QLE214" s="129"/>
      <c r="QLF214" s="129"/>
      <c r="QLG214" s="129"/>
      <c r="QLH214" s="129"/>
      <c r="QLI214" s="129"/>
      <c r="QLJ214" s="129"/>
      <c r="QLK214" s="129"/>
      <c r="QLL214" s="129"/>
      <c r="QLM214" s="129"/>
      <c r="QLN214" s="129"/>
      <c r="QLO214" s="129"/>
      <c r="QLP214" s="129"/>
      <c r="QLQ214" s="129"/>
      <c r="QLR214" s="129"/>
      <c r="QLS214" s="129"/>
      <c r="QLT214" s="129"/>
      <c r="QLU214" s="129"/>
      <c r="QLV214" s="129"/>
      <c r="QLW214" s="129"/>
      <c r="QLX214" s="129"/>
      <c r="QLY214" s="129"/>
      <c r="QLZ214" s="129"/>
      <c r="QMA214" s="129"/>
      <c r="QMB214" s="129"/>
      <c r="QMC214" s="129"/>
      <c r="QMD214" s="129"/>
      <c r="QME214" s="129"/>
      <c r="QMF214" s="129"/>
      <c r="QMG214" s="129"/>
      <c r="QMH214" s="129"/>
      <c r="QMI214" s="129"/>
      <c r="QMJ214" s="129"/>
      <c r="QMK214" s="129"/>
      <c r="QML214" s="129"/>
      <c r="QMM214" s="129"/>
      <c r="QMN214" s="129"/>
      <c r="QMO214" s="129"/>
      <c r="QMP214" s="129"/>
      <c r="QMQ214" s="129"/>
      <c r="QMR214" s="129"/>
      <c r="QMS214" s="129"/>
      <c r="QMT214" s="129"/>
      <c r="QMU214" s="129"/>
      <c r="QMV214" s="129"/>
      <c r="QMW214" s="129"/>
      <c r="QMX214" s="129"/>
      <c r="QMY214" s="129"/>
      <c r="QMZ214" s="129"/>
      <c r="QNA214" s="129"/>
      <c r="QNB214" s="129"/>
      <c r="QNC214" s="129"/>
      <c r="QND214" s="129"/>
      <c r="QNE214" s="129"/>
      <c r="QNF214" s="129"/>
      <c r="QNG214" s="129"/>
      <c r="QNH214" s="129"/>
      <c r="QNI214" s="129"/>
      <c r="QNJ214" s="129"/>
      <c r="QNK214" s="129"/>
      <c r="QNL214" s="129"/>
      <c r="QNM214" s="129"/>
      <c r="QNN214" s="129"/>
      <c r="QNO214" s="129"/>
      <c r="QNP214" s="129"/>
      <c r="QNQ214" s="129"/>
      <c r="QNR214" s="129"/>
      <c r="QNS214" s="129"/>
      <c r="QNT214" s="129"/>
      <c r="QNU214" s="129"/>
      <c r="QNV214" s="129"/>
      <c r="QNW214" s="129"/>
      <c r="QNX214" s="129"/>
      <c r="QNY214" s="129"/>
      <c r="QNZ214" s="129"/>
      <c r="QOA214" s="129"/>
      <c r="QOB214" s="129"/>
      <c r="QOC214" s="129"/>
      <c r="QOD214" s="129"/>
      <c r="QOE214" s="129"/>
      <c r="QOF214" s="129"/>
      <c r="QOG214" s="129"/>
      <c r="QOH214" s="129"/>
      <c r="QOI214" s="129"/>
      <c r="QOJ214" s="129"/>
      <c r="QOK214" s="129"/>
      <c r="QOL214" s="129"/>
      <c r="QOM214" s="129"/>
      <c r="QON214" s="129"/>
      <c r="QOO214" s="129"/>
      <c r="QOP214" s="129"/>
      <c r="QOQ214" s="129"/>
      <c r="QOR214" s="129"/>
      <c r="QOS214" s="129"/>
      <c r="QOT214" s="129"/>
      <c r="QOU214" s="129"/>
      <c r="QOV214" s="129"/>
      <c r="QOW214" s="129"/>
      <c r="QOX214" s="129"/>
      <c r="QOY214" s="129"/>
      <c r="QOZ214" s="129"/>
      <c r="QPA214" s="129"/>
      <c r="QPB214" s="129"/>
      <c r="QPC214" s="129"/>
      <c r="QPD214" s="129"/>
      <c r="QPE214" s="129"/>
      <c r="QPF214" s="129"/>
      <c r="QPG214" s="129"/>
      <c r="QPH214" s="129"/>
      <c r="QPI214" s="129"/>
      <c r="QPJ214" s="129"/>
      <c r="QPK214" s="129"/>
      <c r="QPL214" s="129"/>
      <c r="QPM214" s="129"/>
      <c r="QPN214" s="129"/>
      <c r="QPO214" s="129"/>
      <c r="QPP214" s="129"/>
      <c r="QPQ214" s="129"/>
      <c r="QPR214" s="129"/>
      <c r="QPS214" s="129"/>
      <c r="QPT214" s="129"/>
      <c r="QPU214" s="129"/>
      <c r="QPV214" s="129"/>
      <c r="QPW214" s="129"/>
      <c r="QPX214" s="129"/>
      <c r="QPY214" s="129"/>
      <c r="QPZ214" s="129"/>
      <c r="QQA214" s="129"/>
      <c r="QQB214" s="129"/>
      <c r="QQC214" s="129"/>
      <c r="QQD214" s="129"/>
      <c r="QQE214" s="129"/>
      <c r="QQF214" s="129"/>
      <c r="QQG214" s="129"/>
      <c r="QQH214" s="129"/>
      <c r="QQI214" s="129"/>
      <c r="QQJ214" s="129"/>
      <c r="QQK214" s="129"/>
      <c r="QQL214" s="129"/>
      <c r="QQM214" s="129"/>
      <c r="QQN214" s="129"/>
      <c r="QQO214" s="129"/>
      <c r="QQP214" s="129"/>
      <c r="QQQ214" s="129"/>
      <c r="QQR214" s="129"/>
      <c r="QQS214" s="129"/>
      <c r="QQT214" s="129"/>
      <c r="QQU214" s="129"/>
      <c r="QQV214" s="129"/>
      <c r="QQW214" s="129"/>
      <c r="QQX214" s="129"/>
      <c r="QQY214" s="129"/>
      <c r="QQZ214" s="129"/>
      <c r="QRA214" s="129"/>
      <c r="QRB214" s="129"/>
      <c r="QRC214" s="129"/>
      <c r="QRD214" s="129"/>
      <c r="QRE214" s="129"/>
      <c r="QRF214" s="129"/>
      <c r="QRG214" s="129"/>
      <c r="QRH214" s="129"/>
      <c r="QRI214" s="129"/>
      <c r="QRJ214" s="129"/>
      <c r="QRK214" s="129"/>
      <c r="QRL214" s="129"/>
      <c r="QRM214" s="129"/>
      <c r="QRN214" s="129"/>
      <c r="QRO214" s="129"/>
      <c r="QRP214" s="129"/>
      <c r="QRQ214" s="129"/>
      <c r="QRR214" s="129"/>
      <c r="QRS214" s="129"/>
      <c r="QRT214" s="129"/>
      <c r="QRU214" s="129"/>
      <c r="QRV214" s="129"/>
      <c r="QRW214" s="129"/>
      <c r="QRX214" s="129"/>
      <c r="QRY214" s="129"/>
      <c r="QRZ214" s="129"/>
      <c r="QSA214" s="129"/>
      <c r="QSB214" s="129"/>
      <c r="QSC214" s="129"/>
      <c r="QSD214" s="129"/>
      <c r="QSE214" s="129"/>
      <c r="QSF214" s="129"/>
      <c r="QSG214" s="129"/>
      <c r="QSH214" s="129"/>
      <c r="QSI214" s="129"/>
      <c r="QSJ214" s="129"/>
      <c r="QSK214" s="129"/>
      <c r="QSL214" s="129"/>
      <c r="QSM214" s="129"/>
      <c r="QSN214" s="129"/>
      <c r="QSO214" s="129"/>
      <c r="QSP214" s="129"/>
      <c r="QSQ214" s="129"/>
      <c r="QSR214" s="129"/>
      <c r="QSS214" s="129"/>
      <c r="QST214" s="129"/>
      <c r="QSU214" s="129"/>
      <c r="QSV214" s="129"/>
      <c r="QSW214" s="129"/>
      <c r="QSX214" s="129"/>
      <c r="QSY214" s="129"/>
      <c r="QSZ214" s="129"/>
      <c r="QTA214" s="129"/>
      <c r="QTB214" s="129"/>
      <c r="QTC214" s="129"/>
      <c r="QTD214" s="129"/>
      <c r="QTE214" s="129"/>
      <c r="QTF214" s="129"/>
      <c r="QTG214" s="129"/>
      <c r="QTH214" s="129"/>
      <c r="QTI214" s="129"/>
      <c r="QTJ214" s="129"/>
      <c r="QTK214" s="129"/>
      <c r="QTL214" s="129"/>
      <c r="QTM214" s="129"/>
      <c r="QTN214" s="129"/>
      <c r="QTO214" s="129"/>
      <c r="QTP214" s="129"/>
      <c r="QTQ214" s="129"/>
      <c r="QTR214" s="129"/>
      <c r="QTS214" s="129"/>
      <c r="QTT214" s="129"/>
      <c r="QTU214" s="129"/>
      <c r="QTV214" s="129"/>
      <c r="QTW214" s="129"/>
      <c r="QTX214" s="129"/>
      <c r="QTY214" s="129"/>
      <c r="QTZ214" s="129"/>
      <c r="QUA214" s="129"/>
      <c r="QUB214" s="129"/>
      <c r="QUC214" s="129"/>
      <c r="QUD214" s="129"/>
      <c r="QUE214" s="129"/>
      <c r="QUF214" s="129"/>
      <c r="QUG214" s="129"/>
      <c r="QUH214" s="129"/>
      <c r="QUI214" s="129"/>
      <c r="QUJ214" s="129"/>
      <c r="QUK214" s="129"/>
      <c r="QUL214" s="129"/>
      <c r="QUM214" s="129"/>
      <c r="QUN214" s="129"/>
      <c r="QUO214" s="129"/>
      <c r="QUP214" s="129"/>
      <c r="QUQ214" s="129"/>
      <c r="QUR214" s="129"/>
      <c r="QUS214" s="129"/>
      <c r="QUT214" s="129"/>
      <c r="QUU214" s="129"/>
      <c r="QUV214" s="129"/>
      <c r="QUW214" s="129"/>
      <c r="QUX214" s="129"/>
      <c r="QUY214" s="129"/>
      <c r="QUZ214" s="129"/>
      <c r="QVA214" s="129"/>
      <c r="QVB214" s="129"/>
      <c r="QVC214" s="129"/>
      <c r="QVD214" s="129"/>
      <c r="QVE214" s="129"/>
      <c r="QVF214" s="129"/>
      <c r="QVG214" s="129"/>
      <c r="QVH214" s="129"/>
      <c r="QVI214" s="129"/>
      <c r="QVJ214" s="129"/>
      <c r="QVK214" s="129"/>
      <c r="QVL214" s="129"/>
      <c r="QVM214" s="129"/>
      <c r="QVN214" s="129"/>
      <c r="QVO214" s="129"/>
      <c r="QVP214" s="129"/>
      <c r="QVQ214" s="129"/>
      <c r="QVR214" s="129"/>
      <c r="QVS214" s="129"/>
      <c r="QVT214" s="129"/>
      <c r="QVU214" s="129"/>
      <c r="QVV214" s="129"/>
      <c r="QVW214" s="129"/>
      <c r="QVX214" s="129"/>
      <c r="QVY214" s="129"/>
      <c r="QVZ214" s="129"/>
      <c r="QWA214" s="129"/>
      <c r="QWB214" s="129"/>
      <c r="QWC214" s="129"/>
      <c r="QWD214" s="129"/>
      <c r="QWE214" s="129"/>
      <c r="QWF214" s="129"/>
      <c r="QWG214" s="129"/>
      <c r="QWH214" s="129"/>
      <c r="QWI214" s="129"/>
      <c r="QWJ214" s="129"/>
      <c r="QWK214" s="129"/>
      <c r="QWL214" s="129"/>
      <c r="QWM214" s="129"/>
      <c r="QWN214" s="129"/>
      <c r="QWO214" s="129"/>
      <c r="QWP214" s="129"/>
      <c r="QWQ214" s="129"/>
      <c r="QWR214" s="129"/>
      <c r="QWS214" s="129"/>
      <c r="QWT214" s="129"/>
      <c r="QWU214" s="129"/>
      <c r="QWV214" s="129"/>
      <c r="QWW214" s="129"/>
      <c r="QWX214" s="129"/>
      <c r="QWY214" s="129"/>
      <c r="QWZ214" s="129"/>
      <c r="QXA214" s="129"/>
      <c r="QXB214" s="129"/>
      <c r="QXC214" s="129"/>
      <c r="QXD214" s="129"/>
      <c r="QXE214" s="129"/>
      <c r="QXF214" s="129"/>
      <c r="QXG214" s="129"/>
      <c r="QXH214" s="129"/>
      <c r="QXI214" s="129"/>
      <c r="QXJ214" s="129"/>
      <c r="QXK214" s="129"/>
      <c r="QXL214" s="129"/>
      <c r="QXM214" s="129"/>
      <c r="QXN214" s="129"/>
      <c r="QXO214" s="129"/>
      <c r="QXP214" s="129"/>
      <c r="QXQ214" s="129"/>
      <c r="QXR214" s="129"/>
      <c r="QXS214" s="129"/>
      <c r="QXT214" s="129"/>
      <c r="QXU214" s="129"/>
      <c r="QXV214" s="129"/>
      <c r="QXW214" s="129"/>
      <c r="QXX214" s="129"/>
      <c r="QXY214" s="129"/>
      <c r="QXZ214" s="129"/>
      <c r="QYA214" s="129"/>
      <c r="QYB214" s="129"/>
      <c r="QYC214" s="129"/>
      <c r="QYD214" s="129"/>
      <c r="QYE214" s="129"/>
      <c r="QYF214" s="129"/>
      <c r="QYG214" s="129"/>
      <c r="QYH214" s="129"/>
      <c r="QYI214" s="129"/>
      <c r="QYJ214" s="129"/>
      <c r="QYK214" s="129"/>
      <c r="QYL214" s="129"/>
      <c r="QYM214" s="129"/>
      <c r="QYN214" s="129"/>
      <c r="QYO214" s="129"/>
      <c r="QYP214" s="129"/>
      <c r="QYQ214" s="129"/>
      <c r="QYR214" s="129"/>
      <c r="QYS214" s="129"/>
      <c r="QYT214" s="129"/>
      <c r="QYU214" s="129"/>
      <c r="QYV214" s="129"/>
      <c r="QYW214" s="129"/>
      <c r="QYX214" s="129"/>
      <c r="QYY214" s="129"/>
      <c r="QYZ214" s="129"/>
      <c r="QZA214" s="129"/>
      <c r="QZB214" s="129"/>
      <c r="QZC214" s="129"/>
      <c r="QZD214" s="129"/>
      <c r="QZE214" s="129"/>
      <c r="QZF214" s="129"/>
      <c r="QZG214" s="129"/>
      <c r="QZH214" s="129"/>
      <c r="QZI214" s="129"/>
      <c r="QZJ214" s="129"/>
      <c r="QZK214" s="129"/>
      <c r="QZL214" s="129"/>
      <c r="QZM214" s="129"/>
      <c r="QZN214" s="129"/>
      <c r="QZO214" s="129"/>
      <c r="QZP214" s="129"/>
      <c r="QZQ214" s="129"/>
      <c r="QZR214" s="129"/>
      <c r="QZS214" s="129"/>
      <c r="QZT214" s="129"/>
      <c r="QZU214" s="129"/>
      <c r="QZV214" s="129"/>
      <c r="QZW214" s="129"/>
      <c r="QZX214" s="129"/>
      <c r="QZY214" s="129"/>
      <c r="QZZ214" s="129"/>
      <c r="RAA214" s="129"/>
      <c r="RAB214" s="129"/>
      <c r="RAC214" s="129"/>
      <c r="RAD214" s="129"/>
      <c r="RAE214" s="129"/>
      <c r="RAF214" s="129"/>
      <c r="RAG214" s="129"/>
      <c r="RAH214" s="129"/>
      <c r="RAI214" s="129"/>
      <c r="RAJ214" s="129"/>
      <c r="RAK214" s="129"/>
      <c r="RAL214" s="129"/>
      <c r="RAM214" s="129"/>
      <c r="RAN214" s="129"/>
      <c r="RAO214" s="129"/>
      <c r="RAP214" s="129"/>
      <c r="RAQ214" s="129"/>
      <c r="RAR214" s="129"/>
      <c r="RAS214" s="129"/>
      <c r="RAT214" s="129"/>
      <c r="RAU214" s="129"/>
      <c r="RAV214" s="129"/>
      <c r="RAW214" s="129"/>
      <c r="RAX214" s="129"/>
      <c r="RAY214" s="129"/>
      <c r="RAZ214" s="129"/>
      <c r="RBA214" s="129"/>
      <c r="RBB214" s="129"/>
      <c r="RBC214" s="129"/>
      <c r="RBD214" s="129"/>
      <c r="RBE214" s="129"/>
      <c r="RBF214" s="129"/>
      <c r="RBG214" s="129"/>
      <c r="RBH214" s="129"/>
      <c r="RBI214" s="129"/>
      <c r="RBJ214" s="129"/>
      <c r="RBK214" s="129"/>
      <c r="RBL214" s="129"/>
      <c r="RBM214" s="129"/>
      <c r="RBN214" s="129"/>
      <c r="RBO214" s="129"/>
      <c r="RBP214" s="129"/>
      <c r="RBQ214" s="129"/>
      <c r="RBR214" s="129"/>
      <c r="RBS214" s="129"/>
      <c r="RBT214" s="129"/>
      <c r="RBU214" s="129"/>
      <c r="RBV214" s="129"/>
      <c r="RBW214" s="129"/>
      <c r="RBX214" s="129"/>
      <c r="RBY214" s="129"/>
      <c r="RBZ214" s="129"/>
      <c r="RCA214" s="129"/>
      <c r="RCB214" s="129"/>
      <c r="RCC214" s="129"/>
      <c r="RCD214" s="129"/>
      <c r="RCE214" s="129"/>
      <c r="RCF214" s="129"/>
      <c r="RCG214" s="129"/>
      <c r="RCH214" s="129"/>
      <c r="RCI214" s="129"/>
      <c r="RCJ214" s="129"/>
      <c r="RCK214" s="129"/>
      <c r="RCL214" s="129"/>
      <c r="RCM214" s="129"/>
      <c r="RCN214" s="129"/>
      <c r="RCO214" s="129"/>
      <c r="RCP214" s="129"/>
      <c r="RCQ214" s="129"/>
      <c r="RCR214" s="129"/>
      <c r="RCS214" s="129"/>
      <c r="RCT214" s="129"/>
      <c r="RCU214" s="129"/>
      <c r="RCV214" s="129"/>
      <c r="RCW214" s="129"/>
      <c r="RCX214" s="129"/>
      <c r="RCY214" s="129"/>
      <c r="RCZ214" s="129"/>
      <c r="RDA214" s="129"/>
      <c r="RDB214" s="129"/>
      <c r="RDC214" s="129"/>
      <c r="RDD214" s="129"/>
      <c r="RDE214" s="129"/>
      <c r="RDF214" s="129"/>
      <c r="RDG214" s="129"/>
      <c r="RDH214" s="129"/>
      <c r="RDI214" s="129"/>
      <c r="RDJ214" s="129"/>
      <c r="RDK214" s="129"/>
      <c r="RDL214" s="129"/>
      <c r="RDM214" s="129"/>
      <c r="RDN214" s="129"/>
      <c r="RDO214" s="129"/>
      <c r="RDP214" s="129"/>
      <c r="RDQ214" s="129"/>
      <c r="RDR214" s="129"/>
      <c r="RDS214" s="129"/>
      <c r="RDT214" s="129"/>
      <c r="RDU214" s="129"/>
      <c r="RDV214" s="129"/>
      <c r="RDW214" s="129"/>
      <c r="RDX214" s="129"/>
      <c r="RDY214" s="129"/>
      <c r="RDZ214" s="129"/>
      <c r="REA214" s="129"/>
      <c r="REB214" s="129"/>
      <c r="REC214" s="129"/>
      <c r="RED214" s="129"/>
      <c r="REE214" s="129"/>
      <c r="REF214" s="129"/>
      <c r="REG214" s="129"/>
      <c r="REH214" s="129"/>
      <c r="REI214" s="129"/>
      <c r="REJ214" s="129"/>
      <c r="REK214" s="129"/>
      <c r="REL214" s="129"/>
      <c r="REM214" s="129"/>
      <c r="REN214" s="129"/>
      <c r="REO214" s="129"/>
      <c r="REP214" s="129"/>
      <c r="REQ214" s="129"/>
      <c r="RER214" s="129"/>
      <c r="RES214" s="129"/>
      <c r="RET214" s="129"/>
      <c r="REU214" s="129"/>
      <c r="REV214" s="129"/>
      <c r="REW214" s="129"/>
      <c r="REX214" s="129"/>
      <c r="REY214" s="129"/>
      <c r="REZ214" s="129"/>
      <c r="RFA214" s="129"/>
      <c r="RFB214" s="129"/>
      <c r="RFC214" s="129"/>
      <c r="RFD214" s="129"/>
      <c r="RFE214" s="129"/>
      <c r="RFF214" s="129"/>
      <c r="RFG214" s="129"/>
      <c r="RFH214" s="129"/>
      <c r="RFI214" s="129"/>
      <c r="RFJ214" s="129"/>
      <c r="RFK214" s="129"/>
      <c r="RFL214" s="129"/>
      <c r="RFM214" s="129"/>
      <c r="RFN214" s="129"/>
      <c r="RFO214" s="129"/>
      <c r="RFP214" s="129"/>
      <c r="RFQ214" s="129"/>
      <c r="RFR214" s="129"/>
      <c r="RFS214" s="129"/>
      <c r="RFT214" s="129"/>
      <c r="RFU214" s="129"/>
      <c r="RFV214" s="129"/>
      <c r="RFW214" s="129"/>
      <c r="RFX214" s="129"/>
      <c r="RFY214" s="129"/>
      <c r="RFZ214" s="129"/>
      <c r="RGA214" s="129"/>
      <c r="RGB214" s="129"/>
      <c r="RGC214" s="129"/>
      <c r="RGD214" s="129"/>
      <c r="RGE214" s="129"/>
      <c r="RGF214" s="129"/>
      <c r="RGG214" s="129"/>
      <c r="RGH214" s="129"/>
      <c r="RGI214" s="129"/>
      <c r="RGJ214" s="129"/>
      <c r="RGK214" s="129"/>
      <c r="RGL214" s="129"/>
      <c r="RGM214" s="129"/>
      <c r="RGN214" s="129"/>
      <c r="RGO214" s="129"/>
      <c r="RGP214" s="129"/>
      <c r="RGQ214" s="129"/>
      <c r="RGR214" s="129"/>
      <c r="RGS214" s="129"/>
      <c r="RGT214" s="129"/>
      <c r="RGU214" s="129"/>
      <c r="RGV214" s="129"/>
      <c r="RGW214" s="129"/>
      <c r="RGX214" s="129"/>
      <c r="RGY214" s="129"/>
      <c r="RGZ214" s="129"/>
      <c r="RHA214" s="129"/>
      <c r="RHB214" s="129"/>
      <c r="RHC214" s="129"/>
      <c r="RHD214" s="129"/>
      <c r="RHE214" s="129"/>
      <c r="RHF214" s="129"/>
      <c r="RHG214" s="129"/>
      <c r="RHH214" s="129"/>
      <c r="RHI214" s="129"/>
      <c r="RHJ214" s="129"/>
      <c r="RHK214" s="129"/>
      <c r="RHL214" s="129"/>
      <c r="RHM214" s="129"/>
      <c r="RHN214" s="129"/>
      <c r="RHO214" s="129"/>
      <c r="RHP214" s="129"/>
      <c r="RHQ214" s="129"/>
      <c r="RHR214" s="129"/>
      <c r="RHS214" s="129"/>
      <c r="RHT214" s="129"/>
      <c r="RHU214" s="129"/>
      <c r="RHV214" s="129"/>
      <c r="RHW214" s="129"/>
      <c r="RHX214" s="129"/>
      <c r="RHY214" s="129"/>
      <c r="RHZ214" s="129"/>
      <c r="RIA214" s="129"/>
      <c r="RIB214" s="129"/>
      <c r="RIC214" s="129"/>
      <c r="RID214" s="129"/>
      <c r="RIE214" s="129"/>
      <c r="RIF214" s="129"/>
      <c r="RIG214" s="129"/>
      <c r="RIH214" s="129"/>
      <c r="RII214" s="129"/>
      <c r="RIJ214" s="129"/>
      <c r="RIK214" s="129"/>
      <c r="RIL214" s="129"/>
      <c r="RIM214" s="129"/>
      <c r="RIN214" s="129"/>
      <c r="RIO214" s="129"/>
      <c r="RIP214" s="129"/>
      <c r="RIQ214" s="129"/>
      <c r="RIR214" s="129"/>
      <c r="RIS214" s="129"/>
      <c r="RIT214" s="129"/>
      <c r="RIU214" s="129"/>
      <c r="RIV214" s="129"/>
      <c r="RIW214" s="129"/>
      <c r="RIX214" s="129"/>
      <c r="RIY214" s="129"/>
      <c r="RIZ214" s="129"/>
      <c r="RJA214" s="129"/>
      <c r="RJB214" s="129"/>
      <c r="RJC214" s="129"/>
      <c r="RJD214" s="129"/>
      <c r="RJE214" s="129"/>
      <c r="RJF214" s="129"/>
      <c r="RJG214" s="129"/>
      <c r="RJH214" s="129"/>
      <c r="RJI214" s="129"/>
      <c r="RJJ214" s="129"/>
      <c r="RJK214" s="129"/>
      <c r="RJL214" s="129"/>
      <c r="RJM214" s="129"/>
      <c r="RJN214" s="129"/>
      <c r="RJO214" s="129"/>
      <c r="RJP214" s="129"/>
      <c r="RJQ214" s="129"/>
      <c r="RJR214" s="129"/>
      <c r="RJS214" s="129"/>
      <c r="RJT214" s="129"/>
      <c r="RJU214" s="129"/>
      <c r="RJV214" s="129"/>
      <c r="RJW214" s="129"/>
      <c r="RJX214" s="129"/>
      <c r="RJY214" s="129"/>
      <c r="RJZ214" s="129"/>
      <c r="RKA214" s="129"/>
      <c r="RKB214" s="129"/>
      <c r="RKC214" s="129"/>
      <c r="RKD214" s="129"/>
      <c r="RKE214" s="129"/>
      <c r="RKF214" s="129"/>
      <c r="RKG214" s="129"/>
      <c r="RKH214" s="129"/>
      <c r="RKI214" s="129"/>
      <c r="RKJ214" s="129"/>
      <c r="RKK214" s="129"/>
      <c r="RKL214" s="129"/>
      <c r="RKM214" s="129"/>
      <c r="RKN214" s="129"/>
      <c r="RKO214" s="129"/>
      <c r="RKP214" s="129"/>
      <c r="RKQ214" s="129"/>
      <c r="RKR214" s="129"/>
      <c r="RKS214" s="129"/>
      <c r="RKT214" s="129"/>
      <c r="RKU214" s="129"/>
      <c r="RKV214" s="129"/>
      <c r="RKW214" s="129"/>
      <c r="RKX214" s="129"/>
      <c r="RKY214" s="129"/>
      <c r="RKZ214" s="129"/>
      <c r="RLA214" s="129"/>
      <c r="RLB214" s="129"/>
      <c r="RLC214" s="129"/>
      <c r="RLD214" s="129"/>
      <c r="RLE214" s="129"/>
      <c r="RLF214" s="129"/>
      <c r="RLG214" s="129"/>
      <c r="RLH214" s="129"/>
      <c r="RLI214" s="129"/>
      <c r="RLJ214" s="129"/>
      <c r="RLK214" s="129"/>
      <c r="RLL214" s="129"/>
      <c r="RLM214" s="129"/>
      <c r="RLN214" s="129"/>
      <c r="RLO214" s="129"/>
      <c r="RLP214" s="129"/>
      <c r="RLQ214" s="129"/>
      <c r="RLR214" s="129"/>
      <c r="RLS214" s="129"/>
      <c r="RLT214" s="129"/>
      <c r="RLU214" s="129"/>
      <c r="RLV214" s="129"/>
      <c r="RLW214" s="129"/>
      <c r="RLX214" s="129"/>
      <c r="RLY214" s="129"/>
      <c r="RLZ214" s="129"/>
      <c r="RMA214" s="129"/>
      <c r="RMB214" s="129"/>
      <c r="RMC214" s="129"/>
      <c r="RMD214" s="129"/>
      <c r="RME214" s="129"/>
      <c r="RMF214" s="129"/>
      <c r="RMG214" s="129"/>
      <c r="RMH214" s="129"/>
      <c r="RMI214" s="129"/>
      <c r="RMJ214" s="129"/>
      <c r="RMK214" s="129"/>
      <c r="RML214" s="129"/>
      <c r="RMM214" s="129"/>
      <c r="RMN214" s="129"/>
      <c r="RMO214" s="129"/>
      <c r="RMP214" s="129"/>
      <c r="RMQ214" s="129"/>
      <c r="RMR214" s="129"/>
      <c r="RMS214" s="129"/>
      <c r="RMT214" s="129"/>
      <c r="RMU214" s="129"/>
      <c r="RMV214" s="129"/>
      <c r="RMW214" s="129"/>
      <c r="RMX214" s="129"/>
      <c r="RMY214" s="129"/>
      <c r="RMZ214" s="129"/>
      <c r="RNA214" s="129"/>
      <c r="RNB214" s="129"/>
      <c r="RNC214" s="129"/>
      <c r="RND214" s="129"/>
      <c r="RNE214" s="129"/>
      <c r="RNF214" s="129"/>
      <c r="RNG214" s="129"/>
      <c r="RNH214" s="129"/>
      <c r="RNI214" s="129"/>
      <c r="RNJ214" s="129"/>
      <c r="RNK214" s="129"/>
      <c r="RNL214" s="129"/>
      <c r="RNM214" s="129"/>
      <c r="RNN214" s="129"/>
      <c r="RNO214" s="129"/>
      <c r="RNP214" s="129"/>
      <c r="RNQ214" s="129"/>
      <c r="RNR214" s="129"/>
      <c r="RNS214" s="129"/>
      <c r="RNT214" s="129"/>
      <c r="RNU214" s="129"/>
      <c r="RNV214" s="129"/>
      <c r="RNW214" s="129"/>
      <c r="RNX214" s="129"/>
      <c r="RNY214" s="129"/>
      <c r="RNZ214" s="129"/>
      <c r="ROA214" s="129"/>
      <c r="ROB214" s="129"/>
      <c r="ROC214" s="129"/>
      <c r="ROD214" s="129"/>
      <c r="ROE214" s="129"/>
      <c r="ROF214" s="129"/>
      <c r="ROG214" s="129"/>
      <c r="ROH214" s="129"/>
      <c r="ROI214" s="129"/>
      <c r="ROJ214" s="129"/>
      <c r="ROK214" s="129"/>
      <c r="ROL214" s="129"/>
      <c r="ROM214" s="129"/>
      <c r="RON214" s="129"/>
      <c r="ROO214" s="129"/>
      <c r="ROP214" s="129"/>
      <c r="ROQ214" s="129"/>
      <c r="ROR214" s="129"/>
      <c r="ROS214" s="129"/>
      <c r="ROT214" s="129"/>
      <c r="ROU214" s="129"/>
      <c r="ROV214" s="129"/>
      <c r="ROW214" s="129"/>
      <c r="ROX214" s="129"/>
      <c r="ROY214" s="129"/>
      <c r="ROZ214" s="129"/>
      <c r="RPA214" s="129"/>
      <c r="RPB214" s="129"/>
      <c r="RPC214" s="129"/>
      <c r="RPD214" s="129"/>
      <c r="RPE214" s="129"/>
      <c r="RPF214" s="129"/>
      <c r="RPG214" s="129"/>
      <c r="RPH214" s="129"/>
      <c r="RPI214" s="129"/>
      <c r="RPJ214" s="129"/>
      <c r="RPK214" s="129"/>
      <c r="RPL214" s="129"/>
      <c r="RPM214" s="129"/>
      <c r="RPN214" s="129"/>
      <c r="RPO214" s="129"/>
      <c r="RPP214" s="129"/>
      <c r="RPQ214" s="129"/>
      <c r="RPR214" s="129"/>
      <c r="RPS214" s="129"/>
      <c r="RPT214" s="129"/>
      <c r="RPU214" s="129"/>
      <c r="RPV214" s="129"/>
      <c r="RPW214" s="129"/>
      <c r="RPX214" s="129"/>
      <c r="RPY214" s="129"/>
      <c r="RPZ214" s="129"/>
      <c r="RQA214" s="129"/>
      <c r="RQB214" s="129"/>
      <c r="RQC214" s="129"/>
      <c r="RQD214" s="129"/>
      <c r="RQE214" s="129"/>
      <c r="RQF214" s="129"/>
      <c r="RQG214" s="129"/>
      <c r="RQH214" s="129"/>
      <c r="RQI214" s="129"/>
      <c r="RQJ214" s="129"/>
      <c r="RQK214" s="129"/>
      <c r="RQL214" s="129"/>
      <c r="RQM214" s="129"/>
      <c r="RQN214" s="129"/>
      <c r="RQO214" s="129"/>
      <c r="RQP214" s="129"/>
      <c r="RQQ214" s="129"/>
      <c r="RQR214" s="129"/>
      <c r="RQS214" s="129"/>
      <c r="RQT214" s="129"/>
      <c r="RQU214" s="129"/>
      <c r="RQV214" s="129"/>
      <c r="RQW214" s="129"/>
      <c r="RQX214" s="129"/>
      <c r="RQY214" s="129"/>
      <c r="RQZ214" s="129"/>
      <c r="RRA214" s="129"/>
      <c r="RRB214" s="129"/>
      <c r="RRC214" s="129"/>
      <c r="RRD214" s="129"/>
      <c r="RRE214" s="129"/>
      <c r="RRF214" s="129"/>
      <c r="RRG214" s="129"/>
      <c r="RRH214" s="129"/>
      <c r="RRI214" s="129"/>
      <c r="RRJ214" s="129"/>
      <c r="RRK214" s="129"/>
      <c r="RRL214" s="129"/>
      <c r="RRM214" s="129"/>
      <c r="RRN214" s="129"/>
      <c r="RRO214" s="129"/>
      <c r="RRP214" s="129"/>
      <c r="RRQ214" s="129"/>
      <c r="RRR214" s="129"/>
      <c r="RRS214" s="129"/>
      <c r="RRT214" s="129"/>
      <c r="RRU214" s="129"/>
      <c r="RRV214" s="129"/>
      <c r="RRW214" s="129"/>
      <c r="RRX214" s="129"/>
      <c r="RRY214" s="129"/>
      <c r="RRZ214" s="129"/>
      <c r="RSA214" s="129"/>
      <c r="RSB214" s="129"/>
      <c r="RSC214" s="129"/>
      <c r="RSD214" s="129"/>
      <c r="RSE214" s="129"/>
      <c r="RSF214" s="129"/>
      <c r="RSG214" s="129"/>
      <c r="RSH214" s="129"/>
      <c r="RSI214" s="129"/>
      <c r="RSJ214" s="129"/>
      <c r="RSK214" s="129"/>
      <c r="RSL214" s="129"/>
      <c r="RSM214" s="129"/>
      <c r="RSN214" s="129"/>
      <c r="RSO214" s="129"/>
      <c r="RSP214" s="129"/>
      <c r="RSQ214" s="129"/>
      <c r="RSR214" s="129"/>
      <c r="RSS214" s="129"/>
      <c r="RST214" s="129"/>
      <c r="RSU214" s="129"/>
      <c r="RSV214" s="129"/>
      <c r="RSW214" s="129"/>
      <c r="RSX214" s="129"/>
      <c r="RSY214" s="129"/>
      <c r="RSZ214" s="129"/>
      <c r="RTA214" s="129"/>
      <c r="RTB214" s="129"/>
      <c r="RTC214" s="129"/>
      <c r="RTD214" s="129"/>
      <c r="RTE214" s="129"/>
      <c r="RTF214" s="129"/>
      <c r="RTG214" s="129"/>
      <c r="RTH214" s="129"/>
      <c r="RTI214" s="129"/>
      <c r="RTJ214" s="129"/>
      <c r="RTK214" s="129"/>
      <c r="RTL214" s="129"/>
      <c r="RTM214" s="129"/>
      <c r="RTN214" s="129"/>
      <c r="RTO214" s="129"/>
      <c r="RTP214" s="129"/>
      <c r="RTQ214" s="129"/>
      <c r="RTR214" s="129"/>
      <c r="RTS214" s="129"/>
      <c r="RTT214" s="129"/>
      <c r="RTU214" s="129"/>
      <c r="RTV214" s="129"/>
      <c r="RTW214" s="129"/>
      <c r="RTX214" s="129"/>
      <c r="RTY214" s="129"/>
      <c r="RTZ214" s="129"/>
      <c r="RUA214" s="129"/>
      <c r="RUB214" s="129"/>
      <c r="RUC214" s="129"/>
      <c r="RUD214" s="129"/>
      <c r="RUE214" s="129"/>
      <c r="RUF214" s="129"/>
      <c r="RUG214" s="129"/>
      <c r="RUH214" s="129"/>
      <c r="RUI214" s="129"/>
      <c r="RUJ214" s="129"/>
      <c r="RUK214" s="129"/>
      <c r="RUL214" s="129"/>
      <c r="RUM214" s="129"/>
      <c r="RUN214" s="129"/>
      <c r="RUO214" s="129"/>
      <c r="RUP214" s="129"/>
      <c r="RUQ214" s="129"/>
      <c r="RUR214" s="129"/>
      <c r="RUS214" s="129"/>
      <c r="RUT214" s="129"/>
      <c r="RUU214" s="129"/>
      <c r="RUV214" s="129"/>
      <c r="RUW214" s="129"/>
      <c r="RUX214" s="129"/>
      <c r="RUY214" s="129"/>
      <c r="RUZ214" s="129"/>
      <c r="RVA214" s="129"/>
      <c r="RVB214" s="129"/>
      <c r="RVC214" s="129"/>
      <c r="RVD214" s="129"/>
      <c r="RVE214" s="129"/>
      <c r="RVF214" s="129"/>
      <c r="RVG214" s="129"/>
      <c r="RVH214" s="129"/>
      <c r="RVI214" s="129"/>
      <c r="RVJ214" s="129"/>
      <c r="RVK214" s="129"/>
      <c r="RVL214" s="129"/>
      <c r="RVM214" s="129"/>
      <c r="RVN214" s="129"/>
      <c r="RVO214" s="129"/>
      <c r="RVP214" s="129"/>
      <c r="RVQ214" s="129"/>
      <c r="RVR214" s="129"/>
      <c r="RVS214" s="129"/>
      <c r="RVT214" s="129"/>
      <c r="RVU214" s="129"/>
      <c r="RVV214" s="129"/>
      <c r="RVW214" s="129"/>
      <c r="RVX214" s="129"/>
      <c r="RVY214" s="129"/>
      <c r="RVZ214" s="129"/>
      <c r="RWA214" s="129"/>
      <c r="RWB214" s="129"/>
      <c r="RWC214" s="129"/>
      <c r="RWD214" s="129"/>
      <c r="RWE214" s="129"/>
      <c r="RWF214" s="129"/>
      <c r="RWG214" s="129"/>
      <c r="RWH214" s="129"/>
      <c r="RWI214" s="129"/>
      <c r="RWJ214" s="129"/>
      <c r="RWK214" s="129"/>
      <c r="RWL214" s="129"/>
      <c r="RWM214" s="129"/>
      <c r="RWN214" s="129"/>
      <c r="RWO214" s="129"/>
      <c r="RWP214" s="129"/>
      <c r="RWQ214" s="129"/>
      <c r="RWR214" s="129"/>
      <c r="RWS214" s="129"/>
      <c r="RWT214" s="129"/>
      <c r="RWU214" s="129"/>
      <c r="RWV214" s="129"/>
      <c r="RWW214" s="129"/>
      <c r="RWX214" s="129"/>
      <c r="RWY214" s="129"/>
      <c r="RWZ214" s="129"/>
      <c r="RXA214" s="129"/>
      <c r="RXB214" s="129"/>
      <c r="RXC214" s="129"/>
      <c r="RXD214" s="129"/>
      <c r="RXE214" s="129"/>
      <c r="RXF214" s="129"/>
      <c r="RXG214" s="129"/>
      <c r="RXH214" s="129"/>
      <c r="RXI214" s="129"/>
      <c r="RXJ214" s="129"/>
      <c r="RXK214" s="129"/>
      <c r="RXL214" s="129"/>
      <c r="RXM214" s="129"/>
      <c r="RXN214" s="129"/>
      <c r="RXO214" s="129"/>
      <c r="RXP214" s="129"/>
      <c r="RXQ214" s="129"/>
      <c r="RXR214" s="129"/>
      <c r="RXS214" s="129"/>
      <c r="RXT214" s="129"/>
      <c r="RXU214" s="129"/>
      <c r="RXV214" s="129"/>
      <c r="RXW214" s="129"/>
      <c r="RXX214" s="129"/>
      <c r="RXY214" s="129"/>
      <c r="RXZ214" s="129"/>
      <c r="RYA214" s="129"/>
      <c r="RYB214" s="129"/>
      <c r="RYC214" s="129"/>
      <c r="RYD214" s="129"/>
      <c r="RYE214" s="129"/>
      <c r="RYF214" s="129"/>
      <c r="RYG214" s="129"/>
      <c r="RYH214" s="129"/>
      <c r="RYI214" s="129"/>
      <c r="RYJ214" s="129"/>
      <c r="RYK214" s="129"/>
      <c r="RYL214" s="129"/>
      <c r="RYM214" s="129"/>
      <c r="RYN214" s="129"/>
      <c r="RYO214" s="129"/>
      <c r="RYP214" s="129"/>
      <c r="RYQ214" s="129"/>
      <c r="RYR214" s="129"/>
      <c r="RYS214" s="129"/>
      <c r="RYT214" s="129"/>
      <c r="RYU214" s="129"/>
      <c r="RYV214" s="129"/>
      <c r="RYW214" s="129"/>
      <c r="RYX214" s="129"/>
      <c r="RYY214" s="129"/>
      <c r="RYZ214" s="129"/>
      <c r="RZA214" s="129"/>
      <c r="RZB214" s="129"/>
      <c r="RZC214" s="129"/>
      <c r="RZD214" s="129"/>
      <c r="RZE214" s="129"/>
      <c r="RZF214" s="129"/>
      <c r="RZG214" s="129"/>
      <c r="RZH214" s="129"/>
      <c r="RZI214" s="129"/>
      <c r="RZJ214" s="129"/>
      <c r="RZK214" s="129"/>
      <c r="RZL214" s="129"/>
      <c r="RZM214" s="129"/>
      <c r="RZN214" s="129"/>
      <c r="RZO214" s="129"/>
      <c r="RZP214" s="129"/>
      <c r="RZQ214" s="129"/>
      <c r="RZR214" s="129"/>
      <c r="RZS214" s="129"/>
      <c r="RZT214" s="129"/>
      <c r="RZU214" s="129"/>
      <c r="RZV214" s="129"/>
      <c r="RZW214" s="129"/>
      <c r="RZX214" s="129"/>
      <c r="RZY214" s="129"/>
      <c r="RZZ214" s="129"/>
      <c r="SAA214" s="129"/>
      <c r="SAB214" s="129"/>
      <c r="SAC214" s="129"/>
      <c r="SAD214" s="129"/>
      <c r="SAE214" s="129"/>
      <c r="SAF214" s="129"/>
      <c r="SAG214" s="129"/>
      <c r="SAH214" s="129"/>
      <c r="SAI214" s="129"/>
      <c r="SAJ214" s="129"/>
      <c r="SAK214" s="129"/>
      <c r="SAL214" s="129"/>
      <c r="SAM214" s="129"/>
      <c r="SAN214" s="129"/>
      <c r="SAO214" s="129"/>
      <c r="SAP214" s="129"/>
      <c r="SAQ214" s="129"/>
      <c r="SAR214" s="129"/>
      <c r="SAS214" s="129"/>
      <c r="SAT214" s="129"/>
      <c r="SAU214" s="129"/>
      <c r="SAV214" s="129"/>
      <c r="SAW214" s="129"/>
      <c r="SAX214" s="129"/>
      <c r="SAY214" s="129"/>
      <c r="SAZ214" s="129"/>
      <c r="SBA214" s="129"/>
      <c r="SBB214" s="129"/>
      <c r="SBC214" s="129"/>
      <c r="SBD214" s="129"/>
      <c r="SBE214" s="129"/>
      <c r="SBF214" s="129"/>
      <c r="SBG214" s="129"/>
      <c r="SBH214" s="129"/>
      <c r="SBI214" s="129"/>
      <c r="SBJ214" s="129"/>
      <c r="SBK214" s="129"/>
      <c r="SBL214" s="129"/>
      <c r="SBM214" s="129"/>
      <c r="SBN214" s="129"/>
      <c r="SBO214" s="129"/>
      <c r="SBP214" s="129"/>
      <c r="SBQ214" s="129"/>
      <c r="SBR214" s="129"/>
      <c r="SBS214" s="129"/>
      <c r="SBT214" s="129"/>
      <c r="SBU214" s="129"/>
      <c r="SBV214" s="129"/>
      <c r="SBW214" s="129"/>
      <c r="SBX214" s="129"/>
      <c r="SBY214" s="129"/>
      <c r="SBZ214" s="129"/>
      <c r="SCA214" s="129"/>
      <c r="SCB214" s="129"/>
      <c r="SCC214" s="129"/>
      <c r="SCD214" s="129"/>
      <c r="SCE214" s="129"/>
      <c r="SCF214" s="129"/>
      <c r="SCG214" s="129"/>
      <c r="SCH214" s="129"/>
      <c r="SCI214" s="129"/>
      <c r="SCJ214" s="129"/>
      <c r="SCK214" s="129"/>
      <c r="SCL214" s="129"/>
      <c r="SCM214" s="129"/>
      <c r="SCN214" s="129"/>
      <c r="SCO214" s="129"/>
      <c r="SCP214" s="129"/>
      <c r="SCQ214" s="129"/>
      <c r="SCR214" s="129"/>
      <c r="SCS214" s="129"/>
      <c r="SCT214" s="129"/>
      <c r="SCU214" s="129"/>
      <c r="SCV214" s="129"/>
      <c r="SCW214" s="129"/>
      <c r="SCX214" s="129"/>
      <c r="SCY214" s="129"/>
      <c r="SCZ214" s="129"/>
      <c r="SDA214" s="129"/>
      <c r="SDB214" s="129"/>
      <c r="SDC214" s="129"/>
      <c r="SDD214" s="129"/>
      <c r="SDE214" s="129"/>
      <c r="SDF214" s="129"/>
      <c r="SDG214" s="129"/>
      <c r="SDH214" s="129"/>
      <c r="SDI214" s="129"/>
      <c r="SDJ214" s="129"/>
      <c r="SDK214" s="129"/>
      <c r="SDL214" s="129"/>
      <c r="SDM214" s="129"/>
      <c r="SDN214" s="129"/>
      <c r="SDO214" s="129"/>
      <c r="SDP214" s="129"/>
      <c r="SDQ214" s="129"/>
      <c r="SDR214" s="129"/>
      <c r="SDS214" s="129"/>
      <c r="SDT214" s="129"/>
      <c r="SDU214" s="129"/>
      <c r="SDV214" s="129"/>
      <c r="SDW214" s="129"/>
      <c r="SDX214" s="129"/>
      <c r="SDY214" s="129"/>
      <c r="SDZ214" s="129"/>
      <c r="SEA214" s="129"/>
      <c r="SEB214" s="129"/>
      <c r="SEC214" s="129"/>
      <c r="SED214" s="129"/>
      <c r="SEE214" s="129"/>
      <c r="SEF214" s="129"/>
      <c r="SEG214" s="129"/>
      <c r="SEH214" s="129"/>
      <c r="SEI214" s="129"/>
      <c r="SEJ214" s="129"/>
      <c r="SEK214" s="129"/>
      <c r="SEL214" s="129"/>
      <c r="SEM214" s="129"/>
      <c r="SEN214" s="129"/>
      <c r="SEO214" s="129"/>
      <c r="SEP214" s="129"/>
      <c r="SEQ214" s="129"/>
      <c r="SER214" s="129"/>
      <c r="SES214" s="129"/>
      <c r="SET214" s="129"/>
      <c r="SEU214" s="129"/>
      <c r="SEV214" s="129"/>
      <c r="SEW214" s="129"/>
      <c r="SEX214" s="129"/>
      <c r="SEY214" s="129"/>
      <c r="SEZ214" s="129"/>
      <c r="SFA214" s="129"/>
      <c r="SFB214" s="129"/>
      <c r="SFC214" s="129"/>
      <c r="SFD214" s="129"/>
      <c r="SFE214" s="129"/>
      <c r="SFF214" s="129"/>
      <c r="SFG214" s="129"/>
      <c r="SFH214" s="129"/>
      <c r="SFI214" s="129"/>
      <c r="SFJ214" s="129"/>
      <c r="SFK214" s="129"/>
      <c r="SFL214" s="129"/>
      <c r="SFM214" s="129"/>
      <c r="SFN214" s="129"/>
      <c r="SFO214" s="129"/>
      <c r="SFP214" s="129"/>
      <c r="SFQ214" s="129"/>
      <c r="SFR214" s="129"/>
      <c r="SFS214" s="129"/>
      <c r="SFT214" s="129"/>
      <c r="SFU214" s="129"/>
      <c r="SFV214" s="129"/>
      <c r="SFW214" s="129"/>
      <c r="SFX214" s="129"/>
      <c r="SFY214" s="129"/>
      <c r="SFZ214" s="129"/>
      <c r="SGA214" s="129"/>
      <c r="SGB214" s="129"/>
      <c r="SGC214" s="129"/>
      <c r="SGD214" s="129"/>
      <c r="SGE214" s="129"/>
      <c r="SGF214" s="129"/>
      <c r="SGG214" s="129"/>
      <c r="SGH214" s="129"/>
      <c r="SGI214" s="129"/>
      <c r="SGJ214" s="129"/>
      <c r="SGK214" s="129"/>
      <c r="SGL214" s="129"/>
      <c r="SGM214" s="129"/>
      <c r="SGN214" s="129"/>
      <c r="SGO214" s="129"/>
      <c r="SGP214" s="129"/>
      <c r="SGQ214" s="129"/>
      <c r="SGR214" s="129"/>
      <c r="SGS214" s="129"/>
      <c r="SGT214" s="129"/>
      <c r="SGU214" s="129"/>
      <c r="SGV214" s="129"/>
      <c r="SGW214" s="129"/>
      <c r="SGX214" s="129"/>
      <c r="SGY214" s="129"/>
      <c r="SGZ214" s="129"/>
      <c r="SHA214" s="129"/>
      <c r="SHB214" s="129"/>
      <c r="SHC214" s="129"/>
      <c r="SHD214" s="129"/>
      <c r="SHE214" s="129"/>
      <c r="SHF214" s="129"/>
      <c r="SHG214" s="129"/>
      <c r="SHH214" s="129"/>
      <c r="SHI214" s="129"/>
      <c r="SHJ214" s="129"/>
      <c r="SHK214" s="129"/>
      <c r="SHL214" s="129"/>
      <c r="SHM214" s="129"/>
      <c r="SHN214" s="129"/>
      <c r="SHO214" s="129"/>
      <c r="SHP214" s="129"/>
      <c r="SHQ214" s="129"/>
      <c r="SHR214" s="129"/>
      <c r="SHS214" s="129"/>
      <c r="SHT214" s="129"/>
      <c r="SHU214" s="129"/>
      <c r="SHV214" s="129"/>
      <c r="SHW214" s="129"/>
      <c r="SHX214" s="129"/>
      <c r="SHY214" s="129"/>
      <c r="SHZ214" s="129"/>
      <c r="SIA214" s="129"/>
      <c r="SIB214" s="129"/>
      <c r="SIC214" s="129"/>
      <c r="SID214" s="129"/>
      <c r="SIE214" s="129"/>
      <c r="SIF214" s="129"/>
      <c r="SIG214" s="129"/>
      <c r="SIH214" s="129"/>
      <c r="SII214" s="129"/>
      <c r="SIJ214" s="129"/>
      <c r="SIK214" s="129"/>
      <c r="SIL214" s="129"/>
      <c r="SIM214" s="129"/>
      <c r="SIN214" s="129"/>
      <c r="SIO214" s="129"/>
      <c r="SIP214" s="129"/>
      <c r="SIQ214" s="129"/>
      <c r="SIR214" s="129"/>
      <c r="SIS214" s="129"/>
      <c r="SIT214" s="129"/>
      <c r="SIU214" s="129"/>
      <c r="SIV214" s="129"/>
      <c r="SIW214" s="129"/>
      <c r="SIX214" s="129"/>
      <c r="SIY214" s="129"/>
      <c r="SIZ214" s="129"/>
      <c r="SJA214" s="129"/>
      <c r="SJB214" s="129"/>
      <c r="SJC214" s="129"/>
      <c r="SJD214" s="129"/>
      <c r="SJE214" s="129"/>
      <c r="SJF214" s="129"/>
      <c r="SJG214" s="129"/>
      <c r="SJH214" s="129"/>
      <c r="SJI214" s="129"/>
      <c r="SJJ214" s="129"/>
      <c r="SJK214" s="129"/>
      <c r="SJL214" s="129"/>
      <c r="SJM214" s="129"/>
      <c r="SJN214" s="129"/>
      <c r="SJO214" s="129"/>
      <c r="SJP214" s="129"/>
      <c r="SJQ214" s="129"/>
      <c r="SJR214" s="129"/>
      <c r="SJS214" s="129"/>
      <c r="SJT214" s="129"/>
      <c r="SJU214" s="129"/>
      <c r="SJV214" s="129"/>
      <c r="SJW214" s="129"/>
      <c r="SJX214" s="129"/>
      <c r="SJY214" s="129"/>
      <c r="SJZ214" s="129"/>
      <c r="SKA214" s="129"/>
      <c r="SKB214" s="129"/>
      <c r="SKC214" s="129"/>
      <c r="SKD214" s="129"/>
      <c r="SKE214" s="129"/>
      <c r="SKF214" s="129"/>
      <c r="SKG214" s="129"/>
      <c r="SKH214" s="129"/>
      <c r="SKI214" s="129"/>
      <c r="SKJ214" s="129"/>
      <c r="SKK214" s="129"/>
      <c r="SKL214" s="129"/>
      <c r="SKM214" s="129"/>
      <c r="SKN214" s="129"/>
      <c r="SKO214" s="129"/>
      <c r="SKP214" s="129"/>
      <c r="SKQ214" s="129"/>
      <c r="SKR214" s="129"/>
      <c r="SKS214" s="129"/>
      <c r="SKT214" s="129"/>
      <c r="SKU214" s="129"/>
      <c r="SKV214" s="129"/>
      <c r="SKW214" s="129"/>
      <c r="SKX214" s="129"/>
      <c r="SKY214" s="129"/>
      <c r="SKZ214" s="129"/>
      <c r="SLA214" s="129"/>
      <c r="SLB214" s="129"/>
      <c r="SLC214" s="129"/>
      <c r="SLD214" s="129"/>
      <c r="SLE214" s="129"/>
      <c r="SLF214" s="129"/>
      <c r="SLG214" s="129"/>
      <c r="SLH214" s="129"/>
      <c r="SLI214" s="129"/>
      <c r="SLJ214" s="129"/>
      <c r="SLK214" s="129"/>
      <c r="SLL214" s="129"/>
      <c r="SLM214" s="129"/>
      <c r="SLN214" s="129"/>
      <c r="SLO214" s="129"/>
      <c r="SLP214" s="129"/>
      <c r="SLQ214" s="129"/>
      <c r="SLR214" s="129"/>
      <c r="SLS214" s="129"/>
      <c r="SLT214" s="129"/>
      <c r="SLU214" s="129"/>
      <c r="SLV214" s="129"/>
      <c r="SLW214" s="129"/>
      <c r="SLX214" s="129"/>
      <c r="SLY214" s="129"/>
      <c r="SLZ214" s="129"/>
      <c r="SMA214" s="129"/>
      <c r="SMB214" s="129"/>
      <c r="SMC214" s="129"/>
      <c r="SMD214" s="129"/>
      <c r="SME214" s="129"/>
      <c r="SMF214" s="129"/>
      <c r="SMG214" s="129"/>
      <c r="SMH214" s="129"/>
      <c r="SMI214" s="129"/>
      <c r="SMJ214" s="129"/>
      <c r="SMK214" s="129"/>
      <c r="SML214" s="129"/>
      <c r="SMM214" s="129"/>
      <c r="SMN214" s="129"/>
      <c r="SMO214" s="129"/>
      <c r="SMP214" s="129"/>
      <c r="SMQ214" s="129"/>
      <c r="SMR214" s="129"/>
      <c r="SMS214" s="129"/>
      <c r="SMT214" s="129"/>
      <c r="SMU214" s="129"/>
      <c r="SMV214" s="129"/>
      <c r="SMW214" s="129"/>
      <c r="SMX214" s="129"/>
      <c r="SMY214" s="129"/>
      <c r="SMZ214" s="129"/>
      <c r="SNA214" s="129"/>
      <c r="SNB214" s="129"/>
      <c r="SNC214" s="129"/>
      <c r="SND214" s="129"/>
      <c r="SNE214" s="129"/>
      <c r="SNF214" s="129"/>
      <c r="SNG214" s="129"/>
      <c r="SNH214" s="129"/>
      <c r="SNI214" s="129"/>
      <c r="SNJ214" s="129"/>
      <c r="SNK214" s="129"/>
      <c r="SNL214" s="129"/>
      <c r="SNM214" s="129"/>
      <c r="SNN214" s="129"/>
      <c r="SNO214" s="129"/>
      <c r="SNP214" s="129"/>
      <c r="SNQ214" s="129"/>
      <c r="SNR214" s="129"/>
      <c r="SNS214" s="129"/>
      <c r="SNT214" s="129"/>
      <c r="SNU214" s="129"/>
      <c r="SNV214" s="129"/>
      <c r="SNW214" s="129"/>
      <c r="SNX214" s="129"/>
      <c r="SNY214" s="129"/>
      <c r="SNZ214" s="129"/>
      <c r="SOA214" s="129"/>
      <c r="SOB214" s="129"/>
      <c r="SOC214" s="129"/>
      <c r="SOD214" s="129"/>
      <c r="SOE214" s="129"/>
      <c r="SOF214" s="129"/>
      <c r="SOG214" s="129"/>
      <c r="SOH214" s="129"/>
      <c r="SOI214" s="129"/>
      <c r="SOJ214" s="129"/>
      <c r="SOK214" s="129"/>
      <c r="SOL214" s="129"/>
      <c r="SOM214" s="129"/>
      <c r="SON214" s="129"/>
      <c r="SOO214" s="129"/>
      <c r="SOP214" s="129"/>
      <c r="SOQ214" s="129"/>
      <c r="SOR214" s="129"/>
      <c r="SOS214" s="129"/>
      <c r="SOT214" s="129"/>
      <c r="SOU214" s="129"/>
      <c r="SOV214" s="129"/>
      <c r="SOW214" s="129"/>
      <c r="SOX214" s="129"/>
      <c r="SOY214" s="129"/>
      <c r="SOZ214" s="129"/>
      <c r="SPA214" s="129"/>
      <c r="SPB214" s="129"/>
      <c r="SPC214" s="129"/>
      <c r="SPD214" s="129"/>
      <c r="SPE214" s="129"/>
      <c r="SPF214" s="129"/>
      <c r="SPG214" s="129"/>
      <c r="SPH214" s="129"/>
      <c r="SPI214" s="129"/>
      <c r="SPJ214" s="129"/>
      <c r="SPK214" s="129"/>
      <c r="SPL214" s="129"/>
      <c r="SPM214" s="129"/>
      <c r="SPN214" s="129"/>
      <c r="SPO214" s="129"/>
      <c r="SPP214" s="129"/>
      <c r="SPQ214" s="129"/>
      <c r="SPR214" s="129"/>
      <c r="SPS214" s="129"/>
      <c r="SPT214" s="129"/>
      <c r="SPU214" s="129"/>
      <c r="SPV214" s="129"/>
      <c r="SPW214" s="129"/>
      <c r="SPX214" s="129"/>
      <c r="SPY214" s="129"/>
      <c r="SPZ214" s="129"/>
      <c r="SQA214" s="129"/>
      <c r="SQB214" s="129"/>
      <c r="SQC214" s="129"/>
      <c r="SQD214" s="129"/>
      <c r="SQE214" s="129"/>
      <c r="SQF214" s="129"/>
      <c r="SQG214" s="129"/>
      <c r="SQH214" s="129"/>
      <c r="SQI214" s="129"/>
      <c r="SQJ214" s="129"/>
      <c r="SQK214" s="129"/>
      <c r="SQL214" s="129"/>
      <c r="SQM214" s="129"/>
      <c r="SQN214" s="129"/>
      <c r="SQO214" s="129"/>
      <c r="SQP214" s="129"/>
      <c r="SQQ214" s="129"/>
      <c r="SQR214" s="129"/>
      <c r="SQS214" s="129"/>
      <c r="SQT214" s="129"/>
      <c r="SQU214" s="129"/>
      <c r="SQV214" s="129"/>
      <c r="SQW214" s="129"/>
      <c r="SQX214" s="129"/>
      <c r="SQY214" s="129"/>
      <c r="SQZ214" s="129"/>
      <c r="SRA214" s="129"/>
      <c r="SRB214" s="129"/>
      <c r="SRC214" s="129"/>
      <c r="SRD214" s="129"/>
      <c r="SRE214" s="129"/>
      <c r="SRF214" s="129"/>
      <c r="SRG214" s="129"/>
      <c r="SRH214" s="129"/>
      <c r="SRI214" s="129"/>
      <c r="SRJ214" s="129"/>
      <c r="SRK214" s="129"/>
      <c r="SRL214" s="129"/>
      <c r="SRM214" s="129"/>
      <c r="SRN214" s="129"/>
      <c r="SRO214" s="129"/>
      <c r="SRP214" s="129"/>
      <c r="SRQ214" s="129"/>
      <c r="SRR214" s="129"/>
      <c r="SRS214" s="129"/>
      <c r="SRT214" s="129"/>
      <c r="SRU214" s="129"/>
      <c r="SRV214" s="129"/>
      <c r="SRW214" s="129"/>
      <c r="SRX214" s="129"/>
      <c r="SRY214" s="129"/>
      <c r="SRZ214" s="129"/>
      <c r="SSA214" s="129"/>
      <c r="SSB214" s="129"/>
      <c r="SSC214" s="129"/>
      <c r="SSD214" s="129"/>
      <c r="SSE214" s="129"/>
      <c r="SSF214" s="129"/>
      <c r="SSG214" s="129"/>
      <c r="SSH214" s="129"/>
      <c r="SSI214" s="129"/>
      <c r="SSJ214" s="129"/>
      <c r="SSK214" s="129"/>
      <c r="SSL214" s="129"/>
      <c r="SSM214" s="129"/>
      <c r="SSN214" s="129"/>
      <c r="SSO214" s="129"/>
      <c r="SSP214" s="129"/>
      <c r="SSQ214" s="129"/>
      <c r="SSR214" s="129"/>
      <c r="SSS214" s="129"/>
      <c r="SST214" s="129"/>
      <c r="SSU214" s="129"/>
      <c r="SSV214" s="129"/>
      <c r="SSW214" s="129"/>
      <c r="SSX214" s="129"/>
      <c r="SSY214" s="129"/>
      <c r="SSZ214" s="129"/>
      <c r="STA214" s="129"/>
      <c r="STB214" s="129"/>
      <c r="STC214" s="129"/>
      <c r="STD214" s="129"/>
      <c r="STE214" s="129"/>
      <c r="STF214" s="129"/>
      <c r="STG214" s="129"/>
      <c r="STH214" s="129"/>
      <c r="STI214" s="129"/>
      <c r="STJ214" s="129"/>
      <c r="STK214" s="129"/>
      <c r="STL214" s="129"/>
      <c r="STM214" s="129"/>
      <c r="STN214" s="129"/>
      <c r="STO214" s="129"/>
      <c r="STP214" s="129"/>
      <c r="STQ214" s="129"/>
      <c r="STR214" s="129"/>
      <c r="STS214" s="129"/>
      <c r="STT214" s="129"/>
      <c r="STU214" s="129"/>
      <c r="STV214" s="129"/>
      <c r="STW214" s="129"/>
      <c r="STX214" s="129"/>
      <c r="STY214" s="129"/>
      <c r="STZ214" s="129"/>
      <c r="SUA214" s="129"/>
      <c r="SUB214" s="129"/>
      <c r="SUC214" s="129"/>
      <c r="SUD214" s="129"/>
      <c r="SUE214" s="129"/>
      <c r="SUF214" s="129"/>
      <c r="SUG214" s="129"/>
      <c r="SUH214" s="129"/>
      <c r="SUI214" s="129"/>
      <c r="SUJ214" s="129"/>
      <c r="SUK214" s="129"/>
      <c r="SUL214" s="129"/>
      <c r="SUM214" s="129"/>
      <c r="SUN214" s="129"/>
      <c r="SUO214" s="129"/>
      <c r="SUP214" s="129"/>
      <c r="SUQ214" s="129"/>
      <c r="SUR214" s="129"/>
      <c r="SUS214" s="129"/>
      <c r="SUT214" s="129"/>
      <c r="SUU214" s="129"/>
      <c r="SUV214" s="129"/>
      <c r="SUW214" s="129"/>
      <c r="SUX214" s="129"/>
      <c r="SUY214" s="129"/>
      <c r="SUZ214" s="129"/>
      <c r="SVA214" s="129"/>
      <c r="SVB214" s="129"/>
      <c r="SVC214" s="129"/>
      <c r="SVD214" s="129"/>
      <c r="SVE214" s="129"/>
      <c r="SVF214" s="129"/>
      <c r="SVG214" s="129"/>
      <c r="SVH214" s="129"/>
      <c r="SVI214" s="129"/>
      <c r="SVJ214" s="129"/>
      <c r="SVK214" s="129"/>
      <c r="SVL214" s="129"/>
      <c r="SVM214" s="129"/>
      <c r="SVN214" s="129"/>
      <c r="SVO214" s="129"/>
      <c r="SVP214" s="129"/>
      <c r="SVQ214" s="129"/>
      <c r="SVR214" s="129"/>
      <c r="SVS214" s="129"/>
      <c r="SVT214" s="129"/>
      <c r="SVU214" s="129"/>
      <c r="SVV214" s="129"/>
      <c r="SVW214" s="129"/>
      <c r="SVX214" s="129"/>
      <c r="SVY214" s="129"/>
      <c r="SVZ214" s="129"/>
      <c r="SWA214" s="129"/>
      <c r="SWB214" s="129"/>
      <c r="SWC214" s="129"/>
      <c r="SWD214" s="129"/>
      <c r="SWE214" s="129"/>
      <c r="SWF214" s="129"/>
      <c r="SWG214" s="129"/>
      <c r="SWH214" s="129"/>
      <c r="SWI214" s="129"/>
      <c r="SWJ214" s="129"/>
      <c r="SWK214" s="129"/>
      <c r="SWL214" s="129"/>
      <c r="SWM214" s="129"/>
      <c r="SWN214" s="129"/>
      <c r="SWO214" s="129"/>
      <c r="SWP214" s="129"/>
      <c r="SWQ214" s="129"/>
      <c r="SWR214" s="129"/>
      <c r="SWS214" s="129"/>
      <c r="SWT214" s="129"/>
      <c r="SWU214" s="129"/>
      <c r="SWV214" s="129"/>
      <c r="SWW214" s="129"/>
      <c r="SWX214" s="129"/>
      <c r="SWY214" s="129"/>
      <c r="SWZ214" s="129"/>
      <c r="SXA214" s="129"/>
      <c r="SXB214" s="129"/>
      <c r="SXC214" s="129"/>
      <c r="SXD214" s="129"/>
      <c r="SXE214" s="129"/>
      <c r="SXF214" s="129"/>
      <c r="SXG214" s="129"/>
      <c r="SXH214" s="129"/>
      <c r="SXI214" s="129"/>
      <c r="SXJ214" s="129"/>
      <c r="SXK214" s="129"/>
      <c r="SXL214" s="129"/>
      <c r="SXM214" s="129"/>
      <c r="SXN214" s="129"/>
      <c r="SXO214" s="129"/>
      <c r="SXP214" s="129"/>
      <c r="SXQ214" s="129"/>
      <c r="SXR214" s="129"/>
      <c r="SXS214" s="129"/>
      <c r="SXT214" s="129"/>
      <c r="SXU214" s="129"/>
      <c r="SXV214" s="129"/>
      <c r="SXW214" s="129"/>
      <c r="SXX214" s="129"/>
      <c r="SXY214" s="129"/>
      <c r="SXZ214" s="129"/>
      <c r="SYA214" s="129"/>
      <c r="SYB214" s="129"/>
      <c r="SYC214" s="129"/>
      <c r="SYD214" s="129"/>
      <c r="SYE214" s="129"/>
      <c r="SYF214" s="129"/>
      <c r="SYG214" s="129"/>
      <c r="SYH214" s="129"/>
      <c r="SYI214" s="129"/>
      <c r="SYJ214" s="129"/>
      <c r="SYK214" s="129"/>
      <c r="SYL214" s="129"/>
      <c r="SYM214" s="129"/>
      <c r="SYN214" s="129"/>
      <c r="SYO214" s="129"/>
      <c r="SYP214" s="129"/>
      <c r="SYQ214" s="129"/>
      <c r="SYR214" s="129"/>
      <c r="SYS214" s="129"/>
      <c r="SYT214" s="129"/>
      <c r="SYU214" s="129"/>
      <c r="SYV214" s="129"/>
      <c r="SYW214" s="129"/>
      <c r="SYX214" s="129"/>
      <c r="SYY214" s="129"/>
      <c r="SYZ214" s="129"/>
      <c r="SZA214" s="129"/>
      <c r="SZB214" s="129"/>
      <c r="SZC214" s="129"/>
      <c r="SZD214" s="129"/>
      <c r="SZE214" s="129"/>
      <c r="SZF214" s="129"/>
      <c r="SZG214" s="129"/>
      <c r="SZH214" s="129"/>
      <c r="SZI214" s="129"/>
      <c r="SZJ214" s="129"/>
      <c r="SZK214" s="129"/>
      <c r="SZL214" s="129"/>
      <c r="SZM214" s="129"/>
      <c r="SZN214" s="129"/>
      <c r="SZO214" s="129"/>
      <c r="SZP214" s="129"/>
      <c r="SZQ214" s="129"/>
      <c r="SZR214" s="129"/>
      <c r="SZS214" s="129"/>
      <c r="SZT214" s="129"/>
      <c r="SZU214" s="129"/>
      <c r="SZV214" s="129"/>
      <c r="SZW214" s="129"/>
      <c r="SZX214" s="129"/>
      <c r="SZY214" s="129"/>
      <c r="SZZ214" s="129"/>
      <c r="TAA214" s="129"/>
      <c r="TAB214" s="129"/>
      <c r="TAC214" s="129"/>
      <c r="TAD214" s="129"/>
      <c r="TAE214" s="129"/>
      <c r="TAF214" s="129"/>
      <c r="TAG214" s="129"/>
      <c r="TAH214" s="129"/>
      <c r="TAI214" s="129"/>
      <c r="TAJ214" s="129"/>
      <c r="TAK214" s="129"/>
      <c r="TAL214" s="129"/>
      <c r="TAM214" s="129"/>
      <c r="TAN214" s="129"/>
      <c r="TAO214" s="129"/>
      <c r="TAP214" s="129"/>
      <c r="TAQ214" s="129"/>
      <c r="TAR214" s="129"/>
      <c r="TAS214" s="129"/>
      <c r="TAT214" s="129"/>
      <c r="TAU214" s="129"/>
      <c r="TAV214" s="129"/>
      <c r="TAW214" s="129"/>
      <c r="TAX214" s="129"/>
      <c r="TAY214" s="129"/>
      <c r="TAZ214" s="129"/>
      <c r="TBA214" s="129"/>
      <c r="TBB214" s="129"/>
      <c r="TBC214" s="129"/>
      <c r="TBD214" s="129"/>
      <c r="TBE214" s="129"/>
      <c r="TBF214" s="129"/>
      <c r="TBG214" s="129"/>
      <c r="TBH214" s="129"/>
      <c r="TBI214" s="129"/>
      <c r="TBJ214" s="129"/>
      <c r="TBK214" s="129"/>
      <c r="TBL214" s="129"/>
      <c r="TBM214" s="129"/>
      <c r="TBN214" s="129"/>
      <c r="TBO214" s="129"/>
      <c r="TBP214" s="129"/>
      <c r="TBQ214" s="129"/>
      <c r="TBR214" s="129"/>
      <c r="TBS214" s="129"/>
      <c r="TBT214" s="129"/>
      <c r="TBU214" s="129"/>
      <c r="TBV214" s="129"/>
      <c r="TBW214" s="129"/>
      <c r="TBX214" s="129"/>
      <c r="TBY214" s="129"/>
      <c r="TBZ214" s="129"/>
      <c r="TCA214" s="129"/>
      <c r="TCB214" s="129"/>
      <c r="TCC214" s="129"/>
      <c r="TCD214" s="129"/>
      <c r="TCE214" s="129"/>
      <c r="TCF214" s="129"/>
      <c r="TCG214" s="129"/>
      <c r="TCH214" s="129"/>
      <c r="TCI214" s="129"/>
      <c r="TCJ214" s="129"/>
      <c r="TCK214" s="129"/>
      <c r="TCL214" s="129"/>
      <c r="TCM214" s="129"/>
      <c r="TCN214" s="129"/>
      <c r="TCO214" s="129"/>
      <c r="TCP214" s="129"/>
      <c r="TCQ214" s="129"/>
      <c r="TCR214" s="129"/>
      <c r="TCS214" s="129"/>
      <c r="TCT214" s="129"/>
      <c r="TCU214" s="129"/>
      <c r="TCV214" s="129"/>
      <c r="TCW214" s="129"/>
      <c r="TCX214" s="129"/>
      <c r="TCY214" s="129"/>
      <c r="TCZ214" s="129"/>
      <c r="TDA214" s="129"/>
      <c r="TDB214" s="129"/>
      <c r="TDC214" s="129"/>
      <c r="TDD214" s="129"/>
      <c r="TDE214" s="129"/>
      <c r="TDF214" s="129"/>
      <c r="TDG214" s="129"/>
      <c r="TDH214" s="129"/>
      <c r="TDI214" s="129"/>
      <c r="TDJ214" s="129"/>
      <c r="TDK214" s="129"/>
      <c r="TDL214" s="129"/>
      <c r="TDM214" s="129"/>
      <c r="TDN214" s="129"/>
      <c r="TDO214" s="129"/>
      <c r="TDP214" s="129"/>
      <c r="TDQ214" s="129"/>
      <c r="TDR214" s="129"/>
      <c r="TDS214" s="129"/>
      <c r="TDT214" s="129"/>
      <c r="TDU214" s="129"/>
      <c r="TDV214" s="129"/>
      <c r="TDW214" s="129"/>
      <c r="TDX214" s="129"/>
      <c r="TDY214" s="129"/>
      <c r="TDZ214" s="129"/>
      <c r="TEA214" s="129"/>
      <c r="TEB214" s="129"/>
      <c r="TEC214" s="129"/>
      <c r="TED214" s="129"/>
      <c r="TEE214" s="129"/>
      <c r="TEF214" s="129"/>
      <c r="TEG214" s="129"/>
      <c r="TEH214" s="129"/>
      <c r="TEI214" s="129"/>
      <c r="TEJ214" s="129"/>
      <c r="TEK214" s="129"/>
      <c r="TEL214" s="129"/>
      <c r="TEM214" s="129"/>
      <c r="TEN214" s="129"/>
      <c r="TEO214" s="129"/>
      <c r="TEP214" s="129"/>
      <c r="TEQ214" s="129"/>
      <c r="TER214" s="129"/>
      <c r="TES214" s="129"/>
      <c r="TET214" s="129"/>
      <c r="TEU214" s="129"/>
      <c r="TEV214" s="129"/>
      <c r="TEW214" s="129"/>
      <c r="TEX214" s="129"/>
      <c r="TEY214" s="129"/>
      <c r="TEZ214" s="129"/>
      <c r="TFA214" s="129"/>
      <c r="TFB214" s="129"/>
      <c r="TFC214" s="129"/>
      <c r="TFD214" s="129"/>
      <c r="TFE214" s="129"/>
      <c r="TFF214" s="129"/>
      <c r="TFG214" s="129"/>
      <c r="TFH214" s="129"/>
      <c r="TFI214" s="129"/>
      <c r="TFJ214" s="129"/>
      <c r="TFK214" s="129"/>
      <c r="TFL214" s="129"/>
      <c r="TFM214" s="129"/>
      <c r="TFN214" s="129"/>
      <c r="TFO214" s="129"/>
      <c r="TFP214" s="129"/>
      <c r="TFQ214" s="129"/>
      <c r="TFR214" s="129"/>
      <c r="TFS214" s="129"/>
      <c r="TFT214" s="129"/>
      <c r="TFU214" s="129"/>
      <c r="TFV214" s="129"/>
      <c r="TFW214" s="129"/>
      <c r="TFX214" s="129"/>
      <c r="TFY214" s="129"/>
      <c r="TFZ214" s="129"/>
      <c r="TGA214" s="129"/>
      <c r="TGB214" s="129"/>
      <c r="TGC214" s="129"/>
      <c r="TGD214" s="129"/>
      <c r="TGE214" s="129"/>
      <c r="TGF214" s="129"/>
      <c r="TGG214" s="129"/>
      <c r="TGH214" s="129"/>
      <c r="TGI214" s="129"/>
      <c r="TGJ214" s="129"/>
      <c r="TGK214" s="129"/>
      <c r="TGL214" s="129"/>
      <c r="TGM214" s="129"/>
      <c r="TGN214" s="129"/>
      <c r="TGO214" s="129"/>
      <c r="TGP214" s="129"/>
      <c r="TGQ214" s="129"/>
      <c r="TGR214" s="129"/>
      <c r="TGS214" s="129"/>
      <c r="TGT214" s="129"/>
      <c r="TGU214" s="129"/>
      <c r="TGV214" s="129"/>
      <c r="TGW214" s="129"/>
      <c r="TGX214" s="129"/>
      <c r="TGY214" s="129"/>
      <c r="TGZ214" s="129"/>
      <c r="THA214" s="129"/>
      <c r="THB214" s="129"/>
      <c r="THC214" s="129"/>
      <c r="THD214" s="129"/>
      <c r="THE214" s="129"/>
      <c r="THF214" s="129"/>
      <c r="THG214" s="129"/>
      <c r="THH214" s="129"/>
      <c r="THI214" s="129"/>
      <c r="THJ214" s="129"/>
      <c r="THK214" s="129"/>
      <c r="THL214" s="129"/>
      <c r="THM214" s="129"/>
      <c r="THN214" s="129"/>
      <c r="THO214" s="129"/>
      <c r="THP214" s="129"/>
      <c r="THQ214" s="129"/>
      <c r="THR214" s="129"/>
      <c r="THS214" s="129"/>
      <c r="THT214" s="129"/>
      <c r="THU214" s="129"/>
      <c r="THV214" s="129"/>
      <c r="THW214" s="129"/>
      <c r="THX214" s="129"/>
      <c r="THY214" s="129"/>
      <c r="THZ214" s="129"/>
      <c r="TIA214" s="129"/>
      <c r="TIB214" s="129"/>
      <c r="TIC214" s="129"/>
      <c r="TID214" s="129"/>
      <c r="TIE214" s="129"/>
      <c r="TIF214" s="129"/>
      <c r="TIG214" s="129"/>
      <c r="TIH214" s="129"/>
      <c r="TII214" s="129"/>
      <c r="TIJ214" s="129"/>
      <c r="TIK214" s="129"/>
      <c r="TIL214" s="129"/>
      <c r="TIM214" s="129"/>
      <c r="TIN214" s="129"/>
      <c r="TIO214" s="129"/>
      <c r="TIP214" s="129"/>
      <c r="TIQ214" s="129"/>
      <c r="TIR214" s="129"/>
      <c r="TIS214" s="129"/>
      <c r="TIT214" s="129"/>
      <c r="TIU214" s="129"/>
      <c r="TIV214" s="129"/>
      <c r="TIW214" s="129"/>
      <c r="TIX214" s="129"/>
      <c r="TIY214" s="129"/>
      <c r="TIZ214" s="129"/>
      <c r="TJA214" s="129"/>
      <c r="TJB214" s="129"/>
      <c r="TJC214" s="129"/>
      <c r="TJD214" s="129"/>
      <c r="TJE214" s="129"/>
      <c r="TJF214" s="129"/>
      <c r="TJG214" s="129"/>
      <c r="TJH214" s="129"/>
      <c r="TJI214" s="129"/>
      <c r="TJJ214" s="129"/>
      <c r="TJK214" s="129"/>
      <c r="TJL214" s="129"/>
      <c r="TJM214" s="129"/>
      <c r="TJN214" s="129"/>
      <c r="TJO214" s="129"/>
      <c r="TJP214" s="129"/>
      <c r="TJQ214" s="129"/>
      <c r="TJR214" s="129"/>
      <c r="TJS214" s="129"/>
      <c r="TJT214" s="129"/>
      <c r="TJU214" s="129"/>
      <c r="TJV214" s="129"/>
      <c r="TJW214" s="129"/>
      <c r="TJX214" s="129"/>
      <c r="TJY214" s="129"/>
      <c r="TJZ214" s="129"/>
      <c r="TKA214" s="129"/>
      <c r="TKB214" s="129"/>
      <c r="TKC214" s="129"/>
      <c r="TKD214" s="129"/>
      <c r="TKE214" s="129"/>
      <c r="TKF214" s="129"/>
      <c r="TKG214" s="129"/>
      <c r="TKH214" s="129"/>
      <c r="TKI214" s="129"/>
      <c r="TKJ214" s="129"/>
      <c r="TKK214" s="129"/>
      <c r="TKL214" s="129"/>
      <c r="TKM214" s="129"/>
      <c r="TKN214" s="129"/>
      <c r="TKO214" s="129"/>
      <c r="TKP214" s="129"/>
      <c r="TKQ214" s="129"/>
      <c r="TKR214" s="129"/>
      <c r="TKS214" s="129"/>
      <c r="TKT214" s="129"/>
      <c r="TKU214" s="129"/>
      <c r="TKV214" s="129"/>
      <c r="TKW214" s="129"/>
      <c r="TKX214" s="129"/>
      <c r="TKY214" s="129"/>
      <c r="TKZ214" s="129"/>
      <c r="TLA214" s="129"/>
      <c r="TLB214" s="129"/>
      <c r="TLC214" s="129"/>
      <c r="TLD214" s="129"/>
      <c r="TLE214" s="129"/>
      <c r="TLF214" s="129"/>
      <c r="TLG214" s="129"/>
      <c r="TLH214" s="129"/>
      <c r="TLI214" s="129"/>
      <c r="TLJ214" s="129"/>
      <c r="TLK214" s="129"/>
      <c r="TLL214" s="129"/>
      <c r="TLM214" s="129"/>
      <c r="TLN214" s="129"/>
      <c r="TLO214" s="129"/>
      <c r="TLP214" s="129"/>
      <c r="TLQ214" s="129"/>
      <c r="TLR214" s="129"/>
      <c r="TLS214" s="129"/>
      <c r="TLT214" s="129"/>
      <c r="TLU214" s="129"/>
      <c r="TLV214" s="129"/>
      <c r="TLW214" s="129"/>
      <c r="TLX214" s="129"/>
      <c r="TLY214" s="129"/>
      <c r="TLZ214" s="129"/>
      <c r="TMA214" s="129"/>
      <c r="TMB214" s="129"/>
      <c r="TMC214" s="129"/>
      <c r="TMD214" s="129"/>
      <c r="TME214" s="129"/>
      <c r="TMF214" s="129"/>
      <c r="TMG214" s="129"/>
      <c r="TMH214" s="129"/>
      <c r="TMI214" s="129"/>
      <c r="TMJ214" s="129"/>
      <c r="TMK214" s="129"/>
      <c r="TML214" s="129"/>
      <c r="TMM214" s="129"/>
      <c r="TMN214" s="129"/>
      <c r="TMO214" s="129"/>
      <c r="TMP214" s="129"/>
      <c r="TMQ214" s="129"/>
      <c r="TMR214" s="129"/>
      <c r="TMS214" s="129"/>
      <c r="TMT214" s="129"/>
      <c r="TMU214" s="129"/>
      <c r="TMV214" s="129"/>
      <c r="TMW214" s="129"/>
      <c r="TMX214" s="129"/>
      <c r="TMY214" s="129"/>
      <c r="TMZ214" s="129"/>
      <c r="TNA214" s="129"/>
      <c r="TNB214" s="129"/>
      <c r="TNC214" s="129"/>
      <c r="TND214" s="129"/>
      <c r="TNE214" s="129"/>
      <c r="TNF214" s="129"/>
      <c r="TNG214" s="129"/>
      <c r="TNH214" s="129"/>
      <c r="TNI214" s="129"/>
      <c r="TNJ214" s="129"/>
      <c r="TNK214" s="129"/>
      <c r="TNL214" s="129"/>
      <c r="TNM214" s="129"/>
      <c r="TNN214" s="129"/>
      <c r="TNO214" s="129"/>
      <c r="TNP214" s="129"/>
      <c r="TNQ214" s="129"/>
      <c r="TNR214" s="129"/>
      <c r="TNS214" s="129"/>
      <c r="TNT214" s="129"/>
      <c r="TNU214" s="129"/>
      <c r="TNV214" s="129"/>
      <c r="TNW214" s="129"/>
      <c r="TNX214" s="129"/>
      <c r="TNY214" s="129"/>
      <c r="TNZ214" s="129"/>
      <c r="TOA214" s="129"/>
      <c r="TOB214" s="129"/>
      <c r="TOC214" s="129"/>
      <c r="TOD214" s="129"/>
      <c r="TOE214" s="129"/>
      <c r="TOF214" s="129"/>
      <c r="TOG214" s="129"/>
      <c r="TOH214" s="129"/>
      <c r="TOI214" s="129"/>
      <c r="TOJ214" s="129"/>
      <c r="TOK214" s="129"/>
      <c r="TOL214" s="129"/>
      <c r="TOM214" s="129"/>
      <c r="TON214" s="129"/>
      <c r="TOO214" s="129"/>
      <c r="TOP214" s="129"/>
      <c r="TOQ214" s="129"/>
      <c r="TOR214" s="129"/>
      <c r="TOS214" s="129"/>
      <c r="TOT214" s="129"/>
      <c r="TOU214" s="129"/>
      <c r="TOV214" s="129"/>
      <c r="TOW214" s="129"/>
      <c r="TOX214" s="129"/>
      <c r="TOY214" s="129"/>
      <c r="TOZ214" s="129"/>
      <c r="TPA214" s="129"/>
      <c r="TPB214" s="129"/>
      <c r="TPC214" s="129"/>
      <c r="TPD214" s="129"/>
      <c r="TPE214" s="129"/>
      <c r="TPF214" s="129"/>
      <c r="TPG214" s="129"/>
      <c r="TPH214" s="129"/>
      <c r="TPI214" s="129"/>
      <c r="TPJ214" s="129"/>
      <c r="TPK214" s="129"/>
      <c r="TPL214" s="129"/>
      <c r="TPM214" s="129"/>
      <c r="TPN214" s="129"/>
      <c r="TPO214" s="129"/>
      <c r="TPP214" s="129"/>
      <c r="TPQ214" s="129"/>
      <c r="TPR214" s="129"/>
      <c r="TPS214" s="129"/>
      <c r="TPT214" s="129"/>
      <c r="TPU214" s="129"/>
      <c r="TPV214" s="129"/>
      <c r="TPW214" s="129"/>
      <c r="TPX214" s="129"/>
      <c r="TPY214" s="129"/>
      <c r="TPZ214" s="129"/>
      <c r="TQA214" s="129"/>
      <c r="TQB214" s="129"/>
      <c r="TQC214" s="129"/>
      <c r="TQD214" s="129"/>
      <c r="TQE214" s="129"/>
      <c r="TQF214" s="129"/>
      <c r="TQG214" s="129"/>
      <c r="TQH214" s="129"/>
      <c r="TQI214" s="129"/>
      <c r="TQJ214" s="129"/>
      <c r="TQK214" s="129"/>
      <c r="TQL214" s="129"/>
      <c r="TQM214" s="129"/>
      <c r="TQN214" s="129"/>
      <c r="TQO214" s="129"/>
      <c r="TQP214" s="129"/>
      <c r="TQQ214" s="129"/>
      <c r="TQR214" s="129"/>
      <c r="TQS214" s="129"/>
      <c r="TQT214" s="129"/>
      <c r="TQU214" s="129"/>
      <c r="TQV214" s="129"/>
      <c r="TQW214" s="129"/>
      <c r="TQX214" s="129"/>
      <c r="TQY214" s="129"/>
      <c r="TQZ214" s="129"/>
      <c r="TRA214" s="129"/>
      <c r="TRB214" s="129"/>
      <c r="TRC214" s="129"/>
      <c r="TRD214" s="129"/>
      <c r="TRE214" s="129"/>
      <c r="TRF214" s="129"/>
      <c r="TRG214" s="129"/>
      <c r="TRH214" s="129"/>
      <c r="TRI214" s="129"/>
      <c r="TRJ214" s="129"/>
      <c r="TRK214" s="129"/>
      <c r="TRL214" s="129"/>
      <c r="TRM214" s="129"/>
      <c r="TRN214" s="129"/>
      <c r="TRO214" s="129"/>
      <c r="TRP214" s="129"/>
      <c r="TRQ214" s="129"/>
      <c r="TRR214" s="129"/>
      <c r="TRS214" s="129"/>
      <c r="TRT214" s="129"/>
      <c r="TRU214" s="129"/>
      <c r="TRV214" s="129"/>
      <c r="TRW214" s="129"/>
      <c r="TRX214" s="129"/>
      <c r="TRY214" s="129"/>
      <c r="TRZ214" s="129"/>
      <c r="TSA214" s="129"/>
      <c r="TSB214" s="129"/>
      <c r="TSC214" s="129"/>
      <c r="TSD214" s="129"/>
      <c r="TSE214" s="129"/>
      <c r="TSF214" s="129"/>
      <c r="TSG214" s="129"/>
      <c r="TSH214" s="129"/>
      <c r="TSI214" s="129"/>
      <c r="TSJ214" s="129"/>
      <c r="TSK214" s="129"/>
      <c r="TSL214" s="129"/>
      <c r="TSM214" s="129"/>
      <c r="TSN214" s="129"/>
      <c r="TSO214" s="129"/>
      <c r="TSP214" s="129"/>
      <c r="TSQ214" s="129"/>
      <c r="TSR214" s="129"/>
      <c r="TSS214" s="129"/>
      <c r="TST214" s="129"/>
      <c r="TSU214" s="129"/>
      <c r="TSV214" s="129"/>
      <c r="TSW214" s="129"/>
      <c r="TSX214" s="129"/>
      <c r="TSY214" s="129"/>
      <c r="TSZ214" s="129"/>
      <c r="TTA214" s="129"/>
      <c r="TTB214" s="129"/>
      <c r="TTC214" s="129"/>
      <c r="TTD214" s="129"/>
      <c r="TTE214" s="129"/>
      <c r="TTF214" s="129"/>
      <c r="TTG214" s="129"/>
      <c r="TTH214" s="129"/>
      <c r="TTI214" s="129"/>
      <c r="TTJ214" s="129"/>
      <c r="TTK214" s="129"/>
      <c r="TTL214" s="129"/>
      <c r="TTM214" s="129"/>
      <c r="TTN214" s="129"/>
      <c r="TTO214" s="129"/>
      <c r="TTP214" s="129"/>
      <c r="TTQ214" s="129"/>
      <c r="TTR214" s="129"/>
      <c r="TTS214" s="129"/>
      <c r="TTT214" s="129"/>
      <c r="TTU214" s="129"/>
      <c r="TTV214" s="129"/>
      <c r="TTW214" s="129"/>
      <c r="TTX214" s="129"/>
      <c r="TTY214" s="129"/>
      <c r="TTZ214" s="129"/>
      <c r="TUA214" s="129"/>
      <c r="TUB214" s="129"/>
      <c r="TUC214" s="129"/>
      <c r="TUD214" s="129"/>
      <c r="TUE214" s="129"/>
      <c r="TUF214" s="129"/>
      <c r="TUG214" s="129"/>
      <c r="TUH214" s="129"/>
      <c r="TUI214" s="129"/>
      <c r="TUJ214" s="129"/>
      <c r="TUK214" s="129"/>
      <c r="TUL214" s="129"/>
      <c r="TUM214" s="129"/>
      <c r="TUN214" s="129"/>
      <c r="TUO214" s="129"/>
      <c r="TUP214" s="129"/>
      <c r="TUQ214" s="129"/>
      <c r="TUR214" s="129"/>
      <c r="TUS214" s="129"/>
      <c r="TUT214" s="129"/>
      <c r="TUU214" s="129"/>
      <c r="TUV214" s="129"/>
      <c r="TUW214" s="129"/>
      <c r="TUX214" s="129"/>
      <c r="TUY214" s="129"/>
      <c r="TUZ214" s="129"/>
      <c r="TVA214" s="129"/>
      <c r="TVB214" s="129"/>
      <c r="TVC214" s="129"/>
      <c r="TVD214" s="129"/>
      <c r="TVE214" s="129"/>
      <c r="TVF214" s="129"/>
      <c r="TVG214" s="129"/>
      <c r="TVH214" s="129"/>
      <c r="TVI214" s="129"/>
      <c r="TVJ214" s="129"/>
      <c r="TVK214" s="129"/>
      <c r="TVL214" s="129"/>
      <c r="TVM214" s="129"/>
      <c r="TVN214" s="129"/>
      <c r="TVO214" s="129"/>
      <c r="TVP214" s="129"/>
      <c r="TVQ214" s="129"/>
      <c r="TVR214" s="129"/>
      <c r="TVS214" s="129"/>
      <c r="TVT214" s="129"/>
      <c r="TVU214" s="129"/>
      <c r="TVV214" s="129"/>
      <c r="TVW214" s="129"/>
      <c r="TVX214" s="129"/>
      <c r="TVY214" s="129"/>
      <c r="TVZ214" s="129"/>
      <c r="TWA214" s="129"/>
      <c r="TWB214" s="129"/>
      <c r="TWC214" s="129"/>
      <c r="TWD214" s="129"/>
      <c r="TWE214" s="129"/>
      <c r="TWF214" s="129"/>
      <c r="TWG214" s="129"/>
      <c r="TWH214" s="129"/>
      <c r="TWI214" s="129"/>
      <c r="TWJ214" s="129"/>
      <c r="TWK214" s="129"/>
      <c r="TWL214" s="129"/>
      <c r="TWM214" s="129"/>
      <c r="TWN214" s="129"/>
      <c r="TWO214" s="129"/>
      <c r="TWP214" s="129"/>
      <c r="TWQ214" s="129"/>
      <c r="TWR214" s="129"/>
      <c r="TWS214" s="129"/>
      <c r="TWT214" s="129"/>
      <c r="TWU214" s="129"/>
      <c r="TWV214" s="129"/>
      <c r="TWW214" s="129"/>
      <c r="TWX214" s="129"/>
      <c r="TWY214" s="129"/>
      <c r="TWZ214" s="129"/>
      <c r="TXA214" s="129"/>
      <c r="TXB214" s="129"/>
      <c r="TXC214" s="129"/>
      <c r="TXD214" s="129"/>
      <c r="TXE214" s="129"/>
      <c r="TXF214" s="129"/>
      <c r="TXG214" s="129"/>
      <c r="TXH214" s="129"/>
      <c r="TXI214" s="129"/>
      <c r="TXJ214" s="129"/>
      <c r="TXK214" s="129"/>
      <c r="TXL214" s="129"/>
      <c r="TXM214" s="129"/>
      <c r="TXN214" s="129"/>
      <c r="TXO214" s="129"/>
      <c r="TXP214" s="129"/>
      <c r="TXQ214" s="129"/>
      <c r="TXR214" s="129"/>
      <c r="TXS214" s="129"/>
      <c r="TXT214" s="129"/>
      <c r="TXU214" s="129"/>
      <c r="TXV214" s="129"/>
      <c r="TXW214" s="129"/>
      <c r="TXX214" s="129"/>
      <c r="TXY214" s="129"/>
      <c r="TXZ214" s="129"/>
      <c r="TYA214" s="129"/>
      <c r="TYB214" s="129"/>
      <c r="TYC214" s="129"/>
      <c r="TYD214" s="129"/>
      <c r="TYE214" s="129"/>
      <c r="TYF214" s="129"/>
      <c r="TYG214" s="129"/>
      <c r="TYH214" s="129"/>
      <c r="TYI214" s="129"/>
      <c r="TYJ214" s="129"/>
      <c r="TYK214" s="129"/>
      <c r="TYL214" s="129"/>
      <c r="TYM214" s="129"/>
      <c r="TYN214" s="129"/>
      <c r="TYO214" s="129"/>
      <c r="TYP214" s="129"/>
      <c r="TYQ214" s="129"/>
      <c r="TYR214" s="129"/>
      <c r="TYS214" s="129"/>
      <c r="TYT214" s="129"/>
      <c r="TYU214" s="129"/>
      <c r="TYV214" s="129"/>
      <c r="TYW214" s="129"/>
      <c r="TYX214" s="129"/>
      <c r="TYY214" s="129"/>
      <c r="TYZ214" s="129"/>
      <c r="TZA214" s="129"/>
      <c r="TZB214" s="129"/>
      <c r="TZC214" s="129"/>
      <c r="TZD214" s="129"/>
      <c r="TZE214" s="129"/>
      <c r="TZF214" s="129"/>
      <c r="TZG214" s="129"/>
      <c r="TZH214" s="129"/>
      <c r="TZI214" s="129"/>
      <c r="TZJ214" s="129"/>
      <c r="TZK214" s="129"/>
      <c r="TZL214" s="129"/>
      <c r="TZM214" s="129"/>
      <c r="TZN214" s="129"/>
      <c r="TZO214" s="129"/>
      <c r="TZP214" s="129"/>
      <c r="TZQ214" s="129"/>
      <c r="TZR214" s="129"/>
      <c r="TZS214" s="129"/>
      <c r="TZT214" s="129"/>
      <c r="TZU214" s="129"/>
      <c r="TZV214" s="129"/>
      <c r="TZW214" s="129"/>
      <c r="TZX214" s="129"/>
      <c r="TZY214" s="129"/>
      <c r="TZZ214" s="129"/>
      <c r="UAA214" s="129"/>
      <c r="UAB214" s="129"/>
      <c r="UAC214" s="129"/>
      <c r="UAD214" s="129"/>
      <c r="UAE214" s="129"/>
      <c r="UAF214" s="129"/>
      <c r="UAG214" s="129"/>
      <c r="UAH214" s="129"/>
      <c r="UAI214" s="129"/>
      <c r="UAJ214" s="129"/>
      <c r="UAK214" s="129"/>
      <c r="UAL214" s="129"/>
      <c r="UAM214" s="129"/>
      <c r="UAN214" s="129"/>
      <c r="UAO214" s="129"/>
      <c r="UAP214" s="129"/>
      <c r="UAQ214" s="129"/>
      <c r="UAR214" s="129"/>
      <c r="UAS214" s="129"/>
      <c r="UAT214" s="129"/>
      <c r="UAU214" s="129"/>
      <c r="UAV214" s="129"/>
      <c r="UAW214" s="129"/>
      <c r="UAX214" s="129"/>
      <c r="UAY214" s="129"/>
      <c r="UAZ214" s="129"/>
      <c r="UBA214" s="129"/>
      <c r="UBB214" s="129"/>
      <c r="UBC214" s="129"/>
      <c r="UBD214" s="129"/>
      <c r="UBE214" s="129"/>
      <c r="UBF214" s="129"/>
      <c r="UBG214" s="129"/>
      <c r="UBH214" s="129"/>
      <c r="UBI214" s="129"/>
      <c r="UBJ214" s="129"/>
      <c r="UBK214" s="129"/>
      <c r="UBL214" s="129"/>
      <c r="UBM214" s="129"/>
      <c r="UBN214" s="129"/>
      <c r="UBO214" s="129"/>
      <c r="UBP214" s="129"/>
      <c r="UBQ214" s="129"/>
      <c r="UBR214" s="129"/>
      <c r="UBS214" s="129"/>
      <c r="UBT214" s="129"/>
      <c r="UBU214" s="129"/>
      <c r="UBV214" s="129"/>
      <c r="UBW214" s="129"/>
      <c r="UBX214" s="129"/>
      <c r="UBY214" s="129"/>
      <c r="UBZ214" s="129"/>
      <c r="UCA214" s="129"/>
      <c r="UCB214" s="129"/>
      <c r="UCC214" s="129"/>
      <c r="UCD214" s="129"/>
      <c r="UCE214" s="129"/>
      <c r="UCF214" s="129"/>
      <c r="UCG214" s="129"/>
      <c r="UCH214" s="129"/>
      <c r="UCI214" s="129"/>
      <c r="UCJ214" s="129"/>
      <c r="UCK214" s="129"/>
      <c r="UCL214" s="129"/>
      <c r="UCM214" s="129"/>
      <c r="UCN214" s="129"/>
      <c r="UCO214" s="129"/>
      <c r="UCP214" s="129"/>
      <c r="UCQ214" s="129"/>
      <c r="UCR214" s="129"/>
      <c r="UCS214" s="129"/>
      <c r="UCT214" s="129"/>
      <c r="UCU214" s="129"/>
      <c r="UCV214" s="129"/>
      <c r="UCW214" s="129"/>
      <c r="UCX214" s="129"/>
      <c r="UCY214" s="129"/>
      <c r="UCZ214" s="129"/>
      <c r="UDA214" s="129"/>
      <c r="UDB214" s="129"/>
      <c r="UDC214" s="129"/>
      <c r="UDD214" s="129"/>
      <c r="UDE214" s="129"/>
      <c r="UDF214" s="129"/>
      <c r="UDG214" s="129"/>
      <c r="UDH214" s="129"/>
      <c r="UDI214" s="129"/>
      <c r="UDJ214" s="129"/>
      <c r="UDK214" s="129"/>
      <c r="UDL214" s="129"/>
      <c r="UDM214" s="129"/>
      <c r="UDN214" s="129"/>
      <c r="UDO214" s="129"/>
      <c r="UDP214" s="129"/>
      <c r="UDQ214" s="129"/>
      <c r="UDR214" s="129"/>
      <c r="UDS214" s="129"/>
      <c r="UDT214" s="129"/>
      <c r="UDU214" s="129"/>
      <c r="UDV214" s="129"/>
      <c r="UDW214" s="129"/>
      <c r="UDX214" s="129"/>
      <c r="UDY214" s="129"/>
      <c r="UDZ214" s="129"/>
      <c r="UEA214" s="129"/>
      <c r="UEB214" s="129"/>
      <c r="UEC214" s="129"/>
      <c r="UED214" s="129"/>
      <c r="UEE214" s="129"/>
      <c r="UEF214" s="129"/>
      <c r="UEG214" s="129"/>
      <c r="UEH214" s="129"/>
      <c r="UEI214" s="129"/>
      <c r="UEJ214" s="129"/>
      <c r="UEK214" s="129"/>
      <c r="UEL214" s="129"/>
      <c r="UEM214" s="129"/>
      <c r="UEN214" s="129"/>
      <c r="UEO214" s="129"/>
      <c r="UEP214" s="129"/>
      <c r="UEQ214" s="129"/>
      <c r="UER214" s="129"/>
      <c r="UES214" s="129"/>
      <c r="UET214" s="129"/>
      <c r="UEU214" s="129"/>
      <c r="UEV214" s="129"/>
      <c r="UEW214" s="129"/>
      <c r="UEX214" s="129"/>
      <c r="UEY214" s="129"/>
      <c r="UEZ214" s="129"/>
      <c r="UFA214" s="129"/>
      <c r="UFB214" s="129"/>
      <c r="UFC214" s="129"/>
      <c r="UFD214" s="129"/>
      <c r="UFE214" s="129"/>
      <c r="UFF214" s="129"/>
      <c r="UFG214" s="129"/>
      <c r="UFH214" s="129"/>
      <c r="UFI214" s="129"/>
      <c r="UFJ214" s="129"/>
      <c r="UFK214" s="129"/>
      <c r="UFL214" s="129"/>
      <c r="UFM214" s="129"/>
      <c r="UFN214" s="129"/>
      <c r="UFO214" s="129"/>
      <c r="UFP214" s="129"/>
      <c r="UFQ214" s="129"/>
      <c r="UFR214" s="129"/>
      <c r="UFS214" s="129"/>
      <c r="UFT214" s="129"/>
      <c r="UFU214" s="129"/>
      <c r="UFV214" s="129"/>
      <c r="UFW214" s="129"/>
      <c r="UFX214" s="129"/>
      <c r="UFY214" s="129"/>
      <c r="UFZ214" s="129"/>
      <c r="UGA214" s="129"/>
      <c r="UGB214" s="129"/>
      <c r="UGC214" s="129"/>
      <c r="UGD214" s="129"/>
      <c r="UGE214" s="129"/>
      <c r="UGF214" s="129"/>
      <c r="UGG214" s="129"/>
      <c r="UGH214" s="129"/>
      <c r="UGI214" s="129"/>
      <c r="UGJ214" s="129"/>
      <c r="UGK214" s="129"/>
      <c r="UGL214" s="129"/>
      <c r="UGM214" s="129"/>
      <c r="UGN214" s="129"/>
      <c r="UGO214" s="129"/>
      <c r="UGP214" s="129"/>
      <c r="UGQ214" s="129"/>
      <c r="UGR214" s="129"/>
      <c r="UGS214" s="129"/>
      <c r="UGT214" s="129"/>
      <c r="UGU214" s="129"/>
      <c r="UGV214" s="129"/>
      <c r="UGW214" s="129"/>
      <c r="UGX214" s="129"/>
      <c r="UGY214" s="129"/>
      <c r="UGZ214" s="129"/>
      <c r="UHA214" s="129"/>
      <c r="UHB214" s="129"/>
      <c r="UHC214" s="129"/>
      <c r="UHD214" s="129"/>
      <c r="UHE214" s="129"/>
      <c r="UHF214" s="129"/>
      <c r="UHG214" s="129"/>
      <c r="UHH214" s="129"/>
      <c r="UHI214" s="129"/>
      <c r="UHJ214" s="129"/>
      <c r="UHK214" s="129"/>
      <c r="UHL214" s="129"/>
      <c r="UHM214" s="129"/>
      <c r="UHN214" s="129"/>
      <c r="UHO214" s="129"/>
      <c r="UHP214" s="129"/>
      <c r="UHQ214" s="129"/>
      <c r="UHR214" s="129"/>
      <c r="UHS214" s="129"/>
      <c r="UHT214" s="129"/>
      <c r="UHU214" s="129"/>
      <c r="UHV214" s="129"/>
      <c r="UHW214" s="129"/>
      <c r="UHX214" s="129"/>
      <c r="UHY214" s="129"/>
      <c r="UHZ214" s="129"/>
      <c r="UIA214" s="129"/>
      <c r="UIB214" s="129"/>
      <c r="UIC214" s="129"/>
      <c r="UID214" s="129"/>
      <c r="UIE214" s="129"/>
      <c r="UIF214" s="129"/>
      <c r="UIG214" s="129"/>
      <c r="UIH214" s="129"/>
      <c r="UII214" s="129"/>
      <c r="UIJ214" s="129"/>
      <c r="UIK214" s="129"/>
      <c r="UIL214" s="129"/>
      <c r="UIM214" s="129"/>
      <c r="UIN214" s="129"/>
      <c r="UIO214" s="129"/>
      <c r="UIP214" s="129"/>
      <c r="UIQ214" s="129"/>
      <c r="UIR214" s="129"/>
      <c r="UIS214" s="129"/>
      <c r="UIT214" s="129"/>
      <c r="UIU214" s="129"/>
      <c r="UIV214" s="129"/>
      <c r="UIW214" s="129"/>
      <c r="UIX214" s="129"/>
      <c r="UIY214" s="129"/>
      <c r="UIZ214" s="129"/>
      <c r="UJA214" s="129"/>
      <c r="UJB214" s="129"/>
      <c r="UJC214" s="129"/>
      <c r="UJD214" s="129"/>
      <c r="UJE214" s="129"/>
      <c r="UJF214" s="129"/>
      <c r="UJG214" s="129"/>
      <c r="UJH214" s="129"/>
      <c r="UJI214" s="129"/>
      <c r="UJJ214" s="129"/>
      <c r="UJK214" s="129"/>
      <c r="UJL214" s="129"/>
      <c r="UJM214" s="129"/>
      <c r="UJN214" s="129"/>
      <c r="UJO214" s="129"/>
      <c r="UJP214" s="129"/>
      <c r="UJQ214" s="129"/>
      <c r="UJR214" s="129"/>
      <c r="UJS214" s="129"/>
      <c r="UJT214" s="129"/>
      <c r="UJU214" s="129"/>
      <c r="UJV214" s="129"/>
      <c r="UJW214" s="129"/>
      <c r="UJX214" s="129"/>
      <c r="UJY214" s="129"/>
      <c r="UJZ214" s="129"/>
      <c r="UKA214" s="129"/>
      <c r="UKB214" s="129"/>
      <c r="UKC214" s="129"/>
      <c r="UKD214" s="129"/>
      <c r="UKE214" s="129"/>
      <c r="UKF214" s="129"/>
      <c r="UKG214" s="129"/>
      <c r="UKH214" s="129"/>
      <c r="UKI214" s="129"/>
      <c r="UKJ214" s="129"/>
      <c r="UKK214" s="129"/>
      <c r="UKL214" s="129"/>
      <c r="UKM214" s="129"/>
      <c r="UKN214" s="129"/>
      <c r="UKO214" s="129"/>
      <c r="UKP214" s="129"/>
      <c r="UKQ214" s="129"/>
      <c r="UKR214" s="129"/>
      <c r="UKS214" s="129"/>
      <c r="UKT214" s="129"/>
      <c r="UKU214" s="129"/>
      <c r="UKV214" s="129"/>
      <c r="UKW214" s="129"/>
      <c r="UKX214" s="129"/>
      <c r="UKY214" s="129"/>
      <c r="UKZ214" s="129"/>
      <c r="ULA214" s="129"/>
      <c r="ULB214" s="129"/>
      <c r="ULC214" s="129"/>
      <c r="ULD214" s="129"/>
      <c r="ULE214" s="129"/>
      <c r="ULF214" s="129"/>
      <c r="ULG214" s="129"/>
      <c r="ULH214" s="129"/>
      <c r="ULI214" s="129"/>
      <c r="ULJ214" s="129"/>
      <c r="ULK214" s="129"/>
      <c r="ULL214" s="129"/>
      <c r="ULM214" s="129"/>
      <c r="ULN214" s="129"/>
      <c r="ULO214" s="129"/>
      <c r="ULP214" s="129"/>
      <c r="ULQ214" s="129"/>
      <c r="ULR214" s="129"/>
      <c r="ULS214" s="129"/>
      <c r="ULT214" s="129"/>
      <c r="ULU214" s="129"/>
      <c r="ULV214" s="129"/>
      <c r="ULW214" s="129"/>
      <c r="ULX214" s="129"/>
      <c r="ULY214" s="129"/>
      <c r="ULZ214" s="129"/>
      <c r="UMA214" s="129"/>
      <c r="UMB214" s="129"/>
      <c r="UMC214" s="129"/>
      <c r="UMD214" s="129"/>
      <c r="UME214" s="129"/>
      <c r="UMF214" s="129"/>
      <c r="UMG214" s="129"/>
      <c r="UMH214" s="129"/>
      <c r="UMI214" s="129"/>
      <c r="UMJ214" s="129"/>
      <c r="UMK214" s="129"/>
      <c r="UML214" s="129"/>
      <c r="UMM214" s="129"/>
      <c r="UMN214" s="129"/>
      <c r="UMO214" s="129"/>
      <c r="UMP214" s="129"/>
      <c r="UMQ214" s="129"/>
      <c r="UMR214" s="129"/>
      <c r="UMS214" s="129"/>
      <c r="UMT214" s="129"/>
      <c r="UMU214" s="129"/>
      <c r="UMV214" s="129"/>
      <c r="UMW214" s="129"/>
      <c r="UMX214" s="129"/>
      <c r="UMY214" s="129"/>
      <c r="UMZ214" s="129"/>
      <c r="UNA214" s="129"/>
      <c r="UNB214" s="129"/>
      <c r="UNC214" s="129"/>
      <c r="UND214" s="129"/>
      <c r="UNE214" s="129"/>
      <c r="UNF214" s="129"/>
      <c r="UNG214" s="129"/>
      <c r="UNH214" s="129"/>
      <c r="UNI214" s="129"/>
      <c r="UNJ214" s="129"/>
      <c r="UNK214" s="129"/>
      <c r="UNL214" s="129"/>
      <c r="UNM214" s="129"/>
      <c r="UNN214" s="129"/>
      <c r="UNO214" s="129"/>
      <c r="UNP214" s="129"/>
      <c r="UNQ214" s="129"/>
      <c r="UNR214" s="129"/>
      <c r="UNS214" s="129"/>
      <c r="UNT214" s="129"/>
      <c r="UNU214" s="129"/>
      <c r="UNV214" s="129"/>
      <c r="UNW214" s="129"/>
      <c r="UNX214" s="129"/>
      <c r="UNY214" s="129"/>
      <c r="UNZ214" s="129"/>
      <c r="UOA214" s="129"/>
      <c r="UOB214" s="129"/>
      <c r="UOC214" s="129"/>
      <c r="UOD214" s="129"/>
      <c r="UOE214" s="129"/>
      <c r="UOF214" s="129"/>
      <c r="UOG214" s="129"/>
      <c r="UOH214" s="129"/>
      <c r="UOI214" s="129"/>
      <c r="UOJ214" s="129"/>
      <c r="UOK214" s="129"/>
      <c r="UOL214" s="129"/>
      <c r="UOM214" s="129"/>
      <c r="UON214" s="129"/>
      <c r="UOO214" s="129"/>
      <c r="UOP214" s="129"/>
      <c r="UOQ214" s="129"/>
      <c r="UOR214" s="129"/>
      <c r="UOS214" s="129"/>
      <c r="UOT214" s="129"/>
      <c r="UOU214" s="129"/>
      <c r="UOV214" s="129"/>
      <c r="UOW214" s="129"/>
      <c r="UOX214" s="129"/>
      <c r="UOY214" s="129"/>
      <c r="UOZ214" s="129"/>
      <c r="UPA214" s="129"/>
      <c r="UPB214" s="129"/>
      <c r="UPC214" s="129"/>
      <c r="UPD214" s="129"/>
      <c r="UPE214" s="129"/>
      <c r="UPF214" s="129"/>
      <c r="UPG214" s="129"/>
      <c r="UPH214" s="129"/>
      <c r="UPI214" s="129"/>
      <c r="UPJ214" s="129"/>
      <c r="UPK214" s="129"/>
      <c r="UPL214" s="129"/>
      <c r="UPM214" s="129"/>
      <c r="UPN214" s="129"/>
      <c r="UPO214" s="129"/>
      <c r="UPP214" s="129"/>
      <c r="UPQ214" s="129"/>
      <c r="UPR214" s="129"/>
      <c r="UPS214" s="129"/>
      <c r="UPT214" s="129"/>
      <c r="UPU214" s="129"/>
      <c r="UPV214" s="129"/>
      <c r="UPW214" s="129"/>
      <c r="UPX214" s="129"/>
      <c r="UPY214" s="129"/>
      <c r="UPZ214" s="129"/>
      <c r="UQA214" s="129"/>
      <c r="UQB214" s="129"/>
      <c r="UQC214" s="129"/>
      <c r="UQD214" s="129"/>
      <c r="UQE214" s="129"/>
      <c r="UQF214" s="129"/>
      <c r="UQG214" s="129"/>
      <c r="UQH214" s="129"/>
      <c r="UQI214" s="129"/>
      <c r="UQJ214" s="129"/>
      <c r="UQK214" s="129"/>
      <c r="UQL214" s="129"/>
      <c r="UQM214" s="129"/>
      <c r="UQN214" s="129"/>
      <c r="UQO214" s="129"/>
      <c r="UQP214" s="129"/>
      <c r="UQQ214" s="129"/>
      <c r="UQR214" s="129"/>
      <c r="UQS214" s="129"/>
      <c r="UQT214" s="129"/>
      <c r="UQU214" s="129"/>
      <c r="UQV214" s="129"/>
      <c r="UQW214" s="129"/>
      <c r="UQX214" s="129"/>
      <c r="UQY214" s="129"/>
      <c r="UQZ214" s="129"/>
      <c r="URA214" s="129"/>
      <c r="URB214" s="129"/>
      <c r="URC214" s="129"/>
      <c r="URD214" s="129"/>
      <c r="URE214" s="129"/>
      <c r="URF214" s="129"/>
      <c r="URG214" s="129"/>
      <c r="URH214" s="129"/>
      <c r="URI214" s="129"/>
      <c r="URJ214" s="129"/>
      <c r="URK214" s="129"/>
      <c r="URL214" s="129"/>
      <c r="URM214" s="129"/>
      <c r="URN214" s="129"/>
      <c r="URO214" s="129"/>
      <c r="URP214" s="129"/>
      <c r="URQ214" s="129"/>
      <c r="URR214" s="129"/>
      <c r="URS214" s="129"/>
      <c r="URT214" s="129"/>
      <c r="URU214" s="129"/>
      <c r="URV214" s="129"/>
      <c r="URW214" s="129"/>
      <c r="URX214" s="129"/>
      <c r="URY214" s="129"/>
      <c r="URZ214" s="129"/>
      <c r="USA214" s="129"/>
      <c r="USB214" s="129"/>
      <c r="USC214" s="129"/>
      <c r="USD214" s="129"/>
      <c r="USE214" s="129"/>
      <c r="USF214" s="129"/>
      <c r="USG214" s="129"/>
      <c r="USH214" s="129"/>
      <c r="USI214" s="129"/>
      <c r="USJ214" s="129"/>
      <c r="USK214" s="129"/>
      <c r="USL214" s="129"/>
      <c r="USM214" s="129"/>
      <c r="USN214" s="129"/>
      <c r="USO214" s="129"/>
      <c r="USP214" s="129"/>
      <c r="USQ214" s="129"/>
      <c r="USR214" s="129"/>
      <c r="USS214" s="129"/>
      <c r="UST214" s="129"/>
      <c r="USU214" s="129"/>
      <c r="USV214" s="129"/>
      <c r="USW214" s="129"/>
      <c r="USX214" s="129"/>
      <c r="USY214" s="129"/>
      <c r="USZ214" s="129"/>
      <c r="UTA214" s="129"/>
      <c r="UTB214" s="129"/>
      <c r="UTC214" s="129"/>
      <c r="UTD214" s="129"/>
      <c r="UTE214" s="129"/>
      <c r="UTF214" s="129"/>
      <c r="UTG214" s="129"/>
      <c r="UTH214" s="129"/>
      <c r="UTI214" s="129"/>
      <c r="UTJ214" s="129"/>
      <c r="UTK214" s="129"/>
      <c r="UTL214" s="129"/>
      <c r="UTM214" s="129"/>
      <c r="UTN214" s="129"/>
      <c r="UTO214" s="129"/>
      <c r="UTP214" s="129"/>
      <c r="UTQ214" s="129"/>
      <c r="UTR214" s="129"/>
      <c r="UTS214" s="129"/>
      <c r="UTT214" s="129"/>
      <c r="UTU214" s="129"/>
      <c r="UTV214" s="129"/>
      <c r="UTW214" s="129"/>
      <c r="UTX214" s="129"/>
      <c r="UTY214" s="129"/>
      <c r="UTZ214" s="129"/>
      <c r="UUA214" s="129"/>
      <c r="UUB214" s="129"/>
      <c r="UUC214" s="129"/>
      <c r="UUD214" s="129"/>
      <c r="UUE214" s="129"/>
      <c r="UUF214" s="129"/>
      <c r="UUG214" s="129"/>
      <c r="UUH214" s="129"/>
      <c r="UUI214" s="129"/>
      <c r="UUJ214" s="129"/>
      <c r="UUK214" s="129"/>
      <c r="UUL214" s="129"/>
      <c r="UUM214" s="129"/>
      <c r="UUN214" s="129"/>
      <c r="UUO214" s="129"/>
      <c r="UUP214" s="129"/>
      <c r="UUQ214" s="129"/>
      <c r="UUR214" s="129"/>
      <c r="UUS214" s="129"/>
      <c r="UUT214" s="129"/>
      <c r="UUU214" s="129"/>
      <c r="UUV214" s="129"/>
      <c r="UUW214" s="129"/>
      <c r="UUX214" s="129"/>
      <c r="UUY214" s="129"/>
      <c r="UUZ214" s="129"/>
      <c r="UVA214" s="129"/>
      <c r="UVB214" s="129"/>
      <c r="UVC214" s="129"/>
      <c r="UVD214" s="129"/>
      <c r="UVE214" s="129"/>
      <c r="UVF214" s="129"/>
      <c r="UVG214" s="129"/>
      <c r="UVH214" s="129"/>
      <c r="UVI214" s="129"/>
      <c r="UVJ214" s="129"/>
      <c r="UVK214" s="129"/>
      <c r="UVL214" s="129"/>
      <c r="UVM214" s="129"/>
      <c r="UVN214" s="129"/>
      <c r="UVO214" s="129"/>
      <c r="UVP214" s="129"/>
      <c r="UVQ214" s="129"/>
      <c r="UVR214" s="129"/>
      <c r="UVS214" s="129"/>
      <c r="UVT214" s="129"/>
      <c r="UVU214" s="129"/>
      <c r="UVV214" s="129"/>
      <c r="UVW214" s="129"/>
      <c r="UVX214" s="129"/>
      <c r="UVY214" s="129"/>
      <c r="UVZ214" s="129"/>
      <c r="UWA214" s="129"/>
      <c r="UWB214" s="129"/>
      <c r="UWC214" s="129"/>
      <c r="UWD214" s="129"/>
      <c r="UWE214" s="129"/>
      <c r="UWF214" s="129"/>
      <c r="UWG214" s="129"/>
      <c r="UWH214" s="129"/>
      <c r="UWI214" s="129"/>
      <c r="UWJ214" s="129"/>
      <c r="UWK214" s="129"/>
      <c r="UWL214" s="129"/>
      <c r="UWM214" s="129"/>
      <c r="UWN214" s="129"/>
      <c r="UWO214" s="129"/>
      <c r="UWP214" s="129"/>
      <c r="UWQ214" s="129"/>
      <c r="UWR214" s="129"/>
      <c r="UWS214" s="129"/>
      <c r="UWT214" s="129"/>
      <c r="UWU214" s="129"/>
      <c r="UWV214" s="129"/>
      <c r="UWW214" s="129"/>
      <c r="UWX214" s="129"/>
      <c r="UWY214" s="129"/>
      <c r="UWZ214" s="129"/>
      <c r="UXA214" s="129"/>
      <c r="UXB214" s="129"/>
      <c r="UXC214" s="129"/>
      <c r="UXD214" s="129"/>
      <c r="UXE214" s="129"/>
      <c r="UXF214" s="129"/>
      <c r="UXG214" s="129"/>
      <c r="UXH214" s="129"/>
      <c r="UXI214" s="129"/>
      <c r="UXJ214" s="129"/>
      <c r="UXK214" s="129"/>
      <c r="UXL214" s="129"/>
      <c r="UXM214" s="129"/>
      <c r="UXN214" s="129"/>
      <c r="UXO214" s="129"/>
      <c r="UXP214" s="129"/>
      <c r="UXQ214" s="129"/>
      <c r="UXR214" s="129"/>
      <c r="UXS214" s="129"/>
      <c r="UXT214" s="129"/>
      <c r="UXU214" s="129"/>
      <c r="UXV214" s="129"/>
      <c r="UXW214" s="129"/>
      <c r="UXX214" s="129"/>
      <c r="UXY214" s="129"/>
      <c r="UXZ214" s="129"/>
      <c r="UYA214" s="129"/>
      <c r="UYB214" s="129"/>
      <c r="UYC214" s="129"/>
      <c r="UYD214" s="129"/>
      <c r="UYE214" s="129"/>
      <c r="UYF214" s="129"/>
      <c r="UYG214" s="129"/>
      <c r="UYH214" s="129"/>
      <c r="UYI214" s="129"/>
      <c r="UYJ214" s="129"/>
      <c r="UYK214" s="129"/>
      <c r="UYL214" s="129"/>
      <c r="UYM214" s="129"/>
      <c r="UYN214" s="129"/>
      <c r="UYO214" s="129"/>
      <c r="UYP214" s="129"/>
      <c r="UYQ214" s="129"/>
      <c r="UYR214" s="129"/>
      <c r="UYS214" s="129"/>
      <c r="UYT214" s="129"/>
      <c r="UYU214" s="129"/>
      <c r="UYV214" s="129"/>
      <c r="UYW214" s="129"/>
      <c r="UYX214" s="129"/>
      <c r="UYY214" s="129"/>
      <c r="UYZ214" s="129"/>
      <c r="UZA214" s="129"/>
      <c r="UZB214" s="129"/>
      <c r="UZC214" s="129"/>
      <c r="UZD214" s="129"/>
      <c r="UZE214" s="129"/>
      <c r="UZF214" s="129"/>
      <c r="UZG214" s="129"/>
      <c r="UZH214" s="129"/>
      <c r="UZI214" s="129"/>
      <c r="UZJ214" s="129"/>
      <c r="UZK214" s="129"/>
      <c r="UZL214" s="129"/>
      <c r="UZM214" s="129"/>
      <c r="UZN214" s="129"/>
      <c r="UZO214" s="129"/>
      <c r="UZP214" s="129"/>
      <c r="UZQ214" s="129"/>
      <c r="UZR214" s="129"/>
      <c r="UZS214" s="129"/>
      <c r="UZT214" s="129"/>
      <c r="UZU214" s="129"/>
      <c r="UZV214" s="129"/>
      <c r="UZW214" s="129"/>
      <c r="UZX214" s="129"/>
      <c r="UZY214" s="129"/>
      <c r="UZZ214" s="129"/>
      <c r="VAA214" s="129"/>
      <c r="VAB214" s="129"/>
      <c r="VAC214" s="129"/>
      <c r="VAD214" s="129"/>
      <c r="VAE214" s="129"/>
      <c r="VAF214" s="129"/>
      <c r="VAG214" s="129"/>
      <c r="VAH214" s="129"/>
      <c r="VAI214" s="129"/>
      <c r="VAJ214" s="129"/>
      <c r="VAK214" s="129"/>
      <c r="VAL214" s="129"/>
      <c r="VAM214" s="129"/>
      <c r="VAN214" s="129"/>
      <c r="VAO214" s="129"/>
      <c r="VAP214" s="129"/>
      <c r="VAQ214" s="129"/>
      <c r="VAR214" s="129"/>
      <c r="VAS214" s="129"/>
      <c r="VAT214" s="129"/>
      <c r="VAU214" s="129"/>
      <c r="VAV214" s="129"/>
      <c r="VAW214" s="129"/>
      <c r="VAX214" s="129"/>
      <c r="VAY214" s="129"/>
      <c r="VAZ214" s="129"/>
      <c r="VBA214" s="129"/>
      <c r="VBB214" s="129"/>
      <c r="VBC214" s="129"/>
      <c r="VBD214" s="129"/>
      <c r="VBE214" s="129"/>
      <c r="VBF214" s="129"/>
      <c r="VBG214" s="129"/>
      <c r="VBH214" s="129"/>
      <c r="VBI214" s="129"/>
      <c r="VBJ214" s="129"/>
      <c r="VBK214" s="129"/>
      <c r="VBL214" s="129"/>
      <c r="VBM214" s="129"/>
      <c r="VBN214" s="129"/>
      <c r="VBO214" s="129"/>
      <c r="VBP214" s="129"/>
      <c r="VBQ214" s="129"/>
      <c r="VBR214" s="129"/>
      <c r="VBS214" s="129"/>
      <c r="VBT214" s="129"/>
      <c r="VBU214" s="129"/>
      <c r="VBV214" s="129"/>
      <c r="VBW214" s="129"/>
      <c r="VBX214" s="129"/>
      <c r="VBY214" s="129"/>
      <c r="VBZ214" s="129"/>
      <c r="VCA214" s="129"/>
      <c r="VCB214" s="129"/>
      <c r="VCC214" s="129"/>
      <c r="VCD214" s="129"/>
      <c r="VCE214" s="129"/>
      <c r="VCF214" s="129"/>
      <c r="VCG214" s="129"/>
      <c r="VCH214" s="129"/>
      <c r="VCI214" s="129"/>
      <c r="VCJ214" s="129"/>
      <c r="VCK214" s="129"/>
      <c r="VCL214" s="129"/>
      <c r="VCM214" s="129"/>
      <c r="VCN214" s="129"/>
      <c r="VCO214" s="129"/>
      <c r="VCP214" s="129"/>
      <c r="VCQ214" s="129"/>
      <c r="VCR214" s="129"/>
      <c r="VCS214" s="129"/>
      <c r="VCT214" s="129"/>
      <c r="VCU214" s="129"/>
      <c r="VCV214" s="129"/>
      <c r="VCW214" s="129"/>
      <c r="VCX214" s="129"/>
      <c r="VCY214" s="129"/>
      <c r="VCZ214" s="129"/>
      <c r="VDA214" s="129"/>
      <c r="VDB214" s="129"/>
      <c r="VDC214" s="129"/>
      <c r="VDD214" s="129"/>
      <c r="VDE214" s="129"/>
      <c r="VDF214" s="129"/>
      <c r="VDG214" s="129"/>
      <c r="VDH214" s="129"/>
      <c r="VDI214" s="129"/>
      <c r="VDJ214" s="129"/>
      <c r="VDK214" s="129"/>
      <c r="VDL214" s="129"/>
      <c r="VDM214" s="129"/>
      <c r="VDN214" s="129"/>
      <c r="VDO214" s="129"/>
      <c r="VDP214" s="129"/>
      <c r="VDQ214" s="129"/>
      <c r="VDR214" s="129"/>
      <c r="VDS214" s="129"/>
      <c r="VDT214" s="129"/>
      <c r="VDU214" s="129"/>
      <c r="VDV214" s="129"/>
      <c r="VDW214" s="129"/>
      <c r="VDX214" s="129"/>
      <c r="VDY214" s="129"/>
      <c r="VDZ214" s="129"/>
      <c r="VEA214" s="129"/>
      <c r="VEB214" s="129"/>
      <c r="VEC214" s="129"/>
      <c r="VED214" s="129"/>
      <c r="VEE214" s="129"/>
      <c r="VEF214" s="129"/>
      <c r="VEG214" s="129"/>
      <c r="VEH214" s="129"/>
      <c r="VEI214" s="129"/>
      <c r="VEJ214" s="129"/>
      <c r="VEK214" s="129"/>
      <c r="VEL214" s="129"/>
      <c r="VEM214" s="129"/>
      <c r="VEN214" s="129"/>
      <c r="VEO214" s="129"/>
      <c r="VEP214" s="129"/>
      <c r="VEQ214" s="129"/>
      <c r="VER214" s="129"/>
      <c r="VES214" s="129"/>
      <c r="VET214" s="129"/>
      <c r="VEU214" s="129"/>
      <c r="VEV214" s="129"/>
      <c r="VEW214" s="129"/>
      <c r="VEX214" s="129"/>
      <c r="VEY214" s="129"/>
      <c r="VEZ214" s="129"/>
      <c r="VFA214" s="129"/>
      <c r="VFB214" s="129"/>
      <c r="VFC214" s="129"/>
      <c r="VFD214" s="129"/>
      <c r="VFE214" s="129"/>
      <c r="VFF214" s="129"/>
      <c r="VFG214" s="129"/>
      <c r="VFH214" s="129"/>
      <c r="VFI214" s="129"/>
      <c r="VFJ214" s="129"/>
      <c r="VFK214" s="129"/>
      <c r="VFL214" s="129"/>
      <c r="VFM214" s="129"/>
      <c r="VFN214" s="129"/>
      <c r="VFO214" s="129"/>
      <c r="VFP214" s="129"/>
      <c r="VFQ214" s="129"/>
      <c r="VFR214" s="129"/>
      <c r="VFS214" s="129"/>
      <c r="VFT214" s="129"/>
      <c r="VFU214" s="129"/>
      <c r="VFV214" s="129"/>
      <c r="VFW214" s="129"/>
      <c r="VFX214" s="129"/>
      <c r="VFY214" s="129"/>
      <c r="VFZ214" s="129"/>
      <c r="VGA214" s="129"/>
      <c r="VGB214" s="129"/>
      <c r="VGC214" s="129"/>
      <c r="VGD214" s="129"/>
      <c r="VGE214" s="129"/>
      <c r="VGF214" s="129"/>
      <c r="VGG214" s="129"/>
      <c r="VGH214" s="129"/>
      <c r="VGI214" s="129"/>
      <c r="VGJ214" s="129"/>
      <c r="VGK214" s="129"/>
      <c r="VGL214" s="129"/>
      <c r="VGM214" s="129"/>
      <c r="VGN214" s="129"/>
      <c r="VGO214" s="129"/>
      <c r="VGP214" s="129"/>
      <c r="VGQ214" s="129"/>
      <c r="VGR214" s="129"/>
      <c r="VGS214" s="129"/>
      <c r="VGT214" s="129"/>
      <c r="VGU214" s="129"/>
      <c r="VGV214" s="129"/>
      <c r="VGW214" s="129"/>
      <c r="VGX214" s="129"/>
      <c r="VGY214" s="129"/>
      <c r="VGZ214" s="129"/>
      <c r="VHA214" s="129"/>
      <c r="VHB214" s="129"/>
      <c r="VHC214" s="129"/>
      <c r="VHD214" s="129"/>
      <c r="VHE214" s="129"/>
      <c r="VHF214" s="129"/>
      <c r="VHG214" s="129"/>
      <c r="VHH214" s="129"/>
      <c r="VHI214" s="129"/>
      <c r="VHJ214" s="129"/>
      <c r="VHK214" s="129"/>
      <c r="VHL214" s="129"/>
      <c r="VHM214" s="129"/>
      <c r="VHN214" s="129"/>
      <c r="VHO214" s="129"/>
      <c r="VHP214" s="129"/>
      <c r="VHQ214" s="129"/>
      <c r="VHR214" s="129"/>
      <c r="VHS214" s="129"/>
      <c r="VHT214" s="129"/>
      <c r="VHU214" s="129"/>
      <c r="VHV214" s="129"/>
      <c r="VHW214" s="129"/>
      <c r="VHX214" s="129"/>
      <c r="VHY214" s="129"/>
      <c r="VHZ214" s="129"/>
      <c r="VIA214" s="129"/>
      <c r="VIB214" s="129"/>
      <c r="VIC214" s="129"/>
      <c r="VID214" s="129"/>
      <c r="VIE214" s="129"/>
      <c r="VIF214" s="129"/>
      <c r="VIG214" s="129"/>
      <c r="VIH214" s="129"/>
      <c r="VII214" s="129"/>
      <c r="VIJ214" s="129"/>
      <c r="VIK214" s="129"/>
      <c r="VIL214" s="129"/>
      <c r="VIM214" s="129"/>
      <c r="VIN214" s="129"/>
      <c r="VIO214" s="129"/>
      <c r="VIP214" s="129"/>
      <c r="VIQ214" s="129"/>
      <c r="VIR214" s="129"/>
      <c r="VIS214" s="129"/>
      <c r="VIT214" s="129"/>
      <c r="VIU214" s="129"/>
      <c r="VIV214" s="129"/>
      <c r="VIW214" s="129"/>
      <c r="VIX214" s="129"/>
      <c r="VIY214" s="129"/>
      <c r="VIZ214" s="129"/>
      <c r="VJA214" s="129"/>
      <c r="VJB214" s="129"/>
      <c r="VJC214" s="129"/>
      <c r="VJD214" s="129"/>
      <c r="VJE214" s="129"/>
      <c r="VJF214" s="129"/>
      <c r="VJG214" s="129"/>
      <c r="VJH214" s="129"/>
      <c r="VJI214" s="129"/>
      <c r="VJJ214" s="129"/>
      <c r="VJK214" s="129"/>
      <c r="VJL214" s="129"/>
      <c r="VJM214" s="129"/>
      <c r="VJN214" s="129"/>
      <c r="VJO214" s="129"/>
      <c r="VJP214" s="129"/>
      <c r="VJQ214" s="129"/>
      <c r="VJR214" s="129"/>
      <c r="VJS214" s="129"/>
      <c r="VJT214" s="129"/>
      <c r="VJU214" s="129"/>
      <c r="VJV214" s="129"/>
      <c r="VJW214" s="129"/>
      <c r="VJX214" s="129"/>
      <c r="VJY214" s="129"/>
      <c r="VJZ214" s="129"/>
      <c r="VKA214" s="129"/>
      <c r="VKB214" s="129"/>
      <c r="VKC214" s="129"/>
      <c r="VKD214" s="129"/>
      <c r="VKE214" s="129"/>
      <c r="VKF214" s="129"/>
      <c r="VKG214" s="129"/>
      <c r="VKH214" s="129"/>
      <c r="VKI214" s="129"/>
      <c r="VKJ214" s="129"/>
      <c r="VKK214" s="129"/>
      <c r="VKL214" s="129"/>
      <c r="VKM214" s="129"/>
      <c r="VKN214" s="129"/>
      <c r="VKO214" s="129"/>
      <c r="VKP214" s="129"/>
      <c r="VKQ214" s="129"/>
      <c r="VKR214" s="129"/>
      <c r="VKS214" s="129"/>
      <c r="VKT214" s="129"/>
      <c r="VKU214" s="129"/>
      <c r="VKV214" s="129"/>
      <c r="VKW214" s="129"/>
      <c r="VKX214" s="129"/>
      <c r="VKY214" s="129"/>
      <c r="VKZ214" s="129"/>
      <c r="VLA214" s="129"/>
      <c r="VLB214" s="129"/>
      <c r="VLC214" s="129"/>
      <c r="VLD214" s="129"/>
      <c r="VLE214" s="129"/>
      <c r="VLF214" s="129"/>
      <c r="VLG214" s="129"/>
      <c r="VLH214" s="129"/>
      <c r="VLI214" s="129"/>
      <c r="VLJ214" s="129"/>
      <c r="VLK214" s="129"/>
      <c r="VLL214" s="129"/>
      <c r="VLM214" s="129"/>
      <c r="VLN214" s="129"/>
      <c r="VLO214" s="129"/>
      <c r="VLP214" s="129"/>
      <c r="VLQ214" s="129"/>
      <c r="VLR214" s="129"/>
      <c r="VLS214" s="129"/>
      <c r="VLT214" s="129"/>
      <c r="VLU214" s="129"/>
      <c r="VLV214" s="129"/>
      <c r="VLW214" s="129"/>
      <c r="VLX214" s="129"/>
      <c r="VLY214" s="129"/>
      <c r="VLZ214" s="129"/>
      <c r="VMA214" s="129"/>
      <c r="VMB214" s="129"/>
      <c r="VMC214" s="129"/>
      <c r="VMD214" s="129"/>
      <c r="VME214" s="129"/>
      <c r="VMF214" s="129"/>
      <c r="VMG214" s="129"/>
      <c r="VMH214" s="129"/>
      <c r="VMI214" s="129"/>
      <c r="VMJ214" s="129"/>
      <c r="VMK214" s="129"/>
      <c r="VML214" s="129"/>
      <c r="VMM214" s="129"/>
      <c r="VMN214" s="129"/>
      <c r="VMO214" s="129"/>
      <c r="VMP214" s="129"/>
      <c r="VMQ214" s="129"/>
      <c r="VMR214" s="129"/>
      <c r="VMS214" s="129"/>
      <c r="VMT214" s="129"/>
      <c r="VMU214" s="129"/>
      <c r="VMV214" s="129"/>
      <c r="VMW214" s="129"/>
      <c r="VMX214" s="129"/>
      <c r="VMY214" s="129"/>
      <c r="VMZ214" s="129"/>
      <c r="VNA214" s="129"/>
      <c r="VNB214" s="129"/>
      <c r="VNC214" s="129"/>
      <c r="VND214" s="129"/>
      <c r="VNE214" s="129"/>
      <c r="VNF214" s="129"/>
      <c r="VNG214" s="129"/>
      <c r="VNH214" s="129"/>
      <c r="VNI214" s="129"/>
      <c r="VNJ214" s="129"/>
      <c r="VNK214" s="129"/>
      <c r="VNL214" s="129"/>
      <c r="VNM214" s="129"/>
      <c r="VNN214" s="129"/>
      <c r="VNO214" s="129"/>
      <c r="VNP214" s="129"/>
      <c r="VNQ214" s="129"/>
      <c r="VNR214" s="129"/>
      <c r="VNS214" s="129"/>
      <c r="VNT214" s="129"/>
      <c r="VNU214" s="129"/>
      <c r="VNV214" s="129"/>
      <c r="VNW214" s="129"/>
      <c r="VNX214" s="129"/>
      <c r="VNY214" s="129"/>
      <c r="VNZ214" s="129"/>
      <c r="VOA214" s="129"/>
      <c r="VOB214" s="129"/>
      <c r="VOC214" s="129"/>
      <c r="VOD214" s="129"/>
      <c r="VOE214" s="129"/>
      <c r="VOF214" s="129"/>
      <c r="VOG214" s="129"/>
      <c r="VOH214" s="129"/>
      <c r="VOI214" s="129"/>
      <c r="VOJ214" s="129"/>
      <c r="VOK214" s="129"/>
      <c r="VOL214" s="129"/>
      <c r="VOM214" s="129"/>
      <c r="VON214" s="129"/>
      <c r="VOO214" s="129"/>
      <c r="VOP214" s="129"/>
      <c r="VOQ214" s="129"/>
      <c r="VOR214" s="129"/>
      <c r="VOS214" s="129"/>
      <c r="VOT214" s="129"/>
      <c r="VOU214" s="129"/>
      <c r="VOV214" s="129"/>
      <c r="VOW214" s="129"/>
      <c r="VOX214" s="129"/>
      <c r="VOY214" s="129"/>
      <c r="VOZ214" s="129"/>
      <c r="VPA214" s="129"/>
      <c r="VPB214" s="129"/>
      <c r="VPC214" s="129"/>
      <c r="VPD214" s="129"/>
      <c r="VPE214" s="129"/>
      <c r="VPF214" s="129"/>
      <c r="VPG214" s="129"/>
      <c r="VPH214" s="129"/>
      <c r="VPI214" s="129"/>
      <c r="VPJ214" s="129"/>
      <c r="VPK214" s="129"/>
      <c r="VPL214" s="129"/>
      <c r="VPM214" s="129"/>
      <c r="VPN214" s="129"/>
      <c r="VPO214" s="129"/>
      <c r="VPP214" s="129"/>
      <c r="VPQ214" s="129"/>
      <c r="VPR214" s="129"/>
      <c r="VPS214" s="129"/>
      <c r="VPT214" s="129"/>
      <c r="VPU214" s="129"/>
      <c r="VPV214" s="129"/>
      <c r="VPW214" s="129"/>
      <c r="VPX214" s="129"/>
      <c r="VPY214" s="129"/>
      <c r="VPZ214" s="129"/>
      <c r="VQA214" s="129"/>
      <c r="VQB214" s="129"/>
      <c r="VQC214" s="129"/>
      <c r="VQD214" s="129"/>
      <c r="VQE214" s="129"/>
      <c r="VQF214" s="129"/>
      <c r="VQG214" s="129"/>
      <c r="VQH214" s="129"/>
      <c r="VQI214" s="129"/>
      <c r="VQJ214" s="129"/>
      <c r="VQK214" s="129"/>
      <c r="VQL214" s="129"/>
      <c r="VQM214" s="129"/>
      <c r="VQN214" s="129"/>
      <c r="VQO214" s="129"/>
      <c r="VQP214" s="129"/>
      <c r="VQQ214" s="129"/>
      <c r="VQR214" s="129"/>
      <c r="VQS214" s="129"/>
      <c r="VQT214" s="129"/>
      <c r="VQU214" s="129"/>
      <c r="VQV214" s="129"/>
      <c r="VQW214" s="129"/>
      <c r="VQX214" s="129"/>
      <c r="VQY214" s="129"/>
      <c r="VQZ214" s="129"/>
      <c r="VRA214" s="129"/>
      <c r="VRB214" s="129"/>
      <c r="VRC214" s="129"/>
      <c r="VRD214" s="129"/>
      <c r="VRE214" s="129"/>
      <c r="VRF214" s="129"/>
      <c r="VRG214" s="129"/>
      <c r="VRH214" s="129"/>
      <c r="VRI214" s="129"/>
      <c r="VRJ214" s="129"/>
      <c r="VRK214" s="129"/>
      <c r="VRL214" s="129"/>
      <c r="VRM214" s="129"/>
      <c r="VRN214" s="129"/>
      <c r="VRO214" s="129"/>
      <c r="VRP214" s="129"/>
      <c r="VRQ214" s="129"/>
      <c r="VRR214" s="129"/>
      <c r="VRS214" s="129"/>
      <c r="VRT214" s="129"/>
      <c r="VRU214" s="129"/>
      <c r="VRV214" s="129"/>
      <c r="VRW214" s="129"/>
      <c r="VRX214" s="129"/>
      <c r="VRY214" s="129"/>
      <c r="VRZ214" s="129"/>
      <c r="VSA214" s="129"/>
      <c r="VSB214" s="129"/>
      <c r="VSC214" s="129"/>
      <c r="VSD214" s="129"/>
      <c r="VSE214" s="129"/>
      <c r="VSF214" s="129"/>
      <c r="VSG214" s="129"/>
      <c r="VSH214" s="129"/>
      <c r="VSI214" s="129"/>
      <c r="VSJ214" s="129"/>
      <c r="VSK214" s="129"/>
      <c r="VSL214" s="129"/>
      <c r="VSM214" s="129"/>
      <c r="VSN214" s="129"/>
      <c r="VSO214" s="129"/>
      <c r="VSP214" s="129"/>
      <c r="VSQ214" s="129"/>
      <c r="VSR214" s="129"/>
      <c r="VSS214" s="129"/>
      <c r="VST214" s="129"/>
      <c r="VSU214" s="129"/>
      <c r="VSV214" s="129"/>
      <c r="VSW214" s="129"/>
      <c r="VSX214" s="129"/>
      <c r="VSY214" s="129"/>
      <c r="VSZ214" s="129"/>
      <c r="VTA214" s="129"/>
      <c r="VTB214" s="129"/>
      <c r="VTC214" s="129"/>
      <c r="VTD214" s="129"/>
      <c r="VTE214" s="129"/>
      <c r="VTF214" s="129"/>
      <c r="VTG214" s="129"/>
      <c r="VTH214" s="129"/>
      <c r="VTI214" s="129"/>
      <c r="VTJ214" s="129"/>
      <c r="VTK214" s="129"/>
      <c r="VTL214" s="129"/>
      <c r="VTM214" s="129"/>
      <c r="VTN214" s="129"/>
      <c r="VTO214" s="129"/>
      <c r="VTP214" s="129"/>
      <c r="VTQ214" s="129"/>
      <c r="VTR214" s="129"/>
      <c r="VTS214" s="129"/>
      <c r="VTT214" s="129"/>
      <c r="VTU214" s="129"/>
      <c r="VTV214" s="129"/>
      <c r="VTW214" s="129"/>
      <c r="VTX214" s="129"/>
      <c r="VTY214" s="129"/>
      <c r="VTZ214" s="129"/>
      <c r="VUA214" s="129"/>
      <c r="VUB214" s="129"/>
      <c r="VUC214" s="129"/>
      <c r="VUD214" s="129"/>
      <c r="VUE214" s="129"/>
      <c r="VUF214" s="129"/>
      <c r="VUG214" s="129"/>
      <c r="VUH214" s="129"/>
      <c r="VUI214" s="129"/>
      <c r="VUJ214" s="129"/>
      <c r="VUK214" s="129"/>
      <c r="VUL214" s="129"/>
      <c r="VUM214" s="129"/>
      <c r="VUN214" s="129"/>
      <c r="VUO214" s="129"/>
      <c r="VUP214" s="129"/>
      <c r="VUQ214" s="129"/>
      <c r="VUR214" s="129"/>
      <c r="VUS214" s="129"/>
      <c r="VUT214" s="129"/>
      <c r="VUU214" s="129"/>
      <c r="VUV214" s="129"/>
      <c r="VUW214" s="129"/>
      <c r="VUX214" s="129"/>
      <c r="VUY214" s="129"/>
      <c r="VUZ214" s="129"/>
      <c r="VVA214" s="129"/>
      <c r="VVB214" s="129"/>
      <c r="VVC214" s="129"/>
      <c r="VVD214" s="129"/>
      <c r="VVE214" s="129"/>
      <c r="VVF214" s="129"/>
      <c r="VVG214" s="129"/>
      <c r="VVH214" s="129"/>
      <c r="VVI214" s="129"/>
      <c r="VVJ214" s="129"/>
      <c r="VVK214" s="129"/>
      <c r="VVL214" s="129"/>
      <c r="VVM214" s="129"/>
      <c r="VVN214" s="129"/>
      <c r="VVO214" s="129"/>
      <c r="VVP214" s="129"/>
      <c r="VVQ214" s="129"/>
      <c r="VVR214" s="129"/>
      <c r="VVS214" s="129"/>
      <c r="VVT214" s="129"/>
      <c r="VVU214" s="129"/>
      <c r="VVV214" s="129"/>
      <c r="VVW214" s="129"/>
      <c r="VVX214" s="129"/>
      <c r="VVY214" s="129"/>
      <c r="VVZ214" s="129"/>
      <c r="VWA214" s="129"/>
      <c r="VWB214" s="129"/>
      <c r="VWC214" s="129"/>
      <c r="VWD214" s="129"/>
      <c r="VWE214" s="129"/>
      <c r="VWF214" s="129"/>
      <c r="VWG214" s="129"/>
      <c r="VWH214" s="129"/>
      <c r="VWI214" s="129"/>
      <c r="VWJ214" s="129"/>
      <c r="VWK214" s="129"/>
      <c r="VWL214" s="129"/>
      <c r="VWM214" s="129"/>
      <c r="VWN214" s="129"/>
      <c r="VWO214" s="129"/>
      <c r="VWP214" s="129"/>
      <c r="VWQ214" s="129"/>
      <c r="VWR214" s="129"/>
      <c r="VWS214" s="129"/>
      <c r="VWT214" s="129"/>
      <c r="VWU214" s="129"/>
      <c r="VWV214" s="129"/>
      <c r="VWW214" s="129"/>
      <c r="VWX214" s="129"/>
      <c r="VWY214" s="129"/>
      <c r="VWZ214" s="129"/>
      <c r="VXA214" s="129"/>
      <c r="VXB214" s="129"/>
      <c r="VXC214" s="129"/>
      <c r="VXD214" s="129"/>
      <c r="VXE214" s="129"/>
      <c r="VXF214" s="129"/>
      <c r="VXG214" s="129"/>
      <c r="VXH214" s="129"/>
      <c r="VXI214" s="129"/>
      <c r="VXJ214" s="129"/>
      <c r="VXK214" s="129"/>
      <c r="VXL214" s="129"/>
      <c r="VXM214" s="129"/>
      <c r="VXN214" s="129"/>
      <c r="VXO214" s="129"/>
      <c r="VXP214" s="129"/>
      <c r="VXQ214" s="129"/>
      <c r="VXR214" s="129"/>
      <c r="VXS214" s="129"/>
      <c r="VXT214" s="129"/>
      <c r="VXU214" s="129"/>
      <c r="VXV214" s="129"/>
      <c r="VXW214" s="129"/>
      <c r="VXX214" s="129"/>
      <c r="VXY214" s="129"/>
      <c r="VXZ214" s="129"/>
      <c r="VYA214" s="129"/>
      <c r="VYB214" s="129"/>
      <c r="VYC214" s="129"/>
      <c r="VYD214" s="129"/>
      <c r="VYE214" s="129"/>
      <c r="VYF214" s="129"/>
      <c r="VYG214" s="129"/>
      <c r="VYH214" s="129"/>
      <c r="VYI214" s="129"/>
      <c r="VYJ214" s="129"/>
      <c r="VYK214" s="129"/>
      <c r="VYL214" s="129"/>
      <c r="VYM214" s="129"/>
      <c r="VYN214" s="129"/>
      <c r="VYO214" s="129"/>
      <c r="VYP214" s="129"/>
      <c r="VYQ214" s="129"/>
      <c r="VYR214" s="129"/>
      <c r="VYS214" s="129"/>
      <c r="VYT214" s="129"/>
      <c r="VYU214" s="129"/>
      <c r="VYV214" s="129"/>
      <c r="VYW214" s="129"/>
      <c r="VYX214" s="129"/>
      <c r="VYY214" s="129"/>
      <c r="VYZ214" s="129"/>
      <c r="VZA214" s="129"/>
      <c r="VZB214" s="129"/>
      <c r="VZC214" s="129"/>
      <c r="VZD214" s="129"/>
      <c r="VZE214" s="129"/>
      <c r="VZF214" s="129"/>
      <c r="VZG214" s="129"/>
      <c r="VZH214" s="129"/>
      <c r="VZI214" s="129"/>
      <c r="VZJ214" s="129"/>
      <c r="VZK214" s="129"/>
      <c r="VZL214" s="129"/>
      <c r="VZM214" s="129"/>
      <c r="VZN214" s="129"/>
      <c r="VZO214" s="129"/>
      <c r="VZP214" s="129"/>
      <c r="VZQ214" s="129"/>
      <c r="VZR214" s="129"/>
      <c r="VZS214" s="129"/>
      <c r="VZT214" s="129"/>
      <c r="VZU214" s="129"/>
      <c r="VZV214" s="129"/>
      <c r="VZW214" s="129"/>
      <c r="VZX214" s="129"/>
      <c r="VZY214" s="129"/>
      <c r="VZZ214" s="129"/>
      <c r="WAA214" s="129"/>
      <c r="WAB214" s="129"/>
      <c r="WAC214" s="129"/>
      <c r="WAD214" s="129"/>
      <c r="WAE214" s="129"/>
      <c r="WAF214" s="129"/>
      <c r="WAG214" s="129"/>
      <c r="WAH214" s="129"/>
      <c r="WAI214" s="129"/>
      <c r="WAJ214" s="129"/>
      <c r="WAK214" s="129"/>
      <c r="WAL214" s="129"/>
      <c r="WAM214" s="129"/>
      <c r="WAN214" s="129"/>
      <c r="WAO214" s="129"/>
      <c r="WAP214" s="129"/>
      <c r="WAQ214" s="129"/>
      <c r="WAR214" s="129"/>
      <c r="WAS214" s="129"/>
      <c r="WAT214" s="129"/>
      <c r="WAU214" s="129"/>
      <c r="WAV214" s="129"/>
      <c r="WAW214" s="129"/>
      <c r="WAX214" s="129"/>
      <c r="WAY214" s="129"/>
      <c r="WAZ214" s="129"/>
      <c r="WBA214" s="129"/>
      <c r="WBB214" s="129"/>
      <c r="WBC214" s="129"/>
      <c r="WBD214" s="129"/>
      <c r="WBE214" s="129"/>
      <c r="WBF214" s="129"/>
      <c r="WBG214" s="129"/>
      <c r="WBH214" s="129"/>
      <c r="WBI214" s="129"/>
      <c r="WBJ214" s="129"/>
      <c r="WBK214" s="129"/>
      <c r="WBL214" s="129"/>
      <c r="WBM214" s="129"/>
      <c r="WBN214" s="129"/>
      <c r="WBO214" s="129"/>
      <c r="WBP214" s="129"/>
      <c r="WBQ214" s="129"/>
      <c r="WBR214" s="129"/>
      <c r="WBS214" s="129"/>
      <c r="WBT214" s="129"/>
      <c r="WBU214" s="129"/>
      <c r="WBV214" s="129"/>
      <c r="WBW214" s="129"/>
      <c r="WBX214" s="129"/>
      <c r="WBY214" s="129"/>
      <c r="WBZ214" s="129"/>
      <c r="WCA214" s="129"/>
      <c r="WCB214" s="129"/>
      <c r="WCC214" s="129"/>
      <c r="WCD214" s="129"/>
      <c r="WCE214" s="129"/>
      <c r="WCF214" s="129"/>
      <c r="WCG214" s="129"/>
      <c r="WCH214" s="129"/>
      <c r="WCI214" s="129"/>
      <c r="WCJ214" s="129"/>
      <c r="WCK214" s="129"/>
      <c r="WCL214" s="129"/>
      <c r="WCM214" s="129"/>
      <c r="WCN214" s="129"/>
      <c r="WCO214" s="129"/>
      <c r="WCP214" s="129"/>
      <c r="WCQ214" s="129"/>
      <c r="WCR214" s="129"/>
      <c r="WCS214" s="129"/>
      <c r="WCT214" s="129"/>
      <c r="WCU214" s="129"/>
      <c r="WCV214" s="129"/>
      <c r="WCW214" s="129"/>
      <c r="WCX214" s="129"/>
      <c r="WCY214" s="129"/>
      <c r="WCZ214" s="129"/>
      <c r="WDA214" s="129"/>
      <c r="WDB214" s="129"/>
      <c r="WDC214" s="129"/>
      <c r="WDD214" s="129"/>
      <c r="WDE214" s="129"/>
      <c r="WDF214" s="129"/>
      <c r="WDG214" s="129"/>
      <c r="WDH214" s="129"/>
      <c r="WDI214" s="129"/>
      <c r="WDJ214" s="129"/>
      <c r="WDK214" s="129"/>
      <c r="WDL214" s="129"/>
      <c r="WDM214" s="129"/>
      <c r="WDN214" s="129"/>
      <c r="WDO214" s="129"/>
      <c r="WDP214" s="129"/>
      <c r="WDQ214" s="129"/>
      <c r="WDR214" s="129"/>
      <c r="WDS214" s="129"/>
      <c r="WDT214" s="129"/>
      <c r="WDU214" s="129"/>
      <c r="WDV214" s="129"/>
      <c r="WDW214" s="129"/>
      <c r="WDX214" s="129"/>
      <c r="WDY214" s="129"/>
      <c r="WDZ214" s="129"/>
      <c r="WEA214" s="129"/>
      <c r="WEB214" s="129"/>
      <c r="WEC214" s="129"/>
      <c r="WED214" s="129"/>
      <c r="WEE214" s="129"/>
      <c r="WEF214" s="129"/>
      <c r="WEG214" s="129"/>
      <c r="WEH214" s="129"/>
      <c r="WEI214" s="129"/>
      <c r="WEJ214" s="129"/>
      <c r="WEK214" s="129"/>
      <c r="WEL214" s="129"/>
      <c r="WEM214" s="129"/>
      <c r="WEN214" s="129"/>
      <c r="WEO214" s="129"/>
      <c r="WEP214" s="129"/>
      <c r="WEQ214" s="129"/>
      <c r="WER214" s="129"/>
      <c r="WES214" s="129"/>
      <c r="WET214" s="129"/>
      <c r="WEU214" s="129"/>
      <c r="WEV214" s="129"/>
      <c r="WEW214" s="129"/>
      <c r="WEX214" s="129"/>
      <c r="WEY214" s="129"/>
      <c r="WEZ214" s="129"/>
      <c r="WFA214" s="129"/>
      <c r="WFB214" s="129"/>
      <c r="WFC214" s="129"/>
      <c r="WFD214" s="129"/>
      <c r="WFE214" s="129"/>
      <c r="WFF214" s="129"/>
      <c r="WFG214" s="129"/>
      <c r="WFH214" s="129"/>
      <c r="WFI214" s="129"/>
      <c r="WFJ214" s="129"/>
      <c r="WFK214" s="129"/>
      <c r="WFL214" s="129"/>
      <c r="WFM214" s="129"/>
      <c r="WFN214" s="129"/>
      <c r="WFO214" s="129"/>
      <c r="WFP214" s="129"/>
      <c r="WFQ214" s="129"/>
      <c r="WFR214" s="129"/>
      <c r="WFS214" s="129"/>
      <c r="WFT214" s="129"/>
      <c r="WFU214" s="129"/>
      <c r="WFV214" s="129"/>
      <c r="WFW214" s="129"/>
      <c r="WFX214" s="129"/>
      <c r="WFY214" s="129"/>
      <c r="WFZ214" s="129"/>
      <c r="WGA214" s="129"/>
      <c r="WGB214" s="129"/>
      <c r="WGC214" s="129"/>
      <c r="WGD214" s="129"/>
      <c r="WGE214" s="129"/>
      <c r="WGF214" s="129"/>
      <c r="WGG214" s="129"/>
      <c r="WGH214" s="129"/>
      <c r="WGI214" s="129"/>
      <c r="WGJ214" s="129"/>
      <c r="WGK214" s="129"/>
      <c r="WGL214" s="129"/>
      <c r="WGM214" s="129"/>
      <c r="WGN214" s="129"/>
      <c r="WGO214" s="129"/>
      <c r="WGP214" s="129"/>
      <c r="WGQ214" s="129"/>
      <c r="WGR214" s="129"/>
      <c r="WGS214" s="129"/>
      <c r="WGT214" s="129"/>
      <c r="WGU214" s="129"/>
      <c r="WGV214" s="129"/>
      <c r="WGW214" s="129"/>
      <c r="WGX214" s="129"/>
      <c r="WGY214" s="129"/>
      <c r="WGZ214" s="129"/>
      <c r="WHA214" s="129"/>
      <c r="WHB214" s="129"/>
      <c r="WHC214" s="129"/>
      <c r="WHD214" s="129"/>
      <c r="WHE214" s="129"/>
      <c r="WHF214" s="129"/>
      <c r="WHG214" s="129"/>
      <c r="WHH214" s="129"/>
      <c r="WHI214" s="129"/>
      <c r="WHJ214" s="129"/>
      <c r="WHK214" s="129"/>
      <c r="WHL214" s="129"/>
      <c r="WHM214" s="129"/>
      <c r="WHN214" s="129"/>
      <c r="WHO214" s="129"/>
      <c r="WHP214" s="129"/>
      <c r="WHQ214" s="129"/>
      <c r="WHR214" s="129"/>
      <c r="WHS214" s="129"/>
      <c r="WHT214" s="129"/>
      <c r="WHU214" s="129"/>
      <c r="WHV214" s="129"/>
      <c r="WHW214" s="129"/>
      <c r="WHX214" s="129"/>
      <c r="WHY214" s="129"/>
      <c r="WHZ214" s="129"/>
      <c r="WIA214" s="129"/>
      <c r="WIB214" s="129"/>
      <c r="WIC214" s="129"/>
      <c r="WID214" s="129"/>
      <c r="WIE214" s="129"/>
      <c r="WIF214" s="129"/>
      <c r="WIG214" s="129"/>
      <c r="WIH214" s="129"/>
      <c r="WII214" s="129"/>
      <c r="WIJ214" s="129"/>
      <c r="WIK214" s="129"/>
      <c r="WIL214" s="129"/>
      <c r="WIM214" s="129"/>
      <c r="WIN214" s="129"/>
      <c r="WIO214" s="129"/>
      <c r="WIP214" s="129"/>
      <c r="WIQ214" s="129"/>
      <c r="WIR214" s="129"/>
      <c r="WIS214" s="129"/>
      <c r="WIT214" s="129"/>
      <c r="WIU214" s="129"/>
      <c r="WIV214" s="129"/>
      <c r="WIW214" s="129"/>
      <c r="WIX214" s="129"/>
      <c r="WIY214" s="129"/>
      <c r="WIZ214" s="129"/>
      <c r="WJA214" s="129"/>
      <c r="WJB214" s="129"/>
      <c r="WJC214" s="129"/>
      <c r="WJD214" s="129"/>
      <c r="WJE214" s="129"/>
      <c r="WJF214" s="129"/>
      <c r="WJG214" s="129"/>
      <c r="WJH214" s="129"/>
      <c r="WJI214" s="129"/>
      <c r="WJJ214" s="129"/>
      <c r="WJK214" s="129"/>
      <c r="WJL214" s="129"/>
      <c r="WJM214" s="129"/>
      <c r="WJN214" s="129"/>
      <c r="WJO214" s="129"/>
      <c r="WJP214" s="129"/>
      <c r="WJQ214" s="129"/>
      <c r="WJR214" s="129"/>
      <c r="WJS214" s="129"/>
      <c r="WJT214" s="129"/>
      <c r="WJU214" s="129"/>
      <c r="WJV214" s="129"/>
      <c r="WJW214" s="129"/>
      <c r="WJX214" s="129"/>
      <c r="WJY214" s="129"/>
      <c r="WJZ214" s="129"/>
      <c r="WKA214" s="129"/>
      <c r="WKB214" s="129"/>
      <c r="WKC214" s="129"/>
      <c r="WKD214" s="129"/>
      <c r="WKE214" s="129"/>
      <c r="WKF214" s="129"/>
      <c r="WKG214" s="129"/>
      <c r="WKH214" s="129"/>
      <c r="WKI214" s="129"/>
      <c r="WKJ214" s="129"/>
      <c r="WKK214" s="129"/>
      <c r="WKL214" s="129"/>
      <c r="WKM214" s="129"/>
      <c r="WKN214" s="129"/>
      <c r="WKO214" s="129"/>
      <c r="WKP214" s="129"/>
      <c r="WKQ214" s="129"/>
      <c r="WKR214" s="129"/>
      <c r="WKS214" s="129"/>
      <c r="WKT214" s="129"/>
      <c r="WKU214" s="129"/>
      <c r="WKV214" s="129"/>
      <c r="WKW214" s="129"/>
      <c r="WKX214" s="129"/>
      <c r="WKY214" s="129"/>
      <c r="WKZ214" s="129"/>
      <c r="WLA214" s="129"/>
      <c r="WLB214" s="129"/>
      <c r="WLC214" s="129"/>
      <c r="WLD214" s="129"/>
      <c r="WLE214" s="129"/>
      <c r="WLF214" s="129"/>
      <c r="WLG214" s="129"/>
      <c r="WLH214" s="129"/>
      <c r="WLI214" s="129"/>
      <c r="WLJ214" s="129"/>
      <c r="WLK214" s="129"/>
      <c r="WLL214" s="129"/>
      <c r="WLM214" s="129"/>
      <c r="WLN214" s="129"/>
      <c r="WLO214" s="129"/>
      <c r="WLP214" s="129"/>
      <c r="WLQ214" s="129"/>
      <c r="WLR214" s="129"/>
      <c r="WLS214" s="129"/>
      <c r="WLT214" s="129"/>
      <c r="WLU214" s="129"/>
      <c r="WLV214" s="129"/>
      <c r="WLW214" s="129"/>
      <c r="WLX214" s="129"/>
      <c r="WLY214" s="129"/>
      <c r="WLZ214" s="129"/>
      <c r="WMA214" s="129"/>
      <c r="WMB214" s="129"/>
      <c r="WMC214" s="129"/>
      <c r="WMD214" s="129"/>
      <c r="WME214" s="129"/>
      <c r="WMF214" s="129"/>
      <c r="WMG214" s="129"/>
      <c r="WMH214" s="129"/>
      <c r="WMI214" s="129"/>
      <c r="WMJ214" s="129"/>
      <c r="WMK214" s="129"/>
      <c r="WML214" s="129"/>
      <c r="WMM214" s="129"/>
      <c r="WMN214" s="129"/>
      <c r="WMO214" s="129"/>
      <c r="WMP214" s="129"/>
      <c r="WMQ214" s="129"/>
      <c r="WMR214" s="129"/>
      <c r="WMS214" s="129"/>
      <c r="WMT214" s="129"/>
      <c r="WMU214" s="129"/>
      <c r="WMV214" s="129"/>
      <c r="WMW214" s="129"/>
      <c r="WMX214" s="129"/>
      <c r="WMY214" s="129"/>
      <c r="WMZ214" s="129"/>
      <c r="WNA214" s="129"/>
      <c r="WNB214" s="129"/>
      <c r="WNC214" s="129"/>
      <c r="WND214" s="129"/>
      <c r="WNE214" s="129"/>
      <c r="WNF214" s="129"/>
      <c r="WNG214" s="129"/>
      <c r="WNH214" s="129"/>
      <c r="WNI214" s="129"/>
      <c r="WNJ214" s="129"/>
      <c r="WNK214" s="129"/>
      <c r="WNL214" s="129"/>
      <c r="WNM214" s="129"/>
      <c r="WNN214" s="129"/>
      <c r="WNO214" s="129"/>
      <c r="WNP214" s="129"/>
      <c r="WNQ214" s="129"/>
      <c r="WNR214" s="129"/>
      <c r="WNS214" s="129"/>
      <c r="WNT214" s="129"/>
      <c r="WNU214" s="129"/>
      <c r="WNV214" s="129"/>
      <c r="WNW214" s="129"/>
      <c r="WNX214" s="129"/>
      <c r="WNY214" s="129"/>
      <c r="WNZ214" s="129"/>
      <c r="WOA214" s="129"/>
      <c r="WOB214" s="129"/>
      <c r="WOC214" s="129"/>
      <c r="WOD214" s="129"/>
      <c r="WOE214" s="129"/>
      <c r="WOF214" s="129"/>
      <c r="WOG214" s="129"/>
      <c r="WOH214" s="129"/>
      <c r="WOI214" s="129"/>
      <c r="WOJ214" s="129"/>
      <c r="WOK214" s="129"/>
      <c r="WOL214" s="129"/>
      <c r="WOM214" s="129"/>
      <c r="WON214" s="129"/>
      <c r="WOO214" s="129"/>
      <c r="WOP214" s="129"/>
      <c r="WOQ214" s="129"/>
      <c r="WOR214" s="129"/>
      <c r="WOS214" s="129"/>
      <c r="WOT214" s="129"/>
      <c r="WOU214" s="129"/>
      <c r="WOV214" s="129"/>
      <c r="WOW214" s="129"/>
      <c r="WOX214" s="129"/>
      <c r="WOY214" s="129"/>
      <c r="WOZ214" s="129"/>
      <c r="WPA214" s="129"/>
      <c r="WPB214" s="129"/>
      <c r="WPC214" s="129"/>
      <c r="WPD214" s="129"/>
      <c r="WPE214" s="129"/>
      <c r="WPF214" s="129"/>
      <c r="WPG214" s="129"/>
      <c r="WPH214" s="129"/>
      <c r="WPI214" s="129"/>
      <c r="WPJ214" s="129"/>
      <c r="WPK214" s="129"/>
      <c r="WPL214" s="129"/>
      <c r="WPM214" s="129"/>
      <c r="WPN214" s="129"/>
      <c r="WPO214" s="129"/>
      <c r="WPP214" s="129"/>
      <c r="WPQ214" s="129"/>
      <c r="WPR214" s="129"/>
      <c r="WPS214" s="129"/>
      <c r="WPT214" s="129"/>
      <c r="WPU214" s="129"/>
      <c r="WPV214" s="129"/>
      <c r="WPW214" s="129"/>
      <c r="WPX214" s="129"/>
      <c r="WPY214" s="129"/>
      <c r="WPZ214" s="129"/>
      <c r="WQA214" s="129"/>
      <c r="WQB214" s="129"/>
      <c r="WQC214" s="129"/>
      <c r="WQD214" s="129"/>
      <c r="WQE214" s="129"/>
      <c r="WQF214" s="129"/>
      <c r="WQG214" s="129"/>
      <c r="WQH214" s="129"/>
      <c r="WQI214" s="129"/>
      <c r="WQJ214" s="129"/>
      <c r="WQK214" s="129"/>
      <c r="WQL214" s="129"/>
      <c r="WQM214" s="129"/>
      <c r="WQN214" s="129"/>
      <c r="WQO214" s="129"/>
      <c r="WQP214" s="129"/>
      <c r="WQQ214" s="129"/>
      <c r="WQR214" s="129"/>
      <c r="WQS214" s="129"/>
      <c r="WQT214" s="129"/>
      <c r="WQU214" s="129"/>
      <c r="WQV214" s="129"/>
      <c r="WQW214" s="129"/>
      <c r="WQX214" s="129"/>
      <c r="WQY214" s="129"/>
      <c r="WQZ214" s="129"/>
      <c r="WRA214" s="129"/>
      <c r="WRB214" s="129"/>
      <c r="WRC214" s="129"/>
      <c r="WRD214" s="129"/>
      <c r="WRE214" s="129"/>
      <c r="WRF214" s="129"/>
      <c r="WRG214" s="129"/>
      <c r="WRH214" s="129"/>
      <c r="WRI214" s="129"/>
      <c r="WRJ214" s="129"/>
      <c r="WRK214" s="129"/>
      <c r="WRL214" s="129"/>
      <c r="WRM214" s="129"/>
      <c r="WRN214" s="129"/>
      <c r="WRO214" s="129"/>
      <c r="WRP214" s="129"/>
      <c r="WRQ214" s="129"/>
      <c r="WRR214" s="129"/>
      <c r="WRS214" s="129"/>
      <c r="WRT214" s="129"/>
      <c r="WRU214" s="129"/>
      <c r="WRV214" s="129"/>
      <c r="WRW214" s="129"/>
      <c r="WRX214" s="129"/>
      <c r="WRY214" s="129"/>
      <c r="WRZ214" s="129"/>
      <c r="WSA214" s="129"/>
      <c r="WSB214" s="129"/>
      <c r="WSC214" s="129"/>
      <c r="WSD214" s="129"/>
      <c r="WSE214" s="129"/>
      <c r="WSF214" s="129"/>
      <c r="WSG214" s="129"/>
      <c r="WSH214" s="129"/>
      <c r="WSI214" s="129"/>
      <c r="WSJ214" s="129"/>
      <c r="WSK214" s="129"/>
      <c r="WSL214" s="129"/>
      <c r="WSM214" s="129"/>
      <c r="WSN214" s="129"/>
      <c r="WSO214" s="129"/>
      <c r="WSP214" s="129"/>
      <c r="WSQ214" s="129"/>
      <c r="WSR214" s="129"/>
      <c r="WSS214" s="129"/>
      <c r="WST214" s="129"/>
      <c r="WSU214" s="129"/>
      <c r="WSV214" s="129"/>
      <c r="WSW214" s="129"/>
      <c r="WSX214" s="129"/>
      <c r="WSY214" s="129"/>
      <c r="WSZ214" s="129"/>
      <c r="WTA214" s="129"/>
      <c r="WTB214" s="129"/>
      <c r="WTC214" s="129"/>
      <c r="WTD214" s="129"/>
      <c r="WTE214" s="129"/>
      <c r="WTF214" s="129"/>
      <c r="WTG214" s="129"/>
      <c r="WTH214" s="129"/>
      <c r="WTI214" s="129"/>
      <c r="WTJ214" s="129"/>
      <c r="WTK214" s="129"/>
      <c r="WTL214" s="129"/>
      <c r="WTM214" s="129"/>
      <c r="WTN214" s="129"/>
      <c r="WTO214" s="129"/>
      <c r="WTP214" s="129"/>
      <c r="WTQ214" s="129"/>
      <c r="WTR214" s="129"/>
      <c r="WTS214" s="129"/>
      <c r="WTT214" s="129"/>
      <c r="WTU214" s="129"/>
      <c r="WTV214" s="129"/>
      <c r="WTW214" s="129"/>
      <c r="WTX214" s="129"/>
      <c r="WTY214" s="129"/>
      <c r="WTZ214" s="129"/>
      <c r="WUA214" s="129"/>
      <c r="WUB214" s="129"/>
      <c r="WUC214" s="129"/>
      <c r="WUD214" s="129"/>
      <c r="WUE214" s="129"/>
      <c r="WUF214" s="129"/>
      <c r="WUG214" s="129"/>
      <c r="WUH214" s="129"/>
      <c r="WUI214" s="129"/>
      <c r="WUJ214" s="129"/>
      <c r="WUK214" s="129"/>
      <c r="WUL214" s="129"/>
      <c r="WUM214" s="129"/>
      <c r="WUN214" s="129"/>
      <c r="WUO214" s="129"/>
      <c r="WUP214" s="129"/>
      <c r="WUQ214" s="129"/>
      <c r="WUR214" s="129"/>
      <c r="WUS214" s="129"/>
      <c r="WUT214" s="129"/>
      <c r="WUU214" s="129"/>
      <c r="WUV214" s="129"/>
      <c r="WUW214" s="129"/>
      <c r="WUX214" s="129"/>
      <c r="WUY214" s="129"/>
      <c r="WUZ214" s="129"/>
      <c r="WVA214" s="129"/>
      <c r="WVB214" s="129"/>
      <c r="WVC214" s="129"/>
      <c r="WVD214" s="129"/>
      <c r="WVE214" s="129"/>
      <c r="WVF214" s="129"/>
      <c r="WVG214" s="129"/>
      <c r="WVH214" s="129"/>
      <c r="WVI214" s="129"/>
      <c r="WVJ214" s="129"/>
      <c r="WVK214" s="129"/>
      <c r="WVL214" s="129"/>
      <c r="WVM214" s="129"/>
      <c r="WVN214" s="129"/>
      <c r="WVO214" s="129"/>
      <c r="WVP214" s="129"/>
      <c r="WVQ214" s="129"/>
      <c r="WVR214" s="129"/>
      <c r="WVS214" s="129"/>
      <c r="WVT214" s="129"/>
      <c r="WVU214" s="129"/>
      <c r="WVV214" s="129"/>
      <c r="WVW214" s="129"/>
      <c r="WVX214" s="129"/>
      <c r="WVY214" s="129"/>
      <c r="WVZ214" s="129"/>
      <c r="WWA214" s="129"/>
      <c r="WWB214" s="129"/>
      <c r="WWC214" s="129"/>
      <c r="WWD214" s="129"/>
      <c r="WWE214" s="129"/>
      <c r="WWF214" s="129"/>
      <c r="WWG214" s="129"/>
      <c r="WWH214" s="129"/>
      <c r="WWI214" s="129"/>
      <c r="WWJ214" s="129"/>
      <c r="WWK214" s="129"/>
      <c r="WWL214" s="129"/>
      <c r="WWM214" s="129"/>
      <c r="WWN214" s="129"/>
      <c r="WWO214" s="129"/>
      <c r="WWP214" s="129"/>
      <c r="WWQ214" s="129"/>
      <c r="WWR214" s="129"/>
      <c r="WWS214" s="129"/>
      <c r="WWT214" s="129"/>
      <c r="WWU214" s="129"/>
      <c r="WWV214" s="129"/>
      <c r="WWW214" s="129"/>
      <c r="WWX214" s="129"/>
      <c r="WWY214" s="129"/>
      <c r="WWZ214" s="129"/>
      <c r="WXA214" s="129"/>
      <c r="WXB214" s="129"/>
      <c r="WXC214" s="129"/>
      <c r="WXD214" s="129"/>
      <c r="WXE214" s="129"/>
      <c r="WXF214" s="129"/>
      <c r="WXG214" s="129"/>
      <c r="WXH214" s="129"/>
      <c r="WXI214" s="129"/>
      <c r="WXJ214" s="129"/>
      <c r="WXK214" s="129"/>
      <c r="WXL214" s="129"/>
      <c r="WXM214" s="129"/>
      <c r="WXN214" s="129"/>
      <c r="WXO214" s="129"/>
      <c r="WXP214" s="129"/>
      <c r="WXQ214" s="129"/>
      <c r="WXR214" s="129"/>
      <c r="WXS214" s="129"/>
      <c r="WXT214" s="129"/>
      <c r="WXU214" s="129"/>
      <c r="WXV214" s="129"/>
      <c r="WXW214" s="129"/>
      <c r="WXX214" s="129"/>
      <c r="WXY214" s="129"/>
      <c r="WXZ214" s="129"/>
      <c r="WYA214" s="129"/>
      <c r="WYB214" s="129"/>
      <c r="WYC214" s="129"/>
      <c r="WYD214" s="129"/>
      <c r="WYE214" s="129"/>
      <c r="WYF214" s="129"/>
      <c r="WYG214" s="129"/>
      <c r="WYH214" s="129"/>
      <c r="WYI214" s="129"/>
      <c r="WYJ214" s="129"/>
      <c r="WYK214" s="129"/>
      <c r="WYL214" s="129"/>
      <c r="WYM214" s="129"/>
      <c r="WYN214" s="129"/>
      <c r="WYO214" s="129"/>
      <c r="WYP214" s="129"/>
      <c r="WYQ214" s="129"/>
      <c r="WYR214" s="129"/>
      <c r="WYS214" s="129"/>
      <c r="WYT214" s="129"/>
      <c r="WYU214" s="129"/>
      <c r="WYV214" s="129"/>
      <c r="WYW214" s="129"/>
      <c r="WYX214" s="129"/>
      <c r="WYY214" s="129"/>
      <c r="WYZ214" s="129"/>
      <c r="WZA214" s="129"/>
      <c r="WZB214" s="129"/>
      <c r="WZC214" s="129"/>
      <c r="WZD214" s="129"/>
      <c r="WZE214" s="129"/>
      <c r="WZF214" s="129"/>
      <c r="WZG214" s="129"/>
      <c r="WZH214" s="129"/>
      <c r="WZI214" s="129"/>
      <c r="WZJ214" s="129"/>
      <c r="WZK214" s="129"/>
      <c r="WZL214" s="129"/>
      <c r="WZM214" s="129"/>
      <c r="WZN214" s="129"/>
      <c r="WZO214" s="129"/>
      <c r="WZP214" s="129"/>
      <c r="WZQ214" s="129"/>
      <c r="WZR214" s="129"/>
      <c r="WZS214" s="129"/>
      <c r="WZT214" s="129"/>
      <c r="WZU214" s="129"/>
      <c r="WZV214" s="129"/>
      <c r="WZW214" s="129"/>
      <c r="WZX214" s="129"/>
      <c r="WZY214" s="129"/>
      <c r="WZZ214" s="129"/>
      <c r="XAA214" s="129"/>
      <c r="XAB214" s="129"/>
      <c r="XAC214" s="129"/>
      <c r="XAD214" s="129"/>
      <c r="XAE214" s="129"/>
      <c r="XAF214" s="129"/>
      <c r="XAG214" s="129"/>
      <c r="XAH214" s="129"/>
      <c r="XAI214" s="129"/>
      <c r="XAJ214" s="129"/>
      <c r="XAK214" s="129"/>
      <c r="XAL214" s="129"/>
      <c r="XAM214" s="129"/>
      <c r="XAN214" s="129"/>
      <c r="XAO214" s="129"/>
      <c r="XAP214" s="129"/>
      <c r="XAQ214" s="129"/>
      <c r="XAR214" s="129"/>
      <c r="XAS214" s="129"/>
      <c r="XAT214" s="129"/>
      <c r="XAU214" s="129"/>
      <c r="XAV214" s="129"/>
      <c r="XAW214" s="129"/>
      <c r="XAX214" s="129"/>
      <c r="XAY214" s="129"/>
      <c r="XAZ214" s="129"/>
      <c r="XBA214" s="129"/>
      <c r="XBB214" s="129"/>
      <c r="XBC214" s="129"/>
      <c r="XBD214" s="129"/>
      <c r="XBE214" s="129"/>
      <c r="XBF214" s="129"/>
      <c r="XBG214" s="129"/>
      <c r="XBH214" s="129"/>
      <c r="XBI214" s="129"/>
      <c r="XBJ214" s="129"/>
      <c r="XBK214" s="129"/>
      <c r="XBL214" s="129"/>
      <c r="XBM214" s="129"/>
      <c r="XBN214" s="129"/>
      <c r="XBO214" s="129"/>
      <c r="XBP214" s="129"/>
      <c r="XBQ214" s="129"/>
      <c r="XBR214" s="129"/>
      <c r="XBS214" s="129"/>
      <c r="XBT214" s="129"/>
      <c r="XBU214" s="129"/>
      <c r="XBV214" s="129"/>
      <c r="XBW214" s="129"/>
      <c r="XBX214" s="129"/>
      <c r="XBY214" s="129"/>
      <c r="XBZ214" s="129"/>
      <c r="XCA214" s="129"/>
      <c r="XCB214" s="129"/>
      <c r="XCC214" s="129"/>
      <c r="XCD214" s="129"/>
      <c r="XCE214" s="129"/>
      <c r="XCF214" s="129"/>
      <c r="XCG214" s="129"/>
      <c r="XCH214" s="129"/>
      <c r="XCI214" s="129"/>
      <c r="XCJ214" s="129"/>
      <c r="XCK214" s="129"/>
      <c r="XCL214" s="129"/>
      <c r="XCM214" s="129"/>
      <c r="XCN214" s="129"/>
      <c r="XCO214" s="129"/>
      <c r="XCP214" s="129"/>
      <c r="XCQ214" s="129"/>
      <c r="XCR214" s="129"/>
      <c r="XCS214" s="129"/>
      <c r="XCT214" s="129"/>
      <c r="XCU214" s="129"/>
      <c r="XCV214" s="129"/>
      <c r="XCW214" s="129"/>
      <c r="XCX214" s="129"/>
      <c r="XCY214" s="129"/>
      <c r="XCZ214" s="129"/>
      <c r="XDA214" s="129"/>
      <c r="XDB214" s="129"/>
      <c r="XDC214" s="129"/>
      <c r="XDD214" s="129"/>
      <c r="XDE214" s="129"/>
      <c r="XDF214" s="129"/>
      <c r="XDG214" s="129"/>
      <c r="XDH214" s="129"/>
      <c r="XDI214" s="129"/>
      <c r="XDJ214" s="129"/>
      <c r="XDK214" s="129"/>
      <c r="XDL214" s="129"/>
      <c r="XDM214" s="129"/>
      <c r="XDN214" s="129"/>
      <c r="XDO214" s="129"/>
      <c r="XDP214" s="129"/>
      <c r="XDQ214" s="129"/>
      <c r="XDR214" s="129"/>
      <c r="XDS214" s="129"/>
      <c r="XDT214" s="129"/>
      <c r="XDU214" s="129"/>
      <c r="XDV214" s="129"/>
      <c r="XDW214" s="129"/>
      <c r="XDX214" s="129"/>
      <c r="XDY214" s="129"/>
      <c r="XDZ214" s="129"/>
      <c r="XEA214" s="129"/>
      <c r="XEB214" s="129"/>
      <c r="XEC214" s="129"/>
      <c r="XED214" s="129"/>
      <c r="XEE214" s="129"/>
      <c r="XEF214" s="129"/>
      <c r="XEG214" s="129"/>
      <c r="XEH214" s="129"/>
      <c r="XEI214" s="129"/>
      <c r="XEJ214" s="129"/>
      <c r="XEK214" s="129"/>
      <c r="XEL214" s="129"/>
      <c r="XEM214" s="129"/>
      <c r="XEN214" s="129"/>
      <c r="XEO214" s="129"/>
      <c r="XEP214" s="129"/>
      <c r="XEQ214" s="129"/>
      <c r="XER214" s="129"/>
      <c r="XES214" s="129"/>
      <c r="XET214" s="129"/>
      <c r="XEU214" s="129"/>
      <c r="XEV214" s="129"/>
      <c r="XEW214" s="129"/>
      <c r="XEX214" s="129"/>
      <c r="XEY214" s="129"/>
      <c r="XEZ214" s="129"/>
      <c r="XFA214" s="129"/>
      <c r="XFB214" s="129"/>
      <c r="XFC214" s="129"/>
    </row>
    <row ht="15" r="215">
      <c r="A215" s="76">
        <v>211</v>
      </c>
      <c r="B215" s="20" t="s">
        <v>1392</v>
      </c>
      <c r="C215" s="9" t="s">
        <v>188</v>
      </c>
      <c r="D215" s="16" t="s">
        <v>414</v>
      </c>
      <c r="E215" s="9" t="s">
        <v>25</v>
      </c>
      <c r="F215" s="65" t="s">
        <v>1908</v>
      </c>
      <c r="G215" s="124" t="s">
        <v>887</v>
      </c>
      <c r="H215" s="124">
        <v>2</v>
      </c>
      <c r="I215" s="124">
        <v>8</v>
      </c>
      <c r="J215" s="124">
        <f>I215*3.5</f>
        <v>28</v>
      </c>
      <c r="K215" s="124">
        <v>80</v>
      </c>
      <c r="L215" s="124">
        <v>600</v>
      </c>
      <c r="M215" s="124"/>
      <c r="N215" s="124"/>
      <c r="O215" s="124"/>
      <c r="P215" s="124"/>
      <c r="Q215" s="124"/>
      <c r="R215" s="124" t="s">
        <v>1631</v>
      </c>
      <c r="S215" s="124" t="s">
        <v>1643</v>
      </c>
      <c r="T215" s="84"/>
      <c r="U215" s="144"/>
      <c r="V215" s="165"/>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c r="CR215" s="129"/>
      <c r="CS215" s="129"/>
      <c r="CT215" s="129"/>
      <c r="CU215" s="129"/>
      <c r="CV215" s="129"/>
      <c r="CW215" s="129"/>
      <c r="CX215" s="129"/>
      <c r="CY215" s="129"/>
      <c r="CZ215" s="129"/>
      <c r="DA215" s="129"/>
      <c r="DB215" s="129"/>
      <c r="DC215" s="129"/>
      <c r="DD215" s="129"/>
      <c r="DE215" s="129"/>
      <c r="DF215" s="129"/>
      <c r="DG215" s="129"/>
      <c r="DH215" s="129"/>
      <c r="DI215" s="129"/>
      <c r="DJ215" s="129"/>
      <c r="DK215" s="129"/>
      <c r="DL215" s="129"/>
      <c r="DM215" s="129"/>
      <c r="DN215" s="129"/>
      <c r="DO215" s="129"/>
      <c r="DP215" s="129"/>
      <c r="DQ215" s="129"/>
      <c r="DR215" s="129"/>
      <c r="DS215" s="129"/>
      <c r="DT215" s="129"/>
      <c r="DU215" s="129"/>
      <c r="DV215" s="129"/>
      <c r="DW215" s="129"/>
      <c r="DX215" s="129"/>
      <c r="DY215" s="129"/>
      <c r="DZ215" s="129"/>
      <c r="EA215" s="129"/>
      <c r="EB215" s="129"/>
      <c r="EC215" s="129"/>
      <c r="ED215" s="129"/>
      <c r="EE215" s="129"/>
      <c r="EF215" s="129"/>
      <c r="EG215" s="129"/>
      <c r="EH215" s="129"/>
      <c r="EI215" s="129"/>
      <c r="EJ215" s="129"/>
      <c r="EK215" s="129"/>
      <c r="EL215" s="129"/>
      <c r="EM215" s="129"/>
      <c r="EN215" s="129"/>
      <c r="EO215" s="129"/>
      <c r="EP215" s="129"/>
      <c r="EQ215" s="129"/>
      <c r="ER215" s="129"/>
      <c r="ES215" s="129"/>
      <c r="ET215" s="129"/>
      <c r="EU215" s="129"/>
      <c r="EV215" s="129"/>
      <c r="EW215" s="129"/>
      <c r="EX215" s="129"/>
      <c r="EY215" s="129"/>
      <c r="EZ215" s="129"/>
      <c r="FA215" s="129"/>
      <c r="FB215" s="129"/>
      <c r="FC215" s="129"/>
      <c r="FD215" s="129"/>
      <c r="FE215" s="129"/>
      <c r="FF215" s="129"/>
      <c r="FG215" s="129"/>
      <c r="FH215" s="129"/>
      <c r="FI215" s="129"/>
      <c r="FJ215" s="129"/>
      <c r="FK215" s="129"/>
      <c r="FL215" s="129"/>
      <c r="FM215" s="129"/>
      <c r="FN215" s="129"/>
      <c r="FO215" s="129"/>
      <c r="FP215" s="129"/>
      <c r="FQ215" s="129"/>
      <c r="FR215" s="129"/>
      <c r="FS215" s="129"/>
      <c r="FT215" s="129"/>
      <c r="FU215" s="129"/>
      <c r="FV215" s="129"/>
      <c r="FW215" s="129"/>
      <c r="FX215" s="129"/>
      <c r="FY215" s="129"/>
      <c r="FZ215" s="129"/>
      <c r="GA215" s="129"/>
      <c r="GB215" s="129"/>
      <c r="GC215" s="129"/>
      <c r="GD215" s="129"/>
      <c r="GE215" s="129"/>
      <c r="GF215" s="129"/>
      <c r="GG215" s="129"/>
      <c r="GH215" s="129"/>
      <c r="GI215" s="129"/>
      <c r="GJ215" s="129"/>
      <c r="GK215" s="129"/>
      <c r="GL215" s="129"/>
      <c r="GM215" s="129"/>
      <c r="GN215" s="129"/>
      <c r="GO215" s="129"/>
      <c r="GP215" s="129"/>
      <c r="GQ215" s="129"/>
      <c r="GR215" s="129"/>
      <c r="GS215" s="129"/>
      <c r="GT215" s="129"/>
      <c r="GU215" s="129"/>
      <c r="GV215" s="129"/>
      <c r="GW215" s="129"/>
      <c r="GX215" s="129"/>
      <c r="GY215" s="129"/>
      <c r="GZ215" s="129"/>
      <c r="HA215" s="129"/>
      <c r="HB215" s="129"/>
      <c r="HC215" s="129"/>
      <c r="HD215" s="129"/>
      <c r="HE215" s="129"/>
      <c r="HF215" s="129"/>
      <c r="HG215" s="129"/>
      <c r="HH215" s="129"/>
      <c r="HI215" s="129"/>
      <c r="HJ215" s="129"/>
      <c r="HK215" s="129"/>
      <c r="HL215" s="129"/>
      <c r="HM215" s="129"/>
      <c r="HN215" s="129"/>
      <c r="HO215" s="129"/>
      <c r="HP215" s="129"/>
      <c r="HQ215" s="129"/>
      <c r="HR215" s="129"/>
      <c r="HS215" s="129"/>
      <c r="HT215" s="129"/>
      <c r="HU215" s="129"/>
      <c r="HV215" s="129"/>
      <c r="HW215" s="129"/>
      <c r="HX215" s="129"/>
      <c r="HY215" s="129"/>
      <c r="HZ215" s="129"/>
      <c r="IA215" s="129"/>
      <c r="IB215" s="129"/>
      <c r="IC215" s="129"/>
      <c r="ID215" s="129"/>
      <c r="IE215" s="129"/>
      <c r="IF215" s="129"/>
      <c r="IG215" s="129"/>
      <c r="IH215" s="129"/>
      <c r="II215" s="129"/>
      <c r="IJ215" s="129"/>
      <c r="IK215" s="129"/>
      <c r="IL215" s="129"/>
      <c r="IM215" s="129"/>
      <c r="IN215" s="129"/>
      <c r="IO215" s="129"/>
      <c r="IP215" s="129"/>
      <c r="IQ215" s="129"/>
      <c r="IR215" s="129"/>
      <c r="IS215" s="129"/>
      <c r="IT215" s="129"/>
      <c r="IU215" s="129"/>
      <c r="IV215" s="129"/>
      <c r="IW215" s="129"/>
      <c r="IX215" s="129"/>
      <c r="IY215" s="129"/>
      <c r="IZ215" s="129"/>
      <c r="JA215" s="129"/>
      <c r="JB215" s="129"/>
      <c r="JC215" s="129"/>
      <c r="JD215" s="129"/>
      <c r="JE215" s="129"/>
      <c r="JF215" s="129"/>
      <c r="JG215" s="129"/>
      <c r="JH215" s="129"/>
      <c r="JI215" s="129"/>
      <c r="JJ215" s="129"/>
      <c r="JK215" s="129"/>
      <c r="JL215" s="129"/>
      <c r="JM215" s="129"/>
      <c r="JN215" s="129"/>
      <c r="JO215" s="129"/>
      <c r="JP215" s="129"/>
      <c r="JQ215" s="129"/>
      <c r="JR215" s="129"/>
      <c r="JS215" s="129"/>
      <c r="JT215" s="129"/>
      <c r="JU215" s="129"/>
      <c r="JV215" s="129"/>
      <c r="JW215" s="129"/>
      <c r="JX215" s="129"/>
      <c r="JY215" s="129"/>
      <c r="JZ215" s="129"/>
      <c r="KA215" s="129"/>
      <c r="KB215" s="129"/>
      <c r="KC215" s="129"/>
      <c r="KD215" s="129"/>
      <c r="KE215" s="129"/>
      <c r="KF215" s="129"/>
      <c r="KG215" s="129"/>
      <c r="KH215" s="129"/>
      <c r="KI215" s="129"/>
      <c r="KJ215" s="129"/>
      <c r="KK215" s="129"/>
      <c r="KL215" s="129"/>
      <c r="KM215" s="129"/>
      <c r="KN215" s="129"/>
      <c r="KO215" s="129"/>
      <c r="KP215" s="129"/>
      <c r="KQ215" s="129"/>
      <c r="KR215" s="129"/>
      <c r="KS215" s="129"/>
      <c r="KT215" s="129"/>
      <c r="KU215" s="129"/>
      <c r="KV215" s="129"/>
      <c r="KW215" s="129"/>
      <c r="KX215" s="129"/>
      <c r="KY215" s="129"/>
      <c r="KZ215" s="129"/>
      <c r="LA215" s="129"/>
      <c r="LB215" s="129"/>
      <c r="LC215" s="129"/>
      <c r="LD215" s="129"/>
      <c r="LE215" s="129"/>
      <c r="LF215" s="129"/>
      <c r="LG215" s="129"/>
      <c r="LH215" s="129"/>
      <c r="LI215" s="129"/>
      <c r="LJ215" s="129"/>
      <c r="LK215" s="129"/>
      <c r="LL215" s="129"/>
      <c r="LM215" s="129"/>
      <c r="LN215" s="129"/>
      <c r="LO215" s="129"/>
      <c r="LP215" s="129"/>
      <c r="LQ215" s="129"/>
      <c r="LR215" s="129"/>
      <c r="LS215" s="129"/>
      <c r="LT215" s="129"/>
      <c r="LU215" s="129"/>
      <c r="LV215" s="129"/>
      <c r="LW215" s="129"/>
      <c r="LX215" s="129"/>
      <c r="LY215" s="129"/>
      <c r="LZ215" s="129"/>
      <c r="MA215" s="129"/>
      <c r="MB215" s="129"/>
      <c r="MC215" s="129"/>
      <c r="MD215" s="129"/>
      <c r="ME215" s="129"/>
      <c r="MF215" s="129"/>
      <c r="MG215" s="129"/>
      <c r="MH215" s="129"/>
      <c r="MI215" s="129"/>
      <c r="MJ215" s="129"/>
      <c r="MK215" s="129"/>
      <c r="ML215" s="129"/>
      <c r="MM215" s="129"/>
      <c r="MN215" s="129"/>
      <c r="MO215" s="129"/>
      <c r="MP215" s="129"/>
      <c r="MQ215" s="129"/>
      <c r="MR215" s="129"/>
      <c r="MS215" s="129"/>
      <c r="MT215" s="129"/>
      <c r="MU215" s="129"/>
      <c r="MV215" s="129"/>
      <c r="MW215" s="129"/>
      <c r="MX215" s="129"/>
      <c r="MY215" s="129"/>
      <c r="MZ215" s="129"/>
      <c r="NA215" s="129"/>
      <c r="NB215" s="129"/>
      <c r="NC215" s="129"/>
      <c r="ND215" s="129"/>
      <c r="NE215" s="129"/>
      <c r="NF215" s="129"/>
      <c r="NG215" s="129"/>
      <c r="NH215" s="129"/>
      <c r="NI215" s="129"/>
      <c r="NJ215" s="129"/>
      <c r="NK215" s="129"/>
      <c r="NL215" s="129"/>
      <c r="NM215" s="129"/>
      <c r="NN215" s="129"/>
      <c r="NO215" s="129"/>
      <c r="NP215" s="129"/>
      <c r="NQ215" s="129"/>
      <c r="NR215" s="129"/>
      <c r="NS215" s="129"/>
      <c r="NT215" s="129"/>
      <c r="NU215" s="129"/>
      <c r="NV215" s="129"/>
      <c r="NW215" s="129"/>
      <c r="NX215" s="129"/>
      <c r="NY215" s="129"/>
      <c r="NZ215" s="129"/>
      <c r="OA215" s="129"/>
      <c r="OB215" s="129"/>
      <c r="OC215" s="129"/>
      <c r="OD215" s="129"/>
      <c r="OE215" s="129"/>
      <c r="OF215" s="129"/>
      <c r="OG215" s="129"/>
      <c r="OH215" s="129"/>
      <c r="OI215" s="129"/>
      <c r="OJ215" s="129"/>
      <c r="OK215" s="129"/>
      <c r="OL215" s="129"/>
      <c r="OM215" s="129"/>
      <c r="ON215" s="129"/>
      <c r="OO215" s="129"/>
      <c r="OP215" s="129"/>
      <c r="OQ215" s="129"/>
      <c r="OR215" s="129"/>
      <c r="OS215" s="129"/>
      <c r="OT215" s="129"/>
      <c r="OU215" s="129"/>
      <c r="OV215" s="129"/>
      <c r="OW215" s="129"/>
      <c r="OX215" s="129"/>
      <c r="OY215" s="129"/>
      <c r="OZ215" s="129"/>
      <c r="PA215" s="129"/>
      <c r="PB215" s="129"/>
      <c r="PC215" s="129"/>
      <c r="PD215" s="129"/>
      <c r="PE215" s="129"/>
      <c r="PF215" s="129"/>
      <c r="PG215" s="129"/>
      <c r="PH215" s="129"/>
      <c r="PI215" s="129"/>
      <c r="PJ215" s="129"/>
      <c r="PK215" s="129"/>
      <c r="PL215" s="129"/>
      <c r="PM215" s="129"/>
      <c r="PN215" s="129"/>
      <c r="PO215" s="129"/>
      <c r="PP215" s="129"/>
      <c r="PQ215" s="129"/>
      <c r="PR215" s="129"/>
      <c r="PS215" s="129"/>
      <c r="PT215" s="129"/>
      <c r="PU215" s="129"/>
      <c r="PV215" s="129"/>
      <c r="PW215" s="129"/>
      <c r="PX215" s="129"/>
      <c r="PY215" s="129"/>
      <c r="PZ215" s="129"/>
      <c r="QA215" s="129"/>
      <c r="QB215" s="129"/>
      <c r="QC215" s="129"/>
      <c r="QD215" s="129"/>
      <c r="QE215" s="129"/>
      <c r="QF215" s="129"/>
      <c r="QG215" s="129"/>
      <c r="QH215" s="129"/>
      <c r="QI215" s="129"/>
      <c r="QJ215" s="129"/>
      <c r="QK215" s="129"/>
      <c r="QL215" s="129"/>
      <c r="QM215" s="129"/>
      <c r="QN215" s="129"/>
      <c r="QO215" s="129"/>
      <c r="QP215" s="129"/>
      <c r="QQ215" s="129"/>
      <c r="QR215" s="129"/>
      <c r="QS215" s="129"/>
      <c r="QT215" s="129"/>
      <c r="QU215" s="129"/>
      <c r="QV215" s="129"/>
      <c r="QW215" s="129"/>
      <c r="QX215" s="129"/>
      <c r="QY215" s="129"/>
      <c r="QZ215" s="129"/>
      <c r="RA215" s="129"/>
      <c r="RB215" s="129"/>
      <c r="RC215" s="129"/>
      <c r="RD215" s="129"/>
      <c r="RE215" s="129"/>
      <c r="RF215" s="129"/>
      <c r="RG215" s="129"/>
      <c r="RH215" s="129"/>
      <c r="RI215" s="129"/>
      <c r="RJ215" s="129"/>
      <c r="RK215" s="129"/>
      <c r="RL215" s="129"/>
      <c r="RM215" s="129"/>
      <c r="RN215" s="129"/>
      <c r="RO215" s="129"/>
      <c r="RP215" s="129"/>
      <c r="RQ215" s="129"/>
      <c r="RR215" s="129"/>
      <c r="RS215" s="129"/>
      <c r="RT215" s="129"/>
      <c r="RU215" s="129"/>
      <c r="RV215" s="129"/>
      <c r="RW215" s="129"/>
      <c r="RX215" s="129"/>
      <c r="RY215" s="129"/>
      <c r="RZ215" s="129"/>
      <c r="SA215" s="129"/>
      <c r="SB215" s="129"/>
      <c r="SC215" s="129"/>
      <c r="SD215" s="129"/>
      <c r="SE215" s="129"/>
      <c r="SF215" s="129"/>
      <c r="SG215" s="129"/>
      <c r="SH215" s="129"/>
      <c r="SI215" s="129"/>
      <c r="SJ215" s="129"/>
      <c r="SK215" s="129"/>
      <c r="SL215" s="129"/>
      <c r="SM215" s="129"/>
      <c r="SN215" s="129"/>
      <c r="SO215" s="129"/>
      <c r="SP215" s="129"/>
      <c r="SQ215" s="129"/>
      <c r="SR215" s="129"/>
      <c r="SS215" s="129"/>
      <c r="ST215" s="129"/>
      <c r="SU215" s="129"/>
      <c r="SV215" s="129"/>
      <c r="SW215" s="129"/>
      <c r="SX215" s="129"/>
      <c r="SY215" s="129"/>
      <c r="SZ215" s="129"/>
      <c r="TA215" s="129"/>
      <c r="TB215" s="129"/>
      <c r="TC215" s="129"/>
      <c r="TD215" s="129"/>
      <c r="TE215" s="129"/>
      <c r="TF215" s="129"/>
      <c r="TG215" s="129"/>
      <c r="TH215" s="129"/>
      <c r="TI215" s="129"/>
      <c r="TJ215" s="129"/>
      <c r="TK215" s="129"/>
      <c r="TL215" s="129"/>
      <c r="TM215" s="129"/>
      <c r="TN215" s="129"/>
      <c r="TO215" s="129"/>
      <c r="TP215" s="129"/>
      <c r="TQ215" s="129"/>
      <c r="TR215" s="129"/>
      <c r="TS215" s="129"/>
      <c r="TT215" s="129"/>
      <c r="TU215" s="129"/>
      <c r="TV215" s="129"/>
      <c r="TW215" s="129"/>
      <c r="TX215" s="129"/>
      <c r="TY215" s="129"/>
      <c r="TZ215" s="129"/>
      <c r="UA215" s="129"/>
      <c r="UB215" s="129"/>
      <c r="UC215" s="129"/>
      <c r="UD215" s="129"/>
      <c r="UE215" s="129"/>
      <c r="UF215" s="129"/>
      <c r="UG215" s="129"/>
      <c r="UH215" s="129"/>
      <c r="UI215" s="129"/>
      <c r="UJ215" s="129"/>
      <c r="UK215" s="129"/>
      <c r="UL215" s="129"/>
      <c r="UM215" s="129"/>
      <c r="UN215" s="129"/>
      <c r="UO215" s="129"/>
      <c r="UP215" s="129"/>
      <c r="UQ215" s="129"/>
      <c r="UR215" s="129"/>
      <c r="US215" s="129"/>
      <c r="UT215" s="129"/>
      <c r="UU215" s="129"/>
      <c r="UV215" s="129"/>
      <c r="UW215" s="129"/>
      <c r="UX215" s="129"/>
      <c r="UY215" s="129"/>
      <c r="UZ215" s="129"/>
      <c r="VA215" s="129"/>
      <c r="VB215" s="129"/>
      <c r="VC215" s="129"/>
      <c r="VD215" s="129"/>
      <c r="VE215" s="129"/>
      <c r="VF215" s="129"/>
      <c r="VG215" s="129"/>
      <c r="VH215" s="129"/>
      <c r="VI215" s="129"/>
      <c r="VJ215" s="129"/>
      <c r="VK215" s="129"/>
      <c r="VL215" s="129"/>
      <c r="VM215" s="129"/>
      <c r="VN215" s="129"/>
      <c r="VO215" s="129"/>
      <c r="VP215" s="129"/>
      <c r="VQ215" s="129"/>
      <c r="VR215" s="129"/>
      <c r="VS215" s="129"/>
      <c r="VT215" s="129"/>
      <c r="VU215" s="129"/>
      <c r="VV215" s="129"/>
      <c r="VW215" s="129"/>
      <c r="VX215" s="129"/>
      <c r="VY215" s="129"/>
      <c r="VZ215" s="129"/>
      <c r="WA215" s="129"/>
      <c r="WB215" s="129"/>
      <c r="WC215" s="129"/>
      <c r="WD215" s="129"/>
      <c r="WE215" s="129"/>
      <c r="WF215" s="129"/>
      <c r="WG215" s="129"/>
      <c r="WH215" s="129"/>
      <c r="WI215" s="129"/>
      <c r="WJ215" s="129"/>
      <c r="WK215" s="129"/>
      <c r="WL215" s="129"/>
      <c r="WM215" s="129"/>
      <c r="WN215" s="129"/>
      <c r="WO215" s="129"/>
      <c r="WP215" s="129"/>
      <c r="WQ215" s="129"/>
      <c r="WR215" s="129"/>
      <c r="WS215" s="129"/>
      <c r="WT215" s="129"/>
      <c r="WU215" s="129"/>
      <c r="WV215" s="129"/>
      <c r="WW215" s="129"/>
      <c r="WX215" s="129"/>
      <c r="WY215" s="129"/>
      <c r="WZ215" s="129"/>
      <c r="XA215" s="129"/>
      <c r="XB215" s="129"/>
      <c r="XC215" s="129"/>
      <c r="XD215" s="129"/>
      <c r="XE215" s="129"/>
      <c r="XF215" s="129"/>
      <c r="XG215" s="129"/>
      <c r="XH215" s="129"/>
      <c r="XI215" s="129"/>
      <c r="XJ215" s="129"/>
      <c r="XK215" s="129"/>
      <c r="XL215" s="129"/>
      <c r="XM215" s="129"/>
      <c r="XN215" s="129"/>
      <c r="XO215" s="129"/>
      <c r="XP215" s="129"/>
      <c r="XQ215" s="129"/>
      <c r="XR215" s="129"/>
      <c r="XS215" s="129"/>
      <c r="XT215" s="129"/>
      <c r="XU215" s="129"/>
      <c r="XV215" s="129"/>
      <c r="XW215" s="129"/>
      <c r="XX215" s="129"/>
      <c r="XY215" s="129"/>
      <c r="XZ215" s="129"/>
      <c r="YA215" s="129"/>
      <c r="YB215" s="129"/>
      <c r="YC215" s="129"/>
      <c r="YD215" s="129"/>
      <c r="YE215" s="129"/>
      <c r="YF215" s="129"/>
      <c r="YG215" s="129"/>
      <c r="YH215" s="129"/>
      <c r="YI215" s="129"/>
      <c r="YJ215" s="129"/>
      <c r="YK215" s="129"/>
      <c r="YL215" s="129"/>
      <c r="YM215" s="129"/>
      <c r="YN215" s="129"/>
      <c r="YO215" s="129"/>
      <c r="YP215" s="129"/>
      <c r="YQ215" s="129"/>
      <c r="YR215" s="129"/>
      <c r="YS215" s="129"/>
      <c r="YT215" s="129"/>
      <c r="YU215" s="129"/>
      <c r="YV215" s="129"/>
      <c r="YW215" s="129"/>
      <c r="YX215" s="129"/>
      <c r="YY215" s="129"/>
      <c r="YZ215" s="129"/>
      <c r="ZA215" s="129"/>
      <c r="ZB215" s="129"/>
      <c r="ZC215" s="129"/>
      <c r="ZD215" s="129"/>
      <c r="ZE215" s="129"/>
      <c r="ZF215" s="129"/>
      <c r="ZG215" s="129"/>
      <c r="ZH215" s="129"/>
      <c r="ZI215" s="129"/>
      <c r="ZJ215" s="129"/>
      <c r="ZK215" s="129"/>
      <c r="ZL215" s="129"/>
      <c r="ZM215" s="129"/>
      <c r="ZN215" s="129"/>
      <c r="ZO215" s="129"/>
      <c r="ZP215" s="129"/>
      <c r="ZQ215" s="129"/>
      <c r="ZR215" s="129"/>
      <c r="ZS215" s="129"/>
      <c r="ZT215" s="129"/>
      <c r="ZU215" s="129"/>
      <c r="ZV215" s="129"/>
      <c r="ZW215" s="129"/>
      <c r="ZX215" s="129"/>
      <c r="ZY215" s="129"/>
      <c r="ZZ215" s="129"/>
      <c r="AAA215" s="129"/>
      <c r="AAB215" s="129"/>
      <c r="AAC215" s="129"/>
      <c r="AAD215" s="129"/>
      <c r="AAE215" s="129"/>
      <c r="AAF215" s="129"/>
      <c r="AAG215" s="129"/>
      <c r="AAH215" s="129"/>
      <c r="AAI215" s="129"/>
      <c r="AAJ215" s="129"/>
      <c r="AAK215" s="129"/>
      <c r="AAL215" s="129"/>
      <c r="AAM215" s="129"/>
      <c r="AAN215" s="129"/>
      <c r="AAO215" s="129"/>
      <c r="AAP215" s="129"/>
      <c r="AAQ215" s="129"/>
      <c r="AAR215" s="129"/>
      <c r="AAS215" s="129"/>
      <c r="AAT215" s="129"/>
      <c r="AAU215" s="129"/>
      <c r="AAV215" s="129"/>
      <c r="AAW215" s="129"/>
      <c r="AAX215" s="129"/>
      <c r="AAY215" s="129"/>
      <c r="AAZ215" s="129"/>
      <c r="ABA215" s="129"/>
      <c r="ABB215" s="129"/>
      <c r="ABC215" s="129"/>
      <c r="ABD215" s="129"/>
      <c r="ABE215" s="129"/>
      <c r="ABF215" s="129"/>
      <c r="ABG215" s="129"/>
      <c r="ABH215" s="129"/>
      <c r="ABI215" s="129"/>
      <c r="ABJ215" s="129"/>
      <c r="ABK215" s="129"/>
      <c r="ABL215" s="129"/>
      <c r="ABM215" s="129"/>
      <c r="ABN215" s="129"/>
      <c r="ABO215" s="129"/>
      <c r="ABP215" s="129"/>
      <c r="ABQ215" s="129"/>
      <c r="ABR215" s="129"/>
      <c r="ABS215" s="129"/>
      <c r="ABT215" s="129"/>
      <c r="ABU215" s="129"/>
      <c r="ABV215" s="129"/>
      <c r="ABW215" s="129"/>
      <c r="ABX215" s="129"/>
      <c r="ABY215" s="129"/>
      <c r="ABZ215" s="129"/>
      <c r="ACA215" s="129"/>
      <c r="ACB215" s="129"/>
      <c r="ACC215" s="129"/>
      <c r="ACD215" s="129"/>
      <c r="ACE215" s="129"/>
      <c r="ACF215" s="129"/>
      <c r="ACG215" s="129"/>
      <c r="ACH215" s="129"/>
      <c r="ACI215" s="129"/>
      <c r="ACJ215" s="129"/>
      <c r="ACK215" s="129"/>
      <c r="ACL215" s="129"/>
      <c r="ACM215" s="129"/>
      <c r="ACN215" s="129"/>
      <c r="ACO215" s="129"/>
      <c r="ACP215" s="129"/>
      <c r="ACQ215" s="129"/>
      <c r="ACR215" s="129"/>
      <c r="ACS215" s="129"/>
      <c r="ACT215" s="129"/>
      <c r="ACU215" s="129"/>
      <c r="ACV215" s="129"/>
      <c r="ACW215" s="129"/>
      <c r="ACX215" s="129"/>
      <c r="ACY215" s="129"/>
      <c r="ACZ215" s="129"/>
      <c r="ADA215" s="129"/>
      <c r="ADB215" s="129"/>
      <c r="ADC215" s="129"/>
      <c r="ADD215" s="129"/>
      <c r="ADE215" s="129"/>
      <c r="ADF215" s="129"/>
      <c r="ADG215" s="129"/>
      <c r="ADH215" s="129"/>
      <c r="ADI215" s="129"/>
      <c r="ADJ215" s="129"/>
      <c r="ADK215" s="129"/>
      <c r="ADL215" s="129"/>
      <c r="ADM215" s="129"/>
      <c r="ADN215" s="129"/>
      <c r="ADO215" s="129"/>
      <c r="ADP215" s="129"/>
      <c r="ADQ215" s="129"/>
      <c r="ADR215" s="129"/>
      <c r="ADS215" s="129"/>
      <c r="ADT215" s="129"/>
      <c r="ADU215" s="129"/>
      <c r="ADV215" s="129"/>
      <c r="ADW215" s="129"/>
      <c r="ADX215" s="129"/>
      <c r="ADY215" s="129"/>
      <c r="ADZ215" s="129"/>
      <c r="AEA215" s="129"/>
      <c r="AEB215" s="129"/>
      <c r="AEC215" s="129"/>
      <c r="AED215" s="129"/>
      <c r="AEE215" s="129"/>
      <c r="AEF215" s="129"/>
      <c r="AEG215" s="129"/>
      <c r="AEH215" s="129"/>
      <c r="AEI215" s="129"/>
      <c r="AEJ215" s="129"/>
      <c r="AEK215" s="129"/>
      <c r="AEL215" s="129"/>
      <c r="AEM215" s="129"/>
      <c r="AEN215" s="129"/>
      <c r="AEO215" s="129"/>
      <c r="AEP215" s="129"/>
      <c r="AEQ215" s="129"/>
      <c r="AER215" s="129"/>
      <c r="AES215" s="129"/>
      <c r="AET215" s="129"/>
      <c r="AEU215" s="129"/>
      <c r="AEV215" s="129"/>
      <c r="AEW215" s="129"/>
      <c r="AEX215" s="129"/>
      <c r="AEY215" s="129"/>
      <c r="AEZ215" s="129"/>
      <c r="AFA215" s="129"/>
      <c r="AFB215" s="129"/>
      <c r="AFC215" s="129"/>
      <c r="AFD215" s="129"/>
      <c r="AFE215" s="129"/>
      <c r="AFF215" s="129"/>
      <c r="AFG215" s="129"/>
      <c r="AFH215" s="129"/>
      <c r="AFI215" s="129"/>
      <c r="AFJ215" s="129"/>
      <c r="AFK215" s="129"/>
      <c r="AFL215" s="129"/>
      <c r="AFM215" s="129"/>
      <c r="AFN215" s="129"/>
      <c r="AFO215" s="129"/>
      <c r="AFP215" s="129"/>
      <c r="AFQ215" s="129"/>
      <c r="AFR215" s="129"/>
      <c r="AFS215" s="129"/>
      <c r="AFT215" s="129"/>
      <c r="AFU215" s="129"/>
      <c r="AFV215" s="129"/>
      <c r="AFW215" s="129"/>
      <c r="AFX215" s="129"/>
      <c r="AFY215" s="129"/>
      <c r="AFZ215" s="129"/>
      <c r="AGA215" s="129"/>
      <c r="AGB215" s="129"/>
      <c r="AGC215" s="129"/>
      <c r="AGD215" s="129"/>
      <c r="AGE215" s="129"/>
      <c r="AGF215" s="129"/>
      <c r="AGG215" s="129"/>
      <c r="AGH215" s="129"/>
      <c r="AGI215" s="129"/>
      <c r="AGJ215" s="129"/>
      <c r="AGK215" s="129"/>
      <c r="AGL215" s="129"/>
      <c r="AGM215" s="129"/>
      <c r="AGN215" s="129"/>
      <c r="AGO215" s="129"/>
      <c r="AGP215" s="129"/>
      <c r="AGQ215" s="129"/>
      <c r="AGR215" s="129"/>
      <c r="AGS215" s="129"/>
      <c r="AGT215" s="129"/>
      <c r="AGU215" s="129"/>
      <c r="AGV215" s="129"/>
      <c r="AGW215" s="129"/>
      <c r="AGX215" s="129"/>
      <c r="AGY215" s="129"/>
      <c r="AGZ215" s="129"/>
      <c r="AHA215" s="129"/>
      <c r="AHB215" s="129"/>
      <c r="AHC215" s="129"/>
      <c r="AHD215" s="129"/>
      <c r="AHE215" s="129"/>
      <c r="AHF215" s="129"/>
      <c r="AHG215" s="129"/>
      <c r="AHH215" s="129"/>
      <c r="AHI215" s="129"/>
      <c r="AHJ215" s="129"/>
      <c r="AHK215" s="129"/>
      <c r="AHL215" s="129"/>
      <c r="AHM215" s="129"/>
      <c r="AHN215" s="129"/>
      <c r="AHO215" s="129"/>
      <c r="AHP215" s="129"/>
      <c r="AHQ215" s="129"/>
      <c r="AHR215" s="129"/>
      <c r="AHS215" s="129"/>
      <c r="AHT215" s="129"/>
      <c r="AHU215" s="129"/>
      <c r="AHV215" s="129"/>
      <c r="AHW215" s="129"/>
      <c r="AHX215" s="129"/>
      <c r="AHY215" s="129"/>
      <c r="AHZ215" s="129"/>
      <c r="AIA215" s="129"/>
      <c r="AIB215" s="129"/>
      <c r="AIC215" s="129"/>
      <c r="AID215" s="129"/>
      <c r="AIE215" s="129"/>
      <c r="AIF215" s="129"/>
      <c r="AIG215" s="129"/>
      <c r="AIH215" s="129"/>
      <c r="AII215" s="129"/>
      <c r="AIJ215" s="129"/>
      <c r="AIK215" s="129"/>
      <c r="AIL215" s="129"/>
      <c r="AIM215" s="129"/>
      <c r="AIN215" s="129"/>
      <c r="AIO215" s="129"/>
      <c r="AIP215" s="129"/>
      <c r="AIQ215" s="129"/>
      <c r="AIR215" s="129"/>
      <c r="AIS215" s="129"/>
      <c r="AIT215" s="129"/>
      <c r="AIU215" s="129"/>
      <c r="AIV215" s="129"/>
      <c r="AIW215" s="129"/>
      <c r="AIX215" s="129"/>
      <c r="AIY215" s="129"/>
      <c r="AIZ215" s="129"/>
      <c r="AJA215" s="129"/>
      <c r="AJB215" s="129"/>
      <c r="AJC215" s="129"/>
      <c r="AJD215" s="129"/>
      <c r="AJE215" s="129"/>
      <c r="AJF215" s="129"/>
      <c r="AJG215" s="129"/>
      <c r="AJH215" s="129"/>
      <c r="AJI215" s="129"/>
      <c r="AJJ215" s="129"/>
      <c r="AJK215" s="129"/>
      <c r="AJL215" s="129"/>
      <c r="AJM215" s="129"/>
      <c r="AJN215" s="129"/>
      <c r="AJO215" s="129"/>
      <c r="AJP215" s="129"/>
      <c r="AJQ215" s="129"/>
      <c r="AJR215" s="129"/>
      <c r="AJS215" s="129"/>
      <c r="AJT215" s="129"/>
      <c r="AJU215" s="129"/>
      <c r="AJV215" s="129"/>
      <c r="AJW215" s="129"/>
      <c r="AJX215" s="129"/>
      <c r="AJY215" s="129"/>
      <c r="AJZ215" s="129"/>
      <c r="AKA215" s="129"/>
      <c r="AKB215" s="129"/>
      <c r="AKC215" s="129"/>
      <c r="AKD215" s="129"/>
      <c r="AKE215" s="129"/>
      <c r="AKF215" s="129"/>
      <c r="AKG215" s="129"/>
      <c r="AKH215" s="129"/>
      <c r="AKI215" s="129"/>
      <c r="AKJ215" s="129"/>
      <c r="AKK215" s="129"/>
      <c r="AKL215" s="129"/>
      <c r="AKM215" s="129"/>
      <c r="AKN215" s="129"/>
      <c r="AKO215" s="129"/>
      <c r="AKP215" s="129"/>
      <c r="AKQ215" s="129"/>
      <c r="AKR215" s="129"/>
      <c r="AKS215" s="129"/>
      <c r="AKT215" s="129"/>
      <c r="AKU215" s="129"/>
      <c r="AKV215" s="129"/>
      <c r="AKW215" s="129"/>
      <c r="AKX215" s="129"/>
      <c r="AKY215" s="129"/>
      <c r="AKZ215" s="129"/>
      <c r="ALA215" s="129"/>
      <c r="ALB215" s="129"/>
      <c r="ALC215" s="129"/>
      <c r="ALD215" s="129"/>
      <c r="ALE215" s="129"/>
      <c r="ALF215" s="129"/>
      <c r="ALG215" s="129"/>
      <c r="ALH215" s="129"/>
      <c r="ALI215" s="129"/>
      <c r="ALJ215" s="129"/>
      <c r="ALK215" s="129"/>
      <c r="ALL215" s="129"/>
      <c r="ALM215" s="129"/>
      <c r="ALN215" s="129"/>
      <c r="ALO215" s="129"/>
      <c r="ALP215" s="129"/>
      <c r="ALQ215" s="129"/>
      <c r="ALR215" s="129"/>
      <c r="ALS215" s="129"/>
      <c r="ALT215" s="129"/>
      <c r="ALU215" s="129"/>
      <c r="ALV215" s="129"/>
      <c r="ALW215" s="129"/>
      <c r="ALX215" s="129"/>
      <c r="ALY215" s="129"/>
      <c r="ALZ215" s="129"/>
      <c r="AMA215" s="129"/>
      <c r="AMB215" s="129"/>
      <c r="AMC215" s="129"/>
      <c r="AMD215" s="129"/>
      <c r="AME215" s="129"/>
      <c r="AMF215" s="129"/>
      <c r="AMG215" s="129"/>
      <c r="AMH215" s="129"/>
      <c r="AMI215" s="129"/>
      <c r="AMJ215" s="129"/>
      <c r="AMK215" s="129"/>
      <c r="AML215" s="129"/>
      <c r="AMM215" s="129"/>
      <c r="AMN215" s="129"/>
      <c r="AMO215" s="129"/>
      <c r="AMP215" s="129"/>
      <c r="AMQ215" s="129"/>
      <c r="AMR215" s="129"/>
      <c r="AMS215" s="129"/>
      <c r="AMT215" s="129"/>
      <c r="AMU215" s="129"/>
      <c r="AMV215" s="129"/>
      <c r="AMW215" s="129"/>
      <c r="AMX215" s="129"/>
      <c r="AMY215" s="129"/>
      <c r="AMZ215" s="129"/>
      <c r="ANA215" s="129"/>
      <c r="ANB215" s="129"/>
      <c r="ANC215" s="129"/>
      <c r="AND215" s="129"/>
      <c r="ANE215" s="129"/>
      <c r="ANF215" s="129"/>
      <c r="ANG215" s="129"/>
      <c r="ANH215" s="129"/>
      <c r="ANI215" s="129"/>
      <c r="ANJ215" s="129"/>
      <c r="ANK215" s="129"/>
      <c r="ANL215" s="129"/>
      <c r="ANM215" s="129"/>
      <c r="ANN215" s="129"/>
      <c r="ANO215" s="129"/>
      <c r="ANP215" s="129"/>
      <c r="ANQ215" s="129"/>
      <c r="ANR215" s="129"/>
      <c r="ANS215" s="129"/>
      <c r="ANT215" s="129"/>
      <c r="ANU215" s="129"/>
      <c r="ANV215" s="129"/>
      <c r="ANW215" s="129"/>
      <c r="ANX215" s="129"/>
      <c r="ANY215" s="129"/>
      <c r="ANZ215" s="129"/>
      <c r="AOA215" s="129"/>
      <c r="AOB215" s="129"/>
      <c r="AOC215" s="129"/>
      <c r="AOD215" s="129"/>
      <c r="AOE215" s="129"/>
      <c r="AOF215" s="129"/>
      <c r="AOG215" s="129"/>
      <c r="AOH215" s="129"/>
      <c r="AOI215" s="129"/>
      <c r="AOJ215" s="129"/>
      <c r="AOK215" s="129"/>
      <c r="AOL215" s="129"/>
      <c r="AOM215" s="129"/>
      <c r="AON215" s="129"/>
      <c r="AOO215" s="129"/>
      <c r="AOP215" s="129"/>
      <c r="AOQ215" s="129"/>
      <c r="AOR215" s="129"/>
      <c r="AOS215" s="129"/>
      <c r="AOT215" s="129"/>
      <c r="AOU215" s="129"/>
      <c r="AOV215" s="129"/>
      <c r="AOW215" s="129"/>
      <c r="AOX215" s="129"/>
      <c r="AOY215" s="129"/>
      <c r="AOZ215" s="129"/>
      <c r="APA215" s="129"/>
      <c r="APB215" s="129"/>
      <c r="APC215" s="129"/>
      <c r="APD215" s="129"/>
      <c r="APE215" s="129"/>
      <c r="APF215" s="129"/>
      <c r="APG215" s="129"/>
      <c r="APH215" s="129"/>
      <c r="API215" s="129"/>
      <c r="APJ215" s="129"/>
      <c r="APK215" s="129"/>
      <c r="APL215" s="129"/>
      <c r="APM215" s="129"/>
      <c r="APN215" s="129"/>
      <c r="APO215" s="129"/>
      <c r="APP215" s="129"/>
      <c r="APQ215" s="129"/>
      <c r="APR215" s="129"/>
      <c r="APS215" s="129"/>
      <c r="APT215" s="129"/>
      <c r="APU215" s="129"/>
      <c r="APV215" s="129"/>
      <c r="APW215" s="129"/>
      <c r="APX215" s="129"/>
      <c r="APY215" s="129"/>
      <c r="APZ215" s="129"/>
      <c r="AQA215" s="129"/>
      <c r="AQB215" s="129"/>
      <c r="AQC215" s="129"/>
      <c r="AQD215" s="129"/>
      <c r="AQE215" s="129"/>
      <c r="AQF215" s="129"/>
      <c r="AQG215" s="129"/>
      <c r="AQH215" s="129"/>
      <c r="AQI215" s="129"/>
      <c r="AQJ215" s="129"/>
      <c r="AQK215" s="129"/>
      <c r="AQL215" s="129"/>
      <c r="AQM215" s="129"/>
      <c r="AQN215" s="129"/>
      <c r="AQO215" s="129"/>
      <c r="AQP215" s="129"/>
      <c r="AQQ215" s="129"/>
      <c r="AQR215" s="129"/>
      <c r="AQS215" s="129"/>
      <c r="AQT215" s="129"/>
      <c r="AQU215" s="129"/>
      <c r="AQV215" s="129"/>
      <c r="AQW215" s="129"/>
      <c r="AQX215" s="129"/>
      <c r="AQY215" s="129"/>
      <c r="AQZ215" s="129"/>
      <c r="ARA215" s="129"/>
      <c r="ARB215" s="129"/>
      <c r="ARC215" s="129"/>
      <c r="ARD215" s="129"/>
      <c r="ARE215" s="129"/>
      <c r="ARF215" s="129"/>
      <c r="ARG215" s="129"/>
      <c r="ARH215" s="129"/>
      <c r="ARI215" s="129"/>
      <c r="ARJ215" s="129"/>
      <c r="ARK215" s="129"/>
      <c r="ARL215" s="129"/>
      <c r="ARM215" s="129"/>
      <c r="ARN215" s="129"/>
      <c r="ARO215" s="129"/>
      <c r="ARP215" s="129"/>
      <c r="ARQ215" s="129"/>
      <c r="ARR215" s="129"/>
      <c r="ARS215" s="129"/>
      <c r="ART215" s="129"/>
      <c r="ARU215" s="129"/>
      <c r="ARV215" s="129"/>
      <c r="ARW215" s="129"/>
      <c r="ARX215" s="129"/>
      <c r="ARY215" s="129"/>
      <c r="ARZ215" s="129"/>
      <c r="ASA215" s="129"/>
      <c r="ASB215" s="129"/>
      <c r="ASC215" s="129"/>
      <c r="ASD215" s="129"/>
      <c r="ASE215" s="129"/>
      <c r="ASF215" s="129"/>
      <c r="ASG215" s="129"/>
      <c r="ASH215" s="129"/>
      <c r="ASI215" s="129"/>
      <c r="ASJ215" s="129"/>
      <c r="ASK215" s="129"/>
      <c r="ASL215" s="129"/>
      <c r="ASM215" s="129"/>
      <c r="ASN215" s="129"/>
      <c r="ASO215" s="129"/>
      <c r="ASP215" s="129"/>
      <c r="ASQ215" s="129"/>
      <c r="ASR215" s="129"/>
      <c r="ASS215" s="129"/>
      <c r="AST215" s="129"/>
      <c r="ASU215" s="129"/>
      <c r="ASV215" s="129"/>
      <c r="ASW215" s="129"/>
      <c r="ASX215" s="129"/>
      <c r="ASY215" s="129"/>
      <c r="ASZ215" s="129"/>
      <c r="ATA215" s="129"/>
      <c r="ATB215" s="129"/>
      <c r="ATC215" s="129"/>
      <c r="ATD215" s="129"/>
      <c r="ATE215" s="129"/>
      <c r="ATF215" s="129"/>
      <c r="ATG215" s="129"/>
      <c r="ATH215" s="129"/>
      <c r="ATI215" s="129"/>
      <c r="ATJ215" s="129"/>
      <c r="ATK215" s="129"/>
      <c r="ATL215" s="129"/>
      <c r="ATM215" s="129"/>
      <c r="ATN215" s="129"/>
      <c r="ATO215" s="129"/>
      <c r="ATP215" s="129"/>
      <c r="ATQ215" s="129"/>
      <c r="ATR215" s="129"/>
      <c r="ATS215" s="129"/>
      <c r="ATT215" s="129"/>
      <c r="ATU215" s="129"/>
      <c r="ATV215" s="129"/>
      <c r="ATW215" s="129"/>
      <c r="ATX215" s="129"/>
      <c r="ATY215" s="129"/>
      <c r="ATZ215" s="129"/>
      <c r="AUA215" s="129"/>
      <c r="AUB215" s="129"/>
      <c r="AUC215" s="129"/>
      <c r="AUD215" s="129"/>
      <c r="AUE215" s="129"/>
      <c r="AUF215" s="129"/>
      <c r="AUG215" s="129"/>
      <c r="AUH215" s="129"/>
      <c r="AUI215" s="129"/>
      <c r="AUJ215" s="129"/>
      <c r="AUK215" s="129"/>
      <c r="AUL215" s="129"/>
      <c r="AUM215" s="129"/>
      <c r="AUN215" s="129"/>
      <c r="AUO215" s="129"/>
      <c r="AUP215" s="129"/>
      <c r="AUQ215" s="129"/>
      <c r="AUR215" s="129"/>
      <c r="AUS215" s="129"/>
      <c r="AUT215" s="129"/>
      <c r="AUU215" s="129"/>
      <c r="AUV215" s="129"/>
      <c r="AUW215" s="129"/>
      <c r="AUX215" s="129"/>
      <c r="AUY215" s="129"/>
      <c r="AUZ215" s="129"/>
      <c r="AVA215" s="129"/>
      <c r="AVB215" s="129"/>
      <c r="AVC215" s="129"/>
      <c r="AVD215" s="129"/>
      <c r="AVE215" s="129"/>
      <c r="AVF215" s="129"/>
      <c r="AVG215" s="129"/>
      <c r="AVH215" s="129"/>
      <c r="AVI215" s="129"/>
      <c r="AVJ215" s="129"/>
      <c r="AVK215" s="129"/>
      <c r="AVL215" s="129"/>
      <c r="AVM215" s="129"/>
      <c r="AVN215" s="129"/>
      <c r="AVO215" s="129"/>
      <c r="AVP215" s="129"/>
      <c r="AVQ215" s="129"/>
      <c r="AVR215" s="129"/>
      <c r="AVS215" s="129"/>
      <c r="AVT215" s="129"/>
      <c r="AVU215" s="129"/>
      <c r="AVV215" s="129"/>
      <c r="AVW215" s="129"/>
      <c r="AVX215" s="129"/>
      <c r="AVY215" s="129"/>
      <c r="AVZ215" s="129"/>
      <c r="AWA215" s="129"/>
      <c r="AWB215" s="129"/>
      <c r="AWC215" s="129"/>
      <c r="AWD215" s="129"/>
      <c r="AWE215" s="129"/>
      <c r="AWF215" s="129"/>
      <c r="AWG215" s="129"/>
      <c r="AWH215" s="129"/>
      <c r="AWI215" s="129"/>
      <c r="AWJ215" s="129"/>
      <c r="AWK215" s="129"/>
      <c r="AWL215" s="129"/>
      <c r="AWM215" s="129"/>
      <c r="AWN215" s="129"/>
      <c r="AWO215" s="129"/>
      <c r="AWP215" s="129"/>
      <c r="AWQ215" s="129"/>
      <c r="AWR215" s="129"/>
      <c r="AWS215" s="129"/>
      <c r="AWT215" s="129"/>
      <c r="AWU215" s="129"/>
      <c r="AWV215" s="129"/>
      <c r="AWW215" s="129"/>
      <c r="AWX215" s="129"/>
      <c r="AWY215" s="129"/>
      <c r="AWZ215" s="129"/>
      <c r="AXA215" s="129"/>
      <c r="AXB215" s="129"/>
      <c r="AXC215" s="129"/>
      <c r="AXD215" s="129"/>
      <c r="AXE215" s="129"/>
      <c r="AXF215" s="129"/>
      <c r="AXG215" s="129"/>
      <c r="AXH215" s="129"/>
      <c r="AXI215" s="129"/>
      <c r="AXJ215" s="129"/>
      <c r="AXK215" s="129"/>
      <c r="AXL215" s="129"/>
      <c r="AXM215" s="129"/>
      <c r="AXN215" s="129"/>
      <c r="AXO215" s="129"/>
      <c r="AXP215" s="129"/>
      <c r="AXQ215" s="129"/>
      <c r="AXR215" s="129"/>
      <c r="AXS215" s="129"/>
      <c r="AXT215" s="129"/>
      <c r="AXU215" s="129"/>
      <c r="AXV215" s="129"/>
      <c r="AXW215" s="129"/>
      <c r="AXX215" s="129"/>
      <c r="AXY215" s="129"/>
      <c r="AXZ215" s="129"/>
      <c r="AYA215" s="129"/>
      <c r="AYB215" s="129"/>
      <c r="AYC215" s="129"/>
      <c r="AYD215" s="129"/>
      <c r="AYE215" s="129"/>
      <c r="AYF215" s="129"/>
      <c r="AYG215" s="129"/>
      <c r="AYH215" s="129"/>
      <c r="AYI215" s="129"/>
      <c r="AYJ215" s="129"/>
      <c r="AYK215" s="129"/>
      <c r="AYL215" s="129"/>
      <c r="AYM215" s="129"/>
      <c r="AYN215" s="129"/>
      <c r="AYO215" s="129"/>
      <c r="AYP215" s="129"/>
      <c r="AYQ215" s="129"/>
      <c r="AYR215" s="129"/>
      <c r="AYS215" s="129"/>
      <c r="AYT215" s="129"/>
      <c r="AYU215" s="129"/>
      <c r="AYV215" s="129"/>
      <c r="AYW215" s="129"/>
      <c r="AYX215" s="129"/>
      <c r="AYY215" s="129"/>
      <c r="AYZ215" s="129"/>
      <c r="AZA215" s="129"/>
      <c r="AZB215" s="129"/>
      <c r="AZC215" s="129"/>
      <c r="AZD215" s="129"/>
      <c r="AZE215" s="129"/>
      <c r="AZF215" s="129"/>
      <c r="AZG215" s="129"/>
      <c r="AZH215" s="129"/>
      <c r="AZI215" s="129"/>
      <c r="AZJ215" s="129"/>
      <c r="AZK215" s="129"/>
      <c r="AZL215" s="129"/>
      <c r="AZM215" s="129"/>
      <c r="AZN215" s="129"/>
      <c r="AZO215" s="129"/>
      <c r="AZP215" s="129"/>
      <c r="AZQ215" s="129"/>
      <c r="AZR215" s="129"/>
      <c r="AZS215" s="129"/>
      <c r="AZT215" s="129"/>
      <c r="AZU215" s="129"/>
      <c r="AZV215" s="129"/>
      <c r="AZW215" s="129"/>
      <c r="AZX215" s="129"/>
      <c r="AZY215" s="129"/>
      <c r="AZZ215" s="129"/>
      <c r="BAA215" s="129"/>
      <c r="BAB215" s="129"/>
      <c r="BAC215" s="129"/>
      <c r="BAD215" s="129"/>
      <c r="BAE215" s="129"/>
      <c r="BAF215" s="129"/>
      <c r="BAG215" s="129"/>
      <c r="BAH215" s="129"/>
      <c r="BAI215" s="129"/>
      <c r="BAJ215" s="129"/>
      <c r="BAK215" s="129"/>
      <c r="BAL215" s="129"/>
      <c r="BAM215" s="129"/>
      <c r="BAN215" s="129"/>
      <c r="BAO215" s="129"/>
      <c r="BAP215" s="129"/>
      <c r="BAQ215" s="129"/>
      <c r="BAR215" s="129"/>
      <c r="BAS215" s="129"/>
      <c r="BAT215" s="129"/>
      <c r="BAU215" s="129"/>
      <c r="BAV215" s="129"/>
      <c r="BAW215" s="129"/>
      <c r="BAX215" s="129"/>
      <c r="BAY215" s="129"/>
      <c r="BAZ215" s="129"/>
      <c r="BBA215" s="129"/>
      <c r="BBB215" s="129"/>
      <c r="BBC215" s="129"/>
      <c r="BBD215" s="129"/>
      <c r="BBE215" s="129"/>
      <c r="BBF215" s="129"/>
      <c r="BBG215" s="129"/>
      <c r="BBH215" s="129"/>
      <c r="BBI215" s="129"/>
      <c r="BBJ215" s="129"/>
      <c r="BBK215" s="129"/>
      <c r="BBL215" s="129"/>
      <c r="BBM215" s="129"/>
      <c r="BBN215" s="129"/>
      <c r="BBO215" s="129"/>
      <c r="BBP215" s="129"/>
      <c r="BBQ215" s="129"/>
      <c r="BBR215" s="129"/>
      <c r="BBS215" s="129"/>
      <c r="BBT215" s="129"/>
      <c r="BBU215" s="129"/>
      <c r="BBV215" s="129"/>
      <c r="BBW215" s="129"/>
      <c r="BBX215" s="129"/>
      <c r="BBY215" s="129"/>
      <c r="BBZ215" s="129"/>
      <c r="BCA215" s="129"/>
      <c r="BCB215" s="129"/>
      <c r="BCC215" s="129"/>
      <c r="BCD215" s="129"/>
      <c r="BCE215" s="129"/>
      <c r="BCF215" s="129"/>
      <c r="BCG215" s="129"/>
      <c r="BCH215" s="129"/>
      <c r="BCI215" s="129"/>
      <c r="BCJ215" s="129"/>
      <c r="BCK215" s="129"/>
      <c r="BCL215" s="129"/>
      <c r="BCM215" s="129"/>
      <c r="BCN215" s="129"/>
      <c r="BCO215" s="129"/>
      <c r="BCP215" s="129"/>
      <c r="BCQ215" s="129"/>
      <c r="BCR215" s="129"/>
      <c r="BCS215" s="129"/>
      <c r="BCT215" s="129"/>
      <c r="BCU215" s="129"/>
      <c r="BCV215" s="129"/>
      <c r="BCW215" s="129"/>
      <c r="BCX215" s="129"/>
      <c r="BCY215" s="129"/>
      <c r="BCZ215" s="129"/>
      <c r="BDA215" s="129"/>
      <c r="BDB215" s="129"/>
      <c r="BDC215" s="129"/>
      <c r="BDD215" s="129"/>
      <c r="BDE215" s="129"/>
      <c r="BDF215" s="129"/>
      <c r="BDG215" s="129"/>
      <c r="BDH215" s="129"/>
      <c r="BDI215" s="129"/>
      <c r="BDJ215" s="129"/>
      <c r="BDK215" s="129"/>
      <c r="BDL215" s="129"/>
      <c r="BDM215" s="129"/>
      <c r="BDN215" s="129"/>
      <c r="BDO215" s="129"/>
      <c r="BDP215" s="129"/>
      <c r="BDQ215" s="129"/>
      <c r="BDR215" s="129"/>
      <c r="BDS215" s="129"/>
      <c r="BDT215" s="129"/>
      <c r="BDU215" s="129"/>
      <c r="BDV215" s="129"/>
      <c r="BDW215" s="129"/>
      <c r="BDX215" s="129"/>
      <c r="BDY215" s="129"/>
      <c r="BDZ215" s="129"/>
      <c r="BEA215" s="129"/>
      <c r="BEB215" s="129"/>
      <c r="BEC215" s="129"/>
      <c r="BED215" s="129"/>
      <c r="BEE215" s="129"/>
      <c r="BEF215" s="129"/>
      <c r="BEG215" s="129"/>
      <c r="BEH215" s="129"/>
      <c r="BEI215" s="129"/>
      <c r="BEJ215" s="129"/>
      <c r="BEK215" s="129"/>
      <c r="BEL215" s="129"/>
      <c r="BEM215" s="129"/>
      <c r="BEN215" s="129"/>
      <c r="BEO215" s="129"/>
      <c r="BEP215" s="129"/>
      <c r="BEQ215" s="129"/>
      <c r="BER215" s="129"/>
      <c r="BES215" s="129"/>
      <c r="BET215" s="129"/>
      <c r="BEU215" s="129"/>
      <c r="BEV215" s="129"/>
      <c r="BEW215" s="129"/>
      <c r="BEX215" s="129"/>
      <c r="BEY215" s="129"/>
      <c r="BEZ215" s="129"/>
      <c r="BFA215" s="129"/>
      <c r="BFB215" s="129"/>
      <c r="BFC215" s="129"/>
      <c r="BFD215" s="129"/>
      <c r="BFE215" s="129"/>
      <c r="BFF215" s="129"/>
      <c r="BFG215" s="129"/>
      <c r="BFH215" s="129"/>
      <c r="BFI215" s="129"/>
      <c r="BFJ215" s="129"/>
      <c r="BFK215" s="129"/>
      <c r="BFL215" s="129"/>
      <c r="BFM215" s="129"/>
      <c r="BFN215" s="129"/>
      <c r="BFO215" s="129"/>
      <c r="BFP215" s="129"/>
      <c r="BFQ215" s="129"/>
      <c r="BFR215" s="129"/>
      <c r="BFS215" s="129"/>
      <c r="BFT215" s="129"/>
      <c r="BFU215" s="129"/>
      <c r="BFV215" s="129"/>
      <c r="BFW215" s="129"/>
      <c r="BFX215" s="129"/>
      <c r="BFY215" s="129"/>
      <c r="BFZ215" s="129"/>
      <c r="BGA215" s="129"/>
      <c r="BGB215" s="129"/>
      <c r="BGC215" s="129"/>
      <c r="BGD215" s="129"/>
      <c r="BGE215" s="129"/>
      <c r="BGF215" s="129"/>
      <c r="BGG215" s="129"/>
      <c r="BGH215" s="129"/>
      <c r="BGI215" s="129"/>
      <c r="BGJ215" s="129"/>
      <c r="BGK215" s="129"/>
      <c r="BGL215" s="129"/>
      <c r="BGM215" s="129"/>
      <c r="BGN215" s="129"/>
      <c r="BGO215" s="129"/>
      <c r="BGP215" s="129"/>
      <c r="BGQ215" s="129"/>
      <c r="BGR215" s="129"/>
      <c r="BGS215" s="129"/>
      <c r="BGT215" s="129"/>
      <c r="BGU215" s="129"/>
      <c r="BGV215" s="129"/>
      <c r="BGW215" s="129"/>
      <c r="BGX215" s="129"/>
      <c r="BGY215" s="129"/>
      <c r="BGZ215" s="129"/>
      <c r="BHA215" s="129"/>
      <c r="BHB215" s="129"/>
      <c r="BHC215" s="129"/>
      <c r="BHD215" s="129"/>
      <c r="BHE215" s="129"/>
      <c r="BHF215" s="129"/>
      <c r="BHG215" s="129"/>
      <c r="BHH215" s="129"/>
      <c r="BHI215" s="129"/>
      <c r="BHJ215" s="129"/>
      <c r="BHK215" s="129"/>
      <c r="BHL215" s="129"/>
      <c r="BHM215" s="129"/>
      <c r="BHN215" s="129"/>
      <c r="BHO215" s="129"/>
      <c r="BHP215" s="129"/>
      <c r="BHQ215" s="129"/>
      <c r="BHR215" s="129"/>
      <c r="BHS215" s="129"/>
      <c r="BHT215" s="129"/>
      <c r="BHU215" s="129"/>
      <c r="BHV215" s="129"/>
      <c r="BHW215" s="129"/>
      <c r="BHX215" s="129"/>
      <c r="BHY215" s="129"/>
      <c r="BHZ215" s="129"/>
      <c r="BIA215" s="129"/>
      <c r="BIB215" s="129"/>
      <c r="BIC215" s="129"/>
      <c r="BID215" s="129"/>
      <c r="BIE215" s="129"/>
      <c r="BIF215" s="129"/>
      <c r="BIG215" s="129"/>
      <c r="BIH215" s="129"/>
      <c r="BII215" s="129"/>
      <c r="BIJ215" s="129"/>
      <c r="BIK215" s="129"/>
      <c r="BIL215" s="129"/>
      <c r="BIM215" s="129"/>
      <c r="BIN215" s="129"/>
      <c r="BIO215" s="129"/>
      <c r="BIP215" s="129"/>
      <c r="BIQ215" s="129"/>
      <c r="BIR215" s="129"/>
      <c r="BIS215" s="129"/>
      <c r="BIT215" s="129"/>
      <c r="BIU215" s="129"/>
      <c r="BIV215" s="129"/>
      <c r="BIW215" s="129"/>
      <c r="BIX215" s="129"/>
      <c r="BIY215" s="129"/>
      <c r="BIZ215" s="129"/>
      <c r="BJA215" s="129"/>
      <c r="BJB215" s="129"/>
      <c r="BJC215" s="129"/>
      <c r="BJD215" s="129"/>
      <c r="BJE215" s="129"/>
      <c r="BJF215" s="129"/>
      <c r="BJG215" s="129"/>
      <c r="BJH215" s="129"/>
      <c r="BJI215" s="129"/>
      <c r="BJJ215" s="129"/>
      <c r="BJK215" s="129"/>
      <c r="BJL215" s="129"/>
      <c r="BJM215" s="129"/>
      <c r="BJN215" s="129"/>
      <c r="BJO215" s="129"/>
      <c r="BJP215" s="129"/>
      <c r="BJQ215" s="129"/>
      <c r="BJR215" s="129"/>
      <c r="BJS215" s="129"/>
      <c r="BJT215" s="129"/>
      <c r="BJU215" s="129"/>
      <c r="BJV215" s="129"/>
      <c r="BJW215" s="129"/>
      <c r="BJX215" s="129"/>
      <c r="BJY215" s="129"/>
      <c r="BJZ215" s="129"/>
      <c r="BKA215" s="129"/>
      <c r="BKB215" s="129"/>
      <c r="BKC215" s="129"/>
      <c r="BKD215" s="129"/>
      <c r="BKE215" s="129"/>
      <c r="BKF215" s="129"/>
      <c r="BKG215" s="129"/>
      <c r="BKH215" s="129"/>
      <c r="BKI215" s="129"/>
      <c r="BKJ215" s="129"/>
      <c r="BKK215" s="129"/>
      <c r="BKL215" s="129"/>
      <c r="BKM215" s="129"/>
      <c r="BKN215" s="129"/>
      <c r="BKO215" s="129"/>
      <c r="BKP215" s="129"/>
      <c r="BKQ215" s="129"/>
      <c r="BKR215" s="129"/>
      <c r="BKS215" s="129"/>
      <c r="BKT215" s="129"/>
      <c r="BKU215" s="129"/>
      <c r="BKV215" s="129"/>
      <c r="BKW215" s="129"/>
      <c r="BKX215" s="129"/>
      <c r="BKY215" s="129"/>
      <c r="BKZ215" s="129"/>
      <c r="BLA215" s="129"/>
      <c r="BLB215" s="129"/>
      <c r="BLC215" s="129"/>
      <c r="BLD215" s="129"/>
      <c r="BLE215" s="129"/>
      <c r="BLF215" s="129"/>
      <c r="BLG215" s="129"/>
      <c r="BLH215" s="129"/>
      <c r="BLI215" s="129"/>
      <c r="BLJ215" s="129"/>
      <c r="BLK215" s="129"/>
      <c r="BLL215" s="129"/>
      <c r="BLM215" s="129"/>
      <c r="BLN215" s="129"/>
      <c r="BLO215" s="129"/>
      <c r="BLP215" s="129"/>
      <c r="BLQ215" s="129"/>
      <c r="BLR215" s="129"/>
      <c r="BLS215" s="129"/>
      <c r="BLT215" s="129"/>
      <c r="BLU215" s="129"/>
      <c r="BLV215" s="129"/>
      <c r="BLW215" s="129"/>
      <c r="BLX215" s="129"/>
      <c r="BLY215" s="129"/>
      <c r="BLZ215" s="129"/>
      <c r="BMA215" s="129"/>
      <c r="BMB215" s="129"/>
      <c r="BMC215" s="129"/>
      <c r="BMD215" s="129"/>
      <c r="BME215" s="129"/>
      <c r="BMF215" s="129"/>
      <c r="BMG215" s="129"/>
      <c r="BMH215" s="129"/>
      <c r="BMI215" s="129"/>
      <c r="BMJ215" s="129"/>
      <c r="BMK215" s="129"/>
      <c r="BML215" s="129"/>
      <c r="BMM215" s="129"/>
      <c r="BMN215" s="129"/>
      <c r="BMO215" s="129"/>
      <c r="BMP215" s="129"/>
      <c r="BMQ215" s="129"/>
      <c r="BMR215" s="129"/>
      <c r="BMS215" s="129"/>
      <c r="BMT215" s="129"/>
      <c r="BMU215" s="129"/>
      <c r="BMV215" s="129"/>
      <c r="BMW215" s="129"/>
      <c r="BMX215" s="129"/>
      <c r="BMY215" s="129"/>
      <c r="BMZ215" s="129"/>
      <c r="BNA215" s="129"/>
      <c r="BNB215" s="129"/>
      <c r="BNC215" s="129"/>
      <c r="BND215" s="129"/>
      <c r="BNE215" s="129"/>
      <c r="BNF215" s="129"/>
      <c r="BNG215" s="129"/>
      <c r="BNH215" s="129"/>
      <c r="BNI215" s="129"/>
      <c r="BNJ215" s="129"/>
      <c r="BNK215" s="129"/>
      <c r="BNL215" s="129"/>
      <c r="BNM215" s="129"/>
      <c r="BNN215" s="129"/>
      <c r="BNO215" s="129"/>
      <c r="BNP215" s="129"/>
      <c r="BNQ215" s="129"/>
      <c r="BNR215" s="129"/>
      <c r="BNS215" s="129"/>
      <c r="BNT215" s="129"/>
      <c r="BNU215" s="129"/>
      <c r="BNV215" s="129"/>
      <c r="BNW215" s="129"/>
      <c r="BNX215" s="129"/>
      <c r="BNY215" s="129"/>
      <c r="BNZ215" s="129"/>
      <c r="BOA215" s="129"/>
      <c r="BOB215" s="129"/>
      <c r="BOC215" s="129"/>
      <c r="BOD215" s="129"/>
      <c r="BOE215" s="129"/>
      <c r="BOF215" s="129"/>
      <c r="BOG215" s="129"/>
      <c r="BOH215" s="129"/>
      <c r="BOI215" s="129"/>
      <c r="BOJ215" s="129"/>
      <c r="BOK215" s="129"/>
      <c r="BOL215" s="129"/>
      <c r="BOM215" s="129"/>
      <c r="BON215" s="129"/>
      <c r="BOO215" s="129"/>
      <c r="BOP215" s="129"/>
      <c r="BOQ215" s="129"/>
      <c r="BOR215" s="129"/>
      <c r="BOS215" s="129"/>
      <c r="BOT215" s="129"/>
      <c r="BOU215" s="129"/>
      <c r="BOV215" s="129"/>
      <c r="BOW215" s="129"/>
      <c r="BOX215" s="129"/>
      <c r="BOY215" s="129"/>
      <c r="BOZ215" s="129"/>
      <c r="BPA215" s="129"/>
      <c r="BPB215" s="129"/>
      <c r="BPC215" s="129"/>
      <c r="BPD215" s="129"/>
      <c r="BPE215" s="129"/>
      <c r="BPF215" s="129"/>
      <c r="BPG215" s="129"/>
      <c r="BPH215" s="129"/>
      <c r="BPI215" s="129"/>
      <c r="BPJ215" s="129"/>
      <c r="BPK215" s="129"/>
      <c r="BPL215" s="129"/>
      <c r="BPM215" s="129"/>
      <c r="BPN215" s="129"/>
      <c r="BPO215" s="129"/>
      <c r="BPP215" s="129"/>
      <c r="BPQ215" s="129"/>
      <c r="BPR215" s="129"/>
      <c r="BPS215" s="129"/>
      <c r="BPT215" s="129"/>
      <c r="BPU215" s="129"/>
      <c r="BPV215" s="129"/>
      <c r="BPW215" s="129"/>
      <c r="BPX215" s="129"/>
      <c r="BPY215" s="129"/>
      <c r="BPZ215" s="129"/>
      <c r="BQA215" s="129"/>
      <c r="BQB215" s="129"/>
      <c r="BQC215" s="129"/>
      <c r="BQD215" s="129"/>
      <c r="BQE215" s="129"/>
      <c r="BQF215" s="129"/>
      <c r="BQG215" s="129"/>
      <c r="BQH215" s="129"/>
      <c r="BQI215" s="129"/>
      <c r="BQJ215" s="129"/>
      <c r="BQK215" s="129"/>
      <c r="BQL215" s="129"/>
      <c r="BQM215" s="129"/>
      <c r="BQN215" s="129"/>
      <c r="BQO215" s="129"/>
      <c r="BQP215" s="129"/>
      <c r="BQQ215" s="129"/>
      <c r="BQR215" s="129"/>
      <c r="BQS215" s="129"/>
      <c r="BQT215" s="129"/>
      <c r="BQU215" s="129"/>
      <c r="BQV215" s="129"/>
      <c r="BQW215" s="129"/>
      <c r="BQX215" s="129"/>
      <c r="BQY215" s="129"/>
      <c r="BQZ215" s="129"/>
      <c r="BRA215" s="129"/>
      <c r="BRB215" s="129"/>
      <c r="BRC215" s="129"/>
      <c r="BRD215" s="129"/>
      <c r="BRE215" s="129"/>
      <c r="BRF215" s="129"/>
      <c r="BRG215" s="129"/>
      <c r="BRH215" s="129"/>
      <c r="BRI215" s="129"/>
      <c r="BRJ215" s="129"/>
      <c r="BRK215" s="129"/>
      <c r="BRL215" s="129"/>
      <c r="BRM215" s="129"/>
      <c r="BRN215" s="129"/>
      <c r="BRO215" s="129"/>
      <c r="BRP215" s="129"/>
      <c r="BRQ215" s="129"/>
      <c r="BRR215" s="129"/>
      <c r="BRS215" s="129"/>
      <c r="BRT215" s="129"/>
      <c r="BRU215" s="129"/>
      <c r="BRV215" s="129"/>
      <c r="BRW215" s="129"/>
      <c r="BRX215" s="129"/>
      <c r="BRY215" s="129"/>
      <c r="BRZ215" s="129"/>
      <c r="BSA215" s="129"/>
      <c r="BSB215" s="129"/>
      <c r="BSC215" s="129"/>
      <c r="BSD215" s="129"/>
      <c r="BSE215" s="129"/>
      <c r="BSF215" s="129"/>
      <c r="BSG215" s="129"/>
      <c r="BSH215" s="129"/>
      <c r="BSI215" s="129"/>
      <c r="BSJ215" s="129"/>
      <c r="BSK215" s="129"/>
      <c r="BSL215" s="129"/>
      <c r="BSM215" s="129"/>
      <c r="BSN215" s="129"/>
      <c r="BSO215" s="129"/>
      <c r="BSP215" s="129"/>
      <c r="BSQ215" s="129"/>
      <c r="BSR215" s="129"/>
      <c r="BSS215" s="129"/>
      <c r="BST215" s="129"/>
      <c r="BSU215" s="129"/>
      <c r="BSV215" s="129"/>
      <c r="BSW215" s="129"/>
      <c r="BSX215" s="129"/>
      <c r="BSY215" s="129"/>
      <c r="BSZ215" s="129"/>
      <c r="BTA215" s="129"/>
      <c r="BTB215" s="129"/>
      <c r="BTC215" s="129"/>
      <c r="BTD215" s="129"/>
      <c r="BTE215" s="129"/>
      <c r="BTF215" s="129"/>
      <c r="BTG215" s="129"/>
      <c r="BTH215" s="129"/>
      <c r="BTI215" s="129"/>
      <c r="BTJ215" s="129"/>
      <c r="BTK215" s="129"/>
      <c r="BTL215" s="129"/>
      <c r="BTM215" s="129"/>
      <c r="BTN215" s="129"/>
      <c r="BTO215" s="129"/>
      <c r="BTP215" s="129"/>
      <c r="BTQ215" s="129"/>
      <c r="BTR215" s="129"/>
      <c r="BTS215" s="129"/>
      <c r="BTT215" s="129"/>
      <c r="BTU215" s="129"/>
      <c r="BTV215" s="129"/>
      <c r="BTW215" s="129"/>
      <c r="BTX215" s="129"/>
      <c r="BTY215" s="129"/>
      <c r="BTZ215" s="129"/>
      <c r="BUA215" s="129"/>
      <c r="BUB215" s="129"/>
      <c r="BUC215" s="129"/>
      <c r="BUD215" s="129"/>
      <c r="BUE215" s="129"/>
      <c r="BUF215" s="129"/>
      <c r="BUG215" s="129"/>
      <c r="BUH215" s="129"/>
      <c r="BUI215" s="129"/>
      <c r="BUJ215" s="129"/>
      <c r="BUK215" s="129"/>
      <c r="BUL215" s="129"/>
      <c r="BUM215" s="129"/>
      <c r="BUN215" s="129"/>
      <c r="BUO215" s="129"/>
      <c r="BUP215" s="129"/>
      <c r="BUQ215" s="129"/>
      <c r="BUR215" s="129"/>
      <c r="BUS215" s="129"/>
      <c r="BUT215" s="129"/>
      <c r="BUU215" s="129"/>
      <c r="BUV215" s="129"/>
      <c r="BUW215" s="129"/>
      <c r="BUX215" s="129"/>
      <c r="BUY215" s="129"/>
      <c r="BUZ215" s="129"/>
      <c r="BVA215" s="129"/>
      <c r="BVB215" s="129"/>
      <c r="BVC215" s="129"/>
      <c r="BVD215" s="129"/>
      <c r="BVE215" s="129"/>
      <c r="BVF215" s="129"/>
      <c r="BVG215" s="129"/>
      <c r="BVH215" s="129"/>
      <c r="BVI215" s="129"/>
      <c r="BVJ215" s="129"/>
      <c r="BVK215" s="129"/>
      <c r="BVL215" s="129"/>
      <c r="BVM215" s="129"/>
      <c r="BVN215" s="129"/>
      <c r="BVO215" s="129"/>
      <c r="BVP215" s="129"/>
      <c r="BVQ215" s="129"/>
      <c r="BVR215" s="129"/>
      <c r="BVS215" s="129"/>
      <c r="BVT215" s="129"/>
      <c r="BVU215" s="129"/>
      <c r="BVV215" s="129"/>
      <c r="BVW215" s="129"/>
      <c r="BVX215" s="129"/>
      <c r="BVY215" s="129"/>
      <c r="BVZ215" s="129"/>
      <c r="BWA215" s="129"/>
      <c r="BWB215" s="129"/>
      <c r="BWC215" s="129"/>
      <c r="BWD215" s="129"/>
      <c r="BWE215" s="129"/>
      <c r="BWF215" s="129"/>
      <c r="BWG215" s="129"/>
      <c r="BWH215" s="129"/>
      <c r="BWI215" s="129"/>
      <c r="BWJ215" s="129"/>
      <c r="BWK215" s="129"/>
      <c r="BWL215" s="129"/>
      <c r="BWM215" s="129"/>
      <c r="BWN215" s="129"/>
      <c r="BWO215" s="129"/>
      <c r="BWP215" s="129"/>
      <c r="BWQ215" s="129"/>
      <c r="BWR215" s="129"/>
      <c r="BWS215" s="129"/>
      <c r="BWT215" s="129"/>
      <c r="BWU215" s="129"/>
      <c r="BWV215" s="129"/>
      <c r="BWW215" s="129"/>
      <c r="BWX215" s="129"/>
      <c r="BWY215" s="129"/>
      <c r="BWZ215" s="129"/>
      <c r="BXA215" s="129"/>
      <c r="BXB215" s="129"/>
      <c r="BXC215" s="129"/>
      <c r="BXD215" s="129"/>
      <c r="BXE215" s="129"/>
      <c r="BXF215" s="129"/>
      <c r="BXG215" s="129"/>
      <c r="BXH215" s="129"/>
      <c r="BXI215" s="129"/>
      <c r="BXJ215" s="129"/>
      <c r="BXK215" s="129"/>
      <c r="BXL215" s="129"/>
      <c r="BXM215" s="129"/>
      <c r="BXN215" s="129"/>
      <c r="BXO215" s="129"/>
      <c r="BXP215" s="129"/>
      <c r="BXQ215" s="129"/>
      <c r="BXR215" s="129"/>
      <c r="BXS215" s="129"/>
      <c r="BXT215" s="129"/>
      <c r="BXU215" s="129"/>
      <c r="BXV215" s="129"/>
      <c r="BXW215" s="129"/>
      <c r="BXX215" s="129"/>
      <c r="BXY215" s="129"/>
      <c r="BXZ215" s="129"/>
      <c r="BYA215" s="129"/>
      <c r="BYB215" s="129"/>
      <c r="BYC215" s="129"/>
      <c r="BYD215" s="129"/>
      <c r="BYE215" s="129"/>
      <c r="BYF215" s="129"/>
      <c r="BYG215" s="129"/>
      <c r="BYH215" s="129"/>
      <c r="BYI215" s="129"/>
      <c r="BYJ215" s="129"/>
      <c r="BYK215" s="129"/>
      <c r="BYL215" s="129"/>
      <c r="BYM215" s="129"/>
      <c r="BYN215" s="129"/>
      <c r="BYO215" s="129"/>
      <c r="BYP215" s="129"/>
      <c r="BYQ215" s="129"/>
      <c r="BYR215" s="129"/>
      <c r="BYS215" s="129"/>
      <c r="BYT215" s="129"/>
      <c r="BYU215" s="129"/>
      <c r="BYV215" s="129"/>
      <c r="BYW215" s="129"/>
      <c r="BYX215" s="129"/>
      <c r="BYY215" s="129"/>
      <c r="BYZ215" s="129"/>
      <c r="BZA215" s="129"/>
      <c r="BZB215" s="129"/>
      <c r="BZC215" s="129"/>
      <c r="BZD215" s="129"/>
      <c r="BZE215" s="129"/>
      <c r="BZF215" s="129"/>
      <c r="BZG215" s="129"/>
      <c r="BZH215" s="129"/>
      <c r="BZI215" s="129"/>
      <c r="BZJ215" s="129"/>
      <c r="BZK215" s="129"/>
      <c r="BZL215" s="129"/>
      <c r="BZM215" s="129"/>
      <c r="BZN215" s="129"/>
      <c r="BZO215" s="129"/>
      <c r="BZP215" s="129"/>
      <c r="BZQ215" s="129"/>
      <c r="BZR215" s="129"/>
      <c r="BZS215" s="129"/>
      <c r="BZT215" s="129"/>
      <c r="BZU215" s="129"/>
      <c r="BZV215" s="129"/>
      <c r="BZW215" s="129"/>
      <c r="BZX215" s="129"/>
      <c r="BZY215" s="129"/>
      <c r="BZZ215" s="129"/>
      <c r="CAA215" s="129"/>
      <c r="CAB215" s="129"/>
      <c r="CAC215" s="129"/>
      <c r="CAD215" s="129"/>
      <c r="CAE215" s="129"/>
      <c r="CAF215" s="129"/>
      <c r="CAG215" s="129"/>
      <c r="CAH215" s="129"/>
      <c r="CAI215" s="129"/>
      <c r="CAJ215" s="129"/>
      <c r="CAK215" s="129"/>
      <c r="CAL215" s="129"/>
      <c r="CAM215" s="129"/>
      <c r="CAN215" s="129"/>
      <c r="CAO215" s="129"/>
      <c r="CAP215" s="129"/>
      <c r="CAQ215" s="129"/>
      <c r="CAR215" s="129"/>
      <c r="CAS215" s="129"/>
      <c r="CAT215" s="129"/>
      <c r="CAU215" s="129"/>
      <c r="CAV215" s="129"/>
      <c r="CAW215" s="129"/>
      <c r="CAX215" s="129"/>
      <c r="CAY215" s="129"/>
      <c r="CAZ215" s="129"/>
      <c r="CBA215" s="129"/>
      <c r="CBB215" s="129"/>
      <c r="CBC215" s="129"/>
      <c r="CBD215" s="129"/>
      <c r="CBE215" s="129"/>
      <c r="CBF215" s="129"/>
      <c r="CBG215" s="129"/>
      <c r="CBH215" s="129"/>
      <c r="CBI215" s="129"/>
      <c r="CBJ215" s="129"/>
      <c r="CBK215" s="129"/>
      <c r="CBL215" s="129"/>
      <c r="CBM215" s="129"/>
      <c r="CBN215" s="129"/>
      <c r="CBO215" s="129"/>
      <c r="CBP215" s="129"/>
      <c r="CBQ215" s="129"/>
      <c r="CBR215" s="129"/>
      <c r="CBS215" s="129"/>
      <c r="CBT215" s="129"/>
      <c r="CBU215" s="129"/>
      <c r="CBV215" s="129"/>
      <c r="CBW215" s="129"/>
      <c r="CBX215" s="129"/>
      <c r="CBY215" s="129"/>
      <c r="CBZ215" s="129"/>
      <c r="CCA215" s="129"/>
      <c r="CCB215" s="129"/>
      <c r="CCC215" s="129"/>
      <c r="CCD215" s="129"/>
      <c r="CCE215" s="129"/>
      <c r="CCF215" s="129"/>
      <c r="CCG215" s="129"/>
      <c r="CCH215" s="129"/>
      <c r="CCI215" s="129"/>
      <c r="CCJ215" s="129"/>
      <c r="CCK215" s="129"/>
      <c r="CCL215" s="129"/>
      <c r="CCM215" s="129"/>
      <c r="CCN215" s="129"/>
      <c r="CCO215" s="129"/>
      <c r="CCP215" s="129"/>
      <c r="CCQ215" s="129"/>
      <c r="CCR215" s="129"/>
      <c r="CCS215" s="129"/>
      <c r="CCT215" s="129"/>
      <c r="CCU215" s="129"/>
      <c r="CCV215" s="129"/>
      <c r="CCW215" s="129"/>
      <c r="CCX215" s="129"/>
      <c r="CCY215" s="129"/>
      <c r="CCZ215" s="129"/>
      <c r="CDA215" s="129"/>
      <c r="CDB215" s="129"/>
      <c r="CDC215" s="129"/>
      <c r="CDD215" s="129"/>
      <c r="CDE215" s="129"/>
      <c r="CDF215" s="129"/>
      <c r="CDG215" s="129"/>
      <c r="CDH215" s="129"/>
      <c r="CDI215" s="129"/>
      <c r="CDJ215" s="129"/>
      <c r="CDK215" s="129"/>
      <c r="CDL215" s="129"/>
      <c r="CDM215" s="129"/>
      <c r="CDN215" s="129"/>
      <c r="CDO215" s="129"/>
      <c r="CDP215" s="129"/>
      <c r="CDQ215" s="129"/>
      <c r="CDR215" s="129"/>
      <c r="CDS215" s="129"/>
      <c r="CDT215" s="129"/>
      <c r="CDU215" s="129"/>
      <c r="CDV215" s="129"/>
      <c r="CDW215" s="129"/>
      <c r="CDX215" s="129"/>
      <c r="CDY215" s="129"/>
      <c r="CDZ215" s="129"/>
      <c r="CEA215" s="129"/>
      <c r="CEB215" s="129"/>
      <c r="CEC215" s="129"/>
      <c r="CED215" s="129"/>
      <c r="CEE215" s="129"/>
      <c r="CEF215" s="129"/>
      <c r="CEG215" s="129"/>
      <c r="CEH215" s="129"/>
      <c r="CEI215" s="129"/>
      <c r="CEJ215" s="129"/>
      <c r="CEK215" s="129"/>
      <c r="CEL215" s="129"/>
      <c r="CEM215" s="129"/>
      <c r="CEN215" s="129"/>
      <c r="CEO215" s="129"/>
      <c r="CEP215" s="129"/>
      <c r="CEQ215" s="129"/>
      <c r="CER215" s="129"/>
      <c r="CES215" s="129"/>
      <c r="CET215" s="129"/>
      <c r="CEU215" s="129"/>
      <c r="CEV215" s="129"/>
      <c r="CEW215" s="129"/>
      <c r="CEX215" s="129"/>
      <c r="CEY215" s="129"/>
      <c r="CEZ215" s="129"/>
      <c r="CFA215" s="129"/>
      <c r="CFB215" s="129"/>
      <c r="CFC215" s="129"/>
      <c r="CFD215" s="129"/>
      <c r="CFE215" s="129"/>
      <c r="CFF215" s="129"/>
      <c r="CFG215" s="129"/>
      <c r="CFH215" s="129"/>
      <c r="CFI215" s="129"/>
      <c r="CFJ215" s="129"/>
      <c r="CFK215" s="129"/>
      <c r="CFL215" s="129"/>
      <c r="CFM215" s="129"/>
      <c r="CFN215" s="129"/>
      <c r="CFO215" s="129"/>
      <c r="CFP215" s="129"/>
      <c r="CFQ215" s="129"/>
      <c r="CFR215" s="129"/>
      <c r="CFS215" s="129"/>
      <c r="CFT215" s="129"/>
      <c r="CFU215" s="129"/>
      <c r="CFV215" s="129"/>
      <c r="CFW215" s="129"/>
      <c r="CFX215" s="129"/>
      <c r="CFY215" s="129"/>
      <c r="CFZ215" s="129"/>
      <c r="CGA215" s="129"/>
      <c r="CGB215" s="129"/>
      <c r="CGC215" s="129"/>
      <c r="CGD215" s="129"/>
      <c r="CGE215" s="129"/>
      <c r="CGF215" s="129"/>
      <c r="CGG215" s="129"/>
      <c r="CGH215" s="129"/>
      <c r="CGI215" s="129"/>
      <c r="CGJ215" s="129"/>
      <c r="CGK215" s="129"/>
      <c r="CGL215" s="129"/>
      <c r="CGM215" s="129"/>
      <c r="CGN215" s="129"/>
      <c r="CGO215" s="129"/>
      <c r="CGP215" s="129"/>
      <c r="CGQ215" s="129"/>
      <c r="CGR215" s="129"/>
      <c r="CGS215" s="129"/>
      <c r="CGT215" s="129"/>
      <c r="CGU215" s="129"/>
      <c r="CGV215" s="129"/>
      <c r="CGW215" s="129"/>
      <c r="CGX215" s="129"/>
      <c r="CGY215" s="129"/>
      <c r="CGZ215" s="129"/>
      <c r="CHA215" s="129"/>
      <c r="CHB215" s="129"/>
      <c r="CHC215" s="129"/>
      <c r="CHD215" s="129"/>
      <c r="CHE215" s="129"/>
      <c r="CHF215" s="129"/>
      <c r="CHG215" s="129"/>
      <c r="CHH215" s="129"/>
      <c r="CHI215" s="129"/>
      <c r="CHJ215" s="129"/>
      <c r="CHK215" s="129"/>
      <c r="CHL215" s="129"/>
      <c r="CHM215" s="129"/>
      <c r="CHN215" s="129"/>
      <c r="CHO215" s="129"/>
      <c r="CHP215" s="129"/>
      <c r="CHQ215" s="129"/>
      <c r="CHR215" s="129"/>
      <c r="CHS215" s="129"/>
      <c r="CHT215" s="129"/>
      <c r="CHU215" s="129"/>
      <c r="CHV215" s="129"/>
      <c r="CHW215" s="129"/>
      <c r="CHX215" s="129"/>
      <c r="CHY215" s="129"/>
      <c r="CHZ215" s="129"/>
      <c r="CIA215" s="129"/>
      <c r="CIB215" s="129"/>
      <c r="CIC215" s="129"/>
      <c r="CID215" s="129"/>
      <c r="CIE215" s="129"/>
      <c r="CIF215" s="129"/>
      <c r="CIG215" s="129"/>
      <c r="CIH215" s="129"/>
      <c r="CII215" s="129"/>
      <c r="CIJ215" s="129"/>
      <c r="CIK215" s="129"/>
      <c r="CIL215" s="129"/>
      <c r="CIM215" s="129"/>
      <c r="CIN215" s="129"/>
      <c r="CIO215" s="129"/>
      <c r="CIP215" s="129"/>
      <c r="CIQ215" s="129"/>
      <c r="CIR215" s="129"/>
      <c r="CIS215" s="129"/>
      <c r="CIT215" s="129"/>
      <c r="CIU215" s="129"/>
      <c r="CIV215" s="129"/>
      <c r="CIW215" s="129"/>
      <c r="CIX215" s="129"/>
      <c r="CIY215" s="129"/>
      <c r="CIZ215" s="129"/>
      <c r="CJA215" s="129"/>
      <c r="CJB215" s="129"/>
      <c r="CJC215" s="129"/>
      <c r="CJD215" s="129"/>
      <c r="CJE215" s="129"/>
      <c r="CJF215" s="129"/>
      <c r="CJG215" s="129"/>
      <c r="CJH215" s="129"/>
      <c r="CJI215" s="129"/>
      <c r="CJJ215" s="129"/>
      <c r="CJK215" s="129"/>
      <c r="CJL215" s="129"/>
      <c r="CJM215" s="129"/>
      <c r="CJN215" s="129"/>
      <c r="CJO215" s="129"/>
      <c r="CJP215" s="129"/>
      <c r="CJQ215" s="129"/>
      <c r="CJR215" s="129"/>
      <c r="CJS215" s="129"/>
      <c r="CJT215" s="129"/>
      <c r="CJU215" s="129"/>
      <c r="CJV215" s="129"/>
      <c r="CJW215" s="129"/>
      <c r="CJX215" s="129"/>
      <c r="CJY215" s="129"/>
      <c r="CJZ215" s="129"/>
      <c r="CKA215" s="129"/>
      <c r="CKB215" s="129"/>
      <c r="CKC215" s="129"/>
      <c r="CKD215" s="129"/>
      <c r="CKE215" s="129"/>
      <c r="CKF215" s="129"/>
      <c r="CKG215" s="129"/>
      <c r="CKH215" s="129"/>
      <c r="CKI215" s="129"/>
      <c r="CKJ215" s="129"/>
      <c r="CKK215" s="129"/>
      <c r="CKL215" s="129"/>
      <c r="CKM215" s="129"/>
      <c r="CKN215" s="129"/>
      <c r="CKO215" s="129"/>
      <c r="CKP215" s="129"/>
      <c r="CKQ215" s="129"/>
      <c r="CKR215" s="129"/>
      <c r="CKS215" s="129"/>
      <c r="CKT215" s="129"/>
      <c r="CKU215" s="129"/>
      <c r="CKV215" s="129"/>
      <c r="CKW215" s="129"/>
      <c r="CKX215" s="129"/>
      <c r="CKY215" s="129"/>
      <c r="CKZ215" s="129"/>
      <c r="CLA215" s="129"/>
      <c r="CLB215" s="129"/>
      <c r="CLC215" s="129"/>
      <c r="CLD215" s="129"/>
      <c r="CLE215" s="129"/>
      <c r="CLF215" s="129"/>
      <c r="CLG215" s="129"/>
      <c r="CLH215" s="129"/>
      <c r="CLI215" s="129"/>
      <c r="CLJ215" s="129"/>
      <c r="CLK215" s="129"/>
      <c r="CLL215" s="129"/>
      <c r="CLM215" s="129"/>
      <c r="CLN215" s="129"/>
      <c r="CLO215" s="129"/>
      <c r="CLP215" s="129"/>
      <c r="CLQ215" s="129"/>
      <c r="CLR215" s="129"/>
      <c r="CLS215" s="129"/>
      <c r="CLT215" s="129"/>
      <c r="CLU215" s="129"/>
      <c r="CLV215" s="129"/>
      <c r="CLW215" s="129"/>
      <c r="CLX215" s="129"/>
      <c r="CLY215" s="129"/>
      <c r="CLZ215" s="129"/>
      <c r="CMA215" s="129"/>
      <c r="CMB215" s="129"/>
      <c r="CMC215" s="129"/>
      <c r="CMD215" s="129"/>
      <c r="CME215" s="129"/>
      <c r="CMF215" s="129"/>
      <c r="CMG215" s="129"/>
      <c r="CMH215" s="129"/>
      <c r="CMI215" s="129"/>
      <c r="CMJ215" s="129"/>
      <c r="CMK215" s="129"/>
      <c r="CML215" s="129"/>
      <c r="CMM215" s="129"/>
      <c r="CMN215" s="129"/>
      <c r="CMO215" s="129"/>
      <c r="CMP215" s="129"/>
      <c r="CMQ215" s="129"/>
      <c r="CMR215" s="129"/>
      <c r="CMS215" s="129"/>
      <c r="CMT215" s="129"/>
      <c r="CMU215" s="129"/>
      <c r="CMV215" s="129"/>
      <c r="CMW215" s="129"/>
      <c r="CMX215" s="129"/>
      <c r="CMY215" s="129"/>
      <c r="CMZ215" s="129"/>
      <c r="CNA215" s="129"/>
      <c r="CNB215" s="129"/>
      <c r="CNC215" s="129"/>
      <c r="CND215" s="129"/>
      <c r="CNE215" s="129"/>
      <c r="CNF215" s="129"/>
      <c r="CNG215" s="129"/>
      <c r="CNH215" s="129"/>
      <c r="CNI215" s="129"/>
      <c r="CNJ215" s="129"/>
      <c r="CNK215" s="129"/>
      <c r="CNL215" s="129"/>
      <c r="CNM215" s="129"/>
      <c r="CNN215" s="129"/>
      <c r="CNO215" s="129"/>
      <c r="CNP215" s="129"/>
      <c r="CNQ215" s="129"/>
      <c r="CNR215" s="129"/>
      <c r="CNS215" s="129"/>
      <c r="CNT215" s="129"/>
      <c r="CNU215" s="129"/>
      <c r="CNV215" s="129"/>
      <c r="CNW215" s="129"/>
      <c r="CNX215" s="129"/>
      <c r="CNY215" s="129"/>
      <c r="CNZ215" s="129"/>
      <c r="COA215" s="129"/>
      <c r="COB215" s="129"/>
      <c r="COC215" s="129"/>
      <c r="COD215" s="129"/>
      <c r="COE215" s="129"/>
      <c r="COF215" s="129"/>
      <c r="COG215" s="129"/>
      <c r="COH215" s="129"/>
      <c r="COI215" s="129"/>
      <c r="COJ215" s="129"/>
      <c r="COK215" s="129"/>
      <c r="COL215" s="129"/>
      <c r="COM215" s="129"/>
      <c r="CON215" s="129"/>
      <c r="COO215" s="129"/>
      <c r="COP215" s="129"/>
      <c r="COQ215" s="129"/>
      <c r="COR215" s="129"/>
      <c r="COS215" s="129"/>
      <c r="COT215" s="129"/>
      <c r="COU215" s="129"/>
      <c r="COV215" s="129"/>
      <c r="COW215" s="129"/>
      <c r="COX215" s="129"/>
      <c r="COY215" s="129"/>
      <c r="COZ215" s="129"/>
      <c r="CPA215" s="129"/>
      <c r="CPB215" s="129"/>
      <c r="CPC215" s="129"/>
      <c r="CPD215" s="129"/>
      <c r="CPE215" s="129"/>
      <c r="CPF215" s="129"/>
      <c r="CPG215" s="129"/>
      <c r="CPH215" s="129"/>
      <c r="CPI215" s="129"/>
      <c r="CPJ215" s="129"/>
      <c r="CPK215" s="129"/>
      <c r="CPL215" s="129"/>
      <c r="CPM215" s="129"/>
      <c r="CPN215" s="129"/>
      <c r="CPO215" s="129"/>
      <c r="CPP215" s="129"/>
      <c r="CPQ215" s="129"/>
      <c r="CPR215" s="129"/>
      <c r="CPS215" s="129"/>
      <c r="CPT215" s="129"/>
      <c r="CPU215" s="129"/>
      <c r="CPV215" s="129"/>
      <c r="CPW215" s="129"/>
      <c r="CPX215" s="129"/>
      <c r="CPY215" s="129"/>
      <c r="CPZ215" s="129"/>
      <c r="CQA215" s="129"/>
      <c r="CQB215" s="129"/>
      <c r="CQC215" s="129"/>
      <c r="CQD215" s="129"/>
      <c r="CQE215" s="129"/>
      <c r="CQF215" s="129"/>
      <c r="CQG215" s="129"/>
      <c r="CQH215" s="129"/>
      <c r="CQI215" s="129"/>
      <c r="CQJ215" s="129"/>
      <c r="CQK215" s="129"/>
      <c r="CQL215" s="129"/>
      <c r="CQM215" s="129"/>
      <c r="CQN215" s="129"/>
      <c r="CQO215" s="129"/>
      <c r="CQP215" s="129"/>
      <c r="CQQ215" s="129"/>
      <c r="CQR215" s="129"/>
      <c r="CQS215" s="129"/>
      <c r="CQT215" s="129"/>
      <c r="CQU215" s="129"/>
      <c r="CQV215" s="129"/>
      <c r="CQW215" s="129"/>
      <c r="CQX215" s="129"/>
      <c r="CQY215" s="129"/>
      <c r="CQZ215" s="129"/>
      <c r="CRA215" s="129"/>
      <c r="CRB215" s="129"/>
      <c r="CRC215" s="129"/>
      <c r="CRD215" s="129"/>
      <c r="CRE215" s="129"/>
      <c r="CRF215" s="129"/>
      <c r="CRG215" s="129"/>
      <c r="CRH215" s="129"/>
      <c r="CRI215" s="129"/>
      <c r="CRJ215" s="129"/>
      <c r="CRK215" s="129"/>
      <c r="CRL215" s="129"/>
      <c r="CRM215" s="129"/>
      <c r="CRN215" s="129"/>
      <c r="CRO215" s="129"/>
      <c r="CRP215" s="129"/>
      <c r="CRQ215" s="129"/>
      <c r="CRR215" s="129"/>
      <c r="CRS215" s="129"/>
      <c r="CRT215" s="129"/>
      <c r="CRU215" s="129"/>
      <c r="CRV215" s="129"/>
      <c r="CRW215" s="129"/>
      <c r="CRX215" s="129"/>
      <c r="CRY215" s="129"/>
      <c r="CRZ215" s="129"/>
      <c r="CSA215" s="129"/>
      <c r="CSB215" s="129"/>
      <c r="CSC215" s="129"/>
      <c r="CSD215" s="129"/>
      <c r="CSE215" s="129"/>
      <c r="CSF215" s="129"/>
      <c r="CSG215" s="129"/>
      <c r="CSH215" s="129"/>
      <c r="CSI215" s="129"/>
      <c r="CSJ215" s="129"/>
      <c r="CSK215" s="129"/>
      <c r="CSL215" s="129"/>
      <c r="CSM215" s="129"/>
      <c r="CSN215" s="129"/>
      <c r="CSO215" s="129"/>
      <c r="CSP215" s="129"/>
      <c r="CSQ215" s="129"/>
      <c r="CSR215" s="129"/>
      <c r="CSS215" s="129"/>
      <c r="CST215" s="129"/>
      <c r="CSU215" s="129"/>
      <c r="CSV215" s="129"/>
      <c r="CSW215" s="129"/>
      <c r="CSX215" s="129"/>
      <c r="CSY215" s="129"/>
      <c r="CSZ215" s="129"/>
      <c r="CTA215" s="129"/>
      <c r="CTB215" s="129"/>
      <c r="CTC215" s="129"/>
      <c r="CTD215" s="129"/>
      <c r="CTE215" s="129"/>
      <c r="CTF215" s="129"/>
      <c r="CTG215" s="129"/>
      <c r="CTH215" s="129"/>
      <c r="CTI215" s="129"/>
      <c r="CTJ215" s="129"/>
      <c r="CTK215" s="129"/>
      <c r="CTL215" s="129"/>
      <c r="CTM215" s="129"/>
      <c r="CTN215" s="129"/>
      <c r="CTO215" s="129"/>
      <c r="CTP215" s="129"/>
      <c r="CTQ215" s="129"/>
      <c r="CTR215" s="129"/>
      <c r="CTS215" s="129"/>
      <c r="CTT215" s="129"/>
      <c r="CTU215" s="129"/>
      <c r="CTV215" s="129"/>
      <c r="CTW215" s="129"/>
      <c r="CTX215" s="129"/>
      <c r="CTY215" s="129"/>
      <c r="CTZ215" s="129"/>
      <c r="CUA215" s="129"/>
      <c r="CUB215" s="129"/>
      <c r="CUC215" s="129"/>
      <c r="CUD215" s="129"/>
      <c r="CUE215" s="129"/>
      <c r="CUF215" s="129"/>
      <c r="CUG215" s="129"/>
      <c r="CUH215" s="129"/>
      <c r="CUI215" s="129"/>
      <c r="CUJ215" s="129"/>
      <c r="CUK215" s="129"/>
      <c r="CUL215" s="129"/>
      <c r="CUM215" s="129"/>
      <c r="CUN215" s="129"/>
      <c r="CUO215" s="129"/>
      <c r="CUP215" s="129"/>
      <c r="CUQ215" s="129"/>
      <c r="CUR215" s="129"/>
      <c r="CUS215" s="129"/>
      <c r="CUT215" s="129"/>
      <c r="CUU215" s="129"/>
      <c r="CUV215" s="129"/>
      <c r="CUW215" s="129"/>
      <c r="CUX215" s="129"/>
      <c r="CUY215" s="129"/>
      <c r="CUZ215" s="129"/>
      <c r="CVA215" s="129"/>
      <c r="CVB215" s="129"/>
      <c r="CVC215" s="129"/>
      <c r="CVD215" s="129"/>
      <c r="CVE215" s="129"/>
      <c r="CVF215" s="129"/>
      <c r="CVG215" s="129"/>
      <c r="CVH215" s="129"/>
      <c r="CVI215" s="129"/>
      <c r="CVJ215" s="129"/>
      <c r="CVK215" s="129"/>
      <c r="CVL215" s="129"/>
      <c r="CVM215" s="129"/>
      <c r="CVN215" s="129"/>
      <c r="CVO215" s="129"/>
      <c r="CVP215" s="129"/>
      <c r="CVQ215" s="129"/>
      <c r="CVR215" s="129"/>
      <c r="CVS215" s="129"/>
      <c r="CVT215" s="129"/>
      <c r="CVU215" s="129"/>
      <c r="CVV215" s="129"/>
      <c r="CVW215" s="129"/>
      <c r="CVX215" s="129"/>
      <c r="CVY215" s="129"/>
      <c r="CVZ215" s="129"/>
      <c r="CWA215" s="129"/>
      <c r="CWB215" s="129"/>
      <c r="CWC215" s="129"/>
      <c r="CWD215" s="129"/>
      <c r="CWE215" s="129"/>
      <c r="CWF215" s="129"/>
      <c r="CWG215" s="129"/>
      <c r="CWH215" s="129"/>
      <c r="CWI215" s="129"/>
      <c r="CWJ215" s="129"/>
      <c r="CWK215" s="129"/>
      <c r="CWL215" s="129"/>
      <c r="CWM215" s="129"/>
      <c r="CWN215" s="129"/>
      <c r="CWO215" s="129"/>
      <c r="CWP215" s="129"/>
      <c r="CWQ215" s="129"/>
      <c r="CWR215" s="129"/>
      <c r="CWS215" s="129"/>
      <c r="CWT215" s="129"/>
      <c r="CWU215" s="129"/>
      <c r="CWV215" s="129"/>
      <c r="CWW215" s="129"/>
      <c r="CWX215" s="129"/>
      <c r="CWY215" s="129"/>
      <c r="CWZ215" s="129"/>
      <c r="CXA215" s="129"/>
      <c r="CXB215" s="129"/>
      <c r="CXC215" s="129"/>
      <c r="CXD215" s="129"/>
      <c r="CXE215" s="129"/>
      <c r="CXF215" s="129"/>
      <c r="CXG215" s="129"/>
      <c r="CXH215" s="129"/>
      <c r="CXI215" s="129"/>
      <c r="CXJ215" s="129"/>
      <c r="CXK215" s="129"/>
      <c r="CXL215" s="129"/>
      <c r="CXM215" s="129"/>
      <c r="CXN215" s="129"/>
      <c r="CXO215" s="129"/>
      <c r="CXP215" s="129"/>
      <c r="CXQ215" s="129"/>
      <c r="CXR215" s="129"/>
      <c r="CXS215" s="129"/>
      <c r="CXT215" s="129"/>
      <c r="CXU215" s="129"/>
      <c r="CXV215" s="129"/>
      <c r="CXW215" s="129"/>
      <c r="CXX215" s="129"/>
      <c r="CXY215" s="129"/>
      <c r="CXZ215" s="129"/>
      <c r="CYA215" s="129"/>
      <c r="CYB215" s="129"/>
      <c r="CYC215" s="129"/>
      <c r="CYD215" s="129"/>
      <c r="CYE215" s="129"/>
      <c r="CYF215" s="129"/>
      <c r="CYG215" s="129"/>
      <c r="CYH215" s="129"/>
      <c r="CYI215" s="129"/>
      <c r="CYJ215" s="129"/>
      <c r="CYK215" s="129"/>
      <c r="CYL215" s="129"/>
      <c r="CYM215" s="129"/>
      <c r="CYN215" s="129"/>
      <c r="CYO215" s="129"/>
      <c r="CYP215" s="129"/>
      <c r="CYQ215" s="129"/>
      <c r="CYR215" s="129"/>
      <c r="CYS215" s="129"/>
      <c r="CYT215" s="129"/>
      <c r="CYU215" s="129"/>
      <c r="CYV215" s="129"/>
      <c r="CYW215" s="129"/>
      <c r="CYX215" s="129"/>
      <c r="CYY215" s="129"/>
      <c r="CYZ215" s="129"/>
      <c r="CZA215" s="129"/>
      <c r="CZB215" s="129"/>
      <c r="CZC215" s="129"/>
      <c r="CZD215" s="129"/>
      <c r="CZE215" s="129"/>
      <c r="CZF215" s="129"/>
      <c r="CZG215" s="129"/>
      <c r="CZH215" s="129"/>
      <c r="CZI215" s="129"/>
      <c r="CZJ215" s="129"/>
      <c r="CZK215" s="129"/>
      <c r="CZL215" s="129"/>
      <c r="CZM215" s="129"/>
      <c r="CZN215" s="129"/>
      <c r="CZO215" s="129"/>
      <c r="CZP215" s="129"/>
      <c r="CZQ215" s="129"/>
      <c r="CZR215" s="129"/>
      <c r="CZS215" s="129"/>
      <c r="CZT215" s="129"/>
      <c r="CZU215" s="129"/>
      <c r="CZV215" s="129"/>
      <c r="CZW215" s="129"/>
      <c r="CZX215" s="129"/>
      <c r="CZY215" s="129"/>
      <c r="CZZ215" s="129"/>
      <c r="DAA215" s="129"/>
      <c r="DAB215" s="129"/>
      <c r="DAC215" s="129"/>
      <c r="DAD215" s="129"/>
      <c r="DAE215" s="129"/>
      <c r="DAF215" s="129"/>
      <c r="DAG215" s="129"/>
      <c r="DAH215" s="129"/>
      <c r="DAI215" s="129"/>
      <c r="DAJ215" s="129"/>
      <c r="DAK215" s="129"/>
      <c r="DAL215" s="129"/>
      <c r="DAM215" s="129"/>
      <c r="DAN215" s="129"/>
      <c r="DAO215" s="129"/>
      <c r="DAP215" s="129"/>
      <c r="DAQ215" s="129"/>
      <c r="DAR215" s="129"/>
      <c r="DAS215" s="129"/>
      <c r="DAT215" s="129"/>
      <c r="DAU215" s="129"/>
      <c r="DAV215" s="129"/>
      <c r="DAW215" s="129"/>
      <c r="DAX215" s="129"/>
      <c r="DAY215" s="129"/>
      <c r="DAZ215" s="129"/>
      <c r="DBA215" s="129"/>
      <c r="DBB215" s="129"/>
      <c r="DBC215" s="129"/>
      <c r="DBD215" s="129"/>
      <c r="DBE215" s="129"/>
      <c r="DBF215" s="129"/>
      <c r="DBG215" s="129"/>
      <c r="DBH215" s="129"/>
      <c r="DBI215" s="129"/>
      <c r="DBJ215" s="129"/>
      <c r="DBK215" s="129"/>
      <c r="DBL215" s="129"/>
      <c r="DBM215" s="129"/>
      <c r="DBN215" s="129"/>
      <c r="DBO215" s="129"/>
      <c r="DBP215" s="129"/>
      <c r="DBQ215" s="129"/>
      <c r="DBR215" s="129"/>
      <c r="DBS215" s="129"/>
      <c r="DBT215" s="129"/>
      <c r="DBU215" s="129"/>
      <c r="DBV215" s="129"/>
      <c r="DBW215" s="129"/>
      <c r="DBX215" s="129"/>
      <c r="DBY215" s="129"/>
      <c r="DBZ215" s="129"/>
      <c r="DCA215" s="129"/>
      <c r="DCB215" s="129"/>
      <c r="DCC215" s="129"/>
      <c r="DCD215" s="129"/>
      <c r="DCE215" s="129"/>
      <c r="DCF215" s="129"/>
      <c r="DCG215" s="129"/>
      <c r="DCH215" s="129"/>
      <c r="DCI215" s="129"/>
      <c r="DCJ215" s="129"/>
      <c r="DCK215" s="129"/>
      <c r="DCL215" s="129"/>
      <c r="DCM215" s="129"/>
      <c r="DCN215" s="129"/>
      <c r="DCO215" s="129"/>
      <c r="DCP215" s="129"/>
      <c r="DCQ215" s="129"/>
      <c r="DCR215" s="129"/>
      <c r="DCS215" s="129"/>
      <c r="DCT215" s="129"/>
      <c r="DCU215" s="129"/>
      <c r="DCV215" s="129"/>
      <c r="DCW215" s="129"/>
      <c r="DCX215" s="129"/>
      <c r="DCY215" s="129"/>
      <c r="DCZ215" s="129"/>
      <c r="DDA215" s="129"/>
      <c r="DDB215" s="129"/>
      <c r="DDC215" s="129"/>
      <c r="DDD215" s="129"/>
      <c r="DDE215" s="129"/>
      <c r="DDF215" s="129"/>
      <c r="DDG215" s="129"/>
      <c r="DDH215" s="129"/>
      <c r="DDI215" s="129"/>
      <c r="DDJ215" s="129"/>
      <c r="DDK215" s="129"/>
      <c r="DDL215" s="129"/>
      <c r="DDM215" s="129"/>
      <c r="DDN215" s="129"/>
      <c r="DDO215" s="129"/>
      <c r="DDP215" s="129"/>
      <c r="DDQ215" s="129"/>
      <c r="DDR215" s="129"/>
      <c r="DDS215" s="129"/>
      <c r="DDT215" s="129"/>
      <c r="DDU215" s="129"/>
      <c r="DDV215" s="129"/>
      <c r="DDW215" s="129"/>
      <c r="DDX215" s="129"/>
      <c r="DDY215" s="129"/>
      <c r="DDZ215" s="129"/>
      <c r="DEA215" s="129"/>
      <c r="DEB215" s="129"/>
      <c r="DEC215" s="129"/>
      <c r="DED215" s="129"/>
      <c r="DEE215" s="129"/>
      <c r="DEF215" s="129"/>
      <c r="DEG215" s="129"/>
      <c r="DEH215" s="129"/>
      <c r="DEI215" s="129"/>
      <c r="DEJ215" s="129"/>
      <c r="DEK215" s="129"/>
      <c r="DEL215" s="129"/>
      <c r="DEM215" s="129"/>
      <c r="DEN215" s="129"/>
      <c r="DEO215" s="129"/>
      <c r="DEP215" s="129"/>
      <c r="DEQ215" s="129"/>
      <c r="DER215" s="129"/>
      <c r="DES215" s="129"/>
      <c r="DET215" s="129"/>
      <c r="DEU215" s="129"/>
      <c r="DEV215" s="129"/>
      <c r="DEW215" s="129"/>
      <c r="DEX215" s="129"/>
      <c r="DEY215" s="129"/>
      <c r="DEZ215" s="129"/>
      <c r="DFA215" s="129"/>
      <c r="DFB215" s="129"/>
      <c r="DFC215" s="129"/>
      <c r="DFD215" s="129"/>
      <c r="DFE215" s="129"/>
      <c r="DFF215" s="129"/>
      <c r="DFG215" s="129"/>
      <c r="DFH215" s="129"/>
      <c r="DFI215" s="129"/>
      <c r="DFJ215" s="129"/>
      <c r="DFK215" s="129"/>
      <c r="DFL215" s="129"/>
      <c r="DFM215" s="129"/>
      <c r="DFN215" s="129"/>
      <c r="DFO215" s="129"/>
      <c r="DFP215" s="129"/>
      <c r="DFQ215" s="129"/>
      <c r="DFR215" s="129"/>
      <c r="DFS215" s="129"/>
      <c r="DFT215" s="129"/>
      <c r="DFU215" s="129"/>
      <c r="DFV215" s="129"/>
      <c r="DFW215" s="129"/>
      <c r="DFX215" s="129"/>
      <c r="DFY215" s="129"/>
      <c r="DFZ215" s="129"/>
      <c r="DGA215" s="129"/>
      <c r="DGB215" s="129"/>
      <c r="DGC215" s="129"/>
      <c r="DGD215" s="129"/>
      <c r="DGE215" s="129"/>
      <c r="DGF215" s="129"/>
      <c r="DGG215" s="129"/>
      <c r="DGH215" s="129"/>
      <c r="DGI215" s="129"/>
      <c r="DGJ215" s="129"/>
      <c r="DGK215" s="129"/>
      <c r="DGL215" s="129"/>
      <c r="DGM215" s="129"/>
      <c r="DGN215" s="129"/>
      <c r="DGO215" s="129"/>
      <c r="DGP215" s="129"/>
      <c r="DGQ215" s="129"/>
      <c r="DGR215" s="129"/>
      <c r="DGS215" s="129"/>
      <c r="DGT215" s="129"/>
      <c r="DGU215" s="129"/>
      <c r="DGV215" s="129"/>
      <c r="DGW215" s="129"/>
      <c r="DGX215" s="129"/>
      <c r="DGY215" s="129"/>
      <c r="DGZ215" s="129"/>
      <c r="DHA215" s="129"/>
      <c r="DHB215" s="129"/>
      <c r="DHC215" s="129"/>
      <c r="DHD215" s="129"/>
      <c r="DHE215" s="129"/>
      <c r="DHF215" s="129"/>
      <c r="DHG215" s="129"/>
      <c r="DHH215" s="129"/>
      <c r="DHI215" s="129"/>
      <c r="DHJ215" s="129"/>
      <c r="DHK215" s="129"/>
      <c r="DHL215" s="129"/>
      <c r="DHM215" s="129"/>
      <c r="DHN215" s="129"/>
      <c r="DHO215" s="129"/>
      <c r="DHP215" s="129"/>
      <c r="DHQ215" s="129"/>
      <c r="DHR215" s="129"/>
      <c r="DHS215" s="129"/>
      <c r="DHT215" s="129"/>
      <c r="DHU215" s="129"/>
      <c r="DHV215" s="129"/>
      <c r="DHW215" s="129"/>
      <c r="DHX215" s="129"/>
      <c r="DHY215" s="129"/>
      <c r="DHZ215" s="129"/>
      <c r="DIA215" s="129"/>
      <c r="DIB215" s="129"/>
      <c r="DIC215" s="129"/>
      <c r="DID215" s="129"/>
      <c r="DIE215" s="129"/>
      <c r="DIF215" s="129"/>
      <c r="DIG215" s="129"/>
      <c r="DIH215" s="129"/>
      <c r="DII215" s="129"/>
      <c r="DIJ215" s="129"/>
      <c r="DIK215" s="129"/>
      <c r="DIL215" s="129"/>
      <c r="DIM215" s="129"/>
      <c r="DIN215" s="129"/>
      <c r="DIO215" s="129"/>
      <c r="DIP215" s="129"/>
      <c r="DIQ215" s="129"/>
      <c r="DIR215" s="129"/>
      <c r="DIS215" s="129"/>
      <c r="DIT215" s="129"/>
      <c r="DIU215" s="129"/>
      <c r="DIV215" s="129"/>
      <c r="DIW215" s="129"/>
      <c r="DIX215" s="129"/>
      <c r="DIY215" s="129"/>
      <c r="DIZ215" s="129"/>
      <c r="DJA215" s="129"/>
      <c r="DJB215" s="129"/>
      <c r="DJC215" s="129"/>
      <c r="DJD215" s="129"/>
      <c r="DJE215" s="129"/>
      <c r="DJF215" s="129"/>
      <c r="DJG215" s="129"/>
      <c r="DJH215" s="129"/>
      <c r="DJI215" s="129"/>
      <c r="DJJ215" s="129"/>
      <c r="DJK215" s="129"/>
      <c r="DJL215" s="129"/>
      <c r="DJM215" s="129"/>
      <c r="DJN215" s="129"/>
      <c r="DJO215" s="129"/>
      <c r="DJP215" s="129"/>
      <c r="DJQ215" s="129"/>
      <c r="DJR215" s="129"/>
      <c r="DJS215" s="129"/>
      <c r="DJT215" s="129"/>
      <c r="DJU215" s="129"/>
      <c r="DJV215" s="129"/>
      <c r="DJW215" s="129"/>
      <c r="DJX215" s="129"/>
      <c r="DJY215" s="129"/>
      <c r="DJZ215" s="129"/>
      <c r="DKA215" s="129"/>
      <c r="DKB215" s="129"/>
      <c r="DKC215" s="129"/>
      <c r="DKD215" s="129"/>
      <c r="DKE215" s="129"/>
      <c r="DKF215" s="129"/>
      <c r="DKG215" s="129"/>
      <c r="DKH215" s="129"/>
      <c r="DKI215" s="129"/>
      <c r="DKJ215" s="129"/>
      <c r="DKK215" s="129"/>
      <c r="DKL215" s="129"/>
      <c r="DKM215" s="129"/>
      <c r="DKN215" s="129"/>
      <c r="DKO215" s="129"/>
      <c r="DKP215" s="129"/>
      <c r="DKQ215" s="129"/>
      <c r="DKR215" s="129"/>
      <c r="DKS215" s="129"/>
      <c r="DKT215" s="129"/>
      <c r="DKU215" s="129"/>
      <c r="DKV215" s="129"/>
      <c r="DKW215" s="129"/>
      <c r="DKX215" s="129"/>
      <c r="DKY215" s="129"/>
      <c r="DKZ215" s="129"/>
      <c r="DLA215" s="129"/>
      <c r="DLB215" s="129"/>
      <c r="DLC215" s="129"/>
      <c r="DLD215" s="129"/>
      <c r="DLE215" s="129"/>
      <c r="DLF215" s="129"/>
      <c r="DLG215" s="129"/>
      <c r="DLH215" s="129"/>
      <c r="DLI215" s="129"/>
      <c r="DLJ215" s="129"/>
      <c r="DLK215" s="129"/>
      <c r="DLL215" s="129"/>
      <c r="DLM215" s="129"/>
      <c r="DLN215" s="129"/>
      <c r="DLO215" s="129"/>
      <c r="DLP215" s="129"/>
      <c r="DLQ215" s="129"/>
      <c r="DLR215" s="129"/>
      <c r="DLS215" s="129"/>
      <c r="DLT215" s="129"/>
      <c r="DLU215" s="129"/>
      <c r="DLV215" s="129"/>
      <c r="DLW215" s="129"/>
      <c r="DLX215" s="129"/>
      <c r="DLY215" s="129"/>
      <c r="DLZ215" s="129"/>
      <c r="DMA215" s="129"/>
      <c r="DMB215" s="129"/>
      <c r="DMC215" s="129"/>
      <c r="DMD215" s="129"/>
      <c r="DME215" s="129"/>
      <c r="DMF215" s="129"/>
      <c r="DMG215" s="129"/>
      <c r="DMH215" s="129"/>
      <c r="DMI215" s="129"/>
      <c r="DMJ215" s="129"/>
      <c r="DMK215" s="129"/>
      <c r="DML215" s="129"/>
      <c r="DMM215" s="129"/>
      <c r="DMN215" s="129"/>
      <c r="DMO215" s="129"/>
      <c r="DMP215" s="129"/>
      <c r="DMQ215" s="129"/>
      <c r="DMR215" s="129"/>
      <c r="DMS215" s="129"/>
      <c r="DMT215" s="129"/>
      <c r="DMU215" s="129"/>
      <c r="DMV215" s="129"/>
      <c r="DMW215" s="129"/>
      <c r="DMX215" s="129"/>
      <c r="DMY215" s="129"/>
      <c r="DMZ215" s="129"/>
      <c r="DNA215" s="129"/>
      <c r="DNB215" s="129"/>
      <c r="DNC215" s="129"/>
      <c r="DND215" s="129"/>
      <c r="DNE215" s="129"/>
      <c r="DNF215" s="129"/>
      <c r="DNG215" s="129"/>
      <c r="DNH215" s="129"/>
      <c r="DNI215" s="129"/>
      <c r="DNJ215" s="129"/>
      <c r="DNK215" s="129"/>
      <c r="DNL215" s="129"/>
      <c r="DNM215" s="129"/>
      <c r="DNN215" s="129"/>
      <c r="DNO215" s="129"/>
      <c r="DNP215" s="129"/>
      <c r="DNQ215" s="129"/>
      <c r="DNR215" s="129"/>
      <c r="DNS215" s="129"/>
      <c r="DNT215" s="129"/>
      <c r="DNU215" s="129"/>
      <c r="DNV215" s="129"/>
      <c r="DNW215" s="129"/>
      <c r="DNX215" s="129"/>
      <c r="DNY215" s="129"/>
      <c r="DNZ215" s="129"/>
      <c r="DOA215" s="129"/>
      <c r="DOB215" s="129"/>
      <c r="DOC215" s="129"/>
      <c r="DOD215" s="129"/>
      <c r="DOE215" s="129"/>
      <c r="DOF215" s="129"/>
      <c r="DOG215" s="129"/>
      <c r="DOH215" s="129"/>
      <c r="DOI215" s="129"/>
      <c r="DOJ215" s="129"/>
      <c r="DOK215" s="129"/>
      <c r="DOL215" s="129"/>
      <c r="DOM215" s="129"/>
      <c r="DON215" s="129"/>
      <c r="DOO215" s="129"/>
      <c r="DOP215" s="129"/>
      <c r="DOQ215" s="129"/>
      <c r="DOR215" s="129"/>
      <c r="DOS215" s="129"/>
      <c r="DOT215" s="129"/>
      <c r="DOU215" s="129"/>
      <c r="DOV215" s="129"/>
      <c r="DOW215" s="129"/>
      <c r="DOX215" s="129"/>
      <c r="DOY215" s="129"/>
      <c r="DOZ215" s="129"/>
      <c r="DPA215" s="129"/>
      <c r="DPB215" s="129"/>
      <c r="DPC215" s="129"/>
      <c r="DPD215" s="129"/>
      <c r="DPE215" s="129"/>
      <c r="DPF215" s="129"/>
      <c r="DPG215" s="129"/>
      <c r="DPH215" s="129"/>
      <c r="DPI215" s="129"/>
      <c r="DPJ215" s="129"/>
      <c r="DPK215" s="129"/>
      <c r="DPL215" s="129"/>
      <c r="DPM215" s="129"/>
      <c r="DPN215" s="129"/>
      <c r="DPO215" s="129"/>
      <c r="DPP215" s="129"/>
      <c r="DPQ215" s="129"/>
      <c r="DPR215" s="129"/>
      <c r="DPS215" s="129"/>
      <c r="DPT215" s="129"/>
      <c r="DPU215" s="129"/>
      <c r="DPV215" s="129"/>
      <c r="DPW215" s="129"/>
      <c r="DPX215" s="129"/>
      <c r="DPY215" s="129"/>
      <c r="DPZ215" s="129"/>
      <c r="DQA215" s="129"/>
      <c r="DQB215" s="129"/>
      <c r="DQC215" s="129"/>
      <c r="DQD215" s="129"/>
      <c r="DQE215" s="129"/>
      <c r="DQF215" s="129"/>
      <c r="DQG215" s="129"/>
      <c r="DQH215" s="129"/>
      <c r="DQI215" s="129"/>
      <c r="DQJ215" s="129"/>
      <c r="DQK215" s="129"/>
      <c r="DQL215" s="129"/>
      <c r="DQM215" s="129"/>
      <c r="DQN215" s="129"/>
      <c r="DQO215" s="129"/>
      <c r="DQP215" s="129"/>
      <c r="DQQ215" s="129"/>
      <c r="DQR215" s="129"/>
      <c r="DQS215" s="129"/>
      <c r="DQT215" s="129"/>
      <c r="DQU215" s="129"/>
      <c r="DQV215" s="129"/>
      <c r="DQW215" s="129"/>
      <c r="DQX215" s="129"/>
      <c r="DQY215" s="129"/>
      <c r="DQZ215" s="129"/>
      <c r="DRA215" s="129"/>
      <c r="DRB215" s="129"/>
      <c r="DRC215" s="129"/>
      <c r="DRD215" s="129"/>
      <c r="DRE215" s="129"/>
      <c r="DRF215" s="129"/>
      <c r="DRG215" s="129"/>
      <c r="DRH215" s="129"/>
      <c r="DRI215" s="129"/>
      <c r="DRJ215" s="129"/>
      <c r="DRK215" s="129"/>
      <c r="DRL215" s="129"/>
      <c r="DRM215" s="129"/>
      <c r="DRN215" s="129"/>
      <c r="DRO215" s="129"/>
      <c r="DRP215" s="129"/>
      <c r="DRQ215" s="129"/>
      <c r="DRR215" s="129"/>
      <c r="DRS215" s="129"/>
      <c r="DRT215" s="129"/>
      <c r="DRU215" s="129"/>
      <c r="DRV215" s="129"/>
      <c r="DRW215" s="129"/>
      <c r="DRX215" s="129"/>
      <c r="DRY215" s="129"/>
      <c r="DRZ215" s="129"/>
      <c r="DSA215" s="129"/>
      <c r="DSB215" s="129"/>
      <c r="DSC215" s="129"/>
      <c r="DSD215" s="129"/>
      <c r="DSE215" s="129"/>
      <c r="DSF215" s="129"/>
      <c r="DSG215" s="129"/>
      <c r="DSH215" s="129"/>
      <c r="DSI215" s="129"/>
      <c r="DSJ215" s="129"/>
      <c r="DSK215" s="129"/>
      <c r="DSL215" s="129"/>
      <c r="DSM215" s="129"/>
      <c r="DSN215" s="129"/>
      <c r="DSO215" s="129"/>
      <c r="DSP215" s="129"/>
      <c r="DSQ215" s="129"/>
      <c r="DSR215" s="129"/>
      <c r="DSS215" s="129"/>
      <c r="DST215" s="129"/>
      <c r="DSU215" s="129"/>
      <c r="DSV215" s="129"/>
      <c r="DSW215" s="129"/>
      <c r="DSX215" s="129"/>
      <c r="DSY215" s="129"/>
      <c r="DSZ215" s="129"/>
      <c r="DTA215" s="129"/>
      <c r="DTB215" s="129"/>
      <c r="DTC215" s="129"/>
      <c r="DTD215" s="129"/>
      <c r="DTE215" s="129"/>
      <c r="DTF215" s="129"/>
      <c r="DTG215" s="129"/>
      <c r="DTH215" s="129"/>
      <c r="DTI215" s="129"/>
      <c r="DTJ215" s="129"/>
      <c r="DTK215" s="129"/>
      <c r="DTL215" s="129"/>
      <c r="DTM215" s="129"/>
      <c r="DTN215" s="129"/>
      <c r="DTO215" s="129"/>
      <c r="DTP215" s="129"/>
      <c r="DTQ215" s="129"/>
      <c r="DTR215" s="129"/>
      <c r="DTS215" s="129"/>
      <c r="DTT215" s="129"/>
      <c r="DTU215" s="129"/>
      <c r="DTV215" s="129"/>
      <c r="DTW215" s="129"/>
      <c r="DTX215" s="129"/>
      <c r="DTY215" s="129"/>
      <c r="DTZ215" s="129"/>
      <c r="DUA215" s="129"/>
      <c r="DUB215" s="129"/>
      <c r="DUC215" s="129"/>
      <c r="DUD215" s="129"/>
      <c r="DUE215" s="129"/>
      <c r="DUF215" s="129"/>
      <c r="DUG215" s="129"/>
      <c r="DUH215" s="129"/>
      <c r="DUI215" s="129"/>
      <c r="DUJ215" s="129"/>
      <c r="DUK215" s="129"/>
      <c r="DUL215" s="129"/>
      <c r="DUM215" s="129"/>
      <c r="DUN215" s="129"/>
      <c r="DUO215" s="129"/>
      <c r="DUP215" s="129"/>
      <c r="DUQ215" s="129"/>
      <c r="DUR215" s="129"/>
      <c r="DUS215" s="129"/>
      <c r="DUT215" s="129"/>
      <c r="DUU215" s="129"/>
      <c r="DUV215" s="129"/>
      <c r="DUW215" s="129"/>
      <c r="DUX215" s="129"/>
      <c r="DUY215" s="129"/>
      <c r="DUZ215" s="129"/>
      <c r="DVA215" s="129"/>
      <c r="DVB215" s="129"/>
      <c r="DVC215" s="129"/>
      <c r="DVD215" s="129"/>
      <c r="DVE215" s="129"/>
      <c r="DVF215" s="129"/>
      <c r="DVG215" s="129"/>
      <c r="DVH215" s="129"/>
      <c r="DVI215" s="129"/>
      <c r="DVJ215" s="129"/>
      <c r="DVK215" s="129"/>
      <c r="DVL215" s="129"/>
      <c r="DVM215" s="129"/>
      <c r="DVN215" s="129"/>
      <c r="DVO215" s="129"/>
      <c r="DVP215" s="129"/>
      <c r="DVQ215" s="129"/>
      <c r="DVR215" s="129"/>
      <c r="DVS215" s="129"/>
      <c r="DVT215" s="129"/>
      <c r="DVU215" s="129"/>
      <c r="DVV215" s="129"/>
      <c r="DVW215" s="129"/>
      <c r="DVX215" s="129"/>
      <c r="DVY215" s="129"/>
      <c r="DVZ215" s="129"/>
      <c r="DWA215" s="129"/>
      <c r="DWB215" s="129"/>
      <c r="DWC215" s="129"/>
      <c r="DWD215" s="129"/>
      <c r="DWE215" s="129"/>
      <c r="DWF215" s="129"/>
      <c r="DWG215" s="129"/>
      <c r="DWH215" s="129"/>
      <c r="DWI215" s="129"/>
      <c r="DWJ215" s="129"/>
      <c r="DWK215" s="129"/>
      <c r="DWL215" s="129"/>
      <c r="DWM215" s="129"/>
      <c r="DWN215" s="129"/>
      <c r="DWO215" s="129"/>
      <c r="DWP215" s="129"/>
      <c r="DWQ215" s="129"/>
      <c r="DWR215" s="129"/>
      <c r="DWS215" s="129"/>
      <c r="DWT215" s="129"/>
      <c r="DWU215" s="129"/>
      <c r="DWV215" s="129"/>
      <c r="DWW215" s="129"/>
      <c r="DWX215" s="129"/>
      <c r="DWY215" s="129"/>
      <c r="DWZ215" s="129"/>
      <c r="DXA215" s="129"/>
      <c r="DXB215" s="129"/>
      <c r="DXC215" s="129"/>
      <c r="DXD215" s="129"/>
      <c r="DXE215" s="129"/>
      <c r="DXF215" s="129"/>
      <c r="DXG215" s="129"/>
      <c r="DXH215" s="129"/>
      <c r="DXI215" s="129"/>
      <c r="DXJ215" s="129"/>
      <c r="DXK215" s="129"/>
      <c r="DXL215" s="129"/>
      <c r="DXM215" s="129"/>
      <c r="DXN215" s="129"/>
      <c r="DXO215" s="129"/>
      <c r="DXP215" s="129"/>
      <c r="DXQ215" s="129"/>
      <c r="DXR215" s="129"/>
      <c r="DXS215" s="129"/>
      <c r="DXT215" s="129"/>
      <c r="DXU215" s="129"/>
      <c r="DXV215" s="129"/>
      <c r="DXW215" s="129"/>
      <c r="DXX215" s="129"/>
      <c r="DXY215" s="129"/>
      <c r="DXZ215" s="129"/>
      <c r="DYA215" s="129"/>
      <c r="DYB215" s="129"/>
      <c r="DYC215" s="129"/>
      <c r="DYD215" s="129"/>
      <c r="DYE215" s="129"/>
      <c r="DYF215" s="129"/>
      <c r="DYG215" s="129"/>
      <c r="DYH215" s="129"/>
      <c r="DYI215" s="129"/>
      <c r="DYJ215" s="129"/>
      <c r="DYK215" s="129"/>
      <c r="DYL215" s="129"/>
      <c r="DYM215" s="129"/>
      <c r="DYN215" s="129"/>
      <c r="DYO215" s="129"/>
      <c r="DYP215" s="129"/>
      <c r="DYQ215" s="129"/>
      <c r="DYR215" s="129"/>
      <c r="DYS215" s="129"/>
      <c r="DYT215" s="129"/>
      <c r="DYU215" s="129"/>
      <c r="DYV215" s="129"/>
      <c r="DYW215" s="129"/>
      <c r="DYX215" s="129"/>
      <c r="DYY215" s="129"/>
      <c r="DYZ215" s="129"/>
      <c r="DZA215" s="129"/>
      <c r="DZB215" s="129"/>
      <c r="DZC215" s="129"/>
      <c r="DZD215" s="129"/>
      <c r="DZE215" s="129"/>
      <c r="DZF215" s="129"/>
      <c r="DZG215" s="129"/>
      <c r="DZH215" s="129"/>
      <c r="DZI215" s="129"/>
      <c r="DZJ215" s="129"/>
      <c r="DZK215" s="129"/>
      <c r="DZL215" s="129"/>
      <c r="DZM215" s="129"/>
      <c r="DZN215" s="129"/>
      <c r="DZO215" s="129"/>
      <c r="DZP215" s="129"/>
      <c r="DZQ215" s="129"/>
      <c r="DZR215" s="129"/>
      <c r="DZS215" s="129"/>
      <c r="DZT215" s="129"/>
      <c r="DZU215" s="129"/>
      <c r="DZV215" s="129"/>
      <c r="DZW215" s="129"/>
      <c r="DZX215" s="129"/>
      <c r="DZY215" s="129"/>
      <c r="DZZ215" s="129"/>
      <c r="EAA215" s="129"/>
      <c r="EAB215" s="129"/>
      <c r="EAC215" s="129"/>
      <c r="EAD215" s="129"/>
      <c r="EAE215" s="129"/>
      <c r="EAF215" s="129"/>
      <c r="EAG215" s="129"/>
      <c r="EAH215" s="129"/>
      <c r="EAI215" s="129"/>
      <c r="EAJ215" s="129"/>
      <c r="EAK215" s="129"/>
      <c r="EAL215" s="129"/>
      <c r="EAM215" s="129"/>
      <c r="EAN215" s="129"/>
      <c r="EAO215" s="129"/>
      <c r="EAP215" s="129"/>
      <c r="EAQ215" s="129"/>
      <c r="EAR215" s="129"/>
      <c r="EAS215" s="129"/>
      <c r="EAT215" s="129"/>
      <c r="EAU215" s="129"/>
      <c r="EAV215" s="129"/>
      <c r="EAW215" s="129"/>
      <c r="EAX215" s="129"/>
      <c r="EAY215" s="129"/>
      <c r="EAZ215" s="129"/>
      <c r="EBA215" s="129"/>
      <c r="EBB215" s="129"/>
      <c r="EBC215" s="129"/>
      <c r="EBD215" s="129"/>
      <c r="EBE215" s="129"/>
      <c r="EBF215" s="129"/>
      <c r="EBG215" s="129"/>
      <c r="EBH215" s="129"/>
      <c r="EBI215" s="129"/>
      <c r="EBJ215" s="129"/>
      <c r="EBK215" s="129"/>
      <c r="EBL215" s="129"/>
      <c r="EBM215" s="129"/>
      <c r="EBN215" s="129"/>
      <c r="EBO215" s="129"/>
      <c r="EBP215" s="129"/>
      <c r="EBQ215" s="129"/>
      <c r="EBR215" s="129"/>
      <c r="EBS215" s="129"/>
      <c r="EBT215" s="129"/>
      <c r="EBU215" s="129"/>
      <c r="EBV215" s="129"/>
      <c r="EBW215" s="129"/>
      <c r="EBX215" s="129"/>
      <c r="EBY215" s="129"/>
      <c r="EBZ215" s="129"/>
      <c r="ECA215" s="129"/>
      <c r="ECB215" s="129"/>
      <c r="ECC215" s="129"/>
      <c r="ECD215" s="129"/>
      <c r="ECE215" s="129"/>
      <c r="ECF215" s="129"/>
      <c r="ECG215" s="129"/>
      <c r="ECH215" s="129"/>
      <c r="ECI215" s="129"/>
      <c r="ECJ215" s="129"/>
      <c r="ECK215" s="129"/>
      <c r="ECL215" s="129"/>
      <c r="ECM215" s="129"/>
      <c r="ECN215" s="129"/>
      <c r="ECO215" s="129"/>
      <c r="ECP215" s="129"/>
      <c r="ECQ215" s="129"/>
      <c r="ECR215" s="129"/>
      <c r="ECS215" s="129"/>
      <c r="ECT215" s="129"/>
      <c r="ECU215" s="129"/>
      <c r="ECV215" s="129"/>
      <c r="ECW215" s="129"/>
      <c r="ECX215" s="129"/>
      <c r="ECY215" s="129"/>
      <c r="ECZ215" s="129"/>
      <c r="EDA215" s="129"/>
      <c r="EDB215" s="129"/>
      <c r="EDC215" s="129"/>
      <c r="EDD215" s="129"/>
      <c r="EDE215" s="129"/>
      <c r="EDF215" s="129"/>
      <c r="EDG215" s="129"/>
      <c r="EDH215" s="129"/>
      <c r="EDI215" s="129"/>
      <c r="EDJ215" s="129"/>
      <c r="EDK215" s="129"/>
      <c r="EDL215" s="129"/>
      <c r="EDM215" s="129"/>
      <c r="EDN215" s="129"/>
      <c r="EDO215" s="129"/>
      <c r="EDP215" s="129"/>
      <c r="EDQ215" s="129"/>
      <c r="EDR215" s="129"/>
      <c r="EDS215" s="129"/>
      <c r="EDT215" s="129"/>
      <c r="EDU215" s="129"/>
      <c r="EDV215" s="129"/>
      <c r="EDW215" s="129"/>
      <c r="EDX215" s="129"/>
      <c r="EDY215" s="129"/>
      <c r="EDZ215" s="129"/>
      <c r="EEA215" s="129"/>
      <c r="EEB215" s="129"/>
      <c r="EEC215" s="129"/>
      <c r="EED215" s="129"/>
      <c r="EEE215" s="129"/>
      <c r="EEF215" s="129"/>
      <c r="EEG215" s="129"/>
      <c r="EEH215" s="129"/>
      <c r="EEI215" s="129"/>
      <c r="EEJ215" s="129"/>
      <c r="EEK215" s="129"/>
      <c r="EEL215" s="129"/>
      <c r="EEM215" s="129"/>
      <c r="EEN215" s="129"/>
      <c r="EEO215" s="129"/>
      <c r="EEP215" s="129"/>
      <c r="EEQ215" s="129"/>
      <c r="EER215" s="129"/>
      <c r="EES215" s="129"/>
      <c r="EET215" s="129"/>
      <c r="EEU215" s="129"/>
      <c r="EEV215" s="129"/>
      <c r="EEW215" s="129"/>
      <c r="EEX215" s="129"/>
      <c r="EEY215" s="129"/>
      <c r="EEZ215" s="129"/>
      <c r="EFA215" s="129"/>
      <c r="EFB215" s="129"/>
      <c r="EFC215" s="129"/>
      <c r="EFD215" s="129"/>
      <c r="EFE215" s="129"/>
      <c r="EFF215" s="129"/>
      <c r="EFG215" s="129"/>
      <c r="EFH215" s="129"/>
      <c r="EFI215" s="129"/>
      <c r="EFJ215" s="129"/>
      <c r="EFK215" s="129"/>
      <c r="EFL215" s="129"/>
      <c r="EFM215" s="129"/>
      <c r="EFN215" s="129"/>
      <c r="EFO215" s="129"/>
      <c r="EFP215" s="129"/>
      <c r="EFQ215" s="129"/>
      <c r="EFR215" s="129"/>
      <c r="EFS215" s="129"/>
      <c r="EFT215" s="129"/>
      <c r="EFU215" s="129"/>
      <c r="EFV215" s="129"/>
      <c r="EFW215" s="129"/>
      <c r="EFX215" s="129"/>
      <c r="EFY215" s="129"/>
      <c r="EFZ215" s="129"/>
      <c r="EGA215" s="129"/>
      <c r="EGB215" s="129"/>
      <c r="EGC215" s="129"/>
      <c r="EGD215" s="129"/>
      <c r="EGE215" s="129"/>
      <c r="EGF215" s="129"/>
      <c r="EGG215" s="129"/>
      <c r="EGH215" s="129"/>
      <c r="EGI215" s="129"/>
      <c r="EGJ215" s="129"/>
      <c r="EGK215" s="129"/>
      <c r="EGL215" s="129"/>
      <c r="EGM215" s="129"/>
      <c r="EGN215" s="129"/>
      <c r="EGO215" s="129"/>
      <c r="EGP215" s="129"/>
      <c r="EGQ215" s="129"/>
      <c r="EGR215" s="129"/>
      <c r="EGS215" s="129"/>
      <c r="EGT215" s="129"/>
      <c r="EGU215" s="129"/>
      <c r="EGV215" s="129"/>
      <c r="EGW215" s="129"/>
      <c r="EGX215" s="129"/>
      <c r="EGY215" s="129"/>
      <c r="EGZ215" s="129"/>
      <c r="EHA215" s="129"/>
      <c r="EHB215" s="129"/>
      <c r="EHC215" s="129"/>
      <c r="EHD215" s="129"/>
      <c r="EHE215" s="129"/>
      <c r="EHF215" s="129"/>
      <c r="EHG215" s="129"/>
      <c r="EHH215" s="129"/>
      <c r="EHI215" s="129"/>
      <c r="EHJ215" s="129"/>
      <c r="EHK215" s="129"/>
      <c r="EHL215" s="129"/>
      <c r="EHM215" s="129"/>
      <c r="EHN215" s="129"/>
      <c r="EHO215" s="129"/>
      <c r="EHP215" s="129"/>
      <c r="EHQ215" s="129"/>
      <c r="EHR215" s="129"/>
      <c r="EHS215" s="129"/>
      <c r="EHT215" s="129"/>
      <c r="EHU215" s="129"/>
      <c r="EHV215" s="129"/>
      <c r="EHW215" s="129"/>
      <c r="EHX215" s="129"/>
      <c r="EHY215" s="129"/>
      <c r="EHZ215" s="129"/>
      <c r="EIA215" s="129"/>
      <c r="EIB215" s="129"/>
      <c r="EIC215" s="129"/>
      <c r="EID215" s="129"/>
      <c r="EIE215" s="129"/>
      <c r="EIF215" s="129"/>
      <c r="EIG215" s="129"/>
      <c r="EIH215" s="129"/>
      <c r="EII215" s="129"/>
      <c r="EIJ215" s="129"/>
      <c r="EIK215" s="129"/>
      <c r="EIL215" s="129"/>
      <c r="EIM215" s="129"/>
      <c r="EIN215" s="129"/>
      <c r="EIO215" s="129"/>
      <c r="EIP215" s="129"/>
      <c r="EIQ215" s="129"/>
      <c r="EIR215" s="129"/>
      <c r="EIS215" s="129"/>
      <c r="EIT215" s="129"/>
      <c r="EIU215" s="129"/>
      <c r="EIV215" s="129"/>
      <c r="EIW215" s="129"/>
      <c r="EIX215" s="129"/>
      <c r="EIY215" s="129"/>
      <c r="EIZ215" s="129"/>
      <c r="EJA215" s="129"/>
      <c r="EJB215" s="129"/>
      <c r="EJC215" s="129"/>
      <c r="EJD215" s="129"/>
      <c r="EJE215" s="129"/>
      <c r="EJF215" s="129"/>
      <c r="EJG215" s="129"/>
      <c r="EJH215" s="129"/>
      <c r="EJI215" s="129"/>
      <c r="EJJ215" s="129"/>
      <c r="EJK215" s="129"/>
      <c r="EJL215" s="129"/>
      <c r="EJM215" s="129"/>
      <c r="EJN215" s="129"/>
      <c r="EJO215" s="129"/>
      <c r="EJP215" s="129"/>
      <c r="EJQ215" s="129"/>
      <c r="EJR215" s="129"/>
      <c r="EJS215" s="129"/>
      <c r="EJT215" s="129"/>
      <c r="EJU215" s="129"/>
      <c r="EJV215" s="129"/>
      <c r="EJW215" s="129"/>
      <c r="EJX215" s="129"/>
      <c r="EJY215" s="129"/>
      <c r="EJZ215" s="129"/>
      <c r="EKA215" s="129"/>
      <c r="EKB215" s="129"/>
      <c r="EKC215" s="129"/>
      <c r="EKD215" s="129"/>
      <c r="EKE215" s="129"/>
      <c r="EKF215" s="129"/>
      <c r="EKG215" s="129"/>
      <c r="EKH215" s="129"/>
      <c r="EKI215" s="129"/>
      <c r="EKJ215" s="129"/>
      <c r="EKK215" s="129"/>
      <c r="EKL215" s="129"/>
      <c r="EKM215" s="129"/>
      <c r="EKN215" s="129"/>
      <c r="EKO215" s="129"/>
      <c r="EKP215" s="129"/>
      <c r="EKQ215" s="129"/>
      <c r="EKR215" s="129"/>
      <c r="EKS215" s="129"/>
      <c r="EKT215" s="129"/>
      <c r="EKU215" s="129"/>
      <c r="EKV215" s="129"/>
      <c r="EKW215" s="129"/>
      <c r="EKX215" s="129"/>
      <c r="EKY215" s="129"/>
      <c r="EKZ215" s="129"/>
      <c r="ELA215" s="129"/>
      <c r="ELB215" s="129"/>
      <c r="ELC215" s="129"/>
      <c r="ELD215" s="129"/>
      <c r="ELE215" s="129"/>
      <c r="ELF215" s="129"/>
      <c r="ELG215" s="129"/>
      <c r="ELH215" s="129"/>
      <c r="ELI215" s="129"/>
      <c r="ELJ215" s="129"/>
      <c r="ELK215" s="129"/>
      <c r="ELL215" s="129"/>
      <c r="ELM215" s="129"/>
      <c r="ELN215" s="129"/>
      <c r="ELO215" s="129"/>
      <c r="ELP215" s="129"/>
      <c r="ELQ215" s="129"/>
      <c r="ELR215" s="129"/>
      <c r="ELS215" s="129"/>
      <c r="ELT215" s="129"/>
      <c r="ELU215" s="129"/>
      <c r="ELV215" s="129"/>
      <c r="ELW215" s="129"/>
      <c r="ELX215" s="129"/>
      <c r="ELY215" s="129"/>
      <c r="ELZ215" s="129"/>
      <c r="EMA215" s="129"/>
      <c r="EMB215" s="129"/>
      <c r="EMC215" s="129"/>
      <c r="EMD215" s="129"/>
      <c r="EME215" s="129"/>
      <c r="EMF215" s="129"/>
      <c r="EMG215" s="129"/>
      <c r="EMH215" s="129"/>
      <c r="EMI215" s="129"/>
      <c r="EMJ215" s="129"/>
      <c r="EMK215" s="129"/>
      <c r="EML215" s="129"/>
      <c r="EMM215" s="129"/>
      <c r="EMN215" s="129"/>
      <c r="EMO215" s="129"/>
      <c r="EMP215" s="129"/>
      <c r="EMQ215" s="129"/>
      <c r="EMR215" s="129"/>
      <c r="EMS215" s="129"/>
      <c r="EMT215" s="129"/>
      <c r="EMU215" s="129"/>
      <c r="EMV215" s="129"/>
      <c r="EMW215" s="129"/>
      <c r="EMX215" s="129"/>
      <c r="EMY215" s="129"/>
      <c r="EMZ215" s="129"/>
      <c r="ENA215" s="129"/>
      <c r="ENB215" s="129"/>
      <c r="ENC215" s="129"/>
      <c r="END215" s="129"/>
      <c r="ENE215" s="129"/>
      <c r="ENF215" s="129"/>
      <c r="ENG215" s="129"/>
      <c r="ENH215" s="129"/>
      <c r="ENI215" s="129"/>
      <c r="ENJ215" s="129"/>
      <c r="ENK215" s="129"/>
      <c r="ENL215" s="129"/>
      <c r="ENM215" s="129"/>
      <c r="ENN215" s="129"/>
      <c r="ENO215" s="129"/>
      <c r="ENP215" s="129"/>
      <c r="ENQ215" s="129"/>
      <c r="ENR215" s="129"/>
      <c r="ENS215" s="129"/>
      <c r="ENT215" s="129"/>
      <c r="ENU215" s="129"/>
      <c r="ENV215" s="129"/>
      <c r="ENW215" s="129"/>
      <c r="ENX215" s="129"/>
      <c r="ENY215" s="129"/>
      <c r="ENZ215" s="129"/>
      <c r="EOA215" s="129"/>
      <c r="EOB215" s="129"/>
      <c r="EOC215" s="129"/>
      <c r="EOD215" s="129"/>
      <c r="EOE215" s="129"/>
      <c r="EOF215" s="129"/>
      <c r="EOG215" s="129"/>
      <c r="EOH215" s="129"/>
      <c r="EOI215" s="129"/>
      <c r="EOJ215" s="129"/>
      <c r="EOK215" s="129"/>
      <c r="EOL215" s="129"/>
      <c r="EOM215" s="129"/>
      <c r="EON215" s="129"/>
      <c r="EOO215" s="129"/>
      <c r="EOP215" s="129"/>
      <c r="EOQ215" s="129"/>
      <c r="EOR215" s="129"/>
      <c r="EOS215" s="129"/>
      <c r="EOT215" s="129"/>
      <c r="EOU215" s="129"/>
      <c r="EOV215" s="129"/>
      <c r="EOW215" s="129"/>
      <c r="EOX215" s="129"/>
      <c r="EOY215" s="129"/>
      <c r="EOZ215" s="129"/>
      <c r="EPA215" s="129"/>
      <c r="EPB215" s="129"/>
      <c r="EPC215" s="129"/>
      <c r="EPD215" s="129"/>
      <c r="EPE215" s="129"/>
      <c r="EPF215" s="129"/>
      <c r="EPG215" s="129"/>
      <c r="EPH215" s="129"/>
      <c r="EPI215" s="129"/>
      <c r="EPJ215" s="129"/>
      <c r="EPK215" s="129"/>
      <c r="EPL215" s="129"/>
      <c r="EPM215" s="129"/>
      <c r="EPN215" s="129"/>
      <c r="EPO215" s="129"/>
      <c r="EPP215" s="129"/>
      <c r="EPQ215" s="129"/>
      <c r="EPR215" s="129"/>
      <c r="EPS215" s="129"/>
      <c r="EPT215" s="129"/>
      <c r="EPU215" s="129"/>
      <c r="EPV215" s="129"/>
      <c r="EPW215" s="129"/>
      <c r="EPX215" s="129"/>
      <c r="EPY215" s="129"/>
      <c r="EPZ215" s="129"/>
      <c r="EQA215" s="129"/>
      <c r="EQB215" s="129"/>
      <c r="EQC215" s="129"/>
      <c r="EQD215" s="129"/>
      <c r="EQE215" s="129"/>
      <c r="EQF215" s="129"/>
      <c r="EQG215" s="129"/>
      <c r="EQH215" s="129"/>
      <c r="EQI215" s="129"/>
      <c r="EQJ215" s="129"/>
      <c r="EQK215" s="129"/>
      <c r="EQL215" s="129"/>
      <c r="EQM215" s="129"/>
      <c r="EQN215" s="129"/>
      <c r="EQO215" s="129"/>
      <c r="EQP215" s="129"/>
      <c r="EQQ215" s="129"/>
      <c r="EQR215" s="129"/>
      <c r="EQS215" s="129"/>
      <c r="EQT215" s="129"/>
      <c r="EQU215" s="129"/>
      <c r="EQV215" s="129"/>
      <c r="EQW215" s="129"/>
      <c r="EQX215" s="129"/>
      <c r="EQY215" s="129"/>
      <c r="EQZ215" s="129"/>
      <c r="ERA215" s="129"/>
      <c r="ERB215" s="129"/>
      <c r="ERC215" s="129"/>
      <c r="ERD215" s="129"/>
      <c r="ERE215" s="129"/>
      <c r="ERF215" s="129"/>
      <c r="ERG215" s="129"/>
      <c r="ERH215" s="129"/>
      <c r="ERI215" s="129"/>
      <c r="ERJ215" s="129"/>
      <c r="ERK215" s="129"/>
      <c r="ERL215" s="129"/>
      <c r="ERM215" s="129"/>
      <c r="ERN215" s="129"/>
      <c r="ERO215" s="129"/>
      <c r="ERP215" s="129"/>
      <c r="ERQ215" s="129"/>
      <c r="ERR215" s="129"/>
      <c r="ERS215" s="129"/>
      <c r="ERT215" s="129"/>
      <c r="ERU215" s="129"/>
      <c r="ERV215" s="129"/>
      <c r="ERW215" s="129"/>
      <c r="ERX215" s="129"/>
      <c r="ERY215" s="129"/>
      <c r="ERZ215" s="129"/>
      <c r="ESA215" s="129"/>
      <c r="ESB215" s="129"/>
      <c r="ESC215" s="129"/>
      <c r="ESD215" s="129"/>
      <c r="ESE215" s="129"/>
      <c r="ESF215" s="129"/>
      <c r="ESG215" s="129"/>
      <c r="ESH215" s="129"/>
      <c r="ESI215" s="129"/>
      <c r="ESJ215" s="129"/>
      <c r="ESK215" s="129"/>
      <c r="ESL215" s="129"/>
      <c r="ESM215" s="129"/>
      <c r="ESN215" s="129"/>
      <c r="ESO215" s="129"/>
      <c r="ESP215" s="129"/>
      <c r="ESQ215" s="129"/>
      <c r="ESR215" s="129"/>
      <c r="ESS215" s="129"/>
      <c r="EST215" s="129"/>
      <c r="ESU215" s="129"/>
      <c r="ESV215" s="129"/>
      <c r="ESW215" s="129"/>
      <c r="ESX215" s="129"/>
      <c r="ESY215" s="129"/>
      <c r="ESZ215" s="129"/>
      <c r="ETA215" s="129"/>
      <c r="ETB215" s="129"/>
      <c r="ETC215" s="129"/>
      <c r="ETD215" s="129"/>
      <c r="ETE215" s="129"/>
      <c r="ETF215" s="129"/>
      <c r="ETG215" s="129"/>
      <c r="ETH215" s="129"/>
      <c r="ETI215" s="129"/>
      <c r="ETJ215" s="129"/>
      <c r="ETK215" s="129"/>
      <c r="ETL215" s="129"/>
      <c r="ETM215" s="129"/>
      <c r="ETN215" s="129"/>
      <c r="ETO215" s="129"/>
      <c r="ETP215" s="129"/>
      <c r="ETQ215" s="129"/>
      <c r="ETR215" s="129"/>
      <c r="ETS215" s="129"/>
      <c r="ETT215" s="129"/>
      <c r="ETU215" s="129"/>
      <c r="ETV215" s="129"/>
      <c r="ETW215" s="129"/>
      <c r="ETX215" s="129"/>
      <c r="ETY215" s="129"/>
      <c r="ETZ215" s="129"/>
      <c r="EUA215" s="129"/>
      <c r="EUB215" s="129"/>
      <c r="EUC215" s="129"/>
      <c r="EUD215" s="129"/>
      <c r="EUE215" s="129"/>
      <c r="EUF215" s="129"/>
      <c r="EUG215" s="129"/>
      <c r="EUH215" s="129"/>
      <c r="EUI215" s="129"/>
      <c r="EUJ215" s="129"/>
      <c r="EUK215" s="129"/>
      <c r="EUL215" s="129"/>
      <c r="EUM215" s="129"/>
      <c r="EUN215" s="129"/>
      <c r="EUO215" s="129"/>
      <c r="EUP215" s="129"/>
      <c r="EUQ215" s="129"/>
      <c r="EUR215" s="129"/>
      <c r="EUS215" s="129"/>
      <c r="EUT215" s="129"/>
      <c r="EUU215" s="129"/>
      <c r="EUV215" s="129"/>
      <c r="EUW215" s="129"/>
      <c r="EUX215" s="129"/>
      <c r="EUY215" s="129"/>
      <c r="EUZ215" s="129"/>
      <c r="EVA215" s="129"/>
      <c r="EVB215" s="129"/>
      <c r="EVC215" s="129"/>
      <c r="EVD215" s="129"/>
      <c r="EVE215" s="129"/>
      <c r="EVF215" s="129"/>
      <c r="EVG215" s="129"/>
      <c r="EVH215" s="129"/>
      <c r="EVI215" s="129"/>
      <c r="EVJ215" s="129"/>
      <c r="EVK215" s="129"/>
      <c r="EVL215" s="129"/>
      <c r="EVM215" s="129"/>
      <c r="EVN215" s="129"/>
      <c r="EVO215" s="129"/>
      <c r="EVP215" s="129"/>
      <c r="EVQ215" s="129"/>
      <c r="EVR215" s="129"/>
      <c r="EVS215" s="129"/>
      <c r="EVT215" s="129"/>
      <c r="EVU215" s="129"/>
      <c r="EVV215" s="129"/>
      <c r="EVW215" s="129"/>
      <c r="EVX215" s="129"/>
      <c r="EVY215" s="129"/>
      <c r="EVZ215" s="129"/>
      <c r="EWA215" s="129"/>
      <c r="EWB215" s="129"/>
      <c r="EWC215" s="129"/>
      <c r="EWD215" s="129"/>
      <c r="EWE215" s="129"/>
      <c r="EWF215" s="129"/>
      <c r="EWG215" s="129"/>
      <c r="EWH215" s="129"/>
      <c r="EWI215" s="129"/>
      <c r="EWJ215" s="129"/>
      <c r="EWK215" s="129"/>
      <c r="EWL215" s="129"/>
      <c r="EWM215" s="129"/>
      <c r="EWN215" s="129"/>
      <c r="EWO215" s="129"/>
      <c r="EWP215" s="129"/>
      <c r="EWQ215" s="129"/>
      <c r="EWR215" s="129"/>
      <c r="EWS215" s="129"/>
      <c r="EWT215" s="129"/>
      <c r="EWU215" s="129"/>
      <c r="EWV215" s="129"/>
      <c r="EWW215" s="129"/>
      <c r="EWX215" s="129"/>
      <c r="EWY215" s="129"/>
      <c r="EWZ215" s="129"/>
      <c r="EXA215" s="129"/>
      <c r="EXB215" s="129"/>
      <c r="EXC215" s="129"/>
      <c r="EXD215" s="129"/>
      <c r="EXE215" s="129"/>
      <c r="EXF215" s="129"/>
      <c r="EXG215" s="129"/>
      <c r="EXH215" s="129"/>
      <c r="EXI215" s="129"/>
      <c r="EXJ215" s="129"/>
      <c r="EXK215" s="129"/>
      <c r="EXL215" s="129"/>
      <c r="EXM215" s="129"/>
      <c r="EXN215" s="129"/>
      <c r="EXO215" s="129"/>
      <c r="EXP215" s="129"/>
      <c r="EXQ215" s="129"/>
      <c r="EXR215" s="129"/>
      <c r="EXS215" s="129"/>
      <c r="EXT215" s="129"/>
      <c r="EXU215" s="129"/>
      <c r="EXV215" s="129"/>
      <c r="EXW215" s="129"/>
      <c r="EXX215" s="129"/>
      <c r="EXY215" s="129"/>
      <c r="EXZ215" s="129"/>
      <c r="EYA215" s="129"/>
      <c r="EYB215" s="129"/>
      <c r="EYC215" s="129"/>
      <c r="EYD215" s="129"/>
      <c r="EYE215" s="129"/>
      <c r="EYF215" s="129"/>
      <c r="EYG215" s="129"/>
      <c r="EYH215" s="129"/>
      <c r="EYI215" s="129"/>
      <c r="EYJ215" s="129"/>
      <c r="EYK215" s="129"/>
      <c r="EYL215" s="129"/>
      <c r="EYM215" s="129"/>
      <c r="EYN215" s="129"/>
      <c r="EYO215" s="129"/>
      <c r="EYP215" s="129"/>
      <c r="EYQ215" s="129"/>
      <c r="EYR215" s="129"/>
      <c r="EYS215" s="129"/>
      <c r="EYT215" s="129"/>
      <c r="EYU215" s="129"/>
      <c r="EYV215" s="129"/>
      <c r="EYW215" s="129"/>
      <c r="EYX215" s="129"/>
      <c r="EYY215" s="129"/>
      <c r="EYZ215" s="129"/>
      <c r="EZA215" s="129"/>
      <c r="EZB215" s="129"/>
      <c r="EZC215" s="129"/>
      <c r="EZD215" s="129"/>
      <c r="EZE215" s="129"/>
      <c r="EZF215" s="129"/>
      <c r="EZG215" s="129"/>
      <c r="EZH215" s="129"/>
      <c r="EZI215" s="129"/>
      <c r="EZJ215" s="129"/>
      <c r="EZK215" s="129"/>
      <c r="EZL215" s="129"/>
      <c r="EZM215" s="129"/>
      <c r="EZN215" s="129"/>
      <c r="EZO215" s="129"/>
      <c r="EZP215" s="129"/>
      <c r="EZQ215" s="129"/>
      <c r="EZR215" s="129"/>
      <c r="EZS215" s="129"/>
      <c r="EZT215" s="129"/>
      <c r="EZU215" s="129"/>
      <c r="EZV215" s="129"/>
      <c r="EZW215" s="129"/>
      <c r="EZX215" s="129"/>
      <c r="EZY215" s="129"/>
      <c r="EZZ215" s="129"/>
      <c r="FAA215" s="129"/>
      <c r="FAB215" s="129"/>
      <c r="FAC215" s="129"/>
      <c r="FAD215" s="129"/>
      <c r="FAE215" s="129"/>
      <c r="FAF215" s="129"/>
      <c r="FAG215" s="129"/>
      <c r="FAH215" s="129"/>
      <c r="FAI215" s="129"/>
      <c r="FAJ215" s="129"/>
      <c r="FAK215" s="129"/>
      <c r="FAL215" s="129"/>
      <c r="FAM215" s="129"/>
      <c r="FAN215" s="129"/>
      <c r="FAO215" s="129"/>
      <c r="FAP215" s="129"/>
      <c r="FAQ215" s="129"/>
      <c r="FAR215" s="129"/>
      <c r="FAS215" s="129"/>
      <c r="FAT215" s="129"/>
      <c r="FAU215" s="129"/>
      <c r="FAV215" s="129"/>
      <c r="FAW215" s="129"/>
      <c r="FAX215" s="129"/>
      <c r="FAY215" s="129"/>
      <c r="FAZ215" s="129"/>
      <c r="FBA215" s="129"/>
      <c r="FBB215" s="129"/>
      <c r="FBC215" s="129"/>
      <c r="FBD215" s="129"/>
      <c r="FBE215" s="129"/>
      <c r="FBF215" s="129"/>
      <c r="FBG215" s="129"/>
      <c r="FBH215" s="129"/>
      <c r="FBI215" s="129"/>
      <c r="FBJ215" s="129"/>
      <c r="FBK215" s="129"/>
      <c r="FBL215" s="129"/>
      <c r="FBM215" s="129"/>
      <c r="FBN215" s="129"/>
      <c r="FBO215" s="129"/>
      <c r="FBP215" s="129"/>
      <c r="FBQ215" s="129"/>
      <c r="FBR215" s="129"/>
      <c r="FBS215" s="129"/>
      <c r="FBT215" s="129"/>
      <c r="FBU215" s="129"/>
      <c r="FBV215" s="129"/>
      <c r="FBW215" s="129"/>
      <c r="FBX215" s="129"/>
      <c r="FBY215" s="129"/>
      <c r="FBZ215" s="129"/>
      <c r="FCA215" s="129"/>
      <c r="FCB215" s="129"/>
      <c r="FCC215" s="129"/>
      <c r="FCD215" s="129"/>
      <c r="FCE215" s="129"/>
      <c r="FCF215" s="129"/>
      <c r="FCG215" s="129"/>
      <c r="FCH215" s="129"/>
      <c r="FCI215" s="129"/>
      <c r="FCJ215" s="129"/>
      <c r="FCK215" s="129"/>
      <c r="FCL215" s="129"/>
      <c r="FCM215" s="129"/>
      <c r="FCN215" s="129"/>
      <c r="FCO215" s="129"/>
      <c r="FCP215" s="129"/>
      <c r="FCQ215" s="129"/>
      <c r="FCR215" s="129"/>
      <c r="FCS215" s="129"/>
      <c r="FCT215" s="129"/>
      <c r="FCU215" s="129"/>
      <c r="FCV215" s="129"/>
      <c r="FCW215" s="129"/>
      <c r="FCX215" s="129"/>
      <c r="FCY215" s="129"/>
      <c r="FCZ215" s="129"/>
      <c r="FDA215" s="129"/>
      <c r="FDB215" s="129"/>
      <c r="FDC215" s="129"/>
      <c r="FDD215" s="129"/>
      <c r="FDE215" s="129"/>
      <c r="FDF215" s="129"/>
      <c r="FDG215" s="129"/>
      <c r="FDH215" s="129"/>
      <c r="FDI215" s="129"/>
      <c r="FDJ215" s="129"/>
      <c r="FDK215" s="129"/>
      <c r="FDL215" s="129"/>
      <c r="FDM215" s="129"/>
      <c r="FDN215" s="129"/>
      <c r="FDO215" s="129"/>
      <c r="FDP215" s="129"/>
      <c r="FDQ215" s="129"/>
      <c r="FDR215" s="129"/>
      <c r="FDS215" s="129"/>
      <c r="FDT215" s="129"/>
      <c r="FDU215" s="129"/>
      <c r="FDV215" s="129"/>
      <c r="FDW215" s="129"/>
      <c r="FDX215" s="129"/>
      <c r="FDY215" s="129"/>
      <c r="FDZ215" s="129"/>
      <c r="FEA215" s="129"/>
      <c r="FEB215" s="129"/>
      <c r="FEC215" s="129"/>
      <c r="FED215" s="129"/>
      <c r="FEE215" s="129"/>
      <c r="FEF215" s="129"/>
      <c r="FEG215" s="129"/>
      <c r="FEH215" s="129"/>
      <c r="FEI215" s="129"/>
      <c r="FEJ215" s="129"/>
      <c r="FEK215" s="129"/>
      <c r="FEL215" s="129"/>
      <c r="FEM215" s="129"/>
      <c r="FEN215" s="129"/>
      <c r="FEO215" s="129"/>
      <c r="FEP215" s="129"/>
      <c r="FEQ215" s="129"/>
      <c r="FER215" s="129"/>
      <c r="FES215" s="129"/>
      <c r="FET215" s="129"/>
      <c r="FEU215" s="129"/>
      <c r="FEV215" s="129"/>
      <c r="FEW215" s="129"/>
      <c r="FEX215" s="129"/>
      <c r="FEY215" s="129"/>
      <c r="FEZ215" s="129"/>
      <c r="FFA215" s="129"/>
      <c r="FFB215" s="129"/>
      <c r="FFC215" s="129"/>
      <c r="FFD215" s="129"/>
      <c r="FFE215" s="129"/>
      <c r="FFF215" s="129"/>
      <c r="FFG215" s="129"/>
      <c r="FFH215" s="129"/>
      <c r="FFI215" s="129"/>
      <c r="FFJ215" s="129"/>
      <c r="FFK215" s="129"/>
      <c r="FFL215" s="129"/>
      <c r="FFM215" s="129"/>
      <c r="FFN215" s="129"/>
      <c r="FFO215" s="129"/>
      <c r="FFP215" s="129"/>
      <c r="FFQ215" s="129"/>
      <c r="FFR215" s="129"/>
      <c r="FFS215" s="129"/>
      <c r="FFT215" s="129"/>
      <c r="FFU215" s="129"/>
      <c r="FFV215" s="129"/>
      <c r="FFW215" s="129"/>
      <c r="FFX215" s="129"/>
      <c r="FFY215" s="129"/>
      <c r="FFZ215" s="129"/>
      <c r="FGA215" s="129"/>
      <c r="FGB215" s="129"/>
      <c r="FGC215" s="129"/>
      <c r="FGD215" s="129"/>
      <c r="FGE215" s="129"/>
      <c r="FGF215" s="129"/>
      <c r="FGG215" s="129"/>
      <c r="FGH215" s="129"/>
      <c r="FGI215" s="129"/>
      <c r="FGJ215" s="129"/>
      <c r="FGK215" s="129"/>
      <c r="FGL215" s="129"/>
      <c r="FGM215" s="129"/>
      <c r="FGN215" s="129"/>
      <c r="FGO215" s="129"/>
      <c r="FGP215" s="129"/>
      <c r="FGQ215" s="129"/>
      <c r="FGR215" s="129"/>
      <c r="FGS215" s="129"/>
      <c r="FGT215" s="129"/>
      <c r="FGU215" s="129"/>
      <c r="FGV215" s="129"/>
      <c r="FGW215" s="129"/>
      <c r="FGX215" s="129"/>
      <c r="FGY215" s="129"/>
      <c r="FGZ215" s="129"/>
      <c r="FHA215" s="129"/>
      <c r="FHB215" s="129"/>
      <c r="FHC215" s="129"/>
      <c r="FHD215" s="129"/>
      <c r="FHE215" s="129"/>
      <c r="FHF215" s="129"/>
      <c r="FHG215" s="129"/>
      <c r="FHH215" s="129"/>
      <c r="FHI215" s="129"/>
      <c r="FHJ215" s="129"/>
      <c r="FHK215" s="129"/>
      <c r="FHL215" s="129"/>
      <c r="FHM215" s="129"/>
      <c r="FHN215" s="129"/>
      <c r="FHO215" s="129"/>
      <c r="FHP215" s="129"/>
      <c r="FHQ215" s="129"/>
      <c r="FHR215" s="129"/>
      <c r="FHS215" s="129"/>
      <c r="FHT215" s="129"/>
      <c r="FHU215" s="129"/>
      <c r="FHV215" s="129"/>
      <c r="FHW215" s="129"/>
      <c r="FHX215" s="129"/>
      <c r="FHY215" s="129"/>
      <c r="FHZ215" s="129"/>
      <c r="FIA215" s="129"/>
      <c r="FIB215" s="129"/>
      <c r="FIC215" s="129"/>
      <c r="FID215" s="129"/>
      <c r="FIE215" s="129"/>
      <c r="FIF215" s="129"/>
      <c r="FIG215" s="129"/>
      <c r="FIH215" s="129"/>
      <c r="FII215" s="129"/>
      <c r="FIJ215" s="129"/>
      <c r="FIK215" s="129"/>
      <c r="FIL215" s="129"/>
      <c r="FIM215" s="129"/>
      <c r="FIN215" s="129"/>
      <c r="FIO215" s="129"/>
      <c r="FIP215" s="129"/>
      <c r="FIQ215" s="129"/>
      <c r="FIR215" s="129"/>
      <c r="FIS215" s="129"/>
      <c r="FIT215" s="129"/>
      <c r="FIU215" s="129"/>
      <c r="FIV215" s="129"/>
      <c r="FIW215" s="129"/>
      <c r="FIX215" s="129"/>
      <c r="FIY215" s="129"/>
      <c r="FIZ215" s="129"/>
      <c r="FJA215" s="129"/>
      <c r="FJB215" s="129"/>
      <c r="FJC215" s="129"/>
      <c r="FJD215" s="129"/>
      <c r="FJE215" s="129"/>
      <c r="FJF215" s="129"/>
      <c r="FJG215" s="129"/>
      <c r="FJH215" s="129"/>
      <c r="FJI215" s="129"/>
      <c r="FJJ215" s="129"/>
      <c r="FJK215" s="129"/>
      <c r="FJL215" s="129"/>
      <c r="FJM215" s="129"/>
      <c r="FJN215" s="129"/>
      <c r="FJO215" s="129"/>
      <c r="FJP215" s="129"/>
      <c r="FJQ215" s="129"/>
      <c r="FJR215" s="129"/>
      <c r="FJS215" s="129"/>
      <c r="FJT215" s="129"/>
      <c r="FJU215" s="129"/>
      <c r="FJV215" s="129"/>
      <c r="FJW215" s="129"/>
      <c r="FJX215" s="129"/>
      <c r="FJY215" s="129"/>
      <c r="FJZ215" s="129"/>
      <c r="FKA215" s="129"/>
      <c r="FKB215" s="129"/>
      <c r="FKC215" s="129"/>
      <c r="FKD215" s="129"/>
      <c r="FKE215" s="129"/>
      <c r="FKF215" s="129"/>
      <c r="FKG215" s="129"/>
      <c r="FKH215" s="129"/>
      <c r="FKI215" s="129"/>
      <c r="FKJ215" s="129"/>
      <c r="FKK215" s="129"/>
      <c r="FKL215" s="129"/>
      <c r="FKM215" s="129"/>
      <c r="FKN215" s="129"/>
      <c r="FKO215" s="129"/>
      <c r="FKP215" s="129"/>
      <c r="FKQ215" s="129"/>
      <c r="FKR215" s="129"/>
      <c r="FKS215" s="129"/>
      <c r="FKT215" s="129"/>
      <c r="FKU215" s="129"/>
      <c r="FKV215" s="129"/>
      <c r="FKW215" s="129"/>
      <c r="FKX215" s="129"/>
      <c r="FKY215" s="129"/>
      <c r="FKZ215" s="129"/>
      <c r="FLA215" s="129"/>
      <c r="FLB215" s="129"/>
      <c r="FLC215" s="129"/>
      <c r="FLD215" s="129"/>
      <c r="FLE215" s="129"/>
      <c r="FLF215" s="129"/>
      <c r="FLG215" s="129"/>
      <c r="FLH215" s="129"/>
      <c r="FLI215" s="129"/>
      <c r="FLJ215" s="129"/>
      <c r="FLK215" s="129"/>
      <c r="FLL215" s="129"/>
      <c r="FLM215" s="129"/>
      <c r="FLN215" s="129"/>
      <c r="FLO215" s="129"/>
      <c r="FLP215" s="129"/>
      <c r="FLQ215" s="129"/>
      <c r="FLR215" s="129"/>
      <c r="FLS215" s="129"/>
      <c r="FLT215" s="129"/>
      <c r="FLU215" s="129"/>
      <c r="FLV215" s="129"/>
      <c r="FLW215" s="129"/>
      <c r="FLX215" s="129"/>
      <c r="FLY215" s="129"/>
      <c r="FLZ215" s="129"/>
      <c r="FMA215" s="129"/>
      <c r="FMB215" s="129"/>
      <c r="FMC215" s="129"/>
      <c r="FMD215" s="129"/>
      <c r="FME215" s="129"/>
      <c r="FMF215" s="129"/>
      <c r="FMG215" s="129"/>
      <c r="FMH215" s="129"/>
      <c r="FMI215" s="129"/>
      <c r="FMJ215" s="129"/>
      <c r="FMK215" s="129"/>
      <c r="FML215" s="129"/>
      <c r="FMM215" s="129"/>
      <c r="FMN215" s="129"/>
      <c r="FMO215" s="129"/>
      <c r="FMP215" s="129"/>
      <c r="FMQ215" s="129"/>
      <c r="FMR215" s="129"/>
      <c r="FMS215" s="129"/>
      <c r="FMT215" s="129"/>
      <c r="FMU215" s="129"/>
      <c r="FMV215" s="129"/>
      <c r="FMW215" s="129"/>
      <c r="FMX215" s="129"/>
      <c r="FMY215" s="129"/>
      <c r="FMZ215" s="129"/>
      <c r="FNA215" s="129"/>
      <c r="FNB215" s="129"/>
      <c r="FNC215" s="129"/>
      <c r="FND215" s="129"/>
      <c r="FNE215" s="129"/>
      <c r="FNF215" s="129"/>
      <c r="FNG215" s="129"/>
      <c r="FNH215" s="129"/>
      <c r="FNI215" s="129"/>
      <c r="FNJ215" s="129"/>
      <c r="FNK215" s="129"/>
      <c r="FNL215" s="129"/>
      <c r="FNM215" s="129"/>
      <c r="FNN215" s="129"/>
      <c r="FNO215" s="129"/>
      <c r="FNP215" s="129"/>
      <c r="FNQ215" s="129"/>
      <c r="FNR215" s="129"/>
      <c r="FNS215" s="129"/>
      <c r="FNT215" s="129"/>
      <c r="FNU215" s="129"/>
      <c r="FNV215" s="129"/>
      <c r="FNW215" s="129"/>
      <c r="FNX215" s="129"/>
      <c r="FNY215" s="129"/>
      <c r="FNZ215" s="129"/>
      <c r="FOA215" s="129"/>
      <c r="FOB215" s="129"/>
      <c r="FOC215" s="129"/>
      <c r="FOD215" s="129"/>
      <c r="FOE215" s="129"/>
      <c r="FOF215" s="129"/>
      <c r="FOG215" s="129"/>
      <c r="FOH215" s="129"/>
      <c r="FOI215" s="129"/>
      <c r="FOJ215" s="129"/>
      <c r="FOK215" s="129"/>
      <c r="FOL215" s="129"/>
      <c r="FOM215" s="129"/>
      <c r="FON215" s="129"/>
      <c r="FOO215" s="129"/>
      <c r="FOP215" s="129"/>
      <c r="FOQ215" s="129"/>
      <c r="FOR215" s="129"/>
      <c r="FOS215" s="129"/>
      <c r="FOT215" s="129"/>
      <c r="FOU215" s="129"/>
      <c r="FOV215" s="129"/>
      <c r="FOW215" s="129"/>
      <c r="FOX215" s="129"/>
      <c r="FOY215" s="129"/>
      <c r="FOZ215" s="129"/>
      <c r="FPA215" s="129"/>
      <c r="FPB215" s="129"/>
      <c r="FPC215" s="129"/>
      <c r="FPD215" s="129"/>
      <c r="FPE215" s="129"/>
      <c r="FPF215" s="129"/>
      <c r="FPG215" s="129"/>
      <c r="FPH215" s="129"/>
      <c r="FPI215" s="129"/>
      <c r="FPJ215" s="129"/>
      <c r="FPK215" s="129"/>
      <c r="FPL215" s="129"/>
      <c r="FPM215" s="129"/>
      <c r="FPN215" s="129"/>
      <c r="FPO215" s="129"/>
      <c r="FPP215" s="129"/>
      <c r="FPQ215" s="129"/>
      <c r="FPR215" s="129"/>
      <c r="FPS215" s="129"/>
      <c r="FPT215" s="129"/>
      <c r="FPU215" s="129"/>
      <c r="FPV215" s="129"/>
      <c r="FPW215" s="129"/>
      <c r="FPX215" s="129"/>
      <c r="FPY215" s="129"/>
      <c r="FPZ215" s="129"/>
      <c r="FQA215" s="129"/>
      <c r="FQB215" s="129"/>
      <c r="FQC215" s="129"/>
      <c r="FQD215" s="129"/>
      <c r="FQE215" s="129"/>
      <c r="FQF215" s="129"/>
      <c r="FQG215" s="129"/>
      <c r="FQH215" s="129"/>
      <c r="FQI215" s="129"/>
      <c r="FQJ215" s="129"/>
      <c r="FQK215" s="129"/>
      <c r="FQL215" s="129"/>
      <c r="FQM215" s="129"/>
      <c r="FQN215" s="129"/>
      <c r="FQO215" s="129"/>
      <c r="FQP215" s="129"/>
      <c r="FQQ215" s="129"/>
      <c r="FQR215" s="129"/>
      <c r="FQS215" s="129"/>
      <c r="FQT215" s="129"/>
      <c r="FQU215" s="129"/>
      <c r="FQV215" s="129"/>
      <c r="FQW215" s="129"/>
      <c r="FQX215" s="129"/>
      <c r="FQY215" s="129"/>
      <c r="FQZ215" s="129"/>
      <c r="FRA215" s="129"/>
      <c r="FRB215" s="129"/>
      <c r="FRC215" s="129"/>
      <c r="FRD215" s="129"/>
      <c r="FRE215" s="129"/>
      <c r="FRF215" s="129"/>
      <c r="FRG215" s="129"/>
      <c r="FRH215" s="129"/>
      <c r="FRI215" s="129"/>
      <c r="FRJ215" s="129"/>
      <c r="FRK215" s="129"/>
      <c r="FRL215" s="129"/>
      <c r="FRM215" s="129"/>
      <c r="FRN215" s="129"/>
      <c r="FRO215" s="129"/>
      <c r="FRP215" s="129"/>
      <c r="FRQ215" s="129"/>
      <c r="FRR215" s="129"/>
      <c r="FRS215" s="129"/>
      <c r="FRT215" s="129"/>
      <c r="FRU215" s="129"/>
      <c r="FRV215" s="129"/>
      <c r="FRW215" s="129"/>
      <c r="FRX215" s="129"/>
      <c r="FRY215" s="129"/>
      <c r="FRZ215" s="129"/>
      <c r="FSA215" s="129"/>
      <c r="FSB215" s="129"/>
      <c r="FSC215" s="129"/>
      <c r="FSD215" s="129"/>
      <c r="FSE215" s="129"/>
      <c r="FSF215" s="129"/>
      <c r="FSG215" s="129"/>
      <c r="FSH215" s="129"/>
      <c r="FSI215" s="129"/>
      <c r="FSJ215" s="129"/>
      <c r="FSK215" s="129"/>
      <c r="FSL215" s="129"/>
      <c r="FSM215" s="129"/>
      <c r="FSN215" s="129"/>
      <c r="FSO215" s="129"/>
      <c r="FSP215" s="129"/>
      <c r="FSQ215" s="129"/>
      <c r="FSR215" s="129"/>
      <c r="FSS215" s="129"/>
      <c r="FST215" s="129"/>
      <c r="FSU215" s="129"/>
      <c r="FSV215" s="129"/>
      <c r="FSW215" s="129"/>
      <c r="FSX215" s="129"/>
      <c r="FSY215" s="129"/>
      <c r="FSZ215" s="129"/>
      <c r="FTA215" s="129"/>
      <c r="FTB215" s="129"/>
      <c r="FTC215" s="129"/>
      <c r="FTD215" s="129"/>
      <c r="FTE215" s="129"/>
      <c r="FTF215" s="129"/>
      <c r="FTG215" s="129"/>
      <c r="FTH215" s="129"/>
      <c r="FTI215" s="129"/>
      <c r="FTJ215" s="129"/>
      <c r="FTK215" s="129"/>
      <c r="FTL215" s="129"/>
      <c r="FTM215" s="129"/>
      <c r="FTN215" s="129"/>
      <c r="FTO215" s="129"/>
      <c r="FTP215" s="129"/>
      <c r="FTQ215" s="129"/>
      <c r="FTR215" s="129"/>
      <c r="FTS215" s="129"/>
      <c r="FTT215" s="129"/>
      <c r="FTU215" s="129"/>
      <c r="FTV215" s="129"/>
      <c r="FTW215" s="129"/>
      <c r="FTX215" s="129"/>
      <c r="FTY215" s="129"/>
      <c r="FTZ215" s="129"/>
      <c r="FUA215" s="129"/>
      <c r="FUB215" s="129"/>
      <c r="FUC215" s="129"/>
      <c r="FUD215" s="129"/>
      <c r="FUE215" s="129"/>
      <c r="FUF215" s="129"/>
      <c r="FUG215" s="129"/>
      <c r="FUH215" s="129"/>
      <c r="FUI215" s="129"/>
      <c r="FUJ215" s="129"/>
      <c r="FUK215" s="129"/>
      <c r="FUL215" s="129"/>
      <c r="FUM215" s="129"/>
      <c r="FUN215" s="129"/>
      <c r="FUO215" s="129"/>
      <c r="FUP215" s="129"/>
      <c r="FUQ215" s="129"/>
      <c r="FUR215" s="129"/>
      <c r="FUS215" s="129"/>
      <c r="FUT215" s="129"/>
      <c r="FUU215" s="129"/>
      <c r="FUV215" s="129"/>
      <c r="FUW215" s="129"/>
      <c r="FUX215" s="129"/>
      <c r="FUY215" s="129"/>
      <c r="FUZ215" s="129"/>
      <c r="FVA215" s="129"/>
      <c r="FVB215" s="129"/>
      <c r="FVC215" s="129"/>
      <c r="FVD215" s="129"/>
      <c r="FVE215" s="129"/>
      <c r="FVF215" s="129"/>
      <c r="FVG215" s="129"/>
      <c r="FVH215" s="129"/>
      <c r="FVI215" s="129"/>
      <c r="FVJ215" s="129"/>
      <c r="FVK215" s="129"/>
      <c r="FVL215" s="129"/>
      <c r="FVM215" s="129"/>
      <c r="FVN215" s="129"/>
      <c r="FVO215" s="129"/>
      <c r="FVP215" s="129"/>
      <c r="FVQ215" s="129"/>
      <c r="FVR215" s="129"/>
      <c r="FVS215" s="129"/>
      <c r="FVT215" s="129"/>
      <c r="FVU215" s="129"/>
      <c r="FVV215" s="129"/>
      <c r="FVW215" s="129"/>
      <c r="FVX215" s="129"/>
      <c r="FVY215" s="129"/>
      <c r="FVZ215" s="129"/>
      <c r="FWA215" s="129"/>
      <c r="FWB215" s="129"/>
      <c r="FWC215" s="129"/>
      <c r="FWD215" s="129"/>
      <c r="FWE215" s="129"/>
      <c r="FWF215" s="129"/>
      <c r="FWG215" s="129"/>
      <c r="FWH215" s="129"/>
      <c r="FWI215" s="129"/>
      <c r="FWJ215" s="129"/>
      <c r="FWK215" s="129"/>
      <c r="FWL215" s="129"/>
      <c r="FWM215" s="129"/>
      <c r="FWN215" s="129"/>
      <c r="FWO215" s="129"/>
      <c r="FWP215" s="129"/>
      <c r="FWQ215" s="129"/>
      <c r="FWR215" s="129"/>
      <c r="FWS215" s="129"/>
      <c r="FWT215" s="129"/>
      <c r="FWU215" s="129"/>
      <c r="FWV215" s="129"/>
      <c r="FWW215" s="129"/>
      <c r="FWX215" s="129"/>
      <c r="FWY215" s="129"/>
      <c r="FWZ215" s="129"/>
      <c r="FXA215" s="129"/>
      <c r="FXB215" s="129"/>
      <c r="FXC215" s="129"/>
      <c r="FXD215" s="129"/>
      <c r="FXE215" s="129"/>
      <c r="FXF215" s="129"/>
      <c r="FXG215" s="129"/>
      <c r="FXH215" s="129"/>
      <c r="FXI215" s="129"/>
      <c r="FXJ215" s="129"/>
      <c r="FXK215" s="129"/>
      <c r="FXL215" s="129"/>
      <c r="FXM215" s="129"/>
      <c r="FXN215" s="129"/>
      <c r="FXO215" s="129"/>
      <c r="FXP215" s="129"/>
      <c r="FXQ215" s="129"/>
      <c r="FXR215" s="129"/>
      <c r="FXS215" s="129"/>
      <c r="FXT215" s="129"/>
      <c r="FXU215" s="129"/>
      <c r="FXV215" s="129"/>
      <c r="FXW215" s="129"/>
      <c r="FXX215" s="129"/>
      <c r="FXY215" s="129"/>
      <c r="FXZ215" s="129"/>
      <c r="FYA215" s="129"/>
      <c r="FYB215" s="129"/>
      <c r="FYC215" s="129"/>
      <c r="FYD215" s="129"/>
      <c r="FYE215" s="129"/>
      <c r="FYF215" s="129"/>
      <c r="FYG215" s="129"/>
      <c r="FYH215" s="129"/>
      <c r="FYI215" s="129"/>
      <c r="FYJ215" s="129"/>
      <c r="FYK215" s="129"/>
      <c r="FYL215" s="129"/>
      <c r="FYM215" s="129"/>
      <c r="FYN215" s="129"/>
      <c r="FYO215" s="129"/>
      <c r="FYP215" s="129"/>
      <c r="FYQ215" s="129"/>
      <c r="FYR215" s="129"/>
      <c r="FYS215" s="129"/>
      <c r="FYT215" s="129"/>
      <c r="FYU215" s="129"/>
      <c r="FYV215" s="129"/>
      <c r="FYW215" s="129"/>
      <c r="FYX215" s="129"/>
      <c r="FYY215" s="129"/>
      <c r="FYZ215" s="129"/>
      <c r="FZA215" s="129"/>
      <c r="FZB215" s="129"/>
      <c r="FZC215" s="129"/>
      <c r="FZD215" s="129"/>
      <c r="FZE215" s="129"/>
      <c r="FZF215" s="129"/>
      <c r="FZG215" s="129"/>
      <c r="FZH215" s="129"/>
      <c r="FZI215" s="129"/>
      <c r="FZJ215" s="129"/>
      <c r="FZK215" s="129"/>
      <c r="FZL215" s="129"/>
      <c r="FZM215" s="129"/>
      <c r="FZN215" s="129"/>
      <c r="FZO215" s="129"/>
      <c r="FZP215" s="129"/>
      <c r="FZQ215" s="129"/>
      <c r="FZR215" s="129"/>
      <c r="FZS215" s="129"/>
      <c r="FZT215" s="129"/>
      <c r="FZU215" s="129"/>
      <c r="FZV215" s="129"/>
      <c r="FZW215" s="129"/>
      <c r="FZX215" s="129"/>
      <c r="FZY215" s="129"/>
      <c r="FZZ215" s="129"/>
      <c r="GAA215" s="129"/>
      <c r="GAB215" s="129"/>
      <c r="GAC215" s="129"/>
      <c r="GAD215" s="129"/>
      <c r="GAE215" s="129"/>
      <c r="GAF215" s="129"/>
      <c r="GAG215" s="129"/>
      <c r="GAH215" s="129"/>
      <c r="GAI215" s="129"/>
      <c r="GAJ215" s="129"/>
      <c r="GAK215" s="129"/>
      <c r="GAL215" s="129"/>
      <c r="GAM215" s="129"/>
      <c r="GAN215" s="129"/>
      <c r="GAO215" s="129"/>
      <c r="GAP215" s="129"/>
      <c r="GAQ215" s="129"/>
      <c r="GAR215" s="129"/>
      <c r="GAS215" s="129"/>
      <c r="GAT215" s="129"/>
      <c r="GAU215" s="129"/>
      <c r="GAV215" s="129"/>
      <c r="GAW215" s="129"/>
      <c r="GAX215" s="129"/>
      <c r="GAY215" s="129"/>
      <c r="GAZ215" s="129"/>
      <c r="GBA215" s="129"/>
      <c r="GBB215" s="129"/>
      <c r="GBC215" s="129"/>
      <c r="GBD215" s="129"/>
      <c r="GBE215" s="129"/>
      <c r="GBF215" s="129"/>
      <c r="GBG215" s="129"/>
      <c r="GBH215" s="129"/>
      <c r="GBI215" s="129"/>
      <c r="GBJ215" s="129"/>
      <c r="GBK215" s="129"/>
      <c r="GBL215" s="129"/>
      <c r="GBM215" s="129"/>
      <c r="GBN215" s="129"/>
      <c r="GBO215" s="129"/>
      <c r="GBP215" s="129"/>
      <c r="GBQ215" s="129"/>
      <c r="GBR215" s="129"/>
      <c r="GBS215" s="129"/>
      <c r="GBT215" s="129"/>
      <c r="GBU215" s="129"/>
      <c r="GBV215" s="129"/>
      <c r="GBW215" s="129"/>
      <c r="GBX215" s="129"/>
      <c r="GBY215" s="129"/>
      <c r="GBZ215" s="129"/>
      <c r="GCA215" s="129"/>
      <c r="GCB215" s="129"/>
      <c r="GCC215" s="129"/>
      <c r="GCD215" s="129"/>
      <c r="GCE215" s="129"/>
      <c r="GCF215" s="129"/>
      <c r="GCG215" s="129"/>
      <c r="GCH215" s="129"/>
      <c r="GCI215" s="129"/>
      <c r="GCJ215" s="129"/>
      <c r="GCK215" s="129"/>
      <c r="GCL215" s="129"/>
      <c r="GCM215" s="129"/>
      <c r="GCN215" s="129"/>
      <c r="GCO215" s="129"/>
      <c r="GCP215" s="129"/>
      <c r="GCQ215" s="129"/>
      <c r="GCR215" s="129"/>
      <c r="GCS215" s="129"/>
      <c r="GCT215" s="129"/>
      <c r="GCU215" s="129"/>
      <c r="GCV215" s="129"/>
      <c r="GCW215" s="129"/>
      <c r="GCX215" s="129"/>
      <c r="GCY215" s="129"/>
      <c r="GCZ215" s="129"/>
      <c r="GDA215" s="129"/>
      <c r="GDB215" s="129"/>
      <c r="GDC215" s="129"/>
      <c r="GDD215" s="129"/>
      <c r="GDE215" s="129"/>
      <c r="GDF215" s="129"/>
      <c r="GDG215" s="129"/>
      <c r="GDH215" s="129"/>
      <c r="GDI215" s="129"/>
      <c r="GDJ215" s="129"/>
      <c r="GDK215" s="129"/>
      <c r="GDL215" s="129"/>
      <c r="GDM215" s="129"/>
      <c r="GDN215" s="129"/>
      <c r="GDO215" s="129"/>
      <c r="GDP215" s="129"/>
      <c r="GDQ215" s="129"/>
      <c r="GDR215" s="129"/>
      <c r="GDS215" s="129"/>
      <c r="GDT215" s="129"/>
      <c r="GDU215" s="129"/>
      <c r="GDV215" s="129"/>
      <c r="GDW215" s="129"/>
      <c r="GDX215" s="129"/>
      <c r="GDY215" s="129"/>
      <c r="GDZ215" s="129"/>
      <c r="GEA215" s="129"/>
      <c r="GEB215" s="129"/>
      <c r="GEC215" s="129"/>
      <c r="GED215" s="129"/>
      <c r="GEE215" s="129"/>
      <c r="GEF215" s="129"/>
      <c r="GEG215" s="129"/>
      <c r="GEH215" s="129"/>
      <c r="GEI215" s="129"/>
      <c r="GEJ215" s="129"/>
      <c r="GEK215" s="129"/>
      <c r="GEL215" s="129"/>
      <c r="GEM215" s="129"/>
      <c r="GEN215" s="129"/>
      <c r="GEO215" s="129"/>
      <c r="GEP215" s="129"/>
      <c r="GEQ215" s="129"/>
      <c r="GER215" s="129"/>
      <c r="GES215" s="129"/>
      <c r="GET215" s="129"/>
      <c r="GEU215" s="129"/>
      <c r="GEV215" s="129"/>
      <c r="GEW215" s="129"/>
      <c r="GEX215" s="129"/>
      <c r="GEY215" s="129"/>
      <c r="GEZ215" s="129"/>
      <c r="GFA215" s="129"/>
      <c r="GFB215" s="129"/>
      <c r="GFC215" s="129"/>
      <c r="GFD215" s="129"/>
      <c r="GFE215" s="129"/>
      <c r="GFF215" s="129"/>
      <c r="GFG215" s="129"/>
      <c r="GFH215" s="129"/>
      <c r="GFI215" s="129"/>
      <c r="GFJ215" s="129"/>
      <c r="GFK215" s="129"/>
      <c r="GFL215" s="129"/>
      <c r="GFM215" s="129"/>
      <c r="GFN215" s="129"/>
      <c r="GFO215" s="129"/>
      <c r="GFP215" s="129"/>
      <c r="GFQ215" s="129"/>
      <c r="GFR215" s="129"/>
      <c r="GFS215" s="129"/>
      <c r="GFT215" s="129"/>
      <c r="GFU215" s="129"/>
      <c r="GFV215" s="129"/>
      <c r="GFW215" s="129"/>
      <c r="GFX215" s="129"/>
      <c r="GFY215" s="129"/>
      <c r="GFZ215" s="129"/>
      <c r="GGA215" s="129"/>
      <c r="GGB215" s="129"/>
      <c r="GGC215" s="129"/>
      <c r="GGD215" s="129"/>
      <c r="GGE215" s="129"/>
      <c r="GGF215" s="129"/>
      <c r="GGG215" s="129"/>
      <c r="GGH215" s="129"/>
      <c r="GGI215" s="129"/>
      <c r="GGJ215" s="129"/>
      <c r="GGK215" s="129"/>
      <c r="GGL215" s="129"/>
      <c r="GGM215" s="129"/>
      <c r="GGN215" s="129"/>
      <c r="GGO215" s="129"/>
      <c r="GGP215" s="129"/>
      <c r="GGQ215" s="129"/>
      <c r="GGR215" s="129"/>
      <c r="GGS215" s="129"/>
      <c r="GGT215" s="129"/>
      <c r="GGU215" s="129"/>
      <c r="GGV215" s="129"/>
      <c r="GGW215" s="129"/>
      <c r="GGX215" s="129"/>
      <c r="GGY215" s="129"/>
      <c r="GGZ215" s="129"/>
      <c r="GHA215" s="129"/>
      <c r="GHB215" s="129"/>
      <c r="GHC215" s="129"/>
      <c r="GHD215" s="129"/>
      <c r="GHE215" s="129"/>
      <c r="GHF215" s="129"/>
      <c r="GHG215" s="129"/>
      <c r="GHH215" s="129"/>
      <c r="GHI215" s="129"/>
      <c r="GHJ215" s="129"/>
      <c r="GHK215" s="129"/>
      <c r="GHL215" s="129"/>
      <c r="GHM215" s="129"/>
      <c r="GHN215" s="129"/>
      <c r="GHO215" s="129"/>
      <c r="GHP215" s="129"/>
      <c r="GHQ215" s="129"/>
      <c r="GHR215" s="129"/>
      <c r="GHS215" s="129"/>
      <c r="GHT215" s="129"/>
      <c r="GHU215" s="129"/>
      <c r="GHV215" s="129"/>
      <c r="GHW215" s="129"/>
      <c r="GHX215" s="129"/>
      <c r="GHY215" s="129"/>
      <c r="GHZ215" s="129"/>
      <c r="GIA215" s="129"/>
      <c r="GIB215" s="129"/>
      <c r="GIC215" s="129"/>
      <c r="GID215" s="129"/>
      <c r="GIE215" s="129"/>
      <c r="GIF215" s="129"/>
      <c r="GIG215" s="129"/>
      <c r="GIH215" s="129"/>
      <c r="GII215" s="129"/>
      <c r="GIJ215" s="129"/>
      <c r="GIK215" s="129"/>
      <c r="GIL215" s="129"/>
      <c r="GIM215" s="129"/>
      <c r="GIN215" s="129"/>
      <c r="GIO215" s="129"/>
      <c r="GIP215" s="129"/>
      <c r="GIQ215" s="129"/>
      <c r="GIR215" s="129"/>
      <c r="GIS215" s="129"/>
      <c r="GIT215" s="129"/>
      <c r="GIU215" s="129"/>
      <c r="GIV215" s="129"/>
      <c r="GIW215" s="129"/>
      <c r="GIX215" s="129"/>
      <c r="GIY215" s="129"/>
      <c r="GIZ215" s="129"/>
      <c r="GJA215" s="129"/>
      <c r="GJB215" s="129"/>
      <c r="GJC215" s="129"/>
      <c r="GJD215" s="129"/>
      <c r="GJE215" s="129"/>
      <c r="GJF215" s="129"/>
      <c r="GJG215" s="129"/>
      <c r="GJH215" s="129"/>
      <c r="GJI215" s="129"/>
      <c r="GJJ215" s="129"/>
      <c r="GJK215" s="129"/>
      <c r="GJL215" s="129"/>
      <c r="GJM215" s="129"/>
      <c r="GJN215" s="129"/>
      <c r="GJO215" s="129"/>
      <c r="GJP215" s="129"/>
      <c r="GJQ215" s="129"/>
      <c r="GJR215" s="129"/>
      <c r="GJS215" s="129"/>
      <c r="GJT215" s="129"/>
      <c r="GJU215" s="129"/>
      <c r="GJV215" s="129"/>
      <c r="GJW215" s="129"/>
      <c r="GJX215" s="129"/>
      <c r="GJY215" s="129"/>
      <c r="GJZ215" s="129"/>
      <c r="GKA215" s="129"/>
      <c r="GKB215" s="129"/>
      <c r="GKC215" s="129"/>
      <c r="GKD215" s="129"/>
      <c r="GKE215" s="129"/>
      <c r="GKF215" s="129"/>
      <c r="GKG215" s="129"/>
      <c r="GKH215" s="129"/>
      <c r="GKI215" s="129"/>
      <c r="GKJ215" s="129"/>
      <c r="GKK215" s="129"/>
      <c r="GKL215" s="129"/>
      <c r="GKM215" s="129"/>
      <c r="GKN215" s="129"/>
      <c r="GKO215" s="129"/>
      <c r="GKP215" s="129"/>
      <c r="GKQ215" s="129"/>
      <c r="GKR215" s="129"/>
      <c r="GKS215" s="129"/>
      <c r="GKT215" s="129"/>
      <c r="GKU215" s="129"/>
      <c r="GKV215" s="129"/>
      <c r="GKW215" s="129"/>
      <c r="GKX215" s="129"/>
      <c r="GKY215" s="129"/>
      <c r="GKZ215" s="129"/>
      <c r="GLA215" s="129"/>
      <c r="GLB215" s="129"/>
      <c r="GLC215" s="129"/>
      <c r="GLD215" s="129"/>
      <c r="GLE215" s="129"/>
      <c r="GLF215" s="129"/>
      <c r="GLG215" s="129"/>
      <c r="GLH215" s="129"/>
      <c r="GLI215" s="129"/>
      <c r="GLJ215" s="129"/>
      <c r="GLK215" s="129"/>
      <c r="GLL215" s="129"/>
      <c r="GLM215" s="129"/>
      <c r="GLN215" s="129"/>
      <c r="GLO215" s="129"/>
      <c r="GLP215" s="129"/>
      <c r="GLQ215" s="129"/>
      <c r="GLR215" s="129"/>
      <c r="GLS215" s="129"/>
      <c r="GLT215" s="129"/>
      <c r="GLU215" s="129"/>
      <c r="GLV215" s="129"/>
      <c r="GLW215" s="129"/>
      <c r="GLX215" s="129"/>
      <c r="GLY215" s="129"/>
      <c r="GLZ215" s="129"/>
      <c r="GMA215" s="129"/>
      <c r="GMB215" s="129"/>
      <c r="GMC215" s="129"/>
      <c r="GMD215" s="129"/>
      <c r="GME215" s="129"/>
      <c r="GMF215" s="129"/>
      <c r="GMG215" s="129"/>
      <c r="GMH215" s="129"/>
      <c r="GMI215" s="129"/>
      <c r="GMJ215" s="129"/>
      <c r="GMK215" s="129"/>
      <c r="GML215" s="129"/>
      <c r="GMM215" s="129"/>
      <c r="GMN215" s="129"/>
      <c r="GMO215" s="129"/>
      <c r="GMP215" s="129"/>
      <c r="GMQ215" s="129"/>
      <c r="GMR215" s="129"/>
      <c r="GMS215" s="129"/>
      <c r="GMT215" s="129"/>
      <c r="GMU215" s="129"/>
      <c r="GMV215" s="129"/>
      <c r="GMW215" s="129"/>
      <c r="GMX215" s="129"/>
      <c r="GMY215" s="129"/>
      <c r="GMZ215" s="129"/>
      <c r="GNA215" s="129"/>
      <c r="GNB215" s="129"/>
      <c r="GNC215" s="129"/>
      <c r="GND215" s="129"/>
      <c r="GNE215" s="129"/>
      <c r="GNF215" s="129"/>
      <c r="GNG215" s="129"/>
      <c r="GNH215" s="129"/>
      <c r="GNI215" s="129"/>
      <c r="GNJ215" s="129"/>
      <c r="GNK215" s="129"/>
      <c r="GNL215" s="129"/>
      <c r="GNM215" s="129"/>
      <c r="GNN215" s="129"/>
      <c r="GNO215" s="129"/>
      <c r="GNP215" s="129"/>
      <c r="GNQ215" s="129"/>
      <c r="GNR215" s="129"/>
      <c r="GNS215" s="129"/>
      <c r="GNT215" s="129"/>
      <c r="GNU215" s="129"/>
      <c r="GNV215" s="129"/>
      <c r="GNW215" s="129"/>
      <c r="GNX215" s="129"/>
      <c r="GNY215" s="129"/>
      <c r="GNZ215" s="129"/>
      <c r="GOA215" s="129"/>
      <c r="GOB215" s="129"/>
      <c r="GOC215" s="129"/>
      <c r="GOD215" s="129"/>
      <c r="GOE215" s="129"/>
      <c r="GOF215" s="129"/>
      <c r="GOG215" s="129"/>
      <c r="GOH215" s="129"/>
      <c r="GOI215" s="129"/>
      <c r="GOJ215" s="129"/>
      <c r="GOK215" s="129"/>
      <c r="GOL215" s="129"/>
      <c r="GOM215" s="129"/>
      <c r="GON215" s="129"/>
      <c r="GOO215" s="129"/>
      <c r="GOP215" s="129"/>
      <c r="GOQ215" s="129"/>
      <c r="GOR215" s="129"/>
      <c r="GOS215" s="129"/>
      <c r="GOT215" s="129"/>
      <c r="GOU215" s="129"/>
      <c r="GOV215" s="129"/>
      <c r="GOW215" s="129"/>
      <c r="GOX215" s="129"/>
      <c r="GOY215" s="129"/>
      <c r="GOZ215" s="129"/>
      <c r="GPA215" s="129"/>
      <c r="GPB215" s="129"/>
      <c r="GPC215" s="129"/>
      <c r="GPD215" s="129"/>
      <c r="GPE215" s="129"/>
      <c r="GPF215" s="129"/>
      <c r="GPG215" s="129"/>
      <c r="GPH215" s="129"/>
      <c r="GPI215" s="129"/>
      <c r="GPJ215" s="129"/>
      <c r="GPK215" s="129"/>
      <c r="GPL215" s="129"/>
      <c r="GPM215" s="129"/>
      <c r="GPN215" s="129"/>
      <c r="GPO215" s="129"/>
      <c r="GPP215" s="129"/>
      <c r="GPQ215" s="129"/>
      <c r="GPR215" s="129"/>
      <c r="GPS215" s="129"/>
      <c r="GPT215" s="129"/>
      <c r="GPU215" s="129"/>
      <c r="GPV215" s="129"/>
      <c r="GPW215" s="129"/>
      <c r="GPX215" s="129"/>
      <c r="GPY215" s="129"/>
      <c r="GPZ215" s="129"/>
      <c r="GQA215" s="129"/>
      <c r="GQB215" s="129"/>
      <c r="GQC215" s="129"/>
      <c r="GQD215" s="129"/>
      <c r="GQE215" s="129"/>
      <c r="GQF215" s="129"/>
      <c r="GQG215" s="129"/>
      <c r="GQH215" s="129"/>
      <c r="GQI215" s="129"/>
      <c r="GQJ215" s="129"/>
      <c r="GQK215" s="129"/>
      <c r="GQL215" s="129"/>
      <c r="GQM215" s="129"/>
      <c r="GQN215" s="129"/>
      <c r="GQO215" s="129"/>
      <c r="GQP215" s="129"/>
      <c r="GQQ215" s="129"/>
      <c r="GQR215" s="129"/>
      <c r="GQS215" s="129"/>
      <c r="GQT215" s="129"/>
      <c r="GQU215" s="129"/>
      <c r="GQV215" s="129"/>
      <c r="GQW215" s="129"/>
      <c r="GQX215" s="129"/>
      <c r="GQY215" s="129"/>
      <c r="GQZ215" s="129"/>
      <c r="GRA215" s="129"/>
      <c r="GRB215" s="129"/>
      <c r="GRC215" s="129"/>
      <c r="GRD215" s="129"/>
      <c r="GRE215" s="129"/>
      <c r="GRF215" s="129"/>
      <c r="GRG215" s="129"/>
      <c r="GRH215" s="129"/>
      <c r="GRI215" s="129"/>
      <c r="GRJ215" s="129"/>
      <c r="GRK215" s="129"/>
      <c r="GRL215" s="129"/>
      <c r="GRM215" s="129"/>
      <c r="GRN215" s="129"/>
      <c r="GRO215" s="129"/>
      <c r="GRP215" s="129"/>
      <c r="GRQ215" s="129"/>
      <c r="GRR215" s="129"/>
      <c r="GRS215" s="129"/>
      <c r="GRT215" s="129"/>
      <c r="GRU215" s="129"/>
      <c r="GRV215" s="129"/>
      <c r="GRW215" s="129"/>
      <c r="GRX215" s="129"/>
      <c r="GRY215" s="129"/>
      <c r="GRZ215" s="129"/>
      <c r="GSA215" s="129"/>
      <c r="GSB215" s="129"/>
      <c r="GSC215" s="129"/>
      <c r="GSD215" s="129"/>
      <c r="GSE215" s="129"/>
      <c r="GSF215" s="129"/>
      <c r="GSG215" s="129"/>
      <c r="GSH215" s="129"/>
      <c r="GSI215" s="129"/>
      <c r="GSJ215" s="129"/>
      <c r="GSK215" s="129"/>
      <c r="GSL215" s="129"/>
      <c r="GSM215" s="129"/>
      <c r="GSN215" s="129"/>
      <c r="GSO215" s="129"/>
      <c r="GSP215" s="129"/>
      <c r="GSQ215" s="129"/>
      <c r="GSR215" s="129"/>
      <c r="GSS215" s="129"/>
      <c r="GST215" s="129"/>
      <c r="GSU215" s="129"/>
      <c r="GSV215" s="129"/>
      <c r="GSW215" s="129"/>
      <c r="GSX215" s="129"/>
      <c r="GSY215" s="129"/>
      <c r="GSZ215" s="129"/>
      <c r="GTA215" s="129"/>
      <c r="GTB215" s="129"/>
      <c r="GTC215" s="129"/>
      <c r="GTD215" s="129"/>
      <c r="GTE215" s="129"/>
      <c r="GTF215" s="129"/>
      <c r="GTG215" s="129"/>
      <c r="GTH215" s="129"/>
      <c r="GTI215" s="129"/>
      <c r="GTJ215" s="129"/>
      <c r="GTK215" s="129"/>
      <c r="GTL215" s="129"/>
      <c r="GTM215" s="129"/>
      <c r="GTN215" s="129"/>
      <c r="GTO215" s="129"/>
      <c r="GTP215" s="129"/>
      <c r="GTQ215" s="129"/>
      <c r="GTR215" s="129"/>
      <c r="GTS215" s="129"/>
      <c r="GTT215" s="129"/>
      <c r="GTU215" s="129"/>
      <c r="GTV215" s="129"/>
      <c r="GTW215" s="129"/>
      <c r="GTX215" s="129"/>
      <c r="GTY215" s="129"/>
      <c r="GTZ215" s="129"/>
      <c r="GUA215" s="129"/>
      <c r="GUB215" s="129"/>
      <c r="GUC215" s="129"/>
      <c r="GUD215" s="129"/>
      <c r="GUE215" s="129"/>
      <c r="GUF215" s="129"/>
      <c r="GUG215" s="129"/>
      <c r="GUH215" s="129"/>
      <c r="GUI215" s="129"/>
      <c r="GUJ215" s="129"/>
      <c r="GUK215" s="129"/>
      <c r="GUL215" s="129"/>
      <c r="GUM215" s="129"/>
      <c r="GUN215" s="129"/>
      <c r="GUO215" s="129"/>
      <c r="GUP215" s="129"/>
      <c r="GUQ215" s="129"/>
      <c r="GUR215" s="129"/>
      <c r="GUS215" s="129"/>
      <c r="GUT215" s="129"/>
      <c r="GUU215" s="129"/>
      <c r="GUV215" s="129"/>
      <c r="GUW215" s="129"/>
      <c r="GUX215" s="129"/>
      <c r="GUY215" s="129"/>
      <c r="GUZ215" s="129"/>
      <c r="GVA215" s="129"/>
      <c r="GVB215" s="129"/>
      <c r="GVC215" s="129"/>
      <c r="GVD215" s="129"/>
      <c r="GVE215" s="129"/>
      <c r="GVF215" s="129"/>
      <c r="GVG215" s="129"/>
      <c r="GVH215" s="129"/>
      <c r="GVI215" s="129"/>
      <c r="GVJ215" s="129"/>
      <c r="GVK215" s="129"/>
      <c r="GVL215" s="129"/>
      <c r="GVM215" s="129"/>
      <c r="GVN215" s="129"/>
      <c r="GVO215" s="129"/>
      <c r="GVP215" s="129"/>
      <c r="GVQ215" s="129"/>
      <c r="GVR215" s="129"/>
      <c r="GVS215" s="129"/>
      <c r="GVT215" s="129"/>
      <c r="GVU215" s="129"/>
      <c r="GVV215" s="129"/>
      <c r="GVW215" s="129"/>
      <c r="GVX215" s="129"/>
      <c r="GVY215" s="129"/>
      <c r="GVZ215" s="129"/>
      <c r="GWA215" s="129"/>
      <c r="GWB215" s="129"/>
      <c r="GWC215" s="129"/>
      <c r="GWD215" s="129"/>
      <c r="GWE215" s="129"/>
      <c r="GWF215" s="129"/>
      <c r="GWG215" s="129"/>
      <c r="GWH215" s="129"/>
      <c r="GWI215" s="129"/>
      <c r="GWJ215" s="129"/>
      <c r="GWK215" s="129"/>
      <c r="GWL215" s="129"/>
      <c r="GWM215" s="129"/>
      <c r="GWN215" s="129"/>
      <c r="GWO215" s="129"/>
      <c r="GWP215" s="129"/>
      <c r="GWQ215" s="129"/>
      <c r="GWR215" s="129"/>
      <c r="GWS215" s="129"/>
      <c r="GWT215" s="129"/>
      <c r="GWU215" s="129"/>
      <c r="GWV215" s="129"/>
      <c r="GWW215" s="129"/>
      <c r="GWX215" s="129"/>
      <c r="GWY215" s="129"/>
      <c r="GWZ215" s="129"/>
      <c r="GXA215" s="129"/>
      <c r="GXB215" s="129"/>
      <c r="GXC215" s="129"/>
      <c r="GXD215" s="129"/>
      <c r="GXE215" s="129"/>
      <c r="GXF215" s="129"/>
      <c r="GXG215" s="129"/>
      <c r="GXH215" s="129"/>
      <c r="GXI215" s="129"/>
      <c r="GXJ215" s="129"/>
      <c r="GXK215" s="129"/>
      <c r="GXL215" s="129"/>
      <c r="GXM215" s="129"/>
      <c r="GXN215" s="129"/>
      <c r="GXO215" s="129"/>
      <c r="GXP215" s="129"/>
      <c r="GXQ215" s="129"/>
      <c r="GXR215" s="129"/>
      <c r="GXS215" s="129"/>
      <c r="GXT215" s="129"/>
      <c r="GXU215" s="129"/>
      <c r="GXV215" s="129"/>
      <c r="GXW215" s="129"/>
      <c r="GXX215" s="129"/>
      <c r="GXY215" s="129"/>
      <c r="GXZ215" s="129"/>
      <c r="GYA215" s="129"/>
      <c r="GYB215" s="129"/>
      <c r="GYC215" s="129"/>
      <c r="GYD215" s="129"/>
      <c r="GYE215" s="129"/>
      <c r="GYF215" s="129"/>
      <c r="GYG215" s="129"/>
      <c r="GYH215" s="129"/>
      <c r="GYI215" s="129"/>
      <c r="GYJ215" s="129"/>
      <c r="GYK215" s="129"/>
      <c r="GYL215" s="129"/>
      <c r="GYM215" s="129"/>
      <c r="GYN215" s="129"/>
      <c r="GYO215" s="129"/>
      <c r="GYP215" s="129"/>
      <c r="GYQ215" s="129"/>
      <c r="GYR215" s="129"/>
      <c r="GYS215" s="129"/>
      <c r="GYT215" s="129"/>
      <c r="GYU215" s="129"/>
      <c r="GYV215" s="129"/>
      <c r="GYW215" s="129"/>
      <c r="GYX215" s="129"/>
      <c r="GYY215" s="129"/>
      <c r="GYZ215" s="129"/>
      <c r="GZA215" s="129"/>
      <c r="GZB215" s="129"/>
      <c r="GZC215" s="129"/>
      <c r="GZD215" s="129"/>
      <c r="GZE215" s="129"/>
      <c r="GZF215" s="129"/>
      <c r="GZG215" s="129"/>
      <c r="GZH215" s="129"/>
      <c r="GZI215" s="129"/>
      <c r="GZJ215" s="129"/>
      <c r="GZK215" s="129"/>
      <c r="GZL215" s="129"/>
      <c r="GZM215" s="129"/>
      <c r="GZN215" s="129"/>
      <c r="GZO215" s="129"/>
      <c r="GZP215" s="129"/>
      <c r="GZQ215" s="129"/>
      <c r="GZR215" s="129"/>
      <c r="GZS215" s="129"/>
      <c r="GZT215" s="129"/>
      <c r="GZU215" s="129"/>
      <c r="GZV215" s="129"/>
      <c r="GZW215" s="129"/>
      <c r="GZX215" s="129"/>
      <c r="GZY215" s="129"/>
      <c r="GZZ215" s="129"/>
      <c r="HAA215" s="129"/>
      <c r="HAB215" s="129"/>
      <c r="HAC215" s="129"/>
      <c r="HAD215" s="129"/>
      <c r="HAE215" s="129"/>
      <c r="HAF215" s="129"/>
      <c r="HAG215" s="129"/>
      <c r="HAH215" s="129"/>
      <c r="HAI215" s="129"/>
      <c r="HAJ215" s="129"/>
      <c r="HAK215" s="129"/>
      <c r="HAL215" s="129"/>
      <c r="HAM215" s="129"/>
      <c r="HAN215" s="129"/>
      <c r="HAO215" s="129"/>
      <c r="HAP215" s="129"/>
      <c r="HAQ215" s="129"/>
      <c r="HAR215" s="129"/>
      <c r="HAS215" s="129"/>
      <c r="HAT215" s="129"/>
      <c r="HAU215" s="129"/>
      <c r="HAV215" s="129"/>
      <c r="HAW215" s="129"/>
      <c r="HAX215" s="129"/>
      <c r="HAY215" s="129"/>
      <c r="HAZ215" s="129"/>
      <c r="HBA215" s="129"/>
      <c r="HBB215" s="129"/>
      <c r="HBC215" s="129"/>
      <c r="HBD215" s="129"/>
      <c r="HBE215" s="129"/>
      <c r="HBF215" s="129"/>
      <c r="HBG215" s="129"/>
      <c r="HBH215" s="129"/>
      <c r="HBI215" s="129"/>
      <c r="HBJ215" s="129"/>
      <c r="HBK215" s="129"/>
      <c r="HBL215" s="129"/>
      <c r="HBM215" s="129"/>
      <c r="HBN215" s="129"/>
      <c r="HBO215" s="129"/>
      <c r="HBP215" s="129"/>
      <c r="HBQ215" s="129"/>
      <c r="HBR215" s="129"/>
      <c r="HBS215" s="129"/>
      <c r="HBT215" s="129"/>
      <c r="HBU215" s="129"/>
      <c r="HBV215" s="129"/>
      <c r="HBW215" s="129"/>
      <c r="HBX215" s="129"/>
      <c r="HBY215" s="129"/>
      <c r="HBZ215" s="129"/>
      <c r="HCA215" s="129"/>
      <c r="HCB215" s="129"/>
      <c r="HCC215" s="129"/>
      <c r="HCD215" s="129"/>
      <c r="HCE215" s="129"/>
      <c r="HCF215" s="129"/>
      <c r="HCG215" s="129"/>
      <c r="HCH215" s="129"/>
      <c r="HCI215" s="129"/>
      <c r="HCJ215" s="129"/>
      <c r="HCK215" s="129"/>
      <c r="HCL215" s="129"/>
      <c r="HCM215" s="129"/>
      <c r="HCN215" s="129"/>
      <c r="HCO215" s="129"/>
      <c r="HCP215" s="129"/>
      <c r="HCQ215" s="129"/>
      <c r="HCR215" s="129"/>
      <c r="HCS215" s="129"/>
      <c r="HCT215" s="129"/>
      <c r="HCU215" s="129"/>
      <c r="HCV215" s="129"/>
      <c r="HCW215" s="129"/>
      <c r="HCX215" s="129"/>
      <c r="HCY215" s="129"/>
      <c r="HCZ215" s="129"/>
      <c r="HDA215" s="129"/>
      <c r="HDB215" s="129"/>
      <c r="HDC215" s="129"/>
      <c r="HDD215" s="129"/>
      <c r="HDE215" s="129"/>
      <c r="HDF215" s="129"/>
      <c r="HDG215" s="129"/>
      <c r="HDH215" s="129"/>
      <c r="HDI215" s="129"/>
      <c r="HDJ215" s="129"/>
      <c r="HDK215" s="129"/>
      <c r="HDL215" s="129"/>
      <c r="HDM215" s="129"/>
      <c r="HDN215" s="129"/>
      <c r="HDO215" s="129"/>
      <c r="HDP215" s="129"/>
      <c r="HDQ215" s="129"/>
      <c r="HDR215" s="129"/>
      <c r="HDS215" s="129"/>
      <c r="HDT215" s="129"/>
      <c r="HDU215" s="129"/>
      <c r="HDV215" s="129"/>
      <c r="HDW215" s="129"/>
      <c r="HDX215" s="129"/>
      <c r="HDY215" s="129"/>
      <c r="HDZ215" s="129"/>
      <c r="HEA215" s="129"/>
      <c r="HEB215" s="129"/>
      <c r="HEC215" s="129"/>
      <c r="HED215" s="129"/>
      <c r="HEE215" s="129"/>
      <c r="HEF215" s="129"/>
      <c r="HEG215" s="129"/>
      <c r="HEH215" s="129"/>
      <c r="HEI215" s="129"/>
      <c r="HEJ215" s="129"/>
      <c r="HEK215" s="129"/>
      <c r="HEL215" s="129"/>
      <c r="HEM215" s="129"/>
      <c r="HEN215" s="129"/>
      <c r="HEO215" s="129"/>
      <c r="HEP215" s="129"/>
      <c r="HEQ215" s="129"/>
      <c r="HER215" s="129"/>
      <c r="HES215" s="129"/>
      <c r="HET215" s="129"/>
      <c r="HEU215" s="129"/>
      <c r="HEV215" s="129"/>
      <c r="HEW215" s="129"/>
      <c r="HEX215" s="129"/>
      <c r="HEY215" s="129"/>
      <c r="HEZ215" s="129"/>
      <c r="HFA215" s="129"/>
      <c r="HFB215" s="129"/>
      <c r="HFC215" s="129"/>
      <c r="HFD215" s="129"/>
      <c r="HFE215" s="129"/>
      <c r="HFF215" s="129"/>
      <c r="HFG215" s="129"/>
      <c r="HFH215" s="129"/>
      <c r="HFI215" s="129"/>
      <c r="HFJ215" s="129"/>
      <c r="HFK215" s="129"/>
      <c r="HFL215" s="129"/>
      <c r="HFM215" s="129"/>
      <c r="HFN215" s="129"/>
      <c r="HFO215" s="129"/>
      <c r="HFP215" s="129"/>
      <c r="HFQ215" s="129"/>
      <c r="HFR215" s="129"/>
      <c r="HFS215" s="129"/>
      <c r="HFT215" s="129"/>
      <c r="HFU215" s="129"/>
      <c r="HFV215" s="129"/>
      <c r="HFW215" s="129"/>
      <c r="HFX215" s="129"/>
      <c r="HFY215" s="129"/>
      <c r="HFZ215" s="129"/>
      <c r="HGA215" s="129"/>
      <c r="HGB215" s="129"/>
      <c r="HGC215" s="129"/>
      <c r="HGD215" s="129"/>
      <c r="HGE215" s="129"/>
      <c r="HGF215" s="129"/>
      <c r="HGG215" s="129"/>
      <c r="HGH215" s="129"/>
      <c r="HGI215" s="129"/>
      <c r="HGJ215" s="129"/>
      <c r="HGK215" s="129"/>
      <c r="HGL215" s="129"/>
      <c r="HGM215" s="129"/>
      <c r="HGN215" s="129"/>
      <c r="HGO215" s="129"/>
      <c r="HGP215" s="129"/>
      <c r="HGQ215" s="129"/>
      <c r="HGR215" s="129"/>
      <c r="HGS215" s="129"/>
      <c r="HGT215" s="129"/>
      <c r="HGU215" s="129"/>
      <c r="HGV215" s="129"/>
      <c r="HGW215" s="129"/>
      <c r="HGX215" s="129"/>
      <c r="HGY215" s="129"/>
      <c r="HGZ215" s="129"/>
      <c r="HHA215" s="129"/>
      <c r="HHB215" s="129"/>
      <c r="HHC215" s="129"/>
      <c r="HHD215" s="129"/>
      <c r="HHE215" s="129"/>
      <c r="HHF215" s="129"/>
      <c r="HHG215" s="129"/>
      <c r="HHH215" s="129"/>
      <c r="HHI215" s="129"/>
      <c r="HHJ215" s="129"/>
      <c r="HHK215" s="129"/>
      <c r="HHL215" s="129"/>
      <c r="HHM215" s="129"/>
      <c r="HHN215" s="129"/>
      <c r="HHO215" s="129"/>
      <c r="HHP215" s="129"/>
      <c r="HHQ215" s="129"/>
      <c r="HHR215" s="129"/>
      <c r="HHS215" s="129"/>
      <c r="HHT215" s="129"/>
      <c r="HHU215" s="129"/>
      <c r="HHV215" s="129"/>
      <c r="HHW215" s="129"/>
      <c r="HHX215" s="129"/>
      <c r="HHY215" s="129"/>
      <c r="HHZ215" s="129"/>
      <c r="HIA215" s="129"/>
      <c r="HIB215" s="129"/>
      <c r="HIC215" s="129"/>
      <c r="HID215" s="129"/>
      <c r="HIE215" s="129"/>
      <c r="HIF215" s="129"/>
      <c r="HIG215" s="129"/>
      <c r="HIH215" s="129"/>
      <c r="HII215" s="129"/>
      <c r="HIJ215" s="129"/>
      <c r="HIK215" s="129"/>
      <c r="HIL215" s="129"/>
      <c r="HIM215" s="129"/>
      <c r="HIN215" s="129"/>
      <c r="HIO215" s="129"/>
      <c r="HIP215" s="129"/>
      <c r="HIQ215" s="129"/>
      <c r="HIR215" s="129"/>
      <c r="HIS215" s="129"/>
      <c r="HIT215" s="129"/>
      <c r="HIU215" s="129"/>
      <c r="HIV215" s="129"/>
      <c r="HIW215" s="129"/>
      <c r="HIX215" s="129"/>
      <c r="HIY215" s="129"/>
      <c r="HIZ215" s="129"/>
      <c r="HJA215" s="129"/>
      <c r="HJB215" s="129"/>
      <c r="HJC215" s="129"/>
      <c r="HJD215" s="129"/>
      <c r="HJE215" s="129"/>
      <c r="HJF215" s="129"/>
      <c r="HJG215" s="129"/>
      <c r="HJH215" s="129"/>
      <c r="HJI215" s="129"/>
      <c r="HJJ215" s="129"/>
      <c r="HJK215" s="129"/>
      <c r="HJL215" s="129"/>
      <c r="HJM215" s="129"/>
      <c r="HJN215" s="129"/>
      <c r="HJO215" s="129"/>
      <c r="HJP215" s="129"/>
      <c r="HJQ215" s="129"/>
      <c r="HJR215" s="129"/>
      <c r="HJS215" s="129"/>
      <c r="HJT215" s="129"/>
      <c r="HJU215" s="129"/>
      <c r="HJV215" s="129"/>
      <c r="HJW215" s="129"/>
      <c r="HJX215" s="129"/>
      <c r="HJY215" s="129"/>
      <c r="HJZ215" s="129"/>
      <c r="HKA215" s="129"/>
      <c r="HKB215" s="129"/>
      <c r="HKC215" s="129"/>
      <c r="HKD215" s="129"/>
      <c r="HKE215" s="129"/>
      <c r="HKF215" s="129"/>
      <c r="HKG215" s="129"/>
      <c r="HKH215" s="129"/>
      <c r="HKI215" s="129"/>
      <c r="HKJ215" s="129"/>
      <c r="HKK215" s="129"/>
      <c r="HKL215" s="129"/>
      <c r="HKM215" s="129"/>
      <c r="HKN215" s="129"/>
      <c r="HKO215" s="129"/>
      <c r="HKP215" s="129"/>
      <c r="HKQ215" s="129"/>
      <c r="HKR215" s="129"/>
      <c r="HKS215" s="129"/>
      <c r="HKT215" s="129"/>
      <c r="HKU215" s="129"/>
      <c r="HKV215" s="129"/>
      <c r="HKW215" s="129"/>
      <c r="HKX215" s="129"/>
      <c r="HKY215" s="129"/>
      <c r="HKZ215" s="129"/>
      <c r="HLA215" s="129"/>
      <c r="HLB215" s="129"/>
      <c r="HLC215" s="129"/>
      <c r="HLD215" s="129"/>
      <c r="HLE215" s="129"/>
      <c r="HLF215" s="129"/>
      <c r="HLG215" s="129"/>
      <c r="HLH215" s="129"/>
      <c r="HLI215" s="129"/>
      <c r="HLJ215" s="129"/>
      <c r="HLK215" s="129"/>
      <c r="HLL215" s="129"/>
      <c r="HLM215" s="129"/>
      <c r="HLN215" s="129"/>
      <c r="HLO215" s="129"/>
      <c r="HLP215" s="129"/>
      <c r="HLQ215" s="129"/>
      <c r="HLR215" s="129"/>
      <c r="HLS215" s="129"/>
      <c r="HLT215" s="129"/>
      <c r="HLU215" s="129"/>
      <c r="HLV215" s="129"/>
      <c r="HLW215" s="129"/>
      <c r="HLX215" s="129"/>
      <c r="HLY215" s="129"/>
      <c r="HLZ215" s="129"/>
      <c r="HMA215" s="129"/>
      <c r="HMB215" s="129"/>
      <c r="HMC215" s="129"/>
      <c r="HMD215" s="129"/>
      <c r="HME215" s="129"/>
      <c r="HMF215" s="129"/>
      <c r="HMG215" s="129"/>
      <c r="HMH215" s="129"/>
      <c r="HMI215" s="129"/>
      <c r="HMJ215" s="129"/>
      <c r="HMK215" s="129"/>
      <c r="HML215" s="129"/>
      <c r="HMM215" s="129"/>
      <c r="HMN215" s="129"/>
      <c r="HMO215" s="129"/>
      <c r="HMP215" s="129"/>
      <c r="HMQ215" s="129"/>
      <c r="HMR215" s="129"/>
      <c r="HMS215" s="129"/>
      <c r="HMT215" s="129"/>
      <c r="HMU215" s="129"/>
      <c r="HMV215" s="129"/>
      <c r="HMW215" s="129"/>
      <c r="HMX215" s="129"/>
      <c r="HMY215" s="129"/>
      <c r="HMZ215" s="129"/>
      <c r="HNA215" s="129"/>
      <c r="HNB215" s="129"/>
      <c r="HNC215" s="129"/>
      <c r="HND215" s="129"/>
      <c r="HNE215" s="129"/>
      <c r="HNF215" s="129"/>
      <c r="HNG215" s="129"/>
      <c r="HNH215" s="129"/>
      <c r="HNI215" s="129"/>
      <c r="HNJ215" s="129"/>
      <c r="HNK215" s="129"/>
      <c r="HNL215" s="129"/>
      <c r="HNM215" s="129"/>
      <c r="HNN215" s="129"/>
      <c r="HNO215" s="129"/>
      <c r="HNP215" s="129"/>
      <c r="HNQ215" s="129"/>
      <c r="HNR215" s="129"/>
      <c r="HNS215" s="129"/>
      <c r="HNT215" s="129"/>
      <c r="HNU215" s="129"/>
      <c r="HNV215" s="129"/>
      <c r="HNW215" s="129"/>
      <c r="HNX215" s="129"/>
      <c r="HNY215" s="129"/>
      <c r="HNZ215" s="129"/>
      <c r="HOA215" s="129"/>
      <c r="HOB215" s="129"/>
      <c r="HOC215" s="129"/>
      <c r="HOD215" s="129"/>
      <c r="HOE215" s="129"/>
      <c r="HOF215" s="129"/>
      <c r="HOG215" s="129"/>
      <c r="HOH215" s="129"/>
      <c r="HOI215" s="129"/>
      <c r="HOJ215" s="129"/>
      <c r="HOK215" s="129"/>
      <c r="HOL215" s="129"/>
      <c r="HOM215" s="129"/>
      <c r="HON215" s="129"/>
      <c r="HOO215" s="129"/>
      <c r="HOP215" s="129"/>
      <c r="HOQ215" s="129"/>
      <c r="HOR215" s="129"/>
      <c r="HOS215" s="129"/>
      <c r="HOT215" s="129"/>
      <c r="HOU215" s="129"/>
      <c r="HOV215" s="129"/>
      <c r="HOW215" s="129"/>
      <c r="HOX215" s="129"/>
      <c r="HOY215" s="129"/>
      <c r="HOZ215" s="129"/>
      <c r="HPA215" s="129"/>
      <c r="HPB215" s="129"/>
      <c r="HPC215" s="129"/>
      <c r="HPD215" s="129"/>
      <c r="HPE215" s="129"/>
      <c r="HPF215" s="129"/>
      <c r="HPG215" s="129"/>
      <c r="HPH215" s="129"/>
      <c r="HPI215" s="129"/>
      <c r="HPJ215" s="129"/>
      <c r="HPK215" s="129"/>
      <c r="HPL215" s="129"/>
      <c r="HPM215" s="129"/>
      <c r="HPN215" s="129"/>
      <c r="HPO215" s="129"/>
      <c r="HPP215" s="129"/>
      <c r="HPQ215" s="129"/>
      <c r="HPR215" s="129"/>
      <c r="HPS215" s="129"/>
      <c r="HPT215" s="129"/>
      <c r="HPU215" s="129"/>
      <c r="HPV215" s="129"/>
      <c r="HPW215" s="129"/>
      <c r="HPX215" s="129"/>
      <c r="HPY215" s="129"/>
      <c r="HPZ215" s="129"/>
      <c r="HQA215" s="129"/>
      <c r="HQB215" s="129"/>
      <c r="HQC215" s="129"/>
      <c r="HQD215" s="129"/>
      <c r="HQE215" s="129"/>
      <c r="HQF215" s="129"/>
      <c r="HQG215" s="129"/>
      <c r="HQH215" s="129"/>
      <c r="HQI215" s="129"/>
      <c r="HQJ215" s="129"/>
      <c r="HQK215" s="129"/>
      <c r="HQL215" s="129"/>
      <c r="HQM215" s="129"/>
      <c r="HQN215" s="129"/>
      <c r="HQO215" s="129"/>
      <c r="HQP215" s="129"/>
      <c r="HQQ215" s="129"/>
      <c r="HQR215" s="129"/>
      <c r="HQS215" s="129"/>
      <c r="HQT215" s="129"/>
      <c r="HQU215" s="129"/>
      <c r="HQV215" s="129"/>
      <c r="HQW215" s="129"/>
      <c r="HQX215" s="129"/>
      <c r="HQY215" s="129"/>
      <c r="HQZ215" s="129"/>
      <c r="HRA215" s="129"/>
      <c r="HRB215" s="129"/>
      <c r="HRC215" s="129"/>
      <c r="HRD215" s="129"/>
      <c r="HRE215" s="129"/>
      <c r="HRF215" s="129"/>
      <c r="HRG215" s="129"/>
      <c r="HRH215" s="129"/>
      <c r="HRI215" s="129"/>
      <c r="HRJ215" s="129"/>
      <c r="HRK215" s="129"/>
      <c r="HRL215" s="129"/>
      <c r="HRM215" s="129"/>
      <c r="HRN215" s="129"/>
      <c r="HRO215" s="129"/>
      <c r="HRP215" s="129"/>
      <c r="HRQ215" s="129"/>
      <c r="HRR215" s="129"/>
      <c r="HRS215" s="129"/>
      <c r="HRT215" s="129"/>
      <c r="HRU215" s="129"/>
      <c r="HRV215" s="129"/>
      <c r="HRW215" s="129"/>
      <c r="HRX215" s="129"/>
      <c r="HRY215" s="129"/>
      <c r="HRZ215" s="129"/>
      <c r="HSA215" s="129"/>
      <c r="HSB215" s="129"/>
      <c r="HSC215" s="129"/>
      <c r="HSD215" s="129"/>
      <c r="HSE215" s="129"/>
      <c r="HSF215" s="129"/>
      <c r="HSG215" s="129"/>
      <c r="HSH215" s="129"/>
      <c r="HSI215" s="129"/>
      <c r="HSJ215" s="129"/>
      <c r="HSK215" s="129"/>
      <c r="HSL215" s="129"/>
      <c r="HSM215" s="129"/>
      <c r="HSN215" s="129"/>
      <c r="HSO215" s="129"/>
      <c r="HSP215" s="129"/>
      <c r="HSQ215" s="129"/>
      <c r="HSR215" s="129"/>
      <c r="HSS215" s="129"/>
      <c r="HST215" s="129"/>
      <c r="HSU215" s="129"/>
      <c r="HSV215" s="129"/>
      <c r="HSW215" s="129"/>
      <c r="HSX215" s="129"/>
      <c r="HSY215" s="129"/>
      <c r="HSZ215" s="129"/>
      <c r="HTA215" s="129"/>
      <c r="HTB215" s="129"/>
      <c r="HTC215" s="129"/>
      <c r="HTD215" s="129"/>
      <c r="HTE215" s="129"/>
      <c r="HTF215" s="129"/>
      <c r="HTG215" s="129"/>
      <c r="HTH215" s="129"/>
      <c r="HTI215" s="129"/>
      <c r="HTJ215" s="129"/>
      <c r="HTK215" s="129"/>
      <c r="HTL215" s="129"/>
      <c r="HTM215" s="129"/>
      <c r="HTN215" s="129"/>
      <c r="HTO215" s="129"/>
      <c r="HTP215" s="129"/>
      <c r="HTQ215" s="129"/>
      <c r="HTR215" s="129"/>
      <c r="HTS215" s="129"/>
      <c r="HTT215" s="129"/>
      <c r="HTU215" s="129"/>
      <c r="HTV215" s="129"/>
      <c r="HTW215" s="129"/>
      <c r="HTX215" s="129"/>
      <c r="HTY215" s="129"/>
      <c r="HTZ215" s="129"/>
      <c r="HUA215" s="129"/>
      <c r="HUB215" s="129"/>
      <c r="HUC215" s="129"/>
      <c r="HUD215" s="129"/>
      <c r="HUE215" s="129"/>
      <c r="HUF215" s="129"/>
      <c r="HUG215" s="129"/>
      <c r="HUH215" s="129"/>
      <c r="HUI215" s="129"/>
      <c r="HUJ215" s="129"/>
      <c r="HUK215" s="129"/>
      <c r="HUL215" s="129"/>
      <c r="HUM215" s="129"/>
      <c r="HUN215" s="129"/>
      <c r="HUO215" s="129"/>
      <c r="HUP215" s="129"/>
      <c r="HUQ215" s="129"/>
      <c r="HUR215" s="129"/>
      <c r="HUS215" s="129"/>
      <c r="HUT215" s="129"/>
      <c r="HUU215" s="129"/>
      <c r="HUV215" s="129"/>
      <c r="HUW215" s="129"/>
      <c r="HUX215" s="129"/>
      <c r="HUY215" s="129"/>
      <c r="HUZ215" s="129"/>
      <c r="HVA215" s="129"/>
      <c r="HVB215" s="129"/>
      <c r="HVC215" s="129"/>
      <c r="HVD215" s="129"/>
      <c r="HVE215" s="129"/>
      <c r="HVF215" s="129"/>
      <c r="HVG215" s="129"/>
      <c r="HVH215" s="129"/>
      <c r="HVI215" s="129"/>
      <c r="HVJ215" s="129"/>
      <c r="HVK215" s="129"/>
      <c r="HVL215" s="129"/>
      <c r="HVM215" s="129"/>
      <c r="HVN215" s="129"/>
      <c r="HVO215" s="129"/>
      <c r="HVP215" s="129"/>
      <c r="HVQ215" s="129"/>
      <c r="HVR215" s="129"/>
      <c r="HVS215" s="129"/>
      <c r="HVT215" s="129"/>
      <c r="HVU215" s="129"/>
      <c r="HVV215" s="129"/>
      <c r="HVW215" s="129"/>
      <c r="HVX215" s="129"/>
      <c r="HVY215" s="129"/>
      <c r="HVZ215" s="129"/>
      <c r="HWA215" s="129"/>
      <c r="HWB215" s="129"/>
      <c r="HWC215" s="129"/>
      <c r="HWD215" s="129"/>
      <c r="HWE215" s="129"/>
      <c r="HWF215" s="129"/>
      <c r="HWG215" s="129"/>
      <c r="HWH215" s="129"/>
      <c r="HWI215" s="129"/>
      <c r="HWJ215" s="129"/>
      <c r="HWK215" s="129"/>
      <c r="HWL215" s="129"/>
      <c r="HWM215" s="129"/>
      <c r="HWN215" s="129"/>
      <c r="HWO215" s="129"/>
      <c r="HWP215" s="129"/>
      <c r="HWQ215" s="129"/>
      <c r="HWR215" s="129"/>
      <c r="HWS215" s="129"/>
      <c r="HWT215" s="129"/>
      <c r="HWU215" s="129"/>
      <c r="HWV215" s="129"/>
      <c r="HWW215" s="129"/>
      <c r="HWX215" s="129"/>
      <c r="HWY215" s="129"/>
      <c r="HWZ215" s="129"/>
      <c r="HXA215" s="129"/>
      <c r="HXB215" s="129"/>
      <c r="HXC215" s="129"/>
      <c r="HXD215" s="129"/>
      <c r="HXE215" s="129"/>
      <c r="HXF215" s="129"/>
      <c r="HXG215" s="129"/>
      <c r="HXH215" s="129"/>
      <c r="HXI215" s="129"/>
      <c r="HXJ215" s="129"/>
      <c r="HXK215" s="129"/>
      <c r="HXL215" s="129"/>
      <c r="HXM215" s="129"/>
      <c r="HXN215" s="129"/>
      <c r="HXO215" s="129"/>
      <c r="HXP215" s="129"/>
      <c r="HXQ215" s="129"/>
      <c r="HXR215" s="129"/>
      <c r="HXS215" s="129"/>
      <c r="HXT215" s="129"/>
      <c r="HXU215" s="129"/>
      <c r="HXV215" s="129"/>
      <c r="HXW215" s="129"/>
      <c r="HXX215" s="129"/>
      <c r="HXY215" s="129"/>
      <c r="HXZ215" s="129"/>
      <c r="HYA215" s="129"/>
      <c r="HYB215" s="129"/>
      <c r="HYC215" s="129"/>
      <c r="HYD215" s="129"/>
      <c r="HYE215" s="129"/>
      <c r="HYF215" s="129"/>
      <c r="HYG215" s="129"/>
      <c r="HYH215" s="129"/>
      <c r="HYI215" s="129"/>
      <c r="HYJ215" s="129"/>
      <c r="HYK215" s="129"/>
      <c r="HYL215" s="129"/>
      <c r="HYM215" s="129"/>
      <c r="HYN215" s="129"/>
      <c r="HYO215" s="129"/>
      <c r="HYP215" s="129"/>
      <c r="HYQ215" s="129"/>
      <c r="HYR215" s="129"/>
      <c r="HYS215" s="129"/>
      <c r="HYT215" s="129"/>
      <c r="HYU215" s="129"/>
      <c r="HYV215" s="129"/>
      <c r="HYW215" s="129"/>
      <c r="HYX215" s="129"/>
      <c r="HYY215" s="129"/>
      <c r="HYZ215" s="129"/>
      <c r="HZA215" s="129"/>
      <c r="HZB215" s="129"/>
      <c r="HZC215" s="129"/>
      <c r="HZD215" s="129"/>
      <c r="HZE215" s="129"/>
      <c r="HZF215" s="129"/>
      <c r="HZG215" s="129"/>
      <c r="HZH215" s="129"/>
      <c r="HZI215" s="129"/>
      <c r="HZJ215" s="129"/>
      <c r="HZK215" s="129"/>
      <c r="HZL215" s="129"/>
      <c r="HZM215" s="129"/>
      <c r="HZN215" s="129"/>
      <c r="HZO215" s="129"/>
      <c r="HZP215" s="129"/>
      <c r="HZQ215" s="129"/>
      <c r="HZR215" s="129"/>
      <c r="HZS215" s="129"/>
      <c r="HZT215" s="129"/>
      <c r="HZU215" s="129"/>
      <c r="HZV215" s="129"/>
      <c r="HZW215" s="129"/>
      <c r="HZX215" s="129"/>
      <c r="HZY215" s="129"/>
      <c r="HZZ215" s="129"/>
      <c r="IAA215" s="129"/>
      <c r="IAB215" s="129"/>
      <c r="IAC215" s="129"/>
      <c r="IAD215" s="129"/>
      <c r="IAE215" s="129"/>
      <c r="IAF215" s="129"/>
      <c r="IAG215" s="129"/>
      <c r="IAH215" s="129"/>
      <c r="IAI215" s="129"/>
      <c r="IAJ215" s="129"/>
      <c r="IAK215" s="129"/>
      <c r="IAL215" s="129"/>
      <c r="IAM215" s="129"/>
      <c r="IAN215" s="129"/>
      <c r="IAO215" s="129"/>
      <c r="IAP215" s="129"/>
      <c r="IAQ215" s="129"/>
      <c r="IAR215" s="129"/>
      <c r="IAS215" s="129"/>
      <c r="IAT215" s="129"/>
      <c r="IAU215" s="129"/>
      <c r="IAV215" s="129"/>
      <c r="IAW215" s="129"/>
      <c r="IAX215" s="129"/>
      <c r="IAY215" s="129"/>
      <c r="IAZ215" s="129"/>
      <c r="IBA215" s="129"/>
      <c r="IBB215" s="129"/>
      <c r="IBC215" s="129"/>
      <c r="IBD215" s="129"/>
      <c r="IBE215" s="129"/>
      <c r="IBF215" s="129"/>
      <c r="IBG215" s="129"/>
      <c r="IBH215" s="129"/>
      <c r="IBI215" s="129"/>
      <c r="IBJ215" s="129"/>
      <c r="IBK215" s="129"/>
      <c r="IBL215" s="129"/>
      <c r="IBM215" s="129"/>
      <c r="IBN215" s="129"/>
      <c r="IBO215" s="129"/>
      <c r="IBP215" s="129"/>
      <c r="IBQ215" s="129"/>
      <c r="IBR215" s="129"/>
      <c r="IBS215" s="129"/>
      <c r="IBT215" s="129"/>
      <c r="IBU215" s="129"/>
      <c r="IBV215" s="129"/>
      <c r="IBW215" s="129"/>
      <c r="IBX215" s="129"/>
      <c r="IBY215" s="129"/>
      <c r="IBZ215" s="129"/>
      <c r="ICA215" s="129"/>
      <c r="ICB215" s="129"/>
      <c r="ICC215" s="129"/>
      <c r="ICD215" s="129"/>
      <c r="ICE215" s="129"/>
      <c r="ICF215" s="129"/>
      <c r="ICG215" s="129"/>
      <c r="ICH215" s="129"/>
      <c r="ICI215" s="129"/>
      <c r="ICJ215" s="129"/>
      <c r="ICK215" s="129"/>
      <c r="ICL215" s="129"/>
      <c r="ICM215" s="129"/>
      <c r="ICN215" s="129"/>
      <c r="ICO215" s="129"/>
      <c r="ICP215" s="129"/>
      <c r="ICQ215" s="129"/>
      <c r="ICR215" s="129"/>
      <c r="ICS215" s="129"/>
      <c r="ICT215" s="129"/>
      <c r="ICU215" s="129"/>
      <c r="ICV215" s="129"/>
      <c r="ICW215" s="129"/>
      <c r="ICX215" s="129"/>
      <c r="ICY215" s="129"/>
      <c r="ICZ215" s="129"/>
      <c r="IDA215" s="129"/>
      <c r="IDB215" s="129"/>
      <c r="IDC215" s="129"/>
      <c r="IDD215" s="129"/>
      <c r="IDE215" s="129"/>
      <c r="IDF215" s="129"/>
      <c r="IDG215" s="129"/>
      <c r="IDH215" s="129"/>
      <c r="IDI215" s="129"/>
      <c r="IDJ215" s="129"/>
      <c r="IDK215" s="129"/>
      <c r="IDL215" s="129"/>
      <c r="IDM215" s="129"/>
      <c r="IDN215" s="129"/>
      <c r="IDO215" s="129"/>
      <c r="IDP215" s="129"/>
      <c r="IDQ215" s="129"/>
      <c r="IDR215" s="129"/>
      <c r="IDS215" s="129"/>
      <c r="IDT215" s="129"/>
      <c r="IDU215" s="129"/>
      <c r="IDV215" s="129"/>
      <c r="IDW215" s="129"/>
      <c r="IDX215" s="129"/>
      <c r="IDY215" s="129"/>
      <c r="IDZ215" s="129"/>
      <c r="IEA215" s="129"/>
      <c r="IEB215" s="129"/>
      <c r="IEC215" s="129"/>
      <c r="IED215" s="129"/>
      <c r="IEE215" s="129"/>
      <c r="IEF215" s="129"/>
      <c r="IEG215" s="129"/>
      <c r="IEH215" s="129"/>
      <c r="IEI215" s="129"/>
      <c r="IEJ215" s="129"/>
      <c r="IEK215" s="129"/>
      <c r="IEL215" s="129"/>
      <c r="IEM215" s="129"/>
      <c r="IEN215" s="129"/>
      <c r="IEO215" s="129"/>
      <c r="IEP215" s="129"/>
      <c r="IEQ215" s="129"/>
      <c r="IER215" s="129"/>
      <c r="IES215" s="129"/>
      <c r="IET215" s="129"/>
      <c r="IEU215" s="129"/>
      <c r="IEV215" s="129"/>
      <c r="IEW215" s="129"/>
      <c r="IEX215" s="129"/>
      <c r="IEY215" s="129"/>
      <c r="IEZ215" s="129"/>
      <c r="IFA215" s="129"/>
      <c r="IFB215" s="129"/>
      <c r="IFC215" s="129"/>
      <c r="IFD215" s="129"/>
      <c r="IFE215" s="129"/>
      <c r="IFF215" s="129"/>
      <c r="IFG215" s="129"/>
      <c r="IFH215" s="129"/>
      <c r="IFI215" s="129"/>
      <c r="IFJ215" s="129"/>
      <c r="IFK215" s="129"/>
      <c r="IFL215" s="129"/>
      <c r="IFM215" s="129"/>
      <c r="IFN215" s="129"/>
      <c r="IFO215" s="129"/>
      <c r="IFP215" s="129"/>
      <c r="IFQ215" s="129"/>
      <c r="IFR215" s="129"/>
      <c r="IFS215" s="129"/>
      <c r="IFT215" s="129"/>
      <c r="IFU215" s="129"/>
      <c r="IFV215" s="129"/>
      <c r="IFW215" s="129"/>
      <c r="IFX215" s="129"/>
      <c r="IFY215" s="129"/>
      <c r="IFZ215" s="129"/>
      <c r="IGA215" s="129"/>
      <c r="IGB215" s="129"/>
      <c r="IGC215" s="129"/>
      <c r="IGD215" s="129"/>
      <c r="IGE215" s="129"/>
      <c r="IGF215" s="129"/>
      <c r="IGG215" s="129"/>
      <c r="IGH215" s="129"/>
      <c r="IGI215" s="129"/>
      <c r="IGJ215" s="129"/>
      <c r="IGK215" s="129"/>
      <c r="IGL215" s="129"/>
      <c r="IGM215" s="129"/>
      <c r="IGN215" s="129"/>
      <c r="IGO215" s="129"/>
      <c r="IGP215" s="129"/>
      <c r="IGQ215" s="129"/>
      <c r="IGR215" s="129"/>
      <c r="IGS215" s="129"/>
      <c r="IGT215" s="129"/>
      <c r="IGU215" s="129"/>
      <c r="IGV215" s="129"/>
      <c r="IGW215" s="129"/>
      <c r="IGX215" s="129"/>
      <c r="IGY215" s="129"/>
      <c r="IGZ215" s="129"/>
      <c r="IHA215" s="129"/>
      <c r="IHB215" s="129"/>
      <c r="IHC215" s="129"/>
      <c r="IHD215" s="129"/>
      <c r="IHE215" s="129"/>
      <c r="IHF215" s="129"/>
      <c r="IHG215" s="129"/>
      <c r="IHH215" s="129"/>
      <c r="IHI215" s="129"/>
      <c r="IHJ215" s="129"/>
      <c r="IHK215" s="129"/>
      <c r="IHL215" s="129"/>
      <c r="IHM215" s="129"/>
      <c r="IHN215" s="129"/>
      <c r="IHO215" s="129"/>
      <c r="IHP215" s="129"/>
      <c r="IHQ215" s="129"/>
      <c r="IHR215" s="129"/>
      <c r="IHS215" s="129"/>
      <c r="IHT215" s="129"/>
      <c r="IHU215" s="129"/>
      <c r="IHV215" s="129"/>
      <c r="IHW215" s="129"/>
      <c r="IHX215" s="129"/>
      <c r="IHY215" s="129"/>
      <c r="IHZ215" s="129"/>
      <c r="IIA215" s="129"/>
      <c r="IIB215" s="129"/>
      <c r="IIC215" s="129"/>
      <c r="IID215" s="129"/>
      <c r="IIE215" s="129"/>
      <c r="IIF215" s="129"/>
      <c r="IIG215" s="129"/>
      <c r="IIH215" s="129"/>
      <c r="III215" s="129"/>
      <c r="IIJ215" s="129"/>
      <c r="IIK215" s="129"/>
      <c r="IIL215" s="129"/>
      <c r="IIM215" s="129"/>
      <c r="IIN215" s="129"/>
      <c r="IIO215" s="129"/>
      <c r="IIP215" s="129"/>
      <c r="IIQ215" s="129"/>
      <c r="IIR215" s="129"/>
      <c r="IIS215" s="129"/>
      <c r="IIT215" s="129"/>
      <c r="IIU215" s="129"/>
      <c r="IIV215" s="129"/>
      <c r="IIW215" s="129"/>
      <c r="IIX215" s="129"/>
      <c r="IIY215" s="129"/>
      <c r="IIZ215" s="129"/>
      <c r="IJA215" s="129"/>
      <c r="IJB215" s="129"/>
      <c r="IJC215" s="129"/>
      <c r="IJD215" s="129"/>
      <c r="IJE215" s="129"/>
      <c r="IJF215" s="129"/>
      <c r="IJG215" s="129"/>
      <c r="IJH215" s="129"/>
      <c r="IJI215" s="129"/>
      <c r="IJJ215" s="129"/>
      <c r="IJK215" s="129"/>
      <c r="IJL215" s="129"/>
      <c r="IJM215" s="129"/>
      <c r="IJN215" s="129"/>
      <c r="IJO215" s="129"/>
      <c r="IJP215" s="129"/>
      <c r="IJQ215" s="129"/>
      <c r="IJR215" s="129"/>
      <c r="IJS215" s="129"/>
      <c r="IJT215" s="129"/>
      <c r="IJU215" s="129"/>
      <c r="IJV215" s="129"/>
      <c r="IJW215" s="129"/>
      <c r="IJX215" s="129"/>
      <c r="IJY215" s="129"/>
      <c r="IJZ215" s="129"/>
      <c r="IKA215" s="129"/>
      <c r="IKB215" s="129"/>
      <c r="IKC215" s="129"/>
      <c r="IKD215" s="129"/>
      <c r="IKE215" s="129"/>
      <c r="IKF215" s="129"/>
      <c r="IKG215" s="129"/>
      <c r="IKH215" s="129"/>
      <c r="IKI215" s="129"/>
      <c r="IKJ215" s="129"/>
      <c r="IKK215" s="129"/>
      <c r="IKL215" s="129"/>
      <c r="IKM215" s="129"/>
      <c r="IKN215" s="129"/>
      <c r="IKO215" s="129"/>
      <c r="IKP215" s="129"/>
      <c r="IKQ215" s="129"/>
      <c r="IKR215" s="129"/>
      <c r="IKS215" s="129"/>
      <c r="IKT215" s="129"/>
      <c r="IKU215" s="129"/>
      <c r="IKV215" s="129"/>
      <c r="IKW215" s="129"/>
      <c r="IKX215" s="129"/>
      <c r="IKY215" s="129"/>
      <c r="IKZ215" s="129"/>
      <c r="ILA215" s="129"/>
      <c r="ILB215" s="129"/>
      <c r="ILC215" s="129"/>
      <c r="ILD215" s="129"/>
      <c r="ILE215" s="129"/>
      <c r="ILF215" s="129"/>
      <c r="ILG215" s="129"/>
      <c r="ILH215" s="129"/>
      <c r="ILI215" s="129"/>
      <c r="ILJ215" s="129"/>
      <c r="ILK215" s="129"/>
      <c r="ILL215" s="129"/>
      <c r="ILM215" s="129"/>
      <c r="ILN215" s="129"/>
      <c r="ILO215" s="129"/>
      <c r="ILP215" s="129"/>
      <c r="ILQ215" s="129"/>
      <c r="ILR215" s="129"/>
      <c r="ILS215" s="129"/>
      <c r="ILT215" s="129"/>
      <c r="ILU215" s="129"/>
      <c r="ILV215" s="129"/>
      <c r="ILW215" s="129"/>
      <c r="ILX215" s="129"/>
      <c r="ILY215" s="129"/>
      <c r="ILZ215" s="129"/>
      <c r="IMA215" s="129"/>
      <c r="IMB215" s="129"/>
      <c r="IMC215" s="129"/>
      <c r="IMD215" s="129"/>
      <c r="IME215" s="129"/>
      <c r="IMF215" s="129"/>
      <c r="IMG215" s="129"/>
      <c r="IMH215" s="129"/>
      <c r="IMI215" s="129"/>
      <c r="IMJ215" s="129"/>
      <c r="IMK215" s="129"/>
      <c r="IML215" s="129"/>
      <c r="IMM215" s="129"/>
      <c r="IMN215" s="129"/>
      <c r="IMO215" s="129"/>
      <c r="IMP215" s="129"/>
      <c r="IMQ215" s="129"/>
      <c r="IMR215" s="129"/>
      <c r="IMS215" s="129"/>
      <c r="IMT215" s="129"/>
      <c r="IMU215" s="129"/>
      <c r="IMV215" s="129"/>
      <c r="IMW215" s="129"/>
      <c r="IMX215" s="129"/>
      <c r="IMY215" s="129"/>
      <c r="IMZ215" s="129"/>
      <c r="INA215" s="129"/>
      <c r="INB215" s="129"/>
      <c r="INC215" s="129"/>
      <c r="IND215" s="129"/>
      <c r="INE215" s="129"/>
      <c r="INF215" s="129"/>
      <c r="ING215" s="129"/>
      <c r="INH215" s="129"/>
      <c r="INI215" s="129"/>
      <c r="INJ215" s="129"/>
      <c r="INK215" s="129"/>
      <c r="INL215" s="129"/>
      <c r="INM215" s="129"/>
      <c r="INN215" s="129"/>
      <c r="INO215" s="129"/>
      <c r="INP215" s="129"/>
      <c r="INQ215" s="129"/>
      <c r="INR215" s="129"/>
      <c r="INS215" s="129"/>
      <c r="INT215" s="129"/>
      <c r="INU215" s="129"/>
      <c r="INV215" s="129"/>
      <c r="INW215" s="129"/>
      <c r="INX215" s="129"/>
      <c r="INY215" s="129"/>
      <c r="INZ215" s="129"/>
      <c r="IOA215" s="129"/>
      <c r="IOB215" s="129"/>
      <c r="IOC215" s="129"/>
      <c r="IOD215" s="129"/>
      <c r="IOE215" s="129"/>
      <c r="IOF215" s="129"/>
      <c r="IOG215" s="129"/>
      <c r="IOH215" s="129"/>
      <c r="IOI215" s="129"/>
      <c r="IOJ215" s="129"/>
      <c r="IOK215" s="129"/>
      <c r="IOL215" s="129"/>
      <c r="IOM215" s="129"/>
      <c r="ION215" s="129"/>
      <c r="IOO215" s="129"/>
      <c r="IOP215" s="129"/>
      <c r="IOQ215" s="129"/>
      <c r="IOR215" s="129"/>
      <c r="IOS215" s="129"/>
      <c r="IOT215" s="129"/>
      <c r="IOU215" s="129"/>
      <c r="IOV215" s="129"/>
      <c r="IOW215" s="129"/>
      <c r="IOX215" s="129"/>
      <c r="IOY215" s="129"/>
      <c r="IOZ215" s="129"/>
      <c r="IPA215" s="129"/>
      <c r="IPB215" s="129"/>
      <c r="IPC215" s="129"/>
      <c r="IPD215" s="129"/>
      <c r="IPE215" s="129"/>
      <c r="IPF215" s="129"/>
      <c r="IPG215" s="129"/>
      <c r="IPH215" s="129"/>
      <c r="IPI215" s="129"/>
      <c r="IPJ215" s="129"/>
      <c r="IPK215" s="129"/>
      <c r="IPL215" s="129"/>
      <c r="IPM215" s="129"/>
      <c r="IPN215" s="129"/>
      <c r="IPO215" s="129"/>
      <c r="IPP215" s="129"/>
      <c r="IPQ215" s="129"/>
      <c r="IPR215" s="129"/>
      <c r="IPS215" s="129"/>
      <c r="IPT215" s="129"/>
      <c r="IPU215" s="129"/>
      <c r="IPV215" s="129"/>
      <c r="IPW215" s="129"/>
      <c r="IPX215" s="129"/>
      <c r="IPY215" s="129"/>
      <c r="IPZ215" s="129"/>
      <c r="IQA215" s="129"/>
      <c r="IQB215" s="129"/>
      <c r="IQC215" s="129"/>
      <c r="IQD215" s="129"/>
      <c r="IQE215" s="129"/>
      <c r="IQF215" s="129"/>
      <c r="IQG215" s="129"/>
      <c r="IQH215" s="129"/>
      <c r="IQI215" s="129"/>
      <c r="IQJ215" s="129"/>
      <c r="IQK215" s="129"/>
      <c r="IQL215" s="129"/>
      <c r="IQM215" s="129"/>
      <c r="IQN215" s="129"/>
      <c r="IQO215" s="129"/>
      <c r="IQP215" s="129"/>
      <c r="IQQ215" s="129"/>
      <c r="IQR215" s="129"/>
      <c r="IQS215" s="129"/>
      <c r="IQT215" s="129"/>
      <c r="IQU215" s="129"/>
      <c r="IQV215" s="129"/>
      <c r="IQW215" s="129"/>
      <c r="IQX215" s="129"/>
      <c r="IQY215" s="129"/>
      <c r="IQZ215" s="129"/>
      <c r="IRA215" s="129"/>
      <c r="IRB215" s="129"/>
      <c r="IRC215" s="129"/>
      <c r="IRD215" s="129"/>
      <c r="IRE215" s="129"/>
      <c r="IRF215" s="129"/>
      <c r="IRG215" s="129"/>
      <c r="IRH215" s="129"/>
      <c r="IRI215" s="129"/>
      <c r="IRJ215" s="129"/>
      <c r="IRK215" s="129"/>
      <c r="IRL215" s="129"/>
      <c r="IRM215" s="129"/>
      <c r="IRN215" s="129"/>
      <c r="IRO215" s="129"/>
      <c r="IRP215" s="129"/>
      <c r="IRQ215" s="129"/>
      <c r="IRR215" s="129"/>
      <c r="IRS215" s="129"/>
      <c r="IRT215" s="129"/>
      <c r="IRU215" s="129"/>
      <c r="IRV215" s="129"/>
      <c r="IRW215" s="129"/>
      <c r="IRX215" s="129"/>
      <c r="IRY215" s="129"/>
      <c r="IRZ215" s="129"/>
      <c r="ISA215" s="129"/>
      <c r="ISB215" s="129"/>
      <c r="ISC215" s="129"/>
      <c r="ISD215" s="129"/>
      <c r="ISE215" s="129"/>
      <c r="ISF215" s="129"/>
      <c r="ISG215" s="129"/>
      <c r="ISH215" s="129"/>
      <c r="ISI215" s="129"/>
      <c r="ISJ215" s="129"/>
      <c r="ISK215" s="129"/>
      <c r="ISL215" s="129"/>
      <c r="ISM215" s="129"/>
      <c r="ISN215" s="129"/>
      <c r="ISO215" s="129"/>
      <c r="ISP215" s="129"/>
      <c r="ISQ215" s="129"/>
      <c r="ISR215" s="129"/>
      <c r="ISS215" s="129"/>
      <c r="IST215" s="129"/>
      <c r="ISU215" s="129"/>
      <c r="ISV215" s="129"/>
      <c r="ISW215" s="129"/>
      <c r="ISX215" s="129"/>
      <c r="ISY215" s="129"/>
      <c r="ISZ215" s="129"/>
      <c r="ITA215" s="129"/>
      <c r="ITB215" s="129"/>
      <c r="ITC215" s="129"/>
      <c r="ITD215" s="129"/>
      <c r="ITE215" s="129"/>
      <c r="ITF215" s="129"/>
      <c r="ITG215" s="129"/>
      <c r="ITH215" s="129"/>
      <c r="ITI215" s="129"/>
      <c r="ITJ215" s="129"/>
      <c r="ITK215" s="129"/>
      <c r="ITL215" s="129"/>
      <c r="ITM215" s="129"/>
      <c r="ITN215" s="129"/>
      <c r="ITO215" s="129"/>
      <c r="ITP215" s="129"/>
      <c r="ITQ215" s="129"/>
      <c r="ITR215" s="129"/>
      <c r="ITS215" s="129"/>
      <c r="ITT215" s="129"/>
      <c r="ITU215" s="129"/>
      <c r="ITV215" s="129"/>
      <c r="ITW215" s="129"/>
      <c r="ITX215" s="129"/>
      <c r="ITY215" s="129"/>
      <c r="ITZ215" s="129"/>
      <c r="IUA215" s="129"/>
      <c r="IUB215" s="129"/>
      <c r="IUC215" s="129"/>
      <c r="IUD215" s="129"/>
      <c r="IUE215" s="129"/>
      <c r="IUF215" s="129"/>
      <c r="IUG215" s="129"/>
      <c r="IUH215" s="129"/>
      <c r="IUI215" s="129"/>
      <c r="IUJ215" s="129"/>
      <c r="IUK215" s="129"/>
      <c r="IUL215" s="129"/>
      <c r="IUM215" s="129"/>
      <c r="IUN215" s="129"/>
      <c r="IUO215" s="129"/>
      <c r="IUP215" s="129"/>
      <c r="IUQ215" s="129"/>
      <c r="IUR215" s="129"/>
      <c r="IUS215" s="129"/>
      <c r="IUT215" s="129"/>
      <c r="IUU215" s="129"/>
      <c r="IUV215" s="129"/>
      <c r="IUW215" s="129"/>
      <c r="IUX215" s="129"/>
      <c r="IUY215" s="129"/>
      <c r="IUZ215" s="129"/>
      <c r="IVA215" s="129"/>
      <c r="IVB215" s="129"/>
      <c r="IVC215" s="129"/>
      <c r="IVD215" s="129"/>
      <c r="IVE215" s="129"/>
      <c r="IVF215" s="129"/>
      <c r="IVG215" s="129"/>
      <c r="IVH215" s="129"/>
      <c r="IVI215" s="129"/>
      <c r="IVJ215" s="129"/>
      <c r="IVK215" s="129"/>
      <c r="IVL215" s="129"/>
      <c r="IVM215" s="129"/>
      <c r="IVN215" s="129"/>
      <c r="IVO215" s="129"/>
      <c r="IVP215" s="129"/>
      <c r="IVQ215" s="129"/>
      <c r="IVR215" s="129"/>
      <c r="IVS215" s="129"/>
      <c r="IVT215" s="129"/>
      <c r="IVU215" s="129"/>
      <c r="IVV215" s="129"/>
      <c r="IVW215" s="129"/>
      <c r="IVX215" s="129"/>
      <c r="IVY215" s="129"/>
      <c r="IVZ215" s="129"/>
      <c r="IWA215" s="129"/>
      <c r="IWB215" s="129"/>
      <c r="IWC215" s="129"/>
      <c r="IWD215" s="129"/>
      <c r="IWE215" s="129"/>
      <c r="IWF215" s="129"/>
      <c r="IWG215" s="129"/>
      <c r="IWH215" s="129"/>
      <c r="IWI215" s="129"/>
      <c r="IWJ215" s="129"/>
      <c r="IWK215" s="129"/>
      <c r="IWL215" s="129"/>
      <c r="IWM215" s="129"/>
      <c r="IWN215" s="129"/>
      <c r="IWO215" s="129"/>
      <c r="IWP215" s="129"/>
      <c r="IWQ215" s="129"/>
      <c r="IWR215" s="129"/>
      <c r="IWS215" s="129"/>
      <c r="IWT215" s="129"/>
      <c r="IWU215" s="129"/>
      <c r="IWV215" s="129"/>
      <c r="IWW215" s="129"/>
      <c r="IWX215" s="129"/>
      <c r="IWY215" s="129"/>
      <c r="IWZ215" s="129"/>
      <c r="IXA215" s="129"/>
      <c r="IXB215" s="129"/>
      <c r="IXC215" s="129"/>
      <c r="IXD215" s="129"/>
      <c r="IXE215" s="129"/>
      <c r="IXF215" s="129"/>
      <c r="IXG215" s="129"/>
      <c r="IXH215" s="129"/>
      <c r="IXI215" s="129"/>
      <c r="IXJ215" s="129"/>
      <c r="IXK215" s="129"/>
      <c r="IXL215" s="129"/>
      <c r="IXM215" s="129"/>
      <c r="IXN215" s="129"/>
      <c r="IXO215" s="129"/>
      <c r="IXP215" s="129"/>
      <c r="IXQ215" s="129"/>
      <c r="IXR215" s="129"/>
      <c r="IXS215" s="129"/>
      <c r="IXT215" s="129"/>
      <c r="IXU215" s="129"/>
      <c r="IXV215" s="129"/>
      <c r="IXW215" s="129"/>
      <c r="IXX215" s="129"/>
      <c r="IXY215" s="129"/>
      <c r="IXZ215" s="129"/>
      <c r="IYA215" s="129"/>
      <c r="IYB215" s="129"/>
      <c r="IYC215" s="129"/>
      <c r="IYD215" s="129"/>
      <c r="IYE215" s="129"/>
      <c r="IYF215" s="129"/>
      <c r="IYG215" s="129"/>
      <c r="IYH215" s="129"/>
      <c r="IYI215" s="129"/>
      <c r="IYJ215" s="129"/>
      <c r="IYK215" s="129"/>
      <c r="IYL215" s="129"/>
      <c r="IYM215" s="129"/>
      <c r="IYN215" s="129"/>
      <c r="IYO215" s="129"/>
      <c r="IYP215" s="129"/>
      <c r="IYQ215" s="129"/>
      <c r="IYR215" s="129"/>
      <c r="IYS215" s="129"/>
      <c r="IYT215" s="129"/>
      <c r="IYU215" s="129"/>
      <c r="IYV215" s="129"/>
      <c r="IYW215" s="129"/>
      <c r="IYX215" s="129"/>
      <c r="IYY215" s="129"/>
      <c r="IYZ215" s="129"/>
      <c r="IZA215" s="129"/>
      <c r="IZB215" s="129"/>
      <c r="IZC215" s="129"/>
      <c r="IZD215" s="129"/>
      <c r="IZE215" s="129"/>
      <c r="IZF215" s="129"/>
      <c r="IZG215" s="129"/>
      <c r="IZH215" s="129"/>
      <c r="IZI215" s="129"/>
      <c r="IZJ215" s="129"/>
      <c r="IZK215" s="129"/>
      <c r="IZL215" s="129"/>
      <c r="IZM215" s="129"/>
      <c r="IZN215" s="129"/>
      <c r="IZO215" s="129"/>
      <c r="IZP215" s="129"/>
      <c r="IZQ215" s="129"/>
      <c r="IZR215" s="129"/>
      <c r="IZS215" s="129"/>
      <c r="IZT215" s="129"/>
      <c r="IZU215" s="129"/>
      <c r="IZV215" s="129"/>
      <c r="IZW215" s="129"/>
      <c r="IZX215" s="129"/>
      <c r="IZY215" s="129"/>
      <c r="IZZ215" s="129"/>
      <c r="JAA215" s="129"/>
      <c r="JAB215" s="129"/>
      <c r="JAC215" s="129"/>
      <c r="JAD215" s="129"/>
      <c r="JAE215" s="129"/>
      <c r="JAF215" s="129"/>
      <c r="JAG215" s="129"/>
      <c r="JAH215" s="129"/>
      <c r="JAI215" s="129"/>
      <c r="JAJ215" s="129"/>
      <c r="JAK215" s="129"/>
      <c r="JAL215" s="129"/>
      <c r="JAM215" s="129"/>
      <c r="JAN215" s="129"/>
      <c r="JAO215" s="129"/>
      <c r="JAP215" s="129"/>
      <c r="JAQ215" s="129"/>
      <c r="JAR215" s="129"/>
      <c r="JAS215" s="129"/>
      <c r="JAT215" s="129"/>
      <c r="JAU215" s="129"/>
      <c r="JAV215" s="129"/>
      <c r="JAW215" s="129"/>
      <c r="JAX215" s="129"/>
      <c r="JAY215" s="129"/>
      <c r="JAZ215" s="129"/>
      <c r="JBA215" s="129"/>
      <c r="JBB215" s="129"/>
      <c r="JBC215" s="129"/>
      <c r="JBD215" s="129"/>
      <c r="JBE215" s="129"/>
      <c r="JBF215" s="129"/>
      <c r="JBG215" s="129"/>
      <c r="JBH215" s="129"/>
      <c r="JBI215" s="129"/>
      <c r="JBJ215" s="129"/>
      <c r="JBK215" s="129"/>
      <c r="JBL215" s="129"/>
      <c r="JBM215" s="129"/>
      <c r="JBN215" s="129"/>
      <c r="JBO215" s="129"/>
      <c r="JBP215" s="129"/>
      <c r="JBQ215" s="129"/>
      <c r="JBR215" s="129"/>
      <c r="JBS215" s="129"/>
      <c r="JBT215" s="129"/>
      <c r="JBU215" s="129"/>
      <c r="JBV215" s="129"/>
      <c r="JBW215" s="129"/>
      <c r="JBX215" s="129"/>
      <c r="JBY215" s="129"/>
      <c r="JBZ215" s="129"/>
      <c r="JCA215" s="129"/>
      <c r="JCB215" s="129"/>
      <c r="JCC215" s="129"/>
      <c r="JCD215" s="129"/>
      <c r="JCE215" s="129"/>
      <c r="JCF215" s="129"/>
      <c r="JCG215" s="129"/>
      <c r="JCH215" s="129"/>
      <c r="JCI215" s="129"/>
      <c r="JCJ215" s="129"/>
      <c r="JCK215" s="129"/>
      <c r="JCL215" s="129"/>
      <c r="JCM215" s="129"/>
      <c r="JCN215" s="129"/>
      <c r="JCO215" s="129"/>
      <c r="JCP215" s="129"/>
      <c r="JCQ215" s="129"/>
      <c r="JCR215" s="129"/>
      <c r="JCS215" s="129"/>
      <c r="JCT215" s="129"/>
      <c r="JCU215" s="129"/>
      <c r="JCV215" s="129"/>
      <c r="JCW215" s="129"/>
      <c r="JCX215" s="129"/>
      <c r="JCY215" s="129"/>
      <c r="JCZ215" s="129"/>
      <c r="JDA215" s="129"/>
      <c r="JDB215" s="129"/>
      <c r="JDC215" s="129"/>
      <c r="JDD215" s="129"/>
      <c r="JDE215" s="129"/>
      <c r="JDF215" s="129"/>
      <c r="JDG215" s="129"/>
      <c r="JDH215" s="129"/>
      <c r="JDI215" s="129"/>
      <c r="JDJ215" s="129"/>
      <c r="JDK215" s="129"/>
      <c r="JDL215" s="129"/>
      <c r="JDM215" s="129"/>
      <c r="JDN215" s="129"/>
      <c r="JDO215" s="129"/>
      <c r="JDP215" s="129"/>
      <c r="JDQ215" s="129"/>
      <c r="JDR215" s="129"/>
      <c r="JDS215" s="129"/>
      <c r="JDT215" s="129"/>
      <c r="JDU215" s="129"/>
      <c r="JDV215" s="129"/>
      <c r="JDW215" s="129"/>
      <c r="JDX215" s="129"/>
      <c r="JDY215" s="129"/>
      <c r="JDZ215" s="129"/>
      <c r="JEA215" s="129"/>
      <c r="JEB215" s="129"/>
      <c r="JEC215" s="129"/>
      <c r="JED215" s="129"/>
      <c r="JEE215" s="129"/>
      <c r="JEF215" s="129"/>
      <c r="JEG215" s="129"/>
      <c r="JEH215" s="129"/>
      <c r="JEI215" s="129"/>
      <c r="JEJ215" s="129"/>
      <c r="JEK215" s="129"/>
      <c r="JEL215" s="129"/>
      <c r="JEM215" s="129"/>
      <c r="JEN215" s="129"/>
      <c r="JEO215" s="129"/>
      <c r="JEP215" s="129"/>
      <c r="JEQ215" s="129"/>
      <c r="JER215" s="129"/>
      <c r="JES215" s="129"/>
      <c r="JET215" s="129"/>
      <c r="JEU215" s="129"/>
      <c r="JEV215" s="129"/>
      <c r="JEW215" s="129"/>
      <c r="JEX215" s="129"/>
      <c r="JEY215" s="129"/>
      <c r="JEZ215" s="129"/>
      <c r="JFA215" s="129"/>
      <c r="JFB215" s="129"/>
      <c r="JFC215" s="129"/>
      <c r="JFD215" s="129"/>
      <c r="JFE215" s="129"/>
      <c r="JFF215" s="129"/>
      <c r="JFG215" s="129"/>
      <c r="JFH215" s="129"/>
      <c r="JFI215" s="129"/>
      <c r="JFJ215" s="129"/>
      <c r="JFK215" s="129"/>
      <c r="JFL215" s="129"/>
      <c r="JFM215" s="129"/>
      <c r="JFN215" s="129"/>
      <c r="JFO215" s="129"/>
      <c r="JFP215" s="129"/>
      <c r="JFQ215" s="129"/>
      <c r="JFR215" s="129"/>
      <c r="JFS215" s="129"/>
      <c r="JFT215" s="129"/>
      <c r="JFU215" s="129"/>
      <c r="JFV215" s="129"/>
      <c r="JFW215" s="129"/>
      <c r="JFX215" s="129"/>
      <c r="JFY215" s="129"/>
      <c r="JFZ215" s="129"/>
      <c r="JGA215" s="129"/>
      <c r="JGB215" s="129"/>
      <c r="JGC215" s="129"/>
      <c r="JGD215" s="129"/>
      <c r="JGE215" s="129"/>
      <c r="JGF215" s="129"/>
      <c r="JGG215" s="129"/>
      <c r="JGH215" s="129"/>
      <c r="JGI215" s="129"/>
      <c r="JGJ215" s="129"/>
      <c r="JGK215" s="129"/>
      <c r="JGL215" s="129"/>
      <c r="JGM215" s="129"/>
      <c r="JGN215" s="129"/>
      <c r="JGO215" s="129"/>
      <c r="JGP215" s="129"/>
      <c r="JGQ215" s="129"/>
      <c r="JGR215" s="129"/>
      <c r="JGS215" s="129"/>
      <c r="JGT215" s="129"/>
      <c r="JGU215" s="129"/>
      <c r="JGV215" s="129"/>
      <c r="JGW215" s="129"/>
      <c r="JGX215" s="129"/>
      <c r="JGY215" s="129"/>
      <c r="JGZ215" s="129"/>
      <c r="JHA215" s="129"/>
      <c r="JHB215" s="129"/>
      <c r="JHC215" s="129"/>
      <c r="JHD215" s="129"/>
      <c r="JHE215" s="129"/>
      <c r="JHF215" s="129"/>
      <c r="JHG215" s="129"/>
      <c r="JHH215" s="129"/>
      <c r="JHI215" s="129"/>
      <c r="JHJ215" s="129"/>
      <c r="JHK215" s="129"/>
      <c r="JHL215" s="129"/>
      <c r="JHM215" s="129"/>
      <c r="JHN215" s="129"/>
      <c r="JHO215" s="129"/>
      <c r="JHP215" s="129"/>
      <c r="JHQ215" s="129"/>
      <c r="JHR215" s="129"/>
      <c r="JHS215" s="129"/>
      <c r="JHT215" s="129"/>
      <c r="JHU215" s="129"/>
      <c r="JHV215" s="129"/>
      <c r="JHW215" s="129"/>
      <c r="JHX215" s="129"/>
      <c r="JHY215" s="129"/>
      <c r="JHZ215" s="129"/>
      <c r="JIA215" s="129"/>
      <c r="JIB215" s="129"/>
      <c r="JIC215" s="129"/>
      <c r="JID215" s="129"/>
      <c r="JIE215" s="129"/>
      <c r="JIF215" s="129"/>
      <c r="JIG215" s="129"/>
      <c r="JIH215" s="129"/>
      <c r="JII215" s="129"/>
      <c r="JIJ215" s="129"/>
      <c r="JIK215" s="129"/>
      <c r="JIL215" s="129"/>
      <c r="JIM215" s="129"/>
      <c r="JIN215" s="129"/>
      <c r="JIO215" s="129"/>
      <c r="JIP215" s="129"/>
      <c r="JIQ215" s="129"/>
      <c r="JIR215" s="129"/>
      <c r="JIS215" s="129"/>
      <c r="JIT215" s="129"/>
      <c r="JIU215" s="129"/>
      <c r="JIV215" s="129"/>
      <c r="JIW215" s="129"/>
      <c r="JIX215" s="129"/>
      <c r="JIY215" s="129"/>
      <c r="JIZ215" s="129"/>
      <c r="JJA215" s="129"/>
      <c r="JJB215" s="129"/>
      <c r="JJC215" s="129"/>
      <c r="JJD215" s="129"/>
      <c r="JJE215" s="129"/>
      <c r="JJF215" s="129"/>
      <c r="JJG215" s="129"/>
      <c r="JJH215" s="129"/>
      <c r="JJI215" s="129"/>
      <c r="JJJ215" s="129"/>
      <c r="JJK215" s="129"/>
      <c r="JJL215" s="129"/>
      <c r="JJM215" s="129"/>
      <c r="JJN215" s="129"/>
      <c r="JJO215" s="129"/>
      <c r="JJP215" s="129"/>
      <c r="JJQ215" s="129"/>
      <c r="JJR215" s="129"/>
      <c r="JJS215" s="129"/>
      <c r="JJT215" s="129"/>
      <c r="JJU215" s="129"/>
      <c r="JJV215" s="129"/>
      <c r="JJW215" s="129"/>
      <c r="JJX215" s="129"/>
      <c r="JJY215" s="129"/>
      <c r="JJZ215" s="129"/>
      <c r="JKA215" s="129"/>
      <c r="JKB215" s="129"/>
      <c r="JKC215" s="129"/>
      <c r="JKD215" s="129"/>
      <c r="JKE215" s="129"/>
      <c r="JKF215" s="129"/>
      <c r="JKG215" s="129"/>
      <c r="JKH215" s="129"/>
      <c r="JKI215" s="129"/>
      <c r="JKJ215" s="129"/>
      <c r="JKK215" s="129"/>
      <c r="JKL215" s="129"/>
      <c r="JKM215" s="129"/>
      <c r="JKN215" s="129"/>
      <c r="JKO215" s="129"/>
      <c r="JKP215" s="129"/>
      <c r="JKQ215" s="129"/>
      <c r="JKR215" s="129"/>
      <c r="JKS215" s="129"/>
      <c r="JKT215" s="129"/>
      <c r="JKU215" s="129"/>
      <c r="JKV215" s="129"/>
      <c r="JKW215" s="129"/>
      <c r="JKX215" s="129"/>
      <c r="JKY215" s="129"/>
      <c r="JKZ215" s="129"/>
      <c r="JLA215" s="129"/>
      <c r="JLB215" s="129"/>
      <c r="JLC215" s="129"/>
      <c r="JLD215" s="129"/>
      <c r="JLE215" s="129"/>
      <c r="JLF215" s="129"/>
      <c r="JLG215" s="129"/>
      <c r="JLH215" s="129"/>
      <c r="JLI215" s="129"/>
      <c r="JLJ215" s="129"/>
      <c r="JLK215" s="129"/>
      <c r="JLL215" s="129"/>
      <c r="JLM215" s="129"/>
      <c r="JLN215" s="129"/>
      <c r="JLO215" s="129"/>
      <c r="JLP215" s="129"/>
      <c r="JLQ215" s="129"/>
      <c r="JLR215" s="129"/>
      <c r="JLS215" s="129"/>
      <c r="JLT215" s="129"/>
      <c r="JLU215" s="129"/>
      <c r="JLV215" s="129"/>
      <c r="JLW215" s="129"/>
      <c r="JLX215" s="129"/>
      <c r="JLY215" s="129"/>
      <c r="JLZ215" s="129"/>
      <c r="JMA215" s="129"/>
      <c r="JMB215" s="129"/>
      <c r="JMC215" s="129"/>
      <c r="JMD215" s="129"/>
      <c r="JME215" s="129"/>
      <c r="JMF215" s="129"/>
      <c r="JMG215" s="129"/>
      <c r="JMH215" s="129"/>
      <c r="JMI215" s="129"/>
      <c r="JMJ215" s="129"/>
      <c r="JMK215" s="129"/>
      <c r="JML215" s="129"/>
      <c r="JMM215" s="129"/>
      <c r="JMN215" s="129"/>
      <c r="JMO215" s="129"/>
      <c r="JMP215" s="129"/>
      <c r="JMQ215" s="129"/>
      <c r="JMR215" s="129"/>
      <c r="JMS215" s="129"/>
      <c r="JMT215" s="129"/>
      <c r="JMU215" s="129"/>
      <c r="JMV215" s="129"/>
      <c r="JMW215" s="129"/>
      <c r="JMX215" s="129"/>
      <c r="JMY215" s="129"/>
      <c r="JMZ215" s="129"/>
      <c r="JNA215" s="129"/>
      <c r="JNB215" s="129"/>
      <c r="JNC215" s="129"/>
      <c r="JND215" s="129"/>
      <c r="JNE215" s="129"/>
      <c r="JNF215" s="129"/>
      <c r="JNG215" s="129"/>
      <c r="JNH215" s="129"/>
      <c r="JNI215" s="129"/>
      <c r="JNJ215" s="129"/>
      <c r="JNK215" s="129"/>
      <c r="JNL215" s="129"/>
      <c r="JNM215" s="129"/>
      <c r="JNN215" s="129"/>
      <c r="JNO215" s="129"/>
      <c r="JNP215" s="129"/>
      <c r="JNQ215" s="129"/>
      <c r="JNR215" s="129"/>
      <c r="JNS215" s="129"/>
      <c r="JNT215" s="129"/>
      <c r="JNU215" s="129"/>
      <c r="JNV215" s="129"/>
      <c r="JNW215" s="129"/>
      <c r="JNX215" s="129"/>
      <c r="JNY215" s="129"/>
      <c r="JNZ215" s="129"/>
      <c r="JOA215" s="129"/>
      <c r="JOB215" s="129"/>
      <c r="JOC215" s="129"/>
      <c r="JOD215" s="129"/>
      <c r="JOE215" s="129"/>
      <c r="JOF215" s="129"/>
      <c r="JOG215" s="129"/>
      <c r="JOH215" s="129"/>
      <c r="JOI215" s="129"/>
      <c r="JOJ215" s="129"/>
      <c r="JOK215" s="129"/>
      <c r="JOL215" s="129"/>
      <c r="JOM215" s="129"/>
      <c r="JON215" s="129"/>
      <c r="JOO215" s="129"/>
      <c r="JOP215" s="129"/>
      <c r="JOQ215" s="129"/>
      <c r="JOR215" s="129"/>
      <c r="JOS215" s="129"/>
      <c r="JOT215" s="129"/>
      <c r="JOU215" s="129"/>
      <c r="JOV215" s="129"/>
      <c r="JOW215" s="129"/>
      <c r="JOX215" s="129"/>
      <c r="JOY215" s="129"/>
      <c r="JOZ215" s="129"/>
      <c r="JPA215" s="129"/>
      <c r="JPB215" s="129"/>
      <c r="JPC215" s="129"/>
      <c r="JPD215" s="129"/>
      <c r="JPE215" s="129"/>
      <c r="JPF215" s="129"/>
      <c r="JPG215" s="129"/>
      <c r="JPH215" s="129"/>
      <c r="JPI215" s="129"/>
      <c r="JPJ215" s="129"/>
      <c r="JPK215" s="129"/>
      <c r="JPL215" s="129"/>
      <c r="JPM215" s="129"/>
      <c r="JPN215" s="129"/>
      <c r="JPO215" s="129"/>
      <c r="JPP215" s="129"/>
      <c r="JPQ215" s="129"/>
      <c r="JPR215" s="129"/>
      <c r="JPS215" s="129"/>
      <c r="JPT215" s="129"/>
      <c r="JPU215" s="129"/>
      <c r="JPV215" s="129"/>
      <c r="JPW215" s="129"/>
      <c r="JPX215" s="129"/>
      <c r="JPY215" s="129"/>
      <c r="JPZ215" s="129"/>
      <c r="JQA215" s="129"/>
      <c r="JQB215" s="129"/>
      <c r="JQC215" s="129"/>
      <c r="JQD215" s="129"/>
      <c r="JQE215" s="129"/>
      <c r="JQF215" s="129"/>
      <c r="JQG215" s="129"/>
      <c r="JQH215" s="129"/>
      <c r="JQI215" s="129"/>
      <c r="JQJ215" s="129"/>
      <c r="JQK215" s="129"/>
      <c r="JQL215" s="129"/>
      <c r="JQM215" s="129"/>
      <c r="JQN215" s="129"/>
      <c r="JQO215" s="129"/>
      <c r="JQP215" s="129"/>
      <c r="JQQ215" s="129"/>
      <c r="JQR215" s="129"/>
      <c r="JQS215" s="129"/>
      <c r="JQT215" s="129"/>
      <c r="JQU215" s="129"/>
      <c r="JQV215" s="129"/>
      <c r="JQW215" s="129"/>
      <c r="JQX215" s="129"/>
      <c r="JQY215" s="129"/>
      <c r="JQZ215" s="129"/>
      <c r="JRA215" s="129"/>
      <c r="JRB215" s="129"/>
      <c r="JRC215" s="129"/>
      <c r="JRD215" s="129"/>
      <c r="JRE215" s="129"/>
      <c r="JRF215" s="129"/>
      <c r="JRG215" s="129"/>
      <c r="JRH215" s="129"/>
      <c r="JRI215" s="129"/>
      <c r="JRJ215" s="129"/>
      <c r="JRK215" s="129"/>
      <c r="JRL215" s="129"/>
      <c r="JRM215" s="129"/>
      <c r="JRN215" s="129"/>
      <c r="JRO215" s="129"/>
      <c r="JRP215" s="129"/>
      <c r="JRQ215" s="129"/>
      <c r="JRR215" s="129"/>
      <c r="JRS215" s="129"/>
      <c r="JRT215" s="129"/>
      <c r="JRU215" s="129"/>
      <c r="JRV215" s="129"/>
      <c r="JRW215" s="129"/>
      <c r="JRX215" s="129"/>
      <c r="JRY215" s="129"/>
      <c r="JRZ215" s="129"/>
      <c r="JSA215" s="129"/>
      <c r="JSB215" s="129"/>
      <c r="JSC215" s="129"/>
      <c r="JSD215" s="129"/>
      <c r="JSE215" s="129"/>
      <c r="JSF215" s="129"/>
      <c r="JSG215" s="129"/>
      <c r="JSH215" s="129"/>
      <c r="JSI215" s="129"/>
      <c r="JSJ215" s="129"/>
      <c r="JSK215" s="129"/>
      <c r="JSL215" s="129"/>
      <c r="JSM215" s="129"/>
      <c r="JSN215" s="129"/>
      <c r="JSO215" s="129"/>
      <c r="JSP215" s="129"/>
      <c r="JSQ215" s="129"/>
      <c r="JSR215" s="129"/>
      <c r="JSS215" s="129"/>
      <c r="JST215" s="129"/>
      <c r="JSU215" s="129"/>
      <c r="JSV215" s="129"/>
      <c r="JSW215" s="129"/>
      <c r="JSX215" s="129"/>
      <c r="JSY215" s="129"/>
      <c r="JSZ215" s="129"/>
      <c r="JTA215" s="129"/>
      <c r="JTB215" s="129"/>
      <c r="JTC215" s="129"/>
      <c r="JTD215" s="129"/>
      <c r="JTE215" s="129"/>
      <c r="JTF215" s="129"/>
      <c r="JTG215" s="129"/>
      <c r="JTH215" s="129"/>
      <c r="JTI215" s="129"/>
      <c r="JTJ215" s="129"/>
      <c r="JTK215" s="129"/>
      <c r="JTL215" s="129"/>
      <c r="JTM215" s="129"/>
      <c r="JTN215" s="129"/>
      <c r="JTO215" s="129"/>
      <c r="JTP215" s="129"/>
      <c r="JTQ215" s="129"/>
      <c r="JTR215" s="129"/>
      <c r="JTS215" s="129"/>
      <c r="JTT215" s="129"/>
      <c r="JTU215" s="129"/>
      <c r="JTV215" s="129"/>
      <c r="JTW215" s="129"/>
      <c r="JTX215" s="129"/>
      <c r="JTY215" s="129"/>
      <c r="JTZ215" s="129"/>
      <c r="JUA215" s="129"/>
      <c r="JUB215" s="129"/>
      <c r="JUC215" s="129"/>
      <c r="JUD215" s="129"/>
      <c r="JUE215" s="129"/>
      <c r="JUF215" s="129"/>
      <c r="JUG215" s="129"/>
      <c r="JUH215" s="129"/>
      <c r="JUI215" s="129"/>
      <c r="JUJ215" s="129"/>
      <c r="JUK215" s="129"/>
      <c r="JUL215" s="129"/>
      <c r="JUM215" s="129"/>
      <c r="JUN215" s="129"/>
      <c r="JUO215" s="129"/>
      <c r="JUP215" s="129"/>
      <c r="JUQ215" s="129"/>
      <c r="JUR215" s="129"/>
      <c r="JUS215" s="129"/>
      <c r="JUT215" s="129"/>
      <c r="JUU215" s="129"/>
      <c r="JUV215" s="129"/>
      <c r="JUW215" s="129"/>
      <c r="JUX215" s="129"/>
      <c r="JUY215" s="129"/>
      <c r="JUZ215" s="129"/>
      <c r="JVA215" s="129"/>
      <c r="JVB215" s="129"/>
      <c r="JVC215" s="129"/>
      <c r="JVD215" s="129"/>
      <c r="JVE215" s="129"/>
      <c r="JVF215" s="129"/>
      <c r="JVG215" s="129"/>
      <c r="JVH215" s="129"/>
      <c r="JVI215" s="129"/>
      <c r="JVJ215" s="129"/>
      <c r="JVK215" s="129"/>
      <c r="JVL215" s="129"/>
      <c r="JVM215" s="129"/>
      <c r="JVN215" s="129"/>
      <c r="JVO215" s="129"/>
      <c r="JVP215" s="129"/>
      <c r="JVQ215" s="129"/>
      <c r="JVR215" s="129"/>
      <c r="JVS215" s="129"/>
      <c r="JVT215" s="129"/>
      <c r="JVU215" s="129"/>
      <c r="JVV215" s="129"/>
      <c r="JVW215" s="129"/>
      <c r="JVX215" s="129"/>
      <c r="JVY215" s="129"/>
      <c r="JVZ215" s="129"/>
      <c r="JWA215" s="129"/>
      <c r="JWB215" s="129"/>
      <c r="JWC215" s="129"/>
      <c r="JWD215" s="129"/>
      <c r="JWE215" s="129"/>
      <c r="JWF215" s="129"/>
      <c r="JWG215" s="129"/>
      <c r="JWH215" s="129"/>
      <c r="JWI215" s="129"/>
      <c r="JWJ215" s="129"/>
      <c r="JWK215" s="129"/>
      <c r="JWL215" s="129"/>
      <c r="JWM215" s="129"/>
      <c r="JWN215" s="129"/>
      <c r="JWO215" s="129"/>
      <c r="JWP215" s="129"/>
      <c r="JWQ215" s="129"/>
      <c r="JWR215" s="129"/>
      <c r="JWS215" s="129"/>
      <c r="JWT215" s="129"/>
      <c r="JWU215" s="129"/>
      <c r="JWV215" s="129"/>
      <c r="JWW215" s="129"/>
      <c r="JWX215" s="129"/>
      <c r="JWY215" s="129"/>
      <c r="JWZ215" s="129"/>
      <c r="JXA215" s="129"/>
      <c r="JXB215" s="129"/>
      <c r="JXC215" s="129"/>
      <c r="JXD215" s="129"/>
      <c r="JXE215" s="129"/>
      <c r="JXF215" s="129"/>
      <c r="JXG215" s="129"/>
      <c r="JXH215" s="129"/>
      <c r="JXI215" s="129"/>
      <c r="JXJ215" s="129"/>
      <c r="JXK215" s="129"/>
      <c r="JXL215" s="129"/>
      <c r="JXM215" s="129"/>
      <c r="JXN215" s="129"/>
      <c r="JXO215" s="129"/>
      <c r="JXP215" s="129"/>
      <c r="JXQ215" s="129"/>
      <c r="JXR215" s="129"/>
      <c r="JXS215" s="129"/>
      <c r="JXT215" s="129"/>
      <c r="JXU215" s="129"/>
      <c r="JXV215" s="129"/>
      <c r="JXW215" s="129"/>
      <c r="JXX215" s="129"/>
      <c r="JXY215" s="129"/>
      <c r="JXZ215" s="129"/>
      <c r="JYA215" s="129"/>
      <c r="JYB215" s="129"/>
      <c r="JYC215" s="129"/>
      <c r="JYD215" s="129"/>
      <c r="JYE215" s="129"/>
      <c r="JYF215" s="129"/>
      <c r="JYG215" s="129"/>
      <c r="JYH215" s="129"/>
      <c r="JYI215" s="129"/>
      <c r="JYJ215" s="129"/>
      <c r="JYK215" s="129"/>
      <c r="JYL215" s="129"/>
      <c r="JYM215" s="129"/>
      <c r="JYN215" s="129"/>
      <c r="JYO215" s="129"/>
      <c r="JYP215" s="129"/>
      <c r="JYQ215" s="129"/>
      <c r="JYR215" s="129"/>
      <c r="JYS215" s="129"/>
      <c r="JYT215" s="129"/>
      <c r="JYU215" s="129"/>
      <c r="JYV215" s="129"/>
      <c r="JYW215" s="129"/>
      <c r="JYX215" s="129"/>
      <c r="JYY215" s="129"/>
      <c r="JYZ215" s="129"/>
      <c r="JZA215" s="129"/>
      <c r="JZB215" s="129"/>
      <c r="JZC215" s="129"/>
      <c r="JZD215" s="129"/>
      <c r="JZE215" s="129"/>
      <c r="JZF215" s="129"/>
      <c r="JZG215" s="129"/>
      <c r="JZH215" s="129"/>
      <c r="JZI215" s="129"/>
      <c r="JZJ215" s="129"/>
      <c r="JZK215" s="129"/>
      <c r="JZL215" s="129"/>
      <c r="JZM215" s="129"/>
      <c r="JZN215" s="129"/>
      <c r="JZO215" s="129"/>
      <c r="JZP215" s="129"/>
      <c r="JZQ215" s="129"/>
      <c r="JZR215" s="129"/>
      <c r="JZS215" s="129"/>
      <c r="JZT215" s="129"/>
      <c r="JZU215" s="129"/>
      <c r="JZV215" s="129"/>
      <c r="JZW215" s="129"/>
      <c r="JZX215" s="129"/>
      <c r="JZY215" s="129"/>
      <c r="JZZ215" s="129"/>
      <c r="KAA215" s="129"/>
      <c r="KAB215" s="129"/>
      <c r="KAC215" s="129"/>
      <c r="KAD215" s="129"/>
      <c r="KAE215" s="129"/>
      <c r="KAF215" s="129"/>
      <c r="KAG215" s="129"/>
      <c r="KAH215" s="129"/>
      <c r="KAI215" s="129"/>
      <c r="KAJ215" s="129"/>
      <c r="KAK215" s="129"/>
      <c r="KAL215" s="129"/>
      <c r="KAM215" s="129"/>
      <c r="KAN215" s="129"/>
      <c r="KAO215" s="129"/>
      <c r="KAP215" s="129"/>
      <c r="KAQ215" s="129"/>
      <c r="KAR215" s="129"/>
      <c r="KAS215" s="129"/>
      <c r="KAT215" s="129"/>
      <c r="KAU215" s="129"/>
      <c r="KAV215" s="129"/>
      <c r="KAW215" s="129"/>
      <c r="KAX215" s="129"/>
      <c r="KAY215" s="129"/>
      <c r="KAZ215" s="129"/>
      <c r="KBA215" s="129"/>
      <c r="KBB215" s="129"/>
      <c r="KBC215" s="129"/>
      <c r="KBD215" s="129"/>
      <c r="KBE215" s="129"/>
      <c r="KBF215" s="129"/>
      <c r="KBG215" s="129"/>
      <c r="KBH215" s="129"/>
      <c r="KBI215" s="129"/>
      <c r="KBJ215" s="129"/>
      <c r="KBK215" s="129"/>
      <c r="KBL215" s="129"/>
      <c r="KBM215" s="129"/>
      <c r="KBN215" s="129"/>
      <c r="KBO215" s="129"/>
      <c r="KBP215" s="129"/>
      <c r="KBQ215" s="129"/>
      <c r="KBR215" s="129"/>
      <c r="KBS215" s="129"/>
      <c r="KBT215" s="129"/>
      <c r="KBU215" s="129"/>
      <c r="KBV215" s="129"/>
      <c r="KBW215" s="129"/>
      <c r="KBX215" s="129"/>
      <c r="KBY215" s="129"/>
      <c r="KBZ215" s="129"/>
      <c r="KCA215" s="129"/>
      <c r="KCB215" s="129"/>
      <c r="KCC215" s="129"/>
      <c r="KCD215" s="129"/>
      <c r="KCE215" s="129"/>
      <c r="KCF215" s="129"/>
      <c r="KCG215" s="129"/>
      <c r="KCH215" s="129"/>
      <c r="KCI215" s="129"/>
      <c r="KCJ215" s="129"/>
      <c r="KCK215" s="129"/>
      <c r="KCL215" s="129"/>
      <c r="KCM215" s="129"/>
      <c r="KCN215" s="129"/>
      <c r="KCO215" s="129"/>
      <c r="KCP215" s="129"/>
      <c r="KCQ215" s="129"/>
      <c r="KCR215" s="129"/>
      <c r="KCS215" s="129"/>
      <c r="KCT215" s="129"/>
      <c r="KCU215" s="129"/>
      <c r="KCV215" s="129"/>
      <c r="KCW215" s="129"/>
      <c r="KCX215" s="129"/>
      <c r="KCY215" s="129"/>
      <c r="KCZ215" s="129"/>
      <c r="KDA215" s="129"/>
      <c r="KDB215" s="129"/>
      <c r="KDC215" s="129"/>
      <c r="KDD215" s="129"/>
      <c r="KDE215" s="129"/>
      <c r="KDF215" s="129"/>
      <c r="KDG215" s="129"/>
      <c r="KDH215" s="129"/>
      <c r="KDI215" s="129"/>
      <c r="KDJ215" s="129"/>
      <c r="KDK215" s="129"/>
      <c r="KDL215" s="129"/>
      <c r="KDM215" s="129"/>
      <c r="KDN215" s="129"/>
      <c r="KDO215" s="129"/>
      <c r="KDP215" s="129"/>
      <c r="KDQ215" s="129"/>
      <c r="KDR215" s="129"/>
      <c r="KDS215" s="129"/>
      <c r="KDT215" s="129"/>
      <c r="KDU215" s="129"/>
      <c r="KDV215" s="129"/>
      <c r="KDW215" s="129"/>
      <c r="KDX215" s="129"/>
      <c r="KDY215" s="129"/>
      <c r="KDZ215" s="129"/>
      <c r="KEA215" s="129"/>
      <c r="KEB215" s="129"/>
      <c r="KEC215" s="129"/>
      <c r="KED215" s="129"/>
      <c r="KEE215" s="129"/>
      <c r="KEF215" s="129"/>
      <c r="KEG215" s="129"/>
      <c r="KEH215" s="129"/>
      <c r="KEI215" s="129"/>
      <c r="KEJ215" s="129"/>
      <c r="KEK215" s="129"/>
      <c r="KEL215" s="129"/>
      <c r="KEM215" s="129"/>
      <c r="KEN215" s="129"/>
      <c r="KEO215" s="129"/>
      <c r="KEP215" s="129"/>
      <c r="KEQ215" s="129"/>
      <c r="KER215" s="129"/>
      <c r="KES215" s="129"/>
      <c r="KET215" s="129"/>
      <c r="KEU215" s="129"/>
      <c r="KEV215" s="129"/>
      <c r="KEW215" s="129"/>
      <c r="KEX215" s="129"/>
      <c r="KEY215" s="129"/>
      <c r="KEZ215" s="129"/>
      <c r="KFA215" s="129"/>
      <c r="KFB215" s="129"/>
      <c r="KFC215" s="129"/>
      <c r="KFD215" s="129"/>
      <c r="KFE215" s="129"/>
      <c r="KFF215" s="129"/>
      <c r="KFG215" s="129"/>
      <c r="KFH215" s="129"/>
      <c r="KFI215" s="129"/>
      <c r="KFJ215" s="129"/>
      <c r="KFK215" s="129"/>
      <c r="KFL215" s="129"/>
      <c r="KFM215" s="129"/>
      <c r="KFN215" s="129"/>
      <c r="KFO215" s="129"/>
      <c r="KFP215" s="129"/>
      <c r="KFQ215" s="129"/>
      <c r="KFR215" s="129"/>
      <c r="KFS215" s="129"/>
      <c r="KFT215" s="129"/>
      <c r="KFU215" s="129"/>
      <c r="KFV215" s="129"/>
      <c r="KFW215" s="129"/>
      <c r="KFX215" s="129"/>
      <c r="KFY215" s="129"/>
      <c r="KFZ215" s="129"/>
      <c r="KGA215" s="129"/>
      <c r="KGB215" s="129"/>
      <c r="KGC215" s="129"/>
      <c r="KGD215" s="129"/>
      <c r="KGE215" s="129"/>
      <c r="KGF215" s="129"/>
      <c r="KGG215" s="129"/>
      <c r="KGH215" s="129"/>
      <c r="KGI215" s="129"/>
      <c r="KGJ215" s="129"/>
      <c r="KGK215" s="129"/>
      <c r="KGL215" s="129"/>
      <c r="KGM215" s="129"/>
      <c r="KGN215" s="129"/>
      <c r="KGO215" s="129"/>
      <c r="KGP215" s="129"/>
      <c r="KGQ215" s="129"/>
      <c r="KGR215" s="129"/>
      <c r="KGS215" s="129"/>
      <c r="KGT215" s="129"/>
      <c r="KGU215" s="129"/>
      <c r="KGV215" s="129"/>
      <c r="KGW215" s="129"/>
      <c r="KGX215" s="129"/>
      <c r="KGY215" s="129"/>
      <c r="KGZ215" s="129"/>
      <c r="KHA215" s="129"/>
      <c r="KHB215" s="129"/>
      <c r="KHC215" s="129"/>
      <c r="KHD215" s="129"/>
      <c r="KHE215" s="129"/>
      <c r="KHF215" s="129"/>
      <c r="KHG215" s="129"/>
      <c r="KHH215" s="129"/>
      <c r="KHI215" s="129"/>
      <c r="KHJ215" s="129"/>
      <c r="KHK215" s="129"/>
      <c r="KHL215" s="129"/>
      <c r="KHM215" s="129"/>
      <c r="KHN215" s="129"/>
      <c r="KHO215" s="129"/>
      <c r="KHP215" s="129"/>
      <c r="KHQ215" s="129"/>
      <c r="KHR215" s="129"/>
      <c r="KHS215" s="129"/>
      <c r="KHT215" s="129"/>
      <c r="KHU215" s="129"/>
      <c r="KHV215" s="129"/>
      <c r="KHW215" s="129"/>
      <c r="KHX215" s="129"/>
      <c r="KHY215" s="129"/>
      <c r="KHZ215" s="129"/>
      <c r="KIA215" s="129"/>
      <c r="KIB215" s="129"/>
      <c r="KIC215" s="129"/>
      <c r="KID215" s="129"/>
      <c r="KIE215" s="129"/>
      <c r="KIF215" s="129"/>
      <c r="KIG215" s="129"/>
      <c r="KIH215" s="129"/>
      <c r="KII215" s="129"/>
      <c r="KIJ215" s="129"/>
      <c r="KIK215" s="129"/>
      <c r="KIL215" s="129"/>
      <c r="KIM215" s="129"/>
      <c r="KIN215" s="129"/>
      <c r="KIO215" s="129"/>
      <c r="KIP215" s="129"/>
      <c r="KIQ215" s="129"/>
      <c r="KIR215" s="129"/>
      <c r="KIS215" s="129"/>
      <c r="KIT215" s="129"/>
      <c r="KIU215" s="129"/>
      <c r="KIV215" s="129"/>
      <c r="KIW215" s="129"/>
      <c r="KIX215" s="129"/>
      <c r="KIY215" s="129"/>
      <c r="KIZ215" s="129"/>
      <c r="KJA215" s="129"/>
      <c r="KJB215" s="129"/>
      <c r="KJC215" s="129"/>
      <c r="KJD215" s="129"/>
      <c r="KJE215" s="129"/>
      <c r="KJF215" s="129"/>
      <c r="KJG215" s="129"/>
      <c r="KJH215" s="129"/>
      <c r="KJI215" s="129"/>
      <c r="KJJ215" s="129"/>
      <c r="KJK215" s="129"/>
      <c r="KJL215" s="129"/>
      <c r="KJM215" s="129"/>
      <c r="KJN215" s="129"/>
      <c r="KJO215" s="129"/>
      <c r="KJP215" s="129"/>
      <c r="KJQ215" s="129"/>
      <c r="KJR215" s="129"/>
      <c r="KJS215" s="129"/>
      <c r="KJT215" s="129"/>
      <c r="KJU215" s="129"/>
      <c r="KJV215" s="129"/>
      <c r="KJW215" s="129"/>
      <c r="KJX215" s="129"/>
      <c r="KJY215" s="129"/>
      <c r="KJZ215" s="129"/>
      <c r="KKA215" s="129"/>
      <c r="KKB215" s="129"/>
      <c r="KKC215" s="129"/>
      <c r="KKD215" s="129"/>
      <c r="KKE215" s="129"/>
      <c r="KKF215" s="129"/>
      <c r="KKG215" s="129"/>
      <c r="KKH215" s="129"/>
      <c r="KKI215" s="129"/>
      <c r="KKJ215" s="129"/>
      <c r="KKK215" s="129"/>
      <c r="KKL215" s="129"/>
      <c r="KKM215" s="129"/>
      <c r="KKN215" s="129"/>
      <c r="KKO215" s="129"/>
      <c r="KKP215" s="129"/>
      <c r="KKQ215" s="129"/>
      <c r="KKR215" s="129"/>
      <c r="KKS215" s="129"/>
      <c r="KKT215" s="129"/>
      <c r="KKU215" s="129"/>
      <c r="KKV215" s="129"/>
      <c r="KKW215" s="129"/>
      <c r="KKX215" s="129"/>
      <c r="KKY215" s="129"/>
      <c r="KKZ215" s="129"/>
      <c r="KLA215" s="129"/>
      <c r="KLB215" s="129"/>
      <c r="KLC215" s="129"/>
      <c r="KLD215" s="129"/>
      <c r="KLE215" s="129"/>
      <c r="KLF215" s="129"/>
      <c r="KLG215" s="129"/>
      <c r="KLH215" s="129"/>
      <c r="KLI215" s="129"/>
      <c r="KLJ215" s="129"/>
      <c r="KLK215" s="129"/>
      <c r="KLL215" s="129"/>
      <c r="KLM215" s="129"/>
      <c r="KLN215" s="129"/>
      <c r="KLO215" s="129"/>
      <c r="KLP215" s="129"/>
      <c r="KLQ215" s="129"/>
      <c r="KLR215" s="129"/>
      <c r="KLS215" s="129"/>
      <c r="KLT215" s="129"/>
      <c r="KLU215" s="129"/>
      <c r="KLV215" s="129"/>
      <c r="KLW215" s="129"/>
      <c r="KLX215" s="129"/>
      <c r="KLY215" s="129"/>
      <c r="KLZ215" s="129"/>
      <c r="KMA215" s="129"/>
      <c r="KMB215" s="129"/>
      <c r="KMC215" s="129"/>
      <c r="KMD215" s="129"/>
      <c r="KME215" s="129"/>
      <c r="KMF215" s="129"/>
      <c r="KMG215" s="129"/>
      <c r="KMH215" s="129"/>
      <c r="KMI215" s="129"/>
      <c r="KMJ215" s="129"/>
      <c r="KMK215" s="129"/>
      <c r="KML215" s="129"/>
      <c r="KMM215" s="129"/>
      <c r="KMN215" s="129"/>
      <c r="KMO215" s="129"/>
      <c r="KMP215" s="129"/>
      <c r="KMQ215" s="129"/>
      <c r="KMR215" s="129"/>
      <c r="KMS215" s="129"/>
      <c r="KMT215" s="129"/>
      <c r="KMU215" s="129"/>
      <c r="KMV215" s="129"/>
      <c r="KMW215" s="129"/>
      <c r="KMX215" s="129"/>
      <c r="KMY215" s="129"/>
      <c r="KMZ215" s="129"/>
      <c r="KNA215" s="129"/>
      <c r="KNB215" s="129"/>
      <c r="KNC215" s="129"/>
      <c r="KND215" s="129"/>
      <c r="KNE215" s="129"/>
      <c r="KNF215" s="129"/>
      <c r="KNG215" s="129"/>
      <c r="KNH215" s="129"/>
      <c r="KNI215" s="129"/>
      <c r="KNJ215" s="129"/>
      <c r="KNK215" s="129"/>
      <c r="KNL215" s="129"/>
      <c r="KNM215" s="129"/>
      <c r="KNN215" s="129"/>
      <c r="KNO215" s="129"/>
      <c r="KNP215" s="129"/>
      <c r="KNQ215" s="129"/>
      <c r="KNR215" s="129"/>
      <c r="KNS215" s="129"/>
      <c r="KNT215" s="129"/>
      <c r="KNU215" s="129"/>
      <c r="KNV215" s="129"/>
      <c r="KNW215" s="129"/>
      <c r="KNX215" s="129"/>
      <c r="KNY215" s="129"/>
      <c r="KNZ215" s="129"/>
      <c r="KOA215" s="129"/>
      <c r="KOB215" s="129"/>
      <c r="KOC215" s="129"/>
      <c r="KOD215" s="129"/>
      <c r="KOE215" s="129"/>
      <c r="KOF215" s="129"/>
      <c r="KOG215" s="129"/>
      <c r="KOH215" s="129"/>
      <c r="KOI215" s="129"/>
      <c r="KOJ215" s="129"/>
      <c r="KOK215" s="129"/>
      <c r="KOL215" s="129"/>
      <c r="KOM215" s="129"/>
      <c r="KON215" s="129"/>
      <c r="KOO215" s="129"/>
      <c r="KOP215" s="129"/>
      <c r="KOQ215" s="129"/>
      <c r="KOR215" s="129"/>
      <c r="KOS215" s="129"/>
      <c r="KOT215" s="129"/>
      <c r="KOU215" s="129"/>
      <c r="KOV215" s="129"/>
      <c r="KOW215" s="129"/>
      <c r="KOX215" s="129"/>
      <c r="KOY215" s="129"/>
      <c r="KOZ215" s="129"/>
      <c r="KPA215" s="129"/>
      <c r="KPB215" s="129"/>
      <c r="KPC215" s="129"/>
      <c r="KPD215" s="129"/>
      <c r="KPE215" s="129"/>
      <c r="KPF215" s="129"/>
      <c r="KPG215" s="129"/>
      <c r="KPH215" s="129"/>
      <c r="KPI215" s="129"/>
      <c r="KPJ215" s="129"/>
      <c r="KPK215" s="129"/>
      <c r="KPL215" s="129"/>
      <c r="KPM215" s="129"/>
      <c r="KPN215" s="129"/>
      <c r="KPO215" s="129"/>
      <c r="KPP215" s="129"/>
      <c r="KPQ215" s="129"/>
      <c r="KPR215" s="129"/>
      <c r="KPS215" s="129"/>
      <c r="KPT215" s="129"/>
      <c r="KPU215" s="129"/>
      <c r="KPV215" s="129"/>
      <c r="KPW215" s="129"/>
      <c r="KPX215" s="129"/>
      <c r="KPY215" s="129"/>
      <c r="KPZ215" s="129"/>
      <c r="KQA215" s="129"/>
      <c r="KQB215" s="129"/>
      <c r="KQC215" s="129"/>
      <c r="KQD215" s="129"/>
      <c r="KQE215" s="129"/>
      <c r="KQF215" s="129"/>
      <c r="KQG215" s="129"/>
      <c r="KQH215" s="129"/>
      <c r="KQI215" s="129"/>
      <c r="KQJ215" s="129"/>
      <c r="KQK215" s="129"/>
      <c r="KQL215" s="129"/>
      <c r="KQM215" s="129"/>
      <c r="KQN215" s="129"/>
      <c r="KQO215" s="129"/>
      <c r="KQP215" s="129"/>
      <c r="KQQ215" s="129"/>
      <c r="KQR215" s="129"/>
      <c r="KQS215" s="129"/>
      <c r="KQT215" s="129"/>
      <c r="KQU215" s="129"/>
      <c r="KQV215" s="129"/>
      <c r="KQW215" s="129"/>
      <c r="KQX215" s="129"/>
      <c r="KQY215" s="129"/>
      <c r="KQZ215" s="129"/>
      <c r="KRA215" s="129"/>
      <c r="KRB215" s="129"/>
      <c r="KRC215" s="129"/>
      <c r="KRD215" s="129"/>
      <c r="KRE215" s="129"/>
      <c r="KRF215" s="129"/>
      <c r="KRG215" s="129"/>
      <c r="KRH215" s="129"/>
      <c r="KRI215" s="129"/>
      <c r="KRJ215" s="129"/>
      <c r="KRK215" s="129"/>
      <c r="KRL215" s="129"/>
      <c r="KRM215" s="129"/>
      <c r="KRN215" s="129"/>
      <c r="KRO215" s="129"/>
      <c r="KRP215" s="129"/>
      <c r="KRQ215" s="129"/>
      <c r="KRR215" s="129"/>
      <c r="KRS215" s="129"/>
      <c r="KRT215" s="129"/>
      <c r="KRU215" s="129"/>
      <c r="KRV215" s="129"/>
      <c r="KRW215" s="129"/>
      <c r="KRX215" s="129"/>
      <c r="KRY215" s="129"/>
      <c r="KRZ215" s="129"/>
      <c r="KSA215" s="129"/>
      <c r="KSB215" s="129"/>
      <c r="KSC215" s="129"/>
      <c r="KSD215" s="129"/>
      <c r="KSE215" s="129"/>
      <c r="KSF215" s="129"/>
      <c r="KSG215" s="129"/>
      <c r="KSH215" s="129"/>
      <c r="KSI215" s="129"/>
      <c r="KSJ215" s="129"/>
      <c r="KSK215" s="129"/>
      <c r="KSL215" s="129"/>
      <c r="KSM215" s="129"/>
      <c r="KSN215" s="129"/>
      <c r="KSO215" s="129"/>
      <c r="KSP215" s="129"/>
      <c r="KSQ215" s="129"/>
      <c r="KSR215" s="129"/>
      <c r="KSS215" s="129"/>
      <c r="KST215" s="129"/>
      <c r="KSU215" s="129"/>
      <c r="KSV215" s="129"/>
      <c r="KSW215" s="129"/>
      <c r="KSX215" s="129"/>
      <c r="KSY215" s="129"/>
      <c r="KSZ215" s="129"/>
      <c r="KTA215" s="129"/>
      <c r="KTB215" s="129"/>
      <c r="KTC215" s="129"/>
      <c r="KTD215" s="129"/>
      <c r="KTE215" s="129"/>
      <c r="KTF215" s="129"/>
      <c r="KTG215" s="129"/>
      <c r="KTH215" s="129"/>
      <c r="KTI215" s="129"/>
      <c r="KTJ215" s="129"/>
      <c r="KTK215" s="129"/>
      <c r="KTL215" s="129"/>
      <c r="KTM215" s="129"/>
      <c r="KTN215" s="129"/>
      <c r="KTO215" s="129"/>
      <c r="KTP215" s="129"/>
      <c r="KTQ215" s="129"/>
      <c r="KTR215" s="129"/>
      <c r="KTS215" s="129"/>
      <c r="KTT215" s="129"/>
      <c r="KTU215" s="129"/>
      <c r="KTV215" s="129"/>
      <c r="KTW215" s="129"/>
      <c r="KTX215" s="129"/>
      <c r="KTY215" s="129"/>
      <c r="KTZ215" s="129"/>
      <c r="KUA215" s="129"/>
      <c r="KUB215" s="129"/>
      <c r="KUC215" s="129"/>
      <c r="KUD215" s="129"/>
      <c r="KUE215" s="129"/>
      <c r="KUF215" s="129"/>
      <c r="KUG215" s="129"/>
      <c r="KUH215" s="129"/>
      <c r="KUI215" s="129"/>
      <c r="KUJ215" s="129"/>
      <c r="KUK215" s="129"/>
      <c r="KUL215" s="129"/>
      <c r="KUM215" s="129"/>
      <c r="KUN215" s="129"/>
      <c r="KUO215" s="129"/>
      <c r="KUP215" s="129"/>
      <c r="KUQ215" s="129"/>
      <c r="KUR215" s="129"/>
      <c r="KUS215" s="129"/>
      <c r="KUT215" s="129"/>
      <c r="KUU215" s="129"/>
      <c r="KUV215" s="129"/>
      <c r="KUW215" s="129"/>
      <c r="KUX215" s="129"/>
      <c r="KUY215" s="129"/>
      <c r="KUZ215" s="129"/>
      <c r="KVA215" s="129"/>
      <c r="KVB215" s="129"/>
      <c r="KVC215" s="129"/>
      <c r="KVD215" s="129"/>
      <c r="KVE215" s="129"/>
      <c r="KVF215" s="129"/>
      <c r="KVG215" s="129"/>
      <c r="KVH215" s="129"/>
      <c r="KVI215" s="129"/>
      <c r="KVJ215" s="129"/>
      <c r="KVK215" s="129"/>
      <c r="KVL215" s="129"/>
      <c r="KVM215" s="129"/>
      <c r="KVN215" s="129"/>
      <c r="KVO215" s="129"/>
      <c r="KVP215" s="129"/>
      <c r="KVQ215" s="129"/>
      <c r="KVR215" s="129"/>
      <c r="KVS215" s="129"/>
      <c r="KVT215" s="129"/>
      <c r="KVU215" s="129"/>
      <c r="KVV215" s="129"/>
      <c r="KVW215" s="129"/>
      <c r="KVX215" s="129"/>
      <c r="KVY215" s="129"/>
      <c r="KVZ215" s="129"/>
      <c r="KWA215" s="129"/>
      <c r="KWB215" s="129"/>
      <c r="KWC215" s="129"/>
      <c r="KWD215" s="129"/>
      <c r="KWE215" s="129"/>
      <c r="KWF215" s="129"/>
      <c r="KWG215" s="129"/>
      <c r="KWH215" s="129"/>
      <c r="KWI215" s="129"/>
      <c r="KWJ215" s="129"/>
      <c r="KWK215" s="129"/>
      <c r="KWL215" s="129"/>
      <c r="KWM215" s="129"/>
      <c r="KWN215" s="129"/>
      <c r="KWO215" s="129"/>
      <c r="KWP215" s="129"/>
      <c r="KWQ215" s="129"/>
      <c r="KWR215" s="129"/>
      <c r="KWS215" s="129"/>
      <c r="KWT215" s="129"/>
      <c r="KWU215" s="129"/>
      <c r="KWV215" s="129"/>
      <c r="KWW215" s="129"/>
      <c r="KWX215" s="129"/>
      <c r="KWY215" s="129"/>
      <c r="KWZ215" s="129"/>
      <c r="KXA215" s="129"/>
      <c r="KXB215" s="129"/>
      <c r="KXC215" s="129"/>
      <c r="KXD215" s="129"/>
      <c r="KXE215" s="129"/>
      <c r="KXF215" s="129"/>
      <c r="KXG215" s="129"/>
      <c r="KXH215" s="129"/>
      <c r="KXI215" s="129"/>
      <c r="KXJ215" s="129"/>
      <c r="KXK215" s="129"/>
      <c r="KXL215" s="129"/>
      <c r="KXM215" s="129"/>
      <c r="KXN215" s="129"/>
      <c r="KXO215" s="129"/>
      <c r="KXP215" s="129"/>
      <c r="KXQ215" s="129"/>
      <c r="KXR215" s="129"/>
      <c r="KXS215" s="129"/>
      <c r="KXT215" s="129"/>
      <c r="KXU215" s="129"/>
      <c r="KXV215" s="129"/>
      <c r="KXW215" s="129"/>
      <c r="KXX215" s="129"/>
      <c r="KXY215" s="129"/>
      <c r="KXZ215" s="129"/>
      <c r="KYA215" s="129"/>
      <c r="KYB215" s="129"/>
      <c r="KYC215" s="129"/>
      <c r="KYD215" s="129"/>
      <c r="KYE215" s="129"/>
      <c r="KYF215" s="129"/>
      <c r="KYG215" s="129"/>
      <c r="KYH215" s="129"/>
      <c r="KYI215" s="129"/>
      <c r="KYJ215" s="129"/>
      <c r="KYK215" s="129"/>
      <c r="KYL215" s="129"/>
      <c r="KYM215" s="129"/>
      <c r="KYN215" s="129"/>
      <c r="KYO215" s="129"/>
      <c r="KYP215" s="129"/>
      <c r="KYQ215" s="129"/>
      <c r="KYR215" s="129"/>
      <c r="KYS215" s="129"/>
      <c r="KYT215" s="129"/>
      <c r="KYU215" s="129"/>
      <c r="KYV215" s="129"/>
      <c r="KYW215" s="129"/>
      <c r="KYX215" s="129"/>
      <c r="KYY215" s="129"/>
      <c r="KYZ215" s="129"/>
      <c r="KZA215" s="129"/>
      <c r="KZB215" s="129"/>
      <c r="KZC215" s="129"/>
      <c r="KZD215" s="129"/>
      <c r="KZE215" s="129"/>
      <c r="KZF215" s="129"/>
      <c r="KZG215" s="129"/>
      <c r="KZH215" s="129"/>
      <c r="KZI215" s="129"/>
      <c r="KZJ215" s="129"/>
      <c r="KZK215" s="129"/>
      <c r="KZL215" s="129"/>
      <c r="KZM215" s="129"/>
      <c r="KZN215" s="129"/>
      <c r="KZO215" s="129"/>
      <c r="KZP215" s="129"/>
      <c r="KZQ215" s="129"/>
      <c r="KZR215" s="129"/>
      <c r="KZS215" s="129"/>
      <c r="KZT215" s="129"/>
      <c r="KZU215" s="129"/>
      <c r="KZV215" s="129"/>
      <c r="KZW215" s="129"/>
      <c r="KZX215" s="129"/>
      <c r="KZY215" s="129"/>
      <c r="KZZ215" s="129"/>
      <c r="LAA215" s="129"/>
      <c r="LAB215" s="129"/>
      <c r="LAC215" s="129"/>
      <c r="LAD215" s="129"/>
      <c r="LAE215" s="129"/>
      <c r="LAF215" s="129"/>
      <c r="LAG215" s="129"/>
      <c r="LAH215" s="129"/>
      <c r="LAI215" s="129"/>
      <c r="LAJ215" s="129"/>
      <c r="LAK215" s="129"/>
      <c r="LAL215" s="129"/>
      <c r="LAM215" s="129"/>
      <c r="LAN215" s="129"/>
      <c r="LAO215" s="129"/>
      <c r="LAP215" s="129"/>
      <c r="LAQ215" s="129"/>
      <c r="LAR215" s="129"/>
      <c r="LAS215" s="129"/>
      <c r="LAT215" s="129"/>
      <c r="LAU215" s="129"/>
      <c r="LAV215" s="129"/>
      <c r="LAW215" s="129"/>
      <c r="LAX215" s="129"/>
      <c r="LAY215" s="129"/>
      <c r="LAZ215" s="129"/>
      <c r="LBA215" s="129"/>
      <c r="LBB215" s="129"/>
      <c r="LBC215" s="129"/>
      <c r="LBD215" s="129"/>
      <c r="LBE215" s="129"/>
      <c r="LBF215" s="129"/>
      <c r="LBG215" s="129"/>
      <c r="LBH215" s="129"/>
      <c r="LBI215" s="129"/>
      <c r="LBJ215" s="129"/>
      <c r="LBK215" s="129"/>
      <c r="LBL215" s="129"/>
      <c r="LBM215" s="129"/>
      <c r="LBN215" s="129"/>
      <c r="LBO215" s="129"/>
      <c r="LBP215" s="129"/>
      <c r="LBQ215" s="129"/>
      <c r="LBR215" s="129"/>
      <c r="LBS215" s="129"/>
      <c r="LBT215" s="129"/>
      <c r="LBU215" s="129"/>
      <c r="LBV215" s="129"/>
      <c r="LBW215" s="129"/>
      <c r="LBX215" s="129"/>
      <c r="LBY215" s="129"/>
      <c r="LBZ215" s="129"/>
      <c r="LCA215" s="129"/>
      <c r="LCB215" s="129"/>
      <c r="LCC215" s="129"/>
      <c r="LCD215" s="129"/>
      <c r="LCE215" s="129"/>
      <c r="LCF215" s="129"/>
      <c r="LCG215" s="129"/>
      <c r="LCH215" s="129"/>
      <c r="LCI215" s="129"/>
      <c r="LCJ215" s="129"/>
      <c r="LCK215" s="129"/>
      <c r="LCL215" s="129"/>
      <c r="LCM215" s="129"/>
      <c r="LCN215" s="129"/>
      <c r="LCO215" s="129"/>
      <c r="LCP215" s="129"/>
      <c r="LCQ215" s="129"/>
      <c r="LCR215" s="129"/>
      <c r="LCS215" s="129"/>
      <c r="LCT215" s="129"/>
      <c r="LCU215" s="129"/>
      <c r="LCV215" s="129"/>
      <c r="LCW215" s="129"/>
      <c r="LCX215" s="129"/>
      <c r="LCY215" s="129"/>
      <c r="LCZ215" s="129"/>
      <c r="LDA215" s="129"/>
      <c r="LDB215" s="129"/>
      <c r="LDC215" s="129"/>
      <c r="LDD215" s="129"/>
      <c r="LDE215" s="129"/>
      <c r="LDF215" s="129"/>
      <c r="LDG215" s="129"/>
      <c r="LDH215" s="129"/>
      <c r="LDI215" s="129"/>
      <c r="LDJ215" s="129"/>
      <c r="LDK215" s="129"/>
      <c r="LDL215" s="129"/>
      <c r="LDM215" s="129"/>
      <c r="LDN215" s="129"/>
      <c r="LDO215" s="129"/>
      <c r="LDP215" s="129"/>
      <c r="LDQ215" s="129"/>
      <c r="LDR215" s="129"/>
      <c r="LDS215" s="129"/>
      <c r="LDT215" s="129"/>
      <c r="LDU215" s="129"/>
      <c r="LDV215" s="129"/>
      <c r="LDW215" s="129"/>
      <c r="LDX215" s="129"/>
      <c r="LDY215" s="129"/>
      <c r="LDZ215" s="129"/>
      <c r="LEA215" s="129"/>
      <c r="LEB215" s="129"/>
      <c r="LEC215" s="129"/>
      <c r="LED215" s="129"/>
      <c r="LEE215" s="129"/>
      <c r="LEF215" s="129"/>
      <c r="LEG215" s="129"/>
      <c r="LEH215" s="129"/>
      <c r="LEI215" s="129"/>
      <c r="LEJ215" s="129"/>
      <c r="LEK215" s="129"/>
      <c r="LEL215" s="129"/>
      <c r="LEM215" s="129"/>
      <c r="LEN215" s="129"/>
      <c r="LEO215" s="129"/>
      <c r="LEP215" s="129"/>
      <c r="LEQ215" s="129"/>
      <c r="LER215" s="129"/>
      <c r="LES215" s="129"/>
      <c r="LET215" s="129"/>
      <c r="LEU215" s="129"/>
      <c r="LEV215" s="129"/>
      <c r="LEW215" s="129"/>
      <c r="LEX215" s="129"/>
      <c r="LEY215" s="129"/>
      <c r="LEZ215" s="129"/>
      <c r="LFA215" s="129"/>
      <c r="LFB215" s="129"/>
      <c r="LFC215" s="129"/>
      <c r="LFD215" s="129"/>
      <c r="LFE215" s="129"/>
      <c r="LFF215" s="129"/>
      <c r="LFG215" s="129"/>
      <c r="LFH215" s="129"/>
      <c r="LFI215" s="129"/>
      <c r="LFJ215" s="129"/>
      <c r="LFK215" s="129"/>
      <c r="LFL215" s="129"/>
      <c r="LFM215" s="129"/>
      <c r="LFN215" s="129"/>
      <c r="LFO215" s="129"/>
      <c r="LFP215" s="129"/>
      <c r="LFQ215" s="129"/>
      <c r="LFR215" s="129"/>
      <c r="LFS215" s="129"/>
      <c r="LFT215" s="129"/>
      <c r="LFU215" s="129"/>
      <c r="LFV215" s="129"/>
      <c r="LFW215" s="129"/>
      <c r="LFX215" s="129"/>
      <c r="LFY215" s="129"/>
      <c r="LFZ215" s="129"/>
      <c r="LGA215" s="129"/>
      <c r="LGB215" s="129"/>
      <c r="LGC215" s="129"/>
      <c r="LGD215" s="129"/>
      <c r="LGE215" s="129"/>
      <c r="LGF215" s="129"/>
      <c r="LGG215" s="129"/>
      <c r="LGH215" s="129"/>
      <c r="LGI215" s="129"/>
      <c r="LGJ215" s="129"/>
      <c r="LGK215" s="129"/>
      <c r="LGL215" s="129"/>
      <c r="LGM215" s="129"/>
      <c r="LGN215" s="129"/>
      <c r="LGO215" s="129"/>
      <c r="LGP215" s="129"/>
      <c r="LGQ215" s="129"/>
      <c r="LGR215" s="129"/>
      <c r="LGS215" s="129"/>
      <c r="LGT215" s="129"/>
      <c r="LGU215" s="129"/>
      <c r="LGV215" s="129"/>
      <c r="LGW215" s="129"/>
      <c r="LGX215" s="129"/>
      <c r="LGY215" s="129"/>
      <c r="LGZ215" s="129"/>
      <c r="LHA215" s="129"/>
      <c r="LHB215" s="129"/>
      <c r="LHC215" s="129"/>
      <c r="LHD215" s="129"/>
      <c r="LHE215" s="129"/>
      <c r="LHF215" s="129"/>
      <c r="LHG215" s="129"/>
      <c r="LHH215" s="129"/>
      <c r="LHI215" s="129"/>
      <c r="LHJ215" s="129"/>
      <c r="LHK215" s="129"/>
      <c r="LHL215" s="129"/>
      <c r="LHM215" s="129"/>
      <c r="LHN215" s="129"/>
      <c r="LHO215" s="129"/>
      <c r="LHP215" s="129"/>
      <c r="LHQ215" s="129"/>
      <c r="LHR215" s="129"/>
      <c r="LHS215" s="129"/>
      <c r="LHT215" s="129"/>
      <c r="LHU215" s="129"/>
      <c r="LHV215" s="129"/>
      <c r="LHW215" s="129"/>
      <c r="LHX215" s="129"/>
      <c r="LHY215" s="129"/>
      <c r="LHZ215" s="129"/>
      <c r="LIA215" s="129"/>
      <c r="LIB215" s="129"/>
      <c r="LIC215" s="129"/>
      <c r="LID215" s="129"/>
      <c r="LIE215" s="129"/>
      <c r="LIF215" s="129"/>
      <c r="LIG215" s="129"/>
      <c r="LIH215" s="129"/>
      <c r="LII215" s="129"/>
      <c r="LIJ215" s="129"/>
      <c r="LIK215" s="129"/>
      <c r="LIL215" s="129"/>
      <c r="LIM215" s="129"/>
      <c r="LIN215" s="129"/>
      <c r="LIO215" s="129"/>
      <c r="LIP215" s="129"/>
      <c r="LIQ215" s="129"/>
      <c r="LIR215" s="129"/>
      <c r="LIS215" s="129"/>
      <c r="LIT215" s="129"/>
      <c r="LIU215" s="129"/>
      <c r="LIV215" s="129"/>
      <c r="LIW215" s="129"/>
      <c r="LIX215" s="129"/>
      <c r="LIY215" s="129"/>
      <c r="LIZ215" s="129"/>
      <c r="LJA215" s="129"/>
      <c r="LJB215" s="129"/>
      <c r="LJC215" s="129"/>
      <c r="LJD215" s="129"/>
      <c r="LJE215" s="129"/>
      <c r="LJF215" s="129"/>
      <c r="LJG215" s="129"/>
      <c r="LJH215" s="129"/>
      <c r="LJI215" s="129"/>
      <c r="LJJ215" s="129"/>
      <c r="LJK215" s="129"/>
      <c r="LJL215" s="129"/>
      <c r="LJM215" s="129"/>
      <c r="LJN215" s="129"/>
      <c r="LJO215" s="129"/>
      <c r="LJP215" s="129"/>
      <c r="LJQ215" s="129"/>
      <c r="LJR215" s="129"/>
      <c r="LJS215" s="129"/>
      <c r="LJT215" s="129"/>
      <c r="LJU215" s="129"/>
      <c r="LJV215" s="129"/>
      <c r="LJW215" s="129"/>
      <c r="LJX215" s="129"/>
      <c r="LJY215" s="129"/>
      <c r="LJZ215" s="129"/>
      <c r="LKA215" s="129"/>
      <c r="LKB215" s="129"/>
      <c r="LKC215" s="129"/>
      <c r="LKD215" s="129"/>
      <c r="LKE215" s="129"/>
      <c r="LKF215" s="129"/>
      <c r="LKG215" s="129"/>
      <c r="LKH215" s="129"/>
      <c r="LKI215" s="129"/>
      <c r="LKJ215" s="129"/>
      <c r="LKK215" s="129"/>
      <c r="LKL215" s="129"/>
      <c r="LKM215" s="129"/>
      <c r="LKN215" s="129"/>
      <c r="LKO215" s="129"/>
      <c r="LKP215" s="129"/>
      <c r="LKQ215" s="129"/>
      <c r="LKR215" s="129"/>
      <c r="LKS215" s="129"/>
      <c r="LKT215" s="129"/>
      <c r="LKU215" s="129"/>
      <c r="LKV215" s="129"/>
      <c r="LKW215" s="129"/>
      <c r="LKX215" s="129"/>
      <c r="LKY215" s="129"/>
      <c r="LKZ215" s="129"/>
      <c r="LLA215" s="129"/>
      <c r="LLB215" s="129"/>
      <c r="LLC215" s="129"/>
      <c r="LLD215" s="129"/>
      <c r="LLE215" s="129"/>
      <c r="LLF215" s="129"/>
      <c r="LLG215" s="129"/>
      <c r="LLH215" s="129"/>
      <c r="LLI215" s="129"/>
      <c r="LLJ215" s="129"/>
      <c r="LLK215" s="129"/>
      <c r="LLL215" s="129"/>
      <c r="LLM215" s="129"/>
      <c r="LLN215" s="129"/>
      <c r="LLO215" s="129"/>
      <c r="LLP215" s="129"/>
      <c r="LLQ215" s="129"/>
      <c r="LLR215" s="129"/>
      <c r="LLS215" s="129"/>
      <c r="LLT215" s="129"/>
      <c r="LLU215" s="129"/>
      <c r="LLV215" s="129"/>
      <c r="LLW215" s="129"/>
      <c r="LLX215" s="129"/>
      <c r="LLY215" s="129"/>
      <c r="LLZ215" s="129"/>
      <c r="LMA215" s="129"/>
      <c r="LMB215" s="129"/>
      <c r="LMC215" s="129"/>
      <c r="LMD215" s="129"/>
      <c r="LME215" s="129"/>
      <c r="LMF215" s="129"/>
      <c r="LMG215" s="129"/>
      <c r="LMH215" s="129"/>
      <c r="LMI215" s="129"/>
      <c r="LMJ215" s="129"/>
      <c r="LMK215" s="129"/>
      <c r="LML215" s="129"/>
      <c r="LMM215" s="129"/>
      <c r="LMN215" s="129"/>
      <c r="LMO215" s="129"/>
      <c r="LMP215" s="129"/>
      <c r="LMQ215" s="129"/>
      <c r="LMR215" s="129"/>
      <c r="LMS215" s="129"/>
      <c r="LMT215" s="129"/>
      <c r="LMU215" s="129"/>
      <c r="LMV215" s="129"/>
      <c r="LMW215" s="129"/>
      <c r="LMX215" s="129"/>
      <c r="LMY215" s="129"/>
      <c r="LMZ215" s="129"/>
      <c r="LNA215" s="129"/>
      <c r="LNB215" s="129"/>
      <c r="LNC215" s="129"/>
      <c r="LND215" s="129"/>
      <c r="LNE215" s="129"/>
      <c r="LNF215" s="129"/>
      <c r="LNG215" s="129"/>
      <c r="LNH215" s="129"/>
      <c r="LNI215" s="129"/>
      <c r="LNJ215" s="129"/>
      <c r="LNK215" s="129"/>
      <c r="LNL215" s="129"/>
      <c r="LNM215" s="129"/>
      <c r="LNN215" s="129"/>
      <c r="LNO215" s="129"/>
      <c r="LNP215" s="129"/>
      <c r="LNQ215" s="129"/>
      <c r="LNR215" s="129"/>
      <c r="LNS215" s="129"/>
      <c r="LNT215" s="129"/>
      <c r="LNU215" s="129"/>
      <c r="LNV215" s="129"/>
      <c r="LNW215" s="129"/>
      <c r="LNX215" s="129"/>
      <c r="LNY215" s="129"/>
      <c r="LNZ215" s="129"/>
      <c r="LOA215" s="129"/>
      <c r="LOB215" s="129"/>
      <c r="LOC215" s="129"/>
      <c r="LOD215" s="129"/>
      <c r="LOE215" s="129"/>
      <c r="LOF215" s="129"/>
      <c r="LOG215" s="129"/>
      <c r="LOH215" s="129"/>
      <c r="LOI215" s="129"/>
      <c r="LOJ215" s="129"/>
      <c r="LOK215" s="129"/>
      <c r="LOL215" s="129"/>
      <c r="LOM215" s="129"/>
      <c r="LON215" s="129"/>
      <c r="LOO215" s="129"/>
      <c r="LOP215" s="129"/>
      <c r="LOQ215" s="129"/>
      <c r="LOR215" s="129"/>
      <c r="LOS215" s="129"/>
      <c r="LOT215" s="129"/>
      <c r="LOU215" s="129"/>
      <c r="LOV215" s="129"/>
      <c r="LOW215" s="129"/>
      <c r="LOX215" s="129"/>
      <c r="LOY215" s="129"/>
      <c r="LOZ215" s="129"/>
      <c r="LPA215" s="129"/>
      <c r="LPB215" s="129"/>
      <c r="LPC215" s="129"/>
      <c r="LPD215" s="129"/>
      <c r="LPE215" s="129"/>
      <c r="LPF215" s="129"/>
      <c r="LPG215" s="129"/>
      <c r="LPH215" s="129"/>
      <c r="LPI215" s="129"/>
      <c r="LPJ215" s="129"/>
      <c r="LPK215" s="129"/>
      <c r="LPL215" s="129"/>
      <c r="LPM215" s="129"/>
      <c r="LPN215" s="129"/>
      <c r="LPO215" s="129"/>
      <c r="LPP215" s="129"/>
      <c r="LPQ215" s="129"/>
      <c r="LPR215" s="129"/>
      <c r="LPS215" s="129"/>
      <c r="LPT215" s="129"/>
      <c r="LPU215" s="129"/>
      <c r="LPV215" s="129"/>
      <c r="LPW215" s="129"/>
      <c r="LPX215" s="129"/>
      <c r="LPY215" s="129"/>
      <c r="LPZ215" s="129"/>
      <c r="LQA215" s="129"/>
      <c r="LQB215" s="129"/>
      <c r="LQC215" s="129"/>
      <c r="LQD215" s="129"/>
      <c r="LQE215" s="129"/>
      <c r="LQF215" s="129"/>
      <c r="LQG215" s="129"/>
      <c r="LQH215" s="129"/>
      <c r="LQI215" s="129"/>
      <c r="LQJ215" s="129"/>
      <c r="LQK215" s="129"/>
      <c r="LQL215" s="129"/>
      <c r="LQM215" s="129"/>
      <c r="LQN215" s="129"/>
      <c r="LQO215" s="129"/>
      <c r="LQP215" s="129"/>
      <c r="LQQ215" s="129"/>
      <c r="LQR215" s="129"/>
      <c r="LQS215" s="129"/>
      <c r="LQT215" s="129"/>
      <c r="LQU215" s="129"/>
      <c r="LQV215" s="129"/>
      <c r="LQW215" s="129"/>
      <c r="LQX215" s="129"/>
      <c r="LQY215" s="129"/>
      <c r="LQZ215" s="129"/>
      <c r="LRA215" s="129"/>
      <c r="LRB215" s="129"/>
      <c r="LRC215" s="129"/>
      <c r="LRD215" s="129"/>
      <c r="LRE215" s="129"/>
      <c r="LRF215" s="129"/>
      <c r="LRG215" s="129"/>
      <c r="LRH215" s="129"/>
      <c r="LRI215" s="129"/>
      <c r="LRJ215" s="129"/>
      <c r="LRK215" s="129"/>
      <c r="LRL215" s="129"/>
      <c r="LRM215" s="129"/>
      <c r="LRN215" s="129"/>
      <c r="LRO215" s="129"/>
      <c r="LRP215" s="129"/>
      <c r="LRQ215" s="129"/>
      <c r="LRR215" s="129"/>
      <c r="LRS215" s="129"/>
      <c r="LRT215" s="129"/>
      <c r="LRU215" s="129"/>
      <c r="LRV215" s="129"/>
      <c r="LRW215" s="129"/>
      <c r="LRX215" s="129"/>
      <c r="LRY215" s="129"/>
      <c r="LRZ215" s="129"/>
      <c r="LSA215" s="129"/>
      <c r="LSB215" s="129"/>
      <c r="LSC215" s="129"/>
      <c r="LSD215" s="129"/>
      <c r="LSE215" s="129"/>
      <c r="LSF215" s="129"/>
      <c r="LSG215" s="129"/>
      <c r="LSH215" s="129"/>
      <c r="LSI215" s="129"/>
      <c r="LSJ215" s="129"/>
      <c r="LSK215" s="129"/>
      <c r="LSL215" s="129"/>
      <c r="LSM215" s="129"/>
      <c r="LSN215" s="129"/>
      <c r="LSO215" s="129"/>
      <c r="LSP215" s="129"/>
      <c r="LSQ215" s="129"/>
      <c r="LSR215" s="129"/>
      <c r="LSS215" s="129"/>
      <c r="LST215" s="129"/>
      <c r="LSU215" s="129"/>
      <c r="LSV215" s="129"/>
      <c r="LSW215" s="129"/>
      <c r="LSX215" s="129"/>
      <c r="LSY215" s="129"/>
      <c r="LSZ215" s="129"/>
      <c r="LTA215" s="129"/>
      <c r="LTB215" s="129"/>
      <c r="LTC215" s="129"/>
      <c r="LTD215" s="129"/>
      <c r="LTE215" s="129"/>
      <c r="LTF215" s="129"/>
      <c r="LTG215" s="129"/>
      <c r="LTH215" s="129"/>
      <c r="LTI215" s="129"/>
      <c r="LTJ215" s="129"/>
      <c r="LTK215" s="129"/>
      <c r="LTL215" s="129"/>
      <c r="LTM215" s="129"/>
      <c r="LTN215" s="129"/>
      <c r="LTO215" s="129"/>
      <c r="LTP215" s="129"/>
      <c r="LTQ215" s="129"/>
      <c r="LTR215" s="129"/>
      <c r="LTS215" s="129"/>
      <c r="LTT215" s="129"/>
      <c r="LTU215" s="129"/>
      <c r="LTV215" s="129"/>
      <c r="LTW215" s="129"/>
      <c r="LTX215" s="129"/>
      <c r="LTY215" s="129"/>
      <c r="LTZ215" s="129"/>
      <c r="LUA215" s="129"/>
      <c r="LUB215" s="129"/>
      <c r="LUC215" s="129"/>
      <c r="LUD215" s="129"/>
      <c r="LUE215" s="129"/>
      <c r="LUF215" s="129"/>
      <c r="LUG215" s="129"/>
      <c r="LUH215" s="129"/>
      <c r="LUI215" s="129"/>
      <c r="LUJ215" s="129"/>
      <c r="LUK215" s="129"/>
      <c r="LUL215" s="129"/>
      <c r="LUM215" s="129"/>
      <c r="LUN215" s="129"/>
      <c r="LUO215" s="129"/>
      <c r="LUP215" s="129"/>
      <c r="LUQ215" s="129"/>
      <c r="LUR215" s="129"/>
      <c r="LUS215" s="129"/>
      <c r="LUT215" s="129"/>
      <c r="LUU215" s="129"/>
      <c r="LUV215" s="129"/>
      <c r="LUW215" s="129"/>
      <c r="LUX215" s="129"/>
      <c r="LUY215" s="129"/>
      <c r="LUZ215" s="129"/>
      <c r="LVA215" s="129"/>
      <c r="LVB215" s="129"/>
      <c r="LVC215" s="129"/>
      <c r="LVD215" s="129"/>
      <c r="LVE215" s="129"/>
      <c r="LVF215" s="129"/>
      <c r="LVG215" s="129"/>
      <c r="LVH215" s="129"/>
      <c r="LVI215" s="129"/>
      <c r="LVJ215" s="129"/>
      <c r="LVK215" s="129"/>
      <c r="LVL215" s="129"/>
      <c r="LVM215" s="129"/>
      <c r="LVN215" s="129"/>
      <c r="LVO215" s="129"/>
      <c r="LVP215" s="129"/>
      <c r="LVQ215" s="129"/>
      <c r="LVR215" s="129"/>
      <c r="LVS215" s="129"/>
      <c r="LVT215" s="129"/>
      <c r="LVU215" s="129"/>
      <c r="LVV215" s="129"/>
      <c r="LVW215" s="129"/>
      <c r="LVX215" s="129"/>
      <c r="LVY215" s="129"/>
      <c r="LVZ215" s="129"/>
      <c r="LWA215" s="129"/>
      <c r="LWB215" s="129"/>
      <c r="LWC215" s="129"/>
      <c r="LWD215" s="129"/>
      <c r="LWE215" s="129"/>
      <c r="LWF215" s="129"/>
      <c r="LWG215" s="129"/>
      <c r="LWH215" s="129"/>
      <c r="LWI215" s="129"/>
      <c r="LWJ215" s="129"/>
      <c r="LWK215" s="129"/>
      <c r="LWL215" s="129"/>
      <c r="LWM215" s="129"/>
      <c r="LWN215" s="129"/>
      <c r="LWO215" s="129"/>
      <c r="LWP215" s="129"/>
      <c r="LWQ215" s="129"/>
      <c r="LWR215" s="129"/>
      <c r="LWS215" s="129"/>
      <c r="LWT215" s="129"/>
      <c r="LWU215" s="129"/>
      <c r="LWV215" s="129"/>
      <c r="LWW215" s="129"/>
      <c r="LWX215" s="129"/>
      <c r="LWY215" s="129"/>
      <c r="LWZ215" s="129"/>
      <c r="LXA215" s="129"/>
      <c r="LXB215" s="129"/>
      <c r="LXC215" s="129"/>
      <c r="LXD215" s="129"/>
      <c r="LXE215" s="129"/>
      <c r="LXF215" s="129"/>
      <c r="LXG215" s="129"/>
      <c r="LXH215" s="129"/>
      <c r="LXI215" s="129"/>
      <c r="LXJ215" s="129"/>
      <c r="LXK215" s="129"/>
      <c r="LXL215" s="129"/>
      <c r="LXM215" s="129"/>
      <c r="LXN215" s="129"/>
      <c r="LXO215" s="129"/>
      <c r="LXP215" s="129"/>
      <c r="LXQ215" s="129"/>
      <c r="LXR215" s="129"/>
      <c r="LXS215" s="129"/>
      <c r="LXT215" s="129"/>
      <c r="LXU215" s="129"/>
      <c r="LXV215" s="129"/>
      <c r="LXW215" s="129"/>
      <c r="LXX215" s="129"/>
      <c r="LXY215" s="129"/>
      <c r="LXZ215" s="129"/>
      <c r="LYA215" s="129"/>
      <c r="LYB215" s="129"/>
      <c r="LYC215" s="129"/>
      <c r="LYD215" s="129"/>
      <c r="LYE215" s="129"/>
      <c r="LYF215" s="129"/>
      <c r="LYG215" s="129"/>
      <c r="LYH215" s="129"/>
      <c r="LYI215" s="129"/>
      <c r="LYJ215" s="129"/>
      <c r="LYK215" s="129"/>
      <c r="LYL215" s="129"/>
      <c r="LYM215" s="129"/>
      <c r="LYN215" s="129"/>
      <c r="LYO215" s="129"/>
      <c r="LYP215" s="129"/>
      <c r="LYQ215" s="129"/>
      <c r="LYR215" s="129"/>
      <c r="LYS215" s="129"/>
      <c r="LYT215" s="129"/>
      <c r="LYU215" s="129"/>
      <c r="LYV215" s="129"/>
      <c r="LYW215" s="129"/>
      <c r="LYX215" s="129"/>
      <c r="LYY215" s="129"/>
      <c r="LYZ215" s="129"/>
      <c r="LZA215" s="129"/>
      <c r="LZB215" s="129"/>
      <c r="LZC215" s="129"/>
      <c r="LZD215" s="129"/>
      <c r="LZE215" s="129"/>
      <c r="LZF215" s="129"/>
      <c r="LZG215" s="129"/>
      <c r="LZH215" s="129"/>
      <c r="LZI215" s="129"/>
      <c r="LZJ215" s="129"/>
      <c r="LZK215" s="129"/>
      <c r="LZL215" s="129"/>
      <c r="LZM215" s="129"/>
      <c r="LZN215" s="129"/>
      <c r="LZO215" s="129"/>
      <c r="LZP215" s="129"/>
      <c r="LZQ215" s="129"/>
      <c r="LZR215" s="129"/>
      <c r="LZS215" s="129"/>
      <c r="LZT215" s="129"/>
      <c r="LZU215" s="129"/>
      <c r="LZV215" s="129"/>
      <c r="LZW215" s="129"/>
      <c r="LZX215" s="129"/>
      <c r="LZY215" s="129"/>
      <c r="LZZ215" s="129"/>
      <c r="MAA215" s="129"/>
      <c r="MAB215" s="129"/>
      <c r="MAC215" s="129"/>
      <c r="MAD215" s="129"/>
      <c r="MAE215" s="129"/>
      <c r="MAF215" s="129"/>
      <c r="MAG215" s="129"/>
      <c r="MAH215" s="129"/>
      <c r="MAI215" s="129"/>
      <c r="MAJ215" s="129"/>
      <c r="MAK215" s="129"/>
      <c r="MAL215" s="129"/>
      <c r="MAM215" s="129"/>
      <c r="MAN215" s="129"/>
      <c r="MAO215" s="129"/>
      <c r="MAP215" s="129"/>
      <c r="MAQ215" s="129"/>
      <c r="MAR215" s="129"/>
      <c r="MAS215" s="129"/>
      <c r="MAT215" s="129"/>
      <c r="MAU215" s="129"/>
      <c r="MAV215" s="129"/>
      <c r="MAW215" s="129"/>
      <c r="MAX215" s="129"/>
      <c r="MAY215" s="129"/>
      <c r="MAZ215" s="129"/>
      <c r="MBA215" s="129"/>
      <c r="MBB215" s="129"/>
      <c r="MBC215" s="129"/>
      <c r="MBD215" s="129"/>
      <c r="MBE215" s="129"/>
      <c r="MBF215" s="129"/>
      <c r="MBG215" s="129"/>
      <c r="MBH215" s="129"/>
      <c r="MBI215" s="129"/>
      <c r="MBJ215" s="129"/>
      <c r="MBK215" s="129"/>
      <c r="MBL215" s="129"/>
      <c r="MBM215" s="129"/>
      <c r="MBN215" s="129"/>
      <c r="MBO215" s="129"/>
      <c r="MBP215" s="129"/>
      <c r="MBQ215" s="129"/>
      <c r="MBR215" s="129"/>
      <c r="MBS215" s="129"/>
      <c r="MBT215" s="129"/>
      <c r="MBU215" s="129"/>
      <c r="MBV215" s="129"/>
      <c r="MBW215" s="129"/>
      <c r="MBX215" s="129"/>
      <c r="MBY215" s="129"/>
      <c r="MBZ215" s="129"/>
      <c r="MCA215" s="129"/>
      <c r="MCB215" s="129"/>
      <c r="MCC215" s="129"/>
      <c r="MCD215" s="129"/>
      <c r="MCE215" s="129"/>
      <c r="MCF215" s="129"/>
      <c r="MCG215" s="129"/>
      <c r="MCH215" s="129"/>
      <c r="MCI215" s="129"/>
      <c r="MCJ215" s="129"/>
      <c r="MCK215" s="129"/>
      <c r="MCL215" s="129"/>
      <c r="MCM215" s="129"/>
      <c r="MCN215" s="129"/>
      <c r="MCO215" s="129"/>
      <c r="MCP215" s="129"/>
      <c r="MCQ215" s="129"/>
      <c r="MCR215" s="129"/>
      <c r="MCS215" s="129"/>
      <c r="MCT215" s="129"/>
      <c r="MCU215" s="129"/>
      <c r="MCV215" s="129"/>
      <c r="MCW215" s="129"/>
      <c r="MCX215" s="129"/>
      <c r="MCY215" s="129"/>
      <c r="MCZ215" s="129"/>
      <c r="MDA215" s="129"/>
      <c r="MDB215" s="129"/>
      <c r="MDC215" s="129"/>
      <c r="MDD215" s="129"/>
      <c r="MDE215" s="129"/>
      <c r="MDF215" s="129"/>
      <c r="MDG215" s="129"/>
      <c r="MDH215" s="129"/>
      <c r="MDI215" s="129"/>
      <c r="MDJ215" s="129"/>
      <c r="MDK215" s="129"/>
      <c r="MDL215" s="129"/>
      <c r="MDM215" s="129"/>
      <c r="MDN215" s="129"/>
      <c r="MDO215" s="129"/>
      <c r="MDP215" s="129"/>
      <c r="MDQ215" s="129"/>
      <c r="MDR215" s="129"/>
      <c r="MDS215" s="129"/>
      <c r="MDT215" s="129"/>
      <c r="MDU215" s="129"/>
      <c r="MDV215" s="129"/>
      <c r="MDW215" s="129"/>
      <c r="MDX215" s="129"/>
      <c r="MDY215" s="129"/>
      <c r="MDZ215" s="129"/>
      <c r="MEA215" s="129"/>
      <c r="MEB215" s="129"/>
      <c r="MEC215" s="129"/>
      <c r="MED215" s="129"/>
      <c r="MEE215" s="129"/>
      <c r="MEF215" s="129"/>
      <c r="MEG215" s="129"/>
      <c r="MEH215" s="129"/>
      <c r="MEI215" s="129"/>
      <c r="MEJ215" s="129"/>
      <c r="MEK215" s="129"/>
      <c r="MEL215" s="129"/>
      <c r="MEM215" s="129"/>
      <c r="MEN215" s="129"/>
      <c r="MEO215" s="129"/>
      <c r="MEP215" s="129"/>
      <c r="MEQ215" s="129"/>
      <c r="MER215" s="129"/>
      <c r="MES215" s="129"/>
      <c r="MET215" s="129"/>
      <c r="MEU215" s="129"/>
      <c r="MEV215" s="129"/>
      <c r="MEW215" s="129"/>
      <c r="MEX215" s="129"/>
      <c r="MEY215" s="129"/>
      <c r="MEZ215" s="129"/>
      <c r="MFA215" s="129"/>
      <c r="MFB215" s="129"/>
      <c r="MFC215" s="129"/>
      <c r="MFD215" s="129"/>
      <c r="MFE215" s="129"/>
      <c r="MFF215" s="129"/>
      <c r="MFG215" s="129"/>
      <c r="MFH215" s="129"/>
      <c r="MFI215" s="129"/>
      <c r="MFJ215" s="129"/>
      <c r="MFK215" s="129"/>
      <c r="MFL215" s="129"/>
      <c r="MFM215" s="129"/>
      <c r="MFN215" s="129"/>
      <c r="MFO215" s="129"/>
      <c r="MFP215" s="129"/>
      <c r="MFQ215" s="129"/>
      <c r="MFR215" s="129"/>
      <c r="MFS215" s="129"/>
      <c r="MFT215" s="129"/>
      <c r="MFU215" s="129"/>
      <c r="MFV215" s="129"/>
      <c r="MFW215" s="129"/>
      <c r="MFX215" s="129"/>
      <c r="MFY215" s="129"/>
      <c r="MFZ215" s="129"/>
      <c r="MGA215" s="129"/>
      <c r="MGB215" s="129"/>
      <c r="MGC215" s="129"/>
      <c r="MGD215" s="129"/>
      <c r="MGE215" s="129"/>
      <c r="MGF215" s="129"/>
      <c r="MGG215" s="129"/>
      <c r="MGH215" s="129"/>
      <c r="MGI215" s="129"/>
      <c r="MGJ215" s="129"/>
      <c r="MGK215" s="129"/>
      <c r="MGL215" s="129"/>
      <c r="MGM215" s="129"/>
      <c r="MGN215" s="129"/>
      <c r="MGO215" s="129"/>
      <c r="MGP215" s="129"/>
      <c r="MGQ215" s="129"/>
      <c r="MGR215" s="129"/>
      <c r="MGS215" s="129"/>
      <c r="MGT215" s="129"/>
      <c r="MGU215" s="129"/>
      <c r="MGV215" s="129"/>
      <c r="MGW215" s="129"/>
      <c r="MGX215" s="129"/>
      <c r="MGY215" s="129"/>
      <c r="MGZ215" s="129"/>
      <c r="MHA215" s="129"/>
      <c r="MHB215" s="129"/>
      <c r="MHC215" s="129"/>
      <c r="MHD215" s="129"/>
      <c r="MHE215" s="129"/>
      <c r="MHF215" s="129"/>
      <c r="MHG215" s="129"/>
      <c r="MHH215" s="129"/>
      <c r="MHI215" s="129"/>
      <c r="MHJ215" s="129"/>
      <c r="MHK215" s="129"/>
      <c r="MHL215" s="129"/>
      <c r="MHM215" s="129"/>
      <c r="MHN215" s="129"/>
      <c r="MHO215" s="129"/>
      <c r="MHP215" s="129"/>
      <c r="MHQ215" s="129"/>
      <c r="MHR215" s="129"/>
      <c r="MHS215" s="129"/>
      <c r="MHT215" s="129"/>
      <c r="MHU215" s="129"/>
      <c r="MHV215" s="129"/>
      <c r="MHW215" s="129"/>
      <c r="MHX215" s="129"/>
      <c r="MHY215" s="129"/>
      <c r="MHZ215" s="129"/>
      <c r="MIA215" s="129"/>
      <c r="MIB215" s="129"/>
      <c r="MIC215" s="129"/>
      <c r="MID215" s="129"/>
      <c r="MIE215" s="129"/>
      <c r="MIF215" s="129"/>
      <c r="MIG215" s="129"/>
      <c r="MIH215" s="129"/>
      <c r="MII215" s="129"/>
      <c r="MIJ215" s="129"/>
      <c r="MIK215" s="129"/>
      <c r="MIL215" s="129"/>
      <c r="MIM215" s="129"/>
      <c r="MIN215" s="129"/>
      <c r="MIO215" s="129"/>
      <c r="MIP215" s="129"/>
      <c r="MIQ215" s="129"/>
      <c r="MIR215" s="129"/>
      <c r="MIS215" s="129"/>
      <c r="MIT215" s="129"/>
      <c r="MIU215" s="129"/>
      <c r="MIV215" s="129"/>
      <c r="MIW215" s="129"/>
      <c r="MIX215" s="129"/>
      <c r="MIY215" s="129"/>
      <c r="MIZ215" s="129"/>
      <c r="MJA215" s="129"/>
      <c r="MJB215" s="129"/>
      <c r="MJC215" s="129"/>
      <c r="MJD215" s="129"/>
      <c r="MJE215" s="129"/>
      <c r="MJF215" s="129"/>
      <c r="MJG215" s="129"/>
      <c r="MJH215" s="129"/>
      <c r="MJI215" s="129"/>
      <c r="MJJ215" s="129"/>
      <c r="MJK215" s="129"/>
      <c r="MJL215" s="129"/>
      <c r="MJM215" s="129"/>
      <c r="MJN215" s="129"/>
      <c r="MJO215" s="129"/>
      <c r="MJP215" s="129"/>
      <c r="MJQ215" s="129"/>
      <c r="MJR215" s="129"/>
      <c r="MJS215" s="129"/>
      <c r="MJT215" s="129"/>
      <c r="MJU215" s="129"/>
      <c r="MJV215" s="129"/>
      <c r="MJW215" s="129"/>
      <c r="MJX215" s="129"/>
      <c r="MJY215" s="129"/>
      <c r="MJZ215" s="129"/>
      <c r="MKA215" s="129"/>
      <c r="MKB215" s="129"/>
      <c r="MKC215" s="129"/>
      <c r="MKD215" s="129"/>
      <c r="MKE215" s="129"/>
      <c r="MKF215" s="129"/>
      <c r="MKG215" s="129"/>
      <c r="MKH215" s="129"/>
      <c r="MKI215" s="129"/>
      <c r="MKJ215" s="129"/>
      <c r="MKK215" s="129"/>
      <c r="MKL215" s="129"/>
      <c r="MKM215" s="129"/>
      <c r="MKN215" s="129"/>
      <c r="MKO215" s="129"/>
      <c r="MKP215" s="129"/>
      <c r="MKQ215" s="129"/>
      <c r="MKR215" s="129"/>
      <c r="MKS215" s="129"/>
      <c r="MKT215" s="129"/>
      <c r="MKU215" s="129"/>
      <c r="MKV215" s="129"/>
      <c r="MKW215" s="129"/>
      <c r="MKX215" s="129"/>
      <c r="MKY215" s="129"/>
      <c r="MKZ215" s="129"/>
      <c r="MLA215" s="129"/>
      <c r="MLB215" s="129"/>
      <c r="MLC215" s="129"/>
      <c r="MLD215" s="129"/>
      <c r="MLE215" s="129"/>
      <c r="MLF215" s="129"/>
      <c r="MLG215" s="129"/>
      <c r="MLH215" s="129"/>
      <c r="MLI215" s="129"/>
      <c r="MLJ215" s="129"/>
      <c r="MLK215" s="129"/>
      <c r="MLL215" s="129"/>
      <c r="MLM215" s="129"/>
      <c r="MLN215" s="129"/>
      <c r="MLO215" s="129"/>
      <c r="MLP215" s="129"/>
      <c r="MLQ215" s="129"/>
      <c r="MLR215" s="129"/>
      <c r="MLS215" s="129"/>
      <c r="MLT215" s="129"/>
      <c r="MLU215" s="129"/>
      <c r="MLV215" s="129"/>
      <c r="MLW215" s="129"/>
      <c r="MLX215" s="129"/>
      <c r="MLY215" s="129"/>
      <c r="MLZ215" s="129"/>
      <c r="MMA215" s="129"/>
      <c r="MMB215" s="129"/>
      <c r="MMC215" s="129"/>
      <c r="MMD215" s="129"/>
      <c r="MME215" s="129"/>
      <c r="MMF215" s="129"/>
      <c r="MMG215" s="129"/>
      <c r="MMH215" s="129"/>
      <c r="MMI215" s="129"/>
      <c r="MMJ215" s="129"/>
      <c r="MMK215" s="129"/>
      <c r="MML215" s="129"/>
      <c r="MMM215" s="129"/>
      <c r="MMN215" s="129"/>
      <c r="MMO215" s="129"/>
      <c r="MMP215" s="129"/>
      <c r="MMQ215" s="129"/>
      <c r="MMR215" s="129"/>
      <c r="MMS215" s="129"/>
      <c r="MMT215" s="129"/>
      <c r="MMU215" s="129"/>
      <c r="MMV215" s="129"/>
      <c r="MMW215" s="129"/>
      <c r="MMX215" s="129"/>
      <c r="MMY215" s="129"/>
      <c r="MMZ215" s="129"/>
      <c r="MNA215" s="129"/>
      <c r="MNB215" s="129"/>
      <c r="MNC215" s="129"/>
      <c r="MND215" s="129"/>
      <c r="MNE215" s="129"/>
      <c r="MNF215" s="129"/>
      <c r="MNG215" s="129"/>
      <c r="MNH215" s="129"/>
      <c r="MNI215" s="129"/>
      <c r="MNJ215" s="129"/>
      <c r="MNK215" s="129"/>
      <c r="MNL215" s="129"/>
      <c r="MNM215" s="129"/>
      <c r="MNN215" s="129"/>
      <c r="MNO215" s="129"/>
      <c r="MNP215" s="129"/>
      <c r="MNQ215" s="129"/>
      <c r="MNR215" s="129"/>
      <c r="MNS215" s="129"/>
      <c r="MNT215" s="129"/>
      <c r="MNU215" s="129"/>
      <c r="MNV215" s="129"/>
      <c r="MNW215" s="129"/>
      <c r="MNX215" s="129"/>
      <c r="MNY215" s="129"/>
      <c r="MNZ215" s="129"/>
      <c r="MOA215" s="129"/>
      <c r="MOB215" s="129"/>
      <c r="MOC215" s="129"/>
      <c r="MOD215" s="129"/>
      <c r="MOE215" s="129"/>
      <c r="MOF215" s="129"/>
      <c r="MOG215" s="129"/>
      <c r="MOH215" s="129"/>
      <c r="MOI215" s="129"/>
      <c r="MOJ215" s="129"/>
      <c r="MOK215" s="129"/>
      <c r="MOL215" s="129"/>
      <c r="MOM215" s="129"/>
      <c r="MON215" s="129"/>
      <c r="MOO215" s="129"/>
      <c r="MOP215" s="129"/>
      <c r="MOQ215" s="129"/>
      <c r="MOR215" s="129"/>
      <c r="MOS215" s="129"/>
      <c r="MOT215" s="129"/>
      <c r="MOU215" s="129"/>
      <c r="MOV215" s="129"/>
      <c r="MOW215" s="129"/>
      <c r="MOX215" s="129"/>
      <c r="MOY215" s="129"/>
      <c r="MOZ215" s="129"/>
      <c r="MPA215" s="129"/>
      <c r="MPB215" s="129"/>
      <c r="MPC215" s="129"/>
      <c r="MPD215" s="129"/>
      <c r="MPE215" s="129"/>
      <c r="MPF215" s="129"/>
      <c r="MPG215" s="129"/>
      <c r="MPH215" s="129"/>
      <c r="MPI215" s="129"/>
      <c r="MPJ215" s="129"/>
      <c r="MPK215" s="129"/>
      <c r="MPL215" s="129"/>
      <c r="MPM215" s="129"/>
      <c r="MPN215" s="129"/>
      <c r="MPO215" s="129"/>
      <c r="MPP215" s="129"/>
      <c r="MPQ215" s="129"/>
      <c r="MPR215" s="129"/>
      <c r="MPS215" s="129"/>
      <c r="MPT215" s="129"/>
      <c r="MPU215" s="129"/>
      <c r="MPV215" s="129"/>
      <c r="MPW215" s="129"/>
      <c r="MPX215" s="129"/>
      <c r="MPY215" s="129"/>
      <c r="MPZ215" s="129"/>
      <c r="MQA215" s="129"/>
      <c r="MQB215" s="129"/>
      <c r="MQC215" s="129"/>
      <c r="MQD215" s="129"/>
      <c r="MQE215" s="129"/>
      <c r="MQF215" s="129"/>
      <c r="MQG215" s="129"/>
      <c r="MQH215" s="129"/>
      <c r="MQI215" s="129"/>
      <c r="MQJ215" s="129"/>
      <c r="MQK215" s="129"/>
      <c r="MQL215" s="129"/>
      <c r="MQM215" s="129"/>
      <c r="MQN215" s="129"/>
      <c r="MQO215" s="129"/>
      <c r="MQP215" s="129"/>
      <c r="MQQ215" s="129"/>
      <c r="MQR215" s="129"/>
      <c r="MQS215" s="129"/>
      <c r="MQT215" s="129"/>
      <c r="MQU215" s="129"/>
      <c r="MQV215" s="129"/>
      <c r="MQW215" s="129"/>
      <c r="MQX215" s="129"/>
      <c r="MQY215" s="129"/>
      <c r="MQZ215" s="129"/>
      <c r="MRA215" s="129"/>
      <c r="MRB215" s="129"/>
      <c r="MRC215" s="129"/>
      <c r="MRD215" s="129"/>
      <c r="MRE215" s="129"/>
      <c r="MRF215" s="129"/>
      <c r="MRG215" s="129"/>
      <c r="MRH215" s="129"/>
      <c r="MRI215" s="129"/>
      <c r="MRJ215" s="129"/>
      <c r="MRK215" s="129"/>
      <c r="MRL215" s="129"/>
      <c r="MRM215" s="129"/>
      <c r="MRN215" s="129"/>
      <c r="MRO215" s="129"/>
      <c r="MRP215" s="129"/>
      <c r="MRQ215" s="129"/>
      <c r="MRR215" s="129"/>
      <c r="MRS215" s="129"/>
      <c r="MRT215" s="129"/>
      <c r="MRU215" s="129"/>
      <c r="MRV215" s="129"/>
      <c r="MRW215" s="129"/>
      <c r="MRX215" s="129"/>
      <c r="MRY215" s="129"/>
      <c r="MRZ215" s="129"/>
      <c r="MSA215" s="129"/>
      <c r="MSB215" s="129"/>
      <c r="MSC215" s="129"/>
      <c r="MSD215" s="129"/>
      <c r="MSE215" s="129"/>
      <c r="MSF215" s="129"/>
      <c r="MSG215" s="129"/>
      <c r="MSH215" s="129"/>
      <c r="MSI215" s="129"/>
      <c r="MSJ215" s="129"/>
      <c r="MSK215" s="129"/>
      <c r="MSL215" s="129"/>
      <c r="MSM215" s="129"/>
      <c r="MSN215" s="129"/>
      <c r="MSO215" s="129"/>
      <c r="MSP215" s="129"/>
      <c r="MSQ215" s="129"/>
      <c r="MSR215" s="129"/>
      <c r="MSS215" s="129"/>
      <c r="MST215" s="129"/>
      <c r="MSU215" s="129"/>
      <c r="MSV215" s="129"/>
      <c r="MSW215" s="129"/>
      <c r="MSX215" s="129"/>
      <c r="MSY215" s="129"/>
      <c r="MSZ215" s="129"/>
      <c r="MTA215" s="129"/>
      <c r="MTB215" s="129"/>
      <c r="MTC215" s="129"/>
      <c r="MTD215" s="129"/>
      <c r="MTE215" s="129"/>
      <c r="MTF215" s="129"/>
      <c r="MTG215" s="129"/>
      <c r="MTH215" s="129"/>
      <c r="MTI215" s="129"/>
      <c r="MTJ215" s="129"/>
      <c r="MTK215" s="129"/>
      <c r="MTL215" s="129"/>
      <c r="MTM215" s="129"/>
      <c r="MTN215" s="129"/>
      <c r="MTO215" s="129"/>
      <c r="MTP215" s="129"/>
      <c r="MTQ215" s="129"/>
      <c r="MTR215" s="129"/>
      <c r="MTS215" s="129"/>
      <c r="MTT215" s="129"/>
      <c r="MTU215" s="129"/>
      <c r="MTV215" s="129"/>
      <c r="MTW215" s="129"/>
      <c r="MTX215" s="129"/>
      <c r="MTY215" s="129"/>
      <c r="MTZ215" s="129"/>
      <c r="MUA215" s="129"/>
      <c r="MUB215" s="129"/>
      <c r="MUC215" s="129"/>
      <c r="MUD215" s="129"/>
      <c r="MUE215" s="129"/>
      <c r="MUF215" s="129"/>
      <c r="MUG215" s="129"/>
      <c r="MUH215" s="129"/>
      <c r="MUI215" s="129"/>
      <c r="MUJ215" s="129"/>
      <c r="MUK215" s="129"/>
      <c r="MUL215" s="129"/>
      <c r="MUM215" s="129"/>
      <c r="MUN215" s="129"/>
      <c r="MUO215" s="129"/>
      <c r="MUP215" s="129"/>
      <c r="MUQ215" s="129"/>
      <c r="MUR215" s="129"/>
      <c r="MUS215" s="129"/>
      <c r="MUT215" s="129"/>
      <c r="MUU215" s="129"/>
      <c r="MUV215" s="129"/>
      <c r="MUW215" s="129"/>
      <c r="MUX215" s="129"/>
      <c r="MUY215" s="129"/>
      <c r="MUZ215" s="129"/>
      <c r="MVA215" s="129"/>
      <c r="MVB215" s="129"/>
      <c r="MVC215" s="129"/>
      <c r="MVD215" s="129"/>
      <c r="MVE215" s="129"/>
      <c r="MVF215" s="129"/>
      <c r="MVG215" s="129"/>
      <c r="MVH215" s="129"/>
      <c r="MVI215" s="129"/>
      <c r="MVJ215" s="129"/>
      <c r="MVK215" s="129"/>
      <c r="MVL215" s="129"/>
      <c r="MVM215" s="129"/>
      <c r="MVN215" s="129"/>
      <c r="MVO215" s="129"/>
      <c r="MVP215" s="129"/>
      <c r="MVQ215" s="129"/>
      <c r="MVR215" s="129"/>
      <c r="MVS215" s="129"/>
      <c r="MVT215" s="129"/>
      <c r="MVU215" s="129"/>
      <c r="MVV215" s="129"/>
      <c r="MVW215" s="129"/>
      <c r="MVX215" s="129"/>
      <c r="MVY215" s="129"/>
      <c r="MVZ215" s="129"/>
      <c r="MWA215" s="129"/>
      <c r="MWB215" s="129"/>
      <c r="MWC215" s="129"/>
      <c r="MWD215" s="129"/>
      <c r="MWE215" s="129"/>
      <c r="MWF215" s="129"/>
      <c r="MWG215" s="129"/>
      <c r="MWH215" s="129"/>
      <c r="MWI215" s="129"/>
      <c r="MWJ215" s="129"/>
      <c r="MWK215" s="129"/>
      <c r="MWL215" s="129"/>
      <c r="MWM215" s="129"/>
      <c r="MWN215" s="129"/>
      <c r="MWO215" s="129"/>
      <c r="MWP215" s="129"/>
      <c r="MWQ215" s="129"/>
      <c r="MWR215" s="129"/>
      <c r="MWS215" s="129"/>
      <c r="MWT215" s="129"/>
      <c r="MWU215" s="129"/>
      <c r="MWV215" s="129"/>
      <c r="MWW215" s="129"/>
      <c r="MWX215" s="129"/>
      <c r="MWY215" s="129"/>
      <c r="MWZ215" s="129"/>
      <c r="MXA215" s="129"/>
      <c r="MXB215" s="129"/>
      <c r="MXC215" s="129"/>
      <c r="MXD215" s="129"/>
      <c r="MXE215" s="129"/>
      <c r="MXF215" s="129"/>
      <c r="MXG215" s="129"/>
      <c r="MXH215" s="129"/>
      <c r="MXI215" s="129"/>
      <c r="MXJ215" s="129"/>
      <c r="MXK215" s="129"/>
      <c r="MXL215" s="129"/>
      <c r="MXM215" s="129"/>
      <c r="MXN215" s="129"/>
      <c r="MXO215" s="129"/>
      <c r="MXP215" s="129"/>
      <c r="MXQ215" s="129"/>
      <c r="MXR215" s="129"/>
      <c r="MXS215" s="129"/>
      <c r="MXT215" s="129"/>
      <c r="MXU215" s="129"/>
      <c r="MXV215" s="129"/>
      <c r="MXW215" s="129"/>
      <c r="MXX215" s="129"/>
      <c r="MXY215" s="129"/>
      <c r="MXZ215" s="129"/>
      <c r="MYA215" s="129"/>
      <c r="MYB215" s="129"/>
      <c r="MYC215" s="129"/>
      <c r="MYD215" s="129"/>
      <c r="MYE215" s="129"/>
      <c r="MYF215" s="129"/>
      <c r="MYG215" s="129"/>
      <c r="MYH215" s="129"/>
      <c r="MYI215" s="129"/>
      <c r="MYJ215" s="129"/>
      <c r="MYK215" s="129"/>
      <c r="MYL215" s="129"/>
      <c r="MYM215" s="129"/>
      <c r="MYN215" s="129"/>
      <c r="MYO215" s="129"/>
      <c r="MYP215" s="129"/>
      <c r="MYQ215" s="129"/>
      <c r="MYR215" s="129"/>
      <c r="MYS215" s="129"/>
      <c r="MYT215" s="129"/>
      <c r="MYU215" s="129"/>
      <c r="MYV215" s="129"/>
      <c r="MYW215" s="129"/>
      <c r="MYX215" s="129"/>
      <c r="MYY215" s="129"/>
      <c r="MYZ215" s="129"/>
      <c r="MZA215" s="129"/>
      <c r="MZB215" s="129"/>
      <c r="MZC215" s="129"/>
      <c r="MZD215" s="129"/>
      <c r="MZE215" s="129"/>
      <c r="MZF215" s="129"/>
      <c r="MZG215" s="129"/>
      <c r="MZH215" s="129"/>
      <c r="MZI215" s="129"/>
      <c r="MZJ215" s="129"/>
      <c r="MZK215" s="129"/>
      <c r="MZL215" s="129"/>
      <c r="MZM215" s="129"/>
      <c r="MZN215" s="129"/>
      <c r="MZO215" s="129"/>
      <c r="MZP215" s="129"/>
      <c r="MZQ215" s="129"/>
      <c r="MZR215" s="129"/>
      <c r="MZS215" s="129"/>
      <c r="MZT215" s="129"/>
      <c r="MZU215" s="129"/>
      <c r="MZV215" s="129"/>
      <c r="MZW215" s="129"/>
      <c r="MZX215" s="129"/>
      <c r="MZY215" s="129"/>
      <c r="MZZ215" s="129"/>
      <c r="NAA215" s="129"/>
      <c r="NAB215" s="129"/>
      <c r="NAC215" s="129"/>
      <c r="NAD215" s="129"/>
      <c r="NAE215" s="129"/>
      <c r="NAF215" s="129"/>
      <c r="NAG215" s="129"/>
      <c r="NAH215" s="129"/>
      <c r="NAI215" s="129"/>
      <c r="NAJ215" s="129"/>
      <c r="NAK215" s="129"/>
      <c r="NAL215" s="129"/>
      <c r="NAM215" s="129"/>
      <c r="NAN215" s="129"/>
      <c r="NAO215" s="129"/>
      <c r="NAP215" s="129"/>
      <c r="NAQ215" s="129"/>
      <c r="NAR215" s="129"/>
      <c r="NAS215" s="129"/>
      <c r="NAT215" s="129"/>
      <c r="NAU215" s="129"/>
      <c r="NAV215" s="129"/>
      <c r="NAW215" s="129"/>
      <c r="NAX215" s="129"/>
      <c r="NAY215" s="129"/>
      <c r="NAZ215" s="129"/>
      <c r="NBA215" s="129"/>
      <c r="NBB215" s="129"/>
      <c r="NBC215" s="129"/>
      <c r="NBD215" s="129"/>
      <c r="NBE215" s="129"/>
      <c r="NBF215" s="129"/>
      <c r="NBG215" s="129"/>
      <c r="NBH215" s="129"/>
      <c r="NBI215" s="129"/>
      <c r="NBJ215" s="129"/>
      <c r="NBK215" s="129"/>
      <c r="NBL215" s="129"/>
      <c r="NBM215" s="129"/>
      <c r="NBN215" s="129"/>
      <c r="NBO215" s="129"/>
      <c r="NBP215" s="129"/>
      <c r="NBQ215" s="129"/>
      <c r="NBR215" s="129"/>
      <c r="NBS215" s="129"/>
      <c r="NBT215" s="129"/>
      <c r="NBU215" s="129"/>
      <c r="NBV215" s="129"/>
      <c r="NBW215" s="129"/>
      <c r="NBX215" s="129"/>
      <c r="NBY215" s="129"/>
      <c r="NBZ215" s="129"/>
      <c r="NCA215" s="129"/>
      <c r="NCB215" s="129"/>
      <c r="NCC215" s="129"/>
      <c r="NCD215" s="129"/>
      <c r="NCE215" s="129"/>
      <c r="NCF215" s="129"/>
      <c r="NCG215" s="129"/>
      <c r="NCH215" s="129"/>
      <c r="NCI215" s="129"/>
      <c r="NCJ215" s="129"/>
      <c r="NCK215" s="129"/>
      <c r="NCL215" s="129"/>
      <c r="NCM215" s="129"/>
      <c r="NCN215" s="129"/>
      <c r="NCO215" s="129"/>
      <c r="NCP215" s="129"/>
      <c r="NCQ215" s="129"/>
      <c r="NCR215" s="129"/>
      <c r="NCS215" s="129"/>
      <c r="NCT215" s="129"/>
      <c r="NCU215" s="129"/>
      <c r="NCV215" s="129"/>
      <c r="NCW215" s="129"/>
      <c r="NCX215" s="129"/>
      <c r="NCY215" s="129"/>
      <c r="NCZ215" s="129"/>
      <c r="NDA215" s="129"/>
      <c r="NDB215" s="129"/>
      <c r="NDC215" s="129"/>
      <c r="NDD215" s="129"/>
      <c r="NDE215" s="129"/>
      <c r="NDF215" s="129"/>
      <c r="NDG215" s="129"/>
      <c r="NDH215" s="129"/>
      <c r="NDI215" s="129"/>
      <c r="NDJ215" s="129"/>
      <c r="NDK215" s="129"/>
      <c r="NDL215" s="129"/>
      <c r="NDM215" s="129"/>
      <c r="NDN215" s="129"/>
      <c r="NDO215" s="129"/>
      <c r="NDP215" s="129"/>
      <c r="NDQ215" s="129"/>
      <c r="NDR215" s="129"/>
      <c r="NDS215" s="129"/>
      <c r="NDT215" s="129"/>
      <c r="NDU215" s="129"/>
      <c r="NDV215" s="129"/>
      <c r="NDW215" s="129"/>
      <c r="NDX215" s="129"/>
      <c r="NDY215" s="129"/>
      <c r="NDZ215" s="129"/>
      <c r="NEA215" s="129"/>
      <c r="NEB215" s="129"/>
      <c r="NEC215" s="129"/>
      <c r="NED215" s="129"/>
      <c r="NEE215" s="129"/>
      <c r="NEF215" s="129"/>
      <c r="NEG215" s="129"/>
      <c r="NEH215" s="129"/>
      <c r="NEI215" s="129"/>
      <c r="NEJ215" s="129"/>
      <c r="NEK215" s="129"/>
      <c r="NEL215" s="129"/>
      <c r="NEM215" s="129"/>
      <c r="NEN215" s="129"/>
      <c r="NEO215" s="129"/>
      <c r="NEP215" s="129"/>
      <c r="NEQ215" s="129"/>
      <c r="NER215" s="129"/>
      <c r="NES215" s="129"/>
      <c r="NET215" s="129"/>
      <c r="NEU215" s="129"/>
      <c r="NEV215" s="129"/>
      <c r="NEW215" s="129"/>
      <c r="NEX215" s="129"/>
      <c r="NEY215" s="129"/>
      <c r="NEZ215" s="129"/>
      <c r="NFA215" s="129"/>
      <c r="NFB215" s="129"/>
      <c r="NFC215" s="129"/>
      <c r="NFD215" s="129"/>
      <c r="NFE215" s="129"/>
      <c r="NFF215" s="129"/>
      <c r="NFG215" s="129"/>
      <c r="NFH215" s="129"/>
      <c r="NFI215" s="129"/>
      <c r="NFJ215" s="129"/>
      <c r="NFK215" s="129"/>
      <c r="NFL215" s="129"/>
      <c r="NFM215" s="129"/>
      <c r="NFN215" s="129"/>
      <c r="NFO215" s="129"/>
      <c r="NFP215" s="129"/>
      <c r="NFQ215" s="129"/>
      <c r="NFR215" s="129"/>
      <c r="NFS215" s="129"/>
      <c r="NFT215" s="129"/>
      <c r="NFU215" s="129"/>
      <c r="NFV215" s="129"/>
      <c r="NFW215" s="129"/>
      <c r="NFX215" s="129"/>
      <c r="NFY215" s="129"/>
      <c r="NFZ215" s="129"/>
      <c r="NGA215" s="129"/>
      <c r="NGB215" s="129"/>
      <c r="NGC215" s="129"/>
      <c r="NGD215" s="129"/>
      <c r="NGE215" s="129"/>
      <c r="NGF215" s="129"/>
      <c r="NGG215" s="129"/>
      <c r="NGH215" s="129"/>
      <c r="NGI215" s="129"/>
      <c r="NGJ215" s="129"/>
      <c r="NGK215" s="129"/>
      <c r="NGL215" s="129"/>
      <c r="NGM215" s="129"/>
      <c r="NGN215" s="129"/>
      <c r="NGO215" s="129"/>
      <c r="NGP215" s="129"/>
      <c r="NGQ215" s="129"/>
      <c r="NGR215" s="129"/>
      <c r="NGS215" s="129"/>
      <c r="NGT215" s="129"/>
      <c r="NGU215" s="129"/>
      <c r="NGV215" s="129"/>
      <c r="NGW215" s="129"/>
      <c r="NGX215" s="129"/>
      <c r="NGY215" s="129"/>
      <c r="NGZ215" s="129"/>
      <c r="NHA215" s="129"/>
      <c r="NHB215" s="129"/>
      <c r="NHC215" s="129"/>
      <c r="NHD215" s="129"/>
      <c r="NHE215" s="129"/>
      <c r="NHF215" s="129"/>
      <c r="NHG215" s="129"/>
      <c r="NHH215" s="129"/>
      <c r="NHI215" s="129"/>
      <c r="NHJ215" s="129"/>
      <c r="NHK215" s="129"/>
      <c r="NHL215" s="129"/>
      <c r="NHM215" s="129"/>
      <c r="NHN215" s="129"/>
      <c r="NHO215" s="129"/>
      <c r="NHP215" s="129"/>
      <c r="NHQ215" s="129"/>
      <c r="NHR215" s="129"/>
      <c r="NHS215" s="129"/>
      <c r="NHT215" s="129"/>
      <c r="NHU215" s="129"/>
      <c r="NHV215" s="129"/>
      <c r="NHW215" s="129"/>
      <c r="NHX215" s="129"/>
      <c r="NHY215" s="129"/>
      <c r="NHZ215" s="129"/>
      <c r="NIA215" s="129"/>
      <c r="NIB215" s="129"/>
      <c r="NIC215" s="129"/>
      <c r="NID215" s="129"/>
      <c r="NIE215" s="129"/>
      <c r="NIF215" s="129"/>
      <c r="NIG215" s="129"/>
      <c r="NIH215" s="129"/>
      <c r="NII215" s="129"/>
      <c r="NIJ215" s="129"/>
      <c r="NIK215" s="129"/>
      <c r="NIL215" s="129"/>
      <c r="NIM215" s="129"/>
      <c r="NIN215" s="129"/>
      <c r="NIO215" s="129"/>
      <c r="NIP215" s="129"/>
      <c r="NIQ215" s="129"/>
      <c r="NIR215" s="129"/>
      <c r="NIS215" s="129"/>
      <c r="NIT215" s="129"/>
      <c r="NIU215" s="129"/>
      <c r="NIV215" s="129"/>
      <c r="NIW215" s="129"/>
      <c r="NIX215" s="129"/>
      <c r="NIY215" s="129"/>
      <c r="NIZ215" s="129"/>
      <c r="NJA215" s="129"/>
      <c r="NJB215" s="129"/>
      <c r="NJC215" s="129"/>
      <c r="NJD215" s="129"/>
      <c r="NJE215" s="129"/>
      <c r="NJF215" s="129"/>
      <c r="NJG215" s="129"/>
      <c r="NJH215" s="129"/>
      <c r="NJI215" s="129"/>
      <c r="NJJ215" s="129"/>
      <c r="NJK215" s="129"/>
      <c r="NJL215" s="129"/>
      <c r="NJM215" s="129"/>
      <c r="NJN215" s="129"/>
      <c r="NJO215" s="129"/>
      <c r="NJP215" s="129"/>
      <c r="NJQ215" s="129"/>
      <c r="NJR215" s="129"/>
      <c r="NJS215" s="129"/>
      <c r="NJT215" s="129"/>
      <c r="NJU215" s="129"/>
      <c r="NJV215" s="129"/>
      <c r="NJW215" s="129"/>
      <c r="NJX215" s="129"/>
      <c r="NJY215" s="129"/>
      <c r="NJZ215" s="129"/>
      <c r="NKA215" s="129"/>
      <c r="NKB215" s="129"/>
      <c r="NKC215" s="129"/>
      <c r="NKD215" s="129"/>
      <c r="NKE215" s="129"/>
      <c r="NKF215" s="129"/>
      <c r="NKG215" s="129"/>
      <c r="NKH215" s="129"/>
      <c r="NKI215" s="129"/>
      <c r="NKJ215" s="129"/>
      <c r="NKK215" s="129"/>
      <c r="NKL215" s="129"/>
      <c r="NKM215" s="129"/>
      <c r="NKN215" s="129"/>
      <c r="NKO215" s="129"/>
      <c r="NKP215" s="129"/>
      <c r="NKQ215" s="129"/>
      <c r="NKR215" s="129"/>
      <c r="NKS215" s="129"/>
      <c r="NKT215" s="129"/>
      <c r="NKU215" s="129"/>
      <c r="NKV215" s="129"/>
      <c r="NKW215" s="129"/>
      <c r="NKX215" s="129"/>
      <c r="NKY215" s="129"/>
      <c r="NKZ215" s="129"/>
      <c r="NLA215" s="129"/>
      <c r="NLB215" s="129"/>
      <c r="NLC215" s="129"/>
      <c r="NLD215" s="129"/>
      <c r="NLE215" s="129"/>
      <c r="NLF215" s="129"/>
      <c r="NLG215" s="129"/>
      <c r="NLH215" s="129"/>
      <c r="NLI215" s="129"/>
      <c r="NLJ215" s="129"/>
      <c r="NLK215" s="129"/>
      <c r="NLL215" s="129"/>
      <c r="NLM215" s="129"/>
      <c r="NLN215" s="129"/>
      <c r="NLO215" s="129"/>
      <c r="NLP215" s="129"/>
      <c r="NLQ215" s="129"/>
      <c r="NLR215" s="129"/>
      <c r="NLS215" s="129"/>
      <c r="NLT215" s="129"/>
      <c r="NLU215" s="129"/>
      <c r="NLV215" s="129"/>
      <c r="NLW215" s="129"/>
      <c r="NLX215" s="129"/>
      <c r="NLY215" s="129"/>
      <c r="NLZ215" s="129"/>
      <c r="NMA215" s="129"/>
      <c r="NMB215" s="129"/>
      <c r="NMC215" s="129"/>
      <c r="NMD215" s="129"/>
      <c r="NME215" s="129"/>
      <c r="NMF215" s="129"/>
      <c r="NMG215" s="129"/>
      <c r="NMH215" s="129"/>
      <c r="NMI215" s="129"/>
      <c r="NMJ215" s="129"/>
      <c r="NMK215" s="129"/>
      <c r="NML215" s="129"/>
      <c r="NMM215" s="129"/>
      <c r="NMN215" s="129"/>
      <c r="NMO215" s="129"/>
      <c r="NMP215" s="129"/>
      <c r="NMQ215" s="129"/>
      <c r="NMR215" s="129"/>
      <c r="NMS215" s="129"/>
      <c r="NMT215" s="129"/>
      <c r="NMU215" s="129"/>
      <c r="NMV215" s="129"/>
      <c r="NMW215" s="129"/>
      <c r="NMX215" s="129"/>
      <c r="NMY215" s="129"/>
      <c r="NMZ215" s="129"/>
      <c r="NNA215" s="129"/>
      <c r="NNB215" s="129"/>
      <c r="NNC215" s="129"/>
      <c r="NND215" s="129"/>
      <c r="NNE215" s="129"/>
      <c r="NNF215" s="129"/>
      <c r="NNG215" s="129"/>
      <c r="NNH215" s="129"/>
      <c r="NNI215" s="129"/>
      <c r="NNJ215" s="129"/>
      <c r="NNK215" s="129"/>
      <c r="NNL215" s="129"/>
      <c r="NNM215" s="129"/>
      <c r="NNN215" s="129"/>
      <c r="NNO215" s="129"/>
      <c r="NNP215" s="129"/>
      <c r="NNQ215" s="129"/>
      <c r="NNR215" s="129"/>
      <c r="NNS215" s="129"/>
      <c r="NNT215" s="129"/>
      <c r="NNU215" s="129"/>
      <c r="NNV215" s="129"/>
      <c r="NNW215" s="129"/>
      <c r="NNX215" s="129"/>
      <c r="NNY215" s="129"/>
      <c r="NNZ215" s="129"/>
      <c r="NOA215" s="129"/>
      <c r="NOB215" s="129"/>
      <c r="NOC215" s="129"/>
      <c r="NOD215" s="129"/>
      <c r="NOE215" s="129"/>
      <c r="NOF215" s="129"/>
      <c r="NOG215" s="129"/>
      <c r="NOH215" s="129"/>
      <c r="NOI215" s="129"/>
      <c r="NOJ215" s="129"/>
      <c r="NOK215" s="129"/>
      <c r="NOL215" s="129"/>
      <c r="NOM215" s="129"/>
      <c r="NON215" s="129"/>
      <c r="NOO215" s="129"/>
      <c r="NOP215" s="129"/>
      <c r="NOQ215" s="129"/>
      <c r="NOR215" s="129"/>
      <c r="NOS215" s="129"/>
      <c r="NOT215" s="129"/>
      <c r="NOU215" s="129"/>
      <c r="NOV215" s="129"/>
      <c r="NOW215" s="129"/>
      <c r="NOX215" s="129"/>
      <c r="NOY215" s="129"/>
      <c r="NOZ215" s="129"/>
      <c r="NPA215" s="129"/>
      <c r="NPB215" s="129"/>
      <c r="NPC215" s="129"/>
      <c r="NPD215" s="129"/>
      <c r="NPE215" s="129"/>
      <c r="NPF215" s="129"/>
      <c r="NPG215" s="129"/>
      <c r="NPH215" s="129"/>
      <c r="NPI215" s="129"/>
      <c r="NPJ215" s="129"/>
      <c r="NPK215" s="129"/>
      <c r="NPL215" s="129"/>
      <c r="NPM215" s="129"/>
      <c r="NPN215" s="129"/>
      <c r="NPO215" s="129"/>
      <c r="NPP215" s="129"/>
      <c r="NPQ215" s="129"/>
      <c r="NPR215" s="129"/>
      <c r="NPS215" s="129"/>
      <c r="NPT215" s="129"/>
      <c r="NPU215" s="129"/>
      <c r="NPV215" s="129"/>
      <c r="NPW215" s="129"/>
      <c r="NPX215" s="129"/>
      <c r="NPY215" s="129"/>
      <c r="NPZ215" s="129"/>
      <c r="NQA215" s="129"/>
      <c r="NQB215" s="129"/>
      <c r="NQC215" s="129"/>
      <c r="NQD215" s="129"/>
      <c r="NQE215" s="129"/>
      <c r="NQF215" s="129"/>
      <c r="NQG215" s="129"/>
      <c r="NQH215" s="129"/>
      <c r="NQI215" s="129"/>
      <c r="NQJ215" s="129"/>
      <c r="NQK215" s="129"/>
      <c r="NQL215" s="129"/>
      <c r="NQM215" s="129"/>
      <c r="NQN215" s="129"/>
      <c r="NQO215" s="129"/>
      <c r="NQP215" s="129"/>
      <c r="NQQ215" s="129"/>
      <c r="NQR215" s="129"/>
      <c r="NQS215" s="129"/>
      <c r="NQT215" s="129"/>
      <c r="NQU215" s="129"/>
      <c r="NQV215" s="129"/>
      <c r="NQW215" s="129"/>
      <c r="NQX215" s="129"/>
      <c r="NQY215" s="129"/>
      <c r="NQZ215" s="129"/>
      <c r="NRA215" s="129"/>
      <c r="NRB215" s="129"/>
      <c r="NRC215" s="129"/>
      <c r="NRD215" s="129"/>
      <c r="NRE215" s="129"/>
      <c r="NRF215" s="129"/>
      <c r="NRG215" s="129"/>
      <c r="NRH215" s="129"/>
      <c r="NRI215" s="129"/>
      <c r="NRJ215" s="129"/>
      <c r="NRK215" s="129"/>
      <c r="NRL215" s="129"/>
      <c r="NRM215" s="129"/>
      <c r="NRN215" s="129"/>
      <c r="NRO215" s="129"/>
      <c r="NRP215" s="129"/>
      <c r="NRQ215" s="129"/>
      <c r="NRR215" s="129"/>
      <c r="NRS215" s="129"/>
      <c r="NRT215" s="129"/>
      <c r="NRU215" s="129"/>
      <c r="NRV215" s="129"/>
      <c r="NRW215" s="129"/>
      <c r="NRX215" s="129"/>
      <c r="NRY215" s="129"/>
      <c r="NRZ215" s="129"/>
      <c r="NSA215" s="129"/>
      <c r="NSB215" s="129"/>
      <c r="NSC215" s="129"/>
      <c r="NSD215" s="129"/>
      <c r="NSE215" s="129"/>
      <c r="NSF215" s="129"/>
      <c r="NSG215" s="129"/>
      <c r="NSH215" s="129"/>
      <c r="NSI215" s="129"/>
      <c r="NSJ215" s="129"/>
      <c r="NSK215" s="129"/>
      <c r="NSL215" s="129"/>
      <c r="NSM215" s="129"/>
      <c r="NSN215" s="129"/>
      <c r="NSO215" s="129"/>
      <c r="NSP215" s="129"/>
      <c r="NSQ215" s="129"/>
      <c r="NSR215" s="129"/>
      <c r="NSS215" s="129"/>
      <c r="NST215" s="129"/>
      <c r="NSU215" s="129"/>
      <c r="NSV215" s="129"/>
      <c r="NSW215" s="129"/>
      <c r="NSX215" s="129"/>
      <c r="NSY215" s="129"/>
      <c r="NSZ215" s="129"/>
      <c r="NTA215" s="129"/>
      <c r="NTB215" s="129"/>
      <c r="NTC215" s="129"/>
      <c r="NTD215" s="129"/>
      <c r="NTE215" s="129"/>
      <c r="NTF215" s="129"/>
      <c r="NTG215" s="129"/>
      <c r="NTH215" s="129"/>
      <c r="NTI215" s="129"/>
      <c r="NTJ215" s="129"/>
      <c r="NTK215" s="129"/>
      <c r="NTL215" s="129"/>
      <c r="NTM215" s="129"/>
      <c r="NTN215" s="129"/>
      <c r="NTO215" s="129"/>
      <c r="NTP215" s="129"/>
      <c r="NTQ215" s="129"/>
      <c r="NTR215" s="129"/>
      <c r="NTS215" s="129"/>
      <c r="NTT215" s="129"/>
      <c r="NTU215" s="129"/>
      <c r="NTV215" s="129"/>
      <c r="NTW215" s="129"/>
      <c r="NTX215" s="129"/>
      <c r="NTY215" s="129"/>
      <c r="NTZ215" s="129"/>
      <c r="NUA215" s="129"/>
      <c r="NUB215" s="129"/>
      <c r="NUC215" s="129"/>
      <c r="NUD215" s="129"/>
      <c r="NUE215" s="129"/>
      <c r="NUF215" s="129"/>
      <c r="NUG215" s="129"/>
      <c r="NUH215" s="129"/>
      <c r="NUI215" s="129"/>
      <c r="NUJ215" s="129"/>
      <c r="NUK215" s="129"/>
      <c r="NUL215" s="129"/>
      <c r="NUM215" s="129"/>
      <c r="NUN215" s="129"/>
      <c r="NUO215" s="129"/>
      <c r="NUP215" s="129"/>
      <c r="NUQ215" s="129"/>
      <c r="NUR215" s="129"/>
      <c r="NUS215" s="129"/>
      <c r="NUT215" s="129"/>
      <c r="NUU215" s="129"/>
      <c r="NUV215" s="129"/>
      <c r="NUW215" s="129"/>
      <c r="NUX215" s="129"/>
      <c r="NUY215" s="129"/>
      <c r="NUZ215" s="129"/>
      <c r="NVA215" s="129"/>
      <c r="NVB215" s="129"/>
      <c r="NVC215" s="129"/>
      <c r="NVD215" s="129"/>
      <c r="NVE215" s="129"/>
      <c r="NVF215" s="129"/>
      <c r="NVG215" s="129"/>
      <c r="NVH215" s="129"/>
      <c r="NVI215" s="129"/>
      <c r="NVJ215" s="129"/>
      <c r="NVK215" s="129"/>
      <c r="NVL215" s="129"/>
      <c r="NVM215" s="129"/>
      <c r="NVN215" s="129"/>
      <c r="NVO215" s="129"/>
      <c r="NVP215" s="129"/>
      <c r="NVQ215" s="129"/>
      <c r="NVR215" s="129"/>
      <c r="NVS215" s="129"/>
      <c r="NVT215" s="129"/>
      <c r="NVU215" s="129"/>
      <c r="NVV215" s="129"/>
      <c r="NVW215" s="129"/>
      <c r="NVX215" s="129"/>
      <c r="NVY215" s="129"/>
      <c r="NVZ215" s="129"/>
      <c r="NWA215" s="129"/>
      <c r="NWB215" s="129"/>
      <c r="NWC215" s="129"/>
      <c r="NWD215" s="129"/>
      <c r="NWE215" s="129"/>
      <c r="NWF215" s="129"/>
      <c r="NWG215" s="129"/>
      <c r="NWH215" s="129"/>
      <c r="NWI215" s="129"/>
      <c r="NWJ215" s="129"/>
      <c r="NWK215" s="129"/>
      <c r="NWL215" s="129"/>
      <c r="NWM215" s="129"/>
      <c r="NWN215" s="129"/>
      <c r="NWO215" s="129"/>
      <c r="NWP215" s="129"/>
      <c r="NWQ215" s="129"/>
      <c r="NWR215" s="129"/>
      <c r="NWS215" s="129"/>
      <c r="NWT215" s="129"/>
      <c r="NWU215" s="129"/>
      <c r="NWV215" s="129"/>
      <c r="NWW215" s="129"/>
      <c r="NWX215" s="129"/>
      <c r="NWY215" s="129"/>
      <c r="NWZ215" s="129"/>
      <c r="NXA215" s="129"/>
      <c r="NXB215" s="129"/>
      <c r="NXC215" s="129"/>
      <c r="NXD215" s="129"/>
      <c r="NXE215" s="129"/>
      <c r="NXF215" s="129"/>
      <c r="NXG215" s="129"/>
      <c r="NXH215" s="129"/>
      <c r="NXI215" s="129"/>
      <c r="NXJ215" s="129"/>
      <c r="NXK215" s="129"/>
      <c r="NXL215" s="129"/>
      <c r="NXM215" s="129"/>
      <c r="NXN215" s="129"/>
      <c r="NXO215" s="129"/>
      <c r="NXP215" s="129"/>
      <c r="NXQ215" s="129"/>
      <c r="NXR215" s="129"/>
      <c r="NXS215" s="129"/>
      <c r="NXT215" s="129"/>
      <c r="NXU215" s="129"/>
      <c r="NXV215" s="129"/>
      <c r="NXW215" s="129"/>
      <c r="NXX215" s="129"/>
      <c r="NXY215" s="129"/>
      <c r="NXZ215" s="129"/>
      <c r="NYA215" s="129"/>
      <c r="NYB215" s="129"/>
      <c r="NYC215" s="129"/>
      <c r="NYD215" s="129"/>
      <c r="NYE215" s="129"/>
      <c r="NYF215" s="129"/>
      <c r="NYG215" s="129"/>
      <c r="NYH215" s="129"/>
      <c r="NYI215" s="129"/>
      <c r="NYJ215" s="129"/>
      <c r="NYK215" s="129"/>
      <c r="NYL215" s="129"/>
      <c r="NYM215" s="129"/>
      <c r="NYN215" s="129"/>
      <c r="NYO215" s="129"/>
      <c r="NYP215" s="129"/>
      <c r="NYQ215" s="129"/>
      <c r="NYR215" s="129"/>
      <c r="NYS215" s="129"/>
      <c r="NYT215" s="129"/>
      <c r="NYU215" s="129"/>
      <c r="NYV215" s="129"/>
      <c r="NYW215" s="129"/>
      <c r="NYX215" s="129"/>
      <c r="NYY215" s="129"/>
      <c r="NYZ215" s="129"/>
      <c r="NZA215" s="129"/>
      <c r="NZB215" s="129"/>
      <c r="NZC215" s="129"/>
      <c r="NZD215" s="129"/>
      <c r="NZE215" s="129"/>
      <c r="NZF215" s="129"/>
      <c r="NZG215" s="129"/>
      <c r="NZH215" s="129"/>
      <c r="NZI215" s="129"/>
      <c r="NZJ215" s="129"/>
      <c r="NZK215" s="129"/>
      <c r="NZL215" s="129"/>
      <c r="NZM215" s="129"/>
      <c r="NZN215" s="129"/>
      <c r="NZO215" s="129"/>
      <c r="NZP215" s="129"/>
      <c r="NZQ215" s="129"/>
      <c r="NZR215" s="129"/>
      <c r="NZS215" s="129"/>
      <c r="NZT215" s="129"/>
      <c r="NZU215" s="129"/>
      <c r="NZV215" s="129"/>
      <c r="NZW215" s="129"/>
      <c r="NZX215" s="129"/>
      <c r="NZY215" s="129"/>
      <c r="NZZ215" s="129"/>
      <c r="OAA215" s="129"/>
      <c r="OAB215" s="129"/>
      <c r="OAC215" s="129"/>
      <c r="OAD215" s="129"/>
      <c r="OAE215" s="129"/>
      <c r="OAF215" s="129"/>
      <c r="OAG215" s="129"/>
      <c r="OAH215" s="129"/>
      <c r="OAI215" s="129"/>
      <c r="OAJ215" s="129"/>
      <c r="OAK215" s="129"/>
      <c r="OAL215" s="129"/>
      <c r="OAM215" s="129"/>
      <c r="OAN215" s="129"/>
      <c r="OAO215" s="129"/>
      <c r="OAP215" s="129"/>
      <c r="OAQ215" s="129"/>
      <c r="OAR215" s="129"/>
      <c r="OAS215" s="129"/>
      <c r="OAT215" s="129"/>
      <c r="OAU215" s="129"/>
      <c r="OAV215" s="129"/>
      <c r="OAW215" s="129"/>
      <c r="OAX215" s="129"/>
      <c r="OAY215" s="129"/>
      <c r="OAZ215" s="129"/>
      <c r="OBA215" s="129"/>
      <c r="OBB215" s="129"/>
      <c r="OBC215" s="129"/>
      <c r="OBD215" s="129"/>
      <c r="OBE215" s="129"/>
      <c r="OBF215" s="129"/>
      <c r="OBG215" s="129"/>
      <c r="OBH215" s="129"/>
      <c r="OBI215" s="129"/>
      <c r="OBJ215" s="129"/>
      <c r="OBK215" s="129"/>
      <c r="OBL215" s="129"/>
      <c r="OBM215" s="129"/>
      <c r="OBN215" s="129"/>
      <c r="OBO215" s="129"/>
      <c r="OBP215" s="129"/>
      <c r="OBQ215" s="129"/>
      <c r="OBR215" s="129"/>
      <c r="OBS215" s="129"/>
      <c r="OBT215" s="129"/>
      <c r="OBU215" s="129"/>
      <c r="OBV215" s="129"/>
      <c r="OBW215" s="129"/>
      <c r="OBX215" s="129"/>
      <c r="OBY215" s="129"/>
      <c r="OBZ215" s="129"/>
      <c r="OCA215" s="129"/>
      <c r="OCB215" s="129"/>
      <c r="OCC215" s="129"/>
      <c r="OCD215" s="129"/>
      <c r="OCE215" s="129"/>
      <c r="OCF215" s="129"/>
      <c r="OCG215" s="129"/>
      <c r="OCH215" s="129"/>
      <c r="OCI215" s="129"/>
      <c r="OCJ215" s="129"/>
      <c r="OCK215" s="129"/>
      <c r="OCL215" s="129"/>
      <c r="OCM215" s="129"/>
      <c r="OCN215" s="129"/>
      <c r="OCO215" s="129"/>
      <c r="OCP215" s="129"/>
      <c r="OCQ215" s="129"/>
      <c r="OCR215" s="129"/>
      <c r="OCS215" s="129"/>
      <c r="OCT215" s="129"/>
      <c r="OCU215" s="129"/>
      <c r="OCV215" s="129"/>
      <c r="OCW215" s="129"/>
      <c r="OCX215" s="129"/>
      <c r="OCY215" s="129"/>
      <c r="OCZ215" s="129"/>
      <c r="ODA215" s="129"/>
      <c r="ODB215" s="129"/>
      <c r="ODC215" s="129"/>
      <c r="ODD215" s="129"/>
      <c r="ODE215" s="129"/>
      <c r="ODF215" s="129"/>
      <c r="ODG215" s="129"/>
      <c r="ODH215" s="129"/>
      <c r="ODI215" s="129"/>
      <c r="ODJ215" s="129"/>
      <c r="ODK215" s="129"/>
      <c r="ODL215" s="129"/>
      <c r="ODM215" s="129"/>
      <c r="ODN215" s="129"/>
      <c r="ODO215" s="129"/>
      <c r="ODP215" s="129"/>
      <c r="ODQ215" s="129"/>
      <c r="ODR215" s="129"/>
      <c r="ODS215" s="129"/>
      <c r="ODT215" s="129"/>
      <c r="ODU215" s="129"/>
      <c r="ODV215" s="129"/>
      <c r="ODW215" s="129"/>
      <c r="ODX215" s="129"/>
      <c r="ODY215" s="129"/>
      <c r="ODZ215" s="129"/>
      <c r="OEA215" s="129"/>
      <c r="OEB215" s="129"/>
      <c r="OEC215" s="129"/>
      <c r="OED215" s="129"/>
      <c r="OEE215" s="129"/>
      <c r="OEF215" s="129"/>
      <c r="OEG215" s="129"/>
      <c r="OEH215" s="129"/>
      <c r="OEI215" s="129"/>
      <c r="OEJ215" s="129"/>
      <c r="OEK215" s="129"/>
      <c r="OEL215" s="129"/>
      <c r="OEM215" s="129"/>
      <c r="OEN215" s="129"/>
      <c r="OEO215" s="129"/>
      <c r="OEP215" s="129"/>
      <c r="OEQ215" s="129"/>
      <c r="OER215" s="129"/>
      <c r="OES215" s="129"/>
      <c r="OET215" s="129"/>
      <c r="OEU215" s="129"/>
      <c r="OEV215" s="129"/>
      <c r="OEW215" s="129"/>
      <c r="OEX215" s="129"/>
      <c r="OEY215" s="129"/>
      <c r="OEZ215" s="129"/>
      <c r="OFA215" s="129"/>
      <c r="OFB215" s="129"/>
      <c r="OFC215" s="129"/>
      <c r="OFD215" s="129"/>
      <c r="OFE215" s="129"/>
      <c r="OFF215" s="129"/>
      <c r="OFG215" s="129"/>
      <c r="OFH215" s="129"/>
      <c r="OFI215" s="129"/>
      <c r="OFJ215" s="129"/>
      <c r="OFK215" s="129"/>
      <c r="OFL215" s="129"/>
      <c r="OFM215" s="129"/>
      <c r="OFN215" s="129"/>
      <c r="OFO215" s="129"/>
      <c r="OFP215" s="129"/>
      <c r="OFQ215" s="129"/>
      <c r="OFR215" s="129"/>
      <c r="OFS215" s="129"/>
      <c r="OFT215" s="129"/>
      <c r="OFU215" s="129"/>
      <c r="OFV215" s="129"/>
      <c r="OFW215" s="129"/>
      <c r="OFX215" s="129"/>
      <c r="OFY215" s="129"/>
      <c r="OFZ215" s="129"/>
      <c r="OGA215" s="129"/>
      <c r="OGB215" s="129"/>
      <c r="OGC215" s="129"/>
      <c r="OGD215" s="129"/>
      <c r="OGE215" s="129"/>
      <c r="OGF215" s="129"/>
      <c r="OGG215" s="129"/>
      <c r="OGH215" s="129"/>
      <c r="OGI215" s="129"/>
      <c r="OGJ215" s="129"/>
      <c r="OGK215" s="129"/>
      <c r="OGL215" s="129"/>
      <c r="OGM215" s="129"/>
      <c r="OGN215" s="129"/>
      <c r="OGO215" s="129"/>
      <c r="OGP215" s="129"/>
      <c r="OGQ215" s="129"/>
      <c r="OGR215" s="129"/>
      <c r="OGS215" s="129"/>
      <c r="OGT215" s="129"/>
      <c r="OGU215" s="129"/>
      <c r="OGV215" s="129"/>
      <c r="OGW215" s="129"/>
      <c r="OGX215" s="129"/>
      <c r="OGY215" s="129"/>
      <c r="OGZ215" s="129"/>
      <c r="OHA215" s="129"/>
      <c r="OHB215" s="129"/>
      <c r="OHC215" s="129"/>
      <c r="OHD215" s="129"/>
      <c r="OHE215" s="129"/>
      <c r="OHF215" s="129"/>
      <c r="OHG215" s="129"/>
      <c r="OHH215" s="129"/>
      <c r="OHI215" s="129"/>
      <c r="OHJ215" s="129"/>
      <c r="OHK215" s="129"/>
      <c r="OHL215" s="129"/>
      <c r="OHM215" s="129"/>
      <c r="OHN215" s="129"/>
      <c r="OHO215" s="129"/>
      <c r="OHP215" s="129"/>
      <c r="OHQ215" s="129"/>
      <c r="OHR215" s="129"/>
      <c r="OHS215" s="129"/>
      <c r="OHT215" s="129"/>
      <c r="OHU215" s="129"/>
      <c r="OHV215" s="129"/>
      <c r="OHW215" s="129"/>
      <c r="OHX215" s="129"/>
      <c r="OHY215" s="129"/>
      <c r="OHZ215" s="129"/>
      <c r="OIA215" s="129"/>
      <c r="OIB215" s="129"/>
      <c r="OIC215" s="129"/>
      <c r="OID215" s="129"/>
      <c r="OIE215" s="129"/>
      <c r="OIF215" s="129"/>
      <c r="OIG215" s="129"/>
      <c r="OIH215" s="129"/>
      <c r="OII215" s="129"/>
      <c r="OIJ215" s="129"/>
      <c r="OIK215" s="129"/>
      <c r="OIL215" s="129"/>
      <c r="OIM215" s="129"/>
      <c r="OIN215" s="129"/>
      <c r="OIO215" s="129"/>
      <c r="OIP215" s="129"/>
      <c r="OIQ215" s="129"/>
      <c r="OIR215" s="129"/>
      <c r="OIS215" s="129"/>
      <c r="OIT215" s="129"/>
      <c r="OIU215" s="129"/>
      <c r="OIV215" s="129"/>
      <c r="OIW215" s="129"/>
      <c r="OIX215" s="129"/>
      <c r="OIY215" s="129"/>
      <c r="OIZ215" s="129"/>
      <c r="OJA215" s="129"/>
      <c r="OJB215" s="129"/>
      <c r="OJC215" s="129"/>
      <c r="OJD215" s="129"/>
      <c r="OJE215" s="129"/>
      <c r="OJF215" s="129"/>
      <c r="OJG215" s="129"/>
      <c r="OJH215" s="129"/>
      <c r="OJI215" s="129"/>
      <c r="OJJ215" s="129"/>
      <c r="OJK215" s="129"/>
      <c r="OJL215" s="129"/>
      <c r="OJM215" s="129"/>
      <c r="OJN215" s="129"/>
      <c r="OJO215" s="129"/>
      <c r="OJP215" s="129"/>
      <c r="OJQ215" s="129"/>
      <c r="OJR215" s="129"/>
      <c r="OJS215" s="129"/>
      <c r="OJT215" s="129"/>
      <c r="OJU215" s="129"/>
      <c r="OJV215" s="129"/>
      <c r="OJW215" s="129"/>
      <c r="OJX215" s="129"/>
      <c r="OJY215" s="129"/>
      <c r="OJZ215" s="129"/>
      <c r="OKA215" s="129"/>
      <c r="OKB215" s="129"/>
      <c r="OKC215" s="129"/>
      <c r="OKD215" s="129"/>
      <c r="OKE215" s="129"/>
      <c r="OKF215" s="129"/>
      <c r="OKG215" s="129"/>
      <c r="OKH215" s="129"/>
      <c r="OKI215" s="129"/>
      <c r="OKJ215" s="129"/>
      <c r="OKK215" s="129"/>
      <c r="OKL215" s="129"/>
      <c r="OKM215" s="129"/>
      <c r="OKN215" s="129"/>
      <c r="OKO215" s="129"/>
      <c r="OKP215" s="129"/>
      <c r="OKQ215" s="129"/>
      <c r="OKR215" s="129"/>
      <c r="OKS215" s="129"/>
      <c r="OKT215" s="129"/>
      <c r="OKU215" s="129"/>
      <c r="OKV215" s="129"/>
      <c r="OKW215" s="129"/>
      <c r="OKX215" s="129"/>
      <c r="OKY215" s="129"/>
      <c r="OKZ215" s="129"/>
      <c r="OLA215" s="129"/>
      <c r="OLB215" s="129"/>
      <c r="OLC215" s="129"/>
      <c r="OLD215" s="129"/>
      <c r="OLE215" s="129"/>
      <c r="OLF215" s="129"/>
      <c r="OLG215" s="129"/>
      <c r="OLH215" s="129"/>
      <c r="OLI215" s="129"/>
      <c r="OLJ215" s="129"/>
      <c r="OLK215" s="129"/>
      <c r="OLL215" s="129"/>
      <c r="OLM215" s="129"/>
      <c r="OLN215" s="129"/>
      <c r="OLO215" s="129"/>
      <c r="OLP215" s="129"/>
      <c r="OLQ215" s="129"/>
      <c r="OLR215" s="129"/>
      <c r="OLS215" s="129"/>
      <c r="OLT215" s="129"/>
      <c r="OLU215" s="129"/>
      <c r="OLV215" s="129"/>
      <c r="OLW215" s="129"/>
      <c r="OLX215" s="129"/>
      <c r="OLY215" s="129"/>
      <c r="OLZ215" s="129"/>
      <c r="OMA215" s="129"/>
      <c r="OMB215" s="129"/>
      <c r="OMC215" s="129"/>
      <c r="OMD215" s="129"/>
      <c r="OME215" s="129"/>
      <c r="OMF215" s="129"/>
      <c r="OMG215" s="129"/>
      <c r="OMH215" s="129"/>
      <c r="OMI215" s="129"/>
      <c r="OMJ215" s="129"/>
      <c r="OMK215" s="129"/>
      <c r="OML215" s="129"/>
      <c r="OMM215" s="129"/>
      <c r="OMN215" s="129"/>
      <c r="OMO215" s="129"/>
      <c r="OMP215" s="129"/>
      <c r="OMQ215" s="129"/>
      <c r="OMR215" s="129"/>
      <c r="OMS215" s="129"/>
      <c r="OMT215" s="129"/>
      <c r="OMU215" s="129"/>
      <c r="OMV215" s="129"/>
      <c r="OMW215" s="129"/>
      <c r="OMX215" s="129"/>
      <c r="OMY215" s="129"/>
      <c r="OMZ215" s="129"/>
      <c r="ONA215" s="129"/>
      <c r="ONB215" s="129"/>
      <c r="ONC215" s="129"/>
      <c r="OND215" s="129"/>
      <c r="ONE215" s="129"/>
      <c r="ONF215" s="129"/>
      <c r="ONG215" s="129"/>
      <c r="ONH215" s="129"/>
      <c r="ONI215" s="129"/>
      <c r="ONJ215" s="129"/>
      <c r="ONK215" s="129"/>
      <c r="ONL215" s="129"/>
      <c r="ONM215" s="129"/>
      <c r="ONN215" s="129"/>
      <c r="ONO215" s="129"/>
      <c r="ONP215" s="129"/>
      <c r="ONQ215" s="129"/>
      <c r="ONR215" s="129"/>
      <c r="ONS215" s="129"/>
      <c r="ONT215" s="129"/>
      <c r="ONU215" s="129"/>
      <c r="ONV215" s="129"/>
      <c r="ONW215" s="129"/>
      <c r="ONX215" s="129"/>
      <c r="ONY215" s="129"/>
      <c r="ONZ215" s="129"/>
      <c r="OOA215" s="129"/>
      <c r="OOB215" s="129"/>
      <c r="OOC215" s="129"/>
      <c r="OOD215" s="129"/>
      <c r="OOE215" s="129"/>
      <c r="OOF215" s="129"/>
      <c r="OOG215" s="129"/>
      <c r="OOH215" s="129"/>
      <c r="OOI215" s="129"/>
      <c r="OOJ215" s="129"/>
      <c r="OOK215" s="129"/>
      <c r="OOL215" s="129"/>
      <c r="OOM215" s="129"/>
      <c r="OON215" s="129"/>
      <c r="OOO215" s="129"/>
      <c r="OOP215" s="129"/>
      <c r="OOQ215" s="129"/>
      <c r="OOR215" s="129"/>
      <c r="OOS215" s="129"/>
      <c r="OOT215" s="129"/>
      <c r="OOU215" s="129"/>
      <c r="OOV215" s="129"/>
      <c r="OOW215" s="129"/>
      <c r="OOX215" s="129"/>
      <c r="OOY215" s="129"/>
      <c r="OOZ215" s="129"/>
      <c r="OPA215" s="129"/>
      <c r="OPB215" s="129"/>
      <c r="OPC215" s="129"/>
      <c r="OPD215" s="129"/>
      <c r="OPE215" s="129"/>
      <c r="OPF215" s="129"/>
      <c r="OPG215" s="129"/>
      <c r="OPH215" s="129"/>
      <c r="OPI215" s="129"/>
      <c r="OPJ215" s="129"/>
      <c r="OPK215" s="129"/>
      <c r="OPL215" s="129"/>
      <c r="OPM215" s="129"/>
      <c r="OPN215" s="129"/>
      <c r="OPO215" s="129"/>
      <c r="OPP215" s="129"/>
      <c r="OPQ215" s="129"/>
      <c r="OPR215" s="129"/>
      <c r="OPS215" s="129"/>
      <c r="OPT215" s="129"/>
      <c r="OPU215" s="129"/>
      <c r="OPV215" s="129"/>
      <c r="OPW215" s="129"/>
      <c r="OPX215" s="129"/>
      <c r="OPY215" s="129"/>
      <c r="OPZ215" s="129"/>
      <c r="OQA215" s="129"/>
      <c r="OQB215" s="129"/>
      <c r="OQC215" s="129"/>
      <c r="OQD215" s="129"/>
      <c r="OQE215" s="129"/>
      <c r="OQF215" s="129"/>
      <c r="OQG215" s="129"/>
      <c r="OQH215" s="129"/>
      <c r="OQI215" s="129"/>
      <c r="OQJ215" s="129"/>
      <c r="OQK215" s="129"/>
      <c r="OQL215" s="129"/>
      <c r="OQM215" s="129"/>
      <c r="OQN215" s="129"/>
      <c r="OQO215" s="129"/>
      <c r="OQP215" s="129"/>
      <c r="OQQ215" s="129"/>
      <c r="OQR215" s="129"/>
      <c r="OQS215" s="129"/>
      <c r="OQT215" s="129"/>
      <c r="OQU215" s="129"/>
      <c r="OQV215" s="129"/>
      <c r="OQW215" s="129"/>
      <c r="OQX215" s="129"/>
      <c r="OQY215" s="129"/>
      <c r="OQZ215" s="129"/>
      <c r="ORA215" s="129"/>
      <c r="ORB215" s="129"/>
      <c r="ORC215" s="129"/>
      <c r="ORD215" s="129"/>
      <c r="ORE215" s="129"/>
      <c r="ORF215" s="129"/>
      <c r="ORG215" s="129"/>
      <c r="ORH215" s="129"/>
      <c r="ORI215" s="129"/>
      <c r="ORJ215" s="129"/>
      <c r="ORK215" s="129"/>
      <c r="ORL215" s="129"/>
      <c r="ORM215" s="129"/>
      <c r="ORN215" s="129"/>
      <c r="ORO215" s="129"/>
      <c r="ORP215" s="129"/>
      <c r="ORQ215" s="129"/>
      <c r="ORR215" s="129"/>
      <c r="ORS215" s="129"/>
      <c r="ORT215" s="129"/>
      <c r="ORU215" s="129"/>
      <c r="ORV215" s="129"/>
      <c r="ORW215" s="129"/>
      <c r="ORX215" s="129"/>
      <c r="ORY215" s="129"/>
      <c r="ORZ215" s="129"/>
      <c r="OSA215" s="129"/>
      <c r="OSB215" s="129"/>
      <c r="OSC215" s="129"/>
      <c r="OSD215" s="129"/>
      <c r="OSE215" s="129"/>
      <c r="OSF215" s="129"/>
      <c r="OSG215" s="129"/>
      <c r="OSH215" s="129"/>
      <c r="OSI215" s="129"/>
      <c r="OSJ215" s="129"/>
      <c r="OSK215" s="129"/>
      <c r="OSL215" s="129"/>
      <c r="OSM215" s="129"/>
      <c r="OSN215" s="129"/>
      <c r="OSO215" s="129"/>
      <c r="OSP215" s="129"/>
      <c r="OSQ215" s="129"/>
      <c r="OSR215" s="129"/>
      <c r="OSS215" s="129"/>
      <c r="OST215" s="129"/>
      <c r="OSU215" s="129"/>
      <c r="OSV215" s="129"/>
      <c r="OSW215" s="129"/>
      <c r="OSX215" s="129"/>
      <c r="OSY215" s="129"/>
      <c r="OSZ215" s="129"/>
      <c r="OTA215" s="129"/>
      <c r="OTB215" s="129"/>
      <c r="OTC215" s="129"/>
      <c r="OTD215" s="129"/>
      <c r="OTE215" s="129"/>
      <c r="OTF215" s="129"/>
      <c r="OTG215" s="129"/>
      <c r="OTH215" s="129"/>
      <c r="OTI215" s="129"/>
      <c r="OTJ215" s="129"/>
      <c r="OTK215" s="129"/>
      <c r="OTL215" s="129"/>
      <c r="OTM215" s="129"/>
      <c r="OTN215" s="129"/>
      <c r="OTO215" s="129"/>
      <c r="OTP215" s="129"/>
      <c r="OTQ215" s="129"/>
      <c r="OTR215" s="129"/>
      <c r="OTS215" s="129"/>
      <c r="OTT215" s="129"/>
      <c r="OTU215" s="129"/>
      <c r="OTV215" s="129"/>
      <c r="OTW215" s="129"/>
      <c r="OTX215" s="129"/>
      <c r="OTY215" s="129"/>
      <c r="OTZ215" s="129"/>
      <c r="OUA215" s="129"/>
      <c r="OUB215" s="129"/>
      <c r="OUC215" s="129"/>
      <c r="OUD215" s="129"/>
      <c r="OUE215" s="129"/>
      <c r="OUF215" s="129"/>
      <c r="OUG215" s="129"/>
      <c r="OUH215" s="129"/>
      <c r="OUI215" s="129"/>
      <c r="OUJ215" s="129"/>
      <c r="OUK215" s="129"/>
      <c r="OUL215" s="129"/>
      <c r="OUM215" s="129"/>
      <c r="OUN215" s="129"/>
      <c r="OUO215" s="129"/>
      <c r="OUP215" s="129"/>
      <c r="OUQ215" s="129"/>
      <c r="OUR215" s="129"/>
      <c r="OUS215" s="129"/>
      <c r="OUT215" s="129"/>
      <c r="OUU215" s="129"/>
      <c r="OUV215" s="129"/>
      <c r="OUW215" s="129"/>
      <c r="OUX215" s="129"/>
      <c r="OUY215" s="129"/>
      <c r="OUZ215" s="129"/>
      <c r="OVA215" s="129"/>
      <c r="OVB215" s="129"/>
      <c r="OVC215" s="129"/>
      <c r="OVD215" s="129"/>
      <c r="OVE215" s="129"/>
      <c r="OVF215" s="129"/>
      <c r="OVG215" s="129"/>
      <c r="OVH215" s="129"/>
      <c r="OVI215" s="129"/>
      <c r="OVJ215" s="129"/>
      <c r="OVK215" s="129"/>
      <c r="OVL215" s="129"/>
      <c r="OVM215" s="129"/>
      <c r="OVN215" s="129"/>
      <c r="OVO215" s="129"/>
      <c r="OVP215" s="129"/>
      <c r="OVQ215" s="129"/>
      <c r="OVR215" s="129"/>
      <c r="OVS215" s="129"/>
      <c r="OVT215" s="129"/>
      <c r="OVU215" s="129"/>
      <c r="OVV215" s="129"/>
      <c r="OVW215" s="129"/>
      <c r="OVX215" s="129"/>
      <c r="OVY215" s="129"/>
      <c r="OVZ215" s="129"/>
      <c r="OWA215" s="129"/>
      <c r="OWB215" s="129"/>
      <c r="OWC215" s="129"/>
      <c r="OWD215" s="129"/>
      <c r="OWE215" s="129"/>
      <c r="OWF215" s="129"/>
      <c r="OWG215" s="129"/>
      <c r="OWH215" s="129"/>
      <c r="OWI215" s="129"/>
      <c r="OWJ215" s="129"/>
      <c r="OWK215" s="129"/>
      <c r="OWL215" s="129"/>
      <c r="OWM215" s="129"/>
      <c r="OWN215" s="129"/>
      <c r="OWO215" s="129"/>
      <c r="OWP215" s="129"/>
      <c r="OWQ215" s="129"/>
      <c r="OWR215" s="129"/>
      <c r="OWS215" s="129"/>
      <c r="OWT215" s="129"/>
      <c r="OWU215" s="129"/>
      <c r="OWV215" s="129"/>
      <c r="OWW215" s="129"/>
      <c r="OWX215" s="129"/>
      <c r="OWY215" s="129"/>
      <c r="OWZ215" s="129"/>
      <c r="OXA215" s="129"/>
      <c r="OXB215" s="129"/>
      <c r="OXC215" s="129"/>
      <c r="OXD215" s="129"/>
      <c r="OXE215" s="129"/>
      <c r="OXF215" s="129"/>
      <c r="OXG215" s="129"/>
      <c r="OXH215" s="129"/>
      <c r="OXI215" s="129"/>
      <c r="OXJ215" s="129"/>
      <c r="OXK215" s="129"/>
      <c r="OXL215" s="129"/>
      <c r="OXM215" s="129"/>
      <c r="OXN215" s="129"/>
      <c r="OXO215" s="129"/>
      <c r="OXP215" s="129"/>
      <c r="OXQ215" s="129"/>
      <c r="OXR215" s="129"/>
      <c r="OXS215" s="129"/>
      <c r="OXT215" s="129"/>
      <c r="OXU215" s="129"/>
      <c r="OXV215" s="129"/>
      <c r="OXW215" s="129"/>
      <c r="OXX215" s="129"/>
      <c r="OXY215" s="129"/>
      <c r="OXZ215" s="129"/>
      <c r="OYA215" s="129"/>
      <c r="OYB215" s="129"/>
      <c r="OYC215" s="129"/>
      <c r="OYD215" s="129"/>
      <c r="OYE215" s="129"/>
      <c r="OYF215" s="129"/>
      <c r="OYG215" s="129"/>
      <c r="OYH215" s="129"/>
      <c r="OYI215" s="129"/>
      <c r="OYJ215" s="129"/>
      <c r="OYK215" s="129"/>
      <c r="OYL215" s="129"/>
      <c r="OYM215" s="129"/>
      <c r="OYN215" s="129"/>
      <c r="OYO215" s="129"/>
      <c r="OYP215" s="129"/>
      <c r="OYQ215" s="129"/>
      <c r="OYR215" s="129"/>
      <c r="OYS215" s="129"/>
      <c r="OYT215" s="129"/>
      <c r="OYU215" s="129"/>
      <c r="OYV215" s="129"/>
      <c r="OYW215" s="129"/>
      <c r="OYX215" s="129"/>
      <c r="OYY215" s="129"/>
      <c r="OYZ215" s="129"/>
      <c r="OZA215" s="129"/>
      <c r="OZB215" s="129"/>
      <c r="OZC215" s="129"/>
      <c r="OZD215" s="129"/>
      <c r="OZE215" s="129"/>
      <c r="OZF215" s="129"/>
      <c r="OZG215" s="129"/>
      <c r="OZH215" s="129"/>
      <c r="OZI215" s="129"/>
      <c r="OZJ215" s="129"/>
      <c r="OZK215" s="129"/>
      <c r="OZL215" s="129"/>
      <c r="OZM215" s="129"/>
      <c r="OZN215" s="129"/>
      <c r="OZO215" s="129"/>
      <c r="OZP215" s="129"/>
      <c r="OZQ215" s="129"/>
      <c r="OZR215" s="129"/>
      <c r="OZS215" s="129"/>
      <c r="OZT215" s="129"/>
      <c r="OZU215" s="129"/>
      <c r="OZV215" s="129"/>
      <c r="OZW215" s="129"/>
      <c r="OZX215" s="129"/>
      <c r="OZY215" s="129"/>
      <c r="OZZ215" s="129"/>
      <c r="PAA215" s="129"/>
      <c r="PAB215" s="129"/>
      <c r="PAC215" s="129"/>
      <c r="PAD215" s="129"/>
      <c r="PAE215" s="129"/>
      <c r="PAF215" s="129"/>
      <c r="PAG215" s="129"/>
      <c r="PAH215" s="129"/>
      <c r="PAI215" s="129"/>
      <c r="PAJ215" s="129"/>
      <c r="PAK215" s="129"/>
      <c r="PAL215" s="129"/>
      <c r="PAM215" s="129"/>
      <c r="PAN215" s="129"/>
      <c r="PAO215" s="129"/>
      <c r="PAP215" s="129"/>
      <c r="PAQ215" s="129"/>
      <c r="PAR215" s="129"/>
      <c r="PAS215" s="129"/>
      <c r="PAT215" s="129"/>
      <c r="PAU215" s="129"/>
      <c r="PAV215" s="129"/>
      <c r="PAW215" s="129"/>
      <c r="PAX215" s="129"/>
      <c r="PAY215" s="129"/>
      <c r="PAZ215" s="129"/>
      <c r="PBA215" s="129"/>
      <c r="PBB215" s="129"/>
      <c r="PBC215" s="129"/>
      <c r="PBD215" s="129"/>
      <c r="PBE215" s="129"/>
      <c r="PBF215" s="129"/>
      <c r="PBG215" s="129"/>
      <c r="PBH215" s="129"/>
      <c r="PBI215" s="129"/>
      <c r="PBJ215" s="129"/>
      <c r="PBK215" s="129"/>
      <c r="PBL215" s="129"/>
      <c r="PBM215" s="129"/>
      <c r="PBN215" s="129"/>
      <c r="PBO215" s="129"/>
      <c r="PBP215" s="129"/>
      <c r="PBQ215" s="129"/>
      <c r="PBR215" s="129"/>
      <c r="PBS215" s="129"/>
      <c r="PBT215" s="129"/>
      <c r="PBU215" s="129"/>
      <c r="PBV215" s="129"/>
      <c r="PBW215" s="129"/>
      <c r="PBX215" s="129"/>
      <c r="PBY215" s="129"/>
      <c r="PBZ215" s="129"/>
      <c r="PCA215" s="129"/>
      <c r="PCB215" s="129"/>
      <c r="PCC215" s="129"/>
      <c r="PCD215" s="129"/>
      <c r="PCE215" s="129"/>
      <c r="PCF215" s="129"/>
      <c r="PCG215" s="129"/>
      <c r="PCH215" s="129"/>
      <c r="PCI215" s="129"/>
      <c r="PCJ215" s="129"/>
      <c r="PCK215" s="129"/>
      <c r="PCL215" s="129"/>
      <c r="PCM215" s="129"/>
      <c r="PCN215" s="129"/>
      <c r="PCO215" s="129"/>
      <c r="PCP215" s="129"/>
      <c r="PCQ215" s="129"/>
      <c r="PCR215" s="129"/>
      <c r="PCS215" s="129"/>
      <c r="PCT215" s="129"/>
      <c r="PCU215" s="129"/>
      <c r="PCV215" s="129"/>
      <c r="PCW215" s="129"/>
      <c r="PCX215" s="129"/>
      <c r="PCY215" s="129"/>
      <c r="PCZ215" s="129"/>
      <c r="PDA215" s="129"/>
      <c r="PDB215" s="129"/>
      <c r="PDC215" s="129"/>
      <c r="PDD215" s="129"/>
      <c r="PDE215" s="129"/>
      <c r="PDF215" s="129"/>
      <c r="PDG215" s="129"/>
      <c r="PDH215" s="129"/>
      <c r="PDI215" s="129"/>
      <c r="PDJ215" s="129"/>
      <c r="PDK215" s="129"/>
      <c r="PDL215" s="129"/>
      <c r="PDM215" s="129"/>
      <c r="PDN215" s="129"/>
      <c r="PDO215" s="129"/>
      <c r="PDP215" s="129"/>
      <c r="PDQ215" s="129"/>
      <c r="PDR215" s="129"/>
      <c r="PDS215" s="129"/>
      <c r="PDT215" s="129"/>
      <c r="PDU215" s="129"/>
      <c r="PDV215" s="129"/>
      <c r="PDW215" s="129"/>
      <c r="PDX215" s="129"/>
      <c r="PDY215" s="129"/>
      <c r="PDZ215" s="129"/>
      <c r="PEA215" s="129"/>
      <c r="PEB215" s="129"/>
      <c r="PEC215" s="129"/>
      <c r="PED215" s="129"/>
      <c r="PEE215" s="129"/>
      <c r="PEF215" s="129"/>
      <c r="PEG215" s="129"/>
      <c r="PEH215" s="129"/>
      <c r="PEI215" s="129"/>
      <c r="PEJ215" s="129"/>
      <c r="PEK215" s="129"/>
      <c r="PEL215" s="129"/>
      <c r="PEM215" s="129"/>
      <c r="PEN215" s="129"/>
      <c r="PEO215" s="129"/>
      <c r="PEP215" s="129"/>
      <c r="PEQ215" s="129"/>
      <c r="PER215" s="129"/>
      <c r="PES215" s="129"/>
      <c r="PET215" s="129"/>
      <c r="PEU215" s="129"/>
      <c r="PEV215" s="129"/>
      <c r="PEW215" s="129"/>
      <c r="PEX215" s="129"/>
      <c r="PEY215" s="129"/>
      <c r="PEZ215" s="129"/>
      <c r="PFA215" s="129"/>
      <c r="PFB215" s="129"/>
      <c r="PFC215" s="129"/>
      <c r="PFD215" s="129"/>
      <c r="PFE215" s="129"/>
      <c r="PFF215" s="129"/>
      <c r="PFG215" s="129"/>
      <c r="PFH215" s="129"/>
      <c r="PFI215" s="129"/>
      <c r="PFJ215" s="129"/>
      <c r="PFK215" s="129"/>
      <c r="PFL215" s="129"/>
      <c r="PFM215" s="129"/>
      <c r="PFN215" s="129"/>
      <c r="PFO215" s="129"/>
      <c r="PFP215" s="129"/>
      <c r="PFQ215" s="129"/>
      <c r="PFR215" s="129"/>
      <c r="PFS215" s="129"/>
      <c r="PFT215" s="129"/>
      <c r="PFU215" s="129"/>
      <c r="PFV215" s="129"/>
      <c r="PFW215" s="129"/>
      <c r="PFX215" s="129"/>
      <c r="PFY215" s="129"/>
      <c r="PFZ215" s="129"/>
      <c r="PGA215" s="129"/>
      <c r="PGB215" s="129"/>
      <c r="PGC215" s="129"/>
      <c r="PGD215" s="129"/>
      <c r="PGE215" s="129"/>
      <c r="PGF215" s="129"/>
      <c r="PGG215" s="129"/>
      <c r="PGH215" s="129"/>
      <c r="PGI215" s="129"/>
      <c r="PGJ215" s="129"/>
      <c r="PGK215" s="129"/>
      <c r="PGL215" s="129"/>
      <c r="PGM215" s="129"/>
      <c r="PGN215" s="129"/>
      <c r="PGO215" s="129"/>
      <c r="PGP215" s="129"/>
      <c r="PGQ215" s="129"/>
      <c r="PGR215" s="129"/>
      <c r="PGS215" s="129"/>
      <c r="PGT215" s="129"/>
      <c r="PGU215" s="129"/>
      <c r="PGV215" s="129"/>
      <c r="PGW215" s="129"/>
      <c r="PGX215" s="129"/>
      <c r="PGY215" s="129"/>
      <c r="PGZ215" s="129"/>
      <c r="PHA215" s="129"/>
      <c r="PHB215" s="129"/>
      <c r="PHC215" s="129"/>
      <c r="PHD215" s="129"/>
      <c r="PHE215" s="129"/>
      <c r="PHF215" s="129"/>
      <c r="PHG215" s="129"/>
      <c r="PHH215" s="129"/>
      <c r="PHI215" s="129"/>
      <c r="PHJ215" s="129"/>
      <c r="PHK215" s="129"/>
      <c r="PHL215" s="129"/>
      <c r="PHM215" s="129"/>
      <c r="PHN215" s="129"/>
      <c r="PHO215" s="129"/>
      <c r="PHP215" s="129"/>
      <c r="PHQ215" s="129"/>
      <c r="PHR215" s="129"/>
      <c r="PHS215" s="129"/>
      <c r="PHT215" s="129"/>
      <c r="PHU215" s="129"/>
      <c r="PHV215" s="129"/>
      <c r="PHW215" s="129"/>
      <c r="PHX215" s="129"/>
      <c r="PHY215" s="129"/>
      <c r="PHZ215" s="129"/>
      <c r="PIA215" s="129"/>
      <c r="PIB215" s="129"/>
      <c r="PIC215" s="129"/>
      <c r="PID215" s="129"/>
      <c r="PIE215" s="129"/>
      <c r="PIF215" s="129"/>
      <c r="PIG215" s="129"/>
      <c r="PIH215" s="129"/>
      <c r="PII215" s="129"/>
      <c r="PIJ215" s="129"/>
      <c r="PIK215" s="129"/>
      <c r="PIL215" s="129"/>
      <c r="PIM215" s="129"/>
      <c r="PIN215" s="129"/>
      <c r="PIO215" s="129"/>
      <c r="PIP215" s="129"/>
      <c r="PIQ215" s="129"/>
      <c r="PIR215" s="129"/>
      <c r="PIS215" s="129"/>
      <c r="PIT215" s="129"/>
      <c r="PIU215" s="129"/>
      <c r="PIV215" s="129"/>
      <c r="PIW215" s="129"/>
      <c r="PIX215" s="129"/>
      <c r="PIY215" s="129"/>
      <c r="PIZ215" s="129"/>
      <c r="PJA215" s="129"/>
      <c r="PJB215" s="129"/>
      <c r="PJC215" s="129"/>
      <c r="PJD215" s="129"/>
      <c r="PJE215" s="129"/>
      <c r="PJF215" s="129"/>
      <c r="PJG215" s="129"/>
      <c r="PJH215" s="129"/>
      <c r="PJI215" s="129"/>
      <c r="PJJ215" s="129"/>
      <c r="PJK215" s="129"/>
      <c r="PJL215" s="129"/>
      <c r="PJM215" s="129"/>
      <c r="PJN215" s="129"/>
      <c r="PJO215" s="129"/>
      <c r="PJP215" s="129"/>
      <c r="PJQ215" s="129"/>
      <c r="PJR215" s="129"/>
      <c r="PJS215" s="129"/>
      <c r="PJT215" s="129"/>
      <c r="PJU215" s="129"/>
      <c r="PJV215" s="129"/>
      <c r="PJW215" s="129"/>
      <c r="PJX215" s="129"/>
      <c r="PJY215" s="129"/>
      <c r="PJZ215" s="129"/>
      <c r="PKA215" s="129"/>
      <c r="PKB215" s="129"/>
      <c r="PKC215" s="129"/>
      <c r="PKD215" s="129"/>
      <c r="PKE215" s="129"/>
      <c r="PKF215" s="129"/>
      <c r="PKG215" s="129"/>
      <c r="PKH215" s="129"/>
      <c r="PKI215" s="129"/>
      <c r="PKJ215" s="129"/>
      <c r="PKK215" s="129"/>
      <c r="PKL215" s="129"/>
      <c r="PKM215" s="129"/>
      <c r="PKN215" s="129"/>
      <c r="PKO215" s="129"/>
      <c r="PKP215" s="129"/>
      <c r="PKQ215" s="129"/>
      <c r="PKR215" s="129"/>
      <c r="PKS215" s="129"/>
      <c r="PKT215" s="129"/>
      <c r="PKU215" s="129"/>
      <c r="PKV215" s="129"/>
      <c r="PKW215" s="129"/>
      <c r="PKX215" s="129"/>
      <c r="PKY215" s="129"/>
      <c r="PKZ215" s="129"/>
      <c r="PLA215" s="129"/>
      <c r="PLB215" s="129"/>
      <c r="PLC215" s="129"/>
      <c r="PLD215" s="129"/>
      <c r="PLE215" s="129"/>
      <c r="PLF215" s="129"/>
      <c r="PLG215" s="129"/>
      <c r="PLH215" s="129"/>
      <c r="PLI215" s="129"/>
      <c r="PLJ215" s="129"/>
      <c r="PLK215" s="129"/>
      <c r="PLL215" s="129"/>
      <c r="PLM215" s="129"/>
      <c r="PLN215" s="129"/>
      <c r="PLO215" s="129"/>
      <c r="PLP215" s="129"/>
      <c r="PLQ215" s="129"/>
      <c r="PLR215" s="129"/>
      <c r="PLS215" s="129"/>
      <c r="PLT215" s="129"/>
      <c r="PLU215" s="129"/>
      <c r="PLV215" s="129"/>
      <c r="PLW215" s="129"/>
      <c r="PLX215" s="129"/>
      <c r="PLY215" s="129"/>
      <c r="PLZ215" s="129"/>
      <c r="PMA215" s="129"/>
      <c r="PMB215" s="129"/>
      <c r="PMC215" s="129"/>
      <c r="PMD215" s="129"/>
      <c r="PME215" s="129"/>
      <c r="PMF215" s="129"/>
      <c r="PMG215" s="129"/>
      <c r="PMH215" s="129"/>
      <c r="PMI215" s="129"/>
      <c r="PMJ215" s="129"/>
      <c r="PMK215" s="129"/>
      <c r="PML215" s="129"/>
      <c r="PMM215" s="129"/>
      <c r="PMN215" s="129"/>
      <c r="PMO215" s="129"/>
      <c r="PMP215" s="129"/>
      <c r="PMQ215" s="129"/>
      <c r="PMR215" s="129"/>
      <c r="PMS215" s="129"/>
      <c r="PMT215" s="129"/>
      <c r="PMU215" s="129"/>
      <c r="PMV215" s="129"/>
      <c r="PMW215" s="129"/>
      <c r="PMX215" s="129"/>
      <c r="PMY215" s="129"/>
      <c r="PMZ215" s="129"/>
      <c r="PNA215" s="129"/>
      <c r="PNB215" s="129"/>
      <c r="PNC215" s="129"/>
      <c r="PND215" s="129"/>
      <c r="PNE215" s="129"/>
      <c r="PNF215" s="129"/>
      <c r="PNG215" s="129"/>
      <c r="PNH215" s="129"/>
      <c r="PNI215" s="129"/>
      <c r="PNJ215" s="129"/>
      <c r="PNK215" s="129"/>
      <c r="PNL215" s="129"/>
      <c r="PNM215" s="129"/>
      <c r="PNN215" s="129"/>
      <c r="PNO215" s="129"/>
      <c r="PNP215" s="129"/>
      <c r="PNQ215" s="129"/>
      <c r="PNR215" s="129"/>
      <c r="PNS215" s="129"/>
      <c r="PNT215" s="129"/>
      <c r="PNU215" s="129"/>
      <c r="PNV215" s="129"/>
      <c r="PNW215" s="129"/>
      <c r="PNX215" s="129"/>
      <c r="PNY215" s="129"/>
      <c r="PNZ215" s="129"/>
      <c r="POA215" s="129"/>
      <c r="POB215" s="129"/>
      <c r="POC215" s="129"/>
      <c r="POD215" s="129"/>
      <c r="POE215" s="129"/>
      <c r="POF215" s="129"/>
      <c r="POG215" s="129"/>
      <c r="POH215" s="129"/>
      <c r="POI215" s="129"/>
      <c r="POJ215" s="129"/>
      <c r="POK215" s="129"/>
      <c r="POL215" s="129"/>
      <c r="POM215" s="129"/>
      <c r="PON215" s="129"/>
      <c r="POO215" s="129"/>
      <c r="POP215" s="129"/>
      <c r="POQ215" s="129"/>
      <c r="POR215" s="129"/>
      <c r="POS215" s="129"/>
      <c r="POT215" s="129"/>
      <c r="POU215" s="129"/>
      <c r="POV215" s="129"/>
      <c r="POW215" s="129"/>
      <c r="POX215" s="129"/>
      <c r="POY215" s="129"/>
      <c r="POZ215" s="129"/>
      <c r="PPA215" s="129"/>
      <c r="PPB215" s="129"/>
      <c r="PPC215" s="129"/>
      <c r="PPD215" s="129"/>
      <c r="PPE215" s="129"/>
      <c r="PPF215" s="129"/>
      <c r="PPG215" s="129"/>
      <c r="PPH215" s="129"/>
      <c r="PPI215" s="129"/>
      <c r="PPJ215" s="129"/>
      <c r="PPK215" s="129"/>
      <c r="PPL215" s="129"/>
      <c r="PPM215" s="129"/>
      <c r="PPN215" s="129"/>
      <c r="PPO215" s="129"/>
      <c r="PPP215" s="129"/>
      <c r="PPQ215" s="129"/>
      <c r="PPR215" s="129"/>
      <c r="PPS215" s="129"/>
      <c r="PPT215" s="129"/>
      <c r="PPU215" s="129"/>
      <c r="PPV215" s="129"/>
      <c r="PPW215" s="129"/>
      <c r="PPX215" s="129"/>
      <c r="PPY215" s="129"/>
      <c r="PPZ215" s="129"/>
      <c r="PQA215" s="129"/>
      <c r="PQB215" s="129"/>
      <c r="PQC215" s="129"/>
      <c r="PQD215" s="129"/>
      <c r="PQE215" s="129"/>
      <c r="PQF215" s="129"/>
      <c r="PQG215" s="129"/>
      <c r="PQH215" s="129"/>
      <c r="PQI215" s="129"/>
      <c r="PQJ215" s="129"/>
      <c r="PQK215" s="129"/>
      <c r="PQL215" s="129"/>
      <c r="PQM215" s="129"/>
      <c r="PQN215" s="129"/>
      <c r="PQO215" s="129"/>
      <c r="PQP215" s="129"/>
      <c r="PQQ215" s="129"/>
      <c r="PQR215" s="129"/>
      <c r="PQS215" s="129"/>
      <c r="PQT215" s="129"/>
      <c r="PQU215" s="129"/>
      <c r="PQV215" s="129"/>
      <c r="PQW215" s="129"/>
      <c r="PQX215" s="129"/>
      <c r="PQY215" s="129"/>
      <c r="PQZ215" s="129"/>
      <c r="PRA215" s="129"/>
      <c r="PRB215" s="129"/>
      <c r="PRC215" s="129"/>
      <c r="PRD215" s="129"/>
      <c r="PRE215" s="129"/>
      <c r="PRF215" s="129"/>
      <c r="PRG215" s="129"/>
      <c r="PRH215" s="129"/>
      <c r="PRI215" s="129"/>
      <c r="PRJ215" s="129"/>
      <c r="PRK215" s="129"/>
      <c r="PRL215" s="129"/>
      <c r="PRM215" s="129"/>
      <c r="PRN215" s="129"/>
      <c r="PRO215" s="129"/>
      <c r="PRP215" s="129"/>
      <c r="PRQ215" s="129"/>
      <c r="PRR215" s="129"/>
      <c r="PRS215" s="129"/>
      <c r="PRT215" s="129"/>
      <c r="PRU215" s="129"/>
      <c r="PRV215" s="129"/>
      <c r="PRW215" s="129"/>
      <c r="PRX215" s="129"/>
      <c r="PRY215" s="129"/>
      <c r="PRZ215" s="129"/>
      <c r="PSA215" s="129"/>
      <c r="PSB215" s="129"/>
      <c r="PSC215" s="129"/>
      <c r="PSD215" s="129"/>
      <c r="PSE215" s="129"/>
      <c r="PSF215" s="129"/>
      <c r="PSG215" s="129"/>
      <c r="PSH215" s="129"/>
      <c r="PSI215" s="129"/>
      <c r="PSJ215" s="129"/>
      <c r="PSK215" s="129"/>
      <c r="PSL215" s="129"/>
      <c r="PSM215" s="129"/>
      <c r="PSN215" s="129"/>
      <c r="PSO215" s="129"/>
      <c r="PSP215" s="129"/>
      <c r="PSQ215" s="129"/>
      <c r="PSR215" s="129"/>
      <c r="PSS215" s="129"/>
      <c r="PST215" s="129"/>
      <c r="PSU215" s="129"/>
      <c r="PSV215" s="129"/>
      <c r="PSW215" s="129"/>
      <c r="PSX215" s="129"/>
      <c r="PSY215" s="129"/>
      <c r="PSZ215" s="129"/>
      <c r="PTA215" s="129"/>
      <c r="PTB215" s="129"/>
      <c r="PTC215" s="129"/>
      <c r="PTD215" s="129"/>
      <c r="PTE215" s="129"/>
      <c r="PTF215" s="129"/>
      <c r="PTG215" s="129"/>
      <c r="PTH215" s="129"/>
      <c r="PTI215" s="129"/>
      <c r="PTJ215" s="129"/>
      <c r="PTK215" s="129"/>
      <c r="PTL215" s="129"/>
      <c r="PTM215" s="129"/>
      <c r="PTN215" s="129"/>
      <c r="PTO215" s="129"/>
      <c r="PTP215" s="129"/>
      <c r="PTQ215" s="129"/>
      <c r="PTR215" s="129"/>
      <c r="PTS215" s="129"/>
      <c r="PTT215" s="129"/>
      <c r="PTU215" s="129"/>
      <c r="PTV215" s="129"/>
      <c r="PTW215" s="129"/>
      <c r="PTX215" s="129"/>
      <c r="PTY215" s="129"/>
      <c r="PTZ215" s="129"/>
      <c r="PUA215" s="129"/>
      <c r="PUB215" s="129"/>
      <c r="PUC215" s="129"/>
      <c r="PUD215" s="129"/>
      <c r="PUE215" s="129"/>
      <c r="PUF215" s="129"/>
      <c r="PUG215" s="129"/>
      <c r="PUH215" s="129"/>
      <c r="PUI215" s="129"/>
      <c r="PUJ215" s="129"/>
      <c r="PUK215" s="129"/>
      <c r="PUL215" s="129"/>
      <c r="PUM215" s="129"/>
      <c r="PUN215" s="129"/>
      <c r="PUO215" s="129"/>
      <c r="PUP215" s="129"/>
      <c r="PUQ215" s="129"/>
      <c r="PUR215" s="129"/>
      <c r="PUS215" s="129"/>
      <c r="PUT215" s="129"/>
      <c r="PUU215" s="129"/>
      <c r="PUV215" s="129"/>
      <c r="PUW215" s="129"/>
      <c r="PUX215" s="129"/>
      <c r="PUY215" s="129"/>
      <c r="PUZ215" s="129"/>
      <c r="PVA215" s="129"/>
      <c r="PVB215" s="129"/>
      <c r="PVC215" s="129"/>
      <c r="PVD215" s="129"/>
      <c r="PVE215" s="129"/>
      <c r="PVF215" s="129"/>
      <c r="PVG215" s="129"/>
      <c r="PVH215" s="129"/>
      <c r="PVI215" s="129"/>
      <c r="PVJ215" s="129"/>
      <c r="PVK215" s="129"/>
      <c r="PVL215" s="129"/>
      <c r="PVM215" s="129"/>
      <c r="PVN215" s="129"/>
      <c r="PVO215" s="129"/>
      <c r="PVP215" s="129"/>
      <c r="PVQ215" s="129"/>
      <c r="PVR215" s="129"/>
      <c r="PVS215" s="129"/>
      <c r="PVT215" s="129"/>
      <c r="PVU215" s="129"/>
      <c r="PVV215" s="129"/>
      <c r="PVW215" s="129"/>
      <c r="PVX215" s="129"/>
      <c r="PVY215" s="129"/>
      <c r="PVZ215" s="129"/>
      <c r="PWA215" s="129"/>
      <c r="PWB215" s="129"/>
      <c r="PWC215" s="129"/>
      <c r="PWD215" s="129"/>
      <c r="PWE215" s="129"/>
      <c r="PWF215" s="129"/>
      <c r="PWG215" s="129"/>
      <c r="PWH215" s="129"/>
      <c r="PWI215" s="129"/>
      <c r="PWJ215" s="129"/>
      <c r="PWK215" s="129"/>
      <c r="PWL215" s="129"/>
      <c r="PWM215" s="129"/>
      <c r="PWN215" s="129"/>
      <c r="PWO215" s="129"/>
      <c r="PWP215" s="129"/>
      <c r="PWQ215" s="129"/>
      <c r="PWR215" s="129"/>
      <c r="PWS215" s="129"/>
      <c r="PWT215" s="129"/>
      <c r="PWU215" s="129"/>
      <c r="PWV215" s="129"/>
      <c r="PWW215" s="129"/>
      <c r="PWX215" s="129"/>
      <c r="PWY215" s="129"/>
      <c r="PWZ215" s="129"/>
      <c r="PXA215" s="129"/>
      <c r="PXB215" s="129"/>
      <c r="PXC215" s="129"/>
      <c r="PXD215" s="129"/>
      <c r="PXE215" s="129"/>
      <c r="PXF215" s="129"/>
      <c r="PXG215" s="129"/>
      <c r="PXH215" s="129"/>
      <c r="PXI215" s="129"/>
      <c r="PXJ215" s="129"/>
      <c r="PXK215" s="129"/>
      <c r="PXL215" s="129"/>
      <c r="PXM215" s="129"/>
      <c r="PXN215" s="129"/>
      <c r="PXO215" s="129"/>
      <c r="PXP215" s="129"/>
      <c r="PXQ215" s="129"/>
      <c r="PXR215" s="129"/>
      <c r="PXS215" s="129"/>
      <c r="PXT215" s="129"/>
      <c r="PXU215" s="129"/>
      <c r="PXV215" s="129"/>
      <c r="PXW215" s="129"/>
      <c r="PXX215" s="129"/>
      <c r="PXY215" s="129"/>
      <c r="PXZ215" s="129"/>
      <c r="PYA215" s="129"/>
      <c r="PYB215" s="129"/>
      <c r="PYC215" s="129"/>
      <c r="PYD215" s="129"/>
      <c r="PYE215" s="129"/>
      <c r="PYF215" s="129"/>
      <c r="PYG215" s="129"/>
      <c r="PYH215" s="129"/>
      <c r="PYI215" s="129"/>
      <c r="PYJ215" s="129"/>
      <c r="PYK215" s="129"/>
      <c r="PYL215" s="129"/>
      <c r="PYM215" s="129"/>
      <c r="PYN215" s="129"/>
      <c r="PYO215" s="129"/>
      <c r="PYP215" s="129"/>
      <c r="PYQ215" s="129"/>
      <c r="PYR215" s="129"/>
      <c r="PYS215" s="129"/>
      <c r="PYT215" s="129"/>
      <c r="PYU215" s="129"/>
      <c r="PYV215" s="129"/>
      <c r="PYW215" s="129"/>
      <c r="PYX215" s="129"/>
      <c r="PYY215" s="129"/>
      <c r="PYZ215" s="129"/>
      <c r="PZA215" s="129"/>
      <c r="PZB215" s="129"/>
      <c r="PZC215" s="129"/>
      <c r="PZD215" s="129"/>
      <c r="PZE215" s="129"/>
      <c r="PZF215" s="129"/>
      <c r="PZG215" s="129"/>
      <c r="PZH215" s="129"/>
      <c r="PZI215" s="129"/>
      <c r="PZJ215" s="129"/>
      <c r="PZK215" s="129"/>
      <c r="PZL215" s="129"/>
      <c r="PZM215" s="129"/>
      <c r="PZN215" s="129"/>
      <c r="PZO215" s="129"/>
      <c r="PZP215" s="129"/>
      <c r="PZQ215" s="129"/>
      <c r="PZR215" s="129"/>
      <c r="PZS215" s="129"/>
      <c r="PZT215" s="129"/>
      <c r="PZU215" s="129"/>
      <c r="PZV215" s="129"/>
      <c r="PZW215" s="129"/>
      <c r="PZX215" s="129"/>
      <c r="PZY215" s="129"/>
      <c r="PZZ215" s="129"/>
      <c r="QAA215" s="129"/>
      <c r="QAB215" s="129"/>
      <c r="QAC215" s="129"/>
      <c r="QAD215" s="129"/>
      <c r="QAE215" s="129"/>
      <c r="QAF215" s="129"/>
      <c r="QAG215" s="129"/>
      <c r="QAH215" s="129"/>
      <c r="QAI215" s="129"/>
      <c r="QAJ215" s="129"/>
      <c r="QAK215" s="129"/>
      <c r="QAL215" s="129"/>
      <c r="QAM215" s="129"/>
      <c r="QAN215" s="129"/>
      <c r="QAO215" s="129"/>
      <c r="QAP215" s="129"/>
      <c r="QAQ215" s="129"/>
      <c r="QAR215" s="129"/>
      <c r="QAS215" s="129"/>
      <c r="QAT215" s="129"/>
      <c r="QAU215" s="129"/>
      <c r="QAV215" s="129"/>
      <c r="QAW215" s="129"/>
      <c r="QAX215" s="129"/>
      <c r="QAY215" s="129"/>
      <c r="QAZ215" s="129"/>
      <c r="QBA215" s="129"/>
      <c r="QBB215" s="129"/>
      <c r="QBC215" s="129"/>
      <c r="QBD215" s="129"/>
      <c r="QBE215" s="129"/>
      <c r="QBF215" s="129"/>
      <c r="QBG215" s="129"/>
      <c r="QBH215" s="129"/>
      <c r="QBI215" s="129"/>
      <c r="QBJ215" s="129"/>
      <c r="QBK215" s="129"/>
      <c r="QBL215" s="129"/>
      <c r="QBM215" s="129"/>
      <c r="QBN215" s="129"/>
      <c r="QBO215" s="129"/>
      <c r="QBP215" s="129"/>
      <c r="QBQ215" s="129"/>
      <c r="QBR215" s="129"/>
      <c r="QBS215" s="129"/>
      <c r="QBT215" s="129"/>
      <c r="QBU215" s="129"/>
      <c r="QBV215" s="129"/>
      <c r="QBW215" s="129"/>
      <c r="QBX215" s="129"/>
      <c r="QBY215" s="129"/>
      <c r="QBZ215" s="129"/>
      <c r="QCA215" s="129"/>
      <c r="QCB215" s="129"/>
      <c r="QCC215" s="129"/>
      <c r="QCD215" s="129"/>
      <c r="QCE215" s="129"/>
      <c r="QCF215" s="129"/>
      <c r="QCG215" s="129"/>
      <c r="QCH215" s="129"/>
      <c r="QCI215" s="129"/>
      <c r="QCJ215" s="129"/>
      <c r="QCK215" s="129"/>
      <c r="QCL215" s="129"/>
      <c r="QCM215" s="129"/>
      <c r="QCN215" s="129"/>
      <c r="QCO215" s="129"/>
      <c r="QCP215" s="129"/>
      <c r="QCQ215" s="129"/>
      <c r="QCR215" s="129"/>
      <c r="QCS215" s="129"/>
      <c r="QCT215" s="129"/>
      <c r="QCU215" s="129"/>
      <c r="QCV215" s="129"/>
      <c r="QCW215" s="129"/>
      <c r="QCX215" s="129"/>
      <c r="QCY215" s="129"/>
      <c r="QCZ215" s="129"/>
      <c r="QDA215" s="129"/>
      <c r="QDB215" s="129"/>
      <c r="QDC215" s="129"/>
      <c r="QDD215" s="129"/>
      <c r="QDE215" s="129"/>
      <c r="QDF215" s="129"/>
      <c r="QDG215" s="129"/>
      <c r="QDH215" s="129"/>
      <c r="QDI215" s="129"/>
      <c r="QDJ215" s="129"/>
      <c r="QDK215" s="129"/>
      <c r="QDL215" s="129"/>
      <c r="QDM215" s="129"/>
      <c r="QDN215" s="129"/>
      <c r="QDO215" s="129"/>
      <c r="QDP215" s="129"/>
      <c r="QDQ215" s="129"/>
      <c r="QDR215" s="129"/>
      <c r="QDS215" s="129"/>
      <c r="QDT215" s="129"/>
      <c r="QDU215" s="129"/>
      <c r="QDV215" s="129"/>
      <c r="QDW215" s="129"/>
      <c r="QDX215" s="129"/>
      <c r="QDY215" s="129"/>
      <c r="QDZ215" s="129"/>
      <c r="QEA215" s="129"/>
      <c r="QEB215" s="129"/>
      <c r="QEC215" s="129"/>
      <c r="QED215" s="129"/>
      <c r="QEE215" s="129"/>
      <c r="QEF215" s="129"/>
      <c r="QEG215" s="129"/>
      <c r="QEH215" s="129"/>
      <c r="QEI215" s="129"/>
      <c r="QEJ215" s="129"/>
      <c r="QEK215" s="129"/>
      <c r="QEL215" s="129"/>
      <c r="QEM215" s="129"/>
      <c r="QEN215" s="129"/>
      <c r="QEO215" s="129"/>
      <c r="QEP215" s="129"/>
      <c r="QEQ215" s="129"/>
      <c r="QER215" s="129"/>
      <c r="QES215" s="129"/>
      <c r="QET215" s="129"/>
      <c r="QEU215" s="129"/>
      <c r="QEV215" s="129"/>
      <c r="QEW215" s="129"/>
      <c r="QEX215" s="129"/>
      <c r="QEY215" s="129"/>
      <c r="QEZ215" s="129"/>
      <c r="QFA215" s="129"/>
      <c r="QFB215" s="129"/>
      <c r="QFC215" s="129"/>
      <c r="QFD215" s="129"/>
      <c r="QFE215" s="129"/>
      <c r="QFF215" s="129"/>
      <c r="QFG215" s="129"/>
      <c r="QFH215" s="129"/>
      <c r="QFI215" s="129"/>
      <c r="QFJ215" s="129"/>
      <c r="QFK215" s="129"/>
      <c r="QFL215" s="129"/>
      <c r="QFM215" s="129"/>
      <c r="QFN215" s="129"/>
      <c r="QFO215" s="129"/>
      <c r="QFP215" s="129"/>
      <c r="QFQ215" s="129"/>
      <c r="QFR215" s="129"/>
      <c r="QFS215" s="129"/>
      <c r="QFT215" s="129"/>
      <c r="QFU215" s="129"/>
      <c r="QFV215" s="129"/>
      <c r="QFW215" s="129"/>
      <c r="QFX215" s="129"/>
      <c r="QFY215" s="129"/>
      <c r="QFZ215" s="129"/>
      <c r="QGA215" s="129"/>
      <c r="QGB215" s="129"/>
      <c r="QGC215" s="129"/>
      <c r="QGD215" s="129"/>
      <c r="QGE215" s="129"/>
      <c r="QGF215" s="129"/>
      <c r="QGG215" s="129"/>
      <c r="QGH215" s="129"/>
      <c r="QGI215" s="129"/>
      <c r="QGJ215" s="129"/>
      <c r="QGK215" s="129"/>
      <c r="QGL215" s="129"/>
      <c r="QGM215" s="129"/>
      <c r="QGN215" s="129"/>
      <c r="QGO215" s="129"/>
      <c r="QGP215" s="129"/>
      <c r="QGQ215" s="129"/>
      <c r="QGR215" s="129"/>
      <c r="QGS215" s="129"/>
      <c r="QGT215" s="129"/>
      <c r="QGU215" s="129"/>
      <c r="QGV215" s="129"/>
      <c r="QGW215" s="129"/>
      <c r="QGX215" s="129"/>
      <c r="QGY215" s="129"/>
      <c r="QGZ215" s="129"/>
      <c r="QHA215" s="129"/>
      <c r="QHB215" s="129"/>
      <c r="QHC215" s="129"/>
      <c r="QHD215" s="129"/>
      <c r="QHE215" s="129"/>
      <c r="QHF215" s="129"/>
      <c r="QHG215" s="129"/>
      <c r="QHH215" s="129"/>
      <c r="QHI215" s="129"/>
      <c r="QHJ215" s="129"/>
      <c r="QHK215" s="129"/>
      <c r="QHL215" s="129"/>
      <c r="QHM215" s="129"/>
      <c r="QHN215" s="129"/>
      <c r="QHO215" s="129"/>
      <c r="QHP215" s="129"/>
      <c r="QHQ215" s="129"/>
      <c r="QHR215" s="129"/>
      <c r="QHS215" s="129"/>
      <c r="QHT215" s="129"/>
      <c r="QHU215" s="129"/>
      <c r="QHV215" s="129"/>
      <c r="QHW215" s="129"/>
      <c r="QHX215" s="129"/>
      <c r="QHY215" s="129"/>
      <c r="QHZ215" s="129"/>
      <c r="QIA215" s="129"/>
      <c r="QIB215" s="129"/>
      <c r="QIC215" s="129"/>
      <c r="QID215" s="129"/>
      <c r="QIE215" s="129"/>
      <c r="QIF215" s="129"/>
      <c r="QIG215" s="129"/>
      <c r="QIH215" s="129"/>
      <c r="QII215" s="129"/>
      <c r="QIJ215" s="129"/>
      <c r="QIK215" s="129"/>
      <c r="QIL215" s="129"/>
      <c r="QIM215" s="129"/>
      <c r="QIN215" s="129"/>
      <c r="QIO215" s="129"/>
      <c r="QIP215" s="129"/>
      <c r="QIQ215" s="129"/>
      <c r="QIR215" s="129"/>
      <c r="QIS215" s="129"/>
      <c r="QIT215" s="129"/>
      <c r="QIU215" s="129"/>
      <c r="QIV215" s="129"/>
      <c r="QIW215" s="129"/>
      <c r="QIX215" s="129"/>
      <c r="QIY215" s="129"/>
      <c r="QIZ215" s="129"/>
      <c r="QJA215" s="129"/>
      <c r="QJB215" s="129"/>
      <c r="QJC215" s="129"/>
      <c r="QJD215" s="129"/>
      <c r="QJE215" s="129"/>
      <c r="QJF215" s="129"/>
      <c r="QJG215" s="129"/>
      <c r="QJH215" s="129"/>
      <c r="QJI215" s="129"/>
      <c r="QJJ215" s="129"/>
      <c r="QJK215" s="129"/>
      <c r="QJL215" s="129"/>
      <c r="QJM215" s="129"/>
      <c r="QJN215" s="129"/>
      <c r="QJO215" s="129"/>
      <c r="QJP215" s="129"/>
      <c r="QJQ215" s="129"/>
      <c r="QJR215" s="129"/>
      <c r="QJS215" s="129"/>
      <c r="QJT215" s="129"/>
      <c r="QJU215" s="129"/>
      <c r="QJV215" s="129"/>
      <c r="QJW215" s="129"/>
      <c r="QJX215" s="129"/>
      <c r="QJY215" s="129"/>
      <c r="QJZ215" s="129"/>
      <c r="QKA215" s="129"/>
      <c r="QKB215" s="129"/>
      <c r="QKC215" s="129"/>
      <c r="QKD215" s="129"/>
      <c r="QKE215" s="129"/>
      <c r="QKF215" s="129"/>
      <c r="QKG215" s="129"/>
      <c r="QKH215" s="129"/>
      <c r="QKI215" s="129"/>
      <c r="QKJ215" s="129"/>
      <c r="QKK215" s="129"/>
      <c r="QKL215" s="129"/>
      <c r="QKM215" s="129"/>
      <c r="QKN215" s="129"/>
      <c r="QKO215" s="129"/>
      <c r="QKP215" s="129"/>
      <c r="QKQ215" s="129"/>
      <c r="QKR215" s="129"/>
      <c r="QKS215" s="129"/>
      <c r="QKT215" s="129"/>
      <c r="QKU215" s="129"/>
      <c r="QKV215" s="129"/>
      <c r="QKW215" s="129"/>
      <c r="QKX215" s="129"/>
      <c r="QKY215" s="129"/>
      <c r="QKZ215" s="129"/>
      <c r="QLA215" s="129"/>
      <c r="QLB215" s="129"/>
      <c r="QLC215" s="129"/>
      <c r="QLD215" s="129"/>
      <c r="QLE215" s="129"/>
      <c r="QLF215" s="129"/>
      <c r="QLG215" s="129"/>
      <c r="QLH215" s="129"/>
      <c r="QLI215" s="129"/>
      <c r="QLJ215" s="129"/>
      <c r="QLK215" s="129"/>
      <c r="QLL215" s="129"/>
      <c r="QLM215" s="129"/>
      <c r="QLN215" s="129"/>
      <c r="QLO215" s="129"/>
      <c r="QLP215" s="129"/>
      <c r="QLQ215" s="129"/>
      <c r="QLR215" s="129"/>
      <c r="QLS215" s="129"/>
      <c r="QLT215" s="129"/>
      <c r="QLU215" s="129"/>
      <c r="QLV215" s="129"/>
      <c r="QLW215" s="129"/>
      <c r="QLX215" s="129"/>
      <c r="QLY215" s="129"/>
      <c r="QLZ215" s="129"/>
      <c r="QMA215" s="129"/>
      <c r="QMB215" s="129"/>
      <c r="QMC215" s="129"/>
      <c r="QMD215" s="129"/>
      <c r="QME215" s="129"/>
      <c r="QMF215" s="129"/>
      <c r="QMG215" s="129"/>
      <c r="QMH215" s="129"/>
      <c r="QMI215" s="129"/>
      <c r="QMJ215" s="129"/>
      <c r="QMK215" s="129"/>
      <c r="QML215" s="129"/>
      <c r="QMM215" s="129"/>
      <c r="QMN215" s="129"/>
      <c r="QMO215" s="129"/>
      <c r="QMP215" s="129"/>
      <c r="QMQ215" s="129"/>
      <c r="QMR215" s="129"/>
      <c r="QMS215" s="129"/>
      <c r="QMT215" s="129"/>
      <c r="QMU215" s="129"/>
      <c r="QMV215" s="129"/>
      <c r="QMW215" s="129"/>
      <c r="QMX215" s="129"/>
      <c r="QMY215" s="129"/>
      <c r="QMZ215" s="129"/>
      <c r="QNA215" s="129"/>
      <c r="QNB215" s="129"/>
      <c r="QNC215" s="129"/>
      <c r="QND215" s="129"/>
      <c r="QNE215" s="129"/>
      <c r="QNF215" s="129"/>
      <c r="QNG215" s="129"/>
      <c r="QNH215" s="129"/>
      <c r="QNI215" s="129"/>
      <c r="QNJ215" s="129"/>
      <c r="QNK215" s="129"/>
      <c r="QNL215" s="129"/>
      <c r="QNM215" s="129"/>
      <c r="QNN215" s="129"/>
      <c r="QNO215" s="129"/>
      <c r="QNP215" s="129"/>
      <c r="QNQ215" s="129"/>
      <c r="QNR215" s="129"/>
      <c r="QNS215" s="129"/>
      <c r="QNT215" s="129"/>
      <c r="QNU215" s="129"/>
      <c r="QNV215" s="129"/>
      <c r="QNW215" s="129"/>
      <c r="QNX215" s="129"/>
      <c r="QNY215" s="129"/>
      <c r="QNZ215" s="129"/>
      <c r="QOA215" s="129"/>
      <c r="QOB215" s="129"/>
      <c r="QOC215" s="129"/>
      <c r="QOD215" s="129"/>
      <c r="QOE215" s="129"/>
      <c r="QOF215" s="129"/>
      <c r="QOG215" s="129"/>
      <c r="QOH215" s="129"/>
      <c r="QOI215" s="129"/>
      <c r="QOJ215" s="129"/>
      <c r="QOK215" s="129"/>
      <c r="QOL215" s="129"/>
      <c r="QOM215" s="129"/>
      <c r="QON215" s="129"/>
      <c r="QOO215" s="129"/>
      <c r="QOP215" s="129"/>
      <c r="QOQ215" s="129"/>
      <c r="QOR215" s="129"/>
      <c r="QOS215" s="129"/>
      <c r="QOT215" s="129"/>
      <c r="QOU215" s="129"/>
      <c r="QOV215" s="129"/>
      <c r="QOW215" s="129"/>
      <c r="QOX215" s="129"/>
      <c r="QOY215" s="129"/>
      <c r="QOZ215" s="129"/>
      <c r="QPA215" s="129"/>
      <c r="QPB215" s="129"/>
      <c r="QPC215" s="129"/>
      <c r="QPD215" s="129"/>
      <c r="QPE215" s="129"/>
      <c r="QPF215" s="129"/>
      <c r="QPG215" s="129"/>
      <c r="QPH215" s="129"/>
      <c r="QPI215" s="129"/>
      <c r="QPJ215" s="129"/>
      <c r="QPK215" s="129"/>
      <c r="QPL215" s="129"/>
      <c r="QPM215" s="129"/>
      <c r="QPN215" s="129"/>
      <c r="QPO215" s="129"/>
      <c r="QPP215" s="129"/>
      <c r="QPQ215" s="129"/>
      <c r="QPR215" s="129"/>
      <c r="QPS215" s="129"/>
      <c r="QPT215" s="129"/>
      <c r="QPU215" s="129"/>
      <c r="QPV215" s="129"/>
      <c r="QPW215" s="129"/>
      <c r="QPX215" s="129"/>
      <c r="QPY215" s="129"/>
      <c r="QPZ215" s="129"/>
      <c r="QQA215" s="129"/>
      <c r="QQB215" s="129"/>
      <c r="QQC215" s="129"/>
      <c r="QQD215" s="129"/>
      <c r="QQE215" s="129"/>
      <c r="QQF215" s="129"/>
      <c r="QQG215" s="129"/>
      <c r="QQH215" s="129"/>
      <c r="QQI215" s="129"/>
      <c r="QQJ215" s="129"/>
      <c r="QQK215" s="129"/>
      <c r="QQL215" s="129"/>
      <c r="QQM215" s="129"/>
      <c r="QQN215" s="129"/>
      <c r="QQO215" s="129"/>
      <c r="QQP215" s="129"/>
      <c r="QQQ215" s="129"/>
      <c r="QQR215" s="129"/>
      <c r="QQS215" s="129"/>
      <c r="QQT215" s="129"/>
      <c r="QQU215" s="129"/>
      <c r="QQV215" s="129"/>
      <c r="QQW215" s="129"/>
      <c r="QQX215" s="129"/>
      <c r="QQY215" s="129"/>
      <c r="QQZ215" s="129"/>
      <c r="QRA215" s="129"/>
      <c r="QRB215" s="129"/>
      <c r="QRC215" s="129"/>
      <c r="QRD215" s="129"/>
      <c r="QRE215" s="129"/>
      <c r="QRF215" s="129"/>
      <c r="QRG215" s="129"/>
      <c r="QRH215" s="129"/>
      <c r="QRI215" s="129"/>
      <c r="QRJ215" s="129"/>
      <c r="QRK215" s="129"/>
      <c r="QRL215" s="129"/>
      <c r="QRM215" s="129"/>
      <c r="QRN215" s="129"/>
      <c r="QRO215" s="129"/>
      <c r="QRP215" s="129"/>
      <c r="QRQ215" s="129"/>
      <c r="QRR215" s="129"/>
      <c r="QRS215" s="129"/>
      <c r="QRT215" s="129"/>
      <c r="QRU215" s="129"/>
      <c r="QRV215" s="129"/>
      <c r="QRW215" s="129"/>
      <c r="QRX215" s="129"/>
      <c r="QRY215" s="129"/>
      <c r="QRZ215" s="129"/>
      <c r="QSA215" s="129"/>
      <c r="QSB215" s="129"/>
      <c r="QSC215" s="129"/>
      <c r="QSD215" s="129"/>
      <c r="QSE215" s="129"/>
      <c r="QSF215" s="129"/>
      <c r="QSG215" s="129"/>
      <c r="QSH215" s="129"/>
      <c r="QSI215" s="129"/>
      <c r="QSJ215" s="129"/>
      <c r="QSK215" s="129"/>
      <c r="QSL215" s="129"/>
      <c r="QSM215" s="129"/>
      <c r="QSN215" s="129"/>
      <c r="QSO215" s="129"/>
      <c r="QSP215" s="129"/>
      <c r="QSQ215" s="129"/>
      <c r="QSR215" s="129"/>
      <c r="QSS215" s="129"/>
      <c r="QST215" s="129"/>
      <c r="QSU215" s="129"/>
      <c r="QSV215" s="129"/>
      <c r="QSW215" s="129"/>
      <c r="QSX215" s="129"/>
      <c r="QSY215" s="129"/>
      <c r="QSZ215" s="129"/>
      <c r="QTA215" s="129"/>
      <c r="QTB215" s="129"/>
      <c r="QTC215" s="129"/>
      <c r="QTD215" s="129"/>
      <c r="QTE215" s="129"/>
      <c r="QTF215" s="129"/>
      <c r="QTG215" s="129"/>
      <c r="QTH215" s="129"/>
      <c r="QTI215" s="129"/>
      <c r="QTJ215" s="129"/>
      <c r="QTK215" s="129"/>
      <c r="QTL215" s="129"/>
      <c r="QTM215" s="129"/>
      <c r="QTN215" s="129"/>
      <c r="QTO215" s="129"/>
      <c r="QTP215" s="129"/>
      <c r="QTQ215" s="129"/>
      <c r="QTR215" s="129"/>
      <c r="QTS215" s="129"/>
      <c r="QTT215" s="129"/>
      <c r="QTU215" s="129"/>
      <c r="QTV215" s="129"/>
      <c r="QTW215" s="129"/>
      <c r="QTX215" s="129"/>
      <c r="QTY215" s="129"/>
      <c r="QTZ215" s="129"/>
      <c r="QUA215" s="129"/>
      <c r="QUB215" s="129"/>
      <c r="QUC215" s="129"/>
      <c r="QUD215" s="129"/>
      <c r="QUE215" s="129"/>
      <c r="QUF215" s="129"/>
      <c r="QUG215" s="129"/>
      <c r="QUH215" s="129"/>
      <c r="QUI215" s="129"/>
      <c r="QUJ215" s="129"/>
      <c r="QUK215" s="129"/>
      <c r="QUL215" s="129"/>
      <c r="QUM215" s="129"/>
      <c r="QUN215" s="129"/>
      <c r="QUO215" s="129"/>
      <c r="QUP215" s="129"/>
      <c r="QUQ215" s="129"/>
      <c r="QUR215" s="129"/>
      <c r="QUS215" s="129"/>
      <c r="QUT215" s="129"/>
      <c r="QUU215" s="129"/>
      <c r="QUV215" s="129"/>
      <c r="QUW215" s="129"/>
      <c r="QUX215" s="129"/>
      <c r="QUY215" s="129"/>
      <c r="QUZ215" s="129"/>
      <c r="QVA215" s="129"/>
      <c r="QVB215" s="129"/>
      <c r="QVC215" s="129"/>
      <c r="QVD215" s="129"/>
      <c r="QVE215" s="129"/>
      <c r="QVF215" s="129"/>
      <c r="QVG215" s="129"/>
      <c r="QVH215" s="129"/>
      <c r="QVI215" s="129"/>
      <c r="QVJ215" s="129"/>
      <c r="QVK215" s="129"/>
      <c r="QVL215" s="129"/>
      <c r="QVM215" s="129"/>
      <c r="QVN215" s="129"/>
      <c r="QVO215" s="129"/>
      <c r="QVP215" s="129"/>
      <c r="QVQ215" s="129"/>
      <c r="QVR215" s="129"/>
      <c r="QVS215" s="129"/>
      <c r="QVT215" s="129"/>
      <c r="QVU215" s="129"/>
      <c r="QVV215" s="129"/>
      <c r="QVW215" s="129"/>
      <c r="QVX215" s="129"/>
      <c r="QVY215" s="129"/>
      <c r="QVZ215" s="129"/>
      <c r="QWA215" s="129"/>
      <c r="QWB215" s="129"/>
      <c r="QWC215" s="129"/>
      <c r="QWD215" s="129"/>
      <c r="QWE215" s="129"/>
      <c r="QWF215" s="129"/>
      <c r="QWG215" s="129"/>
      <c r="QWH215" s="129"/>
      <c r="QWI215" s="129"/>
      <c r="QWJ215" s="129"/>
      <c r="QWK215" s="129"/>
      <c r="QWL215" s="129"/>
      <c r="QWM215" s="129"/>
      <c r="QWN215" s="129"/>
      <c r="QWO215" s="129"/>
      <c r="QWP215" s="129"/>
      <c r="QWQ215" s="129"/>
      <c r="QWR215" s="129"/>
      <c r="QWS215" s="129"/>
      <c r="QWT215" s="129"/>
      <c r="QWU215" s="129"/>
      <c r="QWV215" s="129"/>
      <c r="QWW215" s="129"/>
      <c r="QWX215" s="129"/>
      <c r="QWY215" s="129"/>
      <c r="QWZ215" s="129"/>
      <c r="QXA215" s="129"/>
      <c r="QXB215" s="129"/>
      <c r="QXC215" s="129"/>
      <c r="QXD215" s="129"/>
      <c r="QXE215" s="129"/>
      <c r="QXF215" s="129"/>
      <c r="QXG215" s="129"/>
      <c r="QXH215" s="129"/>
      <c r="QXI215" s="129"/>
      <c r="QXJ215" s="129"/>
      <c r="QXK215" s="129"/>
      <c r="QXL215" s="129"/>
      <c r="QXM215" s="129"/>
      <c r="QXN215" s="129"/>
      <c r="QXO215" s="129"/>
      <c r="QXP215" s="129"/>
      <c r="QXQ215" s="129"/>
      <c r="QXR215" s="129"/>
      <c r="QXS215" s="129"/>
      <c r="QXT215" s="129"/>
      <c r="QXU215" s="129"/>
      <c r="QXV215" s="129"/>
      <c r="QXW215" s="129"/>
      <c r="QXX215" s="129"/>
      <c r="QXY215" s="129"/>
      <c r="QXZ215" s="129"/>
      <c r="QYA215" s="129"/>
      <c r="QYB215" s="129"/>
      <c r="QYC215" s="129"/>
      <c r="QYD215" s="129"/>
      <c r="QYE215" s="129"/>
      <c r="QYF215" s="129"/>
      <c r="QYG215" s="129"/>
      <c r="QYH215" s="129"/>
      <c r="QYI215" s="129"/>
      <c r="QYJ215" s="129"/>
      <c r="QYK215" s="129"/>
      <c r="QYL215" s="129"/>
      <c r="QYM215" s="129"/>
      <c r="QYN215" s="129"/>
      <c r="QYO215" s="129"/>
      <c r="QYP215" s="129"/>
      <c r="QYQ215" s="129"/>
      <c r="QYR215" s="129"/>
      <c r="QYS215" s="129"/>
      <c r="QYT215" s="129"/>
      <c r="QYU215" s="129"/>
      <c r="QYV215" s="129"/>
      <c r="QYW215" s="129"/>
      <c r="QYX215" s="129"/>
      <c r="QYY215" s="129"/>
      <c r="QYZ215" s="129"/>
      <c r="QZA215" s="129"/>
      <c r="QZB215" s="129"/>
      <c r="QZC215" s="129"/>
      <c r="QZD215" s="129"/>
      <c r="QZE215" s="129"/>
      <c r="QZF215" s="129"/>
      <c r="QZG215" s="129"/>
      <c r="QZH215" s="129"/>
      <c r="QZI215" s="129"/>
      <c r="QZJ215" s="129"/>
      <c r="QZK215" s="129"/>
      <c r="QZL215" s="129"/>
      <c r="QZM215" s="129"/>
      <c r="QZN215" s="129"/>
      <c r="QZO215" s="129"/>
      <c r="QZP215" s="129"/>
      <c r="QZQ215" s="129"/>
      <c r="QZR215" s="129"/>
      <c r="QZS215" s="129"/>
      <c r="QZT215" s="129"/>
      <c r="QZU215" s="129"/>
      <c r="QZV215" s="129"/>
      <c r="QZW215" s="129"/>
      <c r="QZX215" s="129"/>
      <c r="QZY215" s="129"/>
      <c r="QZZ215" s="129"/>
      <c r="RAA215" s="129"/>
      <c r="RAB215" s="129"/>
      <c r="RAC215" s="129"/>
      <c r="RAD215" s="129"/>
      <c r="RAE215" s="129"/>
      <c r="RAF215" s="129"/>
      <c r="RAG215" s="129"/>
      <c r="RAH215" s="129"/>
      <c r="RAI215" s="129"/>
      <c r="RAJ215" s="129"/>
      <c r="RAK215" s="129"/>
      <c r="RAL215" s="129"/>
      <c r="RAM215" s="129"/>
      <c r="RAN215" s="129"/>
      <c r="RAO215" s="129"/>
      <c r="RAP215" s="129"/>
      <c r="RAQ215" s="129"/>
      <c r="RAR215" s="129"/>
      <c r="RAS215" s="129"/>
      <c r="RAT215" s="129"/>
      <c r="RAU215" s="129"/>
      <c r="RAV215" s="129"/>
      <c r="RAW215" s="129"/>
      <c r="RAX215" s="129"/>
      <c r="RAY215" s="129"/>
      <c r="RAZ215" s="129"/>
      <c r="RBA215" s="129"/>
      <c r="RBB215" s="129"/>
      <c r="RBC215" s="129"/>
      <c r="RBD215" s="129"/>
      <c r="RBE215" s="129"/>
      <c r="RBF215" s="129"/>
      <c r="RBG215" s="129"/>
      <c r="RBH215" s="129"/>
      <c r="RBI215" s="129"/>
      <c r="RBJ215" s="129"/>
      <c r="RBK215" s="129"/>
      <c r="RBL215" s="129"/>
      <c r="RBM215" s="129"/>
      <c r="RBN215" s="129"/>
      <c r="RBO215" s="129"/>
      <c r="RBP215" s="129"/>
      <c r="RBQ215" s="129"/>
      <c r="RBR215" s="129"/>
      <c r="RBS215" s="129"/>
      <c r="RBT215" s="129"/>
      <c r="RBU215" s="129"/>
      <c r="RBV215" s="129"/>
      <c r="RBW215" s="129"/>
      <c r="RBX215" s="129"/>
      <c r="RBY215" s="129"/>
      <c r="RBZ215" s="129"/>
      <c r="RCA215" s="129"/>
      <c r="RCB215" s="129"/>
      <c r="RCC215" s="129"/>
      <c r="RCD215" s="129"/>
      <c r="RCE215" s="129"/>
      <c r="RCF215" s="129"/>
      <c r="RCG215" s="129"/>
      <c r="RCH215" s="129"/>
      <c r="RCI215" s="129"/>
      <c r="RCJ215" s="129"/>
      <c r="RCK215" s="129"/>
      <c r="RCL215" s="129"/>
      <c r="RCM215" s="129"/>
      <c r="RCN215" s="129"/>
      <c r="RCO215" s="129"/>
      <c r="RCP215" s="129"/>
      <c r="RCQ215" s="129"/>
      <c r="RCR215" s="129"/>
      <c r="RCS215" s="129"/>
      <c r="RCT215" s="129"/>
      <c r="RCU215" s="129"/>
      <c r="RCV215" s="129"/>
      <c r="RCW215" s="129"/>
      <c r="RCX215" s="129"/>
      <c r="RCY215" s="129"/>
      <c r="RCZ215" s="129"/>
      <c r="RDA215" s="129"/>
      <c r="RDB215" s="129"/>
      <c r="RDC215" s="129"/>
      <c r="RDD215" s="129"/>
      <c r="RDE215" s="129"/>
      <c r="RDF215" s="129"/>
      <c r="RDG215" s="129"/>
      <c r="RDH215" s="129"/>
      <c r="RDI215" s="129"/>
      <c r="RDJ215" s="129"/>
      <c r="RDK215" s="129"/>
      <c r="RDL215" s="129"/>
      <c r="RDM215" s="129"/>
      <c r="RDN215" s="129"/>
      <c r="RDO215" s="129"/>
      <c r="RDP215" s="129"/>
      <c r="RDQ215" s="129"/>
      <c r="RDR215" s="129"/>
      <c r="RDS215" s="129"/>
      <c r="RDT215" s="129"/>
      <c r="RDU215" s="129"/>
      <c r="RDV215" s="129"/>
      <c r="RDW215" s="129"/>
      <c r="RDX215" s="129"/>
      <c r="RDY215" s="129"/>
      <c r="RDZ215" s="129"/>
      <c r="REA215" s="129"/>
      <c r="REB215" s="129"/>
      <c r="REC215" s="129"/>
      <c r="RED215" s="129"/>
      <c r="REE215" s="129"/>
      <c r="REF215" s="129"/>
      <c r="REG215" s="129"/>
      <c r="REH215" s="129"/>
      <c r="REI215" s="129"/>
      <c r="REJ215" s="129"/>
      <c r="REK215" s="129"/>
      <c r="REL215" s="129"/>
      <c r="REM215" s="129"/>
      <c r="REN215" s="129"/>
      <c r="REO215" s="129"/>
      <c r="REP215" s="129"/>
      <c r="REQ215" s="129"/>
      <c r="RER215" s="129"/>
      <c r="RES215" s="129"/>
      <c r="RET215" s="129"/>
      <c r="REU215" s="129"/>
      <c r="REV215" s="129"/>
      <c r="REW215" s="129"/>
      <c r="REX215" s="129"/>
      <c r="REY215" s="129"/>
      <c r="REZ215" s="129"/>
      <c r="RFA215" s="129"/>
      <c r="RFB215" s="129"/>
      <c r="RFC215" s="129"/>
      <c r="RFD215" s="129"/>
      <c r="RFE215" s="129"/>
      <c r="RFF215" s="129"/>
      <c r="RFG215" s="129"/>
      <c r="RFH215" s="129"/>
      <c r="RFI215" s="129"/>
      <c r="RFJ215" s="129"/>
      <c r="RFK215" s="129"/>
      <c r="RFL215" s="129"/>
      <c r="RFM215" s="129"/>
      <c r="RFN215" s="129"/>
      <c r="RFO215" s="129"/>
      <c r="RFP215" s="129"/>
      <c r="RFQ215" s="129"/>
      <c r="RFR215" s="129"/>
      <c r="RFS215" s="129"/>
      <c r="RFT215" s="129"/>
      <c r="RFU215" s="129"/>
      <c r="RFV215" s="129"/>
      <c r="RFW215" s="129"/>
      <c r="RFX215" s="129"/>
      <c r="RFY215" s="129"/>
      <c r="RFZ215" s="129"/>
      <c r="RGA215" s="129"/>
      <c r="RGB215" s="129"/>
      <c r="RGC215" s="129"/>
      <c r="RGD215" s="129"/>
      <c r="RGE215" s="129"/>
      <c r="RGF215" s="129"/>
      <c r="RGG215" s="129"/>
      <c r="RGH215" s="129"/>
      <c r="RGI215" s="129"/>
      <c r="RGJ215" s="129"/>
      <c r="RGK215" s="129"/>
      <c r="RGL215" s="129"/>
      <c r="RGM215" s="129"/>
      <c r="RGN215" s="129"/>
      <c r="RGO215" s="129"/>
      <c r="RGP215" s="129"/>
      <c r="RGQ215" s="129"/>
      <c r="RGR215" s="129"/>
      <c r="RGS215" s="129"/>
      <c r="RGT215" s="129"/>
      <c r="RGU215" s="129"/>
      <c r="RGV215" s="129"/>
      <c r="RGW215" s="129"/>
      <c r="RGX215" s="129"/>
      <c r="RGY215" s="129"/>
      <c r="RGZ215" s="129"/>
      <c r="RHA215" s="129"/>
      <c r="RHB215" s="129"/>
      <c r="RHC215" s="129"/>
      <c r="RHD215" s="129"/>
      <c r="RHE215" s="129"/>
      <c r="RHF215" s="129"/>
      <c r="RHG215" s="129"/>
      <c r="RHH215" s="129"/>
      <c r="RHI215" s="129"/>
      <c r="RHJ215" s="129"/>
      <c r="RHK215" s="129"/>
      <c r="RHL215" s="129"/>
      <c r="RHM215" s="129"/>
      <c r="RHN215" s="129"/>
      <c r="RHO215" s="129"/>
      <c r="RHP215" s="129"/>
      <c r="RHQ215" s="129"/>
      <c r="RHR215" s="129"/>
      <c r="RHS215" s="129"/>
      <c r="RHT215" s="129"/>
      <c r="RHU215" s="129"/>
      <c r="RHV215" s="129"/>
      <c r="RHW215" s="129"/>
      <c r="RHX215" s="129"/>
      <c r="RHY215" s="129"/>
      <c r="RHZ215" s="129"/>
      <c r="RIA215" s="129"/>
      <c r="RIB215" s="129"/>
      <c r="RIC215" s="129"/>
      <c r="RID215" s="129"/>
      <c r="RIE215" s="129"/>
      <c r="RIF215" s="129"/>
      <c r="RIG215" s="129"/>
      <c r="RIH215" s="129"/>
      <c r="RII215" s="129"/>
      <c r="RIJ215" s="129"/>
      <c r="RIK215" s="129"/>
      <c r="RIL215" s="129"/>
      <c r="RIM215" s="129"/>
      <c r="RIN215" s="129"/>
      <c r="RIO215" s="129"/>
      <c r="RIP215" s="129"/>
      <c r="RIQ215" s="129"/>
      <c r="RIR215" s="129"/>
      <c r="RIS215" s="129"/>
      <c r="RIT215" s="129"/>
      <c r="RIU215" s="129"/>
      <c r="RIV215" s="129"/>
      <c r="RIW215" s="129"/>
      <c r="RIX215" s="129"/>
      <c r="RIY215" s="129"/>
      <c r="RIZ215" s="129"/>
      <c r="RJA215" s="129"/>
      <c r="RJB215" s="129"/>
      <c r="RJC215" s="129"/>
      <c r="RJD215" s="129"/>
      <c r="RJE215" s="129"/>
      <c r="RJF215" s="129"/>
      <c r="RJG215" s="129"/>
      <c r="RJH215" s="129"/>
      <c r="RJI215" s="129"/>
      <c r="RJJ215" s="129"/>
      <c r="RJK215" s="129"/>
      <c r="RJL215" s="129"/>
      <c r="RJM215" s="129"/>
      <c r="RJN215" s="129"/>
      <c r="RJO215" s="129"/>
      <c r="RJP215" s="129"/>
      <c r="RJQ215" s="129"/>
      <c r="RJR215" s="129"/>
      <c r="RJS215" s="129"/>
      <c r="RJT215" s="129"/>
      <c r="RJU215" s="129"/>
      <c r="RJV215" s="129"/>
      <c r="RJW215" s="129"/>
      <c r="RJX215" s="129"/>
      <c r="RJY215" s="129"/>
      <c r="RJZ215" s="129"/>
      <c r="RKA215" s="129"/>
      <c r="RKB215" s="129"/>
      <c r="RKC215" s="129"/>
      <c r="RKD215" s="129"/>
      <c r="RKE215" s="129"/>
      <c r="RKF215" s="129"/>
      <c r="RKG215" s="129"/>
      <c r="RKH215" s="129"/>
      <c r="RKI215" s="129"/>
      <c r="RKJ215" s="129"/>
      <c r="RKK215" s="129"/>
      <c r="RKL215" s="129"/>
      <c r="RKM215" s="129"/>
      <c r="RKN215" s="129"/>
      <c r="RKO215" s="129"/>
      <c r="RKP215" s="129"/>
      <c r="RKQ215" s="129"/>
      <c r="RKR215" s="129"/>
      <c r="RKS215" s="129"/>
      <c r="RKT215" s="129"/>
      <c r="RKU215" s="129"/>
      <c r="RKV215" s="129"/>
      <c r="RKW215" s="129"/>
      <c r="RKX215" s="129"/>
      <c r="RKY215" s="129"/>
      <c r="RKZ215" s="129"/>
      <c r="RLA215" s="129"/>
      <c r="RLB215" s="129"/>
      <c r="RLC215" s="129"/>
      <c r="RLD215" s="129"/>
      <c r="RLE215" s="129"/>
      <c r="RLF215" s="129"/>
      <c r="RLG215" s="129"/>
      <c r="RLH215" s="129"/>
      <c r="RLI215" s="129"/>
      <c r="RLJ215" s="129"/>
      <c r="RLK215" s="129"/>
      <c r="RLL215" s="129"/>
      <c r="RLM215" s="129"/>
      <c r="RLN215" s="129"/>
      <c r="RLO215" s="129"/>
      <c r="RLP215" s="129"/>
      <c r="RLQ215" s="129"/>
      <c r="RLR215" s="129"/>
      <c r="RLS215" s="129"/>
      <c r="RLT215" s="129"/>
      <c r="RLU215" s="129"/>
      <c r="RLV215" s="129"/>
      <c r="RLW215" s="129"/>
      <c r="RLX215" s="129"/>
      <c r="RLY215" s="129"/>
      <c r="RLZ215" s="129"/>
      <c r="RMA215" s="129"/>
      <c r="RMB215" s="129"/>
      <c r="RMC215" s="129"/>
      <c r="RMD215" s="129"/>
      <c r="RME215" s="129"/>
      <c r="RMF215" s="129"/>
      <c r="RMG215" s="129"/>
      <c r="RMH215" s="129"/>
      <c r="RMI215" s="129"/>
      <c r="RMJ215" s="129"/>
      <c r="RMK215" s="129"/>
      <c r="RML215" s="129"/>
      <c r="RMM215" s="129"/>
      <c r="RMN215" s="129"/>
      <c r="RMO215" s="129"/>
      <c r="RMP215" s="129"/>
      <c r="RMQ215" s="129"/>
      <c r="RMR215" s="129"/>
      <c r="RMS215" s="129"/>
      <c r="RMT215" s="129"/>
      <c r="RMU215" s="129"/>
      <c r="RMV215" s="129"/>
      <c r="RMW215" s="129"/>
      <c r="RMX215" s="129"/>
      <c r="RMY215" s="129"/>
      <c r="RMZ215" s="129"/>
      <c r="RNA215" s="129"/>
      <c r="RNB215" s="129"/>
      <c r="RNC215" s="129"/>
      <c r="RND215" s="129"/>
      <c r="RNE215" s="129"/>
      <c r="RNF215" s="129"/>
      <c r="RNG215" s="129"/>
      <c r="RNH215" s="129"/>
      <c r="RNI215" s="129"/>
      <c r="RNJ215" s="129"/>
      <c r="RNK215" s="129"/>
      <c r="RNL215" s="129"/>
      <c r="RNM215" s="129"/>
      <c r="RNN215" s="129"/>
      <c r="RNO215" s="129"/>
      <c r="RNP215" s="129"/>
      <c r="RNQ215" s="129"/>
      <c r="RNR215" s="129"/>
      <c r="RNS215" s="129"/>
      <c r="RNT215" s="129"/>
      <c r="RNU215" s="129"/>
      <c r="RNV215" s="129"/>
      <c r="RNW215" s="129"/>
      <c r="RNX215" s="129"/>
      <c r="RNY215" s="129"/>
      <c r="RNZ215" s="129"/>
      <c r="ROA215" s="129"/>
      <c r="ROB215" s="129"/>
      <c r="ROC215" s="129"/>
      <c r="ROD215" s="129"/>
      <c r="ROE215" s="129"/>
      <c r="ROF215" s="129"/>
      <c r="ROG215" s="129"/>
      <c r="ROH215" s="129"/>
      <c r="ROI215" s="129"/>
      <c r="ROJ215" s="129"/>
      <c r="ROK215" s="129"/>
      <c r="ROL215" s="129"/>
      <c r="ROM215" s="129"/>
      <c r="RON215" s="129"/>
      <c r="ROO215" s="129"/>
      <c r="ROP215" s="129"/>
      <c r="ROQ215" s="129"/>
      <c r="ROR215" s="129"/>
      <c r="ROS215" s="129"/>
      <c r="ROT215" s="129"/>
      <c r="ROU215" s="129"/>
      <c r="ROV215" s="129"/>
      <c r="ROW215" s="129"/>
      <c r="ROX215" s="129"/>
      <c r="ROY215" s="129"/>
      <c r="ROZ215" s="129"/>
      <c r="RPA215" s="129"/>
      <c r="RPB215" s="129"/>
      <c r="RPC215" s="129"/>
      <c r="RPD215" s="129"/>
      <c r="RPE215" s="129"/>
      <c r="RPF215" s="129"/>
      <c r="RPG215" s="129"/>
      <c r="RPH215" s="129"/>
      <c r="RPI215" s="129"/>
      <c r="RPJ215" s="129"/>
      <c r="RPK215" s="129"/>
      <c r="RPL215" s="129"/>
      <c r="RPM215" s="129"/>
      <c r="RPN215" s="129"/>
      <c r="RPO215" s="129"/>
      <c r="RPP215" s="129"/>
      <c r="RPQ215" s="129"/>
      <c r="RPR215" s="129"/>
      <c r="RPS215" s="129"/>
      <c r="RPT215" s="129"/>
      <c r="RPU215" s="129"/>
      <c r="RPV215" s="129"/>
      <c r="RPW215" s="129"/>
      <c r="RPX215" s="129"/>
      <c r="RPY215" s="129"/>
      <c r="RPZ215" s="129"/>
      <c r="RQA215" s="129"/>
      <c r="RQB215" s="129"/>
      <c r="RQC215" s="129"/>
      <c r="RQD215" s="129"/>
      <c r="RQE215" s="129"/>
      <c r="RQF215" s="129"/>
      <c r="RQG215" s="129"/>
      <c r="RQH215" s="129"/>
      <c r="RQI215" s="129"/>
      <c r="RQJ215" s="129"/>
      <c r="RQK215" s="129"/>
      <c r="RQL215" s="129"/>
      <c r="RQM215" s="129"/>
      <c r="RQN215" s="129"/>
      <c r="RQO215" s="129"/>
      <c r="RQP215" s="129"/>
      <c r="RQQ215" s="129"/>
      <c r="RQR215" s="129"/>
      <c r="RQS215" s="129"/>
      <c r="RQT215" s="129"/>
      <c r="RQU215" s="129"/>
      <c r="RQV215" s="129"/>
      <c r="RQW215" s="129"/>
      <c r="RQX215" s="129"/>
      <c r="RQY215" s="129"/>
      <c r="RQZ215" s="129"/>
      <c r="RRA215" s="129"/>
      <c r="RRB215" s="129"/>
      <c r="RRC215" s="129"/>
      <c r="RRD215" s="129"/>
      <c r="RRE215" s="129"/>
      <c r="RRF215" s="129"/>
      <c r="RRG215" s="129"/>
      <c r="RRH215" s="129"/>
      <c r="RRI215" s="129"/>
      <c r="RRJ215" s="129"/>
      <c r="RRK215" s="129"/>
      <c r="RRL215" s="129"/>
      <c r="RRM215" s="129"/>
      <c r="RRN215" s="129"/>
      <c r="RRO215" s="129"/>
      <c r="RRP215" s="129"/>
      <c r="RRQ215" s="129"/>
      <c r="RRR215" s="129"/>
      <c r="RRS215" s="129"/>
      <c r="RRT215" s="129"/>
      <c r="RRU215" s="129"/>
      <c r="RRV215" s="129"/>
      <c r="RRW215" s="129"/>
      <c r="RRX215" s="129"/>
      <c r="RRY215" s="129"/>
      <c r="RRZ215" s="129"/>
      <c r="RSA215" s="129"/>
      <c r="RSB215" s="129"/>
      <c r="RSC215" s="129"/>
      <c r="RSD215" s="129"/>
      <c r="RSE215" s="129"/>
      <c r="RSF215" s="129"/>
      <c r="RSG215" s="129"/>
      <c r="RSH215" s="129"/>
      <c r="RSI215" s="129"/>
      <c r="RSJ215" s="129"/>
      <c r="RSK215" s="129"/>
      <c r="RSL215" s="129"/>
      <c r="RSM215" s="129"/>
      <c r="RSN215" s="129"/>
      <c r="RSO215" s="129"/>
      <c r="RSP215" s="129"/>
      <c r="RSQ215" s="129"/>
      <c r="RSR215" s="129"/>
      <c r="RSS215" s="129"/>
      <c r="RST215" s="129"/>
      <c r="RSU215" s="129"/>
      <c r="RSV215" s="129"/>
      <c r="RSW215" s="129"/>
      <c r="RSX215" s="129"/>
      <c r="RSY215" s="129"/>
      <c r="RSZ215" s="129"/>
      <c r="RTA215" s="129"/>
      <c r="RTB215" s="129"/>
      <c r="RTC215" s="129"/>
      <c r="RTD215" s="129"/>
      <c r="RTE215" s="129"/>
      <c r="RTF215" s="129"/>
      <c r="RTG215" s="129"/>
      <c r="RTH215" s="129"/>
      <c r="RTI215" s="129"/>
      <c r="RTJ215" s="129"/>
      <c r="RTK215" s="129"/>
      <c r="RTL215" s="129"/>
      <c r="RTM215" s="129"/>
      <c r="RTN215" s="129"/>
      <c r="RTO215" s="129"/>
      <c r="RTP215" s="129"/>
      <c r="RTQ215" s="129"/>
      <c r="RTR215" s="129"/>
      <c r="RTS215" s="129"/>
      <c r="RTT215" s="129"/>
      <c r="RTU215" s="129"/>
      <c r="RTV215" s="129"/>
      <c r="RTW215" s="129"/>
      <c r="RTX215" s="129"/>
      <c r="RTY215" s="129"/>
      <c r="RTZ215" s="129"/>
      <c r="RUA215" s="129"/>
      <c r="RUB215" s="129"/>
      <c r="RUC215" s="129"/>
      <c r="RUD215" s="129"/>
      <c r="RUE215" s="129"/>
      <c r="RUF215" s="129"/>
      <c r="RUG215" s="129"/>
      <c r="RUH215" s="129"/>
      <c r="RUI215" s="129"/>
      <c r="RUJ215" s="129"/>
      <c r="RUK215" s="129"/>
      <c r="RUL215" s="129"/>
      <c r="RUM215" s="129"/>
      <c r="RUN215" s="129"/>
      <c r="RUO215" s="129"/>
      <c r="RUP215" s="129"/>
      <c r="RUQ215" s="129"/>
      <c r="RUR215" s="129"/>
      <c r="RUS215" s="129"/>
      <c r="RUT215" s="129"/>
      <c r="RUU215" s="129"/>
      <c r="RUV215" s="129"/>
      <c r="RUW215" s="129"/>
      <c r="RUX215" s="129"/>
      <c r="RUY215" s="129"/>
      <c r="RUZ215" s="129"/>
      <c r="RVA215" s="129"/>
      <c r="RVB215" s="129"/>
      <c r="RVC215" s="129"/>
      <c r="RVD215" s="129"/>
      <c r="RVE215" s="129"/>
      <c r="RVF215" s="129"/>
      <c r="RVG215" s="129"/>
      <c r="RVH215" s="129"/>
      <c r="RVI215" s="129"/>
      <c r="RVJ215" s="129"/>
      <c r="RVK215" s="129"/>
      <c r="RVL215" s="129"/>
      <c r="RVM215" s="129"/>
      <c r="RVN215" s="129"/>
      <c r="RVO215" s="129"/>
      <c r="RVP215" s="129"/>
      <c r="RVQ215" s="129"/>
      <c r="RVR215" s="129"/>
      <c r="RVS215" s="129"/>
      <c r="RVT215" s="129"/>
      <c r="RVU215" s="129"/>
      <c r="RVV215" s="129"/>
      <c r="RVW215" s="129"/>
      <c r="RVX215" s="129"/>
      <c r="RVY215" s="129"/>
      <c r="RVZ215" s="129"/>
      <c r="RWA215" s="129"/>
      <c r="RWB215" s="129"/>
      <c r="RWC215" s="129"/>
      <c r="RWD215" s="129"/>
      <c r="RWE215" s="129"/>
      <c r="RWF215" s="129"/>
      <c r="RWG215" s="129"/>
      <c r="RWH215" s="129"/>
      <c r="RWI215" s="129"/>
      <c r="RWJ215" s="129"/>
      <c r="RWK215" s="129"/>
      <c r="RWL215" s="129"/>
      <c r="RWM215" s="129"/>
      <c r="RWN215" s="129"/>
      <c r="RWO215" s="129"/>
      <c r="RWP215" s="129"/>
      <c r="RWQ215" s="129"/>
      <c r="RWR215" s="129"/>
      <c r="RWS215" s="129"/>
      <c r="RWT215" s="129"/>
      <c r="RWU215" s="129"/>
      <c r="RWV215" s="129"/>
      <c r="RWW215" s="129"/>
      <c r="RWX215" s="129"/>
      <c r="RWY215" s="129"/>
      <c r="RWZ215" s="129"/>
      <c r="RXA215" s="129"/>
      <c r="RXB215" s="129"/>
      <c r="RXC215" s="129"/>
      <c r="RXD215" s="129"/>
      <c r="RXE215" s="129"/>
      <c r="RXF215" s="129"/>
      <c r="RXG215" s="129"/>
      <c r="RXH215" s="129"/>
      <c r="RXI215" s="129"/>
      <c r="RXJ215" s="129"/>
      <c r="RXK215" s="129"/>
      <c r="RXL215" s="129"/>
      <c r="RXM215" s="129"/>
      <c r="RXN215" s="129"/>
      <c r="RXO215" s="129"/>
      <c r="RXP215" s="129"/>
      <c r="RXQ215" s="129"/>
      <c r="RXR215" s="129"/>
      <c r="RXS215" s="129"/>
      <c r="RXT215" s="129"/>
      <c r="RXU215" s="129"/>
      <c r="RXV215" s="129"/>
      <c r="RXW215" s="129"/>
      <c r="RXX215" s="129"/>
      <c r="RXY215" s="129"/>
      <c r="RXZ215" s="129"/>
      <c r="RYA215" s="129"/>
      <c r="RYB215" s="129"/>
      <c r="RYC215" s="129"/>
      <c r="RYD215" s="129"/>
      <c r="RYE215" s="129"/>
      <c r="RYF215" s="129"/>
      <c r="RYG215" s="129"/>
      <c r="RYH215" s="129"/>
      <c r="RYI215" s="129"/>
      <c r="RYJ215" s="129"/>
      <c r="RYK215" s="129"/>
      <c r="RYL215" s="129"/>
      <c r="RYM215" s="129"/>
      <c r="RYN215" s="129"/>
      <c r="RYO215" s="129"/>
      <c r="RYP215" s="129"/>
      <c r="RYQ215" s="129"/>
      <c r="RYR215" s="129"/>
      <c r="RYS215" s="129"/>
      <c r="RYT215" s="129"/>
      <c r="RYU215" s="129"/>
      <c r="RYV215" s="129"/>
      <c r="RYW215" s="129"/>
      <c r="RYX215" s="129"/>
      <c r="RYY215" s="129"/>
      <c r="RYZ215" s="129"/>
      <c r="RZA215" s="129"/>
      <c r="RZB215" s="129"/>
      <c r="RZC215" s="129"/>
      <c r="RZD215" s="129"/>
      <c r="RZE215" s="129"/>
      <c r="RZF215" s="129"/>
      <c r="RZG215" s="129"/>
      <c r="RZH215" s="129"/>
      <c r="RZI215" s="129"/>
      <c r="RZJ215" s="129"/>
      <c r="RZK215" s="129"/>
      <c r="RZL215" s="129"/>
      <c r="RZM215" s="129"/>
      <c r="RZN215" s="129"/>
      <c r="RZO215" s="129"/>
      <c r="RZP215" s="129"/>
      <c r="RZQ215" s="129"/>
      <c r="RZR215" s="129"/>
      <c r="RZS215" s="129"/>
      <c r="RZT215" s="129"/>
      <c r="RZU215" s="129"/>
      <c r="RZV215" s="129"/>
      <c r="RZW215" s="129"/>
      <c r="RZX215" s="129"/>
      <c r="RZY215" s="129"/>
      <c r="RZZ215" s="129"/>
      <c r="SAA215" s="129"/>
      <c r="SAB215" s="129"/>
      <c r="SAC215" s="129"/>
      <c r="SAD215" s="129"/>
      <c r="SAE215" s="129"/>
      <c r="SAF215" s="129"/>
      <c r="SAG215" s="129"/>
      <c r="SAH215" s="129"/>
      <c r="SAI215" s="129"/>
      <c r="SAJ215" s="129"/>
      <c r="SAK215" s="129"/>
      <c r="SAL215" s="129"/>
      <c r="SAM215" s="129"/>
      <c r="SAN215" s="129"/>
      <c r="SAO215" s="129"/>
      <c r="SAP215" s="129"/>
      <c r="SAQ215" s="129"/>
      <c r="SAR215" s="129"/>
      <c r="SAS215" s="129"/>
      <c r="SAT215" s="129"/>
      <c r="SAU215" s="129"/>
      <c r="SAV215" s="129"/>
      <c r="SAW215" s="129"/>
      <c r="SAX215" s="129"/>
      <c r="SAY215" s="129"/>
      <c r="SAZ215" s="129"/>
      <c r="SBA215" s="129"/>
      <c r="SBB215" s="129"/>
      <c r="SBC215" s="129"/>
      <c r="SBD215" s="129"/>
      <c r="SBE215" s="129"/>
      <c r="SBF215" s="129"/>
      <c r="SBG215" s="129"/>
      <c r="SBH215" s="129"/>
      <c r="SBI215" s="129"/>
      <c r="SBJ215" s="129"/>
      <c r="SBK215" s="129"/>
      <c r="SBL215" s="129"/>
      <c r="SBM215" s="129"/>
      <c r="SBN215" s="129"/>
      <c r="SBO215" s="129"/>
      <c r="SBP215" s="129"/>
      <c r="SBQ215" s="129"/>
      <c r="SBR215" s="129"/>
      <c r="SBS215" s="129"/>
      <c r="SBT215" s="129"/>
      <c r="SBU215" s="129"/>
      <c r="SBV215" s="129"/>
      <c r="SBW215" s="129"/>
      <c r="SBX215" s="129"/>
      <c r="SBY215" s="129"/>
      <c r="SBZ215" s="129"/>
      <c r="SCA215" s="129"/>
      <c r="SCB215" s="129"/>
      <c r="SCC215" s="129"/>
      <c r="SCD215" s="129"/>
      <c r="SCE215" s="129"/>
      <c r="SCF215" s="129"/>
      <c r="SCG215" s="129"/>
      <c r="SCH215" s="129"/>
      <c r="SCI215" s="129"/>
      <c r="SCJ215" s="129"/>
      <c r="SCK215" s="129"/>
      <c r="SCL215" s="129"/>
      <c r="SCM215" s="129"/>
      <c r="SCN215" s="129"/>
      <c r="SCO215" s="129"/>
      <c r="SCP215" s="129"/>
      <c r="SCQ215" s="129"/>
      <c r="SCR215" s="129"/>
      <c r="SCS215" s="129"/>
      <c r="SCT215" s="129"/>
      <c r="SCU215" s="129"/>
      <c r="SCV215" s="129"/>
      <c r="SCW215" s="129"/>
      <c r="SCX215" s="129"/>
      <c r="SCY215" s="129"/>
      <c r="SCZ215" s="129"/>
      <c r="SDA215" s="129"/>
      <c r="SDB215" s="129"/>
      <c r="SDC215" s="129"/>
      <c r="SDD215" s="129"/>
      <c r="SDE215" s="129"/>
      <c r="SDF215" s="129"/>
      <c r="SDG215" s="129"/>
      <c r="SDH215" s="129"/>
      <c r="SDI215" s="129"/>
      <c r="SDJ215" s="129"/>
      <c r="SDK215" s="129"/>
      <c r="SDL215" s="129"/>
      <c r="SDM215" s="129"/>
      <c r="SDN215" s="129"/>
      <c r="SDO215" s="129"/>
      <c r="SDP215" s="129"/>
      <c r="SDQ215" s="129"/>
      <c r="SDR215" s="129"/>
      <c r="SDS215" s="129"/>
      <c r="SDT215" s="129"/>
      <c r="SDU215" s="129"/>
      <c r="SDV215" s="129"/>
      <c r="SDW215" s="129"/>
      <c r="SDX215" s="129"/>
      <c r="SDY215" s="129"/>
      <c r="SDZ215" s="129"/>
      <c r="SEA215" s="129"/>
      <c r="SEB215" s="129"/>
      <c r="SEC215" s="129"/>
      <c r="SED215" s="129"/>
      <c r="SEE215" s="129"/>
      <c r="SEF215" s="129"/>
      <c r="SEG215" s="129"/>
      <c r="SEH215" s="129"/>
      <c r="SEI215" s="129"/>
      <c r="SEJ215" s="129"/>
      <c r="SEK215" s="129"/>
      <c r="SEL215" s="129"/>
      <c r="SEM215" s="129"/>
      <c r="SEN215" s="129"/>
      <c r="SEO215" s="129"/>
      <c r="SEP215" s="129"/>
      <c r="SEQ215" s="129"/>
      <c r="SER215" s="129"/>
      <c r="SES215" s="129"/>
      <c r="SET215" s="129"/>
      <c r="SEU215" s="129"/>
      <c r="SEV215" s="129"/>
      <c r="SEW215" s="129"/>
      <c r="SEX215" s="129"/>
      <c r="SEY215" s="129"/>
      <c r="SEZ215" s="129"/>
      <c r="SFA215" s="129"/>
      <c r="SFB215" s="129"/>
      <c r="SFC215" s="129"/>
      <c r="SFD215" s="129"/>
      <c r="SFE215" s="129"/>
      <c r="SFF215" s="129"/>
      <c r="SFG215" s="129"/>
      <c r="SFH215" s="129"/>
      <c r="SFI215" s="129"/>
      <c r="SFJ215" s="129"/>
      <c r="SFK215" s="129"/>
      <c r="SFL215" s="129"/>
      <c r="SFM215" s="129"/>
      <c r="SFN215" s="129"/>
      <c r="SFO215" s="129"/>
      <c r="SFP215" s="129"/>
      <c r="SFQ215" s="129"/>
      <c r="SFR215" s="129"/>
      <c r="SFS215" s="129"/>
      <c r="SFT215" s="129"/>
      <c r="SFU215" s="129"/>
      <c r="SFV215" s="129"/>
      <c r="SFW215" s="129"/>
      <c r="SFX215" s="129"/>
      <c r="SFY215" s="129"/>
      <c r="SFZ215" s="129"/>
      <c r="SGA215" s="129"/>
      <c r="SGB215" s="129"/>
      <c r="SGC215" s="129"/>
      <c r="SGD215" s="129"/>
      <c r="SGE215" s="129"/>
      <c r="SGF215" s="129"/>
      <c r="SGG215" s="129"/>
      <c r="SGH215" s="129"/>
      <c r="SGI215" s="129"/>
      <c r="SGJ215" s="129"/>
      <c r="SGK215" s="129"/>
      <c r="SGL215" s="129"/>
      <c r="SGM215" s="129"/>
      <c r="SGN215" s="129"/>
      <c r="SGO215" s="129"/>
      <c r="SGP215" s="129"/>
      <c r="SGQ215" s="129"/>
      <c r="SGR215" s="129"/>
      <c r="SGS215" s="129"/>
      <c r="SGT215" s="129"/>
      <c r="SGU215" s="129"/>
      <c r="SGV215" s="129"/>
      <c r="SGW215" s="129"/>
      <c r="SGX215" s="129"/>
      <c r="SGY215" s="129"/>
      <c r="SGZ215" s="129"/>
      <c r="SHA215" s="129"/>
      <c r="SHB215" s="129"/>
      <c r="SHC215" s="129"/>
      <c r="SHD215" s="129"/>
      <c r="SHE215" s="129"/>
      <c r="SHF215" s="129"/>
      <c r="SHG215" s="129"/>
      <c r="SHH215" s="129"/>
      <c r="SHI215" s="129"/>
      <c r="SHJ215" s="129"/>
      <c r="SHK215" s="129"/>
      <c r="SHL215" s="129"/>
      <c r="SHM215" s="129"/>
      <c r="SHN215" s="129"/>
      <c r="SHO215" s="129"/>
      <c r="SHP215" s="129"/>
      <c r="SHQ215" s="129"/>
      <c r="SHR215" s="129"/>
      <c r="SHS215" s="129"/>
      <c r="SHT215" s="129"/>
      <c r="SHU215" s="129"/>
      <c r="SHV215" s="129"/>
      <c r="SHW215" s="129"/>
      <c r="SHX215" s="129"/>
      <c r="SHY215" s="129"/>
      <c r="SHZ215" s="129"/>
      <c r="SIA215" s="129"/>
      <c r="SIB215" s="129"/>
      <c r="SIC215" s="129"/>
      <c r="SID215" s="129"/>
      <c r="SIE215" s="129"/>
      <c r="SIF215" s="129"/>
      <c r="SIG215" s="129"/>
      <c r="SIH215" s="129"/>
      <c r="SII215" s="129"/>
      <c r="SIJ215" s="129"/>
      <c r="SIK215" s="129"/>
      <c r="SIL215" s="129"/>
      <c r="SIM215" s="129"/>
      <c r="SIN215" s="129"/>
      <c r="SIO215" s="129"/>
      <c r="SIP215" s="129"/>
      <c r="SIQ215" s="129"/>
      <c r="SIR215" s="129"/>
      <c r="SIS215" s="129"/>
      <c r="SIT215" s="129"/>
      <c r="SIU215" s="129"/>
      <c r="SIV215" s="129"/>
      <c r="SIW215" s="129"/>
      <c r="SIX215" s="129"/>
      <c r="SIY215" s="129"/>
      <c r="SIZ215" s="129"/>
      <c r="SJA215" s="129"/>
      <c r="SJB215" s="129"/>
      <c r="SJC215" s="129"/>
      <c r="SJD215" s="129"/>
      <c r="SJE215" s="129"/>
      <c r="SJF215" s="129"/>
      <c r="SJG215" s="129"/>
      <c r="SJH215" s="129"/>
      <c r="SJI215" s="129"/>
      <c r="SJJ215" s="129"/>
      <c r="SJK215" s="129"/>
      <c r="SJL215" s="129"/>
      <c r="SJM215" s="129"/>
      <c r="SJN215" s="129"/>
      <c r="SJO215" s="129"/>
      <c r="SJP215" s="129"/>
      <c r="SJQ215" s="129"/>
      <c r="SJR215" s="129"/>
      <c r="SJS215" s="129"/>
      <c r="SJT215" s="129"/>
      <c r="SJU215" s="129"/>
      <c r="SJV215" s="129"/>
      <c r="SJW215" s="129"/>
      <c r="SJX215" s="129"/>
      <c r="SJY215" s="129"/>
      <c r="SJZ215" s="129"/>
      <c r="SKA215" s="129"/>
      <c r="SKB215" s="129"/>
      <c r="SKC215" s="129"/>
      <c r="SKD215" s="129"/>
      <c r="SKE215" s="129"/>
      <c r="SKF215" s="129"/>
      <c r="SKG215" s="129"/>
      <c r="SKH215" s="129"/>
      <c r="SKI215" s="129"/>
      <c r="SKJ215" s="129"/>
      <c r="SKK215" s="129"/>
      <c r="SKL215" s="129"/>
      <c r="SKM215" s="129"/>
      <c r="SKN215" s="129"/>
      <c r="SKO215" s="129"/>
      <c r="SKP215" s="129"/>
      <c r="SKQ215" s="129"/>
      <c r="SKR215" s="129"/>
      <c r="SKS215" s="129"/>
      <c r="SKT215" s="129"/>
      <c r="SKU215" s="129"/>
      <c r="SKV215" s="129"/>
      <c r="SKW215" s="129"/>
      <c r="SKX215" s="129"/>
      <c r="SKY215" s="129"/>
      <c r="SKZ215" s="129"/>
      <c r="SLA215" s="129"/>
      <c r="SLB215" s="129"/>
      <c r="SLC215" s="129"/>
      <c r="SLD215" s="129"/>
      <c r="SLE215" s="129"/>
      <c r="SLF215" s="129"/>
      <c r="SLG215" s="129"/>
      <c r="SLH215" s="129"/>
      <c r="SLI215" s="129"/>
      <c r="SLJ215" s="129"/>
      <c r="SLK215" s="129"/>
      <c r="SLL215" s="129"/>
      <c r="SLM215" s="129"/>
      <c r="SLN215" s="129"/>
      <c r="SLO215" s="129"/>
      <c r="SLP215" s="129"/>
      <c r="SLQ215" s="129"/>
      <c r="SLR215" s="129"/>
      <c r="SLS215" s="129"/>
      <c r="SLT215" s="129"/>
      <c r="SLU215" s="129"/>
      <c r="SLV215" s="129"/>
      <c r="SLW215" s="129"/>
      <c r="SLX215" s="129"/>
      <c r="SLY215" s="129"/>
      <c r="SLZ215" s="129"/>
      <c r="SMA215" s="129"/>
      <c r="SMB215" s="129"/>
      <c r="SMC215" s="129"/>
      <c r="SMD215" s="129"/>
      <c r="SME215" s="129"/>
      <c r="SMF215" s="129"/>
      <c r="SMG215" s="129"/>
      <c r="SMH215" s="129"/>
      <c r="SMI215" s="129"/>
      <c r="SMJ215" s="129"/>
      <c r="SMK215" s="129"/>
      <c r="SML215" s="129"/>
      <c r="SMM215" s="129"/>
      <c r="SMN215" s="129"/>
      <c r="SMO215" s="129"/>
      <c r="SMP215" s="129"/>
      <c r="SMQ215" s="129"/>
      <c r="SMR215" s="129"/>
      <c r="SMS215" s="129"/>
      <c r="SMT215" s="129"/>
      <c r="SMU215" s="129"/>
      <c r="SMV215" s="129"/>
      <c r="SMW215" s="129"/>
      <c r="SMX215" s="129"/>
      <c r="SMY215" s="129"/>
      <c r="SMZ215" s="129"/>
      <c r="SNA215" s="129"/>
      <c r="SNB215" s="129"/>
      <c r="SNC215" s="129"/>
      <c r="SND215" s="129"/>
      <c r="SNE215" s="129"/>
      <c r="SNF215" s="129"/>
      <c r="SNG215" s="129"/>
      <c r="SNH215" s="129"/>
      <c r="SNI215" s="129"/>
      <c r="SNJ215" s="129"/>
      <c r="SNK215" s="129"/>
      <c r="SNL215" s="129"/>
      <c r="SNM215" s="129"/>
      <c r="SNN215" s="129"/>
      <c r="SNO215" s="129"/>
      <c r="SNP215" s="129"/>
      <c r="SNQ215" s="129"/>
      <c r="SNR215" s="129"/>
      <c r="SNS215" s="129"/>
      <c r="SNT215" s="129"/>
      <c r="SNU215" s="129"/>
      <c r="SNV215" s="129"/>
      <c r="SNW215" s="129"/>
      <c r="SNX215" s="129"/>
      <c r="SNY215" s="129"/>
      <c r="SNZ215" s="129"/>
      <c r="SOA215" s="129"/>
      <c r="SOB215" s="129"/>
      <c r="SOC215" s="129"/>
      <c r="SOD215" s="129"/>
      <c r="SOE215" s="129"/>
      <c r="SOF215" s="129"/>
      <c r="SOG215" s="129"/>
      <c r="SOH215" s="129"/>
      <c r="SOI215" s="129"/>
      <c r="SOJ215" s="129"/>
      <c r="SOK215" s="129"/>
      <c r="SOL215" s="129"/>
      <c r="SOM215" s="129"/>
      <c r="SON215" s="129"/>
      <c r="SOO215" s="129"/>
      <c r="SOP215" s="129"/>
      <c r="SOQ215" s="129"/>
      <c r="SOR215" s="129"/>
      <c r="SOS215" s="129"/>
      <c r="SOT215" s="129"/>
      <c r="SOU215" s="129"/>
      <c r="SOV215" s="129"/>
      <c r="SOW215" s="129"/>
      <c r="SOX215" s="129"/>
      <c r="SOY215" s="129"/>
      <c r="SOZ215" s="129"/>
      <c r="SPA215" s="129"/>
      <c r="SPB215" s="129"/>
      <c r="SPC215" s="129"/>
      <c r="SPD215" s="129"/>
      <c r="SPE215" s="129"/>
      <c r="SPF215" s="129"/>
      <c r="SPG215" s="129"/>
      <c r="SPH215" s="129"/>
      <c r="SPI215" s="129"/>
      <c r="SPJ215" s="129"/>
      <c r="SPK215" s="129"/>
      <c r="SPL215" s="129"/>
      <c r="SPM215" s="129"/>
      <c r="SPN215" s="129"/>
      <c r="SPO215" s="129"/>
      <c r="SPP215" s="129"/>
      <c r="SPQ215" s="129"/>
      <c r="SPR215" s="129"/>
      <c r="SPS215" s="129"/>
      <c r="SPT215" s="129"/>
      <c r="SPU215" s="129"/>
      <c r="SPV215" s="129"/>
      <c r="SPW215" s="129"/>
      <c r="SPX215" s="129"/>
      <c r="SPY215" s="129"/>
      <c r="SPZ215" s="129"/>
      <c r="SQA215" s="129"/>
      <c r="SQB215" s="129"/>
      <c r="SQC215" s="129"/>
      <c r="SQD215" s="129"/>
      <c r="SQE215" s="129"/>
      <c r="SQF215" s="129"/>
      <c r="SQG215" s="129"/>
      <c r="SQH215" s="129"/>
      <c r="SQI215" s="129"/>
      <c r="SQJ215" s="129"/>
      <c r="SQK215" s="129"/>
      <c r="SQL215" s="129"/>
      <c r="SQM215" s="129"/>
      <c r="SQN215" s="129"/>
      <c r="SQO215" s="129"/>
      <c r="SQP215" s="129"/>
      <c r="SQQ215" s="129"/>
      <c r="SQR215" s="129"/>
      <c r="SQS215" s="129"/>
      <c r="SQT215" s="129"/>
      <c r="SQU215" s="129"/>
      <c r="SQV215" s="129"/>
      <c r="SQW215" s="129"/>
      <c r="SQX215" s="129"/>
      <c r="SQY215" s="129"/>
      <c r="SQZ215" s="129"/>
      <c r="SRA215" s="129"/>
      <c r="SRB215" s="129"/>
      <c r="SRC215" s="129"/>
      <c r="SRD215" s="129"/>
      <c r="SRE215" s="129"/>
      <c r="SRF215" s="129"/>
      <c r="SRG215" s="129"/>
      <c r="SRH215" s="129"/>
      <c r="SRI215" s="129"/>
      <c r="SRJ215" s="129"/>
      <c r="SRK215" s="129"/>
      <c r="SRL215" s="129"/>
      <c r="SRM215" s="129"/>
      <c r="SRN215" s="129"/>
      <c r="SRO215" s="129"/>
      <c r="SRP215" s="129"/>
      <c r="SRQ215" s="129"/>
      <c r="SRR215" s="129"/>
      <c r="SRS215" s="129"/>
      <c r="SRT215" s="129"/>
      <c r="SRU215" s="129"/>
      <c r="SRV215" s="129"/>
      <c r="SRW215" s="129"/>
      <c r="SRX215" s="129"/>
      <c r="SRY215" s="129"/>
      <c r="SRZ215" s="129"/>
      <c r="SSA215" s="129"/>
      <c r="SSB215" s="129"/>
      <c r="SSC215" s="129"/>
      <c r="SSD215" s="129"/>
      <c r="SSE215" s="129"/>
      <c r="SSF215" s="129"/>
      <c r="SSG215" s="129"/>
      <c r="SSH215" s="129"/>
      <c r="SSI215" s="129"/>
      <c r="SSJ215" s="129"/>
      <c r="SSK215" s="129"/>
      <c r="SSL215" s="129"/>
      <c r="SSM215" s="129"/>
      <c r="SSN215" s="129"/>
      <c r="SSO215" s="129"/>
      <c r="SSP215" s="129"/>
      <c r="SSQ215" s="129"/>
      <c r="SSR215" s="129"/>
      <c r="SSS215" s="129"/>
      <c r="SST215" s="129"/>
      <c r="SSU215" s="129"/>
      <c r="SSV215" s="129"/>
      <c r="SSW215" s="129"/>
      <c r="SSX215" s="129"/>
      <c r="SSY215" s="129"/>
      <c r="SSZ215" s="129"/>
      <c r="STA215" s="129"/>
      <c r="STB215" s="129"/>
      <c r="STC215" s="129"/>
      <c r="STD215" s="129"/>
      <c r="STE215" s="129"/>
      <c r="STF215" s="129"/>
      <c r="STG215" s="129"/>
      <c r="STH215" s="129"/>
      <c r="STI215" s="129"/>
      <c r="STJ215" s="129"/>
      <c r="STK215" s="129"/>
      <c r="STL215" s="129"/>
      <c r="STM215" s="129"/>
      <c r="STN215" s="129"/>
      <c r="STO215" s="129"/>
      <c r="STP215" s="129"/>
      <c r="STQ215" s="129"/>
      <c r="STR215" s="129"/>
      <c r="STS215" s="129"/>
      <c r="STT215" s="129"/>
      <c r="STU215" s="129"/>
      <c r="STV215" s="129"/>
      <c r="STW215" s="129"/>
      <c r="STX215" s="129"/>
      <c r="STY215" s="129"/>
      <c r="STZ215" s="129"/>
      <c r="SUA215" s="129"/>
      <c r="SUB215" s="129"/>
      <c r="SUC215" s="129"/>
      <c r="SUD215" s="129"/>
      <c r="SUE215" s="129"/>
      <c r="SUF215" s="129"/>
      <c r="SUG215" s="129"/>
      <c r="SUH215" s="129"/>
      <c r="SUI215" s="129"/>
      <c r="SUJ215" s="129"/>
      <c r="SUK215" s="129"/>
      <c r="SUL215" s="129"/>
      <c r="SUM215" s="129"/>
      <c r="SUN215" s="129"/>
      <c r="SUO215" s="129"/>
      <c r="SUP215" s="129"/>
      <c r="SUQ215" s="129"/>
      <c r="SUR215" s="129"/>
      <c r="SUS215" s="129"/>
      <c r="SUT215" s="129"/>
      <c r="SUU215" s="129"/>
      <c r="SUV215" s="129"/>
      <c r="SUW215" s="129"/>
      <c r="SUX215" s="129"/>
      <c r="SUY215" s="129"/>
      <c r="SUZ215" s="129"/>
      <c r="SVA215" s="129"/>
      <c r="SVB215" s="129"/>
      <c r="SVC215" s="129"/>
      <c r="SVD215" s="129"/>
      <c r="SVE215" s="129"/>
      <c r="SVF215" s="129"/>
      <c r="SVG215" s="129"/>
      <c r="SVH215" s="129"/>
      <c r="SVI215" s="129"/>
      <c r="SVJ215" s="129"/>
      <c r="SVK215" s="129"/>
      <c r="SVL215" s="129"/>
      <c r="SVM215" s="129"/>
      <c r="SVN215" s="129"/>
      <c r="SVO215" s="129"/>
      <c r="SVP215" s="129"/>
      <c r="SVQ215" s="129"/>
      <c r="SVR215" s="129"/>
      <c r="SVS215" s="129"/>
      <c r="SVT215" s="129"/>
      <c r="SVU215" s="129"/>
      <c r="SVV215" s="129"/>
      <c r="SVW215" s="129"/>
      <c r="SVX215" s="129"/>
      <c r="SVY215" s="129"/>
      <c r="SVZ215" s="129"/>
      <c r="SWA215" s="129"/>
      <c r="SWB215" s="129"/>
      <c r="SWC215" s="129"/>
      <c r="SWD215" s="129"/>
      <c r="SWE215" s="129"/>
      <c r="SWF215" s="129"/>
      <c r="SWG215" s="129"/>
      <c r="SWH215" s="129"/>
      <c r="SWI215" s="129"/>
      <c r="SWJ215" s="129"/>
      <c r="SWK215" s="129"/>
      <c r="SWL215" s="129"/>
      <c r="SWM215" s="129"/>
      <c r="SWN215" s="129"/>
      <c r="SWO215" s="129"/>
      <c r="SWP215" s="129"/>
      <c r="SWQ215" s="129"/>
      <c r="SWR215" s="129"/>
      <c r="SWS215" s="129"/>
      <c r="SWT215" s="129"/>
      <c r="SWU215" s="129"/>
      <c r="SWV215" s="129"/>
      <c r="SWW215" s="129"/>
      <c r="SWX215" s="129"/>
      <c r="SWY215" s="129"/>
      <c r="SWZ215" s="129"/>
      <c r="SXA215" s="129"/>
      <c r="SXB215" s="129"/>
      <c r="SXC215" s="129"/>
      <c r="SXD215" s="129"/>
      <c r="SXE215" s="129"/>
      <c r="SXF215" s="129"/>
      <c r="SXG215" s="129"/>
      <c r="SXH215" s="129"/>
      <c r="SXI215" s="129"/>
      <c r="SXJ215" s="129"/>
      <c r="SXK215" s="129"/>
      <c r="SXL215" s="129"/>
      <c r="SXM215" s="129"/>
      <c r="SXN215" s="129"/>
      <c r="SXO215" s="129"/>
      <c r="SXP215" s="129"/>
      <c r="SXQ215" s="129"/>
      <c r="SXR215" s="129"/>
      <c r="SXS215" s="129"/>
      <c r="SXT215" s="129"/>
      <c r="SXU215" s="129"/>
      <c r="SXV215" s="129"/>
      <c r="SXW215" s="129"/>
      <c r="SXX215" s="129"/>
      <c r="SXY215" s="129"/>
      <c r="SXZ215" s="129"/>
      <c r="SYA215" s="129"/>
      <c r="SYB215" s="129"/>
      <c r="SYC215" s="129"/>
      <c r="SYD215" s="129"/>
      <c r="SYE215" s="129"/>
      <c r="SYF215" s="129"/>
      <c r="SYG215" s="129"/>
      <c r="SYH215" s="129"/>
      <c r="SYI215" s="129"/>
      <c r="SYJ215" s="129"/>
      <c r="SYK215" s="129"/>
      <c r="SYL215" s="129"/>
      <c r="SYM215" s="129"/>
      <c r="SYN215" s="129"/>
      <c r="SYO215" s="129"/>
      <c r="SYP215" s="129"/>
      <c r="SYQ215" s="129"/>
      <c r="SYR215" s="129"/>
      <c r="SYS215" s="129"/>
      <c r="SYT215" s="129"/>
      <c r="SYU215" s="129"/>
      <c r="SYV215" s="129"/>
      <c r="SYW215" s="129"/>
      <c r="SYX215" s="129"/>
      <c r="SYY215" s="129"/>
      <c r="SYZ215" s="129"/>
      <c r="SZA215" s="129"/>
      <c r="SZB215" s="129"/>
      <c r="SZC215" s="129"/>
      <c r="SZD215" s="129"/>
      <c r="SZE215" s="129"/>
      <c r="SZF215" s="129"/>
      <c r="SZG215" s="129"/>
      <c r="SZH215" s="129"/>
      <c r="SZI215" s="129"/>
      <c r="SZJ215" s="129"/>
      <c r="SZK215" s="129"/>
      <c r="SZL215" s="129"/>
      <c r="SZM215" s="129"/>
      <c r="SZN215" s="129"/>
      <c r="SZO215" s="129"/>
      <c r="SZP215" s="129"/>
      <c r="SZQ215" s="129"/>
      <c r="SZR215" s="129"/>
      <c r="SZS215" s="129"/>
      <c r="SZT215" s="129"/>
      <c r="SZU215" s="129"/>
      <c r="SZV215" s="129"/>
      <c r="SZW215" s="129"/>
      <c r="SZX215" s="129"/>
      <c r="SZY215" s="129"/>
      <c r="SZZ215" s="129"/>
      <c r="TAA215" s="129"/>
      <c r="TAB215" s="129"/>
      <c r="TAC215" s="129"/>
      <c r="TAD215" s="129"/>
      <c r="TAE215" s="129"/>
      <c r="TAF215" s="129"/>
      <c r="TAG215" s="129"/>
      <c r="TAH215" s="129"/>
      <c r="TAI215" s="129"/>
      <c r="TAJ215" s="129"/>
      <c r="TAK215" s="129"/>
      <c r="TAL215" s="129"/>
      <c r="TAM215" s="129"/>
      <c r="TAN215" s="129"/>
      <c r="TAO215" s="129"/>
      <c r="TAP215" s="129"/>
      <c r="TAQ215" s="129"/>
      <c r="TAR215" s="129"/>
      <c r="TAS215" s="129"/>
      <c r="TAT215" s="129"/>
      <c r="TAU215" s="129"/>
      <c r="TAV215" s="129"/>
      <c r="TAW215" s="129"/>
      <c r="TAX215" s="129"/>
      <c r="TAY215" s="129"/>
      <c r="TAZ215" s="129"/>
      <c r="TBA215" s="129"/>
      <c r="TBB215" s="129"/>
      <c r="TBC215" s="129"/>
      <c r="TBD215" s="129"/>
      <c r="TBE215" s="129"/>
      <c r="TBF215" s="129"/>
      <c r="TBG215" s="129"/>
      <c r="TBH215" s="129"/>
      <c r="TBI215" s="129"/>
      <c r="TBJ215" s="129"/>
      <c r="TBK215" s="129"/>
      <c r="TBL215" s="129"/>
      <c r="TBM215" s="129"/>
      <c r="TBN215" s="129"/>
      <c r="TBO215" s="129"/>
      <c r="TBP215" s="129"/>
      <c r="TBQ215" s="129"/>
      <c r="TBR215" s="129"/>
      <c r="TBS215" s="129"/>
      <c r="TBT215" s="129"/>
      <c r="TBU215" s="129"/>
      <c r="TBV215" s="129"/>
      <c r="TBW215" s="129"/>
      <c r="TBX215" s="129"/>
      <c r="TBY215" s="129"/>
      <c r="TBZ215" s="129"/>
      <c r="TCA215" s="129"/>
      <c r="TCB215" s="129"/>
      <c r="TCC215" s="129"/>
      <c r="TCD215" s="129"/>
      <c r="TCE215" s="129"/>
      <c r="TCF215" s="129"/>
      <c r="TCG215" s="129"/>
      <c r="TCH215" s="129"/>
      <c r="TCI215" s="129"/>
      <c r="TCJ215" s="129"/>
      <c r="TCK215" s="129"/>
      <c r="TCL215" s="129"/>
      <c r="TCM215" s="129"/>
      <c r="TCN215" s="129"/>
      <c r="TCO215" s="129"/>
      <c r="TCP215" s="129"/>
      <c r="TCQ215" s="129"/>
      <c r="TCR215" s="129"/>
      <c r="TCS215" s="129"/>
      <c r="TCT215" s="129"/>
      <c r="TCU215" s="129"/>
      <c r="TCV215" s="129"/>
      <c r="TCW215" s="129"/>
      <c r="TCX215" s="129"/>
      <c r="TCY215" s="129"/>
      <c r="TCZ215" s="129"/>
      <c r="TDA215" s="129"/>
      <c r="TDB215" s="129"/>
      <c r="TDC215" s="129"/>
      <c r="TDD215" s="129"/>
      <c r="TDE215" s="129"/>
      <c r="TDF215" s="129"/>
      <c r="TDG215" s="129"/>
      <c r="TDH215" s="129"/>
      <c r="TDI215" s="129"/>
      <c r="TDJ215" s="129"/>
      <c r="TDK215" s="129"/>
      <c r="TDL215" s="129"/>
      <c r="TDM215" s="129"/>
      <c r="TDN215" s="129"/>
      <c r="TDO215" s="129"/>
      <c r="TDP215" s="129"/>
      <c r="TDQ215" s="129"/>
      <c r="TDR215" s="129"/>
      <c r="TDS215" s="129"/>
      <c r="TDT215" s="129"/>
      <c r="TDU215" s="129"/>
      <c r="TDV215" s="129"/>
      <c r="TDW215" s="129"/>
      <c r="TDX215" s="129"/>
      <c r="TDY215" s="129"/>
      <c r="TDZ215" s="129"/>
      <c r="TEA215" s="129"/>
      <c r="TEB215" s="129"/>
      <c r="TEC215" s="129"/>
      <c r="TED215" s="129"/>
      <c r="TEE215" s="129"/>
      <c r="TEF215" s="129"/>
      <c r="TEG215" s="129"/>
      <c r="TEH215" s="129"/>
      <c r="TEI215" s="129"/>
      <c r="TEJ215" s="129"/>
      <c r="TEK215" s="129"/>
      <c r="TEL215" s="129"/>
      <c r="TEM215" s="129"/>
      <c r="TEN215" s="129"/>
      <c r="TEO215" s="129"/>
      <c r="TEP215" s="129"/>
      <c r="TEQ215" s="129"/>
      <c r="TER215" s="129"/>
      <c r="TES215" s="129"/>
      <c r="TET215" s="129"/>
      <c r="TEU215" s="129"/>
      <c r="TEV215" s="129"/>
      <c r="TEW215" s="129"/>
      <c r="TEX215" s="129"/>
      <c r="TEY215" s="129"/>
      <c r="TEZ215" s="129"/>
      <c r="TFA215" s="129"/>
      <c r="TFB215" s="129"/>
      <c r="TFC215" s="129"/>
      <c r="TFD215" s="129"/>
      <c r="TFE215" s="129"/>
      <c r="TFF215" s="129"/>
      <c r="TFG215" s="129"/>
      <c r="TFH215" s="129"/>
      <c r="TFI215" s="129"/>
      <c r="TFJ215" s="129"/>
      <c r="TFK215" s="129"/>
      <c r="TFL215" s="129"/>
      <c r="TFM215" s="129"/>
      <c r="TFN215" s="129"/>
      <c r="TFO215" s="129"/>
      <c r="TFP215" s="129"/>
      <c r="TFQ215" s="129"/>
      <c r="TFR215" s="129"/>
      <c r="TFS215" s="129"/>
      <c r="TFT215" s="129"/>
      <c r="TFU215" s="129"/>
      <c r="TFV215" s="129"/>
      <c r="TFW215" s="129"/>
      <c r="TFX215" s="129"/>
      <c r="TFY215" s="129"/>
      <c r="TFZ215" s="129"/>
      <c r="TGA215" s="129"/>
      <c r="TGB215" s="129"/>
      <c r="TGC215" s="129"/>
      <c r="TGD215" s="129"/>
      <c r="TGE215" s="129"/>
      <c r="TGF215" s="129"/>
      <c r="TGG215" s="129"/>
      <c r="TGH215" s="129"/>
      <c r="TGI215" s="129"/>
      <c r="TGJ215" s="129"/>
      <c r="TGK215" s="129"/>
      <c r="TGL215" s="129"/>
      <c r="TGM215" s="129"/>
      <c r="TGN215" s="129"/>
      <c r="TGO215" s="129"/>
      <c r="TGP215" s="129"/>
      <c r="TGQ215" s="129"/>
      <c r="TGR215" s="129"/>
      <c r="TGS215" s="129"/>
      <c r="TGT215" s="129"/>
      <c r="TGU215" s="129"/>
      <c r="TGV215" s="129"/>
      <c r="TGW215" s="129"/>
      <c r="TGX215" s="129"/>
      <c r="TGY215" s="129"/>
      <c r="TGZ215" s="129"/>
      <c r="THA215" s="129"/>
      <c r="THB215" s="129"/>
      <c r="THC215" s="129"/>
      <c r="THD215" s="129"/>
      <c r="THE215" s="129"/>
      <c r="THF215" s="129"/>
      <c r="THG215" s="129"/>
      <c r="THH215" s="129"/>
      <c r="THI215" s="129"/>
      <c r="THJ215" s="129"/>
      <c r="THK215" s="129"/>
      <c r="THL215" s="129"/>
      <c r="THM215" s="129"/>
      <c r="THN215" s="129"/>
      <c r="THO215" s="129"/>
      <c r="THP215" s="129"/>
      <c r="THQ215" s="129"/>
      <c r="THR215" s="129"/>
      <c r="THS215" s="129"/>
      <c r="THT215" s="129"/>
      <c r="THU215" s="129"/>
      <c r="THV215" s="129"/>
      <c r="THW215" s="129"/>
      <c r="THX215" s="129"/>
      <c r="THY215" s="129"/>
      <c r="THZ215" s="129"/>
      <c r="TIA215" s="129"/>
      <c r="TIB215" s="129"/>
      <c r="TIC215" s="129"/>
      <c r="TID215" s="129"/>
      <c r="TIE215" s="129"/>
      <c r="TIF215" s="129"/>
      <c r="TIG215" s="129"/>
      <c r="TIH215" s="129"/>
      <c r="TII215" s="129"/>
      <c r="TIJ215" s="129"/>
      <c r="TIK215" s="129"/>
      <c r="TIL215" s="129"/>
      <c r="TIM215" s="129"/>
      <c r="TIN215" s="129"/>
      <c r="TIO215" s="129"/>
      <c r="TIP215" s="129"/>
      <c r="TIQ215" s="129"/>
      <c r="TIR215" s="129"/>
      <c r="TIS215" s="129"/>
      <c r="TIT215" s="129"/>
      <c r="TIU215" s="129"/>
      <c r="TIV215" s="129"/>
      <c r="TIW215" s="129"/>
      <c r="TIX215" s="129"/>
      <c r="TIY215" s="129"/>
      <c r="TIZ215" s="129"/>
      <c r="TJA215" s="129"/>
      <c r="TJB215" s="129"/>
      <c r="TJC215" s="129"/>
      <c r="TJD215" s="129"/>
      <c r="TJE215" s="129"/>
      <c r="TJF215" s="129"/>
      <c r="TJG215" s="129"/>
      <c r="TJH215" s="129"/>
      <c r="TJI215" s="129"/>
      <c r="TJJ215" s="129"/>
      <c r="TJK215" s="129"/>
      <c r="TJL215" s="129"/>
      <c r="TJM215" s="129"/>
      <c r="TJN215" s="129"/>
      <c r="TJO215" s="129"/>
      <c r="TJP215" s="129"/>
      <c r="TJQ215" s="129"/>
      <c r="TJR215" s="129"/>
      <c r="TJS215" s="129"/>
      <c r="TJT215" s="129"/>
      <c r="TJU215" s="129"/>
      <c r="TJV215" s="129"/>
      <c r="TJW215" s="129"/>
      <c r="TJX215" s="129"/>
      <c r="TJY215" s="129"/>
      <c r="TJZ215" s="129"/>
      <c r="TKA215" s="129"/>
      <c r="TKB215" s="129"/>
      <c r="TKC215" s="129"/>
      <c r="TKD215" s="129"/>
      <c r="TKE215" s="129"/>
      <c r="TKF215" s="129"/>
      <c r="TKG215" s="129"/>
      <c r="TKH215" s="129"/>
      <c r="TKI215" s="129"/>
      <c r="TKJ215" s="129"/>
      <c r="TKK215" s="129"/>
      <c r="TKL215" s="129"/>
      <c r="TKM215" s="129"/>
      <c r="TKN215" s="129"/>
      <c r="TKO215" s="129"/>
      <c r="TKP215" s="129"/>
      <c r="TKQ215" s="129"/>
      <c r="TKR215" s="129"/>
      <c r="TKS215" s="129"/>
      <c r="TKT215" s="129"/>
      <c r="TKU215" s="129"/>
      <c r="TKV215" s="129"/>
      <c r="TKW215" s="129"/>
      <c r="TKX215" s="129"/>
      <c r="TKY215" s="129"/>
      <c r="TKZ215" s="129"/>
      <c r="TLA215" s="129"/>
      <c r="TLB215" s="129"/>
      <c r="TLC215" s="129"/>
      <c r="TLD215" s="129"/>
      <c r="TLE215" s="129"/>
      <c r="TLF215" s="129"/>
      <c r="TLG215" s="129"/>
      <c r="TLH215" s="129"/>
      <c r="TLI215" s="129"/>
      <c r="TLJ215" s="129"/>
      <c r="TLK215" s="129"/>
      <c r="TLL215" s="129"/>
      <c r="TLM215" s="129"/>
      <c r="TLN215" s="129"/>
      <c r="TLO215" s="129"/>
      <c r="TLP215" s="129"/>
      <c r="TLQ215" s="129"/>
      <c r="TLR215" s="129"/>
      <c r="TLS215" s="129"/>
      <c r="TLT215" s="129"/>
      <c r="TLU215" s="129"/>
      <c r="TLV215" s="129"/>
      <c r="TLW215" s="129"/>
      <c r="TLX215" s="129"/>
      <c r="TLY215" s="129"/>
      <c r="TLZ215" s="129"/>
      <c r="TMA215" s="129"/>
      <c r="TMB215" s="129"/>
      <c r="TMC215" s="129"/>
      <c r="TMD215" s="129"/>
      <c r="TME215" s="129"/>
      <c r="TMF215" s="129"/>
      <c r="TMG215" s="129"/>
      <c r="TMH215" s="129"/>
      <c r="TMI215" s="129"/>
      <c r="TMJ215" s="129"/>
      <c r="TMK215" s="129"/>
      <c r="TML215" s="129"/>
      <c r="TMM215" s="129"/>
      <c r="TMN215" s="129"/>
      <c r="TMO215" s="129"/>
      <c r="TMP215" s="129"/>
      <c r="TMQ215" s="129"/>
      <c r="TMR215" s="129"/>
      <c r="TMS215" s="129"/>
      <c r="TMT215" s="129"/>
      <c r="TMU215" s="129"/>
      <c r="TMV215" s="129"/>
      <c r="TMW215" s="129"/>
      <c r="TMX215" s="129"/>
      <c r="TMY215" s="129"/>
      <c r="TMZ215" s="129"/>
      <c r="TNA215" s="129"/>
      <c r="TNB215" s="129"/>
      <c r="TNC215" s="129"/>
      <c r="TND215" s="129"/>
      <c r="TNE215" s="129"/>
      <c r="TNF215" s="129"/>
      <c r="TNG215" s="129"/>
      <c r="TNH215" s="129"/>
      <c r="TNI215" s="129"/>
      <c r="TNJ215" s="129"/>
      <c r="TNK215" s="129"/>
      <c r="TNL215" s="129"/>
      <c r="TNM215" s="129"/>
      <c r="TNN215" s="129"/>
      <c r="TNO215" s="129"/>
      <c r="TNP215" s="129"/>
      <c r="TNQ215" s="129"/>
      <c r="TNR215" s="129"/>
      <c r="TNS215" s="129"/>
      <c r="TNT215" s="129"/>
      <c r="TNU215" s="129"/>
      <c r="TNV215" s="129"/>
      <c r="TNW215" s="129"/>
      <c r="TNX215" s="129"/>
      <c r="TNY215" s="129"/>
      <c r="TNZ215" s="129"/>
      <c r="TOA215" s="129"/>
      <c r="TOB215" s="129"/>
      <c r="TOC215" s="129"/>
      <c r="TOD215" s="129"/>
      <c r="TOE215" s="129"/>
      <c r="TOF215" s="129"/>
      <c r="TOG215" s="129"/>
      <c r="TOH215" s="129"/>
      <c r="TOI215" s="129"/>
      <c r="TOJ215" s="129"/>
      <c r="TOK215" s="129"/>
      <c r="TOL215" s="129"/>
      <c r="TOM215" s="129"/>
      <c r="TON215" s="129"/>
      <c r="TOO215" s="129"/>
      <c r="TOP215" s="129"/>
      <c r="TOQ215" s="129"/>
      <c r="TOR215" s="129"/>
      <c r="TOS215" s="129"/>
      <c r="TOT215" s="129"/>
      <c r="TOU215" s="129"/>
      <c r="TOV215" s="129"/>
      <c r="TOW215" s="129"/>
      <c r="TOX215" s="129"/>
      <c r="TOY215" s="129"/>
      <c r="TOZ215" s="129"/>
      <c r="TPA215" s="129"/>
      <c r="TPB215" s="129"/>
      <c r="TPC215" s="129"/>
      <c r="TPD215" s="129"/>
      <c r="TPE215" s="129"/>
      <c r="TPF215" s="129"/>
      <c r="TPG215" s="129"/>
      <c r="TPH215" s="129"/>
      <c r="TPI215" s="129"/>
      <c r="TPJ215" s="129"/>
      <c r="TPK215" s="129"/>
      <c r="TPL215" s="129"/>
      <c r="TPM215" s="129"/>
      <c r="TPN215" s="129"/>
      <c r="TPO215" s="129"/>
      <c r="TPP215" s="129"/>
      <c r="TPQ215" s="129"/>
      <c r="TPR215" s="129"/>
      <c r="TPS215" s="129"/>
      <c r="TPT215" s="129"/>
      <c r="TPU215" s="129"/>
      <c r="TPV215" s="129"/>
      <c r="TPW215" s="129"/>
      <c r="TPX215" s="129"/>
      <c r="TPY215" s="129"/>
      <c r="TPZ215" s="129"/>
      <c r="TQA215" s="129"/>
      <c r="TQB215" s="129"/>
      <c r="TQC215" s="129"/>
      <c r="TQD215" s="129"/>
      <c r="TQE215" s="129"/>
      <c r="TQF215" s="129"/>
      <c r="TQG215" s="129"/>
      <c r="TQH215" s="129"/>
      <c r="TQI215" s="129"/>
      <c r="TQJ215" s="129"/>
      <c r="TQK215" s="129"/>
      <c r="TQL215" s="129"/>
      <c r="TQM215" s="129"/>
      <c r="TQN215" s="129"/>
      <c r="TQO215" s="129"/>
      <c r="TQP215" s="129"/>
      <c r="TQQ215" s="129"/>
      <c r="TQR215" s="129"/>
      <c r="TQS215" s="129"/>
      <c r="TQT215" s="129"/>
      <c r="TQU215" s="129"/>
      <c r="TQV215" s="129"/>
      <c r="TQW215" s="129"/>
      <c r="TQX215" s="129"/>
      <c r="TQY215" s="129"/>
      <c r="TQZ215" s="129"/>
      <c r="TRA215" s="129"/>
      <c r="TRB215" s="129"/>
      <c r="TRC215" s="129"/>
      <c r="TRD215" s="129"/>
      <c r="TRE215" s="129"/>
      <c r="TRF215" s="129"/>
      <c r="TRG215" s="129"/>
      <c r="TRH215" s="129"/>
      <c r="TRI215" s="129"/>
      <c r="TRJ215" s="129"/>
      <c r="TRK215" s="129"/>
      <c r="TRL215" s="129"/>
      <c r="TRM215" s="129"/>
      <c r="TRN215" s="129"/>
      <c r="TRO215" s="129"/>
      <c r="TRP215" s="129"/>
      <c r="TRQ215" s="129"/>
      <c r="TRR215" s="129"/>
      <c r="TRS215" s="129"/>
      <c r="TRT215" s="129"/>
      <c r="TRU215" s="129"/>
      <c r="TRV215" s="129"/>
      <c r="TRW215" s="129"/>
      <c r="TRX215" s="129"/>
      <c r="TRY215" s="129"/>
      <c r="TRZ215" s="129"/>
      <c r="TSA215" s="129"/>
      <c r="TSB215" s="129"/>
      <c r="TSC215" s="129"/>
      <c r="TSD215" s="129"/>
      <c r="TSE215" s="129"/>
      <c r="TSF215" s="129"/>
      <c r="TSG215" s="129"/>
      <c r="TSH215" s="129"/>
      <c r="TSI215" s="129"/>
      <c r="TSJ215" s="129"/>
      <c r="TSK215" s="129"/>
      <c r="TSL215" s="129"/>
      <c r="TSM215" s="129"/>
      <c r="TSN215" s="129"/>
      <c r="TSO215" s="129"/>
      <c r="TSP215" s="129"/>
      <c r="TSQ215" s="129"/>
      <c r="TSR215" s="129"/>
      <c r="TSS215" s="129"/>
      <c r="TST215" s="129"/>
      <c r="TSU215" s="129"/>
      <c r="TSV215" s="129"/>
      <c r="TSW215" s="129"/>
      <c r="TSX215" s="129"/>
      <c r="TSY215" s="129"/>
      <c r="TSZ215" s="129"/>
      <c r="TTA215" s="129"/>
      <c r="TTB215" s="129"/>
      <c r="TTC215" s="129"/>
      <c r="TTD215" s="129"/>
      <c r="TTE215" s="129"/>
      <c r="TTF215" s="129"/>
      <c r="TTG215" s="129"/>
      <c r="TTH215" s="129"/>
      <c r="TTI215" s="129"/>
      <c r="TTJ215" s="129"/>
      <c r="TTK215" s="129"/>
      <c r="TTL215" s="129"/>
      <c r="TTM215" s="129"/>
      <c r="TTN215" s="129"/>
      <c r="TTO215" s="129"/>
      <c r="TTP215" s="129"/>
      <c r="TTQ215" s="129"/>
      <c r="TTR215" s="129"/>
      <c r="TTS215" s="129"/>
      <c r="TTT215" s="129"/>
      <c r="TTU215" s="129"/>
      <c r="TTV215" s="129"/>
      <c r="TTW215" s="129"/>
      <c r="TTX215" s="129"/>
      <c r="TTY215" s="129"/>
      <c r="TTZ215" s="129"/>
      <c r="TUA215" s="129"/>
      <c r="TUB215" s="129"/>
      <c r="TUC215" s="129"/>
      <c r="TUD215" s="129"/>
      <c r="TUE215" s="129"/>
      <c r="TUF215" s="129"/>
      <c r="TUG215" s="129"/>
      <c r="TUH215" s="129"/>
      <c r="TUI215" s="129"/>
      <c r="TUJ215" s="129"/>
      <c r="TUK215" s="129"/>
      <c r="TUL215" s="129"/>
      <c r="TUM215" s="129"/>
      <c r="TUN215" s="129"/>
      <c r="TUO215" s="129"/>
      <c r="TUP215" s="129"/>
      <c r="TUQ215" s="129"/>
      <c r="TUR215" s="129"/>
      <c r="TUS215" s="129"/>
      <c r="TUT215" s="129"/>
      <c r="TUU215" s="129"/>
      <c r="TUV215" s="129"/>
      <c r="TUW215" s="129"/>
      <c r="TUX215" s="129"/>
      <c r="TUY215" s="129"/>
      <c r="TUZ215" s="129"/>
      <c r="TVA215" s="129"/>
      <c r="TVB215" s="129"/>
      <c r="TVC215" s="129"/>
      <c r="TVD215" s="129"/>
      <c r="TVE215" s="129"/>
      <c r="TVF215" s="129"/>
      <c r="TVG215" s="129"/>
      <c r="TVH215" s="129"/>
      <c r="TVI215" s="129"/>
      <c r="TVJ215" s="129"/>
      <c r="TVK215" s="129"/>
      <c r="TVL215" s="129"/>
      <c r="TVM215" s="129"/>
      <c r="TVN215" s="129"/>
      <c r="TVO215" s="129"/>
      <c r="TVP215" s="129"/>
      <c r="TVQ215" s="129"/>
      <c r="TVR215" s="129"/>
      <c r="TVS215" s="129"/>
      <c r="TVT215" s="129"/>
      <c r="TVU215" s="129"/>
      <c r="TVV215" s="129"/>
      <c r="TVW215" s="129"/>
      <c r="TVX215" s="129"/>
      <c r="TVY215" s="129"/>
      <c r="TVZ215" s="129"/>
      <c r="TWA215" s="129"/>
      <c r="TWB215" s="129"/>
      <c r="TWC215" s="129"/>
      <c r="TWD215" s="129"/>
      <c r="TWE215" s="129"/>
      <c r="TWF215" s="129"/>
      <c r="TWG215" s="129"/>
      <c r="TWH215" s="129"/>
      <c r="TWI215" s="129"/>
      <c r="TWJ215" s="129"/>
      <c r="TWK215" s="129"/>
      <c r="TWL215" s="129"/>
      <c r="TWM215" s="129"/>
      <c r="TWN215" s="129"/>
      <c r="TWO215" s="129"/>
      <c r="TWP215" s="129"/>
      <c r="TWQ215" s="129"/>
      <c r="TWR215" s="129"/>
      <c r="TWS215" s="129"/>
      <c r="TWT215" s="129"/>
      <c r="TWU215" s="129"/>
      <c r="TWV215" s="129"/>
      <c r="TWW215" s="129"/>
      <c r="TWX215" s="129"/>
      <c r="TWY215" s="129"/>
      <c r="TWZ215" s="129"/>
      <c r="TXA215" s="129"/>
      <c r="TXB215" s="129"/>
      <c r="TXC215" s="129"/>
      <c r="TXD215" s="129"/>
      <c r="TXE215" s="129"/>
      <c r="TXF215" s="129"/>
      <c r="TXG215" s="129"/>
      <c r="TXH215" s="129"/>
      <c r="TXI215" s="129"/>
      <c r="TXJ215" s="129"/>
      <c r="TXK215" s="129"/>
      <c r="TXL215" s="129"/>
      <c r="TXM215" s="129"/>
      <c r="TXN215" s="129"/>
      <c r="TXO215" s="129"/>
      <c r="TXP215" s="129"/>
      <c r="TXQ215" s="129"/>
      <c r="TXR215" s="129"/>
      <c r="TXS215" s="129"/>
      <c r="TXT215" s="129"/>
      <c r="TXU215" s="129"/>
      <c r="TXV215" s="129"/>
      <c r="TXW215" s="129"/>
      <c r="TXX215" s="129"/>
      <c r="TXY215" s="129"/>
      <c r="TXZ215" s="129"/>
      <c r="TYA215" s="129"/>
      <c r="TYB215" s="129"/>
      <c r="TYC215" s="129"/>
      <c r="TYD215" s="129"/>
      <c r="TYE215" s="129"/>
      <c r="TYF215" s="129"/>
      <c r="TYG215" s="129"/>
      <c r="TYH215" s="129"/>
      <c r="TYI215" s="129"/>
      <c r="TYJ215" s="129"/>
      <c r="TYK215" s="129"/>
      <c r="TYL215" s="129"/>
      <c r="TYM215" s="129"/>
      <c r="TYN215" s="129"/>
      <c r="TYO215" s="129"/>
      <c r="TYP215" s="129"/>
      <c r="TYQ215" s="129"/>
      <c r="TYR215" s="129"/>
      <c r="TYS215" s="129"/>
      <c r="TYT215" s="129"/>
      <c r="TYU215" s="129"/>
      <c r="TYV215" s="129"/>
      <c r="TYW215" s="129"/>
      <c r="TYX215" s="129"/>
      <c r="TYY215" s="129"/>
      <c r="TYZ215" s="129"/>
      <c r="TZA215" s="129"/>
      <c r="TZB215" s="129"/>
      <c r="TZC215" s="129"/>
      <c r="TZD215" s="129"/>
      <c r="TZE215" s="129"/>
      <c r="TZF215" s="129"/>
      <c r="TZG215" s="129"/>
      <c r="TZH215" s="129"/>
      <c r="TZI215" s="129"/>
      <c r="TZJ215" s="129"/>
      <c r="TZK215" s="129"/>
      <c r="TZL215" s="129"/>
      <c r="TZM215" s="129"/>
      <c r="TZN215" s="129"/>
      <c r="TZO215" s="129"/>
      <c r="TZP215" s="129"/>
      <c r="TZQ215" s="129"/>
      <c r="TZR215" s="129"/>
      <c r="TZS215" s="129"/>
      <c r="TZT215" s="129"/>
      <c r="TZU215" s="129"/>
      <c r="TZV215" s="129"/>
      <c r="TZW215" s="129"/>
      <c r="TZX215" s="129"/>
      <c r="TZY215" s="129"/>
      <c r="TZZ215" s="129"/>
      <c r="UAA215" s="129"/>
      <c r="UAB215" s="129"/>
      <c r="UAC215" s="129"/>
      <c r="UAD215" s="129"/>
      <c r="UAE215" s="129"/>
      <c r="UAF215" s="129"/>
      <c r="UAG215" s="129"/>
      <c r="UAH215" s="129"/>
      <c r="UAI215" s="129"/>
      <c r="UAJ215" s="129"/>
      <c r="UAK215" s="129"/>
      <c r="UAL215" s="129"/>
      <c r="UAM215" s="129"/>
      <c r="UAN215" s="129"/>
      <c r="UAO215" s="129"/>
      <c r="UAP215" s="129"/>
      <c r="UAQ215" s="129"/>
      <c r="UAR215" s="129"/>
      <c r="UAS215" s="129"/>
      <c r="UAT215" s="129"/>
      <c r="UAU215" s="129"/>
      <c r="UAV215" s="129"/>
      <c r="UAW215" s="129"/>
      <c r="UAX215" s="129"/>
      <c r="UAY215" s="129"/>
      <c r="UAZ215" s="129"/>
      <c r="UBA215" s="129"/>
      <c r="UBB215" s="129"/>
      <c r="UBC215" s="129"/>
      <c r="UBD215" s="129"/>
      <c r="UBE215" s="129"/>
      <c r="UBF215" s="129"/>
      <c r="UBG215" s="129"/>
      <c r="UBH215" s="129"/>
      <c r="UBI215" s="129"/>
      <c r="UBJ215" s="129"/>
      <c r="UBK215" s="129"/>
      <c r="UBL215" s="129"/>
      <c r="UBM215" s="129"/>
      <c r="UBN215" s="129"/>
      <c r="UBO215" s="129"/>
      <c r="UBP215" s="129"/>
      <c r="UBQ215" s="129"/>
      <c r="UBR215" s="129"/>
      <c r="UBS215" s="129"/>
      <c r="UBT215" s="129"/>
      <c r="UBU215" s="129"/>
      <c r="UBV215" s="129"/>
      <c r="UBW215" s="129"/>
      <c r="UBX215" s="129"/>
      <c r="UBY215" s="129"/>
      <c r="UBZ215" s="129"/>
      <c r="UCA215" s="129"/>
      <c r="UCB215" s="129"/>
      <c r="UCC215" s="129"/>
      <c r="UCD215" s="129"/>
      <c r="UCE215" s="129"/>
      <c r="UCF215" s="129"/>
      <c r="UCG215" s="129"/>
      <c r="UCH215" s="129"/>
      <c r="UCI215" s="129"/>
      <c r="UCJ215" s="129"/>
      <c r="UCK215" s="129"/>
      <c r="UCL215" s="129"/>
      <c r="UCM215" s="129"/>
      <c r="UCN215" s="129"/>
      <c r="UCO215" s="129"/>
      <c r="UCP215" s="129"/>
      <c r="UCQ215" s="129"/>
      <c r="UCR215" s="129"/>
      <c r="UCS215" s="129"/>
      <c r="UCT215" s="129"/>
      <c r="UCU215" s="129"/>
      <c r="UCV215" s="129"/>
      <c r="UCW215" s="129"/>
      <c r="UCX215" s="129"/>
      <c r="UCY215" s="129"/>
      <c r="UCZ215" s="129"/>
      <c r="UDA215" s="129"/>
      <c r="UDB215" s="129"/>
      <c r="UDC215" s="129"/>
      <c r="UDD215" s="129"/>
      <c r="UDE215" s="129"/>
      <c r="UDF215" s="129"/>
      <c r="UDG215" s="129"/>
      <c r="UDH215" s="129"/>
      <c r="UDI215" s="129"/>
      <c r="UDJ215" s="129"/>
      <c r="UDK215" s="129"/>
      <c r="UDL215" s="129"/>
      <c r="UDM215" s="129"/>
      <c r="UDN215" s="129"/>
      <c r="UDO215" s="129"/>
      <c r="UDP215" s="129"/>
      <c r="UDQ215" s="129"/>
      <c r="UDR215" s="129"/>
      <c r="UDS215" s="129"/>
      <c r="UDT215" s="129"/>
      <c r="UDU215" s="129"/>
      <c r="UDV215" s="129"/>
      <c r="UDW215" s="129"/>
      <c r="UDX215" s="129"/>
      <c r="UDY215" s="129"/>
      <c r="UDZ215" s="129"/>
      <c r="UEA215" s="129"/>
      <c r="UEB215" s="129"/>
      <c r="UEC215" s="129"/>
      <c r="UED215" s="129"/>
      <c r="UEE215" s="129"/>
      <c r="UEF215" s="129"/>
      <c r="UEG215" s="129"/>
      <c r="UEH215" s="129"/>
      <c r="UEI215" s="129"/>
      <c r="UEJ215" s="129"/>
      <c r="UEK215" s="129"/>
      <c r="UEL215" s="129"/>
      <c r="UEM215" s="129"/>
      <c r="UEN215" s="129"/>
      <c r="UEO215" s="129"/>
      <c r="UEP215" s="129"/>
      <c r="UEQ215" s="129"/>
      <c r="UER215" s="129"/>
      <c r="UES215" s="129"/>
      <c r="UET215" s="129"/>
      <c r="UEU215" s="129"/>
      <c r="UEV215" s="129"/>
      <c r="UEW215" s="129"/>
      <c r="UEX215" s="129"/>
      <c r="UEY215" s="129"/>
      <c r="UEZ215" s="129"/>
      <c r="UFA215" s="129"/>
      <c r="UFB215" s="129"/>
      <c r="UFC215" s="129"/>
      <c r="UFD215" s="129"/>
      <c r="UFE215" s="129"/>
      <c r="UFF215" s="129"/>
      <c r="UFG215" s="129"/>
      <c r="UFH215" s="129"/>
      <c r="UFI215" s="129"/>
      <c r="UFJ215" s="129"/>
      <c r="UFK215" s="129"/>
      <c r="UFL215" s="129"/>
      <c r="UFM215" s="129"/>
      <c r="UFN215" s="129"/>
      <c r="UFO215" s="129"/>
      <c r="UFP215" s="129"/>
      <c r="UFQ215" s="129"/>
      <c r="UFR215" s="129"/>
      <c r="UFS215" s="129"/>
      <c r="UFT215" s="129"/>
      <c r="UFU215" s="129"/>
      <c r="UFV215" s="129"/>
      <c r="UFW215" s="129"/>
      <c r="UFX215" s="129"/>
      <c r="UFY215" s="129"/>
      <c r="UFZ215" s="129"/>
      <c r="UGA215" s="129"/>
      <c r="UGB215" s="129"/>
      <c r="UGC215" s="129"/>
      <c r="UGD215" s="129"/>
      <c r="UGE215" s="129"/>
      <c r="UGF215" s="129"/>
      <c r="UGG215" s="129"/>
      <c r="UGH215" s="129"/>
      <c r="UGI215" s="129"/>
      <c r="UGJ215" s="129"/>
      <c r="UGK215" s="129"/>
      <c r="UGL215" s="129"/>
      <c r="UGM215" s="129"/>
      <c r="UGN215" s="129"/>
      <c r="UGO215" s="129"/>
      <c r="UGP215" s="129"/>
      <c r="UGQ215" s="129"/>
      <c r="UGR215" s="129"/>
      <c r="UGS215" s="129"/>
      <c r="UGT215" s="129"/>
      <c r="UGU215" s="129"/>
      <c r="UGV215" s="129"/>
      <c r="UGW215" s="129"/>
      <c r="UGX215" s="129"/>
      <c r="UGY215" s="129"/>
      <c r="UGZ215" s="129"/>
      <c r="UHA215" s="129"/>
      <c r="UHB215" s="129"/>
      <c r="UHC215" s="129"/>
      <c r="UHD215" s="129"/>
      <c r="UHE215" s="129"/>
      <c r="UHF215" s="129"/>
      <c r="UHG215" s="129"/>
      <c r="UHH215" s="129"/>
      <c r="UHI215" s="129"/>
      <c r="UHJ215" s="129"/>
      <c r="UHK215" s="129"/>
      <c r="UHL215" s="129"/>
      <c r="UHM215" s="129"/>
      <c r="UHN215" s="129"/>
      <c r="UHO215" s="129"/>
      <c r="UHP215" s="129"/>
      <c r="UHQ215" s="129"/>
      <c r="UHR215" s="129"/>
      <c r="UHS215" s="129"/>
      <c r="UHT215" s="129"/>
      <c r="UHU215" s="129"/>
      <c r="UHV215" s="129"/>
      <c r="UHW215" s="129"/>
      <c r="UHX215" s="129"/>
      <c r="UHY215" s="129"/>
      <c r="UHZ215" s="129"/>
      <c r="UIA215" s="129"/>
      <c r="UIB215" s="129"/>
      <c r="UIC215" s="129"/>
      <c r="UID215" s="129"/>
      <c r="UIE215" s="129"/>
      <c r="UIF215" s="129"/>
      <c r="UIG215" s="129"/>
      <c r="UIH215" s="129"/>
      <c r="UII215" s="129"/>
      <c r="UIJ215" s="129"/>
      <c r="UIK215" s="129"/>
      <c r="UIL215" s="129"/>
      <c r="UIM215" s="129"/>
      <c r="UIN215" s="129"/>
      <c r="UIO215" s="129"/>
      <c r="UIP215" s="129"/>
      <c r="UIQ215" s="129"/>
      <c r="UIR215" s="129"/>
      <c r="UIS215" s="129"/>
      <c r="UIT215" s="129"/>
      <c r="UIU215" s="129"/>
      <c r="UIV215" s="129"/>
      <c r="UIW215" s="129"/>
      <c r="UIX215" s="129"/>
      <c r="UIY215" s="129"/>
      <c r="UIZ215" s="129"/>
      <c r="UJA215" s="129"/>
      <c r="UJB215" s="129"/>
      <c r="UJC215" s="129"/>
      <c r="UJD215" s="129"/>
      <c r="UJE215" s="129"/>
      <c r="UJF215" s="129"/>
      <c r="UJG215" s="129"/>
      <c r="UJH215" s="129"/>
      <c r="UJI215" s="129"/>
      <c r="UJJ215" s="129"/>
      <c r="UJK215" s="129"/>
      <c r="UJL215" s="129"/>
      <c r="UJM215" s="129"/>
      <c r="UJN215" s="129"/>
      <c r="UJO215" s="129"/>
      <c r="UJP215" s="129"/>
      <c r="UJQ215" s="129"/>
      <c r="UJR215" s="129"/>
      <c r="UJS215" s="129"/>
      <c r="UJT215" s="129"/>
      <c r="UJU215" s="129"/>
      <c r="UJV215" s="129"/>
      <c r="UJW215" s="129"/>
      <c r="UJX215" s="129"/>
      <c r="UJY215" s="129"/>
      <c r="UJZ215" s="129"/>
      <c r="UKA215" s="129"/>
      <c r="UKB215" s="129"/>
      <c r="UKC215" s="129"/>
      <c r="UKD215" s="129"/>
      <c r="UKE215" s="129"/>
      <c r="UKF215" s="129"/>
      <c r="UKG215" s="129"/>
      <c r="UKH215" s="129"/>
      <c r="UKI215" s="129"/>
      <c r="UKJ215" s="129"/>
      <c r="UKK215" s="129"/>
      <c r="UKL215" s="129"/>
      <c r="UKM215" s="129"/>
      <c r="UKN215" s="129"/>
      <c r="UKO215" s="129"/>
      <c r="UKP215" s="129"/>
      <c r="UKQ215" s="129"/>
      <c r="UKR215" s="129"/>
      <c r="UKS215" s="129"/>
      <c r="UKT215" s="129"/>
      <c r="UKU215" s="129"/>
      <c r="UKV215" s="129"/>
      <c r="UKW215" s="129"/>
      <c r="UKX215" s="129"/>
      <c r="UKY215" s="129"/>
      <c r="UKZ215" s="129"/>
      <c r="ULA215" s="129"/>
      <c r="ULB215" s="129"/>
      <c r="ULC215" s="129"/>
      <c r="ULD215" s="129"/>
      <c r="ULE215" s="129"/>
      <c r="ULF215" s="129"/>
      <c r="ULG215" s="129"/>
      <c r="ULH215" s="129"/>
      <c r="ULI215" s="129"/>
      <c r="ULJ215" s="129"/>
      <c r="ULK215" s="129"/>
      <c r="ULL215" s="129"/>
      <c r="ULM215" s="129"/>
      <c r="ULN215" s="129"/>
      <c r="ULO215" s="129"/>
      <c r="ULP215" s="129"/>
      <c r="ULQ215" s="129"/>
      <c r="ULR215" s="129"/>
      <c r="ULS215" s="129"/>
      <c r="ULT215" s="129"/>
      <c r="ULU215" s="129"/>
      <c r="ULV215" s="129"/>
      <c r="ULW215" s="129"/>
      <c r="ULX215" s="129"/>
      <c r="ULY215" s="129"/>
      <c r="ULZ215" s="129"/>
      <c r="UMA215" s="129"/>
      <c r="UMB215" s="129"/>
      <c r="UMC215" s="129"/>
      <c r="UMD215" s="129"/>
      <c r="UME215" s="129"/>
      <c r="UMF215" s="129"/>
      <c r="UMG215" s="129"/>
      <c r="UMH215" s="129"/>
      <c r="UMI215" s="129"/>
      <c r="UMJ215" s="129"/>
      <c r="UMK215" s="129"/>
      <c r="UML215" s="129"/>
      <c r="UMM215" s="129"/>
      <c r="UMN215" s="129"/>
      <c r="UMO215" s="129"/>
      <c r="UMP215" s="129"/>
      <c r="UMQ215" s="129"/>
      <c r="UMR215" s="129"/>
      <c r="UMS215" s="129"/>
      <c r="UMT215" s="129"/>
      <c r="UMU215" s="129"/>
      <c r="UMV215" s="129"/>
      <c r="UMW215" s="129"/>
      <c r="UMX215" s="129"/>
      <c r="UMY215" s="129"/>
      <c r="UMZ215" s="129"/>
      <c r="UNA215" s="129"/>
      <c r="UNB215" s="129"/>
      <c r="UNC215" s="129"/>
      <c r="UND215" s="129"/>
      <c r="UNE215" s="129"/>
      <c r="UNF215" s="129"/>
      <c r="UNG215" s="129"/>
      <c r="UNH215" s="129"/>
      <c r="UNI215" s="129"/>
      <c r="UNJ215" s="129"/>
      <c r="UNK215" s="129"/>
      <c r="UNL215" s="129"/>
      <c r="UNM215" s="129"/>
      <c r="UNN215" s="129"/>
      <c r="UNO215" s="129"/>
      <c r="UNP215" s="129"/>
      <c r="UNQ215" s="129"/>
      <c r="UNR215" s="129"/>
      <c r="UNS215" s="129"/>
      <c r="UNT215" s="129"/>
      <c r="UNU215" s="129"/>
      <c r="UNV215" s="129"/>
      <c r="UNW215" s="129"/>
      <c r="UNX215" s="129"/>
      <c r="UNY215" s="129"/>
      <c r="UNZ215" s="129"/>
      <c r="UOA215" s="129"/>
      <c r="UOB215" s="129"/>
      <c r="UOC215" s="129"/>
      <c r="UOD215" s="129"/>
      <c r="UOE215" s="129"/>
      <c r="UOF215" s="129"/>
      <c r="UOG215" s="129"/>
      <c r="UOH215" s="129"/>
      <c r="UOI215" s="129"/>
      <c r="UOJ215" s="129"/>
      <c r="UOK215" s="129"/>
      <c r="UOL215" s="129"/>
      <c r="UOM215" s="129"/>
      <c r="UON215" s="129"/>
      <c r="UOO215" s="129"/>
      <c r="UOP215" s="129"/>
      <c r="UOQ215" s="129"/>
      <c r="UOR215" s="129"/>
      <c r="UOS215" s="129"/>
      <c r="UOT215" s="129"/>
      <c r="UOU215" s="129"/>
      <c r="UOV215" s="129"/>
      <c r="UOW215" s="129"/>
      <c r="UOX215" s="129"/>
      <c r="UOY215" s="129"/>
      <c r="UOZ215" s="129"/>
      <c r="UPA215" s="129"/>
      <c r="UPB215" s="129"/>
      <c r="UPC215" s="129"/>
      <c r="UPD215" s="129"/>
      <c r="UPE215" s="129"/>
      <c r="UPF215" s="129"/>
      <c r="UPG215" s="129"/>
      <c r="UPH215" s="129"/>
      <c r="UPI215" s="129"/>
      <c r="UPJ215" s="129"/>
      <c r="UPK215" s="129"/>
      <c r="UPL215" s="129"/>
      <c r="UPM215" s="129"/>
      <c r="UPN215" s="129"/>
      <c r="UPO215" s="129"/>
      <c r="UPP215" s="129"/>
      <c r="UPQ215" s="129"/>
      <c r="UPR215" s="129"/>
      <c r="UPS215" s="129"/>
      <c r="UPT215" s="129"/>
      <c r="UPU215" s="129"/>
      <c r="UPV215" s="129"/>
      <c r="UPW215" s="129"/>
      <c r="UPX215" s="129"/>
      <c r="UPY215" s="129"/>
      <c r="UPZ215" s="129"/>
      <c r="UQA215" s="129"/>
      <c r="UQB215" s="129"/>
      <c r="UQC215" s="129"/>
      <c r="UQD215" s="129"/>
      <c r="UQE215" s="129"/>
      <c r="UQF215" s="129"/>
      <c r="UQG215" s="129"/>
      <c r="UQH215" s="129"/>
      <c r="UQI215" s="129"/>
      <c r="UQJ215" s="129"/>
      <c r="UQK215" s="129"/>
      <c r="UQL215" s="129"/>
      <c r="UQM215" s="129"/>
      <c r="UQN215" s="129"/>
      <c r="UQO215" s="129"/>
      <c r="UQP215" s="129"/>
      <c r="UQQ215" s="129"/>
      <c r="UQR215" s="129"/>
      <c r="UQS215" s="129"/>
      <c r="UQT215" s="129"/>
      <c r="UQU215" s="129"/>
      <c r="UQV215" s="129"/>
      <c r="UQW215" s="129"/>
      <c r="UQX215" s="129"/>
      <c r="UQY215" s="129"/>
      <c r="UQZ215" s="129"/>
      <c r="URA215" s="129"/>
      <c r="URB215" s="129"/>
      <c r="URC215" s="129"/>
      <c r="URD215" s="129"/>
      <c r="URE215" s="129"/>
      <c r="URF215" s="129"/>
      <c r="URG215" s="129"/>
      <c r="URH215" s="129"/>
      <c r="URI215" s="129"/>
      <c r="URJ215" s="129"/>
      <c r="URK215" s="129"/>
      <c r="URL215" s="129"/>
      <c r="URM215" s="129"/>
      <c r="URN215" s="129"/>
      <c r="URO215" s="129"/>
      <c r="URP215" s="129"/>
      <c r="URQ215" s="129"/>
      <c r="URR215" s="129"/>
      <c r="URS215" s="129"/>
      <c r="URT215" s="129"/>
      <c r="URU215" s="129"/>
      <c r="URV215" s="129"/>
      <c r="URW215" s="129"/>
      <c r="URX215" s="129"/>
      <c r="URY215" s="129"/>
      <c r="URZ215" s="129"/>
      <c r="USA215" s="129"/>
      <c r="USB215" s="129"/>
      <c r="USC215" s="129"/>
      <c r="USD215" s="129"/>
      <c r="USE215" s="129"/>
      <c r="USF215" s="129"/>
      <c r="USG215" s="129"/>
      <c r="USH215" s="129"/>
      <c r="USI215" s="129"/>
      <c r="USJ215" s="129"/>
      <c r="USK215" s="129"/>
      <c r="USL215" s="129"/>
      <c r="USM215" s="129"/>
      <c r="USN215" s="129"/>
      <c r="USO215" s="129"/>
      <c r="USP215" s="129"/>
      <c r="USQ215" s="129"/>
      <c r="USR215" s="129"/>
      <c r="USS215" s="129"/>
      <c r="UST215" s="129"/>
      <c r="USU215" s="129"/>
      <c r="USV215" s="129"/>
      <c r="USW215" s="129"/>
      <c r="USX215" s="129"/>
      <c r="USY215" s="129"/>
      <c r="USZ215" s="129"/>
      <c r="UTA215" s="129"/>
      <c r="UTB215" s="129"/>
      <c r="UTC215" s="129"/>
      <c r="UTD215" s="129"/>
      <c r="UTE215" s="129"/>
      <c r="UTF215" s="129"/>
      <c r="UTG215" s="129"/>
      <c r="UTH215" s="129"/>
      <c r="UTI215" s="129"/>
      <c r="UTJ215" s="129"/>
      <c r="UTK215" s="129"/>
      <c r="UTL215" s="129"/>
      <c r="UTM215" s="129"/>
      <c r="UTN215" s="129"/>
      <c r="UTO215" s="129"/>
      <c r="UTP215" s="129"/>
      <c r="UTQ215" s="129"/>
      <c r="UTR215" s="129"/>
      <c r="UTS215" s="129"/>
      <c r="UTT215" s="129"/>
      <c r="UTU215" s="129"/>
      <c r="UTV215" s="129"/>
      <c r="UTW215" s="129"/>
      <c r="UTX215" s="129"/>
      <c r="UTY215" s="129"/>
      <c r="UTZ215" s="129"/>
      <c r="UUA215" s="129"/>
      <c r="UUB215" s="129"/>
      <c r="UUC215" s="129"/>
      <c r="UUD215" s="129"/>
      <c r="UUE215" s="129"/>
      <c r="UUF215" s="129"/>
      <c r="UUG215" s="129"/>
      <c r="UUH215" s="129"/>
      <c r="UUI215" s="129"/>
      <c r="UUJ215" s="129"/>
      <c r="UUK215" s="129"/>
      <c r="UUL215" s="129"/>
      <c r="UUM215" s="129"/>
      <c r="UUN215" s="129"/>
      <c r="UUO215" s="129"/>
      <c r="UUP215" s="129"/>
      <c r="UUQ215" s="129"/>
      <c r="UUR215" s="129"/>
      <c r="UUS215" s="129"/>
      <c r="UUT215" s="129"/>
      <c r="UUU215" s="129"/>
      <c r="UUV215" s="129"/>
      <c r="UUW215" s="129"/>
      <c r="UUX215" s="129"/>
      <c r="UUY215" s="129"/>
      <c r="UUZ215" s="129"/>
      <c r="UVA215" s="129"/>
      <c r="UVB215" s="129"/>
      <c r="UVC215" s="129"/>
      <c r="UVD215" s="129"/>
      <c r="UVE215" s="129"/>
      <c r="UVF215" s="129"/>
      <c r="UVG215" s="129"/>
      <c r="UVH215" s="129"/>
      <c r="UVI215" s="129"/>
      <c r="UVJ215" s="129"/>
      <c r="UVK215" s="129"/>
      <c r="UVL215" s="129"/>
      <c r="UVM215" s="129"/>
      <c r="UVN215" s="129"/>
      <c r="UVO215" s="129"/>
      <c r="UVP215" s="129"/>
      <c r="UVQ215" s="129"/>
      <c r="UVR215" s="129"/>
      <c r="UVS215" s="129"/>
      <c r="UVT215" s="129"/>
      <c r="UVU215" s="129"/>
      <c r="UVV215" s="129"/>
      <c r="UVW215" s="129"/>
      <c r="UVX215" s="129"/>
      <c r="UVY215" s="129"/>
      <c r="UVZ215" s="129"/>
      <c r="UWA215" s="129"/>
      <c r="UWB215" s="129"/>
      <c r="UWC215" s="129"/>
      <c r="UWD215" s="129"/>
      <c r="UWE215" s="129"/>
      <c r="UWF215" s="129"/>
      <c r="UWG215" s="129"/>
      <c r="UWH215" s="129"/>
      <c r="UWI215" s="129"/>
      <c r="UWJ215" s="129"/>
      <c r="UWK215" s="129"/>
      <c r="UWL215" s="129"/>
      <c r="UWM215" s="129"/>
      <c r="UWN215" s="129"/>
      <c r="UWO215" s="129"/>
      <c r="UWP215" s="129"/>
      <c r="UWQ215" s="129"/>
      <c r="UWR215" s="129"/>
      <c r="UWS215" s="129"/>
      <c r="UWT215" s="129"/>
      <c r="UWU215" s="129"/>
      <c r="UWV215" s="129"/>
      <c r="UWW215" s="129"/>
      <c r="UWX215" s="129"/>
      <c r="UWY215" s="129"/>
      <c r="UWZ215" s="129"/>
      <c r="UXA215" s="129"/>
      <c r="UXB215" s="129"/>
      <c r="UXC215" s="129"/>
      <c r="UXD215" s="129"/>
      <c r="UXE215" s="129"/>
      <c r="UXF215" s="129"/>
      <c r="UXG215" s="129"/>
      <c r="UXH215" s="129"/>
      <c r="UXI215" s="129"/>
      <c r="UXJ215" s="129"/>
      <c r="UXK215" s="129"/>
      <c r="UXL215" s="129"/>
      <c r="UXM215" s="129"/>
      <c r="UXN215" s="129"/>
      <c r="UXO215" s="129"/>
      <c r="UXP215" s="129"/>
      <c r="UXQ215" s="129"/>
      <c r="UXR215" s="129"/>
      <c r="UXS215" s="129"/>
      <c r="UXT215" s="129"/>
      <c r="UXU215" s="129"/>
      <c r="UXV215" s="129"/>
      <c r="UXW215" s="129"/>
      <c r="UXX215" s="129"/>
      <c r="UXY215" s="129"/>
      <c r="UXZ215" s="129"/>
      <c r="UYA215" s="129"/>
      <c r="UYB215" s="129"/>
      <c r="UYC215" s="129"/>
      <c r="UYD215" s="129"/>
      <c r="UYE215" s="129"/>
      <c r="UYF215" s="129"/>
      <c r="UYG215" s="129"/>
      <c r="UYH215" s="129"/>
      <c r="UYI215" s="129"/>
      <c r="UYJ215" s="129"/>
      <c r="UYK215" s="129"/>
      <c r="UYL215" s="129"/>
      <c r="UYM215" s="129"/>
      <c r="UYN215" s="129"/>
      <c r="UYO215" s="129"/>
      <c r="UYP215" s="129"/>
      <c r="UYQ215" s="129"/>
      <c r="UYR215" s="129"/>
      <c r="UYS215" s="129"/>
      <c r="UYT215" s="129"/>
      <c r="UYU215" s="129"/>
      <c r="UYV215" s="129"/>
      <c r="UYW215" s="129"/>
      <c r="UYX215" s="129"/>
      <c r="UYY215" s="129"/>
      <c r="UYZ215" s="129"/>
      <c r="UZA215" s="129"/>
      <c r="UZB215" s="129"/>
      <c r="UZC215" s="129"/>
      <c r="UZD215" s="129"/>
      <c r="UZE215" s="129"/>
      <c r="UZF215" s="129"/>
      <c r="UZG215" s="129"/>
      <c r="UZH215" s="129"/>
      <c r="UZI215" s="129"/>
      <c r="UZJ215" s="129"/>
      <c r="UZK215" s="129"/>
      <c r="UZL215" s="129"/>
      <c r="UZM215" s="129"/>
      <c r="UZN215" s="129"/>
      <c r="UZO215" s="129"/>
      <c r="UZP215" s="129"/>
      <c r="UZQ215" s="129"/>
      <c r="UZR215" s="129"/>
      <c r="UZS215" s="129"/>
      <c r="UZT215" s="129"/>
      <c r="UZU215" s="129"/>
      <c r="UZV215" s="129"/>
      <c r="UZW215" s="129"/>
      <c r="UZX215" s="129"/>
      <c r="UZY215" s="129"/>
      <c r="UZZ215" s="129"/>
      <c r="VAA215" s="129"/>
      <c r="VAB215" s="129"/>
      <c r="VAC215" s="129"/>
      <c r="VAD215" s="129"/>
      <c r="VAE215" s="129"/>
      <c r="VAF215" s="129"/>
      <c r="VAG215" s="129"/>
      <c r="VAH215" s="129"/>
      <c r="VAI215" s="129"/>
      <c r="VAJ215" s="129"/>
      <c r="VAK215" s="129"/>
      <c r="VAL215" s="129"/>
      <c r="VAM215" s="129"/>
      <c r="VAN215" s="129"/>
      <c r="VAO215" s="129"/>
      <c r="VAP215" s="129"/>
      <c r="VAQ215" s="129"/>
      <c r="VAR215" s="129"/>
      <c r="VAS215" s="129"/>
      <c r="VAT215" s="129"/>
      <c r="VAU215" s="129"/>
      <c r="VAV215" s="129"/>
      <c r="VAW215" s="129"/>
      <c r="VAX215" s="129"/>
      <c r="VAY215" s="129"/>
      <c r="VAZ215" s="129"/>
      <c r="VBA215" s="129"/>
      <c r="VBB215" s="129"/>
      <c r="VBC215" s="129"/>
      <c r="VBD215" s="129"/>
      <c r="VBE215" s="129"/>
      <c r="VBF215" s="129"/>
      <c r="VBG215" s="129"/>
      <c r="VBH215" s="129"/>
      <c r="VBI215" s="129"/>
      <c r="VBJ215" s="129"/>
      <c r="VBK215" s="129"/>
      <c r="VBL215" s="129"/>
      <c r="VBM215" s="129"/>
      <c r="VBN215" s="129"/>
      <c r="VBO215" s="129"/>
      <c r="VBP215" s="129"/>
      <c r="VBQ215" s="129"/>
      <c r="VBR215" s="129"/>
      <c r="VBS215" s="129"/>
      <c r="VBT215" s="129"/>
      <c r="VBU215" s="129"/>
      <c r="VBV215" s="129"/>
      <c r="VBW215" s="129"/>
      <c r="VBX215" s="129"/>
      <c r="VBY215" s="129"/>
      <c r="VBZ215" s="129"/>
      <c r="VCA215" s="129"/>
      <c r="VCB215" s="129"/>
      <c r="VCC215" s="129"/>
      <c r="VCD215" s="129"/>
      <c r="VCE215" s="129"/>
      <c r="VCF215" s="129"/>
      <c r="VCG215" s="129"/>
      <c r="VCH215" s="129"/>
      <c r="VCI215" s="129"/>
      <c r="VCJ215" s="129"/>
      <c r="VCK215" s="129"/>
      <c r="VCL215" s="129"/>
      <c r="VCM215" s="129"/>
      <c r="VCN215" s="129"/>
      <c r="VCO215" s="129"/>
      <c r="VCP215" s="129"/>
      <c r="VCQ215" s="129"/>
      <c r="VCR215" s="129"/>
      <c r="VCS215" s="129"/>
      <c r="VCT215" s="129"/>
      <c r="VCU215" s="129"/>
      <c r="VCV215" s="129"/>
      <c r="VCW215" s="129"/>
      <c r="VCX215" s="129"/>
      <c r="VCY215" s="129"/>
      <c r="VCZ215" s="129"/>
      <c r="VDA215" s="129"/>
      <c r="VDB215" s="129"/>
      <c r="VDC215" s="129"/>
      <c r="VDD215" s="129"/>
      <c r="VDE215" s="129"/>
      <c r="VDF215" s="129"/>
      <c r="VDG215" s="129"/>
      <c r="VDH215" s="129"/>
      <c r="VDI215" s="129"/>
      <c r="VDJ215" s="129"/>
      <c r="VDK215" s="129"/>
      <c r="VDL215" s="129"/>
      <c r="VDM215" s="129"/>
      <c r="VDN215" s="129"/>
      <c r="VDO215" s="129"/>
      <c r="VDP215" s="129"/>
      <c r="VDQ215" s="129"/>
      <c r="VDR215" s="129"/>
      <c r="VDS215" s="129"/>
      <c r="VDT215" s="129"/>
      <c r="VDU215" s="129"/>
      <c r="VDV215" s="129"/>
      <c r="VDW215" s="129"/>
      <c r="VDX215" s="129"/>
      <c r="VDY215" s="129"/>
      <c r="VDZ215" s="129"/>
      <c r="VEA215" s="129"/>
      <c r="VEB215" s="129"/>
      <c r="VEC215" s="129"/>
      <c r="VED215" s="129"/>
      <c r="VEE215" s="129"/>
      <c r="VEF215" s="129"/>
      <c r="VEG215" s="129"/>
      <c r="VEH215" s="129"/>
      <c r="VEI215" s="129"/>
      <c r="VEJ215" s="129"/>
      <c r="VEK215" s="129"/>
      <c r="VEL215" s="129"/>
      <c r="VEM215" s="129"/>
      <c r="VEN215" s="129"/>
      <c r="VEO215" s="129"/>
      <c r="VEP215" s="129"/>
      <c r="VEQ215" s="129"/>
      <c r="VER215" s="129"/>
      <c r="VES215" s="129"/>
      <c r="VET215" s="129"/>
      <c r="VEU215" s="129"/>
      <c r="VEV215" s="129"/>
      <c r="VEW215" s="129"/>
      <c r="VEX215" s="129"/>
      <c r="VEY215" s="129"/>
      <c r="VEZ215" s="129"/>
      <c r="VFA215" s="129"/>
      <c r="VFB215" s="129"/>
      <c r="VFC215" s="129"/>
      <c r="VFD215" s="129"/>
      <c r="VFE215" s="129"/>
      <c r="VFF215" s="129"/>
      <c r="VFG215" s="129"/>
      <c r="VFH215" s="129"/>
      <c r="VFI215" s="129"/>
      <c r="VFJ215" s="129"/>
      <c r="VFK215" s="129"/>
      <c r="VFL215" s="129"/>
      <c r="VFM215" s="129"/>
      <c r="VFN215" s="129"/>
      <c r="VFO215" s="129"/>
      <c r="VFP215" s="129"/>
      <c r="VFQ215" s="129"/>
      <c r="VFR215" s="129"/>
      <c r="VFS215" s="129"/>
      <c r="VFT215" s="129"/>
      <c r="VFU215" s="129"/>
      <c r="VFV215" s="129"/>
      <c r="VFW215" s="129"/>
      <c r="VFX215" s="129"/>
      <c r="VFY215" s="129"/>
      <c r="VFZ215" s="129"/>
      <c r="VGA215" s="129"/>
      <c r="VGB215" s="129"/>
      <c r="VGC215" s="129"/>
      <c r="VGD215" s="129"/>
      <c r="VGE215" s="129"/>
      <c r="VGF215" s="129"/>
      <c r="VGG215" s="129"/>
      <c r="VGH215" s="129"/>
      <c r="VGI215" s="129"/>
      <c r="VGJ215" s="129"/>
      <c r="VGK215" s="129"/>
      <c r="VGL215" s="129"/>
      <c r="VGM215" s="129"/>
      <c r="VGN215" s="129"/>
      <c r="VGO215" s="129"/>
      <c r="VGP215" s="129"/>
      <c r="VGQ215" s="129"/>
      <c r="VGR215" s="129"/>
      <c r="VGS215" s="129"/>
      <c r="VGT215" s="129"/>
      <c r="VGU215" s="129"/>
      <c r="VGV215" s="129"/>
      <c r="VGW215" s="129"/>
      <c r="VGX215" s="129"/>
      <c r="VGY215" s="129"/>
      <c r="VGZ215" s="129"/>
      <c r="VHA215" s="129"/>
      <c r="VHB215" s="129"/>
      <c r="VHC215" s="129"/>
      <c r="VHD215" s="129"/>
      <c r="VHE215" s="129"/>
      <c r="VHF215" s="129"/>
      <c r="VHG215" s="129"/>
      <c r="VHH215" s="129"/>
      <c r="VHI215" s="129"/>
      <c r="VHJ215" s="129"/>
      <c r="VHK215" s="129"/>
      <c r="VHL215" s="129"/>
      <c r="VHM215" s="129"/>
      <c r="VHN215" s="129"/>
      <c r="VHO215" s="129"/>
      <c r="VHP215" s="129"/>
      <c r="VHQ215" s="129"/>
      <c r="VHR215" s="129"/>
      <c r="VHS215" s="129"/>
      <c r="VHT215" s="129"/>
      <c r="VHU215" s="129"/>
      <c r="VHV215" s="129"/>
      <c r="VHW215" s="129"/>
      <c r="VHX215" s="129"/>
      <c r="VHY215" s="129"/>
      <c r="VHZ215" s="129"/>
      <c r="VIA215" s="129"/>
      <c r="VIB215" s="129"/>
      <c r="VIC215" s="129"/>
      <c r="VID215" s="129"/>
      <c r="VIE215" s="129"/>
      <c r="VIF215" s="129"/>
      <c r="VIG215" s="129"/>
      <c r="VIH215" s="129"/>
      <c r="VII215" s="129"/>
      <c r="VIJ215" s="129"/>
      <c r="VIK215" s="129"/>
      <c r="VIL215" s="129"/>
      <c r="VIM215" s="129"/>
      <c r="VIN215" s="129"/>
      <c r="VIO215" s="129"/>
      <c r="VIP215" s="129"/>
      <c r="VIQ215" s="129"/>
      <c r="VIR215" s="129"/>
      <c r="VIS215" s="129"/>
      <c r="VIT215" s="129"/>
      <c r="VIU215" s="129"/>
      <c r="VIV215" s="129"/>
      <c r="VIW215" s="129"/>
      <c r="VIX215" s="129"/>
      <c r="VIY215" s="129"/>
      <c r="VIZ215" s="129"/>
      <c r="VJA215" s="129"/>
      <c r="VJB215" s="129"/>
      <c r="VJC215" s="129"/>
      <c r="VJD215" s="129"/>
      <c r="VJE215" s="129"/>
      <c r="VJF215" s="129"/>
      <c r="VJG215" s="129"/>
      <c r="VJH215" s="129"/>
      <c r="VJI215" s="129"/>
      <c r="VJJ215" s="129"/>
      <c r="VJK215" s="129"/>
      <c r="VJL215" s="129"/>
      <c r="VJM215" s="129"/>
      <c r="VJN215" s="129"/>
      <c r="VJO215" s="129"/>
      <c r="VJP215" s="129"/>
      <c r="VJQ215" s="129"/>
      <c r="VJR215" s="129"/>
      <c r="VJS215" s="129"/>
      <c r="VJT215" s="129"/>
      <c r="VJU215" s="129"/>
      <c r="VJV215" s="129"/>
      <c r="VJW215" s="129"/>
      <c r="VJX215" s="129"/>
      <c r="VJY215" s="129"/>
      <c r="VJZ215" s="129"/>
      <c r="VKA215" s="129"/>
      <c r="VKB215" s="129"/>
      <c r="VKC215" s="129"/>
      <c r="VKD215" s="129"/>
      <c r="VKE215" s="129"/>
      <c r="VKF215" s="129"/>
      <c r="VKG215" s="129"/>
      <c r="VKH215" s="129"/>
      <c r="VKI215" s="129"/>
      <c r="VKJ215" s="129"/>
      <c r="VKK215" s="129"/>
      <c r="VKL215" s="129"/>
      <c r="VKM215" s="129"/>
      <c r="VKN215" s="129"/>
      <c r="VKO215" s="129"/>
      <c r="VKP215" s="129"/>
      <c r="VKQ215" s="129"/>
      <c r="VKR215" s="129"/>
      <c r="VKS215" s="129"/>
      <c r="VKT215" s="129"/>
      <c r="VKU215" s="129"/>
      <c r="VKV215" s="129"/>
      <c r="VKW215" s="129"/>
      <c r="VKX215" s="129"/>
      <c r="VKY215" s="129"/>
      <c r="VKZ215" s="129"/>
      <c r="VLA215" s="129"/>
      <c r="VLB215" s="129"/>
      <c r="VLC215" s="129"/>
      <c r="VLD215" s="129"/>
      <c r="VLE215" s="129"/>
      <c r="VLF215" s="129"/>
      <c r="VLG215" s="129"/>
      <c r="VLH215" s="129"/>
      <c r="VLI215" s="129"/>
      <c r="VLJ215" s="129"/>
      <c r="VLK215" s="129"/>
      <c r="VLL215" s="129"/>
      <c r="VLM215" s="129"/>
      <c r="VLN215" s="129"/>
      <c r="VLO215" s="129"/>
      <c r="VLP215" s="129"/>
      <c r="VLQ215" s="129"/>
      <c r="VLR215" s="129"/>
      <c r="VLS215" s="129"/>
      <c r="VLT215" s="129"/>
      <c r="VLU215" s="129"/>
      <c r="VLV215" s="129"/>
      <c r="VLW215" s="129"/>
      <c r="VLX215" s="129"/>
      <c r="VLY215" s="129"/>
      <c r="VLZ215" s="129"/>
      <c r="VMA215" s="129"/>
      <c r="VMB215" s="129"/>
      <c r="VMC215" s="129"/>
      <c r="VMD215" s="129"/>
      <c r="VME215" s="129"/>
      <c r="VMF215" s="129"/>
      <c r="VMG215" s="129"/>
      <c r="VMH215" s="129"/>
      <c r="VMI215" s="129"/>
      <c r="VMJ215" s="129"/>
      <c r="VMK215" s="129"/>
      <c r="VML215" s="129"/>
      <c r="VMM215" s="129"/>
      <c r="VMN215" s="129"/>
      <c r="VMO215" s="129"/>
      <c r="VMP215" s="129"/>
      <c r="VMQ215" s="129"/>
      <c r="VMR215" s="129"/>
      <c r="VMS215" s="129"/>
      <c r="VMT215" s="129"/>
      <c r="VMU215" s="129"/>
      <c r="VMV215" s="129"/>
      <c r="VMW215" s="129"/>
      <c r="VMX215" s="129"/>
      <c r="VMY215" s="129"/>
      <c r="VMZ215" s="129"/>
      <c r="VNA215" s="129"/>
      <c r="VNB215" s="129"/>
      <c r="VNC215" s="129"/>
      <c r="VND215" s="129"/>
      <c r="VNE215" s="129"/>
      <c r="VNF215" s="129"/>
      <c r="VNG215" s="129"/>
      <c r="VNH215" s="129"/>
      <c r="VNI215" s="129"/>
      <c r="VNJ215" s="129"/>
      <c r="VNK215" s="129"/>
      <c r="VNL215" s="129"/>
      <c r="VNM215" s="129"/>
      <c r="VNN215" s="129"/>
      <c r="VNO215" s="129"/>
      <c r="VNP215" s="129"/>
      <c r="VNQ215" s="129"/>
      <c r="VNR215" s="129"/>
      <c r="VNS215" s="129"/>
      <c r="VNT215" s="129"/>
      <c r="VNU215" s="129"/>
      <c r="VNV215" s="129"/>
      <c r="VNW215" s="129"/>
      <c r="VNX215" s="129"/>
      <c r="VNY215" s="129"/>
      <c r="VNZ215" s="129"/>
      <c r="VOA215" s="129"/>
      <c r="VOB215" s="129"/>
      <c r="VOC215" s="129"/>
      <c r="VOD215" s="129"/>
      <c r="VOE215" s="129"/>
      <c r="VOF215" s="129"/>
      <c r="VOG215" s="129"/>
      <c r="VOH215" s="129"/>
      <c r="VOI215" s="129"/>
      <c r="VOJ215" s="129"/>
      <c r="VOK215" s="129"/>
      <c r="VOL215" s="129"/>
      <c r="VOM215" s="129"/>
      <c r="VON215" s="129"/>
      <c r="VOO215" s="129"/>
      <c r="VOP215" s="129"/>
      <c r="VOQ215" s="129"/>
      <c r="VOR215" s="129"/>
      <c r="VOS215" s="129"/>
      <c r="VOT215" s="129"/>
      <c r="VOU215" s="129"/>
      <c r="VOV215" s="129"/>
      <c r="VOW215" s="129"/>
      <c r="VOX215" s="129"/>
      <c r="VOY215" s="129"/>
      <c r="VOZ215" s="129"/>
      <c r="VPA215" s="129"/>
      <c r="VPB215" s="129"/>
      <c r="VPC215" s="129"/>
      <c r="VPD215" s="129"/>
      <c r="VPE215" s="129"/>
      <c r="VPF215" s="129"/>
      <c r="VPG215" s="129"/>
      <c r="VPH215" s="129"/>
      <c r="VPI215" s="129"/>
      <c r="VPJ215" s="129"/>
      <c r="VPK215" s="129"/>
      <c r="VPL215" s="129"/>
      <c r="VPM215" s="129"/>
      <c r="VPN215" s="129"/>
      <c r="VPO215" s="129"/>
      <c r="VPP215" s="129"/>
      <c r="VPQ215" s="129"/>
      <c r="VPR215" s="129"/>
      <c r="VPS215" s="129"/>
      <c r="VPT215" s="129"/>
      <c r="VPU215" s="129"/>
      <c r="VPV215" s="129"/>
      <c r="VPW215" s="129"/>
      <c r="VPX215" s="129"/>
      <c r="VPY215" s="129"/>
      <c r="VPZ215" s="129"/>
      <c r="VQA215" s="129"/>
      <c r="VQB215" s="129"/>
      <c r="VQC215" s="129"/>
      <c r="VQD215" s="129"/>
      <c r="VQE215" s="129"/>
      <c r="VQF215" s="129"/>
      <c r="VQG215" s="129"/>
      <c r="VQH215" s="129"/>
      <c r="VQI215" s="129"/>
      <c r="VQJ215" s="129"/>
      <c r="VQK215" s="129"/>
      <c r="VQL215" s="129"/>
      <c r="VQM215" s="129"/>
      <c r="VQN215" s="129"/>
      <c r="VQO215" s="129"/>
      <c r="VQP215" s="129"/>
      <c r="VQQ215" s="129"/>
      <c r="VQR215" s="129"/>
      <c r="VQS215" s="129"/>
      <c r="VQT215" s="129"/>
      <c r="VQU215" s="129"/>
      <c r="VQV215" s="129"/>
      <c r="VQW215" s="129"/>
      <c r="VQX215" s="129"/>
      <c r="VQY215" s="129"/>
      <c r="VQZ215" s="129"/>
      <c r="VRA215" s="129"/>
      <c r="VRB215" s="129"/>
      <c r="VRC215" s="129"/>
      <c r="VRD215" s="129"/>
      <c r="VRE215" s="129"/>
      <c r="VRF215" s="129"/>
      <c r="VRG215" s="129"/>
      <c r="VRH215" s="129"/>
      <c r="VRI215" s="129"/>
      <c r="VRJ215" s="129"/>
      <c r="VRK215" s="129"/>
      <c r="VRL215" s="129"/>
      <c r="VRM215" s="129"/>
      <c r="VRN215" s="129"/>
      <c r="VRO215" s="129"/>
      <c r="VRP215" s="129"/>
      <c r="VRQ215" s="129"/>
      <c r="VRR215" s="129"/>
      <c r="VRS215" s="129"/>
      <c r="VRT215" s="129"/>
      <c r="VRU215" s="129"/>
      <c r="VRV215" s="129"/>
      <c r="VRW215" s="129"/>
      <c r="VRX215" s="129"/>
      <c r="VRY215" s="129"/>
      <c r="VRZ215" s="129"/>
      <c r="VSA215" s="129"/>
      <c r="VSB215" s="129"/>
      <c r="VSC215" s="129"/>
      <c r="VSD215" s="129"/>
      <c r="VSE215" s="129"/>
      <c r="VSF215" s="129"/>
      <c r="VSG215" s="129"/>
      <c r="VSH215" s="129"/>
      <c r="VSI215" s="129"/>
      <c r="VSJ215" s="129"/>
      <c r="VSK215" s="129"/>
      <c r="VSL215" s="129"/>
      <c r="VSM215" s="129"/>
      <c r="VSN215" s="129"/>
      <c r="VSO215" s="129"/>
      <c r="VSP215" s="129"/>
      <c r="VSQ215" s="129"/>
      <c r="VSR215" s="129"/>
      <c r="VSS215" s="129"/>
      <c r="VST215" s="129"/>
      <c r="VSU215" s="129"/>
      <c r="VSV215" s="129"/>
      <c r="VSW215" s="129"/>
      <c r="VSX215" s="129"/>
      <c r="VSY215" s="129"/>
      <c r="VSZ215" s="129"/>
      <c r="VTA215" s="129"/>
      <c r="VTB215" s="129"/>
      <c r="VTC215" s="129"/>
      <c r="VTD215" s="129"/>
      <c r="VTE215" s="129"/>
      <c r="VTF215" s="129"/>
      <c r="VTG215" s="129"/>
      <c r="VTH215" s="129"/>
      <c r="VTI215" s="129"/>
      <c r="VTJ215" s="129"/>
      <c r="VTK215" s="129"/>
      <c r="VTL215" s="129"/>
      <c r="VTM215" s="129"/>
      <c r="VTN215" s="129"/>
      <c r="VTO215" s="129"/>
      <c r="VTP215" s="129"/>
      <c r="VTQ215" s="129"/>
      <c r="VTR215" s="129"/>
      <c r="VTS215" s="129"/>
      <c r="VTT215" s="129"/>
      <c r="VTU215" s="129"/>
      <c r="VTV215" s="129"/>
      <c r="VTW215" s="129"/>
      <c r="VTX215" s="129"/>
      <c r="VTY215" s="129"/>
      <c r="VTZ215" s="129"/>
      <c r="VUA215" s="129"/>
      <c r="VUB215" s="129"/>
      <c r="VUC215" s="129"/>
      <c r="VUD215" s="129"/>
      <c r="VUE215" s="129"/>
      <c r="VUF215" s="129"/>
      <c r="VUG215" s="129"/>
      <c r="VUH215" s="129"/>
      <c r="VUI215" s="129"/>
      <c r="VUJ215" s="129"/>
      <c r="VUK215" s="129"/>
      <c r="VUL215" s="129"/>
      <c r="VUM215" s="129"/>
      <c r="VUN215" s="129"/>
      <c r="VUO215" s="129"/>
      <c r="VUP215" s="129"/>
      <c r="VUQ215" s="129"/>
      <c r="VUR215" s="129"/>
      <c r="VUS215" s="129"/>
      <c r="VUT215" s="129"/>
      <c r="VUU215" s="129"/>
      <c r="VUV215" s="129"/>
      <c r="VUW215" s="129"/>
      <c r="VUX215" s="129"/>
      <c r="VUY215" s="129"/>
      <c r="VUZ215" s="129"/>
      <c r="VVA215" s="129"/>
      <c r="VVB215" s="129"/>
      <c r="VVC215" s="129"/>
      <c r="VVD215" s="129"/>
      <c r="VVE215" s="129"/>
      <c r="VVF215" s="129"/>
      <c r="VVG215" s="129"/>
      <c r="VVH215" s="129"/>
      <c r="VVI215" s="129"/>
      <c r="VVJ215" s="129"/>
      <c r="VVK215" s="129"/>
      <c r="VVL215" s="129"/>
      <c r="VVM215" s="129"/>
      <c r="VVN215" s="129"/>
      <c r="VVO215" s="129"/>
      <c r="VVP215" s="129"/>
      <c r="VVQ215" s="129"/>
      <c r="VVR215" s="129"/>
      <c r="VVS215" s="129"/>
      <c r="VVT215" s="129"/>
      <c r="VVU215" s="129"/>
      <c r="VVV215" s="129"/>
      <c r="VVW215" s="129"/>
      <c r="VVX215" s="129"/>
      <c r="VVY215" s="129"/>
      <c r="VVZ215" s="129"/>
      <c r="VWA215" s="129"/>
      <c r="VWB215" s="129"/>
      <c r="VWC215" s="129"/>
      <c r="VWD215" s="129"/>
      <c r="VWE215" s="129"/>
      <c r="VWF215" s="129"/>
      <c r="VWG215" s="129"/>
      <c r="VWH215" s="129"/>
      <c r="VWI215" s="129"/>
      <c r="VWJ215" s="129"/>
      <c r="VWK215" s="129"/>
      <c r="VWL215" s="129"/>
      <c r="VWM215" s="129"/>
      <c r="VWN215" s="129"/>
      <c r="VWO215" s="129"/>
      <c r="VWP215" s="129"/>
      <c r="VWQ215" s="129"/>
      <c r="VWR215" s="129"/>
      <c r="VWS215" s="129"/>
      <c r="VWT215" s="129"/>
      <c r="VWU215" s="129"/>
      <c r="VWV215" s="129"/>
      <c r="VWW215" s="129"/>
      <c r="VWX215" s="129"/>
      <c r="VWY215" s="129"/>
      <c r="VWZ215" s="129"/>
      <c r="VXA215" s="129"/>
      <c r="VXB215" s="129"/>
      <c r="VXC215" s="129"/>
      <c r="VXD215" s="129"/>
      <c r="VXE215" s="129"/>
      <c r="VXF215" s="129"/>
      <c r="VXG215" s="129"/>
      <c r="VXH215" s="129"/>
      <c r="VXI215" s="129"/>
      <c r="VXJ215" s="129"/>
      <c r="VXK215" s="129"/>
      <c r="VXL215" s="129"/>
      <c r="VXM215" s="129"/>
      <c r="VXN215" s="129"/>
      <c r="VXO215" s="129"/>
      <c r="VXP215" s="129"/>
      <c r="VXQ215" s="129"/>
      <c r="VXR215" s="129"/>
      <c r="VXS215" s="129"/>
      <c r="VXT215" s="129"/>
      <c r="VXU215" s="129"/>
      <c r="VXV215" s="129"/>
      <c r="VXW215" s="129"/>
      <c r="VXX215" s="129"/>
      <c r="VXY215" s="129"/>
      <c r="VXZ215" s="129"/>
      <c r="VYA215" s="129"/>
      <c r="VYB215" s="129"/>
      <c r="VYC215" s="129"/>
      <c r="VYD215" s="129"/>
      <c r="VYE215" s="129"/>
      <c r="VYF215" s="129"/>
      <c r="VYG215" s="129"/>
      <c r="VYH215" s="129"/>
      <c r="VYI215" s="129"/>
      <c r="VYJ215" s="129"/>
      <c r="VYK215" s="129"/>
      <c r="VYL215" s="129"/>
      <c r="VYM215" s="129"/>
      <c r="VYN215" s="129"/>
      <c r="VYO215" s="129"/>
      <c r="VYP215" s="129"/>
      <c r="VYQ215" s="129"/>
      <c r="VYR215" s="129"/>
      <c r="VYS215" s="129"/>
      <c r="VYT215" s="129"/>
      <c r="VYU215" s="129"/>
      <c r="VYV215" s="129"/>
      <c r="VYW215" s="129"/>
      <c r="VYX215" s="129"/>
      <c r="VYY215" s="129"/>
      <c r="VYZ215" s="129"/>
      <c r="VZA215" s="129"/>
      <c r="VZB215" s="129"/>
      <c r="VZC215" s="129"/>
      <c r="VZD215" s="129"/>
      <c r="VZE215" s="129"/>
      <c r="VZF215" s="129"/>
      <c r="VZG215" s="129"/>
      <c r="VZH215" s="129"/>
      <c r="VZI215" s="129"/>
      <c r="VZJ215" s="129"/>
      <c r="VZK215" s="129"/>
      <c r="VZL215" s="129"/>
      <c r="VZM215" s="129"/>
      <c r="VZN215" s="129"/>
      <c r="VZO215" s="129"/>
      <c r="VZP215" s="129"/>
      <c r="VZQ215" s="129"/>
      <c r="VZR215" s="129"/>
      <c r="VZS215" s="129"/>
      <c r="VZT215" s="129"/>
      <c r="VZU215" s="129"/>
      <c r="VZV215" s="129"/>
      <c r="VZW215" s="129"/>
      <c r="VZX215" s="129"/>
      <c r="VZY215" s="129"/>
      <c r="VZZ215" s="129"/>
      <c r="WAA215" s="129"/>
      <c r="WAB215" s="129"/>
      <c r="WAC215" s="129"/>
      <c r="WAD215" s="129"/>
      <c r="WAE215" s="129"/>
      <c r="WAF215" s="129"/>
      <c r="WAG215" s="129"/>
      <c r="WAH215" s="129"/>
      <c r="WAI215" s="129"/>
      <c r="WAJ215" s="129"/>
      <c r="WAK215" s="129"/>
      <c r="WAL215" s="129"/>
      <c r="WAM215" s="129"/>
      <c r="WAN215" s="129"/>
      <c r="WAO215" s="129"/>
      <c r="WAP215" s="129"/>
      <c r="WAQ215" s="129"/>
      <c r="WAR215" s="129"/>
      <c r="WAS215" s="129"/>
      <c r="WAT215" s="129"/>
      <c r="WAU215" s="129"/>
      <c r="WAV215" s="129"/>
      <c r="WAW215" s="129"/>
      <c r="WAX215" s="129"/>
      <c r="WAY215" s="129"/>
      <c r="WAZ215" s="129"/>
      <c r="WBA215" s="129"/>
      <c r="WBB215" s="129"/>
      <c r="WBC215" s="129"/>
      <c r="WBD215" s="129"/>
      <c r="WBE215" s="129"/>
      <c r="WBF215" s="129"/>
      <c r="WBG215" s="129"/>
      <c r="WBH215" s="129"/>
      <c r="WBI215" s="129"/>
      <c r="WBJ215" s="129"/>
      <c r="WBK215" s="129"/>
      <c r="WBL215" s="129"/>
      <c r="WBM215" s="129"/>
      <c r="WBN215" s="129"/>
      <c r="WBO215" s="129"/>
      <c r="WBP215" s="129"/>
      <c r="WBQ215" s="129"/>
      <c r="WBR215" s="129"/>
      <c r="WBS215" s="129"/>
      <c r="WBT215" s="129"/>
      <c r="WBU215" s="129"/>
      <c r="WBV215" s="129"/>
      <c r="WBW215" s="129"/>
      <c r="WBX215" s="129"/>
      <c r="WBY215" s="129"/>
      <c r="WBZ215" s="129"/>
      <c r="WCA215" s="129"/>
      <c r="WCB215" s="129"/>
      <c r="WCC215" s="129"/>
      <c r="WCD215" s="129"/>
      <c r="WCE215" s="129"/>
      <c r="WCF215" s="129"/>
      <c r="WCG215" s="129"/>
      <c r="WCH215" s="129"/>
      <c r="WCI215" s="129"/>
      <c r="WCJ215" s="129"/>
      <c r="WCK215" s="129"/>
      <c r="WCL215" s="129"/>
      <c r="WCM215" s="129"/>
      <c r="WCN215" s="129"/>
      <c r="WCO215" s="129"/>
      <c r="WCP215" s="129"/>
      <c r="WCQ215" s="129"/>
      <c r="WCR215" s="129"/>
      <c r="WCS215" s="129"/>
      <c r="WCT215" s="129"/>
      <c r="WCU215" s="129"/>
      <c r="WCV215" s="129"/>
      <c r="WCW215" s="129"/>
      <c r="WCX215" s="129"/>
      <c r="WCY215" s="129"/>
      <c r="WCZ215" s="129"/>
      <c r="WDA215" s="129"/>
      <c r="WDB215" s="129"/>
      <c r="WDC215" s="129"/>
      <c r="WDD215" s="129"/>
      <c r="WDE215" s="129"/>
      <c r="WDF215" s="129"/>
      <c r="WDG215" s="129"/>
      <c r="WDH215" s="129"/>
      <c r="WDI215" s="129"/>
      <c r="WDJ215" s="129"/>
      <c r="WDK215" s="129"/>
      <c r="WDL215" s="129"/>
      <c r="WDM215" s="129"/>
      <c r="WDN215" s="129"/>
      <c r="WDO215" s="129"/>
      <c r="WDP215" s="129"/>
      <c r="WDQ215" s="129"/>
      <c r="WDR215" s="129"/>
      <c r="WDS215" s="129"/>
      <c r="WDT215" s="129"/>
      <c r="WDU215" s="129"/>
      <c r="WDV215" s="129"/>
      <c r="WDW215" s="129"/>
      <c r="WDX215" s="129"/>
      <c r="WDY215" s="129"/>
      <c r="WDZ215" s="129"/>
      <c r="WEA215" s="129"/>
      <c r="WEB215" s="129"/>
      <c r="WEC215" s="129"/>
      <c r="WED215" s="129"/>
      <c r="WEE215" s="129"/>
      <c r="WEF215" s="129"/>
      <c r="WEG215" s="129"/>
      <c r="WEH215" s="129"/>
      <c r="WEI215" s="129"/>
      <c r="WEJ215" s="129"/>
      <c r="WEK215" s="129"/>
      <c r="WEL215" s="129"/>
      <c r="WEM215" s="129"/>
      <c r="WEN215" s="129"/>
      <c r="WEO215" s="129"/>
      <c r="WEP215" s="129"/>
      <c r="WEQ215" s="129"/>
      <c r="WER215" s="129"/>
      <c r="WES215" s="129"/>
      <c r="WET215" s="129"/>
      <c r="WEU215" s="129"/>
      <c r="WEV215" s="129"/>
      <c r="WEW215" s="129"/>
      <c r="WEX215" s="129"/>
      <c r="WEY215" s="129"/>
      <c r="WEZ215" s="129"/>
      <c r="WFA215" s="129"/>
      <c r="WFB215" s="129"/>
      <c r="WFC215" s="129"/>
      <c r="WFD215" s="129"/>
      <c r="WFE215" s="129"/>
      <c r="WFF215" s="129"/>
      <c r="WFG215" s="129"/>
      <c r="WFH215" s="129"/>
      <c r="WFI215" s="129"/>
      <c r="WFJ215" s="129"/>
      <c r="WFK215" s="129"/>
      <c r="WFL215" s="129"/>
      <c r="WFM215" s="129"/>
      <c r="WFN215" s="129"/>
      <c r="WFO215" s="129"/>
      <c r="WFP215" s="129"/>
      <c r="WFQ215" s="129"/>
      <c r="WFR215" s="129"/>
      <c r="WFS215" s="129"/>
      <c r="WFT215" s="129"/>
      <c r="WFU215" s="129"/>
      <c r="WFV215" s="129"/>
      <c r="WFW215" s="129"/>
      <c r="WFX215" s="129"/>
      <c r="WFY215" s="129"/>
      <c r="WFZ215" s="129"/>
      <c r="WGA215" s="129"/>
      <c r="WGB215" s="129"/>
      <c r="WGC215" s="129"/>
      <c r="WGD215" s="129"/>
      <c r="WGE215" s="129"/>
      <c r="WGF215" s="129"/>
      <c r="WGG215" s="129"/>
      <c r="WGH215" s="129"/>
      <c r="WGI215" s="129"/>
      <c r="WGJ215" s="129"/>
      <c r="WGK215" s="129"/>
      <c r="WGL215" s="129"/>
      <c r="WGM215" s="129"/>
      <c r="WGN215" s="129"/>
      <c r="WGO215" s="129"/>
      <c r="WGP215" s="129"/>
      <c r="WGQ215" s="129"/>
      <c r="WGR215" s="129"/>
      <c r="WGS215" s="129"/>
      <c r="WGT215" s="129"/>
      <c r="WGU215" s="129"/>
      <c r="WGV215" s="129"/>
      <c r="WGW215" s="129"/>
      <c r="WGX215" s="129"/>
      <c r="WGY215" s="129"/>
      <c r="WGZ215" s="129"/>
      <c r="WHA215" s="129"/>
      <c r="WHB215" s="129"/>
      <c r="WHC215" s="129"/>
      <c r="WHD215" s="129"/>
      <c r="WHE215" s="129"/>
      <c r="WHF215" s="129"/>
      <c r="WHG215" s="129"/>
      <c r="WHH215" s="129"/>
      <c r="WHI215" s="129"/>
      <c r="WHJ215" s="129"/>
      <c r="WHK215" s="129"/>
      <c r="WHL215" s="129"/>
      <c r="WHM215" s="129"/>
      <c r="WHN215" s="129"/>
      <c r="WHO215" s="129"/>
      <c r="WHP215" s="129"/>
      <c r="WHQ215" s="129"/>
      <c r="WHR215" s="129"/>
      <c r="WHS215" s="129"/>
      <c r="WHT215" s="129"/>
      <c r="WHU215" s="129"/>
      <c r="WHV215" s="129"/>
      <c r="WHW215" s="129"/>
      <c r="WHX215" s="129"/>
      <c r="WHY215" s="129"/>
      <c r="WHZ215" s="129"/>
      <c r="WIA215" s="129"/>
      <c r="WIB215" s="129"/>
      <c r="WIC215" s="129"/>
      <c r="WID215" s="129"/>
      <c r="WIE215" s="129"/>
      <c r="WIF215" s="129"/>
      <c r="WIG215" s="129"/>
      <c r="WIH215" s="129"/>
      <c r="WII215" s="129"/>
      <c r="WIJ215" s="129"/>
      <c r="WIK215" s="129"/>
      <c r="WIL215" s="129"/>
      <c r="WIM215" s="129"/>
      <c r="WIN215" s="129"/>
      <c r="WIO215" s="129"/>
      <c r="WIP215" s="129"/>
      <c r="WIQ215" s="129"/>
      <c r="WIR215" s="129"/>
      <c r="WIS215" s="129"/>
      <c r="WIT215" s="129"/>
      <c r="WIU215" s="129"/>
      <c r="WIV215" s="129"/>
      <c r="WIW215" s="129"/>
      <c r="WIX215" s="129"/>
      <c r="WIY215" s="129"/>
      <c r="WIZ215" s="129"/>
      <c r="WJA215" s="129"/>
      <c r="WJB215" s="129"/>
      <c r="WJC215" s="129"/>
      <c r="WJD215" s="129"/>
      <c r="WJE215" s="129"/>
      <c r="WJF215" s="129"/>
      <c r="WJG215" s="129"/>
      <c r="WJH215" s="129"/>
      <c r="WJI215" s="129"/>
      <c r="WJJ215" s="129"/>
      <c r="WJK215" s="129"/>
      <c r="WJL215" s="129"/>
      <c r="WJM215" s="129"/>
      <c r="WJN215" s="129"/>
      <c r="WJO215" s="129"/>
      <c r="WJP215" s="129"/>
      <c r="WJQ215" s="129"/>
      <c r="WJR215" s="129"/>
      <c r="WJS215" s="129"/>
      <c r="WJT215" s="129"/>
      <c r="WJU215" s="129"/>
      <c r="WJV215" s="129"/>
      <c r="WJW215" s="129"/>
      <c r="WJX215" s="129"/>
      <c r="WJY215" s="129"/>
      <c r="WJZ215" s="129"/>
      <c r="WKA215" s="129"/>
      <c r="WKB215" s="129"/>
      <c r="WKC215" s="129"/>
      <c r="WKD215" s="129"/>
      <c r="WKE215" s="129"/>
      <c r="WKF215" s="129"/>
      <c r="WKG215" s="129"/>
      <c r="WKH215" s="129"/>
      <c r="WKI215" s="129"/>
      <c r="WKJ215" s="129"/>
      <c r="WKK215" s="129"/>
      <c r="WKL215" s="129"/>
      <c r="WKM215" s="129"/>
      <c r="WKN215" s="129"/>
      <c r="WKO215" s="129"/>
      <c r="WKP215" s="129"/>
      <c r="WKQ215" s="129"/>
      <c r="WKR215" s="129"/>
      <c r="WKS215" s="129"/>
      <c r="WKT215" s="129"/>
      <c r="WKU215" s="129"/>
      <c r="WKV215" s="129"/>
      <c r="WKW215" s="129"/>
      <c r="WKX215" s="129"/>
      <c r="WKY215" s="129"/>
      <c r="WKZ215" s="129"/>
      <c r="WLA215" s="129"/>
      <c r="WLB215" s="129"/>
      <c r="WLC215" s="129"/>
      <c r="WLD215" s="129"/>
      <c r="WLE215" s="129"/>
      <c r="WLF215" s="129"/>
      <c r="WLG215" s="129"/>
      <c r="WLH215" s="129"/>
      <c r="WLI215" s="129"/>
      <c r="WLJ215" s="129"/>
      <c r="WLK215" s="129"/>
      <c r="WLL215" s="129"/>
      <c r="WLM215" s="129"/>
      <c r="WLN215" s="129"/>
      <c r="WLO215" s="129"/>
      <c r="WLP215" s="129"/>
      <c r="WLQ215" s="129"/>
      <c r="WLR215" s="129"/>
      <c r="WLS215" s="129"/>
      <c r="WLT215" s="129"/>
      <c r="WLU215" s="129"/>
      <c r="WLV215" s="129"/>
      <c r="WLW215" s="129"/>
      <c r="WLX215" s="129"/>
      <c r="WLY215" s="129"/>
      <c r="WLZ215" s="129"/>
      <c r="WMA215" s="129"/>
      <c r="WMB215" s="129"/>
      <c r="WMC215" s="129"/>
      <c r="WMD215" s="129"/>
      <c r="WME215" s="129"/>
      <c r="WMF215" s="129"/>
      <c r="WMG215" s="129"/>
      <c r="WMH215" s="129"/>
      <c r="WMI215" s="129"/>
      <c r="WMJ215" s="129"/>
      <c r="WMK215" s="129"/>
      <c r="WML215" s="129"/>
      <c r="WMM215" s="129"/>
      <c r="WMN215" s="129"/>
      <c r="WMO215" s="129"/>
      <c r="WMP215" s="129"/>
      <c r="WMQ215" s="129"/>
      <c r="WMR215" s="129"/>
      <c r="WMS215" s="129"/>
      <c r="WMT215" s="129"/>
      <c r="WMU215" s="129"/>
      <c r="WMV215" s="129"/>
      <c r="WMW215" s="129"/>
      <c r="WMX215" s="129"/>
      <c r="WMY215" s="129"/>
      <c r="WMZ215" s="129"/>
      <c r="WNA215" s="129"/>
      <c r="WNB215" s="129"/>
      <c r="WNC215" s="129"/>
      <c r="WND215" s="129"/>
      <c r="WNE215" s="129"/>
      <c r="WNF215" s="129"/>
      <c r="WNG215" s="129"/>
      <c r="WNH215" s="129"/>
      <c r="WNI215" s="129"/>
      <c r="WNJ215" s="129"/>
      <c r="WNK215" s="129"/>
      <c r="WNL215" s="129"/>
      <c r="WNM215" s="129"/>
      <c r="WNN215" s="129"/>
      <c r="WNO215" s="129"/>
      <c r="WNP215" s="129"/>
      <c r="WNQ215" s="129"/>
      <c r="WNR215" s="129"/>
      <c r="WNS215" s="129"/>
      <c r="WNT215" s="129"/>
      <c r="WNU215" s="129"/>
      <c r="WNV215" s="129"/>
      <c r="WNW215" s="129"/>
      <c r="WNX215" s="129"/>
      <c r="WNY215" s="129"/>
      <c r="WNZ215" s="129"/>
      <c r="WOA215" s="129"/>
      <c r="WOB215" s="129"/>
      <c r="WOC215" s="129"/>
      <c r="WOD215" s="129"/>
      <c r="WOE215" s="129"/>
      <c r="WOF215" s="129"/>
      <c r="WOG215" s="129"/>
      <c r="WOH215" s="129"/>
      <c r="WOI215" s="129"/>
      <c r="WOJ215" s="129"/>
      <c r="WOK215" s="129"/>
      <c r="WOL215" s="129"/>
      <c r="WOM215" s="129"/>
      <c r="WON215" s="129"/>
      <c r="WOO215" s="129"/>
      <c r="WOP215" s="129"/>
      <c r="WOQ215" s="129"/>
      <c r="WOR215" s="129"/>
      <c r="WOS215" s="129"/>
      <c r="WOT215" s="129"/>
      <c r="WOU215" s="129"/>
      <c r="WOV215" s="129"/>
      <c r="WOW215" s="129"/>
      <c r="WOX215" s="129"/>
      <c r="WOY215" s="129"/>
      <c r="WOZ215" s="129"/>
      <c r="WPA215" s="129"/>
      <c r="WPB215" s="129"/>
      <c r="WPC215" s="129"/>
      <c r="WPD215" s="129"/>
      <c r="WPE215" s="129"/>
      <c r="WPF215" s="129"/>
      <c r="WPG215" s="129"/>
      <c r="WPH215" s="129"/>
      <c r="WPI215" s="129"/>
      <c r="WPJ215" s="129"/>
      <c r="WPK215" s="129"/>
      <c r="WPL215" s="129"/>
      <c r="WPM215" s="129"/>
      <c r="WPN215" s="129"/>
      <c r="WPO215" s="129"/>
      <c r="WPP215" s="129"/>
      <c r="WPQ215" s="129"/>
      <c r="WPR215" s="129"/>
      <c r="WPS215" s="129"/>
      <c r="WPT215" s="129"/>
      <c r="WPU215" s="129"/>
      <c r="WPV215" s="129"/>
      <c r="WPW215" s="129"/>
      <c r="WPX215" s="129"/>
      <c r="WPY215" s="129"/>
      <c r="WPZ215" s="129"/>
      <c r="WQA215" s="129"/>
      <c r="WQB215" s="129"/>
      <c r="WQC215" s="129"/>
      <c r="WQD215" s="129"/>
      <c r="WQE215" s="129"/>
      <c r="WQF215" s="129"/>
      <c r="WQG215" s="129"/>
      <c r="WQH215" s="129"/>
      <c r="WQI215" s="129"/>
      <c r="WQJ215" s="129"/>
      <c r="WQK215" s="129"/>
      <c r="WQL215" s="129"/>
      <c r="WQM215" s="129"/>
      <c r="WQN215" s="129"/>
      <c r="WQO215" s="129"/>
      <c r="WQP215" s="129"/>
      <c r="WQQ215" s="129"/>
      <c r="WQR215" s="129"/>
      <c r="WQS215" s="129"/>
      <c r="WQT215" s="129"/>
      <c r="WQU215" s="129"/>
      <c r="WQV215" s="129"/>
      <c r="WQW215" s="129"/>
      <c r="WQX215" s="129"/>
      <c r="WQY215" s="129"/>
      <c r="WQZ215" s="129"/>
      <c r="WRA215" s="129"/>
      <c r="WRB215" s="129"/>
      <c r="WRC215" s="129"/>
      <c r="WRD215" s="129"/>
      <c r="WRE215" s="129"/>
      <c r="WRF215" s="129"/>
      <c r="WRG215" s="129"/>
      <c r="WRH215" s="129"/>
      <c r="WRI215" s="129"/>
      <c r="WRJ215" s="129"/>
      <c r="WRK215" s="129"/>
      <c r="WRL215" s="129"/>
      <c r="WRM215" s="129"/>
      <c r="WRN215" s="129"/>
      <c r="WRO215" s="129"/>
      <c r="WRP215" s="129"/>
      <c r="WRQ215" s="129"/>
      <c r="WRR215" s="129"/>
      <c r="WRS215" s="129"/>
      <c r="WRT215" s="129"/>
      <c r="WRU215" s="129"/>
      <c r="WRV215" s="129"/>
      <c r="WRW215" s="129"/>
      <c r="WRX215" s="129"/>
      <c r="WRY215" s="129"/>
      <c r="WRZ215" s="129"/>
      <c r="WSA215" s="129"/>
      <c r="WSB215" s="129"/>
      <c r="WSC215" s="129"/>
      <c r="WSD215" s="129"/>
      <c r="WSE215" s="129"/>
      <c r="WSF215" s="129"/>
      <c r="WSG215" s="129"/>
      <c r="WSH215" s="129"/>
      <c r="WSI215" s="129"/>
      <c r="WSJ215" s="129"/>
      <c r="WSK215" s="129"/>
      <c r="WSL215" s="129"/>
      <c r="WSM215" s="129"/>
      <c r="WSN215" s="129"/>
      <c r="WSO215" s="129"/>
      <c r="WSP215" s="129"/>
      <c r="WSQ215" s="129"/>
      <c r="WSR215" s="129"/>
      <c r="WSS215" s="129"/>
      <c r="WST215" s="129"/>
      <c r="WSU215" s="129"/>
      <c r="WSV215" s="129"/>
      <c r="WSW215" s="129"/>
      <c r="WSX215" s="129"/>
      <c r="WSY215" s="129"/>
      <c r="WSZ215" s="129"/>
      <c r="WTA215" s="129"/>
      <c r="WTB215" s="129"/>
      <c r="WTC215" s="129"/>
      <c r="WTD215" s="129"/>
      <c r="WTE215" s="129"/>
      <c r="WTF215" s="129"/>
      <c r="WTG215" s="129"/>
      <c r="WTH215" s="129"/>
      <c r="WTI215" s="129"/>
      <c r="WTJ215" s="129"/>
      <c r="WTK215" s="129"/>
      <c r="WTL215" s="129"/>
      <c r="WTM215" s="129"/>
      <c r="WTN215" s="129"/>
      <c r="WTO215" s="129"/>
      <c r="WTP215" s="129"/>
      <c r="WTQ215" s="129"/>
      <c r="WTR215" s="129"/>
      <c r="WTS215" s="129"/>
      <c r="WTT215" s="129"/>
      <c r="WTU215" s="129"/>
      <c r="WTV215" s="129"/>
      <c r="WTW215" s="129"/>
      <c r="WTX215" s="129"/>
      <c r="WTY215" s="129"/>
      <c r="WTZ215" s="129"/>
      <c r="WUA215" s="129"/>
      <c r="WUB215" s="129"/>
      <c r="WUC215" s="129"/>
      <c r="WUD215" s="129"/>
      <c r="WUE215" s="129"/>
      <c r="WUF215" s="129"/>
      <c r="WUG215" s="129"/>
      <c r="WUH215" s="129"/>
      <c r="WUI215" s="129"/>
      <c r="WUJ215" s="129"/>
      <c r="WUK215" s="129"/>
      <c r="WUL215" s="129"/>
      <c r="WUM215" s="129"/>
      <c r="WUN215" s="129"/>
      <c r="WUO215" s="129"/>
      <c r="WUP215" s="129"/>
      <c r="WUQ215" s="129"/>
      <c r="WUR215" s="129"/>
      <c r="WUS215" s="129"/>
      <c r="WUT215" s="129"/>
      <c r="WUU215" s="129"/>
      <c r="WUV215" s="129"/>
      <c r="WUW215" s="129"/>
      <c r="WUX215" s="129"/>
      <c r="WUY215" s="129"/>
      <c r="WUZ215" s="129"/>
      <c r="WVA215" s="129"/>
      <c r="WVB215" s="129"/>
      <c r="WVC215" s="129"/>
      <c r="WVD215" s="129"/>
      <c r="WVE215" s="129"/>
      <c r="WVF215" s="129"/>
      <c r="WVG215" s="129"/>
      <c r="WVH215" s="129"/>
      <c r="WVI215" s="129"/>
      <c r="WVJ215" s="129"/>
      <c r="WVK215" s="129"/>
      <c r="WVL215" s="129"/>
      <c r="WVM215" s="129"/>
      <c r="WVN215" s="129"/>
      <c r="WVO215" s="129"/>
      <c r="WVP215" s="129"/>
      <c r="WVQ215" s="129"/>
      <c r="WVR215" s="129"/>
      <c r="WVS215" s="129"/>
      <c r="WVT215" s="129"/>
      <c r="WVU215" s="129"/>
      <c r="WVV215" s="129"/>
      <c r="WVW215" s="129"/>
      <c r="WVX215" s="129"/>
      <c r="WVY215" s="129"/>
      <c r="WVZ215" s="129"/>
      <c r="WWA215" s="129"/>
      <c r="WWB215" s="129"/>
      <c r="WWC215" s="129"/>
      <c r="WWD215" s="129"/>
      <c r="WWE215" s="129"/>
      <c r="WWF215" s="129"/>
      <c r="WWG215" s="129"/>
      <c r="WWH215" s="129"/>
      <c r="WWI215" s="129"/>
      <c r="WWJ215" s="129"/>
      <c r="WWK215" s="129"/>
      <c r="WWL215" s="129"/>
      <c r="WWM215" s="129"/>
      <c r="WWN215" s="129"/>
      <c r="WWO215" s="129"/>
      <c r="WWP215" s="129"/>
      <c r="WWQ215" s="129"/>
      <c r="WWR215" s="129"/>
      <c r="WWS215" s="129"/>
      <c r="WWT215" s="129"/>
      <c r="WWU215" s="129"/>
      <c r="WWV215" s="129"/>
      <c r="WWW215" s="129"/>
      <c r="WWX215" s="129"/>
      <c r="WWY215" s="129"/>
      <c r="WWZ215" s="129"/>
      <c r="WXA215" s="129"/>
      <c r="WXB215" s="129"/>
      <c r="WXC215" s="129"/>
      <c r="WXD215" s="129"/>
      <c r="WXE215" s="129"/>
      <c r="WXF215" s="129"/>
      <c r="WXG215" s="129"/>
      <c r="WXH215" s="129"/>
      <c r="WXI215" s="129"/>
      <c r="WXJ215" s="129"/>
      <c r="WXK215" s="129"/>
      <c r="WXL215" s="129"/>
      <c r="WXM215" s="129"/>
      <c r="WXN215" s="129"/>
      <c r="WXO215" s="129"/>
      <c r="WXP215" s="129"/>
      <c r="WXQ215" s="129"/>
      <c r="WXR215" s="129"/>
      <c r="WXS215" s="129"/>
      <c r="WXT215" s="129"/>
      <c r="WXU215" s="129"/>
      <c r="WXV215" s="129"/>
      <c r="WXW215" s="129"/>
      <c r="WXX215" s="129"/>
      <c r="WXY215" s="129"/>
      <c r="WXZ215" s="129"/>
      <c r="WYA215" s="129"/>
      <c r="WYB215" s="129"/>
      <c r="WYC215" s="129"/>
      <c r="WYD215" s="129"/>
      <c r="WYE215" s="129"/>
      <c r="WYF215" s="129"/>
      <c r="WYG215" s="129"/>
      <c r="WYH215" s="129"/>
      <c r="WYI215" s="129"/>
      <c r="WYJ215" s="129"/>
      <c r="WYK215" s="129"/>
      <c r="WYL215" s="129"/>
      <c r="WYM215" s="129"/>
      <c r="WYN215" s="129"/>
      <c r="WYO215" s="129"/>
      <c r="WYP215" s="129"/>
      <c r="WYQ215" s="129"/>
      <c r="WYR215" s="129"/>
      <c r="WYS215" s="129"/>
      <c r="WYT215" s="129"/>
      <c r="WYU215" s="129"/>
      <c r="WYV215" s="129"/>
      <c r="WYW215" s="129"/>
      <c r="WYX215" s="129"/>
      <c r="WYY215" s="129"/>
      <c r="WYZ215" s="129"/>
      <c r="WZA215" s="129"/>
      <c r="WZB215" s="129"/>
      <c r="WZC215" s="129"/>
      <c r="WZD215" s="129"/>
      <c r="WZE215" s="129"/>
      <c r="WZF215" s="129"/>
      <c r="WZG215" s="129"/>
      <c r="WZH215" s="129"/>
      <c r="WZI215" s="129"/>
      <c r="WZJ215" s="129"/>
      <c r="WZK215" s="129"/>
      <c r="WZL215" s="129"/>
      <c r="WZM215" s="129"/>
      <c r="WZN215" s="129"/>
      <c r="WZO215" s="129"/>
      <c r="WZP215" s="129"/>
      <c r="WZQ215" s="129"/>
      <c r="WZR215" s="129"/>
      <c r="WZS215" s="129"/>
      <c r="WZT215" s="129"/>
      <c r="WZU215" s="129"/>
      <c r="WZV215" s="129"/>
      <c r="WZW215" s="129"/>
      <c r="WZX215" s="129"/>
      <c r="WZY215" s="129"/>
      <c r="WZZ215" s="129"/>
      <c r="XAA215" s="129"/>
      <c r="XAB215" s="129"/>
      <c r="XAC215" s="129"/>
      <c r="XAD215" s="129"/>
      <c r="XAE215" s="129"/>
      <c r="XAF215" s="129"/>
      <c r="XAG215" s="129"/>
      <c r="XAH215" s="129"/>
      <c r="XAI215" s="129"/>
      <c r="XAJ215" s="129"/>
      <c r="XAK215" s="129"/>
      <c r="XAL215" s="129"/>
      <c r="XAM215" s="129"/>
      <c r="XAN215" s="129"/>
      <c r="XAO215" s="129"/>
      <c r="XAP215" s="129"/>
      <c r="XAQ215" s="129"/>
      <c r="XAR215" s="129"/>
      <c r="XAS215" s="129"/>
      <c r="XAT215" s="129"/>
      <c r="XAU215" s="129"/>
      <c r="XAV215" s="129"/>
      <c r="XAW215" s="129"/>
      <c r="XAX215" s="129"/>
      <c r="XAY215" s="129"/>
      <c r="XAZ215" s="129"/>
      <c r="XBA215" s="129"/>
      <c r="XBB215" s="129"/>
      <c r="XBC215" s="129"/>
      <c r="XBD215" s="129"/>
      <c r="XBE215" s="129"/>
      <c r="XBF215" s="129"/>
      <c r="XBG215" s="129"/>
      <c r="XBH215" s="129"/>
      <c r="XBI215" s="129"/>
      <c r="XBJ215" s="129"/>
      <c r="XBK215" s="129"/>
      <c r="XBL215" s="129"/>
      <c r="XBM215" s="129"/>
      <c r="XBN215" s="129"/>
      <c r="XBO215" s="129"/>
      <c r="XBP215" s="129"/>
      <c r="XBQ215" s="129"/>
      <c r="XBR215" s="129"/>
      <c r="XBS215" s="129"/>
      <c r="XBT215" s="129"/>
      <c r="XBU215" s="129"/>
      <c r="XBV215" s="129"/>
      <c r="XBW215" s="129"/>
      <c r="XBX215" s="129"/>
      <c r="XBY215" s="129"/>
      <c r="XBZ215" s="129"/>
      <c r="XCA215" s="129"/>
      <c r="XCB215" s="129"/>
      <c r="XCC215" s="129"/>
      <c r="XCD215" s="129"/>
      <c r="XCE215" s="129"/>
      <c r="XCF215" s="129"/>
      <c r="XCG215" s="129"/>
      <c r="XCH215" s="129"/>
      <c r="XCI215" s="129"/>
      <c r="XCJ215" s="129"/>
      <c r="XCK215" s="129"/>
      <c r="XCL215" s="129"/>
      <c r="XCM215" s="129"/>
      <c r="XCN215" s="129"/>
      <c r="XCO215" s="129"/>
      <c r="XCP215" s="129"/>
      <c r="XCQ215" s="129"/>
      <c r="XCR215" s="129"/>
      <c r="XCS215" s="129"/>
      <c r="XCT215" s="129"/>
      <c r="XCU215" s="129"/>
      <c r="XCV215" s="129"/>
      <c r="XCW215" s="129"/>
      <c r="XCX215" s="129"/>
      <c r="XCY215" s="129"/>
      <c r="XCZ215" s="129"/>
      <c r="XDA215" s="129"/>
      <c r="XDB215" s="129"/>
      <c r="XDC215" s="129"/>
      <c r="XDD215" s="129"/>
      <c r="XDE215" s="129"/>
      <c r="XDF215" s="129"/>
      <c r="XDG215" s="129"/>
      <c r="XDH215" s="129"/>
      <c r="XDI215" s="129"/>
      <c r="XDJ215" s="129"/>
      <c r="XDK215" s="129"/>
      <c r="XDL215" s="129"/>
      <c r="XDM215" s="129"/>
      <c r="XDN215" s="129"/>
      <c r="XDO215" s="129"/>
      <c r="XDP215" s="129"/>
      <c r="XDQ215" s="129"/>
      <c r="XDR215" s="129"/>
      <c r="XDS215" s="129"/>
      <c r="XDT215" s="129"/>
      <c r="XDU215" s="129"/>
      <c r="XDV215" s="129"/>
      <c r="XDW215" s="129"/>
      <c r="XDX215" s="129"/>
      <c r="XDY215" s="129"/>
      <c r="XDZ215" s="129"/>
      <c r="XEA215" s="129"/>
      <c r="XEB215" s="129"/>
      <c r="XEC215" s="129"/>
      <c r="XED215" s="129"/>
      <c r="XEE215" s="129"/>
      <c r="XEF215" s="129"/>
      <c r="XEG215" s="129"/>
      <c r="XEH215" s="129"/>
      <c r="XEI215" s="129"/>
      <c r="XEJ215" s="129"/>
      <c r="XEK215" s="129"/>
      <c r="XEL215" s="129"/>
      <c r="XEM215" s="129"/>
      <c r="XEN215" s="129"/>
      <c r="XEO215" s="129"/>
      <c r="XEP215" s="129"/>
      <c r="XEQ215" s="129"/>
      <c r="XER215" s="129"/>
      <c r="XES215" s="129"/>
      <c r="XET215" s="129"/>
      <c r="XEU215" s="129"/>
      <c r="XEV215" s="129"/>
      <c r="XEW215" s="129"/>
      <c r="XEX215" s="129"/>
      <c r="XEY215" s="129"/>
      <c r="XEZ215" s="129"/>
      <c r="XFA215" s="129"/>
      <c r="XFB215" s="129"/>
      <c r="XFC215" s="129"/>
    </row>
    <row ht="15" r="216">
      <c r="A216" s="77">
        <v>212</v>
      </c>
      <c r="B216" s="20" t="s">
        <v>1909</v>
      </c>
      <c r="C216" s="9" t="s">
        <v>188</v>
      </c>
      <c r="D216" s="16" t="s">
        <v>663</v>
      </c>
      <c r="E216" s="9" t="s">
        <v>25</v>
      </c>
      <c r="F216" s="65" t="s">
        <v>1910</v>
      </c>
      <c r="G216" s="124" t="s">
        <v>887</v>
      </c>
      <c r="H216" s="124">
        <v>2</v>
      </c>
      <c r="I216" s="124">
        <v>8</v>
      </c>
      <c r="J216" s="124">
        <v>24</v>
      </c>
      <c r="K216" s="124">
        <v>16</v>
      </c>
      <c r="L216" s="124">
        <f>18650*2</f>
        <v>37300</v>
      </c>
      <c r="M216" s="124"/>
      <c r="N216" s="124"/>
      <c r="O216" s="124"/>
      <c r="P216" s="124"/>
      <c r="Q216" s="124"/>
      <c r="R216" s="124"/>
      <c r="S216" s="124" t="s">
        <v>1854</v>
      </c>
      <c r="T216" s="84"/>
      <c r="U216" s="144"/>
      <c r="V216" s="165"/>
      <c r="W216" s="129"/>
      <c r="X216" s="129"/>
      <c r="Y216" s="129"/>
      <c r="Z216" s="129"/>
      <c r="AA216" s="129"/>
      <c r="AB216" s="129"/>
      <c r="AC216" s="129"/>
      <c r="AD216" s="129"/>
      <c r="AE216" s="129"/>
      <c r="AF216" s="129"/>
      <c r="AG216" s="129"/>
      <c r="AH216" s="129"/>
      <c r="AI216" s="129"/>
      <c r="AJ216" s="129"/>
      <c r="AK216" s="129"/>
      <c r="AL216" s="129"/>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c r="BI216" s="129"/>
      <c r="BJ216" s="129"/>
      <c r="BK216" s="129"/>
      <c r="BL216" s="129"/>
      <c r="BM216" s="129"/>
      <c r="BN216" s="129"/>
      <c r="BO216" s="129"/>
      <c r="BP216" s="129"/>
      <c r="BQ216" s="129"/>
      <c r="BR216" s="129"/>
      <c r="BS216" s="129"/>
      <c r="BT216" s="129"/>
      <c r="BU216" s="129"/>
      <c r="BV216" s="129"/>
      <c r="BW216" s="129"/>
      <c r="BX216" s="129"/>
      <c r="BY216" s="129"/>
      <c r="BZ216" s="129"/>
      <c r="CA216" s="129"/>
      <c r="CB216" s="129"/>
      <c r="CC216" s="129"/>
      <c r="CD216" s="129"/>
      <c r="CE216" s="129"/>
      <c r="CF216" s="129"/>
      <c r="CG216" s="129"/>
      <c r="CH216" s="129"/>
      <c r="CI216" s="129"/>
      <c r="CJ216" s="129"/>
      <c r="CK216" s="129"/>
      <c r="CL216" s="129"/>
      <c r="CM216" s="129"/>
      <c r="CN216" s="129"/>
      <c r="CO216" s="129"/>
      <c r="CP216" s="129"/>
      <c r="CQ216" s="129"/>
      <c r="CR216" s="129"/>
      <c r="CS216" s="129"/>
      <c r="CT216" s="129"/>
      <c r="CU216" s="129"/>
      <c r="CV216" s="129"/>
      <c r="CW216" s="129"/>
      <c r="CX216" s="129"/>
      <c r="CY216" s="129"/>
      <c r="CZ216" s="129"/>
      <c r="DA216" s="129"/>
      <c r="DB216" s="129"/>
      <c r="DC216" s="129"/>
      <c r="DD216" s="129"/>
      <c r="DE216" s="129"/>
      <c r="DF216" s="129"/>
      <c r="DG216" s="129"/>
      <c r="DH216" s="129"/>
      <c r="DI216" s="129"/>
      <c r="DJ216" s="129"/>
      <c r="DK216" s="129"/>
      <c r="DL216" s="129"/>
      <c r="DM216" s="129"/>
      <c r="DN216" s="129"/>
      <c r="DO216" s="129"/>
      <c r="DP216" s="129"/>
      <c r="DQ216" s="129"/>
      <c r="DR216" s="129"/>
      <c r="DS216" s="129"/>
      <c r="DT216" s="129"/>
      <c r="DU216" s="129"/>
      <c r="DV216" s="129"/>
      <c r="DW216" s="129"/>
      <c r="DX216" s="129"/>
      <c r="DY216" s="129"/>
      <c r="DZ216" s="129"/>
      <c r="EA216" s="129"/>
      <c r="EB216" s="129"/>
      <c r="EC216" s="129"/>
      <c r="ED216" s="129"/>
      <c r="EE216" s="129"/>
      <c r="EF216" s="129"/>
      <c r="EG216" s="129"/>
      <c r="EH216" s="129"/>
      <c r="EI216" s="129"/>
      <c r="EJ216" s="129"/>
      <c r="EK216" s="129"/>
      <c r="EL216" s="129"/>
      <c r="EM216" s="129"/>
      <c r="EN216" s="129"/>
      <c r="EO216" s="129"/>
      <c r="EP216" s="129"/>
      <c r="EQ216" s="129"/>
      <c r="ER216" s="129"/>
      <c r="ES216" s="129"/>
      <c r="ET216" s="129"/>
      <c r="EU216" s="129"/>
      <c r="EV216" s="129"/>
      <c r="EW216" s="129"/>
      <c r="EX216" s="129"/>
      <c r="EY216" s="129"/>
      <c r="EZ216" s="129"/>
      <c r="FA216" s="129"/>
      <c r="FB216" s="129"/>
      <c r="FC216" s="129"/>
      <c r="FD216" s="129"/>
      <c r="FE216" s="129"/>
      <c r="FF216" s="129"/>
      <c r="FG216" s="129"/>
      <c r="FH216" s="129"/>
      <c r="FI216" s="129"/>
      <c r="FJ216" s="129"/>
      <c r="FK216" s="129"/>
      <c r="FL216" s="129"/>
      <c r="FM216" s="129"/>
      <c r="FN216" s="129"/>
      <c r="FO216" s="129"/>
      <c r="FP216" s="129"/>
      <c r="FQ216" s="129"/>
      <c r="FR216" s="129"/>
      <c r="FS216" s="129"/>
      <c r="FT216" s="129"/>
      <c r="FU216" s="129"/>
      <c r="FV216" s="129"/>
      <c r="FW216" s="129"/>
      <c r="FX216" s="129"/>
      <c r="FY216" s="129"/>
      <c r="FZ216" s="129"/>
      <c r="GA216" s="129"/>
      <c r="GB216" s="129"/>
      <c r="GC216" s="129"/>
      <c r="GD216" s="129"/>
      <c r="GE216" s="129"/>
      <c r="GF216" s="129"/>
      <c r="GG216" s="129"/>
      <c r="GH216" s="129"/>
      <c r="GI216" s="129"/>
      <c r="GJ216" s="129"/>
      <c r="GK216" s="129"/>
      <c r="GL216" s="129"/>
      <c r="GM216" s="129"/>
      <c r="GN216" s="129"/>
      <c r="GO216" s="129"/>
      <c r="GP216" s="129"/>
      <c r="GQ216" s="129"/>
      <c r="GR216" s="129"/>
      <c r="GS216" s="129"/>
      <c r="GT216" s="129"/>
      <c r="GU216" s="129"/>
      <c r="GV216" s="129"/>
      <c r="GW216" s="129"/>
      <c r="GX216" s="129"/>
      <c r="GY216" s="129"/>
      <c r="GZ216" s="129"/>
      <c r="HA216" s="129"/>
      <c r="HB216" s="129"/>
      <c r="HC216" s="129"/>
      <c r="HD216" s="129"/>
      <c r="HE216" s="129"/>
      <c r="HF216" s="129"/>
      <c r="HG216" s="129"/>
      <c r="HH216" s="129"/>
      <c r="HI216" s="129"/>
      <c r="HJ216" s="129"/>
      <c r="HK216" s="129"/>
      <c r="HL216" s="129"/>
      <c r="HM216" s="129"/>
      <c r="HN216" s="129"/>
      <c r="HO216" s="129"/>
      <c r="HP216" s="129"/>
      <c r="HQ216" s="129"/>
      <c r="HR216" s="129"/>
      <c r="HS216" s="129"/>
      <c r="HT216" s="129"/>
      <c r="HU216" s="129"/>
      <c r="HV216" s="129"/>
      <c r="HW216" s="129"/>
      <c r="HX216" s="129"/>
      <c r="HY216" s="129"/>
      <c r="HZ216" s="129"/>
      <c r="IA216" s="129"/>
      <c r="IB216" s="129"/>
      <c r="IC216" s="129"/>
      <c r="ID216" s="129"/>
      <c r="IE216" s="129"/>
      <c r="IF216" s="129"/>
      <c r="IG216" s="129"/>
      <c r="IH216" s="129"/>
      <c r="II216" s="129"/>
      <c r="IJ216" s="129"/>
      <c r="IK216" s="129"/>
      <c r="IL216" s="129"/>
      <c r="IM216" s="129"/>
      <c r="IN216" s="129"/>
      <c r="IO216" s="129"/>
      <c r="IP216" s="129"/>
      <c r="IQ216" s="129"/>
      <c r="IR216" s="129"/>
      <c r="IS216" s="129"/>
      <c r="IT216" s="129"/>
      <c r="IU216" s="129"/>
      <c r="IV216" s="129"/>
      <c r="IW216" s="129"/>
      <c r="IX216" s="129"/>
      <c r="IY216" s="129"/>
      <c r="IZ216" s="129"/>
      <c r="JA216" s="129"/>
      <c r="JB216" s="129"/>
      <c r="JC216" s="129"/>
      <c r="JD216" s="129"/>
      <c r="JE216" s="129"/>
      <c r="JF216" s="129"/>
      <c r="JG216" s="129"/>
      <c r="JH216" s="129"/>
      <c r="JI216" s="129"/>
      <c r="JJ216" s="129"/>
      <c r="JK216" s="129"/>
      <c r="JL216" s="129"/>
      <c r="JM216" s="129"/>
      <c r="JN216" s="129"/>
      <c r="JO216" s="129"/>
      <c r="JP216" s="129"/>
      <c r="JQ216" s="129"/>
      <c r="JR216" s="129"/>
      <c r="JS216" s="129"/>
      <c r="JT216" s="129"/>
      <c r="JU216" s="129"/>
      <c r="JV216" s="129"/>
      <c r="JW216" s="129"/>
      <c r="JX216" s="129"/>
      <c r="JY216" s="129"/>
      <c r="JZ216" s="129"/>
      <c r="KA216" s="129"/>
      <c r="KB216" s="129"/>
      <c r="KC216" s="129"/>
      <c r="KD216" s="129"/>
      <c r="KE216" s="129"/>
      <c r="KF216" s="129"/>
      <c r="KG216" s="129"/>
      <c r="KH216" s="129"/>
      <c r="KI216" s="129"/>
      <c r="KJ216" s="129"/>
      <c r="KK216" s="129"/>
      <c r="KL216" s="129"/>
      <c r="KM216" s="129"/>
      <c r="KN216" s="129"/>
      <c r="KO216" s="129"/>
      <c r="KP216" s="129"/>
      <c r="KQ216" s="129"/>
      <c r="KR216" s="129"/>
      <c r="KS216" s="129"/>
      <c r="KT216" s="129"/>
      <c r="KU216" s="129"/>
      <c r="KV216" s="129"/>
      <c r="KW216" s="129"/>
      <c r="KX216" s="129"/>
      <c r="KY216" s="129"/>
      <c r="KZ216" s="129"/>
      <c r="LA216" s="129"/>
      <c r="LB216" s="129"/>
      <c r="LC216" s="129"/>
      <c r="LD216" s="129"/>
      <c r="LE216" s="129"/>
      <c r="LF216" s="129"/>
      <c r="LG216" s="129"/>
      <c r="LH216" s="129"/>
      <c r="LI216" s="129"/>
      <c r="LJ216" s="129"/>
      <c r="LK216" s="129"/>
      <c r="LL216" s="129"/>
      <c r="LM216" s="129"/>
      <c r="LN216" s="129"/>
      <c r="LO216" s="129"/>
      <c r="LP216" s="129"/>
      <c r="LQ216" s="129"/>
      <c r="LR216" s="129"/>
      <c r="LS216" s="129"/>
      <c r="LT216" s="129"/>
      <c r="LU216" s="129"/>
      <c r="LV216" s="129"/>
      <c r="LW216" s="129"/>
      <c r="LX216" s="129"/>
      <c r="LY216" s="129"/>
      <c r="LZ216" s="129"/>
      <c r="MA216" s="129"/>
      <c r="MB216" s="129"/>
      <c r="MC216" s="129"/>
      <c r="MD216" s="129"/>
      <c r="ME216" s="129"/>
      <c r="MF216" s="129"/>
      <c r="MG216" s="129"/>
      <c r="MH216" s="129"/>
      <c r="MI216" s="129"/>
      <c r="MJ216" s="129"/>
      <c r="MK216" s="129"/>
      <c r="ML216" s="129"/>
      <c r="MM216" s="129"/>
      <c r="MN216" s="129"/>
      <c r="MO216" s="129"/>
      <c r="MP216" s="129"/>
      <c r="MQ216" s="129"/>
      <c r="MR216" s="129"/>
      <c r="MS216" s="129"/>
      <c r="MT216" s="129"/>
      <c r="MU216" s="129"/>
      <c r="MV216" s="129"/>
      <c r="MW216" s="129"/>
      <c r="MX216" s="129"/>
      <c r="MY216" s="129"/>
      <c r="MZ216" s="129"/>
      <c r="NA216" s="129"/>
      <c r="NB216" s="129"/>
      <c r="NC216" s="129"/>
      <c r="ND216" s="129"/>
      <c r="NE216" s="129"/>
      <c r="NF216" s="129"/>
      <c r="NG216" s="129"/>
      <c r="NH216" s="129"/>
      <c r="NI216" s="129"/>
      <c r="NJ216" s="129"/>
      <c r="NK216" s="129"/>
      <c r="NL216" s="129"/>
      <c r="NM216" s="129"/>
      <c r="NN216" s="129"/>
      <c r="NO216" s="129"/>
      <c r="NP216" s="129"/>
      <c r="NQ216" s="129"/>
      <c r="NR216" s="129"/>
      <c r="NS216" s="129"/>
      <c r="NT216" s="129"/>
      <c r="NU216" s="129"/>
      <c r="NV216" s="129"/>
      <c r="NW216" s="129"/>
      <c r="NX216" s="129"/>
      <c r="NY216" s="129"/>
      <c r="NZ216" s="129"/>
      <c r="OA216" s="129"/>
      <c r="OB216" s="129"/>
      <c r="OC216" s="129"/>
      <c r="OD216" s="129"/>
      <c r="OE216" s="129"/>
      <c r="OF216" s="129"/>
      <c r="OG216" s="129"/>
      <c r="OH216" s="129"/>
      <c r="OI216" s="129"/>
      <c r="OJ216" s="129"/>
      <c r="OK216" s="129"/>
      <c r="OL216" s="129"/>
      <c r="OM216" s="129"/>
      <c r="ON216" s="129"/>
      <c r="OO216" s="129"/>
      <c r="OP216" s="129"/>
      <c r="OQ216" s="129"/>
      <c r="OR216" s="129"/>
      <c r="OS216" s="129"/>
      <c r="OT216" s="129"/>
      <c r="OU216" s="129"/>
      <c r="OV216" s="129"/>
      <c r="OW216" s="129"/>
      <c r="OX216" s="129"/>
      <c r="OY216" s="129"/>
      <c r="OZ216" s="129"/>
      <c r="PA216" s="129"/>
      <c r="PB216" s="129"/>
      <c r="PC216" s="129"/>
      <c r="PD216" s="129"/>
      <c r="PE216" s="129"/>
      <c r="PF216" s="129"/>
      <c r="PG216" s="129"/>
      <c r="PH216" s="129"/>
      <c r="PI216" s="129"/>
      <c r="PJ216" s="129"/>
      <c r="PK216" s="129"/>
      <c r="PL216" s="129"/>
      <c r="PM216" s="129"/>
      <c r="PN216" s="129"/>
      <c r="PO216" s="129"/>
      <c r="PP216" s="129"/>
      <c r="PQ216" s="129"/>
      <c r="PR216" s="129"/>
      <c r="PS216" s="129"/>
      <c r="PT216" s="129"/>
      <c r="PU216" s="129"/>
      <c r="PV216" s="129"/>
      <c r="PW216" s="129"/>
      <c r="PX216" s="129"/>
      <c r="PY216" s="129"/>
      <c r="PZ216" s="129"/>
      <c r="QA216" s="129"/>
      <c r="QB216" s="129"/>
      <c r="QC216" s="129"/>
      <c r="QD216" s="129"/>
      <c r="QE216" s="129"/>
      <c r="QF216" s="129"/>
      <c r="QG216" s="129"/>
      <c r="QH216" s="129"/>
      <c r="QI216" s="129"/>
      <c r="QJ216" s="129"/>
      <c r="QK216" s="129"/>
      <c r="QL216" s="129"/>
      <c r="QM216" s="129"/>
      <c r="QN216" s="129"/>
      <c r="QO216" s="129"/>
      <c r="QP216" s="129"/>
      <c r="QQ216" s="129"/>
      <c r="QR216" s="129"/>
      <c r="QS216" s="129"/>
      <c r="QT216" s="129"/>
      <c r="QU216" s="129"/>
      <c r="QV216" s="129"/>
      <c r="QW216" s="129"/>
      <c r="QX216" s="129"/>
      <c r="QY216" s="129"/>
      <c r="QZ216" s="129"/>
      <c r="RA216" s="129"/>
      <c r="RB216" s="129"/>
      <c r="RC216" s="129"/>
      <c r="RD216" s="129"/>
      <c r="RE216" s="129"/>
      <c r="RF216" s="129"/>
      <c r="RG216" s="129"/>
      <c r="RH216" s="129"/>
      <c r="RI216" s="129"/>
      <c r="RJ216" s="129"/>
      <c r="RK216" s="129"/>
      <c r="RL216" s="129"/>
      <c r="RM216" s="129"/>
      <c r="RN216" s="129"/>
      <c r="RO216" s="129"/>
      <c r="RP216" s="129"/>
      <c r="RQ216" s="129"/>
      <c r="RR216" s="129"/>
      <c r="RS216" s="129"/>
      <c r="RT216" s="129"/>
      <c r="RU216" s="129"/>
      <c r="RV216" s="129"/>
      <c r="RW216" s="129"/>
      <c r="RX216" s="129"/>
      <c r="RY216" s="129"/>
      <c r="RZ216" s="129"/>
      <c r="SA216" s="129"/>
      <c r="SB216" s="129"/>
      <c r="SC216" s="129"/>
      <c r="SD216" s="129"/>
      <c r="SE216" s="129"/>
      <c r="SF216" s="129"/>
      <c r="SG216" s="129"/>
      <c r="SH216" s="129"/>
      <c r="SI216" s="129"/>
      <c r="SJ216" s="129"/>
      <c r="SK216" s="129"/>
      <c r="SL216" s="129"/>
      <c r="SM216" s="129"/>
      <c r="SN216" s="129"/>
      <c r="SO216" s="129"/>
      <c r="SP216" s="129"/>
      <c r="SQ216" s="129"/>
      <c r="SR216" s="129"/>
      <c r="SS216" s="129"/>
      <c r="ST216" s="129"/>
      <c r="SU216" s="129"/>
      <c r="SV216" s="129"/>
      <c r="SW216" s="129"/>
      <c r="SX216" s="129"/>
      <c r="SY216" s="129"/>
      <c r="SZ216" s="129"/>
      <c r="TA216" s="129"/>
      <c r="TB216" s="129"/>
      <c r="TC216" s="129"/>
      <c r="TD216" s="129"/>
      <c r="TE216" s="129"/>
      <c r="TF216" s="129"/>
      <c r="TG216" s="129"/>
      <c r="TH216" s="129"/>
      <c r="TI216" s="129"/>
      <c r="TJ216" s="129"/>
      <c r="TK216" s="129"/>
      <c r="TL216" s="129"/>
      <c r="TM216" s="129"/>
      <c r="TN216" s="129"/>
      <c r="TO216" s="129"/>
      <c r="TP216" s="129"/>
      <c r="TQ216" s="129"/>
      <c r="TR216" s="129"/>
      <c r="TS216" s="129"/>
      <c r="TT216" s="129"/>
      <c r="TU216" s="129"/>
      <c r="TV216" s="129"/>
      <c r="TW216" s="129"/>
      <c r="TX216" s="129"/>
      <c r="TY216" s="129"/>
      <c r="TZ216" s="129"/>
      <c r="UA216" s="129"/>
      <c r="UB216" s="129"/>
      <c r="UC216" s="129"/>
      <c r="UD216" s="129"/>
      <c r="UE216" s="129"/>
      <c r="UF216" s="129"/>
      <c r="UG216" s="129"/>
      <c r="UH216" s="129"/>
      <c r="UI216" s="129"/>
      <c r="UJ216" s="129"/>
      <c r="UK216" s="129"/>
      <c r="UL216" s="129"/>
      <c r="UM216" s="129"/>
      <c r="UN216" s="129"/>
      <c r="UO216" s="129"/>
      <c r="UP216" s="129"/>
      <c r="UQ216" s="129"/>
      <c r="UR216" s="129"/>
      <c r="US216" s="129"/>
      <c r="UT216" s="129"/>
      <c r="UU216" s="129"/>
      <c r="UV216" s="129"/>
      <c r="UW216" s="129"/>
      <c r="UX216" s="129"/>
      <c r="UY216" s="129"/>
      <c r="UZ216" s="129"/>
      <c r="VA216" s="129"/>
      <c r="VB216" s="129"/>
      <c r="VC216" s="129"/>
      <c r="VD216" s="129"/>
      <c r="VE216" s="129"/>
      <c r="VF216" s="129"/>
      <c r="VG216" s="129"/>
      <c r="VH216" s="129"/>
      <c r="VI216" s="129"/>
      <c r="VJ216" s="129"/>
      <c r="VK216" s="129"/>
      <c r="VL216" s="129"/>
      <c r="VM216" s="129"/>
      <c r="VN216" s="129"/>
      <c r="VO216" s="129"/>
      <c r="VP216" s="129"/>
      <c r="VQ216" s="129"/>
      <c r="VR216" s="129"/>
      <c r="VS216" s="129"/>
      <c r="VT216" s="129"/>
      <c r="VU216" s="129"/>
      <c r="VV216" s="129"/>
      <c r="VW216" s="129"/>
      <c r="VX216" s="129"/>
      <c r="VY216" s="129"/>
      <c r="VZ216" s="129"/>
      <c r="WA216" s="129"/>
      <c r="WB216" s="129"/>
      <c r="WC216" s="129"/>
      <c r="WD216" s="129"/>
      <c r="WE216" s="129"/>
      <c r="WF216" s="129"/>
      <c r="WG216" s="129"/>
      <c r="WH216" s="129"/>
      <c r="WI216" s="129"/>
      <c r="WJ216" s="129"/>
      <c r="WK216" s="129"/>
      <c r="WL216" s="129"/>
      <c r="WM216" s="129"/>
      <c r="WN216" s="129"/>
      <c r="WO216" s="129"/>
      <c r="WP216" s="129"/>
      <c r="WQ216" s="129"/>
      <c r="WR216" s="129"/>
      <c r="WS216" s="129"/>
      <c r="WT216" s="129"/>
      <c r="WU216" s="129"/>
      <c r="WV216" s="129"/>
      <c r="WW216" s="129"/>
      <c r="WX216" s="129"/>
      <c r="WY216" s="129"/>
      <c r="WZ216" s="129"/>
      <c r="XA216" s="129"/>
      <c r="XB216" s="129"/>
      <c r="XC216" s="129"/>
      <c r="XD216" s="129"/>
      <c r="XE216" s="129"/>
      <c r="XF216" s="129"/>
      <c r="XG216" s="129"/>
      <c r="XH216" s="129"/>
      <c r="XI216" s="129"/>
      <c r="XJ216" s="129"/>
      <c r="XK216" s="129"/>
      <c r="XL216" s="129"/>
      <c r="XM216" s="129"/>
      <c r="XN216" s="129"/>
      <c r="XO216" s="129"/>
      <c r="XP216" s="129"/>
      <c r="XQ216" s="129"/>
      <c r="XR216" s="129"/>
      <c r="XS216" s="129"/>
      <c r="XT216" s="129"/>
      <c r="XU216" s="129"/>
      <c r="XV216" s="129"/>
      <c r="XW216" s="129"/>
      <c r="XX216" s="129"/>
      <c r="XY216" s="129"/>
      <c r="XZ216" s="129"/>
      <c r="YA216" s="129"/>
      <c r="YB216" s="129"/>
      <c r="YC216" s="129"/>
      <c r="YD216" s="129"/>
      <c r="YE216" s="129"/>
      <c r="YF216" s="129"/>
      <c r="YG216" s="129"/>
      <c r="YH216" s="129"/>
      <c r="YI216" s="129"/>
      <c r="YJ216" s="129"/>
      <c r="YK216" s="129"/>
      <c r="YL216" s="129"/>
      <c r="YM216" s="129"/>
      <c r="YN216" s="129"/>
      <c r="YO216" s="129"/>
      <c r="YP216" s="129"/>
      <c r="YQ216" s="129"/>
      <c r="YR216" s="129"/>
      <c r="YS216" s="129"/>
      <c r="YT216" s="129"/>
      <c r="YU216" s="129"/>
      <c r="YV216" s="129"/>
      <c r="YW216" s="129"/>
      <c r="YX216" s="129"/>
      <c r="YY216" s="129"/>
      <c r="YZ216" s="129"/>
      <c r="ZA216" s="129"/>
      <c r="ZB216" s="129"/>
      <c r="ZC216" s="129"/>
      <c r="ZD216" s="129"/>
      <c r="ZE216" s="129"/>
      <c r="ZF216" s="129"/>
      <c r="ZG216" s="129"/>
      <c r="ZH216" s="129"/>
      <c r="ZI216" s="129"/>
      <c r="ZJ216" s="129"/>
      <c r="ZK216" s="129"/>
      <c r="ZL216" s="129"/>
      <c r="ZM216" s="129"/>
      <c r="ZN216" s="129"/>
      <c r="ZO216" s="129"/>
      <c r="ZP216" s="129"/>
      <c r="ZQ216" s="129"/>
      <c r="ZR216" s="129"/>
      <c r="ZS216" s="129"/>
      <c r="ZT216" s="129"/>
      <c r="ZU216" s="129"/>
      <c r="ZV216" s="129"/>
      <c r="ZW216" s="129"/>
      <c r="ZX216" s="129"/>
      <c r="ZY216" s="129"/>
      <c r="ZZ216" s="129"/>
      <c r="AAA216" s="129"/>
      <c r="AAB216" s="129"/>
      <c r="AAC216" s="129"/>
      <c r="AAD216" s="129"/>
      <c r="AAE216" s="129"/>
      <c r="AAF216" s="129"/>
      <c r="AAG216" s="129"/>
      <c r="AAH216" s="129"/>
      <c r="AAI216" s="129"/>
      <c r="AAJ216" s="129"/>
      <c r="AAK216" s="129"/>
      <c r="AAL216" s="129"/>
      <c r="AAM216" s="129"/>
      <c r="AAN216" s="129"/>
      <c r="AAO216" s="129"/>
      <c r="AAP216" s="129"/>
      <c r="AAQ216" s="129"/>
      <c r="AAR216" s="129"/>
      <c r="AAS216" s="129"/>
      <c r="AAT216" s="129"/>
      <c r="AAU216" s="129"/>
      <c r="AAV216" s="129"/>
      <c r="AAW216" s="129"/>
      <c r="AAX216" s="129"/>
      <c r="AAY216" s="129"/>
      <c r="AAZ216" s="129"/>
      <c r="ABA216" s="129"/>
      <c r="ABB216" s="129"/>
      <c r="ABC216" s="129"/>
      <c r="ABD216" s="129"/>
      <c r="ABE216" s="129"/>
      <c r="ABF216" s="129"/>
      <c r="ABG216" s="129"/>
      <c r="ABH216" s="129"/>
      <c r="ABI216" s="129"/>
      <c r="ABJ216" s="129"/>
      <c r="ABK216" s="129"/>
      <c r="ABL216" s="129"/>
      <c r="ABM216" s="129"/>
      <c r="ABN216" s="129"/>
      <c r="ABO216" s="129"/>
      <c r="ABP216" s="129"/>
      <c r="ABQ216" s="129"/>
      <c r="ABR216" s="129"/>
      <c r="ABS216" s="129"/>
      <c r="ABT216" s="129"/>
      <c r="ABU216" s="129"/>
      <c r="ABV216" s="129"/>
      <c r="ABW216" s="129"/>
      <c r="ABX216" s="129"/>
      <c r="ABY216" s="129"/>
      <c r="ABZ216" s="129"/>
      <c r="ACA216" s="129"/>
      <c r="ACB216" s="129"/>
      <c r="ACC216" s="129"/>
      <c r="ACD216" s="129"/>
      <c r="ACE216" s="129"/>
      <c r="ACF216" s="129"/>
      <c r="ACG216" s="129"/>
      <c r="ACH216" s="129"/>
      <c r="ACI216" s="129"/>
      <c r="ACJ216" s="129"/>
      <c r="ACK216" s="129"/>
      <c r="ACL216" s="129"/>
      <c r="ACM216" s="129"/>
      <c r="ACN216" s="129"/>
      <c r="ACO216" s="129"/>
      <c r="ACP216" s="129"/>
      <c r="ACQ216" s="129"/>
      <c r="ACR216" s="129"/>
      <c r="ACS216" s="129"/>
      <c r="ACT216" s="129"/>
      <c r="ACU216" s="129"/>
      <c r="ACV216" s="129"/>
      <c r="ACW216" s="129"/>
      <c r="ACX216" s="129"/>
      <c r="ACY216" s="129"/>
      <c r="ACZ216" s="129"/>
      <c r="ADA216" s="129"/>
      <c r="ADB216" s="129"/>
      <c r="ADC216" s="129"/>
      <c r="ADD216" s="129"/>
      <c r="ADE216" s="129"/>
      <c r="ADF216" s="129"/>
      <c r="ADG216" s="129"/>
      <c r="ADH216" s="129"/>
      <c r="ADI216" s="129"/>
      <c r="ADJ216" s="129"/>
      <c r="ADK216" s="129"/>
      <c r="ADL216" s="129"/>
      <c r="ADM216" s="129"/>
      <c r="ADN216" s="129"/>
      <c r="ADO216" s="129"/>
      <c r="ADP216" s="129"/>
      <c r="ADQ216" s="129"/>
      <c r="ADR216" s="129"/>
      <c r="ADS216" s="129"/>
      <c r="ADT216" s="129"/>
      <c r="ADU216" s="129"/>
      <c r="ADV216" s="129"/>
      <c r="ADW216" s="129"/>
      <c r="ADX216" s="129"/>
      <c r="ADY216" s="129"/>
      <c r="ADZ216" s="129"/>
      <c r="AEA216" s="129"/>
      <c r="AEB216" s="129"/>
      <c r="AEC216" s="129"/>
      <c r="AED216" s="129"/>
      <c r="AEE216" s="129"/>
      <c r="AEF216" s="129"/>
      <c r="AEG216" s="129"/>
      <c r="AEH216" s="129"/>
      <c r="AEI216" s="129"/>
      <c r="AEJ216" s="129"/>
      <c r="AEK216" s="129"/>
      <c r="AEL216" s="129"/>
      <c r="AEM216" s="129"/>
      <c r="AEN216" s="129"/>
      <c r="AEO216" s="129"/>
      <c r="AEP216" s="129"/>
      <c r="AEQ216" s="129"/>
      <c r="AER216" s="129"/>
      <c r="AES216" s="129"/>
      <c r="AET216" s="129"/>
      <c r="AEU216" s="129"/>
      <c r="AEV216" s="129"/>
      <c r="AEW216" s="129"/>
      <c r="AEX216" s="129"/>
      <c r="AEY216" s="129"/>
      <c r="AEZ216" s="129"/>
      <c r="AFA216" s="129"/>
      <c r="AFB216" s="129"/>
      <c r="AFC216" s="129"/>
      <c r="AFD216" s="129"/>
      <c r="AFE216" s="129"/>
      <c r="AFF216" s="129"/>
      <c r="AFG216" s="129"/>
      <c r="AFH216" s="129"/>
      <c r="AFI216" s="129"/>
      <c r="AFJ216" s="129"/>
      <c r="AFK216" s="129"/>
      <c r="AFL216" s="129"/>
      <c r="AFM216" s="129"/>
      <c r="AFN216" s="129"/>
      <c r="AFO216" s="129"/>
      <c r="AFP216" s="129"/>
      <c r="AFQ216" s="129"/>
      <c r="AFR216" s="129"/>
      <c r="AFS216" s="129"/>
      <c r="AFT216" s="129"/>
      <c r="AFU216" s="129"/>
      <c r="AFV216" s="129"/>
      <c r="AFW216" s="129"/>
      <c r="AFX216" s="129"/>
      <c r="AFY216" s="129"/>
      <c r="AFZ216" s="129"/>
      <c r="AGA216" s="129"/>
      <c r="AGB216" s="129"/>
      <c r="AGC216" s="129"/>
      <c r="AGD216" s="129"/>
      <c r="AGE216" s="129"/>
      <c r="AGF216" s="129"/>
      <c r="AGG216" s="129"/>
      <c r="AGH216" s="129"/>
      <c r="AGI216" s="129"/>
      <c r="AGJ216" s="129"/>
      <c r="AGK216" s="129"/>
      <c r="AGL216" s="129"/>
      <c r="AGM216" s="129"/>
      <c r="AGN216" s="129"/>
      <c r="AGO216" s="129"/>
      <c r="AGP216" s="129"/>
      <c r="AGQ216" s="129"/>
      <c r="AGR216" s="129"/>
      <c r="AGS216" s="129"/>
      <c r="AGT216" s="129"/>
      <c r="AGU216" s="129"/>
      <c r="AGV216" s="129"/>
      <c r="AGW216" s="129"/>
      <c r="AGX216" s="129"/>
      <c r="AGY216" s="129"/>
      <c r="AGZ216" s="129"/>
      <c r="AHA216" s="129"/>
      <c r="AHB216" s="129"/>
      <c r="AHC216" s="129"/>
      <c r="AHD216" s="129"/>
      <c r="AHE216" s="129"/>
      <c r="AHF216" s="129"/>
      <c r="AHG216" s="129"/>
      <c r="AHH216" s="129"/>
      <c r="AHI216" s="129"/>
      <c r="AHJ216" s="129"/>
      <c r="AHK216" s="129"/>
      <c r="AHL216" s="129"/>
      <c r="AHM216" s="129"/>
      <c r="AHN216" s="129"/>
      <c r="AHO216" s="129"/>
      <c r="AHP216" s="129"/>
      <c r="AHQ216" s="129"/>
      <c r="AHR216" s="129"/>
      <c r="AHS216" s="129"/>
      <c r="AHT216" s="129"/>
      <c r="AHU216" s="129"/>
      <c r="AHV216" s="129"/>
      <c r="AHW216" s="129"/>
      <c r="AHX216" s="129"/>
      <c r="AHY216" s="129"/>
      <c r="AHZ216" s="129"/>
      <c r="AIA216" s="129"/>
      <c r="AIB216" s="129"/>
      <c r="AIC216" s="129"/>
      <c r="AID216" s="129"/>
      <c r="AIE216" s="129"/>
      <c r="AIF216" s="129"/>
      <c r="AIG216" s="129"/>
      <c r="AIH216" s="129"/>
      <c r="AII216" s="129"/>
      <c r="AIJ216" s="129"/>
      <c r="AIK216" s="129"/>
      <c r="AIL216" s="129"/>
      <c r="AIM216" s="129"/>
      <c r="AIN216" s="129"/>
      <c r="AIO216" s="129"/>
      <c r="AIP216" s="129"/>
      <c r="AIQ216" s="129"/>
      <c r="AIR216" s="129"/>
      <c r="AIS216" s="129"/>
      <c r="AIT216" s="129"/>
      <c r="AIU216" s="129"/>
      <c r="AIV216" s="129"/>
      <c r="AIW216" s="129"/>
      <c r="AIX216" s="129"/>
      <c r="AIY216" s="129"/>
      <c r="AIZ216" s="129"/>
      <c r="AJA216" s="129"/>
      <c r="AJB216" s="129"/>
      <c r="AJC216" s="129"/>
      <c r="AJD216" s="129"/>
      <c r="AJE216" s="129"/>
      <c r="AJF216" s="129"/>
      <c r="AJG216" s="129"/>
      <c r="AJH216" s="129"/>
      <c r="AJI216" s="129"/>
      <c r="AJJ216" s="129"/>
      <c r="AJK216" s="129"/>
      <c r="AJL216" s="129"/>
      <c r="AJM216" s="129"/>
      <c r="AJN216" s="129"/>
      <c r="AJO216" s="129"/>
      <c r="AJP216" s="129"/>
      <c r="AJQ216" s="129"/>
      <c r="AJR216" s="129"/>
      <c r="AJS216" s="129"/>
      <c r="AJT216" s="129"/>
      <c r="AJU216" s="129"/>
      <c r="AJV216" s="129"/>
      <c r="AJW216" s="129"/>
      <c r="AJX216" s="129"/>
      <c r="AJY216" s="129"/>
      <c r="AJZ216" s="129"/>
      <c r="AKA216" s="129"/>
      <c r="AKB216" s="129"/>
      <c r="AKC216" s="129"/>
      <c r="AKD216" s="129"/>
      <c r="AKE216" s="129"/>
      <c r="AKF216" s="129"/>
      <c r="AKG216" s="129"/>
      <c r="AKH216" s="129"/>
      <c r="AKI216" s="129"/>
      <c r="AKJ216" s="129"/>
      <c r="AKK216" s="129"/>
      <c r="AKL216" s="129"/>
      <c r="AKM216" s="129"/>
      <c r="AKN216" s="129"/>
      <c r="AKO216" s="129"/>
      <c r="AKP216" s="129"/>
      <c r="AKQ216" s="129"/>
      <c r="AKR216" s="129"/>
      <c r="AKS216" s="129"/>
      <c r="AKT216" s="129"/>
      <c r="AKU216" s="129"/>
      <c r="AKV216" s="129"/>
      <c r="AKW216" s="129"/>
      <c r="AKX216" s="129"/>
      <c r="AKY216" s="129"/>
      <c r="AKZ216" s="129"/>
      <c r="ALA216" s="129"/>
      <c r="ALB216" s="129"/>
      <c r="ALC216" s="129"/>
      <c r="ALD216" s="129"/>
      <c r="ALE216" s="129"/>
      <c r="ALF216" s="129"/>
      <c r="ALG216" s="129"/>
      <c r="ALH216" s="129"/>
      <c r="ALI216" s="129"/>
      <c r="ALJ216" s="129"/>
      <c r="ALK216" s="129"/>
      <c r="ALL216" s="129"/>
      <c r="ALM216" s="129"/>
      <c r="ALN216" s="129"/>
      <c r="ALO216" s="129"/>
      <c r="ALP216" s="129"/>
      <c r="ALQ216" s="129"/>
      <c r="ALR216" s="129"/>
      <c r="ALS216" s="129"/>
      <c r="ALT216" s="129"/>
      <c r="ALU216" s="129"/>
      <c r="ALV216" s="129"/>
      <c r="ALW216" s="129"/>
      <c r="ALX216" s="129"/>
      <c r="ALY216" s="129"/>
      <c r="ALZ216" s="129"/>
      <c r="AMA216" s="129"/>
      <c r="AMB216" s="129"/>
      <c r="AMC216" s="129"/>
      <c r="AMD216" s="129"/>
      <c r="AME216" s="129"/>
      <c r="AMF216" s="129"/>
      <c r="AMG216" s="129"/>
      <c r="AMH216" s="129"/>
      <c r="AMI216" s="129"/>
      <c r="AMJ216" s="129"/>
      <c r="AMK216" s="129"/>
      <c r="AML216" s="129"/>
      <c r="AMM216" s="129"/>
      <c r="AMN216" s="129"/>
      <c r="AMO216" s="129"/>
      <c r="AMP216" s="129"/>
      <c r="AMQ216" s="129"/>
      <c r="AMR216" s="129"/>
      <c r="AMS216" s="129"/>
      <c r="AMT216" s="129"/>
      <c r="AMU216" s="129"/>
      <c r="AMV216" s="129"/>
      <c r="AMW216" s="129"/>
      <c r="AMX216" s="129"/>
      <c r="AMY216" s="129"/>
      <c r="AMZ216" s="129"/>
      <c r="ANA216" s="129"/>
      <c r="ANB216" s="129"/>
      <c r="ANC216" s="129"/>
      <c r="AND216" s="129"/>
      <c r="ANE216" s="129"/>
      <c r="ANF216" s="129"/>
      <c r="ANG216" s="129"/>
      <c r="ANH216" s="129"/>
      <c r="ANI216" s="129"/>
      <c r="ANJ216" s="129"/>
      <c r="ANK216" s="129"/>
      <c r="ANL216" s="129"/>
      <c r="ANM216" s="129"/>
      <c r="ANN216" s="129"/>
      <c r="ANO216" s="129"/>
      <c r="ANP216" s="129"/>
      <c r="ANQ216" s="129"/>
      <c r="ANR216" s="129"/>
      <c r="ANS216" s="129"/>
      <c r="ANT216" s="129"/>
      <c r="ANU216" s="129"/>
      <c r="ANV216" s="129"/>
      <c r="ANW216" s="129"/>
      <c r="ANX216" s="129"/>
      <c r="ANY216" s="129"/>
      <c r="ANZ216" s="129"/>
      <c r="AOA216" s="129"/>
      <c r="AOB216" s="129"/>
      <c r="AOC216" s="129"/>
      <c r="AOD216" s="129"/>
      <c r="AOE216" s="129"/>
      <c r="AOF216" s="129"/>
      <c r="AOG216" s="129"/>
      <c r="AOH216" s="129"/>
      <c r="AOI216" s="129"/>
      <c r="AOJ216" s="129"/>
      <c r="AOK216" s="129"/>
      <c r="AOL216" s="129"/>
      <c r="AOM216" s="129"/>
      <c r="AON216" s="129"/>
      <c r="AOO216" s="129"/>
      <c r="AOP216" s="129"/>
      <c r="AOQ216" s="129"/>
      <c r="AOR216" s="129"/>
      <c r="AOS216" s="129"/>
      <c r="AOT216" s="129"/>
      <c r="AOU216" s="129"/>
      <c r="AOV216" s="129"/>
      <c r="AOW216" s="129"/>
      <c r="AOX216" s="129"/>
      <c r="AOY216" s="129"/>
      <c r="AOZ216" s="129"/>
      <c r="APA216" s="129"/>
      <c r="APB216" s="129"/>
      <c r="APC216" s="129"/>
      <c r="APD216" s="129"/>
      <c r="APE216" s="129"/>
      <c r="APF216" s="129"/>
      <c r="APG216" s="129"/>
      <c r="APH216" s="129"/>
      <c r="API216" s="129"/>
      <c r="APJ216" s="129"/>
      <c r="APK216" s="129"/>
      <c r="APL216" s="129"/>
      <c r="APM216" s="129"/>
      <c r="APN216" s="129"/>
      <c r="APO216" s="129"/>
      <c r="APP216" s="129"/>
      <c r="APQ216" s="129"/>
      <c r="APR216" s="129"/>
      <c r="APS216" s="129"/>
      <c r="APT216" s="129"/>
      <c r="APU216" s="129"/>
      <c r="APV216" s="129"/>
      <c r="APW216" s="129"/>
      <c r="APX216" s="129"/>
      <c r="APY216" s="129"/>
      <c r="APZ216" s="129"/>
      <c r="AQA216" s="129"/>
      <c r="AQB216" s="129"/>
      <c r="AQC216" s="129"/>
      <c r="AQD216" s="129"/>
      <c r="AQE216" s="129"/>
      <c r="AQF216" s="129"/>
      <c r="AQG216" s="129"/>
      <c r="AQH216" s="129"/>
      <c r="AQI216" s="129"/>
      <c r="AQJ216" s="129"/>
      <c r="AQK216" s="129"/>
      <c r="AQL216" s="129"/>
      <c r="AQM216" s="129"/>
      <c r="AQN216" s="129"/>
      <c r="AQO216" s="129"/>
      <c r="AQP216" s="129"/>
      <c r="AQQ216" s="129"/>
      <c r="AQR216" s="129"/>
      <c r="AQS216" s="129"/>
      <c r="AQT216" s="129"/>
      <c r="AQU216" s="129"/>
      <c r="AQV216" s="129"/>
      <c r="AQW216" s="129"/>
      <c r="AQX216" s="129"/>
      <c r="AQY216" s="129"/>
      <c r="AQZ216" s="129"/>
      <c r="ARA216" s="129"/>
      <c r="ARB216" s="129"/>
      <c r="ARC216" s="129"/>
      <c r="ARD216" s="129"/>
      <c r="ARE216" s="129"/>
      <c r="ARF216" s="129"/>
      <c r="ARG216" s="129"/>
      <c r="ARH216" s="129"/>
      <c r="ARI216" s="129"/>
      <c r="ARJ216" s="129"/>
      <c r="ARK216" s="129"/>
      <c r="ARL216" s="129"/>
      <c r="ARM216" s="129"/>
      <c r="ARN216" s="129"/>
      <c r="ARO216" s="129"/>
      <c r="ARP216" s="129"/>
      <c r="ARQ216" s="129"/>
      <c r="ARR216" s="129"/>
      <c r="ARS216" s="129"/>
      <c r="ART216" s="129"/>
      <c r="ARU216" s="129"/>
      <c r="ARV216" s="129"/>
      <c r="ARW216" s="129"/>
      <c r="ARX216" s="129"/>
      <c r="ARY216" s="129"/>
      <c r="ARZ216" s="129"/>
      <c r="ASA216" s="129"/>
      <c r="ASB216" s="129"/>
      <c r="ASC216" s="129"/>
      <c r="ASD216" s="129"/>
      <c r="ASE216" s="129"/>
      <c r="ASF216" s="129"/>
      <c r="ASG216" s="129"/>
      <c r="ASH216" s="129"/>
      <c r="ASI216" s="129"/>
      <c r="ASJ216" s="129"/>
      <c r="ASK216" s="129"/>
      <c r="ASL216" s="129"/>
      <c r="ASM216" s="129"/>
      <c r="ASN216" s="129"/>
      <c r="ASO216" s="129"/>
      <c r="ASP216" s="129"/>
      <c r="ASQ216" s="129"/>
      <c r="ASR216" s="129"/>
      <c r="ASS216" s="129"/>
      <c r="AST216" s="129"/>
      <c r="ASU216" s="129"/>
      <c r="ASV216" s="129"/>
      <c r="ASW216" s="129"/>
      <c r="ASX216" s="129"/>
      <c r="ASY216" s="129"/>
      <c r="ASZ216" s="129"/>
      <c r="ATA216" s="129"/>
      <c r="ATB216" s="129"/>
      <c r="ATC216" s="129"/>
      <c r="ATD216" s="129"/>
      <c r="ATE216" s="129"/>
      <c r="ATF216" s="129"/>
      <c r="ATG216" s="129"/>
      <c r="ATH216" s="129"/>
      <c r="ATI216" s="129"/>
      <c r="ATJ216" s="129"/>
      <c r="ATK216" s="129"/>
      <c r="ATL216" s="129"/>
      <c r="ATM216" s="129"/>
      <c r="ATN216" s="129"/>
      <c r="ATO216" s="129"/>
      <c r="ATP216" s="129"/>
      <c r="ATQ216" s="129"/>
      <c r="ATR216" s="129"/>
      <c r="ATS216" s="129"/>
      <c r="ATT216" s="129"/>
      <c r="ATU216" s="129"/>
      <c r="ATV216" s="129"/>
      <c r="ATW216" s="129"/>
      <c r="ATX216" s="129"/>
      <c r="ATY216" s="129"/>
      <c r="ATZ216" s="129"/>
      <c r="AUA216" s="129"/>
      <c r="AUB216" s="129"/>
      <c r="AUC216" s="129"/>
      <c r="AUD216" s="129"/>
      <c r="AUE216" s="129"/>
      <c r="AUF216" s="129"/>
      <c r="AUG216" s="129"/>
      <c r="AUH216" s="129"/>
      <c r="AUI216" s="129"/>
      <c r="AUJ216" s="129"/>
      <c r="AUK216" s="129"/>
      <c r="AUL216" s="129"/>
      <c r="AUM216" s="129"/>
      <c r="AUN216" s="129"/>
      <c r="AUO216" s="129"/>
      <c r="AUP216" s="129"/>
      <c r="AUQ216" s="129"/>
      <c r="AUR216" s="129"/>
      <c r="AUS216" s="129"/>
      <c r="AUT216" s="129"/>
      <c r="AUU216" s="129"/>
      <c r="AUV216" s="129"/>
      <c r="AUW216" s="129"/>
      <c r="AUX216" s="129"/>
      <c r="AUY216" s="129"/>
      <c r="AUZ216" s="129"/>
      <c r="AVA216" s="129"/>
      <c r="AVB216" s="129"/>
      <c r="AVC216" s="129"/>
      <c r="AVD216" s="129"/>
      <c r="AVE216" s="129"/>
      <c r="AVF216" s="129"/>
      <c r="AVG216" s="129"/>
      <c r="AVH216" s="129"/>
      <c r="AVI216" s="129"/>
      <c r="AVJ216" s="129"/>
      <c r="AVK216" s="129"/>
      <c r="AVL216" s="129"/>
      <c r="AVM216" s="129"/>
      <c r="AVN216" s="129"/>
      <c r="AVO216" s="129"/>
      <c r="AVP216" s="129"/>
      <c r="AVQ216" s="129"/>
      <c r="AVR216" s="129"/>
      <c r="AVS216" s="129"/>
      <c r="AVT216" s="129"/>
      <c r="AVU216" s="129"/>
      <c r="AVV216" s="129"/>
      <c r="AVW216" s="129"/>
      <c r="AVX216" s="129"/>
      <c r="AVY216" s="129"/>
      <c r="AVZ216" s="129"/>
      <c r="AWA216" s="129"/>
      <c r="AWB216" s="129"/>
      <c r="AWC216" s="129"/>
      <c r="AWD216" s="129"/>
      <c r="AWE216" s="129"/>
      <c r="AWF216" s="129"/>
      <c r="AWG216" s="129"/>
      <c r="AWH216" s="129"/>
      <c r="AWI216" s="129"/>
      <c r="AWJ216" s="129"/>
      <c r="AWK216" s="129"/>
      <c r="AWL216" s="129"/>
      <c r="AWM216" s="129"/>
      <c r="AWN216" s="129"/>
      <c r="AWO216" s="129"/>
      <c r="AWP216" s="129"/>
      <c r="AWQ216" s="129"/>
      <c r="AWR216" s="129"/>
      <c r="AWS216" s="129"/>
      <c r="AWT216" s="129"/>
      <c r="AWU216" s="129"/>
      <c r="AWV216" s="129"/>
      <c r="AWW216" s="129"/>
      <c r="AWX216" s="129"/>
      <c r="AWY216" s="129"/>
      <c r="AWZ216" s="129"/>
      <c r="AXA216" s="129"/>
      <c r="AXB216" s="129"/>
      <c r="AXC216" s="129"/>
      <c r="AXD216" s="129"/>
      <c r="AXE216" s="129"/>
      <c r="AXF216" s="129"/>
      <c r="AXG216" s="129"/>
      <c r="AXH216" s="129"/>
      <c r="AXI216" s="129"/>
      <c r="AXJ216" s="129"/>
      <c r="AXK216" s="129"/>
      <c r="AXL216" s="129"/>
      <c r="AXM216" s="129"/>
      <c r="AXN216" s="129"/>
      <c r="AXO216" s="129"/>
      <c r="AXP216" s="129"/>
      <c r="AXQ216" s="129"/>
      <c r="AXR216" s="129"/>
      <c r="AXS216" s="129"/>
      <c r="AXT216" s="129"/>
      <c r="AXU216" s="129"/>
      <c r="AXV216" s="129"/>
      <c r="AXW216" s="129"/>
      <c r="AXX216" s="129"/>
      <c r="AXY216" s="129"/>
      <c r="AXZ216" s="129"/>
      <c r="AYA216" s="129"/>
      <c r="AYB216" s="129"/>
      <c r="AYC216" s="129"/>
      <c r="AYD216" s="129"/>
      <c r="AYE216" s="129"/>
      <c r="AYF216" s="129"/>
      <c r="AYG216" s="129"/>
      <c r="AYH216" s="129"/>
      <c r="AYI216" s="129"/>
      <c r="AYJ216" s="129"/>
      <c r="AYK216" s="129"/>
      <c r="AYL216" s="129"/>
      <c r="AYM216" s="129"/>
      <c r="AYN216" s="129"/>
      <c r="AYO216" s="129"/>
      <c r="AYP216" s="129"/>
      <c r="AYQ216" s="129"/>
      <c r="AYR216" s="129"/>
      <c r="AYS216" s="129"/>
      <c r="AYT216" s="129"/>
      <c r="AYU216" s="129"/>
      <c r="AYV216" s="129"/>
      <c r="AYW216" s="129"/>
      <c r="AYX216" s="129"/>
      <c r="AYY216" s="129"/>
      <c r="AYZ216" s="129"/>
      <c r="AZA216" s="129"/>
      <c r="AZB216" s="129"/>
      <c r="AZC216" s="129"/>
      <c r="AZD216" s="129"/>
      <c r="AZE216" s="129"/>
      <c r="AZF216" s="129"/>
      <c r="AZG216" s="129"/>
      <c r="AZH216" s="129"/>
      <c r="AZI216" s="129"/>
      <c r="AZJ216" s="129"/>
      <c r="AZK216" s="129"/>
      <c r="AZL216" s="129"/>
      <c r="AZM216" s="129"/>
      <c r="AZN216" s="129"/>
      <c r="AZO216" s="129"/>
      <c r="AZP216" s="129"/>
      <c r="AZQ216" s="129"/>
      <c r="AZR216" s="129"/>
      <c r="AZS216" s="129"/>
      <c r="AZT216" s="129"/>
      <c r="AZU216" s="129"/>
      <c r="AZV216" s="129"/>
      <c r="AZW216" s="129"/>
      <c r="AZX216" s="129"/>
      <c r="AZY216" s="129"/>
      <c r="AZZ216" s="129"/>
      <c r="BAA216" s="129"/>
      <c r="BAB216" s="129"/>
      <c r="BAC216" s="129"/>
      <c r="BAD216" s="129"/>
      <c r="BAE216" s="129"/>
      <c r="BAF216" s="129"/>
      <c r="BAG216" s="129"/>
      <c r="BAH216" s="129"/>
      <c r="BAI216" s="129"/>
      <c r="BAJ216" s="129"/>
      <c r="BAK216" s="129"/>
      <c r="BAL216" s="129"/>
      <c r="BAM216" s="129"/>
      <c r="BAN216" s="129"/>
      <c r="BAO216" s="129"/>
      <c r="BAP216" s="129"/>
      <c r="BAQ216" s="129"/>
      <c r="BAR216" s="129"/>
      <c r="BAS216" s="129"/>
      <c r="BAT216" s="129"/>
      <c r="BAU216" s="129"/>
      <c r="BAV216" s="129"/>
      <c r="BAW216" s="129"/>
      <c r="BAX216" s="129"/>
      <c r="BAY216" s="129"/>
      <c r="BAZ216" s="129"/>
      <c r="BBA216" s="129"/>
      <c r="BBB216" s="129"/>
      <c r="BBC216" s="129"/>
      <c r="BBD216" s="129"/>
      <c r="BBE216" s="129"/>
      <c r="BBF216" s="129"/>
      <c r="BBG216" s="129"/>
      <c r="BBH216" s="129"/>
      <c r="BBI216" s="129"/>
      <c r="BBJ216" s="129"/>
      <c r="BBK216" s="129"/>
      <c r="BBL216" s="129"/>
      <c r="BBM216" s="129"/>
      <c r="BBN216" s="129"/>
      <c r="BBO216" s="129"/>
      <c r="BBP216" s="129"/>
      <c r="BBQ216" s="129"/>
      <c r="BBR216" s="129"/>
      <c r="BBS216" s="129"/>
      <c r="BBT216" s="129"/>
      <c r="BBU216" s="129"/>
      <c r="BBV216" s="129"/>
      <c r="BBW216" s="129"/>
      <c r="BBX216" s="129"/>
      <c r="BBY216" s="129"/>
      <c r="BBZ216" s="129"/>
      <c r="BCA216" s="129"/>
      <c r="BCB216" s="129"/>
      <c r="BCC216" s="129"/>
      <c r="BCD216" s="129"/>
      <c r="BCE216" s="129"/>
      <c r="BCF216" s="129"/>
      <c r="BCG216" s="129"/>
      <c r="BCH216" s="129"/>
      <c r="BCI216" s="129"/>
      <c r="BCJ216" s="129"/>
      <c r="BCK216" s="129"/>
      <c r="BCL216" s="129"/>
      <c r="BCM216" s="129"/>
      <c r="BCN216" s="129"/>
      <c r="BCO216" s="129"/>
      <c r="BCP216" s="129"/>
      <c r="BCQ216" s="129"/>
      <c r="BCR216" s="129"/>
      <c r="BCS216" s="129"/>
      <c r="BCT216" s="129"/>
      <c r="BCU216" s="129"/>
      <c r="BCV216" s="129"/>
      <c r="BCW216" s="129"/>
      <c r="BCX216" s="129"/>
      <c r="BCY216" s="129"/>
      <c r="BCZ216" s="129"/>
      <c r="BDA216" s="129"/>
      <c r="BDB216" s="129"/>
      <c r="BDC216" s="129"/>
      <c r="BDD216" s="129"/>
      <c r="BDE216" s="129"/>
      <c r="BDF216" s="129"/>
      <c r="BDG216" s="129"/>
      <c r="BDH216" s="129"/>
      <c r="BDI216" s="129"/>
      <c r="BDJ216" s="129"/>
      <c r="BDK216" s="129"/>
      <c r="BDL216" s="129"/>
      <c r="BDM216" s="129"/>
      <c r="BDN216" s="129"/>
      <c r="BDO216" s="129"/>
      <c r="BDP216" s="129"/>
      <c r="BDQ216" s="129"/>
      <c r="BDR216" s="129"/>
      <c r="BDS216" s="129"/>
      <c r="BDT216" s="129"/>
      <c r="BDU216" s="129"/>
      <c r="BDV216" s="129"/>
      <c r="BDW216" s="129"/>
      <c r="BDX216" s="129"/>
      <c r="BDY216" s="129"/>
      <c r="BDZ216" s="129"/>
      <c r="BEA216" s="129"/>
      <c r="BEB216" s="129"/>
      <c r="BEC216" s="129"/>
      <c r="BED216" s="129"/>
      <c r="BEE216" s="129"/>
      <c r="BEF216" s="129"/>
      <c r="BEG216" s="129"/>
      <c r="BEH216" s="129"/>
      <c r="BEI216" s="129"/>
      <c r="BEJ216" s="129"/>
      <c r="BEK216" s="129"/>
      <c r="BEL216" s="129"/>
      <c r="BEM216" s="129"/>
      <c r="BEN216" s="129"/>
      <c r="BEO216" s="129"/>
      <c r="BEP216" s="129"/>
      <c r="BEQ216" s="129"/>
      <c r="BER216" s="129"/>
      <c r="BES216" s="129"/>
      <c r="BET216" s="129"/>
      <c r="BEU216" s="129"/>
      <c r="BEV216" s="129"/>
      <c r="BEW216" s="129"/>
      <c r="BEX216" s="129"/>
      <c r="BEY216" s="129"/>
      <c r="BEZ216" s="129"/>
      <c r="BFA216" s="129"/>
      <c r="BFB216" s="129"/>
      <c r="BFC216" s="129"/>
      <c r="BFD216" s="129"/>
      <c r="BFE216" s="129"/>
      <c r="BFF216" s="129"/>
      <c r="BFG216" s="129"/>
      <c r="BFH216" s="129"/>
      <c r="BFI216" s="129"/>
      <c r="BFJ216" s="129"/>
      <c r="BFK216" s="129"/>
      <c r="BFL216" s="129"/>
      <c r="BFM216" s="129"/>
      <c r="BFN216" s="129"/>
      <c r="BFO216" s="129"/>
      <c r="BFP216" s="129"/>
      <c r="BFQ216" s="129"/>
      <c r="BFR216" s="129"/>
      <c r="BFS216" s="129"/>
      <c r="BFT216" s="129"/>
      <c r="BFU216" s="129"/>
      <c r="BFV216" s="129"/>
      <c r="BFW216" s="129"/>
      <c r="BFX216" s="129"/>
      <c r="BFY216" s="129"/>
      <c r="BFZ216" s="129"/>
      <c r="BGA216" s="129"/>
      <c r="BGB216" s="129"/>
      <c r="BGC216" s="129"/>
      <c r="BGD216" s="129"/>
      <c r="BGE216" s="129"/>
      <c r="BGF216" s="129"/>
      <c r="BGG216" s="129"/>
      <c r="BGH216" s="129"/>
      <c r="BGI216" s="129"/>
      <c r="BGJ216" s="129"/>
      <c r="BGK216" s="129"/>
      <c r="BGL216" s="129"/>
      <c r="BGM216" s="129"/>
      <c r="BGN216" s="129"/>
      <c r="BGO216" s="129"/>
      <c r="BGP216" s="129"/>
      <c r="BGQ216" s="129"/>
      <c r="BGR216" s="129"/>
      <c r="BGS216" s="129"/>
      <c r="BGT216" s="129"/>
      <c r="BGU216" s="129"/>
      <c r="BGV216" s="129"/>
      <c r="BGW216" s="129"/>
      <c r="BGX216" s="129"/>
      <c r="BGY216" s="129"/>
      <c r="BGZ216" s="129"/>
      <c r="BHA216" s="129"/>
      <c r="BHB216" s="129"/>
      <c r="BHC216" s="129"/>
      <c r="BHD216" s="129"/>
      <c r="BHE216" s="129"/>
      <c r="BHF216" s="129"/>
      <c r="BHG216" s="129"/>
      <c r="BHH216" s="129"/>
      <c r="BHI216" s="129"/>
      <c r="BHJ216" s="129"/>
      <c r="BHK216" s="129"/>
      <c r="BHL216" s="129"/>
      <c r="BHM216" s="129"/>
      <c r="BHN216" s="129"/>
      <c r="BHO216" s="129"/>
      <c r="BHP216" s="129"/>
      <c r="BHQ216" s="129"/>
      <c r="BHR216" s="129"/>
      <c r="BHS216" s="129"/>
      <c r="BHT216" s="129"/>
      <c r="BHU216" s="129"/>
      <c r="BHV216" s="129"/>
      <c r="BHW216" s="129"/>
      <c r="BHX216" s="129"/>
      <c r="BHY216" s="129"/>
      <c r="BHZ216" s="129"/>
      <c r="BIA216" s="129"/>
      <c r="BIB216" s="129"/>
      <c r="BIC216" s="129"/>
      <c r="BID216" s="129"/>
      <c r="BIE216" s="129"/>
      <c r="BIF216" s="129"/>
      <c r="BIG216" s="129"/>
      <c r="BIH216" s="129"/>
      <c r="BII216" s="129"/>
      <c r="BIJ216" s="129"/>
      <c r="BIK216" s="129"/>
      <c r="BIL216" s="129"/>
      <c r="BIM216" s="129"/>
      <c r="BIN216" s="129"/>
      <c r="BIO216" s="129"/>
      <c r="BIP216" s="129"/>
      <c r="BIQ216" s="129"/>
      <c r="BIR216" s="129"/>
      <c r="BIS216" s="129"/>
      <c r="BIT216" s="129"/>
      <c r="BIU216" s="129"/>
      <c r="BIV216" s="129"/>
      <c r="BIW216" s="129"/>
      <c r="BIX216" s="129"/>
      <c r="BIY216" s="129"/>
      <c r="BIZ216" s="129"/>
      <c r="BJA216" s="129"/>
      <c r="BJB216" s="129"/>
      <c r="BJC216" s="129"/>
      <c r="BJD216" s="129"/>
      <c r="BJE216" s="129"/>
      <c r="BJF216" s="129"/>
      <c r="BJG216" s="129"/>
      <c r="BJH216" s="129"/>
      <c r="BJI216" s="129"/>
      <c r="BJJ216" s="129"/>
      <c r="BJK216" s="129"/>
      <c r="BJL216" s="129"/>
      <c r="BJM216" s="129"/>
      <c r="BJN216" s="129"/>
      <c r="BJO216" s="129"/>
      <c r="BJP216" s="129"/>
      <c r="BJQ216" s="129"/>
      <c r="BJR216" s="129"/>
      <c r="BJS216" s="129"/>
      <c r="BJT216" s="129"/>
      <c r="BJU216" s="129"/>
      <c r="BJV216" s="129"/>
      <c r="BJW216" s="129"/>
      <c r="BJX216" s="129"/>
      <c r="BJY216" s="129"/>
      <c r="BJZ216" s="129"/>
      <c r="BKA216" s="129"/>
      <c r="BKB216" s="129"/>
      <c r="BKC216" s="129"/>
      <c r="BKD216" s="129"/>
      <c r="BKE216" s="129"/>
      <c r="BKF216" s="129"/>
      <c r="BKG216" s="129"/>
      <c r="BKH216" s="129"/>
      <c r="BKI216" s="129"/>
      <c r="BKJ216" s="129"/>
      <c r="BKK216" s="129"/>
      <c r="BKL216" s="129"/>
      <c r="BKM216" s="129"/>
      <c r="BKN216" s="129"/>
      <c r="BKO216" s="129"/>
      <c r="BKP216" s="129"/>
      <c r="BKQ216" s="129"/>
      <c r="BKR216" s="129"/>
      <c r="BKS216" s="129"/>
      <c r="BKT216" s="129"/>
      <c r="BKU216" s="129"/>
      <c r="BKV216" s="129"/>
      <c r="BKW216" s="129"/>
      <c r="BKX216" s="129"/>
      <c r="BKY216" s="129"/>
      <c r="BKZ216" s="129"/>
      <c r="BLA216" s="129"/>
      <c r="BLB216" s="129"/>
      <c r="BLC216" s="129"/>
      <c r="BLD216" s="129"/>
      <c r="BLE216" s="129"/>
      <c r="BLF216" s="129"/>
      <c r="BLG216" s="129"/>
      <c r="BLH216" s="129"/>
      <c r="BLI216" s="129"/>
      <c r="BLJ216" s="129"/>
      <c r="BLK216" s="129"/>
      <c r="BLL216" s="129"/>
      <c r="BLM216" s="129"/>
      <c r="BLN216" s="129"/>
      <c r="BLO216" s="129"/>
      <c r="BLP216" s="129"/>
      <c r="BLQ216" s="129"/>
      <c r="BLR216" s="129"/>
      <c r="BLS216" s="129"/>
      <c r="BLT216" s="129"/>
      <c r="BLU216" s="129"/>
      <c r="BLV216" s="129"/>
      <c r="BLW216" s="129"/>
      <c r="BLX216" s="129"/>
      <c r="BLY216" s="129"/>
      <c r="BLZ216" s="129"/>
      <c r="BMA216" s="129"/>
      <c r="BMB216" s="129"/>
      <c r="BMC216" s="129"/>
      <c r="BMD216" s="129"/>
      <c r="BME216" s="129"/>
      <c r="BMF216" s="129"/>
      <c r="BMG216" s="129"/>
      <c r="BMH216" s="129"/>
      <c r="BMI216" s="129"/>
      <c r="BMJ216" s="129"/>
      <c r="BMK216" s="129"/>
      <c r="BML216" s="129"/>
      <c r="BMM216" s="129"/>
      <c r="BMN216" s="129"/>
      <c r="BMO216" s="129"/>
      <c r="BMP216" s="129"/>
      <c r="BMQ216" s="129"/>
      <c r="BMR216" s="129"/>
      <c r="BMS216" s="129"/>
      <c r="BMT216" s="129"/>
      <c r="BMU216" s="129"/>
      <c r="BMV216" s="129"/>
      <c r="BMW216" s="129"/>
      <c r="BMX216" s="129"/>
      <c r="BMY216" s="129"/>
      <c r="BMZ216" s="129"/>
      <c r="BNA216" s="129"/>
      <c r="BNB216" s="129"/>
      <c r="BNC216" s="129"/>
      <c r="BND216" s="129"/>
      <c r="BNE216" s="129"/>
      <c r="BNF216" s="129"/>
      <c r="BNG216" s="129"/>
      <c r="BNH216" s="129"/>
      <c r="BNI216" s="129"/>
      <c r="BNJ216" s="129"/>
      <c r="BNK216" s="129"/>
      <c r="BNL216" s="129"/>
      <c r="BNM216" s="129"/>
      <c r="BNN216" s="129"/>
      <c r="BNO216" s="129"/>
      <c r="BNP216" s="129"/>
      <c r="BNQ216" s="129"/>
      <c r="BNR216" s="129"/>
      <c r="BNS216" s="129"/>
      <c r="BNT216" s="129"/>
      <c r="BNU216" s="129"/>
      <c r="BNV216" s="129"/>
      <c r="BNW216" s="129"/>
      <c r="BNX216" s="129"/>
      <c r="BNY216" s="129"/>
      <c r="BNZ216" s="129"/>
      <c r="BOA216" s="129"/>
      <c r="BOB216" s="129"/>
      <c r="BOC216" s="129"/>
      <c r="BOD216" s="129"/>
      <c r="BOE216" s="129"/>
      <c r="BOF216" s="129"/>
      <c r="BOG216" s="129"/>
      <c r="BOH216" s="129"/>
      <c r="BOI216" s="129"/>
      <c r="BOJ216" s="129"/>
      <c r="BOK216" s="129"/>
      <c r="BOL216" s="129"/>
      <c r="BOM216" s="129"/>
      <c r="BON216" s="129"/>
      <c r="BOO216" s="129"/>
      <c r="BOP216" s="129"/>
      <c r="BOQ216" s="129"/>
      <c r="BOR216" s="129"/>
      <c r="BOS216" s="129"/>
      <c r="BOT216" s="129"/>
      <c r="BOU216" s="129"/>
      <c r="BOV216" s="129"/>
      <c r="BOW216" s="129"/>
      <c r="BOX216" s="129"/>
      <c r="BOY216" s="129"/>
      <c r="BOZ216" s="129"/>
      <c r="BPA216" s="129"/>
      <c r="BPB216" s="129"/>
      <c r="BPC216" s="129"/>
      <c r="BPD216" s="129"/>
      <c r="BPE216" s="129"/>
      <c r="BPF216" s="129"/>
      <c r="BPG216" s="129"/>
      <c r="BPH216" s="129"/>
      <c r="BPI216" s="129"/>
      <c r="BPJ216" s="129"/>
      <c r="BPK216" s="129"/>
      <c r="BPL216" s="129"/>
      <c r="BPM216" s="129"/>
      <c r="BPN216" s="129"/>
      <c r="BPO216" s="129"/>
      <c r="BPP216" s="129"/>
      <c r="BPQ216" s="129"/>
      <c r="BPR216" s="129"/>
      <c r="BPS216" s="129"/>
      <c r="BPT216" s="129"/>
      <c r="BPU216" s="129"/>
      <c r="BPV216" s="129"/>
      <c r="BPW216" s="129"/>
      <c r="BPX216" s="129"/>
      <c r="BPY216" s="129"/>
      <c r="BPZ216" s="129"/>
      <c r="BQA216" s="129"/>
      <c r="BQB216" s="129"/>
      <c r="BQC216" s="129"/>
      <c r="BQD216" s="129"/>
      <c r="BQE216" s="129"/>
      <c r="BQF216" s="129"/>
      <c r="BQG216" s="129"/>
      <c r="BQH216" s="129"/>
      <c r="BQI216" s="129"/>
      <c r="BQJ216" s="129"/>
      <c r="BQK216" s="129"/>
      <c r="BQL216" s="129"/>
      <c r="BQM216" s="129"/>
      <c r="BQN216" s="129"/>
      <c r="BQO216" s="129"/>
      <c r="BQP216" s="129"/>
      <c r="BQQ216" s="129"/>
      <c r="BQR216" s="129"/>
      <c r="BQS216" s="129"/>
      <c r="BQT216" s="129"/>
      <c r="BQU216" s="129"/>
      <c r="BQV216" s="129"/>
      <c r="BQW216" s="129"/>
      <c r="BQX216" s="129"/>
      <c r="BQY216" s="129"/>
      <c r="BQZ216" s="129"/>
      <c r="BRA216" s="129"/>
      <c r="BRB216" s="129"/>
      <c r="BRC216" s="129"/>
      <c r="BRD216" s="129"/>
      <c r="BRE216" s="129"/>
      <c r="BRF216" s="129"/>
      <c r="BRG216" s="129"/>
      <c r="BRH216" s="129"/>
      <c r="BRI216" s="129"/>
      <c r="BRJ216" s="129"/>
      <c r="BRK216" s="129"/>
      <c r="BRL216" s="129"/>
      <c r="BRM216" s="129"/>
      <c r="BRN216" s="129"/>
      <c r="BRO216" s="129"/>
      <c r="BRP216" s="129"/>
      <c r="BRQ216" s="129"/>
      <c r="BRR216" s="129"/>
      <c r="BRS216" s="129"/>
      <c r="BRT216" s="129"/>
      <c r="BRU216" s="129"/>
      <c r="BRV216" s="129"/>
      <c r="BRW216" s="129"/>
      <c r="BRX216" s="129"/>
      <c r="BRY216" s="129"/>
      <c r="BRZ216" s="129"/>
      <c r="BSA216" s="129"/>
      <c r="BSB216" s="129"/>
      <c r="BSC216" s="129"/>
      <c r="BSD216" s="129"/>
      <c r="BSE216" s="129"/>
      <c r="BSF216" s="129"/>
      <c r="BSG216" s="129"/>
      <c r="BSH216" s="129"/>
      <c r="BSI216" s="129"/>
      <c r="BSJ216" s="129"/>
      <c r="BSK216" s="129"/>
      <c r="BSL216" s="129"/>
      <c r="BSM216" s="129"/>
      <c r="BSN216" s="129"/>
      <c r="BSO216" s="129"/>
      <c r="BSP216" s="129"/>
      <c r="BSQ216" s="129"/>
      <c r="BSR216" s="129"/>
      <c r="BSS216" s="129"/>
      <c r="BST216" s="129"/>
      <c r="BSU216" s="129"/>
      <c r="BSV216" s="129"/>
      <c r="BSW216" s="129"/>
      <c r="BSX216" s="129"/>
      <c r="BSY216" s="129"/>
      <c r="BSZ216" s="129"/>
      <c r="BTA216" s="129"/>
      <c r="BTB216" s="129"/>
      <c r="BTC216" s="129"/>
      <c r="BTD216" s="129"/>
      <c r="BTE216" s="129"/>
      <c r="BTF216" s="129"/>
      <c r="BTG216" s="129"/>
      <c r="BTH216" s="129"/>
      <c r="BTI216" s="129"/>
      <c r="BTJ216" s="129"/>
      <c r="BTK216" s="129"/>
      <c r="BTL216" s="129"/>
      <c r="BTM216" s="129"/>
      <c r="BTN216" s="129"/>
      <c r="BTO216" s="129"/>
      <c r="BTP216" s="129"/>
      <c r="BTQ216" s="129"/>
      <c r="BTR216" s="129"/>
      <c r="BTS216" s="129"/>
      <c r="BTT216" s="129"/>
      <c r="BTU216" s="129"/>
      <c r="BTV216" s="129"/>
      <c r="BTW216" s="129"/>
      <c r="BTX216" s="129"/>
      <c r="BTY216" s="129"/>
      <c r="BTZ216" s="129"/>
      <c r="BUA216" s="129"/>
      <c r="BUB216" s="129"/>
      <c r="BUC216" s="129"/>
      <c r="BUD216" s="129"/>
      <c r="BUE216" s="129"/>
      <c r="BUF216" s="129"/>
      <c r="BUG216" s="129"/>
      <c r="BUH216" s="129"/>
      <c r="BUI216" s="129"/>
      <c r="BUJ216" s="129"/>
      <c r="BUK216" s="129"/>
      <c r="BUL216" s="129"/>
      <c r="BUM216" s="129"/>
      <c r="BUN216" s="129"/>
      <c r="BUO216" s="129"/>
      <c r="BUP216" s="129"/>
      <c r="BUQ216" s="129"/>
      <c r="BUR216" s="129"/>
      <c r="BUS216" s="129"/>
      <c r="BUT216" s="129"/>
      <c r="BUU216" s="129"/>
      <c r="BUV216" s="129"/>
      <c r="BUW216" s="129"/>
      <c r="BUX216" s="129"/>
      <c r="BUY216" s="129"/>
      <c r="BUZ216" s="129"/>
      <c r="BVA216" s="129"/>
      <c r="BVB216" s="129"/>
      <c r="BVC216" s="129"/>
      <c r="BVD216" s="129"/>
      <c r="BVE216" s="129"/>
      <c r="BVF216" s="129"/>
      <c r="BVG216" s="129"/>
      <c r="BVH216" s="129"/>
      <c r="BVI216" s="129"/>
      <c r="BVJ216" s="129"/>
      <c r="BVK216" s="129"/>
      <c r="BVL216" s="129"/>
      <c r="BVM216" s="129"/>
      <c r="BVN216" s="129"/>
      <c r="BVO216" s="129"/>
      <c r="BVP216" s="129"/>
      <c r="BVQ216" s="129"/>
      <c r="BVR216" s="129"/>
      <c r="BVS216" s="129"/>
      <c r="BVT216" s="129"/>
      <c r="BVU216" s="129"/>
      <c r="BVV216" s="129"/>
      <c r="BVW216" s="129"/>
      <c r="BVX216" s="129"/>
      <c r="BVY216" s="129"/>
      <c r="BVZ216" s="129"/>
      <c r="BWA216" s="129"/>
      <c r="BWB216" s="129"/>
      <c r="BWC216" s="129"/>
      <c r="BWD216" s="129"/>
      <c r="BWE216" s="129"/>
      <c r="BWF216" s="129"/>
      <c r="BWG216" s="129"/>
      <c r="BWH216" s="129"/>
      <c r="BWI216" s="129"/>
      <c r="BWJ216" s="129"/>
      <c r="BWK216" s="129"/>
      <c r="BWL216" s="129"/>
      <c r="BWM216" s="129"/>
      <c r="BWN216" s="129"/>
      <c r="BWO216" s="129"/>
      <c r="BWP216" s="129"/>
      <c r="BWQ216" s="129"/>
      <c r="BWR216" s="129"/>
      <c r="BWS216" s="129"/>
      <c r="BWT216" s="129"/>
      <c r="BWU216" s="129"/>
      <c r="BWV216" s="129"/>
      <c r="BWW216" s="129"/>
      <c r="BWX216" s="129"/>
      <c r="BWY216" s="129"/>
      <c r="BWZ216" s="129"/>
      <c r="BXA216" s="129"/>
      <c r="BXB216" s="129"/>
      <c r="BXC216" s="129"/>
      <c r="BXD216" s="129"/>
      <c r="BXE216" s="129"/>
      <c r="BXF216" s="129"/>
      <c r="BXG216" s="129"/>
      <c r="BXH216" s="129"/>
      <c r="BXI216" s="129"/>
      <c r="BXJ216" s="129"/>
      <c r="BXK216" s="129"/>
      <c r="BXL216" s="129"/>
      <c r="BXM216" s="129"/>
      <c r="BXN216" s="129"/>
      <c r="BXO216" s="129"/>
      <c r="BXP216" s="129"/>
      <c r="BXQ216" s="129"/>
      <c r="BXR216" s="129"/>
      <c r="BXS216" s="129"/>
      <c r="BXT216" s="129"/>
      <c r="BXU216" s="129"/>
      <c r="BXV216" s="129"/>
      <c r="BXW216" s="129"/>
      <c r="BXX216" s="129"/>
      <c r="BXY216" s="129"/>
      <c r="BXZ216" s="129"/>
      <c r="BYA216" s="129"/>
      <c r="BYB216" s="129"/>
      <c r="BYC216" s="129"/>
      <c r="BYD216" s="129"/>
      <c r="BYE216" s="129"/>
      <c r="BYF216" s="129"/>
      <c r="BYG216" s="129"/>
      <c r="BYH216" s="129"/>
      <c r="BYI216" s="129"/>
      <c r="BYJ216" s="129"/>
      <c r="BYK216" s="129"/>
      <c r="BYL216" s="129"/>
      <c r="BYM216" s="129"/>
      <c r="BYN216" s="129"/>
      <c r="BYO216" s="129"/>
      <c r="BYP216" s="129"/>
      <c r="BYQ216" s="129"/>
      <c r="BYR216" s="129"/>
      <c r="BYS216" s="129"/>
      <c r="BYT216" s="129"/>
      <c r="BYU216" s="129"/>
      <c r="BYV216" s="129"/>
      <c r="BYW216" s="129"/>
      <c r="BYX216" s="129"/>
      <c r="BYY216" s="129"/>
      <c r="BYZ216" s="129"/>
      <c r="BZA216" s="129"/>
      <c r="BZB216" s="129"/>
      <c r="BZC216" s="129"/>
      <c r="BZD216" s="129"/>
      <c r="BZE216" s="129"/>
      <c r="BZF216" s="129"/>
      <c r="BZG216" s="129"/>
      <c r="BZH216" s="129"/>
      <c r="BZI216" s="129"/>
      <c r="BZJ216" s="129"/>
      <c r="BZK216" s="129"/>
      <c r="BZL216" s="129"/>
      <c r="BZM216" s="129"/>
      <c r="BZN216" s="129"/>
      <c r="BZO216" s="129"/>
      <c r="BZP216" s="129"/>
      <c r="BZQ216" s="129"/>
      <c r="BZR216" s="129"/>
      <c r="BZS216" s="129"/>
      <c r="BZT216" s="129"/>
      <c r="BZU216" s="129"/>
      <c r="BZV216" s="129"/>
      <c r="BZW216" s="129"/>
      <c r="BZX216" s="129"/>
      <c r="BZY216" s="129"/>
      <c r="BZZ216" s="129"/>
      <c r="CAA216" s="129"/>
      <c r="CAB216" s="129"/>
      <c r="CAC216" s="129"/>
      <c r="CAD216" s="129"/>
      <c r="CAE216" s="129"/>
      <c r="CAF216" s="129"/>
      <c r="CAG216" s="129"/>
      <c r="CAH216" s="129"/>
      <c r="CAI216" s="129"/>
      <c r="CAJ216" s="129"/>
      <c r="CAK216" s="129"/>
      <c r="CAL216" s="129"/>
      <c r="CAM216" s="129"/>
      <c r="CAN216" s="129"/>
      <c r="CAO216" s="129"/>
      <c r="CAP216" s="129"/>
      <c r="CAQ216" s="129"/>
      <c r="CAR216" s="129"/>
      <c r="CAS216" s="129"/>
      <c r="CAT216" s="129"/>
      <c r="CAU216" s="129"/>
      <c r="CAV216" s="129"/>
      <c r="CAW216" s="129"/>
      <c r="CAX216" s="129"/>
      <c r="CAY216" s="129"/>
      <c r="CAZ216" s="129"/>
      <c r="CBA216" s="129"/>
      <c r="CBB216" s="129"/>
      <c r="CBC216" s="129"/>
      <c r="CBD216" s="129"/>
      <c r="CBE216" s="129"/>
      <c r="CBF216" s="129"/>
      <c r="CBG216" s="129"/>
      <c r="CBH216" s="129"/>
      <c r="CBI216" s="129"/>
      <c r="CBJ216" s="129"/>
      <c r="CBK216" s="129"/>
      <c r="CBL216" s="129"/>
      <c r="CBM216" s="129"/>
      <c r="CBN216" s="129"/>
      <c r="CBO216" s="129"/>
      <c r="CBP216" s="129"/>
      <c r="CBQ216" s="129"/>
      <c r="CBR216" s="129"/>
      <c r="CBS216" s="129"/>
      <c r="CBT216" s="129"/>
      <c r="CBU216" s="129"/>
      <c r="CBV216" s="129"/>
      <c r="CBW216" s="129"/>
      <c r="CBX216" s="129"/>
      <c r="CBY216" s="129"/>
      <c r="CBZ216" s="129"/>
      <c r="CCA216" s="129"/>
      <c r="CCB216" s="129"/>
      <c r="CCC216" s="129"/>
      <c r="CCD216" s="129"/>
      <c r="CCE216" s="129"/>
      <c r="CCF216" s="129"/>
      <c r="CCG216" s="129"/>
      <c r="CCH216" s="129"/>
      <c r="CCI216" s="129"/>
      <c r="CCJ216" s="129"/>
      <c r="CCK216" s="129"/>
      <c r="CCL216" s="129"/>
      <c r="CCM216" s="129"/>
      <c r="CCN216" s="129"/>
      <c r="CCO216" s="129"/>
      <c r="CCP216" s="129"/>
      <c r="CCQ216" s="129"/>
      <c r="CCR216" s="129"/>
      <c r="CCS216" s="129"/>
      <c r="CCT216" s="129"/>
      <c r="CCU216" s="129"/>
      <c r="CCV216" s="129"/>
      <c r="CCW216" s="129"/>
      <c r="CCX216" s="129"/>
      <c r="CCY216" s="129"/>
      <c r="CCZ216" s="129"/>
      <c r="CDA216" s="129"/>
      <c r="CDB216" s="129"/>
      <c r="CDC216" s="129"/>
      <c r="CDD216" s="129"/>
      <c r="CDE216" s="129"/>
      <c r="CDF216" s="129"/>
      <c r="CDG216" s="129"/>
      <c r="CDH216" s="129"/>
      <c r="CDI216" s="129"/>
      <c r="CDJ216" s="129"/>
      <c r="CDK216" s="129"/>
      <c r="CDL216" s="129"/>
      <c r="CDM216" s="129"/>
      <c r="CDN216" s="129"/>
      <c r="CDO216" s="129"/>
      <c r="CDP216" s="129"/>
      <c r="CDQ216" s="129"/>
      <c r="CDR216" s="129"/>
      <c r="CDS216" s="129"/>
      <c r="CDT216" s="129"/>
      <c r="CDU216" s="129"/>
      <c r="CDV216" s="129"/>
      <c r="CDW216" s="129"/>
      <c r="CDX216" s="129"/>
      <c r="CDY216" s="129"/>
      <c r="CDZ216" s="129"/>
      <c r="CEA216" s="129"/>
      <c r="CEB216" s="129"/>
      <c r="CEC216" s="129"/>
      <c r="CED216" s="129"/>
      <c r="CEE216" s="129"/>
      <c r="CEF216" s="129"/>
      <c r="CEG216" s="129"/>
      <c r="CEH216" s="129"/>
      <c r="CEI216" s="129"/>
      <c r="CEJ216" s="129"/>
      <c r="CEK216" s="129"/>
      <c r="CEL216" s="129"/>
      <c r="CEM216" s="129"/>
      <c r="CEN216" s="129"/>
      <c r="CEO216" s="129"/>
      <c r="CEP216" s="129"/>
      <c r="CEQ216" s="129"/>
      <c r="CER216" s="129"/>
      <c r="CES216" s="129"/>
      <c r="CET216" s="129"/>
      <c r="CEU216" s="129"/>
      <c r="CEV216" s="129"/>
      <c r="CEW216" s="129"/>
      <c r="CEX216" s="129"/>
      <c r="CEY216" s="129"/>
      <c r="CEZ216" s="129"/>
      <c r="CFA216" s="129"/>
      <c r="CFB216" s="129"/>
      <c r="CFC216" s="129"/>
      <c r="CFD216" s="129"/>
      <c r="CFE216" s="129"/>
      <c r="CFF216" s="129"/>
      <c r="CFG216" s="129"/>
      <c r="CFH216" s="129"/>
      <c r="CFI216" s="129"/>
      <c r="CFJ216" s="129"/>
      <c r="CFK216" s="129"/>
      <c r="CFL216" s="129"/>
      <c r="CFM216" s="129"/>
      <c r="CFN216" s="129"/>
      <c r="CFO216" s="129"/>
      <c r="CFP216" s="129"/>
      <c r="CFQ216" s="129"/>
      <c r="CFR216" s="129"/>
      <c r="CFS216" s="129"/>
      <c r="CFT216" s="129"/>
      <c r="CFU216" s="129"/>
      <c r="CFV216" s="129"/>
      <c r="CFW216" s="129"/>
      <c r="CFX216" s="129"/>
      <c r="CFY216" s="129"/>
      <c r="CFZ216" s="129"/>
      <c r="CGA216" s="129"/>
      <c r="CGB216" s="129"/>
      <c r="CGC216" s="129"/>
      <c r="CGD216" s="129"/>
      <c r="CGE216" s="129"/>
      <c r="CGF216" s="129"/>
      <c r="CGG216" s="129"/>
      <c r="CGH216" s="129"/>
      <c r="CGI216" s="129"/>
      <c r="CGJ216" s="129"/>
      <c r="CGK216" s="129"/>
      <c r="CGL216" s="129"/>
      <c r="CGM216" s="129"/>
      <c r="CGN216" s="129"/>
      <c r="CGO216" s="129"/>
      <c r="CGP216" s="129"/>
      <c r="CGQ216" s="129"/>
      <c r="CGR216" s="129"/>
      <c r="CGS216" s="129"/>
      <c r="CGT216" s="129"/>
      <c r="CGU216" s="129"/>
      <c r="CGV216" s="129"/>
      <c r="CGW216" s="129"/>
      <c r="CGX216" s="129"/>
      <c r="CGY216" s="129"/>
      <c r="CGZ216" s="129"/>
      <c r="CHA216" s="129"/>
      <c r="CHB216" s="129"/>
      <c r="CHC216" s="129"/>
      <c r="CHD216" s="129"/>
      <c r="CHE216" s="129"/>
      <c r="CHF216" s="129"/>
      <c r="CHG216" s="129"/>
      <c r="CHH216" s="129"/>
      <c r="CHI216" s="129"/>
      <c r="CHJ216" s="129"/>
      <c r="CHK216" s="129"/>
      <c r="CHL216" s="129"/>
      <c r="CHM216" s="129"/>
      <c r="CHN216" s="129"/>
      <c r="CHO216" s="129"/>
      <c r="CHP216" s="129"/>
      <c r="CHQ216" s="129"/>
      <c r="CHR216" s="129"/>
      <c r="CHS216" s="129"/>
      <c r="CHT216" s="129"/>
      <c r="CHU216" s="129"/>
      <c r="CHV216" s="129"/>
      <c r="CHW216" s="129"/>
      <c r="CHX216" s="129"/>
      <c r="CHY216" s="129"/>
      <c r="CHZ216" s="129"/>
      <c r="CIA216" s="129"/>
      <c r="CIB216" s="129"/>
      <c r="CIC216" s="129"/>
      <c r="CID216" s="129"/>
      <c r="CIE216" s="129"/>
      <c r="CIF216" s="129"/>
      <c r="CIG216" s="129"/>
      <c r="CIH216" s="129"/>
      <c r="CII216" s="129"/>
      <c r="CIJ216" s="129"/>
      <c r="CIK216" s="129"/>
      <c r="CIL216" s="129"/>
      <c r="CIM216" s="129"/>
      <c r="CIN216" s="129"/>
      <c r="CIO216" s="129"/>
      <c r="CIP216" s="129"/>
      <c r="CIQ216" s="129"/>
      <c r="CIR216" s="129"/>
      <c r="CIS216" s="129"/>
      <c r="CIT216" s="129"/>
      <c r="CIU216" s="129"/>
      <c r="CIV216" s="129"/>
      <c r="CIW216" s="129"/>
      <c r="CIX216" s="129"/>
      <c r="CIY216" s="129"/>
      <c r="CIZ216" s="129"/>
      <c r="CJA216" s="129"/>
      <c r="CJB216" s="129"/>
      <c r="CJC216" s="129"/>
      <c r="CJD216" s="129"/>
      <c r="CJE216" s="129"/>
      <c r="CJF216" s="129"/>
      <c r="CJG216" s="129"/>
      <c r="CJH216" s="129"/>
      <c r="CJI216" s="129"/>
      <c r="CJJ216" s="129"/>
      <c r="CJK216" s="129"/>
      <c r="CJL216" s="129"/>
      <c r="CJM216" s="129"/>
      <c r="CJN216" s="129"/>
      <c r="CJO216" s="129"/>
      <c r="CJP216" s="129"/>
      <c r="CJQ216" s="129"/>
      <c r="CJR216" s="129"/>
      <c r="CJS216" s="129"/>
      <c r="CJT216" s="129"/>
      <c r="CJU216" s="129"/>
      <c r="CJV216" s="129"/>
      <c r="CJW216" s="129"/>
      <c r="CJX216" s="129"/>
      <c r="CJY216" s="129"/>
      <c r="CJZ216" s="129"/>
      <c r="CKA216" s="129"/>
      <c r="CKB216" s="129"/>
      <c r="CKC216" s="129"/>
      <c r="CKD216" s="129"/>
      <c r="CKE216" s="129"/>
      <c r="CKF216" s="129"/>
      <c r="CKG216" s="129"/>
      <c r="CKH216" s="129"/>
      <c r="CKI216" s="129"/>
      <c r="CKJ216" s="129"/>
      <c r="CKK216" s="129"/>
      <c r="CKL216" s="129"/>
      <c r="CKM216" s="129"/>
      <c r="CKN216" s="129"/>
      <c r="CKO216" s="129"/>
      <c r="CKP216" s="129"/>
      <c r="CKQ216" s="129"/>
      <c r="CKR216" s="129"/>
      <c r="CKS216" s="129"/>
      <c r="CKT216" s="129"/>
      <c r="CKU216" s="129"/>
      <c r="CKV216" s="129"/>
      <c r="CKW216" s="129"/>
      <c r="CKX216" s="129"/>
      <c r="CKY216" s="129"/>
      <c r="CKZ216" s="129"/>
      <c r="CLA216" s="129"/>
      <c r="CLB216" s="129"/>
      <c r="CLC216" s="129"/>
      <c r="CLD216" s="129"/>
      <c r="CLE216" s="129"/>
      <c r="CLF216" s="129"/>
      <c r="CLG216" s="129"/>
      <c r="CLH216" s="129"/>
      <c r="CLI216" s="129"/>
      <c r="CLJ216" s="129"/>
      <c r="CLK216" s="129"/>
      <c r="CLL216" s="129"/>
      <c r="CLM216" s="129"/>
      <c r="CLN216" s="129"/>
      <c r="CLO216" s="129"/>
      <c r="CLP216" s="129"/>
      <c r="CLQ216" s="129"/>
      <c r="CLR216" s="129"/>
      <c r="CLS216" s="129"/>
      <c r="CLT216" s="129"/>
      <c r="CLU216" s="129"/>
      <c r="CLV216" s="129"/>
      <c r="CLW216" s="129"/>
      <c r="CLX216" s="129"/>
      <c r="CLY216" s="129"/>
      <c r="CLZ216" s="129"/>
      <c r="CMA216" s="129"/>
      <c r="CMB216" s="129"/>
      <c r="CMC216" s="129"/>
      <c r="CMD216" s="129"/>
      <c r="CME216" s="129"/>
      <c r="CMF216" s="129"/>
      <c r="CMG216" s="129"/>
      <c r="CMH216" s="129"/>
      <c r="CMI216" s="129"/>
      <c r="CMJ216" s="129"/>
      <c r="CMK216" s="129"/>
      <c r="CML216" s="129"/>
      <c r="CMM216" s="129"/>
      <c r="CMN216" s="129"/>
      <c r="CMO216" s="129"/>
      <c r="CMP216" s="129"/>
      <c r="CMQ216" s="129"/>
      <c r="CMR216" s="129"/>
      <c r="CMS216" s="129"/>
      <c r="CMT216" s="129"/>
      <c r="CMU216" s="129"/>
      <c r="CMV216" s="129"/>
      <c r="CMW216" s="129"/>
      <c r="CMX216" s="129"/>
      <c r="CMY216" s="129"/>
      <c r="CMZ216" s="129"/>
      <c r="CNA216" s="129"/>
      <c r="CNB216" s="129"/>
      <c r="CNC216" s="129"/>
      <c r="CND216" s="129"/>
      <c r="CNE216" s="129"/>
      <c r="CNF216" s="129"/>
      <c r="CNG216" s="129"/>
      <c r="CNH216" s="129"/>
      <c r="CNI216" s="129"/>
      <c r="CNJ216" s="129"/>
      <c r="CNK216" s="129"/>
      <c r="CNL216" s="129"/>
      <c r="CNM216" s="129"/>
      <c r="CNN216" s="129"/>
      <c r="CNO216" s="129"/>
      <c r="CNP216" s="129"/>
      <c r="CNQ216" s="129"/>
      <c r="CNR216" s="129"/>
      <c r="CNS216" s="129"/>
      <c r="CNT216" s="129"/>
      <c r="CNU216" s="129"/>
      <c r="CNV216" s="129"/>
      <c r="CNW216" s="129"/>
      <c r="CNX216" s="129"/>
      <c r="CNY216" s="129"/>
      <c r="CNZ216" s="129"/>
      <c r="COA216" s="129"/>
      <c r="COB216" s="129"/>
      <c r="COC216" s="129"/>
      <c r="COD216" s="129"/>
      <c r="COE216" s="129"/>
      <c r="COF216" s="129"/>
      <c r="COG216" s="129"/>
      <c r="COH216" s="129"/>
      <c r="COI216" s="129"/>
      <c r="COJ216" s="129"/>
      <c r="COK216" s="129"/>
      <c r="COL216" s="129"/>
      <c r="COM216" s="129"/>
      <c r="CON216" s="129"/>
      <c r="COO216" s="129"/>
      <c r="COP216" s="129"/>
      <c r="COQ216" s="129"/>
      <c r="COR216" s="129"/>
      <c r="COS216" s="129"/>
      <c r="COT216" s="129"/>
      <c r="COU216" s="129"/>
      <c r="COV216" s="129"/>
      <c r="COW216" s="129"/>
      <c r="COX216" s="129"/>
      <c r="COY216" s="129"/>
      <c r="COZ216" s="129"/>
      <c r="CPA216" s="129"/>
      <c r="CPB216" s="129"/>
      <c r="CPC216" s="129"/>
      <c r="CPD216" s="129"/>
      <c r="CPE216" s="129"/>
      <c r="CPF216" s="129"/>
      <c r="CPG216" s="129"/>
      <c r="CPH216" s="129"/>
      <c r="CPI216" s="129"/>
      <c r="CPJ216" s="129"/>
      <c r="CPK216" s="129"/>
      <c r="CPL216" s="129"/>
      <c r="CPM216" s="129"/>
      <c r="CPN216" s="129"/>
      <c r="CPO216" s="129"/>
      <c r="CPP216" s="129"/>
      <c r="CPQ216" s="129"/>
      <c r="CPR216" s="129"/>
      <c r="CPS216" s="129"/>
      <c r="CPT216" s="129"/>
      <c r="CPU216" s="129"/>
      <c r="CPV216" s="129"/>
      <c r="CPW216" s="129"/>
      <c r="CPX216" s="129"/>
      <c r="CPY216" s="129"/>
      <c r="CPZ216" s="129"/>
      <c r="CQA216" s="129"/>
      <c r="CQB216" s="129"/>
      <c r="CQC216" s="129"/>
      <c r="CQD216" s="129"/>
      <c r="CQE216" s="129"/>
      <c r="CQF216" s="129"/>
      <c r="CQG216" s="129"/>
      <c r="CQH216" s="129"/>
      <c r="CQI216" s="129"/>
      <c r="CQJ216" s="129"/>
      <c r="CQK216" s="129"/>
      <c r="CQL216" s="129"/>
      <c r="CQM216" s="129"/>
      <c r="CQN216" s="129"/>
      <c r="CQO216" s="129"/>
      <c r="CQP216" s="129"/>
      <c r="CQQ216" s="129"/>
      <c r="CQR216" s="129"/>
      <c r="CQS216" s="129"/>
      <c r="CQT216" s="129"/>
      <c r="CQU216" s="129"/>
      <c r="CQV216" s="129"/>
      <c r="CQW216" s="129"/>
      <c r="CQX216" s="129"/>
      <c r="CQY216" s="129"/>
      <c r="CQZ216" s="129"/>
      <c r="CRA216" s="129"/>
      <c r="CRB216" s="129"/>
      <c r="CRC216" s="129"/>
      <c r="CRD216" s="129"/>
      <c r="CRE216" s="129"/>
      <c r="CRF216" s="129"/>
      <c r="CRG216" s="129"/>
      <c r="CRH216" s="129"/>
      <c r="CRI216" s="129"/>
      <c r="CRJ216" s="129"/>
      <c r="CRK216" s="129"/>
      <c r="CRL216" s="129"/>
      <c r="CRM216" s="129"/>
      <c r="CRN216" s="129"/>
      <c r="CRO216" s="129"/>
      <c r="CRP216" s="129"/>
      <c r="CRQ216" s="129"/>
      <c r="CRR216" s="129"/>
      <c r="CRS216" s="129"/>
      <c r="CRT216" s="129"/>
      <c r="CRU216" s="129"/>
      <c r="CRV216" s="129"/>
      <c r="CRW216" s="129"/>
      <c r="CRX216" s="129"/>
      <c r="CRY216" s="129"/>
      <c r="CRZ216" s="129"/>
      <c r="CSA216" s="129"/>
      <c r="CSB216" s="129"/>
      <c r="CSC216" s="129"/>
      <c r="CSD216" s="129"/>
      <c r="CSE216" s="129"/>
      <c r="CSF216" s="129"/>
      <c r="CSG216" s="129"/>
      <c r="CSH216" s="129"/>
      <c r="CSI216" s="129"/>
      <c r="CSJ216" s="129"/>
      <c r="CSK216" s="129"/>
      <c r="CSL216" s="129"/>
      <c r="CSM216" s="129"/>
      <c r="CSN216" s="129"/>
      <c r="CSO216" s="129"/>
      <c r="CSP216" s="129"/>
      <c r="CSQ216" s="129"/>
      <c r="CSR216" s="129"/>
      <c r="CSS216" s="129"/>
      <c r="CST216" s="129"/>
      <c r="CSU216" s="129"/>
      <c r="CSV216" s="129"/>
      <c r="CSW216" s="129"/>
      <c r="CSX216" s="129"/>
      <c r="CSY216" s="129"/>
      <c r="CSZ216" s="129"/>
      <c r="CTA216" s="129"/>
      <c r="CTB216" s="129"/>
      <c r="CTC216" s="129"/>
      <c r="CTD216" s="129"/>
      <c r="CTE216" s="129"/>
      <c r="CTF216" s="129"/>
      <c r="CTG216" s="129"/>
      <c r="CTH216" s="129"/>
      <c r="CTI216" s="129"/>
      <c r="CTJ216" s="129"/>
      <c r="CTK216" s="129"/>
      <c r="CTL216" s="129"/>
      <c r="CTM216" s="129"/>
      <c r="CTN216" s="129"/>
      <c r="CTO216" s="129"/>
      <c r="CTP216" s="129"/>
      <c r="CTQ216" s="129"/>
      <c r="CTR216" s="129"/>
      <c r="CTS216" s="129"/>
      <c r="CTT216" s="129"/>
      <c r="CTU216" s="129"/>
      <c r="CTV216" s="129"/>
      <c r="CTW216" s="129"/>
      <c r="CTX216" s="129"/>
      <c r="CTY216" s="129"/>
      <c r="CTZ216" s="129"/>
      <c r="CUA216" s="129"/>
      <c r="CUB216" s="129"/>
      <c r="CUC216" s="129"/>
      <c r="CUD216" s="129"/>
      <c r="CUE216" s="129"/>
      <c r="CUF216" s="129"/>
      <c r="CUG216" s="129"/>
      <c r="CUH216" s="129"/>
      <c r="CUI216" s="129"/>
      <c r="CUJ216" s="129"/>
      <c r="CUK216" s="129"/>
      <c r="CUL216" s="129"/>
      <c r="CUM216" s="129"/>
      <c r="CUN216" s="129"/>
      <c r="CUO216" s="129"/>
      <c r="CUP216" s="129"/>
      <c r="CUQ216" s="129"/>
      <c r="CUR216" s="129"/>
      <c r="CUS216" s="129"/>
      <c r="CUT216" s="129"/>
      <c r="CUU216" s="129"/>
      <c r="CUV216" s="129"/>
      <c r="CUW216" s="129"/>
      <c r="CUX216" s="129"/>
      <c r="CUY216" s="129"/>
      <c r="CUZ216" s="129"/>
      <c r="CVA216" s="129"/>
      <c r="CVB216" s="129"/>
      <c r="CVC216" s="129"/>
      <c r="CVD216" s="129"/>
      <c r="CVE216" s="129"/>
      <c r="CVF216" s="129"/>
      <c r="CVG216" s="129"/>
      <c r="CVH216" s="129"/>
      <c r="CVI216" s="129"/>
      <c r="CVJ216" s="129"/>
      <c r="CVK216" s="129"/>
      <c r="CVL216" s="129"/>
      <c r="CVM216" s="129"/>
      <c r="CVN216" s="129"/>
      <c r="CVO216" s="129"/>
      <c r="CVP216" s="129"/>
      <c r="CVQ216" s="129"/>
      <c r="CVR216" s="129"/>
      <c r="CVS216" s="129"/>
      <c r="CVT216" s="129"/>
      <c r="CVU216" s="129"/>
      <c r="CVV216" s="129"/>
      <c r="CVW216" s="129"/>
      <c r="CVX216" s="129"/>
      <c r="CVY216" s="129"/>
      <c r="CVZ216" s="129"/>
      <c r="CWA216" s="129"/>
      <c r="CWB216" s="129"/>
      <c r="CWC216" s="129"/>
      <c r="CWD216" s="129"/>
      <c r="CWE216" s="129"/>
      <c r="CWF216" s="129"/>
      <c r="CWG216" s="129"/>
      <c r="CWH216" s="129"/>
      <c r="CWI216" s="129"/>
      <c r="CWJ216" s="129"/>
      <c r="CWK216" s="129"/>
      <c r="CWL216" s="129"/>
      <c r="CWM216" s="129"/>
      <c r="CWN216" s="129"/>
      <c r="CWO216" s="129"/>
      <c r="CWP216" s="129"/>
      <c r="CWQ216" s="129"/>
      <c r="CWR216" s="129"/>
      <c r="CWS216" s="129"/>
      <c r="CWT216" s="129"/>
      <c r="CWU216" s="129"/>
      <c r="CWV216" s="129"/>
      <c r="CWW216" s="129"/>
      <c r="CWX216" s="129"/>
      <c r="CWY216" s="129"/>
      <c r="CWZ216" s="129"/>
      <c r="CXA216" s="129"/>
      <c r="CXB216" s="129"/>
      <c r="CXC216" s="129"/>
      <c r="CXD216" s="129"/>
      <c r="CXE216" s="129"/>
      <c r="CXF216" s="129"/>
      <c r="CXG216" s="129"/>
      <c r="CXH216" s="129"/>
      <c r="CXI216" s="129"/>
      <c r="CXJ216" s="129"/>
      <c r="CXK216" s="129"/>
      <c r="CXL216" s="129"/>
      <c r="CXM216" s="129"/>
      <c r="CXN216" s="129"/>
      <c r="CXO216" s="129"/>
      <c r="CXP216" s="129"/>
      <c r="CXQ216" s="129"/>
      <c r="CXR216" s="129"/>
      <c r="CXS216" s="129"/>
      <c r="CXT216" s="129"/>
      <c r="CXU216" s="129"/>
      <c r="CXV216" s="129"/>
      <c r="CXW216" s="129"/>
      <c r="CXX216" s="129"/>
      <c r="CXY216" s="129"/>
      <c r="CXZ216" s="129"/>
      <c r="CYA216" s="129"/>
      <c r="CYB216" s="129"/>
      <c r="CYC216" s="129"/>
      <c r="CYD216" s="129"/>
      <c r="CYE216" s="129"/>
      <c r="CYF216" s="129"/>
      <c r="CYG216" s="129"/>
      <c r="CYH216" s="129"/>
      <c r="CYI216" s="129"/>
      <c r="CYJ216" s="129"/>
      <c r="CYK216" s="129"/>
      <c r="CYL216" s="129"/>
      <c r="CYM216" s="129"/>
      <c r="CYN216" s="129"/>
      <c r="CYO216" s="129"/>
      <c r="CYP216" s="129"/>
      <c r="CYQ216" s="129"/>
      <c r="CYR216" s="129"/>
      <c r="CYS216" s="129"/>
      <c r="CYT216" s="129"/>
      <c r="CYU216" s="129"/>
      <c r="CYV216" s="129"/>
      <c r="CYW216" s="129"/>
      <c r="CYX216" s="129"/>
      <c r="CYY216" s="129"/>
      <c r="CYZ216" s="129"/>
      <c r="CZA216" s="129"/>
      <c r="CZB216" s="129"/>
      <c r="CZC216" s="129"/>
      <c r="CZD216" s="129"/>
      <c r="CZE216" s="129"/>
      <c r="CZF216" s="129"/>
      <c r="CZG216" s="129"/>
      <c r="CZH216" s="129"/>
      <c r="CZI216" s="129"/>
      <c r="CZJ216" s="129"/>
      <c r="CZK216" s="129"/>
      <c r="CZL216" s="129"/>
      <c r="CZM216" s="129"/>
      <c r="CZN216" s="129"/>
      <c r="CZO216" s="129"/>
      <c r="CZP216" s="129"/>
      <c r="CZQ216" s="129"/>
      <c r="CZR216" s="129"/>
      <c r="CZS216" s="129"/>
      <c r="CZT216" s="129"/>
      <c r="CZU216" s="129"/>
      <c r="CZV216" s="129"/>
      <c r="CZW216" s="129"/>
      <c r="CZX216" s="129"/>
      <c r="CZY216" s="129"/>
      <c r="CZZ216" s="129"/>
      <c r="DAA216" s="129"/>
      <c r="DAB216" s="129"/>
      <c r="DAC216" s="129"/>
      <c r="DAD216" s="129"/>
      <c r="DAE216" s="129"/>
      <c r="DAF216" s="129"/>
      <c r="DAG216" s="129"/>
      <c r="DAH216" s="129"/>
      <c r="DAI216" s="129"/>
      <c r="DAJ216" s="129"/>
      <c r="DAK216" s="129"/>
      <c r="DAL216" s="129"/>
      <c r="DAM216" s="129"/>
      <c r="DAN216" s="129"/>
      <c r="DAO216" s="129"/>
      <c r="DAP216" s="129"/>
      <c r="DAQ216" s="129"/>
      <c r="DAR216" s="129"/>
      <c r="DAS216" s="129"/>
      <c r="DAT216" s="129"/>
      <c r="DAU216" s="129"/>
      <c r="DAV216" s="129"/>
      <c r="DAW216" s="129"/>
      <c r="DAX216" s="129"/>
      <c r="DAY216" s="129"/>
      <c r="DAZ216" s="129"/>
      <c r="DBA216" s="129"/>
      <c r="DBB216" s="129"/>
      <c r="DBC216" s="129"/>
      <c r="DBD216" s="129"/>
      <c r="DBE216" s="129"/>
      <c r="DBF216" s="129"/>
      <c r="DBG216" s="129"/>
      <c r="DBH216" s="129"/>
      <c r="DBI216" s="129"/>
      <c r="DBJ216" s="129"/>
      <c r="DBK216" s="129"/>
      <c r="DBL216" s="129"/>
      <c r="DBM216" s="129"/>
      <c r="DBN216" s="129"/>
      <c r="DBO216" s="129"/>
      <c r="DBP216" s="129"/>
      <c r="DBQ216" s="129"/>
      <c r="DBR216" s="129"/>
      <c r="DBS216" s="129"/>
      <c r="DBT216" s="129"/>
      <c r="DBU216" s="129"/>
      <c r="DBV216" s="129"/>
      <c r="DBW216" s="129"/>
      <c r="DBX216" s="129"/>
      <c r="DBY216" s="129"/>
      <c r="DBZ216" s="129"/>
      <c r="DCA216" s="129"/>
      <c r="DCB216" s="129"/>
      <c r="DCC216" s="129"/>
      <c r="DCD216" s="129"/>
      <c r="DCE216" s="129"/>
      <c r="DCF216" s="129"/>
      <c r="DCG216" s="129"/>
      <c r="DCH216" s="129"/>
      <c r="DCI216" s="129"/>
      <c r="DCJ216" s="129"/>
      <c r="DCK216" s="129"/>
      <c r="DCL216" s="129"/>
      <c r="DCM216" s="129"/>
      <c r="DCN216" s="129"/>
      <c r="DCO216" s="129"/>
      <c r="DCP216" s="129"/>
      <c r="DCQ216" s="129"/>
      <c r="DCR216" s="129"/>
      <c r="DCS216" s="129"/>
      <c r="DCT216" s="129"/>
      <c r="DCU216" s="129"/>
      <c r="DCV216" s="129"/>
      <c r="DCW216" s="129"/>
      <c r="DCX216" s="129"/>
      <c r="DCY216" s="129"/>
      <c r="DCZ216" s="129"/>
      <c r="DDA216" s="129"/>
      <c r="DDB216" s="129"/>
      <c r="DDC216" s="129"/>
      <c r="DDD216" s="129"/>
      <c r="DDE216" s="129"/>
      <c r="DDF216" s="129"/>
      <c r="DDG216" s="129"/>
      <c r="DDH216" s="129"/>
      <c r="DDI216" s="129"/>
      <c r="DDJ216" s="129"/>
      <c r="DDK216" s="129"/>
      <c r="DDL216" s="129"/>
      <c r="DDM216" s="129"/>
      <c r="DDN216" s="129"/>
      <c r="DDO216" s="129"/>
      <c r="DDP216" s="129"/>
      <c r="DDQ216" s="129"/>
      <c r="DDR216" s="129"/>
      <c r="DDS216" s="129"/>
      <c r="DDT216" s="129"/>
      <c r="DDU216" s="129"/>
      <c r="DDV216" s="129"/>
      <c r="DDW216" s="129"/>
      <c r="DDX216" s="129"/>
      <c r="DDY216" s="129"/>
      <c r="DDZ216" s="129"/>
      <c r="DEA216" s="129"/>
      <c r="DEB216" s="129"/>
      <c r="DEC216" s="129"/>
      <c r="DED216" s="129"/>
      <c r="DEE216" s="129"/>
      <c r="DEF216" s="129"/>
      <c r="DEG216" s="129"/>
      <c r="DEH216" s="129"/>
      <c r="DEI216" s="129"/>
      <c r="DEJ216" s="129"/>
      <c r="DEK216" s="129"/>
      <c r="DEL216" s="129"/>
      <c r="DEM216" s="129"/>
      <c r="DEN216" s="129"/>
      <c r="DEO216" s="129"/>
      <c r="DEP216" s="129"/>
      <c r="DEQ216" s="129"/>
      <c r="DER216" s="129"/>
      <c r="DES216" s="129"/>
      <c r="DET216" s="129"/>
      <c r="DEU216" s="129"/>
      <c r="DEV216" s="129"/>
      <c r="DEW216" s="129"/>
      <c r="DEX216" s="129"/>
      <c r="DEY216" s="129"/>
      <c r="DEZ216" s="129"/>
      <c r="DFA216" s="129"/>
      <c r="DFB216" s="129"/>
      <c r="DFC216" s="129"/>
      <c r="DFD216" s="129"/>
      <c r="DFE216" s="129"/>
      <c r="DFF216" s="129"/>
      <c r="DFG216" s="129"/>
      <c r="DFH216" s="129"/>
      <c r="DFI216" s="129"/>
      <c r="DFJ216" s="129"/>
      <c r="DFK216" s="129"/>
      <c r="DFL216" s="129"/>
      <c r="DFM216" s="129"/>
      <c r="DFN216" s="129"/>
      <c r="DFO216" s="129"/>
      <c r="DFP216" s="129"/>
      <c r="DFQ216" s="129"/>
      <c r="DFR216" s="129"/>
      <c r="DFS216" s="129"/>
      <c r="DFT216" s="129"/>
      <c r="DFU216" s="129"/>
      <c r="DFV216" s="129"/>
      <c r="DFW216" s="129"/>
      <c r="DFX216" s="129"/>
      <c r="DFY216" s="129"/>
      <c r="DFZ216" s="129"/>
      <c r="DGA216" s="129"/>
      <c r="DGB216" s="129"/>
      <c r="DGC216" s="129"/>
      <c r="DGD216" s="129"/>
      <c r="DGE216" s="129"/>
      <c r="DGF216" s="129"/>
      <c r="DGG216" s="129"/>
      <c r="DGH216" s="129"/>
      <c r="DGI216" s="129"/>
      <c r="DGJ216" s="129"/>
      <c r="DGK216" s="129"/>
      <c r="DGL216" s="129"/>
      <c r="DGM216" s="129"/>
      <c r="DGN216" s="129"/>
      <c r="DGO216" s="129"/>
      <c r="DGP216" s="129"/>
      <c r="DGQ216" s="129"/>
      <c r="DGR216" s="129"/>
      <c r="DGS216" s="129"/>
      <c r="DGT216" s="129"/>
      <c r="DGU216" s="129"/>
      <c r="DGV216" s="129"/>
      <c r="DGW216" s="129"/>
      <c r="DGX216" s="129"/>
      <c r="DGY216" s="129"/>
      <c r="DGZ216" s="129"/>
      <c r="DHA216" s="129"/>
      <c r="DHB216" s="129"/>
      <c r="DHC216" s="129"/>
      <c r="DHD216" s="129"/>
      <c r="DHE216" s="129"/>
      <c r="DHF216" s="129"/>
      <c r="DHG216" s="129"/>
      <c r="DHH216" s="129"/>
      <c r="DHI216" s="129"/>
      <c r="DHJ216" s="129"/>
      <c r="DHK216" s="129"/>
      <c r="DHL216" s="129"/>
      <c r="DHM216" s="129"/>
      <c r="DHN216" s="129"/>
      <c r="DHO216" s="129"/>
      <c r="DHP216" s="129"/>
      <c r="DHQ216" s="129"/>
      <c r="DHR216" s="129"/>
      <c r="DHS216" s="129"/>
      <c r="DHT216" s="129"/>
      <c r="DHU216" s="129"/>
      <c r="DHV216" s="129"/>
      <c r="DHW216" s="129"/>
      <c r="DHX216" s="129"/>
      <c r="DHY216" s="129"/>
      <c r="DHZ216" s="129"/>
      <c r="DIA216" s="129"/>
      <c r="DIB216" s="129"/>
      <c r="DIC216" s="129"/>
      <c r="DID216" s="129"/>
      <c r="DIE216" s="129"/>
      <c r="DIF216" s="129"/>
      <c r="DIG216" s="129"/>
      <c r="DIH216" s="129"/>
      <c r="DII216" s="129"/>
      <c r="DIJ216" s="129"/>
      <c r="DIK216" s="129"/>
      <c r="DIL216" s="129"/>
      <c r="DIM216" s="129"/>
      <c r="DIN216" s="129"/>
      <c r="DIO216" s="129"/>
      <c r="DIP216" s="129"/>
      <c r="DIQ216" s="129"/>
      <c r="DIR216" s="129"/>
      <c r="DIS216" s="129"/>
      <c r="DIT216" s="129"/>
      <c r="DIU216" s="129"/>
      <c r="DIV216" s="129"/>
      <c r="DIW216" s="129"/>
      <c r="DIX216" s="129"/>
      <c r="DIY216" s="129"/>
      <c r="DIZ216" s="129"/>
      <c r="DJA216" s="129"/>
      <c r="DJB216" s="129"/>
      <c r="DJC216" s="129"/>
      <c r="DJD216" s="129"/>
      <c r="DJE216" s="129"/>
      <c r="DJF216" s="129"/>
      <c r="DJG216" s="129"/>
      <c r="DJH216" s="129"/>
      <c r="DJI216" s="129"/>
      <c r="DJJ216" s="129"/>
      <c r="DJK216" s="129"/>
      <c r="DJL216" s="129"/>
      <c r="DJM216" s="129"/>
      <c r="DJN216" s="129"/>
      <c r="DJO216" s="129"/>
      <c r="DJP216" s="129"/>
      <c r="DJQ216" s="129"/>
      <c r="DJR216" s="129"/>
      <c r="DJS216" s="129"/>
      <c r="DJT216" s="129"/>
      <c r="DJU216" s="129"/>
      <c r="DJV216" s="129"/>
      <c r="DJW216" s="129"/>
      <c r="DJX216" s="129"/>
      <c r="DJY216" s="129"/>
      <c r="DJZ216" s="129"/>
      <c r="DKA216" s="129"/>
      <c r="DKB216" s="129"/>
      <c r="DKC216" s="129"/>
      <c r="DKD216" s="129"/>
      <c r="DKE216" s="129"/>
      <c r="DKF216" s="129"/>
      <c r="DKG216" s="129"/>
      <c r="DKH216" s="129"/>
      <c r="DKI216" s="129"/>
      <c r="DKJ216" s="129"/>
      <c r="DKK216" s="129"/>
      <c r="DKL216" s="129"/>
      <c r="DKM216" s="129"/>
      <c r="DKN216" s="129"/>
      <c r="DKO216" s="129"/>
      <c r="DKP216" s="129"/>
      <c r="DKQ216" s="129"/>
      <c r="DKR216" s="129"/>
      <c r="DKS216" s="129"/>
      <c r="DKT216" s="129"/>
      <c r="DKU216" s="129"/>
      <c r="DKV216" s="129"/>
      <c r="DKW216" s="129"/>
      <c r="DKX216" s="129"/>
      <c r="DKY216" s="129"/>
      <c r="DKZ216" s="129"/>
      <c r="DLA216" s="129"/>
      <c r="DLB216" s="129"/>
      <c r="DLC216" s="129"/>
      <c r="DLD216" s="129"/>
      <c r="DLE216" s="129"/>
      <c r="DLF216" s="129"/>
      <c r="DLG216" s="129"/>
      <c r="DLH216" s="129"/>
      <c r="DLI216" s="129"/>
      <c r="DLJ216" s="129"/>
      <c r="DLK216" s="129"/>
      <c r="DLL216" s="129"/>
      <c r="DLM216" s="129"/>
      <c r="DLN216" s="129"/>
      <c r="DLO216" s="129"/>
      <c r="DLP216" s="129"/>
      <c r="DLQ216" s="129"/>
      <c r="DLR216" s="129"/>
      <c r="DLS216" s="129"/>
      <c r="DLT216" s="129"/>
      <c r="DLU216" s="129"/>
      <c r="DLV216" s="129"/>
      <c r="DLW216" s="129"/>
      <c r="DLX216" s="129"/>
      <c r="DLY216" s="129"/>
      <c r="DLZ216" s="129"/>
      <c r="DMA216" s="129"/>
      <c r="DMB216" s="129"/>
      <c r="DMC216" s="129"/>
      <c r="DMD216" s="129"/>
      <c r="DME216" s="129"/>
      <c r="DMF216" s="129"/>
      <c r="DMG216" s="129"/>
      <c r="DMH216" s="129"/>
      <c r="DMI216" s="129"/>
      <c r="DMJ216" s="129"/>
      <c r="DMK216" s="129"/>
      <c r="DML216" s="129"/>
      <c r="DMM216" s="129"/>
      <c r="DMN216" s="129"/>
      <c r="DMO216" s="129"/>
      <c r="DMP216" s="129"/>
      <c r="DMQ216" s="129"/>
      <c r="DMR216" s="129"/>
      <c r="DMS216" s="129"/>
      <c r="DMT216" s="129"/>
      <c r="DMU216" s="129"/>
      <c r="DMV216" s="129"/>
      <c r="DMW216" s="129"/>
      <c r="DMX216" s="129"/>
      <c r="DMY216" s="129"/>
      <c r="DMZ216" s="129"/>
      <c r="DNA216" s="129"/>
      <c r="DNB216" s="129"/>
      <c r="DNC216" s="129"/>
      <c r="DND216" s="129"/>
      <c r="DNE216" s="129"/>
      <c r="DNF216" s="129"/>
      <c r="DNG216" s="129"/>
      <c r="DNH216" s="129"/>
      <c r="DNI216" s="129"/>
      <c r="DNJ216" s="129"/>
      <c r="DNK216" s="129"/>
      <c r="DNL216" s="129"/>
      <c r="DNM216" s="129"/>
      <c r="DNN216" s="129"/>
      <c r="DNO216" s="129"/>
      <c r="DNP216" s="129"/>
      <c r="DNQ216" s="129"/>
      <c r="DNR216" s="129"/>
      <c r="DNS216" s="129"/>
      <c r="DNT216" s="129"/>
      <c r="DNU216" s="129"/>
      <c r="DNV216" s="129"/>
      <c r="DNW216" s="129"/>
      <c r="DNX216" s="129"/>
      <c r="DNY216" s="129"/>
      <c r="DNZ216" s="129"/>
      <c r="DOA216" s="129"/>
      <c r="DOB216" s="129"/>
      <c r="DOC216" s="129"/>
      <c r="DOD216" s="129"/>
      <c r="DOE216" s="129"/>
      <c r="DOF216" s="129"/>
      <c r="DOG216" s="129"/>
      <c r="DOH216" s="129"/>
      <c r="DOI216" s="129"/>
      <c r="DOJ216" s="129"/>
      <c r="DOK216" s="129"/>
      <c r="DOL216" s="129"/>
      <c r="DOM216" s="129"/>
      <c r="DON216" s="129"/>
      <c r="DOO216" s="129"/>
      <c r="DOP216" s="129"/>
      <c r="DOQ216" s="129"/>
      <c r="DOR216" s="129"/>
      <c r="DOS216" s="129"/>
      <c r="DOT216" s="129"/>
      <c r="DOU216" s="129"/>
      <c r="DOV216" s="129"/>
      <c r="DOW216" s="129"/>
      <c r="DOX216" s="129"/>
      <c r="DOY216" s="129"/>
      <c r="DOZ216" s="129"/>
      <c r="DPA216" s="129"/>
      <c r="DPB216" s="129"/>
      <c r="DPC216" s="129"/>
      <c r="DPD216" s="129"/>
      <c r="DPE216" s="129"/>
      <c r="DPF216" s="129"/>
      <c r="DPG216" s="129"/>
      <c r="DPH216" s="129"/>
      <c r="DPI216" s="129"/>
      <c r="DPJ216" s="129"/>
      <c r="DPK216" s="129"/>
      <c r="DPL216" s="129"/>
      <c r="DPM216" s="129"/>
      <c r="DPN216" s="129"/>
      <c r="DPO216" s="129"/>
      <c r="DPP216" s="129"/>
      <c r="DPQ216" s="129"/>
      <c r="DPR216" s="129"/>
      <c r="DPS216" s="129"/>
      <c r="DPT216" s="129"/>
      <c r="DPU216" s="129"/>
      <c r="DPV216" s="129"/>
      <c r="DPW216" s="129"/>
      <c r="DPX216" s="129"/>
      <c r="DPY216" s="129"/>
      <c r="DPZ216" s="129"/>
      <c r="DQA216" s="129"/>
      <c r="DQB216" s="129"/>
      <c r="DQC216" s="129"/>
      <c r="DQD216" s="129"/>
      <c r="DQE216" s="129"/>
      <c r="DQF216" s="129"/>
      <c r="DQG216" s="129"/>
      <c r="DQH216" s="129"/>
      <c r="DQI216" s="129"/>
      <c r="DQJ216" s="129"/>
      <c r="DQK216" s="129"/>
      <c r="DQL216" s="129"/>
      <c r="DQM216" s="129"/>
      <c r="DQN216" s="129"/>
      <c r="DQO216" s="129"/>
      <c r="DQP216" s="129"/>
      <c r="DQQ216" s="129"/>
      <c r="DQR216" s="129"/>
      <c r="DQS216" s="129"/>
      <c r="DQT216" s="129"/>
      <c r="DQU216" s="129"/>
      <c r="DQV216" s="129"/>
      <c r="DQW216" s="129"/>
      <c r="DQX216" s="129"/>
      <c r="DQY216" s="129"/>
      <c r="DQZ216" s="129"/>
      <c r="DRA216" s="129"/>
      <c r="DRB216" s="129"/>
      <c r="DRC216" s="129"/>
      <c r="DRD216" s="129"/>
      <c r="DRE216" s="129"/>
      <c r="DRF216" s="129"/>
      <c r="DRG216" s="129"/>
      <c r="DRH216" s="129"/>
      <c r="DRI216" s="129"/>
      <c r="DRJ216" s="129"/>
      <c r="DRK216" s="129"/>
      <c r="DRL216" s="129"/>
      <c r="DRM216" s="129"/>
      <c r="DRN216" s="129"/>
      <c r="DRO216" s="129"/>
      <c r="DRP216" s="129"/>
      <c r="DRQ216" s="129"/>
      <c r="DRR216" s="129"/>
      <c r="DRS216" s="129"/>
      <c r="DRT216" s="129"/>
      <c r="DRU216" s="129"/>
      <c r="DRV216" s="129"/>
      <c r="DRW216" s="129"/>
      <c r="DRX216" s="129"/>
      <c r="DRY216" s="129"/>
      <c r="DRZ216" s="129"/>
      <c r="DSA216" s="129"/>
      <c r="DSB216" s="129"/>
      <c r="DSC216" s="129"/>
      <c r="DSD216" s="129"/>
      <c r="DSE216" s="129"/>
      <c r="DSF216" s="129"/>
      <c r="DSG216" s="129"/>
      <c r="DSH216" s="129"/>
      <c r="DSI216" s="129"/>
      <c r="DSJ216" s="129"/>
      <c r="DSK216" s="129"/>
      <c r="DSL216" s="129"/>
      <c r="DSM216" s="129"/>
      <c r="DSN216" s="129"/>
      <c r="DSO216" s="129"/>
      <c r="DSP216" s="129"/>
      <c r="DSQ216" s="129"/>
      <c r="DSR216" s="129"/>
      <c r="DSS216" s="129"/>
      <c r="DST216" s="129"/>
      <c r="DSU216" s="129"/>
      <c r="DSV216" s="129"/>
      <c r="DSW216" s="129"/>
      <c r="DSX216" s="129"/>
      <c r="DSY216" s="129"/>
      <c r="DSZ216" s="129"/>
      <c r="DTA216" s="129"/>
      <c r="DTB216" s="129"/>
      <c r="DTC216" s="129"/>
      <c r="DTD216" s="129"/>
      <c r="DTE216" s="129"/>
      <c r="DTF216" s="129"/>
      <c r="DTG216" s="129"/>
      <c r="DTH216" s="129"/>
      <c r="DTI216" s="129"/>
      <c r="DTJ216" s="129"/>
      <c r="DTK216" s="129"/>
      <c r="DTL216" s="129"/>
      <c r="DTM216" s="129"/>
      <c r="DTN216" s="129"/>
      <c r="DTO216" s="129"/>
      <c r="DTP216" s="129"/>
      <c r="DTQ216" s="129"/>
      <c r="DTR216" s="129"/>
      <c r="DTS216" s="129"/>
      <c r="DTT216" s="129"/>
      <c r="DTU216" s="129"/>
      <c r="DTV216" s="129"/>
      <c r="DTW216" s="129"/>
      <c r="DTX216" s="129"/>
      <c r="DTY216" s="129"/>
      <c r="DTZ216" s="129"/>
      <c r="DUA216" s="129"/>
      <c r="DUB216" s="129"/>
      <c r="DUC216" s="129"/>
      <c r="DUD216" s="129"/>
      <c r="DUE216" s="129"/>
      <c r="DUF216" s="129"/>
      <c r="DUG216" s="129"/>
      <c r="DUH216" s="129"/>
      <c r="DUI216" s="129"/>
      <c r="DUJ216" s="129"/>
      <c r="DUK216" s="129"/>
      <c r="DUL216" s="129"/>
      <c r="DUM216" s="129"/>
      <c r="DUN216" s="129"/>
      <c r="DUO216" s="129"/>
      <c r="DUP216" s="129"/>
      <c r="DUQ216" s="129"/>
      <c r="DUR216" s="129"/>
      <c r="DUS216" s="129"/>
      <c r="DUT216" s="129"/>
      <c r="DUU216" s="129"/>
      <c r="DUV216" s="129"/>
      <c r="DUW216" s="129"/>
      <c r="DUX216" s="129"/>
      <c r="DUY216" s="129"/>
      <c r="DUZ216" s="129"/>
      <c r="DVA216" s="129"/>
      <c r="DVB216" s="129"/>
      <c r="DVC216" s="129"/>
      <c r="DVD216" s="129"/>
      <c r="DVE216" s="129"/>
      <c r="DVF216" s="129"/>
      <c r="DVG216" s="129"/>
      <c r="DVH216" s="129"/>
      <c r="DVI216" s="129"/>
      <c r="DVJ216" s="129"/>
      <c r="DVK216" s="129"/>
      <c r="DVL216" s="129"/>
      <c r="DVM216" s="129"/>
      <c r="DVN216" s="129"/>
      <c r="DVO216" s="129"/>
      <c r="DVP216" s="129"/>
      <c r="DVQ216" s="129"/>
      <c r="DVR216" s="129"/>
      <c r="DVS216" s="129"/>
      <c r="DVT216" s="129"/>
      <c r="DVU216" s="129"/>
      <c r="DVV216" s="129"/>
      <c r="DVW216" s="129"/>
      <c r="DVX216" s="129"/>
      <c r="DVY216" s="129"/>
      <c r="DVZ216" s="129"/>
      <c r="DWA216" s="129"/>
      <c r="DWB216" s="129"/>
      <c r="DWC216" s="129"/>
      <c r="DWD216" s="129"/>
      <c r="DWE216" s="129"/>
      <c r="DWF216" s="129"/>
      <c r="DWG216" s="129"/>
      <c r="DWH216" s="129"/>
      <c r="DWI216" s="129"/>
      <c r="DWJ216" s="129"/>
      <c r="DWK216" s="129"/>
      <c r="DWL216" s="129"/>
      <c r="DWM216" s="129"/>
      <c r="DWN216" s="129"/>
      <c r="DWO216" s="129"/>
      <c r="DWP216" s="129"/>
      <c r="DWQ216" s="129"/>
      <c r="DWR216" s="129"/>
      <c r="DWS216" s="129"/>
      <c r="DWT216" s="129"/>
      <c r="DWU216" s="129"/>
      <c r="DWV216" s="129"/>
      <c r="DWW216" s="129"/>
      <c r="DWX216" s="129"/>
      <c r="DWY216" s="129"/>
      <c r="DWZ216" s="129"/>
      <c r="DXA216" s="129"/>
      <c r="DXB216" s="129"/>
      <c r="DXC216" s="129"/>
      <c r="DXD216" s="129"/>
      <c r="DXE216" s="129"/>
      <c r="DXF216" s="129"/>
      <c r="DXG216" s="129"/>
      <c r="DXH216" s="129"/>
      <c r="DXI216" s="129"/>
      <c r="DXJ216" s="129"/>
      <c r="DXK216" s="129"/>
      <c r="DXL216" s="129"/>
      <c r="DXM216" s="129"/>
      <c r="DXN216" s="129"/>
      <c r="DXO216" s="129"/>
      <c r="DXP216" s="129"/>
      <c r="DXQ216" s="129"/>
      <c r="DXR216" s="129"/>
      <c r="DXS216" s="129"/>
      <c r="DXT216" s="129"/>
      <c r="DXU216" s="129"/>
      <c r="DXV216" s="129"/>
      <c r="DXW216" s="129"/>
      <c r="DXX216" s="129"/>
      <c r="DXY216" s="129"/>
      <c r="DXZ216" s="129"/>
      <c r="DYA216" s="129"/>
      <c r="DYB216" s="129"/>
      <c r="DYC216" s="129"/>
      <c r="DYD216" s="129"/>
      <c r="DYE216" s="129"/>
      <c r="DYF216" s="129"/>
      <c r="DYG216" s="129"/>
      <c r="DYH216" s="129"/>
      <c r="DYI216" s="129"/>
      <c r="DYJ216" s="129"/>
      <c r="DYK216" s="129"/>
      <c r="DYL216" s="129"/>
      <c r="DYM216" s="129"/>
      <c r="DYN216" s="129"/>
      <c r="DYO216" s="129"/>
      <c r="DYP216" s="129"/>
      <c r="DYQ216" s="129"/>
      <c r="DYR216" s="129"/>
      <c r="DYS216" s="129"/>
      <c r="DYT216" s="129"/>
      <c r="DYU216" s="129"/>
      <c r="DYV216" s="129"/>
      <c r="DYW216" s="129"/>
      <c r="DYX216" s="129"/>
      <c r="DYY216" s="129"/>
      <c r="DYZ216" s="129"/>
      <c r="DZA216" s="129"/>
      <c r="DZB216" s="129"/>
      <c r="DZC216" s="129"/>
      <c r="DZD216" s="129"/>
      <c r="DZE216" s="129"/>
      <c r="DZF216" s="129"/>
      <c r="DZG216" s="129"/>
      <c r="DZH216" s="129"/>
      <c r="DZI216" s="129"/>
      <c r="DZJ216" s="129"/>
      <c r="DZK216" s="129"/>
      <c r="DZL216" s="129"/>
      <c r="DZM216" s="129"/>
      <c r="DZN216" s="129"/>
      <c r="DZO216" s="129"/>
      <c r="DZP216" s="129"/>
      <c r="DZQ216" s="129"/>
      <c r="DZR216" s="129"/>
      <c r="DZS216" s="129"/>
      <c r="DZT216" s="129"/>
      <c r="DZU216" s="129"/>
      <c r="DZV216" s="129"/>
      <c r="DZW216" s="129"/>
      <c r="DZX216" s="129"/>
      <c r="DZY216" s="129"/>
      <c r="DZZ216" s="129"/>
      <c r="EAA216" s="129"/>
      <c r="EAB216" s="129"/>
      <c r="EAC216" s="129"/>
      <c r="EAD216" s="129"/>
      <c r="EAE216" s="129"/>
      <c r="EAF216" s="129"/>
      <c r="EAG216" s="129"/>
      <c r="EAH216" s="129"/>
      <c r="EAI216" s="129"/>
      <c r="EAJ216" s="129"/>
      <c r="EAK216" s="129"/>
      <c r="EAL216" s="129"/>
      <c r="EAM216" s="129"/>
      <c r="EAN216" s="129"/>
      <c r="EAO216" s="129"/>
      <c r="EAP216" s="129"/>
      <c r="EAQ216" s="129"/>
      <c r="EAR216" s="129"/>
      <c r="EAS216" s="129"/>
      <c r="EAT216" s="129"/>
      <c r="EAU216" s="129"/>
      <c r="EAV216" s="129"/>
      <c r="EAW216" s="129"/>
      <c r="EAX216" s="129"/>
      <c r="EAY216" s="129"/>
      <c r="EAZ216" s="129"/>
      <c r="EBA216" s="129"/>
      <c r="EBB216" s="129"/>
      <c r="EBC216" s="129"/>
      <c r="EBD216" s="129"/>
      <c r="EBE216" s="129"/>
      <c r="EBF216" s="129"/>
      <c r="EBG216" s="129"/>
      <c r="EBH216" s="129"/>
      <c r="EBI216" s="129"/>
      <c r="EBJ216" s="129"/>
      <c r="EBK216" s="129"/>
      <c r="EBL216" s="129"/>
      <c r="EBM216" s="129"/>
      <c r="EBN216" s="129"/>
      <c r="EBO216" s="129"/>
      <c r="EBP216" s="129"/>
      <c r="EBQ216" s="129"/>
      <c r="EBR216" s="129"/>
      <c r="EBS216" s="129"/>
      <c r="EBT216" s="129"/>
      <c r="EBU216" s="129"/>
      <c r="EBV216" s="129"/>
      <c r="EBW216" s="129"/>
      <c r="EBX216" s="129"/>
      <c r="EBY216" s="129"/>
      <c r="EBZ216" s="129"/>
      <c r="ECA216" s="129"/>
      <c r="ECB216" s="129"/>
      <c r="ECC216" s="129"/>
      <c r="ECD216" s="129"/>
      <c r="ECE216" s="129"/>
      <c r="ECF216" s="129"/>
      <c r="ECG216" s="129"/>
      <c r="ECH216" s="129"/>
      <c r="ECI216" s="129"/>
      <c r="ECJ216" s="129"/>
      <c r="ECK216" s="129"/>
      <c r="ECL216" s="129"/>
      <c r="ECM216" s="129"/>
      <c r="ECN216" s="129"/>
      <c r="ECO216" s="129"/>
      <c r="ECP216" s="129"/>
      <c r="ECQ216" s="129"/>
      <c r="ECR216" s="129"/>
      <c r="ECS216" s="129"/>
      <c r="ECT216" s="129"/>
      <c r="ECU216" s="129"/>
      <c r="ECV216" s="129"/>
      <c r="ECW216" s="129"/>
      <c r="ECX216" s="129"/>
      <c r="ECY216" s="129"/>
      <c r="ECZ216" s="129"/>
      <c r="EDA216" s="129"/>
      <c r="EDB216" s="129"/>
      <c r="EDC216" s="129"/>
      <c r="EDD216" s="129"/>
      <c r="EDE216" s="129"/>
      <c r="EDF216" s="129"/>
      <c r="EDG216" s="129"/>
      <c r="EDH216" s="129"/>
      <c r="EDI216" s="129"/>
      <c r="EDJ216" s="129"/>
      <c r="EDK216" s="129"/>
      <c r="EDL216" s="129"/>
      <c r="EDM216" s="129"/>
      <c r="EDN216" s="129"/>
      <c r="EDO216" s="129"/>
      <c r="EDP216" s="129"/>
      <c r="EDQ216" s="129"/>
      <c r="EDR216" s="129"/>
      <c r="EDS216" s="129"/>
      <c r="EDT216" s="129"/>
      <c r="EDU216" s="129"/>
      <c r="EDV216" s="129"/>
      <c r="EDW216" s="129"/>
      <c r="EDX216" s="129"/>
      <c r="EDY216" s="129"/>
      <c r="EDZ216" s="129"/>
      <c r="EEA216" s="129"/>
      <c r="EEB216" s="129"/>
      <c r="EEC216" s="129"/>
      <c r="EED216" s="129"/>
      <c r="EEE216" s="129"/>
      <c r="EEF216" s="129"/>
      <c r="EEG216" s="129"/>
      <c r="EEH216" s="129"/>
      <c r="EEI216" s="129"/>
      <c r="EEJ216" s="129"/>
      <c r="EEK216" s="129"/>
      <c r="EEL216" s="129"/>
      <c r="EEM216" s="129"/>
      <c r="EEN216" s="129"/>
      <c r="EEO216" s="129"/>
      <c r="EEP216" s="129"/>
      <c r="EEQ216" s="129"/>
      <c r="EER216" s="129"/>
      <c r="EES216" s="129"/>
      <c r="EET216" s="129"/>
      <c r="EEU216" s="129"/>
      <c r="EEV216" s="129"/>
      <c r="EEW216" s="129"/>
      <c r="EEX216" s="129"/>
      <c r="EEY216" s="129"/>
      <c r="EEZ216" s="129"/>
      <c r="EFA216" s="129"/>
      <c r="EFB216" s="129"/>
      <c r="EFC216" s="129"/>
      <c r="EFD216" s="129"/>
      <c r="EFE216" s="129"/>
      <c r="EFF216" s="129"/>
      <c r="EFG216" s="129"/>
      <c r="EFH216" s="129"/>
      <c r="EFI216" s="129"/>
      <c r="EFJ216" s="129"/>
      <c r="EFK216" s="129"/>
      <c r="EFL216" s="129"/>
      <c r="EFM216" s="129"/>
      <c r="EFN216" s="129"/>
      <c r="EFO216" s="129"/>
      <c r="EFP216" s="129"/>
      <c r="EFQ216" s="129"/>
      <c r="EFR216" s="129"/>
      <c r="EFS216" s="129"/>
      <c r="EFT216" s="129"/>
      <c r="EFU216" s="129"/>
      <c r="EFV216" s="129"/>
      <c r="EFW216" s="129"/>
      <c r="EFX216" s="129"/>
      <c r="EFY216" s="129"/>
      <c r="EFZ216" s="129"/>
      <c r="EGA216" s="129"/>
      <c r="EGB216" s="129"/>
      <c r="EGC216" s="129"/>
      <c r="EGD216" s="129"/>
      <c r="EGE216" s="129"/>
      <c r="EGF216" s="129"/>
      <c r="EGG216" s="129"/>
      <c r="EGH216" s="129"/>
      <c r="EGI216" s="129"/>
      <c r="EGJ216" s="129"/>
      <c r="EGK216" s="129"/>
      <c r="EGL216" s="129"/>
      <c r="EGM216" s="129"/>
      <c r="EGN216" s="129"/>
      <c r="EGO216" s="129"/>
      <c r="EGP216" s="129"/>
      <c r="EGQ216" s="129"/>
      <c r="EGR216" s="129"/>
      <c r="EGS216" s="129"/>
      <c r="EGT216" s="129"/>
      <c r="EGU216" s="129"/>
      <c r="EGV216" s="129"/>
      <c r="EGW216" s="129"/>
      <c r="EGX216" s="129"/>
      <c r="EGY216" s="129"/>
      <c r="EGZ216" s="129"/>
      <c r="EHA216" s="129"/>
      <c r="EHB216" s="129"/>
      <c r="EHC216" s="129"/>
      <c r="EHD216" s="129"/>
      <c r="EHE216" s="129"/>
      <c r="EHF216" s="129"/>
      <c r="EHG216" s="129"/>
      <c r="EHH216" s="129"/>
      <c r="EHI216" s="129"/>
      <c r="EHJ216" s="129"/>
      <c r="EHK216" s="129"/>
      <c r="EHL216" s="129"/>
      <c r="EHM216" s="129"/>
      <c r="EHN216" s="129"/>
      <c r="EHO216" s="129"/>
      <c r="EHP216" s="129"/>
      <c r="EHQ216" s="129"/>
      <c r="EHR216" s="129"/>
      <c r="EHS216" s="129"/>
      <c r="EHT216" s="129"/>
      <c r="EHU216" s="129"/>
      <c r="EHV216" s="129"/>
      <c r="EHW216" s="129"/>
      <c r="EHX216" s="129"/>
      <c r="EHY216" s="129"/>
      <c r="EHZ216" s="129"/>
      <c r="EIA216" s="129"/>
      <c r="EIB216" s="129"/>
      <c r="EIC216" s="129"/>
      <c r="EID216" s="129"/>
      <c r="EIE216" s="129"/>
      <c r="EIF216" s="129"/>
      <c r="EIG216" s="129"/>
      <c r="EIH216" s="129"/>
      <c r="EII216" s="129"/>
      <c r="EIJ216" s="129"/>
      <c r="EIK216" s="129"/>
      <c r="EIL216" s="129"/>
      <c r="EIM216" s="129"/>
      <c r="EIN216" s="129"/>
      <c r="EIO216" s="129"/>
      <c r="EIP216" s="129"/>
      <c r="EIQ216" s="129"/>
      <c r="EIR216" s="129"/>
      <c r="EIS216" s="129"/>
      <c r="EIT216" s="129"/>
      <c r="EIU216" s="129"/>
      <c r="EIV216" s="129"/>
      <c r="EIW216" s="129"/>
      <c r="EIX216" s="129"/>
      <c r="EIY216" s="129"/>
      <c r="EIZ216" s="129"/>
      <c r="EJA216" s="129"/>
      <c r="EJB216" s="129"/>
      <c r="EJC216" s="129"/>
      <c r="EJD216" s="129"/>
      <c r="EJE216" s="129"/>
      <c r="EJF216" s="129"/>
      <c r="EJG216" s="129"/>
      <c r="EJH216" s="129"/>
      <c r="EJI216" s="129"/>
      <c r="EJJ216" s="129"/>
      <c r="EJK216" s="129"/>
      <c r="EJL216" s="129"/>
      <c r="EJM216" s="129"/>
      <c r="EJN216" s="129"/>
      <c r="EJO216" s="129"/>
      <c r="EJP216" s="129"/>
      <c r="EJQ216" s="129"/>
      <c r="EJR216" s="129"/>
      <c r="EJS216" s="129"/>
      <c r="EJT216" s="129"/>
      <c r="EJU216" s="129"/>
      <c r="EJV216" s="129"/>
      <c r="EJW216" s="129"/>
      <c r="EJX216" s="129"/>
      <c r="EJY216" s="129"/>
      <c r="EJZ216" s="129"/>
      <c r="EKA216" s="129"/>
      <c r="EKB216" s="129"/>
      <c r="EKC216" s="129"/>
      <c r="EKD216" s="129"/>
      <c r="EKE216" s="129"/>
      <c r="EKF216" s="129"/>
      <c r="EKG216" s="129"/>
      <c r="EKH216" s="129"/>
      <c r="EKI216" s="129"/>
      <c r="EKJ216" s="129"/>
      <c r="EKK216" s="129"/>
      <c r="EKL216" s="129"/>
      <c r="EKM216" s="129"/>
      <c r="EKN216" s="129"/>
      <c r="EKO216" s="129"/>
      <c r="EKP216" s="129"/>
      <c r="EKQ216" s="129"/>
      <c r="EKR216" s="129"/>
      <c r="EKS216" s="129"/>
      <c r="EKT216" s="129"/>
      <c r="EKU216" s="129"/>
      <c r="EKV216" s="129"/>
      <c r="EKW216" s="129"/>
      <c r="EKX216" s="129"/>
      <c r="EKY216" s="129"/>
      <c r="EKZ216" s="129"/>
      <c r="ELA216" s="129"/>
      <c r="ELB216" s="129"/>
      <c r="ELC216" s="129"/>
      <c r="ELD216" s="129"/>
      <c r="ELE216" s="129"/>
      <c r="ELF216" s="129"/>
      <c r="ELG216" s="129"/>
      <c r="ELH216" s="129"/>
      <c r="ELI216" s="129"/>
      <c r="ELJ216" s="129"/>
      <c r="ELK216" s="129"/>
      <c r="ELL216" s="129"/>
      <c r="ELM216" s="129"/>
      <c r="ELN216" s="129"/>
      <c r="ELO216" s="129"/>
      <c r="ELP216" s="129"/>
      <c r="ELQ216" s="129"/>
      <c r="ELR216" s="129"/>
      <c r="ELS216" s="129"/>
      <c r="ELT216" s="129"/>
      <c r="ELU216" s="129"/>
      <c r="ELV216" s="129"/>
      <c r="ELW216" s="129"/>
      <c r="ELX216" s="129"/>
      <c r="ELY216" s="129"/>
      <c r="ELZ216" s="129"/>
      <c r="EMA216" s="129"/>
      <c r="EMB216" s="129"/>
      <c r="EMC216" s="129"/>
      <c r="EMD216" s="129"/>
      <c r="EME216" s="129"/>
      <c r="EMF216" s="129"/>
      <c r="EMG216" s="129"/>
      <c r="EMH216" s="129"/>
      <c r="EMI216" s="129"/>
      <c r="EMJ216" s="129"/>
      <c r="EMK216" s="129"/>
      <c r="EML216" s="129"/>
      <c r="EMM216" s="129"/>
      <c r="EMN216" s="129"/>
      <c r="EMO216" s="129"/>
      <c r="EMP216" s="129"/>
      <c r="EMQ216" s="129"/>
      <c r="EMR216" s="129"/>
      <c r="EMS216" s="129"/>
      <c r="EMT216" s="129"/>
      <c r="EMU216" s="129"/>
      <c r="EMV216" s="129"/>
      <c r="EMW216" s="129"/>
      <c r="EMX216" s="129"/>
      <c r="EMY216" s="129"/>
      <c r="EMZ216" s="129"/>
      <c r="ENA216" s="129"/>
      <c r="ENB216" s="129"/>
      <c r="ENC216" s="129"/>
      <c r="END216" s="129"/>
      <c r="ENE216" s="129"/>
      <c r="ENF216" s="129"/>
      <c r="ENG216" s="129"/>
      <c r="ENH216" s="129"/>
      <c r="ENI216" s="129"/>
      <c r="ENJ216" s="129"/>
      <c r="ENK216" s="129"/>
      <c r="ENL216" s="129"/>
      <c r="ENM216" s="129"/>
      <c r="ENN216" s="129"/>
      <c r="ENO216" s="129"/>
      <c r="ENP216" s="129"/>
      <c r="ENQ216" s="129"/>
      <c r="ENR216" s="129"/>
      <c r="ENS216" s="129"/>
      <c r="ENT216" s="129"/>
      <c r="ENU216" s="129"/>
      <c r="ENV216" s="129"/>
      <c r="ENW216" s="129"/>
      <c r="ENX216" s="129"/>
      <c r="ENY216" s="129"/>
      <c r="ENZ216" s="129"/>
      <c r="EOA216" s="129"/>
      <c r="EOB216" s="129"/>
      <c r="EOC216" s="129"/>
      <c r="EOD216" s="129"/>
      <c r="EOE216" s="129"/>
      <c r="EOF216" s="129"/>
      <c r="EOG216" s="129"/>
      <c r="EOH216" s="129"/>
      <c r="EOI216" s="129"/>
      <c r="EOJ216" s="129"/>
      <c r="EOK216" s="129"/>
      <c r="EOL216" s="129"/>
      <c r="EOM216" s="129"/>
      <c r="EON216" s="129"/>
      <c r="EOO216" s="129"/>
      <c r="EOP216" s="129"/>
      <c r="EOQ216" s="129"/>
      <c r="EOR216" s="129"/>
      <c r="EOS216" s="129"/>
      <c r="EOT216" s="129"/>
      <c r="EOU216" s="129"/>
      <c r="EOV216" s="129"/>
      <c r="EOW216" s="129"/>
      <c r="EOX216" s="129"/>
      <c r="EOY216" s="129"/>
      <c r="EOZ216" s="129"/>
      <c r="EPA216" s="129"/>
      <c r="EPB216" s="129"/>
      <c r="EPC216" s="129"/>
      <c r="EPD216" s="129"/>
      <c r="EPE216" s="129"/>
      <c r="EPF216" s="129"/>
      <c r="EPG216" s="129"/>
      <c r="EPH216" s="129"/>
      <c r="EPI216" s="129"/>
      <c r="EPJ216" s="129"/>
      <c r="EPK216" s="129"/>
      <c r="EPL216" s="129"/>
      <c r="EPM216" s="129"/>
      <c r="EPN216" s="129"/>
      <c r="EPO216" s="129"/>
      <c r="EPP216" s="129"/>
      <c r="EPQ216" s="129"/>
      <c r="EPR216" s="129"/>
      <c r="EPS216" s="129"/>
      <c r="EPT216" s="129"/>
      <c r="EPU216" s="129"/>
      <c r="EPV216" s="129"/>
      <c r="EPW216" s="129"/>
      <c r="EPX216" s="129"/>
      <c r="EPY216" s="129"/>
      <c r="EPZ216" s="129"/>
      <c r="EQA216" s="129"/>
      <c r="EQB216" s="129"/>
      <c r="EQC216" s="129"/>
      <c r="EQD216" s="129"/>
      <c r="EQE216" s="129"/>
      <c r="EQF216" s="129"/>
      <c r="EQG216" s="129"/>
      <c r="EQH216" s="129"/>
      <c r="EQI216" s="129"/>
      <c r="EQJ216" s="129"/>
      <c r="EQK216" s="129"/>
      <c r="EQL216" s="129"/>
      <c r="EQM216" s="129"/>
      <c r="EQN216" s="129"/>
      <c r="EQO216" s="129"/>
      <c r="EQP216" s="129"/>
      <c r="EQQ216" s="129"/>
      <c r="EQR216" s="129"/>
      <c r="EQS216" s="129"/>
      <c r="EQT216" s="129"/>
      <c r="EQU216" s="129"/>
      <c r="EQV216" s="129"/>
      <c r="EQW216" s="129"/>
      <c r="EQX216" s="129"/>
      <c r="EQY216" s="129"/>
      <c r="EQZ216" s="129"/>
      <c r="ERA216" s="129"/>
      <c r="ERB216" s="129"/>
      <c r="ERC216" s="129"/>
      <c r="ERD216" s="129"/>
      <c r="ERE216" s="129"/>
      <c r="ERF216" s="129"/>
      <c r="ERG216" s="129"/>
      <c r="ERH216" s="129"/>
      <c r="ERI216" s="129"/>
      <c r="ERJ216" s="129"/>
      <c r="ERK216" s="129"/>
      <c r="ERL216" s="129"/>
      <c r="ERM216" s="129"/>
      <c r="ERN216" s="129"/>
      <c r="ERO216" s="129"/>
      <c r="ERP216" s="129"/>
      <c r="ERQ216" s="129"/>
      <c r="ERR216" s="129"/>
      <c r="ERS216" s="129"/>
      <c r="ERT216" s="129"/>
      <c r="ERU216" s="129"/>
      <c r="ERV216" s="129"/>
      <c r="ERW216" s="129"/>
      <c r="ERX216" s="129"/>
      <c r="ERY216" s="129"/>
      <c r="ERZ216" s="129"/>
      <c r="ESA216" s="129"/>
      <c r="ESB216" s="129"/>
      <c r="ESC216" s="129"/>
      <c r="ESD216" s="129"/>
      <c r="ESE216" s="129"/>
      <c r="ESF216" s="129"/>
      <c r="ESG216" s="129"/>
      <c r="ESH216" s="129"/>
      <c r="ESI216" s="129"/>
      <c r="ESJ216" s="129"/>
      <c r="ESK216" s="129"/>
      <c r="ESL216" s="129"/>
      <c r="ESM216" s="129"/>
      <c r="ESN216" s="129"/>
      <c r="ESO216" s="129"/>
      <c r="ESP216" s="129"/>
      <c r="ESQ216" s="129"/>
      <c r="ESR216" s="129"/>
      <c r="ESS216" s="129"/>
      <c r="EST216" s="129"/>
      <c r="ESU216" s="129"/>
      <c r="ESV216" s="129"/>
      <c r="ESW216" s="129"/>
      <c r="ESX216" s="129"/>
      <c r="ESY216" s="129"/>
      <c r="ESZ216" s="129"/>
      <c r="ETA216" s="129"/>
      <c r="ETB216" s="129"/>
      <c r="ETC216" s="129"/>
      <c r="ETD216" s="129"/>
      <c r="ETE216" s="129"/>
      <c r="ETF216" s="129"/>
      <c r="ETG216" s="129"/>
      <c r="ETH216" s="129"/>
      <c r="ETI216" s="129"/>
      <c r="ETJ216" s="129"/>
      <c r="ETK216" s="129"/>
      <c r="ETL216" s="129"/>
      <c r="ETM216" s="129"/>
      <c r="ETN216" s="129"/>
      <c r="ETO216" s="129"/>
      <c r="ETP216" s="129"/>
      <c r="ETQ216" s="129"/>
      <c r="ETR216" s="129"/>
      <c r="ETS216" s="129"/>
      <c r="ETT216" s="129"/>
      <c r="ETU216" s="129"/>
      <c r="ETV216" s="129"/>
      <c r="ETW216" s="129"/>
      <c r="ETX216" s="129"/>
      <c r="ETY216" s="129"/>
      <c r="ETZ216" s="129"/>
      <c r="EUA216" s="129"/>
      <c r="EUB216" s="129"/>
      <c r="EUC216" s="129"/>
      <c r="EUD216" s="129"/>
      <c r="EUE216" s="129"/>
      <c r="EUF216" s="129"/>
      <c r="EUG216" s="129"/>
      <c r="EUH216" s="129"/>
      <c r="EUI216" s="129"/>
      <c r="EUJ216" s="129"/>
      <c r="EUK216" s="129"/>
      <c r="EUL216" s="129"/>
      <c r="EUM216" s="129"/>
      <c r="EUN216" s="129"/>
      <c r="EUO216" s="129"/>
      <c r="EUP216" s="129"/>
      <c r="EUQ216" s="129"/>
      <c r="EUR216" s="129"/>
      <c r="EUS216" s="129"/>
      <c r="EUT216" s="129"/>
      <c r="EUU216" s="129"/>
      <c r="EUV216" s="129"/>
      <c r="EUW216" s="129"/>
      <c r="EUX216" s="129"/>
      <c r="EUY216" s="129"/>
      <c r="EUZ216" s="129"/>
      <c r="EVA216" s="129"/>
      <c r="EVB216" s="129"/>
      <c r="EVC216" s="129"/>
      <c r="EVD216" s="129"/>
      <c r="EVE216" s="129"/>
      <c r="EVF216" s="129"/>
      <c r="EVG216" s="129"/>
      <c r="EVH216" s="129"/>
      <c r="EVI216" s="129"/>
      <c r="EVJ216" s="129"/>
      <c r="EVK216" s="129"/>
      <c r="EVL216" s="129"/>
      <c r="EVM216" s="129"/>
      <c r="EVN216" s="129"/>
      <c r="EVO216" s="129"/>
      <c r="EVP216" s="129"/>
      <c r="EVQ216" s="129"/>
      <c r="EVR216" s="129"/>
      <c r="EVS216" s="129"/>
      <c r="EVT216" s="129"/>
      <c r="EVU216" s="129"/>
      <c r="EVV216" s="129"/>
      <c r="EVW216" s="129"/>
      <c r="EVX216" s="129"/>
      <c r="EVY216" s="129"/>
      <c r="EVZ216" s="129"/>
      <c r="EWA216" s="129"/>
      <c r="EWB216" s="129"/>
      <c r="EWC216" s="129"/>
      <c r="EWD216" s="129"/>
      <c r="EWE216" s="129"/>
      <c r="EWF216" s="129"/>
      <c r="EWG216" s="129"/>
      <c r="EWH216" s="129"/>
      <c r="EWI216" s="129"/>
      <c r="EWJ216" s="129"/>
      <c r="EWK216" s="129"/>
      <c r="EWL216" s="129"/>
      <c r="EWM216" s="129"/>
      <c r="EWN216" s="129"/>
      <c r="EWO216" s="129"/>
      <c r="EWP216" s="129"/>
      <c r="EWQ216" s="129"/>
      <c r="EWR216" s="129"/>
      <c r="EWS216" s="129"/>
      <c r="EWT216" s="129"/>
      <c r="EWU216" s="129"/>
      <c r="EWV216" s="129"/>
      <c r="EWW216" s="129"/>
      <c r="EWX216" s="129"/>
      <c r="EWY216" s="129"/>
      <c r="EWZ216" s="129"/>
      <c r="EXA216" s="129"/>
      <c r="EXB216" s="129"/>
      <c r="EXC216" s="129"/>
      <c r="EXD216" s="129"/>
      <c r="EXE216" s="129"/>
      <c r="EXF216" s="129"/>
      <c r="EXG216" s="129"/>
      <c r="EXH216" s="129"/>
      <c r="EXI216" s="129"/>
      <c r="EXJ216" s="129"/>
      <c r="EXK216" s="129"/>
      <c r="EXL216" s="129"/>
      <c r="EXM216" s="129"/>
      <c r="EXN216" s="129"/>
      <c r="EXO216" s="129"/>
      <c r="EXP216" s="129"/>
      <c r="EXQ216" s="129"/>
      <c r="EXR216" s="129"/>
      <c r="EXS216" s="129"/>
      <c r="EXT216" s="129"/>
      <c r="EXU216" s="129"/>
      <c r="EXV216" s="129"/>
      <c r="EXW216" s="129"/>
      <c r="EXX216" s="129"/>
      <c r="EXY216" s="129"/>
      <c r="EXZ216" s="129"/>
      <c r="EYA216" s="129"/>
      <c r="EYB216" s="129"/>
      <c r="EYC216" s="129"/>
      <c r="EYD216" s="129"/>
      <c r="EYE216" s="129"/>
      <c r="EYF216" s="129"/>
      <c r="EYG216" s="129"/>
      <c r="EYH216" s="129"/>
      <c r="EYI216" s="129"/>
      <c r="EYJ216" s="129"/>
      <c r="EYK216" s="129"/>
      <c r="EYL216" s="129"/>
      <c r="EYM216" s="129"/>
      <c r="EYN216" s="129"/>
      <c r="EYO216" s="129"/>
      <c r="EYP216" s="129"/>
      <c r="EYQ216" s="129"/>
      <c r="EYR216" s="129"/>
      <c r="EYS216" s="129"/>
      <c r="EYT216" s="129"/>
      <c r="EYU216" s="129"/>
      <c r="EYV216" s="129"/>
      <c r="EYW216" s="129"/>
      <c r="EYX216" s="129"/>
      <c r="EYY216" s="129"/>
      <c r="EYZ216" s="129"/>
      <c r="EZA216" s="129"/>
      <c r="EZB216" s="129"/>
      <c r="EZC216" s="129"/>
      <c r="EZD216" s="129"/>
      <c r="EZE216" s="129"/>
      <c r="EZF216" s="129"/>
      <c r="EZG216" s="129"/>
      <c r="EZH216" s="129"/>
      <c r="EZI216" s="129"/>
      <c r="EZJ216" s="129"/>
      <c r="EZK216" s="129"/>
      <c r="EZL216" s="129"/>
      <c r="EZM216" s="129"/>
      <c r="EZN216" s="129"/>
      <c r="EZO216" s="129"/>
      <c r="EZP216" s="129"/>
      <c r="EZQ216" s="129"/>
      <c r="EZR216" s="129"/>
      <c r="EZS216" s="129"/>
      <c r="EZT216" s="129"/>
      <c r="EZU216" s="129"/>
      <c r="EZV216" s="129"/>
      <c r="EZW216" s="129"/>
      <c r="EZX216" s="129"/>
      <c r="EZY216" s="129"/>
      <c r="EZZ216" s="129"/>
      <c r="FAA216" s="129"/>
      <c r="FAB216" s="129"/>
      <c r="FAC216" s="129"/>
      <c r="FAD216" s="129"/>
      <c r="FAE216" s="129"/>
      <c r="FAF216" s="129"/>
      <c r="FAG216" s="129"/>
      <c r="FAH216" s="129"/>
      <c r="FAI216" s="129"/>
      <c r="FAJ216" s="129"/>
      <c r="FAK216" s="129"/>
      <c r="FAL216" s="129"/>
      <c r="FAM216" s="129"/>
      <c r="FAN216" s="129"/>
      <c r="FAO216" s="129"/>
      <c r="FAP216" s="129"/>
      <c r="FAQ216" s="129"/>
      <c r="FAR216" s="129"/>
      <c r="FAS216" s="129"/>
      <c r="FAT216" s="129"/>
      <c r="FAU216" s="129"/>
      <c r="FAV216" s="129"/>
      <c r="FAW216" s="129"/>
      <c r="FAX216" s="129"/>
      <c r="FAY216" s="129"/>
      <c r="FAZ216" s="129"/>
      <c r="FBA216" s="129"/>
      <c r="FBB216" s="129"/>
      <c r="FBC216" s="129"/>
      <c r="FBD216" s="129"/>
      <c r="FBE216" s="129"/>
      <c r="FBF216" s="129"/>
      <c r="FBG216" s="129"/>
      <c r="FBH216" s="129"/>
      <c r="FBI216" s="129"/>
      <c r="FBJ216" s="129"/>
      <c r="FBK216" s="129"/>
      <c r="FBL216" s="129"/>
      <c r="FBM216" s="129"/>
      <c r="FBN216" s="129"/>
      <c r="FBO216" s="129"/>
      <c r="FBP216" s="129"/>
      <c r="FBQ216" s="129"/>
      <c r="FBR216" s="129"/>
      <c r="FBS216" s="129"/>
      <c r="FBT216" s="129"/>
      <c r="FBU216" s="129"/>
      <c r="FBV216" s="129"/>
      <c r="FBW216" s="129"/>
      <c r="FBX216" s="129"/>
      <c r="FBY216" s="129"/>
      <c r="FBZ216" s="129"/>
      <c r="FCA216" s="129"/>
      <c r="FCB216" s="129"/>
      <c r="FCC216" s="129"/>
      <c r="FCD216" s="129"/>
      <c r="FCE216" s="129"/>
      <c r="FCF216" s="129"/>
      <c r="FCG216" s="129"/>
      <c r="FCH216" s="129"/>
      <c r="FCI216" s="129"/>
      <c r="FCJ216" s="129"/>
      <c r="FCK216" s="129"/>
      <c r="FCL216" s="129"/>
      <c r="FCM216" s="129"/>
      <c r="FCN216" s="129"/>
      <c r="FCO216" s="129"/>
      <c r="FCP216" s="129"/>
      <c r="FCQ216" s="129"/>
      <c r="FCR216" s="129"/>
      <c r="FCS216" s="129"/>
      <c r="FCT216" s="129"/>
      <c r="FCU216" s="129"/>
      <c r="FCV216" s="129"/>
      <c r="FCW216" s="129"/>
      <c r="FCX216" s="129"/>
      <c r="FCY216" s="129"/>
      <c r="FCZ216" s="129"/>
      <c r="FDA216" s="129"/>
      <c r="FDB216" s="129"/>
      <c r="FDC216" s="129"/>
      <c r="FDD216" s="129"/>
      <c r="FDE216" s="129"/>
      <c r="FDF216" s="129"/>
      <c r="FDG216" s="129"/>
      <c r="FDH216" s="129"/>
      <c r="FDI216" s="129"/>
      <c r="FDJ216" s="129"/>
      <c r="FDK216" s="129"/>
      <c r="FDL216" s="129"/>
      <c r="FDM216" s="129"/>
      <c r="FDN216" s="129"/>
      <c r="FDO216" s="129"/>
      <c r="FDP216" s="129"/>
      <c r="FDQ216" s="129"/>
      <c r="FDR216" s="129"/>
      <c r="FDS216" s="129"/>
      <c r="FDT216" s="129"/>
      <c r="FDU216" s="129"/>
      <c r="FDV216" s="129"/>
      <c r="FDW216" s="129"/>
      <c r="FDX216" s="129"/>
      <c r="FDY216" s="129"/>
      <c r="FDZ216" s="129"/>
      <c r="FEA216" s="129"/>
      <c r="FEB216" s="129"/>
      <c r="FEC216" s="129"/>
      <c r="FED216" s="129"/>
      <c r="FEE216" s="129"/>
      <c r="FEF216" s="129"/>
      <c r="FEG216" s="129"/>
      <c r="FEH216" s="129"/>
      <c r="FEI216" s="129"/>
      <c r="FEJ216" s="129"/>
      <c r="FEK216" s="129"/>
      <c r="FEL216" s="129"/>
      <c r="FEM216" s="129"/>
      <c r="FEN216" s="129"/>
      <c r="FEO216" s="129"/>
      <c r="FEP216" s="129"/>
      <c r="FEQ216" s="129"/>
      <c r="FER216" s="129"/>
      <c r="FES216" s="129"/>
      <c r="FET216" s="129"/>
      <c r="FEU216" s="129"/>
      <c r="FEV216" s="129"/>
      <c r="FEW216" s="129"/>
      <c r="FEX216" s="129"/>
      <c r="FEY216" s="129"/>
      <c r="FEZ216" s="129"/>
      <c r="FFA216" s="129"/>
      <c r="FFB216" s="129"/>
      <c r="FFC216" s="129"/>
      <c r="FFD216" s="129"/>
      <c r="FFE216" s="129"/>
      <c r="FFF216" s="129"/>
      <c r="FFG216" s="129"/>
      <c r="FFH216" s="129"/>
      <c r="FFI216" s="129"/>
      <c r="FFJ216" s="129"/>
      <c r="FFK216" s="129"/>
      <c r="FFL216" s="129"/>
      <c r="FFM216" s="129"/>
      <c r="FFN216" s="129"/>
      <c r="FFO216" s="129"/>
      <c r="FFP216" s="129"/>
      <c r="FFQ216" s="129"/>
      <c r="FFR216" s="129"/>
      <c r="FFS216" s="129"/>
      <c r="FFT216" s="129"/>
      <c r="FFU216" s="129"/>
      <c r="FFV216" s="129"/>
      <c r="FFW216" s="129"/>
      <c r="FFX216" s="129"/>
      <c r="FFY216" s="129"/>
      <c r="FFZ216" s="129"/>
      <c r="FGA216" s="129"/>
      <c r="FGB216" s="129"/>
      <c r="FGC216" s="129"/>
      <c r="FGD216" s="129"/>
      <c r="FGE216" s="129"/>
      <c r="FGF216" s="129"/>
      <c r="FGG216" s="129"/>
      <c r="FGH216" s="129"/>
      <c r="FGI216" s="129"/>
      <c r="FGJ216" s="129"/>
      <c r="FGK216" s="129"/>
      <c r="FGL216" s="129"/>
      <c r="FGM216" s="129"/>
      <c r="FGN216" s="129"/>
      <c r="FGO216" s="129"/>
      <c r="FGP216" s="129"/>
      <c r="FGQ216" s="129"/>
      <c r="FGR216" s="129"/>
      <c r="FGS216" s="129"/>
      <c r="FGT216" s="129"/>
      <c r="FGU216" s="129"/>
      <c r="FGV216" s="129"/>
      <c r="FGW216" s="129"/>
      <c r="FGX216" s="129"/>
      <c r="FGY216" s="129"/>
      <c r="FGZ216" s="129"/>
      <c r="FHA216" s="129"/>
      <c r="FHB216" s="129"/>
      <c r="FHC216" s="129"/>
      <c r="FHD216" s="129"/>
      <c r="FHE216" s="129"/>
      <c r="FHF216" s="129"/>
      <c r="FHG216" s="129"/>
      <c r="FHH216" s="129"/>
      <c r="FHI216" s="129"/>
      <c r="FHJ216" s="129"/>
      <c r="FHK216" s="129"/>
      <c r="FHL216" s="129"/>
      <c r="FHM216" s="129"/>
      <c r="FHN216" s="129"/>
      <c r="FHO216" s="129"/>
      <c r="FHP216" s="129"/>
      <c r="FHQ216" s="129"/>
      <c r="FHR216" s="129"/>
      <c r="FHS216" s="129"/>
      <c r="FHT216" s="129"/>
      <c r="FHU216" s="129"/>
      <c r="FHV216" s="129"/>
      <c r="FHW216" s="129"/>
      <c r="FHX216" s="129"/>
      <c r="FHY216" s="129"/>
      <c r="FHZ216" s="129"/>
      <c r="FIA216" s="129"/>
      <c r="FIB216" s="129"/>
      <c r="FIC216" s="129"/>
      <c r="FID216" s="129"/>
      <c r="FIE216" s="129"/>
      <c r="FIF216" s="129"/>
      <c r="FIG216" s="129"/>
      <c r="FIH216" s="129"/>
      <c r="FII216" s="129"/>
      <c r="FIJ216" s="129"/>
      <c r="FIK216" s="129"/>
      <c r="FIL216" s="129"/>
      <c r="FIM216" s="129"/>
      <c r="FIN216" s="129"/>
      <c r="FIO216" s="129"/>
      <c r="FIP216" s="129"/>
      <c r="FIQ216" s="129"/>
      <c r="FIR216" s="129"/>
      <c r="FIS216" s="129"/>
      <c r="FIT216" s="129"/>
      <c r="FIU216" s="129"/>
      <c r="FIV216" s="129"/>
      <c r="FIW216" s="129"/>
      <c r="FIX216" s="129"/>
      <c r="FIY216" s="129"/>
      <c r="FIZ216" s="129"/>
      <c r="FJA216" s="129"/>
      <c r="FJB216" s="129"/>
      <c r="FJC216" s="129"/>
      <c r="FJD216" s="129"/>
      <c r="FJE216" s="129"/>
      <c r="FJF216" s="129"/>
      <c r="FJG216" s="129"/>
      <c r="FJH216" s="129"/>
      <c r="FJI216" s="129"/>
      <c r="FJJ216" s="129"/>
      <c r="FJK216" s="129"/>
      <c r="FJL216" s="129"/>
      <c r="FJM216" s="129"/>
      <c r="FJN216" s="129"/>
      <c r="FJO216" s="129"/>
      <c r="FJP216" s="129"/>
      <c r="FJQ216" s="129"/>
      <c r="FJR216" s="129"/>
      <c r="FJS216" s="129"/>
      <c r="FJT216" s="129"/>
      <c r="FJU216" s="129"/>
      <c r="FJV216" s="129"/>
      <c r="FJW216" s="129"/>
      <c r="FJX216" s="129"/>
      <c r="FJY216" s="129"/>
      <c r="FJZ216" s="129"/>
      <c r="FKA216" s="129"/>
      <c r="FKB216" s="129"/>
      <c r="FKC216" s="129"/>
      <c r="FKD216" s="129"/>
      <c r="FKE216" s="129"/>
      <c r="FKF216" s="129"/>
      <c r="FKG216" s="129"/>
      <c r="FKH216" s="129"/>
      <c r="FKI216" s="129"/>
      <c r="FKJ216" s="129"/>
      <c r="FKK216" s="129"/>
      <c r="FKL216" s="129"/>
      <c r="FKM216" s="129"/>
      <c r="FKN216" s="129"/>
      <c r="FKO216" s="129"/>
      <c r="FKP216" s="129"/>
      <c r="FKQ216" s="129"/>
      <c r="FKR216" s="129"/>
      <c r="FKS216" s="129"/>
      <c r="FKT216" s="129"/>
      <c r="FKU216" s="129"/>
      <c r="FKV216" s="129"/>
      <c r="FKW216" s="129"/>
      <c r="FKX216" s="129"/>
      <c r="FKY216" s="129"/>
      <c r="FKZ216" s="129"/>
      <c r="FLA216" s="129"/>
      <c r="FLB216" s="129"/>
      <c r="FLC216" s="129"/>
      <c r="FLD216" s="129"/>
      <c r="FLE216" s="129"/>
      <c r="FLF216" s="129"/>
      <c r="FLG216" s="129"/>
      <c r="FLH216" s="129"/>
      <c r="FLI216" s="129"/>
      <c r="FLJ216" s="129"/>
      <c r="FLK216" s="129"/>
      <c r="FLL216" s="129"/>
      <c r="FLM216" s="129"/>
      <c r="FLN216" s="129"/>
      <c r="FLO216" s="129"/>
      <c r="FLP216" s="129"/>
      <c r="FLQ216" s="129"/>
      <c r="FLR216" s="129"/>
      <c r="FLS216" s="129"/>
      <c r="FLT216" s="129"/>
      <c r="FLU216" s="129"/>
      <c r="FLV216" s="129"/>
      <c r="FLW216" s="129"/>
      <c r="FLX216" s="129"/>
      <c r="FLY216" s="129"/>
      <c r="FLZ216" s="129"/>
      <c r="FMA216" s="129"/>
      <c r="FMB216" s="129"/>
      <c r="FMC216" s="129"/>
      <c r="FMD216" s="129"/>
      <c r="FME216" s="129"/>
      <c r="FMF216" s="129"/>
      <c r="FMG216" s="129"/>
      <c r="FMH216" s="129"/>
      <c r="FMI216" s="129"/>
      <c r="FMJ216" s="129"/>
      <c r="FMK216" s="129"/>
      <c r="FML216" s="129"/>
      <c r="FMM216" s="129"/>
      <c r="FMN216" s="129"/>
      <c r="FMO216" s="129"/>
      <c r="FMP216" s="129"/>
      <c r="FMQ216" s="129"/>
      <c r="FMR216" s="129"/>
      <c r="FMS216" s="129"/>
      <c r="FMT216" s="129"/>
      <c r="FMU216" s="129"/>
      <c r="FMV216" s="129"/>
      <c r="FMW216" s="129"/>
      <c r="FMX216" s="129"/>
      <c r="FMY216" s="129"/>
      <c r="FMZ216" s="129"/>
      <c r="FNA216" s="129"/>
      <c r="FNB216" s="129"/>
      <c r="FNC216" s="129"/>
      <c r="FND216" s="129"/>
      <c r="FNE216" s="129"/>
      <c r="FNF216" s="129"/>
      <c r="FNG216" s="129"/>
      <c r="FNH216" s="129"/>
      <c r="FNI216" s="129"/>
      <c r="FNJ216" s="129"/>
      <c r="FNK216" s="129"/>
      <c r="FNL216" s="129"/>
      <c r="FNM216" s="129"/>
      <c r="FNN216" s="129"/>
      <c r="FNO216" s="129"/>
      <c r="FNP216" s="129"/>
      <c r="FNQ216" s="129"/>
      <c r="FNR216" s="129"/>
      <c r="FNS216" s="129"/>
      <c r="FNT216" s="129"/>
      <c r="FNU216" s="129"/>
      <c r="FNV216" s="129"/>
      <c r="FNW216" s="129"/>
      <c r="FNX216" s="129"/>
      <c r="FNY216" s="129"/>
      <c r="FNZ216" s="129"/>
      <c r="FOA216" s="129"/>
      <c r="FOB216" s="129"/>
      <c r="FOC216" s="129"/>
      <c r="FOD216" s="129"/>
      <c r="FOE216" s="129"/>
      <c r="FOF216" s="129"/>
      <c r="FOG216" s="129"/>
      <c r="FOH216" s="129"/>
      <c r="FOI216" s="129"/>
      <c r="FOJ216" s="129"/>
      <c r="FOK216" s="129"/>
      <c r="FOL216" s="129"/>
      <c r="FOM216" s="129"/>
      <c r="FON216" s="129"/>
      <c r="FOO216" s="129"/>
      <c r="FOP216" s="129"/>
      <c r="FOQ216" s="129"/>
      <c r="FOR216" s="129"/>
      <c r="FOS216" s="129"/>
      <c r="FOT216" s="129"/>
      <c r="FOU216" s="129"/>
      <c r="FOV216" s="129"/>
      <c r="FOW216" s="129"/>
      <c r="FOX216" s="129"/>
      <c r="FOY216" s="129"/>
      <c r="FOZ216" s="129"/>
      <c r="FPA216" s="129"/>
      <c r="FPB216" s="129"/>
      <c r="FPC216" s="129"/>
      <c r="FPD216" s="129"/>
      <c r="FPE216" s="129"/>
      <c r="FPF216" s="129"/>
      <c r="FPG216" s="129"/>
      <c r="FPH216" s="129"/>
      <c r="FPI216" s="129"/>
      <c r="FPJ216" s="129"/>
      <c r="FPK216" s="129"/>
      <c r="FPL216" s="129"/>
      <c r="FPM216" s="129"/>
      <c r="FPN216" s="129"/>
      <c r="FPO216" s="129"/>
      <c r="FPP216" s="129"/>
      <c r="FPQ216" s="129"/>
      <c r="FPR216" s="129"/>
      <c r="FPS216" s="129"/>
      <c r="FPT216" s="129"/>
      <c r="FPU216" s="129"/>
      <c r="FPV216" s="129"/>
      <c r="FPW216" s="129"/>
      <c r="FPX216" s="129"/>
      <c r="FPY216" s="129"/>
      <c r="FPZ216" s="129"/>
      <c r="FQA216" s="129"/>
      <c r="FQB216" s="129"/>
      <c r="FQC216" s="129"/>
      <c r="FQD216" s="129"/>
      <c r="FQE216" s="129"/>
      <c r="FQF216" s="129"/>
      <c r="FQG216" s="129"/>
      <c r="FQH216" s="129"/>
      <c r="FQI216" s="129"/>
      <c r="FQJ216" s="129"/>
      <c r="FQK216" s="129"/>
      <c r="FQL216" s="129"/>
      <c r="FQM216" s="129"/>
      <c r="FQN216" s="129"/>
      <c r="FQO216" s="129"/>
      <c r="FQP216" s="129"/>
      <c r="FQQ216" s="129"/>
      <c r="FQR216" s="129"/>
      <c r="FQS216" s="129"/>
      <c r="FQT216" s="129"/>
      <c r="FQU216" s="129"/>
      <c r="FQV216" s="129"/>
      <c r="FQW216" s="129"/>
      <c r="FQX216" s="129"/>
      <c r="FQY216" s="129"/>
      <c r="FQZ216" s="129"/>
      <c r="FRA216" s="129"/>
      <c r="FRB216" s="129"/>
      <c r="FRC216" s="129"/>
      <c r="FRD216" s="129"/>
      <c r="FRE216" s="129"/>
      <c r="FRF216" s="129"/>
      <c r="FRG216" s="129"/>
      <c r="FRH216" s="129"/>
      <c r="FRI216" s="129"/>
      <c r="FRJ216" s="129"/>
      <c r="FRK216" s="129"/>
      <c r="FRL216" s="129"/>
      <c r="FRM216" s="129"/>
      <c r="FRN216" s="129"/>
      <c r="FRO216" s="129"/>
      <c r="FRP216" s="129"/>
      <c r="FRQ216" s="129"/>
      <c r="FRR216" s="129"/>
      <c r="FRS216" s="129"/>
      <c r="FRT216" s="129"/>
      <c r="FRU216" s="129"/>
      <c r="FRV216" s="129"/>
      <c r="FRW216" s="129"/>
      <c r="FRX216" s="129"/>
      <c r="FRY216" s="129"/>
      <c r="FRZ216" s="129"/>
      <c r="FSA216" s="129"/>
      <c r="FSB216" s="129"/>
      <c r="FSC216" s="129"/>
      <c r="FSD216" s="129"/>
      <c r="FSE216" s="129"/>
      <c r="FSF216" s="129"/>
      <c r="FSG216" s="129"/>
      <c r="FSH216" s="129"/>
      <c r="FSI216" s="129"/>
      <c r="FSJ216" s="129"/>
      <c r="FSK216" s="129"/>
      <c r="FSL216" s="129"/>
      <c r="FSM216" s="129"/>
      <c r="FSN216" s="129"/>
      <c r="FSO216" s="129"/>
      <c r="FSP216" s="129"/>
      <c r="FSQ216" s="129"/>
      <c r="FSR216" s="129"/>
      <c r="FSS216" s="129"/>
      <c r="FST216" s="129"/>
      <c r="FSU216" s="129"/>
      <c r="FSV216" s="129"/>
      <c r="FSW216" s="129"/>
      <c r="FSX216" s="129"/>
      <c r="FSY216" s="129"/>
      <c r="FSZ216" s="129"/>
      <c r="FTA216" s="129"/>
      <c r="FTB216" s="129"/>
      <c r="FTC216" s="129"/>
      <c r="FTD216" s="129"/>
      <c r="FTE216" s="129"/>
      <c r="FTF216" s="129"/>
      <c r="FTG216" s="129"/>
      <c r="FTH216" s="129"/>
      <c r="FTI216" s="129"/>
      <c r="FTJ216" s="129"/>
      <c r="FTK216" s="129"/>
      <c r="FTL216" s="129"/>
      <c r="FTM216" s="129"/>
      <c r="FTN216" s="129"/>
      <c r="FTO216" s="129"/>
      <c r="FTP216" s="129"/>
      <c r="FTQ216" s="129"/>
      <c r="FTR216" s="129"/>
      <c r="FTS216" s="129"/>
      <c r="FTT216" s="129"/>
      <c r="FTU216" s="129"/>
      <c r="FTV216" s="129"/>
      <c r="FTW216" s="129"/>
      <c r="FTX216" s="129"/>
      <c r="FTY216" s="129"/>
      <c r="FTZ216" s="129"/>
      <c r="FUA216" s="129"/>
      <c r="FUB216" s="129"/>
      <c r="FUC216" s="129"/>
      <c r="FUD216" s="129"/>
      <c r="FUE216" s="129"/>
      <c r="FUF216" s="129"/>
      <c r="FUG216" s="129"/>
      <c r="FUH216" s="129"/>
      <c r="FUI216" s="129"/>
      <c r="FUJ216" s="129"/>
      <c r="FUK216" s="129"/>
      <c r="FUL216" s="129"/>
      <c r="FUM216" s="129"/>
      <c r="FUN216" s="129"/>
      <c r="FUO216" s="129"/>
      <c r="FUP216" s="129"/>
      <c r="FUQ216" s="129"/>
      <c r="FUR216" s="129"/>
      <c r="FUS216" s="129"/>
      <c r="FUT216" s="129"/>
      <c r="FUU216" s="129"/>
      <c r="FUV216" s="129"/>
      <c r="FUW216" s="129"/>
      <c r="FUX216" s="129"/>
      <c r="FUY216" s="129"/>
      <c r="FUZ216" s="129"/>
      <c r="FVA216" s="129"/>
      <c r="FVB216" s="129"/>
      <c r="FVC216" s="129"/>
      <c r="FVD216" s="129"/>
      <c r="FVE216" s="129"/>
      <c r="FVF216" s="129"/>
      <c r="FVG216" s="129"/>
      <c r="FVH216" s="129"/>
      <c r="FVI216" s="129"/>
      <c r="FVJ216" s="129"/>
      <c r="FVK216" s="129"/>
      <c r="FVL216" s="129"/>
      <c r="FVM216" s="129"/>
      <c r="FVN216" s="129"/>
      <c r="FVO216" s="129"/>
      <c r="FVP216" s="129"/>
      <c r="FVQ216" s="129"/>
      <c r="FVR216" s="129"/>
      <c r="FVS216" s="129"/>
      <c r="FVT216" s="129"/>
      <c r="FVU216" s="129"/>
      <c r="FVV216" s="129"/>
      <c r="FVW216" s="129"/>
      <c r="FVX216" s="129"/>
      <c r="FVY216" s="129"/>
      <c r="FVZ216" s="129"/>
      <c r="FWA216" s="129"/>
      <c r="FWB216" s="129"/>
      <c r="FWC216" s="129"/>
      <c r="FWD216" s="129"/>
      <c r="FWE216" s="129"/>
      <c r="FWF216" s="129"/>
      <c r="FWG216" s="129"/>
      <c r="FWH216" s="129"/>
      <c r="FWI216" s="129"/>
      <c r="FWJ216" s="129"/>
      <c r="FWK216" s="129"/>
      <c r="FWL216" s="129"/>
      <c r="FWM216" s="129"/>
      <c r="FWN216" s="129"/>
      <c r="FWO216" s="129"/>
      <c r="FWP216" s="129"/>
      <c r="FWQ216" s="129"/>
      <c r="FWR216" s="129"/>
      <c r="FWS216" s="129"/>
      <c r="FWT216" s="129"/>
      <c r="FWU216" s="129"/>
      <c r="FWV216" s="129"/>
      <c r="FWW216" s="129"/>
      <c r="FWX216" s="129"/>
      <c r="FWY216" s="129"/>
      <c r="FWZ216" s="129"/>
      <c r="FXA216" s="129"/>
      <c r="FXB216" s="129"/>
      <c r="FXC216" s="129"/>
      <c r="FXD216" s="129"/>
      <c r="FXE216" s="129"/>
      <c r="FXF216" s="129"/>
      <c r="FXG216" s="129"/>
      <c r="FXH216" s="129"/>
      <c r="FXI216" s="129"/>
      <c r="FXJ216" s="129"/>
      <c r="FXK216" s="129"/>
      <c r="FXL216" s="129"/>
      <c r="FXM216" s="129"/>
      <c r="FXN216" s="129"/>
      <c r="FXO216" s="129"/>
      <c r="FXP216" s="129"/>
      <c r="FXQ216" s="129"/>
      <c r="FXR216" s="129"/>
      <c r="FXS216" s="129"/>
      <c r="FXT216" s="129"/>
      <c r="FXU216" s="129"/>
      <c r="FXV216" s="129"/>
      <c r="FXW216" s="129"/>
      <c r="FXX216" s="129"/>
      <c r="FXY216" s="129"/>
      <c r="FXZ216" s="129"/>
      <c r="FYA216" s="129"/>
      <c r="FYB216" s="129"/>
      <c r="FYC216" s="129"/>
      <c r="FYD216" s="129"/>
      <c r="FYE216" s="129"/>
      <c r="FYF216" s="129"/>
      <c r="FYG216" s="129"/>
      <c r="FYH216" s="129"/>
      <c r="FYI216" s="129"/>
      <c r="FYJ216" s="129"/>
      <c r="FYK216" s="129"/>
      <c r="FYL216" s="129"/>
      <c r="FYM216" s="129"/>
      <c r="FYN216" s="129"/>
      <c r="FYO216" s="129"/>
      <c r="FYP216" s="129"/>
      <c r="FYQ216" s="129"/>
      <c r="FYR216" s="129"/>
      <c r="FYS216" s="129"/>
      <c r="FYT216" s="129"/>
      <c r="FYU216" s="129"/>
      <c r="FYV216" s="129"/>
      <c r="FYW216" s="129"/>
      <c r="FYX216" s="129"/>
      <c r="FYY216" s="129"/>
      <c r="FYZ216" s="129"/>
      <c r="FZA216" s="129"/>
      <c r="FZB216" s="129"/>
      <c r="FZC216" s="129"/>
      <c r="FZD216" s="129"/>
      <c r="FZE216" s="129"/>
      <c r="FZF216" s="129"/>
      <c r="FZG216" s="129"/>
      <c r="FZH216" s="129"/>
      <c r="FZI216" s="129"/>
      <c r="FZJ216" s="129"/>
      <c r="FZK216" s="129"/>
      <c r="FZL216" s="129"/>
      <c r="FZM216" s="129"/>
      <c r="FZN216" s="129"/>
      <c r="FZO216" s="129"/>
      <c r="FZP216" s="129"/>
      <c r="FZQ216" s="129"/>
      <c r="FZR216" s="129"/>
      <c r="FZS216" s="129"/>
      <c r="FZT216" s="129"/>
      <c r="FZU216" s="129"/>
      <c r="FZV216" s="129"/>
      <c r="FZW216" s="129"/>
      <c r="FZX216" s="129"/>
      <c r="FZY216" s="129"/>
      <c r="FZZ216" s="129"/>
      <c r="GAA216" s="129"/>
      <c r="GAB216" s="129"/>
      <c r="GAC216" s="129"/>
      <c r="GAD216" s="129"/>
      <c r="GAE216" s="129"/>
      <c r="GAF216" s="129"/>
      <c r="GAG216" s="129"/>
      <c r="GAH216" s="129"/>
      <c r="GAI216" s="129"/>
      <c r="GAJ216" s="129"/>
      <c r="GAK216" s="129"/>
      <c r="GAL216" s="129"/>
      <c r="GAM216" s="129"/>
      <c r="GAN216" s="129"/>
      <c r="GAO216" s="129"/>
      <c r="GAP216" s="129"/>
      <c r="GAQ216" s="129"/>
      <c r="GAR216" s="129"/>
      <c r="GAS216" s="129"/>
      <c r="GAT216" s="129"/>
      <c r="GAU216" s="129"/>
      <c r="GAV216" s="129"/>
      <c r="GAW216" s="129"/>
      <c r="GAX216" s="129"/>
      <c r="GAY216" s="129"/>
      <c r="GAZ216" s="129"/>
      <c r="GBA216" s="129"/>
      <c r="GBB216" s="129"/>
      <c r="GBC216" s="129"/>
      <c r="GBD216" s="129"/>
      <c r="GBE216" s="129"/>
      <c r="GBF216" s="129"/>
      <c r="GBG216" s="129"/>
      <c r="GBH216" s="129"/>
      <c r="GBI216" s="129"/>
      <c r="GBJ216" s="129"/>
      <c r="GBK216" s="129"/>
      <c r="GBL216" s="129"/>
      <c r="GBM216" s="129"/>
      <c r="GBN216" s="129"/>
      <c r="GBO216" s="129"/>
      <c r="GBP216" s="129"/>
      <c r="GBQ216" s="129"/>
      <c r="GBR216" s="129"/>
      <c r="GBS216" s="129"/>
      <c r="GBT216" s="129"/>
      <c r="GBU216" s="129"/>
      <c r="GBV216" s="129"/>
      <c r="GBW216" s="129"/>
      <c r="GBX216" s="129"/>
      <c r="GBY216" s="129"/>
      <c r="GBZ216" s="129"/>
      <c r="GCA216" s="129"/>
      <c r="GCB216" s="129"/>
      <c r="GCC216" s="129"/>
      <c r="GCD216" s="129"/>
      <c r="GCE216" s="129"/>
      <c r="GCF216" s="129"/>
      <c r="GCG216" s="129"/>
      <c r="GCH216" s="129"/>
      <c r="GCI216" s="129"/>
      <c r="GCJ216" s="129"/>
      <c r="GCK216" s="129"/>
      <c r="GCL216" s="129"/>
      <c r="GCM216" s="129"/>
      <c r="GCN216" s="129"/>
      <c r="GCO216" s="129"/>
      <c r="GCP216" s="129"/>
      <c r="GCQ216" s="129"/>
      <c r="GCR216" s="129"/>
      <c r="GCS216" s="129"/>
      <c r="GCT216" s="129"/>
      <c r="GCU216" s="129"/>
      <c r="GCV216" s="129"/>
      <c r="GCW216" s="129"/>
      <c r="GCX216" s="129"/>
      <c r="GCY216" s="129"/>
      <c r="GCZ216" s="129"/>
      <c r="GDA216" s="129"/>
      <c r="GDB216" s="129"/>
      <c r="GDC216" s="129"/>
      <c r="GDD216" s="129"/>
      <c r="GDE216" s="129"/>
      <c r="GDF216" s="129"/>
      <c r="GDG216" s="129"/>
      <c r="GDH216" s="129"/>
      <c r="GDI216" s="129"/>
      <c r="GDJ216" s="129"/>
      <c r="GDK216" s="129"/>
      <c r="GDL216" s="129"/>
      <c r="GDM216" s="129"/>
      <c r="GDN216" s="129"/>
      <c r="GDO216" s="129"/>
      <c r="GDP216" s="129"/>
      <c r="GDQ216" s="129"/>
      <c r="GDR216" s="129"/>
      <c r="GDS216" s="129"/>
      <c r="GDT216" s="129"/>
      <c r="GDU216" s="129"/>
      <c r="GDV216" s="129"/>
      <c r="GDW216" s="129"/>
      <c r="GDX216" s="129"/>
      <c r="GDY216" s="129"/>
      <c r="GDZ216" s="129"/>
      <c r="GEA216" s="129"/>
      <c r="GEB216" s="129"/>
      <c r="GEC216" s="129"/>
      <c r="GED216" s="129"/>
      <c r="GEE216" s="129"/>
      <c r="GEF216" s="129"/>
      <c r="GEG216" s="129"/>
      <c r="GEH216" s="129"/>
      <c r="GEI216" s="129"/>
      <c r="GEJ216" s="129"/>
      <c r="GEK216" s="129"/>
      <c r="GEL216" s="129"/>
      <c r="GEM216" s="129"/>
      <c r="GEN216" s="129"/>
      <c r="GEO216" s="129"/>
      <c r="GEP216" s="129"/>
      <c r="GEQ216" s="129"/>
      <c r="GER216" s="129"/>
      <c r="GES216" s="129"/>
      <c r="GET216" s="129"/>
      <c r="GEU216" s="129"/>
      <c r="GEV216" s="129"/>
      <c r="GEW216" s="129"/>
      <c r="GEX216" s="129"/>
      <c r="GEY216" s="129"/>
      <c r="GEZ216" s="129"/>
      <c r="GFA216" s="129"/>
      <c r="GFB216" s="129"/>
      <c r="GFC216" s="129"/>
      <c r="GFD216" s="129"/>
      <c r="GFE216" s="129"/>
      <c r="GFF216" s="129"/>
      <c r="GFG216" s="129"/>
      <c r="GFH216" s="129"/>
      <c r="GFI216" s="129"/>
      <c r="GFJ216" s="129"/>
      <c r="GFK216" s="129"/>
      <c r="GFL216" s="129"/>
      <c r="GFM216" s="129"/>
      <c r="GFN216" s="129"/>
      <c r="GFO216" s="129"/>
      <c r="GFP216" s="129"/>
      <c r="GFQ216" s="129"/>
      <c r="GFR216" s="129"/>
      <c r="GFS216" s="129"/>
      <c r="GFT216" s="129"/>
      <c r="GFU216" s="129"/>
      <c r="GFV216" s="129"/>
      <c r="GFW216" s="129"/>
      <c r="GFX216" s="129"/>
      <c r="GFY216" s="129"/>
      <c r="GFZ216" s="129"/>
      <c r="GGA216" s="129"/>
      <c r="GGB216" s="129"/>
      <c r="GGC216" s="129"/>
      <c r="GGD216" s="129"/>
      <c r="GGE216" s="129"/>
      <c r="GGF216" s="129"/>
      <c r="GGG216" s="129"/>
      <c r="GGH216" s="129"/>
      <c r="GGI216" s="129"/>
      <c r="GGJ216" s="129"/>
      <c r="GGK216" s="129"/>
      <c r="GGL216" s="129"/>
      <c r="GGM216" s="129"/>
      <c r="GGN216" s="129"/>
      <c r="GGO216" s="129"/>
      <c r="GGP216" s="129"/>
      <c r="GGQ216" s="129"/>
      <c r="GGR216" s="129"/>
      <c r="GGS216" s="129"/>
      <c r="GGT216" s="129"/>
      <c r="GGU216" s="129"/>
      <c r="GGV216" s="129"/>
      <c r="GGW216" s="129"/>
      <c r="GGX216" s="129"/>
      <c r="GGY216" s="129"/>
      <c r="GGZ216" s="129"/>
      <c r="GHA216" s="129"/>
      <c r="GHB216" s="129"/>
      <c r="GHC216" s="129"/>
      <c r="GHD216" s="129"/>
      <c r="GHE216" s="129"/>
      <c r="GHF216" s="129"/>
      <c r="GHG216" s="129"/>
      <c r="GHH216" s="129"/>
      <c r="GHI216" s="129"/>
      <c r="GHJ216" s="129"/>
      <c r="GHK216" s="129"/>
      <c r="GHL216" s="129"/>
      <c r="GHM216" s="129"/>
      <c r="GHN216" s="129"/>
      <c r="GHO216" s="129"/>
      <c r="GHP216" s="129"/>
      <c r="GHQ216" s="129"/>
      <c r="GHR216" s="129"/>
      <c r="GHS216" s="129"/>
      <c r="GHT216" s="129"/>
      <c r="GHU216" s="129"/>
      <c r="GHV216" s="129"/>
      <c r="GHW216" s="129"/>
      <c r="GHX216" s="129"/>
      <c r="GHY216" s="129"/>
      <c r="GHZ216" s="129"/>
      <c r="GIA216" s="129"/>
      <c r="GIB216" s="129"/>
      <c r="GIC216" s="129"/>
      <c r="GID216" s="129"/>
      <c r="GIE216" s="129"/>
      <c r="GIF216" s="129"/>
      <c r="GIG216" s="129"/>
      <c r="GIH216" s="129"/>
      <c r="GII216" s="129"/>
      <c r="GIJ216" s="129"/>
      <c r="GIK216" s="129"/>
      <c r="GIL216" s="129"/>
      <c r="GIM216" s="129"/>
      <c r="GIN216" s="129"/>
      <c r="GIO216" s="129"/>
      <c r="GIP216" s="129"/>
      <c r="GIQ216" s="129"/>
      <c r="GIR216" s="129"/>
      <c r="GIS216" s="129"/>
      <c r="GIT216" s="129"/>
      <c r="GIU216" s="129"/>
      <c r="GIV216" s="129"/>
      <c r="GIW216" s="129"/>
      <c r="GIX216" s="129"/>
      <c r="GIY216" s="129"/>
      <c r="GIZ216" s="129"/>
      <c r="GJA216" s="129"/>
      <c r="GJB216" s="129"/>
      <c r="GJC216" s="129"/>
      <c r="GJD216" s="129"/>
      <c r="GJE216" s="129"/>
      <c r="GJF216" s="129"/>
      <c r="GJG216" s="129"/>
      <c r="GJH216" s="129"/>
      <c r="GJI216" s="129"/>
      <c r="GJJ216" s="129"/>
      <c r="GJK216" s="129"/>
      <c r="GJL216" s="129"/>
      <c r="GJM216" s="129"/>
      <c r="GJN216" s="129"/>
      <c r="GJO216" s="129"/>
      <c r="GJP216" s="129"/>
      <c r="GJQ216" s="129"/>
      <c r="GJR216" s="129"/>
      <c r="GJS216" s="129"/>
      <c r="GJT216" s="129"/>
      <c r="GJU216" s="129"/>
      <c r="GJV216" s="129"/>
      <c r="GJW216" s="129"/>
      <c r="GJX216" s="129"/>
      <c r="GJY216" s="129"/>
      <c r="GJZ216" s="129"/>
      <c r="GKA216" s="129"/>
      <c r="GKB216" s="129"/>
      <c r="GKC216" s="129"/>
      <c r="GKD216" s="129"/>
      <c r="GKE216" s="129"/>
      <c r="GKF216" s="129"/>
      <c r="GKG216" s="129"/>
      <c r="GKH216" s="129"/>
      <c r="GKI216" s="129"/>
      <c r="GKJ216" s="129"/>
      <c r="GKK216" s="129"/>
      <c r="GKL216" s="129"/>
      <c r="GKM216" s="129"/>
      <c r="GKN216" s="129"/>
      <c r="GKO216" s="129"/>
      <c r="GKP216" s="129"/>
      <c r="GKQ216" s="129"/>
      <c r="GKR216" s="129"/>
      <c r="GKS216" s="129"/>
      <c r="GKT216" s="129"/>
      <c r="GKU216" s="129"/>
      <c r="GKV216" s="129"/>
      <c r="GKW216" s="129"/>
      <c r="GKX216" s="129"/>
      <c r="GKY216" s="129"/>
      <c r="GKZ216" s="129"/>
      <c r="GLA216" s="129"/>
      <c r="GLB216" s="129"/>
      <c r="GLC216" s="129"/>
      <c r="GLD216" s="129"/>
      <c r="GLE216" s="129"/>
      <c r="GLF216" s="129"/>
      <c r="GLG216" s="129"/>
      <c r="GLH216" s="129"/>
      <c r="GLI216" s="129"/>
      <c r="GLJ216" s="129"/>
      <c r="GLK216" s="129"/>
      <c r="GLL216" s="129"/>
      <c r="GLM216" s="129"/>
      <c r="GLN216" s="129"/>
      <c r="GLO216" s="129"/>
      <c r="GLP216" s="129"/>
      <c r="GLQ216" s="129"/>
      <c r="GLR216" s="129"/>
      <c r="GLS216" s="129"/>
      <c r="GLT216" s="129"/>
      <c r="GLU216" s="129"/>
      <c r="GLV216" s="129"/>
      <c r="GLW216" s="129"/>
      <c r="GLX216" s="129"/>
      <c r="GLY216" s="129"/>
      <c r="GLZ216" s="129"/>
      <c r="GMA216" s="129"/>
      <c r="GMB216" s="129"/>
      <c r="GMC216" s="129"/>
      <c r="GMD216" s="129"/>
      <c r="GME216" s="129"/>
      <c r="GMF216" s="129"/>
      <c r="GMG216" s="129"/>
      <c r="GMH216" s="129"/>
      <c r="GMI216" s="129"/>
      <c r="GMJ216" s="129"/>
      <c r="GMK216" s="129"/>
      <c r="GML216" s="129"/>
      <c r="GMM216" s="129"/>
      <c r="GMN216" s="129"/>
      <c r="GMO216" s="129"/>
      <c r="GMP216" s="129"/>
      <c r="GMQ216" s="129"/>
      <c r="GMR216" s="129"/>
      <c r="GMS216" s="129"/>
      <c r="GMT216" s="129"/>
      <c r="GMU216" s="129"/>
      <c r="GMV216" s="129"/>
      <c r="GMW216" s="129"/>
      <c r="GMX216" s="129"/>
      <c r="GMY216" s="129"/>
      <c r="GMZ216" s="129"/>
      <c r="GNA216" s="129"/>
      <c r="GNB216" s="129"/>
      <c r="GNC216" s="129"/>
      <c r="GND216" s="129"/>
      <c r="GNE216" s="129"/>
      <c r="GNF216" s="129"/>
      <c r="GNG216" s="129"/>
      <c r="GNH216" s="129"/>
      <c r="GNI216" s="129"/>
      <c r="GNJ216" s="129"/>
      <c r="GNK216" s="129"/>
      <c r="GNL216" s="129"/>
      <c r="GNM216" s="129"/>
      <c r="GNN216" s="129"/>
      <c r="GNO216" s="129"/>
      <c r="GNP216" s="129"/>
      <c r="GNQ216" s="129"/>
      <c r="GNR216" s="129"/>
      <c r="GNS216" s="129"/>
      <c r="GNT216" s="129"/>
      <c r="GNU216" s="129"/>
      <c r="GNV216" s="129"/>
      <c r="GNW216" s="129"/>
      <c r="GNX216" s="129"/>
      <c r="GNY216" s="129"/>
      <c r="GNZ216" s="129"/>
      <c r="GOA216" s="129"/>
      <c r="GOB216" s="129"/>
      <c r="GOC216" s="129"/>
      <c r="GOD216" s="129"/>
      <c r="GOE216" s="129"/>
      <c r="GOF216" s="129"/>
      <c r="GOG216" s="129"/>
      <c r="GOH216" s="129"/>
      <c r="GOI216" s="129"/>
      <c r="GOJ216" s="129"/>
      <c r="GOK216" s="129"/>
      <c r="GOL216" s="129"/>
      <c r="GOM216" s="129"/>
      <c r="GON216" s="129"/>
      <c r="GOO216" s="129"/>
      <c r="GOP216" s="129"/>
      <c r="GOQ216" s="129"/>
      <c r="GOR216" s="129"/>
      <c r="GOS216" s="129"/>
      <c r="GOT216" s="129"/>
      <c r="GOU216" s="129"/>
      <c r="GOV216" s="129"/>
      <c r="GOW216" s="129"/>
      <c r="GOX216" s="129"/>
      <c r="GOY216" s="129"/>
      <c r="GOZ216" s="129"/>
      <c r="GPA216" s="129"/>
      <c r="GPB216" s="129"/>
      <c r="GPC216" s="129"/>
      <c r="GPD216" s="129"/>
      <c r="GPE216" s="129"/>
      <c r="GPF216" s="129"/>
      <c r="GPG216" s="129"/>
      <c r="GPH216" s="129"/>
      <c r="GPI216" s="129"/>
      <c r="GPJ216" s="129"/>
      <c r="GPK216" s="129"/>
      <c r="GPL216" s="129"/>
      <c r="GPM216" s="129"/>
      <c r="GPN216" s="129"/>
      <c r="GPO216" s="129"/>
      <c r="GPP216" s="129"/>
      <c r="GPQ216" s="129"/>
      <c r="GPR216" s="129"/>
      <c r="GPS216" s="129"/>
      <c r="GPT216" s="129"/>
      <c r="GPU216" s="129"/>
      <c r="GPV216" s="129"/>
      <c r="GPW216" s="129"/>
      <c r="GPX216" s="129"/>
      <c r="GPY216" s="129"/>
      <c r="GPZ216" s="129"/>
      <c r="GQA216" s="129"/>
      <c r="GQB216" s="129"/>
      <c r="GQC216" s="129"/>
      <c r="GQD216" s="129"/>
      <c r="GQE216" s="129"/>
      <c r="GQF216" s="129"/>
      <c r="GQG216" s="129"/>
      <c r="GQH216" s="129"/>
      <c r="GQI216" s="129"/>
      <c r="GQJ216" s="129"/>
      <c r="GQK216" s="129"/>
      <c r="GQL216" s="129"/>
      <c r="GQM216" s="129"/>
      <c r="GQN216" s="129"/>
      <c r="GQO216" s="129"/>
      <c r="GQP216" s="129"/>
      <c r="GQQ216" s="129"/>
      <c r="GQR216" s="129"/>
      <c r="GQS216" s="129"/>
      <c r="GQT216" s="129"/>
      <c r="GQU216" s="129"/>
      <c r="GQV216" s="129"/>
      <c r="GQW216" s="129"/>
      <c r="GQX216" s="129"/>
      <c r="GQY216" s="129"/>
      <c r="GQZ216" s="129"/>
      <c r="GRA216" s="129"/>
      <c r="GRB216" s="129"/>
      <c r="GRC216" s="129"/>
      <c r="GRD216" s="129"/>
      <c r="GRE216" s="129"/>
      <c r="GRF216" s="129"/>
      <c r="GRG216" s="129"/>
      <c r="GRH216" s="129"/>
      <c r="GRI216" s="129"/>
      <c r="GRJ216" s="129"/>
      <c r="GRK216" s="129"/>
      <c r="GRL216" s="129"/>
      <c r="GRM216" s="129"/>
      <c r="GRN216" s="129"/>
      <c r="GRO216" s="129"/>
      <c r="GRP216" s="129"/>
      <c r="GRQ216" s="129"/>
      <c r="GRR216" s="129"/>
      <c r="GRS216" s="129"/>
      <c r="GRT216" s="129"/>
      <c r="GRU216" s="129"/>
      <c r="GRV216" s="129"/>
      <c r="GRW216" s="129"/>
      <c r="GRX216" s="129"/>
      <c r="GRY216" s="129"/>
      <c r="GRZ216" s="129"/>
      <c r="GSA216" s="129"/>
      <c r="GSB216" s="129"/>
      <c r="GSC216" s="129"/>
      <c r="GSD216" s="129"/>
      <c r="GSE216" s="129"/>
      <c r="GSF216" s="129"/>
      <c r="GSG216" s="129"/>
      <c r="GSH216" s="129"/>
      <c r="GSI216" s="129"/>
      <c r="GSJ216" s="129"/>
      <c r="GSK216" s="129"/>
      <c r="GSL216" s="129"/>
      <c r="GSM216" s="129"/>
      <c r="GSN216" s="129"/>
      <c r="GSO216" s="129"/>
      <c r="GSP216" s="129"/>
      <c r="GSQ216" s="129"/>
      <c r="GSR216" s="129"/>
      <c r="GSS216" s="129"/>
      <c r="GST216" s="129"/>
      <c r="GSU216" s="129"/>
      <c r="GSV216" s="129"/>
      <c r="GSW216" s="129"/>
      <c r="GSX216" s="129"/>
      <c r="GSY216" s="129"/>
      <c r="GSZ216" s="129"/>
      <c r="GTA216" s="129"/>
      <c r="GTB216" s="129"/>
      <c r="GTC216" s="129"/>
      <c r="GTD216" s="129"/>
      <c r="GTE216" s="129"/>
      <c r="GTF216" s="129"/>
      <c r="GTG216" s="129"/>
      <c r="GTH216" s="129"/>
      <c r="GTI216" s="129"/>
      <c r="GTJ216" s="129"/>
      <c r="GTK216" s="129"/>
      <c r="GTL216" s="129"/>
      <c r="GTM216" s="129"/>
      <c r="GTN216" s="129"/>
      <c r="GTO216" s="129"/>
      <c r="GTP216" s="129"/>
      <c r="GTQ216" s="129"/>
      <c r="GTR216" s="129"/>
      <c r="GTS216" s="129"/>
      <c r="GTT216" s="129"/>
      <c r="GTU216" s="129"/>
      <c r="GTV216" s="129"/>
      <c r="GTW216" s="129"/>
      <c r="GTX216" s="129"/>
      <c r="GTY216" s="129"/>
      <c r="GTZ216" s="129"/>
      <c r="GUA216" s="129"/>
      <c r="GUB216" s="129"/>
      <c r="GUC216" s="129"/>
      <c r="GUD216" s="129"/>
      <c r="GUE216" s="129"/>
      <c r="GUF216" s="129"/>
      <c r="GUG216" s="129"/>
      <c r="GUH216" s="129"/>
      <c r="GUI216" s="129"/>
      <c r="GUJ216" s="129"/>
      <c r="GUK216" s="129"/>
      <c r="GUL216" s="129"/>
      <c r="GUM216" s="129"/>
      <c r="GUN216" s="129"/>
      <c r="GUO216" s="129"/>
      <c r="GUP216" s="129"/>
      <c r="GUQ216" s="129"/>
      <c r="GUR216" s="129"/>
      <c r="GUS216" s="129"/>
      <c r="GUT216" s="129"/>
      <c r="GUU216" s="129"/>
      <c r="GUV216" s="129"/>
      <c r="GUW216" s="129"/>
      <c r="GUX216" s="129"/>
      <c r="GUY216" s="129"/>
      <c r="GUZ216" s="129"/>
      <c r="GVA216" s="129"/>
      <c r="GVB216" s="129"/>
      <c r="GVC216" s="129"/>
      <c r="GVD216" s="129"/>
      <c r="GVE216" s="129"/>
      <c r="GVF216" s="129"/>
      <c r="GVG216" s="129"/>
      <c r="GVH216" s="129"/>
      <c r="GVI216" s="129"/>
      <c r="GVJ216" s="129"/>
      <c r="GVK216" s="129"/>
      <c r="GVL216" s="129"/>
      <c r="GVM216" s="129"/>
      <c r="GVN216" s="129"/>
      <c r="GVO216" s="129"/>
      <c r="GVP216" s="129"/>
      <c r="GVQ216" s="129"/>
      <c r="GVR216" s="129"/>
      <c r="GVS216" s="129"/>
      <c r="GVT216" s="129"/>
      <c r="GVU216" s="129"/>
      <c r="GVV216" s="129"/>
      <c r="GVW216" s="129"/>
      <c r="GVX216" s="129"/>
      <c r="GVY216" s="129"/>
      <c r="GVZ216" s="129"/>
      <c r="GWA216" s="129"/>
      <c r="GWB216" s="129"/>
      <c r="GWC216" s="129"/>
      <c r="GWD216" s="129"/>
      <c r="GWE216" s="129"/>
      <c r="GWF216" s="129"/>
      <c r="GWG216" s="129"/>
      <c r="GWH216" s="129"/>
      <c r="GWI216" s="129"/>
      <c r="GWJ216" s="129"/>
      <c r="GWK216" s="129"/>
      <c r="GWL216" s="129"/>
      <c r="GWM216" s="129"/>
      <c r="GWN216" s="129"/>
      <c r="GWO216" s="129"/>
      <c r="GWP216" s="129"/>
      <c r="GWQ216" s="129"/>
      <c r="GWR216" s="129"/>
      <c r="GWS216" s="129"/>
      <c r="GWT216" s="129"/>
      <c r="GWU216" s="129"/>
      <c r="GWV216" s="129"/>
      <c r="GWW216" s="129"/>
      <c r="GWX216" s="129"/>
      <c r="GWY216" s="129"/>
      <c r="GWZ216" s="129"/>
      <c r="GXA216" s="129"/>
      <c r="GXB216" s="129"/>
      <c r="GXC216" s="129"/>
      <c r="GXD216" s="129"/>
      <c r="GXE216" s="129"/>
      <c r="GXF216" s="129"/>
      <c r="GXG216" s="129"/>
      <c r="GXH216" s="129"/>
      <c r="GXI216" s="129"/>
      <c r="GXJ216" s="129"/>
      <c r="GXK216" s="129"/>
      <c r="GXL216" s="129"/>
      <c r="GXM216" s="129"/>
      <c r="GXN216" s="129"/>
      <c r="GXO216" s="129"/>
      <c r="GXP216" s="129"/>
      <c r="GXQ216" s="129"/>
      <c r="GXR216" s="129"/>
      <c r="GXS216" s="129"/>
      <c r="GXT216" s="129"/>
      <c r="GXU216" s="129"/>
      <c r="GXV216" s="129"/>
      <c r="GXW216" s="129"/>
      <c r="GXX216" s="129"/>
      <c r="GXY216" s="129"/>
      <c r="GXZ216" s="129"/>
      <c r="GYA216" s="129"/>
      <c r="GYB216" s="129"/>
      <c r="GYC216" s="129"/>
      <c r="GYD216" s="129"/>
      <c r="GYE216" s="129"/>
      <c r="GYF216" s="129"/>
      <c r="GYG216" s="129"/>
      <c r="GYH216" s="129"/>
      <c r="GYI216" s="129"/>
      <c r="GYJ216" s="129"/>
      <c r="GYK216" s="129"/>
      <c r="GYL216" s="129"/>
      <c r="GYM216" s="129"/>
      <c r="GYN216" s="129"/>
      <c r="GYO216" s="129"/>
      <c r="GYP216" s="129"/>
      <c r="GYQ216" s="129"/>
      <c r="GYR216" s="129"/>
      <c r="GYS216" s="129"/>
      <c r="GYT216" s="129"/>
      <c r="GYU216" s="129"/>
      <c r="GYV216" s="129"/>
      <c r="GYW216" s="129"/>
      <c r="GYX216" s="129"/>
      <c r="GYY216" s="129"/>
      <c r="GYZ216" s="129"/>
      <c r="GZA216" s="129"/>
      <c r="GZB216" s="129"/>
      <c r="GZC216" s="129"/>
      <c r="GZD216" s="129"/>
      <c r="GZE216" s="129"/>
      <c r="GZF216" s="129"/>
      <c r="GZG216" s="129"/>
      <c r="GZH216" s="129"/>
      <c r="GZI216" s="129"/>
      <c r="GZJ216" s="129"/>
      <c r="GZK216" s="129"/>
      <c r="GZL216" s="129"/>
      <c r="GZM216" s="129"/>
      <c r="GZN216" s="129"/>
      <c r="GZO216" s="129"/>
      <c r="GZP216" s="129"/>
      <c r="GZQ216" s="129"/>
      <c r="GZR216" s="129"/>
      <c r="GZS216" s="129"/>
      <c r="GZT216" s="129"/>
      <c r="GZU216" s="129"/>
      <c r="GZV216" s="129"/>
      <c r="GZW216" s="129"/>
      <c r="GZX216" s="129"/>
      <c r="GZY216" s="129"/>
      <c r="GZZ216" s="129"/>
      <c r="HAA216" s="129"/>
      <c r="HAB216" s="129"/>
      <c r="HAC216" s="129"/>
      <c r="HAD216" s="129"/>
      <c r="HAE216" s="129"/>
      <c r="HAF216" s="129"/>
      <c r="HAG216" s="129"/>
      <c r="HAH216" s="129"/>
      <c r="HAI216" s="129"/>
      <c r="HAJ216" s="129"/>
      <c r="HAK216" s="129"/>
      <c r="HAL216" s="129"/>
      <c r="HAM216" s="129"/>
      <c r="HAN216" s="129"/>
      <c r="HAO216" s="129"/>
      <c r="HAP216" s="129"/>
      <c r="HAQ216" s="129"/>
      <c r="HAR216" s="129"/>
      <c r="HAS216" s="129"/>
      <c r="HAT216" s="129"/>
      <c r="HAU216" s="129"/>
      <c r="HAV216" s="129"/>
      <c r="HAW216" s="129"/>
      <c r="HAX216" s="129"/>
      <c r="HAY216" s="129"/>
      <c r="HAZ216" s="129"/>
      <c r="HBA216" s="129"/>
      <c r="HBB216" s="129"/>
      <c r="HBC216" s="129"/>
      <c r="HBD216" s="129"/>
      <c r="HBE216" s="129"/>
      <c r="HBF216" s="129"/>
      <c r="HBG216" s="129"/>
      <c r="HBH216" s="129"/>
      <c r="HBI216" s="129"/>
      <c r="HBJ216" s="129"/>
      <c r="HBK216" s="129"/>
      <c r="HBL216" s="129"/>
      <c r="HBM216" s="129"/>
      <c r="HBN216" s="129"/>
      <c r="HBO216" s="129"/>
      <c r="HBP216" s="129"/>
      <c r="HBQ216" s="129"/>
      <c r="HBR216" s="129"/>
      <c r="HBS216" s="129"/>
      <c r="HBT216" s="129"/>
      <c r="HBU216" s="129"/>
      <c r="HBV216" s="129"/>
      <c r="HBW216" s="129"/>
      <c r="HBX216" s="129"/>
      <c r="HBY216" s="129"/>
      <c r="HBZ216" s="129"/>
      <c r="HCA216" s="129"/>
      <c r="HCB216" s="129"/>
      <c r="HCC216" s="129"/>
      <c r="HCD216" s="129"/>
      <c r="HCE216" s="129"/>
      <c r="HCF216" s="129"/>
      <c r="HCG216" s="129"/>
      <c r="HCH216" s="129"/>
      <c r="HCI216" s="129"/>
      <c r="HCJ216" s="129"/>
      <c r="HCK216" s="129"/>
      <c r="HCL216" s="129"/>
      <c r="HCM216" s="129"/>
      <c r="HCN216" s="129"/>
      <c r="HCO216" s="129"/>
      <c r="HCP216" s="129"/>
      <c r="HCQ216" s="129"/>
      <c r="HCR216" s="129"/>
      <c r="HCS216" s="129"/>
      <c r="HCT216" s="129"/>
      <c r="HCU216" s="129"/>
      <c r="HCV216" s="129"/>
      <c r="HCW216" s="129"/>
      <c r="HCX216" s="129"/>
      <c r="HCY216" s="129"/>
      <c r="HCZ216" s="129"/>
      <c r="HDA216" s="129"/>
      <c r="HDB216" s="129"/>
      <c r="HDC216" s="129"/>
      <c r="HDD216" s="129"/>
      <c r="HDE216" s="129"/>
      <c r="HDF216" s="129"/>
      <c r="HDG216" s="129"/>
      <c r="HDH216" s="129"/>
      <c r="HDI216" s="129"/>
      <c r="HDJ216" s="129"/>
      <c r="HDK216" s="129"/>
      <c r="HDL216" s="129"/>
      <c r="HDM216" s="129"/>
      <c r="HDN216" s="129"/>
      <c r="HDO216" s="129"/>
      <c r="HDP216" s="129"/>
      <c r="HDQ216" s="129"/>
      <c r="HDR216" s="129"/>
      <c r="HDS216" s="129"/>
      <c r="HDT216" s="129"/>
      <c r="HDU216" s="129"/>
      <c r="HDV216" s="129"/>
      <c r="HDW216" s="129"/>
      <c r="HDX216" s="129"/>
      <c r="HDY216" s="129"/>
      <c r="HDZ216" s="129"/>
      <c r="HEA216" s="129"/>
      <c r="HEB216" s="129"/>
      <c r="HEC216" s="129"/>
      <c r="HED216" s="129"/>
      <c r="HEE216" s="129"/>
      <c r="HEF216" s="129"/>
      <c r="HEG216" s="129"/>
      <c r="HEH216" s="129"/>
      <c r="HEI216" s="129"/>
      <c r="HEJ216" s="129"/>
      <c r="HEK216" s="129"/>
      <c r="HEL216" s="129"/>
      <c r="HEM216" s="129"/>
      <c r="HEN216" s="129"/>
      <c r="HEO216" s="129"/>
      <c r="HEP216" s="129"/>
      <c r="HEQ216" s="129"/>
      <c r="HER216" s="129"/>
      <c r="HES216" s="129"/>
      <c r="HET216" s="129"/>
      <c r="HEU216" s="129"/>
      <c r="HEV216" s="129"/>
      <c r="HEW216" s="129"/>
      <c r="HEX216" s="129"/>
      <c r="HEY216" s="129"/>
      <c r="HEZ216" s="129"/>
      <c r="HFA216" s="129"/>
      <c r="HFB216" s="129"/>
      <c r="HFC216" s="129"/>
      <c r="HFD216" s="129"/>
      <c r="HFE216" s="129"/>
      <c r="HFF216" s="129"/>
      <c r="HFG216" s="129"/>
      <c r="HFH216" s="129"/>
      <c r="HFI216" s="129"/>
      <c r="HFJ216" s="129"/>
      <c r="HFK216" s="129"/>
      <c r="HFL216" s="129"/>
      <c r="HFM216" s="129"/>
      <c r="HFN216" s="129"/>
      <c r="HFO216" s="129"/>
      <c r="HFP216" s="129"/>
      <c r="HFQ216" s="129"/>
      <c r="HFR216" s="129"/>
      <c r="HFS216" s="129"/>
      <c r="HFT216" s="129"/>
      <c r="HFU216" s="129"/>
      <c r="HFV216" s="129"/>
      <c r="HFW216" s="129"/>
      <c r="HFX216" s="129"/>
      <c r="HFY216" s="129"/>
      <c r="HFZ216" s="129"/>
      <c r="HGA216" s="129"/>
      <c r="HGB216" s="129"/>
      <c r="HGC216" s="129"/>
      <c r="HGD216" s="129"/>
      <c r="HGE216" s="129"/>
      <c r="HGF216" s="129"/>
      <c r="HGG216" s="129"/>
      <c r="HGH216" s="129"/>
      <c r="HGI216" s="129"/>
      <c r="HGJ216" s="129"/>
      <c r="HGK216" s="129"/>
      <c r="HGL216" s="129"/>
      <c r="HGM216" s="129"/>
      <c r="HGN216" s="129"/>
      <c r="HGO216" s="129"/>
      <c r="HGP216" s="129"/>
      <c r="HGQ216" s="129"/>
      <c r="HGR216" s="129"/>
      <c r="HGS216" s="129"/>
      <c r="HGT216" s="129"/>
      <c r="HGU216" s="129"/>
      <c r="HGV216" s="129"/>
      <c r="HGW216" s="129"/>
      <c r="HGX216" s="129"/>
      <c r="HGY216" s="129"/>
      <c r="HGZ216" s="129"/>
      <c r="HHA216" s="129"/>
      <c r="HHB216" s="129"/>
      <c r="HHC216" s="129"/>
      <c r="HHD216" s="129"/>
      <c r="HHE216" s="129"/>
      <c r="HHF216" s="129"/>
      <c r="HHG216" s="129"/>
      <c r="HHH216" s="129"/>
      <c r="HHI216" s="129"/>
      <c r="HHJ216" s="129"/>
      <c r="HHK216" s="129"/>
      <c r="HHL216" s="129"/>
      <c r="HHM216" s="129"/>
      <c r="HHN216" s="129"/>
      <c r="HHO216" s="129"/>
      <c r="HHP216" s="129"/>
      <c r="HHQ216" s="129"/>
      <c r="HHR216" s="129"/>
      <c r="HHS216" s="129"/>
      <c r="HHT216" s="129"/>
      <c r="HHU216" s="129"/>
      <c r="HHV216" s="129"/>
      <c r="HHW216" s="129"/>
      <c r="HHX216" s="129"/>
      <c r="HHY216" s="129"/>
      <c r="HHZ216" s="129"/>
      <c r="HIA216" s="129"/>
      <c r="HIB216" s="129"/>
      <c r="HIC216" s="129"/>
      <c r="HID216" s="129"/>
      <c r="HIE216" s="129"/>
      <c r="HIF216" s="129"/>
      <c r="HIG216" s="129"/>
      <c r="HIH216" s="129"/>
      <c r="HII216" s="129"/>
      <c r="HIJ216" s="129"/>
      <c r="HIK216" s="129"/>
      <c r="HIL216" s="129"/>
      <c r="HIM216" s="129"/>
      <c r="HIN216" s="129"/>
      <c r="HIO216" s="129"/>
      <c r="HIP216" s="129"/>
      <c r="HIQ216" s="129"/>
      <c r="HIR216" s="129"/>
      <c r="HIS216" s="129"/>
      <c r="HIT216" s="129"/>
      <c r="HIU216" s="129"/>
      <c r="HIV216" s="129"/>
      <c r="HIW216" s="129"/>
      <c r="HIX216" s="129"/>
      <c r="HIY216" s="129"/>
      <c r="HIZ216" s="129"/>
      <c r="HJA216" s="129"/>
      <c r="HJB216" s="129"/>
      <c r="HJC216" s="129"/>
      <c r="HJD216" s="129"/>
      <c r="HJE216" s="129"/>
      <c r="HJF216" s="129"/>
      <c r="HJG216" s="129"/>
      <c r="HJH216" s="129"/>
      <c r="HJI216" s="129"/>
      <c r="HJJ216" s="129"/>
      <c r="HJK216" s="129"/>
      <c r="HJL216" s="129"/>
      <c r="HJM216" s="129"/>
      <c r="HJN216" s="129"/>
      <c r="HJO216" s="129"/>
      <c r="HJP216" s="129"/>
      <c r="HJQ216" s="129"/>
      <c r="HJR216" s="129"/>
      <c r="HJS216" s="129"/>
      <c r="HJT216" s="129"/>
      <c r="HJU216" s="129"/>
      <c r="HJV216" s="129"/>
      <c r="HJW216" s="129"/>
      <c r="HJX216" s="129"/>
      <c r="HJY216" s="129"/>
      <c r="HJZ216" s="129"/>
      <c r="HKA216" s="129"/>
      <c r="HKB216" s="129"/>
      <c r="HKC216" s="129"/>
      <c r="HKD216" s="129"/>
      <c r="HKE216" s="129"/>
      <c r="HKF216" s="129"/>
      <c r="HKG216" s="129"/>
      <c r="HKH216" s="129"/>
      <c r="HKI216" s="129"/>
      <c r="HKJ216" s="129"/>
      <c r="HKK216" s="129"/>
      <c r="HKL216" s="129"/>
      <c r="HKM216" s="129"/>
      <c r="HKN216" s="129"/>
      <c r="HKO216" s="129"/>
      <c r="HKP216" s="129"/>
      <c r="HKQ216" s="129"/>
      <c r="HKR216" s="129"/>
      <c r="HKS216" s="129"/>
      <c r="HKT216" s="129"/>
      <c r="HKU216" s="129"/>
      <c r="HKV216" s="129"/>
      <c r="HKW216" s="129"/>
      <c r="HKX216" s="129"/>
      <c r="HKY216" s="129"/>
      <c r="HKZ216" s="129"/>
      <c r="HLA216" s="129"/>
      <c r="HLB216" s="129"/>
      <c r="HLC216" s="129"/>
      <c r="HLD216" s="129"/>
      <c r="HLE216" s="129"/>
      <c r="HLF216" s="129"/>
      <c r="HLG216" s="129"/>
      <c r="HLH216" s="129"/>
      <c r="HLI216" s="129"/>
      <c r="HLJ216" s="129"/>
      <c r="HLK216" s="129"/>
      <c r="HLL216" s="129"/>
      <c r="HLM216" s="129"/>
      <c r="HLN216" s="129"/>
      <c r="HLO216" s="129"/>
      <c r="HLP216" s="129"/>
      <c r="HLQ216" s="129"/>
      <c r="HLR216" s="129"/>
      <c r="HLS216" s="129"/>
      <c r="HLT216" s="129"/>
      <c r="HLU216" s="129"/>
      <c r="HLV216" s="129"/>
      <c r="HLW216" s="129"/>
      <c r="HLX216" s="129"/>
      <c r="HLY216" s="129"/>
      <c r="HLZ216" s="129"/>
      <c r="HMA216" s="129"/>
      <c r="HMB216" s="129"/>
      <c r="HMC216" s="129"/>
      <c r="HMD216" s="129"/>
      <c r="HME216" s="129"/>
      <c r="HMF216" s="129"/>
      <c r="HMG216" s="129"/>
      <c r="HMH216" s="129"/>
      <c r="HMI216" s="129"/>
      <c r="HMJ216" s="129"/>
      <c r="HMK216" s="129"/>
      <c r="HML216" s="129"/>
      <c r="HMM216" s="129"/>
      <c r="HMN216" s="129"/>
      <c r="HMO216" s="129"/>
      <c r="HMP216" s="129"/>
      <c r="HMQ216" s="129"/>
      <c r="HMR216" s="129"/>
      <c r="HMS216" s="129"/>
      <c r="HMT216" s="129"/>
      <c r="HMU216" s="129"/>
      <c r="HMV216" s="129"/>
      <c r="HMW216" s="129"/>
      <c r="HMX216" s="129"/>
      <c r="HMY216" s="129"/>
      <c r="HMZ216" s="129"/>
      <c r="HNA216" s="129"/>
      <c r="HNB216" s="129"/>
      <c r="HNC216" s="129"/>
      <c r="HND216" s="129"/>
      <c r="HNE216" s="129"/>
      <c r="HNF216" s="129"/>
      <c r="HNG216" s="129"/>
      <c r="HNH216" s="129"/>
      <c r="HNI216" s="129"/>
      <c r="HNJ216" s="129"/>
      <c r="HNK216" s="129"/>
      <c r="HNL216" s="129"/>
      <c r="HNM216" s="129"/>
      <c r="HNN216" s="129"/>
      <c r="HNO216" s="129"/>
      <c r="HNP216" s="129"/>
      <c r="HNQ216" s="129"/>
      <c r="HNR216" s="129"/>
      <c r="HNS216" s="129"/>
      <c r="HNT216" s="129"/>
      <c r="HNU216" s="129"/>
      <c r="HNV216" s="129"/>
      <c r="HNW216" s="129"/>
      <c r="HNX216" s="129"/>
      <c r="HNY216" s="129"/>
      <c r="HNZ216" s="129"/>
      <c r="HOA216" s="129"/>
      <c r="HOB216" s="129"/>
      <c r="HOC216" s="129"/>
      <c r="HOD216" s="129"/>
      <c r="HOE216" s="129"/>
      <c r="HOF216" s="129"/>
      <c r="HOG216" s="129"/>
      <c r="HOH216" s="129"/>
      <c r="HOI216" s="129"/>
      <c r="HOJ216" s="129"/>
      <c r="HOK216" s="129"/>
      <c r="HOL216" s="129"/>
      <c r="HOM216" s="129"/>
      <c r="HON216" s="129"/>
      <c r="HOO216" s="129"/>
      <c r="HOP216" s="129"/>
      <c r="HOQ216" s="129"/>
      <c r="HOR216" s="129"/>
      <c r="HOS216" s="129"/>
      <c r="HOT216" s="129"/>
      <c r="HOU216" s="129"/>
      <c r="HOV216" s="129"/>
      <c r="HOW216" s="129"/>
      <c r="HOX216" s="129"/>
      <c r="HOY216" s="129"/>
      <c r="HOZ216" s="129"/>
      <c r="HPA216" s="129"/>
      <c r="HPB216" s="129"/>
      <c r="HPC216" s="129"/>
      <c r="HPD216" s="129"/>
      <c r="HPE216" s="129"/>
      <c r="HPF216" s="129"/>
      <c r="HPG216" s="129"/>
      <c r="HPH216" s="129"/>
      <c r="HPI216" s="129"/>
      <c r="HPJ216" s="129"/>
      <c r="HPK216" s="129"/>
      <c r="HPL216" s="129"/>
      <c r="HPM216" s="129"/>
      <c r="HPN216" s="129"/>
      <c r="HPO216" s="129"/>
      <c r="HPP216" s="129"/>
      <c r="HPQ216" s="129"/>
      <c r="HPR216" s="129"/>
      <c r="HPS216" s="129"/>
      <c r="HPT216" s="129"/>
      <c r="HPU216" s="129"/>
      <c r="HPV216" s="129"/>
      <c r="HPW216" s="129"/>
      <c r="HPX216" s="129"/>
      <c r="HPY216" s="129"/>
      <c r="HPZ216" s="129"/>
      <c r="HQA216" s="129"/>
      <c r="HQB216" s="129"/>
      <c r="HQC216" s="129"/>
      <c r="HQD216" s="129"/>
      <c r="HQE216" s="129"/>
      <c r="HQF216" s="129"/>
      <c r="HQG216" s="129"/>
      <c r="HQH216" s="129"/>
      <c r="HQI216" s="129"/>
      <c r="HQJ216" s="129"/>
      <c r="HQK216" s="129"/>
      <c r="HQL216" s="129"/>
      <c r="HQM216" s="129"/>
      <c r="HQN216" s="129"/>
      <c r="HQO216" s="129"/>
      <c r="HQP216" s="129"/>
      <c r="HQQ216" s="129"/>
      <c r="HQR216" s="129"/>
      <c r="HQS216" s="129"/>
      <c r="HQT216" s="129"/>
      <c r="HQU216" s="129"/>
      <c r="HQV216" s="129"/>
      <c r="HQW216" s="129"/>
      <c r="HQX216" s="129"/>
      <c r="HQY216" s="129"/>
      <c r="HQZ216" s="129"/>
      <c r="HRA216" s="129"/>
      <c r="HRB216" s="129"/>
      <c r="HRC216" s="129"/>
      <c r="HRD216" s="129"/>
      <c r="HRE216" s="129"/>
      <c r="HRF216" s="129"/>
      <c r="HRG216" s="129"/>
      <c r="HRH216" s="129"/>
      <c r="HRI216" s="129"/>
      <c r="HRJ216" s="129"/>
      <c r="HRK216" s="129"/>
      <c r="HRL216" s="129"/>
      <c r="HRM216" s="129"/>
      <c r="HRN216" s="129"/>
      <c r="HRO216" s="129"/>
      <c r="HRP216" s="129"/>
      <c r="HRQ216" s="129"/>
      <c r="HRR216" s="129"/>
      <c r="HRS216" s="129"/>
      <c r="HRT216" s="129"/>
      <c r="HRU216" s="129"/>
      <c r="HRV216" s="129"/>
      <c r="HRW216" s="129"/>
      <c r="HRX216" s="129"/>
      <c r="HRY216" s="129"/>
      <c r="HRZ216" s="129"/>
      <c r="HSA216" s="129"/>
      <c r="HSB216" s="129"/>
      <c r="HSC216" s="129"/>
      <c r="HSD216" s="129"/>
      <c r="HSE216" s="129"/>
      <c r="HSF216" s="129"/>
      <c r="HSG216" s="129"/>
      <c r="HSH216" s="129"/>
      <c r="HSI216" s="129"/>
      <c r="HSJ216" s="129"/>
      <c r="HSK216" s="129"/>
      <c r="HSL216" s="129"/>
      <c r="HSM216" s="129"/>
      <c r="HSN216" s="129"/>
      <c r="HSO216" s="129"/>
      <c r="HSP216" s="129"/>
      <c r="HSQ216" s="129"/>
      <c r="HSR216" s="129"/>
      <c r="HSS216" s="129"/>
      <c r="HST216" s="129"/>
      <c r="HSU216" s="129"/>
      <c r="HSV216" s="129"/>
      <c r="HSW216" s="129"/>
      <c r="HSX216" s="129"/>
      <c r="HSY216" s="129"/>
      <c r="HSZ216" s="129"/>
      <c r="HTA216" s="129"/>
      <c r="HTB216" s="129"/>
      <c r="HTC216" s="129"/>
      <c r="HTD216" s="129"/>
      <c r="HTE216" s="129"/>
      <c r="HTF216" s="129"/>
      <c r="HTG216" s="129"/>
      <c r="HTH216" s="129"/>
      <c r="HTI216" s="129"/>
      <c r="HTJ216" s="129"/>
      <c r="HTK216" s="129"/>
      <c r="HTL216" s="129"/>
      <c r="HTM216" s="129"/>
      <c r="HTN216" s="129"/>
      <c r="HTO216" s="129"/>
      <c r="HTP216" s="129"/>
      <c r="HTQ216" s="129"/>
      <c r="HTR216" s="129"/>
      <c r="HTS216" s="129"/>
      <c r="HTT216" s="129"/>
      <c r="HTU216" s="129"/>
      <c r="HTV216" s="129"/>
      <c r="HTW216" s="129"/>
      <c r="HTX216" s="129"/>
      <c r="HTY216" s="129"/>
      <c r="HTZ216" s="129"/>
      <c r="HUA216" s="129"/>
      <c r="HUB216" s="129"/>
      <c r="HUC216" s="129"/>
      <c r="HUD216" s="129"/>
      <c r="HUE216" s="129"/>
      <c r="HUF216" s="129"/>
      <c r="HUG216" s="129"/>
      <c r="HUH216" s="129"/>
      <c r="HUI216" s="129"/>
      <c r="HUJ216" s="129"/>
      <c r="HUK216" s="129"/>
      <c r="HUL216" s="129"/>
      <c r="HUM216" s="129"/>
      <c r="HUN216" s="129"/>
      <c r="HUO216" s="129"/>
      <c r="HUP216" s="129"/>
      <c r="HUQ216" s="129"/>
      <c r="HUR216" s="129"/>
      <c r="HUS216" s="129"/>
      <c r="HUT216" s="129"/>
      <c r="HUU216" s="129"/>
      <c r="HUV216" s="129"/>
      <c r="HUW216" s="129"/>
      <c r="HUX216" s="129"/>
      <c r="HUY216" s="129"/>
      <c r="HUZ216" s="129"/>
      <c r="HVA216" s="129"/>
      <c r="HVB216" s="129"/>
      <c r="HVC216" s="129"/>
      <c r="HVD216" s="129"/>
      <c r="HVE216" s="129"/>
      <c r="HVF216" s="129"/>
      <c r="HVG216" s="129"/>
      <c r="HVH216" s="129"/>
      <c r="HVI216" s="129"/>
      <c r="HVJ216" s="129"/>
      <c r="HVK216" s="129"/>
      <c r="HVL216" s="129"/>
      <c r="HVM216" s="129"/>
      <c r="HVN216" s="129"/>
      <c r="HVO216" s="129"/>
      <c r="HVP216" s="129"/>
      <c r="HVQ216" s="129"/>
      <c r="HVR216" s="129"/>
      <c r="HVS216" s="129"/>
      <c r="HVT216" s="129"/>
      <c r="HVU216" s="129"/>
      <c r="HVV216" s="129"/>
      <c r="HVW216" s="129"/>
      <c r="HVX216" s="129"/>
      <c r="HVY216" s="129"/>
      <c r="HVZ216" s="129"/>
      <c r="HWA216" s="129"/>
      <c r="HWB216" s="129"/>
      <c r="HWC216" s="129"/>
      <c r="HWD216" s="129"/>
      <c r="HWE216" s="129"/>
      <c r="HWF216" s="129"/>
      <c r="HWG216" s="129"/>
      <c r="HWH216" s="129"/>
      <c r="HWI216" s="129"/>
      <c r="HWJ216" s="129"/>
      <c r="HWK216" s="129"/>
      <c r="HWL216" s="129"/>
      <c r="HWM216" s="129"/>
      <c r="HWN216" s="129"/>
      <c r="HWO216" s="129"/>
      <c r="HWP216" s="129"/>
      <c r="HWQ216" s="129"/>
      <c r="HWR216" s="129"/>
      <c r="HWS216" s="129"/>
      <c r="HWT216" s="129"/>
      <c r="HWU216" s="129"/>
      <c r="HWV216" s="129"/>
      <c r="HWW216" s="129"/>
      <c r="HWX216" s="129"/>
      <c r="HWY216" s="129"/>
      <c r="HWZ216" s="129"/>
      <c r="HXA216" s="129"/>
      <c r="HXB216" s="129"/>
      <c r="HXC216" s="129"/>
      <c r="HXD216" s="129"/>
      <c r="HXE216" s="129"/>
      <c r="HXF216" s="129"/>
      <c r="HXG216" s="129"/>
      <c r="HXH216" s="129"/>
      <c r="HXI216" s="129"/>
      <c r="HXJ216" s="129"/>
      <c r="HXK216" s="129"/>
      <c r="HXL216" s="129"/>
      <c r="HXM216" s="129"/>
      <c r="HXN216" s="129"/>
      <c r="HXO216" s="129"/>
      <c r="HXP216" s="129"/>
      <c r="HXQ216" s="129"/>
      <c r="HXR216" s="129"/>
      <c r="HXS216" s="129"/>
      <c r="HXT216" s="129"/>
      <c r="HXU216" s="129"/>
      <c r="HXV216" s="129"/>
      <c r="HXW216" s="129"/>
      <c r="HXX216" s="129"/>
      <c r="HXY216" s="129"/>
      <c r="HXZ216" s="129"/>
      <c r="HYA216" s="129"/>
      <c r="HYB216" s="129"/>
      <c r="HYC216" s="129"/>
      <c r="HYD216" s="129"/>
      <c r="HYE216" s="129"/>
      <c r="HYF216" s="129"/>
      <c r="HYG216" s="129"/>
      <c r="HYH216" s="129"/>
      <c r="HYI216" s="129"/>
      <c r="HYJ216" s="129"/>
      <c r="HYK216" s="129"/>
      <c r="HYL216" s="129"/>
      <c r="HYM216" s="129"/>
      <c r="HYN216" s="129"/>
      <c r="HYO216" s="129"/>
      <c r="HYP216" s="129"/>
      <c r="HYQ216" s="129"/>
      <c r="HYR216" s="129"/>
      <c r="HYS216" s="129"/>
      <c r="HYT216" s="129"/>
      <c r="HYU216" s="129"/>
      <c r="HYV216" s="129"/>
      <c r="HYW216" s="129"/>
      <c r="HYX216" s="129"/>
      <c r="HYY216" s="129"/>
      <c r="HYZ216" s="129"/>
      <c r="HZA216" s="129"/>
      <c r="HZB216" s="129"/>
      <c r="HZC216" s="129"/>
      <c r="HZD216" s="129"/>
      <c r="HZE216" s="129"/>
      <c r="HZF216" s="129"/>
      <c r="HZG216" s="129"/>
      <c r="HZH216" s="129"/>
      <c r="HZI216" s="129"/>
      <c r="HZJ216" s="129"/>
      <c r="HZK216" s="129"/>
      <c r="HZL216" s="129"/>
      <c r="HZM216" s="129"/>
      <c r="HZN216" s="129"/>
      <c r="HZO216" s="129"/>
      <c r="HZP216" s="129"/>
      <c r="HZQ216" s="129"/>
      <c r="HZR216" s="129"/>
      <c r="HZS216" s="129"/>
      <c r="HZT216" s="129"/>
      <c r="HZU216" s="129"/>
      <c r="HZV216" s="129"/>
      <c r="HZW216" s="129"/>
      <c r="HZX216" s="129"/>
      <c r="HZY216" s="129"/>
      <c r="HZZ216" s="129"/>
      <c r="IAA216" s="129"/>
      <c r="IAB216" s="129"/>
      <c r="IAC216" s="129"/>
      <c r="IAD216" s="129"/>
      <c r="IAE216" s="129"/>
      <c r="IAF216" s="129"/>
      <c r="IAG216" s="129"/>
      <c r="IAH216" s="129"/>
      <c r="IAI216" s="129"/>
      <c r="IAJ216" s="129"/>
      <c r="IAK216" s="129"/>
      <c r="IAL216" s="129"/>
      <c r="IAM216" s="129"/>
      <c r="IAN216" s="129"/>
      <c r="IAO216" s="129"/>
      <c r="IAP216" s="129"/>
      <c r="IAQ216" s="129"/>
      <c r="IAR216" s="129"/>
      <c r="IAS216" s="129"/>
      <c r="IAT216" s="129"/>
      <c r="IAU216" s="129"/>
      <c r="IAV216" s="129"/>
      <c r="IAW216" s="129"/>
      <c r="IAX216" s="129"/>
      <c r="IAY216" s="129"/>
      <c r="IAZ216" s="129"/>
      <c r="IBA216" s="129"/>
      <c r="IBB216" s="129"/>
      <c r="IBC216" s="129"/>
      <c r="IBD216" s="129"/>
      <c r="IBE216" s="129"/>
      <c r="IBF216" s="129"/>
      <c r="IBG216" s="129"/>
      <c r="IBH216" s="129"/>
      <c r="IBI216" s="129"/>
      <c r="IBJ216" s="129"/>
      <c r="IBK216" s="129"/>
      <c r="IBL216" s="129"/>
      <c r="IBM216" s="129"/>
      <c r="IBN216" s="129"/>
      <c r="IBO216" s="129"/>
      <c r="IBP216" s="129"/>
      <c r="IBQ216" s="129"/>
      <c r="IBR216" s="129"/>
      <c r="IBS216" s="129"/>
      <c r="IBT216" s="129"/>
      <c r="IBU216" s="129"/>
      <c r="IBV216" s="129"/>
      <c r="IBW216" s="129"/>
      <c r="IBX216" s="129"/>
      <c r="IBY216" s="129"/>
      <c r="IBZ216" s="129"/>
      <c r="ICA216" s="129"/>
      <c r="ICB216" s="129"/>
      <c r="ICC216" s="129"/>
      <c r="ICD216" s="129"/>
      <c r="ICE216" s="129"/>
      <c r="ICF216" s="129"/>
      <c r="ICG216" s="129"/>
      <c r="ICH216" s="129"/>
      <c r="ICI216" s="129"/>
      <c r="ICJ216" s="129"/>
      <c r="ICK216" s="129"/>
      <c r="ICL216" s="129"/>
      <c r="ICM216" s="129"/>
      <c r="ICN216" s="129"/>
      <c r="ICO216" s="129"/>
      <c r="ICP216" s="129"/>
      <c r="ICQ216" s="129"/>
      <c r="ICR216" s="129"/>
      <c r="ICS216" s="129"/>
      <c r="ICT216" s="129"/>
      <c r="ICU216" s="129"/>
      <c r="ICV216" s="129"/>
      <c r="ICW216" s="129"/>
      <c r="ICX216" s="129"/>
      <c r="ICY216" s="129"/>
      <c r="ICZ216" s="129"/>
      <c r="IDA216" s="129"/>
      <c r="IDB216" s="129"/>
      <c r="IDC216" s="129"/>
      <c r="IDD216" s="129"/>
      <c r="IDE216" s="129"/>
      <c r="IDF216" s="129"/>
      <c r="IDG216" s="129"/>
      <c r="IDH216" s="129"/>
      <c r="IDI216" s="129"/>
      <c r="IDJ216" s="129"/>
      <c r="IDK216" s="129"/>
      <c r="IDL216" s="129"/>
      <c r="IDM216" s="129"/>
      <c r="IDN216" s="129"/>
      <c r="IDO216" s="129"/>
      <c r="IDP216" s="129"/>
      <c r="IDQ216" s="129"/>
      <c r="IDR216" s="129"/>
      <c r="IDS216" s="129"/>
      <c r="IDT216" s="129"/>
      <c r="IDU216" s="129"/>
      <c r="IDV216" s="129"/>
      <c r="IDW216" s="129"/>
      <c r="IDX216" s="129"/>
      <c r="IDY216" s="129"/>
      <c r="IDZ216" s="129"/>
      <c r="IEA216" s="129"/>
      <c r="IEB216" s="129"/>
      <c r="IEC216" s="129"/>
      <c r="IED216" s="129"/>
      <c r="IEE216" s="129"/>
      <c r="IEF216" s="129"/>
      <c r="IEG216" s="129"/>
      <c r="IEH216" s="129"/>
      <c r="IEI216" s="129"/>
      <c r="IEJ216" s="129"/>
      <c r="IEK216" s="129"/>
      <c r="IEL216" s="129"/>
      <c r="IEM216" s="129"/>
      <c r="IEN216" s="129"/>
      <c r="IEO216" s="129"/>
      <c r="IEP216" s="129"/>
      <c r="IEQ216" s="129"/>
      <c r="IER216" s="129"/>
      <c r="IES216" s="129"/>
      <c r="IET216" s="129"/>
      <c r="IEU216" s="129"/>
      <c r="IEV216" s="129"/>
      <c r="IEW216" s="129"/>
      <c r="IEX216" s="129"/>
      <c r="IEY216" s="129"/>
      <c r="IEZ216" s="129"/>
      <c r="IFA216" s="129"/>
      <c r="IFB216" s="129"/>
      <c r="IFC216" s="129"/>
      <c r="IFD216" s="129"/>
      <c r="IFE216" s="129"/>
      <c r="IFF216" s="129"/>
      <c r="IFG216" s="129"/>
      <c r="IFH216" s="129"/>
      <c r="IFI216" s="129"/>
      <c r="IFJ216" s="129"/>
      <c r="IFK216" s="129"/>
      <c r="IFL216" s="129"/>
      <c r="IFM216" s="129"/>
      <c r="IFN216" s="129"/>
      <c r="IFO216" s="129"/>
      <c r="IFP216" s="129"/>
      <c r="IFQ216" s="129"/>
      <c r="IFR216" s="129"/>
      <c r="IFS216" s="129"/>
      <c r="IFT216" s="129"/>
      <c r="IFU216" s="129"/>
      <c r="IFV216" s="129"/>
      <c r="IFW216" s="129"/>
      <c r="IFX216" s="129"/>
      <c r="IFY216" s="129"/>
      <c r="IFZ216" s="129"/>
      <c r="IGA216" s="129"/>
      <c r="IGB216" s="129"/>
      <c r="IGC216" s="129"/>
      <c r="IGD216" s="129"/>
      <c r="IGE216" s="129"/>
      <c r="IGF216" s="129"/>
      <c r="IGG216" s="129"/>
      <c r="IGH216" s="129"/>
      <c r="IGI216" s="129"/>
      <c r="IGJ216" s="129"/>
      <c r="IGK216" s="129"/>
      <c r="IGL216" s="129"/>
      <c r="IGM216" s="129"/>
      <c r="IGN216" s="129"/>
      <c r="IGO216" s="129"/>
      <c r="IGP216" s="129"/>
      <c r="IGQ216" s="129"/>
      <c r="IGR216" s="129"/>
      <c r="IGS216" s="129"/>
      <c r="IGT216" s="129"/>
      <c r="IGU216" s="129"/>
      <c r="IGV216" s="129"/>
      <c r="IGW216" s="129"/>
      <c r="IGX216" s="129"/>
      <c r="IGY216" s="129"/>
      <c r="IGZ216" s="129"/>
      <c r="IHA216" s="129"/>
      <c r="IHB216" s="129"/>
      <c r="IHC216" s="129"/>
      <c r="IHD216" s="129"/>
      <c r="IHE216" s="129"/>
      <c r="IHF216" s="129"/>
      <c r="IHG216" s="129"/>
      <c r="IHH216" s="129"/>
      <c r="IHI216" s="129"/>
      <c r="IHJ216" s="129"/>
      <c r="IHK216" s="129"/>
      <c r="IHL216" s="129"/>
      <c r="IHM216" s="129"/>
      <c r="IHN216" s="129"/>
      <c r="IHO216" s="129"/>
      <c r="IHP216" s="129"/>
      <c r="IHQ216" s="129"/>
      <c r="IHR216" s="129"/>
      <c r="IHS216" s="129"/>
      <c r="IHT216" s="129"/>
      <c r="IHU216" s="129"/>
      <c r="IHV216" s="129"/>
      <c r="IHW216" s="129"/>
      <c r="IHX216" s="129"/>
      <c r="IHY216" s="129"/>
      <c r="IHZ216" s="129"/>
      <c r="IIA216" s="129"/>
      <c r="IIB216" s="129"/>
      <c r="IIC216" s="129"/>
      <c r="IID216" s="129"/>
      <c r="IIE216" s="129"/>
      <c r="IIF216" s="129"/>
      <c r="IIG216" s="129"/>
      <c r="IIH216" s="129"/>
      <c r="III216" s="129"/>
      <c r="IIJ216" s="129"/>
      <c r="IIK216" s="129"/>
      <c r="IIL216" s="129"/>
      <c r="IIM216" s="129"/>
      <c r="IIN216" s="129"/>
      <c r="IIO216" s="129"/>
      <c r="IIP216" s="129"/>
      <c r="IIQ216" s="129"/>
      <c r="IIR216" s="129"/>
      <c r="IIS216" s="129"/>
      <c r="IIT216" s="129"/>
      <c r="IIU216" s="129"/>
      <c r="IIV216" s="129"/>
      <c r="IIW216" s="129"/>
      <c r="IIX216" s="129"/>
      <c r="IIY216" s="129"/>
      <c r="IIZ216" s="129"/>
      <c r="IJA216" s="129"/>
      <c r="IJB216" s="129"/>
      <c r="IJC216" s="129"/>
      <c r="IJD216" s="129"/>
      <c r="IJE216" s="129"/>
      <c r="IJF216" s="129"/>
      <c r="IJG216" s="129"/>
      <c r="IJH216" s="129"/>
      <c r="IJI216" s="129"/>
      <c r="IJJ216" s="129"/>
      <c r="IJK216" s="129"/>
      <c r="IJL216" s="129"/>
      <c r="IJM216" s="129"/>
      <c r="IJN216" s="129"/>
      <c r="IJO216" s="129"/>
      <c r="IJP216" s="129"/>
      <c r="IJQ216" s="129"/>
      <c r="IJR216" s="129"/>
      <c r="IJS216" s="129"/>
      <c r="IJT216" s="129"/>
      <c r="IJU216" s="129"/>
      <c r="IJV216" s="129"/>
      <c r="IJW216" s="129"/>
      <c r="IJX216" s="129"/>
      <c r="IJY216" s="129"/>
      <c r="IJZ216" s="129"/>
      <c r="IKA216" s="129"/>
      <c r="IKB216" s="129"/>
      <c r="IKC216" s="129"/>
      <c r="IKD216" s="129"/>
      <c r="IKE216" s="129"/>
      <c r="IKF216" s="129"/>
      <c r="IKG216" s="129"/>
      <c r="IKH216" s="129"/>
      <c r="IKI216" s="129"/>
      <c r="IKJ216" s="129"/>
      <c r="IKK216" s="129"/>
      <c r="IKL216" s="129"/>
      <c r="IKM216" s="129"/>
      <c r="IKN216" s="129"/>
      <c r="IKO216" s="129"/>
      <c r="IKP216" s="129"/>
      <c r="IKQ216" s="129"/>
      <c r="IKR216" s="129"/>
      <c r="IKS216" s="129"/>
      <c r="IKT216" s="129"/>
      <c r="IKU216" s="129"/>
      <c r="IKV216" s="129"/>
      <c r="IKW216" s="129"/>
      <c r="IKX216" s="129"/>
      <c r="IKY216" s="129"/>
      <c r="IKZ216" s="129"/>
      <c r="ILA216" s="129"/>
      <c r="ILB216" s="129"/>
      <c r="ILC216" s="129"/>
      <c r="ILD216" s="129"/>
      <c r="ILE216" s="129"/>
      <c r="ILF216" s="129"/>
      <c r="ILG216" s="129"/>
      <c r="ILH216" s="129"/>
      <c r="ILI216" s="129"/>
      <c r="ILJ216" s="129"/>
      <c r="ILK216" s="129"/>
      <c r="ILL216" s="129"/>
      <c r="ILM216" s="129"/>
      <c r="ILN216" s="129"/>
      <c r="ILO216" s="129"/>
      <c r="ILP216" s="129"/>
      <c r="ILQ216" s="129"/>
      <c r="ILR216" s="129"/>
      <c r="ILS216" s="129"/>
      <c r="ILT216" s="129"/>
      <c r="ILU216" s="129"/>
      <c r="ILV216" s="129"/>
      <c r="ILW216" s="129"/>
      <c r="ILX216" s="129"/>
      <c r="ILY216" s="129"/>
      <c r="ILZ216" s="129"/>
      <c r="IMA216" s="129"/>
      <c r="IMB216" s="129"/>
      <c r="IMC216" s="129"/>
      <c r="IMD216" s="129"/>
      <c r="IME216" s="129"/>
      <c r="IMF216" s="129"/>
      <c r="IMG216" s="129"/>
      <c r="IMH216" s="129"/>
      <c r="IMI216" s="129"/>
      <c r="IMJ216" s="129"/>
      <c r="IMK216" s="129"/>
      <c r="IML216" s="129"/>
      <c r="IMM216" s="129"/>
      <c r="IMN216" s="129"/>
      <c r="IMO216" s="129"/>
      <c r="IMP216" s="129"/>
      <c r="IMQ216" s="129"/>
      <c r="IMR216" s="129"/>
      <c r="IMS216" s="129"/>
      <c r="IMT216" s="129"/>
      <c r="IMU216" s="129"/>
      <c r="IMV216" s="129"/>
      <c r="IMW216" s="129"/>
      <c r="IMX216" s="129"/>
      <c r="IMY216" s="129"/>
      <c r="IMZ216" s="129"/>
      <c r="INA216" s="129"/>
      <c r="INB216" s="129"/>
      <c r="INC216" s="129"/>
      <c r="IND216" s="129"/>
      <c r="INE216" s="129"/>
      <c r="INF216" s="129"/>
      <c r="ING216" s="129"/>
      <c r="INH216" s="129"/>
      <c r="INI216" s="129"/>
      <c r="INJ216" s="129"/>
      <c r="INK216" s="129"/>
      <c r="INL216" s="129"/>
      <c r="INM216" s="129"/>
      <c r="INN216" s="129"/>
      <c r="INO216" s="129"/>
      <c r="INP216" s="129"/>
      <c r="INQ216" s="129"/>
      <c r="INR216" s="129"/>
      <c r="INS216" s="129"/>
      <c r="INT216" s="129"/>
      <c r="INU216" s="129"/>
      <c r="INV216" s="129"/>
      <c r="INW216" s="129"/>
      <c r="INX216" s="129"/>
      <c r="INY216" s="129"/>
      <c r="INZ216" s="129"/>
      <c r="IOA216" s="129"/>
      <c r="IOB216" s="129"/>
      <c r="IOC216" s="129"/>
      <c r="IOD216" s="129"/>
      <c r="IOE216" s="129"/>
      <c r="IOF216" s="129"/>
      <c r="IOG216" s="129"/>
      <c r="IOH216" s="129"/>
      <c r="IOI216" s="129"/>
      <c r="IOJ216" s="129"/>
      <c r="IOK216" s="129"/>
      <c r="IOL216" s="129"/>
      <c r="IOM216" s="129"/>
      <c r="ION216" s="129"/>
      <c r="IOO216" s="129"/>
      <c r="IOP216" s="129"/>
      <c r="IOQ216" s="129"/>
      <c r="IOR216" s="129"/>
      <c r="IOS216" s="129"/>
      <c r="IOT216" s="129"/>
      <c r="IOU216" s="129"/>
      <c r="IOV216" s="129"/>
      <c r="IOW216" s="129"/>
      <c r="IOX216" s="129"/>
      <c r="IOY216" s="129"/>
      <c r="IOZ216" s="129"/>
      <c r="IPA216" s="129"/>
      <c r="IPB216" s="129"/>
      <c r="IPC216" s="129"/>
      <c r="IPD216" s="129"/>
      <c r="IPE216" s="129"/>
      <c r="IPF216" s="129"/>
      <c r="IPG216" s="129"/>
      <c r="IPH216" s="129"/>
      <c r="IPI216" s="129"/>
      <c r="IPJ216" s="129"/>
      <c r="IPK216" s="129"/>
      <c r="IPL216" s="129"/>
      <c r="IPM216" s="129"/>
      <c r="IPN216" s="129"/>
      <c r="IPO216" s="129"/>
      <c r="IPP216" s="129"/>
      <c r="IPQ216" s="129"/>
      <c r="IPR216" s="129"/>
      <c r="IPS216" s="129"/>
      <c r="IPT216" s="129"/>
      <c r="IPU216" s="129"/>
      <c r="IPV216" s="129"/>
      <c r="IPW216" s="129"/>
      <c r="IPX216" s="129"/>
      <c r="IPY216" s="129"/>
      <c r="IPZ216" s="129"/>
      <c r="IQA216" s="129"/>
      <c r="IQB216" s="129"/>
      <c r="IQC216" s="129"/>
      <c r="IQD216" s="129"/>
      <c r="IQE216" s="129"/>
      <c r="IQF216" s="129"/>
      <c r="IQG216" s="129"/>
      <c r="IQH216" s="129"/>
      <c r="IQI216" s="129"/>
      <c r="IQJ216" s="129"/>
      <c r="IQK216" s="129"/>
      <c r="IQL216" s="129"/>
      <c r="IQM216" s="129"/>
      <c r="IQN216" s="129"/>
      <c r="IQO216" s="129"/>
      <c r="IQP216" s="129"/>
      <c r="IQQ216" s="129"/>
      <c r="IQR216" s="129"/>
      <c r="IQS216" s="129"/>
      <c r="IQT216" s="129"/>
      <c r="IQU216" s="129"/>
      <c r="IQV216" s="129"/>
      <c r="IQW216" s="129"/>
      <c r="IQX216" s="129"/>
      <c r="IQY216" s="129"/>
      <c r="IQZ216" s="129"/>
      <c r="IRA216" s="129"/>
      <c r="IRB216" s="129"/>
      <c r="IRC216" s="129"/>
      <c r="IRD216" s="129"/>
      <c r="IRE216" s="129"/>
      <c r="IRF216" s="129"/>
      <c r="IRG216" s="129"/>
      <c r="IRH216" s="129"/>
      <c r="IRI216" s="129"/>
      <c r="IRJ216" s="129"/>
      <c r="IRK216" s="129"/>
      <c r="IRL216" s="129"/>
      <c r="IRM216" s="129"/>
      <c r="IRN216" s="129"/>
      <c r="IRO216" s="129"/>
      <c r="IRP216" s="129"/>
      <c r="IRQ216" s="129"/>
      <c r="IRR216" s="129"/>
      <c r="IRS216" s="129"/>
      <c r="IRT216" s="129"/>
      <c r="IRU216" s="129"/>
      <c r="IRV216" s="129"/>
      <c r="IRW216" s="129"/>
      <c r="IRX216" s="129"/>
      <c r="IRY216" s="129"/>
      <c r="IRZ216" s="129"/>
      <c r="ISA216" s="129"/>
      <c r="ISB216" s="129"/>
      <c r="ISC216" s="129"/>
      <c r="ISD216" s="129"/>
      <c r="ISE216" s="129"/>
      <c r="ISF216" s="129"/>
      <c r="ISG216" s="129"/>
      <c r="ISH216" s="129"/>
      <c r="ISI216" s="129"/>
      <c r="ISJ216" s="129"/>
      <c r="ISK216" s="129"/>
      <c r="ISL216" s="129"/>
      <c r="ISM216" s="129"/>
      <c r="ISN216" s="129"/>
      <c r="ISO216" s="129"/>
      <c r="ISP216" s="129"/>
      <c r="ISQ216" s="129"/>
      <c r="ISR216" s="129"/>
      <c r="ISS216" s="129"/>
      <c r="IST216" s="129"/>
      <c r="ISU216" s="129"/>
      <c r="ISV216" s="129"/>
      <c r="ISW216" s="129"/>
      <c r="ISX216" s="129"/>
      <c r="ISY216" s="129"/>
      <c r="ISZ216" s="129"/>
      <c r="ITA216" s="129"/>
      <c r="ITB216" s="129"/>
      <c r="ITC216" s="129"/>
      <c r="ITD216" s="129"/>
      <c r="ITE216" s="129"/>
      <c r="ITF216" s="129"/>
      <c r="ITG216" s="129"/>
      <c r="ITH216" s="129"/>
      <c r="ITI216" s="129"/>
      <c r="ITJ216" s="129"/>
      <c r="ITK216" s="129"/>
      <c r="ITL216" s="129"/>
      <c r="ITM216" s="129"/>
      <c r="ITN216" s="129"/>
      <c r="ITO216" s="129"/>
      <c r="ITP216" s="129"/>
      <c r="ITQ216" s="129"/>
      <c r="ITR216" s="129"/>
      <c r="ITS216" s="129"/>
      <c r="ITT216" s="129"/>
      <c r="ITU216" s="129"/>
      <c r="ITV216" s="129"/>
      <c r="ITW216" s="129"/>
      <c r="ITX216" s="129"/>
      <c r="ITY216" s="129"/>
      <c r="ITZ216" s="129"/>
      <c r="IUA216" s="129"/>
      <c r="IUB216" s="129"/>
      <c r="IUC216" s="129"/>
      <c r="IUD216" s="129"/>
      <c r="IUE216" s="129"/>
      <c r="IUF216" s="129"/>
      <c r="IUG216" s="129"/>
      <c r="IUH216" s="129"/>
      <c r="IUI216" s="129"/>
      <c r="IUJ216" s="129"/>
      <c r="IUK216" s="129"/>
      <c r="IUL216" s="129"/>
      <c r="IUM216" s="129"/>
      <c r="IUN216" s="129"/>
      <c r="IUO216" s="129"/>
      <c r="IUP216" s="129"/>
      <c r="IUQ216" s="129"/>
      <c r="IUR216" s="129"/>
      <c r="IUS216" s="129"/>
      <c r="IUT216" s="129"/>
      <c r="IUU216" s="129"/>
      <c r="IUV216" s="129"/>
      <c r="IUW216" s="129"/>
      <c r="IUX216" s="129"/>
      <c r="IUY216" s="129"/>
      <c r="IUZ216" s="129"/>
      <c r="IVA216" s="129"/>
      <c r="IVB216" s="129"/>
      <c r="IVC216" s="129"/>
      <c r="IVD216" s="129"/>
      <c r="IVE216" s="129"/>
      <c r="IVF216" s="129"/>
      <c r="IVG216" s="129"/>
      <c r="IVH216" s="129"/>
      <c r="IVI216" s="129"/>
      <c r="IVJ216" s="129"/>
      <c r="IVK216" s="129"/>
      <c r="IVL216" s="129"/>
      <c r="IVM216" s="129"/>
      <c r="IVN216" s="129"/>
      <c r="IVO216" s="129"/>
      <c r="IVP216" s="129"/>
      <c r="IVQ216" s="129"/>
      <c r="IVR216" s="129"/>
      <c r="IVS216" s="129"/>
      <c r="IVT216" s="129"/>
      <c r="IVU216" s="129"/>
      <c r="IVV216" s="129"/>
      <c r="IVW216" s="129"/>
      <c r="IVX216" s="129"/>
      <c r="IVY216" s="129"/>
      <c r="IVZ216" s="129"/>
      <c r="IWA216" s="129"/>
      <c r="IWB216" s="129"/>
      <c r="IWC216" s="129"/>
      <c r="IWD216" s="129"/>
      <c r="IWE216" s="129"/>
      <c r="IWF216" s="129"/>
      <c r="IWG216" s="129"/>
      <c r="IWH216" s="129"/>
      <c r="IWI216" s="129"/>
      <c r="IWJ216" s="129"/>
      <c r="IWK216" s="129"/>
      <c r="IWL216" s="129"/>
      <c r="IWM216" s="129"/>
      <c r="IWN216" s="129"/>
      <c r="IWO216" s="129"/>
      <c r="IWP216" s="129"/>
      <c r="IWQ216" s="129"/>
      <c r="IWR216" s="129"/>
      <c r="IWS216" s="129"/>
      <c r="IWT216" s="129"/>
      <c r="IWU216" s="129"/>
      <c r="IWV216" s="129"/>
      <c r="IWW216" s="129"/>
      <c r="IWX216" s="129"/>
      <c r="IWY216" s="129"/>
      <c r="IWZ216" s="129"/>
      <c r="IXA216" s="129"/>
      <c r="IXB216" s="129"/>
      <c r="IXC216" s="129"/>
      <c r="IXD216" s="129"/>
      <c r="IXE216" s="129"/>
      <c r="IXF216" s="129"/>
      <c r="IXG216" s="129"/>
      <c r="IXH216" s="129"/>
      <c r="IXI216" s="129"/>
      <c r="IXJ216" s="129"/>
      <c r="IXK216" s="129"/>
      <c r="IXL216" s="129"/>
      <c r="IXM216" s="129"/>
      <c r="IXN216" s="129"/>
      <c r="IXO216" s="129"/>
      <c r="IXP216" s="129"/>
      <c r="IXQ216" s="129"/>
      <c r="IXR216" s="129"/>
      <c r="IXS216" s="129"/>
      <c r="IXT216" s="129"/>
      <c r="IXU216" s="129"/>
      <c r="IXV216" s="129"/>
      <c r="IXW216" s="129"/>
      <c r="IXX216" s="129"/>
      <c r="IXY216" s="129"/>
      <c r="IXZ216" s="129"/>
      <c r="IYA216" s="129"/>
      <c r="IYB216" s="129"/>
      <c r="IYC216" s="129"/>
      <c r="IYD216" s="129"/>
      <c r="IYE216" s="129"/>
      <c r="IYF216" s="129"/>
      <c r="IYG216" s="129"/>
      <c r="IYH216" s="129"/>
      <c r="IYI216" s="129"/>
      <c r="IYJ216" s="129"/>
      <c r="IYK216" s="129"/>
      <c r="IYL216" s="129"/>
      <c r="IYM216" s="129"/>
      <c r="IYN216" s="129"/>
      <c r="IYO216" s="129"/>
      <c r="IYP216" s="129"/>
      <c r="IYQ216" s="129"/>
      <c r="IYR216" s="129"/>
      <c r="IYS216" s="129"/>
      <c r="IYT216" s="129"/>
      <c r="IYU216" s="129"/>
      <c r="IYV216" s="129"/>
      <c r="IYW216" s="129"/>
      <c r="IYX216" s="129"/>
      <c r="IYY216" s="129"/>
      <c r="IYZ216" s="129"/>
      <c r="IZA216" s="129"/>
      <c r="IZB216" s="129"/>
      <c r="IZC216" s="129"/>
      <c r="IZD216" s="129"/>
      <c r="IZE216" s="129"/>
      <c r="IZF216" s="129"/>
      <c r="IZG216" s="129"/>
      <c r="IZH216" s="129"/>
      <c r="IZI216" s="129"/>
      <c r="IZJ216" s="129"/>
      <c r="IZK216" s="129"/>
      <c r="IZL216" s="129"/>
      <c r="IZM216" s="129"/>
      <c r="IZN216" s="129"/>
      <c r="IZO216" s="129"/>
      <c r="IZP216" s="129"/>
      <c r="IZQ216" s="129"/>
      <c r="IZR216" s="129"/>
      <c r="IZS216" s="129"/>
      <c r="IZT216" s="129"/>
      <c r="IZU216" s="129"/>
      <c r="IZV216" s="129"/>
      <c r="IZW216" s="129"/>
      <c r="IZX216" s="129"/>
      <c r="IZY216" s="129"/>
      <c r="IZZ216" s="129"/>
      <c r="JAA216" s="129"/>
      <c r="JAB216" s="129"/>
      <c r="JAC216" s="129"/>
      <c r="JAD216" s="129"/>
      <c r="JAE216" s="129"/>
      <c r="JAF216" s="129"/>
      <c r="JAG216" s="129"/>
      <c r="JAH216" s="129"/>
      <c r="JAI216" s="129"/>
      <c r="JAJ216" s="129"/>
      <c r="JAK216" s="129"/>
      <c r="JAL216" s="129"/>
      <c r="JAM216" s="129"/>
      <c r="JAN216" s="129"/>
      <c r="JAO216" s="129"/>
      <c r="JAP216" s="129"/>
      <c r="JAQ216" s="129"/>
      <c r="JAR216" s="129"/>
      <c r="JAS216" s="129"/>
      <c r="JAT216" s="129"/>
      <c r="JAU216" s="129"/>
      <c r="JAV216" s="129"/>
      <c r="JAW216" s="129"/>
      <c r="JAX216" s="129"/>
      <c r="JAY216" s="129"/>
      <c r="JAZ216" s="129"/>
      <c r="JBA216" s="129"/>
      <c r="JBB216" s="129"/>
      <c r="JBC216" s="129"/>
      <c r="JBD216" s="129"/>
      <c r="JBE216" s="129"/>
      <c r="JBF216" s="129"/>
      <c r="JBG216" s="129"/>
      <c r="JBH216" s="129"/>
      <c r="JBI216" s="129"/>
      <c r="JBJ216" s="129"/>
      <c r="JBK216" s="129"/>
      <c r="JBL216" s="129"/>
      <c r="JBM216" s="129"/>
      <c r="JBN216" s="129"/>
      <c r="JBO216" s="129"/>
      <c r="JBP216" s="129"/>
      <c r="JBQ216" s="129"/>
      <c r="JBR216" s="129"/>
      <c r="JBS216" s="129"/>
      <c r="JBT216" s="129"/>
      <c r="JBU216" s="129"/>
      <c r="JBV216" s="129"/>
      <c r="JBW216" s="129"/>
      <c r="JBX216" s="129"/>
      <c r="JBY216" s="129"/>
      <c r="JBZ216" s="129"/>
      <c r="JCA216" s="129"/>
      <c r="JCB216" s="129"/>
      <c r="JCC216" s="129"/>
      <c r="JCD216" s="129"/>
      <c r="JCE216" s="129"/>
      <c r="JCF216" s="129"/>
      <c r="JCG216" s="129"/>
      <c r="JCH216" s="129"/>
      <c r="JCI216" s="129"/>
      <c r="JCJ216" s="129"/>
      <c r="JCK216" s="129"/>
      <c r="JCL216" s="129"/>
      <c r="JCM216" s="129"/>
      <c r="JCN216" s="129"/>
      <c r="JCO216" s="129"/>
      <c r="JCP216" s="129"/>
      <c r="JCQ216" s="129"/>
      <c r="JCR216" s="129"/>
      <c r="JCS216" s="129"/>
      <c r="JCT216" s="129"/>
      <c r="JCU216" s="129"/>
      <c r="JCV216" s="129"/>
      <c r="JCW216" s="129"/>
      <c r="JCX216" s="129"/>
      <c r="JCY216" s="129"/>
      <c r="JCZ216" s="129"/>
      <c r="JDA216" s="129"/>
      <c r="JDB216" s="129"/>
      <c r="JDC216" s="129"/>
      <c r="JDD216" s="129"/>
      <c r="JDE216" s="129"/>
      <c r="JDF216" s="129"/>
      <c r="JDG216" s="129"/>
      <c r="JDH216" s="129"/>
      <c r="JDI216" s="129"/>
      <c r="JDJ216" s="129"/>
      <c r="JDK216" s="129"/>
      <c r="JDL216" s="129"/>
      <c r="JDM216" s="129"/>
      <c r="JDN216" s="129"/>
      <c r="JDO216" s="129"/>
      <c r="JDP216" s="129"/>
      <c r="JDQ216" s="129"/>
      <c r="JDR216" s="129"/>
      <c r="JDS216" s="129"/>
      <c r="JDT216" s="129"/>
      <c r="JDU216" s="129"/>
      <c r="JDV216" s="129"/>
      <c r="JDW216" s="129"/>
      <c r="JDX216" s="129"/>
      <c r="JDY216" s="129"/>
      <c r="JDZ216" s="129"/>
      <c r="JEA216" s="129"/>
      <c r="JEB216" s="129"/>
      <c r="JEC216" s="129"/>
      <c r="JED216" s="129"/>
      <c r="JEE216" s="129"/>
      <c r="JEF216" s="129"/>
      <c r="JEG216" s="129"/>
      <c r="JEH216" s="129"/>
      <c r="JEI216" s="129"/>
      <c r="JEJ216" s="129"/>
      <c r="JEK216" s="129"/>
      <c r="JEL216" s="129"/>
      <c r="JEM216" s="129"/>
      <c r="JEN216" s="129"/>
      <c r="JEO216" s="129"/>
      <c r="JEP216" s="129"/>
      <c r="JEQ216" s="129"/>
      <c r="JER216" s="129"/>
      <c r="JES216" s="129"/>
      <c r="JET216" s="129"/>
      <c r="JEU216" s="129"/>
      <c r="JEV216" s="129"/>
      <c r="JEW216" s="129"/>
      <c r="JEX216" s="129"/>
      <c r="JEY216" s="129"/>
      <c r="JEZ216" s="129"/>
      <c r="JFA216" s="129"/>
      <c r="JFB216" s="129"/>
      <c r="JFC216" s="129"/>
      <c r="JFD216" s="129"/>
      <c r="JFE216" s="129"/>
      <c r="JFF216" s="129"/>
      <c r="JFG216" s="129"/>
      <c r="JFH216" s="129"/>
      <c r="JFI216" s="129"/>
      <c r="JFJ216" s="129"/>
      <c r="JFK216" s="129"/>
      <c r="JFL216" s="129"/>
      <c r="JFM216" s="129"/>
      <c r="JFN216" s="129"/>
      <c r="JFO216" s="129"/>
      <c r="JFP216" s="129"/>
      <c r="JFQ216" s="129"/>
      <c r="JFR216" s="129"/>
      <c r="JFS216" s="129"/>
      <c r="JFT216" s="129"/>
      <c r="JFU216" s="129"/>
      <c r="JFV216" s="129"/>
      <c r="JFW216" s="129"/>
      <c r="JFX216" s="129"/>
      <c r="JFY216" s="129"/>
      <c r="JFZ216" s="129"/>
      <c r="JGA216" s="129"/>
      <c r="JGB216" s="129"/>
      <c r="JGC216" s="129"/>
      <c r="JGD216" s="129"/>
      <c r="JGE216" s="129"/>
      <c r="JGF216" s="129"/>
      <c r="JGG216" s="129"/>
      <c r="JGH216" s="129"/>
      <c r="JGI216" s="129"/>
      <c r="JGJ216" s="129"/>
      <c r="JGK216" s="129"/>
      <c r="JGL216" s="129"/>
      <c r="JGM216" s="129"/>
      <c r="JGN216" s="129"/>
      <c r="JGO216" s="129"/>
      <c r="JGP216" s="129"/>
      <c r="JGQ216" s="129"/>
      <c r="JGR216" s="129"/>
      <c r="JGS216" s="129"/>
      <c r="JGT216" s="129"/>
      <c r="JGU216" s="129"/>
      <c r="JGV216" s="129"/>
      <c r="JGW216" s="129"/>
      <c r="JGX216" s="129"/>
      <c r="JGY216" s="129"/>
      <c r="JGZ216" s="129"/>
      <c r="JHA216" s="129"/>
      <c r="JHB216" s="129"/>
      <c r="JHC216" s="129"/>
      <c r="JHD216" s="129"/>
      <c r="JHE216" s="129"/>
      <c r="JHF216" s="129"/>
      <c r="JHG216" s="129"/>
      <c r="JHH216" s="129"/>
      <c r="JHI216" s="129"/>
      <c r="JHJ216" s="129"/>
      <c r="JHK216" s="129"/>
      <c r="JHL216" s="129"/>
      <c r="JHM216" s="129"/>
      <c r="JHN216" s="129"/>
      <c r="JHO216" s="129"/>
      <c r="JHP216" s="129"/>
      <c r="JHQ216" s="129"/>
      <c r="JHR216" s="129"/>
      <c r="JHS216" s="129"/>
      <c r="JHT216" s="129"/>
      <c r="JHU216" s="129"/>
      <c r="JHV216" s="129"/>
      <c r="JHW216" s="129"/>
      <c r="JHX216" s="129"/>
      <c r="JHY216" s="129"/>
      <c r="JHZ216" s="129"/>
      <c r="JIA216" s="129"/>
      <c r="JIB216" s="129"/>
      <c r="JIC216" s="129"/>
      <c r="JID216" s="129"/>
      <c r="JIE216" s="129"/>
      <c r="JIF216" s="129"/>
      <c r="JIG216" s="129"/>
      <c r="JIH216" s="129"/>
      <c r="JII216" s="129"/>
      <c r="JIJ216" s="129"/>
      <c r="JIK216" s="129"/>
      <c r="JIL216" s="129"/>
      <c r="JIM216" s="129"/>
      <c r="JIN216" s="129"/>
      <c r="JIO216" s="129"/>
      <c r="JIP216" s="129"/>
      <c r="JIQ216" s="129"/>
      <c r="JIR216" s="129"/>
      <c r="JIS216" s="129"/>
      <c r="JIT216" s="129"/>
      <c r="JIU216" s="129"/>
      <c r="JIV216" s="129"/>
      <c r="JIW216" s="129"/>
      <c r="JIX216" s="129"/>
      <c r="JIY216" s="129"/>
      <c r="JIZ216" s="129"/>
      <c r="JJA216" s="129"/>
      <c r="JJB216" s="129"/>
      <c r="JJC216" s="129"/>
      <c r="JJD216" s="129"/>
      <c r="JJE216" s="129"/>
      <c r="JJF216" s="129"/>
      <c r="JJG216" s="129"/>
      <c r="JJH216" s="129"/>
      <c r="JJI216" s="129"/>
      <c r="JJJ216" s="129"/>
      <c r="JJK216" s="129"/>
      <c r="JJL216" s="129"/>
      <c r="JJM216" s="129"/>
      <c r="JJN216" s="129"/>
      <c r="JJO216" s="129"/>
      <c r="JJP216" s="129"/>
      <c r="JJQ216" s="129"/>
      <c r="JJR216" s="129"/>
      <c r="JJS216" s="129"/>
      <c r="JJT216" s="129"/>
      <c r="JJU216" s="129"/>
      <c r="JJV216" s="129"/>
      <c r="JJW216" s="129"/>
      <c r="JJX216" s="129"/>
      <c r="JJY216" s="129"/>
      <c r="JJZ216" s="129"/>
      <c r="JKA216" s="129"/>
      <c r="JKB216" s="129"/>
      <c r="JKC216" s="129"/>
      <c r="JKD216" s="129"/>
      <c r="JKE216" s="129"/>
      <c r="JKF216" s="129"/>
      <c r="JKG216" s="129"/>
      <c r="JKH216" s="129"/>
      <c r="JKI216" s="129"/>
      <c r="JKJ216" s="129"/>
      <c r="JKK216" s="129"/>
      <c r="JKL216" s="129"/>
      <c r="JKM216" s="129"/>
      <c r="JKN216" s="129"/>
      <c r="JKO216" s="129"/>
      <c r="JKP216" s="129"/>
      <c r="JKQ216" s="129"/>
      <c r="JKR216" s="129"/>
      <c r="JKS216" s="129"/>
      <c r="JKT216" s="129"/>
      <c r="JKU216" s="129"/>
      <c r="JKV216" s="129"/>
      <c r="JKW216" s="129"/>
      <c r="JKX216" s="129"/>
      <c r="JKY216" s="129"/>
      <c r="JKZ216" s="129"/>
      <c r="JLA216" s="129"/>
      <c r="JLB216" s="129"/>
      <c r="JLC216" s="129"/>
      <c r="JLD216" s="129"/>
      <c r="JLE216" s="129"/>
      <c r="JLF216" s="129"/>
      <c r="JLG216" s="129"/>
      <c r="JLH216" s="129"/>
      <c r="JLI216" s="129"/>
      <c r="JLJ216" s="129"/>
      <c r="JLK216" s="129"/>
      <c r="JLL216" s="129"/>
      <c r="JLM216" s="129"/>
      <c r="JLN216" s="129"/>
      <c r="JLO216" s="129"/>
      <c r="JLP216" s="129"/>
      <c r="JLQ216" s="129"/>
      <c r="JLR216" s="129"/>
      <c r="JLS216" s="129"/>
      <c r="JLT216" s="129"/>
      <c r="JLU216" s="129"/>
      <c r="JLV216" s="129"/>
      <c r="JLW216" s="129"/>
      <c r="JLX216" s="129"/>
      <c r="JLY216" s="129"/>
      <c r="JLZ216" s="129"/>
      <c r="JMA216" s="129"/>
      <c r="JMB216" s="129"/>
      <c r="JMC216" s="129"/>
      <c r="JMD216" s="129"/>
      <c r="JME216" s="129"/>
      <c r="JMF216" s="129"/>
      <c r="JMG216" s="129"/>
      <c r="JMH216" s="129"/>
      <c r="JMI216" s="129"/>
      <c r="JMJ216" s="129"/>
      <c r="JMK216" s="129"/>
      <c r="JML216" s="129"/>
      <c r="JMM216" s="129"/>
      <c r="JMN216" s="129"/>
      <c r="JMO216" s="129"/>
      <c r="JMP216" s="129"/>
      <c r="JMQ216" s="129"/>
      <c r="JMR216" s="129"/>
      <c r="JMS216" s="129"/>
      <c r="JMT216" s="129"/>
      <c r="JMU216" s="129"/>
      <c r="JMV216" s="129"/>
      <c r="JMW216" s="129"/>
      <c r="JMX216" s="129"/>
      <c r="JMY216" s="129"/>
      <c r="JMZ216" s="129"/>
      <c r="JNA216" s="129"/>
      <c r="JNB216" s="129"/>
      <c r="JNC216" s="129"/>
      <c r="JND216" s="129"/>
      <c r="JNE216" s="129"/>
      <c r="JNF216" s="129"/>
      <c r="JNG216" s="129"/>
      <c r="JNH216" s="129"/>
      <c r="JNI216" s="129"/>
      <c r="JNJ216" s="129"/>
      <c r="JNK216" s="129"/>
      <c r="JNL216" s="129"/>
      <c r="JNM216" s="129"/>
      <c r="JNN216" s="129"/>
      <c r="JNO216" s="129"/>
      <c r="JNP216" s="129"/>
      <c r="JNQ216" s="129"/>
      <c r="JNR216" s="129"/>
      <c r="JNS216" s="129"/>
      <c r="JNT216" s="129"/>
      <c r="JNU216" s="129"/>
      <c r="JNV216" s="129"/>
      <c r="JNW216" s="129"/>
      <c r="JNX216" s="129"/>
      <c r="JNY216" s="129"/>
      <c r="JNZ216" s="129"/>
      <c r="JOA216" s="129"/>
      <c r="JOB216" s="129"/>
      <c r="JOC216" s="129"/>
      <c r="JOD216" s="129"/>
      <c r="JOE216" s="129"/>
      <c r="JOF216" s="129"/>
      <c r="JOG216" s="129"/>
      <c r="JOH216" s="129"/>
      <c r="JOI216" s="129"/>
      <c r="JOJ216" s="129"/>
      <c r="JOK216" s="129"/>
      <c r="JOL216" s="129"/>
      <c r="JOM216" s="129"/>
      <c r="JON216" s="129"/>
      <c r="JOO216" s="129"/>
      <c r="JOP216" s="129"/>
      <c r="JOQ216" s="129"/>
      <c r="JOR216" s="129"/>
      <c r="JOS216" s="129"/>
      <c r="JOT216" s="129"/>
      <c r="JOU216" s="129"/>
      <c r="JOV216" s="129"/>
      <c r="JOW216" s="129"/>
      <c r="JOX216" s="129"/>
      <c r="JOY216" s="129"/>
      <c r="JOZ216" s="129"/>
      <c r="JPA216" s="129"/>
      <c r="JPB216" s="129"/>
      <c r="JPC216" s="129"/>
      <c r="JPD216" s="129"/>
      <c r="JPE216" s="129"/>
      <c r="JPF216" s="129"/>
      <c r="JPG216" s="129"/>
      <c r="JPH216" s="129"/>
      <c r="JPI216" s="129"/>
      <c r="JPJ216" s="129"/>
      <c r="JPK216" s="129"/>
      <c r="JPL216" s="129"/>
      <c r="JPM216" s="129"/>
      <c r="JPN216" s="129"/>
      <c r="JPO216" s="129"/>
      <c r="JPP216" s="129"/>
      <c r="JPQ216" s="129"/>
      <c r="JPR216" s="129"/>
      <c r="JPS216" s="129"/>
      <c r="JPT216" s="129"/>
      <c r="JPU216" s="129"/>
      <c r="JPV216" s="129"/>
      <c r="JPW216" s="129"/>
      <c r="JPX216" s="129"/>
      <c r="JPY216" s="129"/>
      <c r="JPZ216" s="129"/>
      <c r="JQA216" s="129"/>
      <c r="JQB216" s="129"/>
      <c r="JQC216" s="129"/>
      <c r="JQD216" s="129"/>
      <c r="JQE216" s="129"/>
      <c r="JQF216" s="129"/>
      <c r="JQG216" s="129"/>
      <c r="JQH216" s="129"/>
      <c r="JQI216" s="129"/>
      <c r="JQJ216" s="129"/>
      <c r="JQK216" s="129"/>
      <c r="JQL216" s="129"/>
      <c r="JQM216" s="129"/>
      <c r="JQN216" s="129"/>
      <c r="JQO216" s="129"/>
      <c r="JQP216" s="129"/>
      <c r="JQQ216" s="129"/>
      <c r="JQR216" s="129"/>
      <c r="JQS216" s="129"/>
      <c r="JQT216" s="129"/>
      <c r="JQU216" s="129"/>
      <c r="JQV216" s="129"/>
      <c r="JQW216" s="129"/>
      <c r="JQX216" s="129"/>
      <c r="JQY216" s="129"/>
      <c r="JQZ216" s="129"/>
      <c r="JRA216" s="129"/>
      <c r="JRB216" s="129"/>
      <c r="JRC216" s="129"/>
      <c r="JRD216" s="129"/>
      <c r="JRE216" s="129"/>
      <c r="JRF216" s="129"/>
      <c r="JRG216" s="129"/>
      <c r="JRH216" s="129"/>
      <c r="JRI216" s="129"/>
      <c r="JRJ216" s="129"/>
      <c r="JRK216" s="129"/>
      <c r="JRL216" s="129"/>
      <c r="JRM216" s="129"/>
      <c r="JRN216" s="129"/>
      <c r="JRO216" s="129"/>
      <c r="JRP216" s="129"/>
      <c r="JRQ216" s="129"/>
      <c r="JRR216" s="129"/>
      <c r="JRS216" s="129"/>
      <c r="JRT216" s="129"/>
      <c r="JRU216" s="129"/>
      <c r="JRV216" s="129"/>
      <c r="JRW216" s="129"/>
      <c r="JRX216" s="129"/>
      <c r="JRY216" s="129"/>
      <c r="JRZ216" s="129"/>
      <c r="JSA216" s="129"/>
      <c r="JSB216" s="129"/>
      <c r="JSC216" s="129"/>
      <c r="JSD216" s="129"/>
      <c r="JSE216" s="129"/>
      <c r="JSF216" s="129"/>
      <c r="JSG216" s="129"/>
      <c r="JSH216" s="129"/>
      <c r="JSI216" s="129"/>
      <c r="JSJ216" s="129"/>
      <c r="JSK216" s="129"/>
      <c r="JSL216" s="129"/>
      <c r="JSM216" s="129"/>
      <c r="JSN216" s="129"/>
      <c r="JSO216" s="129"/>
      <c r="JSP216" s="129"/>
      <c r="JSQ216" s="129"/>
      <c r="JSR216" s="129"/>
      <c r="JSS216" s="129"/>
      <c r="JST216" s="129"/>
      <c r="JSU216" s="129"/>
      <c r="JSV216" s="129"/>
      <c r="JSW216" s="129"/>
      <c r="JSX216" s="129"/>
      <c r="JSY216" s="129"/>
      <c r="JSZ216" s="129"/>
      <c r="JTA216" s="129"/>
      <c r="JTB216" s="129"/>
      <c r="JTC216" s="129"/>
      <c r="JTD216" s="129"/>
      <c r="JTE216" s="129"/>
      <c r="JTF216" s="129"/>
      <c r="JTG216" s="129"/>
      <c r="JTH216" s="129"/>
      <c r="JTI216" s="129"/>
      <c r="JTJ216" s="129"/>
      <c r="JTK216" s="129"/>
      <c r="JTL216" s="129"/>
      <c r="JTM216" s="129"/>
      <c r="JTN216" s="129"/>
      <c r="JTO216" s="129"/>
      <c r="JTP216" s="129"/>
      <c r="JTQ216" s="129"/>
      <c r="JTR216" s="129"/>
      <c r="JTS216" s="129"/>
      <c r="JTT216" s="129"/>
      <c r="JTU216" s="129"/>
      <c r="JTV216" s="129"/>
      <c r="JTW216" s="129"/>
      <c r="JTX216" s="129"/>
      <c r="JTY216" s="129"/>
      <c r="JTZ216" s="129"/>
      <c r="JUA216" s="129"/>
      <c r="JUB216" s="129"/>
      <c r="JUC216" s="129"/>
      <c r="JUD216" s="129"/>
      <c r="JUE216" s="129"/>
      <c r="JUF216" s="129"/>
      <c r="JUG216" s="129"/>
      <c r="JUH216" s="129"/>
      <c r="JUI216" s="129"/>
      <c r="JUJ216" s="129"/>
      <c r="JUK216" s="129"/>
      <c r="JUL216" s="129"/>
      <c r="JUM216" s="129"/>
      <c r="JUN216" s="129"/>
      <c r="JUO216" s="129"/>
      <c r="JUP216" s="129"/>
      <c r="JUQ216" s="129"/>
      <c r="JUR216" s="129"/>
      <c r="JUS216" s="129"/>
      <c r="JUT216" s="129"/>
      <c r="JUU216" s="129"/>
      <c r="JUV216" s="129"/>
      <c r="JUW216" s="129"/>
      <c r="JUX216" s="129"/>
      <c r="JUY216" s="129"/>
      <c r="JUZ216" s="129"/>
      <c r="JVA216" s="129"/>
      <c r="JVB216" s="129"/>
      <c r="JVC216" s="129"/>
      <c r="JVD216" s="129"/>
      <c r="JVE216" s="129"/>
      <c r="JVF216" s="129"/>
      <c r="JVG216" s="129"/>
      <c r="JVH216" s="129"/>
      <c r="JVI216" s="129"/>
      <c r="JVJ216" s="129"/>
      <c r="JVK216" s="129"/>
      <c r="JVL216" s="129"/>
      <c r="JVM216" s="129"/>
      <c r="JVN216" s="129"/>
      <c r="JVO216" s="129"/>
      <c r="JVP216" s="129"/>
      <c r="JVQ216" s="129"/>
      <c r="JVR216" s="129"/>
      <c r="JVS216" s="129"/>
      <c r="JVT216" s="129"/>
      <c r="JVU216" s="129"/>
      <c r="JVV216" s="129"/>
      <c r="JVW216" s="129"/>
      <c r="JVX216" s="129"/>
      <c r="JVY216" s="129"/>
      <c r="JVZ216" s="129"/>
      <c r="JWA216" s="129"/>
      <c r="JWB216" s="129"/>
      <c r="JWC216" s="129"/>
      <c r="JWD216" s="129"/>
      <c r="JWE216" s="129"/>
      <c r="JWF216" s="129"/>
      <c r="JWG216" s="129"/>
      <c r="JWH216" s="129"/>
      <c r="JWI216" s="129"/>
      <c r="JWJ216" s="129"/>
      <c r="JWK216" s="129"/>
      <c r="JWL216" s="129"/>
      <c r="JWM216" s="129"/>
      <c r="JWN216" s="129"/>
      <c r="JWO216" s="129"/>
      <c r="JWP216" s="129"/>
      <c r="JWQ216" s="129"/>
      <c r="JWR216" s="129"/>
      <c r="JWS216" s="129"/>
      <c r="JWT216" s="129"/>
      <c r="JWU216" s="129"/>
      <c r="JWV216" s="129"/>
      <c r="JWW216" s="129"/>
      <c r="JWX216" s="129"/>
      <c r="JWY216" s="129"/>
      <c r="JWZ216" s="129"/>
      <c r="JXA216" s="129"/>
      <c r="JXB216" s="129"/>
      <c r="JXC216" s="129"/>
      <c r="JXD216" s="129"/>
      <c r="JXE216" s="129"/>
      <c r="JXF216" s="129"/>
      <c r="JXG216" s="129"/>
      <c r="JXH216" s="129"/>
      <c r="JXI216" s="129"/>
      <c r="JXJ216" s="129"/>
      <c r="JXK216" s="129"/>
      <c r="JXL216" s="129"/>
      <c r="JXM216" s="129"/>
      <c r="JXN216" s="129"/>
      <c r="JXO216" s="129"/>
      <c r="JXP216" s="129"/>
      <c r="JXQ216" s="129"/>
      <c r="JXR216" s="129"/>
      <c r="JXS216" s="129"/>
      <c r="JXT216" s="129"/>
      <c r="JXU216" s="129"/>
      <c r="JXV216" s="129"/>
      <c r="JXW216" s="129"/>
      <c r="JXX216" s="129"/>
      <c r="JXY216" s="129"/>
      <c r="JXZ216" s="129"/>
      <c r="JYA216" s="129"/>
      <c r="JYB216" s="129"/>
      <c r="JYC216" s="129"/>
      <c r="JYD216" s="129"/>
      <c r="JYE216" s="129"/>
      <c r="JYF216" s="129"/>
      <c r="JYG216" s="129"/>
      <c r="JYH216" s="129"/>
      <c r="JYI216" s="129"/>
      <c r="JYJ216" s="129"/>
      <c r="JYK216" s="129"/>
      <c r="JYL216" s="129"/>
      <c r="JYM216" s="129"/>
      <c r="JYN216" s="129"/>
      <c r="JYO216" s="129"/>
      <c r="JYP216" s="129"/>
      <c r="JYQ216" s="129"/>
      <c r="JYR216" s="129"/>
      <c r="JYS216" s="129"/>
      <c r="JYT216" s="129"/>
      <c r="JYU216" s="129"/>
      <c r="JYV216" s="129"/>
      <c r="JYW216" s="129"/>
      <c r="JYX216" s="129"/>
      <c r="JYY216" s="129"/>
      <c r="JYZ216" s="129"/>
      <c r="JZA216" s="129"/>
      <c r="JZB216" s="129"/>
      <c r="JZC216" s="129"/>
      <c r="JZD216" s="129"/>
      <c r="JZE216" s="129"/>
      <c r="JZF216" s="129"/>
      <c r="JZG216" s="129"/>
      <c r="JZH216" s="129"/>
      <c r="JZI216" s="129"/>
      <c r="JZJ216" s="129"/>
      <c r="JZK216" s="129"/>
      <c r="JZL216" s="129"/>
      <c r="JZM216" s="129"/>
      <c r="JZN216" s="129"/>
      <c r="JZO216" s="129"/>
      <c r="JZP216" s="129"/>
      <c r="JZQ216" s="129"/>
      <c r="JZR216" s="129"/>
      <c r="JZS216" s="129"/>
      <c r="JZT216" s="129"/>
      <c r="JZU216" s="129"/>
      <c r="JZV216" s="129"/>
      <c r="JZW216" s="129"/>
      <c r="JZX216" s="129"/>
      <c r="JZY216" s="129"/>
      <c r="JZZ216" s="129"/>
      <c r="KAA216" s="129"/>
      <c r="KAB216" s="129"/>
      <c r="KAC216" s="129"/>
      <c r="KAD216" s="129"/>
      <c r="KAE216" s="129"/>
      <c r="KAF216" s="129"/>
      <c r="KAG216" s="129"/>
      <c r="KAH216" s="129"/>
      <c r="KAI216" s="129"/>
      <c r="KAJ216" s="129"/>
      <c r="KAK216" s="129"/>
      <c r="KAL216" s="129"/>
      <c r="KAM216" s="129"/>
      <c r="KAN216" s="129"/>
      <c r="KAO216" s="129"/>
      <c r="KAP216" s="129"/>
      <c r="KAQ216" s="129"/>
      <c r="KAR216" s="129"/>
      <c r="KAS216" s="129"/>
      <c r="KAT216" s="129"/>
      <c r="KAU216" s="129"/>
      <c r="KAV216" s="129"/>
      <c r="KAW216" s="129"/>
      <c r="KAX216" s="129"/>
      <c r="KAY216" s="129"/>
      <c r="KAZ216" s="129"/>
      <c r="KBA216" s="129"/>
      <c r="KBB216" s="129"/>
      <c r="KBC216" s="129"/>
      <c r="KBD216" s="129"/>
      <c r="KBE216" s="129"/>
      <c r="KBF216" s="129"/>
      <c r="KBG216" s="129"/>
      <c r="KBH216" s="129"/>
      <c r="KBI216" s="129"/>
      <c r="KBJ216" s="129"/>
      <c r="KBK216" s="129"/>
      <c r="KBL216" s="129"/>
      <c r="KBM216" s="129"/>
      <c r="KBN216" s="129"/>
      <c r="KBO216" s="129"/>
      <c r="KBP216" s="129"/>
      <c r="KBQ216" s="129"/>
      <c r="KBR216" s="129"/>
      <c r="KBS216" s="129"/>
      <c r="KBT216" s="129"/>
      <c r="KBU216" s="129"/>
      <c r="KBV216" s="129"/>
      <c r="KBW216" s="129"/>
      <c r="KBX216" s="129"/>
      <c r="KBY216" s="129"/>
      <c r="KBZ216" s="129"/>
      <c r="KCA216" s="129"/>
      <c r="KCB216" s="129"/>
      <c r="KCC216" s="129"/>
      <c r="KCD216" s="129"/>
      <c r="KCE216" s="129"/>
      <c r="KCF216" s="129"/>
      <c r="KCG216" s="129"/>
      <c r="KCH216" s="129"/>
      <c r="KCI216" s="129"/>
      <c r="KCJ216" s="129"/>
      <c r="KCK216" s="129"/>
      <c r="KCL216" s="129"/>
      <c r="KCM216" s="129"/>
      <c r="KCN216" s="129"/>
      <c r="KCO216" s="129"/>
      <c r="KCP216" s="129"/>
      <c r="KCQ216" s="129"/>
      <c r="KCR216" s="129"/>
      <c r="KCS216" s="129"/>
      <c r="KCT216" s="129"/>
      <c r="KCU216" s="129"/>
      <c r="KCV216" s="129"/>
      <c r="KCW216" s="129"/>
      <c r="KCX216" s="129"/>
      <c r="KCY216" s="129"/>
      <c r="KCZ216" s="129"/>
      <c r="KDA216" s="129"/>
      <c r="KDB216" s="129"/>
      <c r="KDC216" s="129"/>
      <c r="KDD216" s="129"/>
      <c r="KDE216" s="129"/>
      <c r="KDF216" s="129"/>
      <c r="KDG216" s="129"/>
      <c r="KDH216" s="129"/>
      <c r="KDI216" s="129"/>
      <c r="KDJ216" s="129"/>
      <c r="KDK216" s="129"/>
      <c r="KDL216" s="129"/>
      <c r="KDM216" s="129"/>
      <c r="KDN216" s="129"/>
      <c r="KDO216" s="129"/>
      <c r="KDP216" s="129"/>
      <c r="KDQ216" s="129"/>
      <c r="KDR216" s="129"/>
      <c r="KDS216" s="129"/>
      <c r="KDT216" s="129"/>
      <c r="KDU216" s="129"/>
      <c r="KDV216" s="129"/>
      <c r="KDW216" s="129"/>
      <c r="KDX216" s="129"/>
      <c r="KDY216" s="129"/>
      <c r="KDZ216" s="129"/>
      <c r="KEA216" s="129"/>
      <c r="KEB216" s="129"/>
      <c r="KEC216" s="129"/>
      <c r="KED216" s="129"/>
      <c r="KEE216" s="129"/>
      <c r="KEF216" s="129"/>
      <c r="KEG216" s="129"/>
      <c r="KEH216" s="129"/>
      <c r="KEI216" s="129"/>
      <c r="KEJ216" s="129"/>
      <c r="KEK216" s="129"/>
      <c r="KEL216" s="129"/>
      <c r="KEM216" s="129"/>
      <c r="KEN216" s="129"/>
      <c r="KEO216" s="129"/>
      <c r="KEP216" s="129"/>
      <c r="KEQ216" s="129"/>
      <c r="KER216" s="129"/>
      <c r="KES216" s="129"/>
      <c r="KET216" s="129"/>
      <c r="KEU216" s="129"/>
      <c r="KEV216" s="129"/>
      <c r="KEW216" s="129"/>
      <c r="KEX216" s="129"/>
      <c r="KEY216" s="129"/>
      <c r="KEZ216" s="129"/>
      <c r="KFA216" s="129"/>
      <c r="KFB216" s="129"/>
      <c r="KFC216" s="129"/>
      <c r="KFD216" s="129"/>
      <c r="KFE216" s="129"/>
      <c r="KFF216" s="129"/>
      <c r="KFG216" s="129"/>
      <c r="KFH216" s="129"/>
      <c r="KFI216" s="129"/>
      <c r="KFJ216" s="129"/>
      <c r="KFK216" s="129"/>
      <c r="KFL216" s="129"/>
      <c r="KFM216" s="129"/>
      <c r="KFN216" s="129"/>
      <c r="KFO216" s="129"/>
      <c r="KFP216" s="129"/>
      <c r="KFQ216" s="129"/>
      <c r="KFR216" s="129"/>
      <c r="KFS216" s="129"/>
      <c r="KFT216" s="129"/>
      <c r="KFU216" s="129"/>
      <c r="KFV216" s="129"/>
      <c r="KFW216" s="129"/>
      <c r="KFX216" s="129"/>
      <c r="KFY216" s="129"/>
      <c r="KFZ216" s="129"/>
      <c r="KGA216" s="129"/>
      <c r="KGB216" s="129"/>
      <c r="KGC216" s="129"/>
      <c r="KGD216" s="129"/>
      <c r="KGE216" s="129"/>
      <c r="KGF216" s="129"/>
      <c r="KGG216" s="129"/>
      <c r="KGH216" s="129"/>
      <c r="KGI216" s="129"/>
      <c r="KGJ216" s="129"/>
      <c r="KGK216" s="129"/>
      <c r="KGL216" s="129"/>
      <c r="KGM216" s="129"/>
      <c r="KGN216" s="129"/>
      <c r="KGO216" s="129"/>
      <c r="KGP216" s="129"/>
      <c r="KGQ216" s="129"/>
      <c r="KGR216" s="129"/>
      <c r="KGS216" s="129"/>
      <c r="KGT216" s="129"/>
      <c r="KGU216" s="129"/>
      <c r="KGV216" s="129"/>
      <c r="KGW216" s="129"/>
      <c r="KGX216" s="129"/>
      <c r="KGY216" s="129"/>
      <c r="KGZ216" s="129"/>
      <c r="KHA216" s="129"/>
      <c r="KHB216" s="129"/>
      <c r="KHC216" s="129"/>
      <c r="KHD216" s="129"/>
      <c r="KHE216" s="129"/>
      <c r="KHF216" s="129"/>
      <c r="KHG216" s="129"/>
      <c r="KHH216" s="129"/>
      <c r="KHI216" s="129"/>
      <c r="KHJ216" s="129"/>
      <c r="KHK216" s="129"/>
      <c r="KHL216" s="129"/>
      <c r="KHM216" s="129"/>
      <c r="KHN216" s="129"/>
      <c r="KHO216" s="129"/>
      <c r="KHP216" s="129"/>
      <c r="KHQ216" s="129"/>
      <c r="KHR216" s="129"/>
      <c r="KHS216" s="129"/>
      <c r="KHT216" s="129"/>
      <c r="KHU216" s="129"/>
      <c r="KHV216" s="129"/>
      <c r="KHW216" s="129"/>
      <c r="KHX216" s="129"/>
      <c r="KHY216" s="129"/>
      <c r="KHZ216" s="129"/>
      <c r="KIA216" s="129"/>
      <c r="KIB216" s="129"/>
      <c r="KIC216" s="129"/>
      <c r="KID216" s="129"/>
      <c r="KIE216" s="129"/>
      <c r="KIF216" s="129"/>
      <c r="KIG216" s="129"/>
      <c r="KIH216" s="129"/>
      <c r="KII216" s="129"/>
      <c r="KIJ216" s="129"/>
      <c r="KIK216" s="129"/>
      <c r="KIL216" s="129"/>
      <c r="KIM216" s="129"/>
      <c r="KIN216" s="129"/>
      <c r="KIO216" s="129"/>
      <c r="KIP216" s="129"/>
      <c r="KIQ216" s="129"/>
      <c r="KIR216" s="129"/>
      <c r="KIS216" s="129"/>
      <c r="KIT216" s="129"/>
      <c r="KIU216" s="129"/>
      <c r="KIV216" s="129"/>
      <c r="KIW216" s="129"/>
      <c r="KIX216" s="129"/>
      <c r="KIY216" s="129"/>
      <c r="KIZ216" s="129"/>
      <c r="KJA216" s="129"/>
      <c r="KJB216" s="129"/>
      <c r="KJC216" s="129"/>
      <c r="KJD216" s="129"/>
      <c r="KJE216" s="129"/>
      <c r="KJF216" s="129"/>
      <c r="KJG216" s="129"/>
      <c r="KJH216" s="129"/>
      <c r="KJI216" s="129"/>
      <c r="KJJ216" s="129"/>
      <c r="KJK216" s="129"/>
      <c r="KJL216" s="129"/>
      <c r="KJM216" s="129"/>
      <c r="KJN216" s="129"/>
      <c r="KJO216" s="129"/>
      <c r="KJP216" s="129"/>
      <c r="KJQ216" s="129"/>
      <c r="KJR216" s="129"/>
      <c r="KJS216" s="129"/>
      <c r="KJT216" s="129"/>
      <c r="KJU216" s="129"/>
      <c r="KJV216" s="129"/>
      <c r="KJW216" s="129"/>
      <c r="KJX216" s="129"/>
      <c r="KJY216" s="129"/>
      <c r="KJZ216" s="129"/>
      <c r="KKA216" s="129"/>
      <c r="KKB216" s="129"/>
      <c r="KKC216" s="129"/>
      <c r="KKD216" s="129"/>
      <c r="KKE216" s="129"/>
      <c r="KKF216" s="129"/>
      <c r="KKG216" s="129"/>
      <c r="KKH216" s="129"/>
      <c r="KKI216" s="129"/>
      <c r="KKJ216" s="129"/>
      <c r="KKK216" s="129"/>
      <c r="KKL216" s="129"/>
      <c r="KKM216" s="129"/>
      <c r="KKN216" s="129"/>
      <c r="KKO216" s="129"/>
      <c r="KKP216" s="129"/>
      <c r="KKQ216" s="129"/>
      <c r="KKR216" s="129"/>
      <c r="KKS216" s="129"/>
      <c r="KKT216" s="129"/>
      <c r="KKU216" s="129"/>
      <c r="KKV216" s="129"/>
      <c r="KKW216" s="129"/>
      <c r="KKX216" s="129"/>
      <c r="KKY216" s="129"/>
      <c r="KKZ216" s="129"/>
      <c r="KLA216" s="129"/>
      <c r="KLB216" s="129"/>
      <c r="KLC216" s="129"/>
      <c r="KLD216" s="129"/>
      <c r="KLE216" s="129"/>
      <c r="KLF216" s="129"/>
      <c r="KLG216" s="129"/>
      <c r="KLH216" s="129"/>
      <c r="KLI216" s="129"/>
      <c r="KLJ216" s="129"/>
      <c r="KLK216" s="129"/>
      <c r="KLL216" s="129"/>
      <c r="KLM216" s="129"/>
      <c r="KLN216" s="129"/>
      <c r="KLO216" s="129"/>
      <c r="KLP216" s="129"/>
      <c r="KLQ216" s="129"/>
      <c r="KLR216" s="129"/>
      <c r="KLS216" s="129"/>
      <c r="KLT216" s="129"/>
      <c r="KLU216" s="129"/>
      <c r="KLV216" s="129"/>
      <c r="KLW216" s="129"/>
      <c r="KLX216" s="129"/>
      <c r="KLY216" s="129"/>
      <c r="KLZ216" s="129"/>
      <c r="KMA216" s="129"/>
      <c r="KMB216" s="129"/>
      <c r="KMC216" s="129"/>
      <c r="KMD216" s="129"/>
      <c r="KME216" s="129"/>
      <c r="KMF216" s="129"/>
      <c r="KMG216" s="129"/>
      <c r="KMH216" s="129"/>
      <c r="KMI216" s="129"/>
      <c r="KMJ216" s="129"/>
      <c r="KMK216" s="129"/>
      <c r="KML216" s="129"/>
      <c r="KMM216" s="129"/>
      <c r="KMN216" s="129"/>
      <c r="KMO216" s="129"/>
      <c r="KMP216" s="129"/>
      <c r="KMQ216" s="129"/>
      <c r="KMR216" s="129"/>
      <c r="KMS216" s="129"/>
      <c r="KMT216" s="129"/>
      <c r="KMU216" s="129"/>
      <c r="KMV216" s="129"/>
      <c r="KMW216" s="129"/>
      <c r="KMX216" s="129"/>
      <c r="KMY216" s="129"/>
      <c r="KMZ216" s="129"/>
      <c r="KNA216" s="129"/>
      <c r="KNB216" s="129"/>
      <c r="KNC216" s="129"/>
      <c r="KND216" s="129"/>
      <c r="KNE216" s="129"/>
      <c r="KNF216" s="129"/>
      <c r="KNG216" s="129"/>
      <c r="KNH216" s="129"/>
      <c r="KNI216" s="129"/>
      <c r="KNJ216" s="129"/>
      <c r="KNK216" s="129"/>
      <c r="KNL216" s="129"/>
      <c r="KNM216" s="129"/>
      <c r="KNN216" s="129"/>
      <c r="KNO216" s="129"/>
      <c r="KNP216" s="129"/>
      <c r="KNQ216" s="129"/>
      <c r="KNR216" s="129"/>
      <c r="KNS216" s="129"/>
      <c r="KNT216" s="129"/>
      <c r="KNU216" s="129"/>
      <c r="KNV216" s="129"/>
      <c r="KNW216" s="129"/>
      <c r="KNX216" s="129"/>
      <c r="KNY216" s="129"/>
      <c r="KNZ216" s="129"/>
      <c r="KOA216" s="129"/>
      <c r="KOB216" s="129"/>
      <c r="KOC216" s="129"/>
      <c r="KOD216" s="129"/>
      <c r="KOE216" s="129"/>
      <c r="KOF216" s="129"/>
      <c r="KOG216" s="129"/>
      <c r="KOH216" s="129"/>
      <c r="KOI216" s="129"/>
      <c r="KOJ216" s="129"/>
      <c r="KOK216" s="129"/>
      <c r="KOL216" s="129"/>
      <c r="KOM216" s="129"/>
      <c r="KON216" s="129"/>
      <c r="KOO216" s="129"/>
      <c r="KOP216" s="129"/>
      <c r="KOQ216" s="129"/>
      <c r="KOR216" s="129"/>
      <c r="KOS216" s="129"/>
      <c r="KOT216" s="129"/>
      <c r="KOU216" s="129"/>
      <c r="KOV216" s="129"/>
      <c r="KOW216" s="129"/>
      <c r="KOX216" s="129"/>
      <c r="KOY216" s="129"/>
      <c r="KOZ216" s="129"/>
      <c r="KPA216" s="129"/>
      <c r="KPB216" s="129"/>
      <c r="KPC216" s="129"/>
      <c r="KPD216" s="129"/>
      <c r="KPE216" s="129"/>
      <c r="KPF216" s="129"/>
      <c r="KPG216" s="129"/>
      <c r="KPH216" s="129"/>
      <c r="KPI216" s="129"/>
      <c r="KPJ216" s="129"/>
      <c r="KPK216" s="129"/>
      <c r="KPL216" s="129"/>
      <c r="KPM216" s="129"/>
      <c r="KPN216" s="129"/>
      <c r="KPO216" s="129"/>
      <c r="KPP216" s="129"/>
      <c r="KPQ216" s="129"/>
      <c r="KPR216" s="129"/>
      <c r="KPS216" s="129"/>
      <c r="KPT216" s="129"/>
      <c r="KPU216" s="129"/>
      <c r="KPV216" s="129"/>
      <c r="KPW216" s="129"/>
      <c r="KPX216" s="129"/>
      <c r="KPY216" s="129"/>
      <c r="KPZ216" s="129"/>
      <c r="KQA216" s="129"/>
      <c r="KQB216" s="129"/>
      <c r="KQC216" s="129"/>
      <c r="KQD216" s="129"/>
      <c r="KQE216" s="129"/>
      <c r="KQF216" s="129"/>
      <c r="KQG216" s="129"/>
      <c r="KQH216" s="129"/>
      <c r="KQI216" s="129"/>
      <c r="KQJ216" s="129"/>
      <c r="KQK216" s="129"/>
      <c r="KQL216" s="129"/>
      <c r="KQM216" s="129"/>
      <c r="KQN216" s="129"/>
      <c r="KQO216" s="129"/>
      <c r="KQP216" s="129"/>
      <c r="KQQ216" s="129"/>
      <c r="KQR216" s="129"/>
      <c r="KQS216" s="129"/>
      <c r="KQT216" s="129"/>
      <c r="KQU216" s="129"/>
      <c r="KQV216" s="129"/>
      <c r="KQW216" s="129"/>
      <c r="KQX216" s="129"/>
      <c r="KQY216" s="129"/>
      <c r="KQZ216" s="129"/>
      <c r="KRA216" s="129"/>
      <c r="KRB216" s="129"/>
      <c r="KRC216" s="129"/>
      <c r="KRD216" s="129"/>
      <c r="KRE216" s="129"/>
      <c r="KRF216" s="129"/>
      <c r="KRG216" s="129"/>
      <c r="KRH216" s="129"/>
      <c r="KRI216" s="129"/>
      <c r="KRJ216" s="129"/>
      <c r="KRK216" s="129"/>
      <c r="KRL216" s="129"/>
      <c r="KRM216" s="129"/>
      <c r="KRN216" s="129"/>
      <c r="KRO216" s="129"/>
      <c r="KRP216" s="129"/>
      <c r="KRQ216" s="129"/>
      <c r="KRR216" s="129"/>
      <c r="KRS216" s="129"/>
      <c r="KRT216" s="129"/>
      <c r="KRU216" s="129"/>
      <c r="KRV216" s="129"/>
      <c r="KRW216" s="129"/>
      <c r="KRX216" s="129"/>
      <c r="KRY216" s="129"/>
      <c r="KRZ216" s="129"/>
      <c r="KSA216" s="129"/>
      <c r="KSB216" s="129"/>
      <c r="KSC216" s="129"/>
      <c r="KSD216" s="129"/>
      <c r="KSE216" s="129"/>
      <c r="KSF216" s="129"/>
      <c r="KSG216" s="129"/>
      <c r="KSH216" s="129"/>
      <c r="KSI216" s="129"/>
      <c r="KSJ216" s="129"/>
      <c r="KSK216" s="129"/>
      <c r="KSL216" s="129"/>
      <c r="KSM216" s="129"/>
      <c r="KSN216" s="129"/>
      <c r="KSO216" s="129"/>
      <c r="KSP216" s="129"/>
      <c r="KSQ216" s="129"/>
      <c r="KSR216" s="129"/>
      <c r="KSS216" s="129"/>
      <c r="KST216" s="129"/>
      <c r="KSU216" s="129"/>
      <c r="KSV216" s="129"/>
      <c r="KSW216" s="129"/>
      <c r="KSX216" s="129"/>
      <c r="KSY216" s="129"/>
      <c r="KSZ216" s="129"/>
      <c r="KTA216" s="129"/>
      <c r="KTB216" s="129"/>
      <c r="KTC216" s="129"/>
      <c r="KTD216" s="129"/>
      <c r="KTE216" s="129"/>
      <c r="KTF216" s="129"/>
      <c r="KTG216" s="129"/>
      <c r="KTH216" s="129"/>
      <c r="KTI216" s="129"/>
      <c r="KTJ216" s="129"/>
      <c r="KTK216" s="129"/>
      <c r="KTL216" s="129"/>
      <c r="KTM216" s="129"/>
      <c r="KTN216" s="129"/>
      <c r="KTO216" s="129"/>
      <c r="KTP216" s="129"/>
      <c r="KTQ216" s="129"/>
      <c r="KTR216" s="129"/>
      <c r="KTS216" s="129"/>
      <c r="KTT216" s="129"/>
      <c r="KTU216" s="129"/>
      <c r="KTV216" s="129"/>
      <c r="KTW216" s="129"/>
      <c r="KTX216" s="129"/>
      <c r="KTY216" s="129"/>
      <c r="KTZ216" s="129"/>
      <c r="KUA216" s="129"/>
      <c r="KUB216" s="129"/>
      <c r="KUC216" s="129"/>
      <c r="KUD216" s="129"/>
      <c r="KUE216" s="129"/>
      <c r="KUF216" s="129"/>
      <c r="KUG216" s="129"/>
      <c r="KUH216" s="129"/>
      <c r="KUI216" s="129"/>
      <c r="KUJ216" s="129"/>
      <c r="KUK216" s="129"/>
      <c r="KUL216" s="129"/>
      <c r="KUM216" s="129"/>
      <c r="KUN216" s="129"/>
      <c r="KUO216" s="129"/>
      <c r="KUP216" s="129"/>
      <c r="KUQ216" s="129"/>
      <c r="KUR216" s="129"/>
      <c r="KUS216" s="129"/>
      <c r="KUT216" s="129"/>
      <c r="KUU216" s="129"/>
      <c r="KUV216" s="129"/>
      <c r="KUW216" s="129"/>
      <c r="KUX216" s="129"/>
      <c r="KUY216" s="129"/>
      <c r="KUZ216" s="129"/>
      <c r="KVA216" s="129"/>
      <c r="KVB216" s="129"/>
      <c r="KVC216" s="129"/>
      <c r="KVD216" s="129"/>
      <c r="KVE216" s="129"/>
      <c r="KVF216" s="129"/>
      <c r="KVG216" s="129"/>
      <c r="KVH216" s="129"/>
      <c r="KVI216" s="129"/>
      <c r="KVJ216" s="129"/>
      <c r="KVK216" s="129"/>
      <c r="KVL216" s="129"/>
      <c r="KVM216" s="129"/>
      <c r="KVN216" s="129"/>
      <c r="KVO216" s="129"/>
      <c r="KVP216" s="129"/>
      <c r="KVQ216" s="129"/>
      <c r="KVR216" s="129"/>
      <c r="KVS216" s="129"/>
      <c r="KVT216" s="129"/>
      <c r="KVU216" s="129"/>
      <c r="KVV216" s="129"/>
      <c r="KVW216" s="129"/>
      <c r="KVX216" s="129"/>
      <c r="KVY216" s="129"/>
      <c r="KVZ216" s="129"/>
      <c r="KWA216" s="129"/>
      <c r="KWB216" s="129"/>
      <c r="KWC216" s="129"/>
      <c r="KWD216" s="129"/>
      <c r="KWE216" s="129"/>
      <c r="KWF216" s="129"/>
      <c r="KWG216" s="129"/>
      <c r="KWH216" s="129"/>
      <c r="KWI216" s="129"/>
      <c r="KWJ216" s="129"/>
      <c r="KWK216" s="129"/>
      <c r="KWL216" s="129"/>
      <c r="KWM216" s="129"/>
      <c r="KWN216" s="129"/>
      <c r="KWO216" s="129"/>
      <c r="KWP216" s="129"/>
      <c r="KWQ216" s="129"/>
      <c r="KWR216" s="129"/>
      <c r="KWS216" s="129"/>
      <c r="KWT216" s="129"/>
      <c r="KWU216" s="129"/>
      <c r="KWV216" s="129"/>
      <c r="KWW216" s="129"/>
      <c r="KWX216" s="129"/>
      <c r="KWY216" s="129"/>
      <c r="KWZ216" s="129"/>
      <c r="KXA216" s="129"/>
      <c r="KXB216" s="129"/>
      <c r="KXC216" s="129"/>
      <c r="KXD216" s="129"/>
      <c r="KXE216" s="129"/>
      <c r="KXF216" s="129"/>
      <c r="KXG216" s="129"/>
      <c r="KXH216" s="129"/>
      <c r="KXI216" s="129"/>
      <c r="KXJ216" s="129"/>
      <c r="KXK216" s="129"/>
      <c r="KXL216" s="129"/>
      <c r="KXM216" s="129"/>
      <c r="KXN216" s="129"/>
      <c r="KXO216" s="129"/>
      <c r="KXP216" s="129"/>
      <c r="KXQ216" s="129"/>
      <c r="KXR216" s="129"/>
      <c r="KXS216" s="129"/>
      <c r="KXT216" s="129"/>
      <c r="KXU216" s="129"/>
      <c r="KXV216" s="129"/>
      <c r="KXW216" s="129"/>
      <c r="KXX216" s="129"/>
      <c r="KXY216" s="129"/>
      <c r="KXZ216" s="129"/>
      <c r="KYA216" s="129"/>
      <c r="KYB216" s="129"/>
      <c r="KYC216" s="129"/>
      <c r="KYD216" s="129"/>
      <c r="KYE216" s="129"/>
      <c r="KYF216" s="129"/>
      <c r="KYG216" s="129"/>
      <c r="KYH216" s="129"/>
      <c r="KYI216" s="129"/>
      <c r="KYJ216" s="129"/>
      <c r="KYK216" s="129"/>
      <c r="KYL216" s="129"/>
      <c r="KYM216" s="129"/>
      <c r="KYN216" s="129"/>
      <c r="KYO216" s="129"/>
      <c r="KYP216" s="129"/>
      <c r="KYQ216" s="129"/>
      <c r="KYR216" s="129"/>
      <c r="KYS216" s="129"/>
      <c r="KYT216" s="129"/>
      <c r="KYU216" s="129"/>
      <c r="KYV216" s="129"/>
      <c r="KYW216" s="129"/>
      <c r="KYX216" s="129"/>
      <c r="KYY216" s="129"/>
      <c r="KYZ216" s="129"/>
      <c r="KZA216" s="129"/>
      <c r="KZB216" s="129"/>
      <c r="KZC216" s="129"/>
      <c r="KZD216" s="129"/>
      <c r="KZE216" s="129"/>
      <c r="KZF216" s="129"/>
      <c r="KZG216" s="129"/>
      <c r="KZH216" s="129"/>
      <c r="KZI216" s="129"/>
      <c r="KZJ216" s="129"/>
      <c r="KZK216" s="129"/>
      <c r="KZL216" s="129"/>
      <c r="KZM216" s="129"/>
      <c r="KZN216" s="129"/>
      <c r="KZO216" s="129"/>
      <c r="KZP216" s="129"/>
      <c r="KZQ216" s="129"/>
      <c r="KZR216" s="129"/>
      <c r="KZS216" s="129"/>
      <c r="KZT216" s="129"/>
      <c r="KZU216" s="129"/>
      <c r="KZV216" s="129"/>
      <c r="KZW216" s="129"/>
      <c r="KZX216" s="129"/>
      <c r="KZY216" s="129"/>
      <c r="KZZ216" s="129"/>
      <c r="LAA216" s="129"/>
      <c r="LAB216" s="129"/>
      <c r="LAC216" s="129"/>
      <c r="LAD216" s="129"/>
      <c r="LAE216" s="129"/>
      <c r="LAF216" s="129"/>
      <c r="LAG216" s="129"/>
      <c r="LAH216" s="129"/>
      <c r="LAI216" s="129"/>
      <c r="LAJ216" s="129"/>
      <c r="LAK216" s="129"/>
      <c r="LAL216" s="129"/>
      <c r="LAM216" s="129"/>
      <c r="LAN216" s="129"/>
      <c r="LAO216" s="129"/>
      <c r="LAP216" s="129"/>
      <c r="LAQ216" s="129"/>
      <c r="LAR216" s="129"/>
      <c r="LAS216" s="129"/>
      <c r="LAT216" s="129"/>
      <c r="LAU216" s="129"/>
      <c r="LAV216" s="129"/>
      <c r="LAW216" s="129"/>
      <c r="LAX216" s="129"/>
      <c r="LAY216" s="129"/>
      <c r="LAZ216" s="129"/>
      <c r="LBA216" s="129"/>
      <c r="LBB216" s="129"/>
      <c r="LBC216" s="129"/>
      <c r="LBD216" s="129"/>
      <c r="LBE216" s="129"/>
      <c r="LBF216" s="129"/>
      <c r="LBG216" s="129"/>
      <c r="LBH216" s="129"/>
      <c r="LBI216" s="129"/>
      <c r="LBJ216" s="129"/>
      <c r="LBK216" s="129"/>
      <c r="LBL216" s="129"/>
      <c r="LBM216" s="129"/>
      <c r="LBN216" s="129"/>
      <c r="LBO216" s="129"/>
      <c r="LBP216" s="129"/>
      <c r="LBQ216" s="129"/>
      <c r="LBR216" s="129"/>
      <c r="LBS216" s="129"/>
      <c r="LBT216" s="129"/>
      <c r="LBU216" s="129"/>
      <c r="LBV216" s="129"/>
      <c r="LBW216" s="129"/>
      <c r="LBX216" s="129"/>
      <c r="LBY216" s="129"/>
      <c r="LBZ216" s="129"/>
      <c r="LCA216" s="129"/>
      <c r="LCB216" s="129"/>
      <c r="LCC216" s="129"/>
      <c r="LCD216" s="129"/>
      <c r="LCE216" s="129"/>
      <c r="LCF216" s="129"/>
      <c r="LCG216" s="129"/>
      <c r="LCH216" s="129"/>
      <c r="LCI216" s="129"/>
      <c r="LCJ216" s="129"/>
      <c r="LCK216" s="129"/>
      <c r="LCL216" s="129"/>
      <c r="LCM216" s="129"/>
      <c r="LCN216" s="129"/>
      <c r="LCO216" s="129"/>
      <c r="LCP216" s="129"/>
      <c r="LCQ216" s="129"/>
      <c r="LCR216" s="129"/>
      <c r="LCS216" s="129"/>
      <c r="LCT216" s="129"/>
      <c r="LCU216" s="129"/>
      <c r="LCV216" s="129"/>
      <c r="LCW216" s="129"/>
      <c r="LCX216" s="129"/>
      <c r="LCY216" s="129"/>
      <c r="LCZ216" s="129"/>
      <c r="LDA216" s="129"/>
      <c r="LDB216" s="129"/>
      <c r="LDC216" s="129"/>
      <c r="LDD216" s="129"/>
      <c r="LDE216" s="129"/>
      <c r="LDF216" s="129"/>
      <c r="LDG216" s="129"/>
      <c r="LDH216" s="129"/>
      <c r="LDI216" s="129"/>
      <c r="LDJ216" s="129"/>
      <c r="LDK216" s="129"/>
      <c r="LDL216" s="129"/>
      <c r="LDM216" s="129"/>
      <c r="LDN216" s="129"/>
      <c r="LDO216" s="129"/>
      <c r="LDP216" s="129"/>
      <c r="LDQ216" s="129"/>
      <c r="LDR216" s="129"/>
      <c r="LDS216" s="129"/>
      <c r="LDT216" s="129"/>
      <c r="LDU216" s="129"/>
      <c r="LDV216" s="129"/>
      <c r="LDW216" s="129"/>
      <c r="LDX216" s="129"/>
      <c r="LDY216" s="129"/>
      <c r="LDZ216" s="129"/>
      <c r="LEA216" s="129"/>
      <c r="LEB216" s="129"/>
      <c r="LEC216" s="129"/>
      <c r="LED216" s="129"/>
      <c r="LEE216" s="129"/>
      <c r="LEF216" s="129"/>
      <c r="LEG216" s="129"/>
      <c r="LEH216" s="129"/>
      <c r="LEI216" s="129"/>
      <c r="LEJ216" s="129"/>
      <c r="LEK216" s="129"/>
      <c r="LEL216" s="129"/>
      <c r="LEM216" s="129"/>
      <c r="LEN216" s="129"/>
      <c r="LEO216" s="129"/>
      <c r="LEP216" s="129"/>
      <c r="LEQ216" s="129"/>
      <c r="LER216" s="129"/>
      <c r="LES216" s="129"/>
      <c r="LET216" s="129"/>
      <c r="LEU216" s="129"/>
      <c r="LEV216" s="129"/>
      <c r="LEW216" s="129"/>
      <c r="LEX216" s="129"/>
      <c r="LEY216" s="129"/>
      <c r="LEZ216" s="129"/>
      <c r="LFA216" s="129"/>
      <c r="LFB216" s="129"/>
      <c r="LFC216" s="129"/>
      <c r="LFD216" s="129"/>
      <c r="LFE216" s="129"/>
      <c r="LFF216" s="129"/>
      <c r="LFG216" s="129"/>
      <c r="LFH216" s="129"/>
      <c r="LFI216" s="129"/>
      <c r="LFJ216" s="129"/>
      <c r="LFK216" s="129"/>
      <c r="LFL216" s="129"/>
      <c r="LFM216" s="129"/>
      <c r="LFN216" s="129"/>
      <c r="LFO216" s="129"/>
      <c r="LFP216" s="129"/>
      <c r="LFQ216" s="129"/>
      <c r="LFR216" s="129"/>
      <c r="LFS216" s="129"/>
      <c r="LFT216" s="129"/>
      <c r="LFU216" s="129"/>
      <c r="LFV216" s="129"/>
      <c r="LFW216" s="129"/>
      <c r="LFX216" s="129"/>
      <c r="LFY216" s="129"/>
      <c r="LFZ216" s="129"/>
      <c r="LGA216" s="129"/>
      <c r="LGB216" s="129"/>
      <c r="LGC216" s="129"/>
      <c r="LGD216" s="129"/>
      <c r="LGE216" s="129"/>
      <c r="LGF216" s="129"/>
      <c r="LGG216" s="129"/>
      <c r="LGH216" s="129"/>
      <c r="LGI216" s="129"/>
      <c r="LGJ216" s="129"/>
      <c r="LGK216" s="129"/>
      <c r="LGL216" s="129"/>
      <c r="LGM216" s="129"/>
      <c r="LGN216" s="129"/>
      <c r="LGO216" s="129"/>
      <c r="LGP216" s="129"/>
      <c r="LGQ216" s="129"/>
      <c r="LGR216" s="129"/>
      <c r="LGS216" s="129"/>
      <c r="LGT216" s="129"/>
      <c r="LGU216" s="129"/>
      <c r="LGV216" s="129"/>
      <c r="LGW216" s="129"/>
      <c r="LGX216" s="129"/>
      <c r="LGY216" s="129"/>
      <c r="LGZ216" s="129"/>
      <c r="LHA216" s="129"/>
      <c r="LHB216" s="129"/>
      <c r="LHC216" s="129"/>
      <c r="LHD216" s="129"/>
      <c r="LHE216" s="129"/>
      <c r="LHF216" s="129"/>
      <c r="LHG216" s="129"/>
      <c r="LHH216" s="129"/>
      <c r="LHI216" s="129"/>
      <c r="LHJ216" s="129"/>
      <c r="LHK216" s="129"/>
      <c r="LHL216" s="129"/>
      <c r="LHM216" s="129"/>
      <c r="LHN216" s="129"/>
      <c r="LHO216" s="129"/>
      <c r="LHP216" s="129"/>
      <c r="LHQ216" s="129"/>
      <c r="LHR216" s="129"/>
      <c r="LHS216" s="129"/>
      <c r="LHT216" s="129"/>
      <c r="LHU216" s="129"/>
      <c r="LHV216" s="129"/>
      <c r="LHW216" s="129"/>
      <c r="LHX216" s="129"/>
      <c r="LHY216" s="129"/>
      <c r="LHZ216" s="129"/>
      <c r="LIA216" s="129"/>
      <c r="LIB216" s="129"/>
      <c r="LIC216" s="129"/>
      <c r="LID216" s="129"/>
      <c r="LIE216" s="129"/>
      <c r="LIF216" s="129"/>
      <c r="LIG216" s="129"/>
      <c r="LIH216" s="129"/>
      <c r="LII216" s="129"/>
      <c r="LIJ216" s="129"/>
      <c r="LIK216" s="129"/>
      <c r="LIL216" s="129"/>
      <c r="LIM216" s="129"/>
      <c r="LIN216" s="129"/>
      <c r="LIO216" s="129"/>
      <c r="LIP216" s="129"/>
      <c r="LIQ216" s="129"/>
      <c r="LIR216" s="129"/>
      <c r="LIS216" s="129"/>
      <c r="LIT216" s="129"/>
      <c r="LIU216" s="129"/>
      <c r="LIV216" s="129"/>
      <c r="LIW216" s="129"/>
      <c r="LIX216" s="129"/>
      <c r="LIY216" s="129"/>
      <c r="LIZ216" s="129"/>
      <c r="LJA216" s="129"/>
      <c r="LJB216" s="129"/>
      <c r="LJC216" s="129"/>
      <c r="LJD216" s="129"/>
      <c r="LJE216" s="129"/>
      <c r="LJF216" s="129"/>
      <c r="LJG216" s="129"/>
      <c r="LJH216" s="129"/>
      <c r="LJI216" s="129"/>
      <c r="LJJ216" s="129"/>
      <c r="LJK216" s="129"/>
      <c r="LJL216" s="129"/>
      <c r="LJM216" s="129"/>
      <c r="LJN216" s="129"/>
      <c r="LJO216" s="129"/>
      <c r="LJP216" s="129"/>
      <c r="LJQ216" s="129"/>
      <c r="LJR216" s="129"/>
      <c r="LJS216" s="129"/>
      <c r="LJT216" s="129"/>
      <c r="LJU216" s="129"/>
      <c r="LJV216" s="129"/>
      <c r="LJW216" s="129"/>
      <c r="LJX216" s="129"/>
      <c r="LJY216" s="129"/>
      <c r="LJZ216" s="129"/>
      <c r="LKA216" s="129"/>
      <c r="LKB216" s="129"/>
      <c r="LKC216" s="129"/>
      <c r="LKD216" s="129"/>
      <c r="LKE216" s="129"/>
      <c r="LKF216" s="129"/>
      <c r="LKG216" s="129"/>
      <c r="LKH216" s="129"/>
      <c r="LKI216" s="129"/>
      <c r="LKJ216" s="129"/>
      <c r="LKK216" s="129"/>
      <c r="LKL216" s="129"/>
      <c r="LKM216" s="129"/>
      <c r="LKN216" s="129"/>
      <c r="LKO216" s="129"/>
      <c r="LKP216" s="129"/>
      <c r="LKQ216" s="129"/>
      <c r="LKR216" s="129"/>
      <c r="LKS216" s="129"/>
      <c r="LKT216" s="129"/>
      <c r="LKU216" s="129"/>
      <c r="LKV216" s="129"/>
      <c r="LKW216" s="129"/>
      <c r="LKX216" s="129"/>
      <c r="LKY216" s="129"/>
      <c r="LKZ216" s="129"/>
      <c r="LLA216" s="129"/>
      <c r="LLB216" s="129"/>
      <c r="LLC216" s="129"/>
      <c r="LLD216" s="129"/>
      <c r="LLE216" s="129"/>
      <c r="LLF216" s="129"/>
      <c r="LLG216" s="129"/>
      <c r="LLH216" s="129"/>
      <c r="LLI216" s="129"/>
      <c r="LLJ216" s="129"/>
      <c r="LLK216" s="129"/>
      <c r="LLL216" s="129"/>
      <c r="LLM216" s="129"/>
      <c r="LLN216" s="129"/>
      <c r="LLO216" s="129"/>
      <c r="LLP216" s="129"/>
      <c r="LLQ216" s="129"/>
      <c r="LLR216" s="129"/>
      <c r="LLS216" s="129"/>
      <c r="LLT216" s="129"/>
      <c r="LLU216" s="129"/>
      <c r="LLV216" s="129"/>
      <c r="LLW216" s="129"/>
      <c r="LLX216" s="129"/>
      <c r="LLY216" s="129"/>
      <c r="LLZ216" s="129"/>
      <c r="LMA216" s="129"/>
      <c r="LMB216" s="129"/>
      <c r="LMC216" s="129"/>
      <c r="LMD216" s="129"/>
      <c r="LME216" s="129"/>
      <c r="LMF216" s="129"/>
      <c r="LMG216" s="129"/>
      <c r="LMH216" s="129"/>
      <c r="LMI216" s="129"/>
      <c r="LMJ216" s="129"/>
      <c r="LMK216" s="129"/>
      <c r="LML216" s="129"/>
      <c r="LMM216" s="129"/>
      <c r="LMN216" s="129"/>
      <c r="LMO216" s="129"/>
      <c r="LMP216" s="129"/>
      <c r="LMQ216" s="129"/>
      <c r="LMR216" s="129"/>
      <c r="LMS216" s="129"/>
      <c r="LMT216" s="129"/>
      <c r="LMU216" s="129"/>
      <c r="LMV216" s="129"/>
      <c r="LMW216" s="129"/>
      <c r="LMX216" s="129"/>
      <c r="LMY216" s="129"/>
      <c r="LMZ216" s="129"/>
      <c r="LNA216" s="129"/>
      <c r="LNB216" s="129"/>
      <c r="LNC216" s="129"/>
      <c r="LND216" s="129"/>
      <c r="LNE216" s="129"/>
      <c r="LNF216" s="129"/>
      <c r="LNG216" s="129"/>
      <c r="LNH216" s="129"/>
      <c r="LNI216" s="129"/>
      <c r="LNJ216" s="129"/>
      <c r="LNK216" s="129"/>
      <c r="LNL216" s="129"/>
      <c r="LNM216" s="129"/>
      <c r="LNN216" s="129"/>
      <c r="LNO216" s="129"/>
      <c r="LNP216" s="129"/>
      <c r="LNQ216" s="129"/>
      <c r="LNR216" s="129"/>
      <c r="LNS216" s="129"/>
      <c r="LNT216" s="129"/>
      <c r="LNU216" s="129"/>
      <c r="LNV216" s="129"/>
      <c r="LNW216" s="129"/>
      <c r="LNX216" s="129"/>
      <c r="LNY216" s="129"/>
      <c r="LNZ216" s="129"/>
      <c r="LOA216" s="129"/>
      <c r="LOB216" s="129"/>
      <c r="LOC216" s="129"/>
      <c r="LOD216" s="129"/>
      <c r="LOE216" s="129"/>
      <c r="LOF216" s="129"/>
      <c r="LOG216" s="129"/>
      <c r="LOH216" s="129"/>
      <c r="LOI216" s="129"/>
      <c r="LOJ216" s="129"/>
      <c r="LOK216" s="129"/>
      <c r="LOL216" s="129"/>
      <c r="LOM216" s="129"/>
      <c r="LON216" s="129"/>
      <c r="LOO216" s="129"/>
      <c r="LOP216" s="129"/>
      <c r="LOQ216" s="129"/>
      <c r="LOR216" s="129"/>
      <c r="LOS216" s="129"/>
      <c r="LOT216" s="129"/>
      <c r="LOU216" s="129"/>
      <c r="LOV216" s="129"/>
      <c r="LOW216" s="129"/>
      <c r="LOX216" s="129"/>
      <c r="LOY216" s="129"/>
      <c r="LOZ216" s="129"/>
      <c r="LPA216" s="129"/>
      <c r="LPB216" s="129"/>
      <c r="LPC216" s="129"/>
      <c r="LPD216" s="129"/>
      <c r="LPE216" s="129"/>
      <c r="LPF216" s="129"/>
      <c r="LPG216" s="129"/>
      <c r="LPH216" s="129"/>
      <c r="LPI216" s="129"/>
      <c r="LPJ216" s="129"/>
      <c r="LPK216" s="129"/>
      <c r="LPL216" s="129"/>
      <c r="LPM216" s="129"/>
      <c r="LPN216" s="129"/>
      <c r="LPO216" s="129"/>
      <c r="LPP216" s="129"/>
      <c r="LPQ216" s="129"/>
      <c r="LPR216" s="129"/>
      <c r="LPS216" s="129"/>
      <c r="LPT216" s="129"/>
      <c r="LPU216" s="129"/>
      <c r="LPV216" s="129"/>
      <c r="LPW216" s="129"/>
      <c r="LPX216" s="129"/>
      <c r="LPY216" s="129"/>
      <c r="LPZ216" s="129"/>
      <c r="LQA216" s="129"/>
      <c r="LQB216" s="129"/>
      <c r="LQC216" s="129"/>
      <c r="LQD216" s="129"/>
      <c r="LQE216" s="129"/>
      <c r="LQF216" s="129"/>
      <c r="LQG216" s="129"/>
      <c r="LQH216" s="129"/>
      <c r="LQI216" s="129"/>
      <c r="LQJ216" s="129"/>
      <c r="LQK216" s="129"/>
      <c r="LQL216" s="129"/>
      <c r="LQM216" s="129"/>
      <c r="LQN216" s="129"/>
      <c r="LQO216" s="129"/>
      <c r="LQP216" s="129"/>
      <c r="LQQ216" s="129"/>
      <c r="LQR216" s="129"/>
      <c r="LQS216" s="129"/>
      <c r="LQT216" s="129"/>
      <c r="LQU216" s="129"/>
      <c r="LQV216" s="129"/>
      <c r="LQW216" s="129"/>
      <c r="LQX216" s="129"/>
      <c r="LQY216" s="129"/>
      <c r="LQZ216" s="129"/>
      <c r="LRA216" s="129"/>
      <c r="LRB216" s="129"/>
      <c r="LRC216" s="129"/>
      <c r="LRD216" s="129"/>
      <c r="LRE216" s="129"/>
      <c r="LRF216" s="129"/>
      <c r="LRG216" s="129"/>
      <c r="LRH216" s="129"/>
      <c r="LRI216" s="129"/>
      <c r="LRJ216" s="129"/>
      <c r="LRK216" s="129"/>
      <c r="LRL216" s="129"/>
      <c r="LRM216" s="129"/>
      <c r="LRN216" s="129"/>
      <c r="LRO216" s="129"/>
      <c r="LRP216" s="129"/>
      <c r="LRQ216" s="129"/>
      <c r="LRR216" s="129"/>
      <c r="LRS216" s="129"/>
      <c r="LRT216" s="129"/>
      <c r="LRU216" s="129"/>
      <c r="LRV216" s="129"/>
      <c r="LRW216" s="129"/>
      <c r="LRX216" s="129"/>
      <c r="LRY216" s="129"/>
      <c r="LRZ216" s="129"/>
      <c r="LSA216" s="129"/>
      <c r="LSB216" s="129"/>
      <c r="LSC216" s="129"/>
      <c r="LSD216" s="129"/>
      <c r="LSE216" s="129"/>
      <c r="LSF216" s="129"/>
      <c r="LSG216" s="129"/>
      <c r="LSH216" s="129"/>
      <c r="LSI216" s="129"/>
      <c r="LSJ216" s="129"/>
      <c r="LSK216" s="129"/>
      <c r="LSL216" s="129"/>
      <c r="LSM216" s="129"/>
      <c r="LSN216" s="129"/>
      <c r="LSO216" s="129"/>
      <c r="LSP216" s="129"/>
      <c r="LSQ216" s="129"/>
      <c r="LSR216" s="129"/>
      <c r="LSS216" s="129"/>
      <c r="LST216" s="129"/>
      <c r="LSU216" s="129"/>
      <c r="LSV216" s="129"/>
      <c r="LSW216" s="129"/>
      <c r="LSX216" s="129"/>
      <c r="LSY216" s="129"/>
      <c r="LSZ216" s="129"/>
      <c r="LTA216" s="129"/>
      <c r="LTB216" s="129"/>
      <c r="LTC216" s="129"/>
      <c r="LTD216" s="129"/>
      <c r="LTE216" s="129"/>
      <c r="LTF216" s="129"/>
      <c r="LTG216" s="129"/>
      <c r="LTH216" s="129"/>
      <c r="LTI216" s="129"/>
      <c r="LTJ216" s="129"/>
      <c r="LTK216" s="129"/>
      <c r="LTL216" s="129"/>
      <c r="LTM216" s="129"/>
      <c r="LTN216" s="129"/>
      <c r="LTO216" s="129"/>
      <c r="LTP216" s="129"/>
      <c r="LTQ216" s="129"/>
      <c r="LTR216" s="129"/>
      <c r="LTS216" s="129"/>
      <c r="LTT216" s="129"/>
      <c r="LTU216" s="129"/>
      <c r="LTV216" s="129"/>
      <c r="LTW216" s="129"/>
      <c r="LTX216" s="129"/>
      <c r="LTY216" s="129"/>
      <c r="LTZ216" s="129"/>
      <c r="LUA216" s="129"/>
      <c r="LUB216" s="129"/>
      <c r="LUC216" s="129"/>
      <c r="LUD216" s="129"/>
      <c r="LUE216" s="129"/>
      <c r="LUF216" s="129"/>
      <c r="LUG216" s="129"/>
      <c r="LUH216" s="129"/>
      <c r="LUI216" s="129"/>
      <c r="LUJ216" s="129"/>
      <c r="LUK216" s="129"/>
      <c r="LUL216" s="129"/>
      <c r="LUM216" s="129"/>
      <c r="LUN216" s="129"/>
      <c r="LUO216" s="129"/>
      <c r="LUP216" s="129"/>
      <c r="LUQ216" s="129"/>
      <c r="LUR216" s="129"/>
      <c r="LUS216" s="129"/>
      <c r="LUT216" s="129"/>
      <c r="LUU216" s="129"/>
      <c r="LUV216" s="129"/>
      <c r="LUW216" s="129"/>
      <c r="LUX216" s="129"/>
      <c r="LUY216" s="129"/>
      <c r="LUZ216" s="129"/>
      <c r="LVA216" s="129"/>
      <c r="LVB216" s="129"/>
      <c r="LVC216" s="129"/>
      <c r="LVD216" s="129"/>
      <c r="LVE216" s="129"/>
      <c r="LVF216" s="129"/>
      <c r="LVG216" s="129"/>
      <c r="LVH216" s="129"/>
      <c r="LVI216" s="129"/>
      <c r="LVJ216" s="129"/>
      <c r="LVK216" s="129"/>
      <c r="LVL216" s="129"/>
      <c r="LVM216" s="129"/>
      <c r="LVN216" s="129"/>
      <c r="LVO216" s="129"/>
      <c r="LVP216" s="129"/>
      <c r="LVQ216" s="129"/>
      <c r="LVR216" s="129"/>
      <c r="LVS216" s="129"/>
      <c r="LVT216" s="129"/>
      <c r="LVU216" s="129"/>
      <c r="LVV216" s="129"/>
      <c r="LVW216" s="129"/>
      <c r="LVX216" s="129"/>
      <c r="LVY216" s="129"/>
      <c r="LVZ216" s="129"/>
      <c r="LWA216" s="129"/>
      <c r="LWB216" s="129"/>
      <c r="LWC216" s="129"/>
      <c r="LWD216" s="129"/>
      <c r="LWE216" s="129"/>
      <c r="LWF216" s="129"/>
      <c r="LWG216" s="129"/>
      <c r="LWH216" s="129"/>
      <c r="LWI216" s="129"/>
      <c r="LWJ216" s="129"/>
      <c r="LWK216" s="129"/>
      <c r="LWL216" s="129"/>
      <c r="LWM216" s="129"/>
      <c r="LWN216" s="129"/>
      <c r="LWO216" s="129"/>
      <c r="LWP216" s="129"/>
      <c r="LWQ216" s="129"/>
      <c r="LWR216" s="129"/>
      <c r="LWS216" s="129"/>
      <c r="LWT216" s="129"/>
      <c r="LWU216" s="129"/>
      <c r="LWV216" s="129"/>
      <c r="LWW216" s="129"/>
      <c r="LWX216" s="129"/>
      <c r="LWY216" s="129"/>
      <c r="LWZ216" s="129"/>
      <c r="LXA216" s="129"/>
      <c r="LXB216" s="129"/>
      <c r="LXC216" s="129"/>
      <c r="LXD216" s="129"/>
      <c r="LXE216" s="129"/>
      <c r="LXF216" s="129"/>
      <c r="LXG216" s="129"/>
      <c r="LXH216" s="129"/>
      <c r="LXI216" s="129"/>
      <c r="LXJ216" s="129"/>
      <c r="LXK216" s="129"/>
      <c r="LXL216" s="129"/>
      <c r="LXM216" s="129"/>
      <c r="LXN216" s="129"/>
      <c r="LXO216" s="129"/>
      <c r="LXP216" s="129"/>
      <c r="LXQ216" s="129"/>
      <c r="LXR216" s="129"/>
      <c r="LXS216" s="129"/>
      <c r="LXT216" s="129"/>
      <c r="LXU216" s="129"/>
      <c r="LXV216" s="129"/>
      <c r="LXW216" s="129"/>
      <c r="LXX216" s="129"/>
      <c r="LXY216" s="129"/>
      <c r="LXZ216" s="129"/>
      <c r="LYA216" s="129"/>
      <c r="LYB216" s="129"/>
      <c r="LYC216" s="129"/>
      <c r="LYD216" s="129"/>
      <c r="LYE216" s="129"/>
      <c r="LYF216" s="129"/>
      <c r="LYG216" s="129"/>
      <c r="LYH216" s="129"/>
      <c r="LYI216" s="129"/>
      <c r="LYJ216" s="129"/>
      <c r="LYK216" s="129"/>
      <c r="LYL216" s="129"/>
      <c r="LYM216" s="129"/>
      <c r="LYN216" s="129"/>
      <c r="LYO216" s="129"/>
      <c r="LYP216" s="129"/>
      <c r="LYQ216" s="129"/>
      <c r="LYR216" s="129"/>
      <c r="LYS216" s="129"/>
      <c r="LYT216" s="129"/>
      <c r="LYU216" s="129"/>
      <c r="LYV216" s="129"/>
      <c r="LYW216" s="129"/>
      <c r="LYX216" s="129"/>
      <c r="LYY216" s="129"/>
      <c r="LYZ216" s="129"/>
      <c r="LZA216" s="129"/>
      <c r="LZB216" s="129"/>
      <c r="LZC216" s="129"/>
      <c r="LZD216" s="129"/>
      <c r="LZE216" s="129"/>
      <c r="LZF216" s="129"/>
      <c r="LZG216" s="129"/>
      <c r="LZH216" s="129"/>
      <c r="LZI216" s="129"/>
      <c r="LZJ216" s="129"/>
      <c r="LZK216" s="129"/>
      <c r="LZL216" s="129"/>
      <c r="LZM216" s="129"/>
      <c r="LZN216" s="129"/>
      <c r="LZO216" s="129"/>
      <c r="LZP216" s="129"/>
      <c r="LZQ216" s="129"/>
      <c r="LZR216" s="129"/>
      <c r="LZS216" s="129"/>
      <c r="LZT216" s="129"/>
      <c r="LZU216" s="129"/>
      <c r="LZV216" s="129"/>
      <c r="LZW216" s="129"/>
      <c r="LZX216" s="129"/>
      <c r="LZY216" s="129"/>
      <c r="LZZ216" s="129"/>
      <c r="MAA216" s="129"/>
      <c r="MAB216" s="129"/>
      <c r="MAC216" s="129"/>
      <c r="MAD216" s="129"/>
      <c r="MAE216" s="129"/>
      <c r="MAF216" s="129"/>
      <c r="MAG216" s="129"/>
      <c r="MAH216" s="129"/>
      <c r="MAI216" s="129"/>
      <c r="MAJ216" s="129"/>
      <c r="MAK216" s="129"/>
      <c r="MAL216" s="129"/>
      <c r="MAM216" s="129"/>
      <c r="MAN216" s="129"/>
      <c r="MAO216" s="129"/>
      <c r="MAP216" s="129"/>
      <c r="MAQ216" s="129"/>
      <c r="MAR216" s="129"/>
      <c r="MAS216" s="129"/>
      <c r="MAT216" s="129"/>
      <c r="MAU216" s="129"/>
      <c r="MAV216" s="129"/>
      <c r="MAW216" s="129"/>
      <c r="MAX216" s="129"/>
      <c r="MAY216" s="129"/>
      <c r="MAZ216" s="129"/>
      <c r="MBA216" s="129"/>
      <c r="MBB216" s="129"/>
      <c r="MBC216" s="129"/>
      <c r="MBD216" s="129"/>
      <c r="MBE216" s="129"/>
      <c r="MBF216" s="129"/>
      <c r="MBG216" s="129"/>
      <c r="MBH216" s="129"/>
      <c r="MBI216" s="129"/>
      <c r="MBJ216" s="129"/>
      <c r="MBK216" s="129"/>
      <c r="MBL216" s="129"/>
      <c r="MBM216" s="129"/>
      <c r="MBN216" s="129"/>
      <c r="MBO216" s="129"/>
      <c r="MBP216" s="129"/>
      <c r="MBQ216" s="129"/>
      <c r="MBR216" s="129"/>
      <c r="MBS216" s="129"/>
      <c r="MBT216" s="129"/>
      <c r="MBU216" s="129"/>
      <c r="MBV216" s="129"/>
      <c r="MBW216" s="129"/>
      <c r="MBX216" s="129"/>
      <c r="MBY216" s="129"/>
      <c r="MBZ216" s="129"/>
      <c r="MCA216" s="129"/>
      <c r="MCB216" s="129"/>
      <c r="MCC216" s="129"/>
      <c r="MCD216" s="129"/>
      <c r="MCE216" s="129"/>
      <c r="MCF216" s="129"/>
      <c r="MCG216" s="129"/>
      <c r="MCH216" s="129"/>
      <c r="MCI216" s="129"/>
      <c r="MCJ216" s="129"/>
      <c r="MCK216" s="129"/>
      <c r="MCL216" s="129"/>
      <c r="MCM216" s="129"/>
      <c r="MCN216" s="129"/>
      <c r="MCO216" s="129"/>
      <c r="MCP216" s="129"/>
      <c r="MCQ216" s="129"/>
      <c r="MCR216" s="129"/>
      <c r="MCS216" s="129"/>
      <c r="MCT216" s="129"/>
      <c r="MCU216" s="129"/>
      <c r="MCV216" s="129"/>
      <c r="MCW216" s="129"/>
      <c r="MCX216" s="129"/>
      <c r="MCY216" s="129"/>
      <c r="MCZ216" s="129"/>
      <c r="MDA216" s="129"/>
      <c r="MDB216" s="129"/>
      <c r="MDC216" s="129"/>
      <c r="MDD216" s="129"/>
      <c r="MDE216" s="129"/>
      <c r="MDF216" s="129"/>
      <c r="MDG216" s="129"/>
      <c r="MDH216" s="129"/>
      <c r="MDI216" s="129"/>
      <c r="MDJ216" s="129"/>
      <c r="MDK216" s="129"/>
      <c r="MDL216" s="129"/>
      <c r="MDM216" s="129"/>
      <c r="MDN216" s="129"/>
      <c r="MDO216" s="129"/>
      <c r="MDP216" s="129"/>
      <c r="MDQ216" s="129"/>
      <c r="MDR216" s="129"/>
      <c r="MDS216" s="129"/>
      <c r="MDT216" s="129"/>
      <c r="MDU216" s="129"/>
      <c r="MDV216" s="129"/>
      <c r="MDW216" s="129"/>
      <c r="MDX216" s="129"/>
      <c r="MDY216" s="129"/>
      <c r="MDZ216" s="129"/>
      <c r="MEA216" s="129"/>
      <c r="MEB216" s="129"/>
      <c r="MEC216" s="129"/>
      <c r="MED216" s="129"/>
      <c r="MEE216" s="129"/>
      <c r="MEF216" s="129"/>
      <c r="MEG216" s="129"/>
      <c r="MEH216" s="129"/>
      <c r="MEI216" s="129"/>
      <c r="MEJ216" s="129"/>
      <c r="MEK216" s="129"/>
      <c r="MEL216" s="129"/>
      <c r="MEM216" s="129"/>
      <c r="MEN216" s="129"/>
      <c r="MEO216" s="129"/>
      <c r="MEP216" s="129"/>
      <c r="MEQ216" s="129"/>
      <c r="MER216" s="129"/>
      <c r="MES216" s="129"/>
      <c r="MET216" s="129"/>
      <c r="MEU216" s="129"/>
      <c r="MEV216" s="129"/>
      <c r="MEW216" s="129"/>
      <c r="MEX216" s="129"/>
      <c r="MEY216" s="129"/>
      <c r="MEZ216" s="129"/>
      <c r="MFA216" s="129"/>
      <c r="MFB216" s="129"/>
      <c r="MFC216" s="129"/>
      <c r="MFD216" s="129"/>
      <c r="MFE216" s="129"/>
      <c r="MFF216" s="129"/>
      <c r="MFG216" s="129"/>
      <c r="MFH216" s="129"/>
      <c r="MFI216" s="129"/>
      <c r="MFJ216" s="129"/>
      <c r="MFK216" s="129"/>
      <c r="MFL216" s="129"/>
      <c r="MFM216" s="129"/>
      <c r="MFN216" s="129"/>
      <c r="MFO216" s="129"/>
      <c r="MFP216" s="129"/>
      <c r="MFQ216" s="129"/>
      <c r="MFR216" s="129"/>
      <c r="MFS216" s="129"/>
      <c r="MFT216" s="129"/>
      <c r="MFU216" s="129"/>
      <c r="MFV216" s="129"/>
      <c r="MFW216" s="129"/>
      <c r="MFX216" s="129"/>
      <c r="MFY216" s="129"/>
      <c r="MFZ216" s="129"/>
      <c r="MGA216" s="129"/>
      <c r="MGB216" s="129"/>
      <c r="MGC216" s="129"/>
      <c r="MGD216" s="129"/>
      <c r="MGE216" s="129"/>
      <c r="MGF216" s="129"/>
      <c r="MGG216" s="129"/>
      <c r="MGH216" s="129"/>
      <c r="MGI216" s="129"/>
      <c r="MGJ216" s="129"/>
      <c r="MGK216" s="129"/>
      <c r="MGL216" s="129"/>
      <c r="MGM216" s="129"/>
      <c r="MGN216" s="129"/>
      <c r="MGO216" s="129"/>
      <c r="MGP216" s="129"/>
      <c r="MGQ216" s="129"/>
      <c r="MGR216" s="129"/>
      <c r="MGS216" s="129"/>
      <c r="MGT216" s="129"/>
      <c r="MGU216" s="129"/>
      <c r="MGV216" s="129"/>
      <c r="MGW216" s="129"/>
      <c r="MGX216" s="129"/>
      <c r="MGY216" s="129"/>
      <c r="MGZ216" s="129"/>
      <c r="MHA216" s="129"/>
      <c r="MHB216" s="129"/>
      <c r="MHC216" s="129"/>
      <c r="MHD216" s="129"/>
      <c r="MHE216" s="129"/>
      <c r="MHF216" s="129"/>
      <c r="MHG216" s="129"/>
      <c r="MHH216" s="129"/>
      <c r="MHI216" s="129"/>
      <c r="MHJ216" s="129"/>
      <c r="MHK216" s="129"/>
      <c r="MHL216" s="129"/>
      <c r="MHM216" s="129"/>
      <c r="MHN216" s="129"/>
      <c r="MHO216" s="129"/>
      <c r="MHP216" s="129"/>
      <c r="MHQ216" s="129"/>
      <c r="MHR216" s="129"/>
      <c r="MHS216" s="129"/>
      <c r="MHT216" s="129"/>
      <c r="MHU216" s="129"/>
      <c r="MHV216" s="129"/>
      <c r="MHW216" s="129"/>
      <c r="MHX216" s="129"/>
      <c r="MHY216" s="129"/>
      <c r="MHZ216" s="129"/>
      <c r="MIA216" s="129"/>
      <c r="MIB216" s="129"/>
      <c r="MIC216" s="129"/>
      <c r="MID216" s="129"/>
      <c r="MIE216" s="129"/>
      <c r="MIF216" s="129"/>
      <c r="MIG216" s="129"/>
      <c r="MIH216" s="129"/>
      <c r="MII216" s="129"/>
      <c r="MIJ216" s="129"/>
      <c r="MIK216" s="129"/>
      <c r="MIL216" s="129"/>
      <c r="MIM216" s="129"/>
      <c r="MIN216" s="129"/>
      <c r="MIO216" s="129"/>
      <c r="MIP216" s="129"/>
      <c r="MIQ216" s="129"/>
      <c r="MIR216" s="129"/>
      <c r="MIS216" s="129"/>
      <c r="MIT216" s="129"/>
      <c r="MIU216" s="129"/>
      <c r="MIV216" s="129"/>
      <c r="MIW216" s="129"/>
      <c r="MIX216" s="129"/>
      <c r="MIY216" s="129"/>
      <c r="MIZ216" s="129"/>
      <c r="MJA216" s="129"/>
      <c r="MJB216" s="129"/>
      <c r="MJC216" s="129"/>
      <c r="MJD216" s="129"/>
      <c r="MJE216" s="129"/>
      <c r="MJF216" s="129"/>
      <c r="MJG216" s="129"/>
      <c r="MJH216" s="129"/>
      <c r="MJI216" s="129"/>
      <c r="MJJ216" s="129"/>
      <c r="MJK216" s="129"/>
      <c r="MJL216" s="129"/>
      <c r="MJM216" s="129"/>
      <c r="MJN216" s="129"/>
      <c r="MJO216" s="129"/>
      <c r="MJP216" s="129"/>
      <c r="MJQ216" s="129"/>
      <c r="MJR216" s="129"/>
      <c r="MJS216" s="129"/>
      <c r="MJT216" s="129"/>
      <c r="MJU216" s="129"/>
      <c r="MJV216" s="129"/>
      <c r="MJW216" s="129"/>
      <c r="MJX216" s="129"/>
      <c r="MJY216" s="129"/>
      <c r="MJZ216" s="129"/>
      <c r="MKA216" s="129"/>
      <c r="MKB216" s="129"/>
      <c r="MKC216" s="129"/>
      <c r="MKD216" s="129"/>
      <c r="MKE216" s="129"/>
      <c r="MKF216" s="129"/>
      <c r="MKG216" s="129"/>
      <c r="MKH216" s="129"/>
      <c r="MKI216" s="129"/>
      <c r="MKJ216" s="129"/>
      <c r="MKK216" s="129"/>
      <c r="MKL216" s="129"/>
      <c r="MKM216" s="129"/>
      <c r="MKN216" s="129"/>
      <c r="MKO216" s="129"/>
      <c r="MKP216" s="129"/>
      <c r="MKQ216" s="129"/>
      <c r="MKR216" s="129"/>
      <c r="MKS216" s="129"/>
      <c r="MKT216" s="129"/>
      <c r="MKU216" s="129"/>
      <c r="MKV216" s="129"/>
      <c r="MKW216" s="129"/>
      <c r="MKX216" s="129"/>
      <c r="MKY216" s="129"/>
      <c r="MKZ216" s="129"/>
      <c r="MLA216" s="129"/>
      <c r="MLB216" s="129"/>
      <c r="MLC216" s="129"/>
      <c r="MLD216" s="129"/>
      <c r="MLE216" s="129"/>
      <c r="MLF216" s="129"/>
      <c r="MLG216" s="129"/>
      <c r="MLH216" s="129"/>
      <c r="MLI216" s="129"/>
      <c r="MLJ216" s="129"/>
      <c r="MLK216" s="129"/>
      <c r="MLL216" s="129"/>
      <c r="MLM216" s="129"/>
      <c r="MLN216" s="129"/>
      <c r="MLO216" s="129"/>
      <c r="MLP216" s="129"/>
      <c r="MLQ216" s="129"/>
      <c r="MLR216" s="129"/>
      <c r="MLS216" s="129"/>
      <c r="MLT216" s="129"/>
      <c r="MLU216" s="129"/>
      <c r="MLV216" s="129"/>
      <c r="MLW216" s="129"/>
      <c r="MLX216" s="129"/>
      <c r="MLY216" s="129"/>
      <c r="MLZ216" s="129"/>
      <c r="MMA216" s="129"/>
      <c r="MMB216" s="129"/>
      <c r="MMC216" s="129"/>
      <c r="MMD216" s="129"/>
      <c r="MME216" s="129"/>
      <c r="MMF216" s="129"/>
      <c r="MMG216" s="129"/>
      <c r="MMH216" s="129"/>
      <c r="MMI216" s="129"/>
      <c r="MMJ216" s="129"/>
      <c r="MMK216" s="129"/>
      <c r="MML216" s="129"/>
      <c r="MMM216" s="129"/>
      <c r="MMN216" s="129"/>
      <c r="MMO216" s="129"/>
      <c r="MMP216" s="129"/>
      <c r="MMQ216" s="129"/>
      <c r="MMR216" s="129"/>
      <c r="MMS216" s="129"/>
      <c r="MMT216" s="129"/>
      <c r="MMU216" s="129"/>
      <c r="MMV216" s="129"/>
      <c r="MMW216" s="129"/>
      <c r="MMX216" s="129"/>
      <c r="MMY216" s="129"/>
      <c r="MMZ216" s="129"/>
      <c r="MNA216" s="129"/>
      <c r="MNB216" s="129"/>
      <c r="MNC216" s="129"/>
      <c r="MND216" s="129"/>
      <c r="MNE216" s="129"/>
      <c r="MNF216" s="129"/>
      <c r="MNG216" s="129"/>
      <c r="MNH216" s="129"/>
      <c r="MNI216" s="129"/>
      <c r="MNJ216" s="129"/>
      <c r="MNK216" s="129"/>
      <c r="MNL216" s="129"/>
      <c r="MNM216" s="129"/>
      <c r="MNN216" s="129"/>
      <c r="MNO216" s="129"/>
      <c r="MNP216" s="129"/>
      <c r="MNQ216" s="129"/>
      <c r="MNR216" s="129"/>
      <c r="MNS216" s="129"/>
      <c r="MNT216" s="129"/>
      <c r="MNU216" s="129"/>
      <c r="MNV216" s="129"/>
      <c r="MNW216" s="129"/>
      <c r="MNX216" s="129"/>
      <c r="MNY216" s="129"/>
      <c r="MNZ216" s="129"/>
      <c r="MOA216" s="129"/>
      <c r="MOB216" s="129"/>
      <c r="MOC216" s="129"/>
      <c r="MOD216" s="129"/>
      <c r="MOE216" s="129"/>
      <c r="MOF216" s="129"/>
      <c r="MOG216" s="129"/>
      <c r="MOH216" s="129"/>
      <c r="MOI216" s="129"/>
      <c r="MOJ216" s="129"/>
      <c r="MOK216" s="129"/>
      <c r="MOL216" s="129"/>
      <c r="MOM216" s="129"/>
      <c r="MON216" s="129"/>
      <c r="MOO216" s="129"/>
      <c r="MOP216" s="129"/>
      <c r="MOQ216" s="129"/>
      <c r="MOR216" s="129"/>
      <c r="MOS216" s="129"/>
      <c r="MOT216" s="129"/>
      <c r="MOU216" s="129"/>
      <c r="MOV216" s="129"/>
      <c r="MOW216" s="129"/>
      <c r="MOX216" s="129"/>
      <c r="MOY216" s="129"/>
      <c r="MOZ216" s="129"/>
      <c r="MPA216" s="129"/>
      <c r="MPB216" s="129"/>
      <c r="MPC216" s="129"/>
      <c r="MPD216" s="129"/>
      <c r="MPE216" s="129"/>
      <c r="MPF216" s="129"/>
      <c r="MPG216" s="129"/>
      <c r="MPH216" s="129"/>
      <c r="MPI216" s="129"/>
      <c r="MPJ216" s="129"/>
      <c r="MPK216" s="129"/>
      <c r="MPL216" s="129"/>
      <c r="MPM216" s="129"/>
      <c r="MPN216" s="129"/>
      <c r="MPO216" s="129"/>
      <c r="MPP216" s="129"/>
      <c r="MPQ216" s="129"/>
      <c r="MPR216" s="129"/>
      <c r="MPS216" s="129"/>
      <c r="MPT216" s="129"/>
      <c r="MPU216" s="129"/>
      <c r="MPV216" s="129"/>
      <c r="MPW216" s="129"/>
      <c r="MPX216" s="129"/>
      <c r="MPY216" s="129"/>
      <c r="MPZ216" s="129"/>
      <c r="MQA216" s="129"/>
      <c r="MQB216" s="129"/>
      <c r="MQC216" s="129"/>
      <c r="MQD216" s="129"/>
      <c r="MQE216" s="129"/>
      <c r="MQF216" s="129"/>
      <c r="MQG216" s="129"/>
      <c r="MQH216" s="129"/>
      <c r="MQI216" s="129"/>
      <c r="MQJ216" s="129"/>
      <c r="MQK216" s="129"/>
      <c r="MQL216" s="129"/>
      <c r="MQM216" s="129"/>
      <c r="MQN216" s="129"/>
      <c r="MQO216" s="129"/>
      <c r="MQP216" s="129"/>
      <c r="MQQ216" s="129"/>
      <c r="MQR216" s="129"/>
      <c r="MQS216" s="129"/>
      <c r="MQT216" s="129"/>
      <c r="MQU216" s="129"/>
      <c r="MQV216" s="129"/>
      <c r="MQW216" s="129"/>
      <c r="MQX216" s="129"/>
      <c r="MQY216" s="129"/>
      <c r="MQZ216" s="129"/>
      <c r="MRA216" s="129"/>
      <c r="MRB216" s="129"/>
      <c r="MRC216" s="129"/>
      <c r="MRD216" s="129"/>
      <c r="MRE216" s="129"/>
      <c r="MRF216" s="129"/>
      <c r="MRG216" s="129"/>
      <c r="MRH216" s="129"/>
      <c r="MRI216" s="129"/>
      <c r="MRJ216" s="129"/>
      <c r="MRK216" s="129"/>
      <c r="MRL216" s="129"/>
      <c r="MRM216" s="129"/>
      <c r="MRN216" s="129"/>
      <c r="MRO216" s="129"/>
      <c r="MRP216" s="129"/>
      <c r="MRQ216" s="129"/>
      <c r="MRR216" s="129"/>
      <c r="MRS216" s="129"/>
      <c r="MRT216" s="129"/>
      <c r="MRU216" s="129"/>
      <c r="MRV216" s="129"/>
      <c r="MRW216" s="129"/>
      <c r="MRX216" s="129"/>
      <c r="MRY216" s="129"/>
      <c r="MRZ216" s="129"/>
      <c r="MSA216" s="129"/>
      <c r="MSB216" s="129"/>
      <c r="MSC216" s="129"/>
      <c r="MSD216" s="129"/>
      <c r="MSE216" s="129"/>
      <c r="MSF216" s="129"/>
      <c r="MSG216" s="129"/>
      <c r="MSH216" s="129"/>
      <c r="MSI216" s="129"/>
      <c r="MSJ216" s="129"/>
      <c r="MSK216" s="129"/>
      <c r="MSL216" s="129"/>
      <c r="MSM216" s="129"/>
      <c r="MSN216" s="129"/>
      <c r="MSO216" s="129"/>
      <c r="MSP216" s="129"/>
      <c r="MSQ216" s="129"/>
      <c r="MSR216" s="129"/>
      <c r="MSS216" s="129"/>
      <c r="MST216" s="129"/>
      <c r="MSU216" s="129"/>
      <c r="MSV216" s="129"/>
      <c r="MSW216" s="129"/>
      <c r="MSX216" s="129"/>
      <c r="MSY216" s="129"/>
      <c r="MSZ216" s="129"/>
      <c r="MTA216" s="129"/>
      <c r="MTB216" s="129"/>
      <c r="MTC216" s="129"/>
      <c r="MTD216" s="129"/>
      <c r="MTE216" s="129"/>
      <c r="MTF216" s="129"/>
      <c r="MTG216" s="129"/>
      <c r="MTH216" s="129"/>
      <c r="MTI216" s="129"/>
      <c r="MTJ216" s="129"/>
      <c r="MTK216" s="129"/>
      <c r="MTL216" s="129"/>
      <c r="MTM216" s="129"/>
      <c r="MTN216" s="129"/>
      <c r="MTO216" s="129"/>
      <c r="MTP216" s="129"/>
      <c r="MTQ216" s="129"/>
      <c r="MTR216" s="129"/>
      <c r="MTS216" s="129"/>
      <c r="MTT216" s="129"/>
      <c r="MTU216" s="129"/>
      <c r="MTV216" s="129"/>
      <c r="MTW216" s="129"/>
      <c r="MTX216" s="129"/>
      <c r="MTY216" s="129"/>
      <c r="MTZ216" s="129"/>
      <c r="MUA216" s="129"/>
      <c r="MUB216" s="129"/>
      <c r="MUC216" s="129"/>
      <c r="MUD216" s="129"/>
      <c r="MUE216" s="129"/>
      <c r="MUF216" s="129"/>
      <c r="MUG216" s="129"/>
      <c r="MUH216" s="129"/>
      <c r="MUI216" s="129"/>
      <c r="MUJ216" s="129"/>
      <c r="MUK216" s="129"/>
      <c r="MUL216" s="129"/>
      <c r="MUM216" s="129"/>
      <c r="MUN216" s="129"/>
      <c r="MUO216" s="129"/>
      <c r="MUP216" s="129"/>
      <c r="MUQ216" s="129"/>
      <c r="MUR216" s="129"/>
      <c r="MUS216" s="129"/>
      <c r="MUT216" s="129"/>
      <c r="MUU216" s="129"/>
      <c r="MUV216" s="129"/>
      <c r="MUW216" s="129"/>
      <c r="MUX216" s="129"/>
      <c r="MUY216" s="129"/>
      <c r="MUZ216" s="129"/>
      <c r="MVA216" s="129"/>
      <c r="MVB216" s="129"/>
      <c r="MVC216" s="129"/>
      <c r="MVD216" s="129"/>
      <c r="MVE216" s="129"/>
      <c r="MVF216" s="129"/>
      <c r="MVG216" s="129"/>
      <c r="MVH216" s="129"/>
      <c r="MVI216" s="129"/>
      <c r="MVJ216" s="129"/>
      <c r="MVK216" s="129"/>
      <c r="MVL216" s="129"/>
      <c r="MVM216" s="129"/>
      <c r="MVN216" s="129"/>
      <c r="MVO216" s="129"/>
      <c r="MVP216" s="129"/>
      <c r="MVQ216" s="129"/>
      <c r="MVR216" s="129"/>
      <c r="MVS216" s="129"/>
      <c r="MVT216" s="129"/>
      <c r="MVU216" s="129"/>
      <c r="MVV216" s="129"/>
      <c r="MVW216" s="129"/>
      <c r="MVX216" s="129"/>
      <c r="MVY216" s="129"/>
      <c r="MVZ216" s="129"/>
      <c r="MWA216" s="129"/>
      <c r="MWB216" s="129"/>
      <c r="MWC216" s="129"/>
      <c r="MWD216" s="129"/>
      <c r="MWE216" s="129"/>
      <c r="MWF216" s="129"/>
      <c r="MWG216" s="129"/>
      <c r="MWH216" s="129"/>
      <c r="MWI216" s="129"/>
      <c r="MWJ216" s="129"/>
      <c r="MWK216" s="129"/>
      <c r="MWL216" s="129"/>
      <c r="MWM216" s="129"/>
      <c r="MWN216" s="129"/>
      <c r="MWO216" s="129"/>
      <c r="MWP216" s="129"/>
      <c r="MWQ216" s="129"/>
      <c r="MWR216" s="129"/>
      <c r="MWS216" s="129"/>
      <c r="MWT216" s="129"/>
      <c r="MWU216" s="129"/>
      <c r="MWV216" s="129"/>
      <c r="MWW216" s="129"/>
      <c r="MWX216" s="129"/>
      <c r="MWY216" s="129"/>
      <c r="MWZ216" s="129"/>
      <c r="MXA216" s="129"/>
      <c r="MXB216" s="129"/>
      <c r="MXC216" s="129"/>
      <c r="MXD216" s="129"/>
      <c r="MXE216" s="129"/>
      <c r="MXF216" s="129"/>
      <c r="MXG216" s="129"/>
      <c r="MXH216" s="129"/>
      <c r="MXI216" s="129"/>
      <c r="MXJ216" s="129"/>
      <c r="MXK216" s="129"/>
      <c r="MXL216" s="129"/>
      <c r="MXM216" s="129"/>
      <c r="MXN216" s="129"/>
      <c r="MXO216" s="129"/>
      <c r="MXP216" s="129"/>
      <c r="MXQ216" s="129"/>
      <c r="MXR216" s="129"/>
      <c r="MXS216" s="129"/>
      <c r="MXT216" s="129"/>
      <c r="MXU216" s="129"/>
      <c r="MXV216" s="129"/>
      <c r="MXW216" s="129"/>
      <c r="MXX216" s="129"/>
      <c r="MXY216" s="129"/>
      <c r="MXZ216" s="129"/>
      <c r="MYA216" s="129"/>
      <c r="MYB216" s="129"/>
      <c r="MYC216" s="129"/>
      <c r="MYD216" s="129"/>
      <c r="MYE216" s="129"/>
      <c r="MYF216" s="129"/>
      <c r="MYG216" s="129"/>
      <c r="MYH216" s="129"/>
      <c r="MYI216" s="129"/>
      <c r="MYJ216" s="129"/>
      <c r="MYK216" s="129"/>
      <c r="MYL216" s="129"/>
      <c r="MYM216" s="129"/>
      <c r="MYN216" s="129"/>
      <c r="MYO216" s="129"/>
      <c r="MYP216" s="129"/>
      <c r="MYQ216" s="129"/>
      <c r="MYR216" s="129"/>
      <c r="MYS216" s="129"/>
      <c r="MYT216" s="129"/>
      <c r="MYU216" s="129"/>
      <c r="MYV216" s="129"/>
      <c r="MYW216" s="129"/>
      <c r="MYX216" s="129"/>
      <c r="MYY216" s="129"/>
      <c r="MYZ216" s="129"/>
      <c r="MZA216" s="129"/>
      <c r="MZB216" s="129"/>
      <c r="MZC216" s="129"/>
      <c r="MZD216" s="129"/>
      <c r="MZE216" s="129"/>
      <c r="MZF216" s="129"/>
      <c r="MZG216" s="129"/>
      <c r="MZH216" s="129"/>
      <c r="MZI216" s="129"/>
      <c r="MZJ216" s="129"/>
      <c r="MZK216" s="129"/>
      <c r="MZL216" s="129"/>
      <c r="MZM216" s="129"/>
      <c r="MZN216" s="129"/>
      <c r="MZO216" s="129"/>
      <c r="MZP216" s="129"/>
      <c r="MZQ216" s="129"/>
      <c r="MZR216" s="129"/>
      <c r="MZS216" s="129"/>
      <c r="MZT216" s="129"/>
      <c r="MZU216" s="129"/>
      <c r="MZV216" s="129"/>
      <c r="MZW216" s="129"/>
      <c r="MZX216" s="129"/>
      <c r="MZY216" s="129"/>
      <c r="MZZ216" s="129"/>
      <c r="NAA216" s="129"/>
      <c r="NAB216" s="129"/>
      <c r="NAC216" s="129"/>
      <c r="NAD216" s="129"/>
      <c r="NAE216" s="129"/>
      <c r="NAF216" s="129"/>
      <c r="NAG216" s="129"/>
      <c r="NAH216" s="129"/>
      <c r="NAI216" s="129"/>
      <c r="NAJ216" s="129"/>
      <c r="NAK216" s="129"/>
      <c r="NAL216" s="129"/>
      <c r="NAM216" s="129"/>
      <c r="NAN216" s="129"/>
      <c r="NAO216" s="129"/>
      <c r="NAP216" s="129"/>
      <c r="NAQ216" s="129"/>
      <c r="NAR216" s="129"/>
      <c r="NAS216" s="129"/>
      <c r="NAT216" s="129"/>
      <c r="NAU216" s="129"/>
      <c r="NAV216" s="129"/>
      <c r="NAW216" s="129"/>
      <c r="NAX216" s="129"/>
      <c r="NAY216" s="129"/>
      <c r="NAZ216" s="129"/>
      <c r="NBA216" s="129"/>
      <c r="NBB216" s="129"/>
      <c r="NBC216" s="129"/>
      <c r="NBD216" s="129"/>
      <c r="NBE216" s="129"/>
      <c r="NBF216" s="129"/>
      <c r="NBG216" s="129"/>
      <c r="NBH216" s="129"/>
      <c r="NBI216" s="129"/>
      <c r="NBJ216" s="129"/>
      <c r="NBK216" s="129"/>
      <c r="NBL216" s="129"/>
      <c r="NBM216" s="129"/>
      <c r="NBN216" s="129"/>
      <c r="NBO216" s="129"/>
      <c r="NBP216" s="129"/>
      <c r="NBQ216" s="129"/>
      <c r="NBR216" s="129"/>
      <c r="NBS216" s="129"/>
      <c r="NBT216" s="129"/>
      <c r="NBU216" s="129"/>
      <c r="NBV216" s="129"/>
      <c r="NBW216" s="129"/>
      <c r="NBX216" s="129"/>
      <c r="NBY216" s="129"/>
      <c r="NBZ216" s="129"/>
      <c r="NCA216" s="129"/>
      <c r="NCB216" s="129"/>
      <c r="NCC216" s="129"/>
      <c r="NCD216" s="129"/>
      <c r="NCE216" s="129"/>
      <c r="NCF216" s="129"/>
      <c r="NCG216" s="129"/>
      <c r="NCH216" s="129"/>
      <c r="NCI216" s="129"/>
      <c r="NCJ216" s="129"/>
      <c r="NCK216" s="129"/>
      <c r="NCL216" s="129"/>
      <c r="NCM216" s="129"/>
      <c r="NCN216" s="129"/>
      <c r="NCO216" s="129"/>
      <c r="NCP216" s="129"/>
      <c r="NCQ216" s="129"/>
      <c r="NCR216" s="129"/>
      <c r="NCS216" s="129"/>
      <c r="NCT216" s="129"/>
      <c r="NCU216" s="129"/>
      <c r="NCV216" s="129"/>
      <c r="NCW216" s="129"/>
      <c r="NCX216" s="129"/>
      <c r="NCY216" s="129"/>
      <c r="NCZ216" s="129"/>
      <c r="NDA216" s="129"/>
      <c r="NDB216" s="129"/>
      <c r="NDC216" s="129"/>
      <c r="NDD216" s="129"/>
      <c r="NDE216" s="129"/>
      <c r="NDF216" s="129"/>
      <c r="NDG216" s="129"/>
      <c r="NDH216" s="129"/>
      <c r="NDI216" s="129"/>
      <c r="NDJ216" s="129"/>
      <c r="NDK216" s="129"/>
      <c r="NDL216" s="129"/>
      <c r="NDM216" s="129"/>
      <c r="NDN216" s="129"/>
      <c r="NDO216" s="129"/>
      <c r="NDP216" s="129"/>
      <c r="NDQ216" s="129"/>
      <c r="NDR216" s="129"/>
      <c r="NDS216" s="129"/>
      <c r="NDT216" s="129"/>
      <c r="NDU216" s="129"/>
      <c r="NDV216" s="129"/>
      <c r="NDW216" s="129"/>
      <c r="NDX216" s="129"/>
      <c r="NDY216" s="129"/>
      <c r="NDZ216" s="129"/>
      <c r="NEA216" s="129"/>
      <c r="NEB216" s="129"/>
      <c r="NEC216" s="129"/>
      <c r="NED216" s="129"/>
      <c r="NEE216" s="129"/>
      <c r="NEF216" s="129"/>
      <c r="NEG216" s="129"/>
      <c r="NEH216" s="129"/>
      <c r="NEI216" s="129"/>
      <c r="NEJ216" s="129"/>
      <c r="NEK216" s="129"/>
      <c r="NEL216" s="129"/>
      <c r="NEM216" s="129"/>
      <c r="NEN216" s="129"/>
      <c r="NEO216" s="129"/>
      <c r="NEP216" s="129"/>
      <c r="NEQ216" s="129"/>
      <c r="NER216" s="129"/>
      <c r="NES216" s="129"/>
      <c r="NET216" s="129"/>
      <c r="NEU216" s="129"/>
      <c r="NEV216" s="129"/>
      <c r="NEW216" s="129"/>
      <c r="NEX216" s="129"/>
      <c r="NEY216" s="129"/>
      <c r="NEZ216" s="129"/>
      <c r="NFA216" s="129"/>
      <c r="NFB216" s="129"/>
      <c r="NFC216" s="129"/>
      <c r="NFD216" s="129"/>
      <c r="NFE216" s="129"/>
      <c r="NFF216" s="129"/>
      <c r="NFG216" s="129"/>
      <c r="NFH216" s="129"/>
      <c r="NFI216" s="129"/>
      <c r="NFJ216" s="129"/>
      <c r="NFK216" s="129"/>
      <c r="NFL216" s="129"/>
      <c r="NFM216" s="129"/>
      <c r="NFN216" s="129"/>
      <c r="NFO216" s="129"/>
      <c r="NFP216" s="129"/>
      <c r="NFQ216" s="129"/>
      <c r="NFR216" s="129"/>
      <c r="NFS216" s="129"/>
      <c r="NFT216" s="129"/>
      <c r="NFU216" s="129"/>
      <c r="NFV216" s="129"/>
      <c r="NFW216" s="129"/>
      <c r="NFX216" s="129"/>
      <c r="NFY216" s="129"/>
      <c r="NFZ216" s="129"/>
      <c r="NGA216" s="129"/>
      <c r="NGB216" s="129"/>
      <c r="NGC216" s="129"/>
      <c r="NGD216" s="129"/>
      <c r="NGE216" s="129"/>
      <c r="NGF216" s="129"/>
      <c r="NGG216" s="129"/>
      <c r="NGH216" s="129"/>
      <c r="NGI216" s="129"/>
      <c r="NGJ216" s="129"/>
      <c r="NGK216" s="129"/>
      <c r="NGL216" s="129"/>
      <c r="NGM216" s="129"/>
      <c r="NGN216" s="129"/>
      <c r="NGO216" s="129"/>
      <c r="NGP216" s="129"/>
      <c r="NGQ216" s="129"/>
      <c r="NGR216" s="129"/>
      <c r="NGS216" s="129"/>
      <c r="NGT216" s="129"/>
      <c r="NGU216" s="129"/>
      <c r="NGV216" s="129"/>
      <c r="NGW216" s="129"/>
      <c r="NGX216" s="129"/>
      <c r="NGY216" s="129"/>
      <c r="NGZ216" s="129"/>
      <c r="NHA216" s="129"/>
      <c r="NHB216" s="129"/>
      <c r="NHC216" s="129"/>
      <c r="NHD216" s="129"/>
      <c r="NHE216" s="129"/>
      <c r="NHF216" s="129"/>
      <c r="NHG216" s="129"/>
      <c r="NHH216" s="129"/>
      <c r="NHI216" s="129"/>
      <c r="NHJ216" s="129"/>
      <c r="NHK216" s="129"/>
      <c r="NHL216" s="129"/>
      <c r="NHM216" s="129"/>
      <c r="NHN216" s="129"/>
      <c r="NHO216" s="129"/>
      <c r="NHP216" s="129"/>
      <c r="NHQ216" s="129"/>
      <c r="NHR216" s="129"/>
      <c r="NHS216" s="129"/>
      <c r="NHT216" s="129"/>
      <c r="NHU216" s="129"/>
      <c r="NHV216" s="129"/>
      <c r="NHW216" s="129"/>
      <c r="NHX216" s="129"/>
      <c r="NHY216" s="129"/>
      <c r="NHZ216" s="129"/>
      <c r="NIA216" s="129"/>
      <c r="NIB216" s="129"/>
      <c r="NIC216" s="129"/>
      <c r="NID216" s="129"/>
      <c r="NIE216" s="129"/>
      <c r="NIF216" s="129"/>
      <c r="NIG216" s="129"/>
      <c r="NIH216" s="129"/>
      <c r="NII216" s="129"/>
      <c r="NIJ216" s="129"/>
      <c r="NIK216" s="129"/>
      <c r="NIL216" s="129"/>
      <c r="NIM216" s="129"/>
      <c r="NIN216" s="129"/>
      <c r="NIO216" s="129"/>
      <c r="NIP216" s="129"/>
      <c r="NIQ216" s="129"/>
      <c r="NIR216" s="129"/>
      <c r="NIS216" s="129"/>
      <c r="NIT216" s="129"/>
      <c r="NIU216" s="129"/>
      <c r="NIV216" s="129"/>
      <c r="NIW216" s="129"/>
      <c r="NIX216" s="129"/>
      <c r="NIY216" s="129"/>
      <c r="NIZ216" s="129"/>
      <c r="NJA216" s="129"/>
      <c r="NJB216" s="129"/>
      <c r="NJC216" s="129"/>
      <c r="NJD216" s="129"/>
      <c r="NJE216" s="129"/>
      <c r="NJF216" s="129"/>
      <c r="NJG216" s="129"/>
      <c r="NJH216" s="129"/>
      <c r="NJI216" s="129"/>
      <c r="NJJ216" s="129"/>
      <c r="NJK216" s="129"/>
      <c r="NJL216" s="129"/>
      <c r="NJM216" s="129"/>
      <c r="NJN216" s="129"/>
      <c r="NJO216" s="129"/>
      <c r="NJP216" s="129"/>
      <c r="NJQ216" s="129"/>
      <c r="NJR216" s="129"/>
      <c r="NJS216" s="129"/>
      <c r="NJT216" s="129"/>
      <c r="NJU216" s="129"/>
      <c r="NJV216" s="129"/>
      <c r="NJW216" s="129"/>
      <c r="NJX216" s="129"/>
      <c r="NJY216" s="129"/>
      <c r="NJZ216" s="129"/>
      <c r="NKA216" s="129"/>
      <c r="NKB216" s="129"/>
      <c r="NKC216" s="129"/>
      <c r="NKD216" s="129"/>
      <c r="NKE216" s="129"/>
      <c r="NKF216" s="129"/>
      <c r="NKG216" s="129"/>
      <c r="NKH216" s="129"/>
      <c r="NKI216" s="129"/>
      <c r="NKJ216" s="129"/>
      <c r="NKK216" s="129"/>
      <c r="NKL216" s="129"/>
      <c r="NKM216" s="129"/>
      <c r="NKN216" s="129"/>
      <c r="NKO216" s="129"/>
      <c r="NKP216" s="129"/>
      <c r="NKQ216" s="129"/>
      <c r="NKR216" s="129"/>
      <c r="NKS216" s="129"/>
      <c r="NKT216" s="129"/>
      <c r="NKU216" s="129"/>
      <c r="NKV216" s="129"/>
      <c r="NKW216" s="129"/>
      <c r="NKX216" s="129"/>
      <c r="NKY216" s="129"/>
      <c r="NKZ216" s="129"/>
      <c r="NLA216" s="129"/>
      <c r="NLB216" s="129"/>
      <c r="NLC216" s="129"/>
      <c r="NLD216" s="129"/>
      <c r="NLE216" s="129"/>
      <c r="NLF216" s="129"/>
      <c r="NLG216" s="129"/>
      <c r="NLH216" s="129"/>
      <c r="NLI216" s="129"/>
      <c r="NLJ216" s="129"/>
      <c r="NLK216" s="129"/>
      <c r="NLL216" s="129"/>
      <c r="NLM216" s="129"/>
      <c r="NLN216" s="129"/>
      <c r="NLO216" s="129"/>
      <c r="NLP216" s="129"/>
      <c r="NLQ216" s="129"/>
      <c r="NLR216" s="129"/>
      <c r="NLS216" s="129"/>
      <c r="NLT216" s="129"/>
      <c r="NLU216" s="129"/>
      <c r="NLV216" s="129"/>
      <c r="NLW216" s="129"/>
      <c r="NLX216" s="129"/>
      <c r="NLY216" s="129"/>
      <c r="NLZ216" s="129"/>
      <c r="NMA216" s="129"/>
      <c r="NMB216" s="129"/>
      <c r="NMC216" s="129"/>
      <c r="NMD216" s="129"/>
      <c r="NME216" s="129"/>
      <c r="NMF216" s="129"/>
      <c r="NMG216" s="129"/>
      <c r="NMH216" s="129"/>
      <c r="NMI216" s="129"/>
      <c r="NMJ216" s="129"/>
      <c r="NMK216" s="129"/>
      <c r="NML216" s="129"/>
      <c r="NMM216" s="129"/>
      <c r="NMN216" s="129"/>
      <c r="NMO216" s="129"/>
      <c r="NMP216" s="129"/>
      <c r="NMQ216" s="129"/>
      <c r="NMR216" s="129"/>
      <c r="NMS216" s="129"/>
      <c r="NMT216" s="129"/>
      <c r="NMU216" s="129"/>
      <c r="NMV216" s="129"/>
      <c r="NMW216" s="129"/>
      <c r="NMX216" s="129"/>
      <c r="NMY216" s="129"/>
      <c r="NMZ216" s="129"/>
      <c r="NNA216" s="129"/>
      <c r="NNB216" s="129"/>
      <c r="NNC216" s="129"/>
      <c r="NND216" s="129"/>
      <c r="NNE216" s="129"/>
      <c r="NNF216" s="129"/>
      <c r="NNG216" s="129"/>
      <c r="NNH216" s="129"/>
      <c r="NNI216" s="129"/>
      <c r="NNJ216" s="129"/>
      <c r="NNK216" s="129"/>
      <c r="NNL216" s="129"/>
      <c r="NNM216" s="129"/>
      <c r="NNN216" s="129"/>
      <c r="NNO216" s="129"/>
      <c r="NNP216" s="129"/>
      <c r="NNQ216" s="129"/>
      <c r="NNR216" s="129"/>
      <c r="NNS216" s="129"/>
      <c r="NNT216" s="129"/>
      <c r="NNU216" s="129"/>
      <c r="NNV216" s="129"/>
      <c r="NNW216" s="129"/>
      <c r="NNX216" s="129"/>
      <c r="NNY216" s="129"/>
      <c r="NNZ216" s="129"/>
      <c r="NOA216" s="129"/>
      <c r="NOB216" s="129"/>
      <c r="NOC216" s="129"/>
      <c r="NOD216" s="129"/>
      <c r="NOE216" s="129"/>
      <c r="NOF216" s="129"/>
      <c r="NOG216" s="129"/>
      <c r="NOH216" s="129"/>
      <c r="NOI216" s="129"/>
      <c r="NOJ216" s="129"/>
      <c r="NOK216" s="129"/>
      <c r="NOL216" s="129"/>
      <c r="NOM216" s="129"/>
      <c r="NON216" s="129"/>
      <c r="NOO216" s="129"/>
      <c r="NOP216" s="129"/>
      <c r="NOQ216" s="129"/>
      <c r="NOR216" s="129"/>
      <c r="NOS216" s="129"/>
      <c r="NOT216" s="129"/>
      <c r="NOU216" s="129"/>
      <c r="NOV216" s="129"/>
      <c r="NOW216" s="129"/>
      <c r="NOX216" s="129"/>
      <c r="NOY216" s="129"/>
      <c r="NOZ216" s="129"/>
      <c r="NPA216" s="129"/>
      <c r="NPB216" s="129"/>
      <c r="NPC216" s="129"/>
      <c r="NPD216" s="129"/>
      <c r="NPE216" s="129"/>
      <c r="NPF216" s="129"/>
      <c r="NPG216" s="129"/>
      <c r="NPH216" s="129"/>
      <c r="NPI216" s="129"/>
      <c r="NPJ216" s="129"/>
      <c r="NPK216" s="129"/>
      <c r="NPL216" s="129"/>
      <c r="NPM216" s="129"/>
      <c r="NPN216" s="129"/>
      <c r="NPO216" s="129"/>
      <c r="NPP216" s="129"/>
      <c r="NPQ216" s="129"/>
      <c r="NPR216" s="129"/>
      <c r="NPS216" s="129"/>
      <c r="NPT216" s="129"/>
      <c r="NPU216" s="129"/>
      <c r="NPV216" s="129"/>
      <c r="NPW216" s="129"/>
      <c r="NPX216" s="129"/>
      <c r="NPY216" s="129"/>
      <c r="NPZ216" s="129"/>
      <c r="NQA216" s="129"/>
      <c r="NQB216" s="129"/>
      <c r="NQC216" s="129"/>
      <c r="NQD216" s="129"/>
      <c r="NQE216" s="129"/>
      <c r="NQF216" s="129"/>
      <c r="NQG216" s="129"/>
      <c r="NQH216" s="129"/>
      <c r="NQI216" s="129"/>
      <c r="NQJ216" s="129"/>
      <c r="NQK216" s="129"/>
      <c r="NQL216" s="129"/>
      <c r="NQM216" s="129"/>
      <c r="NQN216" s="129"/>
      <c r="NQO216" s="129"/>
      <c r="NQP216" s="129"/>
      <c r="NQQ216" s="129"/>
      <c r="NQR216" s="129"/>
      <c r="NQS216" s="129"/>
      <c r="NQT216" s="129"/>
      <c r="NQU216" s="129"/>
      <c r="NQV216" s="129"/>
      <c r="NQW216" s="129"/>
      <c r="NQX216" s="129"/>
      <c r="NQY216" s="129"/>
      <c r="NQZ216" s="129"/>
      <c r="NRA216" s="129"/>
      <c r="NRB216" s="129"/>
      <c r="NRC216" s="129"/>
      <c r="NRD216" s="129"/>
      <c r="NRE216" s="129"/>
      <c r="NRF216" s="129"/>
      <c r="NRG216" s="129"/>
      <c r="NRH216" s="129"/>
      <c r="NRI216" s="129"/>
      <c r="NRJ216" s="129"/>
      <c r="NRK216" s="129"/>
      <c r="NRL216" s="129"/>
      <c r="NRM216" s="129"/>
      <c r="NRN216" s="129"/>
      <c r="NRO216" s="129"/>
      <c r="NRP216" s="129"/>
      <c r="NRQ216" s="129"/>
      <c r="NRR216" s="129"/>
      <c r="NRS216" s="129"/>
      <c r="NRT216" s="129"/>
      <c r="NRU216" s="129"/>
      <c r="NRV216" s="129"/>
      <c r="NRW216" s="129"/>
      <c r="NRX216" s="129"/>
      <c r="NRY216" s="129"/>
      <c r="NRZ216" s="129"/>
      <c r="NSA216" s="129"/>
      <c r="NSB216" s="129"/>
      <c r="NSC216" s="129"/>
      <c r="NSD216" s="129"/>
      <c r="NSE216" s="129"/>
      <c r="NSF216" s="129"/>
      <c r="NSG216" s="129"/>
      <c r="NSH216" s="129"/>
      <c r="NSI216" s="129"/>
      <c r="NSJ216" s="129"/>
      <c r="NSK216" s="129"/>
      <c r="NSL216" s="129"/>
      <c r="NSM216" s="129"/>
      <c r="NSN216" s="129"/>
      <c r="NSO216" s="129"/>
      <c r="NSP216" s="129"/>
      <c r="NSQ216" s="129"/>
      <c r="NSR216" s="129"/>
      <c r="NSS216" s="129"/>
      <c r="NST216" s="129"/>
      <c r="NSU216" s="129"/>
      <c r="NSV216" s="129"/>
      <c r="NSW216" s="129"/>
      <c r="NSX216" s="129"/>
      <c r="NSY216" s="129"/>
      <c r="NSZ216" s="129"/>
      <c r="NTA216" s="129"/>
      <c r="NTB216" s="129"/>
      <c r="NTC216" s="129"/>
      <c r="NTD216" s="129"/>
      <c r="NTE216" s="129"/>
      <c r="NTF216" s="129"/>
      <c r="NTG216" s="129"/>
      <c r="NTH216" s="129"/>
      <c r="NTI216" s="129"/>
      <c r="NTJ216" s="129"/>
      <c r="NTK216" s="129"/>
      <c r="NTL216" s="129"/>
      <c r="NTM216" s="129"/>
      <c r="NTN216" s="129"/>
      <c r="NTO216" s="129"/>
      <c r="NTP216" s="129"/>
      <c r="NTQ216" s="129"/>
      <c r="NTR216" s="129"/>
      <c r="NTS216" s="129"/>
      <c r="NTT216" s="129"/>
      <c r="NTU216" s="129"/>
      <c r="NTV216" s="129"/>
      <c r="NTW216" s="129"/>
      <c r="NTX216" s="129"/>
      <c r="NTY216" s="129"/>
      <c r="NTZ216" s="129"/>
      <c r="NUA216" s="129"/>
      <c r="NUB216" s="129"/>
      <c r="NUC216" s="129"/>
      <c r="NUD216" s="129"/>
      <c r="NUE216" s="129"/>
      <c r="NUF216" s="129"/>
      <c r="NUG216" s="129"/>
      <c r="NUH216" s="129"/>
      <c r="NUI216" s="129"/>
      <c r="NUJ216" s="129"/>
      <c r="NUK216" s="129"/>
      <c r="NUL216" s="129"/>
      <c r="NUM216" s="129"/>
      <c r="NUN216" s="129"/>
      <c r="NUO216" s="129"/>
      <c r="NUP216" s="129"/>
      <c r="NUQ216" s="129"/>
      <c r="NUR216" s="129"/>
      <c r="NUS216" s="129"/>
      <c r="NUT216" s="129"/>
      <c r="NUU216" s="129"/>
      <c r="NUV216" s="129"/>
      <c r="NUW216" s="129"/>
      <c r="NUX216" s="129"/>
      <c r="NUY216" s="129"/>
      <c r="NUZ216" s="129"/>
      <c r="NVA216" s="129"/>
      <c r="NVB216" s="129"/>
      <c r="NVC216" s="129"/>
      <c r="NVD216" s="129"/>
      <c r="NVE216" s="129"/>
      <c r="NVF216" s="129"/>
      <c r="NVG216" s="129"/>
      <c r="NVH216" s="129"/>
      <c r="NVI216" s="129"/>
      <c r="NVJ216" s="129"/>
      <c r="NVK216" s="129"/>
      <c r="NVL216" s="129"/>
      <c r="NVM216" s="129"/>
      <c r="NVN216" s="129"/>
      <c r="NVO216" s="129"/>
      <c r="NVP216" s="129"/>
      <c r="NVQ216" s="129"/>
      <c r="NVR216" s="129"/>
      <c r="NVS216" s="129"/>
      <c r="NVT216" s="129"/>
      <c r="NVU216" s="129"/>
      <c r="NVV216" s="129"/>
      <c r="NVW216" s="129"/>
      <c r="NVX216" s="129"/>
      <c r="NVY216" s="129"/>
      <c r="NVZ216" s="129"/>
      <c r="NWA216" s="129"/>
      <c r="NWB216" s="129"/>
      <c r="NWC216" s="129"/>
      <c r="NWD216" s="129"/>
      <c r="NWE216" s="129"/>
      <c r="NWF216" s="129"/>
      <c r="NWG216" s="129"/>
      <c r="NWH216" s="129"/>
      <c r="NWI216" s="129"/>
      <c r="NWJ216" s="129"/>
      <c r="NWK216" s="129"/>
      <c r="NWL216" s="129"/>
      <c r="NWM216" s="129"/>
      <c r="NWN216" s="129"/>
      <c r="NWO216" s="129"/>
      <c r="NWP216" s="129"/>
      <c r="NWQ216" s="129"/>
      <c r="NWR216" s="129"/>
      <c r="NWS216" s="129"/>
      <c r="NWT216" s="129"/>
      <c r="NWU216" s="129"/>
      <c r="NWV216" s="129"/>
      <c r="NWW216" s="129"/>
      <c r="NWX216" s="129"/>
      <c r="NWY216" s="129"/>
      <c r="NWZ216" s="129"/>
      <c r="NXA216" s="129"/>
      <c r="NXB216" s="129"/>
      <c r="NXC216" s="129"/>
      <c r="NXD216" s="129"/>
      <c r="NXE216" s="129"/>
      <c r="NXF216" s="129"/>
      <c r="NXG216" s="129"/>
      <c r="NXH216" s="129"/>
      <c r="NXI216" s="129"/>
      <c r="NXJ216" s="129"/>
      <c r="NXK216" s="129"/>
      <c r="NXL216" s="129"/>
      <c r="NXM216" s="129"/>
      <c r="NXN216" s="129"/>
      <c r="NXO216" s="129"/>
      <c r="NXP216" s="129"/>
      <c r="NXQ216" s="129"/>
      <c r="NXR216" s="129"/>
      <c r="NXS216" s="129"/>
      <c r="NXT216" s="129"/>
      <c r="NXU216" s="129"/>
      <c r="NXV216" s="129"/>
      <c r="NXW216" s="129"/>
      <c r="NXX216" s="129"/>
      <c r="NXY216" s="129"/>
      <c r="NXZ216" s="129"/>
      <c r="NYA216" s="129"/>
      <c r="NYB216" s="129"/>
      <c r="NYC216" s="129"/>
      <c r="NYD216" s="129"/>
      <c r="NYE216" s="129"/>
      <c r="NYF216" s="129"/>
      <c r="NYG216" s="129"/>
      <c r="NYH216" s="129"/>
      <c r="NYI216" s="129"/>
      <c r="NYJ216" s="129"/>
      <c r="NYK216" s="129"/>
      <c r="NYL216" s="129"/>
      <c r="NYM216" s="129"/>
      <c r="NYN216" s="129"/>
      <c r="NYO216" s="129"/>
      <c r="NYP216" s="129"/>
      <c r="NYQ216" s="129"/>
      <c r="NYR216" s="129"/>
      <c r="NYS216" s="129"/>
      <c r="NYT216" s="129"/>
      <c r="NYU216" s="129"/>
      <c r="NYV216" s="129"/>
      <c r="NYW216" s="129"/>
      <c r="NYX216" s="129"/>
      <c r="NYY216" s="129"/>
      <c r="NYZ216" s="129"/>
      <c r="NZA216" s="129"/>
      <c r="NZB216" s="129"/>
      <c r="NZC216" s="129"/>
      <c r="NZD216" s="129"/>
      <c r="NZE216" s="129"/>
      <c r="NZF216" s="129"/>
      <c r="NZG216" s="129"/>
      <c r="NZH216" s="129"/>
      <c r="NZI216" s="129"/>
      <c r="NZJ216" s="129"/>
      <c r="NZK216" s="129"/>
      <c r="NZL216" s="129"/>
      <c r="NZM216" s="129"/>
      <c r="NZN216" s="129"/>
      <c r="NZO216" s="129"/>
      <c r="NZP216" s="129"/>
      <c r="NZQ216" s="129"/>
      <c r="NZR216" s="129"/>
      <c r="NZS216" s="129"/>
      <c r="NZT216" s="129"/>
      <c r="NZU216" s="129"/>
      <c r="NZV216" s="129"/>
      <c r="NZW216" s="129"/>
      <c r="NZX216" s="129"/>
      <c r="NZY216" s="129"/>
      <c r="NZZ216" s="129"/>
      <c r="OAA216" s="129"/>
      <c r="OAB216" s="129"/>
      <c r="OAC216" s="129"/>
      <c r="OAD216" s="129"/>
      <c r="OAE216" s="129"/>
      <c r="OAF216" s="129"/>
      <c r="OAG216" s="129"/>
      <c r="OAH216" s="129"/>
      <c r="OAI216" s="129"/>
      <c r="OAJ216" s="129"/>
      <c r="OAK216" s="129"/>
      <c r="OAL216" s="129"/>
      <c r="OAM216" s="129"/>
      <c r="OAN216" s="129"/>
      <c r="OAO216" s="129"/>
      <c r="OAP216" s="129"/>
      <c r="OAQ216" s="129"/>
      <c r="OAR216" s="129"/>
      <c r="OAS216" s="129"/>
      <c r="OAT216" s="129"/>
      <c r="OAU216" s="129"/>
      <c r="OAV216" s="129"/>
      <c r="OAW216" s="129"/>
      <c r="OAX216" s="129"/>
      <c r="OAY216" s="129"/>
      <c r="OAZ216" s="129"/>
      <c r="OBA216" s="129"/>
      <c r="OBB216" s="129"/>
      <c r="OBC216" s="129"/>
      <c r="OBD216" s="129"/>
      <c r="OBE216" s="129"/>
      <c r="OBF216" s="129"/>
      <c r="OBG216" s="129"/>
      <c r="OBH216" s="129"/>
      <c r="OBI216" s="129"/>
      <c r="OBJ216" s="129"/>
      <c r="OBK216" s="129"/>
      <c r="OBL216" s="129"/>
      <c r="OBM216" s="129"/>
      <c r="OBN216" s="129"/>
      <c r="OBO216" s="129"/>
      <c r="OBP216" s="129"/>
      <c r="OBQ216" s="129"/>
      <c r="OBR216" s="129"/>
      <c r="OBS216" s="129"/>
      <c r="OBT216" s="129"/>
      <c r="OBU216" s="129"/>
      <c r="OBV216" s="129"/>
      <c r="OBW216" s="129"/>
      <c r="OBX216" s="129"/>
      <c r="OBY216" s="129"/>
      <c r="OBZ216" s="129"/>
      <c r="OCA216" s="129"/>
      <c r="OCB216" s="129"/>
      <c r="OCC216" s="129"/>
      <c r="OCD216" s="129"/>
      <c r="OCE216" s="129"/>
      <c r="OCF216" s="129"/>
      <c r="OCG216" s="129"/>
      <c r="OCH216" s="129"/>
      <c r="OCI216" s="129"/>
      <c r="OCJ216" s="129"/>
      <c r="OCK216" s="129"/>
      <c r="OCL216" s="129"/>
      <c r="OCM216" s="129"/>
      <c r="OCN216" s="129"/>
      <c r="OCO216" s="129"/>
      <c r="OCP216" s="129"/>
      <c r="OCQ216" s="129"/>
      <c r="OCR216" s="129"/>
      <c r="OCS216" s="129"/>
      <c r="OCT216" s="129"/>
      <c r="OCU216" s="129"/>
      <c r="OCV216" s="129"/>
      <c r="OCW216" s="129"/>
      <c r="OCX216" s="129"/>
      <c r="OCY216" s="129"/>
      <c r="OCZ216" s="129"/>
      <c r="ODA216" s="129"/>
      <c r="ODB216" s="129"/>
      <c r="ODC216" s="129"/>
      <c r="ODD216" s="129"/>
      <c r="ODE216" s="129"/>
      <c r="ODF216" s="129"/>
      <c r="ODG216" s="129"/>
      <c r="ODH216" s="129"/>
      <c r="ODI216" s="129"/>
      <c r="ODJ216" s="129"/>
      <c r="ODK216" s="129"/>
      <c r="ODL216" s="129"/>
      <c r="ODM216" s="129"/>
      <c r="ODN216" s="129"/>
      <c r="ODO216" s="129"/>
      <c r="ODP216" s="129"/>
      <c r="ODQ216" s="129"/>
      <c r="ODR216" s="129"/>
      <c r="ODS216" s="129"/>
      <c r="ODT216" s="129"/>
      <c r="ODU216" s="129"/>
      <c r="ODV216" s="129"/>
      <c r="ODW216" s="129"/>
      <c r="ODX216" s="129"/>
      <c r="ODY216" s="129"/>
      <c r="ODZ216" s="129"/>
      <c r="OEA216" s="129"/>
      <c r="OEB216" s="129"/>
      <c r="OEC216" s="129"/>
      <c r="OED216" s="129"/>
      <c r="OEE216" s="129"/>
      <c r="OEF216" s="129"/>
      <c r="OEG216" s="129"/>
      <c r="OEH216" s="129"/>
      <c r="OEI216" s="129"/>
      <c r="OEJ216" s="129"/>
      <c r="OEK216" s="129"/>
      <c r="OEL216" s="129"/>
      <c r="OEM216" s="129"/>
      <c r="OEN216" s="129"/>
      <c r="OEO216" s="129"/>
      <c r="OEP216" s="129"/>
      <c r="OEQ216" s="129"/>
      <c r="OER216" s="129"/>
      <c r="OES216" s="129"/>
      <c r="OET216" s="129"/>
      <c r="OEU216" s="129"/>
      <c r="OEV216" s="129"/>
      <c r="OEW216" s="129"/>
      <c r="OEX216" s="129"/>
      <c r="OEY216" s="129"/>
      <c r="OEZ216" s="129"/>
      <c r="OFA216" s="129"/>
      <c r="OFB216" s="129"/>
      <c r="OFC216" s="129"/>
      <c r="OFD216" s="129"/>
      <c r="OFE216" s="129"/>
      <c r="OFF216" s="129"/>
      <c r="OFG216" s="129"/>
      <c r="OFH216" s="129"/>
      <c r="OFI216" s="129"/>
      <c r="OFJ216" s="129"/>
      <c r="OFK216" s="129"/>
      <c r="OFL216" s="129"/>
      <c r="OFM216" s="129"/>
      <c r="OFN216" s="129"/>
      <c r="OFO216" s="129"/>
      <c r="OFP216" s="129"/>
      <c r="OFQ216" s="129"/>
      <c r="OFR216" s="129"/>
      <c r="OFS216" s="129"/>
      <c r="OFT216" s="129"/>
      <c r="OFU216" s="129"/>
      <c r="OFV216" s="129"/>
      <c r="OFW216" s="129"/>
      <c r="OFX216" s="129"/>
      <c r="OFY216" s="129"/>
      <c r="OFZ216" s="129"/>
      <c r="OGA216" s="129"/>
      <c r="OGB216" s="129"/>
      <c r="OGC216" s="129"/>
      <c r="OGD216" s="129"/>
      <c r="OGE216" s="129"/>
      <c r="OGF216" s="129"/>
      <c r="OGG216" s="129"/>
      <c r="OGH216" s="129"/>
      <c r="OGI216" s="129"/>
      <c r="OGJ216" s="129"/>
      <c r="OGK216" s="129"/>
      <c r="OGL216" s="129"/>
      <c r="OGM216" s="129"/>
      <c r="OGN216" s="129"/>
      <c r="OGO216" s="129"/>
      <c r="OGP216" s="129"/>
      <c r="OGQ216" s="129"/>
      <c r="OGR216" s="129"/>
      <c r="OGS216" s="129"/>
      <c r="OGT216" s="129"/>
      <c r="OGU216" s="129"/>
      <c r="OGV216" s="129"/>
      <c r="OGW216" s="129"/>
      <c r="OGX216" s="129"/>
      <c r="OGY216" s="129"/>
      <c r="OGZ216" s="129"/>
      <c r="OHA216" s="129"/>
      <c r="OHB216" s="129"/>
      <c r="OHC216" s="129"/>
      <c r="OHD216" s="129"/>
      <c r="OHE216" s="129"/>
      <c r="OHF216" s="129"/>
      <c r="OHG216" s="129"/>
      <c r="OHH216" s="129"/>
      <c r="OHI216" s="129"/>
      <c r="OHJ216" s="129"/>
      <c r="OHK216" s="129"/>
      <c r="OHL216" s="129"/>
      <c r="OHM216" s="129"/>
      <c r="OHN216" s="129"/>
      <c r="OHO216" s="129"/>
      <c r="OHP216" s="129"/>
      <c r="OHQ216" s="129"/>
      <c r="OHR216" s="129"/>
      <c r="OHS216" s="129"/>
      <c r="OHT216" s="129"/>
      <c r="OHU216" s="129"/>
      <c r="OHV216" s="129"/>
      <c r="OHW216" s="129"/>
      <c r="OHX216" s="129"/>
      <c r="OHY216" s="129"/>
      <c r="OHZ216" s="129"/>
      <c r="OIA216" s="129"/>
      <c r="OIB216" s="129"/>
      <c r="OIC216" s="129"/>
      <c r="OID216" s="129"/>
      <c r="OIE216" s="129"/>
      <c r="OIF216" s="129"/>
      <c r="OIG216" s="129"/>
      <c r="OIH216" s="129"/>
      <c r="OII216" s="129"/>
      <c r="OIJ216" s="129"/>
      <c r="OIK216" s="129"/>
      <c r="OIL216" s="129"/>
      <c r="OIM216" s="129"/>
      <c r="OIN216" s="129"/>
      <c r="OIO216" s="129"/>
      <c r="OIP216" s="129"/>
      <c r="OIQ216" s="129"/>
      <c r="OIR216" s="129"/>
      <c r="OIS216" s="129"/>
      <c r="OIT216" s="129"/>
      <c r="OIU216" s="129"/>
      <c r="OIV216" s="129"/>
      <c r="OIW216" s="129"/>
      <c r="OIX216" s="129"/>
      <c r="OIY216" s="129"/>
      <c r="OIZ216" s="129"/>
      <c r="OJA216" s="129"/>
      <c r="OJB216" s="129"/>
      <c r="OJC216" s="129"/>
      <c r="OJD216" s="129"/>
      <c r="OJE216" s="129"/>
      <c r="OJF216" s="129"/>
      <c r="OJG216" s="129"/>
      <c r="OJH216" s="129"/>
      <c r="OJI216" s="129"/>
      <c r="OJJ216" s="129"/>
      <c r="OJK216" s="129"/>
      <c r="OJL216" s="129"/>
      <c r="OJM216" s="129"/>
      <c r="OJN216" s="129"/>
      <c r="OJO216" s="129"/>
      <c r="OJP216" s="129"/>
      <c r="OJQ216" s="129"/>
      <c r="OJR216" s="129"/>
      <c r="OJS216" s="129"/>
      <c r="OJT216" s="129"/>
      <c r="OJU216" s="129"/>
      <c r="OJV216" s="129"/>
      <c r="OJW216" s="129"/>
      <c r="OJX216" s="129"/>
      <c r="OJY216" s="129"/>
      <c r="OJZ216" s="129"/>
      <c r="OKA216" s="129"/>
      <c r="OKB216" s="129"/>
      <c r="OKC216" s="129"/>
      <c r="OKD216" s="129"/>
      <c r="OKE216" s="129"/>
      <c r="OKF216" s="129"/>
      <c r="OKG216" s="129"/>
      <c r="OKH216" s="129"/>
      <c r="OKI216" s="129"/>
      <c r="OKJ216" s="129"/>
      <c r="OKK216" s="129"/>
      <c r="OKL216" s="129"/>
      <c r="OKM216" s="129"/>
      <c r="OKN216" s="129"/>
      <c r="OKO216" s="129"/>
      <c r="OKP216" s="129"/>
      <c r="OKQ216" s="129"/>
      <c r="OKR216" s="129"/>
      <c r="OKS216" s="129"/>
      <c r="OKT216" s="129"/>
      <c r="OKU216" s="129"/>
      <c r="OKV216" s="129"/>
      <c r="OKW216" s="129"/>
      <c r="OKX216" s="129"/>
      <c r="OKY216" s="129"/>
      <c r="OKZ216" s="129"/>
      <c r="OLA216" s="129"/>
      <c r="OLB216" s="129"/>
      <c r="OLC216" s="129"/>
      <c r="OLD216" s="129"/>
      <c r="OLE216" s="129"/>
      <c r="OLF216" s="129"/>
      <c r="OLG216" s="129"/>
      <c r="OLH216" s="129"/>
      <c r="OLI216" s="129"/>
      <c r="OLJ216" s="129"/>
      <c r="OLK216" s="129"/>
      <c r="OLL216" s="129"/>
      <c r="OLM216" s="129"/>
      <c r="OLN216" s="129"/>
      <c r="OLO216" s="129"/>
      <c r="OLP216" s="129"/>
      <c r="OLQ216" s="129"/>
      <c r="OLR216" s="129"/>
      <c r="OLS216" s="129"/>
      <c r="OLT216" s="129"/>
      <c r="OLU216" s="129"/>
      <c r="OLV216" s="129"/>
      <c r="OLW216" s="129"/>
      <c r="OLX216" s="129"/>
      <c r="OLY216" s="129"/>
      <c r="OLZ216" s="129"/>
      <c r="OMA216" s="129"/>
      <c r="OMB216" s="129"/>
      <c r="OMC216" s="129"/>
      <c r="OMD216" s="129"/>
      <c r="OME216" s="129"/>
      <c r="OMF216" s="129"/>
      <c r="OMG216" s="129"/>
      <c r="OMH216" s="129"/>
      <c r="OMI216" s="129"/>
      <c r="OMJ216" s="129"/>
      <c r="OMK216" s="129"/>
      <c r="OML216" s="129"/>
      <c r="OMM216" s="129"/>
      <c r="OMN216" s="129"/>
      <c r="OMO216" s="129"/>
      <c r="OMP216" s="129"/>
      <c r="OMQ216" s="129"/>
      <c r="OMR216" s="129"/>
      <c r="OMS216" s="129"/>
      <c r="OMT216" s="129"/>
      <c r="OMU216" s="129"/>
      <c r="OMV216" s="129"/>
      <c r="OMW216" s="129"/>
      <c r="OMX216" s="129"/>
      <c r="OMY216" s="129"/>
      <c r="OMZ216" s="129"/>
      <c r="ONA216" s="129"/>
      <c r="ONB216" s="129"/>
      <c r="ONC216" s="129"/>
      <c r="OND216" s="129"/>
      <c r="ONE216" s="129"/>
      <c r="ONF216" s="129"/>
      <c r="ONG216" s="129"/>
      <c r="ONH216" s="129"/>
      <c r="ONI216" s="129"/>
      <c r="ONJ216" s="129"/>
      <c r="ONK216" s="129"/>
      <c r="ONL216" s="129"/>
      <c r="ONM216" s="129"/>
      <c r="ONN216" s="129"/>
      <c r="ONO216" s="129"/>
      <c r="ONP216" s="129"/>
      <c r="ONQ216" s="129"/>
      <c r="ONR216" s="129"/>
      <c r="ONS216" s="129"/>
      <c r="ONT216" s="129"/>
      <c r="ONU216" s="129"/>
      <c r="ONV216" s="129"/>
      <c r="ONW216" s="129"/>
      <c r="ONX216" s="129"/>
      <c r="ONY216" s="129"/>
      <c r="ONZ216" s="129"/>
      <c r="OOA216" s="129"/>
      <c r="OOB216" s="129"/>
      <c r="OOC216" s="129"/>
      <c r="OOD216" s="129"/>
      <c r="OOE216" s="129"/>
      <c r="OOF216" s="129"/>
      <c r="OOG216" s="129"/>
      <c r="OOH216" s="129"/>
      <c r="OOI216" s="129"/>
      <c r="OOJ216" s="129"/>
      <c r="OOK216" s="129"/>
      <c r="OOL216" s="129"/>
      <c r="OOM216" s="129"/>
      <c r="OON216" s="129"/>
      <c r="OOO216" s="129"/>
      <c r="OOP216" s="129"/>
      <c r="OOQ216" s="129"/>
      <c r="OOR216" s="129"/>
      <c r="OOS216" s="129"/>
      <c r="OOT216" s="129"/>
      <c r="OOU216" s="129"/>
      <c r="OOV216" s="129"/>
      <c r="OOW216" s="129"/>
      <c r="OOX216" s="129"/>
      <c r="OOY216" s="129"/>
      <c r="OOZ216" s="129"/>
      <c r="OPA216" s="129"/>
      <c r="OPB216" s="129"/>
      <c r="OPC216" s="129"/>
      <c r="OPD216" s="129"/>
      <c r="OPE216" s="129"/>
      <c r="OPF216" s="129"/>
      <c r="OPG216" s="129"/>
      <c r="OPH216" s="129"/>
      <c r="OPI216" s="129"/>
      <c r="OPJ216" s="129"/>
      <c r="OPK216" s="129"/>
      <c r="OPL216" s="129"/>
      <c r="OPM216" s="129"/>
      <c r="OPN216" s="129"/>
      <c r="OPO216" s="129"/>
      <c r="OPP216" s="129"/>
      <c r="OPQ216" s="129"/>
      <c r="OPR216" s="129"/>
      <c r="OPS216" s="129"/>
      <c r="OPT216" s="129"/>
      <c r="OPU216" s="129"/>
      <c r="OPV216" s="129"/>
      <c r="OPW216" s="129"/>
      <c r="OPX216" s="129"/>
      <c r="OPY216" s="129"/>
      <c r="OPZ216" s="129"/>
      <c r="OQA216" s="129"/>
      <c r="OQB216" s="129"/>
      <c r="OQC216" s="129"/>
      <c r="OQD216" s="129"/>
      <c r="OQE216" s="129"/>
      <c r="OQF216" s="129"/>
      <c r="OQG216" s="129"/>
      <c r="OQH216" s="129"/>
      <c r="OQI216" s="129"/>
      <c r="OQJ216" s="129"/>
      <c r="OQK216" s="129"/>
      <c r="OQL216" s="129"/>
      <c r="OQM216" s="129"/>
      <c r="OQN216" s="129"/>
      <c r="OQO216" s="129"/>
      <c r="OQP216" s="129"/>
      <c r="OQQ216" s="129"/>
      <c r="OQR216" s="129"/>
      <c r="OQS216" s="129"/>
      <c r="OQT216" s="129"/>
      <c r="OQU216" s="129"/>
      <c r="OQV216" s="129"/>
      <c r="OQW216" s="129"/>
      <c r="OQX216" s="129"/>
      <c r="OQY216" s="129"/>
      <c r="OQZ216" s="129"/>
      <c r="ORA216" s="129"/>
      <c r="ORB216" s="129"/>
      <c r="ORC216" s="129"/>
      <c r="ORD216" s="129"/>
      <c r="ORE216" s="129"/>
      <c r="ORF216" s="129"/>
      <c r="ORG216" s="129"/>
      <c r="ORH216" s="129"/>
      <c r="ORI216" s="129"/>
      <c r="ORJ216" s="129"/>
      <c r="ORK216" s="129"/>
      <c r="ORL216" s="129"/>
      <c r="ORM216" s="129"/>
      <c r="ORN216" s="129"/>
      <c r="ORO216" s="129"/>
      <c r="ORP216" s="129"/>
      <c r="ORQ216" s="129"/>
      <c r="ORR216" s="129"/>
      <c r="ORS216" s="129"/>
      <c r="ORT216" s="129"/>
      <c r="ORU216" s="129"/>
      <c r="ORV216" s="129"/>
      <c r="ORW216" s="129"/>
      <c r="ORX216" s="129"/>
      <c r="ORY216" s="129"/>
      <c r="ORZ216" s="129"/>
      <c r="OSA216" s="129"/>
      <c r="OSB216" s="129"/>
      <c r="OSC216" s="129"/>
      <c r="OSD216" s="129"/>
      <c r="OSE216" s="129"/>
      <c r="OSF216" s="129"/>
      <c r="OSG216" s="129"/>
      <c r="OSH216" s="129"/>
      <c r="OSI216" s="129"/>
      <c r="OSJ216" s="129"/>
      <c r="OSK216" s="129"/>
      <c r="OSL216" s="129"/>
      <c r="OSM216" s="129"/>
      <c r="OSN216" s="129"/>
      <c r="OSO216" s="129"/>
      <c r="OSP216" s="129"/>
      <c r="OSQ216" s="129"/>
      <c r="OSR216" s="129"/>
      <c r="OSS216" s="129"/>
      <c r="OST216" s="129"/>
      <c r="OSU216" s="129"/>
      <c r="OSV216" s="129"/>
      <c r="OSW216" s="129"/>
      <c r="OSX216" s="129"/>
      <c r="OSY216" s="129"/>
      <c r="OSZ216" s="129"/>
      <c r="OTA216" s="129"/>
      <c r="OTB216" s="129"/>
      <c r="OTC216" s="129"/>
      <c r="OTD216" s="129"/>
      <c r="OTE216" s="129"/>
      <c r="OTF216" s="129"/>
      <c r="OTG216" s="129"/>
      <c r="OTH216" s="129"/>
      <c r="OTI216" s="129"/>
      <c r="OTJ216" s="129"/>
      <c r="OTK216" s="129"/>
      <c r="OTL216" s="129"/>
      <c r="OTM216" s="129"/>
      <c r="OTN216" s="129"/>
      <c r="OTO216" s="129"/>
      <c r="OTP216" s="129"/>
      <c r="OTQ216" s="129"/>
      <c r="OTR216" s="129"/>
      <c r="OTS216" s="129"/>
      <c r="OTT216" s="129"/>
      <c r="OTU216" s="129"/>
      <c r="OTV216" s="129"/>
      <c r="OTW216" s="129"/>
      <c r="OTX216" s="129"/>
      <c r="OTY216" s="129"/>
      <c r="OTZ216" s="129"/>
      <c r="OUA216" s="129"/>
      <c r="OUB216" s="129"/>
      <c r="OUC216" s="129"/>
      <c r="OUD216" s="129"/>
      <c r="OUE216" s="129"/>
      <c r="OUF216" s="129"/>
      <c r="OUG216" s="129"/>
      <c r="OUH216" s="129"/>
      <c r="OUI216" s="129"/>
      <c r="OUJ216" s="129"/>
      <c r="OUK216" s="129"/>
      <c r="OUL216" s="129"/>
      <c r="OUM216" s="129"/>
      <c r="OUN216" s="129"/>
      <c r="OUO216" s="129"/>
      <c r="OUP216" s="129"/>
      <c r="OUQ216" s="129"/>
      <c r="OUR216" s="129"/>
      <c r="OUS216" s="129"/>
      <c r="OUT216" s="129"/>
      <c r="OUU216" s="129"/>
      <c r="OUV216" s="129"/>
      <c r="OUW216" s="129"/>
      <c r="OUX216" s="129"/>
      <c r="OUY216" s="129"/>
      <c r="OUZ216" s="129"/>
      <c r="OVA216" s="129"/>
      <c r="OVB216" s="129"/>
      <c r="OVC216" s="129"/>
      <c r="OVD216" s="129"/>
      <c r="OVE216" s="129"/>
      <c r="OVF216" s="129"/>
      <c r="OVG216" s="129"/>
      <c r="OVH216" s="129"/>
      <c r="OVI216" s="129"/>
      <c r="OVJ216" s="129"/>
      <c r="OVK216" s="129"/>
      <c r="OVL216" s="129"/>
      <c r="OVM216" s="129"/>
      <c r="OVN216" s="129"/>
      <c r="OVO216" s="129"/>
      <c r="OVP216" s="129"/>
      <c r="OVQ216" s="129"/>
      <c r="OVR216" s="129"/>
      <c r="OVS216" s="129"/>
      <c r="OVT216" s="129"/>
      <c r="OVU216" s="129"/>
      <c r="OVV216" s="129"/>
      <c r="OVW216" s="129"/>
      <c r="OVX216" s="129"/>
      <c r="OVY216" s="129"/>
      <c r="OVZ216" s="129"/>
      <c r="OWA216" s="129"/>
      <c r="OWB216" s="129"/>
      <c r="OWC216" s="129"/>
      <c r="OWD216" s="129"/>
      <c r="OWE216" s="129"/>
      <c r="OWF216" s="129"/>
      <c r="OWG216" s="129"/>
      <c r="OWH216" s="129"/>
      <c r="OWI216" s="129"/>
      <c r="OWJ216" s="129"/>
      <c r="OWK216" s="129"/>
      <c r="OWL216" s="129"/>
      <c r="OWM216" s="129"/>
      <c r="OWN216" s="129"/>
      <c r="OWO216" s="129"/>
      <c r="OWP216" s="129"/>
      <c r="OWQ216" s="129"/>
      <c r="OWR216" s="129"/>
      <c r="OWS216" s="129"/>
      <c r="OWT216" s="129"/>
      <c r="OWU216" s="129"/>
      <c r="OWV216" s="129"/>
      <c r="OWW216" s="129"/>
      <c r="OWX216" s="129"/>
      <c r="OWY216" s="129"/>
      <c r="OWZ216" s="129"/>
      <c r="OXA216" s="129"/>
      <c r="OXB216" s="129"/>
      <c r="OXC216" s="129"/>
      <c r="OXD216" s="129"/>
      <c r="OXE216" s="129"/>
      <c r="OXF216" s="129"/>
      <c r="OXG216" s="129"/>
      <c r="OXH216" s="129"/>
      <c r="OXI216" s="129"/>
      <c r="OXJ216" s="129"/>
      <c r="OXK216" s="129"/>
      <c r="OXL216" s="129"/>
      <c r="OXM216" s="129"/>
      <c r="OXN216" s="129"/>
      <c r="OXO216" s="129"/>
      <c r="OXP216" s="129"/>
      <c r="OXQ216" s="129"/>
      <c r="OXR216" s="129"/>
      <c r="OXS216" s="129"/>
      <c r="OXT216" s="129"/>
      <c r="OXU216" s="129"/>
      <c r="OXV216" s="129"/>
      <c r="OXW216" s="129"/>
      <c r="OXX216" s="129"/>
      <c r="OXY216" s="129"/>
      <c r="OXZ216" s="129"/>
      <c r="OYA216" s="129"/>
      <c r="OYB216" s="129"/>
      <c r="OYC216" s="129"/>
      <c r="OYD216" s="129"/>
      <c r="OYE216" s="129"/>
      <c r="OYF216" s="129"/>
      <c r="OYG216" s="129"/>
      <c r="OYH216" s="129"/>
      <c r="OYI216" s="129"/>
      <c r="OYJ216" s="129"/>
      <c r="OYK216" s="129"/>
      <c r="OYL216" s="129"/>
      <c r="OYM216" s="129"/>
      <c r="OYN216" s="129"/>
      <c r="OYO216" s="129"/>
      <c r="OYP216" s="129"/>
      <c r="OYQ216" s="129"/>
      <c r="OYR216" s="129"/>
      <c r="OYS216" s="129"/>
      <c r="OYT216" s="129"/>
      <c r="OYU216" s="129"/>
      <c r="OYV216" s="129"/>
      <c r="OYW216" s="129"/>
      <c r="OYX216" s="129"/>
      <c r="OYY216" s="129"/>
      <c r="OYZ216" s="129"/>
      <c r="OZA216" s="129"/>
      <c r="OZB216" s="129"/>
      <c r="OZC216" s="129"/>
      <c r="OZD216" s="129"/>
      <c r="OZE216" s="129"/>
      <c r="OZF216" s="129"/>
      <c r="OZG216" s="129"/>
      <c r="OZH216" s="129"/>
      <c r="OZI216" s="129"/>
      <c r="OZJ216" s="129"/>
      <c r="OZK216" s="129"/>
      <c r="OZL216" s="129"/>
      <c r="OZM216" s="129"/>
      <c r="OZN216" s="129"/>
      <c r="OZO216" s="129"/>
      <c r="OZP216" s="129"/>
      <c r="OZQ216" s="129"/>
      <c r="OZR216" s="129"/>
      <c r="OZS216" s="129"/>
      <c r="OZT216" s="129"/>
      <c r="OZU216" s="129"/>
      <c r="OZV216" s="129"/>
      <c r="OZW216" s="129"/>
      <c r="OZX216" s="129"/>
      <c r="OZY216" s="129"/>
      <c r="OZZ216" s="129"/>
      <c r="PAA216" s="129"/>
      <c r="PAB216" s="129"/>
      <c r="PAC216" s="129"/>
      <c r="PAD216" s="129"/>
      <c r="PAE216" s="129"/>
      <c r="PAF216" s="129"/>
      <c r="PAG216" s="129"/>
      <c r="PAH216" s="129"/>
      <c r="PAI216" s="129"/>
      <c r="PAJ216" s="129"/>
      <c r="PAK216" s="129"/>
      <c r="PAL216" s="129"/>
      <c r="PAM216" s="129"/>
      <c r="PAN216" s="129"/>
      <c r="PAO216" s="129"/>
      <c r="PAP216" s="129"/>
      <c r="PAQ216" s="129"/>
      <c r="PAR216" s="129"/>
      <c r="PAS216" s="129"/>
      <c r="PAT216" s="129"/>
      <c r="PAU216" s="129"/>
      <c r="PAV216" s="129"/>
      <c r="PAW216" s="129"/>
      <c r="PAX216" s="129"/>
      <c r="PAY216" s="129"/>
      <c r="PAZ216" s="129"/>
      <c r="PBA216" s="129"/>
      <c r="PBB216" s="129"/>
      <c r="PBC216" s="129"/>
      <c r="PBD216" s="129"/>
      <c r="PBE216" s="129"/>
      <c r="PBF216" s="129"/>
      <c r="PBG216" s="129"/>
      <c r="PBH216" s="129"/>
      <c r="PBI216" s="129"/>
      <c r="PBJ216" s="129"/>
      <c r="PBK216" s="129"/>
      <c r="PBL216" s="129"/>
      <c r="PBM216" s="129"/>
      <c r="PBN216" s="129"/>
      <c r="PBO216" s="129"/>
      <c r="PBP216" s="129"/>
      <c r="PBQ216" s="129"/>
      <c r="PBR216" s="129"/>
      <c r="PBS216" s="129"/>
      <c r="PBT216" s="129"/>
      <c r="PBU216" s="129"/>
      <c r="PBV216" s="129"/>
      <c r="PBW216" s="129"/>
      <c r="PBX216" s="129"/>
      <c r="PBY216" s="129"/>
      <c r="PBZ216" s="129"/>
      <c r="PCA216" s="129"/>
      <c r="PCB216" s="129"/>
      <c r="PCC216" s="129"/>
      <c r="PCD216" s="129"/>
      <c r="PCE216" s="129"/>
      <c r="PCF216" s="129"/>
      <c r="PCG216" s="129"/>
      <c r="PCH216" s="129"/>
      <c r="PCI216" s="129"/>
      <c r="PCJ216" s="129"/>
      <c r="PCK216" s="129"/>
      <c r="PCL216" s="129"/>
      <c r="PCM216" s="129"/>
      <c r="PCN216" s="129"/>
      <c r="PCO216" s="129"/>
      <c r="PCP216" s="129"/>
      <c r="PCQ216" s="129"/>
      <c r="PCR216" s="129"/>
      <c r="PCS216" s="129"/>
      <c r="PCT216" s="129"/>
      <c r="PCU216" s="129"/>
      <c r="PCV216" s="129"/>
      <c r="PCW216" s="129"/>
      <c r="PCX216" s="129"/>
      <c r="PCY216" s="129"/>
      <c r="PCZ216" s="129"/>
      <c r="PDA216" s="129"/>
      <c r="PDB216" s="129"/>
      <c r="PDC216" s="129"/>
      <c r="PDD216" s="129"/>
      <c r="PDE216" s="129"/>
      <c r="PDF216" s="129"/>
      <c r="PDG216" s="129"/>
      <c r="PDH216" s="129"/>
      <c r="PDI216" s="129"/>
      <c r="PDJ216" s="129"/>
      <c r="PDK216" s="129"/>
      <c r="PDL216" s="129"/>
      <c r="PDM216" s="129"/>
      <c r="PDN216" s="129"/>
      <c r="PDO216" s="129"/>
      <c r="PDP216" s="129"/>
      <c r="PDQ216" s="129"/>
      <c r="PDR216" s="129"/>
      <c r="PDS216" s="129"/>
      <c r="PDT216" s="129"/>
      <c r="PDU216" s="129"/>
      <c r="PDV216" s="129"/>
      <c r="PDW216" s="129"/>
      <c r="PDX216" s="129"/>
      <c r="PDY216" s="129"/>
      <c r="PDZ216" s="129"/>
      <c r="PEA216" s="129"/>
      <c r="PEB216" s="129"/>
      <c r="PEC216" s="129"/>
      <c r="PED216" s="129"/>
      <c r="PEE216" s="129"/>
      <c r="PEF216" s="129"/>
      <c r="PEG216" s="129"/>
      <c r="PEH216" s="129"/>
      <c r="PEI216" s="129"/>
      <c r="PEJ216" s="129"/>
      <c r="PEK216" s="129"/>
      <c r="PEL216" s="129"/>
      <c r="PEM216" s="129"/>
      <c r="PEN216" s="129"/>
      <c r="PEO216" s="129"/>
      <c r="PEP216" s="129"/>
      <c r="PEQ216" s="129"/>
      <c r="PER216" s="129"/>
      <c r="PES216" s="129"/>
      <c r="PET216" s="129"/>
      <c r="PEU216" s="129"/>
      <c r="PEV216" s="129"/>
      <c r="PEW216" s="129"/>
      <c r="PEX216" s="129"/>
      <c r="PEY216" s="129"/>
      <c r="PEZ216" s="129"/>
      <c r="PFA216" s="129"/>
      <c r="PFB216" s="129"/>
      <c r="PFC216" s="129"/>
      <c r="PFD216" s="129"/>
      <c r="PFE216" s="129"/>
      <c r="PFF216" s="129"/>
      <c r="PFG216" s="129"/>
      <c r="PFH216" s="129"/>
      <c r="PFI216" s="129"/>
      <c r="PFJ216" s="129"/>
      <c r="PFK216" s="129"/>
      <c r="PFL216" s="129"/>
      <c r="PFM216" s="129"/>
      <c r="PFN216" s="129"/>
      <c r="PFO216" s="129"/>
      <c r="PFP216" s="129"/>
      <c r="PFQ216" s="129"/>
      <c r="PFR216" s="129"/>
      <c r="PFS216" s="129"/>
      <c r="PFT216" s="129"/>
      <c r="PFU216" s="129"/>
      <c r="PFV216" s="129"/>
      <c r="PFW216" s="129"/>
      <c r="PFX216" s="129"/>
      <c r="PFY216" s="129"/>
      <c r="PFZ216" s="129"/>
      <c r="PGA216" s="129"/>
      <c r="PGB216" s="129"/>
      <c r="PGC216" s="129"/>
      <c r="PGD216" s="129"/>
      <c r="PGE216" s="129"/>
      <c r="PGF216" s="129"/>
      <c r="PGG216" s="129"/>
      <c r="PGH216" s="129"/>
      <c r="PGI216" s="129"/>
      <c r="PGJ216" s="129"/>
      <c r="PGK216" s="129"/>
      <c r="PGL216" s="129"/>
      <c r="PGM216" s="129"/>
      <c r="PGN216" s="129"/>
      <c r="PGO216" s="129"/>
      <c r="PGP216" s="129"/>
      <c r="PGQ216" s="129"/>
      <c r="PGR216" s="129"/>
      <c r="PGS216" s="129"/>
      <c r="PGT216" s="129"/>
      <c r="PGU216" s="129"/>
      <c r="PGV216" s="129"/>
      <c r="PGW216" s="129"/>
      <c r="PGX216" s="129"/>
      <c r="PGY216" s="129"/>
      <c r="PGZ216" s="129"/>
      <c r="PHA216" s="129"/>
      <c r="PHB216" s="129"/>
      <c r="PHC216" s="129"/>
      <c r="PHD216" s="129"/>
      <c r="PHE216" s="129"/>
      <c r="PHF216" s="129"/>
      <c r="PHG216" s="129"/>
      <c r="PHH216" s="129"/>
      <c r="PHI216" s="129"/>
      <c r="PHJ216" s="129"/>
      <c r="PHK216" s="129"/>
      <c r="PHL216" s="129"/>
      <c r="PHM216" s="129"/>
      <c r="PHN216" s="129"/>
      <c r="PHO216" s="129"/>
      <c r="PHP216" s="129"/>
      <c r="PHQ216" s="129"/>
      <c r="PHR216" s="129"/>
      <c r="PHS216" s="129"/>
      <c r="PHT216" s="129"/>
      <c r="PHU216" s="129"/>
      <c r="PHV216" s="129"/>
      <c r="PHW216" s="129"/>
      <c r="PHX216" s="129"/>
      <c r="PHY216" s="129"/>
      <c r="PHZ216" s="129"/>
      <c r="PIA216" s="129"/>
      <c r="PIB216" s="129"/>
      <c r="PIC216" s="129"/>
      <c r="PID216" s="129"/>
      <c r="PIE216" s="129"/>
      <c r="PIF216" s="129"/>
      <c r="PIG216" s="129"/>
      <c r="PIH216" s="129"/>
      <c r="PII216" s="129"/>
      <c r="PIJ216" s="129"/>
      <c r="PIK216" s="129"/>
      <c r="PIL216" s="129"/>
      <c r="PIM216" s="129"/>
      <c r="PIN216" s="129"/>
      <c r="PIO216" s="129"/>
      <c r="PIP216" s="129"/>
      <c r="PIQ216" s="129"/>
      <c r="PIR216" s="129"/>
      <c r="PIS216" s="129"/>
      <c r="PIT216" s="129"/>
      <c r="PIU216" s="129"/>
      <c r="PIV216" s="129"/>
      <c r="PIW216" s="129"/>
      <c r="PIX216" s="129"/>
      <c r="PIY216" s="129"/>
      <c r="PIZ216" s="129"/>
      <c r="PJA216" s="129"/>
      <c r="PJB216" s="129"/>
      <c r="PJC216" s="129"/>
      <c r="PJD216" s="129"/>
      <c r="PJE216" s="129"/>
      <c r="PJF216" s="129"/>
      <c r="PJG216" s="129"/>
      <c r="PJH216" s="129"/>
      <c r="PJI216" s="129"/>
      <c r="PJJ216" s="129"/>
      <c r="PJK216" s="129"/>
      <c r="PJL216" s="129"/>
      <c r="PJM216" s="129"/>
      <c r="PJN216" s="129"/>
      <c r="PJO216" s="129"/>
      <c r="PJP216" s="129"/>
      <c r="PJQ216" s="129"/>
      <c r="PJR216" s="129"/>
      <c r="PJS216" s="129"/>
      <c r="PJT216" s="129"/>
      <c r="PJU216" s="129"/>
      <c r="PJV216" s="129"/>
      <c r="PJW216" s="129"/>
      <c r="PJX216" s="129"/>
      <c r="PJY216" s="129"/>
      <c r="PJZ216" s="129"/>
      <c r="PKA216" s="129"/>
      <c r="PKB216" s="129"/>
      <c r="PKC216" s="129"/>
      <c r="PKD216" s="129"/>
      <c r="PKE216" s="129"/>
      <c r="PKF216" s="129"/>
      <c r="PKG216" s="129"/>
      <c r="PKH216" s="129"/>
      <c r="PKI216" s="129"/>
      <c r="PKJ216" s="129"/>
      <c r="PKK216" s="129"/>
      <c r="PKL216" s="129"/>
      <c r="PKM216" s="129"/>
      <c r="PKN216" s="129"/>
      <c r="PKO216" s="129"/>
      <c r="PKP216" s="129"/>
      <c r="PKQ216" s="129"/>
      <c r="PKR216" s="129"/>
      <c r="PKS216" s="129"/>
      <c r="PKT216" s="129"/>
      <c r="PKU216" s="129"/>
      <c r="PKV216" s="129"/>
      <c r="PKW216" s="129"/>
      <c r="PKX216" s="129"/>
      <c r="PKY216" s="129"/>
      <c r="PKZ216" s="129"/>
      <c r="PLA216" s="129"/>
      <c r="PLB216" s="129"/>
      <c r="PLC216" s="129"/>
      <c r="PLD216" s="129"/>
      <c r="PLE216" s="129"/>
      <c r="PLF216" s="129"/>
      <c r="PLG216" s="129"/>
      <c r="PLH216" s="129"/>
      <c r="PLI216" s="129"/>
      <c r="PLJ216" s="129"/>
      <c r="PLK216" s="129"/>
      <c r="PLL216" s="129"/>
      <c r="PLM216" s="129"/>
      <c r="PLN216" s="129"/>
      <c r="PLO216" s="129"/>
      <c r="PLP216" s="129"/>
      <c r="PLQ216" s="129"/>
      <c r="PLR216" s="129"/>
      <c r="PLS216" s="129"/>
      <c r="PLT216" s="129"/>
      <c r="PLU216" s="129"/>
      <c r="PLV216" s="129"/>
      <c r="PLW216" s="129"/>
      <c r="PLX216" s="129"/>
      <c r="PLY216" s="129"/>
      <c r="PLZ216" s="129"/>
      <c r="PMA216" s="129"/>
      <c r="PMB216" s="129"/>
      <c r="PMC216" s="129"/>
      <c r="PMD216" s="129"/>
      <c r="PME216" s="129"/>
      <c r="PMF216" s="129"/>
      <c r="PMG216" s="129"/>
      <c r="PMH216" s="129"/>
      <c r="PMI216" s="129"/>
      <c r="PMJ216" s="129"/>
      <c r="PMK216" s="129"/>
      <c r="PML216" s="129"/>
      <c r="PMM216" s="129"/>
      <c r="PMN216" s="129"/>
      <c r="PMO216" s="129"/>
      <c r="PMP216" s="129"/>
      <c r="PMQ216" s="129"/>
      <c r="PMR216" s="129"/>
      <c r="PMS216" s="129"/>
      <c r="PMT216" s="129"/>
      <c r="PMU216" s="129"/>
      <c r="PMV216" s="129"/>
      <c r="PMW216" s="129"/>
      <c r="PMX216" s="129"/>
      <c r="PMY216" s="129"/>
      <c r="PMZ216" s="129"/>
      <c r="PNA216" s="129"/>
      <c r="PNB216" s="129"/>
      <c r="PNC216" s="129"/>
      <c r="PND216" s="129"/>
      <c r="PNE216" s="129"/>
      <c r="PNF216" s="129"/>
      <c r="PNG216" s="129"/>
      <c r="PNH216" s="129"/>
      <c r="PNI216" s="129"/>
      <c r="PNJ216" s="129"/>
      <c r="PNK216" s="129"/>
      <c r="PNL216" s="129"/>
      <c r="PNM216" s="129"/>
      <c r="PNN216" s="129"/>
      <c r="PNO216" s="129"/>
      <c r="PNP216" s="129"/>
      <c r="PNQ216" s="129"/>
      <c r="PNR216" s="129"/>
      <c r="PNS216" s="129"/>
      <c r="PNT216" s="129"/>
      <c r="PNU216" s="129"/>
      <c r="PNV216" s="129"/>
      <c r="PNW216" s="129"/>
      <c r="PNX216" s="129"/>
      <c r="PNY216" s="129"/>
      <c r="PNZ216" s="129"/>
      <c r="POA216" s="129"/>
      <c r="POB216" s="129"/>
      <c r="POC216" s="129"/>
      <c r="POD216" s="129"/>
      <c r="POE216" s="129"/>
      <c r="POF216" s="129"/>
      <c r="POG216" s="129"/>
      <c r="POH216" s="129"/>
      <c r="POI216" s="129"/>
      <c r="POJ216" s="129"/>
      <c r="POK216" s="129"/>
      <c r="POL216" s="129"/>
      <c r="POM216" s="129"/>
      <c r="PON216" s="129"/>
      <c r="POO216" s="129"/>
      <c r="POP216" s="129"/>
      <c r="POQ216" s="129"/>
      <c r="POR216" s="129"/>
      <c r="POS216" s="129"/>
      <c r="POT216" s="129"/>
      <c r="POU216" s="129"/>
      <c r="POV216" s="129"/>
      <c r="POW216" s="129"/>
      <c r="POX216" s="129"/>
      <c r="POY216" s="129"/>
      <c r="POZ216" s="129"/>
      <c r="PPA216" s="129"/>
      <c r="PPB216" s="129"/>
      <c r="PPC216" s="129"/>
      <c r="PPD216" s="129"/>
      <c r="PPE216" s="129"/>
      <c r="PPF216" s="129"/>
      <c r="PPG216" s="129"/>
      <c r="PPH216" s="129"/>
      <c r="PPI216" s="129"/>
      <c r="PPJ216" s="129"/>
      <c r="PPK216" s="129"/>
      <c r="PPL216" s="129"/>
      <c r="PPM216" s="129"/>
      <c r="PPN216" s="129"/>
      <c r="PPO216" s="129"/>
      <c r="PPP216" s="129"/>
      <c r="PPQ216" s="129"/>
      <c r="PPR216" s="129"/>
      <c r="PPS216" s="129"/>
      <c r="PPT216" s="129"/>
      <c r="PPU216" s="129"/>
      <c r="PPV216" s="129"/>
      <c r="PPW216" s="129"/>
      <c r="PPX216" s="129"/>
      <c r="PPY216" s="129"/>
      <c r="PPZ216" s="129"/>
      <c r="PQA216" s="129"/>
      <c r="PQB216" s="129"/>
      <c r="PQC216" s="129"/>
      <c r="PQD216" s="129"/>
      <c r="PQE216" s="129"/>
      <c r="PQF216" s="129"/>
      <c r="PQG216" s="129"/>
      <c r="PQH216" s="129"/>
      <c r="PQI216" s="129"/>
      <c r="PQJ216" s="129"/>
      <c r="PQK216" s="129"/>
      <c r="PQL216" s="129"/>
      <c r="PQM216" s="129"/>
      <c r="PQN216" s="129"/>
      <c r="PQO216" s="129"/>
      <c r="PQP216" s="129"/>
      <c r="PQQ216" s="129"/>
      <c r="PQR216" s="129"/>
      <c r="PQS216" s="129"/>
      <c r="PQT216" s="129"/>
      <c r="PQU216" s="129"/>
      <c r="PQV216" s="129"/>
      <c r="PQW216" s="129"/>
      <c r="PQX216" s="129"/>
      <c r="PQY216" s="129"/>
      <c r="PQZ216" s="129"/>
      <c r="PRA216" s="129"/>
      <c r="PRB216" s="129"/>
      <c r="PRC216" s="129"/>
      <c r="PRD216" s="129"/>
      <c r="PRE216" s="129"/>
      <c r="PRF216" s="129"/>
      <c r="PRG216" s="129"/>
      <c r="PRH216" s="129"/>
      <c r="PRI216" s="129"/>
      <c r="PRJ216" s="129"/>
      <c r="PRK216" s="129"/>
      <c r="PRL216" s="129"/>
      <c r="PRM216" s="129"/>
      <c r="PRN216" s="129"/>
      <c r="PRO216" s="129"/>
      <c r="PRP216" s="129"/>
      <c r="PRQ216" s="129"/>
      <c r="PRR216" s="129"/>
      <c r="PRS216" s="129"/>
      <c r="PRT216" s="129"/>
      <c r="PRU216" s="129"/>
      <c r="PRV216" s="129"/>
      <c r="PRW216" s="129"/>
      <c r="PRX216" s="129"/>
      <c r="PRY216" s="129"/>
      <c r="PRZ216" s="129"/>
      <c r="PSA216" s="129"/>
      <c r="PSB216" s="129"/>
      <c r="PSC216" s="129"/>
      <c r="PSD216" s="129"/>
      <c r="PSE216" s="129"/>
      <c r="PSF216" s="129"/>
      <c r="PSG216" s="129"/>
      <c r="PSH216" s="129"/>
      <c r="PSI216" s="129"/>
      <c r="PSJ216" s="129"/>
      <c r="PSK216" s="129"/>
      <c r="PSL216" s="129"/>
      <c r="PSM216" s="129"/>
      <c r="PSN216" s="129"/>
      <c r="PSO216" s="129"/>
      <c r="PSP216" s="129"/>
      <c r="PSQ216" s="129"/>
      <c r="PSR216" s="129"/>
      <c r="PSS216" s="129"/>
      <c r="PST216" s="129"/>
      <c r="PSU216" s="129"/>
      <c r="PSV216" s="129"/>
      <c r="PSW216" s="129"/>
      <c r="PSX216" s="129"/>
      <c r="PSY216" s="129"/>
      <c r="PSZ216" s="129"/>
      <c r="PTA216" s="129"/>
      <c r="PTB216" s="129"/>
      <c r="PTC216" s="129"/>
      <c r="PTD216" s="129"/>
      <c r="PTE216" s="129"/>
      <c r="PTF216" s="129"/>
      <c r="PTG216" s="129"/>
      <c r="PTH216" s="129"/>
      <c r="PTI216" s="129"/>
      <c r="PTJ216" s="129"/>
      <c r="PTK216" s="129"/>
      <c r="PTL216" s="129"/>
      <c r="PTM216" s="129"/>
      <c r="PTN216" s="129"/>
      <c r="PTO216" s="129"/>
      <c r="PTP216" s="129"/>
      <c r="PTQ216" s="129"/>
      <c r="PTR216" s="129"/>
      <c r="PTS216" s="129"/>
      <c r="PTT216" s="129"/>
      <c r="PTU216" s="129"/>
      <c r="PTV216" s="129"/>
      <c r="PTW216" s="129"/>
      <c r="PTX216" s="129"/>
      <c r="PTY216" s="129"/>
      <c r="PTZ216" s="129"/>
      <c r="PUA216" s="129"/>
      <c r="PUB216" s="129"/>
      <c r="PUC216" s="129"/>
      <c r="PUD216" s="129"/>
      <c r="PUE216" s="129"/>
      <c r="PUF216" s="129"/>
      <c r="PUG216" s="129"/>
      <c r="PUH216" s="129"/>
      <c r="PUI216" s="129"/>
      <c r="PUJ216" s="129"/>
      <c r="PUK216" s="129"/>
      <c r="PUL216" s="129"/>
      <c r="PUM216" s="129"/>
      <c r="PUN216" s="129"/>
      <c r="PUO216" s="129"/>
      <c r="PUP216" s="129"/>
      <c r="PUQ216" s="129"/>
      <c r="PUR216" s="129"/>
      <c r="PUS216" s="129"/>
      <c r="PUT216" s="129"/>
      <c r="PUU216" s="129"/>
      <c r="PUV216" s="129"/>
      <c r="PUW216" s="129"/>
      <c r="PUX216" s="129"/>
      <c r="PUY216" s="129"/>
      <c r="PUZ216" s="129"/>
      <c r="PVA216" s="129"/>
      <c r="PVB216" s="129"/>
      <c r="PVC216" s="129"/>
      <c r="PVD216" s="129"/>
      <c r="PVE216" s="129"/>
      <c r="PVF216" s="129"/>
      <c r="PVG216" s="129"/>
      <c r="PVH216" s="129"/>
      <c r="PVI216" s="129"/>
      <c r="PVJ216" s="129"/>
      <c r="PVK216" s="129"/>
      <c r="PVL216" s="129"/>
      <c r="PVM216" s="129"/>
      <c r="PVN216" s="129"/>
      <c r="PVO216" s="129"/>
      <c r="PVP216" s="129"/>
      <c r="PVQ216" s="129"/>
      <c r="PVR216" s="129"/>
      <c r="PVS216" s="129"/>
      <c r="PVT216" s="129"/>
      <c r="PVU216" s="129"/>
      <c r="PVV216" s="129"/>
      <c r="PVW216" s="129"/>
      <c r="PVX216" s="129"/>
      <c r="PVY216" s="129"/>
      <c r="PVZ216" s="129"/>
      <c r="PWA216" s="129"/>
      <c r="PWB216" s="129"/>
      <c r="PWC216" s="129"/>
      <c r="PWD216" s="129"/>
      <c r="PWE216" s="129"/>
      <c r="PWF216" s="129"/>
      <c r="PWG216" s="129"/>
      <c r="PWH216" s="129"/>
      <c r="PWI216" s="129"/>
      <c r="PWJ216" s="129"/>
      <c r="PWK216" s="129"/>
      <c r="PWL216" s="129"/>
      <c r="PWM216" s="129"/>
      <c r="PWN216" s="129"/>
      <c r="PWO216" s="129"/>
      <c r="PWP216" s="129"/>
      <c r="PWQ216" s="129"/>
      <c r="PWR216" s="129"/>
      <c r="PWS216" s="129"/>
      <c r="PWT216" s="129"/>
      <c r="PWU216" s="129"/>
      <c r="PWV216" s="129"/>
      <c r="PWW216" s="129"/>
      <c r="PWX216" s="129"/>
      <c r="PWY216" s="129"/>
      <c r="PWZ216" s="129"/>
      <c r="PXA216" s="129"/>
      <c r="PXB216" s="129"/>
      <c r="PXC216" s="129"/>
      <c r="PXD216" s="129"/>
      <c r="PXE216" s="129"/>
      <c r="PXF216" s="129"/>
      <c r="PXG216" s="129"/>
      <c r="PXH216" s="129"/>
      <c r="PXI216" s="129"/>
      <c r="PXJ216" s="129"/>
      <c r="PXK216" s="129"/>
      <c r="PXL216" s="129"/>
      <c r="PXM216" s="129"/>
      <c r="PXN216" s="129"/>
      <c r="PXO216" s="129"/>
      <c r="PXP216" s="129"/>
      <c r="PXQ216" s="129"/>
      <c r="PXR216" s="129"/>
      <c r="PXS216" s="129"/>
      <c r="PXT216" s="129"/>
      <c r="PXU216" s="129"/>
      <c r="PXV216" s="129"/>
      <c r="PXW216" s="129"/>
      <c r="PXX216" s="129"/>
      <c r="PXY216" s="129"/>
      <c r="PXZ216" s="129"/>
      <c r="PYA216" s="129"/>
      <c r="PYB216" s="129"/>
      <c r="PYC216" s="129"/>
      <c r="PYD216" s="129"/>
      <c r="PYE216" s="129"/>
      <c r="PYF216" s="129"/>
      <c r="PYG216" s="129"/>
      <c r="PYH216" s="129"/>
      <c r="PYI216" s="129"/>
      <c r="PYJ216" s="129"/>
      <c r="PYK216" s="129"/>
      <c r="PYL216" s="129"/>
      <c r="PYM216" s="129"/>
      <c r="PYN216" s="129"/>
      <c r="PYO216" s="129"/>
      <c r="PYP216" s="129"/>
      <c r="PYQ216" s="129"/>
      <c r="PYR216" s="129"/>
      <c r="PYS216" s="129"/>
      <c r="PYT216" s="129"/>
      <c r="PYU216" s="129"/>
      <c r="PYV216" s="129"/>
      <c r="PYW216" s="129"/>
      <c r="PYX216" s="129"/>
      <c r="PYY216" s="129"/>
      <c r="PYZ216" s="129"/>
      <c r="PZA216" s="129"/>
      <c r="PZB216" s="129"/>
      <c r="PZC216" s="129"/>
      <c r="PZD216" s="129"/>
      <c r="PZE216" s="129"/>
      <c r="PZF216" s="129"/>
      <c r="PZG216" s="129"/>
      <c r="PZH216" s="129"/>
      <c r="PZI216" s="129"/>
      <c r="PZJ216" s="129"/>
      <c r="PZK216" s="129"/>
      <c r="PZL216" s="129"/>
      <c r="PZM216" s="129"/>
      <c r="PZN216" s="129"/>
      <c r="PZO216" s="129"/>
      <c r="PZP216" s="129"/>
      <c r="PZQ216" s="129"/>
      <c r="PZR216" s="129"/>
      <c r="PZS216" s="129"/>
      <c r="PZT216" s="129"/>
      <c r="PZU216" s="129"/>
      <c r="PZV216" s="129"/>
      <c r="PZW216" s="129"/>
      <c r="PZX216" s="129"/>
      <c r="PZY216" s="129"/>
      <c r="PZZ216" s="129"/>
      <c r="QAA216" s="129"/>
      <c r="QAB216" s="129"/>
      <c r="QAC216" s="129"/>
      <c r="QAD216" s="129"/>
      <c r="QAE216" s="129"/>
      <c r="QAF216" s="129"/>
      <c r="QAG216" s="129"/>
      <c r="QAH216" s="129"/>
      <c r="QAI216" s="129"/>
      <c r="QAJ216" s="129"/>
      <c r="QAK216" s="129"/>
      <c r="QAL216" s="129"/>
      <c r="QAM216" s="129"/>
      <c r="QAN216" s="129"/>
      <c r="QAO216" s="129"/>
      <c r="QAP216" s="129"/>
      <c r="QAQ216" s="129"/>
      <c r="QAR216" s="129"/>
      <c r="QAS216" s="129"/>
      <c r="QAT216" s="129"/>
      <c r="QAU216" s="129"/>
      <c r="QAV216" s="129"/>
      <c r="QAW216" s="129"/>
      <c r="QAX216" s="129"/>
      <c r="QAY216" s="129"/>
      <c r="QAZ216" s="129"/>
      <c r="QBA216" s="129"/>
      <c r="QBB216" s="129"/>
      <c r="QBC216" s="129"/>
      <c r="QBD216" s="129"/>
      <c r="QBE216" s="129"/>
      <c r="QBF216" s="129"/>
      <c r="QBG216" s="129"/>
      <c r="QBH216" s="129"/>
      <c r="QBI216" s="129"/>
      <c r="QBJ216" s="129"/>
      <c r="QBK216" s="129"/>
      <c r="QBL216" s="129"/>
      <c r="QBM216" s="129"/>
      <c r="QBN216" s="129"/>
      <c r="QBO216" s="129"/>
      <c r="QBP216" s="129"/>
      <c r="QBQ216" s="129"/>
      <c r="QBR216" s="129"/>
      <c r="QBS216" s="129"/>
      <c r="QBT216" s="129"/>
      <c r="QBU216" s="129"/>
      <c r="QBV216" s="129"/>
      <c r="QBW216" s="129"/>
      <c r="QBX216" s="129"/>
      <c r="QBY216" s="129"/>
      <c r="QBZ216" s="129"/>
      <c r="QCA216" s="129"/>
      <c r="QCB216" s="129"/>
      <c r="QCC216" s="129"/>
      <c r="QCD216" s="129"/>
      <c r="QCE216" s="129"/>
      <c r="QCF216" s="129"/>
      <c r="QCG216" s="129"/>
      <c r="QCH216" s="129"/>
      <c r="QCI216" s="129"/>
      <c r="QCJ216" s="129"/>
      <c r="QCK216" s="129"/>
      <c r="QCL216" s="129"/>
      <c r="QCM216" s="129"/>
      <c r="QCN216" s="129"/>
      <c r="QCO216" s="129"/>
      <c r="QCP216" s="129"/>
      <c r="QCQ216" s="129"/>
      <c r="QCR216" s="129"/>
      <c r="QCS216" s="129"/>
      <c r="QCT216" s="129"/>
      <c r="QCU216" s="129"/>
      <c r="QCV216" s="129"/>
      <c r="QCW216" s="129"/>
      <c r="QCX216" s="129"/>
      <c r="QCY216" s="129"/>
      <c r="QCZ216" s="129"/>
      <c r="QDA216" s="129"/>
      <c r="QDB216" s="129"/>
      <c r="QDC216" s="129"/>
      <c r="QDD216" s="129"/>
      <c r="QDE216" s="129"/>
      <c r="QDF216" s="129"/>
      <c r="QDG216" s="129"/>
      <c r="QDH216" s="129"/>
      <c r="QDI216" s="129"/>
      <c r="QDJ216" s="129"/>
      <c r="QDK216" s="129"/>
      <c r="QDL216" s="129"/>
      <c r="QDM216" s="129"/>
      <c r="QDN216" s="129"/>
      <c r="QDO216" s="129"/>
      <c r="QDP216" s="129"/>
      <c r="QDQ216" s="129"/>
      <c r="QDR216" s="129"/>
      <c r="QDS216" s="129"/>
      <c r="QDT216" s="129"/>
      <c r="QDU216" s="129"/>
      <c r="QDV216" s="129"/>
      <c r="QDW216" s="129"/>
      <c r="QDX216" s="129"/>
      <c r="QDY216" s="129"/>
      <c r="QDZ216" s="129"/>
      <c r="QEA216" s="129"/>
      <c r="QEB216" s="129"/>
      <c r="QEC216" s="129"/>
      <c r="QED216" s="129"/>
      <c r="QEE216" s="129"/>
      <c r="QEF216" s="129"/>
      <c r="QEG216" s="129"/>
      <c r="QEH216" s="129"/>
      <c r="QEI216" s="129"/>
      <c r="QEJ216" s="129"/>
      <c r="QEK216" s="129"/>
      <c r="QEL216" s="129"/>
      <c r="QEM216" s="129"/>
      <c r="QEN216" s="129"/>
      <c r="QEO216" s="129"/>
      <c r="QEP216" s="129"/>
      <c r="QEQ216" s="129"/>
      <c r="QER216" s="129"/>
      <c r="QES216" s="129"/>
      <c r="QET216" s="129"/>
      <c r="QEU216" s="129"/>
      <c r="QEV216" s="129"/>
      <c r="QEW216" s="129"/>
      <c r="QEX216" s="129"/>
      <c r="QEY216" s="129"/>
      <c r="QEZ216" s="129"/>
      <c r="QFA216" s="129"/>
      <c r="QFB216" s="129"/>
      <c r="QFC216" s="129"/>
      <c r="QFD216" s="129"/>
      <c r="QFE216" s="129"/>
      <c r="QFF216" s="129"/>
      <c r="QFG216" s="129"/>
      <c r="QFH216" s="129"/>
      <c r="QFI216" s="129"/>
      <c r="QFJ216" s="129"/>
      <c r="QFK216" s="129"/>
      <c r="QFL216" s="129"/>
      <c r="QFM216" s="129"/>
      <c r="QFN216" s="129"/>
      <c r="QFO216" s="129"/>
      <c r="QFP216" s="129"/>
      <c r="QFQ216" s="129"/>
      <c r="QFR216" s="129"/>
      <c r="QFS216" s="129"/>
      <c r="QFT216" s="129"/>
      <c r="QFU216" s="129"/>
      <c r="QFV216" s="129"/>
      <c r="QFW216" s="129"/>
      <c r="QFX216" s="129"/>
      <c r="QFY216" s="129"/>
      <c r="QFZ216" s="129"/>
      <c r="QGA216" s="129"/>
      <c r="QGB216" s="129"/>
      <c r="QGC216" s="129"/>
      <c r="QGD216" s="129"/>
      <c r="QGE216" s="129"/>
      <c r="QGF216" s="129"/>
      <c r="QGG216" s="129"/>
      <c r="QGH216" s="129"/>
      <c r="QGI216" s="129"/>
      <c r="QGJ216" s="129"/>
      <c r="QGK216" s="129"/>
      <c r="QGL216" s="129"/>
      <c r="QGM216" s="129"/>
      <c r="QGN216" s="129"/>
      <c r="QGO216" s="129"/>
      <c r="QGP216" s="129"/>
      <c r="QGQ216" s="129"/>
      <c r="QGR216" s="129"/>
      <c r="QGS216" s="129"/>
      <c r="QGT216" s="129"/>
      <c r="QGU216" s="129"/>
      <c r="QGV216" s="129"/>
      <c r="QGW216" s="129"/>
      <c r="QGX216" s="129"/>
      <c r="QGY216" s="129"/>
      <c r="QGZ216" s="129"/>
      <c r="QHA216" s="129"/>
      <c r="QHB216" s="129"/>
      <c r="QHC216" s="129"/>
      <c r="QHD216" s="129"/>
      <c r="QHE216" s="129"/>
      <c r="QHF216" s="129"/>
      <c r="QHG216" s="129"/>
      <c r="QHH216" s="129"/>
      <c r="QHI216" s="129"/>
      <c r="QHJ216" s="129"/>
      <c r="QHK216" s="129"/>
      <c r="QHL216" s="129"/>
      <c r="QHM216" s="129"/>
      <c r="QHN216" s="129"/>
      <c r="QHO216" s="129"/>
      <c r="QHP216" s="129"/>
      <c r="QHQ216" s="129"/>
      <c r="QHR216" s="129"/>
      <c r="QHS216" s="129"/>
      <c r="QHT216" s="129"/>
      <c r="QHU216" s="129"/>
      <c r="QHV216" s="129"/>
      <c r="QHW216" s="129"/>
      <c r="QHX216" s="129"/>
      <c r="QHY216" s="129"/>
      <c r="QHZ216" s="129"/>
      <c r="QIA216" s="129"/>
      <c r="QIB216" s="129"/>
      <c r="QIC216" s="129"/>
      <c r="QID216" s="129"/>
      <c r="QIE216" s="129"/>
      <c r="QIF216" s="129"/>
      <c r="QIG216" s="129"/>
      <c r="QIH216" s="129"/>
      <c r="QII216" s="129"/>
      <c r="QIJ216" s="129"/>
      <c r="QIK216" s="129"/>
      <c r="QIL216" s="129"/>
      <c r="QIM216" s="129"/>
      <c r="QIN216" s="129"/>
      <c r="QIO216" s="129"/>
      <c r="QIP216" s="129"/>
      <c r="QIQ216" s="129"/>
      <c r="QIR216" s="129"/>
      <c r="QIS216" s="129"/>
      <c r="QIT216" s="129"/>
      <c r="QIU216" s="129"/>
      <c r="QIV216" s="129"/>
      <c r="QIW216" s="129"/>
      <c r="QIX216" s="129"/>
      <c r="QIY216" s="129"/>
      <c r="QIZ216" s="129"/>
      <c r="QJA216" s="129"/>
      <c r="QJB216" s="129"/>
      <c r="QJC216" s="129"/>
      <c r="QJD216" s="129"/>
      <c r="QJE216" s="129"/>
      <c r="QJF216" s="129"/>
      <c r="QJG216" s="129"/>
      <c r="QJH216" s="129"/>
      <c r="QJI216" s="129"/>
      <c r="QJJ216" s="129"/>
      <c r="QJK216" s="129"/>
      <c r="QJL216" s="129"/>
      <c r="QJM216" s="129"/>
      <c r="QJN216" s="129"/>
      <c r="QJO216" s="129"/>
      <c r="QJP216" s="129"/>
      <c r="QJQ216" s="129"/>
      <c r="QJR216" s="129"/>
      <c r="QJS216" s="129"/>
      <c r="QJT216" s="129"/>
      <c r="QJU216" s="129"/>
      <c r="QJV216" s="129"/>
      <c r="QJW216" s="129"/>
      <c r="QJX216" s="129"/>
      <c r="QJY216" s="129"/>
      <c r="QJZ216" s="129"/>
      <c r="QKA216" s="129"/>
      <c r="QKB216" s="129"/>
      <c r="QKC216" s="129"/>
      <c r="QKD216" s="129"/>
      <c r="QKE216" s="129"/>
      <c r="QKF216" s="129"/>
      <c r="QKG216" s="129"/>
      <c r="QKH216" s="129"/>
      <c r="QKI216" s="129"/>
      <c r="QKJ216" s="129"/>
      <c r="QKK216" s="129"/>
      <c r="QKL216" s="129"/>
      <c r="QKM216" s="129"/>
      <c r="QKN216" s="129"/>
      <c r="QKO216" s="129"/>
      <c r="QKP216" s="129"/>
      <c r="QKQ216" s="129"/>
      <c r="QKR216" s="129"/>
      <c r="QKS216" s="129"/>
      <c r="QKT216" s="129"/>
      <c r="QKU216" s="129"/>
      <c r="QKV216" s="129"/>
      <c r="QKW216" s="129"/>
      <c r="QKX216" s="129"/>
      <c r="QKY216" s="129"/>
      <c r="QKZ216" s="129"/>
      <c r="QLA216" s="129"/>
      <c r="QLB216" s="129"/>
      <c r="QLC216" s="129"/>
      <c r="QLD216" s="129"/>
      <c r="QLE216" s="129"/>
      <c r="QLF216" s="129"/>
      <c r="QLG216" s="129"/>
      <c r="QLH216" s="129"/>
      <c r="QLI216" s="129"/>
      <c r="QLJ216" s="129"/>
      <c r="QLK216" s="129"/>
      <c r="QLL216" s="129"/>
      <c r="QLM216" s="129"/>
      <c r="QLN216" s="129"/>
      <c r="QLO216" s="129"/>
      <c r="QLP216" s="129"/>
      <c r="QLQ216" s="129"/>
      <c r="QLR216" s="129"/>
      <c r="QLS216" s="129"/>
      <c r="QLT216" s="129"/>
      <c r="QLU216" s="129"/>
      <c r="QLV216" s="129"/>
      <c r="QLW216" s="129"/>
      <c r="QLX216" s="129"/>
      <c r="QLY216" s="129"/>
      <c r="QLZ216" s="129"/>
      <c r="QMA216" s="129"/>
      <c r="QMB216" s="129"/>
      <c r="QMC216" s="129"/>
      <c r="QMD216" s="129"/>
      <c r="QME216" s="129"/>
      <c r="QMF216" s="129"/>
      <c r="QMG216" s="129"/>
      <c r="QMH216" s="129"/>
      <c r="QMI216" s="129"/>
      <c r="QMJ216" s="129"/>
      <c r="QMK216" s="129"/>
      <c r="QML216" s="129"/>
      <c r="QMM216" s="129"/>
      <c r="QMN216" s="129"/>
      <c r="QMO216" s="129"/>
      <c r="QMP216" s="129"/>
      <c r="QMQ216" s="129"/>
      <c r="QMR216" s="129"/>
      <c r="QMS216" s="129"/>
      <c r="QMT216" s="129"/>
      <c r="QMU216" s="129"/>
      <c r="QMV216" s="129"/>
      <c r="QMW216" s="129"/>
      <c r="QMX216" s="129"/>
      <c r="QMY216" s="129"/>
      <c r="QMZ216" s="129"/>
      <c r="QNA216" s="129"/>
      <c r="QNB216" s="129"/>
      <c r="QNC216" s="129"/>
      <c r="QND216" s="129"/>
      <c r="QNE216" s="129"/>
      <c r="QNF216" s="129"/>
      <c r="QNG216" s="129"/>
      <c r="QNH216" s="129"/>
      <c r="QNI216" s="129"/>
      <c r="QNJ216" s="129"/>
      <c r="QNK216" s="129"/>
      <c r="QNL216" s="129"/>
      <c r="QNM216" s="129"/>
      <c r="QNN216" s="129"/>
      <c r="QNO216" s="129"/>
      <c r="QNP216" s="129"/>
      <c r="QNQ216" s="129"/>
      <c r="QNR216" s="129"/>
      <c r="QNS216" s="129"/>
      <c r="QNT216" s="129"/>
      <c r="QNU216" s="129"/>
      <c r="QNV216" s="129"/>
      <c r="QNW216" s="129"/>
      <c r="QNX216" s="129"/>
      <c r="QNY216" s="129"/>
      <c r="QNZ216" s="129"/>
      <c r="QOA216" s="129"/>
      <c r="QOB216" s="129"/>
      <c r="QOC216" s="129"/>
      <c r="QOD216" s="129"/>
      <c r="QOE216" s="129"/>
      <c r="QOF216" s="129"/>
      <c r="QOG216" s="129"/>
      <c r="QOH216" s="129"/>
      <c r="QOI216" s="129"/>
      <c r="QOJ216" s="129"/>
      <c r="QOK216" s="129"/>
      <c r="QOL216" s="129"/>
      <c r="QOM216" s="129"/>
      <c r="QON216" s="129"/>
      <c r="QOO216" s="129"/>
      <c r="QOP216" s="129"/>
      <c r="QOQ216" s="129"/>
      <c r="QOR216" s="129"/>
      <c r="QOS216" s="129"/>
      <c r="QOT216" s="129"/>
      <c r="QOU216" s="129"/>
      <c r="QOV216" s="129"/>
      <c r="QOW216" s="129"/>
      <c r="QOX216" s="129"/>
      <c r="QOY216" s="129"/>
      <c r="QOZ216" s="129"/>
      <c r="QPA216" s="129"/>
      <c r="QPB216" s="129"/>
      <c r="QPC216" s="129"/>
      <c r="QPD216" s="129"/>
      <c r="QPE216" s="129"/>
      <c r="QPF216" s="129"/>
      <c r="QPG216" s="129"/>
      <c r="QPH216" s="129"/>
      <c r="QPI216" s="129"/>
      <c r="QPJ216" s="129"/>
      <c r="QPK216" s="129"/>
      <c r="QPL216" s="129"/>
      <c r="QPM216" s="129"/>
      <c r="QPN216" s="129"/>
      <c r="QPO216" s="129"/>
      <c r="QPP216" s="129"/>
      <c r="QPQ216" s="129"/>
      <c r="QPR216" s="129"/>
      <c r="QPS216" s="129"/>
      <c r="QPT216" s="129"/>
      <c r="QPU216" s="129"/>
      <c r="QPV216" s="129"/>
      <c r="QPW216" s="129"/>
      <c r="QPX216" s="129"/>
      <c r="QPY216" s="129"/>
      <c r="QPZ216" s="129"/>
      <c r="QQA216" s="129"/>
      <c r="QQB216" s="129"/>
      <c r="QQC216" s="129"/>
      <c r="QQD216" s="129"/>
      <c r="QQE216" s="129"/>
      <c r="QQF216" s="129"/>
      <c r="QQG216" s="129"/>
      <c r="QQH216" s="129"/>
      <c r="QQI216" s="129"/>
      <c r="QQJ216" s="129"/>
      <c r="QQK216" s="129"/>
      <c r="QQL216" s="129"/>
      <c r="QQM216" s="129"/>
      <c r="QQN216" s="129"/>
      <c r="QQO216" s="129"/>
      <c r="QQP216" s="129"/>
      <c r="QQQ216" s="129"/>
      <c r="QQR216" s="129"/>
      <c r="QQS216" s="129"/>
      <c r="QQT216" s="129"/>
      <c r="QQU216" s="129"/>
      <c r="QQV216" s="129"/>
      <c r="QQW216" s="129"/>
      <c r="QQX216" s="129"/>
      <c r="QQY216" s="129"/>
      <c r="QQZ216" s="129"/>
      <c r="QRA216" s="129"/>
      <c r="QRB216" s="129"/>
      <c r="QRC216" s="129"/>
      <c r="QRD216" s="129"/>
      <c r="QRE216" s="129"/>
      <c r="QRF216" s="129"/>
      <c r="QRG216" s="129"/>
      <c r="QRH216" s="129"/>
      <c r="QRI216" s="129"/>
      <c r="QRJ216" s="129"/>
      <c r="QRK216" s="129"/>
      <c r="QRL216" s="129"/>
      <c r="QRM216" s="129"/>
      <c r="QRN216" s="129"/>
      <c r="QRO216" s="129"/>
      <c r="QRP216" s="129"/>
      <c r="QRQ216" s="129"/>
      <c r="QRR216" s="129"/>
      <c r="QRS216" s="129"/>
      <c r="QRT216" s="129"/>
      <c r="QRU216" s="129"/>
      <c r="QRV216" s="129"/>
      <c r="QRW216" s="129"/>
      <c r="QRX216" s="129"/>
      <c r="QRY216" s="129"/>
      <c r="QRZ216" s="129"/>
      <c r="QSA216" s="129"/>
      <c r="QSB216" s="129"/>
      <c r="QSC216" s="129"/>
      <c r="QSD216" s="129"/>
      <c r="QSE216" s="129"/>
      <c r="QSF216" s="129"/>
      <c r="QSG216" s="129"/>
      <c r="QSH216" s="129"/>
      <c r="QSI216" s="129"/>
      <c r="QSJ216" s="129"/>
      <c r="QSK216" s="129"/>
      <c r="QSL216" s="129"/>
      <c r="QSM216" s="129"/>
      <c r="QSN216" s="129"/>
      <c r="QSO216" s="129"/>
      <c r="QSP216" s="129"/>
      <c r="QSQ216" s="129"/>
      <c r="QSR216" s="129"/>
      <c r="QSS216" s="129"/>
      <c r="QST216" s="129"/>
      <c r="QSU216" s="129"/>
      <c r="QSV216" s="129"/>
      <c r="QSW216" s="129"/>
      <c r="QSX216" s="129"/>
      <c r="QSY216" s="129"/>
      <c r="QSZ216" s="129"/>
      <c r="QTA216" s="129"/>
      <c r="QTB216" s="129"/>
      <c r="QTC216" s="129"/>
      <c r="QTD216" s="129"/>
      <c r="QTE216" s="129"/>
      <c r="QTF216" s="129"/>
      <c r="QTG216" s="129"/>
      <c r="QTH216" s="129"/>
      <c r="QTI216" s="129"/>
      <c r="QTJ216" s="129"/>
      <c r="QTK216" s="129"/>
      <c r="QTL216" s="129"/>
      <c r="QTM216" s="129"/>
      <c r="QTN216" s="129"/>
      <c r="QTO216" s="129"/>
      <c r="QTP216" s="129"/>
      <c r="QTQ216" s="129"/>
      <c r="QTR216" s="129"/>
      <c r="QTS216" s="129"/>
      <c r="QTT216" s="129"/>
      <c r="QTU216" s="129"/>
      <c r="QTV216" s="129"/>
      <c r="QTW216" s="129"/>
      <c r="QTX216" s="129"/>
      <c r="QTY216" s="129"/>
      <c r="QTZ216" s="129"/>
      <c r="QUA216" s="129"/>
      <c r="QUB216" s="129"/>
      <c r="QUC216" s="129"/>
      <c r="QUD216" s="129"/>
      <c r="QUE216" s="129"/>
      <c r="QUF216" s="129"/>
      <c r="QUG216" s="129"/>
      <c r="QUH216" s="129"/>
      <c r="QUI216" s="129"/>
      <c r="QUJ216" s="129"/>
      <c r="QUK216" s="129"/>
      <c r="QUL216" s="129"/>
      <c r="QUM216" s="129"/>
      <c r="QUN216" s="129"/>
      <c r="QUO216" s="129"/>
      <c r="QUP216" s="129"/>
      <c r="QUQ216" s="129"/>
      <c r="QUR216" s="129"/>
      <c r="QUS216" s="129"/>
      <c r="QUT216" s="129"/>
      <c r="QUU216" s="129"/>
      <c r="QUV216" s="129"/>
      <c r="QUW216" s="129"/>
      <c r="QUX216" s="129"/>
      <c r="QUY216" s="129"/>
      <c r="QUZ216" s="129"/>
      <c r="QVA216" s="129"/>
      <c r="QVB216" s="129"/>
      <c r="QVC216" s="129"/>
      <c r="QVD216" s="129"/>
      <c r="QVE216" s="129"/>
      <c r="QVF216" s="129"/>
      <c r="QVG216" s="129"/>
      <c r="QVH216" s="129"/>
      <c r="QVI216" s="129"/>
      <c r="QVJ216" s="129"/>
      <c r="QVK216" s="129"/>
      <c r="QVL216" s="129"/>
      <c r="QVM216" s="129"/>
      <c r="QVN216" s="129"/>
      <c r="QVO216" s="129"/>
      <c r="QVP216" s="129"/>
      <c r="QVQ216" s="129"/>
      <c r="QVR216" s="129"/>
      <c r="QVS216" s="129"/>
      <c r="QVT216" s="129"/>
      <c r="QVU216" s="129"/>
      <c r="QVV216" s="129"/>
      <c r="QVW216" s="129"/>
      <c r="QVX216" s="129"/>
      <c r="QVY216" s="129"/>
      <c r="QVZ216" s="129"/>
      <c r="QWA216" s="129"/>
      <c r="QWB216" s="129"/>
      <c r="QWC216" s="129"/>
      <c r="QWD216" s="129"/>
      <c r="QWE216" s="129"/>
      <c r="QWF216" s="129"/>
      <c r="QWG216" s="129"/>
      <c r="QWH216" s="129"/>
      <c r="QWI216" s="129"/>
      <c r="QWJ216" s="129"/>
      <c r="QWK216" s="129"/>
      <c r="QWL216" s="129"/>
      <c r="QWM216" s="129"/>
      <c r="QWN216" s="129"/>
      <c r="QWO216" s="129"/>
      <c r="QWP216" s="129"/>
      <c r="QWQ216" s="129"/>
      <c r="QWR216" s="129"/>
      <c r="QWS216" s="129"/>
      <c r="QWT216" s="129"/>
      <c r="QWU216" s="129"/>
      <c r="QWV216" s="129"/>
      <c r="QWW216" s="129"/>
      <c r="QWX216" s="129"/>
      <c r="QWY216" s="129"/>
      <c r="QWZ216" s="129"/>
      <c r="QXA216" s="129"/>
      <c r="QXB216" s="129"/>
      <c r="QXC216" s="129"/>
      <c r="QXD216" s="129"/>
      <c r="QXE216" s="129"/>
      <c r="QXF216" s="129"/>
      <c r="QXG216" s="129"/>
      <c r="QXH216" s="129"/>
      <c r="QXI216" s="129"/>
      <c r="QXJ216" s="129"/>
      <c r="QXK216" s="129"/>
      <c r="QXL216" s="129"/>
      <c r="QXM216" s="129"/>
      <c r="QXN216" s="129"/>
      <c r="QXO216" s="129"/>
      <c r="QXP216" s="129"/>
      <c r="QXQ216" s="129"/>
      <c r="QXR216" s="129"/>
      <c r="QXS216" s="129"/>
      <c r="QXT216" s="129"/>
      <c r="QXU216" s="129"/>
      <c r="QXV216" s="129"/>
      <c r="QXW216" s="129"/>
      <c r="QXX216" s="129"/>
      <c r="QXY216" s="129"/>
      <c r="QXZ216" s="129"/>
      <c r="QYA216" s="129"/>
      <c r="QYB216" s="129"/>
      <c r="QYC216" s="129"/>
      <c r="QYD216" s="129"/>
      <c r="QYE216" s="129"/>
      <c r="QYF216" s="129"/>
      <c r="QYG216" s="129"/>
      <c r="QYH216" s="129"/>
      <c r="QYI216" s="129"/>
      <c r="QYJ216" s="129"/>
      <c r="QYK216" s="129"/>
      <c r="QYL216" s="129"/>
      <c r="QYM216" s="129"/>
      <c r="QYN216" s="129"/>
      <c r="QYO216" s="129"/>
      <c r="QYP216" s="129"/>
      <c r="QYQ216" s="129"/>
      <c r="QYR216" s="129"/>
      <c r="QYS216" s="129"/>
      <c r="QYT216" s="129"/>
      <c r="QYU216" s="129"/>
      <c r="QYV216" s="129"/>
      <c r="QYW216" s="129"/>
      <c r="QYX216" s="129"/>
      <c r="QYY216" s="129"/>
      <c r="QYZ216" s="129"/>
      <c r="QZA216" s="129"/>
      <c r="QZB216" s="129"/>
      <c r="QZC216" s="129"/>
      <c r="QZD216" s="129"/>
      <c r="QZE216" s="129"/>
      <c r="QZF216" s="129"/>
      <c r="QZG216" s="129"/>
      <c r="QZH216" s="129"/>
      <c r="QZI216" s="129"/>
      <c r="QZJ216" s="129"/>
      <c r="QZK216" s="129"/>
      <c r="QZL216" s="129"/>
      <c r="QZM216" s="129"/>
      <c r="QZN216" s="129"/>
      <c r="QZO216" s="129"/>
      <c r="QZP216" s="129"/>
      <c r="QZQ216" s="129"/>
      <c r="QZR216" s="129"/>
      <c r="QZS216" s="129"/>
      <c r="QZT216" s="129"/>
      <c r="QZU216" s="129"/>
      <c r="QZV216" s="129"/>
      <c r="QZW216" s="129"/>
      <c r="QZX216" s="129"/>
      <c r="QZY216" s="129"/>
      <c r="QZZ216" s="129"/>
      <c r="RAA216" s="129"/>
      <c r="RAB216" s="129"/>
      <c r="RAC216" s="129"/>
      <c r="RAD216" s="129"/>
      <c r="RAE216" s="129"/>
      <c r="RAF216" s="129"/>
      <c r="RAG216" s="129"/>
      <c r="RAH216" s="129"/>
      <c r="RAI216" s="129"/>
      <c r="RAJ216" s="129"/>
      <c r="RAK216" s="129"/>
      <c r="RAL216" s="129"/>
      <c r="RAM216" s="129"/>
      <c r="RAN216" s="129"/>
      <c r="RAO216" s="129"/>
      <c r="RAP216" s="129"/>
      <c r="RAQ216" s="129"/>
      <c r="RAR216" s="129"/>
      <c r="RAS216" s="129"/>
      <c r="RAT216" s="129"/>
      <c r="RAU216" s="129"/>
      <c r="RAV216" s="129"/>
      <c r="RAW216" s="129"/>
      <c r="RAX216" s="129"/>
      <c r="RAY216" s="129"/>
      <c r="RAZ216" s="129"/>
      <c r="RBA216" s="129"/>
      <c r="RBB216" s="129"/>
      <c r="RBC216" s="129"/>
      <c r="RBD216" s="129"/>
      <c r="RBE216" s="129"/>
      <c r="RBF216" s="129"/>
      <c r="RBG216" s="129"/>
      <c r="RBH216" s="129"/>
      <c r="RBI216" s="129"/>
      <c r="RBJ216" s="129"/>
      <c r="RBK216" s="129"/>
      <c r="RBL216" s="129"/>
      <c r="RBM216" s="129"/>
      <c r="RBN216" s="129"/>
      <c r="RBO216" s="129"/>
      <c r="RBP216" s="129"/>
      <c r="RBQ216" s="129"/>
      <c r="RBR216" s="129"/>
      <c r="RBS216" s="129"/>
      <c r="RBT216" s="129"/>
      <c r="RBU216" s="129"/>
      <c r="RBV216" s="129"/>
      <c r="RBW216" s="129"/>
      <c r="RBX216" s="129"/>
      <c r="RBY216" s="129"/>
      <c r="RBZ216" s="129"/>
      <c r="RCA216" s="129"/>
      <c r="RCB216" s="129"/>
      <c r="RCC216" s="129"/>
      <c r="RCD216" s="129"/>
      <c r="RCE216" s="129"/>
      <c r="RCF216" s="129"/>
      <c r="RCG216" s="129"/>
      <c r="RCH216" s="129"/>
      <c r="RCI216" s="129"/>
      <c r="RCJ216" s="129"/>
      <c r="RCK216" s="129"/>
      <c r="RCL216" s="129"/>
      <c r="RCM216" s="129"/>
      <c r="RCN216" s="129"/>
      <c r="RCO216" s="129"/>
      <c r="RCP216" s="129"/>
      <c r="RCQ216" s="129"/>
      <c r="RCR216" s="129"/>
      <c r="RCS216" s="129"/>
      <c r="RCT216" s="129"/>
      <c r="RCU216" s="129"/>
      <c r="RCV216" s="129"/>
      <c r="RCW216" s="129"/>
      <c r="RCX216" s="129"/>
      <c r="RCY216" s="129"/>
      <c r="RCZ216" s="129"/>
      <c r="RDA216" s="129"/>
      <c r="RDB216" s="129"/>
      <c r="RDC216" s="129"/>
      <c r="RDD216" s="129"/>
      <c r="RDE216" s="129"/>
      <c r="RDF216" s="129"/>
      <c r="RDG216" s="129"/>
      <c r="RDH216" s="129"/>
      <c r="RDI216" s="129"/>
      <c r="RDJ216" s="129"/>
      <c r="RDK216" s="129"/>
      <c r="RDL216" s="129"/>
      <c r="RDM216" s="129"/>
      <c r="RDN216" s="129"/>
      <c r="RDO216" s="129"/>
      <c r="RDP216" s="129"/>
      <c r="RDQ216" s="129"/>
      <c r="RDR216" s="129"/>
      <c r="RDS216" s="129"/>
      <c r="RDT216" s="129"/>
      <c r="RDU216" s="129"/>
      <c r="RDV216" s="129"/>
      <c r="RDW216" s="129"/>
      <c r="RDX216" s="129"/>
      <c r="RDY216" s="129"/>
      <c r="RDZ216" s="129"/>
      <c r="REA216" s="129"/>
      <c r="REB216" s="129"/>
      <c r="REC216" s="129"/>
      <c r="RED216" s="129"/>
      <c r="REE216" s="129"/>
      <c r="REF216" s="129"/>
      <c r="REG216" s="129"/>
      <c r="REH216" s="129"/>
      <c r="REI216" s="129"/>
      <c r="REJ216" s="129"/>
      <c r="REK216" s="129"/>
      <c r="REL216" s="129"/>
      <c r="REM216" s="129"/>
      <c r="REN216" s="129"/>
      <c r="REO216" s="129"/>
      <c r="REP216" s="129"/>
      <c r="REQ216" s="129"/>
      <c r="RER216" s="129"/>
      <c r="RES216" s="129"/>
      <c r="RET216" s="129"/>
      <c r="REU216" s="129"/>
      <c r="REV216" s="129"/>
      <c r="REW216" s="129"/>
      <c r="REX216" s="129"/>
      <c r="REY216" s="129"/>
      <c r="REZ216" s="129"/>
      <c r="RFA216" s="129"/>
      <c r="RFB216" s="129"/>
      <c r="RFC216" s="129"/>
      <c r="RFD216" s="129"/>
      <c r="RFE216" s="129"/>
      <c r="RFF216" s="129"/>
      <c r="RFG216" s="129"/>
      <c r="RFH216" s="129"/>
      <c r="RFI216" s="129"/>
      <c r="RFJ216" s="129"/>
      <c r="RFK216" s="129"/>
      <c r="RFL216" s="129"/>
      <c r="RFM216" s="129"/>
      <c r="RFN216" s="129"/>
      <c r="RFO216" s="129"/>
      <c r="RFP216" s="129"/>
      <c r="RFQ216" s="129"/>
      <c r="RFR216" s="129"/>
      <c r="RFS216" s="129"/>
      <c r="RFT216" s="129"/>
      <c r="RFU216" s="129"/>
      <c r="RFV216" s="129"/>
      <c r="RFW216" s="129"/>
      <c r="RFX216" s="129"/>
      <c r="RFY216" s="129"/>
      <c r="RFZ216" s="129"/>
      <c r="RGA216" s="129"/>
      <c r="RGB216" s="129"/>
      <c r="RGC216" s="129"/>
      <c r="RGD216" s="129"/>
      <c r="RGE216" s="129"/>
      <c r="RGF216" s="129"/>
      <c r="RGG216" s="129"/>
      <c r="RGH216" s="129"/>
      <c r="RGI216" s="129"/>
      <c r="RGJ216" s="129"/>
      <c r="RGK216" s="129"/>
      <c r="RGL216" s="129"/>
      <c r="RGM216" s="129"/>
      <c r="RGN216" s="129"/>
      <c r="RGO216" s="129"/>
      <c r="RGP216" s="129"/>
      <c r="RGQ216" s="129"/>
      <c r="RGR216" s="129"/>
      <c r="RGS216" s="129"/>
      <c r="RGT216" s="129"/>
      <c r="RGU216" s="129"/>
      <c r="RGV216" s="129"/>
      <c r="RGW216" s="129"/>
      <c r="RGX216" s="129"/>
      <c r="RGY216" s="129"/>
      <c r="RGZ216" s="129"/>
      <c r="RHA216" s="129"/>
      <c r="RHB216" s="129"/>
      <c r="RHC216" s="129"/>
      <c r="RHD216" s="129"/>
      <c r="RHE216" s="129"/>
      <c r="RHF216" s="129"/>
      <c r="RHG216" s="129"/>
      <c r="RHH216" s="129"/>
      <c r="RHI216" s="129"/>
      <c r="RHJ216" s="129"/>
      <c r="RHK216" s="129"/>
      <c r="RHL216" s="129"/>
      <c r="RHM216" s="129"/>
      <c r="RHN216" s="129"/>
      <c r="RHO216" s="129"/>
      <c r="RHP216" s="129"/>
      <c r="RHQ216" s="129"/>
      <c r="RHR216" s="129"/>
      <c r="RHS216" s="129"/>
      <c r="RHT216" s="129"/>
      <c r="RHU216" s="129"/>
      <c r="RHV216" s="129"/>
      <c r="RHW216" s="129"/>
      <c r="RHX216" s="129"/>
      <c r="RHY216" s="129"/>
      <c r="RHZ216" s="129"/>
      <c r="RIA216" s="129"/>
      <c r="RIB216" s="129"/>
      <c r="RIC216" s="129"/>
      <c r="RID216" s="129"/>
      <c r="RIE216" s="129"/>
      <c r="RIF216" s="129"/>
      <c r="RIG216" s="129"/>
      <c r="RIH216" s="129"/>
      <c r="RII216" s="129"/>
      <c r="RIJ216" s="129"/>
      <c r="RIK216" s="129"/>
      <c r="RIL216" s="129"/>
      <c r="RIM216" s="129"/>
      <c r="RIN216" s="129"/>
      <c r="RIO216" s="129"/>
      <c r="RIP216" s="129"/>
      <c r="RIQ216" s="129"/>
      <c r="RIR216" s="129"/>
      <c r="RIS216" s="129"/>
      <c r="RIT216" s="129"/>
      <c r="RIU216" s="129"/>
      <c r="RIV216" s="129"/>
      <c r="RIW216" s="129"/>
      <c r="RIX216" s="129"/>
      <c r="RIY216" s="129"/>
      <c r="RIZ216" s="129"/>
      <c r="RJA216" s="129"/>
      <c r="RJB216" s="129"/>
      <c r="RJC216" s="129"/>
      <c r="RJD216" s="129"/>
      <c r="RJE216" s="129"/>
      <c r="RJF216" s="129"/>
      <c r="RJG216" s="129"/>
      <c r="RJH216" s="129"/>
      <c r="RJI216" s="129"/>
      <c r="RJJ216" s="129"/>
      <c r="RJK216" s="129"/>
      <c r="RJL216" s="129"/>
      <c r="RJM216" s="129"/>
      <c r="RJN216" s="129"/>
      <c r="RJO216" s="129"/>
      <c r="RJP216" s="129"/>
      <c r="RJQ216" s="129"/>
      <c r="RJR216" s="129"/>
      <c r="RJS216" s="129"/>
      <c r="RJT216" s="129"/>
      <c r="RJU216" s="129"/>
      <c r="RJV216" s="129"/>
      <c r="RJW216" s="129"/>
      <c r="RJX216" s="129"/>
      <c r="RJY216" s="129"/>
      <c r="RJZ216" s="129"/>
      <c r="RKA216" s="129"/>
      <c r="RKB216" s="129"/>
      <c r="RKC216" s="129"/>
      <c r="RKD216" s="129"/>
      <c r="RKE216" s="129"/>
      <c r="RKF216" s="129"/>
      <c r="RKG216" s="129"/>
      <c r="RKH216" s="129"/>
      <c r="RKI216" s="129"/>
      <c r="RKJ216" s="129"/>
      <c r="RKK216" s="129"/>
      <c r="RKL216" s="129"/>
      <c r="RKM216" s="129"/>
      <c r="RKN216" s="129"/>
      <c r="RKO216" s="129"/>
      <c r="RKP216" s="129"/>
      <c r="RKQ216" s="129"/>
      <c r="RKR216" s="129"/>
      <c r="RKS216" s="129"/>
      <c r="RKT216" s="129"/>
      <c r="RKU216" s="129"/>
      <c r="RKV216" s="129"/>
      <c r="RKW216" s="129"/>
      <c r="RKX216" s="129"/>
      <c r="RKY216" s="129"/>
      <c r="RKZ216" s="129"/>
      <c r="RLA216" s="129"/>
      <c r="RLB216" s="129"/>
      <c r="RLC216" s="129"/>
      <c r="RLD216" s="129"/>
      <c r="RLE216" s="129"/>
      <c r="RLF216" s="129"/>
      <c r="RLG216" s="129"/>
      <c r="RLH216" s="129"/>
      <c r="RLI216" s="129"/>
      <c r="RLJ216" s="129"/>
      <c r="RLK216" s="129"/>
      <c r="RLL216" s="129"/>
      <c r="RLM216" s="129"/>
      <c r="RLN216" s="129"/>
      <c r="RLO216" s="129"/>
      <c r="RLP216" s="129"/>
      <c r="RLQ216" s="129"/>
      <c r="RLR216" s="129"/>
      <c r="RLS216" s="129"/>
      <c r="RLT216" s="129"/>
      <c r="RLU216" s="129"/>
      <c r="RLV216" s="129"/>
      <c r="RLW216" s="129"/>
      <c r="RLX216" s="129"/>
      <c r="RLY216" s="129"/>
      <c r="RLZ216" s="129"/>
      <c r="RMA216" s="129"/>
      <c r="RMB216" s="129"/>
      <c r="RMC216" s="129"/>
      <c r="RMD216" s="129"/>
      <c r="RME216" s="129"/>
      <c r="RMF216" s="129"/>
      <c r="RMG216" s="129"/>
      <c r="RMH216" s="129"/>
      <c r="RMI216" s="129"/>
      <c r="RMJ216" s="129"/>
      <c r="RMK216" s="129"/>
      <c r="RML216" s="129"/>
      <c r="RMM216" s="129"/>
      <c r="RMN216" s="129"/>
      <c r="RMO216" s="129"/>
      <c r="RMP216" s="129"/>
      <c r="RMQ216" s="129"/>
      <c r="RMR216" s="129"/>
      <c r="RMS216" s="129"/>
      <c r="RMT216" s="129"/>
      <c r="RMU216" s="129"/>
      <c r="RMV216" s="129"/>
      <c r="RMW216" s="129"/>
      <c r="RMX216" s="129"/>
      <c r="RMY216" s="129"/>
      <c r="RMZ216" s="129"/>
      <c r="RNA216" s="129"/>
      <c r="RNB216" s="129"/>
      <c r="RNC216" s="129"/>
      <c r="RND216" s="129"/>
      <c r="RNE216" s="129"/>
      <c r="RNF216" s="129"/>
      <c r="RNG216" s="129"/>
      <c r="RNH216" s="129"/>
      <c r="RNI216" s="129"/>
      <c r="RNJ216" s="129"/>
      <c r="RNK216" s="129"/>
      <c r="RNL216" s="129"/>
      <c r="RNM216" s="129"/>
      <c r="RNN216" s="129"/>
      <c r="RNO216" s="129"/>
      <c r="RNP216" s="129"/>
      <c r="RNQ216" s="129"/>
      <c r="RNR216" s="129"/>
      <c r="RNS216" s="129"/>
      <c r="RNT216" s="129"/>
      <c r="RNU216" s="129"/>
      <c r="RNV216" s="129"/>
      <c r="RNW216" s="129"/>
      <c r="RNX216" s="129"/>
      <c r="RNY216" s="129"/>
      <c r="RNZ216" s="129"/>
      <c r="ROA216" s="129"/>
      <c r="ROB216" s="129"/>
      <c r="ROC216" s="129"/>
      <c r="ROD216" s="129"/>
      <c r="ROE216" s="129"/>
      <c r="ROF216" s="129"/>
      <c r="ROG216" s="129"/>
      <c r="ROH216" s="129"/>
      <c r="ROI216" s="129"/>
      <c r="ROJ216" s="129"/>
      <c r="ROK216" s="129"/>
      <c r="ROL216" s="129"/>
      <c r="ROM216" s="129"/>
      <c r="RON216" s="129"/>
      <c r="ROO216" s="129"/>
      <c r="ROP216" s="129"/>
      <c r="ROQ216" s="129"/>
      <c r="ROR216" s="129"/>
      <c r="ROS216" s="129"/>
      <c r="ROT216" s="129"/>
      <c r="ROU216" s="129"/>
      <c r="ROV216" s="129"/>
      <c r="ROW216" s="129"/>
      <c r="ROX216" s="129"/>
      <c r="ROY216" s="129"/>
      <c r="ROZ216" s="129"/>
      <c r="RPA216" s="129"/>
      <c r="RPB216" s="129"/>
      <c r="RPC216" s="129"/>
      <c r="RPD216" s="129"/>
      <c r="RPE216" s="129"/>
      <c r="RPF216" s="129"/>
      <c r="RPG216" s="129"/>
      <c r="RPH216" s="129"/>
      <c r="RPI216" s="129"/>
      <c r="RPJ216" s="129"/>
      <c r="RPK216" s="129"/>
      <c r="RPL216" s="129"/>
      <c r="RPM216" s="129"/>
      <c r="RPN216" s="129"/>
      <c r="RPO216" s="129"/>
      <c r="RPP216" s="129"/>
      <c r="RPQ216" s="129"/>
      <c r="RPR216" s="129"/>
      <c r="RPS216" s="129"/>
      <c r="RPT216" s="129"/>
      <c r="RPU216" s="129"/>
      <c r="RPV216" s="129"/>
      <c r="RPW216" s="129"/>
      <c r="RPX216" s="129"/>
      <c r="RPY216" s="129"/>
      <c r="RPZ216" s="129"/>
      <c r="RQA216" s="129"/>
      <c r="RQB216" s="129"/>
      <c r="RQC216" s="129"/>
      <c r="RQD216" s="129"/>
      <c r="RQE216" s="129"/>
      <c r="RQF216" s="129"/>
      <c r="RQG216" s="129"/>
      <c r="RQH216" s="129"/>
      <c r="RQI216" s="129"/>
      <c r="RQJ216" s="129"/>
      <c r="RQK216" s="129"/>
      <c r="RQL216" s="129"/>
      <c r="RQM216" s="129"/>
      <c r="RQN216" s="129"/>
      <c r="RQO216" s="129"/>
      <c r="RQP216" s="129"/>
      <c r="RQQ216" s="129"/>
      <c r="RQR216" s="129"/>
      <c r="RQS216" s="129"/>
      <c r="RQT216" s="129"/>
      <c r="RQU216" s="129"/>
      <c r="RQV216" s="129"/>
      <c r="RQW216" s="129"/>
      <c r="RQX216" s="129"/>
      <c r="RQY216" s="129"/>
      <c r="RQZ216" s="129"/>
      <c r="RRA216" s="129"/>
      <c r="RRB216" s="129"/>
      <c r="RRC216" s="129"/>
      <c r="RRD216" s="129"/>
      <c r="RRE216" s="129"/>
      <c r="RRF216" s="129"/>
      <c r="RRG216" s="129"/>
      <c r="RRH216" s="129"/>
      <c r="RRI216" s="129"/>
      <c r="RRJ216" s="129"/>
      <c r="RRK216" s="129"/>
      <c r="RRL216" s="129"/>
      <c r="RRM216" s="129"/>
      <c r="RRN216" s="129"/>
      <c r="RRO216" s="129"/>
      <c r="RRP216" s="129"/>
      <c r="RRQ216" s="129"/>
      <c r="RRR216" s="129"/>
      <c r="RRS216" s="129"/>
      <c r="RRT216" s="129"/>
      <c r="RRU216" s="129"/>
      <c r="RRV216" s="129"/>
      <c r="RRW216" s="129"/>
      <c r="RRX216" s="129"/>
      <c r="RRY216" s="129"/>
      <c r="RRZ216" s="129"/>
      <c r="RSA216" s="129"/>
      <c r="RSB216" s="129"/>
      <c r="RSC216" s="129"/>
      <c r="RSD216" s="129"/>
      <c r="RSE216" s="129"/>
      <c r="RSF216" s="129"/>
      <c r="RSG216" s="129"/>
      <c r="RSH216" s="129"/>
      <c r="RSI216" s="129"/>
      <c r="RSJ216" s="129"/>
      <c r="RSK216" s="129"/>
      <c r="RSL216" s="129"/>
      <c r="RSM216" s="129"/>
      <c r="RSN216" s="129"/>
      <c r="RSO216" s="129"/>
      <c r="RSP216" s="129"/>
      <c r="RSQ216" s="129"/>
      <c r="RSR216" s="129"/>
      <c r="RSS216" s="129"/>
      <c r="RST216" s="129"/>
      <c r="RSU216" s="129"/>
      <c r="RSV216" s="129"/>
      <c r="RSW216" s="129"/>
      <c r="RSX216" s="129"/>
      <c r="RSY216" s="129"/>
      <c r="RSZ216" s="129"/>
      <c r="RTA216" s="129"/>
      <c r="RTB216" s="129"/>
      <c r="RTC216" s="129"/>
      <c r="RTD216" s="129"/>
      <c r="RTE216" s="129"/>
      <c r="RTF216" s="129"/>
      <c r="RTG216" s="129"/>
      <c r="RTH216" s="129"/>
      <c r="RTI216" s="129"/>
      <c r="RTJ216" s="129"/>
      <c r="RTK216" s="129"/>
      <c r="RTL216" s="129"/>
      <c r="RTM216" s="129"/>
      <c r="RTN216" s="129"/>
      <c r="RTO216" s="129"/>
      <c r="RTP216" s="129"/>
      <c r="RTQ216" s="129"/>
      <c r="RTR216" s="129"/>
      <c r="RTS216" s="129"/>
      <c r="RTT216" s="129"/>
      <c r="RTU216" s="129"/>
      <c r="RTV216" s="129"/>
      <c r="RTW216" s="129"/>
      <c r="RTX216" s="129"/>
      <c r="RTY216" s="129"/>
      <c r="RTZ216" s="129"/>
      <c r="RUA216" s="129"/>
      <c r="RUB216" s="129"/>
      <c r="RUC216" s="129"/>
      <c r="RUD216" s="129"/>
      <c r="RUE216" s="129"/>
      <c r="RUF216" s="129"/>
      <c r="RUG216" s="129"/>
      <c r="RUH216" s="129"/>
      <c r="RUI216" s="129"/>
      <c r="RUJ216" s="129"/>
      <c r="RUK216" s="129"/>
      <c r="RUL216" s="129"/>
      <c r="RUM216" s="129"/>
      <c r="RUN216" s="129"/>
      <c r="RUO216" s="129"/>
      <c r="RUP216" s="129"/>
      <c r="RUQ216" s="129"/>
      <c r="RUR216" s="129"/>
      <c r="RUS216" s="129"/>
      <c r="RUT216" s="129"/>
      <c r="RUU216" s="129"/>
      <c r="RUV216" s="129"/>
      <c r="RUW216" s="129"/>
      <c r="RUX216" s="129"/>
      <c r="RUY216" s="129"/>
      <c r="RUZ216" s="129"/>
      <c r="RVA216" s="129"/>
      <c r="RVB216" s="129"/>
      <c r="RVC216" s="129"/>
      <c r="RVD216" s="129"/>
      <c r="RVE216" s="129"/>
      <c r="RVF216" s="129"/>
      <c r="RVG216" s="129"/>
      <c r="RVH216" s="129"/>
      <c r="RVI216" s="129"/>
      <c r="RVJ216" s="129"/>
      <c r="RVK216" s="129"/>
      <c r="RVL216" s="129"/>
      <c r="RVM216" s="129"/>
      <c r="RVN216" s="129"/>
      <c r="RVO216" s="129"/>
      <c r="RVP216" s="129"/>
      <c r="RVQ216" s="129"/>
      <c r="RVR216" s="129"/>
      <c r="RVS216" s="129"/>
      <c r="RVT216" s="129"/>
      <c r="RVU216" s="129"/>
      <c r="RVV216" s="129"/>
      <c r="RVW216" s="129"/>
      <c r="RVX216" s="129"/>
      <c r="RVY216" s="129"/>
      <c r="RVZ216" s="129"/>
      <c r="RWA216" s="129"/>
      <c r="RWB216" s="129"/>
      <c r="RWC216" s="129"/>
      <c r="RWD216" s="129"/>
      <c r="RWE216" s="129"/>
      <c r="RWF216" s="129"/>
      <c r="RWG216" s="129"/>
      <c r="RWH216" s="129"/>
      <c r="RWI216" s="129"/>
      <c r="RWJ216" s="129"/>
      <c r="RWK216" s="129"/>
      <c r="RWL216" s="129"/>
      <c r="RWM216" s="129"/>
      <c r="RWN216" s="129"/>
      <c r="RWO216" s="129"/>
      <c r="RWP216" s="129"/>
      <c r="RWQ216" s="129"/>
      <c r="RWR216" s="129"/>
      <c r="RWS216" s="129"/>
      <c r="RWT216" s="129"/>
      <c r="RWU216" s="129"/>
      <c r="RWV216" s="129"/>
      <c r="RWW216" s="129"/>
      <c r="RWX216" s="129"/>
      <c r="RWY216" s="129"/>
      <c r="RWZ216" s="129"/>
      <c r="RXA216" s="129"/>
      <c r="RXB216" s="129"/>
      <c r="RXC216" s="129"/>
      <c r="RXD216" s="129"/>
      <c r="RXE216" s="129"/>
      <c r="RXF216" s="129"/>
      <c r="RXG216" s="129"/>
      <c r="RXH216" s="129"/>
      <c r="RXI216" s="129"/>
      <c r="RXJ216" s="129"/>
      <c r="RXK216" s="129"/>
      <c r="RXL216" s="129"/>
      <c r="RXM216" s="129"/>
      <c r="RXN216" s="129"/>
      <c r="RXO216" s="129"/>
      <c r="RXP216" s="129"/>
      <c r="RXQ216" s="129"/>
      <c r="RXR216" s="129"/>
      <c r="RXS216" s="129"/>
      <c r="RXT216" s="129"/>
      <c r="RXU216" s="129"/>
      <c r="RXV216" s="129"/>
      <c r="RXW216" s="129"/>
      <c r="RXX216" s="129"/>
      <c r="RXY216" s="129"/>
      <c r="RXZ216" s="129"/>
      <c r="RYA216" s="129"/>
      <c r="RYB216" s="129"/>
      <c r="RYC216" s="129"/>
      <c r="RYD216" s="129"/>
      <c r="RYE216" s="129"/>
      <c r="RYF216" s="129"/>
      <c r="RYG216" s="129"/>
      <c r="RYH216" s="129"/>
      <c r="RYI216" s="129"/>
      <c r="RYJ216" s="129"/>
      <c r="RYK216" s="129"/>
      <c r="RYL216" s="129"/>
      <c r="RYM216" s="129"/>
      <c r="RYN216" s="129"/>
      <c r="RYO216" s="129"/>
      <c r="RYP216" s="129"/>
      <c r="RYQ216" s="129"/>
      <c r="RYR216" s="129"/>
      <c r="RYS216" s="129"/>
      <c r="RYT216" s="129"/>
      <c r="RYU216" s="129"/>
      <c r="RYV216" s="129"/>
      <c r="RYW216" s="129"/>
      <c r="RYX216" s="129"/>
      <c r="RYY216" s="129"/>
      <c r="RYZ216" s="129"/>
      <c r="RZA216" s="129"/>
      <c r="RZB216" s="129"/>
      <c r="RZC216" s="129"/>
      <c r="RZD216" s="129"/>
      <c r="RZE216" s="129"/>
      <c r="RZF216" s="129"/>
      <c r="RZG216" s="129"/>
      <c r="RZH216" s="129"/>
      <c r="RZI216" s="129"/>
      <c r="RZJ216" s="129"/>
      <c r="RZK216" s="129"/>
      <c r="RZL216" s="129"/>
      <c r="RZM216" s="129"/>
      <c r="RZN216" s="129"/>
      <c r="RZO216" s="129"/>
      <c r="RZP216" s="129"/>
      <c r="RZQ216" s="129"/>
      <c r="RZR216" s="129"/>
      <c r="RZS216" s="129"/>
      <c r="RZT216" s="129"/>
      <c r="RZU216" s="129"/>
      <c r="RZV216" s="129"/>
      <c r="RZW216" s="129"/>
      <c r="RZX216" s="129"/>
      <c r="RZY216" s="129"/>
      <c r="RZZ216" s="129"/>
      <c r="SAA216" s="129"/>
      <c r="SAB216" s="129"/>
      <c r="SAC216" s="129"/>
      <c r="SAD216" s="129"/>
      <c r="SAE216" s="129"/>
      <c r="SAF216" s="129"/>
      <c r="SAG216" s="129"/>
      <c r="SAH216" s="129"/>
      <c r="SAI216" s="129"/>
      <c r="SAJ216" s="129"/>
      <c r="SAK216" s="129"/>
      <c r="SAL216" s="129"/>
      <c r="SAM216" s="129"/>
      <c r="SAN216" s="129"/>
      <c r="SAO216" s="129"/>
      <c r="SAP216" s="129"/>
      <c r="SAQ216" s="129"/>
      <c r="SAR216" s="129"/>
      <c r="SAS216" s="129"/>
      <c r="SAT216" s="129"/>
      <c r="SAU216" s="129"/>
      <c r="SAV216" s="129"/>
      <c r="SAW216" s="129"/>
      <c r="SAX216" s="129"/>
      <c r="SAY216" s="129"/>
      <c r="SAZ216" s="129"/>
      <c r="SBA216" s="129"/>
      <c r="SBB216" s="129"/>
      <c r="SBC216" s="129"/>
      <c r="SBD216" s="129"/>
      <c r="SBE216" s="129"/>
      <c r="SBF216" s="129"/>
      <c r="SBG216" s="129"/>
      <c r="SBH216" s="129"/>
      <c r="SBI216" s="129"/>
      <c r="SBJ216" s="129"/>
      <c r="SBK216" s="129"/>
      <c r="SBL216" s="129"/>
      <c r="SBM216" s="129"/>
      <c r="SBN216" s="129"/>
      <c r="SBO216" s="129"/>
      <c r="SBP216" s="129"/>
      <c r="SBQ216" s="129"/>
      <c r="SBR216" s="129"/>
      <c r="SBS216" s="129"/>
      <c r="SBT216" s="129"/>
      <c r="SBU216" s="129"/>
      <c r="SBV216" s="129"/>
      <c r="SBW216" s="129"/>
      <c r="SBX216" s="129"/>
      <c r="SBY216" s="129"/>
      <c r="SBZ216" s="129"/>
      <c r="SCA216" s="129"/>
      <c r="SCB216" s="129"/>
      <c r="SCC216" s="129"/>
      <c r="SCD216" s="129"/>
      <c r="SCE216" s="129"/>
      <c r="SCF216" s="129"/>
      <c r="SCG216" s="129"/>
      <c r="SCH216" s="129"/>
      <c r="SCI216" s="129"/>
      <c r="SCJ216" s="129"/>
      <c r="SCK216" s="129"/>
      <c r="SCL216" s="129"/>
      <c r="SCM216" s="129"/>
      <c r="SCN216" s="129"/>
      <c r="SCO216" s="129"/>
      <c r="SCP216" s="129"/>
      <c r="SCQ216" s="129"/>
      <c r="SCR216" s="129"/>
      <c r="SCS216" s="129"/>
      <c r="SCT216" s="129"/>
      <c r="SCU216" s="129"/>
      <c r="SCV216" s="129"/>
      <c r="SCW216" s="129"/>
      <c r="SCX216" s="129"/>
      <c r="SCY216" s="129"/>
      <c r="SCZ216" s="129"/>
      <c r="SDA216" s="129"/>
      <c r="SDB216" s="129"/>
      <c r="SDC216" s="129"/>
      <c r="SDD216" s="129"/>
      <c r="SDE216" s="129"/>
      <c r="SDF216" s="129"/>
      <c r="SDG216" s="129"/>
      <c r="SDH216" s="129"/>
      <c r="SDI216" s="129"/>
      <c r="SDJ216" s="129"/>
      <c r="SDK216" s="129"/>
      <c r="SDL216" s="129"/>
      <c r="SDM216" s="129"/>
      <c r="SDN216" s="129"/>
      <c r="SDO216" s="129"/>
      <c r="SDP216" s="129"/>
      <c r="SDQ216" s="129"/>
      <c r="SDR216" s="129"/>
      <c r="SDS216" s="129"/>
      <c r="SDT216" s="129"/>
      <c r="SDU216" s="129"/>
      <c r="SDV216" s="129"/>
      <c r="SDW216" s="129"/>
      <c r="SDX216" s="129"/>
      <c r="SDY216" s="129"/>
      <c r="SDZ216" s="129"/>
      <c r="SEA216" s="129"/>
      <c r="SEB216" s="129"/>
      <c r="SEC216" s="129"/>
      <c r="SED216" s="129"/>
      <c r="SEE216" s="129"/>
      <c r="SEF216" s="129"/>
      <c r="SEG216" s="129"/>
      <c r="SEH216" s="129"/>
      <c r="SEI216" s="129"/>
      <c r="SEJ216" s="129"/>
      <c r="SEK216" s="129"/>
      <c r="SEL216" s="129"/>
      <c r="SEM216" s="129"/>
      <c r="SEN216" s="129"/>
      <c r="SEO216" s="129"/>
      <c r="SEP216" s="129"/>
      <c r="SEQ216" s="129"/>
      <c r="SER216" s="129"/>
      <c r="SES216" s="129"/>
      <c r="SET216" s="129"/>
      <c r="SEU216" s="129"/>
      <c r="SEV216" s="129"/>
      <c r="SEW216" s="129"/>
      <c r="SEX216" s="129"/>
      <c r="SEY216" s="129"/>
      <c r="SEZ216" s="129"/>
      <c r="SFA216" s="129"/>
      <c r="SFB216" s="129"/>
      <c r="SFC216" s="129"/>
      <c r="SFD216" s="129"/>
      <c r="SFE216" s="129"/>
      <c r="SFF216" s="129"/>
      <c r="SFG216" s="129"/>
      <c r="SFH216" s="129"/>
      <c r="SFI216" s="129"/>
      <c r="SFJ216" s="129"/>
      <c r="SFK216" s="129"/>
      <c r="SFL216" s="129"/>
      <c r="SFM216" s="129"/>
      <c r="SFN216" s="129"/>
      <c r="SFO216" s="129"/>
      <c r="SFP216" s="129"/>
      <c r="SFQ216" s="129"/>
      <c r="SFR216" s="129"/>
      <c r="SFS216" s="129"/>
      <c r="SFT216" s="129"/>
      <c r="SFU216" s="129"/>
      <c r="SFV216" s="129"/>
      <c r="SFW216" s="129"/>
      <c r="SFX216" s="129"/>
      <c r="SFY216" s="129"/>
      <c r="SFZ216" s="129"/>
      <c r="SGA216" s="129"/>
      <c r="SGB216" s="129"/>
      <c r="SGC216" s="129"/>
      <c r="SGD216" s="129"/>
      <c r="SGE216" s="129"/>
      <c r="SGF216" s="129"/>
      <c r="SGG216" s="129"/>
      <c r="SGH216" s="129"/>
      <c r="SGI216" s="129"/>
      <c r="SGJ216" s="129"/>
      <c r="SGK216" s="129"/>
      <c r="SGL216" s="129"/>
      <c r="SGM216" s="129"/>
      <c r="SGN216" s="129"/>
      <c r="SGO216" s="129"/>
      <c r="SGP216" s="129"/>
      <c r="SGQ216" s="129"/>
      <c r="SGR216" s="129"/>
      <c r="SGS216" s="129"/>
      <c r="SGT216" s="129"/>
      <c r="SGU216" s="129"/>
      <c r="SGV216" s="129"/>
      <c r="SGW216" s="129"/>
      <c r="SGX216" s="129"/>
      <c r="SGY216" s="129"/>
      <c r="SGZ216" s="129"/>
      <c r="SHA216" s="129"/>
      <c r="SHB216" s="129"/>
      <c r="SHC216" s="129"/>
      <c r="SHD216" s="129"/>
      <c r="SHE216" s="129"/>
      <c r="SHF216" s="129"/>
      <c r="SHG216" s="129"/>
      <c r="SHH216" s="129"/>
      <c r="SHI216" s="129"/>
      <c r="SHJ216" s="129"/>
      <c r="SHK216" s="129"/>
      <c r="SHL216" s="129"/>
      <c r="SHM216" s="129"/>
      <c r="SHN216" s="129"/>
      <c r="SHO216" s="129"/>
      <c r="SHP216" s="129"/>
      <c r="SHQ216" s="129"/>
      <c r="SHR216" s="129"/>
      <c r="SHS216" s="129"/>
      <c r="SHT216" s="129"/>
      <c r="SHU216" s="129"/>
      <c r="SHV216" s="129"/>
      <c r="SHW216" s="129"/>
      <c r="SHX216" s="129"/>
      <c r="SHY216" s="129"/>
      <c r="SHZ216" s="129"/>
      <c r="SIA216" s="129"/>
      <c r="SIB216" s="129"/>
      <c r="SIC216" s="129"/>
      <c r="SID216" s="129"/>
      <c r="SIE216" s="129"/>
      <c r="SIF216" s="129"/>
      <c r="SIG216" s="129"/>
      <c r="SIH216" s="129"/>
      <c r="SII216" s="129"/>
      <c r="SIJ216" s="129"/>
      <c r="SIK216" s="129"/>
      <c r="SIL216" s="129"/>
      <c r="SIM216" s="129"/>
      <c r="SIN216" s="129"/>
      <c r="SIO216" s="129"/>
      <c r="SIP216" s="129"/>
      <c r="SIQ216" s="129"/>
      <c r="SIR216" s="129"/>
      <c r="SIS216" s="129"/>
      <c r="SIT216" s="129"/>
      <c r="SIU216" s="129"/>
      <c r="SIV216" s="129"/>
      <c r="SIW216" s="129"/>
      <c r="SIX216" s="129"/>
      <c r="SIY216" s="129"/>
      <c r="SIZ216" s="129"/>
      <c r="SJA216" s="129"/>
      <c r="SJB216" s="129"/>
      <c r="SJC216" s="129"/>
      <c r="SJD216" s="129"/>
      <c r="SJE216" s="129"/>
      <c r="SJF216" s="129"/>
      <c r="SJG216" s="129"/>
      <c r="SJH216" s="129"/>
      <c r="SJI216" s="129"/>
      <c r="SJJ216" s="129"/>
      <c r="SJK216" s="129"/>
      <c r="SJL216" s="129"/>
      <c r="SJM216" s="129"/>
      <c r="SJN216" s="129"/>
      <c r="SJO216" s="129"/>
      <c r="SJP216" s="129"/>
      <c r="SJQ216" s="129"/>
      <c r="SJR216" s="129"/>
      <c r="SJS216" s="129"/>
      <c r="SJT216" s="129"/>
      <c r="SJU216" s="129"/>
      <c r="SJV216" s="129"/>
      <c r="SJW216" s="129"/>
      <c r="SJX216" s="129"/>
      <c r="SJY216" s="129"/>
      <c r="SJZ216" s="129"/>
      <c r="SKA216" s="129"/>
      <c r="SKB216" s="129"/>
      <c r="SKC216" s="129"/>
      <c r="SKD216" s="129"/>
      <c r="SKE216" s="129"/>
      <c r="SKF216" s="129"/>
      <c r="SKG216" s="129"/>
      <c r="SKH216" s="129"/>
      <c r="SKI216" s="129"/>
      <c r="SKJ216" s="129"/>
      <c r="SKK216" s="129"/>
      <c r="SKL216" s="129"/>
      <c r="SKM216" s="129"/>
      <c r="SKN216" s="129"/>
      <c r="SKO216" s="129"/>
      <c r="SKP216" s="129"/>
      <c r="SKQ216" s="129"/>
      <c r="SKR216" s="129"/>
      <c r="SKS216" s="129"/>
      <c r="SKT216" s="129"/>
      <c r="SKU216" s="129"/>
      <c r="SKV216" s="129"/>
      <c r="SKW216" s="129"/>
      <c r="SKX216" s="129"/>
      <c r="SKY216" s="129"/>
      <c r="SKZ216" s="129"/>
      <c r="SLA216" s="129"/>
      <c r="SLB216" s="129"/>
      <c r="SLC216" s="129"/>
      <c r="SLD216" s="129"/>
      <c r="SLE216" s="129"/>
      <c r="SLF216" s="129"/>
      <c r="SLG216" s="129"/>
      <c r="SLH216" s="129"/>
      <c r="SLI216" s="129"/>
      <c r="SLJ216" s="129"/>
      <c r="SLK216" s="129"/>
      <c r="SLL216" s="129"/>
      <c r="SLM216" s="129"/>
      <c r="SLN216" s="129"/>
      <c r="SLO216" s="129"/>
      <c r="SLP216" s="129"/>
      <c r="SLQ216" s="129"/>
      <c r="SLR216" s="129"/>
      <c r="SLS216" s="129"/>
      <c r="SLT216" s="129"/>
      <c r="SLU216" s="129"/>
      <c r="SLV216" s="129"/>
      <c r="SLW216" s="129"/>
      <c r="SLX216" s="129"/>
      <c r="SLY216" s="129"/>
      <c r="SLZ216" s="129"/>
      <c r="SMA216" s="129"/>
      <c r="SMB216" s="129"/>
      <c r="SMC216" s="129"/>
      <c r="SMD216" s="129"/>
      <c r="SME216" s="129"/>
      <c r="SMF216" s="129"/>
      <c r="SMG216" s="129"/>
      <c r="SMH216" s="129"/>
      <c r="SMI216" s="129"/>
      <c r="SMJ216" s="129"/>
      <c r="SMK216" s="129"/>
      <c r="SML216" s="129"/>
      <c r="SMM216" s="129"/>
      <c r="SMN216" s="129"/>
      <c r="SMO216" s="129"/>
      <c r="SMP216" s="129"/>
      <c r="SMQ216" s="129"/>
      <c r="SMR216" s="129"/>
      <c r="SMS216" s="129"/>
      <c r="SMT216" s="129"/>
      <c r="SMU216" s="129"/>
      <c r="SMV216" s="129"/>
      <c r="SMW216" s="129"/>
      <c r="SMX216" s="129"/>
      <c r="SMY216" s="129"/>
      <c r="SMZ216" s="129"/>
      <c r="SNA216" s="129"/>
      <c r="SNB216" s="129"/>
      <c r="SNC216" s="129"/>
      <c r="SND216" s="129"/>
      <c r="SNE216" s="129"/>
      <c r="SNF216" s="129"/>
      <c r="SNG216" s="129"/>
      <c r="SNH216" s="129"/>
      <c r="SNI216" s="129"/>
      <c r="SNJ216" s="129"/>
      <c r="SNK216" s="129"/>
      <c r="SNL216" s="129"/>
      <c r="SNM216" s="129"/>
      <c r="SNN216" s="129"/>
      <c r="SNO216" s="129"/>
      <c r="SNP216" s="129"/>
      <c r="SNQ216" s="129"/>
      <c r="SNR216" s="129"/>
      <c r="SNS216" s="129"/>
      <c r="SNT216" s="129"/>
      <c r="SNU216" s="129"/>
      <c r="SNV216" s="129"/>
      <c r="SNW216" s="129"/>
      <c r="SNX216" s="129"/>
      <c r="SNY216" s="129"/>
      <c r="SNZ216" s="129"/>
      <c r="SOA216" s="129"/>
      <c r="SOB216" s="129"/>
      <c r="SOC216" s="129"/>
      <c r="SOD216" s="129"/>
      <c r="SOE216" s="129"/>
      <c r="SOF216" s="129"/>
      <c r="SOG216" s="129"/>
      <c r="SOH216" s="129"/>
      <c r="SOI216" s="129"/>
      <c r="SOJ216" s="129"/>
      <c r="SOK216" s="129"/>
      <c r="SOL216" s="129"/>
      <c r="SOM216" s="129"/>
      <c r="SON216" s="129"/>
      <c r="SOO216" s="129"/>
      <c r="SOP216" s="129"/>
      <c r="SOQ216" s="129"/>
      <c r="SOR216" s="129"/>
      <c r="SOS216" s="129"/>
      <c r="SOT216" s="129"/>
      <c r="SOU216" s="129"/>
      <c r="SOV216" s="129"/>
      <c r="SOW216" s="129"/>
      <c r="SOX216" s="129"/>
      <c r="SOY216" s="129"/>
      <c r="SOZ216" s="129"/>
      <c r="SPA216" s="129"/>
      <c r="SPB216" s="129"/>
      <c r="SPC216" s="129"/>
      <c r="SPD216" s="129"/>
      <c r="SPE216" s="129"/>
      <c r="SPF216" s="129"/>
      <c r="SPG216" s="129"/>
      <c r="SPH216" s="129"/>
      <c r="SPI216" s="129"/>
      <c r="SPJ216" s="129"/>
      <c r="SPK216" s="129"/>
      <c r="SPL216" s="129"/>
      <c r="SPM216" s="129"/>
      <c r="SPN216" s="129"/>
      <c r="SPO216" s="129"/>
      <c r="SPP216" s="129"/>
      <c r="SPQ216" s="129"/>
      <c r="SPR216" s="129"/>
      <c r="SPS216" s="129"/>
      <c r="SPT216" s="129"/>
      <c r="SPU216" s="129"/>
      <c r="SPV216" s="129"/>
      <c r="SPW216" s="129"/>
      <c r="SPX216" s="129"/>
      <c r="SPY216" s="129"/>
      <c r="SPZ216" s="129"/>
      <c r="SQA216" s="129"/>
      <c r="SQB216" s="129"/>
      <c r="SQC216" s="129"/>
      <c r="SQD216" s="129"/>
      <c r="SQE216" s="129"/>
      <c r="SQF216" s="129"/>
      <c r="SQG216" s="129"/>
      <c r="SQH216" s="129"/>
      <c r="SQI216" s="129"/>
      <c r="SQJ216" s="129"/>
      <c r="SQK216" s="129"/>
      <c r="SQL216" s="129"/>
      <c r="SQM216" s="129"/>
      <c r="SQN216" s="129"/>
      <c r="SQO216" s="129"/>
      <c r="SQP216" s="129"/>
      <c r="SQQ216" s="129"/>
      <c r="SQR216" s="129"/>
      <c r="SQS216" s="129"/>
      <c r="SQT216" s="129"/>
      <c r="SQU216" s="129"/>
      <c r="SQV216" s="129"/>
      <c r="SQW216" s="129"/>
      <c r="SQX216" s="129"/>
      <c r="SQY216" s="129"/>
      <c r="SQZ216" s="129"/>
      <c r="SRA216" s="129"/>
      <c r="SRB216" s="129"/>
      <c r="SRC216" s="129"/>
      <c r="SRD216" s="129"/>
      <c r="SRE216" s="129"/>
      <c r="SRF216" s="129"/>
      <c r="SRG216" s="129"/>
      <c r="SRH216" s="129"/>
      <c r="SRI216" s="129"/>
      <c r="SRJ216" s="129"/>
      <c r="SRK216" s="129"/>
      <c r="SRL216" s="129"/>
      <c r="SRM216" s="129"/>
      <c r="SRN216" s="129"/>
      <c r="SRO216" s="129"/>
      <c r="SRP216" s="129"/>
      <c r="SRQ216" s="129"/>
      <c r="SRR216" s="129"/>
      <c r="SRS216" s="129"/>
      <c r="SRT216" s="129"/>
      <c r="SRU216" s="129"/>
      <c r="SRV216" s="129"/>
      <c r="SRW216" s="129"/>
      <c r="SRX216" s="129"/>
      <c r="SRY216" s="129"/>
      <c r="SRZ216" s="129"/>
      <c r="SSA216" s="129"/>
      <c r="SSB216" s="129"/>
      <c r="SSC216" s="129"/>
      <c r="SSD216" s="129"/>
      <c r="SSE216" s="129"/>
      <c r="SSF216" s="129"/>
      <c r="SSG216" s="129"/>
      <c r="SSH216" s="129"/>
      <c r="SSI216" s="129"/>
      <c r="SSJ216" s="129"/>
      <c r="SSK216" s="129"/>
      <c r="SSL216" s="129"/>
      <c r="SSM216" s="129"/>
      <c r="SSN216" s="129"/>
      <c r="SSO216" s="129"/>
      <c r="SSP216" s="129"/>
      <c r="SSQ216" s="129"/>
      <c r="SSR216" s="129"/>
      <c r="SSS216" s="129"/>
      <c r="SST216" s="129"/>
      <c r="SSU216" s="129"/>
      <c r="SSV216" s="129"/>
      <c r="SSW216" s="129"/>
      <c r="SSX216" s="129"/>
      <c r="SSY216" s="129"/>
      <c r="SSZ216" s="129"/>
      <c r="STA216" s="129"/>
      <c r="STB216" s="129"/>
      <c r="STC216" s="129"/>
      <c r="STD216" s="129"/>
      <c r="STE216" s="129"/>
      <c r="STF216" s="129"/>
      <c r="STG216" s="129"/>
      <c r="STH216" s="129"/>
      <c r="STI216" s="129"/>
      <c r="STJ216" s="129"/>
      <c r="STK216" s="129"/>
      <c r="STL216" s="129"/>
      <c r="STM216" s="129"/>
      <c r="STN216" s="129"/>
      <c r="STO216" s="129"/>
      <c r="STP216" s="129"/>
      <c r="STQ216" s="129"/>
      <c r="STR216" s="129"/>
      <c r="STS216" s="129"/>
      <c r="STT216" s="129"/>
      <c r="STU216" s="129"/>
      <c r="STV216" s="129"/>
      <c r="STW216" s="129"/>
      <c r="STX216" s="129"/>
      <c r="STY216" s="129"/>
      <c r="STZ216" s="129"/>
      <c r="SUA216" s="129"/>
      <c r="SUB216" s="129"/>
      <c r="SUC216" s="129"/>
      <c r="SUD216" s="129"/>
      <c r="SUE216" s="129"/>
      <c r="SUF216" s="129"/>
      <c r="SUG216" s="129"/>
      <c r="SUH216" s="129"/>
      <c r="SUI216" s="129"/>
      <c r="SUJ216" s="129"/>
      <c r="SUK216" s="129"/>
      <c r="SUL216" s="129"/>
      <c r="SUM216" s="129"/>
      <c r="SUN216" s="129"/>
      <c r="SUO216" s="129"/>
      <c r="SUP216" s="129"/>
      <c r="SUQ216" s="129"/>
      <c r="SUR216" s="129"/>
      <c r="SUS216" s="129"/>
      <c r="SUT216" s="129"/>
      <c r="SUU216" s="129"/>
      <c r="SUV216" s="129"/>
      <c r="SUW216" s="129"/>
      <c r="SUX216" s="129"/>
      <c r="SUY216" s="129"/>
      <c r="SUZ216" s="129"/>
      <c r="SVA216" s="129"/>
      <c r="SVB216" s="129"/>
      <c r="SVC216" s="129"/>
      <c r="SVD216" s="129"/>
      <c r="SVE216" s="129"/>
      <c r="SVF216" s="129"/>
      <c r="SVG216" s="129"/>
      <c r="SVH216" s="129"/>
      <c r="SVI216" s="129"/>
      <c r="SVJ216" s="129"/>
      <c r="SVK216" s="129"/>
      <c r="SVL216" s="129"/>
      <c r="SVM216" s="129"/>
      <c r="SVN216" s="129"/>
      <c r="SVO216" s="129"/>
      <c r="SVP216" s="129"/>
      <c r="SVQ216" s="129"/>
      <c r="SVR216" s="129"/>
      <c r="SVS216" s="129"/>
      <c r="SVT216" s="129"/>
      <c r="SVU216" s="129"/>
      <c r="SVV216" s="129"/>
      <c r="SVW216" s="129"/>
      <c r="SVX216" s="129"/>
      <c r="SVY216" s="129"/>
      <c r="SVZ216" s="129"/>
      <c r="SWA216" s="129"/>
      <c r="SWB216" s="129"/>
      <c r="SWC216" s="129"/>
      <c r="SWD216" s="129"/>
      <c r="SWE216" s="129"/>
      <c r="SWF216" s="129"/>
      <c r="SWG216" s="129"/>
      <c r="SWH216" s="129"/>
      <c r="SWI216" s="129"/>
      <c r="SWJ216" s="129"/>
      <c r="SWK216" s="129"/>
      <c r="SWL216" s="129"/>
      <c r="SWM216" s="129"/>
      <c r="SWN216" s="129"/>
      <c r="SWO216" s="129"/>
      <c r="SWP216" s="129"/>
      <c r="SWQ216" s="129"/>
      <c r="SWR216" s="129"/>
      <c r="SWS216" s="129"/>
      <c r="SWT216" s="129"/>
      <c r="SWU216" s="129"/>
      <c r="SWV216" s="129"/>
      <c r="SWW216" s="129"/>
      <c r="SWX216" s="129"/>
      <c r="SWY216" s="129"/>
      <c r="SWZ216" s="129"/>
      <c r="SXA216" s="129"/>
      <c r="SXB216" s="129"/>
      <c r="SXC216" s="129"/>
      <c r="SXD216" s="129"/>
      <c r="SXE216" s="129"/>
      <c r="SXF216" s="129"/>
      <c r="SXG216" s="129"/>
      <c r="SXH216" s="129"/>
      <c r="SXI216" s="129"/>
      <c r="SXJ216" s="129"/>
      <c r="SXK216" s="129"/>
      <c r="SXL216" s="129"/>
      <c r="SXM216" s="129"/>
      <c r="SXN216" s="129"/>
      <c r="SXO216" s="129"/>
      <c r="SXP216" s="129"/>
      <c r="SXQ216" s="129"/>
      <c r="SXR216" s="129"/>
      <c r="SXS216" s="129"/>
      <c r="SXT216" s="129"/>
      <c r="SXU216" s="129"/>
      <c r="SXV216" s="129"/>
      <c r="SXW216" s="129"/>
      <c r="SXX216" s="129"/>
      <c r="SXY216" s="129"/>
      <c r="SXZ216" s="129"/>
      <c r="SYA216" s="129"/>
      <c r="SYB216" s="129"/>
      <c r="SYC216" s="129"/>
      <c r="SYD216" s="129"/>
      <c r="SYE216" s="129"/>
      <c r="SYF216" s="129"/>
      <c r="SYG216" s="129"/>
      <c r="SYH216" s="129"/>
      <c r="SYI216" s="129"/>
      <c r="SYJ216" s="129"/>
      <c r="SYK216" s="129"/>
      <c r="SYL216" s="129"/>
      <c r="SYM216" s="129"/>
      <c r="SYN216" s="129"/>
      <c r="SYO216" s="129"/>
      <c r="SYP216" s="129"/>
      <c r="SYQ216" s="129"/>
      <c r="SYR216" s="129"/>
      <c r="SYS216" s="129"/>
      <c r="SYT216" s="129"/>
      <c r="SYU216" s="129"/>
      <c r="SYV216" s="129"/>
      <c r="SYW216" s="129"/>
      <c r="SYX216" s="129"/>
      <c r="SYY216" s="129"/>
      <c r="SYZ216" s="129"/>
      <c r="SZA216" s="129"/>
      <c r="SZB216" s="129"/>
      <c r="SZC216" s="129"/>
      <c r="SZD216" s="129"/>
      <c r="SZE216" s="129"/>
      <c r="SZF216" s="129"/>
      <c r="SZG216" s="129"/>
      <c r="SZH216" s="129"/>
      <c r="SZI216" s="129"/>
      <c r="SZJ216" s="129"/>
      <c r="SZK216" s="129"/>
      <c r="SZL216" s="129"/>
      <c r="SZM216" s="129"/>
      <c r="SZN216" s="129"/>
      <c r="SZO216" s="129"/>
      <c r="SZP216" s="129"/>
      <c r="SZQ216" s="129"/>
      <c r="SZR216" s="129"/>
      <c r="SZS216" s="129"/>
      <c r="SZT216" s="129"/>
      <c r="SZU216" s="129"/>
      <c r="SZV216" s="129"/>
      <c r="SZW216" s="129"/>
      <c r="SZX216" s="129"/>
      <c r="SZY216" s="129"/>
      <c r="SZZ216" s="129"/>
      <c r="TAA216" s="129"/>
      <c r="TAB216" s="129"/>
      <c r="TAC216" s="129"/>
      <c r="TAD216" s="129"/>
      <c r="TAE216" s="129"/>
      <c r="TAF216" s="129"/>
      <c r="TAG216" s="129"/>
      <c r="TAH216" s="129"/>
      <c r="TAI216" s="129"/>
      <c r="TAJ216" s="129"/>
      <c r="TAK216" s="129"/>
      <c r="TAL216" s="129"/>
      <c r="TAM216" s="129"/>
      <c r="TAN216" s="129"/>
      <c r="TAO216" s="129"/>
      <c r="TAP216" s="129"/>
      <c r="TAQ216" s="129"/>
      <c r="TAR216" s="129"/>
      <c r="TAS216" s="129"/>
      <c r="TAT216" s="129"/>
      <c r="TAU216" s="129"/>
      <c r="TAV216" s="129"/>
      <c r="TAW216" s="129"/>
      <c r="TAX216" s="129"/>
      <c r="TAY216" s="129"/>
      <c r="TAZ216" s="129"/>
      <c r="TBA216" s="129"/>
      <c r="TBB216" s="129"/>
      <c r="TBC216" s="129"/>
      <c r="TBD216" s="129"/>
      <c r="TBE216" s="129"/>
      <c r="TBF216" s="129"/>
      <c r="TBG216" s="129"/>
      <c r="TBH216" s="129"/>
      <c r="TBI216" s="129"/>
      <c r="TBJ216" s="129"/>
      <c r="TBK216" s="129"/>
      <c r="TBL216" s="129"/>
      <c r="TBM216" s="129"/>
      <c r="TBN216" s="129"/>
      <c r="TBO216" s="129"/>
      <c r="TBP216" s="129"/>
      <c r="TBQ216" s="129"/>
      <c r="TBR216" s="129"/>
      <c r="TBS216" s="129"/>
      <c r="TBT216" s="129"/>
      <c r="TBU216" s="129"/>
      <c r="TBV216" s="129"/>
      <c r="TBW216" s="129"/>
      <c r="TBX216" s="129"/>
      <c r="TBY216" s="129"/>
      <c r="TBZ216" s="129"/>
      <c r="TCA216" s="129"/>
      <c r="TCB216" s="129"/>
      <c r="TCC216" s="129"/>
      <c r="TCD216" s="129"/>
      <c r="TCE216" s="129"/>
      <c r="TCF216" s="129"/>
      <c r="TCG216" s="129"/>
      <c r="TCH216" s="129"/>
      <c r="TCI216" s="129"/>
      <c r="TCJ216" s="129"/>
      <c r="TCK216" s="129"/>
      <c r="TCL216" s="129"/>
      <c r="TCM216" s="129"/>
      <c r="TCN216" s="129"/>
      <c r="TCO216" s="129"/>
      <c r="TCP216" s="129"/>
      <c r="TCQ216" s="129"/>
      <c r="TCR216" s="129"/>
      <c r="TCS216" s="129"/>
      <c r="TCT216" s="129"/>
      <c r="TCU216" s="129"/>
      <c r="TCV216" s="129"/>
      <c r="TCW216" s="129"/>
      <c r="TCX216" s="129"/>
      <c r="TCY216" s="129"/>
      <c r="TCZ216" s="129"/>
      <c r="TDA216" s="129"/>
      <c r="TDB216" s="129"/>
      <c r="TDC216" s="129"/>
      <c r="TDD216" s="129"/>
      <c r="TDE216" s="129"/>
      <c r="TDF216" s="129"/>
      <c r="TDG216" s="129"/>
      <c r="TDH216" s="129"/>
      <c r="TDI216" s="129"/>
      <c r="TDJ216" s="129"/>
      <c r="TDK216" s="129"/>
      <c r="TDL216" s="129"/>
      <c r="TDM216" s="129"/>
      <c r="TDN216" s="129"/>
      <c r="TDO216" s="129"/>
      <c r="TDP216" s="129"/>
      <c r="TDQ216" s="129"/>
      <c r="TDR216" s="129"/>
      <c r="TDS216" s="129"/>
      <c r="TDT216" s="129"/>
      <c r="TDU216" s="129"/>
      <c r="TDV216" s="129"/>
      <c r="TDW216" s="129"/>
      <c r="TDX216" s="129"/>
      <c r="TDY216" s="129"/>
      <c r="TDZ216" s="129"/>
      <c r="TEA216" s="129"/>
      <c r="TEB216" s="129"/>
      <c r="TEC216" s="129"/>
      <c r="TED216" s="129"/>
      <c r="TEE216" s="129"/>
      <c r="TEF216" s="129"/>
      <c r="TEG216" s="129"/>
      <c r="TEH216" s="129"/>
      <c r="TEI216" s="129"/>
      <c r="TEJ216" s="129"/>
      <c r="TEK216" s="129"/>
      <c r="TEL216" s="129"/>
      <c r="TEM216" s="129"/>
      <c r="TEN216" s="129"/>
      <c r="TEO216" s="129"/>
      <c r="TEP216" s="129"/>
      <c r="TEQ216" s="129"/>
      <c r="TER216" s="129"/>
      <c r="TES216" s="129"/>
      <c r="TET216" s="129"/>
      <c r="TEU216" s="129"/>
      <c r="TEV216" s="129"/>
      <c r="TEW216" s="129"/>
      <c r="TEX216" s="129"/>
      <c r="TEY216" s="129"/>
      <c r="TEZ216" s="129"/>
      <c r="TFA216" s="129"/>
      <c r="TFB216" s="129"/>
      <c r="TFC216" s="129"/>
      <c r="TFD216" s="129"/>
      <c r="TFE216" s="129"/>
      <c r="TFF216" s="129"/>
      <c r="TFG216" s="129"/>
      <c r="TFH216" s="129"/>
      <c r="TFI216" s="129"/>
      <c r="TFJ216" s="129"/>
      <c r="TFK216" s="129"/>
      <c r="TFL216" s="129"/>
      <c r="TFM216" s="129"/>
      <c r="TFN216" s="129"/>
      <c r="TFO216" s="129"/>
      <c r="TFP216" s="129"/>
      <c r="TFQ216" s="129"/>
      <c r="TFR216" s="129"/>
      <c r="TFS216" s="129"/>
      <c r="TFT216" s="129"/>
      <c r="TFU216" s="129"/>
      <c r="TFV216" s="129"/>
      <c r="TFW216" s="129"/>
      <c r="TFX216" s="129"/>
      <c r="TFY216" s="129"/>
      <c r="TFZ216" s="129"/>
      <c r="TGA216" s="129"/>
      <c r="TGB216" s="129"/>
      <c r="TGC216" s="129"/>
      <c r="TGD216" s="129"/>
      <c r="TGE216" s="129"/>
      <c r="TGF216" s="129"/>
      <c r="TGG216" s="129"/>
      <c r="TGH216" s="129"/>
      <c r="TGI216" s="129"/>
      <c r="TGJ216" s="129"/>
      <c r="TGK216" s="129"/>
      <c r="TGL216" s="129"/>
      <c r="TGM216" s="129"/>
      <c r="TGN216" s="129"/>
      <c r="TGO216" s="129"/>
      <c r="TGP216" s="129"/>
      <c r="TGQ216" s="129"/>
      <c r="TGR216" s="129"/>
      <c r="TGS216" s="129"/>
      <c r="TGT216" s="129"/>
      <c r="TGU216" s="129"/>
      <c r="TGV216" s="129"/>
      <c r="TGW216" s="129"/>
      <c r="TGX216" s="129"/>
      <c r="TGY216" s="129"/>
      <c r="TGZ216" s="129"/>
      <c r="THA216" s="129"/>
      <c r="THB216" s="129"/>
      <c r="THC216" s="129"/>
      <c r="THD216" s="129"/>
      <c r="THE216" s="129"/>
      <c r="THF216" s="129"/>
      <c r="THG216" s="129"/>
      <c r="THH216" s="129"/>
      <c r="THI216" s="129"/>
      <c r="THJ216" s="129"/>
      <c r="THK216" s="129"/>
      <c r="THL216" s="129"/>
      <c r="THM216" s="129"/>
      <c r="THN216" s="129"/>
      <c r="THO216" s="129"/>
      <c r="THP216" s="129"/>
      <c r="THQ216" s="129"/>
      <c r="THR216" s="129"/>
      <c r="THS216" s="129"/>
      <c r="THT216" s="129"/>
      <c r="THU216" s="129"/>
      <c r="THV216" s="129"/>
      <c r="THW216" s="129"/>
      <c r="THX216" s="129"/>
      <c r="THY216" s="129"/>
      <c r="THZ216" s="129"/>
      <c r="TIA216" s="129"/>
      <c r="TIB216" s="129"/>
      <c r="TIC216" s="129"/>
      <c r="TID216" s="129"/>
      <c r="TIE216" s="129"/>
      <c r="TIF216" s="129"/>
      <c r="TIG216" s="129"/>
      <c r="TIH216" s="129"/>
      <c r="TII216" s="129"/>
      <c r="TIJ216" s="129"/>
      <c r="TIK216" s="129"/>
      <c r="TIL216" s="129"/>
      <c r="TIM216" s="129"/>
      <c r="TIN216" s="129"/>
      <c r="TIO216" s="129"/>
      <c r="TIP216" s="129"/>
      <c r="TIQ216" s="129"/>
      <c r="TIR216" s="129"/>
      <c r="TIS216" s="129"/>
      <c r="TIT216" s="129"/>
      <c r="TIU216" s="129"/>
      <c r="TIV216" s="129"/>
      <c r="TIW216" s="129"/>
      <c r="TIX216" s="129"/>
      <c r="TIY216" s="129"/>
      <c r="TIZ216" s="129"/>
      <c r="TJA216" s="129"/>
      <c r="TJB216" s="129"/>
      <c r="TJC216" s="129"/>
      <c r="TJD216" s="129"/>
      <c r="TJE216" s="129"/>
      <c r="TJF216" s="129"/>
      <c r="TJG216" s="129"/>
      <c r="TJH216" s="129"/>
      <c r="TJI216" s="129"/>
      <c r="TJJ216" s="129"/>
      <c r="TJK216" s="129"/>
      <c r="TJL216" s="129"/>
      <c r="TJM216" s="129"/>
      <c r="TJN216" s="129"/>
      <c r="TJO216" s="129"/>
      <c r="TJP216" s="129"/>
      <c r="TJQ216" s="129"/>
      <c r="TJR216" s="129"/>
      <c r="TJS216" s="129"/>
      <c r="TJT216" s="129"/>
      <c r="TJU216" s="129"/>
      <c r="TJV216" s="129"/>
      <c r="TJW216" s="129"/>
      <c r="TJX216" s="129"/>
      <c r="TJY216" s="129"/>
      <c r="TJZ216" s="129"/>
      <c r="TKA216" s="129"/>
      <c r="TKB216" s="129"/>
      <c r="TKC216" s="129"/>
      <c r="TKD216" s="129"/>
      <c r="TKE216" s="129"/>
      <c r="TKF216" s="129"/>
      <c r="TKG216" s="129"/>
      <c r="TKH216" s="129"/>
      <c r="TKI216" s="129"/>
      <c r="TKJ216" s="129"/>
      <c r="TKK216" s="129"/>
      <c r="TKL216" s="129"/>
      <c r="TKM216" s="129"/>
      <c r="TKN216" s="129"/>
      <c r="TKO216" s="129"/>
      <c r="TKP216" s="129"/>
      <c r="TKQ216" s="129"/>
      <c r="TKR216" s="129"/>
      <c r="TKS216" s="129"/>
      <c r="TKT216" s="129"/>
      <c r="TKU216" s="129"/>
      <c r="TKV216" s="129"/>
      <c r="TKW216" s="129"/>
      <c r="TKX216" s="129"/>
      <c r="TKY216" s="129"/>
      <c r="TKZ216" s="129"/>
      <c r="TLA216" s="129"/>
      <c r="TLB216" s="129"/>
      <c r="TLC216" s="129"/>
      <c r="TLD216" s="129"/>
      <c r="TLE216" s="129"/>
      <c r="TLF216" s="129"/>
      <c r="TLG216" s="129"/>
      <c r="TLH216" s="129"/>
      <c r="TLI216" s="129"/>
      <c r="TLJ216" s="129"/>
      <c r="TLK216" s="129"/>
      <c r="TLL216" s="129"/>
      <c r="TLM216" s="129"/>
      <c r="TLN216" s="129"/>
      <c r="TLO216" s="129"/>
      <c r="TLP216" s="129"/>
      <c r="TLQ216" s="129"/>
      <c r="TLR216" s="129"/>
      <c r="TLS216" s="129"/>
      <c r="TLT216" s="129"/>
      <c r="TLU216" s="129"/>
      <c r="TLV216" s="129"/>
      <c r="TLW216" s="129"/>
      <c r="TLX216" s="129"/>
      <c r="TLY216" s="129"/>
      <c r="TLZ216" s="129"/>
      <c r="TMA216" s="129"/>
      <c r="TMB216" s="129"/>
      <c r="TMC216" s="129"/>
      <c r="TMD216" s="129"/>
      <c r="TME216" s="129"/>
      <c r="TMF216" s="129"/>
      <c r="TMG216" s="129"/>
      <c r="TMH216" s="129"/>
      <c r="TMI216" s="129"/>
      <c r="TMJ216" s="129"/>
      <c r="TMK216" s="129"/>
      <c r="TML216" s="129"/>
      <c r="TMM216" s="129"/>
      <c r="TMN216" s="129"/>
      <c r="TMO216" s="129"/>
      <c r="TMP216" s="129"/>
      <c r="TMQ216" s="129"/>
      <c r="TMR216" s="129"/>
      <c r="TMS216" s="129"/>
      <c r="TMT216" s="129"/>
      <c r="TMU216" s="129"/>
      <c r="TMV216" s="129"/>
      <c r="TMW216" s="129"/>
      <c r="TMX216" s="129"/>
      <c r="TMY216" s="129"/>
      <c r="TMZ216" s="129"/>
      <c r="TNA216" s="129"/>
      <c r="TNB216" s="129"/>
      <c r="TNC216" s="129"/>
      <c r="TND216" s="129"/>
      <c r="TNE216" s="129"/>
      <c r="TNF216" s="129"/>
      <c r="TNG216" s="129"/>
      <c r="TNH216" s="129"/>
      <c r="TNI216" s="129"/>
      <c r="TNJ216" s="129"/>
      <c r="TNK216" s="129"/>
      <c r="TNL216" s="129"/>
      <c r="TNM216" s="129"/>
      <c r="TNN216" s="129"/>
      <c r="TNO216" s="129"/>
      <c r="TNP216" s="129"/>
      <c r="TNQ216" s="129"/>
      <c r="TNR216" s="129"/>
      <c r="TNS216" s="129"/>
      <c r="TNT216" s="129"/>
      <c r="TNU216" s="129"/>
      <c r="TNV216" s="129"/>
      <c r="TNW216" s="129"/>
      <c r="TNX216" s="129"/>
      <c r="TNY216" s="129"/>
      <c r="TNZ216" s="129"/>
      <c r="TOA216" s="129"/>
      <c r="TOB216" s="129"/>
      <c r="TOC216" s="129"/>
      <c r="TOD216" s="129"/>
      <c r="TOE216" s="129"/>
      <c r="TOF216" s="129"/>
      <c r="TOG216" s="129"/>
      <c r="TOH216" s="129"/>
      <c r="TOI216" s="129"/>
      <c r="TOJ216" s="129"/>
      <c r="TOK216" s="129"/>
      <c r="TOL216" s="129"/>
      <c r="TOM216" s="129"/>
      <c r="TON216" s="129"/>
      <c r="TOO216" s="129"/>
      <c r="TOP216" s="129"/>
      <c r="TOQ216" s="129"/>
      <c r="TOR216" s="129"/>
      <c r="TOS216" s="129"/>
      <c r="TOT216" s="129"/>
      <c r="TOU216" s="129"/>
      <c r="TOV216" s="129"/>
      <c r="TOW216" s="129"/>
      <c r="TOX216" s="129"/>
      <c r="TOY216" s="129"/>
      <c r="TOZ216" s="129"/>
      <c r="TPA216" s="129"/>
      <c r="TPB216" s="129"/>
      <c r="TPC216" s="129"/>
      <c r="TPD216" s="129"/>
      <c r="TPE216" s="129"/>
      <c r="TPF216" s="129"/>
      <c r="TPG216" s="129"/>
      <c r="TPH216" s="129"/>
      <c r="TPI216" s="129"/>
      <c r="TPJ216" s="129"/>
      <c r="TPK216" s="129"/>
      <c r="TPL216" s="129"/>
      <c r="TPM216" s="129"/>
      <c r="TPN216" s="129"/>
      <c r="TPO216" s="129"/>
      <c r="TPP216" s="129"/>
      <c r="TPQ216" s="129"/>
      <c r="TPR216" s="129"/>
      <c r="TPS216" s="129"/>
      <c r="TPT216" s="129"/>
      <c r="TPU216" s="129"/>
      <c r="TPV216" s="129"/>
      <c r="TPW216" s="129"/>
      <c r="TPX216" s="129"/>
      <c r="TPY216" s="129"/>
      <c r="TPZ216" s="129"/>
      <c r="TQA216" s="129"/>
      <c r="TQB216" s="129"/>
      <c r="TQC216" s="129"/>
      <c r="TQD216" s="129"/>
      <c r="TQE216" s="129"/>
      <c r="TQF216" s="129"/>
      <c r="TQG216" s="129"/>
      <c r="TQH216" s="129"/>
      <c r="TQI216" s="129"/>
      <c r="TQJ216" s="129"/>
      <c r="TQK216" s="129"/>
      <c r="TQL216" s="129"/>
      <c r="TQM216" s="129"/>
      <c r="TQN216" s="129"/>
      <c r="TQO216" s="129"/>
      <c r="TQP216" s="129"/>
      <c r="TQQ216" s="129"/>
      <c r="TQR216" s="129"/>
      <c r="TQS216" s="129"/>
      <c r="TQT216" s="129"/>
      <c r="TQU216" s="129"/>
      <c r="TQV216" s="129"/>
      <c r="TQW216" s="129"/>
      <c r="TQX216" s="129"/>
      <c r="TQY216" s="129"/>
      <c r="TQZ216" s="129"/>
      <c r="TRA216" s="129"/>
      <c r="TRB216" s="129"/>
      <c r="TRC216" s="129"/>
      <c r="TRD216" s="129"/>
      <c r="TRE216" s="129"/>
      <c r="TRF216" s="129"/>
      <c r="TRG216" s="129"/>
      <c r="TRH216" s="129"/>
      <c r="TRI216" s="129"/>
      <c r="TRJ216" s="129"/>
      <c r="TRK216" s="129"/>
      <c r="TRL216" s="129"/>
      <c r="TRM216" s="129"/>
      <c r="TRN216" s="129"/>
      <c r="TRO216" s="129"/>
      <c r="TRP216" s="129"/>
      <c r="TRQ216" s="129"/>
      <c r="TRR216" s="129"/>
      <c r="TRS216" s="129"/>
      <c r="TRT216" s="129"/>
      <c r="TRU216" s="129"/>
      <c r="TRV216" s="129"/>
      <c r="TRW216" s="129"/>
      <c r="TRX216" s="129"/>
      <c r="TRY216" s="129"/>
      <c r="TRZ216" s="129"/>
      <c r="TSA216" s="129"/>
      <c r="TSB216" s="129"/>
      <c r="TSC216" s="129"/>
      <c r="TSD216" s="129"/>
      <c r="TSE216" s="129"/>
      <c r="TSF216" s="129"/>
      <c r="TSG216" s="129"/>
      <c r="TSH216" s="129"/>
      <c r="TSI216" s="129"/>
      <c r="TSJ216" s="129"/>
      <c r="TSK216" s="129"/>
      <c r="TSL216" s="129"/>
      <c r="TSM216" s="129"/>
      <c r="TSN216" s="129"/>
      <c r="TSO216" s="129"/>
      <c r="TSP216" s="129"/>
      <c r="TSQ216" s="129"/>
      <c r="TSR216" s="129"/>
      <c r="TSS216" s="129"/>
      <c r="TST216" s="129"/>
      <c r="TSU216" s="129"/>
      <c r="TSV216" s="129"/>
      <c r="TSW216" s="129"/>
      <c r="TSX216" s="129"/>
      <c r="TSY216" s="129"/>
      <c r="TSZ216" s="129"/>
      <c r="TTA216" s="129"/>
      <c r="TTB216" s="129"/>
      <c r="TTC216" s="129"/>
      <c r="TTD216" s="129"/>
      <c r="TTE216" s="129"/>
      <c r="TTF216" s="129"/>
      <c r="TTG216" s="129"/>
      <c r="TTH216" s="129"/>
      <c r="TTI216" s="129"/>
      <c r="TTJ216" s="129"/>
      <c r="TTK216" s="129"/>
      <c r="TTL216" s="129"/>
      <c r="TTM216" s="129"/>
      <c r="TTN216" s="129"/>
      <c r="TTO216" s="129"/>
      <c r="TTP216" s="129"/>
      <c r="TTQ216" s="129"/>
      <c r="TTR216" s="129"/>
      <c r="TTS216" s="129"/>
      <c r="TTT216" s="129"/>
      <c r="TTU216" s="129"/>
      <c r="TTV216" s="129"/>
      <c r="TTW216" s="129"/>
      <c r="TTX216" s="129"/>
      <c r="TTY216" s="129"/>
      <c r="TTZ216" s="129"/>
      <c r="TUA216" s="129"/>
      <c r="TUB216" s="129"/>
      <c r="TUC216" s="129"/>
      <c r="TUD216" s="129"/>
      <c r="TUE216" s="129"/>
      <c r="TUF216" s="129"/>
      <c r="TUG216" s="129"/>
      <c r="TUH216" s="129"/>
      <c r="TUI216" s="129"/>
      <c r="TUJ216" s="129"/>
      <c r="TUK216" s="129"/>
      <c r="TUL216" s="129"/>
      <c r="TUM216" s="129"/>
      <c r="TUN216" s="129"/>
      <c r="TUO216" s="129"/>
      <c r="TUP216" s="129"/>
      <c r="TUQ216" s="129"/>
      <c r="TUR216" s="129"/>
      <c r="TUS216" s="129"/>
      <c r="TUT216" s="129"/>
      <c r="TUU216" s="129"/>
      <c r="TUV216" s="129"/>
      <c r="TUW216" s="129"/>
      <c r="TUX216" s="129"/>
      <c r="TUY216" s="129"/>
      <c r="TUZ216" s="129"/>
      <c r="TVA216" s="129"/>
      <c r="TVB216" s="129"/>
      <c r="TVC216" s="129"/>
      <c r="TVD216" s="129"/>
      <c r="TVE216" s="129"/>
      <c r="TVF216" s="129"/>
      <c r="TVG216" s="129"/>
      <c r="TVH216" s="129"/>
      <c r="TVI216" s="129"/>
      <c r="TVJ216" s="129"/>
      <c r="TVK216" s="129"/>
      <c r="TVL216" s="129"/>
      <c r="TVM216" s="129"/>
      <c r="TVN216" s="129"/>
      <c r="TVO216" s="129"/>
      <c r="TVP216" s="129"/>
      <c r="TVQ216" s="129"/>
      <c r="TVR216" s="129"/>
      <c r="TVS216" s="129"/>
      <c r="TVT216" s="129"/>
      <c r="TVU216" s="129"/>
      <c r="TVV216" s="129"/>
      <c r="TVW216" s="129"/>
      <c r="TVX216" s="129"/>
      <c r="TVY216" s="129"/>
      <c r="TVZ216" s="129"/>
      <c r="TWA216" s="129"/>
      <c r="TWB216" s="129"/>
      <c r="TWC216" s="129"/>
      <c r="TWD216" s="129"/>
      <c r="TWE216" s="129"/>
      <c r="TWF216" s="129"/>
      <c r="TWG216" s="129"/>
      <c r="TWH216" s="129"/>
      <c r="TWI216" s="129"/>
      <c r="TWJ216" s="129"/>
      <c r="TWK216" s="129"/>
      <c r="TWL216" s="129"/>
      <c r="TWM216" s="129"/>
      <c r="TWN216" s="129"/>
      <c r="TWO216" s="129"/>
      <c r="TWP216" s="129"/>
      <c r="TWQ216" s="129"/>
      <c r="TWR216" s="129"/>
      <c r="TWS216" s="129"/>
      <c r="TWT216" s="129"/>
      <c r="TWU216" s="129"/>
      <c r="TWV216" s="129"/>
      <c r="TWW216" s="129"/>
      <c r="TWX216" s="129"/>
      <c r="TWY216" s="129"/>
      <c r="TWZ216" s="129"/>
      <c r="TXA216" s="129"/>
      <c r="TXB216" s="129"/>
      <c r="TXC216" s="129"/>
      <c r="TXD216" s="129"/>
      <c r="TXE216" s="129"/>
      <c r="TXF216" s="129"/>
      <c r="TXG216" s="129"/>
      <c r="TXH216" s="129"/>
      <c r="TXI216" s="129"/>
      <c r="TXJ216" s="129"/>
      <c r="TXK216" s="129"/>
      <c r="TXL216" s="129"/>
      <c r="TXM216" s="129"/>
      <c r="TXN216" s="129"/>
      <c r="TXO216" s="129"/>
      <c r="TXP216" s="129"/>
      <c r="TXQ216" s="129"/>
      <c r="TXR216" s="129"/>
      <c r="TXS216" s="129"/>
      <c r="TXT216" s="129"/>
      <c r="TXU216" s="129"/>
      <c r="TXV216" s="129"/>
      <c r="TXW216" s="129"/>
      <c r="TXX216" s="129"/>
      <c r="TXY216" s="129"/>
      <c r="TXZ216" s="129"/>
      <c r="TYA216" s="129"/>
      <c r="TYB216" s="129"/>
      <c r="TYC216" s="129"/>
      <c r="TYD216" s="129"/>
      <c r="TYE216" s="129"/>
      <c r="TYF216" s="129"/>
      <c r="TYG216" s="129"/>
      <c r="TYH216" s="129"/>
      <c r="TYI216" s="129"/>
      <c r="TYJ216" s="129"/>
      <c r="TYK216" s="129"/>
      <c r="TYL216" s="129"/>
      <c r="TYM216" s="129"/>
      <c r="TYN216" s="129"/>
      <c r="TYO216" s="129"/>
      <c r="TYP216" s="129"/>
      <c r="TYQ216" s="129"/>
      <c r="TYR216" s="129"/>
      <c r="TYS216" s="129"/>
      <c r="TYT216" s="129"/>
      <c r="TYU216" s="129"/>
      <c r="TYV216" s="129"/>
      <c r="TYW216" s="129"/>
      <c r="TYX216" s="129"/>
      <c r="TYY216" s="129"/>
      <c r="TYZ216" s="129"/>
      <c r="TZA216" s="129"/>
      <c r="TZB216" s="129"/>
      <c r="TZC216" s="129"/>
      <c r="TZD216" s="129"/>
      <c r="TZE216" s="129"/>
      <c r="TZF216" s="129"/>
      <c r="TZG216" s="129"/>
      <c r="TZH216" s="129"/>
      <c r="TZI216" s="129"/>
      <c r="TZJ216" s="129"/>
      <c r="TZK216" s="129"/>
      <c r="TZL216" s="129"/>
      <c r="TZM216" s="129"/>
      <c r="TZN216" s="129"/>
      <c r="TZO216" s="129"/>
      <c r="TZP216" s="129"/>
      <c r="TZQ216" s="129"/>
      <c r="TZR216" s="129"/>
      <c r="TZS216" s="129"/>
      <c r="TZT216" s="129"/>
      <c r="TZU216" s="129"/>
      <c r="TZV216" s="129"/>
      <c r="TZW216" s="129"/>
      <c r="TZX216" s="129"/>
      <c r="TZY216" s="129"/>
      <c r="TZZ216" s="129"/>
      <c r="UAA216" s="129"/>
      <c r="UAB216" s="129"/>
      <c r="UAC216" s="129"/>
      <c r="UAD216" s="129"/>
      <c r="UAE216" s="129"/>
      <c r="UAF216" s="129"/>
      <c r="UAG216" s="129"/>
      <c r="UAH216" s="129"/>
      <c r="UAI216" s="129"/>
      <c r="UAJ216" s="129"/>
      <c r="UAK216" s="129"/>
      <c r="UAL216" s="129"/>
      <c r="UAM216" s="129"/>
      <c r="UAN216" s="129"/>
      <c r="UAO216" s="129"/>
      <c r="UAP216" s="129"/>
      <c r="UAQ216" s="129"/>
      <c r="UAR216" s="129"/>
      <c r="UAS216" s="129"/>
      <c r="UAT216" s="129"/>
      <c r="UAU216" s="129"/>
      <c r="UAV216" s="129"/>
      <c r="UAW216" s="129"/>
      <c r="UAX216" s="129"/>
      <c r="UAY216" s="129"/>
      <c r="UAZ216" s="129"/>
      <c r="UBA216" s="129"/>
      <c r="UBB216" s="129"/>
      <c r="UBC216" s="129"/>
      <c r="UBD216" s="129"/>
      <c r="UBE216" s="129"/>
      <c r="UBF216" s="129"/>
      <c r="UBG216" s="129"/>
      <c r="UBH216" s="129"/>
      <c r="UBI216" s="129"/>
      <c r="UBJ216" s="129"/>
      <c r="UBK216" s="129"/>
      <c r="UBL216" s="129"/>
      <c r="UBM216" s="129"/>
      <c r="UBN216" s="129"/>
      <c r="UBO216" s="129"/>
      <c r="UBP216" s="129"/>
      <c r="UBQ216" s="129"/>
      <c r="UBR216" s="129"/>
      <c r="UBS216" s="129"/>
      <c r="UBT216" s="129"/>
      <c r="UBU216" s="129"/>
      <c r="UBV216" s="129"/>
      <c r="UBW216" s="129"/>
      <c r="UBX216" s="129"/>
      <c r="UBY216" s="129"/>
      <c r="UBZ216" s="129"/>
      <c r="UCA216" s="129"/>
      <c r="UCB216" s="129"/>
      <c r="UCC216" s="129"/>
      <c r="UCD216" s="129"/>
      <c r="UCE216" s="129"/>
      <c r="UCF216" s="129"/>
      <c r="UCG216" s="129"/>
      <c r="UCH216" s="129"/>
      <c r="UCI216" s="129"/>
      <c r="UCJ216" s="129"/>
      <c r="UCK216" s="129"/>
      <c r="UCL216" s="129"/>
      <c r="UCM216" s="129"/>
      <c r="UCN216" s="129"/>
      <c r="UCO216" s="129"/>
      <c r="UCP216" s="129"/>
      <c r="UCQ216" s="129"/>
      <c r="UCR216" s="129"/>
      <c r="UCS216" s="129"/>
      <c r="UCT216" s="129"/>
      <c r="UCU216" s="129"/>
      <c r="UCV216" s="129"/>
      <c r="UCW216" s="129"/>
      <c r="UCX216" s="129"/>
      <c r="UCY216" s="129"/>
      <c r="UCZ216" s="129"/>
      <c r="UDA216" s="129"/>
      <c r="UDB216" s="129"/>
      <c r="UDC216" s="129"/>
      <c r="UDD216" s="129"/>
      <c r="UDE216" s="129"/>
      <c r="UDF216" s="129"/>
      <c r="UDG216" s="129"/>
      <c r="UDH216" s="129"/>
      <c r="UDI216" s="129"/>
      <c r="UDJ216" s="129"/>
      <c r="UDK216" s="129"/>
      <c r="UDL216" s="129"/>
      <c r="UDM216" s="129"/>
      <c r="UDN216" s="129"/>
      <c r="UDO216" s="129"/>
      <c r="UDP216" s="129"/>
      <c r="UDQ216" s="129"/>
      <c r="UDR216" s="129"/>
      <c r="UDS216" s="129"/>
      <c r="UDT216" s="129"/>
      <c r="UDU216" s="129"/>
      <c r="UDV216" s="129"/>
      <c r="UDW216" s="129"/>
      <c r="UDX216" s="129"/>
      <c r="UDY216" s="129"/>
      <c r="UDZ216" s="129"/>
      <c r="UEA216" s="129"/>
      <c r="UEB216" s="129"/>
      <c r="UEC216" s="129"/>
      <c r="UED216" s="129"/>
      <c r="UEE216" s="129"/>
      <c r="UEF216" s="129"/>
      <c r="UEG216" s="129"/>
      <c r="UEH216" s="129"/>
      <c r="UEI216" s="129"/>
      <c r="UEJ216" s="129"/>
      <c r="UEK216" s="129"/>
      <c r="UEL216" s="129"/>
      <c r="UEM216" s="129"/>
      <c r="UEN216" s="129"/>
      <c r="UEO216" s="129"/>
      <c r="UEP216" s="129"/>
      <c r="UEQ216" s="129"/>
      <c r="UER216" s="129"/>
      <c r="UES216" s="129"/>
      <c r="UET216" s="129"/>
      <c r="UEU216" s="129"/>
      <c r="UEV216" s="129"/>
      <c r="UEW216" s="129"/>
      <c r="UEX216" s="129"/>
      <c r="UEY216" s="129"/>
      <c r="UEZ216" s="129"/>
      <c r="UFA216" s="129"/>
      <c r="UFB216" s="129"/>
      <c r="UFC216" s="129"/>
      <c r="UFD216" s="129"/>
      <c r="UFE216" s="129"/>
      <c r="UFF216" s="129"/>
      <c r="UFG216" s="129"/>
      <c r="UFH216" s="129"/>
      <c r="UFI216" s="129"/>
      <c r="UFJ216" s="129"/>
      <c r="UFK216" s="129"/>
      <c r="UFL216" s="129"/>
      <c r="UFM216" s="129"/>
      <c r="UFN216" s="129"/>
      <c r="UFO216" s="129"/>
      <c r="UFP216" s="129"/>
      <c r="UFQ216" s="129"/>
      <c r="UFR216" s="129"/>
      <c r="UFS216" s="129"/>
      <c r="UFT216" s="129"/>
      <c r="UFU216" s="129"/>
      <c r="UFV216" s="129"/>
      <c r="UFW216" s="129"/>
      <c r="UFX216" s="129"/>
      <c r="UFY216" s="129"/>
      <c r="UFZ216" s="129"/>
      <c r="UGA216" s="129"/>
      <c r="UGB216" s="129"/>
      <c r="UGC216" s="129"/>
      <c r="UGD216" s="129"/>
      <c r="UGE216" s="129"/>
      <c r="UGF216" s="129"/>
      <c r="UGG216" s="129"/>
      <c r="UGH216" s="129"/>
      <c r="UGI216" s="129"/>
      <c r="UGJ216" s="129"/>
      <c r="UGK216" s="129"/>
      <c r="UGL216" s="129"/>
      <c r="UGM216" s="129"/>
      <c r="UGN216" s="129"/>
      <c r="UGO216" s="129"/>
      <c r="UGP216" s="129"/>
      <c r="UGQ216" s="129"/>
      <c r="UGR216" s="129"/>
      <c r="UGS216" s="129"/>
      <c r="UGT216" s="129"/>
      <c r="UGU216" s="129"/>
      <c r="UGV216" s="129"/>
      <c r="UGW216" s="129"/>
      <c r="UGX216" s="129"/>
      <c r="UGY216" s="129"/>
      <c r="UGZ216" s="129"/>
      <c r="UHA216" s="129"/>
      <c r="UHB216" s="129"/>
      <c r="UHC216" s="129"/>
      <c r="UHD216" s="129"/>
      <c r="UHE216" s="129"/>
      <c r="UHF216" s="129"/>
      <c r="UHG216" s="129"/>
      <c r="UHH216" s="129"/>
      <c r="UHI216" s="129"/>
      <c r="UHJ216" s="129"/>
      <c r="UHK216" s="129"/>
      <c r="UHL216" s="129"/>
      <c r="UHM216" s="129"/>
      <c r="UHN216" s="129"/>
      <c r="UHO216" s="129"/>
      <c r="UHP216" s="129"/>
      <c r="UHQ216" s="129"/>
      <c r="UHR216" s="129"/>
      <c r="UHS216" s="129"/>
      <c r="UHT216" s="129"/>
      <c r="UHU216" s="129"/>
      <c r="UHV216" s="129"/>
      <c r="UHW216" s="129"/>
      <c r="UHX216" s="129"/>
      <c r="UHY216" s="129"/>
      <c r="UHZ216" s="129"/>
      <c r="UIA216" s="129"/>
      <c r="UIB216" s="129"/>
      <c r="UIC216" s="129"/>
      <c r="UID216" s="129"/>
      <c r="UIE216" s="129"/>
      <c r="UIF216" s="129"/>
      <c r="UIG216" s="129"/>
      <c r="UIH216" s="129"/>
      <c r="UII216" s="129"/>
      <c r="UIJ216" s="129"/>
      <c r="UIK216" s="129"/>
      <c r="UIL216" s="129"/>
      <c r="UIM216" s="129"/>
      <c r="UIN216" s="129"/>
      <c r="UIO216" s="129"/>
      <c r="UIP216" s="129"/>
      <c r="UIQ216" s="129"/>
      <c r="UIR216" s="129"/>
      <c r="UIS216" s="129"/>
      <c r="UIT216" s="129"/>
      <c r="UIU216" s="129"/>
      <c r="UIV216" s="129"/>
      <c r="UIW216" s="129"/>
      <c r="UIX216" s="129"/>
      <c r="UIY216" s="129"/>
      <c r="UIZ216" s="129"/>
      <c r="UJA216" s="129"/>
      <c r="UJB216" s="129"/>
      <c r="UJC216" s="129"/>
      <c r="UJD216" s="129"/>
      <c r="UJE216" s="129"/>
      <c r="UJF216" s="129"/>
      <c r="UJG216" s="129"/>
      <c r="UJH216" s="129"/>
      <c r="UJI216" s="129"/>
      <c r="UJJ216" s="129"/>
      <c r="UJK216" s="129"/>
      <c r="UJL216" s="129"/>
      <c r="UJM216" s="129"/>
      <c r="UJN216" s="129"/>
      <c r="UJO216" s="129"/>
      <c r="UJP216" s="129"/>
      <c r="UJQ216" s="129"/>
      <c r="UJR216" s="129"/>
      <c r="UJS216" s="129"/>
      <c r="UJT216" s="129"/>
      <c r="UJU216" s="129"/>
      <c r="UJV216" s="129"/>
      <c r="UJW216" s="129"/>
      <c r="UJX216" s="129"/>
      <c r="UJY216" s="129"/>
      <c r="UJZ216" s="129"/>
      <c r="UKA216" s="129"/>
      <c r="UKB216" s="129"/>
      <c r="UKC216" s="129"/>
      <c r="UKD216" s="129"/>
      <c r="UKE216" s="129"/>
      <c r="UKF216" s="129"/>
      <c r="UKG216" s="129"/>
      <c r="UKH216" s="129"/>
      <c r="UKI216" s="129"/>
      <c r="UKJ216" s="129"/>
      <c r="UKK216" s="129"/>
      <c r="UKL216" s="129"/>
      <c r="UKM216" s="129"/>
      <c r="UKN216" s="129"/>
      <c r="UKO216" s="129"/>
      <c r="UKP216" s="129"/>
      <c r="UKQ216" s="129"/>
      <c r="UKR216" s="129"/>
      <c r="UKS216" s="129"/>
      <c r="UKT216" s="129"/>
      <c r="UKU216" s="129"/>
      <c r="UKV216" s="129"/>
      <c r="UKW216" s="129"/>
      <c r="UKX216" s="129"/>
      <c r="UKY216" s="129"/>
      <c r="UKZ216" s="129"/>
      <c r="ULA216" s="129"/>
      <c r="ULB216" s="129"/>
      <c r="ULC216" s="129"/>
      <c r="ULD216" s="129"/>
      <c r="ULE216" s="129"/>
      <c r="ULF216" s="129"/>
      <c r="ULG216" s="129"/>
      <c r="ULH216" s="129"/>
      <c r="ULI216" s="129"/>
      <c r="ULJ216" s="129"/>
      <c r="ULK216" s="129"/>
      <c r="ULL216" s="129"/>
      <c r="ULM216" s="129"/>
      <c r="ULN216" s="129"/>
      <c r="ULO216" s="129"/>
      <c r="ULP216" s="129"/>
      <c r="ULQ216" s="129"/>
      <c r="ULR216" s="129"/>
      <c r="ULS216" s="129"/>
      <c r="ULT216" s="129"/>
      <c r="ULU216" s="129"/>
      <c r="ULV216" s="129"/>
      <c r="ULW216" s="129"/>
      <c r="ULX216" s="129"/>
      <c r="ULY216" s="129"/>
      <c r="ULZ216" s="129"/>
      <c r="UMA216" s="129"/>
      <c r="UMB216" s="129"/>
      <c r="UMC216" s="129"/>
      <c r="UMD216" s="129"/>
      <c r="UME216" s="129"/>
      <c r="UMF216" s="129"/>
      <c r="UMG216" s="129"/>
      <c r="UMH216" s="129"/>
      <c r="UMI216" s="129"/>
      <c r="UMJ216" s="129"/>
      <c r="UMK216" s="129"/>
      <c r="UML216" s="129"/>
      <c r="UMM216" s="129"/>
      <c r="UMN216" s="129"/>
      <c r="UMO216" s="129"/>
      <c r="UMP216" s="129"/>
      <c r="UMQ216" s="129"/>
      <c r="UMR216" s="129"/>
      <c r="UMS216" s="129"/>
      <c r="UMT216" s="129"/>
      <c r="UMU216" s="129"/>
      <c r="UMV216" s="129"/>
      <c r="UMW216" s="129"/>
      <c r="UMX216" s="129"/>
      <c r="UMY216" s="129"/>
      <c r="UMZ216" s="129"/>
      <c r="UNA216" s="129"/>
      <c r="UNB216" s="129"/>
      <c r="UNC216" s="129"/>
      <c r="UND216" s="129"/>
      <c r="UNE216" s="129"/>
      <c r="UNF216" s="129"/>
      <c r="UNG216" s="129"/>
      <c r="UNH216" s="129"/>
      <c r="UNI216" s="129"/>
      <c r="UNJ216" s="129"/>
      <c r="UNK216" s="129"/>
      <c r="UNL216" s="129"/>
      <c r="UNM216" s="129"/>
      <c r="UNN216" s="129"/>
      <c r="UNO216" s="129"/>
      <c r="UNP216" s="129"/>
      <c r="UNQ216" s="129"/>
      <c r="UNR216" s="129"/>
      <c r="UNS216" s="129"/>
      <c r="UNT216" s="129"/>
      <c r="UNU216" s="129"/>
      <c r="UNV216" s="129"/>
      <c r="UNW216" s="129"/>
      <c r="UNX216" s="129"/>
      <c r="UNY216" s="129"/>
      <c r="UNZ216" s="129"/>
      <c r="UOA216" s="129"/>
      <c r="UOB216" s="129"/>
      <c r="UOC216" s="129"/>
      <c r="UOD216" s="129"/>
      <c r="UOE216" s="129"/>
      <c r="UOF216" s="129"/>
      <c r="UOG216" s="129"/>
      <c r="UOH216" s="129"/>
      <c r="UOI216" s="129"/>
      <c r="UOJ216" s="129"/>
      <c r="UOK216" s="129"/>
      <c r="UOL216" s="129"/>
      <c r="UOM216" s="129"/>
      <c r="UON216" s="129"/>
      <c r="UOO216" s="129"/>
      <c r="UOP216" s="129"/>
      <c r="UOQ216" s="129"/>
      <c r="UOR216" s="129"/>
      <c r="UOS216" s="129"/>
      <c r="UOT216" s="129"/>
      <c r="UOU216" s="129"/>
      <c r="UOV216" s="129"/>
      <c r="UOW216" s="129"/>
      <c r="UOX216" s="129"/>
      <c r="UOY216" s="129"/>
      <c r="UOZ216" s="129"/>
      <c r="UPA216" s="129"/>
      <c r="UPB216" s="129"/>
      <c r="UPC216" s="129"/>
      <c r="UPD216" s="129"/>
      <c r="UPE216" s="129"/>
      <c r="UPF216" s="129"/>
      <c r="UPG216" s="129"/>
      <c r="UPH216" s="129"/>
      <c r="UPI216" s="129"/>
      <c r="UPJ216" s="129"/>
      <c r="UPK216" s="129"/>
      <c r="UPL216" s="129"/>
      <c r="UPM216" s="129"/>
      <c r="UPN216" s="129"/>
      <c r="UPO216" s="129"/>
      <c r="UPP216" s="129"/>
      <c r="UPQ216" s="129"/>
      <c r="UPR216" s="129"/>
      <c r="UPS216" s="129"/>
      <c r="UPT216" s="129"/>
      <c r="UPU216" s="129"/>
      <c r="UPV216" s="129"/>
      <c r="UPW216" s="129"/>
      <c r="UPX216" s="129"/>
      <c r="UPY216" s="129"/>
      <c r="UPZ216" s="129"/>
      <c r="UQA216" s="129"/>
      <c r="UQB216" s="129"/>
      <c r="UQC216" s="129"/>
      <c r="UQD216" s="129"/>
      <c r="UQE216" s="129"/>
      <c r="UQF216" s="129"/>
      <c r="UQG216" s="129"/>
      <c r="UQH216" s="129"/>
      <c r="UQI216" s="129"/>
      <c r="UQJ216" s="129"/>
      <c r="UQK216" s="129"/>
      <c r="UQL216" s="129"/>
      <c r="UQM216" s="129"/>
      <c r="UQN216" s="129"/>
      <c r="UQO216" s="129"/>
      <c r="UQP216" s="129"/>
      <c r="UQQ216" s="129"/>
      <c r="UQR216" s="129"/>
      <c r="UQS216" s="129"/>
      <c r="UQT216" s="129"/>
      <c r="UQU216" s="129"/>
      <c r="UQV216" s="129"/>
      <c r="UQW216" s="129"/>
      <c r="UQX216" s="129"/>
      <c r="UQY216" s="129"/>
      <c r="UQZ216" s="129"/>
      <c r="URA216" s="129"/>
      <c r="URB216" s="129"/>
      <c r="URC216" s="129"/>
      <c r="URD216" s="129"/>
      <c r="URE216" s="129"/>
      <c r="URF216" s="129"/>
      <c r="URG216" s="129"/>
      <c r="URH216" s="129"/>
      <c r="URI216" s="129"/>
      <c r="URJ216" s="129"/>
      <c r="URK216" s="129"/>
      <c r="URL216" s="129"/>
      <c r="URM216" s="129"/>
      <c r="URN216" s="129"/>
      <c r="URO216" s="129"/>
      <c r="URP216" s="129"/>
      <c r="URQ216" s="129"/>
      <c r="URR216" s="129"/>
      <c r="URS216" s="129"/>
      <c r="URT216" s="129"/>
      <c r="URU216" s="129"/>
      <c r="URV216" s="129"/>
      <c r="URW216" s="129"/>
      <c r="URX216" s="129"/>
      <c r="URY216" s="129"/>
      <c r="URZ216" s="129"/>
      <c r="USA216" s="129"/>
      <c r="USB216" s="129"/>
      <c r="USC216" s="129"/>
      <c r="USD216" s="129"/>
      <c r="USE216" s="129"/>
      <c r="USF216" s="129"/>
      <c r="USG216" s="129"/>
      <c r="USH216" s="129"/>
      <c r="USI216" s="129"/>
      <c r="USJ216" s="129"/>
      <c r="USK216" s="129"/>
      <c r="USL216" s="129"/>
      <c r="USM216" s="129"/>
      <c r="USN216" s="129"/>
      <c r="USO216" s="129"/>
      <c r="USP216" s="129"/>
      <c r="USQ216" s="129"/>
      <c r="USR216" s="129"/>
      <c r="USS216" s="129"/>
      <c r="UST216" s="129"/>
      <c r="USU216" s="129"/>
      <c r="USV216" s="129"/>
      <c r="USW216" s="129"/>
      <c r="USX216" s="129"/>
      <c r="USY216" s="129"/>
      <c r="USZ216" s="129"/>
      <c r="UTA216" s="129"/>
      <c r="UTB216" s="129"/>
      <c r="UTC216" s="129"/>
      <c r="UTD216" s="129"/>
      <c r="UTE216" s="129"/>
      <c r="UTF216" s="129"/>
      <c r="UTG216" s="129"/>
      <c r="UTH216" s="129"/>
      <c r="UTI216" s="129"/>
      <c r="UTJ216" s="129"/>
      <c r="UTK216" s="129"/>
      <c r="UTL216" s="129"/>
      <c r="UTM216" s="129"/>
      <c r="UTN216" s="129"/>
      <c r="UTO216" s="129"/>
      <c r="UTP216" s="129"/>
      <c r="UTQ216" s="129"/>
      <c r="UTR216" s="129"/>
      <c r="UTS216" s="129"/>
      <c r="UTT216" s="129"/>
      <c r="UTU216" s="129"/>
      <c r="UTV216" s="129"/>
      <c r="UTW216" s="129"/>
      <c r="UTX216" s="129"/>
      <c r="UTY216" s="129"/>
      <c r="UTZ216" s="129"/>
      <c r="UUA216" s="129"/>
      <c r="UUB216" s="129"/>
      <c r="UUC216" s="129"/>
      <c r="UUD216" s="129"/>
      <c r="UUE216" s="129"/>
      <c r="UUF216" s="129"/>
      <c r="UUG216" s="129"/>
      <c r="UUH216" s="129"/>
      <c r="UUI216" s="129"/>
      <c r="UUJ216" s="129"/>
      <c r="UUK216" s="129"/>
      <c r="UUL216" s="129"/>
      <c r="UUM216" s="129"/>
      <c r="UUN216" s="129"/>
      <c r="UUO216" s="129"/>
      <c r="UUP216" s="129"/>
      <c r="UUQ216" s="129"/>
      <c r="UUR216" s="129"/>
      <c r="UUS216" s="129"/>
      <c r="UUT216" s="129"/>
      <c r="UUU216" s="129"/>
      <c r="UUV216" s="129"/>
      <c r="UUW216" s="129"/>
      <c r="UUX216" s="129"/>
      <c r="UUY216" s="129"/>
      <c r="UUZ216" s="129"/>
      <c r="UVA216" s="129"/>
      <c r="UVB216" s="129"/>
      <c r="UVC216" s="129"/>
      <c r="UVD216" s="129"/>
      <c r="UVE216" s="129"/>
      <c r="UVF216" s="129"/>
      <c r="UVG216" s="129"/>
      <c r="UVH216" s="129"/>
      <c r="UVI216" s="129"/>
      <c r="UVJ216" s="129"/>
      <c r="UVK216" s="129"/>
      <c r="UVL216" s="129"/>
      <c r="UVM216" s="129"/>
      <c r="UVN216" s="129"/>
      <c r="UVO216" s="129"/>
      <c r="UVP216" s="129"/>
      <c r="UVQ216" s="129"/>
      <c r="UVR216" s="129"/>
      <c r="UVS216" s="129"/>
      <c r="UVT216" s="129"/>
      <c r="UVU216" s="129"/>
      <c r="UVV216" s="129"/>
      <c r="UVW216" s="129"/>
      <c r="UVX216" s="129"/>
      <c r="UVY216" s="129"/>
      <c r="UVZ216" s="129"/>
      <c r="UWA216" s="129"/>
      <c r="UWB216" s="129"/>
      <c r="UWC216" s="129"/>
      <c r="UWD216" s="129"/>
      <c r="UWE216" s="129"/>
      <c r="UWF216" s="129"/>
      <c r="UWG216" s="129"/>
      <c r="UWH216" s="129"/>
      <c r="UWI216" s="129"/>
      <c r="UWJ216" s="129"/>
      <c r="UWK216" s="129"/>
      <c r="UWL216" s="129"/>
      <c r="UWM216" s="129"/>
      <c r="UWN216" s="129"/>
      <c r="UWO216" s="129"/>
      <c r="UWP216" s="129"/>
      <c r="UWQ216" s="129"/>
      <c r="UWR216" s="129"/>
      <c r="UWS216" s="129"/>
      <c r="UWT216" s="129"/>
      <c r="UWU216" s="129"/>
      <c r="UWV216" s="129"/>
      <c r="UWW216" s="129"/>
      <c r="UWX216" s="129"/>
      <c r="UWY216" s="129"/>
      <c r="UWZ216" s="129"/>
      <c r="UXA216" s="129"/>
      <c r="UXB216" s="129"/>
      <c r="UXC216" s="129"/>
      <c r="UXD216" s="129"/>
      <c r="UXE216" s="129"/>
      <c r="UXF216" s="129"/>
      <c r="UXG216" s="129"/>
      <c r="UXH216" s="129"/>
      <c r="UXI216" s="129"/>
      <c r="UXJ216" s="129"/>
      <c r="UXK216" s="129"/>
      <c r="UXL216" s="129"/>
      <c r="UXM216" s="129"/>
      <c r="UXN216" s="129"/>
      <c r="UXO216" s="129"/>
      <c r="UXP216" s="129"/>
      <c r="UXQ216" s="129"/>
      <c r="UXR216" s="129"/>
      <c r="UXS216" s="129"/>
      <c r="UXT216" s="129"/>
      <c r="UXU216" s="129"/>
      <c r="UXV216" s="129"/>
      <c r="UXW216" s="129"/>
      <c r="UXX216" s="129"/>
      <c r="UXY216" s="129"/>
      <c r="UXZ216" s="129"/>
      <c r="UYA216" s="129"/>
      <c r="UYB216" s="129"/>
      <c r="UYC216" s="129"/>
      <c r="UYD216" s="129"/>
      <c r="UYE216" s="129"/>
      <c r="UYF216" s="129"/>
      <c r="UYG216" s="129"/>
      <c r="UYH216" s="129"/>
      <c r="UYI216" s="129"/>
      <c r="UYJ216" s="129"/>
      <c r="UYK216" s="129"/>
      <c r="UYL216" s="129"/>
      <c r="UYM216" s="129"/>
      <c r="UYN216" s="129"/>
      <c r="UYO216" s="129"/>
      <c r="UYP216" s="129"/>
      <c r="UYQ216" s="129"/>
      <c r="UYR216" s="129"/>
      <c r="UYS216" s="129"/>
      <c r="UYT216" s="129"/>
      <c r="UYU216" s="129"/>
      <c r="UYV216" s="129"/>
      <c r="UYW216" s="129"/>
      <c r="UYX216" s="129"/>
      <c r="UYY216" s="129"/>
      <c r="UYZ216" s="129"/>
      <c r="UZA216" s="129"/>
      <c r="UZB216" s="129"/>
      <c r="UZC216" s="129"/>
      <c r="UZD216" s="129"/>
      <c r="UZE216" s="129"/>
      <c r="UZF216" s="129"/>
      <c r="UZG216" s="129"/>
      <c r="UZH216" s="129"/>
      <c r="UZI216" s="129"/>
      <c r="UZJ216" s="129"/>
      <c r="UZK216" s="129"/>
      <c r="UZL216" s="129"/>
      <c r="UZM216" s="129"/>
      <c r="UZN216" s="129"/>
      <c r="UZO216" s="129"/>
      <c r="UZP216" s="129"/>
      <c r="UZQ216" s="129"/>
      <c r="UZR216" s="129"/>
      <c r="UZS216" s="129"/>
      <c r="UZT216" s="129"/>
      <c r="UZU216" s="129"/>
      <c r="UZV216" s="129"/>
      <c r="UZW216" s="129"/>
      <c r="UZX216" s="129"/>
      <c r="UZY216" s="129"/>
      <c r="UZZ216" s="129"/>
      <c r="VAA216" s="129"/>
      <c r="VAB216" s="129"/>
      <c r="VAC216" s="129"/>
      <c r="VAD216" s="129"/>
      <c r="VAE216" s="129"/>
      <c r="VAF216" s="129"/>
      <c r="VAG216" s="129"/>
      <c r="VAH216" s="129"/>
      <c r="VAI216" s="129"/>
      <c r="VAJ216" s="129"/>
      <c r="VAK216" s="129"/>
      <c r="VAL216" s="129"/>
      <c r="VAM216" s="129"/>
      <c r="VAN216" s="129"/>
      <c r="VAO216" s="129"/>
      <c r="VAP216" s="129"/>
      <c r="VAQ216" s="129"/>
      <c r="VAR216" s="129"/>
      <c r="VAS216" s="129"/>
      <c r="VAT216" s="129"/>
      <c r="VAU216" s="129"/>
      <c r="VAV216" s="129"/>
      <c r="VAW216" s="129"/>
      <c r="VAX216" s="129"/>
      <c r="VAY216" s="129"/>
      <c r="VAZ216" s="129"/>
      <c r="VBA216" s="129"/>
      <c r="VBB216" s="129"/>
      <c r="VBC216" s="129"/>
      <c r="VBD216" s="129"/>
      <c r="VBE216" s="129"/>
      <c r="VBF216" s="129"/>
      <c r="VBG216" s="129"/>
      <c r="VBH216" s="129"/>
      <c r="VBI216" s="129"/>
      <c r="VBJ216" s="129"/>
      <c r="VBK216" s="129"/>
      <c r="VBL216" s="129"/>
      <c r="VBM216" s="129"/>
      <c r="VBN216" s="129"/>
      <c r="VBO216" s="129"/>
      <c r="VBP216" s="129"/>
      <c r="VBQ216" s="129"/>
      <c r="VBR216" s="129"/>
      <c r="VBS216" s="129"/>
      <c r="VBT216" s="129"/>
      <c r="VBU216" s="129"/>
      <c r="VBV216" s="129"/>
      <c r="VBW216" s="129"/>
      <c r="VBX216" s="129"/>
      <c r="VBY216" s="129"/>
      <c r="VBZ216" s="129"/>
      <c r="VCA216" s="129"/>
      <c r="VCB216" s="129"/>
      <c r="VCC216" s="129"/>
      <c r="VCD216" s="129"/>
      <c r="VCE216" s="129"/>
      <c r="VCF216" s="129"/>
      <c r="VCG216" s="129"/>
      <c r="VCH216" s="129"/>
      <c r="VCI216" s="129"/>
      <c r="VCJ216" s="129"/>
      <c r="VCK216" s="129"/>
      <c r="VCL216" s="129"/>
      <c r="VCM216" s="129"/>
      <c r="VCN216" s="129"/>
      <c r="VCO216" s="129"/>
      <c r="VCP216" s="129"/>
      <c r="VCQ216" s="129"/>
      <c r="VCR216" s="129"/>
      <c r="VCS216" s="129"/>
      <c r="VCT216" s="129"/>
      <c r="VCU216" s="129"/>
      <c r="VCV216" s="129"/>
      <c r="VCW216" s="129"/>
      <c r="VCX216" s="129"/>
      <c r="VCY216" s="129"/>
      <c r="VCZ216" s="129"/>
      <c r="VDA216" s="129"/>
      <c r="VDB216" s="129"/>
      <c r="VDC216" s="129"/>
      <c r="VDD216" s="129"/>
      <c r="VDE216" s="129"/>
      <c r="VDF216" s="129"/>
      <c r="VDG216" s="129"/>
      <c r="VDH216" s="129"/>
      <c r="VDI216" s="129"/>
      <c r="VDJ216" s="129"/>
      <c r="VDK216" s="129"/>
      <c r="VDL216" s="129"/>
      <c r="VDM216" s="129"/>
      <c r="VDN216" s="129"/>
      <c r="VDO216" s="129"/>
      <c r="VDP216" s="129"/>
      <c r="VDQ216" s="129"/>
      <c r="VDR216" s="129"/>
      <c r="VDS216" s="129"/>
      <c r="VDT216" s="129"/>
      <c r="VDU216" s="129"/>
      <c r="VDV216" s="129"/>
      <c r="VDW216" s="129"/>
      <c r="VDX216" s="129"/>
      <c r="VDY216" s="129"/>
      <c r="VDZ216" s="129"/>
      <c r="VEA216" s="129"/>
      <c r="VEB216" s="129"/>
      <c r="VEC216" s="129"/>
      <c r="VED216" s="129"/>
      <c r="VEE216" s="129"/>
      <c r="VEF216" s="129"/>
      <c r="VEG216" s="129"/>
      <c r="VEH216" s="129"/>
      <c r="VEI216" s="129"/>
      <c r="VEJ216" s="129"/>
      <c r="VEK216" s="129"/>
      <c r="VEL216" s="129"/>
      <c r="VEM216" s="129"/>
      <c r="VEN216" s="129"/>
      <c r="VEO216" s="129"/>
      <c r="VEP216" s="129"/>
      <c r="VEQ216" s="129"/>
      <c r="VER216" s="129"/>
      <c r="VES216" s="129"/>
      <c r="VET216" s="129"/>
      <c r="VEU216" s="129"/>
      <c r="VEV216" s="129"/>
      <c r="VEW216" s="129"/>
      <c r="VEX216" s="129"/>
      <c r="VEY216" s="129"/>
      <c r="VEZ216" s="129"/>
      <c r="VFA216" s="129"/>
      <c r="VFB216" s="129"/>
      <c r="VFC216" s="129"/>
      <c r="VFD216" s="129"/>
      <c r="VFE216" s="129"/>
      <c r="VFF216" s="129"/>
      <c r="VFG216" s="129"/>
      <c r="VFH216" s="129"/>
      <c r="VFI216" s="129"/>
      <c r="VFJ216" s="129"/>
      <c r="VFK216" s="129"/>
      <c r="VFL216" s="129"/>
      <c r="VFM216" s="129"/>
      <c r="VFN216" s="129"/>
      <c r="VFO216" s="129"/>
      <c r="VFP216" s="129"/>
      <c r="VFQ216" s="129"/>
      <c r="VFR216" s="129"/>
      <c r="VFS216" s="129"/>
      <c r="VFT216" s="129"/>
      <c r="VFU216" s="129"/>
      <c r="VFV216" s="129"/>
      <c r="VFW216" s="129"/>
      <c r="VFX216" s="129"/>
      <c r="VFY216" s="129"/>
      <c r="VFZ216" s="129"/>
      <c r="VGA216" s="129"/>
      <c r="VGB216" s="129"/>
      <c r="VGC216" s="129"/>
      <c r="VGD216" s="129"/>
      <c r="VGE216" s="129"/>
      <c r="VGF216" s="129"/>
      <c r="VGG216" s="129"/>
      <c r="VGH216" s="129"/>
      <c r="VGI216" s="129"/>
      <c r="VGJ216" s="129"/>
      <c r="VGK216" s="129"/>
      <c r="VGL216" s="129"/>
      <c r="VGM216" s="129"/>
      <c r="VGN216" s="129"/>
      <c r="VGO216" s="129"/>
      <c r="VGP216" s="129"/>
      <c r="VGQ216" s="129"/>
      <c r="VGR216" s="129"/>
      <c r="VGS216" s="129"/>
      <c r="VGT216" s="129"/>
      <c r="VGU216" s="129"/>
      <c r="VGV216" s="129"/>
      <c r="VGW216" s="129"/>
      <c r="VGX216" s="129"/>
      <c r="VGY216" s="129"/>
      <c r="VGZ216" s="129"/>
      <c r="VHA216" s="129"/>
      <c r="VHB216" s="129"/>
      <c r="VHC216" s="129"/>
      <c r="VHD216" s="129"/>
      <c r="VHE216" s="129"/>
      <c r="VHF216" s="129"/>
      <c r="VHG216" s="129"/>
      <c r="VHH216" s="129"/>
      <c r="VHI216" s="129"/>
      <c r="VHJ216" s="129"/>
      <c r="VHK216" s="129"/>
      <c r="VHL216" s="129"/>
      <c r="VHM216" s="129"/>
      <c r="VHN216" s="129"/>
      <c r="VHO216" s="129"/>
      <c r="VHP216" s="129"/>
      <c r="VHQ216" s="129"/>
      <c r="VHR216" s="129"/>
      <c r="VHS216" s="129"/>
      <c r="VHT216" s="129"/>
      <c r="VHU216" s="129"/>
      <c r="VHV216" s="129"/>
      <c r="VHW216" s="129"/>
      <c r="VHX216" s="129"/>
      <c r="VHY216" s="129"/>
      <c r="VHZ216" s="129"/>
      <c r="VIA216" s="129"/>
      <c r="VIB216" s="129"/>
      <c r="VIC216" s="129"/>
      <c r="VID216" s="129"/>
      <c r="VIE216" s="129"/>
      <c r="VIF216" s="129"/>
      <c r="VIG216" s="129"/>
      <c r="VIH216" s="129"/>
      <c r="VII216" s="129"/>
      <c r="VIJ216" s="129"/>
      <c r="VIK216" s="129"/>
      <c r="VIL216" s="129"/>
      <c r="VIM216" s="129"/>
      <c r="VIN216" s="129"/>
      <c r="VIO216" s="129"/>
      <c r="VIP216" s="129"/>
      <c r="VIQ216" s="129"/>
      <c r="VIR216" s="129"/>
      <c r="VIS216" s="129"/>
      <c r="VIT216" s="129"/>
      <c r="VIU216" s="129"/>
      <c r="VIV216" s="129"/>
      <c r="VIW216" s="129"/>
      <c r="VIX216" s="129"/>
      <c r="VIY216" s="129"/>
      <c r="VIZ216" s="129"/>
      <c r="VJA216" s="129"/>
      <c r="VJB216" s="129"/>
      <c r="VJC216" s="129"/>
      <c r="VJD216" s="129"/>
      <c r="VJE216" s="129"/>
      <c r="VJF216" s="129"/>
      <c r="VJG216" s="129"/>
      <c r="VJH216" s="129"/>
      <c r="VJI216" s="129"/>
      <c r="VJJ216" s="129"/>
      <c r="VJK216" s="129"/>
      <c r="VJL216" s="129"/>
      <c r="VJM216" s="129"/>
      <c r="VJN216" s="129"/>
      <c r="VJO216" s="129"/>
      <c r="VJP216" s="129"/>
      <c r="VJQ216" s="129"/>
      <c r="VJR216" s="129"/>
      <c r="VJS216" s="129"/>
      <c r="VJT216" s="129"/>
      <c r="VJU216" s="129"/>
      <c r="VJV216" s="129"/>
      <c r="VJW216" s="129"/>
      <c r="VJX216" s="129"/>
      <c r="VJY216" s="129"/>
      <c r="VJZ216" s="129"/>
      <c r="VKA216" s="129"/>
      <c r="VKB216" s="129"/>
      <c r="VKC216" s="129"/>
      <c r="VKD216" s="129"/>
      <c r="VKE216" s="129"/>
      <c r="VKF216" s="129"/>
      <c r="VKG216" s="129"/>
      <c r="VKH216" s="129"/>
      <c r="VKI216" s="129"/>
      <c r="VKJ216" s="129"/>
      <c r="VKK216" s="129"/>
      <c r="VKL216" s="129"/>
      <c r="VKM216" s="129"/>
      <c r="VKN216" s="129"/>
      <c r="VKO216" s="129"/>
      <c r="VKP216" s="129"/>
      <c r="VKQ216" s="129"/>
      <c r="VKR216" s="129"/>
      <c r="VKS216" s="129"/>
      <c r="VKT216" s="129"/>
      <c r="VKU216" s="129"/>
      <c r="VKV216" s="129"/>
      <c r="VKW216" s="129"/>
      <c r="VKX216" s="129"/>
      <c r="VKY216" s="129"/>
      <c r="VKZ216" s="129"/>
      <c r="VLA216" s="129"/>
      <c r="VLB216" s="129"/>
      <c r="VLC216" s="129"/>
      <c r="VLD216" s="129"/>
      <c r="VLE216" s="129"/>
      <c r="VLF216" s="129"/>
      <c r="VLG216" s="129"/>
      <c r="VLH216" s="129"/>
      <c r="VLI216" s="129"/>
      <c r="VLJ216" s="129"/>
      <c r="VLK216" s="129"/>
      <c r="VLL216" s="129"/>
      <c r="VLM216" s="129"/>
      <c r="VLN216" s="129"/>
      <c r="VLO216" s="129"/>
      <c r="VLP216" s="129"/>
      <c r="VLQ216" s="129"/>
      <c r="VLR216" s="129"/>
      <c r="VLS216" s="129"/>
      <c r="VLT216" s="129"/>
      <c r="VLU216" s="129"/>
      <c r="VLV216" s="129"/>
      <c r="VLW216" s="129"/>
      <c r="VLX216" s="129"/>
      <c r="VLY216" s="129"/>
      <c r="VLZ216" s="129"/>
      <c r="VMA216" s="129"/>
      <c r="VMB216" s="129"/>
      <c r="VMC216" s="129"/>
      <c r="VMD216" s="129"/>
      <c r="VME216" s="129"/>
      <c r="VMF216" s="129"/>
      <c r="VMG216" s="129"/>
      <c r="VMH216" s="129"/>
      <c r="VMI216" s="129"/>
      <c r="VMJ216" s="129"/>
      <c r="VMK216" s="129"/>
      <c r="VML216" s="129"/>
      <c r="VMM216" s="129"/>
      <c r="VMN216" s="129"/>
      <c r="VMO216" s="129"/>
      <c r="VMP216" s="129"/>
      <c r="VMQ216" s="129"/>
      <c r="VMR216" s="129"/>
      <c r="VMS216" s="129"/>
      <c r="VMT216" s="129"/>
      <c r="VMU216" s="129"/>
      <c r="VMV216" s="129"/>
      <c r="VMW216" s="129"/>
      <c r="VMX216" s="129"/>
      <c r="VMY216" s="129"/>
      <c r="VMZ216" s="129"/>
      <c r="VNA216" s="129"/>
      <c r="VNB216" s="129"/>
      <c r="VNC216" s="129"/>
      <c r="VND216" s="129"/>
      <c r="VNE216" s="129"/>
      <c r="VNF216" s="129"/>
      <c r="VNG216" s="129"/>
      <c r="VNH216" s="129"/>
      <c r="VNI216" s="129"/>
      <c r="VNJ216" s="129"/>
      <c r="VNK216" s="129"/>
      <c r="VNL216" s="129"/>
      <c r="VNM216" s="129"/>
      <c r="VNN216" s="129"/>
      <c r="VNO216" s="129"/>
      <c r="VNP216" s="129"/>
      <c r="VNQ216" s="129"/>
      <c r="VNR216" s="129"/>
      <c r="VNS216" s="129"/>
      <c r="VNT216" s="129"/>
      <c r="VNU216" s="129"/>
      <c r="VNV216" s="129"/>
      <c r="VNW216" s="129"/>
      <c r="VNX216" s="129"/>
      <c r="VNY216" s="129"/>
      <c r="VNZ216" s="129"/>
      <c r="VOA216" s="129"/>
      <c r="VOB216" s="129"/>
      <c r="VOC216" s="129"/>
      <c r="VOD216" s="129"/>
      <c r="VOE216" s="129"/>
      <c r="VOF216" s="129"/>
      <c r="VOG216" s="129"/>
      <c r="VOH216" s="129"/>
      <c r="VOI216" s="129"/>
      <c r="VOJ216" s="129"/>
      <c r="VOK216" s="129"/>
      <c r="VOL216" s="129"/>
      <c r="VOM216" s="129"/>
      <c r="VON216" s="129"/>
      <c r="VOO216" s="129"/>
      <c r="VOP216" s="129"/>
      <c r="VOQ216" s="129"/>
      <c r="VOR216" s="129"/>
      <c r="VOS216" s="129"/>
      <c r="VOT216" s="129"/>
      <c r="VOU216" s="129"/>
      <c r="VOV216" s="129"/>
      <c r="VOW216" s="129"/>
      <c r="VOX216" s="129"/>
      <c r="VOY216" s="129"/>
      <c r="VOZ216" s="129"/>
      <c r="VPA216" s="129"/>
      <c r="VPB216" s="129"/>
      <c r="VPC216" s="129"/>
      <c r="VPD216" s="129"/>
      <c r="VPE216" s="129"/>
      <c r="VPF216" s="129"/>
      <c r="VPG216" s="129"/>
      <c r="VPH216" s="129"/>
      <c r="VPI216" s="129"/>
      <c r="VPJ216" s="129"/>
      <c r="VPK216" s="129"/>
      <c r="VPL216" s="129"/>
      <c r="VPM216" s="129"/>
      <c r="VPN216" s="129"/>
      <c r="VPO216" s="129"/>
      <c r="VPP216" s="129"/>
      <c r="VPQ216" s="129"/>
      <c r="VPR216" s="129"/>
      <c r="VPS216" s="129"/>
      <c r="VPT216" s="129"/>
      <c r="VPU216" s="129"/>
      <c r="VPV216" s="129"/>
      <c r="VPW216" s="129"/>
      <c r="VPX216" s="129"/>
      <c r="VPY216" s="129"/>
      <c r="VPZ216" s="129"/>
      <c r="VQA216" s="129"/>
      <c r="VQB216" s="129"/>
      <c r="VQC216" s="129"/>
      <c r="VQD216" s="129"/>
      <c r="VQE216" s="129"/>
      <c r="VQF216" s="129"/>
      <c r="VQG216" s="129"/>
      <c r="VQH216" s="129"/>
      <c r="VQI216" s="129"/>
      <c r="VQJ216" s="129"/>
      <c r="VQK216" s="129"/>
      <c r="VQL216" s="129"/>
      <c r="VQM216" s="129"/>
      <c r="VQN216" s="129"/>
      <c r="VQO216" s="129"/>
      <c r="VQP216" s="129"/>
      <c r="VQQ216" s="129"/>
      <c r="VQR216" s="129"/>
      <c r="VQS216" s="129"/>
      <c r="VQT216" s="129"/>
      <c r="VQU216" s="129"/>
      <c r="VQV216" s="129"/>
      <c r="VQW216" s="129"/>
      <c r="VQX216" s="129"/>
      <c r="VQY216" s="129"/>
      <c r="VQZ216" s="129"/>
      <c r="VRA216" s="129"/>
      <c r="VRB216" s="129"/>
      <c r="VRC216" s="129"/>
      <c r="VRD216" s="129"/>
      <c r="VRE216" s="129"/>
      <c r="VRF216" s="129"/>
      <c r="VRG216" s="129"/>
      <c r="VRH216" s="129"/>
      <c r="VRI216" s="129"/>
      <c r="VRJ216" s="129"/>
      <c r="VRK216" s="129"/>
      <c r="VRL216" s="129"/>
      <c r="VRM216" s="129"/>
      <c r="VRN216" s="129"/>
      <c r="VRO216" s="129"/>
      <c r="VRP216" s="129"/>
      <c r="VRQ216" s="129"/>
      <c r="VRR216" s="129"/>
      <c r="VRS216" s="129"/>
      <c r="VRT216" s="129"/>
      <c r="VRU216" s="129"/>
      <c r="VRV216" s="129"/>
      <c r="VRW216" s="129"/>
      <c r="VRX216" s="129"/>
      <c r="VRY216" s="129"/>
      <c r="VRZ216" s="129"/>
      <c r="VSA216" s="129"/>
      <c r="VSB216" s="129"/>
      <c r="VSC216" s="129"/>
      <c r="VSD216" s="129"/>
      <c r="VSE216" s="129"/>
      <c r="VSF216" s="129"/>
      <c r="VSG216" s="129"/>
      <c r="VSH216" s="129"/>
      <c r="VSI216" s="129"/>
      <c r="VSJ216" s="129"/>
      <c r="VSK216" s="129"/>
      <c r="VSL216" s="129"/>
      <c r="VSM216" s="129"/>
      <c r="VSN216" s="129"/>
      <c r="VSO216" s="129"/>
      <c r="VSP216" s="129"/>
      <c r="VSQ216" s="129"/>
      <c r="VSR216" s="129"/>
      <c r="VSS216" s="129"/>
      <c r="VST216" s="129"/>
      <c r="VSU216" s="129"/>
      <c r="VSV216" s="129"/>
      <c r="VSW216" s="129"/>
      <c r="VSX216" s="129"/>
      <c r="VSY216" s="129"/>
      <c r="VSZ216" s="129"/>
      <c r="VTA216" s="129"/>
      <c r="VTB216" s="129"/>
      <c r="VTC216" s="129"/>
      <c r="VTD216" s="129"/>
      <c r="VTE216" s="129"/>
      <c r="VTF216" s="129"/>
      <c r="VTG216" s="129"/>
      <c r="VTH216" s="129"/>
      <c r="VTI216" s="129"/>
      <c r="VTJ216" s="129"/>
      <c r="VTK216" s="129"/>
      <c r="VTL216" s="129"/>
      <c r="VTM216" s="129"/>
      <c r="VTN216" s="129"/>
      <c r="VTO216" s="129"/>
      <c r="VTP216" s="129"/>
      <c r="VTQ216" s="129"/>
      <c r="VTR216" s="129"/>
      <c r="VTS216" s="129"/>
      <c r="VTT216" s="129"/>
      <c r="VTU216" s="129"/>
      <c r="VTV216" s="129"/>
      <c r="VTW216" s="129"/>
      <c r="VTX216" s="129"/>
      <c r="VTY216" s="129"/>
      <c r="VTZ216" s="129"/>
      <c r="VUA216" s="129"/>
      <c r="VUB216" s="129"/>
      <c r="VUC216" s="129"/>
      <c r="VUD216" s="129"/>
      <c r="VUE216" s="129"/>
      <c r="VUF216" s="129"/>
      <c r="VUG216" s="129"/>
      <c r="VUH216" s="129"/>
      <c r="VUI216" s="129"/>
      <c r="VUJ216" s="129"/>
      <c r="VUK216" s="129"/>
      <c r="VUL216" s="129"/>
      <c r="VUM216" s="129"/>
      <c r="VUN216" s="129"/>
      <c r="VUO216" s="129"/>
      <c r="VUP216" s="129"/>
      <c r="VUQ216" s="129"/>
      <c r="VUR216" s="129"/>
      <c r="VUS216" s="129"/>
      <c r="VUT216" s="129"/>
      <c r="VUU216" s="129"/>
      <c r="VUV216" s="129"/>
      <c r="VUW216" s="129"/>
      <c r="VUX216" s="129"/>
      <c r="VUY216" s="129"/>
      <c r="VUZ216" s="129"/>
      <c r="VVA216" s="129"/>
      <c r="VVB216" s="129"/>
      <c r="VVC216" s="129"/>
      <c r="VVD216" s="129"/>
      <c r="VVE216" s="129"/>
      <c r="VVF216" s="129"/>
      <c r="VVG216" s="129"/>
      <c r="VVH216" s="129"/>
      <c r="VVI216" s="129"/>
      <c r="VVJ216" s="129"/>
      <c r="VVK216" s="129"/>
      <c r="VVL216" s="129"/>
      <c r="VVM216" s="129"/>
      <c r="VVN216" s="129"/>
      <c r="VVO216" s="129"/>
      <c r="VVP216" s="129"/>
      <c r="VVQ216" s="129"/>
      <c r="VVR216" s="129"/>
      <c r="VVS216" s="129"/>
      <c r="VVT216" s="129"/>
      <c r="VVU216" s="129"/>
      <c r="VVV216" s="129"/>
      <c r="VVW216" s="129"/>
      <c r="VVX216" s="129"/>
      <c r="VVY216" s="129"/>
      <c r="VVZ216" s="129"/>
      <c r="VWA216" s="129"/>
      <c r="VWB216" s="129"/>
      <c r="VWC216" s="129"/>
      <c r="VWD216" s="129"/>
      <c r="VWE216" s="129"/>
      <c r="VWF216" s="129"/>
      <c r="VWG216" s="129"/>
      <c r="VWH216" s="129"/>
      <c r="VWI216" s="129"/>
      <c r="VWJ216" s="129"/>
      <c r="VWK216" s="129"/>
      <c r="VWL216" s="129"/>
      <c r="VWM216" s="129"/>
      <c r="VWN216" s="129"/>
      <c r="VWO216" s="129"/>
      <c r="VWP216" s="129"/>
      <c r="VWQ216" s="129"/>
      <c r="VWR216" s="129"/>
      <c r="VWS216" s="129"/>
      <c r="VWT216" s="129"/>
      <c r="VWU216" s="129"/>
      <c r="VWV216" s="129"/>
      <c r="VWW216" s="129"/>
      <c r="VWX216" s="129"/>
      <c r="VWY216" s="129"/>
      <c r="VWZ216" s="129"/>
      <c r="VXA216" s="129"/>
      <c r="VXB216" s="129"/>
      <c r="VXC216" s="129"/>
      <c r="VXD216" s="129"/>
      <c r="VXE216" s="129"/>
      <c r="VXF216" s="129"/>
      <c r="VXG216" s="129"/>
      <c r="VXH216" s="129"/>
      <c r="VXI216" s="129"/>
      <c r="VXJ216" s="129"/>
      <c r="VXK216" s="129"/>
      <c r="VXL216" s="129"/>
      <c r="VXM216" s="129"/>
      <c r="VXN216" s="129"/>
      <c r="VXO216" s="129"/>
      <c r="VXP216" s="129"/>
      <c r="VXQ216" s="129"/>
      <c r="VXR216" s="129"/>
      <c r="VXS216" s="129"/>
      <c r="VXT216" s="129"/>
      <c r="VXU216" s="129"/>
      <c r="VXV216" s="129"/>
      <c r="VXW216" s="129"/>
      <c r="VXX216" s="129"/>
      <c r="VXY216" s="129"/>
      <c r="VXZ216" s="129"/>
      <c r="VYA216" s="129"/>
      <c r="VYB216" s="129"/>
      <c r="VYC216" s="129"/>
      <c r="VYD216" s="129"/>
      <c r="VYE216" s="129"/>
      <c r="VYF216" s="129"/>
      <c r="VYG216" s="129"/>
      <c r="VYH216" s="129"/>
      <c r="VYI216" s="129"/>
      <c r="VYJ216" s="129"/>
      <c r="VYK216" s="129"/>
      <c r="VYL216" s="129"/>
      <c r="VYM216" s="129"/>
      <c r="VYN216" s="129"/>
      <c r="VYO216" s="129"/>
      <c r="VYP216" s="129"/>
      <c r="VYQ216" s="129"/>
      <c r="VYR216" s="129"/>
      <c r="VYS216" s="129"/>
      <c r="VYT216" s="129"/>
      <c r="VYU216" s="129"/>
      <c r="VYV216" s="129"/>
      <c r="VYW216" s="129"/>
      <c r="VYX216" s="129"/>
      <c r="VYY216" s="129"/>
      <c r="VYZ216" s="129"/>
      <c r="VZA216" s="129"/>
      <c r="VZB216" s="129"/>
      <c r="VZC216" s="129"/>
      <c r="VZD216" s="129"/>
      <c r="VZE216" s="129"/>
      <c r="VZF216" s="129"/>
      <c r="VZG216" s="129"/>
      <c r="VZH216" s="129"/>
      <c r="VZI216" s="129"/>
      <c r="VZJ216" s="129"/>
      <c r="VZK216" s="129"/>
      <c r="VZL216" s="129"/>
      <c r="VZM216" s="129"/>
      <c r="VZN216" s="129"/>
      <c r="VZO216" s="129"/>
      <c r="VZP216" s="129"/>
      <c r="VZQ216" s="129"/>
      <c r="VZR216" s="129"/>
      <c r="VZS216" s="129"/>
      <c r="VZT216" s="129"/>
      <c r="VZU216" s="129"/>
      <c r="VZV216" s="129"/>
      <c r="VZW216" s="129"/>
      <c r="VZX216" s="129"/>
      <c r="VZY216" s="129"/>
      <c r="VZZ216" s="129"/>
      <c r="WAA216" s="129"/>
      <c r="WAB216" s="129"/>
      <c r="WAC216" s="129"/>
      <c r="WAD216" s="129"/>
      <c r="WAE216" s="129"/>
      <c r="WAF216" s="129"/>
      <c r="WAG216" s="129"/>
      <c r="WAH216" s="129"/>
      <c r="WAI216" s="129"/>
      <c r="WAJ216" s="129"/>
      <c r="WAK216" s="129"/>
      <c r="WAL216" s="129"/>
      <c r="WAM216" s="129"/>
      <c r="WAN216" s="129"/>
      <c r="WAO216" s="129"/>
      <c r="WAP216" s="129"/>
      <c r="WAQ216" s="129"/>
      <c r="WAR216" s="129"/>
      <c r="WAS216" s="129"/>
      <c r="WAT216" s="129"/>
      <c r="WAU216" s="129"/>
      <c r="WAV216" s="129"/>
      <c r="WAW216" s="129"/>
      <c r="WAX216" s="129"/>
      <c r="WAY216" s="129"/>
      <c r="WAZ216" s="129"/>
      <c r="WBA216" s="129"/>
      <c r="WBB216" s="129"/>
      <c r="WBC216" s="129"/>
      <c r="WBD216" s="129"/>
      <c r="WBE216" s="129"/>
      <c r="WBF216" s="129"/>
      <c r="WBG216" s="129"/>
      <c r="WBH216" s="129"/>
      <c r="WBI216" s="129"/>
      <c r="WBJ216" s="129"/>
      <c r="WBK216" s="129"/>
      <c r="WBL216" s="129"/>
      <c r="WBM216" s="129"/>
      <c r="WBN216" s="129"/>
      <c r="WBO216" s="129"/>
      <c r="WBP216" s="129"/>
      <c r="WBQ216" s="129"/>
      <c r="WBR216" s="129"/>
      <c r="WBS216" s="129"/>
      <c r="WBT216" s="129"/>
      <c r="WBU216" s="129"/>
      <c r="WBV216" s="129"/>
      <c r="WBW216" s="129"/>
      <c r="WBX216" s="129"/>
      <c r="WBY216" s="129"/>
      <c r="WBZ216" s="129"/>
      <c r="WCA216" s="129"/>
      <c r="WCB216" s="129"/>
      <c r="WCC216" s="129"/>
      <c r="WCD216" s="129"/>
      <c r="WCE216" s="129"/>
      <c r="WCF216" s="129"/>
      <c r="WCG216" s="129"/>
      <c r="WCH216" s="129"/>
      <c r="WCI216" s="129"/>
      <c r="WCJ216" s="129"/>
      <c r="WCK216" s="129"/>
      <c r="WCL216" s="129"/>
      <c r="WCM216" s="129"/>
      <c r="WCN216" s="129"/>
      <c r="WCO216" s="129"/>
      <c r="WCP216" s="129"/>
      <c r="WCQ216" s="129"/>
      <c r="WCR216" s="129"/>
      <c r="WCS216" s="129"/>
      <c r="WCT216" s="129"/>
      <c r="WCU216" s="129"/>
      <c r="WCV216" s="129"/>
      <c r="WCW216" s="129"/>
      <c r="WCX216" s="129"/>
      <c r="WCY216" s="129"/>
      <c r="WCZ216" s="129"/>
      <c r="WDA216" s="129"/>
      <c r="WDB216" s="129"/>
      <c r="WDC216" s="129"/>
      <c r="WDD216" s="129"/>
      <c r="WDE216" s="129"/>
      <c r="WDF216" s="129"/>
      <c r="WDG216" s="129"/>
      <c r="WDH216" s="129"/>
      <c r="WDI216" s="129"/>
      <c r="WDJ216" s="129"/>
      <c r="WDK216" s="129"/>
      <c r="WDL216" s="129"/>
      <c r="WDM216" s="129"/>
      <c r="WDN216" s="129"/>
      <c r="WDO216" s="129"/>
      <c r="WDP216" s="129"/>
      <c r="WDQ216" s="129"/>
      <c r="WDR216" s="129"/>
      <c r="WDS216" s="129"/>
      <c r="WDT216" s="129"/>
      <c r="WDU216" s="129"/>
      <c r="WDV216" s="129"/>
      <c r="WDW216" s="129"/>
      <c r="WDX216" s="129"/>
      <c r="WDY216" s="129"/>
      <c r="WDZ216" s="129"/>
      <c r="WEA216" s="129"/>
      <c r="WEB216" s="129"/>
      <c r="WEC216" s="129"/>
      <c r="WED216" s="129"/>
      <c r="WEE216" s="129"/>
      <c r="WEF216" s="129"/>
      <c r="WEG216" s="129"/>
      <c r="WEH216" s="129"/>
      <c r="WEI216" s="129"/>
      <c r="WEJ216" s="129"/>
      <c r="WEK216" s="129"/>
      <c r="WEL216" s="129"/>
      <c r="WEM216" s="129"/>
      <c r="WEN216" s="129"/>
      <c r="WEO216" s="129"/>
      <c r="WEP216" s="129"/>
      <c r="WEQ216" s="129"/>
      <c r="WER216" s="129"/>
      <c r="WES216" s="129"/>
      <c r="WET216" s="129"/>
      <c r="WEU216" s="129"/>
      <c r="WEV216" s="129"/>
      <c r="WEW216" s="129"/>
      <c r="WEX216" s="129"/>
      <c r="WEY216" s="129"/>
      <c r="WEZ216" s="129"/>
      <c r="WFA216" s="129"/>
      <c r="WFB216" s="129"/>
      <c r="WFC216" s="129"/>
      <c r="WFD216" s="129"/>
      <c r="WFE216" s="129"/>
      <c r="WFF216" s="129"/>
      <c r="WFG216" s="129"/>
      <c r="WFH216" s="129"/>
      <c r="WFI216" s="129"/>
      <c r="WFJ216" s="129"/>
      <c r="WFK216" s="129"/>
      <c r="WFL216" s="129"/>
      <c r="WFM216" s="129"/>
      <c r="WFN216" s="129"/>
      <c r="WFO216" s="129"/>
      <c r="WFP216" s="129"/>
      <c r="WFQ216" s="129"/>
      <c r="WFR216" s="129"/>
      <c r="WFS216" s="129"/>
      <c r="WFT216" s="129"/>
      <c r="WFU216" s="129"/>
      <c r="WFV216" s="129"/>
      <c r="WFW216" s="129"/>
      <c r="WFX216" s="129"/>
      <c r="WFY216" s="129"/>
      <c r="WFZ216" s="129"/>
      <c r="WGA216" s="129"/>
      <c r="WGB216" s="129"/>
      <c r="WGC216" s="129"/>
      <c r="WGD216" s="129"/>
      <c r="WGE216" s="129"/>
      <c r="WGF216" s="129"/>
      <c r="WGG216" s="129"/>
      <c r="WGH216" s="129"/>
      <c r="WGI216" s="129"/>
      <c r="WGJ216" s="129"/>
      <c r="WGK216" s="129"/>
      <c r="WGL216" s="129"/>
      <c r="WGM216" s="129"/>
      <c r="WGN216" s="129"/>
      <c r="WGO216" s="129"/>
      <c r="WGP216" s="129"/>
      <c r="WGQ216" s="129"/>
      <c r="WGR216" s="129"/>
      <c r="WGS216" s="129"/>
      <c r="WGT216" s="129"/>
      <c r="WGU216" s="129"/>
      <c r="WGV216" s="129"/>
      <c r="WGW216" s="129"/>
      <c r="WGX216" s="129"/>
      <c r="WGY216" s="129"/>
      <c r="WGZ216" s="129"/>
      <c r="WHA216" s="129"/>
      <c r="WHB216" s="129"/>
      <c r="WHC216" s="129"/>
      <c r="WHD216" s="129"/>
      <c r="WHE216" s="129"/>
      <c r="WHF216" s="129"/>
      <c r="WHG216" s="129"/>
      <c r="WHH216" s="129"/>
      <c r="WHI216" s="129"/>
      <c r="WHJ216" s="129"/>
      <c r="WHK216" s="129"/>
      <c r="WHL216" s="129"/>
      <c r="WHM216" s="129"/>
      <c r="WHN216" s="129"/>
      <c r="WHO216" s="129"/>
      <c r="WHP216" s="129"/>
      <c r="WHQ216" s="129"/>
      <c r="WHR216" s="129"/>
      <c r="WHS216" s="129"/>
      <c r="WHT216" s="129"/>
      <c r="WHU216" s="129"/>
      <c r="WHV216" s="129"/>
      <c r="WHW216" s="129"/>
      <c r="WHX216" s="129"/>
      <c r="WHY216" s="129"/>
      <c r="WHZ216" s="129"/>
      <c r="WIA216" s="129"/>
      <c r="WIB216" s="129"/>
      <c r="WIC216" s="129"/>
      <c r="WID216" s="129"/>
      <c r="WIE216" s="129"/>
      <c r="WIF216" s="129"/>
      <c r="WIG216" s="129"/>
      <c r="WIH216" s="129"/>
      <c r="WII216" s="129"/>
      <c r="WIJ216" s="129"/>
      <c r="WIK216" s="129"/>
      <c r="WIL216" s="129"/>
      <c r="WIM216" s="129"/>
      <c r="WIN216" s="129"/>
      <c r="WIO216" s="129"/>
      <c r="WIP216" s="129"/>
      <c r="WIQ216" s="129"/>
      <c r="WIR216" s="129"/>
      <c r="WIS216" s="129"/>
      <c r="WIT216" s="129"/>
      <c r="WIU216" s="129"/>
      <c r="WIV216" s="129"/>
      <c r="WIW216" s="129"/>
      <c r="WIX216" s="129"/>
      <c r="WIY216" s="129"/>
      <c r="WIZ216" s="129"/>
      <c r="WJA216" s="129"/>
      <c r="WJB216" s="129"/>
      <c r="WJC216" s="129"/>
      <c r="WJD216" s="129"/>
      <c r="WJE216" s="129"/>
      <c r="WJF216" s="129"/>
      <c r="WJG216" s="129"/>
      <c r="WJH216" s="129"/>
      <c r="WJI216" s="129"/>
      <c r="WJJ216" s="129"/>
      <c r="WJK216" s="129"/>
      <c r="WJL216" s="129"/>
      <c r="WJM216" s="129"/>
      <c r="WJN216" s="129"/>
      <c r="WJO216" s="129"/>
      <c r="WJP216" s="129"/>
      <c r="WJQ216" s="129"/>
      <c r="WJR216" s="129"/>
      <c r="WJS216" s="129"/>
      <c r="WJT216" s="129"/>
      <c r="WJU216" s="129"/>
      <c r="WJV216" s="129"/>
      <c r="WJW216" s="129"/>
      <c r="WJX216" s="129"/>
      <c r="WJY216" s="129"/>
      <c r="WJZ216" s="129"/>
      <c r="WKA216" s="129"/>
      <c r="WKB216" s="129"/>
      <c r="WKC216" s="129"/>
      <c r="WKD216" s="129"/>
      <c r="WKE216" s="129"/>
      <c r="WKF216" s="129"/>
      <c r="WKG216" s="129"/>
      <c r="WKH216" s="129"/>
      <c r="WKI216" s="129"/>
      <c r="WKJ216" s="129"/>
      <c r="WKK216" s="129"/>
      <c r="WKL216" s="129"/>
      <c r="WKM216" s="129"/>
      <c r="WKN216" s="129"/>
      <c r="WKO216" s="129"/>
      <c r="WKP216" s="129"/>
      <c r="WKQ216" s="129"/>
      <c r="WKR216" s="129"/>
      <c r="WKS216" s="129"/>
      <c r="WKT216" s="129"/>
      <c r="WKU216" s="129"/>
      <c r="WKV216" s="129"/>
      <c r="WKW216" s="129"/>
      <c r="WKX216" s="129"/>
      <c r="WKY216" s="129"/>
      <c r="WKZ216" s="129"/>
      <c r="WLA216" s="129"/>
      <c r="WLB216" s="129"/>
      <c r="WLC216" s="129"/>
      <c r="WLD216" s="129"/>
      <c r="WLE216" s="129"/>
      <c r="WLF216" s="129"/>
      <c r="WLG216" s="129"/>
      <c r="WLH216" s="129"/>
      <c r="WLI216" s="129"/>
      <c r="WLJ216" s="129"/>
      <c r="WLK216" s="129"/>
      <c r="WLL216" s="129"/>
      <c r="WLM216" s="129"/>
      <c r="WLN216" s="129"/>
      <c r="WLO216" s="129"/>
      <c r="WLP216" s="129"/>
      <c r="WLQ216" s="129"/>
      <c r="WLR216" s="129"/>
      <c r="WLS216" s="129"/>
      <c r="WLT216" s="129"/>
      <c r="WLU216" s="129"/>
      <c r="WLV216" s="129"/>
      <c r="WLW216" s="129"/>
      <c r="WLX216" s="129"/>
      <c r="WLY216" s="129"/>
      <c r="WLZ216" s="129"/>
      <c r="WMA216" s="129"/>
      <c r="WMB216" s="129"/>
      <c r="WMC216" s="129"/>
      <c r="WMD216" s="129"/>
      <c r="WME216" s="129"/>
      <c r="WMF216" s="129"/>
      <c r="WMG216" s="129"/>
      <c r="WMH216" s="129"/>
      <c r="WMI216" s="129"/>
      <c r="WMJ216" s="129"/>
      <c r="WMK216" s="129"/>
      <c r="WML216" s="129"/>
      <c r="WMM216" s="129"/>
      <c r="WMN216" s="129"/>
      <c r="WMO216" s="129"/>
      <c r="WMP216" s="129"/>
      <c r="WMQ216" s="129"/>
      <c r="WMR216" s="129"/>
      <c r="WMS216" s="129"/>
      <c r="WMT216" s="129"/>
      <c r="WMU216" s="129"/>
      <c r="WMV216" s="129"/>
      <c r="WMW216" s="129"/>
      <c r="WMX216" s="129"/>
      <c r="WMY216" s="129"/>
      <c r="WMZ216" s="129"/>
      <c r="WNA216" s="129"/>
      <c r="WNB216" s="129"/>
      <c r="WNC216" s="129"/>
      <c r="WND216" s="129"/>
      <c r="WNE216" s="129"/>
      <c r="WNF216" s="129"/>
      <c r="WNG216" s="129"/>
      <c r="WNH216" s="129"/>
      <c r="WNI216" s="129"/>
      <c r="WNJ216" s="129"/>
      <c r="WNK216" s="129"/>
      <c r="WNL216" s="129"/>
      <c r="WNM216" s="129"/>
      <c r="WNN216" s="129"/>
      <c r="WNO216" s="129"/>
      <c r="WNP216" s="129"/>
      <c r="WNQ216" s="129"/>
      <c r="WNR216" s="129"/>
      <c r="WNS216" s="129"/>
      <c r="WNT216" s="129"/>
      <c r="WNU216" s="129"/>
      <c r="WNV216" s="129"/>
      <c r="WNW216" s="129"/>
      <c r="WNX216" s="129"/>
      <c r="WNY216" s="129"/>
      <c r="WNZ216" s="129"/>
      <c r="WOA216" s="129"/>
      <c r="WOB216" s="129"/>
      <c r="WOC216" s="129"/>
      <c r="WOD216" s="129"/>
      <c r="WOE216" s="129"/>
      <c r="WOF216" s="129"/>
      <c r="WOG216" s="129"/>
      <c r="WOH216" s="129"/>
      <c r="WOI216" s="129"/>
      <c r="WOJ216" s="129"/>
      <c r="WOK216" s="129"/>
      <c r="WOL216" s="129"/>
      <c r="WOM216" s="129"/>
      <c r="WON216" s="129"/>
      <c r="WOO216" s="129"/>
      <c r="WOP216" s="129"/>
      <c r="WOQ216" s="129"/>
      <c r="WOR216" s="129"/>
      <c r="WOS216" s="129"/>
      <c r="WOT216" s="129"/>
      <c r="WOU216" s="129"/>
      <c r="WOV216" s="129"/>
      <c r="WOW216" s="129"/>
      <c r="WOX216" s="129"/>
      <c r="WOY216" s="129"/>
      <c r="WOZ216" s="129"/>
      <c r="WPA216" s="129"/>
      <c r="WPB216" s="129"/>
      <c r="WPC216" s="129"/>
      <c r="WPD216" s="129"/>
      <c r="WPE216" s="129"/>
      <c r="WPF216" s="129"/>
      <c r="WPG216" s="129"/>
      <c r="WPH216" s="129"/>
      <c r="WPI216" s="129"/>
      <c r="WPJ216" s="129"/>
      <c r="WPK216" s="129"/>
      <c r="WPL216" s="129"/>
      <c r="WPM216" s="129"/>
      <c r="WPN216" s="129"/>
      <c r="WPO216" s="129"/>
      <c r="WPP216" s="129"/>
      <c r="WPQ216" s="129"/>
      <c r="WPR216" s="129"/>
      <c r="WPS216" s="129"/>
      <c r="WPT216" s="129"/>
      <c r="WPU216" s="129"/>
      <c r="WPV216" s="129"/>
      <c r="WPW216" s="129"/>
      <c r="WPX216" s="129"/>
      <c r="WPY216" s="129"/>
      <c r="WPZ216" s="129"/>
      <c r="WQA216" s="129"/>
      <c r="WQB216" s="129"/>
      <c r="WQC216" s="129"/>
      <c r="WQD216" s="129"/>
      <c r="WQE216" s="129"/>
      <c r="WQF216" s="129"/>
      <c r="WQG216" s="129"/>
      <c r="WQH216" s="129"/>
      <c r="WQI216" s="129"/>
      <c r="WQJ216" s="129"/>
      <c r="WQK216" s="129"/>
      <c r="WQL216" s="129"/>
      <c r="WQM216" s="129"/>
      <c r="WQN216" s="129"/>
      <c r="WQO216" s="129"/>
      <c r="WQP216" s="129"/>
      <c r="WQQ216" s="129"/>
      <c r="WQR216" s="129"/>
      <c r="WQS216" s="129"/>
      <c r="WQT216" s="129"/>
      <c r="WQU216" s="129"/>
      <c r="WQV216" s="129"/>
      <c r="WQW216" s="129"/>
      <c r="WQX216" s="129"/>
      <c r="WQY216" s="129"/>
      <c r="WQZ216" s="129"/>
      <c r="WRA216" s="129"/>
      <c r="WRB216" s="129"/>
      <c r="WRC216" s="129"/>
      <c r="WRD216" s="129"/>
      <c r="WRE216" s="129"/>
      <c r="WRF216" s="129"/>
      <c r="WRG216" s="129"/>
      <c r="WRH216" s="129"/>
      <c r="WRI216" s="129"/>
      <c r="WRJ216" s="129"/>
      <c r="WRK216" s="129"/>
      <c r="WRL216" s="129"/>
      <c r="WRM216" s="129"/>
      <c r="WRN216" s="129"/>
      <c r="WRO216" s="129"/>
      <c r="WRP216" s="129"/>
      <c r="WRQ216" s="129"/>
      <c r="WRR216" s="129"/>
      <c r="WRS216" s="129"/>
      <c r="WRT216" s="129"/>
      <c r="WRU216" s="129"/>
      <c r="WRV216" s="129"/>
      <c r="WRW216" s="129"/>
      <c r="WRX216" s="129"/>
      <c r="WRY216" s="129"/>
      <c r="WRZ216" s="129"/>
      <c r="WSA216" s="129"/>
      <c r="WSB216" s="129"/>
      <c r="WSC216" s="129"/>
      <c r="WSD216" s="129"/>
      <c r="WSE216" s="129"/>
      <c r="WSF216" s="129"/>
      <c r="WSG216" s="129"/>
      <c r="WSH216" s="129"/>
      <c r="WSI216" s="129"/>
      <c r="WSJ216" s="129"/>
      <c r="WSK216" s="129"/>
      <c r="WSL216" s="129"/>
      <c r="WSM216" s="129"/>
      <c r="WSN216" s="129"/>
      <c r="WSO216" s="129"/>
      <c r="WSP216" s="129"/>
      <c r="WSQ216" s="129"/>
      <c r="WSR216" s="129"/>
      <c r="WSS216" s="129"/>
      <c r="WST216" s="129"/>
      <c r="WSU216" s="129"/>
      <c r="WSV216" s="129"/>
      <c r="WSW216" s="129"/>
      <c r="WSX216" s="129"/>
      <c r="WSY216" s="129"/>
      <c r="WSZ216" s="129"/>
      <c r="WTA216" s="129"/>
      <c r="WTB216" s="129"/>
      <c r="WTC216" s="129"/>
      <c r="WTD216" s="129"/>
      <c r="WTE216" s="129"/>
      <c r="WTF216" s="129"/>
      <c r="WTG216" s="129"/>
      <c r="WTH216" s="129"/>
      <c r="WTI216" s="129"/>
      <c r="WTJ216" s="129"/>
      <c r="WTK216" s="129"/>
      <c r="WTL216" s="129"/>
      <c r="WTM216" s="129"/>
      <c r="WTN216" s="129"/>
      <c r="WTO216" s="129"/>
      <c r="WTP216" s="129"/>
      <c r="WTQ216" s="129"/>
      <c r="WTR216" s="129"/>
      <c r="WTS216" s="129"/>
      <c r="WTT216" s="129"/>
      <c r="WTU216" s="129"/>
      <c r="WTV216" s="129"/>
      <c r="WTW216" s="129"/>
      <c r="WTX216" s="129"/>
      <c r="WTY216" s="129"/>
      <c r="WTZ216" s="129"/>
      <c r="WUA216" s="129"/>
      <c r="WUB216" s="129"/>
      <c r="WUC216" s="129"/>
      <c r="WUD216" s="129"/>
      <c r="WUE216" s="129"/>
      <c r="WUF216" s="129"/>
      <c r="WUG216" s="129"/>
      <c r="WUH216" s="129"/>
      <c r="WUI216" s="129"/>
      <c r="WUJ216" s="129"/>
      <c r="WUK216" s="129"/>
      <c r="WUL216" s="129"/>
      <c r="WUM216" s="129"/>
      <c r="WUN216" s="129"/>
      <c r="WUO216" s="129"/>
      <c r="WUP216" s="129"/>
      <c r="WUQ216" s="129"/>
      <c r="WUR216" s="129"/>
      <c r="WUS216" s="129"/>
      <c r="WUT216" s="129"/>
      <c r="WUU216" s="129"/>
      <c r="WUV216" s="129"/>
      <c r="WUW216" s="129"/>
      <c r="WUX216" s="129"/>
      <c r="WUY216" s="129"/>
      <c r="WUZ216" s="129"/>
      <c r="WVA216" s="129"/>
      <c r="WVB216" s="129"/>
      <c r="WVC216" s="129"/>
      <c r="WVD216" s="129"/>
      <c r="WVE216" s="129"/>
      <c r="WVF216" s="129"/>
      <c r="WVG216" s="129"/>
      <c r="WVH216" s="129"/>
      <c r="WVI216" s="129"/>
      <c r="WVJ216" s="129"/>
      <c r="WVK216" s="129"/>
      <c r="WVL216" s="129"/>
      <c r="WVM216" s="129"/>
      <c r="WVN216" s="129"/>
      <c r="WVO216" s="129"/>
      <c r="WVP216" s="129"/>
      <c r="WVQ216" s="129"/>
      <c r="WVR216" s="129"/>
      <c r="WVS216" s="129"/>
      <c r="WVT216" s="129"/>
      <c r="WVU216" s="129"/>
      <c r="WVV216" s="129"/>
      <c r="WVW216" s="129"/>
      <c r="WVX216" s="129"/>
      <c r="WVY216" s="129"/>
      <c r="WVZ216" s="129"/>
      <c r="WWA216" s="129"/>
      <c r="WWB216" s="129"/>
      <c r="WWC216" s="129"/>
      <c r="WWD216" s="129"/>
      <c r="WWE216" s="129"/>
      <c r="WWF216" s="129"/>
      <c r="WWG216" s="129"/>
      <c r="WWH216" s="129"/>
      <c r="WWI216" s="129"/>
      <c r="WWJ216" s="129"/>
      <c r="WWK216" s="129"/>
      <c r="WWL216" s="129"/>
      <c r="WWM216" s="129"/>
      <c r="WWN216" s="129"/>
      <c r="WWO216" s="129"/>
      <c r="WWP216" s="129"/>
      <c r="WWQ216" s="129"/>
      <c r="WWR216" s="129"/>
      <c r="WWS216" s="129"/>
      <c r="WWT216" s="129"/>
      <c r="WWU216" s="129"/>
      <c r="WWV216" s="129"/>
      <c r="WWW216" s="129"/>
      <c r="WWX216" s="129"/>
      <c r="WWY216" s="129"/>
      <c r="WWZ216" s="129"/>
      <c r="WXA216" s="129"/>
      <c r="WXB216" s="129"/>
      <c r="WXC216" s="129"/>
      <c r="WXD216" s="129"/>
      <c r="WXE216" s="129"/>
      <c r="WXF216" s="129"/>
      <c r="WXG216" s="129"/>
      <c r="WXH216" s="129"/>
      <c r="WXI216" s="129"/>
      <c r="WXJ216" s="129"/>
      <c r="WXK216" s="129"/>
      <c r="WXL216" s="129"/>
      <c r="WXM216" s="129"/>
      <c r="WXN216" s="129"/>
      <c r="WXO216" s="129"/>
      <c r="WXP216" s="129"/>
      <c r="WXQ216" s="129"/>
      <c r="WXR216" s="129"/>
      <c r="WXS216" s="129"/>
      <c r="WXT216" s="129"/>
      <c r="WXU216" s="129"/>
      <c r="WXV216" s="129"/>
      <c r="WXW216" s="129"/>
      <c r="WXX216" s="129"/>
      <c r="WXY216" s="129"/>
      <c r="WXZ216" s="129"/>
      <c r="WYA216" s="129"/>
      <c r="WYB216" s="129"/>
      <c r="WYC216" s="129"/>
      <c r="WYD216" s="129"/>
      <c r="WYE216" s="129"/>
      <c r="WYF216" s="129"/>
      <c r="WYG216" s="129"/>
      <c r="WYH216" s="129"/>
      <c r="WYI216" s="129"/>
      <c r="WYJ216" s="129"/>
      <c r="WYK216" s="129"/>
      <c r="WYL216" s="129"/>
      <c r="WYM216" s="129"/>
      <c r="WYN216" s="129"/>
      <c r="WYO216" s="129"/>
      <c r="WYP216" s="129"/>
      <c r="WYQ216" s="129"/>
      <c r="WYR216" s="129"/>
      <c r="WYS216" s="129"/>
      <c r="WYT216" s="129"/>
      <c r="WYU216" s="129"/>
      <c r="WYV216" s="129"/>
      <c r="WYW216" s="129"/>
      <c r="WYX216" s="129"/>
      <c r="WYY216" s="129"/>
      <c r="WYZ216" s="129"/>
      <c r="WZA216" s="129"/>
      <c r="WZB216" s="129"/>
      <c r="WZC216" s="129"/>
      <c r="WZD216" s="129"/>
      <c r="WZE216" s="129"/>
      <c r="WZF216" s="129"/>
      <c r="WZG216" s="129"/>
      <c r="WZH216" s="129"/>
      <c r="WZI216" s="129"/>
      <c r="WZJ216" s="129"/>
      <c r="WZK216" s="129"/>
      <c r="WZL216" s="129"/>
      <c r="WZM216" s="129"/>
      <c r="WZN216" s="129"/>
      <c r="WZO216" s="129"/>
      <c r="WZP216" s="129"/>
      <c r="WZQ216" s="129"/>
      <c r="WZR216" s="129"/>
      <c r="WZS216" s="129"/>
      <c r="WZT216" s="129"/>
      <c r="WZU216" s="129"/>
      <c r="WZV216" s="129"/>
      <c r="WZW216" s="129"/>
      <c r="WZX216" s="129"/>
      <c r="WZY216" s="129"/>
      <c r="WZZ216" s="129"/>
      <c r="XAA216" s="129"/>
      <c r="XAB216" s="129"/>
      <c r="XAC216" s="129"/>
      <c r="XAD216" s="129"/>
      <c r="XAE216" s="129"/>
      <c r="XAF216" s="129"/>
      <c r="XAG216" s="129"/>
      <c r="XAH216" s="129"/>
      <c r="XAI216" s="129"/>
      <c r="XAJ216" s="129"/>
      <c r="XAK216" s="129"/>
      <c r="XAL216" s="129"/>
      <c r="XAM216" s="129"/>
      <c r="XAN216" s="129"/>
      <c r="XAO216" s="129"/>
      <c r="XAP216" s="129"/>
      <c r="XAQ216" s="129"/>
      <c r="XAR216" s="129"/>
      <c r="XAS216" s="129"/>
      <c r="XAT216" s="129"/>
      <c r="XAU216" s="129"/>
      <c r="XAV216" s="129"/>
      <c r="XAW216" s="129"/>
      <c r="XAX216" s="129"/>
      <c r="XAY216" s="129"/>
      <c r="XAZ216" s="129"/>
      <c r="XBA216" s="129"/>
      <c r="XBB216" s="129"/>
      <c r="XBC216" s="129"/>
      <c r="XBD216" s="129"/>
      <c r="XBE216" s="129"/>
      <c r="XBF216" s="129"/>
      <c r="XBG216" s="129"/>
      <c r="XBH216" s="129"/>
      <c r="XBI216" s="129"/>
      <c r="XBJ216" s="129"/>
      <c r="XBK216" s="129"/>
      <c r="XBL216" s="129"/>
      <c r="XBM216" s="129"/>
      <c r="XBN216" s="129"/>
      <c r="XBO216" s="129"/>
      <c r="XBP216" s="129"/>
      <c r="XBQ216" s="129"/>
      <c r="XBR216" s="129"/>
      <c r="XBS216" s="129"/>
      <c r="XBT216" s="129"/>
      <c r="XBU216" s="129"/>
      <c r="XBV216" s="129"/>
      <c r="XBW216" s="129"/>
      <c r="XBX216" s="129"/>
      <c r="XBY216" s="129"/>
      <c r="XBZ216" s="129"/>
      <c r="XCA216" s="129"/>
      <c r="XCB216" s="129"/>
      <c r="XCC216" s="129"/>
      <c r="XCD216" s="129"/>
      <c r="XCE216" s="129"/>
      <c r="XCF216" s="129"/>
      <c r="XCG216" s="129"/>
      <c r="XCH216" s="129"/>
      <c r="XCI216" s="129"/>
      <c r="XCJ216" s="129"/>
      <c r="XCK216" s="129"/>
      <c r="XCL216" s="129"/>
      <c r="XCM216" s="129"/>
      <c r="XCN216" s="129"/>
      <c r="XCO216" s="129"/>
      <c r="XCP216" s="129"/>
      <c r="XCQ216" s="129"/>
      <c r="XCR216" s="129"/>
      <c r="XCS216" s="129"/>
      <c r="XCT216" s="129"/>
      <c r="XCU216" s="129"/>
      <c r="XCV216" s="129"/>
      <c r="XCW216" s="129"/>
      <c r="XCX216" s="129"/>
      <c r="XCY216" s="129"/>
      <c r="XCZ216" s="129"/>
      <c r="XDA216" s="129"/>
      <c r="XDB216" s="129"/>
      <c r="XDC216" s="129"/>
      <c r="XDD216" s="129"/>
      <c r="XDE216" s="129"/>
      <c r="XDF216" s="129"/>
      <c r="XDG216" s="129"/>
      <c r="XDH216" s="129"/>
      <c r="XDI216" s="129"/>
      <c r="XDJ216" s="129"/>
      <c r="XDK216" s="129"/>
      <c r="XDL216" s="129"/>
      <c r="XDM216" s="129"/>
      <c r="XDN216" s="129"/>
      <c r="XDO216" s="129"/>
      <c r="XDP216" s="129"/>
      <c r="XDQ216" s="129"/>
      <c r="XDR216" s="129"/>
      <c r="XDS216" s="129"/>
      <c r="XDT216" s="129"/>
      <c r="XDU216" s="129"/>
      <c r="XDV216" s="129"/>
      <c r="XDW216" s="129"/>
      <c r="XDX216" s="129"/>
      <c r="XDY216" s="129"/>
      <c r="XDZ216" s="129"/>
      <c r="XEA216" s="129"/>
      <c r="XEB216" s="129"/>
      <c r="XEC216" s="129"/>
      <c r="XED216" s="129"/>
      <c r="XEE216" s="129"/>
      <c r="XEF216" s="129"/>
      <c r="XEG216" s="129"/>
      <c r="XEH216" s="129"/>
      <c r="XEI216" s="129"/>
      <c r="XEJ216" s="129"/>
      <c r="XEK216" s="129"/>
      <c r="XEL216" s="129"/>
      <c r="XEM216" s="129"/>
      <c r="XEN216" s="129"/>
      <c r="XEO216" s="129"/>
      <c r="XEP216" s="129"/>
      <c r="XEQ216" s="129"/>
      <c r="XER216" s="129"/>
      <c r="XES216" s="129"/>
      <c r="XET216" s="129"/>
      <c r="XEU216" s="129"/>
      <c r="XEV216" s="129"/>
      <c r="XEW216" s="129"/>
      <c r="XEX216" s="129"/>
      <c r="XEY216" s="129"/>
      <c r="XEZ216" s="129"/>
      <c r="XFA216" s="129"/>
      <c r="XFB216" s="129"/>
      <c r="XFC216" s="129"/>
    </row>
    <row ht="15" r="217">
      <c r="A217" s="76">
        <v>213</v>
      </c>
      <c r="B217" s="20" t="s">
        <v>1326</v>
      </c>
      <c r="C217" s="9" t="s">
        <v>188</v>
      </c>
      <c r="D217" s="16" t="s">
        <v>98</v>
      </c>
      <c r="E217" s="9" t="s">
        <v>126</v>
      </c>
      <c r="F217" s="80" t="s">
        <v>1327</v>
      </c>
      <c r="G217" s="124" t="s">
        <v>886</v>
      </c>
      <c r="H217" s="124">
        <v>5</v>
      </c>
      <c r="I217" s="124">
        <v>69</v>
      </c>
      <c r="J217" s="124">
        <v>205</v>
      </c>
      <c r="K217" s="124">
        <v>115</v>
      </c>
      <c r="L217" s="124">
        <v>300</v>
      </c>
      <c r="M217" s="124"/>
      <c r="N217" s="124"/>
      <c r="O217" s="124"/>
      <c r="P217" s="124"/>
      <c r="Q217" s="124">
        <v>20000</v>
      </c>
      <c r="R217" s="144" t="s">
        <v>1827</v>
      </c>
      <c r="S217" s="77" t="s">
        <v>1854</v>
      </c>
      <c r="T217" s="84"/>
      <c r="U217" s="144" t="s">
        <v>1830</v>
      </c>
      <c r="V217" s="165"/>
      <c r="W217" s="129"/>
      <c r="X217" s="129"/>
      <c r="Y217" s="129"/>
      <c r="Z217" s="129"/>
      <c r="AA217" s="129"/>
      <c r="AB217" s="129"/>
      <c r="AC217" s="129"/>
      <c r="AD217" s="129"/>
      <c r="AE217" s="129"/>
      <c r="AF217" s="129"/>
      <c r="AG217" s="129"/>
      <c r="AH217" s="129"/>
      <c r="AI217" s="129"/>
      <c r="AJ217" s="129"/>
      <c r="AK217" s="129"/>
      <c r="AL217" s="129"/>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c r="BI217" s="129"/>
      <c r="BJ217" s="129"/>
      <c r="BK217" s="129"/>
      <c r="BL217" s="129"/>
      <c r="BM217" s="129"/>
      <c r="BN217" s="129"/>
      <c r="BO217" s="129"/>
      <c r="BP217" s="129"/>
      <c r="BQ217" s="129"/>
      <c r="BR217" s="129"/>
      <c r="BS217" s="129"/>
      <c r="BT217" s="129"/>
      <c r="BU217" s="129"/>
      <c r="BV217" s="129"/>
      <c r="BW217" s="129"/>
      <c r="BX217" s="129"/>
      <c r="BY217" s="129"/>
      <c r="BZ217" s="129"/>
      <c r="CA217" s="129"/>
      <c r="CB217" s="129"/>
      <c r="CC217" s="129"/>
      <c r="CD217" s="129"/>
      <c r="CE217" s="129"/>
      <c r="CF217" s="129"/>
      <c r="CG217" s="129"/>
      <c r="CH217" s="129"/>
      <c r="CI217" s="129"/>
      <c r="CJ217" s="129"/>
      <c r="CK217" s="129"/>
      <c r="CL217" s="129"/>
      <c r="CM217" s="129"/>
      <c r="CN217" s="129"/>
      <c r="CO217" s="129"/>
      <c r="CP217" s="129"/>
      <c r="CQ217" s="129"/>
      <c r="CR217" s="129"/>
      <c r="CS217" s="129"/>
      <c r="CT217" s="129"/>
      <c r="CU217" s="129"/>
      <c r="CV217" s="129"/>
      <c r="CW217" s="129"/>
      <c r="CX217" s="129"/>
      <c r="CY217" s="129"/>
      <c r="CZ217" s="129"/>
      <c r="DA217" s="129"/>
      <c r="DB217" s="129"/>
      <c r="DC217" s="129"/>
      <c r="DD217" s="129"/>
      <c r="DE217" s="129"/>
      <c r="DF217" s="129"/>
      <c r="DG217" s="129"/>
      <c r="DH217" s="129"/>
      <c r="DI217" s="129"/>
      <c r="DJ217" s="129"/>
      <c r="DK217" s="129"/>
      <c r="DL217" s="129"/>
      <c r="DM217" s="129"/>
      <c r="DN217" s="129"/>
      <c r="DO217" s="129"/>
      <c r="DP217" s="129"/>
      <c r="DQ217" s="129"/>
      <c r="DR217" s="129"/>
      <c r="DS217" s="129"/>
      <c r="DT217" s="129"/>
      <c r="DU217" s="129"/>
      <c r="DV217" s="129"/>
      <c r="DW217" s="129"/>
      <c r="DX217" s="129"/>
      <c r="DY217" s="129"/>
      <c r="DZ217" s="129"/>
      <c r="EA217" s="129"/>
      <c r="EB217" s="129"/>
      <c r="EC217" s="129"/>
      <c r="ED217" s="129"/>
      <c r="EE217" s="129"/>
      <c r="EF217" s="129"/>
      <c r="EG217" s="129"/>
      <c r="EH217" s="129"/>
      <c r="EI217" s="129"/>
      <c r="EJ217" s="129"/>
      <c r="EK217" s="129"/>
      <c r="EL217" s="129"/>
      <c r="EM217" s="129"/>
      <c r="EN217" s="129"/>
      <c r="EO217" s="129"/>
      <c r="EP217" s="129"/>
      <c r="EQ217" s="129"/>
      <c r="ER217" s="129"/>
      <c r="ES217" s="129"/>
      <c r="ET217" s="129"/>
      <c r="EU217" s="129"/>
      <c r="EV217" s="129"/>
      <c r="EW217" s="129"/>
      <c r="EX217" s="129"/>
      <c r="EY217" s="129"/>
      <c r="EZ217" s="129"/>
      <c r="FA217" s="129"/>
      <c r="FB217" s="129"/>
      <c r="FC217" s="129"/>
      <c r="FD217" s="129"/>
      <c r="FE217" s="129"/>
      <c r="FF217" s="129"/>
      <c r="FG217" s="129"/>
      <c r="FH217" s="129"/>
      <c r="FI217" s="129"/>
      <c r="FJ217" s="129"/>
      <c r="FK217" s="129"/>
      <c r="FL217" s="129"/>
      <c r="FM217" s="129"/>
      <c r="FN217" s="129"/>
      <c r="FO217" s="129"/>
      <c r="FP217" s="129"/>
      <c r="FQ217" s="129"/>
      <c r="FR217" s="129"/>
      <c r="FS217" s="129"/>
      <c r="FT217" s="129"/>
      <c r="FU217" s="129"/>
      <c r="FV217" s="129"/>
      <c r="FW217" s="129"/>
      <c r="FX217" s="129"/>
      <c r="FY217" s="129"/>
      <c r="FZ217" s="129"/>
      <c r="GA217" s="129"/>
      <c r="GB217" s="129"/>
      <c r="GC217" s="129"/>
      <c r="GD217" s="129"/>
      <c r="GE217" s="129"/>
      <c r="GF217" s="129"/>
      <c r="GG217" s="129"/>
      <c r="GH217" s="129"/>
      <c r="GI217" s="129"/>
      <c r="GJ217" s="129"/>
      <c r="GK217" s="129"/>
      <c r="GL217" s="129"/>
      <c r="GM217" s="129"/>
      <c r="GN217" s="129"/>
      <c r="GO217" s="129"/>
      <c r="GP217" s="129"/>
      <c r="GQ217" s="129"/>
      <c r="GR217" s="129"/>
      <c r="GS217" s="129"/>
      <c r="GT217" s="129"/>
      <c r="GU217" s="129"/>
      <c r="GV217" s="129"/>
      <c r="GW217" s="129"/>
      <c r="GX217" s="129"/>
      <c r="GY217" s="129"/>
      <c r="GZ217" s="129"/>
      <c r="HA217" s="129"/>
      <c r="HB217" s="129"/>
      <c r="HC217" s="129"/>
      <c r="HD217" s="129"/>
      <c r="HE217" s="129"/>
      <c r="HF217" s="129"/>
      <c r="HG217" s="129"/>
      <c r="HH217" s="129"/>
      <c r="HI217" s="129"/>
      <c r="HJ217" s="129"/>
      <c r="HK217" s="129"/>
      <c r="HL217" s="129"/>
      <c r="HM217" s="129"/>
      <c r="HN217" s="129"/>
      <c r="HO217" s="129"/>
      <c r="HP217" s="129"/>
      <c r="HQ217" s="129"/>
      <c r="HR217" s="129"/>
      <c r="HS217" s="129"/>
      <c r="HT217" s="129"/>
      <c r="HU217" s="129"/>
      <c r="HV217" s="129"/>
      <c r="HW217" s="129"/>
      <c r="HX217" s="129"/>
      <c r="HY217" s="129"/>
      <c r="HZ217" s="129"/>
      <c r="IA217" s="129"/>
      <c r="IB217" s="129"/>
      <c r="IC217" s="129"/>
      <c r="ID217" s="129"/>
      <c r="IE217" s="129"/>
      <c r="IF217" s="129"/>
      <c r="IG217" s="129"/>
      <c r="IH217" s="129"/>
      <c r="II217" s="129"/>
      <c r="IJ217" s="129"/>
      <c r="IK217" s="129"/>
      <c r="IL217" s="129"/>
      <c r="IM217" s="129"/>
      <c r="IN217" s="129"/>
      <c r="IO217" s="129"/>
      <c r="IP217" s="129"/>
      <c r="IQ217" s="129"/>
      <c r="IR217" s="129"/>
      <c r="IS217" s="129"/>
      <c r="IT217" s="129"/>
      <c r="IU217" s="129"/>
      <c r="IV217" s="129"/>
      <c r="IW217" s="129"/>
      <c r="IX217" s="129"/>
      <c r="IY217" s="129"/>
      <c r="IZ217" s="129"/>
      <c r="JA217" s="129"/>
      <c r="JB217" s="129"/>
      <c r="JC217" s="129"/>
      <c r="JD217" s="129"/>
      <c r="JE217" s="129"/>
      <c r="JF217" s="129"/>
      <c r="JG217" s="129"/>
      <c r="JH217" s="129"/>
      <c r="JI217" s="129"/>
      <c r="JJ217" s="129"/>
      <c r="JK217" s="129"/>
      <c r="JL217" s="129"/>
      <c r="JM217" s="129"/>
      <c r="JN217" s="129"/>
      <c r="JO217" s="129"/>
      <c r="JP217" s="129"/>
      <c r="JQ217" s="129"/>
      <c r="JR217" s="129"/>
      <c r="JS217" s="129"/>
      <c r="JT217" s="129"/>
      <c r="JU217" s="129"/>
      <c r="JV217" s="129"/>
      <c r="JW217" s="129"/>
      <c r="JX217" s="129"/>
      <c r="JY217" s="129"/>
      <c r="JZ217" s="129"/>
      <c r="KA217" s="129"/>
      <c r="KB217" s="129"/>
      <c r="KC217" s="129"/>
      <c r="KD217" s="129"/>
      <c r="KE217" s="129"/>
      <c r="KF217" s="129"/>
      <c r="KG217" s="129"/>
      <c r="KH217" s="129"/>
      <c r="KI217" s="129"/>
      <c r="KJ217" s="129"/>
      <c r="KK217" s="129"/>
      <c r="KL217" s="129"/>
      <c r="KM217" s="129"/>
      <c r="KN217" s="129"/>
      <c r="KO217" s="129"/>
      <c r="KP217" s="129"/>
      <c r="KQ217" s="129"/>
      <c r="KR217" s="129"/>
      <c r="KS217" s="129"/>
      <c r="KT217" s="129"/>
      <c r="KU217" s="129"/>
      <c r="KV217" s="129"/>
      <c r="KW217" s="129"/>
      <c r="KX217" s="129"/>
      <c r="KY217" s="129"/>
      <c r="KZ217" s="129"/>
      <c r="LA217" s="129"/>
      <c r="LB217" s="129"/>
      <c r="LC217" s="129"/>
      <c r="LD217" s="129"/>
      <c r="LE217" s="129"/>
      <c r="LF217" s="129"/>
      <c r="LG217" s="129"/>
      <c r="LH217" s="129"/>
      <c r="LI217" s="129"/>
      <c r="LJ217" s="129"/>
      <c r="LK217" s="129"/>
      <c r="LL217" s="129"/>
      <c r="LM217" s="129"/>
      <c r="LN217" s="129"/>
      <c r="LO217" s="129"/>
      <c r="LP217" s="129"/>
      <c r="LQ217" s="129"/>
      <c r="LR217" s="129"/>
      <c r="LS217" s="129"/>
      <c r="LT217" s="129"/>
      <c r="LU217" s="129"/>
      <c r="LV217" s="129"/>
      <c r="LW217" s="129"/>
      <c r="LX217" s="129"/>
      <c r="LY217" s="129"/>
      <c r="LZ217" s="129"/>
      <c r="MA217" s="129"/>
      <c r="MB217" s="129"/>
      <c r="MC217" s="129"/>
      <c r="MD217" s="129"/>
      <c r="ME217" s="129"/>
      <c r="MF217" s="129"/>
      <c r="MG217" s="129"/>
      <c r="MH217" s="129"/>
      <c r="MI217" s="129"/>
      <c r="MJ217" s="129"/>
      <c r="MK217" s="129"/>
      <c r="ML217" s="129"/>
      <c r="MM217" s="129"/>
      <c r="MN217" s="129"/>
      <c r="MO217" s="129"/>
      <c r="MP217" s="129"/>
      <c r="MQ217" s="129"/>
      <c r="MR217" s="129"/>
      <c r="MS217" s="129"/>
      <c r="MT217" s="129"/>
      <c r="MU217" s="129"/>
      <c r="MV217" s="129"/>
      <c r="MW217" s="129"/>
      <c r="MX217" s="129"/>
      <c r="MY217" s="129"/>
      <c r="MZ217" s="129"/>
      <c r="NA217" s="129"/>
      <c r="NB217" s="129"/>
      <c r="NC217" s="129"/>
      <c r="ND217" s="129"/>
      <c r="NE217" s="129"/>
      <c r="NF217" s="129"/>
      <c r="NG217" s="129"/>
      <c r="NH217" s="129"/>
      <c r="NI217" s="129"/>
      <c r="NJ217" s="129"/>
      <c r="NK217" s="129"/>
      <c r="NL217" s="129"/>
      <c r="NM217" s="129"/>
      <c r="NN217" s="129"/>
      <c r="NO217" s="129"/>
      <c r="NP217" s="129"/>
      <c r="NQ217" s="129"/>
      <c r="NR217" s="129"/>
      <c r="NS217" s="129"/>
      <c r="NT217" s="129"/>
      <c r="NU217" s="129"/>
      <c r="NV217" s="129"/>
      <c r="NW217" s="129"/>
      <c r="NX217" s="129"/>
      <c r="NY217" s="129"/>
      <c r="NZ217" s="129"/>
      <c r="OA217" s="129"/>
      <c r="OB217" s="129"/>
      <c r="OC217" s="129"/>
      <c r="OD217" s="129"/>
      <c r="OE217" s="129"/>
      <c r="OF217" s="129"/>
      <c r="OG217" s="129"/>
      <c r="OH217" s="129"/>
      <c r="OI217" s="129"/>
      <c r="OJ217" s="129"/>
      <c r="OK217" s="129"/>
      <c r="OL217" s="129"/>
      <c r="OM217" s="129"/>
      <c r="ON217" s="129"/>
      <c r="OO217" s="129"/>
      <c r="OP217" s="129"/>
      <c r="OQ217" s="129"/>
      <c r="OR217" s="129"/>
      <c r="OS217" s="129"/>
      <c r="OT217" s="129"/>
      <c r="OU217" s="129"/>
      <c r="OV217" s="129"/>
      <c r="OW217" s="129"/>
      <c r="OX217" s="129"/>
      <c r="OY217" s="129"/>
      <c r="OZ217" s="129"/>
      <c r="PA217" s="129"/>
      <c r="PB217" s="129"/>
      <c r="PC217" s="129"/>
      <c r="PD217" s="129"/>
      <c r="PE217" s="129"/>
      <c r="PF217" s="129"/>
      <c r="PG217" s="129"/>
      <c r="PH217" s="129"/>
      <c r="PI217" s="129"/>
      <c r="PJ217" s="129"/>
      <c r="PK217" s="129"/>
      <c r="PL217" s="129"/>
      <c r="PM217" s="129"/>
      <c r="PN217" s="129"/>
      <c r="PO217" s="129"/>
      <c r="PP217" s="129"/>
      <c r="PQ217" s="129"/>
      <c r="PR217" s="129"/>
      <c r="PS217" s="129"/>
      <c r="PT217" s="129"/>
      <c r="PU217" s="129"/>
      <c r="PV217" s="129"/>
      <c r="PW217" s="129"/>
      <c r="PX217" s="129"/>
      <c r="PY217" s="129"/>
      <c r="PZ217" s="129"/>
      <c r="QA217" s="129"/>
      <c r="QB217" s="129"/>
      <c r="QC217" s="129"/>
      <c r="QD217" s="129"/>
      <c r="QE217" s="129"/>
      <c r="QF217" s="129"/>
      <c r="QG217" s="129"/>
      <c r="QH217" s="129"/>
      <c r="QI217" s="129"/>
      <c r="QJ217" s="129"/>
      <c r="QK217" s="129"/>
      <c r="QL217" s="129"/>
      <c r="QM217" s="129"/>
      <c r="QN217" s="129"/>
      <c r="QO217" s="129"/>
      <c r="QP217" s="129"/>
      <c r="QQ217" s="129"/>
      <c r="QR217" s="129"/>
      <c r="QS217" s="129"/>
      <c r="QT217" s="129"/>
      <c r="QU217" s="129"/>
      <c r="QV217" s="129"/>
      <c r="QW217" s="129"/>
      <c r="QX217" s="129"/>
      <c r="QY217" s="129"/>
      <c r="QZ217" s="129"/>
      <c r="RA217" s="129"/>
      <c r="RB217" s="129"/>
      <c r="RC217" s="129"/>
      <c r="RD217" s="129"/>
      <c r="RE217" s="129"/>
      <c r="RF217" s="129"/>
      <c r="RG217" s="129"/>
      <c r="RH217" s="129"/>
      <c r="RI217" s="129"/>
      <c r="RJ217" s="129"/>
      <c r="RK217" s="129"/>
      <c r="RL217" s="129"/>
      <c r="RM217" s="129"/>
      <c r="RN217" s="129"/>
      <c r="RO217" s="129"/>
      <c r="RP217" s="129"/>
      <c r="RQ217" s="129"/>
      <c r="RR217" s="129"/>
      <c r="RS217" s="129"/>
      <c r="RT217" s="129"/>
      <c r="RU217" s="129"/>
      <c r="RV217" s="129"/>
      <c r="RW217" s="129"/>
      <c r="RX217" s="129"/>
      <c r="RY217" s="129"/>
      <c r="RZ217" s="129"/>
      <c r="SA217" s="129"/>
      <c r="SB217" s="129"/>
      <c r="SC217" s="129"/>
      <c r="SD217" s="129"/>
      <c r="SE217" s="129"/>
      <c r="SF217" s="129"/>
      <c r="SG217" s="129"/>
      <c r="SH217" s="129"/>
      <c r="SI217" s="129"/>
      <c r="SJ217" s="129"/>
      <c r="SK217" s="129"/>
      <c r="SL217" s="129"/>
      <c r="SM217" s="129"/>
      <c r="SN217" s="129"/>
      <c r="SO217" s="129"/>
      <c r="SP217" s="129"/>
      <c r="SQ217" s="129"/>
      <c r="SR217" s="129"/>
      <c r="SS217" s="129"/>
      <c r="ST217" s="129"/>
      <c r="SU217" s="129"/>
      <c r="SV217" s="129"/>
      <c r="SW217" s="129"/>
      <c r="SX217" s="129"/>
      <c r="SY217" s="129"/>
      <c r="SZ217" s="129"/>
      <c r="TA217" s="129"/>
      <c r="TB217" s="129"/>
      <c r="TC217" s="129"/>
      <c r="TD217" s="129"/>
      <c r="TE217" s="129"/>
      <c r="TF217" s="129"/>
      <c r="TG217" s="129"/>
      <c r="TH217" s="129"/>
      <c r="TI217" s="129"/>
      <c r="TJ217" s="129"/>
      <c r="TK217" s="129"/>
      <c r="TL217" s="129"/>
      <c r="TM217" s="129"/>
      <c r="TN217" s="129"/>
      <c r="TO217" s="129"/>
      <c r="TP217" s="129"/>
      <c r="TQ217" s="129"/>
      <c r="TR217" s="129"/>
      <c r="TS217" s="129"/>
      <c r="TT217" s="129"/>
      <c r="TU217" s="129"/>
      <c r="TV217" s="129"/>
      <c r="TW217" s="129"/>
      <c r="TX217" s="129"/>
      <c r="TY217" s="129"/>
      <c r="TZ217" s="129"/>
      <c r="UA217" s="129"/>
      <c r="UB217" s="129"/>
      <c r="UC217" s="129"/>
      <c r="UD217" s="129"/>
      <c r="UE217" s="129"/>
      <c r="UF217" s="129"/>
      <c r="UG217" s="129"/>
      <c r="UH217" s="129"/>
      <c r="UI217" s="129"/>
      <c r="UJ217" s="129"/>
      <c r="UK217" s="129"/>
      <c r="UL217" s="129"/>
      <c r="UM217" s="129"/>
      <c r="UN217" s="129"/>
      <c r="UO217" s="129"/>
      <c r="UP217" s="129"/>
      <c r="UQ217" s="129"/>
      <c r="UR217" s="129"/>
      <c r="US217" s="129"/>
      <c r="UT217" s="129"/>
      <c r="UU217" s="129"/>
      <c r="UV217" s="129"/>
      <c r="UW217" s="129"/>
      <c r="UX217" s="129"/>
      <c r="UY217" s="129"/>
      <c r="UZ217" s="129"/>
      <c r="VA217" s="129"/>
      <c r="VB217" s="129"/>
      <c r="VC217" s="129"/>
      <c r="VD217" s="129"/>
      <c r="VE217" s="129"/>
      <c r="VF217" s="129"/>
      <c r="VG217" s="129"/>
      <c r="VH217" s="129"/>
      <c r="VI217" s="129"/>
      <c r="VJ217" s="129"/>
      <c r="VK217" s="129"/>
      <c r="VL217" s="129"/>
      <c r="VM217" s="129"/>
      <c r="VN217" s="129"/>
      <c r="VO217" s="129"/>
      <c r="VP217" s="129"/>
      <c r="VQ217" s="129"/>
      <c r="VR217" s="129"/>
      <c r="VS217" s="129"/>
      <c r="VT217" s="129"/>
      <c r="VU217" s="129"/>
      <c r="VV217" s="129"/>
      <c r="VW217" s="129"/>
      <c r="VX217" s="129"/>
      <c r="VY217" s="129"/>
      <c r="VZ217" s="129"/>
      <c r="WA217" s="129"/>
      <c r="WB217" s="129"/>
      <c r="WC217" s="129"/>
      <c r="WD217" s="129"/>
      <c r="WE217" s="129"/>
      <c r="WF217" s="129"/>
      <c r="WG217" s="129"/>
      <c r="WH217" s="129"/>
      <c r="WI217" s="129"/>
      <c r="WJ217" s="129"/>
      <c r="WK217" s="129"/>
      <c r="WL217" s="129"/>
      <c r="WM217" s="129"/>
      <c r="WN217" s="129"/>
      <c r="WO217" s="129"/>
      <c r="WP217" s="129"/>
      <c r="WQ217" s="129"/>
      <c r="WR217" s="129"/>
      <c r="WS217" s="129"/>
      <c r="WT217" s="129"/>
      <c r="WU217" s="129"/>
      <c r="WV217" s="129"/>
      <c r="WW217" s="129"/>
      <c r="WX217" s="129"/>
      <c r="WY217" s="129"/>
      <c r="WZ217" s="129"/>
      <c r="XA217" s="129"/>
      <c r="XB217" s="129"/>
      <c r="XC217" s="129"/>
      <c r="XD217" s="129"/>
      <c r="XE217" s="129"/>
      <c r="XF217" s="129"/>
      <c r="XG217" s="129"/>
      <c r="XH217" s="129"/>
      <c r="XI217" s="129"/>
      <c r="XJ217" s="129"/>
      <c r="XK217" s="129"/>
      <c r="XL217" s="129"/>
      <c r="XM217" s="129"/>
      <c r="XN217" s="129"/>
      <c r="XO217" s="129"/>
      <c r="XP217" s="129"/>
      <c r="XQ217" s="129"/>
      <c r="XR217" s="129"/>
      <c r="XS217" s="129"/>
      <c r="XT217" s="129"/>
      <c r="XU217" s="129"/>
      <c r="XV217" s="129"/>
      <c r="XW217" s="129"/>
      <c r="XX217" s="129"/>
      <c r="XY217" s="129"/>
      <c r="XZ217" s="129"/>
      <c r="YA217" s="129"/>
      <c r="YB217" s="129"/>
      <c r="YC217" s="129"/>
      <c r="YD217" s="129"/>
      <c r="YE217" s="129"/>
      <c r="YF217" s="129"/>
      <c r="YG217" s="129"/>
      <c r="YH217" s="129"/>
      <c r="YI217" s="129"/>
      <c r="YJ217" s="129"/>
      <c r="YK217" s="129"/>
      <c r="YL217" s="129"/>
      <c r="YM217" s="129"/>
      <c r="YN217" s="129"/>
      <c r="YO217" s="129"/>
      <c r="YP217" s="129"/>
      <c r="YQ217" s="129"/>
      <c r="YR217" s="129"/>
      <c r="YS217" s="129"/>
      <c r="YT217" s="129"/>
      <c r="YU217" s="129"/>
      <c r="YV217" s="129"/>
      <c r="YW217" s="129"/>
      <c r="YX217" s="129"/>
      <c r="YY217" s="129"/>
      <c r="YZ217" s="129"/>
      <c r="ZA217" s="129"/>
      <c r="ZB217" s="129"/>
      <c r="ZC217" s="129"/>
      <c r="ZD217" s="129"/>
      <c r="ZE217" s="129"/>
      <c r="ZF217" s="129"/>
      <c r="ZG217" s="129"/>
      <c r="ZH217" s="129"/>
      <c r="ZI217" s="129"/>
      <c r="ZJ217" s="129"/>
      <c r="ZK217" s="129"/>
      <c r="ZL217" s="129"/>
      <c r="ZM217" s="129"/>
      <c r="ZN217" s="129"/>
      <c r="ZO217" s="129"/>
      <c r="ZP217" s="129"/>
      <c r="ZQ217" s="129"/>
      <c r="ZR217" s="129"/>
      <c r="ZS217" s="129"/>
      <c r="ZT217" s="129"/>
      <c r="ZU217" s="129"/>
      <c r="ZV217" s="129"/>
      <c r="ZW217" s="129"/>
      <c r="ZX217" s="129"/>
      <c r="ZY217" s="129"/>
      <c r="ZZ217" s="129"/>
      <c r="AAA217" s="129"/>
      <c r="AAB217" s="129"/>
      <c r="AAC217" s="129"/>
      <c r="AAD217" s="129"/>
      <c r="AAE217" s="129"/>
      <c r="AAF217" s="129"/>
      <c r="AAG217" s="129"/>
      <c r="AAH217" s="129"/>
      <c r="AAI217" s="129"/>
      <c r="AAJ217" s="129"/>
      <c r="AAK217" s="129"/>
      <c r="AAL217" s="129"/>
      <c r="AAM217" s="129"/>
      <c r="AAN217" s="129"/>
      <c r="AAO217" s="129"/>
      <c r="AAP217" s="129"/>
      <c r="AAQ217" s="129"/>
      <c r="AAR217" s="129"/>
      <c r="AAS217" s="129"/>
      <c r="AAT217" s="129"/>
      <c r="AAU217" s="129"/>
      <c r="AAV217" s="129"/>
      <c r="AAW217" s="129"/>
      <c r="AAX217" s="129"/>
      <c r="AAY217" s="129"/>
      <c r="AAZ217" s="129"/>
      <c r="ABA217" s="129"/>
      <c r="ABB217" s="129"/>
      <c r="ABC217" s="129"/>
      <c r="ABD217" s="129"/>
      <c r="ABE217" s="129"/>
      <c r="ABF217" s="129"/>
      <c r="ABG217" s="129"/>
      <c r="ABH217" s="129"/>
      <c r="ABI217" s="129"/>
      <c r="ABJ217" s="129"/>
      <c r="ABK217" s="129"/>
      <c r="ABL217" s="129"/>
      <c r="ABM217" s="129"/>
      <c r="ABN217" s="129"/>
      <c r="ABO217" s="129"/>
      <c r="ABP217" s="129"/>
      <c r="ABQ217" s="129"/>
      <c r="ABR217" s="129"/>
      <c r="ABS217" s="129"/>
      <c r="ABT217" s="129"/>
      <c r="ABU217" s="129"/>
      <c r="ABV217" s="129"/>
      <c r="ABW217" s="129"/>
      <c r="ABX217" s="129"/>
      <c r="ABY217" s="129"/>
      <c r="ABZ217" s="129"/>
      <c r="ACA217" s="129"/>
      <c r="ACB217" s="129"/>
      <c r="ACC217" s="129"/>
      <c r="ACD217" s="129"/>
      <c r="ACE217" s="129"/>
      <c r="ACF217" s="129"/>
      <c r="ACG217" s="129"/>
      <c r="ACH217" s="129"/>
      <c r="ACI217" s="129"/>
      <c r="ACJ217" s="129"/>
      <c r="ACK217" s="129"/>
      <c r="ACL217" s="129"/>
      <c r="ACM217" s="129"/>
      <c r="ACN217" s="129"/>
      <c r="ACO217" s="129"/>
      <c r="ACP217" s="129"/>
      <c r="ACQ217" s="129"/>
      <c r="ACR217" s="129"/>
      <c r="ACS217" s="129"/>
      <c r="ACT217" s="129"/>
      <c r="ACU217" s="129"/>
      <c r="ACV217" s="129"/>
      <c r="ACW217" s="129"/>
      <c r="ACX217" s="129"/>
      <c r="ACY217" s="129"/>
      <c r="ACZ217" s="129"/>
      <c r="ADA217" s="129"/>
      <c r="ADB217" s="129"/>
      <c r="ADC217" s="129"/>
      <c r="ADD217" s="129"/>
      <c r="ADE217" s="129"/>
      <c r="ADF217" s="129"/>
      <c r="ADG217" s="129"/>
      <c r="ADH217" s="129"/>
      <c r="ADI217" s="129"/>
      <c r="ADJ217" s="129"/>
      <c r="ADK217" s="129"/>
      <c r="ADL217" s="129"/>
      <c r="ADM217" s="129"/>
      <c r="ADN217" s="129"/>
      <c r="ADO217" s="129"/>
      <c r="ADP217" s="129"/>
      <c r="ADQ217" s="129"/>
      <c r="ADR217" s="129"/>
      <c r="ADS217" s="129"/>
      <c r="ADT217" s="129"/>
      <c r="ADU217" s="129"/>
      <c r="ADV217" s="129"/>
      <c r="ADW217" s="129"/>
      <c r="ADX217" s="129"/>
      <c r="ADY217" s="129"/>
      <c r="ADZ217" s="129"/>
      <c r="AEA217" s="129"/>
      <c r="AEB217" s="129"/>
      <c r="AEC217" s="129"/>
      <c r="AED217" s="129"/>
      <c r="AEE217" s="129"/>
      <c r="AEF217" s="129"/>
      <c r="AEG217" s="129"/>
      <c r="AEH217" s="129"/>
      <c r="AEI217" s="129"/>
      <c r="AEJ217" s="129"/>
      <c r="AEK217" s="129"/>
      <c r="AEL217" s="129"/>
      <c r="AEM217" s="129"/>
      <c r="AEN217" s="129"/>
      <c r="AEO217" s="129"/>
      <c r="AEP217" s="129"/>
      <c r="AEQ217" s="129"/>
      <c r="AER217" s="129"/>
      <c r="AES217" s="129"/>
      <c r="AET217" s="129"/>
      <c r="AEU217" s="129"/>
      <c r="AEV217" s="129"/>
      <c r="AEW217" s="129"/>
      <c r="AEX217" s="129"/>
      <c r="AEY217" s="129"/>
      <c r="AEZ217" s="129"/>
      <c r="AFA217" s="129"/>
      <c r="AFB217" s="129"/>
      <c r="AFC217" s="129"/>
      <c r="AFD217" s="129"/>
      <c r="AFE217" s="129"/>
      <c r="AFF217" s="129"/>
      <c r="AFG217" s="129"/>
      <c r="AFH217" s="129"/>
      <c r="AFI217" s="129"/>
      <c r="AFJ217" s="129"/>
      <c r="AFK217" s="129"/>
      <c r="AFL217" s="129"/>
      <c r="AFM217" s="129"/>
      <c r="AFN217" s="129"/>
      <c r="AFO217" s="129"/>
      <c r="AFP217" s="129"/>
      <c r="AFQ217" s="129"/>
      <c r="AFR217" s="129"/>
      <c r="AFS217" s="129"/>
      <c r="AFT217" s="129"/>
      <c r="AFU217" s="129"/>
      <c r="AFV217" s="129"/>
      <c r="AFW217" s="129"/>
      <c r="AFX217" s="129"/>
      <c r="AFY217" s="129"/>
      <c r="AFZ217" s="129"/>
      <c r="AGA217" s="129"/>
      <c r="AGB217" s="129"/>
      <c r="AGC217" s="129"/>
      <c r="AGD217" s="129"/>
      <c r="AGE217" s="129"/>
      <c r="AGF217" s="129"/>
      <c r="AGG217" s="129"/>
      <c r="AGH217" s="129"/>
      <c r="AGI217" s="129"/>
      <c r="AGJ217" s="129"/>
      <c r="AGK217" s="129"/>
      <c r="AGL217" s="129"/>
      <c r="AGM217" s="129"/>
      <c r="AGN217" s="129"/>
      <c r="AGO217" s="129"/>
      <c r="AGP217" s="129"/>
      <c r="AGQ217" s="129"/>
      <c r="AGR217" s="129"/>
      <c r="AGS217" s="129"/>
      <c r="AGT217" s="129"/>
      <c r="AGU217" s="129"/>
      <c r="AGV217" s="129"/>
      <c r="AGW217" s="129"/>
      <c r="AGX217" s="129"/>
      <c r="AGY217" s="129"/>
      <c r="AGZ217" s="129"/>
      <c r="AHA217" s="129"/>
      <c r="AHB217" s="129"/>
      <c r="AHC217" s="129"/>
      <c r="AHD217" s="129"/>
      <c r="AHE217" s="129"/>
      <c r="AHF217" s="129"/>
      <c r="AHG217" s="129"/>
      <c r="AHH217" s="129"/>
      <c r="AHI217" s="129"/>
      <c r="AHJ217" s="129"/>
      <c r="AHK217" s="129"/>
      <c r="AHL217" s="129"/>
      <c r="AHM217" s="129"/>
      <c r="AHN217" s="129"/>
      <c r="AHO217" s="129"/>
      <c r="AHP217" s="129"/>
      <c r="AHQ217" s="129"/>
      <c r="AHR217" s="129"/>
      <c r="AHS217" s="129"/>
      <c r="AHT217" s="129"/>
      <c r="AHU217" s="129"/>
      <c r="AHV217" s="129"/>
      <c r="AHW217" s="129"/>
      <c r="AHX217" s="129"/>
      <c r="AHY217" s="129"/>
      <c r="AHZ217" s="129"/>
      <c r="AIA217" s="129"/>
      <c r="AIB217" s="129"/>
      <c r="AIC217" s="129"/>
      <c r="AID217" s="129"/>
      <c r="AIE217" s="129"/>
      <c r="AIF217" s="129"/>
      <c r="AIG217" s="129"/>
      <c r="AIH217" s="129"/>
      <c r="AII217" s="129"/>
      <c r="AIJ217" s="129"/>
      <c r="AIK217" s="129"/>
      <c r="AIL217" s="129"/>
      <c r="AIM217" s="129"/>
      <c r="AIN217" s="129"/>
      <c r="AIO217" s="129"/>
      <c r="AIP217" s="129"/>
      <c r="AIQ217" s="129"/>
      <c r="AIR217" s="129"/>
      <c r="AIS217" s="129"/>
      <c r="AIT217" s="129"/>
      <c r="AIU217" s="129"/>
      <c r="AIV217" s="129"/>
      <c r="AIW217" s="129"/>
      <c r="AIX217" s="129"/>
      <c r="AIY217" s="129"/>
      <c r="AIZ217" s="129"/>
      <c r="AJA217" s="129"/>
      <c r="AJB217" s="129"/>
      <c r="AJC217" s="129"/>
      <c r="AJD217" s="129"/>
      <c r="AJE217" s="129"/>
      <c r="AJF217" s="129"/>
      <c r="AJG217" s="129"/>
      <c r="AJH217" s="129"/>
      <c r="AJI217" s="129"/>
      <c r="AJJ217" s="129"/>
      <c r="AJK217" s="129"/>
      <c r="AJL217" s="129"/>
      <c r="AJM217" s="129"/>
      <c r="AJN217" s="129"/>
      <c r="AJO217" s="129"/>
      <c r="AJP217" s="129"/>
      <c r="AJQ217" s="129"/>
      <c r="AJR217" s="129"/>
      <c r="AJS217" s="129"/>
      <c r="AJT217" s="129"/>
      <c r="AJU217" s="129"/>
      <c r="AJV217" s="129"/>
      <c r="AJW217" s="129"/>
      <c r="AJX217" s="129"/>
      <c r="AJY217" s="129"/>
      <c r="AJZ217" s="129"/>
      <c r="AKA217" s="129"/>
      <c r="AKB217" s="129"/>
      <c r="AKC217" s="129"/>
      <c r="AKD217" s="129"/>
      <c r="AKE217" s="129"/>
      <c r="AKF217" s="129"/>
      <c r="AKG217" s="129"/>
      <c r="AKH217" s="129"/>
      <c r="AKI217" s="129"/>
      <c r="AKJ217" s="129"/>
      <c r="AKK217" s="129"/>
      <c r="AKL217" s="129"/>
      <c r="AKM217" s="129"/>
      <c r="AKN217" s="129"/>
      <c r="AKO217" s="129"/>
      <c r="AKP217" s="129"/>
      <c r="AKQ217" s="129"/>
      <c r="AKR217" s="129"/>
      <c r="AKS217" s="129"/>
      <c r="AKT217" s="129"/>
      <c r="AKU217" s="129"/>
      <c r="AKV217" s="129"/>
      <c r="AKW217" s="129"/>
      <c r="AKX217" s="129"/>
      <c r="AKY217" s="129"/>
      <c r="AKZ217" s="129"/>
      <c r="ALA217" s="129"/>
      <c r="ALB217" s="129"/>
      <c r="ALC217" s="129"/>
      <c r="ALD217" s="129"/>
      <c r="ALE217" s="129"/>
      <c r="ALF217" s="129"/>
      <c r="ALG217" s="129"/>
      <c r="ALH217" s="129"/>
      <c r="ALI217" s="129"/>
      <c r="ALJ217" s="129"/>
      <c r="ALK217" s="129"/>
      <c r="ALL217" s="129"/>
      <c r="ALM217" s="129"/>
      <c r="ALN217" s="129"/>
      <c r="ALO217" s="129"/>
      <c r="ALP217" s="129"/>
      <c r="ALQ217" s="129"/>
      <c r="ALR217" s="129"/>
      <c r="ALS217" s="129"/>
      <c r="ALT217" s="129"/>
      <c r="ALU217" s="129"/>
      <c r="ALV217" s="129"/>
      <c r="ALW217" s="129"/>
      <c r="ALX217" s="129"/>
      <c r="ALY217" s="129"/>
      <c r="ALZ217" s="129"/>
      <c r="AMA217" s="129"/>
      <c r="AMB217" s="129"/>
      <c r="AMC217" s="129"/>
      <c r="AMD217" s="129"/>
      <c r="AME217" s="129"/>
      <c r="AMF217" s="129"/>
      <c r="AMG217" s="129"/>
      <c r="AMH217" s="129"/>
      <c r="AMI217" s="129"/>
      <c r="AMJ217" s="129"/>
      <c r="AMK217" s="129"/>
      <c r="AML217" s="129"/>
      <c r="AMM217" s="129"/>
      <c r="AMN217" s="129"/>
      <c r="AMO217" s="129"/>
      <c r="AMP217" s="129"/>
      <c r="AMQ217" s="129"/>
      <c r="AMR217" s="129"/>
      <c r="AMS217" s="129"/>
      <c r="AMT217" s="129"/>
      <c r="AMU217" s="129"/>
      <c r="AMV217" s="129"/>
      <c r="AMW217" s="129"/>
      <c r="AMX217" s="129"/>
      <c r="AMY217" s="129"/>
      <c r="AMZ217" s="129"/>
      <c r="ANA217" s="129"/>
      <c r="ANB217" s="129"/>
      <c r="ANC217" s="129"/>
      <c r="AND217" s="129"/>
      <c r="ANE217" s="129"/>
      <c r="ANF217" s="129"/>
      <c r="ANG217" s="129"/>
      <c r="ANH217" s="129"/>
      <c r="ANI217" s="129"/>
      <c r="ANJ217" s="129"/>
      <c r="ANK217" s="129"/>
      <c r="ANL217" s="129"/>
      <c r="ANM217" s="129"/>
      <c r="ANN217" s="129"/>
      <c r="ANO217" s="129"/>
      <c r="ANP217" s="129"/>
      <c r="ANQ217" s="129"/>
      <c r="ANR217" s="129"/>
      <c r="ANS217" s="129"/>
      <c r="ANT217" s="129"/>
      <c r="ANU217" s="129"/>
      <c r="ANV217" s="129"/>
      <c r="ANW217" s="129"/>
      <c r="ANX217" s="129"/>
      <c r="ANY217" s="129"/>
      <c r="ANZ217" s="129"/>
      <c r="AOA217" s="129"/>
      <c r="AOB217" s="129"/>
      <c r="AOC217" s="129"/>
      <c r="AOD217" s="129"/>
      <c r="AOE217" s="129"/>
      <c r="AOF217" s="129"/>
      <c r="AOG217" s="129"/>
      <c r="AOH217" s="129"/>
      <c r="AOI217" s="129"/>
      <c r="AOJ217" s="129"/>
      <c r="AOK217" s="129"/>
      <c r="AOL217" s="129"/>
      <c r="AOM217" s="129"/>
      <c r="AON217" s="129"/>
      <c r="AOO217" s="129"/>
      <c r="AOP217" s="129"/>
      <c r="AOQ217" s="129"/>
      <c r="AOR217" s="129"/>
      <c r="AOS217" s="129"/>
      <c r="AOT217" s="129"/>
      <c r="AOU217" s="129"/>
      <c r="AOV217" s="129"/>
      <c r="AOW217" s="129"/>
      <c r="AOX217" s="129"/>
      <c r="AOY217" s="129"/>
      <c r="AOZ217" s="129"/>
      <c r="APA217" s="129"/>
      <c r="APB217" s="129"/>
      <c r="APC217" s="129"/>
      <c r="APD217" s="129"/>
      <c r="APE217" s="129"/>
      <c r="APF217" s="129"/>
      <c r="APG217" s="129"/>
      <c r="APH217" s="129"/>
      <c r="API217" s="129"/>
      <c r="APJ217" s="129"/>
      <c r="APK217" s="129"/>
      <c r="APL217" s="129"/>
      <c r="APM217" s="129"/>
      <c r="APN217" s="129"/>
      <c r="APO217" s="129"/>
      <c r="APP217" s="129"/>
      <c r="APQ217" s="129"/>
      <c r="APR217" s="129"/>
      <c r="APS217" s="129"/>
      <c r="APT217" s="129"/>
      <c r="APU217" s="129"/>
      <c r="APV217" s="129"/>
      <c r="APW217" s="129"/>
      <c r="APX217" s="129"/>
      <c r="APY217" s="129"/>
      <c r="APZ217" s="129"/>
      <c r="AQA217" s="129"/>
      <c r="AQB217" s="129"/>
      <c r="AQC217" s="129"/>
      <c r="AQD217" s="129"/>
      <c r="AQE217" s="129"/>
      <c r="AQF217" s="129"/>
      <c r="AQG217" s="129"/>
      <c r="AQH217" s="129"/>
      <c r="AQI217" s="129"/>
      <c r="AQJ217" s="129"/>
      <c r="AQK217" s="129"/>
      <c r="AQL217" s="129"/>
      <c r="AQM217" s="129"/>
      <c r="AQN217" s="129"/>
      <c r="AQO217" s="129"/>
      <c r="AQP217" s="129"/>
      <c r="AQQ217" s="129"/>
      <c r="AQR217" s="129"/>
      <c r="AQS217" s="129"/>
      <c r="AQT217" s="129"/>
      <c r="AQU217" s="129"/>
      <c r="AQV217" s="129"/>
      <c r="AQW217" s="129"/>
      <c r="AQX217" s="129"/>
      <c r="AQY217" s="129"/>
      <c r="AQZ217" s="129"/>
      <c r="ARA217" s="129"/>
      <c r="ARB217" s="129"/>
      <c r="ARC217" s="129"/>
      <c r="ARD217" s="129"/>
      <c r="ARE217" s="129"/>
      <c r="ARF217" s="129"/>
      <c r="ARG217" s="129"/>
      <c r="ARH217" s="129"/>
      <c r="ARI217" s="129"/>
      <c r="ARJ217" s="129"/>
      <c r="ARK217" s="129"/>
      <c r="ARL217" s="129"/>
      <c r="ARM217" s="129"/>
      <c r="ARN217" s="129"/>
      <c r="ARO217" s="129"/>
      <c r="ARP217" s="129"/>
      <c r="ARQ217" s="129"/>
      <c r="ARR217" s="129"/>
      <c r="ARS217" s="129"/>
      <c r="ART217" s="129"/>
      <c r="ARU217" s="129"/>
      <c r="ARV217" s="129"/>
      <c r="ARW217" s="129"/>
      <c r="ARX217" s="129"/>
      <c r="ARY217" s="129"/>
      <c r="ARZ217" s="129"/>
      <c r="ASA217" s="129"/>
      <c r="ASB217" s="129"/>
      <c r="ASC217" s="129"/>
      <c r="ASD217" s="129"/>
      <c r="ASE217" s="129"/>
      <c r="ASF217" s="129"/>
      <c r="ASG217" s="129"/>
      <c r="ASH217" s="129"/>
      <c r="ASI217" s="129"/>
      <c r="ASJ217" s="129"/>
      <c r="ASK217" s="129"/>
      <c r="ASL217" s="129"/>
      <c r="ASM217" s="129"/>
      <c r="ASN217" s="129"/>
      <c r="ASO217" s="129"/>
      <c r="ASP217" s="129"/>
      <c r="ASQ217" s="129"/>
      <c r="ASR217" s="129"/>
      <c r="ASS217" s="129"/>
      <c r="AST217" s="129"/>
      <c r="ASU217" s="129"/>
      <c r="ASV217" s="129"/>
      <c r="ASW217" s="129"/>
      <c r="ASX217" s="129"/>
      <c r="ASY217" s="129"/>
      <c r="ASZ217" s="129"/>
      <c r="ATA217" s="129"/>
      <c r="ATB217" s="129"/>
      <c r="ATC217" s="129"/>
      <c r="ATD217" s="129"/>
      <c r="ATE217" s="129"/>
      <c r="ATF217" s="129"/>
      <c r="ATG217" s="129"/>
      <c r="ATH217" s="129"/>
      <c r="ATI217" s="129"/>
      <c r="ATJ217" s="129"/>
      <c r="ATK217" s="129"/>
      <c r="ATL217" s="129"/>
      <c r="ATM217" s="129"/>
      <c r="ATN217" s="129"/>
      <c r="ATO217" s="129"/>
      <c r="ATP217" s="129"/>
      <c r="ATQ217" s="129"/>
      <c r="ATR217" s="129"/>
      <c r="ATS217" s="129"/>
      <c r="ATT217" s="129"/>
      <c r="ATU217" s="129"/>
      <c r="ATV217" s="129"/>
      <c r="ATW217" s="129"/>
      <c r="ATX217" s="129"/>
      <c r="ATY217" s="129"/>
      <c r="ATZ217" s="129"/>
      <c r="AUA217" s="129"/>
      <c r="AUB217" s="129"/>
      <c r="AUC217" s="129"/>
      <c r="AUD217" s="129"/>
      <c r="AUE217" s="129"/>
      <c r="AUF217" s="129"/>
      <c r="AUG217" s="129"/>
      <c r="AUH217" s="129"/>
      <c r="AUI217" s="129"/>
      <c r="AUJ217" s="129"/>
      <c r="AUK217" s="129"/>
      <c r="AUL217" s="129"/>
      <c r="AUM217" s="129"/>
      <c r="AUN217" s="129"/>
      <c r="AUO217" s="129"/>
      <c r="AUP217" s="129"/>
      <c r="AUQ217" s="129"/>
      <c r="AUR217" s="129"/>
      <c r="AUS217" s="129"/>
      <c r="AUT217" s="129"/>
      <c r="AUU217" s="129"/>
      <c r="AUV217" s="129"/>
      <c r="AUW217" s="129"/>
      <c r="AUX217" s="129"/>
      <c r="AUY217" s="129"/>
      <c r="AUZ217" s="129"/>
      <c r="AVA217" s="129"/>
      <c r="AVB217" s="129"/>
      <c r="AVC217" s="129"/>
      <c r="AVD217" s="129"/>
      <c r="AVE217" s="129"/>
      <c r="AVF217" s="129"/>
      <c r="AVG217" s="129"/>
      <c r="AVH217" s="129"/>
      <c r="AVI217" s="129"/>
      <c r="AVJ217" s="129"/>
      <c r="AVK217" s="129"/>
      <c r="AVL217" s="129"/>
      <c r="AVM217" s="129"/>
      <c r="AVN217" s="129"/>
      <c r="AVO217" s="129"/>
      <c r="AVP217" s="129"/>
      <c r="AVQ217" s="129"/>
      <c r="AVR217" s="129"/>
      <c r="AVS217" s="129"/>
      <c r="AVT217" s="129"/>
      <c r="AVU217" s="129"/>
      <c r="AVV217" s="129"/>
      <c r="AVW217" s="129"/>
      <c r="AVX217" s="129"/>
      <c r="AVY217" s="129"/>
      <c r="AVZ217" s="129"/>
      <c r="AWA217" s="129"/>
      <c r="AWB217" s="129"/>
      <c r="AWC217" s="129"/>
      <c r="AWD217" s="129"/>
      <c r="AWE217" s="129"/>
      <c r="AWF217" s="129"/>
      <c r="AWG217" s="129"/>
      <c r="AWH217" s="129"/>
      <c r="AWI217" s="129"/>
      <c r="AWJ217" s="129"/>
      <c r="AWK217" s="129"/>
      <c r="AWL217" s="129"/>
      <c r="AWM217" s="129"/>
      <c r="AWN217" s="129"/>
      <c r="AWO217" s="129"/>
      <c r="AWP217" s="129"/>
      <c r="AWQ217" s="129"/>
      <c r="AWR217" s="129"/>
      <c r="AWS217" s="129"/>
      <c r="AWT217" s="129"/>
      <c r="AWU217" s="129"/>
      <c r="AWV217" s="129"/>
      <c r="AWW217" s="129"/>
      <c r="AWX217" s="129"/>
      <c r="AWY217" s="129"/>
      <c r="AWZ217" s="129"/>
      <c r="AXA217" s="129"/>
      <c r="AXB217" s="129"/>
      <c r="AXC217" s="129"/>
      <c r="AXD217" s="129"/>
      <c r="AXE217" s="129"/>
      <c r="AXF217" s="129"/>
      <c r="AXG217" s="129"/>
      <c r="AXH217" s="129"/>
      <c r="AXI217" s="129"/>
      <c r="AXJ217" s="129"/>
      <c r="AXK217" s="129"/>
      <c r="AXL217" s="129"/>
      <c r="AXM217" s="129"/>
      <c r="AXN217" s="129"/>
      <c r="AXO217" s="129"/>
      <c r="AXP217" s="129"/>
      <c r="AXQ217" s="129"/>
      <c r="AXR217" s="129"/>
      <c r="AXS217" s="129"/>
      <c r="AXT217" s="129"/>
      <c r="AXU217" s="129"/>
      <c r="AXV217" s="129"/>
      <c r="AXW217" s="129"/>
      <c r="AXX217" s="129"/>
      <c r="AXY217" s="129"/>
      <c r="AXZ217" s="129"/>
      <c r="AYA217" s="129"/>
      <c r="AYB217" s="129"/>
      <c r="AYC217" s="129"/>
      <c r="AYD217" s="129"/>
      <c r="AYE217" s="129"/>
      <c r="AYF217" s="129"/>
      <c r="AYG217" s="129"/>
      <c r="AYH217" s="129"/>
      <c r="AYI217" s="129"/>
      <c r="AYJ217" s="129"/>
      <c r="AYK217" s="129"/>
      <c r="AYL217" s="129"/>
      <c r="AYM217" s="129"/>
      <c r="AYN217" s="129"/>
      <c r="AYO217" s="129"/>
      <c r="AYP217" s="129"/>
      <c r="AYQ217" s="129"/>
      <c r="AYR217" s="129"/>
      <c r="AYS217" s="129"/>
      <c r="AYT217" s="129"/>
      <c r="AYU217" s="129"/>
      <c r="AYV217" s="129"/>
      <c r="AYW217" s="129"/>
      <c r="AYX217" s="129"/>
      <c r="AYY217" s="129"/>
      <c r="AYZ217" s="129"/>
      <c r="AZA217" s="129"/>
      <c r="AZB217" s="129"/>
      <c r="AZC217" s="129"/>
      <c r="AZD217" s="129"/>
      <c r="AZE217" s="129"/>
      <c r="AZF217" s="129"/>
      <c r="AZG217" s="129"/>
      <c r="AZH217" s="129"/>
      <c r="AZI217" s="129"/>
      <c r="AZJ217" s="129"/>
      <c r="AZK217" s="129"/>
      <c r="AZL217" s="129"/>
      <c r="AZM217" s="129"/>
      <c r="AZN217" s="129"/>
      <c r="AZO217" s="129"/>
      <c r="AZP217" s="129"/>
      <c r="AZQ217" s="129"/>
      <c r="AZR217" s="129"/>
      <c r="AZS217" s="129"/>
      <c r="AZT217" s="129"/>
      <c r="AZU217" s="129"/>
      <c r="AZV217" s="129"/>
      <c r="AZW217" s="129"/>
      <c r="AZX217" s="129"/>
      <c r="AZY217" s="129"/>
      <c r="AZZ217" s="129"/>
      <c r="BAA217" s="129"/>
      <c r="BAB217" s="129"/>
      <c r="BAC217" s="129"/>
      <c r="BAD217" s="129"/>
      <c r="BAE217" s="129"/>
      <c r="BAF217" s="129"/>
      <c r="BAG217" s="129"/>
      <c r="BAH217" s="129"/>
      <c r="BAI217" s="129"/>
      <c r="BAJ217" s="129"/>
      <c r="BAK217" s="129"/>
      <c r="BAL217" s="129"/>
      <c r="BAM217" s="129"/>
      <c r="BAN217" s="129"/>
      <c r="BAO217" s="129"/>
      <c r="BAP217" s="129"/>
      <c r="BAQ217" s="129"/>
      <c r="BAR217" s="129"/>
      <c r="BAS217" s="129"/>
      <c r="BAT217" s="129"/>
      <c r="BAU217" s="129"/>
      <c r="BAV217" s="129"/>
      <c r="BAW217" s="129"/>
      <c r="BAX217" s="129"/>
      <c r="BAY217" s="129"/>
      <c r="BAZ217" s="129"/>
      <c r="BBA217" s="129"/>
      <c r="BBB217" s="129"/>
      <c r="BBC217" s="129"/>
      <c r="BBD217" s="129"/>
      <c r="BBE217" s="129"/>
      <c r="BBF217" s="129"/>
      <c r="BBG217" s="129"/>
      <c r="BBH217" s="129"/>
      <c r="BBI217" s="129"/>
      <c r="BBJ217" s="129"/>
      <c r="BBK217" s="129"/>
      <c r="BBL217" s="129"/>
      <c r="BBM217" s="129"/>
      <c r="BBN217" s="129"/>
      <c r="BBO217" s="129"/>
      <c r="BBP217" s="129"/>
      <c r="BBQ217" s="129"/>
      <c r="BBR217" s="129"/>
      <c r="BBS217" s="129"/>
      <c r="BBT217" s="129"/>
      <c r="BBU217" s="129"/>
      <c r="BBV217" s="129"/>
      <c r="BBW217" s="129"/>
      <c r="BBX217" s="129"/>
      <c r="BBY217" s="129"/>
      <c r="BBZ217" s="129"/>
      <c r="BCA217" s="129"/>
      <c r="BCB217" s="129"/>
      <c r="BCC217" s="129"/>
      <c r="BCD217" s="129"/>
      <c r="BCE217" s="129"/>
      <c r="BCF217" s="129"/>
      <c r="BCG217" s="129"/>
      <c r="BCH217" s="129"/>
      <c r="BCI217" s="129"/>
      <c r="BCJ217" s="129"/>
      <c r="BCK217" s="129"/>
      <c r="BCL217" s="129"/>
      <c r="BCM217" s="129"/>
      <c r="BCN217" s="129"/>
      <c r="BCO217" s="129"/>
      <c r="BCP217" s="129"/>
      <c r="BCQ217" s="129"/>
      <c r="BCR217" s="129"/>
      <c r="BCS217" s="129"/>
      <c r="BCT217" s="129"/>
      <c r="BCU217" s="129"/>
      <c r="BCV217" s="129"/>
      <c r="BCW217" s="129"/>
      <c r="BCX217" s="129"/>
      <c r="BCY217" s="129"/>
      <c r="BCZ217" s="129"/>
      <c r="BDA217" s="129"/>
      <c r="BDB217" s="129"/>
      <c r="BDC217" s="129"/>
      <c r="BDD217" s="129"/>
      <c r="BDE217" s="129"/>
      <c r="BDF217" s="129"/>
      <c r="BDG217" s="129"/>
      <c r="BDH217" s="129"/>
      <c r="BDI217" s="129"/>
      <c r="BDJ217" s="129"/>
      <c r="BDK217" s="129"/>
      <c r="BDL217" s="129"/>
      <c r="BDM217" s="129"/>
      <c r="BDN217" s="129"/>
      <c r="BDO217" s="129"/>
      <c r="BDP217" s="129"/>
      <c r="BDQ217" s="129"/>
      <c r="BDR217" s="129"/>
      <c r="BDS217" s="129"/>
      <c r="BDT217" s="129"/>
      <c r="BDU217" s="129"/>
      <c r="BDV217" s="129"/>
      <c r="BDW217" s="129"/>
      <c r="BDX217" s="129"/>
      <c r="BDY217" s="129"/>
      <c r="BDZ217" s="129"/>
      <c r="BEA217" s="129"/>
      <c r="BEB217" s="129"/>
      <c r="BEC217" s="129"/>
      <c r="BED217" s="129"/>
      <c r="BEE217" s="129"/>
      <c r="BEF217" s="129"/>
      <c r="BEG217" s="129"/>
      <c r="BEH217" s="129"/>
      <c r="BEI217" s="129"/>
      <c r="BEJ217" s="129"/>
      <c r="BEK217" s="129"/>
      <c r="BEL217" s="129"/>
      <c r="BEM217" s="129"/>
      <c r="BEN217" s="129"/>
      <c r="BEO217" s="129"/>
      <c r="BEP217" s="129"/>
      <c r="BEQ217" s="129"/>
      <c r="BER217" s="129"/>
      <c r="BES217" s="129"/>
      <c r="BET217" s="129"/>
      <c r="BEU217" s="129"/>
      <c r="BEV217" s="129"/>
      <c r="BEW217" s="129"/>
      <c r="BEX217" s="129"/>
      <c r="BEY217" s="129"/>
      <c r="BEZ217" s="129"/>
      <c r="BFA217" s="129"/>
      <c r="BFB217" s="129"/>
      <c r="BFC217" s="129"/>
      <c r="BFD217" s="129"/>
      <c r="BFE217" s="129"/>
      <c r="BFF217" s="129"/>
      <c r="BFG217" s="129"/>
      <c r="BFH217" s="129"/>
      <c r="BFI217" s="129"/>
      <c r="BFJ217" s="129"/>
      <c r="BFK217" s="129"/>
      <c r="BFL217" s="129"/>
      <c r="BFM217" s="129"/>
      <c r="BFN217" s="129"/>
      <c r="BFO217" s="129"/>
      <c r="BFP217" s="129"/>
      <c r="BFQ217" s="129"/>
      <c r="BFR217" s="129"/>
      <c r="BFS217" s="129"/>
      <c r="BFT217" s="129"/>
      <c r="BFU217" s="129"/>
      <c r="BFV217" s="129"/>
      <c r="BFW217" s="129"/>
      <c r="BFX217" s="129"/>
      <c r="BFY217" s="129"/>
      <c r="BFZ217" s="129"/>
      <c r="BGA217" s="129"/>
      <c r="BGB217" s="129"/>
      <c r="BGC217" s="129"/>
      <c r="BGD217" s="129"/>
      <c r="BGE217" s="129"/>
      <c r="BGF217" s="129"/>
      <c r="BGG217" s="129"/>
      <c r="BGH217" s="129"/>
      <c r="BGI217" s="129"/>
      <c r="BGJ217" s="129"/>
      <c r="BGK217" s="129"/>
      <c r="BGL217" s="129"/>
      <c r="BGM217" s="129"/>
      <c r="BGN217" s="129"/>
      <c r="BGO217" s="129"/>
      <c r="BGP217" s="129"/>
      <c r="BGQ217" s="129"/>
      <c r="BGR217" s="129"/>
      <c r="BGS217" s="129"/>
      <c r="BGT217" s="129"/>
      <c r="BGU217" s="129"/>
      <c r="BGV217" s="129"/>
      <c r="BGW217" s="129"/>
      <c r="BGX217" s="129"/>
      <c r="BGY217" s="129"/>
      <c r="BGZ217" s="129"/>
      <c r="BHA217" s="129"/>
      <c r="BHB217" s="129"/>
      <c r="BHC217" s="129"/>
      <c r="BHD217" s="129"/>
      <c r="BHE217" s="129"/>
      <c r="BHF217" s="129"/>
      <c r="BHG217" s="129"/>
      <c r="BHH217" s="129"/>
      <c r="BHI217" s="129"/>
      <c r="BHJ217" s="129"/>
      <c r="BHK217" s="129"/>
      <c r="BHL217" s="129"/>
      <c r="BHM217" s="129"/>
      <c r="BHN217" s="129"/>
      <c r="BHO217" s="129"/>
      <c r="BHP217" s="129"/>
      <c r="BHQ217" s="129"/>
      <c r="BHR217" s="129"/>
      <c r="BHS217" s="129"/>
      <c r="BHT217" s="129"/>
      <c r="BHU217" s="129"/>
      <c r="BHV217" s="129"/>
      <c r="BHW217" s="129"/>
      <c r="BHX217" s="129"/>
      <c r="BHY217" s="129"/>
      <c r="BHZ217" s="129"/>
      <c r="BIA217" s="129"/>
      <c r="BIB217" s="129"/>
      <c r="BIC217" s="129"/>
      <c r="BID217" s="129"/>
      <c r="BIE217" s="129"/>
      <c r="BIF217" s="129"/>
      <c r="BIG217" s="129"/>
      <c r="BIH217" s="129"/>
      <c r="BII217" s="129"/>
      <c r="BIJ217" s="129"/>
      <c r="BIK217" s="129"/>
      <c r="BIL217" s="129"/>
      <c r="BIM217" s="129"/>
      <c r="BIN217" s="129"/>
      <c r="BIO217" s="129"/>
      <c r="BIP217" s="129"/>
      <c r="BIQ217" s="129"/>
      <c r="BIR217" s="129"/>
      <c r="BIS217" s="129"/>
      <c r="BIT217" s="129"/>
      <c r="BIU217" s="129"/>
      <c r="BIV217" s="129"/>
      <c r="BIW217" s="129"/>
      <c r="BIX217" s="129"/>
      <c r="BIY217" s="129"/>
      <c r="BIZ217" s="129"/>
      <c r="BJA217" s="129"/>
      <c r="BJB217" s="129"/>
      <c r="BJC217" s="129"/>
      <c r="BJD217" s="129"/>
      <c r="BJE217" s="129"/>
      <c r="BJF217" s="129"/>
      <c r="BJG217" s="129"/>
      <c r="BJH217" s="129"/>
      <c r="BJI217" s="129"/>
      <c r="BJJ217" s="129"/>
      <c r="BJK217" s="129"/>
      <c r="BJL217" s="129"/>
      <c r="BJM217" s="129"/>
      <c r="BJN217" s="129"/>
      <c r="BJO217" s="129"/>
      <c r="BJP217" s="129"/>
      <c r="BJQ217" s="129"/>
      <c r="BJR217" s="129"/>
      <c r="BJS217" s="129"/>
      <c r="BJT217" s="129"/>
      <c r="BJU217" s="129"/>
      <c r="BJV217" s="129"/>
      <c r="BJW217" s="129"/>
      <c r="BJX217" s="129"/>
      <c r="BJY217" s="129"/>
      <c r="BJZ217" s="129"/>
      <c r="BKA217" s="129"/>
      <c r="BKB217" s="129"/>
      <c r="BKC217" s="129"/>
      <c r="BKD217" s="129"/>
      <c r="BKE217" s="129"/>
      <c r="BKF217" s="129"/>
      <c r="BKG217" s="129"/>
      <c r="BKH217" s="129"/>
      <c r="BKI217" s="129"/>
      <c r="BKJ217" s="129"/>
      <c r="BKK217" s="129"/>
      <c r="BKL217" s="129"/>
      <c r="BKM217" s="129"/>
      <c r="BKN217" s="129"/>
      <c r="BKO217" s="129"/>
      <c r="BKP217" s="129"/>
      <c r="BKQ217" s="129"/>
      <c r="BKR217" s="129"/>
      <c r="BKS217" s="129"/>
      <c r="BKT217" s="129"/>
      <c r="BKU217" s="129"/>
      <c r="BKV217" s="129"/>
      <c r="BKW217" s="129"/>
      <c r="BKX217" s="129"/>
      <c r="BKY217" s="129"/>
      <c r="BKZ217" s="129"/>
      <c r="BLA217" s="129"/>
      <c r="BLB217" s="129"/>
      <c r="BLC217" s="129"/>
      <c r="BLD217" s="129"/>
      <c r="BLE217" s="129"/>
      <c r="BLF217" s="129"/>
      <c r="BLG217" s="129"/>
      <c r="BLH217" s="129"/>
      <c r="BLI217" s="129"/>
      <c r="BLJ217" s="129"/>
      <c r="BLK217" s="129"/>
      <c r="BLL217" s="129"/>
      <c r="BLM217" s="129"/>
      <c r="BLN217" s="129"/>
      <c r="BLO217" s="129"/>
      <c r="BLP217" s="129"/>
      <c r="BLQ217" s="129"/>
      <c r="BLR217" s="129"/>
      <c r="BLS217" s="129"/>
      <c r="BLT217" s="129"/>
      <c r="BLU217" s="129"/>
      <c r="BLV217" s="129"/>
      <c r="BLW217" s="129"/>
      <c r="BLX217" s="129"/>
      <c r="BLY217" s="129"/>
      <c r="BLZ217" s="129"/>
      <c r="BMA217" s="129"/>
      <c r="BMB217" s="129"/>
      <c r="BMC217" s="129"/>
      <c r="BMD217" s="129"/>
      <c r="BME217" s="129"/>
      <c r="BMF217" s="129"/>
      <c r="BMG217" s="129"/>
      <c r="BMH217" s="129"/>
      <c r="BMI217" s="129"/>
      <c r="BMJ217" s="129"/>
      <c r="BMK217" s="129"/>
      <c r="BML217" s="129"/>
      <c r="BMM217" s="129"/>
      <c r="BMN217" s="129"/>
      <c r="BMO217" s="129"/>
      <c r="BMP217" s="129"/>
      <c r="BMQ217" s="129"/>
      <c r="BMR217" s="129"/>
      <c r="BMS217" s="129"/>
      <c r="BMT217" s="129"/>
      <c r="BMU217" s="129"/>
      <c r="BMV217" s="129"/>
      <c r="BMW217" s="129"/>
      <c r="BMX217" s="129"/>
      <c r="BMY217" s="129"/>
      <c r="BMZ217" s="129"/>
      <c r="BNA217" s="129"/>
      <c r="BNB217" s="129"/>
      <c r="BNC217" s="129"/>
      <c r="BND217" s="129"/>
      <c r="BNE217" s="129"/>
      <c r="BNF217" s="129"/>
      <c r="BNG217" s="129"/>
      <c r="BNH217" s="129"/>
      <c r="BNI217" s="129"/>
      <c r="BNJ217" s="129"/>
      <c r="BNK217" s="129"/>
      <c r="BNL217" s="129"/>
      <c r="BNM217" s="129"/>
      <c r="BNN217" s="129"/>
      <c r="BNO217" s="129"/>
      <c r="BNP217" s="129"/>
      <c r="BNQ217" s="129"/>
      <c r="BNR217" s="129"/>
      <c r="BNS217" s="129"/>
      <c r="BNT217" s="129"/>
      <c r="BNU217" s="129"/>
      <c r="BNV217" s="129"/>
      <c r="BNW217" s="129"/>
      <c r="BNX217" s="129"/>
      <c r="BNY217" s="129"/>
      <c r="BNZ217" s="129"/>
      <c r="BOA217" s="129"/>
      <c r="BOB217" s="129"/>
      <c r="BOC217" s="129"/>
      <c r="BOD217" s="129"/>
      <c r="BOE217" s="129"/>
      <c r="BOF217" s="129"/>
      <c r="BOG217" s="129"/>
      <c r="BOH217" s="129"/>
      <c r="BOI217" s="129"/>
      <c r="BOJ217" s="129"/>
      <c r="BOK217" s="129"/>
      <c r="BOL217" s="129"/>
      <c r="BOM217" s="129"/>
      <c r="BON217" s="129"/>
      <c r="BOO217" s="129"/>
      <c r="BOP217" s="129"/>
      <c r="BOQ217" s="129"/>
      <c r="BOR217" s="129"/>
      <c r="BOS217" s="129"/>
      <c r="BOT217" s="129"/>
      <c r="BOU217" s="129"/>
      <c r="BOV217" s="129"/>
      <c r="BOW217" s="129"/>
      <c r="BOX217" s="129"/>
      <c r="BOY217" s="129"/>
      <c r="BOZ217" s="129"/>
      <c r="BPA217" s="129"/>
      <c r="BPB217" s="129"/>
      <c r="BPC217" s="129"/>
      <c r="BPD217" s="129"/>
      <c r="BPE217" s="129"/>
      <c r="BPF217" s="129"/>
      <c r="BPG217" s="129"/>
      <c r="BPH217" s="129"/>
      <c r="BPI217" s="129"/>
      <c r="BPJ217" s="129"/>
      <c r="BPK217" s="129"/>
      <c r="BPL217" s="129"/>
      <c r="BPM217" s="129"/>
      <c r="BPN217" s="129"/>
      <c r="BPO217" s="129"/>
      <c r="BPP217" s="129"/>
      <c r="BPQ217" s="129"/>
      <c r="BPR217" s="129"/>
      <c r="BPS217" s="129"/>
      <c r="BPT217" s="129"/>
      <c r="BPU217" s="129"/>
      <c r="BPV217" s="129"/>
      <c r="BPW217" s="129"/>
      <c r="BPX217" s="129"/>
      <c r="BPY217" s="129"/>
      <c r="BPZ217" s="129"/>
      <c r="BQA217" s="129"/>
      <c r="BQB217" s="129"/>
      <c r="BQC217" s="129"/>
      <c r="BQD217" s="129"/>
      <c r="BQE217" s="129"/>
      <c r="BQF217" s="129"/>
      <c r="BQG217" s="129"/>
      <c r="BQH217" s="129"/>
      <c r="BQI217" s="129"/>
      <c r="BQJ217" s="129"/>
      <c r="BQK217" s="129"/>
      <c r="BQL217" s="129"/>
      <c r="BQM217" s="129"/>
      <c r="BQN217" s="129"/>
      <c r="BQO217" s="129"/>
      <c r="BQP217" s="129"/>
      <c r="BQQ217" s="129"/>
      <c r="BQR217" s="129"/>
      <c r="BQS217" s="129"/>
      <c r="BQT217" s="129"/>
      <c r="BQU217" s="129"/>
      <c r="BQV217" s="129"/>
      <c r="BQW217" s="129"/>
      <c r="BQX217" s="129"/>
      <c r="BQY217" s="129"/>
      <c r="BQZ217" s="129"/>
      <c r="BRA217" s="129"/>
      <c r="BRB217" s="129"/>
      <c r="BRC217" s="129"/>
      <c r="BRD217" s="129"/>
      <c r="BRE217" s="129"/>
      <c r="BRF217" s="129"/>
      <c r="BRG217" s="129"/>
      <c r="BRH217" s="129"/>
      <c r="BRI217" s="129"/>
      <c r="BRJ217" s="129"/>
      <c r="BRK217" s="129"/>
      <c r="BRL217" s="129"/>
      <c r="BRM217" s="129"/>
      <c r="BRN217" s="129"/>
      <c r="BRO217" s="129"/>
      <c r="BRP217" s="129"/>
      <c r="BRQ217" s="129"/>
      <c r="BRR217" s="129"/>
      <c r="BRS217" s="129"/>
      <c r="BRT217" s="129"/>
      <c r="BRU217" s="129"/>
      <c r="BRV217" s="129"/>
      <c r="BRW217" s="129"/>
      <c r="BRX217" s="129"/>
      <c r="BRY217" s="129"/>
      <c r="BRZ217" s="129"/>
      <c r="BSA217" s="129"/>
      <c r="BSB217" s="129"/>
      <c r="BSC217" s="129"/>
      <c r="BSD217" s="129"/>
      <c r="BSE217" s="129"/>
      <c r="BSF217" s="129"/>
      <c r="BSG217" s="129"/>
      <c r="BSH217" s="129"/>
      <c r="BSI217" s="129"/>
      <c r="BSJ217" s="129"/>
      <c r="BSK217" s="129"/>
      <c r="BSL217" s="129"/>
      <c r="BSM217" s="129"/>
      <c r="BSN217" s="129"/>
      <c r="BSO217" s="129"/>
      <c r="BSP217" s="129"/>
      <c r="BSQ217" s="129"/>
      <c r="BSR217" s="129"/>
      <c r="BSS217" s="129"/>
      <c r="BST217" s="129"/>
      <c r="BSU217" s="129"/>
      <c r="BSV217" s="129"/>
      <c r="BSW217" s="129"/>
      <c r="BSX217" s="129"/>
      <c r="BSY217" s="129"/>
      <c r="BSZ217" s="129"/>
      <c r="BTA217" s="129"/>
      <c r="BTB217" s="129"/>
      <c r="BTC217" s="129"/>
      <c r="BTD217" s="129"/>
      <c r="BTE217" s="129"/>
      <c r="BTF217" s="129"/>
      <c r="BTG217" s="129"/>
      <c r="BTH217" s="129"/>
      <c r="BTI217" s="129"/>
      <c r="BTJ217" s="129"/>
      <c r="BTK217" s="129"/>
      <c r="BTL217" s="129"/>
      <c r="BTM217" s="129"/>
      <c r="BTN217" s="129"/>
      <c r="BTO217" s="129"/>
      <c r="BTP217" s="129"/>
      <c r="BTQ217" s="129"/>
      <c r="BTR217" s="129"/>
      <c r="BTS217" s="129"/>
      <c r="BTT217" s="129"/>
      <c r="BTU217" s="129"/>
      <c r="BTV217" s="129"/>
      <c r="BTW217" s="129"/>
      <c r="BTX217" s="129"/>
      <c r="BTY217" s="129"/>
      <c r="BTZ217" s="129"/>
      <c r="BUA217" s="129"/>
      <c r="BUB217" s="129"/>
      <c r="BUC217" s="129"/>
      <c r="BUD217" s="129"/>
      <c r="BUE217" s="129"/>
      <c r="BUF217" s="129"/>
      <c r="BUG217" s="129"/>
      <c r="BUH217" s="129"/>
      <c r="BUI217" s="129"/>
      <c r="BUJ217" s="129"/>
      <c r="BUK217" s="129"/>
      <c r="BUL217" s="129"/>
      <c r="BUM217" s="129"/>
      <c r="BUN217" s="129"/>
      <c r="BUO217" s="129"/>
      <c r="BUP217" s="129"/>
      <c r="BUQ217" s="129"/>
      <c r="BUR217" s="129"/>
      <c r="BUS217" s="129"/>
      <c r="BUT217" s="129"/>
      <c r="BUU217" s="129"/>
      <c r="BUV217" s="129"/>
      <c r="BUW217" s="129"/>
      <c r="BUX217" s="129"/>
      <c r="BUY217" s="129"/>
      <c r="BUZ217" s="129"/>
      <c r="BVA217" s="129"/>
      <c r="BVB217" s="129"/>
      <c r="BVC217" s="129"/>
      <c r="BVD217" s="129"/>
      <c r="BVE217" s="129"/>
      <c r="BVF217" s="129"/>
      <c r="BVG217" s="129"/>
      <c r="BVH217" s="129"/>
      <c r="BVI217" s="129"/>
      <c r="BVJ217" s="129"/>
      <c r="BVK217" s="129"/>
      <c r="BVL217" s="129"/>
      <c r="BVM217" s="129"/>
      <c r="BVN217" s="129"/>
      <c r="BVO217" s="129"/>
      <c r="BVP217" s="129"/>
      <c r="BVQ217" s="129"/>
      <c r="BVR217" s="129"/>
      <c r="BVS217" s="129"/>
      <c r="BVT217" s="129"/>
      <c r="BVU217" s="129"/>
      <c r="BVV217" s="129"/>
      <c r="BVW217" s="129"/>
      <c r="BVX217" s="129"/>
      <c r="BVY217" s="129"/>
      <c r="BVZ217" s="129"/>
      <c r="BWA217" s="129"/>
      <c r="BWB217" s="129"/>
      <c r="BWC217" s="129"/>
      <c r="BWD217" s="129"/>
      <c r="BWE217" s="129"/>
      <c r="BWF217" s="129"/>
      <c r="BWG217" s="129"/>
      <c r="BWH217" s="129"/>
      <c r="BWI217" s="129"/>
      <c r="BWJ217" s="129"/>
      <c r="BWK217" s="129"/>
      <c r="BWL217" s="129"/>
      <c r="BWM217" s="129"/>
      <c r="BWN217" s="129"/>
      <c r="BWO217" s="129"/>
      <c r="BWP217" s="129"/>
      <c r="BWQ217" s="129"/>
      <c r="BWR217" s="129"/>
      <c r="BWS217" s="129"/>
      <c r="BWT217" s="129"/>
      <c r="BWU217" s="129"/>
      <c r="BWV217" s="129"/>
      <c r="BWW217" s="129"/>
      <c r="BWX217" s="129"/>
      <c r="BWY217" s="129"/>
      <c r="BWZ217" s="129"/>
      <c r="BXA217" s="129"/>
      <c r="BXB217" s="129"/>
      <c r="BXC217" s="129"/>
      <c r="BXD217" s="129"/>
      <c r="BXE217" s="129"/>
      <c r="BXF217" s="129"/>
      <c r="BXG217" s="129"/>
      <c r="BXH217" s="129"/>
      <c r="BXI217" s="129"/>
      <c r="BXJ217" s="129"/>
      <c r="BXK217" s="129"/>
      <c r="BXL217" s="129"/>
      <c r="BXM217" s="129"/>
      <c r="BXN217" s="129"/>
      <c r="BXO217" s="129"/>
      <c r="BXP217" s="129"/>
      <c r="BXQ217" s="129"/>
      <c r="BXR217" s="129"/>
      <c r="BXS217" s="129"/>
      <c r="BXT217" s="129"/>
      <c r="BXU217" s="129"/>
      <c r="BXV217" s="129"/>
      <c r="BXW217" s="129"/>
      <c r="BXX217" s="129"/>
      <c r="BXY217" s="129"/>
      <c r="BXZ217" s="129"/>
      <c r="BYA217" s="129"/>
      <c r="BYB217" s="129"/>
      <c r="BYC217" s="129"/>
      <c r="BYD217" s="129"/>
      <c r="BYE217" s="129"/>
      <c r="BYF217" s="129"/>
      <c r="BYG217" s="129"/>
      <c r="BYH217" s="129"/>
      <c r="BYI217" s="129"/>
      <c r="BYJ217" s="129"/>
      <c r="BYK217" s="129"/>
      <c r="BYL217" s="129"/>
      <c r="BYM217" s="129"/>
      <c r="BYN217" s="129"/>
      <c r="BYO217" s="129"/>
      <c r="BYP217" s="129"/>
      <c r="BYQ217" s="129"/>
      <c r="BYR217" s="129"/>
      <c r="BYS217" s="129"/>
      <c r="BYT217" s="129"/>
      <c r="BYU217" s="129"/>
      <c r="BYV217" s="129"/>
      <c r="BYW217" s="129"/>
      <c r="BYX217" s="129"/>
      <c r="BYY217" s="129"/>
      <c r="BYZ217" s="129"/>
      <c r="BZA217" s="129"/>
      <c r="BZB217" s="129"/>
      <c r="BZC217" s="129"/>
      <c r="BZD217" s="129"/>
      <c r="BZE217" s="129"/>
      <c r="BZF217" s="129"/>
      <c r="BZG217" s="129"/>
      <c r="BZH217" s="129"/>
      <c r="BZI217" s="129"/>
      <c r="BZJ217" s="129"/>
      <c r="BZK217" s="129"/>
      <c r="BZL217" s="129"/>
      <c r="BZM217" s="129"/>
      <c r="BZN217" s="129"/>
      <c r="BZO217" s="129"/>
      <c r="BZP217" s="129"/>
      <c r="BZQ217" s="129"/>
      <c r="BZR217" s="129"/>
      <c r="BZS217" s="129"/>
      <c r="BZT217" s="129"/>
      <c r="BZU217" s="129"/>
      <c r="BZV217" s="129"/>
      <c r="BZW217" s="129"/>
      <c r="BZX217" s="129"/>
      <c r="BZY217" s="129"/>
      <c r="BZZ217" s="129"/>
      <c r="CAA217" s="129"/>
      <c r="CAB217" s="129"/>
      <c r="CAC217" s="129"/>
      <c r="CAD217" s="129"/>
      <c r="CAE217" s="129"/>
      <c r="CAF217" s="129"/>
      <c r="CAG217" s="129"/>
      <c r="CAH217" s="129"/>
      <c r="CAI217" s="129"/>
      <c r="CAJ217" s="129"/>
      <c r="CAK217" s="129"/>
      <c r="CAL217" s="129"/>
      <c r="CAM217" s="129"/>
      <c r="CAN217" s="129"/>
      <c r="CAO217" s="129"/>
      <c r="CAP217" s="129"/>
      <c r="CAQ217" s="129"/>
      <c r="CAR217" s="129"/>
      <c r="CAS217" s="129"/>
      <c r="CAT217" s="129"/>
      <c r="CAU217" s="129"/>
      <c r="CAV217" s="129"/>
      <c r="CAW217" s="129"/>
      <c r="CAX217" s="129"/>
      <c r="CAY217" s="129"/>
      <c r="CAZ217" s="129"/>
      <c r="CBA217" s="129"/>
      <c r="CBB217" s="129"/>
      <c r="CBC217" s="129"/>
      <c r="CBD217" s="129"/>
      <c r="CBE217" s="129"/>
      <c r="CBF217" s="129"/>
      <c r="CBG217" s="129"/>
      <c r="CBH217" s="129"/>
      <c r="CBI217" s="129"/>
      <c r="CBJ217" s="129"/>
      <c r="CBK217" s="129"/>
      <c r="CBL217" s="129"/>
      <c r="CBM217" s="129"/>
      <c r="CBN217" s="129"/>
      <c r="CBO217" s="129"/>
      <c r="CBP217" s="129"/>
      <c r="CBQ217" s="129"/>
      <c r="CBR217" s="129"/>
      <c r="CBS217" s="129"/>
      <c r="CBT217" s="129"/>
      <c r="CBU217" s="129"/>
      <c r="CBV217" s="129"/>
      <c r="CBW217" s="129"/>
      <c r="CBX217" s="129"/>
      <c r="CBY217" s="129"/>
      <c r="CBZ217" s="129"/>
      <c r="CCA217" s="129"/>
      <c r="CCB217" s="129"/>
      <c r="CCC217" s="129"/>
      <c r="CCD217" s="129"/>
      <c r="CCE217" s="129"/>
      <c r="CCF217" s="129"/>
      <c r="CCG217" s="129"/>
      <c r="CCH217" s="129"/>
      <c r="CCI217" s="129"/>
      <c r="CCJ217" s="129"/>
      <c r="CCK217" s="129"/>
      <c r="CCL217" s="129"/>
      <c r="CCM217" s="129"/>
      <c r="CCN217" s="129"/>
      <c r="CCO217" s="129"/>
      <c r="CCP217" s="129"/>
      <c r="CCQ217" s="129"/>
      <c r="CCR217" s="129"/>
      <c r="CCS217" s="129"/>
      <c r="CCT217" s="129"/>
      <c r="CCU217" s="129"/>
      <c r="CCV217" s="129"/>
      <c r="CCW217" s="129"/>
      <c r="CCX217" s="129"/>
      <c r="CCY217" s="129"/>
      <c r="CCZ217" s="129"/>
      <c r="CDA217" s="129"/>
      <c r="CDB217" s="129"/>
      <c r="CDC217" s="129"/>
      <c r="CDD217" s="129"/>
      <c r="CDE217" s="129"/>
      <c r="CDF217" s="129"/>
      <c r="CDG217" s="129"/>
      <c r="CDH217" s="129"/>
      <c r="CDI217" s="129"/>
      <c r="CDJ217" s="129"/>
      <c r="CDK217" s="129"/>
      <c r="CDL217" s="129"/>
      <c r="CDM217" s="129"/>
      <c r="CDN217" s="129"/>
      <c r="CDO217" s="129"/>
      <c r="CDP217" s="129"/>
      <c r="CDQ217" s="129"/>
      <c r="CDR217" s="129"/>
      <c r="CDS217" s="129"/>
      <c r="CDT217" s="129"/>
      <c r="CDU217" s="129"/>
      <c r="CDV217" s="129"/>
      <c r="CDW217" s="129"/>
      <c r="CDX217" s="129"/>
      <c r="CDY217" s="129"/>
      <c r="CDZ217" s="129"/>
      <c r="CEA217" s="129"/>
      <c r="CEB217" s="129"/>
      <c r="CEC217" s="129"/>
      <c r="CED217" s="129"/>
      <c r="CEE217" s="129"/>
      <c r="CEF217" s="129"/>
      <c r="CEG217" s="129"/>
      <c r="CEH217" s="129"/>
      <c r="CEI217" s="129"/>
      <c r="CEJ217" s="129"/>
      <c r="CEK217" s="129"/>
      <c r="CEL217" s="129"/>
      <c r="CEM217" s="129"/>
      <c r="CEN217" s="129"/>
      <c r="CEO217" s="129"/>
      <c r="CEP217" s="129"/>
      <c r="CEQ217" s="129"/>
      <c r="CER217" s="129"/>
      <c r="CES217" s="129"/>
      <c r="CET217" s="129"/>
      <c r="CEU217" s="129"/>
      <c r="CEV217" s="129"/>
      <c r="CEW217" s="129"/>
      <c r="CEX217" s="129"/>
      <c r="CEY217" s="129"/>
      <c r="CEZ217" s="129"/>
      <c r="CFA217" s="129"/>
      <c r="CFB217" s="129"/>
      <c r="CFC217" s="129"/>
      <c r="CFD217" s="129"/>
      <c r="CFE217" s="129"/>
      <c r="CFF217" s="129"/>
      <c r="CFG217" s="129"/>
      <c r="CFH217" s="129"/>
      <c r="CFI217" s="129"/>
      <c r="CFJ217" s="129"/>
      <c r="CFK217" s="129"/>
      <c r="CFL217" s="129"/>
      <c r="CFM217" s="129"/>
      <c r="CFN217" s="129"/>
      <c r="CFO217" s="129"/>
      <c r="CFP217" s="129"/>
      <c r="CFQ217" s="129"/>
      <c r="CFR217" s="129"/>
      <c r="CFS217" s="129"/>
      <c r="CFT217" s="129"/>
      <c r="CFU217" s="129"/>
      <c r="CFV217" s="129"/>
      <c r="CFW217" s="129"/>
      <c r="CFX217" s="129"/>
      <c r="CFY217" s="129"/>
      <c r="CFZ217" s="129"/>
      <c r="CGA217" s="129"/>
      <c r="CGB217" s="129"/>
      <c r="CGC217" s="129"/>
      <c r="CGD217" s="129"/>
      <c r="CGE217" s="129"/>
      <c r="CGF217" s="129"/>
      <c r="CGG217" s="129"/>
      <c r="CGH217" s="129"/>
      <c r="CGI217" s="129"/>
      <c r="CGJ217" s="129"/>
      <c r="CGK217" s="129"/>
      <c r="CGL217" s="129"/>
      <c r="CGM217" s="129"/>
      <c r="CGN217" s="129"/>
      <c r="CGO217" s="129"/>
      <c r="CGP217" s="129"/>
      <c r="CGQ217" s="129"/>
      <c r="CGR217" s="129"/>
      <c r="CGS217" s="129"/>
      <c r="CGT217" s="129"/>
      <c r="CGU217" s="129"/>
      <c r="CGV217" s="129"/>
      <c r="CGW217" s="129"/>
      <c r="CGX217" s="129"/>
      <c r="CGY217" s="129"/>
      <c r="CGZ217" s="129"/>
      <c r="CHA217" s="129"/>
      <c r="CHB217" s="129"/>
      <c r="CHC217" s="129"/>
      <c r="CHD217" s="129"/>
      <c r="CHE217" s="129"/>
      <c r="CHF217" s="129"/>
      <c r="CHG217" s="129"/>
      <c r="CHH217" s="129"/>
      <c r="CHI217" s="129"/>
      <c r="CHJ217" s="129"/>
      <c r="CHK217" s="129"/>
      <c r="CHL217" s="129"/>
      <c r="CHM217" s="129"/>
      <c r="CHN217" s="129"/>
      <c r="CHO217" s="129"/>
      <c r="CHP217" s="129"/>
      <c r="CHQ217" s="129"/>
      <c r="CHR217" s="129"/>
      <c r="CHS217" s="129"/>
      <c r="CHT217" s="129"/>
      <c r="CHU217" s="129"/>
      <c r="CHV217" s="129"/>
      <c r="CHW217" s="129"/>
      <c r="CHX217" s="129"/>
      <c r="CHY217" s="129"/>
      <c r="CHZ217" s="129"/>
      <c r="CIA217" s="129"/>
      <c r="CIB217" s="129"/>
      <c r="CIC217" s="129"/>
      <c r="CID217" s="129"/>
      <c r="CIE217" s="129"/>
      <c r="CIF217" s="129"/>
      <c r="CIG217" s="129"/>
      <c r="CIH217" s="129"/>
      <c r="CII217" s="129"/>
      <c r="CIJ217" s="129"/>
      <c r="CIK217" s="129"/>
      <c r="CIL217" s="129"/>
      <c r="CIM217" s="129"/>
      <c r="CIN217" s="129"/>
      <c r="CIO217" s="129"/>
      <c r="CIP217" s="129"/>
      <c r="CIQ217" s="129"/>
      <c r="CIR217" s="129"/>
      <c r="CIS217" s="129"/>
      <c r="CIT217" s="129"/>
      <c r="CIU217" s="129"/>
      <c r="CIV217" s="129"/>
      <c r="CIW217" s="129"/>
      <c r="CIX217" s="129"/>
      <c r="CIY217" s="129"/>
      <c r="CIZ217" s="129"/>
      <c r="CJA217" s="129"/>
      <c r="CJB217" s="129"/>
      <c r="CJC217" s="129"/>
      <c r="CJD217" s="129"/>
      <c r="CJE217" s="129"/>
      <c r="CJF217" s="129"/>
      <c r="CJG217" s="129"/>
      <c r="CJH217" s="129"/>
      <c r="CJI217" s="129"/>
      <c r="CJJ217" s="129"/>
      <c r="CJK217" s="129"/>
      <c r="CJL217" s="129"/>
      <c r="CJM217" s="129"/>
      <c r="CJN217" s="129"/>
      <c r="CJO217" s="129"/>
      <c r="CJP217" s="129"/>
      <c r="CJQ217" s="129"/>
      <c r="CJR217" s="129"/>
      <c r="CJS217" s="129"/>
      <c r="CJT217" s="129"/>
      <c r="CJU217" s="129"/>
      <c r="CJV217" s="129"/>
      <c r="CJW217" s="129"/>
      <c r="CJX217" s="129"/>
      <c r="CJY217" s="129"/>
      <c r="CJZ217" s="129"/>
      <c r="CKA217" s="129"/>
      <c r="CKB217" s="129"/>
      <c r="CKC217" s="129"/>
      <c r="CKD217" s="129"/>
      <c r="CKE217" s="129"/>
      <c r="CKF217" s="129"/>
      <c r="CKG217" s="129"/>
      <c r="CKH217" s="129"/>
      <c r="CKI217" s="129"/>
      <c r="CKJ217" s="129"/>
      <c r="CKK217" s="129"/>
      <c r="CKL217" s="129"/>
      <c r="CKM217" s="129"/>
      <c r="CKN217" s="129"/>
      <c r="CKO217" s="129"/>
      <c r="CKP217" s="129"/>
      <c r="CKQ217" s="129"/>
      <c r="CKR217" s="129"/>
      <c r="CKS217" s="129"/>
      <c r="CKT217" s="129"/>
      <c r="CKU217" s="129"/>
      <c r="CKV217" s="129"/>
      <c r="CKW217" s="129"/>
      <c r="CKX217" s="129"/>
      <c r="CKY217" s="129"/>
      <c r="CKZ217" s="129"/>
      <c r="CLA217" s="129"/>
      <c r="CLB217" s="129"/>
      <c r="CLC217" s="129"/>
      <c r="CLD217" s="129"/>
      <c r="CLE217" s="129"/>
      <c r="CLF217" s="129"/>
      <c r="CLG217" s="129"/>
      <c r="CLH217" s="129"/>
      <c r="CLI217" s="129"/>
      <c r="CLJ217" s="129"/>
      <c r="CLK217" s="129"/>
      <c r="CLL217" s="129"/>
      <c r="CLM217" s="129"/>
      <c r="CLN217" s="129"/>
      <c r="CLO217" s="129"/>
      <c r="CLP217" s="129"/>
      <c r="CLQ217" s="129"/>
      <c r="CLR217" s="129"/>
      <c r="CLS217" s="129"/>
      <c r="CLT217" s="129"/>
      <c r="CLU217" s="129"/>
      <c r="CLV217" s="129"/>
      <c r="CLW217" s="129"/>
      <c r="CLX217" s="129"/>
      <c r="CLY217" s="129"/>
      <c r="CLZ217" s="129"/>
      <c r="CMA217" s="129"/>
      <c r="CMB217" s="129"/>
      <c r="CMC217" s="129"/>
      <c r="CMD217" s="129"/>
      <c r="CME217" s="129"/>
      <c r="CMF217" s="129"/>
      <c r="CMG217" s="129"/>
      <c r="CMH217" s="129"/>
      <c r="CMI217" s="129"/>
      <c r="CMJ217" s="129"/>
      <c r="CMK217" s="129"/>
      <c r="CML217" s="129"/>
      <c r="CMM217" s="129"/>
      <c r="CMN217" s="129"/>
      <c r="CMO217" s="129"/>
      <c r="CMP217" s="129"/>
      <c r="CMQ217" s="129"/>
      <c r="CMR217" s="129"/>
      <c r="CMS217" s="129"/>
      <c r="CMT217" s="129"/>
      <c r="CMU217" s="129"/>
      <c r="CMV217" s="129"/>
      <c r="CMW217" s="129"/>
      <c r="CMX217" s="129"/>
      <c r="CMY217" s="129"/>
      <c r="CMZ217" s="129"/>
      <c r="CNA217" s="129"/>
      <c r="CNB217" s="129"/>
      <c r="CNC217" s="129"/>
      <c r="CND217" s="129"/>
      <c r="CNE217" s="129"/>
      <c r="CNF217" s="129"/>
      <c r="CNG217" s="129"/>
      <c r="CNH217" s="129"/>
      <c r="CNI217" s="129"/>
      <c r="CNJ217" s="129"/>
      <c r="CNK217" s="129"/>
      <c r="CNL217" s="129"/>
      <c r="CNM217" s="129"/>
      <c r="CNN217" s="129"/>
      <c r="CNO217" s="129"/>
      <c r="CNP217" s="129"/>
      <c r="CNQ217" s="129"/>
      <c r="CNR217" s="129"/>
      <c r="CNS217" s="129"/>
      <c r="CNT217" s="129"/>
      <c r="CNU217" s="129"/>
      <c r="CNV217" s="129"/>
      <c r="CNW217" s="129"/>
      <c r="CNX217" s="129"/>
      <c r="CNY217" s="129"/>
      <c r="CNZ217" s="129"/>
      <c r="COA217" s="129"/>
      <c r="COB217" s="129"/>
      <c r="COC217" s="129"/>
      <c r="COD217" s="129"/>
      <c r="COE217" s="129"/>
      <c r="COF217" s="129"/>
      <c r="COG217" s="129"/>
      <c r="COH217" s="129"/>
      <c r="COI217" s="129"/>
      <c r="COJ217" s="129"/>
      <c r="COK217" s="129"/>
      <c r="COL217" s="129"/>
      <c r="COM217" s="129"/>
      <c r="CON217" s="129"/>
      <c r="COO217" s="129"/>
      <c r="COP217" s="129"/>
      <c r="COQ217" s="129"/>
      <c r="COR217" s="129"/>
      <c r="COS217" s="129"/>
      <c r="COT217" s="129"/>
      <c r="COU217" s="129"/>
      <c r="COV217" s="129"/>
      <c r="COW217" s="129"/>
      <c r="COX217" s="129"/>
      <c r="COY217" s="129"/>
      <c r="COZ217" s="129"/>
      <c r="CPA217" s="129"/>
      <c r="CPB217" s="129"/>
      <c r="CPC217" s="129"/>
      <c r="CPD217" s="129"/>
      <c r="CPE217" s="129"/>
      <c r="CPF217" s="129"/>
      <c r="CPG217" s="129"/>
      <c r="CPH217" s="129"/>
      <c r="CPI217" s="129"/>
      <c r="CPJ217" s="129"/>
      <c r="CPK217" s="129"/>
      <c r="CPL217" s="129"/>
      <c r="CPM217" s="129"/>
      <c r="CPN217" s="129"/>
      <c r="CPO217" s="129"/>
      <c r="CPP217" s="129"/>
      <c r="CPQ217" s="129"/>
      <c r="CPR217" s="129"/>
      <c r="CPS217" s="129"/>
      <c r="CPT217" s="129"/>
      <c r="CPU217" s="129"/>
      <c r="CPV217" s="129"/>
      <c r="CPW217" s="129"/>
      <c r="CPX217" s="129"/>
      <c r="CPY217" s="129"/>
      <c r="CPZ217" s="129"/>
      <c r="CQA217" s="129"/>
      <c r="CQB217" s="129"/>
      <c r="CQC217" s="129"/>
      <c r="CQD217" s="129"/>
      <c r="CQE217" s="129"/>
      <c r="CQF217" s="129"/>
      <c r="CQG217" s="129"/>
      <c r="CQH217" s="129"/>
      <c r="CQI217" s="129"/>
      <c r="CQJ217" s="129"/>
      <c r="CQK217" s="129"/>
      <c r="CQL217" s="129"/>
      <c r="CQM217" s="129"/>
      <c r="CQN217" s="129"/>
      <c r="CQO217" s="129"/>
      <c r="CQP217" s="129"/>
      <c r="CQQ217" s="129"/>
      <c r="CQR217" s="129"/>
      <c r="CQS217" s="129"/>
      <c r="CQT217" s="129"/>
      <c r="CQU217" s="129"/>
      <c r="CQV217" s="129"/>
      <c r="CQW217" s="129"/>
      <c r="CQX217" s="129"/>
      <c r="CQY217" s="129"/>
      <c r="CQZ217" s="129"/>
      <c r="CRA217" s="129"/>
      <c r="CRB217" s="129"/>
      <c r="CRC217" s="129"/>
      <c r="CRD217" s="129"/>
      <c r="CRE217" s="129"/>
      <c r="CRF217" s="129"/>
      <c r="CRG217" s="129"/>
      <c r="CRH217" s="129"/>
      <c r="CRI217" s="129"/>
      <c r="CRJ217" s="129"/>
      <c r="CRK217" s="129"/>
      <c r="CRL217" s="129"/>
      <c r="CRM217" s="129"/>
      <c r="CRN217" s="129"/>
      <c r="CRO217" s="129"/>
      <c r="CRP217" s="129"/>
      <c r="CRQ217" s="129"/>
      <c r="CRR217" s="129"/>
      <c r="CRS217" s="129"/>
      <c r="CRT217" s="129"/>
      <c r="CRU217" s="129"/>
      <c r="CRV217" s="129"/>
      <c r="CRW217" s="129"/>
      <c r="CRX217" s="129"/>
      <c r="CRY217" s="129"/>
      <c r="CRZ217" s="129"/>
      <c r="CSA217" s="129"/>
      <c r="CSB217" s="129"/>
      <c r="CSC217" s="129"/>
      <c r="CSD217" s="129"/>
      <c r="CSE217" s="129"/>
      <c r="CSF217" s="129"/>
      <c r="CSG217" s="129"/>
      <c r="CSH217" s="129"/>
      <c r="CSI217" s="129"/>
      <c r="CSJ217" s="129"/>
      <c r="CSK217" s="129"/>
      <c r="CSL217" s="129"/>
      <c r="CSM217" s="129"/>
      <c r="CSN217" s="129"/>
      <c r="CSO217" s="129"/>
      <c r="CSP217" s="129"/>
      <c r="CSQ217" s="129"/>
      <c r="CSR217" s="129"/>
      <c r="CSS217" s="129"/>
      <c r="CST217" s="129"/>
      <c r="CSU217" s="129"/>
      <c r="CSV217" s="129"/>
      <c r="CSW217" s="129"/>
      <c r="CSX217" s="129"/>
      <c r="CSY217" s="129"/>
      <c r="CSZ217" s="129"/>
      <c r="CTA217" s="129"/>
      <c r="CTB217" s="129"/>
      <c r="CTC217" s="129"/>
      <c r="CTD217" s="129"/>
      <c r="CTE217" s="129"/>
      <c r="CTF217" s="129"/>
      <c r="CTG217" s="129"/>
      <c r="CTH217" s="129"/>
      <c r="CTI217" s="129"/>
      <c r="CTJ217" s="129"/>
      <c r="CTK217" s="129"/>
      <c r="CTL217" s="129"/>
      <c r="CTM217" s="129"/>
      <c r="CTN217" s="129"/>
      <c r="CTO217" s="129"/>
      <c r="CTP217" s="129"/>
      <c r="CTQ217" s="129"/>
      <c r="CTR217" s="129"/>
      <c r="CTS217" s="129"/>
      <c r="CTT217" s="129"/>
      <c r="CTU217" s="129"/>
      <c r="CTV217" s="129"/>
      <c r="CTW217" s="129"/>
      <c r="CTX217" s="129"/>
      <c r="CTY217" s="129"/>
      <c r="CTZ217" s="129"/>
      <c r="CUA217" s="129"/>
      <c r="CUB217" s="129"/>
      <c r="CUC217" s="129"/>
      <c r="CUD217" s="129"/>
      <c r="CUE217" s="129"/>
      <c r="CUF217" s="129"/>
      <c r="CUG217" s="129"/>
      <c r="CUH217" s="129"/>
      <c r="CUI217" s="129"/>
      <c r="CUJ217" s="129"/>
      <c r="CUK217" s="129"/>
      <c r="CUL217" s="129"/>
      <c r="CUM217" s="129"/>
      <c r="CUN217" s="129"/>
      <c r="CUO217" s="129"/>
      <c r="CUP217" s="129"/>
      <c r="CUQ217" s="129"/>
      <c r="CUR217" s="129"/>
      <c r="CUS217" s="129"/>
      <c r="CUT217" s="129"/>
      <c r="CUU217" s="129"/>
      <c r="CUV217" s="129"/>
      <c r="CUW217" s="129"/>
      <c r="CUX217" s="129"/>
      <c r="CUY217" s="129"/>
      <c r="CUZ217" s="129"/>
      <c r="CVA217" s="129"/>
      <c r="CVB217" s="129"/>
      <c r="CVC217" s="129"/>
      <c r="CVD217" s="129"/>
      <c r="CVE217" s="129"/>
      <c r="CVF217" s="129"/>
      <c r="CVG217" s="129"/>
      <c r="CVH217" s="129"/>
      <c r="CVI217" s="129"/>
      <c r="CVJ217" s="129"/>
      <c r="CVK217" s="129"/>
      <c r="CVL217" s="129"/>
      <c r="CVM217" s="129"/>
      <c r="CVN217" s="129"/>
      <c r="CVO217" s="129"/>
      <c r="CVP217" s="129"/>
      <c r="CVQ217" s="129"/>
      <c r="CVR217" s="129"/>
      <c r="CVS217" s="129"/>
      <c r="CVT217" s="129"/>
      <c r="CVU217" s="129"/>
      <c r="CVV217" s="129"/>
      <c r="CVW217" s="129"/>
      <c r="CVX217" s="129"/>
      <c r="CVY217" s="129"/>
      <c r="CVZ217" s="129"/>
      <c r="CWA217" s="129"/>
      <c r="CWB217" s="129"/>
      <c r="CWC217" s="129"/>
      <c r="CWD217" s="129"/>
      <c r="CWE217" s="129"/>
      <c r="CWF217" s="129"/>
      <c r="CWG217" s="129"/>
      <c r="CWH217" s="129"/>
      <c r="CWI217" s="129"/>
      <c r="CWJ217" s="129"/>
      <c r="CWK217" s="129"/>
      <c r="CWL217" s="129"/>
      <c r="CWM217" s="129"/>
      <c r="CWN217" s="129"/>
      <c r="CWO217" s="129"/>
      <c r="CWP217" s="129"/>
      <c r="CWQ217" s="129"/>
      <c r="CWR217" s="129"/>
      <c r="CWS217" s="129"/>
      <c r="CWT217" s="129"/>
      <c r="CWU217" s="129"/>
      <c r="CWV217" s="129"/>
      <c r="CWW217" s="129"/>
      <c r="CWX217" s="129"/>
      <c r="CWY217" s="129"/>
      <c r="CWZ217" s="129"/>
      <c r="CXA217" s="129"/>
      <c r="CXB217" s="129"/>
      <c r="CXC217" s="129"/>
      <c r="CXD217" s="129"/>
      <c r="CXE217" s="129"/>
      <c r="CXF217" s="129"/>
      <c r="CXG217" s="129"/>
      <c r="CXH217" s="129"/>
      <c r="CXI217" s="129"/>
      <c r="CXJ217" s="129"/>
      <c r="CXK217" s="129"/>
      <c r="CXL217" s="129"/>
      <c r="CXM217" s="129"/>
      <c r="CXN217" s="129"/>
      <c r="CXO217" s="129"/>
      <c r="CXP217" s="129"/>
      <c r="CXQ217" s="129"/>
      <c r="CXR217" s="129"/>
      <c r="CXS217" s="129"/>
      <c r="CXT217" s="129"/>
      <c r="CXU217" s="129"/>
      <c r="CXV217" s="129"/>
      <c r="CXW217" s="129"/>
      <c r="CXX217" s="129"/>
      <c r="CXY217" s="129"/>
      <c r="CXZ217" s="129"/>
      <c r="CYA217" s="129"/>
      <c r="CYB217" s="129"/>
      <c r="CYC217" s="129"/>
      <c r="CYD217" s="129"/>
      <c r="CYE217" s="129"/>
      <c r="CYF217" s="129"/>
      <c r="CYG217" s="129"/>
      <c r="CYH217" s="129"/>
      <c r="CYI217" s="129"/>
      <c r="CYJ217" s="129"/>
      <c r="CYK217" s="129"/>
      <c r="CYL217" s="129"/>
      <c r="CYM217" s="129"/>
      <c r="CYN217" s="129"/>
      <c r="CYO217" s="129"/>
      <c r="CYP217" s="129"/>
      <c r="CYQ217" s="129"/>
      <c r="CYR217" s="129"/>
      <c r="CYS217" s="129"/>
      <c r="CYT217" s="129"/>
      <c r="CYU217" s="129"/>
      <c r="CYV217" s="129"/>
      <c r="CYW217" s="129"/>
      <c r="CYX217" s="129"/>
      <c r="CYY217" s="129"/>
      <c r="CYZ217" s="129"/>
      <c r="CZA217" s="129"/>
      <c r="CZB217" s="129"/>
      <c r="CZC217" s="129"/>
      <c r="CZD217" s="129"/>
      <c r="CZE217" s="129"/>
      <c r="CZF217" s="129"/>
      <c r="CZG217" s="129"/>
      <c r="CZH217" s="129"/>
      <c r="CZI217" s="129"/>
      <c r="CZJ217" s="129"/>
      <c r="CZK217" s="129"/>
      <c r="CZL217" s="129"/>
      <c r="CZM217" s="129"/>
      <c r="CZN217" s="129"/>
      <c r="CZO217" s="129"/>
      <c r="CZP217" s="129"/>
      <c r="CZQ217" s="129"/>
      <c r="CZR217" s="129"/>
      <c r="CZS217" s="129"/>
      <c r="CZT217" s="129"/>
      <c r="CZU217" s="129"/>
      <c r="CZV217" s="129"/>
      <c r="CZW217" s="129"/>
      <c r="CZX217" s="129"/>
      <c r="CZY217" s="129"/>
      <c r="CZZ217" s="129"/>
      <c r="DAA217" s="129"/>
      <c r="DAB217" s="129"/>
      <c r="DAC217" s="129"/>
      <c r="DAD217" s="129"/>
      <c r="DAE217" s="129"/>
      <c r="DAF217" s="129"/>
      <c r="DAG217" s="129"/>
      <c r="DAH217" s="129"/>
      <c r="DAI217" s="129"/>
      <c r="DAJ217" s="129"/>
      <c r="DAK217" s="129"/>
      <c r="DAL217" s="129"/>
      <c r="DAM217" s="129"/>
      <c r="DAN217" s="129"/>
      <c r="DAO217" s="129"/>
      <c r="DAP217" s="129"/>
      <c r="DAQ217" s="129"/>
      <c r="DAR217" s="129"/>
      <c r="DAS217" s="129"/>
      <c r="DAT217" s="129"/>
      <c r="DAU217" s="129"/>
      <c r="DAV217" s="129"/>
      <c r="DAW217" s="129"/>
      <c r="DAX217" s="129"/>
      <c r="DAY217" s="129"/>
      <c r="DAZ217" s="129"/>
      <c r="DBA217" s="129"/>
      <c r="DBB217" s="129"/>
      <c r="DBC217" s="129"/>
      <c r="DBD217" s="129"/>
      <c r="DBE217" s="129"/>
      <c r="DBF217" s="129"/>
      <c r="DBG217" s="129"/>
      <c r="DBH217" s="129"/>
      <c r="DBI217" s="129"/>
      <c r="DBJ217" s="129"/>
      <c r="DBK217" s="129"/>
      <c r="DBL217" s="129"/>
      <c r="DBM217" s="129"/>
      <c r="DBN217" s="129"/>
      <c r="DBO217" s="129"/>
      <c r="DBP217" s="129"/>
      <c r="DBQ217" s="129"/>
      <c r="DBR217" s="129"/>
      <c r="DBS217" s="129"/>
      <c r="DBT217" s="129"/>
      <c r="DBU217" s="129"/>
      <c r="DBV217" s="129"/>
      <c r="DBW217" s="129"/>
      <c r="DBX217" s="129"/>
      <c r="DBY217" s="129"/>
      <c r="DBZ217" s="129"/>
      <c r="DCA217" s="129"/>
      <c r="DCB217" s="129"/>
      <c r="DCC217" s="129"/>
      <c r="DCD217" s="129"/>
      <c r="DCE217" s="129"/>
      <c r="DCF217" s="129"/>
      <c r="DCG217" s="129"/>
      <c r="DCH217" s="129"/>
      <c r="DCI217" s="129"/>
      <c r="DCJ217" s="129"/>
      <c r="DCK217" s="129"/>
      <c r="DCL217" s="129"/>
      <c r="DCM217" s="129"/>
      <c r="DCN217" s="129"/>
      <c r="DCO217" s="129"/>
      <c r="DCP217" s="129"/>
      <c r="DCQ217" s="129"/>
      <c r="DCR217" s="129"/>
      <c r="DCS217" s="129"/>
      <c r="DCT217" s="129"/>
      <c r="DCU217" s="129"/>
      <c r="DCV217" s="129"/>
      <c r="DCW217" s="129"/>
      <c r="DCX217" s="129"/>
      <c r="DCY217" s="129"/>
      <c r="DCZ217" s="129"/>
      <c r="DDA217" s="129"/>
      <c r="DDB217" s="129"/>
      <c r="DDC217" s="129"/>
      <c r="DDD217" s="129"/>
      <c r="DDE217" s="129"/>
      <c r="DDF217" s="129"/>
      <c r="DDG217" s="129"/>
      <c r="DDH217" s="129"/>
      <c r="DDI217" s="129"/>
      <c r="DDJ217" s="129"/>
      <c r="DDK217" s="129"/>
      <c r="DDL217" s="129"/>
      <c r="DDM217" s="129"/>
      <c r="DDN217" s="129"/>
      <c r="DDO217" s="129"/>
      <c r="DDP217" s="129"/>
      <c r="DDQ217" s="129"/>
      <c r="DDR217" s="129"/>
      <c r="DDS217" s="129"/>
      <c r="DDT217" s="129"/>
      <c r="DDU217" s="129"/>
      <c r="DDV217" s="129"/>
      <c r="DDW217" s="129"/>
      <c r="DDX217" s="129"/>
      <c r="DDY217" s="129"/>
      <c r="DDZ217" s="129"/>
      <c r="DEA217" s="129"/>
      <c r="DEB217" s="129"/>
      <c r="DEC217" s="129"/>
      <c r="DED217" s="129"/>
      <c r="DEE217" s="129"/>
      <c r="DEF217" s="129"/>
      <c r="DEG217" s="129"/>
      <c r="DEH217" s="129"/>
      <c r="DEI217" s="129"/>
      <c r="DEJ217" s="129"/>
      <c r="DEK217" s="129"/>
      <c r="DEL217" s="129"/>
      <c r="DEM217" s="129"/>
      <c r="DEN217" s="129"/>
      <c r="DEO217" s="129"/>
      <c r="DEP217" s="129"/>
      <c r="DEQ217" s="129"/>
      <c r="DER217" s="129"/>
      <c r="DES217" s="129"/>
      <c r="DET217" s="129"/>
      <c r="DEU217" s="129"/>
      <c r="DEV217" s="129"/>
      <c r="DEW217" s="129"/>
      <c r="DEX217" s="129"/>
      <c r="DEY217" s="129"/>
      <c r="DEZ217" s="129"/>
      <c r="DFA217" s="129"/>
      <c r="DFB217" s="129"/>
      <c r="DFC217" s="129"/>
      <c r="DFD217" s="129"/>
      <c r="DFE217" s="129"/>
      <c r="DFF217" s="129"/>
      <c r="DFG217" s="129"/>
      <c r="DFH217" s="129"/>
      <c r="DFI217" s="129"/>
      <c r="DFJ217" s="129"/>
      <c r="DFK217" s="129"/>
      <c r="DFL217" s="129"/>
      <c r="DFM217" s="129"/>
      <c r="DFN217" s="129"/>
      <c r="DFO217" s="129"/>
      <c r="DFP217" s="129"/>
      <c r="DFQ217" s="129"/>
      <c r="DFR217" s="129"/>
      <c r="DFS217" s="129"/>
      <c r="DFT217" s="129"/>
      <c r="DFU217" s="129"/>
      <c r="DFV217" s="129"/>
      <c r="DFW217" s="129"/>
      <c r="DFX217" s="129"/>
      <c r="DFY217" s="129"/>
      <c r="DFZ217" s="129"/>
      <c r="DGA217" s="129"/>
      <c r="DGB217" s="129"/>
      <c r="DGC217" s="129"/>
      <c r="DGD217" s="129"/>
      <c r="DGE217" s="129"/>
      <c r="DGF217" s="129"/>
      <c r="DGG217" s="129"/>
      <c r="DGH217" s="129"/>
      <c r="DGI217" s="129"/>
      <c r="DGJ217" s="129"/>
      <c r="DGK217" s="129"/>
      <c r="DGL217" s="129"/>
      <c r="DGM217" s="129"/>
      <c r="DGN217" s="129"/>
      <c r="DGO217" s="129"/>
      <c r="DGP217" s="129"/>
      <c r="DGQ217" s="129"/>
      <c r="DGR217" s="129"/>
      <c r="DGS217" s="129"/>
      <c r="DGT217" s="129"/>
      <c r="DGU217" s="129"/>
      <c r="DGV217" s="129"/>
      <c r="DGW217" s="129"/>
      <c r="DGX217" s="129"/>
      <c r="DGY217" s="129"/>
      <c r="DGZ217" s="129"/>
      <c r="DHA217" s="129"/>
      <c r="DHB217" s="129"/>
      <c r="DHC217" s="129"/>
      <c r="DHD217" s="129"/>
      <c r="DHE217" s="129"/>
      <c r="DHF217" s="129"/>
      <c r="DHG217" s="129"/>
      <c r="DHH217" s="129"/>
      <c r="DHI217" s="129"/>
      <c r="DHJ217" s="129"/>
      <c r="DHK217" s="129"/>
      <c r="DHL217" s="129"/>
      <c r="DHM217" s="129"/>
      <c r="DHN217" s="129"/>
      <c r="DHO217" s="129"/>
      <c r="DHP217" s="129"/>
      <c r="DHQ217" s="129"/>
      <c r="DHR217" s="129"/>
      <c r="DHS217" s="129"/>
      <c r="DHT217" s="129"/>
      <c r="DHU217" s="129"/>
      <c r="DHV217" s="129"/>
      <c r="DHW217" s="129"/>
      <c r="DHX217" s="129"/>
      <c r="DHY217" s="129"/>
      <c r="DHZ217" s="129"/>
      <c r="DIA217" s="129"/>
      <c r="DIB217" s="129"/>
      <c r="DIC217" s="129"/>
      <c r="DID217" s="129"/>
      <c r="DIE217" s="129"/>
      <c r="DIF217" s="129"/>
      <c r="DIG217" s="129"/>
      <c r="DIH217" s="129"/>
      <c r="DII217" s="129"/>
      <c r="DIJ217" s="129"/>
      <c r="DIK217" s="129"/>
      <c r="DIL217" s="129"/>
      <c r="DIM217" s="129"/>
      <c r="DIN217" s="129"/>
      <c r="DIO217" s="129"/>
      <c r="DIP217" s="129"/>
      <c r="DIQ217" s="129"/>
      <c r="DIR217" s="129"/>
      <c r="DIS217" s="129"/>
      <c r="DIT217" s="129"/>
      <c r="DIU217" s="129"/>
      <c r="DIV217" s="129"/>
      <c r="DIW217" s="129"/>
      <c r="DIX217" s="129"/>
      <c r="DIY217" s="129"/>
      <c r="DIZ217" s="129"/>
      <c r="DJA217" s="129"/>
      <c r="DJB217" s="129"/>
      <c r="DJC217" s="129"/>
      <c r="DJD217" s="129"/>
      <c r="DJE217" s="129"/>
      <c r="DJF217" s="129"/>
      <c r="DJG217" s="129"/>
      <c r="DJH217" s="129"/>
      <c r="DJI217" s="129"/>
      <c r="DJJ217" s="129"/>
      <c r="DJK217" s="129"/>
      <c r="DJL217" s="129"/>
      <c r="DJM217" s="129"/>
      <c r="DJN217" s="129"/>
      <c r="DJO217" s="129"/>
      <c r="DJP217" s="129"/>
      <c r="DJQ217" s="129"/>
      <c r="DJR217" s="129"/>
      <c r="DJS217" s="129"/>
      <c r="DJT217" s="129"/>
      <c r="DJU217" s="129"/>
      <c r="DJV217" s="129"/>
      <c r="DJW217" s="129"/>
      <c r="DJX217" s="129"/>
      <c r="DJY217" s="129"/>
      <c r="DJZ217" s="129"/>
      <c r="DKA217" s="129"/>
      <c r="DKB217" s="129"/>
      <c r="DKC217" s="129"/>
      <c r="DKD217" s="129"/>
      <c r="DKE217" s="129"/>
      <c r="DKF217" s="129"/>
      <c r="DKG217" s="129"/>
      <c r="DKH217" s="129"/>
      <c r="DKI217" s="129"/>
      <c r="DKJ217" s="129"/>
      <c r="DKK217" s="129"/>
      <c r="DKL217" s="129"/>
      <c r="DKM217" s="129"/>
      <c r="DKN217" s="129"/>
      <c r="DKO217" s="129"/>
      <c r="DKP217" s="129"/>
      <c r="DKQ217" s="129"/>
      <c r="DKR217" s="129"/>
      <c r="DKS217" s="129"/>
      <c r="DKT217" s="129"/>
      <c r="DKU217" s="129"/>
      <c r="DKV217" s="129"/>
      <c r="DKW217" s="129"/>
      <c r="DKX217" s="129"/>
      <c r="DKY217" s="129"/>
      <c r="DKZ217" s="129"/>
      <c r="DLA217" s="129"/>
      <c r="DLB217" s="129"/>
      <c r="DLC217" s="129"/>
      <c r="DLD217" s="129"/>
      <c r="DLE217" s="129"/>
      <c r="DLF217" s="129"/>
      <c r="DLG217" s="129"/>
      <c r="DLH217" s="129"/>
      <c r="DLI217" s="129"/>
      <c r="DLJ217" s="129"/>
      <c r="DLK217" s="129"/>
      <c r="DLL217" s="129"/>
      <c r="DLM217" s="129"/>
      <c r="DLN217" s="129"/>
      <c r="DLO217" s="129"/>
      <c r="DLP217" s="129"/>
      <c r="DLQ217" s="129"/>
      <c r="DLR217" s="129"/>
      <c r="DLS217" s="129"/>
      <c r="DLT217" s="129"/>
      <c r="DLU217" s="129"/>
      <c r="DLV217" s="129"/>
      <c r="DLW217" s="129"/>
      <c r="DLX217" s="129"/>
      <c r="DLY217" s="129"/>
      <c r="DLZ217" s="129"/>
      <c r="DMA217" s="129"/>
      <c r="DMB217" s="129"/>
      <c r="DMC217" s="129"/>
      <c r="DMD217" s="129"/>
      <c r="DME217" s="129"/>
      <c r="DMF217" s="129"/>
      <c r="DMG217" s="129"/>
      <c r="DMH217" s="129"/>
      <c r="DMI217" s="129"/>
      <c r="DMJ217" s="129"/>
      <c r="DMK217" s="129"/>
      <c r="DML217" s="129"/>
      <c r="DMM217" s="129"/>
      <c r="DMN217" s="129"/>
      <c r="DMO217" s="129"/>
      <c r="DMP217" s="129"/>
      <c r="DMQ217" s="129"/>
      <c r="DMR217" s="129"/>
      <c r="DMS217" s="129"/>
      <c r="DMT217" s="129"/>
      <c r="DMU217" s="129"/>
      <c r="DMV217" s="129"/>
      <c r="DMW217" s="129"/>
      <c r="DMX217" s="129"/>
      <c r="DMY217" s="129"/>
      <c r="DMZ217" s="129"/>
      <c r="DNA217" s="129"/>
      <c r="DNB217" s="129"/>
      <c r="DNC217" s="129"/>
      <c r="DND217" s="129"/>
      <c r="DNE217" s="129"/>
      <c r="DNF217" s="129"/>
      <c r="DNG217" s="129"/>
      <c r="DNH217" s="129"/>
      <c r="DNI217" s="129"/>
      <c r="DNJ217" s="129"/>
      <c r="DNK217" s="129"/>
      <c r="DNL217" s="129"/>
      <c r="DNM217" s="129"/>
      <c r="DNN217" s="129"/>
      <c r="DNO217" s="129"/>
      <c r="DNP217" s="129"/>
      <c r="DNQ217" s="129"/>
      <c r="DNR217" s="129"/>
      <c r="DNS217" s="129"/>
      <c r="DNT217" s="129"/>
      <c r="DNU217" s="129"/>
      <c r="DNV217" s="129"/>
      <c r="DNW217" s="129"/>
      <c r="DNX217" s="129"/>
      <c r="DNY217" s="129"/>
      <c r="DNZ217" s="129"/>
      <c r="DOA217" s="129"/>
      <c r="DOB217" s="129"/>
      <c r="DOC217" s="129"/>
      <c r="DOD217" s="129"/>
      <c r="DOE217" s="129"/>
      <c r="DOF217" s="129"/>
      <c r="DOG217" s="129"/>
      <c r="DOH217" s="129"/>
      <c r="DOI217" s="129"/>
      <c r="DOJ217" s="129"/>
      <c r="DOK217" s="129"/>
      <c r="DOL217" s="129"/>
      <c r="DOM217" s="129"/>
      <c r="DON217" s="129"/>
      <c r="DOO217" s="129"/>
      <c r="DOP217" s="129"/>
      <c r="DOQ217" s="129"/>
      <c r="DOR217" s="129"/>
      <c r="DOS217" s="129"/>
      <c r="DOT217" s="129"/>
      <c r="DOU217" s="129"/>
      <c r="DOV217" s="129"/>
      <c r="DOW217" s="129"/>
      <c r="DOX217" s="129"/>
      <c r="DOY217" s="129"/>
      <c r="DOZ217" s="129"/>
      <c r="DPA217" s="129"/>
      <c r="DPB217" s="129"/>
      <c r="DPC217" s="129"/>
      <c r="DPD217" s="129"/>
      <c r="DPE217" s="129"/>
      <c r="DPF217" s="129"/>
      <c r="DPG217" s="129"/>
      <c r="DPH217" s="129"/>
      <c r="DPI217" s="129"/>
      <c r="DPJ217" s="129"/>
      <c r="DPK217" s="129"/>
      <c r="DPL217" s="129"/>
      <c r="DPM217" s="129"/>
      <c r="DPN217" s="129"/>
      <c r="DPO217" s="129"/>
      <c r="DPP217" s="129"/>
      <c r="DPQ217" s="129"/>
      <c r="DPR217" s="129"/>
      <c r="DPS217" s="129"/>
      <c r="DPT217" s="129"/>
      <c r="DPU217" s="129"/>
      <c r="DPV217" s="129"/>
      <c r="DPW217" s="129"/>
      <c r="DPX217" s="129"/>
      <c r="DPY217" s="129"/>
      <c r="DPZ217" s="129"/>
      <c r="DQA217" s="129"/>
      <c r="DQB217" s="129"/>
      <c r="DQC217" s="129"/>
      <c r="DQD217" s="129"/>
      <c r="DQE217" s="129"/>
      <c r="DQF217" s="129"/>
      <c r="DQG217" s="129"/>
      <c r="DQH217" s="129"/>
      <c r="DQI217" s="129"/>
      <c r="DQJ217" s="129"/>
      <c r="DQK217" s="129"/>
      <c r="DQL217" s="129"/>
      <c r="DQM217" s="129"/>
      <c r="DQN217" s="129"/>
      <c r="DQO217" s="129"/>
      <c r="DQP217" s="129"/>
      <c r="DQQ217" s="129"/>
      <c r="DQR217" s="129"/>
      <c r="DQS217" s="129"/>
      <c r="DQT217" s="129"/>
      <c r="DQU217" s="129"/>
      <c r="DQV217" s="129"/>
      <c r="DQW217" s="129"/>
      <c r="DQX217" s="129"/>
      <c r="DQY217" s="129"/>
      <c r="DQZ217" s="129"/>
      <c r="DRA217" s="129"/>
      <c r="DRB217" s="129"/>
      <c r="DRC217" s="129"/>
      <c r="DRD217" s="129"/>
      <c r="DRE217" s="129"/>
      <c r="DRF217" s="129"/>
      <c r="DRG217" s="129"/>
      <c r="DRH217" s="129"/>
      <c r="DRI217" s="129"/>
      <c r="DRJ217" s="129"/>
      <c r="DRK217" s="129"/>
      <c r="DRL217" s="129"/>
      <c r="DRM217" s="129"/>
      <c r="DRN217" s="129"/>
      <c r="DRO217" s="129"/>
      <c r="DRP217" s="129"/>
      <c r="DRQ217" s="129"/>
      <c r="DRR217" s="129"/>
      <c r="DRS217" s="129"/>
      <c r="DRT217" s="129"/>
      <c r="DRU217" s="129"/>
      <c r="DRV217" s="129"/>
      <c r="DRW217" s="129"/>
      <c r="DRX217" s="129"/>
      <c r="DRY217" s="129"/>
      <c r="DRZ217" s="129"/>
      <c r="DSA217" s="129"/>
      <c r="DSB217" s="129"/>
      <c r="DSC217" s="129"/>
      <c r="DSD217" s="129"/>
      <c r="DSE217" s="129"/>
      <c r="DSF217" s="129"/>
      <c r="DSG217" s="129"/>
      <c r="DSH217" s="129"/>
      <c r="DSI217" s="129"/>
      <c r="DSJ217" s="129"/>
      <c r="DSK217" s="129"/>
      <c r="DSL217" s="129"/>
      <c r="DSM217" s="129"/>
      <c r="DSN217" s="129"/>
      <c r="DSO217" s="129"/>
      <c r="DSP217" s="129"/>
      <c r="DSQ217" s="129"/>
      <c r="DSR217" s="129"/>
      <c r="DSS217" s="129"/>
      <c r="DST217" s="129"/>
      <c r="DSU217" s="129"/>
      <c r="DSV217" s="129"/>
      <c r="DSW217" s="129"/>
      <c r="DSX217" s="129"/>
      <c r="DSY217" s="129"/>
      <c r="DSZ217" s="129"/>
      <c r="DTA217" s="129"/>
      <c r="DTB217" s="129"/>
      <c r="DTC217" s="129"/>
      <c r="DTD217" s="129"/>
      <c r="DTE217" s="129"/>
      <c r="DTF217" s="129"/>
      <c r="DTG217" s="129"/>
      <c r="DTH217" s="129"/>
      <c r="DTI217" s="129"/>
      <c r="DTJ217" s="129"/>
      <c r="DTK217" s="129"/>
      <c r="DTL217" s="129"/>
      <c r="DTM217" s="129"/>
      <c r="DTN217" s="129"/>
      <c r="DTO217" s="129"/>
      <c r="DTP217" s="129"/>
      <c r="DTQ217" s="129"/>
      <c r="DTR217" s="129"/>
      <c r="DTS217" s="129"/>
      <c r="DTT217" s="129"/>
      <c r="DTU217" s="129"/>
      <c r="DTV217" s="129"/>
      <c r="DTW217" s="129"/>
      <c r="DTX217" s="129"/>
      <c r="DTY217" s="129"/>
      <c r="DTZ217" s="129"/>
      <c r="DUA217" s="129"/>
      <c r="DUB217" s="129"/>
      <c r="DUC217" s="129"/>
      <c r="DUD217" s="129"/>
      <c r="DUE217" s="129"/>
      <c r="DUF217" s="129"/>
      <c r="DUG217" s="129"/>
      <c r="DUH217" s="129"/>
      <c r="DUI217" s="129"/>
      <c r="DUJ217" s="129"/>
      <c r="DUK217" s="129"/>
      <c r="DUL217" s="129"/>
      <c r="DUM217" s="129"/>
      <c r="DUN217" s="129"/>
      <c r="DUO217" s="129"/>
      <c r="DUP217" s="129"/>
      <c r="DUQ217" s="129"/>
      <c r="DUR217" s="129"/>
      <c r="DUS217" s="129"/>
      <c r="DUT217" s="129"/>
      <c r="DUU217" s="129"/>
      <c r="DUV217" s="129"/>
      <c r="DUW217" s="129"/>
      <c r="DUX217" s="129"/>
      <c r="DUY217" s="129"/>
      <c r="DUZ217" s="129"/>
      <c r="DVA217" s="129"/>
      <c r="DVB217" s="129"/>
      <c r="DVC217" s="129"/>
      <c r="DVD217" s="129"/>
      <c r="DVE217" s="129"/>
      <c r="DVF217" s="129"/>
      <c r="DVG217" s="129"/>
      <c r="DVH217" s="129"/>
      <c r="DVI217" s="129"/>
      <c r="DVJ217" s="129"/>
      <c r="DVK217" s="129"/>
      <c r="DVL217" s="129"/>
      <c r="DVM217" s="129"/>
      <c r="DVN217" s="129"/>
      <c r="DVO217" s="129"/>
      <c r="DVP217" s="129"/>
      <c r="DVQ217" s="129"/>
      <c r="DVR217" s="129"/>
      <c r="DVS217" s="129"/>
      <c r="DVT217" s="129"/>
      <c r="DVU217" s="129"/>
      <c r="DVV217" s="129"/>
      <c r="DVW217" s="129"/>
      <c r="DVX217" s="129"/>
      <c r="DVY217" s="129"/>
      <c r="DVZ217" s="129"/>
      <c r="DWA217" s="129"/>
      <c r="DWB217" s="129"/>
      <c r="DWC217" s="129"/>
      <c r="DWD217" s="129"/>
      <c r="DWE217" s="129"/>
      <c r="DWF217" s="129"/>
      <c r="DWG217" s="129"/>
      <c r="DWH217" s="129"/>
      <c r="DWI217" s="129"/>
      <c r="DWJ217" s="129"/>
      <c r="DWK217" s="129"/>
      <c r="DWL217" s="129"/>
      <c r="DWM217" s="129"/>
      <c r="DWN217" s="129"/>
      <c r="DWO217" s="129"/>
      <c r="DWP217" s="129"/>
      <c r="DWQ217" s="129"/>
      <c r="DWR217" s="129"/>
      <c r="DWS217" s="129"/>
      <c r="DWT217" s="129"/>
      <c r="DWU217" s="129"/>
      <c r="DWV217" s="129"/>
      <c r="DWW217" s="129"/>
      <c r="DWX217" s="129"/>
      <c r="DWY217" s="129"/>
      <c r="DWZ217" s="129"/>
      <c r="DXA217" s="129"/>
      <c r="DXB217" s="129"/>
      <c r="DXC217" s="129"/>
      <c r="DXD217" s="129"/>
      <c r="DXE217" s="129"/>
      <c r="DXF217" s="129"/>
      <c r="DXG217" s="129"/>
      <c r="DXH217" s="129"/>
      <c r="DXI217" s="129"/>
      <c r="DXJ217" s="129"/>
      <c r="DXK217" s="129"/>
      <c r="DXL217" s="129"/>
      <c r="DXM217" s="129"/>
      <c r="DXN217" s="129"/>
      <c r="DXO217" s="129"/>
      <c r="DXP217" s="129"/>
      <c r="DXQ217" s="129"/>
      <c r="DXR217" s="129"/>
      <c r="DXS217" s="129"/>
      <c r="DXT217" s="129"/>
      <c r="DXU217" s="129"/>
      <c r="DXV217" s="129"/>
      <c r="DXW217" s="129"/>
      <c r="DXX217" s="129"/>
      <c r="DXY217" s="129"/>
      <c r="DXZ217" s="129"/>
      <c r="DYA217" s="129"/>
      <c r="DYB217" s="129"/>
      <c r="DYC217" s="129"/>
      <c r="DYD217" s="129"/>
      <c r="DYE217" s="129"/>
      <c r="DYF217" s="129"/>
      <c r="DYG217" s="129"/>
      <c r="DYH217" s="129"/>
      <c r="DYI217" s="129"/>
      <c r="DYJ217" s="129"/>
      <c r="DYK217" s="129"/>
      <c r="DYL217" s="129"/>
      <c r="DYM217" s="129"/>
      <c r="DYN217" s="129"/>
      <c r="DYO217" s="129"/>
      <c r="DYP217" s="129"/>
      <c r="DYQ217" s="129"/>
      <c r="DYR217" s="129"/>
      <c r="DYS217" s="129"/>
      <c r="DYT217" s="129"/>
      <c r="DYU217" s="129"/>
      <c r="DYV217" s="129"/>
      <c r="DYW217" s="129"/>
      <c r="DYX217" s="129"/>
      <c r="DYY217" s="129"/>
      <c r="DYZ217" s="129"/>
      <c r="DZA217" s="129"/>
      <c r="DZB217" s="129"/>
      <c r="DZC217" s="129"/>
      <c r="DZD217" s="129"/>
      <c r="DZE217" s="129"/>
      <c r="DZF217" s="129"/>
      <c r="DZG217" s="129"/>
      <c r="DZH217" s="129"/>
      <c r="DZI217" s="129"/>
      <c r="DZJ217" s="129"/>
      <c r="DZK217" s="129"/>
      <c r="DZL217" s="129"/>
      <c r="DZM217" s="129"/>
      <c r="DZN217" s="129"/>
      <c r="DZO217" s="129"/>
      <c r="DZP217" s="129"/>
      <c r="DZQ217" s="129"/>
      <c r="DZR217" s="129"/>
      <c r="DZS217" s="129"/>
      <c r="DZT217" s="129"/>
      <c r="DZU217" s="129"/>
      <c r="DZV217" s="129"/>
      <c r="DZW217" s="129"/>
      <c r="DZX217" s="129"/>
      <c r="DZY217" s="129"/>
      <c r="DZZ217" s="129"/>
      <c r="EAA217" s="129"/>
      <c r="EAB217" s="129"/>
      <c r="EAC217" s="129"/>
      <c r="EAD217" s="129"/>
      <c r="EAE217" s="129"/>
      <c r="EAF217" s="129"/>
      <c r="EAG217" s="129"/>
      <c r="EAH217" s="129"/>
      <c r="EAI217" s="129"/>
      <c r="EAJ217" s="129"/>
      <c r="EAK217" s="129"/>
      <c r="EAL217" s="129"/>
      <c r="EAM217" s="129"/>
      <c r="EAN217" s="129"/>
      <c r="EAO217" s="129"/>
      <c r="EAP217" s="129"/>
      <c r="EAQ217" s="129"/>
      <c r="EAR217" s="129"/>
      <c r="EAS217" s="129"/>
      <c r="EAT217" s="129"/>
      <c r="EAU217" s="129"/>
      <c r="EAV217" s="129"/>
      <c r="EAW217" s="129"/>
      <c r="EAX217" s="129"/>
      <c r="EAY217" s="129"/>
      <c r="EAZ217" s="129"/>
      <c r="EBA217" s="129"/>
      <c r="EBB217" s="129"/>
      <c r="EBC217" s="129"/>
      <c r="EBD217" s="129"/>
      <c r="EBE217" s="129"/>
      <c r="EBF217" s="129"/>
      <c r="EBG217" s="129"/>
      <c r="EBH217" s="129"/>
      <c r="EBI217" s="129"/>
      <c r="EBJ217" s="129"/>
      <c r="EBK217" s="129"/>
      <c r="EBL217" s="129"/>
      <c r="EBM217" s="129"/>
      <c r="EBN217" s="129"/>
      <c r="EBO217" s="129"/>
      <c r="EBP217" s="129"/>
      <c r="EBQ217" s="129"/>
      <c r="EBR217" s="129"/>
      <c r="EBS217" s="129"/>
      <c r="EBT217" s="129"/>
      <c r="EBU217" s="129"/>
      <c r="EBV217" s="129"/>
      <c r="EBW217" s="129"/>
      <c r="EBX217" s="129"/>
      <c r="EBY217" s="129"/>
      <c r="EBZ217" s="129"/>
      <c r="ECA217" s="129"/>
      <c r="ECB217" s="129"/>
      <c r="ECC217" s="129"/>
      <c r="ECD217" s="129"/>
      <c r="ECE217" s="129"/>
      <c r="ECF217" s="129"/>
      <c r="ECG217" s="129"/>
      <c r="ECH217" s="129"/>
      <c r="ECI217" s="129"/>
      <c r="ECJ217" s="129"/>
      <c r="ECK217" s="129"/>
      <c r="ECL217" s="129"/>
      <c r="ECM217" s="129"/>
      <c r="ECN217" s="129"/>
      <c r="ECO217" s="129"/>
      <c r="ECP217" s="129"/>
      <c r="ECQ217" s="129"/>
      <c r="ECR217" s="129"/>
      <c r="ECS217" s="129"/>
      <c r="ECT217" s="129"/>
      <c r="ECU217" s="129"/>
      <c r="ECV217" s="129"/>
      <c r="ECW217" s="129"/>
      <c r="ECX217" s="129"/>
      <c r="ECY217" s="129"/>
      <c r="ECZ217" s="129"/>
      <c r="EDA217" s="129"/>
      <c r="EDB217" s="129"/>
      <c r="EDC217" s="129"/>
      <c r="EDD217" s="129"/>
      <c r="EDE217" s="129"/>
      <c r="EDF217" s="129"/>
      <c r="EDG217" s="129"/>
      <c r="EDH217" s="129"/>
      <c r="EDI217" s="129"/>
      <c r="EDJ217" s="129"/>
      <c r="EDK217" s="129"/>
      <c r="EDL217" s="129"/>
      <c r="EDM217" s="129"/>
      <c r="EDN217" s="129"/>
      <c r="EDO217" s="129"/>
      <c r="EDP217" s="129"/>
      <c r="EDQ217" s="129"/>
      <c r="EDR217" s="129"/>
      <c r="EDS217" s="129"/>
      <c r="EDT217" s="129"/>
      <c r="EDU217" s="129"/>
      <c r="EDV217" s="129"/>
      <c r="EDW217" s="129"/>
      <c r="EDX217" s="129"/>
      <c r="EDY217" s="129"/>
      <c r="EDZ217" s="129"/>
      <c r="EEA217" s="129"/>
      <c r="EEB217" s="129"/>
      <c r="EEC217" s="129"/>
      <c r="EED217" s="129"/>
      <c r="EEE217" s="129"/>
      <c r="EEF217" s="129"/>
      <c r="EEG217" s="129"/>
      <c r="EEH217" s="129"/>
      <c r="EEI217" s="129"/>
      <c r="EEJ217" s="129"/>
      <c r="EEK217" s="129"/>
      <c r="EEL217" s="129"/>
      <c r="EEM217" s="129"/>
      <c r="EEN217" s="129"/>
      <c r="EEO217" s="129"/>
      <c r="EEP217" s="129"/>
      <c r="EEQ217" s="129"/>
      <c r="EER217" s="129"/>
      <c r="EES217" s="129"/>
      <c r="EET217" s="129"/>
      <c r="EEU217" s="129"/>
      <c r="EEV217" s="129"/>
      <c r="EEW217" s="129"/>
      <c r="EEX217" s="129"/>
      <c r="EEY217" s="129"/>
      <c r="EEZ217" s="129"/>
      <c r="EFA217" s="129"/>
      <c r="EFB217" s="129"/>
      <c r="EFC217" s="129"/>
      <c r="EFD217" s="129"/>
      <c r="EFE217" s="129"/>
      <c r="EFF217" s="129"/>
      <c r="EFG217" s="129"/>
      <c r="EFH217" s="129"/>
      <c r="EFI217" s="129"/>
      <c r="EFJ217" s="129"/>
      <c r="EFK217" s="129"/>
      <c r="EFL217" s="129"/>
      <c r="EFM217" s="129"/>
      <c r="EFN217" s="129"/>
      <c r="EFO217" s="129"/>
      <c r="EFP217" s="129"/>
      <c r="EFQ217" s="129"/>
      <c r="EFR217" s="129"/>
      <c r="EFS217" s="129"/>
      <c r="EFT217" s="129"/>
      <c r="EFU217" s="129"/>
      <c r="EFV217" s="129"/>
      <c r="EFW217" s="129"/>
      <c r="EFX217" s="129"/>
      <c r="EFY217" s="129"/>
      <c r="EFZ217" s="129"/>
      <c r="EGA217" s="129"/>
      <c r="EGB217" s="129"/>
      <c r="EGC217" s="129"/>
      <c r="EGD217" s="129"/>
      <c r="EGE217" s="129"/>
      <c r="EGF217" s="129"/>
      <c r="EGG217" s="129"/>
      <c r="EGH217" s="129"/>
      <c r="EGI217" s="129"/>
      <c r="EGJ217" s="129"/>
      <c r="EGK217" s="129"/>
      <c r="EGL217" s="129"/>
      <c r="EGM217" s="129"/>
      <c r="EGN217" s="129"/>
      <c r="EGO217" s="129"/>
      <c r="EGP217" s="129"/>
      <c r="EGQ217" s="129"/>
      <c r="EGR217" s="129"/>
      <c r="EGS217" s="129"/>
      <c r="EGT217" s="129"/>
      <c r="EGU217" s="129"/>
      <c r="EGV217" s="129"/>
      <c r="EGW217" s="129"/>
      <c r="EGX217" s="129"/>
      <c r="EGY217" s="129"/>
      <c r="EGZ217" s="129"/>
      <c r="EHA217" s="129"/>
      <c r="EHB217" s="129"/>
      <c r="EHC217" s="129"/>
      <c r="EHD217" s="129"/>
      <c r="EHE217" s="129"/>
      <c r="EHF217" s="129"/>
      <c r="EHG217" s="129"/>
      <c r="EHH217" s="129"/>
      <c r="EHI217" s="129"/>
      <c r="EHJ217" s="129"/>
      <c r="EHK217" s="129"/>
      <c r="EHL217" s="129"/>
      <c r="EHM217" s="129"/>
      <c r="EHN217" s="129"/>
      <c r="EHO217" s="129"/>
      <c r="EHP217" s="129"/>
      <c r="EHQ217" s="129"/>
      <c r="EHR217" s="129"/>
      <c r="EHS217" s="129"/>
      <c r="EHT217" s="129"/>
      <c r="EHU217" s="129"/>
      <c r="EHV217" s="129"/>
      <c r="EHW217" s="129"/>
      <c r="EHX217" s="129"/>
      <c r="EHY217" s="129"/>
      <c r="EHZ217" s="129"/>
      <c r="EIA217" s="129"/>
      <c r="EIB217" s="129"/>
      <c r="EIC217" s="129"/>
      <c r="EID217" s="129"/>
      <c r="EIE217" s="129"/>
      <c r="EIF217" s="129"/>
      <c r="EIG217" s="129"/>
      <c r="EIH217" s="129"/>
      <c r="EII217" s="129"/>
      <c r="EIJ217" s="129"/>
      <c r="EIK217" s="129"/>
      <c r="EIL217" s="129"/>
      <c r="EIM217" s="129"/>
      <c r="EIN217" s="129"/>
      <c r="EIO217" s="129"/>
      <c r="EIP217" s="129"/>
      <c r="EIQ217" s="129"/>
      <c r="EIR217" s="129"/>
      <c r="EIS217" s="129"/>
      <c r="EIT217" s="129"/>
      <c r="EIU217" s="129"/>
      <c r="EIV217" s="129"/>
      <c r="EIW217" s="129"/>
      <c r="EIX217" s="129"/>
      <c r="EIY217" s="129"/>
      <c r="EIZ217" s="129"/>
      <c r="EJA217" s="129"/>
      <c r="EJB217" s="129"/>
      <c r="EJC217" s="129"/>
      <c r="EJD217" s="129"/>
      <c r="EJE217" s="129"/>
      <c r="EJF217" s="129"/>
      <c r="EJG217" s="129"/>
      <c r="EJH217" s="129"/>
      <c r="EJI217" s="129"/>
      <c r="EJJ217" s="129"/>
      <c r="EJK217" s="129"/>
      <c r="EJL217" s="129"/>
      <c r="EJM217" s="129"/>
      <c r="EJN217" s="129"/>
      <c r="EJO217" s="129"/>
      <c r="EJP217" s="129"/>
      <c r="EJQ217" s="129"/>
      <c r="EJR217" s="129"/>
      <c r="EJS217" s="129"/>
      <c r="EJT217" s="129"/>
      <c r="EJU217" s="129"/>
      <c r="EJV217" s="129"/>
      <c r="EJW217" s="129"/>
      <c r="EJX217" s="129"/>
      <c r="EJY217" s="129"/>
      <c r="EJZ217" s="129"/>
      <c r="EKA217" s="129"/>
      <c r="EKB217" s="129"/>
      <c r="EKC217" s="129"/>
      <c r="EKD217" s="129"/>
      <c r="EKE217" s="129"/>
      <c r="EKF217" s="129"/>
      <c r="EKG217" s="129"/>
      <c r="EKH217" s="129"/>
      <c r="EKI217" s="129"/>
      <c r="EKJ217" s="129"/>
      <c r="EKK217" s="129"/>
      <c r="EKL217" s="129"/>
      <c r="EKM217" s="129"/>
      <c r="EKN217" s="129"/>
      <c r="EKO217" s="129"/>
      <c r="EKP217" s="129"/>
      <c r="EKQ217" s="129"/>
      <c r="EKR217" s="129"/>
      <c r="EKS217" s="129"/>
      <c r="EKT217" s="129"/>
      <c r="EKU217" s="129"/>
      <c r="EKV217" s="129"/>
      <c r="EKW217" s="129"/>
      <c r="EKX217" s="129"/>
      <c r="EKY217" s="129"/>
      <c r="EKZ217" s="129"/>
      <c r="ELA217" s="129"/>
      <c r="ELB217" s="129"/>
      <c r="ELC217" s="129"/>
      <c r="ELD217" s="129"/>
      <c r="ELE217" s="129"/>
      <c r="ELF217" s="129"/>
      <c r="ELG217" s="129"/>
      <c r="ELH217" s="129"/>
      <c r="ELI217" s="129"/>
      <c r="ELJ217" s="129"/>
      <c r="ELK217" s="129"/>
      <c r="ELL217" s="129"/>
      <c r="ELM217" s="129"/>
      <c r="ELN217" s="129"/>
      <c r="ELO217" s="129"/>
      <c r="ELP217" s="129"/>
      <c r="ELQ217" s="129"/>
      <c r="ELR217" s="129"/>
      <c r="ELS217" s="129"/>
      <c r="ELT217" s="129"/>
      <c r="ELU217" s="129"/>
      <c r="ELV217" s="129"/>
      <c r="ELW217" s="129"/>
      <c r="ELX217" s="129"/>
      <c r="ELY217" s="129"/>
      <c r="ELZ217" s="129"/>
      <c r="EMA217" s="129"/>
      <c r="EMB217" s="129"/>
      <c r="EMC217" s="129"/>
      <c r="EMD217" s="129"/>
      <c r="EME217" s="129"/>
      <c r="EMF217" s="129"/>
      <c r="EMG217" s="129"/>
      <c r="EMH217" s="129"/>
      <c r="EMI217" s="129"/>
      <c r="EMJ217" s="129"/>
      <c r="EMK217" s="129"/>
      <c r="EML217" s="129"/>
      <c r="EMM217" s="129"/>
      <c r="EMN217" s="129"/>
      <c r="EMO217" s="129"/>
      <c r="EMP217" s="129"/>
      <c r="EMQ217" s="129"/>
      <c r="EMR217" s="129"/>
      <c r="EMS217" s="129"/>
      <c r="EMT217" s="129"/>
      <c r="EMU217" s="129"/>
      <c r="EMV217" s="129"/>
      <c r="EMW217" s="129"/>
      <c r="EMX217" s="129"/>
      <c r="EMY217" s="129"/>
      <c r="EMZ217" s="129"/>
      <c r="ENA217" s="129"/>
      <c r="ENB217" s="129"/>
      <c r="ENC217" s="129"/>
      <c r="END217" s="129"/>
      <c r="ENE217" s="129"/>
      <c r="ENF217" s="129"/>
      <c r="ENG217" s="129"/>
      <c r="ENH217" s="129"/>
      <c r="ENI217" s="129"/>
      <c r="ENJ217" s="129"/>
      <c r="ENK217" s="129"/>
      <c r="ENL217" s="129"/>
      <c r="ENM217" s="129"/>
      <c r="ENN217" s="129"/>
      <c r="ENO217" s="129"/>
      <c r="ENP217" s="129"/>
      <c r="ENQ217" s="129"/>
      <c r="ENR217" s="129"/>
      <c r="ENS217" s="129"/>
      <c r="ENT217" s="129"/>
      <c r="ENU217" s="129"/>
      <c r="ENV217" s="129"/>
      <c r="ENW217" s="129"/>
      <c r="ENX217" s="129"/>
      <c r="ENY217" s="129"/>
      <c r="ENZ217" s="129"/>
      <c r="EOA217" s="129"/>
      <c r="EOB217" s="129"/>
      <c r="EOC217" s="129"/>
      <c r="EOD217" s="129"/>
      <c r="EOE217" s="129"/>
      <c r="EOF217" s="129"/>
      <c r="EOG217" s="129"/>
      <c r="EOH217" s="129"/>
      <c r="EOI217" s="129"/>
      <c r="EOJ217" s="129"/>
      <c r="EOK217" s="129"/>
      <c r="EOL217" s="129"/>
      <c r="EOM217" s="129"/>
      <c r="EON217" s="129"/>
      <c r="EOO217" s="129"/>
      <c r="EOP217" s="129"/>
      <c r="EOQ217" s="129"/>
      <c r="EOR217" s="129"/>
      <c r="EOS217" s="129"/>
      <c r="EOT217" s="129"/>
      <c r="EOU217" s="129"/>
      <c r="EOV217" s="129"/>
      <c r="EOW217" s="129"/>
      <c r="EOX217" s="129"/>
      <c r="EOY217" s="129"/>
      <c r="EOZ217" s="129"/>
      <c r="EPA217" s="129"/>
      <c r="EPB217" s="129"/>
      <c r="EPC217" s="129"/>
      <c r="EPD217" s="129"/>
      <c r="EPE217" s="129"/>
      <c r="EPF217" s="129"/>
      <c r="EPG217" s="129"/>
      <c r="EPH217" s="129"/>
      <c r="EPI217" s="129"/>
      <c r="EPJ217" s="129"/>
      <c r="EPK217" s="129"/>
      <c r="EPL217" s="129"/>
      <c r="EPM217" s="129"/>
      <c r="EPN217" s="129"/>
      <c r="EPO217" s="129"/>
      <c r="EPP217" s="129"/>
      <c r="EPQ217" s="129"/>
      <c r="EPR217" s="129"/>
      <c r="EPS217" s="129"/>
      <c r="EPT217" s="129"/>
      <c r="EPU217" s="129"/>
      <c r="EPV217" s="129"/>
      <c r="EPW217" s="129"/>
      <c r="EPX217" s="129"/>
      <c r="EPY217" s="129"/>
      <c r="EPZ217" s="129"/>
      <c r="EQA217" s="129"/>
      <c r="EQB217" s="129"/>
      <c r="EQC217" s="129"/>
      <c r="EQD217" s="129"/>
      <c r="EQE217" s="129"/>
      <c r="EQF217" s="129"/>
      <c r="EQG217" s="129"/>
      <c r="EQH217" s="129"/>
      <c r="EQI217" s="129"/>
      <c r="EQJ217" s="129"/>
      <c r="EQK217" s="129"/>
      <c r="EQL217" s="129"/>
      <c r="EQM217" s="129"/>
      <c r="EQN217" s="129"/>
      <c r="EQO217" s="129"/>
      <c r="EQP217" s="129"/>
      <c r="EQQ217" s="129"/>
      <c r="EQR217" s="129"/>
      <c r="EQS217" s="129"/>
      <c r="EQT217" s="129"/>
      <c r="EQU217" s="129"/>
      <c r="EQV217" s="129"/>
      <c r="EQW217" s="129"/>
      <c r="EQX217" s="129"/>
      <c r="EQY217" s="129"/>
      <c r="EQZ217" s="129"/>
      <c r="ERA217" s="129"/>
      <c r="ERB217" s="129"/>
      <c r="ERC217" s="129"/>
      <c r="ERD217" s="129"/>
      <c r="ERE217" s="129"/>
      <c r="ERF217" s="129"/>
      <c r="ERG217" s="129"/>
      <c r="ERH217" s="129"/>
      <c r="ERI217" s="129"/>
      <c r="ERJ217" s="129"/>
      <c r="ERK217" s="129"/>
      <c r="ERL217" s="129"/>
      <c r="ERM217" s="129"/>
      <c r="ERN217" s="129"/>
      <c r="ERO217" s="129"/>
      <c r="ERP217" s="129"/>
      <c r="ERQ217" s="129"/>
      <c r="ERR217" s="129"/>
      <c r="ERS217" s="129"/>
      <c r="ERT217" s="129"/>
      <c r="ERU217" s="129"/>
      <c r="ERV217" s="129"/>
      <c r="ERW217" s="129"/>
      <c r="ERX217" s="129"/>
      <c r="ERY217" s="129"/>
      <c r="ERZ217" s="129"/>
      <c r="ESA217" s="129"/>
      <c r="ESB217" s="129"/>
      <c r="ESC217" s="129"/>
      <c r="ESD217" s="129"/>
      <c r="ESE217" s="129"/>
      <c r="ESF217" s="129"/>
      <c r="ESG217" s="129"/>
      <c r="ESH217" s="129"/>
      <c r="ESI217" s="129"/>
      <c r="ESJ217" s="129"/>
      <c r="ESK217" s="129"/>
      <c r="ESL217" s="129"/>
      <c r="ESM217" s="129"/>
      <c r="ESN217" s="129"/>
      <c r="ESO217" s="129"/>
      <c r="ESP217" s="129"/>
      <c r="ESQ217" s="129"/>
      <c r="ESR217" s="129"/>
      <c r="ESS217" s="129"/>
      <c r="EST217" s="129"/>
      <c r="ESU217" s="129"/>
      <c r="ESV217" s="129"/>
      <c r="ESW217" s="129"/>
      <c r="ESX217" s="129"/>
      <c r="ESY217" s="129"/>
      <c r="ESZ217" s="129"/>
      <c r="ETA217" s="129"/>
      <c r="ETB217" s="129"/>
      <c r="ETC217" s="129"/>
      <c r="ETD217" s="129"/>
      <c r="ETE217" s="129"/>
      <c r="ETF217" s="129"/>
      <c r="ETG217" s="129"/>
      <c r="ETH217" s="129"/>
      <c r="ETI217" s="129"/>
      <c r="ETJ217" s="129"/>
      <c r="ETK217" s="129"/>
      <c r="ETL217" s="129"/>
      <c r="ETM217" s="129"/>
      <c r="ETN217" s="129"/>
      <c r="ETO217" s="129"/>
      <c r="ETP217" s="129"/>
      <c r="ETQ217" s="129"/>
      <c r="ETR217" s="129"/>
      <c r="ETS217" s="129"/>
      <c r="ETT217" s="129"/>
      <c r="ETU217" s="129"/>
      <c r="ETV217" s="129"/>
      <c r="ETW217" s="129"/>
      <c r="ETX217" s="129"/>
      <c r="ETY217" s="129"/>
      <c r="ETZ217" s="129"/>
      <c r="EUA217" s="129"/>
      <c r="EUB217" s="129"/>
      <c r="EUC217" s="129"/>
      <c r="EUD217" s="129"/>
      <c r="EUE217" s="129"/>
      <c r="EUF217" s="129"/>
      <c r="EUG217" s="129"/>
      <c r="EUH217" s="129"/>
      <c r="EUI217" s="129"/>
      <c r="EUJ217" s="129"/>
      <c r="EUK217" s="129"/>
      <c r="EUL217" s="129"/>
      <c r="EUM217" s="129"/>
      <c r="EUN217" s="129"/>
      <c r="EUO217" s="129"/>
      <c r="EUP217" s="129"/>
      <c r="EUQ217" s="129"/>
      <c r="EUR217" s="129"/>
      <c r="EUS217" s="129"/>
      <c r="EUT217" s="129"/>
      <c r="EUU217" s="129"/>
      <c r="EUV217" s="129"/>
      <c r="EUW217" s="129"/>
      <c r="EUX217" s="129"/>
      <c r="EUY217" s="129"/>
      <c r="EUZ217" s="129"/>
      <c r="EVA217" s="129"/>
      <c r="EVB217" s="129"/>
      <c r="EVC217" s="129"/>
      <c r="EVD217" s="129"/>
      <c r="EVE217" s="129"/>
      <c r="EVF217" s="129"/>
      <c r="EVG217" s="129"/>
      <c r="EVH217" s="129"/>
      <c r="EVI217" s="129"/>
      <c r="EVJ217" s="129"/>
      <c r="EVK217" s="129"/>
      <c r="EVL217" s="129"/>
      <c r="EVM217" s="129"/>
      <c r="EVN217" s="129"/>
      <c r="EVO217" s="129"/>
      <c r="EVP217" s="129"/>
      <c r="EVQ217" s="129"/>
      <c r="EVR217" s="129"/>
      <c r="EVS217" s="129"/>
      <c r="EVT217" s="129"/>
      <c r="EVU217" s="129"/>
      <c r="EVV217" s="129"/>
      <c r="EVW217" s="129"/>
      <c r="EVX217" s="129"/>
      <c r="EVY217" s="129"/>
      <c r="EVZ217" s="129"/>
      <c r="EWA217" s="129"/>
      <c r="EWB217" s="129"/>
      <c r="EWC217" s="129"/>
      <c r="EWD217" s="129"/>
      <c r="EWE217" s="129"/>
      <c r="EWF217" s="129"/>
      <c r="EWG217" s="129"/>
      <c r="EWH217" s="129"/>
      <c r="EWI217" s="129"/>
      <c r="EWJ217" s="129"/>
      <c r="EWK217" s="129"/>
      <c r="EWL217" s="129"/>
      <c r="EWM217" s="129"/>
      <c r="EWN217" s="129"/>
      <c r="EWO217" s="129"/>
      <c r="EWP217" s="129"/>
      <c r="EWQ217" s="129"/>
      <c r="EWR217" s="129"/>
      <c r="EWS217" s="129"/>
      <c r="EWT217" s="129"/>
      <c r="EWU217" s="129"/>
      <c r="EWV217" s="129"/>
      <c r="EWW217" s="129"/>
      <c r="EWX217" s="129"/>
      <c r="EWY217" s="129"/>
      <c r="EWZ217" s="129"/>
      <c r="EXA217" s="129"/>
      <c r="EXB217" s="129"/>
      <c r="EXC217" s="129"/>
      <c r="EXD217" s="129"/>
      <c r="EXE217" s="129"/>
      <c r="EXF217" s="129"/>
      <c r="EXG217" s="129"/>
      <c r="EXH217" s="129"/>
      <c r="EXI217" s="129"/>
      <c r="EXJ217" s="129"/>
      <c r="EXK217" s="129"/>
      <c r="EXL217" s="129"/>
      <c r="EXM217" s="129"/>
      <c r="EXN217" s="129"/>
      <c r="EXO217" s="129"/>
      <c r="EXP217" s="129"/>
      <c r="EXQ217" s="129"/>
      <c r="EXR217" s="129"/>
      <c r="EXS217" s="129"/>
      <c r="EXT217" s="129"/>
      <c r="EXU217" s="129"/>
      <c r="EXV217" s="129"/>
      <c r="EXW217" s="129"/>
      <c r="EXX217" s="129"/>
      <c r="EXY217" s="129"/>
      <c r="EXZ217" s="129"/>
      <c r="EYA217" s="129"/>
      <c r="EYB217" s="129"/>
      <c r="EYC217" s="129"/>
      <c r="EYD217" s="129"/>
      <c r="EYE217" s="129"/>
      <c r="EYF217" s="129"/>
      <c r="EYG217" s="129"/>
      <c r="EYH217" s="129"/>
      <c r="EYI217" s="129"/>
      <c r="EYJ217" s="129"/>
      <c r="EYK217" s="129"/>
      <c r="EYL217" s="129"/>
      <c r="EYM217" s="129"/>
      <c r="EYN217" s="129"/>
      <c r="EYO217" s="129"/>
      <c r="EYP217" s="129"/>
      <c r="EYQ217" s="129"/>
      <c r="EYR217" s="129"/>
      <c r="EYS217" s="129"/>
      <c r="EYT217" s="129"/>
      <c r="EYU217" s="129"/>
      <c r="EYV217" s="129"/>
      <c r="EYW217" s="129"/>
      <c r="EYX217" s="129"/>
      <c r="EYY217" s="129"/>
      <c r="EYZ217" s="129"/>
      <c r="EZA217" s="129"/>
      <c r="EZB217" s="129"/>
      <c r="EZC217" s="129"/>
      <c r="EZD217" s="129"/>
      <c r="EZE217" s="129"/>
      <c r="EZF217" s="129"/>
      <c r="EZG217" s="129"/>
      <c r="EZH217" s="129"/>
      <c r="EZI217" s="129"/>
      <c r="EZJ217" s="129"/>
      <c r="EZK217" s="129"/>
      <c r="EZL217" s="129"/>
      <c r="EZM217" s="129"/>
      <c r="EZN217" s="129"/>
      <c r="EZO217" s="129"/>
      <c r="EZP217" s="129"/>
      <c r="EZQ217" s="129"/>
      <c r="EZR217" s="129"/>
      <c r="EZS217" s="129"/>
      <c r="EZT217" s="129"/>
      <c r="EZU217" s="129"/>
      <c r="EZV217" s="129"/>
      <c r="EZW217" s="129"/>
      <c r="EZX217" s="129"/>
      <c r="EZY217" s="129"/>
      <c r="EZZ217" s="129"/>
      <c r="FAA217" s="129"/>
      <c r="FAB217" s="129"/>
      <c r="FAC217" s="129"/>
      <c r="FAD217" s="129"/>
      <c r="FAE217" s="129"/>
      <c r="FAF217" s="129"/>
      <c r="FAG217" s="129"/>
      <c r="FAH217" s="129"/>
      <c r="FAI217" s="129"/>
      <c r="FAJ217" s="129"/>
      <c r="FAK217" s="129"/>
      <c r="FAL217" s="129"/>
      <c r="FAM217" s="129"/>
      <c r="FAN217" s="129"/>
      <c r="FAO217" s="129"/>
      <c r="FAP217" s="129"/>
      <c r="FAQ217" s="129"/>
      <c r="FAR217" s="129"/>
      <c r="FAS217" s="129"/>
      <c r="FAT217" s="129"/>
      <c r="FAU217" s="129"/>
      <c r="FAV217" s="129"/>
      <c r="FAW217" s="129"/>
      <c r="FAX217" s="129"/>
      <c r="FAY217" s="129"/>
      <c r="FAZ217" s="129"/>
      <c r="FBA217" s="129"/>
      <c r="FBB217" s="129"/>
      <c r="FBC217" s="129"/>
      <c r="FBD217" s="129"/>
      <c r="FBE217" s="129"/>
      <c r="FBF217" s="129"/>
      <c r="FBG217" s="129"/>
      <c r="FBH217" s="129"/>
      <c r="FBI217" s="129"/>
      <c r="FBJ217" s="129"/>
      <c r="FBK217" s="129"/>
      <c r="FBL217" s="129"/>
      <c r="FBM217" s="129"/>
      <c r="FBN217" s="129"/>
      <c r="FBO217" s="129"/>
      <c r="FBP217" s="129"/>
      <c r="FBQ217" s="129"/>
      <c r="FBR217" s="129"/>
      <c r="FBS217" s="129"/>
      <c r="FBT217" s="129"/>
      <c r="FBU217" s="129"/>
      <c r="FBV217" s="129"/>
      <c r="FBW217" s="129"/>
      <c r="FBX217" s="129"/>
      <c r="FBY217" s="129"/>
      <c r="FBZ217" s="129"/>
      <c r="FCA217" s="129"/>
      <c r="FCB217" s="129"/>
      <c r="FCC217" s="129"/>
      <c r="FCD217" s="129"/>
      <c r="FCE217" s="129"/>
      <c r="FCF217" s="129"/>
      <c r="FCG217" s="129"/>
      <c r="FCH217" s="129"/>
      <c r="FCI217" s="129"/>
      <c r="FCJ217" s="129"/>
      <c r="FCK217" s="129"/>
      <c r="FCL217" s="129"/>
      <c r="FCM217" s="129"/>
      <c r="FCN217" s="129"/>
      <c r="FCO217" s="129"/>
      <c r="FCP217" s="129"/>
      <c r="FCQ217" s="129"/>
      <c r="FCR217" s="129"/>
      <c r="FCS217" s="129"/>
      <c r="FCT217" s="129"/>
      <c r="FCU217" s="129"/>
      <c r="FCV217" s="129"/>
      <c r="FCW217" s="129"/>
      <c r="FCX217" s="129"/>
      <c r="FCY217" s="129"/>
      <c r="FCZ217" s="129"/>
      <c r="FDA217" s="129"/>
      <c r="FDB217" s="129"/>
      <c r="FDC217" s="129"/>
      <c r="FDD217" s="129"/>
      <c r="FDE217" s="129"/>
      <c r="FDF217" s="129"/>
      <c r="FDG217" s="129"/>
      <c r="FDH217" s="129"/>
      <c r="FDI217" s="129"/>
      <c r="FDJ217" s="129"/>
      <c r="FDK217" s="129"/>
      <c r="FDL217" s="129"/>
      <c r="FDM217" s="129"/>
      <c r="FDN217" s="129"/>
      <c r="FDO217" s="129"/>
      <c r="FDP217" s="129"/>
      <c r="FDQ217" s="129"/>
      <c r="FDR217" s="129"/>
      <c r="FDS217" s="129"/>
      <c r="FDT217" s="129"/>
      <c r="FDU217" s="129"/>
      <c r="FDV217" s="129"/>
      <c r="FDW217" s="129"/>
      <c r="FDX217" s="129"/>
      <c r="FDY217" s="129"/>
      <c r="FDZ217" s="129"/>
      <c r="FEA217" s="129"/>
      <c r="FEB217" s="129"/>
      <c r="FEC217" s="129"/>
      <c r="FED217" s="129"/>
      <c r="FEE217" s="129"/>
      <c r="FEF217" s="129"/>
      <c r="FEG217" s="129"/>
      <c r="FEH217" s="129"/>
      <c r="FEI217" s="129"/>
      <c r="FEJ217" s="129"/>
      <c r="FEK217" s="129"/>
      <c r="FEL217" s="129"/>
      <c r="FEM217" s="129"/>
      <c r="FEN217" s="129"/>
      <c r="FEO217" s="129"/>
      <c r="FEP217" s="129"/>
      <c r="FEQ217" s="129"/>
      <c r="FER217" s="129"/>
      <c r="FES217" s="129"/>
      <c r="FET217" s="129"/>
      <c r="FEU217" s="129"/>
      <c r="FEV217" s="129"/>
      <c r="FEW217" s="129"/>
      <c r="FEX217" s="129"/>
      <c r="FEY217" s="129"/>
      <c r="FEZ217" s="129"/>
      <c r="FFA217" s="129"/>
      <c r="FFB217" s="129"/>
      <c r="FFC217" s="129"/>
      <c r="FFD217" s="129"/>
      <c r="FFE217" s="129"/>
      <c r="FFF217" s="129"/>
      <c r="FFG217" s="129"/>
      <c r="FFH217" s="129"/>
      <c r="FFI217" s="129"/>
      <c r="FFJ217" s="129"/>
      <c r="FFK217" s="129"/>
      <c r="FFL217" s="129"/>
      <c r="FFM217" s="129"/>
      <c r="FFN217" s="129"/>
      <c r="FFO217" s="129"/>
      <c r="FFP217" s="129"/>
      <c r="FFQ217" s="129"/>
      <c r="FFR217" s="129"/>
      <c r="FFS217" s="129"/>
      <c r="FFT217" s="129"/>
      <c r="FFU217" s="129"/>
      <c r="FFV217" s="129"/>
      <c r="FFW217" s="129"/>
      <c r="FFX217" s="129"/>
      <c r="FFY217" s="129"/>
      <c r="FFZ217" s="129"/>
      <c r="FGA217" s="129"/>
      <c r="FGB217" s="129"/>
      <c r="FGC217" s="129"/>
      <c r="FGD217" s="129"/>
      <c r="FGE217" s="129"/>
      <c r="FGF217" s="129"/>
      <c r="FGG217" s="129"/>
      <c r="FGH217" s="129"/>
      <c r="FGI217" s="129"/>
      <c r="FGJ217" s="129"/>
      <c r="FGK217" s="129"/>
      <c r="FGL217" s="129"/>
      <c r="FGM217" s="129"/>
      <c r="FGN217" s="129"/>
      <c r="FGO217" s="129"/>
      <c r="FGP217" s="129"/>
      <c r="FGQ217" s="129"/>
      <c r="FGR217" s="129"/>
      <c r="FGS217" s="129"/>
      <c r="FGT217" s="129"/>
      <c r="FGU217" s="129"/>
      <c r="FGV217" s="129"/>
      <c r="FGW217" s="129"/>
      <c r="FGX217" s="129"/>
      <c r="FGY217" s="129"/>
      <c r="FGZ217" s="129"/>
      <c r="FHA217" s="129"/>
      <c r="FHB217" s="129"/>
      <c r="FHC217" s="129"/>
      <c r="FHD217" s="129"/>
      <c r="FHE217" s="129"/>
      <c r="FHF217" s="129"/>
      <c r="FHG217" s="129"/>
      <c r="FHH217" s="129"/>
      <c r="FHI217" s="129"/>
      <c r="FHJ217" s="129"/>
      <c r="FHK217" s="129"/>
      <c r="FHL217" s="129"/>
      <c r="FHM217" s="129"/>
      <c r="FHN217" s="129"/>
      <c r="FHO217" s="129"/>
      <c r="FHP217" s="129"/>
      <c r="FHQ217" s="129"/>
      <c r="FHR217" s="129"/>
      <c r="FHS217" s="129"/>
      <c r="FHT217" s="129"/>
      <c r="FHU217" s="129"/>
      <c r="FHV217" s="129"/>
      <c r="FHW217" s="129"/>
      <c r="FHX217" s="129"/>
      <c r="FHY217" s="129"/>
      <c r="FHZ217" s="129"/>
      <c r="FIA217" s="129"/>
      <c r="FIB217" s="129"/>
      <c r="FIC217" s="129"/>
      <c r="FID217" s="129"/>
      <c r="FIE217" s="129"/>
      <c r="FIF217" s="129"/>
      <c r="FIG217" s="129"/>
      <c r="FIH217" s="129"/>
      <c r="FII217" s="129"/>
      <c r="FIJ217" s="129"/>
      <c r="FIK217" s="129"/>
      <c r="FIL217" s="129"/>
      <c r="FIM217" s="129"/>
      <c r="FIN217" s="129"/>
      <c r="FIO217" s="129"/>
      <c r="FIP217" s="129"/>
      <c r="FIQ217" s="129"/>
      <c r="FIR217" s="129"/>
      <c r="FIS217" s="129"/>
      <c r="FIT217" s="129"/>
      <c r="FIU217" s="129"/>
      <c r="FIV217" s="129"/>
      <c r="FIW217" s="129"/>
      <c r="FIX217" s="129"/>
      <c r="FIY217" s="129"/>
      <c r="FIZ217" s="129"/>
      <c r="FJA217" s="129"/>
      <c r="FJB217" s="129"/>
      <c r="FJC217" s="129"/>
      <c r="FJD217" s="129"/>
      <c r="FJE217" s="129"/>
      <c r="FJF217" s="129"/>
      <c r="FJG217" s="129"/>
      <c r="FJH217" s="129"/>
      <c r="FJI217" s="129"/>
      <c r="FJJ217" s="129"/>
      <c r="FJK217" s="129"/>
      <c r="FJL217" s="129"/>
      <c r="FJM217" s="129"/>
      <c r="FJN217" s="129"/>
      <c r="FJO217" s="129"/>
      <c r="FJP217" s="129"/>
      <c r="FJQ217" s="129"/>
      <c r="FJR217" s="129"/>
      <c r="FJS217" s="129"/>
      <c r="FJT217" s="129"/>
      <c r="FJU217" s="129"/>
      <c r="FJV217" s="129"/>
      <c r="FJW217" s="129"/>
      <c r="FJX217" s="129"/>
      <c r="FJY217" s="129"/>
      <c r="FJZ217" s="129"/>
      <c r="FKA217" s="129"/>
      <c r="FKB217" s="129"/>
      <c r="FKC217" s="129"/>
      <c r="FKD217" s="129"/>
      <c r="FKE217" s="129"/>
      <c r="FKF217" s="129"/>
      <c r="FKG217" s="129"/>
      <c r="FKH217" s="129"/>
      <c r="FKI217" s="129"/>
      <c r="FKJ217" s="129"/>
      <c r="FKK217" s="129"/>
      <c r="FKL217" s="129"/>
      <c r="FKM217" s="129"/>
      <c r="FKN217" s="129"/>
      <c r="FKO217" s="129"/>
      <c r="FKP217" s="129"/>
      <c r="FKQ217" s="129"/>
      <c r="FKR217" s="129"/>
      <c r="FKS217" s="129"/>
      <c r="FKT217" s="129"/>
      <c r="FKU217" s="129"/>
      <c r="FKV217" s="129"/>
      <c r="FKW217" s="129"/>
      <c r="FKX217" s="129"/>
      <c r="FKY217" s="129"/>
      <c r="FKZ217" s="129"/>
      <c r="FLA217" s="129"/>
      <c r="FLB217" s="129"/>
      <c r="FLC217" s="129"/>
      <c r="FLD217" s="129"/>
      <c r="FLE217" s="129"/>
      <c r="FLF217" s="129"/>
      <c r="FLG217" s="129"/>
      <c r="FLH217" s="129"/>
      <c r="FLI217" s="129"/>
      <c r="FLJ217" s="129"/>
      <c r="FLK217" s="129"/>
      <c r="FLL217" s="129"/>
      <c r="FLM217" s="129"/>
      <c r="FLN217" s="129"/>
      <c r="FLO217" s="129"/>
      <c r="FLP217" s="129"/>
      <c r="FLQ217" s="129"/>
      <c r="FLR217" s="129"/>
      <c r="FLS217" s="129"/>
      <c r="FLT217" s="129"/>
      <c r="FLU217" s="129"/>
      <c r="FLV217" s="129"/>
      <c r="FLW217" s="129"/>
      <c r="FLX217" s="129"/>
      <c r="FLY217" s="129"/>
      <c r="FLZ217" s="129"/>
      <c r="FMA217" s="129"/>
      <c r="FMB217" s="129"/>
      <c r="FMC217" s="129"/>
      <c r="FMD217" s="129"/>
      <c r="FME217" s="129"/>
      <c r="FMF217" s="129"/>
      <c r="FMG217" s="129"/>
      <c r="FMH217" s="129"/>
      <c r="FMI217" s="129"/>
      <c r="FMJ217" s="129"/>
      <c r="FMK217" s="129"/>
      <c r="FML217" s="129"/>
      <c r="FMM217" s="129"/>
      <c r="FMN217" s="129"/>
      <c r="FMO217" s="129"/>
      <c r="FMP217" s="129"/>
      <c r="FMQ217" s="129"/>
      <c r="FMR217" s="129"/>
      <c r="FMS217" s="129"/>
      <c r="FMT217" s="129"/>
      <c r="FMU217" s="129"/>
      <c r="FMV217" s="129"/>
      <c r="FMW217" s="129"/>
      <c r="FMX217" s="129"/>
      <c r="FMY217" s="129"/>
      <c r="FMZ217" s="129"/>
      <c r="FNA217" s="129"/>
      <c r="FNB217" s="129"/>
      <c r="FNC217" s="129"/>
      <c r="FND217" s="129"/>
      <c r="FNE217" s="129"/>
      <c r="FNF217" s="129"/>
      <c r="FNG217" s="129"/>
      <c r="FNH217" s="129"/>
      <c r="FNI217" s="129"/>
      <c r="FNJ217" s="129"/>
      <c r="FNK217" s="129"/>
      <c r="FNL217" s="129"/>
      <c r="FNM217" s="129"/>
      <c r="FNN217" s="129"/>
      <c r="FNO217" s="129"/>
      <c r="FNP217" s="129"/>
      <c r="FNQ217" s="129"/>
      <c r="FNR217" s="129"/>
      <c r="FNS217" s="129"/>
      <c r="FNT217" s="129"/>
      <c r="FNU217" s="129"/>
      <c r="FNV217" s="129"/>
      <c r="FNW217" s="129"/>
      <c r="FNX217" s="129"/>
      <c r="FNY217" s="129"/>
      <c r="FNZ217" s="129"/>
      <c r="FOA217" s="129"/>
      <c r="FOB217" s="129"/>
      <c r="FOC217" s="129"/>
      <c r="FOD217" s="129"/>
      <c r="FOE217" s="129"/>
      <c r="FOF217" s="129"/>
      <c r="FOG217" s="129"/>
      <c r="FOH217" s="129"/>
      <c r="FOI217" s="129"/>
      <c r="FOJ217" s="129"/>
      <c r="FOK217" s="129"/>
      <c r="FOL217" s="129"/>
      <c r="FOM217" s="129"/>
      <c r="FON217" s="129"/>
      <c r="FOO217" s="129"/>
      <c r="FOP217" s="129"/>
      <c r="FOQ217" s="129"/>
      <c r="FOR217" s="129"/>
      <c r="FOS217" s="129"/>
      <c r="FOT217" s="129"/>
      <c r="FOU217" s="129"/>
      <c r="FOV217" s="129"/>
      <c r="FOW217" s="129"/>
      <c r="FOX217" s="129"/>
      <c r="FOY217" s="129"/>
      <c r="FOZ217" s="129"/>
      <c r="FPA217" s="129"/>
      <c r="FPB217" s="129"/>
      <c r="FPC217" s="129"/>
      <c r="FPD217" s="129"/>
      <c r="FPE217" s="129"/>
      <c r="FPF217" s="129"/>
      <c r="FPG217" s="129"/>
      <c r="FPH217" s="129"/>
      <c r="FPI217" s="129"/>
      <c r="FPJ217" s="129"/>
      <c r="FPK217" s="129"/>
      <c r="FPL217" s="129"/>
      <c r="FPM217" s="129"/>
      <c r="FPN217" s="129"/>
      <c r="FPO217" s="129"/>
      <c r="FPP217" s="129"/>
      <c r="FPQ217" s="129"/>
      <c r="FPR217" s="129"/>
      <c r="FPS217" s="129"/>
      <c r="FPT217" s="129"/>
      <c r="FPU217" s="129"/>
      <c r="FPV217" s="129"/>
      <c r="FPW217" s="129"/>
      <c r="FPX217" s="129"/>
      <c r="FPY217" s="129"/>
      <c r="FPZ217" s="129"/>
      <c r="FQA217" s="129"/>
      <c r="FQB217" s="129"/>
      <c r="FQC217" s="129"/>
      <c r="FQD217" s="129"/>
      <c r="FQE217" s="129"/>
      <c r="FQF217" s="129"/>
      <c r="FQG217" s="129"/>
      <c r="FQH217" s="129"/>
      <c r="FQI217" s="129"/>
      <c r="FQJ217" s="129"/>
      <c r="FQK217" s="129"/>
      <c r="FQL217" s="129"/>
      <c r="FQM217" s="129"/>
      <c r="FQN217" s="129"/>
      <c r="FQO217" s="129"/>
      <c r="FQP217" s="129"/>
      <c r="FQQ217" s="129"/>
      <c r="FQR217" s="129"/>
      <c r="FQS217" s="129"/>
      <c r="FQT217" s="129"/>
      <c r="FQU217" s="129"/>
      <c r="FQV217" s="129"/>
      <c r="FQW217" s="129"/>
      <c r="FQX217" s="129"/>
      <c r="FQY217" s="129"/>
      <c r="FQZ217" s="129"/>
      <c r="FRA217" s="129"/>
      <c r="FRB217" s="129"/>
      <c r="FRC217" s="129"/>
      <c r="FRD217" s="129"/>
      <c r="FRE217" s="129"/>
      <c r="FRF217" s="129"/>
      <c r="FRG217" s="129"/>
      <c r="FRH217" s="129"/>
      <c r="FRI217" s="129"/>
      <c r="FRJ217" s="129"/>
      <c r="FRK217" s="129"/>
      <c r="FRL217" s="129"/>
      <c r="FRM217" s="129"/>
      <c r="FRN217" s="129"/>
      <c r="FRO217" s="129"/>
      <c r="FRP217" s="129"/>
      <c r="FRQ217" s="129"/>
      <c r="FRR217" s="129"/>
      <c r="FRS217" s="129"/>
      <c r="FRT217" s="129"/>
      <c r="FRU217" s="129"/>
      <c r="FRV217" s="129"/>
      <c r="FRW217" s="129"/>
      <c r="FRX217" s="129"/>
      <c r="FRY217" s="129"/>
      <c r="FRZ217" s="129"/>
      <c r="FSA217" s="129"/>
      <c r="FSB217" s="129"/>
      <c r="FSC217" s="129"/>
      <c r="FSD217" s="129"/>
      <c r="FSE217" s="129"/>
      <c r="FSF217" s="129"/>
      <c r="FSG217" s="129"/>
      <c r="FSH217" s="129"/>
      <c r="FSI217" s="129"/>
      <c r="FSJ217" s="129"/>
      <c r="FSK217" s="129"/>
      <c r="FSL217" s="129"/>
      <c r="FSM217" s="129"/>
      <c r="FSN217" s="129"/>
      <c r="FSO217" s="129"/>
      <c r="FSP217" s="129"/>
      <c r="FSQ217" s="129"/>
      <c r="FSR217" s="129"/>
      <c r="FSS217" s="129"/>
      <c r="FST217" s="129"/>
      <c r="FSU217" s="129"/>
      <c r="FSV217" s="129"/>
      <c r="FSW217" s="129"/>
      <c r="FSX217" s="129"/>
      <c r="FSY217" s="129"/>
      <c r="FSZ217" s="129"/>
      <c r="FTA217" s="129"/>
      <c r="FTB217" s="129"/>
      <c r="FTC217" s="129"/>
      <c r="FTD217" s="129"/>
      <c r="FTE217" s="129"/>
      <c r="FTF217" s="129"/>
      <c r="FTG217" s="129"/>
      <c r="FTH217" s="129"/>
      <c r="FTI217" s="129"/>
      <c r="FTJ217" s="129"/>
      <c r="FTK217" s="129"/>
      <c r="FTL217" s="129"/>
      <c r="FTM217" s="129"/>
      <c r="FTN217" s="129"/>
      <c r="FTO217" s="129"/>
      <c r="FTP217" s="129"/>
      <c r="FTQ217" s="129"/>
      <c r="FTR217" s="129"/>
      <c r="FTS217" s="129"/>
      <c r="FTT217" s="129"/>
      <c r="FTU217" s="129"/>
      <c r="FTV217" s="129"/>
      <c r="FTW217" s="129"/>
      <c r="FTX217" s="129"/>
      <c r="FTY217" s="129"/>
      <c r="FTZ217" s="129"/>
      <c r="FUA217" s="129"/>
      <c r="FUB217" s="129"/>
      <c r="FUC217" s="129"/>
      <c r="FUD217" s="129"/>
      <c r="FUE217" s="129"/>
      <c r="FUF217" s="129"/>
      <c r="FUG217" s="129"/>
      <c r="FUH217" s="129"/>
      <c r="FUI217" s="129"/>
      <c r="FUJ217" s="129"/>
      <c r="FUK217" s="129"/>
      <c r="FUL217" s="129"/>
      <c r="FUM217" s="129"/>
      <c r="FUN217" s="129"/>
      <c r="FUO217" s="129"/>
      <c r="FUP217" s="129"/>
      <c r="FUQ217" s="129"/>
      <c r="FUR217" s="129"/>
      <c r="FUS217" s="129"/>
      <c r="FUT217" s="129"/>
      <c r="FUU217" s="129"/>
      <c r="FUV217" s="129"/>
      <c r="FUW217" s="129"/>
      <c r="FUX217" s="129"/>
      <c r="FUY217" s="129"/>
      <c r="FUZ217" s="129"/>
      <c r="FVA217" s="129"/>
      <c r="FVB217" s="129"/>
      <c r="FVC217" s="129"/>
      <c r="FVD217" s="129"/>
      <c r="FVE217" s="129"/>
      <c r="FVF217" s="129"/>
      <c r="FVG217" s="129"/>
      <c r="FVH217" s="129"/>
      <c r="FVI217" s="129"/>
      <c r="FVJ217" s="129"/>
      <c r="FVK217" s="129"/>
      <c r="FVL217" s="129"/>
      <c r="FVM217" s="129"/>
      <c r="FVN217" s="129"/>
      <c r="FVO217" s="129"/>
      <c r="FVP217" s="129"/>
      <c r="FVQ217" s="129"/>
      <c r="FVR217" s="129"/>
      <c r="FVS217" s="129"/>
      <c r="FVT217" s="129"/>
      <c r="FVU217" s="129"/>
      <c r="FVV217" s="129"/>
      <c r="FVW217" s="129"/>
      <c r="FVX217" s="129"/>
      <c r="FVY217" s="129"/>
      <c r="FVZ217" s="129"/>
      <c r="FWA217" s="129"/>
      <c r="FWB217" s="129"/>
      <c r="FWC217" s="129"/>
      <c r="FWD217" s="129"/>
      <c r="FWE217" s="129"/>
      <c r="FWF217" s="129"/>
      <c r="FWG217" s="129"/>
      <c r="FWH217" s="129"/>
      <c r="FWI217" s="129"/>
      <c r="FWJ217" s="129"/>
      <c r="FWK217" s="129"/>
      <c r="FWL217" s="129"/>
      <c r="FWM217" s="129"/>
      <c r="FWN217" s="129"/>
      <c r="FWO217" s="129"/>
      <c r="FWP217" s="129"/>
      <c r="FWQ217" s="129"/>
      <c r="FWR217" s="129"/>
      <c r="FWS217" s="129"/>
      <c r="FWT217" s="129"/>
      <c r="FWU217" s="129"/>
      <c r="FWV217" s="129"/>
      <c r="FWW217" s="129"/>
      <c r="FWX217" s="129"/>
      <c r="FWY217" s="129"/>
      <c r="FWZ217" s="129"/>
      <c r="FXA217" s="129"/>
      <c r="FXB217" s="129"/>
      <c r="FXC217" s="129"/>
      <c r="FXD217" s="129"/>
      <c r="FXE217" s="129"/>
      <c r="FXF217" s="129"/>
      <c r="FXG217" s="129"/>
      <c r="FXH217" s="129"/>
      <c r="FXI217" s="129"/>
      <c r="FXJ217" s="129"/>
      <c r="FXK217" s="129"/>
      <c r="FXL217" s="129"/>
      <c r="FXM217" s="129"/>
      <c r="FXN217" s="129"/>
      <c r="FXO217" s="129"/>
      <c r="FXP217" s="129"/>
      <c r="FXQ217" s="129"/>
      <c r="FXR217" s="129"/>
      <c r="FXS217" s="129"/>
      <c r="FXT217" s="129"/>
      <c r="FXU217" s="129"/>
      <c r="FXV217" s="129"/>
      <c r="FXW217" s="129"/>
      <c r="FXX217" s="129"/>
      <c r="FXY217" s="129"/>
      <c r="FXZ217" s="129"/>
      <c r="FYA217" s="129"/>
      <c r="FYB217" s="129"/>
      <c r="FYC217" s="129"/>
      <c r="FYD217" s="129"/>
      <c r="FYE217" s="129"/>
      <c r="FYF217" s="129"/>
      <c r="FYG217" s="129"/>
      <c r="FYH217" s="129"/>
      <c r="FYI217" s="129"/>
      <c r="FYJ217" s="129"/>
      <c r="FYK217" s="129"/>
      <c r="FYL217" s="129"/>
      <c r="FYM217" s="129"/>
      <c r="FYN217" s="129"/>
      <c r="FYO217" s="129"/>
      <c r="FYP217" s="129"/>
      <c r="FYQ217" s="129"/>
      <c r="FYR217" s="129"/>
      <c r="FYS217" s="129"/>
      <c r="FYT217" s="129"/>
      <c r="FYU217" s="129"/>
      <c r="FYV217" s="129"/>
      <c r="FYW217" s="129"/>
      <c r="FYX217" s="129"/>
      <c r="FYY217" s="129"/>
      <c r="FYZ217" s="129"/>
      <c r="FZA217" s="129"/>
      <c r="FZB217" s="129"/>
      <c r="FZC217" s="129"/>
      <c r="FZD217" s="129"/>
      <c r="FZE217" s="129"/>
      <c r="FZF217" s="129"/>
      <c r="FZG217" s="129"/>
      <c r="FZH217" s="129"/>
      <c r="FZI217" s="129"/>
      <c r="FZJ217" s="129"/>
      <c r="FZK217" s="129"/>
      <c r="FZL217" s="129"/>
      <c r="FZM217" s="129"/>
      <c r="FZN217" s="129"/>
      <c r="FZO217" s="129"/>
      <c r="FZP217" s="129"/>
      <c r="FZQ217" s="129"/>
      <c r="FZR217" s="129"/>
      <c r="FZS217" s="129"/>
      <c r="FZT217" s="129"/>
      <c r="FZU217" s="129"/>
      <c r="FZV217" s="129"/>
      <c r="FZW217" s="129"/>
      <c r="FZX217" s="129"/>
      <c r="FZY217" s="129"/>
      <c r="FZZ217" s="129"/>
      <c r="GAA217" s="129"/>
      <c r="GAB217" s="129"/>
      <c r="GAC217" s="129"/>
      <c r="GAD217" s="129"/>
      <c r="GAE217" s="129"/>
      <c r="GAF217" s="129"/>
      <c r="GAG217" s="129"/>
      <c r="GAH217" s="129"/>
      <c r="GAI217" s="129"/>
      <c r="GAJ217" s="129"/>
      <c r="GAK217" s="129"/>
      <c r="GAL217" s="129"/>
      <c r="GAM217" s="129"/>
      <c r="GAN217" s="129"/>
      <c r="GAO217" s="129"/>
      <c r="GAP217" s="129"/>
      <c r="GAQ217" s="129"/>
      <c r="GAR217" s="129"/>
      <c r="GAS217" s="129"/>
      <c r="GAT217" s="129"/>
      <c r="GAU217" s="129"/>
      <c r="GAV217" s="129"/>
      <c r="GAW217" s="129"/>
      <c r="GAX217" s="129"/>
      <c r="GAY217" s="129"/>
      <c r="GAZ217" s="129"/>
      <c r="GBA217" s="129"/>
      <c r="GBB217" s="129"/>
      <c r="GBC217" s="129"/>
      <c r="GBD217" s="129"/>
      <c r="GBE217" s="129"/>
      <c r="GBF217" s="129"/>
      <c r="GBG217" s="129"/>
      <c r="GBH217" s="129"/>
      <c r="GBI217" s="129"/>
      <c r="GBJ217" s="129"/>
      <c r="GBK217" s="129"/>
      <c r="GBL217" s="129"/>
      <c r="GBM217" s="129"/>
      <c r="GBN217" s="129"/>
      <c r="GBO217" s="129"/>
      <c r="GBP217" s="129"/>
      <c r="GBQ217" s="129"/>
      <c r="GBR217" s="129"/>
      <c r="GBS217" s="129"/>
      <c r="GBT217" s="129"/>
      <c r="GBU217" s="129"/>
      <c r="GBV217" s="129"/>
      <c r="GBW217" s="129"/>
      <c r="GBX217" s="129"/>
      <c r="GBY217" s="129"/>
      <c r="GBZ217" s="129"/>
      <c r="GCA217" s="129"/>
      <c r="GCB217" s="129"/>
      <c r="GCC217" s="129"/>
      <c r="GCD217" s="129"/>
      <c r="GCE217" s="129"/>
      <c r="GCF217" s="129"/>
      <c r="GCG217" s="129"/>
      <c r="GCH217" s="129"/>
      <c r="GCI217" s="129"/>
      <c r="GCJ217" s="129"/>
      <c r="GCK217" s="129"/>
      <c r="GCL217" s="129"/>
      <c r="GCM217" s="129"/>
      <c r="GCN217" s="129"/>
      <c r="GCO217" s="129"/>
      <c r="GCP217" s="129"/>
      <c r="GCQ217" s="129"/>
      <c r="GCR217" s="129"/>
      <c r="GCS217" s="129"/>
      <c r="GCT217" s="129"/>
      <c r="GCU217" s="129"/>
      <c r="GCV217" s="129"/>
      <c r="GCW217" s="129"/>
      <c r="GCX217" s="129"/>
      <c r="GCY217" s="129"/>
      <c r="GCZ217" s="129"/>
      <c r="GDA217" s="129"/>
      <c r="GDB217" s="129"/>
      <c r="GDC217" s="129"/>
      <c r="GDD217" s="129"/>
      <c r="GDE217" s="129"/>
      <c r="GDF217" s="129"/>
      <c r="GDG217" s="129"/>
      <c r="GDH217" s="129"/>
      <c r="GDI217" s="129"/>
      <c r="GDJ217" s="129"/>
      <c r="GDK217" s="129"/>
      <c r="GDL217" s="129"/>
      <c r="GDM217" s="129"/>
      <c r="GDN217" s="129"/>
      <c r="GDO217" s="129"/>
      <c r="GDP217" s="129"/>
      <c r="GDQ217" s="129"/>
      <c r="GDR217" s="129"/>
      <c r="GDS217" s="129"/>
      <c r="GDT217" s="129"/>
      <c r="GDU217" s="129"/>
      <c r="GDV217" s="129"/>
      <c r="GDW217" s="129"/>
      <c r="GDX217" s="129"/>
      <c r="GDY217" s="129"/>
      <c r="GDZ217" s="129"/>
      <c r="GEA217" s="129"/>
      <c r="GEB217" s="129"/>
      <c r="GEC217" s="129"/>
      <c r="GED217" s="129"/>
      <c r="GEE217" s="129"/>
      <c r="GEF217" s="129"/>
      <c r="GEG217" s="129"/>
      <c r="GEH217" s="129"/>
      <c r="GEI217" s="129"/>
      <c r="GEJ217" s="129"/>
      <c r="GEK217" s="129"/>
      <c r="GEL217" s="129"/>
      <c r="GEM217" s="129"/>
      <c r="GEN217" s="129"/>
      <c r="GEO217" s="129"/>
      <c r="GEP217" s="129"/>
      <c r="GEQ217" s="129"/>
      <c r="GER217" s="129"/>
      <c r="GES217" s="129"/>
      <c r="GET217" s="129"/>
      <c r="GEU217" s="129"/>
      <c r="GEV217" s="129"/>
      <c r="GEW217" s="129"/>
      <c r="GEX217" s="129"/>
      <c r="GEY217" s="129"/>
      <c r="GEZ217" s="129"/>
      <c r="GFA217" s="129"/>
      <c r="GFB217" s="129"/>
      <c r="GFC217" s="129"/>
      <c r="GFD217" s="129"/>
      <c r="GFE217" s="129"/>
      <c r="GFF217" s="129"/>
      <c r="GFG217" s="129"/>
      <c r="GFH217" s="129"/>
      <c r="GFI217" s="129"/>
      <c r="GFJ217" s="129"/>
      <c r="GFK217" s="129"/>
      <c r="GFL217" s="129"/>
      <c r="GFM217" s="129"/>
      <c r="GFN217" s="129"/>
      <c r="GFO217" s="129"/>
      <c r="GFP217" s="129"/>
      <c r="GFQ217" s="129"/>
      <c r="GFR217" s="129"/>
      <c r="GFS217" s="129"/>
      <c r="GFT217" s="129"/>
      <c r="GFU217" s="129"/>
      <c r="GFV217" s="129"/>
      <c r="GFW217" s="129"/>
      <c r="GFX217" s="129"/>
      <c r="GFY217" s="129"/>
      <c r="GFZ217" s="129"/>
      <c r="GGA217" s="129"/>
      <c r="GGB217" s="129"/>
      <c r="GGC217" s="129"/>
      <c r="GGD217" s="129"/>
      <c r="GGE217" s="129"/>
      <c r="GGF217" s="129"/>
      <c r="GGG217" s="129"/>
      <c r="GGH217" s="129"/>
      <c r="GGI217" s="129"/>
      <c r="GGJ217" s="129"/>
      <c r="GGK217" s="129"/>
      <c r="GGL217" s="129"/>
      <c r="GGM217" s="129"/>
      <c r="GGN217" s="129"/>
      <c r="GGO217" s="129"/>
      <c r="GGP217" s="129"/>
      <c r="GGQ217" s="129"/>
      <c r="GGR217" s="129"/>
      <c r="GGS217" s="129"/>
      <c r="GGT217" s="129"/>
      <c r="GGU217" s="129"/>
      <c r="GGV217" s="129"/>
      <c r="GGW217" s="129"/>
      <c r="GGX217" s="129"/>
      <c r="GGY217" s="129"/>
      <c r="GGZ217" s="129"/>
      <c r="GHA217" s="129"/>
      <c r="GHB217" s="129"/>
      <c r="GHC217" s="129"/>
      <c r="GHD217" s="129"/>
      <c r="GHE217" s="129"/>
      <c r="GHF217" s="129"/>
      <c r="GHG217" s="129"/>
      <c r="GHH217" s="129"/>
      <c r="GHI217" s="129"/>
      <c r="GHJ217" s="129"/>
      <c r="GHK217" s="129"/>
      <c r="GHL217" s="129"/>
      <c r="GHM217" s="129"/>
      <c r="GHN217" s="129"/>
      <c r="GHO217" s="129"/>
      <c r="GHP217" s="129"/>
      <c r="GHQ217" s="129"/>
      <c r="GHR217" s="129"/>
      <c r="GHS217" s="129"/>
      <c r="GHT217" s="129"/>
      <c r="GHU217" s="129"/>
      <c r="GHV217" s="129"/>
      <c r="GHW217" s="129"/>
      <c r="GHX217" s="129"/>
      <c r="GHY217" s="129"/>
      <c r="GHZ217" s="129"/>
      <c r="GIA217" s="129"/>
      <c r="GIB217" s="129"/>
      <c r="GIC217" s="129"/>
      <c r="GID217" s="129"/>
      <c r="GIE217" s="129"/>
      <c r="GIF217" s="129"/>
      <c r="GIG217" s="129"/>
      <c r="GIH217" s="129"/>
      <c r="GII217" s="129"/>
      <c r="GIJ217" s="129"/>
      <c r="GIK217" s="129"/>
      <c r="GIL217" s="129"/>
      <c r="GIM217" s="129"/>
      <c r="GIN217" s="129"/>
      <c r="GIO217" s="129"/>
      <c r="GIP217" s="129"/>
      <c r="GIQ217" s="129"/>
      <c r="GIR217" s="129"/>
      <c r="GIS217" s="129"/>
      <c r="GIT217" s="129"/>
      <c r="GIU217" s="129"/>
      <c r="GIV217" s="129"/>
      <c r="GIW217" s="129"/>
      <c r="GIX217" s="129"/>
      <c r="GIY217" s="129"/>
      <c r="GIZ217" s="129"/>
      <c r="GJA217" s="129"/>
      <c r="GJB217" s="129"/>
      <c r="GJC217" s="129"/>
      <c r="GJD217" s="129"/>
      <c r="GJE217" s="129"/>
      <c r="GJF217" s="129"/>
      <c r="GJG217" s="129"/>
      <c r="GJH217" s="129"/>
      <c r="GJI217" s="129"/>
      <c r="GJJ217" s="129"/>
      <c r="GJK217" s="129"/>
      <c r="GJL217" s="129"/>
      <c r="GJM217" s="129"/>
      <c r="GJN217" s="129"/>
      <c r="GJO217" s="129"/>
      <c r="GJP217" s="129"/>
      <c r="GJQ217" s="129"/>
      <c r="GJR217" s="129"/>
      <c r="GJS217" s="129"/>
      <c r="GJT217" s="129"/>
      <c r="GJU217" s="129"/>
      <c r="GJV217" s="129"/>
      <c r="GJW217" s="129"/>
      <c r="GJX217" s="129"/>
      <c r="GJY217" s="129"/>
      <c r="GJZ217" s="129"/>
      <c r="GKA217" s="129"/>
      <c r="GKB217" s="129"/>
      <c r="GKC217" s="129"/>
      <c r="GKD217" s="129"/>
      <c r="GKE217" s="129"/>
      <c r="GKF217" s="129"/>
      <c r="GKG217" s="129"/>
      <c r="GKH217" s="129"/>
      <c r="GKI217" s="129"/>
      <c r="GKJ217" s="129"/>
      <c r="GKK217" s="129"/>
      <c r="GKL217" s="129"/>
      <c r="GKM217" s="129"/>
      <c r="GKN217" s="129"/>
      <c r="GKO217" s="129"/>
      <c r="GKP217" s="129"/>
      <c r="GKQ217" s="129"/>
      <c r="GKR217" s="129"/>
      <c r="GKS217" s="129"/>
      <c r="GKT217" s="129"/>
      <c r="GKU217" s="129"/>
      <c r="GKV217" s="129"/>
      <c r="GKW217" s="129"/>
      <c r="GKX217" s="129"/>
      <c r="GKY217" s="129"/>
      <c r="GKZ217" s="129"/>
      <c r="GLA217" s="129"/>
      <c r="GLB217" s="129"/>
      <c r="GLC217" s="129"/>
      <c r="GLD217" s="129"/>
      <c r="GLE217" s="129"/>
      <c r="GLF217" s="129"/>
      <c r="GLG217" s="129"/>
      <c r="GLH217" s="129"/>
      <c r="GLI217" s="129"/>
      <c r="GLJ217" s="129"/>
      <c r="GLK217" s="129"/>
      <c r="GLL217" s="129"/>
      <c r="GLM217" s="129"/>
      <c r="GLN217" s="129"/>
      <c r="GLO217" s="129"/>
      <c r="GLP217" s="129"/>
      <c r="GLQ217" s="129"/>
      <c r="GLR217" s="129"/>
      <c r="GLS217" s="129"/>
      <c r="GLT217" s="129"/>
      <c r="GLU217" s="129"/>
      <c r="GLV217" s="129"/>
      <c r="GLW217" s="129"/>
      <c r="GLX217" s="129"/>
      <c r="GLY217" s="129"/>
      <c r="GLZ217" s="129"/>
      <c r="GMA217" s="129"/>
      <c r="GMB217" s="129"/>
      <c r="GMC217" s="129"/>
      <c r="GMD217" s="129"/>
      <c r="GME217" s="129"/>
      <c r="GMF217" s="129"/>
      <c r="GMG217" s="129"/>
      <c r="GMH217" s="129"/>
      <c r="GMI217" s="129"/>
      <c r="GMJ217" s="129"/>
      <c r="GMK217" s="129"/>
      <c r="GML217" s="129"/>
      <c r="GMM217" s="129"/>
      <c r="GMN217" s="129"/>
      <c r="GMO217" s="129"/>
      <c r="GMP217" s="129"/>
      <c r="GMQ217" s="129"/>
      <c r="GMR217" s="129"/>
      <c r="GMS217" s="129"/>
      <c r="GMT217" s="129"/>
      <c r="GMU217" s="129"/>
      <c r="GMV217" s="129"/>
      <c r="GMW217" s="129"/>
      <c r="GMX217" s="129"/>
      <c r="GMY217" s="129"/>
      <c r="GMZ217" s="129"/>
      <c r="GNA217" s="129"/>
      <c r="GNB217" s="129"/>
      <c r="GNC217" s="129"/>
      <c r="GND217" s="129"/>
      <c r="GNE217" s="129"/>
      <c r="GNF217" s="129"/>
      <c r="GNG217" s="129"/>
      <c r="GNH217" s="129"/>
      <c r="GNI217" s="129"/>
      <c r="GNJ217" s="129"/>
      <c r="GNK217" s="129"/>
      <c r="GNL217" s="129"/>
      <c r="GNM217" s="129"/>
      <c r="GNN217" s="129"/>
      <c r="GNO217" s="129"/>
      <c r="GNP217" s="129"/>
      <c r="GNQ217" s="129"/>
      <c r="GNR217" s="129"/>
      <c r="GNS217" s="129"/>
      <c r="GNT217" s="129"/>
      <c r="GNU217" s="129"/>
      <c r="GNV217" s="129"/>
      <c r="GNW217" s="129"/>
      <c r="GNX217" s="129"/>
      <c r="GNY217" s="129"/>
      <c r="GNZ217" s="129"/>
      <c r="GOA217" s="129"/>
      <c r="GOB217" s="129"/>
      <c r="GOC217" s="129"/>
      <c r="GOD217" s="129"/>
      <c r="GOE217" s="129"/>
      <c r="GOF217" s="129"/>
      <c r="GOG217" s="129"/>
      <c r="GOH217" s="129"/>
      <c r="GOI217" s="129"/>
      <c r="GOJ217" s="129"/>
      <c r="GOK217" s="129"/>
      <c r="GOL217" s="129"/>
      <c r="GOM217" s="129"/>
      <c r="GON217" s="129"/>
      <c r="GOO217" s="129"/>
      <c r="GOP217" s="129"/>
      <c r="GOQ217" s="129"/>
      <c r="GOR217" s="129"/>
      <c r="GOS217" s="129"/>
      <c r="GOT217" s="129"/>
      <c r="GOU217" s="129"/>
      <c r="GOV217" s="129"/>
      <c r="GOW217" s="129"/>
      <c r="GOX217" s="129"/>
      <c r="GOY217" s="129"/>
      <c r="GOZ217" s="129"/>
      <c r="GPA217" s="129"/>
      <c r="GPB217" s="129"/>
      <c r="GPC217" s="129"/>
      <c r="GPD217" s="129"/>
      <c r="GPE217" s="129"/>
      <c r="GPF217" s="129"/>
      <c r="GPG217" s="129"/>
      <c r="GPH217" s="129"/>
      <c r="GPI217" s="129"/>
      <c r="GPJ217" s="129"/>
      <c r="GPK217" s="129"/>
      <c r="GPL217" s="129"/>
      <c r="GPM217" s="129"/>
      <c r="GPN217" s="129"/>
      <c r="GPO217" s="129"/>
      <c r="GPP217" s="129"/>
      <c r="GPQ217" s="129"/>
      <c r="GPR217" s="129"/>
      <c r="GPS217" s="129"/>
      <c r="GPT217" s="129"/>
      <c r="GPU217" s="129"/>
      <c r="GPV217" s="129"/>
      <c r="GPW217" s="129"/>
      <c r="GPX217" s="129"/>
      <c r="GPY217" s="129"/>
      <c r="GPZ217" s="129"/>
      <c r="GQA217" s="129"/>
      <c r="GQB217" s="129"/>
      <c r="GQC217" s="129"/>
      <c r="GQD217" s="129"/>
      <c r="GQE217" s="129"/>
      <c r="GQF217" s="129"/>
      <c r="GQG217" s="129"/>
      <c r="GQH217" s="129"/>
      <c r="GQI217" s="129"/>
      <c r="GQJ217" s="129"/>
      <c r="GQK217" s="129"/>
      <c r="GQL217" s="129"/>
      <c r="GQM217" s="129"/>
      <c r="GQN217" s="129"/>
      <c r="GQO217" s="129"/>
      <c r="GQP217" s="129"/>
      <c r="GQQ217" s="129"/>
      <c r="GQR217" s="129"/>
      <c r="GQS217" s="129"/>
      <c r="GQT217" s="129"/>
      <c r="GQU217" s="129"/>
      <c r="GQV217" s="129"/>
      <c r="GQW217" s="129"/>
      <c r="GQX217" s="129"/>
      <c r="GQY217" s="129"/>
      <c r="GQZ217" s="129"/>
      <c r="GRA217" s="129"/>
      <c r="GRB217" s="129"/>
      <c r="GRC217" s="129"/>
      <c r="GRD217" s="129"/>
      <c r="GRE217" s="129"/>
      <c r="GRF217" s="129"/>
      <c r="GRG217" s="129"/>
      <c r="GRH217" s="129"/>
      <c r="GRI217" s="129"/>
      <c r="GRJ217" s="129"/>
      <c r="GRK217" s="129"/>
      <c r="GRL217" s="129"/>
      <c r="GRM217" s="129"/>
      <c r="GRN217" s="129"/>
      <c r="GRO217" s="129"/>
      <c r="GRP217" s="129"/>
      <c r="GRQ217" s="129"/>
      <c r="GRR217" s="129"/>
      <c r="GRS217" s="129"/>
      <c r="GRT217" s="129"/>
      <c r="GRU217" s="129"/>
      <c r="GRV217" s="129"/>
      <c r="GRW217" s="129"/>
      <c r="GRX217" s="129"/>
      <c r="GRY217" s="129"/>
      <c r="GRZ217" s="129"/>
      <c r="GSA217" s="129"/>
      <c r="GSB217" s="129"/>
      <c r="GSC217" s="129"/>
      <c r="GSD217" s="129"/>
      <c r="GSE217" s="129"/>
      <c r="GSF217" s="129"/>
      <c r="GSG217" s="129"/>
      <c r="GSH217" s="129"/>
      <c r="GSI217" s="129"/>
      <c r="GSJ217" s="129"/>
      <c r="GSK217" s="129"/>
      <c r="GSL217" s="129"/>
      <c r="GSM217" s="129"/>
      <c r="GSN217" s="129"/>
      <c r="GSO217" s="129"/>
      <c r="GSP217" s="129"/>
      <c r="GSQ217" s="129"/>
      <c r="GSR217" s="129"/>
      <c r="GSS217" s="129"/>
      <c r="GST217" s="129"/>
      <c r="GSU217" s="129"/>
      <c r="GSV217" s="129"/>
      <c r="GSW217" s="129"/>
      <c r="GSX217" s="129"/>
      <c r="GSY217" s="129"/>
      <c r="GSZ217" s="129"/>
      <c r="GTA217" s="129"/>
      <c r="GTB217" s="129"/>
      <c r="GTC217" s="129"/>
      <c r="GTD217" s="129"/>
      <c r="GTE217" s="129"/>
      <c r="GTF217" s="129"/>
      <c r="GTG217" s="129"/>
      <c r="GTH217" s="129"/>
      <c r="GTI217" s="129"/>
      <c r="GTJ217" s="129"/>
      <c r="GTK217" s="129"/>
      <c r="GTL217" s="129"/>
      <c r="GTM217" s="129"/>
      <c r="GTN217" s="129"/>
      <c r="GTO217" s="129"/>
      <c r="GTP217" s="129"/>
      <c r="GTQ217" s="129"/>
      <c r="GTR217" s="129"/>
      <c r="GTS217" s="129"/>
      <c r="GTT217" s="129"/>
      <c r="GTU217" s="129"/>
      <c r="GTV217" s="129"/>
      <c r="GTW217" s="129"/>
      <c r="GTX217" s="129"/>
      <c r="GTY217" s="129"/>
      <c r="GTZ217" s="129"/>
      <c r="GUA217" s="129"/>
      <c r="GUB217" s="129"/>
      <c r="GUC217" s="129"/>
      <c r="GUD217" s="129"/>
      <c r="GUE217" s="129"/>
      <c r="GUF217" s="129"/>
      <c r="GUG217" s="129"/>
      <c r="GUH217" s="129"/>
      <c r="GUI217" s="129"/>
      <c r="GUJ217" s="129"/>
      <c r="GUK217" s="129"/>
      <c r="GUL217" s="129"/>
      <c r="GUM217" s="129"/>
      <c r="GUN217" s="129"/>
      <c r="GUO217" s="129"/>
      <c r="GUP217" s="129"/>
      <c r="GUQ217" s="129"/>
      <c r="GUR217" s="129"/>
      <c r="GUS217" s="129"/>
      <c r="GUT217" s="129"/>
      <c r="GUU217" s="129"/>
      <c r="GUV217" s="129"/>
      <c r="GUW217" s="129"/>
      <c r="GUX217" s="129"/>
      <c r="GUY217" s="129"/>
      <c r="GUZ217" s="129"/>
      <c r="GVA217" s="129"/>
      <c r="GVB217" s="129"/>
      <c r="GVC217" s="129"/>
      <c r="GVD217" s="129"/>
      <c r="GVE217" s="129"/>
      <c r="GVF217" s="129"/>
      <c r="GVG217" s="129"/>
      <c r="GVH217" s="129"/>
      <c r="GVI217" s="129"/>
      <c r="GVJ217" s="129"/>
      <c r="GVK217" s="129"/>
      <c r="GVL217" s="129"/>
      <c r="GVM217" s="129"/>
      <c r="GVN217" s="129"/>
      <c r="GVO217" s="129"/>
      <c r="GVP217" s="129"/>
      <c r="GVQ217" s="129"/>
      <c r="GVR217" s="129"/>
      <c r="GVS217" s="129"/>
      <c r="GVT217" s="129"/>
      <c r="GVU217" s="129"/>
      <c r="GVV217" s="129"/>
      <c r="GVW217" s="129"/>
      <c r="GVX217" s="129"/>
      <c r="GVY217" s="129"/>
      <c r="GVZ217" s="129"/>
      <c r="GWA217" s="129"/>
      <c r="GWB217" s="129"/>
      <c r="GWC217" s="129"/>
      <c r="GWD217" s="129"/>
      <c r="GWE217" s="129"/>
      <c r="GWF217" s="129"/>
      <c r="GWG217" s="129"/>
      <c r="GWH217" s="129"/>
      <c r="GWI217" s="129"/>
      <c r="GWJ217" s="129"/>
      <c r="GWK217" s="129"/>
      <c r="GWL217" s="129"/>
      <c r="GWM217" s="129"/>
      <c r="GWN217" s="129"/>
      <c r="GWO217" s="129"/>
      <c r="GWP217" s="129"/>
      <c r="GWQ217" s="129"/>
      <c r="GWR217" s="129"/>
      <c r="GWS217" s="129"/>
      <c r="GWT217" s="129"/>
      <c r="GWU217" s="129"/>
      <c r="GWV217" s="129"/>
      <c r="GWW217" s="129"/>
      <c r="GWX217" s="129"/>
      <c r="GWY217" s="129"/>
      <c r="GWZ217" s="129"/>
      <c r="GXA217" s="129"/>
      <c r="GXB217" s="129"/>
      <c r="GXC217" s="129"/>
      <c r="GXD217" s="129"/>
      <c r="GXE217" s="129"/>
      <c r="GXF217" s="129"/>
      <c r="GXG217" s="129"/>
      <c r="GXH217" s="129"/>
      <c r="GXI217" s="129"/>
      <c r="GXJ217" s="129"/>
      <c r="GXK217" s="129"/>
      <c r="GXL217" s="129"/>
      <c r="GXM217" s="129"/>
      <c r="GXN217" s="129"/>
      <c r="GXO217" s="129"/>
      <c r="GXP217" s="129"/>
      <c r="GXQ217" s="129"/>
      <c r="GXR217" s="129"/>
      <c r="GXS217" s="129"/>
      <c r="GXT217" s="129"/>
      <c r="GXU217" s="129"/>
      <c r="GXV217" s="129"/>
      <c r="GXW217" s="129"/>
      <c r="GXX217" s="129"/>
      <c r="GXY217" s="129"/>
      <c r="GXZ217" s="129"/>
      <c r="GYA217" s="129"/>
      <c r="GYB217" s="129"/>
      <c r="GYC217" s="129"/>
      <c r="GYD217" s="129"/>
      <c r="GYE217" s="129"/>
      <c r="GYF217" s="129"/>
      <c r="GYG217" s="129"/>
      <c r="GYH217" s="129"/>
      <c r="GYI217" s="129"/>
      <c r="GYJ217" s="129"/>
      <c r="GYK217" s="129"/>
      <c r="GYL217" s="129"/>
      <c r="GYM217" s="129"/>
      <c r="GYN217" s="129"/>
      <c r="GYO217" s="129"/>
      <c r="GYP217" s="129"/>
      <c r="GYQ217" s="129"/>
      <c r="GYR217" s="129"/>
      <c r="GYS217" s="129"/>
      <c r="GYT217" s="129"/>
      <c r="GYU217" s="129"/>
      <c r="GYV217" s="129"/>
      <c r="GYW217" s="129"/>
      <c r="GYX217" s="129"/>
      <c r="GYY217" s="129"/>
      <c r="GYZ217" s="129"/>
      <c r="GZA217" s="129"/>
      <c r="GZB217" s="129"/>
      <c r="GZC217" s="129"/>
      <c r="GZD217" s="129"/>
      <c r="GZE217" s="129"/>
      <c r="GZF217" s="129"/>
      <c r="GZG217" s="129"/>
      <c r="GZH217" s="129"/>
      <c r="GZI217" s="129"/>
      <c r="GZJ217" s="129"/>
      <c r="GZK217" s="129"/>
      <c r="GZL217" s="129"/>
      <c r="GZM217" s="129"/>
      <c r="GZN217" s="129"/>
      <c r="GZO217" s="129"/>
      <c r="GZP217" s="129"/>
      <c r="GZQ217" s="129"/>
      <c r="GZR217" s="129"/>
      <c r="GZS217" s="129"/>
      <c r="GZT217" s="129"/>
      <c r="GZU217" s="129"/>
      <c r="GZV217" s="129"/>
      <c r="GZW217" s="129"/>
      <c r="GZX217" s="129"/>
      <c r="GZY217" s="129"/>
      <c r="GZZ217" s="129"/>
      <c r="HAA217" s="129"/>
      <c r="HAB217" s="129"/>
      <c r="HAC217" s="129"/>
      <c r="HAD217" s="129"/>
      <c r="HAE217" s="129"/>
      <c r="HAF217" s="129"/>
      <c r="HAG217" s="129"/>
      <c r="HAH217" s="129"/>
      <c r="HAI217" s="129"/>
      <c r="HAJ217" s="129"/>
      <c r="HAK217" s="129"/>
      <c r="HAL217" s="129"/>
      <c r="HAM217" s="129"/>
      <c r="HAN217" s="129"/>
      <c r="HAO217" s="129"/>
      <c r="HAP217" s="129"/>
      <c r="HAQ217" s="129"/>
      <c r="HAR217" s="129"/>
      <c r="HAS217" s="129"/>
      <c r="HAT217" s="129"/>
      <c r="HAU217" s="129"/>
      <c r="HAV217" s="129"/>
      <c r="HAW217" s="129"/>
      <c r="HAX217" s="129"/>
      <c r="HAY217" s="129"/>
      <c r="HAZ217" s="129"/>
      <c r="HBA217" s="129"/>
      <c r="HBB217" s="129"/>
      <c r="HBC217" s="129"/>
      <c r="HBD217" s="129"/>
      <c r="HBE217" s="129"/>
      <c r="HBF217" s="129"/>
      <c r="HBG217" s="129"/>
      <c r="HBH217" s="129"/>
      <c r="HBI217" s="129"/>
      <c r="HBJ217" s="129"/>
      <c r="HBK217" s="129"/>
      <c r="HBL217" s="129"/>
      <c r="HBM217" s="129"/>
      <c r="HBN217" s="129"/>
      <c r="HBO217" s="129"/>
      <c r="HBP217" s="129"/>
      <c r="HBQ217" s="129"/>
      <c r="HBR217" s="129"/>
      <c r="HBS217" s="129"/>
      <c r="HBT217" s="129"/>
      <c r="HBU217" s="129"/>
      <c r="HBV217" s="129"/>
      <c r="HBW217" s="129"/>
      <c r="HBX217" s="129"/>
      <c r="HBY217" s="129"/>
      <c r="HBZ217" s="129"/>
      <c r="HCA217" s="129"/>
      <c r="HCB217" s="129"/>
      <c r="HCC217" s="129"/>
      <c r="HCD217" s="129"/>
      <c r="HCE217" s="129"/>
      <c r="HCF217" s="129"/>
      <c r="HCG217" s="129"/>
      <c r="HCH217" s="129"/>
      <c r="HCI217" s="129"/>
      <c r="HCJ217" s="129"/>
      <c r="HCK217" s="129"/>
      <c r="HCL217" s="129"/>
      <c r="HCM217" s="129"/>
      <c r="HCN217" s="129"/>
      <c r="HCO217" s="129"/>
      <c r="HCP217" s="129"/>
      <c r="HCQ217" s="129"/>
      <c r="HCR217" s="129"/>
      <c r="HCS217" s="129"/>
      <c r="HCT217" s="129"/>
      <c r="HCU217" s="129"/>
      <c r="HCV217" s="129"/>
      <c r="HCW217" s="129"/>
      <c r="HCX217" s="129"/>
      <c r="HCY217" s="129"/>
      <c r="HCZ217" s="129"/>
      <c r="HDA217" s="129"/>
      <c r="HDB217" s="129"/>
      <c r="HDC217" s="129"/>
      <c r="HDD217" s="129"/>
      <c r="HDE217" s="129"/>
      <c r="HDF217" s="129"/>
      <c r="HDG217" s="129"/>
      <c r="HDH217" s="129"/>
      <c r="HDI217" s="129"/>
      <c r="HDJ217" s="129"/>
      <c r="HDK217" s="129"/>
      <c r="HDL217" s="129"/>
      <c r="HDM217" s="129"/>
      <c r="HDN217" s="129"/>
      <c r="HDO217" s="129"/>
      <c r="HDP217" s="129"/>
      <c r="HDQ217" s="129"/>
      <c r="HDR217" s="129"/>
      <c r="HDS217" s="129"/>
      <c r="HDT217" s="129"/>
      <c r="HDU217" s="129"/>
      <c r="HDV217" s="129"/>
      <c r="HDW217" s="129"/>
      <c r="HDX217" s="129"/>
      <c r="HDY217" s="129"/>
      <c r="HDZ217" s="129"/>
      <c r="HEA217" s="129"/>
      <c r="HEB217" s="129"/>
      <c r="HEC217" s="129"/>
      <c r="HED217" s="129"/>
      <c r="HEE217" s="129"/>
      <c r="HEF217" s="129"/>
      <c r="HEG217" s="129"/>
      <c r="HEH217" s="129"/>
      <c r="HEI217" s="129"/>
      <c r="HEJ217" s="129"/>
      <c r="HEK217" s="129"/>
      <c r="HEL217" s="129"/>
      <c r="HEM217" s="129"/>
      <c r="HEN217" s="129"/>
      <c r="HEO217" s="129"/>
      <c r="HEP217" s="129"/>
      <c r="HEQ217" s="129"/>
      <c r="HER217" s="129"/>
      <c r="HES217" s="129"/>
      <c r="HET217" s="129"/>
      <c r="HEU217" s="129"/>
      <c r="HEV217" s="129"/>
      <c r="HEW217" s="129"/>
      <c r="HEX217" s="129"/>
      <c r="HEY217" s="129"/>
      <c r="HEZ217" s="129"/>
      <c r="HFA217" s="129"/>
      <c r="HFB217" s="129"/>
      <c r="HFC217" s="129"/>
      <c r="HFD217" s="129"/>
      <c r="HFE217" s="129"/>
      <c r="HFF217" s="129"/>
      <c r="HFG217" s="129"/>
      <c r="HFH217" s="129"/>
      <c r="HFI217" s="129"/>
      <c r="HFJ217" s="129"/>
      <c r="HFK217" s="129"/>
      <c r="HFL217" s="129"/>
      <c r="HFM217" s="129"/>
      <c r="HFN217" s="129"/>
      <c r="HFO217" s="129"/>
      <c r="HFP217" s="129"/>
      <c r="HFQ217" s="129"/>
      <c r="HFR217" s="129"/>
      <c r="HFS217" s="129"/>
      <c r="HFT217" s="129"/>
      <c r="HFU217" s="129"/>
      <c r="HFV217" s="129"/>
      <c r="HFW217" s="129"/>
      <c r="HFX217" s="129"/>
      <c r="HFY217" s="129"/>
      <c r="HFZ217" s="129"/>
      <c r="HGA217" s="129"/>
      <c r="HGB217" s="129"/>
      <c r="HGC217" s="129"/>
      <c r="HGD217" s="129"/>
      <c r="HGE217" s="129"/>
      <c r="HGF217" s="129"/>
      <c r="HGG217" s="129"/>
      <c r="HGH217" s="129"/>
      <c r="HGI217" s="129"/>
      <c r="HGJ217" s="129"/>
      <c r="HGK217" s="129"/>
      <c r="HGL217" s="129"/>
      <c r="HGM217" s="129"/>
      <c r="HGN217" s="129"/>
      <c r="HGO217" s="129"/>
      <c r="HGP217" s="129"/>
      <c r="HGQ217" s="129"/>
      <c r="HGR217" s="129"/>
      <c r="HGS217" s="129"/>
      <c r="HGT217" s="129"/>
      <c r="HGU217" s="129"/>
      <c r="HGV217" s="129"/>
      <c r="HGW217" s="129"/>
      <c r="HGX217" s="129"/>
      <c r="HGY217" s="129"/>
      <c r="HGZ217" s="129"/>
      <c r="HHA217" s="129"/>
      <c r="HHB217" s="129"/>
      <c r="HHC217" s="129"/>
      <c r="HHD217" s="129"/>
      <c r="HHE217" s="129"/>
      <c r="HHF217" s="129"/>
      <c r="HHG217" s="129"/>
      <c r="HHH217" s="129"/>
      <c r="HHI217" s="129"/>
      <c r="HHJ217" s="129"/>
      <c r="HHK217" s="129"/>
      <c r="HHL217" s="129"/>
      <c r="HHM217" s="129"/>
      <c r="HHN217" s="129"/>
      <c r="HHO217" s="129"/>
      <c r="HHP217" s="129"/>
      <c r="HHQ217" s="129"/>
      <c r="HHR217" s="129"/>
      <c r="HHS217" s="129"/>
      <c r="HHT217" s="129"/>
      <c r="HHU217" s="129"/>
      <c r="HHV217" s="129"/>
      <c r="HHW217" s="129"/>
      <c r="HHX217" s="129"/>
      <c r="HHY217" s="129"/>
      <c r="HHZ217" s="129"/>
      <c r="HIA217" s="129"/>
      <c r="HIB217" s="129"/>
      <c r="HIC217" s="129"/>
      <c r="HID217" s="129"/>
      <c r="HIE217" s="129"/>
      <c r="HIF217" s="129"/>
      <c r="HIG217" s="129"/>
      <c r="HIH217" s="129"/>
      <c r="HII217" s="129"/>
      <c r="HIJ217" s="129"/>
      <c r="HIK217" s="129"/>
      <c r="HIL217" s="129"/>
      <c r="HIM217" s="129"/>
      <c r="HIN217" s="129"/>
      <c r="HIO217" s="129"/>
      <c r="HIP217" s="129"/>
      <c r="HIQ217" s="129"/>
      <c r="HIR217" s="129"/>
      <c r="HIS217" s="129"/>
      <c r="HIT217" s="129"/>
      <c r="HIU217" s="129"/>
      <c r="HIV217" s="129"/>
      <c r="HIW217" s="129"/>
      <c r="HIX217" s="129"/>
      <c r="HIY217" s="129"/>
      <c r="HIZ217" s="129"/>
      <c r="HJA217" s="129"/>
      <c r="HJB217" s="129"/>
      <c r="HJC217" s="129"/>
      <c r="HJD217" s="129"/>
      <c r="HJE217" s="129"/>
      <c r="HJF217" s="129"/>
      <c r="HJG217" s="129"/>
      <c r="HJH217" s="129"/>
      <c r="HJI217" s="129"/>
      <c r="HJJ217" s="129"/>
      <c r="HJK217" s="129"/>
      <c r="HJL217" s="129"/>
      <c r="HJM217" s="129"/>
      <c r="HJN217" s="129"/>
      <c r="HJO217" s="129"/>
      <c r="HJP217" s="129"/>
      <c r="HJQ217" s="129"/>
      <c r="HJR217" s="129"/>
      <c r="HJS217" s="129"/>
      <c r="HJT217" s="129"/>
      <c r="HJU217" s="129"/>
      <c r="HJV217" s="129"/>
      <c r="HJW217" s="129"/>
      <c r="HJX217" s="129"/>
      <c r="HJY217" s="129"/>
      <c r="HJZ217" s="129"/>
      <c r="HKA217" s="129"/>
      <c r="HKB217" s="129"/>
      <c r="HKC217" s="129"/>
      <c r="HKD217" s="129"/>
      <c r="HKE217" s="129"/>
      <c r="HKF217" s="129"/>
      <c r="HKG217" s="129"/>
      <c r="HKH217" s="129"/>
      <c r="HKI217" s="129"/>
      <c r="HKJ217" s="129"/>
      <c r="HKK217" s="129"/>
      <c r="HKL217" s="129"/>
      <c r="HKM217" s="129"/>
      <c r="HKN217" s="129"/>
      <c r="HKO217" s="129"/>
      <c r="HKP217" s="129"/>
      <c r="HKQ217" s="129"/>
      <c r="HKR217" s="129"/>
      <c r="HKS217" s="129"/>
      <c r="HKT217" s="129"/>
      <c r="HKU217" s="129"/>
      <c r="HKV217" s="129"/>
      <c r="HKW217" s="129"/>
      <c r="HKX217" s="129"/>
      <c r="HKY217" s="129"/>
      <c r="HKZ217" s="129"/>
      <c r="HLA217" s="129"/>
      <c r="HLB217" s="129"/>
      <c r="HLC217" s="129"/>
      <c r="HLD217" s="129"/>
      <c r="HLE217" s="129"/>
      <c r="HLF217" s="129"/>
      <c r="HLG217" s="129"/>
      <c r="HLH217" s="129"/>
      <c r="HLI217" s="129"/>
      <c r="HLJ217" s="129"/>
      <c r="HLK217" s="129"/>
      <c r="HLL217" s="129"/>
      <c r="HLM217" s="129"/>
      <c r="HLN217" s="129"/>
      <c r="HLO217" s="129"/>
      <c r="HLP217" s="129"/>
      <c r="HLQ217" s="129"/>
      <c r="HLR217" s="129"/>
      <c r="HLS217" s="129"/>
      <c r="HLT217" s="129"/>
      <c r="HLU217" s="129"/>
      <c r="HLV217" s="129"/>
      <c r="HLW217" s="129"/>
      <c r="HLX217" s="129"/>
      <c r="HLY217" s="129"/>
      <c r="HLZ217" s="129"/>
      <c r="HMA217" s="129"/>
      <c r="HMB217" s="129"/>
      <c r="HMC217" s="129"/>
      <c r="HMD217" s="129"/>
      <c r="HME217" s="129"/>
      <c r="HMF217" s="129"/>
      <c r="HMG217" s="129"/>
      <c r="HMH217" s="129"/>
      <c r="HMI217" s="129"/>
      <c r="HMJ217" s="129"/>
      <c r="HMK217" s="129"/>
      <c r="HML217" s="129"/>
      <c r="HMM217" s="129"/>
      <c r="HMN217" s="129"/>
      <c r="HMO217" s="129"/>
      <c r="HMP217" s="129"/>
      <c r="HMQ217" s="129"/>
      <c r="HMR217" s="129"/>
      <c r="HMS217" s="129"/>
      <c r="HMT217" s="129"/>
      <c r="HMU217" s="129"/>
      <c r="HMV217" s="129"/>
      <c r="HMW217" s="129"/>
      <c r="HMX217" s="129"/>
      <c r="HMY217" s="129"/>
      <c r="HMZ217" s="129"/>
      <c r="HNA217" s="129"/>
      <c r="HNB217" s="129"/>
      <c r="HNC217" s="129"/>
      <c r="HND217" s="129"/>
      <c r="HNE217" s="129"/>
      <c r="HNF217" s="129"/>
      <c r="HNG217" s="129"/>
      <c r="HNH217" s="129"/>
      <c r="HNI217" s="129"/>
      <c r="HNJ217" s="129"/>
      <c r="HNK217" s="129"/>
      <c r="HNL217" s="129"/>
      <c r="HNM217" s="129"/>
      <c r="HNN217" s="129"/>
      <c r="HNO217" s="129"/>
      <c r="HNP217" s="129"/>
      <c r="HNQ217" s="129"/>
      <c r="HNR217" s="129"/>
      <c r="HNS217" s="129"/>
      <c r="HNT217" s="129"/>
      <c r="HNU217" s="129"/>
      <c r="HNV217" s="129"/>
      <c r="HNW217" s="129"/>
      <c r="HNX217" s="129"/>
      <c r="HNY217" s="129"/>
      <c r="HNZ217" s="129"/>
      <c r="HOA217" s="129"/>
      <c r="HOB217" s="129"/>
      <c r="HOC217" s="129"/>
      <c r="HOD217" s="129"/>
      <c r="HOE217" s="129"/>
      <c r="HOF217" s="129"/>
      <c r="HOG217" s="129"/>
      <c r="HOH217" s="129"/>
      <c r="HOI217" s="129"/>
      <c r="HOJ217" s="129"/>
      <c r="HOK217" s="129"/>
      <c r="HOL217" s="129"/>
      <c r="HOM217" s="129"/>
      <c r="HON217" s="129"/>
      <c r="HOO217" s="129"/>
      <c r="HOP217" s="129"/>
      <c r="HOQ217" s="129"/>
      <c r="HOR217" s="129"/>
      <c r="HOS217" s="129"/>
      <c r="HOT217" s="129"/>
      <c r="HOU217" s="129"/>
      <c r="HOV217" s="129"/>
      <c r="HOW217" s="129"/>
      <c r="HOX217" s="129"/>
      <c r="HOY217" s="129"/>
      <c r="HOZ217" s="129"/>
      <c r="HPA217" s="129"/>
      <c r="HPB217" s="129"/>
      <c r="HPC217" s="129"/>
      <c r="HPD217" s="129"/>
      <c r="HPE217" s="129"/>
      <c r="HPF217" s="129"/>
      <c r="HPG217" s="129"/>
      <c r="HPH217" s="129"/>
      <c r="HPI217" s="129"/>
      <c r="HPJ217" s="129"/>
      <c r="HPK217" s="129"/>
      <c r="HPL217" s="129"/>
      <c r="HPM217" s="129"/>
      <c r="HPN217" s="129"/>
      <c r="HPO217" s="129"/>
      <c r="HPP217" s="129"/>
      <c r="HPQ217" s="129"/>
      <c r="HPR217" s="129"/>
      <c r="HPS217" s="129"/>
      <c r="HPT217" s="129"/>
      <c r="HPU217" s="129"/>
      <c r="HPV217" s="129"/>
      <c r="HPW217" s="129"/>
      <c r="HPX217" s="129"/>
      <c r="HPY217" s="129"/>
      <c r="HPZ217" s="129"/>
      <c r="HQA217" s="129"/>
      <c r="HQB217" s="129"/>
      <c r="HQC217" s="129"/>
      <c r="HQD217" s="129"/>
      <c r="HQE217" s="129"/>
      <c r="HQF217" s="129"/>
      <c r="HQG217" s="129"/>
      <c r="HQH217" s="129"/>
      <c r="HQI217" s="129"/>
      <c r="HQJ217" s="129"/>
      <c r="HQK217" s="129"/>
      <c r="HQL217" s="129"/>
      <c r="HQM217" s="129"/>
      <c r="HQN217" s="129"/>
      <c r="HQO217" s="129"/>
      <c r="HQP217" s="129"/>
      <c r="HQQ217" s="129"/>
      <c r="HQR217" s="129"/>
      <c r="HQS217" s="129"/>
      <c r="HQT217" s="129"/>
      <c r="HQU217" s="129"/>
      <c r="HQV217" s="129"/>
      <c r="HQW217" s="129"/>
      <c r="HQX217" s="129"/>
      <c r="HQY217" s="129"/>
      <c r="HQZ217" s="129"/>
      <c r="HRA217" s="129"/>
      <c r="HRB217" s="129"/>
      <c r="HRC217" s="129"/>
      <c r="HRD217" s="129"/>
      <c r="HRE217" s="129"/>
      <c r="HRF217" s="129"/>
      <c r="HRG217" s="129"/>
      <c r="HRH217" s="129"/>
      <c r="HRI217" s="129"/>
      <c r="HRJ217" s="129"/>
      <c r="HRK217" s="129"/>
      <c r="HRL217" s="129"/>
      <c r="HRM217" s="129"/>
      <c r="HRN217" s="129"/>
      <c r="HRO217" s="129"/>
      <c r="HRP217" s="129"/>
      <c r="HRQ217" s="129"/>
      <c r="HRR217" s="129"/>
      <c r="HRS217" s="129"/>
      <c r="HRT217" s="129"/>
      <c r="HRU217" s="129"/>
      <c r="HRV217" s="129"/>
      <c r="HRW217" s="129"/>
      <c r="HRX217" s="129"/>
      <c r="HRY217" s="129"/>
      <c r="HRZ217" s="129"/>
      <c r="HSA217" s="129"/>
      <c r="HSB217" s="129"/>
      <c r="HSC217" s="129"/>
      <c r="HSD217" s="129"/>
      <c r="HSE217" s="129"/>
      <c r="HSF217" s="129"/>
      <c r="HSG217" s="129"/>
      <c r="HSH217" s="129"/>
      <c r="HSI217" s="129"/>
      <c r="HSJ217" s="129"/>
      <c r="HSK217" s="129"/>
      <c r="HSL217" s="129"/>
      <c r="HSM217" s="129"/>
      <c r="HSN217" s="129"/>
      <c r="HSO217" s="129"/>
      <c r="HSP217" s="129"/>
      <c r="HSQ217" s="129"/>
      <c r="HSR217" s="129"/>
      <c r="HSS217" s="129"/>
      <c r="HST217" s="129"/>
      <c r="HSU217" s="129"/>
      <c r="HSV217" s="129"/>
      <c r="HSW217" s="129"/>
      <c r="HSX217" s="129"/>
      <c r="HSY217" s="129"/>
      <c r="HSZ217" s="129"/>
      <c r="HTA217" s="129"/>
      <c r="HTB217" s="129"/>
      <c r="HTC217" s="129"/>
      <c r="HTD217" s="129"/>
      <c r="HTE217" s="129"/>
      <c r="HTF217" s="129"/>
      <c r="HTG217" s="129"/>
      <c r="HTH217" s="129"/>
      <c r="HTI217" s="129"/>
      <c r="HTJ217" s="129"/>
      <c r="HTK217" s="129"/>
      <c r="HTL217" s="129"/>
      <c r="HTM217" s="129"/>
      <c r="HTN217" s="129"/>
      <c r="HTO217" s="129"/>
      <c r="HTP217" s="129"/>
      <c r="HTQ217" s="129"/>
      <c r="HTR217" s="129"/>
      <c r="HTS217" s="129"/>
      <c r="HTT217" s="129"/>
      <c r="HTU217" s="129"/>
      <c r="HTV217" s="129"/>
      <c r="HTW217" s="129"/>
      <c r="HTX217" s="129"/>
      <c r="HTY217" s="129"/>
      <c r="HTZ217" s="129"/>
      <c r="HUA217" s="129"/>
      <c r="HUB217" s="129"/>
      <c r="HUC217" s="129"/>
      <c r="HUD217" s="129"/>
      <c r="HUE217" s="129"/>
      <c r="HUF217" s="129"/>
      <c r="HUG217" s="129"/>
      <c r="HUH217" s="129"/>
      <c r="HUI217" s="129"/>
      <c r="HUJ217" s="129"/>
      <c r="HUK217" s="129"/>
      <c r="HUL217" s="129"/>
      <c r="HUM217" s="129"/>
      <c r="HUN217" s="129"/>
      <c r="HUO217" s="129"/>
      <c r="HUP217" s="129"/>
      <c r="HUQ217" s="129"/>
      <c r="HUR217" s="129"/>
      <c r="HUS217" s="129"/>
      <c r="HUT217" s="129"/>
      <c r="HUU217" s="129"/>
      <c r="HUV217" s="129"/>
      <c r="HUW217" s="129"/>
      <c r="HUX217" s="129"/>
      <c r="HUY217" s="129"/>
      <c r="HUZ217" s="129"/>
      <c r="HVA217" s="129"/>
      <c r="HVB217" s="129"/>
      <c r="HVC217" s="129"/>
      <c r="HVD217" s="129"/>
      <c r="HVE217" s="129"/>
      <c r="HVF217" s="129"/>
      <c r="HVG217" s="129"/>
      <c r="HVH217" s="129"/>
      <c r="HVI217" s="129"/>
      <c r="HVJ217" s="129"/>
      <c r="HVK217" s="129"/>
      <c r="HVL217" s="129"/>
      <c r="HVM217" s="129"/>
      <c r="HVN217" s="129"/>
      <c r="HVO217" s="129"/>
      <c r="HVP217" s="129"/>
      <c r="HVQ217" s="129"/>
      <c r="HVR217" s="129"/>
      <c r="HVS217" s="129"/>
      <c r="HVT217" s="129"/>
      <c r="HVU217" s="129"/>
      <c r="HVV217" s="129"/>
      <c r="HVW217" s="129"/>
      <c r="HVX217" s="129"/>
      <c r="HVY217" s="129"/>
      <c r="HVZ217" s="129"/>
      <c r="HWA217" s="129"/>
      <c r="HWB217" s="129"/>
      <c r="HWC217" s="129"/>
      <c r="HWD217" s="129"/>
      <c r="HWE217" s="129"/>
      <c r="HWF217" s="129"/>
      <c r="HWG217" s="129"/>
      <c r="HWH217" s="129"/>
      <c r="HWI217" s="129"/>
      <c r="HWJ217" s="129"/>
      <c r="HWK217" s="129"/>
      <c r="HWL217" s="129"/>
      <c r="HWM217" s="129"/>
      <c r="HWN217" s="129"/>
      <c r="HWO217" s="129"/>
      <c r="HWP217" s="129"/>
      <c r="HWQ217" s="129"/>
      <c r="HWR217" s="129"/>
      <c r="HWS217" s="129"/>
      <c r="HWT217" s="129"/>
      <c r="HWU217" s="129"/>
      <c r="HWV217" s="129"/>
      <c r="HWW217" s="129"/>
      <c r="HWX217" s="129"/>
      <c r="HWY217" s="129"/>
      <c r="HWZ217" s="129"/>
      <c r="HXA217" s="129"/>
      <c r="HXB217" s="129"/>
      <c r="HXC217" s="129"/>
      <c r="HXD217" s="129"/>
      <c r="HXE217" s="129"/>
      <c r="HXF217" s="129"/>
      <c r="HXG217" s="129"/>
      <c r="HXH217" s="129"/>
      <c r="HXI217" s="129"/>
      <c r="HXJ217" s="129"/>
      <c r="HXK217" s="129"/>
      <c r="HXL217" s="129"/>
      <c r="HXM217" s="129"/>
      <c r="HXN217" s="129"/>
      <c r="HXO217" s="129"/>
      <c r="HXP217" s="129"/>
      <c r="HXQ217" s="129"/>
      <c r="HXR217" s="129"/>
      <c r="HXS217" s="129"/>
      <c r="HXT217" s="129"/>
      <c r="HXU217" s="129"/>
      <c r="HXV217" s="129"/>
      <c r="HXW217" s="129"/>
      <c r="HXX217" s="129"/>
      <c r="HXY217" s="129"/>
      <c r="HXZ217" s="129"/>
      <c r="HYA217" s="129"/>
      <c r="HYB217" s="129"/>
      <c r="HYC217" s="129"/>
      <c r="HYD217" s="129"/>
      <c r="HYE217" s="129"/>
      <c r="HYF217" s="129"/>
      <c r="HYG217" s="129"/>
      <c r="HYH217" s="129"/>
      <c r="HYI217" s="129"/>
      <c r="HYJ217" s="129"/>
      <c r="HYK217" s="129"/>
      <c r="HYL217" s="129"/>
      <c r="HYM217" s="129"/>
      <c r="HYN217" s="129"/>
      <c r="HYO217" s="129"/>
      <c r="HYP217" s="129"/>
      <c r="HYQ217" s="129"/>
      <c r="HYR217" s="129"/>
      <c r="HYS217" s="129"/>
      <c r="HYT217" s="129"/>
      <c r="HYU217" s="129"/>
      <c r="HYV217" s="129"/>
      <c r="HYW217" s="129"/>
      <c r="HYX217" s="129"/>
      <c r="HYY217" s="129"/>
      <c r="HYZ217" s="129"/>
      <c r="HZA217" s="129"/>
      <c r="HZB217" s="129"/>
      <c r="HZC217" s="129"/>
      <c r="HZD217" s="129"/>
      <c r="HZE217" s="129"/>
      <c r="HZF217" s="129"/>
      <c r="HZG217" s="129"/>
      <c r="HZH217" s="129"/>
      <c r="HZI217" s="129"/>
      <c r="HZJ217" s="129"/>
      <c r="HZK217" s="129"/>
      <c r="HZL217" s="129"/>
      <c r="HZM217" s="129"/>
      <c r="HZN217" s="129"/>
      <c r="HZO217" s="129"/>
      <c r="HZP217" s="129"/>
      <c r="HZQ217" s="129"/>
      <c r="HZR217" s="129"/>
      <c r="HZS217" s="129"/>
      <c r="HZT217" s="129"/>
      <c r="HZU217" s="129"/>
      <c r="HZV217" s="129"/>
      <c r="HZW217" s="129"/>
      <c r="HZX217" s="129"/>
      <c r="HZY217" s="129"/>
      <c r="HZZ217" s="129"/>
      <c r="IAA217" s="129"/>
      <c r="IAB217" s="129"/>
      <c r="IAC217" s="129"/>
      <c r="IAD217" s="129"/>
      <c r="IAE217" s="129"/>
      <c r="IAF217" s="129"/>
      <c r="IAG217" s="129"/>
      <c r="IAH217" s="129"/>
      <c r="IAI217" s="129"/>
      <c r="IAJ217" s="129"/>
      <c r="IAK217" s="129"/>
      <c r="IAL217" s="129"/>
      <c r="IAM217" s="129"/>
      <c r="IAN217" s="129"/>
      <c r="IAO217" s="129"/>
      <c r="IAP217" s="129"/>
      <c r="IAQ217" s="129"/>
      <c r="IAR217" s="129"/>
      <c r="IAS217" s="129"/>
      <c r="IAT217" s="129"/>
      <c r="IAU217" s="129"/>
      <c r="IAV217" s="129"/>
      <c r="IAW217" s="129"/>
      <c r="IAX217" s="129"/>
      <c r="IAY217" s="129"/>
      <c r="IAZ217" s="129"/>
      <c r="IBA217" s="129"/>
      <c r="IBB217" s="129"/>
      <c r="IBC217" s="129"/>
      <c r="IBD217" s="129"/>
      <c r="IBE217" s="129"/>
      <c r="IBF217" s="129"/>
      <c r="IBG217" s="129"/>
      <c r="IBH217" s="129"/>
      <c r="IBI217" s="129"/>
      <c r="IBJ217" s="129"/>
      <c r="IBK217" s="129"/>
      <c r="IBL217" s="129"/>
      <c r="IBM217" s="129"/>
      <c r="IBN217" s="129"/>
      <c r="IBO217" s="129"/>
      <c r="IBP217" s="129"/>
      <c r="IBQ217" s="129"/>
      <c r="IBR217" s="129"/>
      <c r="IBS217" s="129"/>
      <c r="IBT217" s="129"/>
      <c r="IBU217" s="129"/>
      <c r="IBV217" s="129"/>
      <c r="IBW217" s="129"/>
      <c r="IBX217" s="129"/>
      <c r="IBY217" s="129"/>
      <c r="IBZ217" s="129"/>
      <c r="ICA217" s="129"/>
      <c r="ICB217" s="129"/>
      <c r="ICC217" s="129"/>
      <c r="ICD217" s="129"/>
      <c r="ICE217" s="129"/>
      <c r="ICF217" s="129"/>
      <c r="ICG217" s="129"/>
      <c r="ICH217" s="129"/>
      <c r="ICI217" s="129"/>
      <c r="ICJ217" s="129"/>
      <c r="ICK217" s="129"/>
      <c r="ICL217" s="129"/>
      <c r="ICM217" s="129"/>
      <c r="ICN217" s="129"/>
      <c r="ICO217" s="129"/>
      <c r="ICP217" s="129"/>
      <c r="ICQ217" s="129"/>
      <c r="ICR217" s="129"/>
      <c r="ICS217" s="129"/>
      <c r="ICT217" s="129"/>
      <c r="ICU217" s="129"/>
      <c r="ICV217" s="129"/>
      <c r="ICW217" s="129"/>
      <c r="ICX217" s="129"/>
      <c r="ICY217" s="129"/>
      <c r="ICZ217" s="129"/>
      <c r="IDA217" s="129"/>
      <c r="IDB217" s="129"/>
      <c r="IDC217" s="129"/>
      <c r="IDD217" s="129"/>
      <c r="IDE217" s="129"/>
      <c r="IDF217" s="129"/>
      <c r="IDG217" s="129"/>
      <c r="IDH217" s="129"/>
      <c r="IDI217" s="129"/>
      <c r="IDJ217" s="129"/>
      <c r="IDK217" s="129"/>
      <c r="IDL217" s="129"/>
      <c r="IDM217" s="129"/>
      <c r="IDN217" s="129"/>
      <c r="IDO217" s="129"/>
      <c r="IDP217" s="129"/>
      <c r="IDQ217" s="129"/>
      <c r="IDR217" s="129"/>
      <c r="IDS217" s="129"/>
      <c r="IDT217" s="129"/>
      <c r="IDU217" s="129"/>
      <c r="IDV217" s="129"/>
      <c r="IDW217" s="129"/>
      <c r="IDX217" s="129"/>
      <c r="IDY217" s="129"/>
      <c r="IDZ217" s="129"/>
      <c r="IEA217" s="129"/>
      <c r="IEB217" s="129"/>
      <c r="IEC217" s="129"/>
      <c r="IED217" s="129"/>
      <c r="IEE217" s="129"/>
      <c r="IEF217" s="129"/>
      <c r="IEG217" s="129"/>
      <c r="IEH217" s="129"/>
      <c r="IEI217" s="129"/>
      <c r="IEJ217" s="129"/>
      <c r="IEK217" s="129"/>
      <c r="IEL217" s="129"/>
      <c r="IEM217" s="129"/>
      <c r="IEN217" s="129"/>
      <c r="IEO217" s="129"/>
      <c r="IEP217" s="129"/>
      <c r="IEQ217" s="129"/>
      <c r="IER217" s="129"/>
      <c r="IES217" s="129"/>
      <c r="IET217" s="129"/>
      <c r="IEU217" s="129"/>
      <c r="IEV217" s="129"/>
      <c r="IEW217" s="129"/>
      <c r="IEX217" s="129"/>
      <c r="IEY217" s="129"/>
      <c r="IEZ217" s="129"/>
      <c r="IFA217" s="129"/>
      <c r="IFB217" s="129"/>
      <c r="IFC217" s="129"/>
      <c r="IFD217" s="129"/>
      <c r="IFE217" s="129"/>
      <c r="IFF217" s="129"/>
      <c r="IFG217" s="129"/>
      <c r="IFH217" s="129"/>
      <c r="IFI217" s="129"/>
      <c r="IFJ217" s="129"/>
      <c r="IFK217" s="129"/>
      <c r="IFL217" s="129"/>
      <c r="IFM217" s="129"/>
      <c r="IFN217" s="129"/>
      <c r="IFO217" s="129"/>
      <c r="IFP217" s="129"/>
      <c r="IFQ217" s="129"/>
      <c r="IFR217" s="129"/>
      <c r="IFS217" s="129"/>
      <c r="IFT217" s="129"/>
      <c r="IFU217" s="129"/>
      <c r="IFV217" s="129"/>
      <c r="IFW217" s="129"/>
      <c r="IFX217" s="129"/>
      <c r="IFY217" s="129"/>
      <c r="IFZ217" s="129"/>
      <c r="IGA217" s="129"/>
      <c r="IGB217" s="129"/>
      <c r="IGC217" s="129"/>
      <c r="IGD217" s="129"/>
      <c r="IGE217" s="129"/>
      <c r="IGF217" s="129"/>
      <c r="IGG217" s="129"/>
      <c r="IGH217" s="129"/>
      <c r="IGI217" s="129"/>
      <c r="IGJ217" s="129"/>
      <c r="IGK217" s="129"/>
      <c r="IGL217" s="129"/>
      <c r="IGM217" s="129"/>
      <c r="IGN217" s="129"/>
      <c r="IGO217" s="129"/>
      <c r="IGP217" s="129"/>
      <c r="IGQ217" s="129"/>
      <c r="IGR217" s="129"/>
      <c r="IGS217" s="129"/>
      <c r="IGT217" s="129"/>
      <c r="IGU217" s="129"/>
      <c r="IGV217" s="129"/>
      <c r="IGW217" s="129"/>
      <c r="IGX217" s="129"/>
      <c r="IGY217" s="129"/>
      <c r="IGZ217" s="129"/>
      <c r="IHA217" s="129"/>
      <c r="IHB217" s="129"/>
      <c r="IHC217" s="129"/>
      <c r="IHD217" s="129"/>
      <c r="IHE217" s="129"/>
      <c r="IHF217" s="129"/>
      <c r="IHG217" s="129"/>
      <c r="IHH217" s="129"/>
      <c r="IHI217" s="129"/>
      <c r="IHJ217" s="129"/>
      <c r="IHK217" s="129"/>
      <c r="IHL217" s="129"/>
      <c r="IHM217" s="129"/>
      <c r="IHN217" s="129"/>
      <c r="IHO217" s="129"/>
      <c r="IHP217" s="129"/>
      <c r="IHQ217" s="129"/>
      <c r="IHR217" s="129"/>
      <c r="IHS217" s="129"/>
      <c r="IHT217" s="129"/>
      <c r="IHU217" s="129"/>
      <c r="IHV217" s="129"/>
      <c r="IHW217" s="129"/>
      <c r="IHX217" s="129"/>
      <c r="IHY217" s="129"/>
      <c r="IHZ217" s="129"/>
      <c r="IIA217" s="129"/>
      <c r="IIB217" s="129"/>
      <c r="IIC217" s="129"/>
      <c r="IID217" s="129"/>
      <c r="IIE217" s="129"/>
      <c r="IIF217" s="129"/>
      <c r="IIG217" s="129"/>
      <c r="IIH217" s="129"/>
      <c r="III217" s="129"/>
      <c r="IIJ217" s="129"/>
      <c r="IIK217" s="129"/>
      <c r="IIL217" s="129"/>
      <c r="IIM217" s="129"/>
      <c r="IIN217" s="129"/>
      <c r="IIO217" s="129"/>
      <c r="IIP217" s="129"/>
      <c r="IIQ217" s="129"/>
      <c r="IIR217" s="129"/>
      <c r="IIS217" s="129"/>
      <c r="IIT217" s="129"/>
      <c r="IIU217" s="129"/>
      <c r="IIV217" s="129"/>
      <c r="IIW217" s="129"/>
      <c r="IIX217" s="129"/>
      <c r="IIY217" s="129"/>
      <c r="IIZ217" s="129"/>
      <c r="IJA217" s="129"/>
      <c r="IJB217" s="129"/>
      <c r="IJC217" s="129"/>
      <c r="IJD217" s="129"/>
      <c r="IJE217" s="129"/>
      <c r="IJF217" s="129"/>
      <c r="IJG217" s="129"/>
      <c r="IJH217" s="129"/>
      <c r="IJI217" s="129"/>
      <c r="IJJ217" s="129"/>
      <c r="IJK217" s="129"/>
      <c r="IJL217" s="129"/>
      <c r="IJM217" s="129"/>
      <c r="IJN217" s="129"/>
      <c r="IJO217" s="129"/>
      <c r="IJP217" s="129"/>
      <c r="IJQ217" s="129"/>
      <c r="IJR217" s="129"/>
      <c r="IJS217" s="129"/>
      <c r="IJT217" s="129"/>
      <c r="IJU217" s="129"/>
      <c r="IJV217" s="129"/>
      <c r="IJW217" s="129"/>
      <c r="IJX217" s="129"/>
      <c r="IJY217" s="129"/>
      <c r="IJZ217" s="129"/>
      <c r="IKA217" s="129"/>
      <c r="IKB217" s="129"/>
      <c r="IKC217" s="129"/>
      <c r="IKD217" s="129"/>
      <c r="IKE217" s="129"/>
      <c r="IKF217" s="129"/>
      <c r="IKG217" s="129"/>
      <c r="IKH217" s="129"/>
      <c r="IKI217" s="129"/>
      <c r="IKJ217" s="129"/>
      <c r="IKK217" s="129"/>
      <c r="IKL217" s="129"/>
      <c r="IKM217" s="129"/>
      <c r="IKN217" s="129"/>
      <c r="IKO217" s="129"/>
      <c r="IKP217" s="129"/>
      <c r="IKQ217" s="129"/>
      <c r="IKR217" s="129"/>
      <c r="IKS217" s="129"/>
      <c r="IKT217" s="129"/>
      <c r="IKU217" s="129"/>
      <c r="IKV217" s="129"/>
      <c r="IKW217" s="129"/>
      <c r="IKX217" s="129"/>
      <c r="IKY217" s="129"/>
      <c r="IKZ217" s="129"/>
      <c r="ILA217" s="129"/>
      <c r="ILB217" s="129"/>
      <c r="ILC217" s="129"/>
      <c r="ILD217" s="129"/>
      <c r="ILE217" s="129"/>
      <c r="ILF217" s="129"/>
      <c r="ILG217" s="129"/>
      <c r="ILH217" s="129"/>
      <c r="ILI217" s="129"/>
      <c r="ILJ217" s="129"/>
      <c r="ILK217" s="129"/>
      <c r="ILL217" s="129"/>
      <c r="ILM217" s="129"/>
      <c r="ILN217" s="129"/>
      <c r="ILO217" s="129"/>
      <c r="ILP217" s="129"/>
      <c r="ILQ217" s="129"/>
      <c r="ILR217" s="129"/>
      <c r="ILS217" s="129"/>
      <c r="ILT217" s="129"/>
      <c r="ILU217" s="129"/>
      <c r="ILV217" s="129"/>
      <c r="ILW217" s="129"/>
      <c r="ILX217" s="129"/>
      <c r="ILY217" s="129"/>
      <c r="ILZ217" s="129"/>
      <c r="IMA217" s="129"/>
      <c r="IMB217" s="129"/>
      <c r="IMC217" s="129"/>
      <c r="IMD217" s="129"/>
      <c r="IME217" s="129"/>
      <c r="IMF217" s="129"/>
      <c r="IMG217" s="129"/>
      <c r="IMH217" s="129"/>
      <c r="IMI217" s="129"/>
      <c r="IMJ217" s="129"/>
      <c r="IMK217" s="129"/>
      <c r="IML217" s="129"/>
      <c r="IMM217" s="129"/>
      <c r="IMN217" s="129"/>
      <c r="IMO217" s="129"/>
      <c r="IMP217" s="129"/>
      <c r="IMQ217" s="129"/>
      <c r="IMR217" s="129"/>
      <c r="IMS217" s="129"/>
      <c r="IMT217" s="129"/>
      <c r="IMU217" s="129"/>
      <c r="IMV217" s="129"/>
      <c r="IMW217" s="129"/>
      <c r="IMX217" s="129"/>
      <c r="IMY217" s="129"/>
      <c r="IMZ217" s="129"/>
      <c r="INA217" s="129"/>
      <c r="INB217" s="129"/>
      <c r="INC217" s="129"/>
      <c r="IND217" s="129"/>
      <c r="INE217" s="129"/>
      <c r="INF217" s="129"/>
      <c r="ING217" s="129"/>
      <c r="INH217" s="129"/>
      <c r="INI217" s="129"/>
      <c r="INJ217" s="129"/>
      <c r="INK217" s="129"/>
      <c r="INL217" s="129"/>
      <c r="INM217" s="129"/>
      <c r="INN217" s="129"/>
      <c r="INO217" s="129"/>
      <c r="INP217" s="129"/>
      <c r="INQ217" s="129"/>
      <c r="INR217" s="129"/>
      <c r="INS217" s="129"/>
      <c r="INT217" s="129"/>
      <c r="INU217" s="129"/>
      <c r="INV217" s="129"/>
      <c r="INW217" s="129"/>
      <c r="INX217" s="129"/>
      <c r="INY217" s="129"/>
      <c r="INZ217" s="129"/>
      <c r="IOA217" s="129"/>
      <c r="IOB217" s="129"/>
      <c r="IOC217" s="129"/>
      <c r="IOD217" s="129"/>
      <c r="IOE217" s="129"/>
      <c r="IOF217" s="129"/>
      <c r="IOG217" s="129"/>
      <c r="IOH217" s="129"/>
      <c r="IOI217" s="129"/>
      <c r="IOJ217" s="129"/>
      <c r="IOK217" s="129"/>
      <c r="IOL217" s="129"/>
      <c r="IOM217" s="129"/>
      <c r="ION217" s="129"/>
      <c r="IOO217" s="129"/>
      <c r="IOP217" s="129"/>
      <c r="IOQ217" s="129"/>
      <c r="IOR217" s="129"/>
      <c r="IOS217" s="129"/>
      <c r="IOT217" s="129"/>
      <c r="IOU217" s="129"/>
      <c r="IOV217" s="129"/>
      <c r="IOW217" s="129"/>
      <c r="IOX217" s="129"/>
      <c r="IOY217" s="129"/>
      <c r="IOZ217" s="129"/>
      <c r="IPA217" s="129"/>
      <c r="IPB217" s="129"/>
      <c r="IPC217" s="129"/>
      <c r="IPD217" s="129"/>
      <c r="IPE217" s="129"/>
      <c r="IPF217" s="129"/>
      <c r="IPG217" s="129"/>
      <c r="IPH217" s="129"/>
      <c r="IPI217" s="129"/>
      <c r="IPJ217" s="129"/>
      <c r="IPK217" s="129"/>
      <c r="IPL217" s="129"/>
      <c r="IPM217" s="129"/>
      <c r="IPN217" s="129"/>
      <c r="IPO217" s="129"/>
      <c r="IPP217" s="129"/>
      <c r="IPQ217" s="129"/>
      <c r="IPR217" s="129"/>
      <c r="IPS217" s="129"/>
      <c r="IPT217" s="129"/>
      <c r="IPU217" s="129"/>
      <c r="IPV217" s="129"/>
      <c r="IPW217" s="129"/>
      <c r="IPX217" s="129"/>
      <c r="IPY217" s="129"/>
      <c r="IPZ217" s="129"/>
      <c r="IQA217" s="129"/>
      <c r="IQB217" s="129"/>
      <c r="IQC217" s="129"/>
      <c r="IQD217" s="129"/>
      <c r="IQE217" s="129"/>
      <c r="IQF217" s="129"/>
      <c r="IQG217" s="129"/>
      <c r="IQH217" s="129"/>
      <c r="IQI217" s="129"/>
      <c r="IQJ217" s="129"/>
      <c r="IQK217" s="129"/>
      <c r="IQL217" s="129"/>
      <c r="IQM217" s="129"/>
      <c r="IQN217" s="129"/>
      <c r="IQO217" s="129"/>
      <c r="IQP217" s="129"/>
      <c r="IQQ217" s="129"/>
      <c r="IQR217" s="129"/>
      <c r="IQS217" s="129"/>
      <c r="IQT217" s="129"/>
      <c r="IQU217" s="129"/>
      <c r="IQV217" s="129"/>
      <c r="IQW217" s="129"/>
      <c r="IQX217" s="129"/>
      <c r="IQY217" s="129"/>
      <c r="IQZ217" s="129"/>
      <c r="IRA217" s="129"/>
      <c r="IRB217" s="129"/>
      <c r="IRC217" s="129"/>
      <c r="IRD217" s="129"/>
      <c r="IRE217" s="129"/>
      <c r="IRF217" s="129"/>
      <c r="IRG217" s="129"/>
      <c r="IRH217" s="129"/>
      <c r="IRI217" s="129"/>
      <c r="IRJ217" s="129"/>
      <c r="IRK217" s="129"/>
      <c r="IRL217" s="129"/>
      <c r="IRM217" s="129"/>
      <c r="IRN217" s="129"/>
      <c r="IRO217" s="129"/>
      <c r="IRP217" s="129"/>
      <c r="IRQ217" s="129"/>
      <c r="IRR217" s="129"/>
      <c r="IRS217" s="129"/>
      <c r="IRT217" s="129"/>
      <c r="IRU217" s="129"/>
      <c r="IRV217" s="129"/>
      <c r="IRW217" s="129"/>
      <c r="IRX217" s="129"/>
      <c r="IRY217" s="129"/>
      <c r="IRZ217" s="129"/>
      <c r="ISA217" s="129"/>
      <c r="ISB217" s="129"/>
      <c r="ISC217" s="129"/>
      <c r="ISD217" s="129"/>
      <c r="ISE217" s="129"/>
      <c r="ISF217" s="129"/>
      <c r="ISG217" s="129"/>
      <c r="ISH217" s="129"/>
      <c r="ISI217" s="129"/>
      <c r="ISJ217" s="129"/>
      <c r="ISK217" s="129"/>
      <c r="ISL217" s="129"/>
      <c r="ISM217" s="129"/>
      <c r="ISN217" s="129"/>
      <c r="ISO217" s="129"/>
      <c r="ISP217" s="129"/>
      <c r="ISQ217" s="129"/>
      <c r="ISR217" s="129"/>
      <c r="ISS217" s="129"/>
      <c r="IST217" s="129"/>
      <c r="ISU217" s="129"/>
      <c r="ISV217" s="129"/>
      <c r="ISW217" s="129"/>
      <c r="ISX217" s="129"/>
      <c r="ISY217" s="129"/>
      <c r="ISZ217" s="129"/>
      <c r="ITA217" s="129"/>
      <c r="ITB217" s="129"/>
      <c r="ITC217" s="129"/>
      <c r="ITD217" s="129"/>
      <c r="ITE217" s="129"/>
      <c r="ITF217" s="129"/>
      <c r="ITG217" s="129"/>
      <c r="ITH217" s="129"/>
      <c r="ITI217" s="129"/>
      <c r="ITJ217" s="129"/>
      <c r="ITK217" s="129"/>
      <c r="ITL217" s="129"/>
      <c r="ITM217" s="129"/>
      <c r="ITN217" s="129"/>
      <c r="ITO217" s="129"/>
      <c r="ITP217" s="129"/>
      <c r="ITQ217" s="129"/>
      <c r="ITR217" s="129"/>
      <c r="ITS217" s="129"/>
      <c r="ITT217" s="129"/>
      <c r="ITU217" s="129"/>
      <c r="ITV217" s="129"/>
      <c r="ITW217" s="129"/>
      <c r="ITX217" s="129"/>
      <c r="ITY217" s="129"/>
      <c r="ITZ217" s="129"/>
      <c r="IUA217" s="129"/>
      <c r="IUB217" s="129"/>
      <c r="IUC217" s="129"/>
      <c r="IUD217" s="129"/>
      <c r="IUE217" s="129"/>
      <c r="IUF217" s="129"/>
      <c r="IUG217" s="129"/>
      <c r="IUH217" s="129"/>
      <c r="IUI217" s="129"/>
      <c r="IUJ217" s="129"/>
      <c r="IUK217" s="129"/>
      <c r="IUL217" s="129"/>
      <c r="IUM217" s="129"/>
      <c r="IUN217" s="129"/>
      <c r="IUO217" s="129"/>
      <c r="IUP217" s="129"/>
      <c r="IUQ217" s="129"/>
      <c r="IUR217" s="129"/>
      <c r="IUS217" s="129"/>
      <c r="IUT217" s="129"/>
      <c r="IUU217" s="129"/>
      <c r="IUV217" s="129"/>
      <c r="IUW217" s="129"/>
      <c r="IUX217" s="129"/>
      <c r="IUY217" s="129"/>
      <c r="IUZ217" s="129"/>
      <c r="IVA217" s="129"/>
      <c r="IVB217" s="129"/>
      <c r="IVC217" s="129"/>
      <c r="IVD217" s="129"/>
      <c r="IVE217" s="129"/>
      <c r="IVF217" s="129"/>
      <c r="IVG217" s="129"/>
      <c r="IVH217" s="129"/>
      <c r="IVI217" s="129"/>
      <c r="IVJ217" s="129"/>
      <c r="IVK217" s="129"/>
      <c r="IVL217" s="129"/>
      <c r="IVM217" s="129"/>
      <c r="IVN217" s="129"/>
      <c r="IVO217" s="129"/>
      <c r="IVP217" s="129"/>
      <c r="IVQ217" s="129"/>
      <c r="IVR217" s="129"/>
      <c r="IVS217" s="129"/>
      <c r="IVT217" s="129"/>
      <c r="IVU217" s="129"/>
      <c r="IVV217" s="129"/>
      <c r="IVW217" s="129"/>
      <c r="IVX217" s="129"/>
      <c r="IVY217" s="129"/>
      <c r="IVZ217" s="129"/>
      <c r="IWA217" s="129"/>
      <c r="IWB217" s="129"/>
      <c r="IWC217" s="129"/>
      <c r="IWD217" s="129"/>
      <c r="IWE217" s="129"/>
      <c r="IWF217" s="129"/>
      <c r="IWG217" s="129"/>
      <c r="IWH217" s="129"/>
      <c r="IWI217" s="129"/>
      <c r="IWJ217" s="129"/>
      <c r="IWK217" s="129"/>
      <c r="IWL217" s="129"/>
      <c r="IWM217" s="129"/>
      <c r="IWN217" s="129"/>
      <c r="IWO217" s="129"/>
      <c r="IWP217" s="129"/>
      <c r="IWQ217" s="129"/>
      <c r="IWR217" s="129"/>
      <c r="IWS217" s="129"/>
      <c r="IWT217" s="129"/>
      <c r="IWU217" s="129"/>
      <c r="IWV217" s="129"/>
      <c r="IWW217" s="129"/>
      <c r="IWX217" s="129"/>
      <c r="IWY217" s="129"/>
      <c r="IWZ217" s="129"/>
      <c r="IXA217" s="129"/>
      <c r="IXB217" s="129"/>
      <c r="IXC217" s="129"/>
      <c r="IXD217" s="129"/>
      <c r="IXE217" s="129"/>
      <c r="IXF217" s="129"/>
      <c r="IXG217" s="129"/>
      <c r="IXH217" s="129"/>
      <c r="IXI217" s="129"/>
      <c r="IXJ217" s="129"/>
      <c r="IXK217" s="129"/>
      <c r="IXL217" s="129"/>
      <c r="IXM217" s="129"/>
      <c r="IXN217" s="129"/>
      <c r="IXO217" s="129"/>
      <c r="IXP217" s="129"/>
      <c r="IXQ217" s="129"/>
      <c r="IXR217" s="129"/>
      <c r="IXS217" s="129"/>
      <c r="IXT217" s="129"/>
      <c r="IXU217" s="129"/>
      <c r="IXV217" s="129"/>
      <c r="IXW217" s="129"/>
      <c r="IXX217" s="129"/>
      <c r="IXY217" s="129"/>
      <c r="IXZ217" s="129"/>
      <c r="IYA217" s="129"/>
      <c r="IYB217" s="129"/>
      <c r="IYC217" s="129"/>
      <c r="IYD217" s="129"/>
      <c r="IYE217" s="129"/>
      <c r="IYF217" s="129"/>
      <c r="IYG217" s="129"/>
      <c r="IYH217" s="129"/>
      <c r="IYI217" s="129"/>
      <c r="IYJ217" s="129"/>
      <c r="IYK217" s="129"/>
      <c r="IYL217" s="129"/>
      <c r="IYM217" s="129"/>
      <c r="IYN217" s="129"/>
      <c r="IYO217" s="129"/>
      <c r="IYP217" s="129"/>
      <c r="IYQ217" s="129"/>
      <c r="IYR217" s="129"/>
      <c r="IYS217" s="129"/>
      <c r="IYT217" s="129"/>
      <c r="IYU217" s="129"/>
      <c r="IYV217" s="129"/>
      <c r="IYW217" s="129"/>
      <c r="IYX217" s="129"/>
      <c r="IYY217" s="129"/>
      <c r="IYZ217" s="129"/>
      <c r="IZA217" s="129"/>
      <c r="IZB217" s="129"/>
      <c r="IZC217" s="129"/>
      <c r="IZD217" s="129"/>
      <c r="IZE217" s="129"/>
      <c r="IZF217" s="129"/>
      <c r="IZG217" s="129"/>
      <c r="IZH217" s="129"/>
      <c r="IZI217" s="129"/>
      <c r="IZJ217" s="129"/>
      <c r="IZK217" s="129"/>
      <c r="IZL217" s="129"/>
      <c r="IZM217" s="129"/>
      <c r="IZN217" s="129"/>
      <c r="IZO217" s="129"/>
      <c r="IZP217" s="129"/>
      <c r="IZQ217" s="129"/>
      <c r="IZR217" s="129"/>
      <c r="IZS217" s="129"/>
      <c r="IZT217" s="129"/>
      <c r="IZU217" s="129"/>
      <c r="IZV217" s="129"/>
      <c r="IZW217" s="129"/>
      <c r="IZX217" s="129"/>
      <c r="IZY217" s="129"/>
      <c r="IZZ217" s="129"/>
      <c r="JAA217" s="129"/>
      <c r="JAB217" s="129"/>
      <c r="JAC217" s="129"/>
      <c r="JAD217" s="129"/>
      <c r="JAE217" s="129"/>
      <c r="JAF217" s="129"/>
      <c r="JAG217" s="129"/>
      <c r="JAH217" s="129"/>
      <c r="JAI217" s="129"/>
      <c r="JAJ217" s="129"/>
      <c r="JAK217" s="129"/>
      <c r="JAL217" s="129"/>
      <c r="JAM217" s="129"/>
      <c r="JAN217" s="129"/>
      <c r="JAO217" s="129"/>
      <c r="JAP217" s="129"/>
      <c r="JAQ217" s="129"/>
      <c r="JAR217" s="129"/>
      <c r="JAS217" s="129"/>
      <c r="JAT217" s="129"/>
      <c r="JAU217" s="129"/>
      <c r="JAV217" s="129"/>
      <c r="JAW217" s="129"/>
      <c r="JAX217" s="129"/>
      <c r="JAY217" s="129"/>
      <c r="JAZ217" s="129"/>
      <c r="JBA217" s="129"/>
      <c r="JBB217" s="129"/>
      <c r="JBC217" s="129"/>
      <c r="JBD217" s="129"/>
      <c r="JBE217" s="129"/>
      <c r="JBF217" s="129"/>
      <c r="JBG217" s="129"/>
      <c r="JBH217" s="129"/>
      <c r="JBI217" s="129"/>
      <c r="JBJ217" s="129"/>
      <c r="JBK217" s="129"/>
      <c r="JBL217" s="129"/>
      <c r="JBM217" s="129"/>
      <c r="JBN217" s="129"/>
      <c r="JBO217" s="129"/>
      <c r="JBP217" s="129"/>
      <c r="JBQ217" s="129"/>
      <c r="JBR217" s="129"/>
      <c r="JBS217" s="129"/>
      <c r="JBT217" s="129"/>
      <c r="JBU217" s="129"/>
      <c r="JBV217" s="129"/>
      <c r="JBW217" s="129"/>
      <c r="JBX217" s="129"/>
      <c r="JBY217" s="129"/>
      <c r="JBZ217" s="129"/>
      <c r="JCA217" s="129"/>
      <c r="JCB217" s="129"/>
      <c r="JCC217" s="129"/>
      <c r="JCD217" s="129"/>
      <c r="JCE217" s="129"/>
      <c r="JCF217" s="129"/>
      <c r="JCG217" s="129"/>
      <c r="JCH217" s="129"/>
      <c r="JCI217" s="129"/>
      <c r="JCJ217" s="129"/>
      <c r="JCK217" s="129"/>
      <c r="JCL217" s="129"/>
      <c r="JCM217" s="129"/>
      <c r="JCN217" s="129"/>
      <c r="JCO217" s="129"/>
      <c r="JCP217" s="129"/>
      <c r="JCQ217" s="129"/>
      <c r="JCR217" s="129"/>
      <c r="JCS217" s="129"/>
      <c r="JCT217" s="129"/>
      <c r="JCU217" s="129"/>
      <c r="JCV217" s="129"/>
      <c r="JCW217" s="129"/>
      <c r="JCX217" s="129"/>
      <c r="JCY217" s="129"/>
      <c r="JCZ217" s="129"/>
      <c r="JDA217" s="129"/>
      <c r="JDB217" s="129"/>
      <c r="JDC217" s="129"/>
      <c r="JDD217" s="129"/>
      <c r="JDE217" s="129"/>
      <c r="JDF217" s="129"/>
      <c r="JDG217" s="129"/>
      <c r="JDH217" s="129"/>
      <c r="JDI217" s="129"/>
      <c r="JDJ217" s="129"/>
      <c r="JDK217" s="129"/>
      <c r="JDL217" s="129"/>
      <c r="JDM217" s="129"/>
      <c r="JDN217" s="129"/>
      <c r="JDO217" s="129"/>
      <c r="JDP217" s="129"/>
      <c r="JDQ217" s="129"/>
      <c r="JDR217" s="129"/>
      <c r="JDS217" s="129"/>
      <c r="JDT217" s="129"/>
      <c r="JDU217" s="129"/>
      <c r="JDV217" s="129"/>
      <c r="JDW217" s="129"/>
      <c r="JDX217" s="129"/>
      <c r="JDY217" s="129"/>
      <c r="JDZ217" s="129"/>
      <c r="JEA217" s="129"/>
      <c r="JEB217" s="129"/>
      <c r="JEC217" s="129"/>
      <c r="JED217" s="129"/>
      <c r="JEE217" s="129"/>
      <c r="JEF217" s="129"/>
      <c r="JEG217" s="129"/>
      <c r="JEH217" s="129"/>
      <c r="JEI217" s="129"/>
      <c r="JEJ217" s="129"/>
      <c r="JEK217" s="129"/>
      <c r="JEL217" s="129"/>
      <c r="JEM217" s="129"/>
      <c r="JEN217" s="129"/>
      <c r="JEO217" s="129"/>
      <c r="JEP217" s="129"/>
      <c r="JEQ217" s="129"/>
      <c r="JER217" s="129"/>
      <c r="JES217" s="129"/>
      <c r="JET217" s="129"/>
      <c r="JEU217" s="129"/>
      <c r="JEV217" s="129"/>
      <c r="JEW217" s="129"/>
      <c r="JEX217" s="129"/>
      <c r="JEY217" s="129"/>
      <c r="JEZ217" s="129"/>
      <c r="JFA217" s="129"/>
      <c r="JFB217" s="129"/>
      <c r="JFC217" s="129"/>
      <c r="JFD217" s="129"/>
      <c r="JFE217" s="129"/>
      <c r="JFF217" s="129"/>
      <c r="JFG217" s="129"/>
      <c r="JFH217" s="129"/>
      <c r="JFI217" s="129"/>
      <c r="JFJ217" s="129"/>
      <c r="JFK217" s="129"/>
      <c r="JFL217" s="129"/>
      <c r="JFM217" s="129"/>
      <c r="JFN217" s="129"/>
      <c r="JFO217" s="129"/>
      <c r="JFP217" s="129"/>
      <c r="JFQ217" s="129"/>
      <c r="JFR217" s="129"/>
      <c r="JFS217" s="129"/>
      <c r="JFT217" s="129"/>
      <c r="JFU217" s="129"/>
      <c r="JFV217" s="129"/>
      <c r="JFW217" s="129"/>
      <c r="JFX217" s="129"/>
      <c r="JFY217" s="129"/>
      <c r="JFZ217" s="129"/>
      <c r="JGA217" s="129"/>
      <c r="JGB217" s="129"/>
      <c r="JGC217" s="129"/>
      <c r="JGD217" s="129"/>
      <c r="JGE217" s="129"/>
      <c r="JGF217" s="129"/>
      <c r="JGG217" s="129"/>
      <c r="JGH217" s="129"/>
      <c r="JGI217" s="129"/>
      <c r="JGJ217" s="129"/>
      <c r="JGK217" s="129"/>
      <c r="JGL217" s="129"/>
      <c r="JGM217" s="129"/>
      <c r="JGN217" s="129"/>
      <c r="JGO217" s="129"/>
      <c r="JGP217" s="129"/>
      <c r="JGQ217" s="129"/>
      <c r="JGR217" s="129"/>
      <c r="JGS217" s="129"/>
      <c r="JGT217" s="129"/>
      <c r="JGU217" s="129"/>
      <c r="JGV217" s="129"/>
      <c r="JGW217" s="129"/>
      <c r="JGX217" s="129"/>
      <c r="JGY217" s="129"/>
      <c r="JGZ217" s="129"/>
      <c r="JHA217" s="129"/>
      <c r="JHB217" s="129"/>
      <c r="JHC217" s="129"/>
      <c r="JHD217" s="129"/>
      <c r="JHE217" s="129"/>
      <c r="JHF217" s="129"/>
      <c r="JHG217" s="129"/>
      <c r="JHH217" s="129"/>
      <c r="JHI217" s="129"/>
      <c r="JHJ217" s="129"/>
      <c r="JHK217" s="129"/>
      <c r="JHL217" s="129"/>
      <c r="JHM217" s="129"/>
      <c r="JHN217" s="129"/>
      <c r="JHO217" s="129"/>
      <c r="JHP217" s="129"/>
      <c r="JHQ217" s="129"/>
      <c r="JHR217" s="129"/>
      <c r="JHS217" s="129"/>
      <c r="JHT217" s="129"/>
      <c r="JHU217" s="129"/>
      <c r="JHV217" s="129"/>
      <c r="JHW217" s="129"/>
      <c r="JHX217" s="129"/>
      <c r="JHY217" s="129"/>
      <c r="JHZ217" s="129"/>
      <c r="JIA217" s="129"/>
      <c r="JIB217" s="129"/>
      <c r="JIC217" s="129"/>
      <c r="JID217" s="129"/>
      <c r="JIE217" s="129"/>
      <c r="JIF217" s="129"/>
      <c r="JIG217" s="129"/>
      <c r="JIH217" s="129"/>
      <c r="JII217" s="129"/>
      <c r="JIJ217" s="129"/>
      <c r="JIK217" s="129"/>
      <c r="JIL217" s="129"/>
      <c r="JIM217" s="129"/>
      <c r="JIN217" s="129"/>
      <c r="JIO217" s="129"/>
      <c r="JIP217" s="129"/>
      <c r="JIQ217" s="129"/>
      <c r="JIR217" s="129"/>
      <c r="JIS217" s="129"/>
      <c r="JIT217" s="129"/>
      <c r="JIU217" s="129"/>
      <c r="JIV217" s="129"/>
      <c r="JIW217" s="129"/>
      <c r="JIX217" s="129"/>
      <c r="JIY217" s="129"/>
      <c r="JIZ217" s="129"/>
      <c r="JJA217" s="129"/>
      <c r="JJB217" s="129"/>
      <c r="JJC217" s="129"/>
      <c r="JJD217" s="129"/>
      <c r="JJE217" s="129"/>
      <c r="JJF217" s="129"/>
      <c r="JJG217" s="129"/>
      <c r="JJH217" s="129"/>
      <c r="JJI217" s="129"/>
      <c r="JJJ217" s="129"/>
      <c r="JJK217" s="129"/>
      <c r="JJL217" s="129"/>
      <c r="JJM217" s="129"/>
      <c r="JJN217" s="129"/>
      <c r="JJO217" s="129"/>
      <c r="JJP217" s="129"/>
      <c r="JJQ217" s="129"/>
      <c r="JJR217" s="129"/>
      <c r="JJS217" s="129"/>
      <c r="JJT217" s="129"/>
      <c r="JJU217" s="129"/>
      <c r="JJV217" s="129"/>
      <c r="JJW217" s="129"/>
      <c r="JJX217" s="129"/>
      <c r="JJY217" s="129"/>
      <c r="JJZ217" s="129"/>
      <c r="JKA217" s="129"/>
      <c r="JKB217" s="129"/>
      <c r="JKC217" s="129"/>
      <c r="JKD217" s="129"/>
      <c r="JKE217" s="129"/>
      <c r="JKF217" s="129"/>
      <c r="JKG217" s="129"/>
      <c r="JKH217" s="129"/>
      <c r="JKI217" s="129"/>
      <c r="JKJ217" s="129"/>
      <c r="JKK217" s="129"/>
      <c r="JKL217" s="129"/>
      <c r="JKM217" s="129"/>
      <c r="JKN217" s="129"/>
      <c r="JKO217" s="129"/>
      <c r="JKP217" s="129"/>
      <c r="JKQ217" s="129"/>
      <c r="JKR217" s="129"/>
      <c r="JKS217" s="129"/>
      <c r="JKT217" s="129"/>
      <c r="JKU217" s="129"/>
      <c r="JKV217" s="129"/>
      <c r="JKW217" s="129"/>
      <c r="JKX217" s="129"/>
      <c r="JKY217" s="129"/>
      <c r="JKZ217" s="129"/>
      <c r="JLA217" s="129"/>
      <c r="JLB217" s="129"/>
      <c r="JLC217" s="129"/>
      <c r="JLD217" s="129"/>
      <c r="JLE217" s="129"/>
      <c r="JLF217" s="129"/>
      <c r="JLG217" s="129"/>
      <c r="JLH217" s="129"/>
      <c r="JLI217" s="129"/>
      <c r="JLJ217" s="129"/>
      <c r="JLK217" s="129"/>
      <c r="JLL217" s="129"/>
      <c r="JLM217" s="129"/>
      <c r="JLN217" s="129"/>
      <c r="JLO217" s="129"/>
      <c r="JLP217" s="129"/>
      <c r="JLQ217" s="129"/>
      <c r="JLR217" s="129"/>
      <c r="JLS217" s="129"/>
      <c r="JLT217" s="129"/>
      <c r="JLU217" s="129"/>
      <c r="JLV217" s="129"/>
      <c r="JLW217" s="129"/>
      <c r="JLX217" s="129"/>
      <c r="JLY217" s="129"/>
      <c r="JLZ217" s="129"/>
      <c r="JMA217" s="129"/>
      <c r="JMB217" s="129"/>
      <c r="JMC217" s="129"/>
      <c r="JMD217" s="129"/>
      <c r="JME217" s="129"/>
      <c r="JMF217" s="129"/>
      <c r="JMG217" s="129"/>
      <c r="JMH217" s="129"/>
      <c r="JMI217" s="129"/>
      <c r="JMJ217" s="129"/>
      <c r="JMK217" s="129"/>
      <c r="JML217" s="129"/>
      <c r="JMM217" s="129"/>
      <c r="JMN217" s="129"/>
      <c r="JMO217" s="129"/>
      <c r="JMP217" s="129"/>
      <c r="JMQ217" s="129"/>
      <c r="JMR217" s="129"/>
      <c r="JMS217" s="129"/>
      <c r="JMT217" s="129"/>
      <c r="JMU217" s="129"/>
      <c r="JMV217" s="129"/>
      <c r="JMW217" s="129"/>
      <c r="JMX217" s="129"/>
      <c r="JMY217" s="129"/>
      <c r="JMZ217" s="129"/>
      <c r="JNA217" s="129"/>
      <c r="JNB217" s="129"/>
      <c r="JNC217" s="129"/>
      <c r="JND217" s="129"/>
      <c r="JNE217" s="129"/>
      <c r="JNF217" s="129"/>
      <c r="JNG217" s="129"/>
      <c r="JNH217" s="129"/>
      <c r="JNI217" s="129"/>
      <c r="JNJ217" s="129"/>
      <c r="JNK217" s="129"/>
      <c r="JNL217" s="129"/>
      <c r="JNM217" s="129"/>
      <c r="JNN217" s="129"/>
      <c r="JNO217" s="129"/>
      <c r="JNP217" s="129"/>
      <c r="JNQ217" s="129"/>
      <c r="JNR217" s="129"/>
      <c r="JNS217" s="129"/>
      <c r="JNT217" s="129"/>
      <c r="JNU217" s="129"/>
      <c r="JNV217" s="129"/>
      <c r="JNW217" s="129"/>
      <c r="JNX217" s="129"/>
      <c r="JNY217" s="129"/>
      <c r="JNZ217" s="129"/>
      <c r="JOA217" s="129"/>
      <c r="JOB217" s="129"/>
      <c r="JOC217" s="129"/>
      <c r="JOD217" s="129"/>
      <c r="JOE217" s="129"/>
      <c r="JOF217" s="129"/>
      <c r="JOG217" s="129"/>
      <c r="JOH217" s="129"/>
      <c r="JOI217" s="129"/>
      <c r="JOJ217" s="129"/>
      <c r="JOK217" s="129"/>
      <c r="JOL217" s="129"/>
      <c r="JOM217" s="129"/>
      <c r="JON217" s="129"/>
      <c r="JOO217" s="129"/>
      <c r="JOP217" s="129"/>
      <c r="JOQ217" s="129"/>
      <c r="JOR217" s="129"/>
      <c r="JOS217" s="129"/>
      <c r="JOT217" s="129"/>
      <c r="JOU217" s="129"/>
      <c r="JOV217" s="129"/>
      <c r="JOW217" s="129"/>
      <c r="JOX217" s="129"/>
      <c r="JOY217" s="129"/>
      <c r="JOZ217" s="129"/>
      <c r="JPA217" s="129"/>
      <c r="JPB217" s="129"/>
      <c r="JPC217" s="129"/>
      <c r="JPD217" s="129"/>
      <c r="JPE217" s="129"/>
      <c r="JPF217" s="129"/>
      <c r="JPG217" s="129"/>
      <c r="JPH217" s="129"/>
      <c r="JPI217" s="129"/>
      <c r="JPJ217" s="129"/>
      <c r="JPK217" s="129"/>
      <c r="JPL217" s="129"/>
      <c r="JPM217" s="129"/>
      <c r="JPN217" s="129"/>
      <c r="JPO217" s="129"/>
      <c r="JPP217" s="129"/>
      <c r="JPQ217" s="129"/>
      <c r="JPR217" s="129"/>
      <c r="JPS217" s="129"/>
      <c r="JPT217" s="129"/>
      <c r="JPU217" s="129"/>
      <c r="JPV217" s="129"/>
      <c r="JPW217" s="129"/>
      <c r="JPX217" s="129"/>
      <c r="JPY217" s="129"/>
      <c r="JPZ217" s="129"/>
      <c r="JQA217" s="129"/>
      <c r="JQB217" s="129"/>
      <c r="JQC217" s="129"/>
      <c r="JQD217" s="129"/>
      <c r="JQE217" s="129"/>
      <c r="JQF217" s="129"/>
      <c r="JQG217" s="129"/>
      <c r="JQH217" s="129"/>
      <c r="JQI217" s="129"/>
      <c r="JQJ217" s="129"/>
      <c r="JQK217" s="129"/>
      <c r="JQL217" s="129"/>
      <c r="JQM217" s="129"/>
      <c r="JQN217" s="129"/>
      <c r="JQO217" s="129"/>
      <c r="JQP217" s="129"/>
      <c r="JQQ217" s="129"/>
      <c r="JQR217" s="129"/>
      <c r="JQS217" s="129"/>
      <c r="JQT217" s="129"/>
      <c r="JQU217" s="129"/>
      <c r="JQV217" s="129"/>
      <c r="JQW217" s="129"/>
      <c r="JQX217" s="129"/>
      <c r="JQY217" s="129"/>
      <c r="JQZ217" s="129"/>
      <c r="JRA217" s="129"/>
      <c r="JRB217" s="129"/>
      <c r="JRC217" s="129"/>
      <c r="JRD217" s="129"/>
      <c r="JRE217" s="129"/>
      <c r="JRF217" s="129"/>
      <c r="JRG217" s="129"/>
      <c r="JRH217" s="129"/>
      <c r="JRI217" s="129"/>
      <c r="JRJ217" s="129"/>
      <c r="JRK217" s="129"/>
      <c r="JRL217" s="129"/>
      <c r="JRM217" s="129"/>
      <c r="JRN217" s="129"/>
      <c r="JRO217" s="129"/>
      <c r="JRP217" s="129"/>
      <c r="JRQ217" s="129"/>
      <c r="JRR217" s="129"/>
      <c r="JRS217" s="129"/>
      <c r="JRT217" s="129"/>
      <c r="JRU217" s="129"/>
      <c r="JRV217" s="129"/>
      <c r="JRW217" s="129"/>
      <c r="JRX217" s="129"/>
      <c r="JRY217" s="129"/>
      <c r="JRZ217" s="129"/>
      <c r="JSA217" s="129"/>
      <c r="JSB217" s="129"/>
      <c r="JSC217" s="129"/>
      <c r="JSD217" s="129"/>
      <c r="JSE217" s="129"/>
      <c r="JSF217" s="129"/>
      <c r="JSG217" s="129"/>
      <c r="JSH217" s="129"/>
      <c r="JSI217" s="129"/>
      <c r="JSJ217" s="129"/>
      <c r="JSK217" s="129"/>
      <c r="JSL217" s="129"/>
      <c r="JSM217" s="129"/>
      <c r="JSN217" s="129"/>
      <c r="JSO217" s="129"/>
      <c r="JSP217" s="129"/>
      <c r="JSQ217" s="129"/>
      <c r="JSR217" s="129"/>
      <c r="JSS217" s="129"/>
      <c r="JST217" s="129"/>
      <c r="JSU217" s="129"/>
      <c r="JSV217" s="129"/>
      <c r="JSW217" s="129"/>
      <c r="JSX217" s="129"/>
      <c r="JSY217" s="129"/>
      <c r="JSZ217" s="129"/>
      <c r="JTA217" s="129"/>
      <c r="JTB217" s="129"/>
      <c r="JTC217" s="129"/>
      <c r="JTD217" s="129"/>
      <c r="JTE217" s="129"/>
      <c r="JTF217" s="129"/>
      <c r="JTG217" s="129"/>
      <c r="JTH217" s="129"/>
      <c r="JTI217" s="129"/>
      <c r="JTJ217" s="129"/>
      <c r="JTK217" s="129"/>
      <c r="JTL217" s="129"/>
      <c r="JTM217" s="129"/>
      <c r="JTN217" s="129"/>
      <c r="JTO217" s="129"/>
      <c r="JTP217" s="129"/>
      <c r="JTQ217" s="129"/>
      <c r="JTR217" s="129"/>
      <c r="JTS217" s="129"/>
      <c r="JTT217" s="129"/>
      <c r="JTU217" s="129"/>
      <c r="JTV217" s="129"/>
      <c r="JTW217" s="129"/>
      <c r="JTX217" s="129"/>
      <c r="JTY217" s="129"/>
      <c r="JTZ217" s="129"/>
      <c r="JUA217" s="129"/>
      <c r="JUB217" s="129"/>
      <c r="JUC217" s="129"/>
      <c r="JUD217" s="129"/>
      <c r="JUE217" s="129"/>
      <c r="JUF217" s="129"/>
      <c r="JUG217" s="129"/>
      <c r="JUH217" s="129"/>
      <c r="JUI217" s="129"/>
      <c r="JUJ217" s="129"/>
      <c r="JUK217" s="129"/>
      <c r="JUL217" s="129"/>
      <c r="JUM217" s="129"/>
      <c r="JUN217" s="129"/>
      <c r="JUO217" s="129"/>
      <c r="JUP217" s="129"/>
      <c r="JUQ217" s="129"/>
      <c r="JUR217" s="129"/>
      <c r="JUS217" s="129"/>
      <c r="JUT217" s="129"/>
      <c r="JUU217" s="129"/>
      <c r="JUV217" s="129"/>
      <c r="JUW217" s="129"/>
      <c r="JUX217" s="129"/>
      <c r="JUY217" s="129"/>
      <c r="JUZ217" s="129"/>
      <c r="JVA217" s="129"/>
      <c r="JVB217" s="129"/>
      <c r="JVC217" s="129"/>
      <c r="JVD217" s="129"/>
      <c r="JVE217" s="129"/>
      <c r="JVF217" s="129"/>
      <c r="JVG217" s="129"/>
      <c r="JVH217" s="129"/>
      <c r="JVI217" s="129"/>
      <c r="JVJ217" s="129"/>
      <c r="JVK217" s="129"/>
      <c r="JVL217" s="129"/>
      <c r="JVM217" s="129"/>
      <c r="JVN217" s="129"/>
      <c r="JVO217" s="129"/>
      <c r="JVP217" s="129"/>
      <c r="JVQ217" s="129"/>
      <c r="JVR217" s="129"/>
      <c r="JVS217" s="129"/>
      <c r="JVT217" s="129"/>
      <c r="JVU217" s="129"/>
      <c r="JVV217" s="129"/>
      <c r="JVW217" s="129"/>
      <c r="JVX217" s="129"/>
      <c r="JVY217" s="129"/>
      <c r="JVZ217" s="129"/>
      <c r="JWA217" s="129"/>
      <c r="JWB217" s="129"/>
      <c r="JWC217" s="129"/>
      <c r="JWD217" s="129"/>
      <c r="JWE217" s="129"/>
      <c r="JWF217" s="129"/>
      <c r="JWG217" s="129"/>
      <c r="JWH217" s="129"/>
      <c r="JWI217" s="129"/>
      <c r="JWJ217" s="129"/>
      <c r="JWK217" s="129"/>
      <c r="JWL217" s="129"/>
      <c r="JWM217" s="129"/>
      <c r="JWN217" s="129"/>
      <c r="JWO217" s="129"/>
      <c r="JWP217" s="129"/>
      <c r="JWQ217" s="129"/>
      <c r="JWR217" s="129"/>
      <c r="JWS217" s="129"/>
      <c r="JWT217" s="129"/>
      <c r="JWU217" s="129"/>
      <c r="JWV217" s="129"/>
      <c r="JWW217" s="129"/>
      <c r="JWX217" s="129"/>
      <c r="JWY217" s="129"/>
      <c r="JWZ217" s="129"/>
      <c r="JXA217" s="129"/>
      <c r="JXB217" s="129"/>
      <c r="JXC217" s="129"/>
      <c r="JXD217" s="129"/>
      <c r="JXE217" s="129"/>
      <c r="JXF217" s="129"/>
      <c r="JXG217" s="129"/>
      <c r="JXH217" s="129"/>
      <c r="JXI217" s="129"/>
      <c r="JXJ217" s="129"/>
      <c r="JXK217" s="129"/>
      <c r="JXL217" s="129"/>
      <c r="JXM217" s="129"/>
      <c r="JXN217" s="129"/>
      <c r="JXO217" s="129"/>
      <c r="JXP217" s="129"/>
      <c r="JXQ217" s="129"/>
      <c r="JXR217" s="129"/>
      <c r="JXS217" s="129"/>
      <c r="JXT217" s="129"/>
      <c r="JXU217" s="129"/>
      <c r="JXV217" s="129"/>
      <c r="JXW217" s="129"/>
      <c r="JXX217" s="129"/>
      <c r="JXY217" s="129"/>
      <c r="JXZ217" s="129"/>
      <c r="JYA217" s="129"/>
      <c r="JYB217" s="129"/>
      <c r="JYC217" s="129"/>
      <c r="JYD217" s="129"/>
      <c r="JYE217" s="129"/>
      <c r="JYF217" s="129"/>
      <c r="JYG217" s="129"/>
      <c r="JYH217" s="129"/>
      <c r="JYI217" s="129"/>
      <c r="JYJ217" s="129"/>
      <c r="JYK217" s="129"/>
      <c r="JYL217" s="129"/>
      <c r="JYM217" s="129"/>
      <c r="JYN217" s="129"/>
      <c r="JYO217" s="129"/>
      <c r="JYP217" s="129"/>
      <c r="JYQ217" s="129"/>
      <c r="JYR217" s="129"/>
      <c r="JYS217" s="129"/>
      <c r="JYT217" s="129"/>
      <c r="JYU217" s="129"/>
      <c r="JYV217" s="129"/>
      <c r="JYW217" s="129"/>
      <c r="JYX217" s="129"/>
      <c r="JYY217" s="129"/>
      <c r="JYZ217" s="129"/>
      <c r="JZA217" s="129"/>
      <c r="JZB217" s="129"/>
      <c r="JZC217" s="129"/>
      <c r="JZD217" s="129"/>
      <c r="JZE217" s="129"/>
      <c r="JZF217" s="129"/>
      <c r="JZG217" s="129"/>
      <c r="JZH217" s="129"/>
      <c r="JZI217" s="129"/>
      <c r="JZJ217" s="129"/>
      <c r="JZK217" s="129"/>
      <c r="JZL217" s="129"/>
      <c r="JZM217" s="129"/>
      <c r="JZN217" s="129"/>
      <c r="JZO217" s="129"/>
      <c r="JZP217" s="129"/>
      <c r="JZQ217" s="129"/>
      <c r="JZR217" s="129"/>
      <c r="JZS217" s="129"/>
      <c r="JZT217" s="129"/>
      <c r="JZU217" s="129"/>
      <c r="JZV217" s="129"/>
      <c r="JZW217" s="129"/>
      <c r="JZX217" s="129"/>
      <c r="JZY217" s="129"/>
      <c r="JZZ217" s="129"/>
      <c r="KAA217" s="129"/>
      <c r="KAB217" s="129"/>
      <c r="KAC217" s="129"/>
      <c r="KAD217" s="129"/>
      <c r="KAE217" s="129"/>
      <c r="KAF217" s="129"/>
      <c r="KAG217" s="129"/>
      <c r="KAH217" s="129"/>
      <c r="KAI217" s="129"/>
      <c r="KAJ217" s="129"/>
      <c r="KAK217" s="129"/>
      <c r="KAL217" s="129"/>
      <c r="KAM217" s="129"/>
      <c r="KAN217" s="129"/>
      <c r="KAO217" s="129"/>
      <c r="KAP217" s="129"/>
      <c r="KAQ217" s="129"/>
      <c r="KAR217" s="129"/>
      <c r="KAS217" s="129"/>
      <c r="KAT217" s="129"/>
      <c r="KAU217" s="129"/>
      <c r="KAV217" s="129"/>
      <c r="KAW217" s="129"/>
      <c r="KAX217" s="129"/>
      <c r="KAY217" s="129"/>
      <c r="KAZ217" s="129"/>
      <c r="KBA217" s="129"/>
      <c r="KBB217" s="129"/>
      <c r="KBC217" s="129"/>
      <c r="KBD217" s="129"/>
      <c r="KBE217" s="129"/>
      <c r="KBF217" s="129"/>
      <c r="KBG217" s="129"/>
      <c r="KBH217" s="129"/>
      <c r="KBI217" s="129"/>
      <c r="KBJ217" s="129"/>
      <c r="KBK217" s="129"/>
      <c r="KBL217" s="129"/>
      <c r="KBM217" s="129"/>
      <c r="KBN217" s="129"/>
      <c r="KBO217" s="129"/>
      <c r="KBP217" s="129"/>
      <c r="KBQ217" s="129"/>
      <c r="KBR217" s="129"/>
      <c r="KBS217" s="129"/>
      <c r="KBT217" s="129"/>
      <c r="KBU217" s="129"/>
      <c r="KBV217" s="129"/>
      <c r="KBW217" s="129"/>
      <c r="KBX217" s="129"/>
      <c r="KBY217" s="129"/>
      <c r="KBZ217" s="129"/>
      <c r="KCA217" s="129"/>
      <c r="KCB217" s="129"/>
      <c r="KCC217" s="129"/>
      <c r="KCD217" s="129"/>
      <c r="KCE217" s="129"/>
      <c r="KCF217" s="129"/>
      <c r="KCG217" s="129"/>
      <c r="KCH217" s="129"/>
      <c r="KCI217" s="129"/>
      <c r="KCJ217" s="129"/>
      <c r="KCK217" s="129"/>
      <c r="KCL217" s="129"/>
      <c r="KCM217" s="129"/>
      <c r="KCN217" s="129"/>
      <c r="KCO217" s="129"/>
      <c r="KCP217" s="129"/>
      <c r="KCQ217" s="129"/>
      <c r="KCR217" s="129"/>
      <c r="KCS217" s="129"/>
      <c r="KCT217" s="129"/>
      <c r="KCU217" s="129"/>
      <c r="KCV217" s="129"/>
      <c r="KCW217" s="129"/>
      <c r="KCX217" s="129"/>
      <c r="KCY217" s="129"/>
      <c r="KCZ217" s="129"/>
      <c r="KDA217" s="129"/>
      <c r="KDB217" s="129"/>
      <c r="KDC217" s="129"/>
      <c r="KDD217" s="129"/>
      <c r="KDE217" s="129"/>
      <c r="KDF217" s="129"/>
      <c r="KDG217" s="129"/>
      <c r="KDH217" s="129"/>
      <c r="KDI217" s="129"/>
      <c r="KDJ217" s="129"/>
      <c r="KDK217" s="129"/>
      <c r="KDL217" s="129"/>
      <c r="KDM217" s="129"/>
      <c r="KDN217" s="129"/>
      <c r="KDO217" s="129"/>
      <c r="KDP217" s="129"/>
      <c r="KDQ217" s="129"/>
      <c r="KDR217" s="129"/>
      <c r="KDS217" s="129"/>
      <c r="KDT217" s="129"/>
      <c r="KDU217" s="129"/>
      <c r="KDV217" s="129"/>
      <c r="KDW217" s="129"/>
      <c r="KDX217" s="129"/>
      <c r="KDY217" s="129"/>
      <c r="KDZ217" s="129"/>
      <c r="KEA217" s="129"/>
      <c r="KEB217" s="129"/>
      <c r="KEC217" s="129"/>
      <c r="KED217" s="129"/>
      <c r="KEE217" s="129"/>
      <c r="KEF217" s="129"/>
      <c r="KEG217" s="129"/>
      <c r="KEH217" s="129"/>
      <c r="KEI217" s="129"/>
      <c r="KEJ217" s="129"/>
      <c r="KEK217" s="129"/>
      <c r="KEL217" s="129"/>
      <c r="KEM217" s="129"/>
      <c r="KEN217" s="129"/>
      <c r="KEO217" s="129"/>
      <c r="KEP217" s="129"/>
      <c r="KEQ217" s="129"/>
      <c r="KER217" s="129"/>
      <c r="KES217" s="129"/>
      <c r="KET217" s="129"/>
      <c r="KEU217" s="129"/>
      <c r="KEV217" s="129"/>
      <c r="KEW217" s="129"/>
      <c r="KEX217" s="129"/>
      <c r="KEY217" s="129"/>
      <c r="KEZ217" s="129"/>
      <c r="KFA217" s="129"/>
      <c r="KFB217" s="129"/>
      <c r="KFC217" s="129"/>
      <c r="KFD217" s="129"/>
      <c r="KFE217" s="129"/>
      <c r="KFF217" s="129"/>
      <c r="KFG217" s="129"/>
      <c r="KFH217" s="129"/>
      <c r="KFI217" s="129"/>
      <c r="KFJ217" s="129"/>
      <c r="KFK217" s="129"/>
      <c r="KFL217" s="129"/>
      <c r="KFM217" s="129"/>
      <c r="KFN217" s="129"/>
      <c r="KFO217" s="129"/>
      <c r="KFP217" s="129"/>
      <c r="KFQ217" s="129"/>
      <c r="KFR217" s="129"/>
      <c r="KFS217" s="129"/>
      <c r="KFT217" s="129"/>
      <c r="KFU217" s="129"/>
      <c r="KFV217" s="129"/>
      <c r="KFW217" s="129"/>
      <c r="KFX217" s="129"/>
      <c r="KFY217" s="129"/>
      <c r="KFZ217" s="129"/>
      <c r="KGA217" s="129"/>
      <c r="KGB217" s="129"/>
      <c r="KGC217" s="129"/>
      <c r="KGD217" s="129"/>
      <c r="KGE217" s="129"/>
      <c r="KGF217" s="129"/>
      <c r="KGG217" s="129"/>
      <c r="KGH217" s="129"/>
      <c r="KGI217" s="129"/>
      <c r="KGJ217" s="129"/>
      <c r="KGK217" s="129"/>
      <c r="KGL217" s="129"/>
      <c r="KGM217" s="129"/>
      <c r="KGN217" s="129"/>
      <c r="KGO217" s="129"/>
      <c r="KGP217" s="129"/>
      <c r="KGQ217" s="129"/>
      <c r="KGR217" s="129"/>
      <c r="KGS217" s="129"/>
      <c r="KGT217" s="129"/>
      <c r="KGU217" s="129"/>
      <c r="KGV217" s="129"/>
      <c r="KGW217" s="129"/>
      <c r="KGX217" s="129"/>
      <c r="KGY217" s="129"/>
      <c r="KGZ217" s="129"/>
      <c r="KHA217" s="129"/>
      <c r="KHB217" s="129"/>
      <c r="KHC217" s="129"/>
      <c r="KHD217" s="129"/>
      <c r="KHE217" s="129"/>
      <c r="KHF217" s="129"/>
      <c r="KHG217" s="129"/>
      <c r="KHH217" s="129"/>
      <c r="KHI217" s="129"/>
      <c r="KHJ217" s="129"/>
      <c r="KHK217" s="129"/>
      <c r="KHL217" s="129"/>
      <c r="KHM217" s="129"/>
      <c r="KHN217" s="129"/>
      <c r="KHO217" s="129"/>
      <c r="KHP217" s="129"/>
      <c r="KHQ217" s="129"/>
      <c r="KHR217" s="129"/>
      <c r="KHS217" s="129"/>
      <c r="KHT217" s="129"/>
      <c r="KHU217" s="129"/>
      <c r="KHV217" s="129"/>
      <c r="KHW217" s="129"/>
      <c r="KHX217" s="129"/>
      <c r="KHY217" s="129"/>
      <c r="KHZ217" s="129"/>
      <c r="KIA217" s="129"/>
      <c r="KIB217" s="129"/>
      <c r="KIC217" s="129"/>
      <c r="KID217" s="129"/>
      <c r="KIE217" s="129"/>
      <c r="KIF217" s="129"/>
      <c r="KIG217" s="129"/>
      <c r="KIH217" s="129"/>
      <c r="KII217" s="129"/>
      <c r="KIJ217" s="129"/>
      <c r="KIK217" s="129"/>
      <c r="KIL217" s="129"/>
      <c r="KIM217" s="129"/>
      <c r="KIN217" s="129"/>
      <c r="KIO217" s="129"/>
      <c r="KIP217" s="129"/>
      <c r="KIQ217" s="129"/>
      <c r="KIR217" s="129"/>
      <c r="KIS217" s="129"/>
      <c r="KIT217" s="129"/>
      <c r="KIU217" s="129"/>
      <c r="KIV217" s="129"/>
      <c r="KIW217" s="129"/>
      <c r="KIX217" s="129"/>
      <c r="KIY217" s="129"/>
      <c r="KIZ217" s="129"/>
      <c r="KJA217" s="129"/>
      <c r="KJB217" s="129"/>
      <c r="KJC217" s="129"/>
      <c r="KJD217" s="129"/>
      <c r="KJE217" s="129"/>
      <c r="KJF217" s="129"/>
      <c r="KJG217" s="129"/>
      <c r="KJH217" s="129"/>
      <c r="KJI217" s="129"/>
      <c r="KJJ217" s="129"/>
      <c r="KJK217" s="129"/>
      <c r="KJL217" s="129"/>
      <c r="KJM217" s="129"/>
      <c r="KJN217" s="129"/>
      <c r="KJO217" s="129"/>
      <c r="KJP217" s="129"/>
      <c r="KJQ217" s="129"/>
      <c r="KJR217" s="129"/>
      <c r="KJS217" s="129"/>
      <c r="KJT217" s="129"/>
      <c r="KJU217" s="129"/>
      <c r="KJV217" s="129"/>
      <c r="KJW217" s="129"/>
      <c r="KJX217" s="129"/>
      <c r="KJY217" s="129"/>
      <c r="KJZ217" s="129"/>
      <c r="KKA217" s="129"/>
      <c r="KKB217" s="129"/>
      <c r="KKC217" s="129"/>
      <c r="KKD217" s="129"/>
      <c r="KKE217" s="129"/>
      <c r="KKF217" s="129"/>
      <c r="KKG217" s="129"/>
      <c r="KKH217" s="129"/>
      <c r="KKI217" s="129"/>
      <c r="KKJ217" s="129"/>
      <c r="KKK217" s="129"/>
      <c r="KKL217" s="129"/>
      <c r="KKM217" s="129"/>
      <c r="KKN217" s="129"/>
      <c r="KKO217" s="129"/>
      <c r="KKP217" s="129"/>
      <c r="KKQ217" s="129"/>
      <c r="KKR217" s="129"/>
      <c r="KKS217" s="129"/>
      <c r="KKT217" s="129"/>
      <c r="KKU217" s="129"/>
      <c r="KKV217" s="129"/>
      <c r="KKW217" s="129"/>
      <c r="KKX217" s="129"/>
      <c r="KKY217" s="129"/>
      <c r="KKZ217" s="129"/>
      <c r="KLA217" s="129"/>
      <c r="KLB217" s="129"/>
      <c r="KLC217" s="129"/>
      <c r="KLD217" s="129"/>
      <c r="KLE217" s="129"/>
      <c r="KLF217" s="129"/>
      <c r="KLG217" s="129"/>
      <c r="KLH217" s="129"/>
      <c r="KLI217" s="129"/>
      <c r="KLJ217" s="129"/>
      <c r="KLK217" s="129"/>
      <c r="KLL217" s="129"/>
      <c r="KLM217" s="129"/>
      <c r="KLN217" s="129"/>
      <c r="KLO217" s="129"/>
      <c r="KLP217" s="129"/>
      <c r="KLQ217" s="129"/>
      <c r="KLR217" s="129"/>
      <c r="KLS217" s="129"/>
      <c r="KLT217" s="129"/>
      <c r="KLU217" s="129"/>
      <c r="KLV217" s="129"/>
      <c r="KLW217" s="129"/>
      <c r="KLX217" s="129"/>
      <c r="KLY217" s="129"/>
      <c r="KLZ217" s="129"/>
      <c r="KMA217" s="129"/>
      <c r="KMB217" s="129"/>
      <c r="KMC217" s="129"/>
      <c r="KMD217" s="129"/>
      <c r="KME217" s="129"/>
      <c r="KMF217" s="129"/>
      <c r="KMG217" s="129"/>
      <c r="KMH217" s="129"/>
      <c r="KMI217" s="129"/>
      <c r="KMJ217" s="129"/>
      <c r="KMK217" s="129"/>
      <c r="KML217" s="129"/>
      <c r="KMM217" s="129"/>
      <c r="KMN217" s="129"/>
      <c r="KMO217" s="129"/>
      <c r="KMP217" s="129"/>
      <c r="KMQ217" s="129"/>
      <c r="KMR217" s="129"/>
      <c r="KMS217" s="129"/>
      <c r="KMT217" s="129"/>
      <c r="KMU217" s="129"/>
      <c r="KMV217" s="129"/>
      <c r="KMW217" s="129"/>
      <c r="KMX217" s="129"/>
      <c r="KMY217" s="129"/>
      <c r="KMZ217" s="129"/>
      <c r="KNA217" s="129"/>
      <c r="KNB217" s="129"/>
      <c r="KNC217" s="129"/>
      <c r="KND217" s="129"/>
      <c r="KNE217" s="129"/>
      <c r="KNF217" s="129"/>
      <c r="KNG217" s="129"/>
      <c r="KNH217" s="129"/>
      <c r="KNI217" s="129"/>
      <c r="KNJ217" s="129"/>
      <c r="KNK217" s="129"/>
      <c r="KNL217" s="129"/>
      <c r="KNM217" s="129"/>
      <c r="KNN217" s="129"/>
      <c r="KNO217" s="129"/>
      <c r="KNP217" s="129"/>
      <c r="KNQ217" s="129"/>
      <c r="KNR217" s="129"/>
      <c r="KNS217" s="129"/>
      <c r="KNT217" s="129"/>
      <c r="KNU217" s="129"/>
      <c r="KNV217" s="129"/>
      <c r="KNW217" s="129"/>
      <c r="KNX217" s="129"/>
      <c r="KNY217" s="129"/>
      <c r="KNZ217" s="129"/>
      <c r="KOA217" s="129"/>
      <c r="KOB217" s="129"/>
      <c r="KOC217" s="129"/>
      <c r="KOD217" s="129"/>
      <c r="KOE217" s="129"/>
      <c r="KOF217" s="129"/>
      <c r="KOG217" s="129"/>
      <c r="KOH217" s="129"/>
      <c r="KOI217" s="129"/>
      <c r="KOJ217" s="129"/>
      <c r="KOK217" s="129"/>
      <c r="KOL217" s="129"/>
      <c r="KOM217" s="129"/>
      <c r="KON217" s="129"/>
      <c r="KOO217" s="129"/>
      <c r="KOP217" s="129"/>
      <c r="KOQ217" s="129"/>
      <c r="KOR217" s="129"/>
      <c r="KOS217" s="129"/>
      <c r="KOT217" s="129"/>
      <c r="KOU217" s="129"/>
      <c r="KOV217" s="129"/>
      <c r="KOW217" s="129"/>
      <c r="KOX217" s="129"/>
      <c r="KOY217" s="129"/>
      <c r="KOZ217" s="129"/>
      <c r="KPA217" s="129"/>
      <c r="KPB217" s="129"/>
      <c r="KPC217" s="129"/>
      <c r="KPD217" s="129"/>
      <c r="KPE217" s="129"/>
      <c r="KPF217" s="129"/>
      <c r="KPG217" s="129"/>
      <c r="KPH217" s="129"/>
      <c r="KPI217" s="129"/>
      <c r="KPJ217" s="129"/>
      <c r="KPK217" s="129"/>
      <c r="KPL217" s="129"/>
      <c r="KPM217" s="129"/>
      <c r="KPN217" s="129"/>
      <c r="KPO217" s="129"/>
      <c r="KPP217" s="129"/>
      <c r="KPQ217" s="129"/>
      <c r="KPR217" s="129"/>
      <c r="KPS217" s="129"/>
      <c r="KPT217" s="129"/>
      <c r="KPU217" s="129"/>
      <c r="KPV217" s="129"/>
      <c r="KPW217" s="129"/>
      <c r="KPX217" s="129"/>
      <c r="KPY217" s="129"/>
      <c r="KPZ217" s="129"/>
      <c r="KQA217" s="129"/>
      <c r="KQB217" s="129"/>
      <c r="KQC217" s="129"/>
      <c r="KQD217" s="129"/>
      <c r="KQE217" s="129"/>
      <c r="KQF217" s="129"/>
      <c r="KQG217" s="129"/>
      <c r="KQH217" s="129"/>
      <c r="KQI217" s="129"/>
      <c r="KQJ217" s="129"/>
      <c r="KQK217" s="129"/>
      <c r="KQL217" s="129"/>
      <c r="KQM217" s="129"/>
      <c r="KQN217" s="129"/>
      <c r="KQO217" s="129"/>
      <c r="KQP217" s="129"/>
      <c r="KQQ217" s="129"/>
      <c r="KQR217" s="129"/>
      <c r="KQS217" s="129"/>
      <c r="KQT217" s="129"/>
      <c r="KQU217" s="129"/>
      <c r="KQV217" s="129"/>
      <c r="KQW217" s="129"/>
      <c r="KQX217" s="129"/>
      <c r="KQY217" s="129"/>
      <c r="KQZ217" s="129"/>
      <c r="KRA217" s="129"/>
      <c r="KRB217" s="129"/>
      <c r="KRC217" s="129"/>
      <c r="KRD217" s="129"/>
      <c r="KRE217" s="129"/>
      <c r="KRF217" s="129"/>
      <c r="KRG217" s="129"/>
      <c r="KRH217" s="129"/>
      <c r="KRI217" s="129"/>
      <c r="KRJ217" s="129"/>
      <c r="KRK217" s="129"/>
      <c r="KRL217" s="129"/>
      <c r="KRM217" s="129"/>
      <c r="KRN217" s="129"/>
      <c r="KRO217" s="129"/>
      <c r="KRP217" s="129"/>
      <c r="KRQ217" s="129"/>
      <c r="KRR217" s="129"/>
      <c r="KRS217" s="129"/>
      <c r="KRT217" s="129"/>
      <c r="KRU217" s="129"/>
      <c r="KRV217" s="129"/>
      <c r="KRW217" s="129"/>
      <c r="KRX217" s="129"/>
      <c r="KRY217" s="129"/>
      <c r="KRZ217" s="129"/>
      <c r="KSA217" s="129"/>
      <c r="KSB217" s="129"/>
      <c r="KSC217" s="129"/>
      <c r="KSD217" s="129"/>
      <c r="KSE217" s="129"/>
      <c r="KSF217" s="129"/>
      <c r="KSG217" s="129"/>
      <c r="KSH217" s="129"/>
      <c r="KSI217" s="129"/>
      <c r="KSJ217" s="129"/>
      <c r="KSK217" s="129"/>
      <c r="KSL217" s="129"/>
      <c r="KSM217" s="129"/>
      <c r="KSN217" s="129"/>
      <c r="KSO217" s="129"/>
      <c r="KSP217" s="129"/>
      <c r="KSQ217" s="129"/>
      <c r="KSR217" s="129"/>
      <c r="KSS217" s="129"/>
      <c r="KST217" s="129"/>
      <c r="KSU217" s="129"/>
      <c r="KSV217" s="129"/>
      <c r="KSW217" s="129"/>
      <c r="KSX217" s="129"/>
      <c r="KSY217" s="129"/>
      <c r="KSZ217" s="129"/>
      <c r="KTA217" s="129"/>
      <c r="KTB217" s="129"/>
      <c r="KTC217" s="129"/>
      <c r="KTD217" s="129"/>
      <c r="KTE217" s="129"/>
      <c r="KTF217" s="129"/>
      <c r="KTG217" s="129"/>
      <c r="KTH217" s="129"/>
      <c r="KTI217" s="129"/>
      <c r="KTJ217" s="129"/>
      <c r="KTK217" s="129"/>
      <c r="KTL217" s="129"/>
      <c r="KTM217" s="129"/>
      <c r="KTN217" s="129"/>
      <c r="KTO217" s="129"/>
      <c r="KTP217" s="129"/>
      <c r="KTQ217" s="129"/>
      <c r="KTR217" s="129"/>
      <c r="KTS217" s="129"/>
      <c r="KTT217" s="129"/>
      <c r="KTU217" s="129"/>
      <c r="KTV217" s="129"/>
      <c r="KTW217" s="129"/>
      <c r="KTX217" s="129"/>
      <c r="KTY217" s="129"/>
      <c r="KTZ217" s="129"/>
      <c r="KUA217" s="129"/>
      <c r="KUB217" s="129"/>
      <c r="KUC217" s="129"/>
      <c r="KUD217" s="129"/>
      <c r="KUE217" s="129"/>
      <c r="KUF217" s="129"/>
      <c r="KUG217" s="129"/>
      <c r="KUH217" s="129"/>
      <c r="KUI217" s="129"/>
      <c r="KUJ217" s="129"/>
      <c r="KUK217" s="129"/>
      <c r="KUL217" s="129"/>
      <c r="KUM217" s="129"/>
      <c r="KUN217" s="129"/>
      <c r="KUO217" s="129"/>
      <c r="KUP217" s="129"/>
      <c r="KUQ217" s="129"/>
      <c r="KUR217" s="129"/>
      <c r="KUS217" s="129"/>
      <c r="KUT217" s="129"/>
      <c r="KUU217" s="129"/>
      <c r="KUV217" s="129"/>
      <c r="KUW217" s="129"/>
      <c r="KUX217" s="129"/>
      <c r="KUY217" s="129"/>
      <c r="KUZ217" s="129"/>
      <c r="KVA217" s="129"/>
      <c r="KVB217" s="129"/>
      <c r="KVC217" s="129"/>
      <c r="KVD217" s="129"/>
      <c r="KVE217" s="129"/>
      <c r="KVF217" s="129"/>
      <c r="KVG217" s="129"/>
      <c r="KVH217" s="129"/>
      <c r="KVI217" s="129"/>
      <c r="KVJ217" s="129"/>
      <c r="KVK217" s="129"/>
      <c r="KVL217" s="129"/>
      <c r="KVM217" s="129"/>
      <c r="KVN217" s="129"/>
      <c r="KVO217" s="129"/>
      <c r="KVP217" s="129"/>
      <c r="KVQ217" s="129"/>
      <c r="KVR217" s="129"/>
      <c r="KVS217" s="129"/>
      <c r="KVT217" s="129"/>
      <c r="KVU217" s="129"/>
      <c r="KVV217" s="129"/>
      <c r="KVW217" s="129"/>
      <c r="KVX217" s="129"/>
      <c r="KVY217" s="129"/>
      <c r="KVZ217" s="129"/>
      <c r="KWA217" s="129"/>
      <c r="KWB217" s="129"/>
      <c r="KWC217" s="129"/>
      <c r="KWD217" s="129"/>
      <c r="KWE217" s="129"/>
      <c r="KWF217" s="129"/>
      <c r="KWG217" s="129"/>
      <c r="KWH217" s="129"/>
      <c r="KWI217" s="129"/>
      <c r="KWJ217" s="129"/>
      <c r="KWK217" s="129"/>
      <c r="KWL217" s="129"/>
      <c r="KWM217" s="129"/>
      <c r="KWN217" s="129"/>
      <c r="KWO217" s="129"/>
      <c r="KWP217" s="129"/>
      <c r="KWQ217" s="129"/>
      <c r="KWR217" s="129"/>
      <c r="KWS217" s="129"/>
      <c r="KWT217" s="129"/>
      <c r="KWU217" s="129"/>
      <c r="KWV217" s="129"/>
      <c r="KWW217" s="129"/>
      <c r="KWX217" s="129"/>
      <c r="KWY217" s="129"/>
      <c r="KWZ217" s="129"/>
      <c r="KXA217" s="129"/>
      <c r="KXB217" s="129"/>
      <c r="KXC217" s="129"/>
      <c r="KXD217" s="129"/>
      <c r="KXE217" s="129"/>
      <c r="KXF217" s="129"/>
      <c r="KXG217" s="129"/>
      <c r="KXH217" s="129"/>
      <c r="KXI217" s="129"/>
      <c r="KXJ217" s="129"/>
      <c r="KXK217" s="129"/>
      <c r="KXL217" s="129"/>
      <c r="KXM217" s="129"/>
      <c r="KXN217" s="129"/>
      <c r="KXO217" s="129"/>
      <c r="KXP217" s="129"/>
      <c r="KXQ217" s="129"/>
      <c r="KXR217" s="129"/>
      <c r="KXS217" s="129"/>
      <c r="KXT217" s="129"/>
      <c r="KXU217" s="129"/>
      <c r="KXV217" s="129"/>
      <c r="KXW217" s="129"/>
      <c r="KXX217" s="129"/>
      <c r="KXY217" s="129"/>
      <c r="KXZ217" s="129"/>
      <c r="KYA217" s="129"/>
      <c r="KYB217" s="129"/>
      <c r="KYC217" s="129"/>
      <c r="KYD217" s="129"/>
      <c r="KYE217" s="129"/>
      <c r="KYF217" s="129"/>
      <c r="KYG217" s="129"/>
      <c r="KYH217" s="129"/>
      <c r="KYI217" s="129"/>
      <c r="KYJ217" s="129"/>
      <c r="KYK217" s="129"/>
      <c r="KYL217" s="129"/>
      <c r="KYM217" s="129"/>
      <c r="KYN217" s="129"/>
      <c r="KYO217" s="129"/>
      <c r="KYP217" s="129"/>
      <c r="KYQ217" s="129"/>
      <c r="KYR217" s="129"/>
      <c r="KYS217" s="129"/>
      <c r="KYT217" s="129"/>
      <c r="KYU217" s="129"/>
      <c r="KYV217" s="129"/>
      <c r="KYW217" s="129"/>
      <c r="KYX217" s="129"/>
      <c r="KYY217" s="129"/>
      <c r="KYZ217" s="129"/>
      <c r="KZA217" s="129"/>
      <c r="KZB217" s="129"/>
      <c r="KZC217" s="129"/>
      <c r="KZD217" s="129"/>
      <c r="KZE217" s="129"/>
      <c r="KZF217" s="129"/>
      <c r="KZG217" s="129"/>
      <c r="KZH217" s="129"/>
      <c r="KZI217" s="129"/>
      <c r="KZJ217" s="129"/>
      <c r="KZK217" s="129"/>
      <c r="KZL217" s="129"/>
      <c r="KZM217" s="129"/>
      <c r="KZN217" s="129"/>
      <c r="KZO217" s="129"/>
      <c r="KZP217" s="129"/>
      <c r="KZQ217" s="129"/>
      <c r="KZR217" s="129"/>
      <c r="KZS217" s="129"/>
      <c r="KZT217" s="129"/>
      <c r="KZU217" s="129"/>
      <c r="KZV217" s="129"/>
      <c r="KZW217" s="129"/>
      <c r="KZX217" s="129"/>
      <c r="KZY217" s="129"/>
      <c r="KZZ217" s="129"/>
      <c r="LAA217" s="129"/>
      <c r="LAB217" s="129"/>
      <c r="LAC217" s="129"/>
      <c r="LAD217" s="129"/>
      <c r="LAE217" s="129"/>
      <c r="LAF217" s="129"/>
      <c r="LAG217" s="129"/>
      <c r="LAH217" s="129"/>
      <c r="LAI217" s="129"/>
      <c r="LAJ217" s="129"/>
      <c r="LAK217" s="129"/>
      <c r="LAL217" s="129"/>
      <c r="LAM217" s="129"/>
      <c r="LAN217" s="129"/>
      <c r="LAO217" s="129"/>
      <c r="LAP217" s="129"/>
      <c r="LAQ217" s="129"/>
      <c r="LAR217" s="129"/>
      <c r="LAS217" s="129"/>
      <c r="LAT217" s="129"/>
      <c r="LAU217" s="129"/>
      <c r="LAV217" s="129"/>
      <c r="LAW217" s="129"/>
      <c r="LAX217" s="129"/>
      <c r="LAY217" s="129"/>
      <c r="LAZ217" s="129"/>
      <c r="LBA217" s="129"/>
      <c r="LBB217" s="129"/>
      <c r="LBC217" s="129"/>
      <c r="LBD217" s="129"/>
      <c r="LBE217" s="129"/>
      <c r="LBF217" s="129"/>
      <c r="LBG217" s="129"/>
      <c r="LBH217" s="129"/>
      <c r="LBI217" s="129"/>
      <c r="LBJ217" s="129"/>
      <c r="LBK217" s="129"/>
      <c r="LBL217" s="129"/>
      <c r="LBM217" s="129"/>
      <c r="LBN217" s="129"/>
      <c r="LBO217" s="129"/>
      <c r="LBP217" s="129"/>
      <c r="LBQ217" s="129"/>
      <c r="LBR217" s="129"/>
      <c r="LBS217" s="129"/>
      <c r="LBT217" s="129"/>
      <c r="LBU217" s="129"/>
      <c r="LBV217" s="129"/>
      <c r="LBW217" s="129"/>
      <c r="LBX217" s="129"/>
      <c r="LBY217" s="129"/>
      <c r="LBZ217" s="129"/>
      <c r="LCA217" s="129"/>
      <c r="LCB217" s="129"/>
      <c r="LCC217" s="129"/>
      <c r="LCD217" s="129"/>
      <c r="LCE217" s="129"/>
      <c r="LCF217" s="129"/>
      <c r="LCG217" s="129"/>
      <c r="LCH217" s="129"/>
      <c r="LCI217" s="129"/>
      <c r="LCJ217" s="129"/>
      <c r="LCK217" s="129"/>
      <c r="LCL217" s="129"/>
      <c r="LCM217" s="129"/>
      <c r="LCN217" s="129"/>
      <c r="LCO217" s="129"/>
      <c r="LCP217" s="129"/>
      <c r="LCQ217" s="129"/>
      <c r="LCR217" s="129"/>
      <c r="LCS217" s="129"/>
      <c r="LCT217" s="129"/>
      <c r="LCU217" s="129"/>
      <c r="LCV217" s="129"/>
      <c r="LCW217" s="129"/>
      <c r="LCX217" s="129"/>
      <c r="LCY217" s="129"/>
      <c r="LCZ217" s="129"/>
      <c r="LDA217" s="129"/>
      <c r="LDB217" s="129"/>
      <c r="LDC217" s="129"/>
      <c r="LDD217" s="129"/>
      <c r="LDE217" s="129"/>
      <c r="LDF217" s="129"/>
      <c r="LDG217" s="129"/>
      <c r="LDH217" s="129"/>
      <c r="LDI217" s="129"/>
      <c r="LDJ217" s="129"/>
      <c r="LDK217" s="129"/>
      <c r="LDL217" s="129"/>
      <c r="LDM217" s="129"/>
      <c r="LDN217" s="129"/>
      <c r="LDO217" s="129"/>
      <c r="LDP217" s="129"/>
      <c r="LDQ217" s="129"/>
      <c r="LDR217" s="129"/>
      <c r="LDS217" s="129"/>
      <c r="LDT217" s="129"/>
      <c r="LDU217" s="129"/>
      <c r="LDV217" s="129"/>
      <c r="LDW217" s="129"/>
      <c r="LDX217" s="129"/>
      <c r="LDY217" s="129"/>
      <c r="LDZ217" s="129"/>
      <c r="LEA217" s="129"/>
      <c r="LEB217" s="129"/>
      <c r="LEC217" s="129"/>
      <c r="LED217" s="129"/>
      <c r="LEE217" s="129"/>
      <c r="LEF217" s="129"/>
      <c r="LEG217" s="129"/>
      <c r="LEH217" s="129"/>
      <c r="LEI217" s="129"/>
      <c r="LEJ217" s="129"/>
      <c r="LEK217" s="129"/>
      <c r="LEL217" s="129"/>
      <c r="LEM217" s="129"/>
      <c r="LEN217" s="129"/>
      <c r="LEO217" s="129"/>
      <c r="LEP217" s="129"/>
      <c r="LEQ217" s="129"/>
      <c r="LER217" s="129"/>
      <c r="LES217" s="129"/>
      <c r="LET217" s="129"/>
      <c r="LEU217" s="129"/>
      <c r="LEV217" s="129"/>
      <c r="LEW217" s="129"/>
      <c r="LEX217" s="129"/>
      <c r="LEY217" s="129"/>
      <c r="LEZ217" s="129"/>
      <c r="LFA217" s="129"/>
      <c r="LFB217" s="129"/>
      <c r="LFC217" s="129"/>
      <c r="LFD217" s="129"/>
      <c r="LFE217" s="129"/>
      <c r="LFF217" s="129"/>
      <c r="LFG217" s="129"/>
      <c r="LFH217" s="129"/>
      <c r="LFI217" s="129"/>
      <c r="LFJ217" s="129"/>
      <c r="LFK217" s="129"/>
      <c r="LFL217" s="129"/>
      <c r="LFM217" s="129"/>
      <c r="LFN217" s="129"/>
      <c r="LFO217" s="129"/>
      <c r="LFP217" s="129"/>
      <c r="LFQ217" s="129"/>
      <c r="LFR217" s="129"/>
      <c r="LFS217" s="129"/>
      <c r="LFT217" s="129"/>
      <c r="LFU217" s="129"/>
      <c r="LFV217" s="129"/>
      <c r="LFW217" s="129"/>
      <c r="LFX217" s="129"/>
      <c r="LFY217" s="129"/>
      <c r="LFZ217" s="129"/>
      <c r="LGA217" s="129"/>
      <c r="LGB217" s="129"/>
      <c r="LGC217" s="129"/>
      <c r="LGD217" s="129"/>
      <c r="LGE217" s="129"/>
      <c r="LGF217" s="129"/>
      <c r="LGG217" s="129"/>
      <c r="LGH217" s="129"/>
      <c r="LGI217" s="129"/>
      <c r="LGJ217" s="129"/>
      <c r="LGK217" s="129"/>
      <c r="LGL217" s="129"/>
      <c r="LGM217" s="129"/>
      <c r="LGN217" s="129"/>
      <c r="LGO217" s="129"/>
      <c r="LGP217" s="129"/>
      <c r="LGQ217" s="129"/>
      <c r="LGR217" s="129"/>
      <c r="LGS217" s="129"/>
      <c r="LGT217" s="129"/>
      <c r="LGU217" s="129"/>
      <c r="LGV217" s="129"/>
      <c r="LGW217" s="129"/>
      <c r="LGX217" s="129"/>
      <c r="LGY217" s="129"/>
      <c r="LGZ217" s="129"/>
      <c r="LHA217" s="129"/>
      <c r="LHB217" s="129"/>
      <c r="LHC217" s="129"/>
      <c r="LHD217" s="129"/>
      <c r="LHE217" s="129"/>
      <c r="LHF217" s="129"/>
      <c r="LHG217" s="129"/>
      <c r="LHH217" s="129"/>
      <c r="LHI217" s="129"/>
      <c r="LHJ217" s="129"/>
      <c r="LHK217" s="129"/>
      <c r="LHL217" s="129"/>
      <c r="LHM217" s="129"/>
      <c r="LHN217" s="129"/>
      <c r="LHO217" s="129"/>
      <c r="LHP217" s="129"/>
      <c r="LHQ217" s="129"/>
      <c r="LHR217" s="129"/>
      <c r="LHS217" s="129"/>
      <c r="LHT217" s="129"/>
      <c r="LHU217" s="129"/>
      <c r="LHV217" s="129"/>
      <c r="LHW217" s="129"/>
      <c r="LHX217" s="129"/>
      <c r="LHY217" s="129"/>
      <c r="LHZ217" s="129"/>
      <c r="LIA217" s="129"/>
      <c r="LIB217" s="129"/>
      <c r="LIC217" s="129"/>
      <c r="LID217" s="129"/>
      <c r="LIE217" s="129"/>
      <c r="LIF217" s="129"/>
      <c r="LIG217" s="129"/>
      <c r="LIH217" s="129"/>
      <c r="LII217" s="129"/>
      <c r="LIJ217" s="129"/>
      <c r="LIK217" s="129"/>
      <c r="LIL217" s="129"/>
      <c r="LIM217" s="129"/>
      <c r="LIN217" s="129"/>
      <c r="LIO217" s="129"/>
      <c r="LIP217" s="129"/>
      <c r="LIQ217" s="129"/>
      <c r="LIR217" s="129"/>
      <c r="LIS217" s="129"/>
      <c r="LIT217" s="129"/>
      <c r="LIU217" s="129"/>
      <c r="LIV217" s="129"/>
      <c r="LIW217" s="129"/>
      <c r="LIX217" s="129"/>
      <c r="LIY217" s="129"/>
      <c r="LIZ217" s="129"/>
      <c r="LJA217" s="129"/>
      <c r="LJB217" s="129"/>
      <c r="LJC217" s="129"/>
      <c r="LJD217" s="129"/>
      <c r="LJE217" s="129"/>
      <c r="LJF217" s="129"/>
      <c r="LJG217" s="129"/>
      <c r="LJH217" s="129"/>
      <c r="LJI217" s="129"/>
      <c r="LJJ217" s="129"/>
      <c r="LJK217" s="129"/>
      <c r="LJL217" s="129"/>
      <c r="LJM217" s="129"/>
      <c r="LJN217" s="129"/>
      <c r="LJO217" s="129"/>
      <c r="LJP217" s="129"/>
      <c r="LJQ217" s="129"/>
      <c r="LJR217" s="129"/>
      <c r="LJS217" s="129"/>
      <c r="LJT217" s="129"/>
      <c r="LJU217" s="129"/>
      <c r="LJV217" s="129"/>
      <c r="LJW217" s="129"/>
      <c r="LJX217" s="129"/>
      <c r="LJY217" s="129"/>
      <c r="LJZ217" s="129"/>
      <c r="LKA217" s="129"/>
      <c r="LKB217" s="129"/>
      <c r="LKC217" s="129"/>
      <c r="LKD217" s="129"/>
      <c r="LKE217" s="129"/>
      <c r="LKF217" s="129"/>
      <c r="LKG217" s="129"/>
      <c r="LKH217" s="129"/>
      <c r="LKI217" s="129"/>
      <c r="LKJ217" s="129"/>
      <c r="LKK217" s="129"/>
      <c r="LKL217" s="129"/>
      <c r="LKM217" s="129"/>
      <c r="LKN217" s="129"/>
      <c r="LKO217" s="129"/>
      <c r="LKP217" s="129"/>
      <c r="LKQ217" s="129"/>
      <c r="LKR217" s="129"/>
      <c r="LKS217" s="129"/>
      <c r="LKT217" s="129"/>
      <c r="LKU217" s="129"/>
      <c r="LKV217" s="129"/>
      <c r="LKW217" s="129"/>
      <c r="LKX217" s="129"/>
      <c r="LKY217" s="129"/>
      <c r="LKZ217" s="129"/>
      <c r="LLA217" s="129"/>
      <c r="LLB217" s="129"/>
      <c r="LLC217" s="129"/>
      <c r="LLD217" s="129"/>
      <c r="LLE217" s="129"/>
      <c r="LLF217" s="129"/>
      <c r="LLG217" s="129"/>
      <c r="LLH217" s="129"/>
      <c r="LLI217" s="129"/>
      <c r="LLJ217" s="129"/>
      <c r="LLK217" s="129"/>
      <c r="LLL217" s="129"/>
      <c r="LLM217" s="129"/>
      <c r="LLN217" s="129"/>
      <c r="LLO217" s="129"/>
      <c r="LLP217" s="129"/>
      <c r="LLQ217" s="129"/>
      <c r="LLR217" s="129"/>
      <c r="LLS217" s="129"/>
      <c r="LLT217" s="129"/>
      <c r="LLU217" s="129"/>
      <c r="LLV217" s="129"/>
      <c r="LLW217" s="129"/>
      <c r="LLX217" s="129"/>
      <c r="LLY217" s="129"/>
      <c r="LLZ217" s="129"/>
      <c r="LMA217" s="129"/>
      <c r="LMB217" s="129"/>
      <c r="LMC217" s="129"/>
      <c r="LMD217" s="129"/>
      <c r="LME217" s="129"/>
      <c r="LMF217" s="129"/>
      <c r="LMG217" s="129"/>
      <c r="LMH217" s="129"/>
      <c r="LMI217" s="129"/>
      <c r="LMJ217" s="129"/>
      <c r="LMK217" s="129"/>
      <c r="LML217" s="129"/>
      <c r="LMM217" s="129"/>
      <c r="LMN217" s="129"/>
      <c r="LMO217" s="129"/>
      <c r="LMP217" s="129"/>
      <c r="LMQ217" s="129"/>
      <c r="LMR217" s="129"/>
      <c r="LMS217" s="129"/>
      <c r="LMT217" s="129"/>
      <c r="LMU217" s="129"/>
      <c r="LMV217" s="129"/>
      <c r="LMW217" s="129"/>
      <c r="LMX217" s="129"/>
      <c r="LMY217" s="129"/>
      <c r="LMZ217" s="129"/>
      <c r="LNA217" s="129"/>
      <c r="LNB217" s="129"/>
      <c r="LNC217" s="129"/>
      <c r="LND217" s="129"/>
      <c r="LNE217" s="129"/>
      <c r="LNF217" s="129"/>
      <c r="LNG217" s="129"/>
      <c r="LNH217" s="129"/>
      <c r="LNI217" s="129"/>
      <c r="LNJ217" s="129"/>
      <c r="LNK217" s="129"/>
      <c r="LNL217" s="129"/>
      <c r="LNM217" s="129"/>
      <c r="LNN217" s="129"/>
      <c r="LNO217" s="129"/>
      <c r="LNP217" s="129"/>
      <c r="LNQ217" s="129"/>
      <c r="LNR217" s="129"/>
      <c r="LNS217" s="129"/>
      <c r="LNT217" s="129"/>
      <c r="LNU217" s="129"/>
      <c r="LNV217" s="129"/>
      <c r="LNW217" s="129"/>
      <c r="LNX217" s="129"/>
      <c r="LNY217" s="129"/>
      <c r="LNZ217" s="129"/>
      <c r="LOA217" s="129"/>
      <c r="LOB217" s="129"/>
      <c r="LOC217" s="129"/>
      <c r="LOD217" s="129"/>
      <c r="LOE217" s="129"/>
      <c r="LOF217" s="129"/>
      <c r="LOG217" s="129"/>
      <c r="LOH217" s="129"/>
      <c r="LOI217" s="129"/>
      <c r="LOJ217" s="129"/>
      <c r="LOK217" s="129"/>
      <c r="LOL217" s="129"/>
      <c r="LOM217" s="129"/>
      <c r="LON217" s="129"/>
      <c r="LOO217" s="129"/>
      <c r="LOP217" s="129"/>
      <c r="LOQ217" s="129"/>
      <c r="LOR217" s="129"/>
      <c r="LOS217" s="129"/>
      <c r="LOT217" s="129"/>
      <c r="LOU217" s="129"/>
      <c r="LOV217" s="129"/>
      <c r="LOW217" s="129"/>
      <c r="LOX217" s="129"/>
      <c r="LOY217" s="129"/>
      <c r="LOZ217" s="129"/>
      <c r="LPA217" s="129"/>
      <c r="LPB217" s="129"/>
      <c r="LPC217" s="129"/>
      <c r="LPD217" s="129"/>
      <c r="LPE217" s="129"/>
      <c r="LPF217" s="129"/>
      <c r="LPG217" s="129"/>
      <c r="LPH217" s="129"/>
      <c r="LPI217" s="129"/>
      <c r="LPJ217" s="129"/>
      <c r="LPK217" s="129"/>
      <c r="LPL217" s="129"/>
      <c r="LPM217" s="129"/>
      <c r="LPN217" s="129"/>
      <c r="LPO217" s="129"/>
      <c r="LPP217" s="129"/>
      <c r="LPQ217" s="129"/>
      <c r="LPR217" s="129"/>
      <c r="LPS217" s="129"/>
      <c r="LPT217" s="129"/>
      <c r="LPU217" s="129"/>
      <c r="LPV217" s="129"/>
      <c r="LPW217" s="129"/>
      <c r="LPX217" s="129"/>
      <c r="LPY217" s="129"/>
      <c r="LPZ217" s="129"/>
      <c r="LQA217" s="129"/>
      <c r="LQB217" s="129"/>
      <c r="LQC217" s="129"/>
      <c r="LQD217" s="129"/>
      <c r="LQE217" s="129"/>
      <c r="LQF217" s="129"/>
      <c r="LQG217" s="129"/>
      <c r="LQH217" s="129"/>
      <c r="LQI217" s="129"/>
      <c r="LQJ217" s="129"/>
      <c r="LQK217" s="129"/>
      <c r="LQL217" s="129"/>
      <c r="LQM217" s="129"/>
      <c r="LQN217" s="129"/>
      <c r="LQO217" s="129"/>
      <c r="LQP217" s="129"/>
      <c r="LQQ217" s="129"/>
      <c r="LQR217" s="129"/>
      <c r="LQS217" s="129"/>
      <c r="LQT217" s="129"/>
      <c r="LQU217" s="129"/>
      <c r="LQV217" s="129"/>
      <c r="LQW217" s="129"/>
      <c r="LQX217" s="129"/>
      <c r="LQY217" s="129"/>
      <c r="LQZ217" s="129"/>
      <c r="LRA217" s="129"/>
      <c r="LRB217" s="129"/>
      <c r="LRC217" s="129"/>
      <c r="LRD217" s="129"/>
      <c r="LRE217" s="129"/>
      <c r="LRF217" s="129"/>
      <c r="LRG217" s="129"/>
      <c r="LRH217" s="129"/>
      <c r="LRI217" s="129"/>
      <c r="LRJ217" s="129"/>
      <c r="LRK217" s="129"/>
      <c r="LRL217" s="129"/>
      <c r="LRM217" s="129"/>
      <c r="LRN217" s="129"/>
      <c r="LRO217" s="129"/>
      <c r="LRP217" s="129"/>
      <c r="LRQ217" s="129"/>
      <c r="LRR217" s="129"/>
      <c r="LRS217" s="129"/>
      <c r="LRT217" s="129"/>
      <c r="LRU217" s="129"/>
      <c r="LRV217" s="129"/>
      <c r="LRW217" s="129"/>
      <c r="LRX217" s="129"/>
      <c r="LRY217" s="129"/>
      <c r="LRZ217" s="129"/>
      <c r="LSA217" s="129"/>
      <c r="LSB217" s="129"/>
      <c r="LSC217" s="129"/>
      <c r="LSD217" s="129"/>
      <c r="LSE217" s="129"/>
      <c r="LSF217" s="129"/>
      <c r="LSG217" s="129"/>
      <c r="LSH217" s="129"/>
      <c r="LSI217" s="129"/>
      <c r="LSJ217" s="129"/>
      <c r="LSK217" s="129"/>
      <c r="LSL217" s="129"/>
      <c r="LSM217" s="129"/>
      <c r="LSN217" s="129"/>
      <c r="LSO217" s="129"/>
      <c r="LSP217" s="129"/>
      <c r="LSQ217" s="129"/>
      <c r="LSR217" s="129"/>
      <c r="LSS217" s="129"/>
      <c r="LST217" s="129"/>
      <c r="LSU217" s="129"/>
      <c r="LSV217" s="129"/>
      <c r="LSW217" s="129"/>
      <c r="LSX217" s="129"/>
      <c r="LSY217" s="129"/>
      <c r="LSZ217" s="129"/>
      <c r="LTA217" s="129"/>
      <c r="LTB217" s="129"/>
      <c r="LTC217" s="129"/>
      <c r="LTD217" s="129"/>
      <c r="LTE217" s="129"/>
      <c r="LTF217" s="129"/>
      <c r="LTG217" s="129"/>
      <c r="LTH217" s="129"/>
      <c r="LTI217" s="129"/>
      <c r="LTJ217" s="129"/>
      <c r="LTK217" s="129"/>
      <c r="LTL217" s="129"/>
      <c r="LTM217" s="129"/>
      <c r="LTN217" s="129"/>
      <c r="LTO217" s="129"/>
      <c r="LTP217" s="129"/>
      <c r="LTQ217" s="129"/>
      <c r="LTR217" s="129"/>
      <c r="LTS217" s="129"/>
      <c r="LTT217" s="129"/>
      <c r="LTU217" s="129"/>
      <c r="LTV217" s="129"/>
      <c r="LTW217" s="129"/>
      <c r="LTX217" s="129"/>
      <c r="LTY217" s="129"/>
      <c r="LTZ217" s="129"/>
      <c r="LUA217" s="129"/>
      <c r="LUB217" s="129"/>
      <c r="LUC217" s="129"/>
      <c r="LUD217" s="129"/>
      <c r="LUE217" s="129"/>
      <c r="LUF217" s="129"/>
      <c r="LUG217" s="129"/>
      <c r="LUH217" s="129"/>
      <c r="LUI217" s="129"/>
      <c r="LUJ217" s="129"/>
      <c r="LUK217" s="129"/>
      <c r="LUL217" s="129"/>
      <c r="LUM217" s="129"/>
      <c r="LUN217" s="129"/>
      <c r="LUO217" s="129"/>
      <c r="LUP217" s="129"/>
      <c r="LUQ217" s="129"/>
      <c r="LUR217" s="129"/>
      <c r="LUS217" s="129"/>
      <c r="LUT217" s="129"/>
      <c r="LUU217" s="129"/>
      <c r="LUV217" s="129"/>
      <c r="LUW217" s="129"/>
      <c r="LUX217" s="129"/>
      <c r="LUY217" s="129"/>
      <c r="LUZ217" s="129"/>
      <c r="LVA217" s="129"/>
      <c r="LVB217" s="129"/>
      <c r="LVC217" s="129"/>
      <c r="LVD217" s="129"/>
      <c r="LVE217" s="129"/>
      <c r="LVF217" s="129"/>
      <c r="LVG217" s="129"/>
      <c r="LVH217" s="129"/>
      <c r="LVI217" s="129"/>
      <c r="LVJ217" s="129"/>
      <c r="LVK217" s="129"/>
      <c r="LVL217" s="129"/>
      <c r="LVM217" s="129"/>
      <c r="LVN217" s="129"/>
      <c r="LVO217" s="129"/>
      <c r="LVP217" s="129"/>
      <c r="LVQ217" s="129"/>
      <c r="LVR217" s="129"/>
      <c r="LVS217" s="129"/>
      <c r="LVT217" s="129"/>
      <c r="LVU217" s="129"/>
      <c r="LVV217" s="129"/>
      <c r="LVW217" s="129"/>
      <c r="LVX217" s="129"/>
      <c r="LVY217" s="129"/>
      <c r="LVZ217" s="129"/>
      <c r="LWA217" s="129"/>
      <c r="LWB217" s="129"/>
      <c r="LWC217" s="129"/>
      <c r="LWD217" s="129"/>
      <c r="LWE217" s="129"/>
      <c r="LWF217" s="129"/>
      <c r="LWG217" s="129"/>
      <c r="LWH217" s="129"/>
      <c r="LWI217" s="129"/>
      <c r="LWJ217" s="129"/>
      <c r="LWK217" s="129"/>
      <c r="LWL217" s="129"/>
      <c r="LWM217" s="129"/>
      <c r="LWN217" s="129"/>
      <c r="LWO217" s="129"/>
      <c r="LWP217" s="129"/>
      <c r="LWQ217" s="129"/>
      <c r="LWR217" s="129"/>
      <c r="LWS217" s="129"/>
      <c r="LWT217" s="129"/>
      <c r="LWU217" s="129"/>
      <c r="LWV217" s="129"/>
      <c r="LWW217" s="129"/>
      <c r="LWX217" s="129"/>
      <c r="LWY217" s="129"/>
      <c r="LWZ217" s="129"/>
      <c r="LXA217" s="129"/>
      <c r="LXB217" s="129"/>
      <c r="LXC217" s="129"/>
      <c r="LXD217" s="129"/>
      <c r="LXE217" s="129"/>
      <c r="LXF217" s="129"/>
      <c r="LXG217" s="129"/>
      <c r="LXH217" s="129"/>
      <c r="LXI217" s="129"/>
      <c r="LXJ217" s="129"/>
      <c r="LXK217" s="129"/>
      <c r="LXL217" s="129"/>
      <c r="LXM217" s="129"/>
      <c r="LXN217" s="129"/>
      <c r="LXO217" s="129"/>
      <c r="LXP217" s="129"/>
      <c r="LXQ217" s="129"/>
      <c r="LXR217" s="129"/>
      <c r="LXS217" s="129"/>
      <c r="LXT217" s="129"/>
      <c r="LXU217" s="129"/>
      <c r="LXV217" s="129"/>
      <c r="LXW217" s="129"/>
      <c r="LXX217" s="129"/>
      <c r="LXY217" s="129"/>
      <c r="LXZ217" s="129"/>
      <c r="LYA217" s="129"/>
      <c r="LYB217" s="129"/>
      <c r="LYC217" s="129"/>
      <c r="LYD217" s="129"/>
      <c r="LYE217" s="129"/>
      <c r="LYF217" s="129"/>
      <c r="LYG217" s="129"/>
      <c r="LYH217" s="129"/>
      <c r="LYI217" s="129"/>
      <c r="LYJ217" s="129"/>
      <c r="LYK217" s="129"/>
      <c r="LYL217" s="129"/>
      <c r="LYM217" s="129"/>
      <c r="LYN217" s="129"/>
      <c r="LYO217" s="129"/>
      <c r="LYP217" s="129"/>
      <c r="LYQ217" s="129"/>
      <c r="LYR217" s="129"/>
      <c r="LYS217" s="129"/>
      <c r="LYT217" s="129"/>
      <c r="LYU217" s="129"/>
      <c r="LYV217" s="129"/>
      <c r="LYW217" s="129"/>
      <c r="LYX217" s="129"/>
      <c r="LYY217" s="129"/>
      <c r="LYZ217" s="129"/>
      <c r="LZA217" s="129"/>
      <c r="LZB217" s="129"/>
      <c r="LZC217" s="129"/>
      <c r="LZD217" s="129"/>
      <c r="LZE217" s="129"/>
      <c r="LZF217" s="129"/>
      <c r="LZG217" s="129"/>
      <c r="LZH217" s="129"/>
      <c r="LZI217" s="129"/>
      <c r="LZJ217" s="129"/>
      <c r="LZK217" s="129"/>
      <c r="LZL217" s="129"/>
      <c r="LZM217" s="129"/>
      <c r="LZN217" s="129"/>
      <c r="LZO217" s="129"/>
      <c r="LZP217" s="129"/>
      <c r="LZQ217" s="129"/>
      <c r="LZR217" s="129"/>
      <c r="LZS217" s="129"/>
      <c r="LZT217" s="129"/>
      <c r="LZU217" s="129"/>
      <c r="LZV217" s="129"/>
      <c r="LZW217" s="129"/>
      <c r="LZX217" s="129"/>
      <c r="LZY217" s="129"/>
      <c r="LZZ217" s="129"/>
      <c r="MAA217" s="129"/>
      <c r="MAB217" s="129"/>
      <c r="MAC217" s="129"/>
      <c r="MAD217" s="129"/>
      <c r="MAE217" s="129"/>
      <c r="MAF217" s="129"/>
      <c r="MAG217" s="129"/>
      <c r="MAH217" s="129"/>
      <c r="MAI217" s="129"/>
      <c r="MAJ217" s="129"/>
      <c r="MAK217" s="129"/>
      <c r="MAL217" s="129"/>
      <c r="MAM217" s="129"/>
      <c r="MAN217" s="129"/>
      <c r="MAO217" s="129"/>
      <c r="MAP217" s="129"/>
      <c r="MAQ217" s="129"/>
      <c r="MAR217" s="129"/>
      <c r="MAS217" s="129"/>
      <c r="MAT217" s="129"/>
      <c r="MAU217" s="129"/>
      <c r="MAV217" s="129"/>
      <c r="MAW217" s="129"/>
      <c r="MAX217" s="129"/>
      <c r="MAY217" s="129"/>
      <c r="MAZ217" s="129"/>
      <c r="MBA217" s="129"/>
      <c r="MBB217" s="129"/>
      <c r="MBC217" s="129"/>
      <c r="MBD217" s="129"/>
      <c r="MBE217" s="129"/>
      <c r="MBF217" s="129"/>
      <c r="MBG217" s="129"/>
      <c r="MBH217" s="129"/>
      <c r="MBI217" s="129"/>
      <c r="MBJ217" s="129"/>
      <c r="MBK217" s="129"/>
      <c r="MBL217" s="129"/>
      <c r="MBM217" s="129"/>
      <c r="MBN217" s="129"/>
      <c r="MBO217" s="129"/>
      <c r="MBP217" s="129"/>
      <c r="MBQ217" s="129"/>
      <c r="MBR217" s="129"/>
      <c r="MBS217" s="129"/>
      <c r="MBT217" s="129"/>
      <c r="MBU217" s="129"/>
      <c r="MBV217" s="129"/>
      <c r="MBW217" s="129"/>
      <c r="MBX217" s="129"/>
      <c r="MBY217" s="129"/>
      <c r="MBZ217" s="129"/>
      <c r="MCA217" s="129"/>
      <c r="MCB217" s="129"/>
      <c r="MCC217" s="129"/>
      <c r="MCD217" s="129"/>
      <c r="MCE217" s="129"/>
      <c r="MCF217" s="129"/>
      <c r="MCG217" s="129"/>
      <c r="MCH217" s="129"/>
      <c r="MCI217" s="129"/>
      <c r="MCJ217" s="129"/>
      <c r="MCK217" s="129"/>
      <c r="MCL217" s="129"/>
      <c r="MCM217" s="129"/>
      <c r="MCN217" s="129"/>
      <c r="MCO217" s="129"/>
      <c r="MCP217" s="129"/>
      <c r="MCQ217" s="129"/>
      <c r="MCR217" s="129"/>
      <c r="MCS217" s="129"/>
      <c r="MCT217" s="129"/>
      <c r="MCU217" s="129"/>
      <c r="MCV217" s="129"/>
      <c r="MCW217" s="129"/>
      <c r="MCX217" s="129"/>
      <c r="MCY217" s="129"/>
      <c r="MCZ217" s="129"/>
      <c r="MDA217" s="129"/>
      <c r="MDB217" s="129"/>
      <c r="MDC217" s="129"/>
      <c r="MDD217" s="129"/>
      <c r="MDE217" s="129"/>
      <c r="MDF217" s="129"/>
      <c r="MDG217" s="129"/>
      <c r="MDH217" s="129"/>
      <c r="MDI217" s="129"/>
      <c r="MDJ217" s="129"/>
      <c r="MDK217" s="129"/>
      <c r="MDL217" s="129"/>
      <c r="MDM217" s="129"/>
      <c r="MDN217" s="129"/>
      <c r="MDO217" s="129"/>
      <c r="MDP217" s="129"/>
      <c r="MDQ217" s="129"/>
      <c r="MDR217" s="129"/>
      <c r="MDS217" s="129"/>
      <c r="MDT217" s="129"/>
      <c r="MDU217" s="129"/>
      <c r="MDV217" s="129"/>
      <c r="MDW217" s="129"/>
      <c r="MDX217" s="129"/>
      <c r="MDY217" s="129"/>
      <c r="MDZ217" s="129"/>
      <c r="MEA217" s="129"/>
      <c r="MEB217" s="129"/>
      <c r="MEC217" s="129"/>
      <c r="MED217" s="129"/>
      <c r="MEE217" s="129"/>
      <c r="MEF217" s="129"/>
      <c r="MEG217" s="129"/>
      <c r="MEH217" s="129"/>
      <c r="MEI217" s="129"/>
      <c r="MEJ217" s="129"/>
      <c r="MEK217" s="129"/>
      <c r="MEL217" s="129"/>
      <c r="MEM217" s="129"/>
      <c r="MEN217" s="129"/>
      <c r="MEO217" s="129"/>
      <c r="MEP217" s="129"/>
      <c r="MEQ217" s="129"/>
      <c r="MER217" s="129"/>
      <c r="MES217" s="129"/>
      <c r="MET217" s="129"/>
      <c r="MEU217" s="129"/>
      <c r="MEV217" s="129"/>
      <c r="MEW217" s="129"/>
      <c r="MEX217" s="129"/>
      <c r="MEY217" s="129"/>
      <c r="MEZ217" s="129"/>
      <c r="MFA217" s="129"/>
      <c r="MFB217" s="129"/>
      <c r="MFC217" s="129"/>
      <c r="MFD217" s="129"/>
      <c r="MFE217" s="129"/>
      <c r="MFF217" s="129"/>
      <c r="MFG217" s="129"/>
      <c r="MFH217" s="129"/>
      <c r="MFI217" s="129"/>
      <c r="MFJ217" s="129"/>
      <c r="MFK217" s="129"/>
      <c r="MFL217" s="129"/>
      <c r="MFM217" s="129"/>
      <c r="MFN217" s="129"/>
      <c r="MFO217" s="129"/>
      <c r="MFP217" s="129"/>
      <c r="MFQ217" s="129"/>
      <c r="MFR217" s="129"/>
      <c r="MFS217" s="129"/>
      <c r="MFT217" s="129"/>
      <c r="MFU217" s="129"/>
      <c r="MFV217" s="129"/>
      <c r="MFW217" s="129"/>
      <c r="MFX217" s="129"/>
      <c r="MFY217" s="129"/>
      <c r="MFZ217" s="129"/>
      <c r="MGA217" s="129"/>
      <c r="MGB217" s="129"/>
      <c r="MGC217" s="129"/>
      <c r="MGD217" s="129"/>
      <c r="MGE217" s="129"/>
      <c r="MGF217" s="129"/>
      <c r="MGG217" s="129"/>
      <c r="MGH217" s="129"/>
      <c r="MGI217" s="129"/>
      <c r="MGJ217" s="129"/>
      <c r="MGK217" s="129"/>
      <c r="MGL217" s="129"/>
      <c r="MGM217" s="129"/>
      <c r="MGN217" s="129"/>
      <c r="MGO217" s="129"/>
      <c r="MGP217" s="129"/>
      <c r="MGQ217" s="129"/>
      <c r="MGR217" s="129"/>
      <c r="MGS217" s="129"/>
      <c r="MGT217" s="129"/>
      <c r="MGU217" s="129"/>
      <c r="MGV217" s="129"/>
      <c r="MGW217" s="129"/>
      <c r="MGX217" s="129"/>
      <c r="MGY217" s="129"/>
      <c r="MGZ217" s="129"/>
      <c r="MHA217" s="129"/>
      <c r="MHB217" s="129"/>
      <c r="MHC217" s="129"/>
      <c r="MHD217" s="129"/>
      <c r="MHE217" s="129"/>
      <c r="MHF217" s="129"/>
      <c r="MHG217" s="129"/>
      <c r="MHH217" s="129"/>
      <c r="MHI217" s="129"/>
      <c r="MHJ217" s="129"/>
      <c r="MHK217" s="129"/>
      <c r="MHL217" s="129"/>
      <c r="MHM217" s="129"/>
      <c r="MHN217" s="129"/>
      <c r="MHO217" s="129"/>
      <c r="MHP217" s="129"/>
      <c r="MHQ217" s="129"/>
      <c r="MHR217" s="129"/>
      <c r="MHS217" s="129"/>
      <c r="MHT217" s="129"/>
      <c r="MHU217" s="129"/>
      <c r="MHV217" s="129"/>
      <c r="MHW217" s="129"/>
      <c r="MHX217" s="129"/>
      <c r="MHY217" s="129"/>
      <c r="MHZ217" s="129"/>
      <c r="MIA217" s="129"/>
      <c r="MIB217" s="129"/>
      <c r="MIC217" s="129"/>
      <c r="MID217" s="129"/>
      <c r="MIE217" s="129"/>
      <c r="MIF217" s="129"/>
      <c r="MIG217" s="129"/>
      <c r="MIH217" s="129"/>
      <c r="MII217" s="129"/>
      <c r="MIJ217" s="129"/>
      <c r="MIK217" s="129"/>
      <c r="MIL217" s="129"/>
      <c r="MIM217" s="129"/>
      <c r="MIN217" s="129"/>
      <c r="MIO217" s="129"/>
      <c r="MIP217" s="129"/>
      <c r="MIQ217" s="129"/>
      <c r="MIR217" s="129"/>
      <c r="MIS217" s="129"/>
      <c r="MIT217" s="129"/>
      <c r="MIU217" s="129"/>
      <c r="MIV217" s="129"/>
      <c r="MIW217" s="129"/>
      <c r="MIX217" s="129"/>
      <c r="MIY217" s="129"/>
      <c r="MIZ217" s="129"/>
      <c r="MJA217" s="129"/>
      <c r="MJB217" s="129"/>
      <c r="MJC217" s="129"/>
      <c r="MJD217" s="129"/>
      <c r="MJE217" s="129"/>
      <c r="MJF217" s="129"/>
      <c r="MJG217" s="129"/>
      <c r="MJH217" s="129"/>
      <c r="MJI217" s="129"/>
      <c r="MJJ217" s="129"/>
      <c r="MJK217" s="129"/>
      <c r="MJL217" s="129"/>
      <c r="MJM217" s="129"/>
      <c r="MJN217" s="129"/>
      <c r="MJO217" s="129"/>
      <c r="MJP217" s="129"/>
      <c r="MJQ217" s="129"/>
      <c r="MJR217" s="129"/>
      <c r="MJS217" s="129"/>
      <c r="MJT217" s="129"/>
      <c r="MJU217" s="129"/>
      <c r="MJV217" s="129"/>
      <c r="MJW217" s="129"/>
      <c r="MJX217" s="129"/>
      <c r="MJY217" s="129"/>
      <c r="MJZ217" s="129"/>
      <c r="MKA217" s="129"/>
      <c r="MKB217" s="129"/>
      <c r="MKC217" s="129"/>
      <c r="MKD217" s="129"/>
      <c r="MKE217" s="129"/>
      <c r="MKF217" s="129"/>
      <c r="MKG217" s="129"/>
      <c r="MKH217" s="129"/>
      <c r="MKI217" s="129"/>
      <c r="MKJ217" s="129"/>
      <c r="MKK217" s="129"/>
      <c r="MKL217" s="129"/>
      <c r="MKM217" s="129"/>
      <c r="MKN217" s="129"/>
      <c r="MKO217" s="129"/>
      <c r="MKP217" s="129"/>
      <c r="MKQ217" s="129"/>
      <c r="MKR217" s="129"/>
      <c r="MKS217" s="129"/>
      <c r="MKT217" s="129"/>
      <c r="MKU217" s="129"/>
      <c r="MKV217" s="129"/>
      <c r="MKW217" s="129"/>
      <c r="MKX217" s="129"/>
      <c r="MKY217" s="129"/>
      <c r="MKZ217" s="129"/>
      <c r="MLA217" s="129"/>
      <c r="MLB217" s="129"/>
      <c r="MLC217" s="129"/>
      <c r="MLD217" s="129"/>
      <c r="MLE217" s="129"/>
      <c r="MLF217" s="129"/>
      <c r="MLG217" s="129"/>
      <c r="MLH217" s="129"/>
      <c r="MLI217" s="129"/>
      <c r="MLJ217" s="129"/>
      <c r="MLK217" s="129"/>
      <c r="MLL217" s="129"/>
      <c r="MLM217" s="129"/>
      <c r="MLN217" s="129"/>
      <c r="MLO217" s="129"/>
      <c r="MLP217" s="129"/>
      <c r="MLQ217" s="129"/>
      <c r="MLR217" s="129"/>
      <c r="MLS217" s="129"/>
      <c r="MLT217" s="129"/>
      <c r="MLU217" s="129"/>
      <c r="MLV217" s="129"/>
      <c r="MLW217" s="129"/>
      <c r="MLX217" s="129"/>
      <c r="MLY217" s="129"/>
      <c r="MLZ217" s="129"/>
      <c r="MMA217" s="129"/>
      <c r="MMB217" s="129"/>
      <c r="MMC217" s="129"/>
      <c r="MMD217" s="129"/>
      <c r="MME217" s="129"/>
      <c r="MMF217" s="129"/>
      <c r="MMG217" s="129"/>
      <c r="MMH217" s="129"/>
      <c r="MMI217" s="129"/>
      <c r="MMJ217" s="129"/>
      <c r="MMK217" s="129"/>
      <c r="MML217" s="129"/>
      <c r="MMM217" s="129"/>
      <c r="MMN217" s="129"/>
      <c r="MMO217" s="129"/>
      <c r="MMP217" s="129"/>
      <c r="MMQ217" s="129"/>
      <c r="MMR217" s="129"/>
      <c r="MMS217" s="129"/>
      <c r="MMT217" s="129"/>
      <c r="MMU217" s="129"/>
      <c r="MMV217" s="129"/>
      <c r="MMW217" s="129"/>
      <c r="MMX217" s="129"/>
      <c r="MMY217" s="129"/>
      <c r="MMZ217" s="129"/>
      <c r="MNA217" s="129"/>
      <c r="MNB217" s="129"/>
      <c r="MNC217" s="129"/>
      <c r="MND217" s="129"/>
      <c r="MNE217" s="129"/>
      <c r="MNF217" s="129"/>
      <c r="MNG217" s="129"/>
      <c r="MNH217" s="129"/>
      <c r="MNI217" s="129"/>
      <c r="MNJ217" s="129"/>
      <c r="MNK217" s="129"/>
      <c r="MNL217" s="129"/>
      <c r="MNM217" s="129"/>
      <c r="MNN217" s="129"/>
      <c r="MNO217" s="129"/>
      <c r="MNP217" s="129"/>
      <c r="MNQ217" s="129"/>
      <c r="MNR217" s="129"/>
      <c r="MNS217" s="129"/>
      <c r="MNT217" s="129"/>
      <c r="MNU217" s="129"/>
      <c r="MNV217" s="129"/>
      <c r="MNW217" s="129"/>
      <c r="MNX217" s="129"/>
      <c r="MNY217" s="129"/>
      <c r="MNZ217" s="129"/>
      <c r="MOA217" s="129"/>
      <c r="MOB217" s="129"/>
      <c r="MOC217" s="129"/>
      <c r="MOD217" s="129"/>
      <c r="MOE217" s="129"/>
      <c r="MOF217" s="129"/>
      <c r="MOG217" s="129"/>
      <c r="MOH217" s="129"/>
      <c r="MOI217" s="129"/>
      <c r="MOJ217" s="129"/>
      <c r="MOK217" s="129"/>
      <c r="MOL217" s="129"/>
      <c r="MOM217" s="129"/>
      <c r="MON217" s="129"/>
      <c r="MOO217" s="129"/>
      <c r="MOP217" s="129"/>
      <c r="MOQ217" s="129"/>
      <c r="MOR217" s="129"/>
      <c r="MOS217" s="129"/>
      <c r="MOT217" s="129"/>
      <c r="MOU217" s="129"/>
      <c r="MOV217" s="129"/>
      <c r="MOW217" s="129"/>
      <c r="MOX217" s="129"/>
      <c r="MOY217" s="129"/>
      <c r="MOZ217" s="129"/>
      <c r="MPA217" s="129"/>
      <c r="MPB217" s="129"/>
      <c r="MPC217" s="129"/>
      <c r="MPD217" s="129"/>
      <c r="MPE217" s="129"/>
      <c r="MPF217" s="129"/>
      <c r="MPG217" s="129"/>
      <c r="MPH217" s="129"/>
      <c r="MPI217" s="129"/>
      <c r="MPJ217" s="129"/>
      <c r="MPK217" s="129"/>
      <c r="MPL217" s="129"/>
      <c r="MPM217" s="129"/>
      <c r="MPN217" s="129"/>
      <c r="MPO217" s="129"/>
      <c r="MPP217" s="129"/>
      <c r="MPQ217" s="129"/>
      <c r="MPR217" s="129"/>
      <c r="MPS217" s="129"/>
      <c r="MPT217" s="129"/>
      <c r="MPU217" s="129"/>
      <c r="MPV217" s="129"/>
      <c r="MPW217" s="129"/>
      <c r="MPX217" s="129"/>
      <c r="MPY217" s="129"/>
      <c r="MPZ217" s="129"/>
      <c r="MQA217" s="129"/>
      <c r="MQB217" s="129"/>
      <c r="MQC217" s="129"/>
      <c r="MQD217" s="129"/>
      <c r="MQE217" s="129"/>
      <c r="MQF217" s="129"/>
      <c r="MQG217" s="129"/>
      <c r="MQH217" s="129"/>
      <c r="MQI217" s="129"/>
      <c r="MQJ217" s="129"/>
      <c r="MQK217" s="129"/>
      <c r="MQL217" s="129"/>
      <c r="MQM217" s="129"/>
      <c r="MQN217" s="129"/>
      <c r="MQO217" s="129"/>
      <c r="MQP217" s="129"/>
      <c r="MQQ217" s="129"/>
      <c r="MQR217" s="129"/>
      <c r="MQS217" s="129"/>
      <c r="MQT217" s="129"/>
      <c r="MQU217" s="129"/>
      <c r="MQV217" s="129"/>
      <c r="MQW217" s="129"/>
      <c r="MQX217" s="129"/>
      <c r="MQY217" s="129"/>
      <c r="MQZ217" s="129"/>
      <c r="MRA217" s="129"/>
      <c r="MRB217" s="129"/>
      <c r="MRC217" s="129"/>
      <c r="MRD217" s="129"/>
      <c r="MRE217" s="129"/>
      <c r="MRF217" s="129"/>
      <c r="MRG217" s="129"/>
      <c r="MRH217" s="129"/>
      <c r="MRI217" s="129"/>
      <c r="MRJ217" s="129"/>
      <c r="MRK217" s="129"/>
      <c r="MRL217" s="129"/>
      <c r="MRM217" s="129"/>
      <c r="MRN217" s="129"/>
      <c r="MRO217" s="129"/>
      <c r="MRP217" s="129"/>
      <c r="MRQ217" s="129"/>
      <c r="MRR217" s="129"/>
      <c r="MRS217" s="129"/>
      <c r="MRT217" s="129"/>
      <c r="MRU217" s="129"/>
      <c r="MRV217" s="129"/>
      <c r="MRW217" s="129"/>
      <c r="MRX217" s="129"/>
      <c r="MRY217" s="129"/>
      <c r="MRZ217" s="129"/>
      <c r="MSA217" s="129"/>
      <c r="MSB217" s="129"/>
      <c r="MSC217" s="129"/>
      <c r="MSD217" s="129"/>
      <c r="MSE217" s="129"/>
      <c r="MSF217" s="129"/>
      <c r="MSG217" s="129"/>
      <c r="MSH217" s="129"/>
      <c r="MSI217" s="129"/>
      <c r="MSJ217" s="129"/>
      <c r="MSK217" s="129"/>
      <c r="MSL217" s="129"/>
      <c r="MSM217" s="129"/>
      <c r="MSN217" s="129"/>
      <c r="MSO217" s="129"/>
      <c r="MSP217" s="129"/>
      <c r="MSQ217" s="129"/>
      <c r="MSR217" s="129"/>
      <c r="MSS217" s="129"/>
      <c r="MST217" s="129"/>
      <c r="MSU217" s="129"/>
      <c r="MSV217" s="129"/>
      <c r="MSW217" s="129"/>
      <c r="MSX217" s="129"/>
      <c r="MSY217" s="129"/>
      <c r="MSZ217" s="129"/>
      <c r="MTA217" s="129"/>
      <c r="MTB217" s="129"/>
      <c r="MTC217" s="129"/>
      <c r="MTD217" s="129"/>
      <c r="MTE217" s="129"/>
      <c r="MTF217" s="129"/>
      <c r="MTG217" s="129"/>
      <c r="MTH217" s="129"/>
      <c r="MTI217" s="129"/>
      <c r="MTJ217" s="129"/>
      <c r="MTK217" s="129"/>
      <c r="MTL217" s="129"/>
      <c r="MTM217" s="129"/>
      <c r="MTN217" s="129"/>
      <c r="MTO217" s="129"/>
      <c r="MTP217" s="129"/>
      <c r="MTQ217" s="129"/>
      <c r="MTR217" s="129"/>
      <c r="MTS217" s="129"/>
      <c r="MTT217" s="129"/>
      <c r="MTU217" s="129"/>
      <c r="MTV217" s="129"/>
      <c r="MTW217" s="129"/>
      <c r="MTX217" s="129"/>
      <c r="MTY217" s="129"/>
      <c r="MTZ217" s="129"/>
      <c r="MUA217" s="129"/>
      <c r="MUB217" s="129"/>
      <c r="MUC217" s="129"/>
      <c r="MUD217" s="129"/>
      <c r="MUE217" s="129"/>
      <c r="MUF217" s="129"/>
      <c r="MUG217" s="129"/>
      <c r="MUH217" s="129"/>
      <c r="MUI217" s="129"/>
      <c r="MUJ217" s="129"/>
      <c r="MUK217" s="129"/>
      <c r="MUL217" s="129"/>
      <c r="MUM217" s="129"/>
      <c r="MUN217" s="129"/>
      <c r="MUO217" s="129"/>
      <c r="MUP217" s="129"/>
      <c r="MUQ217" s="129"/>
      <c r="MUR217" s="129"/>
      <c r="MUS217" s="129"/>
      <c r="MUT217" s="129"/>
      <c r="MUU217" s="129"/>
      <c r="MUV217" s="129"/>
      <c r="MUW217" s="129"/>
      <c r="MUX217" s="129"/>
      <c r="MUY217" s="129"/>
      <c r="MUZ217" s="129"/>
      <c r="MVA217" s="129"/>
      <c r="MVB217" s="129"/>
      <c r="MVC217" s="129"/>
      <c r="MVD217" s="129"/>
      <c r="MVE217" s="129"/>
      <c r="MVF217" s="129"/>
      <c r="MVG217" s="129"/>
      <c r="MVH217" s="129"/>
      <c r="MVI217" s="129"/>
      <c r="MVJ217" s="129"/>
      <c r="MVK217" s="129"/>
      <c r="MVL217" s="129"/>
      <c r="MVM217" s="129"/>
      <c r="MVN217" s="129"/>
      <c r="MVO217" s="129"/>
      <c r="MVP217" s="129"/>
      <c r="MVQ217" s="129"/>
      <c r="MVR217" s="129"/>
      <c r="MVS217" s="129"/>
      <c r="MVT217" s="129"/>
      <c r="MVU217" s="129"/>
      <c r="MVV217" s="129"/>
      <c r="MVW217" s="129"/>
      <c r="MVX217" s="129"/>
      <c r="MVY217" s="129"/>
      <c r="MVZ217" s="129"/>
      <c r="MWA217" s="129"/>
      <c r="MWB217" s="129"/>
      <c r="MWC217" s="129"/>
      <c r="MWD217" s="129"/>
      <c r="MWE217" s="129"/>
      <c r="MWF217" s="129"/>
      <c r="MWG217" s="129"/>
      <c r="MWH217" s="129"/>
      <c r="MWI217" s="129"/>
      <c r="MWJ217" s="129"/>
      <c r="MWK217" s="129"/>
      <c r="MWL217" s="129"/>
      <c r="MWM217" s="129"/>
      <c r="MWN217" s="129"/>
      <c r="MWO217" s="129"/>
      <c r="MWP217" s="129"/>
      <c r="MWQ217" s="129"/>
      <c r="MWR217" s="129"/>
      <c r="MWS217" s="129"/>
      <c r="MWT217" s="129"/>
      <c r="MWU217" s="129"/>
      <c r="MWV217" s="129"/>
      <c r="MWW217" s="129"/>
      <c r="MWX217" s="129"/>
      <c r="MWY217" s="129"/>
      <c r="MWZ217" s="129"/>
      <c r="MXA217" s="129"/>
      <c r="MXB217" s="129"/>
      <c r="MXC217" s="129"/>
      <c r="MXD217" s="129"/>
      <c r="MXE217" s="129"/>
      <c r="MXF217" s="129"/>
      <c r="MXG217" s="129"/>
      <c r="MXH217" s="129"/>
      <c r="MXI217" s="129"/>
      <c r="MXJ217" s="129"/>
      <c r="MXK217" s="129"/>
      <c r="MXL217" s="129"/>
      <c r="MXM217" s="129"/>
      <c r="MXN217" s="129"/>
      <c r="MXO217" s="129"/>
      <c r="MXP217" s="129"/>
      <c r="MXQ217" s="129"/>
      <c r="MXR217" s="129"/>
      <c r="MXS217" s="129"/>
      <c r="MXT217" s="129"/>
      <c r="MXU217" s="129"/>
      <c r="MXV217" s="129"/>
      <c r="MXW217" s="129"/>
      <c r="MXX217" s="129"/>
      <c r="MXY217" s="129"/>
      <c r="MXZ217" s="129"/>
      <c r="MYA217" s="129"/>
      <c r="MYB217" s="129"/>
      <c r="MYC217" s="129"/>
      <c r="MYD217" s="129"/>
      <c r="MYE217" s="129"/>
      <c r="MYF217" s="129"/>
      <c r="MYG217" s="129"/>
      <c r="MYH217" s="129"/>
      <c r="MYI217" s="129"/>
      <c r="MYJ217" s="129"/>
      <c r="MYK217" s="129"/>
      <c r="MYL217" s="129"/>
      <c r="MYM217" s="129"/>
      <c r="MYN217" s="129"/>
      <c r="MYO217" s="129"/>
      <c r="MYP217" s="129"/>
      <c r="MYQ217" s="129"/>
      <c r="MYR217" s="129"/>
      <c r="MYS217" s="129"/>
      <c r="MYT217" s="129"/>
      <c r="MYU217" s="129"/>
      <c r="MYV217" s="129"/>
      <c r="MYW217" s="129"/>
      <c r="MYX217" s="129"/>
      <c r="MYY217" s="129"/>
      <c r="MYZ217" s="129"/>
      <c r="MZA217" s="129"/>
      <c r="MZB217" s="129"/>
      <c r="MZC217" s="129"/>
      <c r="MZD217" s="129"/>
      <c r="MZE217" s="129"/>
      <c r="MZF217" s="129"/>
      <c r="MZG217" s="129"/>
      <c r="MZH217" s="129"/>
      <c r="MZI217" s="129"/>
      <c r="MZJ217" s="129"/>
      <c r="MZK217" s="129"/>
      <c r="MZL217" s="129"/>
      <c r="MZM217" s="129"/>
      <c r="MZN217" s="129"/>
      <c r="MZO217" s="129"/>
      <c r="MZP217" s="129"/>
      <c r="MZQ217" s="129"/>
      <c r="MZR217" s="129"/>
      <c r="MZS217" s="129"/>
      <c r="MZT217" s="129"/>
      <c r="MZU217" s="129"/>
      <c r="MZV217" s="129"/>
      <c r="MZW217" s="129"/>
      <c r="MZX217" s="129"/>
      <c r="MZY217" s="129"/>
      <c r="MZZ217" s="129"/>
      <c r="NAA217" s="129"/>
      <c r="NAB217" s="129"/>
      <c r="NAC217" s="129"/>
      <c r="NAD217" s="129"/>
      <c r="NAE217" s="129"/>
      <c r="NAF217" s="129"/>
      <c r="NAG217" s="129"/>
      <c r="NAH217" s="129"/>
      <c r="NAI217" s="129"/>
      <c r="NAJ217" s="129"/>
      <c r="NAK217" s="129"/>
      <c r="NAL217" s="129"/>
      <c r="NAM217" s="129"/>
      <c r="NAN217" s="129"/>
      <c r="NAO217" s="129"/>
      <c r="NAP217" s="129"/>
      <c r="NAQ217" s="129"/>
      <c r="NAR217" s="129"/>
      <c r="NAS217" s="129"/>
      <c r="NAT217" s="129"/>
      <c r="NAU217" s="129"/>
      <c r="NAV217" s="129"/>
      <c r="NAW217" s="129"/>
      <c r="NAX217" s="129"/>
      <c r="NAY217" s="129"/>
      <c r="NAZ217" s="129"/>
      <c r="NBA217" s="129"/>
      <c r="NBB217" s="129"/>
      <c r="NBC217" s="129"/>
      <c r="NBD217" s="129"/>
      <c r="NBE217" s="129"/>
      <c r="NBF217" s="129"/>
      <c r="NBG217" s="129"/>
      <c r="NBH217" s="129"/>
      <c r="NBI217" s="129"/>
      <c r="NBJ217" s="129"/>
      <c r="NBK217" s="129"/>
      <c r="NBL217" s="129"/>
      <c r="NBM217" s="129"/>
      <c r="NBN217" s="129"/>
      <c r="NBO217" s="129"/>
      <c r="NBP217" s="129"/>
      <c r="NBQ217" s="129"/>
      <c r="NBR217" s="129"/>
      <c r="NBS217" s="129"/>
      <c r="NBT217" s="129"/>
      <c r="NBU217" s="129"/>
      <c r="NBV217" s="129"/>
      <c r="NBW217" s="129"/>
      <c r="NBX217" s="129"/>
      <c r="NBY217" s="129"/>
      <c r="NBZ217" s="129"/>
      <c r="NCA217" s="129"/>
      <c r="NCB217" s="129"/>
      <c r="NCC217" s="129"/>
      <c r="NCD217" s="129"/>
      <c r="NCE217" s="129"/>
      <c r="NCF217" s="129"/>
      <c r="NCG217" s="129"/>
      <c r="NCH217" s="129"/>
      <c r="NCI217" s="129"/>
      <c r="NCJ217" s="129"/>
      <c r="NCK217" s="129"/>
      <c r="NCL217" s="129"/>
      <c r="NCM217" s="129"/>
      <c r="NCN217" s="129"/>
      <c r="NCO217" s="129"/>
      <c r="NCP217" s="129"/>
      <c r="NCQ217" s="129"/>
      <c r="NCR217" s="129"/>
      <c r="NCS217" s="129"/>
      <c r="NCT217" s="129"/>
      <c r="NCU217" s="129"/>
      <c r="NCV217" s="129"/>
      <c r="NCW217" s="129"/>
      <c r="NCX217" s="129"/>
      <c r="NCY217" s="129"/>
      <c r="NCZ217" s="129"/>
      <c r="NDA217" s="129"/>
      <c r="NDB217" s="129"/>
      <c r="NDC217" s="129"/>
      <c r="NDD217" s="129"/>
      <c r="NDE217" s="129"/>
      <c r="NDF217" s="129"/>
      <c r="NDG217" s="129"/>
      <c r="NDH217" s="129"/>
      <c r="NDI217" s="129"/>
      <c r="NDJ217" s="129"/>
      <c r="NDK217" s="129"/>
      <c r="NDL217" s="129"/>
      <c r="NDM217" s="129"/>
      <c r="NDN217" s="129"/>
      <c r="NDO217" s="129"/>
      <c r="NDP217" s="129"/>
      <c r="NDQ217" s="129"/>
      <c r="NDR217" s="129"/>
      <c r="NDS217" s="129"/>
      <c r="NDT217" s="129"/>
      <c r="NDU217" s="129"/>
      <c r="NDV217" s="129"/>
      <c r="NDW217" s="129"/>
      <c r="NDX217" s="129"/>
      <c r="NDY217" s="129"/>
      <c r="NDZ217" s="129"/>
      <c r="NEA217" s="129"/>
      <c r="NEB217" s="129"/>
      <c r="NEC217" s="129"/>
      <c r="NED217" s="129"/>
      <c r="NEE217" s="129"/>
      <c r="NEF217" s="129"/>
      <c r="NEG217" s="129"/>
      <c r="NEH217" s="129"/>
      <c r="NEI217" s="129"/>
      <c r="NEJ217" s="129"/>
      <c r="NEK217" s="129"/>
      <c r="NEL217" s="129"/>
      <c r="NEM217" s="129"/>
      <c r="NEN217" s="129"/>
      <c r="NEO217" s="129"/>
      <c r="NEP217" s="129"/>
      <c r="NEQ217" s="129"/>
      <c r="NER217" s="129"/>
      <c r="NES217" s="129"/>
      <c r="NET217" s="129"/>
      <c r="NEU217" s="129"/>
      <c r="NEV217" s="129"/>
      <c r="NEW217" s="129"/>
      <c r="NEX217" s="129"/>
      <c r="NEY217" s="129"/>
      <c r="NEZ217" s="129"/>
      <c r="NFA217" s="129"/>
      <c r="NFB217" s="129"/>
      <c r="NFC217" s="129"/>
      <c r="NFD217" s="129"/>
      <c r="NFE217" s="129"/>
      <c r="NFF217" s="129"/>
      <c r="NFG217" s="129"/>
      <c r="NFH217" s="129"/>
      <c r="NFI217" s="129"/>
      <c r="NFJ217" s="129"/>
      <c r="NFK217" s="129"/>
      <c r="NFL217" s="129"/>
      <c r="NFM217" s="129"/>
      <c r="NFN217" s="129"/>
      <c r="NFO217" s="129"/>
      <c r="NFP217" s="129"/>
      <c r="NFQ217" s="129"/>
      <c r="NFR217" s="129"/>
      <c r="NFS217" s="129"/>
      <c r="NFT217" s="129"/>
      <c r="NFU217" s="129"/>
      <c r="NFV217" s="129"/>
      <c r="NFW217" s="129"/>
      <c r="NFX217" s="129"/>
      <c r="NFY217" s="129"/>
      <c r="NFZ217" s="129"/>
      <c r="NGA217" s="129"/>
      <c r="NGB217" s="129"/>
      <c r="NGC217" s="129"/>
      <c r="NGD217" s="129"/>
      <c r="NGE217" s="129"/>
      <c r="NGF217" s="129"/>
      <c r="NGG217" s="129"/>
      <c r="NGH217" s="129"/>
      <c r="NGI217" s="129"/>
      <c r="NGJ217" s="129"/>
      <c r="NGK217" s="129"/>
      <c r="NGL217" s="129"/>
      <c r="NGM217" s="129"/>
      <c r="NGN217" s="129"/>
      <c r="NGO217" s="129"/>
      <c r="NGP217" s="129"/>
      <c r="NGQ217" s="129"/>
      <c r="NGR217" s="129"/>
      <c r="NGS217" s="129"/>
      <c r="NGT217" s="129"/>
      <c r="NGU217" s="129"/>
      <c r="NGV217" s="129"/>
      <c r="NGW217" s="129"/>
      <c r="NGX217" s="129"/>
      <c r="NGY217" s="129"/>
      <c r="NGZ217" s="129"/>
      <c r="NHA217" s="129"/>
      <c r="NHB217" s="129"/>
      <c r="NHC217" s="129"/>
      <c r="NHD217" s="129"/>
      <c r="NHE217" s="129"/>
      <c r="NHF217" s="129"/>
      <c r="NHG217" s="129"/>
      <c r="NHH217" s="129"/>
      <c r="NHI217" s="129"/>
      <c r="NHJ217" s="129"/>
      <c r="NHK217" s="129"/>
      <c r="NHL217" s="129"/>
      <c r="NHM217" s="129"/>
      <c r="NHN217" s="129"/>
      <c r="NHO217" s="129"/>
      <c r="NHP217" s="129"/>
      <c r="NHQ217" s="129"/>
      <c r="NHR217" s="129"/>
      <c r="NHS217" s="129"/>
      <c r="NHT217" s="129"/>
      <c r="NHU217" s="129"/>
      <c r="NHV217" s="129"/>
      <c r="NHW217" s="129"/>
      <c r="NHX217" s="129"/>
      <c r="NHY217" s="129"/>
      <c r="NHZ217" s="129"/>
      <c r="NIA217" s="129"/>
      <c r="NIB217" s="129"/>
      <c r="NIC217" s="129"/>
      <c r="NID217" s="129"/>
      <c r="NIE217" s="129"/>
      <c r="NIF217" s="129"/>
      <c r="NIG217" s="129"/>
      <c r="NIH217" s="129"/>
      <c r="NII217" s="129"/>
      <c r="NIJ217" s="129"/>
      <c r="NIK217" s="129"/>
      <c r="NIL217" s="129"/>
      <c r="NIM217" s="129"/>
      <c r="NIN217" s="129"/>
      <c r="NIO217" s="129"/>
      <c r="NIP217" s="129"/>
      <c r="NIQ217" s="129"/>
      <c r="NIR217" s="129"/>
      <c r="NIS217" s="129"/>
      <c r="NIT217" s="129"/>
      <c r="NIU217" s="129"/>
      <c r="NIV217" s="129"/>
      <c r="NIW217" s="129"/>
      <c r="NIX217" s="129"/>
      <c r="NIY217" s="129"/>
      <c r="NIZ217" s="129"/>
      <c r="NJA217" s="129"/>
      <c r="NJB217" s="129"/>
      <c r="NJC217" s="129"/>
      <c r="NJD217" s="129"/>
      <c r="NJE217" s="129"/>
      <c r="NJF217" s="129"/>
      <c r="NJG217" s="129"/>
      <c r="NJH217" s="129"/>
      <c r="NJI217" s="129"/>
      <c r="NJJ217" s="129"/>
      <c r="NJK217" s="129"/>
      <c r="NJL217" s="129"/>
      <c r="NJM217" s="129"/>
      <c r="NJN217" s="129"/>
      <c r="NJO217" s="129"/>
      <c r="NJP217" s="129"/>
      <c r="NJQ217" s="129"/>
      <c r="NJR217" s="129"/>
      <c r="NJS217" s="129"/>
      <c r="NJT217" s="129"/>
      <c r="NJU217" s="129"/>
      <c r="NJV217" s="129"/>
      <c r="NJW217" s="129"/>
      <c r="NJX217" s="129"/>
      <c r="NJY217" s="129"/>
      <c r="NJZ217" s="129"/>
      <c r="NKA217" s="129"/>
      <c r="NKB217" s="129"/>
      <c r="NKC217" s="129"/>
      <c r="NKD217" s="129"/>
      <c r="NKE217" s="129"/>
      <c r="NKF217" s="129"/>
      <c r="NKG217" s="129"/>
      <c r="NKH217" s="129"/>
      <c r="NKI217" s="129"/>
      <c r="NKJ217" s="129"/>
      <c r="NKK217" s="129"/>
      <c r="NKL217" s="129"/>
      <c r="NKM217" s="129"/>
      <c r="NKN217" s="129"/>
      <c r="NKO217" s="129"/>
      <c r="NKP217" s="129"/>
      <c r="NKQ217" s="129"/>
      <c r="NKR217" s="129"/>
      <c r="NKS217" s="129"/>
      <c r="NKT217" s="129"/>
      <c r="NKU217" s="129"/>
      <c r="NKV217" s="129"/>
      <c r="NKW217" s="129"/>
      <c r="NKX217" s="129"/>
      <c r="NKY217" s="129"/>
      <c r="NKZ217" s="129"/>
      <c r="NLA217" s="129"/>
      <c r="NLB217" s="129"/>
      <c r="NLC217" s="129"/>
      <c r="NLD217" s="129"/>
      <c r="NLE217" s="129"/>
      <c r="NLF217" s="129"/>
      <c r="NLG217" s="129"/>
      <c r="NLH217" s="129"/>
      <c r="NLI217" s="129"/>
      <c r="NLJ217" s="129"/>
      <c r="NLK217" s="129"/>
      <c r="NLL217" s="129"/>
      <c r="NLM217" s="129"/>
      <c r="NLN217" s="129"/>
      <c r="NLO217" s="129"/>
      <c r="NLP217" s="129"/>
      <c r="NLQ217" s="129"/>
      <c r="NLR217" s="129"/>
      <c r="NLS217" s="129"/>
      <c r="NLT217" s="129"/>
      <c r="NLU217" s="129"/>
      <c r="NLV217" s="129"/>
      <c r="NLW217" s="129"/>
      <c r="NLX217" s="129"/>
      <c r="NLY217" s="129"/>
      <c r="NLZ217" s="129"/>
      <c r="NMA217" s="129"/>
      <c r="NMB217" s="129"/>
      <c r="NMC217" s="129"/>
      <c r="NMD217" s="129"/>
      <c r="NME217" s="129"/>
      <c r="NMF217" s="129"/>
      <c r="NMG217" s="129"/>
      <c r="NMH217" s="129"/>
      <c r="NMI217" s="129"/>
      <c r="NMJ217" s="129"/>
      <c r="NMK217" s="129"/>
      <c r="NML217" s="129"/>
      <c r="NMM217" s="129"/>
      <c r="NMN217" s="129"/>
      <c r="NMO217" s="129"/>
      <c r="NMP217" s="129"/>
      <c r="NMQ217" s="129"/>
      <c r="NMR217" s="129"/>
      <c r="NMS217" s="129"/>
      <c r="NMT217" s="129"/>
      <c r="NMU217" s="129"/>
      <c r="NMV217" s="129"/>
      <c r="NMW217" s="129"/>
      <c r="NMX217" s="129"/>
      <c r="NMY217" s="129"/>
      <c r="NMZ217" s="129"/>
      <c r="NNA217" s="129"/>
      <c r="NNB217" s="129"/>
      <c r="NNC217" s="129"/>
      <c r="NND217" s="129"/>
      <c r="NNE217" s="129"/>
      <c r="NNF217" s="129"/>
      <c r="NNG217" s="129"/>
      <c r="NNH217" s="129"/>
      <c r="NNI217" s="129"/>
      <c r="NNJ217" s="129"/>
      <c r="NNK217" s="129"/>
      <c r="NNL217" s="129"/>
      <c r="NNM217" s="129"/>
      <c r="NNN217" s="129"/>
      <c r="NNO217" s="129"/>
      <c r="NNP217" s="129"/>
      <c r="NNQ217" s="129"/>
      <c r="NNR217" s="129"/>
      <c r="NNS217" s="129"/>
      <c r="NNT217" s="129"/>
      <c r="NNU217" s="129"/>
      <c r="NNV217" s="129"/>
      <c r="NNW217" s="129"/>
      <c r="NNX217" s="129"/>
      <c r="NNY217" s="129"/>
      <c r="NNZ217" s="129"/>
      <c r="NOA217" s="129"/>
      <c r="NOB217" s="129"/>
      <c r="NOC217" s="129"/>
      <c r="NOD217" s="129"/>
      <c r="NOE217" s="129"/>
      <c r="NOF217" s="129"/>
      <c r="NOG217" s="129"/>
      <c r="NOH217" s="129"/>
      <c r="NOI217" s="129"/>
      <c r="NOJ217" s="129"/>
      <c r="NOK217" s="129"/>
      <c r="NOL217" s="129"/>
      <c r="NOM217" s="129"/>
      <c r="NON217" s="129"/>
      <c r="NOO217" s="129"/>
      <c r="NOP217" s="129"/>
      <c r="NOQ217" s="129"/>
      <c r="NOR217" s="129"/>
      <c r="NOS217" s="129"/>
      <c r="NOT217" s="129"/>
      <c r="NOU217" s="129"/>
      <c r="NOV217" s="129"/>
      <c r="NOW217" s="129"/>
      <c r="NOX217" s="129"/>
      <c r="NOY217" s="129"/>
      <c r="NOZ217" s="129"/>
      <c r="NPA217" s="129"/>
      <c r="NPB217" s="129"/>
      <c r="NPC217" s="129"/>
      <c r="NPD217" s="129"/>
      <c r="NPE217" s="129"/>
      <c r="NPF217" s="129"/>
      <c r="NPG217" s="129"/>
      <c r="NPH217" s="129"/>
      <c r="NPI217" s="129"/>
      <c r="NPJ217" s="129"/>
      <c r="NPK217" s="129"/>
      <c r="NPL217" s="129"/>
      <c r="NPM217" s="129"/>
      <c r="NPN217" s="129"/>
      <c r="NPO217" s="129"/>
      <c r="NPP217" s="129"/>
      <c r="NPQ217" s="129"/>
      <c r="NPR217" s="129"/>
      <c r="NPS217" s="129"/>
      <c r="NPT217" s="129"/>
      <c r="NPU217" s="129"/>
      <c r="NPV217" s="129"/>
      <c r="NPW217" s="129"/>
      <c r="NPX217" s="129"/>
      <c r="NPY217" s="129"/>
      <c r="NPZ217" s="129"/>
      <c r="NQA217" s="129"/>
      <c r="NQB217" s="129"/>
      <c r="NQC217" s="129"/>
      <c r="NQD217" s="129"/>
      <c r="NQE217" s="129"/>
      <c r="NQF217" s="129"/>
      <c r="NQG217" s="129"/>
      <c r="NQH217" s="129"/>
      <c r="NQI217" s="129"/>
      <c r="NQJ217" s="129"/>
      <c r="NQK217" s="129"/>
      <c r="NQL217" s="129"/>
      <c r="NQM217" s="129"/>
      <c r="NQN217" s="129"/>
      <c r="NQO217" s="129"/>
      <c r="NQP217" s="129"/>
      <c r="NQQ217" s="129"/>
      <c r="NQR217" s="129"/>
      <c r="NQS217" s="129"/>
      <c r="NQT217" s="129"/>
      <c r="NQU217" s="129"/>
      <c r="NQV217" s="129"/>
      <c r="NQW217" s="129"/>
      <c r="NQX217" s="129"/>
      <c r="NQY217" s="129"/>
      <c r="NQZ217" s="129"/>
      <c r="NRA217" s="129"/>
      <c r="NRB217" s="129"/>
      <c r="NRC217" s="129"/>
      <c r="NRD217" s="129"/>
      <c r="NRE217" s="129"/>
      <c r="NRF217" s="129"/>
      <c r="NRG217" s="129"/>
      <c r="NRH217" s="129"/>
      <c r="NRI217" s="129"/>
      <c r="NRJ217" s="129"/>
      <c r="NRK217" s="129"/>
      <c r="NRL217" s="129"/>
      <c r="NRM217" s="129"/>
      <c r="NRN217" s="129"/>
      <c r="NRO217" s="129"/>
      <c r="NRP217" s="129"/>
      <c r="NRQ217" s="129"/>
      <c r="NRR217" s="129"/>
      <c r="NRS217" s="129"/>
      <c r="NRT217" s="129"/>
      <c r="NRU217" s="129"/>
      <c r="NRV217" s="129"/>
      <c r="NRW217" s="129"/>
      <c r="NRX217" s="129"/>
      <c r="NRY217" s="129"/>
      <c r="NRZ217" s="129"/>
      <c r="NSA217" s="129"/>
      <c r="NSB217" s="129"/>
      <c r="NSC217" s="129"/>
      <c r="NSD217" s="129"/>
      <c r="NSE217" s="129"/>
      <c r="NSF217" s="129"/>
      <c r="NSG217" s="129"/>
      <c r="NSH217" s="129"/>
      <c r="NSI217" s="129"/>
      <c r="NSJ217" s="129"/>
      <c r="NSK217" s="129"/>
      <c r="NSL217" s="129"/>
      <c r="NSM217" s="129"/>
      <c r="NSN217" s="129"/>
      <c r="NSO217" s="129"/>
      <c r="NSP217" s="129"/>
      <c r="NSQ217" s="129"/>
      <c r="NSR217" s="129"/>
      <c r="NSS217" s="129"/>
      <c r="NST217" s="129"/>
      <c r="NSU217" s="129"/>
      <c r="NSV217" s="129"/>
      <c r="NSW217" s="129"/>
      <c r="NSX217" s="129"/>
      <c r="NSY217" s="129"/>
      <c r="NSZ217" s="129"/>
      <c r="NTA217" s="129"/>
      <c r="NTB217" s="129"/>
      <c r="NTC217" s="129"/>
      <c r="NTD217" s="129"/>
      <c r="NTE217" s="129"/>
      <c r="NTF217" s="129"/>
      <c r="NTG217" s="129"/>
      <c r="NTH217" s="129"/>
      <c r="NTI217" s="129"/>
      <c r="NTJ217" s="129"/>
      <c r="NTK217" s="129"/>
      <c r="NTL217" s="129"/>
      <c r="NTM217" s="129"/>
      <c r="NTN217" s="129"/>
      <c r="NTO217" s="129"/>
      <c r="NTP217" s="129"/>
      <c r="NTQ217" s="129"/>
      <c r="NTR217" s="129"/>
      <c r="NTS217" s="129"/>
      <c r="NTT217" s="129"/>
      <c r="NTU217" s="129"/>
      <c r="NTV217" s="129"/>
      <c r="NTW217" s="129"/>
      <c r="NTX217" s="129"/>
      <c r="NTY217" s="129"/>
      <c r="NTZ217" s="129"/>
      <c r="NUA217" s="129"/>
      <c r="NUB217" s="129"/>
      <c r="NUC217" s="129"/>
      <c r="NUD217" s="129"/>
      <c r="NUE217" s="129"/>
      <c r="NUF217" s="129"/>
      <c r="NUG217" s="129"/>
      <c r="NUH217" s="129"/>
      <c r="NUI217" s="129"/>
      <c r="NUJ217" s="129"/>
      <c r="NUK217" s="129"/>
      <c r="NUL217" s="129"/>
      <c r="NUM217" s="129"/>
      <c r="NUN217" s="129"/>
      <c r="NUO217" s="129"/>
      <c r="NUP217" s="129"/>
      <c r="NUQ217" s="129"/>
      <c r="NUR217" s="129"/>
      <c r="NUS217" s="129"/>
      <c r="NUT217" s="129"/>
      <c r="NUU217" s="129"/>
      <c r="NUV217" s="129"/>
      <c r="NUW217" s="129"/>
      <c r="NUX217" s="129"/>
      <c r="NUY217" s="129"/>
      <c r="NUZ217" s="129"/>
      <c r="NVA217" s="129"/>
      <c r="NVB217" s="129"/>
      <c r="NVC217" s="129"/>
      <c r="NVD217" s="129"/>
      <c r="NVE217" s="129"/>
      <c r="NVF217" s="129"/>
      <c r="NVG217" s="129"/>
      <c r="NVH217" s="129"/>
      <c r="NVI217" s="129"/>
      <c r="NVJ217" s="129"/>
      <c r="NVK217" s="129"/>
      <c r="NVL217" s="129"/>
      <c r="NVM217" s="129"/>
      <c r="NVN217" s="129"/>
      <c r="NVO217" s="129"/>
      <c r="NVP217" s="129"/>
      <c r="NVQ217" s="129"/>
      <c r="NVR217" s="129"/>
      <c r="NVS217" s="129"/>
      <c r="NVT217" s="129"/>
      <c r="NVU217" s="129"/>
      <c r="NVV217" s="129"/>
      <c r="NVW217" s="129"/>
      <c r="NVX217" s="129"/>
      <c r="NVY217" s="129"/>
      <c r="NVZ217" s="129"/>
      <c r="NWA217" s="129"/>
      <c r="NWB217" s="129"/>
      <c r="NWC217" s="129"/>
      <c r="NWD217" s="129"/>
      <c r="NWE217" s="129"/>
      <c r="NWF217" s="129"/>
      <c r="NWG217" s="129"/>
      <c r="NWH217" s="129"/>
      <c r="NWI217" s="129"/>
      <c r="NWJ217" s="129"/>
      <c r="NWK217" s="129"/>
      <c r="NWL217" s="129"/>
      <c r="NWM217" s="129"/>
      <c r="NWN217" s="129"/>
      <c r="NWO217" s="129"/>
      <c r="NWP217" s="129"/>
      <c r="NWQ217" s="129"/>
      <c r="NWR217" s="129"/>
      <c r="NWS217" s="129"/>
      <c r="NWT217" s="129"/>
      <c r="NWU217" s="129"/>
      <c r="NWV217" s="129"/>
      <c r="NWW217" s="129"/>
      <c r="NWX217" s="129"/>
      <c r="NWY217" s="129"/>
      <c r="NWZ217" s="129"/>
      <c r="NXA217" s="129"/>
      <c r="NXB217" s="129"/>
      <c r="NXC217" s="129"/>
      <c r="NXD217" s="129"/>
      <c r="NXE217" s="129"/>
      <c r="NXF217" s="129"/>
      <c r="NXG217" s="129"/>
      <c r="NXH217" s="129"/>
      <c r="NXI217" s="129"/>
      <c r="NXJ217" s="129"/>
      <c r="NXK217" s="129"/>
      <c r="NXL217" s="129"/>
      <c r="NXM217" s="129"/>
      <c r="NXN217" s="129"/>
      <c r="NXO217" s="129"/>
      <c r="NXP217" s="129"/>
      <c r="NXQ217" s="129"/>
      <c r="NXR217" s="129"/>
      <c r="NXS217" s="129"/>
      <c r="NXT217" s="129"/>
      <c r="NXU217" s="129"/>
      <c r="NXV217" s="129"/>
      <c r="NXW217" s="129"/>
      <c r="NXX217" s="129"/>
      <c r="NXY217" s="129"/>
      <c r="NXZ217" s="129"/>
      <c r="NYA217" s="129"/>
      <c r="NYB217" s="129"/>
      <c r="NYC217" s="129"/>
      <c r="NYD217" s="129"/>
      <c r="NYE217" s="129"/>
      <c r="NYF217" s="129"/>
      <c r="NYG217" s="129"/>
      <c r="NYH217" s="129"/>
      <c r="NYI217" s="129"/>
      <c r="NYJ217" s="129"/>
      <c r="NYK217" s="129"/>
      <c r="NYL217" s="129"/>
      <c r="NYM217" s="129"/>
      <c r="NYN217" s="129"/>
      <c r="NYO217" s="129"/>
      <c r="NYP217" s="129"/>
      <c r="NYQ217" s="129"/>
      <c r="NYR217" s="129"/>
      <c r="NYS217" s="129"/>
      <c r="NYT217" s="129"/>
      <c r="NYU217" s="129"/>
      <c r="NYV217" s="129"/>
      <c r="NYW217" s="129"/>
      <c r="NYX217" s="129"/>
      <c r="NYY217" s="129"/>
      <c r="NYZ217" s="129"/>
      <c r="NZA217" s="129"/>
      <c r="NZB217" s="129"/>
      <c r="NZC217" s="129"/>
      <c r="NZD217" s="129"/>
      <c r="NZE217" s="129"/>
      <c r="NZF217" s="129"/>
      <c r="NZG217" s="129"/>
      <c r="NZH217" s="129"/>
      <c r="NZI217" s="129"/>
      <c r="NZJ217" s="129"/>
      <c r="NZK217" s="129"/>
      <c r="NZL217" s="129"/>
      <c r="NZM217" s="129"/>
      <c r="NZN217" s="129"/>
      <c r="NZO217" s="129"/>
      <c r="NZP217" s="129"/>
      <c r="NZQ217" s="129"/>
      <c r="NZR217" s="129"/>
      <c r="NZS217" s="129"/>
      <c r="NZT217" s="129"/>
      <c r="NZU217" s="129"/>
      <c r="NZV217" s="129"/>
      <c r="NZW217" s="129"/>
      <c r="NZX217" s="129"/>
      <c r="NZY217" s="129"/>
      <c r="NZZ217" s="129"/>
      <c r="OAA217" s="129"/>
      <c r="OAB217" s="129"/>
      <c r="OAC217" s="129"/>
      <c r="OAD217" s="129"/>
      <c r="OAE217" s="129"/>
      <c r="OAF217" s="129"/>
      <c r="OAG217" s="129"/>
      <c r="OAH217" s="129"/>
      <c r="OAI217" s="129"/>
      <c r="OAJ217" s="129"/>
      <c r="OAK217" s="129"/>
      <c r="OAL217" s="129"/>
      <c r="OAM217" s="129"/>
      <c r="OAN217" s="129"/>
      <c r="OAO217" s="129"/>
      <c r="OAP217" s="129"/>
      <c r="OAQ217" s="129"/>
      <c r="OAR217" s="129"/>
      <c r="OAS217" s="129"/>
      <c r="OAT217" s="129"/>
      <c r="OAU217" s="129"/>
      <c r="OAV217" s="129"/>
      <c r="OAW217" s="129"/>
      <c r="OAX217" s="129"/>
      <c r="OAY217" s="129"/>
      <c r="OAZ217" s="129"/>
      <c r="OBA217" s="129"/>
      <c r="OBB217" s="129"/>
      <c r="OBC217" s="129"/>
      <c r="OBD217" s="129"/>
      <c r="OBE217" s="129"/>
      <c r="OBF217" s="129"/>
      <c r="OBG217" s="129"/>
      <c r="OBH217" s="129"/>
      <c r="OBI217" s="129"/>
      <c r="OBJ217" s="129"/>
      <c r="OBK217" s="129"/>
      <c r="OBL217" s="129"/>
      <c r="OBM217" s="129"/>
      <c r="OBN217" s="129"/>
      <c r="OBO217" s="129"/>
      <c r="OBP217" s="129"/>
      <c r="OBQ217" s="129"/>
      <c r="OBR217" s="129"/>
      <c r="OBS217" s="129"/>
      <c r="OBT217" s="129"/>
      <c r="OBU217" s="129"/>
      <c r="OBV217" s="129"/>
      <c r="OBW217" s="129"/>
      <c r="OBX217" s="129"/>
      <c r="OBY217" s="129"/>
      <c r="OBZ217" s="129"/>
      <c r="OCA217" s="129"/>
      <c r="OCB217" s="129"/>
      <c r="OCC217" s="129"/>
      <c r="OCD217" s="129"/>
      <c r="OCE217" s="129"/>
      <c r="OCF217" s="129"/>
      <c r="OCG217" s="129"/>
      <c r="OCH217" s="129"/>
      <c r="OCI217" s="129"/>
      <c r="OCJ217" s="129"/>
      <c r="OCK217" s="129"/>
      <c r="OCL217" s="129"/>
      <c r="OCM217" s="129"/>
      <c r="OCN217" s="129"/>
      <c r="OCO217" s="129"/>
      <c r="OCP217" s="129"/>
      <c r="OCQ217" s="129"/>
      <c r="OCR217" s="129"/>
      <c r="OCS217" s="129"/>
      <c r="OCT217" s="129"/>
      <c r="OCU217" s="129"/>
      <c r="OCV217" s="129"/>
      <c r="OCW217" s="129"/>
      <c r="OCX217" s="129"/>
      <c r="OCY217" s="129"/>
      <c r="OCZ217" s="129"/>
      <c r="ODA217" s="129"/>
      <c r="ODB217" s="129"/>
      <c r="ODC217" s="129"/>
      <c r="ODD217" s="129"/>
      <c r="ODE217" s="129"/>
      <c r="ODF217" s="129"/>
      <c r="ODG217" s="129"/>
      <c r="ODH217" s="129"/>
      <c r="ODI217" s="129"/>
      <c r="ODJ217" s="129"/>
      <c r="ODK217" s="129"/>
      <c r="ODL217" s="129"/>
      <c r="ODM217" s="129"/>
      <c r="ODN217" s="129"/>
      <c r="ODO217" s="129"/>
      <c r="ODP217" s="129"/>
      <c r="ODQ217" s="129"/>
      <c r="ODR217" s="129"/>
      <c r="ODS217" s="129"/>
      <c r="ODT217" s="129"/>
      <c r="ODU217" s="129"/>
      <c r="ODV217" s="129"/>
      <c r="ODW217" s="129"/>
      <c r="ODX217" s="129"/>
      <c r="ODY217" s="129"/>
      <c r="ODZ217" s="129"/>
      <c r="OEA217" s="129"/>
      <c r="OEB217" s="129"/>
      <c r="OEC217" s="129"/>
      <c r="OED217" s="129"/>
      <c r="OEE217" s="129"/>
      <c r="OEF217" s="129"/>
      <c r="OEG217" s="129"/>
      <c r="OEH217" s="129"/>
      <c r="OEI217" s="129"/>
      <c r="OEJ217" s="129"/>
      <c r="OEK217" s="129"/>
      <c r="OEL217" s="129"/>
      <c r="OEM217" s="129"/>
      <c r="OEN217" s="129"/>
      <c r="OEO217" s="129"/>
      <c r="OEP217" s="129"/>
      <c r="OEQ217" s="129"/>
      <c r="OER217" s="129"/>
      <c r="OES217" s="129"/>
      <c r="OET217" s="129"/>
      <c r="OEU217" s="129"/>
      <c r="OEV217" s="129"/>
      <c r="OEW217" s="129"/>
      <c r="OEX217" s="129"/>
      <c r="OEY217" s="129"/>
      <c r="OEZ217" s="129"/>
      <c r="OFA217" s="129"/>
      <c r="OFB217" s="129"/>
      <c r="OFC217" s="129"/>
      <c r="OFD217" s="129"/>
      <c r="OFE217" s="129"/>
      <c r="OFF217" s="129"/>
      <c r="OFG217" s="129"/>
      <c r="OFH217" s="129"/>
      <c r="OFI217" s="129"/>
      <c r="OFJ217" s="129"/>
      <c r="OFK217" s="129"/>
      <c r="OFL217" s="129"/>
      <c r="OFM217" s="129"/>
      <c r="OFN217" s="129"/>
      <c r="OFO217" s="129"/>
      <c r="OFP217" s="129"/>
      <c r="OFQ217" s="129"/>
      <c r="OFR217" s="129"/>
      <c r="OFS217" s="129"/>
      <c r="OFT217" s="129"/>
      <c r="OFU217" s="129"/>
      <c r="OFV217" s="129"/>
      <c r="OFW217" s="129"/>
      <c r="OFX217" s="129"/>
      <c r="OFY217" s="129"/>
      <c r="OFZ217" s="129"/>
      <c r="OGA217" s="129"/>
      <c r="OGB217" s="129"/>
      <c r="OGC217" s="129"/>
      <c r="OGD217" s="129"/>
      <c r="OGE217" s="129"/>
      <c r="OGF217" s="129"/>
      <c r="OGG217" s="129"/>
      <c r="OGH217" s="129"/>
      <c r="OGI217" s="129"/>
      <c r="OGJ217" s="129"/>
      <c r="OGK217" s="129"/>
      <c r="OGL217" s="129"/>
      <c r="OGM217" s="129"/>
      <c r="OGN217" s="129"/>
      <c r="OGO217" s="129"/>
      <c r="OGP217" s="129"/>
      <c r="OGQ217" s="129"/>
      <c r="OGR217" s="129"/>
      <c r="OGS217" s="129"/>
      <c r="OGT217" s="129"/>
      <c r="OGU217" s="129"/>
      <c r="OGV217" s="129"/>
      <c r="OGW217" s="129"/>
      <c r="OGX217" s="129"/>
      <c r="OGY217" s="129"/>
      <c r="OGZ217" s="129"/>
      <c r="OHA217" s="129"/>
      <c r="OHB217" s="129"/>
      <c r="OHC217" s="129"/>
      <c r="OHD217" s="129"/>
      <c r="OHE217" s="129"/>
      <c r="OHF217" s="129"/>
      <c r="OHG217" s="129"/>
      <c r="OHH217" s="129"/>
      <c r="OHI217" s="129"/>
      <c r="OHJ217" s="129"/>
      <c r="OHK217" s="129"/>
      <c r="OHL217" s="129"/>
      <c r="OHM217" s="129"/>
      <c r="OHN217" s="129"/>
      <c r="OHO217" s="129"/>
      <c r="OHP217" s="129"/>
      <c r="OHQ217" s="129"/>
      <c r="OHR217" s="129"/>
      <c r="OHS217" s="129"/>
      <c r="OHT217" s="129"/>
      <c r="OHU217" s="129"/>
      <c r="OHV217" s="129"/>
      <c r="OHW217" s="129"/>
      <c r="OHX217" s="129"/>
      <c r="OHY217" s="129"/>
      <c r="OHZ217" s="129"/>
      <c r="OIA217" s="129"/>
      <c r="OIB217" s="129"/>
      <c r="OIC217" s="129"/>
      <c r="OID217" s="129"/>
      <c r="OIE217" s="129"/>
      <c r="OIF217" s="129"/>
      <c r="OIG217" s="129"/>
      <c r="OIH217" s="129"/>
      <c r="OII217" s="129"/>
      <c r="OIJ217" s="129"/>
      <c r="OIK217" s="129"/>
      <c r="OIL217" s="129"/>
      <c r="OIM217" s="129"/>
      <c r="OIN217" s="129"/>
      <c r="OIO217" s="129"/>
      <c r="OIP217" s="129"/>
      <c r="OIQ217" s="129"/>
      <c r="OIR217" s="129"/>
      <c r="OIS217" s="129"/>
      <c r="OIT217" s="129"/>
      <c r="OIU217" s="129"/>
      <c r="OIV217" s="129"/>
      <c r="OIW217" s="129"/>
      <c r="OIX217" s="129"/>
      <c r="OIY217" s="129"/>
      <c r="OIZ217" s="129"/>
      <c r="OJA217" s="129"/>
      <c r="OJB217" s="129"/>
      <c r="OJC217" s="129"/>
      <c r="OJD217" s="129"/>
      <c r="OJE217" s="129"/>
      <c r="OJF217" s="129"/>
      <c r="OJG217" s="129"/>
      <c r="OJH217" s="129"/>
      <c r="OJI217" s="129"/>
      <c r="OJJ217" s="129"/>
      <c r="OJK217" s="129"/>
      <c r="OJL217" s="129"/>
      <c r="OJM217" s="129"/>
      <c r="OJN217" s="129"/>
      <c r="OJO217" s="129"/>
      <c r="OJP217" s="129"/>
      <c r="OJQ217" s="129"/>
      <c r="OJR217" s="129"/>
      <c r="OJS217" s="129"/>
      <c r="OJT217" s="129"/>
      <c r="OJU217" s="129"/>
      <c r="OJV217" s="129"/>
      <c r="OJW217" s="129"/>
      <c r="OJX217" s="129"/>
      <c r="OJY217" s="129"/>
      <c r="OJZ217" s="129"/>
      <c r="OKA217" s="129"/>
      <c r="OKB217" s="129"/>
      <c r="OKC217" s="129"/>
      <c r="OKD217" s="129"/>
      <c r="OKE217" s="129"/>
      <c r="OKF217" s="129"/>
      <c r="OKG217" s="129"/>
      <c r="OKH217" s="129"/>
      <c r="OKI217" s="129"/>
      <c r="OKJ217" s="129"/>
      <c r="OKK217" s="129"/>
      <c r="OKL217" s="129"/>
      <c r="OKM217" s="129"/>
      <c r="OKN217" s="129"/>
      <c r="OKO217" s="129"/>
      <c r="OKP217" s="129"/>
      <c r="OKQ217" s="129"/>
      <c r="OKR217" s="129"/>
      <c r="OKS217" s="129"/>
      <c r="OKT217" s="129"/>
      <c r="OKU217" s="129"/>
      <c r="OKV217" s="129"/>
      <c r="OKW217" s="129"/>
      <c r="OKX217" s="129"/>
      <c r="OKY217" s="129"/>
      <c r="OKZ217" s="129"/>
      <c r="OLA217" s="129"/>
      <c r="OLB217" s="129"/>
      <c r="OLC217" s="129"/>
      <c r="OLD217" s="129"/>
      <c r="OLE217" s="129"/>
      <c r="OLF217" s="129"/>
      <c r="OLG217" s="129"/>
      <c r="OLH217" s="129"/>
      <c r="OLI217" s="129"/>
      <c r="OLJ217" s="129"/>
      <c r="OLK217" s="129"/>
      <c r="OLL217" s="129"/>
      <c r="OLM217" s="129"/>
      <c r="OLN217" s="129"/>
      <c r="OLO217" s="129"/>
      <c r="OLP217" s="129"/>
      <c r="OLQ217" s="129"/>
      <c r="OLR217" s="129"/>
      <c r="OLS217" s="129"/>
      <c r="OLT217" s="129"/>
      <c r="OLU217" s="129"/>
      <c r="OLV217" s="129"/>
      <c r="OLW217" s="129"/>
      <c r="OLX217" s="129"/>
      <c r="OLY217" s="129"/>
      <c r="OLZ217" s="129"/>
      <c r="OMA217" s="129"/>
      <c r="OMB217" s="129"/>
      <c r="OMC217" s="129"/>
      <c r="OMD217" s="129"/>
      <c r="OME217" s="129"/>
      <c r="OMF217" s="129"/>
      <c r="OMG217" s="129"/>
      <c r="OMH217" s="129"/>
      <c r="OMI217" s="129"/>
      <c r="OMJ217" s="129"/>
      <c r="OMK217" s="129"/>
      <c r="OML217" s="129"/>
      <c r="OMM217" s="129"/>
      <c r="OMN217" s="129"/>
      <c r="OMO217" s="129"/>
      <c r="OMP217" s="129"/>
      <c r="OMQ217" s="129"/>
      <c r="OMR217" s="129"/>
      <c r="OMS217" s="129"/>
      <c r="OMT217" s="129"/>
      <c r="OMU217" s="129"/>
      <c r="OMV217" s="129"/>
      <c r="OMW217" s="129"/>
      <c r="OMX217" s="129"/>
      <c r="OMY217" s="129"/>
      <c r="OMZ217" s="129"/>
      <c r="ONA217" s="129"/>
      <c r="ONB217" s="129"/>
      <c r="ONC217" s="129"/>
      <c r="OND217" s="129"/>
      <c r="ONE217" s="129"/>
      <c r="ONF217" s="129"/>
      <c r="ONG217" s="129"/>
      <c r="ONH217" s="129"/>
      <c r="ONI217" s="129"/>
      <c r="ONJ217" s="129"/>
      <c r="ONK217" s="129"/>
      <c r="ONL217" s="129"/>
      <c r="ONM217" s="129"/>
      <c r="ONN217" s="129"/>
      <c r="ONO217" s="129"/>
      <c r="ONP217" s="129"/>
      <c r="ONQ217" s="129"/>
      <c r="ONR217" s="129"/>
      <c r="ONS217" s="129"/>
      <c r="ONT217" s="129"/>
      <c r="ONU217" s="129"/>
      <c r="ONV217" s="129"/>
      <c r="ONW217" s="129"/>
      <c r="ONX217" s="129"/>
      <c r="ONY217" s="129"/>
      <c r="ONZ217" s="129"/>
      <c r="OOA217" s="129"/>
      <c r="OOB217" s="129"/>
      <c r="OOC217" s="129"/>
      <c r="OOD217" s="129"/>
      <c r="OOE217" s="129"/>
      <c r="OOF217" s="129"/>
      <c r="OOG217" s="129"/>
      <c r="OOH217" s="129"/>
      <c r="OOI217" s="129"/>
      <c r="OOJ217" s="129"/>
      <c r="OOK217" s="129"/>
      <c r="OOL217" s="129"/>
      <c r="OOM217" s="129"/>
      <c r="OON217" s="129"/>
      <c r="OOO217" s="129"/>
      <c r="OOP217" s="129"/>
      <c r="OOQ217" s="129"/>
      <c r="OOR217" s="129"/>
      <c r="OOS217" s="129"/>
      <c r="OOT217" s="129"/>
      <c r="OOU217" s="129"/>
      <c r="OOV217" s="129"/>
      <c r="OOW217" s="129"/>
      <c r="OOX217" s="129"/>
      <c r="OOY217" s="129"/>
      <c r="OOZ217" s="129"/>
      <c r="OPA217" s="129"/>
      <c r="OPB217" s="129"/>
      <c r="OPC217" s="129"/>
      <c r="OPD217" s="129"/>
      <c r="OPE217" s="129"/>
      <c r="OPF217" s="129"/>
      <c r="OPG217" s="129"/>
      <c r="OPH217" s="129"/>
      <c r="OPI217" s="129"/>
      <c r="OPJ217" s="129"/>
      <c r="OPK217" s="129"/>
      <c r="OPL217" s="129"/>
      <c r="OPM217" s="129"/>
      <c r="OPN217" s="129"/>
      <c r="OPO217" s="129"/>
      <c r="OPP217" s="129"/>
      <c r="OPQ217" s="129"/>
      <c r="OPR217" s="129"/>
      <c r="OPS217" s="129"/>
      <c r="OPT217" s="129"/>
      <c r="OPU217" s="129"/>
      <c r="OPV217" s="129"/>
      <c r="OPW217" s="129"/>
      <c r="OPX217" s="129"/>
      <c r="OPY217" s="129"/>
      <c r="OPZ217" s="129"/>
      <c r="OQA217" s="129"/>
      <c r="OQB217" s="129"/>
      <c r="OQC217" s="129"/>
      <c r="OQD217" s="129"/>
      <c r="OQE217" s="129"/>
      <c r="OQF217" s="129"/>
      <c r="OQG217" s="129"/>
      <c r="OQH217" s="129"/>
      <c r="OQI217" s="129"/>
      <c r="OQJ217" s="129"/>
      <c r="OQK217" s="129"/>
      <c r="OQL217" s="129"/>
      <c r="OQM217" s="129"/>
      <c r="OQN217" s="129"/>
      <c r="OQO217" s="129"/>
      <c r="OQP217" s="129"/>
      <c r="OQQ217" s="129"/>
      <c r="OQR217" s="129"/>
      <c r="OQS217" s="129"/>
      <c r="OQT217" s="129"/>
      <c r="OQU217" s="129"/>
      <c r="OQV217" s="129"/>
      <c r="OQW217" s="129"/>
      <c r="OQX217" s="129"/>
      <c r="OQY217" s="129"/>
      <c r="OQZ217" s="129"/>
      <c r="ORA217" s="129"/>
      <c r="ORB217" s="129"/>
      <c r="ORC217" s="129"/>
      <c r="ORD217" s="129"/>
      <c r="ORE217" s="129"/>
      <c r="ORF217" s="129"/>
      <c r="ORG217" s="129"/>
      <c r="ORH217" s="129"/>
      <c r="ORI217" s="129"/>
      <c r="ORJ217" s="129"/>
      <c r="ORK217" s="129"/>
      <c r="ORL217" s="129"/>
      <c r="ORM217" s="129"/>
      <c r="ORN217" s="129"/>
      <c r="ORO217" s="129"/>
      <c r="ORP217" s="129"/>
      <c r="ORQ217" s="129"/>
      <c r="ORR217" s="129"/>
      <c r="ORS217" s="129"/>
      <c r="ORT217" s="129"/>
      <c r="ORU217" s="129"/>
      <c r="ORV217" s="129"/>
      <c r="ORW217" s="129"/>
      <c r="ORX217" s="129"/>
      <c r="ORY217" s="129"/>
      <c r="ORZ217" s="129"/>
      <c r="OSA217" s="129"/>
      <c r="OSB217" s="129"/>
      <c r="OSC217" s="129"/>
      <c r="OSD217" s="129"/>
      <c r="OSE217" s="129"/>
      <c r="OSF217" s="129"/>
      <c r="OSG217" s="129"/>
      <c r="OSH217" s="129"/>
      <c r="OSI217" s="129"/>
      <c r="OSJ217" s="129"/>
      <c r="OSK217" s="129"/>
      <c r="OSL217" s="129"/>
      <c r="OSM217" s="129"/>
      <c r="OSN217" s="129"/>
      <c r="OSO217" s="129"/>
      <c r="OSP217" s="129"/>
      <c r="OSQ217" s="129"/>
      <c r="OSR217" s="129"/>
      <c r="OSS217" s="129"/>
      <c r="OST217" s="129"/>
      <c r="OSU217" s="129"/>
      <c r="OSV217" s="129"/>
      <c r="OSW217" s="129"/>
      <c r="OSX217" s="129"/>
      <c r="OSY217" s="129"/>
      <c r="OSZ217" s="129"/>
      <c r="OTA217" s="129"/>
      <c r="OTB217" s="129"/>
      <c r="OTC217" s="129"/>
      <c r="OTD217" s="129"/>
      <c r="OTE217" s="129"/>
      <c r="OTF217" s="129"/>
      <c r="OTG217" s="129"/>
      <c r="OTH217" s="129"/>
      <c r="OTI217" s="129"/>
      <c r="OTJ217" s="129"/>
      <c r="OTK217" s="129"/>
      <c r="OTL217" s="129"/>
      <c r="OTM217" s="129"/>
      <c r="OTN217" s="129"/>
      <c r="OTO217" s="129"/>
      <c r="OTP217" s="129"/>
      <c r="OTQ217" s="129"/>
      <c r="OTR217" s="129"/>
      <c r="OTS217" s="129"/>
      <c r="OTT217" s="129"/>
      <c r="OTU217" s="129"/>
      <c r="OTV217" s="129"/>
      <c r="OTW217" s="129"/>
      <c r="OTX217" s="129"/>
      <c r="OTY217" s="129"/>
      <c r="OTZ217" s="129"/>
      <c r="OUA217" s="129"/>
      <c r="OUB217" s="129"/>
      <c r="OUC217" s="129"/>
      <c r="OUD217" s="129"/>
      <c r="OUE217" s="129"/>
      <c r="OUF217" s="129"/>
      <c r="OUG217" s="129"/>
      <c r="OUH217" s="129"/>
      <c r="OUI217" s="129"/>
      <c r="OUJ217" s="129"/>
      <c r="OUK217" s="129"/>
      <c r="OUL217" s="129"/>
      <c r="OUM217" s="129"/>
      <c r="OUN217" s="129"/>
      <c r="OUO217" s="129"/>
      <c r="OUP217" s="129"/>
      <c r="OUQ217" s="129"/>
      <c r="OUR217" s="129"/>
      <c r="OUS217" s="129"/>
      <c r="OUT217" s="129"/>
      <c r="OUU217" s="129"/>
      <c r="OUV217" s="129"/>
      <c r="OUW217" s="129"/>
      <c r="OUX217" s="129"/>
      <c r="OUY217" s="129"/>
      <c r="OUZ217" s="129"/>
      <c r="OVA217" s="129"/>
      <c r="OVB217" s="129"/>
      <c r="OVC217" s="129"/>
      <c r="OVD217" s="129"/>
      <c r="OVE217" s="129"/>
      <c r="OVF217" s="129"/>
      <c r="OVG217" s="129"/>
      <c r="OVH217" s="129"/>
      <c r="OVI217" s="129"/>
      <c r="OVJ217" s="129"/>
      <c r="OVK217" s="129"/>
      <c r="OVL217" s="129"/>
      <c r="OVM217" s="129"/>
      <c r="OVN217" s="129"/>
      <c r="OVO217" s="129"/>
      <c r="OVP217" s="129"/>
      <c r="OVQ217" s="129"/>
      <c r="OVR217" s="129"/>
      <c r="OVS217" s="129"/>
      <c r="OVT217" s="129"/>
      <c r="OVU217" s="129"/>
      <c r="OVV217" s="129"/>
      <c r="OVW217" s="129"/>
      <c r="OVX217" s="129"/>
      <c r="OVY217" s="129"/>
      <c r="OVZ217" s="129"/>
      <c r="OWA217" s="129"/>
      <c r="OWB217" s="129"/>
      <c r="OWC217" s="129"/>
      <c r="OWD217" s="129"/>
      <c r="OWE217" s="129"/>
      <c r="OWF217" s="129"/>
      <c r="OWG217" s="129"/>
      <c r="OWH217" s="129"/>
      <c r="OWI217" s="129"/>
      <c r="OWJ217" s="129"/>
      <c r="OWK217" s="129"/>
      <c r="OWL217" s="129"/>
      <c r="OWM217" s="129"/>
      <c r="OWN217" s="129"/>
      <c r="OWO217" s="129"/>
      <c r="OWP217" s="129"/>
      <c r="OWQ217" s="129"/>
      <c r="OWR217" s="129"/>
      <c r="OWS217" s="129"/>
      <c r="OWT217" s="129"/>
      <c r="OWU217" s="129"/>
      <c r="OWV217" s="129"/>
      <c r="OWW217" s="129"/>
      <c r="OWX217" s="129"/>
      <c r="OWY217" s="129"/>
      <c r="OWZ217" s="129"/>
      <c r="OXA217" s="129"/>
      <c r="OXB217" s="129"/>
      <c r="OXC217" s="129"/>
      <c r="OXD217" s="129"/>
      <c r="OXE217" s="129"/>
      <c r="OXF217" s="129"/>
      <c r="OXG217" s="129"/>
      <c r="OXH217" s="129"/>
      <c r="OXI217" s="129"/>
      <c r="OXJ217" s="129"/>
      <c r="OXK217" s="129"/>
      <c r="OXL217" s="129"/>
      <c r="OXM217" s="129"/>
      <c r="OXN217" s="129"/>
      <c r="OXO217" s="129"/>
      <c r="OXP217" s="129"/>
      <c r="OXQ217" s="129"/>
      <c r="OXR217" s="129"/>
      <c r="OXS217" s="129"/>
      <c r="OXT217" s="129"/>
      <c r="OXU217" s="129"/>
      <c r="OXV217" s="129"/>
      <c r="OXW217" s="129"/>
      <c r="OXX217" s="129"/>
      <c r="OXY217" s="129"/>
      <c r="OXZ217" s="129"/>
      <c r="OYA217" s="129"/>
      <c r="OYB217" s="129"/>
      <c r="OYC217" s="129"/>
      <c r="OYD217" s="129"/>
      <c r="OYE217" s="129"/>
      <c r="OYF217" s="129"/>
      <c r="OYG217" s="129"/>
      <c r="OYH217" s="129"/>
      <c r="OYI217" s="129"/>
      <c r="OYJ217" s="129"/>
      <c r="OYK217" s="129"/>
      <c r="OYL217" s="129"/>
      <c r="OYM217" s="129"/>
      <c r="OYN217" s="129"/>
      <c r="OYO217" s="129"/>
      <c r="OYP217" s="129"/>
      <c r="OYQ217" s="129"/>
      <c r="OYR217" s="129"/>
      <c r="OYS217" s="129"/>
      <c r="OYT217" s="129"/>
      <c r="OYU217" s="129"/>
      <c r="OYV217" s="129"/>
      <c r="OYW217" s="129"/>
      <c r="OYX217" s="129"/>
      <c r="OYY217" s="129"/>
      <c r="OYZ217" s="129"/>
      <c r="OZA217" s="129"/>
      <c r="OZB217" s="129"/>
      <c r="OZC217" s="129"/>
      <c r="OZD217" s="129"/>
      <c r="OZE217" s="129"/>
      <c r="OZF217" s="129"/>
      <c r="OZG217" s="129"/>
      <c r="OZH217" s="129"/>
      <c r="OZI217" s="129"/>
      <c r="OZJ217" s="129"/>
      <c r="OZK217" s="129"/>
      <c r="OZL217" s="129"/>
      <c r="OZM217" s="129"/>
      <c r="OZN217" s="129"/>
      <c r="OZO217" s="129"/>
      <c r="OZP217" s="129"/>
      <c r="OZQ217" s="129"/>
      <c r="OZR217" s="129"/>
      <c r="OZS217" s="129"/>
      <c r="OZT217" s="129"/>
      <c r="OZU217" s="129"/>
      <c r="OZV217" s="129"/>
      <c r="OZW217" s="129"/>
      <c r="OZX217" s="129"/>
      <c r="OZY217" s="129"/>
      <c r="OZZ217" s="129"/>
      <c r="PAA217" s="129"/>
      <c r="PAB217" s="129"/>
      <c r="PAC217" s="129"/>
      <c r="PAD217" s="129"/>
      <c r="PAE217" s="129"/>
      <c r="PAF217" s="129"/>
      <c r="PAG217" s="129"/>
      <c r="PAH217" s="129"/>
      <c r="PAI217" s="129"/>
      <c r="PAJ217" s="129"/>
      <c r="PAK217" s="129"/>
      <c r="PAL217" s="129"/>
      <c r="PAM217" s="129"/>
      <c r="PAN217" s="129"/>
      <c r="PAO217" s="129"/>
      <c r="PAP217" s="129"/>
      <c r="PAQ217" s="129"/>
      <c r="PAR217" s="129"/>
      <c r="PAS217" s="129"/>
      <c r="PAT217" s="129"/>
      <c r="PAU217" s="129"/>
      <c r="PAV217" s="129"/>
      <c r="PAW217" s="129"/>
      <c r="PAX217" s="129"/>
      <c r="PAY217" s="129"/>
      <c r="PAZ217" s="129"/>
      <c r="PBA217" s="129"/>
      <c r="PBB217" s="129"/>
      <c r="PBC217" s="129"/>
      <c r="PBD217" s="129"/>
      <c r="PBE217" s="129"/>
      <c r="PBF217" s="129"/>
      <c r="PBG217" s="129"/>
      <c r="PBH217" s="129"/>
      <c r="PBI217" s="129"/>
      <c r="PBJ217" s="129"/>
      <c r="PBK217" s="129"/>
      <c r="PBL217" s="129"/>
      <c r="PBM217" s="129"/>
      <c r="PBN217" s="129"/>
      <c r="PBO217" s="129"/>
      <c r="PBP217" s="129"/>
      <c r="PBQ217" s="129"/>
      <c r="PBR217" s="129"/>
      <c r="PBS217" s="129"/>
      <c r="PBT217" s="129"/>
      <c r="PBU217" s="129"/>
      <c r="PBV217" s="129"/>
      <c r="PBW217" s="129"/>
      <c r="PBX217" s="129"/>
      <c r="PBY217" s="129"/>
      <c r="PBZ217" s="129"/>
      <c r="PCA217" s="129"/>
      <c r="PCB217" s="129"/>
      <c r="PCC217" s="129"/>
      <c r="PCD217" s="129"/>
      <c r="PCE217" s="129"/>
      <c r="PCF217" s="129"/>
      <c r="PCG217" s="129"/>
      <c r="PCH217" s="129"/>
      <c r="PCI217" s="129"/>
      <c r="PCJ217" s="129"/>
      <c r="PCK217" s="129"/>
      <c r="PCL217" s="129"/>
      <c r="PCM217" s="129"/>
      <c r="PCN217" s="129"/>
      <c r="PCO217" s="129"/>
      <c r="PCP217" s="129"/>
      <c r="PCQ217" s="129"/>
      <c r="PCR217" s="129"/>
      <c r="PCS217" s="129"/>
      <c r="PCT217" s="129"/>
      <c r="PCU217" s="129"/>
      <c r="PCV217" s="129"/>
      <c r="PCW217" s="129"/>
      <c r="PCX217" s="129"/>
      <c r="PCY217" s="129"/>
      <c r="PCZ217" s="129"/>
      <c r="PDA217" s="129"/>
      <c r="PDB217" s="129"/>
      <c r="PDC217" s="129"/>
      <c r="PDD217" s="129"/>
      <c r="PDE217" s="129"/>
      <c r="PDF217" s="129"/>
      <c r="PDG217" s="129"/>
      <c r="PDH217" s="129"/>
      <c r="PDI217" s="129"/>
      <c r="PDJ217" s="129"/>
      <c r="PDK217" s="129"/>
      <c r="PDL217" s="129"/>
      <c r="PDM217" s="129"/>
      <c r="PDN217" s="129"/>
      <c r="PDO217" s="129"/>
      <c r="PDP217" s="129"/>
      <c r="PDQ217" s="129"/>
      <c r="PDR217" s="129"/>
      <c r="PDS217" s="129"/>
      <c r="PDT217" s="129"/>
      <c r="PDU217" s="129"/>
      <c r="PDV217" s="129"/>
      <c r="PDW217" s="129"/>
      <c r="PDX217" s="129"/>
      <c r="PDY217" s="129"/>
      <c r="PDZ217" s="129"/>
      <c r="PEA217" s="129"/>
      <c r="PEB217" s="129"/>
      <c r="PEC217" s="129"/>
      <c r="PED217" s="129"/>
      <c r="PEE217" s="129"/>
      <c r="PEF217" s="129"/>
      <c r="PEG217" s="129"/>
      <c r="PEH217" s="129"/>
      <c r="PEI217" s="129"/>
      <c r="PEJ217" s="129"/>
      <c r="PEK217" s="129"/>
      <c r="PEL217" s="129"/>
      <c r="PEM217" s="129"/>
      <c r="PEN217" s="129"/>
      <c r="PEO217" s="129"/>
      <c r="PEP217" s="129"/>
      <c r="PEQ217" s="129"/>
      <c r="PER217" s="129"/>
      <c r="PES217" s="129"/>
      <c r="PET217" s="129"/>
      <c r="PEU217" s="129"/>
      <c r="PEV217" s="129"/>
      <c r="PEW217" s="129"/>
      <c r="PEX217" s="129"/>
      <c r="PEY217" s="129"/>
      <c r="PEZ217" s="129"/>
      <c r="PFA217" s="129"/>
      <c r="PFB217" s="129"/>
      <c r="PFC217" s="129"/>
      <c r="PFD217" s="129"/>
      <c r="PFE217" s="129"/>
      <c r="PFF217" s="129"/>
      <c r="PFG217" s="129"/>
      <c r="PFH217" s="129"/>
      <c r="PFI217" s="129"/>
      <c r="PFJ217" s="129"/>
      <c r="PFK217" s="129"/>
      <c r="PFL217" s="129"/>
      <c r="PFM217" s="129"/>
      <c r="PFN217" s="129"/>
      <c r="PFO217" s="129"/>
      <c r="PFP217" s="129"/>
      <c r="PFQ217" s="129"/>
      <c r="PFR217" s="129"/>
      <c r="PFS217" s="129"/>
      <c r="PFT217" s="129"/>
      <c r="PFU217" s="129"/>
      <c r="PFV217" s="129"/>
      <c r="PFW217" s="129"/>
      <c r="PFX217" s="129"/>
      <c r="PFY217" s="129"/>
      <c r="PFZ217" s="129"/>
      <c r="PGA217" s="129"/>
      <c r="PGB217" s="129"/>
      <c r="PGC217" s="129"/>
      <c r="PGD217" s="129"/>
      <c r="PGE217" s="129"/>
      <c r="PGF217" s="129"/>
      <c r="PGG217" s="129"/>
      <c r="PGH217" s="129"/>
      <c r="PGI217" s="129"/>
      <c r="PGJ217" s="129"/>
      <c r="PGK217" s="129"/>
      <c r="PGL217" s="129"/>
      <c r="PGM217" s="129"/>
      <c r="PGN217" s="129"/>
      <c r="PGO217" s="129"/>
      <c r="PGP217" s="129"/>
      <c r="PGQ217" s="129"/>
      <c r="PGR217" s="129"/>
      <c r="PGS217" s="129"/>
      <c r="PGT217" s="129"/>
      <c r="PGU217" s="129"/>
      <c r="PGV217" s="129"/>
      <c r="PGW217" s="129"/>
      <c r="PGX217" s="129"/>
      <c r="PGY217" s="129"/>
      <c r="PGZ217" s="129"/>
      <c r="PHA217" s="129"/>
      <c r="PHB217" s="129"/>
      <c r="PHC217" s="129"/>
      <c r="PHD217" s="129"/>
      <c r="PHE217" s="129"/>
      <c r="PHF217" s="129"/>
      <c r="PHG217" s="129"/>
      <c r="PHH217" s="129"/>
      <c r="PHI217" s="129"/>
      <c r="PHJ217" s="129"/>
      <c r="PHK217" s="129"/>
      <c r="PHL217" s="129"/>
      <c r="PHM217" s="129"/>
      <c r="PHN217" s="129"/>
      <c r="PHO217" s="129"/>
      <c r="PHP217" s="129"/>
      <c r="PHQ217" s="129"/>
      <c r="PHR217" s="129"/>
      <c r="PHS217" s="129"/>
      <c r="PHT217" s="129"/>
      <c r="PHU217" s="129"/>
      <c r="PHV217" s="129"/>
      <c r="PHW217" s="129"/>
      <c r="PHX217" s="129"/>
      <c r="PHY217" s="129"/>
      <c r="PHZ217" s="129"/>
      <c r="PIA217" s="129"/>
      <c r="PIB217" s="129"/>
      <c r="PIC217" s="129"/>
      <c r="PID217" s="129"/>
      <c r="PIE217" s="129"/>
      <c r="PIF217" s="129"/>
      <c r="PIG217" s="129"/>
      <c r="PIH217" s="129"/>
      <c r="PII217" s="129"/>
      <c r="PIJ217" s="129"/>
      <c r="PIK217" s="129"/>
      <c r="PIL217" s="129"/>
      <c r="PIM217" s="129"/>
      <c r="PIN217" s="129"/>
      <c r="PIO217" s="129"/>
      <c r="PIP217" s="129"/>
      <c r="PIQ217" s="129"/>
      <c r="PIR217" s="129"/>
      <c r="PIS217" s="129"/>
      <c r="PIT217" s="129"/>
      <c r="PIU217" s="129"/>
      <c r="PIV217" s="129"/>
      <c r="PIW217" s="129"/>
      <c r="PIX217" s="129"/>
      <c r="PIY217" s="129"/>
      <c r="PIZ217" s="129"/>
      <c r="PJA217" s="129"/>
      <c r="PJB217" s="129"/>
      <c r="PJC217" s="129"/>
      <c r="PJD217" s="129"/>
      <c r="PJE217" s="129"/>
      <c r="PJF217" s="129"/>
      <c r="PJG217" s="129"/>
      <c r="PJH217" s="129"/>
      <c r="PJI217" s="129"/>
      <c r="PJJ217" s="129"/>
      <c r="PJK217" s="129"/>
      <c r="PJL217" s="129"/>
      <c r="PJM217" s="129"/>
      <c r="PJN217" s="129"/>
      <c r="PJO217" s="129"/>
      <c r="PJP217" s="129"/>
      <c r="PJQ217" s="129"/>
      <c r="PJR217" s="129"/>
      <c r="PJS217" s="129"/>
      <c r="PJT217" s="129"/>
      <c r="PJU217" s="129"/>
      <c r="PJV217" s="129"/>
      <c r="PJW217" s="129"/>
      <c r="PJX217" s="129"/>
      <c r="PJY217" s="129"/>
      <c r="PJZ217" s="129"/>
      <c r="PKA217" s="129"/>
      <c r="PKB217" s="129"/>
      <c r="PKC217" s="129"/>
      <c r="PKD217" s="129"/>
      <c r="PKE217" s="129"/>
      <c r="PKF217" s="129"/>
      <c r="PKG217" s="129"/>
      <c r="PKH217" s="129"/>
      <c r="PKI217" s="129"/>
      <c r="PKJ217" s="129"/>
      <c r="PKK217" s="129"/>
      <c r="PKL217" s="129"/>
      <c r="PKM217" s="129"/>
      <c r="PKN217" s="129"/>
      <c r="PKO217" s="129"/>
      <c r="PKP217" s="129"/>
      <c r="PKQ217" s="129"/>
      <c r="PKR217" s="129"/>
      <c r="PKS217" s="129"/>
      <c r="PKT217" s="129"/>
      <c r="PKU217" s="129"/>
      <c r="PKV217" s="129"/>
      <c r="PKW217" s="129"/>
      <c r="PKX217" s="129"/>
      <c r="PKY217" s="129"/>
      <c r="PKZ217" s="129"/>
      <c r="PLA217" s="129"/>
      <c r="PLB217" s="129"/>
      <c r="PLC217" s="129"/>
      <c r="PLD217" s="129"/>
      <c r="PLE217" s="129"/>
      <c r="PLF217" s="129"/>
      <c r="PLG217" s="129"/>
      <c r="PLH217" s="129"/>
      <c r="PLI217" s="129"/>
      <c r="PLJ217" s="129"/>
      <c r="PLK217" s="129"/>
      <c r="PLL217" s="129"/>
      <c r="PLM217" s="129"/>
      <c r="PLN217" s="129"/>
      <c r="PLO217" s="129"/>
      <c r="PLP217" s="129"/>
      <c r="PLQ217" s="129"/>
      <c r="PLR217" s="129"/>
      <c r="PLS217" s="129"/>
      <c r="PLT217" s="129"/>
      <c r="PLU217" s="129"/>
      <c r="PLV217" s="129"/>
      <c r="PLW217" s="129"/>
      <c r="PLX217" s="129"/>
      <c r="PLY217" s="129"/>
      <c r="PLZ217" s="129"/>
      <c r="PMA217" s="129"/>
      <c r="PMB217" s="129"/>
      <c r="PMC217" s="129"/>
      <c r="PMD217" s="129"/>
      <c r="PME217" s="129"/>
      <c r="PMF217" s="129"/>
      <c r="PMG217" s="129"/>
      <c r="PMH217" s="129"/>
      <c r="PMI217" s="129"/>
      <c r="PMJ217" s="129"/>
      <c r="PMK217" s="129"/>
      <c r="PML217" s="129"/>
      <c r="PMM217" s="129"/>
      <c r="PMN217" s="129"/>
      <c r="PMO217" s="129"/>
      <c r="PMP217" s="129"/>
      <c r="PMQ217" s="129"/>
      <c r="PMR217" s="129"/>
      <c r="PMS217" s="129"/>
      <c r="PMT217" s="129"/>
      <c r="PMU217" s="129"/>
      <c r="PMV217" s="129"/>
      <c r="PMW217" s="129"/>
      <c r="PMX217" s="129"/>
      <c r="PMY217" s="129"/>
      <c r="PMZ217" s="129"/>
      <c r="PNA217" s="129"/>
      <c r="PNB217" s="129"/>
      <c r="PNC217" s="129"/>
      <c r="PND217" s="129"/>
      <c r="PNE217" s="129"/>
      <c r="PNF217" s="129"/>
      <c r="PNG217" s="129"/>
      <c r="PNH217" s="129"/>
      <c r="PNI217" s="129"/>
      <c r="PNJ217" s="129"/>
      <c r="PNK217" s="129"/>
      <c r="PNL217" s="129"/>
      <c r="PNM217" s="129"/>
      <c r="PNN217" s="129"/>
      <c r="PNO217" s="129"/>
      <c r="PNP217" s="129"/>
      <c r="PNQ217" s="129"/>
      <c r="PNR217" s="129"/>
      <c r="PNS217" s="129"/>
      <c r="PNT217" s="129"/>
      <c r="PNU217" s="129"/>
      <c r="PNV217" s="129"/>
      <c r="PNW217" s="129"/>
      <c r="PNX217" s="129"/>
      <c r="PNY217" s="129"/>
      <c r="PNZ217" s="129"/>
      <c r="POA217" s="129"/>
      <c r="POB217" s="129"/>
      <c r="POC217" s="129"/>
      <c r="POD217" s="129"/>
      <c r="POE217" s="129"/>
      <c r="POF217" s="129"/>
      <c r="POG217" s="129"/>
      <c r="POH217" s="129"/>
      <c r="POI217" s="129"/>
      <c r="POJ217" s="129"/>
      <c r="POK217" s="129"/>
      <c r="POL217" s="129"/>
      <c r="POM217" s="129"/>
      <c r="PON217" s="129"/>
      <c r="POO217" s="129"/>
      <c r="POP217" s="129"/>
      <c r="POQ217" s="129"/>
      <c r="POR217" s="129"/>
      <c r="POS217" s="129"/>
      <c r="POT217" s="129"/>
      <c r="POU217" s="129"/>
      <c r="POV217" s="129"/>
      <c r="POW217" s="129"/>
      <c r="POX217" s="129"/>
      <c r="POY217" s="129"/>
      <c r="POZ217" s="129"/>
      <c r="PPA217" s="129"/>
      <c r="PPB217" s="129"/>
      <c r="PPC217" s="129"/>
      <c r="PPD217" s="129"/>
      <c r="PPE217" s="129"/>
      <c r="PPF217" s="129"/>
      <c r="PPG217" s="129"/>
      <c r="PPH217" s="129"/>
      <c r="PPI217" s="129"/>
      <c r="PPJ217" s="129"/>
      <c r="PPK217" s="129"/>
      <c r="PPL217" s="129"/>
      <c r="PPM217" s="129"/>
      <c r="PPN217" s="129"/>
      <c r="PPO217" s="129"/>
      <c r="PPP217" s="129"/>
      <c r="PPQ217" s="129"/>
      <c r="PPR217" s="129"/>
      <c r="PPS217" s="129"/>
      <c r="PPT217" s="129"/>
      <c r="PPU217" s="129"/>
      <c r="PPV217" s="129"/>
      <c r="PPW217" s="129"/>
      <c r="PPX217" s="129"/>
      <c r="PPY217" s="129"/>
      <c r="PPZ217" s="129"/>
      <c r="PQA217" s="129"/>
      <c r="PQB217" s="129"/>
      <c r="PQC217" s="129"/>
      <c r="PQD217" s="129"/>
      <c r="PQE217" s="129"/>
      <c r="PQF217" s="129"/>
      <c r="PQG217" s="129"/>
      <c r="PQH217" s="129"/>
      <c r="PQI217" s="129"/>
      <c r="PQJ217" s="129"/>
      <c r="PQK217" s="129"/>
      <c r="PQL217" s="129"/>
      <c r="PQM217" s="129"/>
      <c r="PQN217" s="129"/>
      <c r="PQO217" s="129"/>
      <c r="PQP217" s="129"/>
      <c r="PQQ217" s="129"/>
      <c r="PQR217" s="129"/>
      <c r="PQS217" s="129"/>
      <c r="PQT217" s="129"/>
      <c r="PQU217" s="129"/>
      <c r="PQV217" s="129"/>
      <c r="PQW217" s="129"/>
      <c r="PQX217" s="129"/>
      <c r="PQY217" s="129"/>
      <c r="PQZ217" s="129"/>
      <c r="PRA217" s="129"/>
      <c r="PRB217" s="129"/>
      <c r="PRC217" s="129"/>
      <c r="PRD217" s="129"/>
      <c r="PRE217" s="129"/>
      <c r="PRF217" s="129"/>
      <c r="PRG217" s="129"/>
      <c r="PRH217" s="129"/>
      <c r="PRI217" s="129"/>
      <c r="PRJ217" s="129"/>
      <c r="PRK217" s="129"/>
      <c r="PRL217" s="129"/>
      <c r="PRM217" s="129"/>
      <c r="PRN217" s="129"/>
      <c r="PRO217" s="129"/>
      <c r="PRP217" s="129"/>
      <c r="PRQ217" s="129"/>
      <c r="PRR217" s="129"/>
      <c r="PRS217" s="129"/>
      <c r="PRT217" s="129"/>
      <c r="PRU217" s="129"/>
      <c r="PRV217" s="129"/>
      <c r="PRW217" s="129"/>
      <c r="PRX217" s="129"/>
      <c r="PRY217" s="129"/>
      <c r="PRZ217" s="129"/>
      <c r="PSA217" s="129"/>
      <c r="PSB217" s="129"/>
      <c r="PSC217" s="129"/>
      <c r="PSD217" s="129"/>
      <c r="PSE217" s="129"/>
      <c r="PSF217" s="129"/>
      <c r="PSG217" s="129"/>
      <c r="PSH217" s="129"/>
      <c r="PSI217" s="129"/>
      <c r="PSJ217" s="129"/>
      <c r="PSK217" s="129"/>
      <c r="PSL217" s="129"/>
      <c r="PSM217" s="129"/>
      <c r="PSN217" s="129"/>
      <c r="PSO217" s="129"/>
      <c r="PSP217" s="129"/>
      <c r="PSQ217" s="129"/>
      <c r="PSR217" s="129"/>
      <c r="PSS217" s="129"/>
      <c r="PST217" s="129"/>
      <c r="PSU217" s="129"/>
      <c r="PSV217" s="129"/>
      <c r="PSW217" s="129"/>
      <c r="PSX217" s="129"/>
      <c r="PSY217" s="129"/>
      <c r="PSZ217" s="129"/>
      <c r="PTA217" s="129"/>
      <c r="PTB217" s="129"/>
      <c r="PTC217" s="129"/>
      <c r="PTD217" s="129"/>
      <c r="PTE217" s="129"/>
      <c r="PTF217" s="129"/>
      <c r="PTG217" s="129"/>
      <c r="PTH217" s="129"/>
      <c r="PTI217" s="129"/>
      <c r="PTJ217" s="129"/>
      <c r="PTK217" s="129"/>
      <c r="PTL217" s="129"/>
      <c r="PTM217" s="129"/>
      <c r="PTN217" s="129"/>
      <c r="PTO217" s="129"/>
      <c r="PTP217" s="129"/>
      <c r="PTQ217" s="129"/>
      <c r="PTR217" s="129"/>
      <c r="PTS217" s="129"/>
      <c r="PTT217" s="129"/>
      <c r="PTU217" s="129"/>
      <c r="PTV217" s="129"/>
      <c r="PTW217" s="129"/>
      <c r="PTX217" s="129"/>
      <c r="PTY217" s="129"/>
      <c r="PTZ217" s="129"/>
      <c r="PUA217" s="129"/>
      <c r="PUB217" s="129"/>
      <c r="PUC217" s="129"/>
      <c r="PUD217" s="129"/>
      <c r="PUE217" s="129"/>
      <c r="PUF217" s="129"/>
      <c r="PUG217" s="129"/>
      <c r="PUH217" s="129"/>
      <c r="PUI217" s="129"/>
      <c r="PUJ217" s="129"/>
      <c r="PUK217" s="129"/>
      <c r="PUL217" s="129"/>
      <c r="PUM217" s="129"/>
      <c r="PUN217" s="129"/>
      <c r="PUO217" s="129"/>
      <c r="PUP217" s="129"/>
      <c r="PUQ217" s="129"/>
      <c r="PUR217" s="129"/>
      <c r="PUS217" s="129"/>
      <c r="PUT217" s="129"/>
      <c r="PUU217" s="129"/>
      <c r="PUV217" s="129"/>
      <c r="PUW217" s="129"/>
      <c r="PUX217" s="129"/>
      <c r="PUY217" s="129"/>
      <c r="PUZ217" s="129"/>
      <c r="PVA217" s="129"/>
      <c r="PVB217" s="129"/>
      <c r="PVC217" s="129"/>
      <c r="PVD217" s="129"/>
      <c r="PVE217" s="129"/>
      <c r="PVF217" s="129"/>
      <c r="PVG217" s="129"/>
      <c r="PVH217" s="129"/>
      <c r="PVI217" s="129"/>
      <c r="PVJ217" s="129"/>
      <c r="PVK217" s="129"/>
      <c r="PVL217" s="129"/>
      <c r="PVM217" s="129"/>
      <c r="PVN217" s="129"/>
      <c r="PVO217" s="129"/>
      <c r="PVP217" s="129"/>
      <c r="PVQ217" s="129"/>
      <c r="PVR217" s="129"/>
      <c r="PVS217" s="129"/>
      <c r="PVT217" s="129"/>
      <c r="PVU217" s="129"/>
      <c r="PVV217" s="129"/>
      <c r="PVW217" s="129"/>
      <c r="PVX217" s="129"/>
      <c r="PVY217" s="129"/>
      <c r="PVZ217" s="129"/>
      <c r="PWA217" s="129"/>
      <c r="PWB217" s="129"/>
      <c r="PWC217" s="129"/>
      <c r="PWD217" s="129"/>
      <c r="PWE217" s="129"/>
      <c r="PWF217" s="129"/>
      <c r="PWG217" s="129"/>
      <c r="PWH217" s="129"/>
      <c r="PWI217" s="129"/>
      <c r="PWJ217" s="129"/>
      <c r="PWK217" s="129"/>
      <c r="PWL217" s="129"/>
      <c r="PWM217" s="129"/>
      <c r="PWN217" s="129"/>
      <c r="PWO217" s="129"/>
      <c r="PWP217" s="129"/>
      <c r="PWQ217" s="129"/>
      <c r="PWR217" s="129"/>
      <c r="PWS217" s="129"/>
      <c r="PWT217" s="129"/>
      <c r="PWU217" s="129"/>
      <c r="PWV217" s="129"/>
      <c r="PWW217" s="129"/>
      <c r="PWX217" s="129"/>
      <c r="PWY217" s="129"/>
      <c r="PWZ217" s="129"/>
      <c r="PXA217" s="129"/>
      <c r="PXB217" s="129"/>
      <c r="PXC217" s="129"/>
      <c r="PXD217" s="129"/>
      <c r="PXE217" s="129"/>
      <c r="PXF217" s="129"/>
      <c r="PXG217" s="129"/>
      <c r="PXH217" s="129"/>
      <c r="PXI217" s="129"/>
      <c r="PXJ217" s="129"/>
      <c r="PXK217" s="129"/>
      <c r="PXL217" s="129"/>
      <c r="PXM217" s="129"/>
      <c r="PXN217" s="129"/>
      <c r="PXO217" s="129"/>
      <c r="PXP217" s="129"/>
      <c r="PXQ217" s="129"/>
      <c r="PXR217" s="129"/>
      <c r="PXS217" s="129"/>
      <c r="PXT217" s="129"/>
      <c r="PXU217" s="129"/>
      <c r="PXV217" s="129"/>
      <c r="PXW217" s="129"/>
      <c r="PXX217" s="129"/>
      <c r="PXY217" s="129"/>
      <c r="PXZ217" s="129"/>
      <c r="PYA217" s="129"/>
      <c r="PYB217" s="129"/>
      <c r="PYC217" s="129"/>
      <c r="PYD217" s="129"/>
      <c r="PYE217" s="129"/>
      <c r="PYF217" s="129"/>
      <c r="PYG217" s="129"/>
      <c r="PYH217" s="129"/>
      <c r="PYI217" s="129"/>
      <c r="PYJ217" s="129"/>
      <c r="PYK217" s="129"/>
      <c r="PYL217" s="129"/>
      <c r="PYM217" s="129"/>
      <c r="PYN217" s="129"/>
      <c r="PYO217" s="129"/>
      <c r="PYP217" s="129"/>
      <c r="PYQ217" s="129"/>
      <c r="PYR217" s="129"/>
      <c r="PYS217" s="129"/>
      <c r="PYT217" s="129"/>
      <c r="PYU217" s="129"/>
      <c r="PYV217" s="129"/>
      <c r="PYW217" s="129"/>
      <c r="PYX217" s="129"/>
      <c r="PYY217" s="129"/>
      <c r="PYZ217" s="129"/>
      <c r="PZA217" s="129"/>
      <c r="PZB217" s="129"/>
      <c r="PZC217" s="129"/>
      <c r="PZD217" s="129"/>
      <c r="PZE217" s="129"/>
      <c r="PZF217" s="129"/>
      <c r="PZG217" s="129"/>
      <c r="PZH217" s="129"/>
      <c r="PZI217" s="129"/>
      <c r="PZJ217" s="129"/>
      <c r="PZK217" s="129"/>
      <c r="PZL217" s="129"/>
      <c r="PZM217" s="129"/>
      <c r="PZN217" s="129"/>
      <c r="PZO217" s="129"/>
      <c r="PZP217" s="129"/>
      <c r="PZQ217" s="129"/>
      <c r="PZR217" s="129"/>
      <c r="PZS217" s="129"/>
      <c r="PZT217" s="129"/>
      <c r="PZU217" s="129"/>
      <c r="PZV217" s="129"/>
      <c r="PZW217" s="129"/>
      <c r="PZX217" s="129"/>
      <c r="PZY217" s="129"/>
      <c r="PZZ217" s="129"/>
      <c r="QAA217" s="129"/>
      <c r="QAB217" s="129"/>
      <c r="QAC217" s="129"/>
      <c r="QAD217" s="129"/>
      <c r="QAE217" s="129"/>
      <c r="QAF217" s="129"/>
      <c r="QAG217" s="129"/>
      <c r="QAH217" s="129"/>
      <c r="QAI217" s="129"/>
      <c r="QAJ217" s="129"/>
      <c r="QAK217" s="129"/>
      <c r="QAL217" s="129"/>
      <c r="QAM217" s="129"/>
      <c r="QAN217" s="129"/>
      <c r="QAO217" s="129"/>
      <c r="QAP217" s="129"/>
      <c r="QAQ217" s="129"/>
      <c r="QAR217" s="129"/>
      <c r="QAS217" s="129"/>
      <c r="QAT217" s="129"/>
      <c r="QAU217" s="129"/>
      <c r="QAV217" s="129"/>
      <c r="QAW217" s="129"/>
      <c r="QAX217" s="129"/>
      <c r="QAY217" s="129"/>
      <c r="QAZ217" s="129"/>
      <c r="QBA217" s="129"/>
      <c r="QBB217" s="129"/>
      <c r="QBC217" s="129"/>
      <c r="QBD217" s="129"/>
      <c r="QBE217" s="129"/>
      <c r="QBF217" s="129"/>
      <c r="QBG217" s="129"/>
      <c r="QBH217" s="129"/>
      <c r="QBI217" s="129"/>
      <c r="QBJ217" s="129"/>
      <c r="QBK217" s="129"/>
      <c r="QBL217" s="129"/>
      <c r="QBM217" s="129"/>
      <c r="QBN217" s="129"/>
      <c r="QBO217" s="129"/>
      <c r="QBP217" s="129"/>
      <c r="QBQ217" s="129"/>
      <c r="QBR217" s="129"/>
      <c r="QBS217" s="129"/>
      <c r="QBT217" s="129"/>
      <c r="QBU217" s="129"/>
      <c r="QBV217" s="129"/>
      <c r="QBW217" s="129"/>
      <c r="QBX217" s="129"/>
      <c r="QBY217" s="129"/>
      <c r="QBZ217" s="129"/>
      <c r="QCA217" s="129"/>
      <c r="QCB217" s="129"/>
      <c r="QCC217" s="129"/>
      <c r="QCD217" s="129"/>
      <c r="QCE217" s="129"/>
      <c r="QCF217" s="129"/>
      <c r="QCG217" s="129"/>
      <c r="QCH217" s="129"/>
      <c r="QCI217" s="129"/>
      <c r="QCJ217" s="129"/>
      <c r="QCK217" s="129"/>
      <c r="QCL217" s="129"/>
      <c r="QCM217" s="129"/>
      <c r="QCN217" s="129"/>
      <c r="QCO217" s="129"/>
      <c r="QCP217" s="129"/>
      <c r="QCQ217" s="129"/>
      <c r="QCR217" s="129"/>
      <c r="QCS217" s="129"/>
      <c r="QCT217" s="129"/>
      <c r="QCU217" s="129"/>
      <c r="QCV217" s="129"/>
      <c r="QCW217" s="129"/>
      <c r="QCX217" s="129"/>
      <c r="QCY217" s="129"/>
      <c r="QCZ217" s="129"/>
      <c r="QDA217" s="129"/>
      <c r="QDB217" s="129"/>
      <c r="QDC217" s="129"/>
      <c r="QDD217" s="129"/>
      <c r="QDE217" s="129"/>
      <c r="QDF217" s="129"/>
      <c r="QDG217" s="129"/>
      <c r="QDH217" s="129"/>
      <c r="QDI217" s="129"/>
      <c r="QDJ217" s="129"/>
      <c r="QDK217" s="129"/>
      <c r="QDL217" s="129"/>
      <c r="QDM217" s="129"/>
      <c r="QDN217" s="129"/>
      <c r="QDO217" s="129"/>
      <c r="QDP217" s="129"/>
      <c r="QDQ217" s="129"/>
      <c r="QDR217" s="129"/>
      <c r="QDS217" s="129"/>
      <c r="QDT217" s="129"/>
      <c r="QDU217" s="129"/>
      <c r="QDV217" s="129"/>
      <c r="QDW217" s="129"/>
      <c r="QDX217" s="129"/>
      <c r="QDY217" s="129"/>
      <c r="QDZ217" s="129"/>
      <c r="QEA217" s="129"/>
      <c r="QEB217" s="129"/>
      <c r="QEC217" s="129"/>
      <c r="QED217" s="129"/>
      <c r="QEE217" s="129"/>
      <c r="QEF217" s="129"/>
      <c r="QEG217" s="129"/>
      <c r="QEH217" s="129"/>
      <c r="QEI217" s="129"/>
      <c r="QEJ217" s="129"/>
      <c r="QEK217" s="129"/>
      <c r="QEL217" s="129"/>
      <c r="QEM217" s="129"/>
      <c r="QEN217" s="129"/>
      <c r="QEO217" s="129"/>
      <c r="QEP217" s="129"/>
      <c r="QEQ217" s="129"/>
      <c r="QER217" s="129"/>
      <c r="QES217" s="129"/>
      <c r="QET217" s="129"/>
      <c r="QEU217" s="129"/>
      <c r="QEV217" s="129"/>
      <c r="QEW217" s="129"/>
      <c r="QEX217" s="129"/>
      <c r="QEY217" s="129"/>
      <c r="QEZ217" s="129"/>
      <c r="QFA217" s="129"/>
      <c r="QFB217" s="129"/>
      <c r="QFC217" s="129"/>
      <c r="QFD217" s="129"/>
      <c r="QFE217" s="129"/>
      <c r="QFF217" s="129"/>
      <c r="QFG217" s="129"/>
      <c r="QFH217" s="129"/>
      <c r="QFI217" s="129"/>
      <c r="QFJ217" s="129"/>
      <c r="QFK217" s="129"/>
      <c r="QFL217" s="129"/>
      <c r="QFM217" s="129"/>
      <c r="QFN217" s="129"/>
      <c r="QFO217" s="129"/>
      <c r="QFP217" s="129"/>
      <c r="QFQ217" s="129"/>
      <c r="QFR217" s="129"/>
      <c r="QFS217" s="129"/>
      <c r="QFT217" s="129"/>
      <c r="QFU217" s="129"/>
      <c r="QFV217" s="129"/>
      <c r="QFW217" s="129"/>
      <c r="QFX217" s="129"/>
      <c r="QFY217" s="129"/>
      <c r="QFZ217" s="129"/>
      <c r="QGA217" s="129"/>
      <c r="QGB217" s="129"/>
      <c r="QGC217" s="129"/>
      <c r="QGD217" s="129"/>
      <c r="QGE217" s="129"/>
      <c r="QGF217" s="129"/>
      <c r="QGG217" s="129"/>
      <c r="QGH217" s="129"/>
      <c r="QGI217" s="129"/>
      <c r="QGJ217" s="129"/>
      <c r="QGK217" s="129"/>
      <c r="QGL217" s="129"/>
      <c r="QGM217" s="129"/>
      <c r="QGN217" s="129"/>
      <c r="QGO217" s="129"/>
      <c r="QGP217" s="129"/>
      <c r="QGQ217" s="129"/>
      <c r="QGR217" s="129"/>
      <c r="QGS217" s="129"/>
      <c r="QGT217" s="129"/>
      <c r="QGU217" s="129"/>
      <c r="QGV217" s="129"/>
      <c r="QGW217" s="129"/>
      <c r="QGX217" s="129"/>
      <c r="QGY217" s="129"/>
      <c r="QGZ217" s="129"/>
      <c r="QHA217" s="129"/>
      <c r="QHB217" s="129"/>
      <c r="QHC217" s="129"/>
      <c r="QHD217" s="129"/>
      <c r="QHE217" s="129"/>
      <c r="QHF217" s="129"/>
      <c r="QHG217" s="129"/>
      <c r="QHH217" s="129"/>
      <c r="QHI217" s="129"/>
      <c r="QHJ217" s="129"/>
      <c r="QHK217" s="129"/>
      <c r="QHL217" s="129"/>
      <c r="QHM217" s="129"/>
      <c r="QHN217" s="129"/>
      <c r="QHO217" s="129"/>
      <c r="QHP217" s="129"/>
      <c r="QHQ217" s="129"/>
      <c r="QHR217" s="129"/>
      <c r="QHS217" s="129"/>
      <c r="QHT217" s="129"/>
      <c r="QHU217" s="129"/>
      <c r="QHV217" s="129"/>
      <c r="QHW217" s="129"/>
      <c r="QHX217" s="129"/>
      <c r="QHY217" s="129"/>
      <c r="QHZ217" s="129"/>
      <c r="QIA217" s="129"/>
      <c r="QIB217" s="129"/>
      <c r="QIC217" s="129"/>
      <c r="QID217" s="129"/>
      <c r="QIE217" s="129"/>
      <c r="QIF217" s="129"/>
      <c r="QIG217" s="129"/>
      <c r="QIH217" s="129"/>
      <c r="QII217" s="129"/>
      <c r="QIJ217" s="129"/>
      <c r="QIK217" s="129"/>
      <c r="QIL217" s="129"/>
      <c r="QIM217" s="129"/>
      <c r="QIN217" s="129"/>
      <c r="QIO217" s="129"/>
      <c r="QIP217" s="129"/>
      <c r="QIQ217" s="129"/>
      <c r="QIR217" s="129"/>
      <c r="QIS217" s="129"/>
      <c r="QIT217" s="129"/>
      <c r="QIU217" s="129"/>
      <c r="QIV217" s="129"/>
      <c r="QIW217" s="129"/>
      <c r="QIX217" s="129"/>
      <c r="QIY217" s="129"/>
      <c r="QIZ217" s="129"/>
      <c r="QJA217" s="129"/>
      <c r="QJB217" s="129"/>
      <c r="QJC217" s="129"/>
      <c r="QJD217" s="129"/>
      <c r="QJE217" s="129"/>
      <c r="QJF217" s="129"/>
      <c r="QJG217" s="129"/>
      <c r="QJH217" s="129"/>
      <c r="QJI217" s="129"/>
      <c r="QJJ217" s="129"/>
      <c r="QJK217" s="129"/>
      <c r="QJL217" s="129"/>
      <c r="QJM217" s="129"/>
      <c r="QJN217" s="129"/>
      <c r="QJO217" s="129"/>
      <c r="QJP217" s="129"/>
      <c r="QJQ217" s="129"/>
      <c r="QJR217" s="129"/>
      <c r="QJS217" s="129"/>
      <c r="QJT217" s="129"/>
      <c r="QJU217" s="129"/>
      <c r="QJV217" s="129"/>
      <c r="QJW217" s="129"/>
      <c r="QJX217" s="129"/>
      <c r="QJY217" s="129"/>
      <c r="QJZ217" s="129"/>
      <c r="QKA217" s="129"/>
      <c r="QKB217" s="129"/>
      <c r="QKC217" s="129"/>
      <c r="QKD217" s="129"/>
      <c r="QKE217" s="129"/>
      <c r="QKF217" s="129"/>
      <c r="QKG217" s="129"/>
      <c r="QKH217" s="129"/>
      <c r="QKI217" s="129"/>
      <c r="QKJ217" s="129"/>
      <c r="QKK217" s="129"/>
      <c r="QKL217" s="129"/>
      <c r="QKM217" s="129"/>
      <c r="QKN217" s="129"/>
      <c r="QKO217" s="129"/>
      <c r="QKP217" s="129"/>
      <c r="QKQ217" s="129"/>
      <c r="QKR217" s="129"/>
      <c r="QKS217" s="129"/>
      <c r="QKT217" s="129"/>
      <c r="QKU217" s="129"/>
      <c r="QKV217" s="129"/>
      <c r="QKW217" s="129"/>
      <c r="QKX217" s="129"/>
      <c r="QKY217" s="129"/>
      <c r="QKZ217" s="129"/>
      <c r="QLA217" s="129"/>
      <c r="QLB217" s="129"/>
      <c r="QLC217" s="129"/>
      <c r="QLD217" s="129"/>
      <c r="QLE217" s="129"/>
      <c r="QLF217" s="129"/>
      <c r="QLG217" s="129"/>
      <c r="QLH217" s="129"/>
      <c r="QLI217" s="129"/>
      <c r="QLJ217" s="129"/>
      <c r="QLK217" s="129"/>
      <c r="QLL217" s="129"/>
      <c r="QLM217" s="129"/>
      <c r="QLN217" s="129"/>
      <c r="QLO217" s="129"/>
      <c r="QLP217" s="129"/>
      <c r="QLQ217" s="129"/>
      <c r="QLR217" s="129"/>
      <c r="QLS217" s="129"/>
      <c r="QLT217" s="129"/>
      <c r="QLU217" s="129"/>
      <c r="QLV217" s="129"/>
      <c r="QLW217" s="129"/>
      <c r="QLX217" s="129"/>
      <c r="QLY217" s="129"/>
      <c r="QLZ217" s="129"/>
      <c r="QMA217" s="129"/>
      <c r="QMB217" s="129"/>
      <c r="QMC217" s="129"/>
      <c r="QMD217" s="129"/>
      <c r="QME217" s="129"/>
      <c r="QMF217" s="129"/>
      <c r="QMG217" s="129"/>
      <c r="QMH217" s="129"/>
      <c r="QMI217" s="129"/>
      <c r="QMJ217" s="129"/>
      <c r="QMK217" s="129"/>
      <c r="QML217" s="129"/>
      <c r="QMM217" s="129"/>
      <c r="QMN217" s="129"/>
      <c r="QMO217" s="129"/>
      <c r="QMP217" s="129"/>
      <c r="QMQ217" s="129"/>
      <c r="QMR217" s="129"/>
      <c r="QMS217" s="129"/>
      <c r="QMT217" s="129"/>
      <c r="QMU217" s="129"/>
      <c r="QMV217" s="129"/>
      <c r="QMW217" s="129"/>
      <c r="QMX217" s="129"/>
      <c r="QMY217" s="129"/>
      <c r="QMZ217" s="129"/>
      <c r="QNA217" s="129"/>
      <c r="QNB217" s="129"/>
      <c r="QNC217" s="129"/>
      <c r="QND217" s="129"/>
      <c r="QNE217" s="129"/>
      <c r="QNF217" s="129"/>
      <c r="QNG217" s="129"/>
      <c r="QNH217" s="129"/>
      <c r="QNI217" s="129"/>
      <c r="QNJ217" s="129"/>
      <c r="QNK217" s="129"/>
      <c r="QNL217" s="129"/>
      <c r="QNM217" s="129"/>
      <c r="QNN217" s="129"/>
      <c r="QNO217" s="129"/>
      <c r="QNP217" s="129"/>
      <c r="QNQ217" s="129"/>
      <c r="QNR217" s="129"/>
      <c r="QNS217" s="129"/>
      <c r="QNT217" s="129"/>
      <c r="QNU217" s="129"/>
      <c r="QNV217" s="129"/>
      <c r="QNW217" s="129"/>
      <c r="QNX217" s="129"/>
      <c r="QNY217" s="129"/>
      <c r="QNZ217" s="129"/>
      <c r="QOA217" s="129"/>
      <c r="QOB217" s="129"/>
      <c r="QOC217" s="129"/>
      <c r="QOD217" s="129"/>
      <c r="QOE217" s="129"/>
      <c r="QOF217" s="129"/>
      <c r="QOG217" s="129"/>
      <c r="QOH217" s="129"/>
      <c r="QOI217" s="129"/>
      <c r="QOJ217" s="129"/>
      <c r="QOK217" s="129"/>
      <c r="QOL217" s="129"/>
      <c r="QOM217" s="129"/>
      <c r="QON217" s="129"/>
      <c r="QOO217" s="129"/>
      <c r="QOP217" s="129"/>
      <c r="QOQ217" s="129"/>
      <c r="QOR217" s="129"/>
      <c r="QOS217" s="129"/>
      <c r="QOT217" s="129"/>
      <c r="QOU217" s="129"/>
      <c r="QOV217" s="129"/>
      <c r="QOW217" s="129"/>
      <c r="QOX217" s="129"/>
      <c r="QOY217" s="129"/>
      <c r="QOZ217" s="129"/>
      <c r="QPA217" s="129"/>
      <c r="QPB217" s="129"/>
      <c r="QPC217" s="129"/>
      <c r="QPD217" s="129"/>
      <c r="QPE217" s="129"/>
      <c r="QPF217" s="129"/>
      <c r="QPG217" s="129"/>
      <c r="QPH217" s="129"/>
      <c r="QPI217" s="129"/>
      <c r="QPJ217" s="129"/>
      <c r="QPK217" s="129"/>
      <c r="QPL217" s="129"/>
      <c r="QPM217" s="129"/>
      <c r="QPN217" s="129"/>
      <c r="QPO217" s="129"/>
      <c r="QPP217" s="129"/>
      <c r="QPQ217" s="129"/>
      <c r="QPR217" s="129"/>
      <c r="QPS217" s="129"/>
      <c r="QPT217" s="129"/>
      <c r="QPU217" s="129"/>
      <c r="QPV217" s="129"/>
      <c r="QPW217" s="129"/>
      <c r="QPX217" s="129"/>
      <c r="QPY217" s="129"/>
      <c r="QPZ217" s="129"/>
      <c r="QQA217" s="129"/>
      <c r="QQB217" s="129"/>
      <c r="QQC217" s="129"/>
      <c r="QQD217" s="129"/>
      <c r="QQE217" s="129"/>
      <c r="QQF217" s="129"/>
      <c r="QQG217" s="129"/>
      <c r="QQH217" s="129"/>
      <c r="QQI217" s="129"/>
      <c r="QQJ217" s="129"/>
      <c r="QQK217" s="129"/>
      <c r="QQL217" s="129"/>
      <c r="QQM217" s="129"/>
      <c r="QQN217" s="129"/>
      <c r="QQO217" s="129"/>
      <c r="QQP217" s="129"/>
      <c r="QQQ217" s="129"/>
      <c r="QQR217" s="129"/>
      <c r="QQS217" s="129"/>
      <c r="QQT217" s="129"/>
      <c r="QQU217" s="129"/>
      <c r="QQV217" s="129"/>
      <c r="QQW217" s="129"/>
      <c r="QQX217" s="129"/>
      <c r="QQY217" s="129"/>
      <c r="QQZ217" s="129"/>
      <c r="QRA217" s="129"/>
      <c r="QRB217" s="129"/>
      <c r="QRC217" s="129"/>
      <c r="QRD217" s="129"/>
      <c r="QRE217" s="129"/>
      <c r="QRF217" s="129"/>
      <c r="QRG217" s="129"/>
      <c r="QRH217" s="129"/>
      <c r="QRI217" s="129"/>
      <c r="QRJ217" s="129"/>
      <c r="QRK217" s="129"/>
      <c r="QRL217" s="129"/>
      <c r="QRM217" s="129"/>
      <c r="QRN217" s="129"/>
      <c r="QRO217" s="129"/>
      <c r="QRP217" s="129"/>
      <c r="QRQ217" s="129"/>
      <c r="QRR217" s="129"/>
      <c r="QRS217" s="129"/>
      <c r="QRT217" s="129"/>
      <c r="QRU217" s="129"/>
      <c r="QRV217" s="129"/>
      <c r="QRW217" s="129"/>
      <c r="QRX217" s="129"/>
      <c r="QRY217" s="129"/>
      <c r="QRZ217" s="129"/>
      <c r="QSA217" s="129"/>
      <c r="QSB217" s="129"/>
      <c r="QSC217" s="129"/>
      <c r="QSD217" s="129"/>
      <c r="QSE217" s="129"/>
      <c r="QSF217" s="129"/>
      <c r="QSG217" s="129"/>
      <c r="QSH217" s="129"/>
      <c r="QSI217" s="129"/>
      <c r="QSJ217" s="129"/>
      <c r="QSK217" s="129"/>
      <c r="QSL217" s="129"/>
      <c r="QSM217" s="129"/>
      <c r="QSN217" s="129"/>
      <c r="QSO217" s="129"/>
      <c r="QSP217" s="129"/>
      <c r="QSQ217" s="129"/>
      <c r="QSR217" s="129"/>
      <c r="QSS217" s="129"/>
      <c r="QST217" s="129"/>
      <c r="QSU217" s="129"/>
      <c r="QSV217" s="129"/>
      <c r="QSW217" s="129"/>
      <c r="QSX217" s="129"/>
      <c r="QSY217" s="129"/>
      <c r="QSZ217" s="129"/>
      <c r="QTA217" s="129"/>
      <c r="QTB217" s="129"/>
      <c r="QTC217" s="129"/>
      <c r="QTD217" s="129"/>
      <c r="QTE217" s="129"/>
      <c r="QTF217" s="129"/>
      <c r="QTG217" s="129"/>
      <c r="QTH217" s="129"/>
      <c r="QTI217" s="129"/>
      <c r="QTJ217" s="129"/>
      <c r="QTK217" s="129"/>
      <c r="QTL217" s="129"/>
      <c r="QTM217" s="129"/>
      <c r="QTN217" s="129"/>
      <c r="QTO217" s="129"/>
      <c r="QTP217" s="129"/>
      <c r="QTQ217" s="129"/>
      <c r="QTR217" s="129"/>
      <c r="QTS217" s="129"/>
      <c r="QTT217" s="129"/>
      <c r="QTU217" s="129"/>
      <c r="QTV217" s="129"/>
      <c r="QTW217" s="129"/>
      <c r="QTX217" s="129"/>
      <c r="QTY217" s="129"/>
      <c r="QTZ217" s="129"/>
      <c r="QUA217" s="129"/>
      <c r="QUB217" s="129"/>
      <c r="QUC217" s="129"/>
      <c r="QUD217" s="129"/>
      <c r="QUE217" s="129"/>
      <c r="QUF217" s="129"/>
      <c r="QUG217" s="129"/>
      <c r="QUH217" s="129"/>
      <c r="QUI217" s="129"/>
      <c r="QUJ217" s="129"/>
      <c r="QUK217" s="129"/>
      <c r="QUL217" s="129"/>
      <c r="QUM217" s="129"/>
      <c r="QUN217" s="129"/>
      <c r="QUO217" s="129"/>
      <c r="QUP217" s="129"/>
      <c r="QUQ217" s="129"/>
      <c r="QUR217" s="129"/>
      <c r="QUS217" s="129"/>
      <c r="QUT217" s="129"/>
      <c r="QUU217" s="129"/>
      <c r="QUV217" s="129"/>
      <c r="QUW217" s="129"/>
      <c r="QUX217" s="129"/>
      <c r="QUY217" s="129"/>
      <c r="QUZ217" s="129"/>
      <c r="QVA217" s="129"/>
      <c r="QVB217" s="129"/>
      <c r="QVC217" s="129"/>
      <c r="QVD217" s="129"/>
      <c r="QVE217" s="129"/>
      <c r="QVF217" s="129"/>
      <c r="QVG217" s="129"/>
      <c r="QVH217" s="129"/>
      <c r="QVI217" s="129"/>
      <c r="QVJ217" s="129"/>
      <c r="QVK217" s="129"/>
      <c r="QVL217" s="129"/>
      <c r="QVM217" s="129"/>
      <c r="QVN217" s="129"/>
      <c r="QVO217" s="129"/>
      <c r="QVP217" s="129"/>
      <c r="QVQ217" s="129"/>
      <c r="QVR217" s="129"/>
      <c r="QVS217" s="129"/>
      <c r="QVT217" s="129"/>
      <c r="QVU217" s="129"/>
      <c r="QVV217" s="129"/>
      <c r="QVW217" s="129"/>
      <c r="QVX217" s="129"/>
      <c r="QVY217" s="129"/>
      <c r="QVZ217" s="129"/>
      <c r="QWA217" s="129"/>
      <c r="QWB217" s="129"/>
      <c r="QWC217" s="129"/>
      <c r="QWD217" s="129"/>
      <c r="QWE217" s="129"/>
      <c r="QWF217" s="129"/>
      <c r="QWG217" s="129"/>
      <c r="QWH217" s="129"/>
      <c r="QWI217" s="129"/>
      <c r="QWJ217" s="129"/>
      <c r="QWK217" s="129"/>
      <c r="QWL217" s="129"/>
      <c r="QWM217" s="129"/>
      <c r="QWN217" s="129"/>
      <c r="QWO217" s="129"/>
      <c r="QWP217" s="129"/>
      <c r="QWQ217" s="129"/>
      <c r="QWR217" s="129"/>
      <c r="QWS217" s="129"/>
      <c r="QWT217" s="129"/>
      <c r="QWU217" s="129"/>
      <c r="QWV217" s="129"/>
      <c r="QWW217" s="129"/>
      <c r="QWX217" s="129"/>
      <c r="QWY217" s="129"/>
      <c r="QWZ217" s="129"/>
      <c r="QXA217" s="129"/>
      <c r="QXB217" s="129"/>
      <c r="QXC217" s="129"/>
      <c r="QXD217" s="129"/>
      <c r="QXE217" s="129"/>
      <c r="QXF217" s="129"/>
      <c r="QXG217" s="129"/>
      <c r="QXH217" s="129"/>
      <c r="QXI217" s="129"/>
      <c r="QXJ217" s="129"/>
      <c r="QXK217" s="129"/>
      <c r="QXL217" s="129"/>
      <c r="QXM217" s="129"/>
      <c r="QXN217" s="129"/>
      <c r="QXO217" s="129"/>
      <c r="QXP217" s="129"/>
      <c r="QXQ217" s="129"/>
      <c r="QXR217" s="129"/>
      <c r="QXS217" s="129"/>
      <c r="QXT217" s="129"/>
      <c r="QXU217" s="129"/>
      <c r="QXV217" s="129"/>
      <c r="QXW217" s="129"/>
      <c r="QXX217" s="129"/>
      <c r="QXY217" s="129"/>
      <c r="QXZ217" s="129"/>
      <c r="QYA217" s="129"/>
      <c r="QYB217" s="129"/>
      <c r="QYC217" s="129"/>
      <c r="QYD217" s="129"/>
      <c r="QYE217" s="129"/>
      <c r="QYF217" s="129"/>
      <c r="QYG217" s="129"/>
      <c r="QYH217" s="129"/>
      <c r="QYI217" s="129"/>
      <c r="QYJ217" s="129"/>
      <c r="QYK217" s="129"/>
      <c r="QYL217" s="129"/>
      <c r="QYM217" s="129"/>
      <c r="QYN217" s="129"/>
      <c r="QYO217" s="129"/>
      <c r="QYP217" s="129"/>
      <c r="QYQ217" s="129"/>
      <c r="QYR217" s="129"/>
      <c r="QYS217" s="129"/>
      <c r="QYT217" s="129"/>
      <c r="QYU217" s="129"/>
      <c r="QYV217" s="129"/>
      <c r="QYW217" s="129"/>
      <c r="QYX217" s="129"/>
      <c r="QYY217" s="129"/>
      <c r="QYZ217" s="129"/>
      <c r="QZA217" s="129"/>
      <c r="QZB217" s="129"/>
      <c r="QZC217" s="129"/>
      <c r="QZD217" s="129"/>
      <c r="QZE217" s="129"/>
      <c r="QZF217" s="129"/>
      <c r="QZG217" s="129"/>
      <c r="QZH217" s="129"/>
      <c r="QZI217" s="129"/>
      <c r="QZJ217" s="129"/>
      <c r="QZK217" s="129"/>
      <c r="QZL217" s="129"/>
      <c r="QZM217" s="129"/>
      <c r="QZN217" s="129"/>
      <c r="QZO217" s="129"/>
      <c r="QZP217" s="129"/>
      <c r="QZQ217" s="129"/>
      <c r="QZR217" s="129"/>
      <c r="QZS217" s="129"/>
      <c r="QZT217" s="129"/>
      <c r="QZU217" s="129"/>
      <c r="QZV217" s="129"/>
      <c r="QZW217" s="129"/>
      <c r="QZX217" s="129"/>
      <c r="QZY217" s="129"/>
      <c r="QZZ217" s="129"/>
      <c r="RAA217" s="129"/>
      <c r="RAB217" s="129"/>
      <c r="RAC217" s="129"/>
      <c r="RAD217" s="129"/>
      <c r="RAE217" s="129"/>
      <c r="RAF217" s="129"/>
      <c r="RAG217" s="129"/>
      <c r="RAH217" s="129"/>
      <c r="RAI217" s="129"/>
      <c r="RAJ217" s="129"/>
      <c r="RAK217" s="129"/>
      <c r="RAL217" s="129"/>
      <c r="RAM217" s="129"/>
      <c r="RAN217" s="129"/>
      <c r="RAO217" s="129"/>
      <c r="RAP217" s="129"/>
      <c r="RAQ217" s="129"/>
      <c r="RAR217" s="129"/>
      <c r="RAS217" s="129"/>
      <c r="RAT217" s="129"/>
      <c r="RAU217" s="129"/>
      <c r="RAV217" s="129"/>
      <c r="RAW217" s="129"/>
      <c r="RAX217" s="129"/>
      <c r="RAY217" s="129"/>
      <c r="RAZ217" s="129"/>
      <c r="RBA217" s="129"/>
      <c r="RBB217" s="129"/>
      <c r="RBC217" s="129"/>
      <c r="RBD217" s="129"/>
      <c r="RBE217" s="129"/>
      <c r="RBF217" s="129"/>
      <c r="RBG217" s="129"/>
      <c r="RBH217" s="129"/>
      <c r="RBI217" s="129"/>
      <c r="RBJ217" s="129"/>
      <c r="RBK217" s="129"/>
      <c r="RBL217" s="129"/>
      <c r="RBM217" s="129"/>
      <c r="RBN217" s="129"/>
      <c r="RBO217" s="129"/>
      <c r="RBP217" s="129"/>
      <c r="RBQ217" s="129"/>
      <c r="RBR217" s="129"/>
      <c r="RBS217" s="129"/>
      <c r="RBT217" s="129"/>
      <c r="RBU217" s="129"/>
      <c r="RBV217" s="129"/>
      <c r="RBW217" s="129"/>
      <c r="RBX217" s="129"/>
      <c r="RBY217" s="129"/>
      <c r="RBZ217" s="129"/>
      <c r="RCA217" s="129"/>
      <c r="RCB217" s="129"/>
      <c r="RCC217" s="129"/>
      <c r="RCD217" s="129"/>
      <c r="RCE217" s="129"/>
      <c r="RCF217" s="129"/>
      <c r="RCG217" s="129"/>
      <c r="RCH217" s="129"/>
      <c r="RCI217" s="129"/>
      <c r="RCJ217" s="129"/>
      <c r="RCK217" s="129"/>
      <c r="RCL217" s="129"/>
      <c r="RCM217" s="129"/>
      <c r="RCN217" s="129"/>
      <c r="RCO217" s="129"/>
      <c r="RCP217" s="129"/>
      <c r="RCQ217" s="129"/>
      <c r="RCR217" s="129"/>
      <c r="RCS217" s="129"/>
      <c r="RCT217" s="129"/>
      <c r="RCU217" s="129"/>
      <c r="RCV217" s="129"/>
      <c r="RCW217" s="129"/>
      <c r="RCX217" s="129"/>
      <c r="RCY217" s="129"/>
      <c r="RCZ217" s="129"/>
      <c r="RDA217" s="129"/>
      <c r="RDB217" s="129"/>
      <c r="RDC217" s="129"/>
      <c r="RDD217" s="129"/>
      <c r="RDE217" s="129"/>
      <c r="RDF217" s="129"/>
      <c r="RDG217" s="129"/>
      <c r="RDH217" s="129"/>
      <c r="RDI217" s="129"/>
      <c r="RDJ217" s="129"/>
      <c r="RDK217" s="129"/>
      <c r="RDL217" s="129"/>
      <c r="RDM217" s="129"/>
      <c r="RDN217" s="129"/>
      <c r="RDO217" s="129"/>
      <c r="RDP217" s="129"/>
      <c r="RDQ217" s="129"/>
      <c r="RDR217" s="129"/>
      <c r="RDS217" s="129"/>
      <c r="RDT217" s="129"/>
      <c r="RDU217" s="129"/>
      <c r="RDV217" s="129"/>
      <c r="RDW217" s="129"/>
      <c r="RDX217" s="129"/>
      <c r="RDY217" s="129"/>
      <c r="RDZ217" s="129"/>
      <c r="REA217" s="129"/>
      <c r="REB217" s="129"/>
      <c r="REC217" s="129"/>
      <c r="RED217" s="129"/>
      <c r="REE217" s="129"/>
      <c r="REF217" s="129"/>
      <c r="REG217" s="129"/>
      <c r="REH217" s="129"/>
      <c r="REI217" s="129"/>
      <c r="REJ217" s="129"/>
      <c r="REK217" s="129"/>
      <c r="REL217" s="129"/>
      <c r="REM217" s="129"/>
      <c r="REN217" s="129"/>
      <c r="REO217" s="129"/>
      <c r="REP217" s="129"/>
      <c r="REQ217" s="129"/>
      <c r="RER217" s="129"/>
      <c r="RES217" s="129"/>
      <c r="RET217" s="129"/>
      <c r="REU217" s="129"/>
      <c r="REV217" s="129"/>
      <c r="REW217" s="129"/>
      <c r="REX217" s="129"/>
      <c r="REY217" s="129"/>
      <c r="REZ217" s="129"/>
      <c r="RFA217" s="129"/>
      <c r="RFB217" s="129"/>
      <c r="RFC217" s="129"/>
      <c r="RFD217" s="129"/>
      <c r="RFE217" s="129"/>
      <c r="RFF217" s="129"/>
      <c r="RFG217" s="129"/>
      <c r="RFH217" s="129"/>
      <c r="RFI217" s="129"/>
      <c r="RFJ217" s="129"/>
      <c r="RFK217" s="129"/>
      <c r="RFL217" s="129"/>
      <c r="RFM217" s="129"/>
      <c r="RFN217" s="129"/>
      <c r="RFO217" s="129"/>
      <c r="RFP217" s="129"/>
      <c r="RFQ217" s="129"/>
      <c r="RFR217" s="129"/>
      <c r="RFS217" s="129"/>
      <c r="RFT217" s="129"/>
      <c r="RFU217" s="129"/>
      <c r="RFV217" s="129"/>
      <c r="RFW217" s="129"/>
      <c r="RFX217" s="129"/>
      <c r="RFY217" s="129"/>
      <c r="RFZ217" s="129"/>
      <c r="RGA217" s="129"/>
      <c r="RGB217" s="129"/>
      <c r="RGC217" s="129"/>
      <c r="RGD217" s="129"/>
      <c r="RGE217" s="129"/>
      <c r="RGF217" s="129"/>
      <c r="RGG217" s="129"/>
      <c r="RGH217" s="129"/>
      <c r="RGI217" s="129"/>
      <c r="RGJ217" s="129"/>
      <c r="RGK217" s="129"/>
      <c r="RGL217" s="129"/>
      <c r="RGM217" s="129"/>
      <c r="RGN217" s="129"/>
      <c r="RGO217" s="129"/>
      <c r="RGP217" s="129"/>
      <c r="RGQ217" s="129"/>
      <c r="RGR217" s="129"/>
      <c r="RGS217" s="129"/>
      <c r="RGT217" s="129"/>
      <c r="RGU217" s="129"/>
      <c r="RGV217" s="129"/>
      <c r="RGW217" s="129"/>
      <c r="RGX217" s="129"/>
      <c r="RGY217" s="129"/>
      <c r="RGZ217" s="129"/>
      <c r="RHA217" s="129"/>
      <c r="RHB217" s="129"/>
      <c r="RHC217" s="129"/>
      <c r="RHD217" s="129"/>
      <c r="RHE217" s="129"/>
      <c r="RHF217" s="129"/>
      <c r="RHG217" s="129"/>
      <c r="RHH217" s="129"/>
      <c r="RHI217" s="129"/>
      <c r="RHJ217" s="129"/>
      <c r="RHK217" s="129"/>
      <c r="RHL217" s="129"/>
      <c r="RHM217" s="129"/>
      <c r="RHN217" s="129"/>
      <c r="RHO217" s="129"/>
      <c r="RHP217" s="129"/>
      <c r="RHQ217" s="129"/>
      <c r="RHR217" s="129"/>
      <c r="RHS217" s="129"/>
      <c r="RHT217" s="129"/>
      <c r="RHU217" s="129"/>
      <c r="RHV217" s="129"/>
      <c r="RHW217" s="129"/>
      <c r="RHX217" s="129"/>
      <c r="RHY217" s="129"/>
      <c r="RHZ217" s="129"/>
      <c r="RIA217" s="129"/>
      <c r="RIB217" s="129"/>
      <c r="RIC217" s="129"/>
      <c r="RID217" s="129"/>
      <c r="RIE217" s="129"/>
      <c r="RIF217" s="129"/>
      <c r="RIG217" s="129"/>
      <c r="RIH217" s="129"/>
      <c r="RII217" s="129"/>
      <c r="RIJ217" s="129"/>
      <c r="RIK217" s="129"/>
      <c r="RIL217" s="129"/>
      <c r="RIM217" s="129"/>
      <c r="RIN217" s="129"/>
      <c r="RIO217" s="129"/>
      <c r="RIP217" s="129"/>
      <c r="RIQ217" s="129"/>
      <c r="RIR217" s="129"/>
      <c r="RIS217" s="129"/>
      <c r="RIT217" s="129"/>
      <c r="RIU217" s="129"/>
      <c r="RIV217" s="129"/>
      <c r="RIW217" s="129"/>
      <c r="RIX217" s="129"/>
      <c r="RIY217" s="129"/>
      <c r="RIZ217" s="129"/>
      <c r="RJA217" s="129"/>
      <c r="RJB217" s="129"/>
      <c r="RJC217" s="129"/>
      <c r="RJD217" s="129"/>
      <c r="RJE217" s="129"/>
      <c r="RJF217" s="129"/>
      <c r="RJG217" s="129"/>
      <c r="RJH217" s="129"/>
      <c r="RJI217" s="129"/>
      <c r="RJJ217" s="129"/>
      <c r="RJK217" s="129"/>
      <c r="RJL217" s="129"/>
      <c r="RJM217" s="129"/>
      <c r="RJN217" s="129"/>
      <c r="RJO217" s="129"/>
      <c r="RJP217" s="129"/>
      <c r="RJQ217" s="129"/>
      <c r="RJR217" s="129"/>
      <c r="RJS217" s="129"/>
      <c r="RJT217" s="129"/>
      <c r="RJU217" s="129"/>
      <c r="RJV217" s="129"/>
      <c r="RJW217" s="129"/>
      <c r="RJX217" s="129"/>
      <c r="RJY217" s="129"/>
      <c r="RJZ217" s="129"/>
      <c r="RKA217" s="129"/>
      <c r="RKB217" s="129"/>
      <c r="RKC217" s="129"/>
      <c r="RKD217" s="129"/>
      <c r="RKE217" s="129"/>
      <c r="RKF217" s="129"/>
      <c r="RKG217" s="129"/>
      <c r="RKH217" s="129"/>
      <c r="RKI217" s="129"/>
      <c r="RKJ217" s="129"/>
      <c r="RKK217" s="129"/>
      <c r="RKL217" s="129"/>
      <c r="RKM217" s="129"/>
      <c r="RKN217" s="129"/>
      <c r="RKO217" s="129"/>
      <c r="RKP217" s="129"/>
      <c r="RKQ217" s="129"/>
      <c r="RKR217" s="129"/>
      <c r="RKS217" s="129"/>
      <c r="RKT217" s="129"/>
      <c r="RKU217" s="129"/>
      <c r="RKV217" s="129"/>
      <c r="RKW217" s="129"/>
      <c r="RKX217" s="129"/>
      <c r="RKY217" s="129"/>
      <c r="RKZ217" s="129"/>
      <c r="RLA217" s="129"/>
      <c r="RLB217" s="129"/>
      <c r="RLC217" s="129"/>
      <c r="RLD217" s="129"/>
      <c r="RLE217" s="129"/>
      <c r="RLF217" s="129"/>
      <c r="RLG217" s="129"/>
      <c r="RLH217" s="129"/>
      <c r="RLI217" s="129"/>
      <c r="RLJ217" s="129"/>
      <c r="RLK217" s="129"/>
      <c r="RLL217" s="129"/>
      <c r="RLM217" s="129"/>
      <c r="RLN217" s="129"/>
      <c r="RLO217" s="129"/>
      <c r="RLP217" s="129"/>
      <c r="RLQ217" s="129"/>
      <c r="RLR217" s="129"/>
      <c r="RLS217" s="129"/>
      <c r="RLT217" s="129"/>
      <c r="RLU217" s="129"/>
      <c r="RLV217" s="129"/>
      <c r="RLW217" s="129"/>
      <c r="RLX217" s="129"/>
      <c r="RLY217" s="129"/>
      <c r="RLZ217" s="129"/>
      <c r="RMA217" s="129"/>
      <c r="RMB217" s="129"/>
      <c r="RMC217" s="129"/>
      <c r="RMD217" s="129"/>
      <c r="RME217" s="129"/>
      <c r="RMF217" s="129"/>
      <c r="RMG217" s="129"/>
      <c r="RMH217" s="129"/>
      <c r="RMI217" s="129"/>
      <c r="RMJ217" s="129"/>
      <c r="RMK217" s="129"/>
      <c r="RML217" s="129"/>
      <c r="RMM217" s="129"/>
      <c r="RMN217" s="129"/>
      <c r="RMO217" s="129"/>
      <c r="RMP217" s="129"/>
      <c r="RMQ217" s="129"/>
      <c r="RMR217" s="129"/>
      <c r="RMS217" s="129"/>
      <c r="RMT217" s="129"/>
      <c r="RMU217" s="129"/>
      <c r="RMV217" s="129"/>
      <c r="RMW217" s="129"/>
      <c r="RMX217" s="129"/>
      <c r="RMY217" s="129"/>
      <c r="RMZ217" s="129"/>
      <c r="RNA217" s="129"/>
      <c r="RNB217" s="129"/>
      <c r="RNC217" s="129"/>
      <c r="RND217" s="129"/>
      <c r="RNE217" s="129"/>
      <c r="RNF217" s="129"/>
      <c r="RNG217" s="129"/>
      <c r="RNH217" s="129"/>
      <c r="RNI217" s="129"/>
      <c r="RNJ217" s="129"/>
      <c r="RNK217" s="129"/>
      <c r="RNL217" s="129"/>
      <c r="RNM217" s="129"/>
      <c r="RNN217" s="129"/>
      <c r="RNO217" s="129"/>
      <c r="RNP217" s="129"/>
      <c r="RNQ217" s="129"/>
      <c r="RNR217" s="129"/>
      <c r="RNS217" s="129"/>
      <c r="RNT217" s="129"/>
      <c r="RNU217" s="129"/>
      <c r="RNV217" s="129"/>
      <c r="RNW217" s="129"/>
      <c r="RNX217" s="129"/>
      <c r="RNY217" s="129"/>
      <c r="RNZ217" s="129"/>
      <c r="ROA217" s="129"/>
      <c r="ROB217" s="129"/>
      <c r="ROC217" s="129"/>
      <c r="ROD217" s="129"/>
      <c r="ROE217" s="129"/>
      <c r="ROF217" s="129"/>
      <c r="ROG217" s="129"/>
      <c r="ROH217" s="129"/>
      <c r="ROI217" s="129"/>
      <c r="ROJ217" s="129"/>
      <c r="ROK217" s="129"/>
      <c r="ROL217" s="129"/>
      <c r="ROM217" s="129"/>
      <c r="RON217" s="129"/>
      <c r="ROO217" s="129"/>
      <c r="ROP217" s="129"/>
      <c r="ROQ217" s="129"/>
      <c r="ROR217" s="129"/>
      <c r="ROS217" s="129"/>
      <c r="ROT217" s="129"/>
      <c r="ROU217" s="129"/>
      <c r="ROV217" s="129"/>
      <c r="ROW217" s="129"/>
      <c r="ROX217" s="129"/>
      <c r="ROY217" s="129"/>
      <c r="ROZ217" s="129"/>
      <c r="RPA217" s="129"/>
      <c r="RPB217" s="129"/>
      <c r="RPC217" s="129"/>
      <c r="RPD217" s="129"/>
      <c r="RPE217" s="129"/>
      <c r="RPF217" s="129"/>
      <c r="RPG217" s="129"/>
      <c r="RPH217" s="129"/>
      <c r="RPI217" s="129"/>
      <c r="RPJ217" s="129"/>
      <c r="RPK217" s="129"/>
      <c r="RPL217" s="129"/>
      <c r="RPM217" s="129"/>
      <c r="RPN217" s="129"/>
      <c r="RPO217" s="129"/>
      <c r="RPP217" s="129"/>
      <c r="RPQ217" s="129"/>
      <c r="RPR217" s="129"/>
      <c r="RPS217" s="129"/>
      <c r="RPT217" s="129"/>
      <c r="RPU217" s="129"/>
      <c r="RPV217" s="129"/>
      <c r="RPW217" s="129"/>
      <c r="RPX217" s="129"/>
      <c r="RPY217" s="129"/>
      <c r="RPZ217" s="129"/>
      <c r="RQA217" s="129"/>
      <c r="RQB217" s="129"/>
      <c r="RQC217" s="129"/>
      <c r="RQD217" s="129"/>
      <c r="RQE217" s="129"/>
      <c r="RQF217" s="129"/>
      <c r="RQG217" s="129"/>
      <c r="RQH217" s="129"/>
      <c r="RQI217" s="129"/>
      <c r="RQJ217" s="129"/>
      <c r="RQK217" s="129"/>
      <c r="RQL217" s="129"/>
      <c r="RQM217" s="129"/>
      <c r="RQN217" s="129"/>
      <c r="RQO217" s="129"/>
      <c r="RQP217" s="129"/>
      <c r="RQQ217" s="129"/>
      <c r="RQR217" s="129"/>
      <c r="RQS217" s="129"/>
      <c r="RQT217" s="129"/>
      <c r="RQU217" s="129"/>
      <c r="RQV217" s="129"/>
      <c r="RQW217" s="129"/>
      <c r="RQX217" s="129"/>
      <c r="RQY217" s="129"/>
      <c r="RQZ217" s="129"/>
      <c r="RRA217" s="129"/>
      <c r="RRB217" s="129"/>
      <c r="RRC217" s="129"/>
      <c r="RRD217" s="129"/>
      <c r="RRE217" s="129"/>
      <c r="RRF217" s="129"/>
      <c r="RRG217" s="129"/>
      <c r="RRH217" s="129"/>
      <c r="RRI217" s="129"/>
      <c r="RRJ217" s="129"/>
      <c r="RRK217" s="129"/>
      <c r="RRL217" s="129"/>
      <c r="RRM217" s="129"/>
      <c r="RRN217" s="129"/>
      <c r="RRO217" s="129"/>
      <c r="RRP217" s="129"/>
      <c r="RRQ217" s="129"/>
      <c r="RRR217" s="129"/>
      <c r="RRS217" s="129"/>
      <c r="RRT217" s="129"/>
      <c r="RRU217" s="129"/>
      <c r="RRV217" s="129"/>
      <c r="RRW217" s="129"/>
      <c r="RRX217" s="129"/>
      <c r="RRY217" s="129"/>
      <c r="RRZ217" s="129"/>
      <c r="RSA217" s="129"/>
      <c r="RSB217" s="129"/>
      <c r="RSC217" s="129"/>
      <c r="RSD217" s="129"/>
      <c r="RSE217" s="129"/>
      <c r="RSF217" s="129"/>
      <c r="RSG217" s="129"/>
      <c r="RSH217" s="129"/>
      <c r="RSI217" s="129"/>
      <c r="RSJ217" s="129"/>
      <c r="RSK217" s="129"/>
      <c r="RSL217" s="129"/>
      <c r="RSM217" s="129"/>
      <c r="RSN217" s="129"/>
      <c r="RSO217" s="129"/>
      <c r="RSP217" s="129"/>
      <c r="RSQ217" s="129"/>
      <c r="RSR217" s="129"/>
      <c r="RSS217" s="129"/>
      <c r="RST217" s="129"/>
      <c r="RSU217" s="129"/>
      <c r="RSV217" s="129"/>
      <c r="RSW217" s="129"/>
      <c r="RSX217" s="129"/>
      <c r="RSY217" s="129"/>
      <c r="RSZ217" s="129"/>
      <c r="RTA217" s="129"/>
      <c r="RTB217" s="129"/>
      <c r="RTC217" s="129"/>
      <c r="RTD217" s="129"/>
      <c r="RTE217" s="129"/>
      <c r="RTF217" s="129"/>
      <c r="RTG217" s="129"/>
      <c r="RTH217" s="129"/>
      <c r="RTI217" s="129"/>
      <c r="RTJ217" s="129"/>
      <c r="RTK217" s="129"/>
      <c r="RTL217" s="129"/>
      <c r="RTM217" s="129"/>
      <c r="RTN217" s="129"/>
      <c r="RTO217" s="129"/>
      <c r="RTP217" s="129"/>
      <c r="RTQ217" s="129"/>
      <c r="RTR217" s="129"/>
      <c r="RTS217" s="129"/>
      <c r="RTT217" s="129"/>
      <c r="RTU217" s="129"/>
      <c r="RTV217" s="129"/>
      <c r="RTW217" s="129"/>
      <c r="RTX217" s="129"/>
      <c r="RTY217" s="129"/>
      <c r="RTZ217" s="129"/>
      <c r="RUA217" s="129"/>
      <c r="RUB217" s="129"/>
      <c r="RUC217" s="129"/>
      <c r="RUD217" s="129"/>
      <c r="RUE217" s="129"/>
      <c r="RUF217" s="129"/>
      <c r="RUG217" s="129"/>
      <c r="RUH217" s="129"/>
      <c r="RUI217" s="129"/>
      <c r="RUJ217" s="129"/>
      <c r="RUK217" s="129"/>
      <c r="RUL217" s="129"/>
      <c r="RUM217" s="129"/>
      <c r="RUN217" s="129"/>
      <c r="RUO217" s="129"/>
      <c r="RUP217" s="129"/>
      <c r="RUQ217" s="129"/>
      <c r="RUR217" s="129"/>
      <c r="RUS217" s="129"/>
      <c r="RUT217" s="129"/>
      <c r="RUU217" s="129"/>
      <c r="RUV217" s="129"/>
      <c r="RUW217" s="129"/>
      <c r="RUX217" s="129"/>
      <c r="RUY217" s="129"/>
      <c r="RUZ217" s="129"/>
      <c r="RVA217" s="129"/>
      <c r="RVB217" s="129"/>
      <c r="RVC217" s="129"/>
      <c r="RVD217" s="129"/>
      <c r="RVE217" s="129"/>
      <c r="RVF217" s="129"/>
      <c r="RVG217" s="129"/>
      <c r="RVH217" s="129"/>
      <c r="RVI217" s="129"/>
      <c r="RVJ217" s="129"/>
      <c r="RVK217" s="129"/>
      <c r="RVL217" s="129"/>
      <c r="RVM217" s="129"/>
      <c r="RVN217" s="129"/>
      <c r="RVO217" s="129"/>
      <c r="RVP217" s="129"/>
      <c r="RVQ217" s="129"/>
      <c r="RVR217" s="129"/>
      <c r="RVS217" s="129"/>
      <c r="RVT217" s="129"/>
      <c r="RVU217" s="129"/>
      <c r="RVV217" s="129"/>
      <c r="RVW217" s="129"/>
      <c r="RVX217" s="129"/>
      <c r="RVY217" s="129"/>
      <c r="RVZ217" s="129"/>
      <c r="RWA217" s="129"/>
      <c r="RWB217" s="129"/>
      <c r="RWC217" s="129"/>
      <c r="RWD217" s="129"/>
      <c r="RWE217" s="129"/>
      <c r="RWF217" s="129"/>
      <c r="RWG217" s="129"/>
      <c r="RWH217" s="129"/>
      <c r="RWI217" s="129"/>
      <c r="RWJ217" s="129"/>
      <c r="RWK217" s="129"/>
      <c r="RWL217" s="129"/>
      <c r="RWM217" s="129"/>
      <c r="RWN217" s="129"/>
      <c r="RWO217" s="129"/>
      <c r="RWP217" s="129"/>
      <c r="RWQ217" s="129"/>
      <c r="RWR217" s="129"/>
      <c r="RWS217" s="129"/>
      <c r="RWT217" s="129"/>
      <c r="RWU217" s="129"/>
      <c r="RWV217" s="129"/>
      <c r="RWW217" s="129"/>
      <c r="RWX217" s="129"/>
      <c r="RWY217" s="129"/>
      <c r="RWZ217" s="129"/>
      <c r="RXA217" s="129"/>
      <c r="RXB217" s="129"/>
      <c r="RXC217" s="129"/>
      <c r="RXD217" s="129"/>
      <c r="RXE217" s="129"/>
      <c r="RXF217" s="129"/>
      <c r="RXG217" s="129"/>
      <c r="RXH217" s="129"/>
      <c r="RXI217" s="129"/>
      <c r="RXJ217" s="129"/>
      <c r="RXK217" s="129"/>
      <c r="RXL217" s="129"/>
      <c r="RXM217" s="129"/>
      <c r="RXN217" s="129"/>
      <c r="RXO217" s="129"/>
      <c r="RXP217" s="129"/>
      <c r="RXQ217" s="129"/>
      <c r="RXR217" s="129"/>
      <c r="RXS217" s="129"/>
      <c r="RXT217" s="129"/>
      <c r="RXU217" s="129"/>
      <c r="RXV217" s="129"/>
      <c r="RXW217" s="129"/>
      <c r="RXX217" s="129"/>
      <c r="RXY217" s="129"/>
      <c r="RXZ217" s="129"/>
      <c r="RYA217" s="129"/>
      <c r="RYB217" s="129"/>
      <c r="RYC217" s="129"/>
      <c r="RYD217" s="129"/>
      <c r="RYE217" s="129"/>
      <c r="RYF217" s="129"/>
      <c r="RYG217" s="129"/>
      <c r="RYH217" s="129"/>
      <c r="RYI217" s="129"/>
      <c r="RYJ217" s="129"/>
      <c r="RYK217" s="129"/>
      <c r="RYL217" s="129"/>
      <c r="RYM217" s="129"/>
      <c r="RYN217" s="129"/>
      <c r="RYO217" s="129"/>
      <c r="RYP217" s="129"/>
      <c r="RYQ217" s="129"/>
      <c r="RYR217" s="129"/>
      <c r="RYS217" s="129"/>
      <c r="RYT217" s="129"/>
      <c r="RYU217" s="129"/>
      <c r="RYV217" s="129"/>
      <c r="RYW217" s="129"/>
      <c r="RYX217" s="129"/>
      <c r="RYY217" s="129"/>
      <c r="RYZ217" s="129"/>
      <c r="RZA217" s="129"/>
      <c r="RZB217" s="129"/>
      <c r="RZC217" s="129"/>
      <c r="RZD217" s="129"/>
      <c r="RZE217" s="129"/>
      <c r="RZF217" s="129"/>
      <c r="RZG217" s="129"/>
      <c r="RZH217" s="129"/>
      <c r="RZI217" s="129"/>
      <c r="RZJ217" s="129"/>
      <c r="RZK217" s="129"/>
      <c r="RZL217" s="129"/>
      <c r="RZM217" s="129"/>
      <c r="RZN217" s="129"/>
      <c r="RZO217" s="129"/>
      <c r="RZP217" s="129"/>
      <c r="RZQ217" s="129"/>
      <c r="RZR217" s="129"/>
      <c r="RZS217" s="129"/>
      <c r="RZT217" s="129"/>
      <c r="RZU217" s="129"/>
      <c r="RZV217" s="129"/>
      <c r="RZW217" s="129"/>
      <c r="RZX217" s="129"/>
      <c r="RZY217" s="129"/>
      <c r="RZZ217" s="129"/>
      <c r="SAA217" s="129"/>
      <c r="SAB217" s="129"/>
      <c r="SAC217" s="129"/>
      <c r="SAD217" s="129"/>
      <c r="SAE217" s="129"/>
      <c r="SAF217" s="129"/>
      <c r="SAG217" s="129"/>
      <c r="SAH217" s="129"/>
      <c r="SAI217" s="129"/>
      <c r="SAJ217" s="129"/>
      <c r="SAK217" s="129"/>
      <c r="SAL217" s="129"/>
      <c r="SAM217" s="129"/>
      <c r="SAN217" s="129"/>
      <c r="SAO217" s="129"/>
      <c r="SAP217" s="129"/>
      <c r="SAQ217" s="129"/>
      <c r="SAR217" s="129"/>
      <c r="SAS217" s="129"/>
      <c r="SAT217" s="129"/>
      <c r="SAU217" s="129"/>
      <c r="SAV217" s="129"/>
      <c r="SAW217" s="129"/>
      <c r="SAX217" s="129"/>
      <c r="SAY217" s="129"/>
      <c r="SAZ217" s="129"/>
      <c r="SBA217" s="129"/>
      <c r="SBB217" s="129"/>
      <c r="SBC217" s="129"/>
      <c r="SBD217" s="129"/>
      <c r="SBE217" s="129"/>
      <c r="SBF217" s="129"/>
      <c r="SBG217" s="129"/>
      <c r="SBH217" s="129"/>
      <c r="SBI217" s="129"/>
      <c r="SBJ217" s="129"/>
      <c r="SBK217" s="129"/>
      <c r="SBL217" s="129"/>
      <c r="SBM217" s="129"/>
      <c r="SBN217" s="129"/>
      <c r="SBO217" s="129"/>
      <c r="SBP217" s="129"/>
      <c r="SBQ217" s="129"/>
      <c r="SBR217" s="129"/>
      <c r="SBS217" s="129"/>
      <c r="SBT217" s="129"/>
      <c r="SBU217" s="129"/>
      <c r="SBV217" s="129"/>
      <c r="SBW217" s="129"/>
      <c r="SBX217" s="129"/>
      <c r="SBY217" s="129"/>
      <c r="SBZ217" s="129"/>
      <c r="SCA217" s="129"/>
      <c r="SCB217" s="129"/>
      <c r="SCC217" s="129"/>
      <c r="SCD217" s="129"/>
      <c r="SCE217" s="129"/>
      <c r="SCF217" s="129"/>
      <c r="SCG217" s="129"/>
      <c r="SCH217" s="129"/>
      <c r="SCI217" s="129"/>
      <c r="SCJ217" s="129"/>
      <c r="SCK217" s="129"/>
      <c r="SCL217" s="129"/>
      <c r="SCM217" s="129"/>
      <c r="SCN217" s="129"/>
      <c r="SCO217" s="129"/>
      <c r="SCP217" s="129"/>
      <c r="SCQ217" s="129"/>
      <c r="SCR217" s="129"/>
      <c r="SCS217" s="129"/>
      <c r="SCT217" s="129"/>
      <c r="SCU217" s="129"/>
      <c r="SCV217" s="129"/>
      <c r="SCW217" s="129"/>
      <c r="SCX217" s="129"/>
      <c r="SCY217" s="129"/>
      <c r="SCZ217" s="129"/>
      <c r="SDA217" s="129"/>
      <c r="SDB217" s="129"/>
      <c r="SDC217" s="129"/>
      <c r="SDD217" s="129"/>
      <c r="SDE217" s="129"/>
      <c r="SDF217" s="129"/>
      <c r="SDG217" s="129"/>
      <c r="SDH217" s="129"/>
      <c r="SDI217" s="129"/>
      <c r="SDJ217" s="129"/>
      <c r="SDK217" s="129"/>
      <c r="SDL217" s="129"/>
      <c r="SDM217" s="129"/>
      <c r="SDN217" s="129"/>
      <c r="SDO217" s="129"/>
      <c r="SDP217" s="129"/>
      <c r="SDQ217" s="129"/>
      <c r="SDR217" s="129"/>
      <c r="SDS217" s="129"/>
      <c r="SDT217" s="129"/>
      <c r="SDU217" s="129"/>
      <c r="SDV217" s="129"/>
      <c r="SDW217" s="129"/>
      <c r="SDX217" s="129"/>
      <c r="SDY217" s="129"/>
      <c r="SDZ217" s="129"/>
      <c r="SEA217" s="129"/>
      <c r="SEB217" s="129"/>
      <c r="SEC217" s="129"/>
      <c r="SED217" s="129"/>
      <c r="SEE217" s="129"/>
      <c r="SEF217" s="129"/>
      <c r="SEG217" s="129"/>
      <c r="SEH217" s="129"/>
      <c r="SEI217" s="129"/>
      <c r="SEJ217" s="129"/>
      <c r="SEK217" s="129"/>
      <c r="SEL217" s="129"/>
      <c r="SEM217" s="129"/>
      <c r="SEN217" s="129"/>
      <c r="SEO217" s="129"/>
      <c r="SEP217" s="129"/>
      <c r="SEQ217" s="129"/>
      <c r="SER217" s="129"/>
      <c r="SES217" s="129"/>
      <c r="SET217" s="129"/>
      <c r="SEU217" s="129"/>
      <c r="SEV217" s="129"/>
      <c r="SEW217" s="129"/>
      <c r="SEX217" s="129"/>
      <c r="SEY217" s="129"/>
      <c r="SEZ217" s="129"/>
      <c r="SFA217" s="129"/>
      <c r="SFB217" s="129"/>
      <c r="SFC217" s="129"/>
      <c r="SFD217" s="129"/>
      <c r="SFE217" s="129"/>
      <c r="SFF217" s="129"/>
      <c r="SFG217" s="129"/>
      <c r="SFH217" s="129"/>
      <c r="SFI217" s="129"/>
      <c r="SFJ217" s="129"/>
      <c r="SFK217" s="129"/>
      <c r="SFL217" s="129"/>
      <c r="SFM217" s="129"/>
      <c r="SFN217" s="129"/>
      <c r="SFO217" s="129"/>
      <c r="SFP217" s="129"/>
      <c r="SFQ217" s="129"/>
      <c r="SFR217" s="129"/>
      <c r="SFS217" s="129"/>
      <c r="SFT217" s="129"/>
      <c r="SFU217" s="129"/>
      <c r="SFV217" s="129"/>
      <c r="SFW217" s="129"/>
      <c r="SFX217" s="129"/>
      <c r="SFY217" s="129"/>
      <c r="SFZ217" s="129"/>
      <c r="SGA217" s="129"/>
      <c r="SGB217" s="129"/>
      <c r="SGC217" s="129"/>
      <c r="SGD217" s="129"/>
      <c r="SGE217" s="129"/>
      <c r="SGF217" s="129"/>
      <c r="SGG217" s="129"/>
      <c r="SGH217" s="129"/>
      <c r="SGI217" s="129"/>
      <c r="SGJ217" s="129"/>
      <c r="SGK217" s="129"/>
      <c r="SGL217" s="129"/>
      <c r="SGM217" s="129"/>
      <c r="SGN217" s="129"/>
      <c r="SGO217" s="129"/>
      <c r="SGP217" s="129"/>
      <c r="SGQ217" s="129"/>
      <c r="SGR217" s="129"/>
      <c r="SGS217" s="129"/>
      <c r="SGT217" s="129"/>
      <c r="SGU217" s="129"/>
      <c r="SGV217" s="129"/>
      <c r="SGW217" s="129"/>
      <c r="SGX217" s="129"/>
      <c r="SGY217" s="129"/>
      <c r="SGZ217" s="129"/>
      <c r="SHA217" s="129"/>
      <c r="SHB217" s="129"/>
      <c r="SHC217" s="129"/>
      <c r="SHD217" s="129"/>
      <c r="SHE217" s="129"/>
      <c r="SHF217" s="129"/>
      <c r="SHG217" s="129"/>
      <c r="SHH217" s="129"/>
      <c r="SHI217" s="129"/>
      <c r="SHJ217" s="129"/>
      <c r="SHK217" s="129"/>
      <c r="SHL217" s="129"/>
      <c r="SHM217" s="129"/>
      <c r="SHN217" s="129"/>
      <c r="SHO217" s="129"/>
      <c r="SHP217" s="129"/>
      <c r="SHQ217" s="129"/>
      <c r="SHR217" s="129"/>
      <c r="SHS217" s="129"/>
      <c r="SHT217" s="129"/>
      <c r="SHU217" s="129"/>
      <c r="SHV217" s="129"/>
      <c r="SHW217" s="129"/>
      <c r="SHX217" s="129"/>
      <c r="SHY217" s="129"/>
      <c r="SHZ217" s="129"/>
      <c r="SIA217" s="129"/>
      <c r="SIB217" s="129"/>
      <c r="SIC217" s="129"/>
      <c r="SID217" s="129"/>
      <c r="SIE217" s="129"/>
      <c r="SIF217" s="129"/>
      <c r="SIG217" s="129"/>
      <c r="SIH217" s="129"/>
      <c r="SII217" s="129"/>
      <c r="SIJ217" s="129"/>
      <c r="SIK217" s="129"/>
      <c r="SIL217" s="129"/>
      <c r="SIM217" s="129"/>
      <c r="SIN217" s="129"/>
      <c r="SIO217" s="129"/>
      <c r="SIP217" s="129"/>
      <c r="SIQ217" s="129"/>
      <c r="SIR217" s="129"/>
      <c r="SIS217" s="129"/>
      <c r="SIT217" s="129"/>
      <c r="SIU217" s="129"/>
      <c r="SIV217" s="129"/>
      <c r="SIW217" s="129"/>
      <c r="SIX217" s="129"/>
      <c r="SIY217" s="129"/>
      <c r="SIZ217" s="129"/>
      <c r="SJA217" s="129"/>
      <c r="SJB217" s="129"/>
      <c r="SJC217" s="129"/>
      <c r="SJD217" s="129"/>
      <c r="SJE217" s="129"/>
      <c r="SJF217" s="129"/>
      <c r="SJG217" s="129"/>
      <c r="SJH217" s="129"/>
      <c r="SJI217" s="129"/>
      <c r="SJJ217" s="129"/>
      <c r="SJK217" s="129"/>
      <c r="SJL217" s="129"/>
      <c r="SJM217" s="129"/>
      <c r="SJN217" s="129"/>
      <c r="SJO217" s="129"/>
      <c r="SJP217" s="129"/>
      <c r="SJQ217" s="129"/>
      <c r="SJR217" s="129"/>
      <c r="SJS217" s="129"/>
      <c r="SJT217" s="129"/>
      <c r="SJU217" s="129"/>
      <c r="SJV217" s="129"/>
      <c r="SJW217" s="129"/>
      <c r="SJX217" s="129"/>
      <c r="SJY217" s="129"/>
      <c r="SJZ217" s="129"/>
      <c r="SKA217" s="129"/>
      <c r="SKB217" s="129"/>
      <c r="SKC217" s="129"/>
      <c r="SKD217" s="129"/>
      <c r="SKE217" s="129"/>
      <c r="SKF217" s="129"/>
      <c r="SKG217" s="129"/>
      <c r="SKH217" s="129"/>
      <c r="SKI217" s="129"/>
      <c r="SKJ217" s="129"/>
      <c r="SKK217" s="129"/>
      <c r="SKL217" s="129"/>
      <c r="SKM217" s="129"/>
      <c r="SKN217" s="129"/>
      <c r="SKO217" s="129"/>
      <c r="SKP217" s="129"/>
      <c r="SKQ217" s="129"/>
      <c r="SKR217" s="129"/>
      <c r="SKS217" s="129"/>
      <c r="SKT217" s="129"/>
      <c r="SKU217" s="129"/>
      <c r="SKV217" s="129"/>
      <c r="SKW217" s="129"/>
      <c r="SKX217" s="129"/>
      <c r="SKY217" s="129"/>
      <c r="SKZ217" s="129"/>
      <c r="SLA217" s="129"/>
      <c r="SLB217" s="129"/>
      <c r="SLC217" s="129"/>
      <c r="SLD217" s="129"/>
      <c r="SLE217" s="129"/>
      <c r="SLF217" s="129"/>
      <c r="SLG217" s="129"/>
      <c r="SLH217" s="129"/>
      <c r="SLI217" s="129"/>
      <c r="SLJ217" s="129"/>
      <c r="SLK217" s="129"/>
      <c r="SLL217" s="129"/>
      <c r="SLM217" s="129"/>
      <c r="SLN217" s="129"/>
      <c r="SLO217" s="129"/>
      <c r="SLP217" s="129"/>
      <c r="SLQ217" s="129"/>
      <c r="SLR217" s="129"/>
      <c r="SLS217" s="129"/>
      <c r="SLT217" s="129"/>
      <c r="SLU217" s="129"/>
      <c r="SLV217" s="129"/>
      <c r="SLW217" s="129"/>
      <c r="SLX217" s="129"/>
      <c r="SLY217" s="129"/>
      <c r="SLZ217" s="129"/>
      <c r="SMA217" s="129"/>
      <c r="SMB217" s="129"/>
      <c r="SMC217" s="129"/>
      <c r="SMD217" s="129"/>
      <c r="SME217" s="129"/>
      <c r="SMF217" s="129"/>
      <c r="SMG217" s="129"/>
      <c r="SMH217" s="129"/>
      <c r="SMI217" s="129"/>
      <c r="SMJ217" s="129"/>
      <c r="SMK217" s="129"/>
      <c r="SML217" s="129"/>
      <c r="SMM217" s="129"/>
      <c r="SMN217" s="129"/>
      <c r="SMO217" s="129"/>
      <c r="SMP217" s="129"/>
      <c r="SMQ217" s="129"/>
      <c r="SMR217" s="129"/>
      <c r="SMS217" s="129"/>
      <c r="SMT217" s="129"/>
      <c r="SMU217" s="129"/>
      <c r="SMV217" s="129"/>
      <c r="SMW217" s="129"/>
      <c r="SMX217" s="129"/>
      <c r="SMY217" s="129"/>
      <c r="SMZ217" s="129"/>
      <c r="SNA217" s="129"/>
      <c r="SNB217" s="129"/>
      <c r="SNC217" s="129"/>
      <c r="SND217" s="129"/>
      <c r="SNE217" s="129"/>
      <c r="SNF217" s="129"/>
      <c r="SNG217" s="129"/>
      <c r="SNH217" s="129"/>
      <c r="SNI217" s="129"/>
      <c r="SNJ217" s="129"/>
      <c r="SNK217" s="129"/>
      <c r="SNL217" s="129"/>
      <c r="SNM217" s="129"/>
      <c r="SNN217" s="129"/>
      <c r="SNO217" s="129"/>
      <c r="SNP217" s="129"/>
      <c r="SNQ217" s="129"/>
      <c r="SNR217" s="129"/>
      <c r="SNS217" s="129"/>
      <c r="SNT217" s="129"/>
      <c r="SNU217" s="129"/>
      <c r="SNV217" s="129"/>
      <c r="SNW217" s="129"/>
      <c r="SNX217" s="129"/>
      <c r="SNY217" s="129"/>
      <c r="SNZ217" s="129"/>
      <c r="SOA217" s="129"/>
      <c r="SOB217" s="129"/>
      <c r="SOC217" s="129"/>
      <c r="SOD217" s="129"/>
      <c r="SOE217" s="129"/>
      <c r="SOF217" s="129"/>
      <c r="SOG217" s="129"/>
      <c r="SOH217" s="129"/>
      <c r="SOI217" s="129"/>
      <c r="SOJ217" s="129"/>
      <c r="SOK217" s="129"/>
      <c r="SOL217" s="129"/>
      <c r="SOM217" s="129"/>
      <c r="SON217" s="129"/>
      <c r="SOO217" s="129"/>
      <c r="SOP217" s="129"/>
      <c r="SOQ217" s="129"/>
      <c r="SOR217" s="129"/>
      <c r="SOS217" s="129"/>
      <c r="SOT217" s="129"/>
      <c r="SOU217" s="129"/>
      <c r="SOV217" s="129"/>
      <c r="SOW217" s="129"/>
      <c r="SOX217" s="129"/>
      <c r="SOY217" s="129"/>
      <c r="SOZ217" s="129"/>
      <c r="SPA217" s="129"/>
      <c r="SPB217" s="129"/>
      <c r="SPC217" s="129"/>
      <c r="SPD217" s="129"/>
      <c r="SPE217" s="129"/>
      <c r="SPF217" s="129"/>
      <c r="SPG217" s="129"/>
      <c r="SPH217" s="129"/>
      <c r="SPI217" s="129"/>
      <c r="SPJ217" s="129"/>
      <c r="SPK217" s="129"/>
      <c r="SPL217" s="129"/>
      <c r="SPM217" s="129"/>
      <c r="SPN217" s="129"/>
      <c r="SPO217" s="129"/>
      <c r="SPP217" s="129"/>
      <c r="SPQ217" s="129"/>
      <c r="SPR217" s="129"/>
      <c r="SPS217" s="129"/>
      <c r="SPT217" s="129"/>
      <c r="SPU217" s="129"/>
      <c r="SPV217" s="129"/>
      <c r="SPW217" s="129"/>
      <c r="SPX217" s="129"/>
      <c r="SPY217" s="129"/>
      <c r="SPZ217" s="129"/>
      <c r="SQA217" s="129"/>
      <c r="SQB217" s="129"/>
      <c r="SQC217" s="129"/>
      <c r="SQD217" s="129"/>
      <c r="SQE217" s="129"/>
      <c r="SQF217" s="129"/>
      <c r="SQG217" s="129"/>
      <c r="SQH217" s="129"/>
      <c r="SQI217" s="129"/>
      <c r="SQJ217" s="129"/>
      <c r="SQK217" s="129"/>
      <c r="SQL217" s="129"/>
      <c r="SQM217" s="129"/>
      <c r="SQN217" s="129"/>
      <c r="SQO217" s="129"/>
      <c r="SQP217" s="129"/>
      <c r="SQQ217" s="129"/>
      <c r="SQR217" s="129"/>
      <c r="SQS217" s="129"/>
      <c r="SQT217" s="129"/>
      <c r="SQU217" s="129"/>
      <c r="SQV217" s="129"/>
      <c r="SQW217" s="129"/>
      <c r="SQX217" s="129"/>
      <c r="SQY217" s="129"/>
      <c r="SQZ217" s="129"/>
      <c r="SRA217" s="129"/>
      <c r="SRB217" s="129"/>
      <c r="SRC217" s="129"/>
      <c r="SRD217" s="129"/>
      <c r="SRE217" s="129"/>
      <c r="SRF217" s="129"/>
      <c r="SRG217" s="129"/>
      <c r="SRH217" s="129"/>
      <c r="SRI217" s="129"/>
      <c r="SRJ217" s="129"/>
      <c r="SRK217" s="129"/>
      <c r="SRL217" s="129"/>
      <c r="SRM217" s="129"/>
      <c r="SRN217" s="129"/>
      <c r="SRO217" s="129"/>
      <c r="SRP217" s="129"/>
      <c r="SRQ217" s="129"/>
      <c r="SRR217" s="129"/>
      <c r="SRS217" s="129"/>
      <c r="SRT217" s="129"/>
      <c r="SRU217" s="129"/>
      <c r="SRV217" s="129"/>
      <c r="SRW217" s="129"/>
      <c r="SRX217" s="129"/>
      <c r="SRY217" s="129"/>
      <c r="SRZ217" s="129"/>
      <c r="SSA217" s="129"/>
      <c r="SSB217" s="129"/>
      <c r="SSC217" s="129"/>
      <c r="SSD217" s="129"/>
      <c r="SSE217" s="129"/>
      <c r="SSF217" s="129"/>
      <c r="SSG217" s="129"/>
      <c r="SSH217" s="129"/>
      <c r="SSI217" s="129"/>
      <c r="SSJ217" s="129"/>
      <c r="SSK217" s="129"/>
      <c r="SSL217" s="129"/>
      <c r="SSM217" s="129"/>
      <c r="SSN217" s="129"/>
      <c r="SSO217" s="129"/>
      <c r="SSP217" s="129"/>
      <c r="SSQ217" s="129"/>
      <c r="SSR217" s="129"/>
      <c r="SSS217" s="129"/>
      <c r="SST217" s="129"/>
      <c r="SSU217" s="129"/>
      <c r="SSV217" s="129"/>
      <c r="SSW217" s="129"/>
      <c r="SSX217" s="129"/>
      <c r="SSY217" s="129"/>
      <c r="SSZ217" s="129"/>
      <c r="STA217" s="129"/>
      <c r="STB217" s="129"/>
      <c r="STC217" s="129"/>
      <c r="STD217" s="129"/>
      <c r="STE217" s="129"/>
      <c r="STF217" s="129"/>
      <c r="STG217" s="129"/>
      <c r="STH217" s="129"/>
      <c r="STI217" s="129"/>
      <c r="STJ217" s="129"/>
      <c r="STK217" s="129"/>
      <c r="STL217" s="129"/>
      <c r="STM217" s="129"/>
      <c r="STN217" s="129"/>
      <c r="STO217" s="129"/>
      <c r="STP217" s="129"/>
      <c r="STQ217" s="129"/>
      <c r="STR217" s="129"/>
      <c r="STS217" s="129"/>
      <c r="STT217" s="129"/>
      <c r="STU217" s="129"/>
      <c r="STV217" s="129"/>
      <c r="STW217" s="129"/>
      <c r="STX217" s="129"/>
      <c r="STY217" s="129"/>
      <c r="STZ217" s="129"/>
      <c r="SUA217" s="129"/>
      <c r="SUB217" s="129"/>
      <c r="SUC217" s="129"/>
      <c r="SUD217" s="129"/>
      <c r="SUE217" s="129"/>
      <c r="SUF217" s="129"/>
      <c r="SUG217" s="129"/>
      <c r="SUH217" s="129"/>
      <c r="SUI217" s="129"/>
      <c r="SUJ217" s="129"/>
      <c r="SUK217" s="129"/>
      <c r="SUL217" s="129"/>
      <c r="SUM217" s="129"/>
      <c r="SUN217" s="129"/>
      <c r="SUO217" s="129"/>
      <c r="SUP217" s="129"/>
      <c r="SUQ217" s="129"/>
      <c r="SUR217" s="129"/>
      <c r="SUS217" s="129"/>
      <c r="SUT217" s="129"/>
      <c r="SUU217" s="129"/>
      <c r="SUV217" s="129"/>
      <c r="SUW217" s="129"/>
      <c r="SUX217" s="129"/>
      <c r="SUY217" s="129"/>
      <c r="SUZ217" s="129"/>
      <c r="SVA217" s="129"/>
      <c r="SVB217" s="129"/>
      <c r="SVC217" s="129"/>
      <c r="SVD217" s="129"/>
      <c r="SVE217" s="129"/>
      <c r="SVF217" s="129"/>
      <c r="SVG217" s="129"/>
      <c r="SVH217" s="129"/>
      <c r="SVI217" s="129"/>
      <c r="SVJ217" s="129"/>
      <c r="SVK217" s="129"/>
      <c r="SVL217" s="129"/>
      <c r="SVM217" s="129"/>
      <c r="SVN217" s="129"/>
      <c r="SVO217" s="129"/>
      <c r="SVP217" s="129"/>
      <c r="SVQ217" s="129"/>
      <c r="SVR217" s="129"/>
      <c r="SVS217" s="129"/>
      <c r="SVT217" s="129"/>
      <c r="SVU217" s="129"/>
      <c r="SVV217" s="129"/>
      <c r="SVW217" s="129"/>
      <c r="SVX217" s="129"/>
      <c r="SVY217" s="129"/>
      <c r="SVZ217" s="129"/>
      <c r="SWA217" s="129"/>
      <c r="SWB217" s="129"/>
      <c r="SWC217" s="129"/>
      <c r="SWD217" s="129"/>
      <c r="SWE217" s="129"/>
      <c r="SWF217" s="129"/>
      <c r="SWG217" s="129"/>
      <c r="SWH217" s="129"/>
      <c r="SWI217" s="129"/>
      <c r="SWJ217" s="129"/>
      <c r="SWK217" s="129"/>
      <c r="SWL217" s="129"/>
      <c r="SWM217" s="129"/>
      <c r="SWN217" s="129"/>
      <c r="SWO217" s="129"/>
      <c r="SWP217" s="129"/>
      <c r="SWQ217" s="129"/>
      <c r="SWR217" s="129"/>
      <c r="SWS217" s="129"/>
      <c r="SWT217" s="129"/>
      <c r="SWU217" s="129"/>
      <c r="SWV217" s="129"/>
      <c r="SWW217" s="129"/>
      <c r="SWX217" s="129"/>
      <c r="SWY217" s="129"/>
      <c r="SWZ217" s="129"/>
      <c r="SXA217" s="129"/>
      <c r="SXB217" s="129"/>
      <c r="SXC217" s="129"/>
      <c r="SXD217" s="129"/>
      <c r="SXE217" s="129"/>
      <c r="SXF217" s="129"/>
      <c r="SXG217" s="129"/>
      <c r="SXH217" s="129"/>
      <c r="SXI217" s="129"/>
      <c r="SXJ217" s="129"/>
      <c r="SXK217" s="129"/>
      <c r="SXL217" s="129"/>
      <c r="SXM217" s="129"/>
      <c r="SXN217" s="129"/>
      <c r="SXO217" s="129"/>
      <c r="SXP217" s="129"/>
      <c r="SXQ217" s="129"/>
      <c r="SXR217" s="129"/>
      <c r="SXS217" s="129"/>
      <c r="SXT217" s="129"/>
      <c r="SXU217" s="129"/>
      <c r="SXV217" s="129"/>
      <c r="SXW217" s="129"/>
      <c r="SXX217" s="129"/>
      <c r="SXY217" s="129"/>
      <c r="SXZ217" s="129"/>
      <c r="SYA217" s="129"/>
      <c r="SYB217" s="129"/>
      <c r="SYC217" s="129"/>
      <c r="SYD217" s="129"/>
      <c r="SYE217" s="129"/>
      <c r="SYF217" s="129"/>
      <c r="SYG217" s="129"/>
      <c r="SYH217" s="129"/>
      <c r="SYI217" s="129"/>
      <c r="SYJ217" s="129"/>
      <c r="SYK217" s="129"/>
      <c r="SYL217" s="129"/>
      <c r="SYM217" s="129"/>
      <c r="SYN217" s="129"/>
      <c r="SYO217" s="129"/>
      <c r="SYP217" s="129"/>
      <c r="SYQ217" s="129"/>
      <c r="SYR217" s="129"/>
      <c r="SYS217" s="129"/>
      <c r="SYT217" s="129"/>
      <c r="SYU217" s="129"/>
      <c r="SYV217" s="129"/>
      <c r="SYW217" s="129"/>
      <c r="SYX217" s="129"/>
      <c r="SYY217" s="129"/>
      <c r="SYZ217" s="129"/>
      <c r="SZA217" s="129"/>
      <c r="SZB217" s="129"/>
      <c r="SZC217" s="129"/>
      <c r="SZD217" s="129"/>
      <c r="SZE217" s="129"/>
      <c r="SZF217" s="129"/>
      <c r="SZG217" s="129"/>
      <c r="SZH217" s="129"/>
      <c r="SZI217" s="129"/>
      <c r="SZJ217" s="129"/>
      <c r="SZK217" s="129"/>
      <c r="SZL217" s="129"/>
      <c r="SZM217" s="129"/>
      <c r="SZN217" s="129"/>
      <c r="SZO217" s="129"/>
      <c r="SZP217" s="129"/>
      <c r="SZQ217" s="129"/>
      <c r="SZR217" s="129"/>
      <c r="SZS217" s="129"/>
      <c r="SZT217" s="129"/>
      <c r="SZU217" s="129"/>
      <c r="SZV217" s="129"/>
      <c r="SZW217" s="129"/>
      <c r="SZX217" s="129"/>
      <c r="SZY217" s="129"/>
      <c r="SZZ217" s="129"/>
      <c r="TAA217" s="129"/>
      <c r="TAB217" s="129"/>
      <c r="TAC217" s="129"/>
      <c r="TAD217" s="129"/>
      <c r="TAE217" s="129"/>
      <c r="TAF217" s="129"/>
      <c r="TAG217" s="129"/>
      <c r="TAH217" s="129"/>
      <c r="TAI217" s="129"/>
      <c r="TAJ217" s="129"/>
      <c r="TAK217" s="129"/>
      <c r="TAL217" s="129"/>
      <c r="TAM217" s="129"/>
      <c r="TAN217" s="129"/>
      <c r="TAO217" s="129"/>
      <c r="TAP217" s="129"/>
      <c r="TAQ217" s="129"/>
      <c r="TAR217" s="129"/>
      <c r="TAS217" s="129"/>
      <c r="TAT217" s="129"/>
      <c r="TAU217" s="129"/>
      <c r="TAV217" s="129"/>
      <c r="TAW217" s="129"/>
      <c r="TAX217" s="129"/>
      <c r="TAY217" s="129"/>
      <c r="TAZ217" s="129"/>
      <c r="TBA217" s="129"/>
      <c r="TBB217" s="129"/>
      <c r="TBC217" s="129"/>
      <c r="TBD217" s="129"/>
      <c r="TBE217" s="129"/>
      <c r="TBF217" s="129"/>
      <c r="TBG217" s="129"/>
      <c r="TBH217" s="129"/>
      <c r="TBI217" s="129"/>
      <c r="TBJ217" s="129"/>
      <c r="TBK217" s="129"/>
      <c r="TBL217" s="129"/>
      <c r="TBM217" s="129"/>
      <c r="TBN217" s="129"/>
      <c r="TBO217" s="129"/>
      <c r="TBP217" s="129"/>
      <c r="TBQ217" s="129"/>
      <c r="TBR217" s="129"/>
      <c r="TBS217" s="129"/>
      <c r="TBT217" s="129"/>
      <c r="TBU217" s="129"/>
      <c r="TBV217" s="129"/>
      <c r="TBW217" s="129"/>
      <c r="TBX217" s="129"/>
      <c r="TBY217" s="129"/>
      <c r="TBZ217" s="129"/>
      <c r="TCA217" s="129"/>
      <c r="TCB217" s="129"/>
      <c r="TCC217" s="129"/>
      <c r="TCD217" s="129"/>
      <c r="TCE217" s="129"/>
      <c r="TCF217" s="129"/>
      <c r="TCG217" s="129"/>
      <c r="TCH217" s="129"/>
      <c r="TCI217" s="129"/>
      <c r="TCJ217" s="129"/>
      <c r="TCK217" s="129"/>
      <c r="TCL217" s="129"/>
      <c r="TCM217" s="129"/>
      <c r="TCN217" s="129"/>
      <c r="TCO217" s="129"/>
      <c r="TCP217" s="129"/>
      <c r="TCQ217" s="129"/>
      <c r="TCR217" s="129"/>
      <c r="TCS217" s="129"/>
      <c r="TCT217" s="129"/>
      <c r="TCU217" s="129"/>
      <c r="TCV217" s="129"/>
      <c r="TCW217" s="129"/>
      <c r="TCX217" s="129"/>
      <c r="TCY217" s="129"/>
      <c r="TCZ217" s="129"/>
      <c r="TDA217" s="129"/>
      <c r="TDB217" s="129"/>
      <c r="TDC217" s="129"/>
      <c r="TDD217" s="129"/>
      <c r="TDE217" s="129"/>
      <c r="TDF217" s="129"/>
      <c r="TDG217" s="129"/>
      <c r="TDH217" s="129"/>
      <c r="TDI217" s="129"/>
      <c r="TDJ217" s="129"/>
      <c r="TDK217" s="129"/>
      <c r="TDL217" s="129"/>
      <c r="TDM217" s="129"/>
      <c r="TDN217" s="129"/>
      <c r="TDO217" s="129"/>
      <c r="TDP217" s="129"/>
      <c r="TDQ217" s="129"/>
      <c r="TDR217" s="129"/>
      <c r="TDS217" s="129"/>
      <c r="TDT217" s="129"/>
      <c r="TDU217" s="129"/>
      <c r="TDV217" s="129"/>
      <c r="TDW217" s="129"/>
      <c r="TDX217" s="129"/>
      <c r="TDY217" s="129"/>
      <c r="TDZ217" s="129"/>
      <c r="TEA217" s="129"/>
      <c r="TEB217" s="129"/>
      <c r="TEC217" s="129"/>
      <c r="TED217" s="129"/>
      <c r="TEE217" s="129"/>
      <c r="TEF217" s="129"/>
      <c r="TEG217" s="129"/>
      <c r="TEH217" s="129"/>
      <c r="TEI217" s="129"/>
      <c r="TEJ217" s="129"/>
      <c r="TEK217" s="129"/>
      <c r="TEL217" s="129"/>
      <c r="TEM217" s="129"/>
      <c r="TEN217" s="129"/>
      <c r="TEO217" s="129"/>
      <c r="TEP217" s="129"/>
      <c r="TEQ217" s="129"/>
      <c r="TER217" s="129"/>
      <c r="TES217" s="129"/>
      <c r="TET217" s="129"/>
      <c r="TEU217" s="129"/>
      <c r="TEV217" s="129"/>
      <c r="TEW217" s="129"/>
      <c r="TEX217" s="129"/>
      <c r="TEY217" s="129"/>
      <c r="TEZ217" s="129"/>
      <c r="TFA217" s="129"/>
      <c r="TFB217" s="129"/>
      <c r="TFC217" s="129"/>
      <c r="TFD217" s="129"/>
      <c r="TFE217" s="129"/>
      <c r="TFF217" s="129"/>
      <c r="TFG217" s="129"/>
      <c r="TFH217" s="129"/>
      <c r="TFI217" s="129"/>
      <c r="TFJ217" s="129"/>
      <c r="TFK217" s="129"/>
      <c r="TFL217" s="129"/>
      <c r="TFM217" s="129"/>
      <c r="TFN217" s="129"/>
      <c r="TFO217" s="129"/>
      <c r="TFP217" s="129"/>
      <c r="TFQ217" s="129"/>
      <c r="TFR217" s="129"/>
      <c r="TFS217" s="129"/>
      <c r="TFT217" s="129"/>
      <c r="TFU217" s="129"/>
      <c r="TFV217" s="129"/>
      <c r="TFW217" s="129"/>
      <c r="TFX217" s="129"/>
      <c r="TFY217" s="129"/>
      <c r="TFZ217" s="129"/>
      <c r="TGA217" s="129"/>
      <c r="TGB217" s="129"/>
      <c r="TGC217" s="129"/>
      <c r="TGD217" s="129"/>
      <c r="TGE217" s="129"/>
      <c r="TGF217" s="129"/>
      <c r="TGG217" s="129"/>
      <c r="TGH217" s="129"/>
      <c r="TGI217" s="129"/>
      <c r="TGJ217" s="129"/>
      <c r="TGK217" s="129"/>
      <c r="TGL217" s="129"/>
      <c r="TGM217" s="129"/>
      <c r="TGN217" s="129"/>
      <c r="TGO217" s="129"/>
      <c r="TGP217" s="129"/>
      <c r="TGQ217" s="129"/>
      <c r="TGR217" s="129"/>
      <c r="TGS217" s="129"/>
      <c r="TGT217" s="129"/>
      <c r="TGU217" s="129"/>
      <c r="TGV217" s="129"/>
      <c r="TGW217" s="129"/>
      <c r="TGX217" s="129"/>
      <c r="TGY217" s="129"/>
      <c r="TGZ217" s="129"/>
      <c r="THA217" s="129"/>
      <c r="THB217" s="129"/>
      <c r="THC217" s="129"/>
      <c r="THD217" s="129"/>
      <c r="THE217" s="129"/>
      <c r="THF217" s="129"/>
      <c r="THG217" s="129"/>
      <c r="THH217" s="129"/>
      <c r="THI217" s="129"/>
      <c r="THJ217" s="129"/>
      <c r="THK217" s="129"/>
      <c r="THL217" s="129"/>
      <c r="THM217" s="129"/>
      <c r="THN217" s="129"/>
      <c r="THO217" s="129"/>
      <c r="THP217" s="129"/>
      <c r="THQ217" s="129"/>
      <c r="THR217" s="129"/>
      <c r="THS217" s="129"/>
      <c r="THT217" s="129"/>
      <c r="THU217" s="129"/>
      <c r="THV217" s="129"/>
      <c r="THW217" s="129"/>
      <c r="THX217" s="129"/>
      <c r="THY217" s="129"/>
      <c r="THZ217" s="129"/>
      <c r="TIA217" s="129"/>
      <c r="TIB217" s="129"/>
      <c r="TIC217" s="129"/>
      <c r="TID217" s="129"/>
      <c r="TIE217" s="129"/>
      <c r="TIF217" s="129"/>
      <c r="TIG217" s="129"/>
      <c r="TIH217" s="129"/>
      <c r="TII217" s="129"/>
      <c r="TIJ217" s="129"/>
      <c r="TIK217" s="129"/>
      <c r="TIL217" s="129"/>
      <c r="TIM217" s="129"/>
      <c r="TIN217" s="129"/>
      <c r="TIO217" s="129"/>
      <c r="TIP217" s="129"/>
      <c r="TIQ217" s="129"/>
      <c r="TIR217" s="129"/>
      <c r="TIS217" s="129"/>
      <c r="TIT217" s="129"/>
      <c r="TIU217" s="129"/>
      <c r="TIV217" s="129"/>
      <c r="TIW217" s="129"/>
      <c r="TIX217" s="129"/>
      <c r="TIY217" s="129"/>
      <c r="TIZ217" s="129"/>
      <c r="TJA217" s="129"/>
      <c r="TJB217" s="129"/>
      <c r="TJC217" s="129"/>
      <c r="TJD217" s="129"/>
      <c r="TJE217" s="129"/>
      <c r="TJF217" s="129"/>
      <c r="TJG217" s="129"/>
      <c r="TJH217" s="129"/>
      <c r="TJI217" s="129"/>
      <c r="TJJ217" s="129"/>
      <c r="TJK217" s="129"/>
      <c r="TJL217" s="129"/>
      <c r="TJM217" s="129"/>
      <c r="TJN217" s="129"/>
      <c r="TJO217" s="129"/>
      <c r="TJP217" s="129"/>
      <c r="TJQ217" s="129"/>
      <c r="TJR217" s="129"/>
      <c r="TJS217" s="129"/>
      <c r="TJT217" s="129"/>
      <c r="TJU217" s="129"/>
      <c r="TJV217" s="129"/>
      <c r="TJW217" s="129"/>
      <c r="TJX217" s="129"/>
      <c r="TJY217" s="129"/>
      <c r="TJZ217" s="129"/>
      <c r="TKA217" s="129"/>
      <c r="TKB217" s="129"/>
      <c r="TKC217" s="129"/>
      <c r="TKD217" s="129"/>
      <c r="TKE217" s="129"/>
      <c r="TKF217" s="129"/>
      <c r="TKG217" s="129"/>
      <c r="TKH217" s="129"/>
      <c r="TKI217" s="129"/>
      <c r="TKJ217" s="129"/>
      <c r="TKK217" s="129"/>
      <c r="TKL217" s="129"/>
      <c r="TKM217" s="129"/>
      <c r="TKN217" s="129"/>
      <c r="TKO217" s="129"/>
      <c r="TKP217" s="129"/>
      <c r="TKQ217" s="129"/>
      <c r="TKR217" s="129"/>
      <c r="TKS217" s="129"/>
      <c r="TKT217" s="129"/>
      <c r="TKU217" s="129"/>
      <c r="TKV217" s="129"/>
      <c r="TKW217" s="129"/>
      <c r="TKX217" s="129"/>
      <c r="TKY217" s="129"/>
      <c r="TKZ217" s="129"/>
      <c r="TLA217" s="129"/>
      <c r="TLB217" s="129"/>
      <c r="TLC217" s="129"/>
      <c r="TLD217" s="129"/>
      <c r="TLE217" s="129"/>
      <c r="TLF217" s="129"/>
      <c r="TLG217" s="129"/>
      <c r="TLH217" s="129"/>
      <c r="TLI217" s="129"/>
      <c r="TLJ217" s="129"/>
      <c r="TLK217" s="129"/>
      <c r="TLL217" s="129"/>
      <c r="TLM217" s="129"/>
      <c r="TLN217" s="129"/>
      <c r="TLO217" s="129"/>
      <c r="TLP217" s="129"/>
      <c r="TLQ217" s="129"/>
      <c r="TLR217" s="129"/>
      <c r="TLS217" s="129"/>
      <c r="TLT217" s="129"/>
      <c r="TLU217" s="129"/>
      <c r="TLV217" s="129"/>
      <c r="TLW217" s="129"/>
      <c r="TLX217" s="129"/>
      <c r="TLY217" s="129"/>
      <c r="TLZ217" s="129"/>
      <c r="TMA217" s="129"/>
      <c r="TMB217" s="129"/>
      <c r="TMC217" s="129"/>
      <c r="TMD217" s="129"/>
      <c r="TME217" s="129"/>
      <c r="TMF217" s="129"/>
      <c r="TMG217" s="129"/>
      <c r="TMH217" s="129"/>
      <c r="TMI217" s="129"/>
      <c r="TMJ217" s="129"/>
      <c r="TMK217" s="129"/>
      <c r="TML217" s="129"/>
      <c r="TMM217" s="129"/>
      <c r="TMN217" s="129"/>
      <c r="TMO217" s="129"/>
      <c r="TMP217" s="129"/>
      <c r="TMQ217" s="129"/>
      <c r="TMR217" s="129"/>
      <c r="TMS217" s="129"/>
      <c r="TMT217" s="129"/>
      <c r="TMU217" s="129"/>
      <c r="TMV217" s="129"/>
      <c r="TMW217" s="129"/>
      <c r="TMX217" s="129"/>
      <c r="TMY217" s="129"/>
      <c r="TMZ217" s="129"/>
      <c r="TNA217" s="129"/>
      <c r="TNB217" s="129"/>
      <c r="TNC217" s="129"/>
      <c r="TND217" s="129"/>
      <c r="TNE217" s="129"/>
      <c r="TNF217" s="129"/>
      <c r="TNG217" s="129"/>
      <c r="TNH217" s="129"/>
      <c r="TNI217" s="129"/>
      <c r="TNJ217" s="129"/>
      <c r="TNK217" s="129"/>
      <c r="TNL217" s="129"/>
      <c r="TNM217" s="129"/>
      <c r="TNN217" s="129"/>
      <c r="TNO217" s="129"/>
      <c r="TNP217" s="129"/>
      <c r="TNQ217" s="129"/>
      <c r="TNR217" s="129"/>
      <c r="TNS217" s="129"/>
      <c r="TNT217" s="129"/>
      <c r="TNU217" s="129"/>
      <c r="TNV217" s="129"/>
      <c r="TNW217" s="129"/>
      <c r="TNX217" s="129"/>
      <c r="TNY217" s="129"/>
      <c r="TNZ217" s="129"/>
      <c r="TOA217" s="129"/>
      <c r="TOB217" s="129"/>
      <c r="TOC217" s="129"/>
      <c r="TOD217" s="129"/>
      <c r="TOE217" s="129"/>
      <c r="TOF217" s="129"/>
      <c r="TOG217" s="129"/>
      <c r="TOH217" s="129"/>
      <c r="TOI217" s="129"/>
      <c r="TOJ217" s="129"/>
      <c r="TOK217" s="129"/>
      <c r="TOL217" s="129"/>
      <c r="TOM217" s="129"/>
      <c r="TON217" s="129"/>
      <c r="TOO217" s="129"/>
      <c r="TOP217" s="129"/>
      <c r="TOQ217" s="129"/>
      <c r="TOR217" s="129"/>
      <c r="TOS217" s="129"/>
      <c r="TOT217" s="129"/>
      <c r="TOU217" s="129"/>
      <c r="TOV217" s="129"/>
      <c r="TOW217" s="129"/>
      <c r="TOX217" s="129"/>
      <c r="TOY217" s="129"/>
      <c r="TOZ217" s="129"/>
      <c r="TPA217" s="129"/>
      <c r="TPB217" s="129"/>
      <c r="TPC217" s="129"/>
      <c r="TPD217" s="129"/>
      <c r="TPE217" s="129"/>
      <c r="TPF217" s="129"/>
      <c r="TPG217" s="129"/>
      <c r="TPH217" s="129"/>
      <c r="TPI217" s="129"/>
      <c r="TPJ217" s="129"/>
      <c r="TPK217" s="129"/>
      <c r="TPL217" s="129"/>
      <c r="TPM217" s="129"/>
      <c r="TPN217" s="129"/>
      <c r="TPO217" s="129"/>
      <c r="TPP217" s="129"/>
      <c r="TPQ217" s="129"/>
      <c r="TPR217" s="129"/>
      <c r="TPS217" s="129"/>
      <c r="TPT217" s="129"/>
      <c r="TPU217" s="129"/>
      <c r="TPV217" s="129"/>
      <c r="TPW217" s="129"/>
      <c r="TPX217" s="129"/>
      <c r="TPY217" s="129"/>
      <c r="TPZ217" s="129"/>
      <c r="TQA217" s="129"/>
      <c r="TQB217" s="129"/>
      <c r="TQC217" s="129"/>
      <c r="TQD217" s="129"/>
      <c r="TQE217" s="129"/>
      <c r="TQF217" s="129"/>
      <c r="TQG217" s="129"/>
      <c r="TQH217" s="129"/>
      <c r="TQI217" s="129"/>
      <c r="TQJ217" s="129"/>
      <c r="TQK217" s="129"/>
      <c r="TQL217" s="129"/>
      <c r="TQM217" s="129"/>
      <c r="TQN217" s="129"/>
      <c r="TQO217" s="129"/>
      <c r="TQP217" s="129"/>
      <c r="TQQ217" s="129"/>
      <c r="TQR217" s="129"/>
      <c r="TQS217" s="129"/>
      <c r="TQT217" s="129"/>
      <c r="TQU217" s="129"/>
      <c r="TQV217" s="129"/>
      <c r="TQW217" s="129"/>
      <c r="TQX217" s="129"/>
      <c r="TQY217" s="129"/>
      <c r="TQZ217" s="129"/>
      <c r="TRA217" s="129"/>
      <c r="TRB217" s="129"/>
      <c r="TRC217" s="129"/>
      <c r="TRD217" s="129"/>
      <c r="TRE217" s="129"/>
      <c r="TRF217" s="129"/>
      <c r="TRG217" s="129"/>
      <c r="TRH217" s="129"/>
      <c r="TRI217" s="129"/>
      <c r="TRJ217" s="129"/>
      <c r="TRK217" s="129"/>
      <c r="TRL217" s="129"/>
      <c r="TRM217" s="129"/>
      <c r="TRN217" s="129"/>
      <c r="TRO217" s="129"/>
      <c r="TRP217" s="129"/>
      <c r="TRQ217" s="129"/>
      <c r="TRR217" s="129"/>
      <c r="TRS217" s="129"/>
      <c r="TRT217" s="129"/>
      <c r="TRU217" s="129"/>
      <c r="TRV217" s="129"/>
      <c r="TRW217" s="129"/>
      <c r="TRX217" s="129"/>
      <c r="TRY217" s="129"/>
      <c r="TRZ217" s="129"/>
      <c r="TSA217" s="129"/>
      <c r="TSB217" s="129"/>
      <c r="TSC217" s="129"/>
      <c r="TSD217" s="129"/>
      <c r="TSE217" s="129"/>
      <c r="TSF217" s="129"/>
      <c r="TSG217" s="129"/>
      <c r="TSH217" s="129"/>
      <c r="TSI217" s="129"/>
      <c r="TSJ217" s="129"/>
      <c r="TSK217" s="129"/>
      <c r="TSL217" s="129"/>
      <c r="TSM217" s="129"/>
      <c r="TSN217" s="129"/>
      <c r="TSO217" s="129"/>
      <c r="TSP217" s="129"/>
      <c r="TSQ217" s="129"/>
      <c r="TSR217" s="129"/>
      <c r="TSS217" s="129"/>
      <c r="TST217" s="129"/>
      <c r="TSU217" s="129"/>
      <c r="TSV217" s="129"/>
      <c r="TSW217" s="129"/>
      <c r="TSX217" s="129"/>
      <c r="TSY217" s="129"/>
      <c r="TSZ217" s="129"/>
      <c r="TTA217" s="129"/>
      <c r="TTB217" s="129"/>
      <c r="TTC217" s="129"/>
      <c r="TTD217" s="129"/>
      <c r="TTE217" s="129"/>
      <c r="TTF217" s="129"/>
      <c r="TTG217" s="129"/>
      <c r="TTH217" s="129"/>
      <c r="TTI217" s="129"/>
      <c r="TTJ217" s="129"/>
      <c r="TTK217" s="129"/>
      <c r="TTL217" s="129"/>
      <c r="TTM217" s="129"/>
      <c r="TTN217" s="129"/>
      <c r="TTO217" s="129"/>
      <c r="TTP217" s="129"/>
      <c r="TTQ217" s="129"/>
      <c r="TTR217" s="129"/>
      <c r="TTS217" s="129"/>
      <c r="TTT217" s="129"/>
      <c r="TTU217" s="129"/>
      <c r="TTV217" s="129"/>
      <c r="TTW217" s="129"/>
      <c r="TTX217" s="129"/>
      <c r="TTY217" s="129"/>
      <c r="TTZ217" s="129"/>
      <c r="TUA217" s="129"/>
      <c r="TUB217" s="129"/>
      <c r="TUC217" s="129"/>
      <c r="TUD217" s="129"/>
      <c r="TUE217" s="129"/>
      <c r="TUF217" s="129"/>
      <c r="TUG217" s="129"/>
      <c r="TUH217" s="129"/>
      <c r="TUI217" s="129"/>
      <c r="TUJ217" s="129"/>
      <c r="TUK217" s="129"/>
      <c r="TUL217" s="129"/>
      <c r="TUM217" s="129"/>
      <c r="TUN217" s="129"/>
      <c r="TUO217" s="129"/>
      <c r="TUP217" s="129"/>
      <c r="TUQ217" s="129"/>
      <c r="TUR217" s="129"/>
      <c r="TUS217" s="129"/>
      <c r="TUT217" s="129"/>
      <c r="TUU217" s="129"/>
      <c r="TUV217" s="129"/>
      <c r="TUW217" s="129"/>
      <c r="TUX217" s="129"/>
      <c r="TUY217" s="129"/>
      <c r="TUZ217" s="129"/>
      <c r="TVA217" s="129"/>
      <c r="TVB217" s="129"/>
      <c r="TVC217" s="129"/>
      <c r="TVD217" s="129"/>
      <c r="TVE217" s="129"/>
      <c r="TVF217" s="129"/>
      <c r="TVG217" s="129"/>
      <c r="TVH217" s="129"/>
      <c r="TVI217" s="129"/>
      <c r="TVJ217" s="129"/>
      <c r="TVK217" s="129"/>
      <c r="TVL217" s="129"/>
      <c r="TVM217" s="129"/>
      <c r="TVN217" s="129"/>
      <c r="TVO217" s="129"/>
      <c r="TVP217" s="129"/>
      <c r="TVQ217" s="129"/>
      <c r="TVR217" s="129"/>
      <c r="TVS217" s="129"/>
      <c r="TVT217" s="129"/>
      <c r="TVU217" s="129"/>
      <c r="TVV217" s="129"/>
      <c r="TVW217" s="129"/>
      <c r="TVX217" s="129"/>
      <c r="TVY217" s="129"/>
      <c r="TVZ217" s="129"/>
      <c r="TWA217" s="129"/>
      <c r="TWB217" s="129"/>
      <c r="TWC217" s="129"/>
      <c r="TWD217" s="129"/>
      <c r="TWE217" s="129"/>
      <c r="TWF217" s="129"/>
      <c r="TWG217" s="129"/>
      <c r="TWH217" s="129"/>
      <c r="TWI217" s="129"/>
      <c r="TWJ217" s="129"/>
      <c r="TWK217" s="129"/>
      <c r="TWL217" s="129"/>
      <c r="TWM217" s="129"/>
      <c r="TWN217" s="129"/>
      <c r="TWO217" s="129"/>
      <c r="TWP217" s="129"/>
      <c r="TWQ217" s="129"/>
      <c r="TWR217" s="129"/>
      <c r="TWS217" s="129"/>
      <c r="TWT217" s="129"/>
      <c r="TWU217" s="129"/>
      <c r="TWV217" s="129"/>
      <c r="TWW217" s="129"/>
      <c r="TWX217" s="129"/>
      <c r="TWY217" s="129"/>
      <c r="TWZ217" s="129"/>
      <c r="TXA217" s="129"/>
      <c r="TXB217" s="129"/>
      <c r="TXC217" s="129"/>
      <c r="TXD217" s="129"/>
      <c r="TXE217" s="129"/>
      <c r="TXF217" s="129"/>
      <c r="TXG217" s="129"/>
      <c r="TXH217" s="129"/>
      <c r="TXI217" s="129"/>
      <c r="TXJ217" s="129"/>
      <c r="TXK217" s="129"/>
      <c r="TXL217" s="129"/>
      <c r="TXM217" s="129"/>
      <c r="TXN217" s="129"/>
      <c r="TXO217" s="129"/>
      <c r="TXP217" s="129"/>
      <c r="TXQ217" s="129"/>
      <c r="TXR217" s="129"/>
      <c r="TXS217" s="129"/>
      <c r="TXT217" s="129"/>
      <c r="TXU217" s="129"/>
      <c r="TXV217" s="129"/>
      <c r="TXW217" s="129"/>
      <c r="TXX217" s="129"/>
      <c r="TXY217" s="129"/>
      <c r="TXZ217" s="129"/>
      <c r="TYA217" s="129"/>
      <c r="TYB217" s="129"/>
      <c r="TYC217" s="129"/>
      <c r="TYD217" s="129"/>
      <c r="TYE217" s="129"/>
      <c r="TYF217" s="129"/>
      <c r="TYG217" s="129"/>
      <c r="TYH217" s="129"/>
      <c r="TYI217" s="129"/>
      <c r="TYJ217" s="129"/>
      <c r="TYK217" s="129"/>
      <c r="TYL217" s="129"/>
      <c r="TYM217" s="129"/>
      <c r="TYN217" s="129"/>
      <c r="TYO217" s="129"/>
      <c r="TYP217" s="129"/>
      <c r="TYQ217" s="129"/>
      <c r="TYR217" s="129"/>
      <c r="TYS217" s="129"/>
      <c r="TYT217" s="129"/>
      <c r="TYU217" s="129"/>
      <c r="TYV217" s="129"/>
      <c r="TYW217" s="129"/>
      <c r="TYX217" s="129"/>
      <c r="TYY217" s="129"/>
      <c r="TYZ217" s="129"/>
      <c r="TZA217" s="129"/>
      <c r="TZB217" s="129"/>
      <c r="TZC217" s="129"/>
      <c r="TZD217" s="129"/>
      <c r="TZE217" s="129"/>
      <c r="TZF217" s="129"/>
      <c r="TZG217" s="129"/>
      <c r="TZH217" s="129"/>
      <c r="TZI217" s="129"/>
      <c r="TZJ217" s="129"/>
      <c r="TZK217" s="129"/>
      <c r="TZL217" s="129"/>
      <c r="TZM217" s="129"/>
      <c r="TZN217" s="129"/>
      <c r="TZO217" s="129"/>
      <c r="TZP217" s="129"/>
      <c r="TZQ217" s="129"/>
      <c r="TZR217" s="129"/>
      <c r="TZS217" s="129"/>
      <c r="TZT217" s="129"/>
      <c r="TZU217" s="129"/>
      <c r="TZV217" s="129"/>
      <c r="TZW217" s="129"/>
      <c r="TZX217" s="129"/>
      <c r="TZY217" s="129"/>
      <c r="TZZ217" s="129"/>
      <c r="UAA217" s="129"/>
      <c r="UAB217" s="129"/>
      <c r="UAC217" s="129"/>
      <c r="UAD217" s="129"/>
      <c r="UAE217" s="129"/>
      <c r="UAF217" s="129"/>
      <c r="UAG217" s="129"/>
      <c r="UAH217" s="129"/>
      <c r="UAI217" s="129"/>
      <c r="UAJ217" s="129"/>
      <c r="UAK217" s="129"/>
      <c r="UAL217" s="129"/>
      <c r="UAM217" s="129"/>
      <c r="UAN217" s="129"/>
      <c r="UAO217" s="129"/>
      <c r="UAP217" s="129"/>
      <c r="UAQ217" s="129"/>
      <c r="UAR217" s="129"/>
      <c r="UAS217" s="129"/>
      <c r="UAT217" s="129"/>
      <c r="UAU217" s="129"/>
      <c r="UAV217" s="129"/>
      <c r="UAW217" s="129"/>
      <c r="UAX217" s="129"/>
      <c r="UAY217" s="129"/>
      <c r="UAZ217" s="129"/>
      <c r="UBA217" s="129"/>
      <c r="UBB217" s="129"/>
      <c r="UBC217" s="129"/>
      <c r="UBD217" s="129"/>
      <c r="UBE217" s="129"/>
      <c r="UBF217" s="129"/>
      <c r="UBG217" s="129"/>
      <c r="UBH217" s="129"/>
      <c r="UBI217" s="129"/>
      <c r="UBJ217" s="129"/>
      <c r="UBK217" s="129"/>
      <c r="UBL217" s="129"/>
      <c r="UBM217" s="129"/>
      <c r="UBN217" s="129"/>
      <c r="UBO217" s="129"/>
      <c r="UBP217" s="129"/>
      <c r="UBQ217" s="129"/>
      <c r="UBR217" s="129"/>
      <c r="UBS217" s="129"/>
      <c r="UBT217" s="129"/>
      <c r="UBU217" s="129"/>
      <c r="UBV217" s="129"/>
      <c r="UBW217" s="129"/>
      <c r="UBX217" s="129"/>
      <c r="UBY217" s="129"/>
      <c r="UBZ217" s="129"/>
      <c r="UCA217" s="129"/>
      <c r="UCB217" s="129"/>
      <c r="UCC217" s="129"/>
      <c r="UCD217" s="129"/>
      <c r="UCE217" s="129"/>
      <c r="UCF217" s="129"/>
      <c r="UCG217" s="129"/>
      <c r="UCH217" s="129"/>
      <c r="UCI217" s="129"/>
      <c r="UCJ217" s="129"/>
      <c r="UCK217" s="129"/>
      <c r="UCL217" s="129"/>
      <c r="UCM217" s="129"/>
      <c r="UCN217" s="129"/>
      <c r="UCO217" s="129"/>
      <c r="UCP217" s="129"/>
      <c r="UCQ217" s="129"/>
      <c r="UCR217" s="129"/>
      <c r="UCS217" s="129"/>
      <c r="UCT217" s="129"/>
      <c r="UCU217" s="129"/>
      <c r="UCV217" s="129"/>
      <c r="UCW217" s="129"/>
      <c r="UCX217" s="129"/>
      <c r="UCY217" s="129"/>
      <c r="UCZ217" s="129"/>
      <c r="UDA217" s="129"/>
      <c r="UDB217" s="129"/>
      <c r="UDC217" s="129"/>
      <c r="UDD217" s="129"/>
      <c r="UDE217" s="129"/>
      <c r="UDF217" s="129"/>
      <c r="UDG217" s="129"/>
      <c r="UDH217" s="129"/>
      <c r="UDI217" s="129"/>
      <c r="UDJ217" s="129"/>
      <c r="UDK217" s="129"/>
      <c r="UDL217" s="129"/>
      <c r="UDM217" s="129"/>
      <c r="UDN217" s="129"/>
      <c r="UDO217" s="129"/>
      <c r="UDP217" s="129"/>
      <c r="UDQ217" s="129"/>
      <c r="UDR217" s="129"/>
      <c r="UDS217" s="129"/>
      <c r="UDT217" s="129"/>
      <c r="UDU217" s="129"/>
      <c r="UDV217" s="129"/>
      <c r="UDW217" s="129"/>
      <c r="UDX217" s="129"/>
      <c r="UDY217" s="129"/>
      <c r="UDZ217" s="129"/>
      <c r="UEA217" s="129"/>
      <c r="UEB217" s="129"/>
      <c r="UEC217" s="129"/>
      <c r="UED217" s="129"/>
      <c r="UEE217" s="129"/>
      <c r="UEF217" s="129"/>
      <c r="UEG217" s="129"/>
      <c r="UEH217" s="129"/>
      <c r="UEI217" s="129"/>
      <c r="UEJ217" s="129"/>
      <c r="UEK217" s="129"/>
      <c r="UEL217" s="129"/>
      <c r="UEM217" s="129"/>
      <c r="UEN217" s="129"/>
      <c r="UEO217" s="129"/>
      <c r="UEP217" s="129"/>
      <c r="UEQ217" s="129"/>
      <c r="UER217" s="129"/>
      <c r="UES217" s="129"/>
      <c r="UET217" s="129"/>
      <c r="UEU217" s="129"/>
      <c r="UEV217" s="129"/>
      <c r="UEW217" s="129"/>
      <c r="UEX217" s="129"/>
      <c r="UEY217" s="129"/>
      <c r="UEZ217" s="129"/>
      <c r="UFA217" s="129"/>
      <c r="UFB217" s="129"/>
      <c r="UFC217" s="129"/>
      <c r="UFD217" s="129"/>
      <c r="UFE217" s="129"/>
      <c r="UFF217" s="129"/>
      <c r="UFG217" s="129"/>
      <c r="UFH217" s="129"/>
      <c r="UFI217" s="129"/>
      <c r="UFJ217" s="129"/>
      <c r="UFK217" s="129"/>
      <c r="UFL217" s="129"/>
      <c r="UFM217" s="129"/>
      <c r="UFN217" s="129"/>
      <c r="UFO217" s="129"/>
      <c r="UFP217" s="129"/>
      <c r="UFQ217" s="129"/>
      <c r="UFR217" s="129"/>
      <c r="UFS217" s="129"/>
      <c r="UFT217" s="129"/>
      <c r="UFU217" s="129"/>
      <c r="UFV217" s="129"/>
      <c r="UFW217" s="129"/>
      <c r="UFX217" s="129"/>
      <c r="UFY217" s="129"/>
      <c r="UFZ217" s="129"/>
      <c r="UGA217" s="129"/>
      <c r="UGB217" s="129"/>
      <c r="UGC217" s="129"/>
      <c r="UGD217" s="129"/>
      <c r="UGE217" s="129"/>
      <c r="UGF217" s="129"/>
      <c r="UGG217" s="129"/>
      <c r="UGH217" s="129"/>
      <c r="UGI217" s="129"/>
      <c r="UGJ217" s="129"/>
      <c r="UGK217" s="129"/>
      <c r="UGL217" s="129"/>
      <c r="UGM217" s="129"/>
      <c r="UGN217" s="129"/>
      <c r="UGO217" s="129"/>
      <c r="UGP217" s="129"/>
      <c r="UGQ217" s="129"/>
      <c r="UGR217" s="129"/>
      <c r="UGS217" s="129"/>
      <c r="UGT217" s="129"/>
      <c r="UGU217" s="129"/>
      <c r="UGV217" s="129"/>
      <c r="UGW217" s="129"/>
      <c r="UGX217" s="129"/>
      <c r="UGY217" s="129"/>
      <c r="UGZ217" s="129"/>
      <c r="UHA217" s="129"/>
      <c r="UHB217" s="129"/>
      <c r="UHC217" s="129"/>
      <c r="UHD217" s="129"/>
      <c r="UHE217" s="129"/>
      <c r="UHF217" s="129"/>
      <c r="UHG217" s="129"/>
      <c r="UHH217" s="129"/>
      <c r="UHI217" s="129"/>
      <c r="UHJ217" s="129"/>
      <c r="UHK217" s="129"/>
      <c r="UHL217" s="129"/>
      <c r="UHM217" s="129"/>
      <c r="UHN217" s="129"/>
      <c r="UHO217" s="129"/>
      <c r="UHP217" s="129"/>
      <c r="UHQ217" s="129"/>
      <c r="UHR217" s="129"/>
      <c r="UHS217" s="129"/>
      <c r="UHT217" s="129"/>
      <c r="UHU217" s="129"/>
      <c r="UHV217" s="129"/>
      <c r="UHW217" s="129"/>
      <c r="UHX217" s="129"/>
      <c r="UHY217" s="129"/>
      <c r="UHZ217" s="129"/>
      <c r="UIA217" s="129"/>
      <c r="UIB217" s="129"/>
      <c r="UIC217" s="129"/>
      <c r="UID217" s="129"/>
      <c r="UIE217" s="129"/>
      <c r="UIF217" s="129"/>
      <c r="UIG217" s="129"/>
      <c r="UIH217" s="129"/>
      <c r="UII217" s="129"/>
      <c r="UIJ217" s="129"/>
      <c r="UIK217" s="129"/>
      <c r="UIL217" s="129"/>
      <c r="UIM217" s="129"/>
      <c r="UIN217" s="129"/>
      <c r="UIO217" s="129"/>
      <c r="UIP217" s="129"/>
      <c r="UIQ217" s="129"/>
      <c r="UIR217" s="129"/>
      <c r="UIS217" s="129"/>
      <c r="UIT217" s="129"/>
      <c r="UIU217" s="129"/>
      <c r="UIV217" s="129"/>
      <c r="UIW217" s="129"/>
      <c r="UIX217" s="129"/>
      <c r="UIY217" s="129"/>
      <c r="UIZ217" s="129"/>
      <c r="UJA217" s="129"/>
      <c r="UJB217" s="129"/>
      <c r="UJC217" s="129"/>
      <c r="UJD217" s="129"/>
      <c r="UJE217" s="129"/>
      <c r="UJF217" s="129"/>
      <c r="UJG217" s="129"/>
      <c r="UJH217" s="129"/>
      <c r="UJI217" s="129"/>
      <c r="UJJ217" s="129"/>
      <c r="UJK217" s="129"/>
      <c r="UJL217" s="129"/>
      <c r="UJM217" s="129"/>
      <c r="UJN217" s="129"/>
      <c r="UJO217" s="129"/>
      <c r="UJP217" s="129"/>
      <c r="UJQ217" s="129"/>
      <c r="UJR217" s="129"/>
      <c r="UJS217" s="129"/>
      <c r="UJT217" s="129"/>
      <c r="UJU217" s="129"/>
      <c r="UJV217" s="129"/>
      <c r="UJW217" s="129"/>
      <c r="UJX217" s="129"/>
      <c r="UJY217" s="129"/>
      <c r="UJZ217" s="129"/>
      <c r="UKA217" s="129"/>
      <c r="UKB217" s="129"/>
      <c r="UKC217" s="129"/>
      <c r="UKD217" s="129"/>
      <c r="UKE217" s="129"/>
      <c r="UKF217" s="129"/>
      <c r="UKG217" s="129"/>
      <c r="UKH217" s="129"/>
      <c r="UKI217" s="129"/>
      <c r="UKJ217" s="129"/>
      <c r="UKK217" s="129"/>
      <c r="UKL217" s="129"/>
      <c r="UKM217" s="129"/>
      <c r="UKN217" s="129"/>
      <c r="UKO217" s="129"/>
      <c r="UKP217" s="129"/>
      <c r="UKQ217" s="129"/>
      <c r="UKR217" s="129"/>
      <c r="UKS217" s="129"/>
      <c r="UKT217" s="129"/>
      <c r="UKU217" s="129"/>
      <c r="UKV217" s="129"/>
      <c r="UKW217" s="129"/>
      <c r="UKX217" s="129"/>
      <c r="UKY217" s="129"/>
      <c r="UKZ217" s="129"/>
      <c r="ULA217" s="129"/>
      <c r="ULB217" s="129"/>
      <c r="ULC217" s="129"/>
      <c r="ULD217" s="129"/>
      <c r="ULE217" s="129"/>
      <c r="ULF217" s="129"/>
      <c r="ULG217" s="129"/>
      <c r="ULH217" s="129"/>
      <c r="ULI217" s="129"/>
      <c r="ULJ217" s="129"/>
      <c r="ULK217" s="129"/>
      <c r="ULL217" s="129"/>
      <c r="ULM217" s="129"/>
      <c r="ULN217" s="129"/>
      <c r="ULO217" s="129"/>
      <c r="ULP217" s="129"/>
      <c r="ULQ217" s="129"/>
      <c r="ULR217" s="129"/>
      <c r="ULS217" s="129"/>
      <c r="ULT217" s="129"/>
      <c r="ULU217" s="129"/>
      <c r="ULV217" s="129"/>
      <c r="ULW217" s="129"/>
      <c r="ULX217" s="129"/>
      <c r="ULY217" s="129"/>
      <c r="ULZ217" s="129"/>
      <c r="UMA217" s="129"/>
      <c r="UMB217" s="129"/>
      <c r="UMC217" s="129"/>
      <c r="UMD217" s="129"/>
      <c r="UME217" s="129"/>
      <c r="UMF217" s="129"/>
      <c r="UMG217" s="129"/>
      <c r="UMH217" s="129"/>
      <c r="UMI217" s="129"/>
      <c r="UMJ217" s="129"/>
      <c r="UMK217" s="129"/>
      <c r="UML217" s="129"/>
      <c r="UMM217" s="129"/>
      <c r="UMN217" s="129"/>
      <c r="UMO217" s="129"/>
      <c r="UMP217" s="129"/>
      <c r="UMQ217" s="129"/>
      <c r="UMR217" s="129"/>
      <c r="UMS217" s="129"/>
      <c r="UMT217" s="129"/>
      <c r="UMU217" s="129"/>
      <c r="UMV217" s="129"/>
      <c r="UMW217" s="129"/>
      <c r="UMX217" s="129"/>
      <c r="UMY217" s="129"/>
      <c r="UMZ217" s="129"/>
      <c r="UNA217" s="129"/>
      <c r="UNB217" s="129"/>
      <c r="UNC217" s="129"/>
      <c r="UND217" s="129"/>
      <c r="UNE217" s="129"/>
      <c r="UNF217" s="129"/>
      <c r="UNG217" s="129"/>
      <c r="UNH217" s="129"/>
      <c r="UNI217" s="129"/>
      <c r="UNJ217" s="129"/>
      <c r="UNK217" s="129"/>
      <c r="UNL217" s="129"/>
      <c r="UNM217" s="129"/>
      <c r="UNN217" s="129"/>
      <c r="UNO217" s="129"/>
      <c r="UNP217" s="129"/>
      <c r="UNQ217" s="129"/>
      <c r="UNR217" s="129"/>
      <c r="UNS217" s="129"/>
      <c r="UNT217" s="129"/>
      <c r="UNU217" s="129"/>
      <c r="UNV217" s="129"/>
      <c r="UNW217" s="129"/>
      <c r="UNX217" s="129"/>
      <c r="UNY217" s="129"/>
      <c r="UNZ217" s="129"/>
      <c r="UOA217" s="129"/>
      <c r="UOB217" s="129"/>
      <c r="UOC217" s="129"/>
      <c r="UOD217" s="129"/>
      <c r="UOE217" s="129"/>
      <c r="UOF217" s="129"/>
      <c r="UOG217" s="129"/>
      <c r="UOH217" s="129"/>
      <c r="UOI217" s="129"/>
      <c r="UOJ217" s="129"/>
      <c r="UOK217" s="129"/>
      <c r="UOL217" s="129"/>
      <c r="UOM217" s="129"/>
      <c r="UON217" s="129"/>
      <c r="UOO217" s="129"/>
      <c r="UOP217" s="129"/>
      <c r="UOQ217" s="129"/>
      <c r="UOR217" s="129"/>
      <c r="UOS217" s="129"/>
      <c r="UOT217" s="129"/>
      <c r="UOU217" s="129"/>
      <c r="UOV217" s="129"/>
      <c r="UOW217" s="129"/>
      <c r="UOX217" s="129"/>
      <c r="UOY217" s="129"/>
      <c r="UOZ217" s="129"/>
      <c r="UPA217" s="129"/>
      <c r="UPB217" s="129"/>
      <c r="UPC217" s="129"/>
      <c r="UPD217" s="129"/>
      <c r="UPE217" s="129"/>
      <c r="UPF217" s="129"/>
      <c r="UPG217" s="129"/>
      <c r="UPH217" s="129"/>
      <c r="UPI217" s="129"/>
      <c r="UPJ217" s="129"/>
      <c r="UPK217" s="129"/>
      <c r="UPL217" s="129"/>
      <c r="UPM217" s="129"/>
      <c r="UPN217" s="129"/>
      <c r="UPO217" s="129"/>
      <c r="UPP217" s="129"/>
      <c r="UPQ217" s="129"/>
      <c r="UPR217" s="129"/>
      <c r="UPS217" s="129"/>
      <c r="UPT217" s="129"/>
      <c r="UPU217" s="129"/>
      <c r="UPV217" s="129"/>
      <c r="UPW217" s="129"/>
      <c r="UPX217" s="129"/>
      <c r="UPY217" s="129"/>
      <c r="UPZ217" s="129"/>
      <c r="UQA217" s="129"/>
      <c r="UQB217" s="129"/>
      <c r="UQC217" s="129"/>
      <c r="UQD217" s="129"/>
      <c r="UQE217" s="129"/>
      <c r="UQF217" s="129"/>
      <c r="UQG217" s="129"/>
      <c r="UQH217" s="129"/>
      <c r="UQI217" s="129"/>
      <c r="UQJ217" s="129"/>
      <c r="UQK217" s="129"/>
      <c r="UQL217" s="129"/>
      <c r="UQM217" s="129"/>
      <c r="UQN217" s="129"/>
      <c r="UQO217" s="129"/>
      <c r="UQP217" s="129"/>
      <c r="UQQ217" s="129"/>
      <c r="UQR217" s="129"/>
      <c r="UQS217" s="129"/>
      <c r="UQT217" s="129"/>
      <c r="UQU217" s="129"/>
      <c r="UQV217" s="129"/>
      <c r="UQW217" s="129"/>
      <c r="UQX217" s="129"/>
      <c r="UQY217" s="129"/>
      <c r="UQZ217" s="129"/>
      <c r="URA217" s="129"/>
      <c r="URB217" s="129"/>
      <c r="URC217" s="129"/>
      <c r="URD217" s="129"/>
      <c r="URE217" s="129"/>
      <c r="URF217" s="129"/>
      <c r="URG217" s="129"/>
      <c r="URH217" s="129"/>
      <c r="URI217" s="129"/>
      <c r="URJ217" s="129"/>
      <c r="URK217" s="129"/>
      <c r="URL217" s="129"/>
      <c r="URM217" s="129"/>
      <c r="URN217" s="129"/>
      <c r="URO217" s="129"/>
      <c r="URP217" s="129"/>
      <c r="URQ217" s="129"/>
      <c r="URR217" s="129"/>
      <c r="URS217" s="129"/>
      <c r="URT217" s="129"/>
      <c r="URU217" s="129"/>
      <c r="URV217" s="129"/>
      <c r="URW217" s="129"/>
      <c r="URX217" s="129"/>
      <c r="URY217" s="129"/>
      <c r="URZ217" s="129"/>
      <c r="USA217" s="129"/>
      <c r="USB217" s="129"/>
      <c r="USC217" s="129"/>
      <c r="USD217" s="129"/>
      <c r="USE217" s="129"/>
      <c r="USF217" s="129"/>
      <c r="USG217" s="129"/>
      <c r="USH217" s="129"/>
      <c r="USI217" s="129"/>
      <c r="USJ217" s="129"/>
      <c r="USK217" s="129"/>
      <c r="USL217" s="129"/>
      <c r="USM217" s="129"/>
      <c r="USN217" s="129"/>
      <c r="USO217" s="129"/>
      <c r="USP217" s="129"/>
      <c r="USQ217" s="129"/>
      <c r="USR217" s="129"/>
      <c r="USS217" s="129"/>
      <c r="UST217" s="129"/>
      <c r="USU217" s="129"/>
      <c r="USV217" s="129"/>
      <c r="USW217" s="129"/>
      <c r="USX217" s="129"/>
      <c r="USY217" s="129"/>
      <c r="USZ217" s="129"/>
      <c r="UTA217" s="129"/>
      <c r="UTB217" s="129"/>
      <c r="UTC217" s="129"/>
      <c r="UTD217" s="129"/>
      <c r="UTE217" s="129"/>
      <c r="UTF217" s="129"/>
      <c r="UTG217" s="129"/>
      <c r="UTH217" s="129"/>
      <c r="UTI217" s="129"/>
      <c r="UTJ217" s="129"/>
      <c r="UTK217" s="129"/>
      <c r="UTL217" s="129"/>
      <c r="UTM217" s="129"/>
      <c r="UTN217" s="129"/>
      <c r="UTO217" s="129"/>
      <c r="UTP217" s="129"/>
      <c r="UTQ217" s="129"/>
      <c r="UTR217" s="129"/>
      <c r="UTS217" s="129"/>
      <c r="UTT217" s="129"/>
      <c r="UTU217" s="129"/>
      <c r="UTV217" s="129"/>
      <c r="UTW217" s="129"/>
      <c r="UTX217" s="129"/>
      <c r="UTY217" s="129"/>
      <c r="UTZ217" s="129"/>
      <c r="UUA217" s="129"/>
      <c r="UUB217" s="129"/>
      <c r="UUC217" s="129"/>
      <c r="UUD217" s="129"/>
      <c r="UUE217" s="129"/>
      <c r="UUF217" s="129"/>
      <c r="UUG217" s="129"/>
      <c r="UUH217" s="129"/>
      <c r="UUI217" s="129"/>
      <c r="UUJ217" s="129"/>
      <c r="UUK217" s="129"/>
      <c r="UUL217" s="129"/>
      <c r="UUM217" s="129"/>
      <c r="UUN217" s="129"/>
      <c r="UUO217" s="129"/>
      <c r="UUP217" s="129"/>
      <c r="UUQ217" s="129"/>
      <c r="UUR217" s="129"/>
      <c r="UUS217" s="129"/>
      <c r="UUT217" s="129"/>
      <c r="UUU217" s="129"/>
      <c r="UUV217" s="129"/>
      <c r="UUW217" s="129"/>
      <c r="UUX217" s="129"/>
      <c r="UUY217" s="129"/>
      <c r="UUZ217" s="129"/>
      <c r="UVA217" s="129"/>
      <c r="UVB217" s="129"/>
      <c r="UVC217" s="129"/>
      <c r="UVD217" s="129"/>
      <c r="UVE217" s="129"/>
      <c r="UVF217" s="129"/>
      <c r="UVG217" s="129"/>
      <c r="UVH217" s="129"/>
      <c r="UVI217" s="129"/>
      <c r="UVJ217" s="129"/>
      <c r="UVK217" s="129"/>
      <c r="UVL217" s="129"/>
      <c r="UVM217" s="129"/>
      <c r="UVN217" s="129"/>
      <c r="UVO217" s="129"/>
      <c r="UVP217" s="129"/>
      <c r="UVQ217" s="129"/>
      <c r="UVR217" s="129"/>
      <c r="UVS217" s="129"/>
      <c r="UVT217" s="129"/>
      <c r="UVU217" s="129"/>
      <c r="UVV217" s="129"/>
      <c r="UVW217" s="129"/>
      <c r="UVX217" s="129"/>
      <c r="UVY217" s="129"/>
      <c r="UVZ217" s="129"/>
      <c r="UWA217" s="129"/>
      <c r="UWB217" s="129"/>
      <c r="UWC217" s="129"/>
      <c r="UWD217" s="129"/>
      <c r="UWE217" s="129"/>
      <c r="UWF217" s="129"/>
      <c r="UWG217" s="129"/>
      <c r="UWH217" s="129"/>
      <c r="UWI217" s="129"/>
      <c r="UWJ217" s="129"/>
      <c r="UWK217" s="129"/>
      <c r="UWL217" s="129"/>
      <c r="UWM217" s="129"/>
      <c r="UWN217" s="129"/>
      <c r="UWO217" s="129"/>
      <c r="UWP217" s="129"/>
      <c r="UWQ217" s="129"/>
      <c r="UWR217" s="129"/>
      <c r="UWS217" s="129"/>
      <c r="UWT217" s="129"/>
      <c r="UWU217" s="129"/>
      <c r="UWV217" s="129"/>
      <c r="UWW217" s="129"/>
      <c r="UWX217" s="129"/>
      <c r="UWY217" s="129"/>
      <c r="UWZ217" s="129"/>
      <c r="UXA217" s="129"/>
      <c r="UXB217" s="129"/>
      <c r="UXC217" s="129"/>
      <c r="UXD217" s="129"/>
      <c r="UXE217" s="129"/>
      <c r="UXF217" s="129"/>
      <c r="UXG217" s="129"/>
      <c r="UXH217" s="129"/>
      <c r="UXI217" s="129"/>
      <c r="UXJ217" s="129"/>
      <c r="UXK217" s="129"/>
      <c r="UXL217" s="129"/>
      <c r="UXM217" s="129"/>
      <c r="UXN217" s="129"/>
      <c r="UXO217" s="129"/>
      <c r="UXP217" s="129"/>
      <c r="UXQ217" s="129"/>
      <c r="UXR217" s="129"/>
      <c r="UXS217" s="129"/>
      <c r="UXT217" s="129"/>
      <c r="UXU217" s="129"/>
      <c r="UXV217" s="129"/>
      <c r="UXW217" s="129"/>
      <c r="UXX217" s="129"/>
      <c r="UXY217" s="129"/>
      <c r="UXZ217" s="129"/>
      <c r="UYA217" s="129"/>
      <c r="UYB217" s="129"/>
      <c r="UYC217" s="129"/>
      <c r="UYD217" s="129"/>
      <c r="UYE217" s="129"/>
      <c r="UYF217" s="129"/>
      <c r="UYG217" s="129"/>
      <c r="UYH217" s="129"/>
      <c r="UYI217" s="129"/>
      <c r="UYJ217" s="129"/>
      <c r="UYK217" s="129"/>
      <c r="UYL217" s="129"/>
      <c r="UYM217" s="129"/>
      <c r="UYN217" s="129"/>
      <c r="UYO217" s="129"/>
      <c r="UYP217" s="129"/>
      <c r="UYQ217" s="129"/>
      <c r="UYR217" s="129"/>
      <c r="UYS217" s="129"/>
      <c r="UYT217" s="129"/>
      <c r="UYU217" s="129"/>
      <c r="UYV217" s="129"/>
      <c r="UYW217" s="129"/>
      <c r="UYX217" s="129"/>
      <c r="UYY217" s="129"/>
      <c r="UYZ217" s="129"/>
      <c r="UZA217" s="129"/>
      <c r="UZB217" s="129"/>
      <c r="UZC217" s="129"/>
      <c r="UZD217" s="129"/>
      <c r="UZE217" s="129"/>
      <c r="UZF217" s="129"/>
      <c r="UZG217" s="129"/>
      <c r="UZH217" s="129"/>
      <c r="UZI217" s="129"/>
      <c r="UZJ217" s="129"/>
      <c r="UZK217" s="129"/>
      <c r="UZL217" s="129"/>
      <c r="UZM217" s="129"/>
      <c r="UZN217" s="129"/>
      <c r="UZO217" s="129"/>
      <c r="UZP217" s="129"/>
      <c r="UZQ217" s="129"/>
      <c r="UZR217" s="129"/>
      <c r="UZS217" s="129"/>
      <c r="UZT217" s="129"/>
      <c r="UZU217" s="129"/>
      <c r="UZV217" s="129"/>
      <c r="UZW217" s="129"/>
      <c r="UZX217" s="129"/>
      <c r="UZY217" s="129"/>
      <c r="UZZ217" s="129"/>
      <c r="VAA217" s="129"/>
      <c r="VAB217" s="129"/>
      <c r="VAC217" s="129"/>
      <c r="VAD217" s="129"/>
      <c r="VAE217" s="129"/>
      <c r="VAF217" s="129"/>
      <c r="VAG217" s="129"/>
      <c r="VAH217" s="129"/>
      <c r="VAI217" s="129"/>
      <c r="VAJ217" s="129"/>
      <c r="VAK217" s="129"/>
      <c r="VAL217" s="129"/>
      <c r="VAM217" s="129"/>
      <c r="VAN217" s="129"/>
      <c r="VAO217" s="129"/>
      <c r="VAP217" s="129"/>
      <c r="VAQ217" s="129"/>
      <c r="VAR217" s="129"/>
      <c r="VAS217" s="129"/>
      <c r="VAT217" s="129"/>
      <c r="VAU217" s="129"/>
      <c r="VAV217" s="129"/>
      <c r="VAW217" s="129"/>
      <c r="VAX217" s="129"/>
      <c r="VAY217" s="129"/>
      <c r="VAZ217" s="129"/>
      <c r="VBA217" s="129"/>
      <c r="VBB217" s="129"/>
      <c r="VBC217" s="129"/>
      <c r="VBD217" s="129"/>
      <c r="VBE217" s="129"/>
      <c r="VBF217" s="129"/>
      <c r="VBG217" s="129"/>
      <c r="VBH217" s="129"/>
      <c r="VBI217" s="129"/>
      <c r="VBJ217" s="129"/>
      <c r="VBK217" s="129"/>
      <c r="VBL217" s="129"/>
      <c r="VBM217" s="129"/>
      <c r="VBN217" s="129"/>
      <c r="VBO217" s="129"/>
      <c r="VBP217" s="129"/>
      <c r="VBQ217" s="129"/>
      <c r="VBR217" s="129"/>
      <c r="VBS217" s="129"/>
      <c r="VBT217" s="129"/>
      <c r="VBU217" s="129"/>
      <c r="VBV217" s="129"/>
      <c r="VBW217" s="129"/>
      <c r="VBX217" s="129"/>
      <c r="VBY217" s="129"/>
      <c r="VBZ217" s="129"/>
      <c r="VCA217" s="129"/>
      <c r="VCB217" s="129"/>
      <c r="VCC217" s="129"/>
      <c r="VCD217" s="129"/>
      <c r="VCE217" s="129"/>
      <c r="VCF217" s="129"/>
      <c r="VCG217" s="129"/>
      <c r="VCH217" s="129"/>
      <c r="VCI217" s="129"/>
      <c r="VCJ217" s="129"/>
      <c r="VCK217" s="129"/>
      <c r="VCL217" s="129"/>
      <c r="VCM217" s="129"/>
      <c r="VCN217" s="129"/>
      <c r="VCO217" s="129"/>
      <c r="VCP217" s="129"/>
      <c r="VCQ217" s="129"/>
      <c r="VCR217" s="129"/>
      <c r="VCS217" s="129"/>
      <c r="VCT217" s="129"/>
      <c r="VCU217" s="129"/>
      <c r="VCV217" s="129"/>
      <c r="VCW217" s="129"/>
      <c r="VCX217" s="129"/>
      <c r="VCY217" s="129"/>
      <c r="VCZ217" s="129"/>
      <c r="VDA217" s="129"/>
      <c r="VDB217" s="129"/>
      <c r="VDC217" s="129"/>
      <c r="VDD217" s="129"/>
      <c r="VDE217" s="129"/>
      <c r="VDF217" s="129"/>
      <c r="VDG217" s="129"/>
      <c r="VDH217" s="129"/>
      <c r="VDI217" s="129"/>
      <c r="VDJ217" s="129"/>
      <c r="VDK217" s="129"/>
      <c r="VDL217" s="129"/>
      <c r="VDM217" s="129"/>
      <c r="VDN217" s="129"/>
      <c r="VDO217" s="129"/>
      <c r="VDP217" s="129"/>
      <c r="VDQ217" s="129"/>
      <c r="VDR217" s="129"/>
      <c r="VDS217" s="129"/>
      <c r="VDT217" s="129"/>
      <c r="VDU217" s="129"/>
      <c r="VDV217" s="129"/>
      <c r="VDW217" s="129"/>
      <c r="VDX217" s="129"/>
      <c r="VDY217" s="129"/>
      <c r="VDZ217" s="129"/>
      <c r="VEA217" s="129"/>
      <c r="VEB217" s="129"/>
      <c r="VEC217" s="129"/>
      <c r="VED217" s="129"/>
      <c r="VEE217" s="129"/>
      <c r="VEF217" s="129"/>
      <c r="VEG217" s="129"/>
      <c r="VEH217" s="129"/>
      <c r="VEI217" s="129"/>
      <c r="VEJ217" s="129"/>
      <c r="VEK217" s="129"/>
      <c r="VEL217" s="129"/>
      <c r="VEM217" s="129"/>
      <c r="VEN217" s="129"/>
      <c r="VEO217" s="129"/>
      <c r="VEP217" s="129"/>
      <c r="VEQ217" s="129"/>
      <c r="VER217" s="129"/>
      <c r="VES217" s="129"/>
      <c r="VET217" s="129"/>
      <c r="VEU217" s="129"/>
      <c r="VEV217" s="129"/>
      <c r="VEW217" s="129"/>
      <c r="VEX217" s="129"/>
      <c r="VEY217" s="129"/>
      <c r="VEZ217" s="129"/>
      <c r="VFA217" s="129"/>
      <c r="VFB217" s="129"/>
      <c r="VFC217" s="129"/>
      <c r="VFD217" s="129"/>
      <c r="VFE217" s="129"/>
      <c r="VFF217" s="129"/>
      <c r="VFG217" s="129"/>
      <c r="VFH217" s="129"/>
      <c r="VFI217" s="129"/>
      <c r="VFJ217" s="129"/>
      <c r="VFK217" s="129"/>
      <c r="VFL217" s="129"/>
      <c r="VFM217" s="129"/>
      <c r="VFN217" s="129"/>
      <c r="VFO217" s="129"/>
      <c r="VFP217" s="129"/>
      <c r="VFQ217" s="129"/>
      <c r="VFR217" s="129"/>
      <c r="VFS217" s="129"/>
      <c r="VFT217" s="129"/>
      <c r="VFU217" s="129"/>
      <c r="VFV217" s="129"/>
      <c r="VFW217" s="129"/>
      <c r="VFX217" s="129"/>
      <c r="VFY217" s="129"/>
      <c r="VFZ217" s="129"/>
      <c r="VGA217" s="129"/>
      <c r="VGB217" s="129"/>
      <c r="VGC217" s="129"/>
      <c r="VGD217" s="129"/>
      <c r="VGE217" s="129"/>
      <c r="VGF217" s="129"/>
      <c r="VGG217" s="129"/>
      <c r="VGH217" s="129"/>
      <c r="VGI217" s="129"/>
      <c r="VGJ217" s="129"/>
      <c r="VGK217" s="129"/>
      <c r="VGL217" s="129"/>
      <c r="VGM217" s="129"/>
      <c r="VGN217" s="129"/>
      <c r="VGO217" s="129"/>
      <c r="VGP217" s="129"/>
      <c r="VGQ217" s="129"/>
      <c r="VGR217" s="129"/>
      <c r="VGS217" s="129"/>
      <c r="VGT217" s="129"/>
      <c r="VGU217" s="129"/>
      <c r="VGV217" s="129"/>
      <c r="VGW217" s="129"/>
      <c r="VGX217" s="129"/>
      <c r="VGY217" s="129"/>
      <c r="VGZ217" s="129"/>
      <c r="VHA217" s="129"/>
      <c r="VHB217" s="129"/>
      <c r="VHC217" s="129"/>
      <c r="VHD217" s="129"/>
      <c r="VHE217" s="129"/>
      <c r="VHF217" s="129"/>
      <c r="VHG217" s="129"/>
      <c r="VHH217" s="129"/>
      <c r="VHI217" s="129"/>
      <c r="VHJ217" s="129"/>
      <c r="VHK217" s="129"/>
      <c r="VHL217" s="129"/>
      <c r="VHM217" s="129"/>
      <c r="VHN217" s="129"/>
      <c r="VHO217" s="129"/>
      <c r="VHP217" s="129"/>
      <c r="VHQ217" s="129"/>
      <c r="VHR217" s="129"/>
      <c r="VHS217" s="129"/>
      <c r="VHT217" s="129"/>
      <c r="VHU217" s="129"/>
      <c r="VHV217" s="129"/>
      <c r="VHW217" s="129"/>
      <c r="VHX217" s="129"/>
      <c r="VHY217" s="129"/>
      <c r="VHZ217" s="129"/>
      <c r="VIA217" s="129"/>
      <c r="VIB217" s="129"/>
      <c r="VIC217" s="129"/>
      <c r="VID217" s="129"/>
      <c r="VIE217" s="129"/>
      <c r="VIF217" s="129"/>
      <c r="VIG217" s="129"/>
      <c r="VIH217" s="129"/>
      <c r="VII217" s="129"/>
      <c r="VIJ217" s="129"/>
      <c r="VIK217" s="129"/>
      <c r="VIL217" s="129"/>
      <c r="VIM217" s="129"/>
      <c r="VIN217" s="129"/>
      <c r="VIO217" s="129"/>
      <c r="VIP217" s="129"/>
      <c r="VIQ217" s="129"/>
      <c r="VIR217" s="129"/>
      <c r="VIS217" s="129"/>
      <c r="VIT217" s="129"/>
      <c r="VIU217" s="129"/>
      <c r="VIV217" s="129"/>
      <c r="VIW217" s="129"/>
      <c r="VIX217" s="129"/>
      <c r="VIY217" s="129"/>
      <c r="VIZ217" s="129"/>
      <c r="VJA217" s="129"/>
      <c r="VJB217" s="129"/>
      <c r="VJC217" s="129"/>
      <c r="VJD217" s="129"/>
      <c r="VJE217" s="129"/>
      <c r="VJF217" s="129"/>
      <c r="VJG217" s="129"/>
      <c r="VJH217" s="129"/>
      <c r="VJI217" s="129"/>
      <c r="VJJ217" s="129"/>
      <c r="VJK217" s="129"/>
      <c r="VJL217" s="129"/>
      <c r="VJM217" s="129"/>
      <c r="VJN217" s="129"/>
      <c r="VJO217" s="129"/>
      <c r="VJP217" s="129"/>
      <c r="VJQ217" s="129"/>
      <c r="VJR217" s="129"/>
      <c r="VJS217" s="129"/>
      <c r="VJT217" s="129"/>
      <c r="VJU217" s="129"/>
      <c r="VJV217" s="129"/>
      <c r="VJW217" s="129"/>
      <c r="VJX217" s="129"/>
      <c r="VJY217" s="129"/>
      <c r="VJZ217" s="129"/>
      <c r="VKA217" s="129"/>
      <c r="VKB217" s="129"/>
      <c r="VKC217" s="129"/>
      <c r="VKD217" s="129"/>
      <c r="VKE217" s="129"/>
      <c r="VKF217" s="129"/>
      <c r="VKG217" s="129"/>
      <c r="VKH217" s="129"/>
      <c r="VKI217" s="129"/>
      <c r="VKJ217" s="129"/>
      <c r="VKK217" s="129"/>
      <c r="VKL217" s="129"/>
      <c r="VKM217" s="129"/>
      <c r="VKN217" s="129"/>
      <c r="VKO217" s="129"/>
      <c r="VKP217" s="129"/>
      <c r="VKQ217" s="129"/>
      <c r="VKR217" s="129"/>
      <c r="VKS217" s="129"/>
      <c r="VKT217" s="129"/>
      <c r="VKU217" s="129"/>
      <c r="VKV217" s="129"/>
      <c r="VKW217" s="129"/>
      <c r="VKX217" s="129"/>
      <c r="VKY217" s="129"/>
      <c r="VKZ217" s="129"/>
      <c r="VLA217" s="129"/>
      <c r="VLB217" s="129"/>
      <c r="VLC217" s="129"/>
      <c r="VLD217" s="129"/>
      <c r="VLE217" s="129"/>
      <c r="VLF217" s="129"/>
      <c r="VLG217" s="129"/>
      <c r="VLH217" s="129"/>
      <c r="VLI217" s="129"/>
      <c r="VLJ217" s="129"/>
      <c r="VLK217" s="129"/>
      <c r="VLL217" s="129"/>
      <c r="VLM217" s="129"/>
      <c r="VLN217" s="129"/>
      <c r="VLO217" s="129"/>
      <c r="VLP217" s="129"/>
      <c r="VLQ217" s="129"/>
      <c r="VLR217" s="129"/>
      <c r="VLS217" s="129"/>
      <c r="VLT217" s="129"/>
      <c r="VLU217" s="129"/>
      <c r="VLV217" s="129"/>
      <c r="VLW217" s="129"/>
      <c r="VLX217" s="129"/>
      <c r="VLY217" s="129"/>
      <c r="VLZ217" s="129"/>
      <c r="VMA217" s="129"/>
      <c r="VMB217" s="129"/>
      <c r="VMC217" s="129"/>
      <c r="VMD217" s="129"/>
      <c r="VME217" s="129"/>
      <c r="VMF217" s="129"/>
      <c r="VMG217" s="129"/>
      <c r="VMH217" s="129"/>
      <c r="VMI217" s="129"/>
      <c r="VMJ217" s="129"/>
      <c r="VMK217" s="129"/>
      <c r="VML217" s="129"/>
      <c r="VMM217" s="129"/>
      <c r="VMN217" s="129"/>
      <c r="VMO217" s="129"/>
      <c r="VMP217" s="129"/>
      <c r="VMQ217" s="129"/>
      <c r="VMR217" s="129"/>
      <c r="VMS217" s="129"/>
      <c r="VMT217" s="129"/>
      <c r="VMU217" s="129"/>
      <c r="VMV217" s="129"/>
      <c r="VMW217" s="129"/>
      <c r="VMX217" s="129"/>
      <c r="VMY217" s="129"/>
      <c r="VMZ217" s="129"/>
      <c r="VNA217" s="129"/>
      <c r="VNB217" s="129"/>
      <c r="VNC217" s="129"/>
      <c r="VND217" s="129"/>
      <c r="VNE217" s="129"/>
      <c r="VNF217" s="129"/>
      <c r="VNG217" s="129"/>
      <c r="VNH217" s="129"/>
      <c r="VNI217" s="129"/>
      <c r="VNJ217" s="129"/>
      <c r="VNK217" s="129"/>
      <c r="VNL217" s="129"/>
      <c r="VNM217" s="129"/>
      <c r="VNN217" s="129"/>
      <c r="VNO217" s="129"/>
      <c r="VNP217" s="129"/>
      <c r="VNQ217" s="129"/>
      <c r="VNR217" s="129"/>
      <c r="VNS217" s="129"/>
      <c r="VNT217" s="129"/>
      <c r="VNU217" s="129"/>
      <c r="VNV217" s="129"/>
      <c r="VNW217" s="129"/>
      <c r="VNX217" s="129"/>
      <c r="VNY217" s="129"/>
      <c r="VNZ217" s="129"/>
      <c r="VOA217" s="129"/>
      <c r="VOB217" s="129"/>
      <c r="VOC217" s="129"/>
      <c r="VOD217" s="129"/>
      <c r="VOE217" s="129"/>
      <c r="VOF217" s="129"/>
      <c r="VOG217" s="129"/>
      <c r="VOH217" s="129"/>
      <c r="VOI217" s="129"/>
      <c r="VOJ217" s="129"/>
      <c r="VOK217" s="129"/>
      <c r="VOL217" s="129"/>
      <c r="VOM217" s="129"/>
      <c r="VON217" s="129"/>
      <c r="VOO217" s="129"/>
      <c r="VOP217" s="129"/>
      <c r="VOQ217" s="129"/>
      <c r="VOR217" s="129"/>
      <c r="VOS217" s="129"/>
      <c r="VOT217" s="129"/>
      <c r="VOU217" s="129"/>
      <c r="VOV217" s="129"/>
      <c r="VOW217" s="129"/>
      <c r="VOX217" s="129"/>
      <c r="VOY217" s="129"/>
      <c r="VOZ217" s="129"/>
      <c r="VPA217" s="129"/>
      <c r="VPB217" s="129"/>
      <c r="VPC217" s="129"/>
      <c r="VPD217" s="129"/>
      <c r="VPE217" s="129"/>
      <c r="VPF217" s="129"/>
      <c r="VPG217" s="129"/>
      <c r="VPH217" s="129"/>
      <c r="VPI217" s="129"/>
      <c r="VPJ217" s="129"/>
      <c r="VPK217" s="129"/>
      <c r="VPL217" s="129"/>
      <c r="VPM217" s="129"/>
      <c r="VPN217" s="129"/>
      <c r="VPO217" s="129"/>
      <c r="VPP217" s="129"/>
      <c r="VPQ217" s="129"/>
      <c r="VPR217" s="129"/>
      <c r="VPS217" s="129"/>
      <c r="VPT217" s="129"/>
      <c r="VPU217" s="129"/>
      <c r="VPV217" s="129"/>
      <c r="VPW217" s="129"/>
      <c r="VPX217" s="129"/>
      <c r="VPY217" s="129"/>
      <c r="VPZ217" s="129"/>
      <c r="VQA217" s="129"/>
      <c r="VQB217" s="129"/>
      <c r="VQC217" s="129"/>
      <c r="VQD217" s="129"/>
      <c r="VQE217" s="129"/>
      <c r="VQF217" s="129"/>
      <c r="VQG217" s="129"/>
      <c r="VQH217" s="129"/>
      <c r="VQI217" s="129"/>
      <c r="VQJ217" s="129"/>
      <c r="VQK217" s="129"/>
      <c r="VQL217" s="129"/>
      <c r="VQM217" s="129"/>
      <c r="VQN217" s="129"/>
      <c r="VQO217" s="129"/>
      <c r="VQP217" s="129"/>
      <c r="VQQ217" s="129"/>
      <c r="VQR217" s="129"/>
      <c r="VQS217" s="129"/>
      <c r="VQT217" s="129"/>
      <c r="VQU217" s="129"/>
      <c r="VQV217" s="129"/>
      <c r="VQW217" s="129"/>
      <c r="VQX217" s="129"/>
      <c r="VQY217" s="129"/>
      <c r="VQZ217" s="129"/>
      <c r="VRA217" s="129"/>
      <c r="VRB217" s="129"/>
      <c r="VRC217" s="129"/>
      <c r="VRD217" s="129"/>
      <c r="VRE217" s="129"/>
      <c r="VRF217" s="129"/>
      <c r="VRG217" s="129"/>
      <c r="VRH217" s="129"/>
      <c r="VRI217" s="129"/>
      <c r="VRJ217" s="129"/>
      <c r="VRK217" s="129"/>
      <c r="VRL217" s="129"/>
      <c r="VRM217" s="129"/>
      <c r="VRN217" s="129"/>
      <c r="VRO217" s="129"/>
      <c r="VRP217" s="129"/>
      <c r="VRQ217" s="129"/>
      <c r="VRR217" s="129"/>
      <c r="VRS217" s="129"/>
      <c r="VRT217" s="129"/>
      <c r="VRU217" s="129"/>
      <c r="VRV217" s="129"/>
      <c r="VRW217" s="129"/>
      <c r="VRX217" s="129"/>
      <c r="VRY217" s="129"/>
      <c r="VRZ217" s="129"/>
      <c r="VSA217" s="129"/>
      <c r="VSB217" s="129"/>
      <c r="VSC217" s="129"/>
      <c r="VSD217" s="129"/>
      <c r="VSE217" s="129"/>
      <c r="VSF217" s="129"/>
      <c r="VSG217" s="129"/>
      <c r="VSH217" s="129"/>
      <c r="VSI217" s="129"/>
      <c r="VSJ217" s="129"/>
      <c r="VSK217" s="129"/>
      <c r="VSL217" s="129"/>
      <c r="VSM217" s="129"/>
      <c r="VSN217" s="129"/>
      <c r="VSO217" s="129"/>
      <c r="VSP217" s="129"/>
      <c r="VSQ217" s="129"/>
      <c r="VSR217" s="129"/>
      <c r="VSS217" s="129"/>
      <c r="VST217" s="129"/>
      <c r="VSU217" s="129"/>
      <c r="VSV217" s="129"/>
      <c r="VSW217" s="129"/>
      <c r="VSX217" s="129"/>
      <c r="VSY217" s="129"/>
      <c r="VSZ217" s="129"/>
      <c r="VTA217" s="129"/>
      <c r="VTB217" s="129"/>
      <c r="VTC217" s="129"/>
      <c r="VTD217" s="129"/>
      <c r="VTE217" s="129"/>
      <c r="VTF217" s="129"/>
      <c r="VTG217" s="129"/>
      <c r="VTH217" s="129"/>
      <c r="VTI217" s="129"/>
      <c r="VTJ217" s="129"/>
      <c r="VTK217" s="129"/>
      <c r="VTL217" s="129"/>
      <c r="VTM217" s="129"/>
      <c r="VTN217" s="129"/>
      <c r="VTO217" s="129"/>
      <c r="VTP217" s="129"/>
      <c r="VTQ217" s="129"/>
      <c r="VTR217" s="129"/>
      <c r="VTS217" s="129"/>
      <c r="VTT217" s="129"/>
      <c r="VTU217" s="129"/>
      <c r="VTV217" s="129"/>
      <c r="VTW217" s="129"/>
      <c r="VTX217" s="129"/>
      <c r="VTY217" s="129"/>
      <c r="VTZ217" s="129"/>
      <c r="VUA217" s="129"/>
      <c r="VUB217" s="129"/>
      <c r="VUC217" s="129"/>
      <c r="VUD217" s="129"/>
      <c r="VUE217" s="129"/>
      <c r="VUF217" s="129"/>
      <c r="VUG217" s="129"/>
      <c r="VUH217" s="129"/>
      <c r="VUI217" s="129"/>
      <c r="VUJ217" s="129"/>
      <c r="VUK217" s="129"/>
      <c r="VUL217" s="129"/>
      <c r="VUM217" s="129"/>
      <c r="VUN217" s="129"/>
      <c r="VUO217" s="129"/>
      <c r="VUP217" s="129"/>
      <c r="VUQ217" s="129"/>
      <c r="VUR217" s="129"/>
      <c r="VUS217" s="129"/>
      <c r="VUT217" s="129"/>
      <c r="VUU217" s="129"/>
      <c r="VUV217" s="129"/>
      <c r="VUW217" s="129"/>
      <c r="VUX217" s="129"/>
      <c r="VUY217" s="129"/>
      <c r="VUZ217" s="129"/>
      <c r="VVA217" s="129"/>
      <c r="VVB217" s="129"/>
      <c r="VVC217" s="129"/>
      <c r="VVD217" s="129"/>
      <c r="VVE217" s="129"/>
      <c r="VVF217" s="129"/>
      <c r="VVG217" s="129"/>
      <c r="VVH217" s="129"/>
      <c r="VVI217" s="129"/>
      <c r="VVJ217" s="129"/>
      <c r="VVK217" s="129"/>
      <c r="VVL217" s="129"/>
      <c r="VVM217" s="129"/>
      <c r="VVN217" s="129"/>
      <c r="VVO217" s="129"/>
      <c r="VVP217" s="129"/>
      <c r="VVQ217" s="129"/>
      <c r="VVR217" s="129"/>
      <c r="VVS217" s="129"/>
      <c r="VVT217" s="129"/>
      <c r="VVU217" s="129"/>
      <c r="VVV217" s="129"/>
      <c r="VVW217" s="129"/>
      <c r="VVX217" s="129"/>
      <c r="VVY217" s="129"/>
      <c r="VVZ217" s="129"/>
      <c r="VWA217" s="129"/>
      <c r="VWB217" s="129"/>
      <c r="VWC217" s="129"/>
      <c r="VWD217" s="129"/>
      <c r="VWE217" s="129"/>
      <c r="VWF217" s="129"/>
      <c r="VWG217" s="129"/>
      <c r="VWH217" s="129"/>
      <c r="VWI217" s="129"/>
      <c r="VWJ217" s="129"/>
      <c r="VWK217" s="129"/>
      <c r="VWL217" s="129"/>
      <c r="VWM217" s="129"/>
      <c r="VWN217" s="129"/>
      <c r="VWO217" s="129"/>
      <c r="VWP217" s="129"/>
      <c r="VWQ217" s="129"/>
      <c r="VWR217" s="129"/>
      <c r="VWS217" s="129"/>
      <c r="VWT217" s="129"/>
      <c r="VWU217" s="129"/>
      <c r="VWV217" s="129"/>
      <c r="VWW217" s="129"/>
      <c r="VWX217" s="129"/>
      <c r="VWY217" s="129"/>
      <c r="VWZ217" s="129"/>
      <c r="VXA217" s="129"/>
      <c r="VXB217" s="129"/>
      <c r="VXC217" s="129"/>
      <c r="VXD217" s="129"/>
      <c r="VXE217" s="129"/>
      <c r="VXF217" s="129"/>
      <c r="VXG217" s="129"/>
      <c r="VXH217" s="129"/>
      <c r="VXI217" s="129"/>
      <c r="VXJ217" s="129"/>
      <c r="VXK217" s="129"/>
      <c r="VXL217" s="129"/>
      <c r="VXM217" s="129"/>
      <c r="VXN217" s="129"/>
      <c r="VXO217" s="129"/>
      <c r="VXP217" s="129"/>
      <c r="VXQ217" s="129"/>
      <c r="VXR217" s="129"/>
      <c r="VXS217" s="129"/>
      <c r="VXT217" s="129"/>
      <c r="VXU217" s="129"/>
      <c r="VXV217" s="129"/>
      <c r="VXW217" s="129"/>
      <c r="VXX217" s="129"/>
      <c r="VXY217" s="129"/>
      <c r="VXZ217" s="129"/>
      <c r="VYA217" s="129"/>
      <c r="VYB217" s="129"/>
      <c r="VYC217" s="129"/>
      <c r="VYD217" s="129"/>
      <c r="VYE217" s="129"/>
      <c r="VYF217" s="129"/>
      <c r="VYG217" s="129"/>
      <c r="VYH217" s="129"/>
      <c r="VYI217" s="129"/>
      <c r="VYJ217" s="129"/>
      <c r="VYK217" s="129"/>
      <c r="VYL217" s="129"/>
      <c r="VYM217" s="129"/>
      <c r="VYN217" s="129"/>
      <c r="VYO217" s="129"/>
      <c r="VYP217" s="129"/>
      <c r="VYQ217" s="129"/>
      <c r="VYR217" s="129"/>
      <c r="VYS217" s="129"/>
      <c r="VYT217" s="129"/>
      <c r="VYU217" s="129"/>
      <c r="VYV217" s="129"/>
      <c r="VYW217" s="129"/>
      <c r="VYX217" s="129"/>
      <c r="VYY217" s="129"/>
      <c r="VYZ217" s="129"/>
      <c r="VZA217" s="129"/>
      <c r="VZB217" s="129"/>
      <c r="VZC217" s="129"/>
      <c r="VZD217" s="129"/>
      <c r="VZE217" s="129"/>
      <c r="VZF217" s="129"/>
      <c r="VZG217" s="129"/>
      <c r="VZH217" s="129"/>
      <c r="VZI217" s="129"/>
      <c r="VZJ217" s="129"/>
      <c r="VZK217" s="129"/>
      <c r="VZL217" s="129"/>
      <c r="VZM217" s="129"/>
      <c r="VZN217" s="129"/>
      <c r="VZO217" s="129"/>
      <c r="VZP217" s="129"/>
      <c r="VZQ217" s="129"/>
      <c r="VZR217" s="129"/>
      <c r="VZS217" s="129"/>
      <c r="VZT217" s="129"/>
      <c r="VZU217" s="129"/>
      <c r="VZV217" s="129"/>
      <c r="VZW217" s="129"/>
      <c r="VZX217" s="129"/>
      <c r="VZY217" s="129"/>
      <c r="VZZ217" s="129"/>
      <c r="WAA217" s="129"/>
      <c r="WAB217" s="129"/>
      <c r="WAC217" s="129"/>
      <c r="WAD217" s="129"/>
      <c r="WAE217" s="129"/>
      <c r="WAF217" s="129"/>
      <c r="WAG217" s="129"/>
      <c r="WAH217" s="129"/>
      <c r="WAI217" s="129"/>
      <c r="WAJ217" s="129"/>
      <c r="WAK217" s="129"/>
      <c r="WAL217" s="129"/>
      <c r="WAM217" s="129"/>
      <c r="WAN217" s="129"/>
      <c r="WAO217" s="129"/>
      <c r="WAP217" s="129"/>
      <c r="WAQ217" s="129"/>
      <c r="WAR217" s="129"/>
      <c r="WAS217" s="129"/>
      <c r="WAT217" s="129"/>
      <c r="WAU217" s="129"/>
      <c r="WAV217" s="129"/>
      <c r="WAW217" s="129"/>
      <c r="WAX217" s="129"/>
      <c r="WAY217" s="129"/>
      <c r="WAZ217" s="129"/>
      <c r="WBA217" s="129"/>
      <c r="WBB217" s="129"/>
      <c r="WBC217" s="129"/>
      <c r="WBD217" s="129"/>
      <c r="WBE217" s="129"/>
      <c r="WBF217" s="129"/>
      <c r="WBG217" s="129"/>
      <c r="WBH217" s="129"/>
      <c r="WBI217" s="129"/>
      <c r="WBJ217" s="129"/>
      <c r="WBK217" s="129"/>
      <c r="WBL217" s="129"/>
      <c r="WBM217" s="129"/>
      <c r="WBN217" s="129"/>
      <c r="WBO217" s="129"/>
      <c r="WBP217" s="129"/>
      <c r="WBQ217" s="129"/>
      <c r="WBR217" s="129"/>
      <c r="WBS217" s="129"/>
      <c r="WBT217" s="129"/>
      <c r="WBU217" s="129"/>
      <c r="WBV217" s="129"/>
      <c r="WBW217" s="129"/>
      <c r="WBX217" s="129"/>
      <c r="WBY217" s="129"/>
      <c r="WBZ217" s="129"/>
      <c r="WCA217" s="129"/>
      <c r="WCB217" s="129"/>
      <c r="WCC217" s="129"/>
      <c r="WCD217" s="129"/>
      <c r="WCE217" s="129"/>
      <c r="WCF217" s="129"/>
      <c r="WCG217" s="129"/>
      <c r="WCH217" s="129"/>
      <c r="WCI217" s="129"/>
      <c r="WCJ217" s="129"/>
      <c r="WCK217" s="129"/>
      <c r="WCL217" s="129"/>
      <c r="WCM217" s="129"/>
      <c r="WCN217" s="129"/>
      <c r="WCO217" s="129"/>
      <c r="WCP217" s="129"/>
      <c r="WCQ217" s="129"/>
      <c r="WCR217" s="129"/>
      <c r="WCS217" s="129"/>
      <c r="WCT217" s="129"/>
      <c r="WCU217" s="129"/>
      <c r="WCV217" s="129"/>
      <c r="WCW217" s="129"/>
      <c r="WCX217" s="129"/>
      <c r="WCY217" s="129"/>
      <c r="WCZ217" s="129"/>
      <c r="WDA217" s="129"/>
      <c r="WDB217" s="129"/>
      <c r="WDC217" s="129"/>
      <c r="WDD217" s="129"/>
      <c r="WDE217" s="129"/>
      <c r="WDF217" s="129"/>
      <c r="WDG217" s="129"/>
      <c r="WDH217" s="129"/>
      <c r="WDI217" s="129"/>
      <c r="WDJ217" s="129"/>
      <c r="WDK217" s="129"/>
      <c r="WDL217" s="129"/>
      <c r="WDM217" s="129"/>
      <c r="WDN217" s="129"/>
      <c r="WDO217" s="129"/>
      <c r="WDP217" s="129"/>
      <c r="WDQ217" s="129"/>
      <c r="WDR217" s="129"/>
      <c r="WDS217" s="129"/>
      <c r="WDT217" s="129"/>
      <c r="WDU217" s="129"/>
      <c r="WDV217" s="129"/>
      <c r="WDW217" s="129"/>
      <c r="WDX217" s="129"/>
      <c r="WDY217" s="129"/>
      <c r="WDZ217" s="129"/>
      <c r="WEA217" s="129"/>
      <c r="WEB217" s="129"/>
      <c r="WEC217" s="129"/>
      <c r="WED217" s="129"/>
      <c r="WEE217" s="129"/>
      <c r="WEF217" s="129"/>
      <c r="WEG217" s="129"/>
      <c r="WEH217" s="129"/>
      <c r="WEI217" s="129"/>
      <c r="WEJ217" s="129"/>
      <c r="WEK217" s="129"/>
      <c r="WEL217" s="129"/>
      <c r="WEM217" s="129"/>
      <c r="WEN217" s="129"/>
      <c r="WEO217" s="129"/>
      <c r="WEP217" s="129"/>
      <c r="WEQ217" s="129"/>
      <c r="WER217" s="129"/>
      <c r="WES217" s="129"/>
      <c r="WET217" s="129"/>
      <c r="WEU217" s="129"/>
      <c r="WEV217" s="129"/>
      <c r="WEW217" s="129"/>
      <c r="WEX217" s="129"/>
      <c r="WEY217" s="129"/>
      <c r="WEZ217" s="129"/>
      <c r="WFA217" s="129"/>
      <c r="WFB217" s="129"/>
      <c r="WFC217" s="129"/>
      <c r="WFD217" s="129"/>
      <c r="WFE217" s="129"/>
      <c r="WFF217" s="129"/>
      <c r="WFG217" s="129"/>
      <c r="WFH217" s="129"/>
      <c r="WFI217" s="129"/>
      <c r="WFJ217" s="129"/>
      <c r="WFK217" s="129"/>
      <c r="WFL217" s="129"/>
      <c r="WFM217" s="129"/>
      <c r="WFN217" s="129"/>
      <c r="WFO217" s="129"/>
      <c r="WFP217" s="129"/>
      <c r="WFQ217" s="129"/>
      <c r="WFR217" s="129"/>
      <c r="WFS217" s="129"/>
      <c r="WFT217" s="129"/>
      <c r="WFU217" s="129"/>
      <c r="WFV217" s="129"/>
      <c r="WFW217" s="129"/>
      <c r="WFX217" s="129"/>
      <c r="WFY217" s="129"/>
      <c r="WFZ217" s="129"/>
      <c r="WGA217" s="129"/>
      <c r="WGB217" s="129"/>
      <c r="WGC217" s="129"/>
      <c r="WGD217" s="129"/>
      <c r="WGE217" s="129"/>
      <c r="WGF217" s="129"/>
      <c r="WGG217" s="129"/>
      <c r="WGH217" s="129"/>
      <c r="WGI217" s="129"/>
      <c r="WGJ217" s="129"/>
      <c r="WGK217" s="129"/>
      <c r="WGL217" s="129"/>
      <c r="WGM217" s="129"/>
      <c r="WGN217" s="129"/>
      <c r="WGO217" s="129"/>
      <c r="WGP217" s="129"/>
      <c r="WGQ217" s="129"/>
      <c r="WGR217" s="129"/>
      <c r="WGS217" s="129"/>
      <c r="WGT217" s="129"/>
      <c r="WGU217" s="129"/>
      <c r="WGV217" s="129"/>
      <c r="WGW217" s="129"/>
      <c r="WGX217" s="129"/>
      <c r="WGY217" s="129"/>
      <c r="WGZ217" s="129"/>
      <c r="WHA217" s="129"/>
      <c r="WHB217" s="129"/>
      <c r="WHC217" s="129"/>
      <c r="WHD217" s="129"/>
      <c r="WHE217" s="129"/>
      <c r="WHF217" s="129"/>
      <c r="WHG217" s="129"/>
      <c r="WHH217" s="129"/>
      <c r="WHI217" s="129"/>
      <c r="WHJ217" s="129"/>
      <c r="WHK217" s="129"/>
      <c r="WHL217" s="129"/>
      <c r="WHM217" s="129"/>
      <c r="WHN217" s="129"/>
      <c r="WHO217" s="129"/>
      <c r="WHP217" s="129"/>
      <c r="WHQ217" s="129"/>
      <c r="WHR217" s="129"/>
      <c r="WHS217" s="129"/>
      <c r="WHT217" s="129"/>
      <c r="WHU217" s="129"/>
      <c r="WHV217" s="129"/>
      <c r="WHW217" s="129"/>
      <c r="WHX217" s="129"/>
      <c r="WHY217" s="129"/>
      <c r="WHZ217" s="129"/>
      <c r="WIA217" s="129"/>
      <c r="WIB217" s="129"/>
      <c r="WIC217" s="129"/>
      <c r="WID217" s="129"/>
      <c r="WIE217" s="129"/>
      <c r="WIF217" s="129"/>
      <c r="WIG217" s="129"/>
      <c r="WIH217" s="129"/>
      <c r="WII217" s="129"/>
      <c r="WIJ217" s="129"/>
      <c r="WIK217" s="129"/>
      <c r="WIL217" s="129"/>
      <c r="WIM217" s="129"/>
      <c r="WIN217" s="129"/>
      <c r="WIO217" s="129"/>
      <c r="WIP217" s="129"/>
      <c r="WIQ217" s="129"/>
      <c r="WIR217" s="129"/>
      <c r="WIS217" s="129"/>
      <c r="WIT217" s="129"/>
      <c r="WIU217" s="129"/>
      <c r="WIV217" s="129"/>
      <c r="WIW217" s="129"/>
      <c r="WIX217" s="129"/>
      <c r="WIY217" s="129"/>
      <c r="WIZ217" s="129"/>
      <c r="WJA217" s="129"/>
      <c r="WJB217" s="129"/>
      <c r="WJC217" s="129"/>
      <c r="WJD217" s="129"/>
      <c r="WJE217" s="129"/>
      <c r="WJF217" s="129"/>
      <c r="WJG217" s="129"/>
      <c r="WJH217" s="129"/>
      <c r="WJI217" s="129"/>
      <c r="WJJ217" s="129"/>
      <c r="WJK217" s="129"/>
      <c r="WJL217" s="129"/>
      <c r="WJM217" s="129"/>
      <c r="WJN217" s="129"/>
      <c r="WJO217" s="129"/>
      <c r="WJP217" s="129"/>
      <c r="WJQ217" s="129"/>
      <c r="WJR217" s="129"/>
      <c r="WJS217" s="129"/>
      <c r="WJT217" s="129"/>
      <c r="WJU217" s="129"/>
      <c r="WJV217" s="129"/>
      <c r="WJW217" s="129"/>
      <c r="WJX217" s="129"/>
      <c r="WJY217" s="129"/>
      <c r="WJZ217" s="129"/>
      <c r="WKA217" s="129"/>
      <c r="WKB217" s="129"/>
      <c r="WKC217" s="129"/>
      <c r="WKD217" s="129"/>
      <c r="WKE217" s="129"/>
      <c r="WKF217" s="129"/>
      <c r="WKG217" s="129"/>
      <c r="WKH217" s="129"/>
      <c r="WKI217" s="129"/>
      <c r="WKJ217" s="129"/>
      <c r="WKK217" s="129"/>
      <c r="WKL217" s="129"/>
      <c r="WKM217" s="129"/>
      <c r="WKN217" s="129"/>
      <c r="WKO217" s="129"/>
      <c r="WKP217" s="129"/>
      <c r="WKQ217" s="129"/>
      <c r="WKR217" s="129"/>
      <c r="WKS217" s="129"/>
      <c r="WKT217" s="129"/>
      <c r="WKU217" s="129"/>
      <c r="WKV217" s="129"/>
      <c r="WKW217" s="129"/>
      <c r="WKX217" s="129"/>
      <c r="WKY217" s="129"/>
      <c r="WKZ217" s="129"/>
      <c r="WLA217" s="129"/>
      <c r="WLB217" s="129"/>
      <c r="WLC217" s="129"/>
      <c r="WLD217" s="129"/>
      <c r="WLE217" s="129"/>
      <c r="WLF217" s="129"/>
      <c r="WLG217" s="129"/>
      <c r="WLH217" s="129"/>
      <c r="WLI217" s="129"/>
      <c r="WLJ217" s="129"/>
      <c r="WLK217" s="129"/>
      <c r="WLL217" s="129"/>
      <c r="WLM217" s="129"/>
      <c r="WLN217" s="129"/>
      <c r="WLO217" s="129"/>
      <c r="WLP217" s="129"/>
      <c r="WLQ217" s="129"/>
      <c r="WLR217" s="129"/>
      <c r="WLS217" s="129"/>
      <c r="WLT217" s="129"/>
      <c r="WLU217" s="129"/>
      <c r="WLV217" s="129"/>
      <c r="WLW217" s="129"/>
      <c r="WLX217" s="129"/>
      <c r="WLY217" s="129"/>
      <c r="WLZ217" s="129"/>
      <c r="WMA217" s="129"/>
      <c r="WMB217" s="129"/>
      <c r="WMC217" s="129"/>
      <c r="WMD217" s="129"/>
      <c r="WME217" s="129"/>
      <c r="WMF217" s="129"/>
      <c r="WMG217" s="129"/>
      <c r="WMH217" s="129"/>
      <c r="WMI217" s="129"/>
      <c r="WMJ217" s="129"/>
      <c r="WMK217" s="129"/>
      <c r="WML217" s="129"/>
      <c r="WMM217" s="129"/>
      <c r="WMN217" s="129"/>
      <c r="WMO217" s="129"/>
      <c r="WMP217" s="129"/>
      <c r="WMQ217" s="129"/>
      <c r="WMR217" s="129"/>
      <c r="WMS217" s="129"/>
      <c r="WMT217" s="129"/>
      <c r="WMU217" s="129"/>
      <c r="WMV217" s="129"/>
      <c r="WMW217" s="129"/>
      <c r="WMX217" s="129"/>
      <c r="WMY217" s="129"/>
      <c r="WMZ217" s="129"/>
      <c r="WNA217" s="129"/>
      <c r="WNB217" s="129"/>
      <c r="WNC217" s="129"/>
      <c r="WND217" s="129"/>
      <c r="WNE217" s="129"/>
      <c r="WNF217" s="129"/>
      <c r="WNG217" s="129"/>
      <c r="WNH217" s="129"/>
      <c r="WNI217" s="129"/>
      <c r="WNJ217" s="129"/>
      <c r="WNK217" s="129"/>
      <c r="WNL217" s="129"/>
      <c r="WNM217" s="129"/>
      <c r="WNN217" s="129"/>
      <c r="WNO217" s="129"/>
      <c r="WNP217" s="129"/>
      <c r="WNQ217" s="129"/>
      <c r="WNR217" s="129"/>
      <c r="WNS217" s="129"/>
      <c r="WNT217" s="129"/>
      <c r="WNU217" s="129"/>
      <c r="WNV217" s="129"/>
      <c r="WNW217" s="129"/>
      <c r="WNX217" s="129"/>
      <c r="WNY217" s="129"/>
      <c r="WNZ217" s="129"/>
      <c r="WOA217" s="129"/>
      <c r="WOB217" s="129"/>
      <c r="WOC217" s="129"/>
      <c r="WOD217" s="129"/>
      <c r="WOE217" s="129"/>
      <c r="WOF217" s="129"/>
      <c r="WOG217" s="129"/>
      <c r="WOH217" s="129"/>
      <c r="WOI217" s="129"/>
      <c r="WOJ217" s="129"/>
      <c r="WOK217" s="129"/>
      <c r="WOL217" s="129"/>
      <c r="WOM217" s="129"/>
      <c r="WON217" s="129"/>
      <c r="WOO217" s="129"/>
      <c r="WOP217" s="129"/>
      <c r="WOQ217" s="129"/>
      <c r="WOR217" s="129"/>
      <c r="WOS217" s="129"/>
      <c r="WOT217" s="129"/>
      <c r="WOU217" s="129"/>
      <c r="WOV217" s="129"/>
      <c r="WOW217" s="129"/>
      <c r="WOX217" s="129"/>
      <c r="WOY217" s="129"/>
      <c r="WOZ217" s="129"/>
      <c r="WPA217" s="129"/>
      <c r="WPB217" s="129"/>
      <c r="WPC217" s="129"/>
      <c r="WPD217" s="129"/>
      <c r="WPE217" s="129"/>
      <c r="WPF217" s="129"/>
      <c r="WPG217" s="129"/>
      <c r="WPH217" s="129"/>
      <c r="WPI217" s="129"/>
      <c r="WPJ217" s="129"/>
      <c r="WPK217" s="129"/>
      <c r="WPL217" s="129"/>
      <c r="WPM217" s="129"/>
      <c r="WPN217" s="129"/>
      <c r="WPO217" s="129"/>
      <c r="WPP217" s="129"/>
      <c r="WPQ217" s="129"/>
      <c r="WPR217" s="129"/>
      <c r="WPS217" s="129"/>
      <c r="WPT217" s="129"/>
      <c r="WPU217" s="129"/>
      <c r="WPV217" s="129"/>
      <c r="WPW217" s="129"/>
      <c r="WPX217" s="129"/>
      <c r="WPY217" s="129"/>
      <c r="WPZ217" s="129"/>
      <c r="WQA217" s="129"/>
      <c r="WQB217" s="129"/>
      <c r="WQC217" s="129"/>
      <c r="WQD217" s="129"/>
      <c r="WQE217" s="129"/>
      <c r="WQF217" s="129"/>
      <c r="WQG217" s="129"/>
      <c r="WQH217" s="129"/>
      <c r="WQI217" s="129"/>
      <c r="WQJ217" s="129"/>
      <c r="WQK217" s="129"/>
      <c r="WQL217" s="129"/>
      <c r="WQM217" s="129"/>
      <c r="WQN217" s="129"/>
      <c r="WQO217" s="129"/>
      <c r="WQP217" s="129"/>
      <c r="WQQ217" s="129"/>
      <c r="WQR217" s="129"/>
      <c r="WQS217" s="129"/>
      <c r="WQT217" s="129"/>
      <c r="WQU217" s="129"/>
      <c r="WQV217" s="129"/>
      <c r="WQW217" s="129"/>
      <c r="WQX217" s="129"/>
      <c r="WQY217" s="129"/>
      <c r="WQZ217" s="129"/>
      <c r="WRA217" s="129"/>
      <c r="WRB217" s="129"/>
      <c r="WRC217" s="129"/>
      <c r="WRD217" s="129"/>
      <c r="WRE217" s="129"/>
      <c r="WRF217" s="129"/>
      <c r="WRG217" s="129"/>
      <c r="WRH217" s="129"/>
      <c r="WRI217" s="129"/>
      <c r="WRJ217" s="129"/>
      <c r="WRK217" s="129"/>
      <c r="WRL217" s="129"/>
      <c r="WRM217" s="129"/>
      <c r="WRN217" s="129"/>
      <c r="WRO217" s="129"/>
      <c r="WRP217" s="129"/>
      <c r="WRQ217" s="129"/>
      <c r="WRR217" s="129"/>
      <c r="WRS217" s="129"/>
      <c r="WRT217" s="129"/>
      <c r="WRU217" s="129"/>
      <c r="WRV217" s="129"/>
      <c r="WRW217" s="129"/>
      <c r="WRX217" s="129"/>
      <c r="WRY217" s="129"/>
      <c r="WRZ217" s="129"/>
      <c r="WSA217" s="129"/>
      <c r="WSB217" s="129"/>
      <c r="WSC217" s="129"/>
      <c r="WSD217" s="129"/>
      <c r="WSE217" s="129"/>
      <c r="WSF217" s="129"/>
      <c r="WSG217" s="129"/>
      <c r="WSH217" s="129"/>
      <c r="WSI217" s="129"/>
      <c r="WSJ217" s="129"/>
      <c r="WSK217" s="129"/>
      <c r="WSL217" s="129"/>
      <c r="WSM217" s="129"/>
      <c r="WSN217" s="129"/>
      <c r="WSO217" s="129"/>
      <c r="WSP217" s="129"/>
      <c r="WSQ217" s="129"/>
      <c r="WSR217" s="129"/>
      <c r="WSS217" s="129"/>
      <c r="WST217" s="129"/>
      <c r="WSU217" s="129"/>
      <c r="WSV217" s="129"/>
      <c r="WSW217" s="129"/>
      <c r="WSX217" s="129"/>
      <c r="WSY217" s="129"/>
      <c r="WSZ217" s="129"/>
      <c r="WTA217" s="129"/>
      <c r="WTB217" s="129"/>
      <c r="WTC217" s="129"/>
      <c r="WTD217" s="129"/>
      <c r="WTE217" s="129"/>
      <c r="WTF217" s="129"/>
      <c r="WTG217" s="129"/>
      <c r="WTH217" s="129"/>
      <c r="WTI217" s="129"/>
      <c r="WTJ217" s="129"/>
      <c r="WTK217" s="129"/>
      <c r="WTL217" s="129"/>
      <c r="WTM217" s="129"/>
      <c r="WTN217" s="129"/>
      <c r="WTO217" s="129"/>
      <c r="WTP217" s="129"/>
      <c r="WTQ217" s="129"/>
      <c r="WTR217" s="129"/>
      <c r="WTS217" s="129"/>
      <c r="WTT217" s="129"/>
      <c r="WTU217" s="129"/>
      <c r="WTV217" s="129"/>
      <c r="WTW217" s="129"/>
      <c r="WTX217" s="129"/>
      <c r="WTY217" s="129"/>
      <c r="WTZ217" s="129"/>
      <c r="WUA217" s="129"/>
      <c r="WUB217" s="129"/>
      <c r="WUC217" s="129"/>
      <c r="WUD217" s="129"/>
      <c r="WUE217" s="129"/>
      <c r="WUF217" s="129"/>
      <c r="WUG217" s="129"/>
      <c r="WUH217" s="129"/>
      <c r="WUI217" s="129"/>
      <c r="WUJ217" s="129"/>
      <c r="WUK217" s="129"/>
      <c r="WUL217" s="129"/>
      <c r="WUM217" s="129"/>
      <c r="WUN217" s="129"/>
      <c r="WUO217" s="129"/>
      <c r="WUP217" s="129"/>
      <c r="WUQ217" s="129"/>
      <c r="WUR217" s="129"/>
      <c r="WUS217" s="129"/>
      <c r="WUT217" s="129"/>
      <c r="WUU217" s="129"/>
      <c r="WUV217" s="129"/>
      <c r="WUW217" s="129"/>
      <c r="WUX217" s="129"/>
      <c r="WUY217" s="129"/>
      <c r="WUZ217" s="129"/>
      <c r="WVA217" s="129"/>
      <c r="WVB217" s="129"/>
      <c r="WVC217" s="129"/>
      <c r="WVD217" s="129"/>
      <c r="WVE217" s="129"/>
      <c r="WVF217" s="129"/>
      <c r="WVG217" s="129"/>
      <c r="WVH217" s="129"/>
      <c r="WVI217" s="129"/>
      <c r="WVJ217" s="129"/>
      <c r="WVK217" s="129"/>
      <c r="WVL217" s="129"/>
      <c r="WVM217" s="129"/>
      <c r="WVN217" s="129"/>
      <c r="WVO217" s="129"/>
      <c r="WVP217" s="129"/>
      <c r="WVQ217" s="129"/>
      <c r="WVR217" s="129"/>
      <c r="WVS217" s="129"/>
      <c r="WVT217" s="129"/>
      <c r="WVU217" s="129"/>
      <c r="WVV217" s="129"/>
      <c r="WVW217" s="129"/>
      <c r="WVX217" s="129"/>
      <c r="WVY217" s="129"/>
      <c r="WVZ217" s="129"/>
      <c r="WWA217" s="129"/>
      <c r="WWB217" s="129"/>
      <c r="WWC217" s="129"/>
      <c r="WWD217" s="129"/>
      <c r="WWE217" s="129"/>
      <c r="WWF217" s="129"/>
      <c r="WWG217" s="129"/>
      <c r="WWH217" s="129"/>
      <c r="WWI217" s="129"/>
      <c r="WWJ217" s="129"/>
      <c r="WWK217" s="129"/>
      <c r="WWL217" s="129"/>
      <c r="WWM217" s="129"/>
      <c r="WWN217" s="129"/>
      <c r="WWO217" s="129"/>
      <c r="WWP217" s="129"/>
      <c r="WWQ217" s="129"/>
      <c r="WWR217" s="129"/>
      <c r="WWS217" s="129"/>
      <c r="WWT217" s="129"/>
      <c r="WWU217" s="129"/>
      <c r="WWV217" s="129"/>
      <c r="WWW217" s="129"/>
      <c r="WWX217" s="129"/>
      <c r="WWY217" s="129"/>
      <c r="WWZ217" s="129"/>
      <c r="WXA217" s="129"/>
      <c r="WXB217" s="129"/>
      <c r="WXC217" s="129"/>
      <c r="WXD217" s="129"/>
      <c r="WXE217" s="129"/>
      <c r="WXF217" s="129"/>
      <c r="WXG217" s="129"/>
      <c r="WXH217" s="129"/>
      <c r="WXI217" s="129"/>
      <c r="WXJ217" s="129"/>
      <c r="WXK217" s="129"/>
      <c r="WXL217" s="129"/>
      <c r="WXM217" s="129"/>
      <c r="WXN217" s="129"/>
      <c r="WXO217" s="129"/>
      <c r="WXP217" s="129"/>
      <c r="WXQ217" s="129"/>
      <c r="WXR217" s="129"/>
      <c r="WXS217" s="129"/>
      <c r="WXT217" s="129"/>
      <c r="WXU217" s="129"/>
      <c r="WXV217" s="129"/>
      <c r="WXW217" s="129"/>
      <c r="WXX217" s="129"/>
      <c r="WXY217" s="129"/>
      <c r="WXZ217" s="129"/>
      <c r="WYA217" s="129"/>
      <c r="WYB217" s="129"/>
      <c r="WYC217" s="129"/>
      <c r="WYD217" s="129"/>
      <c r="WYE217" s="129"/>
      <c r="WYF217" s="129"/>
      <c r="WYG217" s="129"/>
      <c r="WYH217" s="129"/>
      <c r="WYI217" s="129"/>
      <c r="WYJ217" s="129"/>
      <c r="WYK217" s="129"/>
      <c r="WYL217" s="129"/>
      <c r="WYM217" s="129"/>
      <c r="WYN217" s="129"/>
      <c r="WYO217" s="129"/>
      <c r="WYP217" s="129"/>
      <c r="WYQ217" s="129"/>
      <c r="WYR217" s="129"/>
      <c r="WYS217" s="129"/>
      <c r="WYT217" s="129"/>
      <c r="WYU217" s="129"/>
      <c r="WYV217" s="129"/>
      <c r="WYW217" s="129"/>
      <c r="WYX217" s="129"/>
      <c r="WYY217" s="129"/>
      <c r="WYZ217" s="129"/>
      <c r="WZA217" s="129"/>
      <c r="WZB217" s="129"/>
      <c r="WZC217" s="129"/>
      <c r="WZD217" s="129"/>
      <c r="WZE217" s="129"/>
      <c r="WZF217" s="129"/>
      <c r="WZG217" s="129"/>
      <c r="WZH217" s="129"/>
      <c r="WZI217" s="129"/>
      <c r="WZJ217" s="129"/>
      <c r="WZK217" s="129"/>
      <c r="WZL217" s="129"/>
      <c r="WZM217" s="129"/>
      <c r="WZN217" s="129"/>
      <c r="WZO217" s="129"/>
      <c r="WZP217" s="129"/>
      <c r="WZQ217" s="129"/>
      <c r="WZR217" s="129"/>
      <c r="WZS217" s="129"/>
      <c r="WZT217" s="129"/>
      <c r="WZU217" s="129"/>
      <c r="WZV217" s="129"/>
      <c r="WZW217" s="129"/>
      <c r="WZX217" s="129"/>
      <c r="WZY217" s="129"/>
      <c r="WZZ217" s="129"/>
      <c r="XAA217" s="129"/>
      <c r="XAB217" s="129"/>
      <c r="XAC217" s="129"/>
      <c r="XAD217" s="129"/>
      <c r="XAE217" s="129"/>
      <c r="XAF217" s="129"/>
      <c r="XAG217" s="129"/>
      <c r="XAH217" s="129"/>
      <c r="XAI217" s="129"/>
      <c r="XAJ217" s="129"/>
      <c r="XAK217" s="129"/>
      <c r="XAL217" s="129"/>
      <c r="XAM217" s="129"/>
      <c r="XAN217" s="129"/>
      <c r="XAO217" s="129"/>
      <c r="XAP217" s="129"/>
      <c r="XAQ217" s="129"/>
      <c r="XAR217" s="129"/>
      <c r="XAS217" s="129"/>
      <c r="XAT217" s="129"/>
      <c r="XAU217" s="129"/>
      <c r="XAV217" s="129"/>
      <c r="XAW217" s="129"/>
      <c r="XAX217" s="129"/>
      <c r="XAY217" s="129"/>
      <c r="XAZ217" s="129"/>
      <c r="XBA217" s="129"/>
      <c r="XBB217" s="129"/>
      <c r="XBC217" s="129"/>
      <c r="XBD217" s="129"/>
      <c r="XBE217" s="129"/>
      <c r="XBF217" s="129"/>
      <c r="XBG217" s="129"/>
      <c r="XBH217" s="129"/>
      <c r="XBI217" s="129"/>
      <c r="XBJ217" s="129"/>
      <c r="XBK217" s="129"/>
      <c r="XBL217" s="129"/>
      <c r="XBM217" s="129"/>
      <c r="XBN217" s="129"/>
      <c r="XBO217" s="129"/>
      <c r="XBP217" s="129"/>
      <c r="XBQ217" s="129"/>
      <c r="XBR217" s="129"/>
      <c r="XBS217" s="129"/>
      <c r="XBT217" s="129"/>
      <c r="XBU217" s="129"/>
      <c r="XBV217" s="129"/>
      <c r="XBW217" s="129"/>
      <c r="XBX217" s="129"/>
      <c r="XBY217" s="129"/>
      <c r="XBZ217" s="129"/>
      <c r="XCA217" s="129"/>
      <c r="XCB217" s="129"/>
      <c r="XCC217" s="129"/>
      <c r="XCD217" s="129"/>
      <c r="XCE217" s="129"/>
      <c r="XCF217" s="129"/>
      <c r="XCG217" s="129"/>
      <c r="XCH217" s="129"/>
      <c r="XCI217" s="129"/>
      <c r="XCJ217" s="129"/>
      <c r="XCK217" s="129"/>
      <c r="XCL217" s="129"/>
      <c r="XCM217" s="129"/>
      <c r="XCN217" s="129"/>
      <c r="XCO217" s="129"/>
      <c r="XCP217" s="129"/>
      <c r="XCQ217" s="129"/>
      <c r="XCR217" s="129"/>
      <c r="XCS217" s="129"/>
      <c r="XCT217" s="129"/>
      <c r="XCU217" s="129"/>
      <c r="XCV217" s="129"/>
      <c r="XCW217" s="129"/>
      <c r="XCX217" s="129"/>
      <c r="XCY217" s="129"/>
      <c r="XCZ217" s="129"/>
      <c r="XDA217" s="129"/>
      <c r="XDB217" s="129"/>
      <c r="XDC217" s="129"/>
      <c r="XDD217" s="129"/>
      <c r="XDE217" s="129"/>
      <c r="XDF217" s="129"/>
      <c r="XDG217" s="129"/>
      <c r="XDH217" s="129"/>
      <c r="XDI217" s="129"/>
      <c r="XDJ217" s="129"/>
      <c r="XDK217" s="129"/>
      <c r="XDL217" s="129"/>
      <c r="XDM217" s="129"/>
      <c r="XDN217" s="129"/>
      <c r="XDO217" s="129"/>
      <c r="XDP217" s="129"/>
      <c r="XDQ217" s="129"/>
      <c r="XDR217" s="129"/>
      <c r="XDS217" s="129"/>
      <c r="XDT217" s="129"/>
      <c r="XDU217" s="129"/>
      <c r="XDV217" s="129"/>
      <c r="XDW217" s="129"/>
      <c r="XDX217" s="129"/>
      <c r="XDY217" s="129"/>
      <c r="XDZ217" s="129"/>
      <c r="XEA217" s="129"/>
      <c r="XEB217" s="129"/>
      <c r="XEC217" s="129"/>
      <c r="XED217" s="129"/>
      <c r="XEE217" s="129"/>
      <c r="XEF217" s="129"/>
      <c r="XEG217" s="129"/>
      <c r="XEH217" s="129"/>
      <c r="XEI217" s="129"/>
      <c r="XEJ217" s="129"/>
      <c r="XEK217" s="129"/>
      <c r="XEL217" s="129"/>
      <c r="XEM217" s="129"/>
      <c r="XEN217" s="129"/>
      <c r="XEO217" s="129"/>
      <c r="XEP217" s="129"/>
      <c r="XEQ217" s="129"/>
      <c r="XER217" s="129"/>
      <c r="XES217" s="129"/>
      <c r="XET217" s="129"/>
      <c r="XEU217" s="129"/>
      <c r="XEV217" s="129"/>
      <c r="XEW217" s="129"/>
      <c r="XEX217" s="129"/>
      <c r="XEY217" s="129"/>
      <c r="XEZ217" s="129"/>
      <c r="XFA217" s="129"/>
      <c r="XFB217" s="129"/>
      <c r="XFC217" s="129"/>
    </row>
    <row ht="15" r="218">
      <c r="A218" s="77">
        <v>214</v>
      </c>
      <c r="B218" s="74" t="s">
        <v>1404</v>
      </c>
      <c r="C218" s="77" t="s">
        <v>188</v>
      </c>
      <c r="D218" s="123" t="s">
        <v>592</v>
      </c>
      <c r="E218" s="124" t="s">
        <v>214</v>
      </c>
      <c r="F218" s="82" t="s">
        <v>1405</v>
      </c>
      <c r="G218" s="124" t="s">
        <v>887</v>
      </c>
      <c r="H218" s="124">
        <v>5</v>
      </c>
      <c r="I218" s="124">
        <v>34</v>
      </c>
      <c r="J218" s="124">
        <v>120</v>
      </c>
      <c r="K218" s="124">
        <v>110</v>
      </c>
      <c r="L218" s="124">
        <v>20800</v>
      </c>
      <c r="M218" s="124"/>
      <c r="N218" s="124"/>
      <c r="O218" s="124"/>
      <c r="P218" s="124"/>
      <c r="Q218" s="124"/>
      <c r="R218" s="144" t="s">
        <v>1827</v>
      </c>
      <c r="S218" s="124" t="s">
        <v>1854</v>
      </c>
      <c r="T218" s="84"/>
      <c r="U218" s="144"/>
      <c r="V218" s="165"/>
      <c r="W218" s="129"/>
      <c r="X218" s="129"/>
      <c r="Y218" s="129"/>
      <c r="Z218" s="129"/>
      <c r="AA218" s="129"/>
      <c r="AB218" s="129"/>
      <c r="AC218" s="129"/>
      <c r="AD218" s="129"/>
      <c r="AE218" s="129"/>
      <c r="AF218" s="129"/>
      <c r="AG218" s="129"/>
      <c r="AH218" s="129"/>
      <c r="AI218" s="129"/>
      <c r="AJ218" s="129"/>
      <c r="AK218" s="129"/>
      <c r="AL218" s="129"/>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c r="BI218" s="129"/>
      <c r="BJ218" s="129"/>
      <c r="BK218" s="129"/>
      <c r="BL218" s="129"/>
      <c r="BM218" s="129"/>
      <c r="BN218" s="129"/>
      <c r="BO218" s="129"/>
      <c r="BP218" s="129"/>
      <c r="BQ218" s="129"/>
      <c r="BR218" s="129"/>
      <c r="BS218" s="129"/>
      <c r="BT218" s="129"/>
      <c r="BU218" s="129"/>
      <c r="BV218" s="129"/>
      <c r="BW218" s="129"/>
      <c r="BX218" s="129"/>
      <c r="BY218" s="129"/>
      <c r="BZ218" s="129"/>
      <c r="CA218" s="129"/>
      <c r="CB218" s="129"/>
      <c r="CC218" s="129"/>
      <c r="CD218" s="129"/>
      <c r="CE218" s="129"/>
      <c r="CF218" s="129"/>
      <c r="CG218" s="129"/>
      <c r="CH218" s="129"/>
      <c r="CI218" s="129"/>
      <c r="CJ218" s="129"/>
      <c r="CK218" s="129"/>
      <c r="CL218" s="129"/>
      <c r="CM218" s="129"/>
      <c r="CN218" s="129"/>
      <c r="CO218" s="129"/>
      <c r="CP218" s="129"/>
      <c r="CQ218" s="129"/>
      <c r="CR218" s="129"/>
      <c r="CS218" s="129"/>
      <c r="CT218" s="129"/>
      <c r="CU218" s="129"/>
      <c r="CV218" s="129"/>
      <c r="CW218" s="129"/>
      <c r="CX218" s="129"/>
      <c r="CY218" s="129"/>
      <c r="CZ218" s="129"/>
      <c r="DA218" s="129"/>
      <c r="DB218" s="129"/>
      <c r="DC218" s="129"/>
      <c r="DD218" s="129"/>
      <c r="DE218" s="129"/>
      <c r="DF218" s="129"/>
      <c r="DG218" s="129"/>
      <c r="DH218" s="129"/>
      <c r="DI218" s="129"/>
      <c r="DJ218" s="129"/>
      <c r="DK218" s="129"/>
      <c r="DL218" s="129"/>
      <c r="DM218" s="129"/>
      <c r="DN218" s="129"/>
      <c r="DO218" s="129"/>
      <c r="DP218" s="129"/>
      <c r="DQ218" s="129"/>
      <c r="DR218" s="129"/>
      <c r="DS218" s="129"/>
      <c r="DT218" s="129"/>
      <c r="DU218" s="129"/>
      <c r="DV218" s="129"/>
      <c r="DW218" s="129"/>
      <c r="DX218" s="129"/>
      <c r="DY218" s="129"/>
      <c r="DZ218" s="129"/>
      <c r="EA218" s="129"/>
      <c r="EB218" s="129"/>
      <c r="EC218" s="129"/>
      <c r="ED218" s="129"/>
      <c r="EE218" s="129"/>
      <c r="EF218" s="129"/>
      <c r="EG218" s="129"/>
      <c r="EH218" s="129"/>
      <c r="EI218" s="129"/>
      <c r="EJ218" s="129"/>
      <c r="EK218" s="129"/>
      <c r="EL218" s="129"/>
      <c r="EM218" s="129"/>
      <c r="EN218" s="129"/>
      <c r="EO218" s="129"/>
      <c r="EP218" s="129"/>
      <c r="EQ218" s="129"/>
      <c r="ER218" s="129"/>
      <c r="ES218" s="129"/>
      <c r="ET218" s="129"/>
      <c r="EU218" s="129"/>
      <c r="EV218" s="129"/>
      <c r="EW218" s="129"/>
      <c r="EX218" s="129"/>
      <c r="EY218" s="129"/>
      <c r="EZ218" s="129"/>
      <c r="FA218" s="129"/>
      <c r="FB218" s="129"/>
      <c r="FC218" s="129"/>
      <c r="FD218" s="129"/>
      <c r="FE218" s="129"/>
      <c r="FF218" s="129"/>
      <c r="FG218" s="129"/>
      <c r="FH218" s="129"/>
      <c r="FI218" s="129"/>
      <c r="FJ218" s="129"/>
      <c r="FK218" s="129"/>
      <c r="FL218" s="129"/>
      <c r="FM218" s="129"/>
      <c r="FN218" s="129"/>
      <c r="FO218" s="129"/>
      <c r="FP218" s="129"/>
      <c r="FQ218" s="129"/>
      <c r="FR218" s="129"/>
      <c r="FS218" s="129"/>
      <c r="FT218" s="129"/>
      <c r="FU218" s="129"/>
      <c r="FV218" s="129"/>
      <c r="FW218" s="129"/>
      <c r="FX218" s="129"/>
      <c r="FY218" s="129"/>
      <c r="FZ218" s="129"/>
      <c r="GA218" s="129"/>
      <c r="GB218" s="129"/>
      <c r="GC218" s="129"/>
      <c r="GD218" s="129"/>
      <c r="GE218" s="129"/>
      <c r="GF218" s="129"/>
      <c r="GG218" s="129"/>
      <c r="GH218" s="129"/>
      <c r="GI218" s="129"/>
      <c r="GJ218" s="129"/>
      <c r="GK218" s="129"/>
      <c r="GL218" s="129"/>
      <c r="GM218" s="129"/>
      <c r="GN218" s="129"/>
      <c r="GO218" s="129"/>
      <c r="GP218" s="129"/>
      <c r="GQ218" s="129"/>
      <c r="GR218" s="129"/>
      <c r="GS218" s="129"/>
      <c r="GT218" s="129"/>
      <c r="GU218" s="129"/>
      <c r="GV218" s="129"/>
      <c r="GW218" s="129"/>
      <c r="GX218" s="129"/>
      <c r="GY218" s="129"/>
      <c r="GZ218" s="129"/>
      <c r="HA218" s="129"/>
      <c r="HB218" s="129"/>
      <c r="HC218" s="129"/>
      <c r="HD218" s="129"/>
      <c r="HE218" s="129"/>
      <c r="HF218" s="129"/>
      <c r="HG218" s="129"/>
      <c r="HH218" s="129"/>
      <c r="HI218" s="129"/>
      <c r="HJ218" s="129"/>
      <c r="HK218" s="129"/>
      <c r="HL218" s="129"/>
      <c r="HM218" s="129"/>
      <c r="HN218" s="129"/>
      <c r="HO218" s="129"/>
      <c r="HP218" s="129"/>
      <c r="HQ218" s="129"/>
      <c r="HR218" s="129"/>
      <c r="HS218" s="129"/>
      <c r="HT218" s="129"/>
      <c r="HU218" s="129"/>
      <c r="HV218" s="129"/>
      <c r="HW218" s="129"/>
      <c r="HX218" s="129"/>
      <c r="HY218" s="129"/>
      <c r="HZ218" s="129"/>
      <c r="IA218" s="129"/>
      <c r="IB218" s="129"/>
      <c r="IC218" s="129"/>
      <c r="ID218" s="129"/>
      <c r="IE218" s="129"/>
      <c r="IF218" s="129"/>
      <c r="IG218" s="129"/>
      <c r="IH218" s="129"/>
      <c r="II218" s="129"/>
      <c r="IJ218" s="129"/>
      <c r="IK218" s="129"/>
      <c r="IL218" s="129"/>
      <c r="IM218" s="129"/>
      <c r="IN218" s="129"/>
      <c r="IO218" s="129"/>
      <c r="IP218" s="129"/>
      <c r="IQ218" s="129"/>
      <c r="IR218" s="129"/>
      <c r="IS218" s="129"/>
      <c r="IT218" s="129"/>
      <c r="IU218" s="129"/>
      <c r="IV218" s="129"/>
      <c r="IW218" s="129"/>
      <c r="IX218" s="129"/>
      <c r="IY218" s="129"/>
      <c r="IZ218" s="129"/>
      <c r="JA218" s="129"/>
      <c r="JB218" s="129"/>
      <c r="JC218" s="129"/>
      <c r="JD218" s="129"/>
      <c r="JE218" s="129"/>
      <c r="JF218" s="129"/>
      <c r="JG218" s="129"/>
      <c r="JH218" s="129"/>
      <c r="JI218" s="129"/>
      <c r="JJ218" s="129"/>
      <c r="JK218" s="129"/>
      <c r="JL218" s="129"/>
      <c r="JM218" s="129"/>
      <c r="JN218" s="129"/>
      <c r="JO218" s="129"/>
      <c r="JP218" s="129"/>
      <c r="JQ218" s="129"/>
      <c r="JR218" s="129"/>
      <c r="JS218" s="129"/>
      <c r="JT218" s="129"/>
      <c r="JU218" s="129"/>
      <c r="JV218" s="129"/>
      <c r="JW218" s="129"/>
      <c r="JX218" s="129"/>
      <c r="JY218" s="129"/>
      <c r="JZ218" s="129"/>
      <c r="KA218" s="129"/>
      <c r="KB218" s="129"/>
      <c r="KC218" s="129"/>
      <c r="KD218" s="129"/>
      <c r="KE218" s="129"/>
      <c r="KF218" s="129"/>
      <c r="KG218" s="129"/>
      <c r="KH218" s="129"/>
      <c r="KI218" s="129"/>
      <c r="KJ218" s="129"/>
      <c r="KK218" s="129"/>
      <c r="KL218" s="129"/>
      <c r="KM218" s="129"/>
      <c r="KN218" s="129"/>
      <c r="KO218" s="129"/>
      <c r="KP218" s="129"/>
      <c r="KQ218" s="129"/>
      <c r="KR218" s="129"/>
      <c r="KS218" s="129"/>
      <c r="KT218" s="129"/>
      <c r="KU218" s="129"/>
      <c r="KV218" s="129"/>
      <c r="KW218" s="129"/>
      <c r="KX218" s="129"/>
      <c r="KY218" s="129"/>
      <c r="KZ218" s="129"/>
      <c r="LA218" s="129"/>
      <c r="LB218" s="129"/>
      <c r="LC218" s="129"/>
      <c r="LD218" s="129"/>
      <c r="LE218" s="129"/>
      <c r="LF218" s="129"/>
      <c r="LG218" s="129"/>
      <c r="LH218" s="129"/>
      <c r="LI218" s="129"/>
      <c r="LJ218" s="129"/>
      <c r="LK218" s="129"/>
      <c r="LL218" s="129"/>
      <c r="LM218" s="129"/>
      <c r="LN218" s="129"/>
      <c r="LO218" s="129"/>
      <c r="LP218" s="129"/>
      <c r="LQ218" s="129"/>
      <c r="LR218" s="129"/>
      <c r="LS218" s="129"/>
      <c r="LT218" s="129"/>
      <c r="LU218" s="129"/>
      <c r="LV218" s="129"/>
      <c r="LW218" s="129"/>
      <c r="LX218" s="129"/>
      <c r="LY218" s="129"/>
      <c r="LZ218" s="129"/>
      <c r="MA218" s="129"/>
      <c r="MB218" s="129"/>
      <c r="MC218" s="129"/>
      <c r="MD218" s="129"/>
      <c r="ME218" s="129"/>
      <c r="MF218" s="129"/>
      <c r="MG218" s="129"/>
      <c r="MH218" s="129"/>
      <c r="MI218" s="129"/>
      <c r="MJ218" s="129"/>
      <c r="MK218" s="129"/>
      <c r="ML218" s="129"/>
      <c r="MM218" s="129"/>
      <c r="MN218" s="129"/>
      <c r="MO218" s="129"/>
      <c r="MP218" s="129"/>
      <c r="MQ218" s="129"/>
      <c r="MR218" s="129"/>
      <c r="MS218" s="129"/>
      <c r="MT218" s="129"/>
      <c r="MU218" s="129"/>
      <c r="MV218" s="129"/>
      <c r="MW218" s="129"/>
      <c r="MX218" s="129"/>
      <c r="MY218" s="129"/>
      <c r="MZ218" s="129"/>
      <c r="NA218" s="129"/>
      <c r="NB218" s="129"/>
      <c r="NC218" s="129"/>
      <c r="ND218" s="129"/>
      <c r="NE218" s="129"/>
      <c r="NF218" s="129"/>
      <c r="NG218" s="129"/>
      <c r="NH218" s="129"/>
      <c r="NI218" s="129"/>
      <c r="NJ218" s="129"/>
      <c r="NK218" s="129"/>
      <c r="NL218" s="129"/>
      <c r="NM218" s="129"/>
      <c r="NN218" s="129"/>
      <c r="NO218" s="129"/>
      <c r="NP218" s="129"/>
      <c r="NQ218" s="129"/>
      <c r="NR218" s="129"/>
      <c r="NS218" s="129"/>
      <c r="NT218" s="129"/>
      <c r="NU218" s="129"/>
      <c r="NV218" s="129"/>
      <c r="NW218" s="129"/>
      <c r="NX218" s="129"/>
      <c r="NY218" s="129"/>
      <c r="NZ218" s="129"/>
      <c r="OA218" s="129"/>
      <c r="OB218" s="129"/>
      <c r="OC218" s="129"/>
      <c r="OD218" s="129"/>
      <c r="OE218" s="129"/>
      <c r="OF218" s="129"/>
      <c r="OG218" s="129"/>
      <c r="OH218" s="129"/>
      <c r="OI218" s="129"/>
      <c r="OJ218" s="129"/>
      <c r="OK218" s="129"/>
      <c r="OL218" s="129"/>
      <c r="OM218" s="129"/>
      <c r="ON218" s="129"/>
      <c r="OO218" s="129"/>
      <c r="OP218" s="129"/>
      <c r="OQ218" s="129"/>
      <c r="OR218" s="129"/>
      <c r="OS218" s="129"/>
      <c r="OT218" s="129"/>
      <c r="OU218" s="129"/>
      <c r="OV218" s="129"/>
      <c r="OW218" s="129"/>
      <c r="OX218" s="129"/>
      <c r="OY218" s="129"/>
      <c r="OZ218" s="129"/>
      <c r="PA218" s="129"/>
      <c r="PB218" s="129"/>
      <c r="PC218" s="129"/>
      <c r="PD218" s="129"/>
      <c r="PE218" s="129"/>
      <c r="PF218" s="129"/>
      <c r="PG218" s="129"/>
      <c r="PH218" s="129"/>
      <c r="PI218" s="129"/>
      <c r="PJ218" s="129"/>
      <c r="PK218" s="129"/>
      <c r="PL218" s="129"/>
      <c r="PM218" s="129"/>
      <c r="PN218" s="129"/>
      <c r="PO218" s="129"/>
      <c r="PP218" s="129"/>
      <c r="PQ218" s="129"/>
      <c r="PR218" s="129"/>
      <c r="PS218" s="129"/>
      <c r="PT218" s="129"/>
      <c r="PU218" s="129"/>
      <c r="PV218" s="129"/>
      <c r="PW218" s="129"/>
      <c r="PX218" s="129"/>
      <c r="PY218" s="129"/>
      <c r="PZ218" s="129"/>
      <c r="QA218" s="129"/>
      <c r="QB218" s="129"/>
      <c r="QC218" s="129"/>
      <c r="QD218" s="129"/>
      <c r="QE218" s="129"/>
      <c r="QF218" s="129"/>
      <c r="QG218" s="129"/>
      <c r="QH218" s="129"/>
      <c r="QI218" s="129"/>
      <c r="QJ218" s="129"/>
      <c r="QK218" s="129"/>
      <c r="QL218" s="129"/>
      <c r="QM218" s="129"/>
      <c r="QN218" s="129"/>
      <c r="QO218" s="129"/>
      <c r="QP218" s="129"/>
      <c r="QQ218" s="129"/>
      <c r="QR218" s="129"/>
      <c r="QS218" s="129"/>
      <c r="QT218" s="129"/>
      <c r="QU218" s="129"/>
      <c r="QV218" s="129"/>
      <c r="QW218" s="129"/>
      <c r="QX218" s="129"/>
      <c r="QY218" s="129"/>
      <c r="QZ218" s="129"/>
      <c r="RA218" s="129"/>
      <c r="RB218" s="129"/>
      <c r="RC218" s="129"/>
      <c r="RD218" s="129"/>
      <c r="RE218" s="129"/>
      <c r="RF218" s="129"/>
      <c r="RG218" s="129"/>
      <c r="RH218" s="129"/>
      <c r="RI218" s="129"/>
      <c r="RJ218" s="129"/>
      <c r="RK218" s="129"/>
      <c r="RL218" s="129"/>
      <c r="RM218" s="129"/>
      <c r="RN218" s="129"/>
      <c r="RO218" s="129"/>
      <c r="RP218" s="129"/>
      <c r="RQ218" s="129"/>
      <c r="RR218" s="129"/>
      <c r="RS218" s="129"/>
      <c r="RT218" s="129"/>
      <c r="RU218" s="129"/>
      <c r="RV218" s="129"/>
      <c r="RW218" s="129"/>
      <c r="RX218" s="129"/>
      <c r="RY218" s="129"/>
      <c r="RZ218" s="129"/>
      <c r="SA218" s="129"/>
      <c r="SB218" s="129"/>
      <c r="SC218" s="129"/>
      <c r="SD218" s="129"/>
      <c r="SE218" s="129"/>
      <c r="SF218" s="129"/>
      <c r="SG218" s="129"/>
      <c r="SH218" s="129"/>
      <c r="SI218" s="129"/>
      <c r="SJ218" s="129"/>
      <c r="SK218" s="129"/>
      <c r="SL218" s="129"/>
      <c r="SM218" s="129"/>
      <c r="SN218" s="129"/>
      <c r="SO218" s="129"/>
      <c r="SP218" s="129"/>
      <c r="SQ218" s="129"/>
      <c r="SR218" s="129"/>
      <c r="SS218" s="129"/>
      <c r="ST218" s="129"/>
      <c r="SU218" s="129"/>
      <c r="SV218" s="129"/>
      <c r="SW218" s="129"/>
      <c r="SX218" s="129"/>
      <c r="SY218" s="129"/>
      <c r="SZ218" s="129"/>
      <c r="TA218" s="129"/>
      <c r="TB218" s="129"/>
      <c r="TC218" s="129"/>
      <c r="TD218" s="129"/>
      <c r="TE218" s="129"/>
      <c r="TF218" s="129"/>
      <c r="TG218" s="129"/>
      <c r="TH218" s="129"/>
      <c r="TI218" s="129"/>
      <c r="TJ218" s="129"/>
      <c r="TK218" s="129"/>
      <c r="TL218" s="129"/>
      <c r="TM218" s="129"/>
      <c r="TN218" s="129"/>
      <c r="TO218" s="129"/>
      <c r="TP218" s="129"/>
      <c r="TQ218" s="129"/>
      <c r="TR218" s="129"/>
      <c r="TS218" s="129"/>
      <c r="TT218" s="129"/>
      <c r="TU218" s="129"/>
      <c r="TV218" s="129"/>
      <c r="TW218" s="129"/>
      <c r="TX218" s="129"/>
      <c r="TY218" s="129"/>
      <c r="TZ218" s="129"/>
      <c r="UA218" s="129"/>
      <c r="UB218" s="129"/>
      <c r="UC218" s="129"/>
      <c r="UD218" s="129"/>
      <c r="UE218" s="129"/>
      <c r="UF218" s="129"/>
      <c r="UG218" s="129"/>
      <c r="UH218" s="129"/>
      <c r="UI218" s="129"/>
      <c r="UJ218" s="129"/>
      <c r="UK218" s="129"/>
      <c r="UL218" s="129"/>
      <c r="UM218" s="129"/>
      <c r="UN218" s="129"/>
      <c r="UO218" s="129"/>
      <c r="UP218" s="129"/>
      <c r="UQ218" s="129"/>
      <c r="UR218" s="129"/>
      <c r="US218" s="129"/>
      <c r="UT218" s="129"/>
      <c r="UU218" s="129"/>
      <c r="UV218" s="129"/>
      <c r="UW218" s="129"/>
      <c r="UX218" s="129"/>
      <c r="UY218" s="129"/>
      <c r="UZ218" s="129"/>
      <c r="VA218" s="129"/>
      <c r="VB218" s="129"/>
      <c r="VC218" s="129"/>
      <c r="VD218" s="129"/>
      <c r="VE218" s="129"/>
      <c r="VF218" s="129"/>
      <c r="VG218" s="129"/>
      <c r="VH218" s="129"/>
      <c r="VI218" s="129"/>
      <c r="VJ218" s="129"/>
      <c r="VK218" s="129"/>
      <c r="VL218" s="129"/>
      <c r="VM218" s="129"/>
      <c r="VN218" s="129"/>
      <c r="VO218" s="129"/>
      <c r="VP218" s="129"/>
      <c r="VQ218" s="129"/>
      <c r="VR218" s="129"/>
      <c r="VS218" s="129"/>
      <c r="VT218" s="129"/>
      <c r="VU218" s="129"/>
      <c r="VV218" s="129"/>
      <c r="VW218" s="129"/>
      <c r="VX218" s="129"/>
      <c r="VY218" s="129"/>
      <c r="VZ218" s="129"/>
      <c r="WA218" s="129"/>
      <c r="WB218" s="129"/>
      <c r="WC218" s="129"/>
      <c r="WD218" s="129"/>
      <c r="WE218" s="129"/>
      <c r="WF218" s="129"/>
      <c r="WG218" s="129"/>
      <c r="WH218" s="129"/>
      <c r="WI218" s="129"/>
      <c r="WJ218" s="129"/>
      <c r="WK218" s="129"/>
      <c r="WL218" s="129"/>
      <c r="WM218" s="129"/>
      <c r="WN218" s="129"/>
      <c r="WO218" s="129"/>
      <c r="WP218" s="129"/>
      <c r="WQ218" s="129"/>
      <c r="WR218" s="129"/>
      <c r="WS218" s="129"/>
      <c r="WT218" s="129"/>
      <c r="WU218" s="129"/>
      <c r="WV218" s="129"/>
      <c r="WW218" s="129"/>
      <c r="WX218" s="129"/>
      <c r="WY218" s="129"/>
      <c r="WZ218" s="129"/>
      <c r="XA218" s="129"/>
      <c r="XB218" s="129"/>
      <c r="XC218" s="129"/>
      <c r="XD218" s="129"/>
      <c r="XE218" s="129"/>
      <c r="XF218" s="129"/>
      <c r="XG218" s="129"/>
      <c r="XH218" s="129"/>
      <c r="XI218" s="129"/>
      <c r="XJ218" s="129"/>
      <c r="XK218" s="129"/>
      <c r="XL218" s="129"/>
      <c r="XM218" s="129"/>
      <c r="XN218" s="129"/>
      <c r="XO218" s="129"/>
      <c r="XP218" s="129"/>
      <c r="XQ218" s="129"/>
      <c r="XR218" s="129"/>
      <c r="XS218" s="129"/>
      <c r="XT218" s="129"/>
      <c r="XU218" s="129"/>
      <c r="XV218" s="129"/>
      <c r="XW218" s="129"/>
      <c r="XX218" s="129"/>
      <c r="XY218" s="129"/>
      <c r="XZ218" s="129"/>
      <c r="YA218" s="129"/>
      <c r="YB218" s="129"/>
      <c r="YC218" s="129"/>
      <c r="YD218" s="129"/>
      <c r="YE218" s="129"/>
      <c r="YF218" s="129"/>
      <c r="YG218" s="129"/>
      <c r="YH218" s="129"/>
      <c r="YI218" s="129"/>
      <c r="YJ218" s="129"/>
      <c r="YK218" s="129"/>
      <c r="YL218" s="129"/>
      <c r="YM218" s="129"/>
      <c r="YN218" s="129"/>
      <c r="YO218" s="129"/>
      <c r="YP218" s="129"/>
      <c r="YQ218" s="129"/>
      <c r="YR218" s="129"/>
      <c r="YS218" s="129"/>
      <c r="YT218" s="129"/>
      <c r="YU218" s="129"/>
      <c r="YV218" s="129"/>
      <c r="YW218" s="129"/>
      <c r="YX218" s="129"/>
      <c r="YY218" s="129"/>
      <c r="YZ218" s="129"/>
      <c r="ZA218" s="129"/>
      <c r="ZB218" s="129"/>
      <c r="ZC218" s="129"/>
      <c r="ZD218" s="129"/>
      <c r="ZE218" s="129"/>
      <c r="ZF218" s="129"/>
      <c r="ZG218" s="129"/>
      <c r="ZH218" s="129"/>
      <c r="ZI218" s="129"/>
      <c r="ZJ218" s="129"/>
      <c r="ZK218" s="129"/>
      <c r="ZL218" s="129"/>
      <c r="ZM218" s="129"/>
      <c r="ZN218" s="129"/>
      <c r="ZO218" s="129"/>
      <c r="ZP218" s="129"/>
      <c r="ZQ218" s="129"/>
      <c r="ZR218" s="129"/>
      <c r="ZS218" s="129"/>
      <c r="ZT218" s="129"/>
      <c r="ZU218" s="129"/>
      <c r="ZV218" s="129"/>
      <c r="ZW218" s="129"/>
      <c r="ZX218" s="129"/>
      <c r="ZY218" s="129"/>
      <c r="ZZ218" s="129"/>
      <c r="AAA218" s="129"/>
      <c r="AAB218" s="129"/>
      <c r="AAC218" s="129"/>
      <c r="AAD218" s="129"/>
      <c r="AAE218" s="129"/>
      <c r="AAF218" s="129"/>
      <c r="AAG218" s="129"/>
      <c r="AAH218" s="129"/>
      <c r="AAI218" s="129"/>
      <c r="AAJ218" s="129"/>
      <c r="AAK218" s="129"/>
      <c r="AAL218" s="129"/>
      <c r="AAM218" s="129"/>
      <c r="AAN218" s="129"/>
      <c r="AAO218" s="129"/>
      <c r="AAP218" s="129"/>
      <c r="AAQ218" s="129"/>
      <c r="AAR218" s="129"/>
      <c r="AAS218" s="129"/>
      <c r="AAT218" s="129"/>
      <c r="AAU218" s="129"/>
      <c r="AAV218" s="129"/>
      <c r="AAW218" s="129"/>
      <c r="AAX218" s="129"/>
      <c r="AAY218" s="129"/>
      <c r="AAZ218" s="129"/>
      <c r="ABA218" s="129"/>
      <c r="ABB218" s="129"/>
      <c r="ABC218" s="129"/>
      <c r="ABD218" s="129"/>
      <c r="ABE218" s="129"/>
      <c r="ABF218" s="129"/>
      <c r="ABG218" s="129"/>
      <c r="ABH218" s="129"/>
      <c r="ABI218" s="129"/>
      <c r="ABJ218" s="129"/>
      <c r="ABK218" s="129"/>
      <c r="ABL218" s="129"/>
      <c r="ABM218" s="129"/>
      <c r="ABN218" s="129"/>
      <c r="ABO218" s="129"/>
      <c r="ABP218" s="129"/>
      <c r="ABQ218" s="129"/>
      <c r="ABR218" s="129"/>
      <c r="ABS218" s="129"/>
      <c r="ABT218" s="129"/>
      <c r="ABU218" s="129"/>
      <c r="ABV218" s="129"/>
      <c r="ABW218" s="129"/>
      <c r="ABX218" s="129"/>
      <c r="ABY218" s="129"/>
      <c r="ABZ218" s="129"/>
      <c r="ACA218" s="129"/>
      <c r="ACB218" s="129"/>
      <c r="ACC218" s="129"/>
      <c r="ACD218" s="129"/>
      <c r="ACE218" s="129"/>
      <c r="ACF218" s="129"/>
      <c r="ACG218" s="129"/>
      <c r="ACH218" s="129"/>
      <c r="ACI218" s="129"/>
      <c r="ACJ218" s="129"/>
      <c r="ACK218" s="129"/>
      <c r="ACL218" s="129"/>
      <c r="ACM218" s="129"/>
      <c r="ACN218" s="129"/>
      <c r="ACO218" s="129"/>
      <c r="ACP218" s="129"/>
      <c r="ACQ218" s="129"/>
      <c r="ACR218" s="129"/>
      <c r="ACS218" s="129"/>
      <c r="ACT218" s="129"/>
      <c r="ACU218" s="129"/>
      <c r="ACV218" s="129"/>
      <c r="ACW218" s="129"/>
      <c r="ACX218" s="129"/>
      <c r="ACY218" s="129"/>
      <c r="ACZ218" s="129"/>
      <c r="ADA218" s="129"/>
      <c r="ADB218" s="129"/>
      <c r="ADC218" s="129"/>
      <c r="ADD218" s="129"/>
      <c r="ADE218" s="129"/>
      <c r="ADF218" s="129"/>
      <c r="ADG218" s="129"/>
      <c r="ADH218" s="129"/>
      <c r="ADI218" s="129"/>
      <c r="ADJ218" s="129"/>
      <c r="ADK218" s="129"/>
      <c r="ADL218" s="129"/>
      <c r="ADM218" s="129"/>
      <c r="ADN218" s="129"/>
      <c r="ADO218" s="129"/>
      <c r="ADP218" s="129"/>
      <c r="ADQ218" s="129"/>
      <c r="ADR218" s="129"/>
      <c r="ADS218" s="129"/>
      <c r="ADT218" s="129"/>
      <c r="ADU218" s="129"/>
      <c r="ADV218" s="129"/>
      <c r="ADW218" s="129"/>
      <c r="ADX218" s="129"/>
      <c r="ADY218" s="129"/>
      <c r="ADZ218" s="129"/>
      <c r="AEA218" s="129"/>
      <c r="AEB218" s="129"/>
      <c r="AEC218" s="129"/>
      <c r="AED218" s="129"/>
      <c r="AEE218" s="129"/>
      <c r="AEF218" s="129"/>
      <c r="AEG218" s="129"/>
      <c r="AEH218" s="129"/>
      <c r="AEI218" s="129"/>
      <c r="AEJ218" s="129"/>
      <c r="AEK218" s="129"/>
      <c r="AEL218" s="129"/>
      <c r="AEM218" s="129"/>
      <c r="AEN218" s="129"/>
      <c r="AEO218" s="129"/>
      <c r="AEP218" s="129"/>
      <c r="AEQ218" s="129"/>
      <c r="AER218" s="129"/>
      <c r="AES218" s="129"/>
      <c r="AET218" s="129"/>
      <c r="AEU218" s="129"/>
      <c r="AEV218" s="129"/>
      <c r="AEW218" s="129"/>
      <c r="AEX218" s="129"/>
      <c r="AEY218" s="129"/>
      <c r="AEZ218" s="129"/>
      <c r="AFA218" s="129"/>
      <c r="AFB218" s="129"/>
      <c r="AFC218" s="129"/>
      <c r="AFD218" s="129"/>
      <c r="AFE218" s="129"/>
      <c r="AFF218" s="129"/>
      <c r="AFG218" s="129"/>
      <c r="AFH218" s="129"/>
      <c r="AFI218" s="129"/>
      <c r="AFJ218" s="129"/>
      <c r="AFK218" s="129"/>
      <c r="AFL218" s="129"/>
      <c r="AFM218" s="129"/>
      <c r="AFN218" s="129"/>
      <c r="AFO218" s="129"/>
      <c r="AFP218" s="129"/>
      <c r="AFQ218" s="129"/>
      <c r="AFR218" s="129"/>
      <c r="AFS218" s="129"/>
      <c r="AFT218" s="129"/>
      <c r="AFU218" s="129"/>
      <c r="AFV218" s="129"/>
      <c r="AFW218" s="129"/>
      <c r="AFX218" s="129"/>
      <c r="AFY218" s="129"/>
      <c r="AFZ218" s="129"/>
      <c r="AGA218" s="129"/>
      <c r="AGB218" s="129"/>
      <c r="AGC218" s="129"/>
      <c r="AGD218" s="129"/>
      <c r="AGE218" s="129"/>
      <c r="AGF218" s="129"/>
      <c r="AGG218" s="129"/>
      <c r="AGH218" s="129"/>
      <c r="AGI218" s="129"/>
      <c r="AGJ218" s="129"/>
      <c r="AGK218" s="129"/>
      <c r="AGL218" s="129"/>
      <c r="AGM218" s="129"/>
      <c r="AGN218" s="129"/>
      <c r="AGO218" s="129"/>
      <c r="AGP218" s="129"/>
      <c r="AGQ218" s="129"/>
      <c r="AGR218" s="129"/>
      <c r="AGS218" s="129"/>
      <c r="AGT218" s="129"/>
      <c r="AGU218" s="129"/>
      <c r="AGV218" s="129"/>
      <c r="AGW218" s="129"/>
      <c r="AGX218" s="129"/>
      <c r="AGY218" s="129"/>
      <c r="AGZ218" s="129"/>
      <c r="AHA218" s="129"/>
      <c r="AHB218" s="129"/>
      <c r="AHC218" s="129"/>
      <c r="AHD218" s="129"/>
      <c r="AHE218" s="129"/>
      <c r="AHF218" s="129"/>
      <c r="AHG218" s="129"/>
      <c r="AHH218" s="129"/>
      <c r="AHI218" s="129"/>
      <c r="AHJ218" s="129"/>
      <c r="AHK218" s="129"/>
      <c r="AHL218" s="129"/>
      <c r="AHM218" s="129"/>
      <c r="AHN218" s="129"/>
      <c r="AHO218" s="129"/>
      <c r="AHP218" s="129"/>
      <c r="AHQ218" s="129"/>
      <c r="AHR218" s="129"/>
      <c r="AHS218" s="129"/>
      <c r="AHT218" s="129"/>
      <c r="AHU218" s="129"/>
      <c r="AHV218" s="129"/>
      <c r="AHW218" s="129"/>
      <c r="AHX218" s="129"/>
      <c r="AHY218" s="129"/>
      <c r="AHZ218" s="129"/>
      <c r="AIA218" s="129"/>
      <c r="AIB218" s="129"/>
      <c r="AIC218" s="129"/>
      <c r="AID218" s="129"/>
      <c r="AIE218" s="129"/>
      <c r="AIF218" s="129"/>
      <c r="AIG218" s="129"/>
      <c r="AIH218" s="129"/>
      <c r="AII218" s="129"/>
      <c r="AIJ218" s="129"/>
      <c r="AIK218" s="129"/>
      <c r="AIL218" s="129"/>
      <c r="AIM218" s="129"/>
      <c r="AIN218" s="129"/>
      <c r="AIO218" s="129"/>
      <c r="AIP218" s="129"/>
      <c r="AIQ218" s="129"/>
      <c r="AIR218" s="129"/>
      <c r="AIS218" s="129"/>
      <c r="AIT218" s="129"/>
      <c r="AIU218" s="129"/>
      <c r="AIV218" s="129"/>
      <c r="AIW218" s="129"/>
      <c r="AIX218" s="129"/>
      <c r="AIY218" s="129"/>
      <c r="AIZ218" s="129"/>
      <c r="AJA218" s="129"/>
      <c r="AJB218" s="129"/>
      <c r="AJC218" s="129"/>
      <c r="AJD218" s="129"/>
      <c r="AJE218" s="129"/>
      <c r="AJF218" s="129"/>
      <c r="AJG218" s="129"/>
      <c r="AJH218" s="129"/>
      <c r="AJI218" s="129"/>
      <c r="AJJ218" s="129"/>
      <c r="AJK218" s="129"/>
      <c r="AJL218" s="129"/>
      <c r="AJM218" s="129"/>
      <c r="AJN218" s="129"/>
      <c r="AJO218" s="129"/>
      <c r="AJP218" s="129"/>
      <c r="AJQ218" s="129"/>
      <c r="AJR218" s="129"/>
      <c r="AJS218" s="129"/>
      <c r="AJT218" s="129"/>
      <c r="AJU218" s="129"/>
      <c r="AJV218" s="129"/>
      <c r="AJW218" s="129"/>
      <c r="AJX218" s="129"/>
      <c r="AJY218" s="129"/>
      <c r="AJZ218" s="129"/>
      <c r="AKA218" s="129"/>
      <c r="AKB218" s="129"/>
      <c r="AKC218" s="129"/>
      <c r="AKD218" s="129"/>
      <c r="AKE218" s="129"/>
      <c r="AKF218" s="129"/>
      <c r="AKG218" s="129"/>
      <c r="AKH218" s="129"/>
      <c r="AKI218" s="129"/>
      <c r="AKJ218" s="129"/>
      <c r="AKK218" s="129"/>
      <c r="AKL218" s="129"/>
      <c r="AKM218" s="129"/>
      <c r="AKN218" s="129"/>
      <c r="AKO218" s="129"/>
      <c r="AKP218" s="129"/>
      <c r="AKQ218" s="129"/>
      <c r="AKR218" s="129"/>
      <c r="AKS218" s="129"/>
      <c r="AKT218" s="129"/>
      <c r="AKU218" s="129"/>
      <c r="AKV218" s="129"/>
      <c r="AKW218" s="129"/>
      <c r="AKX218" s="129"/>
      <c r="AKY218" s="129"/>
      <c r="AKZ218" s="129"/>
      <c r="ALA218" s="129"/>
      <c r="ALB218" s="129"/>
      <c r="ALC218" s="129"/>
      <c r="ALD218" s="129"/>
      <c r="ALE218" s="129"/>
      <c r="ALF218" s="129"/>
      <c r="ALG218" s="129"/>
      <c r="ALH218" s="129"/>
      <c r="ALI218" s="129"/>
      <c r="ALJ218" s="129"/>
      <c r="ALK218" s="129"/>
      <c r="ALL218" s="129"/>
      <c r="ALM218" s="129"/>
      <c r="ALN218" s="129"/>
      <c r="ALO218" s="129"/>
      <c r="ALP218" s="129"/>
      <c r="ALQ218" s="129"/>
      <c r="ALR218" s="129"/>
      <c r="ALS218" s="129"/>
      <c r="ALT218" s="129"/>
      <c r="ALU218" s="129"/>
      <c r="ALV218" s="129"/>
      <c r="ALW218" s="129"/>
      <c r="ALX218" s="129"/>
      <c r="ALY218" s="129"/>
      <c r="ALZ218" s="129"/>
      <c r="AMA218" s="129"/>
      <c r="AMB218" s="129"/>
      <c r="AMC218" s="129"/>
      <c r="AMD218" s="129"/>
      <c r="AME218" s="129"/>
      <c r="AMF218" s="129"/>
      <c r="AMG218" s="129"/>
      <c r="AMH218" s="129"/>
      <c r="AMI218" s="129"/>
      <c r="AMJ218" s="129"/>
      <c r="AMK218" s="129"/>
      <c r="AML218" s="129"/>
      <c r="AMM218" s="129"/>
      <c r="AMN218" s="129"/>
      <c r="AMO218" s="129"/>
      <c r="AMP218" s="129"/>
      <c r="AMQ218" s="129"/>
      <c r="AMR218" s="129"/>
      <c r="AMS218" s="129"/>
      <c r="AMT218" s="129"/>
      <c r="AMU218" s="129"/>
      <c r="AMV218" s="129"/>
      <c r="AMW218" s="129"/>
      <c r="AMX218" s="129"/>
      <c r="AMY218" s="129"/>
      <c r="AMZ218" s="129"/>
      <c r="ANA218" s="129"/>
      <c r="ANB218" s="129"/>
      <c r="ANC218" s="129"/>
      <c r="AND218" s="129"/>
      <c r="ANE218" s="129"/>
      <c r="ANF218" s="129"/>
      <c r="ANG218" s="129"/>
      <c r="ANH218" s="129"/>
      <c r="ANI218" s="129"/>
      <c r="ANJ218" s="129"/>
      <c r="ANK218" s="129"/>
      <c r="ANL218" s="129"/>
      <c r="ANM218" s="129"/>
      <c r="ANN218" s="129"/>
      <c r="ANO218" s="129"/>
      <c r="ANP218" s="129"/>
      <c r="ANQ218" s="129"/>
      <c r="ANR218" s="129"/>
      <c r="ANS218" s="129"/>
      <c r="ANT218" s="129"/>
      <c r="ANU218" s="129"/>
      <c r="ANV218" s="129"/>
      <c r="ANW218" s="129"/>
      <c r="ANX218" s="129"/>
      <c r="ANY218" s="129"/>
      <c r="ANZ218" s="129"/>
      <c r="AOA218" s="129"/>
      <c r="AOB218" s="129"/>
      <c r="AOC218" s="129"/>
      <c r="AOD218" s="129"/>
      <c r="AOE218" s="129"/>
      <c r="AOF218" s="129"/>
      <c r="AOG218" s="129"/>
      <c r="AOH218" s="129"/>
      <c r="AOI218" s="129"/>
      <c r="AOJ218" s="129"/>
      <c r="AOK218" s="129"/>
      <c r="AOL218" s="129"/>
      <c r="AOM218" s="129"/>
      <c r="AON218" s="129"/>
      <c r="AOO218" s="129"/>
      <c r="AOP218" s="129"/>
      <c r="AOQ218" s="129"/>
      <c r="AOR218" s="129"/>
      <c r="AOS218" s="129"/>
      <c r="AOT218" s="129"/>
      <c r="AOU218" s="129"/>
      <c r="AOV218" s="129"/>
      <c r="AOW218" s="129"/>
      <c r="AOX218" s="129"/>
      <c r="AOY218" s="129"/>
      <c r="AOZ218" s="129"/>
      <c r="APA218" s="129"/>
      <c r="APB218" s="129"/>
      <c r="APC218" s="129"/>
      <c r="APD218" s="129"/>
      <c r="APE218" s="129"/>
      <c r="APF218" s="129"/>
      <c r="APG218" s="129"/>
      <c r="APH218" s="129"/>
      <c r="API218" s="129"/>
      <c r="APJ218" s="129"/>
      <c r="APK218" s="129"/>
      <c r="APL218" s="129"/>
      <c r="APM218" s="129"/>
      <c r="APN218" s="129"/>
      <c r="APO218" s="129"/>
      <c r="APP218" s="129"/>
      <c r="APQ218" s="129"/>
      <c r="APR218" s="129"/>
      <c r="APS218" s="129"/>
      <c r="APT218" s="129"/>
      <c r="APU218" s="129"/>
      <c r="APV218" s="129"/>
      <c r="APW218" s="129"/>
      <c r="APX218" s="129"/>
      <c r="APY218" s="129"/>
      <c r="APZ218" s="129"/>
      <c r="AQA218" s="129"/>
      <c r="AQB218" s="129"/>
      <c r="AQC218" s="129"/>
      <c r="AQD218" s="129"/>
      <c r="AQE218" s="129"/>
      <c r="AQF218" s="129"/>
      <c r="AQG218" s="129"/>
      <c r="AQH218" s="129"/>
      <c r="AQI218" s="129"/>
      <c r="AQJ218" s="129"/>
      <c r="AQK218" s="129"/>
      <c r="AQL218" s="129"/>
      <c r="AQM218" s="129"/>
      <c r="AQN218" s="129"/>
      <c r="AQO218" s="129"/>
      <c r="AQP218" s="129"/>
      <c r="AQQ218" s="129"/>
      <c r="AQR218" s="129"/>
      <c r="AQS218" s="129"/>
      <c r="AQT218" s="129"/>
      <c r="AQU218" s="129"/>
      <c r="AQV218" s="129"/>
      <c r="AQW218" s="129"/>
      <c r="AQX218" s="129"/>
      <c r="AQY218" s="129"/>
      <c r="AQZ218" s="129"/>
      <c r="ARA218" s="129"/>
      <c r="ARB218" s="129"/>
      <c r="ARC218" s="129"/>
      <c r="ARD218" s="129"/>
      <c r="ARE218" s="129"/>
      <c r="ARF218" s="129"/>
      <c r="ARG218" s="129"/>
      <c r="ARH218" s="129"/>
      <c r="ARI218" s="129"/>
      <c r="ARJ218" s="129"/>
      <c r="ARK218" s="129"/>
      <c r="ARL218" s="129"/>
      <c r="ARM218" s="129"/>
      <c r="ARN218" s="129"/>
      <c r="ARO218" s="129"/>
      <c r="ARP218" s="129"/>
      <c r="ARQ218" s="129"/>
      <c r="ARR218" s="129"/>
      <c r="ARS218" s="129"/>
      <c r="ART218" s="129"/>
      <c r="ARU218" s="129"/>
      <c r="ARV218" s="129"/>
      <c r="ARW218" s="129"/>
      <c r="ARX218" s="129"/>
      <c r="ARY218" s="129"/>
      <c r="ARZ218" s="129"/>
      <c r="ASA218" s="129"/>
      <c r="ASB218" s="129"/>
      <c r="ASC218" s="129"/>
      <c r="ASD218" s="129"/>
      <c r="ASE218" s="129"/>
      <c r="ASF218" s="129"/>
      <c r="ASG218" s="129"/>
      <c r="ASH218" s="129"/>
      <c r="ASI218" s="129"/>
      <c r="ASJ218" s="129"/>
      <c r="ASK218" s="129"/>
      <c r="ASL218" s="129"/>
      <c r="ASM218" s="129"/>
      <c r="ASN218" s="129"/>
      <c r="ASO218" s="129"/>
      <c r="ASP218" s="129"/>
      <c r="ASQ218" s="129"/>
      <c r="ASR218" s="129"/>
      <c r="ASS218" s="129"/>
      <c r="AST218" s="129"/>
      <c r="ASU218" s="129"/>
      <c r="ASV218" s="129"/>
      <c r="ASW218" s="129"/>
      <c r="ASX218" s="129"/>
      <c r="ASY218" s="129"/>
      <c r="ASZ218" s="129"/>
      <c r="ATA218" s="129"/>
      <c r="ATB218" s="129"/>
      <c r="ATC218" s="129"/>
      <c r="ATD218" s="129"/>
      <c r="ATE218" s="129"/>
      <c r="ATF218" s="129"/>
      <c r="ATG218" s="129"/>
      <c r="ATH218" s="129"/>
      <c r="ATI218" s="129"/>
      <c r="ATJ218" s="129"/>
      <c r="ATK218" s="129"/>
      <c r="ATL218" s="129"/>
      <c r="ATM218" s="129"/>
      <c r="ATN218" s="129"/>
      <c r="ATO218" s="129"/>
      <c r="ATP218" s="129"/>
      <c r="ATQ218" s="129"/>
      <c r="ATR218" s="129"/>
      <c r="ATS218" s="129"/>
      <c r="ATT218" s="129"/>
      <c r="ATU218" s="129"/>
      <c r="ATV218" s="129"/>
      <c r="ATW218" s="129"/>
      <c r="ATX218" s="129"/>
      <c r="ATY218" s="129"/>
      <c r="ATZ218" s="129"/>
      <c r="AUA218" s="129"/>
      <c r="AUB218" s="129"/>
      <c r="AUC218" s="129"/>
      <c r="AUD218" s="129"/>
      <c r="AUE218" s="129"/>
      <c r="AUF218" s="129"/>
      <c r="AUG218" s="129"/>
      <c r="AUH218" s="129"/>
      <c r="AUI218" s="129"/>
      <c r="AUJ218" s="129"/>
      <c r="AUK218" s="129"/>
      <c r="AUL218" s="129"/>
      <c r="AUM218" s="129"/>
      <c r="AUN218" s="129"/>
      <c r="AUO218" s="129"/>
      <c r="AUP218" s="129"/>
      <c r="AUQ218" s="129"/>
      <c r="AUR218" s="129"/>
      <c r="AUS218" s="129"/>
      <c r="AUT218" s="129"/>
      <c r="AUU218" s="129"/>
      <c r="AUV218" s="129"/>
      <c r="AUW218" s="129"/>
      <c r="AUX218" s="129"/>
      <c r="AUY218" s="129"/>
      <c r="AUZ218" s="129"/>
      <c r="AVA218" s="129"/>
      <c r="AVB218" s="129"/>
      <c r="AVC218" s="129"/>
      <c r="AVD218" s="129"/>
      <c r="AVE218" s="129"/>
      <c r="AVF218" s="129"/>
      <c r="AVG218" s="129"/>
      <c r="AVH218" s="129"/>
      <c r="AVI218" s="129"/>
      <c r="AVJ218" s="129"/>
      <c r="AVK218" s="129"/>
      <c r="AVL218" s="129"/>
      <c r="AVM218" s="129"/>
      <c r="AVN218" s="129"/>
      <c r="AVO218" s="129"/>
      <c r="AVP218" s="129"/>
      <c r="AVQ218" s="129"/>
      <c r="AVR218" s="129"/>
      <c r="AVS218" s="129"/>
      <c r="AVT218" s="129"/>
      <c r="AVU218" s="129"/>
      <c r="AVV218" s="129"/>
      <c r="AVW218" s="129"/>
      <c r="AVX218" s="129"/>
      <c r="AVY218" s="129"/>
      <c r="AVZ218" s="129"/>
      <c r="AWA218" s="129"/>
      <c r="AWB218" s="129"/>
      <c r="AWC218" s="129"/>
      <c r="AWD218" s="129"/>
      <c r="AWE218" s="129"/>
      <c r="AWF218" s="129"/>
      <c r="AWG218" s="129"/>
      <c r="AWH218" s="129"/>
      <c r="AWI218" s="129"/>
      <c r="AWJ218" s="129"/>
      <c r="AWK218" s="129"/>
      <c r="AWL218" s="129"/>
      <c r="AWM218" s="129"/>
      <c r="AWN218" s="129"/>
      <c r="AWO218" s="129"/>
      <c r="AWP218" s="129"/>
      <c r="AWQ218" s="129"/>
      <c r="AWR218" s="129"/>
      <c r="AWS218" s="129"/>
      <c r="AWT218" s="129"/>
      <c r="AWU218" s="129"/>
      <c r="AWV218" s="129"/>
      <c r="AWW218" s="129"/>
      <c r="AWX218" s="129"/>
      <c r="AWY218" s="129"/>
      <c r="AWZ218" s="129"/>
      <c r="AXA218" s="129"/>
      <c r="AXB218" s="129"/>
      <c r="AXC218" s="129"/>
      <c r="AXD218" s="129"/>
      <c r="AXE218" s="129"/>
      <c r="AXF218" s="129"/>
      <c r="AXG218" s="129"/>
      <c r="AXH218" s="129"/>
      <c r="AXI218" s="129"/>
      <c r="AXJ218" s="129"/>
      <c r="AXK218" s="129"/>
      <c r="AXL218" s="129"/>
      <c r="AXM218" s="129"/>
      <c r="AXN218" s="129"/>
      <c r="AXO218" s="129"/>
      <c r="AXP218" s="129"/>
      <c r="AXQ218" s="129"/>
      <c r="AXR218" s="129"/>
      <c r="AXS218" s="129"/>
      <c r="AXT218" s="129"/>
      <c r="AXU218" s="129"/>
      <c r="AXV218" s="129"/>
      <c r="AXW218" s="129"/>
      <c r="AXX218" s="129"/>
      <c r="AXY218" s="129"/>
      <c r="AXZ218" s="129"/>
      <c r="AYA218" s="129"/>
      <c r="AYB218" s="129"/>
      <c r="AYC218" s="129"/>
      <c r="AYD218" s="129"/>
      <c r="AYE218" s="129"/>
      <c r="AYF218" s="129"/>
      <c r="AYG218" s="129"/>
      <c r="AYH218" s="129"/>
      <c r="AYI218" s="129"/>
      <c r="AYJ218" s="129"/>
      <c r="AYK218" s="129"/>
      <c r="AYL218" s="129"/>
      <c r="AYM218" s="129"/>
      <c r="AYN218" s="129"/>
      <c r="AYO218" s="129"/>
      <c r="AYP218" s="129"/>
      <c r="AYQ218" s="129"/>
      <c r="AYR218" s="129"/>
      <c r="AYS218" s="129"/>
      <c r="AYT218" s="129"/>
      <c r="AYU218" s="129"/>
      <c r="AYV218" s="129"/>
      <c r="AYW218" s="129"/>
      <c r="AYX218" s="129"/>
      <c r="AYY218" s="129"/>
      <c r="AYZ218" s="129"/>
      <c r="AZA218" s="129"/>
      <c r="AZB218" s="129"/>
      <c r="AZC218" s="129"/>
      <c r="AZD218" s="129"/>
      <c r="AZE218" s="129"/>
      <c r="AZF218" s="129"/>
      <c r="AZG218" s="129"/>
      <c r="AZH218" s="129"/>
      <c r="AZI218" s="129"/>
      <c r="AZJ218" s="129"/>
      <c r="AZK218" s="129"/>
      <c r="AZL218" s="129"/>
      <c r="AZM218" s="129"/>
      <c r="AZN218" s="129"/>
      <c r="AZO218" s="129"/>
      <c r="AZP218" s="129"/>
      <c r="AZQ218" s="129"/>
      <c r="AZR218" s="129"/>
      <c r="AZS218" s="129"/>
      <c r="AZT218" s="129"/>
      <c r="AZU218" s="129"/>
      <c r="AZV218" s="129"/>
      <c r="AZW218" s="129"/>
      <c r="AZX218" s="129"/>
      <c r="AZY218" s="129"/>
      <c r="AZZ218" s="129"/>
      <c r="BAA218" s="129"/>
      <c r="BAB218" s="129"/>
      <c r="BAC218" s="129"/>
      <c r="BAD218" s="129"/>
      <c r="BAE218" s="129"/>
      <c r="BAF218" s="129"/>
      <c r="BAG218" s="129"/>
      <c r="BAH218" s="129"/>
      <c r="BAI218" s="129"/>
      <c r="BAJ218" s="129"/>
      <c r="BAK218" s="129"/>
      <c r="BAL218" s="129"/>
      <c r="BAM218" s="129"/>
      <c r="BAN218" s="129"/>
      <c r="BAO218" s="129"/>
      <c r="BAP218" s="129"/>
      <c r="BAQ218" s="129"/>
      <c r="BAR218" s="129"/>
      <c r="BAS218" s="129"/>
      <c r="BAT218" s="129"/>
      <c r="BAU218" s="129"/>
      <c r="BAV218" s="129"/>
      <c r="BAW218" s="129"/>
      <c r="BAX218" s="129"/>
      <c r="BAY218" s="129"/>
      <c r="BAZ218" s="129"/>
      <c r="BBA218" s="129"/>
      <c r="BBB218" s="129"/>
      <c r="BBC218" s="129"/>
      <c r="BBD218" s="129"/>
      <c r="BBE218" s="129"/>
      <c r="BBF218" s="129"/>
      <c r="BBG218" s="129"/>
      <c r="BBH218" s="129"/>
      <c r="BBI218" s="129"/>
      <c r="BBJ218" s="129"/>
      <c r="BBK218" s="129"/>
      <c r="BBL218" s="129"/>
      <c r="BBM218" s="129"/>
      <c r="BBN218" s="129"/>
      <c r="BBO218" s="129"/>
      <c r="BBP218" s="129"/>
      <c r="BBQ218" s="129"/>
      <c r="BBR218" s="129"/>
      <c r="BBS218" s="129"/>
      <c r="BBT218" s="129"/>
      <c r="BBU218" s="129"/>
      <c r="BBV218" s="129"/>
      <c r="BBW218" s="129"/>
      <c r="BBX218" s="129"/>
      <c r="BBY218" s="129"/>
      <c r="BBZ218" s="129"/>
      <c r="BCA218" s="129"/>
      <c r="BCB218" s="129"/>
      <c r="BCC218" s="129"/>
      <c r="BCD218" s="129"/>
      <c r="BCE218" s="129"/>
      <c r="BCF218" s="129"/>
      <c r="BCG218" s="129"/>
      <c r="BCH218" s="129"/>
      <c r="BCI218" s="129"/>
      <c r="BCJ218" s="129"/>
      <c r="BCK218" s="129"/>
      <c r="BCL218" s="129"/>
      <c r="BCM218" s="129"/>
      <c r="BCN218" s="129"/>
      <c r="BCO218" s="129"/>
      <c r="BCP218" s="129"/>
      <c r="BCQ218" s="129"/>
      <c r="BCR218" s="129"/>
      <c r="BCS218" s="129"/>
      <c r="BCT218" s="129"/>
      <c r="BCU218" s="129"/>
      <c r="BCV218" s="129"/>
      <c r="BCW218" s="129"/>
      <c r="BCX218" s="129"/>
      <c r="BCY218" s="129"/>
      <c r="BCZ218" s="129"/>
      <c r="BDA218" s="129"/>
      <c r="BDB218" s="129"/>
      <c r="BDC218" s="129"/>
      <c r="BDD218" s="129"/>
      <c r="BDE218" s="129"/>
      <c r="BDF218" s="129"/>
      <c r="BDG218" s="129"/>
      <c r="BDH218" s="129"/>
      <c r="BDI218" s="129"/>
      <c r="BDJ218" s="129"/>
      <c r="BDK218" s="129"/>
      <c r="BDL218" s="129"/>
      <c r="BDM218" s="129"/>
      <c r="BDN218" s="129"/>
      <c r="BDO218" s="129"/>
      <c r="BDP218" s="129"/>
      <c r="BDQ218" s="129"/>
      <c r="BDR218" s="129"/>
      <c r="BDS218" s="129"/>
      <c r="BDT218" s="129"/>
      <c r="BDU218" s="129"/>
      <c r="BDV218" s="129"/>
      <c r="BDW218" s="129"/>
      <c r="BDX218" s="129"/>
      <c r="BDY218" s="129"/>
      <c r="BDZ218" s="129"/>
      <c r="BEA218" s="129"/>
      <c r="BEB218" s="129"/>
      <c r="BEC218" s="129"/>
      <c r="BED218" s="129"/>
      <c r="BEE218" s="129"/>
      <c r="BEF218" s="129"/>
      <c r="BEG218" s="129"/>
      <c r="BEH218" s="129"/>
      <c r="BEI218" s="129"/>
      <c r="BEJ218" s="129"/>
      <c r="BEK218" s="129"/>
      <c r="BEL218" s="129"/>
      <c r="BEM218" s="129"/>
      <c r="BEN218" s="129"/>
      <c r="BEO218" s="129"/>
      <c r="BEP218" s="129"/>
      <c r="BEQ218" s="129"/>
      <c r="BER218" s="129"/>
      <c r="BES218" s="129"/>
      <c r="BET218" s="129"/>
      <c r="BEU218" s="129"/>
      <c r="BEV218" s="129"/>
      <c r="BEW218" s="129"/>
      <c r="BEX218" s="129"/>
      <c r="BEY218" s="129"/>
      <c r="BEZ218" s="129"/>
      <c r="BFA218" s="129"/>
      <c r="BFB218" s="129"/>
      <c r="BFC218" s="129"/>
      <c r="BFD218" s="129"/>
      <c r="BFE218" s="129"/>
      <c r="BFF218" s="129"/>
      <c r="BFG218" s="129"/>
      <c r="BFH218" s="129"/>
      <c r="BFI218" s="129"/>
      <c r="BFJ218" s="129"/>
      <c r="BFK218" s="129"/>
      <c r="BFL218" s="129"/>
      <c r="BFM218" s="129"/>
      <c r="BFN218" s="129"/>
      <c r="BFO218" s="129"/>
      <c r="BFP218" s="129"/>
      <c r="BFQ218" s="129"/>
      <c r="BFR218" s="129"/>
      <c r="BFS218" s="129"/>
      <c r="BFT218" s="129"/>
      <c r="BFU218" s="129"/>
      <c r="BFV218" s="129"/>
      <c r="BFW218" s="129"/>
      <c r="BFX218" s="129"/>
      <c r="BFY218" s="129"/>
      <c r="BFZ218" s="129"/>
      <c r="BGA218" s="129"/>
      <c r="BGB218" s="129"/>
      <c r="BGC218" s="129"/>
      <c r="BGD218" s="129"/>
      <c r="BGE218" s="129"/>
      <c r="BGF218" s="129"/>
      <c r="BGG218" s="129"/>
      <c r="BGH218" s="129"/>
      <c r="BGI218" s="129"/>
      <c r="BGJ218" s="129"/>
      <c r="BGK218" s="129"/>
      <c r="BGL218" s="129"/>
      <c r="BGM218" s="129"/>
      <c r="BGN218" s="129"/>
      <c r="BGO218" s="129"/>
      <c r="BGP218" s="129"/>
      <c r="BGQ218" s="129"/>
      <c r="BGR218" s="129"/>
      <c r="BGS218" s="129"/>
      <c r="BGT218" s="129"/>
      <c r="BGU218" s="129"/>
      <c r="BGV218" s="129"/>
      <c r="BGW218" s="129"/>
      <c r="BGX218" s="129"/>
      <c r="BGY218" s="129"/>
      <c r="BGZ218" s="129"/>
      <c r="BHA218" s="129"/>
      <c r="BHB218" s="129"/>
      <c r="BHC218" s="129"/>
      <c r="BHD218" s="129"/>
      <c r="BHE218" s="129"/>
      <c r="BHF218" s="129"/>
      <c r="BHG218" s="129"/>
      <c r="BHH218" s="129"/>
      <c r="BHI218" s="129"/>
      <c r="BHJ218" s="129"/>
      <c r="BHK218" s="129"/>
      <c r="BHL218" s="129"/>
      <c r="BHM218" s="129"/>
      <c r="BHN218" s="129"/>
      <c r="BHO218" s="129"/>
      <c r="BHP218" s="129"/>
      <c r="BHQ218" s="129"/>
      <c r="BHR218" s="129"/>
      <c r="BHS218" s="129"/>
      <c r="BHT218" s="129"/>
      <c r="BHU218" s="129"/>
      <c r="BHV218" s="129"/>
      <c r="BHW218" s="129"/>
      <c r="BHX218" s="129"/>
      <c r="BHY218" s="129"/>
      <c r="BHZ218" s="129"/>
      <c r="BIA218" s="129"/>
      <c r="BIB218" s="129"/>
      <c r="BIC218" s="129"/>
      <c r="BID218" s="129"/>
      <c r="BIE218" s="129"/>
      <c r="BIF218" s="129"/>
      <c r="BIG218" s="129"/>
      <c r="BIH218" s="129"/>
      <c r="BII218" s="129"/>
      <c r="BIJ218" s="129"/>
      <c r="BIK218" s="129"/>
      <c r="BIL218" s="129"/>
      <c r="BIM218" s="129"/>
      <c r="BIN218" s="129"/>
      <c r="BIO218" s="129"/>
      <c r="BIP218" s="129"/>
      <c r="BIQ218" s="129"/>
      <c r="BIR218" s="129"/>
      <c r="BIS218" s="129"/>
      <c r="BIT218" s="129"/>
      <c r="BIU218" s="129"/>
      <c r="BIV218" s="129"/>
      <c r="BIW218" s="129"/>
      <c r="BIX218" s="129"/>
      <c r="BIY218" s="129"/>
      <c r="BIZ218" s="129"/>
      <c r="BJA218" s="129"/>
      <c r="BJB218" s="129"/>
      <c r="BJC218" s="129"/>
      <c r="BJD218" s="129"/>
      <c r="BJE218" s="129"/>
      <c r="BJF218" s="129"/>
      <c r="BJG218" s="129"/>
      <c r="BJH218" s="129"/>
      <c r="BJI218" s="129"/>
      <c r="BJJ218" s="129"/>
      <c r="BJK218" s="129"/>
      <c r="BJL218" s="129"/>
      <c r="BJM218" s="129"/>
      <c r="BJN218" s="129"/>
      <c r="BJO218" s="129"/>
      <c r="BJP218" s="129"/>
      <c r="BJQ218" s="129"/>
      <c r="BJR218" s="129"/>
      <c r="BJS218" s="129"/>
      <c r="BJT218" s="129"/>
      <c r="BJU218" s="129"/>
      <c r="BJV218" s="129"/>
      <c r="BJW218" s="129"/>
      <c r="BJX218" s="129"/>
      <c r="BJY218" s="129"/>
      <c r="BJZ218" s="129"/>
      <c r="BKA218" s="129"/>
      <c r="BKB218" s="129"/>
      <c r="BKC218" s="129"/>
      <c r="BKD218" s="129"/>
      <c r="BKE218" s="129"/>
      <c r="BKF218" s="129"/>
      <c r="BKG218" s="129"/>
      <c r="BKH218" s="129"/>
      <c r="BKI218" s="129"/>
      <c r="BKJ218" s="129"/>
      <c r="BKK218" s="129"/>
      <c r="BKL218" s="129"/>
      <c r="BKM218" s="129"/>
      <c r="BKN218" s="129"/>
      <c r="BKO218" s="129"/>
      <c r="BKP218" s="129"/>
      <c r="BKQ218" s="129"/>
      <c r="BKR218" s="129"/>
      <c r="BKS218" s="129"/>
      <c r="BKT218" s="129"/>
      <c r="BKU218" s="129"/>
      <c r="BKV218" s="129"/>
      <c r="BKW218" s="129"/>
      <c r="BKX218" s="129"/>
      <c r="BKY218" s="129"/>
      <c r="BKZ218" s="129"/>
      <c r="BLA218" s="129"/>
      <c r="BLB218" s="129"/>
      <c r="BLC218" s="129"/>
      <c r="BLD218" s="129"/>
      <c r="BLE218" s="129"/>
      <c r="BLF218" s="129"/>
      <c r="BLG218" s="129"/>
      <c r="BLH218" s="129"/>
      <c r="BLI218" s="129"/>
      <c r="BLJ218" s="129"/>
      <c r="BLK218" s="129"/>
      <c r="BLL218" s="129"/>
      <c r="BLM218" s="129"/>
      <c r="BLN218" s="129"/>
      <c r="BLO218" s="129"/>
      <c r="BLP218" s="129"/>
      <c r="BLQ218" s="129"/>
      <c r="BLR218" s="129"/>
      <c r="BLS218" s="129"/>
      <c r="BLT218" s="129"/>
      <c r="BLU218" s="129"/>
      <c r="BLV218" s="129"/>
      <c r="BLW218" s="129"/>
      <c r="BLX218" s="129"/>
      <c r="BLY218" s="129"/>
      <c r="BLZ218" s="129"/>
      <c r="BMA218" s="129"/>
      <c r="BMB218" s="129"/>
      <c r="BMC218" s="129"/>
      <c r="BMD218" s="129"/>
      <c r="BME218" s="129"/>
      <c r="BMF218" s="129"/>
      <c r="BMG218" s="129"/>
      <c r="BMH218" s="129"/>
      <c r="BMI218" s="129"/>
      <c r="BMJ218" s="129"/>
      <c r="BMK218" s="129"/>
      <c r="BML218" s="129"/>
      <c r="BMM218" s="129"/>
      <c r="BMN218" s="129"/>
      <c r="BMO218" s="129"/>
      <c r="BMP218" s="129"/>
      <c r="BMQ218" s="129"/>
      <c r="BMR218" s="129"/>
      <c r="BMS218" s="129"/>
      <c r="BMT218" s="129"/>
      <c r="BMU218" s="129"/>
      <c r="BMV218" s="129"/>
      <c r="BMW218" s="129"/>
      <c r="BMX218" s="129"/>
      <c r="BMY218" s="129"/>
      <c r="BMZ218" s="129"/>
      <c r="BNA218" s="129"/>
      <c r="BNB218" s="129"/>
      <c r="BNC218" s="129"/>
      <c r="BND218" s="129"/>
      <c r="BNE218" s="129"/>
      <c r="BNF218" s="129"/>
      <c r="BNG218" s="129"/>
      <c r="BNH218" s="129"/>
      <c r="BNI218" s="129"/>
      <c r="BNJ218" s="129"/>
      <c r="BNK218" s="129"/>
      <c r="BNL218" s="129"/>
      <c r="BNM218" s="129"/>
      <c r="BNN218" s="129"/>
      <c r="BNO218" s="129"/>
      <c r="BNP218" s="129"/>
      <c r="BNQ218" s="129"/>
      <c r="BNR218" s="129"/>
      <c r="BNS218" s="129"/>
      <c r="BNT218" s="129"/>
      <c r="BNU218" s="129"/>
      <c r="BNV218" s="129"/>
      <c r="BNW218" s="129"/>
      <c r="BNX218" s="129"/>
      <c r="BNY218" s="129"/>
      <c r="BNZ218" s="129"/>
      <c r="BOA218" s="129"/>
      <c r="BOB218" s="129"/>
      <c r="BOC218" s="129"/>
      <c r="BOD218" s="129"/>
      <c r="BOE218" s="129"/>
      <c r="BOF218" s="129"/>
      <c r="BOG218" s="129"/>
      <c r="BOH218" s="129"/>
      <c r="BOI218" s="129"/>
      <c r="BOJ218" s="129"/>
      <c r="BOK218" s="129"/>
      <c r="BOL218" s="129"/>
      <c r="BOM218" s="129"/>
      <c r="BON218" s="129"/>
      <c r="BOO218" s="129"/>
      <c r="BOP218" s="129"/>
      <c r="BOQ218" s="129"/>
      <c r="BOR218" s="129"/>
      <c r="BOS218" s="129"/>
      <c r="BOT218" s="129"/>
      <c r="BOU218" s="129"/>
      <c r="BOV218" s="129"/>
      <c r="BOW218" s="129"/>
      <c r="BOX218" s="129"/>
      <c r="BOY218" s="129"/>
      <c r="BOZ218" s="129"/>
      <c r="BPA218" s="129"/>
      <c r="BPB218" s="129"/>
      <c r="BPC218" s="129"/>
      <c r="BPD218" s="129"/>
      <c r="BPE218" s="129"/>
      <c r="BPF218" s="129"/>
      <c r="BPG218" s="129"/>
      <c r="BPH218" s="129"/>
      <c r="BPI218" s="129"/>
      <c r="BPJ218" s="129"/>
      <c r="BPK218" s="129"/>
      <c r="BPL218" s="129"/>
      <c r="BPM218" s="129"/>
      <c r="BPN218" s="129"/>
      <c r="BPO218" s="129"/>
      <c r="BPP218" s="129"/>
      <c r="BPQ218" s="129"/>
      <c r="BPR218" s="129"/>
      <c r="BPS218" s="129"/>
      <c r="BPT218" s="129"/>
      <c r="BPU218" s="129"/>
      <c r="BPV218" s="129"/>
      <c r="BPW218" s="129"/>
      <c r="BPX218" s="129"/>
      <c r="BPY218" s="129"/>
      <c r="BPZ218" s="129"/>
      <c r="BQA218" s="129"/>
      <c r="BQB218" s="129"/>
      <c r="BQC218" s="129"/>
      <c r="BQD218" s="129"/>
      <c r="BQE218" s="129"/>
      <c r="BQF218" s="129"/>
      <c r="BQG218" s="129"/>
      <c r="BQH218" s="129"/>
      <c r="BQI218" s="129"/>
      <c r="BQJ218" s="129"/>
      <c r="BQK218" s="129"/>
      <c r="BQL218" s="129"/>
      <c r="BQM218" s="129"/>
      <c r="BQN218" s="129"/>
      <c r="BQO218" s="129"/>
      <c r="BQP218" s="129"/>
      <c r="BQQ218" s="129"/>
      <c r="BQR218" s="129"/>
      <c r="BQS218" s="129"/>
      <c r="BQT218" s="129"/>
      <c r="BQU218" s="129"/>
      <c r="BQV218" s="129"/>
      <c r="BQW218" s="129"/>
      <c r="BQX218" s="129"/>
      <c r="BQY218" s="129"/>
      <c r="BQZ218" s="129"/>
      <c r="BRA218" s="129"/>
      <c r="BRB218" s="129"/>
      <c r="BRC218" s="129"/>
      <c r="BRD218" s="129"/>
      <c r="BRE218" s="129"/>
      <c r="BRF218" s="129"/>
      <c r="BRG218" s="129"/>
      <c r="BRH218" s="129"/>
      <c r="BRI218" s="129"/>
      <c r="BRJ218" s="129"/>
      <c r="BRK218" s="129"/>
      <c r="BRL218" s="129"/>
      <c r="BRM218" s="129"/>
      <c r="BRN218" s="129"/>
      <c r="BRO218" s="129"/>
      <c r="BRP218" s="129"/>
      <c r="BRQ218" s="129"/>
      <c r="BRR218" s="129"/>
      <c r="BRS218" s="129"/>
      <c r="BRT218" s="129"/>
      <c r="BRU218" s="129"/>
      <c r="BRV218" s="129"/>
      <c r="BRW218" s="129"/>
      <c r="BRX218" s="129"/>
      <c r="BRY218" s="129"/>
      <c r="BRZ218" s="129"/>
      <c r="BSA218" s="129"/>
      <c r="BSB218" s="129"/>
      <c r="BSC218" s="129"/>
      <c r="BSD218" s="129"/>
      <c r="BSE218" s="129"/>
      <c r="BSF218" s="129"/>
      <c r="BSG218" s="129"/>
      <c r="BSH218" s="129"/>
      <c r="BSI218" s="129"/>
      <c r="BSJ218" s="129"/>
      <c r="BSK218" s="129"/>
      <c r="BSL218" s="129"/>
      <c r="BSM218" s="129"/>
      <c r="BSN218" s="129"/>
      <c r="BSO218" s="129"/>
      <c r="BSP218" s="129"/>
      <c r="BSQ218" s="129"/>
      <c r="BSR218" s="129"/>
      <c r="BSS218" s="129"/>
      <c r="BST218" s="129"/>
      <c r="BSU218" s="129"/>
      <c r="BSV218" s="129"/>
      <c r="BSW218" s="129"/>
      <c r="BSX218" s="129"/>
      <c r="BSY218" s="129"/>
      <c r="BSZ218" s="129"/>
      <c r="BTA218" s="129"/>
      <c r="BTB218" s="129"/>
      <c r="BTC218" s="129"/>
      <c r="BTD218" s="129"/>
      <c r="BTE218" s="129"/>
      <c r="BTF218" s="129"/>
      <c r="BTG218" s="129"/>
      <c r="BTH218" s="129"/>
      <c r="BTI218" s="129"/>
      <c r="BTJ218" s="129"/>
      <c r="BTK218" s="129"/>
      <c r="BTL218" s="129"/>
      <c r="BTM218" s="129"/>
      <c r="BTN218" s="129"/>
      <c r="BTO218" s="129"/>
      <c r="BTP218" s="129"/>
      <c r="BTQ218" s="129"/>
      <c r="BTR218" s="129"/>
      <c r="BTS218" s="129"/>
      <c r="BTT218" s="129"/>
      <c r="BTU218" s="129"/>
      <c r="BTV218" s="129"/>
      <c r="BTW218" s="129"/>
      <c r="BTX218" s="129"/>
      <c r="BTY218" s="129"/>
      <c r="BTZ218" s="129"/>
      <c r="BUA218" s="129"/>
      <c r="BUB218" s="129"/>
      <c r="BUC218" s="129"/>
      <c r="BUD218" s="129"/>
      <c r="BUE218" s="129"/>
      <c r="BUF218" s="129"/>
      <c r="BUG218" s="129"/>
      <c r="BUH218" s="129"/>
      <c r="BUI218" s="129"/>
      <c r="BUJ218" s="129"/>
      <c r="BUK218" s="129"/>
      <c r="BUL218" s="129"/>
      <c r="BUM218" s="129"/>
      <c r="BUN218" s="129"/>
      <c r="BUO218" s="129"/>
      <c r="BUP218" s="129"/>
      <c r="BUQ218" s="129"/>
      <c r="BUR218" s="129"/>
      <c r="BUS218" s="129"/>
      <c r="BUT218" s="129"/>
      <c r="BUU218" s="129"/>
      <c r="BUV218" s="129"/>
      <c r="BUW218" s="129"/>
      <c r="BUX218" s="129"/>
      <c r="BUY218" s="129"/>
      <c r="BUZ218" s="129"/>
      <c r="BVA218" s="129"/>
      <c r="BVB218" s="129"/>
      <c r="BVC218" s="129"/>
      <c r="BVD218" s="129"/>
      <c r="BVE218" s="129"/>
      <c r="BVF218" s="129"/>
      <c r="BVG218" s="129"/>
      <c r="BVH218" s="129"/>
      <c r="BVI218" s="129"/>
      <c r="BVJ218" s="129"/>
      <c r="BVK218" s="129"/>
      <c r="BVL218" s="129"/>
      <c r="BVM218" s="129"/>
      <c r="BVN218" s="129"/>
      <c r="BVO218" s="129"/>
      <c r="BVP218" s="129"/>
      <c r="BVQ218" s="129"/>
      <c r="BVR218" s="129"/>
      <c r="BVS218" s="129"/>
      <c r="BVT218" s="129"/>
      <c r="BVU218" s="129"/>
      <c r="BVV218" s="129"/>
      <c r="BVW218" s="129"/>
      <c r="BVX218" s="129"/>
      <c r="BVY218" s="129"/>
      <c r="BVZ218" s="129"/>
      <c r="BWA218" s="129"/>
      <c r="BWB218" s="129"/>
      <c r="BWC218" s="129"/>
      <c r="BWD218" s="129"/>
      <c r="BWE218" s="129"/>
      <c r="BWF218" s="129"/>
      <c r="BWG218" s="129"/>
      <c r="BWH218" s="129"/>
      <c r="BWI218" s="129"/>
      <c r="BWJ218" s="129"/>
      <c r="BWK218" s="129"/>
      <c r="BWL218" s="129"/>
      <c r="BWM218" s="129"/>
      <c r="BWN218" s="129"/>
      <c r="BWO218" s="129"/>
      <c r="BWP218" s="129"/>
      <c r="BWQ218" s="129"/>
      <c r="BWR218" s="129"/>
      <c r="BWS218" s="129"/>
      <c r="BWT218" s="129"/>
      <c r="BWU218" s="129"/>
      <c r="BWV218" s="129"/>
      <c r="BWW218" s="129"/>
      <c r="BWX218" s="129"/>
      <c r="BWY218" s="129"/>
      <c r="BWZ218" s="129"/>
      <c r="BXA218" s="129"/>
      <c r="BXB218" s="129"/>
      <c r="BXC218" s="129"/>
      <c r="BXD218" s="129"/>
      <c r="BXE218" s="129"/>
      <c r="BXF218" s="129"/>
      <c r="BXG218" s="129"/>
      <c r="BXH218" s="129"/>
      <c r="BXI218" s="129"/>
      <c r="BXJ218" s="129"/>
      <c r="BXK218" s="129"/>
      <c r="BXL218" s="129"/>
      <c r="BXM218" s="129"/>
      <c r="BXN218" s="129"/>
      <c r="BXO218" s="129"/>
      <c r="BXP218" s="129"/>
      <c r="BXQ218" s="129"/>
      <c r="BXR218" s="129"/>
      <c r="BXS218" s="129"/>
      <c r="BXT218" s="129"/>
      <c r="BXU218" s="129"/>
      <c r="BXV218" s="129"/>
      <c r="BXW218" s="129"/>
      <c r="BXX218" s="129"/>
      <c r="BXY218" s="129"/>
      <c r="BXZ218" s="129"/>
      <c r="BYA218" s="129"/>
      <c r="BYB218" s="129"/>
      <c r="BYC218" s="129"/>
      <c r="BYD218" s="129"/>
      <c r="BYE218" s="129"/>
      <c r="BYF218" s="129"/>
      <c r="BYG218" s="129"/>
      <c r="BYH218" s="129"/>
      <c r="BYI218" s="129"/>
      <c r="BYJ218" s="129"/>
      <c r="BYK218" s="129"/>
      <c r="BYL218" s="129"/>
      <c r="BYM218" s="129"/>
      <c r="BYN218" s="129"/>
      <c r="BYO218" s="129"/>
      <c r="BYP218" s="129"/>
      <c r="BYQ218" s="129"/>
      <c r="BYR218" s="129"/>
      <c r="BYS218" s="129"/>
      <c r="BYT218" s="129"/>
      <c r="BYU218" s="129"/>
      <c r="BYV218" s="129"/>
      <c r="BYW218" s="129"/>
      <c r="BYX218" s="129"/>
      <c r="BYY218" s="129"/>
      <c r="BYZ218" s="129"/>
      <c r="BZA218" s="129"/>
      <c r="BZB218" s="129"/>
      <c r="BZC218" s="129"/>
      <c r="BZD218" s="129"/>
      <c r="BZE218" s="129"/>
      <c r="BZF218" s="129"/>
      <c r="BZG218" s="129"/>
      <c r="BZH218" s="129"/>
      <c r="BZI218" s="129"/>
      <c r="BZJ218" s="129"/>
      <c r="BZK218" s="129"/>
      <c r="BZL218" s="129"/>
      <c r="BZM218" s="129"/>
      <c r="BZN218" s="129"/>
      <c r="BZO218" s="129"/>
      <c r="BZP218" s="129"/>
      <c r="BZQ218" s="129"/>
      <c r="BZR218" s="129"/>
      <c r="BZS218" s="129"/>
      <c r="BZT218" s="129"/>
      <c r="BZU218" s="129"/>
      <c r="BZV218" s="129"/>
      <c r="BZW218" s="129"/>
      <c r="BZX218" s="129"/>
      <c r="BZY218" s="129"/>
      <c r="BZZ218" s="129"/>
      <c r="CAA218" s="129"/>
      <c r="CAB218" s="129"/>
      <c r="CAC218" s="129"/>
      <c r="CAD218" s="129"/>
      <c r="CAE218" s="129"/>
      <c r="CAF218" s="129"/>
      <c r="CAG218" s="129"/>
      <c r="CAH218" s="129"/>
      <c r="CAI218" s="129"/>
      <c r="CAJ218" s="129"/>
      <c r="CAK218" s="129"/>
      <c r="CAL218" s="129"/>
      <c r="CAM218" s="129"/>
      <c r="CAN218" s="129"/>
      <c r="CAO218" s="129"/>
      <c r="CAP218" s="129"/>
      <c r="CAQ218" s="129"/>
      <c r="CAR218" s="129"/>
      <c r="CAS218" s="129"/>
      <c r="CAT218" s="129"/>
      <c r="CAU218" s="129"/>
      <c r="CAV218" s="129"/>
      <c r="CAW218" s="129"/>
      <c r="CAX218" s="129"/>
      <c r="CAY218" s="129"/>
      <c r="CAZ218" s="129"/>
      <c r="CBA218" s="129"/>
      <c r="CBB218" s="129"/>
      <c r="CBC218" s="129"/>
      <c r="CBD218" s="129"/>
      <c r="CBE218" s="129"/>
      <c r="CBF218" s="129"/>
      <c r="CBG218" s="129"/>
      <c r="CBH218" s="129"/>
      <c r="CBI218" s="129"/>
      <c r="CBJ218" s="129"/>
      <c r="CBK218" s="129"/>
      <c r="CBL218" s="129"/>
      <c r="CBM218" s="129"/>
      <c r="CBN218" s="129"/>
      <c r="CBO218" s="129"/>
      <c r="CBP218" s="129"/>
      <c r="CBQ218" s="129"/>
      <c r="CBR218" s="129"/>
      <c r="CBS218" s="129"/>
      <c r="CBT218" s="129"/>
      <c r="CBU218" s="129"/>
      <c r="CBV218" s="129"/>
      <c r="CBW218" s="129"/>
      <c r="CBX218" s="129"/>
      <c r="CBY218" s="129"/>
      <c r="CBZ218" s="129"/>
      <c r="CCA218" s="129"/>
      <c r="CCB218" s="129"/>
      <c r="CCC218" s="129"/>
      <c r="CCD218" s="129"/>
      <c r="CCE218" s="129"/>
      <c r="CCF218" s="129"/>
      <c r="CCG218" s="129"/>
      <c r="CCH218" s="129"/>
      <c r="CCI218" s="129"/>
      <c r="CCJ218" s="129"/>
      <c r="CCK218" s="129"/>
      <c r="CCL218" s="129"/>
      <c r="CCM218" s="129"/>
      <c r="CCN218" s="129"/>
      <c r="CCO218" s="129"/>
      <c r="CCP218" s="129"/>
      <c r="CCQ218" s="129"/>
      <c r="CCR218" s="129"/>
      <c r="CCS218" s="129"/>
      <c r="CCT218" s="129"/>
      <c r="CCU218" s="129"/>
      <c r="CCV218" s="129"/>
      <c r="CCW218" s="129"/>
      <c r="CCX218" s="129"/>
      <c r="CCY218" s="129"/>
      <c r="CCZ218" s="129"/>
      <c r="CDA218" s="129"/>
      <c r="CDB218" s="129"/>
      <c r="CDC218" s="129"/>
      <c r="CDD218" s="129"/>
      <c r="CDE218" s="129"/>
      <c r="CDF218" s="129"/>
      <c r="CDG218" s="129"/>
      <c r="CDH218" s="129"/>
      <c r="CDI218" s="129"/>
      <c r="CDJ218" s="129"/>
      <c r="CDK218" s="129"/>
      <c r="CDL218" s="129"/>
      <c r="CDM218" s="129"/>
      <c r="CDN218" s="129"/>
      <c r="CDO218" s="129"/>
      <c r="CDP218" s="129"/>
      <c r="CDQ218" s="129"/>
      <c r="CDR218" s="129"/>
      <c r="CDS218" s="129"/>
      <c r="CDT218" s="129"/>
      <c r="CDU218" s="129"/>
      <c r="CDV218" s="129"/>
      <c r="CDW218" s="129"/>
      <c r="CDX218" s="129"/>
      <c r="CDY218" s="129"/>
      <c r="CDZ218" s="129"/>
      <c r="CEA218" s="129"/>
      <c r="CEB218" s="129"/>
      <c r="CEC218" s="129"/>
      <c r="CED218" s="129"/>
      <c r="CEE218" s="129"/>
      <c r="CEF218" s="129"/>
      <c r="CEG218" s="129"/>
      <c r="CEH218" s="129"/>
      <c r="CEI218" s="129"/>
      <c r="CEJ218" s="129"/>
      <c r="CEK218" s="129"/>
      <c r="CEL218" s="129"/>
      <c r="CEM218" s="129"/>
      <c r="CEN218" s="129"/>
      <c r="CEO218" s="129"/>
      <c r="CEP218" s="129"/>
      <c r="CEQ218" s="129"/>
      <c r="CER218" s="129"/>
      <c r="CES218" s="129"/>
      <c r="CET218" s="129"/>
      <c r="CEU218" s="129"/>
      <c r="CEV218" s="129"/>
      <c r="CEW218" s="129"/>
      <c r="CEX218" s="129"/>
      <c r="CEY218" s="129"/>
      <c r="CEZ218" s="129"/>
      <c r="CFA218" s="129"/>
      <c r="CFB218" s="129"/>
      <c r="CFC218" s="129"/>
      <c r="CFD218" s="129"/>
      <c r="CFE218" s="129"/>
      <c r="CFF218" s="129"/>
      <c r="CFG218" s="129"/>
      <c r="CFH218" s="129"/>
      <c r="CFI218" s="129"/>
      <c r="CFJ218" s="129"/>
      <c r="CFK218" s="129"/>
      <c r="CFL218" s="129"/>
      <c r="CFM218" s="129"/>
      <c r="CFN218" s="129"/>
      <c r="CFO218" s="129"/>
      <c r="CFP218" s="129"/>
      <c r="CFQ218" s="129"/>
      <c r="CFR218" s="129"/>
      <c r="CFS218" s="129"/>
      <c r="CFT218" s="129"/>
      <c r="CFU218" s="129"/>
      <c r="CFV218" s="129"/>
      <c r="CFW218" s="129"/>
      <c r="CFX218" s="129"/>
      <c r="CFY218" s="129"/>
      <c r="CFZ218" s="129"/>
      <c r="CGA218" s="129"/>
      <c r="CGB218" s="129"/>
      <c r="CGC218" s="129"/>
      <c r="CGD218" s="129"/>
      <c r="CGE218" s="129"/>
      <c r="CGF218" s="129"/>
      <c r="CGG218" s="129"/>
      <c r="CGH218" s="129"/>
      <c r="CGI218" s="129"/>
      <c r="CGJ218" s="129"/>
      <c r="CGK218" s="129"/>
      <c r="CGL218" s="129"/>
      <c r="CGM218" s="129"/>
      <c r="CGN218" s="129"/>
      <c r="CGO218" s="129"/>
      <c r="CGP218" s="129"/>
      <c r="CGQ218" s="129"/>
      <c r="CGR218" s="129"/>
      <c r="CGS218" s="129"/>
      <c r="CGT218" s="129"/>
      <c r="CGU218" s="129"/>
      <c r="CGV218" s="129"/>
      <c r="CGW218" s="129"/>
      <c r="CGX218" s="129"/>
      <c r="CGY218" s="129"/>
      <c r="CGZ218" s="129"/>
      <c r="CHA218" s="129"/>
      <c r="CHB218" s="129"/>
      <c r="CHC218" s="129"/>
      <c r="CHD218" s="129"/>
      <c r="CHE218" s="129"/>
      <c r="CHF218" s="129"/>
      <c r="CHG218" s="129"/>
      <c r="CHH218" s="129"/>
      <c r="CHI218" s="129"/>
      <c r="CHJ218" s="129"/>
      <c r="CHK218" s="129"/>
      <c r="CHL218" s="129"/>
      <c r="CHM218" s="129"/>
      <c r="CHN218" s="129"/>
      <c r="CHO218" s="129"/>
      <c r="CHP218" s="129"/>
      <c r="CHQ218" s="129"/>
      <c r="CHR218" s="129"/>
      <c r="CHS218" s="129"/>
      <c r="CHT218" s="129"/>
      <c r="CHU218" s="129"/>
      <c r="CHV218" s="129"/>
      <c r="CHW218" s="129"/>
      <c r="CHX218" s="129"/>
      <c r="CHY218" s="129"/>
      <c r="CHZ218" s="129"/>
      <c r="CIA218" s="129"/>
      <c r="CIB218" s="129"/>
      <c r="CIC218" s="129"/>
      <c r="CID218" s="129"/>
      <c r="CIE218" s="129"/>
      <c r="CIF218" s="129"/>
      <c r="CIG218" s="129"/>
      <c r="CIH218" s="129"/>
      <c r="CII218" s="129"/>
      <c r="CIJ218" s="129"/>
      <c r="CIK218" s="129"/>
      <c r="CIL218" s="129"/>
      <c r="CIM218" s="129"/>
      <c r="CIN218" s="129"/>
      <c r="CIO218" s="129"/>
      <c r="CIP218" s="129"/>
      <c r="CIQ218" s="129"/>
      <c r="CIR218" s="129"/>
      <c r="CIS218" s="129"/>
      <c r="CIT218" s="129"/>
      <c r="CIU218" s="129"/>
      <c r="CIV218" s="129"/>
      <c r="CIW218" s="129"/>
      <c r="CIX218" s="129"/>
      <c r="CIY218" s="129"/>
      <c r="CIZ218" s="129"/>
      <c r="CJA218" s="129"/>
      <c r="CJB218" s="129"/>
      <c r="CJC218" s="129"/>
      <c r="CJD218" s="129"/>
      <c r="CJE218" s="129"/>
      <c r="CJF218" s="129"/>
      <c r="CJG218" s="129"/>
      <c r="CJH218" s="129"/>
      <c r="CJI218" s="129"/>
      <c r="CJJ218" s="129"/>
      <c r="CJK218" s="129"/>
      <c r="CJL218" s="129"/>
      <c r="CJM218" s="129"/>
      <c r="CJN218" s="129"/>
      <c r="CJO218" s="129"/>
      <c r="CJP218" s="129"/>
      <c r="CJQ218" s="129"/>
      <c r="CJR218" s="129"/>
      <c r="CJS218" s="129"/>
      <c r="CJT218" s="129"/>
      <c r="CJU218" s="129"/>
      <c r="CJV218" s="129"/>
      <c r="CJW218" s="129"/>
      <c r="CJX218" s="129"/>
      <c r="CJY218" s="129"/>
      <c r="CJZ218" s="129"/>
      <c r="CKA218" s="129"/>
      <c r="CKB218" s="129"/>
      <c r="CKC218" s="129"/>
      <c r="CKD218" s="129"/>
      <c r="CKE218" s="129"/>
      <c r="CKF218" s="129"/>
      <c r="CKG218" s="129"/>
      <c r="CKH218" s="129"/>
      <c r="CKI218" s="129"/>
      <c r="CKJ218" s="129"/>
      <c r="CKK218" s="129"/>
      <c r="CKL218" s="129"/>
      <c r="CKM218" s="129"/>
      <c r="CKN218" s="129"/>
      <c r="CKO218" s="129"/>
      <c r="CKP218" s="129"/>
      <c r="CKQ218" s="129"/>
      <c r="CKR218" s="129"/>
      <c r="CKS218" s="129"/>
      <c r="CKT218" s="129"/>
      <c r="CKU218" s="129"/>
      <c r="CKV218" s="129"/>
      <c r="CKW218" s="129"/>
      <c r="CKX218" s="129"/>
      <c r="CKY218" s="129"/>
      <c r="CKZ218" s="129"/>
      <c r="CLA218" s="129"/>
      <c r="CLB218" s="129"/>
      <c r="CLC218" s="129"/>
      <c r="CLD218" s="129"/>
      <c r="CLE218" s="129"/>
      <c r="CLF218" s="129"/>
      <c r="CLG218" s="129"/>
      <c r="CLH218" s="129"/>
      <c r="CLI218" s="129"/>
      <c r="CLJ218" s="129"/>
      <c r="CLK218" s="129"/>
      <c r="CLL218" s="129"/>
      <c r="CLM218" s="129"/>
      <c r="CLN218" s="129"/>
      <c r="CLO218" s="129"/>
      <c r="CLP218" s="129"/>
      <c r="CLQ218" s="129"/>
      <c r="CLR218" s="129"/>
      <c r="CLS218" s="129"/>
      <c r="CLT218" s="129"/>
      <c r="CLU218" s="129"/>
      <c r="CLV218" s="129"/>
      <c r="CLW218" s="129"/>
      <c r="CLX218" s="129"/>
      <c r="CLY218" s="129"/>
      <c r="CLZ218" s="129"/>
      <c r="CMA218" s="129"/>
      <c r="CMB218" s="129"/>
      <c r="CMC218" s="129"/>
      <c r="CMD218" s="129"/>
      <c r="CME218" s="129"/>
      <c r="CMF218" s="129"/>
      <c r="CMG218" s="129"/>
      <c r="CMH218" s="129"/>
      <c r="CMI218" s="129"/>
      <c r="CMJ218" s="129"/>
      <c r="CMK218" s="129"/>
      <c r="CML218" s="129"/>
      <c r="CMM218" s="129"/>
      <c r="CMN218" s="129"/>
      <c r="CMO218" s="129"/>
      <c r="CMP218" s="129"/>
      <c r="CMQ218" s="129"/>
      <c r="CMR218" s="129"/>
      <c r="CMS218" s="129"/>
      <c r="CMT218" s="129"/>
      <c r="CMU218" s="129"/>
      <c r="CMV218" s="129"/>
      <c r="CMW218" s="129"/>
      <c r="CMX218" s="129"/>
      <c r="CMY218" s="129"/>
      <c r="CMZ218" s="129"/>
      <c r="CNA218" s="129"/>
      <c r="CNB218" s="129"/>
      <c r="CNC218" s="129"/>
      <c r="CND218" s="129"/>
      <c r="CNE218" s="129"/>
      <c r="CNF218" s="129"/>
      <c r="CNG218" s="129"/>
      <c r="CNH218" s="129"/>
      <c r="CNI218" s="129"/>
      <c r="CNJ218" s="129"/>
      <c r="CNK218" s="129"/>
      <c r="CNL218" s="129"/>
      <c r="CNM218" s="129"/>
      <c r="CNN218" s="129"/>
      <c r="CNO218" s="129"/>
      <c r="CNP218" s="129"/>
      <c r="CNQ218" s="129"/>
      <c r="CNR218" s="129"/>
      <c r="CNS218" s="129"/>
      <c r="CNT218" s="129"/>
      <c r="CNU218" s="129"/>
      <c r="CNV218" s="129"/>
      <c r="CNW218" s="129"/>
      <c r="CNX218" s="129"/>
      <c r="CNY218" s="129"/>
      <c r="CNZ218" s="129"/>
      <c r="COA218" s="129"/>
      <c r="COB218" s="129"/>
      <c r="COC218" s="129"/>
      <c r="COD218" s="129"/>
      <c r="COE218" s="129"/>
      <c r="COF218" s="129"/>
      <c r="COG218" s="129"/>
      <c r="COH218" s="129"/>
      <c r="COI218" s="129"/>
      <c r="COJ218" s="129"/>
      <c r="COK218" s="129"/>
      <c r="COL218" s="129"/>
      <c r="COM218" s="129"/>
      <c r="CON218" s="129"/>
      <c r="COO218" s="129"/>
      <c r="COP218" s="129"/>
      <c r="COQ218" s="129"/>
      <c r="COR218" s="129"/>
      <c r="COS218" s="129"/>
      <c r="COT218" s="129"/>
      <c r="COU218" s="129"/>
      <c r="COV218" s="129"/>
      <c r="COW218" s="129"/>
      <c r="COX218" s="129"/>
      <c r="COY218" s="129"/>
      <c r="COZ218" s="129"/>
      <c r="CPA218" s="129"/>
      <c r="CPB218" s="129"/>
      <c r="CPC218" s="129"/>
      <c r="CPD218" s="129"/>
      <c r="CPE218" s="129"/>
      <c r="CPF218" s="129"/>
      <c r="CPG218" s="129"/>
      <c r="CPH218" s="129"/>
      <c r="CPI218" s="129"/>
      <c r="CPJ218" s="129"/>
      <c r="CPK218" s="129"/>
      <c r="CPL218" s="129"/>
      <c r="CPM218" s="129"/>
      <c r="CPN218" s="129"/>
      <c r="CPO218" s="129"/>
      <c r="CPP218" s="129"/>
      <c r="CPQ218" s="129"/>
      <c r="CPR218" s="129"/>
      <c r="CPS218" s="129"/>
      <c r="CPT218" s="129"/>
      <c r="CPU218" s="129"/>
      <c r="CPV218" s="129"/>
      <c r="CPW218" s="129"/>
      <c r="CPX218" s="129"/>
      <c r="CPY218" s="129"/>
      <c r="CPZ218" s="129"/>
      <c r="CQA218" s="129"/>
      <c r="CQB218" s="129"/>
      <c r="CQC218" s="129"/>
      <c r="CQD218" s="129"/>
      <c r="CQE218" s="129"/>
      <c r="CQF218" s="129"/>
      <c r="CQG218" s="129"/>
      <c r="CQH218" s="129"/>
      <c r="CQI218" s="129"/>
      <c r="CQJ218" s="129"/>
      <c r="CQK218" s="129"/>
      <c r="CQL218" s="129"/>
      <c r="CQM218" s="129"/>
      <c r="CQN218" s="129"/>
      <c r="CQO218" s="129"/>
      <c r="CQP218" s="129"/>
      <c r="CQQ218" s="129"/>
      <c r="CQR218" s="129"/>
      <c r="CQS218" s="129"/>
      <c r="CQT218" s="129"/>
      <c r="CQU218" s="129"/>
      <c r="CQV218" s="129"/>
      <c r="CQW218" s="129"/>
      <c r="CQX218" s="129"/>
      <c r="CQY218" s="129"/>
      <c r="CQZ218" s="129"/>
      <c r="CRA218" s="129"/>
      <c r="CRB218" s="129"/>
      <c r="CRC218" s="129"/>
      <c r="CRD218" s="129"/>
      <c r="CRE218" s="129"/>
      <c r="CRF218" s="129"/>
      <c r="CRG218" s="129"/>
      <c r="CRH218" s="129"/>
      <c r="CRI218" s="129"/>
      <c r="CRJ218" s="129"/>
      <c r="CRK218" s="129"/>
      <c r="CRL218" s="129"/>
      <c r="CRM218" s="129"/>
      <c r="CRN218" s="129"/>
      <c r="CRO218" s="129"/>
      <c r="CRP218" s="129"/>
      <c r="CRQ218" s="129"/>
      <c r="CRR218" s="129"/>
      <c r="CRS218" s="129"/>
      <c r="CRT218" s="129"/>
      <c r="CRU218" s="129"/>
      <c r="CRV218" s="129"/>
      <c r="CRW218" s="129"/>
      <c r="CRX218" s="129"/>
      <c r="CRY218" s="129"/>
      <c r="CRZ218" s="129"/>
      <c r="CSA218" s="129"/>
      <c r="CSB218" s="129"/>
      <c r="CSC218" s="129"/>
      <c r="CSD218" s="129"/>
      <c r="CSE218" s="129"/>
      <c r="CSF218" s="129"/>
      <c r="CSG218" s="129"/>
      <c r="CSH218" s="129"/>
      <c r="CSI218" s="129"/>
      <c r="CSJ218" s="129"/>
      <c r="CSK218" s="129"/>
      <c r="CSL218" s="129"/>
      <c r="CSM218" s="129"/>
      <c r="CSN218" s="129"/>
      <c r="CSO218" s="129"/>
      <c r="CSP218" s="129"/>
      <c r="CSQ218" s="129"/>
      <c r="CSR218" s="129"/>
      <c r="CSS218" s="129"/>
      <c r="CST218" s="129"/>
      <c r="CSU218" s="129"/>
      <c r="CSV218" s="129"/>
      <c r="CSW218" s="129"/>
      <c r="CSX218" s="129"/>
      <c r="CSY218" s="129"/>
      <c r="CSZ218" s="129"/>
      <c r="CTA218" s="129"/>
      <c r="CTB218" s="129"/>
      <c r="CTC218" s="129"/>
      <c r="CTD218" s="129"/>
      <c r="CTE218" s="129"/>
      <c r="CTF218" s="129"/>
      <c r="CTG218" s="129"/>
      <c r="CTH218" s="129"/>
      <c r="CTI218" s="129"/>
      <c r="CTJ218" s="129"/>
      <c r="CTK218" s="129"/>
      <c r="CTL218" s="129"/>
      <c r="CTM218" s="129"/>
      <c r="CTN218" s="129"/>
      <c r="CTO218" s="129"/>
      <c r="CTP218" s="129"/>
      <c r="CTQ218" s="129"/>
      <c r="CTR218" s="129"/>
      <c r="CTS218" s="129"/>
      <c r="CTT218" s="129"/>
      <c r="CTU218" s="129"/>
      <c r="CTV218" s="129"/>
      <c r="CTW218" s="129"/>
      <c r="CTX218" s="129"/>
      <c r="CTY218" s="129"/>
      <c r="CTZ218" s="129"/>
      <c r="CUA218" s="129"/>
      <c r="CUB218" s="129"/>
      <c r="CUC218" s="129"/>
      <c r="CUD218" s="129"/>
      <c r="CUE218" s="129"/>
      <c r="CUF218" s="129"/>
      <c r="CUG218" s="129"/>
      <c r="CUH218" s="129"/>
      <c r="CUI218" s="129"/>
      <c r="CUJ218" s="129"/>
      <c r="CUK218" s="129"/>
      <c r="CUL218" s="129"/>
      <c r="CUM218" s="129"/>
      <c r="CUN218" s="129"/>
      <c r="CUO218" s="129"/>
      <c r="CUP218" s="129"/>
      <c r="CUQ218" s="129"/>
      <c r="CUR218" s="129"/>
      <c r="CUS218" s="129"/>
      <c r="CUT218" s="129"/>
      <c r="CUU218" s="129"/>
      <c r="CUV218" s="129"/>
      <c r="CUW218" s="129"/>
      <c r="CUX218" s="129"/>
      <c r="CUY218" s="129"/>
      <c r="CUZ218" s="129"/>
      <c r="CVA218" s="129"/>
      <c r="CVB218" s="129"/>
      <c r="CVC218" s="129"/>
      <c r="CVD218" s="129"/>
      <c r="CVE218" s="129"/>
      <c r="CVF218" s="129"/>
      <c r="CVG218" s="129"/>
      <c r="CVH218" s="129"/>
      <c r="CVI218" s="129"/>
      <c r="CVJ218" s="129"/>
      <c r="CVK218" s="129"/>
      <c r="CVL218" s="129"/>
      <c r="CVM218" s="129"/>
      <c r="CVN218" s="129"/>
      <c r="CVO218" s="129"/>
      <c r="CVP218" s="129"/>
      <c r="CVQ218" s="129"/>
      <c r="CVR218" s="129"/>
      <c r="CVS218" s="129"/>
      <c r="CVT218" s="129"/>
      <c r="CVU218" s="129"/>
      <c r="CVV218" s="129"/>
      <c r="CVW218" s="129"/>
      <c r="CVX218" s="129"/>
      <c r="CVY218" s="129"/>
      <c r="CVZ218" s="129"/>
      <c r="CWA218" s="129"/>
      <c r="CWB218" s="129"/>
      <c r="CWC218" s="129"/>
      <c r="CWD218" s="129"/>
      <c r="CWE218" s="129"/>
      <c r="CWF218" s="129"/>
      <c r="CWG218" s="129"/>
      <c r="CWH218" s="129"/>
      <c r="CWI218" s="129"/>
      <c r="CWJ218" s="129"/>
      <c r="CWK218" s="129"/>
      <c r="CWL218" s="129"/>
      <c r="CWM218" s="129"/>
      <c r="CWN218" s="129"/>
      <c r="CWO218" s="129"/>
      <c r="CWP218" s="129"/>
      <c r="CWQ218" s="129"/>
      <c r="CWR218" s="129"/>
      <c r="CWS218" s="129"/>
      <c r="CWT218" s="129"/>
      <c r="CWU218" s="129"/>
      <c r="CWV218" s="129"/>
      <c r="CWW218" s="129"/>
      <c r="CWX218" s="129"/>
      <c r="CWY218" s="129"/>
      <c r="CWZ218" s="129"/>
      <c r="CXA218" s="129"/>
      <c r="CXB218" s="129"/>
      <c r="CXC218" s="129"/>
      <c r="CXD218" s="129"/>
      <c r="CXE218" s="129"/>
      <c r="CXF218" s="129"/>
      <c r="CXG218" s="129"/>
      <c r="CXH218" s="129"/>
      <c r="CXI218" s="129"/>
      <c r="CXJ218" s="129"/>
      <c r="CXK218" s="129"/>
      <c r="CXL218" s="129"/>
      <c r="CXM218" s="129"/>
      <c r="CXN218" s="129"/>
      <c r="CXO218" s="129"/>
      <c r="CXP218" s="129"/>
      <c r="CXQ218" s="129"/>
      <c r="CXR218" s="129"/>
      <c r="CXS218" s="129"/>
      <c r="CXT218" s="129"/>
      <c r="CXU218" s="129"/>
      <c r="CXV218" s="129"/>
      <c r="CXW218" s="129"/>
      <c r="CXX218" s="129"/>
      <c r="CXY218" s="129"/>
      <c r="CXZ218" s="129"/>
      <c r="CYA218" s="129"/>
      <c r="CYB218" s="129"/>
      <c r="CYC218" s="129"/>
      <c r="CYD218" s="129"/>
      <c r="CYE218" s="129"/>
      <c r="CYF218" s="129"/>
      <c r="CYG218" s="129"/>
      <c r="CYH218" s="129"/>
      <c r="CYI218" s="129"/>
      <c r="CYJ218" s="129"/>
      <c r="CYK218" s="129"/>
      <c r="CYL218" s="129"/>
      <c r="CYM218" s="129"/>
      <c r="CYN218" s="129"/>
      <c r="CYO218" s="129"/>
      <c r="CYP218" s="129"/>
      <c r="CYQ218" s="129"/>
      <c r="CYR218" s="129"/>
      <c r="CYS218" s="129"/>
      <c r="CYT218" s="129"/>
      <c r="CYU218" s="129"/>
      <c r="CYV218" s="129"/>
      <c r="CYW218" s="129"/>
      <c r="CYX218" s="129"/>
      <c r="CYY218" s="129"/>
      <c r="CYZ218" s="129"/>
      <c r="CZA218" s="129"/>
      <c r="CZB218" s="129"/>
      <c r="CZC218" s="129"/>
      <c r="CZD218" s="129"/>
      <c r="CZE218" s="129"/>
      <c r="CZF218" s="129"/>
      <c r="CZG218" s="129"/>
      <c r="CZH218" s="129"/>
      <c r="CZI218" s="129"/>
      <c r="CZJ218" s="129"/>
      <c r="CZK218" s="129"/>
      <c r="CZL218" s="129"/>
      <c r="CZM218" s="129"/>
      <c r="CZN218" s="129"/>
      <c r="CZO218" s="129"/>
      <c r="CZP218" s="129"/>
      <c r="CZQ218" s="129"/>
      <c r="CZR218" s="129"/>
      <c r="CZS218" s="129"/>
      <c r="CZT218" s="129"/>
      <c r="CZU218" s="129"/>
      <c r="CZV218" s="129"/>
      <c r="CZW218" s="129"/>
      <c r="CZX218" s="129"/>
      <c r="CZY218" s="129"/>
      <c r="CZZ218" s="129"/>
      <c r="DAA218" s="129"/>
      <c r="DAB218" s="129"/>
      <c r="DAC218" s="129"/>
      <c r="DAD218" s="129"/>
      <c r="DAE218" s="129"/>
      <c r="DAF218" s="129"/>
      <c r="DAG218" s="129"/>
      <c r="DAH218" s="129"/>
      <c r="DAI218" s="129"/>
      <c r="DAJ218" s="129"/>
      <c r="DAK218" s="129"/>
      <c r="DAL218" s="129"/>
      <c r="DAM218" s="129"/>
      <c r="DAN218" s="129"/>
      <c r="DAO218" s="129"/>
      <c r="DAP218" s="129"/>
      <c r="DAQ218" s="129"/>
      <c r="DAR218" s="129"/>
      <c r="DAS218" s="129"/>
      <c r="DAT218" s="129"/>
      <c r="DAU218" s="129"/>
      <c r="DAV218" s="129"/>
      <c r="DAW218" s="129"/>
      <c r="DAX218" s="129"/>
      <c r="DAY218" s="129"/>
      <c r="DAZ218" s="129"/>
      <c r="DBA218" s="129"/>
      <c r="DBB218" s="129"/>
      <c r="DBC218" s="129"/>
      <c r="DBD218" s="129"/>
      <c r="DBE218" s="129"/>
      <c r="DBF218" s="129"/>
      <c r="DBG218" s="129"/>
      <c r="DBH218" s="129"/>
      <c r="DBI218" s="129"/>
      <c r="DBJ218" s="129"/>
      <c r="DBK218" s="129"/>
      <c r="DBL218" s="129"/>
      <c r="DBM218" s="129"/>
      <c r="DBN218" s="129"/>
      <c r="DBO218" s="129"/>
      <c r="DBP218" s="129"/>
      <c r="DBQ218" s="129"/>
      <c r="DBR218" s="129"/>
      <c r="DBS218" s="129"/>
      <c r="DBT218" s="129"/>
      <c r="DBU218" s="129"/>
      <c r="DBV218" s="129"/>
      <c r="DBW218" s="129"/>
      <c r="DBX218" s="129"/>
      <c r="DBY218" s="129"/>
      <c r="DBZ218" s="129"/>
      <c r="DCA218" s="129"/>
      <c r="DCB218" s="129"/>
      <c r="DCC218" s="129"/>
      <c r="DCD218" s="129"/>
      <c r="DCE218" s="129"/>
      <c r="DCF218" s="129"/>
      <c r="DCG218" s="129"/>
      <c r="DCH218" s="129"/>
      <c r="DCI218" s="129"/>
      <c r="DCJ218" s="129"/>
      <c r="DCK218" s="129"/>
      <c r="DCL218" s="129"/>
      <c r="DCM218" s="129"/>
      <c r="DCN218" s="129"/>
      <c r="DCO218" s="129"/>
      <c r="DCP218" s="129"/>
      <c r="DCQ218" s="129"/>
      <c r="DCR218" s="129"/>
      <c r="DCS218" s="129"/>
      <c r="DCT218" s="129"/>
      <c r="DCU218" s="129"/>
      <c r="DCV218" s="129"/>
      <c r="DCW218" s="129"/>
      <c r="DCX218" s="129"/>
      <c r="DCY218" s="129"/>
      <c r="DCZ218" s="129"/>
      <c r="DDA218" s="129"/>
      <c r="DDB218" s="129"/>
      <c r="DDC218" s="129"/>
      <c r="DDD218" s="129"/>
      <c r="DDE218" s="129"/>
      <c r="DDF218" s="129"/>
      <c r="DDG218" s="129"/>
      <c r="DDH218" s="129"/>
      <c r="DDI218" s="129"/>
      <c r="DDJ218" s="129"/>
      <c r="DDK218" s="129"/>
      <c r="DDL218" s="129"/>
      <c r="DDM218" s="129"/>
      <c r="DDN218" s="129"/>
      <c r="DDO218" s="129"/>
      <c r="DDP218" s="129"/>
      <c r="DDQ218" s="129"/>
      <c r="DDR218" s="129"/>
      <c r="DDS218" s="129"/>
      <c r="DDT218" s="129"/>
      <c r="DDU218" s="129"/>
      <c r="DDV218" s="129"/>
      <c r="DDW218" s="129"/>
      <c r="DDX218" s="129"/>
      <c r="DDY218" s="129"/>
      <c r="DDZ218" s="129"/>
      <c r="DEA218" s="129"/>
      <c r="DEB218" s="129"/>
      <c r="DEC218" s="129"/>
      <c r="DED218" s="129"/>
      <c r="DEE218" s="129"/>
      <c r="DEF218" s="129"/>
      <c r="DEG218" s="129"/>
      <c r="DEH218" s="129"/>
      <c r="DEI218" s="129"/>
      <c r="DEJ218" s="129"/>
      <c r="DEK218" s="129"/>
      <c r="DEL218" s="129"/>
      <c r="DEM218" s="129"/>
      <c r="DEN218" s="129"/>
      <c r="DEO218" s="129"/>
      <c r="DEP218" s="129"/>
      <c r="DEQ218" s="129"/>
      <c r="DER218" s="129"/>
      <c r="DES218" s="129"/>
      <c r="DET218" s="129"/>
      <c r="DEU218" s="129"/>
      <c r="DEV218" s="129"/>
      <c r="DEW218" s="129"/>
      <c r="DEX218" s="129"/>
      <c r="DEY218" s="129"/>
      <c r="DEZ218" s="129"/>
      <c r="DFA218" s="129"/>
      <c r="DFB218" s="129"/>
      <c r="DFC218" s="129"/>
      <c r="DFD218" s="129"/>
      <c r="DFE218" s="129"/>
      <c r="DFF218" s="129"/>
      <c r="DFG218" s="129"/>
      <c r="DFH218" s="129"/>
      <c r="DFI218" s="129"/>
      <c r="DFJ218" s="129"/>
      <c r="DFK218" s="129"/>
      <c r="DFL218" s="129"/>
      <c r="DFM218" s="129"/>
      <c r="DFN218" s="129"/>
      <c r="DFO218" s="129"/>
      <c r="DFP218" s="129"/>
      <c r="DFQ218" s="129"/>
      <c r="DFR218" s="129"/>
      <c r="DFS218" s="129"/>
      <c r="DFT218" s="129"/>
      <c r="DFU218" s="129"/>
      <c r="DFV218" s="129"/>
      <c r="DFW218" s="129"/>
      <c r="DFX218" s="129"/>
      <c r="DFY218" s="129"/>
      <c r="DFZ218" s="129"/>
      <c r="DGA218" s="129"/>
      <c r="DGB218" s="129"/>
      <c r="DGC218" s="129"/>
      <c r="DGD218" s="129"/>
      <c r="DGE218" s="129"/>
      <c r="DGF218" s="129"/>
      <c r="DGG218" s="129"/>
      <c r="DGH218" s="129"/>
      <c r="DGI218" s="129"/>
      <c r="DGJ218" s="129"/>
      <c r="DGK218" s="129"/>
      <c r="DGL218" s="129"/>
      <c r="DGM218" s="129"/>
      <c r="DGN218" s="129"/>
      <c r="DGO218" s="129"/>
      <c r="DGP218" s="129"/>
      <c r="DGQ218" s="129"/>
      <c r="DGR218" s="129"/>
      <c r="DGS218" s="129"/>
      <c r="DGT218" s="129"/>
      <c r="DGU218" s="129"/>
      <c r="DGV218" s="129"/>
      <c r="DGW218" s="129"/>
      <c r="DGX218" s="129"/>
      <c r="DGY218" s="129"/>
      <c r="DGZ218" s="129"/>
      <c r="DHA218" s="129"/>
      <c r="DHB218" s="129"/>
      <c r="DHC218" s="129"/>
      <c r="DHD218" s="129"/>
      <c r="DHE218" s="129"/>
      <c r="DHF218" s="129"/>
      <c r="DHG218" s="129"/>
      <c r="DHH218" s="129"/>
      <c r="DHI218" s="129"/>
      <c r="DHJ218" s="129"/>
      <c r="DHK218" s="129"/>
      <c r="DHL218" s="129"/>
      <c r="DHM218" s="129"/>
      <c r="DHN218" s="129"/>
      <c r="DHO218" s="129"/>
      <c r="DHP218" s="129"/>
      <c r="DHQ218" s="129"/>
      <c r="DHR218" s="129"/>
      <c r="DHS218" s="129"/>
      <c r="DHT218" s="129"/>
      <c r="DHU218" s="129"/>
      <c r="DHV218" s="129"/>
      <c r="DHW218" s="129"/>
      <c r="DHX218" s="129"/>
      <c r="DHY218" s="129"/>
      <c r="DHZ218" s="129"/>
      <c r="DIA218" s="129"/>
      <c r="DIB218" s="129"/>
      <c r="DIC218" s="129"/>
      <c r="DID218" s="129"/>
      <c r="DIE218" s="129"/>
      <c r="DIF218" s="129"/>
      <c r="DIG218" s="129"/>
      <c r="DIH218" s="129"/>
      <c r="DII218" s="129"/>
      <c r="DIJ218" s="129"/>
      <c r="DIK218" s="129"/>
      <c r="DIL218" s="129"/>
      <c r="DIM218" s="129"/>
      <c r="DIN218" s="129"/>
      <c r="DIO218" s="129"/>
      <c r="DIP218" s="129"/>
      <c r="DIQ218" s="129"/>
      <c r="DIR218" s="129"/>
      <c r="DIS218" s="129"/>
      <c r="DIT218" s="129"/>
      <c r="DIU218" s="129"/>
      <c r="DIV218" s="129"/>
      <c r="DIW218" s="129"/>
      <c r="DIX218" s="129"/>
      <c r="DIY218" s="129"/>
      <c r="DIZ218" s="129"/>
      <c r="DJA218" s="129"/>
      <c r="DJB218" s="129"/>
      <c r="DJC218" s="129"/>
      <c r="DJD218" s="129"/>
      <c r="DJE218" s="129"/>
      <c r="DJF218" s="129"/>
      <c r="DJG218" s="129"/>
      <c r="DJH218" s="129"/>
      <c r="DJI218" s="129"/>
      <c r="DJJ218" s="129"/>
      <c r="DJK218" s="129"/>
      <c r="DJL218" s="129"/>
      <c r="DJM218" s="129"/>
      <c r="DJN218" s="129"/>
      <c r="DJO218" s="129"/>
      <c r="DJP218" s="129"/>
      <c r="DJQ218" s="129"/>
      <c r="DJR218" s="129"/>
      <c r="DJS218" s="129"/>
      <c r="DJT218" s="129"/>
      <c r="DJU218" s="129"/>
      <c r="DJV218" s="129"/>
      <c r="DJW218" s="129"/>
      <c r="DJX218" s="129"/>
      <c r="DJY218" s="129"/>
      <c r="DJZ218" s="129"/>
      <c r="DKA218" s="129"/>
      <c r="DKB218" s="129"/>
      <c r="DKC218" s="129"/>
      <c r="DKD218" s="129"/>
      <c r="DKE218" s="129"/>
      <c r="DKF218" s="129"/>
      <c r="DKG218" s="129"/>
      <c r="DKH218" s="129"/>
      <c r="DKI218" s="129"/>
      <c r="DKJ218" s="129"/>
      <c r="DKK218" s="129"/>
      <c r="DKL218" s="129"/>
      <c r="DKM218" s="129"/>
      <c r="DKN218" s="129"/>
      <c r="DKO218" s="129"/>
      <c r="DKP218" s="129"/>
      <c r="DKQ218" s="129"/>
      <c r="DKR218" s="129"/>
      <c r="DKS218" s="129"/>
      <c r="DKT218" s="129"/>
      <c r="DKU218" s="129"/>
      <c r="DKV218" s="129"/>
      <c r="DKW218" s="129"/>
      <c r="DKX218" s="129"/>
      <c r="DKY218" s="129"/>
      <c r="DKZ218" s="129"/>
      <c r="DLA218" s="129"/>
      <c r="DLB218" s="129"/>
      <c r="DLC218" s="129"/>
      <c r="DLD218" s="129"/>
      <c r="DLE218" s="129"/>
      <c r="DLF218" s="129"/>
      <c r="DLG218" s="129"/>
      <c r="DLH218" s="129"/>
      <c r="DLI218" s="129"/>
      <c r="DLJ218" s="129"/>
      <c r="DLK218" s="129"/>
      <c r="DLL218" s="129"/>
      <c r="DLM218" s="129"/>
      <c r="DLN218" s="129"/>
      <c r="DLO218" s="129"/>
      <c r="DLP218" s="129"/>
      <c r="DLQ218" s="129"/>
      <c r="DLR218" s="129"/>
      <c r="DLS218" s="129"/>
      <c r="DLT218" s="129"/>
      <c r="DLU218" s="129"/>
      <c r="DLV218" s="129"/>
      <c r="DLW218" s="129"/>
      <c r="DLX218" s="129"/>
      <c r="DLY218" s="129"/>
      <c r="DLZ218" s="129"/>
      <c r="DMA218" s="129"/>
      <c r="DMB218" s="129"/>
      <c r="DMC218" s="129"/>
      <c r="DMD218" s="129"/>
      <c r="DME218" s="129"/>
      <c r="DMF218" s="129"/>
      <c r="DMG218" s="129"/>
      <c r="DMH218" s="129"/>
      <c r="DMI218" s="129"/>
      <c r="DMJ218" s="129"/>
      <c r="DMK218" s="129"/>
      <c r="DML218" s="129"/>
      <c r="DMM218" s="129"/>
      <c r="DMN218" s="129"/>
      <c r="DMO218" s="129"/>
      <c r="DMP218" s="129"/>
      <c r="DMQ218" s="129"/>
      <c r="DMR218" s="129"/>
      <c r="DMS218" s="129"/>
      <c r="DMT218" s="129"/>
      <c r="DMU218" s="129"/>
      <c r="DMV218" s="129"/>
      <c r="DMW218" s="129"/>
      <c r="DMX218" s="129"/>
      <c r="DMY218" s="129"/>
      <c r="DMZ218" s="129"/>
      <c r="DNA218" s="129"/>
      <c r="DNB218" s="129"/>
      <c r="DNC218" s="129"/>
      <c r="DND218" s="129"/>
      <c r="DNE218" s="129"/>
      <c r="DNF218" s="129"/>
      <c r="DNG218" s="129"/>
      <c r="DNH218" s="129"/>
      <c r="DNI218" s="129"/>
      <c r="DNJ218" s="129"/>
      <c r="DNK218" s="129"/>
      <c r="DNL218" s="129"/>
      <c r="DNM218" s="129"/>
      <c r="DNN218" s="129"/>
      <c r="DNO218" s="129"/>
      <c r="DNP218" s="129"/>
      <c r="DNQ218" s="129"/>
      <c r="DNR218" s="129"/>
      <c r="DNS218" s="129"/>
      <c r="DNT218" s="129"/>
      <c r="DNU218" s="129"/>
      <c r="DNV218" s="129"/>
      <c r="DNW218" s="129"/>
      <c r="DNX218" s="129"/>
      <c r="DNY218" s="129"/>
      <c r="DNZ218" s="129"/>
      <c r="DOA218" s="129"/>
      <c r="DOB218" s="129"/>
      <c r="DOC218" s="129"/>
      <c r="DOD218" s="129"/>
      <c r="DOE218" s="129"/>
      <c r="DOF218" s="129"/>
      <c r="DOG218" s="129"/>
      <c r="DOH218" s="129"/>
      <c r="DOI218" s="129"/>
      <c r="DOJ218" s="129"/>
      <c r="DOK218" s="129"/>
      <c r="DOL218" s="129"/>
      <c r="DOM218" s="129"/>
      <c r="DON218" s="129"/>
      <c r="DOO218" s="129"/>
      <c r="DOP218" s="129"/>
      <c r="DOQ218" s="129"/>
      <c r="DOR218" s="129"/>
      <c r="DOS218" s="129"/>
      <c r="DOT218" s="129"/>
      <c r="DOU218" s="129"/>
      <c r="DOV218" s="129"/>
      <c r="DOW218" s="129"/>
      <c r="DOX218" s="129"/>
      <c r="DOY218" s="129"/>
      <c r="DOZ218" s="129"/>
      <c r="DPA218" s="129"/>
      <c r="DPB218" s="129"/>
      <c r="DPC218" s="129"/>
      <c r="DPD218" s="129"/>
      <c r="DPE218" s="129"/>
      <c r="DPF218" s="129"/>
      <c r="DPG218" s="129"/>
      <c r="DPH218" s="129"/>
      <c r="DPI218" s="129"/>
      <c r="DPJ218" s="129"/>
      <c r="DPK218" s="129"/>
      <c r="DPL218" s="129"/>
      <c r="DPM218" s="129"/>
      <c r="DPN218" s="129"/>
      <c r="DPO218" s="129"/>
      <c r="DPP218" s="129"/>
      <c r="DPQ218" s="129"/>
      <c r="DPR218" s="129"/>
      <c r="DPS218" s="129"/>
      <c r="DPT218" s="129"/>
      <c r="DPU218" s="129"/>
      <c r="DPV218" s="129"/>
      <c r="DPW218" s="129"/>
      <c r="DPX218" s="129"/>
      <c r="DPY218" s="129"/>
      <c r="DPZ218" s="129"/>
      <c r="DQA218" s="129"/>
      <c r="DQB218" s="129"/>
      <c r="DQC218" s="129"/>
      <c r="DQD218" s="129"/>
      <c r="DQE218" s="129"/>
      <c r="DQF218" s="129"/>
      <c r="DQG218" s="129"/>
      <c r="DQH218" s="129"/>
      <c r="DQI218" s="129"/>
      <c r="DQJ218" s="129"/>
      <c r="DQK218" s="129"/>
      <c r="DQL218" s="129"/>
      <c r="DQM218" s="129"/>
      <c r="DQN218" s="129"/>
      <c r="DQO218" s="129"/>
      <c r="DQP218" s="129"/>
      <c r="DQQ218" s="129"/>
      <c r="DQR218" s="129"/>
      <c r="DQS218" s="129"/>
      <c r="DQT218" s="129"/>
      <c r="DQU218" s="129"/>
      <c r="DQV218" s="129"/>
      <c r="DQW218" s="129"/>
      <c r="DQX218" s="129"/>
      <c r="DQY218" s="129"/>
      <c r="DQZ218" s="129"/>
      <c r="DRA218" s="129"/>
      <c r="DRB218" s="129"/>
      <c r="DRC218" s="129"/>
      <c r="DRD218" s="129"/>
      <c r="DRE218" s="129"/>
      <c r="DRF218" s="129"/>
      <c r="DRG218" s="129"/>
      <c r="DRH218" s="129"/>
      <c r="DRI218" s="129"/>
      <c r="DRJ218" s="129"/>
      <c r="DRK218" s="129"/>
      <c r="DRL218" s="129"/>
      <c r="DRM218" s="129"/>
      <c r="DRN218" s="129"/>
      <c r="DRO218" s="129"/>
      <c r="DRP218" s="129"/>
      <c r="DRQ218" s="129"/>
      <c r="DRR218" s="129"/>
      <c r="DRS218" s="129"/>
      <c r="DRT218" s="129"/>
      <c r="DRU218" s="129"/>
      <c r="DRV218" s="129"/>
      <c r="DRW218" s="129"/>
      <c r="DRX218" s="129"/>
      <c r="DRY218" s="129"/>
      <c r="DRZ218" s="129"/>
      <c r="DSA218" s="129"/>
      <c r="DSB218" s="129"/>
      <c r="DSC218" s="129"/>
      <c r="DSD218" s="129"/>
      <c r="DSE218" s="129"/>
      <c r="DSF218" s="129"/>
      <c r="DSG218" s="129"/>
      <c r="DSH218" s="129"/>
      <c r="DSI218" s="129"/>
      <c r="DSJ218" s="129"/>
      <c r="DSK218" s="129"/>
      <c r="DSL218" s="129"/>
      <c r="DSM218" s="129"/>
      <c r="DSN218" s="129"/>
      <c r="DSO218" s="129"/>
      <c r="DSP218" s="129"/>
      <c r="DSQ218" s="129"/>
      <c r="DSR218" s="129"/>
      <c r="DSS218" s="129"/>
      <c r="DST218" s="129"/>
      <c r="DSU218" s="129"/>
      <c r="DSV218" s="129"/>
      <c r="DSW218" s="129"/>
      <c r="DSX218" s="129"/>
      <c r="DSY218" s="129"/>
      <c r="DSZ218" s="129"/>
      <c r="DTA218" s="129"/>
      <c r="DTB218" s="129"/>
      <c r="DTC218" s="129"/>
      <c r="DTD218" s="129"/>
      <c r="DTE218" s="129"/>
      <c r="DTF218" s="129"/>
      <c r="DTG218" s="129"/>
      <c r="DTH218" s="129"/>
      <c r="DTI218" s="129"/>
      <c r="DTJ218" s="129"/>
      <c r="DTK218" s="129"/>
      <c r="DTL218" s="129"/>
      <c r="DTM218" s="129"/>
      <c r="DTN218" s="129"/>
      <c r="DTO218" s="129"/>
      <c r="DTP218" s="129"/>
      <c r="DTQ218" s="129"/>
      <c r="DTR218" s="129"/>
      <c r="DTS218" s="129"/>
      <c r="DTT218" s="129"/>
      <c r="DTU218" s="129"/>
      <c r="DTV218" s="129"/>
      <c r="DTW218" s="129"/>
      <c r="DTX218" s="129"/>
      <c r="DTY218" s="129"/>
      <c r="DTZ218" s="129"/>
      <c r="DUA218" s="129"/>
      <c r="DUB218" s="129"/>
      <c r="DUC218" s="129"/>
      <c r="DUD218" s="129"/>
      <c r="DUE218" s="129"/>
      <c r="DUF218" s="129"/>
      <c r="DUG218" s="129"/>
      <c r="DUH218" s="129"/>
      <c r="DUI218" s="129"/>
      <c r="DUJ218" s="129"/>
      <c r="DUK218" s="129"/>
      <c r="DUL218" s="129"/>
      <c r="DUM218" s="129"/>
      <c r="DUN218" s="129"/>
      <c r="DUO218" s="129"/>
      <c r="DUP218" s="129"/>
      <c r="DUQ218" s="129"/>
      <c r="DUR218" s="129"/>
      <c r="DUS218" s="129"/>
      <c r="DUT218" s="129"/>
      <c r="DUU218" s="129"/>
      <c r="DUV218" s="129"/>
      <c r="DUW218" s="129"/>
      <c r="DUX218" s="129"/>
      <c r="DUY218" s="129"/>
      <c r="DUZ218" s="129"/>
      <c r="DVA218" s="129"/>
      <c r="DVB218" s="129"/>
      <c r="DVC218" s="129"/>
      <c r="DVD218" s="129"/>
      <c r="DVE218" s="129"/>
      <c r="DVF218" s="129"/>
      <c r="DVG218" s="129"/>
      <c r="DVH218" s="129"/>
      <c r="DVI218" s="129"/>
      <c r="DVJ218" s="129"/>
      <c r="DVK218" s="129"/>
      <c r="DVL218" s="129"/>
      <c r="DVM218" s="129"/>
      <c r="DVN218" s="129"/>
      <c r="DVO218" s="129"/>
      <c r="DVP218" s="129"/>
      <c r="DVQ218" s="129"/>
      <c r="DVR218" s="129"/>
      <c r="DVS218" s="129"/>
      <c r="DVT218" s="129"/>
      <c r="DVU218" s="129"/>
      <c r="DVV218" s="129"/>
      <c r="DVW218" s="129"/>
      <c r="DVX218" s="129"/>
      <c r="DVY218" s="129"/>
      <c r="DVZ218" s="129"/>
      <c r="DWA218" s="129"/>
      <c r="DWB218" s="129"/>
      <c r="DWC218" s="129"/>
      <c r="DWD218" s="129"/>
      <c r="DWE218" s="129"/>
      <c r="DWF218" s="129"/>
      <c r="DWG218" s="129"/>
      <c r="DWH218" s="129"/>
      <c r="DWI218" s="129"/>
      <c r="DWJ218" s="129"/>
      <c r="DWK218" s="129"/>
      <c r="DWL218" s="129"/>
      <c r="DWM218" s="129"/>
      <c r="DWN218" s="129"/>
      <c r="DWO218" s="129"/>
      <c r="DWP218" s="129"/>
      <c r="DWQ218" s="129"/>
      <c r="DWR218" s="129"/>
      <c r="DWS218" s="129"/>
      <c r="DWT218" s="129"/>
      <c r="DWU218" s="129"/>
      <c r="DWV218" s="129"/>
      <c r="DWW218" s="129"/>
      <c r="DWX218" s="129"/>
      <c r="DWY218" s="129"/>
      <c r="DWZ218" s="129"/>
      <c r="DXA218" s="129"/>
      <c r="DXB218" s="129"/>
      <c r="DXC218" s="129"/>
      <c r="DXD218" s="129"/>
      <c r="DXE218" s="129"/>
      <c r="DXF218" s="129"/>
      <c r="DXG218" s="129"/>
      <c r="DXH218" s="129"/>
      <c r="DXI218" s="129"/>
      <c r="DXJ218" s="129"/>
      <c r="DXK218" s="129"/>
      <c r="DXL218" s="129"/>
      <c r="DXM218" s="129"/>
      <c r="DXN218" s="129"/>
      <c r="DXO218" s="129"/>
      <c r="DXP218" s="129"/>
      <c r="DXQ218" s="129"/>
      <c r="DXR218" s="129"/>
      <c r="DXS218" s="129"/>
      <c r="DXT218" s="129"/>
      <c r="DXU218" s="129"/>
      <c r="DXV218" s="129"/>
      <c r="DXW218" s="129"/>
      <c r="DXX218" s="129"/>
      <c r="DXY218" s="129"/>
      <c r="DXZ218" s="129"/>
      <c r="DYA218" s="129"/>
      <c r="DYB218" s="129"/>
      <c r="DYC218" s="129"/>
      <c r="DYD218" s="129"/>
      <c r="DYE218" s="129"/>
      <c r="DYF218" s="129"/>
      <c r="DYG218" s="129"/>
      <c r="DYH218" s="129"/>
      <c r="DYI218" s="129"/>
      <c r="DYJ218" s="129"/>
      <c r="DYK218" s="129"/>
      <c r="DYL218" s="129"/>
      <c r="DYM218" s="129"/>
      <c r="DYN218" s="129"/>
      <c r="DYO218" s="129"/>
      <c r="DYP218" s="129"/>
      <c r="DYQ218" s="129"/>
      <c r="DYR218" s="129"/>
      <c r="DYS218" s="129"/>
      <c r="DYT218" s="129"/>
      <c r="DYU218" s="129"/>
      <c r="DYV218" s="129"/>
      <c r="DYW218" s="129"/>
      <c r="DYX218" s="129"/>
      <c r="DYY218" s="129"/>
      <c r="DYZ218" s="129"/>
      <c r="DZA218" s="129"/>
      <c r="DZB218" s="129"/>
      <c r="DZC218" s="129"/>
      <c r="DZD218" s="129"/>
      <c r="DZE218" s="129"/>
      <c r="DZF218" s="129"/>
      <c r="DZG218" s="129"/>
      <c r="DZH218" s="129"/>
      <c r="DZI218" s="129"/>
      <c r="DZJ218" s="129"/>
      <c r="DZK218" s="129"/>
      <c r="DZL218" s="129"/>
      <c r="DZM218" s="129"/>
      <c r="DZN218" s="129"/>
      <c r="DZO218" s="129"/>
      <c r="DZP218" s="129"/>
      <c r="DZQ218" s="129"/>
      <c r="DZR218" s="129"/>
      <c r="DZS218" s="129"/>
      <c r="DZT218" s="129"/>
      <c r="DZU218" s="129"/>
      <c r="DZV218" s="129"/>
      <c r="DZW218" s="129"/>
      <c r="DZX218" s="129"/>
      <c r="DZY218" s="129"/>
      <c r="DZZ218" s="129"/>
      <c r="EAA218" s="129"/>
      <c r="EAB218" s="129"/>
      <c r="EAC218" s="129"/>
      <c r="EAD218" s="129"/>
      <c r="EAE218" s="129"/>
      <c r="EAF218" s="129"/>
      <c r="EAG218" s="129"/>
      <c r="EAH218" s="129"/>
      <c r="EAI218" s="129"/>
      <c r="EAJ218" s="129"/>
      <c r="EAK218" s="129"/>
      <c r="EAL218" s="129"/>
      <c r="EAM218" s="129"/>
      <c r="EAN218" s="129"/>
      <c r="EAO218" s="129"/>
      <c r="EAP218" s="129"/>
      <c r="EAQ218" s="129"/>
      <c r="EAR218" s="129"/>
      <c r="EAS218" s="129"/>
      <c r="EAT218" s="129"/>
      <c r="EAU218" s="129"/>
      <c r="EAV218" s="129"/>
      <c r="EAW218" s="129"/>
      <c r="EAX218" s="129"/>
      <c r="EAY218" s="129"/>
      <c r="EAZ218" s="129"/>
      <c r="EBA218" s="129"/>
      <c r="EBB218" s="129"/>
      <c r="EBC218" s="129"/>
      <c r="EBD218" s="129"/>
      <c r="EBE218" s="129"/>
      <c r="EBF218" s="129"/>
      <c r="EBG218" s="129"/>
      <c r="EBH218" s="129"/>
      <c r="EBI218" s="129"/>
      <c r="EBJ218" s="129"/>
      <c r="EBK218" s="129"/>
      <c r="EBL218" s="129"/>
      <c r="EBM218" s="129"/>
      <c r="EBN218" s="129"/>
      <c r="EBO218" s="129"/>
      <c r="EBP218" s="129"/>
      <c r="EBQ218" s="129"/>
      <c r="EBR218" s="129"/>
      <c r="EBS218" s="129"/>
      <c r="EBT218" s="129"/>
      <c r="EBU218" s="129"/>
      <c r="EBV218" s="129"/>
      <c r="EBW218" s="129"/>
      <c r="EBX218" s="129"/>
      <c r="EBY218" s="129"/>
      <c r="EBZ218" s="129"/>
      <c r="ECA218" s="129"/>
      <c r="ECB218" s="129"/>
      <c r="ECC218" s="129"/>
      <c r="ECD218" s="129"/>
      <c r="ECE218" s="129"/>
      <c r="ECF218" s="129"/>
      <c r="ECG218" s="129"/>
      <c r="ECH218" s="129"/>
      <c r="ECI218" s="129"/>
      <c r="ECJ218" s="129"/>
      <c r="ECK218" s="129"/>
      <c r="ECL218" s="129"/>
      <c r="ECM218" s="129"/>
      <c r="ECN218" s="129"/>
      <c r="ECO218" s="129"/>
      <c r="ECP218" s="129"/>
      <c r="ECQ218" s="129"/>
      <c r="ECR218" s="129"/>
      <c r="ECS218" s="129"/>
      <c r="ECT218" s="129"/>
      <c r="ECU218" s="129"/>
      <c r="ECV218" s="129"/>
      <c r="ECW218" s="129"/>
      <c r="ECX218" s="129"/>
      <c r="ECY218" s="129"/>
      <c r="ECZ218" s="129"/>
      <c r="EDA218" s="129"/>
      <c r="EDB218" s="129"/>
      <c r="EDC218" s="129"/>
      <c r="EDD218" s="129"/>
      <c r="EDE218" s="129"/>
      <c r="EDF218" s="129"/>
      <c r="EDG218" s="129"/>
      <c r="EDH218" s="129"/>
      <c r="EDI218" s="129"/>
      <c r="EDJ218" s="129"/>
      <c r="EDK218" s="129"/>
      <c r="EDL218" s="129"/>
      <c r="EDM218" s="129"/>
      <c r="EDN218" s="129"/>
      <c r="EDO218" s="129"/>
      <c r="EDP218" s="129"/>
      <c r="EDQ218" s="129"/>
      <c r="EDR218" s="129"/>
      <c r="EDS218" s="129"/>
      <c r="EDT218" s="129"/>
      <c r="EDU218" s="129"/>
      <c r="EDV218" s="129"/>
      <c r="EDW218" s="129"/>
      <c r="EDX218" s="129"/>
      <c r="EDY218" s="129"/>
      <c r="EDZ218" s="129"/>
      <c r="EEA218" s="129"/>
      <c r="EEB218" s="129"/>
      <c r="EEC218" s="129"/>
      <c r="EED218" s="129"/>
      <c r="EEE218" s="129"/>
      <c r="EEF218" s="129"/>
      <c r="EEG218" s="129"/>
      <c r="EEH218" s="129"/>
      <c r="EEI218" s="129"/>
      <c r="EEJ218" s="129"/>
      <c r="EEK218" s="129"/>
      <c r="EEL218" s="129"/>
      <c r="EEM218" s="129"/>
      <c r="EEN218" s="129"/>
      <c r="EEO218" s="129"/>
      <c r="EEP218" s="129"/>
      <c r="EEQ218" s="129"/>
      <c r="EER218" s="129"/>
      <c r="EES218" s="129"/>
      <c r="EET218" s="129"/>
      <c r="EEU218" s="129"/>
      <c r="EEV218" s="129"/>
      <c r="EEW218" s="129"/>
      <c r="EEX218" s="129"/>
      <c r="EEY218" s="129"/>
      <c r="EEZ218" s="129"/>
      <c r="EFA218" s="129"/>
      <c r="EFB218" s="129"/>
      <c r="EFC218" s="129"/>
      <c r="EFD218" s="129"/>
      <c r="EFE218" s="129"/>
      <c r="EFF218" s="129"/>
      <c r="EFG218" s="129"/>
      <c r="EFH218" s="129"/>
      <c r="EFI218" s="129"/>
      <c r="EFJ218" s="129"/>
      <c r="EFK218" s="129"/>
      <c r="EFL218" s="129"/>
      <c r="EFM218" s="129"/>
      <c r="EFN218" s="129"/>
      <c r="EFO218" s="129"/>
      <c r="EFP218" s="129"/>
      <c r="EFQ218" s="129"/>
      <c r="EFR218" s="129"/>
      <c r="EFS218" s="129"/>
      <c r="EFT218" s="129"/>
      <c r="EFU218" s="129"/>
      <c r="EFV218" s="129"/>
      <c r="EFW218" s="129"/>
      <c r="EFX218" s="129"/>
      <c r="EFY218" s="129"/>
      <c r="EFZ218" s="129"/>
      <c r="EGA218" s="129"/>
      <c r="EGB218" s="129"/>
      <c r="EGC218" s="129"/>
      <c r="EGD218" s="129"/>
      <c r="EGE218" s="129"/>
      <c r="EGF218" s="129"/>
      <c r="EGG218" s="129"/>
      <c r="EGH218" s="129"/>
      <c r="EGI218" s="129"/>
      <c r="EGJ218" s="129"/>
      <c r="EGK218" s="129"/>
      <c r="EGL218" s="129"/>
      <c r="EGM218" s="129"/>
      <c r="EGN218" s="129"/>
      <c r="EGO218" s="129"/>
      <c r="EGP218" s="129"/>
      <c r="EGQ218" s="129"/>
      <c r="EGR218" s="129"/>
      <c r="EGS218" s="129"/>
      <c r="EGT218" s="129"/>
      <c r="EGU218" s="129"/>
      <c r="EGV218" s="129"/>
      <c r="EGW218" s="129"/>
      <c r="EGX218" s="129"/>
      <c r="EGY218" s="129"/>
      <c r="EGZ218" s="129"/>
      <c r="EHA218" s="129"/>
      <c r="EHB218" s="129"/>
      <c r="EHC218" s="129"/>
      <c r="EHD218" s="129"/>
      <c r="EHE218" s="129"/>
      <c r="EHF218" s="129"/>
      <c r="EHG218" s="129"/>
      <c r="EHH218" s="129"/>
      <c r="EHI218" s="129"/>
      <c r="EHJ218" s="129"/>
      <c r="EHK218" s="129"/>
      <c r="EHL218" s="129"/>
      <c r="EHM218" s="129"/>
      <c r="EHN218" s="129"/>
      <c r="EHO218" s="129"/>
      <c r="EHP218" s="129"/>
      <c r="EHQ218" s="129"/>
      <c r="EHR218" s="129"/>
      <c r="EHS218" s="129"/>
      <c r="EHT218" s="129"/>
      <c r="EHU218" s="129"/>
      <c r="EHV218" s="129"/>
      <c r="EHW218" s="129"/>
      <c r="EHX218" s="129"/>
      <c r="EHY218" s="129"/>
      <c r="EHZ218" s="129"/>
      <c r="EIA218" s="129"/>
      <c r="EIB218" s="129"/>
      <c r="EIC218" s="129"/>
      <c r="EID218" s="129"/>
      <c r="EIE218" s="129"/>
      <c r="EIF218" s="129"/>
      <c r="EIG218" s="129"/>
      <c r="EIH218" s="129"/>
      <c r="EII218" s="129"/>
      <c r="EIJ218" s="129"/>
      <c r="EIK218" s="129"/>
      <c r="EIL218" s="129"/>
      <c r="EIM218" s="129"/>
      <c r="EIN218" s="129"/>
      <c r="EIO218" s="129"/>
      <c r="EIP218" s="129"/>
      <c r="EIQ218" s="129"/>
      <c r="EIR218" s="129"/>
      <c r="EIS218" s="129"/>
      <c r="EIT218" s="129"/>
      <c r="EIU218" s="129"/>
      <c r="EIV218" s="129"/>
      <c r="EIW218" s="129"/>
      <c r="EIX218" s="129"/>
      <c r="EIY218" s="129"/>
      <c r="EIZ218" s="129"/>
      <c r="EJA218" s="129"/>
      <c r="EJB218" s="129"/>
      <c r="EJC218" s="129"/>
      <c r="EJD218" s="129"/>
      <c r="EJE218" s="129"/>
      <c r="EJF218" s="129"/>
      <c r="EJG218" s="129"/>
      <c r="EJH218" s="129"/>
      <c r="EJI218" s="129"/>
      <c r="EJJ218" s="129"/>
      <c r="EJK218" s="129"/>
      <c r="EJL218" s="129"/>
      <c r="EJM218" s="129"/>
      <c r="EJN218" s="129"/>
      <c r="EJO218" s="129"/>
      <c r="EJP218" s="129"/>
      <c r="EJQ218" s="129"/>
      <c r="EJR218" s="129"/>
      <c r="EJS218" s="129"/>
      <c r="EJT218" s="129"/>
      <c r="EJU218" s="129"/>
      <c r="EJV218" s="129"/>
      <c r="EJW218" s="129"/>
      <c r="EJX218" s="129"/>
      <c r="EJY218" s="129"/>
      <c r="EJZ218" s="129"/>
      <c r="EKA218" s="129"/>
      <c r="EKB218" s="129"/>
      <c r="EKC218" s="129"/>
      <c r="EKD218" s="129"/>
      <c r="EKE218" s="129"/>
      <c r="EKF218" s="129"/>
      <c r="EKG218" s="129"/>
      <c r="EKH218" s="129"/>
      <c r="EKI218" s="129"/>
      <c r="EKJ218" s="129"/>
      <c r="EKK218" s="129"/>
      <c r="EKL218" s="129"/>
      <c r="EKM218" s="129"/>
      <c r="EKN218" s="129"/>
      <c r="EKO218" s="129"/>
      <c r="EKP218" s="129"/>
      <c r="EKQ218" s="129"/>
      <c r="EKR218" s="129"/>
      <c r="EKS218" s="129"/>
      <c r="EKT218" s="129"/>
      <c r="EKU218" s="129"/>
      <c r="EKV218" s="129"/>
      <c r="EKW218" s="129"/>
      <c r="EKX218" s="129"/>
      <c r="EKY218" s="129"/>
      <c r="EKZ218" s="129"/>
      <c r="ELA218" s="129"/>
      <c r="ELB218" s="129"/>
      <c r="ELC218" s="129"/>
      <c r="ELD218" s="129"/>
      <c r="ELE218" s="129"/>
      <c r="ELF218" s="129"/>
      <c r="ELG218" s="129"/>
      <c r="ELH218" s="129"/>
      <c r="ELI218" s="129"/>
      <c r="ELJ218" s="129"/>
      <c r="ELK218" s="129"/>
      <c r="ELL218" s="129"/>
      <c r="ELM218" s="129"/>
      <c r="ELN218" s="129"/>
      <c r="ELO218" s="129"/>
      <c r="ELP218" s="129"/>
      <c r="ELQ218" s="129"/>
      <c r="ELR218" s="129"/>
      <c r="ELS218" s="129"/>
      <c r="ELT218" s="129"/>
      <c r="ELU218" s="129"/>
      <c r="ELV218" s="129"/>
      <c r="ELW218" s="129"/>
      <c r="ELX218" s="129"/>
      <c r="ELY218" s="129"/>
      <c r="ELZ218" s="129"/>
      <c r="EMA218" s="129"/>
      <c r="EMB218" s="129"/>
      <c r="EMC218" s="129"/>
      <c r="EMD218" s="129"/>
      <c r="EME218" s="129"/>
      <c r="EMF218" s="129"/>
      <c r="EMG218" s="129"/>
      <c r="EMH218" s="129"/>
      <c r="EMI218" s="129"/>
      <c r="EMJ218" s="129"/>
      <c r="EMK218" s="129"/>
      <c r="EML218" s="129"/>
      <c r="EMM218" s="129"/>
      <c r="EMN218" s="129"/>
      <c r="EMO218" s="129"/>
      <c r="EMP218" s="129"/>
      <c r="EMQ218" s="129"/>
      <c r="EMR218" s="129"/>
      <c r="EMS218" s="129"/>
      <c r="EMT218" s="129"/>
      <c r="EMU218" s="129"/>
      <c r="EMV218" s="129"/>
      <c r="EMW218" s="129"/>
      <c r="EMX218" s="129"/>
      <c r="EMY218" s="129"/>
      <c r="EMZ218" s="129"/>
      <c r="ENA218" s="129"/>
      <c r="ENB218" s="129"/>
      <c r="ENC218" s="129"/>
      <c r="END218" s="129"/>
      <c r="ENE218" s="129"/>
      <c r="ENF218" s="129"/>
      <c r="ENG218" s="129"/>
      <c r="ENH218" s="129"/>
      <c r="ENI218" s="129"/>
      <c r="ENJ218" s="129"/>
      <c r="ENK218" s="129"/>
      <c r="ENL218" s="129"/>
      <c r="ENM218" s="129"/>
      <c r="ENN218" s="129"/>
      <c r="ENO218" s="129"/>
      <c r="ENP218" s="129"/>
      <c r="ENQ218" s="129"/>
      <c r="ENR218" s="129"/>
      <c r="ENS218" s="129"/>
      <c r="ENT218" s="129"/>
      <c r="ENU218" s="129"/>
      <c r="ENV218" s="129"/>
      <c r="ENW218" s="129"/>
      <c r="ENX218" s="129"/>
      <c r="ENY218" s="129"/>
      <c r="ENZ218" s="129"/>
      <c r="EOA218" s="129"/>
      <c r="EOB218" s="129"/>
      <c r="EOC218" s="129"/>
      <c r="EOD218" s="129"/>
      <c r="EOE218" s="129"/>
      <c r="EOF218" s="129"/>
      <c r="EOG218" s="129"/>
      <c r="EOH218" s="129"/>
      <c r="EOI218" s="129"/>
      <c r="EOJ218" s="129"/>
      <c r="EOK218" s="129"/>
      <c r="EOL218" s="129"/>
      <c r="EOM218" s="129"/>
      <c r="EON218" s="129"/>
      <c r="EOO218" s="129"/>
      <c r="EOP218" s="129"/>
      <c r="EOQ218" s="129"/>
      <c r="EOR218" s="129"/>
      <c r="EOS218" s="129"/>
      <c r="EOT218" s="129"/>
      <c r="EOU218" s="129"/>
      <c r="EOV218" s="129"/>
      <c r="EOW218" s="129"/>
      <c r="EOX218" s="129"/>
      <c r="EOY218" s="129"/>
      <c r="EOZ218" s="129"/>
      <c r="EPA218" s="129"/>
      <c r="EPB218" s="129"/>
      <c r="EPC218" s="129"/>
      <c r="EPD218" s="129"/>
      <c r="EPE218" s="129"/>
      <c r="EPF218" s="129"/>
      <c r="EPG218" s="129"/>
      <c r="EPH218" s="129"/>
      <c r="EPI218" s="129"/>
      <c r="EPJ218" s="129"/>
      <c r="EPK218" s="129"/>
      <c r="EPL218" s="129"/>
      <c r="EPM218" s="129"/>
      <c r="EPN218" s="129"/>
      <c r="EPO218" s="129"/>
      <c r="EPP218" s="129"/>
      <c r="EPQ218" s="129"/>
      <c r="EPR218" s="129"/>
      <c r="EPS218" s="129"/>
      <c r="EPT218" s="129"/>
      <c r="EPU218" s="129"/>
      <c r="EPV218" s="129"/>
      <c r="EPW218" s="129"/>
      <c r="EPX218" s="129"/>
      <c r="EPY218" s="129"/>
      <c r="EPZ218" s="129"/>
      <c r="EQA218" s="129"/>
      <c r="EQB218" s="129"/>
      <c r="EQC218" s="129"/>
      <c r="EQD218" s="129"/>
      <c r="EQE218" s="129"/>
      <c r="EQF218" s="129"/>
      <c r="EQG218" s="129"/>
      <c r="EQH218" s="129"/>
      <c r="EQI218" s="129"/>
      <c r="EQJ218" s="129"/>
      <c r="EQK218" s="129"/>
      <c r="EQL218" s="129"/>
      <c r="EQM218" s="129"/>
      <c r="EQN218" s="129"/>
      <c r="EQO218" s="129"/>
      <c r="EQP218" s="129"/>
      <c r="EQQ218" s="129"/>
      <c r="EQR218" s="129"/>
      <c r="EQS218" s="129"/>
      <c r="EQT218" s="129"/>
      <c r="EQU218" s="129"/>
      <c r="EQV218" s="129"/>
      <c r="EQW218" s="129"/>
      <c r="EQX218" s="129"/>
      <c r="EQY218" s="129"/>
      <c r="EQZ218" s="129"/>
      <c r="ERA218" s="129"/>
      <c r="ERB218" s="129"/>
      <c r="ERC218" s="129"/>
      <c r="ERD218" s="129"/>
      <c r="ERE218" s="129"/>
      <c r="ERF218" s="129"/>
      <c r="ERG218" s="129"/>
      <c r="ERH218" s="129"/>
      <c r="ERI218" s="129"/>
      <c r="ERJ218" s="129"/>
      <c r="ERK218" s="129"/>
      <c r="ERL218" s="129"/>
      <c r="ERM218" s="129"/>
      <c r="ERN218" s="129"/>
      <c r="ERO218" s="129"/>
      <c r="ERP218" s="129"/>
      <c r="ERQ218" s="129"/>
      <c r="ERR218" s="129"/>
      <c r="ERS218" s="129"/>
      <c r="ERT218" s="129"/>
      <c r="ERU218" s="129"/>
      <c r="ERV218" s="129"/>
      <c r="ERW218" s="129"/>
      <c r="ERX218" s="129"/>
      <c r="ERY218" s="129"/>
      <c r="ERZ218" s="129"/>
      <c r="ESA218" s="129"/>
      <c r="ESB218" s="129"/>
      <c r="ESC218" s="129"/>
      <c r="ESD218" s="129"/>
      <c r="ESE218" s="129"/>
      <c r="ESF218" s="129"/>
      <c r="ESG218" s="129"/>
      <c r="ESH218" s="129"/>
      <c r="ESI218" s="129"/>
      <c r="ESJ218" s="129"/>
      <c r="ESK218" s="129"/>
      <c r="ESL218" s="129"/>
      <c r="ESM218" s="129"/>
      <c r="ESN218" s="129"/>
      <c r="ESO218" s="129"/>
      <c r="ESP218" s="129"/>
      <c r="ESQ218" s="129"/>
      <c r="ESR218" s="129"/>
      <c r="ESS218" s="129"/>
      <c r="EST218" s="129"/>
      <c r="ESU218" s="129"/>
      <c r="ESV218" s="129"/>
      <c r="ESW218" s="129"/>
      <c r="ESX218" s="129"/>
      <c r="ESY218" s="129"/>
      <c r="ESZ218" s="129"/>
      <c r="ETA218" s="129"/>
      <c r="ETB218" s="129"/>
      <c r="ETC218" s="129"/>
      <c r="ETD218" s="129"/>
      <c r="ETE218" s="129"/>
      <c r="ETF218" s="129"/>
      <c r="ETG218" s="129"/>
      <c r="ETH218" s="129"/>
      <c r="ETI218" s="129"/>
      <c r="ETJ218" s="129"/>
      <c r="ETK218" s="129"/>
      <c r="ETL218" s="129"/>
      <c r="ETM218" s="129"/>
      <c r="ETN218" s="129"/>
      <c r="ETO218" s="129"/>
      <c r="ETP218" s="129"/>
      <c r="ETQ218" s="129"/>
      <c r="ETR218" s="129"/>
      <c r="ETS218" s="129"/>
      <c r="ETT218" s="129"/>
      <c r="ETU218" s="129"/>
      <c r="ETV218" s="129"/>
      <c r="ETW218" s="129"/>
      <c r="ETX218" s="129"/>
      <c r="ETY218" s="129"/>
      <c r="ETZ218" s="129"/>
      <c r="EUA218" s="129"/>
      <c r="EUB218" s="129"/>
      <c r="EUC218" s="129"/>
      <c r="EUD218" s="129"/>
      <c r="EUE218" s="129"/>
      <c r="EUF218" s="129"/>
      <c r="EUG218" s="129"/>
      <c r="EUH218" s="129"/>
      <c r="EUI218" s="129"/>
      <c r="EUJ218" s="129"/>
      <c r="EUK218" s="129"/>
      <c r="EUL218" s="129"/>
      <c r="EUM218" s="129"/>
      <c r="EUN218" s="129"/>
      <c r="EUO218" s="129"/>
      <c r="EUP218" s="129"/>
      <c r="EUQ218" s="129"/>
      <c r="EUR218" s="129"/>
      <c r="EUS218" s="129"/>
      <c r="EUT218" s="129"/>
      <c r="EUU218" s="129"/>
      <c r="EUV218" s="129"/>
      <c r="EUW218" s="129"/>
      <c r="EUX218" s="129"/>
      <c r="EUY218" s="129"/>
      <c r="EUZ218" s="129"/>
      <c r="EVA218" s="129"/>
      <c r="EVB218" s="129"/>
      <c r="EVC218" s="129"/>
      <c r="EVD218" s="129"/>
      <c r="EVE218" s="129"/>
      <c r="EVF218" s="129"/>
      <c r="EVG218" s="129"/>
      <c r="EVH218" s="129"/>
      <c r="EVI218" s="129"/>
      <c r="EVJ218" s="129"/>
      <c r="EVK218" s="129"/>
      <c r="EVL218" s="129"/>
      <c r="EVM218" s="129"/>
      <c r="EVN218" s="129"/>
      <c r="EVO218" s="129"/>
      <c r="EVP218" s="129"/>
      <c r="EVQ218" s="129"/>
      <c r="EVR218" s="129"/>
      <c r="EVS218" s="129"/>
      <c r="EVT218" s="129"/>
      <c r="EVU218" s="129"/>
      <c r="EVV218" s="129"/>
      <c r="EVW218" s="129"/>
      <c r="EVX218" s="129"/>
      <c r="EVY218" s="129"/>
      <c r="EVZ218" s="129"/>
      <c r="EWA218" s="129"/>
      <c r="EWB218" s="129"/>
      <c r="EWC218" s="129"/>
      <c r="EWD218" s="129"/>
      <c r="EWE218" s="129"/>
      <c r="EWF218" s="129"/>
      <c r="EWG218" s="129"/>
      <c r="EWH218" s="129"/>
      <c r="EWI218" s="129"/>
      <c r="EWJ218" s="129"/>
      <c r="EWK218" s="129"/>
      <c r="EWL218" s="129"/>
      <c r="EWM218" s="129"/>
      <c r="EWN218" s="129"/>
      <c r="EWO218" s="129"/>
      <c r="EWP218" s="129"/>
      <c r="EWQ218" s="129"/>
      <c r="EWR218" s="129"/>
      <c r="EWS218" s="129"/>
      <c r="EWT218" s="129"/>
      <c r="EWU218" s="129"/>
      <c r="EWV218" s="129"/>
      <c r="EWW218" s="129"/>
      <c r="EWX218" s="129"/>
      <c r="EWY218" s="129"/>
      <c r="EWZ218" s="129"/>
      <c r="EXA218" s="129"/>
      <c r="EXB218" s="129"/>
      <c r="EXC218" s="129"/>
      <c r="EXD218" s="129"/>
      <c r="EXE218" s="129"/>
      <c r="EXF218" s="129"/>
      <c r="EXG218" s="129"/>
      <c r="EXH218" s="129"/>
      <c r="EXI218" s="129"/>
      <c r="EXJ218" s="129"/>
      <c r="EXK218" s="129"/>
      <c r="EXL218" s="129"/>
      <c r="EXM218" s="129"/>
      <c r="EXN218" s="129"/>
      <c r="EXO218" s="129"/>
      <c r="EXP218" s="129"/>
      <c r="EXQ218" s="129"/>
      <c r="EXR218" s="129"/>
      <c r="EXS218" s="129"/>
      <c r="EXT218" s="129"/>
      <c r="EXU218" s="129"/>
      <c r="EXV218" s="129"/>
      <c r="EXW218" s="129"/>
      <c r="EXX218" s="129"/>
      <c r="EXY218" s="129"/>
      <c r="EXZ218" s="129"/>
      <c r="EYA218" s="129"/>
      <c r="EYB218" s="129"/>
      <c r="EYC218" s="129"/>
      <c r="EYD218" s="129"/>
      <c r="EYE218" s="129"/>
      <c r="EYF218" s="129"/>
      <c r="EYG218" s="129"/>
      <c r="EYH218" s="129"/>
      <c r="EYI218" s="129"/>
      <c r="EYJ218" s="129"/>
      <c r="EYK218" s="129"/>
      <c r="EYL218" s="129"/>
      <c r="EYM218" s="129"/>
      <c r="EYN218" s="129"/>
      <c r="EYO218" s="129"/>
      <c r="EYP218" s="129"/>
      <c r="EYQ218" s="129"/>
      <c r="EYR218" s="129"/>
      <c r="EYS218" s="129"/>
      <c r="EYT218" s="129"/>
      <c r="EYU218" s="129"/>
      <c r="EYV218" s="129"/>
      <c r="EYW218" s="129"/>
      <c r="EYX218" s="129"/>
      <c r="EYY218" s="129"/>
      <c r="EYZ218" s="129"/>
      <c r="EZA218" s="129"/>
      <c r="EZB218" s="129"/>
      <c r="EZC218" s="129"/>
      <c r="EZD218" s="129"/>
      <c r="EZE218" s="129"/>
      <c r="EZF218" s="129"/>
      <c r="EZG218" s="129"/>
      <c r="EZH218" s="129"/>
      <c r="EZI218" s="129"/>
      <c r="EZJ218" s="129"/>
      <c r="EZK218" s="129"/>
      <c r="EZL218" s="129"/>
      <c r="EZM218" s="129"/>
      <c r="EZN218" s="129"/>
      <c r="EZO218" s="129"/>
      <c r="EZP218" s="129"/>
      <c r="EZQ218" s="129"/>
      <c r="EZR218" s="129"/>
      <c r="EZS218" s="129"/>
      <c r="EZT218" s="129"/>
      <c r="EZU218" s="129"/>
      <c r="EZV218" s="129"/>
      <c r="EZW218" s="129"/>
      <c r="EZX218" s="129"/>
      <c r="EZY218" s="129"/>
      <c r="EZZ218" s="129"/>
      <c r="FAA218" s="129"/>
      <c r="FAB218" s="129"/>
      <c r="FAC218" s="129"/>
      <c r="FAD218" s="129"/>
      <c r="FAE218" s="129"/>
      <c r="FAF218" s="129"/>
      <c r="FAG218" s="129"/>
      <c r="FAH218" s="129"/>
      <c r="FAI218" s="129"/>
      <c r="FAJ218" s="129"/>
      <c r="FAK218" s="129"/>
      <c r="FAL218" s="129"/>
      <c r="FAM218" s="129"/>
      <c r="FAN218" s="129"/>
      <c r="FAO218" s="129"/>
      <c r="FAP218" s="129"/>
      <c r="FAQ218" s="129"/>
      <c r="FAR218" s="129"/>
      <c r="FAS218" s="129"/>
      <c r="FAT218" s="129"/>
      <c r="FAU218" s="129"/>
      <c r="FAV218" s="129"/>
      <c r="FAW218" s="129"/>
      <c r="FAX218" s="129"/>
      <c r="FAY218" s="129"/>
      <c r="FAZ218" s="129"/>
      <c r="FBA218" s="129"/>
      <c r="FBB218" s="129"/>
      <c r="FBC218" s="129"/>
      <c r="FBD218" s="129"/>
      <c r="FBE218" s="129"/>
      <c r="FBF218" s="129"/>
      <c r="FBG218" s="129"/>
      <c r="FBH218" s="129"/>
      <c r="FBI218" s="129"/>
      <c r="FBJ218" s="129"/>
      <c r="FBK218" s="129"/>
      <c r="FBL218" s="129"/>
      <c r="FBM218" s="129"/>
      <c r="FBN218" s="129"/>
      <c r="FBO218" s="129"/>
      <c r="FBP218" s="129"/>
      <c r="FBQ218" s="129"/>
      <c r="FBR218" s="129"/>
      <c r="FBS218" s="129"/>
      <c r="FBT218" s="129"/>
      <c r="FBU218" s="129"/>
      <c r="FBV218" s="129"/>
      <c r="FBW218" s="129"/>
      <c r="FBX218" s="129"/>
      <c r="FBY218" s="129"/>
      <c r="FBZ218" s="129"/>
      <c r="FCA218" s="129"/>
      <c r="FCB218" s="129"/>
      <c r="FCC218" s="129"/>
      <c r="FCD218" s="129"/>
      <c r="FCE218" s="129"/>
      <c r="FCF218" s="129"/>
      <c r="FCG218" s="129"/>
      <c r="FCH218" s="129"/>
      <c r="FCI218" s="129"/>
      <c r="FCJ218" s="129"/>
      <c r="FCK218" s="129"/>
      <c r="FCL218" s="129"/>
      <c r="FCM218" s="129"/>
      <c r="FCN218" s="129"/>
      <c r="FCO218" s="129"/>
      <c r="FCP218" s="129"/>
      <c r="FCQ218" s="129"/>
      <c r="FCR218" s="129"/>
      <c r="FCS218" s="129"/>
      <c r="FCT218" s="129"/>
      <c r="FCU218" s="129"/>
      <c r="FCV218" s="129"/>
      <c r="FCW218" s="129"/>
      <c r="FCX218" s="129"/>
      <c r="FCY218" s="129"/>
      <c r="FCZ218" s="129"/>
      <c r="FDA218" s="129"/>
      <c r="FDB218" s="129"/>
      <c r="FDC218" s="129"/>
      <c r="FDD218" s="129"/>
      <c r="FDE218" s="129"/>
      <c r="FDF218" s="129"/>
      <c r="FDG218" s="129"/>
      <c r="FDH218" s="129"/>
      <c r="FDI218" s="129"/>
      <c r="FDJ218" s="129"/>
      <c r="FDK218" s="129"/>
      <c r="FDL218" s="129"/>
      <c r="FDM218" s="129"/>
      <c r="FDN218" s="129"/>
      <c r="FDO218" s="129"/>
      <c r="FDP218" s="129"/>
      <c r="FDQ218" s="129"/>
      <c r="FDR218" s="129"/>
      <c r="FDS218" s="129"/>
      <c r="FDT218" s="129"/>
      <c r="FDU218" s="129"/>
      <c r="FDV218" s="129"/>
      <c r="FDW218" s="129"/>
      <c r="FDX218" s="129"/>
      <c r="FDY218" s="129"/>
      <c r="FDZ218" s="129"/>
      <c r="FEA218" s="129"/>
      <c r="FEB218" s="129"/>
      <c r="FEC218" s="129"/>
      <c r="FED218" s="129"/>
      <c r="FEE218" s="129"/>
      <c r="FEF218" s="129"/>
      <c r="FEG218" s="129"/>
      <c r="FEH218" s="129"/>
      <c r="FEI218" s="129"/>
      <c r="FEJ218" s="129"/>
      <c r="FEK218" s="129"/>
      <c r="FEL218" s="129"/>
      <c r="FEM218" s="129"/>
      <c r="FEN218" s="129"/>
      <c r="FEO218" s="129"/>
      <c r="FEP218" s="129"/>
      <c r="FEQ218" s="129"/>
      <c r="FER218" s="129"/>
      <c r="FES218" s="129"/>
      <c r="FET218" s="129"/>
      <c r="FEU218" s="129"/>
      <c r="FEV218" s="129"/>
      <c r="FEW218" s="129"/>
      <c r="FEX218" s="129"/>
      <c r="FEY218" s="129"/>
      <c r="FEZ218" s="129"/>
      <c r="FFA218" s="129"/>
      <c r="FFB218" s="129"/>
      <c r="FFC218" s="129"/>
      <c r="FFD218" s="129"/>
      <c r="FFE218" s="129"/>
      <c r="FFF218" s="129"/>
      <c r="FFG218" s="129"/>
      <c r="FFH218" s="129"/>
      <c r="FFI218" s="129"/>
      <c r="FFJ218" s="129"/>
      <c r="FFK218" s="129"/>
      <c r="FFL218" s="129"/>
      <c r="FFM218" s="129"/>
      <c r="FFN218" s="129"/>
      <c r="FFO218" s="129"/>
      <c r="FFP218" s="129"/>
      <c r="FFQ218" s="129"/>
      <c r="FFR218" s="129"/>
      <c r="FFS218" s="129"/>
      <c r="FFT218" s="129"/>
      <c r="FFU218" s="129"/>
      <c r="FFV218" s="129"/>
      <c r="FFW218" s="129"/>
      <c r="FFX218" s="129"/>
      <c r="FFY218" s="129"/>
      <c r="FFZ218" s="129"/>
      <c r="FGA218" s="129"/>
      <c r="FGB218" s="129"/>
      <c r="FGC218" s="129"/>
      <c r="FGD218" s="129"/>
      <c r="FGE218" s="129"/>
      <c r="FGF218" s="129"/>
      <c r="FGG218" s="129"/>
      <c r="FGH218" s="129"/>
      <c r="FGI218" s="129"/>
      <c r="FGJ218" s="129"/>
      <c r="FGK218" s="129"/>
      <c r="FGL218" s="129"/>
      <c r="FGM218" s="129"/>
      <c r="FGN218" s="129"/>
      <c r="FGO218" s="129"/>
      <c r="FGP218" s="129"/>
      <c r="FGQ218" s="129"/>
      <c r="FGR218" s="129"/>
      <c r="FGS218" s="129"/>
      <c r="FGT218" s="129"/>
      <c r="FGU218" s="129"/>
      <c r="FGV218" s="129"/>
      <c r="FGW218" s="129"/>
      <c r="FGX218" s="129"/>
      <c r="FGY218" s="129"/>
      <c r="FGZ218" s="129"/>
      <c r="FHA218" s="129"/>
      <c r="FHB218" s="129"/>
      <c r="FHC218" s="129"/>
      <c r="FHD218" s="129"/>
      <c r="FHE218" s="129"/>
      <c r="FHF218" s="129"/>
      <c r="FHG218" s="129"/>
      <c r="FHH218" s="129"/>
      <c r="FHI218" s="129"/>
      <c r="FHJ218" s="129"/>
      <c r="FHK218" s="129"/>
      <c r="FHL218" s="129"/>
      <c r="FHM218" s="129"/>
      <c r="FHN218" s="129"/>
      <c r="FHO218" s="129"/>
      <c r="FHP218" s="129"/>
      <c r="FHQ218" s="129"/>
      <c r="FHR218" s="129"/>
      <c r="FHS218" s="129"/>
      <c r="FHT218" s="129"/>
      <c r="FHU218" s="129"/>
      <c r="FHV218" s="129"/>
      <c r="FHW218" s="129"/>
      <c r="FHX218" s="129"/>
      <c r="FHY218" s="129"/>
      <c r="FHZ218" s="129"/>
      <c r="FIA218" s="129"/>
      <c r="FIB218" s="129"/>
      <c r="FIC218" s="129"/>
      <c r="FID218" s="129"/>
      <c r="FIE218" s="129"/>
      <c r="FIF218" s="129"/>
      <c r="FIG218" s="129"/>
      <c r="FIH218" s="129"/>
      <c r="FII218" s="129"/>
      <c r="FIJ218" s="129"/>
      <c r="FIK218" s="129"/>
      <c r="FIL218" s="129"/>
      <c r="FIM218" s="129"/>
      <c r="FIN218" s="129"/>
      <c r="FIO218" s="129"/>
      <c r="FIP218" s="129"/>
      <c r="FIQ218" s="129"/>
      <c r="FIR218" s="129"/>
      <c r="FIS218" s="129"/>
      <c r="FIT218" s="129"/>
      <c r="FIU218" s="129"/>
      <c r="FIV218" s="129"/>
      <c r="FIW218" s="129"/>
      <c r="FIX218" s="129"/>
      <c r="FIY218" s="129"/>
      <c r="FIZ218" s="129"/>
      <c r="FJA218" s="129"/>
      <c r="FJB218" s="129"/>
      <c r="FJC218" s="129"/>
      <c r="FJD218" s="129"/>
      <c r="FJE218" s="129"/>
      <c r="FJF218" s="129"/>
      <c r="FJG218" s="129"/>
      <c r="FJH218" s="129"/>
      <c r="FJI218" s="129"/>
      <c r="FJJ218" s="129"/>
      <c r="FJK218" s="129"/>
      <c r="FJL218" s="129"/>
      <c r="FJM218" s="129"/>
      <c r="FJN218" s="129"/>
      <c r="FJO218" s="129"/>
      <c r="FJP218" s="129"/>
      <c r="FJQ218" s="129"/>
      <c r="FJR218" s="129"/>
      <c r="FJS218" s="129"/>
      <c r="FJT218" s="129"/>
      <c r="FJU218" s="129"/>
      <c r="FJV218" s="129"/>
      <c r="FJW218" s="129"/>
      <c r="FJX218" s="129"/>
      <c r="FJY218" s="129"/>
      <c r="FJZ218" s="129"/>
      <c r="FKA218" s="129"/>
      <c r="FKB218" s="129"/>
      <c r="FKC218" s="129"/>
      <c r="FKD218" s="129"/>
      <c r="FKE218" s="129"/>
      <c r="FKF218" s="129"/>
      <c r="FKG218" s="129"/>
      <c r="FKH218" s="129"/>
      <c r="FKI218" s="129"/>
      <c r="FKJ218" s="129"/>
      <c r="FKK218" s="129"/>
      <c r="FKL218" s="129"/>
      <c r="FKM218" s="129"/>
      <c r="FKN218" s="129"/>
      <c r="FKO218" s="129"/>
      <c r="FKP218" s="129"/>
      <c r="FKQ218" s="129"/>
      <c r="FKR218" s="129"/>
      <c r="FKS218" s="129"/>
      <c r="FKT218" s="129"/>
      <c r="FKU218" s="129"/>
      <c r="FKV218" s="129"/>
      <c r="FKW218" s="129"/>
      <c r="FKX218" s="129"/>
      <c r="FKY218" s="129"/>
      <c r="FKZ218" s="129"/>
      <c r="FLA218" s="129"/>
      <c r="FLB218" s="129"/>
      <c r="FLC218" s="129"/>
      <c r="FLD218" s="129"/>
      <c r="FLE218" s="129"/>
      <c r="FLF218" s="129"/>
      <c r="FLG218" s="129"/>
      <c r="FLH218" s="129"/>
      <c r="FLI218" s="129"/>
      <c r="FLJ218" s="129"/>
      <c r="FLK218" s="129"/>
      <c r="FLL218" s="129"/>
      <c r="FLM218" s="129"/>
      <c r="FLN218" s="129"/>
      <c r="FLO218" s="129"/>
      <c r="FLP218" s="129"/>
      <c r="FLQ218" s="129"/>
      <c r="FLR218" s="129"/>
      <c r="FLS218" s="129"/>
      <c r="FLT218" s="129"/>
      <c r="FLU218" s="129"/>
      <c r="FLV218" s="129"/>
      <c r="FLW218" s="129"/>
      <c r="FLX218" s="129"/>
      <c r="FLY218" s="129"/>
      <c r="FLZ218" s="129"/>
      <c r="FMA218" s="129"/>
      <c r="FMB218" s="129"/>
      <c r="FMC218" s="129"/>
      <c r="FMD218" s="129"/>
      <c r="FME218" s="129"/>
      <c r="FMF218" s="129"/>
      <c r="FMG218" s="129"/>
      <c r="FMH218" s="129"/>
      <c r="FMI218" s="129"/>
      <c r="FMJ218" s="129"/>
      <c r="FMK218" s="129"/>
      <c r="FML218" s="129"/>
      <c r="FMM218" s="129"/>
      <c r="FMN218" s="129"/>
      <c r="FMO218" s="129"/>
      <c r="FMP218" s="129"/>
      <c r="FMQ218" s="129"/>
      <c r="FMR218" s="129"/>
      <c r="FMS218" s="129"/>
      <c r="FMT218" s="129"/>
      <c r="FMU218" s="129"/>
      <c r="FMV218" s="129"/>
      <c r="FMW218" s="129"/>
      <c r="FMX218" s="129"/>
      <c r="FMY218" s="129"/>
      <c r="FMZ218" s="129"/>
      <c r="FNA218" s="129"/>
      <c r="FNB218" s="129"/>
      <c r="FNC218" s="129"/>
      <c r="FND218" s="129"/>
      <c r="FNE218" s="129"/>
      <c r="FNF218" s="129"/>
      <c r="FNG218" s="129"/>
      <c r="FNH218" s="129"/>
      <c r="FNI218" s="129"/>
      <c r="FNJ218" s="129"/>
      <c r="FNK218" s="129"/>
      <c r="FNL218" s="129"/>
      <c r="FNM218" s="129"/>
      <c r="FNN218" s="129"/>
      <c r="FNO218" s="129"/>
      <c r="FNP218" s="129"/>
      <c r="FNQ218" s="129"/>
      <c r="FNR218" s="129"/>
      <c r="FNS218" s="129"/>
      <c r="FNT218" s="129"/>
      <c r="FNU218" s="129"/>
      <c r="FNV218" s="129"/>
      <c r="FNW218" s="129"/>
      <c r="FNX218" s="129"/>
      <c r="FNY218" s="129"/>
      <c r="FNZ218" s="129"/>
      <c r="FOA218" s="129"/>
      <c r="FOB218" s="129"/>
      <c r="FOC218" s="129"/>
      <c r="FOD218" s="129"/>
      <c r="FOE218" s="129"/>
      <c r="FOF218" s="129"/>
      <c r="FOG218" s="129"/>
      <c r="FOH218" s="129"/>
      <c r="FOI218" s="129"/>
      <c r="FOJ218" s="129"/>
      <c r="FOK218" s="129"/>
      <c r="FOL218" s="129"/>
      <c r="FOM218" s="129"/>
      <c r="FON218" s="129"/>
      <c r="FOO218" s="129"/>
      <c r="FOP218" s="129"/>
      <c r="FOQ218" s="129"/>
      <c r="FOR218" s="129"/>
      <c r="FOS218" s="129"/>
      <c r="FOT218" s="129"/>
      <c r="FOU218" s="129"/>
      <c r="FOV218" s="129"/>
      <c r="FOW218" s="129"/>
      <c r="FOX218" s="129"/>
      <c r="FOY218" s="129"/>
      <c r="FOZ218" s="129"/>
      <c r="FPA218" s="129"/>
      <c r="FPB218" s="129"/>
      <c r="FPC218" s="129"/>
      <c r="FPD218" s="129"/>
      <c r="FPE218" s="129"/>
      <c r="FPF218" s="129"/>
      <c r="FPG218" s="129"/>
      <c r="FPH218" s="129"/>
      <c r="FPI218" s="129"/>
      <c r="FPJ218" s="129"/>
      <c r="FPK218" s="129"/>
      <c r="FPL218" s="129"/>
      <c r="FPM218" s="129"/>
      <c r="FPN218" s="129"/>
      <c r="FPO218" s="129"/>
      <c r="FPP218" s="129"/>
      <c r="FPQ218" s="129"/>
      <c r="FPR218" s="129"/>
      <c r="FPS218" s="129"/>
      <c r="FPT218" s="129"/>
      <c r="FPU218" s="129"/>
      <c r="FPV218" s="129"/>
      <c r="FPW218" s="129"/>
      <c r="FPX218" s="129"/>
      <c r="FPY218" s="129"/>
      <c r="FPZ218" s="129"/>
      <c r="FQA218" s="129"/>
      <c r="FQB218" s="129"/>
      <c r="FQC218" s="129"/>
      <c r="FQD218" s="129"/>
      <c r="FQE218" s="129"/>
      <c r="FQF218" s="129"/>
      <c r="FQG218" s="129"/>
      <c r="FQH218" s="129"/>
      <c r="FQI218" s="129"/>
      <c r="FQJ218" s="129"/>
      <c r="FQK218" s="129"/>
      <c r="FQL218" s="129"/>
      <c r="FQM218" s="129"/>
      <c r="FQN218" s="129"/>
      <c r="FQO218" s="129"/>
      <c r="FQP218" s="129"/>
      <c r="FQQ218" s="129"/>
      <c r="FQR218" s="129"/>
      <c r="FQS218" s="129"/>
      <c r="FQT218" s="129"/>
      <c r="FQU218" s="129"/>
      <c r="FQV218" s="129"/>
      <c r="FQW218" s="129"/>
      <c r="FQX218" s="129"/>
      <c r="FQY218" s="129"/>
      <c r="FQZ218" s="129"/>
      <c r="FRA218" s="129"/>
      <c r="FRB218" s="129"/>
      <c r="FRC218" s="129"/>
      <c r="FRD218" s="129"/>
      <c r="FRE218" s="129"/>
      <c r="FRF218" s="129"/>
      <c r="FRG218" s="129"/>
      <c r="FRH218" s="129"/>
      <c r="FRI218" s="129"/>
      <c r="FRJ218" s="129"/>
      <c r="FRK218" s="129"/>
      <c r="FRL218" s="129"/>
      <c r="FRM218" s="129"/>
      <c r="FRN218" s="129"/>
      <c r="FRO218" s="129"/>
      <c r="FRP218" s="129"/>
      <c r="FRQ218" s="129"/>
      <c r="FRR218" s="129"/>
      <c r="FRS218" s="129"/>
      <c r="FRT218" s="129"/>
      <c r="FRU218" s="129"/>
      <c r="FRV218" s="129"/>
      <c r="FRW218" s="129"/>
      <c r="FRX218" s="129"/>
      <c r="FRY218" s="129"/>
      <c r="FRZ218" s="129"/>
      <c r="FSA218" s="129"/>
      <c r="FSB218" s="129"/>
      <c r="FSC218" s="129"/>
      <c r="FSD218" s="129"/>
      <c r="FSE218" s="129"/>
      <c r="FSF218" s="129"/>
      <c r="FSG218" s="129"/>
      <c r="FSH218" s="129"/>
      <c r="FSI218" s="129"/>
      <c r="FSJ218" s="129"/>
      <c r="FSK218" s="129"/>
      <c r="FSL218" s="129"/>
      <c r="FSM218" s="129"/>
      <c r="FSN218" s="129"/>
      <c r="FSO218" s="129"/>
      <c r="FSP218" s="129"/>
      <c r="FSQ218" s="129"/>
      <c r="FSR218" s="129"/>
      <c r="FSS218" s="129"/>
      <c r="FST218" s="129"/>
      <c r="FSU218" s="129"/>
      <c r="FSV218" s="129"/>
      <c r="FSW218" s="129"/>
      <c r="FSX218" s="129"/>
      <c r="FSY218" s="129"/>
      <c r="FSZ218" s="129"/>
      <c r="FTA218" s="129"/>
      <c r="FTB218" s="129"/>
      <c r="FTC218" s="129"/>
      <c r="FTD218" s="129"/>
      <c r="FTE218" s="129"/>
      <c r="FTF218" s="129"/>
      <c r="FTG218" s="129"/>
      <c r="FTH218" s="129"/>
      <c r="FTI218" s="129"/>
      <c r="FTJ218" s="129"/>
      <c r="FTK218" s="129"/>
      <c r="FTL218" s="129"/>
      <c r="FTM218" s="129"/>
      <c r="FTN218" s="129"/>
      <c r="FTO218" s="129"/>
      <c r="FTP218" s="129"/>
      <c r="FTQ218" s="129"/>
      <c r="FTR218" s="129"/>
      <c r="FTS218" s="129"/>
      <c r="FTT218" s="129"/>
      <c r="FTU218" s="129"/>
      <c r="FTV218" s="129"/>
      <c r="FTW218" s="129"/>
      <c r="FTX218" s="129"/>
      <c r="FTY218" s="129"/>
      <c r="FTZ218" s="129"/>
      <c r="FUA218" s="129"/>
      <c r="FUB218" s="129"/>
      <c r="FUC218" s="129"/>
      <c r="FUD218" s="129"/>
      <c r="FUE218" s="129"/>
      <c r="FUF218" s="129"/>
      <c r="FUG218" s="129"/>
      <c r="FUH218" s="129"/>
      <c r="FUI218" s="129"/>
      <c r="FUJ218" s="129"/>
      <c r="FUK218" s="129"/>
      <c r="FUL218" s="129"/>
      <c r="FUM218" s="129"/>
      <c r="FUN218" s="129"/>
      <c r="FUO218" s="129"/>
      <c r="FUP218" s="129"/>
      <c r="FUQ218" s="129"/>
      <c r="FUR218" s="129"/>
      <c r="FUS218" s="129"/>
      <c r="FUT218" s="129"/>
      <c r="FUU218" s="129"/>
      <c r="FUV218" s="129"/>
      <c r="FUW218" s="129"/>
      <c r="FUX218" s="129"/>
      <c r="FUY218" s="129"/>
      <c r="FUZ218" s="129"/>
      <c r="FVA218" s="129"/>
      <c r="FVB218" s="129"/>
      <c r="FVC218" s="129"/>
      <c r="FVD218" s="129"/>
      <c r="FVE218" s="129"/>
      <c r="FVF218" s="129"/>
      <c r="FVG218" s="129"/>
      <c r="FVH218" s="129"/>
      <c r="FVI218" s="129"/>
      <c r="FVJ218" s="129"/>
      <c r="FVK218" s="129"/>
      <c r="FVL218" s="129"/>
      <c r="FVM218" s="129"/>
      <c r="FVN218" s="129"/>
      <c r="FVO218" s="129"/>
      <c r="FVP218" s="129"/>
      <c r="FVQ218" s="129"/>
      <c r="FVR218" s="129"/>
      <c r="FVS218" s="129"/>
      <c r="FVT218" s="129"/>
      <c r="FVU218" s="129"/>
      <c r="FVV218" s="129"/>
      <c r="FVW218" s="129"/>
      <c r="FVX218" s="129"/>
      <c r="FVY218" s="129"/>
      <c r="FVZ218" s="129"/>
      <c r="FWA218" s="129"/>
      <c r="FWB218" s="129"/>
      <c r="FWC218" s="129"/>
      <c r="FWD218" s="129"/>
      <c r="FWE218" s="129"/>
      <c r="FWF218" s="129"/>
      <c r="FWG218" s="129"/>
      <c r="FWH218" s="129"/>
      <c r="FWI218" s="129"/>
      <c r="FWJ218" s="129"/>
      <c r="FWK218" s="129"/>
      <c r="FWL218" s="129"/>
      <c r="FWM218" s="129"/>
      <c r="FWN218" s="129"/>
      <c r="FWO218" s="129"/>
      <c r="FWP218" s="129"/>
      <c r="FWQ218" s="129"/>
      <c r="FWR218" s="129"/>
      <c r="FWS218" s="129"/>
      <c r="FWT218" s="129"/>
      <c r="FWU218" s="129"/>
      <c r="FWV218" s="129"/>
      <c r="FWW218" s="129"/>
      <c r="FWX218" s="129"/>
      <c r="FWY218" s="129"/>
      <c r="FWZ218" s="129"/>
      <c r="FXA218" s="129"/>
      <c r="FXB218" s="129"/>
      <c r="FXC218" s="129"/>
      <c r="FXD218" s="129"/>
      <c r="FXE218" s="129"/>
      <c r="FXF218" s="129"/>
      <c r="FXG218" s="129"/>
      <c r="FXH218" s="129"/>
      <c r="FXI218" s="129"/>
      <c r="FXJ218" s="129"/>
      <c r="FXK218" s="129"/>
      <c r="FXL218" s="129"/>
      <c r="FXM218" s="129"/>
      <c r="FXN218" s="129"/>
      <c r="FXO218" s="129"/>
      <c r="FXP218" s="129"/>
      <c r="FXQ218" s="129"/>
      <c r="FXR218" s="129"/>
      <c r="FXS218" s="129"/>
      <c r="FXT218" s="129"/>
      <c r="FXU218" s="129"/>
      <c r="FXV218" s="129"/>
      <c r="FXW218" s="129"/>
      <c r="FXX218" s="129"/>
      <c r="FXY218" s="129"/>
      <c r="FXZ218" s="129"/>
      <c r="FYA218" s="129"/>
      <c r="FYB218" s="129"/>
      <c r="FYC218" s="129"/>
      <c r="FYD218" s="129"/>
      <c r="FYE218" s="129"/>
      <c r="FYF218" s="129"/>
      <c r="FYG218" s="129"/>
      <c r="FYH218" s="129"/>
      <c r="FYI218" s="129"/>
      <c r="FYJ218" s="129"/>
      <c r="FYK218" s="129"/>
      <c r="FYL218" s="129"/>
      <c r="FYM218" s="129"/>
      <c r="FYN218" s="129"/>
      <c r="FYO218" s="129"/>
      <c r="FYP218" s="129"/>
      <c r="FYQ218" s="129"/>
      <c r="FYR218" s="129"/>
      <c r="FYS218" s="129"/>
      <c r="FYT218" s="129"/>
      <c r="FYU218" s="129"/>
      <c r="FYV218" s="129"/>
      <c r="FYW218" s="129"/>
      <c r="FYX218" s="129"/>
      <c r="FYY218" s="129"/>
      <c r="FYZ218" s="129"/>
      <c r="FZA218" s="129"/>
      <c r="FZB218" s="129"/>
      <c r="FZC218" s="129"/>
      <c r="FZD218" s="129"/>
      <c r="FZE218" s="129"/>
      <c r="FZF218" s="129"/>
      <c r="FZG218" s="129"/>
      <c r="FZH218" s="129"/>
      <c r="FZI218" s="129"/>
      <c r="FZJ218" s="129"/>
      <c r="FZK218" s="129"/>
      <c r="FZL218" s="129"/>
      <c r="FZM218" s="129"/>
      <c r="FZN218" s="129"/>
      <c r="FZO218" s="129"/>
      <c r="FZP218" s="129"/>
      <c r="FZQ218" s="129"/>
      <c r="FZR218" s="129"/>
      <c r="FZS218" s="129"/>
      <c r="FZT218" s="129"/>
      <c r="FZU218" s="129"/>
      <c r="FZV218" s="129"/>
      <c r="FZW218" s="129"/>
      <c r="FZX218" s="129"/>
      <c r="FZY218" s="129"/>
      <c r="FZZ218" s="129"/>
      <c r="GAA218" s="129"/>
      <c r="GAB218" s="129"/>
      <c r="GAC218" s="129"/>
      <c r="GAD218" s="129"/>
      <c r="GAE218" s="129"/>
      <c r="GAF218" s="129"/>
      <c r="GAG218" s="129"/>
      <c r="GAH218" s="129"/>
      <c r="GAI218" s="129"/>
      <c r="GAJ218" s="129"/>
      <c r="GAK218" s="129"/>
      <c r="GAL218" s="129"/>
      <c r="GAM218" s="129"/>
      <c r="GAN218" s="129"/>
      <c r="GAO218" s="129"/>
      <c r="GAP218" s="129"/>
      <c r="GAQ218" s="129"/>
      <c r="GAR218" s="129"/>
      <c r="GAS218" s="129"/>
      <c r="GAT218" s="129"/>
      <c r="GAU218" s="129"/>
      <c r="GAV218" s="129"/>
      <c r="GAW218" s="129"/>
      <c r="GAX218" s="129"/>
      <c r="GAY218" s="129"/>
      <c r="GAZ218" s="129"/>
      <c r="GBA218" s="129"/>
      <c r="GBB218" s="129"/>
      <c r="GBC218" s="129"/>
      <c r="GBD218" s="129"/>
      <c r="GBE218" s="129"/>
      <c r="GBF218" s="129"/>
      <c r="GBG218" s="129"/>
      <c r="GBH218" s="129"/>
      <c r="GBI218" s="129"/>
      <c r="GBJ218" s="129"/>
      <c r="GBK218" s="129"/>
      <c r="GBL218" s="129"/>
      <c r="GBM218" s="129"/>
      <c r="GBN218" s="129"/>
      <c r="GBO218" s="129"/>
      <c r="GBP218" s="129"/>
      <c r="GBQ218" s="129"/>
      <c r="GBR218" s="129"/>
      <c r="GBS218" s="129"/>
      <c r="GBT218" s="129"/>
      <c r="GBU218" s="129"/>
      <c r="GBV218" s="129"/>
      <c r="GBW218" s="129"/>
      <c r="GBX218" s="129"/>
      <c r="GBY218" s="129"/>
      <c r="GBZ218" s="129"/>
      <c r="GCA218" s="129"/>
      <c r="GCB218" s="129"/>
      <c r="GCC218" s="129"/>
      <c r="GCD218" s="129"/>
      <c r="GCE218" s="129"/>
      <c r="GCF218" s="129"/>
      <c r="GCG218" s="129"/>
      <c r="GCH218" s="129"/>
      <c r="GCI218" s="129"/>
      <c r="GCJ218" s="129"/>
      <c r="GCK218" s="129"/>
      <c r="GCL218" s="129"/>
      <c r="GCM218" s="129"/>
      <c r="GCN218" s="129"/>
      <c r="GCO218" s="129"/>
      <c r="GCP218" s="129"/>
      <c r="GCQ218" s="129"/>
      <c r="GCR218" s="129"/>
      <c r="GCS218" s="129"/>
      <c r="GCT218" s="129"/>
      <c r="GCU218" s="129"/>
      <c r="GCV218" s="129"/>
      <c r="GCW218" s="129"/>
      <c r="GCX218" s="129"/>
      <c r="GCY218" s="129"/>
      <c r="GCZ218" s="129"/>
      <c r="GDA218" s="129"/>
      <c r="GDB218" s="129"/>
      <c r="GDC218" s="129"/>
      <c r="GDD218" s="129"/>
      <c r="GDE218" s="129"/>
      <c r="GDF218" s="129"/>
      <c r="GDG218" s="129"/>
      <c r="GDH218" s="129"/>
      <c r="GDI218" s="129"/>
      <c r="GDJ218" s="129"/>
      <c r="GDK218" s="129"/>
      <c r="GDL218" s="129"/>
      <c r="GDM218" s="129"/>
      <c r="GDN218" s="129"/>
      <c r="GDO218" s="129"/>
      <c r="GDP218" s="129"/>
      <c r="GDQ218" s="129"/>
      <c r="GDR218" s="129"/>
      <c r="GDS218" s="129"/>
      <c r="GDT218" s="129"/>
      <c r="GDU218" s="129"/>
      <c r="GDV218" s="129"/>
      <c r="GDW218" s="129"/>
      <c r="GDX218" s="129"/>
      <c r="GDY218" s="129"/>
      <c r="GDZ218" s="129"/>
      <c r="GEA218" s="129"/>
      <c r="GEB218" s="129"/>
      <c r="GEC218" s="129"/>
      <c r="GED218" s="129"/>
      <c r="GEE218" s="129"/>
      <c r="GEF218" s="129"/>
      <c r="GEG218" s="129"/>
      <c r="GEH218" s="129"/>
      <c r="GEI218" s="129"/>
      <c r="GEJ218" s="129"/>
      <c r="GEK218" s="129"/>
      <c r="GEL218" s="129"/>
      <c r="GEM218" s="129"/>
      <c r="GEN218" s="129"/>
      <c r="GEO218" s="129"/>
      <c r="GEP218" s="129"/>
      <c r="GEQ218" s="129"/>
      <c r="GER218" s="129"/>
      <c r="GES218" s="129"/>
      <c r="GET218" s="129"/>
      <c r="GEU218" s="129"/>
      <c r="GEV218" s="129"/>
      <c r="GEW218" s="129"/>
      <c r="GEX218" s="129"/>
      <c r="GEY218" s="129"/>
      <c r="GEZ218" s="129"/>
      <c r="GFA218" s="129"/>
      <c r="GFB218" s="129"/>
      <c r="GFC218" s="129"/>
      <c r="GFD218" s="129"/>
      <c r="GFE218" s="129"/>
      <c r="GFF218" s="129"/>
      <c r="GFG218" s="129"/>
      <c r="GFH218" s="129"/>
      <c r="GFI218" s="129"/>
      <c r="GFJ218" s="129"/>
      <c r="GFK218" s="129"/>
      <c r="GFL218" s="129"/>
      <c r="GFM218" s="129"/>
      <c r="GFN218" s="129"/>
      <c r="GFO218" s="129"/>
      <c r="GFP218" s="129"/>
      <c r="GFQ218" s="129"/>
      <c r="GFR218" s="129"/>
      <c r="GFS218" s="129"/>
      <c r="GFT218" s="129"/>
      <c r="GFU218" s="129"/>
      <c r="GFV218" s="129"/>
      <c r="GFW218" s="129"/>
      <c r="GFX218" s="129"/>
      <c r="GFY218" s="129"/>
      <c r="GFZ218" s="129"/>
      <c r="GGA218" s="129"/>
      <c r="GGB218" s="129"/>
      <c r="GGC218" s="129"/>
      <c r="GGD218" s="129"/>
      <c r="GGE218" s="129"/>
      <c r="GGF218" s="129"/>
      <c r="GGG218" s="129"/>
      <c r="GGH218" s="129"/>
      <c r="GGI218" s="129"/>
      <c r="GGJ218" s="129"/>
      <c r="GGK218" s="129"/>
      <c r="GGL218" s="129"/>
      <c r="GGM218" s="129"/>
      <c r="GGN218" s="129"/>
      <c r="GGO218" s="129"/>
      <c r="GGP218" s="129"/>
      <c r="GGQ218" s="129"/>
      <c r="GGR218" s="129"/>
      <c r="GGS218" s="129"/>
      <c r="GGT218" s="129"/>
      <c r="GGU218" s="129"/>
      <c r="GGV218" s="129"/>
      <c r="GGW218" s="129"/>
      <c r="GGX218" s="129"/>
      <c r="GGY218" s="129"/>
      <c r="GGZ218" s="129"/>
      <c r="GHA218" s="129"/>
      <c r="GHB218" s="129"/>
      <c r="GHC218" s="129"/>
      <c r="GHD218" s="129"/>
      <c r="GHE218" s="129"/>
      <c r="GHF218" s="129"/>
      <c r="GHG218" s="129"/>
      <c r="GHH218" s="129"/>
      <c r="GHI218" s="129"/>
      <c r="GHJ218" s="129"/>
      <c r="GHK218" s="129"/>
      <c r="GHL218" s="129"/>
      <c r="GHM218" s="129"/>
      <c r="GHN218" s="129"/>
      <c r="GHO218" s="129"/>
      <c r="GHP218" s="129"/>
      <c r="GHQ218" s="129"/>
      <c r="GHR218" s="129"/>
      <c r="GHS218" s="129"/>
      <c r="GHT218" s="129"/>
      <c r="GHU218" s="129"/>
      <c r="GHV218" s="129"/>
      <c r="GHW218" s="129"/>
      <c r="GHX218" s="129"/>
      <c r="GHY218" s="129"/>
      <c r="GHZ218" s="129"/>
      <c r="GIA218" s="129"/>
      <c r="GIB218" s="129"/>
      <c r="GIC218" s="129"/>
      <c r="GID218" s="129"/>
      <c r="GIE218" s="129"/>
      <c r="GIF218" s="129"/>
      <c r="GIG218" s="129"/>
      <c r="GIH218" s="129"/>
      <c r="GII218" s="129"/>
      <c r="GIJ218" s="129"/>
      <c r="GIK218" s="129"/>
      <c r="GIL218" s="129"/>
      <c r="GIM218" s="129"/>
      <c r="GIN218" s="129"/>
      <c r="GIO218" s="129"/>
      <c r="GIP218" s="129"/>
      <c r="GIQ218" s="129"/>
      <c r="GIR218" s="129"/>
      <c r="GIS218" s="129"/>
      <c r="GIT218" s="129"/>
      <c r="GIU218" s="129"/>
      <c r="GIV218" s="129"/>
      <c r="GIW218" s="129"/>
      <c r="GIX218" s="129"/>
      <c r="GIY218" s="129"/>
      <c r="GIZ218" s="129"/>
      <c r="GJA218" s="129"/>
      <c r="GJB218" s="129"/>
      <c r="GJC218" s="129"/>
      <c r="GJD218" s="129"/>
      <c r="GJE218" s="129"/>
      <c r="GJF218" s="129"/>
      <c r="GJG218" s="129"/>
      <c r="GJH218" s="129"/>
      <c r="GJI218" s="129"/>
      <c r="GJJ218" s="129"/>
      <c r="GJK218" s="129"/>
      <c r="GJL218" s="129"/>
      <c r="GJM218" s="129"/>
      <c r="GJN218" s="129"/>
      <c r="GJO218" s="129"/>
      <c r="GJP218" s="129"/>
      <c r="GJQ218" s="129"/>
      <c r="GJR218" s="129"/>
      <c r="GJS218" s="129"/>
      <c r="GJT218" s="129"/>
      <c r="GJU218" s="129"/>
      <c r="GJV218" s="129"/>
      <c r="GJW218" s="129"/>
      <c r="GJX218" s="129"/>
      <c r="GJY218" s="129"/>
      <c r="GJZ218" s="129"/>
      <c r="GKA218" s="129"/>
      <c r="GKB218" s="129"/>
      <c r="GKC218" s="129"/>
      <c r="GKD218" s="129"/>
      <c r="GKE218" s="129"/>
      <c r="GKF218" s="129"/>
      <c r="GKG218" s="129"/>
      <c r="GKH218" s="129"/>
      <c r="GKI218" s="129"/>
      <c r="GKJ218" s="129"/>
      <c r="GKK218" s="129"/>
      <c r="GKL218" s="129"/>
      <c r="GKM218" s="129"/>
      <c r="GKN218" s="129"/>
      <c r="GKO218" s="129"/>
      <c r="GKP218" s="129"/>
      <c r="GKQ218" s="129"/>
      <c r="GKR218" s="129"/>
      <c r="GKS218" s="129"/>
      <c r="GKT218" s="129"/>
      <c r="GKU218" s="129"/>
      <c r="GKV218" s="129"/>
      <c r="GKW218" s="129"/>
      <c r="GKX218" s="129"/>
      <c r="GKY218" s="129"/>
      <c r="GKZ218" s="129"/>
      <c r="GLA218" s="129"/>
      <c r="GLB218" s="129"/>
      <c r="GLC218" s="129"/>
      <c r="GLD218" s="129"/>
      <c r="GLE218" s="129"/>
      <c r="GLF218" s="129"/>
      <c r="GLG218" s="129"/>
      <c r="GLH218" s="129"/>
      <c r="GLI218" s="129"/>
      <c r="GLJ218" s="129"/>
      <c r="GLK218" s="129"/>
      <c r="GLL218" s="129"/>
      <c r="GLM218" s="129"/>
      <c r="GLN218" s="129"/>
      <c r="GLO218" s="129"/>
      <c r="GLP218" s="129"/>
      <c r="GLQ218" s="129"/>
      <c r="GLR218" s="129"/>
      <c r="GLS218" s="129"/>
      <c r="GLT218" s="129"/>
      <c r="GLU218" s="129"/>
      <c r="GLV218" s="129"/>
      <c r="GLW218" s="129"/>
      <c r="GLX218" s="129"/>
      <c r="GLY218" s="129"/>
      <c r="GLZ218" s="129"/>
      <c r="GMA218" s="129"/>
      <c r="GMB218" s="129"/>
      <c r="GMC218" s="129"/>
      <c r="GMD218" s="129"/>
      <c r="GME218" s="129"/>
      <c r="GMF218" s="129"/>
      <c r="GMG218" s="129"/>
      <c r="GMH218" s="129"/>
      <c r="GMI218" s="129"/>
      <c r="GMJ218" s="129"/>
      <c r="GMK218" s="129"/>
      <c r="GML218" s="129"/>
      <c r="GMM218" s="129"/>
      <c r="GMN218" s="129"/>
      <c r="GMO218" s="129"/>
      <c r="GMP218" s="129"/>
      <c r="GMQ218" s="129"/>
      <c r="GMR218" s="129"/>
      <c r="GMS218" s="129"/>
      <c r="GMT218" s="129"/>
      <c r="GMU218" s="129"/>
      <c r="GMV218" s="129"/>
      <c r="GMW218" s="129"/>
      <c r="GMX218" s="129"/>
      <c r="GMY218" s="129"/>
      <c r="GMZ218" s="129"/>
      <c r="GNA218" s="129"/>
      <c r="GNB218" s="129"/>
      <c r="GNC218" s="129"/>
      <c r="GND218" s="129"/>
      <c r="GNE218" s="129"/>
      <c r="GNF218" s="129"/>
      <c r="GNG218" s="129"/>
      <c r="GNH218" s="129"/>
      <c r="GNI218" s="129"/>
      <c r="GNJ218" s="129"/>
      <c r="GNK218" s="129"/>
      <c r="GNL218" s="129"/>
      <c r="GNM218" s="129"/>
      <c r="GNN218" s="129"/>
      <c r="GNO218" s="129"/>
      <c r="GNP218" s="129"/>
      <c r="GNQ218" s="129"/>
      <c r="GNR218" s="129"/>
      <c r="GNS218" s="129"/>
      <c r="GNT218" s="129"/>
      <c r="GNU218" s="129"/>
      <c r="GNV218" s="129"/>
      <c r="GNW218" s="129"/>
      <c r="GNX218" s="129"/>
      <c r="GNY218" s="129"/>
      <c r="GNZ218" s="129"/>
      <c r="GOA218" s="129"/>
      <c r="GOB218" s="129"/>
      <c r="GOC218" s="129"/>
      <c r="GOD218" s="129"/>
      <c r="GOE218" s="129"/>
      <c r="GOF218" s="129"/>
      <c r="GOG218" s="129"/>
      <c r="GOH218" s="129"/>
      <c r="GOI218" s="129"/>
      <c r="GOJ218" s="129"/>
      <c r="GOK218" s="129"/>
      <c r="GOL218" s="129"/>
      <c r="GOM218" s="129"/>
      <c r="GON218" s="129"/>
      <c r="GOO218" s="129"/>
      <c r="GOP218" s="129"/>
      <c r="GOQ218" s="129"/>
      <c r="GOR218" s="129"/>
      <c r="GOS218" s="129"/>
      <c r="GOT218" s="129"/>
      <c r="GOU218" s="129"/>
      <c r="GOV218" s="129"/>
      <c r="GOW218" s="129"/>
      <c r="GOX218" s="129"/>
      <c r="GOY218" s="129"/>
      <c r="GOZ218" s="129"/>
      <c r="GPA218" s="129"/>
      <c r="GPB218" s="129"/>
      <c r="GPC218" s="129"/>
      <c r="GPD218" s="129"/>
      <c r="GPE218" s="129"/>
      <c r="GPF218" s="129"/>
      <c r="GPG218" s="129"/>
      <c r="GPH218" s="129"/>
      <c r="GPI218" s="129"/>
      <c r="GPJ218" s="129"/>
      <c r="GPK218" s="129"/>
      <c r="GPL218" s="129"/>
      <c r="GPM218" s="129"/>
      <c r="GPN218" s="129"/>
      <c r="GPO218" s="129"/>
      <c r="GPP218" s="129"/>
      <c r="GPQ218" s="129"/>
      <c r="GPR218" s="129"/>
      <c r="GPS218" s="129"/>
      <c r="GPT218" s="129"/>
      <c r="GPU218" s="129"/>
      <c r="GPV218" s="129"/>
      <c r="GPW218" s="129"/>
      <c r="GPX218" s="129"/>
      <c r="GPY218" s="129"/>
      <c r="GPZ218" s="129"/>
      <c r="GQA218" s="129"/>
      <c r="GQB218" s="129"/>
      <c r="GQC218" s="129"/>
      <c r="GQD218" s="129"/>
      <c r="GQE218" s="129"/>
      <c r="GQF218" s="129"/>
      <c r="GQG218" s="129"/>
      <c r="GQH218" s="129"/>
      <c r="GQI218" s="129"/>
      <c r="GQJ218" s="129"/>
      <c r="GQK218" s="129"/>
      <c r="GQL218" s="129"/>
      <c r="GQM218" s="129"/>
      <c r="GQN218" s="129"/>
      <c r="GQO218" s="129"/>
      <c r="GQP218" s="129"/>
      <c r="GQQ218" s="129"/>
      <c r="GQR218" s="129"/>
      <c r="GQS218" s="129"/>
      <c r="GQT218" s="129"/>
      <c r="GQU218" s="129"/>
      <c r="GQV218" s="129"/>
      <c r="GQW218" s="129"/>
      <c r="GQX218" s="129"/>
      <c r="GQY218" s="129"/>
      <c r="GQZ218" s="129"/>
      <c r="GRA218" s="129"/>
      <c r="GRB218" s="129"/>
      <c r="GRC218" s="129"/>
      <c r="GRD218" s="129"/>
      <c r="GRE218" s="129"/>
      <c r="GRF218" s="129"/>
      <c r="GRG218" s="129"/>
      <c r="GRH218" s="129"/>
      <c r="GRI218" s="129"/>
      <c r="GRJ218" s="129"/>
      <c r="GRK218" s="129"/>
      <c r="GRL218" s="129"/>
      <c r="GRM218" s="129"/>
      <c r="GRN218" s="129"/>
      <c r="GRO218" s="129"/>
      <c r="GRP218" s="129"/>
      <c r="GRQ218" s="129"/>
      <c r="GRR218" s="129"/>
      <c r="GRS218" s="129"/>
      <c r="GRT218" s="129"/>
      <c r="GRU218" s="129"/>
      <c r="GRV218" s="129"/>
      <c r="GRW218" s="129"/>
      <c r="GRX218" s="129"/>
      <c r="GRY218" s="129"/>
      <c r="GRZ218" s="129"/>
      <c r="GSA218" s="129"/>
      <c r="GSB218" s="129"/>
      <c r="GSC218" s="129"/>
      <c r="GSD218" s="129"/>
      <c r="GSE218" s="129"/>
      <c r="GSF218" s="129"/>
      <c r="GSG218" s="129"/>
      <c r="GSH218" s="129"/>
      <c r="GSI218" s="129"/>
      <c r="GSJ218" s="129"/>
      <c r="GSK218" s="129"/>
      <c r="GSL218" s="129"/>
      <c r="GSM218" s="129"/>
      <c r="GSN218" s="129"/>
      <c r="GSO218" s="129"/>
      <c r="GSP218" s="129"/>
      <c r="GSQ218" s="129"/>
      <c r="GSR218" s="129"/>
      <c r="GSS218" s="129"/>
      <c r="GST218" s="129"/>
      <c r="GSU218" s="129"/>
      <c r="GSV218" s="129"/>
      <c r="GSW218" s="129"/>
      <c r="GSX218" s="129"/>
      <c r="GSY218" s="129"/>
      <c r="GSZ218" s="129"/>
      <c r="GTA218" s="129"/>
      <c r="GTB218" s="129"/>
      <c r="GTC218" s="129"/>
      <c r="GTD218" s="129"/>
      <c r="GTE218" s="129"/>
      <c r="GTF218" s="129"/>
      <c r="GTG218" s="129"/>
      <c r="GTH218" s="129"/>
      <c r="GTI218" s="129"/>
      <c r="GTJ218" s="129"/>
      <c r="GTK218" s="129"/>
      <c r="GTL218" s="129"/>
      <c r="GTM218" s="129"/>
      <c r="GTN218" s="129"/>
      <c r="GTO218" s="129"/>
      <c r="GTP218" s="129"/>
      <c r="GTQ218" s="129"/>
      <c r="GTR218" s="129"/>
      <c r="GTS218" s="129"/>
      <c r="GTT218" s="129"/>
      <c r="GTU218" s="129"/>
      <c r="GTV218" s="129"/>
      <c r="GTW218" s="129"/>
      <c r="GTX218" s="129"/>
      <c r="GTY218" s="129"/>
      <c r="GTZ218" s="129"/>
      <c r="GUA218" s="129"/>
      <c r="GUB218" s="129"/>
      <c r="GUC218" s="129"/>
      <c r="GUD218" s="129"/>
      <c r="GUE218" s="129"/>
      <c r="GUF218" s="129"/>
      <c r="GUG218" s="129"/>
      <c r="GUH218" s="129"/>
      <c r="GUI218" s="129"/>
      <c r="GUJ218" s="129"/>
      <c r="GUK218" s="129"/>
      <c r="GUL218" s="129"/>
      <c r="GUM218" s="129"/>
      <c r="GUN218" s="129"/>
      <c r="GUO218" s="129"/>
      <c r="GUP218" s="129"/>
      <c r="GUQ218" s="129"/>
      <c r="GUR218" s="129"/>
      <c r="GUS218" s="129"/>
      <c r="GUT218" s="129"/>
      <c r="GUU218" s="129"/>
      <c r="GUV218" s="129"/>
      <c r="GUW218" s="129"/>
      <c r="GUX218" s="129"/>
      <c r="GUY218" s="129"/>
      <c r="GUZ218" s="129"/>
      <c r="GVA218" s="129"/>
      <c r="GVB218" s="129"/>
      <c r="GVC218" s="129"/>
      <c r="GVD218" s="129"/>
      <c r="GVE218" s="129"/>
      <c r="GVF218" s="129"/>
      <c r="GVG218" s="129"/>
      <c r="GVH218" s="129"/>
      <c r="GVI218" s="129"/>
      <c r="GVJ218" s="129"/>
      <c r="GVK218" s="129"/>
      <c r="GVL218" s="129"/>
      <c r="GVM218" s="129"/>
      <c r="GVN218" s="129"/>
      <c r="GVO218" s="129"/>
      <c r="GVP218" s="129"/>
      <c r="GVQ218" s="129"/>
      <c r="GVR218" s="129"/>
      <c r="GVS218" s="129"/>
      <c r="GVT218" s="129"/>
      <c r="GVU218" s="129"/>
      <c r="GVV218" s="129"/>
      <c r="GVW218" s="129"/>
      <c r="GVX218" s="129"/>
      <c r="GVY218" s="129"/>
      <c r="GVZ218" s="129"/>
      <c r="GWA218" s="129"/>
      <c r="GWB218" s="129"/>
      <c r="GWC218" s="129"/>
      <c r="GWD218" s="129"/>
      <c r="GWE218" s="129"/>
      <c r="GWF218" s="129"/>
      <c r="GWG218" s="129"/>
      <c r="GWH218" s="129"/>
      <c r="GWI218" s="129"/>
      <c r="GWJ218" s="129"/>
      <c r="GWK218" s="129"/>
      <c r="GWL218" s="129"/>
      <c r="GWM218" s="129"/>
      <c r="GWN218" s="129"/>
      <c r="GWO218" s="129"/>
      <c r="GWP218" s="129"/>
      <c r="GWQ218" s="129"/>
      <c r="GWR218" s="129"/>
      <c r="GWS218" s="129"/>
      <c r="GWT218" s="129"/>
      <c r="GWU218" s="129"/>
      <c r="GWV218" s="129"/>
      <c r="GWW218" s="129"/>
      <c r="GWX218" s="129"/>
      <c r="GWY218" s="129"/>
      <c r="GWZ218" s="129"/>
      <c r="GXA218" s="129"/>
      <c r="GXB218" s="129"/>
      <c r="GXC218" s="129"/>
      <c r="GXD218" s="129"/>
      <c r="GXE218" s="129"/>
      <c r="GXF218" s="129"/>
      <c r="GXG218" s="129"/>
      <c r="GXH218" s="129"/>
      <c r="GXI218" s="129"/>
      <c r="GXJ218" s="129"/>
      <c r="GXK218" s="129"/>
      <c r="GXL218" s="129"/>
      <c r="GXM218" s="129"/>
      <c r="GXN218" s="129"/>
      <c r="GXO218" s="129"/>
      <c r="GXP218" s="129"/>
      <c r="GXQ218" s="129"/>
      <c r="GXR218" s="129"/>
      <c r="GXS218" s="129"/>
      <c r="GXT218" s="129"/>
      <c r="GXU218" s="129"/>
      <c r="GXV218" s="129"/>
      <c r="GXW218" s="129"/>
      <c r="GXX218" s="129"/>
      <c r="GXY218" s="129"/>
      <c r="GXZ218" s="129"/>
      <c r="GYA218" s="129"/>
      <c r="GYB218" s="129"/>
      <c r="GYC218" s="129"/>
      <c r="GYD218" s="129"/>
      <c r="GYE218" s="129"/>
      <c r="GYF218" s="129"/>
      <c r="GYG218" s="129"/>
      <c r="GYH218" s="129"/>
      <c r="GYI218" s="129"/>
      <c r="GYJ218" s="129"/>
      <c r="GYK218" s="129"/>
      <c r="GYL218" s="129"/>
      <c r="GYM218" s="129"/>
      <c r="GYN218" s="129"/>
      <c r="GYO218" s="129"/>
      <c r="GYP218" s="129"/>
      <c r="GYQ218" s="129"/>
      <c r="GYR218" s="129"/>
      <c r="GYS218" s="129"/>
      <c r="GYT218" s="129"/>
      <c r="GYU218" s="129"/>
      <c r="GYV218" s="129"/>
      <c r="GYW218" s="129"/>
      <c r="GYX218" s="129"/>
      <c r="GYY218" s="129"/>
      <c r="GYZ218" s="129"/>
      <c r="GZA218" s="129"/>
      <c r="GZB218" s="129"/>
      <c r="GZC218" s="129"/>
      <c r="GZD218" s="129"/>
      <c r="GZE218" s="129"/>
      <c r="GZF218" s="129"/>
      <c r="GZG218" s="129"/>
      <c r="GZH218" s="129"/>
      <c r="GZI218" s="129"/>
      <c r="GZJ218" s="129"/>
      <c r="GZK218" s="129"/>
      <c r="GZL218" s="129"/>
      <c r="GZM218" s="129"/>
      <c r="GZN218" s="129"/>
      <c r="GZO218" s="129"/>
      <c r="GZP218" s="129"/>
      <c r="GZQ218" s="129"/>
      <c r="GZR218" s="129"/>
      <c r="GZS218" s="129"/>
      <c r="GZT218" s="129"/>
      <c r="GZU218" s="129"/>
      <c r="GZV218" s="129"/>
      <c r="GZW218" s="129"/>
      <c r="GZX218" s="129"/>
      <c r="GZY218" s="129"/>
      <c r="GZZ218" s="129"/>
      <c r="HAA218" s="129"/>
      <c r="HAB218" s="129"/>
      <c r="HAC218" s="129"/>
      <c r="HAD218" s="129"/>
      <c r="HAE218" s="129"/>
      <c r="HAF218" s="129"/>
      <c r="HAG218" s="129"/>
      <c r="HAH218" s="129"/>
      <c r="HAI218" s="129"/>
      <c r="HAJ218" s="129"/>
      <c r="HAK218" s="129"/>
      <c r="HAL218" s="129"/>
      <c r="HAM218" s="129"/>
      <c r="HAN218" s="129"/>
      <c r="HAO218" s="129"/>
      <c r="HAP218" s="129"/>
      <c r="HAQ218" s="129"/>
      <c r="HAR218" s="129"/>
      <c r="HAS218" s="129"/>
      <c r="HAT218" s="129"/>
      <c r="HAU218" s="129"/>
      <c r="HAV218" s="129"/>
      <c r="HAW218" s="129"/>
      <c r="HAX218" s="129"/>
      <c r="HAY218" s="129"/>
      <c r="HAZ218" s="129"/>
      <c r="HBA218" s="129"/>
      <c r="HBB218" s="129"/>
      <c r="HBC218" s="129"/>
      <c r="HBD218" s="129"/>
      <c r="HBE218" s="129"/>
      <c r="HBF218" s="129"/>
      <c r="HBG218" s="129"/>
      <c r="HBH218" s="129"/>
      <c r="HBI218" s="129"/>
      <c r="HBJ218" s="129"/>
      <c r="HBK218" s="129"/>
      <c r="HBL218" s="129"/>
      <c r="HBM218" s="129"/>
      <c r="HBN218" s="129"/>
      <c r="HBO218" s="129"/>
      <c r="HBP218" s="129"/>
      <c r="HBQ218" s="129"/>
      <c r="HBR218" s="129"/>
      <c r="HBS218" s="129"/>
      <c r="HBT218" s="129"/>
      <c r="HBU218" s="129"/>
      <c r="HBV218" s="129"/>
      <c r="HBW218" s="129"/>
      <c r="HBX218" s="129"/>
      <c r="HBY218" s="129"/>
      <c r="HBZ218" s="129"/>
      <c r="HCA218" s="129"/>
      <c r="HCB218" s="129"/>
      <c r="HCC218" s="129"/>
      <c r="HCD218" s="129"/>
      <c r="HCE218" s="129"/>
      <c r="HCF218" s="129"/>
      <c r="HCG218" s="129"/>
      <c r="HCH218" s="129"/>
      <c r="HCI218" s="129"/>
      <c r="HCJ218" s="129"/>
      <c r="HCK218" s="129"/>
      <c r="HCL218" s="129"/>
      <c r="HCM218" s="129"/>
      <c r="HCN218" s="129"/>
      <c r="HCO218" s="129"/>
      <c r="HCP218" s="129"/>
      <c r="HCQ218" s="129"/>
      <c r="HCR218" s="129"/>
      <c r="HCS218" s="129"/>
      <c r="HCT218" s="129"/>
      <c r="HCU218" s="129"/>
      <c r="HCV218" s="129"/>
      <c r="HCW218" s="129"/>
      <c r="HCX218" s="129"/>
      <c r="HCY218" s="129"/>
      <c r="HCZ218" s="129"/>
      <c r="HDA218" s="129"/>
      <c r="HDB218" s="129"/>
      <c r="HDC218" s="129"/>
      <c r="HDD218" s="129"/>
      <c r="HDE218" s="129"/>
      <c r="HDF218" s="129"/>
      <c r="HDG218" s="129"/>
      <c r="HDH218" s="129"/>
      <c r="HDI218" s="129"/>
      <c r="HDJ218" s="129"/>
      <c r="HDK218" s="129"/>
      <c r="HDL218" s="129"/>
      <c r="HDM218" s="129"/>
      <c r="HDN218" s="129"/>
      <c r="HDO218" s="129"/>
      <c r="HDP218" s="129"/>
      <c r="HDQ218" s="129"/>
      <c r="HDR218" s="129"/>
      <c r="HDS218" s="129"/>
      <c r="HDT218" s="129"/>
      <c r="HDU218" s="129"/>
      <c r="HDV218" s="129"/>
      <c r="HDW218" s="129"/>
      <c r="HDX218" s="129"/>
      <c r="HDY218" s="129"/>
      <c r="HDZ218" s="129"/>
      <c r="HEA218" s="129"/>
      <c r="HEB218" s="129"/>
      <c r="HEC218" s="129"/>
      <c r="HED218" s="129"/>
      <c r="HEE218" s="129"/>
      <c r="HEF218" s="129"/>
      <c r="HEG218" s="129"/>
      <c r="HEH218" s="129"/>
      <c r="HEI218" s="129"/>
      <c r="HEJ218" s="129"/>
      <c r="HEK218" s="129"/>
      <c r="HEL218" s="129"/>
      <c r="HEM218" s="129"/>
      <c r="HEN218" s="129"/>
      <c r="HEO218" s="129"/>
      <c r="HEP218" s="129"/>
      <c r="HEQ218" s="129"/>
      <c r="HER218" s="129"/>
      <c r="HES218" s="129"/>
      <c r="HET218" s="129"/>
      <c r="HEU218" s="129"/>
      <c r="HEV218" s="129"/>
      <c r="HEW218" s="129"/>
      <c r="HEX218" s="129"/>
      <c r="HEY218" s="129"/>
      <c r="HEZ218" s="129"/>
      <c r="HFA218" s="129"/>
      <c r="HFB218" s="129"/>
      <c r="HFC218" s="129"/>
      <c r="HFD218" s="129"/>
      <c r="HFE218" s="129"/>
      <c r="HFF218" s="129"/>
      <c r="HFG218" s="129"/>
      <c r="HFH218" s="129"/>
      <c r="HFI218" s="129"/>
      <c r="HFJ218" s="129"/>
      <c r="HFK218" s="129"/>
      <c r="HFL218" s="129"/>
      <c r="HFM218" s="129"/>
      <c r="HFN218" s="129"/>
      <c r="HFO218" s="129"/>
      <c r="HFP218" s="129"/>
      <c r="HFQ218" s="129"/>
      <c r="HFR218" s="129"/>
      <c r="HFS218" s="129"/>
      <c r="HFT218" s="129"/>
      <c r="HFU218" s="129"/>
      <c r="HFV218" s="129"/>
      <c r="HFW218" s="129"/>
      <c r="HFX218" s="129"/>
      <c r="HFY218" s="129"/>
      <c r="HFZ218" s="129"/>
      <c r="HGA218" s="129"/>
      <c r="HGB218" s="129"/>
      <c r="HGC218" s="129"/>
      <c r="HGD218" s="129"/>
      <c r="HGE218" s="129"/>
      <c r="HGF218" s="129"/>
      <c r="HGG218" s="129"/>
      <c r="HGH218" s="129"/>
      <c r="HGI218" s="129"/>
      <c r="HGJ218" s="129"/>
      <c r="HGK218" s="129"/>
      <c r="HGL218" s="129"/>
      <c r="HGM218" s="129"/>
      <c r="HGN218" s="129"/>
      <c r="HGO218" s="129"/>
      <c r="HGP218" s="129"/>
      <c r="HGQ218" s="129"/>
      <c r="HGR218" s="129"/>
      <c r="HGS218" s="129"/>
      <c r="HGT218" s="129"/>
      <c r="HGU218" s="129"/>
      <c r="HGV218" s="129"/>
      <c r="HGW218" s="129"/>
      <c r="HGX218" s="129"/>
      <c r="HGY218" s="129"/>
      <c r="HGZ218" s="129"/>
      <c r="HHA218" s="129"/>
      <c r="HHB218" s="129"/>
      <c r="HHC218" s="129"/>
      <c r="HHD218" s="129"/>
      <c r="HHE218" s="129"/>
      <c r="HHF218" s="129"/>
      <c r="HHG218" s="129"/>
      <c r="HHH218" s="129"/>
      <c r="HHI218" s="129"/>
      <c r="HHJ218" s="129"/>
      <c r="HHK218" s="129"/>
      <c r="HHL218" s="129"/>
      <c r="HHM218" s="129"/>
      <c r="HHN218" s="129"/>
      <c r="HHO218" s="129"/>
      <c r="HHP218" s="129"/>
      <c r="HHQ218" s="129"/>
      <c r="HHR218" s="129"/>
      <c r="HHS218" s="129"/>
      <c r="HHT218" s="129"/>
      <c r="HHU218" s="129"/>
      <c r="HHV218" s="129"/>
      <c r="HHW218" s="129"/>
      <c r="HHX218" s="129"/>
      <c r="HHY218" s="129"/>
      <c r="HHZ218" s="129"/>
      <c r="HIA218" s="129"/>
      <c r="HIB218" s="129"/>
      <c r="HIC218" s="129"/>
      <c r="HID218" s="129"/>
      <c r="HIE218" s="129"/>
      <c r="HIF218" s="129"/>
      <c r="HIG218" s="129"/>
      <c r="HIH218" s="129"/>
      <c r="HII218" s="129"/>
      <c r="HIJ218" s="129"/>
      <c r="HIK218" s="129"/>
      <c r="HIL218" s="129"/>
      <c r="HIM218" s="129"/>
      <c r="HIN218" s="129"/>
      <c r="HIO218" s="129"/>
      <c r="HIP218" s="129"/>
      <c r="HIQ218" s="129"/>
      <c r="HIR218" s="129"/>
      <c r="HIS218" s="129"/>
      <c r="HIT218" s="129"/>
      <c r="HIU218" s="129"/>
      <c r="HIV218" s="129"/>
      <c r="HIW218" s="129"/>
      <c r="HIX218" s="129"/>
      <c r="HIY218" s="129"/>
      <c r="HIZ218" s="129"/>
      <c r="HJA218" s="129"/>
      <c r="HJB218" s="129"/>
      <c r="HJC218" s="129"/>
      <c r="HJD218" s="129"/>
      <c r="HJE218" s="129"/>
      <c r="HJF218" s="129"/>
      <c r="HJG218" s="129"/>
      <c r="HJH218" s="129"/>
      <c r="HJI218" s="129"/>
      <c r="HJJ218" s="129"/>
      <c r="HJK218" s="129"/>
      <c r="HJL218" s="129"/>
      <c r="HJM218" s="129"/>
      <c r="HJN218" s="129"/>
      <c r="HJO218" s="129"/>
      <c r="HJP218" s="129"/>
      <c r="HJQ218" s="129"/>
      <c r="HJR218" s="129"/>
      <c r="HJS218" s="129"/>
      <c r="HJT218" s="129"/>
      <c r="HJU218" s="129"/>
      <c r="HJV218" s="129"/>
      <c r="HJW218" s="129"/>
      <c r="HJX218" s="129"/>
      <c r="HJY218" s="129"/>
      <c r="HJZ218" s="129"/>
      <c r="HKA218" s="129"/>
      <c r="HKB218" s="129"/>
      <c r="HKC218" s="129"/>
      <c r="HKD218" s="129"/>
      <c r="HKE218" s="129"/>
      <c r="HKF218" s="129"/>
      <c r="HKG218" s="129"/>
      <c r="HKH218" s="129"/>
      <c r="HKI218" s="129"/>
      <c r="HKJ218" s="129"/>
      <c r="HKK218" s="129"/>
      <c r="HKL218" s="129"/>
      <c r="HKM218" s="129"/>
      <c r="HKN218" s="129"/>
      <c r="HKO218" s="129"/>
      <c r="HKP218" s="129"/>
      <c r="HKQ218" s="129"/>
      <c r="HKR218" s="129"/>
      <c r="HKS218" s="129"/>
      <c r="HKT218" s="129"/>
      <c r="HKU218" s="129"/>
      <c r="HKV218" s="129"/>
      <c r="HKW218" s="129"/>
      <c r="HKX218" s="129"/>
      <c r="HKY218" s="129"/>
      <c r="HKZ218" s="129"/>
      <c r="HLA218" s="129"/>
      <c r="HLB218" s="129"/>
      <c r="HLC218" s="129"/>
      <c r="HLD218" s="129"/>
      <c r="HLE218" s="129"/>
      <c r="HLF218" s="129"/>
      <c r="HLG218" s="129"/>
      <c r="HLH218" s="129"/>
      <c r="HLI218" s="129"/>
      <c r="HLJ218" s="129"/>
      <c r="HLK218" s="129"/>
      <c r="HLL218" s="129"/>
      <c r="HLM218" s="129"/>
      <c r="HLN218" s="129"/>
      <c r="HLO218" s="129"/>
      <c r="HLP218" s="129"/>
      <c r="HLQ218" s="129"/>
      <c r="HLR218" s="129"/>
      <c r="HLS218" s="129"/>
      <c r="HLT218" s="129"/>
      <c r="HLU218" s="129"/>
      <c r="HLV218" s="129"/>
      <c r="HLW218" s="129"/>
      <c r="HLX218" s="129"/>
      <c r="HLY218" s="129"/>
      <c r="HLZ218" s="129"/>
      <c r="HMA218" s="129"/>
      <c r="HMB218" s="129"/>
      <c r="HMC218" s="129"/>
      <c r="HMD218" s="129"/>
      <c r="HME218" s="129"/>
      <c r="HMF218" s="129"/>
      <c r="HMG218" s="129"/>
      <c r="HMH218" s="129"/>
      <c r="HMI218" s="129"/>
      <c r="HMJ218" s="129"/>
      <c r="HMK218" s="129"/>
      <c r="HML218" s="129"/>
      <c r="HMM218" s="129"/>
      <c r="HMN218" s="129"/>
      <c r="HMO218" s="129"/>
      <c r="HMP218" s="129"/>
      <c r="HMQ218" s="129"/>
      <c r="HMR218" s="129"/>
      <c r="HMS218" s="129"/>
      <c r="HMT218" s="129"/>
      <c r="HMU218" s="129"/>
      <c r="HMV218" s="129"/>
      <c r="HMW218" s="129"/>
      <c r="HMX218" s="129"/>
      <c r="HMY218" s="129"/>
      <c r="HMZ218" s="129"/>
      <c r="HNA218" s="129"/>
      <c r="HNB218" s="129"/>
      <c r="HNC218" s="129"/>
      <c r="HND218" s="129"/>
      <c r="HNE218" s="129"/>
      <c r="HNF218" s="129"/>
      <c r="HNG218" s="129"/>
      <c r="HNH218" s="129"/>
      <c r="HNI218" s="129"/>
      <c r="HNJ218" s="129"/>
      <c r="HNK218" s="129"/>
      <c r="HNL218" s="129"/>
      <c r="HNM218" s="129"/>
      <c r="HNN218" s="129"/>
      <c r="HNO218" s="129"/>
      <c r="HNP218" s="129"/>
      <c r="HNQ218" s="129"/>
      <c r="HNR218" s="129"/>
      <c r="HNS218" s="129"/>
      <c r="HNT218" s="129"/>
      <c r="HNU218" s="129"/>
      <c r="HNV218" s="129"/>
      <c r="HNW218" s="129"/>
      <c r="HNX218" s="129"/>
      <c r="HNY218" s="129"/>
      <c r="HNZ218" s="129"/>
      <c r="HOA218" s="129"/>
      <c r="HOB218" s="129"/>
      <c r="HOC218" s="129"/>
      <c r="HOD218" s="129"/>
      <c r="HOE218" s="129"/>
      <c r="HOF218" s="129"/>
      <c r="HOG218" s="129"/>
      <c r="HOH218" s="129"/>
      <c r="HOI218" s="129"/>
      <c r="HOJ218" s="129"/>
      <c r="HOK218" s="129"/>
      <c r="HOL218" s="129"/>
      <c r="HOM218" s="129"/>
      <c r="HON218" s="129"/>
      <c r="HOO218" s="129"/>
      <c r="HOP218" s="129"/>
      <c r="HOQ218" s="129"/>
      <c r="HOR218" s="129"/>
      <c r="HOS218" s="129"/>
      <c r="HOT218" s="129"/>
      <c r="HOU218" s="129"/>
      <c r="HOV218" s="129"/>
      <c r="HOW218" s="129"/>
      <c r="HOX218" s="129"/>
      <c r="HOY218" s="129"/>
      <c r="HOZ218" s="129"/>
      <c r="HPA218" s="129"/>
      <c r="HPB218" s="129"/>
      <c r="HPC218" s="129"/>
      <c r="HPD218" s="129"/>
      <c r="HPE218" s="129"/>
      <c r="HPF218" s="129"/>
      <c r="HPG218" s="129"/>
      <c r="HPH218" s="129"/>
      <c r="HPI218" s="129"/>
      <c r="HPJ218" s="129"/>
      <c r="HPK218" s="129"/>
      <c r="HPL218" s="129"/>
      <c r="HPM218" s="129"/>
      <c r="HPN218" s="129"/>
      <c r="HPO218" s="129"/>
      <c r="HPP218" s="129"/>
      <c r="HPQ218" s="129"/>
      <c r="HPR218" s="129"/>
      <c r="HPS218" s="129"/>
      <c r="HPT218" s="129"/>
      <c r="HPU218" s="129"/>
      <c r="HPV218" s="129"/>
      <c r="HPW218" s="129"/>
      <c r="HPX218" s="129"/>
      <c r="HPY218" s="129"/>
      <c r="HPZ218" s="129"/>
      <c r="HQA218" s="129"/>
      <c r="HQB218" s="129"/>
      <c r="HQC218" s="129"/>
      <c r="HQD218" s="129"/>
      <c r="HQE218" s="129"/>
      <c r="HQF218" s="129"/>
      <c r="HQG218" s="129"/>
      <c r="HQH218" s="129"/>
      <c r="HQI218" s="129"/>
      <c r="HQJ218" s="129"/>
      <c r="HQK218" s="129"/>
      <c r="HQL218" s="129"/>
      <c r="HQM218" s="129"/>
      <c r="HQN218" s="129"/>
      <c r="HQO218" s="129"/>
      <c r="HQP218" s="129"/>
      <c r="HQQ218" s="129"/>
      <c r="HQR218" s="129"/>
      <c r="HQS218" s="129"/>
      <c r="HQT218" s="129"/>
      <c r="HQU218" s="129"/>
      <c r="HQV218" s="129"/>
      <c r="HQW218" s="129"/>
      <c r="HQX218" s="129"/>
      <c r="HQY218" s="129"/>
      <c r="HQZ218" s="129"/>
      <c r="HRA218" s="129"/>
      <c r="HRB218" s="129"/>
      <c r="HRC218" s="129"/>
      <c r="HRD218" s="129"/>
      <c r="HRE218" s="129"/>
      <c r="HRF218" s="129"/>
      <c r="HRG218" s="129"/>
      <c r="HRH218" s="129"/>
      <c r="HRI218" s="129"/>
      <c r="HRJ218" s="129"/>
      <c r="HRK218" s="129"/>
      <c r="HRL218" s="129"/>
      <c r="HRM218" s="129"/>
      <c r="HRN218" s="129"/>
      <c r="HRO218" s="129"/>
      <c r="HRP218" s="129"/>
      <c r="HRQ218" s="129"/>
      <c r="HRR218" s="129"/>
      <c r="HRS218" s="129"/>
      <c r="HRT218" s="129"/>
      <c r="HRU218" s="129"/>
      <c r="HRV218" s="129"/>
      <c r="HRW218" s="129"/>
      <c r="HRX218" s="129"/>
      <c r="HRY218" s="129"/>
      <c r="HRZ218" s="129"/>
      <c r="HSA218" s="129"/>
      <c r="HSB218" s="129"/>
      <c r="HSC218" s="129"/>
      <c r="HSD218" s="129"/>
      <c r="HSE218" s="129"/>
      <c r="HSF218" s="129"/>
      <c r="HSG218" s="129"/>
      <c r="HSH218" s="129"/>
      <c r="HSI218" s="129"/>
      <c r="HSJ218" s="129"/>
      <c r="HSK218" s="129"/>
      <c r="HSL218" s="129"/>
      <c r="HSM218" s="129"/>
      <c r="HSN218" s="129"/>
      <c r="HSO218" s="129"/>
      <c r="HSP218" s="129"/>
      <c r="HSQ218" s="129"/>
      <c r="HSR218" s="129"/>
      <c r="HSS218" s="129"/>
      <c r="HST218" s="129"/>
      <c r="HSU218" s="129"/>
      <c r="HSV218" s="129"/>
      <c r="HSW218" s="129"/>
      <c r="HSX218" s="129"/>
      <c r="HSY218" s="129"/>
      <c r="HSZ218" s="129"/>
      <c r="HTA218" s="129"/>
      <c r="HTB218" s="129"/>
      <c r="HTC218" s="129"/>
      <c r="HTD218" s="129"/>
      <c r="HTE218" s="129"/>
      <c r="HTF218" s="129"/>
      <c r="HTG218" s="129"/>
      <c r="HTH218" s="129"/>
      <c r="HTI218" s="129"/>
      <c r="HTJ218" s="129"/>
      <c r="HTK218" s="129"/>
      <c r="HTL218" s="129"/>
      <c r="HTM218" s="129"/>
      <c r="HTN218" s="129"/>
      <c r="HTO218" s="129"/>
      <c r="HTP218" s="129"/>
      <c r="HTQ218" s="129"/>
      <c r="HTR218" s="129"/>
      <c r="HTS218" s="129"/>
      <c r="HTT218" s="129"/>
      <c r="HTU218" s="129"/>
      <c r="HTV218" s="129"/>
      <c r="HTW218" s="129"/>
      <c r="HTX218" s="129"/>
      <c r="HTY218" s="129"/>
      <c r="HTZ218" s="129"/>
      <c r="HUA218" s="129"/>
      <c r="HUB218" s="129"/>
      <c r="HUC218" s="129"/>
      <c r="HUD218" s="129"/>
      <c r="HUE218" s="129"/>
      <c r="HUF218" s="129"/>
      <c r="HUG218" s="129"/>
      <c r="HUH218" s="129"/>
      <c r="HUI218" s="129"/>
      <c r="HUJ218" s="129"/>
      <c r="HUK218" s="129"/>
      <c r="HUL218" s="129"/>
      <c r="HUM218" s="129"/>
      <c r="HUN218" s="129"/>
      <c r="HUO218" s="129"/>
      <c r="HUP218" s="129"/>
      <c r="HUQ218" s="129"/>
      <c r="HUR218" s="129"/>
      <c r="HUS218" s="129"/>
      <c r="HUT218" s="129"/>
      <c r="HUU218" s="129"/>
      <c r="HUV218" s="129"/>
      <c r="HUW218" s="129"/>
      <c r="HUX218" s="129"/>
      <c r="HUY218" s="129"/>
      <c r="HUZ218" s="129"/>
      <c r="HVA218" s="129"/>
      <c r="HVB218" s="129"/>
      <c r="HVC218" s="129"/>
      <c r="HVD218" s="129"/>
      <c r="HVE218" s="129"/>
      <c r="HVF218" s="129"/>
      <c r="HVG218" s="129"/>
      <c r="HVH218" s="129"/>
      <c r="HVI218" s="129"/>
      <c r="HVJ218" s="129"/>
      <c r="HVK218" s="129"/>
      <c r="HVL218" s="129"/>
      <c r="HVM218" s="129"/>
      <c r="HVN218" s="129"/>
      <c r="HVO218" s="129"/>
      <c r="HVP218" s="129"/>
      <c r="HVQ218" s="129"/>
      <c r="HVR218" s="129"/>
      <c r="HVS218" s="129"/>
      <c r="HVT218" s="129"/>
      <c r="HVU218" s="129"/>
      <c r="HVV218" s="129"/>
      <c r="HVW218" s="129"/>
      <c r="HVX218" s="129"/>
      <c r="HVY218" s="129"/>
      <c r="HVZ218" s="129"/>
      <c r="HWA218" s="129"/>
      <c r="HWB218" s="129"/>
      <c r="HWC218" s="129"/>
      <c r="HWD218" s="129"/>
      <c r="HWE218" s="129"/>
      <c r="HWF218" s="129"/>
      <c r="HWG218" s="129"/>
      <c r="HWH218" s="129"/>
      <c r="HWI218" s="129"/>
      <c r="HWJ218" s="129"/>
      <c r="HWK218" s="129"/>
      <c r="HWL218" s="129"/>
      <c r="HWM218" s="129"/>
      <c r="HWN218" s="129"/>
      <c r="HWO218" s="129"/>
      <c r="HWP218" s="129"/>
      <c r="HWQ218" s="129"/>
      <c r="HWR218" s="129"/>
      <c r="HWS218" s="129"/>
      <c r="HWT218" s="129"/>
      <c r="HWU218" s="129"/>
      <c r="HWV218" s="129"/>
      <c r="HWW218" s="129"/>
      <c r="HWX218" s="129"/>
      <c r="HWY218" s="129"/>
      <c r="HWZ218" s="129"/>
      <c r="HXA218" s="129"/>
      <c r="HXB218" s="129"/>
      <c r="HXC218" s="129"/>
      <c r="HXD218" s="129"/>
      <c r="HXE218" s="129"/>
      <c r="HXF218" s="129"/>
      <c r="HXG218" s="129"/>
      <c r="HXH218" s="129"/>
      <c r="HXI218" s="129"/>
      <c r="HXJ218" s="129"/>
      <c r="HXK218" s="129"/>
      <c r="HXL218" s="129"/>
      <c r="HXM218" s="129"/>
      <c r="HXN218" s="129"/>
      <c r="HXO218" s="129"/>
      <c r="HXP218" s="129"/>
      <c r="HXQ218" s="129"/>
      <c r="HXR218" s="129"/>
      <c r="HXS218" s="129"/>
      <c r="HXT218" s="129"/>
      <c r="HXU218" s="129"/>
      <c r="HXV218" s="129"/>
      <c r="HXW218" s="129"/>
      <c r="HXX218" s="129"/>
      <c r="HXY218" s="129"/>
      <c r="HXZ218" s="129"/>
      <c r="HYA218" s="129"/>
      <c r="HYB218" s="129"/>
      <c r="HYC218" s="129"/>
      <c r="HYD218" s="129"/>
      <c r="HYE218" s="129"/>
      <c r="HYF218" s="129"/>
      <c r="HYG218" s="129"/>
      <c r="HYH218" s="129"/>
      <c r="HYI218" s="129"/>
      <c r="HYJ218" s="129"/>
      <c r="HYK218" s="129"/>
      <c r="HYL218" s="129"/>
      <c r="HYM218" s="129"/>
      <c r="HYN218" s="129"/>
      <c r="HYO218" s="129"/>
      <c r="HYP218" s="129"/>
      <c r="HYQ218" s="129"/>
      <c r="HYR218" s="129"/>
      <c r="HYS218" s="129"/>
      <c r="HYT218" s="129"/>
      <c r="HYU218" s="129"/>
      <c r="HYV218" s="129"/>
      <c r="HYW218" s="129"/>
      <c r="HYX218" s="129"/>
      <c r="HYY218" s="129"/>
      <c r="HYZ218" s="129"/>
      <c r="HZA218" s="129"/>
      <c r="HZB218" s="129"/>
      <c r="HZC218" s="129"/>
      <c r="HZD218" s="129"/>
      <c r="HZE218" s="129"/>
      <c r="HZF218" s="129"/>
      <c r="HZG218" s="129"/>
      <c r="HZH218" s="129"/>
      <c r="HZI218" s="129"/>
      <c r="HZJ218" s="129"/>
      <c r="HZK218" s="129"/>
      <c r="HZL218" s="129"/>
      <c r="HZM218" s="129"/>
      <c r="HZN218" s="129"/>
      <c r="HZO218" s="129"/>
      <c r="HZP218" s="129"/>
      <c r="HZQ218" s="129"/>
      <c r="HZR218" s="129"/>
      <c r="HZS218" s="129"/>
      <c r="HZT218" s="129"/>
      <c r="HZU218" s="129"/>
      <c r="HZV218" s="129"/>
      <c r="HZW218" s="129"/>
      <c r="HZX218" s="129"/>
      <c r="HZY218" s="129"/>
      <c r="HZZ218" s="129"/>
      <c r="IAA218" s="129"/>
      <c r="IAB218" s="129"/>
      <c r="IAC218" s="129"/>
      <c r="IAD218" s="129"/>
      <c r="IAE218" s="129"/>
      <c r="IAF218" s="129"/>
      <c r="IAG218" s="129"/>
      <c r="IAH218" s="129"/>
      <c r="IAI218" s="129"/>
      <c r="IAJ218" s="129"/>
      <c r="IAK218" s="129"/>
      <c r="IAL218" s="129"/>
      <c r="IAM218" s="129"/>
      <c r="IAN218" s="129"/>
      <c r="IAO218" s="129"/>
      <c r="IAP218" s="129"/>
      <c r="IAQ218" s="129"/>
      <c r="IAR218" s="129"/>
      <c r="IAS218" s="129"/>
      <c r="IAT218" s="129"/>
      <c r="IAU218" s="129"/>
      <c r="IAV218" s="129"/>
      <c r="IAW218" s="129"/>
      <c r="IAX218" s="129"/>
      <c r="IAY218" s="129"/>
      <c r="IAZ218" s="129"/>
      <c r="IBA218" s="129"/>
      <c r="IBB218" s="129"/>
      <c r="IBC218" s="129"/>
      <c r="IBD218" s="129"/>
      <c r="IBE218" s="129"/>
      <c r="IBF218" s="129"/>
      <c r="IBG218" s="129"/>
      <c r="IBH218" s="129"/>
      <c r="IBI218" s="129"/>
      <c r="IBJ218" s="129"/>
      <c r="IBK218" s="129"/>
      <c r="IBL218" s="129"/>
      <c r="IBM218" s="129"/>
      <c r="IBN218" s="129"/>
      <c r="IBO218" s="129"/>
      <c r="IBP218" s="129"/>
      <c r="IBQ218" s="129"/>
      <c r="IBR218" s="129"/>
      <c r="IBS218" s="129"/>
      <c r="IBT218" s="129"/>
      <c r="IBU218" s="129"/>
      <c r="IBV218" s="129"/>
      <c r="IBW218" s="129"/>
      <c r="IBX218" s="129"/>
      <c r="IBY218" s="129"/>
      <c r="IBZ218" s="129"/>
      <c r="ICA218" s="129"/>
      <c r="ICB218" s="129"/>
      <c r="ICC218" s="129"/>
      <c r="ICD218" s="129"/>
      <c r="ICE218" s="129"/>
      <c r="ICF218" s="129"/>
      <c r="ICG218" s="129"/>
      <c r="ICH218" s="129"/>
      <c r="ICI218" s="129"/>
      <c r="ICJ218" s="129"/>
      <c r="ICK218" s="129"/>
      <c r="ICL218" s="129"/>
      <c r="ICM218" s="129"/>
      <c r="ICN218" s="129"/>
      <c r="ICO218" s="129"/>
      <c r="ICP218" s="129"/>
      <c r="ICQ218" s="129"/>
      <c r="ICR218" s="129"/>
      <c r="ICS218" s="129"/>
      <c r="ICT218" s="129"/>
      <c r="ICU218" s="129"/>
      <c r="ICV218" s="129"/>
      <c r="ICW218" s="129"/>
      <c r="ICX218" s="129"/>
      <c r="ICY218" s="129"/>
      <c r="ICZ218" s="129"/>
      <c r="IDA218" s="129"/>
      <c r="IDB218" s="129"/>
      <c r="IDC218" s="129"/>
      <c r="IDD218" s="129"/>
      <c r="IDE218" s="129"/>
      <c r="IDF218" s="129"/>
      <c r="IDG218" s="129"/>
      <c r="IDH218" s="129"/>
      <c r="IDI218" s="129"/>
      <c r="IDJ218" s="129"/>
      <c r="IDK218" s="129"/>
      <c r="IDL218" s="129"/>
      <c r="IDM218" s="129"/>
      <c r="IDN218" s="129"/>
      <c r="IDO218" s="129"/>
      <c r="IDP218" s="129"/>
      <c r="IDQ218" s="129"/>
      <c r="IDR218" s="129"/>
      <c r="IDS218" s="129"/>
      <c r="IDT218" s="129"/>
      <c r="IDU218" s="129"/>
      <c r="IDV218" s="129"/>
      <c r="IDW218" s="129"/>
      <c r="IDX218" s="129"/>
      <c r="IDY218" s="129"/>
      <c r="IDZ218" s="129"/>
      <c r="IEA218" s="129"/>
      <c r="IEB218" s="129"/>
      <c r="IEC218" s="129"/>
      <c r="IED218" s="129"/>
      <c r="IEE218" s="129"/>
      <c r="IEF218" s="129"/>
      <c r="IEG218" s="129"/>
      <c r="IEH218" s="129"/>
      <c r="IEI218" s="129"/>
      <c r="IEJ218" s="129"/>
      <c r="IEK218" s="129"/>
      <c r="IEL218" s="129"/>
      <c r="IEM218" s="129"/>
      <c r="IEN218" s="129"/>
      <c r="IEO218" s="129"/>
      <c r="IEP218" s="129"/>
      <c r="IEQ218" s="129"/>
      <c r="IER218" s="129"/>
      <c r="IES218" s="129"/>
      <c r="IET218" s="129"/>
      <c r="IEU218" s="129"/>
      <c r="IEV218" s="129"/>
      <c r="IEW218" s="129"/>
      <c r="IEX218" s="129"/>
      <c r="IEY218" s="129"/>
      <c r="IEZ218" s="129"/>
      <c r="IFA218" s="129"/>
      <c r="IFB218" s="129"/>
      <c r="IFC218" s="129"/>
      <c r="IFD218" s="129"/>
      <c r="IFE218" s="129"/>
      <c r="IFF218" s="129"/>
      <c r="IFG218" s="129"/>
      <c r="IFH218" s="129"/>
      <c r="IFI218" s="129"/>
      <c r="IFJ218" s="129"/>
      <c r="IFK218" s="129"/>
      <c r="IFL218" s="129"/>
      <c r="IFM218" s="129"/>
      <c r="IFN218" s="129"/>
      <c r="IFO218" s="129"/>
      <c r="IFP218" s="129"/>
      <c r="IFQ218" s="129"/>
      <c r="IFR218" s="129"/>
      <c r="IFS218" s="129"/>
      <c r="IFT218" s="129"/>
      <c r="IFU218" s="129"/>
      <c r="IFV218" s="129"/>
      <c r="IFW218" s="129"/>
      <c r="IFX218" s="129"/>
      <c r="IFY218" s="129"/>
      <c r="IFZ218" s="129"/>
      <c r="IGA218" s="129"/>
      <c r="IGB218" s="129"/>
      <c r="IGC218" s="129"/>
      <c r="IGD218" s="129"/>
      <c r="IGE218" s="129"/>
      <c r="IGF218" s="129"/>
      <c r="IGG218" s="129"/>
      <c r="IGH218" s="129"/>
      <c r="IGI218" s="129"/>
      <c r="IGJ218" s="129"/>
      <c r="IGK218" s="129"/>
      <c r="IGL218" s="129"/>
      <c r="IGM218" s="129"/>
      <c r="IGN218" s="129"/>
      <c r="IGO218" s="129"/>
      <c r="IGP218" s="129"/>
      <c r="IGQ218" s="129"/>
      <c r="IGR218" s="129"/>
      <c r="IGS218" s="129"/>
      <c r="IGT218" s="129"/>
      <c r="IGU218" s="129"/>
      <c r="IGV218" s="129"/>
      <c r="IGW218" s="129"/>
      <c r="IGX218" s="129"/>
      <c r="IGY218" s="129"/>
      <c r="IGZ218" s="129"/>
      <c r="IHA218" s="129"/>
      <c r="IHB218" s="129"/>
      <c r="IHC218" s="129"/>
      <c r="IHD218" s="129"/>
      <c r="IHE218" s="129"/>
      <c r="IHF218" s="129"/>
      <c r="IHG218" s="129"/>
      <c r="IHH218" s="129"/>
      <c r="IHI218" s="129"/>
      <c r="IHJ218" s="129"/>
      <c r="IHK218" s="129"/>
      <c r="IHL218" s="129"/>
      <c r="IHM218" s="129"/>
      <c r="IHN218" s="129"/>
      <c r="IHO218" s="129"/>
      <c r="IHP218" s="129"/>
      <c r="IHQ218" s="129"/>
      <c r="IHR218" s="129"/>
      <c r="IHS218" s="129"/>
      <c r="IHT218" s="129"/>
      <c r="IHU218" s="129"/>
      <c r="IHV218" s="129"/>
      <c r="IHW218" s="129"/>
      <c r="IHX218" s="129"/>
      <c r="IHY218" s="129"/>
      <c r="IHZ218" s="129"/>
      <c r="IIA218" s="129"/>
      <c r="IIB218" s="129"/>
      <c r="IIC218" s="129"/>
      <c r="IID218" s="129"/>
      <c r="IIE218" s="129"/>
      <c r="IIF218" s="129"/>
      <c r="IIG218" s="129"/>
      <c r="IIH218" s="129"/>
      <c r="III218" s="129"/>
      <c r="IIJ218" s="129"/>
      <c r="IIK218" s="129"/>
      <c r="IIL218" s="129"/>
      <c r="IIM218" s="129"/>
      <c r="IIN218" s="129"/>
      <c r="IIO218" s="129"/>
      <c r="IIP218" s="129"/>
      <c r="IIQ218" s="129"/>
      <c r="IIR218" s="129"/>
      <c r="IIS218" s="129"/>
      <c r="IIT218" s="129"/>
      <c r="IIU218" s="129"/>
      <c r="IIV218" s="129"/>
      <c r="IIW218" s="129"/>
      <c r="IIX218" s="129"/>
      <c r="IIY218" s="129"/>
      <c r="IIZ218" s="129"/>
      <c r="IJA218" s="129"/>
      <c r="IJB218" s="129"/>
      <c r="IJC218" s="129"/>
      <c r="IJD218" s="129"/>
      <c r="IJE218" s="129"/>
      <c r="IJF218" s="129"/>
      <c r="IJG218" s="129"/>
      <c r="IJH218" s="129"/>
      <c r="IJI218" s="129"/>
      <c r="IJJ218" s="129"/>
      <c r="IJK218" s="129"/>
      <c r="IJL218" s="129"/>
      <c r="IJM218" s="129"/>
      <c r="IJN218" s="129"/>
      <c r="IJO218" s="129"/>
      <c r="IJP218" s="129"/>
      <c r="IJQ218" s="129"/>
      <c r="IJR218" s="129"/>
      <c r="IJS218" s="129"/>
      <c r="IJT218" s="129"/>
      <c r="IJU218" s="129"/>
      <c r="IJV218" s="129"/>
      <c r="IJW218" s="129"/>
      <c r="IJX218" s="129"/>
      <c r="IJY218" s="129"/>
      <c r="IJZ218" s="129"/>
      <c r="IKA218" s="129"/>
      <c r="IKB218" s="129"/>
      <c r="IKC218" s="129"/>
      <c r="IKD218" s="129"/>
      <c r="IKE218" s="129"/>
      <c r="IKF218" s="129"/>
      <c r="IKG218" s="129"/>
      <c r="IKH218" s="129"/>
      <c r="IKI218" s="129"/>
      <c r="IKJ218" s="129"/>
      <c r="IKK218" s="129"/>
      <c r="IKL218" s="129"/>
      <c r="IKM218" s="129"/>
      <c r="IKN218" s="129"/>
      <c r="IKO218" s="129"/>
      <c r="IKP218" s="129"/>
      <c r="IKQ218" s="129"/>
      <c r="IKR218" s="129"/>
      <c r="IKS218" s="129"/>
      <c r="IKT218" s="129"/>
      <c r="IKU218" s="129"/>
      <c r="IKV218" s="129"/>
      <c r="IKW218" s="129"/>
      <c r="IKX218" s="129"/>
      <c r="IKY218" s="129"/>
      <c r="IKZ218" s="129"/>
      <c r="ILA218" s="129"/>
      <c r="ILB218" s="129"/>
      <c r="ILC218" s="129"/>
      <c r="ILD218" s="129"/>
      <c r="ILE218" s="129"/>
      <c r="ILF218" s="129"/>
      <c r="ILG218" s="129"/>
      <c r="ILH218" s="129"/>
      <c r="ILI218" s="129"/>
      <c r="ILJ218" s="129"/>
      <c r="ILK218" s="129"/>
      <c r="ILL218" s="129"/>
      <c r="ILM218" s="129"/>
      <c r="ILN218" s="129"/>
      <c r="ILO218" s="129"/>
      <c r="ILP218" s="129"/>
      <c r="ILQ218" s="129"/>
      <c r="ILR218" s="129"/>
      <c r="ILS218" s="129"/>
      <c r="ILT218" s="129"/>
      <c r="ILU218" s="129"/>
      <c r="ILV218" s="129"/>
      <c r="ILW218" s="129"/>
      <c r="ILX218" s="129"/>
      <c r="ILY218" s="129"/>
      <c r="ILZ218" s="129"/>
      <c r="IMA218" s="129"/>
      <c r="IMB218" s="129"/>
      <c r="IMC218" s="129"/>
      <c r="IMD218" s="129"/>
      <c r="IME218" s="129"/>
      <c r="IMF218" s="129"/>
      <c r="IMG218" s="129"/>
      <c r="IMH218" s="129"/>
      <c r="IMI218" s="129"/>
      <c r="IMJ218" s="129"/>
      <c r="IMK218" s="129"/>
      <c r="IML218" s="129"/>
      <c r="IMM218" s="129"/>
      <c r="IMN218" s="129"/>
      <c r="IMO218" s="129"/>
      <c r="IMP218" s="129"/>
      <c r="IMQ218" s="129"/>
      <c r="IMR218" s="129"/>
      <c r="IMS218" s="129"/>
      <c r="IMT218" s="129"/>
      <c r="IMU218" s="129"/>
      <c r="IMV218" s="129"/>
      <c r="IMW218" s="129"/>
      <c r="IMX218" s="129"/>
      <c r="IMY218" s="129"/>
      <c r="IMZ218" s="129"/>
      <c r="INA218" s="129"/>
      <c r="INB218" s="129"/>
      <c r="INC218" s="129"/>
      <c r="IND218" s="129"/>
      <c r="INE218" s="129"/>
      <c r="INF218" s="129"/>
      <c r="ING218" s="129"/>
      <c r="INH218" s="129"/>
      <c r="INI218" s="129"/>
      <c r="INJ218" s="129"/>
      <c r="INK218" s="129"/>
      <c r="INL218" s="129"/>
      <c r="INM218" s="129"/>
      <c r="INN218" s="129"/>
      <c r="INO218" s="129"/>
      <c r="INP218" s="129"/>
      <c r="INQ218" s="129"/>
      <c r="INR218" s="129"/>
      <c r="INS218" s="129"/>
      <c r="INT218" s="129"/>
      <c r="INU218" s="129"/>
      <c r="INV218" s="129"/>
      <c r="INW218" s="129"/>
      <c r="INX218" s="129"/>
      <c r="INY218" s="129"/>
      <c r="INZ218" s="129"/>
      <c r="IOA218" s="129"/>
      <c r="IOB218" s="129"/>
      <c r="IOC218" s="129"/>
      <c r="IOD218" s="129"/>
      <c r="IOE218" s="129"/>
      <c r="IOF218" s="129"/>
      <c r="IOG218" s="129"/>
      <c r="IOH218" s="129"/>
      <c r="IOI218" s="129"/>
      <c r="IOJ218" s="129"/>
      <c r="IOK218" s="129"/>
      <c r="IOL218" s="129"/>
      <c r="IOM218" s="129"/>
      <c r="ION218" s="129"/>
      <c r="IOO218" s="129"/>
      <c r="IOP218" s="129"/>
      <c r="IOQ218" s="129"/>
      <c r="IOR218" s="129"/>
      <c r="IOS218" s="129"/>
      <c r="IOT218" s="129"/>
      <c r="IOU218" s="129"/>
      <c r="IOV218" s="129"/>
      <c r="IOW218" s="129"/>
      <c r="IOX218" s="129"/>
      <c r="IOY218" s="129"/>
      <c r="IOZ218" s="129"/>
      <c r="IPA218" s="129"/>
      <c r="IPB218" s="129"/>
      <c r="IPC218" s="129"/>
      <c r="IPD218" s="129"/>
      <c r="IPE218" s="129"/>
      <c r="IPF218" s="129"/>
      <c r="IPG218" s="129"/>
      <c r="IPH218" s="129"/>
      <c r="IPI218" s="129"/>
      <c r="IPJ218" s="129"/>
      <c r="IPK218" s="129"/>
      <c r="IPL218" s="129"/>
      <c r="IPM218" s="129"/>
      <c r="IPN218" s="129"/>
      <c r="IPO218" s="129"/>
      <c r="IPP218" s="129"/>
      <c r="IPQ218" s="129"/>
      <c r="IPR218" s="129"/>
      <c r="IPS218" s="129"/>
      <c r="IPT218" s="129"/>
      <c r="IPU218" s="129"/>
      <c r="IPV218" s="129"/>
      <c r="IPW218" s="129"/>
      <c r="IPX218" s="129"/>
      <c r="IPY218" s="129"/>
      <c r="IPZ218" s="129"/>
      <c r="IQA218" s="129"/>
      <c r="IQB218" s="129"/>
      <c r="IQC218" s="129"/>
      <c r="IQD218" s="129"/>
      <c r="IQE218" s="129"/>
      <c r="IQF218" s="129"/>
      <c r="IQG218" s="129"/>
      <c r="IQH218" s="129"/>
      <c r="IQI218" s="129"/>
      <c r="IQJ218" s="129"/>
      <c r="IQK218" s="129"/>
      <c r="IQL218" s="129"/>
      <c r="IQM218" s="129"/>
      <c r="IQN218" s="129"/>
      <c r="IQO218" s="129"/>
      <c r="IQP218" s="129"/>
      <c r="IQQ218" s="129"/>
      <c r="IQR218" s="129"/>
      <c r="IQS218" s="129"/>
      <c r="IQT218" s="129"/>
      <c r="IQU218" s="129"/>
      <c r="IQV218" s="129"/>
      <c r="IQW218" s="129"/>
      <c r="IQX218" s="129"/>
      <c r="IQY218" s="129"/>
      <c r="IQZ218" s="129"/>
      <c r="IRA218" s="129"/>
      <c r="IRB218" s="129"/>
      <c r="IRC218" s="129"/>
      <c r="IRD218" s="129"/>
      <c r="IRE218" s="129"/>
      <c r="IRF218" s="129"/>
      <c r="IRG218" s="129"/>
      <c r="IRH218" s="129"/>
      <c r="IRI218" s="129"/>
      <c r="IRJ218" s="129"/>
      <c r="IRK218" s="129"/>
      <c r="IRL218" s="129"/>
      <c r="IRM218" s="129"/>
      <c r="IRN218" s="129"/>
      <c r="IRO218" s="129"/>
      <c r="IRP218" s="129"/>
      <c r="IRQ218" s="129"/>
      <c r="IRR218" s="129"/>
      <c r="IRS218" s="129"/>
      <c r="IRT218" s="129"/>
      <c r="IRU218" s="129"/>
      <c r="IRV218" s="129"/>
      <c r="IRW218" s="129"/>
      <c r="IRX218" s="129"/>
      <c r="IRY218" s="129"/>
      <c r="IRZ218" s="129"/>
      <c r="ISA218" s="129"/>
      <c r="ISB218" s="129"/>
      <c r="ISC218" s="129"/>
      <c r="ISD218" s="129"/>
      <c r="ISE218" s="129"/>
      <c r="ISF218" s="129"/>
      <c r="ISG218" s="129"/>
      <c r="ISH218" s="129"/>
      <c r="ISI218" s="129"/>
      <c r="ISJ218" s="129"/>
      <c r="ISK218" s="129"/>
      <c r="ISL218" s="129"/>
      <c r="ISM218" s="129"/>
      <c r="ISN218" s="129"/>
      <c r="ISO218" s="129"/>
      <c r="ISP218" s="129"/>
      <c r="ISQ218" s="129"/>
      <c r="ISR218" s="129"/>
      <c r="ISS218" s="129"/>
      <c r="IST218" s="129"/>
      <c r="ISU218" s="129"/>
      <c r="ISV218" s="129"/>
      <c r="ISW218" s="129"/>
      <c r="ISX218" s="129"/>
      <c r="ISY218" s="129"/>
      <c r="ISZ218" s="129"/>
      <c r="ITA218" s="129"/>
      <c r="ITB218" s="129"/>
      <c r="ITC218" s="129"/>
      <c r="ITD218" s="129"/>
      <c r="ITE218" s="129"/>
      <c r="ITF218" s="129"/>
      <c r="ITG218" s="129"/>
      <c r="ITH218" s="129"/>
      <c r="ITI218" s="129"/>
      <c r="ITJ218" s="129"/>
      <c r="ITK218" s="129"/>
      <c r="ITL218" s="129"/>
      <c r="ITM218" s="129"/>
      <c r="ITN218" s="129"/>
      <c r="ITO218" s="129"/>
      <c r="ITP218" s="129"/>
      <c r="ITQ218" s="129"/>
      <c r="ITR218" s="129"/>
      <c r="ITS218" s="129"/>
      <c r="ITT218" s="129"/>
      <c r="ITU218" s="129"/>
      <c r="ITV218" s="129"/>
      <c r="ITW218" s="129"/>
      <c r="ITX218" s="129"/>
      <c r="ITY218" s="129"/>
      <c r="ITZ218" s="129"/>
      <c r="IUA218" s="129"/>
      <c r="IUB218" s="129"/>
      <c r="IUC218" s="129"/>
      <c r="IUD218" s="129"/>
      <c r="IUE218" s="129"/>
      <c r="IUF218" s="129"/>
      <c r="IUG218" s="129"/>
      <c r="IUH218" s="129"/>
      <c r="IUI218" s="129"/>
      <c r="IUJ218" s="129"/>
      <c r="IUK218" s="129"/>
      <c r="IUL218" s="129"/>
      <c r="IUM218" s="129"/>
      <c r="IUN218" s="129"/>
      <c r="IUO218" s="129"/>
      <c r="IUP218" s="129"/>
      <c r="IUQ218" s="129"/>
      <c r="IUR218" s="129"/>
      <c r="IUS218" s="129"/>
      <c r="IUT218" s="129"/>
      <c r="IUU218" s="129"/>
      <c r="IUV218" s="129"/>
      <c r="IUW218" s="129"/>
      <c r="IUX218" s="129"/>
      <c r="IUY218" s="129"/>
      <c r="IUZ218" s="129"/>
      <c r="IVA218" s="129"/>
      <c r="IVB218" s="129"/>
      <c r="IVC218" s="129"/>
      <c r="IVD218" s="129"/>
      <c r="IVE218" s="129"/>
      <c r="IVF218" s="129"/>
      <c r="IVG218" s="129"/>
      <c r="IVH218" s="129"/>
      <c r="IVI218" s="129"/>
      <c r="IVJ218" s="129"/>
      <c r="IVK218" s="129"/>
      <c r="IVL218" s="129"/>
      <c r="IVM218" s="129"/>
      <c r="IVN218" s="129"/>
      <c r="IVO218" s="129"/>
      <c r="IVP218" s="129"/>
      <c r="IVQ218" s="129"/>
      <c r="IVR218" s="129"/>
      <c r="IVS218" s="129"/>
      <c r="IVT218" s="129"/>
      <c r="IVU218" s="129"/>
      <c r="IVV218" s="129"/>
      <c r="IVW218" s="129"/>
      <c r="IVX218" s="129"/>
      <c r="IVY218" s="129"/>
      <c r="IVZ218" s="129"/>
      <c r="IWA218" s="129"/>
      <c r="IWB218" s="129"/>
      <c r="IWC218" s="129"/>
      <c r="IWD218" s="129"/>
      <c r="IWE218" s="129"/>
      <c r="IWF218" s="129"/>
      <c r="IWG218" s="129"/>
      <c r="IWH218" s="129"/>
      <c r="IWI218" s="129"/>
      <c r="IWJ218" s="129"/>
      <c r="IWK218" s="129"/>
      <c r="IWL218" s="129"/>
      <c r="IWM218" s="129"/>
      <c r="IWN218" s="129"/>
      <c r="IWO218" s="129"/>
      <c r="IWP218" s="129"/>
      <c r="IWQ218" s="129"/>
      <c r="IWR218" s="129"/>
      <c r="IWS218" s="129"/>
      <c r="IWT218" s="129"/>
      <c r="IWU218" s="129"/>
      <c r="IWV218" s="129"/>
      <c r="IWW218" s="129"/>
      <c r="IWX218" s="129"/>
      <c r="IWY218" s="129"/>
      <c r="IWZ218" s="129"/>
      <c r="IXA218" s="129"/>
      <c r="IXB218" s="129"/>
      <c r="IXC218" s="129"/>
      <c r="IXD218" s="129"/>
      <c r="IXE218" s="129"/>
      <c r="IXF218" s="129"/>
      <c r="IXG218" s="129"/>
      <c r="IXH218" s="129"/>
      <c r="IXI218" s="129"/>
      <c r="IXJ218" s="129"/>
      <c r="IXK218" s="129"/>
      <c r="IXL218" s="129"/>
      <c r="IXM218" s="129"/>
      <c r="IXN218" s="129"/>
      <c r="IXO218" s="129"/>
      <c r="IXP218" s="129"/>
      <c r="IXQ218" s="129"/>
      <c r="IXR218" s="129"/>
      <c r="IXS218" s="129"/>
      <c r="IXT218" s="129"/>
      <c r="IXU218" s="129"/>
      <c r="IXV218" s="129"/>
      <c r="IXW218" s="129"/>
      <c r="IXX218" s="129"/>
      <c r="IXY218" s="129"/>
      <c r="IXZ218" s="129"/>
      <c r="IYA218" s="129"/>
      <c r="IYB218" s="129"/>
      <c r="IYC218" s="129"/>
      <c r="IYD218" s="129"/>
      <c r="IYE218" s="129"/>
      <c r="IYF218" s="129"/>
      <c r="IYG218" s="129"/>
      <c r="IYH218" s="129"/>
      <c r="IYI218" s="129"/>
      <c r="IYJ218" s="129"/>
      <c r="IYK218" s="129"/>
      <c r="IYL218" s="129"/>
      <c r="IYM218" s="129"/>
      <c r="IYN218" s="129"/>
      <c r="IYO218" s="129"/>
      <c r="IYP218" s="129"/>
      <c r="IYQ218" s="129"/>
      <c r="IYR218" s="129"/>
      <c r="IYS218" s="129"/>
      <c r="IYT218" s="129"/>
      <c r="IYU218" s="129"/>
      <c r="IYV218" s="129"/>
      <c r="IYW218" s="129"/>
      <c r="IYX218" s="129"/>
      <c r="IYY218" s="129"/>
      <c r="IYZ218" s="129"/>
      <c r="IZA218" s="129"/>
      <c r="IZB218" s="129"/>
      <c r="IZC218" s="129"/>
      <c r="IZD218" s="129"/>
      <c r="IZE218" s="129"/>
      <c r="IZF218" s="129"/>
      <c r="IZG218" s="129"/>
      <c r="IZH218" s="129"/>
      <c r="IZI218" s="129"/>
      <c r="IZJ218" s="129"/>
      <c r="IZK218" s="129"/>
      <c r="IZL218" s="129"/>
      <c r="IZM218" s="129"/>
      <c r="IZN218" s="129"/>
      <c r="IZO218" s="129"/>
      <c r="IZP218" s="129"/>
      <c r="IZQ218" s="129"/>
      <c r="IZR218" s="129"/>
      <c r="IZS218" s="129"/>
      <c r="IZT218" s="129"/>
      <c r="IZU218" s="129"/>
      <c r="IZV218" s="129"/>
      <c r="IZW218" s="129"/>
      <c r="IZX218" s="129"/>
      <c r="IZY218" s="129"/>
      <c r="IZZ218" s="129"/>
      <c r="JAA218" s="129"/>
      <c r="JAB218" s="129"/>
      <c r="JAC218" s="129"/>
      <c r="JAD218" s="129"/>
      <c r="JAE218" s="129"/>
      <c r="JAF218" s="129"/>
      <c r="JAG218" s="129"/>
      <c r="JAH218" s="129"/>
      <c r="JAI218" s="129"/>
      <c r="JAJ218" s="129"/>
      <c r="JAK218" s="129"/>
      <c r="JAL218" s="129"/>
      <c r="JAM218" s="129"/>
      <c r="JAN218" s="129"/>
      <c r="JAO218" s="129"/>
      <c r="JAP218" s="129"/>
      <c r="JAQ218" s="129"/>
      <c r="JAR218" s="129"/>
      <c r="JAS218" s="129"/>
      <c r="JAT218" s="129"/>
      <c r="JAU218" s="129"/>
      <c r="JAV218" s="129"/>
      <c r="JAW218" s="129"/>
      <c r="JAX218" s="129"/>
      <c r="JAY218" s="129"/>
      <c r="JAZ218" s="129"/>
      <c r="JBA218" s="129"/>
      <c r="JBB218" s="129"/>
      <c r="JBC218" s="129"/>
      <c r="JBD218" s="129"/>
      <c r="JBE218" s="129"/>
      <c r="JBF218" s="129"/>
      <c r="JBG218" s="129"/>
      <c r="JBH218" s="129"/>
      <c r="JBI218" s="129"/>
      <c r="JBJ218" s="129"/>
      <c r="JBK218" s="129"/>
      <c r="JBL218" s="129"/>
      <c r="JBM218" s="129"/>
      <c r="JBN218" s="129"/>
      <c r="JBO218" s="129"/>
      <c r="JBP218" s="129"/>
      <c r="JBQ218" s="129"/>
      <c r="JBR218" s="129"/>
      <c r="JBS218" s="129"/>
      <c r="JBT218" s="129"/>
      <c r="JBU218" s="129"/>
      <c r="JBV218" s="129"/>
      <c r="JBW218" s="129"/>
      <c r="JBX218" s="129"/>
      <c r="JBY218" s="129"/>
      <c r="JBZ218" s="129"/>
      <c r="JCA218" s="129"/>
      <c r="JCB218" s="129"/>
      <c r="JCC218" s="129"/>
      <c r="JCD218" s="129"/>
      <c r="JCE218" s="129"/>
      <c r="JCF218" s="129"/>
      <c r="JCG218" s="129"/>
      <c r="JCH218" s="129"/>
      <c r="JCI218" s="129"/>
      <c r="JCJ218" s="129"/>
      <c r="JCK218" s="129"/>
      <c r="JCL218" s="129"/>
      <c r="JCM218" s="129"/>
      <c r="JCN218" s="129"/>
      <c r="JCO218" s="129"/>
      <c r="JCP218" s="129"/>
      <c r="JCQ218" s="129"/>
      <c r="JCR218" s="129"/>
      <c r="JCS218" s="129"/>
      <c r="JCT218" s="129"/>
      <c r="JCU218" s="129"/>
      <c r="JCV218" s="129"/>
      <c r="JCW218" s="129"/>
      <c r="JCX218" s="129"/>
      <c r="JCY218" s="129"/>
      <c r="JCZ218" s="129"/>
      <c r="JDA218" s="129"/>
      <c r="JDB218" s="129"/>
      <c r="JDC218" s="129"/>
      <c r="JDD218" s="129"/>
      <c r="JDE218" s="129"/>
      <c r="JDF218" s="129"/>
      <c r="JDG218" s="129"/>
      <c r="JDH218" s="129"/>
      <c r="JDI218" s="129"/>
      <c r="JDJ218" s="129"/>
      <c r="JDK218" s="129"/>
      <c r="JDL218" s="129"/>
      <c r="JDM218" s="129"/>
      <c r="JDN218" s="129"/>
      <c r="JDO218" s="129"/>
      <c r="JDP218" s="129"/>
      <c r="JDQ218" s="129"/>
      <c r="JDR218" s="129"/>
      <c r="JDS218" s="129"/>
      <c r="JDT218" s="129"/>
      <c r="JDU218" s="129"/>
      <c r="JDV218" s="129"/>
      <c r="JDW218" s="129"/>
      <c r="JDX218" s="129"/>
      <c r="JDY218" s="129"/>
      <c r="JDZ218" s="129"/>
      <c r="JEA218" s="129"/>
      <c r="JEB218" s="129"/>
      <c r="JEC218" s="129"/>
      <c r="JED218" s="129"/>
      <c r="JEE218" s="129"/>
      <c r="JEF218" s="129"/>
      <c r="JEG218" s="129"/>
      <c r="JEH218" s="129"/>
      <c r="JEI218" s="129"/>
      <c r="JEJ218" s="129"/>
      <c r="JEK218" s="129"/>
      <c r="JEL218" s="129"/>
      <c r="JEM218" s="129"/>
      <c r="JEN218" s="129"/>
      <c r="JEO218" s="129"/>
      <c r="JEP218" s="129"/>
      <c r="JEQ218" s="129"/>
      <c r="JER218" s="129"/>
      <c r="JES218" s="129"/>
      <c r="JET218" s="129"/>
      <c r="JEU218" s="129"/>
      <c r="JEV218" s="129"/>
      <c r="JEW218" s="129"/>
      <c r="JEX218" s="129"/>
      <c r="JEY218" s="129"/>
      <c r="JEZ218" s="129"/>
      <c r="JFA218" s="129"/>
      <c r="JFB218" s="129"/>
      <c r="JFC218" s="129"/>
      <c r="JFD218" s="129"/>
      <c r="JFE218" s="129"/>
      <c r="JFF218" s="129"/>
      <c r="JFG218" s="129"/>
      <c r="JFH218" s="129"/>
      <c r="JFI218" s="129"/>
      <c r="JFJ218" s="129"/>
      <c r="JFK218" s="129"/>
      <c r="JFL218" s="129"/>
      <c r="JFM218" s="129"/>
      <c r="JFN218" s="129"/>
      <c r="JFO218" s="129"/>
      <c r="JFP218" s="129"/>
      <c r="JFQ218" s="129"/>
      <c r="JFR218" s="129"/>
      <c r="JFS218" s="129"/>
      <c r="JFT218" s="129"/>
      <c r="JFU218" s="129"/>
      <c r="JFV218" s="129"/>
      <c r="JFW218" s="129"/>
      <c r="JFX218" s="129"/>
      <c r="JFY218" s="129"/>
      <c r="JFZ218" s="129"/>
      <c r="JGA218" s="129"/>
      <c r="JGB218" s="129"/>
      <c r="JGC218" s="129"/>
      <c r="JGD218" s="129"/>
      <c r="JGE218" s="129"/>
      <c r="JGF218" s="129"/>
      <c r="JGG218" s="129"/>
      <c r="JGH218" s="129"/>
      <c r="JGI218" s="129"/>
      <c r="JGJ218" s="129"/>
      <c r="JGK218" s="129"/>
      <c r="JGL218" s="129"/>
      <c r="JGM218" s="129"/>
      <c r="JGN218" s="129"/>
      <c r="JGO218" s="129"/>
      <c r="JGP218" s="129"/>
      <c r="JGQ218" s="129"/>
      <c r="JGR218" s="129"/>
      <c r="JGS218" s="129"/>
      <c r="JGT218" s="129"/>
      <c r="JGU218" s="129"/>
      <c r="JGV218" s="129"/>
      <c r="JGW218" s="129"/>
      <c r="JGX218" s="129"/>
      <c r="JGY218" s="129"/>
      <c r="JGZ218" s="129"/>
      <c r="JHA218" s="129"/>
      <c r="JHB218" s="129"/>
      <c r="JHC218" s="129"/>
      <c r="JHD218" s="129"/>
      <c r="JHE218" s="129"/>
      <c r="JHF218" s="129"/>
      <c r="JHG218" s="129"/>
      <c r="JHH218" s="129"/>
      <c r="JHI218" s="129"/>
      <c r="JHJ218" s="129"/>
      <c r="JHK218" s="129"/>
      <c r="JHL218" s="129"/>
      <c r="JHM218" s="129"/>
      <c r="JHN218" s="129"/>
      <c r="JHO218" s="129"/>
      <c r="JHP218" s="129"/>
      <c r="JHQ218" s="129"/>
      <c r="JHR218" s="129"/>
      <c r="JHS218" s="129"/>
      <c r="JHT218" s="129"/>
      <c r="JHU218" s="129"/>
      <c r="JHV218" s="129"/>
      <c r="JHW218" s="129"/>
      <c r="JHX218" s="129"/>
      <c r="JHY218" s="129"/>
      <c r="JHZ218" s="129"/>
      <c r="JIA218" s="129"/>
      <c r="JIB218" s="129"/>
      <c r="JIC218" s="129"/>
      <c r="JID218" s="129"/>
      <c r="JIE218" s="129"/>
      <c r="JIF218" s="129"/>
      <c r="JIG218" s="129"/>
      <c r="JIH218" s="129"/>
      <c r="JII218" s="129"/>
      <c r="JIJ218" s="129"/>
      <c r="JIK218" s="129"/>
      <c r="JIL218" s="129"/>
      <c r="JIM218" s="129"/>
      <c r="JIN218" s="129"/>
      <c r="JIO218" s="129"/>
      <c r="JIP218" s="129"/>
      <c r="JIQ218" s="129"/>
      <c r="JIR218" s="129"/>
      <c r="JIS218" s="129"/>
      <c r="JIT218" s="129"/>
      <c r="JIU218" s="129"/>
      <c r="JIV218" s="129"/>
      <c r="JIW218" s="129"/>
      <c r="JIX218" s="129"/>
      <c r="JIY218" s="129"/>
      <c r="JIZ218" s="129"/>
      <c r="JJA218" s="129"/>
      <c r="JJB218" s="129"/>
      <c r="JJC218" s="129"/>
      <c r="JJD218" s="129"/>
      <c r="JJE218" s="129"/>
      <c r="JJF218" s="129"/>
      <c r="JJG218" s="129"/>
      <c r="JJH218" s="129"/>
      <c r="JJI218" s="129"/>
      <c r="JJJ218" s="129"/>
      <c r="JJK218" s="129"/>
      <c r="JJL218" s="129"/>
      <c r="JJM218" s="129"/>
      <c r="JJN218" s="129"/>
      <c r="JJO218" s="129"/>
      <c r="JJP218" s="129"/>
      <c r="JJQ218" s="129"/>
      <c r="JJR218" s="129"/>
      <c r="JJS218" s="129"/>
      <c r="JJT218" s="129"/>
      <c r="JJU218" s="129"/>
      <c r="JJV218" s="129"/>
      <c r="JJW218" s="129"/>
      <c r="JJX218" s="129"/>
      <c r="JJY218" s="129"/>
      <c r="JJZ218" s="129"/>
      <c r="JKA218" s="129"/>
      <c r="JKB218" s="129"/>
      <c r="JKC218" s="129"/>
      <c r="JKD218" s="129"/>
      <c r="JKE218" s="129"/>
      <c r="JKF218" s="129"/>
      <c r="JKG218" s="129"/>
      <c r="JKH218" s="129"/>
      <c r="JKI218" s="129"/>
      <c r="JKJ218" s="129"/>
      <c r="JKK218" s="129"/>
      <c r="JKL218" s="129"/>
      <c r="JKM218" s="129"/>
      <c r="JKN218" s="129"/>
      <c r="JKO218" s="129"/>
      <c r="JKP218" s="129"/>
      <c r="JKQ218" s="129"/>
      <c r="JKR218" s="129"/>
      <c r="JKS218" s="129"/>
      <c r="JKT218" s="129"/>
      <c r="JKU218" s="129"/>
      <c r="JKV218" s="129"/>
      <c r="JKW218" s="129"/>
      <c r="JKX218" s="129"/>
      <c r="JKY218" s="129"/>
      <c r="JKZ218" s="129"/>
      <c r="JLA218" s="129"/>
      <c r="JLB218" s="129"/>
      <c r="JLC218" s="129"/>
      <c r="JLD218" s="129"/>
      <c r="JLE218" s="129"/>
      <c r="JLF218" s="129"/>
      <c r="JLG218" s="129"/>
      <c r="JLH218" s="129"/>
      <c r="JLI218" s="129"/>
      <c r="JLJ218" s="129"/>
      <c r="JLK218" s="129"/>
      <c r="JLL218" s="129"/>
      <c r="JLM218" s="129"/>
      <c r="JLN218" s="129"/>
      <c r="JLO218" s="129"/>
      <c r="JLP218" s="129"/>
      <c r="JLQ218" s="129"/>
      <c r="JLR218" s="129"/>
      <c r="JLS218" s="129"/>
      <c r="JLT218" s="129"/>
      <c r="JLU218" s="129"/>
      <c r="JLV218" s="129"/>
      <c r="JLW218" s="129"/>
      <c r="JLX218" s="129"/>
      <c r="JLY218" s="129"/>
      <c r="JLZ218" s="129"/>
      <c r="JMA218" s="129"/>
      <c r="JMB218" s="129"/>
      <c r="JMC218" s="129"/>
      <c r="JMD218" s="129"/>
      <c r="JME218" s="129"/>
      <c r="JMF218" s="129"/>
      <c r="JMG218" s="129"/>
      <c r="JMH218" s="129"/>
      <c r="JMI218" s="129"/>
      <c r="JMJ218" s="129"/>
      <c r="JMK218" s="129"/>
      <c r="JML218" s="129"/>
      <c r="JMM218" s="129"/>
      <c r="JMN218" s="129"/>
      <c r="JMO218" s="129"/>
      <c r="JMP218" s="129"/>
      <c r="JMQ218" s="129"/>
      <c r="JMR218" s="129"/>
      <c r="JMS218" s="129"/>
      <c r="JMT218" s="129"/>
      <c r="JMU218" s="129"/>
      <c r="JMV218" s="129"/>
      <c r="JMW218" s="129"/>
      <c r="JMX218" s="129"/>
      <c r="JMY218" s="129"/>
      <c r="JMZ218" s="129"/>
      <c r="JNA218" s="129"/>
      <c r="JNB218" s="129"/>
      <c r="JNC218" s="129"/>
      <c r="JND218" s="129"/>
      <c r="JNE218" s="129"/>
      <c r="JNF218" s="129"/>
      <c r="JNG218" s="129"/>
      <c r="JNH218" s="129"/>
      <c r="JNI218" s="129"/>
      <c r="JNJ218" s="129"/>
      <c r="JNK218" s="129"/>
      <c r="JNL218" s="129"/>
      <c r="JNM218" s="129"/>
      <c r="JNN218" s="129"/>
      <c r="JNO218" s="129"/>
      <c r="JNP218" s="129"/>
      <c r="JNQ218" s="129"/>
      <c r="JNR218" s="129"/>
      <c r="JNS218" s="129"/>
      <c r="JNT218" s="129"/>
      <c r="JNU218" s="129"/>
      <c r="JNV218" s="129"/>
      <c r="JNW218" s="129"/>
      <c r="JNX218" s="129"/>
      <c r="JNY218" s="129"/>
      <c r="JNZ218" s="129"/>
      <c r="JOA218" s="129"/>
      <c r="JOB218" s="129"/>
      <c r="JOC218" s="129"/>
      <c r="JOD218" s="129"/>
      <c r="JOE218" s="129"/>
      <c r="JOF218" s="129"/>
      <c r="JOG218" s="129"/>
      <c r="JOH218" s="129"/>
      <c r="JOI218" s="129"/>
      <c r="JOJ218" s="129"/>
      <c r="JOK218" s="129"/>
      <c r="JOL218" s="129"/>
      <c r="JOM218" s="129"/>
      <c r="JON218" s="129"/>
      <c r="JOO218" s="129"/>
      <c r="JOP218" s="129"/>
      <c r="JOQ218" s="129"/>
      <c r="JOR218" s="129"/>
      <c r="JOS218" s="129"/>
      <c r="JOT218" s="129"/>
      <c r="JOU218" s="129"/>
      <c r="JOV218" s="129"/>
      <c r="JOW218" s="129"/>
      <c r="JOX218" s="129"/>
      <c r="JOY218" s="129"/>
      <c r="JOZ218" s="129"/>
      <c r="JPA218" s="129"/>
      <c r="JPB218" s="129"/>
      <c r="JPC218" s="129"/>
      <c r="JPD218" s="129"/>
      <c r="JPE218" s="129"/>
      <c r="JPF218" s="129"/>
      <c r="JPG218" s="129"/>
      <c r="JPH218" s="129"/>
      <c r="JPI218" s="129"/>
      <c r="JPJ218" s="129"/>
      <c r="JPK218" s="129"/>
      <c r="JPL218" s="129"/>
      <c r="JPM218" s="129"/>
      <c r="JPN218" s="129"/>
      <c r="JPO218" s="129"/>
      <c r="JPP218" s="129"/>
      <c r="JPQ218" s="129"/>
      <c r="JPR218" s="129"/>
      <c r="JPS218" s="129"/>
      <c r="JPT218" s="129"/>
      <c r="JPU218" s="129"/>
      <c r="JPV218" s="129"/>
      <c r="JPW218" s="129"/>
      <c r="JPX218" s="129"/>
      <c r="JPY218" s="129"/>
      <c r="JPZ218" s="129"/>
      <c r="JQA218" s="129"/>
      <c r="JQB218" s="129"/>
      <c r="JQC218" s="129"/>
      <c r="JQD218" s="129"/>
      <c r="JQE218" s="129"/>
      <c r="JQF218" s="129"/>
      <c r="JQG218" s="129"/>
      <c r="JQH218" s="129"/>
      <c r="JQI218" s="129"/>
      <c r="JQJ218" s="129"/>
      <c r="JQK218" s="129"/>
      <c r="JQL218" s="129"/>
      <c r="JQM218" s="129"/>
      <c r="JQN218" s="129"/>
      <c r="JQO218" s="129"/>
      <c r="JQP218" s="129"/>
      <c r="JQQ218" s="129"/>
      <c r="JQR218" s="129"/>
      <c r="JQS218" s="129"/>
      <c r="JQT218" s="129"/>
      <c r="JQU218" s="129"/>
      <c r="JQV218" s="129"/>
      <c r="JQW218" s="129"/>
      <c r="JQX218" s="129"/>
      <c r="JQY218" s="129"/>
      <c r="JQZ218" s="129"/>
      <c r="JRA218" s="129"/>
      <c r="JRB218" s="129"/>
      <c r="JRC218" s="129"/>
      <c r="JRD218" s="129"/>
      <c r="JRE218" s="129"/>
      <c r="JRF218" s="129"/>
      <c r="JRG218" s="129"/>
      <c r="JRH218" s="129"/>
      <c r="JRI218" s="129"/>
      <c r="JRJ218" s="129"/>
      <c r="JRK218" s="129"/>
      <c r="JRL218" s="129"/>
      <c r="JRM218" s="129"/>
      <c r="JRN218" s="129"/>
      <c r="JRO218" s="129"/>
      <c r="JRP218" s="129"/>
      <c r="JRQ218" s="129"/>
      <c r="JRR218" s="129"/>
      <c r="JRS218" s="129"/>
      <c r="JRT218" s="129"/>
      <c r="JRU218" s="129"/>
      <c r="JRV218" s="129"/>
      <c r="JRW218" s="129"/>
      <c r="JRX218" s="129"/>
      <c r="JRY218" s="129"/>
      <c r="JRZ218" s="129"/>
      <c r="JSA218" s="129"/>
      <c r="JSB218" s="129"/>
      <c r="JSC218" s="129"/>
      <c r="JSD218" s="129"/>
      <c r="JSE218" s="129"/>
      <c r="JSF218" s="129"/>
      <c r="JSG218" s="129"/>
      <c r="JSH218" s="129"/>
      <c r="JSI218" s="129"/>
      <c r="JSJ218" s="129"/>
      <c r="JSK218" s="129"/>
      <c r="JSL218" s="129"/>
      <c r="JSM218" s="129"/>
      <c r="JSN218" s="129"/>
      <c r="JSO218" s="129"/>
      <c r="JSP218" s="129"/>
      <c r="JSQ218" s="129"/>
      <c r="JSR218" s="129"/>
      <c r="JSS218" s="129"/>
      <c r="JST218" s="129"/>
      <c r="JSU218" s="129"/>
      <c r="JSV218" s="129"/>
      <c r="JSW218" s="129"/>
      <c r="JSX218" s="129"/>
      <c r="JSY218" s="129"/>
      <c r="JSZ218" s="129"/>
      <c r="JTA218" s="129"/>
      <c r="JTB218" s="129"/>
      <c r="JTC218" s="129"/>
      <c r="JTD218" s="129"/>
      <c r="JTE218" s="129"/>
      <c r="JTF218" s="129"/>
      <c r="JTG218" s="129"/>
      <c r="JTH218" s="129"/>
      <c r="JTI218" s="129"/>
      <c r="JTJ218" s="129"/>
      <c r="JTK218" s="129"/>
      <c r="JTL218" s="129"/>
      <c r="JTM218" s="129"/>
      <c r="JTN218" s="129"/>
      <c r="JTO218" s="129"/>
      <c r="JTP218" s="129"/>
      <c r="JTQ218" s="129"/>
      <c r="JTR218" s="129"/>
      <c r="JTS218" s="129"/>
      <c r="JTT218" s="129"/>
      <c r="JTU218" s="129"/>
      <c r="JTV218" s="129"/>
      <c r="JTW218" s="129"/>
      <c r="JTX218" s="129"/>
      <c r="JTY218" s="129"/>
      <c r="JTZ218" s="129"/>
      <c r="JUA218" s="129"/>
      <c r="JUB218" s="129"/>
      <c r="JUC218" s="129"/>
      <c r="JUD218" s="129"/>
      <c r="JUE218" s="129"/>
      <c r="JUF218" s="129"/>
      <c r="JUG218" s="129"/>
      <c r="JUH218" s="129"/>
      <c r="JUI218" s="129"/>
      <c r="JUJ218" s="129"/>
      <c r="JUK218" s="129"/>
      <c r="JUL218" s="129"/>
      <c r="JUM218" s="129"/>
      <c r="JUN218" s="129"/>
      <c r="JUO218" s="129"/>
      <c r="JUP218" s="129"/>
      <c r="JUQ218" s="129"/>
      <c r="JUR218" s="129"/>
      <c r="JUS218" s="129"/>
      <c r="JUT218" s="129"/>
      <c r="JUU218" s="129"/>
      <c r="JUV218" s="129"/>
      <c r="JUW218" s="129"/>
      <c r="JUX218" s="129"/>
      <c r="JUY218" s="129"/>
      <c r="JUZ218" s="129"/>
      <c r="JVA218" s="129"/>
      <c r="JVB218" s="129"/>
      <c r="JVC218" s="129"/>
      <c r="JVD218" s="129"/>
      <c r="JVE218" s="129"/>
      <c r="JVF218" s="129"/>
      <c r="JVG218" s="129"/>
      <c r="JVH218" s="129"/>
      <c r="JVI218" s="129"/>
      <c r="JVJ218" s="129"/>
      <c r="JVK218" s="129"/>
      <c r="JVL218" s="129"/>
      <c r="JVM218" s="129"/>
      <c r="JVN218" s="129"/>
      <c r="JVO218" s="129"/>
      <c r="JVP218" s="129"/>
      <c r="JVQ218" s="129"/>
      <c r="JVR218" s="129"/>
      <c r="JVS218" s="129"/>
      <c r="JVT218" s="129"/>
      <c r="JVU218" s="129"/>
      <c r="JVV218" s="129"/>
      <c r="JVW218" s="129"/>
      <c r="JVX218" s="129"/>
      <c r="JVY218" s="129"/>
      <c r="JVZ218" s="129"/>
      <c r="JWA218" s="129"/>
      <c r="JWB218" s="129"/>
      <c r="JWC218" s="129"/>
      <c r="JWD218" s="129"/>
      <c r="JWE218" s="129"/>
      <c r="JWF218" s="129"/>
      <c r="JWG218" s="129"/>
      <c r="JWH218" s="129"/>
      <c r="JWI218" s="129"/>
      <c r="JWJ218" s="129"/>
      <c r="JWK218" s="129"/>
      <c r="JWL218" s="129"/>
      <c r="JWM218" s="129"/>
      <c r="JWN218" s="129"/>
      <c r="JWO218" s="129"/>
      <c r="JWP218" s="129"/>
      <c r="JWQ218" s="129"/>
      <c r="JWR218" s="129"/>
      <c r="JWS218" s="129"/>
      <c r="JWT218" s="129"/>
      <c r="JWU218" s="129"/>
      <c r="JWV218" s="129"/>
      <c r="JWW218" s="129"/>
      <c r="JWX218" s="129"/>
      <c r="JWY218" s="129"/>
      <c r="JWZ218" s="129"/>
      <c r="JXA218" s="129"/>
      <c r="JXB218" s="129"/>
      <c r="JXC218" s="129"/>
      <c r="JXD218" s="129"/>
      <c r="JXE218" s="129"/>
      <c r="JXF218" s="129"/>
      <c r="JXG218" s="129"/>
      <c r="JXH218" s="129"/>
      <c r="JXI218" s="129"/>
      <c r="JXJ218" s="129"/>
      <c r="JXK218" s="129"/>
      <c r="JXL218" s="129"/>
      <c r="JXM218" s="129"/>
      <c r="JXN218" s="129"/>
      <c r="JXO218" s="129"/>
      <c r="JXP218" s="129"/>
      <c r="JXQ218" s="129"/>
      <c r="JXR218" s="129"/>
      <c r="JXS218" s="129"/>
      <c r="JXT218" s="129"/>
      <c r="JXU218" s="129"/>
      <c r="JXV218" s="129"/>
      <c r="JXW218" s="129"/>
      <c r="JXX218" s="129"/>
      <c r="JXY218" s="129"/>
      <c r="JXZ218" s="129"/>
      <c r="JYA218" s="129"/>
      <c r="JYB218" s="129"/>
      <c r="JYC218" s="129"/>
      <c r="JYD218" s="129"/>
      <c r="JYE218" s="129"/>
      <c r="JYF218" s="129"/>
      <c r="JYG218" s="129"/>
      <c r="JYH218" s="129"/>
      <c r="JYI218" s="129"/>
      <c r="JYJ218" s="129"/>
      <c r="JYK218" s="129"/>
      <c r="JYL218" s="129"/>
      <c r="JYM218" s="129"/>
      <c r="JYN218" s="129"/>
      <c r="JYO218" s="129"/>
      <c r="JYP218" s="129"/>
      <c r="JYQ218" s="129"/>
      <c r="JYR218" s="129"/>
      <c r="JYS218" s="129"/>
      <c r="JYT218" s="129"/>
      <c r="JYU218" s="129"/>
      <c r="JYV218" s="129"/>
      <c r="JYW218" s="129"/>
      <c r="JYX218" s="129"/>
      <c r="JYY218" s="129"/>
      <c r="JYZ218" s="129"/>
      <c r="JZA218" s="129"/>
      <c r="JZB218" s="129"/>
      <c r="JZC218" s="129"/>
      <c r="JZD218" s="129"/>
      <c r="JZE218" s="129"/>
      <c r="JZF218" s="129"/>
      <c r="JZG218" s="129"/>
      <c r="JZH218" s="129"/>
      <c r="JZI218" s="129"/>
      <c r="JZJ218" s="129"/>
      <c r="JZK218" s="129"/>
      <c r="JZL218" s="129"/>
      <c r="JZM218" s="129"/>
      <c r="JZN218" s="129"/>
      <c r="JZO218" s="129"/>
      <c r="JZP218" s="129"/>
      <c r="JZQ218" s="129"/>
      <c r="JZR218" s="129"/>
      <c r="JZS218" s="129"/>
      <c r="JZT218" s="129"/>
      <c r="JZU218" s="129"/>
      <c r="JZV218" s="129"/>
      <c r="JZW218" s="129"/>
      <c r="JZX218" s="129"/>
      <c r="JZY218" s="129"/>
      <c r="JZZ218" s="129"/>
      <c r="KAA218" s="129"/>
      <c r="KAB218" s="129"/>
      <c r="KAC218" s="129"/>
      <c r="KAD218" s="129"/>
      <c r="KAE218" s="129"/>
      <c r="KAF218" s="129"/>
      <c r="KAG218" s="129"/>
      <c r="KAH218" s="129"/>
      <c r="KAI218" s="129"/>
      <c r="KAJ218" s="129"/>
      <c r="KAK218" s="129"/>
      <c r="KAL218" s="129"/>
      <c r="KAM218" s="129"/>
      <c r="KAN218" s="129"/>
      <c r="KAO218" s="129"/>
      <c r="KAP218" s="129"/>
      <c r="KAQ218" s="129"/>
      <c r="KAR218" s="129"/>
      <c r="KAS218" s="129"/>
      <c r="KAT218" s="129"/>
      <c r="KAU218" s="129"/>
      <c r="KAV218" s="129"/>
      <c r="KAW218" s="129"/>
      <c r="KAX218" s="129"/>
      <c r="KAY218" s="129"/>
      <c r="KAZ218" s="129"/>
      <c r="KBA218" s="129"/>
      <c r="KBB218" s="129"/>
      <c r="KBC218" s="129"/>
      <c r="KBD218" s="129"/>
      <c r="KBE218" s="129"/>
      <c r="KBF218" s="129"/>
      <c r="KBG218" s="129"/>
      <c r="KBH218" s="129"/>
      <c r="KBI218" s="129"/>
      <c r="KBJ218" s="129"/>
      <c r="KBK218" s="129"/>
      <c r="KBL218" s="129"/>
      <c r="KBM218" s="129"/>
      <c r="KBN218" s="129"/>
      <c r="KBO218" s="129"/>
      <c r="KBP218" s="129"/>
      <c r="KBQ218" s="129"/>
      <c r="KBR218" s="129"/>
      <c r="KBS218" s="129"/>
      <c r="KBT218" s="129"/>
      <c r="KBU218" s="129"/>
      <c r="KBV218" s="129"/>
      <c r="KBW218" s="129"/>
      <c r="KBX218" s="129"/>
      <c r="KBY218" s="129"/>
      <c r="KBZ218" s="129"/>
      <c r="KCA218" s="129"/>
      <c r="KCB218" s="129"/>
      <c r="KCC218" s="129"/>
      <c r="KCD218" s="129"/>
      <c r="KCE218" s="129"/>
      <c r="KCF218" s="129"/>
      <c r="KCG218" s="129"/>
      <c r="KCH218" s="129"/>
      <c r="KCI218" s="129"/>
      <c r="KCJ218" s="129"/>
      <c r="KCK218" s="129"/>
      <c r="KCL218" s="129"/>
      <c r="KCM218" s="129"/>
      <c r="KCN218" s="129"/>
      <c r="KCO218" s="129"/>
      <c r="KCP218" s="129"/>
      <c r="KCQ218" s="129"/>
      <c r="KCR218" s="129"/>
      <c r="KCS218" s="129"/>
      <c r="KCT218" s="129"/>
      <c r="KCU218" s="129"/>
      <c r="KCV218" s="129"/>
      <c r="KCW218" s="129"/>
      <c r="KCX218" s="129"/>
      <c r="KCY218" s="129"/>
      <c r="KCZ218" s="129"/>
      <c r="KDA218" s="129"/>
      <c r="KDB218" s="129"/>
      <c r="KDC218" s="129"/>
      <c r="KDD218" s="129"/>
      <c r="KDE218" s="129"/>
      <c r="KDF218" s="129"/>
      <c r="KDG218" s="129"/>
      <c r="KDH218" s="129"/>
      <c r="KDI218" s="129"/>
      <c r="KDJ218" s="129"/>
      <c r="KDK218" s="129"/>
      <c r="KDL218" s="129"/>
      <c r="KDM218" s="129"/>
      <c r="KDN218" s="129"/>
      <c r="KDO218" s="129"/>
      <c r="KDP218" s="129"/>
      <c r="KDQ218" s="129"/>
      <c r="KDR218" s="129"/>
      <c r="KDS218" s="129"/>
      <c r="KDT218" s="129"/>
      <c r="KDU218" s="129"/>
      <c r="KDV218" s="129"/>
      <c r="KDW218" s="129"/>
      <c r="KDX218" s="129"/>
      <c r="KDY218" s="129"/>
      <c r="KDZ218" s="129"/>
      <c r="KEA218" s="129"/>
      <c r="KEB218" s="129"/>
      <c r="KEC218" s="129"/>
      <c r="KED218" s="129"/>
      <c r="KEE218" s="129"/>
      <c r="KEF218" s="129"/>
      <c r="KEG218" s="129"/>
      <c r="KEH218" s="129"/>
      <c r="KEI218" s="129"/>
      <c r="KEJ218" s="129"/>
      <c r="KEK218" s="129"/>
      <c r="KEL218" s="129"/>
      <c r="KEM218" s="129"/>
      <c r="KEN218" s="129"/>
      <c r="KEO218" s="129"/>
      <c r="KEP218" s="129"/>
      <c r="KEQ218" s="129"/>
      <c r="KER218" s="129"/>
      <c r="KES218" s="129"/>
      <c r="KET218" s="129"/>
      <c r="KEU218" s="129"/>
      <c r="KEV218" s="129"/>
      <c r="KEW218" s="129"/>
      <c r="KEX218" s="129"/>
      <c r="KEY218" s="129"/>
      <c r="KEZ218" s="129"/>
      <c r="KFA218" s="129"/>
      <c r="KFB218" s="129"/>
      <c r="KFC218" s="129"/>
      <c r="KFD218" s="129"/>
      <c r="KFE218" s="129"/>
      <c r="KFF218" s="129"/>
      <c r="KFG218" s="129"/>
      <c r="KFH218" s="129"/>
      <c r="KFI218" s="129"/>
      <c r="KFJ218" s="129"/>
      <c r="KFK218" s="129"/>
      <c r="KFL218" s="129"/>
      <c r="KFM218" s="129"/>
      <c r="KFN218" s="129"/>
      <c r="KFO218" s="129"/>
      <c r="KFP218" s="129"/>
      <c r="KFQ218" s="129"/>
      <c r="KFR218" s="129"/>
      <c r="KFS218" s="129"/>
      <c r="KFT218" s="129"/>
      <c r="KFU218" s="129"/>
      <c r="KFV218" s="129"/>
      <c r="KFW218" s="129"/>
      <c r="KFX218" s="129"/>
      <c r="KFY218" s="129"/>
      <c r="KFZ218" s="129"/>
      <c r="KGA218" s="129"/>
      <c r="KGB218" s="129"/>
      <c r="KGC218" s="129"/>
      <c r="KGD218" s="129"/>
      <c r="KGE218" s="129"/>
      <c r="KGF218" s="129"/>
      <c r="KGG218" s="129"/>
      <c r="KGH218" s="129"/>
      <c r="KGI218" s="129"/>
      <c r="KGJ218" s="129"/>
      <c r="KGK218" s="129"/>
      <c r="KGL218" s="129"/>
      <c r="KGM218" s="129"/>
      <c r="KGN218" s="129"/>
      <c r="KGO218" s="129"/>
      <c r="KGP218" s="129"/>
      <c r="KGQ218" s="129"/>
      <c r="KGR218" s="129"/>
      <c r="KGS218" s="129"/>
      <c r="KGT218" s="129"/>
      <c r="KGU218" s="129"/>
      <c r="KGV218" s="129"/>
      <c r="KGW218" s="129"/>
      <c r="KGX218" s="129"/>
      <c r="KGY218" s="129"/>
      <c r="KGZ218" s="129"/>
      <c r="KHA218" s="129"/>
      <c r="KHB218" s="129"/>
      <c r="KHC218" s="129"/>
      <c r="KHD218" s="129"/>
      <c r="KHE218" s="129"/>
      <c r="KHF218" s="129"/>
      <c r="KHG218" s="129"/>
      <c r="KHH218" s="129"/>
      <c r="KHI218" s="129"/>
      <c r="KHJ218" s="129"/>
      <c r="KHK218" s="129"/>
      <c r="KHL218" s="129"/>
      <c r="KHM218" s="129"/>
      <c r="KHN218" s="129"/>
      <c r="KHO218" s="129"/>
      <c r="KHP218" s="129"/>
      <c r="KHQ218" s="129"/>
      <c r="KHR218" s="129"/>
      <c r="KHS218" s="129"/>
      <c r="KHT218" s="129"/>
      <c r="KHU218" s="129"/>
      <c r="KHV218" s="129"/>
      <c r="KHW218" s="129"/>
      <c r="KHX218" s="129"/>
      <c r="KHY218" s="129"/>
      <c r="KHZ218" s="129"/>
      <c r="KIA218" s="129"/>
      <c r="KIB218" s="129"/>
      <c r="KIC218" s="129"/>
      <c r="KID218" s="129"/>
      <c r="KIE218" s="129"/>
      <c r="KIF218" s="129"/>
      <c r="KIG218" s="129"/>
      <c r="KIH218" s="129"/>
      <c r="KII218" s="129"/>
      <c r="KIJ218" s="129"/>
      <c r="KIK218" s="129"/>
      <c r="KIL218" s="129"/>
      <c r="KIM218" s="129"/>
      <c r="KIN218" s="129"/>
      <c r="KIO218" s="129"/>
      <c r="KIP218" s="129"/>
      <c r="KIQ218" s="129"/>
      <c r="KIR218" s="129"/>
      <c r="KIS218" s="129"/>
      <c r="KIT218" s="129"/>
      <c r="KIU218" s="129"/>
      <c r="KIV218" s="129"/>
      <c r="KIW218" s="129"/>
      <c r="KIX218" s="129"/>
      <c r="KIY218" s="129"/>
      <c r="KIZ218" s="129"/>
      <c r="KJA218" s="129"/>
      <c r="KJB218" s="129"/>
      <c r="KJC218" s="129"/>
      <c r="KJD218" s="129"/>
      <c r="KJE218" s="129"/>
      <c r="KJF218" s="129"/>
      <c r="KJG218" s="129"/>
      <c r="KJH218" s="129"/>
      <c r="KJI218" s="129"/>
      <c r="KJJ218" s="129"/>
      <c r="KJK218" s="129"/>
      <c r="KJL218" s="129"/>
      <c r="KJM218" s="129"/>
      <c r="KJN218" s="129"/>
      <c r="KJO218" s="129"/>
      <c r="KJP218" s="129"/>
      <c r="KJQ218" s="129"/>
      <c r="KJR218" s="129"/>
      <c r="KJS218" s="129"/>
      <c r="KJT218" s="129"/>
      <c r="KJU218" s="129"/>
      <c r="KJV218" s="129"/>
      <c r="KJW218" s="129"/>
      <c r="KJX218" s="129"/>
      <c r="KJY218" s="129"/>
      <c r="KJZ218" s="129"/>
      <c r="KKA218" s="129"/>
      <c r="KKB218" s="129"/>
      <c r="KKC218" s="129"/>
      <c r="KKD218" s="129"/>
      <c r="KKE218" s="129"/>
      <c r="KKF218" s="129"/>
      <c r="KKG218" s="129"/>
      <c r="KKH218" s="129"/>
      <c r="KKI218" s="129"/>
      <c r="KKJ218" s="129"/>
      <c r="KKK218" s="129"/>
      <c r="KKL218" s="129"/>
      <c r="KKM218" s="129"/>
      <c r="KKN218" s="129"/>
      <c r="KKO218" s="129"/>
      <c r="KKP218" s="129"/>
      <c r="KKQ218" s="129"/>
      <c r="KKR218" s="129"/>
      <c r="KKS218" s="129"/>
      <c r="KKT218" s="129"/>
      <c r="KKU218" s="129"/>
      <c r="KKV218" s="129"/>
      <c r="KKW218" s="129"/>
      <c r="KKX218" s="129"/>
      <c r="KKY218" s="129"/>
      <c r="KKZ218" s="129"/>
      <c r="KLA218" s="129"/>
      <c r="KLB218" s="129"/>
      <c r="KLC218" s="129"/>
      <c r="KLD218" s="129"/>
      <c r="KLE218" s="129"/>
      <c r="KLF218" s="129"/>
      <c r="KLG218" s="129"/>
      <c r="KLH218" s="129"/>
      <c r="KLI218" s="129"/>
      <c r="KLJ218" s="129"/>
      <c r="KLK218" s="129"/>
      <c r="KLL218" s="129"/>
      <c r="KLM218" s="129"/>
      <c r="KLN218" s="129"/>
      <c r="KLO218" s="129"/>
      <c r="KLP218" s="129"/>
      <c r="KLQ218" s="129"/>
      <c r="KLR218" s="129"/>
      <c r="KLS218" s="129"/>
      <c r="KLT218" s="129"/>
      <c r="KLU218" s="129"/>
      <c r="KLV218" s="129"/>
      <c r="KLW218" s="129"/>
      <c r="KLX218" s="129"/>
      <c r="KLY218" s="129"/>
      <c r="KLZ218" s="129"/>
      <c r="KMA218" s="129"/>
      <c r="KMB218" s="129"/>
      <c r="KMC218" s="129"/>
      <c r="KMD218" s="129"/>
      <c r="KME218" s="129"/>
      <c r="KMF218" s="129"/>
      <c r="KMG218" s="129"/>
      <c r="KMH218" s="129"/>
      <c r="KMI218" s="129"/>
      <c r="KMJ218" s="129"/>
      <c r="KMK218" s="129"/>
      <c r="KML218" s="129"/>
      <c r="KMM218" s="129"/>
      <c r="KMN218" s="129"/>
      <c r="KMO218" s="129"/>
      <c r="KMP218" s="129"/>
      <c r="KMQ218" s="129"/>
      <c r="KMR218" s="129"/>
      <c r="KMS218" s="129"/>
      <c r="KMT218" s="129"/>
      <c r="KMU218" s="129"/>
      <c r="KMV218" s="129"/>
      <c r="KMW218" s="129"/>
      <c r="KMX218" s="129"/>
      <c r="KMY218" s="129"/>
      <c r="KMZ218" s="129"/>
      <c r="KNA218" s="129"/>
      <c r="KNB218" s="129"/>
      <c r="KNC218" s="129"/>
      <c r="KND218" s="129"/>
      <c r="KNE218" s="129"/>
      <c r="KNF218" s="129"/>
      <c r="KNG218" s="129"/>
      <c r="KNH218" s="129"/>
      <c r="KNI218" s="129"/>
      <c r="KNJ218" s="129"/>
      <c r="KNK218" s="129"/>
      <c r="KNL218" s="129"/>
      <c r="KNM218" s="129"/>
      <c r="KNN218" s="129"/>
      <c r="KNO218" s="129"/>
      <c r="KNP218" s="129"/>
      <c r="KNQ218" s="129"/>
      <c r="KNR218" s="129"/>
      <c r="KNS218" s="129"/>
      <c r="KNT218" s="129"/>
      <c r="KNU218" s="129"/>
      <c r="KNV218" s="129"/>
      <c r="KNW218" s="129"/>
      <c r="KNX218" s="129"/>
      <c r="KNY218" s="129"/>
      <c r="KNZ218" s="129"/>
      <c r="KOA218" s="129"/>
      <c r="KOB218" s="129"/>
      <c r="KOC218" s="129"/>
      <c r="KOD218" s="129"/>
      <c r="KOE218" s="129"/>
      <c r="KOF218" s="129"/>
      <c r="KOG218" s="129"/>
      <c r="KOH218" s="129"/>
      <c r="KOI218" s="129"/>
      <c r="KOJ218" s="129"/>
      <c r="KOK218" s="129"/>
      <c r="KOL218" s="129"/>
      <c r="KOM218" s="129"/>
      <c r="KON218" s="129"/>
      <c r="KOO218" s="129"/>
      <c r="KOP218" s="129"/>
      <c r="KOQ218" s="129"/>
      <c r="KOR218" s="129"/>
      <c r="KOS218" s="129"/>
      <c r="KOT218" s="129"/>
      <c r="KOU218" s="129"/>
      <c r="KOV218" s="129"/>
      <c r="KOW218" s="129"/>
      <c r="KOX218" s="129"/>
      <c r="KOY218" s="129"/>
      <c r="KOZ218" s="129"/>
      <c r="KPA218" s="129"/>
      <c r="KPB218" s="129"/>
      <c r="KPC218" s="129"/>
      <c r="KPD218" s="129"/>
      <c r="KPE218" s="129"/>
      <c r="KPF218" s="129"/>
      <c r="KPG218" s="129"/>
      <c r="KPH218" s="129"/>
      <c r="KPI218" s="129"/>
      <c r="KPJ218" s="129"/>
      <c r="KPK218" s="129"/>
      <c r="KPL218" s="129"/>
      <c r="KPM218" s="129"/>
      <c r="KPN218" s="129"/>
      <c r="KPO218" s="129"/>
      <c r="KPP218" s="129"/>
      <c r="KPQ218" s="129"/>
      <c r="KPR218" s="129"/>
      <c r="KPS218" s="129"/>
      <c r="KPT218" s="129"/>
      <c r="KPU218" s="129"/>
      <c r="KPV218" s="129"/>
      <c r="KPW218" s="129"/>
      <c r="KPX218" s="129"/>
      <c r="KPY218" s="129"/>
      <c r="KPZ218" s="129"/>
      <c r="KQA218" s="129"/>
      <c r="KQB218" s="129"/>
      <c r="KQC218" s="129"/>
      <c r="KQD218" s="129"/>
      <c r="KQE218" s="129"/>
      <c r="KQF218" s="129"/>
      <c r="KQG218" s="129"/>
      <c r="KQH218" s="129"/>
      <c r="KQI218" s="129"/>
      <c r="KQJ218" s="129"/>
      <c r="KQK218" s="129"/>
      <c r="KQL218" s="129"/>
      <c r="KQM218" s="129"/>
      <c r="KQN218" s="129"/>
      <c r="KQO218" s="129"/>
      <c r="KQP218" s="129"/>
      <c r="KQQ218" s="129"/>
      <c r="KQR218" s="129"/>
      <c r="KQS218" s="129"/>
      <c r="KQT218" s="129"/>
      <c r="KQU218" s="129"/>
      <c r="KQV218" s="129"/>
      <c r="KQW218" s="129"/>
      <c r="KQX218" s="129"/>
      <c r="KQY218" s="129"/>
      <c r="KQZ218" s="129"/>
      <c r="KRA218" s="129"/>
      <c r="KRB218" s="129"/>
      <c r="KRC218" s="129"/>
      <c r="KRD218" s="129"/>
      <c r="KRE218" s="129"/>
      <c r="KRF218" s="129"/>
      <c r="KRG218" s="129"/>
      <c r="KRH218" s="129"/>
      <c r="KRI218" s="129"/>
      <c r="KRJ218" s="129"/>
      <c r="KRK218" s="129"/>
      <c r="KRL218" s="129"/>
      <c r="KRM218" s="129"/>
      <c r="KRN218" s="129"/>
      <c r="KRO218" s="129"/>
      <c r="KRP218" s="129"/>
      <c r="KRQ218" s="129"/>
      <c r="KRR218" s="129"/>
      <c r="KRS218" s="129"/>
      <c r="KRT218" s="129"/>
      <c r="KRU218" s="129"/>
      <c r="KRV218" s="129"/>
      <c r="KRW218" s="129"/>
      <c r="KRX218" s="129"/>
      <c r="KRY218" s="129"/>
      <c r="KRZ218" s="129"/>
      <c r="KSA218" s="129"/>
      <c r="KSB218" s="129"/>
      <c r="KSC218" s="129"/>
      <c r="KSD218" s="129"/>
      <c r="KSE218" s="129"/>
      <c r="KSF218" s="129"/>
      <c r="KSG218" s="129"/>
      <c r="KSH218" s="129"/>
      <c r="KSI218" s="129"/>
      <c r="KSJ218" s="129"/>
      <c r="KSK218" s="129"/>
      <c r="KSL218" s="129"/>
      <c r="KSM218" s="129"/>
      <c r="KSN218" s="129"/>
      <c r="KSO218" s="129"/>
      <c r="KSP218" s="129"/>
      <c r="KSQ218" s="129"/>
      <c r="KSR218" s="129"/>
      <c r="KSS218" s="129"/>
      <c r="KST218" s="129"/>
      <c r="KSU218" s="129"/>
      <c r="KSV218" s="129"/>
      <c r="KSW218" s="129"/>
      <c r="KSX218" s="129"/>
      <c r="KSY218" s="129"/>
      <c r="KSZ218" s="129"/>
      <c r="KTA218" s="129"/>
      <c r="KTB218" s="129"/>
      <c r="KTC218" s="129"/>
      <c r="KTD218" s="129"/>
      <c r="KTE218" s="129"/>
      <c r="KTF218" s="129"/>
      <c r="KTG218" s="129"/>
      <c r="KTH218" s="129"/>
      <c r="KTI218" s="129"/>
      <c r="KTJ218" s="129"/>
      <c r="KTK218" s="129"/>
      <c r="KTL218" s="129"/>
      <c r="KTM218" s="129"/>
      <c r="KTN218" s="129"/>
      <c r="KTO218" s="129"/>
      <c r="KTP218" s="129"/>
      <c r="KTQ218" s="129"/>
      <c r="KTR218" s="129"/>
      <c r="KTS218" s="129"/>
      <c r="KTT218" s="129"/>
      <c r="KTU218" s="129"/>
      <c r="KTV218" s="129"/>
      <c r="KTW218" s="129"/>
      <c r="KTX218" s="129"/>
      <c r="KTY218" s="129"/>
      <c r="KTZ218" s="129"/>
      <c r="KUA218" s="129"/>
      <c r="KUB218" s="129"/>
      <c r="KUC218" s="129"/>
      <c r="KUD218" s="129"/>
      <c r="KUE218" s="129"/>
      <c r="KUF218" s="129"/>
      <c r="KUG218" s="129"/>
      <c r="KUH218" s="129"/>
      <c r="KUI218" s="129"/>
      <c r="KUJ218" s="129"/>
      <c r="KUK218" s="129"/>
      <c r="KUL218" s="129"/>
      <c r="KUM218" s="129"/>
      <c r="KUN218" s="129"/>
      <c r="KUO218" s="129"/>
      <c r="KUP218" s="129"/>
      <c r="KUQ218" s="129"/>
      <c r="KUR218" s="129"/>
      <c r="KUS218" s="129"/>
      <c r="KUT218" s="129"/>
      <c r="KUU218" s="129"/>
      <c r="KUV218" s="129"/>
      <c r="KUW218" s="129"/>
      <c r="KUX218" s="129"/>
      <c r="KUY218" s="129"/>
      <c r="KUZ218" s="129"/>
      <c r="KVA218" s="129"/>
      <c r="KVB218" s="129"/>
      <c r="KVC218" s="129"/>
      <c r="KVD218" s="129"/>
      <c r="KVE218" s="129"/>
      <c r="KVF218" s="129"/>
      <c r="KVG218" s="129"/>
      <c r="KVH218" s="129"/>
      <c r="KVI218" s="129"/>
      <c r="KVJ218" s="129"/>
      <c r="KVK218" s="129"/>
      <c r="KVL218" s="129"/>
      <c r="KVM218" s="129"/>
      <c r="KVN218" s="129"/>
      <c r="KVO218" s="129"/>
      <c r="KVP218" s="129"/>
      <c r="KVQ218" s="129"/>
      <c r="KVR218" s="129"/>
      <c r="KVS218" s="129"/>
      <c r="KVT218" s="129"/>
      <c r="KVU218" s="129"/>
      <c r="KVV218" s="129"/>
      <c r="KVW218" s="129"/>
      <c r="KVX218" s="129"/>
      <c r="KVY218" s="129"/>
      <c r="KVZ218" s="129"/>
      <c r="KWA218" s="129"/>
      <c r="KWB218" s="129"/>
      <c r="KWC218" s="129"/>
      <c r="KWD218" s="129"/>
      <c r="KWE218" s="129"/>
      <c r="KWF218" s="129"/>
      <c r="KWG218" s="129"/>
      <c r="KWH218" s="129"/>
      <c r="KWI218" s="129"/>
      <c r="KWJ218" s="129"/>
      <c r="KWK218" s="129"/>
      <c r="KWL218" s="129"/>
      <c r="KWM218" s="129"/>
      <c r="KWN218" s="129"/>
      <c r="KWO218" s="129"/>
      <c r="KWP218" s="129"/>
      <c r="KWQ218" s="129"/>
      <c r="KWR218" s="129"/>
      <c r="KWS218" s="129"/>
      <c r="KWT218" s="129"/>
      <c r="KWU218" s="129"/>
      <c r="KWV218" s="129"/>
      <c r="KWW218" s="129"/>
      <c r="KWX218" s="129"/>
      <c r="KWY218" s="129"/>
      <c r="KWZ218" s="129"/>
      <c r="KXA218" s="129"/>
      <c r="KXB218" s="129"/>
      <c r="KXC218" s="129"/>
      <c r="KXD218" s="129"/>
      <c r="KXE218" s="129"/>
      <c r="KXF218" s="129"/>
      <c r="KXG218" s="129"/>
      <c r="KXH218" s="129"/>
      <c r="KXI218" s="129"/>
      <c r="KXJ218" s="129"/>
      <c r="KXK218" s="129"/>
      <c r="KXL218" s="129"/>
      <c r="KXM218" s="129"/>
      <c r="KXN218" s="129"/>
      <c r="KXO218" s="129"/>
      <c r="KXP218" s="129"/>
      <c r="KXQ218" s="129"/>
      <c r="KXR218" s="129"/>
      <c r="KXS218" s="129"/>
      <c r="KXT218" s="129"/>
      <c r="KXU218" s="129"/>
      <c r="KXV218" s="129"/>
      <c r="KXW218" s="129"/>
      <c r="KXX218" s="129"/>
      <c r="KXY218" s="129"/>
      <c r="KXZ218" s="129"/>
      <c r="KYA218" s="129"/>
      <c r="KYB218" s="129"/>
      <c r="KYC218" s="129"/>
      <c r="KYD218" s="129"/>
      <c r="KYE218" s="129"/>
      <c r="KYF218" s="129"/>
      <c r="KYG218" s="129"/>
      <c r="KYH218" s="129"/>
      <c r="KYI218" s="129"/>
      <c r="KYJ218" s="129"/>
      <c r="KYK218" s="129"/>
      <c r="KYL218" s="129"/>
      <c r="KYM218" s="129"/>
      <c r="KYN218" s="129"/>
      <c r="KYO218" s="129"/>
      <c r="KYP218" s="129"/>
      <c r="KYQ218" s="129"/>
      <c r="KYR218" s="129"/>
      <c r="KYS218" s="129"/>
      <c r="KYT218" s="129"/>
      <c r="KYU218" s="129"/>
      <c r="KYV218" s="129"/>
      <c r="KYW218" s="129"/>
      <c r="KYX218" s="129"/>
      <c r="KYY218" s="129"/>
      <c r="KYZ218" s="129"/>
      <c r="KZA218" s="129"/>
      <c r="KZB218" s="129"/>
      <c r="KZC218" s="129"/>
      <c r="KZD218" s="129"/>
      <c r="KZE218" s="129"/>
      <c r="KZF218" s="129"/>
      <c r="KZG218" s="129"/>
      <c r="KZH218" s="129"/>
      <c r="KZI218" s="129"/>
      <c r="KZJ218" s="129"/>
      <c r="KZK218" s="129"/>
      <c r="KZL218" s="129"/>
      <c r="KZM218" s="129"/>
      <c r="KZN218" s="129"/>
      <c r="KZO218" s="129"/>
      <c r="KZP218" s="129"/>
      <c r="KZQ218" s="129"/>
      <c r="KZR218" s="129"/>
      <c r="KZS218" s="129"/>
      <c r="KZT218" s="129"/>
      <c r="KZU218" s="129"/>
      <c r="KZV218" s="129"/>
      <c r="KZW218" s="129"/>
      <c r="KZX218" s="129"/>
      <c r="KZY218" s="129"/>
      <c r="KZZ218" s="129"/>
      <c r="LAA218" s="129"/>
      <c r="LAB218" s="129"/>
      <c r="LAC218" s="129"/>
      <c r="LAD218" s="129"/>
      <c r="LAE218" s="129"/>
      <c r="LAF218" s="129"/>
      <c r="LAG218" s="129"/>
      <c r="LAH218" s="129"/>
      <c r="LAI218" s="129"/>
      <c r="LAJ218" s="129"/>
      <c r="LAK218" s="129"/>
      <c r="LAL218" s="129"/>
      <c r="LAM218" s="129"/>
      <c r="LAN218" s="129"/>
      <c r="LAO218" s="129"/>
      <c r="LAP218" s="129"/>
      <c r="LAQ218" s="129"/>
      <c r="LAR218" s="129"/>
      <c r="LAS218" s="129"/>
      <c r="LAT218" s="129"/>
      <c r="LAU218" s="129"/>
      <c r="LAV218" s="129"/>
      <c r="LAW218" s="129"/>
      <c r="LAX218" s="129"/>
      <c r="LAY218" s="129"/>
      <c r="LAZ218" s="129"/>
      <c r="LBA218" s="129"/>
      <c r="LBB218" s="129"/>
      <c r="LBC218" s="129"/>
      <c r="LBD218" s="129"/>
      <c r="LBE218" s="129"/>
      <c r="LBF218" s="129"/>
      <c r="LBG218" s="129"/>
      <c r="LBH218" s="129"/>
      <c r="LBI218" s="129"/>
      <c r="LBJ218" s="129"/>
      <c r="LBK218" s="129"/>
      <c r="LBL218" s="129"/>
      <c r="LBM218" s="129"/>
      <c r="LBN218" s="129"/>
      <c r="LBO218" s="129"/>
      <c r="LBP218" s="129"/>
      <c r="LBQ218" s="129"/>
      <c r="LBR218" s="129"/>
      <c r="LBS218" s="129"/>
      <c r="LBT218" s="129"/>
      <c r="LBU218" s="129"/>
      <c r="LBV218" s="129"/>
      <c r="LBW218" s="129"/>
      <c r="LBX218" s="129"/>
      <c r="LBY218" s="129"/>
      <c r="LBZ218" s="129"/>
      <c r="LCA218" s="129"/>
      <c r="LCB218" s="129"/>
      <c r="LCC218" s="129"/>
      <c r="LCD218" s="129"/>
      <c r="LCE218" s="129"/>
      <c r="LCF218" s="129"/>
      <c r="LCG218" s="129"/>
      <c r="LCH218" s="129"/>
      <c r="LCI218" s="129"/>
      <c r="LCJ218" s="129"/>
      <c r="LCK218" s="129"/>
      <c r="LCL218" s="129"/>
      <c r="LCM218" s="129"/>
      <c r="LCN218" s="129"/>
      <c r="LCO218" s="129"/>
      <c r="LCP218" s="129"/>
      <c r="LCQ218" s="129"/>
      <c r="LCR218" s="129"/>
      <c r="LCS218" s="129"/>
      <c r="LCT218" s="129"/>
      <c r="LCU218" s="129"/>
      <c r="LCV218" s="129"/>
      <c r="LCW218" s="129"/>
      <c r="LCX218" s="129"/>
      <c r="LCY218" s="129"/>
      <c r="LCZ218" s="129"/>
      <c r="LDA218" s="129"/>
      <c r="LDB218" s="129"/>
      <c r="LDC218" s="129"/>
      <c r="LDD218" s="129"/>
      <c r="LDE218" s="129"/>
      <c r="LDF218" s="129"/>
      <c r="LDG218" s="129"/>
      <c r="LDH218" s="129"/>
      <c r="LDI218" s="129"/>
      <c r="LDJ218" s="129"/>
      <c r="LDK218" s="129"/>
      <c r="LDL218" s="129"/>
      <c r="LDM218" s="129"/>
      <c r="LDN218" s="129"/>
      <c r="LDO218" s="129"/>
      <c r="LDP218" s="129"/>
      <c r="LDQ218" s="129"/>
      <c r="LDR218" s="129"/>
      <c r="LDS218" s="129"/>
      <c r="LDT218" s="129"/>
      <c r="LDU218" s="129"/>
      <c r="LDV218" s="129"/>
      <c r="LDW218" s="129"/>
      <c r="LDX218" s="129"/>
      <c r="LDY218" s="129"/>
      <c r="LDZ218" s="129"/>
      <c r="LEA218" s="129"/>
      <c r="LEB218" s="129"/>
      <c r="LEC218" s="129"/>
      <c r="LED218" s="129"/>
      <c r="LEE218" s="129"/>
      <c r="LEF218" s="129"/>
      <c r="LEG218" s="129"/>
      <c r="LEH218" s="129"/>
      <c r="LEI218" s="129"/>
      <c r="LEJ218" s="129"/>
      <c r="LEK218" s="129"/>
      <c r="LEL218" s="129"/>
      <c r="LEM218" s="129"/>
      <c r="LEN218" s="129"/>
      <c r="LEO218" s="129"/>
      <c r="LEP218" s="129"/>
      <c r="LEQ218" s="129"/>
      <c r="LER218" s="129"/>
      <c r="LES218" s="129"/>
      <c r="LET218" s="129"/>
      <c r="LEU218" s="129"/>
      <c r="LEV218" s="129"/>
      <c r="LEW218" s="129"/>
      <c r="LEX218" s="129"/>
      <c r="LEY218" s="129"/>
      <c r="LEZ218" s="129"/>
      <c r="LFA218" s="129"/>
      <c r="LFB218" s="129"/>
      <c r="LFC218" s="129"/>
      <c r="LFD218" s="129"/>
      <c r="LFE218" s="129"/>
      <c r="LFF218" s="129"/>
      <c r="LFG218" s="129"/>
      <c r="LFH218" s="129"/>
      <c r="LFI218" s="129"/>
      <c r="LFJ218" s="129"/>
      <c r="LFK218" s="129"/>
      <c r="LFL218" s="129"/>
      <c r="LFM218" s="129"/>
      <c r="LFN218" s="129"/>
      <c r="LFO218" s="129"/>
      <c r="LFP218" s="129"/>
      <c r="LFQ218" s="129"/>
      <c r="LFR218" s="129"/>
      <c r="LFS218" s="129"/>
      <c r="LFT218" s="129"/>
      <c r="LFU218" s="129"/>
      <c r="LFV218" s="129"/>
      <c r="LFW218" s="129"/>
      <c r="LFX218" s="129"/>
      <c r="LFY218" s="129"/>
      <c r="LFZ218" s="129"/>
      <c r="LGA218" s="129"/>
      <c r="LGB218" s="129"/>
      <c r="LGC218" s="129"/>
      <c r="LGD218" s="129"/>
      <c r="LGE218" s="129"/>
      <c r="LGF218" s="129"/>
      <c r="LGG218" s="129"/>
      <c r="LGH218" s="129"/>
      <c r="LGI218" s="129"/>
      <c r="LGJ218" s="129"/>
      <c r="LGK218" s="129"/>
      <c r="LGL218" s="129"/>
      <c r="LGM218" s="129"/>
      <c r="LGN218" s="129"/>
      <c r="LGO218" s="129"/>
      <c r="LGP218" s="129"/>
      <c r="LGQ218" s="129"/>
      <c r="LGR218" s="129"/>
      <c r="LGS218" s="129"/>
      <c r="LGT218" s="129"/>
      <c r="LGU218" s="129"/>
      <c r="LGV218" s="129"/>
      <c r="LGW218" s="129"/>
      <c r="LGX218" s="129"/>
      <c r="LGY218" s="129"/>
      <c r="LGZ218" s="129"/>
      <c r="LHA218" s="129"/>
      <c r="LHB218" s="129"/>
      <c r="LHC218" s="129"/>
      <c r="LHD218" s="129"/>
      <c r="LHE218" s="129"/>
      <c r="LHF218" s="129"/>
      <c r="LHG218" s="129"/>
      <c r="LHH218" s="129"/>
      <c r="LHI218" s="129"/>
      <c r="LHJ218" s="129"/>
      <c r="LHK218" s="129"/>
      <c r="LHL218" s="129"/>
      <c r="LHM218" s="129"/>
      <c r="LHN218" s="129"/>
      <c r="LHO218" s="129"/>
      <c r="LHP218" s="129"/>
      <c r="LHQ218" s="129"/>
      <c r="LHR218" s="129"/>
      <c r="LHS218" s="129"/>
      <c r="LHT218" s="129"/>
      <c r="LHU218" s="129"/>
      <c r="LHV218" s="129"/>
      <c r="LHW218" s="129"/>
      <c r="LHX218" s="129"/>
      <c r="LHY218" s="129"/>
      <c r="LHZ218" s="129"/>
      <c r="LIA218" s="129"/>
      <c r="LIB218" s="129"/>
      <c r="LIC218" s="129"/>
      <c r="LID218" s="129"/>
      <c r="LIE218" s="129"/>
      <c r="LIF218" s="129"/>
      <c r="LIG218" s="129"/>
      <c r="LIH218" s="129"/>
      <c r="LII218" s="129"/>
      <c r="LIJ218" s="129"/>
      <c r="LIK218" s="129"/>
      <c r="LIL218" s="129"/>
      <c r="LIM218" s="129"/>
      <c r="LIN218" s="129"/>
      <c r="LIO218" s="129"/>
      <c r="LIP218" s="129"/>
      <c r="LIQ218" s="129"/>
      <c r="LIR218" s="129"/>
      <c r="LIS218" s="129"/>
      <c r="LIT218" s="129"/>
      <c r="LIU218" s="129"/>
      <c r="LIV218" s="129"/>
      <c r="LIW218" s="129"/>
      <c r="LIX218" s="129"/>
      <c r="LIY218" s="129"/>
      <c r="LIZ218" s="129"/>
      <c r="LJA218" s="129"/>
      <c r="LJB218" s="129"/>
      <c r="LJC218" s="129"/>
      <c r="LJD218" s="129"/>
      <c r="LJE218" s="129"/>
      <c r="LJF218" s="129"/>
      <c r="LJG218" s="129"/>
      <c r="LJH218" s="129"/>
      <c r="LJI218" s="129"/>
      <c r="LJJ218" s="129"/>
      <c r="LJK218" s="129"/>
      <c r="LJL218" s="129"/>
      <c r="LJM218" s="129"/>
      <c r="LJN218" s="129"/>
      <c r="LJO218" s="129"/>
      <c r="LJP218" s="129"/>
      <c r="LJQ218" s="129"/>
      <c r="LJR218" s="129"/>
      <c r="LJS218" s="129"/>
      <c r="LJT218" s="129"/>
      <c r="LJU218" s="129"/>
      <c r="LJV218" s="129"/>
      <c r="LJW218" s="129"/>
      <c r="LJX218" s="129"/>
      <c r="LJY218" s="129"/>
      <c r="LJZ218" s="129"/>
      <c r="LKA218" s="129"/>
      <c r="LKB218" s="129"/>
      <c r="LKC218" s="129"/>
      <c r="LKD218" s="129"/>
      <c r="LKE218" s="129"/>
      <c r="LKF218" s="129"/>
      <c r="LKG218" s="129"/>
      <c r="LKH218" s="129"/>
      <c r="LKI218" s="129"/>
      <c r="LKJ218" s="129"/>
      <c r="LKK218" s="129"/>
      <c r="LKL218" s="129"/>
      <c r="LKM218" s="129"/>
      <c r="LKN218" s="129"/>
      <c r="LKO218" s="129"/>
      <c r="LKP218" s="129"/>
      <c r="LKQ218" s="129"/>
      <c r="LKR218" s="129"/>
      <c r="LKS218" s="129"/>
      <c r="LKT218" s="129"/>
      <c r="LKU218" s="129"/>
      <c r="LKV218" s="129"/>
      <c r="LKW218" s="129"/>
      <c r="LKX218" s="129"/>
      <c r="LKY218" s="129"/>
      <c r="LKZ218" s="129"/>
      <c r="LLA218" s="129"/>
      <c r="LLB218" s="129"/>
      <c r="LLC218" s="129"/>
      <c r="LLD218" s="129"/>
      <c r="LLE218" s="129"/>
      <c r="LLF218" s="129"/>
      <c r="LLG218" s="129"/>
      <c r="LLH218" s="129"/>
      <c r="LLI218" s="129"/>
      <c r="LLJ218" s="129"/>
      <c r="LLK218" s="129"/>
      <c r="LLL218" s="129"/>
      <c r="LLM218" s="129"/>
      <c r="LLN218" s="129"/>
      <c r="LLO218" s="129"/>
      <c r="LLP218" s="129"/>
      <c r="LLQ218" s="129"/>
      <c r="LLR218" s="129"/>
      <c r="LLS218" s="129"/>
      <c r="LLT218" s="129"/>
      <c r="LLU218" s="129"/>
      <c r="LLV218" s="129"/>
      <c r="LLW218" s="129"/>
      <c r="LLX218" s="129"/>
      <c r="LLY218" s="129"/>
      <c r="LLZ218" s="129"/>
      <c r="LMA218" s="129"/>
      <c r="LMB218" s="129"/>
      <c r="LMC218" s="129"/>
      <c r="LMD218" s="129"/>
      <c r="LME218" s="129"/>
      <c r="LMF218" s="129"/>
      <c r="LMG218" s="129"/>
      <c r="LMH218" s="129"/>
      <c r="LMI218" s="129"/>
      <c r="LMJ218" s="129"/>
      <c r="LMK218" s="129"/>
      <c r="LML218" s="129"/>
      <c r="LMM218" s="129"/>
      <c r="LMN218" s="129"/>
      <c r="LMO218" s="129"/>
      <c r="LMP218" s="129"/>
      <c r="LMQ218" s="129"/>
      <c r="LMR218" s="129"/>
      <c r="LMS218" s="129"/>
      <c r="LMT218" s="129"/>
      <c r="LMU218" s="129"/>
      <c r="LMV218" s="129"/>
      <c r="LMW218" s="129"/>
      <c r="LMX218" s="129"/>
      <c r="LMY218" s="129"/>
      <c r="LMZ218" s="129"/>
      <c r="LNA218" s="129"/>
      <c r="LNB218" s="129"/>
      <c r="LNC218" s="129"/>
      <c r="LND218" s="129"/>
      <c r="LNE218" s="129"/>
      <c r="LNF218" s="129"/>
      <c r="LNG218" s="129"/>
      <c r="LNH218" s="129"/>
      <c r="LNI218" s="129"/>
      <c r="LNJ218" s="129"/>
      <c r="LNK218" s="129"/>
      <c r="LNL218" s="129"/>
      <c r="LNM218" s="129"/>
      <c r="LNN218" s="129"/>
      <c r="LNO218" s="129"/>
      <c r="LNP218" s="129"/>
      <c r="LNQ218" s="129"/>
      <c r="LNR218" s="129"/>
      <c r="LNS218" s="129"/>
      <c r="LNT218" s="129"/>
      <c r="LNU218" s="129"/>
      <c r="LNV218" s="129"/>
      <c r="LNW218" s="129"/>
      <c r="LNX218" s="129"/>
      <c r="LNY218" s="129"/>
      <c r="LNZ218" s="129"/>
      <c r="LOA218" s="129"/>
      <c r="LOB218" s="129"/>
      <c r="LOC218" s="129"/>
      <c r="LOD218" s="129"/>
      <c r="LOE218" s="129"/>
      <c r="LOF218" s="129"/>
      <c r="LOG218" s="129"/>
      <c r="LOH218" s="129"/>
      <c r="LOI218" s="129"/>
      <c r="LOJ218" s="129"/>
      <c r="LOK218" s="129"/>
      <c r="LOL218" s="129"/>
      <c r="LOM218" s="129"/>
      <c r="LON218" s="129"/>
      <c r="LOO218" s="129"/>
      <c r="LOP218" s="129"/>
      <c r="LOQ218" s="129"/>
      <c r="LOR218" s="129"/>
      <c r="LOS218" s="129"/>
      <c r="LOT218" s="129"/>
      <c r="LOU218" s="129"/>
      <c r="LOV218" s="129"/>
      <c r="LOW218" s="129"/>
      <c r="LOX218" s="129"/>
      <c r="LOY218" s="129"/>
      <c r="LOZ218" s="129"/>
      <c r="LPA218" s="129"/>
      <c r="LPB218" s="129"/>
      <c r="LPC218" s="129"/>
      <c r="LPD218" s="129"/>
      <c r="LPE218" s="129"/>
      <c r="LPF218" s="129"/>
      <c r="LPG218" s="129"/>
      <c r="LPH218" s="129"/>
      <c r="LPI218" s="129"/>
      <c r="LPJ218" s="129"/>
      <c r="LPK218" s="129"/>
      <c r="LPL218" s="129"/>
      <c r="LPM218" s="129"/>
      <c r="LPN218" s="129"/>
      <c r="LPO218" s="129"/>
      <c r="LPP218" s="129"/>
      <c r="LPQ218" s="129"/>
      <c r="LPR218" s="129"/>
      <c r="LPS218" s="129"/>
      <c r="LPT218" s="129"/>
      <c r="LPU218" s="129"/>
      <c r="LPV218" s="129"/>
      <c r="LPW218" s="129"/>
      <c r="LPX218" s="129"/>
      <c r="LPY218" s="129"/>
      <c r="LPZ218" s="129"/>
      <c r="LQA218" s="129"/>
      <c r="LQB218" s="129"/>
      <c r="LQC218" s="129"/>
      <c r="LQD218" s="129"/>
      <c r="LQE218" s="129"/>
      <c r="LQF218" s="129"/>
      <c r="LQG218" s="129"/>
      <c r="LQH218" s="129"/>
      <c r="LQI218" s="129"/>
      <c r="LQJ218" s="129"/>
      <c r="LQK218" s="129"/>
      <c r="LQL218" s="129"/>
      <c r="LQM218" s="129"/>
      <c r="LQN218" s="129"/>
      <c r="LQO218" s="129"/>
      <c r="LQP218" s="129"/>
      <c r="LQQ218" s="129"/>
      <c r="LQR218" s="129"/>
      <c r="LQS218" s="129"/>
      <c r="LQT218" s="129"/>
      <c r="LQU218" s="129"/>
      <c r="LQV218" s="129"/>
      <c r="LQW218" s="129"/>
      <c r="LQX218" s="129"/>
      <c r="LQY218" s="129"/>
      <c r="LQZ218" s="129"/>
      <c r="LRA218" s="129"/>
      <c r="LRB218" s="129"/>
      <c r="LRC218" s="129"/>
      <c r="LRD218" s="129"/>
      <c r="LRE218" s="129"/>
      <c r="LRF218" s="129"/>
      <c r="LRG218" s="129"/>
      <c r="LRH218" s="129"/>
      <c r="LRI218" s="129"/>
      <c r="LRJ218" s="129"/>
      <c r="LRK218" s="129"/>
      <c r="LRL218" s="129"/>
      <c r="LRM218" s="129"/>
      <c r="LRN218" s="129"/>
      <c r="LRO218" s="129"/>
      <c r="LRP218" s="129"/>
      <c r="LRQ218" s="129"/>
      <c r="LRR218" s="129"/>
      <c r="LRS218" s="129"/>
      <c r="LRT218" s="129"/>
      <c r="LRU218" s="129"/>
      <c r="LRV218" s="129"/>
      <c r="LRW218" s="129"/>
      <c r="LRX218" s="129"/>
      <c r="LRY218" s="129"/>
      <c r="LRZ218" s="129"/>
      <c r="LSA218" s="129"/>
      <c r="LSB218" s="129"/>
      <c r="LSC218" s="129"/>
      <c r="LSD218" s="129"/>
      <c r="LSE218" s="129"/>
      <c r="LSF218" s="129"/>
      <c r="LSG218" s="129"/>
      <c r="LSH218" s="129"/>
      <c r="LSI218" s="129"/>
      <c r="LSJ218" s="129"/>
      <c r="LSK218" s="129"/>
      <c r="LSL218" s="129"/>
      <c r="LSM218" s="129"/>
      <c r="LSN218" s="129"/>
      <c r="LSO218" s="129"/>
      <c r="LSP218" s="129"/>
      <c r="LSQ218" s="129"/>
      <c r="LSR218" s="129"/>
      <c r="LSS218" s="129"/>
      <c r="LST218" s="129"/>
      <c r="LSU218" s="129"/>
      <c r="LSV218" s="129"/>
      <c r="LSW218" s="129"/>
      <c r="LSX218" s="129"/>
      <c r="LSY218" s="129"/>
      <c r="LSZ218" s="129"/>
      <c r="LTA218" s="129"/>
      <c r="LTB218" s="129"/>
      <c r="LTC218" s="129"/>
      <c r="LTD218" s="129"/>
      <c r="LTE218" s="129"/>
      <c r="LTF218" s="129"/>
      <c r="LTG218" s="129"/>
      <c r="LTH218" s="129"/>
      <c r="LTI218" s="129"/>
      <c r="LTJ218" s="129"/>
      <c r="LTK218" s="129"/>
      <c r="LTL218" s="129"/>
      <c r="LTM218" s="129"/>
      <c r="LTN218" s="129"/>
      <c r="LTO218" s="129"/>
      <c r="LTP218" s="129"/>
      <c r="LTQ218" s="129"/>
      <c r="LTR218" s="129"/>
      <c r="LTS218" s="129"/>
      <c r="LTT218" s="129"/>
      <c r="LTU218" s="129"/>
      <c r="LTV218" s="129"/>
      <c r="LTW218" s="129"/>
      <c r="LTX218" s="129"/>
      <c r="LTY218" s="129"/>
      <c r="LTZ218" s="129"/>
      <c r="LUA218" s="129"/>
      <c r="LUB218" s="129"/>
      <c r="LUC218" s="129"/>
      <c r="LUD218" s="129"/>
      <c r="LUE218" s="129"/>
      <c r="LUF218" s="129"/>
      <c r="LUG218" s="129"/>
      <c r="LUH218" s="129"/>
      <c r="LUI218" s="129"/>
      <c r="LUJ218" s="129"/>
      <c r="LUK218" s="129"/>
      <c r="LUL218" s="129"/>
      <c r="LUM218" s="129"/>
      <c r="LUN218" s="129"/>
      <c r="LUO218" s="129"/>
      <c r="LUP218" s="129"/>
      <c r="LUQ218" s="129"/>
      <c r="LUR218" s="129"/>
      <c r="LUS218" s="129"/>
      <c r="LUT218" s="129"/>
      <c r="LUU218" s="129"/>
      <c r="LUV218" s="129"/>
      <c r="LUW218" s="129"/>
      <c r="LUX218" s="129"/>
      <c r="LUY218" s="129"/>
      <c r="LUZ218" s="129"/>
      <c r="LVA218" s="129"/>
      <c r="LVB218" s="129"/>
      <c r="LVC218" s="129"/>
      <c r="LVD218" s="129"/>
      <c r="LVE218" s="129"/>
      <c r="LVF218" s="129"/>
      <c r="LVG218" s="129"/>
      <c r="LVH218" s="129"/>
      <c r="LVI218" s="129"/>
      <c r="LVJ218" s="129"/>
      <c r="LVK218" s="129"/>
      <c r="LVL218" s="129"/>
      <c r="LVM218" s="129"/>
      <c r="LVN218" s="129"/>
      <c r="LVO218" s="129"/>
      <c r="LVP218" s="129"/>
      <c r="LVQ218" s="129"/>
      <c r="LVR218" s="129"/>
      <c r="LVS218" s="129"/>
      <c r="LVT218" s="129"/>
      <c r="LVU218" s="129"/>
      <c r="LVV218" s="129"/>
      <c r="LVW218" s="129"/>
      <c r="LVX218" s="129"/>
      <c r="LVY218" s="129"/>
      <c r="LVZ218" s="129"/>
      <c r="LWA218" s="129"/>
      <c r="LWB218" s="129"/>
      <c r="LWC218" s="129"/>
      <c r="LWD218" s="129"/>
      <c r="LWE218" s="129"/>
      <c r="LWF218" s="129"/>
      <c r="LWG218" s="129"/>
      <c r="LWH218" s="129"/>
      <c r="LWI218" s="129"/>
      <c r="LWJ218" s="129"/>
      <c r="LWK218" s="129"/>
      <c r="LWL218" s="129"/>
      <c r="LWM218" s="129"/>
      <c r="LWN218" s="129"/>
      <c r="LWO218" s="129"/>
      <c r="LWP218" s="129"/>
      <c r="LWQ218" s="129"/>
      <c r="LWR218" s="129"/>
      <c r="LWS218" s="129"/>
      <c r="LWT218" s="129"/>
      <c r="LWU218" s="129"/>
      <c r="LWV218" s="129"/>
      <c r="LWW218" s="129"/>
      <c r="LWX218" s="129"/>
      <c r="LWY218" s="129"/>
      <c r="LWZ218" s="129"/>
      <c r="LXA218" s="129"/>
      <c r="LXB218" s="129"/>
      <c r="LXC218" s="129"/>
      <c r="LXD218" s="129"/>
      <c r="LXE218" s="129"/>
      <c r="LXF218" s="129"/>
      <c r="LXG218" s="129"/>
      <c r="LXH218" s="129"/>
      <c r="LXI218" s="129"/>
      <c r="LXJ218" s="129"/>
      <c r="LXK218" s="129"/>
      <c r="LXL218" s="129"/>
      <c r="LXM218" s="129"/>
      <c r="LXN218" s="129"/>
      <c r="LXO218" s="129"/>
      <c r="LXP218" s="129"/>
      <c r="LXQ218" s="129"/>
      <c r="LXR218" s="129"/>
      <c r="LXS218" s="129"/>
      <c r="LXT218" s="129"/>
      <c r="LXU218" s="129"/>
      <c r="LXV218" s="129"/>
      <c r="LXW218" s="129"/>
      <c r="LXX218" s="129"/>
      <c r="LXY218" s="129"/>
      <c r="LXZ218" s="129"/>
      <c r="LYA218" s="129"/>
      <c r="LYB218" s="129"/>
      <c r="LYC218" s="129"/>
      <c r="LYD218" s="129"/>
      <c r="LYE218" s="129"/>
      <c r="LYF218" s="129"/>
      <c r="LYG218" s="129"/>
      <c r="LYH218" s="129"/>
      <c r="LYI218" s="129"/>
      <c r="LYJ218" s="129"/>
      <c r="LYK218" s="129"/>
      <c r="LYL218" s="129"/>
      <c r="LYM218" s="129"/>
      <c r="LYN218" s="129"/>
      <c r="LYO218" s="129"/>
      <c r="LYP218" s="129"/>
      <c r="LYQ218" s="129"/>
      <c r="LYR218" s="129"/>
      <c r="LYS218" s="129"/>
      <c r="LYT218" s="129"/>
      <c r="LYU218" s="129"/>
      <c r="LYV218" s="129"/>
      <c r="LYW218" s="129"/>
      <c r="LYX218" s="129"/>
      <c r="LYY218" s="129"/>
      <c r="LYZ218" s="129"/>
      <c r="LZA218" s="129"/>
      <c r="LZB218" s="129"/>
      <c r="LZC218" s="129"/>
      <c r="LZD218" s="129"/>
      <c r="LZE218" s="129"/>
      <c r="LZF218" s="129"/>
      <c r="LZG218" s="129"/>
      <c r="LZH218" s="129"/>
      <c r="LZI218" s="129"/>
      <c r="LZJ218" s="129"/>
      <c r="LZK218" s="129"/>
      <c r="LZL218" s="129"/>
      <c r="LZM218" s="129"/>
      <c r="LZN218" s="129"/>
      <c r="LZO218" s="129"/>
      <c r="LZP218" s="129"/>
      <c r="LZQ218" s="129"/>
      <c r="LZR218" s="129"/>
      <c r="LZS218" s="129"/>
      <c r="LZT218" s="129"/>
      <c r="LZU218" s="129"/>
      <c r="LZV218" s="129"/>
      <c r="LZW218" s="129"/>
      <c r="LZX218" s="129"/>
      <c r="LZY218" s="129"/>
      <c r="LZZ218" s="129"/>
      <c r="MAA218" s="129"/>
      <c r="MAB218" s="129"/>
      <c r="MAC218" s="129"/>
      <c r="MAD218" s="129"/>
      <c r="MAE218" s="129"/>
      <c r="MAF218" s="129"/>
      <c r="MAG218" s="129"/>
      <c r="MAH218" s="129"/>
      <c r="MAI218" s="129"/>
      <c r="MAJ218" s="129"/>
      <c r="MAK218" s="129"/>
      <c r="MAL218" s="129"/>
      <c r="MAM218" s="129"/>
      <c r="MAN218" s="129"/>
      <c r="MAO218" s="129"/>
      <c r="MAP218" s="129"/>
      <c r="MAQ218" s="129"/>
      <c r="MAR218" s="129"/>
      <c r="MAS218" s="129"/>
      <c r="MAT218" s="129"/>
      <c r="MAU218" s="129"/>
      <c r="MAV218" s="129"/>
      <c r="MAW218" s="129"/>
      <c r="MAX218" s="129"/>
      <c r="MAY218" s="129"/>
      <c r="MAZ218" s="129"/>
      <c r="MBA218" s="129"/>
      <c r="MBB218" s="129"/>
      <c r="MBC218" s="129"/>
      <c r="MBD218" s="129"/>
      <c r="MBE218" s="129"/>
      <c r="MBF218" s="129"/>
      <c r="MBG218" s="129"/>
      <c r="MBH218" s="129"/>
      <c r="MBI218" s="129"/>
      <c r="MBJ218" s="129"/>
      <c r="MBK218" s="129"/>
      <c r="MBL218" s="129"/>
      <c r="MBM218" s="129"/>
      <c r="MBN218" s="129"/>
      <c r="MBO218" s="129"/>
      <c r="MBP218" s="129"/>
      <c r="MBQ218" s="129"/>
      <c r="MBR218" s="129"/>
      <c r="MBS218" s="129"/>
      <c r="MBT218" s="129"/>
      <c r="MBU218" s="129"/>
      <c r="MBV218" s="129"/>
      <c r="MBW218" s="129"/>
      <c r="MBX218" s="129"/>
      <c r="MBY218" s="129"/>
      <c r="MBZ218" s="129"/>
      <c r="MCA218" s="129"/>
      <c r="MCB218" s="129"/>
      <c r="MCC218" s="129"/>
      <c r="MCD218" s="129"/>
      <c r="MCE218" s="129"/>
      <c r="MCF218" s="129"/>
      <c r="MCG218" s="129"/>
      <c r="MCH218" s="129"/>
      <c r="MCI218" s="129"/>
      <c r="MCJ218" s="129"/>
      <c r="MCK218" s="129"/>
      <c r="MCL218" s="129"/>
      <c r="MCM218" s="129"/>
      <c r="MCN218" s="129"/>
      <c r="MCO218" s="129"/>
      <c r="MCP218" s="129"/>
      <c r="MCQ218" s="129"/>
      <c r="MCR218" s="129"/>
      <c r="MCS218" s="129"/>
      <c r="MCT218" s="129"/>
      <c r="MCU218" s="129"/>
      <c r="MCV218" s="129"/>
      <c r="MCW218" s="129"/>
      <c r="MCX218" s="129"/>
      <c r="MCY218" s="129"/>
      <c r="MCZ218" s="129"/>
      <c r="MDA218" s="129"/>
      <c r="MDB218" s="129"/>
      <c r="MDC218" s="129"/>
      <c r="MDD218" s="129"/>
      <c r="MDE218" s="129"/>
      <c r="MDF218" s="129"/>
      <c r="MDG218" s="129"/>
      <c r="MDH218" s="129"/>
      <c r="MDI218" s="129"/>
      <c r="MDJ218" s="129"/>
      <c r="MDK218" s="129"/>
      <c r="MDL218" s="129"/>
      <c r="MDM218" s="129"/>
      <c r="MDN218" s="129"/>
      <c r="MDO218" s="129"/>
      <c r="MDP218" s="129"/>
      <c r="MDQ218" s="129"/>
      <c r="MDR218" s="129"/>
      <c r="MDS218" s="129"/>
      <c r="MDT218" s="129"/>
      <c r="MDU218" s="129"/>
      <c r="MDV218" s="129"/>
      <c r="MDW218" s="129"/>
      <c r="MDX218" s="129"/>
      <c r="MDY218" s="129"/>
      <c r="MDZ218" s="129"/>
      <c r="MEA218" s="129"/>
      <c r="MEB218" s="129"/>
      <c r="MEC218" s="129"/>
      <c r="MED218" s="129"/>
      <c r="MEE218" s="129"/>
      <c r="MEF218" s="129"/>
      <c r="MEG218" s="129"/>
      <c r="MEH218" s="129"/>
      <c r="MEI218" s="129"/>
      <c r="MEJ218" s="129"/>
      <c r="MEK218" s="129"/>
      <c r="MEL218" s="129"/>
      <c r="MEM218" s="129"/>
      <c r="MEN218" s="129"/>
      <c r="MEO218" s="129"/>
      <c r="MEP218" s="129"/>
      <c r="MEQ218" s="129"/>
      <c r="MER218" s="129"/>
      <c r="MES218" s="129"/>
      <c r="MET218" s="129"/>
      <c r="MEU218" s="129"/>
      <c r="MEV218" s="129"/>
      <c r="MEW218" s="129"/>
      <c r="MEX218" s="129"/>
      <c r="MEY218" s="129"/>
      <c r="MEZ218" s="129"/>
      <c r="MFA218" s="129"/>
      <c r="MFB218" s="129"/>
      <c r="MFC218" s="129"/>
      <c r="MFD218" s="129"/>
      <c r="MFE218" s="129"/>
      <c r="MFF218" s="129"/>
      <c r="MFG218" s="129"/>
      <c r="MFH218" s="129"/>
      <c r="MFI218" s="129"/>
      <c r="MFJ218" s="129"/>
      <c r="MFK218" s="129"/>
      <c r="MFL218" s="129"/>
      <c r="MFM218" s="129"/>
      <c r="MFN218" s="129"/>
      <c r="MFO218" s="129"/>
      <c r="MFP218" s="129"/>
      <c r="MFQ218" s="129"/>
      <c r="MFR218" s="129"/>
      <c r="MFS218" s="129"/>
      <c r="MFT218" s="129"/>
      <c r="MFU218" s="129"/>
      <c r="MFV218" s="129"/>
      <c r="MFW218" s="129"/>
      <c r="MFX218" s="129"/>
      <c r="MFY218" s="129"/>
      <c r="MFZ218" s="129"/>
      <c r="MGA218" s="129"/>
      <c r="MGB218" s="129"/>
      <c r="MGC218" s="129"/>
      <c r="MGD218" s="129"/>
      <c r="MGE218" s="129"/>
      <c r="MGF218" s="129"/>
      <c r="MGG218" s="129"/>
      <c r="MGH218" s="129"/>
      <c r="MGI218" s="129"/>
      <c r="MGJ218" s="129"/>
      <c r="MGK218" s="129"/>
      <c r="MGL218" s="129"/>
      <c r="MGM218" s="129"/>
      <c r="MGN218" s="129"/>
      <c r="MGO218" s="129"/>
      <c r="MGP218" s="129"/>
      <c r="MGQ218" s="129"/>
      <c r="MGR218" s="129"/>
      <c r="MGS218" s="129"/>
      <c r="MGT218" s="129"/>
      <c r="MGU218" s="129"/>
      <c r="MGV218" s="129"/>
      <c r="MGW218" s="129"/>
      <c r="MGX218" s="129"/>
      <c r="MGY218" s="129"/>
      <c r="MGZ218" s="129"/>
      <c r="MHA218" s="129"/>
      <c r="MHB218" s="129"/>
      <c r="MHC218" s="129"/>
      <c r="MHD218" s="129"/>
      <c r="MHE218" s="129"/>
      <c r="MHF218" s="129"/>
      <c r="MHG218" s="129"/>
      <c r="MHH218" s="129"/>
      <c r="MHI218" s="129"/>
      <c r="MHJ218" s="129"/>
      <c r="MHK218" s="129"/>
      <c r="MHL218" s="129"/>
      <c r="MHM218" s="129"/>
      <c r="MHN218" s="129"/>
      <c r="MHO218" s="129"/>
      <c r="MHP218" s="129"/>
      <c r="MHQ218" s="129"/>
      <c r="MHR218" s="129"/>
      <c r="MHS218" s="129"/>
      <c r="MHT218" s="129"/>
      <c r="MHU218" s="129"/>
      <c r="MHV218" s="129"/>
      <c r="MHW218" s="129"/>
      <c r="MHX218" s="129"/>
      <c r="MHY218" s="129"/>
      <c r="MHZ218" s="129"/>
      <c r="MIA218" s="129"/>
      <c r="MIB218" s="129"/>
      <c r="MIC218" s="129"/>
      <c r="MID218" s="129"/>
      <c r="MIE218" s="129"/>
      <c r="MIF218" s="129"/>
      <c r="MIG218" s="129"/>
      <c r="MIH218" s="129"/>
      <c r="MII218" s="129"/>
      <c r="MIJ218" s="129"/>
      <c r="MIK218" s="129"/>
      <c r="MIL218" s="129"/>
      <c r="MIM218" s="129"/>
      <c r="MIN218" s="129"/>
      <c r="MIO218" s="129"/>
      <c r="MIP218" s="129"/>
      <c r="MIQ218" s="129"/>
      <c r="MIR218" s="129"/>
      <c r="MIS218" s="129"/>
      <c r="MIT218" s="129"/>
      <c r="MIU218" s="129"/>
      <c r="MIV218" s="129"/>
      <c r="MIW218" s="129"/>
      <c r="MIX218" s="129"/>
      <c r="MIY218" s="129"/>
      <c r="MIZ218" s="129"/>
      <c r="MJA218" s="129"/>
      <c r="MJB218" s="129"/>
      <c r="MJC218" s="129"/>
      <c r="MJD218" s="129"/>
      <c r="MJE218" s="129"/>
      <c r="MJF218" s="129"/>
      <c r="MJG218" s="129"/>
      <c r="MJH218" s="129"/>
      <c r="MJI218" s="129"/>
      <c r="MJJ218" s="129"/>
      <c r="MJK218" s="129"/>
      <c r="MJL218" s="129"/>
      <c r="MJM218" s="129"/>
      <c r="MJN218" s="129"/>
      <c r="MJO218" s="129"/>
      <c r="MJP218" s="129"/>
      <c r="MJQ218" s="129"/>
      <c r="MJR218" s="129"/>
      <c r="MJS218" s="129"/>
      <c r="MJT218" s="129"/>
      <c r="MJU218" s="129"/>
      <c r="MJV218" s="129"/>
      <c r="MJW218" s="129"/>
      <c r="MJX218" s="129"/>
      <c r="MJY218" s="129"/>
      <c r="MJZ218" s="129"/>
      <c r="MKA218" s="129"/>
      <c r="MKB218" s="129"/>
      <c r="MKC218" s="129"/>
      <c r="MKD218" s="129"/>
      <c r="MKE218" s="129"/>
      <c r="MKF218" s="129"/>
      <c r="MKG218" s="129"/>
      <c r="MKH218" s="129"/>
      <c r="MKI218" s="129"/>
      <c r="MKJ218" s="129"/>
      <c r="MKK218" s="129"/>
      <c r="MKL218" s="129"/>
      <c r="MKM218" s="129"/>
      <c r="MKN218" s="129"/>
      <c r="MKO218" s="129"/>
      <c r="MKP218" s="129"/>
      <c r="MKQ218" s="129"/>
      <c r="MKR218" s="129"/>
      <c r="MKS218" s="129"/>
      <c r="MKT218" s="129"/>
      <c r="MKU218" s="129"/>
      <c r="MKV218" s="129"/>
      <c r="MKW218" s="129"/>
      <c r="MKX218" s="129"/>
      <c r="MKY218" s="129"/>
      <c r="MKZ218" s="129"/>
      <c r="MLA218" s="129"/>
      <c r="MLB218" s="129"/>
      <c r="MLC218" s="129"/>
      <c r="MLD218" s="129"/>
      <c r="MLE218" s="129"/>
      <c r="MLF218" s="129"/>
      <c r="MLG218" s="129"/>
      <c r="MLH218" s="129"/>
      <c r="MLI218" s="129"/>
      <c r="MLJ218" s="129"/>
      <c r="MLK218" s="129"/>
      <c r="MLL218" s="129"/>
      <c r="MLM218" s="129"/>
      <c r="MLN218" s="129"/>
      <c r="MLO218" s="129"/>
      <c r="MLP218" s="129"/>
      <c r="MLQ218" s="129"/>
      <c r="MLR218" s="129"/>
      <c r="MLS218" s="129"/>
      <c r="MLT218" s="129"/>
      <c r="MLU218" s="129"/>
      <c r="MLV218" s="129"/>
      <c r="MLW218" s="129"/>
      <c r="MLX218" s="129"/>
      <c r="MLY218" s="129"/>
      <c r="MLZ218" s="129"/>
      <c r="MMA218" s="129"/>
      <c r="MMB218" s="129"/>
      <c r="MMC218" s="129"/>
      <c r="MMD218" s="129"/>
      <c r="MME218" s="129"/>
      <c r="MMF218" s="129"/>
      <c r="MMG218" s="129"/>
      <c r="MMH218" s="129"/>
      <c r="MMI218" s="129"/>
      <c r="MMJ218" s="129"/>
      <c r="MMK218" s="129"/>
      <c r="MML218" s="129"/>
      <c r="MMM218" s="129"/>
      <c r="MMN218" s="129"/>
      <c r="MMO218" s="129"/>
      <c r="MMP218" s="129"/>
      <c r="MMQ218" s="129"/>
      <c r="MMR218" s="129"/>
      <c r="MMS218" s="129"/>
      <c r="MMT218" s="129"/>
      <c r="MMU218" s="129"/>
      <c r="MMV218" s="129"/>
      <c r="MMW218" s="129"/>
      <c r="MMX218" s="129"/>
      <c r="MMY218" s="129"/>
      <c r="MMZ218" s="129"/>
      <c r="MNA218" s="129"/>
      <c r="MNB218" s="129"/>
      <c r="MNC218" s="129"/>
      <c r="MND218" s="129"/>
      <c r="MNE218" s="129"/>
      <c r="MNF218" s="129"/>
      <c r="MNG218" s="129"/>
      <c r="MNH218" s="129"/>
      <c r="MNI218" s="129"/>
      <c r="MNJ218" s="129"/>
      <c r="MNK218" s="129"/>
      <c r="MNL218" s="129"/>
      <c r="MNM218" s="129"/>
      <c r="MNN218" s="129"/>
      <c r="MNO218" s="129"/>
      <c r="MNP218" s="129"/>
      <c r="MNQ218" s="129"/>
      <c r="MNR218" s="129"/>
      <c r="MNS218" s="129"/>
      <c r="MNT218" s="129"/>
      <c r="MNU218" s="129"/>
      <c r="MNV218" s="129"/>
      <c r="MNW218" s="129"/>
      <c r="MNX218" s="129"/>
      <c r="MNY218" s="129"/>
      <c r="MNZ218" s="129"/>
      <c r="MOA218" s="129"/>
      <c r="MOB218" s="129"/>
      <c r="MOC218" s="129"/>
      <c r="MOD218" s="129"/>
      <c r="MOE218" s="129"/>
      <c r="MOF218" s="129"/>
      <c r="MOG218" s="129"/>
      <c r="MOH218" s="129"/>
      <c r="MOI218" s="129"/>
      <c r="MOJ218" s="129"/>
      <c r="MOK218" s="129"/>
      <c r="MOL218" s="129"/>
      <c r="MOM218" s="129"/>
      <c r="MON218" s="129"/>
      <c r="MOO218" s="129"/>
      <c r="MOP218" s="129"/>
      <c r="MOQ218" s="129"/>
      <c r="MOR218" s="129"/>
      <c r="MOS218" s="129"/>
      <c r="MOT218" s="129"/>
      <c r="MOU218" s="129"/>
      <c r="MOV218" s="129"/>
      <c r="MOW218" s="129"/>
      <c r="MOX218" s="129"/>
      <c r="MOY218" s="129"/>
      <c r="MOZ218" s="129"/>
      <c r="MPA218" s="129"/>
      <c r="MPB218" s="129"/>
      <c r="MPC218" s="129"/>
      <c r="MPD218" s="129"/>
      <c r="MPE218" s="129"/>
      <c r="MPF218" s="129"/>
      <c r="MPG218" s="129"/>
      <c r="MPH218" s="129"/>
      <c r="MPI218" s="129"/>
      <c r="MPJ218" s="129"/>
      <c r="MPK218" s="129"/>
      <c r="MPL218" s="129"/>
      <c r="MPM218" s="129"/>
      <c r="MPN218" s="129"/>
      <c r="MPO218" s="129"/>
      <c r="MPP218" s="129"/>
      <c r="MPQ218" s="129"/>
      <c r="MPR218" s="129"/>
      <c r="MPS218" s="129"/>
      <c r="MPT218" s="129"/>
      <c r="MPU218" s="129"/>
      <c r="MPV218" s="129"/>
      <c r="MPW218" s="129"/>
      <c r="MPX218" s="129"/>
      <c r="MPY218" s="129"/>
      <c r="MPZ218" s="129"/>
      <c r="MQA218" s="129"/>
      <c r="MQB218" s="129"/>
      <c r="MQC218" s="129"/>
      <c r="MQD218" s="129"/>
      <c r="MQE218" s="129"/>
      <c r="MQF218" s="129"/>
      <c r="MQG218" s="129"/>
      <c r="MQH218" s="129"/>
      <c r="MQI218" s="129"/>
      <c r="MQJ218" s="129"/>
      <c r="MQK218" s="129"/>
      <c r="MQL218" s="129"/>
      <c r="MQM218" s="129"/>
      <c r="MQN218" s="129"/>
      <c r="MQO218" s="129"/>
      <c r="MQP218" s="129"/>
      <c r="MQQ218" s="129"/>
      <c r="MQR218" s="129"/>
      <c r="MQS218" s="129"/>
      <c r="MQT218" s="129"/>
      <c r="MQU218" s="129"/>
      <c r="MQV218" s="129"/>
      <c r="MQW218" s="129"/>
      <c r="MQX218" s="129"/>
      <c r="MQY218" s="129"/>
      <c r="MQZ218" s="129"/>
      <c r="MRA218" s="129"/>
      <c r="MRB218" s="129"/>
      <c r="MRC218" s="129"/>
      <c r="MRD218" s="129"/>
      <c r="MRE218" s="129"/>
      <c r="MRF218" s="129"/>
      <c r="MRG218" s="129"/>
      <c r="MRH218" s="129"/>
      <c r="MRI218" s="129"/>
      <c r="MRJ218" s="129"/>
      <c r="MRK218" s="129"/>
      <c r="MRL218" s="129"/>
      <c r="MRM218" s="129"/>
      <c r="MRN218" s="129"/>
      <c r="MRO218" s="129"/>
      <c r="MRP218" s="129"/>
      <c r="MRQ218" s="129"/>
      <c r="MRR218" s="129"/>
      <c r="MRS218" s="129"/>
      <c r="MRT218" s="129"/>
      <c r="MRU218" s="129"/>
      <c r="MRV218" s="129"/>
      <c r="MRW218" s="129"/>
      <c r="MRX218" s="129"/>
      <c r="MRY218" s="129"/>
      <c r="MRZ218" s="129"/>
      <c r="MSA218" s="129"/>
      <c r="MSB218" s="129"/>
      <c r="MSC218" s="129"/>
      <c r="MSD218" s="129"/>
      <c r="MSE218" s="129"/>
      <c r="MSF218" s="129"/>
      <c r="MSG218" s="129"/>
      <c r="MSH218" s="129"/>
      <c r="MSI218" s="129"/>
      <c r="MSJ218" s="129"/>
      <c r="MSK218" s="129"/>
      <c r="MSL218" s="129"/>
      <c r="MSM218" s="129"/>
      <c r="MSN218" s="129"/>
      <c r="MSO218" s="129"/>
      <c r="MSP218" s="129"/>
      <c r="MSQ218" s="129"/>
      <c r="MSR218" s="129"/>
      <c r="MSS218" s="129"/>
      <c r="MST218" s="129"/>
      <c r="MSU218" s="129"/>
      <c r="MSV218" s="129"/>
      <c r="MSW218" s="129"/>
      <c r="MSX218" s="129"/>
      <c r="MSY218" s="129"/>
      <c r="MSZ218" s="129"/>
      <c r="MTA218" s="129"/>
      <c r="MTB218" s="129"/>
      <c r="MTC218" s="129"/>
      <c r="MTD218" s="129"/>
      <c r="MTE218" s="129"/>
      <c r="MTF218" s="129"/>
      <c r="MTG218" s="129"/>
      <c r="MTH218" s="129"/>
      <c r="MTI218" s="129"/>
      <c r="MTJ218" s="129"/>
      <c r="MTK218" s="129"/>
      <c r="MTL218" s="129"/>
      <c r="MTM218" s="129"/>
      <c r="MTN218" s="129"/>
      <c r="MTO218" s="129"/>
      <c r="MTP218" s="129"/>
      <c r="MTQ218" s="129"/>
      <c r="MTR218" s="129"/>
      <c r="MTS218" s="129"/>
      <c r="MTT218" s="129"/>
      <c r="MTU218" s="129"/>
      <c r="MTV218" s="129"/>
      <c r="MTW218" s="129"/>
      <c r="MTX218" s="129"/>
      <c r="MTY218" s="129"/>
      <c r="MTZ218" s="129"/>
      <c r="MUA218" s="129"/>
      <c r="MUB218" s="129"/>
      <c r="MUC218" s="129"/>
      <c r="MUD218" s="129"/>
      <c r="MUE218" s="129"/>
      <c r="MUF218" s="129"/>
      <c r="MUG218" s="129"/>
      <c r="MUH218" s="129"/>
      <c r="MUI218" s="129"/>
      <c r="MUJ218" s="129"/>
      <c r="MUK218" s="129"/>
      <c r="MUL218" s="129"/>
      <c r="MUM218" s="129"/>
      <c r="MUN218" s="129"/>
      <c r="MUO218" s="129"/>
      <c r="MUP218" s="129"/>
      <c r="MUQ218" s="129"/>
      <c r="MUR218" s="129"/>
      <c r="MUS218" s="129"/>
      <c r="MUT218" s="129"/>
      <c r="MUU218" s="129"/>
      <c r="MUV218" s="129"/>
      <c r="MUW218" s="129"/>
      <c r="MUX218" s="129"/>
      <c r="MUY218" s="129"/>
      <c r="MUZ218" s="129"/>
      <c r="MVA218" s="129"/>
      <c r="MVB218" s="129"/>
      <c r="MVC218" s="129"/>
      <c r="MVD218" s="129"/>
      <c r="MVE218" s="129"/>
      <c r="MVF218" s="129"/>
      <c r="MVG218" s="129"/>
      <c r="MVH218" s="129"/>
      <c r="MVI218" s="129"/>
      <c r="MVJ218" s="129"/>
      <c r="MVK218" s="129"/>
      <c r="MVL218" s="129"/>
      <c r="MVM218" s="129"/>
      <c r="MVN218" s="129"/>
      <c r="MVO218" s="129"/>
      <c r="MVP218" s="129"/>
      <c r="MVQ218" s="129"/>
      <c r="MVR218" s="129"/>
      <c r="MVS218" s="129"/>
      <c r="MVT218" s="129"/>
      <c r="MVU218" s="129"/>
      <c r="MVV218" s="129"/>
      <c r="MVW218" s="129"/>
      <c r="MVX218" s="129"/>
      <c r="MVY218" s="129"/>
      <c r="MVZ218" s="129"/>
      <c r="MWA218" s="129"/>
      <c r="MWB218" s="129"/>
      <c r="MWC218" s="129"/>
      <c r="MWD218" s="129"/>
      <c r="MWE218" s="129"/>
      <c r="MWF218" s="129"/>
      <c r="MWG218" s="129"/>
      <c r="MWH218" s="129"/>
      <c r="MWI218" s="129"/>
      <c r="MWJ218" s="129"/>
      <c r="MWK218" s="129"/>
      <c r="MWL218" s="129"/>
      <c r="MWM218" s="129"/>
      <c r="MWN218" s="129"/>
      <c r="MWO218" s="129"/>
      <c r="MWP218" s="129"/>
      <c r="MWQ218" s="129"/>
      <c r="MWR218" s="129"/>
      <c r="MWS218" s="129"/>
      <c r="MWT218" s="129"/>
      <c r="MWU218" s="129"/>
      <c r="MWV218" s="129"/>
      <c r="MWW218" s="129"/>
      <c r="MWX218" s="129"/>
      <c r="MWY218" s="129"/>
      <c r="MWZ218" s="129"/>
      <c r="MXA218" s="129"/>
      <c r="MXB218" s="129"/>
      <c r="MXC218" s="129"/>
      <c r="MXD218" s="129"/>
      <c r="MXE218" s="129"/>
      <c r="MXF218" s="129"/>
      <c r="MXG218" s="129"/>
      <c r="MXH218" s="129"/>
      <c r="MXI218" s="129"/>
      <c r="MXJ218" s="129"/>
      <c r="MXK218" s="129"/>
      <c r="MXL218" s="129"/>
      <c r="MXM218" s="129"/>
      <c r="MXN218" s="129"/>
      <c r="MXO218" s="129"/>
      <c r="MXP218" s="129"/>
      <c r="MXQ218" s="129"/>
      <c r="MXR218" s="129"/>
      <c r="MXS218" s="129"/>
      <c r="MXT218" s="129"/>
      <c r="MXU218" s="129"/>
      <c r="MXV218" s="129"/>
      <c r="MXW218" s="129"/>
      <c r="MXX218" s="129"/>
      <c r="MXY218" s="129"/>
      <c r="MXZ218" s="129"/>
      <c r="MYA218" s="129"/>
      <c r="MYB218" s="129"/>
      <c r="MYC218" s="129"/>
      <c r="MYD218" s="129"/>
      <c r="MYE218" s="129"/>
      <c r="MYF218" s="129"/>
      <c r="MYG218" s="129"/>
      <c r="MYH218" s="129"/>
      <c r="MYI218" s="129"/>
      <c r="MYJ218" s="129"/>
      <c r="MYK218" s="129"/>
      <c r="MYL218" s="129"/>
      <c r="MYM218" s="129"/>
      <c r="MYN218" s="129"/>
      <c r="MYO218" s="129"/>
      <c r="MYP218" s="129"/>
      <c r="MYQ218" s="129"/>
      <c r="MYR218" s="129"/>
      <c r="MYS218" s="129"/>
      <c r="MYT218" s="129"/>
      <c r="MYU218" s="129"/>
      <c r="MYV218" s="129"/>
      <c r="MYW218" s="129"/>
      <c r="MYX218" s="129"/>
      <c r="MYY218" s="129"/>
      <c r="MYZ218" s="129"/>
      <c r="MZA218" s="129"/>
      <c r="MZB218" s="129"/>
      <c r="MZC218" s="129"/>
      <c r="MZD218" s="129"/>
      <c r="MZE218" s="129"/>
      <c r="MZF218" s="129"/>
      <c r="MZG218" s="129"/>
      <c r="MZH218" s="129"/>
      <c r="MZI218" s="129"/>
      <c r="MZJ218" s="129"/>
      <c r="MZK218" s="129"/>
      <c r="MZL218" s="129"/>
      <c r="MZM218" s="129"/>
      <c r="MZN218" s="129"/>
      <c r="MZO218" s="129"/>
      <c r="MZP218" s="129"/>
      <c r="MZQ218" s="129"/>
      <c r="MZR218" s="129"/>
      <c r="MZS218" s="129"/>
      <c r="MZT218" s="129"/>
      <c r="MZU218" s="129"/>
      <c r="MZV218" s="129"/>
      <c r="MZW218" s="129"/>
      <c r="MZX218" s="129"/>
      <c r="MZY218" s="129"/>
      <c r="MZZ218" s="129"/>
      <c r="NAA218" s="129"/>
      <c r="NAB218" s="129"/>
      <c r="NAC218" s="129"/>
      <c r="NAD218" s="129"/>
      <c r="NAE218" s="129"/>
      <c r="NAF218" s="129"/>
      <c r="NAG218" s="129"/>
      <c r="NAH218" s="129"/>
      <c r="NAI218" s="129"/>
      <c r="NAJ218" s="129"/>
      <c r="NAK218" s="129"/>
      <c r="NAL218" s="129"/>
      <c r="NAM218" s="129"/>
      <c r="NAN218" s="129"/>
      <c r="NAO218" s="129"/>
      <c r="NAP218" s="129"/>
      <c r="NAQ218" s="129"/>
      <c r="NAR218" s="129"/>
      <c r="NAS218" s="129"/>
      <c r="NAT218" s="129"/>
      <c r="NAU218" s="129"/>
      <c r="NAV218" s="129"/>
      <c r="NAW218" s="129"/>
      <c r="NAX218" s="129"/>
      <c r="NAY218" s="129"/>
      <c r="NAZ218" s="129"/>
      <c r="NBA218" s="129"/>
      <c r="NBB218" s="129"/>
      <c r="NBC218" s="129"/>
      <c r="NBD218" s="129"/>
      <c r="NBE218" s="129"/>
      <c r="NBF218" s="129"/>
      <c r="NBG218" s="129"/>
      <c r="NBH218" s="129"/>
      <c r="NBI218" s="129"/>
      <c r="NBJ218" s="129"/>
      <c r="NBK218" s="129"/>
      <c r="NBL218" s="129"/>
      <c r="NBM218" s="129"/>
      <c r="NBN218" s="129"/>
      <c r="NBO218" s="129"/>
      <c r="NBP218" s="129"/>
      <c r="NBQ218" s="129"/>
      <c r="NBR218" s="129"/>
      <c r="NBS218" s="129"/>
      <c r="NBT218" s="129"/>
      <c r="NBU218" s="129"/>
      <c r="NBV218" s="129"/>
      <c r="NBW218" s="129"/>
      <c r="NBX218" s="129"/>
      <c r="NBY218" s="129"/>
      <c r="NBZ218" s="129"/>
      <c r="NCA218" s="129"/>
      <c r="NCB218" s="129"/>
      <c r="NCC218" s="129"/>
      <c r="NCD218" s="129"/>
      <c r="NCE218" s="129"/>
      <c r="NCF218" s="129"/>
      <c r="NCG218" s="129"/>
      <c r="NCH218" s="129"/>
      <c r="NCI218" s="129"/>
      <c r="NCJ218" s="129"/>
      <c r="NCK218" s="129"/>
      <c r="NCL218" s="129"/>
      <c r="NCM218" s="129"/>
      <c r="NCN218" s="129"/>
      <c r="NCO218" s="129"/>
      <c r="NCP218" s="129"/>
      <c r="NCQ218" s="129"/>
      <c r="NCR218" s="129"/>
      <c r="NCS218" s="129"/>
      <c r="NCT218" s="129"/>
      <c r="NCU218" s="129"/>
      <c r="NCV218" s="129"/>
      <c r="NCW218" s="129"/>
      <c r="NCX218" s="129"/>
      <c r="NCY218" s="129"/>
      <c r="NCZ218" s="129"/>
      <c r="NDA218" s="129"/>
      <c r="NDB218" s="129"/>
      <c r="NDC218" s="129"/>
      <c r="NDD218" s="129"/>
      <c r="NDE218" s="129"/>
      <c r="NDF218" s="129"/>
      <c r="NDG218" s="129"/>
      <c r="NDH218" s="129"/>
      <c r="NDI218" s="129"/>
      <c r="NDJ218" s="129"/>
      <c r="NDK218" s="129"/>
      <c r="NDL218" s="129"/>
      <c r="NDM218" s="129"/>
      <c r="NDN218" s="129"/>
      <c r="NDO218" s="129"/>
      <c r="NDP218" s="129"/>
      <c r="NDQ218" s="129"/>
      <c r="NDR218" s="129"/>
      <c r="NDS218" s="129"/>
      <c r="NDT218" s="129"/>
      <c r="NDU218" s="129"/>
      <c r="NDV218" s="129"/>
      <c r="NDW218" s="129"/>
      <c r="NDX218" s="129"/>
      <c r="NDY218" s="129"/>
      <c r="NDZ218" s="129"/>
      <c r="NEA218" s="129"/>
      <c r="NEB218" s="129"/>
      <c r="NEC218" s="129"/>
      <c r="NED218" s="129"/>
      <c r="NEE218" s="129"/>
      <c r="NEF218" s="129"/>
      <c r="NEG218" s="129"/>
      <c r="NEH218" s="129"/>
      <c r="NEI218" s="129"/>
      <c r="NEJ218" s="129"/>
      <c r="NEK218" s="129"/>
      <c r="NEL218" s="129"/>
      <c r="NEM218" s="129"/>
      <c r="NEN218" s="129"/>
      <c r="NEO218" s="129"/>
      <c r="NEP218" s="129"/>
      <c r="NEQ218" s="129"/>
      <c r="NER218" s="129"/>
      <c r="NES218" s="129"/>
      <c r="NET218" s="129"/>
      <c r="NEU218" s="129"/>
      <c r="NEV218" s="129"/>
      <c r="NEW218" s="129"/>
      <c r="NEX218" s="129"/>
      <c r="NEY218" s="129"/>
      <c r="NEZ218" s="129"/>
      <c r="NFA218" s="129"/>
      <c r="NFB218" s="129"/>
      <c r="NFC218" s="129"/>
      <c r="NFD218" s="129"/>
      <c r="NFE218" s="129"/>
      <c r="NFF218" s="129"/>
      <c r="NFG218" s="129"/>
      <c r="NFH218" s="129"/>
      <c r="NFI218" s="129"/>
      <c r="NFJ218" s="129"/>
      <c r="NFK218" s="129"/>
      <c r="NFL218" s="129"/>
      <c r="NFM218" s="129"/>
      <c r="NFN218" s="129"/>
      <c r="NFO218" s="129"/>
      <c r="NFP218" s="129"/>
      <c r="NFQ218" s="129"/>
      <c r="NFR218" s="129"/>
      <c r="NFS218" s="129"/>
      <c r="NFT218" s="129"/>
      <c r="NFU218" s="129"/>
      <c r="NFV218" s="129"/>
      <c r="NFW218" s="129"/>
      <c r="NFX218" s="129"/>
      <c r="NFY218" s="129"/>
      <c r="NFZ218" s="129"/>
      <c r="NGA218" s="129"/>
      <c r="NGB218" s="129"/>
      <c r="NGC218" s="129"/>
      <c r="NGD218" s="129"/>
      <c r="NGE218" s="129"/>
      <c r="NGF218" s="129"/>
      <c r="NGG218" s="129"/>
      <c r="NGH218" s="129"/>
      <c r="NGI218" s="129"/>
      <c r="NGJ218" s="129"/>
      <c r="NGK218" s="129"/>
      <c r="NGL218" s="129"/>
      <c r="NGM218" s="129"/>
      <c r="NGN218" s="129"/>
      <c r="NGO218" s="129"/>
      <c r="NGP218" s="129"/>
      <c r="NGQ218" s="129"/>
      <c r="NGR218" s="129"/>
      <c r="NGS218" s="129"/>
      <c r="NGT218" s="129"/>
      <c r="NGU218" s="129"/>
      <c r="NGV218" s="129"/>
      <c r="NGW218" s="129"/>
      <c r="NGX218" s="129"/>
      <c r="NGY218" s="129"/>
      <c r="NGZ218" s="129"/>
      <c r="NHA218" s="129"/>
      <c r="NHB218" s="129"/>
      <c r="NHC218" s="129"/>
      <c r="NHD218" s="129"/>
      <c r="NHE218" s="129"/>
      <c r="NHF218" s="129"/>
      <c r="NHG218" s="129"/>
      <c r="NHH218" s="129"/>
      <c r="NHI218" s="129"/>
      <c r="NHJ218" s="129"/>
      <c r="NHK218" s="129"/>
      <c r="NHL218" s="129"/>
      <c r="NHM218" s="129"/>
      <c r="NHN218" s="129"/>
      <c r="NHO218" s="129"/>
      <c r="NHP218" s="129"/>
      <c r="NHQ218" s="129"/>
      <c r="NHR218" s="129"/>
      <c r="NHS218" s="129"/>
      <c r="NHT218" s="129"/>
      <c r="NHU218" s="129"/>
      <c r="NHV218" s="129"/>
      <c r="NHW218" s="129"/>
      <c r="NHX218" s="129"/>
      <c r="NHY218" s="129"/>
      <c r="NHZ218" s="129"/>
      <c r="NIA218" s="129"/>
      <c r="NIB218" s="129"/>
      <c r="NIC218" s="129"/>
      <c r="NID218" s="129"/>
      <c r="NIE218" s="129"/>
      <c r="NIF218" s="129"/>
      <c r="NIG218" s="129"/>
      <c r="NIH218" s="129"/>
      <c r="NII218" s="129"/>
      <c r="NIJ218" s="129"/>
      <c r="NIK218" s="129"/>
      <c r="NIL218" s="129"/>
      <c r="NIM218" s="129"/>
      <c r="NIN218" s="129"/>
      <c r="NIO218" s="129"/>
      <c r="NIP218" s="129"/>
      <c r="NIQ218" s="129"/>
      <c r="NIR218" s="129"/>
      <c r="NIS218" s="129"/>
      <c r="NIT218" s="129"/>
      <c r="NIU218" s="129"/>
      <c r="NIV218" s="129"/>
      <c r="NIW218" s="129"/>
      <c r="NIX218" s="129"/>
      <c r="NIY218" s="129"/>
      <c r="NIZ218" s="129"/>
      <c r="NJA218" s="129"/>
      <c r="NJB218" s="129"/>
      <c r="NJC218" s="129"/>
      <c r="NJD218" s="129"/>
      <c r="NJE218" s="129"/>
      <c r="NJF218" s="129"/>
      <c r="NJG218" s="129"/>
      <c r="NJH218" s="129"/>
      <c r="NJI218" s="129"/>
      <c r="NJJ218" s="129"/>
      <c r="NJK218" s="129"/>
      <c r="NJL218" s="129"/>
      <c r="NJM218" s="129"/>
      <c r="NJN218" s="129"/>
      <c r="NJO218" s="129"/>
      <c r="NJP218" s="129"/>
      <c r="NJQ218" s="129"/>
      <c r="NJR218" s="129"/>
      <c r="NJS218" s="129"/>
      <c r="NJT218" s="129"/>
      <c r="NJU218" s="129"/>
      <c r="NJV218" s="129"/>
      <c r="NJW218" s="129"/>
      <c r="NJX218" s="129"/>
      <c r="NJY218" s="129"/>
      <c r="NJZ218" s="129"/>
      <c r="NKA218" s="129"/>
      <c r="NKB218" s="129"/>
      <c r="NKC218" s="129"/>
      <c r="NKD218" s="129"/>
      <c r="NKE218" s="129"/>
      <c r="NKF218" s="129"/>
      <c r="NKG218" s="129"/>
      <c r="NKH218" s="129"/>
      <c r="NKI218" s="129"/>
      <c r="NKJ218" s="129"/>
      <c r="NKK218" s="129"/>
      <c r="NKL218" s="129"/>
      <c r="NKM218" s="129"/>
      <c r="NKN218" s="129"/>
      <c r="NKO218" s="129"/>
      <c r="NKP218" s="129"/>
      <c r="NKQ218" s="129"/>
      <c r="NKR218" s="129"/>
      <c r="NKS218" s="129"/>
      <c r="NKT218" s="129"/>
      <c r="NKU218" s="129"/>
      <c r="NKV218" s="129"/>
      <c r="NKW218" s="129"/>
      <c r="NKX218" s="129"/>
      <c r="NKY218" s="129"/>
      <c r="NKZ218" s="129"/>
      <c r="NLA218" s="129"/>
      <c r="NLB218" s="129"/>
      <c r="NLC218" s="129"/>
      <c r="NLD218" s="129"/>
      <c r="NLE218" s="129"/>
      <c r="NLF218" s="129"/>
      <c r="NLG218" s="129"/>
      <c r="NLH218" s="129"/>
      <c r="NLI218" s="129"/>
      <c r="NLJ218" s="129"/>
      <c r="NLK218" s="129"/>
      <c r="NLL218" s="129"/>
      <c r="NLM218" s="129"/>
      <c r="NLN218" s="129"/>
      <c r="NLO218" s="129"/>
      <c r="NLP218" s="129"/>
      <c r="NLQ218" s="129"/>
      <c r="NLR218" s="129"/>
      <c r="NLS218" s="129"/>
      <c r="NLT218" s="129"/>
      <c r="NLU218" s="129"/>
      <c r="NLV218" s="129"/>
      <c r="NLW218" s="129"/>
      <c r="NLX218" s="129"/>
      <c r="NLY218" s="129"/>
      <c r="NLZ218" s="129"/>
      <c r="NMA218" s="129"/>
      <c r="NMB218" s="129"/>
      <c r="NMC218" s="129"/>
      <c r="NMD218" s="129"/>
      <c r="NME218" s="129"/>
      <c r="NMF218" s="129"/>
      <c r="NMG218" s="129"/>
      <c r="NMH218" s="129"/>
      <c r="NMI218" s="129"/>
      <c r="NMJ218" s="129"/>
      <c r="NMK218" s="129"/>
      <c r="NML218" s="129"/>
      <c r="NMM218" s="129"/>
      <c r="NMN218" s="129"/>
      <c r="NMO218" s="129"/>
      <c r="NMP218" s="129"/>
      <c r="NMQ218" s="129"/>
      <c r="NMR218" s="129"/>
      <c r="NMS218" s="129"/>
      <c r="NMT218" s="129"/>
      <c r="NMU218" s="129"/>
      <c r="NMV218" s="129"/>
      <c r="NMW218" s="129"/>
      <c r="NMX218" s="129"/>
      <c r="NMY218" s="129"/>
      <c r="NMZ218" s="129"/>
      <c r="NNA218" s="129"/>
      <c r="NNB218" s="129"/>
      <c r="NNC218" s="129"/>
      <c r="NND218" s="129"/>
      <c r="NNE218" s="129"/>
      <c r="NNF218" s="129"/>
      <c r="NNG218" s="129"/>
      <c r="NNH218" s="129"/>
      <c r="NNI218" s="129"/>
      <c r="NNJ218" s="129"/>
      <c r="NNK218" s="129"/>
      <c r="NNL218" s="129"/>
      <c r="NNM218" s="129"/>
      <c r="NNN218" s="129"/>
      <c r="NNO218" s="129"/>
      <c r="NNP218" s="129"/>
      <c r="NNQ218" s="129"/>
      <c r="NNR218" s="129"/>
      <c r="NNS218" s="129"/>
      <c r="NNT218" s="129"/>
      <c r="NNU218" s="129"/>
      <c r="NNV218" s="129"/>
      <c r="NNW218" s="129"/>
      <c r="NNX218" s="129"/>
      <c r="NNY218" s="129"/>
      <c r="NNZ218" s="129"/>
      <c r="NOA218" s="129"/>
      <c r="NOB218" s="129"/>
      <c r="NOC218" s="129"/>
      <c r="NOD218" s="129"/>
      <c r="NOE218" s="129"/>
      <c r="NOF218" s="129"/>
      <c r="NOG218" s="129"/>
      <c r="NOH218" s="129"/>
      <c r="NOI218" s="129"/>
      <c r="NOJ218" s="129"/>
      <c r="NOK218" s="129"/>
      <c r="NOL218" s="129"/>
      <c r="NOM218" s="129"/>
      <c r="NON218" s="129"/>
      <c r="NOO218" s="129"/>
      <c r="NOP218" s="129"/>
      <c r="NOQ218" s="129"/>
      <c r="NOR218" s="129"/>
      <c r="NOS218" s="129"/>
      <c r="NOT218" s="129"/>
      <c r="NOU218" s="129"/>
      <c r="NOV218" s="129"/>
      <c r="NOW218" s="129"/>
      <c r="NOX218" s="129"/>
      <c r="NOY218" s="129"/>
      <c r="NOZ218" s="129"/>
      <c r="NPA218" s="129"/>
      <c r="NPB218" s="129"/>
      <c r="NPC218" s="129"/>
      <c r="NPD218" s="129"/>
      <c r="NPE218" s="129"/>
      <c r="NPF218" s="129"/>
      <c r="NPG218" s="129"/>
      <c r="NPH218" s="129"/>
      <c r="NPI218" s="129"/>
      <c r="NPJ218" s="129"/>
      <c r="NPK218" s="129"/>
      <c r="NPL218" s="129"/>
      <c r="NPM218" s="129"/>
      <c r="NPN218" s="129"/>
      <c r="NPO218" s="129"/>
      <c r="NPP218" s="129"/>
      <c r="NPQ218" s="129"/>
      <c r="NPR218" s="129"/>
      <c r="NPS218" s="129"/>
      <c r="NPT218" s="129"/>
      <c r="NPU218" s="129"/>
      <c r="NPV218" s="129"/>
      <c r="NPW218" s="129"/>
      <c r="NPX218" s="129"/>
      <c r="NPY218" s="129"/>
      <c r="NPZ218" s="129"/>
      <c r="NQA218" s="129"/>
      <c r="NQB218" s="129"/>
      <c r="NQC218" s="129"/>
      <c r="NQD218" s="129"/>
      <c r="NQE218" s="129"/>
      <c r="NQF218" s="129"/>
      <c r="NQG218" s="129"/>
      <c r="NQH218" s="129"/>
      <c r="NQI218" s="129"/>
      <c r="NQJ218" s="129"/>
      <c r="NQK218" s="129"/>
      <c r="NQL218" s="129"/>
      <c r="NQM218" s="129"/>
      <c r="NQN218" s="129"/>
      <c r="NQO218" s="129"/>
      <c r="NQP218" s="129"/>
      <c r="NQQ218" s="129"/>
      <c r="NQR218" s="129"/>
      <c r="NQS218" s="129"/>
      <c r="NQT218" s="129"/>
      <c r="NQU218" s="129"/>
      <c r="NQV218" s="129"/>
      <c r="NQW218" s="129"/>
      <c r="NQX218" s="129"/>
      <c r="NQY218" s="129"/>
      <c r="NQZ218" s="129"/>
      <c r="NRA218" s="129"/>
      <c r="NRB218" s="129"/>
      <c r="NRC218" s="129"/>
      <c r="NRD218" s="129"/>
      <c r="NRE218" s="129"/>
      <c r="NRF218" s="129"/>
      <c r="NRG218" s="129"/>
      <c r="NRH218" s="129"/>
      <c r="NRI218" s="129"/>
      <c r="NRJ218" s="129"/>
      <c r="NRK218" s="129"/>
      <c r="NRL218" s="129"/>
      <c r="NRM218" s="129"/>
      <c r="NRN218" s="129"/>
      <c r="NRO218" s="129"/>
      <c r="NRP218" s="129"/>
      <c r="NRQ218" s="129"/>
      <c r="NRR218" s="129"/>
      <c r="NRS218" s="129"/>
      <c r="NRT218" s="129"/>
      <c r="NRU218" s="129"/>
      <c r="NRV218" s="129"/>
      <c r="NRW218" s="129"/>
      <c r="NRX218" s="129"/>
      <c r="NRY218" s="129"/>
      <c r="NRZ218" s="129"/>
      <c r="NSA218" s="129"/>
      <c r="NSB218" s="129"/>
      <c r="NSC218" s="129"/>
      <c r="NSD218" s="129"/>
      <c r="NSE218" s="129"/>
      <c r="NSF218" s="129"/>
      <c r="NSG218" s="129"/>
      <c r="NSH218" s="129"/>
      <c r="NSI218" s="129"/>
      <c r="NSJ218" s="129"/>
      <c r="NSK218" s="129"/>
      <c r="NSL218" s="129"/>
      <c r="NSM218" s="129"/>
      <c r="NSN218" s="129"/>
      <c r="NSO218" s="129"/>
      <c r="NSP218" s="129"/>
      <c r="NSQ218" s="129"/>
      <c r="NSR218" s="129"/>
      <c r="NSS218" s="129"/>
      <c r="NST218" s="129"/>
      <c r="NSU218" s="129"/>
      <c r="NSV218" s="129"/>
      <c r="NSW218" s="129"/>
      <c r="NSX218" s="129"/>
      <c r="NSY218" s="129"/>
      <c r="NSZ218" s="129"/>
      <c r="NTA218" s="129"/>
      <c r="NTB218" s="129"/>
      <c r="NTC218" s="129"/>
      <c r="NTD218" s="129"/>
      <c r="NTE218" s="129"/>
      <c r="NTF218" s="129"/>
      <c r="NTG218" s="129"/>
      <c r="NTH218" s="129"/>
      <c r="NTI218" s="129"/>
      <c r="NTJ218" s="129"/>
      <c r="NTK218" s="129"/>
      <c r="NTL218" s="129"/>
      <c r="NTM218" s="129"/>
      <c r="NTN218" s="129"/>
      <c r="NTO218" s="129"/>
      <c r="NTP218" s="129"/>
      <c r="NTQ218" s="129"/>
      <c r="NTR218" s="129"/>
      <c r="NTS218" s="129"/>
      <c r="NTT218" s="129"/>
      <c r="NTU218" s="129"/>
      <c r="NTV218" s="129"/>
      <c r="NTW218" s="129"/>
      <c r="NTX218" s="129"/>
      <c r="NTY218" s="129"/>
      <c r="NTZ218" s="129"/>
      <c r="NUA218" s="129"/>
      <c r="NUB218" s="129"/>
      <c r="NUC218" s="129"/>
      <c r="NUD218" s="129"/>
      <c r="NUE218" s="129"/>
      <c r="NUF218" s="129"/>
      <c r="NUG218" s="129"/>
      <c r="NUH218" s="129"/>
      <c r="NUI218" s="129"/>
      <c r="NUJ218" s="129"/>
      <c r="NUK218" s="129"/>
      <c r="NUL218" s="129"/>
      <c r="NUM218" s="129"/>
      <c r="NUN218" s="129"/>
      <c r="NUO218" s="129"/>
      <c r="NUP218" s="129"/>
      <c r="NUQ218" s="129"/>
      <c r="NUR218" s="129"/>
      <c r="NUS218" s="129"/>
      <c r="NUT218" s="129"/>
      <c r="NUU218" s="129"/>
      <c r="NUV218" s="129"/>
      <c r="NUW218" s="129"/>
      <c r="NUX218" s="129"/>
      <c r="NUY218" s="129"/>
      <c r="NUZ218" s="129"/>
      <c r="NVA218" s="129"/>
      <c r="NVB218" s="129"/>
      <c r="NVC218" s="129"/>
      <c r="NVD218" s="129"/>
      <c r="NVE218" s="129"/>
      <c r="NVF218" s="129"/>
      <c r="NVG218" s="129"/>
      <c r="NVH218" s="129"/>
      <c r="NVI218" s="129"/>
      <c r="NVJ218" s="129"/>
      <c r="NVK218" s="129"/>
      <c r="NVL218" s="129"/>
      <c r="NVM218" s="129"/>
      <c r="NVN218" s="129"/>
      <c r="NVO218" s="129"/>
      <c r="NVP218" s="129"/>
      <c r="NVQ218" s="129"/>
      <c r="NVR218" s="129"/>
      <c r="NVS218" s="129"/>
      <c r="NVT218" s="129"/>
      <c r="NVU218" s="129"/>
      <c r="NVV218" s="129"/>
      <c r="NVW218" s="129"/>
      <c r="NVX218" s="129"/>
      <c r="NVY218" s="129"/>
      <c r="NVZ218" s="129"/>
      <c r="NWA218" s="129"/>
      <c r="NWB218" s="129"/>
      <c r="NWC218" s="129"/>
      <c r="NWD218" s="129"/>
      <c r="NWE218" s="129"/>
      <c r="NWF218" s="129"/>
      <c r="NWG218" s="129"/>
      <c r="NWH218" s="129"/>
      <c r="NWI218" s="129"/>
      <c r="NWJ218" s="129"/>
      <c r="NWK218" s="129"/>
      <c r="NWL218" s="129"/>
      <c r="NWM218" s="129"/>
      <c r="NWN218" s="129"/>
      <c r="NWO218" s="129"/>
      <c r="NWP218" s="129"/>
      <c r="NWQ218" s="129"/>
      <c r="NWR218" s="129"/>
      <c r="NWS218" s="129"/>
      <c r="NWT218" s="129"/>
      <c r="NWU218" s="129"/>
      <c r="NWV218" s="129"/>
      <c r="NWW218" s="129"/>
      <c r="NWX218" s="129"/>
      <c r="NWY218" s="129"/>
      <c r="NWZ218" s="129"/>
      <c r="NXA218" s="129"/>
      <c r="NXB218" s="129"/>
      <c r="NXC218" s="129"/>
      <c r="NXD218" s="129"/>
      <c r="NXE218" s="129"/>
      <c r="NXF218" s="129"/>
      <c r="NXG218" s="129"/>
      <c r="NXH218" s="129"/>
      <c r="NXI218" s="129"/>
      <c r="NXJ218" s="129"/>
      <c r="NXK218" s="129"/>
      <c r="NXL218" s="129"/>
      <c r="NXM218" s="129"/>
      <c r="NXN218" s="129"/>
      <c r="NXO218" s="129"/>
      <c r="NXP218" s="129"/>
      <c r="NXQ218" s="129"/>
      <c r="NXR218" s="129"/>
      <c r="NXS218" s="129"/>
      <c r="NXT218" s="129"/>
      <c r="NXU218" s="129"/>
      <c r="NXV218" s="129"/>
      <c r="NXW218" s="129"/>
      <c r="NXX218" s="129"/>
      <c r="NXY218" s="129"/>
      <c r="NXZ218" s="129"/>
      <c r="NYA218" s="129"/>
      <c r="NYB218" s="129"/>
      <c r="NYC218" s="129"/>
      <c r="NYD218" s="129"/>
      <c r="NYE218" s="129"/>
      <c r="NYF218" s="129"/>
      <c r="NYG218" s="129"/>
      <c r="NYH218" s="129"/>
      <c r="NYI218" s="129"/>
      <c r="NYJ218" s="129"/>
      <c r="NYK218" s="129"/>
      <c r="NYL218" s="129"/>
      <c r="NYM218" s="129"/>
      <c r="NYN218" s="129"/>
      <c r="NYO218" s="129"/>
      <c r="NYP218" s="129"/>
      <c r="NYQ218" s="129"/>
      <c r="NYR218" s="129"/>
      <c r="NYS218" s="129"/>
      <c r="NYT218" s="129"/>
      <c r="NYU218" s="129"/>
      <c r="NYV218" s="129"/>
      <c r="NYW218" s="129"/>
      <c r="NYX218" s="129"/>
      <c r="NYY218" s="129"/>
      <c r="NYZ218" s="129"/>
      <c r="NZA218" s="129"/>
      <c r="NZB218" s="129"/>
      <c r="NZC218" s="129"/>
      <c r="NZD218" s="129"/>
      <c r="NZE218" s="129"/>
      <c r="NZF218" s="129"/>
      <c r="NZG218" s="129"/>
      <c r="NZH218" s="129"/>
      <c r="NZI218" s="129"/>
      <c r="NZJ218" s="129"/>
      <c r="NZK218" s="129"/>
      <c r="NZL218" s="129"/>
      <c r="NZM218" s="129"/>
      <c r="NZN218" s="129"/>
      <c r="NZO218" s="129"/>
      <c r="NZP218" s="129"/>
      <c r="NZQ218" s="129"/>
      <c r="NZR218" s="129"/>
      <c r="NZS218" s="129"/>
      <c r="NZT218" s="129"/>
      <c r="NZU218" s="129"/>
      <c r="NZV218" s="129"/>
      <c r="NZW218" s="129"/>
      <c r="NZX218" s="129"/>
      <c r="NZY218" s="129"/>
      <c r="NZZ218" s="129"/>
      <c r="OAA218" s="129"/>
      <c r="OAB218" s="129"/>
      <c r="OAC218" s="129"/>
      <c r="OAD218" s="129"/>
      <c r="OAE218" s="129"/>
      <c r="OAF218" s="129"/>
      <c r="OAG218" s="129"/>
      <c r="OAH218" s="129"/>
      <c r="OAI218" s="129"/>
      <c r="OAJ218" s="129"/>
      <c r="OAK218" s="129"/>
      <c r="OAL218" s="129"/>
      <c r="OAM218" s="129"/>
      <c r="OAN218" s="129"/>
      <c r="OAO218" s="129"/>
      <c r="OAP218" s="129"/>
      <c r="OAQ218" s="129"/>
      <c r="OAR218" s="129"/>
      <c r="OAS218" s="129"/>
      <c r="OAT218" s="129"/>
      <c r="OAU218" s="129"/>
      <c r="OAV218" s="129"/>
      <c r="OAW218" s="129"/>
      <c r="OAX218" s="129"/>
      <c r="OAY218" s="129"/>
      <c r="OAZ218" s="129"/>
      <c r="OBA218" s="129"/>
      <c r="OBB218" s="129"/>
      <c r="OBC218" s="129"/>
      <c r="OBD218" s="129"/>
      <c r="OBE218" s="129"/>
      <c r="OBF218" s="129"/>
      <c r="OBG218" s="129"/>
      <c r="OBH218" s="129"/>
      <c r="OBI218" s="129"/>
      <c r="OBJ218" s="129"/>
      <c r="OBK218" s="129"/>
      <c r="OBL218" s="129"/>
      <c r="OBM218" s="129"/>
      <c r="OBN218" s="129"/>
      <c r="OBO218" s="129"/>
      <c r="OBP218" s="129"/>
      <c r="OBQ218" s="129"/>
      <c r="OBR218" s="129"/>
      <c r="OBS218" s="129"/>
      <c r="OBT218" s="129"/>
      <c r="OBU218" s="129"/>
      <c r="OBV218" s="129"/>
      <c r="OBW218" s="129"/>
      <c r="OBX218" s="129"/>
      <c r="OBY218" s="129"/>
      <c r="OBZ218" s="129"/>
      <c r="OCA218" s="129"/>
      <c r="OCB218" s="129"/>
      <c r="OCC218" s="129"/>
      <c r="OCD218" s="129"/>
      <c r="OCE218" s="129"/>
      <c r="OCF218" s="129"/>
      <c r="OCG218" s="129"/>
      <c r="OCH218" s="129"/>
      <c r="OCI218" s="129"/>
      <c r="OCJ218" s="129"/>
      <c r="OCK218" s="129"/>
      <c r="OCL218" s="129"/>
      <c r="OCM218" s="129"/>
      <c r="OCN218" s="129"/>
      <c r="OCO218" s="129"/>
      <c r="OCP218" s="129"/>
      <c r="OCQ218" s="129"/>
      <c r="OCR218" s="129"/>
      <c r="OCS218" s="129"/>
      <c r="OCT218" s="129"/>
      <c r="OCU218" s="129"/>
      <c r="OCV218" s="129"/>
      <c r="OCW218" s="129"/>
      <c r="OCX218" s="129"/>
      <c r="OCY218" s="129"/>
      <c r="OCZ218" s="129"/>
      <c r="ODA218" s="129"/>
      <c r="ODB218" s="129"/>
      <c r="ODC218" s="129"/>
      <c r="ODD218" s="129"/>
      <c r="ODE218" s="129"/>
      <c r="ODF218" s="129"/>
      <c r="ODG218" s="129"/>
      <c r="ODH218" s="129"/>
      <c r="ODI218" s="129"/>
      <c r="ODJ218" s="129"/>
      <c r="ODK218" s="129"/>
      <c r="ODL218" s="129"/>
      <c r="ODM218" s="129"/>
      <c r="ODN218" s="129"/>
      <c r="ODO218" s="129"/>
      <c r="ODP218" s="129"/>
      <c r="ODQ218" s="129"/>
      <c r="ODR218" s="129"/>
      <c r="ODS218" s="129"/>
      <c r="ODT218" s="129"/>
      <c r="ODU218" s="129"/>
      <c r="ODV218" s="129"/>
      <c r="ODW218" s="129"/>
      <c r="ODX218" s="129"/>
      <c r="ODY218" s="129"/>
      <c r="ODZ218" s="129"/>
      <c r="OEA218" s="129"/>
      <c r="OEB218" s="129"/>
      <c r="OEC218" s="129"/>
      <c r="OED218" s="129"/>
      <c r="OEE218" s="129"/>
      <c r="OEF218" s="129"/>
      <c r="OEG218" s="129"/>
      <c r="OEH218" s="129"/>
      <c r="OEI218" s="129"/>
      <c r="OEJ218" s="129"/>
      <c r="OEK218" s="129"/>
      <c r="OEL218" s="129"/>
      <c r="OEM218" s="129"/>
      <c r="OEN218" s="129"/>
      <c r="OEO218" s="129"/>
      <c r="OEP218" s="129"/>
      <c r="OEQ218" s="129"/>
      <c r="OER218" s="129"/>
      <c r="OES218" s="129"/>
      <c r="OET218" s="129"/>
      <c r="OEU218" s="129"/>
      <c r="OEV218" s="129"/>
      <c r="OEW218" s="129"/>
      <c r="OEX218" s="129"/>
      <c r="OEY218" s="129"/>
      <c r="OEZ218" s="129"/>
      <c r="OFA218" s="129"/>
      <c r="OFB218" s="129"/>
      <c r="OFC218" s="129"/>
      <c r="OFD218" s="129"/>
      <c r="OFE218" s="129"/>
      <c r="OFF218" s="129"/>
      <c r="OFG218" s="129"/>
      <c r="OFH218" s="129"/>
      <c r="OFI218" s="129"/>
      <c r="OFJ218" s="129"/>
      <c r="OFK218" s="129"/>
      <c r="OFL218" s="129"/>
      <c r="OFM218" s="129"/>
      <c r="OFN218" s="129"/>
      <c r="OFO218" s="129"/>
      <c r="OFP218" s="129"/>
      <c r="OFQ218" s="129"/>
      <c r="OFR218" s="129"/>
      <c r="OFS218" s="129"/>
      <c r="OFT218" s="129"/>
      <c r="OFU218" s="129"/>
      <c r="OFV218" s="129"/>
      <c r="OFW218" s="129"/>
      <c r="OFX218" s="129"/>
      <c r="OFY218" s="129"/>
      <c r="OFZ218" s="129"/>
      <c r="OGA218" s="129"/>
      <c r="OGB218" s="129"/>
      <c r="OGC218" s="129"/>
      <c r="OGD218" s="129"/>
      <c r="OGE218" s="129"/>
      <c r="OGF218" s="129"/>
      <c r="OGG218" s="129"/>
      <c r="OGH218" s="129"/>
      <c r="OGI218" s="129"/>
      <c r="OGJ218" s="129"/>
      <c r="OGK218" s="129"/>
      <c r="OGL218" s="129"/>
      <c r="OGM218" s="129"/>
      <c r="OGN218" s="129"/>
      <c r="OGO218" s="129"/>
      <c r="OGP218" s="129"/>
      <c r="OGQ218" s="129"/>
      <c r="OGR218" s="129"/>
      <c r="OGS218" s="129"/>
      <c r="OGT218" s="129"/>
      <c r="OGU218" s="129"/>
      <c r="OGV218" s="129"/>
      <c r="OGW218" s="129"/>
      <c r="OGX218" s="129"/>
      <c r="OGY218" s="129"/>
      <c r="OGZ218" s="129"/>
      <c r="OHA218" s="129"/>
      <c r="OHB218" s="129"/>
      <c r="OHC218" s="129"/>
      <c r="OHD218" s="129"/>
      <c r="OHE218" s="129"/>
      <c r="OHF218" s="129"/>
      <c r="OHG218" s="129"/>
      <c r="OHH218" s="129"/>
      <c r="OHI218" s="129"/>
      <c r="OHJ218" s="129"/>
      <c r="OHK218" s="129"/>
      <c r="OHL218" s="129"/>
      <c r="OHM218" s="129"/>
      <c r="OHN218" s="129"/>
      <c r="OHO218" s="129"/>
      <c r="OHP218" s="129"/>
      <c r="OHQ218" s="129"/>
      <c r="OHR218" s="129"/>
      <c r="OHS218" s="129"/>
      <c r="OHT218" s="129"/>
      <c r="OHU218" s="129"/>
      <c r="OHV218" s="129"/>
      <c r="OHW218" s="129"/>
      <c r="OHX218" s="129"/>
      <c r="OHY218" s="129"/>
      <c r="OHZ218" s="129"/>
      <c r="OIA218" s="129"/>
      <c r="OIB218" s="129"/>
      <c r="OIC218" s="129"/>
      <c r="OID218" s="129"/>
      <c r="OIE218" s="129"/>
      <c r="OIF218" s="129"/>
      <c r="OIG218" s="129"/>
      <c r="OIH218" s="129"/>
      <c r="OII218" s="129"/>
      <c r="OIJ218" s="129"/>
      <c r="OIK218" s="129"/>
      <c r="OIL218" s="129"/>
      <c r="OIM218" s="129"/>
      <c r="OIN218" s="129"/>
      <c r="OIO218" s="129"/>
      <c r="OIP218" s="129"/>
      <c r="OIQ218" s="129"/>
      <c r="OIR218" s="129"/>
      <c r="OIS218" s="129"/>
      <c r="OIT218" s="129"/>
      <c r="OIU218" s="129"/>
      <c r="OIV218" s="129"/>
      <c r="OIW218" s="129"/>
      <c r="OIX218" s="129"/>
      <c r="OIY218" s="129"/>
      <c r="OIZ218" s="129"/>
      <c r="OJA218" s="129"/>
      <c r="OJB218" s="129"/>
      <c r="OJC218" s="129"/>
      <c r="OJD218" s="129"/>
      <c r="OJE218" s="129"/>
      <c r="OJF218" s="129"/>
      <c r="OJG218" s="129"/>
      <c r="OJH218" s="129"/>
      <c r="OJI218" s="129"/>
      <c r="OJJ218" s="129"/>
      <c r="OJK218" s="129"/>
      <c r="OJL218" s="129"/>
      <c r="OJM218" s="129"/>
      <c r="OJN218" s="129"/>
      <c r="OJO218" s="129"/>
      <c r="OJP218" s="129"/>
      <c r="OJQ218" s="129"/>
      <c r="OJR218" s="129"/>
      <c r="OJS218" s="129"/>
      <c r="OJT218" s="129"/>
      <c r="OJU218" s="129"/>
      <c r="OJV218" s="129"/>
      <c r="OJW218" s="129"/>
      <c r="OJX218" s="129"/>
      <c r="OJY218" s="129"/>
      <c r="OJZ218" s="129"/>
      <c r="OKA218" s="129"/>
      <c r="OKB218" s="129"/>
      <c r="OKC218" s="129"/>
      <c r="OKD218" s="129"/>
      <c r="OKE218" s="129"/>
      <c r="OKF218" s="129"/>
      <c r="OKG218" s="129"/>
      <c r="OKH218" s="129"/>
      <c r="OKI218" s="129"/>
      <c r="OKJ218" s="129"/>
      <c r="OKK218" s="129"/>
      <c r="OKL218" s="129"/>
      <c r="OKM218" s="129"/>
      <c r="OKN218" s="129"/>
      <c r="OKO218" s="129"/>
      <c r="OKP218" s="129"/>
      <c r="OKQ218" s="129"/>
      <c r="OKR218" s="129"/>
      <c r="OKS218" s="129"/>
      <c r="OKT218" s="129"/>
      <c r="OKU218" s="129"/>
      <c r="OKV218" s="129"/>
      <c r="OKW218" s="129"/>
      <c r="OKX218" s="129"/>
      <c r="OKY218" s="129"/>
      <c r="OKZ218" s="129"/>
      <c r="OLA218" s="129"/>
      <c r="OLB218" s="129"/>
      <c r="OLC218" s="129"/>
      <c r="OLD218" s="129"/>
      <c r="OLE218" s="129"/>
      <c r="OLF218" s="129"/>
      <c r="OLG218" s="129"/>
      <c r="OLH218" s="129"/>
      <c r="OLI218" s="129"/>
      <c r="OLJ218" s="129"/>
      <c r="OLK218" s="129"/>
      <c r="OLL218" s="129"/>
      <c r="OLM218" s="129"/>
      <c r="OLN218" s="129"/>
      <c r="OLO218" s="129"/>
      <c r="OLP218" s="129"/>
      <c r="OLQ218" s="129"/>
      <c r="OLR218" s="129"/>
      <c r="OLS218" s="129"/>
      <c r="OLT218" s="129"/>
      <c r="OLU218" s="129"/>
      <c r="OLV218" s="129"/>
      <c r="OLW218" s="129"/>
      <c r="OLX218" s="129"/>
      <c r="OLY218" s="129"/>
      <c r="OLZ218" s="129"/>
      <c r="OMA218" s="129"/>
      <c r="OMB218" s="129"/>
      <c r="OMC218" s="129"/>
      <c r="OMD218" s="129"/>
      <c r="OME218" s="129"/>
      <c r="OMF218" s="129"/>
      <c r="OMG218" s="129"/>
      <c r="OMH218" s="129"/>
      <c r="OMI218" s="129"/>
      <c r="OMJ218" s="129"/>
      <c r="OMK218" s="129"/>
      <c r="OML218" s="129"/>
      <c r="OMM218" s="129"/>
      <c r="OMN218" s="129"/>
      <c r="OMO218" s="129"/>
      <c r="OMP218" s="129"/>
      <c r="OMQ218" s="129"/>
      <c r="OMR218" s="129"/>
      <c r="OMS218" s="129"/>
      <c r="OMT218" s="129"/>
      <c r="OMU218" s="129"/>
      <c r="OMV218" s="129"/>
      <c r="OMW218" s="129"/>
      <c r="OMX218" s="129"/>
      <c r="OMY218" s="129"/>
      <c r="OMZ218" s="129"/>
      <c r="ONA218" s="129"/>
      <c r="ONB218" s="129"/>
      <c r="ONC218" s="129"/>
      <c r="OND218" s="129"/>
      <c r="ONE218" s="129"/>
      <c r="ONF218" s="129"/>
      <c r="ONG218" s="129"/>
      <c r="ONH218" s="129"/>
      <c r="ONI218" s="129"/>
      <c r="ONJ218" s="129"/>
      <c r="ONK218" s="129"/>
      <c r="ONL218" s="129"/>
      <c r="ONM218" s="129"/>
      <c r="ONN218" s="129"/>
      <c r="ONO218" s="129"/>
      <c r="ONP218" s="129"/>
      <c r="ONQ218" s="129"/>
      <c r="ONR218" s="129"/>
      <c r="ONS218" s="129"/>
      <c r="ONT218" s="129"/>
      <c r="ONU218" s="129"/>
      <c r="ONV218" s="129"/>
      <c r="ONW218" s="129"/>
      <c r="ONX218" s="129"/>
      <c r="ONY218" s="129"/>
      <c r="ONZ218" s="129"/>
      <c r="OOA218" s="129"/>
      <c r="OOB218" s="129"/>
      <c r="OOC218" s="129"/>
      <c r="OOD218" s="129"/>
      <c r="OOE218" s="129"/>
      <c r="OOF218" s="129"/>
      <c r="OOG218" s="129"/>
      <c r="OOH218" s="129"/>
      <c r="OOI218" s="129"/>
      <c r="OOJ218" s="129"/>
      <c r="OOK218" s="129"/>
      <c r="OOL218" s="129"/>
      <c r="OOM218" s="129"/>
      <c r="OON218" s="129"/>
      <c r="OOO218" s="129"/>
      <c r="OOP218" s="129"/>
      <c r="OOQ218" s="129"/>
      <c r="OOR218" s="129"/>
      <c r="OOS218" s="129"/>
      <c r="OOT218" s="129"/>
      <c r="OOU218" s="129"/>
      <c r="OOV218" s="129"/>
      <c r="OOW218" s="129"/>
      <c r="OOX218" s="129"/>
      <c r="OOY218" s="129"/>
      <c r="OOZ218" s="129"/>
      <c r="OPA218" s="129"/>
      <c r="OPB218" s="129"/>
      <c r="OPC218" s="129"/>
      <c r="OPD218" s="129"/>
      <c r="OPE218" s="129"/>
      <c r="OPF218" s="129"/>
      <c r="OPG218" s="129"/>
      <c r="OPH218" s="129"/>
      <c r="OPI218" s="129"/>
      <c r="OPJ218" s="129"/>
      <c r="OPK218" s="129"/>
      <c r="OPL218" s="129"/>
      <c r="OPM218" s="129"/>
      <c r="OPN218" s="129"/>
      <c r="OPO218" s="129"/>
      <c r="OPP218" s="129"/>
      <c r="OPQ218" s="129"/>
      <c r="OPR218" s="129"/>
      <c r="OPS218" s="129"/>
      <c r="OPT218" s="129"/>
      <c r="OPU218" s="129"/>
      <c r="OPV218" s="129"/>
      <c r="OPW218" s="129"/>
      <c r="OPX218" s="129"/>
      <c r="OPY218" s="129"/>
      <c r="OPZ218" s="129"/>
      <c r="OQA218" s="129"/>
      <c r="OQB218" s="129"/>
      <c r="OQC218" s="129"/>
      <c r="OQD218" s="129"/>
      <c r="OQE218" s="129"/>
      <c r="OQF218" s="129"/>
      <c r="OQG218" s="129"/>
      <c r="OQH218" s="129"/>
      <c r="OQI218" s="129"/>
      <c r="OQJ218" s="129"/>
      <c r="OQK218" s="129"/>
      <c r="OQL218" s="129"/>
      <c r="OQM218" s="129"/>
      <c r="OQN218" s="129"/>
      <c r="OQO218" s="129"/>
      <c r="OQP218" s="129"/>
      <c r="OQQ218" s="129"/>
      <c r="OQR218" s="129"/>
      <c r="OQS218" s="129"/>
      <c r="OQT218" s="129"/>
      <c r="OQU218" s="129"/>
      <c r="OQV218" s="129"/>
      <c r="OQW218" s="129"/>
      <c r="OQX218" s="129"/>
      <c r="OQY218" s="129"/>
      <c r="OQZ218" s="129"/>
      <c r="ORA218" s="129"/>
      <c r="ORB218" s="129"/>
      <c r="ORC218" s="129"/>
      <c r="ORD218" s="129"/>
      <c r="ORE218" s="129"/>
      <c r="ORF218" s="129"/>
      <c r="ORG218" s="129"/>
      <c r="ORH218" s="129"/>
      <c r="ORI218" s="129"/>
      <c r="ORJ218" s="129"/>
      <c r="ORK218" s="129"/>
      <c r="ORL218" s="129"/>
      <c r="ORM218" s="129"/>
      <c r="ORN218" s="129"/>
      <c r="ORO218" s="129"/>
      <c r="ORP218" s="129"/>
      <c r="ORQ218" s="129"/>
      <c r="ORR218" s="129"/>
      <c r="ORS218" s="129"/>
      <c r="ORT218" s="129"/>
      <c r="ORU218" s="129"/>
      <c r="ORV218" s="129"/>
      <c r="ORW218" s="129"/>
      <c r="ORX218" s="129"/>
      <c r="ORY218" s="129"/>
      <c r="ORZ218" s="129"/>
      <c r="OSA218" s="129"/>
      <c r="OSB218" s="129"/>
      <c r="OSC218" s="129"/>
      <c r="OSD218" s="129"/>
      <c r="OSE218" s="129"/>
      <c r="OSF218" s="129"/>
      <c r="OSG218" s="129"/>
      <c r="OSH218" s="129"/>
      <c r="OSI218" s="129"/>
      <c r="OSJ218" s="129"/>
      <c r="OSK218" s="129"/>
      <c r="OSL218" s="129"/>
      <c r="OSM218" s="129"/>
      <c r="OSN218" s="129"/>
      <c r="OSO218" s="129"/>
      <c r="OSP218" s="129"/>
      <c r="OSQ218" s="129"/>
      <c r="OSR218" s="129"/>
      <c r="OSS218" s="129"/>
      <c r="OST218" s="129"/>
      <c r="OSU218" s="129"/>
      <c r="OSV218" s="129"/>
      <c r="OSW218" s="129"/>
      <c r="OSX218" s="129"/>
      <c r="OSY218" s="129"/>
      <c r="OSZ218" s="129"/>
      <c r="OTA218" s="129"/>
      <c r="OTB218" s="129"/>
      <c r="OTC218" s="129"/>
      <c r="OTD218" s="129"/>
      <c r="OTE218" s="129"/>
      <c r="OTF218" s="129"/>
      <c r="OTG218" s="129"/>
      <c r="OTH218" s="129"/>
      <c r="OTI218" s="129"/>
      <c r="OTJ218" s="129"/>
      <c r="OTK218" s="129"/>
      <c r="OTL218" s="129"/>
      <c r="OTM218" s="129"/>
      <c r="OTN218" s="129"/>
      <c r="OTO218" s="129"/>
      <c r="OTP218" s="129"/>
      <c r="OTQ218" s="129"/>
      <c r="OTR218" s="129"/>
      <c r="OTS218" s="129"/>
      <c r="OTT218" s="129"/>
      <c r="OTU218" s="129"/>
      <c r="OTV218" s="129"/>
      <c r="OTW218" s="129"/>
      <c r="OTX218" s="129"/>
      <c r="OTY218" s="129"/>
      <c r="OTZ218" s="129"/>
      <c r="OUA218" s="129"/>
      <c r="OUB218" s="129"/>
      <c r="OUC218" s="129"/>
      <c r="OUD218" s="129"/>
      <c r="OUE218" s="129"/>
      <c r="OUF218" s="129"/>
      <c r="OUG218" s="129"/>
      <c r="OUH218" s="129"/>
      <c r="OUI218" s="129"/>
      <c r="OUJ218" s="129"/>
      <c r="OUK218" s="129"/>
      <c r="OUL218" s="129"/>
      <c r="OUM218" s="129"/>
      <c r="OUN218" s="129"/>
      <c r="OUO218" s="129"/>
      <c r="OUP218" s="129"/>
      <c r="OUQ218" s="129"/>
      <c r="OUR218" s="129"/>
      <c r="OUS218" s="129"/>
      <c r="OUT218" s="129"/>
      <c r="OUU218" s="129"/>
      <c r="OUV218" s="129"/>
      <c r="OUW218" s="129"/>
      <c r="OUX218" s="129"/>
      <c r="OUY218" s="129"/>
      <c r="OUZ218" s="129"/>
      <c r="OVA218" s="129"/>
      <c r="OVB218" s="129"/>
      <c r="OVC218" s="129"/>
      <c r="OVD218" s="129"/>
      <c r="OVE218" s="129"/>
      <c r="OVF218" s="129"/>
      <c r="OVG218" s="129"/>
      <c r="OVH218" s="129"/>
      <c r="OVI218" s="129"/>
      <c r="OVJ218" s="129"/>
      <c r="OVK218" s="129"/>
      <c r="OVL218" s="129"/>
      <c r="OVM218" s="129"/>
      <c r="OVN218" s="129"/>
      <c r="OVO218" s="129"/>
      <c r="OVP218" s="129"/>
      <c r="OVQ218" s="129"/>
      <c r="OVR218" s="129"/>
      <c r="OVS218" s="129"/>
      <c r="OVT218" s="129"/>
      <c r="OVU218" s="129"/>
      <c r="OVV218" s="129"/>
      <c r="OVW218" s="129"/>
      <c r="OVX218" s="129"/>
      <c r="OVY218" s="129"/>
      <c r="OVZ218" s="129"/>
      <c r="OWA218" s="129"/>
      <c r="OWB218" s="129"/>
      <c r="OWC218" s="129"/>
      <c r="OWD218" s="129"/>
      <c r="OWE218" s="129"/>
      <c r="OWF218" s="129"/>
      <c r="OWG218" s="129"/>
      <c r="OWH218" s="129"/>
      <c r="OWI218" s="129"/>
      <c r="OWJ218" s="129"/>
      <c r="OWK218" s="129"/>
      <c r="OWL218" s="129"/>
      <c r="OWM218" s="129"/>
      <c r="OWN218" s="129"/>
      <c r="OWO218" s="129"/>
      <c r="OWP218" s="129"/>
      <c r="OWQ218" s="129"/>
      <c r="OWR218" s="129"/>
      <c r="OWS218" s="129"/>
      <c r="OWT218" s="129"/>
      <c r="OWU218" s="129"/>
      <c r="OWV218" s="129"/>
      <c r="OWW218" s="129"/>
      <c r="OWX218" s="129"/>
      <c r="OWY218" s="129"/>
      <c r="OWZ218" s="129"/>
      <c r="OXA218" s="129"/>
      <c r="OXB218" s="129"/>
      <c r="OXC218" s="129"/>
      <c r="OXD218" s="129"/>
      <c r="OXE218" s="129"/>
      <c r="OXF218" s="129"/>
      <c r="OXG218" s="129"/>
      <c r="OXH218" s="129"/>
      <c r="OXI218" s="129"/>
      <c r="OXJ218" s="129"/>
      <c r="OXK218" s="129"/>
      <c r="OXL218" s="129"/>
      <c r="OXM218" s="129"/>
      <c r="OXN218" s="129"/>
      <c r="OXO218" s="129"/>
      <c r="OXP218" s="129"/>
      <c r="OXQ218" s="129"/>
      <c r="OXR218" s="129"/>
      <c r="OXS218" s="129"/>
      <c r="OXT218" s="129"/>
      <c r="OXU218" s="129"/>
      <c r="OXV218" s="129"/>
      <c r="OXW218" s="129"/>
      <c r="OXX218" s="129"/>
      <c r="OXY218" s="129"/>
      <c r="OXZ218" s="129"/>
      <c r="OYA218" s="129"/>
      <c r="OYB218" s="129"/>
      <c r="OYC218" s="129"/>
      <c r="OYD218" s="129"/>
      <c r="OYE218" s="129"/>
      <c r="OYF218" s="129"/>
      <c r="OYG218" s="129"/>
      <c r="OYH218" s="129"/>
      <c r="OYI218" s="129"/>
      <c r="OYJ218" s="129"/>
      <c r="OYK218" s="129"/>
      <c r="OYL218" s="129"/>
      <c r="OYM218" s="129"/>
      <c r="OYN218" s="129"/>
      <c r="OYO218" s="129"/>
      <c r="OYP218" s="129"/>
      <c r="OYQ218" s="129"/>
      <c r="OYR218" s="129"/>
      <c r="OYS218" s="129"/>
      <c r="OYT218" s="129"/>
      <c r="OYU218" s="129"/>
      <c r="OYV218" s="129"/>
      <c r="OYW218" s="129"/>
      <c r="OYX218" s="129"/>
      <c r="OYY218" s="129"/>
      <c r="OYZ218" s="129"/>
      <c r="OZA218" s="129"/>
      <c r="OZB218" s="129"/>
      <c r="OZC218" s="129"/>
      <c r="OZD218" s="129"/>
      <c r="OZE218" s="129"/>
      <c r="OZF218" s="129"/>
      <c r="OZG218" s="129"/>
      <c r="OZH218" s="129"/>
      <c r="OZI218" s="129"/>
      <c r="OZJ218" s="129"/>
      <c r="OZK218" s="129"/>
      <c r="OZL218" s="129"/>
      <c r="OZM218" s="129"/>
      <c r="OZN218" s="129"/>
      <c r="OZO218" s="129"/>
      <c r="OZP218" s="129"/>
      <c r="OZQ218" s="129"/>
      <c r="OZR218" s="129"/>
      <c r="OZS218" s="129"/>
      <c r="OZT218" s="129"/>
      <c r="OZU218" s="129"/>
      <c r="OZV218" s="129"/>
      <c r="OZW218" s="129"/>
      <c r="OZX218" s="129"/>
      <c r="OZY218" s="129"/>
      <c r="OZZ218" s="129"/>
      <c r="PAA218" s="129"/>
      <c r="PAB218" s="129"/>
      <c r="PAC218" s="129"/>
      <c r="PAD218" s="129"/>
      <c r="PAE218" s="129"/>
      <c r="PAF218" s="129"/>
      <c r="PAG218" s="129"/>
      <c r="PAH218" s="129"/>
      <c r="PAI218" s="129"/>
      <c r="PAJ218" s="129"/>
      <c r="PAK218" s="129"/>
      <c r="PAL218" s="129"/>
      <c r="PAM218" s="129"/>
      <c r="PAN218" s="129"/>
      <c r="PAO218" s="129"/>
      <c r="PAP218" s="129"/>
      <c r="PAQ218" s="129"/>
      <c r="PAR218" s="129"/>
      <c r="PAS218" s="129"/>
      <c r="PAT218" s="129"/>
      <c r="PAU218" s="129"/>
      <c r="PAV218" s="129"/>
      <c r="PAW218" s="129"/>
      <c r="PAX218" s="129"/>
      <c r="PAY218" s="129"/>
      <c r="PAZ218" s="129"/>
      <c r="PBA218" s="129"/>
      <c r="PBB218" s="129"/>
      <c r="PBC218" s="129"/>
      <c r="PBD218" s="129"/>
      <c r="PBE218" s="129"/>
      <c r="PBF218" s="129"/>
      <c r="PBG218" s="129"/>
      <c r="PBH218" s="129"/>
      <c r="PBI218" s="129"/>
      <c r="PBJ218" s="129"/>
      <c r="PBK218" s="129"/>
      <c r="PBL218" s="129"/>
      <c r="PBM218" s="129"/>
      <c r="PBN218" s="129"/>
      <c r="PBO218" s="129"/>
      <c r="PBP218" s="129"/>
      <c r="PBQ218" s="129"/>
      <c r="PBR218" s="129"/>
      <c r="PBS218" s="129"/>
      <c r="PBT218" s="129"/>
      <c r="PBU218" s="129"/>
      <c r="PBV218" s="129"/>
      <c r="PBW218" s="129"/>
      <c r="PBX218" s="129"/>
      <c r="PBY218" s="129"/>
      <c r="PBZ218" s="129"/>
      <c r="PCA218" s="129"/>
      <c r="PCB218" s="129"/>
      <c r="PCC218" s="129"/>
      <c r="PCD218" s="129"/>
      <c r="PCE218" s="129"/>
      <c r="PCF218" s="129"/>
      <c r="PCG218" s="129"/>
      <c r="PCH218" s="129"/>
      <c r="PCI218" s="129"/>
      <c r="PCJ218" s="129"/>
      <c r="PCK218" s="129"/>
      <c r="PCL218" s="129"/>
      <c r="PCM218" s="129"/>
      <c r="PCN218" s="129"/>
      <c r="PCO218" s="129"/>
      <c r="PCP218" s="129"/>
      <c r="PCQ218" s="129"/>
      <c r="PCR218" s="129"/>
      <c r="PCS218" s="129"/>
      <c r="PCT218" s="129"/>
      <c r="PCU218" s="129"/>
      <c r="PCV218" s="129"/>
      <c r="PCW218" s="129"/>
      <c r="PCX218" s="129"/>
      <c r="PCY218" s="129"/>
      <c r="PCZ218" s="129"/>
      <c r="PDA218" s="129"/>
      <c r="PDB218" s="129"/>
      <c r="PDC218" s="129"/>
      <c r="PDD218" s="129"/>
      <c r="PDE218" s="129"/>
      <c r="PDF218" s="129"/>
      <c r="PDG218" s="129"/>
      <c r="PDH218" s="129"/>
      <c r="PDI218" s="129"/>
      <c r="PDJ218" s="129"/>
      <c r="PDK218" s="129"/>
      <c r="PDL218" s="129"/>
      <c r="PDM218" s="129"/>
      <c r="PDN218" s="129"/>
      <c r="PDO218" s="129"/>
      <c r="PDP218" s="129"/>
      <c r="PDQ218" s="129"/>
      <c r="PDR218" s="129"/>
      <c r="PDS218" s="129"/>
      <c r="PDT218" s="129"/>
      <c r="PDU218" s="129"/>
      <c r="PDV218" s="129"/>
      <c r="PDW218" s="129"/>
      <c r="PDX218" s="129"/>
      <c r="PDY218" s="129"/>
      <c r="PDZ218" s="129"/>
      <c r="PEA218" s="129"/>
      <c r="PEB218" s="129"/>
      <c r="PEC218" s="129"/>
      <c r="PED218" s="129"/>
      <c r="PEE218" s="129"/>
      <c r="PEF218" s="129"/>
      <c r="PEG218" s="129"/>
      <c r="PEH218" s="129"/>
      <c r="PEI218" s="129"/>
      <c r="PEJ218" s="129"/>
      <c r="PEK218" s="129"/>
      <c r="PEL218" s="129"/>
      <c r="PEM218" s="129"/>
      <c r="PEN218" s="129"/>
      <c r="PEO218" s="129"/>
      <c r="PEP218" s="129"/>
      <c r="PEQ218" s="129"/>
      <c r="PER218" s="129"/>
      <c r="PES218" s="129"/>
      <c r="PET218" s="129"/>
      <c r="PEU218" s="129"/>
      <c r="PEV218" s="129"/>
      <c r="PEW218" s="129"/>
      <c r="PEX218" s="129"/>
      <c r="PEY218" s="129"/>
      <c r="PEZ218" s="129"/>
      <c r="PFA218" s="129"/>
      <c r="PFB218" s="129"/>
      <c r="PFC218" s="129"/>
      <c r="PFD218" s="129"/>
      <c r="PFE218" s="129"/>
      <c r="PFF218" s="129"/>
      <c r="PFG218" s="129"/>
      <c r="PFH218" s="129"/>
      <c r="PFI218" s="129"/>
      <c r="PFJ218" s="129"/>
      <c r="PFK218" s="129"/>
      <c r="PFL218" s="129"/>
      <c r="PFM218" s="129"/>
      <c r="PFN218" s="129"/>
      <c r="PFO218" s="129"/>
      <c r="PFP218" s="129"/>
      <c r="PFQ218" s="129"/>
      <c r="PFR218" s="129"/>
      <c r="PFS218" s="129"/>
      <c r="PFT218" s="129"/>
      <c r="PFU218" s="129"/>
      <c r="PFV218" s="129"/>
      <c r="PFW218" s="129"/>
      <c r="PFX218" s="129"/>
      <c r="PFY218" s="129"/>
      <c r="PFZ218" s="129"/>
      <c r="PGA218" s="129"/>
      <c r="PGB218" s="129"/>
      <c r="PGC218" s="129"/>
      <c r="PGD218" s="129"/>
      <c r="PGE218" s="129"/>
      <c r="PGF218" s="129"/>
      <c r="PGG218" s="129"/>
      <c r="PGH218" s="129"/>
      <c r="PGI218" s="129"/>
      <c r="PGJ218" s="129"/>
      <c r="PGK218" s="129"/>
      <c r="PGL218" s="129"/>
      <c r="PGM218" s="129"/>
      <c r="PGN218" s="129"/>
      <c r="PGO218" s="129"/>
      <c r="PGP218" s="129"/>
      <c r="PGQ218" s="129"/>
      <c r="PGR218" s="129"/>
      <c r="PGS218" s="129"/>
      <c r="PGT218" s="129"/>
      <c r="PGU218" s="129"/>
      <c r="PGV218" s="129"/>
      <c r="PGW218" s="129"/>
      <c r="PGX218" s="129"/>
      <c r="PGY218" s="129"/>
      <c r="PGZ218" s="129"/>
      <c r="PHA218" s="129"/>
      <c r="PHB218" s="129"/>
      <c r="PHC218" s="129"/>
      <c r="PHD218" s="129"/>
      <c r="PHE218" s="129"/>
      <c r="PHF218" s="129"/>
      <c r="PHG218" s="129"/>
      <c r="PHH218" s="129"/>
      <c r="PHI218" s="129"/>
      <c r="PHJ218" s="129"/>
      <c r="PHK218" s="129"/>
      <c r="PHL218" s="129"/>
      <c r="PHM218" s="129"/>
      <c r="PHN218" s="129"/>
      <c r="PHO218" s="129"/>
      <c r="PHP218" s="129"/>
      <c r="PHQ218" s="129"/>
      <c r="PHR218" s="129"/>
      <c r="PHS218" s="129"/>
      <c r="PHT218" s="129"/>
      <c r="PHU218" s="129"/>
      <c r="PHV218" s="129"/>
      <c r="PHW218" s="129"/>
      <c r="PHX218" s="129"/>
      <c r="PHY218" s="129"/>
      <c r="PHZ218" s="129"/>
      <c r="PIA218" s="129"/>
      <c r="PIB218" s="129"/>
      <c r="PIC218" s="129"/>
      <c r="PID218" s="129"/>
      <c r="PIE218" s="129"/>
      <c r="PIF218" s="129"/>
      <c r="PIG218" s="129"/>
      <c r="PIH218" s="129"/>
      <c r="PII218" s="129"/>
      <c r="PIJ218" s="129"/>
      <c r="PIK218" s="129"/>
      <c r="PIL218" s="129"/>
      <c r="PIM218" s="129"/>
      <c r="PIN218" s="129"/>
      <c r="PIO218" s="129"/>
      <c r="PIP218" s="129"/>
      <c r="PIQ218" s="129"/>
      <c r="PIR218" s="129"/>
      <c r="PIS218" s="129"/>
      <c r="PIT218" s="129"/>
      <c r="PIU218" s="129"/>
      <c r="PIV218" s="129"/>
      <c r="PIW218" s="129"/>
      <c r="PIX218" s="129"/>
      <c r="PIY218" s="129"/>
      <c r="PIZ218" s="129"/>
      <c r="PJA218" s="129"/>
      <c r="PJB218" s="129"/>
      <c r="PJC218" s="129"/>
      <c r="PJD218" s="129"/>
      <c r="PJE218" s="129"/>
      <c r="PJF218" s="129"/>
      <c r="PJG218" s="129"/>
      <c r="PJH218" s="129"/>
      <c r="PJI218" s="129"/>
      <c r="PJJ218" s="129"/>
      <c r="PJK218" s="129"/>
      <c r="PJL218" s="129"/>
      <c r="PJM218" s="129"/>
      <c r="PJN218" s="129"/>
      <c r="PJO218" s="129"/>
      <c r="PJP218" s="129"/>
      <c r="PJQ218" s="129"/>
      <c r="PJR218" s="129"/>
      <c r="PJS218" s="129"/>
      <c r="PJT218" s="129"/>
      <c r="PJU218" s="129"/>
      <c r="PJV218" s="129"/>
      <c r="PJW218" s="129"/>
      <c r="PJX218" s="129"/>
      <c r="PJY218" s="129"/>
      <c r="PJZ218" s="129"/>
      <c r="PKA218" s="129"/>
      <c r="PKB218" s="129"/>
      <c r="PKC218" s="129"/>
      <c r="PKD218" s="129"/>
      <c r="PKE218" s="129"/>
      <c r="PKF218" s="129"/>
      <c r="PKG218" s="129"/>
      <c r="PKH218" s="129"/>
      <c r="PKI218" s="129"/>
      <c r="PKJ218" s="129"/>
      <c r="PKK218" s="129"/>
      <c r="PKL218" s="129"/>
      <c r="PKM218" s="129"/>
      <c r="PKN218" s="129"/>
      <c r="PKO218" s="129"/>
      <c r="PKP218" s="129"/>
      <c r="PKQ218" s="129"/>
      <c r="PKR218" s="129"/>
      <c r="PKS218" s="129"/>
      <c r="PKT218" s="129"/>
      <c r="PKU218" s="129"/>
      <c r="PKV218" s="129"/>
      <c r="PKW218" s="129"/>
      <c r="PKX218" s="129"/>
      <c r="PKY218" s="129"/>
      <c r="PKZ218" s="129"/>
      <c r="PLA218" s="129"/>
      <c r="PLB218" s="129"/>
      <c r="PLC218" s="129"/>
      <c r="PLD218" s="129"/>
      <c r="PLE218" s="129"/>
      <c r="PLF218" s="129"/>
      <c r="PLG218" s="129"/>
      <c r="PLH218" s="129"/>
      <c r="PLI218" s="129"/>
      <c r="PLJ218" s="129"/>
      <c r="PLK218" s="129"/>
      <c r="PLL218" s="129"/>
      <c r="PLM218" s="129"/>
      <c r="PLN218" s="129"/>
      <c r="PLO218" s="129"/>
      <c r="PLP218" s="129"/>
      <c r="PLQ218" s="129"/>
      <c r="PLR218" s="129"/>
      <c r="PLS218" s="129"/>
      <c r="PLT218" s="129"/>
      <c r="PLU218" s="129"/>
      <c r="PLV218" s="129"/>
      <c r="PLW218" s="129"/>
      <c r="PLX218" s="129"/>
      <c r="PLY218" s="129"/>
      <c r="PLZ218" s="129"/>
      <c r="PMA218" s="129"/>
      <c r="PMB218" s="129"/>
      <c r="PMC218" s="129"/>
      <c r="PMD218" s="129"/>
      <c r="PME218" s="129"/>
      <c r="PMF218" s="129"/>
      <c r="PMG218" s="129"/>
      <c r="PMH218" s="129"/>
      <c r="PMI218" s="129"/>
      <c r="PMJ218" s="129"/>
      <c r="PMK218" s="129"/>
      <c r="PML218" s="129"/>
      <c r="PMM218" s="129"/>
      <c r="PMN218" s="129"/>
      <c r="PMO218" s="129"/>
      <c r="PMP218" s="129"/>
      <c r="PMQ218" s="129"/>
      <c r="PMR218" s="129"/>
      <c r="PMS218" s="129"/>
      <c r="PMT218" s="129"/>
      <c r="PMU218" s="129"/>
      <c r="PMV218" s="129"/>
      <c r="PMW218" s="129"/>
      <c r="PMX218" s="129"/>
      <c r="PMY218" s="129"/>
      <c r="PMZ218" s="129"/>
      <c r="PNA218" s="129"/>
      <c r="PNB218" s="129"/>
      <c r="PNC218" s="129"/>
      <c r="PND218" s="129"/>
      <c r="PNE218" s="129"/>
      <c r="PNF218" s="129"/>
      <c r="PNG218" s="129"/>
      <c r="PNH218" s="129"/>
      <c r="PNI218" s="129"/>
      <c r="PNJ218" s="129"/>
      <c r="PNK218" s="129"/>
      <c r="PNL218" s="129"/>
      <c r="PNM218" s="129"/>
      <c r="PNN218" s="129"/>
      <c r="PNO218" s="129"/>
      <c r="PNP218" s="129"/>
      <c r="PNQ218" s="129"/>
      <c r="PNR218" s="129"/>
      <c r="PNS218" s="129"/>
      <c r="PNT218" s="129"/>
      <c r="PNU218" s="129"/>
      <c r="PNV218" s="129"/>
      <c r="PNW218" s="129"/>
      <c r="PNX218" s="129"/>
      <c r="PNY218" s="129"/>
      <c r="PNZ218" s="129"/>
      <c r="POA218" s="129"/>
      <c r="POB218" s="129"/>
      <c r="POC218" s="129"/>
      <c r="POD218" s="129"/>
      <c r="POE218" s="129"/>
      <c r="POF218" s="129"/>
      <c r="POG218" s="129"/>
      <c r="POH218" s="129"/>
      <c r="POI218" s="129"/>
      <c r="POJ218" s="129"/>
      <c r="POK218" s="129"/>
      <c r="POL218" s="129"/>
      <c r="POM218" s="129"/>
      <c r="PON218" s="129"/>
      <c r="POO218" s="129"/>
      <c r="POP218" s="129"/>
      <c r="POQ218" s="129"/>
      <c r="POR218" s="129"/>
      <c r="POS218" s="129"/>
      <c r="POT218" s="129"/>
      <c r="POU218" s="129"/>
      <c r="POV218" s="129"/>
      <c r="POW218" s="129"/>
      <c r="POX218" s="129"/>
      <c r="POY218" s="129"/>
      <c r="POZ218" s="129"/>
      <c r="PPA218" s="129"/>
      <c r="PPB218" s="129"/>
      <c r="PPC218" s="129"/>
      <c r="PPD218" s="129"/>
      <c r="PPE218" s="129"/>
      <c r="PPF218" s="129"/>
      <c r="PPG218" s="129"/>
      <c r="PPH218" s="129"/>
      <c r="PPI218" s="129"/>
      <c r="PPJ218" s="129"/>
      <c r="PPK218" s="129"/>
      <c r="PPL218" s="129"/>
      <c r="PPM218" s="129"/>
      <c r="PPN218" s="129"/>
      <c r="PPO218" s="129"/>
      <c r="PPP218" s="129"/>
      <c r="PPQ218" s="129"/>
      <c r="PPR218" s="129"/>
      <c r="PPS218" s="129"/>
      <c r="PPT218" s="129"/>
      <c r="PPU218" s="129"/>
      <c r="PPV218" s="129"/>
      <c r="PPW218" s="129"/>
      <c r="PPX218" s="129"/>
      <c r="PPY218" s="129"/>
      <c r="PPZ218" s="129"/>
      <c r="PQA218" s="129"/>
      <c r="PQB218" s="129"/>
      <c r="PQC218" s="129"/>
      <c r="PQD218" s="129"/>
      <c r="PQE218" s="129"/>
      <c r="PQF218" s="129"/>
      <c r="PQG218" s="129"/>
      <c r="PQH218" s="129"/>
      <c r="PQI218" s="129"/>
      <c r="PQJ218" s="129"/>
      <c r="PQK218" s="129"/>
      <c r="PQL218" s="129"/>
      <c r="PQM218" s="129"/>
      <c r="PQN218" s="129"/>
      <c r="PQO218" s="129"/>
      <c r="PQP218" s="129"/>
      <c r="PQQ218" s="129"/>
      <c r="PQR218" s="129"/>
      <c r="PQS218" s="129"/>
      <c r="PQT218" s="129"/>
      <c r="PQU218" s="129"/>
      <c r="PQV218" s="129"/>
      <c r="PQW218" s="129"/>
      <c r="PQX218" s="129"/>
      <c r="PQY218" s="129"/>
      <c r="PQZ218" s="129"/>
      <c r="PRA218" s="129"/>
      <c r="PRB218" s="129"/>
      <c r="PRC218" s="129"/>
      <c r="PRD218" s="129"/>
      <c r="PRE218" s="129"/>
      <c r="PRF218" s="129"/>
      <c r="PRG218" s="129"/>
      <c r="PRH218" s="129"/>
      <c r="PRI218" s="129"/>
      <c r="PRJ218" s="129"/>
      <c r="PRK218" s="129"/>
      <c r="PRL218" s="129"/>
      <c r="PRM218" s="129"/>
      <c r="PRN218" s="129"/>
      <c r="PRO218" s="129"/>
      <c r="PRP218" s="129"/>
      <c r="PRQ218" s="129"/>
      <c r="PRR218" s="129"/>
      <c r="PRS218" s="129"/>
      <c r="PRT218" s="129"/>
      <c r="PRU218" s="129"/>
      <c r="PRV218" s="129"/>
      <c r="PRW218" s="129"/>
      <c r="PRX218" s="129"/>
      <c r="PRY218" s="129"/>
      <c r="PRZ218" s="129"/>
      <c r="PSA218" s="129"/>
      <c r="PSB218" s="129"/>
      <c r="PSC218" s="129"/>
      <c r="PSD218" s="129"/>
      <c r="PSE218" s="129"/>
      <c r="PSF218" s="129"/>
      <c r="PSG218" s="129"/>
      <c r="PSH218" s="129"/>
      <c r="PSI218" s="129"/>
      <c r="PSJ218" s="129"/>
      <c r="PSK218" s="129"/>
      <c r="PSL218" s="129"/>
      <c r="PSM218" s="129"/>
      <c r="PSN218" s="129"/>
      <c r="PSO218" s="129"/>
      <c r="PSP218" s="129"/>
      <c r="PSQ218" s="129"/>
      <c r="PSR218" s="129"/>
      <c r="PSS218" s="129"/>
      <c r="PST218" s="129"/>
      <c r="PSU218" s="129"/>
      <c r="PSV218" s="129"/>
      <c r="PSW218" s="129"/>
      <c r="PSX218" s="129"/>
      <c r="PSY218" s="129"/>
      <c r="PSZ218" s="129"/>
      <c r="PTA218" s="129"/>
      <c r="PTB218" s="129"/>
      <c r="PTC218" s="129"/>
      <c r="PTD218" s="129"/>
      <c r="PTE218" s="129"/>
      <c r="PTF218" s="129"/>
      <c r="PTG218" s="129"/>
      <c r="PTH218" s="129"/>
      <c r="PTI218" s="129"/>
      <c r="PTJ218" s="129"/>
      <c r="PTK218" s="129"/>
      <c r="PTL218" s="129"/>
      <c r="PTM218" s="129"/>
      <c r="PTN218" s="129"/>
      <c r="PTO218" s="129"/>
      <c r="PTP218" s="129"/>
      <c r="PTQ218" s="129"/>
      <c r="PTR218" s="129"/>
      <c r="PTS218" s="129"/>
      <c r="PTT218" s="129"/>
      <c r="PTU218" s="129"/>
      <c r="PTV218" s="129"/>
      <c r="PTW218" s="129"/>
      <c r="PTX218" s="129"/>
      <c r="PTY218" s="129"/>
      <c r="PTZ218" s="129"/>
      <c r="PUA218" s="129"/>
      <c r="PUB218" s="129"/>
      <c r="PUC218" s="129"/>
      <c r="PUD218" s="129"/>
      <c r="PUE218" s="129"/>
      <c r="PUF218" s="129"/>
      <c r="PUG218" s="129"/>
      <c r="PUH218" s="129"/>
      <c r="PUI218" s="129"/>
      <c r="PUJ218" s="129"/>
      <c r="PUK218" s="129"/>
      <c r="PUL218" s="129"/>
      <c r="PUM218" s="129"/>
      <c r="PUN218" s="129"/>
      <c r="PUO218" s="129"/>
      <c r="PUP218" s="129"/>
      <c r="PUQ218" s="129"/>
      <c r="PUR218" s="129"/>
      <c r="PUS218" s="129"/>
      <c r="PUT218" s="129"/>
      <c r="PUU218" s="129"/>
      <c r="PUV218" s="129"/>
      <c r="PUW218" s="129"/>
      <c r="PUX218" s="129"/>
      <c r="PUY218" s="129"/>
      <c r="PUZ218" s="129"/>
      <c r="PVA218" s="129"/>
      <c r="PVB218" s="129"/>
      <c r="PVC218" s="129"/>
      <c r="PVD218" s="129"/>
      <c r="PVE218" s="129"/>
      <c r="PVF218" s="129"/>
      <c r="PVG218" s="129"/>
      <c r="PVH218" s="129"/>
      <c r="PVI218" s="129"/>
      <c r="PVJ218" s="129"/>
      <c r="PVK218" s="129"/>
      <c r="PVL218" s="129"/>
      <c r="PVM218" s="129"/>
      <c r="PVN218" s="129"/>
      <c r="PVO218" s="129"/>
      <c r="PVP218" s="129"/>
      <c r="PVQ218" s="129"/>
      <c r="PVR218" s="129"/>
      <c r="PVS218" s="129"/>
      <c r="PVT218" s="129"/>
      <c r="PVU218" s="129"/>
      <c r="PVV218" s="129"/>
      <c r="PVW218" s="129"/>
      <c r="PVX218" s="129"/>
      <c r="PVY218" s="129"/>
      <c r="PVZ218" s="129"/>
      <c r="PWA218" s="129"/>
      <c r="PWB218" s="129"/>
      <c r="PWC218" s="129"/>
      <c r="PWD218" s="129"/>
      <c r="PWE218" s="129"/>
      <c r="PWF218" s="129"/>
      <c r="PWG218" s="129"/>
      <c r="PWH218" s="129"/>
      <c r="PWI218" s="129"/>
      <c r="PWJ218" s="129"/>
      <c r="PWK218" s="129"/>
      <c r="PWL218" s="129"/>
      <c r="PWM218" s="129"/>
      <c r="PWN218" s="129"/>
      <c r="PWO218" s="129"/>
      <c r="PWP218" s="129"/>
      <c r="PWQ218" s="129"/>
      <c r="PWR218" s="129"/>
      <c r="PWS218" s="129"/>
      <c r="PWT218" s="129"/>
      <c r="PWU218" s="129"/>
      <c r="PWV218" s="129"/>
      <c r="PWW218" s="129"/>
      <c r="PWX218" s="129"/>
      <c r="PWY218" s="129"/>
      <c r="PWZ218" s="129"/>
      <c r="PXA218" s="129"/>
      <c r="PXB218" s="129"/>
      <c r="PXC218" s="129"/>
      <c r="PXD218" s="129"/>
      <c r="PXE218" s="129"/>
      <c r="PXF218" s="129"/>
      <c r="PXG218" s="129"/>
      <c r="PXH218" s="129"/>
      <c r="PXI218" s="129"/>
      <c r="PXJ218" s="129"/>
      <c r="PXK218" s="129"/>
      <c r="PXL218" s="129"/>
      <c r="PXM218" s="129"/>
      <c r="PXN218" s="129"/>
      <c r="PXO218" s="129"/>
      <c r="PXP218" s="129"/>
      <c r="PXQ218" s="129"/>
      <c r="PXR218" s="129"/>
      <c r="PXS218" s="129"/>
      <c r="PXT218" s="129"/>
      <c r="PXU218" s="129"/>
      <c r="PXV218" s="129"/>
      <c r="PXW218" s="129"/>
      <c r="PXX218" s="129"/>
      <c r="PXY218" s="129"/>
      <c r="PXZ218" s="129"/>
      <c r="PYA218" s="129"/>
      <c r="PYB218" s="129"/>
      <c r="PYC218" s="129"/>
      <c r="PYD218" s="129"/>
      <c r="PYE218" s="129"/>
      <c r="PYF218" s="129"/>
      <c r="PYG218" s="129"/>
      <c r="PYH218" s="129"/>
      <c r="PYI218" s="129"/>
      <c r="PYJ218" s="129"/>
      <c r="PYK218" s="129"/>
      <c r="PYL218" s="129"/>
      <c r="PYM218" s="129"/>
      <c r="PYN218" s="129"/>
      <c r="PYO218" s="129"/>
      <c r="PYP218" s="129"/>
      <c r="PYQ218" s="129"/>
      <c r="PYR218" s="129"/>
      <c r="PYS218" s="129"/>
      <c r="PYT218" s="129"/>
      <c r="PYU218" s="129"/>
      <c r="PYV218" s="129"/>
      <c r="PYW218" s="129"/>
      <c r="PYX218" s="129"/>
      <c r="PYY218" s="129"/>
      <c r="PYZ218" s="129"/>
      <c r="PZA218" s="129"/>
      <c r="PZB218" s="129"/>
      <c r="PZC218" s="129"/>
      <c r="PZD218" s="129"/>
      <c r="PZE218" s="129"/>
      <c r="PZF218" s="129"/>
      <c r="PZG218" s="129"/>
      <c r="PZH218" s="129"/>
      <c r="PZI218" s="129"/>
      <c r="PZJ218" s="129"/>
      <c r="PZK218" s="129"/>
      <c r="PZL218" s="129"/>
      <c r="PZM218" s="129"/>
      <c r="PZN218" s="129"/>
      <c r="PZO218" s="129"/>
      <c r="PZP218" s="129"/>
      <c r="PZQ218" s="129"/>
      <c r="PZR218" s="129"/>
      <c r="PZS218" s="129"/>
      <c r="PZT218" s="129"/>
      <c r="PZU218" s="129"/>
      <c r="PZV218" s="129"/>
      <c r="PZW218" s="129"/>
      <c r="PZX218" s="129"/>
      <c r="PZY218" s="129"/>
      <c r="PZZ218" s="129"/>
      <c r="QAA218" s="129"/>
      <c r="QAB218" s="129"/>
      <c r="QAC218" s="129"/>
      <c r="QAD218" s="129"/>
      <c r="QAE218" s="129"/>
      <c r="QAF218" s="129"/>
      <c r="QAG218" s="129"/>
      <c r="QAH218" s="129"/>
      <c r="QAI218" s="129"/>
      <c r="QAJ218" s="129"/>
      <c r="QAK218" s="129"/>
      <c r="QAL218" s="129"/>
      <c r="QAM218" s="129"/>
      <c r="QAN218" s="129"/>
      <c r="QAO218" s="129"/>
      <c r="QAP218" s="129"/>
      <c r="QAQ218" s="129"/>
      <c r="QAR218" s="129"/>
      <c r="QAS218" s="129"/>
      <c r="QAT218" s="129"/>
      <c r="QAU218" s="129"/>
      <c r="QAV218" s="129"/>
      <c r="QAW218" s="129"/>
      <c r="QAX218" s="129"/>
      <c r="QAY218" s="129"/>
      <c r="QAZ218" s="129"/>
      <c r="QBA218" s="129"/>
      <c r="QBB218" s="129"/>
      <c r="QBC218" s="129"/>
      <c r="QBD218" s="129"/>
      <c r="QBE218" s="129"/>
      <c r="QBF218" s="129"/>
      <c r="QBG218" s="129"/>
      <c r="QBH218" s="129"/>
      <c r="QBI218" s="129"/>
      <c r="QBJ218" s="129"/>
      <c r="QBK218" s="129"/>
      <c r="QBL218" s="129"/>
      <c r="QBM218" s="129"/>
      <c r="QBN218" s="129"/>
      <c r="QBO218" s="129"/>
      <c r="QBP218" s="129"/>
      <c r="QBQ218" s="129"/>
      <c r="QBR218" s="129"/>
      <c r="QBS218" s="129"/>
      <c r="QBT218" s="129"/>
      <c r="QBU218" s="129"/>
      <c r="QBV218" s="129"/>
      <c r="QBW218" s="129"/>
      <c r="QBX218" s="129"/>
      <c r="QBY218" s="129"/>
      <c r="QBZ218" s="129"/>
      <c r="QCA218" s="129"/>
      <c r="QCB218" s="129"/>
      <c r="QCC218" s="129"/>
      <c r="QCD218" s="129"/>
      <c r="QCE218" s="129"/>
      <c r="QCF218" s="129"/>
      <c r="QCG218" s="129"/>
      <c r="QCH218" s="129"/>
      <c r="QCI218" s="129"/>
      <c r="QCJ218" s="129"/>
      <c r="QCK218" s="129"/>
      <c r="QCL218" s="129"/>
      <c r="QCM218" s="129"/>
      <c r="QCN218" s="129"/>
      <c r="QCO218" s="129"/>
      <c r="QCP218" s="129"/>
      <c r="QCQ218" s="129"/>
      <c r="QCR218" s="129"/>
      <c r="QCS218" s="129"/>
      <c r="QCT218" s="129"/>
      <c r="QCU218" s="129"/>
      <c r="QCV218" s="129"/>
      <c r="QCW218" s="129"/>
      <c r="QCX218" s="129"/>
      <c r="QCY218" s="129"/>
      <c r="QCZ218" s="129"/>
      <c r="QDA218" s="129"/>
      <c r="QDB218" s="129"/>
      <c r="QDC218" s="129"/>
      <c r="QDD218" s="129"/>
      <c r="QDE218" s="129"/>
      <c r="QDF218" s="129"/>
      <c r="QDG218" s="129"/>
      <c r="QDH218" s="129"/>
      <c r="QDI218" s="129"/>
      <c r="QDJ218" s="129"/>
      <c r="QDK218" s="129"/>
      <c r="QDL218" s="129"/>
      <c r="QDM218" s="129"/>
      <c r="QDN218" s="129"/>
      <c r="QDO218" s="129"/>
      <c r="QDP218" s="129"/>
      <c r="QDQ218" s="129"/>
      <c r="QDR218" s="129"/>
      <c r="QDS218" s="129"/>
      <c r="QDT218" s="129"/>
      <c r="QDU218" s="129"/>
      <c r="QDV218" s="129"/>
      <c r="QDW218" s="129"/>
      <c r="QDX218" s="129"/>
      <c r="QDY218" s="129"/>
      <c r="QDZ218" s="129"/>
      <c r="QEA218" s="129"/>
      <c r="QEB218" s="129"/>
      <c r="QEC218" s="129"/>
      <c r="QED218" s="129"/>
      <c r="QEE218" s="129"/>
      <c r="QEF218" s="129"/>
      <c r="QEG218" s="129"/>
      <c r="QEH218" s="129"/>
      <c r="QEI218" s="129"/>
      <c r="QEJ218" s="129"/>
      <c r="QEK218" s="129"/>
      <c r="QEL218" s="129"/>
      <c r="QEM218" s="129"/>
      <c r="QEN218" s="129"/>
      <c r="QEO218" s="129"/>
      <c r="QEP218" s="129"/>
      <c r="QEQ218" s="129"/>
      <c r="QER218" s="129"/>
      <c r="QES218" s="129"/>
      <c r="QET218" s="129"/>
      <c r="QEU218" s="129"/>
      <c r="QEV218" s="129"/>
      <c r="QEW218" s="129"/>
      <c r="QEX218" s="129"/>
      <c r="QEY218" s="129"/>
      <c r="QEZ218" s="129"/>
      <c r="QFA218" s="129"/>
      <c r="QFB218" s="129"/>
      <c r="QFC218" s="129"/>
      <c r="QFD218" s="129"/>
      <c r="QFE218" s="129"/>
      <c r="QFF218" s="129"/>
      <c r="QFG218" s="129"/>
      <c r="QFH218" s="129"/>
      <c r="QFI218" s="129"/>
      <c r="QFJ218" s="129"/>
      <c r="QFK218" s="129"/>
      <c r="QFL218" s="129"/>
      <c r="QFM218" s="129"/>
      <c r="QFN218" s="129"/>
      <c r="QFO218" s="129"/>
      <c r="QFP218" s="129"/>
      <c r="QFQ218" s="129"/>
      <c r="QFR218" s="129"/>
      <c r="QFS218" s="129"/>
      <c r="QFT218" s="129"/>
      <c r="QFU218" s="129"/>
      <c r="QFV218" s="129"/>
      <c r="QFW218" s="129"/>
      <c r="QFX218" s="129"/>
      <c r="QFY218" s="129"/>
      <c r="QFZ218" s="129"/>
      <c r="QGA218" s="129"/>
      <c r="QGB218" s="129"/>
      <c r="QGC218" s="129"/>
      <c r="QGD218" s="129"/>
      <c r="QGE218" s="129"/>
      <c r="QGF218" s="129"/>
      <c r="QGG218" s="129"/>
      <c r="QGH218" s="129"/>
      <c r="QGI218" s="129"/>
      <c r="QGJ218" s="129"/>
      <c r="QGK218" s="129"/>
      <c r="QGL218" s="129"/>
      <c r="QGM218" s="129"/>
      <c r="QGN218" s="129"/>
      <c r="QGO218" s="129"/>
      <c r="QGP218" s="129"/>
      <c r="QGQ218" s="129"/>
      <c r="QGR218" s="129"/>
      <c r="QGS218" s="129"/>
      <c r="QGT218" s="129"/>
      <c r="QGU218" s="129"/>
      <c r="QGV218" s="129"/>
      <c r="QGW218" s="129"/>
      <c r="QGX218" s="129"/>
      <c r="QGY218" s="129"/>
      <c r="QGZ218" s="129"/>
      <c r="QHA218" s="129"/>
      <c r="QHB218" s="129"/>
      <c r="QHC218" s="129"/>
      <c r="QHD218" s="129"/>
      <c r="QHE218" s="129"/>
      <c r="QHF218" s="129"/>
      <c r="QHG218" s="129"/>
      <c r="QHH218" s="129"/>
      <c r="QHI218" s="129"/>
      <c r="QHJ218" s="129"/>
      <c r="QHK218" s="129"/>
      <c r="QHL218" s="129"/>
      <c r="QHM218" s="129"/>
      <c r="QHN218" s="129"/>
      <c r="QHO218" s="129"/>
      <c r="QHP218" s="129"/>
      <c r="QHQ218" s="129"/>
      <c r="QHR218" s="129"/>
      <c r="QHS218" s="129"/>
      <c r="QHT218" s="129"/>
      <c r="QHU218" s="129"/>
      <c r="QHV218" s="129"/>
      <c r="QHW218" s="129"/>
      <c r="QHX218" s="129"/>
      <c r="QHY218" s="129"/>
      <c r="QHZ218" s="129"/>
      <c r="QIA218" s="129"/>
      <c r="QIB218" s="129"/>
      <c r="QIC218" s="129"/>
      <c r="QID218" s="129"/>
      <c r="QIE218" s="129"/>
      <c r="QIF218" s="129"/>
      <c r="QIG218" s="129"/>
      <c r="QIH218" s="129"/>
      <c r="QII218" s="129"/>
      <c r="QIJ218" s="129"/>
      <c r="QIK218" s="129"/>
      <c r="QIL218" s="129"/>
      <c r="QIM218" s="129"/>
      <c r="QIN218" s="129"/>
      <c r="QIO218" s="129"/>
      <c r="QIP218" s="129"/>
      <c r="QIQ218" s="129"/>
      <c r="QIR218" s="129"/>
      <c r="QIS218" s="129"/>
      <c r="QIT218" s="129"/>
      <c r="QIU218" s="129"/>
      <c r="QIV218" s="129"/>
      <c r="QIW218" s="129"/>
      <c r="QIX218" s="129"/>
      <c r="QIY218" s="129"/>
      <c r="QIZ218" s="129"/>
      <c r="QJA218" s="129"/>
      <c r="QJB218" s="129"/>
      <c r="QJC218" s="129"/>
      <c r="QJD218" s="129"/>
      <c r="QJE218" s="129"/>
      <c r="QJF218" s="129"/>
      <c r="QJG218" s="129"/>
      <c r="QJH218" s="129"/>
      <c r="QJI218" s="129"/>
      <c r="QJJ218" s="129"/>
      <c r="QJK218" s="129"/>
      <c r="QJL218" s="129"/>
      <c r="QJM218" s="129"/>
      <c r="QJN218" s="129"/>
      <c r="QJO218" s="129"/>
      <c r="QJP218" s="129"/>
      <c r="QJQ218" s="129"/>
      <c r="QJR218" s="129"/>
      <c r="QJS218" s="129"/>
      <c r="QJT218" s="129"/>
      <c r="QJU218" s="129"/>
      <c r="QJV218" s="129"/>
      <c r="QJW218" s="129"/>
      <c r="QJX218" s="129"/>
      <c r="QJY218" s="129"/>
      <c r="QJZ218" s="129"/>
      <c r="QKA218" s="129"/>
      <c r="QKB218" s="129"/>
      <c r="QKC218" s="129"/>
      <c r="QKD218" s="129"/>
      <c r="QKE218" s="129"/>
      <c r="QKF218" s="129"/>
      <c r="QKG218" s="129"/>
      <c r="QKH218" s="129"/>
      <c r="QKI218" s="129"/>
      <c r="QKJ218" s="129"/>
      <c r="QKK218" s="129"/>
      <c r="QKL218" s="129"/>
      <c r="QKM218" s="129"/>
      <c r="QKN218" s="129"/>
      <c r="QKO218" s="129"/>
      <c r="QKP218" s="129"/>
      <c r="QKQ218" s="129"/>
      <c r="QKR218" s="129"/>
      <c r="QKS218" s="129"/>
      <c r="QKT218" s="129"/>
      <c r="QKU218" s="129"/>
      <c r="QKV218" s="129"/>
      <c r="QKW218" s="129"/>
      <c r="QKX218" s="129"/>
      <c r="QKY218" s="129"/>
      <c r="QKZ218" s="129"/>
      <c r="QLA218" s="129"/>
      <c r="QLB218" s="129"/>
      <c r="QLC218" s="129"/>
      <c r="QLD218" s="129"/>
      <c r="QLE218" s="129"/>
      <c r="QLF218" s="129"/>
      <c r="QLG218" s="129"/>
      <c r="QLH218" s="129"/>
      <c r="QLI218" s="129"/>
      <c r="QLJ218" s="129"/>
      <c r="QLK218" s="129"/>
      <c r="QLL218" s="129"/>
      <c r="QLM218" s="129"/>
      <c r="QLN218" s="129"/>
      <c r="QLO218" s="129"/>
      <c r="QLP218" s="129"/>
      <c r="QLQ218" s="129"/>
      <c r="QLR218" s="129"/>
      <c r="QLS218" s="129"/>
      <c r="QLT218" s="129"/>
      <c r="QLU218" s="129"/>
      <c r="QLV218" s="129"/>
      <c r="QLW218" s="129"/>
      <c r="QLX218" s="129"/>
      <c r="QLY218" s="129"/>
      <c r="QLZ218" s="129"/>
      <c r="QMA218" s="129"/>
      <c r="QMB218" s="129"/>
      <c r="QMC218" s="129"/>
      <c r="QMD218" s="129"/>
      <c r="QME218" s="129"/>
      <c r="QMF218" s="129"/>
      <c r="QMG218" s="129"/>
      <c r="QMH218" s="129"/>
      <c r="QMI218" s="129"/>
      <c r="QMJ218" s="129"/>
      <c r="QMK218" s="129"/>
      <c r="QML218" s="129"/>
      <c r="QMM218" s="129"/>
      <c r="QMN218" s="129"/>
      <c r="QMO218" s="129"/>
      <c r="QMP218" s="129"/>
      <c r="QMQ218" s="129"/>
      <c r="QMR218" s="129"/>
      <c r="QMS218" s="129"/>
      <c r="QMT218" s="129"/>
      <c r="QMU218" s="129"/>
      <c r="QMV218" s="129"/>
      <c r="QMW218" s="129"/>
      <c r="QMX218" s="129"/>
      <c r="QMY218" s="129"/>
      <c r="QMZ218" s="129"/>
      <c r="QNA218" s="129"/>
      <c r="QNB218" s="129"/>
      <c r="QNC218" s="129"/>
      <c r="QND218" s="129"/>
      <c r="QNE218" s="129"/>
      <c r="QNF218" s="129"/>
      <c r="QNG218" s="129"/>
      <c r="QNH218" s="129"/>
      <c r="QNI218" s="129"/>
      <c r="QNJ218" s="129"/>
      <c r="QNK218" s="129"/>
      <c r="QNL218" s="129"/>
      <c r="QNM218" s="129"/>
      <c r="QNN218" s="129"/>
      <c r="QNO218" s="129"/>
      <c r="QNP218" s="129"/>
      <c r="QNQ218" s="129"/>
      <c r="QNR218" s="129"/>
      <c r="QNS218" s="129"/>
      <c r="QNT218" s="129"/>
      <c r="QNU218" s="129"/>
      <c r="QNV218" s="129"/>
      <c r="QNW218" s="129"/>
      <c r="QNX218" s="129"/>
      <c r="QNY218" s="129"/>
      <c r="QNZ218" s="129"/>
      <c r="QOA218" s="129"/>
      <c r="QOB218" s="129"/>
      <c r="QOC218" s="129"/>
      <c r="QOD218" s="129"/>
      <c r="QOE218" s="129"/>
      <c r="QOF218" s="129"/>
      <c r="QOG218" s="129"/>
      <c r="QOH218" s="129"/>
      <c r="QOI218" s="129"/>
      <c r="QOJ218" s="129"/>
      <c r="QOK218" s="129"/>
      <c r="QOL218" s="129"/>
      <c r="QOM218" s="129"/>
      <c r="QON218" s="129"/>
      <c r="QOO218" s="129"/>
      <c r="QOP218" s="129"/>
      <c r="QOQ218" s="129"/>
      <c r="QOR218" s="129"/>
      <c r="QOS218" s="129"/>
      <c r="QOT218" s="129"/>
      <c r="QOU218" s="129"/>
      <c r="QOV218" s="129"/>
      <c r="QOW218" s="129"/>
      <c r="QOX218" s="129"/>
      <c r="QOY218" s="129"/>
      <c r="QOZ218" s="129"/>
      <c r="QPA218" s="129"/>
      <c r="QPB218" s="129"/>
      <c r="QPC218" s="129"/>
      <c r="QPD218" s="129"/>
      <c r="QPE218" s="129"/>
      <c r="QPF218" s="129"/>
      <c r="QPG218" s="129"/>
      <c r="QPH218" s="129"/>
      <c r="QPI218" s="129"/>
      <c r="QPJ218" s="129"/>
      <c r="QPK218" s="129"/>
      <c r="QPL218" s="129"/>
      <c r="QPM218" s="129"/>
      <c r="QPN218" s="129"/>
      <c r="QPO218" s="129"/>
      <c r="QPP218" s="129"/>
      <c r="QPQ218" s="129"/>
      <c r="QPR218" s="129"/>
      <c r="QPS218" s="129"/>
      <c r="QPT218" s="129"/>
      <c r="QPU218" s="129"/>
      <c r="QPV218" s="129"/>
      <c r="QPW218" s="129"/>
      <c r="QPX218" s="129"/>
      <c r="QPY218" s="129"/>
      <c r="QPZ218" s="129"/>
      <c r="QQA218" s="129"/>
      <c r="QQB218" s="129"/>
      <c r="QQC218" s="129"/>
      <c r="QQD218" s="129"/>
      <c r="QQE218" s="129"/>
      <c r="QQF218" s="129"/>
      <c r="QQG218" s="129"/>
      <c r="QQH218" s="129"/>
      <c r="QQI218" s="129"/>
      <c r="QQJ218" s="129"/>
      <c r="QQK218" s="129"/>
      <c r="QQL218" s="129"/>
      <c r="QQM218" s="129"/>
      <c r="QQN218" s="129"/>
      <c r="QQO218" s="129"/>
      <c r="QQP218" s="129"/>
      <c r="QQQ218" s="129"/>
      <c r="QQR218" s="129"/>
      <c r="QQS218" s="129"/>
      <c r="QQT218" s="129"/>
      <c r="QQU218" s="129"/>
      <c r="QQV218" s="129"/>
      <c r="QQW218" s="129"/>
      <c r="QQX218" s="129"/>
      <c r="QQY218" s="129"/>
      <c r="QQZ218" s="129"/>
      <c r="QRA218" s="129"/>
      <c r="QRB218" s="129"/>
      <c r="QRC218" s="129"/>
      <c r="QRD218" s="129"/>
      <c r="QRE218" s="129"/>
      <c r="QRF218" s="129"/>
      <c r="QRG218" s="129"/>
      <c r="QRH218" s="129"/>
      <c r="QRI218" s="129"/>
      <c r="QRJ218" s="129"/>
      <c r="QRK218" s="129"/>
      <c r="QRL218" s="129"/>
      <c r="QRM218" s="129"/>
      <c r="QRN218" s="129"/>
      <c r="QRO218" s="129"/>
      <c r="QRP218" s="129"/>
      <c r="QRQ218" s="129"/>
      <c r="QRR218" s="129"/>
      <c r="QRS218" s="129"/>
      <c r="QRT218" s="129"/>
      <c r="QRU218" s="129"/>
      <c r="QRV218" s="129"/>
      <c r="QRW218" s="129"/>
      <c r="QRX218" s="129"/>
      <c r="QRY218" s="129"/>
      <c r="QRZ218" s="129"/>
      <c r="QSA218" s="129"/>
      <c r="QSB218" s="129"/>
      <c r="QSC218" s="129"/>
      <c r="QSD218" s="129"/>
      <c r="QSE218" s="129"/>
      <c r="QSF218" s="129"/>
      <c r="QSG218" s="129"/>
      <c r="QSH218" s="129"/>
      <c r="QSI218" s="129"/>
      <c r="QSJ218" s="129"/>
      <c r="QSK218" s="129"/>
      <c r="QSL218" s="129"/>
      <c r="QSM218" s="129"/>
      <c r="QSN218" s="129"/>
      <c r="QSO218" s="129"/>
      <c r="QSP218" s="129"/>
      <c r="QSQ218" s="129"/>
      <c r="QSR218" s="129"/>
      <c r="QSS218" s="129"/>
      <c r="QST218" s="129"/>
      <c r="QSU218" s="129"/>
      <c r="QSV218" s="129"/>
      <c r="QSW218" s="129"/>
      <c r="QSX218" s="129"/>
      <c r="QSY218" s="129"/>
      <c r="QSZ218" s="129"/>
      <c r="QTA218" s="129"/>
      <c r="QTB218" s="129"/>
      <c r="QTC218" s="129"/>
      <c r="QTD218" s="129"/>
      <c r="QTE218" s="129"/>
      <c r="QTF218" s="129"/>
      <c r="QTG218" s="129"/>
      <c r="QTH218" s="129"/>
      <c r="QTI218" s="129"/>
      <c r="QTJ218" s="129"/>
      <c r="QTK218" s="129"/>
      <c r="QTL218" s="129"/>
      <c r="QTM218" s="129"/>
      <c r="QTN218" s="129"/>
      <c r="QTO218" s="129"/>
      <c r="QTP218" s="129"/>
      <c r="QTQ218" s="129"/>
      <c r="QTR218" s="129"/>
      <c r="QTS218" s="129"/>
      <c r="QTT218" s="129"/>
      <c r="QTU218" s="129"/>
      <c r="QTV218" s="129"/>
      <c r="QTW218" s="129"/>
      <c r="QTX218" s="129"/>
      <c r="QTY218" s="129"/>
      <c r="QTZ218" s="129"/>
      <c r="QUA218" s="129"/>
      <c r="QUB218" s="129"/>
      <c r="QUC218" s="129"/>
      <c r="QUD218" s="129"/>
      <c r="QUE218" s="129"/>
      <c r="QUF218" s="129"/>
      <c r="QUG218" s="129"/>
      <c r="QUH218" s="129"/>
      <c r="QUI218" s="129"/>
      <c r="QUJ218" s="129"/>
      <c r="QUK218" s="129"/>
      <c r="QUL218" s="129"/>
      <c r="QUM218" s="129"/>
      <c r="QUN218" s="129"/>
      <c r="QUO218" s="129"/>
      <c r="QUP218" s="129"/>
      <c r="QUQ218" s="129"/>
      <c r="QUR218" s="129"/>
      <c r="QUS218" s="129"/>
      <c r="QUT218" s="129"/>
      <c r="QUU218" s="129"/>
      <c r="QUV218" s="129"/>
      <c r="QUW218" s="129"/>
      <c r="QUX218" s="129"/>
      <c r="QUY218" s="129"/>
      <c r="QUZ218" s="129"/>
      <c r="QVA218" s="129"/>
      <c r="QVB218" s="129"/>
      <c r="QVC218" s="129"/>
      <c r="QVD218" s="129"/>
      <c r="QVE218" s="129"/>
      <c r="QVF218" s="129"/>
      <c r="QVG218" s="129"/>
      <c r="QVH218" s="129"/>
      <c r="QVI218" s="129"/>
      <c r="QVJ218" s="129"/>
      <c r="QVK218" s="129"/>
      <c r="QVL218" s="129"/>
      <c r="QVM218" s="129"/>
      <c r="QVN218" s="129"/>
      <c r="QVO218" s="129"/>
      <c r="QVP218" s="129"/>
      <c r="QVQ218" s="129"/>
      <c r="QVR218" s="129"/>
      <c r="QVS218" s="129"/>
      <c r="QVT218" s="129"/>
      <c r="QVU218" s="129"/>
      <c r="QVV218" s="129"/>
      <c r="QVW218" s="129"/>
      <c r="QVX218" s="129"/>
      <c r="QVY218" s="129"/>
      <c r="QVZ218" s="129"/>
      <c r="QWA218" s="129"/>
      <c r="QWB218" s="129"/>
      <c r="QWC218" s="129"/>
      <c r="QWD218" s="129"/>
      <c r="QWE218" s="129"/>
      <c r="QWF218" s="129"/>
      <c r="QWG218" s="129"/>
      <c r="QWH218" s="129"/>
      <c r="QWI218" s="129"/>
      <c r="QWJ218" s="129"/>
      <c r="QWK218" s="129"/>
      <c r="QWL218" s="129"/>
      <c r="QWM218" s="129"/>
      <c r="QWN218" s="129"/>
      <c r="QWO218" s="129"/>
      <c r="QWP218" s="129"/>
      <c r="QWQ218" s="129"/>
      <c r="QWR218" s="129"/>
      <c r="QWS218" s="129"/>
      <c r="QWT218" s="129"/>
      <c r="QWU218" s="129"/>
      <c r="QWV218" s="129"/>
      <c r="QWW218" s="129"/>
      <c r="QWX218" s="129"/>
      <c r="QWY218" s="129"/>
      <c r="QWZ218" s="129"/>
      <c r="QXA218" s="129"/>
      <c r="QXB218" s="129"/>
      <c r="QXC218" s="129"/>
      <c r="QXD218" s="129"/>
      <c r="QXE218" s="129"/>
      <c r="QXF218" s="129"/>
      <c r="QXG218" s="129"/>
      <c r="QXH218" s="129"/>
      <c r="QXI218" s="129"/>
      <c r="QXJ218" s="129"/>
      <c r="QXK218" s="129"/>
      <c r="QXL218" s="129"/>
      <c r="QXM218" s="129"/>
      <c r="QXN218" s="129"/>
      <c r="QXO218" s="129"/>
      <c r="QXP218" s="129"/>
      <c r="QXQ218" s="129"/>
      <c r="QXR218" s="129"/>
      <c r="QXS218" s="129"/>
      <c r="QXT218" s="129"/>
      <c r="QXU218" s="129"/>
      <c r="QXV218" s="129"/>
      <c r="QXW218" s="129"/>
      <c r="QXX218" s="129"/>
      <c r="QXY218" s="129"/>
      <c r="QXZ218" s="129"/>
      <c r="QYA218" s="129"/>
      <c r="QYB218" s="129"/>
      <c r="QYC218" s="129"/>
      <c r="QYD218" s="129"/>
      <c r="QYE218" s="129"/>
      <c r="QYF218" s="129"/>
      <c r="QYG218" s="129"/>
      <c r="QYH218" s="129"/>
      <c r="QYI218" s="129"/>
      <c r="QYJ218" s="129"/>
      <c r="QYK218" s="129"/>
      <c r="QYL218" s="129"/>
      <c r="QYM218" s="129"/>
      <c r="QYN218" s="129"/>
      <c r="QYO218" s="129"/>
      <c r="QYP218" s="129"/>
      <c r="QYQ218" s="129"/>
      <c r="QYR218" s="129"/>
      <c r="QYS218" s="129"/>
      <c r="QYT218" s="129"/>
      <c r="QYU218" s="129"/>
      <c r="QYV218" s="129"/>
      <c r="QYW218" s="129"/>
      <c r="QYX218" s="129"/>
      <c r="QYY218" s="129"/>
      <c r="QYZ218" s="129"/>
      <c r="QZA218" s="129"/>
      <c r="QZB218" s="129"/>
      <c r="QZC218" s="129"/>
      <c r="QZD218" s="129"/>
      <c r="QZE218" s="129"/>
      <c r="QZF218" s="129"/>
      <c r="QZG218" s="129"/>
      <c r="QZH218" s="129"/>
      <c r="QZI218" s="129"/>
      <c r="QZJ218" s="129"/>
      <c r="QZK218" s="129"/>
      <c r="QZL218" s="129"/>
      <c r="QZM218" s="129"/>
      <c r="QZN218" s="129"/>
      <c r="QZO218" s="129"/>
      <c r="QZP218" s="129"/>
      <c r="QZQ218" s="129"/>
      <c r="QZR218" s="129"/>
      <c r="QZS218" s="129"/>
      <c r="QZT218" s="129"/>
      <c r="QZU218" s="129"/>
      <c r="QZV218" s="129"/>
      <c r="QZW218" s="129"/>
      <c r="QZX218" s="129"/>
      <c r="QZY218" s="129"/>
      <c r="QZZ218" s="129"/>
      <c r="RAA218" s="129"/>
      <c r="RAB218" s="129"/>
      <c r="RAC218" s="129"/>
      <c r="RAD218" s="129"/>
      <c r="RAE218" s="129"/>
      <c r="RAF218" s="129"/>
      <c r="RAG218" s="129"/>
      <c r="RAH218" s="129"/>
      <c r="RAI218" s="129"/>
      <c r="RAJ218" s="129"/>
      <c r="RAK218" s="129"/>
      <c r="RAL218" s="129"/>
      <c r="RAM218" s="129"/>
      <c r="RAN218" s="129"/>
      <c r="RAO218" s="129"/>
      <c r="RAP218" s="129"/>
      <c r="RAQ218" s="129"/>
      <c r="RAR218" s="129"/>
      <c r="RAS218" s="129"/>
      <c r="RAT218" s="129"/>
      <c r="RAU218" s="129"/>
      <c r="RAV218" s="129"/>
      <c r="RAW218" s="129"/>
      <c r="RAX218" s="129"/>
      <c r="RAY218" s="129"/>
      <c r="RAZ218" s="129"/>
      <c r="RBA218" s="129"/>
      <c r="RBB218" s="129"/>
      <c r="RBC218" s="129"/>
      <c r="RBD218" s="129"/>
      <c r="RBE218" s="129"/>
      <c r="RBF218" s="129"/>
      <c r="RBG218" s="129"/>
      <c r="RBH218" s="129"/>
      <c r="RBI218" s="129"/>
      <c r="RBJ218" s="129"/>
      <c r="RBK218" s="129"/>
      <c r="RBL218" s="129"/>
      <c r="RBM218" s="129"/>
      <c r="RBN218" s="129"/>
      <c r="RBO218" s="129"/>
      <c r="RBP218" s="129"/>
      <c r="RBQ218" s="129"/>
      <c r="RBR218" s="129"/>
      <c r="RBS218" s="129"/>
      <c r="RBT218" s="129"/>
      <c r="RBU218" s="129"/>
      <c r="RBV218" s="129"/>
      <c r="RBW218" s="129"/>
      <c r="RBX218" s="129"/>
      <c r="RBY218" s="129"/>
      <c r="RBZ218" s="129"/>
      <c r="RCA218" s="129"/>
      <c r="RCB218" s="129"/>
      <c r="RCC218" s="129"/>
      <c r="RCD218" s="129"/>
      <c r="RCE218" s="129"/>
      <c r="RCF218" s="129"/>
      <c r="RCG218" s="129"/>
      <c r="RCH218" s="129"/>
      <c r="RCI218" s="129"/>
      <c r="RCJ218" s="129"/>
      <c r="RCK218" s="129"/>
      <c r="RCL218" s="129"/>
      <c r="RCM218" s="129"/>
      <c r="RCN218" s="129"/>
      <c r="RCO218" s="129"/>
      <c r="RCP218" s="129"/>
      <c r="RCQ218" s="129"/>
      <c r="RCR218" s="129"/>
      <c r="RCS218" s="129"/>
      <c r="RCT218" s="129"/>
      <c r="RCU218" s="129"/>
      <c r="RCV218" s="129"/>
      <c r="RCW218" s="129"/>
      <c r="RCX218" s="129"/>
      <c r="RCY218" s="129"/>
      <c r="RCZ218" s="129"/>
      <c r="RDA218" s="129"/>
      <c r="RDB218" s="129"/>
      <c r="RDC218" s="129"/>
      <c r="RDD218" s="129"/>
      <c r="RDE218" s="129"/>
      <c r="RDF218" s="129"/>
      <c r="RDG218" s="129"/>
      <c r="RDH218" s="129"/>
      <c r="RDI218" s="129"/>
      <c r="RDJ218" s="129"/>
      <c r="RDK218" s="129"/>
      <c r="RDL218" s="129"/>
      <c r="RDM218" s="129"/>
      <c r="RDN218" s="129"/>
      <c r="RDO218" s="129"/>
      <c r="RDP218" s="129"/>
      <c r="RDQ218" s="129"/>
      <c r="RDR218" s="129"/>
      <c r="RDS218" s="129"/>
      <c r="RDT218" s="129"/>
      <c r="RDU218" s="129"/>
      <c r="RDV218" s="129"/>
      <c r="RDW218" s="129"/>
      <c r="RDX218" s="129"/>
      <c r="RDY218" s="129"/>
      <c r="RDZ218" s="129"/>
      <c r="REA218" s="129"/>
      <c r="REB218" s="129"/>
      <c r="REC218" s="129"/>
      <c r="RED218" s="129"/>
      <c r="REE218" s="129"/>
      <c r="REF218" s="129"/>
      <c r="REG218" s="129"/>
      <c r="REH218" s="129"/>
      <c r="REI218" s="129"/>
      <c r="REJ218" s="129"/>
      <c r="REK218" s="129"/>
      <c r="REL218" s="129"/>
      <c r="REM218" s="129"/>
      <c r="REN218" s="129"/>
      <c r="REO218" s="129"/>
      <c r="REP218" s="129"/>
      <c r="REQ218" s="129"/>
      <c r="RER218" s="129"/>
      <c r="RES218" s="129"/>
      <c r="RET218" s="129"/>
      <c r="REU218" s="129"/>
      <c r="REV218" s="129"/>
      <c r="REW218" s="129"/>
      <c r="REX218" s="129"/>
      <c r="REY218" s="129"/>
      <c r="REZ218" s="129"/>
      <c r="RFA218" s="129"/>
      <c r="RFB218" s="129"/>
      <c r="RFC218" s="129"/>
      <c r="RFD218" s="129"/>
      <c r="RFE218" s="129"/>
      <c r="RFF218" s="129"/>
      <c r="RFG218" s="129"/>
      <c r="RFH218" s="129"/>
      <c r="RFI218" s="129"/>
      <c r="RFJ218" s="129"/>
      <c r="RFK218" s="129"/>
      <c r="RFL218" s="129"/>
      <c r="RFM218" s="129"/>
      <c r="RFN218" s="129"/>
      <c r="RFO218" s="129"/>
      <c r="RFP218" s="129"/>
      <c r="RFQ218" s="129"/>
      <c r="RFR218" s="129"/>
      <c r="RFS218" s="129"/>
      <c r="RFT218" s="129"/>
      <c r="RFU218" s="129"/>
      <c r="RFV218" s="129"/>
      <c r="RFW218" s="129"/>
      <c r="RFX218" s="129"/>
      <c r="RFY218" s="129"/>
      <c r="RFZ218" s="129"/>
      <c r="RGA218" s="129"/>
      <c r="RGB218" s="129"/>
      <c r="RGC218" s="129"/>
      <c r="RGD218" s="129"/>
      <c r="RGE218" s="129"/>
      <c r="RGF218" s="129"/>
      <c r="RGG218" s="129"/>
      <c r="RGH218" s="129"/>
      <c r="RGI218" s="129"/>
      <c r="RGJ218" s="129"/>
      <c r="RGK218" s="129"/>
      <c r="RGL218" s="129"/>
      <c r="RGM218" s="129"/>
      <c r="RGN218" s="129"/>
      <c r="RGO218" s="129"/>
      <c r="RGP218" s="129"/>
      <c r="RGQ218" s="129"/>
      <c r="RGR218" s="129"/>
      <c r="RGS218" s="129"/>
      <c r="RGT218" s="129"/>
      <c r="RGU218" s="129"/>
      <c r="RGV218" s="129"/>
      <c r="RGW218" s="129"/>
      <c r="RGX218" s="129"/>
      <c r="RGY218" s="129"/>
      <c r="RGZ218" s="129"/>
      <c r="RHA218" s="129"/>
      <c r="RHB218" s="129"/>
      <c r="RHC218" s="129"/>
      <c r="RHD218" s="129"/>
      <c r="RHE218" s="129"/>
      <c r="RHF218" s="129"/>
      <c r="RHG218" s="129"/>
      <c r="RHH218" s="129"/>
      <c r="RHI218" s="129"/>
      <c r="RHJ218" s="129"/>
      <c r="RHK218" s="129"/>
      <c r="RHL218" s="129"/>
      <c r="RHM218" s="129"/>
      <c r="RHN218" s="129"/>
      <c r="RHO218" s="129"/>
      <c r="RHP218" s="129"/>
      <c r="RHQ218" s="129"/>
      <c r="RHR218" s="129"/>
      <c r="RHS218" s="129"/>
      <c r="RHT218" s="129"/>
      <c r="RHU218" s="129"/>
      <c r="RHV218" s="129"/>
      <c r="RHW218" s="129"/>
      <c r="RHX218" s="129"/>
      <c r="RHY218" s="129"/>
      <c r="RHZ218" s="129"/>
      <c r="RIA218" s="129"/>
      <c r="RIB218" s="129"/>
      <c r="RIC218" s="129"/>
      <c r="RID218" s="129"/>
      <c r="RIE218" s="129"/>
      <c r="RIF218" s="129"/>
      <c r="RIG218" s="129"/>
      <c r="RIH218" s="129"/>
      <c r="RII218" s="129"/>
      <c r="RIJ218" s="129"/>
      <c r="RIK218" s="129"/>
      <c r="RIL218" s="129"/>
      <c r="RIM218" s="129"/>
      <c r="RIN218" s="129"/>
      <c r="RIO218" s="129"/>
      <c r="RIP218" s="129"/>
      <c r="RIQ218" s="129"/>
      <c r="RIR218" s="129"/>
      <c r="RIS218" s="129"/>
      <c r="RIT218" s="129"/>
      <c r="RIU218" s="129"/>
      <c r="RIV218" s="129"/>
      <c r="RIW218" s="129"/>
      <c r="RIX218" s="129"/>
      <c r="RIY218" s="129"/>
      <c r="RIZ218" s="129"/>
      <c r="RJA218" s="129"/>
      <c r="RJB218" s="129"/>
      <c r="RJC218" s="129"/>
      <c r="RJD218" s="129"/>
      <c r="RJE218" s="129"/>
      <c r="RJF218" s="129"/>
      <c r="RJG218" s="129"/>
      <c r="RJH218" s="129"/>
      <c r="RJI218" s="129"/>
      <c r="RJJ218" s="129"/>
      <c r="RJK218" s="129"/>
      <c r="RJL218" s="129"/>
      <c r="RJM218" s="129"/>
      <c r="RJN218" s="129"/>
      <c r="RJO218" s="129"/>
      <c r="RJP218" s="129"/>
      <c r="RJQ218" s="129"/>
      <c r="RJR218" s="129"/>
      <c r="RJS218" s="129"/>
      <c r="RJT218" s="129"/>
      <c r="RJU218" s="129"/>
      <c r="RJV218" s="129"/>
      <c r="RJW218" s="129"/>
      <c r="RJX218" s="129"/>
      <c r="RJY218" s="129"/>
      <c r="RJZ218" s="129"/>
      <c r="RKA218" s="129"/>
      <c r="RKB218" s="129"/>
      <c r="RKC218" s="129"/>
      <c r="RKD218" s="129"/>
      <c r="RKE218" s="129"/>
      <c r="RKF218" s="129"/>
      <c r="RKG218" s="129"/>
      <c r="RKH218" s="129"/>
      <c r="RKI218" s="129"/>
      <c r="RKJ218" s="129"/>
      <c r="RKK218" s="129"/>
      <c r="RKL218" s="129"/>
      <c r="RKM218" s="129"/>
      <c r="RKN218" s="129"/>
      <c r="RKO218" s="129"/>
      <c r="RKP218" s="129"/>
      <c r="RKQ218" s="129"/>
      <c r="RKR218" s="129"/>
      <c r="RKS218" s="129"/>
      <c r="RKT218" s="129"/>
      <c r="RKU218" s="129"/>
      <c r="RKV218" s="129"/>
      <c r="RKW218" s="129"/>
      <c r="RKX218" s="129"/>
      <c r="RKY218" s="129"/>
      <c r="RKZ218" s="129"/>
      <c r="RLA218" s="129"/>
      <c r="RLB218" s="129"/>
      <c r="RLC218" s="129"/>
      <c r="RLD218" s="129"/>
      <c r="RLE218" s="129"/>
      <c r="RLF218" s="129"/>
      <c r="RLG218" s="129"/>
      <c r="RLH218" s="129"/>
      <c r="RLI218" s="129"/>
      <c r="RLJ218" s="129"/>
      <c r="RLK218" s="129"/>
      <c r="RLL218" s="129"/>
      <c r="RLM218" s="129"/>
      <c r="RLN218" s="129"/>
      <c r="RLO218" s="129"/>
      <c r="RLP218" s="129"/>
      <c r="RLQ218" s="129"/>
      <c r="RLR218" s="129"/>
      <c r="RLS218" s="129"/>
      <c r="RLT218" s="129"/>
      <c r="RLU218" s="129"/>
      <c r="RLV218" s="129"/>
      <c r="RLW218" s="129"/>
      <c r="RLX218" s="129"/>
      <c r="RLY218" s="129"/>
      <c r="RLZ218" s="129"/>
      <c r="RMA218" s="129"/>
      <c r="RMB218" s="129"/>
      <c r="RMC218" s="129"/>
      <c r="RMD218" s="129"/>
      <c r="RME218" s="129"/>
      <c r="RMF218" s="129"/>
      <c r="RMG218" s="129"/>
      <c r="RMH218" s="129"/>
      <c r="RMI218" s="129"/>
      <c r="RMJ218" s="129"/>
      <c r="RMK218" s="129"/>
      <c r="RML218" s="129"/>
      <c r="RMM218" s="129"/>
      <c r="RMN218" s="129"/>
      <c r="RMO218" s="129"/>
      <c r="RMP218" s="129"/>
      <c r="RMQ218" s="129"/>
      <c r="RMR218" s="129"/>
      <c r="RMS218" s="129"/>
      <c r="RMT218" s="129"/>
      <c r="RMU218" s="129"/>
      <c r="RMV218" s="129"/>
      <c r="RMW218" s="129"/>
      <c r="RMX218" s="129"/>
      <c r="RMY218" s="129"/>
      <c r="RMZ218" s="129"/>
      <c r="RNA218" s="129"/>
      <c r="RNB218" s="129"/>
      <c r="RNC218" s="129"/>
      <c r="RND218" s="129"/>
      <c r="RNE218" s="129"/>
      <c r="RNF218" s="129"/>
      <c r="RNG218" s="129"/>
      <c r="RNH218" s="129"/>
      <c r="RNI218" s="129"/>
      <c r="RNJ218" s="129"/>
      <c r="RNK218" s="129"/>
      <c r="RNL218" s="129"/>
      <c r="RNM218" s="129"/>
      <c r="RNN218" s="129"/>
      <c r="RNO218" s="129"/>
      <c r="RNP218" s="129"/>
      <c r="RNQ218" s="129"/>
      <c r="RNR218" s="129"/>
      <c r="RNS218" s="129"/>
      <c r="RNT218" s="129"/>
      <c r="RNU218" s="129"/>
      <c r="RNV218" s="129"/>
      <c r="RNW218" s="129"/>
      <c r="RNX218" s="129"/>
      <c r="RNY218" s="129"/>
      <c r="RNZ218" s="129"/>
      <c r="ROA218" s="129"/>
      <c r="ROB218" s="129"/>
      <c r="ROC218" s="129"/>
      <c r="ROD218" s="129"/>
      <c r="ROE218" s="129"/>
      <c r="ROF218" s="129"/>
      <c r="ROG218" s="129"/>
      <c r="ROH218" s="129"/>
      <c r="ROI218" s="129"/>
      <c r="ROJ218" s="129"/>
      <c r="ROK218" s="129"/>
      <c r="ROL218" s="129"/>
      <c r="ROM218" s="129"/>
      <c r="RON218" s="129"/>
      <c r="ROO218" s="129"/>
      <c r="ROP218" s="129"/>
      <c r="ROQ218" s="129"/>
      <c r="ROR218" s="129"/>
      <c r="ROS218" s="129"/>
      <c r="ROT218" s="129"/>
      <c r="ROU218" s="129"/>
      <c r="ROV218" s="129"/>
      <c r="ROW218" s="129"/>
      <c r="ROX218" s="129"/>
      <c r="ROY218" s="129"/>
      <c r="ROZ218" s="129"/>
      <c r="RPA218" s="129"/>
      <c r="RPB218" s="129"/>
      <c r="RPC218" s="129"/>
      <c r="RPD218" s="129"/>
      <c r="RPE218" s="129"/>
      <c r="RPF218" s="129"/>
      <c r="RPG218" s="129"/>
      <c r="RPH218" s="129"/>
      <c r="RPI218" s="129"/>
      <c r="RPJ218" s="129"/>
      <c r="RPK218" s="129"/>
      <c r="RPL218" s="129"/>
      <c r="RPM218" s="129"/>
      <c r="RPN218" s="129"/>
      <c r="RPO218" s="129"/>
      <c r="RPP218" s="129"/>
      <c r="RPQ218" s="129"/>
      <c r="RPR218" s="129"/>
      <c r="RPS218" s="129"/>
      <c r="RPT218" s="129"/>
      <c r="RPU218" s="129"/>
      <c r="RPV218" s="129"/>
      <c r="RPW218" s="129"/>
      <c r="RPX218" s="129"/>
      <c r="RPY218" s="129"/>
      <c r="RPZ218" s="129"/>
      <c r="RQA218" s="129"/>
      <c r="RQB218" s="129"/>
      <c r="RQC218" s="129"/>
      <c r="RQD218" s="129"/>
      <c r="RQE218" s="129"/>
      <c r="RQF218" s="129"/>
      <c r="RQG218" s="129"/>
      <c r="RQH218" s="129"/>
      <c r="RQI218" s="129"/>
      <c r="RQJ218" s="129"/>
      <c r="RQK218" s="129"/>
      <c r="RQL218" s="129"/>
      <c r="RQM218" s="129"/>
      <c r="RQN218" s="129"/>
      <c r="RQO218" s="129"/>
      <c r="RQP218" s="129"/>
      <c r="RQQ218" s="129"/>
      <c r="RQR218" s="129"/>
      <c r="RQS218" s="129"/>
      <c r="RQT218" s="129"/>
      <c r="RQU218" s="129"/>
      <c r="RQV218" s="129"/>
      <c r="RQW218" s="129"/>
      <c r="RQX218" s="129"/>
      <c r="RQY218" s="129"/>
      <c r="RQZ218" s="129"/>
      <c r="RRA218" s="129"/>
      <c r="RRB218" s="129"/>
      <c r="RRC218" s="129"/>
      <c r="RRD218" s="129"/>
      <c r="RRE218" s="129"/>
      <c r="RRF218" s="129"/>
      <c r="RRG218" s="129"/>
      <c r="RRH218" s="129"/>
      <c r="RRI218" s="129"/>
      <c r="RRJ218" s="129"/>
      <c r="RRK218" s="129"/>
      <c r="RRL218" s="129"/>
      <c r="RRM218" s="129"/>
      <c r="RRN218" s="129"/>
      <c r="RRO218" s="129"/>
      <c r="RRP218" s="129"/>
      <c r="RRQ218" s="129"/>
      <c r="RRR218" s="129"/>
      <c r="RRS218" s="129"/>
      <c r="RRT218" s="129"/>
      <c r="RRU218" s="129"/>
      <c r="RRV218" s="129"/>
      <c r="RRW218" s="129"/>
      <c r="RRX218" s="129"/>
      <c r="RRY218" s="129"/>
      <c r="RRZ218" s="129"/>
      <c r="RSA218" s="129"/>
      <c r="RSB218" s="129"/>
      <c r="RSC218" s="129"/>
      <c r="RSD218" s="129"/>
      <c r="RSE218" s="129"/>
      <c r="RSF218" s="129"/>
      <c r="RSG218" s="129"/>
      <c r="RSH218" s="129"/>
      <c r="RSI218" s="129"/>
      <c r="RSJ218" s="129"/>
      <c r="RSK218" s="129"/>
      <c r="RSL218" s="129"/>
      <c r="RSM218" s="129"/>
      <c r="RSN218" s="129"/>
      <c r="RSO218" s="129"/>
      <c r="RSP218" s="129"/>
      <c r="RSQ218" s="129"/>
      <c r="RSR218" s="129"/>
      <c r="RSS218" s="129"/>
      <c r="RST218" s="129"/>
      <c r="RSU218" s="129"/>
      <c r="RSV218" s="129"/>
      <c r="RSW218" s="129"/>
      <c r="RSX218" s="129"/>
      <c r="RSY218" s="129"/>
      <c r="RSZ218" s="129"/>
      <c r="RTA218" s="129"/>
      <c r="RTB218" s="129"/>
      <c r="RTC218" s="129"/>
      <c r="RTD218" s="129"/>
      <c r="RTE218" s="129"/>
      <c r="RTF218" s="129"/>
      <c r="RTG218" s="129"/>
      <c r="RTH218" s="129"/>
      <c r="RTI218" s="129"/>
      <c r="RTJ218" s="129"/>
      <c r="RTK218" s="129"/>
      <c r="RTL218" s="129"/>
      <c r="RTM218" s="129"/>
      <c r="RTN218" s="129"/>
      <c r="RTO218" s="129"/>
      <c r="RTP218" s="129"/>
      <c r="RTQ218" s="129"/>
      <c r="RTR218" s="129"/>
      <c r="RTS218" s="129"/>
      <c r="RTT218" s="129"/>
      <c r="RTU218" s="129"/>
      <c r="RTV218" s="129"/>
      <c r="RTW218" s="129"/>
      <c r="RTX218" s="129"/>
      <c r="RTY218" s="129"/>
      <c r="RTZ218" s="129"/>
      <c r="RUA218" s="129"/>
      <c r="RUB218" s="129"/>
      <c r="RUC218" s="129"/>
      <c r="RUD218" s="129"/>
      <c r="RUE218" s="129"/>
      <c r="RUF218" s="129"/>
      <c r="RUG218" s="129"/>
      <c r="RUH218" s="129"/>
      <c r="RUI218" s="129"/>
      <c r="RUJ218" s="129"/>
      <c r="RUK218" s="129"/>
      <c r="RUL218" s="129"/>
      <c r="RUM218" s="129"/>
      <c r="RUN218" s="129"/>
      <c r="RUO218" s="129"/>
      <c r="RUP218" s="129"/>
      <c r="RUQ218" s="129"/>
      <c r="RUR218" s="129"/>
      <c r="RUS218" s="129"/>
      <c r="RUT218" s="129"/>
      <c r="RUU218" s="129"/>
      <c r="RUV218" s="129"/>
      <c r="RUW218" s="129"/>
      <c r="RUX218" s="129"/>
      <c r="RUY218" s="129"/>
      <c r="RUZ218" s="129"/>
      <c r="RVA218" s="129"/>
      <c r="RVB218" s="129"/>
      <c r="RVC218" s="129"/>
      <c r="RVD218" s="129"/>
      <c r="RVE218" s="129"/>
      <c r="RVF218" s="129"/>
      <c r="RVG218" s="129"/>
      <c r="RVH218" s="129"/>
      <c r="RVI218" s="129"/>
      <c r="RVJ218" s="129"/>
      <c r="RVK218" s="129"/>
      <c r="RVL218" s="129"/>
      <c r="RVM218" s="129"/>
      <c r="RVN218" s="129"/>
      <c r="RVO218" s="129"/>
      <c r="RVP218" s="129"/>
      <c r="RVQ218" s="129"/>
      <c r="RVR218" s="129"/>
      <c r="RVS218" s="129"/>
      <c r="RVT218" s="129"/>
      <c r="RVU218" s="129"/>
      <c r="RVV218" s="129"/>
      <c r="RVW218" s="129"/>
      <c r="RVX218" s="129"/>
      <c r="RVY218" s="129"/>
      <c r="RVZ218" s="129"/>
      <c r="RWA218" s="129"/>
      <c r="RWB218" s="129"/>
      <c r="RWC218" s="129"/>
      <c r="RWD218" s="129"/>
      <c r="RWE218" s="129"/>
      <c r="RWF218" s="129"/>
      <c r="RWG218" s="129"/>
      <c r="RWH218" s="129"/>
      <c r="RWI218" s="129"/>
      <c r="RWJ218" s="129"/>
      <c r="RWK218" s="129"/>
      <c r="RWL218" s="129"/>
      <c r="RWM218" s="129"/>
      <c r="RWN218" s="129"/>
      <c r="RWO218" s="129"/>
      <c r="RWP218" s="129"/>
      <c r="RWQ218" s="129"/>
      <c r="RWR218" s="129"/>
      <c r="RWS218" s="129"/>
      <c r="RWT218" s="129"/>
      <c r="RWU218" s="129"/>
      <c r="RWV218" s="129"/>
      <c r="RWW218" s="129"/>
      <c r="RWX218" s="129"/>
      <c r="RWY218" s="129"/>
      <c r="RWZ218" s="129"/>
      <c r="RXA218" s="129"/>
      <c r="RXB218" s="129"/>
      <c r="RXC218" s="129"/>
      <c r="RXD218" s="129"/>
      <c r="RXE218" s="129"/>
      <c r="RXF218" s="129"/>
      <c r="RXG218" s="129"/>
      <c r="RXH218" s="129"/>
      <c r="RXI218" s="129"/>
      <c r="RXJ218" s="129"/>
      <c r="RXK218" s="129"/>
      <c r="RXL218" s="129"/>
      <c r="RXM218" s="129"/>
      <c r="RXN218" s="129"/>
      <c r="RXO218" s="129"/>
      <c r="RXP218" s="129"/>
      <c r="RXQ218" s="129"/>
      <c r="RXR218" s="129"/>
      <c r="RXS218" s="129"/>
      <c r="RXT218" s="129"/>
      <c r="RXU218" s="129"/>
      <c r="RXV218" s="129"/>
      <c r="RXW218" s="129"/>
      <c r="RXX218" s="129"/>
      <c r="RXY218" s="129"/>
      <c r="RXZ218" s="129"/>
      <c r="RYA218" s="129"/>
      <c r="RYB218" s="129"/>
      <c r="RYC218" s="129"/>
      <c r="RYD218" s="129"/>
      <c r="RYE218" s="129"/>
      <c r="RYF218" s="129"/>
      <c r="RYG218" s="129"/>
      <c r="RYH218" s="129"/>
      <c r="RYI218" s="129"/>
      <c r="RYJ218" s="129"/>
      <c r="RYK218" s="129"/>
      <c r="RYL218" s="129"/>
      <c r="RYM218" s="129"/>
      <c r="RYN218" s="129"/>
      <c r="RYO218" s="129"/>
      <c r="RYP218" s="129"/>
      <c r="RYQ218" s="129"/>
      <c r="RYR218" s="129"/>
      <c r="RYS218" s="129"/>
      <c r="RYT218" s="129"/>
      <c r="RYU218" s="129"/>
      <c r="RYV218" s="129"/>
      <c r="RYW218" s="129"/>
      <c r="RYX218" s="129"/>
      <c r="RYY218" s="129"/>
      <c r="RYZ218" s="129"/>
      <c r="RZA218" s="129"/>
      <c r="RZB218" s="129"/>
      <c r="RZC218" s="129"/>
      <c r="RZD218" s="129"/>
      <c r="RZE218" s="129"/>
      <c r="RZF218" s="129"/>
      <c r="RZG218" s="129"/>
      <c r="RZH218" s="129"/>
      <c r="RZI218" s="129"/>
      <c r="RZJ218" s="129"/>
      <c r="RZK218" s="129"/>
      <c r="RZL218" s="129"/>
      <c r="RZM218" s="129"/>
      <c r="RZN218" s="129"/>
      <c r="RZO218" s="129"/>
      <c r="RZP218" s="129"/>
      <c r="RZQ218" s="129"/>
      <c r="RZR218" s="129"/>
      <c r="RZS218" s="129"/>
      <c r="RZT218" s="129"/>
      <c r="RZU218" s="129"/>
      <c r="RZV218" s="129"/>
      <c r="RZW218" s="129"/>
      <c r="RZX218" s="129"/>
      <c r="RZY218" s="129"/>
      <c r="RZZ218" s="129"/>
      <c r="SAA218" s="129"/>
      <c r="SAB218" s="129"/>
      <c r="SAC218" s="129"/>
      <c r="SAD218" s="129"/>
      <c r="SAE218" s="129"/>
      <c r="SAF218" s="129"/>
      <c r="SAG218" s="129"/>
      <c r="SAH218" s="129"/>
      <c r="SAI218" s="129"/>
      <c r="SAJ218" s="129"/>
      <c r="SAK218" s="129"/>
      <c r="SAL218" s="129"/>
      <c r="SAM218" s="129"/>
      <c r="SAN218" s="129"/>
      <c r="SAO218" s="129"/>
      <c r="SAP218" s="129"/>
      <c r="SAQ218" s="129"/>
      <c r="SAR218" s="129"/>
      <c r="SAS218" s="129"/>
      <c r="SAT218" s="129"/>
      <c r="SAU218" s="129"/>
      <c r="SAV218" s="129"/>
      <c r="SAW218" s="129"/>
      <c r="SAX218" s="129"/>
      <c r="SAY218" s="129"/>
      <c r="SAZ218" s="129"/>
      <c r="SBA218" s="129"/>
      <c r="SBB218" s="129"/>
      <c r="SBC218" s="129"/>
      <c r="SBD218" s="129"/>
      <c r="SBE218" s="129"/>
      <c r="SBF218" s="129"/>
      <c r="SBG218" s="129"/>
      <c r="SBH218" s="129"/>
      <c r="SBI218" s="129"/>
      <c r="SBJ218" s="129"/>
      <c r="SBK218" s="129"/>
      <c r="SBL218" s="129"/>
      <c r="SBM218" s="129"/>
      <c r="SBN218" s="129"/>
      <c r="SBO218" s="129"/>
      <c r="SBP218" s="129"/>
      <c r="SBQ218" s="129"/>
      <c r="SBR218" s="129"/>
      <c r="SBS218" s="129"/>
      <c r="SBT218" s="129"/>
      <c r="SBU218" s="129"/>
      <c r="SBV218" s="129"/>
      <c r="SBW218" s="129"/>
      <c r="SBX218" s="129"/>
      <c r="SBY218" s="129"/>
      <c r="SBZ218" s="129"/>
      <c r="SCA218" s="129"/>
      <c r="SCB218" s="129"/>
      <c r="SCC218" s="129"/>
      <c r="SCD218" s="129"/>
      <c r="SCE218" s="129"/>
      <c r="SCF218" s="129"/>
      <c r="SCG218" s="129"/>
      <c r="SCH218" s="129"/>
      <c r="SCI218" s="129"/>
      <c r="SCJ218" s="129"/>
      <c r="SCK218" s="129"/>
      <c r="SCL218" s="129"/>
      <c r="SCM218" s="129"/>
      <c r="SCN218" s="129"/>
      <c r="SCO218" s="129"/>
      <c r="SCP218" s="129"/>
      <c r="SCQ218" s="129"/>
      <c r="SCR218" s="129"/>
      <c r="SCS218" s="129"/>
      <c r="SCT218" s="129"/>
      <c r="SCU218" s="129"/>
      <c r="SCV218" s="129"/>
      <c r="SCW218" s="129"/>
      <c r="SCX218" s="129"/>
      <c r="SCY218" s="129"/>
      <c r="SCZ218" s="129"/>
      <c r="SDA218" s="129"/>
      <c r="SDB218" s="129"/>
      <c r="SDC218" s="129"/>
      <c r="SDD218" s="129"/>
      <c r="SDE218" s="129"/>
      <c r="SDF218" s="129"/>
      <c r="SDG218" s="129"/>
      <c r="SDH218" s="129"/>
      <c r="SDI218" s="129"/>
      <c r="SDJ218" s="129"/>
      <c r="SDK218" s="129"/>
      <c r="SDL218" s="129"/>
      <c r="SDM218" s="129"/>
      <c r="SDN218" s="129"/>
      <c r="SDO218" s="129"/>
      <c r="SDP218" s="129"/>
      <c r="SDQ218" s="129"/>
      <c r="SDR218" s="129"/>
      <c r="SDS218" s="129"/>
      <c r="SDT218" s="129"/>
      <c r="SDU218" s="129"/>
      <c r="SDV218" s="129"/>
      <c r="SDW218" s="129"/>
      <c r="SDX218" s="129"/>
      <c r="SDY218" s="129"/>
      <c r="SDZ218" s="129"/>
      <c r="SEA218" s="129"/>
      <c r="SEB218" s="129"/>
      <c r="SEC218" s="129"/>
      <c r="SED218" s="129"/>
      <c r="SEE218" s="129"/>
      <c r="SEF218" s="129"/>
      <c r="SEG218" s="129"/>
      <c r="SEH218" s="129"/>
      <c r="SEI218" s="129"/>
      <c r="SEJ218" s="129"/>
      <c r="SEK218" s="129"/>
      <c r="SEL218" s="129"/>
      <c r="SEM218" s="129"/>
      <c r="SEN218" s="129"/>
      <c r="SEO218" s="129"/>
      <c r="SEP218" s="129"/>
      <c r="SEQ218" s="129"/>
      <c r="SER218" s="129"/>
      <c r="SES218" s="129"/>
      <c r="SET218" s="129"/>
      <c r="SEU218" s="129"/>
      <c r="SEV218" s="129"/>
      <c r="SEW218" s="129"/>
      <c r="SEX218" s="129"/>
      <c r="SEY218" s="129"/>
      <c r="SEZ218" s="129"/>
      <c r="SFA218" s="129"/>
      <c r="SFB218" s="129"/>
      <c r="SFC218" s="129"/>
      <c r="SFD218" s="129"/>
      <c r="SFE218" s="129"/>
      <c r="SFF218" s="129"/>
      <c r="SFG218" s="129"/>
      <c r="SFH218" s="129"/>
      <c r="SFI218" s="129"/>
      <c r="SFJ218" s="129"/>
      <c r="SFK218" s="129"/>
      <c r="SFL218" s="129"/>
      <c r="SFM218" s="129"/>
      <c r="SFN218" s="129"/>
      <c r="SFO218" s="129"/>
      <c r="SFP218" s="129"/>
      <c r="SFQ218" s="129"/>
      <c r="SFR218" s="129"/>
      <c r="SFS218" s="129"/>
      <c r="SFT218" s="129"/>
      <c r="SFU218" s="129"/>
      <c r="SFV218" s="129"/>
      <c r="SFW218" s="129"/>
      <c r="SFX218" s="129"/>
      <c r="SFY218" s="129"/>
      <c r="SFZ218" s="129"/>
      <c r="SGA218" s="129"/>
      <c r="SGB218" s="129"/>
      <c r="SGC218" s="129"/>
      <c r="SGD218" s="129"/>
      <c r="SGE218" s="129"/>
      <c r="SGF218" s="129"/>
      <c r="SGG218" s="129"/>
      <c r="SGH218" s="129"/>
      <c r="SGI218" s="129"/>
      <c r="SGJ218" s="129"/>
      <c r="SGK218" s="129"/>
      <c r="SGL218" s="129"/>
      <c r="SGM218" s="129"/>
      <c r="SGN218" s="129"/>
      <c r="SGO218" s="129"/>
      <c r="SGP218" s="129"/>
      <c r="SGQ218" s="129"/>
      <c r="SGR218" s="129"/>
      <c r="SGS218" s="129"/>
      <c r="SGT218" s="129"/>
      <c r="SGU218" s="129"/>
      <c r="SGV218" s="129"/>
      <c r="SGW218" s="129"/>
      <c r="SGX218" s="129"/>
      <c r="SGY218" s="129"/>
      <c r="SGZ218" s="129"/>
      <c r="SHA218" s="129"/>
      <c r="SHB218" s="129"/>
      <c r="SHC218" s="129"/>
      <c r="SHD218" s="129"/>
      <c r="SHE218" s="129"/>
      <c r="SHF218" s="129"/>
      <c r="SHG218" s="129"/>
      <c r="SHH218" s="129"/>
      <c r="SHI218" s="129"/>
      <c r="SHJ218" s="129"/>
      <c r="SHK218" s="129"/>
      <c r="SHL218" s="129"/>
      <c r="SHM218" s="129"/>
      <c r="SHN218" s="129"/>
      <c r="SHO218" s="129"/>
      <c r="SHP218" s="129"/>
      <c r="SHQ218" s="129"/>
      <c r="SHR218" s="129"/>
      <c r="SHS218" s="129"/>
      <c r="SHT218" s="129"/>
      <c r="SHU218" s="129"/>
      <c r="SHV218" s="129"/>
      <c r="SHW218" s="129"/>
      <c r="SHX218" s="129"/>
      <c r="SHY218" s="129"/>
      <c r="SHZ218" s="129"/>
      <c r="SIA218" s="129"/>
      <c r="SIB218" s="129"/>
      <c r="SIC218" s="129"/>
      <c r="SID218" s="129"/>
      <c r="SIE218" s="129"/>
      <c r="SIF218" s="129"/>
      <c r="SIG218" s="129"/>
      <c r="SIH218" s="129"/>
      <c r="SII218" s="129"/>
      <c r="SIJ218" s="129"/>
      <c r="SIK218" s="129"/>
      <c r="SIL218" s="129"/>
      <c r="SIM218" s="129"/>
      <c r="SIN218" s="129"/>
      <c r="SIO218" s="129"/>
      <c r="SIP218" s="129"/>
      <c r="SIQ218" s="129"/>
      <c r="SIR218" s="129"/>
      <c r="SIS218" s="129"/>
      <c r="SIT218" s="129"/>
      <c r="SIU218" s="129"/>
      <c r="SIV218" s="129"/>
      <c r="SIW218" s="129"/>
      <c r="SIX218" s="129"/>
      <c r="SIY218" s="129"/>
      <c r="SIZ218" s="129"/>
      <c r="SJA218" s="129"/>
      <c r="SJB218" s="129"/>
      <c r="SJC218" s="129"/>
      <c r="SJD218" s="129"/>
      <c r="SJE218" s="129"/>
      <c r="SJF218" s="129"/>
      <c r="SJG218" s="129"/>
      <c r="SJH218" s="129"/>
      <c r="SJI218" s="129"/>
      <c r="SJJ218" s="129"/>
      <c r="SJK218" s="129"/>
      <c r="SJL218" s="129"/>
      <c r="SJM218" s="129"/>
      <c r="SJN218" s="129"/>
      <c r="SJO218" s="129"/>
      <c r="SJP218" s="129"/>
      <c r="SJQ218" s="129"/>
      <c r="SJR218" s="129"/>
      <c r="SJS218" s="129"/>
      <c r="SJT218" s="129"/>
      <c r="SJU218" s="129"/>
      <c r="SJV218" s="129"/>
      <c r="SJW218" s="129"/>
      <c r="SJX218" s="129"/>
      <c r="SJY218" s="129"/>
      <c r="SJZ218" s="129"/>
      <c r="SKA218" s="129"/>
      <c r="SKB218" s="129"/>
      <c r="SKC218" s="129"/>
      <c r="SKD218" s="129"/>
      <c r="SKE218" s="129"/>
      <c r="SKF218" s="129"/>
      <c r="SKG218" s="129"/>
      <c r="SKH218" s="129"/>
      <c r="SKI218" s="129"/>
      <c r="SKJ218" s="129"/>
      <c r="SKK218" s="129"/>
      <c r="SKL218" s="129"/>
      <c r="SKM218" s="129"/>
      <c r="SKN218" s="129"/>
      <c r="SKO218" s="129"/>
      <c r="SKP218" s="129"/>
      <c r="SKQ218" s="129"/>
      <c r="SKR218" s="129"/>
      <c r="SKS218" s="129"/>
      <c r="SKT218" s="129"/>
      <c r="SKU218" s="129"/>
      <c r="SKV218" s="129"/>
      <c r="SKW218" s="129"/>
      <c r="SKX218" s="129"/>
      <c r="SKY218" s="129"/>
      <c r="SKZ218" s="129"/>
      <c r="SLA218" s="129"/>
      <c r="SLB218" s="129"/>
      <c r="SLC218" s="129"/>
      <c r="SLD218" s="129"/>
      <c r="SLE218" s="129"/>
      <c r="SLF218" s="129"/>
      <c r="SLG218" s="129"/>
      <c r="SLH218" s="129"/>
      <c r="SLI218" s="129"/>
      <c r="SLJ218" s="129"/>
      <c r="SLK218" s="129"/>
      <c r="SLL218" s="129"/>
      <c r="SLM218" s="129"/>
      <c r="SLN218" s="129"/>
      <c r="SLO218" s="129"/>
      <c r="SLP218" s="129"/>
      <c r="SLQ218" s="129"/>
      <c r="SLR218" s="129"/>
      <c r="SLS218" s="129"/>
      <c r="SLT218" s="129"/>
      <c r="SLU218" s="129"/>
      <c r="SLV218" s="129"/>
      <c r="SLW218" s="129"/>
      <c r="SLX218" s="129"/>
      <c r="SLY218" s="129"/>
      <c r="SLZ218" s="129"/>
      <c r="SMA218" s="129"/>
      <c r="SMB218" s="129"/>
      <c r="SMC218" s="129"/>
      <c r="SMD218" s="129"/>
      <c r="SME218" s="129"/>
      <c r="SMF218" s="129"/>
      <c r="SMG218" s="129"/>
      <c r="SMH218" s="129"/>
      <c r="SMI218" s="129"/>
      <c r="SMJ218" s="129"/>
      <c r="SMK218" s="129"/>
      <c r="SML218" s="129"/>
      <c r="SMM218" s="129"/>
      <c r="SMN218" s="129"/>
      <c r="SMO218" s="129"/>
      <c r="SMP218" s="129"/>
      <c r="SMQ218" s="129"/>
      <c r="SMR218" s="129"/>
      <c r="SMS218" s="129"/>
      <c r="SMT218" s="129"/>
      <c r="SMU218" s="129"/>
      <c r="SMV218" s="129"/>
      <c r="SMW218" s="129"/>
      <c r="SMX218" s="129"/>
      <c r="SMY218" s="129"/>
      <c r="SMZ218" s="129"/>
      <c r="SNA218" s="129"/>
      <c r="SNB218" s="129"/>
      <c r="SNC218" s="129"/>
      <c r="SND218" s="129"/>
      <c r="SNE218" s="129"/>
      <c r="SNF218" s="129"/>
      <c r="SNG218" s="129"/>
      <c r="SNH218" s="129"/>
      <c r="SNI218" s="129"/>
      <c r="SNJ218" s="129"/>
      <c r="SNK218" s="129"/>
      <c r="SNL218" s="129"/>
      <c r="SNM218" s="129"/>
      <c r="SNN218" s="129"/>
      <c r="SNO218" s="129"/>
      <c r="SNP218" s="129"/>
      <c r="SNQ218" s="129"/>
      <c r="SNR218" s="129"/>
      <c r="SNS218" s="129"/>
      <c r="SNT218" s="129"/>
      <c r="SNU218" s="129"/>
      <c r="SNV218" s="129"/>
      <c r="SNW218" s="129"/>
      <c r="SNX218" s="129"/>
      <c r="SNY218" s="129"/>
      <c r="SNZ218" s="129"/>
      <c r="SOA218" s="129"/>
      <c r="SOB218" s="129"/>
      <c r="SOC218" s="129"/>
      <c r="SOD218" s="129"/>
      <c r="SOE218" s="129"/>
      <c r="SOF218" s="129"/>
      <c r="SOG218" s="129"/>
      <c r="SOH218" s="129"/>
      <c r="SOI218" s="129"/>
      <c r="SOJ218" s="129"/>
      <c r="SOK218" s="129"/>
      <c r="SOL218" s="129"/>
      <c r="SOM218" s="129"/>
      <c r="SON218" s="129"/>
      <c r="SOO218" s="129"/>
      <c r="SOP218" s="129"/>
      <c r="SOQ218" s="129"/>
      <c r="SOR218" s="129"/>
      <c r="SOS218" s="129"/>
      <c r="SOT218" s="129"/>
      <c r="SOU218" s="129"/>
      <c r="SOV218" s="129"/>
      <c r="SOW218" s="129"/>
      <c r="SOX218" s="129"/>
      <c r="SOY218" s="129"/>
      <c r="SOZ218" s="129"/>
      <c r="SPA218" s="129"/>
      <c r="SPB218" s="129"/>
      <c r="SPC218" s="129"/>
      <c r="SPD218" s="129"/>
      <c r="SPE218" s="129"/>
      <c r="SPF218" s="129"/>
      <c r="SPG218" s="129"/>
      <c r="SPH218" s="129"/>
      <c r="SPI218" s="129"/>
      <c r="SPJ218" s="129"/>
      <c r="SPK218" s="129"/>
      <c r="SPL218" s="129"/>
      <c r="SPM218" s="129"/>
      <c r="SPN218" s="129"/>
      <c r="SPO218" s="129"/>
      <c r="SPP218" s="129"/>
      <c r="SPQ218" s="129"/>
      <c r="SPR218" s="129"/>
      <c r="SPS218" s="129"/>
      <c r="SPT218" s="129"/>
      <c r="SPU218" s="129"/>
      <c r="SPV218" s="129"/>
      <c r="SPW218" s="129"/>
      <c r="SPX218" s="129"/>
      <c r="SPY218" s="129"/>
      <c r="SPZ218" s="129"/>
      <c r="SQA218" s="129"/>
      <c r="SQB218" s="129"/>
      <c r="SQC218" s="129"/>
      <c r="SQD218" s="129"/>
      <c r="SQE218" s="129"/>
      <c r="SQF218" s="129"/>
      <c r="SQG218" s="129"/>
      <c r="SQH218" s="129"/>
      <c r="SQI218" s="129"/>
      <c r="SQJ218" s="129"/>
      <c r="SQK218" s="129"/>
      <c r="SQL218" s="129"/>
      <c r="SQM218" s="129"/>
      <c r="SQN218" s="129"/>
      <c r="SQO218" s="129"/>
      <c r="SQP218" s="129"/>
      <c r="SQQ218" s="129"/>
      <c r="SQR218" s="129"/>
      <c r="SQS218" s="129"/>
      <c r="SQT218" s="129"/>
      <c r="SQU218" s="129"/>
      <c r="SQV218" s="129"/>
      <c r="SQW218" s="129"/>
      <c r="SQX218" s="129"/>
      <c r="SQY218" s="129"/>
      <c r="SQZ218" s="129"/>
      <c r="SRA218" s="129"/>
      <c r="SRB218" s="129"/>
      <c r="SRC218" s="129"/>
      <c r="SRD218" s="129"/>
      <c r="SRE218" s="129"/>
      <c r="SRF218" s="129"/>
      <c r="SRG218" s="129"/>
      <c r="SRH218" s="129"/>
      <c r="SRI218" s="129"/>
      <c r="SRJ218" s="129"/>
      <c r="SRK218" s="129"/>
      <c r="SRL218" s="129"/>
      <c r="SRM218" s="129"/>
      <c r="SRN218" s="129"/>
      <c r="SRO218" s="129"/>
      <c r="SRP218" s="129"/>
      <c r="SRQ218" s="129"/>
      <c r="SRR218" s="129"/>
      <c r="SRS218" s="129"/>
      <c r="SRT218" s="129"/>
      <c r="SRU218" s="129"/>
      <c r="SRV218" s="129"/>
      <c r="SRW218" s="129"/>
      <c r="SRX218" s="129"/>
      <c r="SRY218" s="129"/>
      <c r="SRZ218" s="129"/>
      <c r="SSA218" s="129"/>
      <c r="SSB218" s="129"/>
      <c r="SSC218" s="129"/>
      <c r="SSD218" s="129"/>
      <c r="SSE218" s="129"/>
      <c r="SSF218" s="129"/>
      <c r="SSG218" s="129"/>
      <c r="SSH218" s="129"/>
      <c r="SSI218" s="129"/>
      <c r="SSJ218" s="129"/>
      <c r="SSK218" s="129"/>
      <c r="SSL218" s="129"/>
      <c r="SSM218" s="129"/>
      <c r="SSN218" s="129"/>
      <c r="SSO218" s="129"/>
      <c r="SSP218" s="129"/>
      <c r="SSQ218" s="129"/>
      <c r="SSR218" s="129"/>
      <c r="SSS218" s="129"/>
      <c r="SST218" s="129"/>
      <c r="SSU218" s="129"/>
      <c r="SSV218" s="129"/>
      <c r="SSW218" s="129"/>
      <c r="SSX218" s="129"/>
      <c r="SSY218" s="129"/>
      <c r="SSZ218" s="129"/>
      <c r="STA218" s="129"/>
      <c r="STB218" s="129"/>
      <c r="STC218" s="129"/>
      <c r="STD218" s="129"/>
      <c r="STE218" s="129"/>
      <c r="STF218" s="129"/>
      <c r="STG218" s="129"/>
      <c r="STH218" s="129"/>
      <c r="STI218" s="129"/>
      <c r="STJ218" s="129"/>
      <c r="STK218" s="129"/>
      <c r="STL218" s="129"/>
      <c r="STM218" s="129"/>
      <c r="STN218" s="129"/>
      <c r="STO218" s="129"/>
      <c r="STP218" s="129"/>
      <c r="STQ218" s="129"/>
      <c r="STR218" s="129"/>
      <c r="STS218" s="129"/>
      <c r="STT218" s="129"/>
      <c r="STU218" s="129"/>
      <c r="STV218" s="129"/>
      <c r="STW218" s="129"/>
      <c r="STX218" s="129"/>
      <c r="STY218" s="129"/>
      <c r="STZ218" s="129"/>
      <c r="SUA218" s="129"/>
      <c r="SUB218" s="129"/>
      <c r="SUC218" s="129"/>
      <c r="SUD218" s="129"/>
      <c r="SUE218" s="129"/>
      <c r="SUF218" s="129"/>
      <c r="SUG218" s="129"/>
      <c r="SUH218" s="129"/>
      <c r="SUI218" s="129"/>
      <c r="SUJ218" s="129"/>
      <c r="SUK218" s="129"/>
      <c r="SUL218" s="129"/>
      <c r="SUM218" s="129"/>
      <c r="SUN218" s="129"/>
      <c r="SUO218" s="129"/>
      <c r="SUP218" s="129"/>
      <c r="SUQ218" s="129"/>
      <c r="SUR218" s="129"/>
      <c r="SUS218" s="129"/>
      <c r="SUT218" s="129"/>
      <c r="SUU218" s="129"/>
      <c r="SUV218" s="129"/>
      <c r="SUW218" s="129"/>
      <c r="SUX218" s="129"/>
      <c r="SUY218" s="129"/>
      <c r="SUZ218" s="129"/>
      <c r="SVA218" s="129"/>
      <c r="SVB218" s="129"/>
      <c r="SVC218" s="129"/>
      <c r="SVD218" s="129"/>
      <c r="SVE218" s="129"/>
      <c r="SVF218" s="129"/>
      <c r="SVG218" s="129"/>
      <c r="SVH218" s="129"/>
      <c r="SVI218" s="129"/>
      <c r="SVJ218" s="129"/>
      <c r="SVK218" s="129"/>
      <c r="SVL218" s="129"/>
      <c r="SVM218" s="129"/>
      <c r="SVN218" s="129"/>
      <c r="SVO218" s="129"/>
      <c r="SVP218" s="129"/>
      <c r="SVQ218" s="129"/>
      <c r="SVR218" s="129"/>
      <c r="SVS218" s="129"/>
      <c r="SVT218" s="129"/>
      <c r="SVU218" s="129"/>
      <c r="SVV218" s="129"/>
      <c r="SVW218" s="129"/>
      <c r="SVX218" s="129"/>
      <c r="SVY218" s="129"/>
      <c r="SVZ218" s="129"/>
      <c r="SWA218" s="129"/>
      <c r="SWB218" s="129"/>
      <c r="SWC218" s="129"/>
      <c r="SWD218" s="129"/>
      <c r="SWE218" s="129"/>
      <c r="SWF218" s="129"/>
      <c r="SWG218" s="129"/>
      <c r="SWH218" s="129"/>
      <c r="SWI218" s="129"/>
      <c r="SWJ218" s="129"/>
      <c r="SWK218" s="129"/>
      <c r="SWL218" s="129"/>
      <c r="SWM218" s="129"/>
      <c r="SWN218" s="129"/>
      <c r="SWO218" s="129"/>
      <c r="SWP218" s="129"/>
      <c r="SWQ218" s="129"/>
      <c r="SWR218" s="129"/>
      <c r="SWS218" s="129"/>
      <c r="SWT218" s="129"/>
      <c r="SWU218" s="129"/>
      <c r="SWV218" s="129"/>
      <c r="SWW218" s="129"/>
      <c r="SWX218" s="129"/>
      <c r="SWY218" s="129"/>
      <c r="SWZ218" s="129"/>
      <c r="SXA218" s="129"/>
      <c r="SXB218" s="129"/>
      <c r="SXC218" s="129"/>
      <c r="SXD218" s="129"/>
      <c r="SXE218" s="129"/>
      <c r="SXF218" s="129"/>
      <c r="SXG218" s="129"/>
      <c r="SXH218" s="129"/>
      <c r="SXI218" s="129"/>
      <c r="SXJ218" s="129"/>
      <c r="SXK218" s="129"/>
      <c r="SXL218" s="129"/>
      <c r="SXM218" s="129"/>
      <c r="SXN218" s="129"/>
      <c r="SXO218" s="129"/>
      <c r="SXP218" s="129"/>
      <c r="SXQ218" s="129"/>
      <c r="SXR218" s="129"/>
      <c r="SXS218" s="129"/>
      <c r="SXT218" s="129"/>
      <c r="SXU218" s="129"/>
      <c r="SXV218" s="129"/>
      <c r="SXW218" s="129"/>
      <c r="SXX218" s="129"/>
      <c r="SXY218" s="129"/>
      <c r="SXZ218" s="129"/>
      <c r="SYA218" s="129"/>
      <c r="SYB218" s="129"/>
      <c r="SYC218" s="129"/>
      <c r="SYD218" s="129"/>
      <c r="SYE218" s="129"/>
      <c r="SYF218" s="129"/>
      <c r="SYG218" s="129"/>
      <c r="SYH218" s="129"/>
      <c r="SYI218" s="129"/>
      <c r="SYJ218" s="129"/>
      <c r="SYK218" s="129"/>
      <c r="SYL218" s="129"/>
      <c r="SYM218" s="129"/>
      <c r="SYN218" s="129"/>
      <c r="SYO218" s="129"/>
      <c r="SYP218" s="129"/>
      <c r="SYQ218" s="129"/>
      <c r="SYR218" s="129"/>
      <c r="SYS218" s="129"/>
      <c r="SYT218" s="129"/>
      <c r="SYU218" s="129"/>
      <c r="SYV218" s="129"/>
      <c r="SYW218" s="129"/>
      <c r="SYX218" s="129"/>
      <c r="SYY218" s="129"/>
      <c r="SYZ218" s="129"/>
      <c r="SZA218" s="129"/>
      <c r="SZB218" s="129"/>
      <c r="SZC218" s="129"/>
      <c r="SZD218" s="129"/>
      <c r="SZE218" s="129"/>
      <c r="SZF218" s="129"/>
      <c r="SZG218" s="129"/>
      <c r="SZH218" s="129"/>
      <c r="SZI218" s="129"/>
      <c r="SZJ218" s="129"/>
      <c r="SZK218" s="129"/>
      <c r="SZL218" s="129"/>
      <c r="SZM218" s="129"/>
      <c r="SZN218" s="129"/>
      <c r="SZO218" s="129"/>
      <c r="SZP218" s="129"/>
      <c r="SZQ218" s="129"/>
      <c r="SZR218" s="129"/>
      <c r="SZS218" s="129"/>
      <c r="SZT218" s="129"/>
      <c r="SZU218" s="129"/>
      <c r="SZV218" s="129"/>
      <c r="SZW218" s="129"/>
      <c r="SZX218" s="129"/>
      <c r="SZY218" s="129"/>
      <c r="SZZ218" s="129"/>
      <c r="TAA218" s="129"/>
      <c r="TAB218" s="129"/>
      <c r="TAC218" s="129"/>
      <c r="TAD218" s="129"/>
      <c r="TAE218" s="129"/>
      <c r="TAF218" s="129"/>
      <c r="TAG218" s="129"/>
      <c r="TAH218" s="129"/>
      <c r="TAI218" s="129"/>
      <c r="TAJ218" s="129"/>
      <c r="TAK218" s="129"/>
      <c r="TAL218" s="129"/>
      <c r="TAM218" s="129"/>
      <c r="TAN218" s="129"/>
      <c r="TAO218" s="129"/>
      <c r="TAP218" s="129"/>
      <c r="TAQ218" s="129"/>
      <c r="TAR218" s="129"/>
      <c r="TAS218" s="129"/>
      <c r="TAT218" s="129"/>
      <c r="TAU218" s="129"/>
      <c r="TAV218" s="129"/>
      <c r="TAW218" s="129"/>
      <c r="TAX218" s="129"/>
      <c r="TAY218" s="129"/>
      <c r="TAZ218" s="129"/>
      <c r="TBA218" s="129"/>
      <c r="TBB218" s="129"/>
      <c r="TBC218" s="129"/>
      <c r="TBD218" s="129"/>
      <c r="TBE218" s="129"/>
      <c r="TBF218" s="129"/>
      <c r="TBG218" s="129"/>
      <c r="TBH218" s="129"/>
      <c r="TBI218" s="129"/>
      <c r="TBJ218" s="129"/>
      <c r="TBK218" s="129"/>
      <c r="TBL218" s="129"/>
      <c r="TBM218" s="129"/>
      <c r="TBN218" s="129"/>
      <c r="TBO218" s="129"/>
      <c r="TBP218" s="129"/>
      <c r="TBQ218" s="129"/>
      <c r="TBR218" s="129"/>
      <c r="TBS218" s="129"/>
      <c r="TBT218" s="129"/>
      <c r="TBU218" s="129"/>
      <c r="TBV218" s="129"/>
      <c r="TBW218" s="129"/>
      <c r="TBX218" s="129"/>
      <c r="TBY218" s="129"/>
      <c r="TBZ218" s="129"/>
      <c r="TCA218" s="129"/>
      <c r="TCB218" s="129"/>
      <c r="TCC218" s="129"/>
      <c r="TCD218" s="129"/>
      <c r="TCE218" s="129"/>
      <c r="TCF218" s="129"/>
      <c r="TCG218" s="129"/>
      <c r="TCH218" s="129"/>
      <c r="TCI218" s="129"/>
      <c r="TCJ218" s="129"/>
      <c r="TCK218" s="129"/>
      <c r="TCL218" s="129"/>
      <c r="TCM218" s="129"/>
      <c r="TCN218" s="129"/>
      <c r="TCO218" s="129"/>
      <c r="TCP218" s="129"/>
      <c r="TCQ218" s="129"/>
      <c r="TCR218" s="129"/>
      <c r="TCS218" s="129"/>
      <c r="TCT218" s="129"/>
      <c r="TCU218" s="129"/>
      <c r="TCV218" s="129"/>
      <c r="TCW218" s="129"/>
      <c r="TCX218" s="129"/>
      <c r="TCY218" s="129"/>
      <c r="TCZ218" s="129"/>
      <c r="TDA218" s="129"/>
      <c r="TDB218" s="129"/>
      <c r="TDC218" s="129"/>
      <c r="TDD218" s="129"/>
      <c r="TDE218" s="129"/>
      <c r="TDF218" s="129"/>
      <c r="TDG218" s="129"/>
      <c r="TDH218" s="129"/>
      <c r="TDI218" s="129"/>
      <c r="TDJ218" s="129"/>
      <c r="TDK218" s="129"/>
      <c r="TDL218" s="129"/>
      <c r="TDM218" s="129"/>
      <c r="TDN218" s="129"/>
      <c r="TDO218" s="129"/>
      <c r="TDP218" s="129"/>
      <c r="TDQ218" s="129"/>
      <c r="TDR218" s="129"/>
      <c r="TDS218" s="129"/>
      <c r="TDT218" s="129"/>
      <c r="TDU218" s="129"/>
      <c r="TDV218" s="129"/>
      <c r="TDW218" s="129"/>
      <c r="TDX218" s="129"/>
      <c r="TDY218" s="129"/>
      <c r="TDZ218" s="129"/>
      <c r="TEA218" s="129"/>
      <c r="TEB218" s="129"/>
      <c r="TEC218" s="129"/>
      <c r="TED218" s="129"/>
      <c r="TEE218" s="129"/>
      <c r="TEF218" s="129"/>
      <c r="TEG218" s="129"/>
      <c r="TEH218" s="129"/>
      <c r="TEI218" s="129"/>
      <c r="TEJ218" s="129"/>
      <c r="TEK218" s="129"/>
      <c r="TEL218" s="129"/>
      <c r="TEM218" s="129"/>
      <c r="TEN218" s="129"/>
      <c r="TEO218" s="129"/>
      <c r="TEP218" s="129"/>
      <c r="TEQ218" s="129"/>
      <c r="TER218" s="129"/>
      <c r="TES218" s="129"/>
      <c r="TET218" s="129"/>
      <c r="TEU218" s="129"/>
      <c r="TEV218" s="129"/>
      <c r="TEW218" s="129"/>
      <c r="TEX218" s="129"/>
      <c r="TEY218" s="129"/>
      <c r="TEZ218" s="129"/>
      <c r="TFA218" s="129"/>
      <c r="TFB218" s="129"/>
      <c r="TFC218" s="129"/>
      <c r="TFD218" s="129"/>
      <c r="TFE218" s="129"/>
      <c r="TFF218" s="129"/>
      <c r="TFG218" s="129"/>
      <c r="TFH218" s="129"/>
      <c r="TFI218" s="129"/>
      <c r="TFJ218" s="129"/>
      <c r="TFK218" s="129"/>
      <c r="TFL218" s="129"/>
      <c r="TFM218" s="129"/>
      <c r="TFN218" s="129"/>
      <c r="TFO218" s="129"/>
      <c r="TFP218" s="129"/>
      <c r="TFQ218" s="129"/>
      <c r="TFR218" s="129"/>
      <c r="TFS218" s="129"/>
      <c r="TFT218" s="129"/>
      <c r="TFU218" s="129"/>
      <c r="TFV218" s="129"/>
      <c r="TFW218" s="129"/>
      <c r="TFX218" s="129"/>
      <c r="TFY218" s="129"/>
      <c r="TFZ218" s="129"/>
      <c r="TGA218" s="129"/>
      <c r="TGB218" s="129"/>
      <c r="TGC218" s="129"/>
      <c r="TGD218" s="129"/>
      <c r="TGE218" s="129"/>
      <c r="TGF218" s="129"/>
      <c r="TGG218" s="129"/>
      <c r="TGH218" s="129"/>
      <c r="TGI218" s="129"/>
      <c r="TGJ218" s="129"/>
      <c r="TGK218" s="129"/>
      <c r="TGL218" s="129"/>
      <c r="TGM218" s="129"/>
      <c r="TGN218" s="129"/>
      <c r="TGO218" s="129"/>
      <c r="TGP218" s="129"/>
      <c r="TGQ218" s="129"/>
      <c r="TGR218" s="129"/>
      <c r="TGS218" s="129"/>
      <c r="TGT218" s="129"/>
      <c r="TGU218" s="129"/>
      <c r="TGV218" s="129"/>
      <c r="TGW218" s="129"/>
      <c r="TGX218" s="129"/>
      <c r="TGY218" s="129"/>
      <c r="TGZ218" s="129"/>
      <c r="THA218" s="129"/>
      <c r="THB218" s="129"/>
      <c r="THC218" s="129"/>
      <c r="THD218" s="129"/>
      <c r="THE218" s="129"/>
      <c r="THF218" s="129"/>
      <c r="THG218" s="129"/>
      <c r="THH218" s="129"/>
      <c r="THI218" s="129"/>
      <c r="THJ218" s="129"/>
      <c r="THK218" s="129"/>
      <c r="THL218" s="129"/>
      <c r="THM218" s="129"/>
      <c r="THN218" s="129"/>
      <c r="THO218" s="129"/>
      <c r="THP218" s="129"/>
      <c r="THQ218" s="129"/>
      <c r="THR218" s="129"/>
      <c r="THS218" s="129"/>
      <c r="THT218" s="129"/>
      <c r="THU218" s="129"/>
      <c r="THV218" s="129"/>
      <c r="THW218" s="129"/>
      <c r="THX218" s="129"/>
      <c r="THY218" s="129"/>
      <c r="THZ218" s="129"/>
      <c r="TIA218" s="129"/>
      <c r="TIB218" s="129"/>
      <c r="TIC218" s="129"/>
      <c r="TID218" s="129"/>
      <c r="TIE218" s="129"/>
      <c r="TIF218" s="129"/>
      <c r="TIG218" s="129"/>
      <c r="TIH218" s="129"/>
      <c r="TII218" s="129"/>
      <c r="TIJ218" s="129"/>
      <c r="TIK218" s="129"/>
      <c r="TIL218" s="129"/>
      <c r="TIM218" s="129"/>
      <c r="TIN218" s="129"/>
      <c r="TIO218" s="129"/>
      <c r="TIP218" s="129"/>
      <c r="TIQ218" s="129"/>
      <c r="TIR218" s="129"/>
      <c r="TIS218" s="129"/>
      <c r="TIT218" s="129"/>
      <c r="TIU218" s="129"/>
      <c r="TIV218" s="129"/>
      <c r="TIW218" s="129"/>
      <c r="TIX218" s="129"/>
      <c r="TIY218" s="129"/>
      <c r="TIZ218" s="129"/>
      <c r="TJA218" s="129"/>
      <c r="TJB218" s="129"/>
      <c r="TJC218" s="129"/>
      <c r="TJD218" s="129"/>
      <c r="TJE218" s="129"/>
      <c r="TJF218" s="129"/>
      <c r="TJG218" s="129"/>
      <c r="TJH218" s="129"/>
      <c r="TJI218" s="129"/>
      <c r="TJJ218" s="129"/>
      <c r="TJK218" s="129"/>
      <c r="TJL218" s="129"/>
      <c r="TJM218" s="129"/>
      <c r="TJN218" s="129"/>
      <c r="TJO218" s="129"/>
      <c r="TJP218" s="129"/>
      <c r="TJQ218" s="129"/>
      <c r="TJR218" s="129"/>
      <c r="TJS218" s="129"/>
      <c r="TJT218" s="129"/>
      <c r="TJU218" s="129"/>
      <c r="TJV218" s="129"/>
      <c r="TJW218" s="129"/>
      <c r="TJX218" s="129"/>
      <c r="TJY218" s="129"/>
      <c r="TJZ218" s="129"/>
      <c r="TKA218" s="129"/>
      <c r="TKB218" s="129"/>
      <c r="TKC218" s="129"/>
      <c r="TKD218" s="129"/>
      <c r="TKE218" s="129"/>
      <c r="TKF218" s="129"/>
      <c r="TKG218" s="129"/>
      <c r="TKH218" s="129"/>
      <c r="TKI218" s="129"/>
      <c r="TKJ218" s="129"/>
      <c r="TKK218" s="129"/>
      <c r="TKL218" s="129"/>
      <c r="TKM218" s="129"/>
      <c r="TKN218" s="129"/>
      <c r="TKO218" s="129"/>
      <c r="TKP218" s="129"/>
      <c r="TKQ218" s="129"/>
      <c r="TKR218" s="129"/>
      <c r="TKS218" s="129"/>
      <c r="TKT218" s="129"/>
      <c r="TKU218" s="129"/>
      <c r="TKV218" s="129"/>
      <c r="TKW218" s="129"/>
      <c r="TKX218" s="129"/>
      <c r="TKY218" s="129"/>
      <c r="TKZ218" s="129"/>
      <c r="TLA218" s="129"/>
      <c r="TLB218" s="129"/>
      <c r="TLC218" s="129"/>
      <c r="TLD218" s="129"/>
      <c r="TLE218" s="129"/>
      <c r="TLF218" s="129"/>
      <c r="TLG218" s="129"/>
      <c r="TLH218" s="129"/>
      <c r="TLI218" s="129"/>
      <c r="TLJ218" s="129"/>
      <c r="TLK218" s="129"/>
      <c r="TLL218" s="129"/>
      <c r="TLM218" s="129"/>
      <c r="TLN218" s="129"/>
      <c r="TLO218" s="129"/>
      <c r="TLP218" s="129"/>
      <c r="TLQ218" s="129"/>
      <c r="TLR218" s="129"/>
      <c r="TLS218" s="129"/>
      <c r="TLT218" s="129"/>
      <c r="TLU218" s="129"/>
      <c r="TLV218" s="129"/>
      <c r="TLW218" s="129"/>
      <c r="TLX218" s="129"/>
      <c r="TLY218" s="129"/>
      <c r="TLZ218" s="129"/>
      <c r="TMA218" s="129"/>
      <c r="TMB218" s="129"/>
      <c r="TMC218" s="129"/>
      <c r="TMD218" s="129"/>
      <c r="TME218" s="129"/>
      <c r="TMF218" s="129"/>
      <c r="TMG218" s="129"/>
      <c r="TMH218" s="129"/>
      <c r="TMI218" s="129"/>
      <c r="TMJ218" s="129"/>
      <c r="TMK218" s="129"/>
      <c r="TML218" s="129"/>
      <c r="TMM218" s="129"/>
      <c r="TMN218" s="129"/>
      <c r="TMO218" s="129"/>
      <c r="TMP218" s="129"/>
      <c r="TMQ218" s="129"/>
      <c r="TMR218" s="129"/>
      <c r="TMS218" s="129"/>
      <c r="TMT218" s="129"/>
      <c r="TMU218" s="129"/>
      <c r="TMV218" s="129"/>
      <c r="TMW218" s="129"/>
      <c r="TMX218" s="129"/>
      <c r="TMY218" s="129"/>
      <c r="TMZ218" s="129"/>
      <c r="TNA218" s="129"/>
      <c r="TNB218" s="129"/>
      <c r="TNC218" s="129"/>
      <c r="TND218" s="129"/>
      <c r="TNE218" s="129"/>
      <c r="TNF218" s="129"/>
      <c r="TNG218" s="129"/>
      <c r="TNH218" s="129"/>
      <c r="TNI218" s="129"/>
      <c r="TNJ218" s="129"/>
      <c r="TNK218" s="129"/>
      <c r="TNL218" s="129"/>
      <c r="TNM218" s="129"/>
      <c r="TNN218" s="129"/>
      <c r="TNO218" s="129"/>
      <c r="TNP218" s="129"/>
      <c r="TNQ218" s="129"/>
      <c r="TNR218" s="129"/>
      <c r="TNS218" s="129"/>
      <c r="TNT218" s="129"/>
      <c r="TNU218" s="129"/>
      <c r="TNV218" s="129"/>
      <c r="TNW218" s="129"/>
      <c r="TNX218" s="129"/>
      <c r="TNY218" s="129"/>
      <c r="TNZ218" s="129"/>
      <c r="TOA218" s="129"/>
      <c r="TOB218" s="129"/>
      <c r="TOC218" s="129"/>
      <c r="TOD218" s="129"/>
      <c r="TOE218" s="129"/>
      <c r="TOF218" s="129"/>
      <c r="TOG218" s="129"/>
      <c r="TOH218" s="129"/>
      <c r="TOI218" s="129"/>
      <c r="TOJ218" s="129"/>
      <c r="TOK218" s="129"/>
      <c r="TOL218" s="129"/>
      <c r="TOM218" s="129"/>
      <c r="TON218" s="129"/>
      <c r="TOO218" s="129"/>
      <c r="TOP218" s="129"/>
      <c r="TOQ218" s="129"/>
      <c r="TOR218" s="129"/>
      <c r="TOS218" s="129"/>
      <c r="TOT218" s="129"/>
      <c r="TOU218" s="129"/>
      <c r="TOV218" s="129"/>
      <c r="TOW218" s="129"/>
      <c r="TOX218" s="129"/>
      <c r="TOY218" s="129"/>
      <c r="TOZ218" s="129"/>
      <c r="TPA218" s="129"/>
      <c r="TPB218" s="129"/>
      <c r="TPC218" s="129"/>
      <c r="TPD218" s="129"/>
      <c r="TPE218" s="129"/>
      <c r="TPF218" s="129"/>
      <c r="TPG218" s="129"/>
      <c r="TPH218" s="129"/>
      <c r="TPI218" s="129"/>
      <c r="TPJ218" s="129"/>
      <c r="TPK218" s="129"/>
      <c r="TPL218" s="129"/>
      <c r="TPM218" s="129"/>
      <c r="TPN218" s="129"/>
      <c r="TPO218" s="129"/>
      <c r="TPP218" s="129"/>
      <c r="TPQ218" s="129"/>
      <c r="TPR218" s="129"/>
      <c r="TPS218" s="129"/>
      <c r="TPT218" s="129"/>
      <c r="TPU218" s="129"/>
      <c r="TPV218" s="129"/>
      <c r="TPW218" s="129"/>
      <c r="TPX218" s="129"/>
      <c r="TPY218" s="129"/>
      <c r="TPZ218" s="129"/>
      <c r="TQA218" s="129"/>
      <c r="TQB218" s="129"/>
      <c r="TQC218" s="129"/>
      <c r="TQD218" s="129"/>
      <c r="TQE218" s="129"/>
      <c r="TQF218" s="129"/>
      <c r="TQG218" s="129"/>
      <c r="TQH218" s="129"/>
      <c r="TQI218" s="129"/>
      <c r="TQJ218" s="129"/>
      <c r="TQK218" s="129"/>
      <c r="TQL218" s="129"/>
      <c r="TQM218" s="129"/>
      <c r="TQN218" s="129"/>
      <c r="TQO218" s="129"/>
      <c r="TQP218" s="129"/>
      <c r="TQQ218" s="129"/>
      <c r="TQR218" s="129"/>
      <c r="TQS218" s="129"/>
      <c r="TQT218" s="129"/>
      <c r="TQU218" s="129"/>
      <c r="TQV218" s="129"/>
      <c r="TQW218" s="129"/>
      <c r="TQX218" s="129"/>
      <c r="TQY218" s="129"/>
      <c r="TQZ218" s="129"/>
      <c r="TRA218" s="129"/>
      <c r="TRB218" s="129"/>
      <c r="TRC218" s="129"/>
      <c r="TRD218" s="129"/>
      <c r="TRE218" s="129"/>
      <c r="TRF218" s="129"/>
      <c r="TRG218" s="129"/>
      <c r="TRH218" s="129"/>
      <c r="TRI218" s="129"/>
      <c r="TRJ218" s="129"/>
      <c r="TRK218" s="129"/>
      <c r="TRL218" s="129"/>
      <c r="TRM218" s="129"/>
      <c r="TRN218" s="129"/>
      <c r="TRO218" s="129"/>
      <c r="TRP218" s="129"/>
      <c r="TRQ218" s="129"/>
      <c r="TRR218" s="129"/>
      <c r="TRS218" s="129"/>
      <c r="TRT218" s="129"/>
      <c r="TRU218" s="129"/>
      <c r="TRV218" s="129"/>
      <c r="TRW218" s="129"/>
      <c r="TRX218" s="129"/>
      <c r="TRY218" s="129"/>
      <c r="TRZ218" s="129"/>
      <c r="TSA218" s="129"/>
      <c r="TSB218" s="129"/>
      <c r="TSC218" s="129"/>
      <c r="TSD218" s="129"/>
      <c r="TSE218" s="129"/>
      <c r="TSF218" s="129"/>
      <c r="TSG218" s="129"/>
      <c r="TSH218" s="129"/>
      <c r="TSI218" s="129"/>
      <c r="TSJ218" s="129"/>
      <c r="TSK218" s="129"/>
      <c r="TSL218" s="129"/>
      <c r="TSM218" s="129"/>
      <c r="TSN218" s="129"/>
      <c r="TSO218" s="129"/>
      <c r="TSP218" s="129"/>
      <c r="TSQ218" s="129"/>
      <c r="TSR218" s="129"/>
      <c r="TSS218" s="129"/>
      <c r="TST218" s="129"/>
      <c r="TSU218" s="129"/>
      <c r="TSV218" s="129"/>
      <c r="TSW218" s="129"/>
      <c r="TSX218" s="129"/>
      <c r="TSY218" s="129"/>
      <c r="TSZ218" s="129"/>
      <c r="TTA218" s="129"/>
      <c r="TTB218" s="129"/>
      <c r="TTC218" s="129"/>
      <c r="TTD218" s="129"/>
      <c r="TTE218" s="129"/>
      <c r="TTF218" s="129"/>
      <c r="TTG218" s="129"/>
      <c r="TTH218" s="129"/>
      <c r="TTI218" s="129"/>
      <c r="TTJ218" s="129"/>
      <c r="TTK218" s="129"/>
      <c r="TTL218" s="129"/>
      <c r="TTM218" s="129"/>
      <c r="TTN218" s="129"/>
      <c r="TTO218" s="129"/>
      <c r="TTP218" s="129"/>
      <c r="TTQ218" s="129"/>
      <c r="TTR218" s="129"/>
      <c r="TTS218" s="129"/>
      <c r="TTT218" s="129"/>
      <c r="TTU218" s="129"/>
      <c r="TTV218" s="129"/>
      <c r="TTW218" s="129"/>
      <c r="TTX218" s="129"/>
      <c r="TTY218" s="129"/>
      <c r="TTZ218" s="129"/>
      <c r="TUA218" s="129"/>
      <c r="TUB218" s="129"/>
      <c r="TUC218" s="129"/>
      <c r="TUD218" s="129"/>
      <c r="TUE218" s="129"/>
      <c r="TUF218" s="129"/>
      <c r="TUG218" s="129"/>
      <c r="TUH218" s="129"/>
      <c r="TUI218" s="129"/>
      <c r="TUJ218" s="129"/>
      <c r="TUK218" s="129"/>
      <c r="TUL218" s="129"/>
      <c r="TUM218" s="129"/>
      <c r="TUN218" s="129"/>
      <c r="TUO218" s="129"/>
      <c r="TUP218" s="129"/>
      <c r="TUQ218" s="129"/>
      <c r="TUR218" s="129"/>
      <c r="TUS218" s="129"/>
      <c r="TUT218" s="129"/>
      <c r="TUU218" s="129"/>
      <c r="TUV218" s="129"/>
      <c r="TUW218" s="129"/>
      <c r="TUX218" s="129"/>
      <c r="TUY218" s="129"/>
      <c r="TUZ218" s="129"/>
      <c r="TVA218" s="129"/>
      <c r="TVB218" s="129"/>
      <c r="TVC218" s="129"/>
      <c r="TVD218" s="129"/>
      <c r="TVE218" s="129"/>
      <c r="TVF218" s="129"/>
      <c r="TVG218" s="129"/>
      <c r="TVH218" s="129"/>
      <c r="TVI218" s="129"/>
      <c r="TVJ218" s="129"/>
      <c r="TVK218" s="129"/>
      <c r="TVL218" s="129"/>
      <c r="TVM218" s="129"/>
      <c r="TVN218" s="129"/>
      <c r="TVO218" s="129"/>
      <c r="TVP218" s="129"/>
      <c r="TVQ218" s="129"/>
      <c r="TVR218" s="129"/>
      <c r="TVS218" s="129"/>
      <c r="TVT218" s="129"/>
      <c r="TVU218" s="129"/>
      <c r="TVV218" s="129"/>
      <c r="TVW218" s="129"/>
      <c r="TVX218" s="129"/>
      <c r="TVY218" s="129"/>
      <c r="TVZ218" s="129"/>
      <c r="TWA218" s="129"/>
      <c r="TWB218" s="129"/>
      <c r="TWC218" s="129"/>
      <c r="TWD218" s="129"/>
      <c r="TWE218" s="129"/>
      <c r="TWF218" s="129"/>
      <c r="TWG218" s="129"/>
      <c r="TWH218" s="129"/>
      <c r="TWI218" s="129"/>
      <c r="TWJ218" s="129"/>
      <c r="TWK218" s="129"/>
      <c r="TWL218" s="129"/>
      <c r="TWM218" s="129"/>
      <c r="TWN218" s="129"/>
      <c r="TWO218" s="129"/>
      <c r="TWP218" s="129"/>
      <c r="TWQ218" s="129"/>
      <c r="TWR218" s="129"/>
      <c r="TWS218" s="129"/>
      <c r="TWT218" s="129"/>
      <c r="TWU218" s="129"/>
      <c r="TWV218" s="129"/>
      <c r="TWW218" s="129"/>
      <c r="TWX218" s="129"/>
      <c r="TWY218" s="129"/>
      <c r="TWZ218" s="129"/>
      <c r="TXA218" s="129"/>
      <c r="TXB218" s="129"/>
      <c r="TXC218" s="129"/>
      <c r="TXD218" s="129"/>
      <c r="TXE218" s="129"/>
      <c r="TXF218" s="129"/>
      <c r="TXG218" s="129"/>
      <c r="TXH218" s="129"/>
      <c r="TXI218" s="129"/>
      <c r="TXJ218" s="129"/>
      <c r="TXK218" s="129"/>
      <c r="TXL218" s="129"/>
      <c r="TXM218" s="129"/>
      <c r="TXN218" s="129"/>
      <c r="TXO218" s="129"/>
      <c r="TXP218" s="129"/>
      <c r="TXQ218" s="129"/>
      <c r="TXR218" s="129"/>
      <c r="TXS218" s="129"/>
      <c r="TXT218" s="129"/>
      <c r="TXU218" s="129"/>
      <c r="TXV218" s="129"/>
      <c r="TXW218" s="129"/>
      <c r="TXX218" s="129"/>
      <c r="TXY218" s="129"/>
      <c r="TXZ218" s="129"/>
      <c r="TYA218" s="129"/>
      <c r="TYB218" s="129"/>
      <c r="TYC218" s="129"/>
      <c r="TYD218" s="129"/>
      <c r="TYE218" s="129"/>
      <c r="TYF218" s="129"/>
      <c r="TYG218" s="129"/>
      <c r="TYH218" s="129"/>
      <c r="TYI218" s="129"/>
      <c r="TYJ218" s="129"/>
      <c r="TYK218" s="129"/>
      <c r="TYL218" s="129"/>
      <c r="TYM218" s="129"/>
      <c r="TYN218" s="129"/>
      <c r="TYO218" s="129"/>
      <c r="TYP218" s="129"/>
      <c r="TYQ218" s="129"/>
      <c r="TYR218" s="129"/>
      <c r="TYS218" s="129"/>
      <c r="TYT218" s="129"/>
      <c r="TYU218" s="129"/>
      <c r="TYV218" s="129"/>
      <c r="TYW218" s="129"/>
      <c r="TYX218" s="129"/>
      <c r="TYY218" s="129"/>
      <c r="TYZ218" s="129"/>
      <c r="TZA218" s="129"/>
      <c r="TZB218" s="129"/>
      <c r="TZC218" s="129"/>
      <c r="TZD218" s="129"/>
      <c r="TZE218" s="129"/>
      <c r="TZF218" s="129"/>
      <c r="TZG218" s="129"/>
      <c r="TZH218" s="129"/>
      <c r="TZI218" s="129"/>
      <c r="TZJ218" s="129"/>
      <c r="TZK218" s="129"/>
      <c r="TZL218" s="129"/>
      <c r="TZM218" s="129"/>
      <c r="TZN218" s="129"/>
      <c r="TZO218" s="129"/>
      <c r="TZP218" s="129"/>
      <c r="TZQ218" s="129"/>
      <c r="TZR218" s="129"/>
      <c r="TZS218" s="129"/>
      <c r="TZT218" s="129"/>
      <c r="TZU218" s="129"/>
      <c r="TZV218" s="129"/>
      <c r="TZW218" s="129"/>
      <c r="TZX218" s="129"/>
      <c r="TZY218" s="129"/>
      <c r="TZZ218" s="129"/>
      <c r="UAA218" s="129"/>
      <c r="UAB218" s="129"/>
      <c r="UAC218" s="129"/>
      <c r="UAD218" s="129"/>
      <c r="UAE218" s="129"/>
      <c r="UAF218" s="129"/>
      <c r="UAG218" s="129"/>
      <c r="UAH218" s="129"/>
      <c r="UAI218" s="129"/>
      <c r="UAJ218" s="129"/>
      <c r="UAK218" s="129"/>
      <c r="UAL218" s="129"/>
      <c r="UAM218" s="129"/>
      <c r="UAN218" s="129"/>
      <c r="UAO218" s="129"/>
      <c r="UAP218" s="129"/>
      <c r="UAQ218" s="129"/>
      <c r="UAR218" s="129"/>
      <c r="UAS218" s="129"/>
      <c r="UAT218" s="129"/>
      <c r="UAU218" s="129"/>
      <c r="UAV218" s="129"/>
      <c r="UAW218" s="129"/>
      <c r="UAX218" s="129"/>
      <c r="UAY218" s="129"/>
      <c r="UAZ218" s="129"/>
      <c r="UBA218" s="129"/>
      <c r="UBB218" s="129"/>
      <c r="UBC218" s="129"/>
      <c r="UBD218" s="129"/>
      <c r="UBE218" s="129"/>
      <c r="UBF218" s="129"/>
      <c r="UBG218" s="129"/>
      <c r="UBH218" s="129"/>
      <c r="UBI218" s="129"/>
      <c r="UBJ218" s="129"/>
      <c r="UBK218" s="129"/>
      <c r="UBL218" s="129"/>
      <c r="UBM218" s="129"/>
      <c r="UBN218" s="129"/>
      <c r="UBO218" s="129"/>
      <c r="UBP218" s="129"/>
      <c r="UBQ218" s="129"/>
      <c r="UBR218" s="129"/>
      <c r="UBS218" s="129"/>
      <c r="UBT218" s="129"/>
      <c r="UBU218" s="129"/>
      <c r="UBV218" s="129"/>
      <c r="UBW218" s="129"/>
      <c r="UBX218" s="129"/>
      <c r="UBY218" s="129"/>
      <c r="UBZ218" s="129"/>
      <c r="UCA218" s="129"/>
      <c r="UCB218" s="129"/>
      <c r="UCC218" s="129"/>
      <c r="UCD218" s="129"/>
      <c r="UCE218" s="129"/>
      <c r="UCF218" s="129"/>
      <c r="UCG218" s="129"/>
      <c r="UCH218" s="129"/>
      <c r="UCI218" s="129"/>
      <c r="UCJ218" s="129"/>
      <c r="UCK218" s="129"/>
      <c r="UCL218" s="129"/>
      <c r="UCM218" s="129"/>
      <c r="UCN218" s="129"/>
      <c r="UCO218" s="129"/>
      <c r="UCP218" s="129"/>
      <c r="UCQ218" s="129"/>
      <c r="UCR218" s="129"/>
      <c r="UCS218" s="129"/>
      <c r="UCT218" s="129"/>
      <c r="UCU218" s="129"/>
      <c r="UCV218" s="129"/>
      <c r="UCW218" s="129"/>
      <c r="UCX218" s="129"/>
      <c r="UCY218" s="129"/>
      <c r="UCZ218" s="129"/>
      <c r="UDA218" s="129"/>
      <c r="UDB218" s="129"/>
      <c r="UDC218" s="129"/>
      <c r="UDD218" s="129"/>
      <c r="UDE218" s="129"/>
      <c r="UDF218" s="129"/>
      <c r="UDG218" s="129"/>
      <c r="UDH218" s="129"/>
      <c r="UDI218" s="129"/>
      <c r="UDJ218" s="129"/>
      <c r="UDK218" s="129"/>
      <c r="UDL218" s="129"/>
      <c r="UDM218" s="129"/>
      <c r="UDN218" s="129"/>
      <c r="UDO218" s="129"/>
      <c r="UDP218" s="129"/>
      <c r="UDQ218" s="129"/>
      <c r="UDR218" s="129"/>
      <c r="UDS218" s="129"/>
      <c r="UDT218" s="129"/>
      <c r="UDU218" s="129"/>
      <c r="UDV218" s="129"/>
      <c r="UDW218" s="129"/>
      <c r="UDX218" s="129"/>
      <c r="UDY218" s="129"/>
      <c r="UDZ218" s="129"/>
      <c r="UEA218" s="129"/>
      <c r="UEB218" s="129"/>
      <c r="UEC218" s="129"/>
      <c r="UED218" s="129"/>
      <c r="UEE218" s="129"/>
      <c r="UEF218" s="129"/>
      <c r="UEG218" s="129"/>
      <c r="UEH218" s="129"/>
      <c r="UEI218" s="129"/>
      <c r="UEJ218" s="129"/>
      <c r="UEK218" s="129"/>
      <c r="UEL218" s="129"/>
      <c r="UEM218" s="129"/>
      <c r="UEN218" s="129"/>
      <c r="UEO218" s="129"/>
      <c r="UEP218" s="129"/>
      <c r="UEQ218" s="129"/>
      <c r="UER218" s="129"/>
      <c r="UES218" s="129"/>
      <c r="UET218" s="129"/>
      <c r="UEU218" s="129"/>
      <c r="UEV218" s="129"/>
      <c r="UEW218" s="129"/>
      <c r="UEX218" s="129"/>
      <c r="UEY218" s="129"/>
      <c r="UEZ218" s="129"/>
      <c r="UFA218" s="129"/>
      <c r="UFB218" s="129"/>
      <c r="UFC218" s="129"/>
      <c r="UFD218" s="129"/>
      <c r="UFE218" s="129"/>
      <c r="UFF218" s="129"/>
      <c r="UFG218" s="129"/>
      <c r="UFH218" s="129"/>
      <c r="UFI218" s="129"/>
      <c r="UFJ218" s="129"/>
      <c r="UFK218" s="129"/>
      <c r="UFL218" s="129"/>
      <c r="UFM218" s="129"/>
      <c r="UFN218" s="129"/>
      <c r="UFO218" s="129"/>
      <c r="UFP218" s="129"/>
      <c r="UFQ218" s="129"/>
      <c r="UFR218" s="129"/>
      <c r="UFS218" s="129"/>
      <c r="UFT218" s="129"/>
      <c r="UFU218" s="129"/>
      <c r="UFV218" s="129"/>
      <c r="UFW218" s="129"/>
      <c r="UFX218" s="129"/>
      <c r="UFY218" s="129"/>
      <c r="UFZ218" s="129"/>
      <c r="UGA218" s="129"/>
      <c r="UGB218" s="129"/>
      <c r="UGC218" s="129"/>
      <c r="UGD218" s="129"/>
      <c r="UGE218" s="129"/>
      <c r="UGF218" s="129"/>
      <c r="UGG218" s="129"/>
      <c r="UGH218" s="129"/>
      <c r="UGI218" s="129"/>
      <c r="UGJ218" s="129"/>
      <c r="UGK218" s="129"/>
      <c r="UGL218" s="129"/>
      <c r="UGM218" s="129"/>
      <c r="UGN218" s="129"/>
      <c r="UGO218" s="129"/>
      <c r="UGP218" s="129"/>
      <c r="UGQ218" s="129"/>
      <c r="UGR218" s="129"/>
      <c r="UGS218" s="129"/>
      <c r="UGT218" s="129"/>
      <c r="UGU218" s="129"/>
      <c r="UGV218" s="129"/>
      <c r="UGW218" s="129"/>
      <c r="UGX218" s="129"/>
      <c r="UGY218" s="129"/>
      <c r="UGZ218" s="129"/>
      <c r="UHA218" s="129"/>
      <c r="UHB218" s="129"/>
      <c r="UHC218" s="129"/>
      <c r="UHD218" s="129"/>
      <c r="UHE218" s="129"/>
      <c r="UHF218" s="129"/>
      <c r="UHG218" s="129"/>
      <c r="UHH218" s="129"/>
      <c r="UHI218" s="129"/>
      <c r="UHJ218" s="129"/>
      <c r="UHK218" s="129"/>
      <c r="UHL218" s="129"/>
      <c r="UHM218" s="129"/>
      <c r="UHN218" s="129"/>
      <c r="UHO218" s="129"/>
      <c r="UHP218" s="129"/>
      <c r="UHQ218" s="129"/>
      <c r="UHR218" s="129"/>
      <c r="UHS218" s="129"/>
      <c r="UHT218" s="129"/>
      <c r="UHU218" s="129"/>
      <c r="UHV218" s="129"/>
      <c r="UHW218" s="129"/>
      <c r="UHX218" s="129"/>
      <c r="UHY218" s="129"/>
      <c r="UHZ218" s="129"/>
      <c r="UIA218" s="129"/>
      <c r="UIB218" s="129"/>
      <c r="UIC218" s="129"/>
      <c r="UID218" s="129"/>
      <c r="UIE218" s="129"/>
      <c r="UIF218" s="129"/>
      <c r="UIG218" s="129"/>
      <c r="UIH218" s="129"/>
      <c r="UII218" s="129"/>
      <c r="UIJ218" s="129"/>
      <c r="UIK218" s="129"/>
      <c r="UIL218" s="129"/>
      <c r="UIM218" s="129"/>
      <c r="UIN218" s="129"/>
      <c r="UIO218" s="129"/>
      <c r="UIP218" s="129"/>
      <c r="UIQ218" s="129"/>
      <c r="UIR218" s="129"/>
      <c r="UIS218" s="129"/>
      <c r="UIT218" s="129"/>
      <c r="UIU218" s="129"/>
      <c r="UIV218" s="129"/>
      <c r="UIW218" s="129"/>
      <c r="UIX218" s="129"/>
      <c r="UIY218" s="129"/>
      <c r="UIZ218" s="129"/>
      <c r="UJA218" s="129"/>
      <c r="UJB218" s="129"/>
      <c r="UJC218" s="129"/>
      <c r="UJD218" s="129"/>
      <c r="UJE218" s="129"/>
      <c r="UJF218" s="129"/>
      <c r="UJG218" s="129"/>
      <c r="UJH218" s="129"/>
      <c r="UJI218" s="129"/>
      <c r="UJJ218" s="129"/>
      <c r="UJK218" s="129"/>
      <c r="UJL218" s="129"/>
      <c r="UJM218" s="129"/>
      <c r="UJN218" s="129"/>
      <c r="UJO218" s="129"/>
      <c r="UJP218" s="129"/>
      <c r="UJQ218" s="129"/>
      <c r="UJR218" s="129"/>
      <c r="UJS218" s="129"/>
      <c r="UJT218" s="129"/>
      <c r="UJU218" s="129"/>
      <c r="UJV218" s="129"/>
      <c r="UJW218" s="129"/>
      <c r="UJX218" s="129"/>
      <c r="UJY218" s="129"/>
      <c r="UJZ218" s="129"/>
      <c r="UKA218" s="129"/>
      <c r="UKB218" s="129"/>
      <c r="UKC218" s="129"/>
      <c r="UKD218" s="129"/>
      <c r="UKE218" s="129"/>
      <c r="UKF218" s="129"/>
      <c r="UKG218" s="129"/>
      <c r="UKH218" s="129"/>
      <c r="UKI218" s="129"/>
      <c r="UKJ218" s="129"/>
      <c r="UKK218" s="129"/>
      <c r="UKL218" s="129"/>
      <c r="UKM218" s="129"/>
      <c r="UKN218" s="129"/>
      <c r="UKO218" s="129"/>
      <c r="UKP218" s="129"/>
      <c r="UKQ218" s="129"/>
      <c r="UKR218" s="129"/>
      <c r="UKS218" s="129"/>
      <c r="UKT218" s="129"/>
      <c r="UKU218" s="129"/>
      <c r="UKV218" s="129"/>
      <c r="UKW218" s="129"/>
      <c r="UKX218" s="129"/>
      <c r="UKY218" s="129"/>
      <c r="UKZ218" s="129"/>
      <c r="ULA218" s="129"/>
      <c r="ULB218" s="129"/>
      <c r="ULC218" s="129"/>
      <c r="ULD218" s="129"/>
      <c r="ULE218" s="129"/>
      <c r="ULF218" s="129"/>
      <c r="ULG218" s="129"/>
      <c r="ULH218" s="129"/>
      <c r="ULI218" s="129"/>
      <c r="ULJ218" s="129"/>
      <c r="ULK218" s="129"/>
      <c r="ULL218" s="129"/>
      <c r="ULM218" s="129"/>
      <c r="ULN218" s="129"/>
      <c r="ULO218" s="129"/>
      <c r="ULP218" s="129"/>
      <c r="ULQ218" s="129"/>
      <c r="ULR218" s="129"/>
      <c r="ULS218" s="129"/>
      <c r="ULT218" s="129"/>
      <c r="ULU218" s="129"/>
      <c r="ULV218" s="129"/>
      <c r="ULW218" s="129"/>
      <c r="ULX218" s="129"/>
      <c r="ULY218" s="129"/>
      <c r="ULZ218" s="129"/>
      <c r="UMA218" s="129"/>
      <c r="UMB218" s="129"/>
      <c r="UMC218" s="129"/>
      <c r="UMD218" s="129"/>
      <c r="UME218" s="129"/>
      <c r="UMF218" s="129"/>
      <c r="UMG218" s="129"/>
      <c r="UMH218" s="129"/>
      <c r="UMI218" s="129"/>
      <c r="UMJ218" s="129"/>
      <c r="UMK218" s="129"/>
      <c r="UML218" s="129"/>
      <c r="UMM218" s="129"/>
      <c r="UMN218" s="129"/>
      <c r="UMO218" s="129"/>
      <c r="UMP218" s="129"/>
      <c r="UMQ218" s="129"/>
      <c r="UMR218" s="129"/>
      <c r="UMS218" s="129"/>
      <c r="UMT218" s="129"/>
      <c r="UMU218" s="129"/>
      <c r="UMV218" s="129"/>
      <c r="UMW218" s="129"/>
      <c r="UMX218" s="129"/>
      <c r="UMY218" s="129"/>
      <c r="UMZ218" s="129"/>
      <c r="UNA218" s="129"/>
      <c r="UNB218" s="129"/>
      <c r="UNC218" s="129"/>
      <c r="UND218" s="129"/>
      <c r="UNE218" s="129"/>
      <c r="UNF218" s="129"/>
      <c r="UNG218" s="129"/>
      <c r="UNH218" s="129"/>
      <c r="UNI218" s="129"/>
      <c r="UNJ218" s="129"/>
      <c r="UNK218" s="129"/>
      <c r="UNL218" s="129"/>
      <c r="UNM218" s="129"/>
      <c r="UNN218" s="129"/>
      <c r="UNO218" s="129"/>
      <c r="UNP218" s="129"/>
      <c r="UNQ218" s="129"/>
      <c r="UNR218" s="129"/>
      <c r="UNS218" s="129"/>
      <c r="UNT218" s="129"/>
      <c r="UNU218" s="129"/>
      <c r="UNV218" s="129"/>
      <c r="UNW218" s="129"/>
      <c r="UNX218" s="129"/>
      <c r="UNY218" s="129"/>
      <c r="UNZ218" s="129"/>
      <c r="UOA218" s="129"/>
      <c r="UOB218" s="129"/>
      <c r="UOC218" s="129"/>
      <c r="UOD218" s="129"/>
      <c r="UOE218" s="129"/>
      <c r="UOF218" s="129"/>
      <c r="UOG218" s="129"/>
      <c r="UOH218" s="129"/>
      <c r="UOI218" s="129"/>
      <c r="UOJ218" s="129"/>
      <c r="UOK218" s="129"/>
      <c r="UOL218" s="129"/>
      <c r="UOM218" s="129"/>
      <c r="UON218" s="129"/>
      <c r="UOO218" s="129"/>
      <c r="UOP218" s="129"/>
      <c r="UOQ218" s="129"/>
      <c r="UOR218" s="129"/>
      <c r="UOS218" s="129"/>
      <c r="UOT218" s="129"/>
      <c r="UOU218" s="129"/>
      <c r="UOV218" s="129"/>
      <c r="UOW218" s="129"/>
      <c r="UOX218" s="129"/>
      <c r="UOY218" s="129"/>
      <c r="UOZ218" s="129"/>
      <c r="UPA218" s="129"/>
      <c r="UPB218" s="129"/>
      <c r="UPC218" s="129"/>
      <c r="UPD218" s="129"/>
      <c r="UPE218" s="129"/>
      <c r="UPF218" s="129"/>
      <c r="UPG218" s="129"/>
      <c r="UPH218" s="129"/>
      <c r="UPI218" s="129"/>
      <c r="UPJ218" s="129"/>
      <c r="UPK218" s="129"/>
      <c r="UPL218" s="129"/>
      <c r="UPM218" s="129"/>
      <c r="UPN218" s="129"/>
      <c r="UPO218" s="129"/>
      <c r="UPP218" s="129"/>
      <c r="UPQ218" s="129"/>
      <c r="UPR218" s="129"/>
      <c r="UPS218" s="129"/>
      <c r="UPT218" s="129"/>
      <c r="UPU218" s="129"/>
      <c r="UPV218" s="129"/>
      <c r="UPW218" s="129"/>
      <c r="UPX218" s="129"/>
      <c r="UPY218" s="129"/>
      <c r="UPZ218" s="129"/>
      <c r="UQA218" s="129"/>
      <c r="UQB218" s="129"/>
      <c r="UQC218" s="129"/>
      <c r="UQD218" s="129"/>
      <c r="UQE218" s="129"/>
      <c r="UQF218" s="129"/>
      <c r="UQG218" s="129"/>
      <c r="UQH218" s="129"/>
      <c r="UQI218" s="129"/>
      <c r="UQJ218" s="129"/>
      <c r="UQK218" s="129"/>
      <c r="UQL218" s="129"/>
      <c r="UQM218" s="129"/>
      <c r="UQN218" s="129"/>
      <c r="UQO218" s="129"/>
      <c r="UQP218" s="129"/>
      <c r="UQQ218" s="129"/>
      <c r="UQR218" s="129"/>
      <c r="UQS218" s="129"/>
      <c r="UQT218" s="129"/>
      <c r="UQU218" s="129"/>
      <c r="UQV218" s="129"/>
      <c r="UQW218" s="129"/>
      <c r="UQX218" s="129"/>
      <c r="UQY218" s="129"/>
      <c r="UQZ218" s="129"/>
      <c r="URA218" s="129"/>
      <c r="URB218" s="129"/>
      <c r="URC218" s="129"/>
      <c r="URD218" s="129"/>
      <c r="URE218" s="129"/>
      <c r="URF218" s="129"/>
      <c r="URG218" s="129"/>
      <c r="URH218" s="129"/>
      <c r="URI218" s="129"/>
      <c r="URJ218" s="129"/>
      <c r="URK218" s="129"/>
      <c r="URL218" s="129"/>
      <c r="URM218" s="129"/>
      <c r="URN218" s="129"/>
      <c r="URO218" s="129"/>
      <c r="URP218" s="129"/>
      <c r="URQ218" s="129"/>
      <c r="URR218" s="129"/>
      <c r="URS218" s="129"/>
      <c r="URT218" s="129"/>
      <c r="URU218" s="129"/>
      <c r="URV218" s="129"/>
      <c r="URW218" s="129"/>
      <c r="URX218" s="129"/>
      <c r="URY218" s="129"/>
      <c r="URZ218" s="129"/>
      <c r="USA218" s="129"/>
      <c r="USB218" s="129"/>
      <c r="USC218" s="129"/>
      <c r="USD218" s="129"/>
      <c r="USE218" s="129"/>
      <c r="USF218" s="129"/>
      <c r="USG218" s="129"/>
      <c r="USH218" s="129"/>
      <c r="USI218" s="129"/>
      <c r="USJ218" s="129"/>
      <c r="USK218" s="129"/>
      <c r="USL218" s="129"/>
      <c r="USM218" s="129"/>
      <c r="USN218" s="129"/>
      <c r="USO218" s="129"/>
      <c r="USP218" s="129"/>
      <c r="USQ218" s="129"/>
      <c r="USR218" s="129"/>
      <c r="USS218" s="129"/>
      <c r="UST218" s="129"/>
      <c r="USU218" s="129"/>
      <c r="USV218" s="129"/>
      <c r="USW218" s="129"/>
      <c r="USX218" s="129"/>
      <c r="USY218" s="129"/>
      <c r="USZ218" s="129"/>
      <c r="UTA218" s="129"/>
      <c r="UTB218" s="129"/>
      <c r="UTC218" s="129"/>
      <c r="UTD218" s="129"/>
      <c r="UTE218" s="129"/>
      <c r="UTF218" s="129"/>
      <c r="UTG218" s="129"/>
      <c r="UTH218" s="129"/>
      <c r="UTI218" s="129"/>
      <c r="UTJ218" s="129"/>
      <c r="UTK218" s="129"/>
      <c r="UTL218" s="129"/>
      <c r="UTM218" s="129"/>
      <c r="UTN218" s="129"/>
      <c r="UTO218" s="129"/>
      <c r="UTP218" s="129"/>
      <c r="UTQ218" s="129"/>
      <c r="UTR218" s="129"/>
      <c r="UTS218" s="129"/>
      <c r="UTT218" s="129"/>
      <c r="UTU218" s="129"/>
      <c r="UTV218" s="129"/>
      <c r="UTW218" s="129"/>
      <c r="UTX218" s="129"/>
      <c r="UTY218" s="129"/>
      <c r="UTZ218" s="129"/>
      <c r="UUA218" s="129"/>
      <c r="UUB218" s="129"/>
      <c r="UUC218" s="129"/>
      <c r="UUD218" s="129"/>
      <c r="UUE218" s="129"/>
      <c r="UUF218" s="129"/>
      <c r="UUG218" s="129"/>
      <c r="UUH218" s="129"/>
      <c r="UUI218" s="129"/>
      <c r="UUJ218" s="129"/>
      <c r="UUK218" s="129"/>
      <c r="UUL218" s="129"/>
      <c r="UUM218" s="129"/>
      <c r="UUN218" s="129"/>
      <c r="UUO218" s="129"/>
      <c r="UUP218" s="129"/>
      <c r="UUQ218" s="129"/>
      <c r="UUR218" s="129"/>
      <c r="UUS218" s="129"/>
      <c r="UUT218" s="129"/>
      <c r="UUU218" s="129"/>
      <c r="UUV218" s="129"/>
      <c r="UUW218" s="129"/>
      <c r="UUX218" s="129"/>
      <c r="UUY218" s="129"/>
      <c r="UUZ218" s="129"/>
      <c r="UVA218" s="129"/>
      <c r="UVB218" s="129"/>
      <c r="UVC218" s="129"/>
      <c r="UVD218" s="129"/>
      <c r="UVE218" s="129"/>
      <c r="UVF218" s="129"/>
      <c r="UVG218" s="129"/>
      <c r="UVH218" s="129"/>
      <c r="UVI218" s="129"/>
      <c r="UVJ218" s="129"/>
      <c r="UVK218" s="129"/>
      <c r="UVL218" s="129"/>
      <c r="UVM218" s="129"/>
      <c r="UVN218" s="129"/>
      <c r="UVO218" s="129"/>
      <c r="UVP218" s="129"/>
      <c r="UVQ218" s="129"/>
      <c r="UVR218" s="129"/>
      <c r="UVS218" s="129"/>
      <c r="UVT218" s="129"/>
      <c r="UVU218" s="129"/>
      <c r="UVV218" s="129"/>
      <c r="UVW218" s="129"/>
      <c r="UVX218" s="129"/>
      <c r="UVY218" s="129"/>
      <c r="UVZ218" s="129"/>
      <c r="UWA218" s="129"/>
      <c r="UWB218" s="129"/>
      <c r="UWC218" s="129"/>
      <c r="UWD218" s="129"/>
      <c r="UWE218" s="129"/>
      <c r="UWF218" s="129"/>
      <c r="UWG218" s="129"/>
      <c r="UWH218" s="129"/>
      <c r="UWI218" s="129"/>
      <c r="UWJ218" s="129"/>
      <c r="UWK218" s="129"/>
      <c r="UWL218" s="129"/>
      <c r="UWM218" s="129"/>
      <c r="UWN218" s="129"/>
      <c r="UWO218" s="129"/>
      <c r="UWP218" s="129"/>
      <c r="UWQ218" s="129"/>
      <c r="UWR218" s="129"/>
      <c r="UWS218" s="129"/>
      <c r="UWT218" s="129"/>
      <c r="UWU218" s="129"/>
      <c r="UWV218" s="129"/>
      <c r="UWW218" s="129"/>
      <c r="UWX218" s="129"/>
      <c r="UWY218" s="129"/>
      <c r="UWZ218" s="129"/>
      <c r="UXA218" s="129"/>
      <c r="UXB218" s="129"/>
      <c r="UXC218" s="129"/>
      <c r="UXD218" s="129"/>
      <c r="UXE218" s="129"/>
      <c r="UXF218" s="129"/>
      <c r="UXG218" s="129"/>
      <c r="UXH218" s="129"/>
      <c r="UXI218" s="129"/>
      <c r="UXJ218" s="129"/>
      <c r="UXK218" s="129"/>
      <c r="UXL218" s="129"/>
      <c r="UXM218" s="129"/>
      <c r="UXN218" s="129"/>
      <c r="UXO218" s="129"/>
      <c r="UXP218" s="129"/>
      <c r="UXQ218" s="129"/>
      <c r="UXR218" s="129"/>
      <c r="UXS218" s="129"/>
      <c r="UXT218" s="129"/>
      <c r="UXU218" s="129"/>
      <c r="UXV218" s="129"/>
      <c r="UXW218" s="129"/>
      <c r="UXX218" s="129"/>
      <c r="UXY218" s="129"/>
      <c r="UXZ218" s="129"/>
      <c r="UYA218" s="129"/>
      <c r="UYB218" s="129"/>
      <c r="UYC218" s="129"/>
      <c r="UYD218" s="129"/>
      <c r="UYE218" s="129"/>
      <c r="UYF218" s="129"/>
      <c r="UYG218" s="129"/>
      <c r="UYH218" s="129"/>
      <c r="UYI218" s="129"/>
      <c r="UYJ218" s="129"/>
      <c r="UYK218" s="129"/>
      <c r="UYL218" s="129"/>
      <c r="UYM218" s="129"/>
      <c r="UYN218" s="129"/>
      <c r="UYO218" s="129"/>
      <c r="UYP218" s="129"/>
      <c r="UYQ218" s="129"/>
      <c r="UYR218" s="129"/>
      <c r="UYS218" s="129"/>
      <c r="UYT218" s="129"/>
      <c r="UYU218" s="129"/>
      <c r="UYV218" s="129"/>
      <c r="UYW218" s="129"/>
      <c r="UYX218" s="129"/>
      <c r="UYY218" s="129"/>
      <c r="UYZ218" s="129"/>
      <c r="UZA218" s="129"/>
      <c r="UZB218" s="129"/>
      <c r="UZC218" s="129"/>
      <c r="UZD218" s="129"/>
      <c r="UZE218" s="129"/>
      <c r="UZF218" s="129"/>
      <c r="UZG218" s="129"/>
      <c r="UZH218" s="129"/>
      <c r="UZI218" s="129"/>
      <c r="UZJ218" s="129"/>
      <c r="UZK218" s="129"/>
      <c r="UZL218" s="129"/>
      <c r="UZM218" s="129"/>
      <c r="UZN218" s="129"/>
      <c r="UZO218" s="129"/>
      <c r="UZP218" s="129"/>
      <c r="UZQ218" s="129"/>
      <c r="UZR218" s="129"/>
      <c r="UZS218" s="129"/>
      <c r="UZT218" s="129"/>
      <c r="UZU218" s="129"/>
      <c r="UZV218" s="129"/>
      <c r="UZW218" s="129"/>
      <c r="UZX218" s="129"/>
      <c r="UZY218" s="129"/>
      <c r="UZZ218" s="129"/>
      <c r="VAA218" s="129"/>
      <c r="VAB218" s="129"/>
      <c r="VAC218" s="129"/>
      <c r="VAD218" s="129"/>
      <c r="VAE218" s="129"/>
      <c r="VAF218" s="129"/>
      <c r="VAG218" s="129"/>
      <c r="VAH218" s="129"/>
      <c r="VAI218" s="129"/>
      <c r="VAJ218" s="129"/>
      <c r="VAK218" s="129"/>
      <c r="VAL218" s="129"/>
      <c r="VAM218" s="129"/>
      <c r="VAN218" s="129"/>
      <c r="VAO218" s="129"/>
      <c r="VAP218" s="129"/>
      <c r="VAQ218" s="129"/>
      <c r="VAR218" s="129"/>
      <c r="VAS218" s="129"/>
      <c r="VAT218" s="129"/>
      <c r="VAU218" s="129"/>
      <c r="VAV218" s="129"/>
      <c r="VAW218" s="129"/>
      <c r="VAX218" s="129"/>
      <c r="VAY218" s="129"/>
      <c r="VAZ218" s="129"/>
      <c r="VBA218" s="129"/>
      <c r="VBB218" s="129"/>
      <c r="VBC218" s="129"/>
      <c r="VBD218" s="129"/>
      <c r="VBE218" s="129"/>
      <c r="VBF218" s="129"/>
      <c r="VBG218" s="129"/>
      <c r="VBH218" s="129"/>
      <c r="VBI218" s="129"/>
      <c r="VBJ218" s="129"/>
      <c r="VBK218" s="129"/>
      <c r="VBL218" s="129"/>
      <c r="VBM218" s="129"/>
      <c r="VBN218" s="129"/>
      <c r="VBO218" s="129"/>
      <c r="VBP218" s="129"/>
      <c r="VBQ218" s="129"/>
      <c r="VBR218" s="129"/>
      <c r="VBS218" s="129"/>
      <c r="VBT218" s="129"/>
      <c r="VBU218" s="129"/>
      <c r="VBV218" s="129"/>
      <c r="VBW218" s="129"/>
      <c r="VBX218" s="129"/>
      <c r="VBY218" s="129"/>
      <c r="VBZ218" s="129"/>
      <c r="VCA218" s="129"/>
      <c r="VCB218" s="129"/>
      <c r="VCC218" s="129"/>
      <c r="VCD218" s="129"/>
      <c r="VCE218" s="129"/>
      <c r="VCF218" s="129"/>
      <c r="VCG218" s="129"/>
      <c r="VCH218" s="129"/>
      <c r="VCI218" s="129"/>
      <c r="VCJ218" s="129"/>
      <c r="VCK218" s="129"/>
      <c r="VCL218" s="129"/>
      <c r="VCM218" s="129"/>
      <c r="VCN218" s="129"/>
      <c r="VCO218" s="129"/>
      <c r="VCP218" s="129"/>
      <c r="VCQ218" s="129"/>
      <c r="VCR218" s="129"/>
      <c r="VCS218" s="129"/>
      <c r="VCT218" s="129"/>
      <c r="VCU218" s="129"/>
      <c r="VCV218" s="129"/>
      <c r="VCW218" s="129"/>
      <c r="VCX218" s="129"/>
      <c r="VCY218" s="129"/>
      <c r="VCZ218" s="129"/>
      <c r="VDA218" s="129"/>
      <c r="VDB218" s="129"/>
      <c r="VDC218" s="129"/>
      <c r="VDD218" s="129"/>
      <c r="VDE218" s="129"/>
      <c r="VDF218" s="129"/>
      <c r="VDG218" s="129"/>
      <c r="VDH218" s="129"/>
      <c r="VDI218" s="129"/>
      <c r="VDJ218" s="129"/>
      <c r="VDK218" s="129"/>
      <c r="VDL218" s="129"/>
      <c r="VDM218" s="129"/>
      <c r="VDN218" s="129"/>
      <c r="VDO218" s="129"/>
      <c r="VDP218" s="129"/>
      <c r="VDQ218" s="129"/>
      <c r="VDR218" s="129"/>
      <c r="VDS218" s="129"/>
      <c r="VDT218" s="129"/>
      <c r="VDU218" s="129"/>
      <c r="VDV218" s="129"/>
      <c r="VDW218" s="129"/>
      <c r="VDX218" s="129"/>
      <c r="VDY218" s="129"/>
      <c r="VDZ218" s="129"/>
      <c r="VEA218" s="129"/>
      <c r="VEB218" s="129"/>
      <c r="VEC218" s="129"/>
      <c r="VED218" s="129"/>
      <c r="VEE218" s="129"/>
      <c r="VEF218" s="129"/>
      <c r="VEG218" s="129"/>
      <c r="VEH218" s="129"/>
      <c r="VEI218" s="129"/>
      <c r="VEJ218" s="129"/>
      <c r="VEK218" s="129"/>
      <c r="VEL218" s="129"/>
      <c r="VEM218" s="129"/>
      <c r="VEN218" s="129"/>
      <c r="VEO218" s="129"/>
      <c r="VEP218" s="129"/>
      <c r="VEQ218" s="129"/>
      <c r="VER218" s="129"/>
      <c r="VES218" s="129"/>
      <c r="VET218" s="129"/>
      <c r="VEU218" s="129"/>
      <c r="VEV218" s="129"/>
      <c r="VEW218" s="129"/>
      <c r="VEX218" s="129"/>
      <c r="VEY218" s="129"/>
      <c r="VEZ218" s="129"/>
      <c r="VFA218" s="129"/>
      <c r="VFB218" s="129"/>
      <c r="VFC218" s="129"/>
      <c r="VFD218" s="129"/>
      <c r="VFE218" s="129"/>
      <c r="VFF218" s="129"/>
      <c r="VFG218" s="129"/>
      <c r="VFH218" s="129"/>
      <c r="VFI218" s="129"/>
      <c r="VFJ218" s="129"/>
      <c r="VFK218" s="129"/>
      <c r="VFL218" s="129"/>
      <c r="VFM218" s="129"/>
      <c r="VFN218" s="129"/>
      <c r="VFO218" s="129"/>
      <c r="VFP218" s="129"/>
      <c r="VFQ218" s="129"/>
      <c r="VFR218" s="129"/>
      <c r="VFS218" s="129"/>
      <c r="VFT218" s="129"/>
      <c r="VFU218" s="129"/>
      <c r="VFV218" s="129"/>
      <c r="VFW218" s="129"/>
      <c r="VFX218" s="129"/>
      <c r="VFY218" s="129"/>
      <c r="VFZ218" s="129"/>
      <c r="VGA218" s="129"/>
      <c r="VGB218" s="129"/>
      <c r="VGC218" s="129"/>
      <c r="VGD218" s="129"/>
      <c r="VGE218" s="129"/>
      <c r="VGF218" s="129"/>
      <c r="VGG218" s="129"/>
      <c r="VGH218" s="129"/>
      <c r="VGI218" s="129"/>
      <c r="VGJ218" s="129"/>
      <c r="VGK218" s="129"/>
      <c r="VGL218" s="129"/>
      <c r="VGM218" s="129"/>
      <c r="VGN218" s="129"/>
      <c r="VGO218" s="129"/>
      <c r="VGP218" s="129"/>
      <c r="VGQ218" s="129"/>
      <c r="VGR218" s="129"/>
      <c r="VGS218" s="129"/>
      <c r="VGT218" s="129"/>
      <c r="VGU218" s="129"/>
      <c r="VGV218" s="129"/>
      <c r="VGW218" s="129"/>
      <c r="VGX218" s="129"/>
      <c r="VGY218" s="129"/>
      <c r="VGZ218" s="129"/>
      <c r="VHA218" s="129"/>
      <c r="VHB218" s="129"/>
      <c r="VHC218" s="129"/>
      <c r="VHD218" s="129"/>
      <c r="VHE218" s="129"/>
      <c r="VHF218" s="129"/>
      <c r="VHG218" s="129"/>
      <c r="VHH218" s="129"/>
      <c r="VHI218" s="129"/>
      <c r="VHJ218" s="129"/>
      <c r="VHK218" s="129"/>
      <c r="VHL218" s="129"/>
      <c r="VHM218" s="129"/>
      <c r="VHN218" s="129"/>
      <c r="VHO218" s="129"/>
      <c r="VHP218" s="129"/>
      <c r="VHQ218" s="129"/>
      <c r="VHR218" s="129"/>
      <c r="VHS218" s="129"/>
      <c r="VHT218" s="129"/>
      <c r="VHU218" s="129"/>
      <c r="VHV218" s="129"/>
      <c r="VHW218" s="129"/>
      <c r="VHX218" s="129"/>
      <c r="VHY218" s="129"/>
      <c r="VHZ218" s="129"/>
      <c r="VIA218" s="129"/>
      <c r="VIB218" s="129"/>
      <c r="VIC218" s="129"/>
      <c r="VID218" s="129"/>
      <c r="VIE218" s="129"/>
      <c r="VIF218" s="129"/>
      <c r="VIG218" s="129"/>
      <c r="VIH218" s="129"/>
      <c r="VII218" s="129"/>
      <c r="VIJ218" s="129"/>
      <c r="VIK218" s="129"/>
      <c r="VIL218" s="129"/>
      <c r="VIM218" s="129"/>
      <c r="VIN218" s="129"/>
      <c r="VIO218" s="129"/>
      <c r="VIP218" s="129"/>
      <c r="VIQ218" s="129"/>
      <c r="VIR218" s="129"/>
      <c r="VIS218" s="129"/>
      <c r="VIT218" s="129"/>
      <c r="VIU218" s="129"/>
      <c r="VIV218" s="129"/>
      <c r="VIW218" s="129"/>
      <c r="VIX218" s="129"/>
      <c r="VIY218" s="129"/>
      <c r="VIZ218" s="129"/>
      <c r="VJA218" s="129"/>
      <c r="VJB218" s="129"/>
      <c r="VJC218" s="129"/>
      <c r="VJD218" s="129"/>
      <c r="VJE218" s="129"/>
      <c r="VJF218" s="129"/>
      <c r="VJG218" s="129"/>
      <c r="VJH218" s="129"/>
      <c r="VJI218" s="129"/>
      <c r="VJJ218" s="129"/>
      <c r="VJK218" s="129"/>
      <c r="VJL218" s="129"/>
      <c r="VJM218" s="129"/>
      <c r="VJN218" s="129"/>
      <c r="VJO218" s="129"/>
      <c r="VJP218" s="129"/>
      <c r="VJQ218" s="129"/>
      <c r="VJR218" s="129"/>
      <c r="VJS218" s="129"/>
      <c r="VJT218" s="129"/>
      <c r="VJU218" s="129"/>
      <c r="VJV218" s="129"/>
      <c r="VJW218" s="129"/>
      <c r="VJX218" s="129"/>
      <c r="VJY218" s="129"/>
      <c r="VJZ218" s="129"/>
      <c r="VKA218" s="129"/>
      <c r="VKB218" s="129"/>
      <c r="VKC218" s="129"/>
      <c r="VKD218" s="129"/>
      <c r="VKE218" s="129"/>
      <c r="VKF218" s="129"/>
      <c r="VKG218" s="129"/>
      <c r="VKH218" s="129"/>
      <c r="VKI218" s="129"/>
      <c r="VKJ218" s="129"/>
      <c r="VKK218" s="129"/>
      <c r="VKL218" s="129"/>
      <c r="VKM218" s="129"/>
      <c r="VKN218" s="129"/>
      <c r="VKO218" s="129"/>
      <c r="VKP218" s="129"/>
      <c r="VKQ218" s="129"/>
      <c r="VKR218" s="129"/>
      <c r="VKS218" s="129"/>
      <c r="VKT218" s="129"/>
      <c r="VKU218" s="129"/>
      <c r="VKV218" s="129"/>
      <c r="VKW218" s="129"/>
      <c r="VKX218" s="129"/>
      <c r="VKY218" s="129"/>
      <c r="VKZ218" s="129"/>
      <c r="VLA218" s="129"/>
      <c r="VLB218" s="129"/>
      <c r="VLC218" s="129"/>
      <c r="VLD218" s="129"/>
      <c r="VLE218" s="129"/>
      <c r="VLF218" s="129"/>
      <c r="VLG218" s="129"/>
      <c r="VLH218" s="129"/>
      <c r="VLI218" s="129"/>
      <c r="VLJ218" s="129"/>
      <c r="VLK218" s="129"/>
      <c r="VLL218" s="129"/>
      <c r="VLM218" s="129"/>
      <c r="VLN218" s="129"/>
      <c r="VLO218" s="129"/>
      <c r="VLP218" s="129"/>
      <c r="VLQ218" s="129"/>
      <c r="VLR218" s="129"/>
      <c r="VLS218" s="129"/>
      <c r="VLT218" s="129"/>
      <c r="VLU218" s="129"/>
      <c r="VLV218" s="129"/>
      <c r="VLW218" s="129"/>
      <c r="VLX218" s="129"/>
      <c r="VLY218" s="129"/>
      <c r="VLZ218" s="129"/>
      <c r="VMA218" s="129"/>
      <c r="VMB218" s="129"/>
      <c r="VMC218" s="129"/>
      <c r="VMD218" s="129"/>
      <c r="VME218" s="129"/>
      <c r="VMF218" s="129"/>
      <c r="VMG218" s="129"/>
      <c r="VMH218" s="129"/>
      <c r="VMI218" s="129"/>
      <c r="VMJ218" s="129"/>
      <c r="VMK218" s="129"/>
      <c r="VML218" s="129"/>
      <c r="VMM218" s="129"/>
      <c r="VMN218" s="129"/>
      <c r="VMO218" s="129"/>
      <c r="VMP218" s="129"/>
      <c r="VMQ218" s="129"/>
      <c r="VMR218" s="129"/>
      <c r="VMS218" s="129"/>
      <c r="VMT218" s="129"/>
      <c r="VMU218" s="129"/>
      <c r="VMV218" s="129"/>
      <c r="VMW218" s="129"/>
      <c r="VMX218" s="129"/>
      <c r="VMY218" s="129"/>
      <c r="VMZ218" s="129"/>
      <c r="VNA218" s="129"/>
      <c r="VNB218" s="129"/>
      <c r="VNC218" s="129"/>
      <c r="VND218" s="129"/>
      <c r="VNE218" s="129"/>
      <c r="VNF218" s="129"/>
      <c r="VNG218" s="129"/>
      <c r="VNH218" s="129"/>
      <c r="VNI218" s="129"/>
      <c r="VNJ218" s="129"/>
      <c r="VNK218" s="129"/>
      <c r="VNL218" s="129"/>
      <c r="VNM218" s="129"/>
      <c r="VNN218" s="129"/>
      <c r="VNO218" s="129"/>
      <c r="VNP218" s="129"/>
      <c r="VNQ218" s="129"/>
      <c r="VNR218" s="129"/>
      <c r="VNS218" s="129"/>
      <c r="VNT218" s="129"/>
      <c r="VNU218" s="129"/>
      <c r="VNV218" s="129"/>
      <c r="VNW218" s="129"/>
      <c r="VNX218" s="129"/>
      <c r="VNY218" s="129"/>
      <c r="VNZ218" s="129"/>
      <c r="VOA218" s="129"/>
      <c r="VOB218" s="129"/>
      <c r="VOC218" s="129"/>
      <c r="VOD218" s="129"/>
      <c r="VOE218" s="129"/>
      <c r="VOF218" s="129"/>
      <c r="VOG218" s="129"/>
      <c r="VOH218" s="129"/>
      <c r="VOI218" s="129"/>
      <c r="VOJ218" s="129"/>
      <c r="VOK218" s="129"/>
      <c r="VOL218" s="129"/>
      <c r="VOM218" s="129"/>
      <c r="VON218" s="129"/>
      <c r="VOO218" s="129"/>
      <c r="VOP218" s="129"/>
      <c r="VOQ218" s="129"/>
      <c r="VOR218" s="129"/>
      <c r="VOS218" s="129"/>
      <c r="VOT218" s="129"/>
      <c r="VOU218" s="129"/>
      <c r="VOV218" s="129"/>
      <c r="VOW218" s="129"/>
      <c r="VOX218" s="129"/>
      <c r="VOY218" s="129"/>
      <c r="VOZ218" s="129"/>
      <c r="VPA218" s="129"/>
      <c r="VPB218" s="129"/>
      <c r="VPC218" s="129"/>
      <c r="VPD218" s="129"/>
      <c r="VPE218" s="129"/>
      <c r="VPF218" s="129"/>
      <c r="VPG218" s="129"/>
      <c r="VPH218" s="129"/>
      <c r="VPI218" s="129"/>
      <c r="VPJ218" s="129"/>
      <c r="VPK218" s="129"/>
      <c r="VPL218" s="129"/>
      <c r="VPM218" s="129"/>
      <c r="VPN218" s="129"/>
      <c r="VPO218" s="129"/>
      <c r="VPP218" s="129"/>
      <c r="VPQ218" s="129"/>
      <c r="VPR218" s="129"/>
      <c r="VPS218" s="129"/>
      <c r="VPT218" s="129"/>
      <c r="VPU218" s="129"/>
      <c r="VPV218" s="129"/>
      <c r="VPW218" s="129"/>
      <c r="VPX218" s="129"/>
      <c r="VPY218" s="129"/>
      <c r="VPZ218" s="129"/>
      <c r="VQA218" s="129"/>
      <c r="VQB218" s="129"/>
      <c r="VQC218" s="129"/>
      <c r="VQD218" s="129"/>
      <c r="VQE218" s="129"/>
      <c r="VQF218" s="129"/>
      <c r="VQG218" s="129"/>
      <c r="VQH218" s="129"/>
      <c r="VQI218" s="129"/>
      <c r="VQJ218" s="129"/>
      <c r="VQK218" s="129"/>
      <c r="VQL218" s="129"/>
      <c r="VQM218" s="129"/>
      <c r="VQN218" s="129"/>
      <c r="VQO218" s="129"/>
      <c r="VQP218" s="129"/>
      <c r="VQQ218" s="129"/>
      <c r="VQR218" s="129"/>
      <c r="VQS218" s="129"/>
      <c r="VQT218" s="129"/>
      <c r="VQU218" s="129"/>
      <c r="VQV218" s="129"/>
      <c r="VQW218" s="129"/>
      <c r="VQX218" s="129"/>
      <c r="VQY218" s="129"/>
      <c r="VQZ218" s="129"/>
      <c r="VRA218" s="129"/>
      <c r="VRB218" s="129"/>
      <c r="VRC218" s="129"/>
      <c r="VRD218" s="129"/>
      <c r="VRE218" s="129"/>
      <c r="VRF218" s="129"/>
      <c r="VRG218" s="129"/>
      <c r="VRH218" s="129"/>
      <c r="VRI218" s="129"/>
      <c r="VRJ218" s="129"/>
      <c r="VRK218" s="129"/>
      <c r="VRL218" s="129"/>
      <c r="VRM218" s="129"/>
      <c r="VRN218" s="129"/>
      <c r="VRO218" s="129"/>
      <c r="VRP218" s="129"/>
      <c r="VRQ218" s="129"/>
      <c r="VRR218" s="129"/>
      <c r="VRS218" s="129"/>
      <c r="VRT218" s="129"/>
      <c r="VRU218" s="129"/>
      <c r="VRV218" s="129"/>
      <c r="VRW218" s="129"/>
      <c r="VRX218" s="129"/>
      <c r="VRY218" s="129"/>
      <c r="VRZ218" s="129"/>
      <c r="VSA218" s="129"/>
      <c r="VSB218" s="129"/>
      <c r="VSC218" s="129"/>
      <c r="VSD218" s="129"/>
      <c r="VSE218" s="129"/>
      <c r="VSF218" s="129"/>
      <c r="VSG218" s="129"/>
      <c r="VSH218" s="129"/>
      <c r="VSI218" s="129"/>
      <c r="VSJ218" s="129"/>
      <c r="VSK218" s="129"/>
      <c r="VSL218" s="129"/>
      <c r="VSM218" s="129"/>
      <c r="VSN218" s="129"/>
      <c r="VSO218" s="129"/>
      <c r="VSP218" s="129"/>
      <c r="VSQ218" s="129"/>
      <c r="VSR218" s="129"/>
      <c r="VSS218" s="129"/>
      <c r="VST218" s="129"/>
      <c r="VSU218" s="129"/>
      <c r="VSV218" s="129"/>
      <c r="VSW218" s="129"/>
      <c r="VSX218" s="129"/>
      <c r="VSY218" s="129"/>
      <c r="VSZ218" s="129"/>
      <c r="VTA218" s="129"/>
      <c r="VTB218" s="129"/>
      <c r="VTC218" s="129"/>
      <c r="VTD218" s="129"/>
      <c r="VTE218" s="129"/>
      <c r="VTF218" s="129"/>
      <c r="VTG218" s="129"/>
      <c r="VTH218" s="129"/>
      <c r="VTI218" s="129"/>
      <c r="VTJ218" s="129"/>
      <c r="VTK218" s="129"/>
      <c r="VTL218" s="129"/>
      <c r="VTM218" s="129"/>
      <c r="VTN218" s="129"/>
      <c r="VTO218" s="129"/>
      <c r="VTP218" s="129"/>
      <c r="VTQ218" s="129"/>
      <c r="VTR218" s="129"/>
      <c r="VTS218" s="129"/>
      <c r="VTT218" s="129"/>
      <c r="VTU218" s="129"/>
      <c r="VTV218" s="129"/>
      <c r="VTW218" s="129"/>
      <c r="VTX218" s="129"/>
      <c r="VTY218" s="129"/>
      <c r="VTZ218" s="129"/>
      <c r="VUA218" s="129"/>
      <c r="VUB218" s="129"/>
      <c r="VUC218" s="129"/>
      <c r="VUD218" s="129"/>
      <c r="VUE218" s="129"/>
      <c r="VUF218" s="129"/>
      <c r="VUG218" s="129"/>
      <c r="VUH218" s="129"/>
      <c r="VUI218" s="129"/>
      <c r="VUJ218" s="129"/>
      <c r="VUK218" s="129"/>
      <c r="VUL218" s="129"/>
      <c r="VUM218" s="129"/>
      <c r="VUN218" s="129"/>
      <c r="VUO218" s="129"/>
      <c r="VUP218" s="129"/>
      <c r="VUQ218" s="129"/>
      <c r="VUR218" s="129"/>
      <c r="VUS218" s="129"/>
      <c r="VUT218" s="129"/>
      <c r="VUU218" s="129"/>
      <c r="VUV218" s="129"/>
      <c r="VUW218" s="129"/>
      <c r="VUX218" s="129"/>
      <c r="VUY218" s="129"/>
      <c r="VUZ218" s="129"/>
      <c r="VVA218" s="129"/>
      <c r="VVB218" s="129"/>
      <c r="VVC218" s="129"/>
      <c r="VVD218" s="129"/>
      <c r="VVE218" s="129"/>
      <c r="VVF218" s="129"/>
      <c r="VVG218" s="129"/>
      <c r="VVH218" s="129"/>
      <c r="VVI218" s="129"/>
      <c r="VVJ218" s="129"/>
      <c r="VVK218" s="129"/>
      <c r="VVL218" s="129"/>
      <c r="VVM218" s="129"/>
      <c r="VVN218" s="129"/>
      <c r="VVO218" s="129"/>
      <c r="VVP218" s="129"/>
      <c r="VVQ218" s="129"/>
      <c r="VVR218" s="129"/>
      <c r="VVS218" s="129"/>
      <c r="VVT218" s="129"/>
      <c r="VVU218" s="129"/>
      <c r="VVV218" s="129"/>
      <c r="VVW218" s="129"/>
      <c r="VVX218" s="129"/>
      <c r="VVY218" s="129"/>
      <c r="VVZ218" s="129"/>
      <c r="VWA218" s="129"/>
      <c r="VWB218" s="129"/>
      <c r="VWC218" s="129"/>
      <c r="VWD218" s="129"/>
      <c r="VWE218" s="129"/>
      <c r="VWF218" s="129"/>
      <c r="VWG218" s="129"/>
      <c r="VWH218" s="129"/>
      <c r="VWI218" s="129"/>
      <c r="VWJ218" s="129"/>
      <c r="VWK218" s="129"/>
      <c r="VWL218" s="129"/>
      <c r="VWM218" s="129"/>
      <c r="VWN218" s="129"/>
      <c r="VWO218" s="129"/>
      <c r="VWP218" s="129"/>
      <c r="VWQ218" s="129"/>
      <c r="VWR218" s="129"/>
      <c r="VWS218" s="129"/>
      <c r="VWT218" s="129"/>
      <c r="VWU218" s="129"/>
      <c r="VWV218" s="129"/>
      <c r="VWW218" s="129"/>
      <c r="VWX218" s="129"/>
      <c r="VWY218" s="129"/>
      <c r="VWZ218" s="129"/>
      <c r="VXA218" s="129"/>
      <c r="VXB218" s="129"/>
      <c r="VXC218" s="129"/>
      <c r="VXD218" s="129"/>
      <c r="VXE218" s="129"/>
      <c r="VXF218" s="129"/>
      <c r="VXG218" s="129"/>
      <c r="VXH218" s="129"/>
      <c r="VXI218" s="129"/>
      <c r="VXJ218" s="129"/>
      <c r="VXK218" s="129"/>
      <c r="VXL218" s="129"/>
      <c r="VXM218" s="129"/>
      <c r="VXN218" s="129"/>
      <c r="VXO218" s="129"/>
      <c r="VXP218" s="129"/>
      <c r="VXQ218" s="129"/>
      <c r="VXR218" s="129"/>
      <c r="VXS218" s="129"/>
      <c r="VXT218" s="129"/>
      <c r="VXU218" s="129"/>
      <c r="VXV218" s="129"/>
      <c r="VXW218" s="129"/>
      <c r="VXX218" s="129"/>
      <c r="VXY218" s="129"/>
      <c r="VXZ218" s="129"/>
      <c r="VYA218" s="129"/>
      <c r="VYB218" s="129"/>
      <c r="VYC218" s="129"/>
      <c r="VYD218" s="129"/>
      <c r="VYE218" s="129"/>
      <c r="VYF218" s="129"/>
      <c r="VYG218" s="129"/>
      <c r="VYH218" s="129"/>
      <c r="VYI218" s="129"/>
      <c r="VYJ218" s="129"/>
      <c r="VYK218" s="129"/>
      <c r="VYL218" s="129"/>
      <c r="VYM218" s="129"/>
      <c r="VYN218" s="129"/>
      <c r="VYO218" s="129"/>
      <c r="VYP218" s="129"/>
      <c r="VYQ218" s="129"/>
      <c r="VYR218" s="129"/>
      <c r="VYS218" s="129"/>
      <c r="VYT218" s="129"/>
      <c r="VYU218" s="129"/>
      <c r="VYV218" s="129"/>
      <c r="VYW218" s="129"/>
      <c r="VYX218" s="129"/>
      <c r="VYY218" s="129"/>
      <c r="VYZ218" s="129"/>
      <c r="VZA218" s="129"/>
      <c r="VZB218" s="129"/>
      <c r="VZC218" s="129"/>
      <c r="VZD218" s="129"/>
      <c r="VZE218" s="129"/>
      <c r="VZF218" s="129"/>
      <c r="VZG218" s="129"/>
      <c r="VZH218" s="129"/>
      <c r="VZI218" s="129"/>
      <c r="VZJ218" s="129"/>
      <c r="VZK218" s="129"/>
      <c r="VZL218" s="129"/>
      <c r="VZM218" s="129"/>
      <c r="VZN218" s="129"/>
      <c r="VZO218" s="129"/>
      <c r="VZP218" s="129"/>
      <c r="VZQ218" s="129"/>
      <c r="VZR218" s="129"/>
      <c r="VZS218" s="129"/>
      <c r="VZT218" s="129"/>
      <c r="VZU218" s="129"/>
      <c r="VZV218" s="129"/>
      <c r="VZW218" s="129"/>
      <c r="VZX218" s="129"/>
      <c r="VZY218" s="129"/>
      <c r="VZZ218" s="129"/>
      <c r="WAA218" s="129"/>
      <c r="WAB218" s="129"/>
      <c r="WAC218" s="129"/>
      <c r="WAD218" s="129"/>
      <c r="WAE218" s="129"/>
      <c r="WAF218" s="129"/>
      <c r="WAG218" s="129"/>
      <c r="WAH218" s="129"/>
      <c r="WAI218" s="129"/>
      <c r="WAJ218" s="129"/>
      <c r="WAK218" s="129"/>
      <c r="WAL218" s="129"/>
      <c r="WAM218" s="129"/>
      <c r="WAN218" s="129"/>
      <c r="WAO218" s="129"/>
      <c r="WAP218" s="129"/>
      <c r="WAQ218" s="129"/>
      <c r="WAR218" s="129"/>
      <c r="WAS218" s="129"/>
      <c r="WAT218" s="129"/>
      <c r="WAU218" s="129"/>
      <c r="WAV218" s="129"/>
      <c r="WAW218" s="129"/>
      <c r="WAX218" s="129"/>
      <c r="WAY218" s="129"/>
      <c r="WAZ218" s="129"/>
      <c r="WBA218" s="129"/>
      <c r="WBB218" s="129"/>
      <c r="WBC218" s="129"/>
      <c r="WBD218" s="129"/>
      <c r="WBE218" s="129"/>
      <c r="WBF218" s="129"/>
      <c r="WBG218" s="129"/>
      <c r="WBH218" s="129"/>
      <c r="WBI218" s="129"/>
      <c r="WBJ218" s="129"/>
      <c r="WBK218" s="129"/>
      <c r="WBL218" s="129"/>
      <c r="WBM218" s="129"/>
      <c r="WBN218" s="129"/>
      <c r="WBO218" s="129"/>
      <c r="WBP218" s="129"/>
      <c r="WBQ218" s="129"/>
      <c r="WBR218" s="129"/>
      <c r="WBS218" s="129"/>
      <c r="WBT218" s="129"/>
      <c r="WBU218" s="129"/>
      <c r="WBV218" s="129"/>
      <c r="WBW218" s="129"/>
      <c r="WBX218" s="129"/>
      <c r="WBY218" s="129"/>
      <c r="WBZ218" s="129"/>
      <c r="WCA218" s="129"/>
      <c r="WCB218" s="129"/>
      <c r="WCC218" s="129"/>
      <c r="WCD218" s="129"/>
      <c r="WCE218" s="129"/>
      <c r="WCF218" s="129"/>
      <c r="WCG218" s="129"/>
      <c r="WCH218" s="129"/>
      <c r="WCI218" s="129"/>
      <c r="WCJ218" s="129"/>
      <c r="WCK218" s="129"/>
      <c r="WCL218" s="129"/>
      <c r="WCM218" s="129"/>
      <c r="WCN218" s="129"/>
      <c r="WCO218" s="129"/>
      <c r="WCP218" s="129"/>
      <c r="WCQ218" s="129"/>
      <c r="WCR218" s="129"/>
      <c r="WCS218" s="129"/>
      <c r="WCT218" s="129"/>
      <c r="WCU218" s="129"/>
      <c r="WCV218" s="129"/>
      <c r="WCW218" s="129"/>
      <c r="WCX218" s="129"/>
      <c r="WCY218" s="129"/>
      <c r="WCZ218" s="129"/>
      <c r="WDA218" s="129"/>
      <c r="WDB218" s="129"/>
      <c r="WDC218" s="129"/>
      <c r="WDD218" s="129"/>
      <c r="WDE218" s="129"/>
      <c r="WDF218" s="129"/>
      <c r="WDG218" s="129"/>
      <c r="WDH218" s="129"/>
      <c r="WDI218" s="129"/>
      <c r="WDJ218" s="129"/>
      <c r="WDK218" s="129"/>
      <c r="WDL218" s="129"/>
      <c r="WDM218" s="129"/>
      <c r="WDN218" s="129"/>
      <c r="WDO218" s="129"/>
      <c r="WDP218" s="129"/>
      <c r="WDQ218" s="129"/>
      <c r="WDR218" s="129"/>
      <c r="WDS218" s="129"/>
      <c r="WDT218" s="129"/>
      <c r="WDU218" s="129"/>
      <c r="WDV218" s="129"/>
      <c r="WDW218" s="129"/>
      <c r="WDX218" s="129"/>
      <c r="WDY218" s="129"/>
      <c r="WDZ218" s="129"/>
      <c r="WEA218" s="129"/>
      <c r="WEB218" s="129"/>
      <c r="WEC218" s="129"/>
      <c r="WED218" s="129"/>
      <c r="WEE218" s="129"/>
      <c r="WEF218" s="129"/>
      <c r="WEG218" s="129"/>
      <c r="WEH218" s="129"/>
      <c r="WEI218" s="129"/>
      <c r="WEJ218" s="129"/>
      <c r="WEK218" s="129"/>
      <c r="WEL218" s="129"/>
      <c r="WEM218" s="129"/>
      <c r="WEN218" s="129"/>
      <c r="WEO218" s="129"/>
      <c r="WEP218" s="129"/>
      <c r="WEQ218" s="129"/>
      <c r="WER218" s="129"/>
      <c r="WES218" s="129"/>
      <c r="WET218" s="129"/>
      <c r="WEU218" s="129"/>
      <c r="WEV218" s="129"/>
      <c r="WEW218" s="129"/>
      <c r="WEX218" s="129"/>
      <c r="WEY218" s="129"/>
      <c r="WEZ218" s="129"/>
      <c r="WFA218" s="129"/>
      <c r="WFB218" s="129"/>
      <c r="WFC218" s="129"/>
      <c r="WFD218" s="129"/>
      <c r="WFE218" s="129"/>
      <c r="WFF218" s="129"/>
      <c r="WFG218" s="129"/>
      <c r="WFH218" s="129"/>
      <c r="WFI218" s="129"/>
      <c r="WFJ218" s="129"/>
      <c r="WFK218" s="129"/>
      <c r="WFL218" s="129"/>
      <c r="WFM218" s="129"/>
      <c r="WFN218" s="129"/>
      <c r="WFO218" s="129"/>
      <c r="WFP218" s="129"/>
      <c r="WFQ218" s="129"/>
      <c r="WFR218" s="129"/>
      <c r="WFS218" s="129"/>
      <c r="WFT218" s="129"/>
      <c r="WFU218" s="129"/>
      <c r="WFV218" s="129"/>
      <c r="WFW218" s="129"/>
      <c r="WFX218" s="129"/>
      <c r="WFY218" s="129"/>
      <c r="WFZ218" s="129"/>
      <c r="WGA218" s="129"/>
      <c r="WGB218" s="129"/>
      <c r="WGC218" s="129"/>
      <c r="WGD218" s="129"/>
      <c r="WGE218" s="129"/>
      <c r="WGF218" s="129"/>
      <c r="WGG218" s="129"/>
      <c r="WGH218" s="129"/>
      <c r="WGI218" s="129"/>
      <c r="WGJ218" s="129"/>
      <c r="WGK218" s="129"/>
      <c r="WGL218" s="129"/>
      <c r="WGM218" s="129"/>
      <c r="WGN218" s="129"/>
      <c r="WGO218" s="129"/>
      <c r="WGP218" s="129"/>
      <c r="WGQ218" s="129"/>
      <c r="WGR218" s="129"/>
      <c r="WGS218" s="129"/>
      <c r="WGT218" s="129"/>
      <c r="WGU218" s="129"/>
      <c r="WGV218" s="129"/>
      <c r="WGW218" s="129"/>
      <c r="WGX218" s="129"/>
      <c r="WGY218" s="129"/>
      <c r="WGZ218" s="129"/>
      <c r="WHA218" s="129"/>
      <c r="WHB218" s="129"/>
      <c r="WHC218" s="129"/>
      <c r="WHD218" s="129"/>
      <c r="WHE218" s="129"/>
      <c r="WHF218" s="129"/>
      <c r="WHG218" s="129"/>
      <c r="WHH218" s="129"/>
      <c r="WHI218" s="129"/>
      <c r="WHJ218" s="129"/>
      <c r="WHK218" s="129"/>
      <c r="WHL218" s="129"/>
      <c r="WHM218" s="129"/>
      <c r="WHN218" s="129"/>
      <c r="WHO218" s="129"/>
      <c r="WHP218" s="129"/>
      <c r="WHQ218" s="129"/>
      <c r="WHR218" s="129"/>
      <c r="WHS218" s="129"/>
      <c r="WHT218" s="129"/>
      <c r="WHU218" s="129"/>
      <c r="WHV218" s="129"/>
      <c r="WHW218" s="129"/>
      <c r="WHX218" s="129"/>
      <c r="WHY218" s="129"/>
      <c r="WHZ218" s="129"/>
      <c r="WIA218" s="129"/>
      <c r="WIB218" s="129"/>
      <c r="WIC218" s="129"/>
      <c r="WID218" s="129"/>
      <c r="WIE218" s="129"/>
      <c r="WIF218" s="129"/>
      <c r="WIG218" s="129"/>
      <c r="WIH218" s="129"/>
      <c r="WII218" s="129"/>
      <c r="WIJ218" s="129"/>
      <c r="WIK218" s="129"/>
      <c r="WIL218" s="129"/>
      <c r="WIM218" s="129"/>
      <c r="WIN218" s="129"/>
      <c r="WIO218" s="129"/>
      <c r="WIP218" s="129"/>
      <c r="WIQ218" s="129"/>
      <c r="WIR218" s="129"/>
      <c r="WIS218" s="129"/>
      <c r="WIT218" s="129"/>
      <c r="WIU218" s="129"/>
      <c r="WIV218" s="129"/>
      <c r="WIW218" s="129"/>
      <c r="WIX218" s="129"/>
      <c r="WIY218" s="129"/>
      <c r="WIZ218" s="129"/>
      <c r="WJA218" s="129"/>
      <c r="WJB218" s="129"/>
      <c r="WJC218" s="129"/>
      <c r="WJD218" s="129"/>
      <c r="WJE218" s="129"/>
      <c r="WJF218" s="129"/>
      <c r="WJG218" s="129"/>
      <c r="WJH218" s="129"/>
      <c r="WJI218" s="129"/>
      <c r="WJJ218" s="129"/>
      <c r="WJK218" s="129"/>
      <c r="WJL218" s="129"/>
      <c r="WJM218" s="129"/>
      <c r="WJN218" s="129"/>
      <c r="WJO218" s="129"/>
      <c r="WJP218" s="129"/>
      <c r="WJQ218" s="129"/>
      <c r="WJR218" s="129"/>
      <c r="WJS218" s="129"/>
      <c r="WJT218" s="129"/>
      <c r="WJU218" s="129"/>
      <c r="WJV218" s="129"/>
      <c r="WJW218" s="129"/>
      <c r="WJX218" s="129"/>
      <c r="WJY218" s="129"/>
      <c r="WJZ218" s="129"/>
      <c r="WKA218" s="129"/>
      <c r="WKB218" s="129"/>
      <c r="WKC218" s="129"/>
      <c r="WKD218" s="129"/>
      <c r="WKE218" s="129"/>
      <c r="WKF218" s="129"/>
      <c r="WKG218" s="129"/>
      <c r="WKH218" s="129"/>
      <c r="WKI218" s="129"/>
      <c r="WKJ218" s="129"/>
      <c r="WKK218" s="129"/>
      <c r="WKL218" s="129"/>
      <c r="WKM218" s="129"/>
      <c r="WKN218" s="129"/>
      <c r="WKO218" s="129"/>
      <c r="WKP218" s="129"/>
      <c r="WKQ218" s="129"/>
      <c r="WKR218" s="129"/>
      <c r="WKS218" s="129"/>
      <c r="WKT218" s="129"/>
      <c r="WKU218" s="129"/>
      <c r="WKV218" s="129"/>
      <c r="WKW218" s="129"/>
      <c r="WKX218" s="129"/>
      <c r="WKY218" s="129"/>
      <c r="WKZ218" s="129"/>
      <c r="WLA218" s="129"/>
      <c r="WLB218" s="129"/>
      <c r="WLC218" s="129"/>
      <c r="WLD218" s="129"/>
      <c r="WLE218" s="129"/>
      <c r="WLF218" s="129"/>
      <c r="WLG218" s="129"/>
      <c r="WLH218" s="129"/>
      <c r="WLI218" s="129"/>
      <c r="WLJ218" s="129"/>
      <c r="WLK218" s="129"/>
      <c r="WLL218" s="129"/>
      <c r="WLM218" s="129"/>
      <c r="WLN218" s="129"/>
      <c r="WLO218" s="129"/>
      <c r="WLP218" s="129"/>
      <c r="WLQ218" s="129"/>
      <c r="WLR218" s="129"/>
      <c r="WLS218" s="129"/>
      <c r="WLT218" s="129"/>
      <c r="WLU218" s="129"/>
      <c r="WLV218" s="129"/>
      <c r="WLW218" s="129"/>
      <c r="WLX218" s="129"/>
      <c r="WLY218" s="129"/>
      <c r="WLZ218" s="129"/>
      <c r="WMA218" s="129"/>
      <c r="WMB218" s="129"/>
      <c r="WMC218" s="129"/>
      <c r="WMD218" s="129"/>
      <c r="WME218" s="129"/>
      <c r="WMF218" s="129"/>
      <c r="WMG218" s="129"/>
      <c r="WMH218" s="129"/>
      <c r="WMI218" s="129"/>
      <c r="WMJ218" s="129"/>
      <c r="WMK218" s="129"/>
      <c r="WML218" s="129"/>
      <c r="WMM218" s="129"/>
      <c r="WMN218" s="129"/>
      <c r="WMO218" s="129"/>
      <c r="WMP218" s="129"/>
      <c r="WMQ218" s="129"/>
      <c r="WMR218" s="129"/>
      <c r="WMS218" s="129"/>
      <c r="WMT218" s="129"/>
      <c r="WMU218" s="129"/>
      <c r="WMV218" s="129"/>
      <c r="WMW218" s="129"/>
      <c r="WMX218" s="129"/>
      <c r="WMY218" s="129"/>
      <c r="WMZ218" s="129"/>
      <c r="WNA218" s="129"/>
      <c r="WNB218" s="129"/>
      <c r="WNC218" s="129"/>
      <c r="WND218" s="129"/>
      <c r="WNE218" s="129"/>
      <c r="WNF218" s="129"/>
      <c r="WNG218" s="129"/>
      <c r="WNH218" s="129"/>
      <c r="WNI218" s="129"/>
      <c r="WNJ218" s="129"/>
      <c r="WNK218" s="129"/>
      <c r="WNL218" s="129"/>
      <c r="WNM218" s="129"/>
      <c r="WNN218" s="129"/>
      <c r="WNO218" s="129"/>
      <c r="WNP218" s="129"/>
      <c r="WNQ218" s="129"/>
      <c r="WNR218" s="129"/>
      <c r="WNS218" s="129"/>
      <c r="WNT218" s="129"/>
      <c r="WNU218" s="129"/>
      <c r="WNV218" s="129"/>
      <c r="WNW218" s="129"/>
      <c r="WNX218" s="129"/>
      <c r="WNY218" s="129"/>
      <c r="WNZ218" s="129"/>
      <c r="WOA218" s="129"/>
      <c r="WOB218" s="129"/>
      <c r="WOC218" s="129"/>
      <c r="WOD218" s="129"/>
      <c r="WOE218" s="129"/>
      <c r="WOF218" s="129"/>
      <c r="WOG218" s="129"/>
      <c r="WOH218" s="129"/>
      <c r="WOI218" s="129"/>
      <c r="WOJ218" s="129"/>
      <c r="WOK218" s="129"/>
      <c r="WOL218" s="129"/>
      <c r="WOM218" s="129"/>
      <c r="WON218" s="129"/>
      <c r="WOO218" s="129"/>
      <c r="WOP218" s="129"/>
      <c r="WOQ218" s="129"/>
      <c r="WOR218" s="129"/>
      <c r="WOS218" s="129"/>
      <c r="WOT218" s="129"/>
      <c r="WOU218" s="129"/>
      <c r="WOV218" s="129"/>
      <c r="WOW218" s="129"/>
      <c r="WOX218" s="129"/>
      <c r="WOY218" s="129"/>
      <c r="WOZ218" s="129"/>
      <c r="WPA218" s="129"/>
      <c r="WPB218" s="129"/>
      <c r="WPC218" s="129"/>
      <c r="WPD218" s="129"/>
      <c r="WPE218" s="129"/>
      <c r="WPF218" s="129"/>
      <c r="WPG218" s="129"/>
      <c r="WPH218" s="129"/>
      <c r="WPI218" s="129"/>
      <c r="WPJ218" s="129"/>
      <c r="WPK218" s="129"/>
      <c r="WPL218" s="129"/>
      <c r="WPM218" s="129"/>
      <c r="WPN218" s="129"/>
      <c r="WPO218" s="129"/>
      <c r="WPP218" s="129"/>
      <c r="WPQ218" s="129"/>
      <c r="WPR218" s="129"/>
      <c r="WPS218" s="129"/>
      <c r="WPT218" s="129"/>
      <c r="WPU218" s="129"/>
      <c r="WPV218" s="129"/>
      <c r="WPW218" s="129"/>
      <c r="WPX218" s="129"/>
      <c r="WPY218" s="129"/>
      <c r="WPZ218" s="129"/>
      <c r="WQA218" s="129"/>
      <c r="WQB218" s="129"/>
      <c r="WQC218" s="129"/>
      <c r="WQD218" s="129"/>
      <c r="WQE218" s="129"/>
      <c r="WQF218" s="129"/>
      <c r="WQG218" s="129"/>
      <c r="WQH218" s="129"/>
      <c r="WQI218" s="129"/>
      <c r="WQJ218" s="129"/>
      <c r="WQK218" s="129"/>
      <c r="WQL218" s="129"/>
      <c r="WQM218" s="129"/>
      <c r="WQN218" s="129"/>
      <c r="WQO218" s="129"/>
      <c r="WQP218" s="129"/>
      <c r="WQQ218" s="129"/>
      <c r="WQR218" s="129"/>
      <c r="WQS218" s="129"/>
      <c r="WQT218" s="129"/>
      <c r="WQU218" s="129"/>
      <c r="WQV218" s="129"/>
      <c r="WQW218" s="129"/>
      <c r="WQX218" s="129"/>
      <c r="WQY218" s="129"/>
      <c r="WQZ218" s="129"/>
      <c r="WRA218" s="129"/>
      <c r="WRB218" s="129"/>
      <c r="WRC218" s="129"/>
      <c r="WRD218" s="129"/>
      <c r="WRE218" s="129"/>
      <c r="WRF218" s="129"/>
      <c r="WRG218" s="129"/>
      <c r="WRH218" s="129"/>
      <c r="WRI218" s="129"/>
      <c r="WRJ218" s="129"/>
      <c r="WRK218" s="129"/>
      <c r="WRL218" s="129"/>
      <c r="WRM218" s="129"/>
      <c r="WRN218" s="129"/>
      <c r="WRO218" s="129"/>
      <c r="WRP218" s="129"/>
      <c r="WRQ218" s="129"/>
      <c r="WRR218" s="129"/>
      <c r="WRS218" s="129"/>
      <c r="WRT218" s="129"/>
      <c r="WRU218" s="129"/>
      <c r="WRV218" s="129"/>
      <c r="WRW218" s="129"/>
      <c r="WRX218" s="129"/>
      <c r="WRY218" s="129"/>
      <c r="WRZ218" s="129"/>
      <c r="WSA218" s="129"/>
      <c r="WSB218" s="129"/>
      <c r="WSC218" s="129"/>
      <c r="WSD218" s="129"/>
      <c r="WSE218" s="129"/>
      <c r="WSF218" s="129"/>
      <c r="WSG218" s="129"/>
      <c r="WSH218" s="129"/>
      <c r="WSI218" s="129"/>
      <c r="WSJ218" s="129"/>
      <c r="WSK218" s="129"/>
      <c r="WSL218" s="129"/>
      <c r="WSM218" s="129"/>
      <c r="WSN218" s="129"/>
      <c r="WSO218" s="129"/>
      <c r="WSP218" s="129"/>
      <c r="WSQ218" s="129"/>
      <c r="WSR218" s="129"/>
      <c r="WSS218" s="129"/>
      <c r="WST218" s="129"/>
      <c r="WSU218" s="129"/>
      <c r="WSV218" s="129"/>
      <c r="WSW218" s="129"/>
      <c r="WSX218" s="129"/>
      <c r="WSY218" s="129"/>
      <c r="WSZ218" s="129"/>
      <c r="WTA218" s="129"/>
      <c r="WTB218" s="129"/>
      <c r="WTC218" s="129"/>
      <c r="WTD218" s="129"/>
      <c r="WTE218" s="129"/>
      <c r="WTF218" s="129"/>
      <c r="WTG218" s="129"/>
      <c r="WTH218" s="129"/>
      <c r="WTI218" s="129"/>
      <c r="WTJ218" s="129"/>
      <c r="WTK218" s="129"/>
      <c r="WTL218" s="129"/>
      <c r="WTM218" s="129"/>
      <c r="WTN218" s="129"/>
      <c r="WTO218" s="129"/>
      <c r="WTP218" s="129"/>
      <c r="WTQ218" s="129"/>
      <c r="WTR218" s="129"/>
      <c r="WTS218" s="129"/>
      <c r="WTT218" s="129"/>
      <c r="WTU218" s="129"/>
      <c r="WTV218" s="129"/>
      <c r="WTW218" s="129"/>
      <c r="WTX218" s="129"/>
      <c r="WTY218" s="129"/>
      <c r="WTZ218" s="129"/>
      <c r="WUA218" s="129"/>
      <c r="WUB218" s="129"/>
      <c r="WUC218" s="129"/>
      <c r="WUD218" s="129"/>
      <c r="WUE218" s="129"/>
      <c r="WUF218" s="129"/>
      <c r="WUG218" s="129"/>
      <c r="WUH218" s="129"/>
      <c r="WUI218" s="129"/>
      <c r="WUJ218" s="129"/>
      <c r="WUK218" s="129"/>
      <c r="WUL218" s="129"/>
      <c r="WUM218" s="129"/>
      <c r="WUN218" s="129"/>
      <c r="WUO218" s="129"/>
      <c r="WUP218" s="129"/>
      <c r="WUQ218" s="129"/>
      <c r="WUR218" s="129"/>
      <c r="WUS218" s="129"/>
      <c r="WUT218" s="129"/>
      <c r="WUU218" s="129"/>
      <c r="WUV218" s="129"/>
      <c r="WUW218" s="129"/>
      <c r="WUX218" s="129"/>
      <c r="WUY218" s="129"/>
      <c r="WUZ218" s="129"/>
      <c r="WVA218" s="129"/>
      <c r="WVB218" s="129"/>
      <c r="WVC218" s="129"/>
      <c r="WVD218" s="129"/>
      <c r="WVE218" s="129"/>
      <c r="WVF218" s="129"/>
      <c r="WVG218" s="129"/>
      <c r="WVH218" s="129"/>
      <c r="WVI218" s="129"/>
      <c r="WVJ218" s="129"/>
      <c r="WVK218" s="129"/>
      <c r="WVL218" s="129"/>
      <c r="WVM218" s="129"/>
      <c r="WVN218" s="129"/>
      <c r="WVO218" s="129"/>
      <c r="WVP218" s="129"/>
      <c r="WVQ218" s="129"/>
      <c r="WVR218" s="129"/>
      <c r="WVS218" s="129"/>
      <c r="WVT218" s="129"/>
      <c r="WVU218" s="129"/>
      <c r="WVV218" s="129"/>
      <c r="WVW218" s="129"/>
      <c r="WVX218" s="129"/>
      <c r="WVY218" s="129"/>
      <c r="WVZ218" s="129"/>
      <c r="WWA218" s="129"/>
      <c r="WWB218" s="129"/>
      <c r="WWC218" s="129"/>
      <c r="WWD218" s="129"/>
      <c r="WWE218" s="129"/>
      <c r="WWF218" s="129"/>
      <c r="WWG218" s="129"/>
      <c r="WWH218" s="129"/>
      <c r="WWI218" s="129"/>
      <c r="WWJ218" s="129"/>
      <c r="WWK218" s="129"/>
      <c r="WWL218" s="129"/>
      <c r="WWM218" s="129"/>
      <c r="WWN218" s="129"/>
      <c r="WWO218" s="129"/>
      <c r="WWP218" s="129"/>
      <c r="WWQ218" s="129"/>
      <c r="WWR218" s="129"/>
      <c r="WWS218" s="129"/>
      <c r="WWT218" s="129"/>
      <c r="WWU218" s="129"/>
      <c r="WWV218" s="129"/>
      <c r="WWW218" s="129"/>
      <c r="WWX218" s="129"/>
      <c r="WWY218" s="129"/>
      <c r="WWZ218" s="129"/>
      <c r="WXA218" s="129"/>
      <c r="WXB218" s="129"/>
      <c r="WXC218" s="129"/>
      <c r="WXD218" s="129"/>
      <c r="WXE218" s="129"/>
      <c r="WXF218" s="129"/>
      <c r="WXG218" s="129"/>
      <c r="WXH218" s="129"/>
      <c r="WXI218" s="129"/>
      <c r="WXJ218" s="129"/>
      <c r="WXK218" s="129"/>
      <c r="WXL218" s="129"/>
      <c r="WXM218" s="129"/>
      <c r="WXN218" s="129"/>
      <c r="WXO218" s="129"/>
      <c r="WXP218" s="129"/>
      <c r="WXQ218" s="129"/>
      <c r="WXR218" s="129"/>
      <c r="WXS218" s="129"/>
      <c r="WXT218" s="129"/>
      <c r="WXU218" s="129"/>
      <c r="WXV218" s="129"/>
      <c r="WXW218" s="129"/>
      <c r="WXX218" s="129"/>
      <c r="WXY218" s="129"/>
      <c r="WXZ218" s="129"/>
      <c r="WYA218" s="129"/>
      <c r="WYB218" s="129"/>
      <c r="WYC218" s="129"/>
      <c r="WYD218" s="129"/>
      <c r="WYE218" s="129"/>
      <c r="WYF218" s="129"/>
      <c r="WYG218" s="129"/>
      <c r="WYH218" s="129"/>
      <c r="WYI218" s="129"/>
      <c r="WYJ218" s="129"/>
      <c r="WYK218" s="129"/>
      <c r="WYL218" s="129"/>
      <c r="WYM218" s="129"/>
      <c r="WYN218" s="129"/>
      <c r="WYO218" s="129"/>
      <c r="WYP218" s="129"/>
      <c r="WYQ218" s="129"/>
      <c r="WYR218" s="129"/>
      <c r="WYS218" s="129"/>
      <c r="WYT218" s="129"/>
      <c r="WYU218" s="129"/>
      <c r="WYV218" s="129"/>
      <c r="WYW218" s="129"/>
      <c r="WYX218" s="129"/>
      <c r="WYY218" s="129"/>
      <c r="WYZ218" s="129"/>
      <c r="WZA218" s="129"/>
      <c r="WZB218" s="129"/>
      <c r="WZC218" s="129"/>
      <c r="WZD218" s="129"/>
      <c r="WZE218" s="129"/>
      <c r="WZF218" s="129"/>
      <c r="WZG218" s="129"/>
      <c r="WZH218" s="129"/>
      <c r="WZI218" s="129"/>
      <c r="WZJ218" s="129"/>
      <c r="WZK218" s="129"/>
      <c r="WZL218" s="129"/>
      <c r="WZM218" s="129"/>
      <c r="WZN218" s="129"/>
      <c r="WZO218" s="129"/>
      <c r="WZP218" s="129"/>
      <c r="WZQ218" s="129"/>
      <c r="WZR218" s="129"/>
      <c r="WZS218" s="129"/>
      <c r="WZT218" s="129"/>
      <c r="WZU218" s="129"/>
      <c r="WZV218" s="129"/>
      <c r="WZW218" s="129"/>
      <c r="WZX218" s="129"/>
      <c r="WZY218" s="129"/>
      <c r="WZZ218" s="129"/>
      <c r="XAA218" s="129"/>
      <c r="XAB218" s="129"/>
      <c r="XAC218" s="129"/>
      <c r="XAD218" s="129"/>
      <c r="XAE218" s="129"/>
      <c r="XAF218" s="129"/>
      <c r="XAG218" s="129"/>
      <c r="XAH218" s="129"/>
      <c r="XAI218" s="129"/>
      <c r="XAJ218" s="129"/>
      <c r="XAK218" s="129"/>
      <c r="XAL218" s="129"/>
      <c r="XAM218" s="129"/>
      <c r="XAN218" s="129"/>
      <c r="XAO218" s="129"/>
      <c r="XAP218" s="129"/>
      <c r="XAQ218" s="129"/>
      <c r="XAR218" s="129"/>
      <c r="XAS218" s="129"/>
      <c r="XAT218" s="129"/>
      <c r="XAU218" s="129"/>
      <c r="XAV218" s="129"/>
      <c r="XAW218" s="129"/>
      <c r="XAX218" s="129"/>
      <c r="XAY218" s="129"/>
      <c r="XAZ218" s="129"/>
      <c r="XBA218" s="129"/>
      <c r="XBB218" s="129"/>
      <c r="XBC218" s="129"/>
      <c r="XBD218" s="129"/>
      <c r="XBE218" s="129"/>
      <c r="XBF218" s="129"/>
      <c r="XBG218" s="129"/>
      <c r="XBH218" s="129"/>
      <c r="XBI218" s="129"/>
      <c r="XBJ218" s="129"/>
      <c r="XBK218" s="129"/>
      <c r="XBL218" s="129"/>
      <c r="XBM218" s="129"/>
      <c r="XBN218" s="129"/>
      <c r="XBO218" s="129"/>
      <c r="XBP218" s="129"/>
      <c r="XBQ218" s="129"/>
      <c r="XBR218" s="129"/>
      <c r="XBS218" s="129"/>
      <c r="XBT218" s="129"/>
      <c r="XBU218" s="129"/>
      <c r="XBV218" s="129"/>
      <c r="XBW218" s="129"/>
      <c r="XBX218" s="129"/>
      <c r="XBY218" s="129"/>
      <c r="XBZ218" s="129"/>
      <c r="XCA218" s="129"/>
      <c r="XCB218" s="129"/>
      <c r="XCC218" s="129"/>
      <c r="XCD218" s="129"/>
      <c r="XCE218" s="129"/>
      <c r="XCF218" s="129"/>
      <c r="XCG218" s="129"/>
      <c r="XCH218" s="129"/>
      <c r="XCI218" s="129"/>
      <c r="XCJ218" s="129"/>
      <c r="XCK218" s="129"/>
      <c r="XCL218" s="129"/>
      <c r="XCM218" s="129"/>
      <c r="XCN218" s="129"/>
      <c r="XCO218" s="129"/>
      <c r="XCP218" s="129"/>
      <c r="XCQ218" s="129"/>
      <c r="XCR218" s="129"/>
      <c r="XCS218" s="129"/>
      <c r="XCT218" s="129"/>
      <c r="XCU218" s="129"/>
      <c r="XCV218" s="129"/>
      <c r="XCW218" s="129"/>
      <c r="XCX218" s="129"/>
      <c r="XCY218" s="129"/>
      <c r="XCZ218" s="129"/>
      <c r="XDA218" s="129"/>
      <c r="XDB218" s="129"/>
      <c r="XDC218" s="129"/>
      <c r="XDD218" s="129"/>
      <c r="XDE218" s="129"/>
      <c r="XDF218" s="129"/>
      <c r="XDG218" s="129"/>
      <c r="XDH218" s="129"/>
      <c r="XDI218" s="129"/>
      <c r="XDJ218" s="129"/>
      <c r="XDK218" s="129"/>
      <c r="XDL218" s="129"/>
      <c r="XDM218" s="129"/>
      <c r="XDN218" s="129"/>
      <c r="XDO218" s="129"/>
      <c r="XDP218" s="129"/>
      <c r="XDQ218" s="129"/>
      <c r="XDR218" s="129"/>
      <c r="XDS218" s="129"/>
      <c r="XDT218" s="129"/>
      <c r="XDU218" s="129"/>
      <c r="XDV218" s="129"/>
      <c r="XDW218" s="129"/>
      <c r="XDX218" s="129"/>
      <c r="XDY218" s="129"/>
      <c r="XDZ218" s="129"/>
      <c r="XEA218" s="129"/>
      <c r="XEB218" s="129"/>
      <c r="XEC218" s="129"/>
      <c r="XED218" s="129"/>
      <c r="XEE218" s="129"/>
      <c r="XEF218" s="129"/>
      <c r="XEG218" s="129"/>
      <c r="XEH218" s="129"/>
      <c r="XEI218" s="129"/>
      <c r="XEJ218" s="129"/>
      <c r="XEK218" s="129"/>
      <c r="XEL218" s="129"/>
      <c r="XEM218" s="129"/>
      <c r="XEN218" s="129"/>
      <c r="XEO218" s="129"/>
      <c r="XEP218" s="129"/>
      <c r="XEQ218" s="129"/>
      <c r="XER218" s="129"/>
      <c r="XES218" s="129"/>
      <c r="XET218" s="129"/>
      <c r="XEU218" s="129"/>
      <c r="XEV218" s="129"/>
      <c r="XEW218" s="129"/>
      <c r="XEX218" s="129"/>
      <c r="XEY218" s="129"/>
      <c r="XEZ218" s="129"/>
      <c r="XFA218" s="129"/>
      <c r="XFB218" s="129"/>
      <c r="XFC218" s="129"/>
    </row>
    <row ht="15" r="219">
      <c r="A219" s="76">
        <v>215</v>
      </c>
      <c r="B219" s="20" t="s">
        <v>1409</v>
      </c>
      <c r="C219" s="9" t="s">
        <v>188</v>
      </c>
      <c r="D219" s="16" t="s">
        <v>70</v>
      </c>
      <c r="E219" s="9" t="s">
        <v>44</v>
      </c>
      <c r="F219" s="144" t="s">
        <v>1410</v>
      </c>
      <c r="G219" s="124" t="s">
        <v>887</v>
      </c>
      <c r="H219" s="124">
        <v>9</v>
      </c>
      <c r="I219" s="124"/>
      <c r="J219" s="124"/>
      <c r="K219" s="124">
        <v>86</v>
      </c>
      <c r="L219" s="124">
        <v>10128</v>
      </c>
      <c r="M219" s="124"/>
      <c r="N219" s="124"/>
      <c r="O219" s="124"/>
      <c r="P219" s="124"/>
      <c r="Q219" s="124"/>
      <c r="R219" s="144" t="s">
        <v>1827</v>
      </c>
      <c r="S219" s="124" t="s">
        <v>1854</v>
      </c>
      <c r="T219" s="84"/>
      <c r="U219" s="144" t="s">
        <v>1830</v>
      </c>
      <c r="V219" s="129"/>
      <c r="W219" s="129"/>
      <c r="X219" s="129"/>
      <c r="Y219" s="129"/>
      <c r="Z219" s="129"/>
      <c r="AA219" s="129"/>
      <c r="AB219" s="129"/>
      <c r="AC219" s="129"/>
      <c r="AD219" s="129"/>
      <c r="AE219" s="129"/>
      <c r="AF219" s="129"/>
      <c r="AG219" s="129"/>
      <c r="AH219" s="129"/>
      <c r="AI219" s="129"/>
      <c r="AJ219" s="129"/>
      <c r="AK219" s="129"/>
      <c r="AL219" s="129"/>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c r="BI219" s="129"/>
      <c r="BJ219" s="129"/>
      <c r="BK219" s="129"/>
      <c r="BL219" s="129"/>
      <c r="BM219" s="129"/>
      <c r="BN219" s="129"/>
      <c r="BO219" s="129"/>
      <c r="BP219" s="129"/>
      <c r="BQ219" s="129"/>
      <c r="BR219" s="129"/>
      <c r="BS219" s="129"/>
      <c r="BT219" s="129"/>
      <c r="BU219" s="129"/>
      <c r="BV219" s="129"/>
      <c r="BW219" s="129"/>
      <c r="BX219" s="129"/>
      <c r="BY219" s="129"/>
      <c r="BZ219" s="129"/>
      <c r="CA219" s="129"/>
      <c r="CB219" s="129"/>
      <c r="CC219" s="129"/>
      <c r="CD219" s="129"/>
      <c r="CE219" s="129"/>
      <c r="CF219" s="129"/>
      <c r="CG219" s="129"/>
      <c r="CH219" s="129"/>
      <c r="CI219" s="129"/>
      <c r="CJ219" s="129"/>
      <c r="CK219" s="129"/>
      <c r="CL219" s="129"/>
      <c r="CM219" s="129"/>
      <c r="CN219" s="129"/>
      <c r="CO219" s="129"/>
      <c r="CP219" s="129"/>
      <c r="CQ219" s="129"/>
      <c r="CR219" s="129"/>
      <c r="CS219" s="129"/>
      <c r="CT219" s="129"/>
      <c r="CU219" s="129"/>
      <c r="CV219" s="129"/>
      <c r="CW219" s="129"/>
      <c r="CX219" s="129"/>
      <c r="CY219" s="129"/>
      <c r="CZ219" s="129"/>
      <c r="DA219" s="129"/>
      <c r="DB219" s="129"/>
      <c r="DC219" s="129"/>
      <c r="DD219" s="129"/>
      <c r="DE219" s="129"/>
      <c r="DF219" s="129"/>
      <c r="DG219" s="129"/>
      <c r="DH219" s="129"/>
      <c r="DI219" s="129"/>
      <c r="DJ219" s="129"/>
      <c r="DK219" s="129"/>
      <c r="DL219" s="129"/>
      <c r="DM219" s="129"/>
      <c r="DN219" s="129"/>
      <c r="DO219" s="129"/>
      <c r="DP219" s="129"/>
      <c r="DQ219" s="129"/>
      <c r="DR219" s="129"/>
      <c r="DS219" s="129"/>
      <c r="DT219" s="129"/>
      <c r="DU219" s="129"/>
      <c r="DV219" s="129"/>
      <c r="DW219" s="129"/>
      <c r="DX219" s="129"/>
      <c r="DY219" s="129"/>
      <c r="DZ219" s="129"/>
      <c r="EA219" s="129"/>
      <c r="EB219" s="129"/>
      <c r="EC219" s="129"/>
      <c r="ED219" s="129"/>
      <c r="EE219" s="129"/>
      <c r="EF219" s="129"/>
      <c r="EG219" s="129"/>
      <c r="EH219" s="129"/>
      <c r="EI219" s="129"/>
      <c r="EJ219" s="129"/>
      <c r="EK219" s="129"/>
      <c r="EL219" s="129"/>
      <c r="EM219" s="129"/>
      <c r="EN219" s="129"/>
      <c r="EO219" s="129"/>
      <c r="EP219" s="129"/>
      <c r="EQ219" s="129"/>
      <c r="ER219" s="129"/>
      <c r="ES219" s="129"/>
      <c r="ET219" s="129"/>
      <c r="EU219" s="129"/>
      <c r="EV219" s="129"/>
      <c r="EW219" s="129"/>
      <c r="EX219" s="129"/>
      <c r="EY219" s="129"/>
      <c r="EZ219" s="129"/>
      <c r="FA219" s="129"/>
      <c r="FB219" s="129"/>
      <c r="FC219" s="129"/>
      <c r="FD219" s="129"/>
      <c r="FE219" s="129"/>
      <c r="FF219" s="129"/>
      <c r="FG219" s="129"/>
      <c r="FH219" s="129"/>
      <c r="FI219" s="129"/>
      <c r="FJ219" s="129"/>
      <c r="FK219" s="129"/>
      <c r="FL219" s="129"/>
      <c r="FM219" s="129"/>
      <c r="FN219" s="129"/>
      <c r="FO219" s="129"/>
      <c r="FP219" s="129"/>
      <c r="FQ219" s="129"/>
      <c r="FR219" s="129"/>
      <c r="FS219" s="129"/>
      <c r="FT219" s="129"/>
      <c r="FU219" s="129"/>
      <c r="FV219" s="129"/>
      <c r="FW219" s="129"/>
      <c r="FX219" s="129"/>
      <c r="FY219" s="129"/>
      <c r="FZ219" s="129"/>
      <c r="GA219" s="129"/>
      <c r="GB219" s="129"/>
      <c r="GC219" s="129"/>
      <c r="GD219" s="129"/>
      <c r="GE219" s="129"/>
      <c r="GF219" s="129"/>
      <c r="GG219" s="129"/>
      <c r="GH219" s="129"/>
      <c r="GI219" s="129"/>
      <c r="GJ219" s="129"/>
      <c r="GK219" s="129"/>
      <c r="GL219" s="129"/>
      <c r="GM219" s="129"/>
      <c r="GN219" s="129"/>
      <c r="GO219" s="129"/>
      <c r="GP219" s="129"/>
      <c r="GQ219" s="129"/>
      <c r="GR219" s="129"/>
      <c r="GS219" s="129"/>
      <c r="GT219" s="129"/>
      <c r="GU219" s="129"/>
      <c r="GV219" s="129"/>
      <c r="GW219" s="129"/>
      <c r="GX219" s="129"/>
      <c r="GY219" s="129"/>
      <c r="GZ219" s="129"/>
      <c r="HA219" s="129"/>
      <c r="HB219" s="129"/>
      <c r="HC219" s="129"/>
      <c r="HD219" s="129"/>
      <c r="HE219" s="129"/>
      <c r="HF219" s="129"/>
      <c r="HG219" s="129"/>
      <c r="HH219" s="129"/>
      <c r="HI219" s="129"/>
      <c r="HJ219" s="129"/>
      <c r="HK219" s="129"/>
      <c r="HL219" s="129"/>
      <c r="HM219" s="129"/>
      <c r="HN219" s="129"/>
      <c r="HO219" s="129"/>
      <c r="HP219" s="129"/>
      <c r="HQ219" s="129"/>
      <c r="HR219" s="129"/>
      <c r="HS219" s="129"/>
      <c r="HT219" s="129"/>
      <c r="HU219" s="129"/>
      <c r="HV219" s="129"/>
      <c r="HW219" s="129"/>
      <c r="HX219" s="129"/>
      <c r="HY219" s="129"/>
      <c r="HZ219" s="129"/>
      <c r="IA219" s="129"/>
      <c r="IB219" s="129"/>
      <c r="IC219" s="129"/>
      <c r="ID219" s="129"/>
      <c r="IE219" s="129"/>
      <c r="IF219" s="129"/>
      <c r="IG219" s="129"/>
      <c r="IH219" s="129"/>
      <c r="II219" s="129"/>
      <c r="IJ219" s="129"/>
      <c r="IK219" s="129"/>
      <c r="IL219" s="129"/>
      <c r="IM219" s="129"/>
      <c r="IN219" s="129"/>
      <c r="IO219" s="129"/>
      <c r="IP219" s="129"/>
      <c r="IQ219" s="129"/>
      <c r="IR219" s="129"/>
      <c r="IS219" s="129"/>
      <c r="IT219" s="129"/>
      <c r="IU219" s="129"/>
      <c r="IV219" s="129"/>
      <c r="IW219" s="129"/>
      <c r="IX219" s="129"/>
      <c r="IY219" s="129"/>
      <c r="IZ219" s="129"/>
      <c r="JA219" s="129"/>
      <c r="JB219" s="129"/>
      <c r="JC219" s="129"/>
      <c r="JD219" s="129"/>
      <c r="JE219" s="129"/>
      <c r="JF219" s="129"/>
      <c r="JG219" s="129"/>
      <c r="JH219" s="129"/>
      <c r="JI219" s="129"/>
      <c r="JJ219" s="129"/>
      <c r="JK219" s="129"/>
      <c r="JL219" s="129"/>
      <c r="JM219" s="129"/>
      <c r="JN219" s="129"/>
      <c r="JO219" s="129"/>
      <c r="JP219" s="129"/>
      <c r="JQ219" s="129"/>
      <c r="JR219" s="129"/>
      <c r="JS219" s="129"/>
      <c r="JT219" s="129"/>
      <c r="JU219" s="129"/>
      <c r="JV219" s="129"/>
      <c r="JW219" s="129"/>
      <c r="JX219" s="129"/>
      <c r="JY219" s="129"/>
      <c r="JZ219" s="129"/>
      <c r="KA219" s="129"/>
      <c r="KB219" s="129"/>
      <c r="KC219" s="129"/>
      <c r="KD219" s="129"/>
      <c r="KE219" s="129"/>
      <c r="KF219" s="129"/>
      <c r="KG219" s="129"/>
      <c r="KH219" s="129"/>
      <c r="KI219" s="129"/>
      <c r="KJ219" s="129"/>
      <c r="KK219" s="129"/>
      <c r="KL219" s="129"/>
      <c r="KM219" s="129"/>
      <c r="KN219" s="129"/>
      <c r="KO219" s="129"/>
      <c r="KP219" s="129"/>
      <c r="KQ219" s="129"/>
      <c r="KR219" s="129"/>
      <c r="KS219" s="129"/>
      <c r="KT219" s="129"/>
      <c r="KU219" s="129"/>
      <c r="KV219" s="129"/>
      <c r="KW219" s="129"/>
      <c r="KX219" s="129"/>
      <c r="KY219" s="129"/>
      <c r="KZ219" s="129"/>
      <c r="LA219" s="129"/>
      <c r="LB219" s="129"/>
      <c r="LC219" s="129"/>
      <c r="LD219" s="129"/>
      <c r="LE219" s="129"/>
      <c r="LF219" s="129"/>
      <c r="LG219" s="129"/>
      <c r="LH219" s="129"/>
      <c r="LI219" s="129"/>
      <c r="LJ219" s="129"/>
      <c r="LK219" s="129"/>
      <c r="LL219" s="129"/>
      <c r="LM219" s="129"/>
      <c r="LN219" s="129"/>
      <c r="LO219" s="129"/>
      <c r="LP219" s="129"/>
      <c r="LQ219" s="129"/>
      <c r="LR219" s="129"/>
      <c r="LS219" s="129"/>
      <c r="LT219" s="129"/>
      <c r="LU219" s="129"/>
      <c r="LV219" s="129"/>
      <c r="LW219" s="129"/>
      <c r="LX219" s="129"/>
      <c r="LY219" s="129"/>
      <c r="LZ219" s="129"/>
      <c r="MA219" s="129"/>
      <c r="MB219" s="129"/>
      <c r="MC219" s="129"/>
      <c r="MD219" s="129"/>
      <c r="ME219" s="129"/>
      <c r="MF219" s="129"/>
      <c r="MG219" s="129"/>
      <c r="MH219" s="129"/>
      <c r="MI219" s="129"/>
      <c r="MJ219" s="129"/>
      <c r="MK219" s="129"/>
      <c r="ML219" s="129"/>
      <c r="MM219" s="129"/>
      <c r="MN219" s="129"/>
      <c r="MO219" s="129"/>
      <c r="MP219" s="129"/>
      <c r="MQ219" s="129"/>
      <c r="MR219" s="129"/>
      <c r="MS219" s="129"/>
      <c r="MT219" s="129"/>
      <c r="MU219" s="129"/>
      <c r="MV219" s="129"/>
      <c r="MW219" s="129"/>
      <c r="MX219" s="129"/>
      <c r="MY219" s="129"/>
      <c r="MZ219" s="129"/>
      <c r="NA219" s="129"/>
      <c r="NB219" s="129"/>
      <c r="NC219" s="129"/>
      <c r="ND219" s="129"/>
      <c r="NE219" s="129"/>
      <c r="NF219" s="129"/>
      <c r="NG219" s="129"/>
      <c r="NH219" s="129"/>
      <c r="NI219" s="129"/>
      <c r="NJ219" s="129"/>
      <c r="NK219" s="129"/>
      <c r="NL219" s="129"/>
      <c r="NM219" s="129"/>
      <c r="NN219" s="129"/>
      <c r="NO219" s="129"/>
      <c r="NP219" s="129"/>
      <c r="NQ219" s="129"/>
      <c r="NR219" s="129"/>
      <c r="NS219" s="129"/>
      <c r="NT219" s="129"/>
      <c r="NU219" s="129"/>
      <c r="NV219" s="129"/>
      <c r="NW219" s="129"/>
      <c r="NX219" s="129"/>
      <c r="NY219" s="129"/>
      <c r="NZ219" s="129"/>
      <c r="OA219" s="129"/>
      <c r="OB219" s="129"/>
      <c r="OC219" s="129"/>
      <c r="OD219" s="129"/>
      <c r="OE219" s="129"/>
      <c r="OF219" s="129"/>
      <c r="OG219" s="129"/>
      <c r="OH219" s="129"/>
      <c r="OI219" s="129"/>
      <c r="OJ219" s="129"/>
      <c r="OK219" s="129"/>
      <c r="OL219" s="129"/>
      <c r="OM219" s="129"/>
      <c r="ON219" s="129"/>
      <c r="OO219" s="129"/>
      <c r="OP219" s="129"/>
      <c r="OQ219" s="129"/>
      <c r="OR219" s="129"/>
      <c r="OS219" s="129"/>
      <c r="OT219" s="129"/>
      <c r="OU219" s="129"/>
      <c r="OV219" s="129"/>
      <c r="OW219" s="129"/>
      <c r="OX219" s="129"/>
      <c r="OY219" s="129"/>
      <c r="OZ219" s="129"/>
      <c r="PA219" s="129"/>
      <c r="PB219" s="129"/>
      <c r="PC219" s="129"/>
      <c r="PD219" s="129"/>
      <c r="PE219" s="129"/>
      <c r="PF219" s="129"/>
      <c r="PG219" s="129"/>
      <c r="PH219" s="129"/>
      <c r="PI219" s="129"/>
      <c r="PJ219" s="129"/>
      <c r="PK219" s="129"/>
      <c r="PL219" s="129"/>
      <c r="PM219" s="129"/>
      <c r="PN219" s="129"/>
      <c r="PO219" s="129"/>
      <c r="PP219" s="129"/>
      <c r="PQ219" s="129"/>
      <c r="PR219" s="129"/>
      <c r="PS219" s="129"/>
      <c r="PT219" s="129"/>
      <c r="PU219" s="129"/>
      <c r="PV219" s="129"/>
      <c r="PW219" s="129"/>
      <c r="PX219" s="129"/>
      <c r="PY219" s="129"/>
      <c r="PZ219" s="129"/>
      <c r="QA219" s="129"/>
      <c r="QB219" s="129"/>
      <c r="QC219" s="129"/>
      <c r="QD219" s="129"/>
      <c r="QE219" s="129"/>
      <c r="QF219" s="129"/>
      <c r="QG219" s="129"/>
      <c r="QH219" s="129"/>
      <c r="QI219" s="129"/>
      <c r="QJ219" s="129"/>
      <c r="QK219" s="129"/>
      <c r="QL219" s="129"/>
      <c r="QM219" s="129"/>
      <c r="QN219" s="129"/>
      <c r="QO219" s="129"/>
      <c r="QP219" s="129"/>
      <c r="QQ219" s="129"/>
      <c r="QR219" s="129"/>
      <c r="QS219" s="129"/>
      <c r="QT219" s="129"/>
      <c r="QU219" s="129"/>
      <c r="QV219" s="129"/>
      <c r="QW219" s="129"/>
      <c r="QX219" s="129"/>
      <c r="QY219" s="129"/>
      <c r="QZ219" s="129"/>
      <c r="RA219" s="129"/>
      <c r="RB219" s="129"/>
      <c r="RC219" s="129"/>
      <c r="RD219" s="129"/>
      <c r="RE219" s="129"/>
      <c r="RF219" s="129"/>
      <c r="RG219" s="129"/>
      <c r="RH219" s="129"/>
      <c r="RI219" s="129"/>
      <c r="RJ219" s="129"/>
      <c r="RK219" s="129"/>
      <c r="RL219" s="129"/>
      <c r="RM219" s="129"/>
      <c r="RN219" s="129"/>
      <c r="RO219" s="129"/>
      <c r="RP219" s="129"/>
      <c r="RQ219" s="129"/>
      <c r="RR219" s="129"/>
      <c r="RS219" s="129"/>
      <c r="RT219" s="129"/>
      <c r="RU219" s="129"/>
      <c r="RV219" s="129"/>
      <c r="RW219" s="129"/>
      <c r="RX219" s="129"/>
      <c r="RY219" s="129"/>
      <c r="RZ219" s="129"/>
      <c r="SA219" s="129"/>
      <c r="SB219" s="129"/>
      <c r="SC219" s="129"/>
      <c r="SD219" s="129"/>
      <c r="SE219" s="129"/>
      <c r="SF219" s="129"/>
      <c r="SG219" s="129"/>
      <c r="SH219" s="129"/>
      <c r="SI219" s="129"/>
      <c r="SJ219" s="129"/>
      <c r="SK219" s="129"/>
      <c r="SL219" s="129"/>
      <c r="SM219" s="129"/>
      <c r="SN219" s="129"/>
      <c r="SO219" s="129"/>
      <c r="SP219" s="129"/>
      <c r="SQ219" s="129"/>
      <c r="SR219" s="129"/>
      <c r="SS219" s="129"/>
      <c r="ST219" s="129"/>
      <c r="SU219" s="129"/>
      <c r="SV219" s="129"/>
      <c r="SW219" s="129"/>
      <c r="SX219" s="129"/>
      <c r="SY219" s="129"/>
      <c r="SZ219" s="129"/>
      <c r="TA219" s="129"/>
      <c r="TB219" s="129"/>
      <c r="TC219" s="129"/>
      <c r="TD219" s="129"/>
      <c r="TE219" s="129"/>
      <c r="TF219" s="129"/>
      <c r="TG219" s="129"/>
      <c r="TH219" s="129"/>
      <c r="TI219" s="129"/>
      <c r="TJ219" s="129"/>
      <c r="TK219" s="129"/>
      <c r="TL219" s="129"/>
      <c r="TM219" s="129"/>
      <c r="TN219" s="129"/>
      <c r="TO219" s="129"/>
      <c r="TP219" s="129"/>
      <c r="TQ219" s="129"/>
      <c r="TR219" s="129"/>
      <c r="TS219" s="129"/>
      <c r="TT219" s="129"/>
      <c r="TU219" s="129"/>
      <c r="TV219" s="129"/>
      <c r="TW219" s="129"/>
      <c r="TX219" s="129"/>
      <c r="TY219" s="129"/>
      <c r="TZ219" s="129"/>
      <c r="UA219" s="129"/>
      <c r="UB219" s="129"/>
      <c r="UC219" s="129"/>
      <c r="UD219" s="129"/>
      <c r="UE219" s="129"/>
      <c r="UF219" s="129"/>
      <c r="UG219" s="129"/>
      <c r="UH219" s="129"/>
      <c r="UI219" s="129"/>
      <c r="UJ219" s="129"/>
      <c r="UK219" s="129"/>
      <c r="UL219" s="129"/>
      <c r="UM219" s="129"/>
      <c r="UN219" s="129"/>
      <c r="UO219" s="129"/>
      <c r="UP219" s="129"/>
      <c r="UQ219" s="129"/>
      <c r="UR219" s="129"/>
      <c r="US219" s="129"/>
      <c r="UT219" s="129"/>
      <c r="UU219" s="129"/>
      <c r="UV219" s="129"/>
      <c r="UW219" s="129"/>
      <c r="UX219" s="129"/>
      <c r="UY219" s="129"/>
      <c r="UZ219" s="129"/>
      <c r="VA219" s="129"/>
      <c r="VB219" s="129"/>
      <c r="VC219" s="129"/>
      <c r="VD219" s="129"/>
      <c r="VE219" s="129"/>
      <c r="VF219" s="129"/>
      <c r="VG219" s="129"/>
      <c r="VH219" s="129"/>
      <c r="VI219" s="129"/>
      <c r="VJ219" s="129"/>
      <c r="VK219" s="129"/>
      <c r="VL219" s="129"/>
      <c r="VM219" s="129"/>
      <c r="VN219" s="129"/>
      <c r="VO219" s="129"/>
      <c r="VP219" s="129"/>
      <c r="VQ219" s="129"/>
      <c r="VR219" s="129"/>
      <c r="VS219" s="129"/>
      <c r="VT219" s="129"/>
      <c r="VU219" s="129"/>
      <c r="VV219" s="129"/>
      <c r="VW219" s="129"/>
      <c r="VX219" s="129"/>
      <c r="VY219" s="129"/>
      <c r="VZ219" s="129"/>
      <c r="WA219" s="129"/>
      <c r="WB219" s="129"/>
      <c r="WC219" s="129"/>
      <c r="WD219" s="129"/>
      <c r="WE219" s="129"/>
      <c r="WF219" s="129"/>
      <c r="WG219" s="129"/>
      <c r="WH219" s="129"/>
      <c r="WI219" s="129"/>
      <c r="WJ219" s="129"/>
      <c r="WK219" s="129"/>
      <c r="WL219" s="129"/>
      <c r="WM219" s="129"/>
      <c r="WN219" s="129"/>
      <c r="WO219" s="129"/>
      <c r="WP219" s="129"/>
      <c r="WQ219" s="129"/>
      <c r="WR219" s="129"/>
      <c r="WS219" s="129"/>
      <c r="WT219" s="129"/>
      <c r="WU219" s="129"/>
      <c r="WV219" s="129"/>
      <c r="WW219" s="129"/>
      <c r="WX219" s="129"/>
      <c r="WY219" s="129"/>
      <c r="WZ219" s="129"/>
      <c r="XA219" s="129"/>
      <c r="XB219" s="129"/>
      <c r="XC219" s="129"/>
      <c r="XD219" s="129"/>
      <c r="XE219" s="129"/>
      <c r="XF219" s="129"/>
      <c r="XG219" s="129"/>
      <c r="XH219" s="129"/>
      <c r="XI219" s="129"/>
      <c r="XJ219" s="129"/>
      <c r="XK219" s="129"/>
      <c r="XL219" s="129"/>
      <c r="XM219" s="129"/>
      <c r="XN219" s="129"/>
      <c r="XO219" s="129"/>
      <c r="XP219" s="129"/>
      <c r="XQ219" s="129"/>
      <c r="XR219" s="129"/>
      <c r="XS219" s="129"/>
      <c r="XT219" s="129"/>
      <c r="XU219" s="129"/>
      <c r="XV219" s="129"/>
      <c r="XW219" s="129"/>
      <c r="XX219" s="129"/>
      <c r="XY219" s="129"/>
      <c r="XZ219" s="129"/>
      <c r="YA219" s="129"/>
      <c r="YB219" s="129"/>
      <c r="YC219" s="129"/>
      <c r="YD219" s="129"/>
      <c r="YE219" s="129"/>
      <c r="YF219" s="129"/>
      <c r="YG219" s="129"/>
      <c r="YH219" s="129"/>
      <c r="YI219" s="129"/>
      <c r="YJ219" s="129"/>
      <c r="YK219" s="129"/>
      <c r="YL219" s="129"/>
      <c r="YM219" s="129"/>
      <c r="YN219" s="129"/>
      <c r="YO219" s="129"/>
      <c r="YP219" s="129"/>
      <c r="YQ219" s="129"/>
      <c r="YR219" s="129"/>
      <c r="YS219" s="129"/>
      <c r="YT219" s="129"/>
      <c r="YU219" s="129"/>
      <c r="YV219" s="129"/>
      <c r="YW219" s="129"/>
      <c r="YX219" s="129"/>
      <c r="YY219" s="129"/>
      <c r="YZ219" s="129"/>
      <c r="ZA219" s="129"/>
      <c r="ZB219" s="129"/>
      <c r="ZC219" s="129"/>
      <c r="ZD219" s="129"/>
      <c r="ZE219" s="129"/>
      <c r="ZF219" s="129"/>
      <c r="ZG219" s="129"/>
      <c r="ZH219" s="129"/>
      <c r="ZI219" s="129"/>
      <c r="ZJ219" s="129"/>
      <c r="ZK219" s="129"/>
      <c r="ZL219" s="129"/>
      <c r="ZM219" s="129"/>
      <c r="ZN219" s="129"/>
      <c r="ZO219" s="129"/>
      <c r="ZP219" s="129"/>
      <c r="ZQ219" s="129"/>
      <c r="ZR219" s="129"/>
      <c r="ZS219" s="129"/>
      <c r="ZT219" s="129"/>
      <c r="ZU219" s="129"/>
      <c r="ZV219" s="129"/>
      <c r="ZW219" s="129"/>
      <c r="ZX219" s="129"/>
      <c r="ZY219" s="129"/>
      <c r="ZZ219" s="129"/>
      <c r="AAA219" s="129"/>
      <c r="AAB219" s="129"/>
      <c r="AAC219" s="129"/>
      <c r="AAD219" s="129"/>
      <c r="AAE219" s="129"/>
      <c r="AAF219" s="129"/>
      <c r="AAG219" s="129"/>
      <c r="AAH219" s="129"/>
      <c r="AAI219" s="129"/>
      <c r="AAJ219" s="129"/>
      <c r="AAK219" s="129"/>
      <c r="AAL219" s="129"/>
      <c r="AAM219" s="129"/>
      <c r="AAN219" s="129"/>
      <c r="AAO219" s="129"/>
      <c r="AAP219" s="129"/>
      <c r="AAQ219" s="129"/>
      <c r="AAR219" s="129"/>
      <c r="AAS219" s="129"/>
      <c r="AAT219" s="129"/>
      <c r="AAU219" s="129"/>
      <c r="AAV219" s="129"/>
      <c r="AAW219" s="129"/>
      <c r="AAX219" s="129"/>
      <c r="AAY219" s="129"/>
      <c r="AAZ219" s="129"/>
      <c r="ABA219" s="129"/>
      <c r="ABB219" s="129"/>
      <c r="ABC219" s="129"/>
      <c r="ABD219" s="129"/>
      <c r="ABE219" s="129"/>
      <c r="ABF219" s="129"/>
      <c r="ABG219" s="129"/>
      <c r="ABH219" s="129"/>
      <c r="ABI219" s="129"/>
      <c r="ABJ219" s="129"/>
      <c r="ABK219" s="129"/>
      <c r="ABL219" s="129"/>
      <c r="ABM219" s="129"/>
      <c r="ABN219" s="129"/>
      <c r="ABO219" s="129"/>
      <c r="ABP219" s="129"/>
      <c r="ABQ219" s="129"/>
      <c r="ABR219" s="129"/>
      <c r="ABS219" s="129"/>
      <c r="ABT219" s="129"/>
      <c r="ABU219" s="129"/>
      <c r="ABV219" s="129"/>
      <c r="ABW219" s="129"/>
      <c r="ABX219" s="129"/>
      <c r="ABY219" s="129"/>
      <c r="ABZ219" s="129"/>
      <c r="ACA219" s="129"/>
      <c r="ACB219" s="129"/>
      <c r="ACC219" s="129"/>
      <c r="ACD219" s="129"/>
      <c r="ACE219" s="129"/>
      <c r="ACF219" s="129"/>
      <c r="ACG219" s="129"/>
      <c r="ACH219" s="129"/>
      <c r="ACI219" s="129"/>
      <c r="ACJ219" s="129"/>
      <c r="ACK219" s="129"/>
      <c r="ACL219" s="129"/>
      <c r="ACM219" s="129"/>
      <c r="ACN219" s="129"/>
      <c r="ACO219" s="129"/>
      <c r="ACP219" s="129"/>
      <c r="ACQ219" s="129"/>
      <c r="ACR219" s="129"/>
      <c r="ACS219" s="129"/>
      <c r="ACT219" s="129"/>
      <c r="ACU219" s="129"/>
      <c r="ACV219" s="129"/>
      <c r="ACW219" s="129"/>
      <c r="ACX219" s="129"/>
      <c r="ACY219" s="129"/>
      <c r="ACZ219" s="129"/>
      <c r="ADA219" s="129"/>
      <c r="ADB219" s="129"/>
      <c r="ADC219" s="129"/>
      <c r="ADD219" s="129"/>
      <c r="ADE219" s="129"/>
      <c r="ADF219" s="129"/>
      <c r="ADG219" s="129"/>
      <c r="ADH219" s="129"/>
      <c r="ADI219" s="129"/>
      <c r="ADJ219" s="129"/>
      <c r="ADK219" s="129"/>
      <c r="ADL219" s="129"/>
      <c r="ADM219" s="129"/>
      <c r="ADN219" s="129"/>
      <c r="ADO219" s="129"/>
      <c r="ADP219" s="129"/>
      <c r="ADQ219" s="129"/>
      <c r="ADR219" s="129"/>
      <c r="ADS219" s="129"/>
      <c r="ADT219" s="129"/>
      <c r="ADU219" s="129"/>
      <c r="ADV219" s="129"/>
      <c r="ADW219" s="129"/>
      <c r="ADX219" s="129"/>
      <c r="ADY219" s="129"/>
      <c r="ADZ219" s="129"/>
      <c r="AEA219" s="129"/>
      <c r="AEB219" s="129"/>
      <c r="AEC219" s="129"/>
      <c r="AED219" s="129"/>
      <c r="AEE219" s="129"/>
      <c r="AEF219" s="129"/>
      <c r="AEG219" s="129"/>
      <c r="AEH219" s="129"/>
      <c r="AEI219" s="129"/>
      <c r="AEJ219" s="129"/>
      <c r="AEK219" s="129"/>
      <c r="AEL219" s="129"/>
      <c r="AEM219" s="129"/>
      <c r="AEN219" s="129"/>
      <c r="AEO219" s="129"/>
      <c r="AEP219" s="129"/>
      <c r="AEQ219" s="129"/>
      <c r="AER219" s="129"/>
      <c r="AES219" s="129"/>
      <c r="AET219" s="129"/>
      <c r="AEU219" s="129"/>
      <c r="AEV219" s="129"/>
      <c r="AEW219" s="129"/>
      <c r="AEX219" s="129"/>
      <c r="AEY219" s="129"/>
      <c r="AEZ219" s="129"/>
      <c r="AFA219" s="129"/>
      <c r="AFB219" s="129"/>
      <c r="AFC219" s="129"/>
      <c r="AFD219" s="129"/>
      <c r="AFE219" s="129"/>
      <c r="AFF219" s="129"/>
      <c r="AFG219" s="129"/>
      <c r="AFH219" s="129"/>
      <c r="AFI219" s="129"/>
      <c r="AFJ219" s="129"/>
      <c r="AFK219" s="129"/>
      <c r="AFL219" s="129"/>
      <c r="AFM219" s="129"/>
      <c r="AFN219" s="129"/>
      <c r="AFO219" s="129"/>
      <c r="AFP219" s="129"/>
      <c r="AFQ219" s="129"/>
      <c r="AFR219" s="129"/>
      <c r="AFS219" s="129"/>
      <c r="AFT219" s="129"/>
      <c r="AFU219" s="129"/>
      <c r="AFV219" s="129"/>
      <c r="AFW219" s="129"/>
      <c r="AFX219" s="129"/>
      <c r="AFY219" s="129"/>
      <c r="AFZ219" s="129"/>
      <c r="AGA219" s="129"/>
      <c r="AGB219" s="129"/>
      <c r="AGC219" s="129"/>
      <c r="AGD219" s="129"/>
      <c r="AGE219" s="129"/>
      <c r="AGF219" s="129"/>
      <c r="AGG219" s="129"/>
      <c r="AGH219" s="129"/>
      <c r="AGI219" s="129"/>
      <c r="AGJ219" s="129"/>
      <c r="AGK219" s="129"/>
      <c r="AGL219" s="129"/>
      <c r="AGM219" s="129"/>
      <c r="AGN219" s="129"/>
      <c r="AGO219" s="129"/>
      <c r="AGP219" s="129"/>
      <c r="AGQ219" s="129"/>
      <c r="AGR219" s="129"/>
      <c r="AGS219" s="129"/>
      <c r="AGT219" s="129"/>
      <c r="AGU219" s="129"/>
      <c r="AGV219" s="129"/>
      <c r="AGW219" s="129"/>
      <c r="AGX219" s="129"/>
      <c r="AGY219" s="129"/>
      <c r="AGZ219" s="129"/>
      <c r="AHA219" s="129"/>
      <c r="AHB219" s="129"/>
      <c r="AHC219" s="129"/>
      <c r="AHD219" s="129"/>
      <c r="AHE219" s="129"/>
      <c r="AHF219" s="129"/>
      <c r="AHG219" s="129"/>
      <c r="AHH219" s="129"/>
      <c r="AHI219" s="129"/>
      <c r="AHJ219" s="129"/>
      <c r="AHK219" s="129"/>
      <c r="AHL219" s="129"/>
      <c r="AHM219" s="129"/>
      <c r="AHN219" s="129"/>
      <c r="AHO219" s="129"/>
      <c r="AHP219" s="129"/>
      <c r="AHQ219" s="129"/>
      <c r="AHR219" s="129"/>
      <c r="AHS219" s="129"/>
      <c r="AHT219" s="129"/>
      <c r="AHU219" s="129"/>
      <c r="AHV219" s="129"/>
      <c r="AHW219" s="129"/>
      <c r="AHX219" s="129"/>
      <c r="AHY219" s="129"/>
      <c r="AHZ219" s="129"/>
      <c r="AIA219" s="129"/>
      <c r="AIB219" s="129"/>
      <c r="AIC219" s="129"/>
      <c r="AID219" s="129"/>
      <c r="AIE219" s="129"/>
      <c r="AIF219" s="129"/>
      <c r="AIG219" s="129"/>
      <c r="AIH219" s="129"/>
      <c r="AII219" s="129"/>
      <c r="AIJ219" s="129"/>
      <c r="AIK219" s="129"/>
      <c r="AIL219" s="129"/>
      <c r="AIM219" s="129"/>
      <c r="AIN219" s="129"/>
      <c r="AIO219" s="129"/>
      <c r="AIP219" s="129"/>
      <c r="AIQ219" s="129"/>
      <c r="AIR219" s="129"/>
      <c r="AIS219" s="129"/>
      <c r="AIT219" s="129"/>
      <c r="AIU219" s="129"/>
      <c r="AIV219" s="129"/>
      <c r="AIW219" s="129"/>
      <c r="AIX219" s="129"/>
      <c r="AIY219" s="129"/>
      <c r="AIZ219" s="129"/>
      <c r="AJA219" s="129"/>
      <c r="AJB219" s="129"/>
      <c r="AJC219" s="129"/>
      <c r="AJD219" s="129"/>
      <c r="AJE219" s="129"/>
      <c r="AJF219" s="129"/>
      <c r="AJG219" s="129"/>
      <c r="AJH219" s="129"/>
      <c r="AJI219" s="129"/>
      <c r="AJJ219" s="129"/>
      <c r="AJK219" s="129"/>
      <c r="AJL219" s="129"/>
      <c r="AJM219" s="129"/>
      <c r="AJN219" s="129"/>
      <c r="AJO219" s="129"/>
      <c r="AJP219" s="129"/>
      <c r="AJQ219" s="129"/>
      <c r="AJR219" s="129"/>
      <c r="AJS219" s="129"/>
      <c r="AJT219" s="129"/>
      <c r="AJU219" s="129"/>
      <c r="AJV219" s="129"/>
      <c r="AJW219" s="129"/>
      <c r="AJX219" s="129"/>
      <c r="AJY219" s="129"/>
      <c r="AJZ219" s="129"/>
      <c r="AKA219" s="129"/>
      <c r="AKB219" s="129"/>
      <c r="AKC219" s="129"/>
      <c r="AKD219" s="129"/>
      <c r="AKE219" s="129"/>
      <c r="AKF219" s="129"/>
      <c r="AKG219" s="129"/>
      <c r="AKH219" s="129"/>
      <c r="AKI219" s="129"/>
      <c r="AKJ219" s="129"/>
      <c r="AKK219" s="129"/>
      <c r="AKL219" s="129"/>
      <c r="AKM219" s="129"/>
      <c r="AKN219" s="129"/>
      <c r="AKO219" s="129"/>
      <c r="AKP219" s="129"/>
      <c r="AKQ219" s="129"/>
      <c r="AKR219" s="129"/>
      <c r="AKS219" s="129"/>
      <c r="AKT219" s="129"/>
      <c r="AKU219" s="129"/>
      <c r="AKV219" s="129"/>
      <c r="AKW219" s="129"/>
      <c r="AKX219" s="129"/>
      <c r="AKY219" s="129"/>
      <c r="AKZ219" s="129"/>
      <c r="ALA219" s="129"/>
      <c r="ALB219" s="129"/>
      <c r="ALC219" s="129"/>
      <c r="ALD219" s="129"/>
      <c r="ALE219" s="129"/>
      <c r="ALF219" s="129"/>
      <c r="ALG219" s="129"/>
      <c r="ALH219" s="129"/>
      <c r="ALI219" s="129"/>
      <c r="ALJ219" s="129"/>
      <c r="ALK219" s="129"/>
      <c r="ALL219" s="129"/>
      <c r="ALM219" s="129"/>
      <c r="ALN219" s="129"/>
      <c r="ALO219" s="129"/>
      <c r="ALP219" s="129"/>
      <c r="ALQ219" s="129"/>
      <c r="ALR219" s="129"/>
      <c r="ALS219" s="129"/>
      <c r="ALT219" s="129"/>
      <c r="ALU219" s="129"/>
      <c r="ALV219" s="129"/>
      <c r="ALW219" s="129"/>
      <c r="ALX219" s="129"/>
      <c r="ALY219" s="129"/>
      <c r="ALZ219" s="129"/>
      <c r="AMA219" s="129"/>
      <c r="AMB219" s="129"/>
      <c r="AMC219" s="129"/>
      <c r="AMD219" s="129"/>
      <c r="AME219" s="129"/>
      <c r="AMF219" s="129"/>
      <c r="AMG219" s="129"/>
      <c r="AMH219" s="129"/>
      <c r="AMI219" s="129"/>
      <c r="AMJ219" s="129"/>
      <c r="AMK219" s="129"/>
      <c r="AML219" s="129"/>
      <c r="AMM219" s="129"/>
      <c r="AMN219" s="129"/>
      <c r="AMO219" s="129"/>
      <c r="AMP219" s="129"/>
      <c r="AMQ219" s="129"/>
      <c r="AMR219" s="129"/>
      <c r="AMS219" s="129"/>
      <c r="AMT219" s="129"/>
      <c r="AMU219" s="129"/>
      <c r="AMV219" s="129"/>
      <c r="AMW219" s="129"/>
      <c r="AMX219" s="129"/>
      <c r="AMY219" s="129"/>
      <c r="AMZ219" s="129"/>
      <c r="ANA219" s="129"/>
      <c r="ANB219" s="129"/>
      <c r="ANC219" s="129"/>
      <c r="AND219" s="129"/>
      <c r="ANE219" s="129"/>
      <c r="ANF219" s="129"/>
      <c r="ANG219" s="129"/>
      <c r="ANH219" s="129"/>
      <c r="ANI219" s="129"/>
      <c r="ANJ219" s="129"/>
      <c r="ANK219" s="129"/>
      <c r="ANL219" s="129"/>
      <c r="ANM219" s="129"/>
      <c r="ANN219" s="129"/>
      <c r="ANO219" s="129"/>
      <c r="ANP219" s="129"/>
      <c r="ANQ219" s="129"/>
      <c r="ANR219" s="129"/>
      <c r="ANS219" s="129"/>
      <c r="ANT219" s="129"/>
      <c r="ANU219" s="129"/>
      <c r="ANV219" s="129"/>
      <c r="ANW219" s="129"/>
      <c r="ANX219" s="129"/>
      <c r="ANY219" s="129"/>
      <c r="ANZ219" s="129"/>
      <c r="AOA219" s="129"/>
      <c r="AOB219" s="129"/>
      <c r="AOC219" s="129"/>
      <c r="AOD219" s="129"/>
      <c r="AOE219" s="129"/>
      <c r="AOF219" s="129"/>
      <c r="AOG219" s="129"/>
      <c r="AOH219" s="129"/>
      <c r="AOI219" s="129"/>
      <c r="AOJ219" s="129"/>
      <c r="AOK219" s="129"/>
      <c r="AOL219" s="129"/>
      <c r="AOM219" s="129"/>
      <c r="AON219" s="129"/>
      <c r="AOO219" s="129"/>
      <c r="AOP219" s="129"/>
      <c r="AOQ219" s="129"/>
      <c r="AOR219" s="129"/>
      <c r="AOS219" s="129"/>
      <c r="AOT219" s="129"/>
      <c r="AOU219" s="129"/>
      <c r="AOV219" s="129"/>
      <c r="AOW219" s="129"/>
      <c r="AOX219" s="129"/>
      <c r="AOY219" s="129"/>
      <c r="AOZ219" s="129"/>
      <c r="APA219" s="129"/>
      <c r="APB219" s="129"/>
      <c r="APC219" s="129"/>
      <c r="APD219" s="129"/>
      <c r="APE219" s="129"/>
      <c r="APF219" s="129"/>
      <c r="APG219" s="129"/>
      <c r="APH219" s="129"/>
      <c r="API219" s="129"/>
      <c r="APJ219" s="129"/>
      <c r="APK219" s="129"/>
      <c r="APL219" s="129"/>
      <c r="APM219" s="129"/>
      <c r="APN219" s="129"/>
      <c r="APO219" s="129"/>
      <c r="APP219" s="129"/>
      <c r="APQ219" s="129"/>
      <c r="APR219" s="129"/>
      <c r="APS219" s="129"/>
      <c r="APT219" s="129"/>
      <c r="APU219" s="129"/>
      <c r="APV219" s="129"/>
      <c r="APW219" s="129"/>
      <c r="APX219" s="129"/>
      <c r="APY219" s="129"/>
      <c r="APZ219" s="129"/>
      <c r="AQA219" s="129"/>
      <c r="AQB219" s="129"/>
      <c r="AQC219" s="129"/>
      <c r="AQD219" s="129"/>
      <c r="AQE219" s="129"/>
      <c r="AQF219" s="129"/>
      <c r="AQG219" s="129"/>
      <c r="AQH219" s="129"/>
      <c r="AQI219" s="129"/>
      <c r="AQJ219" s="129"/>
      <c r="AQK219" s="129"/>
      <c r="AQL219" s="129"/>
      <c r="AQM219" s="129"/>
      <c r="AQN219" s="129"/>
      <c r="AQO219" s="129"/>
      <c r="AQP219" s="129"/>
      <c r="AQQ219" s="129"/>
      <c r="AQR219" s="129"/>
      <c r="AQS219" s="129"/>
      <c r="AQT219" s="129"/>
      <c r="AQU219" s="129"/>
      <c r="AQV219" s="129"/>
      <c r="AQW219" s="129"/>
      <c r="AQX219" s="129"/>
      <c r="AQY219" s="129"/>
      <c r="AQZ219" s="129"/>
      <c r="ARA219" s="129"/>
      <c r="ARB219" s="129"/>
      <c r="ARC219" s="129"/>
      <c r="ARD219" s="129"/>
      <c r="ARE219" s="129"/>
      <c r="ARF219" s="129"/>
      <c r="ARG219" s="129"/>
      <c r="ARH219" s="129"/>
      <c r="ARI219" s="129"/>
      <c r="ARJ219" s="129"/>
      <c r="ARK219" s="129"/>
      <c r="ARL219" s="129"/>
      <c r="ARM219" s="129"/>
      <c r="ARN219" s="129"/>
      <c r="ARO219" s="129"/>
      <c r="ARP219" s="129"/>
      <c r="ARQ219" s="129"/>
      <c r="ARR219" s="129"/>
      <c r="ARS219" s="129"/>
      <c r="ART219" s="129"/>
      <c r="ARU219" s="129"/>
      <c r="ARV219" s="129"/>
      <c r="ARW219" s="129"/>
      <c r="ARX219" s="129"/>
      <c r="ARY219" s="129"/>
      <c r="ARZ219" s="129"/>
      <c r="ASA219" s="129"/>
      <c r="ASB219" s="129"/>
      <c r="ASC219" s="129"/>
      <c r="ASD219" s="129"/>
      <c r="ASE219" s="129"/>
      <c r="ASF219" s="129"/>
      <c r="ASG219" s="129"/>
      <c r="ASH219" s="129"/>
      <c r="ASI219" s="129"/>
      <c r="ASJ219" s="129"/>
      <c r="ASK219" s="129"/>
      <c r="ASL219" s="129"/>
      <c r="ASM219" s="129"/>
      <c r="ASN219" s="129"/>
      <c r="ASO219" s="129"/>
      <c r="ASP219" s="129"/>
      <c r="ASQ219" s="129"/>
      <c r="ASR219" s="129"/>
      <c r="ASS219" s="129"/>
      <c r="AST219" s="129"/>
      <c r="ASU219" s="129"/>
      <c r="ASV219" s="129"/>
      <c r="ASW219" s="129"/>
      <c r="ASX219" s="129"/>
      <c r="ASY219" s="129"/>
      <c r="ASZ219" s="129"/>
      <c r="ATA219" s="129"/>
      <c r="ATB219" s="129"/>
      <c r="ATC219" s="129"/>
      <c r="ATD219" s="129"/>
      <c r="ATE219" s="129"/>
      <c r="ATF219" s="129"/>
      <c r="ATG219" s="129"/>
      <c r="ATH219" s="129"/>
      <c r="ATI219" s="129"/>
      <c r="ATJ219" s="129"/>
      <c r="ATK219" s="129"/>
      <c r="ATL219" s="129"/>
      <c r="ATM219" s="129"/>
      <c r="ATN219" s="129"/>
      <c r="ATO219" s="129"/>
      <c r="ATP219" s="129"/>
      <c r="ATQ219" s="129"/>
      <c r="ATR219" s="129"/>
      <c r="ATS219" s="129"/>
      <c r="ATT219" s="129"/>
      <c r="ATU219" s="129"/>
      <c r="ATV219" s="129"/>
      <c r="ATW219" s="129"/>
      <c r="ATX219" s="129"/>
      <c r="ATY219" s="129"/>
      <c r="ATZ219" s="129"/>
      <c r="AUA219" s="129"/>
      <c r="AUB219" s="129"/>
      <c r="AUC219" s="129"/>
      <c r="AUD219" s="129"/>
      <c r="AUE219" s="129"/>
      <c r="AUF219" s="129"/>
      <c r="AUG219" s="129"/>
      <c r="AUH219" s="129"/>
      <c r="AUI219" s="129"/>
      <c r="AUJ219" s="129"/>
      <c r="AUK219" s="129"/>
      <c r="AUL219" s="129"/>
      <c r="AUM219" s="129"/>
      <c r="AUN219" s="129"/>
      <c r="AUO219" s="129"/>
      <c r="AUP219" s="129"/>
      <c r="AUQ219" s="129"/>
      <c r="AUR219" s="129"/>
      <c r="AUS219" s="129"/>
      <c r="AUT219" s="129"/>
      <c r="AUU219" s="129"/>
      <c r="AUV219" s="129"/>
      <c r="AUW219" s="129"/>
      <c r="AUX219" s="129"/>
      <c r="AUY219" s="129"/>
      <c r="AUZ219" s="129"/>
      <c r="AVA219" s="129"/>
      <c r="AVB219" s="129"/>
      <c r="AVC219" s="129"/>
      <c r="AVD219" s="129"/>
      <c r="AVE219" s="129"/>
      <c r="AVF219" s="129"/>
      <c r="AVG219" s="129"/>
      <c r="AVH219" s="129"/>
      <c r="AVI219" s="129"/>
      <c r="AVJ219" s="129"/>
      <c r="AVK219" s="129"/>
      <c r="AVL219" s="129"/>
      <c r="AVM219" s="129"/>
      <c r="AVN219" s="129"/>
      <c r="AVO219" s="129"/>
      <c r="AVP219" s="129"/>
      <c r="AVQ219" s="129"/>
      <c r="AVR219" s="129"/>
      <c r="AVS219" s="129"/>
      <c r="AVT219" s="129"/>
      <c r="AVU219" s="129"/>
      <c r="AVV219" s="129"/>
      <c r="AVW219" s="129"/>
      <c r="AVX219" s="129"/>
      <c r="AVY219" s="129"/>
      <c r="AVZ219" s="129"/>
      <c r="AWA219" s="129"/>
      <c r="AWB219" s="129"/>
      <c r="AWC219" s="129"/>
      <c r="AWD219" s="129"/>
      <c r="AWE219" s="129"/>
      <c r="AWF219" s="129"/>
      <c r="AWG219" s="129"/>
      <c r="AWH219" s="129"/>
      <c r="AWI219" s="129"/>
      <c r="AWJ219" s="129"/>
      <c r="AWK219" s="129"/>
      <c r="AWL219" s="129"/>
      <c r="AWM219" s="129"/>
      <c r="AWN219" s="129"/>
      <c r="AWO219" s="129"/>
      <c r="AWP219" s="129"/>
      <c r="AWQ219" s="129"/>
      <c r="AWR219" s="129"/>
      <c r="AWS219" s="129"/>
      <c r="AWT219" s="129"/>
      <c r="AWU219" s="129"/>
      <c r="AWV219" s="129"/>
      <c r="AWW219" s="129"/>
      <c r="AWX219" s="129"/>
      <c r="AWY219" s="129"/>
      <c r="AWZ219" s="129"/>
      <c r="AXA219" s="129"/>
      <c r="AXB219" s="129"/>
      <c r="AXC219" s="129"/>
      <c r="AXD219" s="129"/>
      <c r="AXE219" s="129"/>
      <c r="AXF219" s="129"/>
      <c r="AXG219" s="129"/>
      <c r="AXH219" s="129"/>
      <c r="AXI219" s="129"/>
      <c r="AXJ219" s="129"/>
      <c r="AXK219" s="129"/>
      <c r="AXL219" s="129"/>
      <c r="AXM219" s="129"/>
      <c r="AXN219" s="129"/>
      <c r="AXO219" s="129"/>
      <c r="AXP219" s="129"/>
      <c r="AXQ219" s="129"/>
      <c r="AXR219" s="129"/>
      <c r="AXS219" s="129"/>
      <c r="AXT219" s="129"/>
      <c r="AXU219" s="129"/>
      <c r="AXV219" s="129"/>
      <c r="AXW219" s="129"/>
      <c r="AXX219" s="129"/>
      <c r="AXY219" s="129"/>
      <c r="AXZ219" s="129"/>
      <c r="AYA219" s="129"/>
      <c r="AYB219" s="129"/>
      <c r="AYC219" s="129"/>
      <c r="AYD219" s="129"/>
      <c r="AYE219" s="129"/>
      <c r="AYF219" s="129"/>
      <c r="AYG219" s="129"/>
      <c r="AYH219" s="129"/>
      <c r="AYI219" s="129"/>
      <c r="AYJ219" s="129"/>
      <c r="AYK219" s="129"/>
      <c r="AYL219" s="129"/>
      <c r="AYM219" s="129"/>
      <c r="AYN219" s="129"/>
      <c r="AYO219" s="129"/>
      <c r="AYP219" s="129"/>
      <c r="AYQ219" s="129"/>
      <c r="AYR219" s="129"/>
      <c r="AYS219" s="129"/>
      <c r="AYT219" s="129"/>
      <c r="AYU219" s="129"/>
      <c r="AYV219" s="129"/>
      <c r="AYW219" s="129"/>
      <c r="AYX219" s="129"/>
      <c r="AYY219" s="129"/>
      <c r="AYZ219" s="129"/>
      <c r="AZA219" s="129"/>
      <c r="AZB219" s="129"/>
      <c r="AZC219" s="129"/>
      <c r="AZD219" s="129"/>
      <c r="AZE219" s="129"/>
      <c r="AZF219" s="129"/>
      <c r="AZG219" s="129"/>
      <c r="AZH219" s="129"/>
      <c r="AZI219" s="129"/>
      <c r="AZJ219" s="129"/>
      <c r="AZK219" s="129"/>
      <c r="AZL219" s="129"/>
      <c r="AZM219" s="129"/>
      <c r="AZN219" s="129"/>
      <c r="AZO219" s="129"/>
      <c r="AZP219" s="129"/>
      <c r="AZQ219" s="129"/>
      <c r="AZR219" s="129"/>
      <c r="AZS219" s="129"/>
      <c r="AZT219" s="129"/>
      <c r="AZU219" s="129"/>
      <c r="AZV219" s="129"/>
      <c r="AZW219" s="129"/>
      <c r="AZX219" s="129"/>
      <c r="AZY219" s="129"/>
      <c r="AZZ219" s="129"/>
      <c r="BAA219" s="129"/>
      <c r="BAB219" s="129"/>
      <c r="BAC219" s="129"/>
      <c r="BAD219" s="129"/>
      <c r="BAE219" s="129"/>
      <c r="BAF219" s="129"/>
      <c r="BAG219" s="129"/>
      <c r="BAH219" s="129"/>
      <c r="BAI219" s="129"/>
      <c r="BAJ219" s="129"/>
      <c r="BAK219" s="129"/>
      <c r="BAL219" s="129"/>
      <c r="BAM219" s="129"/>
      <c r="BAN219" s="129"/>
      <c r="BAO219" s="129"/>
      <c r="BAP219" s="129"/>
      <c r="BAQ219" s="129"/>
      <c r="BAR219" s="129"/>
      <c r="BAS219" s="129"/>
      <c r="BAT219" s="129"/>
      <c r="BAU219" s="129"/>
      <c r="BAV219" s="129"/>
      <c r="BAW219" s="129"/>
      <c r="BAX219" s="129"/>
      <c r="BAY219" s="129"/>
      <c r="BAZ219" s="129"/>
      <c r="BBA219" s="129"/>
      <c r="BBB219" s="129"/>
      <c r="BBC219" s="129"/>
      <c r="BBD219" s="129"/>
      <c r="BBE219" s="129"/>
      <c r="BBF219" s="129"/>
      <c r="BBG219" s="129"/>
      <c r="BBH219" s="129"/>
      <c r="BBI219" s="129"/>
      <c r="BBJ219" s="129"/>
      <c r="BBK219" s="129"/>
      <c r="BBL219" s="129"/>
      <c r="BBM219" s="129"/>
      <c r="BBN219" s="129"/>
      <c r="BBO219" s="129"/>
      <c r="BBP219" s="129"/>
      <c r="BBQ219" s="129"/>
      <c r="BBR219" s="129"/>
      <c r="BBS219" s="129"/>
      <c r="BBT219" s="129"/>
      <c r="BBU219" s="129"/>
      <c r="BBV219" s="129"/>
      <c r="BBW219" s="129"/>
      <c r="BBX219" s="129"/>
      <c r="BBY219" s="129"/>
      <c r="BBZ219" s="129"/>
      <c r="BCA219" s="129"/>
      <c r="BCB219" s="129"/>
      <c r="BCC219" s="129"/>
      <c r="BCD219" s="129"/>
      <c r="BCE219" s="129"/>
      <c r="BCF219" s="129"/>
      <c r="BCG219" s="129"/>
      <c r="BCH219" s="129"/>
      <c r="BCI219" s="129"/>
      <c r="BCJ219" s="129"/>
      <c r="BCK219" s="129"/>
      <c r="BCL219" s="129"/>
      <c r="BCM219" s="129"/>
      <c r="BCN219" s="129"/>
      <c r="BCO219" s="129"/>
      <c r="BCP219" s="129"/>
      <c r="BCQ219" s="129"/>
      <c r="BCR219" s="129"/>
      <c r="BCS219" s="129"/>
      <c r="BCT219" s="129"/>
      <c r="BCU219" s="129"/>
      <c r="BCV219" s="129"/>
      <c r="BCW219" s="129"/>
      <c r="BCX219" s="129"/>
      <c r="BCY219" s="129"/>
      <c r="BCZ219" s="129"/>
      <c r="BDA219" s="129"/>
      <c r="BDB219" s="129"/>
      <c r="BDC219" s="129"/>
      <c r="BDD219" s="129"/>
      <c r="BDE219" s="129"/>
      <c r="BDF219" s="129"/>
      <c r="BDG219" s="129"/>
      <c r="BDH219" s="129"/>
      <c r="BDI219" s="129"/>
      <c r="BDJ219" s="129"/>
      <c r="BDK219" s="129"/>
      <c r="BDL219" s="129"/>
      <c r="BDM219" s="129"/>
      <c r="BDN219" s="129"/>
      <c r="BDO219" s="129"/>
      <c r="BDP219" s="129"/>
      <c r="BDQ219" s="129"/>
      <c r="BDR219" s="129"/>
      <c r="BDS219" s="129"/>
      <c r="BDT219" s="129"/>
      <c r="BDU219" s="129"/>
      <c r="BDV219" s="129"/>
      <c r="BDW219" s="129"/>
      <c r="BDX219" s="129"/>
      <c r="BDY219" s="129"/>
      <c r="BDZ219" s="129"/>
      <c r="BEA219" s="129"/>
      <c r="BEB219" s="129"/>
      <c r="BEC219" s="129"/>
      <c r="BED219" s="129"/>
      <c r="BEE219" s="129"/>
      <c r="BEF219" s="129"/>
      <c r="BEG219" s="129"/>
      <c r="BEH219" s="129"/>
      <c r="BEI219" s="129"/>
      <c r="BEJ219" s="129"/>
      <c r="BEK219" s="129"/>
      <c r="BEL219" s="129"/>
      <c r="BEM219" s="129"/>
      <c r="BEN219" s="129"/>
      <c r="BEO219" s="129"/>
      <c r="BEP219" s="129"/>
      <c r="BEQ219" s="129"/>
      <c r="BER219" s="129"/>
      <c r="BES219" s="129"/>
      <c r="BET219" s="129"/>
      <c r="BEU219" s="129"/>
      <c r="BEV219" s="129"/>
      <c r="BEW219" s="129"/>
      <c r="BEX219" s="129"/>
      <c r="BEY219" s="129"/>
      <c r="BEZ219" s="129"/>
      <c r="BFA219" s="129"/>
      <c r="BFB219" s="129"/>
      <c r="BFC219" s="129"/>
      <c r="BFD219" s="129"/>
      <c r="BFE219" s="129"/>
      <c r="BFF219" s="129"/>
      <c r="BFG219" s="129"/>
      <c r="BFH219" s="129"/>
      <c r="BFI219" s="129"/>
      <c r="BFJ219" s="129"/>
      <c r="BFK219" s="129"/>
      <c r="BFL219" s="129"/>
      <c r="BFM219" s="129"/>
      <c r="BFN219" s="129"/>
      <c r="BFO219" s="129"/>
      <c r="BFP219" s="129"/>
      <c r="BFQ219" s="129"/>
      <c r="BFR219" s="129"/>
      <c r="BFS219" s="129"/>
      <c r="BFT219" s="129"/>
      <c r="BFU219" s="129"/>
      <c r="BFV219" s="129"/>
      <c r="BFW219" s="129"/>
      <c r="BFX219" s="129"/>
      <c r="BFY219" s="129"/>
      <c r="BFZ219" s="129"/>
      <c r="BGA219" s="129"/>
      <c r="BGB219" s="129"/>
      <c r="BGC219" s="129"/>
      <c r="BGD219" s="129"/>
      <c r="BGE219" s="129"/>
      <c r="BGF219" s="129"/>
      <c r="BGG219" s="129"/>
      <c r="BGH219" s="129"/>
      <c r="BGI219" s="129"/>
      <c r="BGJ219" s="129"/>
      <c r="BGK219" s="129"/>
      <c r="BGL219" s="129"/>
      <c r="BGM219" s="129"/>
      <c r="BGN219" s="129"/>
      <c r="BGO219" s="129"/>
      <c r="BGP219" s="129"/>
      <c r="BGQ219" s="129"/>
      <c r="BGR219" s="129"/>
      <c r="BGS219" s="129"/>
      <c r="BGT219" s="129"/>
      <c r="BGU219" s="129"/>
      <c r="BGV219" s="129"/>
      <c r="BGW219" s="129"/>
      <c r="BGX219" s="129"/>
      <c r="BGY219" s="129"/>
      <c r="BGZ219" s="129"/>
      <c r="BHA219" s="129"/>
      <c r="BHB219" s="129"/>
      <c r="BHC219" s="129"/>
      <c r="BHD219" s="129"/>
      <c r="BHE219" s="129"/>
      <c r="BHF219" s="129"/>
      <c r="BHG219" s="129"/>
      <c r="BHH219" s="129"/>
      <c r="BHI219" s="129"/>
      <c r="BHJ219" s="129"/>
      <c r="BHK219" s="129"/>
      <c r="BHL219" s="129"/>
      <c r="BHM219" s="129"/>
      <c r="BHN219" s="129"/>
      <c r="BHO219" s="129"/>
      <c r="BHP219" s="129"/>
      <c r="BHQ219" s="129"/>
      <c r="BHR219" s="129"/>
      <c r="BHS219" s="129"/>
      <c r="BHT219" s="129"/>
      <c r="BHU219" s="129"/>
      <c r="BHV219" s="129"/>
      <c r="BHW219" s="129"/>
      <c r="BHX219" s="129"/>
      <c r="BHY219" s="129"/>
      <c r="BHZ219" s="129"/>
      <c r="BIA219" s="129"/>
      <c r="BIB219" s="129"/>
      <c r="BIC219" s="129"/>
      <c r="BID219" s="129"/>
      <c r="BIE219" s="129"/>
      <c r="BIF219" s="129"/>
      <c r="BIG219" s="129"/>
      <c r="BIH219" s="129"/>
      <c r="BII219" s="129"/>
      <c r="BIJ219" s="129"/>
      <c r="BIK219" s="129"/>
      <c r="BIL219" s="129"/>
      <c r="BIM219" s="129"/>
      <c r="BIN219" s="129"/>
      <c r="BIO219" s="129"/>
      <c r="BIP219" s="129"/>
      <c r="BIQ219" s="129"/>
      <c r="BIR219" s="129"/>
      <c r="BIS219" s="129"/>
      <c r="BIT219" s="129"/>
      <c r="BIU219" s="129"/>
      <c r="BIV219" s="129"/>
      <c r="BIW219" s="129"/>
      <c r="BIX219" s="129"/>
      <c r="BIY219" s="129"/>
      <c r="BIZ219" s="129"/>
      <c r="BJA219" s="129"/>
      <c r="BJB219" s="129"/>
      <c r="BJC219" s="129"/>
      <c r="BJD219" s="129"/>
      <c r="BJE219" s="129"/>
      <c r="BJF219" s="129"/>
      <c r="BJG219" s="129"/>
      <c r="BJH219" s="129"/>
      <c r="BJI219" s="129"/>
      <c r="BJJ219" s="129"/>
      <c r="BJK219" s="129"/>
      <c r="BJL219" s="129"/>
      <c r="BJM219" s="129"/>
      <c r="BJN219" s="129"/>
      <c r="BJO219" s="129"/>
      <c r="BJP219" s="129"/>
      <c r="BJQ219" s="129"/>
      <c r="BJR219" s="129"/>
      <c r="BJS219" s="129"/>
      <c r="BJT219" s="129"/>
      <c r="BJU219" s="129"/>
      <c r="BJV219" s="129"/>
      <c r="BJW219" s="129"/>
      <c r="BJX219" s="129"/>
      <c r="BJY219" s="129"/>
      <c r="BJZ219" s="129"/>
      <c r="BKA219" s="129"/>
      <c r="BKB219" s="129"/>
      <c r="BKC219" s="129"/>
      <c r="BKD219" s="129"/>
      <c r="BKE219" s="129"/>
      <c r="BKF219" s="129"/>
      <c r="BKG219" s="129"/>
      <c r="BKH219" s="129"/>
      <c r="BKI219" s="129"/>
      <c r="BKJ219" s="129"/>
      <c r="BKK219" s="129"/>
      <c r="BKL219" s="129"/>
      <c r="BKM219" s="129"/>
      <c r="BKN219" s="129"/>
      <c r="BKO219" s="129"/>
      <c r="BKP219" s="129"/>
      <c r="BKQ219" s="129"/>
      <c r="BKR219" s="129"/>
      <c r="BKS219" s="129"/>
      <c r="BKT219" s="129"/>
      <c r="BKU219" s="129"/>
      <c r="BKV219" s="129"/>
      <c r="BKW219" s="129"/>
      <c r="BKX219" s="129"/>
      <c r="BKY219" s="129"/>
      <c r="BKZ219" s="129"/>
      <c r="BLA219" s="129"/>
      <c r="BLB219" s="129"/>
      <c r="BLC219" s="129"/>
      <c r="BLD219" s="129"/>
      <c r="BLE219" s="129"/>
      <c r="BLF219" s="129"/>
      <c r="BLG219" s="129"/>
      <c r="BLH219" s="129"/>
      <c r="BLI219" s="129"/>
      <c r="BLJ219" s="129"/>
      <c r="BLK219" s="129"/>
      <c r="BLL219" s="129"/>
      <c r="BLM219" s="129"/>
      <c r="BLN219" s="129"/>
      <c r="BLO219" s="129"/>
      <c r="BLP219" s="129"/>
      <c r="BLQ219" s="129"/>
      <c r="BLR219" s="129"/>
      <c r="BLS219" s="129"/>
      <c r="BLT219" s="129"/>
      <c r="BLU219" s="129"/>
      <c r="BLV219" s="129"/>
      <c r="BLW219" s="129"/>
      <c r="BLX219" s="129"/>
      <c r="BLY219" s="129"/>
      <c r="BLZ219" s="129"/>
      <c r="BMA219" s="129"/>
      <c r="BMB219" s="129"/>
      <c r="BMC219" s="129"/>
      <c r="BMD219" s="129"/>
      <c r="BME219" s="129"/>
      <c r="BMF219" s="129"/>
      <c r="BMG219" s="129"/>
      <c r="BMH219" s="129"/>
      <c r="BMI219" s="129"/>
      <c r="BMJ219" s="129"/>
      <c r="BMK219" s="129"/>
      <c r="BML219" s="129"/>
      <c r="BMM219" s="129"/>
      <c r="BMN219" s="129"/>
      <c r="BMO219" s="129"/>
      <c r="BMP219" s="129"/>
      <c r="BMQ219" s="129"/>
      <c r="BMR219" s="129"/>
      <c r="BMS219" s="129"/>
      <c r="BMT219" s="129"/>
      <c r="BMU219" s="129"/>
      <c r="BMV219" s="129"/>
      <c r="BMW219" s="129"/>
      <c r="BMX219" s="129"/>
      <c r="BMY219" s="129"/>
      <c r="BMZ219" s="129"/>
      <c r="BNA219" s="129"/>
      <c r="BNB219" s="129"/>
      <c r="BNC219" s="129"/>
      <c r="BND219" s="129"/>
      <c r="BNE219" s="129"/>
      <c r="BNF219" s="129"/>
      <c r="BNG219" s="129"/>
      <c r="BNH219" s="129"/>
      <c r="BNI219" s="129"/>
      <c r="BNJ219" s="129"/>
      <c r="BNK219" s="129"/>
      <c r="BNL219" s="129"/>
      <c r="BNM219" s="129"/>
      <c r="BNN219" s="129"/>
      <c r="BNO219" s="129"/>
      <c r="BNP219" s="129"/>
      <c r="BNQ219" s="129"/>
      <c r="BNR219" s="129"/>
      <c r="BNS219" s="129"/>
      <c r="BNT219" s="129"/>
      <c r="BNU219" s="129"/>
      <c r="BNV219" s="129"/>
      <c r="BNW219" s="129"/>
      <c r="BNX219" s="129"/>
      <c r="BNY219" s="129"/>
      <c r="BNZ219" s="129"/>
      <c r="BOA219" s="129"/>
      <c r="BOB219" s="129"/>
      <c r="BOC219" s="129"/>
      <c r="BOD219" s="129"/>
      <c r="BOE219" s="129"/>
      <c r="BOF219" s="129"/>
      <c r="BOG219" s="129"/>
      <c r="BOH219" s="129"/>
      <c r="BOI219" s="129"/>
      <c r="BOJ219" s="129"/>
      <c r="BOK219" s="129"/>
      <c r="BOL219" s="129"/>
      <c r="BOM219" s="129"/>
      <c r="BON219" s="129"/>
      <c r="BOO219" s="129"/>
      <c r="BOP219" s="129"/>
      <c r="BOQ219" s="129"/>
      <c r="BOR219" s="129"/>
      <c r="BOS219" s="129"/>
      <c r="BOT219" s="129"/>
      <c r="BOU219" s="129"/>
      <c r="BOV219" s="129"/>
      <c r="BOW219" s="129"/>
      <c r="BOX219" s="129"/>
      <c r="BOY219" s="129"/>
      <c r="BOZ219" s="129"/>
      <c r="BPA219" s="129"/>
      <c r="BPB219" s="129"/>
      <c r="BPC219" s="129"/>
      <c r="BPD219" s="129"/>
      <c r="BPE219" s="129"/>
      <c r="BPF219" s="129"/>
      <c r="BPG219" s="129"/>
      <c r="BPH219" s="129"/>
      <c r="BPI219" s="129"/>
      <c r="BPJ219" s="129"/>
      <c r="BPK219" s="129"/>
      <c r="BPL219" s="129"/>
      <c r="BPM219" s="129"/>
      <c r="BPN219" s="129"/>
      <c r="BPO219" s="129"/>
      <c r="BPP219" s="129"/>
      <c r="BPQ219" s="129"/>
      <c r="BPR219" s="129"/>
      <c r="BPS219" s="129"/>
      <c r="BPT219" s="129"/>
      <c r="BPU219" s="129"/>
      <c r="BPV219" s="129"/>
      <c r="BPW219" s="129"/>
      <c r="BPX219" s="129"/>
      <c r="BPY219" s="129"/>
      <c r="BPZ219" s="129"/>
      <c r="BQA219" s="129"/>
      <c r="BQB219" s="129"/>
      <c r="BQC219" s="129"/>
      <c r="BQD219" s="129"/>
      <c r="BQE219" s="129"/>
      <c r="BQF219" s="129"/>
      <c r="BQG219" s="129"/>
      <c r="BQH219" s="129"/>
      <c r="BQI219" s="129"/>
      <c r="BQJ219" s="129"/>
      <c r="BQK219" s="129"/>
      <c r="BQL219" s="129"/>
      <c r="BQM219" s="129"/>
      <c r="BQN219" s="129"/>
      <c r="BQO219" s="129"/>
      <c r="BQP219" s="129"/>
      <c r="BQQ219" s="129"/>
      <c r="BQR219" s="129"/>
      <c r="BQS219" s="129"/>
      <c r="BQT219" s="129"/>
      <c r="BQU219" s="129"/>
      <c r="BQV219" s="129"/>
      <c r="BQW219" s="129"/>
      <c r="BQX219" s="129"/>
      <c r="BQY219" s="129"/>
      <c r="BQZ219" s="129"/>
      <c r="BRA219" s="129"/>
      <c r="BRB219" s="129"/>
      <c r="BRC219" s="129"/>
      <c r="BRD219" s="129"/>
      <c r="BRE219" s="129"/>
      <c r="BRF219" s="129"/>
      <c r="BRG219" s="129"/>
      <c r="BRH219" s="129"/>
      <c r="BRI219" s="129"/>
      <c r="BRJ219" s="129"/>
      <c r="BRK219" s="129"/>
      <c r="BRL219" s="129"/>
      <c r="BRM219" s="129"/>
      <c r="BRN219" s="129"/>
      <c r="BRO219" s="129"/>
      <c r="BRP219" s="129"/>
      <c r="BRQ219" s="129"/>
      <c r="BRR219" s="129"/>
      <c r="BRS219" s="129"/>
      <c r="BRT219" s="129"/>
      <c r="BRU219" s="129"/>
      <c r="BRV219" s="129"/>
      <c r="BRW219" s="129"/>
      <c r="BRX219" s="129"/>
      <c r="BRY219" s="129"/>
      <c r="BRZ219" s="129"/>
      <c r="BSA219" s="129"/>
      <c r="BSB219" s="129"/>
      <c r="BSC219" s="129"/>
      <c r="BSD219" s="129"/>
      <c r="BSE219" s="129"/>
      <c r="BSF219" s="129"/>
      <c r="BSG219" s="129"/>
      <c r="BSH219" s="129"/>
      <c r="BSI219" s="129"/>
      <c r="BSJ219" s="129"/>
      <c r="BSK219" s="129"/>
      <c r="BSL219" s="129"/>
      <c r="BSM219" s="129"/>
      <c r="BSN219" s="129"/>
      <c r="BSO219" s="129"/>
      <c r="BSP219" s="129"/>
      <c r="BSQ219" s="129"/>
      <c r="BSR219" s="129"/>
      <c r="BSS219" s="129"/>
      <c r="BST219" s="129"/>
      <c r="BSU219" s="129"/>
      <c r="BSV219" s="129"/>
      <c r="BSW219" s="129"/>
      <c r="BSX219" s="129"/>
      <c r="BSY219" s="129"/>
      <c r="BSZ219" s="129"/>
      <c r="BTA219" s="129"/>
      <c r="BTB219" s="129"/>
      <c r="BTC219" s="129"/>
      <c r="BTD219" s="129"/>
      <c r="BTE219" s="129"/>
      <c r="BTF219" s="129"/>
      <c r="BTG219" s="129"/>
      <c r="BTH219" s="129"/>
      <c r="BTI219" s="129"/>
      <c r="BTJ219" s="129"/>
      <c r="BTK219" s="129"/>
      <c r="BTL219" s="129"/>
      <c r="BTM219" s="129"/>
      <c r="BTN219" s="129"/>
      <c r="BTO219" s="129"/>
      <c r="BTP219" s="129"/>
      <c r="BTQ219" s="129"/>
      <c r="BTR219" s="129"/>
      <c r="BTS219" s="129"/>
      <c r="BTT219" s="129"/>
      <c r="BTU219" s="129"/>
      <c r="BTV219" s="129"/>
      <c r="BTW219" s="129"/>
      <c r="BTX219" s="129"/>
      <c r="BTY219" s="129"/>
      <c r="BTZ219" s="129"/>
      <c r="BUA219" s="129"/>
      <c r="BUB219" s="129"/>
      <c r="BUC219" s="129"/>
      <c r="BUD219" s="129"/>
      <c r="BUE219" s="129"/>
      <c r="BUF219" s="129"/>
      <c r="BUG219" s="129"/>
      <c r="BUH219" s="129"/>
      <c r="BUI219" s="129"/>
      <c r="BUJ219" s="129"/>
      <c r="BUK219" s="129"/>
      <c r="BUL219" s="129"/>
      <c r="BUM219" s="129"/>
      <c r="BUN219" s="129"/>
      <c r="BUO219" s="129"/>
      <c r="BUP219" s="129"/>
      <c r="BUQ219" s="129"/>
      <c r="BUR219" s="129"/>
      <c r="BUS219" s="129"/>
      <c r="BUT219" s="129"/>
      <c r="BUU219" s="129"/>
      <c r="BUV219" s="129"/>
      <c r="BUW219" s="129"/>
      <c r="BUX219" s="129"/>
      <c r="BUY219" s="129"/>
      <c r="BUZ219" s="129"/>
      <c r="BVA219" s="129"/>
      <c r="BVB219" s="129"/>
      <c r="BVC219" s="129"/>
      <c r="BVD219" s="129"/>
      <c r="BVE219" s="129"/>
      <c r="BVF219" s="129"/>
      <c r="BVG219" s="129"/>
      <c r="BVH219" s="129"/>
      <c r="BVI219" s="129"/>
      <c r="BVJ219" s="129"/>
      <c r="BVK219" s="129"/>
      <c r="BVL219" s="129"/>
      <c r="BVM219" s="129"/>
      <c r="BVN219" s="129"/>
      <c r="BVO219" s="129"/>
      <c r="BVP219" s="129"/>
      <c r="BVQ219" s="129"/>
      <c r="BVR219" s="129"/>
      <c r="BVS219" s="129"/>
      <c r="BVT219" s="129"/>
      <c r="BVU219" s="129"/>
      <c r="BVV219" s="129"/>
      <c r="BVW219" s="129"/>
      <c r="BVX219" s="129"/>
      <c r="BVY219" s="129"/>
      <c r="BVZ219" s="129"/>
      <c r="BWA219" s="129"/>
      <c r="BWB219" s="129"/>
      <c r="BWC219" s="129"/>
      <c r="BWD219" s="129"/>
      <c r="BWE219" s="129"/>
      <c r="BWF219" s="129"/>
      <c r="BWG219" s="129"/>
      <c r="BWH219" s="129"/>
      <c r="BWI219" s="129"/>
      <c r="BWJ219" s="129"/>
      <c r="BWK219" s="129"/>
      <c r="BWL219" s="129"/>
      <c r="BWM219" s="129"/>
      <c r="BWN219" s="129"/>
      <c r="BWO219" s="129"/>
      <c r="BWP219" s="129"/>
      <c r="BWQ219" s="129"/>
      <c r="BWR219" s="129"/>
      <c r="BWS219" s="129"/>
      <c r="BWT219" s="129"/>
      <c r="BWU219" s="129"/>
      <c r="BWV219" s="129"/>
      <c r="BWW219" s="129"/>
      <c r="BWX219" s="129"/>
      <c r="BWY219" s="129"/>
      <c r="BWZ219" s="129"/>
      <c r="BXA219" s="129"/>
      <c r="BXB219" s="129"/>
      <c r="BXC219" s="129"/>
      <c r="BXD219" s="129"/>
      <c r="BXE219" s="129"/>
      <c r="BXF219" s="129"/>
      <c r="BXG219" s="129"/>
      <c r="BXH219" s="129"/>
      <c r="BXI219" s="129"/>
      <c r="BXJ219" s="129"/>
      <c r="BXK219" s="129"/>
      <c r="BXL219" s="129"/>
      <c r="BXM219" s="129"/>
      <c r="BXN219" s="129"/>
      <c r="BXO219" s="129"/>
      <c r="BXP219" s="129"/>
      <c r="BXQ219" s="129"/>
      <c r="BXR219" s="129"/>
      <c r="BXS219" s="129"/>
      <c r="BXT219" s="129"/>
      <c r="BXU219" s="129"/>
      <c r="BXV219" s="129"/>
      <c r="BXW219" s="129"/>
      <c r="BXX219" s="129"/>
      <c r="BXY219" s="129"/>
      <c r="BXZ219" s="129"/>
      <c r="BYA219" s="129"/>
      <c r="BYB219" s="129"/>
      <c r="BYC219" s="129"/>
      <c r="BYD219" s="129"/>
      <c r="BYE219" s="129"/>
      <c r="BYF219" s="129"/>
      <c r="BYG219" s="129"/>
      <c r="BYH219" s="129"/>
      <c r="BYI219" s="129"/>
      <c r="BYJ219" s="129"/>
      <c r="BYK219" s="129"/>
      <c r="BYL219" s="129"/>
      <c r="BYM219" s="129"/>
      <c r="BYN219" s="129"/>
      <c r="BYO219" s="129"/>
      <c r="BYP219" s="129"/>
      <c r="BYQ219" s="129"/>
      <c r="BYR219" s="129"/>
      <c r="BYS219" s="129"/>
      <c r="BYT219" s="129"/>
      <c r="BYU219" s="129"/>
      <c r="BYV219" s="129"/>
      <c r="BYW219" s="129"/>
      <c r="BYX219" s="129"/>
      <c r="BYY219" s="129"/>
      <c r="BYZ219" s="129"/>
      <c r="BZA219" s="129"/>
      <c r="BZB219" s="129"/>
      <c r="BZC219" s="129"/>
      <c r="BZD219" s="129"/>
      <c r="BZE219" s="129"/>
      <c r="BZF219" s="129"/>
      <c r="BZG219" s="129"/>
      <c r="BZH219" s="129"/>
      <c r="BZI219" s="129"/>
      <c r="BZJ219" s="129"/>
      <c r="BZK219" s="129"/>
      <c r="BZL219" s="129"/>
      <c r="BZM219" s="129"/>
      <c r="BZN219" s="129"/>
      <c r="BZO219" s="129"/>
      <c r="BZP219" s="129"/>
      <c r="BZQ219" s="129"/>
      <c r="BZR219" s="129"/>
      <c r="BZS219" s="129"/>
      <c r="BZT219" s="129"/>
      <c r="BZU219" s="129"/>
      <c r="BZV219" s="129"/>
      <c r="BZW219" s="129"/>
      <c r="BZX219" s="129"/>
      <c r="BZY219" s="129"/>
      <c r="BZZ219" s="129"/>
      <c r="CAA219" s="129"/>
      <c r="CAB219" s="129"/>
      <c r="CAC219" s="129"/>
      <c r="CAD219" s="129"/>
      <c r="CAE219" s="129"/>
      <c r="CAF219" s="129"/>
      <c r="CAG219" s="129"/>
      <c r="CAH219" s="129"/>
      <c r="CAI219" s="129"/>
      <c r="CAJ219" s="129"/>
      <c r="CAK219" s="129"/>
      <c r="CAL219" s="129"/>
      <c r="CAM219" s="129"/>
      <c r="CAN219" s="129"/>
      <c r="CAO219" s="129"/>
      <c r="CAP219" s="129"/>
      <c r="CAQ219" s="129"/>
      <c r="CAR219" s="129"/>
      <c r="CAS219" s="129"/>
      <c r="CAT219" s="129"/>
      <c r="CAU219" s="129"/>
      <c r="CAV219" s="129"/>
      <c r="CAW219" s="129"/>
      <c r="CAX219" s="129"/>
      <c r="CAY219" s="129"/>
      <c r="CAZ219" s="129"/>
      <c r="CBA219" s="129"/>
      <c r="CBB219" s="129"/>
      <c r="CBC219" s="129"/>
      <c r="CBD219" s="129"/>
      <c r="CBE219" s="129"/>
      <c r="CBF219" s="129"/>
      <c r="CBG219" s="129"/>
      <c r="CBH219" s="129"/>
      <c r="CBI219" s="129"/>
      <c r="CBJ219" s="129"/>
      <c r="CBK219" s="129"/>
      <c r="CBL219" s="129"/>
      <c r="CBM219" s="129"/>
      <c r="CBN219" s="129"/>
      <c r="CBO219" s="129"/>
      <c r="CBP219" s="129"/>
      <c r="CBQ219" s="129"/>
      <c r="CBR219" s="129"/>
      <c r="CBS219" s="129"/>
      <c r="CBT219" s="129"/>
      <c r="CBU219" s="129"/>
      <c r="CBV219" s="129"/>
      <c r="CBW219" s="129"/>
      <c r="CBX219" s="129"/>
      <c r="CBY219" s="129"/>
      <c r="CBZ219" s="129"/>
      <c r="CCA219" s="129"/>
      <c r="CCB219" s="129"/>
      <c r="CCC219" s="129"/>
      <c r="CCD219" s="129"/>
      <c r="CCE219" s="129"/>
      <c r="CCF219" s="129"/>
      <c r="CCG219" s="129"/>
      <c r="CCH219" s="129"/>
      <c r="CCI219" s="129"/>
      <c r="CCJ219" s="129"/>
      <c r="CCK219" s="129"/>
      <c r="CCL219" s="129"/>
      <c r="CCM219" s="129"/>
      <c r="CCN219" s="129"/>
      <c r="CCO219" s="129"/>
      <c r="CCP219" s="129"/>
      <c r="CCQ219" s="129"/>
      <c r="CCR219" s="129"/>
      <c r="CCS219" s="129"/>
      <c r="CCT219" s="129"/>
      <c r="CCU219" s="129"/>
      <c r="CCV219" s="129"/>
      <c r="CCW219" s="129"/>
      <c r="CCX219" s="129"/>
      <c r="CCY219" s="129"/>
      <c r="CCZ219" s="129"/>
      <c r="CDA219" s="129"/>
      <c r="CDB219" s="129"/>
      <c r="CDC219" s="129"/>
      <c r="CDD219" s="129"/>
      <c r="CDE219" s="129"/>
      <c r="CDF219" s="129"/>
      <c r="CDG219" s="129"/>
      <c r="CDH219" s="129"/>
      <c r="CDI219" s="129"/>
      <c r="CDJ219" s="129"/>
      <c r="CDK219" s="129"/>
      <c r="CDL219" s="129"/>
      <c r="CDM219" s="129"/>
      <c r="CDN219" s="129"/>
      <c r="CDO219" s="129"/>
      <c r="CDP219" s="129"/>
      <c r="CDQ219" s="129"/>
      <c r="CDR219" s="129"/>
      <c r="CDS219" s="129"/>
      <c r="CDT219" s="129"/>
      <c r="CDU219" s="129"/>
      <c r="CDV219" s="129"/>
      <c r="CDW219" s="129"/>
      <c r="CDX219" s="129"/>
      <c r="CDY219" s="129"/>
      <c r="CDZ219" s="129"/>
      <c r="CEA219" s="129"/>
      <c r="CEB219" s="129"/>
      <c r="CEC219" s="129"/>
      <c r="CED219" s="129"/>
      <c r="CEE219" s="129"/>
      <c r="CEF219" s="129"/>
      <c r="CEG219" s="129"/>
      <c r="CEH219" s="129"/>
      <c r="CEI219" s="129"/>
      <c r="CEJ219" s="129"/>
      <c r="CEK219" s="129"/>
      <c r="CEL219" s="129"/>
      <c r="CEM219" s="129"/>
      <c r="CEN219" s="129"/>
      <c r="CEO219" s="129"/>
      <c r="CEP219" s="129"/>
      <c r="CEQ219" s="129"/>
      <c r="CER219" s="129"/>
      <c r="CES219" s="129"/>
      <c r="CET219" s="129"/>
      <c r="CEU219" s="129"/>
      <c r="CEV219" s="129"/>
      <c r="CEW219" s="129"/>
      <c r="CEX219" s="129"/>
      <c r="CEY219" s="129"/>
      <c r="CEZ219" s="129"/>
      <c r="CFA219" s="129"/>
      <c r="CFB219" s="129"/>
      <c r="CFC219" s="129"/>
      <c r="CFD219" s="129"/>
      <c r="CFE219" s="129"/>
      <c r="CFF219" s="129"/>
      <c r="CFG219" s="129"/>
      <c r="CFH219" s="129"/>
      <c r="CFI219" s="129"/>
      <c r="CFJ219" s="129"/>
      <c r="CFK219" s="129"/>
      <c r="CFL219" s="129"/>
      <c r="CFM219" s="129"/>
      <c r="CFN219" s="129"/>
      <c r="CFO219" s="129"/>
      <c r="CFP219" s="129"/>
      <c r="CFQ219" s="129"/>
      <c r="CFR219" s="129"/>
      <c r="CFS219" s="129"/>
      <c r="CFT219" s="129"/>
      <c r="CFU219" s="129"/>
      <c r="CFV219" s="129"/>
      <c r="CFW219" s="129"/>
      <c r="CFX219" s="129"/>
      <c r="CFY219" s="129"/>
      <c r="CFZ219" s="129"/>
      <c r="CGA219" s="129"/>
      <c r="CGB219" s="129"/>
      <c r="CGC219" s="129"/>
      <c r="CGD219" s="129"/>
      <c r="CGE219" s="129"/>
      <c r="CGF219" s="129"/>
      <c r="CGG219" s="129"/>
      <c r="CGH219" s="129"/>
      <c r="CGI219" s="129"/>
      <c r="CGJ219" s="129"/>
      <c r="CGK219" s="129"/>
      <c r="CGL219" s="129"/>
      <c r="CGM219" s="129"/>
      <c r="CGN219" s="129"/>
      <c r="CGO219" s="129"/>
      <c r="CGP219" s="129"/>
      <c r="CGQ219" s="129"/>
      <c r="CGR219" s="129"/>
      <c r="CGS219" s="129"/>
      <c r="CGT219" s="129"/>
      <c r="CGU219" s="129"/>
      <c r="CGV219" s="129"/>
      <c r="CGW219" s="129"/>
      <c r="CGX219" s="129"/>
      <c r="CGY219" s="129"/>
      <c r="CGZ219" s="129"/>
      <c r="CHA219" s="129"/>
      <c r="CHB219" s="129"/>
      <c r="CHC219" s="129"/>
      <c r="CHD219" s="129"/>
      <c r="CHE219" s="129"/>
      <c r="CHF219" s="129"/>
      <c r="CHG219" s="129"/>
      <c r="CHH219" s="129"/>
      <c r="CHI219" s="129"/>
      <c r="CHJ219" s="129"/>
      <c r="CHK219" s="129"/>
      <c r="CHL219" s="129"/>
      <c r="CHM219" s="129"/>
      <c r="CHN219" s="129"/>
      <c r="CHO219" s="129"/>
      <c r="CHP219" s="129"/>
      <c r="CHQ219" s="129"/>
      <c r="CHR219" s="129"/>
      <c r="CHS219" s="129"/>
      <c r="CHT219" s="129"/>
      <c r="CHU219" s="129"/>
      <c r="CHV219" s="129"/>
      <c r="CHW219" s="129"/>
      <c r="CHX219" s="129"/>
      <c r="CHY219" s="129"/>
      <c r="CHZ219" s="129"/>
      <c r="CIA219" s="129"/>
      <c r="CIB219" s="129"/>
      <c r="CIC219" s="129"/>
      <c r="CID219" s="129"/>
      <c r="CIE219" s="129"/>
      <c r="CIF219" s="129"/>
      <c r="CIG219" s="129"/>
      <c r="CIH219" s="129"/>
      <c r="CII219" s="129"/>
      <c r="CIJ219" s="129"/>
      <c r="CIK219" s="129"/>
      <c r="CIL219" s="129"/>
      <c r="CIM219" s="129"/>
      <c r="CIN219" s="129"/>
      <c r="CIO219" s="129"/>
      <c r="CIP219" s="129"/>
      <c r="CIQ219" s="129"/>
      <c r="CIR219" s="129"/>
      <c r="CIS219" s="129"/>
      <c r="CIT219" s="129"/>
      <c r="CIU219" s="129"/>
      <c r="CIV219" s="129"/>
      <c r="CIW219" s="129"/>
      <c r="CIX219" s="129"/>
      <c r="CIY219" s="129"/>
      <c r="CIZ219" s="129"/>
      <c r="CJA219" s="129"/>
      <c r="CJB219" s="129"/>
      <c r="CJC219" s="129"/>
      <c r="CJD219" s="129"/>
      <c r="CJE219" s="129"/>
      <c r="CJF219" s="129"/>
      <c r="CJG219" s="129"/>
      <c r="CJH219" s="129"/>
      <c r="CJI219" s="129"/>
      <c r="CJJ219" s="129"/>
      <c r="CJK219" s="129"/>
      <c r="CJL219" s="129"/>
      <c r="CJM219" s="129"/>
      <c r="CJN219" s="129"/>
      <c r="CJO219" s="129"/>
      <c r="CJP219" s="129"/>
      <c r="CJQ219" s="129"/>
      <c r="CJR219" s="129"/>
      <c r="CJS219" s="129"/>
      <c r="CJT219" s="129"/>
      <c r="CJU219" s="129"/>
      <c r="CJV219" s="129"/>
      <c r="CJW219" s="129"/>
      <c r="CJX219" s="129"/>
      <c r="CJY219" s="129"/>
      <c r="CJZ219" s="129"/>
      <c r="CKA219" s="129"/>
      <c r="CKB219" s="129"/>
      <c r="CKC219" s="129"/>
      <c r="CKD219" s="129"/>
      <c r="CKE219" s="129"/>
      <c r="CKF219" s="129"/>
      <c r="CKG219" s="129"/>
      <c r="CKH219" s="129"/>
      <c r="CKI219" s="129"/>
      <c r="CKJ219" s="129"/>
      <c r="CKK219" s="129"/>
      <c r="CKL219" s="129"/>
      <c r="CKM219" s="129"/>
      <c r="CKN219" s="129"/>
      <c r="CKO219" s="129"/>
      <c r="CKP219" s="129"/>
      <c r="CKQ219" s="129"/>
      <c r="CKR219" s="129"/>
      <c r="CKS219" s="129"/>
      <c r="CKT219" s="129"/>
      <c r="CKU219" s="129"/>
      <c r="CKV219" s="129"/>
      <c r="CKW219" s="129"/>
      <c r="CKX219" s="129"/>
      <c r="CKY219" s="129"/>
      <c r="CKZ219" s="129"/>
      <c r="CLA219" s="129"/>
      <c r="CLB219" s="129"/>
      <c r="CLC219" s="129"/>
      <c r="CLD219" s="129"/>
      <c r="CLE219" s="129"/>
      <c r="CLF219" s="129"/>
      <c r="CLG219" s="129"/>
      <c r="CLH219" s="129"/>
      <c r="CLI219" s="129"/>
      <c r="CLJ219" s="129"/>
      <c r="CLK219" s="129"/>
      <c r="CLL219" s="129"/>
      <c r="CLM219" s="129"/>
      <c r="CLN219" s="129"/>
      <c r="CLO219" s="129"/>
      <c r="CLP219" s="129"/>
      <c r="CLQ219" s="129"/>
      <c r="CLR219" s="129"/>
      <c r="CLS219" s="129"/>
      <c r="CLT219" s="129"/>
      <c r="CLU219" s="129"/>
      <c r="CLV219" s="129"/>
      <c r="CLW219" s="129"/>
      <c r="CLX219" s="129"/>
      <c r="CLY219" s="129"/>
      <c r="CLZ219" s="129"/>
      <c r="CMA219" s="129"/>
      <c r="CMB219" s="129"/>
      <c r="CMC219" s="129"/>
      <c r="CMD219" s="129"/>
      <c r="CME219" s="129"/>
      <c r="CMF219" s="129"/>
      <c r="CMG219" s="129"/>
      <c r="CMH219" s="129"/>
      <c r="CMI219" s="129"/>
      <c r="CMJ219" s="129"/>
      <c r="CMK219" s="129"/>
      <c r="CML219" s="129"/>
      <c r="CMM219" s="129"/>
      <c r="CMN219" s="129"/>
      <c r="CMO219" s="129"/>
      <c r="CMP219" s="129"/>
      <c r="CMQ219" s="129"/>
      <c r="CMR219" s="129"/>
      <c r="CMS219" s="129"/>
      <c r="CMT219" s="129"/>
      <c r="CMU219" s="129"/>
      <c r="CMV219" s="129"/>
      <c r="CMW219" s="129"/>
      <c r="CMX219" s="129"/>
      <c r="CMY219" s="129"/>
      <c r="CMZ219" s="129"/>
      <c r="CNA219" s="129"/>
      <c r="CNB219" s="129"/>
      <c r="CNC219" s="129"/>
      <c r="CND219" s="129"/>
      <c r="CNE219" s="129"/>
      <c r="CNF219" s="129"/>
      <c r="CNG219" s="129"/>
      <c r="CNH219" s="129"/>
      <c r="CNI219" s="129"/>
      <c r="CNJ219" s="129"/>
      <c r="CNK219" s="129"/>
      <c r="CNL219" s="129"/>
      <c r="CNM219" s="129"/>
      <c r="CNN219" s="129"/>
      <c r="CNO219" s="129"/>
      <c r="CNP219" s="129"/>
      <c r="CNQ219" s="129"/>
      <c r="CNR219" s="129"/>
      <c r="CNS219" s="129"/>
      <c r="CNT219" s="129"/>
      <c r="CNU219" s="129"/>
      <c r="CNV219" s="129"/>
      <c r="CNW219" s="129"/>
      <c r="CNX219" s="129"/>
      <c r="CNY219" s="129"/>
      <c r="CNZ219" s="129"/>
      <c r="COA219" s="129"/>
      <c r="COB219" s="129"/>
      <c r="COC219" s="129"/>
      <c r="COD219" s="129"/>
      <c r="COE219" s="129"/>
      <c r="COF219" s="129"/>
      <c r="COG219" s="129"/>
      <c r="COH219" s="129"/>
      <c r="COI219" s="129"/>
      <c r="COJ219" s="129"/>
      <c r="COK219" s="129"/>
      <c r="COL219" s="129"/>
      <c r="COM219" s="129"/>
      <c r="CON219" s="129"/>
      <c r="COO219" s="129"/>
      <c r="COP219" s="129"/>
      <c r="COQ219" s="129"/>
      <c r="COR219" s="129"/>
      <c r="COS219" s="129"/>
      <c r="COT219" s="129"/>
      <c r="COU219" s="129"/>
      <c r="COV219" s="129"/>
      <c r="COW219" s="129"/>
      <c r="COX219" s="129"/>
      <c r="COY219" s="129"/>
      <c r="COZ219" s="129"/>
      <c r="CPA219" s="129"/>
      <c r="CPB219" s="129"/>
      <c r="CPC219" s="129"/>
      <c r="CPD219" s="129"/>
      <c r="CPE219" s="129"/>
      <c r="CPF219" s="129"/>
      <c r="CPG219" s="129"/>
      <c r="CPH219" s="129"/>
      <c r="CPI219" s="129"/>
      <c r="CPJ219" s="129"/>
      <c r="CPK219" s="129"/>
      <c r="CPL219" s="129"/>
      <c r="CPM219" s="129"/>
      <c r="CPN219" s="129"/>
      <c r="CPO219" s="129"/>
      <c r="CPP219" s="129"/>
      <c r="CPQ219" s="129"/>
      <c r="CPR219" s="129"/>
      <c r="CPS219" s="129"/>
      <c r="CPT219" s="129"/>
      <c r="CPU219" s="129"/>
      <c r="CPV219" s="129"/>
      <c r="CPW219" s="129"/>
      <c r="CPX219" s="129"/>
      <c r="CPY219" s="129"/>
      <c r="CPZ219" s="129"/>
      <c r="CQA219" s="129"/>
      <c r="CQB219" s="129"/>
      <c r="CQC219" s="129"/>
      <c r="CQD219" s="129"/>
      <c r="CQE219" s="129"/>
      <c r="CQF219" s="129"/>
      <c r="CQG219" s="129"/>
      <c r="CQH219" s="129"/>
      <c r="CQI219" s="129"/>
      <c r="CQJ219" s="129"/>
      <c r="CQK219" s="129"/>
      <c r="CQL219" s="129"/>
      <c r="CQM219" s="129"/>
      <c r="CQN219" s="129"/>
      <c r="CQO219" s="129"/>
      <c r="CQP219" s="129"/>
      <c r="CQQ219" s="129"/>
      <c r="CQR219" s="129"/>
      <c r="CQS219" s="129"/>
      <c r="CQT219" s="129"/>
      <c r="CQU219" s="129"/>
      <c r="CQV219" s="129"/>
      <c r="CQW219" s="129"/>
      <c r="CQX219" s="129"/>
      <c r="CQY219" s="129"/>
      <c r="CQZ219" s="129"/>
      <c r="CRA219" s="129"/>
      <c r="CRB219" s="129"/>
      <c r="CRC219" s="129"/>
      <c r="CRD219" s="129"/>
      <c r="CRE219" s="129"/>
      <c r="CRF219" s="129"/>
      <c r="CRG219" s="129"/>
      <c r="CRH219" s="129"/>
      <c r="CRI219" s="129"/>
      <c r="CRJ219" s="129"/>
      <c r="CRK219" s="129"/>
      <c r="CRL219" s="129"/>
      <c r="CRM219" s="129"/>
      <c r="CRN219" s="129"/>
      <c r="CRO219" s="129"/>
      <c r="CRP219" s="129"/>
      <c r="CRQ219" s="129"/>
      <c r="CRR219" s="129"/>
      <c r="CRS219" s="129"/>
      <c r="CRT219" s="129"/>
      <c r="CRU219" s="129"/>
      <c r="CRV219" s="129"/>
      <c r="CRW219" s="129"/>
      <c r="CRX219" s="129"/>
      <c r="CRY219" s="129"/>
      <c r="CRZ219" s="129"/>
      <c r="CSA219" s="129"/>
      <c r="CSB219" s="129"/>
      <c r="CSC219" s="129"/>
      <c r="CSD219" s="129"/>
      <c r="CSE219" s="129"/>
      <c r="CSF219" s="129"/>
      <c r="CSG219" s="129"/>
      <c r="CSH219" s="129"/>
      <c r="CSI219" s="129"/>
      <c r="CSJ219" s="129"/>
      <c r="CSK219" s="129"/>
      <c r="CSL219" s="129"/>
      <c r="CSM219" s="129"/>
      <c r="CSN219" s="129"/>
      <c r="CSO219" s="129"/>
      <c r="CSP219" s="129"/>
      <c r="CSQ219" s="129"/>
      <c r="CSR219" s="129"/>
      <c r="CSS219" s="129"/>
      <c r="CST219" s="129"/>
      <c r="CSU219" s="129"/>
      <c r="CSV219" s="129"/>
      <c r="CSW219" s="129"/>
      <c r="CSX219" s="129"/>
      <c r="CSY219" s="129"/>
      <c r="CSZ219" s="129"/>
      <c r="CTA219" s="129"/>
      <c r="CTB219" s="129"/>
      <c r="CTC219" s="129"/>
      <c r="CTD219" s="129"/>
      <c r="CTE219" s="129"/>
      <c r="CTF219" s="129"/>
      <c r="CTG219" s="129"/>
      <c r="CTH219" s="129"/>
      <c r="CTI219" s="129"/>
      <c r="CTJ219" s="129"/>
      <c r="CTK219" s="129"/>
      <c r="CTL219" s="129"/>
      <c r="CTM219" s="129"/>
      <c r="CTN219" s="129"/>
      <c r="CTO219" s="129"/>
      <c r="CTP219" s="129"/>
      <c r="CTQ219" s="129"/>
      <c r="CTR219" s="129"/>
      <c r="CTS219" s="129"/>
      <c r="CTT219" s="129"/>
      <c r="CTU219" s="129"/>
      <c r="CTV219" s="129"/>
      <c r="CTW219" s="129"/>
      <c r="CTX219" s="129"/>
      <c r="CTY219" s="129"/>
      <c r="CTZ219" s="129"/>
      <c r="CUA219" s="129"/>
      <c r="CUB219" s="129"/>
      <c r="CUC219" s="129"/>
      <c r="CUD219" s="129"/>
      <c r="CUE219" s="129"/>
      <c r="CUF219" s="129"/>
      <c r="CUG219" s="129"/>
      <c r="CUH219" s="129"/>
      <c r="CUI219" s="129"/>
      <c r="CUJ219" s="129"/>
      <c r="CUK219" s="129"/>
      <c r="CUL219" s="129"/>
      <c r="CUM219" s="129"/>
      <c r="CUN219" s="129"/>
      <c r="CUO219" s="129"/>
      <c r="CUP219" s="129"/>
      <c r="CUQ219" s="129"/>
      <c r="CUR219" s="129"/>
      <c r="CUS219" s="129"/>
      <c r="CUT219" s="129"/>
      <c r="CUU219" s="129"/>
      <c r="CUV219" s="129"/>
      <c r="CUW219" s="129"/>
      <c r="CUX219" s="129"/>
      <c r="CUY219" s="129"/>
      <c r="CUZ219" s="129"/>
      <c r="CVA219" s="129"/>
      <c r="CVB219" s="129"/>
      <c r="CVC219" s="129"/>
      <c r="CVD219" s="129"/>
      <c r="CVE219" s="129"/>
      <c r="CVF219" s="129"/>
      <c r="CVG219" s="129"/>
      <c r="CVH219" s="129"/>
      <c r="CVI219" s="129"/>
      <c r="CVJ219" s="129"/>
      <c r="CVK219" s="129"/>
      <c r="CVL219" s="129"/>
      <c r="CVM219" s="129"/>
      <c r="CVN219" s="129"/>
      <c r="CVO219" s="129"/>
      <c r="CVP219" s="129"/>
      <c r="CVQ219" s="129"/>
      <c r="CVR219" s="129"/>
      <c r="CVS219" s="129"/>
      <c r="CVT219" s="129"/>
      <c r="CVU219" s="129"/>
      <c r="CVV219" s="129"/>
      <c r="CVW219" s="129"/>
      <c r="CVX219" s="129"/>
      <c r="CVY219" s="129"/>
      <c r="CVZ219" s="129"/>
      <c r="CWA219" s="129"/>
      <c r="CWB219" s="129"/>
      <c r="CWC219" s="129"/>
      <c r="CWD219" s="129"/>
      <c r="CWE219" s="129"/>
      <c r="CWF219" s="129"/>
      <c r="CWG219" s="129"/>
      <c r="CWH219" s="129"/>
      <c r="CWI219" s="129"/>
      <c r="CWJ219" s="129"/>
      <c r="CWK219" s="129"/>
      <c r="CWL219" s="129"/>
      <c r="CWM219" s="129"/>
      <c r="CWN219" s="129"/>
      <c r="CWO219" s="129"/>
      <c r="CWP219" s="129"/>
      <c r="CWQ219" s="129"/>
      <c r="CWR219" s="129"/>
      <c r="CWS219" s="129"/>
      <c r="CWT219" s="129"/>
      <c r="CWU219" s="129"/>
      <c r="CWV219" s="129"/>
      <c r="CWW219" s="129"/>
      <c r="CWX219" s="129"/>
      <c r="CWY219" s="129"/>
      <c r="CWZ219" s="129"/>
      <c r="CXA219" s="129"/>
      <c r="CXB219" s="129"/>
      <c r="CXC219" s="129"/>
      <c r="CXD219" s="129"/>
      <c r="CXE219" s="129"/>
      <c r="CXF219" s="129"/>
      <c r="CXG219" s="129"/>
      <c r="CXH219" s="129"/>
      <c r="CXI219" s="129"/>
      <c r="CXJ219" s="129"/>
      <c r="CXK219" s="129"/>
      <c r="CXL219" s="129"/>
      <c r="CXM219" s="129"/>
      <c r="CXN219" s="129"/>
      <c r="CXO219" s="129"/>
      <c r="CXP219" s="129"/>
      <c r="CXQ219" s="129"/>
      <c r="CXR219" s="129"/>
      <c r="CXS219" s="129"/>
      <c r="CXT219" s="129"/>
      <c r="CXU219" s="129"/>
      <c r="CXV219" s="129"/>
      <c r="CXW219" s="129"/>
      <c r="CXX219" s="129"/>
      <c r="CXY219" s="129"/>
      <c r="CXZ219" s="129"/>
      <c r="CYA219" s="129"/>
      <c r="CYB219" s="129"/>
      <c r="CYC219" s="129"/>
      <c r="CYD219" s="129"/>
      <c r="CYE219" s="129"/>
      <c r="CYF219" s="129"/>
      <c r="CYG219" s="129"/>
      <c r="CYH219" s="129"/>
      <c r="CYI219" s="129"/>
      <c r="CYJ219" s="129"/>
      <c r="CYK219" s="129"/>
      <c r="CYL219" s="129"/>
      <c r="CYM219" s="129"/>
      <c r="CYN219" s="129"/>
      <c r="CYO219" s="129"/>
      <c r="CYP219" s="129"/>
      <c r="CYQ219" s="129"/>
      <c r="CYR219" s="129"/>
      <c r="CYS219" s="129"/>
      <c r="CYT219" s="129"/>
      <c r="CYU219" s="129"/>
      <c r="CYV219" s="129"/>
      <c r="CYW219" s="129"/>
      <c r="CYX219" s="129"/>
      <c r="CYY219" s="129"/>
      <c r="CYZ219" s="129"/>
      <c r="CZA219" s="129"/>
      <c r="CZB219" s="129"/>
      <c r="CZC219" s="129"/>
      <c r="CZD219" s="129"/>
      <c r="CZE219" s="129"/>
      <c r="CZF219" s="129"/>
      <c r="CZG219" s="129"/>
      <c r="CZH219" s="129"/>
      <c r="CZI219" s="129"/>
      <c r="CZJ219" s="129"/>
      <c r="CZK219" s="129"/>
      <c r="CZL219" s="129"/>
      <c r="CZM219" s="129"/>
      <c r="CZN219" s="129"/>
      <c r="CZO219" s="129"/>
      <c r="CZP219" s="129"/>
      <c r="CZQ219" s="129"/>
      <c r="CZR219" s="129"/>
      <c r="CZS219" s="129"/>
      <c r="CZT219" s="129"/>
      <c r="CZU219" s="129"/>
      <c r="CZV219" s="129"/>
      <c r="CZW219" s="129"/>
      <c r="CZX219" s="129"/>
      <c r="CZY219" s="129"/>
      <c r="CZZ219" s="129"/>
      <c r="DAA219" s="129"/>
      <c r="DAB219" s="129"/>
      <c r="DAC219" s="129"/>
      <c r="DAD219" s="129"/>
      <c r="DAE219" s="129"/>
      <c r="DAF219" s="129"/>
      <c r="DAG219" s="129"/>
      <c r="DAH219" s="129"/>
      <c r="DAI219" s="129"/>
      <c r="DAJ219" s="129"/>
      <c r="DAK219" s="129"/>
      <c r="DAL219" s="129"/>
      <c r="DAM219" s="129"/>
      <c r="DAN219" s="129"/>
      <c r="DAO219" s="129"/>
      <c r="DAP219" s="129"/>
      <c r="DAQ219" s="129"/>
      <c r="DAR219" s="129"/>
      <c r="DAS219" s="129"/>
      <c r="DAT219" s="129"/>
      <c r="DAU219" s="129"/>
      <c r="DAV219" s="129"/>
      <c r="DAW219" s="129"/>
      <c r="DAX219" s="129"/>
      <c r="DAY219" s="129"/>
      <c r="DAZ219" s="129"/>
      <c r="DBA219" s="129"/>
      <c r="DBB219" s="129"/>
      <c r="DBC219" s="129"/>
      <c r="DBD219" s="129"/>
      <c r="DBE219" s="129"/>
      <c r="DBF219" s="129"/>
      <c r="DBG219" s="129"/>
      <c r="DBH219" s="129"/>
      <c r="DBI219" s="129"/>
      <c r="DBJ219" s="129"/>
      <c r="DBK219" s="129"/>
      <c r="DBL219" s="129"/>
      <c r="DBM219" s="129"/>
      <c r="DBN219" s="129"/>
      <c r="DBO219" s="129"/>
      <c r="DBP219" s="129"/>
      <c r="DBQ219" s="129"/>
      <c r="DBR219" s="129"/>
      <c r="DBS219" s="129"/>
      <c r="DBT219" s="129"/>
      <c r="DBU219" s="129"/>
      <c r="DBV219" s="129"/>
      <c r="DBW219" s="129"/>
      <c r="DBX219" s="129"/>
      <c r="DBY219" s="129"/>
      <c r="DBZ219" s="129"/>
      <c r="DCA219" s="129"/>
      <c r="DCB219" s="129"/>
      <c r="DCC219" s="129"/>
      <c r="DCD219" s="129"/>
      <c r="DCE219" s="129"/>
      <c r="DCF219" s="129"/>
      <c r="DCG219" s="129"/>
      <c r="DCH219" s="129"/>
      <c r="DCI219" s="129"/>
      <c r="DCJ219" s="129"/>
      <c r="DCK219" s="129"/>
      <c r="DCL219" s="129"/>
      <c r="DCM219" s="129"/>
      <c r="DCN219" s="129"/>
      <c r="DCO219" s="129"/>
      <c r="DCP219" s="129"/>
      <c r="DCQ219" s="129"/>
      <c r="DCR219" s="129"/>
      <c r="DCS219" s="129"/>
      <c r="DCT219" s="129"/>
      <c r="DCU219" s="129"/>
      <c r="DCV219" s="129"/>
      <c r="DCW219" s="129"/>
      <c r="DCX219" s="129"/>
      <c r="DCY219" s="129"/>
      <c r="DCZ219" s="129"/>
      <c r="DDA219" s="129"/>
      <c r="DDB219" s="129"/>
      <c r="DDC219" s="129"/>
      <c r="DDD219" s="129"/>
      <c r="DDE219" s="129"/>
      <c r="DDF219" s="129"/>
      <c r="DDG219" s="129"/>
      <c r="DDH219" s="129"/>
      <c r="DDI219" s="129"/>
      <c r="DDJ219" s="129"/>
      <c r="DDK219" s="129"/>
      <c r="DDL219" s="129"/>
      <c r="DDM219" s="129"/>
      <c r="DDN219" s="129"/>
      <c r="DDO219" s="129"/>
      <c r="DDP219" s="129"/>
      <c r="DDQ219" s="129"/>
      <c r="DDR219" s="129"/>
      <c r="DDS219" s="129"/>
      <c r="DDT219" s="129"/>
      <c r="DDU219" s="129"/>
      <c r="DDV219" s="129"/>
      <c r="DDW219" s="129"/>
      <c r="DDX219" s="129"/>
      <c r="DDY219" s="129"/>
      <c r="DDZ219" s="129"/>
      <c r="DEA219" s="129"/>
      <c r="DEB219" s="129"/>
      <c r="DEC219" s="129"/>
      <c r="DED219" s="129"/>
      <c r="DEE219" s="129"/>
      <c r="DEF219" s="129"/>
      <c r="DEG219" s="129"/>
      <c r="DEH219" s="129"/>
      <c r="DEI219" s="129"/>
      <c r="DEJ219" s="129"/>
      <c r="DEK219" s="129"/>
      <c r="DEL219" s="129"/>
      <c r="DEM219" s="129"/>
      <c r="DEN219" s="129"/>
      <c r="DEO219" s="129"/>
      <c r="DEP219" s="129"/>
      <c r="DEQ219" s="129"/>
      <c r="DER219" s="129"/>
      <c r="DES219" s="129"/>
      <c r="DET219" s="129"/>
      <c r="DEU219" s="129"/>
      <c r="DEV219" s="129"/>
      <c r="DEW219" s="129"/>
      <c r="DEX219" s="129"/>
      <c r="DEY219" s="129"/>
      <c r="DEZ219" s="129"/>
      <c r="DFA219" s="129"/>
      <c r="DFB219" s="129"/>
      <c r="DFC219" s="129"/>
      <c r="DFD219" s="129"/>
      <c r="DFE219" s="129"/>
      <c r="DFF219" s="129"/>
      <c r="DFG219" s="129"/>
      <c r="DFH219" s="129"/>
      <c r="DFI219" s="129"/>
      <c r="DFJ219" s="129"/>
      <c r="DFK219" s="129"/>
      <c r="DFL219" s="129"/>
      <c r="DFM219" s="129"/>
      <c r="DFN219" s="129"/>
      <c r="DFO219" s="129"/>
      <c r="DFP219" s="129"/>
      <c r="DFQ219" s="129"/>
      <c r="DFR219" s="129"/>
      <c r="DFS219" s="129"/>
      <c r="DFT219" s="129"/>
      <c r="DFU219" s="129"/>
      <c r="DFV219" s="129"/>
      <c r="DFW219" s="129"/>
      <c r="DFX219" s="129"/>
      <c r="DFY219" s="129"/>
      <c r="DFZ219" s="129"/>
      <c r="DGA219" s="129"/>
      <c r="DGB219" s="129"/>
      <c r="DGC219" s="129"/>
      <c r="DGD219" s="129"/>
      <c r="DGE219" s="129"/>
      <c r="DGF219" s="129"/>
      <c r="DGG219" s="129"/>
      <c r="DGH219" s="129"/>
      <c r="DGI219" s="129"/>
      <c r="DGJ219" s="129"/>
      <c r="DGK219" s="129"/>
      <c r="DGL219" s="129"/>
      <c r="DGM219" s="129"/>
      <c r="DGN219" s="129"/>
      <c r="DGO219" s="129"/>
      <c r="DGP219" s="129"/>
      <c r="DGQ219" s="129"/>
      <c r="DGR219" s="129"/>
      <c r="DGS219" s="129"/>
      <c r="DGT219" s="129"/>
      <c r="DGU219" s="129"/>
      <c r="DGV219" s="129"/>
      <c r="DGW219" s="129"/>
      <c r="DGX219" s="129"/>
      <c r="DGY219" s="129"/>
      <c r="DGZ219" s="129"/>
      <c r="DHA219" s="129"/>
      <c r="DHB219" s="129"/>
      <c r="DHC219" s="129"/>
      <c r="DHD219" s="129"/>
      <c r="DHE219" s="129"/>
      <c r="DHF219" s="129"/>
      <c r="DHG219" s="129"/>
      <c r="DHH219" s="129"/>
      <c r="DHI219" s="129"/>
      <c r="DHJ219" s="129"/>
      <c r="DHK219" s="129"/>
      <c r="DHL219" s="129"/>
      <c r="DHM219" s="129"/>
      <c r="DHN219" s="129"/>
      <c r="DHO219" s="129"/>
      <c r="DHP219" s="129"/>
      <c r="DHQ219" s="129"/>
      <c r="DHR219" s="129"/>
      <c r="DHS219" s="129"/>
      <c r="DHT219" s="129"/>
      <c r="DHU219" s="129"/>
      <c r="DHV219" s="129"/>
      <c r="DHW219" s="129"/>
      <c r="DHX219" s="129"/>
      <c r="DHY219" s="129"/>
      <c r="DHZ219" s="129"/>
      <c r="DIA219" s="129"/>
      <c r="DIB219" s="129"/>
      <c r="DIC219" s="129"/>
      <c r="DID219" s="129"/>
      <c r="DIE219" s="129"/>
      <c r="DIF219" s="129"/>
      <c r="DIG219" s="129"/>
      <c r="DIH219" s="129"/>
      <c r="DII219" s="129"/>
      <c r="DIJ219" s="129"/>
      <c r="DIK219" s="129"/>
      <c r="DIL219" s="129"/>
      <c r="DIM219" s="129"/>
      <c r="DIN219" s="129"/>
      <c r="DIO219" s="129"/>
      <c r="DIP219" s="129"/>
      <c r="DIQ219" s="129"/>
      <c r="DIR219" s="129"/>
      <c r="DIS219" s="129"/>
      <c r="DIT219" s="129"/>
      <c r="DIU219" s="129"/>
      <c r="DIV219" s="129"/>
      <c r="DIW219" s="129"/>
      <c r="DIX219" s="129"/>
      <c r="DIY219" s="129"/>
      <c r="DIZ219" s="129"/>
      <c r="DJA219" s="129"/>
      <c r="DJB219" s="129"/>
      <c r="DJC219" s="129"/>
      <c r="DJD219" s="129"/>
      <c r="DJE219" s="129"/>
      <c r="DJF219" s="129"/>
      <c r="DJG219" s="129"/>
      <c r="DJH219" s="129"/>
      <c r="DJI219" s="129"/>
      <c r="DJJ219" s="129"/>
      <c r="DJK219" s="129"/>
      <c r="DJL219" s="129"/>
      <c r="DJM219" s="129"/>
      <c r="DJN219" s="129"/>
      <c r="DJO219" s="129"/>
      <c r="DJP219" s="129"/>
      <c r="DJQ219" s="129"/>
      <c r="DJR219" s="129"/>
      <c r="DJS219" s="129"/>
      <c r="DJT219" s="129"/>
      <c r="DJU219" s="129"/>
      <c r="DJV219" s="129"/>
      <c r="DJW219" s="129"/>
      <c r="DJX219" s="129"/>
      <c r="DJY219" s="129"/>
      <c r="DJZ219" s="129"/>
      <c r="DKA219" s="129"/>
      <c r="DKB219" s="129"/>
      <c r="DKC219" s="129"/>
      <c r="DKD219" s="129"/>
      <c r="DKE219" s="129"/>
      <c r="DKF219" s="129"/>
      <c r="DKG219" s="129"/>
      <c r="DKH219" s="129"/>
      <c r="DKI219" s="129"/>
      <c r="DKJ219" s="129"/>
      <c r="DKK219" s="129"/>
      <c r="DKL219" s="129"/>
      <c r="DKM219" s="129"/>
      <c r="DKN219" s="129"/>
      <c r="DKO219" s="129"/>
      <c r="DKP219" s="129"/>
      <c r="DKQ219" s="129"/>
      <c r="DKR219" s="129"/>
      <c r="DKS219" s="129"/>
      <c r="DKT219" s="129"/>
      <c r="DKU219" s="129"/>
      <c r="DKV219" s="129"/>
      <c r="DKW219" s="129"/>
      <c r="DKX219" s="129"/>
      <c r="DKY219" s="129"/>
      <c r="DKZ219" s="129"/>
      <c r="DLA219" s="129"/>
      <c r="DLB219" s="129"/>
      <c r="DLC219" s="129"/>
      <c r="DLD219" s="129"/>
      <c r="DLE219" s="129"/>
      <c r="DLF219" s="129"/>
      <c r="DLG219" s="129"/>
      <c r="DLH219" s="129"/>
      <c r="DLI219" s="129"/>
      <c r="DLJ219" s="129"/>
      <c r="DLK219" s="129"/>
      <c r="DLL219" s="129"/>
      <c r="DLM219" s="129"/>
      <c r="DLN219" s="129"/>
      <c r="DLO219" s="129"/>
      <c r="DLP219" s="129"/>
      <c r="DLQ219" s="129"/>
      <c r="DLR219" s="129"/>
      <c r="DLS219" s="129"/>
      <c r="DLT219" s="129"/>
      <c r="DLU219" s="129"/>
      <c r="DLV219" s="129"/>
      <c r="DLW219" s="129"/>
      <c r="DLX219" s="129"/>
      <c r="DLY219" s="129"/>
      <c r="DLZ219" s="129"/>
      <c r="DMA219" s="129"/>
      <c r="DMB219" s="129"/>
      <c r="DMC219" s="129"/>
      <c r="DMD219" s="129"/>
      <c r="DME219" s="129"/>
      <c r="DMF219" s="129"/>
      <c r="DMG219" s="129"/>
      <c r="DMH219" s="129"/>
      <c r="DMI219" s="129"/>
      <c r="DMJ219" s="129"/>
      <c r="DMK219" s="129"/>
      <c r="DML219" s="129"/>
      <c r="DMM219" s="129"/>
      <c r="DMN219" s="129"/>
      <c r="DMO219" s="129"/>
      <c r="DMP219" s="129"/>
      <c r="DMQ219" s="129"/>
      <c r="DMR219" s="129"/>
      <c r="DMS219" s="129"/>
      <c r="DMT219" s="129"/>
      <c r="DMU219" s="129"/>
      <c r="DMV219" s="129"/>
      <c r="DMW219" s="129"/>
      <c r="DMX219" s="129"/>
      <c r="DMY219" s="129"/>
      <c r="DMZ219" s="129"/>
      <c r="DNA219" s="129"/>
      <c r="DNB219" s="129"/>
      <c r="DNC219" s="129"/>
      <c r="DND219" s="129"/>
      <c r="DNE219" s="129"/>
      <c r="DNF219" s="129"/>
      <c r="DNG219" s="129"/>
      <c r="DNH219" s="129"/>
      <c r="DNI219" s="129"/>
      <c r="DNJ219" s="129"/>
      <c r="DNK219" s="129"/>
      <c r="DNL219" s="129"/>
      <c r="DNM219" s="129"/>
      <c r="DNN219" s="129"/>
      <c r="DNO219" s="129"/>
      <c r="DNP219" s="129"/>
      <c r="DNQ219" s="129"/>
      <c r="DNR219" s="129"/>
      <c r="DNS219" s="129"/>
      <c r="DNT219" s="129"/>
      <c r="DNU219" s="129"/>
      <c r="DNV219" s="129"/>
      <c r="DNW219" s="129"/>
      <c r="DNX219" s="129"/>
      <c r="DNY219" s="129"/>
      <c r="DNZ219" s="129"/>
      <c r="DOA219" s="129"/>
      <c r="DOB219" s="129"/>
      <c r="DOC219" s="129"/>
      <c r="DOD219" s="129"/>
      <c r="DOE219" s="129"/>
      <c r="DOF219" s="129"/>
      <c r="DOG219" s="129"/>
      <c r="DOH219" s="129"/>
      <c r="DOI219" s="129"/>
      <c r="DOJ219" s="129"/>
      <c r="DOK219" s="129"/>
      <c r="DOL219" s="129"/>
      <c r="DOM219" s="129"/>
      <c r="DON219" s="129"/>
      <c r="DOO219" s="129"/>
      <c r="DOP219" s="129"/>
      <c r="DOQ219" s="129"/>
      <c r="DOR219" s="129"/>
      <c r="DOS219" s="129"/>
      <c r="DOT219" s="129"/>
      <c r="DOU219" s="129"/>
      <c r="DOV219" s="129"/>
      <c r="DOW219" s="129"/>
      <c r="DOX219" s="129"/>
      <c r="DOY219" s="129"/>
      <c r="DOZ219" s="129"/>
      <c r="DPA219" s="129"/>
      <c r="DPB219" s="129"/>
      <c r="DPC219" s="129"/>
      <c r="DPD219" s="129"/>
      <c r="DPE219" s="129"/>
      <c r="DPF219" s="129"/>
      <c r="DPG219" s="129"/>
      <c r="DPH219" s="129"/>
      <c r="DPI219" s="129"/>
      <c r="DPJ219" s="129"/>
      <c r="DPK219" s="129"/>
      <c r="DPL219" s="129"/>
      <c r="DPM219" s="129"/>
      <c r="DPN219" s="129"/>
      <c r="DPO219" s="129"/>
      <c r="DPP219" s="129"/>
      <c r="DPQ219" s="129"/>
      <c r="DPR219" s="129"/>
      <c r="DPS219" s="129"/>
      <c r="DPT219" s="129"/>
      <c r="DPU219" s="129"/>
      <c r="DPV219" s="129"/>
      <c r="DPW219" s="129"/>
      <c r="DPX219" s="129"/>
      <c r="DPY219" s="129"/>
      <c r="DPZ219" s="129"/>
      <c r="DQA219" s="129"/>
      <c r="DQB219" s="129"/>
      <c r="DQC219" s="129"/>
      <c r="DQD219" s="129"/>
      <c r="DQE219" s="129"/>
      <c r="DQF219" s="129"/>
      <c r="DQG219" s="129"/>
      <c r="DQH219" s="129"/>
      <c r="DQI219" s="129"/>
      <c r="DQJ219" s="129"/>
      <c r="DQK219" s="129"/>
      <c r="DQL219" s="129"/>
      <c r="DQM219" s="129"/>
      <c r="DQN219" s="129"/>
      <c r="DQO219" s="129"/>
      <c r="DQP219" s="129"/>
      <c r="DQQ219" s="129"/>
      <c r="DQR219" s="129"/>
      <c r="DQS219" s="129"/>
      <c r="DQT219" s="129"/>
      <c r="DQU219" s="129"/>
      <c r="DQV219" s="129"/>
      <c r="DQW219" s="129"/>
      <c r="DQX219" s="129"/>
      <c r="DQY219" s="129"/>
      <c r="DQZ219" s="129"/>
      <c r="DRA219" s="129"/>
      <c r="DRB219" s="129"/>
      <c r="DRC219" s="129"/>
      <c r="DRD219" s="129"/>
      <c r="DRE219" s="129"/>
      <c r="DRF219" s="129"/>
      <c r="DRG219" s="129"/>
      <c r="DRH219" s="129"/>
      <c r="DRI219" s="129"/>
      <c r="DRJ219" s="129"/>
      <c r="DRK219" s="129"/>
      <c r="DRL219" s="129"/>
      <c r="DRM219" s="129"/>
      <c r="DRN219" s="129"/>
      <c r="DRO219" s="129"/>
      <c r="DRP219" s="129"/>
      <c r="DRQ219" s="129"/>
      <c r="DRR219" s="129"/>
      <c r="DRS219" s="129"/>
      <c r="DRT219" s="129"/>
      <c r="DRU219" s="129"/>
      <c r="DRV219" s="129"/>
      <c r="DRW219" s="129"/>
      <c r="DRX219" s="129"/>
      <c r="DRY219" s="129"/>
      <c r="DRZ219" s="129"/>
      <c r="DSA219" s="129"/>
      <c r="DSB219" s="129"/>
      <c r="DSC219" s="129"/>
      <c r="DSD219" s="129"/>
      <c r="DSE219" s="129"/>
      <c r="DSF219" s="129"/>
      <c r="DSG219" s="129"/>
      <c r="DSH219" s="129"/>
      <c r="DSI219" s="129"/>
      <c r="DSJ219" s="129"/>
      <c r="DSK219" s="129"/>
      <c r="DSL219" s="129"/>
      <c r="DSM219" s="129"/>
      <c r="DSN219" s="129"/>
      <c r="DSO219" s="129"/>
      <c r="DSP219" s="129"/>
      <c r="DSQ219" s="129"/>
      <c r="DSR219" s="129"/>
      <c r="DSS219" s="129"/>
      <c r="DST219" s="129"/>
      <c r="DSU219" s="129"/>
      <c r="DSV219" s="129"/>
      <c r="DSW219" s="129"/>
      <c r="DSX219" s="129"/>
      <c r="DSY219" s="129"/>
      <c r="DSZ219" s="129"/>
      <c r="DTA219" s="129"/>
      <c r="DTB219" s="129"/>
      <c r="DTC219" s="129"/>
      <c r="DTD219" s="129"/>
      <c r="DTE219" s="129"/>
      <c r="DTF219" s="129"/>
      <c r="DTG219" s="129"/>
      <c r="DTH219" s="129"/>
      <c r="DTI219" s="129"/>
      <c r="DTJ219" s="129"/>
      <c r="DTK219" s="129"/>
      <c r="DTL219" s="129"/>
      <c r="DTM219" s="129"/>
      <c r="DTN219" s="129"/>
      <c r="DTO219" s="129"/>
      <c r="DTP219" s="129"/>
      <c r="DTQ219" s="129"/>
      <c r="DTR219" s="129"/>
      <c r="DTS219" s="129"/>
      <c r="DTT219" s="129"/>
      <c r="DTU219" s="129"/>
      <c r="DTV219" s="129"/>
      <c r="DTW219" s="129"/>
      <c r="DTX219" s="129"/>
      <c r="DTY219" s="129"/>
      <c r="DTZ219" s="129"/>
      <c r="DUA219" s="129"/>
      <c r="DUB219" s="129"/>
      <c r="DUC219" s="129"/>
      <c r="DUD219" s="129"/>
      <c r="DUE219" s="129"/>
      <c r="DUF219" s="129"/>
      <c r="DUG219" s="129"/>
      <c r="DUH219" s="129"/>
      <c r="DUI219" s="129"/>
      <c r="DUJ219" s="129"/>
      <c r="DUK219" s="129"/>
      <c r="DUL219" s="129"/>
      <c r="DUM219" s="129"/>
      <c r="DUN219" s="129"/>
      <c r="DUO219" s="129"/>
      <c r="DUP219" s="129"/>
      <c r="DUQ219" s="129"/>
      <c r="DUR219" s="129"/>
      <c r="DUS219" s="129"/>
      <c r="DUT219" s="129"/>
      <c r="DUU219" s="129"/>
      <c r="DUV219" s="129"/>
      <c r="DUW219" s="129"/>
      <c r="DUX219" s="129"/>
      <c r="DUY219" s="129"/>
      <c r="DUZ219" s="129"/>
      <c r="DVA219" s="129"/>
      <c r="DVB219" s="129"/>
      <c r="DVC219" s="129"/>
      <c r="DVD219" s="129"/>
      <c r="DVE219" s="129"/>
      <c r="DVF219" s="129"/>
      <c r="DVG219" s="129"/>
      <c r="DVH219" s="129"/>
      <c r="DVI219" s="129"/>
      <c r="DVJ219" s="129"/>
      <c r="DVK219" s="129"/>
      <c r="DVL219" s="129"/>
      <c r="DVM219" s="129"/>
      <c r="DVN219" s="129"/>
      <c r="DVO219" s="129"/>
      <c r="DVP219" s="129"/>
      <c r="DVQ219" s="129"/>
      <c r="DVR219" s="129"/>
      <c r="DVS219" s="129"/>
      <c r="DVT219" s="129"/>
      <c r="DVU219" s="129"/>
      <c r="DVV219" s="129"/>
      <c r="DVW219" s="129"/>
      <c r="DVX219" s="129"/>
      <c r="DVY219" s="129"/>
      <c r="DVZ219" s="129"/>
      <c r="DWA219" s="129"/>
      <c r="DWB219" s="129"/>
      <c r="DWC219" s="129"/>
      <c r="DWD219" s="129"/>
      <c r="DWE219" s="129"/>
      <c r="DWF219" s="129"/>
      <c r="DWG219" s="129"/>
      <c r="DWH219" s="129"/>
      <c r="DWI219" s="129"/>
      <c r="DWJ219" s="129"/>
      <c r="DWK219" s="129"/>
      <c r="DWL219" s="129"/>
      <c r="DWM219" s="129"/>
      <c r="DWN219" s="129"/>
      <c r="DWO219" s="129"/>
      <c r="DWP219" s="129"/>
      <c r="DWQ219" s="129"/>
      <c r="DWR219" s="129"/>
      <c r="DWS219" s="129"/>
      <c r="DWT219" s="129"/>
      <c r="DWU219" s="129"/>
      <c r="DWV219" s="129"/>
      <c r="DWW219" s="129"/>
      <c r="DWX219" s="129"/>
      <c r="DWY219" s="129"/>
      <c r="DWZ219" s="129"/>
      <c r="DXA219" s="129"/>
      <c r="DXB219" s="129"/>
      <c r="DXC219" s="129"/>
      <c r="DXD219" s="129"/>
      <c r="DXE219" s="129"/>
      <c r="DXF219" s="129"/>
      <c r="DXG219" s="129"/>
      <c r="DXH219" s="129"/>
      <c r="DXI219" s="129"/>
      <c r="DXJ219" s="129"/>
      <c r="DXK219" s="129"/>
      <c r="DXL219" s="129"/>
      <c r="DXM219" s="129"/>
      <c r="DXN219" s="129"/>
      <c r="DXO219" s="129"/>
      <c r="DXP219" s="129"/>
      <c r="DXQ219" s="129"/>
      <c r="DXR219" s="129"/>
      <c r="DXS219" s="129"/>
      <c r="DXT219" s="129"/>
      <c r="DXU219" s="129"/>
      <c r="DXV219" s="129"/>
      <c r="DXW219" s="129"/>
      <c r="DXX219" s="129"/>
      <c r="DXY219" s="129"/>
      <c r="DXZ219" s="129"/>
      <c r="DYA219" s="129"/>
      <c r="DYB219" s="129"/>
      <c r="DYC219" s="129"/>
      <c r="DYD219" s="129"/>
      <c r="DYE219" s="129"/>
      <c r="DYF219" s="129"/>
      <c r="DYG219" s="129"/>
      <c r="DYH219" s="129"/>
      <c r="DYI219" s="129"/>
      <c r="DYJ219" s="129"/>
      <c r="DYK219" s="129"/>
      <c r="DYL219" s="129"/>
      <c r="DYM219" s="129"/>
      <c r="DYN219" s="129"/>
      <c r="DYO219" s="129"/>
      <c r="DYP219" s="129"/>
      <c r="DYQ219" s="129"/>
      <c r="DYR219" s="129"/>
      <c r="DYS219" s="129"/>
      <c r="DYT219" s="129"/>
      <c r="DYU219" s="129"/>
      <c r="DYV219" s="129"/>
      <c r="DYW219" s="129"/>
      <c r="DYX219" s="129"/>
      <c r="DYY219" s="129"/>
      <c r="DYZ219" s="129"/>
      <c r="DZA219" s="129"/>
      <c r="DZB219" s="129"/>
      <c r="DZC219" s="129"/>
      <c r="DZD219" s="129"/>
      <c r="DZE219" s="129"/>
      <c r="DZF219" s="129"/>
      <c r="DZG219" s="129"/>
      <c r="DZH219" s="129"/>
      <c r="DZI219" s="129"/>
      <c r="DZJ219" s="129"/>
      <c r="DZK219" s="129"/>
      <c r="DZL219" s="129"/>
      <c r="DZM219" s="129"/>
      <c r="DZN219" s="129"/>
      <c r="DZO219" s="129"/>
      <c r="DZP219" s="129"/>
      <c r="DZQ219" s="129"/>
      <c r="DZR219" s="129"/>
      <c r="DZS219" s="129"/>
      <c r="DZT219" s="129"/>
      <c r="DZU219" s="129"/>
      <c r="DZV219" s="129"/>
      <c r="DZW219" s="129"/>
      <c r="DZX219" s="129"/>
      <c r="DZY219" s="129"/>
      <c r="DZZ219" s="129"/>
      <c r="EAA219" s="129"/>
      <c r="EAB219" s="129"/>
      <c r="EAC219" s="129"/>
      <c r="EAD219" s="129"/>
      <c r="EAE219" s="129"/>
      <c r="EAF219" s="129"/>
      <c r="EAG219" s="129"/>
      <c r="EAH219" s="129"/>
      <c r="EAI219" s="129"/>
      <c r="EAJ219" s="129"/>
      <c r="EAK219" s="129"/>
      <c r="EAL219" s="129"/>
      <c r="EAM219" s="129"/>
      <c r="EAN219" s="129"/>
      <c r="EAO219" s="129"/>
      <c r="EAP219" s="129"/>
      <c r="EAQ219" s="129"/>
      <c r="EAR219" s="129"/>
      <c r="EAS219" s="129"/>
      <c r="EAT219" s="129"/>
      <c r="EAU219" s="129"/>
      <c r="EAV219" s="129"/>
      <c r="EAW219" s="129"/>
      <c r="EAX219" s="129"/>
      <c r="EAY219" s="129"/>
      <c r="EAZ219" s="129"/>
      <c r="EBA219" s="129"/>
      <c r="EBB219" s="129"/>
      <c r="EBC219" s="129"/>
      <c r="EBD219" s="129"/>
      <c r="EBE219" s="129"/>
      <c r="EBF219" s="129"/>
      <c r="EBG219" s="129"/>
      <c r="EBH219" s="129"/>
      <c r="EBI219" s="129"/>
      <c r="EBJ219" s="129"/>
      <c r="EBK219" s="129"/>
      <c r="EBL219" s="129"/>
      <c r="EBM219" s="129"/>
      <c r="EBN219" s="129"/>
      <c r="EBO219" s="129"/>
      <c r="EBP219" s="129"/>
      <c r="EBQ219" s="129"/>
      <c r="EBR219" s="129"/>
      <c r="EBS219" s="129"/>
      <c r="EBT219" s="129"/>
      <c r="EBU219" s="129"/>
      <c r="EBV219" s="129"/>
      <c r="EBW219" s="129"/>
      <c r="EBX219" s="129"/>
      <c r="EBY219" s="129"/>
      <c r="EBZ219" s="129"/>
      <c r="ECA219" s="129"/>
      <c r="ECB219" s="129"/>
      <c r="ECC219" s="129"/>
      <c r="ECD219" s="129"/>
      <c r="ECE219" s="129"/>
      <c r="ECF219" s="129"/>
      <c r="ECG219" s="129"/>
      <c r="ECH219" s="129"/>
      <c r="ECI219" s="129"/>
      <c r="ECJ219" s="129"/>
      <c r="ECK219" s="129"/>
      <c r="ECL219" s="129"/>
      <c r="ECM219" s="129"/>
      <c r="ECN219" s="129"/>
      <c r="ECO219" s="129"/>
      <c r="ECP219" s="129"/>
      <c r="ECQ219" s="129"/>
      <c r="ECR219" s="129"/>
      <c r="ECS219" s="129"/>
      <c r="ECT219" s="129"/>
      <c r="ECU219" s="129"/>
      <c r="ECV219" s="129"/>
      <c r="ECW219" s="129"/>
      <c r="ECX219" s="129"/>
      <c r="ECY219" s="129"/>
      <c r="ECZ219" s="129"/>
      <c r="EDA219" s="129"/>
      <c r="EDB219" s="129"/>
      <c r="EDC219" s="129"/>
      <c r="EDD219" s="129"/>
      <c r="EDE219" s="129"/>
      <c r="EDF219" s="129"/>
      <c r="EDG219" s="129"/>
      <c r="EDH219" s="129"/>
      <c r="EDI219" s="129"/>
      <c r="EDJ219" s="129"/>
      <c r="EDK219" s="129"/>
      <c r="EDL219" s="129"/>
      <c r="EDM219" s="129"/>
      <c r="EDN219" s="129"/>
      <c r="EDO219" s="129"/>
      <c r="EDP219" s="129"/>
      <c r="EDQ219" s="129"/>
      <c r="EDR219" s="129"/>
      <c r="EDS219" s="129"/>
      <c r="EDT219" s="129"/>
      <c r="EDU219" s="129"/>
      <c r="EDV219" s="129"/>
      <c r="EDW219" s="129"/>
      <c r="EDX219" s="129"/>
      <c r="EDY219" s="129"/>
      <c r="EDZ219" s="129"/>
      <c r="EEA219" s="129"/>
      <c r="EEB219" s="129"/>
      <c r="EEC219" s="129"/>
      <c r="EED219" s="129"/>
      <c r="EEE219" s="129"/>
      <c r="EEF219" s="129"/>
      <c r="EEG219" s="129"/>
      <c r="EEH219" s="129"/>
      <c r="EEI219" s="129"/>
      <c r="EEJ219" s="129"/>
      <c r="EEK219" s="129"/>
      <c r="EEL219" s="129"/>
      <c r="EEM219" s="129"/>
      <c r="EEN219" s="129"/>
      <c r="EEO219" s="129"/>
      <c r="EEP219" s="129"/>
      <c r="EEQ219" s="129"/>
      <c r="EER219" s="129"/>
      <c r="EES219" s="129"/>
      <c r="EET219" s="129"/>
      <c r="EEU219" s="129"/>
      <c r="EEV219" s="129"/>
      <c r="EEW219" s="129"/>
      <c r="EEX219" s="129"/>
      <c r="EEY219" s="129"/>
      <c r="EEZ219" s="129"/>
      <c r="EFA219" s="129"/>
      <c r="EFB219" s="129"/>
      <c r="EFC219" s="129"/>
      <c r="EFD219" s="129"/>
      <c r="EFE219" s="129"/>
      <c r="EFF219" s="129"/>
      <c r="EFG219" s="129"/>
      <c r="EFH219" s="129"/>
      <c r="EFI219" s="129"/>
      <c r="EFJ219" s="129"/>
      <c r="EFK219" s="129"/>
      <c r="EFL219" s="129"/>
      <c r="EFM219" s="129"/>
      <c r="EFN219" s="129"/>
      <c r="EFO219" s="129"/>
      <c r="EFP219" s="129"/>
      <c r="EFQ219" s="129"/>
      <c r="EFR219" s="129"/>
      <c r="EFS219" s="129"/>
      <c r="EFT219" s="129"/>
      <c r="EFU219" s="129"/>
      <c r="EFV219" s="129"/>
      <c r="EFW219" s="129"/>
      <c r="EFX219" s="129"/>
      <c r="EFY219" s="129"/>
      <c r="EFZ219" s="129"/>
      <c r="EGA219" s="129"/>
      <c r="EGB219" s="129"/>
      <c r="EGC219" s="129"/>
      <c r="EGD219" s="129"/>
      <c r="EGE219" s="129"/>
      <c r="EGF219" s="129"/>
      <c r="EGG219" s="129"/>
      <c r="EGH219" s="129"/>
      <c r="EGI219" s="129"/>
      <c r="EGJ219" s="129"/>
      <c r="EGK219" s="129"/>
      <c r="EGL219" s="129"/>
      <c r="EGM219" s="129"/>
      <c r="EGN219" s="129"/>
      <c r="EGO219" s="129"/>
      <c r="EGP219" s="129"/>
      <c r="EGQ219" s="129"/>
      <c r="EGR219" s="129"/>
      <c r="EGS219" s="129"/>
      <c r="EGT219" s="129"/>
      <c r="EGU219" s="129"/>
      <c r="EGV219" s="129"/>
      <c r="EGW219" s="129"/>
      <c r="EGX219" s="129"/>
      <c r="EGY219" s="129"/>
      <c r="EGZ219" s="129"/>
      <c r="EHA219" s="129"/>
      <c r="EHB219" s="129"/>
      <c r="EHC219" s="129"/>
      <c r="EHD219" s="129"/>
      <c r="EHE219" s="129"/>
      <c r="EHF219" s="129"/>
      <c r="EHG219" s="129"/>
      <c r="EHH219" s="129"/>
      <c r="EHI219" s="129"/>
      <c r="EHJ219" s="129"/>
      <c r="EHK219" s="129"/>
      <c r="EHL219" s="129"/>
      <c r="EHM219" s="129"/>
      <c r="EHN219" s="129"/>
      <c r="EHO219" s="129"/>
      <c r="EHP219" s="129"/>
      <c r="EHQ219" s="129"/>
      <c r="EHR219" s="129"/>
      <c r="EHS219" s="129"/>
      <c r="EHT219" s="129"/>
      <c r="EHU219" s="129"/>
      <c r="EHV219" s="129"/>
      <c r="EHW219" s="129"/>
      <c r="EHX219" s="129"/>
      <c r="EHY219" s="129"/>
      <c r="EHZ219" s="129"/>
      <c r="EIA219" s="129"/>
      <c r="EIB219" s="129"/>
      <c r="EIC219" s="129"/>
      <c r="EID219" s="129"/>
      <c r="EIE219" s="129"/>
      <c r="EIF219" s="129"/>
      <c r="EIG219" s="129"/>
      <c r="EIH219" s="129"/>
      <c r="EII219" s="129"/>
      <c r="EIJ219" s="129"/>
      <c r="EIK219" s="129"/>
      <c r="EIL219" s="129"/>
      <c r="EIM219" s="129"/>
      <c r="EIN219" s="129"/>
      <c r="EIO219" s="129"/>
      <c r="EIP219" s="129"/>
      <c r="EIQ219" s="129"/>
      <c r="EIR219" s="129"/>
      <c r="EIS219" s="129"/>
      <c r="EIT219" s="129"/>
      <c r="EIU219" s="129"/>
      <c r="EIV219" s="129"/>
      <c r="EIW219" s="129"/>
      <c r="EIX219" s="129"/>
      <c r="EIY219" s="129"/>
      <c r="EIZ219" s="129"/>
      <c r="EJA219" s="129"/>
      <c r="EJB219" s="129"/>
      <c r="EJC219" s="129"/>
      <c r="EJD219" s="129"/>
      <c r="EJE219" s="129"/>
      <c r="EJF219" s="129"/>
      <c r="EJG219" s="129"/>
      <c r="EJH219" s="129"/>
      <c r="EJI219" s="129"/>
      <c r="EJJ219" s="129"/>
      <c r="EJK219" s="129"/>
      <c r="EJL219" s="129"/>
      <c r="EJM219" s="129"/>
      <c r="EJN219" s="129"/>
      <c r="EJO219" s="129"/>
      <c r="EJP219" s="129"/>
      <c r="EJQ219" s="129"/>
      <c r="EJR219" s="129"/>
      <c r="EJS219" s="129"/>
      <c r="EJT219" s="129"/>
      <c r="EJU219" s="129"/>
      <c r="EJV219" s="129"/>
      <c r="EJW219" s="129"/>
      <c r="EJX219" s="129"/>
      <c r="EJY219" s="129"/>
      <c r="EJZ219" s="129"/>
      <c r="EKA219" s="129"/>
      <c r="EKB219" s="129"/>
      <c r="EKC219" s="129"/>
      <c r="EKD219" s="129"/>
      <c r="EKE219" s="129"/>
      <c r="EKF219" s="129"/>
      <c r="EKG219" s="129"/>
      <c r="EKH219" s="129"/>
      <c r="EKI219" s="129"/>
      <c r="EKJ219" s="129"/>
      <c r="EKK219" s="129"/>
      <c r="EKL219" s="129"/>
      <c r="EKM219" s="129"/>
      <c r="EKN219" s="129"/>
      <c r="EKO219" s="129"/>
      <c r="EKP219" s="129"/>
      <c r="EKQ219" s="129"/>
      <c r="EKR219" s="129"/>
      <c r="EKS219" s="129"/>
      <c r="EKT219" s="129"/>
      <c r="EKU219" s="129"/>
      <c r="EKV219" s="129"/>
      <c r="EKW219" s="129"/>
      <c r="EKX219" s="129"/>
      <c r="EKY219" s="129"/>
      <c r="EKZ219" s="129"/>
      <c r="ELA219" s="129"/>
      <c r="ELB219" s="129"/>
      <c r="ELC219" s="129"/>
      <c r="ELD219" s="129"/>
      <c r="ELE219" s="129"/>
      <c r="ELF219" s="129"/>
      <c r="ELG219" s="129"/>
      <c r="ELH219" s="129"/>
      <c r="ELI219" s="129"/>
      <c r="ELJ219" s="129"/>
      <c r="ELK219" s="129"/>
      <c r="ELL219" s="129"/>
      <c r="ELM219" s="129"/>
      <c r="ELN219" s="129"/>
      <c r="ELO219" s="129"/>
      <c r="ELP219" s="129"/>
      <c r="ELQ219" s="129"/>
      <c r="ELR219" s="129"/>
      <c r="ELS219" s="129"/>
      <c r="ELT219" s="129"/>
      <c r="ELU219" s="129"/>
      <c r="ELV219" s="129"/>
      <c r="ELW219" s="129"/>
      <c r="ELX219" s="129"/>
      <c r="ELY219" s="129"/>
      <c r="ELZ219" s="129"/>
      <c r="EMA219" s="129"/>
      <c r="EMB219" s="129"/>
      <c r="EMC219" s="129"/>
      <c r="EMD219" s="129"/>
      <c r="EME219" s="129"/>
      <c r="EMF219" s="129"/>
      <c r="EMG219" s="129"/>
      <c r="EMH219" s="129"/>
      <c r="EMI219" s="129"/>
      <c r="EMJ219" s="129"/>
      <c r="EMK219" s="129"/>
      <c r="EML219" s="129"/>
      <c r="EMM219" s="129"/>
      <c r="EMN219" s="129"/>
      <c r="EMO219" s="129"/>
      <c r="EMP219" s="129"/>
      <c r="EMQ219" s="129"/>
      <c r="EMR219" s="129"/>
      <c r="EMS219" s="129"/>
      <c r="EMT219" s="129"/>
      <c r="EMU219" s="129"/>
      <c r="EMV219" s="129"/>
      <c r="EMW219" s="129"/>
      <c r="EMX219" s="129"/>
      <c r="EMY219" s="129"/>
      <c r="EMZ219" s="129"/>
      <c r="ENA219" s="129"/>
      <c r="ENB219" s="129"/>
      <c r="ENC219" s="129"/>
      <c r="END219" s="129"/>
      <c r="ENE219" s="129"/>
      <c r="ENF219" s="129"/>
      <c r="ENG219" s="129"/>
      <c r="ENH219" s="129"/>
      <c r="ENI219" s="129"/>
      <c r="ENJ219" s="129"/>
      <c r="ENK219" s="129"/>
      <c r="ENL219" s="129"/>
      <c r="ENM219" s="129"/>
      <c r="ENN219" s="129"/>
      <c r="ENO219" s="129"/>
      <c r="ENP219" s="129"/>
      <c r="ENQ219" s="129"/>
      <c r="ENR219" s="129"/>
      <c r="ENS219" s="129"/>
      <c r="ENT219" s="129"/>
      <c r="ENU219" s="129"/>
      <c r="ENV219" s="129"/>
      <c r="ENW219" s="129"/>
      <c r="ENX219" s="129"/>
      <c r="ENY219" s="129"/>
      <c r="ENZ219" s="129"/>
      <c r="EOA219" s="129"/>
      <c r="EOB219" s="129"/>
      <c r="EOC219" s="129"/>
      <c r="EOD219" s="129"/>
      <c r="EOE219" s="129"/>
      <c r="EOF219" s="129"/>
      <c r="EOG219" s="129"/>
      <c r="EOH219" s="129"/>
      <c r="EOI219" s="129"/>
      <c r="EOJ219" s="129"/>
      <c r="EOK219" s="129"/>
      <c r="EOL219" s="129"/>
      <c r="EOM219" s="129"/>
      <c r="EON219" s="129"/>
      <c r="EOO219" s="129"/>
      <c r="EOP219" s="129"/>
      <c r="EOQ219" s="129"/>
      <c r="EOR219" s="129"/>
      <c r="EOS219" s="129"/>
      <c r="EOT219" s="129"/>
      <c r="EOU219" s="129"/>
      <c r="EOV219" s="129"/>
      <c r="EOW219" s="129"/>
      <c r="EOX219" s="129"/>
      <c r="EOY219" s="129"/>
      <c r="EOZ219" s="129"/>
      <c r="EPA219" s="129"/>
      <c r="EPB219" s="129"/>
      <c r="EPC219" s="129"/>
      <c r="EPD219" s="129"/>
      <c r="EPE219" s="129"/>
      <c r="EPF219" s="129"/>
      <c r="EPG219" s="129"/>
      <c r="EPH219" s="129"/>
      <c r="EPI219" s="129"/>
      <c r="EPJ219" s="129"/>
      <c r="EPK219" s="129"/>
      <c r="EPL219" s="129"/>
      <c r="EPM219" s="129"/>
      <c r="EPN219" s="129"/>
      <c r="EPO219" s="129"/>
      <c r="EPP219" s="129"/>
      <c r="EPQ219" s="129"/>
      <c r="EPR219" s="129"/>
      <c r="EPS219" s="129"/>
      <c r="EPT219" s="129"/>
      <c r="EPU219" s="129"/>
      <c r="EPV219" s="129"/>
      <c r="EPW219" s="129"/>
      <c r="EPX219" s="129"/>
      <c r="EPY219" s="129"/>
      <c r="EPZ219" s="129"/>
      <c r="EQA219" s="129"/>
      <c r="EQB219" s="129"/>
      <c r="EQC219" s="129"/>
      <c r="EQD219" s="129"/>
      <c r="EQE219" s="129"/>
      <c r="EQF219" s="129"/>
      <c r="EQG219" s="129"/>
      <c r="EQH219" s="129"/>
      <c r="EQI219" s="129"/>
      <c r="EQJ219" s="129"/>
      <c r="EQK219" s="129"/>
      <c r="EQL219" s="129"/>
      <c r="EQM219" s="129"/>
      <c r="EQN219" s="129"/>
      <c r="EQO219" s="129"/>
      <c r="EQP219" s="129"/>
      <c r="EQQ219" s="129"/>
      <c r="EQR219" s="129"/>
      <c r="EQS219" s="129"/>
      <c r="EQT219" s="129"/>
      <c r="EQU219" s="129"/>
      <c r="EQV219" s="129"/>
      <c r="EQW219" s="129"/>
      <c r="EQX219" s="129"/>
      <c r="EQY219" s="129"/>
      <c r="EQZ219" s="129"/>
      <c r="ERA219" s="129"/>
      <c r="ERB219" s="129"/>
      <c r="ERC219" s="129"/>
      <c r="ERD219" s="129"/>
      <c r="ERE219" s="129"/>
      <c r="ERF219" s="129"/>
      <c r="ERG219" s="129"/>
      <c r="ERH219" s="129"/>
      <c r="ERI219" s="129"/>
      <c r="ERJ219" s="129"/>
      <c r="ERK219" s="129"/>
      <c r="ERL219" s="129"/>
      <c r="ERM219" s="129"/>
      <c r="ERN219" s="129"/>
      <c r="ERO219" s="129"/>
      <c r="ERP219" s="129"/>
      <c r="ERQ219" s="129"/>
      <c r="ERR219" s="129"/>
      <c r="ERS219" s="129"/>
      <c r="ERT219" s="129"/>
      <c r="ERU219" s="129"/>
      <c r="ERV219" s="129"/>
      <c r="ERW219" s="129"/>
      <c r="ERX219" s="129"/>
      <c r="ERY219" s="129"/>
      <c r="ERZ219" s="129"/>
      <c r="ESA219" s="129"/>
      <c r="ESB219" s="129"/>
      <c r="ESC219" s="129"/>
      <c r="ESD219" s="129"/>
      <c r="ESE219" s="129"/>
      <c r="ESF219" s="129"/>
      <c r="ESG219" s="129"/>
      <c r="ESH219" s="129"/>
      <c r="ESI219" s="129"/>
      <c r="ESJ219" s="129"/>
      <c r="ESK219" s="129"/>
      <c r="ESL219" s="129"/>
      <c r="ESM219" s="129"/>
      <c r="ESN219" s="129"/>
      <c r="ESO219" s="129"/>
      <c r="ESP219" s="129"/>
      <c r="ESQ219" s="129"/>
      <c r="ESR219" s="129"/>
      <c r="ESS219" s="129"/>
      <c r="EST219" s="129"/>
      <c r="ESU219" s="129"/>
      <c r="ESV219" s="129"/>
      <c r="ESW219" s="129"/>
      <c r="ESX219" s="129"/>
      <c r="ESY219" s="129"/>
      <c r="ESZ219" s="129"/>
      <c r="ETA219" s="129"/>
      <c r="ETB219" s="129"/>
      <c r="ETC219" s="129"/>
      <c r="ETD219" s="129"/>
      <c r="ETE219" s="129"/>
      <c r="ETF219" s="129"/>
      <c r="ETG219" s="129"/>
      <c r="ETH219" s="129"/>
      <c r="ETI219" s="129"/>
      <c r="ETJ219" s="129"/>
      <c r="ETK219" s="129"/>
      <c r="ETL219" s="129"/>
      <c r="ETM219" s="129"/>
      <c r="ETN219" s="129"/>
      <c r="ETO219" s="129"/>
      <c r="ETP219" s="129"/>
      <c r="ETQ219" s="129"/>
      <c r="ETR219" s="129"/>
      <c r="ETS219" s="129"/>
      <c r="ETT219" s="129"/>
      <c r="ETU219" s="129"/>
      <c r="ETV219" s="129"/>
      <c r="ETW219" s="129"/>
      <c r="ETX219" s="129"/>
      <c r="ETY219" s="129"/>
      <c r="ETZ219" s="129"/>
      <c r="EUA219" s="129"/>
      <c r="EUB219" s="129"/>
      <c r="EUC219" s="129"/>
      <c r="EUD219" s="129"/>
      <c r="EUE219" s="129"/>
      <c r="EUF219" s="129"/>
      <c r="EUG219" s="129"/>
      <c r="EUH219" s="129"/>
      <c r="EUI219" s="129"/>
      <c r="EUJ219" s="129"/>
      <c r="EUK219" s="129"/>
      <c r="EUL219" s="129"/>
      <c r="EUM219" s="129"/>
      <c r="EUN219" s="129"/>
      <c r="EUO219" s="129"/>
      <c r="EUP219" s="129"/>
      <c r="EUQ219" s="129"/>
      <c r="EUR219" s="129"/>
      <c r="EUS219" s="129"/>
      <c r="EUT219" s="129"/>
      <c r="EUU219" s="129"/>
      <c r="EUV219" s="129"/>
      <c r="EUW219" s="129"/>
      <c r="EUX219" s="129"/>
      <c r="EUY219" s="129"/>
      <c r="EUZ219" s="129"/>
      <c r="EVA219" s="129"/>
      <c r="EVB219" s="129"/>
      <c r="EVC219" s="129"/>
      <c r="EVD219" s="129"/>
      <c r="EVE219" s="129"/>
      <c r="EVF219" s="129"/>
      <c r="EVG219" s="129"/>
      <c r="EVH219" s="129"/>
      <c r="EVI219" s="129"/>
      <c r="EVJ219" s="129"/>
      <c r="EVK219" s="129"/>
      <c r="EVL219" s="129"/>
      <c r="EVM219" s="129"/>
      <c r="EVN219" s="129"/>
      <c r="EVO219" s="129"/>
      <c r="EVP219" s="129"/>
      <c r="EVQ219" s="129"/>
      <c r="EVR219" s="129"/>
      <c r="EVS219" s="129"/>
      <c r="EVT219" s="129"/>
      <c r="EVU219" s="129"/>
      <c r="EVV219" s="129"/>
      <c r="EVW219" s="129"/>
      <c r="EVX219" s="129"/>
      <c r="EVY219" s="129"/>
      <c r="EVZ219" s="129"/>
      <c r="EWA219" s="129"/>
      <c r="EWB219" s="129"/>
      <c r="EWC219" s="129"/>
      <c r="EWD219" s="129"/>
      <c r="EWE219" s="129"/>
      <c r="EWF219" s="129"/>
      <c r="EWG219" s="129"/>
      <c r="EWH219" s="129"/>
      <c r="EWI219" s="129"/>
      <c r="EWJ219" s="129"/>
      <c r="EWK219" s="129"/>
      <c r="EWL219" s="129"/>
      <c r="EWM219" s="129"/>
      <c r="EWN219" s="129"/>
      <c r="EWO219" s="129"/>
      <c r="EWP219" s="129"/>
      <c r="EWQ219" s="129"/>
      <c r="EWR219" s="129"/>
      <c r="EWS219" s="129"/>
      <c r="EWT219" s="129"/>
      <c r="EWU219" s="129"/>
      <c r="EWV219" s="129"/>
      <c r="EWW219" s="129"/>
      <c r="EWX219" s="129"/>
      <c r="EWY219" s="129"/>
      <c r="EWZ219" s="129"/>
      <c r="EXA219" s="129"/>
      <c r="EXB219" s="129"/>
      <c r="EXC219" s="129"/>
      <c r="EXD219" s="129"/>
      <c r="EXE219" s="129"/>
      <c r="EXF219" s="129"/>
      <c r="EXG219" s="129"/>
      <c r="EXH219" s="129"/>
      <c r="EXI219" s="129"/>
      <c r="EXJ219" s="129"/>
      <c r="EXK219" s="129"/>
      <c r="EXL219" s="129"/>
      <c r="EXM219" s="129"/>
      <c r="EXN219" s="129"/>
      <c r="EXO219" s="129"/>
      <c r="EXP219" s="129"/>
      <c r="EXQ219" s="129"/>
      <c r="EXR219" s="129"/>
      <c r="EXS219" s="129"/>
      <c r="EXT219" s="129"/>
      <c r="EXU219" s="129"/>
      <c r="EXV219" s="129"/>
      <c r="EXW219" s="129"/>
      <c r="EXX219" s="129"/>
      <c r="EXY219" s="129"/>
      <c r="EXZ219" s="129"/>
      <c r="EYA219" s="129"/>
      <c r="EYB219" s="129"/>
      <c r="EYC219" s="129"/>
      <c r="EYD219" s="129"/>
      <c r="EYE219" s="129"/>
      <c r="EYF219" s="129"/>
      <c r="EYG219" s="129"/>
      <c r="EYH219" s="129"/>
      <c r="EYI219" s="129"/>
      <c r="EYJ219" s="129"/>
      <c r="EYK219" s="129"/>
      <c r="EYL219" s="129"/>
      <c r="EYM219" s="129"/>
      <c r="EYN219" s="129"/>
      <c r="EYO219" s="129"/>
      <c r="EYP219" s="129"/>
      <c r="EYQ219" s="129"/>
      <c r="EYR219" s="129"/>
      <c r="EYS219" s="129"/>
      <c r="EYT219" s="129"/>
      <c r="EYU219" s="129"/>
      <c r="EYV219" s="129"/>
      <c r="EYW219" s="129"/>
      <c r="EYX219" s="129"/>
      <c r="EYY219" s="129"/>
      <c r="EYZ219" s="129"/>
      <c r="EZA219" s="129"/>
      <c r="EZB219" s="129"/>
      <c r="EZC219" s="129"/>
      <c r="EZD219" s="129"/>
      <c r="EZE219" s="129"/>
      <c r="EZF219" s="129"/>
      <c r="EZG219" s="129"/>
      <c r="EZH219" s="129"/>
      <c r="EZI219" s="129"/>
      <c r="EZJ219" s="129"/>
      <c r="EZK219" s="129"/>
      <c r="EZL219" s="129"/>
      <c r="EZM219" s="129"/>
      <c r="EZN219" s="129"/>
      <c r="EZO219" s="129"/>
      <c r="EZP219" s="129"/>
      <c r="EZQ219" s="129"/>
      <c r="EZR219" s="129"/>
      <c r="EZS219" s="129"/>
      <c r="EZT219" s="129"/>
      <c r="EZU219" s="129"/>
      <c r="EZV219" s="129"/>
      <c r="EZW219" s="129"/>
      <c r="EZX219" s="129"/>
      <c r="EZY219" s="129"/>
      <c r="EZZ219" s="129"/>
      <c r="FAA219" s="129"/>
      <c r="FAB219" s="129"/>
      <c r="FAC219" s="129"/>
      <c r="FAD219" s="129"/>
      <c r="FAE219" s="129"/>
      <c r="FAF219" s="129"/>
      <c r="FAG219" s="129"/>
      <c r="FAH219" s="129"/>
      <c r="FAI219" s="129"/>
      <c r="FAJ219" s="129"/>
      <c r="FAK219" s="129"/>
      <c r="FAL219" s="129"/>
      <c r="FAM219" s="129"/>
      <c r="FAN219" s="129"/>
      <c r="FAO219" s="129"/>
      <c r="FAP219" s="129"/>
      <c r="FAQ219" s="129"/>
      <c r="FAR219" s="129"/>
      <c r="FAS219" s="129"/>
      <c r="FAT219" s="129"/>
      <c r="FAU219" s="129"/>
      <c r="FAV219" s="129"/>
      <c r="FAW219" s="129"/>
      <c r="FAX219" s="129"/>
      <c r="FAY219" s="129"/>
      <c r="FAZ219" s="129"/>
      <c r="FBA219" s="129"/>
      <c r="FBB219" s="129"/>
      <c r="FBC219" s="129"/>
      <c r="FBD219" s="129"/>
      <c r="FBE219" s="129"/>
      <c r="FBF219" s="129"/>
      <c r="FBG219" s="129"/>
      <c r="FBH219" s="129"/>
      <c r="FBI219" s="129"/>
      <c r="FBJ219" s="129"/>
      <c r="FBK219" s="129"/>
      <c r="FBL219" s="129"/>
      <c r="FBM219" s="129"/>
      <c r="FBN219" s="129"/>
      <c r="FBO219" s="129"/>
      <c r="FBP219" s="129"/>
      <c r="FBQ219" s="129"/>
      <c r="FBR219" s="129"/>
      <c r="FBS219" s="129"/>
      <c r="FBT219" s="129"/>
      <c r="FBU219" s="129"/>
      <c r="FBV219" s="129"/>
      <c r="FBW219" s="129"/>
      <c r="FBX219" s="129"/>
      <c r="FBY219" s="129"/>
      <c r="FBZ219" s="129"/>
      <c r="FCA219" s="129"/>
      <c r="FCB219" s="129"/>
      <c r="FCC219" s="129"/>
      <c r="FCD219" s="129"/>
      <c r="FCE219" s="129"/>
      <c r="FCF219" s="129"/>
      <c r="FCG219" s="129"/>
      <c r="FCH219" s="129"/>
      <c r="FCI219" s="129"/>
      <c r="FCJ219" s="129"/>
      <c r="FCK219" s="129"/>
      <c r="FCL219" s="129"/>
      <c r="FCM219" s="129"/>
      <c r="FCN219" s="129"/>
      <c r="FCO219" s="129"/>
      <c r="FCP219" s="129"/>
      <c r="FCQ219" s="129"/>
      <c r="FCR219" s="129"/>
      <c r="FCS219" s="129"/>
      <c r="FCT219" s="129"/>
      <c r="FCU219" s="129"/>
      <c r="FCV219" s="129"/>
      <c r="FCW219" s="129"/>
      <c r="FCX219" s="129"/>
      <c r="FCY219" s="129"/>
      <c r="FCZ219" s="129"/>
      <c r="FDA219" s="129"/>
      <c r="FDB219" s="129"/>
      <c r="FDC219" s="129"/>
      <c r="FDD219" s="129"/>
      <c r="FDE219" s="129"/>
      <c r="FDF219" s="129"/>
      <c r="FDG219" s="129"/>
      <c r="FDH219" s="129"/>
      <c r="FDI219" s="129"/>
      <c r="FDJ219" s="129"/>
      <c r="FDK219" s="129"/>
      <c r="FDL219" s="129"/>
      <c r="FDM219" s="129"/>
      <c r="FDN219" s="129"/>
      <c r="FDO219" s="129"/>
      <c r="FDP219" s="129"/>
      <c r="FDQ219" s="129"/>
      <c r="FDR219" s="129"/>
      <c r="FDS219" s="129"/>
      <c r="FDT219" s="129"/>
      <c r="FDU219" s="129"/>
      <c r="FDV219" s="129"/>
      <c r="FDW219" s="129"/>
      <c r="FDX219" s="129"/>
      <c r="FDY219" s="129"/>
      <c r="FDZ219" s="129"/>
      <c r="FEA219" s="129"/>
      <c r="FEB219" s="129"/>
      <c r="FEC219" s="129"/>
      <c r="FED219" s="129"/>
      <c r="FEE219" s="129"/>
      <c r="FEF219" s="129"/>
      <c r="FEG219" s="129"/>
      <c r="FEH219" s="129"/>
      <c r="FEI219" s="129"/>
      <c r="FEJ219" s="129"/>
      <c r="FEK219" s="129"/>
      <c r="FEL219" s="129"/>
      <c r="FEM219" s="129"/>
      <c r="FEN219" s="129"/>
      <c r="FEO219" s="129"/>
      <c r="FEP219" s="129"/>
      <c r="FEQ219" s="129"/>
      <c r="FER219" s="129"/>
      <c r="FES219" s="129"/>
      <c r="FET219" s="129"/>
      <c r="FEU219" s="129"/>
      <c r="FEV219" s="129"/>
      <c r="FEW219" s="129"/>
      <c r="FEX219" s="129"/>
      <c r="FEY219" s="129"/>
      <c r="FEZ219" s="129"/>
      <c r="FFA219" s="129"/>
      <c r="FFB219" s="129"/>
      <c r="FFC219" s="129"/>
      <c r="FFD219" s="129"/>
      <c r="FFE219" s="129"/>
      <c r="FFF219" s="129"/>
      <c r="FFG219" s="129"/>
      <c r="FFH219" s="129"/>
      <c r="FFI219" s="129"/>
      <c r="FFJ219" s="129"/>
      <c r="FFK219" s="129"/>
      <c r="FFL219" s="129"/>
      <c r="FFM219" s="129"/>
      <c r="FFN219" s="129"/>
      <c r="FFO219" s="129"/>
      <c r="FFP219" s="129"/>
      <c r="FFQ219" s="129"/>
      <c r="FFR219" s="129"/>
      <c r="FFS219" s="129"/>
      <c r="FFT219" s="129"/>
      <c r="FFU219" s="129"/>
      <c r="FFV219" s="129"/>
      <c r="FFW219" s="129"/>
      <c r="FFX219" s="129"/>
      <c r="FFY219" s="129"/>
      <c r="FFZ219" s="129"/>
      <c r="FGA219" s="129"/>
      <c r="FGB219" s="129"/>
      <c r="FGC219" s="129"/>
      <c r="FGD219" s="129"/>
      <c r="FGE219" s="129"/>
      <c r="FGF219" s="129"/>
      <c r="FGG219" s="129"/>
      <c r="FGH219" s="129"/>
      <c r="FGI219" s="129"/>
      <c r="FGJ219" s="129"/>
      <c r="FGK219" s="129"/>
      <c r="FGL219" s="129"/>
      <c r="FGM219" s="129"/>
      <c r="FGN219" s="129"/>
      <c r="FGO219" s="129"/>
      <c r="FGP219" s="129"/>
      <c r="FGQ219" s="129"/>
      <c r="FGR219" s="129"/>
      <c r="FGS219" s="129"/>
      <c r="FGT219" s="129"/>
      <c r="FGU219" s="129"/>
      <c r="FGV219" s="129"/>
      <c r="FGW219" s="129"/>
      <c r="FGX219" s="129"/>
      <c r="FGY219" s="129"/>
      <c r="FGZ219" s="129"/>
      <c r="FHA219" s="129"/>
      <c r="FHB219" s="129"/>
      <c r="FHC219" s="129"/>
      <c r="FHD219" s="129"/>
      <c r="FHE219" s="129"/>
      <c r="FHF219" s="129"/>
      <c r="FHG219" s="129"/>
      <c r="FHH219" s="129"/>
      <c r="FHI219" s="129"/>
      <c r="FHJ219" s="129"/>
      <c r="FHK219" s="129"/>
      <c r="FHL219" s="129"/>
      <c r="FHM219" s="129"/>
      <c r="FHN219" s="129"/>
      <c r="FHO219" s="129"/>
      <c r="FHP219" s="129"/>
      <c r="FHQ219" s="129"/>
      <c r="FHR219" s="129"/>
      <c r="FHS219" s="129"/>
      <c r="FHT219" s="129"/>
      <c r="FHU219" s="129"/>
      <c r="FHV219" s="129"/>
      <c r="FHW219" s="129"/>
      <c r="FHX219" s="129"/>
      <c r="FHY219" s="129"/>
      <c r="FHZ219" s="129"/>
      <c r="FIA219" s="129"/>
      <c r="FIB219" s="129"/>
      <c r="FIC219" s="129"/>
      <c r="FID219" s="129"/>
      <c r="FIE219" s="129"/>
      <c r="FIF219" s="129"/>
      <c r="FIG219" s="129"/>
      <c r="FIH219" s="129"/>
      <c r="FII219" s="129"/>
      <c r="FIJ219" s="129"/>
      <c r="FIK219" s="129"/>
      <c r="FIL219" s="129"/>
      <c r="FIM219" s="129"/>
      <c r="FIN219" s="129"/>
      <c r="FIO219" s="129"/>
      <c r="FIP219" s="129"/>
      <c r="FIQ219" s="129"/>
      <c r="FIR219" s="129"/>
      <c r="FIS219" s="129"/>
      <c r="FIT219" s="129"/>
      <c r="FIU219" s="129"/>
      <c r="FIV219" s="129"/>
      <c r="FIW219" s="129"/>
      <c r="FIX219" s="129"/>
      <c r="FIY219" s="129"/>
      <c r="FIZ219" s="129"/>
      <c r="FJA219" s="129"/>
      <c r="FJB219" s="129"/>
      <c r="FJC219" s="129"/>
      <c r="FJD219" s="129"/>
      <c r="FJE219" s="129"/>
      <c r="FJF219" s="129"/>
      <c r="FJG219" s="129"/>
      <c r="FJH219" s="129"/>
      <c r="FJI219" s="129"/>
      <c r="FJJ219" s="129"/>
      <c r="FJK219" s="129"/>
      <c r="FJL219" s="129"/>
      <c r="FJM219" s="129"/>
      <c r="FJN219" s="129"/>
      <c r="FJO219" s="129"/>
      <c r="FJP219" s="129"/>
      <c r="FJQ219" s="129"/>
      <c r="FJR219" s="129"/>
      <c r="FJS219" s="129"/>
      <c r="FJT219" s="129"/>
      <c r="FJU219" s="129"/>
      <c r="FJV219" s="129"/>
      <c r="FJW219" s="129"/>
      <c r="FJX219" s="129"/>
      <c r="FJY219" s="129"/>
      <c r="FJZ219" s="129"/>
      <c r="FKA219" s="129"/>
      <c r="FKB219" s="129"/>
      <c r="FKC219" s="129"/>
      <c r="FKD219" s="129"/>
      <c r="FKE219" s="129"/>
      <c r="FKF219" s="129"/>
      <c r="FKG219" s="129"/>
      <c r="FKH219" s="129"/>
      <c r="FKI219" s="129"/>
      <c r="FKJ219" s="129"/>
      <c r="FKK219" s="129"/>
      <c r="FKL219" s="129"/>
      <c r="FKM219" s="129"/>
      <c r="FKN219" s="129"/>
      <c r="FKO219" s="129"/>
      <c r="FKP219" s="129"/>
      <c r="FKQ219" s="129"/>
      <c r="FKR219" s="129"/>
      <c r="FKS219" s="129"/>
      <c r="FKT219" s="129"/>
      <c r="FKU219" s="129"/>
      <c r="FKV219" s="129"/>
      <c r="FKW219" s="129"/>
      <c r="FKX219" s="129"/>
      <c r="FKY219" s="129"/>
      <c r="FKZ219" s="129"/>
      <c r="FLA219" s="129"/>
      <c r="FLB219" s="129"/>
      <c r="FLC219" s="129"/>
      <c r="FLD219" s="129"/>
      <c r="FLE219" s="129"/>
      <c r="FLF219" s="129"/>
      <c r="FLG219" s="129"/>
      <c r="FLH219" s="129"/>
      <c r="FLI219" s="129"/>
      <c r="FLJ219" s="129"/>
      <c r="FLK219" s="129"/>
      <c r="FLL219" s="129"/>
      <c r="FLM219" s="129"/>
      <c r="FLN219" s="129"/>
      <c r="FLO219" s="129"/>
      <c r="FLP219" s="129"/>
      <c r="FLQ219" s="129"/>
      <c r="FLR219" s="129"/>
      <c r="FLS219" s="129"/>
      <c r="FLT219" s="129"/>
      <c r="FLU219" s="129"/>
      <c r="FLV219" s="129"/>
      <c r="FLW219" s="129"/>
      <c r="FLX219" s="129"/>
      <c r="FLY219" s="129"/>
      <c r="FLZ219" s="129"/>
      <c r="FMA219" s="129"/>
      <c r="FMB219" s="129"/>
      <c r="FMC219" s="129"/>
      <c r="FMD219" s="129"/>
      <c r="FME219" s="129"/>
      <c r="FMF219" s="129"/>
      <c r="FMG219" s="129"/>
      <c r="FMH219" s="129"/>
      <c r="FMI219" s="129"/>
      <c r="FMJ219" s="129"/>
      <c r="FMK219" s="129"/>
      <c r="FML219" s="129"/>
      <c r="FMM219" s="129"/>
      <c r="FMN219" s="129"/>
      <c r="FMO219" s="129"/>
      <c r="FMP219" s="129"/>
      <c r="FMQ219" s="129"/>
      <c r="FMR219" s="129"/>
      <c r="FMS219" s="129"/>
      <c r="FMT219" s="129"/>
      <c r="FMU219" s="129"/>
      <c r="FMV219" s="129"/>
      <c r="FMW219" s="129"/>
      <c r="FMX219" s="129"/>
      <c r="FMY219" s="129"/>
      <c r="FMZ219" s="129"/>
      <c r="FNA219" s="129"/>
      <c r="FNB219" s="129"/>
      <c r="FNC219" s="129"/>
      <c r="FND219" s="129"/>
      <c r="FNE219" s="129"/>
      <c r="FNF219" s="129"/>
      <c r="FNG219" s="129"/>
      <c r="FNH219" s="129"/>
      <c r="FNI219" s="129"/>
      <c r="FNJ219" s="129"/>
      <c r="FNK219" s="129"/>
      <c r="FNL219" s="129"/>
      <c r="FNM219" s="129"/>
      <c r="FNN219" s="129"/>
      <c r="FNO219" s="129"/>
      <c r="FNP219" s="129"/>
      <c r="FNQ219" s="129"/>
      <c r="FNR219" s="129"/>
      <c r="FNS219" s="129"/>
      <c r="FNT219" s="129"/>
      <c r="FNU219" s="129"/>
      <c r="FNV219" s="129"/>
      <c r="FNW219" s="129"/>
      <c r="FNX219" s="129"/>
      <c r="FNY219" s="129"/>
      <c r="FNZ219" s="129"/>
      <c r="FOA219" s="129"/>
      <c r="FOB219" s="129"/>
      <c r="FOC219" s="129"/>
      <c r="FOD219" s="129"/>
      <c r="FOE219" s="129"/>
      <c r="FOF219" s="129"/>
      <c r="FOG219" s="129"/>
      <c r="FOH219" s="129"/>
      <c r="FOI219" s="129"/>
      <c r="FOJ219" s="129"/>
      <c r="FOK219" s="129"/>
      <c r="FOL219" s="129"/>
      <c r="FOM219" s="129"/>
      <c r="FON219" s="129"/>
      <c r="FOO219" s="129"/>
      <c r="FOP219" s="129"/>
      <c r="FOQ219" s="129"/>
      <c r="FOR219" s="129"/>
      <c r="FOS219" s="129"/>
      <c r="FOT219" s="129"/>
      <c r="FOU219" s="129"/>
      <c r="FOV219" s="129"/>
      <c r="FOW219" s="129"/>
      <c r="FOX219" s="129"/>
      <c r="FOY219" s="129"/>
      <c r="FOZ219" s="129"/>
      <c r="FPA219" s="129"/>
      <c r="FPB219" s="129"/>
      <c r="FPC219" s="129"/>
      <c r="FPD219" s="129"/>
      <c r="FPE219" s="129"/>
      <c r="FPF219" s="129"/>
      <c r="FPG219" s="129"/>
      <c r="FPH219" s="129"/>
      <c r="FPI219" s="129"/>
      <c r="FPJ219" s="129"/>
      <c r="FPK219" s="129"/>
      <c r="FPL219" s="129"/>
      <c r="FPM219" s="129"/>
      <c r="FPN219" s="129"/>
      <c r="FPO219" s="129"/>
      <c r="FPP219" s="129"/>
      <c r="FPQ219" s="129"/>
      <c r="FPR219" s="129"/>
      <c r="FPS219" s="129"/>
      <c r="FPT219" s="129"/>
      <c r="FPU219" s="129"/>
      <c r="FPV219" s="129"/>
      <c r="FPW219" s="129"/>
      <c r="FPX219" s="129"/>
      <c r="FPY219" s="129"/>
      <c r="FPZ219" s="129"/>
      <c r="FQA219" s="129"/>
      <c r="FQB219" s="129"/>
      <c r="FQC219" s="129"/>
      <c r="FQD219" s="129"/>
      <c r="FQE219" s="129"/>
      <c r="FQF219" s="129"/>
      <c r="FQG219" s="129"/>
      <c r="FQH219" s="129"/>
      <c r="FQI219" s="129"/>
      <c r="FQJ219" s="129"/>
      <c r="FQK219" s="129"/>
      <c r="FQL219" s="129"/>
      <c r="FQM219" s="129"/>
      <c r="FQN219" s="129"/>
      <c r="FQO219" s="129"/>
      <c r="FQP219" s="129"/>
      <c r="FQQ219" s="129"/>
      <c r="FQR219" s="129"/>
      <c r="FQS219" s="129"/>
      <c r="FQT219" s="129"/>
      <c r="FQU219" s="129"/>
      <c r="FQV219" s="129"/>
      <c r="FQW219" s="129"/>
      <c r="FQX219" s="129"/>
      <c r="FQY219" s="129"/>
      <c r="FQZ219" s="129"/>
      <c r="FRA219" s="129"/>
      <c r="FRB219" s="129"/>
      <c r="FRC219" s="129"/>
      <c r="FRD219" s="129"/>
      <c r="FRE219" s="129"/>
      <c r="FRF219" s="129"/>
      <c r="FRG219" s="129"/>
      <c r="FRH219" s="129"/>
      <c r="FRI219" s="129"/>
      <c r="FRJ219" s="129"/>
      <c r="FRK219" s="129"/>
      <c r="FRL219" s="129"/>
      <c r="FRM219" s="129"/>
      <c r="FRN219" s="129"/>
      <c r="FRO219" s="129"/>
      <c r="FRP219" s="129"/>
      <c r="FRQ219" s="129"/>
      <c r="FRR219" s="129"/>
      <c r="FRS219" s="129"/>
      <c r="FRT219" s="129"/>
      <c r="FRU219" s="129"/>
      <c r="FRV219" s="129"/>
      <c r="FRW219" s="129"/>
      <c r="FRX219" s="129"/>
      <c r="FRY219" s="129"/>
      <c r="FRZ219" s="129"/>
      <c r="FSA219" s="129"/>
      <c r="FSB219" s="129"/>
      <c r="FSC219" s="129"/>
      <c r="FSD219" s="129"/>
      <c r="FSE219" s="129"/>
      <c r="FSF219" s="129"/>
      <c r="FSG219" s="129"/>
      <c r="FSH219" s="129"/>
      <c r="FSI219" s="129"/>
      <c r="FSJ219" s="129"/>
      <c r="FSK219" s="129"/>
      <c r="FSL219" s="129"/>
      <c r="FSM219" s="129"/>
      <c r="FSN219" s="129"/>
      <c r="FSO219" s="129"/>
      <c r="FSP219" s="129"/>
      <c r="FSQ219" s="129"/>
      <c r="FSR219" s="129"/>
      <c r="FSS219" s="129"/>
      <c r="FST219" s="129"/>
      <c r="FSU219" s="129"/>
      <c r="FSV219" s="129"/>
      <c r="FSW219" s="129"/>
      <c r="FSX219" s="129"/>
      <c r="FSY219" s="129"/>
      <c r="FSZ219" s="129"/>
      <c r="FTA219" s="129"/>
      <c r="FTB219" s="129"/>
      <c r="FTC219" s="129"/>
      <c r="FTD219" s="129"/>
      <c r="FTE219" s="129"/>
      <c r="FTF219" s="129"/>
      <c r="FTG219" s="129"/>
      <c r="FTH219" s="129"/>
      <c r="FTI219" s="129"/>
      <c r="FTJ219" s="129"/>
      <c r="FTK219" s="129"/>
      <c r="FTL219" s="129"/>
      <c r="FTM219" s="129"/>
      <c r="FTN219" s="129"/>
      <c r="FTO219" s="129"/>
      <c r="FTP219" s="129"/>
      <c r="FTQ219" s="129"/>
      <c r="FTR219" s="129"/>
      <c r="FTS219" s="129"/>
      <c r="FTT219" s="129"/>
      <c r="FTU219" s="129"/>
      <c r="FTV219" s="129"/>
      <c r="FTW219" s="129"/>
      <c r="FTX219" s="129"/>
      <c r="FTY219" s="129"/>
      <c r="FTZ219" s="129"/>
      <c r="FUA219" s="129"/>
      <c r="FUB219" s="129"/>
      <c r="FUC219" s="129"/>
      <c r="FUD219" s="129"/>
      <c r="FUE219" s="129"/>
      <c r="FUF219" s="129"/>
      <c r="FUG219" s="129"/>
      <c r="FUH219" s="129"/>
      <c r="FUI219" s="129"/>
      <c r="FUJ219" s="129"/>
      <c r="FUK219" s="129"/>
      <c r="FUL219" s="129"/>
      <c r="FUM219" s="129"/>
      <c r="FUN219" s="129"/>
      <c r="FUO219" s="129"/>
      <c r="FUP219" s="129"/>
      <c r="FUQ219" s="129"/>
      <c r="FUR219" s="129"/>
      <c r="FUS219" s="129"/>
      <c r="FUT219" s="129"/>
      <c r="FUU219" s="129"/>
      <c r="FUV219" s="129"/>
      <c r="FUW219" s="129"/>
      <c r="FUX219" s="129"/>
      <c r="FUY219" s="129"/>
      <c r="FUZ219" s="129"/>
      <c r="FVA219" s="129"/>
      <c r="FVB219" s="129"/>
      <c r="FVC219" s="129"/>
      <c r="FVD219" s="129"/>
      <c r="FVE219" s="129"/>
      <c r="FVF219" s="129"/>
      <c r="FVG219" s="129"/>
      <c r="FVH219" s="129"/>
      <c r="FVI219" s="129"/>
      <c r="FVJ219" s="129"/>
      <c r="FVK219" s="129"/>
      <c r="FVL219" s="129"/>
      <c r="FVM219" s="129"/>
      <c r="FVN219" s="129"/>
      <c r="FVO219" s="129"/>
      <c r="FVP219" s="129"/>
      <c r="FVQ219" s="129"/>
      <c r="FVR219" s="129"/>
      <c r="FVS219" s="129"/>
      <c r="FVT219" s="129"/>
      <c r="FVU219" s="129"/>
      <c r="FVV219" s="129"/>
      <c r="FVW219" s="129"/>
      <c r="FVX219" s="129"/>
      <c r="FVY219" s="129"/>
      <c r="FVZ219" s="129"/>
      <c r="FWA219" s="129"/>
      <c r="FWB219" s="129"/>
      <c r="FWC219" s="129"/>
      <c r="FWD219" s="129"/>
      <c r="FWE219" s="129"/>
      <c r="FWF219" s="129"/>
      <c r="FWG219" s="129"/>
      <c r="FWH219" s="129"/>
      <c r="FWI219" s="129"/>
      <c r="FWJ219" s="129"/>
      <c r="FWK219" s="129"/>
      <c r="FWL219" s="129"/>
      <c r="FWM219" s="129"/>
      <c r="FWN219" s="129"/>
      <c r="FWO219" s="129"/>
      <c r="FWP219" s="129"/>
      <c r="FWQ219" s="129"/>
      <c r="FWR219" s="129"/>
      <c r="FWS219" s="129"/>
      <c r="FWT219" s="129"/>
      <c r="FWU219" s="129"/>
      <c r="FWV219" s="129"/>
      <c r="FWW219" s="129"/>
      <c r="FWX219" s="129"/>
      <c r="FWY219" s="129"/>
      <c r="FWZ219" s="129"/>
      <c r="FXA219" s="129"/>
      <c r="FXB219" s="129"/>
      <c r="FXC219" s="129"/>
      <c r="FXD219" s="129"/>
      <c r="FXE219" s="129"/>
      <c r="FXF219" s="129"/>
      <c r="FXG219" s="129"/>
      <c r="FXH219" s="129"/>
      <c r="FXI219" s="129"/>
      <c r="FXJ219" s="129"/>
      <c r="FXK219" s="129"/>
      <c r="FXL219" s="129"/>
      <c r="FXM219" s="129"/>
      <c r="FXN219" s="129"/>
      <c r="FXO219" s="129"/>
      <c r="FXP219" s="129"/>
      <c r="FXQ219" s="129"/>
      <c r="FXR219" s="129"/>
      <c r="FXS219" s="129"/>
      <c r="FXT219" s="129"/>
      <c r="FXU219" s="129"/>
      <c r="FXV219" s="129"/>
      <c r="FXW219" s="129"/>
      <c r="FXX219" s="129"/>
      <c r="FXY219" s="129"/>
      <c r="FXZ219" s="129"/>
      <c r="FYA219" s="129"/>
      <c r="FYB219" s="129"/>
      <c r="FYC219" s="129"/>
      <c r="FYD219" s="129"/>
      <c r="FYE219" s="129"/>
      <c r="FYF219" s="129"/>
      <c r="FYG219" s="129"/>
      <c r="FYH219" s="129"/>
      <c r="FYI219" s="129"/>
      <c r="FYJ219" s="129"/>
      <c r="FYK219" s="129"/>
      <c r="FYL219" s="129"/>
      <c r="FYM219" s="129"/>
      <c r="FYN219" s="129"/>
      <c r="FYO219" s="129"/>
      <c r="FYP219" s="129"/>
      <c r="FYQ219" s="129"/>
      <c r="FYR219" s="129"/>
      <c r="FYS219" s="129"/>
      <c r="FYT219" s="129"/>
      <c r="FYU219" s="129"/>
      <c r="FYV219" s="129"/>
      <c r="FYW219" s="129"/>
      <c r="FYX219" s="129"/>
      <c r="FYY219" s="129"/>
      <c r="FYZ219" s="129"/>
      <c r="FZA219" s="129"/>
      <c r="FZB219" s="129"/>
      <c r="FZC219" s="129"/>
      <c r="FZD219" s="129"/>
      <c r="FZE219" s="129"/>
      <c r="FZF219" s="129"/>
      <c r="FZG219" s="129"/>
      <c r="FZH219" s="129"/>
      <c r="FZI219" s="129"/>
      <c r="FZJ219" s="129"/>
      <c r="FZK219" s="129"/>
      <c r="FZL219" s="129"/>
      <c r="FZM219" s="129"/>
      <c r="FZN219" s="129"/>
      <c r="FZO219" s="129"/>
      <c r="FZP219" s="129"/>
      <c r="FZQ219" s="129"/>
      <c r="FZR219" s="129"/>
      <c r="FZS219" s="129"/>
      <c r="FZT219" s="129"/>
      <c r="FZU219" s="129"/>
      <c r="FZV219" s="129"/>
      <c r="FZW219" s="129"/>
      <c r="FZX219" s="129"/>
      <c r="FZY219" s="129"/>
      <c r="FZZ219" s="129"/>
      <c r="GAA219" s="129"/>
      <c r="GAB219" s="129"/>
      <c r="GAC219" s="129"/>
      <c r="GAD219" s="129"/>
      <c r="GAE219" s="129"/>
      <c r="GAF219" s="129"/>
      <c r="GAG219" s="129"/>
      <c r="GAH219" s="129"/>
      <c r="GAI219" s="129"/>
      <c r="GAJ219" s="129"/>
      <c r="GAK219" s="129"/>
      <c r="GAL219" s="129"/>
      <c r="GAM219" s="129"/>
      <c r="GAN219" s="129"/>
      <c r="GAO219" s="129"/>
      <c r="GAP219" s="129"/>
      <c r="GAQ219" s="129"/>
      <c r="GAR219" s="129"/>
      <c r="GAS219" s="129"/>
      <c r="GAT219" s="129"/>
      <c r="GAU219" s="129"/>
      <c r="GAV219" s="129"/>
      <c r="GAW219" s="129"/>
      <c r="GAX219" s="129"/>
      <c r="GAY219" s="129"/>
      <c r="GAZ219" s="129"/>
      <c r="GBA219" s="129"/>
      <c r="GBB219" s="129"/>
      <c r="GBC219" s="129"/>
      <c r="GBD219" s="129"/>
      <c r="GBE219" s="129"/>
      <c r="GBF219" s="129"/>
      <c r="GBG219" s="129"/>
      <c r="GBH219" s="129"/>
      <c r="GBI219" s="129"/>
      <c r="GBJ219" s="129"/>
      <c r="GBK219" s="129"/>
      <c r="GBL219" s="129"/>
      <c r="GBM219" s="129"/>
      <c r="GBN219" s="129"/>
      <c r="GBO219" s="129"/>
      <c r="GBP219" s="129"/>
      <c r="GBQ219" s="129"/>
      <c r="GBR219" s="129"/>
      <c r="GBS219" s="129"/>
      <c r="GBT219" s="129"/>
      <c r="GBU219" s="129"/>
      <c r="GBV219" s="129"/>
      <c r="GBW219" s="129"/>
      <c r="GBX219" s="129"/>
      <c r="GBY219" s="129"/>
      <c r="GBZ219" s="129"/>
      <c r="GCA219" s="129"/>
      <c r="GCB219" s="129"/>
      <c r="GCC219" s="129"/>
      <c r="GCD219" s="129"/>
      <c r="GCE219" s="129"/>
      <c r="GCF219" s="129"/>
      <c r="GCG219" s="129"/>
      <c r="GCH219" s="129"/>
      <c r="GCI219" s="129"/>
      <c r="GCJ219" s="129"/>
      <c r="GCK219" s="129"/>
      <c r="GCL219" s="129"/>
      <c r="GCM219" s="129"/>
      <c r="GCN219" s="129"/>
      <c r="GCO219" s="129"/>
      <c r="GCP219" s="129"/>
      <c r="GCQ219" s="129"/>
      <c r="GCR219" s="129"/>
      <c r="GCS219" s="129"/>
      <c r="GCT219" s="129"/>
      <c r="GCU219" s="129"/>
      <c r="GCV219" s="129"/>
      <c r="GCW219" s="129"/>
      <c r="GCX219" s="129"/>
      <c r="GCY219" s="129"/>
      <c r="GCZ219" s="129"/>
      <c r="GDA219" s="129"/>
      <c r="GDB219" s="129"/>
      <c r="GDC219" s="129"/>
      <c r="GDD219" s="129"/>
      <c r="GDE219" s="129"/>
      <c r="GDF219" s="129"/>
      <c r="GDG219" s="129"/>
      <c r="GDH219" s="129"/>
      <c r="GDI219" s="129"/>
      <c r="GDJ219" s="129"/>
      <c r="GDK219" s="129"/>
      <c r="GDL219" s="129"/>
      <c r="GDM219" s="129"/>
      <c r="GDN219" s="129"/>
      <c r="GDO219" s="129"/>
      <c r="GDP219" s="129"/>
      <c r="GDQ219" s="129"/>
      <c r="GDR219" s="129"/>
      <c r="GDS219" s="129"/>
      <c r="GDT219" s="129"/>
      <c r="GDU219" s="129"/>
      <c r="GDV219" s="129"/>
      <c r="GDW219" s="129"/>
      <c r="GDX219" s="129"/>
      <c r="GDY219" s="129"/>
      <c r="GDZ219" s="129"/>
      <c r="GEA219" s="129"/>
      <c r="GEB219" s="129"/>
      <c r="GEC219" s="129"/>
      <c r="GED219" s="129"/>
      <c r="GEE219" s="129"/>
      <c r="GEF219" s="129"/>
      <c r="GEG219" s="129"/>
      <c r="GEH219" s="129"/>
      <c r="GEI219" s="129"/>
      <c r="GEJ219" s="129"/>
      <c r="GEK219" s="129"/>
      <c r="GEL219" s="129"/>
      <c r="GEM219" s="129"/>
      <c r="GEN219" s="129"/>
      <c r="GEO219" s="129"/>
      <c r="GEP219" s="129"/>
      <c r="GEQ219" s="129"/>
      <c r="GER219" s="129"/>
      <c r="GES219" s="129"/>
      <c r="GET219" s="129"/>
      <c r="GEU219" s="129"/>
      <c r="GEV219" s="129"/>
      <c r="GEW219" s="129"/>
      <c r="GEX219" s="129"/>
      <c r="GEY219" s="129"/>
      <c r="GEZ219" s="129"/>
      <c r="GFA219" s="129"/>
      <c r="GFB219" s="129"/>
      <c r="GFC219" s="129"/>
      <c r="GFD219" s="129"/>
      <c r="GFE219" s="129"/>
      <c r="GFF219" s="129"/>
      <c r="GFG219" s="129"/>
      <c r="GFH219" s="129"/>
      <c r="GFI219" s="129"/>
      <c r="GFJ219" s="129"/>
      <c r="GFK219" s="129"/>
      <c r="GFL219" s="129"/>
      <c r="GFM219" s="129"/>
      <c r="GFN219" s="129"/>
      <c r="GFO219" s="129"/>
      <c r="GFP219" s="129"/>
      <c r="GFQ219" s="129"/>
      <c r="GFR219" s="129"/>
      <c r="GFS219" s="129"/>
      <c r="GFT219" s="129"/>
      <c r="GFU219" s="129"/>
      <c r="GFV219" s="129"/>
      <c r="GFW219" s="129"/>
      <c r="GFX219" s="129"/>
      <c r="GFY219" s="129"/>
      <c r="GFZ219" s="129"/>
      <c r="GGA219" s="129"/>
      <c r="GGB219" s="129"/>
      <c r="GGC219" s="129"/>
      <c r="GGD219" s="129"/>
      <c r="GGE219" s="129"/>
      <c r="GGF219" s="129"/>
      <c r="GGG219" s="129"/>
      <c r="GGH219" s="129"/>
      <c r="GGI219" s="129"/>
      <c r="GGJ219" s="129"/>
      <c r="GGK219" s="129"/>
      <c r="GGL219" s="129"/>
      <c r="GGM219" s="129"/>
      <c r="GGN219" s="129"/>
      <c r="GGO219" s="129"/>
      <c r="GGP219" s="129"/>
      <c r="GGQ219" s="129"/>
      <c r="GGR219" s="129"/>
      <c r="GGS219" s="129"/>
      <c r="GGT219" s="129"/>
      <c r="GGU219" s="129"/>
      <c r="GGV219" s="129"/>
      <c r="GGW219" s="129"/>
      <c r="GGX219" s="129"/>
      <c r="GGY219" s="129"/>
      <c r="GGZ219" s="129"/>
      <c r="GHA219" s="129"/>
      <c r="GHB219" s="129"/>
      <c r="GHC219" s="129"/>
      <c r="GHD219" s="129"/>
      <c r="GHE219" s="129"/>
      <c r="GHF219" s="129"/>
      <c r="GHG219" s="129"/>
      <c r="GHH219" s="129"/>
      <c r="GHI219" s="129"/>
      <c r="GHJ219" s="129"/>
      <c r="GHK219" s="129"/>
      <c r="GHL219" s="129"/>
      <c r="GHM219" s="129"/>
      <c r="GHN219" s="129"/>
      <c r="GHO219" s="129"/>
      <c r="GHP219" s="129"/>
      <c r="GHQ219" s="129"/>
      <c r="GHR219" s="129"/>
      <c r="GHS219" s="129"/>
      <c r="GHT219" s="129"/>
      <c r="GHU219" s="129"/>
      <c r="GHV219" s="129"/>
      <c r="GHW219" s="129"/>
      <c r="GHX219" s="129"/>
      <c r="GHY219" s="129"/>
      <c r="GHZ219" s="129"/>
      <c r="GIA219" s="129"/>
      <c r="GIB219" s="129"/>
      <c r="GIC219" s="129"/>
      <c r="GID219" s="129"/>
      <c r="GIE219" s="129"/>
      <c r="GIF219" s="129"/>
      <c r="GIG219" s="129"/>
      <c r="GIH219" s="129"/>
      <c r="GII219" s="129"/>
      <c r="GIJ219" s="129"/>
      <c r="GIK219" s="129"/>
      <c r="GIL219" s="129"/>
      <c r="GIM219" s="129"/>
      <c r="GIN219" s="129"/>
      <c r="GIO219" s="129"/>
      <c r="GIP219" s="129"/>
      <c r="GIQ219" s="129"/>
      <c r="GIR219" s="129"/>
      <c r="GIS219" s="129"/>
      <c r="GIT219" s="129"/>
      <c r="GIU219" s="129"/>
      <c r="GIV219" s="129"/>
      <c r="GIW219" s="129"/>
      <c r="GIX219" s="129"/>
      <c r="GIY219" s="129"/>
      <c r="GIZ219" s="129"/>
      <c r="GJA219" s="129"/>
      <c r="GJB219" s="129"/>
      <c r="GJC219" s="129"/>
      <c r="GJD219" s="129"/>
      <c r="GJE219" s="129"/>
      <c r="GJF219" s="129"/>
      <c r="GJG219" s="129"/>
      <c r="GJH219" s="129"/>
      <c r="GJI219" s="129"/>
      <c r="GJJ219" s="129"/>
      <c r="GJK219" s="129"/>
      <c r="GJL219" s="129"/>
      <c r="GJM219" s="129"/>
      <c r="GJN219" s="129"/>
      <c r="GJO219" s="129"/>
      <c r="GJP219" s="129"/>
      <c r="GJQ219" s="129"/>
      <c r="GJR219" s="129"/>
      <c r="GJS219" s="129"/>
      <c r="GJT219" s="129"/>
      <c r="GJU219" s="129"/>
      <c r="GJV219" s="129"/>
      <c r="GJW219" s="129"/>
      <c r="GJX219" s="129"/>
      <c r="GJY219" s="129"/>
      <c r="GJZ219" s="129"/>
      <c r="GKA219" s="129"/>
      <c r="GKB219" s="129"/>
      <c r="GKC219" s="129"/>
      <c r="GKD219" s="129"/>
      <c r="GKE219" s="129"/>
      <c r="GKF219" s="129"/>
      <c r="GKG219" s="129"/>
      <c r="GKH219" s="129"/>
      <c r="GKI219" s="129"/>
      <c r="GKJ219" s="129"/>
      <c r="GKK219" s="129"/>
      <c r="GKL219" s="129"/>
      <c r="GKM219" s="129"/>
      <c r="GKN219" s="129"/>
      <c r="GKO219" s="129"/>
      <c r="GKP219" s="129"/>
      <c r="GKQ219" s="129"/>
      <c r="GKR219" s="129"/>
      <c r="GKS219" s="129"/>
      <c r="GKT219" s="129"/>
      <c r="GKU219" s="129"/>
      <c r="GKV219" s="129"/>
      <c r="GKW219" s="129"/>
      <c r="GKX219" s="129"/>
      <c r="GKY219" s="129"/>
      <c r="GKZ219" s="129"/>
      <c r="GLA219" s="129"/>
      <c r="GLB219" s="129"/>
      <c r="GLC219" s="129"/>
      <c r="GLD219" s="129"/>
      <c r="GLE219" s="129"/>
      <c r="GLF219" s="129"/>
      <c r="GLG219" s="129"/>
      <c r="GLH219" s="129"/>
      <c r="GLI219" s="129"/>
      <c r="GLJ219" s="129"/>
      <c r="GLK219" s="129"/>
      <c r="GLL219" s="129"/>
      <c r="GLM219" s="129"/>
      <c r="GLN219" s="129"/>
      <c r="GLO219" s="129"/>
      <c r="GLP219" s="129"/>
      <c r="GLQ219" s="129"/>
      <c r="GLR219" s="129"/>
      <c r="GLS219" s="129"/>
      <c r="GLT219" s="129"/>
      <c r="GLU219" s="129"/>
      <c r="GLV219" s="129"/>
      <c r="GLW219" s="129"/>
      <c r="GLX219" s="129"/>
      <c r="GLY219" s="129"/>
      <c r="GLZ219" s="129"/>
      <c r="GMA219" s="129"/>
      <c r="GMB219" s="129"/>
      <c r="GMC219" s="129"/>
      <c r="GMD219" s="129"/>
      <c r="GME219" s="129"/>
      <c r="GMF219" s="129"/>
      <c r="GMG219" s="129"/>
      <c r="GMH219" s="129"/>
      <c r="GMI219" s="129"/>
      <c r="GMJ219" s="129"/>
      <c r="GMK219" s="129"/>
      <c r="GML219" s="129"/>
      <c r="GMM219" s="129"/>
      <c r="GMN219" s="129"/>
      <c r="GMO219" s="129"/>
      <c r="GMP219" s="129"/>
      <c r="GMQ219" s="129"/>
      <c r="GMR219" s="129"/>
      <c r="GMS219" s="129"/>
      <c r="GMT219" s="129"/>
      <c r="GMU219" s="129"/>
      <c r="GMV219" s="129"/>
      <c r="GMW219" s="129"/>
      <c r="GMX219" s="129"/>
      <c r="GMY219" s="129"/>
      <c r="GMZ219" s="129"/>
      <c r="GNA219" s="129"/>
      <c r="GNB219" s="129"/>
      <c r="GNC219" s="129"/>
      <c r="GND219" s="129"/>
      <c r="GNE219" s="129"/>
      <c r="GNF219" s="129"/>
      <c r="GNG219" s="129"/>
      <c r="GNH219" s="129"/>
      <c r="GNI219" s="129"/>
      <c r="GNJ219" s="129"/>
      <c r="GNK219" s="129"/>
      <c r="GNL219" s="129"/>
      <c r="GNM219" s="129"/>
      <c r="GNN219" s="129"/>
      <c r="GNO219" s="129"/>
      <c r="GNP219" s="129"/>
      <c r="GNQ219" s="129"/>
      <c r="GNR219" s="129"/>
      <c r="GNS219" s="129"/>
      <c r="GNT219" s="129"/>
      <c r="GNU219" s="129"/>
      <c r="GNV219" s="129"/>
      <c r="GNW219" s="129"/>
      <c r="GNX219" s="129"/>
      <c r="GNY219" s="129"/>
      <c r="GNZ219" s="129"/>
      <c r="GOA219" s="129"/>
      <c r="GOB219" s="129"/>
      <c r="GOC219" s="129"/>
      <c r="GOD219" s="129"/>
      <c r="GOE219" s="129"/>
      <c r="GOF219" s="129"/>
      <c r="GOG219" s="129"/>
      <c r="GOH219" s="129"/>
      <c r="GOI219" s="129"/>
      <c r="GOJ219" s="129"/>
      <c r="GOK219" s="129"/>
      <c r="GOL219" s="129"/>
      <c r="GOM219" s="129"/>
      <c r="GON219" s="129"/>
      <c r="GOO219" s="129"/>
      <c r="GOP219" s="129"/>
      <c r="GOQ219" s="129"/>
      <c r="GOR219" s="129"/>
      <c r="GOS219" s="129"/>
      <c r="GOT219" s="129"/>
      <c r="GOU219" s="129"/>
      <c r="GOV219" s="129"/>
      <c r="GOW219" s="129"/>
      <c r="GOX219" s="129"/>
      <c r="GOY219" s="129"/>
      <c r="GOZ219" s="129"/>
      <c r="GPA219" s="129"/>
      <c r="GPB219" s="129"/>
      <c r="GPC219" s="129"/>
      <c r="GPD219" s="129"/>
      <c r="GPE219" s="129"/>
      <c r="GPF219" s="129"/>
      <c r="GPG219" s="129"/>
      <c r="GPH219" s="129"/>
      <c r="GPI219" s="129"/>
      <c r="GPJ219" s="129"/>
      <c r="GPK219" s="129"/>
      <c r="GPL219" s="129"/>
      <c r="GPM219" s="129"/>
      <c r="GPN219" s="129"/>
      <c r="GPO219" s="129"/>
      <c r="GPP219" s="129"/>
      <c r="GPQ219" s="129"/>
      <c r="GPR219" s="129"/>
      <c r="GPS219" s="129"/>
      <c r="GPT219" s="129"/>
      <c r="GPU219" s="129"/>
      <c r="GPV219" s="129"/>
      <c r="GPW219" s="129"/>
      <c r="GPX219" s="129"/>
      <c r="GPY219" s="129"/>
      <c r="GPZ219" s="129"/>
      <c r="GQA219" s="129"/>
      <c r="GQB219" s="129"/>
      <c r="GQC219" s="129"/>
      <c r="GQD219" s="129"/>
      <c r="GQE219" s="129"/>
      <c r="GQF219" s="129"/>
      <c r="GQG219" s="129"/>
      <c r="GQH219" s="129"/>
      <c r="GQI219" s="129"/>
      <c r="GQJ219" s="129"/>
      <c r="GQK219" s="129"/>
      <c r="GQL219" s="129"/>
      <c r="GQM219" s="129"/>
      <c r="GQN219" s="129"/>
      <c r="GQO219" s="129"/>
      <c r="GQP219" s="129"/>
      <c r="GQQ219" s="129"/>
      <c r="GQR219" s="129"/>
      <c r="GQS219" s="129"/>
      <c r="GQT219" s="129"/>
      <c r="GQU219" s="129"/>
      <c r="GQV219" s="129"/>
      <c r="GQW219" s="129"/>
      <c r="GQX219" s="129"/>
      <c r="GQY219" s="129"/>
      <c r="GQZ219" s="129"/>
      <c r="GRA219" s="129"/>
      <c r="GRB219" s="129"/>
      <c r="GRC219" s="129"/>
      <c r="GRD219" s="129"/>
      <c r="GRE219" s="129"/>
      <c r="GRF219" s="129"/>
      <c r="GRG219" s="129"/>
      <c r="GRH219" s="129"/>
      <c r="GRI219" s="129"/>
      <c r="GRJ219" s="129"/>
      <c r="GRK219" s="129"/>
      <c r="GRL219" s="129"/>
      <c r="GRM219" s="129"/>
      <c r="GRN219" s="129"/>
      <c r="GRO219" s="129"/>
      <c r="GRP219" s="129"/>
      <c r="GRQ219" s="129"/>
      <c r="GRR219" s="129"/>
      <c r="GRS219" s="129"/>
      <c r="GRT219" s="129"/>
      <c r="GRU219" s="129"/>
      <c r="GRV219" s="129"/>
      <c r="GRW219" s="129"/>
      <c r="GRX219" s="129"/>
      <c r="GRY219" s="129"/>
      <c r="GRZ219" s="129"/>
      <c r="GSA219" s="129"/>
      <c r="GSB219" s="129"/>
      <c r="GSC219" s="129"/>
      <c r="GSD219" s="129"/>
      <c r="GSE219" s="129"/>
      <c r="GSF219" s="129"/>
      <c r="GSG219" s="129"/>
      <c r="GSH219" s="129"/>
      <c r="GSI219" s="129"/>
      <c r="GSJ219" s="129"/>
      <c r="GSK219" s="129"/>
      <c r="GSL219" s="129"/>
      <c r="GSM219" s="129"/>
      <c r="GSN219" s="129"/>
      <c r="GSO219" s="129"/>
      <c r="GSP219" s="129"/>
      <c r="GSQ219" s="129"/>
      <c r="GSR219" s="129"/>
      <c r="GSS219" s="129"/>
      <c r="GST219" s="129"/>
      <c r="GSU219" s="129"/>
      <c r="GSV219" s="129"/>
      <c r="GSW219" s="129"/>
      <c r="GSX219" s="129"/>
      <c r="GSY219" s="129"/>
      <c r="GSZ219" s="129"/>
      <c r="GTA219" s="129"/>
      <c r="GTB219" s="129"/>
      <c r="GTC219" s="129"/>
      <c r="GTD219" s="129"/>
      <c r="GTE219" s="129"/>
      <c r="GTF219" s="129"/>
      <c r="GTG219" s="129"/>
      <c r="GTH219" s="129"/>
      <c r="GTI219" s="129"/>
      <c r="GTJ219" s="129"/>
      <c r="GTK219" s="129"/>
      <c r="GTL219" s="129"/>
      <c r="GTM219" s="129"/>
      <c r="GTN219" s="129"/>
      <c r="GTO219" s="129"/>
      <c r="GTP219" s="129"/>
      <c r="GTQ219" s="129"/>
      <c r="GTR219" s="129"/>
      <c r="GTS219" s="129"/>
      <c r="GTT219" s="129"/>
      <c r="GTU219" s="129"/>
      <c r="GTV219" s="129"/>
      <c r="GTW219" s="129"/>
      <c r="GTX219" s="129"/>
      <c r="GTY219" s="129"/>
      <c r="GTZ219" s="129"/>
      <c r="GUA219" s="129"/>
      <c r="GUB219" s="129"/>
      <c r="GUC219" s="129"/>
      <c r="GUD219" s="129"/>
      <c r="GUE219" s="129"/>
      <c r="GUF219" s="129"/>
      <c r="GUG219" s="129"/>
      <c r="GUH219" s="129"/>
      <c r="GUI219" s="129"/>
      <c r="GUJ219" s="129"/>
      <c r="GUK219" s="129"/>
      <c r="GUL219" s="129"/>
      <c r="GUM219" s="129"/>
      <c r="GUN219" s="129"/>
      <c r="GUO219" s="129"/>
      <c r="GUP219" s="129"/>
      <c r="GUQ219" s="129"/>
      <c r="GUR219" s="129"/>
      <c r="GUS219" s="129"/>
      <c r="GUT219" s="129"/>
      <c r="GUU219" s="129"/>
      <c r="GUV219" s="129"/>
      <c r="GUW219" s="129"/>
      <c r="GUX219" s="129"/>
      <c r="GUY219" s="129"/>
      <c r="GUZ219" s="129"/>
      <c r="GVA219" s="129"/>
      <c r="GVB219" s="129"/>
      <c r="GVC219" s="129"/>
      <c r="GVD219" s="129"/>
      <c r="GVE219" s="129"/>
      <c r="GVF219" s="129"/>
      <c r="GVG219" s="129"/>
      <c r="GVH219" s="129"/>
      <c r="GVI219" s="129"/>
      <c r="GVJ219" s="129"/>
      <c r="GVK219" s="129"/>
      <c r="GVL219" s="129"/>
      <c r="GVM219" s="129"/>
      <c r="GVN219" s="129"/>
      <c r="GVO219" s="129"/>
      <c r="GVP219" s="129"/>
      <c r="GVQ219" s="129"/>
      <c r="GVR219" s="129"/>
      <c r="GVS219" s="129"/>
      <c r="GVT219" s="129"/>
      <c r="GVU219" s="129"/>
      <c r="GVV219" s="129"/>
      <c r="GVW219" s="129"/>
      <c r="GVX219" s="129"/>
      <c r="GVY219" s="129"/>
      <c r="GVZ219" s="129"/>
      <c r="GWA219" s="129"/>
      <c r="GWB219" s="129"/>
      <c r="GWC219" s="129"/>
      <c r="GWD219" s="129"/>
      <c r="GWE219" s="129"/>
      <c r="GWF219" s="129"/>
      <c r="GWG219" s="129"/>
      <c r="GWH219" s="129"/>
      <c r="GWI219" s="129"/>
      <c r="GWJ219" s="129"/>
      <c r="GWK219" s="129"/>
      <c r="GWL219" s="129"/>
      <c r="GWM219" s="129"/>
      <c r="GWN219" s="129"/>
      <c r="GWO219" s="129"/>
      <c r="GWP219" s="129"/>
      <c r="GWQ219" s="129"/>
      <c r="GWR219" s="129"/>
      <c r="GWS219" s="129"/>
      <c r="GWT219" s="129"/>
      <c r="GWU219" s="129"/>
      <c r="GWV219" s="129"/>
      <c r="GWW219" s="129"/>
      <c r="GWX219" s="129"/>
      <c r="GWY219" s="129"/>
      <c r="GWZ219" s="129"/>
      <c r="GXA219" s="129"/>
      <c r="GXB219" s="129"/>
      <c r="GXC219" s="129"/>
      <c r="GXD219" s="129"/>
      <c r="GXE219" s="129"/>
      <c r="GXF219" s="129"/>
      <c r="GXG219" s="129"/>
      <c r="GXH219" s="129"/>
      <c r="GXI219" s="129"/>
      <c r="GXJ219" s="129"/>
      <c r="GXK219" s="129"/>
      <c r="GXL219" s="129"/>
      <c r="GXM219" s="129"/>
      <c r="GXN219" s="129"/>
      <c r="GXO219" s="129"/>
      <c r="GXP219" s="129"/>
      <c r="GXQ219" s="129"/>
      <c r="GXR219" s="129"/>
      <c r="GXS219" s="129"/>
      <c r="GXT219" s="129"/>
      <c r="GXU219" s="129"/>
      <c r="GXV219" s="129"/>
      <c r="GXW219" s="129"/>
      <c r="GXX219" s="129"/>
      <c r="GXY219" s="129"/>
      <c r="GXZ219" s="129"/>
      <c r="GYA219" s="129"/>
      <c r="GYB219" s="129"/>
      <c r="GYC219" s="129"/>
      <c r="GYD219" s="129"/>
      <c r="GYE219" s="129"/>
      <c r="GYF219" s="129"/>
      <c r="GYG219" s="129"/>
      <c r="GYH219" s="129"/>
      <c r="GYI219" s="129"/>
      <c r="GYJ219" s="129"/>
      <c r="GYK219" s="129"/>
      <c r="GYL219" s="129"/>
      <c r="GYM219" s="129"/>
      <c r="GYN219" s="129"/>
      <c r="GYO219" s="129"/>
      <c r="GYP219" s="129"/>
      <c r="GYQ219" s="129"/>
      <c r="GYR219" s="129"/>
      <c r="GYS219" s="129"/>
      <c r="GYT219" s="129"/>
      <c r="GYU219" s="129"/>
      <c r="GYV219" s="129"/>
      <c r="GYW219" s="129"/>
      <c r="GYX219" s="129"/>
      <c r="GYY219" s="129"/>
      <c r="GYZ219" s="129"/>
      <c r="GZA219" s="129"/>
      <c r="GZB219" s="129"/>
      <c r="GZC219" s="129"/>
      <c r="GZD219" s="129"/>
      <c r="GZE219" s="129"/>
      <c r="GZF219" s="129"/>
      <c r="GZG219" s="129"/>
      <c r="GZH219" s="129"/>
      <c r="GZI219" s="129"/>
      <c r="GZJ219" s="129"/>
      <c r="GZK219" s="129"/>
      <c r="GZL219" s="129"/>
      <c r="GZM219" s="129"/>
      <c r="GZN219" s="129"/>
      <c r="GZO219" s="129"/>
      <c r="GZP219" s="129"/>
      <c r="GZQ219" s="129"/>
      <c r="GZR219" s="129"/>
      <c r="GZS219" s="129"/>
      <c r="GZT219" s="129"/>
      <c r="GZU219" s="129"/>
      <c r="GZV219" s="129"/>
      <c r="GZW219" s="129"/>
      <c r="GZX219" s="129"/>
      <c r="GZY219" s="129"/>
      <c r="GZZ219" s="129"/>
      <c r="HAA219" s="129"/>
      <c r="HAB219" s="129"/>
      <c r="HAC219" s="129"/>
      <c r="HAD219" s="129"/>
      <c r="HAE219" s="129"/>
      <c r="HAF219" s="129"/>
      <c r="HAG219" s="129"/>
      <c r="HAH219" s="129"/>
      <c r="HAI219" s="129"/>
      <c r="HAJ219" s="129"/>
      <c r="HAK219" s="129"/>
      <c r="HAL219" s="129"/>
      <c r="HAM219" s="129"/>
      <c r="HAN219" s="129"/>
      <c r="HAO219" s="129"/>
      <c r="HAP219" s="129"/>
      <c r="HAQ219" s="129"/>
      <c r="HAR219" s="129"/>
      <c r="HAS219" s="129"/>
      <c r="HAT219" s="129"/>
      <c r="HAU219" s="129"/>
      <c r="HAV219" s="129"/>
      <c r="HAW219" s="129"/>
      <c r="HAX219" s="129"/>
      <c r="HAY219" s="129"/>
      <c r="HAZ219" s="129"/>
      <c r="HBA219" s="129"/>
      <c r="HBB219" s="129"/>
      <c r="HBC219" s="129"/>
      <c r="HBD219" s="129"/>
      <c r="HBE219" s="129"/>
      <c r="HBF219" s="129"/>
      <c r="HBG219" s="129"/>
      <c r="HBH219" s="129"/>
      <c r="HBI219" s="129"/>
      <c r="HBJ219" s="129"/>
      <c r="HBK219" s="129"/>
      <c r="HBL219" s="129"/>
      <c r="HBM219" s="129"/>
      <c r="HBN219" s="129"/>
      <c r="HBO219" s="129"/>
      <c r="HBP219" s="129"/>
      <c r="HBQ219" s="129"/>
      <c r="HBR219" s="129"/>
      <c r="HBS219" s="129"/>
      <c r="HBT219" s="129"/>
      <c r="HBU219" s="129"/>
      <c r="HBV219" s="129"/>
      <c r="HBW219" s="129"/>
      <c r="HBX219" s="129"/>
      <c r="HBY219" s="129"/>
      <c r="HBZ219" s="129"/>
      <c r="HCA219" s="129"/>
      <c r="HCB219" s="129"/>
      <c r="HCC219" s="129"/>
      <c r="HCD219" s="129"/>
      <c r="HCE219" s="129"/>
      <c r="HCF219" s="129"/>
      <c r="HCG219" s="129"/>
      <c r="HCH219" s="129"/>
      <c r="HCI219" s="129"/>
      <c r="HCJ219" s="129"/>
      <c r="HCK219" s="129"/>
      <c r="HCL219" s="129"/>
      <c r="HCM219" s="129"/>
      <c r="HCN219" s="129"/>
      <c r="HCO219" s="129"/>
      <c r="HCP219" s="129"/>
      <c r="HCQ219" s="129"/>
      <c r="HCR219" s="129"/>
      <c r="HCS219" s="129"/>
      <c r="HCT219" s="129"/>
      <c r="HCU219" s="129"/>
      <c r="HCV219" s="129"/>
      <c r="HCW219" s="129"/>
      <c r="HCX219" s="129"/>
      <c r="HCY219" s="129"/>
      <c r="HCZ219" s="129"/>
      <c r="HDA219" s="129"/>
      <c r="HDB219" s="129"/>
      <c r="HDC219" s="129"/>
      <c r="HDD219" s="129"/>
      <c r="HDE219" s="129"/>
      <c r="HDF219" s="129"/>
      <c r="HDG219" s="129"/>
      <c r="HDH219" s="129"/>
      <c r="HDI219" s="129"/>
      <c r="HDJ219" s="129"/>
      <c r="HDK219" s="129"/>
      <c r="HDL219" s="129"/>
      <c r="HDM219" s="129"/>
      <c r="HDN219" s="129"/>
      <c r="HDO219" s="129"/>
      <c r="HDP219" s="129"/>
      <c r="HDQ219" s="129"/>
      <c r="HDR219" s="129"/>
      <c r="HDS219" s="129"/>
      <c r="HDT219" s="129"/>
      <c r="HDU219" s="129"/>
      <c r="HDV219" s="129"/>
      <c r="HDW219" s="129"/>
      <c r="HDX219" s="129"/>
      <c r="HDY219" s="129"/>
      <c r="HDZ219" s="129"/>
      <c r="HEA219" s="129"/>
      <c r="HEB219" s="129"/>
      <c r="HEC219" s="129"/>
      <c r="HED219" s="129"/>
      <c r="HEE219" s="129"/>
      <c r="HEF219" s="129"/>
      <c r="HEG219" s="129"/>
      <c r="HEH219" s="129"/>
      <c r="HEI219" s="129"/>
      <c r="HEJ219" s="129"/>
      <c r="HEK219" s="129"/>
      <c r="HEL219" s="129"/>
      <c r="HEM219" s="129"/>
      <c r="HEN219" s="129"/>
      <c r="HEO219" s="129"/>
      <c r="HEP219" s="129"/>
      <c r="HEQ219" s="129"/>
      <c r="HER219" s="129"/>
      <c r="HES219" s="129"/>
      <c r="HET219" s="129"/>
      <c r="HEU219" s="129"/>
      <c r="HEV219" s="129"/>
      <c r="HEW219" s="129"/>
      <c r="HEX219" s="129"/>
      <c r="HEY219" s="129"/>
      <c r="HEZ219" s="129"/>
      <c r="HFA219" s="129"/>
      <c r="HFB219" s="129"/>
      <c r="HFC219" s="129"/>
      <c r="HFD219" s="129"/>
      <c r="HFE219" s="129"/>
      <c r="HFF219" s="129"/>
      <c r="HFG219" s="129"/>
      <c r="HFH219" s="129"/>
      <c r="HFI219" s="129"/>
      <c r="HFJ219" s="129"/>
      <c r="HFK219" s="129"/>
      <c r="HFL219" s="129"/>
      <c r="HFM219" s="129"/>
      <c r="HFN219" s="129"/>
      <c r="HFO219" s="129"/>
      <c r="HFP219" s="129"/>
      <c r="HFQ219" s="129"/>
      <c r="HFR219" s="129"/>
      <c r="HFS219" s="129"/>
      <c r="HFT219" s="129"/>
      <c r="HFU219" s="129"/>
      <c r="HFV219" s="129"/>
      <c r="HFW219" s="129"/>
      <c r="HFX219" s="129"/>
      <c r="HFY219" s="129"/>
      <c r="HFZ219" s="129"/>
      <c r="HGA219" s="129"/>
      <c r="HGB219" s="129"/>
      <c r="HGC219" s="129"/>
      <c r="HGD219" s="129"/>
      <c r="HGE219" s="129"/>
      <c r="HGF219" s="129"/>
      <c r="HGG219" s="129"/>
      <c r="HGH219" s="129"/>
      <c r="HGI219" s="129"/>
      <c r="HGJ219" s="129"/>
      <c r="HGK219" s="129"/>
      <c r="HGL219" s="129"/>
      <c r="HGM219" s="129"/>
      <c r="HGN219" s="129"/>
      <c r="HGO219" s="129"/>
      <c r="HGP219" s="129"/>
      <c r="HGQ219" s="129"/>
      <c r="HGR219" s="129"/>
      <c r="HGS219" s="129"/>
      <c r="HGT219" s="129"/>
      <c r="HGU219" s="129"/>
      <c r="HGV219" s="129"/>
      <c r="HGW219" s="129"/>
      <c r="HGX219" s="129"/>
      <c r="HGY219" s="129"/>
      <c r="HGZ219" s="129"/>
      <c r="HHA219" s="129"/>
      <c r="HHB219" s="129"/>
      <c r="HHC219" s="129"/>
      <c r="HHD219" s="129"/>
      <c r="HHE219" s="129"/>
      <c r="HHF219" s="129"/>
      <c r="HHG219" s="129"/>
      <c r="HHH219" s="129"/>
      <c r="HHI219" s="129"/>
      <c r="HHJ219" s="129"/>
      <c r="HHK219" s="129"/>
      <c r="HHL219" s="129"/>
      <c r="HHM219" s="129"/>
      <c r="HHN219" s="129"/>
      <c r="HHO219" s="129"/>
      <c r="HHP219" s="129"/>
      <c r="HHQ219" s="129"/>
      <c r="HHR219" s="129"/>
      <c r="HHS219" s="129"/>
      <c r="HHT219" s="129"/>
      <c r="HHU219" s="129"/>
      <c r="HHV219" s="129"/>
      <c r="HHW219" s="129"/>
      <c r="HHX219" s="129"/>
      <c r="HHY219" s="129"/>
      <c r="HHZ219" s="129"/>
      <c r="HIA219" s="129"/>
      <c r="HIB219" s="129"/>
      <c r="HIC219" s="129"/>
      <c r="HID219" s="129"/>
      <c r="HIE219" s="129"/>
      <c r="HIF219" s="129"/>
      <c r="HIG219" s="129"/>
      <c r="HIH219" s="129"/>
      <c r="HII219" s="129"/>
      <c r="HIJ219" s="129"/>
      <c r="HIK219" s="129"/>
      <c r="HIL219" s="129"/>
      <c r="HIM219" s="129"/>
      <c r="HIN219" s="129"/>
      <c r="HIO219" s="129"/>
      <c r="HIP219" s="129"/>
      <c r="HIQ219" s="129"/>
      <c r="HIR219" s="129"/>
      <c r="HIS219" s="129"/>
      <c r="HIT219" s="129"/>
      <c r="HIU219" s="129"/>
      <c r="HIV219" s="129"/>
      <c r="HIW219" s="129"/>
      <c r="HIX219" s="129"/>
      <c r="HIY219" s="129"/>
      <c r="HIZ219" s="129"/>
      <c r="HJA219" s="129"/>
      <c r="HJB219" s="129"/>
      <c r="HJC219" s="129"/>
      <c r="HJD219" s="129"/>
      <c r="HJE219" s="129"/>
      <c r="HJF219" s="129"/>
      <c r="HJG219" s="129"/>
      <c r="HJH219" s="129"/>
      <c r="HJI219" s="129"/>
      <c r="HJJ219" s="129"/>
      <c r="HJK219" s="129"/>
      <c r="HJL219" s="129"/>
      <c r="HJM219" s="129"/>
      <c r="HJN219" s="129"/>
      <c r="HJO219" s="129"/>
      <c r="HJP219" s="129"/>
      <c r="HJQ219" s="129"/>
      <c r="HJR219" s="129"/>
      <c r="HJS219" s="129"/>
      <c r="HJT219" s="129"/>
      <c r="HJU219" s="129"/>
      <c r="HJV219" s="129"/>
      <c r="HJW219" s="129"/>
      <c r="HJX219" s="129"/>
      <c r="HJY219" s="129"/>
      <c r="HJZ219" s="129"/>
      <c r="HKA219" s="129"/>
      <c r="HKB219" s="129"/>
      <c r="HKC219" s="129"/>
      <c r="HKD219" s="129"/>
      <c r="HKE219" s="129"/>
      <c r="HKF219" s="129"/>
      <c r="HKG219" s="129"/>
      <c r="HKH219" s="129"/>
      <c r="HKI219" s="129"/>
      <c r="HKJ219" s="129"/>
      <c r="HKK219" s="129"/>
      <c r="HKL219" s="129"/>
      <c r="HKM219" s="129"/>
      <c r="HKN219" s="129"/>
      <c r="HKO219" s="129"/>
      <c r="HKP219" s="129"/>
      <c r="HKQ219" s="129"/>
      <c r="HKR219" s="129"/>
      <c r="HKS219" s="129"/>
      <c r="HKT219" s="129"/>
      <c r="HKU219" s="129"/>
      <c r="HKV219" s="129"/>
      <c r="HKW219" s="129"/>
      <c r="HKX219" s="129"/>
      <c r="HKY219" s="129"/>
      <c r="HKZ219" s="129"/>
      <c r="HLA219" s="129"/>
      <c r="HLB219" s="129"/>
      <c r="HLC219" s="129"/>
      <c r="HLD219" s="129"/>
      <c r="HLE219" s="129"/>
      <c r="HLF219" s="129"/>
      <c r="HLG219" s="129"/>
      <c r="HLH219" s="129"/>
      <c r="HLI219" s="129"/>
      <c r="HLJ219" s="129"/>
      <c r="HLK219" s="129"/>
      <c r="HLL219" s="129"/>
      <c r="HLM219" s="129"/>
      <c r="HLN219" s="129"/>
      <c r="HLO219" s="129"/>
      <c r="HLP219" s="129"/>
      <c r="HLQ219" s="129"/>
      <c r="HLR219" s="129"/>
      <c r="HLS219" s="129"/>
      <c r="HLT219" s="129"/>
      <c r="HLU219" s="129"/>
      <c r="HLV219" s="129"/>
      <c r="HLW219" s="129"/>
      <c r="HLX219" s="129"/>
      <c r="HLY219" s="129"/>
      <c r="HLZ219" s="129"/>
      <c r="HMA219" s="129"/>
      <c r="HMB219" s="129"/>
      <c r="HMC219" s="129"/>
      <c r="HMD219" s="129"/>
      <c r="HME219" s="129"/>
      <c r="HMF219" s="129"/>
      <c r="HMG219" s="129"/>
      <c r="HMH219" s="129"/>
      <c r="HMI219" s="129"/>
      <c r="HMJ219" s="129"/>
      <c r="HMK219" s="129"/>
      <c r="HML219" s="129"/>
      <c r="HMM219" s="129"/>
      <c r="HMN219" s="129"/>
      <c r="HMO219" s="129"/>
      <c r="HMP219" s="129"/>
      <c r="HMQ219" s="129"/>
      <c r="HMR219" s="129"/>
      <c r="HMS219" s="129"/>
      <c r="HMT219" s="129"/>
      <c r="HMU219" s="129"/>
      <c r="HMV219" s="129"/>
      <c r="HMW219" s="129"/>
      <c r="HMX219" s="129"/>
      <c r="HMY219" s="129"/>
      <c r="HMZ219" s="129"/>
      <c r="HNA219" s="129"/>
      <c r="HNB219" s="129"/>
      <c r="HNC219" s="129"/>
      <c r="HND219" s="129"/>
      <c r="HNE219" s="129"/>
      <c r="HNF219" s="129"/>
      <c r="HNG219" s="129"/>
      <c r="HNH219" s="129"/>
      <c r="HNI219" s="129"/>
      <c r="HNJ219" s="129"/>
      <c r="HNK219" s="129"/>
      <c r="HNL219" s="129"/>
      <c r="HNM219" s="129"/>
      <c r="HNN219" s="129"/>
      <c r="HNO219" s="129"/>
      <c r="HNP219" s="129"/>
      <c r="HNQ219" s="129"/>
      <c r="HNR219" s="129"/>
      <c r="HNS219" s="129"/>
      <c r="HNT219" s="129"/>
      <c r="HNU219" s="129"/>
      <c r="HNV219" s="129"/>
      <c r="HNW219" s="129"/>
      <c r="HNX219" s="129"/>
      <c r="HNY219" s="129"/>
      <c r="HNZ219" s="129"/>
      <c r="HOA219" s="129"/>
      <c r="HOB219" s="129"/>
      <c r="HOC219" s="129"/>
      <c r="HOD219" s="129"/>
      <c r="HOE219" s="129"/>
      <c r="HOF219" s="129"/>
      <c r="HOG219" s="129"/>
      <c r="HOH219" s="129"/>
      <c r="HOI219" s="129"/>
      <c r="HOJ219" s="129"/>
      <c r="HOK219" s="129"/>
      <c r="HOL219" s="129"/>
      <c r="HOM219" s="129"/>
      <c r="HON219" s="129"/>
      <c r="HOO219" s="129"/>
      <c r="HOP219" s="129"/>
      <c r="HOQ219" s="129"/>
      <c r="HOR219" s="129"/>
      <c r="HOS219" s="129"/>
      <c r="HOT219" s="129"/>
      <c r="HOU219" s="129"/>
      <c r="HOV219" s="129"/>
      <c r="HOW219" s="129"/>
      <c r="HOX219" s="129"/>
      <c r="HOY219" s="129"/>
      <c r="HOZ219" s="129"/>
      <c r="HPA219" s="129"/>
      <c r="HPB219" s="129"/>
      <c r="HPC219" s="129"/>
      <c r="HPD219" s="129"/>
      <c r="HPE219" s="129"/>
      <c r="HPF219" s="129"/>
      <c r="HPG219" s="129"/>
      <c r="HPH219" s="129"/>
      <c r="HPI219" s="129"/>
      <c r="HPJ219" s="129"/>
      <c r="HPK219" s="129"/>
      <c r="HPL219" s="129"/>
      <c r="HPM219" s="129"/>
      <c r="HPN219" s="129"/>
      <c r="HPO219" s="129"/>
      <c r="HPP219" s="129"/>
      <c r="HPQ219" s="129"/>
      <c r="HPR219" s="129"/>
      <c r="HPS219" s="129"/>
      <c r="HPT219" s="129"/>
      <c r="HPU219" s="129"/>
      <c r="HPV219" s="129"/>
      <c r="HPW219" s="129"/>
      <c r="HPX219" s="129"/>
      <c r="HPY219" s="129"/>
      <c r="HPZ219" s="129"/>
      <c r="HQA219" s="129"/>
      <c r="HQB219" s="129"/>
      <c r="HQC219" s="129"/>
      <c r="HQD219" s="129"/>
      <c r="HQE219" s="129"/>
      <c r="HQF219" s="129"/>
      <c r="HQG219" s="129"/>
      <c r="HQH219" s="129"/>
      <c r="HQI219" s="129"/>
      <c r="HQJ219" s="129"/>
      <c r="HQK219" s="129"/>
      <c r="HQL219" s="129"/>
      <c r="HQM219" s="129"/>
      <c r="HQN219" s="129"/>
      <c r="HQO219" s="129"/>
      <c r="HQP219" s="129"/>
      <c r="HQQ219" s="129"/>
      <c r="HQR219" s="129"/>
      <c r="HQS219" s="129"/>
      <c r="HQT219" s="129"/>
      <c r="HQU219" s="129"/>
      <c r="HQV219" s="129"/>
      <c r="HQW219" s="129"/>
      <c r="HQX219" s="129"/>
      <c r="HQY219" s="129"/>
      <c r="HQZ219" s="129"/>
      <c r="HRA219" s="129"/>
      <c r="HRB219" s="129"/>
      <c r="HRC219" s="129"/>
      <c r="HRD219" s="129"/>
      <c r="HRE219" s="129"/>
      <c r="HRF219" s="129"/>
      <c r="HRG219" s="129"/>
      <c r="HRH219" s="129"/>
      <c r="HRI219" s="129"/>
      <c r="HRJ219" s="129"/>
      <c r="HRK219" s="129"/>
      <c r="HRL219" s="129"/>
      <c r="HRM219" s="129"/>
      <c r="HRN219" s="129"/>
      <c r="HRO219" s="129"/>
      <c r="HRP219" s="129"/>
      <c r="HRQ219" s="129"/>
      <c r="HRR219" s="129"/>
      <c r="HRS219" s="129"/>
      <c r="HRT219" s="129"/>
      <c r="HRU219" s="129"/>
      <c r="HRV219" s="129"/>
      <c r="HRW219" s="129"/>
      <c r="HRX219" s="129"/>
      <c r="HRY219" s="129"/>
      <c r="HRZ219" s="129"/>
      <c r="HSA219" s="129"/>
      <c r="HSB219" s="129"/>
      <c r="HSC219" s="129"/>
      <c r="HSD219" s="129"/>
      <c r="HSE219" s="129"/>
      <c r="HSF219" s="129"/>
      <c r="HSG219" s="129"/>
      <c r="HSH219" s="129"/>
      <c r="HSI219" s="129"/>
      <c r="HSJ219" s="129"/>
      <c r="HSK219" s="129"/>
      <c r="HSL219" s="129"/>
      <c r="HSM219" s="129"/>
      <c r="HSN219" s="129"/>
      <c r="HSO219" s="129"/>
      <c r="HSP219" s="129"/>
      <c r="HSQ219" s="129"/>
      <c r="HSR219" s="129"/>
      <c r="HSS219" s="129"/>
      <c r="HST219" s="129"/>
      <c r="HSU219" s="129"/>
      <c r="HSV219" s="129"/>
      <c r="HSW219" s="129"/>
      <c r="HSX219" s="129"/>
      <c r="HSY219" s="129"/>
      <c r="HSZ219" s="129"/>
      <c r="HTA219" s="129"/>
      <c r="HTB219" s="129"/>
      <c r="HTC219" s="129"/>
      <c r="HTD219" s="129"/>
      <c r="HTE219" s="129"/>
      <c r="HTF219" s="129"/>
      <c r="HTG219" s="129"/>
      <c r="HTH219" s="129"/>
      <c r="HTI219" s="129"/>
      <c r="HTJ219" s="129"/>
      <c r="HTK219" s="129"/>
      <c r="HTL219" s="129"/>
      <c r="HTM219" s="129"/>
      <c r="HTN219" s="129"/>
      <c r="HTO219" s="129"/>
      <c r="HTP219" s="129"/>
      <c r="HTQ219" s="129"/>
      <c r="HTR219" s="129"/>
      <c r="HTS219" s="129"/>
      <c r="HTT219" s="129"/>
      <c r="HTU219" s="129"/>
      <c r="HTV219" s="129"/>
      <c r="HTW219" s="129"/>
      <c r="HTX219" s="129"/>
      <c r="HTY219" s="129"/>
      <c r="HTZ219" s="129"/>
      <c r="HUA219" s="129"/>
      <c r="HUB219" s="129"/>
      <c r="HUC219" s="129"/>
      <c r="HUD219" s="129"/>
      <c r="HUE219" s="129"/>
      <c r="HUF219" s="129"/>
      <c r="HUG219" s="129"/>
      <c r="HUH219" s="129"/>
      <c r="HUI219" s="129"/>
      <c r="HUJ219" s="129"/>
      <c r="HUK219" s="129"/>
      <c r="HUL219" s="129"/>
      <c r="HUM219" s="129"/>
      <c r="HUN219" s="129"/>
      <c r="HUO219" s="129"/>
      <c r="HUP219" s="129"/>
      <c r="HUQ219" s="129"/>
      <c r="HUR219" s="129"/>
      <c r="HUS219" s="129"/>
      <c r="HUT219" s="129"/>
      <c r="HUU219" s="129"/>
      <c r="HUV219" s="129"/>
      <c r="HUW219" s="129"/>
      <c r="HUX219" s="129"/>
      <c r="HUY219" s="129"/>
      <c r="HUZ219" s="129"/>
      <c r="HVA219" s="129"/>
      <c r="HVB219" s="129"/>
      <c r="HVC219" s="129"/>
      <c r="HVD219" s="129"/>
      <c r="HVE219" s="129"/>
      <c r="HVF219" s="129"/>
      <c r="HVG219" s="129"/>
      <c r="HVH219" s="129"/>
      <c r="HVI219" s="129"/>
      <c r="HVJ219" s="129"/>
      <c r="HVK219" s="129"/>
      <c r="HVL219" s="129"/>
      <c r="HVM219" s="129"/>
      <c r="HVN219" s="129"/>
      <c r="HVO219" s="129"/>
      <c r="HVP219" s="129"/>
      <c r="HVQ219" s="129"/>
      <c r="HVR219" s="129"/>
      <c r="HVS219" s="129"/>
      <c r="HVT219" s="129"/>
      <c r="HVU219" s="129"/>
      <c r="HVV219" s="129"/>
      <c r="HVW219" s="129"/>
      <c r="HVX219" s="129"/>
      <c r="HVY219" s="129"/>
      <c r="HVZ219" s="129"/>
      <c r="HWA219" s="129"/>
      <c r="HWB219" s="129"/>
      <c r="HWC219" s="129"/>
      <c r="HWD219" s="129"/>
      <c r="HWE219" s="129"/>
      <c r="HWF219" s="129"/>
      <c r="HWG219" s="129"/>
      <c r="HWH219" s="129"/>
      <c r="HWI219" s="129"/>
      <c r="HWJ219" s="129"/>
      <c r="HWK219" s="129"/>
      <c r="HWL219" s="129"/>
      <c r="HWM219" s="129"/>
      <c r="HWN219" s="129"/>
      <c r="HWO219" s="129"/>
      <c r="HWP219" s="129"/>
      <c r="HWQ219" s="129"/>
      <c r="HWR219" s="129"/>
      <c r="HWS219" s="129"/>
      <c r="HWT219" s="129"/>
      <c r="HWU219" s="129"/>
      <c r="HWV219" s="129"/>
      <c r="HWW219" s="129"/>
      <c r="HWX219" s="129"/>
      <c r="HWY219" s="129"/>
      <c r="HWZ219" s="129"/>
      <c r="HXA219" s="129"/>
      <c r="HXB219" s="129"/>
      <c r="HXC219" s="129"/>
      <c r="HXD219" s="129"/>
      <c r="HXE219" s="129"/>
      <c r="HXF219" s="129"/>
      <c r="HXG219" s="129"/>
      <c r="HXH219" s="129"/>
      <c r="HXI219" s="129"/>
      <c r="HXJ219" s="129"/>
      <c r="HXK219" s="129"/>
      <c r="HXL219" s="129"/>
      <c r="HXM219" s="129"/>
      <c r="HXN219" s="129"/>
      <c r="HXO219" s="129"/>
      <c r="HXP219" s="129"/>
      <c r="HXQ219" s="129"/>
      <c r="HXR219" s="129"/>
      <c r="HXS219" s="129"/>
      <c r="HXT219" s="129"/>
      <c r="HXU219" s="129"/>
      <c r="HXV219" s="129"/>
      <c r="HXW219" s="129"/>
      <c r="HXX219" s="129"/>
      <c r="HXY219" s="129"/>
      <c r="HXZ219" s="129"/>
      <c r="HYA219" s="129"/>
      <c r="HYB219" s="129"/>
      <c r="HYC219" s="129"/>
      <c r="HYD219" s="129"/>
      <c r="HYE219" s="129"/>
      <c r="HYF219" s="129"/>
      <c r="HYG219" s="129"/>
      <c r="HYH219" s="129"/>
      <c r="HYI219" s="129"/>
      <c r="HYJ219" s="129"/>
      <c r="HYK219" s="129"/>
      <c r="HYL219" s="129"/>
      <c r="HYM219" s="129"/>
      <c r="HYN219" s="129"/>
      <c r="HYO219" s="129"/>
      <c r="HYP219" s="129"/>
      <c r="HYQ219" s="129"/>
      <c r="HYR219" s="129"/>
      <c r="HYS219" s="129"/>
      <c r="HYT219" s="129"/>
      <c r="HYU219" s="129"/>
      <c r="HYV219" s="129"/>
      <c r="HYW219" s="129"/>
      <c r="HYX219" s="129"/>
      <c r="HYY219" s="129"/>
      <c r="HYZ219" s="129"/>
      <c r="HZA219" s="129"/>
      <c r="HZB219" s="129"/>
      <c r="HZC219" s="129"/>
      <c r="HZD219" s="129"/>
      <c r="HZE219" s="129"/>
      <c r="HZF219" s="129"/>
      <c r="HZG219" s="129"/>
      <c r="HZH219" s="129"/>
      <c r="HZI219" s="129"/>
      <c r="HZJ219" s="129"/>
      <c r="HZK219" s="129"/>
      <c r="HZL219" s="129"/>
      <c r="HZM219" s="129"/>
      <c r="HZN219" s="129"/>
      <c r="HZO219" s="129"/>
      <c r="HZP219" s="129"/>
      <c r="HZQ219" s="129"/>
      <c r="HZR219" s="129"/>
      <c r="HZS219" s="129"/>
      <c r="HZT219" s="129"/>
      <c r="HZU219" s="129"/>
      <c r="HZV219" s="129"/>
      <c r="HZW219" s="129"/>
      <c r="HZX219" s="129"/>
      <c r="HZY219" s="129"/>
      <c r="HZZ219" s="129"/>
      <c r="IAA219" s="129"/>
      <c r="IAB219" s="129"/>
      <c r="IAC219" s="129"/>
      <c r="IAD219" s="129"/>
      <c r="IAE219" s="129"/>
      <c r="IAF219" s="129"/>
      <c r="IAG219" s="129"/>
      <c r="IAH219" s="129"/>
      <c r="IAI219" s="129"/>
      <c r="IAJ219" s="129"/>
      <c r="IAK219" s="129"/>
      <c r="IAL219" s="129"/>
      <c r="IAM219" s="129"/>
      <c r="IAN219" s="129"/>
      <c r="IAO219" s="129"/>
      <c r="IAP219" s="129"/>
      <c r="IAQ219" s="129"/>
      <c r="IAR219" s="129"/>
      <c r="IAS219" s="129"/>
      <c r="IAT219" s="129"/>
      <c r="IAU219" s="129"/>
      <c r="IAV219" s="129"/>
      <c r="IAW219" s="129"/>
      <c r="IAX219" s="129"/>
      <c r="IAY219" s="129"/>
      <c r="IAZ219" s="129"/>
      <c r="IBA219" s="129"/>
      <c r="IBB219" s="129"/>
      <c r="IBC219" s="129"/>
      <c r="IBD219" s="129"/>
      <c r="IBE219" s="129"/>
      <c r="IBF219" s="129"/>
      <c r="IBG219" s="129"/>
      <c r="IBH219" s="129"/>
      <c r="IBI219" s="129"/>
      <c r="IBJ219" s="129"/>
      <c r="IBK219" s="129"/>
      <c r="IBL219" s="129"/>
      <c r="IBM219" s="129"/>
      <c r="IBN219" s="129"/>
      <c r="IBO219" s="129"/>
      <c r="IBP219" s="129"/>
      <c r="IBQ219" s="129"/>
      <c r="IBR219" s="129"/>
      <c r="IBS219" s="129"/>
      <c r="IBT219" s="129"/>
      <c r="IBU219" s="129"/>
      <c r="IBV219" s="129"/>
      <c r="IBW219" s="129"/>
      <c r="IBX219" s="129"/>
      <c r="IBY219" s="129"/>
      <c r="IBZ219" s="129"/>
      <c r="ICA219" s="129"/>
      <c r="ICB219" s="129"/>
      <c r="ICC219" s="129"/>
      <c r="ICD219" s="129"/>
      <c r="ICE219" s="129"/>
      <c r="ICF219" s="129"/>
      <c r="ICG219" s="129"/>
      <c r="ICH219" s="129"/>
      <c r="ICI219" s="129"/>
      <c r="ICJ219" s="129"/>
      <c r="ICK219" s="129"/>
      <c r="ICL219" s="129"/>
      <c r="ICM219" s="129"/>
      <c r="ICN219" s="129"/>
      <c r="ICO219" s="129"/>
      <c r="ICP219" s="129"/>
      <c r="ICQ219" s="129"/>
      <c r="ICR219" s="129"/>
      <c r="ICS219" s="129"/>
      <c r="ICT219" s="129"/>
      <c r="ICU219" s="129"/>
      <c r="ICV219" s="129"/>
      <c r="ICW219" s="129"/>
      <c r="ICX219" s="129"/>
      <c r="ICY219" s="129"/>
      <c r="ICZ219" s="129"/>
      <c r="IDA219" s="129"/>
      <c r="IDB219" s="129"/>
      <c r="IDC219" s="129"/>
      <c r="IDD219" s="129"/>
      <c r="IDE219" s="129"/>
      <c r="IDF219" s="129"/>
      <c r="IDG219" s="129"/>
      <c r="IDH219" s="129"/>
      <c r="IDI219" s="129"/>
      <c r="IDJ219" s="129"/>
      <c r="IDK219" s="129"/>
      <c r="IDL219" s="129"/>
      <c r="IDM219" s="129"/>
      <c r="IDN219" s="129"/>
      <c r="IDO219" s="129"/>
      <c r="IDP219" s="129"/>
      <c r="IDQ219" s="129"/>
      <c r="IDR219" s="129"/>
      <c r="IDS219" s="129"/>
      <c r="IDT219" s="129"/>
      <c r="IDU219" s="129"/>
      <c r="IDV219" s="129"/>
      <c r="IDW219" s="129"/>
      <c r="IDX219" s="129"/>
      <c r="IDY219" s="129"/>
      <c r="IDZ219" s="129"/>
      <c r="IEA219" s="129"/>
      <c r="IEB219" s="129"/>
      <c r="IEC219" s="129"/>
      <c r="IED219" s="129"/>
      <c r="IEE219" s="129"/>
      <c r="IEF219" s="129"/>
      <c r="IEG219" s="129"/>
      <c r="IEH219" s="129"/>
      <c r="IEI219" s="129"/>
      <c r="IEJ219" s="129"/>
      <c r="IEK219" s="129"/>
      <c r="IEL219" s="129"/>
      <c r="IEM219" s="129"/>
      <c r="IEN219" s="129"/>
      <c r="IEO219" s="129"/>
      <c r="IEP219" s="129"/>
      <c r="IEQ219" s="129"/>
      <c r="IER219" s="129"/>
      <c r="IES219" s="129"/>
      <c r="IET219" s="129"/>
      <c r="IEU219" s="129"/>
      <c r="IEV219" s="129"/>
      <c r="IEW219" s="129"/>
      <c r="IEX219" s="129"/>
      <c r="IEY219" s="129"/>
      <c r="IEZ219" s="129"/>
      <c r="IFA219" s="129"/>
      <c r="IFB219" s="129"/>
      <c r="IFC219" s="129"/>
      <c r="IFD219" s="129"/>
      <c r="IFE219" s="129"/>
      <c r="IFF219" s="129"/>
      <c r="IFG219" s="129"/>
      <c r="IFH219" s="129"/>
      <c r="IFI219" s="129"/>
      <c r="IFJ219" s="129"/>
      <c r="IFK219" s="129"/>
      <c r="IFL219" s="129"/>
      <c r="IFM219" s="129"/>
      <c r="IFN219" s="129"/>
      <c r="IFO219" s="129"/>
      <c r="IFP219" s="129"/>
      <c r="IFQ219" s="129"/>
      <c r="IFR219" s="129"/>
      <c r="IFS219" s="129"/>
      <c r="IFT219" s="129"/>
      <c r="IFU219" s="129"/>
      <c r="IFV219" s="129"/>
      <c r="IFW219" s="129"/>
      <c r="IFX219" s="129"/>
      <c r="IFY219" s="129"/>
      <c r="IFZ219" s="129"/>
      <c r="IGA219" s="129"/>
      <c r="IGB219" s="129"/>
      <c r="IGC219" s="129"/>
      <c r="IGD219" s="129"/>
      <c r="IGE219" s="129"/>
      <c r="IGF219" s="129"/>
      <c r="IGG219" s="129"/>
      <c r="IGH219" s="129"/>
      <c r="IGI219" s="129"/>
      <c r="IGJ219" s="129"/>
      <c r="IGK219" s="129"/>
      <c r="IGL219" s="129"/>
      <c r="IGM219" s="129"/>
      <c r="IGN219" s="129"/>
      <c r="IGO219" s="129"/>
      <c r="IGP219" s="129"/>
      <c r="IGQ219" s="129"/>
      <c r="IGR219" s="129"/>
      <c r="IGS219" s="129"/>
      <c r="IGT219" s="129"/>
      <c r="IGU219" s="129"/>
      <c r="IGV219" s="129"/>
      <c r="IGW219" s="129"/>
      <c r="IGX219" s="129"/>
      <c r="IGY219" s="129"/>
      <c r="IGZ219" s="129"/>
      <c r="IHA219" s="129"/>
      <c r="IHB219" s="129"/>
      <c r="IHC219" s="129"/>
      <c r="IHD219" s="129"/>
      <c r="IHE219" s="129"/>
      <c r="IHF219" s="129"/>
      <c r="IHG219" s="129"/>
      <c r="IHH219" s="129"/>
      <c r="IHI219" s="129"/>
      <c r="IHJ219" s="129"/>
      <c r="IHK219" s="129"/>
      <c r="IHL219" s="129"/>
      <c r="IHM219" s="129"/>
      <c r="IHN219" s="129"/>
      <c r="IHO219" s="129"/>
      <c r="IHP219" s="129"/>
      <c r="IHQ219" s="129"/>
      <c r="IHR219" s="129"/>
      <c r="IHS219" s="129"/>
      <c r="IHT219" s="129"/>
      <c r="IHU219" s="129"/>
      <c r="IHV219" s="129"/>
      <c r="IHW219" s="129"/>
      <c r="IHX219" s="129"/>
      <c r="IHY219" s="129"/>
      <c r="IHZ219" s="129"/>
      <c r="IIA219" s="129"/>
      <c r="IIB219" s="129"/>
      <c r="IIC219" s="129"/>
      <c r="IID219" s="129"/>
      <c r="IIE219" s="129"/>
      <c r="IIF219" s="129"/>
      <c r="IIG219" s="129"/>
      <c r="IIH219" s="129"/>
      <c r="III219" s="129"/>
      <c r="IIJ219" s="129"/>
      <c r="IIK219" s="129"/>
      <c r="IIL219" s="129"/>
      <c r="IIM219" s="129"/>
      <c r="IIN219" s="129"/>
      <c r="IIO219" s="129"/>
      <c r="IIP219" s="129"/>
      <c r="IIQ219" s="129"/>
      <c r="IIR219" s="129"/>
      <c r="IIS219" s="129"/>
      <c r="IIT219" s="129"/>
      <c r="IIU219" s="129"/>
      <c r="IIV219" s="129"/>
      <c r="IIW219" s="129"/>
      <c r="IIX219" s="129"/>
      <c r="IIY219" s="129"/>
      <c r="IIZ219" s="129"/>
      <c r="IJA219" s="129"/>
      <c r="IJB219" s="129"/>
      <c r="IJC219" s="129"/>
      <c r="IJD219" s="129"/>
      <c r="IJE219" s="129"/>
      <c r="IJF219" s="129"/>
      <c r="IJG219" s="129"/>
      <c r="IJH219" s="129"/>
      <c r="IJI219" s="129"/>
      <c r="IJJ219" s="129"/>
      <c r="IJK219" s="129"/>
      <c r="IJL219" s="129"/>
      <c r="IJM219" s="129"/>
      <c r="IJN219" s="129"/>
      <c r="IJO219" s="129"/>
      <c r="IJP219" s="129"/>
      <c r="IJQ219" s="129"/>
      <c r="IJR219" s="129"/>
      <c r="IJS219" s="129"/>
      <c r="IJT219" s="129"/>
      <c r="IJU219" s="129"/>
      <c r="IJV219" s="129"/>
      <c r="IJW219" s="129"/>
      <c r="IJX219" s="129"/>
      <c r="IJY219" s="129"/>
      <c r="IJZ219" s="129"/>
      <c r="IKA219" s="129"/>
      <c r="IKB219" s="129"/>
      <c r="IKC219" s="129"/>
      <c r="IKD219" s="129"/>
      <c r="IKE219" s="129"/>
      <c r="IKF219" s="129"/>
      <c r="IKG219" s="129"/>
      <c r="IKH219" s="129"/>
      <c r="IKI219" s="129"/>
      <c r="IKJ219" s="129"/>
      <c r="IKK219" s="129"/>
      <c r="IKL219" s="129"/>
      <c r="IKM219" s="129"/>
      <c r="IKN219" s="129"/>
      <c r="IKO219" s="129"/>
      <c r="IKP219" s="129"/>
      <c r="IKQ219" s="129"/>
      <c r="IKR219" s="129"/>
      <c r="IKS219" s="129"/>
      <c r="IKT219" s="129"/>
      <c r="IKU219" s="129"/>
      <c r="IKV219" s="129"/>
      <c r="IKW219" s="129"/>
      <c r="IKX219" s="129"/>
      <c r="IKY219" s="129"/>
      <c r="IKZ219" s="129"/>
      <c r="ILA219" s="129"/>
      <c r="ILB219" s="129"/>
      <c r="ILC219" s="129"/>
      <c r="ILD219" s="129"/>
      <c r="ILE219" s="129"/>
      <c r="ILF219" s="129"/>
      <c r="ILG219" s="129"/>
      <c r="ILH219" s="129"/>
      <c r="ILI219" s="129"/>
      <c r="ILJ219" s="129"/>
      <c r="ILK219" s="129"/>
      <c r="ILL219" s="129"/>
      <c r="ILM219" s="129"/>
      <c r="ILN219" s="129"/>
      <c r="ILO219" s="129"/>
      <c r="ILP219" s="129"/>
      <c r="ILQ219" s="129"/>
      <c r="ILR219" s="129"/>
      <c r="ILS219" s="129"/>
      <c r="ILT219" s="129"/>
      <c r="ILU219" s="129"/>
      <c r="ILV219" s="129"/>
      <c r="ILW219" s="129"/>
      <c r="ILX219" s="129"/>
      <c r="ILY219" s="129"/>
      <c r="ILZ219" s="129"/>
      <c r="IMA219" s="129"/>
      <c r="IMB219" s="129"/>
      <c r="IMC219" s="129"/>
      <c r="IMD219" s="129"/>
      <c r="IME219" s="129"/>
      <c r="IMF219" s="129"/>
      <c r="IMG219" s="129"/>
      <c r="IMH219" s="129"/>
      <c r="IMI219" s="129"/>
      <c r="IMJ219" s="129"/>
      <c r="IMK219" s="129"/>
      <c r="IML219" s="129"/>
      <c r="IMM219" s="129"/>
      <c r="IMN219" s="129"/>
      <c r="IMO219" s="129"/>
      <c r="IMP219" s="129"/>
      <c r="IMQ219" s="129"/>
      <c r="IMR219" s="129"/>
      <c r="IMS219" s="129"/>
      <c r="IMT219" s="129"/>
      <c r="IMU219" s="129"/>
      <c r="IMV219" s="129"/>
      <c r="IMW219" s="129"/>
      <c r="IMX219" s="129"/>
      <c r="IMY219" s="129"/>
      <c r="IMZ219" s="129"/>
      <c r="INA219" s="129"/>
      <c r="INB219" s="129"/>
      <c r="INC219" s="129"/>
      <c r="IND219" s="129"/>
      <c r="INE219" s="129"/>
      <c r="INF219" s="129"/>
      <c r="ING219" s="129"/>
      <c r="INH219" s="129"/>
      <c r="INI219" s="129"/>
      <c r="INJ219" s="129"/>
      <c r="INK219" s="129"/>
      <c r="INL219" s="129"/>
      <c r="INM219" s="129"/>
      <c r="INN219" s="129"/>
      <c r="INO219" s="129"/>
      <c r="INP219" s="129"/>
      <c r="INQ219" s="129"/>
      <c r="INR219" s="129"/>
      <c r="INS219" s="129"/>
      <c r="INT219" s="129"/>
      <c r="INU219" s="129"/>
      <c r="INV219" s="129"/>
      <c r="INW219" s="129"/>
      <c r="INX219" s="129"/>
      <c r="INY219" s="129"/>
      <c r="INZ219" s="129"/>
      <c r="IOA219" s="129"/>
      <c r="IOB219" s="129"/>
      <c r="IOC219" s="129"/>
      <c r="IOD219" s="129"/>
      <c r="IOE219" s="129"/>
      <c r="IOF219" s="129"/>
      <c r="IOG219" s="129"/>
      <c r="IOH219" s="129"/>
      <c r="IOI219" s="129"/>
      <c r="IOJ219" s="129"/>
      <c r="IOK219" s="129"/>
      <c r="IOL219" s="129"/>
      <c r="IOM219" s="129"/>
      <c r="ION219" s="129"/>
      <c r="IOO219" s="129"/>
      <c r="IOP219" s="129"/>
      <c r="IOQ219" s="129"/>
      <c r="IOR219" s="129"/>
      <c r="IOS219" s="129"/>
      <c r="IOT219" s="129"/>
      <c r="IOU219" s="129"/>
      <c r="IOV219" s="129"/>
      <c r="IOW219" s="129"/>
      <c r="IOX219" s="129"/>
      <c r="IOY219" s="129"/>
      <c r="IOZ219" s="129"/>
      <c r="IPA219" s="129"/>
      <c r="IPB219" s="129"/>
      <c r="IPC219" s="129"/>
      <c r="IPD219" s="129"/>
      <c r="IPE219" s="129"/>
      <c r="IPF219" s="129"/>
      <c r="IPG219" s="129"/>
      <c r="IPH219" s="129"/>
      <c r="IPI219" s="129"/>
      <c r="IPJ219" s="129"/>
      <c r="IPK219" s="129"/>
      <c r="IPL219" s="129"/>
      <c r="IPM219" s="129"/>
      <c r="IPN219" s="129"/>
      <c r="IPO219" s="129"/>
      <c r="IPP219" s="129"/>
      <c r="IPQ219" s="129"/>
      <c r="IPR219" s="129"/>
      <c r="IPS219" s="129"/>
      <c r="IPT219" s="129"/>
      <c r="IPU219" s="129"/>
      <c r="IPV219" s="129"/>
      <c r="IPW219" s="129"/>
      <c r="IPX219" s="129"/>
      <c r="IPY219" s="129"/>
      <c r="IPZ219" s="129"/>
      <c r="IQA219" s="129"/>
      <c r="IQB219" s="129"/>
      <c r="IQC219" s="129"/>
      <c r="IQD219" s="129"/>
      <c r="IQE219" s="129"/>
      <c r="IQF219" s="129"/>
      <c r="IQG219" s="129"/>
      <c r="IQH219" s="129"/>
      <c r="IQI219" s="129"/>
      <c r="IQJ219" s="129"/>
      <c r="IQK219" s="129"/>
      <c r="IQL219" s="129"/>
      <c r="IQM219" s="129"/>
      <c r="IQN219" s="129"/>
      <c r="IQO219" s="129"/>
      <c r="IQP219" s="129"/>
      <c r="IQQ219" s="129"/>
      <c r="IQR219" s="129"/>
      <c r="IQS219" s="129"/>
      <c r="IQT219" s="129"/>
      <c r="IQU219" s="129"/>
      <c r="IQV219" s="129"/>
      <c r="IQW219" s="129"/>
      <c r="IQX219" s="129"/>
      <c r="IQY219" s="129"/>
      <c r="IQZ219" s="129"/>
      <c r="IRA219" s="129"/>
      <c r="IRB219" s="129"/>
      <c r="IRC219" s="129"/>
      <c r="IRD219" s="129"/>
      <c r="IRE219" s="129"/>
      <c r="IRF219" s="129"/>
      <c r="IRG219" s="129"/>
      <c r="IRH219" s="129"/>
      <c r="IRI219" s="129"/>
      <c r="IRJ219" s="129"/>
      <c r="IRK219" s="129"/>
      <c r="IRL219" s="129"/>
      <c r="IRM219" s="129"/>
      <c r="IRN219" s="129"/>
      <c r="IRO219" s="129"/>
      <c r="IRP219" s="129"/>
      <c r="IRQ219" s="129"/>
      <c r="IRR219" s="129"/>
      <c r="IRS219" s="129"/>
      <c r="IRT219" s="129"/>
      <c r="IRU219" s="129"/>
      <c r="IRV219" s="129"/>
      <c r="IRW219" s="129"/>
      <c r="IRX219" s="129"/>
      <c r="IRY219" s="129"/>
      <c r="IRZ219" s="129"/>
      <c r="ISA219" s="129"/>
      <c r="ISB219" s="129"/>
      <c r="ISC219" s="129"/>
      <c r="ISD219" s="129"/>
      <c r="ISE219" s="129"/>
      <c r="ISF219" s="129"/>
      <c r="ISG219" s="129"/>
      <c r="ISH219" s="129"/>
      <c r="ISI219" s="129"/>
      <c r="ISJ219" s="129"/>
      <c r="ISK219" s="129"/>
      <c r="ISL219" s="129"/>
      <c r="ISM219" s="129"/>
      <c r="ISN219" s="129"/>
      <c r="ISO219" s="129"/>
      <c r="ISP219" s="129"/>
      <c r="ISQ219" s="129"/>
      <c r="ISR219" s="129"/>
      <c r="ISS219" s="129"/>
      <c r="IST219" s="129"/>
      <c r="ISU219" s="129"/>
      <c r="ISV219" s="129"/>
      <c r="ISW219" s="129"/>
      <c r="ISX219" s="129"/>
      <c r="ISY219" s="129"/>
      <c r="ISZ219" s="129"/>
      <c r="ITA219" s="129"/>
      <c r="ITB219" s="129"/>
      <c r="ITC219" s="129"/>
      <c r="ITD219" s="129"/>
      <c r="ITE219" s="129"/>
      <c r="ITF219" s="129"/>
      <c r="ITG219" s="129"/>
      <c r="ITH219" s="129"/>
      <c r="ITI219" s="129"/>
      <c r="ITJ219" s="129"/>
      <c r="ITK219" s="129"/>
      <c r="ITL219" s="129"/>
      <c r="ITM219" s="129"/>
      <c r="ITN219" s="129"/>
      <c r="ITO219" s="129"/>
      <c r="ITP219" s="129"/>
      <c r="ITQ219" s="129"/>
      <c r="ITR219" s="129"/>
      <c r="ITS219" s="129"/>
      <c r="ITT219" s="129"/>
      <c r="ITU219" s="129"/>
      <c r="ITV219" s="129"/>
      <c r="ITW219" s="129"/>
      <c r="ITX219" s="129"/>
      <c r="ITY219" s="129"/>
      <c r="ITZ219" s="129"/>
      <c r="IUA219" s="129"/>
      <c r="IUB219" s="129"/>
      <c r="IUC219" s="129"/>
      <c r="IUD219" s="129"/>
      <c r="IUE219" s="129"/>
      <c r="IUF219" s="129"/>
      <c r="IUG219" s="129"/>
      <c r="IUH219" s="129"/>
      <c r="IUI219" s="129"/>
      <c r="IUJ219" s="129"/>
      <c r="IUK219" s="129"/>
      <c r="IUL219" s="129"/>
      <c r="IUM219" s="129"/>
      <c r="IUN219" s="129"/>
      <c r="IUO219" s="129"/>
      <c r="IUP219" s="129"/>
      <c r="IUQ219" s="129"/>
      <c r="IUR219" s="129"/>
      <c r="IUS219" s="129"/>
      <c r="IUT219" s="129"/>
      <c r="IUU219" s="129"/>
      <c r="IUV219" s="129"/>
      <c r="IUW219" s="129"/>
      <c r="IUX219" s="129"/>
      <c r="IUY219" s="129"/>
      <c r="IUZ219" s="129"/>
      <c r="IVA219" s="129"/>
      <c r="IVB219" s="129"/>
      <c r="IVC219" s="129"/>
      <c r="IVD219" s="129"/>
      <c r="IVE219" s="129"/>
      <c r="IVF219" s="129"/>
      <c r="IVG219" s="129"/>
      <c r="IVH219" s="129"/>
      <c r="IVI219" s="129"/>
      <c r="IVJ219" s="129"/>
      <c r="IVK219" s="129"/>
      <c r="IVL219" s="129"/>
      <c r="IVM219" s="129"/>
      <c r="IVN219" s="129"/>
      <c r="IVO219" s="129"/>
      <c r="IVP219" s="129"/>
      <c r="IVQ219" s="129"/>
      <c r="IVR219" s="129"/>
      <c r="IVS219" s="129"/>
      <c r="IVT219" s="129"/>
      <c r="IVU219" s="129"/>
      <c r="IVV219" s="129"/>
      <c r="IVW219" s="129"/>
      <c r="IVX219" s="129"/>
      <c r="IVY219" s="129"/>
      <c r="IVZ219" s="129"/>
      <c r="IWA219" s="129"/>
      <c r="IWB219" s="129"/>
      <c r="IWC219" s="129"/>
      <c r="IWD219" s="129"/>
      <c r="IWE219" s="129"/>
      <c r="IWF219" s="129"/>
      <c r="IWG219" s="129"/>
      <c r="IWH219" s="129"/>
      <c r="IWI219" s="129"/>
      <c r="IWJ219" s="129"/>
      <c r="IWK219" s="129"/>
      <c r="IWL219" s="129"/>
      <c r="IWM219" s="129"/>
      <c r="IWN219" s="129"/>
      <c r="IWO219" s="129"/>
      <c r="IWP219" s="129"/>
      <c r="IWQ219" s="129"/>
      <c r="IWR219" s="129"/>
      <c r="IWS219" s="129"/>
      <c r="IWT219" s="129"/>
      <c r="IWU219" s="129"/>
      <c r="IWV219" s="129"/>
      <c r="IWW219" s="129"/>
      <c r="IWX219" s="129"/>
      <c r="IWY219" s="129"/>
      <c r="IWZ219" s="129"/>
      <c r="IXA219" s="129"/>
      <c r="IXB219" s="129"/>
      <c r="IXC219" s="129"/>
      <c r="IXD219" s="129"/>
      <c r="IXE219" s="129"/>
      <c r="IXF219" s="129"/>
      <c r="IXG219" s="129"/>
      <c r="IXH219" s="129"/>
      <c r="IXI219" s="129"/>
      <c r="IXJ219" s="129"/>
      <c r="IXK219" s="129"/>
      <c r="IXL219" s="129"/>
      <c r="IXM219" s="129"/>
      <c r="IXN219" s="129"/>
      <c r="IXO219" s="129"/>
      <c r="IXP219" s="129"/>
      <c r="IXQ219" s="129"/>
      <c r="IXR219" s="129"/>
      <c r="IXS219" s="129"/>
      <c r="IXT219" s="129"/>
      <c r="IXU219" s="129"/>
      <c r="IXV219" s="129"/>
      <c r="IXW219" s="129"/>
      <c r="IXX219" s="129"/>
      <c r="IXY219" s="129"/>
      <c r="IXZ219" s="129"/>
      <c r="IYA219" s="129"/>
      <c r="IYB219" s="129"/>
      <c r="IYC219" s="129"/>
      <c r="IYD219" s="129"/>
      <c r="IYE219" s="129"/>
      <c r="IYF219" s="129"/>
      <c r="IYG219" s="129"/>
      <c r="IYH219" s="129"/>
      <c r="IYI219" s="129"/>
      <c r="IYJ219" s="129"/>
      <c r="IYK219" s="129"/>
      <c r="IYL219" s="129"/>
      <c r="IYM219" s="129"/>
      <c r="IYN219" s="129"/>
      <c r="IYO219" s="129"/>
      <c r="IYP219" s="129"/>
      <c r="IYQ219" s="129"/>
      <c r="IYR219" s="129"/>
      <c r="IYS219" s="129"/>
      <c r="IYT219" s="129"/>
      <c r="IYU219" s="129"/>
      <c r="IYV219" s="129"/>
      <c r="IYW219" s="129"/>
      <c r="IYX219" s="129"/>
      <c r="IYY219" s="129"/>
      <c r="IYZ219" s="129"/>
      <c r="IZA219" s="129"/>
      <c r="IZB219" s="129"/>
      <c r="IZC219" s="129"/>
      <c r="IZD219" s="129"/>
      <c r="IZE219" s="129"/>
      <c r="IZF219" s="129"/>
      <c r="IZG219" s="129"/>
      <c r="IZH219" s="129"/>
      <c r="IZI219" s="129"/>
      <c r="IZJ219" s="129"/>
      <c r="IZK219" s="129"/>
      <c r="IZL219" s="129"/>
      <c r="IZM219" s="129"/>
      <c r="IZN219" s="129"/>
      <c r="IZO219" s="129"/>
      <c r="IZP219" s="129"/>
      <c r="IZQ219" s="129"/>
      <c r="IZR219" s="129"/>
      <c r="IZS219" s="129"/>
      <c r="IZT219" s="129"/>
      <c r="IZU219" s="129"/>
      <c r="IZV219" s="129"/>
      <c r="IZW219" s="129"/>
      <c r="IZX219" s="129"/>
      <c r="IZY219" s="129"/>
      <c r="IZZ219" s="129"/>
      <c r="JAA219" s="129"/>
      <c r="JAB219" s="129"/>
      <c r="JAC219" s="129"/>
      <c r="JAD219" s="129"/>
      <c r="JAE219" s="129"/>
      <c r="JAF219" s="129"/>
      <c r="JAG219" s="129"/>
      <c r="JAH219" s="129"/>
      <c r="JAI219" s="129"/>
      <c r="JAJ219" s="129"/>
      <c r="JAK219" s="129"/>
      <c r="JAL219" s="129"/>
      <c r="JAM219" s="129"/>
      <c r="JAN219" s="129"/>
      <c r="JAO219" s="129"/>
      <c r="JAP219" s="129"/>
      <c r="JAQ219" s="129"/>
      <c r="JAR219" s="129"/>
      <c r="JAS219" s="129"/>
      <c r="JAT219" s="129"/>
      <c r="JAU219" s="129"/>
      <c r="JAV219" s="129"/>
      <c r="JAW219" s="129"/>
      <c r="JAX219" s="129"/>
      <c r="JAY219" s="129"/>
      <c r="JAZ219" s="129"/>
      <c r="JBA219" s="129"/>
      <c r="JBB219" s="129"/>
      <c r="JBC219" s="129"/>
      <c r="JBD219" s="129"/>
      <c r="JBE219" s="129"/>
      <c r="JBF219" s="129"/>
      <c r="JBG219" s="129"/>
      <c r="JBH219" s="129"/>
      <c r="JBI219" s="129"/>
      <c r="JBJ219" s="129"/>
      <c r="JBK219" s="129"/>
      <c r="JBL219" s="129"/>
      <c r="JBM219" s="129"/>
      <c r="JBN219" s="129"/>
      <c r="JBO219" s="129"/>
      <c r="JBP219" s="129"/>
      <c r="JBQ219" s="129"/>
      <c r="JBR219" s="129"/>
      <c r="JBS219" s="129"/>
      <c r="JBT219" s="129"/>
      <c r="JBU219" s="129"/>
      <c r="JBV219" s="129"/>
      <c r="JBW219" s="129"/>
      <c r="JBX219" s="129"/>
      <c r="JBY219" s="129"/>
      <c r="JBZ219" s="129"/>
      <c r="JCA219" s="129"/>
      <c r="JCB219" s="129"/>
      <c r="JCC219" s="129"/>
      <c r="JCD219" s="129"/>
      <c r="JCE219" s="129"/>
      <c r="JCF219" s="129"/>
      <c r="JCG219" s="129"/>
      <c r="JCH219" s="129"/>
      <c r="JCI219" s="129"/>
      <c r="JCJ219" s="129"/>
      <c r="JCK219" s="129"/>
      <c r="JCL219" s="129"/>
      <c r="JCM219" s="129"/>
      <c r="JCN219" s="129"/>
      <c r="JCO219" s="129"/>
      <c r="JCP219" s="129"/>
      <c r="JCQ219" s="129"/>
      <c r="JCR219" s="129"/>
      <c r="JCS219" s="129"/>
      <c r="JCT219" s="129"/>
      <c r="JCU219" s="129"/>
      <c r="JCV219" s="129"/>
      <c r="JCW219" s="129"/>
      <c r="JCX219" s="129"/>
      <c r="JCY219" s="129"/>
      <c r="JCZ219" s="129"/>
      <c r="JDA219" s="129"/>
      <c r="JDB219" s="129"/>
      <c r="JDC219" s="129"/>
      <c r="JDD219" s="129"/>
      <c r="JDE219" s="129"/>
      <c r="JDF219" s="129"/>
      <c r="JDG219" s="129"/>
      <c r="JDH219" s="129"/>
      <c r="JDI219" s="129"/>
      <c r="JDJ219" s="129"/>
      <c r="JDK219" s="129"/>
      <c r="JDL219" s="129"/>
      <c r="JDM219" s="129"/>
      <c r="JDN219" s="129"/>
      <c r="JDO219" s="129"/>
      <c r="JDP219" s="129"/>
      <c r="JDQ219" s="129"/>
      <c r="JDR219" s="129"/>
      <c r="JDS219" s="129"/>
      <c r="JDT219" s="129"/>
      <c r="JDU219" s="129"/>
      <c r="JDV219" s="129"/>
      <c r="JDW219" s="129"/>
      <c r="JDX219" s="129"/>
      <c r="JDY219" s="129"/>
      <c r="JDZ219" s="129"/>
      <c r="JEA219" s="129"/>
      <c r="JEB219" s="129"/>
      <c r="JEC219" s="129"/>
      <c r="JED219" s="129"/>
      <c r="JEE219" s="129"/>
      <c r="JEF219" s="129"/>
      <c r="JEG219" s="129"/>
      <c r="JEH219" s="129"/>
      <c r="JEI219" s="129"/>
      <c r="JEJ219" s="129"/>
      <c r="JEK219" s="129"/>
      <c r="JEL219" s="129"/>
      <c r="JEM219" s="129"/>
      <c r="JEN219" s="129"/>
      <c r="JEO219" s="129"/>
      <c r="JEP219" s="129"/>
      <c r="JEQ219" s="129"/>
      <c r="JER219" s="129"/>
      <c r="JES219" s="129"/>
      <c r="JET219" s="129"/>
      <c r="JEU219" s="129"/>
      <c r="JEV219" s="129"/>
      <c r="JEW219" s="129"/>
      <c r="JEX219" s="129"/>
      <c r="JEY219" s="129"/>
      <c r="JEZ219" s="129"/>
      <c r="JFA219" s="129"/>
      <c r="JFB219" s="129"/>
      <c r="JFC219" s="129"/>
      <c r="JFD219" s="129"/>
      <c r="JFE219" s="129"/>
      <c r="JFF219" s="129"/>
      <c r="JFG219" s="129"/>
      <c r="JFH219" s="129"/>
      <c r="JFI219" s="129"/>
      <c r="JFJ219" s="129"/>
      <c r="JFK219" s="129"/>
      <c r="JFL219" s="129"/>
      <c r="JFM219" s="129"/>
      <c r="JFN219" s="129"/>
      <c r="JFO219" s="129"/>
      <c r="JFP219" s="129"/>
      <c r="JFQ219" s="129"/>
      <c r="JFR219" s="129"/>
      <c r="JFS219" s="129"/>
      <c r="JFT219" s="129"/>
      <c r="JFU219" s="129"/>
      <c r="JFV219" s="129"/>
      <c r="JFW219" s="129"/>
      <c r="JFX219" s="129"/>
      <c r="JFY219" s="129"/>
      <c r="JFZ219" s="129"/>
      <c r="JGA219" s="129"/>
      <c r="JGB219" s="129"/>
      <c r="JGC219" s="129"/>
      <c r="JGD219" s="129"/>
      <c r="JGE219" s="129"/>
      <c r="JGF219" s="129"/>
      <c r="JGG219" s="129"/>
      <c r="JGH219" s="129"/>
      <c r="JGI219" s="129"/>
      <c r="JGJ219" s="129"/>
      <c r="JGK219" s="129"/>
      <c r="JGL219" s="129"/>
      <c r="JGM219" s="129"/>
      <c r="JGN219" s="129"/>
      <c r="JGO219" s="129"/>
      <c r="JGP219" s="129"/>
      <c r="JGQ219" s="129"/>
      <c r="JGR219" s="129"/>
      <c r="JGS219" s="129"/>
      <c r="JGT219" s="129"/>
      <c r="JGU219" s="129"/>
      <c r="JGV219" s="129"/>
      <c r="JGW219" s="129"/>
      <c r="JGX219" s="129"/>
      <c r="JGY219" s="129"/>
      <c r="JGZ219" s="129"/>
      <c r="JHA219" s="129"/>
      <c r="JHB219" s="129"/>
      <c r="JHC219" s="129"/>
      <c r="JHD219" s="129"/>
      <c r="JHE219" s="129"/>
      <c r="JHF219" s="129"/>
      <c r="JHG219" s="129"/>
      <c r="JHH219" s="129"/>
      <c r="JHI219" s="129"/>
      <c r="JHJ219" s="129"/>
      <c r="JHK219" s="129"/>
      <c r="JHL219" s="129"/>
      <c r="JHM219" s="129"/>
      <c r="JHN219" s="129"/>
      <c r="JHO219" s="129"/>
      <c r="JHP219" s="129"/>
      <c r="JHQ219" s="129"/>
      <c r="JHR219" s="129"/>
      <c r="JHS219" s="129"/>
      <c r="JHT219" s="129"/>
      <c r="JHU219" s="129"/>
      <c r="JHV219" s="129"/>
      <c r="JHW219" s="129"/>
      <c r="JHX219" s="129"/>
      <c r="JHY219" s="129"/>
      <c r="JHZ219" s="129"/>
      <c r="JIA219" s="129"/>
      <c r="JIB219" s="129"/>
      <c r="JIC219" s="129"/>
      <c r="JID219" s="129"/>
      <c r="JIE219" s="129"/>
      <c r="JIF219" s="129"/>
      <c r="JIG219" s="129"/>
      <c r="JIH219" s="129"/>
      <c r="JII219" s="129"/>
      <c r="JIJ219" s="129"/>
      <c r="JIK219" s="129"/>
      <c r="JIL219" s="129"/>
      <c r="JIM219" s="129"/>
      <c r="JIN219" s="129"/>
      <c r="JIO219" s="129"/>
      <c r="JIP219" s="129"/>
      <c r="JIQ219" s="129"/>
      <c r="JIR219" s="129"/>
      <c r="JIS219" s="129"/>
      <c r="JIT219" s="129"/>
      <c r="JIU219" s="129"/>
      <c r="JIV219" s="129"/>
      <c r="JIW219" s="129"/>
      <c r="JIX219" s="129"/>
      <c r="JIY219" s="129"/>
      <c r="JIZ219" s="129"/>
      <c r="JJA219" s="129"/>
      <c r="JJB219" s="129"/>
      <c r="JJC219" s="129"/>
      <c r="JJD219" s="129"/>
      <c r="JJE219" s="129"/>
      <c r="JJF219" s="129"/>
      <c r="JJG219" s="129"/>
      <c r="JJH219" s="129"/>
      <c r="JJI219" s="129"/>
      <c r="JJJ219" s="129"/>
      <c r="JJK219" s="129"/>
      <c r="JJL219" s="129"/>
      <c r="JJM219" s="129"/>
      <c r="JJN219" s="129"/>
      <c r="JJO219" s="129"/>
      <c r="JJP219" s="129"/>
      <c r="JJQ219" s="129"/>
      <c r="JJR219" s="129"/>
      <c r="JJS219" s="129"/>
      <c r="JJT219" s="129"/>
      <c r="JJU219" s="129"/>
      <c r="JJV219" s="129"/>
      <c r="JJW219" s="129"/>
      <c r="JJX219" s="129"/>
      <c r="JJY219" s="129"/>
      <c r="JJZ219" s="129"/>
      <c r="JKA219" s="129"/>
      <c r="JKB219" s="129"/>
      <c r="JKC219" s="129"/>
      <c r="JKD219" s="129"/>
      <c r="JKE219" s="129"/>
      <c r="JKF219" s="129"/>
      <c r="JKG219" s="129"/>
      <c r="JKH219" s="129"/>
      <c r="JKI219" s="129"/>
      <c r="JKJ219" s="129"/>
      <c r="JKK219" s="129"/>
      <c r="JKL219" s="129"/>
      <c r="JKM219" s="129"/>
      <c r="JKN219" s="129"/>
      <c r="JKO219" s="129"/>
      <c r="JKP219" s="129"/>
      <c r="JKQ219" s="129"/>
      <c r="JKR219" s="129"/>
      <c r="JKS219" s="129"/>
      <c r="JKT219" s="129"/>
      <c r="JKU219" s="129"/>
      <c r="JKV219" s="129"/>
      <c r="JKW219" s="129"/>
      <c r="JKX219" s="129"/>
      <c r="JKY219" s="129"/>
      <c r="JKZ219" s="129"/>
      <c r="JLA219" s="129"/>
      <c r="JLB219" s="129"/>
      <c r="JLC219" s="129"/>
      <c r="JLD219" s="129"/>
      <c r="JLE219" s="129"/>
      <c r="JLF219" s="129"/>
      <c r="JLG219" s="129"/>
      <c r="JLH219" s="129"/>
      <c r="JLI219" s="129"/>
      <c r="JLJ219" s="129"/>
      <c r="JLK219" s="129"/>
      <c r="JLL219" s="129"/>
      <c r="JLM219" s="129"/>
      <c r="JLN219" s="129"/>
      <c r="JLO219" s="129"/>
      <c r="JLP219" s="129"/>
      <c r="JLQ219" s="129"/>
      <c r="JLR219" s="129"/>
      <c r="JLS219" s="129"/>
      <c r="JLT219" s="129"/>
      <c r="JLU219" s="129"/>
      <c r="JLV219" s="129"/>
      <c r="JLW219" s="129"/>
      <c r="JLX219" s="129"/>
      <c r="JLY219" s="129"/>
      <c r="JLZ219" s="129"/>
      <c r="JMA219" s="129"/>
      <c r="JMB219" s="129"/>
      <c r="JMC219" s="129"/>
      <c r="JMD219" s="129"/>
      <c r="JME219" s="129"/>
      <c r="JMF219" s="129"/>
      <c r="JMG219" s="129"/>
      <c r="JMH219" s="129"/>
      <c r="JMI219" s="129"/>
      <c r="JMJ219" s="129"/>
      <c r="JMK219" s="129"/>
      <c r="JML219" s="129"/>
      <c r="JMM219" s="129"/>
      <c r="JMN219" s="129"/>
      <c r="JMO219" s="129"/>
      <c r="JMP219" s="129"/>
      <c r="JMQ219" s="129"/>
      <c r="JMR219" s="129"/>
      <c r="JMS219" s="129"/>
      <c r="JMT219" s="129"/>
      <c r="JMU219" s="129"/>
      <c r="JMV219" s="129"/>
      <c r="JMW219" s="129"/>
      <c r="JMX219" s="129"/>
      <c r="JMY219" s="129"/>
      <c r="JMZ219" s="129"/>
      <c r="JNA219" s="129"/>
      <c r="JNB219" s="129"/>
      <c r="JNC219" s="129"/>
      <c r="JND219" s="129"/>
      <c r="JNE219" s="129"/>
      <c r="JNF219" s="129"/>
      <c r="JNG219" s="129"/>
      <c r="JNH219" s="129"/>
      <c r="JNI219" s="129"/>
      <c r="JNJ219" s="129"/>
      <c r="JNK219" s="129"/>
      <c r="JNL219" s="129"/>
      <c r="JNM219" s="129"/>
      <c r="JNN219" s="129"/>
      <c r="JNO219" s="129"/>
      <c r="JNP219" s="129"/>
      <c r="JNQ219" s="129"/>
      <c r="JNR219" s="129"/>
      <c r="JNS219" s="129"/>
      <c r="JNT219" s="129"/>
      <c r="JNU219" s="129"/>
      <c r="JNV219" s="129"/>
      <c r="JNW219" s="129"/>
      <c r="JNX219" s="129"/>
      <c r="JNY219" s="129"/>
      <c r="JNZ219" s="129"/>
      <c r="JOA219" s="129"/>
      <c r="JOB219" s="129"/>
      <c r="JOC219" s="129"/>
      <c r="JOD219" s="129"/>
      <c r="JOE219" s="129"/>
      <c r="JOF219" s="129"/>
      <c r="JOG219" s="129"/>
      <c r="JOH219" s="129"/>
      <c r="JOI219" s="129"/>
      <c r="JOJ219" s="129"/>
      <c r="JOK219" s="129"/>
      <c r="JOL219" s="129"/>
      <c r="JOM219" s="129"/>
      <c r="JON219" s="129"/>
      <c r="JOO219" s="129"/>
      <c r="JOP219" s="129"/>
      <c r="JOQ219" s="129"/>
      <c r="JOR219" s="129"/>
      <c r="JOS219" s="129"/>
      <c r="JOT219" s="129"/>
      <c r="JOU219" s="129"/>
      <c r="JOV219" s="129"/>
      <c r="JOW219" s="129"/>
      <c r="JOX219" s="129"/>
      <c r="JOY219" s="129"/>
      <c r="JOZ219" s="129"/>
      <c r="JPA219" s="129"/>
      <c r="JPB219" s="129"/>
      <c r="JPC219" s="129"/>
      <c r="JPD219" s="129"/>
      <c r="JPE219" s="129"/>
      <c r="JPF219" s="129"/>
      <c r="JPG219" s="129"/>
      <c r="JPH219" s="129"/>
      <c r="JPI219" s="129"/>
      <c r="JPJ219" s="129"/>
      <c r="JPK219" s="129"/>
      <c r="JPL219" s="129"/>
      <c r="JPM219" s="129"/>
      <c r="JPN219" s="129"/>
      <c r="JPO219" s="129"/>
      <c r="JPP219" s="129"/>
      <c r="JPQ219" s="129"/>
      <c r="JPR219" s="129"/>
      <c r="JPS219" s="129"/>
      <c r="JPT219" s="129"/>
      <c r="JPU219" s="129"/>
      <c r="JPV219" s="129"/>
      <c r="JPW219" s="129"/>
      <c r="JPX219" s="129"/>
      <c r="JPY219" s="129"/>
      <c r="JPZ219" s="129"/>
      <c r="JQA219" s="129"/>
      <c r="JQB219" s="129"/>
      <c r="JQC219" s="129"/>
      <c r="JQD219" s="129"/>
      <c r="JQE219" s="129"/>
      <c r="JQF219" s="129"/>
      <c r="JQG219" s="129"/>
      <c r="JQH219" s="129"/>
      <c r="JQI219" s="129"/>
      <c r="JQJ219" s="129"/>
      <c r="JQK219" s="129"/>
      <c r="JQL219" s="129"/>
      <c r="JQM219" s="129"/>
      <c r="JQN219" s="129"/>
      <c r="JQO219" s="129"/>
      <c r="JQP219" s="129"/>
      <c r="JQQ219" s="129"/>
      <c r="JQR219" s="129"/>
      <c r="JQS219" s="129"/>
      <c r="JQT219" s="129"/>
      <c r="JQU219" s="129"/>
      <c r="JQV219" s="129"/>
      <c r="JQW219" s="129"/>
      <c r="JQX219" s="129"/>
      <c r="JQY219" s="129"/>
      <c r="JQZ219" s="129"/>
      <c r="JRA219" s="129"/>
      <c r="JRB219" s="129"/>
      <c r="JRC219" s="129"/>
      <c r="JRD219" s="129"/>
      <c r="JRE219" s="129"/>
      <c r="JRF219" s="129"/>
      <c r="JRG219" s="129"/>
      <c r="JRH219" s="129"/>
      <c r="JRI219" s="129"/>
      <c r="JRJ219" s="129"/>
      <c r="JRK219" s="129"/>
      <c r="JRL219" s="129"/>
      <c r="JRM219" s="129"/>
      <c r="JRN219" s="129"/>
      <c r="JRO219" s="129"/>
      <c r="JRP219" s="129"/>
      <c r="JRQ219" s="129"/>
      <c r="JRR219" s="129"/>
      <c r="JRS219" s="129"/>
      <c r="JRT219" s="129"/>
      <c r="JRU219" s="129"/>
      <c r="JRV219" s="129"/>
      <c r="JRW219" s="129"/>
      <c r="JRX219" s="129"/>
      <c r="JRY219" s="129"/>
      <c r="JRZ219" s="129"/>
      <c r="JSA219" s="129"/>
      <c r="JSB219" s="129"/>
      <c r="JSC219" s="129"/>
      <c r="JSD219" s="129"/>
      <c r="JSE219" s="129"/>
      <c r="JSF219" s="129"/>
      <c r="JSG219" s="129"/>
      <c r="JSH219" s="129"/>
      <c r="JSI219" s="129"/>
      <c r="JSJ219" s="129"/>
      <c r="JSK219" s="129"/>
      <c r="JSL219" s="129"/>
      <c r="JSM219" s="129"/>
      <c r="JSN219" s="129"/>
      <c r="JSO219" s="129"/>
      <c r="JSP219" s="129"/>
      <c r="JSQ219" s="129"/>
      <c r="JSR219" s="129"/>
      <c r="JSS219" s="129"/>
      <c r="JST219" s="129"/>
      <c r="JSU219" s="129"/>
      <c r="JSV219" s="129"/>
      <c r="JSW219" s="129"/>
      <c r="JSX219" s="129"/>
      <c r="JSY219" s="129"/>
      <c r="JSZ219" s="129"/>
      <c r="JTA219" s="129"/>
      <c r="JTB219" s="129"/>
      <c r="JTC219" s="129"/>
      <c r="JTD219" s="129"/>
      <c r="JTE219" s="129"/>
      <c r="JTF219" s="129"/>
      <c r="JTG219" s="129"/>
      <c r="JTH219" s="129"/>
      <c r="JTI219" s="129"/>
      <c r="JTJ219" s="129"/>
      <c r="JTK219" s="129"/>
      <c r="JTL219" s="129"/>
      <c r="JTM219" s="129"/>
      <c r="JTN219" s="129"/>
      <c r="JTO219" s="129"/>
      <c r="JTP219" s="129"/>
      <c r="JTQ219" s="129"/>
      <c r="JTR219" s="129"/>
      <c r="JTS219" s="129"/>
      <c r="JTT219" s="129"/>
      <c r="JTU219" s="129"/>
      <c r="JTV219" s="129"/>
      <c r="JTW219" s="129"/>
      <c r="JTX219" s="129"/>
      <c r="JTY219" s="129"/>
      <c r="JTZ219" s="129"/>
      <c r="JUA219" s="129"/>
      <c r="JUB219" s="129"/>
      <c r="JUC219" s="129"/>
      <c r="JUD219" s="129"/>
      <c r="JUE219" s="129"/>
      <c r="JUF219" s="129"/>
      <c r="JUG219" s="129"/>
      <c r="JUH219" s="129"/>
      <c r="JUI219" s="129"/>
      <c r="JUJ219" s="129"/>
      <c r="JUK219" s="129"/>
      <c r="JUL219" s="129"/>
      <c r="JUM219" s="129"/>
      <c r="JUN219" s="129"/>
      <c r="JUO219" s="129"/>
      <c r="JUP219" s="129"/>
      <c r="JUQ219" s="129"/>
      <c r="JUR219" s="129"/>
      <c r="JUS219" s="129"/>
      <c r="JUT219" s="129"/>
      <c r="JUU219" s="129"/>
      <c r="JUV219" s="129"/>
      <c r="JUW219" s="129"/>
      <c r="JUX219" s="129"/>
      <c r="JUY219" s="129"/>
      <c r="JUZ219" s="129"/>
      <c r="JVA219" s="129"/>
      <c r="JVB219" s="129"/>
      <c r="JVC219" s="129"/>
      <c r="JVD219" s="129"/>
      <c r="JVE219" s="129"/>
      <c r="JVF219" s="129"/>
      <c r="JVG219" s="129"/>
      <c r="JVH219" s="129"/>
      <c r="JVI219" s="129"/>
      <c r="JVJ219" s="129"/>
      <c r="JVK219" s="129"/>
      <c r="JVL219" s="129"/>
      <c r="JVM219" s="129"/>
      <c r="JVN219" s="129"/>
      <c r="JVO219" s="129"/>
      <c r="JVP219" s="129"/>
      <c r="JVQ219" s="129"/>
      <c r="JVR219" s="129"/>
      <c r="JVS219" s="129"/>
      <c r="JVT219" s="129"/>
      <c r="JVU219" s="129"/>
      <c r="JVV219" s="129"/>
      <c r="JVW219" s="129"/>
      <c r="JVX219" s="129"/>
      <c r="JVY219" s="129"/>
      <c r="JVZ219" s="129"/>
      <c r="JWA219" s="129"/>
      <c r="JWB219" s="129"/>
      <c r="JWC219" s="129"/>
      <c r="JWD219" s="129"/>
      <c r="JWE219" s="129"/>
      <c r="JWF219" s="129"/>
      <c r="JWG219" s="129"/>
      <c r="JWH219" s="129"/>
      <c r="JWI219" s="129"/>
      <c r="JWJ219" s="129"/>
      <c r="JWK219" s="129"/>
      <c r="JWL219" s="129"/>
      <c r="JWM219" s="129"/>
      <c r="JWN219" s="129"/>
      <c r="JWO219" s="129"/>
      <c r="JWP219" s="129"/>
      <c r="JWQ219" s="129"/>
      <c r="JWR219" s="129"/>
      <c r="JWS219" s="129"/>
      <c r="JWT219" s="129"/>
      <c r="JWU219" s="129"/>
      <c r="JWV219" s="129"/>
      <c r="JWW219" s="129"/>
      <c r="JWX219" s="129"/>
      <c r="JWY219" s="129"/>
      <c r="JWZ219" s="129"/>
      <c r="JXA219" s="129"/>
      <c r="JXB219" s="129"/>
      <c r="JXC219" s="129"/>
      <c r="JXD219" s="129"/>
      <c r="JXE219" s="129"/>
      <c r="JXF219" s="129"/>
      <c r="JXG219" s="129"/>
      <c r="JXH219" s="129"/>
      <c r="JXI219" s="129"/>
      <c r="JXJ219" s="129"/>
      <c r="JXK219" s="129"/>
      <c r="JXL219" s="129"/>
      <c r="JXM219" s="129"/>
      <c r="JXN219" s="129"/>
      <c r="JXO219" s="129"/>
      <c r="JXP219" s="129"/>
      <c r="JXQ219" s="129"/>
      <c r="JXR219" s="129"/>
      <c r="JXS219" s="129"/>
      <c r="JXT219" s="129"/>
      <c r="JXU219" s="129"/>
      <c r="JXV219" s="129"/>
      <c r="JXW219" s="129"/>
      <c r="JXX219" s="129"/>
      <c r="JXY219" s="129"/>
      <c r="JXZ219" s="129"/>
      <c r="JYA219" s="129"/>
      <c r="JYB219" s="129"/>
      <c r="JYC219" s="129"/>
      <c r="JYD219" s="129"/>
      <c r="JYE219" s="129"/>
      <c r="JYF219" s="129"/>
      <c r="JYG219" s="129"/>
      <c r="JYH219" s="129"/>
      <c r="JYI219" s="129"/>
      <c r="JYJ219" s="129"/>
      <c r="JYK219" s="129"/>
      <c r="JYL219" s="129"/>
      <c r="JYM219" s="129"/>
      <c r="JYN219" s="129"/>
      <c r="JYO219" s="129"/>
      <c r="JYP219" s="129"/>
      <c r="JYQ219" s="129"/>
      <c r="JYR219" s="129"/>
      <c r="JYS219" s="129"/>
      <c r="JYT219" s="129"/>
      <c r="JYU219" s="129"/>
      <c r="JYV219" s="129"/>
      <c r="JYW219" s="129"/>
      <c r="JYX219" s="129"/>
      <c r="JYY219" s="129"/>
      <c r="JYZ219" s="129"/>
      <c r="JZA219" s="129"/>
      <c r="JZB219" s="129"/>
      <c r="JZC219" s="129"/>
      <c r="JZD219" s="129"/>
      <c r="JZE219" s="129"/>
      <c r="JZF219" s="129"/>
      <c r="JZG219" s="129"/>
      <c r="JZH219" s="129"/>
      <c r="JZI219" s="129"/>
      <c r="JZJ219" s="129"/>
      <c r="JZK219" s="129"/>
      <c r="JZL219" s="129"/>
      <c r="JZM219" s="129"/>
      <c r="JZN219" s="129"/>
      <c r="JZO219" s="129"/>
      <c r="JZP219" s="129"/>
      <c r="JZQ219" s="129"/>
      <c r="JZR219" s="129"/>
      <c r="JZS219" s="129"/>
      <c r="JZT219" s="129"/>
      <c r="JZU219" s="129"/>
      <c r="JZV219" s="129"/>
      <c r="JZW219" s="129"/>
      <c r="JZX219" s="129"/>
      <c r="JZY219" s="129"/>
      <c r="JZZ219" s="129"/>
      <c r="KAA219" s="129"/>
      <c r="KAB219" s="129"/>
      <c r="KAC219" s="129"/>
      <c r="KAD219" s="129"/>
      <c r="KAE219" s="129"/>
      <c r="KAF219" s="129"/>
      <c r="KAG219" s="129"/>
      <c r="KAH219" s="129"/>
      <c r="KAI219" s="129"/>
      <c r="KAJ219" s="129"/>
      <c r="KAK219" s="129"/>
      <c r="KAL219" s="129"/>
      <c r="KAM219" s="129"/>
      <c r="KAN219" s="129"/>
      <c r="KAO219" s="129"/>
      <c r="KAP219" s="129"/>
      <c r="KAQ219" s="129"/>
      <c r="KAR219" s="129"/>
      <c r="KAS219" s="129"/>
      <c r="KAT219" s="129"/>
      <c r="KAU219" s="129"/>
      <c r="KAV219" s="129"/>
      <c r="KAW219" s="129"/>
      <c r="KAX219" s="129"/>
      <c r="KAY219" s="129"/>
      <c r="KAZ219" s="129"/>
      <c r="KBA219" s="129"/>
      <c r="KBB219" s="129"/>
      <c r="KBC219" s="129"/>
      <c r="KBD219" s="129"/>
      <c r="KBE219" s="129"/>
      <c r="KBF219" s="129"/>
      <c r="KBG219" s="129"/>
      <c r="KBH219" s="129"/>
      <c r="KBI219" s="129"/>
      <c r="KBJ219" s="129"/>
      <c r="KBK219" s="129"/>
      <c r="KBL219" s="129"/>
      <c r="KBM219" s="129"/>
      <c r="KBN219" s="129"/>
      <c r="KBO219" s="129"/>
      <c r="KBP219" s="129"/>
      <c r="KBQ219" s="129"/>
      <c r="KBR219" s="129"/>
      <c r="KBS219" s="129"/>
      <c r="KBT219" s="129"/>
      <c r="KBU219" s="129"/>
      <c r="KBV219" s="129"/>
      <c r="KBW219" s="129"/>
      <c r="KBX219" s="129"/>
      <c r="KBY219" s="129"/>
      <c r="KBZ219" s="129"/>
      <c r="KCA219" s="129"/>
      <c r="KCB219" s="129"/>
      <c r="KCC219" s="129"/>
      <c r="KCD219" s="129"/>
      <c r="KCE219" s="129"/>
      <c r="KCF219" s="129"/>
      <c r="KCG219" s="129"/>
      <c r="KCH219" s="129"/>
      <c r="KCI219" s="129"/>
      <c r="KCJ219" s="129"/>
      <c r="KCK219" s="129"/>
      <c r="KCL219" s="129"/>
      <c r="KCM219" s="129"/>
      <c r="KCN219" s="129"/>
      <c r="KCO219" s="129"/>
      <c r="KCP219" s="129"/>
      <c r="KCQ219" s="129"/>
      <c r="KCR219" s="129"/>
      <c r="KCS219" s="129"/>
      <c r="KCT219" s="129"/>
      <c r="KCU219" s="129"/>
      <c r="KCV219" s="129"/>
      <c r="KCW219" s="129"/>
      <c r="KCX219" s="129"/>
      <c r="KCY219" s="129"/>
      <c r="KCZ219" s="129"/>
      <c r="KDA219" s="129"/>
      <c r="KDB219" s="129"/>
      <c r="KDC219" s="129"/>
      <c r="KDD219" s="129"/>
      <c r="KDE219" s="129"/>
      <c r="KDF219" s="129"/>
      <c r="KDG219" s="129"/>
      <c r="KDH219" s="129"/>
      <c r="KDI219" s="129"/>
      <c r="KDJ219" s="129"/>
      <c r="KDK219" s="129"/>
      <c r="KDL219" s="129"/>
      <c r="KDM219" s="129"/>
      <c r="KDN219" s="129"/>
      <c r="KDO219" s="129"/>
      <c r="KDP219" s="129"/>
      <c r="KDQ219" s="129"/>
      <c r="KDR219" s="129"/>
      <c r="KDS219" s="129"/>
      <c r="KDT219" s="129"/>
      <c r="KDU219" s="129"/>
      <c r="KDV219" s="129"/>
      <c r="KDW219" s="129"/>
      <c r="KDX219" s="129"/>
      <c r="KDY219" s="129"/>
      <c r="KDZ219" s="129"/>
      <c r="KEA219" s="129"/>
      <c r="KEB219" s="129"/>
      <c r="KEC219" s="129"/>
      <c r="KED219" s="129"/>
      <c r="KEE219" s="129"/>
      <c r="KEF219" s="129"/>
      <c r="KEG219" s="129"/>
      <c r="KEH219" s="129"/>
      <c r="KEI219" s="129"/>
      <c r="KEJ219" s="129"/>
      <c r="KEK219" s="129"/>
      <c r="KEL219" s="129"/>
      <c r="KEM219" s="129"/>
      <c r="KEN219" s="129"/>
      <c r="KEO219" s="129"/>
      <c r="KEP219" s="129"/>
      <c r="KEQ219" s="129"/>
      <c r="KER219" s="129"/>
      <c r="KES219" s="129"/>
      <c r="KET219" s="129"/>
      <c r="KEU219" s="129"/>
      <c r="KEV219" s="129"/>
      <c r="KEW219" s="129"/>
      <c r="KEX219" s="129"/>
      <c r="KEY219" s="129"/>
      <c r="KEZ219" s="129"/>
      <c r="KFA219" s="129"/>
      <c r="KFB219" s="129"/>
      <c r="KFC219" s="129"/>
      <c r="KFD219" s="129"/>
      <c r="KFE219" s="129"/>
      <c r="KFF219" s="129"/>
      <c r="KFG219" s="129"/>
      <c r="KFH219" s="129"/>
      <c r="KFI219" s="129"/>
      <c r="KFJ219" s="129"/>
      <c r="KFK219" s="129"/>
      <c r="KFL219" s="129"/>
      <c r="KFM219" s="129"/>
      <c r="KFN219" s="129"/>
      <c r="KFO219" s="129"/>
      <c r="KFP219" s="129"/>
      <c r="KFQ219" s="129"/>
      <c r="KFR219" s="129"/>
      <c r="KFS219" s="129"/>
      <c r="KFT219" s="129"/>
      <c r="KFU219" s="129"/>
      <c r="KFV219" s="129"/>
      <c r="KFW219" s="129"/>
      <c r="KFX219" s="129"/>
      <c r="KFY219" s="129"/>
      <c r="KFZ219" s="129"/>
      <c r="KGA219" s="129"/>
      <c r="KGB219" s="129"/>
      <c r="KGC219" s="129"/>
      <c r="KGD219" s="129"/>
      <c r="KGE219" s="129"/>
      <c r="KGF219" s="129"/>
      <c r="KGG219" s="129"/>
      <c r="KGH219" s="129"/>
      <c r="KGI219" s="129"/>
      <c r="KGJ219" s="129"/>
      <c r="KGK219" s="129"/>
      <c r="KGL219" s="129"/>
      <c r="KGM219" s="129"/>
      <c r="KGN219" s="129"/>
      <c r="KGO219" s="129"/>
      <c r="KGP219" s="129"/>
      <c r="KGQ219" s="129"/>
      <c r="KGR219" s="129"/>
      <c r="KGS219" s="129"/>
      <c r="KGT219" s="129"/>
      <c r="KGU219" s="129"/>
      <c r="KGV219" s="129"/>
      <c r="KGW219" s="129"/>
      <c r="KGX219" s="129"/>
      <c r="KGY219" s="129"/>
      <c r="KGZ219" s="129"/>
      <c r="KHA219" s="129"/>
      <c r="KHB219" s="129"/>
      <c r="KHC219" s="129"/>
      <c r="KHD219" s="129"/>
      <c r="KHE219" s="129"/>
      <c r="KHF219" s="129"/>
      <c r="KHG219" s="129"/>
      <c r="KHH219" s="129"/>
      <c r="KHI219" s="129"/>
      <c r="KHJ219" s="129"/>
      <c r="KHK219" s="129"/>
      <c r="KHL219" s="129"/>
      <c r="KHM219" s="129"/>
      <c r="KHN219" s="129"/>
      <c r="KHO219" s="129"/>
      <c r="KHP219" s="129"/>
      <c r="KHQ219" s="129"/>
      <c r="KHR219" s="129"/>
      <c r="KHS219" s="129"/>
      <c r="KHT219" s="129"/>
      <c r="KHU219" s="129"/>
      <c r="KHV219" s="129"/>
      <c r="KHW219" s="129"/>
      <c r="KHX219" s="129"/>
      <c r="KHY219" s="129"/>
      <c r="KHZ219" s="129"/>
      <c r="KIA219" s="129"/>
      <c r="KIB219" s="129"/>
      <c r="KIC219" s="129"/>
      <c r="KID219" s="129"/>
      <c r="KIE219" s="129"/>
      <c r="KIF219" s="129"/>
      <c r="KIG219" s="129"/>
      <c r="KIH219" s="129"/>
      <c r="KII219" s="129"/>
      <c r="KIJ219" s="129"/>
      <c r="KIK219" s="129"/>
      <c r="KIL219" s="129"/>
      <c r="KIM219" s="129"/>
      <c r="KIN219" s="129"/>
      <c r="KIO219" s="129"/>
      <c r="KIP219" s="129"/>
      <c r="KIQ219" s="129"/>
      <c r="KIR219" s="129"/>
      <c r="KIS219" s="129"/>
      <c r="KIT219" s="129"/>
      <c r="KIU219" s="129"/>
      <c r="KIV219" s="129"/>
      <c r="KIW219" s="129"/>
      <c r="KIX219" s="129"/>
      <c r="KIY219" s="129"/>
      <c r="KIZ219" s="129"/>
      <c r="KJA219" s="129"/>
      <c r="KJB219" s="129"/>
      <c r="KJC219" s="129"/>
      <c r="KJD219" s="129"/>
      <c r="KJE219" s="129"/>
      <c r="KJF219" s="129"/>
      <c r="KJG219" s="129"/>
      <c r="KJH219" s="129"/>
      <c r="KJI219" s="129"/>
      <c r="KJJ219" s="129"/>
      <c r="KJK219" s="129"/>
      <c r="KJL219" s="129"/>
      <c r="KJM219" s="129"/>
      <c r="KJN219" s="129"/>
      <c r="KJO219" s="129"/>
      <c r="KJP219" s="129"/>
      <c r="KJQ219" s="129"/>
      <c r="KJR219" s="129"/>
      <c r="KJS219" s="129"/>
      <c r="KJT219" s="129"/>
      <c r="KJU219" s="129"/>
      <c r="KJV219" s="129"/>
      <c r="KJW219" s="129"/>
      <c r="KJX219" s="129"/>
      <c r="KJY219" s="129"/>
      <c r="KJZ219" s="129"/>
      <c r="KKA219" s="129"/>
      <c r="KKB219" s="129"/>
      <c r="KKC219" s="129"/>
      <c r="KKD219" s="129"/>
      <c r="KKE219" s="129"/>
      <c r="KKF219" s="129"/>
      <c r="KKG219" s="129"/>
      <c r="KKH219" s="129"/>
      <c r="KKI219" s="129"/>
      <c r="KKJ219" s="129"/>
      <c r="KKK219" s="129"/>
      <c r="KKL219" s="129"/>
      <c r="KKM219" s="129"/>
      <c r="KKN219" s="129"/>
      <c r="KKO219" s="129"/>
      <c r="KKP219" s="129"/>
      <c r="KKQ219" s="129"/>
      <c r="KKR219" s="129"/>
      <c r="KKS219" s="129"/>
      <c r="KKT219" s="129"/>
      <c r="KKU219" s="129"/>
      <c r="KKV219" s="129"/>
      <c r="KKW219" s="129"/>
      <c r="KKX219" s="129"/>
      <c r="KKY219" s="129"/>
      <c r="KKZ219" s="129"/>
      <c r="KLA219" s="129"/>
      <c r="KLB219" s="129"/>
      <c r="KLC219" s="129"/>
      <c r="KLD219" s="129"/>
      <c r="KLE219" s="129"/>
      <c r="KLF219" s="129"/>
      <c r="KLG219" s="129"/>
      <c r="KLH219" s="129"/>
      <c r="KLI219" s="129"/>
      <c r="KLJ219" s="129"/>
      <c r="KLK219" s="129"/>
      <c r="KLL219" s="129"/>
      <c r="KLM219" s="129"/>
      <c r="KLN219" s="129"/>
      <c r="KLO219" s="129"/>
      <c r="KLP219" s="129"/>
      <c r="KLQ219" s="129"/>
      <c r="KLR219" s="129"/>
      <c r="KLS219" s="129"/>
      <c r="KLT219" s="129"/>
      <c r="KLU219" s="129"/>
      <c r="KLV219" s="129"/>
      <c r="KLW219" s="129"/>
      <c r="KLX219" s="129"/>
      <c r="KLY219" s="129"/>
      <c r="KLZ219" s="129"/>
      <c r="KMA219" s="129"/>
      <c r="KMB219" s="129"/>
      <c r="KMC219" s="129"/>
      <c r="KMD219" s="129"/>
      <c r="KME219" s="129"/>
      <c r="KMF219" s="129"/>
      <c r="KMG219" s="129"/>
      <c r="KMH219" s="129"/>
      <c r="KMI219" s="129"/>
      <c r="KMJ219" s="129"/>
      <c r="KMK219" s="129"/>
      <c r="KML219" s="129"/>
      <c r="KMM219" s="129"/>
      <c r="KMN219" s="129"/>
      <c r="KMO219" s="129"/>
      <c r="KMP219" s="129"/>
      <c r="KMQ219" s="129"/>
      <c r="KMR219" s="129"/>
      <c r="KMS219" s="129"/>
      <c r="KMT219" s="129"/>
      <c r="KMU219" s="129"/>
      <c r="KMV219" s="129"/>
      <c r="KMW219" s="129"/>
      <c r="KMX219" s="129"/>
      <c r="KMY219" s="129"/>
      <c r="KMZ219" s="129"/>
      <c r="KNA219" s="129"/>
      <c r="KNB219" s="129"/>
      <c r="KNC219" s="129"/>
      <c r="KND219" s="129"/>
      <c r="KNE219" s="129"/>
      <c r="KNF219" s="129"/>
      <c r="KNG219" s="129"/>
      <c r="KNH219" s="129"/>
      <c r="KNI219" s="129"/>
      <c r="KNJ219" s="129"/>
      <c r="KNK219" s="129"/>
      <c r="KNL219" s="129"/>
      <c r="KNM219" s="129"/>
      <c r="KNN219" s="129"/>
      <c r="KNO219" s="129"/>
      <c r="KNP219" s="129"/>
      <c r="KNQ219" s="129"/>
      <c r="KNR219" s="129"/>
      <c r="KNS219" s="129"/>
      <c r="KNT219" s="129"/>
      <c r="KNU219" s="129"/>
      <c r="KNV219" s="129"/>
      <c r="KNW219" s="129"/>
      <c r="KNX219" s="129"/>
      <c r="KNY219" s="129"/>
      <c r="KNZ219" s="129"/>
      <c r="KOA219" s="129"/>
      <c r="KOB219" s="129"/>
      <c r="KOC219" s="129"/>
      <c r="KOD219" s="129"/>
      <c r="KOE219" s="129"/>
      <c r="KOF219" s="129"/>
      <c r="KOG219" s="129"/>
      <c r="KOH219" s="129"/>
      <c r="KOI219" s="129"/>
      <c r="KOJ219" s="129"/>
      <c r="KOK219" s="129"/>
      <c r="KOL219" s="129"/>
      <c r="KOM219" s="129"/>
      <c r="KON219" s="129"/>
      <c r="KOO219" s="129"/>
      <c r="KOP219" s="129"/>
      <c r="KOQ219" s="129"/>
      <c r="KOR219" s="129"/>
      <c r="KOS219" s="129"/>
      <c r="KOT219" s="129"/>
      <c r="KOU219" s="129"/>
      <c r="KOV219" s="129"/>
      <c r="KOW219" s="129"/>
      <c r="KOX219" s="129"/>
      <c r="KOY219" s="129"/>
      <c r="KOZ219" s="129"/>
      <c r="KPA219" s="129"/>
      <c r="KPB219" s="129"/>
      <c r="KPC219" s="129"/>
      <c r="KPD219" s="129"/>
      <c r="KPE219" s="129"/>
      <c r="KPF219" s="129"/>
      <c r="KPG219" s="129"/>
      <c r="KPH219" s="129"/>
      <c r="KPI219" s="129"/>
      <c r="KPJ219" s="129"/>
      <c r="KPK219" s="129"/>
      <c r="KPL219" s="129"/>
      <c r="KPM219" s="129"/>
      <c r="KPN219" s="129"/>
      <c r="KPO219" s="129"/>
      <c r="KPP219" s="129"/>
      <c r="KPQ219" s="129"/>
      <c r="KPR219" s="129"/>
      <c r="KPS219" s="129"/>
      <c r="KPT219" s="129"/>
      <c r="KPU219" s="129"/>
      <c r="KPV219" s="129"/>
      <c r="KPW219" s="129"/>
      <c r="KPX219" s="129"/>
      <c r="KPY219" s="129"/>
      <c r="KPZ219" s="129"/>
      <c r="KQA219" s="129"/>
      <c r="KQB219" s="129"/>
      <c r="KQC219" s="129"/>
      <c r="KQD219" s="129"/>
      <c r="KQE219" s="129"/>
      <c r="KQF219" s="129"/>
      <c r="KQG219" s="129"/>
      <c r="KQH219" s="129"/>
      <c r="KQI219" s="129"/>
      <c r="KQJ219" s="129"/>
      <c r="KQK219" s="129"/>
      <c r="KQL219" s="129"/>
      <c r="KQM219" s="129"/>
      <c r="KQN219" s="129"/>
      <c r="KQO219" s="129"/>
      <c r="KQP219" s="129"/>
      <c r="KQQ219" s="129"/>
      <c r="KQR219" s="129"/>
      <c r="KQS219" s="129"/>
      <c r="KQT219" s="129"/>
      <c r="KQU219" s="129"/>
      <c r="KQV219" s="129"/>
      <c r="KQW219" s="129"/>
      <c r="KQX219" s="129"/>
      <c r="KQY219" s="129"/>
      <c r="KQZ219" s="129"/>
      <c r="KRA219" s="129"/>
      <c r="KRB219" s="129"/>
      <c r="KRC219" s="129"/>
      <c r="KRD219" s="129"/>
      <c r="KRE219" s="129"/>
      <c r="KRF219" s="129"/>
      <c r="KRG219" s="129"/>
      <c r="KRH219" s="129"/>
      <c r="KRI219" s="129"/>
      <c r="KRJ219" s="129"/>
      <c r="KRK219" s="129"/>
      <c r="KRL219" s="129"/>
      <c r="KRM219" s="129"/>
      <c r="KRN219" s="129"/>
      <c r="KRO219" s="129"/>
      <c r="KRP219" s="129"/>
      <c r="KRQ219" s="129"/>
      <c r="KRR219" s="129"/>
      <c r="KRS219" s="129"/>
      <c r="KRT219" s="129"/>
      <c r="KRU219" s="129"/>
      <c r="KRV219" s="129"/>
      <c r="KRW219" s="129"/>
      <c r="KRX219" s="129"/>
      <c r="KRY219" s="129"/>
      <c r="KRZ219" s="129"/>
      <c r="KSA219" s="129"/>
      <c r="KSB219" s="129"/>
      <c r="KSC219" s="129"/>
      <c r="KSD219" s="129"/>
      <c r="KSE219" s="129"/>
      <c r="KSF219" s="129"/>
      <c r="KSG219" s="129"/>
      <c r="KSH219" s="129"/>
      <c r="KSI219" s="129"/>
      <c r="KSJ219" s="129"/>
      <c r="KSK219" s="129"/>
      <c r="KSL219" s="129"/>
      <c r="KSM219" s="129"/>
      <c r="KSN219" s="129"/>
      <c r="KSO219" s="129"/>
      <c r="KSP219" s="129"/>
      <c r="KSQ219" s="129"/>
      <c r="KSR219" s="129"/>
      <c r="KSS219" s="129"/>
      <c r="KST219" s="129"/>
      <c r="KSU219" s="129"/>
      <c r="KSV219" s="129"/>
      <c r="KSW219" s="129"/>
      <c r="KSX219" s="129"/>
      <c r="KSY219" s="129"/>
      <c r="KSZ219" s="129"/>
      <c r="KTA219" s="129"/>
      <c r="KTB219" s="129"/>
      <c r="KTC219" s="129"/>
      <c r="KTD219" s="129"/>
      <c r="KTE219" s="129"/>
      <c r="KTF219" s="129"/>
      <c r="KTG219" s="129"/>
      <c r="KTH219" s="129"/>
      <c r="KTI219" s="129"/>
      <c r="KTJ219" s="129"/>
      <c r="KTK219" s="129"/>
      <c r="KTL219" s="129"/>
      <c r="KTM219" s="129"/>
      <c r="KTN219" s="129"/>
      <c r="KTO219" s="129"/>
      <c r="KTP219" s="129"/>
      <c r="KTQ219" s="129"/>
      <c r="KTR219" s="129"/>
      <c r="KTS219" s="129"/>
      <c r="KTT219" s="129"/>
      <c r="KTU219" s="129"/>
      <c r="KTV219" s="129"/>
      <c r="KTW219" s="129"/>
      <c r="KTX219" s="129"/>
      <c r="KTY219" s="129"/>
      <c r="KTZ219" s="129"/>
      <c r="KUA219" s="129"/>
      <c r="KUB219" s="129"/>
      <c r="KUC219" s="129"/>
      <c r="KUD219" s="129"/>
      <c r="KUE219" s="129"/>
      <c r="KUF219" s="129"/>
      <c r="KUG219" s="129"/>
      <c r="KUH219" s="129"/>
      <c r="KUI219" s="129"/>
      <c r="KUJ219" s="129"/>
      <c r="KUK219" s="129"/>
      <c r="KUL219" s="129"/>
      <c r="KUM219" s="129"/>
      <c r="KUN219" s="129"/>
      <c r="KUO219" s="129"/>
      <c r="KUP219" s="129"/>
      <c r="KUQ219" s="129"/>
      <c r="KUR219" s="129"/>
      <c r="KUS219" s="129"/>
      <c r="KUT219" s="129"/>
      <c r="KUU219" s="129"/>
      <c r="KUV219" s="129"/>
      <c r="KUW219" s="129"/>
      <c r="KUX219" s="129"/>
      <c r="KUY219" s="129"/>
      <c r="KUZ219" s="129"/>
      <c r="KVA219" s="129"/>
      <c r="KVB219" s="129"/>
      <c r="KVC219" s="129"/>
      <c r="KVD219" s="129"/>
      <c r="KVE219" s="129"/>
      <c r="KVF219" s="129"/>
      <c r="KVG219" s="129"/>
      <c r="KVH219" s="129"/>
      <c r="KVI219" s="129"/>
      <c r="KVJ219" s="129"/>
      <c r="KVK219" s="129"/>
      <c r="KVL219" s="129"/>
      <c r="KVM219" s="129"/>
      <c r="KVN219" s="129"/>
      <c r="KVO219" s="129"/>
      <c r="KVP219" s="129"/>
      <c r="KVQ219" s="129"/>
      <c r="KVR219" s="129"/>
      <c r="KVS219" s="129"/>
      <c r="KVT219" s="129"/>
      <c r="KVU219" s="129"/>
      <c r="KVV219" s="129"/>
      <c r="KVW219" s="129"/>
      <c r="KVX219" s="129"/>
      <c r="KVY219" s="129"/>
      <c r="KVZ219" s="129"/>
      <c r="KWA219" s="129"/>
      <c r="KWB219" s="129"/>
      <c r="KWC219" s="129"/>
      <c r="KWD219" s="129"/>
      <c r="KWE219" s="129"/>
      <c r="KWF219" s="129"/>
      <c r="KWG219" s="129"/>
      <c r="KWH219" s="129"/>
      <c r="KWI219" s="129"/>
      <c r="KWJ219" s="129"/>
      <c r="KWK219" s="129"/>
      <c r="KWL219" s="129"/>
      <c r="KWM219" s="129"/>
      <c r="KWN219" s="129"/>
      <c r="KWO219" s="129"/>
      <c r="KWP219" s="129"/>
      <c r="KWQ219" s="129"/>
      <c r="KWR219" s="129"/>
      <c r="KWS219" s="129"/>
      <c r="KWT219" s="129"/>
      <c r="KWU219" s="129"/>
      <c r="KWV219" s="129"/>
      <c r="KWW219" s="129"/>
      <c r="KWX219" s="129"/>
      <c r="KWY219" s="129"/>
      <c r="KWZ219" s="129"/>
      <c r="KXA219" s="129"/>
      <c r="KXB219" s="129"/>
      <c r="KXC219" s="129"/>
      <c r="KXD219" s="129"/>
      <c r="KXE219" s="129"/>
      <c r="KXF219" s="129"/>
      <c r="KXG219" s="129"/>
      <c r="KXH219" s="129"/>
      <c r="KXI219" s="129"/>
      <c r="KXJ219" s="129"/>
      <c r="KXK219" s="129"/>
      <c r="KXL219" s="129"/>
      <c r="KXM219" s="129"/>
      <c r="KXN219" s="129"/>
      <c r="KXO219" s="129"/>
      <c r="KXP219" s="129"/>
      <c r="KXQ219" s="129"/>
      <c r="KXR219" s="129"/>
      <c r="KXS219" s="129"/>
      <c r="KXT219" s="129"/>
      <c r="KXU219" s="129"/>
      <c r="KXV219" s="129"/>
      <c r="KXW219" s="129"/>
      <c r="KXX219" s="129"/>
      <c r="KXY219" s="129"/>
      <c r="KXZ219" s="129"/>
      <c r="KYA219" s="129"/>
      <c r="KYB219" s="129"/>
      <c r="KYC219" s="129"/>
      <c r="KYD219" s="129"/>
      <c r="KYE219" s="129"/>
      <c r="KYF219" s="129"/>
      <c r="KYG219" s="129"/>
      <c r="KYH219" s="129"/>
      <c r="KYI219" s="129"/>
      <c r="KYJ219" s="129"/>
      <c r="KYK219" s="129"/>
      <c r="KYL219" s="129"/>
      <c r="KYM219" s="129"/>
      <c r="KYN219" s="129"/>
      <c r="KYO219" s="129"/>
      <c r="KYP219" s="129"/>
      <c r="KYQ219" s="129"/>
      <c r="KYR219" s="129"/>
      <c r="KYS219" s="129"/>
      <c r="KYT219" s="129"/>
      <c r="KYU219" s="129"/>
      <c r="KYV219" s="129"/>
      <c r="KYW219" s="129"/>
      <c r="KYX219" s="129"/>
      <c r="KYY219" s="129"/>
      <c r="KYZ219" s="129"/>
      <c r="KZA219" s="129"/>
      <c r="KZB219" s="129"/>
      <c r="KZC219" s="129"/>
      <c r="KZD219" s="129"/>
      <c r="KZE219" s="129"/>
      <c r="KZF219" s="129"/>
      <c r="KZG219" s="129"/>
      <c r="KZH219" s="129"/>
      <c r="KZI219" s="129"/>
      <c r="KZJ219" s="129"/>
      <c r="KZK219" s="129"/>
      <c r="KZL219" s="129"/>
      <c r="KZM219" s="129"/>
      <c r="KZN219" s="129"/>
      <c r="KZO219" s="129"/>
      <c r="KZP219" s="129"/>
      <c r="KZQ219" s="129"/>
      <c r="KZR219" s="129"/>
      <c r="KZS219" s="129"/>
      <c r="KZT219" s="129"/>
      <c r="KZU219" s="129"/>
      <c r="KZV219" s="129"/>
      <c r="KZW219" s="129"/>
      <c r="KZX219" s="129"/>
      <c r="KZY219" s="129"/>
      <c r="KZZ219" s="129"/>
      <c r="LAA219" s="129"/>
      <c r="LAB219" s="129"/>
      <c r="LAC219" s="129"/>
      <c r="LAD219" s="129"/>
      <c r="LAE219" s="129"/>
      <c r="LAF219" s="129"/>
      <c r="LAG219" s="129"/>
      <c r="LAH219" s="129"/>
      <c r="LAI219" s="129"/>
      <c r="LAJ219" s="129"/>
      <c r="LAK219" s="129"/>
      <c r="LAL219" s="129"/>
      <c r="LAM219" s="129"/>
      <c r="LAN219" s="129"/>
      <c r="LAO219" s="129"/>
      <c r="LAP219" s="129"/>
      <c r="LAQ219" s="129"/>
      <c r="LAR219" s="129"/>
      <c r="LAS219" s="129"/>
      <c r="LAT219" s="129"/>
      <c r="LAU219" s="129"/>
      <c r="LAV219" s="129"/>
      <c r="LAW219" s="129"/>
      <c r="LAX219" s="129"/>
      <c r="LAY219" s="129"/>
      <c r="LAZ219" s="129"/>
      <c r="LBA219" s="129"/>
      <c r="LBB219" s="129"/>
      <c r="LBC219" s="129"/>
      <c r="LBD219" s="129"/>
      <c r="LBE219" s="129"/>
      <c r="LBF219" s="129"/>
      <c r="LBG219" s="129"/>
      <c r="LBH219" s="129"/>
      <c r="LBI219" s="129"/>
      <c r="LBJ219" s="129"/>
      <c r="LBK219" s="129"/>
      <c r="LBL219" s="129"/>
      <c r="LBM219" s="129"/>
      <c r="LBN219" s="129"/>
      <c r="LBO219" s="129"/>
      <c r="LBP219" s="129"/>
      <c r="LBQ219" s="129"/>
      <c r="LBR219" s="129"/>
      <c r="LBS219" s="129"/>
      <c r="LBT219" s="129"/>
      <c r="LBU219" s="129"/>
      <c r="LBV219" s="129"/>
      <c r="LBW219" s="129"/>
      <c r="LBX219" s="129"/>
      <c r="LBY219" s="129"/>
      <c r="LBZ219" s="129"/>
      <c r="LCA219" s="129"/>
      <c r="LCB219" s="129"/>
      <c r="LCC219" s="129"/>
      <c r="LCD219" s="129"/>
      <c r="LCE219" s="129"/>
      <c r="LCF219" s="129"/>
      <c r="LCG219" s="129"/>
      <c r="LCH219" s="129"/>
      <c r="LCI219" s="129"/>
      <c r="LCJ219" s="129"/>
      <c r="LCK219" s="129"/>
      <c r="LCL219" s="129"/>
      <c r="LCM219" s="129"/>
      <c r="LCN219" s="129"/>
      <c r="LCO219" s="129"/>
      <c r="LCP219" s="129"/>
      <c r="LCQ219" s="129"/>
      <c r="LCR219" s="129"/>
      <c r="LCS219" s="129"/>
      <c r="LCT219" s="129"/>
      <c r="LCU219" s="129"/>
      <c r="LCV219" s="129"/>
      <c r="LCW219" s="129"/>
      <c r="LCX219" s="129"/>
      <c r="LCY219" s="129"/>
      <c r="LCZ219" s="129"/>
      <c r="LDA219" s="129"/>
      <c r="LDB219" s="129"/>
      <c r="LDC219" s="129"/>
      <c r="LDD219" s="129"/>
      <c r="LDE219" s="129"/>
      <c r="LDF219" s="129"/>
      <c r="LDG219" s="129"/>
      <c r="LDH219" s="129"/>
      <c r="LDI219" s="129"/>
      <c r="LDJ219" s="129"/>
      <c r="LDK219" s="129"/>
      <c r="LDL219" s="129"/>
      <c r="LDM219" s="129"/>
      <c r="LDN219" s="129"/>
      <c r="LDO219" s="129"/>
      <c r="LDP219" s="129"/>
      <c r="LDQ219" s="129"/>
      <c r="LDR219" s="129"/>
      <c r="LDS219" s="129"/>
      <c r="LDT219" s="129"/>
      <c r="LDU219" s="129"/>
      <c r="LDV219" s="129"/>
      <c r="LDW219" s="129"/>
      <c r="LDX219" s="129"/>
      <c r="LDY219" s="129"/>
      <c r="LDZ219" s="129"/>
      <c r="LEA219" s="129"/>
      <c r="LEB219" s="129"/>
      <c r="LEC219" s="129"/>
      <c r="LED219" s="129"/>
      <c r="LEE219" s="129"/>
      <c r="LEF219" s="129"/>
      <c r="LEG219" s="129"/>
      <c r="LEH219" s="129"/>
      <c r="LEI219" s="129"/>
      <c r="LEJ219" s="129"/>
      <c r="LEK219" s="129"/>
      <c r="LEL219" s="129"/>
      <c r="LEM219" s="129"/>
      <c r="LEN219" s="129"/>
      <c r="LEO219" s="129"/>
      <c r="LEP219" s="129"/>
      <c r="LEQ219" s="129"/>
      <c r="LER219" s="129"/>
      <c r="LES219" s="129"/>
      <c r="LET219" s="129"/>
      <c r="LEU219" s="129"/>
      <c r="LEV219" s="129"/>
      <c r="LEW219" s="129"/>
      <c r="LEX219" s="129"/>
      <c r="LEY219" s="129"/>
      <c r="LEZ219" s="129"/>
      <c r="LFA219" s="129"/>
      <c r="LFB219" s="129"/>
      <c r="LFC219" s="129"/>
      <c r="LFD219" s="129"/>
      <c r="LFE219" s="129"/>
      <c r="LFF219" s="129"/>
      <c r="LFG219" s="129"/>
      <c r="LFH219" s="129"/>
      <c r="LFI219" s="129"/>
      <c r="LFJ219" s="129"/>
      <c r="LFK219" s="129"/>
      <c r="LFL219" s="129"/>
      <c r="LFM219" s="129"/>
      <c r="LFN219" s="129"/>
      <c r="LFO219" s="129"/>
      <c r="LFP219" s="129"/>
      <c r="LFQ219" s="129"/>
      <c r="LFR219" s="129"/>
      <c r="LFS219" s="129"/>
      <c r="LFT219" s="129"/>
      <c r="LFU219" s="129"/>
      <c r="LFV219" s="129"/>
      <c r="LFW219" s="129"/>
      <c r="LFX219" s="129"/>
      <c r="LFY219" s="129"/>
      <c r="LFZ219" s="129"/>
      <c r="LGA219" s="129"/>
      <c r="LGB219" s="129"/>
      <c r="LGC219" s="129"/>
      <c r="LGD219" s="129"/>
      <c r="LGE219" s="129"/>
      <c r="LGF219" s="129"/>
      <c r="LGG219" s="129"/>
      <c r="LGH219" s="129"/>
      <c r="LGI219" s="129"/>
      <c r="LGJ219" s="129"/>
      <c r="LGK219" s="129"/>
      <c r="LGL219" s="129"/>
      <c r="LGM219" s="129"/>
      <c r="LGN219" s="129"/>
      <c r="LGO219" s="129"/>
      <c r="LGP219" s="129"/>
      <c r="LGQ219" s="129"/>
      <c r="LGR219" s="129"/>
      <c r="LGS219" s="129"/>
      <c r="LGT219" s="129"/>
      <c r="LGU219" s="129"/>
      <c r="LGV219" s="129"/>
      <c r="LGW219" s="129"/>
      <c r="LGX219" s="129"/>
      <c r="LGY219" s="129"/>
      <c r="LGZ219" s="129"/>
      <c r="LHA219" s="129"/>
      <c r="LHB219" s="129"/>
      <c r="LHC219" s="129"/>
      <c r="LHD219" s="129"/>
      <c r="LHE219" s="129"/>
      <c r="LHF219" s="129"/>
      <c r="LHG219" s="129"/>
      <c r="LHH219" s="129"/>
      <c r="LHI219" s="129"/>
      <c r="LHJ219" s="129"/>
      <c r="LHK219" s="129"/>
      <c r="LHL219" s="129"/>
      <c r="LHM219" s="129"/>
      <c r="LHN219" s="129"/>
      <c r="LHO219" s="129"/>
      <c r="LHP219" s="129"/>
      <c r="LHQ219" s="129"/>
      <c r="LHR219" s="129"/>
      <c r="LHS219" s="129"/>
      <c r="LHT219" s="129"/>
      <c r="LHU219" s="129"/>
      <c r="LHV219" s="129"/>
      <c r="LHW219" s="129"/>
      <c r="LHX219" s="129"/>
      <c r="LHY219" s="129"/>
      <c r="LHZ219" s="129"/>
      <c r="LIA219" s="129"/>
      <c r="LIB219" s="129"/>
      <c r="LIC219" s="129"/>
      <c r="LID219" s="129"/>
      <c r="LIE219" s="129"/>
      <c r="LIF219" s="129"/>
      <c r="LIG219" s="129"/>
      <c r="LIH219" s="129"/>
      <c r="LII219" s="129"/>
      <c r="LIJ219" s="129"/>
      <c r="LIK219" s="129"/>
      <c r="LIL219" s="129"/>
      <c r="LIM219" s="129"/>
      <c r="LIN219" s="129"/>
      <c r="LIO219" s="129"/>
      <c r="LIP219" s="129"/>
      <c r="LIQ219" s="129"/>
      <c r="LIR219" s="129"/>
      <c r="LIS219" s="129"/>
      <c r="LIT219" s="129"/>
      <c r="LIU219" s="129"/>
      <c r="LIV219" s="129"/>
      <c r="LIW219" s="129"/>
      <c r="LIX219" s="129"/>
      <c r="LIY219" s="129"/>
      <c r="LIZ219" s="129"/>
      <c r="LJA219" s="129"/>
      <c r="LJB219" s="129"/>
      <c r="LJC219" s="129"/>
      <c r="LJD219" s="129"/>
      <c r="LJE219" s="129"/>
      <c r="LJF219" s="129"/>
      <c r="LJG219" s="129"/>
      <c r="LJH219" s="129"/>
      <c r="LJI219" s="129"/>
      <c r="LJJ219" s="129"/>
      <c r="LJK219" s="129"/>
      <c r="LJL219" s="129"/>
      <c r="LJM219" s="129"/>
      <c r="LJN219" s="129"/>
      <c r="LJO219" s="129"/>
      <c r="LJP219" s="129"/>
      <c r="LJQ219" s="129"/>
      <c r="LJR219" s="129"/>
      <c r="LJS219" s="129"/>
      <c r="LJT219" s="129"/>
      <c r="LJU219" s="129"/>
      <c r="LJV219" s="129"/>
      <c r="LJW219" s="129"/>
      <c r="LJX219" s="129"/>
      <c r="LJY219" s="129"/>
      <c r="LJZ219" s="129"/>
      <c r="LKA219" s="129"/>
      <c r="LKB219" s="129"/>
      <c r="LKC219" s="129"/>
      <c r="LKD219" s="129"/>
      <c r="LKE219" s="129"/>
      <c r="LKF219" s="129"/>
      <c r="LKG219" s="129"/>
      <c r="LKH219" s="129"/>
      <c r="LKI219" s="129"/>
      <c r="LKJ219" s="129"/>
      <c r="LKK219" s="129"/>
      <c r="LKL219" s="129"/>
      <c r="LKM219" s="129"/>
      <c r="LKN219" s="129"/>
      <c r="LKO219" s="129"/>
      <c r="LKP219" s="129"/>
      <c r="LKQ219" s="129"/>
      <c r="LKR219" s="129"/>
      <c r="LKS219" s="129"/>
      <c r="LKT219" s="129"/>
      <c r="LKU219" s="129"/>
      <c r="LKV219" s="129"/>
      <c r="LKW219" s="129"/>
      <c r="LKX219" s="129"/>
      <c r="LKY219" s="129"/>
      <c r="LKZ219" s="129"/>
      <c r="LLA219" s="129"/>
      <c r="LLB219" s="129"/>
      <c r="LLC219" s="129"/>
      <c r="LLD219" s="129"/>
      <c r="LLE219" s="129"/>
      <c r="LLF219" s="129"/>
      <c r="LLG219" s="129"/>
      <c r="LLH219" s="129"/>
      <c r="LLI219" s="129"/>
      <c r="LLJ219" s="129"/>
      <c r="LLK219" s="129"/>
      <c r="LLL219" s="129"/>
      <c r="LLM219" s="129"/>
      <c r="LLN219" s="129"/>
      <c r="LLO219" s="129"/>
      <c r="LLP219" s="129"/>
      <c r="LLQ219" s="129"/>
      <c r="LLR219" s="129"/>
      <c r="LLS219" s="129"/>
      <c r="LLT219" s="129"/>
      <c r="LLU219" s="129"/>
      <c r="LLV219" s="129"/>
      <c r="LLW219" s="129"/>
      <c r="LLX219" s="129"/>
      <c r="LLY219" s="129"/>
      <c r="LLZ219" s="129"/>
      <c r="LMA219" s="129"/>
      <c r="LMB219" s="129"/>
      <c r="LMC219" s="129"/>
      <c r="LMD219" s="129"/>
      <c r="LME219" s="129"/>
      <c r="LMF219" s="129"/>
      <c r="LMG219" s="129"/>
      <c r="LMH219" s="129"/>
      <c r="LMI219" s="129"/>
      <c r="LMJ219" s="129"/>
      <c r="LMK219" s="129"/>
      <c r="LML219" s="129"/>
      <c r="LMM219" s="129"/>
      <c r="LMN219" s="129"/>
      <c r="LMO219" s="129"/>
      <c r="LMP219" s="129"/>
      <c r="LMQ219" s="129"/>
      <c r="LMR219" s="129"/>
      <c r="LMS219" s="129"/>
      <c r="LMT219" s="129"/>
      <c r="LMU219" s="129"/>
      <c r="LMV219" s="129"/>
      <c r="LMW219" s="129"/>
      <c r="LMX219" s="129"/>
      <c r="LMY219" s="129"/>
      <c r="LMZ219" s="129"/>
      <c r="LNA219" s="129"/>
      <c r="LNB219" s="129"/>
      <c r="LNC219" s="129"/>
      <c r="LND219" s="129"/>
      <c r="LNE219" s="129"/>
      <c r="LNF219" s="129"/>
      <c r="LNG219" s="129"/>
      <c r="LNH219" s="129"/>
      <c r="LNI219" s="129"/>
      <c r="LNJ219" s="129"/>
      <c r="LNK219" s="129"/>
      <c r="LNL219" s="129"/>
      <c r="LNM219" s="129"/>
      <c r="LNN219" s="129"/>
      <c r="LNO219" s="129"/>
      <c r="LNP219" s="129"/>
      <c r="LNQ219" s="129"/>
      <c r="LNR219" s="129"/>
      <c r="LNS219" s="129"/>
      <c r="LNT219" s="129"/>
      <c r="LNU219" s="129"/>
      <c r="LNV219" s="129"/>
      <c r="LNW219" s="129"/>
      <c r="LNX219" s="129"/>
      <c r="LNY219" s="129"/>
      <c r="LNZ219" s="129"/>
      <c r="LOA219" s="129"/>
      <c r="LOB219" s="129"/>
      <c r="LOC219" s="129"/>
      <c r="LOD219" s="129"/>
      <c r="LOE219" s="129"/>
      <c r="LOF219" s="129"/>
      <c r="LOG219" s="129"/>
      <c r="LOH219" s="129"/>
      <c r="LOI219" s="129"/>
      <c r="LOJ219" s="129"/>
      <c r="LOK219" s="129"/>
      <c r="LOL219" s="129"/>
      <c r="LOM219" s="129"/>
      <c r="LON219" s="129"/>
      <c r="LOO219" s="129"/>
      <c r="LOP219" s="129"/>
      <c r="LOQ219" s="129"/>
      <c r="LOR219" s="129"/>
      <c r="LOS219" s="129"/>
      <c r="LOT219" s="129"/>
      <c r="LOU219" s="129"/>
      <c r="LOV219" s="129"/>
      <c r="LOW219" s="129"/>
      <c r="LOX219" s="129"/>
      <c r="LOY219" s="129"/>
      <c r="LOZ219" s="129"/>
      <c r="LPA219" s="129"/>
      <c r="LPB219" s="129"/>
      <c r="LPC219" s="129"/>
      <c r="LPD219" s="129"/>
      <c r="LPE219" s="129"/>
      <c r="LPF219" s="129"/>
      <c r="LPG219" s="129"/>
      <c r="LPH219" s="129"/>
      <c r="LPI219" s="129"/>
      <c r="LPJ219" s="129"/>
      <c r="LPK219" s="129"/>
      <c r="LPL219" s="129"/>
      <c r="LPM219" s="129"/>
      <c r="LPN219" s="129"/>
      <c r="LPO219" s="129"/>
      <c r="LPP219" s="129"/>
      <c r="LPQ219" s="129"/>
      <c r="LPR219" s="129"/>
      <c r="LPS219" s="129"/>
      <c r="LPT219" s="129"/>
      <c r="LPU219" s="129"/>
      <c r="LPV219" s="129"/>
      <c r="LPW219" s="129"/>
      <c r="LPX219" s="129"/>
      <c r="LPY219" s="129"/>
      <c r="LPZ219" s="129"/>
      <c r="LQA219" s="129"/>
      <c r="LQB219" s="129"/>
      <c r="LQC219" s="129"/>
      <c r="LQD219" s="129"/>
      <c r="LQE219" s="129"/>
      <c r="LQF219" s="129"/>
      <c r="LQG219" s="129"/>
      <c r="LQH219" s="129"/>
      <c r="LQI219" s="129"/>
      <c r="LQJ219" s="129"/>
      <c r="LQK219" s="129"/>
      <c r="LQL219" s="129"/>
      <c r="LQM219" s="129"/>
      <c r="LQN219" s="129"/>
      <c r="LQO219" s="129"/>
      <c r="LQP219" s="129"/>
      <c r="LQQ219" s="129"/>
      <c r="LQR219" s="129"/>
      <c r="LQS219" s="129"/>
      <c r="LQT219" s="129"/>
      <c r="LQU219" s="129"/>
      <c r="LQV219" s="129"/>
      <c r="LQW219" s="129"/>
      <c r="LQX219" s="129"/>
      <c r="LQY219" s="129"/>
      <c r="LQZ219" s="129"/>
      <c r="LRA219" s="129"/>
      <c r="LRB219" s="129"/>
      <c r="LRC219" s="129"/>
      <c r="LRD219" s="129"/>
      <c r="LRE219" s="129"/>
      <c r="LRF219" s="129"/>
      <c r="LRG219" s="129"/>
      <c r="LRH219" s="129"/>
      <c r="LRI219" s="129"/>
      <c r="LRJ219" s="129"/>
      <c r="LRK219" s="129"/>
      <c r="LRL219" s="129"/>
      <c r="LRM219" s="129"/>
      <c r="LRN219" s="129"/>
      <c r="LRO219" s="129"/>
      <c r="LRP219" s="129"/>
      <c r="LRQ219" s="129"/>
      <c r="LRR219" s="129"/>
      <c r="LRS219" s="129"/>
      <c r="LRT219" s="129"/>
      <c r="LRU219" s="129"/>
      <c r="LRV219" s="129"/>
      <c r="LRW219" s="129"/>
      <c r="LRX219" s="129"/>
      <c r="LRY219" s="129"/>
      <c r="LRZ219" s="129"/>
      <c r="LSA219" s="129"/>
      <c r="LSB219" s="129"/>
      <c r="LSC219" s="129"/>
      <c r="LSD219" s="129"/>
      <c r="LSE219" s="129"/>
      <c r="LSF219" s="129"/>
      <c r="LSG219" s="129"/>
      <c r="LSH219" s="129"/>
      <c r="LSI219" s="129"/>
      <c r="LSJ219" s="129"/>
      <c r="LSK219" s="129"/>
      <c r="LSL219" s="129"/>
      <c r="LSM219" s="129"/>
      <c r="LSN219" s="129"/>
      <c r="LSO219" s="129"/>
      <c r="LSP219" s="129"/>
      <c r="LSQ219" s="129"/>
      <c r="LSR219" s="129"/>
      <c r="LSS219" s="129"/>
      <c r="LST219" s="129"/>
      <c r="LSU219" s="129"/>
      <c r="LSV219" s="129"/>
      <c r="LSW219" s="129"/>
      <c r="LSX219" s="129"/>
      <c r="LSY219" s="129"/>
      <c r="LSZ219" s="129"/>
      <c r="LTA219" s="129"/>
      <c r="LTB219" s="129"/>
      <c r="LTC219" s="129"/>
      <c r="LTD219" s="129"/>
      <c r="LTE219" s="129"/>
      <c r="LTF219" s="129"/>
      <c r="LTG219" s="129"/>
      <c r="LTH219" s="129"/>
      <c r="LTI219" s="129"/>
      <c r="LTJ219" s="129"/>
      <c r="LTK219" s="129"/>
      <c r="LTL219" s="129"/>
      <c r="LTM219" s="129"/>
      <c r="LTN219" s="129"/>
      <c r="LTO219" s="129"/>
      <c r="LTP219" s="129"/>
      <c r="LTQ219" s="129"/>
      <c r="LTR219" s="129"/>
      <c r="LTS219" s="129"/>
      <c r="LTT219" s="129"/>
      <c r="LTU219" s="129"/>
      <c r="LTV219" s="129"/>
      <c r="LTW219" s="129"/>
      <c r="LTX219" s="129"/>
      <c r="LTY219" s="129"/>
      <c r="LTZ219" s="129"/>
      <c r="LUA219" s="129"/>
      <c r="LUB219" s="129"/>
      <c r="LUC219" s="129"/>
      <c r="LUD219" s="129"/>
      <c r="LUE219" s="129"/>
      <c r="LUF219" s="129"/>
      <c r="LUG219" s="129"/>
      <c r="LUH219" s="129"/>
      <c r="LUI219" s="129"/>
      <c r="LUJ219" s="129"/>
      <c r="LUK219" s="129"/>
      <c r="LUL219" s="129"/>
      <c r="LUM219" s="129"/>
      <c r="LUN219" s="129"/>
      <c r="LUO219" s="129"/>
      <c r="LUP219" s="129"/>
      <c r="LUQ219" s="129"/>
      <c r="LUR219" s="129"/>
      <c r="LUS219" s="129"/>
      <c r="LUT219" s="129"/>
      <c r="LUU219" s="129"/>
      <c r="LUV219" s="129"/>
      <c r="LUW219" s="129"/>
      <c r="LUX219" s="129"/>
      <c r="LUY219" s="129"/>
      <c r="LUZ219" s="129"/>
      <c r="LVA219" s="129"/>
      <c r="LVB219" s="129"/>
      <c r="LVC219" s="129"/>
      <c r="LVD219" s="129"/>
      <c r="LVE219" s="129"/>
      <c r="LVF219" s="129"/>
      <c r="LVG219" s="129"/>
      <c r="LVH219" s="129"/>
      <c r="LVI219" s="129"/>
      <c r="LVJ219" s="129"/>
      <c r="LVK219" s="129"/>
      <c r="LVL219" s="129"/>
      <c r="LVM219" s="129"/>
      <c r="LVN219" s="129"/>
      <c r="LVO219" s="129"/>
      <c r="LVP219" s="129"/>
      <c r="LVQ219" s="129"/>
      <c r="LVR219" s="129"/>
      <c r="LVS219" s="129"/>
      <c r="LVT219" s="129"/>
      <c r="LVU219" s="129"/>
      <c r="LVV219" s="129"/>
      <c r="LVW219" s="129"/>
      <c r="LVX219" s="129"/>
      <c r="LVY219" s="129"/>
      <c r="LVZ219" s="129"/>
      <c r="LWA219" s="129"/>
      <c r="LWB219" s="129"/>
      <c r="LWC219" s="129"/>
      <c r="LWD219" s="129"/>
      <c r="LWE219" s="129"/>
      <c r="LWF219" s="129"/>
      <c r="LWG219" s="129"/>
      <c r="LWH219" s="129"/>
      <c r="LWI219" s="129"/>
      <c r="LWJ219" s="129"/>
      <c r="LWK219" s="129"/>
      <c r="LWL219" s="129"/>
      <c r="LWM219" s="129"/>
      <c r="LWN219" s="129"/>
      <c r="LWO219" s="129"/>
      <c r="LWP219" s="129"/>
      <c r="LWQ219" s="129"/>
      <c r="LWR219" s="129"/>
      <c r="LWS219" s="129"/>
      <c r="LWT219" s="129"/>
      <c r="LWU219" s="129"/>
      <c r="LWV219" s="129"/>
      <c r="LWW219" s="129"/>
      <c r="LWX219" s="129"/>
      <c r="LWY219" s="129"/>
      <c r="LWZ219" s="129"/>
      <c r="LXA219" s="129"/>
      <c r="LXB219" s="129"/>
      <c r="LXC219" s="129"/>
      <c r="LXD219" s="129"/>
      <c r="LXE219" s="129"/>
      <c r="LXF219" s="129"/>
      <c r="LXG219" s="129"/>
      <c r="LXH219" s="129"/>
      <c r="LXI219" s="129"/>
      <c r="LXJ219" s="129"/>
      <c r="LXK219" s="129"/>
      <c r="LXL219" s="129"/>
      <c r="LXM219" s="129"/>
      <c r="LXN219" s="129"/>
      <c r="LXO219" s="129"/>
      <c r="LXP219" s="129"/>
      <c r="LXQ219" s="129"/>
      <c r="LXR219" s="129"/>
      <c r="LXS219" s="129"/>
      <c r="LXT219" s="129"/>
      <c r="LXU219" s="129"/>
      <c r="LXV219" s="129"/>
      <c r="LXW219" s="129"/>
      <c r="LXX219" s="129"/>
      <c r="LXY219" s="129"/>
      <c r="LXZ219" s="129"/>
      <c r="LYA219" s="129"/>
      <c r="LYB219" s="129"/>
      <c r="LYC219" s="129"/>
      <c r="LYD219" s="129"/>
      <c r="LYE219" s="129"/>
      <c r="LYF219" s="129"/>
      <c r="LYG219" s="129"/>
      <c r="LYH219" s="129"/>
      <c r="LYI219" s="129"/>
      <c r="LYJ219" s="129"/>
      <c r="LYK219" s="129"/>
      <c r="LYL219" s="129"/>
      <c r="LYM219" s="129"/>
      <c r="LYN219" s="129"/>
      <c r="LYO219" s="129"/>
      <c r="LYP219" s="129"/>
      <c r="LYQ219" s="129"/>
      <c r="LYR219" s="129"/>
      <c r="LYS219" s="129"/>
      <c r="LYT219" s="129"/>
      <c r="LYU219" s="129"/>
      <c r="LYV219" s="129"/>
      <c r="LYW219" s="129"/>
      <c r="LYX219" s="129"/>
      <c r="LYY219" s="129"/>
      <c r="LYZ219" s="129"/>
      <c r="LZA219" s="129"/>
      <c r="LZB219" s="129"/>
      <c r="LZC219" s="129"/>
      <c r="LZD219" s="129"/>
      <c r="LZE219" s="129"/>
      <c r="LZF219" s="129"/>
      <c r="LZG219" s="129"/>
      <c r="LZH219" s="129"/>
      <c r="LZI219" s="129"/>
      <c r="LZJ219" s="129"/>
      <c r="LZK219" s="129"/>
      <c r="LZL219" s="129"/>
      <c r="LZM219" s="129"/>
      <c r="LZN219" s="129"/>
      <c r="LZO219" s="129"/>
      <c r="LZP219" s="129"/>
      <c r="LZQ219" s="129"/>
      <c r="LZR219" s="129"/>
      <c r="LZS219" s="129"/>
      <c r="LZT219" s="129"/>
      <c r="LZU219" s="129"/>
      <c r="LZV219" s="129"/>
      <c r="LZW219" s="129"/>
      <c r="LZX219" s="129"/>
      <c r="LZY219" s="129"/>
      <c r="LZZ219" s="129"/>
      <c r="MAA219" s="129"/>
      <c r="MAB219" s="129"/>
      <c r="MAC219" s="129"/>
      <c r="MAD219" s="129"/>
      <c r="MAE219" s="129"/>
      <c r="MAF219" s="129"/>
      <c r="MAG219" s="129"/>
      <c r="MAH219" s="129"/>
      <c r="MAI219" s="129"/>
      <c r="MAJ219" s="129"/>
      <c r="MAK219" s="129"/>
      <c r="MAL219" s="129"/>
      <c r="MAM219" s="129"/>
      <c r="MAN219" s="129"/>
      <c r="MAO219" s="129"/>
      <c r="MAP219" s="129"/>
      <c r="MAQ219" s="129"/>
      <c r="MAR219" s="129"/>
      <c r="MAS219" s="129"/>
      <c r="MAT219" s="129"/>
      <c r="MAU219" s="129"/>
      <c r="MAV219" s="129"/>
      <c r="MAW219" s="129"/>
      <c r="MAX219" s="129"/>
      <c r="MAY219" s="129"/>
      <c r="MAZ219" s="129"/>
      <c r="MBA219" s="129"/>
      <c r="MBB219" s="129"/>
      <c r="MBC219" s="129"/>
      <c r="MBD219" s="129"/>
      <c r="MBE219" s="129"/>
      <c r="MBF219" s="129"/>
      <c r="MBG219" s="129"/>
      <c r="MBH219" s="129"/>
      <c r="MBI219" s="129"/>
      <c r="MBJ219" s="129"/>
      <c r="MBK219" s="129"/>
      <c r="MBL219" s="129"/>
      <c r="MBM219" s="129"/>
      <c r="MBN219" s="129"/>
      <c r="MBO219" s="129"/>
      <c r="MBP219" s="129"/>
      <c r="MBQ219" s="129"/>
      <c r="MBR219" s="129"/>
      <c r="MBS219" s="129"/>
      <c r="MBT219" s="129"/>
      <c r="MBU219" s="129"/>
      <c r="MBV219" s="129"/>
      <c r="MBW219" s="129"/>
      <c r="MBX219" s="129"/>
      <c r="MBY219" s="129"/>
      <c r="MBZ219" s="129"/>
      <c r="MCA219" s="129"/>
      <c r="MCB219" s="129"/>
      <c r="MCC219" s="129"/>
      <c r="MCD219" s="129"/>
      <c r="MCE219" s="129"/>
      <c r="MCF219" s="129"/>
      <c r="MCG219" s="129"/>
      <c r="MCH219" s="129"/>
      <c r="MCI219" s="129"/>
      <c r="MCJ219" s="129"/>
      <c r="MCK219" s="129"/>
      <c r="MCL219" s="129"/>
      <c r="MCM219" s="129"/>
      <c r="MCN219" s="129"/>
      <c r="MCO219" s="129"/>
      <c r="MCP219" s="129"/>
      <c r="MCQ219" s="129"/>
      <c r="MCR219" s="129"/>
      <c r="MCS219" s="129"/>
      <c r="MCT219" s="129"/>
      <c r="MCU219" s="129"/>
      <c r="MCV219" s="129"/>
      <c r="MCW219" s="129"/>
      <c r="MCX219" s="129"/>
      <c r="MCY219" s="129"/>
      <c r="MCZ219" s="129"/>
      <c r="MDA219" s="129"/>
      <c r="MDB219" s="129"/>
      <c r="MDC219" s="129"/>
      <c r="MDD219" s="129"/>
      <c r="MDE219" s="129"/>
      <c r="MDF219" s="129"/>
      <c r="MDG219" s="129"/>
      <c r="MDH219" s="129"/>
      <c r="MDI219" s="129"/>
      <c r="MDJ219" s="129"/>
      <c r="MDK219" s="129"/>
      <c r="MDL219" s="129"/>
      <c r="MDM219" s="129"/>
      <c r="MDN219" s="129"/>
      <c r="MDO219" s="129"/>
      <c r="MDP219" s="129"/>
      <c r="MDQ219" s="129"/>
      <c r="MDR219" s="129"/>
      <c r="MDS219" s="129"/>
      <c r="MDT219" s="129"/>
      <c r="MDU219" s="129"/>
      <c r="MDV219" s="129"/>
      <c r="MDW219" s="129"/>
      <c r="MDX219" s="129"/>
      <c r="MDY219" s="129"/>
      <c r="MDZ219" s="129"/>
      <c r="MEA219" s="129"/>
      <c r="MEB219" s="129"/>
      <c r="MEC219" s="129"/>
      <c r="MED219" s="129"/>
      <c r="MEE219" s="129"/>
      <c r="MEF219" s="129"/>
      <c r="MEG219" s="129"/>
      <c r="MEH219" s="129"/>
      <c r="MEI219" s="129"/>
      <c r="MEJ219" s="129"/>
      <c r="MEK219" s="129"/>
      <c r="MEL219" s="129"/>
      <c r="MEM219" s="129"/>
      <c r="MEN219" s="129"/>
      <c r="MEO219" s="129"/>
      <c r="MEP219" s="129"/>
      <c r="MEQ219" s="129"/>
      <c r="MER219" s="129"/>
      <c r="MES219" s="129"/>
      <c r="MET219" s="129"/>
      <c r="MEU219" s="129"/>
      <c r="MEV219" s="129"/>
      <c r="MEW219" s="129"/>
      <c r="MEX219" s="129"/>
      <c r="MEY219" s="129"/>
      <c r="MEZ219" s="129"/>
      <c r="MFA219" s="129"/>
      <c r="MFB219" s="129"/>
      <c r="MFC219" s="129"/>
      <c r="MFD219" s="129"/>
      <c r="MFE219" s="129"/>
      <c r="MFF219" s="129"/>
      <c r="MFG219" s="129"/>
      <c r="MFH219" s="129"/>
      <c r="MFI219" s="129"/>
      <c r="MFJ219" s="129"/>
      <c r="MFK219" s="129"/>
      <c r="MFL219" s="129"/>
      <c r="MFM219" s="129"/>
      <c r="MFN219" s="129"/>
      <c r="MFO219" s="129"/>
      <c r="MFP219" s="129"/>
      <c r="MFQ219" s="129"/>
      <c r="MFR219" s="129"/>
      <c r="MFS219" s="129"/>
      <c r="MFT219" s="129"/>
      <c r="MFU219" s="129"/>
      <c r="MFV219" s="129"/>
      <c r="MFW219" s="129"/>
      <c r="MFX219" s="129"/>
      <c r="MFY219" s="129"/>
      <c r="MFZ219" s="129"/>
      <c r="MGA219" s="129"/>
      <c r="MGB219" s="129"/>
      <c r="MGC219" s="129"/>
      <c r="MGD219" s="129"/>
      <c r="MGE219" s="129"/>
      <c r="MGF219" s="129"/>
      <c r="MGG219" s="129"/>
      <c r="MGH219" s="129"/>
      <c r="MGI219" s="129"/>
      <c r="MGJ219" s="129"/>
      <c r="MGK219" s="129"/>
      <c r="MGL219" s="129"/>
      <c r="MGM219" s="129"/>
      <c r="MGN219" s="129"/>
      <c r="MGO219" s="129"/>
      <c r="MGP219" s="129"/>
      <c r="MGQ219" s="129"/>
      <c r="MGR219" s="129"/>
      <c r="MGS219" s="129"/>
      <c r="MGT219" s="129"/>
      <c r="MGU219" s="129"/>
      <c r="MGV219" s="129"/>
      <c r="MGW219" s="129"/>
      <c r="MGX219" s="129"/>
      <c r="MGY219" s="129"/>
      <c r="MGZ219" s="129"/>
      <c r="MHA219" s="129"/>
      <c r="MHB219" s="129"/>
      <c r="MHC219" s="129"/>
      <c r="MHD219" s="129"/>
      <c r="MHE219" s="129"/>
      <c r="MHF219" s="129"/>
      <c r="MHG219" s="129"/>
      <c r="MHH219" s="129"/>
      <c r="MHI219" s="129"/>
      <c r="MHJ219" s="129"/>
      <c r="MHK219" s="129"/>
      <c r="MHL219" s="129"/>
      <c r="MHM219" s="129"/>
      <c r="MHN219" s="129"/>
      <c r="MHO219" s="129"/>
      <c r="MHP219" s="129"/>
      <c r="MHQ219" s="129"/>
      <c r="MHR219" s="129"/>
      <c r="MHS219" s="129"/>
      <c r="MHT219" s="129"/>
      <c r="MHU219" s="129"/>
      <c r="MHV219" s="129"/>
      <c r="MHW219" s="129"/>
      <c r="MHX219" s="129"/>
      <c r="MHY219" s="129"/>
      <c r="MHZ219" s="129"/>
      <c r="MIA219" s="129"/>
      <c r="MIB219" s="129"/>
      <c r="MIC219" s="129"/>
      <c r="MID219" s="129"/>
      <c r="MIE219" s="129"/>
      <c r="MIF219" s="129"/>
      <c r="MIG219" s="129"/>
      <c r="MIH219" s="129"/>
      <c r="MII219" s="129"/>
      <c r="MIJ219" s="129"/>
      <c r="MIK219" s="129"/>
      <c r="MIL219" s="129"/>
      <c r="MIM219" s="129"/>
      <c r="MIN219" s="129"/>
      <c r="MIO219" s="129"/>
      <c r="MIP219" s="129"/>
      <c r="MIQ219" s="129"/>
      <c r="MIR219" s="129"/>
      <c r="MIS219" s="129"/>
      <c r="MIT219" s="129"/>
      <c r="MIU219" s="129"/>
      <c r="MIV219" s="129"/>
      <c r="MIW219" s="129"/>
      <c r="MIX219" s="129"/>
      <c r="MIY219" s="129"/>
      <c r="MIZ219" s="129"/>
      <c r="MJA219" s="129"/>
      <c r="MJB219" s="129"/>
      <c r="MJC219" s="129"/>
      <c r="MJD219" s="129"/>
      <c r="MJE219" s="129"/>
      <c r="MJF219" s="129"/>
      <c r="MJG219" s="129"/>
      <c r="MJH219" s="129"/>
      <c r="MJI219" s="129"/>
      <c r="MJJ219" s="129"/>
      <c r="MJK219" s="129"/>
      <c r="MJL219" s="129"/>
      <c r="MJM219" s="129"/>
      <c r="MJN219" s="129"/>
      <c r="MJO219" s="129"/>
      <c r="MJP219" s="129"/>
      <c r="MJQ219" s="129"/>
      <c r="MJR219" s="129"/>
      <c r="MJS219" s="129"/>
      <c r="MJT219" s="129"/>
      <c r="MJU219" s="129"/>
      <c r="MJV219" s="129"/>
      <c r="MJW219" s="129"/>
      <c r="MJX219" s="129"/>
      <c r="MJY219" s="129"/>
      <c r="MJZ219" s="129"/>
      <c r="MKA219" s="129"/>
      <c r="MKB219" s="129"/>
      <c r="MKC219" s="129"/>
      <c r="MKD219" s="129"/>
      <c r="MKE219" s="129"/>
      <c r="MKF219" s="129"/>
      <c r="MKG219" s="129"/>
      <c r="MKH219" s="129"/>
      <c r="MKI219" s="129"/>
      <c r="MKJ219" s="129"/>
      <c r="MKK219" s="129"/>
      <c r="MKL219" s="129"/>
      <c r="MKM219" s="129"/>
      <c r="MKN219" s="129"/>
      <c r="MKO219" s="129"/>
      <c r="MKP219" s="129"/>
      <c r="MKQ219" s="129"/>
      <c r="MKR219" s="129"/>
      <c r="MKS219" s="129"/>
      <c r="MKT219" s="129"/>
      <c r="MKU219" s="129"/>
      <c r="MKV219" s="129"/>
      <c r="MKW219" s="129"/>
      <c r="MKX219" s="129"/>
      <c r="MKY219" s="129"/>
      <c r="MKZ219" s="129"/>
      <c r="MLA219" s="129"/>
      <c r="MLB219" s="129"/>
      <c r="MLC219" s="129"/>
      <c r="MLD219" s="129"/>
      <c r="MLE219" s="129"/>
      <c r="MLF219" s="129"/>
      <c r="MLG219" s="129"/>
      <c r="MLH219" s="129"/>
      <c r="MLI219" s="129"/>
      <c r="MLJ219" s="129"/>
      <c r="MLK219" s="129"/>
      <c r="MLL219" s="129"/>
      <c r="MLM219" s="129"/>
      <c r="MLN219" s="129"/>
      <c r="MLO219" s="129"/>
      <c r="MLP219" s="129"/>
      <c r="MLQ219" s="129"/>
      <c r="MLR219" s="129"/>
      <c r="MLS219" s="129"/>
      <c r="MLT219" s="129"/>
      <c r="MLU219" s="129"/>
      <c r="MLV219" s="129"/>
      <c r="MLW219" s="129"/>
      <c r="MLX219" s="129"/>
      <c r="MLY219" s="129"/>
      <c r="MLZ219" s="129"/>
      <c r="MMA219" s="129"/>
      <c r="MMB219" s="129"/>
      <c r="MMC219" s="129"/>
      <c r="MMD219" s="129"/>
      <c r="MME219" s="129"/>
      <c r="MMF219" s="129"/>
      <c r="MMG219" s="129"/>
      <c r="MMH219" s="129"/>
      <c r="MMI219" s="129"/>
      <c r="MMJ219" s="129"/>
      <c r="MMK219" s="129"/>
      <c r="MML219" s="129"/>
      <c r="MMM219" s="129"/>
      <c r="MMN219" s="129"/>
      <c r="MMO219" s="129"/>
      <c r="MMP219" s="129"/>
      <c r="MMQ219" s="129"/>
      <c r="MMR219" s="129"/>
      <c r="MMS219" s="129"/>
      <c r="MMT219" s="129"/>
      <c r="MMU219" s="129"/>
      <c r="MMV219" s="129"/>
      <c r="MMW219" s="129"/>
      <c r="MMX219" s="129"/>
      <c r="MMY219" s="129"/>
      <c r="MMZ219" s="129"/>
      <c r="MNA219" s="129"/>
      <c r="MNB219" s="129"/>
      <c r="MNC219" s="129"/>
      <c r="MND219" s="129"/>
      <c r="MNE219" s="129"/>
      <c r="MNF219" s="129"/>
      <c r="MNG219" s="129"/>
      <c r="MNH219" s="129"/>
      <c r="MNI219" s="129"/>
      <c r="MNJ219" s="129"/>
      <c r="MNK219" s="129"/>
      <c r="MNL219" s="129"/>
      <c r="MNM219" s="129"/>
      <c r="MNN219" s="129"/>
      <c r="MNO219" s="129"/>
      <c r="MNP219" s="129"/>
      <c r="MNQ219" s="129"/>
      <c r="MNR219" s="129"/>
      <c r="MNS219" s="129"/>
      <c r="MNT219" s="129"/>
      <c r="MNU219" s="129"/>
      <c r="MNV219" s="129"/>
      <c r="MNW219" s="129"/>
      <c r="MNX219" s="129"/>
      <c r="MNY219" s="129"/>
      <c r="MNZ219" s="129"/>
      <c r="MOA219" s="129"/>
      <c r="MOB219" s="129"/>
      <c r="MOC219" s="129"/>
      <c r="MOD219" s="129"/>
      <c r="MOE219" s="129"/>
      <c r="MOF219" s="129"/>
      <c r="MOG219" s="129"/>
      <c r="MOH219" s="129"/>
      <c r="MOI219" s="129"/>
      <c r="MOJ219" s="129"/>
      <c r="MOK219" s="129"/>
      <c r="MOL219" s="129"/>
      <c r="MOM219" s="129"/>
      <c r="MON219" s="129"/>
      <c r="MOO219" s="129"/>
      <c r="MOP219" s="129"/>
      <c r="MOQ219" s="129"/>
      <c r="MOR219" s="129"/>
      <c r="MOS219" s="129"/>
      <c r="MOT219" s="129"/>
      <c r="MOU219" s="129"/>
      <c r="MOV219" s="129"/>
      <c r="MOW219" s="129"/>
      <c r="MOX219" s="129"/>
      <c r="MOY219" s="129"/>
      <c r="MOZ219" s="129"/>
      <c r="MPA219" s="129"/>
      <c r="MPB219" s="129"/>
      <c r="MPC219" s="129"/>
      <c r="MPD219" s="129"/>
      <c r="MPE219" s="129"/>
      <c r="MPF219" s="129"/>
      <c r="MPG219" s="129"/>
      <c r="MPH219" s="129"/>
      <c r="MPI219" s="129"/>
      <c r="MPJ219" s="129"/>
      <c r="MPK219" s="129"/>
      <c r="MPL219" s="129"/>
      <c r="MPM219" s="129"/>
      <c r="MPN219" s="129"/>
      <c r="MPO219" s="129"/>
      <c r="MPP219" s="129"/>
      <c r="MPQ219" s="129"/>
      <c r="MPR219" s="129"/>
      <c r="MPS219" s="129"/>
      <c r="MPT219" s="129"/>
      <c r="MPU219" s="129"/>
      <c r="MPV219" s="129"/>
      <c r="MPW219" s="129"/>
      <c r="MPX219" s="129"/>
      <c r="MPY219" s="129"/>
      <c r="MPZ219" s="129"/>
      <c r="MQA219" s="129"/>
      <c r="MQB219" s="129"/>
      <c r="MQC219" s="129"/>
      <c r="MQD219" s="129"/>
      <c r="MQE219" s="129"/>
      <c r="MQF219" s="129"/>
      <c r="MQG219" s="129"/>
      <c r="MQH219" s="129"/>
      <c r="MQI219" s="129"/>
      <c r="MQJ219" s="129"/>
      <c r="MQK219" s="129"/>
      <c r="MQL219" s="129"/>
      <c r="MQM219" s="129"/>
      <c r="MQN219" s="129"/>
      <c r="MQO219" s="129"/>
      <c r="MQP219" s="129"/>
      <c r="MQQ219" s="129"/>
      <c r="MQR219" s="129"/>
      <c r="MQS219" s="129"/>
      <c r="MQT219" s="129"/>
      <c r="MQU219" s="129"/>
      <c r="MQV219" s="129"/>
      <c r="MQW219" s="129"/>
      <c r="MQX219" s="129"/>
      <c r="MQY219" s="129"/>
      <c r="MQZ219" s="129"/>
      <c r="MRA219" s="129"/>
      <c r="MRB219" s="129"/>
      <c r="MRC219" s="129"/>
      <c r="MRD219" s="129"/>
      <c r="MRE219" s="129"/>
      <c r="MRF219" s="129"/>
      <c r="MRG219" s="129"/>
      <c r="MRH219" s="129"/>
      <c r="MRI219" s="129"/>
      <c r="MRJ219" s="129"/>
      <c r="MRK219" s="129"/>
      <c r="MRL219" s="129"/>
      <c r="MRM219" s="129"/>
      <c r="MRN219" s="129"/>
      <c r="MRO219" s="129"/>
      <c r="MRP219" s="129"/>
      <c r="MRQ219" s="129"/>
      <c r="MRR219" s="129"/>
      <c r="MRS219" s="129"/>
      <c r="MRT219" s="129"/>
      <c r="MRU219" s="129"/>
      <c r="MRV219" s="129"/>
      <c r="MRW219" s="129"/>
      <c r="MRX219" s="129"/>
      <c r="MRY219" s="129"/>
      <c r="MRZ219" s="129"/>
      <c r="MSA219" s="129"/>
      <c r="MSB219" s="129"/>
      <c r="MSC219" s="129"/>
      <c r="MSD219" s="129"/>
      <c r="MSE219" s="129"/>
      <c r="MSF219" s="129"/>
      <c r="MSG219" s="129"/>
      <c r="MSH219" s="129"/>
      <c r="MSI219" s="129"/>
      <c r="MSJ219" s="129"/>
      <c r="MSK219" s="129"/>
      <c r="MSL219" s="129"/>
      <c r="MSM219" s="129"/>
      <c r="MSN219" s="129"/>
      <c r="MSO219" s="129"/>
      <c r="MSP219" s="129"/>
      <c r="MSQ219" s="129"/>
      <c r="MSR219" s="129"/>
      <c r="MSS219" s="129"/>
      <c r="MST219" s="129"/>
      <c r="MSU219" s="129"/>
      <c r="MSV219" s="129"/>
      <c r="MSW219" s="129"/>
      <c r="MSX219" s="129"/>
      <c r="MSY219" s="129"/>
      <c r="MSZ219" s="129"/>
      <c r="MTA219" s="129"/>
      <c r="MTB219" s="129"/>
      <c r="MTC219" s="129"/>
      <c r="MTD219" s="129"/>
      <c r="MTE219" s="129"/>
      <c r="MTF219" s="129"/>
      <c r="MTG219" s="129"/>
      <c r="MTH219" s="129"/>
      <c r="MTI219" s="129"/>
      <c r="MTJ219" s="129"/>
      <c r="MTK219" s="129"/>
      <c r="MTL219" s="129"/>
      <c r="MTM219" s="129"/>
      <c r="MTN219" s="129"/>
      <c r="MTO219" s="129"/>
      <c r="MTP219" s="129"/>
      <c r="MTQ219" s="129"/>
      <c r="MTR219" s="129"/>
      <c r="MTS219" s="129"/>
      <c r="MTT219" s="129"/>
      <c r="MTU219" s="129"/>
      <c r="MTV219" s="129"/>
      <c r="MTW219" s="129"/>
      <c r="MTX219" s="129"/>
      <c r="MTY219" s="129"/>
      <c r="MTZ219" s="129"/>
      <c r="MUA219" s="129"/>
      <c r="MUB219" s="129"/>
      <c r="MUC219" s="129"/>
      <c r="MUD219" s="129"/>
      <c r="MUE219" s="129"/>
      <c r="MUF219" s="129"/>
      <c r="MUG219" s="129"/>
      <c r="MUH219" s="129"/>
      <c r="MUI219" s="129"/>
      <c r="MUJ219" s="129"/>
      <c r="MUK219" s="129"/>
      <c r="MUL219" s="129"/>
      <c r="MUM219" s="129"/>
      <c r="MUN219" s="129"/>
      <c r="MUO219" s="129"/>
      <c r="MUP219" s="129"/>
      <c r="MUQ219" s="129"/>
      <c r="MUR219" s="129"/>
      <c r="MUS219" s="129"/>
      <c r="MUT219" s="129"/>
      <c r="MUU219" s="129"/>
      <c r="MUV219" s="129"/>
      <c r="MUW219" s="129"/>
      <c r="MUX219" s="129"/>
      <c r="MUY219" s="129"/>
      <c r="MUZ219" s="129"/>
      <c r="MVA219" s="129"/>
      <c r="MVB219" s="129"/>
      <c r="MVC219" s="129"/>
      <c r="MVD219" s="129"/>
      <c r="MVE219" s="129"/>
      <c r="MVF219" s="129"/>
      <c r="MVG219" s="129"/>
      <c r="MVH219" s="129"/>
      <c r="MVI219" s="129"/>
      <c r="MVJ219" s="129"/>
      <c r="MVK219" s="129"/>
      <c r="MVL219" s="129"/>
      <c r="MVM219" s="129"/>
      <c r="MVN219" s="129"/>
      <c r="MVO219" s="129"/>
      <c r="MVP219" s="129"/>
      <c r="MVQ219" s="129"/>
      <c r="MVR219" s="129"/>
      <c r="MVS219" s="129"/>
      <c r="MVT219" s="129"/>
      <c r="MVU219" s="129"/>
      <c r="MVV219" s="129"/>
      <c r="MVW219" s="129"/>
      <c r="MVX219" s="129"/>
      <c r="MVY219" s="129"/>
      <c r="MVZ219" s="129"/>
      <c r="MWA219" s="129"/>
      <c r="MWB219" s="129"/>
      <c r="MWC219" s="129"/>
      <c r="MWD219" s="129"/>
      <c r="MWE219" s="129"/>
      <c r="MWF219" s="129"/>
      <c r="MWG219" s="129"/>
      <c r="MWH219" s="129"/>
      <c r="MWI219" s="129"/>
      <c r="MWJ219" s="129"/>
      <c r="MWK219" s="129"/>
      <c r="MWL219" s="129"/>
      <c r="MWM219" s="129"/>
      <c r="MWN219" s="129"/>
      <c r="MWO219" s="129"/>
      <c r="MWP219" s="129"/>
      <c r="MWQ219" s="129"/>
      <c r="MWR219" s="129"/>
      <c r="MWS219" s="129"/>
      <c r="MWT219" s="129"/>
      <c r="MWU219" s="129"/>
      <c r="MWV219" s="129"/>
      <c r="MWW219" s="129"/>
      <c r="MWX219" s="129"/>
      <c r="MWY219" s="129"/>
      <c r="MWZ219" s="129"/>
      <c r="MXA219" s="129"/>
      <c r="MXB219" s="129"/>
      <c r="MXC219" s="129"/>
      <c r="MXD219" s="129"/>
      <c r="MXE219" s="129"/>
      <c r="MXF219" s="129"/>
      <c r="MXG219" s="129"/>
      <c r="MXH219" s="129"/>
      <c r="MXI219" s="129"/>
      <c r="MXJ219" s="129"/>
      <c r="MXK219" s="129"/>
      <c r="MXL219" s="129"/>
      <c r="MXM219" s="129"/>
      <c r="MXN219" s="129"/>
      <c r="MXO219" s="129"/>
      <c r="MXP219" s="129"/>
      <c r="MXQ219" s="129"/>
      <c r="MXR219" s="129"/>
      <c r="MXS219" s="129"/>
      <c r="MXT219" s="129"/>
      <c r="MXU219" s="129"/>
      <c r="MXV219" s="129"/>
      <c r="MXW219" s="129"/>
      <c r="MXX219" s="129"/>
      <c r="MXY219" s="129"/>
      <c r="MXZ219" s="129"/>
      <c r="MYA219" s="129"/>
      <c r="MYB219" s="129"/>
      <c r="MYC219" s="129"/>
      <c r="MYD219" s="129"/>
      <c r="MYE219" s="129"/>
      <c r="MYF219" s="129"/>
      <c r="MYG219" s="129"/>
      <c r="MYH219" s="129"/>
      <c r="MYI219" s="129"/>
      <c r="MYJ219" s="129"/>
      <c r="MYK219" s="129"/>
      <c r="MYL219" s="129"/>
      <c r="MYM219" s="129"/>
      <c r="MYN219" s="129"/>
      <c r="MYO219" s="129"/>
      <c r="MYP219" s="129"/>
      <c r="MYQ219" s="129"/>
      <c r="MYR219" s="129"/>
      <c r="MYS219" s="129"/>
      <c r="MYT219" s="129"/>
      <c r="MYU219" s="129"/>
      <c r="MYV219" s="129"/>
      <c r="MYW219" s="129"/>
      <c r="MYX219" s="129"/>
      <c r="MYY219" s="129"/>
      <c r="MYZ219" s="129"/>
      <c r="MZA219" s="129"/>
      <c r="MZB219" s="129"/>
      <c r="MZC219" s="129"/>
      <c r="MZD219" s="129"/>
      <c r="MZE219" s="129"/>
      <c r="MZF219" s="129"/>
      <c r="MZG219" s="129"/>
      <c r="MZH219" s="129"/>
      <c r="MZI219" s="129"/>
      <c r="MZJ219" s="129"/>
      <c r="MZK219" s="129"/>
      <c r="MZL219" s="129"/>
      <c r="MZM219" s="129"/>
      <c r="MZN219" s="129"/>
      <c r="MZO219" s="129"/>
      <c r="MZP219" s="129"/>
      <c r="MZQ219" s="129"/>
      <c r="MZR219" s="129"/>
      <c r="MZS219" s="129"/>
      <c r="MZT219" s="129"/>
      <c r="MZU219" s="129"/>
      <c r="MZV219" s="129"/>
      <c r="MZW219" s="129"/>
      <c r="MZX219" s="129"/>
      <c r="MZY219" s="129"/>
      <c r="MZZ219" s="129"/>
      <c r="NAA219" s="129"/>
      <c r="NAB219" s="129"/>
      <c r="NAC219" s="129"/>
      <c r="NAD219" s="129"/>
      <c r="NAE219" s="129"/>
      <c r="NAF219" s="129"/>
      <c r="NAG219" s="129"/>
      <c r="NAH219" s="129"/>
      <c r="NAI219" s="129"/>
      <c r="NAJ219" s="129"/>
      <c r="NAK219" s="129"/>
      <c r="NAL219" s="129"/>
      <c r="NAM219" s="129"/>
      <c r="NAN219" s="129"/>
      <c r="NAO219" s="129"/>
      <c r="NAP219" s="129"/>
      <c r="NAQ219" s="129"/>
      <c r="NAR219" s="129"/>
      <c r="NAS219" s="129"/>
      <c r="NAT219" s="129"/>
      <c r="NAU219" s="129"/>
      <c r="NAV219" s="129"/>
      <c r="NAW219" s="129"/>
      <c r="NAX219" s="129"/>
      <c r="NAY219" s="129"/>
      <c r="NAZ219" s="129"/>
      <c r="NBA219" s="129"/>
      <c r="NBB219" s="129"/>
      <c r="NBC219" s="129"/>
      <c r="NBD219" s="129"/>
      <c r="NBE219" s="129"/>
      <c r="NBF219" s="129"/>
      <c r="NBG219" s="129"/>
      <c r="NBH219" s="129"/>
      <c r="NBI219" s="129"/>
      <c r="NBJ219" s="129"/>
      <c r="NBK219" s="129"/>
      <c r="NBL219" s="129"/>
      <c r="NBM219" s="129"/>
      <c r="NBN219" s="129"/>
      <c r="NBO219" s="129"/>
      <c r="NBP219" s="129"/>
      <c r="NBQ219" s="129"/>
      <c r="NBR219" s="129"/>
      <c r="NBS219" s="129"/>
      <c r="NBT219" s="129"/>
      <c r="NBU219" s="129"/>
      <c r="NBV219" s="129"/>
      <c r="NBW219" s="129"/>
      <c r="NBX219" s="129"/>
      <c r="NBY219" s="129"/>
      <c r="NBZ219" s="129"/>
      <c r="NCA219" s="129"/>
      <c r="NCB219" s="129"/>
      <c r="NCC219" s="129"/>
      <c r="NCD219" s="129"/>
      <c r="NCE219" s="129"/>
      <c r="NCF219" s="129"/>
      <c r="NCG219" s="129"/>
      <c r="NCH219" s="129"/>
      <c r="NCI219" s="129"/>
      <c r="NCJ219" s="129"/>
      <c r="NCK219" s="129"/>
      <c r="NCL219" s="129"/>
      <c r="NCM219" s="129"/>
      <c r="NCN219" s="129"/>
      <c r="NCO219" s="129"/>
      <c r="NCP219" s="129"/>
      <c r="NCQ219" s="129"/>
      <c r="NCR219" s="129"/>
      <c r="NCS219" s="129"/>
      <c r="NCT219" s="129"/>
      <c r="NCU219" s="129"/>
      <c r="NCV219" s="129"/>
      <c r="NCW219" s="129"/>
      <c r="NCX219" s="129"/>
      <c r="NCY219" s="129"/>
      <c r="NCZ219" s="129"/>
      <c r="NDA219" s="129"/>
      <c r="NDB219" s="129"/>
      <c r="NDC219" s="129"/>
      <c r="NDD219" s="129"/>
      <c r="NDE219" s="129"/>
      <c r="NDF219" s="129"/>
      <c r="NDG219" s="129"/>
      <c r="NDH219" s="129"/>
      <c r="NDI219" s="129"/>
      <c r="NDJ219" s="129"/>
      <c r="NDK219" s="129"/>
      <c r="NDL219" s="129"/>
      <c r="NDM219" s="129"/>
      <c r="NDN219" s="129"/>
      <c r="NDO219" s="129"/>
      <c r="NDP219" s="129"/>
      <c r="NDQ219" s="129"/>
      <c r="NDR219" s="129"/>
      <c r="NDS219" s="129"/>
      <c r="NDT219" s="129"/>
      <c r="NDU219" s="129"/>
      <c r="NDV219" s="129"/>
      <c r="NDW219" s="129"/>
      <c r="NDX219" s="129"/>
      <c r="NDY219" s="129"/>
      <c r="NDZ219" s="129"/>
      <c r="NEA219" s="129"/>
      <c r="NEB219" s="129"/>
      <c r="NEC219" s="129"/>
      <c r="NED219" s="129"/>
      <c r="NEE219" s="129"/>
      <c r="NEF219" s="129"/>
      <c r="NEG219" s="129"/>
      <c r="NEH219" s="129"/>
      <c r="NEI219" s="129"/>
      <c r="NEJ219" s="129"/>
      <c r="NEK219" s="129"/>
      <c r="NEL219" s="129"/>
      <c r="NEM219" s="129"/>
      <c r="NEN219" s="129"/>
      <c r="NEO219" s="129"/>
      <c r="NEP219" s="129"/>
      <c r="NEQ219" s="129"/>
      <c r="NER219" s="129"/>
      <c r="NES219" s="129"/>
      <c r="NET219" s="129"/>
      <c r="NEU219" s="129"/>
      <c r="NEV219" s="129"/>
      <c r="NEW219" s="129"/>
      <c r="NEX219" s="129"/>
      <c r="NEY219" s="129"/>
      <c r="NEZ219" s="129"/>
      <c r="NFA219" s="129"/>
      <c r="NFB219" s="129"/>
      <c r="NFC219" s="129"/>
      <c r="NFD219" s="129"/>
      <c r="NFE219" s="129"/>
      <c r="NFF219" s="129"/>
      <c r="NFG219" s="129"/>
      <c r="NFH219" s="129"/>
      <c r="NFI219" s="129"/>
      <c r="NFJ219" s="129"/>
      <c r="NFK219" s="129"/>
      <c r="NFL219" s="129"/>
      <c r="NFM219" s="129"/>
      <c r="NFN219" s="129"/>
      <c r="NFO219" s="129"/>
      <c r="NFP219" s="129"/>
      <c r="NFQ219" s="129"/>
      <c r="NFR219" s="129"/>
      <c r="NFS219" s="129"/>
      <c r="NFT219" s="129"/>
      <c r="NFU219" s="129"/>
      <c r="NFV219" s="129"/>
      <c r="NFW219" s="129"/>
      <c r="NFX219" s="129"/>
      <c r="NFY219" s="129"/>
      <c r="NFZ219" s="129"/>
      <c r="NGA219" s="129"/>
      <c r="NGB219" s="129"/>
      <c r="NGC219" s="129"/>
      <c r="NGD219" s="129"/>
      <c r="NGE219" s="129"/>
      <c r="NGF219" s="129"/>
      <c r="NGG219" s="129"/>
      <c r="NGH219" s="129"/>
      <c r="NGI219" s="129"/>
      <c r="NGJ219" s="129"/>
      <c r="NGK219" s="129"/>
      <c r="NGL219" s="129"/>
      <c r="NGM219" s="129"/>
      <c r="NGN219" s="129"/>
      <c r="NGO219" s="129"/>
      <c r="NGP219" s="129"/>
      <c r="NGQ219" s="129"/>
      <c r="NGR219" s="129"/>
      <c r="NGS219" s="129"/>
      <c r="NGT219" s="129"/>
      <c r="NGU219" s="129"/>
      <c r="NGV219" s="129"/>
      <c r="NGW219" s="129"/>
      <c r="NGX219" s="129"/>
      <c r="NGY219" s="129"/>
      <c r="NGZ219" s="129"/>
      <c r="NHA219" s="129"/>
      <c r="NHB219" s="129"/>
      <c r="NHC219" s="129"/>
      <c r="NHD219" s="129"/>
      <c r="NHE219" s="129"/>
      <c r="NHF219" s="129"/>
      <c r="NHG219" s="129"/>
      <c r="NHH219" s="129"/>
      <c r="NHI219" s="129"/>
      <c r="NHJ219" s="129"/>
      <c r="NHK219" s="129"/>
      <c r="NHL219" s="129"/>
      <c r="NHM219" s="129"/>
      <c r="NHN219" s="129"/>
      <c r="NHO219" s="129"/>
      <c r="NHP219" s="129"/>
      <c r="NHQ219" s="129"/>
      <c r="NHR219" s="129"/>
      <c r="NHS219" s="129"/>
      <c r="NHT219" s="129"/>
      <c r="NHU219" s="129"/>
      <c r="NHV219" s="129"/>
      <c r="NHW219" s="129"/>
      <c r="NHX219" s="129"/>
      <c r="NHY219" s="129"/>
      <c r="NHZ219" s="129"/>
      <c r="NIA219" s="129"/>
      <c r="NIB219" s="129"/>
      <c r="NIC219" s="129"/>
      <c r="NID219" s="129"/>
      <c r="NIE219" s="129"/>
      <c r="NIF219" s="129"/>
      <c r="NIG219" s="129"/>
      <c r="NIH219" s="129"/>
      <c r="NII219" s="129"/>
      <c r="NIJ219" s="129"/>
      <c r="NIK219" s="129"/>
      <c r="NIL219" s="129"/>
      <c r="NIM219" s="129"/>
      <c r="NIN219" s="129"/>
      <c r="NIO219" s="129"/>
      <c r="NIP219" s="129"/>
      <c r="NIQ219" s="129"/>
      <c r="NIR219" s="129"/>
      <c r="NIS219" s="129"/>
      <c r="NIT219" s="129"/>
      <c r="NIU219" s="129"/>
      <c r="NIV219" s="129"/>
      <c r="NIW219" s="129"/>
      <c r="NIX219" s="129"/>
      <c r="NIY219" s="129"/>
      <c r="NIZ219" s="129"/>
      <c r="NJA219" s="129"/>
      <c r="NJB219" s="129"/>
      <c r="NJC219" s="129"/>
      <c r="NJD219" s="129"/>
      <c r="NJE219" s="129"/>
      <c r="NJF219" s="129"/>
      <c r="NJG219" s="129"/>
      <c r="NJH219" s="129"/>
      <c r="NJI219" s="129"/>
      <c r="NJJ219" s="129"/>
      <c r="NJK219" s="129"/>
      <c r="NJL219" s="129"/>
      <c r="NJM219" s="129"/>
      <c r="NJN219" s="129"/>
      <c r="NJO219" s="129"/>
      <c r="NJP219" s="129"/>
      <c r="NJQ219" s="129"/>
      <c r="NJR219" s="129"/>
      <c r="NJS219" s="129"/>
      <c r="NJT219" s="129"/>
      <c r="NJU219" s="129"/>
      <c r="NJV219" s="129"/>
      <c r="NJW219" s="129"/>
      <c r="NJX219" s="129"/>
      <c r="NJY219" s="129"/>
      <c r="NJZ219" s="129"/>
      <c r="NKA219" s="129"/>
      <c r="NKB219" s="129"/>
      <c r="NKC219" s="129"/>
      <c r="NKD219" s="129"/>
      <c r="NKE219" s="129"/>
      <c r="NKF219" s="129"/>
      <c r="NKG219" s="129"/>
      <c r="NKH219" s="129"/>
      <c r="NKI219" s="129"/>
      <c r="NKJ219" s="129"/>
      <c r="NKK219" s="129"/>
      <c r="NKL219" s="129"/>
      <c r="NKM219" s="129"/>
      <c r="NKN219" s="129"/>
      <c r="NKO219" s="129"/>
      <c r="NKP219" s="129"/>
      <c r="NKQ219" s="129"/>
      <c r="NKR219" s="129"/>
      <c r="NKS219" s="129"/>
      <c r="NKT219" s="129"/>
      <c r="NKU219" s="129"/>
      <c r="NKV219" s="129"/>
      <c r="NKW219" s="129"/>
      <c r="NKX219" s="129"/>
      <c r="NKY219" s="129"/>
      <c r="NKZ219" s="129"/>
      <c r="NLA219" s="129"/>
      <c r="NLB219" s="129"/>
      <c r="NLC219" s="129"/>
      <c r="NLD219" s="129"/>
      <c r="NLE219" s="129"/>
      <c r="NLF219" s="129"/>
      <c r="NLG219" s="129"/>
      <c r="NLH219" s="129"/>
      <c r="NLI219" s="129"/>
      <c r="NLJ219" s="129"/>
      <c r="NLK219" s="129"/>
      <c r="NLL219" s="129"/>
      <c r="NLM219" s="129"/>
      <c r="NLN219" s="129"/>
      <c r="NLO219" s="129"/>
      <c r="NLP219" s="129"/>
      <c r="NLQ219" s="129"/>
      <c r="NLR219" s="129"/>
      <c r="NLS219" s="129"/>
      <c r="NLT219" s="129"/>
      <c r="NLU219" s="129"/>
      <c r="NLV219" s="129"/>
      <c r="NLW219" s="129"/>
      <c r="NLX219" s="129"/>
      <c r="NLY219" s="129"/>
      <c r="NLZ219" s="129"/>
      <c r="NMA219" s="129"/>
      <c r="NMB219" s="129"/>
      <c r="NMC219" s="129"/>
      <c r="NMD219" s="129"/>
      <c r="NME219" s="129"/>
      <c r="NMF219" s="129"/>
      <c r="NMG219" s="129"/>
      <c r="NMH219" s="129"/>
      <c r="NMI219" s="129"/>
      <c r="NMJ219" s="129"/>
      <c r="NMK219" s="129"/>
      <c r="NML219" s="129"/>
      <c r="NMM219" s="129"/>
      <c r="NMN219" s="129"/>
      <c r="NMO219" s="129"/>
      <c r="NMP219" s="129"/>
      <c r="NMQ219" s="129"/>
      <c r="NMR219" s="129"/>
      <c r="NMS219" s="129"/>
      <c r="NMT219" s="129"/>
      <c r="NMU219" s="129"/>
      <c r="NMV219" s="129"/>
      <c r="NMW219" s="129"/>
      <c r="NMX219" s="129"/>
      <c r="NMY219" s="129"/>
      <c r="NMZ219" s="129"/>
      <c r="NNA219" s="129"/>
      <c r="NNB219" s="129"/>
      <c r="NNC219" s="129"/>
      <c r="NND219" s="129"/>
      <c r="NNE219" s="129"/>
      <c r="NNF219" s="129"/>
      <c r="NNG219" s="129"/>
      <c r="NNH219" s="129"/>
      <c r="NNI219" s="129"/>
      <c r="NNJ219" s="129"/>
      <c r="NNK219" s="129"/>
      <c r="NNL219" s="129"/>
      <c r="NNM219" s="129"/>
      <c r="NNN219" s="129"/>
      <c r="NNO219" s="129"/>
      <c r="NNP219" s="129"/>
      <c r="NNQ219" s="129"/>
      <c r="NNR219" s="129"/>
      <c r="NNS219" s="129"/>
      <c r="NNT219" s="129"/>
      <c r="NNU219" s="129"/>
      <c r="NNV219" s="129"/>
      <c r="NNW219" s="129"/>
      <c r="NNX219" s="129"/>
      <c r="NNY219" s="129"/>
      <c r="NNZ219" s="129"/>
      <c r="NOA219" s="129"/>
      <c r="NOB219" s="129"/>
      <c r="NOC219" s="129"/>
      <c r="NOD219" s="129"/>
      <c r="NOE219" s="129"/>
      <c r="NOF219" s="129"/>
      <c r="NOG219" s="129"/>
      <c r="NOH219" s="129"/>
      <c r="NOI219" s="129"/>
      <c r="NOJ219" s="129"/>
      <c r="NOK219" s="129"/>
      <c r="NOL219" s="129"/>
      <c r="NOM219" s="129"/>
      <c r="NON219" s="129"/>
      <c r="NOO219" s="129"/>
      <c r="NOP219" s="129"/>
      <c r="NOQ219" s="129"/>
      <c r="NOR219" s="129"/>
      <c r="NOS219" s="129"/>
      <c r="NOT219" s="129"/>
      <c r="NOU219" s="129"/>
      <c r="NOV219" s="129"/>
      <c r="NOW219" s="129"/>
      <c r="NOX219" s="129"/>
      <c r="NOY219" s="129"/>
      <c r="NOZ219" s="129"/>
      <c r="NPA219" s="129"/>
      <c r="NPB219" s="129"/>
      <c r="NPC219" s="129"/>
      <c r="NPD219" s="129"/>
      <c r="NPE219" s="129"/>
      <c r="NPF219" s="129"/>
      <c r="NPG219" s="129"/>
      <c r="NPH219" s="129"/>
      <c r="NPI219" s="129"/>
      <c r="NPJ219" s="129"/>
      <c r="NPK219" s="129"/>
      <c r="NPL219" s="129"/>
      <c r="NPM219" s="129"/>
      <c r="NPN219" s="129"/>
      <c r="NPO219" s="129"/>
      <c r="NPP219" s="129"/>
      <c r="NPQ219" s="129"/>
      <c r="NPR219" s="129"/>
      <c r="NPS219" s="129"/>
      <c r="NPT219" s="129"/>
      <c r="NPU219" s="129"/>
      <c r="NPV219" s="129"/>
      <c r="NPW219" s="129"/>
      <c r="NPX219" s="129"/>
      <c r="NPY219" s="129"/>
      <c r="NPZ219" s="129"/>
      <c r="NQA219" s="129"/>
      <c r="NQB219" s="129"/>
      <c r="NQC219" s="129"/>
      <c r="NQD219" s="129"/>
      <c r="NQE219" s="129"/>
      <c r="NQF219" s="129"/>
      <c r="NQG219" s="129"/>
      <c r="NQH219" s="129"/>
      <c r="NQI219" s="129"/>
      <c r="NQJ219" s="129"/>
      <c r="NQK219" s="129"/>
      <c r="NQL219" s="129"/>
      <c r="NQM219" s="129"/>
      <c r="NQN219" s="129"/>
      <c r="NQO219" s="129"/>
      <c r="NQP219" s="129"/>
      <c r="NQQ219" s="129"/>
      <c r="NQR219" s="129"/>
      <c r="NQS219" s="129"/>
      <c r="NQT219" s="129"/>
      <c r="NQU219" s="129"/>
      <c r="NQV219" s="129"/>
      <c r="NQW219" s="129"/>
      <c r="NQX219" s="129"/>
      <c r="NQY219" s="129"/>
      <c r="NQZ219" s="129"/>
      <c r="NRA219" s="129"/>
      <c r="NRB219" s="129"/>
      <c r="NRC219" s="129"/>
      <c r="NRD219" s="129"/>
      <c r="NRE219" s="129"/>
      <c r="NRF219" s="129"/>
      <c r="NRG219" s="129"/>
      <c r="NRH219" s="129"/>
      <c r="NRI219" s="129"/>
      <c r="NRJ219" s="129"/>
      <c r="NRK219" s="129"/>
      <c r="NRL219" s="129"/>
      <c r="NRM219" s="129"/>
      <c r="NRN219" s="129"/>
      <c r="NRO219" s="129"/>
      <c r="NRP219" s="129"/>
      <c r="NRQ219" s="129"/>
      <c r="NRR219" s="129"/>
      <c r="NRS219" s="129"/>
      <c r="NRT219" s="129"/>
      <c r="NRU219" s="129"/>
      <c r="NRV219" s="129"/>
      <c r="NRW219" s="129"/>
      <c r="NRX219" s="129"/>
      <c r="NRY219" s="129"/>
      <c r="NRZ219" s="129"/>
      <c r="NSA219" s="129"/>
      <c r="NSB219" s="129"/>
      <c r="NSC219" s="129"/>
      <c r="NSD219" s="129"/>
      <c r="NSE219" s="129"/>
      <c r="NSF219" s="129"/>
      <c r="NSG219" s="129"/>
      <c r="NSH219" s="129"/>
      <c r="NSI219" s="129"/>
      <c r="NSJ219" s="129"/>
      <c r="NSK219" s="129"/>
      <c r="NSL219" s="129"/>
      <c r="NSM219" s="129"/>
      <c r="NSN219" s="129"/>
      <c r="NSO219" s="129"/>
      <c r="NSP219" s="129"/>
      <c r="NSQ219" s="129"/>
      <c r="NSR219" s="129"/>
      <c r="NSS219" s="129"/>
      <c r="NST219" s="129"/>
      <c r="NSU219" s="129"/>
      <c r="NSV219" s="129"/>
      <c r="NSW219" s="129"/>
      <c r="NSX219" s="129"/>
      <c r="NSY219" s="129"/>
      <c r="NSZ219" s="129"/>
      <c r="NTA219" s="129"/>
      <c r="NTB219" s="129"/>
      <c r="NTC219" s="129"/>
      <c r="NTD219" s="129"/>
      <c r="NTE219" s="129"/>
      <c r="NTF219" s="129"/>
      <c r="NTG219" s="129"/>
      <c r="NTH219" s="129"/>
      <c r="NTI219" s="129"/>
      <c r="NTJ219" s="129"/>
      <c r="NTK219" s="129"/>
      <c r="NTL219" s="129"/>
      <c r="NTM219" s="129"/>
      <c r="NTN219" s="129"/>
      <c r="NTO219" s="129"/>
      <c r="NTP219" s="129"/>
      <c r="NTQ219" s="129"/>
      <c r="NTR219" s="129"/>
      <c r="NTS219" s="129"/>
      <c r="NTT219" s="129"/>
      <c r="NTU219" s="129"/>
      <c r="NTV219" s="129"/>
      <c r="NTW219" s="129"/>
      <c r="NTX219" s="129"/>
      <c r="NTY219" s="129"/>
      <c r="NTZ219" s="129"/>
      <c r="NUA219" s="129"/>
      <c r="NUB219" s="129"/>
      <c r="NUC219" s="129"/>
      <c r="NUD219" s="129"/>
      <c r="NUE219" s="129"/>
      <c r="NUF219" s="129"/>
      <c r="NUG219" s="129"/>
      <c r="NUH219" s="129"/>
      <c r="NUI219" s="129"/>
      <c r="NUJ219" s="129"/>
      <c r="NUK219" s="129"/>
      <c r="NUL219" s="129"/>
      <c r="NUM219" s="129"/>
      <c r="NUN219" s="129"/>
      <c r="NUO219" s="129"/>
      <c r="NUP219" s="129"/>
      <c r="NUQ219" s="129"/>
      <c r="NUR219" s="129"/>
      <c r="NUS219" s="129"/>
      <c r="NUT219" s="129"/>
      <c r="NUU219" s="129"/>
      <c r="NUV219" s="129"/>
      <c r="NUW219" s="129"/>
      <c r="NUX219" s="129"/>
      <c r="NUY219" s="129"/>
      <c r="NUZ219" s="129"/>
      <c r="NVA219" s="129"/>
      <c r="NVB219" s="129"/>
      <c r="NVC219" s="129"/>
      <c r="NVD219" s="129"/>
      <c r="NVE219" s="129"/>
      <c r="NVF219" s="129"/>
      <c r="NVG219" s="129"/>
      <c r="NVH219" s="129"/>
      <c r="NVI219" s="129"/>
      <c r="NVJ219" s="129"/>
      <c r="NVK219" s="129"/>
      <c r="NVL219" s="129"/>
      <c r="NVM219" s="129"/>
      <c r="NVN219" s="129"/>
      <c r="NVO219" s="129"/>
      <c r="NVP219" s="129"/>
      <c r="NVQ219" s="129"/>
      <c r="NVR219" s="129"/>
      <c r="NVS219" s="129"/>
      <c r="NVT219" s="129"/>
      <c r="NVU219" s="129"/>
      <c r="NVV219" s="129"/>
      <c r="NVW219" s="129"/>
      <c r="NVX219" s="129"/>
      <c r="NVY219" s="129"/>
      <c r="NVZ219" s="129"/>
      <c r="NWA219" s="129"/>
      <c r="NWB219" s="129"/>
      <c r="NWC219" s="129"/>
      <c r="NWD219" s="129"/>
      <c r="NWE219" s="129"/>
      <c r="NWF219" s="129"/>
      <c r="NWG219" s="129"/>
      <c r="NWH219" s="129"/>
      <c r="NWI219" s="129"/>
      <c r="NWJ219" s="129"/>
      <c r="NWK219" s="129"/>
      <c r="NWL219" s="129"/>
      <c r="NWM219" s="129"/>
      <c r="NWN219" s="129"/>
      <c r="NWO219" s="129"/>
      <c r="NWP219" s="129"/>
      <c r="NWQ219" s="129"/>
      <c r="NWR219" s="129"/>
      <c r="NWS219" s="129"/>
      <c r="NWT219" s="129"/>
      <c r="NWU219" s="129"/>
      <c r="NWV219" s="129"/>
      <c r="NWW219" s="129"/>
      <c r="NWX219" s="129"/>
      <c r="NWY219" s="129"/>
      <c r="NWZ219" s="129"/>
      <c r="NXA219" s="129"/>
      <c r="NXB219" s="129"/>
      <c r="NXC219" s="129"/>
      <c r="NXD219" s="129"/>
      <c r="NXE219" s="129"/>
      <c r="NXF219" s="129"/>
      <c r="NXG219" s="129"/>
      <c r="NXH219" s="129"/>
      <c r="NXI219" s="129"/>
      <c r="NXJ219" s="129"/>
      <c r="NXK219" s="129"/>
      <c r="NXL219" s="129"/>
      <c r="NXM219" s="129"/>
      <c r="NXN219" s="129"/>
      <c r="NXO219" s="129"/>
      <c r="NXP219" s="129"/>
      <c r="NXQ219" s="129"/>
      <c r="NXR219" s="129"/>
      <c r="NXS219" s="129"/>
      <c r="NXT219" s="129"/>
      <c r="NXU219" s="129"/>
      <c r="NXV219" s="129"/>
      <c r="NXW219" s="129"/>
      <c r="NXX219" s="129"/>
      <c r="NXY219" s="129"/>
      <c r="NXZ219" s="129"/>
      <c r="NYA219" s="129"/>
      <c r="NYB219" s="129"/>
      <c r="NYC219" s="129"/>
      <c r="NYD219" s="129"/>
      <c r="NYE219" s="129"/>
      <c r="NYF219" s="129"/>
      <c r="NYG219" s="129"/>
      <c r="NYH219" s="129"/>
      <c r="NYI219" s="129"/>
      <c r="NYJ219" s="129"/>
      <c r="NYK219" s="129"/>
      <c r="NYL219" s="129"/>
      <c r="NYM219" s="129"/>
      <c r="NYN219" s="129"/>
      <c r="NYO219" s="129"/>
      <c r="NYP219" s="129"/>
      <c r="NYQ219" s="129"/>
      <c r="NYR219" s="129"/>
      <c r="NYS219" s="129"/>
      <c r="NYT219" s="129"/>
      <c r="NYU219" s="129"/>
      <c r="NYV219" s="129"/>
      <c r="NYW219" s="129"/>
      <c r="NYX219" s="129"/>
      <c r="NYY219" s="129"/>
      <c r="NYZ219" s="129"/>
      <c r="NZA219" s="129"/>
      <c r="NZB219" s="129"/>
      <c r="NZC219" s="129"/>
      <c r="NZD219" s="129"/>
      <c r="NZE219" s="129"/>
      <c r="NZF219" s="129"/>
      <c r="NZG219" s="129"/>
      <c r="NZH219" s="129"/>
      <c r="NZI219" s="129"/>
      <c r="NZJ219" s="129"/>
      <c r="NZK219" s="129"/>
      <c r="NZL219" s="129"/>
      <c r="NZM219" s="129"/>
      <c r="NZN219" s="129"/>
      <c r="NZO219" s="129"/>
      <c r="NZP219" s="129"/>
      <c r="NZQ219" s="129"/>
      <c r="NZR219" s="129"/>
      <c r="NZS219" s="129"/>
      <c r="NZT219" s="129"/>
      <c r="NZU219" s="129"/>
      <c r="NZV219" s="129"/>
      <c r="NZW219" s="129"/>
      <c r="NZX219" s="129"/>
      <c r="NZY219" s="129"/>
      <c r="NZZ219" s="129"/>
      <c r="OAA219" s="129"/>
      <c r="OAB219" s="129"/>
      <c r="OAC219" s="129"/>
      <c r="OAD219" s="129"/>
      <c r="OAE219" s="129"/>
      <c r="OAF219" s="129"/>
      <c r="OAG219" s="129"/>
      <c r="OAH219" s="129"/>
      <c r="OAI219" s="129"/>
      <c r="OAJ219" s="129"/>
      <c r="OAK219" s="129"/>
      <c r="OAL219" s="129"/>
      <c r="OAM219" s="129"/>
      <c r="OAN219" s="129"/>
      <c r="OAO219" s="129"/>
      <c r="OAP219" s="129"/>
      <c r="OAQ219" s="129"/>
      <c r="OAR219" s="129"/>
      <c r="OAS219" s="129"/>
      <c r="OAT219" s="129"/>
      <c r="OAU219" s="129"/>
      <c r="OAV219" s="129"/>
      <c r="OAW219" s="129"/>
      <c r="OAX219" s="129"/>
      <c r="OAY219" s="129"/>
      <c r="OAZ219" s="129"/>
      <c r="OBA219" s="129"/>
      <c r="OBB219" s="129"/>
      <c r="OBC219" s="129"/>
      <c r="OBD219" s="129"/>
      <c r="OBE219" s="129"/>
      <c r="OBF219" s="129"/>
      <c r="OBG219" s="129"/>
      <c r="OBH219" s="129"/>
      <c r="OBI219" s="129"/>
      <c r="OBJ219" s="129"/>
      <c r="OBK219" s="129"/>
      <c r="OBL219" s="129"/>
      <c r="OBM219" s="129"/>
      <c r="OBN219" s="129"/>
      <c r="OBO219" s="129"/>
      <c r="OBP219" s="129"/>
      <c r="OBQ219" s="129"/>
      <c r="OBR219" s="129"/>
      <c r="OBS219" s="129"/>
      <c r="OBT219" s="129"/>
      <c r="OBU219" s="129"/>
      <c r="OBV219" s="129"/>
      <c r="OBW219" s="129"/>
      <c r="OBX219" s="129"/>
      <c r="OBY219" s="129"/>
      <c r="OBZ219" s="129"/>
      <c r="OCA219" s="129"/>
      <c r="OCB219" s="129"/>
      <c r="OCC219" s="129"/>
      <c r="OCD219" s="129"/>
      <c r="OCE219" s="129"/>
      <c r="OCF219" s="129"/>
      <c r="OCG219" s="129"/>
      <c r="OCH219" s="129"/>
      <c r="OCI219" s="129"/>
      <c r="OCJ219" s="129"/>
      <c r="OCK219" s="129"/>
      <c r="OCL219" s="129"/>
      <c r="OCM219" s="129"/>
      <c r="OCN219" s="129"/>
      <c r="OCO219" s="129"/>
      <c r="OCP219" s="129"/>
      <c r="OCQ219" s="129"/>
      <c r="OCR219" s="129"/>
      <c r="OCS219" s="129"/>
      <c r="OCT219" s="129"/>
      <c r="OCU219" s="129"/>
      <c r="OCV219" s="129"/>
      <c r="OCW219" s="129"/>
      <c r="OCX219" s="129"/>
      <c r="OCY219" s="129"/>
      <c r="OCZ219" s="129"/>
      <c r="ODA219" s="129"/>
      <c r="ODB219" s="129"/>
      <c r="ODC219" s="129"/>
      <c r="ODD219" s="129"/>
      <c r="ODE219" s="129"/>
      <c r="ODF219" s="129"/>
      <c r="ODG219" s="129"/>
      <c r="ODH219" s="129"/>
      <c r="ODI219" s="129"/>
      <c r="ODJ219" s="129"/>
      <c r="ODK219" s="129"/>
      <c r="ODL219" s="129"/>
      <c r="ODM219" s="129"/>
      <c r="ODN219" s="129"/>
      <c r="ODO219" s="129"/>
      <c r="ODP219" s="129"/>
      <c r="ODQ219" s="129"/>
      <c r="ODR219" s="129"/>
      <c r="ODS219" s="129"/>
      <c r="ODT219" s="129"/>
      <c r="ODU219" s="129"/>
      <c r="ODV219" s="129"/>
      <c r="ODW219" s="129"/>
      <c r="ODX219" s="129"/>
      <c r="ODY219" s="129"/>
      <c r="ODZ219" s="129"/>
      <c r="OEA219" s="129"/>
      <c r="OEB219" s="129"/>
      <c r="OEC219" s="129"/>
      <c r="OED219" s="129"/>
      <c r="OEE219" s="129"/>
      <c r="OEF219" s="129"/>
      <c r="OEG219" s="129"/>
      <c r="OEH219" s="129"/>
      <c r="OEI219" s="129"/>
      <c r="OEJ219" s="129"/>
      <c r="OEK219" s="129"/>
      <c r="OEL219" s="129"/>
      <c r="OEM219" s="129"/>
      <c r="OEN219" s="129"/>
      <c r="OEO219" s="129"/>
      <c r="OEP219" s="129"/>
      <c r="OEQ219" s="129"/>
      <c r="OER219" s="129"/>
      <c r="OES219" s="129"/>
      <c r="OET219" s="129"/>
      <c r="OEU219" s="129"/>
      <c r="OEV219" s="129"/>
      <c r="OEW219" s="129"/>
      <c r="OEX219" s="129"/>
      <c r="OEY219" s="129"/>
      <c r="OEZ219" s="129"/>
      <c r="OFA219" s="129"/>
      <c r="OFB219" s="129"/>
      <c r="OFC219" s="129"/>
      <c r="OFD219" s="129"/>
      <c r="OFE219" s="129"/>
      <c r="OFF219" s="129"/>
      <c r="OFG219" s="129"/>
      <c r="OFH219" s="129"/>
      <c r="OFI219" s="129"/>
      <c r="OFJ219" s="129"/>
      <c r="OFK219" s="129"/>
      <c r="OFL219" s="129"/>
      <c r="OFM219" s="129"/>
      <c r="OFN219" s="129"/>
      <c r="OFO219" s="129"/>
      <c r="OFP219" s="129"/>
      <c r="OFQ219" s="129"/>
      <c r="OFR219" s="129"/>
      <c r="OFS219" s="129"/>
      <c r="OFT219" s="129"/>
      <c r="OFU219" s="129"/>
      <c r="OFV219" s="129"/>
      <c r="OFW219" s="129"/>
      <c r="OFX219" s="129"/>
      <c r="OFY219" s="129"/>
      <c r="OFZ219" s="129"/>
      <c r="OGA219" s="129"/>
      <c r="OGB219" s="129"/>
      <c r="OGC219" s="129"/>
      <c r="OGD219" s="129"/>
      <c r="OGE219" s="129"/>
      <c r="OGF219" s="129"/>
      <c r="OGG219" s="129"/>
      <c r="OGH219" s="129"/>
      <c r="OGI219" s="129"/>
      <c r="OGJ219" s="129"/>
      <c r="OGK219" s="129"/>
      <c r="OGL219" s="129"/>
      <c r="OGM219" s="129"/>
      <c r="OGN219" s="129"/>
      <c r="OGO219" s="129"/>
      <c r="OGP219" s="129"/>
      <c r="OGQ219" s="129"/>
      <c r="OGR219" s="129"/>
      <c r="OGS219" s="129"/>
      <c r="OGT219" s="129"/>
      <c r="OGU219" s="129"/>
      <c r="OGV219" s="129"/>
      <c r="OGW219" s="129"/>
      <c r="OGX219" s="129"/>
      <c r="OGY219" s="129"/>
      <c r="OGZ219" s="129"/>
      <c r="OHA219" s="129"/>
      <c r="OHB219" s="129"/>
      <c r="OHC219" s="129"/>
      <c r="OHD219" s="129"/>
      <c r="OHE219" s="129"/>
      <c r="OHF219" s="129"/>
      <c r="OHG219" s="129"/>
      <c r="OHH219" s="129"/>
      <c r="OHI219" s="129"/>
      <c r="OHJ219" s="129"/>
      <c r="OHK219" s="129"/>
      <c r="OHL219" s="129"/>
      <c r="OHM219" s="129"/>
      <c r="OHN219" s="129"/>
      <c r="OHO219" s="129"/>
      <c r="OHP219" s="129"/>
      <c r="OHQ219" s="129"/>
      <c r="OHR219" s="129"/>
      <c r="OHS219" s="129"/>
      <c r="OHT219" s="129"/>
      <c r="OHU219" s="129"/>
      <c r="OHV219" s="129"/>
      <c r="OHW219" s="129"/>
      <c r="OHX219" s="129"/>
      <c r="OHY219" s="129"/>
      <c r="OHZ219" s="129"/>
      <c r="OIA219" s="129"/>
      <c r="OIB219" s="129"/>
      <c r="OIC219" s="129"/>
      <c r="OID219" s="129"/>
      <c r="OIE219" s="129"/>
      <c r="OIF219" s="129"/>
      <c r="OIG219" s="129"/>
      <c r="OIH219" s="129"/>
      <c r="OII219" s="129"/>
      <c r="OIJ219" s="129"/>
      <c r="OIK219" s="129"/>
      <c r="OIL219" s="129"/>
      <c r="OIM219" s="129"/>
      <c r="OIN219" s="129"/>
      <c r="OIO219" s="129"/>
      <c r="OIP219" s="129"/>
      <c r="OIQ219" s="129"/>
      <c r="OIR219" s="129"/>
      <c r="OIS219" s="129"/>
      <c r="OIT219" s="129"/>
      <c r="OIU219" s="129"/>
      <c r="OIV219" s="129"/>
      <c r="OIW219" s="129"/>
      <c r="OIX219" s="129"/>
      <c r="OIY219" s="129"/>
      <c r="OIZ219" s="129"/>
      <c r="OJA219" s="129"/>
      <c r="OJB219" s="129"/>
      <c r="OJC219" s="129"/>
      <c r="OJD219" s="129"/>
      <c r="OJE219" s="129"/>
      <c r="OJF219" s="129"/>
      <c r="OJG219" s="129"/>
      <c r="OJH219" s="129"/>
      <c r="OJI219" s="129"/>
      <c r="OJJ219" s="129"/>
      <c r="OJK219" s="129"/>
      <c r="OJL219" s="129"/>
      <c r="OJM219" s="129"/>
      <c r="OJN219" s="129"/>
      <c r="OJO219" s="129"/>
      <c r="OJP219" s="129"/>
      <c r="OJQ219" s="129"/>
      <c r="OJR219" s="129"/>
      <c r="OJS219" s="129"/>
      <c r="OJT219" s="129"/>
      <c r="OJU219" s="129"/>
      <c r="OJV219" s="129"/>
      <c r="OJW219" s="129"/>
      <c r="OJX219" s="129"/>
      <c r="OJY219" s="129"/>
      <c r="OJZ219" s="129"/>
      <c r="OKA219" s="129"/>
      <c r="OKB219" s="129"/>
      <c r="OKC219" s="129"/>
      <c r="OKD219" s="129"/>
      <c r="OKE219" s="129"/>
      <c r="OKF219" s="129"/>
      <c r="OKG219" s="129"/>
      <c r="OKH219" s="129"/>
      <c r="OKI219" s="129"/>
      <c r="OKJ219" s="129"/>
      <c r="OKK219" s="129"/>
      <c r="OKL219" s="129"/>
      <c r="OKM219" s="129"/>
      <c r="OKN219" s="129"/>
      <c r="OKO219" s="129"/>
      <c r="OKP219" s="129"/>
      <c r="OKQ219" s="129"/>
      <c r="OKR219" s="129"/>
      <c r="OKS219" s="129"/>
      <c r="OKT219" s="129"/>
      <c r="OKU219" s="129"/>
      <c r="OKV219" s="129"/>
      <c r="OKW219" s="129"/>
      <c r="OKX219" s="129"/>
      <c r="OKY219" s="129"/>
      <c r="OKZ219" s="129"/>
      <c r="OLA219" s="129"/>
      <c r="OLB219" s="129"/>
      <c r="OLC219" s="129"/>
      <c r="OLD219" s="129"/>
      <c r="OLE219" s="129"/>
      <c r="OLF219" s="129"/>
      <c r="OLG219" s="129"/>
      <c r="OLH219" s="129"/>
      <c r="OLI219" s="129"/>
      <c r="OLJ219" s="129"/>
      <c r="OLK219" s="129"/>
      <c r="OLL219" s="129"/>
      <c r="OLM219" s="129"/>
      <c r="OLN219" s="129"/>
      <c r="OLO219" s="129"/>
      <c r="OLP219" s="129"/>
      <c r="OLQ219" s="129"/>
      <c r="OLR219" s="129"/>
      <c r="OLS219" s="129"/>
      <c r="OLT219" s="129"/>
      <c r="OLU219" s="129"/>
      <c r="OLV219" s="129"/>
      <c r="OLW219" s="129"/>
      <c r="OLX219" s="129"/>
      <c r="OLY219" s="129"/>
      <c r="OLZ219" s="129"/>
      <c r="OMA219" s="129"/>
      <c r="OMB219" s="129"/>
      <c r="OMC219" s="129"/>
      <c r="OMD219" s="129"/>
      <c r="OME219" s="129"/>
      <c r="OMF219" s="129"/>
      <c r="OMG219" s="129"/>
      <c r="OMH219" s="129"/>
      <c r="OMI219" s="129"/>
      <c r="OMJ219" s="129"/>
      <c r="OMK219" s="129"/>
      <c r="OML219" s="129"/>
      <c r="OMM219" s="129"/>
      <c r="OMN219" s="129"/>
      <c r="OMO219" s="129"/>
      <c r="OMP219" s="129"/>
      <c r="OMQ219" s="129"/>
      <c r="OMR219" s="129"/>
      <c r="OMS219" s="129"/>
      <c r="OMT219" s="129"/>
      <c r="OMU219" s="129"/>
      <c r="OMV219" s="129"/>
      <c r="OMW219" s="129"/>
      <c r="OMX219" s="129"/>
      <c r="OMY219" s="129"/>
      <c r="OMZ219" s="129"/>
      <c r="ONA219" s="129"/>
      <c r="ONB219" s="129"/>
      <c r="ONC219" s="129"/>
      <c r="OND219" s="129"/>
      <c r="ONE219" s="129"/>
      <c r="ONF219" s="129"/>
      <c r="ONG219" s="129"/>
      <c r="ONH219" s="129"/>
      <c r="ONI219" s="129"/>
      <c r="ONJ219" s="129"/>
      <c r="ONK219" s="129"/>
      <c r="ONL219" s="129"/>
      <c r="ONM219" s="129"/>
      <c r="ONN219" s="129"/>
      <c r="ONO219" s="129"/>
      <c r="ONP219" s="129"/>
      <c r="ONQ219" s="129"/>
      <c r="ONR219" s="129"/>
      <c r="ONS219" s="129"/>
      <c r="ONT219" s="129"/>
      <c r="ONU219" s="129"/>
      <c r="ONV219" s="129"/>
      <c r="ONW219" s="129"/>
      <c r="ONX219" s="129"/>
      <c r="ONY219" s="129"/>
      <c r="ONZ219" s="129"/>
      <c r="OOA219" s="129"/>
      <c r="OOB219" s="129"/>
      <c r="OOC219" s="129"/>
      <c r="OOD219" s="129"/>
      <c r="OOE219" s="129"/>
      <c r="OOF219" s="129"/>
      <c r="OOG219" s="129"/>
      <c r="OOH219" s="129"/>
      <c r="OOI219" s="129"/>
      <c r="OOJ219" s="129"/>
      <c r="OOK219" s="129"/>
      <c r="OOL219" s="129"/>
      <c r="OOM219" s="129"/>
      <c r="OON219" s="129"/>
      <c r="OOO219" s="129"/>
      <c r="OOP219" s="129"/>
      <c r="OOQ219" s="129"/>
      <c r="OOR219" s="129"/>
      <c r="OOS219" s="129"/>
      <c r="OOT219" s="129"/>
      <c r="OOU219" s="129"/>
      <c r="OOV219" s="129"/>
      <c r="OOW219" s="129"/>
      <c r="OOX219" s="129"/>
      <c r="OOY219" s="129"/>
      <c r="OOZ219" s="129"/>
      <c r="OPA219" s="129"/>
      <c r="OPB219" s="129"/>
      <c r="OPC219" s="129"/>
      <c r="OPD219" s="129"/>
      <c r="OPE219" s="129"/>
      <c r="OPF219" s="129"/>
      <c r="OPG219" s="129"/>
      <c r="OPH219" s="129"/>
      <c r="OPI219" s="129"/>
      <c r="OPJ219" s="129"/>
      <c r="OPK219" s="129"/>
      <c r="OPL219" s="129"/>
      <c r="OPM219" s="129"/>
      <c r="OPN219" s="129"/>
      <c r="OPO219" s="129"/>
      <c r="OPP219" s="129"/>
      <c r="OPQ219" s="129"/>
      <c r="OPR219" s="129"/>
      <c r="OPS219" s="129"/>
      <c r="OPT219" s="129"/>
      <c r="OPU219" s="129"/>
      <c r="OPV219" s="129"/>
      <c r="OPW219" s="129"/>
      <c r="OPX219" s="129"/>
      <c r="OPY219" s="129"/>
      <c r="OPZ219" s="129"/>
      <c r="OQA219" s="129"/>
      <c r="OQB219" s="129"/>
      <c r="OQC219" s="129"/>
      <c r="OQD219" s="129"/>
      <c r="OQE219" s="129"/>
      <c r="OQF219" s="129"/>
      <c r="OQG219" s="129"/>
      <c r="OQH219" s="129"/>
      <c r="OQI219" s="129"/>
      <c r="OQJ219" s="129"/>
      <c r="OQK219" s="129"/>
      <c r="OQL219" s="129"/>
      <c r="OQM219" s="129"/>
      <c r="OQN219" s="129"/>
      <c r="OQO219" s="129"/>
      <c r="OQP219" s="129"/>
      <c r="OQQ219" s="129"/>
      <c r="OQR219" s="129"/>
      <c r="OQS219" s="129"/>
      <c r="OQT219" s="129"/>
      <c r="OQU219" s="129"/>
      <c r="OQV219" s="129"/>
      <c r="OQW219" s="129"/>
      <c r="OQX219" s="129"/>
      <c r="OQY219" s="129"/>
      <c r="OQZ219" s="129"/>
      <c r="ORA219" s="129"/>
      <c r="ORB219" s="129"/>
      <c r="ORC219" s="129"/>
      <c r="ORD219" s="129"/>
      <c r="ORE219" s="129"/>
      <c r="ORF219" s="129"/>
      <c r="ORG219" s="129"/>
      <c r="ORH219" s="129"/>
      <c r="ORI219" s="129"/>
      <c r="ORJ219" s="129"/>
      <c r="ORK219" s="129"/>
      <c r="ORL219" s="129"/>
      <c r="ORM219" s="129"/>
      <c r="ORN219" s="129"/>
      <c r="ORO219" s="129"/>
      <c r="ORP219" s="129"/>
      <c r="ORQ219" s="129"/>
      <c r="ORR219" s="129"/>
      <c r="ORS219" s="129"/>
      <c r="ORT219" s="129"/>
      <c r="ORU219" s="129"/>
      <c r="ORV219" s="129"/>
      <c r="ORW219" s="129"/>
      <c r="ORX219" s="129"/>
      <c r="ORY219" s="129"/>
      <c r="ORZ219" s="129"/>
      <c r="OSA219" s="129"/>
      <c r="OSB219" s="129"/>
      <c r="OSC219" s="129"/>
      <c r="OSD219" s="129"/>
      <c r="OSE219" s="129"/>
      <c r="OSF219" s="129"/>
      <c r="OSG219" s="129"/>
      <c r="OSH219" s="129"/>
      <c r="OSI219" s="129"/>
      <c r="OSJ219" s="129"/>
      <c r="OSK219" s="129"/>
      <c r="OSL219" s="129"/>
      <c r="OSM219" s="129"/>
      <c r="OSN219" s="129"/>
      <c r="OSO219" s="129"/>
      <c r="OSP219" s="129"/>
      <c r="OSQ219" s="129"/>
      <c r="OSR219" s="129"/>
      <c r="OSS219" s="129"/>
      <c r="OST219" s="129"/>
      <c r="OSU219" s="129"/>
      <c r="OSV219" s="129"/>
      <c r="OSW219" s="129"/>
      <c r="OSX219" s="129"/>
      <c r="OSY219" s="129"/>
      <c r="OSZ219" s="129"/>
      <c r="OTA219" s="129"/>
      <c r="OTB219" s="129"/>
      <c r="OTC219" s="129"/>
      <c r="OTD219" s="129"/>
      <c r="OTE219" s="129"/>
      <c r="OTF219" s="129"/>
      <c r="OTG219" s="129"/>
      <c r="OTH219" s="129"/>
      <c r="OTI219" s="129"/>
      <c r="OTJ219" s="129"/>
      <c r="OTK219" s="129"/>
      <c r="OTL219" s="129"/>
      <c r="OTM219" s="129"/>
      <c r="OTN219" s="129"/>
      <c r="OTO219" s="129"/>
      <c r="OTP219" s="129"/>
      <c r="OTQ219" s="129"/>
      <c r="OTR219" s="129"/>
      <c r="OTS219" s="129"/>
      <c r="OTT219" s="129"/>
      <c r="OTU219" s="129"/>
      <c r="OTV219" s="129"/>
      <c r="OTW219" s="129"/>
      <c r="OTX219" s="129"/>
      <c r="OTY219" s="129"/>
      <c r="OTZ219" s="129"/>
      <c r="OUA219" s="129"/>
      <c r="OUB219" s="129"/>
      <c r="OUC219" s="129"/>
      <c r="OUD219" s="129"/>
      <c r="OUE219" s="129"/>
      <c r="OUF219" s="129"/>
      <c r="OUG219" s="129"/>
      <c r="OUH219" s="129"/>
      <c r="OUI219" s="129"/>
      <c r="OUJ219" s="129"/>
      <c r="OUK219" s="129"/>
      <c r="OUL219" s="129"/>
      <c r="OUM219" s="129"/>
      <c r="OUN219" s="129"/>
      <c r="OUO219" s="129"/>
      <c r="OUP219" s="129"/>
      <c r="OUQ219" s="129"/>
      <c r="OUR219" s="129"/>
      <c r="OUS219" s="129"/>
      <c r="OUT219" s="129"/>
      <c r="OUU219" s="129"/>
      <c r="OUV219" s="129"/>
      <c r="OUW219" s="129"/>
      <c r="OUX219" s="129"/>
      <c r="OUY219" s="129"/>
      <c r="OUZ219" s="129"/>
      <c r="OVA219" s="129"/>
      <c r="OVB219" s="129"/>
      <c r="OVC219" s="129"/>
      <c r="OVD219" s="129"/>
      <c r="OVE219" s="129"/>
      <c r="OVF219" s="129"/>
      <c r="OVG219" s="129"/>
      <c r="OVH219" s="129"/>
      <c r="OVI219" s="129"/>
      <c r="OVJ219" s="129"/>
      <c r="OVK219" s="129"/>
      <c r="OVL219" s="129"/>
      <c r="OVM219" s="129"/>
      <c r="OVN219" s="129"/>
      <c r="OVO219" s="129"/>
      <c r="OVP219" s="129"/>
      <c r="OVQ219" s="129"/>
      <c r="OVR219" s="129"/>
      <c r="OVS219" s="129"/>
      <c r="OVT219" s="129"/>
      <c r="OVU219" s="129"/>
      <c r="OVV219" s="129"/>
      <c r="OVW219" s="129"/>
      <c r="OVX219" s="129"/>
      <c r="OVY219" s="129"/>
      <c r="OVZ219" s="129"/>
      <c r="OWA219" s="129"/>
      <c r="OWB219" s="129"/>
      <c r="OWC219" s="129"/>
      <c r="OWD219" s="129"/>
      <c r="OWE219" s="129"/>
      <c r="OWF219" s="129"/>
      <c r="OWG219" s="129"/>
      <c r="OWH219" s="129"/>
      <c r="OWI219" s="129"/>
      <c r="OWJ219" s="129"/>
      <c r="OWK219" s="129"/>
      <c r="OWL219" s="129"/>
      <c r="OWM219" s="129"/>
      <c r="OWN219" s="129"/>
      <c r="OWO219" s="129"/>
      <c r="OWP219" s="129"/>
      <c r="OWQ219" s="129"/>
      <c r="OWR219" s="129"/>
      <c r="OWS219" s="129"/>
      <c r="OWT219" s="129"/>
      <c r="OWU219" s="129"/>
      <c r="OWV219" s="129"/>
      <c r="OWW219" s="129"/>
      <c r="OWX219" s="129"/>
      <c r="OWY219" s="129"/>
      <c r="OWZ219" s="129"/>
      <c r="OXA219" s="129"/>
      <c r="OXB219" s="129"/>
      <c r="OXC219" s="129"/>
      <c r="OXD219" s="129"/>
      <c r="OXE219" s="129"/>
      <c r="OXF219" s="129"/>
      <c r="OXG219" s="129"/>
      <c r="OXH219" s="129"/>
      <c r="OXI219" s="129"/>
      <c r="OXJ219" s="129"/>
      <c r="OXK219" s="129"/>
      <c r="OXL219" s="129"/>
      <c r="OXM219" s="129"/>
      <c r="OXN219" s="129"/>
      <c r="OXO219" s="129"/>
      <c r="OXP219" s="129"/>
      <c r="OXQ219" s="129"/>
      <c r="OXR219" s="129"/>
      <c r="OXS219" s="129"/>
      <c r="OXT219" s="129"/>
      <c r="OXU219" s="129"/>
      <c r="OXV219" s="129"/>
      <c r="OXW219" s="129"/>
      <c r="OXX219" s="129"/>
      <c r="OXY219" s="129"/>
      <c r="OXZ219" s="129"/>
      <c r="OYA219" s="129"/>
      <c r="OYB219" s="129"/>
      <c r="OYC219" s="129"/>
      <c r="OYD219" s="129"/>
      <c r="OYE219" s="129"/>
      <c r="OYF219" s="129"/>
      <c r="OYG219" s="129"/>
      <c r="OYH219" s="129"/>
      <c r="OYI219" s="129"/>
      <c r="OYJ219" s="129"/>
      <c r="OYK219" s="129"/>
      <c r="OYL219" s="129"/>
      <c r="OYM219" s="129"/>
      <c r="OYN219" s="129"/>
      <c r="OYO219" s="129"/>
      <c r="OYP219" s="129"/>
      <c r="OYQ219" s="129"/>
      <c r="OYR219" s="129"/>
      <c r="OYS219" s="129"/>
      <c r="OYT219" s="129"/>
      <c r="OYU219" s="129"/>
      <c r="OYV219" s="129"/>
      <c r="OYW219" s="129"/>
      <c r="OYX219" s="129"/>
      <c r="OYY219" s="129"/>
      <c r="OYZ219" s="129"/>
      <c r="OZA219" s="129"/>
      <c r="OZB219" s="129"/>
      <c r="OZC219" s="129"/>
      <c r="OZD219" s="129"/>
      <c r="OZE219" s="129"/>
      <c r="OZF219" s="129"/>
      <c r="OZG219" s="129"/>
      <c r="OZH219" s="129"/>
      <c r="OZI219" s="129"/>
      <c r="OZJ219" s="129"/>
      <c r="OZK219" s="129"/>
      <c r="OZL219" s="129"/>
      <c r="OZM219" s="129"/>
      <c r="OZN219" s="129"/>
      <c r="OZO219" s="129"/>
      <c r="OZP219" s="129"/>
      <c r="OZQ219" s="129"/>
      <c r="OZR219" s="129"/>
      <c r="OZS219" s="129"/>
      <c r="OZT219" s="129"/>
      <c r="OZU219" s="129"/>
      <c r="OZV219" s="129"/>
      <c r="OZW219" s="129"/>
      <c r="OZX219" s="129"/>
      <c r="OZY219" s="129"/>
      <c r="OZZ219" s="129"/>
      <c r="PAA219" s="129"/>
      <c r="PAB219" s="129"/>
      <c r="PAC219" s="129"/>
      <c r="PAD219" s="129"/>
      <c r="PAE219" s="129"/>
      <c r="PAF219" s="129"/>
      <c r="PAG219" s="129"/>
      <c r="PAH219" s="129"/>
      <c r="PAI219" s="129"/>
      <c r="PAJ219" s="129"/>
      <c r="PAK219" s="129"/>
      <c r="PAL219" s="129"/>
      <c r="PAM219" s="129"/>
      <c r="PAN219" s="129"/>
      <c r="PAO219" s="129"/>
      <c r="PAP219" s="129"/>
      <c r="PAQ219" s="129"/>
      <c r="PAR219" s="129"/>
      <c r="PAS219" s="129"/>
      <c r="PAT219" s="129"/>
      <c r="PAU219" s="129"/>
      <c r="PAV219" s="129"/>
      <c r="PAW219" s="129"/>
      <c r="PAX219" s="129"/>
      <c r="PAY219" s="129"/>
      <c r="PAZ219" s="129"/>
      <c r="PBA219" s="129"/>
      <c r="PBB219" s="129"/>
      <c r="PBC219" s="129"/>
      <c r="PBD219" s="129"/>
      <c r="PBE219" s="129"/>
      <c r="PBF219" s="129"/>
      <c r="PBG219" s="129"/>
      <c r="PBH219" s="129"/>
      <c r="PBI219" s="129"/>
      <c r="PBJ219" s="129"/>
      <c r="PBK219" s="129"/>
      <c r="PBL219" s="129"/>
      <c r="PBM219" s="129"/>
      <c r="PBN219" s="129"/>
      <c r="PBO219" s="129"/>
      <c r="PBP219" s="129"/>
      <c r="PBQ219" s="129"/>
      <c r="PBR219" s="129"/>
      <c r="PBS219" s="129"/>
      <c r="PBT219" s="129"/>
      <c r="PBU219" s="129"/>
      <c r="PBV219" s="129"/>
      <c r="PBW219" s="129"/>
      <c r="PBX219" s="129"/>
      <c r="PBY219" s="129"/>
      <c r="PBZ219" s="129"/>
      <c r="PCA219" s="129"/>
      <c r="PCB219" s="129"/>
      <c r="PCC219" s="129"/>
      <c r="PCD219" s="129"/>
      <c r="PCE219" s="129"/>
      <c r="PCF219" s="129"/>
      <c r="PCG219" s="129"/>
      <c r="PCH219" s="129"/>
      <c r="PCI219" s="129"/>
      <c r="PCJ219" s="129"/>
      <c r="PCK219" s="129"/>
      <c r="PCL219" s="129"/>
      <c r="PCM219" s="129"/>
      <c r="PCN219" s="129"/>
      <c r="PCO219" s="129"/>
      <c r="PCP219" s="129"/>
      <c r="PCQ219" s="129"/>
      <c r="PCR219" s="129"/>
      <c r="PCS219" s="129"/>
      <c r="PCT219" s="129"/>
      <c r="PCU219" s="129"/>
      <c r="PCV219" s="129"/>
      <c r="PCW219" s="129"/>
      <c r="PCX219" s="129"/>
      <c r="PCY219" s="129"/>
      <c r="PCZ219" s="129"/>
      <c r="PDA219" s="129"/>
      <c r="PDB219" s="129"/>
      <c r="PDC219" s="129"/>
      <c r="PDD219" s="129"/>
      <c r="PDE219" s="129"/>
      <c r="PDF219" s="129"/>
      <c r="PDG219" s="129"/>
      <c r="PDH219" s="129"/>
      <c r="PDI219" s="129"/>
      <c r="PDJ219" s="129"/>
      <c r="PDK219" s="129"/>
      <c r="PDL219" s="129"/>
      <c r="PDM219" s="129"/>
      <c r="PDN219" s="129"/>
      <c r="PDO219" s="129"/>
      <c r="PDP219" s="129"/>
      <c r="PDQ219" s="129"/>
      <c r="PDR219" s="129"/>
      <c r="PDS219" s="129"/>
      <c r="PDT219" s="129"/>
      <c r="PDU219" s="129"/>
      <c r="PDV219" s="129"/>
      <c r="PDW219" s="129"/>
      <c r="PDX219" s="129"/>
      <c r="PDY219" s="129"/>
      <c r="PDZ219" s="129"/>
      <c r="PEA219" s="129"/>
      <c r="PEB219" s="129"/>
      <c r="PEC219" s="129"/>
      <c r="PED219" s="129"/>
      <c r="PEE219" s="129"/>
      <c r="PEF219" s="129"/>
      <c r="PEG219" s="129"/>
      <c r="PEH219" s="129"/>
      <c r="PEI219" s="129"/>
      <c r="PEJ219" s="129"/>
      <c r="PEK219" s="129"/>
      <c r="PEL219" s="129"/>
      <c r="PEM219" s="129"/>
      <c r="PEN219" s="129"/>
      <c r="PEO219" s="129"/>
      <c r="PEP219" s="129"/>
      <c r="PEQ219" s="129"/>
      <c r="PER219" s="129"/>
      <c r="PES219" s="129"/>
      <c r="PET219" s="129"/>
      <c r="PEU219" s="129"/>
      <c r="PEV219" s="129"/>
      <c r="PEW219" s="129"/>
      <c r="PEX219" s="129"/>
      <c r="PEY219" s="129"/>
      <c r="PEZ219" s="129"/>
      <c r="PFA219" s="129"/>
      <c r="PFB219" s="129"/>
      <c r="PFC219" s="129"/>
      <c r="PFD219" s="129"/>
      <c r="PFE219" s="129"/>
      <c r="PFF219" s="129"/>
      <c r="PFG219" s="129"/>
      <c r="PFH219" s="129"/>
      <c r="PFI219" s="129"/>
      <c r="PFJ219" s="129"/>
      <c r="PFK219" s="129"/>
      <c r="PFL219" s="129"/>
      <c r="PFM219" s="129"/>
      <c r="PFN219" s="129"/>
      <c r="PFO219" s="129"/>
      <c r="PFP219" s="129"/>
      <c r="PFQ219" s="129"/>
      <c r="PFR219" s="129"/>
      <c r="PFS219" s="129"/>
      <c r="PFT219" s="129"/>
      <c r="PFU219" s="129"/>
      <c r="PFV219" s="129"/>
      <c r="PFW219" s="129"/>
      <c r="PFX219" s="129"/>
      <c r="PFY219" s="129"/>
      <c r="PFZ219" s="129"/>
      <c r="PGA219" s="129"/>
      <c r="PGB219" s="129"/>
      <c r="PGC219" s="129"/>
      <c r="PGD219" s="129"/>
      <c r="PGE219" s="129"/>
      <c r="PGF219" s="129"/>
      <c r="PGG219" s="129"/>
      <c r="PGH219" s="129"/>
      <c r="PGI219" s="129"/>
      <c r="PGJ219" s="129"/>
      <c r="PGK219" s="129"/>
      <c r="PGL219" s="129"/>
      <c r="PGM219" s="129"/>
      <c r="PGN219" s="129"/>
      <c r="PGO219" s="129"/>
      <c r="PGP219" s="129"/>
      <c r="PGQ219" s="129"/>
      <c r="PGR219" s="129"/>
      <c r="PGS219" s="129"/>
      <c r="PGT219" s="129"/>
      <c r="PGU219" s="129"/>
      <c r="PGV219" s="129"/>
      <c r="PGW219" s="129"/>
      <c r="PGX219" s="129"/>
      <c r="PGY219" s="129"/>
      <c r="PGZ219" s="129"/>
      <c r="PHA219" s="129"/>
      <c r="PHB219" s="129"/>
      <c r="PHC219" s="129"/>
      <c r="PHD219" s="129"/>
      <c r="PHE219" s="129"/>
      <c r="PHF219" s="129"/>
      <c r="PHG219" s="129"/>
      <c r="PHH219" s="129"/>
      <c r="PHI219" s="129"/>
      <c r="PHJ219" s="129"/>
      <c r="PHK219" s="129"/>
      <c r="PHL219" s="129"/>
      <c r="PHM219" s="129"/>
      <c r="PHN219" s="129"/>
      <c r="PHO219" s="129"/>
      <c r="PHP219" s="129"/>
      <c r="PHQ219" s="129"/>
      <c r="PHR219" s="129"/>
      <c r="PHS219" s="129"/>
      <c r="PHT219" s="129"/>
      <c r="PHU219" s="129"/>
      <c r="PHV219" s="129"/>
      <c r="PHW219" s="129"/>
      <c r="PHX219" s="129"/>
      <c r="PHY219" s="129"/>
      <c r="PHZ219" s="129"/>
      <c r="PIA219" s="129"/>
      <c r="PIB219" s="129"/>
      <c r="PIC219" s="129"/>
      <c r="PID219" s="129"/>
      <c r="PIE219" s="129"/>
      <c r="PIF219" s="129"/>
      <c r="PIG219" s="129"/>
      <c r="PIH219" s="129"/>
      <c r="PII219" s="129"/>
      <c r="PIJ219" s="129"/>
      <c r="PIK219" s="129"/>
      <c r="PIL219" s="129"/>
      <c r="PIM219" s="129"/>
      <c r="PIN219" s="129"/>
      <c r="PIO219" s="129"/>
      <c r="PIP219" s="129"/>
      <c r="PIQ219" s="129"/>
      <c r="PIR219" s="129"/>
      <c r="PIS219" s="129"/>
      <c r="PIT219" s="129"/>
      <c r="PIU219" s="129"/>
      <c r="PIV219" s="129"/>
      <c r="PIW219" s="129"/>
      <c r="PIX219" s="129"/>
      <c r="PIY219" s="129"/>
      <c r="PIZ219" s="129"/>
      <c r="PJA219" s="129"/>
      <c r="PJB219" s="129"/>
      <c r="PJC219" s="129"/>
      <c r="PJD219" s="129"/>
      <c r="PJE219" s="129"/>
      <c r="PJF219" s="129"/>
      <c r="PJG219" s="129"/>
      <c r="PJH219" s="129"/>
      <c r="PJI219" s="129"/>
      <c r="PJJ219" s="129"/>
      <c r="PJK219" s="129"/>
      <c r="PJL219" s="129"/>
      <c r="PJM219" s="129"/>
      <c r="PJN219" s="129"/>
      <c r="PJO219" s="129"/>
      <c r="PJP219" s="129"/>
      <c r="PJQ219" s="129"/>
      <c r="PJR219" s="129"/>
      <c r="PJS219" s="129"/>
      <c r="PJT219" s="129"/>
      <c r="PJU219" s="129"/>
      <c r="PJV219" s="129"/>
      <c r="PJW219" s="129"/>
      <c r="PJX219" s="129"/>
      <c r="PJY219" s="129"/>
      <c r="PJZ219" s="129"/>
      <c r="PKA219" s="129"/>
      <c r="PKB219" s="129"/>
      <c r="PKC219" s="129"/>
      <c r="PKD219" s="129"/>
      <c r="PKE219" s="129"/>
      <c r="PKF219" s="129"/>
      <c r="PKG219" s="129"/>
      <c r="PKH219" s="129"/>
      <c r="PKI219" s="129"/>
      <c r="PKJ219" s="129"/>
      <c r="PKK219" s="129"/>
      <c r="PKL219" s="129"/>
      <c r="PKM219" s="129"/>
      <c r="PKN219" s="129"/>
      <c r="PKO219" s="129"/>
      <c r="PKP219" s="129"/>
      <c r="PKQ219" s="129"/>
      <c r="PKR219" s="129"/>
      <c r="PKS219" s="129"/>
      <c r="PKT219" s="129"/>
      <c r="PKU219" s="129"/>
      <c r="PKV219" s="129"/>
      <c r="PKW219" s="129"/>
      <c r="PKX219" s="129"/>
      <c r="PKY219" s="129"/>
      <c r="PKZ219" s="129"/>
      <c r="PLA219" s="129"/>
      <c r="PLB219" s="129"/>
      <c r="PLC219" s="129"/>
      <c r="PLD219" s="129"/>
      <c r="PLE219" s="129"/>
      <c r="PLF219" s="129"/>
      <c r="PLG219" s="129"/>
      <c r="PLH219" s="129"/>
      <c r="PLI219" s="129"/>
      <c r="PLJ219" s="129"/>
      <c r="PLK219" s="129"/>
      <c r="PLL219" s="129"/>
      <c r="PLM219" s="129"/>
      <c r="PLN219" s="129"/>
      <c r="PLO219" s="129"/>
      <c r="PLP219" s="129"/>
      <c r="PLQ219" s="129"/>
      <c r="PLR219" s="129"/>
      <c r="PLS219" s="129"/>
      <c r="PLT219" s="129"/>
      <c r="PLU219" s="129"/>
      <c r="PLV219" s="129"/>
      <c r="PLW219" s="129"/>
      <c r="PLX219" s="129"/>
      <c r="PLY219" s="129"/>
      <c r="PLZ219" s="129"/>
      <c r="PMA219" s="129"/>
      <c r="PMB219" s="129"/>
      <c r="PMC219" s="129"/>
      <c r="PMD219" s="129"/>
      <c r="PME219" s="129"/>
      <c r="PMF219" s="129"/>
      <c r="PMG219" s="129"/>
      <c r="PMH219" s="129"/>
      <c r="PMI219" s="129"/>
      <c r="PMJ219" s="129"/>
      <c r="PMK219" s="129"/>
      <c r="PML219" s="129"/>
      <c r="PMM219" s="129"/>
      <c r="PMN219" s="129"/>
      <c r="PMO219" s="129"/>
      <c r="PMP219" s="129"/>
      <c r="PMQ219" s="129"/>
      <c r="PMR219" s="129"/>
      <c r="PMS219" s="129"/>
      <c r="PMT219" s="129"/>
      <c r="PMU219" s="129"/>
      <c r="PMV219" s="129"/>
      <c r="PMW219" s="129"/>
      <c r="PMX219" s="129"/>
      <c r="PMY219" s="129"/>
      <c r="PMZ219" s="129"/>
      <c r="PNA219" s="129"/>
      <c r="PNB219" s="129"/>
      <c r="PNC219" s="129"/>
      <c r="PND219" s="129"/>
      <c r="PNE219" s="129"/>
      <c r="PNF219" s="129"/>
      <c r="PNG219" s="129"/>
      <c r="PNH219" s="129"/>
      <c r="PNI219" s="129"/>
      <c r="PNJ219" s="129"/>
      <c r="PNK219" s="129"/>
      <c r="PNL219" s="129"/>
      <c r="PNM219" s="129"/>
      <c r="PNN219" s="129"/>
      <c r="PNO219" s="129"/>
      <c r="PNP219" s="129"/>
      <c r="PNQ219" s="129"/>
      <c r="PNR219" s="129"/>
      <c r="PNS219" s="129"/>
      <c r="PNT219" s="129"/>
      <c r="PNU219" s="129"/>
      <c r="PNV219" s="129"/>
      <c r="PNW219" s="129"/>
      <c r="PNX219" s="129"/>
      <c r="PNY219" s="129"/>
      <c r="PNZ219" s="129"/>
      <c r="POA219" s="129"/>
      <c r="POB219" s="129"/>
      <c r="POC219" s="129"/>
      <c r="POD219" s="129"/>
      <c r="POE219" s="129"/>
      <c r="POF219" s="129"/>
      <c r="POG219" s="129"/>
      <c r="POH219" s="129"/>
      <c r="POI219" s="129"/>
      <c r="POJ219" s="129"/>
      <c r="POK219" s="129"/>
      <c r="POL219" s="129"/>
      <c r="POM219" s="129"/>
      <c r="PON219" s="129"/>
      <c r="POO219" s="129"/>
      <c r="POP219" s="129"/>
      <c r="POQ219" s="129"/>
      <c r="POR219" s="129"/>
      <c r="POS219" s="129"/>
      <c r="POT219" s="129"/>
      <c r="POU219" s="129"/>
      <c r="POV219" s="129"/>
      <c r="POW219" s="129"/>
      <c r="POX219" s="129"/>
      <c r="POY219" s="129"/>
      <c r="POZ219" s="129"/>
      <c r="PPA219" s="129"/>
      <c r="PPB219" s="129"/>
      <c r="PPC219" s="129"/>
      <c r="PPD219" s="129"/>
      <c r="PPE219" s="129"/>
      <c r="PPF219" s="129"/>
      <c r="PPG219" s="129"/>
      <c r="PPH219" s="129"/>
      <c r="PPI219" s="129"/>
      <c r="PPJ219" s="129"/>
      <c r="PPK219" s="129"/>
      <c r="PPL219" s="129"/>
      <c r="PPM219" s="129"/>
      <c r="PPN219" s="129"/>
      <c r="PPO219" s="129"/>
      <c r="PPP219" s="129"/>
      <c r="PPQ219" s="129"/>
      <c r="PPR219" s="129"/>
      <c r="PPS219" s="129"/>
      <c r="PPT219" s="129"/>
      <c r="PPU219" s="129"/>
      <c r="PPV219" s="129"/>
      <c r="PPW219" s="129"/>
      <c r="PPX219" s="129"/>
      <c r="PPY219" s="129"/>
      <c r="PPZ219" s="129"/>
      <c r="PQA219" s="129"/>
      <c r="PQB219" s="129"/>
      <c r="PQC219" s="129"/>
      <c r="PQD219" s="129"/>
      <c r="PQE219" s="129"/>
      <c r="PQF219" s="129"/>
      <c r="PQG219" s="129"/>
      <c r="PQH219" s="129"/>
      <c r="PQI219" s="129"/>
      <c r="PQJ219" s="129"/>
      <c r="PQK219" s="129"/>
      <c r="PQL219" s="129"/>
      <c r="PQM219" s="129"/>
      <c r="PQN219" s="129"/>
      <c r="PQO219" s="129"/>
      <c r="PQP219" s="129"/>
      <c r="PQQ219" s="129"/>
      <c r="PQR219" s="129"/>
      <c r="PQS219" s="129"/>
      <c r="PQT219" s="129"/>
      <c r="PQU219" s="129"/>
      <c r="PQV219" s="129"/>
      <c r="PQW219" s="129"/>
      <c r="PQX219" s="129"/>
      <c r="PQY219" s="129"/>
      <c r="PQZ219" s="129"/>
      <c r="PRA219" s="129"/>
      <c r="PRB219" s="129"/>
      <c r="PRC219" s="129"/>
      <c r="PRD219" s="129"/>
      <c r="PRE219" s="129"/>
      <c r="PRF219" s="129"/>
      <c r="PRG219" s="129"/>
      <c r="PRH219" s="129"/>
      <c r="PRI219" s="129"/>
      <c r="PRJ219" s="129"/>
      <c r="PRK219" s="129"/>
      <c r="PRL219" s="129"/>
      <c r="PRM219" s="129"/>
      <c r="PRN219" s="129"/>
      <c r="PRO219" s="129"/>
      <c r="PRP219" s="129"/>
      <c r="PRQ219" s="129"/>
      <c r="PRR219" s="129"/>
      <c r="PRS219" s="129"/>
      <c r="PRT219" s="129"/>
      <c r="PRU219" s="129"/>
      <c r="PRV219" s="129"/>
      <c r="PRW219" s="129"/>
      <c r="PRX219" s="129"/>
      <c r="PRY219" s="129"/>
      <c r="PRZ219" s="129"/>
      <c r="PSA219" s="129"/>
      <c r="PSB219" s="129"/>
      <c r="PSC219" s="129"/>
      <c r="PSD219" s="129"/>
      <c r="PSE219" s="129"/>
      <c r="PSF219" s="129"/>
      <c r="PSG219" s="129"/>
      <c r="PSH219" s="129"/>
      <c r="PSI219" s="129"/>
      <c r="PSJ219" s="129"/>
      <c r="PSK219" s="129"/>
      <c r="PSL219" s="129"/>
      <c r="PSM219" s="129"/>
      <c r="PSN219" s="129"/>
      <c r="PSO219" s="129"/>
      <c r="PSP219" s="129"/>
      <c r="PSQ219" s="129"/>
      <c r="PSR219" s="129"/>
      <c r="PSS219" s="129"/>
      <c r="PST219" s="129"/>
      <c r="PSU219" s="129"/>
      <c r="PSV219" s="129"/>
      <c r="PSW219" s="129"/>
      <c r="PSX219" s="129"/>
      <c r="PSY219" s="129"/>
      <c r="PSZ219" s="129"/>
      <c r="PTA219" s="129"/>
      <c r="PTB219" s="129"/>
      <c r="PTC219" s="129"/>
      <c r="PTD219" s="129"/>
      <c r="PTE219" s="129"/>
      <c r="PTF219" s="129"/>
      <c r="PTG219" s="129"/>
      <c r="PTH219" s="129"/>
      <c r="PTI219" s="129"/>
      <c r="PTJ219" s="129"/>
      <c r="PTK219" s="129"/>
      <c r="PTL219" s="129"/>
      <c r="PTM219" s="129"/>
      <c r="PTN219" s="129"/>
      <c r="PTO219" s="129"/>
      <c r="PTP219" s="129"/>
      <c r="PTQ219" s="129"/>
      <c r="PTR219" s="129"/>
      <c r="PTS219" s="129"/>
      <c r="PTT219" s="129"/>
      <c r="PTU219" s="129"/>
      <c r="PTV219" s="129"/>
      <c r="PTW219" s="129"/>
      <c r="PTX219" s="129"/>
      <c r="PTY219" s="129"/>
      <c r="PTZ219" s="129"/>
      <c r="PUA219" s="129"/>
      <c r="PUB219" s="129"/>
      <c r="PUC219" s="129"/>
      <c r="PUD219" s="129"/>
      <c r="PUE219" s="129"/>
      <c r="PUF219" s="129"/>
      <c r="PUG219" s="129"/>
      <c r="PUH219" s="129"/>
      <c r="PUI219" s="129"/>
      <c r="PUJ219" s="129"/>
      <c r="PUK219" s="129"/>
      <c r="PUL219" s="129"/>
      <c r="PUM219" s="129"/>
      <c r="PUN219" s="129"/>
      <c r="PUO219" s="129"/>
      <c r="PUP219" s="129"/>
      <c r="PUQ219" s="129"/>
      <c r="PUR219" s="129"/>
      <c r="PUS219" s="129"/>
      <c r="PUT219" s="129"/>
      <c r="PUU219" s="129"/>
      <c r="PUV219" s="129"/>
      <c r="PUW219" s="129"/>
      <c r="PUX219" s="129"/>
      <c r="PUY219" s="129"/>
      <c r="PUZ219" s="129"/>
      <c r="PVA219" s="129"/>
      <c r="PVB219" s="129"/>
      <c r="PVC219" s="129"/>
      <c r="PVD219" s="129"/>
      <c r="PVE219" s="129"/>
      <c r="PVF219" s="129"/>
      <c r="PVG219" s="129"/>
      <c r="PVH219" s="129"/>
      <c r="PVI219" s="129"/>
      <c r="PVJ219" s="129"/>
      <c r="PVK219" s="129"/>
      <c r="PVL219" s="129"/>
      <c r="PVM219" s="129"/>
      <c r="PVN219" s="129"/>
      <c r="PVO219" s="129"/>
      <c r="PVP219" s="129"/>
      <c r="PVQ219" s="129"/>
      <c r="PVR219" s="129"/>
      <c r="PVS219" s="129"/>
      <c r="PVT219" s="129"/>
      <c r="PVU219" s="129"/>
      <c r="PVV219" s="129"/>
      <c r="PVW219" s="129"/>
      <c r="PVX219" s="129"/>
      <c r="PVY219" s="129"/>
      <c r="PVZ219" s="129"/>
      <c r="PWA219" s="129"/>
      <c r="PWB219" s="129"/>
      <c r="PWC219" s="129"/>
      <c r="PWD219" s="129"/>
      <c r="PWE219" s="129"/>
      <c r="PWF219" s="129"/>
      <c r="PWG219" s="129"/>
      <c r="PWH219" s="129"/>
      <c r="PWI219" s="129"/>
      <c r="PWJ219" s="129"/>
      <c r="PWK219" s="129"/>
      <c r="PWL219" s="129"/>
      <c r="PWM219" s="129"/>
      <c r="PWN219" s="129"/>
      <c r="PWO219" s="129"/>
      <c r="PWP219" s="129"/>
      <c r="PWQ219" s="129"/>
      <c r="PWR219" s="129"/>
      <c r="PWS219" s="129"/>
      <c r="PWT219" s="129"/>
      <c r="PWU219" s="129"/>
      <c r="PWV219" s="129"/>
      <c r="PWW219" s="129"/>
      <c r="PWX219" s="129"/>
      <c r="PWY219" s="129"/>
      <c r="PWZ219" s="129"/>
      <c r="PXA219" s="129"/>
      <c r="PXB219" s="129"/>
      <c r="PXC219" s="129"/>
      <c r="PXD219" s="129"/>
      <c r="PXE219" s="129"/>
      <c r="PXF219" s="129"/>
      <c r="PXG219" s="129"/>
      <c r="PXH219" s="129"/>
      <c r="PXI219" s="129"/>
      <c r="PXJ219" s="129"/>
      <c r="PXK219" s="129"/>
      <c r="PXL219" s="129"/>
      <c r="PXM219" s="129"/>
      <c r="PXN219" s="129"/>
      <c r="PXO219" s="129"/>
      <c r="PXP219" s="129"/>
      <c r="PXQ219" s="129"/>
      <c r="PXR219" s="129"/>
      <c r="PXS219" s="129"/>
      <c r="PXT219" s="129"/>
      <c r="PXU219" s="129"/>
      <c r="PXV219" s="129"/>
      <c r="PXW219" s="129"/>
      <c r="PXX219" s="129"/>
      <c r="PXY219" s="129"/>
      <c r="PXZ219" s="129"/>
      <c r="PYA219" s="129"/>
      <c r="PYB219" s="129"/>
      <c r="PYC219" s="129"/>
      <c r="PYD219" s="129"/>
      <c r="PYE219" s="129"/>
      <c r="PYF219" s="129"/>
      <c r="PYG219" s="129"/>
      <c r="PYH219" s="129"/>
      <c r="PYI219" s="129"/>
      <c r="PYJ219" s="129"/>
      <c r="PYK219" s="129"/>
      <c r="PYL219" s="129"/>
      <c r="PYM219" s="129"/>
      <c r="PYN219" s="129"/>
      <c r="PYO219" s="129"/>
      <c r="PYP219" s="129"/>
      <c r="PYQ219" s="129"/>
      <c r="PYR219" s="129"/>
      <c r="PYS219" s="129"/>
      <c r="PYT219" s="129"/>
      <c r="PYU219" s="129"/>
      <c r="PYV219" s="129"/>
      <c r="PYW219" s="129"/>
      <c r="PYX219" s="129"/>
      <c r="PYY219" s="129"/>
      <c r="PYZ219" s="129"/>
      <c r="PZA219" s="129"/>
      <c r="PZB219" s="129"/>
      <c r="PZC219" s="129"/>
      <c r="PZD219" s="129"/>
      <c r="PZE219" s="129"/>
      <c r="PZF219" s="129"/>
      <c r="PZG219" s="129"/>
      <c r="PZH219" s="129"/>
      <c r="PZI219" s="129"/>
      <c r="PZJ219" s="129"/>
      <c r="PZK219" s="129"/>
      <c r="PZL219" s="129"/>
      <c r="PZM219" s="129"/>
      <c r="PZN219" s="129"/>
      <c r="PZO219" s="129"/>
      <c r="PZP219" s="129"/>
      <c r="PZQ219" s="129"/>
      <c r="PZR219" s="129"/>
      <c r="PZS219" s="129"/>
      <c r="PZT219" s="129"/>
      <c r="PZU219" s="129"/>
      <c r="PZV219" s="129"/>
      <c r="PZW219" s="129"/>
      <c r="PZX219" s="129"/>
      <c r="PZY219" s="129"/>
      <c r="PZZ219" s="129"/>
      <c r="QAA219" s="129"/>
      <c r="QAB219" s="129"/>
      <c r="QAC219" s="129"/>
      <c r="QAD219" s="129"/>
      <c r="QAE219" s="129"/>
      <c r="QAF219" s="129"/>
      <c r="QAG219" s="129"/>
      <c r="QAH219" s="129"/>
      <c r="QAI219" s="129"/>
      <c r="QAJ219" s="129"/>
      <c r="QAK219" s="129"/>
      <c r="QAL219" s="129"/>
      <c r="QAM219" s="129"/>
      <c r="QAN219" s="129"/>
      <c r="QAO219" s="129"/>
      <c r="QAP219" s="129"/>
      <c r="QAQ219" s="129"/>
      <c r="QAR219" s="129"/>
      <c r="QAS219" s="129"/>
      <c r="QAT219" s="129"/>
      <c r="QAU219" s="129"/>
      <c r="QAV219" s="129"/>
      <c r="QAW219" s="129"/>
      <c r="QAX219" s="129"/>
      <c r="QAY219" s="129"/>
      <c r="QAZ219" s="129"/>
      <c r="QBA219" s="129"/>
      <c r="QBB219" s="129"/>
      <c r="QBC219" s="129"/>
      <c r="QBD219" s="129"/>
      <c r="QBE219" s="129"/>
      <c r="QBF219" s="129"/>
      <c r="QBG219" s="129"/>
      <c r="QBH219" s="129"/>
      <c r="QBI219" s="129"/>
      <c r="QBJ219" s="129"/>
      <c r="QBK219" s="129"/>
      <c r="QBL219" s="129"/>
      <c r="QBM219" s="129"/>
      <c r="QBN219" s="129"/>
      <c r="QBO219" s="129"/>
      <c r="QBP219" s="129"/>
      <c r="QBQ219" s="129"/>
      <c r="QBR219" s="129"/>
      <c r="QBS219" s="129"/>
      <c r="QBT219" s="129"/>
      <c r="QBU219" s="129"/>
      <c r="QBV219" s="129"/>
      <c r="QBW219" s="129"/>
      <c r="QBX219" s="129"/>
      <c r="QBY219" s="129"/>
      <c r="QBZ219" s="129"/>
      <c r="QCA219" s="129"/>
      <c r="QCB219" s="129"/>
      <c r="QCC219" s="129"/>
      <c r="QCD219" s="129"/>
      <c r="QCE219" s="129"/>
      <c r="QCF219" s="129"/>
      <c r="QCG219" s="129"/>
      <c r="QCH219" s="129"/>
      <c r="QCI219" s="129"/>
      <c r="QCJ219" s="129"/>
      <c r="QCK219" s="129"/>
      <c r="QCL219" s="129"/>
      <c r="QCM219" s="129"/>
      <c r="QCN219" s="129"/>
      <c r="QCO219" s="129"/>
      <c r="QCP219" s="129"/>
      <c r="QCQ219" s="129"/>
      <c r="QCR219" s="129"/>
      <c r="QCS219" s="129"/>
      <c r="QCT219" s="129"/>
      <c r="QCU219" s="129"/>
      <c r="QCV219" s="129"/>
      <c r="QCW219" s="129"/>
      <c r="QCX219" s="129"/>
      <c r="QCY219" s="129"/>
      <c r="QCZ219" s="129"/>
      <c r="QDA219" s="129"/>
      <c r="QDB219" s="129"/>
      <c r="QDC219" s="129"/>
      <c r="QDD219" s="129"/>
      <c r="QDE219" s="129"/>
      <c r="QDF219" s="129"/>
      <c r="QDG219" s="129"/>
      <c r="QDH219" s="129"/>
      <c r="QDI219" s="129"/>
      <c r="QDJ219" s="129"/>
      <c r="QDK219" s="129"/>
      <c r="QDL219" s="129"/>
      <c r="QDM219" s="129"/>
      <c r="QDN219" s="129"/>
      <c r="QDO219" s="129"/>
      <c r="QDP219" s="129"/>
      <c r="QDQ219" s="129"/>
      <c r="QDR219" s="129"/>
      <c r="QDS219" s="129"/>
      <c r="QDT219" s="129"/>
      <c r="QDU219" s="129"/>
      <c r="QDV219" s="129"/>
      <c r="QDW219" s="129"/>
      <c r="QDX219" s="129"/>
      <c r="QDY219" s="129"/>
      <c r="QDZ219" s="129"/>
      <c r="QEA219" s="129"/>
      <c r="QEB219" s="129"/>
      <c r="QEC219" s="129"/>
      <c r="QED219" s="129"/>
      <c r="QEE219" s="129"/>
      <c r="QEF219" s="129"/>
      <c r="QEG219" s="129"/>
      <c r="QEH219" s="129"/>
      <c r="QEI219" s="129"/>
      <c r="QEJ219" s="129"/>
      <c r="QEK219" s="129"/>
      <c r="QEL219" s="129"/>
      <c r="QEM219" s="129"/>
      <c r="QEN219" s="129"/>
      <c r="QEO219" s="129"/>
      <c r="QEP219" s="129"/>
      <c r="QEQ219" s="129"/>
      <c r="QER219" s="129"/>
      <c r="QES219" s="129"/>
      <c r="QET219" s="129"/>
      <c r="QEU219" s="129"/>
      <c r="QEV219" s="129"/>
      <c r="QEW219" s="129"/>
      <c r="QEX219" s="129"/>
      <c r="QEY219" s="129"/>
      <c r="QEZ219" s="129"/>
      <c r="QFA219" s="129"/>
      <c r="QFB219" s="129"/>
      <c r="QFC219" s="129"/>
      <c r="QFD219" s="129"/>
      <c r="QFE219" s="129"/>
      <c r="QFF219" s="129"/>
      <c r="QFG219" s="129"/>
      <c r="QFH219" s="129"/>
      <c r="QFI219" s="129"/>
      <c r="QFJ219" s="129"/>
      <c r="QFK219" s="129"/>
      <c r="QFL219" s="129"/>
      <c r="QFM219" s="129"/>
      <c r="QFN219" s="129"/>
      <c r="QFO219" s="129"/>
      <c r="QFP219" s="129"/>
      <c r="QFQ219" s="129"/>
      <c r="QFR219" s="129"/>
      <c r="QFS219" s="129"/>
      <c r="QFT219" s="129"/>
      <c r="QFU219" s="129"/>
      <c r="QFV219" s="129"/>
      <c r="QFW219" s="129"/>
      <c r="QFX219" s="129"/>
      <c r="QFY219" s="129"/>
      <c r="QFZ219" s="129"/>
      <c r="QGA219" s="129"/>
      <c r="QGB219" s="129"/>
      <c r="QGC219" s="129"/>
      <c r="QGD219" s="129"/>
      <c r="QGE219" s="129"/>
      <c r="QGF219" s="129"/>
      <c r="QGG219" s="129"/>
      <c r="QGH219" s="129"/>
      <c r="QGI219" s="129"/>
      <c r="QGJ219" s="129"/>
      <c r="QGK219" s="129"/>
      <c r="QGL219" s="129"/>
      <c r="QGM219" s="129"/>
      <c r="QGN219" s="129"/>
      <c r="QGO219" s="129"/>
      <c r="QGP219" s="129"/>
      <c r="QGQ219" s="129"/>
      <c r="QGR219" s="129"/>
      <c r="QGS219" s="129"/>
      <c r="QGT219" s="129"/>
      <c r="QGU219" s="129"/>
      <c r="QGV219" s="129"/>
      <c r="QGW219" s="129"/>
      <c r="QGX219" s="129"/>
      <c r="QGY219" s="129"/>
      <c r="QGZ219" s="129"/>
      <c r="QHA219" s="129"/>
      <c r="QHB219" s="129"/>
      <c r="QHC219" s="129"/>
      <c r="QHD219" s="129"/>
      <c r="QHE219" s="129"/>
      <c r="QHF219" s="129"/>
      <c r="QHG219" s="129"/>
      <c r="QHH219" s="129"/>
      <c r="QHI219" s="129"/>
      <c r="QHJ219" s="129"/>
      <c r="QHK219" s="129"/>
      <c r="QHL219" s="129"/>
      <c r="QHM219" s="129"/>
      <c r="QHN219" s="129"/>
      <c r="QHO219" s="129"/>
      <c r="QHP219" s="129"/>
      <c r="QHQ219" s="129"/>
      <c r="QHR219" s="129"/>
      <c r="QHS219" s="129"/>
      <c r="QHT219" s="129"/>
      <c r="QHU219" s="129"/>
      <c r="QHV219" s="129"/>
      <c r="QHW219" s="129"/>
      <c r="QHX219" s="129"/>
      <c r="QHY219" s="129"/>
      <c r="QHZ219" s="129"/>
      <c r="QIA219" s="129"/>
      <c r="QIB219" s="129"/>
      <c r="QIC219" s="129"/>
      <c r="QID219" s="129"/>
      <c r="QIE219" s="129"/>
      <c r="QIF219" s="129"/>
      <c r="QIG219" s="129"/>
      <c r="QIH219" s="129"/>
      <c r="QII219" s="129"/>
      <c r="QIJ219" s="129"/>
      <c r="QIK219" s="129"/>
      <c r="QIL219" s="129"/>
      <c r="QIM219" s="129"/>
      <c r="QIN219" s="129"/>
      <c r="QIO219" s="129"/>
      <c r="QIP219" s="129"/>
      <c r="QIQ219" s="129"/>
      <c r="QIR219" s="129"/>
      <c r="QIS219" s="129"/>
      <c r="QIT219" s="129"/>
      <c r="QIU219" s="129"/>
      <c r="QIV219" s="129"/>
      <c r="QIW219" s="129"/>
      <c r="QIX219" s="129"/>
      <c r="QIY219" s="129"/>
      <c r="QIZ219" s="129"/>
      <c r="QJA219" s="129"/>
      <c r="QJB219" s="129"/>
      <c r="QJC219" s="129"/>
      <c r="QJD219" s="129"/>
      <c r="QJE219" s="129"/>
      <c r="QJF219" s="129"/>
      <c r="QJG219" s="129"/>
      <c r="QJH219" s="129"/>
      <c r="QJI219" s="129"/>
      <c r="QJJ219" s="129"/>
      <c r="QJK219" s="129"/>
      <c r="QJL219" s="129"/>
      <c r="QJM219" s="129"/>
      <c r="QJN219" s="129"/>
      <c r="QJO219" s="129"/>
      <c r="QJP219" s="129"/>
      <c r="QJQ219" s="129"/>
      <c r="QJR219" s="129"/>
      <c r="QJS219" s="129"/>
      <c r="QJT219" s="129"/>
      <c r="QJU219" s="129"/>
      <c r="QJV219" s="129"/>
      <c r="QJW219" s="129"/>
      <c r="QJX219" s="129"/>
      <c r="QJY219" s="129"/>
      <c r="QJZ219" s="129"/>
      <c r="QKA219" s="129"/>
      <c r="QKB219" s="129"/>
      <c r="QKC219" s="129"/>
      <c r="QKD219" s="129"/>
      <c r="QKE219" s="129"/>
      <c r="QKF219" s="129"/>
      <c r="QKG219" s="129"/>
      <c r="QKH219" s="129"/>
      <c r="QKI219" s="129"/>
      <c r="QKJ219" s="129"/>
      <c r="QKK219" s="129"/>
      <c r="QKL219" s="129"/>
      <c r="QKM219" s="129"/>
      <c r="QKN219" s="129"/>
      <c r="QKO219" s="129"/>
      <c r="QKP219" s="129"/>
      <c r="QKQ219" s="129"/>
      <c r="QKR219" s="129"/>
      <c r="QKS219" s="129"/>
      <c r="QKT219" s="129"/>
      <c r="QKU219" s="129"/>
      <c r="QKV219" s="129"/>
      <c r="QKW219" s="129"/>
      <c r="QKX219" s="129"/>
      <c r="QKY219" s="129"/>
      <c r="QKZ219" s="129"/>
      <c r="QLA219" s="129"/>
      <c r="QLB219" s="129"/>
      <c r="QLC219" s="129"/>
      <c r="QLD219" s="129"/>
      <c r="QLE219" s="129"/>
      <c r="QLF219" s="129"/>
      <c r="QLG219" s="129"/>
      <c r="QLH219" s="129"/>
      <c r="QLI219" s="129"/>
      <c r="QLJ219" s="129"/>
      <c r="QLK219" s="129"/>
      <c r="QLL219" s="129"/>
      <c r="QLM219" s="129"/>
      <c r="QLN219" s="129"/>
      <c r="QLO219" s="129"/>
      <c r="QLP219" s="129"/>
      <c r="QLQ219" s="129"/>
      <c r="QLR219" s="129"/>
      <c r="QLS219" s="129"/>
      <c r="QLT219" s="129"/>
      <c r="QLU219" s="129"/>
      <c r="QLV219" s="129"/>
      <c r="QLW219" s="129"/>
      <c r="QLX219" s="129"/>
      <c r="QLY219" s="129"/>
      <c r="QLZ219" s="129"/>
      <c r="QMA219" s="129"/>
      <c r="QMB219" s="129"/>
      <c r="QMC219" s="129"/>
      <c r="QMD219" s="129"/>
      <c r="QME219" s="129"/>
      <c r="QMF219" s="129"/>
      <c r="QMG219" s="129"/>
      <c r="QMH219" s="129"/>
      <c r="QMI219" s="129"/>
      <c r="QMJ219" s="129"/>
      <c r="QMK219" s="129"/>
      <c r="QML219" s="129"/>
      <c r="QMM219" s="129"/>
      <c r="QMN219" s="129"/>
      <c r="QMO219" s="129"/>
      <c r="QMP219" s="129"/>
      <c r="QMQ219" s="129"/>
      <c r="QMR219" s="129"/>
      <c r="QMS219" s="129"/>
      <c r="QMT219" s="129"/>
      <c r="QMU219" s="129"/>
      <c r="QMV219" s="129"/>
      <c r="QMW219" s="129"/>
      <c r="QMX219" s="129"/>
      <c r="QMY219" s="129"/>
      <c r="QMZ219" s="129"/>
      <c r="QNA219" s="129"/>
      <c r="QNB219" s="129"/>
      <c r="QNC219" s="129"/>
      <c r="QND219" s="129"/>
      <c r="QNE219" s="129"/>
      <c r="QNF219" s="129"/>
      <c r="QNG219" s="129"/>
      <c r="QNH219" s="129"/>
      <c r="QNI219" s="129"/>
      <c r="QNJ219" s="129"/>
      <c r="QNK219" s="129"/>
      <c r="QNL219" s="129"/>
      <c r="QNM219" s="129"/>
      <c r="QNN219" s="129"/>
      <c r="QNO219" s="129"/>
      <c r="QNP219" s="129"/>
      <c r="QNQ219" s="129"/>
      <c r="QNR219" s="129"/>
      <c r="QNS219" s="129"/>
      <c r="QNT219" s="129"/>
      <c r="QNU219" s="129"/>
      <c r="QNV219" s="129"/>
      <c r="QNW219" s="129"/>
      <c r="QNX219" s="129"/>
      <c r="QNY219" s="129"/>
      <c r="QNZ219" s="129"/>
      <c r="QOA219" s="129"/>
      <c r="QOB219" s="129"/>
      <c r="QOC219" s="129"/>
      <c r="QOD219" s="129"/>
      <c r="QOE219" s="129"/>
      <c r="QOF219" s="129"/>
      <c r="QOG219" s="129"/>
      <c r="QOH219" s="129"/>
      <c r="QOI219" s="129"/>
      <c r="QOJ219" s="129"/>
      <c r="QOK219" s="129"/>
      <c r="QOL219" s="129"/>
      <c r="QOM219" s="129"/>
      <c r="QON219" s="129"/>
      <c r="QOO219" s="129"/>
      <c r="QOP219" s="129"/>
      <c r="QOQ219" s="129"/>
      <c r="QOR219" s="129"/>
      <c r="QOS219" s="129"/>
      <c r="QOT219" s="129"/>
      <c r="QOU219" s="129"/>
      <c r="QOV219" s="129"/>
      <c r="QOW219" s="129"/>
      <c r="QOX219" s="129"/>
      <c r="QOY219" s="129"/>
      <c r="QOZ219" s="129"/>
      <c r="QPA219" s="129"/>
      <c r="QPB219" s="129"/>
      <c r="QPC219" s="129"/>
      <c r="QPD219" s="129"/>
      <c r="QPE219" s="129"/>
      <c r="QPF219" s="129"/>
      <c r="QPG219" s="129"/>
      <c r="QPH219" s="129"/>
      <c r="QPI219" s="129"/>
      <c r="QPJ219" s="129"/>
      <c r="QPK219" s="129"/>
      <c r="QPL219" s="129"/>
      <c r="QPM219" s="129"/>
      <c r="QPN219" s="129"/>
      <c r="QPO219" s="129"/>
      <c r="QPP219" s="129"/>
      <c r="QPQ219" s="129"/>
      <c r="QPR219" s="129"/>
      <c r="QPS219" s="129"/>
      <c r="QPT219" s="129"/>
      <c r="QPU219" s="129"/>
      <c r="QPV219" s="129"/>
      <c r="QPW219" s="129"/>
      <c r="QPX219" s="129"/>
      <c r="QPY219" s="129"/>
      <c r="QPZ219" s="129"/>
      <c r="QQA219" s="129"/>
      <c r="QQB219" s="129"/>
      <c r="QQC219" s="129"/>
      <c r="QQD219" s="129"/>
      <c r="QQE219" s="129"/>
      <c r="QQF219" s="129"/>
      <c r="QQG219" s="129"/>
      <c r="QQH219" s="129"/>
      <c r="QQI219" s="129"/>
      <c r="QQJ219" s="129"/>
      <c r="QQK219" s="129"/>
      <c r="QQL219" s="129"/>
      <c r="QQM219" s="129"/>
      <c r="QQN219" s="129"/>
      <c r="QQO219" s="129"/>
      <c r="QQP219" s="129"/>
      <c r="QQQ219" s="129"/>
      <c r="QQR219" s="129"/>
      <c r="QQS219" s="129"/>
      <c r="QQT219" s="129"/>
      <c r="QQU219" s="129"/>
      <c r="QQV219" s="129"/>
      <c r="QQW219" s="129"/>
      <c r="QQX219" s="129"/>
      <c r="QQY219" s="129"/>
      <c r="QQZ219" s="129"/>
      <c r="QRA219" s="129"/>
      <c r="QRB219" s="129"/>
      <c r="QRC219" s="129"/>
      <c r="QRD219" s="129"/>
      <c r="QRE219" s="129"/>
      <c r="QRF219" s="129"/>
      <c r="QRG219" s="129"/>
      <c r="QRH219" s="129"/>
      <c r="QRI219" s="129"/>
      <c r="QRJ219" s="129"/>
      <c r="QRK219" s="129"/>
      <c r="QRL219" s="129"/>
      <c r="QRM219" s="129"/>
      <c r="QRN219" s="129"/>
      <c r="QRO219" s="129"/>
      <c r="QRP219" s="129"/>
      <c r="QRQ219" s="129"/>
      <c r="QRR219" s="129"/>
      <c r="QRS219" s="129"/>
      <c r="QRT219" s="129"/>
      <c r="QRU219" s="129"/>
      <c r="QRV219" s="129"/>
      <c r="QRW219" s="129"/>
      <c r="QRX219" s="129"/>
      <c r="QRY219" s="129"/>
      <c r="QRZ219" s="129"/>
      <c r="QSA219" s="129"/>
      <c r="QSB219" s="129"/>
      <c r="QSC219" s="129"/>
      <c r="QSD219" s="129"/>
      <c r="QSE219" s="129"/>
      <c r="QSF219" s="129"/>
      <c r="QSG219" s="129"/>
      <c r="QSH219" s="129"/>
      <c r="QSI219" s="129"/>
      <c r="QSJ219" s="129"/>
      <c r="QSK219" s="129"/>
      <c r="QSL219" s="129"/>
      <c r="QSM219" s="129"/>
      <c r="QSN219" s="129"/>
      <c r="QSO219" s="129"/>
      <c r="QSP219" s="129"/>
      <c r="QSQ219" s="129"/>
      <c r="QSR219" s="129"/>
      <c r="QSS219" s="129"/>
      <c r="QST219" s="129"/>
      <c r="QSU219" s="129"/>
      <c r="QSV219" s="129"/>
      <c r="QSW219" s="129"/>
      <c r="QSX219" s="129"/>
      <c r="QSY219" s="129"/>
      <c r="QSZ219" s="129"/>
      <c r="QTA219" s="129"/>
      <c r="QTB219" s="129"/>
      <c r="QTC219" s="129"/>
      <c r="QTD219" s="129"/>
      <c r="QTE219" s="129"/>
      <c r="QTF219" s="129"/>
      <c r="QTG219" s="129"/>
      <c r="QTH219" s="129"/>
      <c r="QTI219" s="129"/>
      <c r="QTJ219" s="129"/>
      <c r="QTK219" s="129"/>
      <c r="QTL219" s="129"/>
      <c r="QTM219" s="129"/>
      <c r="QTN219" s="129"/>
      <c r="QTO219" s="129"/>
      <c r="QTP219" s="129"/>
      <c r="QTQ219" s="129"/>
      <c r="QTR219" s="129"/>
      <c r="QTS219" s="129"/>
      <c r="QTT219" s="129"/>
      <c r="QTU219" s="129"/>
      <c r="QTV219" s="129"/>
      <c r="QTW219" s="129"/>
      <c r="QTX219" s="129"/>
      <c r="QTY219" s="129"/>
      <c r="QTZ219" s="129"/>
      <c r="QUA219" s="129"/>
      <c r="QUB219" s="129"/>
      <c r="QUC219" s="129"/>
      <c r="QUD219" s="129"/>
      <c r="QUE219" s="129"/>
      <c r="QUF219" s="129"/>
      <c r="QUG219" s="129"/>
      <c r="QUH219" s="129"/>
      <c r="QUI219" s="129"/>
      <c r="QUJ219" s="129"/>
      <c r="QUK219" s="129"/>
      <c r="QUL219" s="129"/>
      <c r="QUM219" s="129"/>
      <c r="QUN219" s="129"/>
      <c r="QUO219" s="129"/>
      <c r="QUP219" s="129"/>
      <c r="QUQ219" s="129"/>
      <c r="QUR219" s="129"/>
      <c r="QUS219" s="129"/>
      <c r="QUT219" s="129"/>
      <c r="QUU219" s="129"/>
      <c r="QUV219" s="129"/>
      <c r="QUW219" s="129"/>
      <c r="QUX219" s="129"/>
      <c r="QUY219" s="129"/>
      <c r="QUZ219" s="129"/>
      <c r="QVA219" s="129"/>
      <c r="QVB219" s="129"/>
      <c r="QVC219" s="129"/>
      <c r="QVD219" s="129"/>
      <c r="QVE219" s="129"/>
      <c r="QVF219" s="129"/>
      <c r="QVG219" s="129"/>
      <c r="QVH219" s="129"/>
      <c r="QVI219" s="129"/>
      <c r="QVJ219" s="129"/>
      <c r="QVK219" s="129"/>
      <c r="QVL219" s="129"/>
      <c r="QVM219" s="129"/>
      <c r="QVN219" s="129"/>
      <c r="QVO219" s="129"/>
      <c r="QVP219" s="129"/>
      <c r="QVQ219" s="129"/>
      <c r="QVR219" s="129"/>
      <c r="QVS219" s="129"/>
      <c r="QVT219" s="129"/>
      <c r="QVU219" s="129"/>
      <c r="QVV219" s="129"/>
      <c r="QVW219" s="129"/>
      <c r="QVX219" s="129"/>
      <c r="QVY219" s="129"/>
      <c r="QVZ219" s="129"/>
      <c r="QWA219" s="129"/>
      <c r="QWB219" s="129"/>
      <c r="QWC219" s="129"/>
      <c r="QWD219" s="129"/>
      <c r="QWE219" s="129"/>
      <c r="QWF219" s="129"/>
      <c r="QWG219" s="129"/>
      <c r="QWH219" s="129"/>
      <c r="QWI219" s="129"/>
      <c r="QWJ219" s="129"/>
      <c r="QWK219" s="129"/>
      <c r="QWL219" s="129"/>
      <c r="QWM219" s="129"/>
      <c r="QWN219" s="129"/>
      <c r="QWO219" s="129"/>
      <c r="QWP219" s="129"/>
      <c r="QWQ219" s="129"/>
      <c r="QWR219" s="129"/>
      <c r="QWS219" s="129"/>
      <c r="QWT219" s="129"/>
      <c r="QWU219" s="129"/>
      <c r="QWV219" s="129"/>
      <c r="QWW219" s="129"/>
      <c r="QWX219" s="129"/>
      <c r="QWY219" s="129"/>
      <c r="QWZ219" s="129"/>
      <c r="QXA219" s="129"/>
      <c r="QXB219" s="129"/>
      <c r="QXC219" s="129"/>
      <c r="QXD219" s="129"/>
      <c r="QXE219" s="129"/>
      <c r="QXF219" s="129"/>
      <c r="QXG219" s="129"/>
      <c r="QXH219" s="129"/>
      <c r="QXI219" s="129"/>
      <c r="QXJ219" s="129"/>
      <c r="QXK219" s="129"/>
      <c r="QXL219" s="129"/>
      <c r="QXM219" s="129"/>
      <c r="QXN219" s="129"/>
      <c r="QXO219" s="129"/>
      <c r="QXP219" s="129"/>
      <c r="QXQ219" s="129"/>
      <c r="QXR219" s="129"/>
      <c r="QXS219" s="129"/>
      <c r="QXT219" s="129"/>
      <c r="QXU219" s="129"/>
      <c r="QXV219" s="129"/>
      <c r="QXW219" s="129"/>
      <c r="QXX219" s="129"/>
      <c r="QXY219" s="129"/>
      <c r="QXZ219" s="129"/>
      <c r="QYA219" s="129"/>
      <c r="QYB219" s="129"/>
      <c r="QYC219" s="129"/>
      <c r="QYD219" s="129"/>
      <c r="QYE219" s="129"/>
      <c r="QYF219" s="129"/>
      <c r="QYG219" s="129"/>
      <c r="QYH219" s="129"/>
      <c r="QYI219" s="129"/>
      <c r="QYJ219" s="129"/>
      <c r="QYK219" s="129"/>
      <c r="QYL219" s="129"/>
      <c r="QYM219" s="129"/>
      <c r="QYN219" s="129"/>
      <c r="QYO219" s="129"/>
      <c r="QYP219" s="129"/>
      <c r="QYQ219" s="129"/>
      <c r="QYR219" s="129"/>
      <c r="QYS219" s="129"/>
      <c r="QYT219" s="129"/>
      <c r="QYU219" s="129"/>
      <c r="QYV219" s="129"/>
      <c r="QYW219" s="129"/>
      <c r="QYX219" s="129"/>
      <c r="QYY219" s="129"/>
      <c r="QYZ219" s="129"/>
      <c r="QZA219" s="129"/>
      <c r="QZB219" s="129"/>
      <c r="QZC219" s="129"/>
      <c r="QZD219" s="129"/>
      <c r="QZE219" s="129"/>
      <c r="QZF219" s="129"/>
      <c r="QZG219" s="129"/>
      <c r="QZH219" s="129"/>
      <c r="QZI219" s="129"/>
      <c r="QZJ219" s="129"/>
      <c r="QZK219" s="129"/>
      <c r="QZL219" s="129"/>
      <c r="QZM219" s="129"/>
      <c r="QZN219" s="129"/>
      <c r="QZO219" s="129"/>
      <c r="QZP219" s="129"/>
      <c r="QZQ219" s="129"/>
      <c r="QZR219" s="129"/>
      <c r="QZS219" s="129"/>
      <c r="QZT219" s="129"/>
      <c r="QZU219" s="129"/>
      <c r="QZV219" s="129"/>
      <c r="QZW219" s="129"/>
      <c r="QZX219" s="129"/>
      <c r="QZY219" s="129"/>
      <c r="QZZ219" s="129"/>
      <c r="RAA219" s="129"/>
      <c r="RAB219" s="129"/>
      <c r="RAC219" s="129"/>
      <c r="RAD219" s="129"/>
      <c r="RAE219" s="129"/>
      <c r="RAF219" s="129"/>
      <c r="RAG219" s="129"/>
      <c r="RAH219" s="129"/>
      <c r="RAI219" s="129"/>
      <c r="RAJ219" s="129"/>
      <c r="RAK219" s="129"/>
      <c r="RAL219" s="129"/>
      <c r="RAM219" s="129"/>
      <c r="RAN219" s="129"/>
      <c r="RAO219" s="129"/>
      <c r="RAP219" s="129"/>
      <c r="RAQ219" s="129"/>
      <c r="RAR219" s="129"/>
      <c r="RAS219" s="129"/>
      <c r="RAT219" s="129"/>
      <c r="RAU219" s="129"/>
      <c r="RAV219" s="129"/>
      <c r="RAW219" s="129"/>
      <c r="RAX219" s="129"/>
      <c r="RAY219" s="129"/>
      <c r="RAZ219" s="129"/>
      <c r="RBA219" s="129"/>
      <c r="RBB219" s="129"/>
      <c r="RBC219" s="129"/>
      <c r="RBD219" s="129"/>
      <c r="RBE219" s="129"/>
      <c r="RBF219" s="129"/>
      <c r="RBG219" s="129"/>
      <c r="RBH219" s="129"/>
      <c r="RBI219" s="129"/>
      <c r="RBJ219" s="129"/>
      <c r="RBK219" s="129"/>
      <c r="RBL219" s="129"/>
      <c r="RBM219" s="129"/>
      <c r="RBN219" s="129"/>
      <c r="RBO219" s="129"/>
      <c r="RBP219" s="129"/>
      <c r="RBQ219" s="129"/>
      <c r="RBR219" s="129"/>
      <c r="RBS219" s="129"/>
      <c r="RBT219" s="129"/>
      <c r="RBU219" s="129"/>
      <c r="RBV219" s="129"/>
      <c r="RBW219" s="129"/>
      <c r="RBX219" s="129"/>
      <c r="RBY219" s="129"/>
      <c r="RBZ219" s="129"/>
      <c r="RCA219" s="129"/>
      <c r="RCB219" s="129"/>
      <c r="RCC219" s="129"/>
      <c r="RCD219" s="129"/>
      <c r="RCE219" s="129"/>
      <c r="RCF219" s="129"/>
      <c r="RCG219" s="129"/>
      <c r="RCH219" s="129"/>
      <c r="RCI219" s="129"/>
      <c r="RCJ219" s="129"/>
      <c r="RCK219" s="129"/>
      <c r="RCL219" s="129"/>
      <c r="RCM219" s="129"/>
      <c r="RCN219" s="129"/>
      <c r="RCO219" s="129"/>
      <c r="RCP219" s="129"/>
      <c r="RCQ219" s="129"/>
      <c r="RCR219" s="129"/>
      <c r="RCS219" s="129"/>
      <c r="RCT219" s="129"/>
      <c r="RCU219" s="129"/>
      <c r="RCV219" s="129"/>
      <c r="RCW219" s="129"/>
      <c r="RCX219" s="129"/>
      <c r="RCY219" s="129"/>
      <c r="RCZ219" s="129"/>
      <c r="RDA219" s="129"/>
      <c r="RDB219" s="129"/>
      <c r="RDC219" s="129"/>
      <c r="RDD219" s="129"/>
      <c r="RDE219" s="129"/>
      <c r="RDF219" s="129"/>
      <c r="RDG219" s="129"/>
      <c r="RDH219" s="129"/>
      <c r="RDI219" s="129"/>
      <c r="RDJ219" s="129"/>
      <c r="RDK219" s="129"/>
      <c r="RDL219" s="129"/>
      <c r="RDM219" s="129"/>
      <c r="RDN219" s="129"/>
      <c r="RDO219" s="129"/>
      <c r="RDP219" s="129"/>
      <c r="RDQ219" s="129"/>
      <c r="RDR219" s="129"/>
      <c r="RDS219" s="129"/>
      <c r="RDT219" s="129"/>
      <c r="RDU219" s="129"/>
      <c r="RDV219" s="129"/>
      <c r="RDW219" s="129"/>
      <c r="RDX219" s="129"/>
      <c r="RDY219" s="129"/>
      <c r="RDZ219" s="129"/>
      <c r="REA219" s="129"/>
      <c r="REB219" s="129"/>
      <c r="REC219" s="129"/>
      <c r="RED219" s="129"/>
      <c r="REE219" s="129"/>
      <c r="REF219" s="129"/>
      <c r="REG219" s="129"/>
      <c r="REH219" s="129"/>
      <c r="REI219" s="129"/>
      <c r="REJ219" s="129"/>
      <c r="REK219" s="129"/>
      <c r="REL219" s="129"/>
      <c r="REM219" s="129"/>
      <c r="REN219" s="129"/>
      <c r="REO219" s="129"/>
      <c r="REP219" s="129"/>
      <c r="REQ219" s="129"/>
      <c r="RER219" s="129"/>
      <c r="RES219" s="129"/>
      <c r="RET219" s="129"/>
      <c r="REU219" s="129"/>
      <c r="REV219" s="129"/>
      <c r="REW219" s="129"/>
      <c r="REX219" s="129"/>
      <c r="REY219" s="129"/>
      <c r="REZ219" s="129"/>
      <c r="RFA219" s="129"/>
      <c r="RFB219" s="129"/>
      <c r="RFC219" s="129"/>
      <c r="RFD219" s="129"/>
      <c r="RFE219" s="129"/>
      <c r="RFF219" s="129"/>
      <c r="RFG219" s="129"/>
      <c r="RFH219" s="129"/>
      <c r="RFI219" s="129"/>
      <c r="RFJ219" s="129"/>
      <c r="RFK219" s="129"/>
      <c r="RFL219" s="129"/>
      <c r="RFM219" s="129"/>
      <c r="RFN219" s="129"/>
      <c r="RFO219" s="129"/>
      <c r="RFP219" s="129"/>
      <c r="RFQ219" s="129"/>
      <c r="RFR219" s="129"/>
      <c r="RFS219" s="129"/>
      <c r="RFT219" s="129"/>
      <c r="RFU219" s="129"/>
      <c r="RFV219" s="129"/>
      <c r="RFW219" s="129"/>
      <c r="RFX219" s="129"/>
      <c r="RFY219" s="129"/>
      <c r="RFZ219" s="129"/>
      <c r="RGA219" s="129"/>
      <c r="RGB219" s="129"/>
      <c r="RGC219" s="129"/>
      <c r="RGD219" s="129"/>
      <c r="RGE219" s="129"/>
      <c r="RGF219" s="129"/>
      <c r="RGG219" s="129"/>
      <c r="RGH219" s="129"/>
      <c r="RGI219" s="129"/>
      <c r="RGJ219" s="129"/>
      <c r="RGK219" s="129"/>
      <c r="RGL219" s="129"/>
      <c r="RGM219" s="129"/>
      <c r="RGN219" s="129"/>
      <c r="RGO219" s="129"/>
      <c r="RGP219" s="129"/>
      <c r="RGQ219" s="129"/>
      <c r="RGR219" s="129"/>
      <c r="RGS219" s="129"/>
      <c r="RGT219" s="129"/>
      <c r="RGU219" s="129"/>
      <c r="RGV219" s="129"/>
      <c r="RGW219" s="129"/>
      <c r="RGX219" s="129"/>
      <c r="RGY219" s="129"/>
      <c r="RGZ219" s="129"/>
      <c r="RHA219" s="129"/>
      <c r="RHB219" s="129"/>
      <c r="RHC219" s="129"/>
      <c r="RHD219" s="129"/>
      <c r="RHE219" s="129"/>
      <c r="RHF219" s="129"/>
      <c r="RHG219" s="129"/>
      <c r="RHH219" s="129"/>
      <c r="RHI219" s="129"/>
      <c r="RHJ219" s="129"/>
      <c r="RHK219" s="129"/>
      <c r="RHL219" s="129"/>
      <c r="RHM219" s="129"/>
      <c r="RHN219" s="129"/>
      <c r="RHO219" s="129"/>
      <c r="RHP219" s="129"/>
      <c r="RHQ219" s="129"/>
      <c r="RHR219" s="129"/>
      <c r="RHS219" s="129"/>
      <c r="RHT219" s="129"/>
      <c r="RHU219" s="129"/>
      <c r="RHV219" s="129"/>
      <c r="RHW219" s="129"/>
      <c r="RHX219" s="129"/>
      <c r="RHY219" s="129"/>
      <c r="RHZ219" s="129"/>
      <c r="RIA219" s="129"/>
      <c r="RIB219" s="129"/>
      <c r="RIC219" s="129"/>
      <c r="RID219" s="129"/>
      <c r="RIE219" s="129"/>
      <c r="RIF219" s="129"/>
      <c r="RIG219" s="129"/>
      <c r="RIH219" s="129"/>
      <c r="RII219" s="129"/>
      <c r="RIJ219" s="129"/>
      <c r="RIK219" s="129"/>
      <c r="RIL219" s="129"/>
      <c r="RIM219" s="129"/>
      <c r="RIN219" s="129"/>
      <c r="RIO219" s="129"/>
      <c r="RIP219" s="129"/>
      <c r="RIQ219" s="129"/>
      <c r="RIR219" s="129"/>
      <c r="RIS219" s="129"/>
      <c r="RIT219" s="129"/>
      <c r="RIU219" s="129"/>
      <c r="RIV219" s="129"/>
      <c r="RIW219" s="129"/>
      <c r="RIX219" s="129"/>
      <c r="RIY219" s="129"/>
      <c r="RIZ219" s="129"/>
      <c r="RJA219" s="129"/>
      <c r="RJB219" s="129"/>
      <c r="RJC219" s="129"/>
      <c r="RJD219" s="129"/>
      <c r="RJE219" s="129"/>
      <c r="RJF219" s="129"/>
      <c r="RJG219" s="129"/>
      <c r="RJH219" s="129"/>
      <c r="RJI219" s="129"/>
      <c r="RJJ219" s="129"/>
      <c r="RJK219" s="129"/>
      <c r="RJL219" s="129"/>
      <c r="RJM219" s="129"/>
      <c r="RJN219" s="129"/>
      <c r="RJO219" s="129"/>
      <c r="RJP219" s="129"/>
      <c r="RJQ219" s="129"/>
      <c r="RJR219" s="129"/>
      <c r="RJS219" s="129"/>
      <c r="RJT219" s="129"/>
      <c r="RJU219" s="129"/>
      <c r="RJV219" s="129"/>
      <c r="RJW219" s="129"/>
      <c r="RJX219" s="129"/>
      <c r="RJY219" s="129"/>
      <c r="RJZ219" s="129"/>
      <c r="RKA219" s="129"/>
      <c r="RKB219" s="129"/>
      <c r="RKC219" s="129"/>
      <c r="RKD219" s="129"/>
      <c r="RKE219" s="129"/>
      <c r="RKF219" s="129"/>
      <c r="RKG219" s="129"/>
      <c r="RKH219" s="129"/>
      <c r="RKI219" s="129"/>
      <c r="RKJ219" s="129"/>
      <c r="RKK219" s="129"/>
      <c r="RKL219" s="129"/>
      <c r="RKM219" s="129"/>
      <c r="RKN219" s="129"/>
      <c r="RKO219" s="129"/>
      <c r="RKP219" s="129"/>
      <c r="RKQ219" s="129"/>
      <c r="RKR219" s="129"/>
      <c r="RKS219" s="129"/>
      <c r="RKT219" s="129"/>
      <c r="RKU219" s="129"/>
      <c r="RKV219" s="129"/>
      <c r="RKW219" s="129"/>
      <c r="RKX219" s="129"/>
      <c r="RKY219" s="129"/>
      <c r="RKZ219" s="129"/>
      <c r="RLA219" s="129"/>
      <c r="RLB219" s="129"/>
      <c r="RLC219" s="129"/>
      <c r="RLD219" s="129"/>
      <c r="RLE219" s="129"/>
      <c r="RLF219" s="129"/>
      <c r="RLG219" s="129"/>
      <c r="RLH219" s="129"/>
      <c r="RLI219" s="129"/>
      <c r="RLJ219" s="129"/>
      <c r="RLK219" s="129"/>
      <c r="RLL219" s="129"/>
      <c r="RLM219" s="129"/>
      <c r="RLN219" s="129"/>
      <c r="RLO219" s="129"/>
      <c r="RLP219" s="129"/>
      <c r="RLQ219" s="129"/>
      <c r="RLR219" s="129"/>
      <c r="RLS219" s="129"/>
      <c r="RLT219" s="129"/>
      <c r="RLU219" s="129"/>
      <c r="RLV219" s="129"/>
      <c r="RLW219" s="129"/>
      <c r="RLX219" s="129"/>
      <c r="RLY219" s="129"/>
      <c r="RLZ219" s="129"/>
      <c r="RMA219" s="129"/>
      <c r="RMB219" s="129"/>
      <c r="RMC219" s="129"/>
      <c r="RMD219" s="129"/>
      <c r="RME219" s="129"/>
      <c r="RMF219" s="129"/>
      <c r="RMG219" s="129"/>
      <c r="RMH219" s="129"/>
      <c r="RMI219" s="129"/>
      <c r="RMJ219" s="129"/>
      <c r="RMK219" s="129"/>
      <c r="RML219" s="129"/>
      <c r="RMM219" s="129"/>
      <c r="RMN219" s="129"/>
      <c r="RMO219" s="129"/>
      <c r="RMP219" s="129"/>
      <c r="RMQ219" s="129"/>
      <c r="RMR219" s="129"/>
      <c r="RMS219" s="129"/>
      <c r="RMT219" s="129"/>
      <c r="RMU219" s="129"/>
      <c r="RMV219" s="129"/>
      <c r="RMW219" s="129"/>
      <c r="RMX219" s="129"/>
      <c r="RMY219" s="129"/>
      <c r="RMZ219" s="129"/>
      <c r="RNA219" s="129"/>
      <c r="RNB219" s="129"/>
      <c r="RNC219" s="129"/>
      <c r="RND219" s="129"/>
      <c r="RNE219" s="129"/>
      <c r="RNF219" s="129"/>
      <c r="RNG219" s="129"/>
      <c r="RNH219" s="129"/>
      <c r="RNI219" s="129"/>
      <c r="RNJ219" s="129"/>
      <c r="RNK219" s="129"/>
      <c r="RNL219" s="129"/>
      <c r="RNM219" s="129"/>
      <c r="RNN219" s="129"/>
      <c r="RNO219" s="129"/>
      <c r="RNP219" s="129"/>
      <c r="RNQ219" s="129"/>
      <c r="RNR219" s="129"/>
      <c r="RNS219" s="129"/>
      <c r="RNT219" s="129"/>
      <c r="RNU219" s="129"/>
      <c r="RNV219" s="129"/>
      <c r="RNW219" s="129"/>
      <c r="RNX219" s="129"/>
      <c r="RNY219" s="129"/>
      <c r="RNZ219" s="129"/>
      <c r="ROA219" s="129"/>
      <c r="ROB219" s="129"/>
      <c r="ROC219" s="129"/>
      <c r="ROD219" s="129"/>
      <c r="ROE219" s="129"/>
      <c r="ROF219" s="129"/>
      <c r="ROG219" s="129"/>
      <c r="ROH219" s="129"/>
      <c r="ROI219" s="129"/>
      <c r="ROJ219" s="129"/>
      <c r="ROK219" s="129"/>
      <c r="ROL219" s="129"/>
      <c r="ROM219" s="129"/>
      <c r="RON219" s="129"/>
      <c r="ROO219" s="129"/>
      <c r="ROP219" s="129"/>
      <c r="ROQ219" s="129"/>
      <c r="ROR219" s="129"/>
      <c r="ROS219" s="129"/>
      <c r="ROT219" s="129"/>
      <c r="ROU219" s="129"/>
      <c r="ROV219" s="129"/>
      <c r="ROW219" s="129"/>
      <c r="ROX219" s="129"/>
      <c r="ROY219" s="129"/>
      <c r="ROZ219" s="129"/>
      <c r="RPA219" s="129"/>
      <c r="RPB219" s="129"/>
      <c r="RPC219" s="129"/>
      <c r="RPD219" s="129"/>
      <c r="RPE219" s="129"/>
      <c r="RPF219" s="129"/>
      <c r="RPG219" s="129"/>
      <c r="RPH219" s="129"/>
      <c r="RPI219" s="129"/>
      <c r="RPJ219" s="129"/>
      <c r="RPK219" s="129"/>
      <c r="RPL219" s="129"/>
      <c r="RPM219" s="129"/>
      <c r="RPN219" s="129"/>
      <c r="RPO219" s="129"/>
      <c r="RPP219" s="129"/>
      <c r="RPQ219" s="129"/>
      <c r="RPR219" s="129"/>
      <c r="RPS219" s="129"/>
      <c r="RPT219" s="129"/>
      <c r="RPU219" s="129"/>
      <c r="RPV219" s="129"/>
      <c r="RPW219" s="129"/>
      <c r="RPX219" s="129"/>
      <c r="RPY219" s="129"/>
      <c r="RPZ219" s="129"/>
      <c r="RQA219" s="129"/>
      <c r="RQB219" s="129"/>
      <c r="RQC219" s="129"/>
      <c r="RQD219" s="129"/>
      <c r="RQE219" s="129"/>
      <c r="RQF219" s="129"/>
      <c r="RQG219" s="129"/>
      <c r="RQH219" s="129"/>
      <c r="RQI219" s="129"/>
      <c r="RQJ219" s="129"/>
      <c r="RQK219" s="129"/>
      <c r="RQL219" s="129"/>
      <c r="RQM219" s="129"/>
      <c r="RQN219" s="129"/>
      <c r="RQO219" s="129"/>
      <c r="RQP219" s="129"/>
      <c r="RQQ219" s="129"/>
      <c r="RQR219" s="129"/>
      <c r="RQS219" s="129"/>
      <c r="RQT219" s="129"/>
      <c r="RQU219" s="129"/>
      <c r="RQV219" s="129"/>
      <c r="RQW219" s="129"/>
      <c r="RQX219" s="129"/>
      <c r="RQY219" s="129"/>
      <c r="RQZ219" s="129"/>
      <c r="RRA219" s="129"/>
      <c r="RRB219" s="129"/>
      <c r="RRC219" s="129"/>
      <c r="RRD219" s="129"/>
      <c r="RRE219" s="129"/>
      <c r="RRF219" s="129"/>
      <c r="RRG219" s="129"/>
      <c r="RRH219" s="129"/>
      <c r="RRI219" s="129"/>
      <c r="RRJ219" s="129"/>
      <c r="RRK219" s="129"/>
      <c r="RRL219" s="129"/>
      <c r="RRM219" s="129"/>
      <c r="RRN219" s="129"/>
      <c r="RRO219" s="129"/>
      <c r="RRP219" s="129"/>
      <c r="RRQ219" s="129"/>
      <c r="RRR219" s="129"/>
      <c r="RRS219" s="129"/>
      <c r="RRT219" s="129"/>
      <c r="RRU219" s="129"/>
      <c r="RRV219" s="129"/>
      <c r="RRW219" s="129"/>
      <c r="RRX219" s="129"/>
      <c r="RRY219" s="129"/>
      <c r="RRZ219" s="129"/>
      <c r="RSA219" s="129"/>
      <c r="RSB219" s="129"/>
      <c r="RSC219" s="129"/>
      <c r="RSD219" s="129"/>
      <c r="RSE219" s="129"/>
      <c r="RSF219" s="129"/>
      <c r="RSG219" s="129"/>
      <c r="RSH219" s="129"/>
      <c r="RSI219" s="129"/>
      <c r="RSJ219" s="129"/>
      <c r="RSK219" s="129"/>
      <c r="RSL219" s="129"/>
      <c r="RSM219" s="129"/>
      <c r="RSN219" s="129"/>
      <c r="RSO219" s="129"/>
      <c r="RSP219" s="129"/>
      <c r="RSQ219" s="129"/>
      <c r="RSR219" s="129"/>
      <c r="RSS219" s="129"/>
      <c r="RST219" s="129"/>
      <c r="RSU219" s="129"/>
      <c r="RSV219" s="129"/>
      <c r="RSW219" s="129"/>
      <c r="RSX219" s="129"/>
      <c r="RSY219" s="129"/>
      <c r="RSZ219" s="129"/>
      <c r="RTA219" s="129"/>
      <c r="RTB219" s="129"/>
      <c r="RTC219" s="129"/>
      <c r="RTD219" s="129"/>
      <c r="RTE219" s="129"/>
      <c r="RTF219" s="129"/>
      <c r="RTG219" s="129"/>
      <c r="RTH219" s="129"/>
      <c r="RTI219" s="129"/>
      <c r="RTJ219" s="129"/>
      <c r="RTK219" s="129"/>
      <c r="RTL219" s="129"/>
      <c r="RTM219" s="129"/>
      <c r="RTN219" s="129"/>
      <c r="RTO219" s="129"/>
      <c r="RTP219" s="129"/>
      <c r="RTQ219" s="129"/>
      <c r="RTR219" s="129"/>
      <c r="RTS219" s="129"/>
      <c r="RTT219" s="129"/>
      <c r="RTU219" s="129"/>
      <c r="RTV219" s="129"/>
      <c r="RTW219" s="129"/>
      <c r="RTX219" s="129"/>
      <c r="RTY219" s="129"/>
      <c r="RTZ219" s="129"/>
      <c r="RUA219" s="129"/>
      <c r="RUB219" s="129"/>
      <c r="RUC219" s="129"/>
      <c r="RUD219" s="129"/>
      <c r="RUE219" s="129"/>
      <c r="RUF219" s="129"/>
      <c r="RUG219" s="129"/>
      <c r="RUH219" s="129"/>
      <c r="RUI219" s="129"/>
      <c r="RUJ219" s="129"/>
      <c r="RUK219" s="129"/>
      <c r="RUL219" s="129"/>
      <c r="RUM219" s="129"/>
      <c r="RUN219" s="129"/>
      <c r="RUO219" s="129"/>
      <c r="RUP219" s="129"/>
      <c r="RUQ219" s="129"/>
      <c r="RUR219" s="129"/>
      <c r="RUS219" s="129"/>
      <c r="RUT219" s="129"/>
      <c r="RUU219" s="129"/>
      <c r="RUV219" s="129"/>
      <c r="RUW219" s="129"/>
      <c r="RUX219" s="129"/>
      <c r="RUY219" s="129"/>
      <c r="RUZ219" s="129"/>
      <c r="RVA219" s="129"/>
      <c r="RVB219" s="129"/>
      <c r="RVC219" s="129"/>
      <c r="RVD219" s="129"/>
      <c r="RVE219" s="129"/>
      <c r="RVF219" s="129"/>
      <c r="RVG219" s="129"/>
      <c r="RVH219" s="129"/>
      <c r="RVI219" s="129"/>
      <c r="RVJ219" s="129"/>
      <c r="RVK219" s="129"/>
      <c r="RVL219" s="129"/>
      <c r="RVM219" s="129"/>
      <c r="RVN219" s="129"/>
      <c r="RVO219" s="129"/>
      <c r="RVP219" s="129"/>
      <c r="RVQ219" s="129"/>
      <c r="RVR219" s="129"/>
      <c r="RVS219" s="129"/>
      <c r="RVT219" s="129"/>
      <c r="RVU219" s="129"/>
      <c r="RVV219" s="129"/>
      <c r="RVW219" s="129"/>
      <c r="RVX219" s="129"/>
      <c r="RVY219" s="129"/>
      <c r="RVZ219" s="129"/>
      <c r="RWA219" s="129"/>
      <c r="RWB219" s="129"/>
      <c r="RWC219" s="129"/>
      <c r="RWD219" s="129"/>
      <c r="RWE219" s="129"/>
      <c r="RWF219" s="129"/>
      <c r="RWG219" s="129"/>
      <c r="RWH219" s="129"/>
      <c r="RWI219" s="129"/>
      <c r="RWJ219" s="129"/>
      <c r="RWK219" s="129"/>
      <c r="RWL219" s="129"/>
      <c r="RWM219" s="129"/>
      <c r="RWN219" s="129"/>
      <c r="RWO219" s="129"/>
      <c r="RWP219" s="129"/>
      <c r="RWQ219" s="129"/>
      <c r="RWR219" s="129"/>
      <c r="RWS219" s="129"/>
      <c r="RWT219" s="129"/>
      <c r="RWU219" s="129"/>
      <c r="RWV219" s="129"/>
      <c r="RWW219" s="129"/>
      <c r="RWX219" s="129"/>
      <c r="RWY219" s="129"/>
      <c r="RWZ219" s="129"/>
      <c r="RXA219" s="129"/>
      <c r="RXB219" s="129"/>
      <c r="RXC219" s="129"/>
      <c r="RXD219" s="129"/>
      <c r="RXE219" s="129"/>
      <c r="RXF219" s="129"/>
      <c r="RXG219" s="129"/>
      <c r="RXH219" s="129"/>
      <c r="RXI219" s="129"/>
      <c r="RXJ219" s="129"/>
      <c r="RXK219" s="129"/>
      <c r="RXL219" s="129"/>
      <c r="RXM219" s="129"/>
      <c r="RXN219" s="129"/>
      <c r="RXO219" s="129"/>
      <c r="RXP219" s="129"/>
      <c r="RXQ219" s="129"/>
      <c r="RXR219" s="129"/>
      <c r="RXS219" s="129"/>
      <c r="RXT219" s="129"/>
      <c r="RXU219" s="129"/>
      <c r="RXV219" s="129"/>
      <c r="RXW219" s="129"/>
      <c r="RXX219" s="129"/>
      <c r="RXY219" s="129"/>
      <c r="RXZ219" s="129"/>
      <c r="RYA219" s="129"/>
      <c r="RYB219" s="129"/>
      <c r="RYC219" s="129"/>
      <c r="RYD219" s="129"/>
      <c r="RYE219" s="129"/>
      <c r="RYF219" s="129"/>
      <c r="RYG219" s="129"/>
      <c r="RYH219" s="129"/>
      <c r="RYI219" s="129"/>
      <c r="RYJ219" s="129"/>
      <c r="RYK219" s="129"/>
      <c r="RYL219" s="129"/>
      <c r="RYM219" s="129"/>
      <c r="RYN219" s="129"/>
      <c r="RYO219" s="129"/>
      <c r="RYP219" s="129"/>
      <c r="RYQ219" s="129"/>
      <c r="RYR219" s="129"/>
      <c r="RYS219" s="129"/>
      <c r="RYT219" s="129"/>
      <c r="RYU219" s="129"/>
      <c r="RYV219" s="129"/>
      <c r="RYW219" s="129"/>
      <c r="RYX219" s="129"/>
      <c r="RYY219" s="129"/>
      <c r="RYZ219" s="129"/>
      <c r="RZA219" s="129"/>
      <c r="RZB219" s="129"/>
      <c r="RZC219" s="129"/>
      <c r="RZD219" s="129"/>
      <c r="RZE219" s="129"/>
      <c r="RZF219" s="129"/>
      <c r="RZG219" s="129"/>
      <c r="RZH219" s="129"/>
      <c r="RZI219" s="129"/>
      <c r="RZJ219" s="129"/>
      <c r="RZK219" s="129"/>
      <c r="RZL219" s="129"/>
      <c r="RZM219" s="129"/>
      <c r="RZN219" s="129"/>
      <c r="RZO219" s="129"/>
      <c r="RZP219" s="129"/>
      <c r="RZQ219" s="129"/>
      <c r="RZR219" s="129"/>
      <c r="RZS219" s="129"/>
      <c r="RZT219" s="129"/>
      <c r="RZU219" s="129"/>
      <c r="RZV219" s="129"/>
      <c r="RZW219" s="129"/>
      <c r="RZX219" s="129"/>
      <c r="RZY219" s="129"/>
      <c r="RZZ219" s="129"/>
      <c r="SAA219" s="129"/>
      <c r="SAB219" s="129"/>
      <c r="SAC219" s="129"/>
      <c r="SAD219" s="129"/>
      <c r="SAE219" s="129"/>
      <c r="SAF219" s="129"/>
      <c r="SAG219" s="129"/>
      <c r="SAH219" s="129"/>
      <c r="SAI219" s="129"/>
      <c r="SAJ219" s="129"/>
      <c r="SAK219" s="129"/>
      <c r="SAL219" s="129"/>
      <c r="SAM219" s="129"/>
      <c r="SAN219" s="129"/>
      <c r="SAO219" s="129"/>
      <c r="SAP219" s="129"/>
      <c r="SAQ219" s="129"/>
      <c r="SAR219" s="129"/>
      <c r="SAS219" s="129"/>
      <c r="SAT219" s="129"/>
      <c r="SAU219" s="129"/>
      <c r="SAV219" s="129"/>
      <c r="SAW219" s="129"/>
      <c r="SAX219" s="129"/>
      <c r="SAY219" s="129"/>
      <c r="SAZ219" s="129"/>
      <c r="SBA219" s="129"/>
      <c r="SBB219" s="129"/>
      <c r="SBC219" s="129"/>
      <c r="SBD219" s="129"/>
      <c r="SBE219" s="129"/>
      <c r="SBF219" s="129"/>
      <c r="SBG219" s="129"/>
      <c r="SBH219" s="129"/>
      <c r="SBI219" s="129"/>
      <c r="SBJ219" s="129"/>
      <c r="SBK219" s="129"/>
      <c r="SBL219" s="129"/>
      <c r="SBM219" s="129"/>
      <c r="SBN219" s="129"/>
      <c r="SBO219" s="129"/>
      <c r="SBP219" s="129"/>
      <c r="SBQ219" s="129"/>
      <c r="SBR219" s="129"/>
      <c r="SBS219" s="129"/>
      <c r="SBT219" s="129"/>
      <c r="SBU219" s="129"/>
      <c r="SBV219" s="129"/>
      <c r="SBW219" s="129"/>
      <c r="SBX219" s="129"/>
      <c r="SBY219" s="129"/>
      <c r="SBZ219" s="129"/>
      <c r="SCA219" s="129"/>
      <c r="SCB219" s="129"/>
      <c r="SCC219" s="129"/>
      <c r="SCD219" s="129"/>
      <c r="SCE219" s="129"/>
      <c r="SCF219" s="129"/>
      <c r="SCG219" s="129"/>
      <c r="SCH219" s="129"/>
      <c r="SCI219" s="129"/>
      <c r="SCJ219" s="129"/>
      <c r="SCK219" s="129"/>
      <c r="SCL219" s="129"/>
      <c r="SCM219" s="129"/>
      <c r="SCN219" s="129"/>
      <c r="SCO219" s="129"/>
      <c r="SCP219" s="129"/>
      <c r="SCQ219" s="129"/>
      <c r="SCR219" s="129"/>
      <c r="SCS219" s="129"/>
      <c r="SCT219" s="129"/>
      <c r="SCU219" s="129"/>
      <c r="SCV219" s="129"/>
      <c r="SCW219" s="129"/>
      <c r="SCX219" s="129"/>
      <c r="SCY219" s="129"/>
      <c r="SCZ219" s="129"/>
      <c r="SDA219" s="129"/>
      <c r="SDB219" s="129"/>
      <c r="SDC219" s="129"/>
      <c r="SDD219" s="129"/>
      <c r="SDE219" s="129"/>
      <c r="SDF219" s="129"/>
      <c r="SDG219" s="129"/>
      <c r="SDH219" s="129"/>
      <c r="SDI219" s="129"/>
      <c r="SDJ219" s="129"/>
      <c r="SDK219" s="129"/>
      <c r="SDL219" s="129"/>
      <c r="SDM219" s="129"/>
      <c r="SDN219" s="129"/>
      <c r="SDO219" s="129"/>
      <c r="SDP219" s="129"/>
      <c r="SDQ219" s="129"/>
      <c r="SDR219" s="129"/>
      <c r="SDS219" s="129"/>
      <c r="SDT219" s="129"/>
      <c r="SDU219" s="129"/>
      <c r="SDV219" s="129"/>
      <c r="SDW219" s="129"/>
      <c r="SDX219" s="129"/>
      <c r="SDY219" s="129"/>
      <c r="SDZ219" s="129"/>
      <c r="SEA219" s="129"/>
      <c r="SEB219" s="129"/>
      <c r="SEC219" s="129"/>
      <c r="SED219" s="129"/>
      <c r="SEE219" s="129"/>
      <c r="SEF219" s="129"/>
      <c r="SEG219" s="129"/>
      <c r="SEH219" s="129"/>
      <c r="SEI219" s="129"/>
      <c r="SEJ219" s="129"/>
      <c r="SEK219" s="129"/>
      <c r="SEL219" s="129"/>
      <c r="SEM219" s="129"/>
      <c r="SEN219" s="129"/>
      <c r="SEO219" s="129"/>
      <c r="SEP219" s="129"/>
      <c r="SEQ219" s="129"/>
      <c r="SER219" s="129"/>
      <c r="SES219" s="129"/>
      <c r="SET219" s="129"/>
      <c r="SEU219" s="129"/>
      <c r="SEV219" s="129"/>
      <c r="SEW219" s="129"/>
      <c r="SEX219" s="129"/>
      <c r="SEY219" s="129"/>
      <c r="SEZ219" s="129"/>
      <c r="SFA219" s="129"/>
      <c r="SFB219" s="129"/>
      <c r="SFC219" s="129"/>
      <c r="SFD219" s="129"/>
      <c r="SFE219" s="129"/>
      <c r="SFF219" s="129"/>
      <c r="SFG219" s="129"/>
      <c r="SFH219" s="129"/>
      <c r="SFI219" s="129"/>
      <c r="SFJ219" s="129"/>
      <c r="SFK219" s="129"/>
      <c r="SFL219" s="129"/>
      <c r="SFM219" s="129"/>
      <c r="SFN219" s="129"/>
      <c r="SFO219" s="129"/>
      <c r="SFP219" s="129"/>
      <c r="SFQ219" s="129"/>
      <c r="SFR219" s="129"/>
      <c r="SFS219" s="129"/>
      <c r="SFT219" s="129"/>
      <c r="SFU219" s="129"/>
      <c r="SFV219" s="129"/>
      <c r="SFW219" s="129"/>
      <c r="SFX219" s="129"/>
      <c r="SFY219" s="129"/>
      <c r="SFZ219" s="129"/>
      <c r="SGA219" s="129"/>
      <c r="SGB219" s="129"/>
      <c r="SGC219" s="129"/>
      <c r="SGD219" s="129"/>
      <c r="SGE219" s="129"/>
      <c r="SGF219" s="129"/>
      <c r="SGG219" s="129"/>
      <c r="SGH219" s="129"/>
      <c r="SGI219" s="129"/>
      <c r="SGJ219" s="129"/>
      <c r="SGK219" s="129"/>
      <c r="SGL219" s="129"/>
      <c r="SGM219" s="129"/>
      <c r="SGN219" s="129"/>
      <c r="SGO219" s="129"/>
      <c r="SGP219" s="129"/>
      <c r="SGQ219" s="129"/>
      <c r="SGR219" s="129"/>
      <c r="SGS219" s="129"/>
      <c r="SGT219" s="129"/>
      <c r="SGU219" s="129"/>
      <c r="SGV219" s="129"/>
      <c r="SGW219" s="129"/>
      <c r="SGX219" s="129"/>
      <c r="SGY219" s="129"/>
      <c r="SGZ219" s="129"/>
      <c r="SHA219" s="129"/>
      <c r="SHB219" s="129"/>
      <c r="SHC219" s="129"/>
      <c r="SHD219" s="129"/>
      <c r="SHE219" s="129"/>
      <c r="SHF219" s="129"/>
      <c r="SHG219" s="129"/>
      <c r="SHH219" s="129"/>
      <c r="SHI219" s="129"/>
      <c r="SHJ219" s="129"/>
      <c r="SHK219" s="129"/>
      <c r="SHL219" s="129"/>
      <c r="SHM219" s="129"/>
      <c r="SHN219" s="129"/>
      <c r="SHO219" s="129"/>
      <c r="SHP219" s="129"/>
      <c r="SHQ219" s="129"/>
      <c r="SHR219" s="129"/>
      <c r="SHS219" s="129"/>
      <c r="SHT219" s="129"/>
      <c r="SHU219" s="129"/>
      <c r="SHV219" s="129"/>
      <c r="SHW219" s="129"/>
      <c r="SHX219" s="129"/>
      <c r="SHY219" s="129"/>
      <c r="SHZ219" s="129"/>
      <c r="SIA219" s="129"/>
      <c r="SIB219" s="129"/>
      <c r="SIC219" s="129"/>
      <c r="SID219" s="129"/>
      <c r="SIE219" s="129"/>
      <c r="SIF219" s="129"/>
      <c r="SIG219" s="129"/>
      <c r="SIH219" s="129"/>
      <c r="SII219" s="129"/>
      <c r="SIJ219" s="129"/>
      <c r="SIK219" s="129"/>
      <c r="SIL219" s="129"/>
      <c r="SIM219" s="129"/>
      <c r="SIN219" s="129"/>
      <c r="SIO219" s="129"/>
      <c r="SIP219" s="129"/>
      <c r="SIQ219" s="129"/>
      <c r="SIR219" s="129"/>
      <c r="SIS219" s="129"/>
      <c r="SIT219" s="129"/>
      <c r="SIU219" s="129"/>
      <c r="SIV219" s="129"/>
      <c r="SIW219" s="129"/>
      <c r="SIX219" s="129"/>
      <c r="SIY219" s="129"/>
      <c r="SIZ219" s="129"/>
      <c r="SJA219" s="129"/>
      <c r="SJB219" s="129"/>
      <c r="SJC219" s="129"/>
      <c r="SJD219" s="129"/>
      <c r="SJE219" s="129"/>
      <c r="SJF219" s="129"/>
      <c r="SJG219" s="129"/>
      <c r="SJH219" s="129"/>
      <c r="SJI219" s="129"/>
      <c r="SJJ219" s="129"/>
      <c r="SJK219" s="129"/>
      <c r="SJL219" s="129"/>
      <c r="SJM219" s="129"/>
      <c r="SJN219" s="129"/>
      <c r="SJO219" s="129"/>
      <c r="SJP219" s="129"/>
      <c r="SJQ219" s="129"/>
      <c r="SJR219" s="129"/>
      <c r="SJS219" s="129"/>
      <c r="SJT219" s="129"/>
      <c r="SJU219" s="129"/>
      <c r="SJV219" s="129"/>
      <c r="SJW219" s="129"/>
      <c r="SJX219" s="129"/>
      <c r="SJY219" s="129"/>
      <c r="SJZ219" s="129"/>
      <c r="SKA219" s="129"/>
      <c r="SKB219" s="129"/>
      <c r="SKC219" s="129"/>
      <c r="SKD219" s="129"/>
      <c r="SKE219" s="129"/>
      <c r="SKF219" s="129"/>
      <c r="SKG219" s="129"/>
      <c r="SKH219" s="129"/>
      <c r="SKI219" s="129"/>
      <c r="SKJ219" s="129"/>
      <c r="SKK219" s="129"/>
      <c r="SKL219" s="129"/>
      <c r="SKM219" s="129"/>
      <c r="SKN219" s="129"/>
      <c r="SKO219" s="129"/>
      <c r="SKP219" s="129"/>
      <c r="SKQ219" s="129"/>
      <c r="SKR219" s="129"/>
      <c r="SKS219" s="129"/>
      <c r="SKT219" s="129"/>
      <c r="SKU219" s="129"/>
      <c r="SKV219" s="129"/>
      <c r="SKW219" s="129"/>
      <c r="SKX219" s="129"/>
      <c r="SKY219" s="129"/>
      <c r="SKZ219" s="129"/>
      <c r="SLA219" s="129"/>
      <c r="SLB219" s="129"/>
      <c r="SLC219" s="129"/>
      <c r="SLD219" s="129"/>
      <c r="SLE219" s="129"/>
      <c r="SLF219" s="129"/>
      <c r="SLG219" s="129"/>
      <c r="SLH219" s="129"/>
      <c r="SLI219" s="129"/>
      <c r="SLJ219" s="129"/>
      <c r="SLK219" s="129"/>
      <c r="SLL219" s="129"/>
      <c r="SLM219" s="129"/>
      <c r="SLN219" s="129"/>
      <c r="SLO219" s="129"/>
      <c r="SLP219" s="129"/>
      <c r="SLQ219" s="129"/>
      <c r="SLR219" s="129"/>
      <c r="SLS219" s="129"/>
      <c r="SLT219" s="129"/>
      <c r="SLU219" s="129"/>
      <c r="SLV219" s="129"/>
      <c r="SLW219" s="129"/>
      <c r="SLX219" s="129"/>
      <c r="SLY219" s="129"/>
      <c r="SLZ219" s="129"/>
      <c r="SMA219" s="129"/>
      <c r="SMB219" s="129"/>
      <c r="SMC219" s="129"/>
      <c r="SMD219" s="129"/>
      <c r="SME219" s="129"/>
      <c r="SMF219" s="129"/>
      <c r="SMG219" s="129"/>
      <c r="SMH219" s="129"/>
      <c r="SMI219" s="129"/>
      <c r="SMJ219" s="129"/>
      <c r="SMK219" s="129"/>
      <c r="SML219" s="129"/>
      <c r="SMM219" s="129"/>
      <c r="SMN219" s="129"/>
      <c r="SMO219" s="129"/>
      <c r="SMP219" s="129"/>
      <c r="SMQ219" s="129"/>
      <c r="SMR219" s="129"/>
      <c r="SMS219" s="129"/>
      <c r="SMT219" s="129"/>
      <c r="SMU219" s="129"/>
      <c r="SMV219" s="129"/>
      <c r="SMW219" s="129"/>
      <c r="SMX219" s="129"/>
      <c r="SMY219" s="129"/>
      <c r="SMZ219" s="129"/>
      <c r="SNA219" s="129"/>
      <c r="SNB219" s="129"/>
      <c r="SNC219" s="129"/>
      <c r="SND219" s="129"/>
      <c r="SNE219" s="129"/>
      <c r="SNF219" s="129"/>
      <c r="SNG219" s="129"/>
      <c r="SNH219" s="129"/>
      <c r="SNI219" s="129"/>
      <c r="SNJ219" s="129"/>
      <c r="SNK219" s="129"/>
      <c r="SNL219" s="129"/>
      <c r="SNM219" s="129"/>
      <c r="SNN219" s="129"/>
      <c r="SNO219" s="129"/>
      <c r="SNP219" s="129"/>
      <c r="SNQ219" s="129"/>
      <c r="SNR219" s="129"/>
      <c r="SNS219" s="129"/>
      <c r="SNT219" s="129"/>
      <c r="SNU219" s="129"/>
      <c r="SNV219" s="129"/>
      <c r="SNW219" s="129"/>
      <c r="SNX219" s="129"/>
      <c r="SNY219" s="129"/>
      <c r="SNZ219" s="129"/>
      <c r="SOA219" s="129"/>
      <c r="SOB219" s="129"/>
      <c r="SOC219" s="129"/>
      <c r="SOD219" s="129"/>
      <c r="SOE219" s="129"/>
      <c r="SOF219" s="129"/>
      <c r="SOG219" s="129"/>
      <c r="SOH219" s="129"/>
      <c r="SOI219" s="129"/>
      <c r="SOJ219" s="129"/>
      <c r="SOK219" s="129"/>
      <c r="SOL219" s="129"/>
      <c r="SOM219" s="129"/>
      <c r="SON219" s="129"/>
      <c r="SOO219" s="129"/>
      <c r="SOP219" s="129"/>
      <c r="SOQ219" s="129"/>
      <c r="SOR219" s="129"/>
      <c r="SOS219" s="129"/>
      <c r="SOT219" s="129"/>
      <c r="SOU219" s="129"/>
      <c r="SOV219" s="129"/>
      <c r="SOW219" s="129"/>
      <c r="SOX219" s="129"/>
      <c r="SOY219" s="129"/>
      <c r="SOZ219" s="129"/>
      <c r="SPA219" s="129"/>
      <c r="SPB219" s="129"/>
      <c r="SPC219" s="129"/>
      <c r="SPD219" s="129"/>
      <c r="SPE219" s="129"/>
      <c r="SPF219" s="129"/>
      <c r="SPG219" s="129"/>
      <c r="SPH219" s="129"/>
      <c r="SPI219" s="129"/>
      <c r="SPJ219" s="129"/>
      <c r="SPK219" s="129"/>
      <c r="SPL219" s="129"/>
      <c r="SPM219" s="129"/>
      <c r="SPN219" s="129"/>
      <c r="SPO219" s="129"/>
      <c r="SPP219" s="129"/>
      <c r="SPQ219" s="129"/>
      <c r="SPR219" s="129"/>
      <c r="SPS219" s="129"/>
      <c r="SPT219" s="129"/>
      <c r="SPU219" s="129"/>
      <c r="SPV219" s="129"/>
      <c r="SPW219" s="129"/>
      <c r="SPX219" s="129"/>
      <c r="SPY219" s="129"/>
      <c r="SPZ219" s="129"/>
      <c r="SQA219" s="129"/>
      <c r="SQB219" s="129"/>
      <c r="SQC219" s="129"/>
      <c r="SQD219" s="129"/>
      <c r="SQE219" s="129"/>
      <c r="SQF219" s="129"/>
      <c r="SQG219" s="129"/>
      <c r="SQH219" s="129"/>
      <c r="SQI219" s="129"/>
      <c r="SQJ219" s="129"/>
      <c r="SQK219" s="129"/>
      <c r="SQL219" s="129"/>
      <c r="SQM219" s="129"/>
      <c r="SQN219" s="129"/>
      <c r="SQO219" s="129"/>
      <c r="SQP219" s="129"/>
      <c r="SQQ219" s="129"/>
      <c r="SQR219" s="129"/>
      <c r="SQS219" s="129"/>
      <c r="SQT219" s="129"/>
      <c r="SQU219" s="129"/>
      <c r="SQV219" s="129"/>
      <c r="SQW219" s="129"/>
      <c r="SQX219" s="129"/>
      <c r="SQY219" s="129"/>
      <c r="SQZ219" s="129"/>
      <c r="SRA219" s="129"/>
      <c r="SRB219" s="129"/>
      <c r="SRC219" s="129"/>
      <c r="SRD219" s="129"/>
      <c r="SRE219" s="129"/>
      <c r="SRF219" s="129"/>
      <c r="SRG219" s="129"/>
      <c r="SRH219" s="129"/>
      <c r="SRI219" s="129"/>
      <c r="SRJ219" s="129"/>
      <c r="SRK219" s="129"/>
      <c r="SRL219" s="129"/>
      <c r="SRM219" s="129"/>
      <c r="SRN219" s="129"/>
      <c r="SRO219" s="129"/>
      <c r="SRP219" s="129"/>
      <c r="SRQ219" s="129"/>
      <c r="SRR219" s="129"/>
      <c r="SRS219" s="129"/>
      <c r="SRT219" s="129"/>
      <c r="SRU219" s="129"/>
      <c r="SRV219" s="129"/>
      <c r="SRW219" s="129"/>
      <c r="SRX219" s="129"/>
      <c r="SRY219" s="129"/>
      <c r="SRZ219" s="129"/>
      <c r="SSA219" s="129"/>
      <c r="SSB219" s="129"/>
      <c r="SSC219" s="129"/>
      <c r="SSD219" s="129"/>
      <c r="SSE219" s="129"/>
      <c r="SSF219" s="129"/>
      <c r="SSG219" s="129"/>
      <c r="SSH219" s="129"/>
      <c r="SSI219" s="129"/>
      <c r="SSJ219" s="129"/>
      <c r="SSK219" s="129"/>
      <c r="SSL219" s="129"/>
      <c r="SSM219" s="129"/>
      <c r="SSN219" s="129"/>
      <c r="SSO219" s="129"/>
      <c r="SSP219" s="129"/>
      <c r="SSQ219" s="129"/>
      <c r="SSR219" s="129"/>
      <c r="SSS219" s="129"/>
      <c r="SST219" s="129"/>
      <c r="SSU219" s="129"/>
      <c r="SSV219" s="129"/>
      <c r="SSW219" s="129"/>
      <c r="SSX219" s="129"/>
      <c r="SSY219" s="129"/>
      <c r="SSZ219" s="129"/>
      <c r="STA219" s="129"/>
      <c r="STB219" s="129"/>
      <c r="STC219" s="129"/>
      <c r="STD219" s="129"/>
      <c r="STE219" s="129"/>
      <c r="STF219" s="129"/>
      <c r="STG219" s="129"/>
      <c r="STH219" s="129"/>
      <c r="STI219" s="129"/>
      <c r="STJ219" s="129"/>
      <c r="STK219" s="129"/>
      <c r="STL219" s="129"/>
      <c r="STM219" s="129"/>
      <c r="STN219" s="129"/>
      <c r="STO219" s="129"/>
      <c r="STP219" s="129"/>
      <c r="STQ219" s="129"/>
      <c r="STR219" s="129"/>
      <c r="STS219" s="129"/>
      <c r="STT219" s="129"/>
      <c r="STU219" s="129"/>
      <c r="STV219" s="129"/>
      <c r="STW219" s="129"/>
      <c r="STX219" s="129"/>
      <c r="STY219" s="129"/>
      <c r="STZ219" s="129"/>
      <c r="SUA219" s="129"/>
      <c r="SUB219" s="129"/>
      <c r="SUC219" s="129"/>
      <c r="SUD219" s="129"/>
      <c r="SUE219" s="129"/>
      <c r="SUF219" s="129"/>
      <c r="SUG219" s="129"/>
      <c r="SUH219" s="129"/>
      <c r="SUI219" s="129"/>
      <c r="SUJ219" s="129"/>
      <c r="SUK219" s="129"/>
      <c r="SUL219" s="129"/>
      <c r="SUM219" s="129"/>
      <c r="SUN219" s="129"/>
      <c r="SUO219" s="129"/>
      <c r="SUP219" s="129"/>
      <c r="SUQ219" s="129"/>
      <c r="SUR219" s="129"/>
      <c r="SUS219" s="129"/>
      <c r="SUT219" s="129"/>
      <c r="SUU219" s="129"/>
      <c r="SUV219" s="129"/>
      <c r="SUW219" s="129"/>
      <c r="SUX219" s="129"/>
      <c r="SUY219" s="129"/>
      <c r="SUZ219" s="129"/>
      <c r="SVA219" s="129"/>
      <c r="SVB219" s="129"/>
      <c r="SVC219" s="129"/>
      <c r="SVD219" s="129"/>
      <c r="SVE219" s="129"/>
      <c r="SVF219" s="129"/>
      <c r="SVG219" s="129"/>
      <c r="SVH219" s="129"/>
      <c r="SVI219" s="129"/>
      <c r="SVJ219" s="129"/>
      <c r="SVK219" s="129"/>
      <c r="SVL219" s="129"/>
      <c r="SVM219" s="129"/>
      <c r="SVN219" s="129"/>
      <c r="SVO219" s="129"/>
      <c r="SVP219" s="129"/>
      <c r="SVQ219" s="129"/>
      <c r="SVR219" s="129"/>
      <c r="SVS219" s="129"/>
      <c r="SVT219" s="129"/>
      <c r="SVU219" s="129"/>
      <c r="SVV219" s="129"/>
      <c r="SVW219" s="129"/>
      <c r="SVX219" s="129"/>
      <c r="SVY219" s="129"/>
      <c r="SVZ219" s="129"/>
      <c r="SWA219" s="129"/>
      <c r="SWB219" s="129"/>
      <c r="SWC219" s="129"/>
      <c r="SWD219" s="129"/>
      <c r="SWE219" s="129"/>
      <c r="SWF219" s="129"/>
      <c r="SWG219" s="129"/>
      <c r="SWH219" s="129"/>
      <c r="SWI219" s="129"/>
      <c r="SWJ219" s="129"/>
      <c r="SWK219" s="129"/>
      <c r="SWL219" s="129"/>
      <c r="SWM219" s="129"/>
      <c r="SWN219" s="129"/>
      <c r="SWO219" s="129"/>
      <c r="SWP219" s="129"/>
      <c r="SWQ219" s="129"/>
      <c r="SWR219" s="129"/>
      <c r="SWS219" s="129"/>
      <c r="SWT219" s="129"/>
      <c r="SWU219" s="129"/>
      <c r="SWV219" s="129"/>
      <c r="SWW219" s="129"/>
      <c r="SWX219" s="129"/>
      <c r="SWY219" s="129"/>
      <c r="SWZ219" s="129"/>
      <c r="SXA219" s="129"/>
      <c r="SXB219" s="129"/>
      <c r="SXC219" s="129"/>
      <c r="SXD219" s="129"/>
      <c r="SXE219" s="129"/>
      <c r="SXF219" s="129"/>
      <c r="SXG219" s="129"/>
      <c r="SXH219" s="129"/>
      <c r="SXI219" s="129"/>
      <c r="SXJ219" s="129"/>
      <c r="SXK219" s="129"/>
      <c r="SXL219" s="129"/>
      <c r="SXM219" s="129"/>
      <c r="SXN219" s="129"/>
      <c r="SXO219" s="129"/>
      <c r="SXP219" s="129"/>
      <c r="SXQ219" s="129"/>
      <c r="SXR219" s="129"/>
      <c r="SXS219" s="129"/>
      <c r="SXT219" s="129"/>
      <c r="SXU219" s="129"/>
      <c r="SXV219" s="129"/>
      <c r="SXW219" s="129"/>
      <c r="SXX219" s="129"/>
      <c r="SXY219" s="129"/>
      <c r="SXZ219" s="129"/>
      <c r="SYA219" s="129"/>
      <c r="SYB219" s="129"/>
      <c r="SYC219" s="129"/>
      <c r="SYD219" s="129"/>
      <c r="SYE219" s="129"/>
      <c r="SYF219" s="129"/>
      <c r="SYG219" s="129"/>
      <c r="SYH219" s="129"/>
      <c r="SYI219" s="129"/>
      <c r="SYJ219" s="129"/>
      <c r="SYK219" s="129"/>
      <c r="SYL219" s="129"/>
      <c r="SYM219" s="129"/>
      <c r="SYN219" s="129"/>
      <c r="SYO219" s="129"/>
      <c r="SYP219" s="129"/>
      <c r="SYQ219" s="129"/>
      <c r="SYR219" s="129"/>
      <c r="SYS219" s="129"/>
      <c r="SYT219" s="129"/>
      <c r="SYU219" s="129"/>
      <c r="SYV219" s="129"/>
      <c r="SYW219" s="129"/>
      <c r="SYX219" s="129"/>
      <c r="SYY219" s="129"/>
      <c r="SYZ219" s="129"/>
      <c r="SZA219" s="129"/>
      <c r="SZB219" s="129"/>
      <c r="SZC219" s="129"/>
      <c r="SZD219" s="129"/>
      <c r="SZE219" s="129"/>
      <c r="SZF219" s="129"/>
      <c r="SZG219" s="129"/>
      <c r="SZH219" s="129"/>
      <c r="SZI219" s="129"/>
      <c r="SZJ219" s="129"/>
      <c r="SZK219" s="129"/>
      <c r="SZL219" s="129"/>
      <c r="SZM219" s="129"/>
      <c r="SZN219" s="129"/>
      <c r="SZO219" s="129"/>
      <c r="SZP219" s="129"/>
      <c r="SZQ219" s="129"/>
      <c r="SZR219" s="129"/>
      <c r="SZS219" s="129"/>
      <c r="SZT219" s="129"/>
      <c r="SZU219" s="129"/>
      <c r="SZV219" s="129"/>
      <c r="SZW219" s="129"/>
      <c r="SZX219" s="129"/>
      <c r="SZY219" s="129"/>
      <c r="SZZ219" s="129"/>
      <c r="TAA219" s="129"/>
      <c r="TAB219" s="129"/>
      <c r="TAC219" s="129"/>
      <c r="TAD219" s="129"/>
      <c r="TAE219" s="129"/>
      <c r="TAF219" s="129"/>
      <c r="TAG219" s="129"/>
      <c r="TAH219" s="129"/>
      <c r="TAI219" s="129"/>
      <c r="TAJ219" s="129"/>
      <c r="TAK219" s="129"/>
      <c r="TAL219" s="129"/>
      <c r="TAM219" s="129"/>
      <c r="TAN219" s="129"/>
      <c r="TAO219" s="129"/>
      <c r="TAP219" s="129"/>
      <c r="TAQ219" s="129"/>
      <c r="TAR219" s="129"/>
      <c r="TAS219" s="129"/>
      <c r="TAT219" s="129"/>
      <c r="TAU219" s="129"/>
      <c r="TAV219" s="129"/>
      <c r="TAW219" s="129"/>
      <c r="TAX219" s="129"/>
      <c r="TAY219" s="129"/>
      <c r="TAZ219" s="129"/>
      <c r="TBA219" s="129"/>
      <c r="TBB219" s="129"/>
      <c r="TBC219" s="129"/>
      <c r="TBD219" s="129"/>
      <c r="TBE219" s="129"/>
      <c r="TBF219" s="129"/>
      <c r="TBG219" s="129"/>
      <c r="TBH219" s="129"/>
      <c r="TBI219" s="129"/>
      <c r="TBJ219" s="129"/>
      <c r="TBK219" s="129"/>
      <c r="TBL219" s="129"/>
      <c r="TBM219" s="129"/>
      <c r="TBN219" s="129"/>
      <c r="TBO219" s="129"/>
      <c r="TBP219" s="129"/>
      <c r="TBQ219" s="129"/>
      <c r="TBR219" s="129"/>
      <c r="TBS219" s="129"/>
      <c r="TBT219" s="129"/>
      <c r="TBU219" s="129"/>
      <c r="TBV219" s="129"/>
      <c r="TBW219" s="129"/>
      <c r="TBX219" s="129"/>
      <c r="TBY219" s="129"/>
      <c r="TBZ219" s="129"/>
      <c r="TCA219" s="129"/>
      <c r="TCB219" s="129"/>
      <c r="TCC219" s="129"/>
      <c r="TCD219" s="129"/>
      <c r="TCE219" s="129"/>
      <c r="TCF219" s="129"/>
      <c r="TCG219" s="129"/>
      <c r="TCH219" s="129"/>
      <c r="TCI219" s="129"/>
      <c r="TCJ219" s="129"/>
      <c r="TCK219" s="129"/>
      <c r="TCL219" s="129"/>
      <c r="TCM219" s="129"/>
      <c r="TCN219" s="129"/>
      <c r="TCO219" s="129"/>
      <c r="TCP219" s="129"/>
      <c r="TCQ219" s="129"/>
      <c r="TCR219" s="129"/>
      <c r="TCS219" s="129"/>
      <c r="TCT219" s="129"/>
      <c r="TCU219" s="129"/>
      <c r="TCV219" s="129"/>
      <c r="TCW219" s="129"/>
      <c r="TCX219" s="129"/>
      <c r="TCY219" s="129"/>
      <c r="TCZ219" s="129"/>
      <c r="TDA219" s="129"/>
      <c r="TDB219" s="129"/>
      <c r="TDC219" s="129"/>
      <c r="TDD219" s="129"/>
      <c r="TDE219" s="129"/>
      <c r="TDF219" s="129"/>
      <c r="TDG219" s="129"/>
      <c r="TDH219" s="129"/>
      <c r="TDI219" s="129"/>
      <c r="TDJ219" s="129"/>
      <c r="TDK219" s="129"/>
      <c r="TDL219" s="129"/>
      <c r="TDM219" s="129"/>
      <c r="TDN219" s="129"/>
      <c r="TDO219" s="129"/>
      <c r="TDP219" s="129"/>
      <c r="TDQ219" s="129"/>
      <c r="TDR219" s="129"/>
      <c r="TDS219" s="129"/>
      <c r="TDT219" s="129"/>
      <c r="TDU219" s="129"/>
      <c r="TDV219" s="129"/>
      <c r="TDW219" s="129"/>
      <c r="TDX219" s="129"/>
      <c r="TDY219" s="129"/>
      <c r="TDZ219" s="129"/>
      <c r="TEA219" s="129"/>
      <c r="TEB219" s="129"/>
      <c r="TEC219" s="129"/>
      <c r="TED219" s="129"/>
      <c r="TEE219" s="129"/>
      <c r="TEF219" s="129"/>
      <c r="TEG219" s="129"/>
      <c r="TEH219" s="129"/>
      <c r="TEI219" s="129"/>
      <c r="TEJ219" s="129"/>
      <c r="TEK219" s="129"/>
      <c r="TEL219" s="129"/>
      <c r="TEM219" s="129"/>
      <c r="TEN219" s="129"/>
      <c r="TEO219" s="129"/>
      <c r="TEP219" s="129"/>
      <c r="TEQ219" s="129"/>
      <c r="TER219" s="129"/>
      <c r="TES219" s="129"/>
      <c r="TET219" s="129"/>
      <c r="TEU219" s="129"/>
      <c r="TEV219" s="129"/>
      <c r="TEW219" s="129"/>
      <c r="TEX219" s="129"/>
      <c r="TEY219" s="129"/>
      <c r="TEZ219" s="129"/>
      <c r="TFA219" s="129"/>
      <c r="TFB219" s="129"/>
      <c r="TFC219" s="129"/>
      <c r="TFD219" s="129"/>
      <c r="TFE219" s="129"/>
      <c r="TFF219" s="129"/>
      <c r="TFG219" s="129"/>
      <c r="TFH219" s="129"/>
      <c r="TFI219" s="129"/>
      <c r="TFJ219" s="129"/>
      <c r="TFK219" s="129"/>
      <c r="TFL219" s="129"/>
      <c r="TFM219" s="129"/>
      <c r="TFN219" s="129"/>
      <c r="TFO219" s="129"/>
      <c r="TFP219" s="129"/>
      <c r="TFQ219" s="129"/>
      <c r="TFR219" s="129"/>
      <c r="TFS219" s="129"/>
      <c r="TFT219" s="129"/>
      <c r="TFU219" s="129"/>
      <c r="TFV219" s="129"/>
      <c r="TFW219" s="129"/>
      <c r="TFX219" s="129"/>
      <c r="TFY219" s="129"/>
      <c r="TFZ219" s="129"/>
      <c r="TGA219" s="129"/>
      <c r="TGB219" s="129"/>
      <c r="TGC219" s="129"/>
      <c r="TGD219" s="129"/>
      <c r="TGE219" s="129"/>
      <c r="TGF219" s="129"/>
      <c r="TGG219" s="129"/>
      <c r="TGH219" s="129"/>
      <c r="TGI219" s="129"/>
      <c r="TGJ219" s="129"/>
      <c r="TGK219" s="129"/>
      <c r="TGL219" s="129"/>
      <c r="TGM219" s="129"/>
      <c r="TGN219" s="129"/>
      <c r="TGO219" s="129"/>
      <c r="TGP219" s="129"/>
      <c r="TGQ219" s="129"/>
      <c r="TGR219" s="129"/>
      <c r="TGS219" s="129"/>
      <c r="TGT219" s="129"/>
      <c r="TGU219" s="129"/>
      <c r="TGV219" s="129"/>
      <c r="TGW219" s="129"/>
      <c r="TGX219" s="129"/>
      <c r="TGY219" s="129"/>
      <c r="TGZ219" s="129"/>
      <c r="THA219" s="129"/>
      <c r="THB219" s="129"/>
      <c r="THC219" s="129"/>
      <c r="THD219" s="129"/>
      <c r="THE219" s="129"/>
      <c r="THF219" s="129"/>
      <c r="THG219" s="129"/>
      <c r="THH219" s="129"/>
      <c r="THI219" s="129"/>
      <c r="THJ219" s="129"/>
      <c r="THK219" s="129"/>
      <c r="THL219" s="129"/>
      <c r="THM219" s="129"/>
      <c r="THN219" s="129"/>
      <c r="THO219" s="129"/>
      <c r="THP219" s="129"/>
      <c r="THQ219" s="129"/>
      <c r="THR219" s="129"/>
      <c r="THS219" s="129"/>
      <c r="THT219" s="129"/>
      <c r="THU219" s="129"/>
      <c r="THV219" s="129"/>
      <c r="THW219" s="129"/>
      <c r="THX219" s="129"/>
      <c r="THY219" s="129"/>
      <c r="THZ219" s="129"/>
      <c r="TIA219" s="129"/>
      <c r="TIB219" s="129"/>
      <c r="TIC219" s="129"/>
      <c r="TID219" s="129"/>
      <c r="TIE219" s="129"/>
      <c r="TIF219" s="129"/>
      <c r="TIG219" s="129"/>
      <c r="TIH219" s="129"/>
      <c r="TII219" s="129"/>
      <c r="TIJ219" s="129"/>
      <c r="TIK219" s="129"/>
      <c r="TIL219" s="129"/>
      <c r="TIM219" s="129"/>
      <c r="TIN219" s="129"/>
      <c r="TIO219" s="129"/>
      <c r="TIP219" s="129"/>
      <c r="TIQ219" s="129"/>
      <c r="TIR219" s="129"/>
      <c r="TIS219" s="129"/>
      <c r="TIT219" s="129"/>
      <c r="TIU219" s="129"/>
      <c r="TIV219" s="129"/>
      <c r="TIW219" s="129"/>
      <c r="TIX219" s="129"/>
      <c r="TIY219" s="129"/>
      <c r="TIZ219" s="129"/>
      <c r="TJA219" s="129"/>
      <c r="TJB219" s="129"/>
      <c r="TJC219" s="129"/>
      <c r="TJD219" s="129"/>
      <c r="TJE219" s="129"/>
      <c r="TJF219" s="129"/>
      <c r="TJG219" s="129"/>
      <c r="TJH219" s="129"/>
      <c r="TJI219" s="129"/>
      <c r="TJJ219" s="129"/>
      <c r="TJK219" s="129"/>
      <c r="TJL219" s="129"/>
      <c r="TJM219" s="129"/>
      <c r="TJN219" s="129"/>
      <c r="TJO219" s="129"/>
      <c r="TJP219" s="129"/>
      <c r="TJQ219" s="129"/>
      <c r="TJR219" s="129"/>
      <c r="TJS219" s="129"/>
      <c r="TJT219" s="129"/>
      <c r="TJU219" s="129"/>
      <c r="TJV219" s="129"/>
      <c r="TJW219" s="129"/>
      <c r="TJX219" s="129"/>
      <c r="TJY219" s="129"/>
      <c r="TJZ219" s="129"/>
      <c r="TKA219" s="129"/>
      <c r="TKB219" s="129"/>
      <c r="TKC219" s="129"/>
      <c r="TKD219" s="129"/>
      <c r="TKE219" s="129"/>
      <c r="TKF219" s="129"/>
      <c r="TKG219" s="129"/>
      <c r="TKH219" s="129"/>
      <c r="TKI219" s="129"/>
      <c r="TKJ219" s="129"/>
      <c r="TKK219" s="129"/>
      <c r="TKL219" s="129"/>
      <c r="TKM219" s="129"/>
      <c r="TKN219" s="129"/>
      <c r="TKO219" s="129"/>
      <c r="TKP219" s="129"/>
      <c r="TKQ219" s="129"/>
      <c r="TKR219" s="129"/>
      <c r="TKS219" s="129"/>
      <c r="TKT219" s="129"/>
      <c r="TKU219" s="129"/>
      <c r="TKV219" s="129"/>
      <c r="TKW219" s="129"/>
      <c r="TKX219" s="129"/>
      <c r="TKY219" s="129"/>
      <c r="TKZ219" s="129"/>
      <c r="TLA219" s="129"/>
      <c r="TLB219" s="129"/>
      <c r="TLC219" s="129"/>
      <c r="TLD219" s="129"/>
      <c r="TLE219" s="129"/>
      <c r="TLF219" s="129"/>
      <c r="TLG219" s="129"/>
      <c r="TLH219" s="129"/>
      <c r="TLI219" s="129"/>
      <c r="TLJ219" s="129"/>
      <c r="TLK219" s="129"/>
      <c r="TLL219" s="129"/>
      <c r="TLM219" s="129"/>
      <c r="TLN219" s="129"/>
      <c r="TLO219" s="129"/>
      <c r="TLP219" s="129"/>
      <c r="TLQ219" s="129"/>
      <c r="TLR219" s="129"/>
      <c r="TLS219" s="129"/>
      <c r="TLT219" s="129"/>
      <c r="TLU219" s="129"/>
      <c r="TLV219" s="129"/>
      <c r="TLW219" s="129"/>
      <c r="TLX219" s="129"/>
      <c r="TLY219" s="129"/>
      <c r="TLZ219" s="129"/>
      <c r="TMA219" s="129"/>
      <c r="TMB219" s="129"/>
      <c r="TMC219" s="129"/>
      <c r="TMD219" s="129"/>
      <c r="TME219" s="129"/>
      <c r="TMF219" s="129"/>
      <c r="TMG219" s="129"/>
      <c r="TMH219" s="129"/>
      <c r="TMI219" s="129"/>
      <c r="TMJ219" s="129"/>
      <c r="TMK219" s="129"/>
      <c r="TML219" s="129"/>
      <c r="TMM219" s="129"/>
      <c r="TMN219" s="129"/>
      <c r="TMO219" s="129"/>
      <c r="TMP219" s="129"/>
      <c r="TMQ219" s="129"/>
      <c r="TMR219" s="129"/>
      <c r="TMS219" s="129"/>
      <c r="TMT219" s="129"/>
      <c r="TMU219" s="129"/>
      <c r="TMV219" s="129"/>
      <c r="TMW219" s="129"/>
      <c r="TMX219" s="129"/>
      <c r="TMY219" s="129"/>
      <c r="TMZ219" s="129"/>
      <c r="TNA219" s="129"/>
      <c r="TNB219" s="129"/>
      <c r="TNC219" s="129"/>
      <c r="TND219" s="129"/>
      <c r="TNE219" s="129"/>
      <c r="TNF219" s="129"/>
      <c r="TNG219" s="129"/>
      <c r="TNH219" s="129"/>
      <c r="TNI219" s="129"/>
      <c r="TNJ219" s="129"/>
      <c r="TNK219" s="129"/>
      <c r="TNL219" s="129"/>
      <c r="TNM219" s="129"/>
      <c r="TNN219" s="129"/>
      <c r="TNO219" s="129"/>
      <c r="TNP219" s="129"/>
      <c r="TNQ219" s="129"/>
      <c r="TNR219" s="129"/>
      <c r="TNS219" s="129"/>
      <c r="TNT219" s="129"/>
      <c r="TNU219" s="129"/>
      <c r="TNV219" s="129"/>
      <c r="TNW219" s="129"/>
      <c r="TNX219" s="129"/>
      <c r="TNY219" s="129"/>
      <c r="TNZ219" s="129"/>
      <c r="TOA219" s="129"/>
      <c r="TOB219" s="129"/>
      <c r="TOC219" s="129"/>
      <c r="TOD219" s="129"/>
      <c r="TOE219" s="129"/>
      <c r="TOF219" s="129"/>
      <c r="TOG219" s="129"/>
      <c r="TOH219" s="129"/>
      <c r="TOI219" s="129"/>
      <c r="TOJ219" s="129"/>
      <c r="TOK219" s="129"/>
      <c r="TOL219" s="129"/>
      <c r="TOM219" s="129"/>
      <c r="TON219" s="129"/>
      <c r="TOO219" s="129"/>
      <c r="TOP219" s="129"/>
      <c r="TOQ219" s="129"/>
      <c r="TOR219" s="129"/>
      <c r="TOS219" s="129"/>
      <c r="TOT219" s="129"/>
      <c r="TOU219" s="129"/>
      <c r="TOV219" s="129"/>
      <c r="TOW219" s="129"/>
      <c r="TOX219" s="129"/>
      <c r="TOY219" s="129"/>
      <c r="TOZ219" s="129"/>
      <c r="TPA219" s="129"/>
      <c r="TPB219" s="129"/>
      <c r="TPC219" s="129"/>
      <c r="TPD219" s="129"/>
      <c r="TPE219" s="129"/>
      <c r="TPF219" s="129"/>
      <c r="TPG219" s="129"/>
      <c r="TPH219" s="129"/>
      <c r="TPI219" s="129"/>
      <c r="TPJ219" s="129"/>
      <c r="TPK219" s="129"/>
      <c r="TPL219" s="129"/>
      <c r="TPM219" s="129"/>
      <c r="TPN219" s="129"/>
      <c r="TPO219" s="129"/>
      <c r="TPP219" s="129"/>
      <c r="TPQ219" s="129"/>
      <c r="TPR219" s="129"/>
      <c r="TPS219" s="129"/>
      <c r="TPT219" s="129"/>
      <c r="TPU219" s="129"/>
      <c r="TPV219" s="129"/>
      <c r="TPW219" s="129"/>
      <c r="TPX219" s="129"/>
      <c r="TPY219" s="129"/>
      <c r="TPZ219" s="129"/>
      <c r="TQA219" s="129"/>
      <c r="TQB219" s="129"/>
      <c r="TQC219" s="129"/>
      <c r="TQD219" s="129"/>
      <c r="TQE219" s="129"/>
      <c r="TQF219" s="129"/>
      <c r="TQG219" s="129"/>
      <c r="TQH219" s="129"/>
      <c r="TQI219" s="129"/>
      <c r="TQJ219" s="129"/>
      <c r="TQK219" s="129"/>
      <c r="TQL219" s="129"/>
      <c r="TQM219" s="129"/>
      <c r="TQN219" s="129"/>
      <c r="TQO219" s="129"/>
      <c r="TQP219" s="129"/>
      <c r="TQQ219" s="129"/>
      <c r="TQR219" s="129"/>
      <c r="TQS219" s="129"/>
      <c r="TQT219" s="129"/>
      <c r="TQU219" s="129"/>
      <c r="TQV219" s="129"/>
      <c r="TQW219" s="129"/>
      <c r="TQX219" s="129"/>
      <c r="TQY219" s="129"/>
      <c r="TQZ219" s="129"/>
      <c r="TRA219" s="129"/>
      <c r="TRB219" s="129"/>
      <c r="TRC219" s="129"/>
      <c r="TRD219" s="129"/>
      <c r="TRE219" s="129"/>
      <c r="TRF219" s="129"/>
      <c r="TRG219" s="129"/>
      <c r="TRH219" s="129"/>
      <c r="TRI219" s="129"/>
      <c r="TRJ219" s="129"/>
      <c r="TRK219" s="129"/>
      <c r="TRL219" s="129"/>
      <c r="TRM219" s="129"/>
      <c r="TRN219" s="129"/>
      <c r="TRO219" s="129"/>
      <c r="TRP219" s="129"/>
      <c r="TRQ219" s="129"/>
      <c r="TRR219" s="129"/>
      <c r="TRS219" s="129"/>
      <c r="TRT219" s="129"/>
      <c r="TRU219" s="129"/>
      <c r="TRV219" s="129"/>
      <c r="TRW219" s="129"/>
      <c r="TRX219" s="129"/>
      <c r="TRY219" s="129"/>
      <c r="TRZ219" s="129"/>
      <c r="TSA219" s="129"/>
      <c r="TSB219" s="129"/>
      <c r="TSC219" s="129"/>
      <c r="TSD219" s="129"/>
      <c r="TSE219" s="129"/>
      <c r="TSF219" s="129"/>
      <c r="TSG219" s="129"/>
      <c r="TSH219" s="129"/>
      <c r="TSI219" s="129"/>
      <c r="TSJ219" s="129"/>
      <c r="TSK219" s="129"/>
      <c r="TSL219" s="129"/>
      <c r="TSM219" s="129"/>
      <c r="TSN219" s="129"/>
      <c r="TSO219" s="129"/>
      <c r="TSP219" s="129"/>
      <c r="TSQ219" s="129"/>
      <c r="TSR219" s="129"/>
      <c r="TSS219" s="129"/>
      <c r="TST219" s="129"/>
      <c r="TSU219" s="129"/>
      <c r="TSV219" s="129"/>
      <c r="TSW219" s="129"/>
      <c r="TSX219" s="129"/>
      <c r="TSY219" s="129"/>
      <c r="TSZ219" s="129"/>
      <c r="TTA219" s="129"/>
      <c r="TTB219" s="129"/>
      <c r="TTC219" s="129"/>
      <c r="TTD219" s="129"/>
      <c r="TTE219" s="129"/>
      <c r="TTF219" s="129"/>
      <c r="TTG219" s="129"/>
      <c r="TTH219" s="129"/>
      <c r="TTI219" s="129"/>
      <c r="TTJ219" s="129"/>
      <c r="TTK219" s="129"/>
      <c r="TTL219" s="129"/>
      <c r="TTM219" s="129"/>
      <c r="TTN219" s="129"/>
      <c r="TTO219" s="129"/>
      <c r="TTP219" s="129"/>
      <c r="TTQ219" s="129"/>
      <c r="TTR219" s="129"/>
      <c r="TTS219" s="129"/>
      <c r="TTT219" s="129"/>
      <c r="TTU219" s="129"/>
      <c r="TTV219" s="129"/>
      <c r="TTW219" s="129"/>
      <c r="TTX219" s="129"/>
      <c r="TTY219" s="129"/>
      <c r="TTZ219" s="129"/>
      <c r="TUA219" s="129"/>
      <c r="TUB219" s="129"/>
      <c r="TUC219" s="129"/>
      <c r="TUD219" s="129"/>
      <c r="TUE219" s="129"/>
      <c r="TUF219" s="129"/>
      <c r="TUG219" s="129"/>
      <c r="TUH219" s="129"/>
      <c r="TUI219" s="129"/>
      <c r="TUJ219" s="129"/>
      <c r="TUK219" s="129"/>
      <c r="TUL219" s="129"/>
      <c r="TUM219" s="129"/>
      <c r="TUN219" s="129"/>
      <c r="TUO219" s="129"/>
      <c r="TUP219" s="129"/>
      <c r="TUQ219" s="129"/>
      <c r="TUR219" s="129"/>
      <c r="TUS219" s="129"/>
      <c r="TUT219" s="129"/>
      <c r="TUU219" s="129"/>
      <c r="TUV219" s="129"/>
      <c r="TUW219" s="129"/>
      <c r="TUX219" s="129"/>
      <c r="TUY219" s="129"/>
      <c r="TUZ219" s="129"/>
      <c r="TVA219" s="129"/>
      <c r="TVB219" s="129"/>
      <c r="TVC219" s="129"/>
      <c r="TVD219" s="129"/>
      <c r="TVE219" s="129"/>
      <c r="TVF219" s="129"/>
      <c r="TVG219" s="129"/>
      <c r="TVH219" s="129"/>
      <c r="TVI219" s="129"/>
      <c r="TVJ219" s="129"/>
      <c r="TVK219" s="129"/>
      <c r="TVL219" s="129"/>
      <c r="TVM219" s="129"/>
      <c r="TVN219" s="129"/>
      <c r="TVO219" s="129"/>
      <c r="TVP219" s="129"/>
      <c r="TVQ219" s="129"/>
      <c r="TVR219" s="129"/>
      <c r="TVS219" s="129"/>
      <c r="TVT219" s="129"/>
      <c r="TVU219" s="129"/>
      <c r="TVV219" s="129"/>
      <c r="TVW219" s="129"/>
      <c r="TVX219" s="129"/>
      <c r="TVY219" s="129"/>
      <c r="TVZ219" s="129"/>
      <c r="TWA219" s="129"/>
      <c r="TWB219" s="129"/>
      <c r="TWC219" s="129"/>
      <c r="TWD219" s="129"/>
      <c r="TWE219" s="129"/>
      <c r="TWF219" s="129"/>
      <c r="TWG219" s="129"/>
      <c r="TWH219" s="129"/>
      <c r="TWI219" s="129"/>
      <c r="TWJ219" s="129"/>
      <c r="TWK219" s="129"/>
      <c r="TWL219" s="129"/>
      <c r="TWM219" s="129"/>
      <c r="TWN219" s="129"/>
      <c r="TWO219" s="129"/>
      <c r="TWP219" s="129"/>
      <c r="TWQ219" s="129"/>
      <c r="TWR219" s="129"/>
      <c r="TWS219" s="129"/>
      <c r="TWT219" s="129"/>
      <c r="TWU219" s="129"/>
      <c r="TWV219" s="129"/>
      <c r="TWW219" s="129"/>
      <c r="TWX219" s="129"/>
      <c r="TWY219" s="129"/>
      <c r="TWZ219" s="129"/>
      <c r="TXA219" s="129"/>
      <c r="TXB219" s="129"/>
      <c r="TXC219" s="129"/>
      <c r="TXD219" s="129"/>
      <c r="TXE219" s="129"/>
      <c r="TXF219" s="129"/>
      <c r="TXG219" s="129"/>
      <c r="TXH219" s="129"/>
      <c r="TXI219" s="129"/>
      <c r="TXJ219" s="129"/>
      <c r="TXK219" s="129"/>
      <c r="TXL219" s="129"/>
      <c r="TXM219" s="129"/>
      <c r="TXN219" s="129"/>
      <c r="TXO219" s="129"/>
      <c r="TXP219" s="129"/>
      <c r="TXQ219" s="129"/>
      <c r="TXR219" s="129"/>
      <c r="TXS219" s="129"/>
      <c r="TXT219" s="129"/>
      <c r="TXU219" s="129"/>
      <c r="TXV219" s="129"/>
      <c r="TXW219" s="129"/>
      <c r="TXX219" s="129"/>
      <c r="TXY219" s="129"/>
      <c r="TXZ219" s="129"/>
      <c r="TYA219" s="129"/>
      <c r="TYB219" s="129"/>
      <c r="TYC219" s="129"/>
      <c r="TYD219" s="129"/>
      <c r="TYE219" s="129"/>
      <c r="TYF219" s="129"/>
      <c r="TYG219" s="129"/>
      <c r="TYH219" s="129"/>
      <c r="TYI219" s="129"/>
      <c r="TYJ219" s="129"/>
      <c r="TYK219" s="129"/>
      <c r="TYL219" s="129"/>
      <c r="TYM219" s="129"/>
      <c r="TYN219" s="129"/>
      <c r="TYO219" s="129"/>
      <c r="TYP219" s="129"/>
      <c r="TYQ219" s="129"/>
      <c r="TYR219" s="129"/>
      <c r="TYS219" s="129"/>
      <c r="TYT219" s="129"/>
      <c r="TYU219" s="129"/>
      <c r="TYV219" s="129"/>
      <c r="TYW219" s="129"/>
      <c r="TYX219" s="129"/>
      <c r="TYY219" s="129"/>
      <c r="TYZ219" s="129"/>
      <c r="TZA219" s="129"/>
      <c r="TZB219" s="129"/>
      <c r="TZC219" s="129"/>
      <c r="TZD219" s="129"/>
      <c r="TZE219" s="129"/>
      <c r="TZF219" s="129"/>
      <c r="TZG219" s="129"/>
      <c r="TZH219" s="129"/>
      <c r="TZI219" s="129"/>
      <c r="TZJ219" s="129"/>
      <c r="TZK219" s="129"/>
      <c r="TZL219" s="129"/>
      <c r="TZM219" s="129"/>
      <c r="TZN219" s="129"/>
      <c r="TZO219" s="129"/>
      <c r="TZP219" s="129"/>
      <c r="TZQ219" s="129"/>
      <c r="TZR219" s="129"/>
      <c r="TZS219" s="129"/>
      <c r="TZT219" s="129"/>
      <c r="TZU219" s="129"/>
      <c r="TZV219" s="129"/>
      <c r="TZW219" s="129"/>
      <c r="TZX219" s="129"/>
      <c r="TZY219" s="129"/>
      <c r="TZZ219" s="129"/>
      <c r="UAA219" s="129"/>
      <c r="UAB219" s="129"/>
      <c r="UAC219" s="129"/>
      <c r="UAD219" s="129"/>
      <c r="UAE219" s="129"/>
      <c r="UAF219" s="129"/>
      <c r="UAG219" s="129"/>
      <c r="UAH219" s="129"/>
      <c r="UAI219" s="129"/>
      <c r="UAJ219" s="129"/>
      <c r="UAK219" s="129"/>
      <c r="UAL219" s="129"/>
      <c r="UAM219" s="129"/>
      <c r="UAN219" s="129"/>
      <c r="UAO219" s="129"/>
      <c r="UAP219" s="129"/>
      <c r="UAQ219" s="129"/>
      <c r="UAR219" s="129"/>
      <c r="UAS219" s="129"/>
      <c r="UAT219" s="129"/>
      <c r="UAU219" s="129"/>
      <c r="UAV219" s="129"/>
      <c r="UAW219" s="129"/>
      <c r="UAX219" s="129"/>
      <c r="UAY219" s="129"/>
      <c r="UAZ219" s="129"/>
      <c r="UBA219" s="129"/>
      <c r="UBB219" s="129"/>
      <c r="UBC219" s="129"/>
      <c r="UBD219" s="129"/>
      <c r="UBE219" s="129"/>
      <c r="UBF219" s="129"/>
      <c r="UBG219" s="129"/>
      <c r="UBH219" s="129"/>
      <c r="UBI219" s="129"/>
      <c r="UBJ219" s="129"/>
      <c r="UBK219" s="129"/>
      <c r="UBL219" s="129"/>
      <c r="UBM219" s="129"/>
      <c r="UBN219" s="129"/>
      <c r="UBO219" s="129"/>
      <c r="UBP219" s="129"/>
      <c r="UBQ219" s="129"/>
      <c r="UBR219" s="129"/>
      <c r="UBS219" s="129"/>
      <c r="UBT219" s="129"/>
      <c r="UBU219" s="129"/>
      <c r="UBV219" s="129"/>
      <c r="UBW219" s="129"/>
      <c r="UBX219" s="129"/>
      <c r="UBY219" s="129"/>
      <c r="UBZ219" s="129"/>
      <c r="UCA219" s="129"/>
      <c r="UCB219" s="129"/>
      <c r="UCC219" s="129"/>
      <c r="UCD219" s="129"/>
      <c r="UCE219" s="129"/>
      <c r="UCF219" s="129"/>
      <c r="UCG219" s="129"/>
      <c r="UCH219" s="129"/>
      <c r="UCI219" s="129"/>
      <c r="UCJ219" s="129"/>
      <c r="UCK219" s="129"/>
      <c r="UCL219" s="129"/>
      <c r="UCM219" s="129"/>
      <c r="UCN219" s="129"/>
      <c r="UCO219" s="129"/>
      <c r="UCP219" s="129"/>
      <c r="UCQ219" s="129"/>
      <c r="UCR219" s="129"/>
      <c r="UCS219" s="129"/>
      <c r="UCT219" s="129"/>
      <c r="UCU219" s="129"/>
      <c r="UCV219" s="129"/>
      <c r="UCW219" s="129"/>
      <c r="UCX219" s="129"/>
      <c r="UCY219" s="129"/>
      <c r="UCZ219" s="129"/>
      <c r="UDA219" s="129"/>
      <c r="UDB219" s="129"/>
      <c r="UDC219" s="129"/>
      <c r="UDD219" s="129"/>
      <c r="UDE219" s="129"/>
      <c r="UDF219" s="129"/>
      <c r="UDG219" s="129"/>
      <c r="UDH219" s="129"/>
      <c r="UDI219" s="129"/>
      <c r="UDJ219" s="129"/>
      <c r="UDK219" s="129"/>
      <c r="UDL219" s="129"/>
      <c r="UDM219" s="129"/>
      <c r="UDN219" s="129"/>
      <c r="UDO219" s="129"/>
      <c r="UDP219" s="129"/>
      <c r="UDQ219" s="129"/>
      <c r="UDR219" s="129"/>
      <c r="UDS219" s="129"/>
      <c r="UDT219" s="129"/>
      <c r="UDU219" s="129"/>
      <c r="UDV219" s="129"/>
      <c r="UDW219" s="129"/>
      <c r="UDX219" s="129"/>
      <c r="UDY219" s="129"/>
      <c r="UDZ219" s="129"/>
      <c r="UEA219" s="129"/>
      <c r="UEB219" s="129"/>
      <c r="UEC219" s="129"/>
      <c r="UED219" s="129"/>
      <c r="UEE219" s="129"/>
      <c r="UEF219" s="129"/>
      <c r="UEG219" s="129"/>
      <c r="UEH219" s="129"/>
      <c r="UEI219" s="129"/>
      <c r="UEJ219" s="129"/>
      <c r="UEK219" s="129"/>
      <c r="UEL219" s="129"/>
      <c r="UEM219" s="129"/>
      <c r="UEN219" s="129"/>
      <c r="UEO219" s="129"/>
      <c r="UEP219" s="129"/>
      <c r="UEQ219" s="129"/>
      <c r="UER219" s="129"/>
      <c r="UES219" s="129"/>
      <c r="UET219" s="129"/>
      <c r="UEU219" s="129"/>
      <c r="UEV219" s="129"/>
      <c r="UEW219" s="129"/>
      <c r="UEX219" s="129"/>
      <c r="UEY219" s="129"/>
      <c r="UEZ219" s="129"/>
      <c r="UFA219" s="129"/>
      <c r="UFB219" s="129"/>
      <c r="UFC219" s="129"/>
      <c r="UFD219" s="129"/>
      <c r="UFE219" s="129"/>
      <c r="UFF219" s="129"/>
      <c r="UFG219" s="129"/>
      <c r="UFH219" s="129"/>
      <c r="UFI219" s="129"/>
      <c r="UFJ219" s="129"/>
      <c r="UFK219" s="129"/>
      <c r="UFL219" s="129"/>
      <c r="UFM219" s="129"/>
      <c r="UFN219" s="129"/>
      <c r="UFO219" s="129"/>
      <c r="UFP219" s="129"/>
      <c r="UFQ219" s="129"/>
      <c r="UFR219" s="129"/>
      <c r="UFS219" s="129"/>
      <c r="UFT219" s="129"/>
      <c r="UFU219" s="129"/>
      <c r="UFV219" s="129"/>
      <c r="UFW219" s="129"/>
      <c r="UFX219" s="129"/>
      <c r="UFY219" s="129"/>
      <c r="UFZ219" s="129"/>
      <c r="UGA219" s="129"/>
      <c r="UGB219" s="129"/>
      <c r="UGC219" s="129"/>
      <c r="UGD219" s="129"/>
      <c r="UGE219" s="129"/>
      <c r="UGF219" s="129"/>
      <c r="UGG219" s="129"/>
      <c r="UGH219" s="129"/>
      <c r="UGI219" s="129"/>
      <c r="UGJ219" s="129"/>
      <c r="UGK219" s="129"/>
      <c r="UGL219" s="129"/>
      <c r="UGM219" s="129"/>
      <c r="UGN219" s="129"/>
      <c r="UGO219" s="129"/>
      <c r="UGP219" s="129"/>
      <c r="UGQ219" s="129"/>
      <c r="UGR219" s="129"/>
      <c r="UGS219" s="129"/>
      <c r="UGT219" s="129"/>
      <c r="UGU219" s="129"/>
      <c r="UGV219" s="129"/>
      <c r="UGW219" s="129"/>
      <c r="UGX219" s="129"/>
      <c r="UGY219" s="129"/>
      <c r="UGZ219" s="129"/>
      <c r="UHA219" s="129"/>
      <c r="UHB219" s="129"/>
      <c r="UHC219" s="129"/>
      <c r="UHD219" s="129"/>
      <c r="UHE219" s="129"/>
      <c r="UHF219" s="129"/>
      <c r="UHG219" s="129"/>
      <c r="UHH219" s="129"/>
      <c r="UHI219" s="129"/>
      <c r="UHJ219" s="129"/>
      <c r="UHK219" s="129"/>
      <c r="UHL219" s="129"/>
      <c r="UHM219" s="129"/>
      <c r="UHN219" s="129"/>
      <c r="UHO219" s="129"/>
      <c r="UHP219" s="129"/>
      <c r="UHQ219" s="129"/>
      <c r="UHR219" s="129"/>
      <c r="UHS219" s="129"/>
      <c r="UHT219" s="129"/>
      <c r="UHU219" s="129"/>
      <c r="UHV219" s="129"/>
      <c r="UHW219" s="129"/>
      <c r="UHX219" s="129"/>
      <c r="UHY219" s="129"/>
      <c r="UHZ219" s="129"/>
      <c r="UIA219" s="129"/>
      <c r="UIB219" s="129"/>
      <c r="UIC219" s="129"/>
      <c r="UID219" s="129"/>
      <c r="UIE219" s="129"/>
      <c r="UIF219" s="129"/>
      <c r="UIG219" s="129"/>
      <c r="UIH219" s="129"/>
      <c r="UII219" s="129"/>
      <c r="UIJ219" s="129"/>
      <c r="UIK219" s="129"/>
      <c r="UIL219" s="129"/>
      <c r="UIM219" s="129"/>
      <c r="UIN219" s="129"/>
      <c r="UIO219" s="129"/>
      <c r="UIP219" s="129"/>
      <c r="UIQ219" s="129"/>
      <c r="UIR219" s="129"/>
      <c r="UIS219" s="129"/>
      <c r="UIT219" s="129"/>
      <c r="UIU219" s="129"/>
      <c r="UIV219" s="129"/>
      <c r="UIW219" s="129"/>
      <c r="UIX219" s="129"/>
      <c r="UIY219" s="129"/>
      <c r="UIZ219" s="129"/>
      <c r="UJA219" s="129"/>
      <c r="UJB219" s="129"/>
      <c r="UJC219" s="129"/>
      <c r="UJD219" s="129"/>
      <c r="UJE219" s="129"/>
      <c r="UJF219" s="129"/>
      <c r="UJG219" s="129"/>
      <c r="UJH219" s="129"/>
      <c r="UJI219" s="129"/>
      <c r="UJJ219" s="129"/>
      <c r="UJK219" s="129"/>
      <c r="UJL219" s="129"/>
      <c r="UJM219" s="129"/>
      <c r="UJN219" s="129"/>
      <c r="UJO219" s="129"/>
      <c r="UJP219" s="129"/>
      <c r="UJQ219" s="129"/>
      <c r="UJR219" s="129"/>
      <c r="UJS219" s="129"/>
      <c r="UJT219" s="129"/>
      <c r="UJU219" s="129"/>
      <c r="UJV219" s="129"/>
      <c r="UJW219" s="129"/>
      <c r="UJX219" s="129"/>
      <c r="UJY219" s="129"/>
      <c r="UJZ219" s="129"/>
      <c r="UKA219" s="129"/>
      <c r="UKB219" s="129"/>
      <c r="UKC219" s="129"/>
      <c r="UKD219" s="129"/>
      <c r="UKE219" s="129"/>
      <c r="UKF219" s="129"/>
      <c r="UKG219" s="129"/>
      <c r="UKH219" s="129"/>
      <c r="UKI219" s="129"/>
      <c r="UKJ219" s="129"/>
      <c r="UKK219" s="129"/>
      <c r="UKL219" s="129"/>
      <c r="UKM219" s="129"/>
      <c r="UKN219" s="129"/>
      <c r="UKO219" s="129"/>
      <c r="UKP219" s="129"/>
      <c r="UKQ219" s="129"/>
      <c r="UKR219" s="129"/>
      <c r="UKS219" s="129"/>
      <c r="UKT219" s="129"/>
      <c r="UKU219" s="129"/>
      <c r="UKV219" s="129"/>
      <c r="UKW219" s="129"/>
      <c r="UKX219" s="129"/>
      <c r="UKY219" s="129"/>
      <c r="UKZ219" s="129"/>
      <c r="ULA219" s="129"/>
      <c r="ULB219" s="129"/>
      <c r="ULC219" s="129"/>
      <c r="ULD219" s="129"/>
      <c r="ULE219" s="129"/>
      <c r="ULF219" s="129"/>
      <c r="ULG219" s="129"/>
      <c r="ULH219" s="129"/>
      <c r="ULI219" s="129"/>
      <c r="ULJ219" s="129"/>
      <c r="ULK219" s="129"/>
      <c r="ULL219" s="129"/>
      <c r="ULM219" s="129"/>
      <c r="ULN219" s="129"/>
      <c r="ULO219" s="129"/>
      <c r="ULP219" s="129"/>
      <c r="ULQ219" s="129"/>
      <c r="ULR219" s="129"/>
      <c r="ULS219" s="129"/>
      <c r="ULT219" s="129"/>
      <c r="ULU219" s="129"/>
      <c r="ULV219" s="129"/>
      <c r="ULW219" s="129"/>
      <c r="ULX219" s="129"/>
      <c r="ULY219" s="129"/>
      <c r="ULZ219" s="129"/>
      <c r="UMA219" s="129"/>
      <c r="UMB219" s="129"/>
      <c r="UMC219" s="129"/>
      <c r="UMD219" s="129"/>
      <c r="UME219" s="129"/>
      <c r="UMF219" s="129"/>
      <c r="UMG219" s="129"/>
      <c r="UMH219" s="129"/>
      <c r="UMI219" s="129"/>
      <c r="UMJ219" s="129"/>
      <c r="UMK219" s="129"/>
      <c r="UML219" s="129"/>
      <c r="UMM219" s="129"/>
      <c r="UMN219" s="129"/>
      <c r="UMO219" s="129"/>
      <c r="UMP219" s="129"/>
      <c r="UMQ219" s="129"/>
      <c r="UMR219" s="129"/>
      <c r="UMS219" s="129"/>
      <c r="UMT219" s="129"/>
      <c r="UMU219" s="129"/>
      <c r="UMV219" s="129"/>
      <c r="UMW219" s="129"/>
      <c r="UMX219" s="129"/>
      <c r="UMY219" s="129"/>
      <c r="UMZ219" s="129"/>
      <c r="UNA219" s="129"/>
      <c r="UNB219" s="129"/>
      <c r="UNC219" s="129"/>
      <c r="UND219" s="129"/>
      <c r="UNE219" s="129"/>
      <c r="UNF219" s="129"/>
      <c r="UNG219" s="129"/>
      <c r="UNH219" s="129"/>
      <c r="UNI219" s="129"/>
      <c r="UNJ219" s="129"/>
      <c r="UNK219" s="129"/>
      <c r="UNL219" s="129"/>
      <c r="UNM219" s="129"/>
      <c r="UNN219" s="129"/>
      <c r="UNO219" s="129"/>
      <c r="UNP219" s="129"/>
      <c r="UNQ219" s="129"/>
      <c r="UNR219" s="129"/>
      <c r="UNS219" s="129"/>
      <c r="UNT219" s="129"/>
      <c r="UNU219" s="129"/>
      <c r="UNV219" s="129"/>
      <c r="UNW219" s="129"/>
      <c r="UNX219" s="129"/>
      <c r="UNY219" s="129"/>
      <c r="UNZ219" s="129"/>
      <c r="UOA219" s="129"/>
      <c r="UOB219" s="129"/>
      <c r="UOC219" s="129"/>
      <c r="UOD219" s="129"/>
      <c r="UOE219" s="129"/>
      <c r="UOF219" s="129"/>
      <c r="UOG219" s="129"/>
      <c r="UOH219" s="129"/>
      <c r="UOI219" s="129"/>
      <c r="UOJ219" s="129"/>
      <c r="UOK219" s="129"/>
      <c r="UOL219" s="129"/>
      <c r="UOM219" s="129"/>
      <c r="UON219" s="129"/>
      <c r="UOO219" s="129"/>
      <c r="UOP219" s="129"/>
      <c r="UOQ219" s="129"/>
      <c r="UOR219" s="129"/>
      <c r="UOS219" s="129"/>
      <c r="UOT219" s="129"/>
      <c r="UOU219" s="129"/>
      <c r="UOV219" s="129"/>
      <c r="UOW219" s="129"/>
      <c r="UOX219" s="129"/>
      <c r="UOY219" s="129"/>
      <c r="UOZ219" s="129"/>
      <c r="UPA219" s="129"/>
      <c r="UPB219" s="129"/>
      <c r="UPC219" s="129"/>
      <c r="UPD219" s="129"/>
      <c r="UPE219" s="129"/>
      <c r="UPF219" s="129"/>
      <c r="UPG219" s="129"/>
      <c r="UPH219" s="129"/>
      <c r="UPI219" s="129"/>
      <c r="UPJ219" s="129"/>
      <c r="UPK219" s="129"/>
      <c r="UPL219" s="129"/>
      <c r="UPM219" s="129"/>
      <c r="UPN219" s="129"/>
      <c r="UPO219" s="129"/>
      <c r="UPP219" s="129"/>
      <c r="UPQ219" s="129"/>
      <c r="UPR219" s="129"/>
      <c r="UPS219" s="129"/>
      <c r="UPT219" s="129"/>
      <c r="UPU219" s="129"/>
      <c r="UPV219" s="129"/>
      <c r="UPW219" s="129"/>
      <c r="UPX219" s="129"/>
      <c r="UPY219" s="129"/>
      <c r="UPZ219" s="129"/>
      <c r="UQA219" s="129"/>
      <c r="UQB219" s="129"/>
      <c r="UQC219" s="129"/>
      <c r="UQD219" s="129"/>
      <c r="UQE219" s="129"/>
      <c r="UQF219" s="129"/>
      <c r="UQG219" s="129"/>
      <c r="UQH219" s="129"/>
      <c r="UQI219" s="129"/>
      <c r="UQJ219" s="129"/>
      <c r="UQK219" s="129"/>
      <c r="UQL219" s="129"/>
      <c r="UQM219" s="129"/>
      <c r="UQN219" s="129"/>
      <c r="UQO219" s="129"/>
      <c r="UQP219" s="129"/>
      <c r="UQQ219" s="129"/>
      <c r="UQR219" s="129"/>
      <c r="UQS219" s="129"/>
      <c r="UQT219" s="129"/>
      <c r="UQU219" s="129"/>
      <c r="UQV219" s="129"/>
      <c r="UQW219" s="129"/>
      <c r="UQX219" s="129"/>
      <c r="UQY219" s="129"/>
      <c r="UQZ219" s="129"/>
      <c r="URA219" s="129"/>
      <c r="URB219" s="129"/>
      <c r="URC219" s="129"/>
      <c r="URD219" s="129"/>
      <c r="URE219" s="129"/>
      <c r="URF219" s="129"/>
      <c r="URG219" s="129"/>
      <c r="URH219" s="129"/>
      <c r="URI219" s="129"/>
      <c r="URJ219" s="129"/>
      <c r="URK219" s="129"/>
      <c r="URL219" s="129"/>
      <c r="URM219" s="129"/>
      <c r="URN219" s="129"/>
      <c r="URO219" s="129"/>
      <c r="URP219" s="129"/>
      <c r="URQ219" s="129"/>
      <c r="URR219" s="129"/>
      <c r="URS219" s="129"/>
      <c r="URT219" s="129"/>
      <c r="URU219" s="129"/>
      <c r="URV219" s="129"/>
      <c r="URW219" s="129"/>
      <c r="URX219" s="129"/>
      <c r="URY219" s="129"/>
      <c r="URZ219" s="129"/>
      <c r="USA219" s="129"/>
      <c r="USB219" s="129"/>
      <c r="USC219" s="129"/>
      <c r="USD219" s="129"/>
      <c r="USE219" s="129"/>
      <c r="USF219" s="129"/>
      <c r="USG219" s="129"/>
      <c r="USH219" s="129"/>
      <c r="USI219" s="129"/>
      <c r="USJ219" s="129"/>
      <c r="USK219" s="129"/>
      <c r="USL219" s="129"/>
      <c r="USM219" s="129"/>
      <c r="USN219" s="129"/>
      <c r="USO219" s="129"/>
      <c r="USP219" s="129"/>
      <c r="USQ219" s="129"/>
      <c r="USR219" s="129"/>
      <c r="USS219" s="129"/>
      <c r="UST219" s="129"/>
      <c r="USU219" s="129"/>
      <c r="USV219" s="129"/>
      <c r="USW219" s="129"/>
      <c r="USX219" s="129"/>
      <c r="USY219" s="129"/>
      <c r="USZ219" s="129"/>
      <c r="UTA219" s="129"/>
      <c r="UTB219" s="129"/>
      <c r="UTC219" s="129"/>
      <c r="UTD219" s="129"/>
      <c r="UTE219" s="129"/>
      <c r="UTF219" s="129"/>
      <c r="UTG219" s="129"/>
      <c r="UTH219" s="129"/>
      <c r="UTI219" s="129"/>
      <c r="UTJ219" s="129"/>
      <c r="UTK219" s="129"/>
      <c r="UTL219" s="129"/>
      <c r="UTM219" s="129"/>
      <c r="UTN219" s="129"/>
      <c r="UTO219" s="129"/>
      <c r="UTP219" s="129"/>
      <c r="UTQ219" s="129"/>
      <c r="UTR219" s="129"/>
      <c r="UTS219" s="129"/>
      <c r="UTT219" s="129"/>
      <c r="UTU219" s="129"/>
      <c r="UTV219" s="129"/>
      <c r="UTW219" s="129"/>
      <c r="UTX219" s="129"/>
      <c r="UTY219" s="129"/>
      <c r="UTZ219" s="129"/>
      <c r="UUA219" s="129"/>
      <c r="UUB219" s="129"/>
      <c r="UUC219" s="129"/>
      <c r="UUD219" s="129"/>
      <c r="UUE219" s="129"/>
      <c r="UUF219" s="129"/>
      <c r="UUG219" s="129"/>
      <c r="UUH219" s="129"/>
      <c r="UUI219" s="129"/>
      <c r="UUJ219" s="129"/>
      <c r="UUK219" s="129"/>
      <c r="UUL219" s="129"/>
      <c r="UUM219" s="129"/>
      <c r="UUN219" s="129"/>
      <c r="UUO219" s="129"/>
      <c r="UUP219" s="129"/>
      <c r="UUQ219" s="129"/>
      <c r="UUR219" s="129"/>
      <c r="UUS219" s="129"/>
      <c r="UUT219" s="129"/>
      <c r="UUU219" s="129"/>
      <c r="UUV219" s="129"/>
      <c r="UUW219" s="129"/>
      <c r="UUX219" s="129"/>
      <c r="UUY219" s="129"/>
      <c r="UUZ219" s="129"/>
      <c r="UVA219" s="129"/>
      <c r="UVB219" s="129"/>
      <c r="UVC219" s="129"/>
      <c r="UVD219" s="129"/>
      <c r="UVE219" s="129"/>
      <c r="UVF219" s="129"/>
      <c r="UVG219" s="129"/>
      <c r="UVH219" s="129"/>
      <c r="UVI219" s="129"/>
      <c r="UVJ219" s="129"/>
      <c r="UVK219" s="129"/>
      <c r="UVL219" s="129"/>
      <c r="UVM219" s="129"/>
      <c r="UVN219" s="129"/>
      <c r="UVO219" s="129"/>
      <c r="UVP219" s="129"/>
      <c r="UVQ219" s="129"/>
      <c r="UVR219" s="129"/>
      <c r="UVS219" s="129"/>
      <c r="UVT219" s="129"/>
      <c r="UVU219" s="129"/>
      <c r="UVV219" s="129"/>
      <c r="UVW219" s="129"/>
      <c r="UVX219" s="129"/>
      <c r="UVY219" s="129"/>
      <c r="UVZ219" s="129"/>
      <c r="UWA219" s="129"/>
      <c r="UWB219" s="129"/>
      <c r="UWC219" s="129"/>
      <c r="UWD219" s="129"/>
      <c r="UWE219" s="129"/>
      <c r="UWF219" s="129"/>
      <c r="UWG219" s="129"/>
      <c r="UWH219" s="129"/>
      <c r="UWI219" s="129"/>
      <c r="UWJ219" s="129"/>
      <c r="UWK219" s="129"/>
      <c r="UWL219" s="129"/>
      <c r="UWM219" s="129"/>
      <c r="UWN219" s="129"/>
      <c r="UWO219" s="129"/>
      <c r="UWP219" s="129"/>
      <c r="UWQ219" s="129"/>
      <c r="UWR219" s="129"/>
      <c r="UWS219" s="129"/>
      <c r="UWT219" s="129"/>
      <c r="UWU219" s="129"/>
      <c r="UWV219" s="129"/>
      <c r="UWW219" s="129"/>
      <c r="UWX219" s="129"/>
      <c r="UWY219" s="129"/>
      <c r="UWZ219" s="129"/>
      <c r="UXA219" s="129"/>
      <c r="UXB219" s="129"/>
      <c r="UXC219" s="129"/>
      <c r="UXD219" s="129"/>
      <c r="UXE219" s="129"/>
      <c r="UXF219" s="129"/>
      <c r="UXG219" s="129"/>
      <c r="UXH219" s="129"/>
      <c r="UXI219" s="129"/>
      <c r="UXJ219" s="129"/>
      <c r="UXK219" s="129"/>
      <c r="UXL219" s="129"/>
      <c r="UXM219" s="129"/>
      <c r="UXN219" s="129"/>
      <c r="UXO219" s="129"/>
      <c r="UXP219" s="129"/>
      <c r="UXQ219" s="129"/>
      <c r="UXR219" s="129"/>
      <c r="UXS219" s="129"/>
      <c r="UXT219" s="129"/>
      <c r="UXU219" s="129"/>
      <c r="UXV219" s="129"/>
      <c r="UXW219" s="129"/>
      <c r="UXX219" s="129"/>
      <c r="UXY219" s="129"/>
      <c r="UXZ219" s="129"/>
      <c r="UYA219" s="129"/>
      <c r="UYB219" s="129"/>
      <c r="UYC219" s="129"/>
      <c r="UYD219" s="129"/>
      <c r="UYE219" s="129"/>
      <c r="UYF219" s="129"/>
      <c r="UYG219" s="129"/>
      <c r="UYH219" s="129"/>
      <c r="UYI219" s="129"/>
      <c r="UYJ219" s="129"/>
      <c r="UYK219" s="129"/>
      <c r="UYL219" s="129"/>
      <c r="UYM219" s="129"/>
      <c r="UYN219" s="129"/>
      <c r="UYO219" s="129"/>
      <c r="UYP219" s="129"/>
      <c r="UYQ219" s="129"/>
      <c r="UYR219" s="129"/>
      <c r="UYS219" s="129"/>
      <c r="UYT219" s="129"/>
      <c r="UYU219" s="129"/>
      <c r="UYV219" s="129"/>
      <c r="UYW219" s="129"/>
      <c r="UYX219" s="129"/>
      <c r="UYY219" s="129"/>
      <c r="UYZ219" s="129"/>
      <c r="UZA219" s="129"/>
      <c r="UZB219" s="129"/>
      <c r="UZC219" s="129"/>
      <c r="UZD219" s="129"/>
      <c r="UZE219" s="129"/>
      <c r="UZF219" s="129"/>
      <c r="UZG219" s="129"/>
      <c r="UZH219" s="129"/>
      <c r="UZI219" s="129"/>
      <c r="UZJ219" s="129"/>
      <c r="UZK219" s="129"/>
      <c r="UZL219" s="129"/>
      <c r="UZM219" s="129"/>
      <c r="UZN219" s="129"/>
      <c r="UZO219" s="129"/>
      <c r="UZP219" s="129"/>
      <c r="UZQ219" s="129"/>
      <c r="UZR219" s="129"/>
      <c r="UZS219" s="129"/>
      <c r="UZT219" s="129"/>
      <c r="UZU219" s="129"/>
      <c r="UZV219" s="129"/>
      <c r="UZW219" s="129"/>
      <c r="UZX219" s="129"/>
      <c r="UZY219" s="129"/>
      <c r="UZZ219" s="129"/>
      <c r="VAA219" s="129"/>
      <c r="VAB219" s="129"/>
      <c r="VAC219" s="129"/>
      <c r="VAD219" s="129"/>
      <c r="VAE219" s="129"/>
      <c r="VAF219" s="129"/>
      <c r="VAG219" s="129"/>
      <c r="VAH219" s="129"/>
      <c r="VAI219" s="129"/>
      <c r="VAJ219" s="129"/>
      <c r="VAK219" s="129"/>
      <c r="VAL219" s="129"/>
      <c r="VAM219" s="129"/>
      <c r="VAN219" s="129"/>
      <c r="VAO219" s="129"/>
      <c r="VAP219" s="129"/>
      <c r="VAQ219" s="129"/>
      <c r="VAR219" s="129"/>
      <c r="VAS219" s="129"/>
      <c r="VAT219" s="129"/>
      <c r="VAU219" s="129"/>
      <c r="VAV219" s="129"/>
      <c r="VAW219" s="129"/>
      <c r="VAX219" s="129"/>
      <c r="VAY219" s="129"/>
      <c r="VAZ219" s="129"/>
      <c r="VBA219" s="129"/>
      <c r="VBB219" s="129"/>
      <c r="VBC219" s="129"/>
      <c r="VBD219" s="129"/>
      <c r="VBE219" s="129"/>
      <c r="VBF219" s="129"/>
      <c r="VBG219" s="129"/>
      <c r="VBH219" s="129"/>
      <c r="VBI219" s="129"/>
      <c r="VBJ219" s="129"/>
      <c r="VBK219" s="129"/>
      <c r="VBL219" s="129"/>
      <c r="VBM219" s="129"/>
      <c r="VBN219" s="129"/>
      <c r="VBO219" s="129"/>
      <c r="VBP219" s="129"/>
      <c r="VBQ219" s="129"/>
      <c r="VBR219" s="129"/>
      <c r="VBS219" s="129"/>
      <c r="VBT219" s="129"/>
      <c r="VBU219" s="129"/>
      <c r="VBV219" s="129"/>
      <c r="VBW219" s="129"/>
      <c r="VBX219" s="129"/>
      <c r="VBY219" s="129"/>
      <c r="VBZ219" s="129"/>
      <c r="VCA219" s="129"/>
      <c r="VCB219" s="129"/>
      <c r="VCC219" s="129"/>
      <c r="VCD219" s="129"/>
      <c r="VCE219" s="129"/>
      <c r="VCF219" s="129"/>
      <c r="VCG219" s="129"/>
      <c r="VCH219" s="129"/>
      <c r="VCI219" s="129"/>
      <c r="VCJ219" s="129"/>
      <c r="VCK219" s="129"/>
      <c r="VCL219" s="129"/>
      <c r="VCM219" s="129"/>
      <c r="VCN219" s="129"/>
      <c r="VCO219" s="129"/>
      <c r="VCP219" s="129"/>
      <c r="VCQ219" s="129"/>
      <c r="VCR219" s="129"/>
      <c r="VCS219" s="129"/>
      <c r="VCT219" s="129"/>
      <c r="VCU219" s="129"/>
      <c r="VCV219" s="129"/>
      <c r="VCW219" s="129"/>
      <c r="VCX219" s="129"/>
      <c r="VCY219" s="129"/>
      <c r="VCZ219" s="129"/>
      <c r="VDA219" s="129"/>
      <c r="VDB219" s="129"/>
      <c r="VDC219" s="129"/>
      <c r="VDD219" s="129"/>
      <c r="VDE219" s="129"/>
      <c r="VDF219" s="129"/>
      <c r="VDG219" s="129"/>
      <c r="VDH219" s="129"/>
      <c r="VDI219" s="129"/>
      <c r="VDJ219" s="129"/>
      <c r="VDK219" s="129"/>
      <c r="VDL219" s="129"/>
      <c r="VDM219" s="129"/>
      <c r="VDN219" s="129"/>
      <c r="VDO219" s="129"/>
      <c r="VDP219" s="129"/>
      <c r="VDQ219" s="129"/>
      <c r="VDR219" s="129"/>
      <c r="VDS219" s="129"/>
      <c r="VDT219" s="129"/>
      <c r="VDU219" s="129"/>
      <c r="VDV219" s="129"/>
      <c r="VDW219" s="129"/>
      <c r="VDX219" s="129"/>
      <c r="VDY219" s="129"/>
      <c r="VDZ219" s="129"/>
      <c r="VEA219" s="129"/>
      <c r="VEB219" s="129"/>
      <c r="VEC219" s="129"/>
      <c r="VED219" s="129"/>
      <c r="VEE219" s="129"/>
      <c r="VEF219" s="129"/>
      <c r="VEG219" s="129"/>
      <c r="VEH219" s="129"/>
      <c r="VEI219" s="129"/>
      <c r="VEJ219" s="129"/>
      <c r="VEK219" s="129"/>
      <c r="VEL219" s="129"/>
      <c r="VEM219" s="129"/>
      <c r="VEN219" s="129"/>
      <c r="VEO219" s="129"/>
      <c r="VEP219" s="129"/>
      <c r="VEQ219" s="129"/>
      <c r="VER219" s="129"/>
      <c r="VES219" s="129"/>
      <c r="VET219" s="129"/>
      <c r="VEU219" s="129"/>
      <c r="VEV219" s="129"/>
      <c r="VEW219" s="129"/>
      <c r="VEX219" s="129"/>
      <c r="VEY219" s="129"/>
      <c r="VEZ219" s="129"/>
      <c r="VFA219" s="129"/>
      <c r="VFB219" s="129"/>
      <c r="VFC219" s="129"/>
      <c r="VFD219" s="129"/>
      <c r="VFE219" s="129"/>
      <c r="VFF219" s="129"/>
      <c r="VFG219" s="129"/>
      <c r="VFH219" s="129"/>
      <c r="VFI219" s="129"/>
      <c r="VFJ219" s="129"/>
      <c r="VFK219" s="129"/>
      <c r="VFL219" s="129"/>
      <c r="VFM219" s="129"/>
      <c r="VFN219" s="129"/>
      <c r="VFO219" s="129"/>
      <c r="VFP219" s="129"/>
      <c r="VFQ219" s="129"/>
      <c r="VFR219" s="129"/>
      <c r="VFS219" s="129"/>
      <c r="VFT219" s="129"/>
      <c r="VFU219" s="129"/>
      <c r="VFV219" s="129"/>
      <c r="VFW219" s="129"/>
      <c r="VFX219" s="129"/>
      <c r="VFY219" s="129"/>
      <c r="VFZ219" s="129"/>
      <c r="VGA219" s="129"/>
      <c r="VGB219" s="129"/>
      <c r="VGC219" s="129"/>
      <c r="VGD219" s="129"/>
      <c r="VGE219" s="129"/>
      <c r="VGF219" s="129"/>
      <c r="VGG219" s="129"/>
      <c r="VGH219" s="129"/>
      <c r="VGI219" s="129"/>
      <c r="VGJ219" s="129"/>
      <c r="VGK219" s="129"/>
      <c r="VGL219" s="129"/>
      <c r="VGM219" s="129"/>
      <c r="VGN219" s="129"/>
      <c r="VGO219" s="129"/>
      <c r="VGP219" s="129"/>
      <c r="VGQ219" s="129"/>
      <c r="VGR219" s="129"/>
      <c r="VGS219" s="129"/>
      <c r="VGT219" s="129"/>
      <c r="VGU219" s="129"/>
      <c r="VGV219" s="129"/>
      <c r="VGW219" s="129"/>
      <c r="VGX219" s="129"/>
      <c r="VGY219" s="129"/>
      <c r="VGZ219" s="129"/>
      <c r="VHA219" s="129"/>
      <c r="VHB219" s="129"/>
      <c r="VHC219" s="129"/>
      <c r="VHD219" s="129"/>
      <c r="VHE219" s="129"/>
      <c r="VHF219" s="129"/>
      <c r="VHG219" s="129"/>
      <c r="VHH219" s="129"/>
      <c r="VHI219" s="129"/>
      <c r="VHJ219" s="129"/>
      <c r="VHK219" s="129"/>
      <c r="VHL219" s="129"/>
      <c r="VHM219" s="129"/>
      <c r="VHN219" s="129"/>
      <c r="VHO219" s="129"/>
      <c r="VHP219" s="129"/>
      <c r="VHQ219" s="129"/>
      <c r="VHR219" s="129"/>
      <c r="VHS219" s="129"/>
      <c r="VHT219" s="129"/>
      <c r="VHU219" s="129"/>
      <c r="VHV219" s="129"/>
      <c r="VHW219" s="129"/>
      <c r="VHX219" s="129"/>
      <c r="VHY219" s="129"/>
      <c r="VHZ219" s="129"/>
      <c r="VIA219" s="129"/>
      <c r="VIB219" s="129"/>
      <c r="VIC219" s="129"/>
      <c r="VID219" s="129"/>
      <c r="VIE219" s="129"/>
      <c r="VIF219" s="129"/>
      <c r="VIG219" s="129"/>
      <c r="VIH219" s="129"/>
      <c r="VII219" s="129"/>
      <c r="VIJ219" s="129"/>
      <c r="VIK219" s="129"/>
      <c r="VIL219" s="129"/>
      <c r="VIM219" s="129"/>
      <c r="VIN219" s="129"/>
      <c r="VIO219" s="129"/>
      <c r="VIP219" s="129"/>
      <c r="VIQ219" s="129"/>
      <c r="VIR219" s="129"/>
      <c r="VIS219" s="129"/>
      <c r="VIT219" s="129"/>
      <c r="VIU219" s="129"/>
      <c r="VIV219" s="129"/>
      <c r="VIW219" s="129"/>
      <c r="VIX219" s="129"/>
      <c r="VIY219" s="129"/>
      <c r="VIZ219" s="129"/>
      <c r="VJA219" s="129"/>
      <c r="VJB219" s="129"/>
      <c r="VJC219" s="129"/>
      <c r="VJD219" s="129"/>
      <c r="VJE219" s="129"/>
      <c r="VJF219" s="129"/>
      <c r="VJG219" s="129"/>
      <c r="VJH219" s="129"/>
      <c r="VJI219" s="129"/>
      <c r="VJJ219" s="129"/>
      <c r="VJK219" s="129"/>
      <c r="VJL219" s="129"/>
      <c r="VJM219" s="129"/>
      <c r="VJN219" s="129"/>
      <c r="VJO219" s="129"/>
      <c r="VJP219" s="129"/>
      <c r="VJQ219" s="129"/>
      <c r="VJR219" s="129"/>
      <c r="VJS219" s="129"/>
      <c r="VJT219" s="129"/>
      <c r="VJU219" s="129"/>
      <c r="VJV219" s="129"/>
      <c r="VJW219" s="129"/>
      <c r="VJX219" s="129"/>
      <c r="VJY219" s="129"/>
      <c r="VJZ219" s="129"/>
      <c r="VKA219" s="129"/>
      <c r="VKB219" s="129"/>
      <c r="VKC219" s="129"/>
      <c r="VKD219" s="129"/>
      <c r="VKE219" s="129"/>
      <c r="VKF219" s="129"/>
      <c r="VKG219" s="129"/>
      <c r="VKH219" s="129"/>
      <c r="VKI219" s="129"/>
      <c r="VKJ219" s="129"/>
      <c r="VKK219" s="129"/>
      <c r="VKL219" s="129"/>
      <c r="VKM219" s="129"/>
      <c r="VKN219" s="129"/>
      <c r="VKO219" s="129"/>
      <c r="VKP219" s="129"/>
      <c r="VKQ219" s="129"/>
      <c r="VKR219" s="129"/>
      <c r="VKS219" s="129"/>
      <c r="VKT219" s="129"/>
      <c r="VKU219" s="129"/>
      <c r="VKV219" s="129"/>
      <c r="VKW219" s="129"/>
      <c r="VKX219" s="129"/>
      <c r="VKY219" s="129"/>
      <c r="VKZ219" s="129"/>
      <c r="VLA219" s="129"/>
      <c r="VLB219" s="129"/>
      <c r="VLC219" s="129"/>
      <c r="VLD219" s="129"/>
      <c r="VLE219" s="129"/>
      <c r="VLF219" s="129"/>
      <c r="VLG219" s="129"/>
      <c r="VLH219" s="129"/>
      <c r="VLI219" s="129"/>
      <c r="VLJ219" s="129"/>
      <c r="VLK219" s="129"/>
      <c r="VLL219" s="129"/>
      <c r="VLM219" s="129"/>
      <c r="VLN219" s="129"/>
      <c r="VLO219" s="129"/>
      <c r="VLP219" s="129"/>
      <c r="VLQ219" s="129"/>
      <c r="VLR219" s="129"/>
      <c r="VLS219" s="129"/>
      <c r="VLT219" s="129"/>
      <c r="VLU219" s="129"/>
      <c r="VLV219" s="129"/>
      <c r="VLW219" s="129"/>
      <c r="VLX219" s="129"/>
      <c r="VLY219" s="129"/>
      <c r="VLZ219" s="129"/>
      <c r="VMA219" s="129"/>
      <c r="VMB219" s="129"/>
      <c r="VMC219" s="129"/>
      <c r="VMD219" s="129"/>
      <c r="VME219" s="129"/>
      <c r="VMF219" s="129"/>
      <c r="VMG219" s="129"/>
      <c r="VMH219" s="129"/>
      <c r="VMI219" s="129"/>
      <c r="VMJ219" s="129"/>
      <c r="VMK219" s="129"/>
      <c r="VML219" s="129"/>
      <c r="VMM219" s="129"/>
      <c r="VMN219" s="129"/>
      <c r="VMO219" s="129"/>
      <c r="VMP219" s="129"/>
      <c r="VMQ219" s="129"/>
      <c r="VMR219" s="129"/>
      <c r="VMS219" s="129"/>
      <c r="VMT219" s="129"/>
      <c r="VMU219" s="129"/>
      <c r="VMV219" s="129"/>
      <c r="VMW219" s="129"/>
      <c r="VMX219" s="129"/>
      <c r="VMY219" s="129"/>
      <c r="VMZ219" s="129"/>
      <c r="VNA219" s="129"/>
      <c r="VNB219" s="129"/>
      <c r="VNC219" s="129"/>
      <c r="VND219" s="129"/>
      <c r="VNE219" s="129"/>
      <c r="VNF219" s="129"/>
      <c r="VNG219" s="129"/>
      <c r="VNH219" s="129"/>
      <c r="VNI219" s="129"/>
      <c r="VNJ219" s="129"/>
      <c r="VNK219" s="129"/>
      <c r="VNL219" s="129"/>
      <c r="VNM219" s="129"/>
      <c r="VNN219" s="129"/>
      <c r="VNO219" s="129"/>
      <c r="VNP219" s="129"/>
      <c r="VNQ219" s="129"/>
      <c r="VNR219" s="129"/>
      <c r="VNS219" s="129"/>
      <c r="VNT219" s="129"/>
      <c r="VNU219" s="129"/>
      <c r="VNV219" s="129"/>
      <c r="VNW219" s="129"/>
      <c r="VNX219" s="129"/>
      <c r="VNY219" s="129"/>
      <c r="VNZ219" s="129"/>
      <c r="VOA219" s="129"/>
      <c r="VOB219" s="129"/>
      <c r="VOC219" s="129"/>
      <c r="VOD219" s="129"/>
      <c r="VOE219" s="129"/>
      <c r="VOF219" s="129"/>
      <c r="VOG219" s="129"/>
      <c r="VOH219" s="129"/>
      <c r="VOI219" s="129"/>
      <c r="VOJ219" s="129"/>
      <c r="VOK219" s="129"/>
      <c r="VOL219" s="129"/>
      <c r="VOM219" s="129"/>
      <c r="VON219" s="129"/>
      <c r="VOO219" s="129"/>
      <c r="VOP219" s="129"/>
      <c r="VOQ219" s="129"/>
      <c r="VOR219" s="129"/>
      <c r="VOS219" s="129"/>
      <c r="VOT219" s="129"/>
      <c r="VOU219" s="129"/>
      <c r="VOV219" s="129"/>
      <c r="VOW219" s="129"/>
      <c r="VOX219" s="129"/>
      <c r="VOY219" s="129"/>
      <c r="VOZ219" s="129"/>
      <c r="VPA219" s="129"/>
      <c r="VPB219" s="129"/>
      <c r="VPC219" s="129"/>
      <c r="VPD219" s="129"/>
      <c r="VPE219" s="129"/>
      <c r="VPF219" s="129"/>
      <c r="VPG219" s="129"/>
      <c r="VPH219" s="129"/>
      <c r="VPI219" s="129"/>
      <c r="VPJ219" s="129"/>
      <c r="VPK219" s="129"/>
      <c r="VPL219" s="129"/>
      <c r="VPM219" s="129"/>
      <c r="VPN219" s="129"/>
      <c r="VPO219" s="129"/>
      <c r="VPP219" s="129"/>
      <c r="VPQ219" s="129"/>
      <c r="VPR219" s="129"/>
      <c r="VPS219" s="129"/>
      <c r="VPT219" s="129"/>
      <c r="VPU219" s="129"/>
      <c r="VPV219" s="129"/>
      <c r="VPW219" s="129"/>
      <c r="VPX219" s="129"/>
      <c r="VPY219" s="129"/>
      <c r="VPZ219" s="129"/>
      <c r="VQA219" s="129"/>
      <c r="VQB219" s="129"/>
      <c r="VQC219" s="129"/>
      <c r="VQD219" s="129"/>
      <c r="VQE219" s="129"/>
      <c r="VQF219" s="129"/>
      <c r="VQG219" s="129"/>
      <c r="VQH219" s="129"/>
      <c r="VQI219" s="129"/>
      <c r="VQJ219" s="129"/>
      <c r="VQK219" s="129"/>
      <c r="VQL219" s="129"/>
      <c r="VQM219" s="129"/>
      <c r="VQN219" s="129"/>
      <c r="VQO219" s="129"/>
      <c r="VQP219" s="129"/>
      <c r="VQQ219" s="129"/>
      <c r="VQR219" s="129"/>
      <c r="VQS219" s="129"/>
      <c r="VQT219" s="129"/>
      <c r="VQU219" s="129"/>
      <c r="VQV219" s="129"/>
      <c r="VQW219" s="129"/>
      <c r="VQX219" s="129"/>
      <c r="VQY219" s="129"/>
      <c r="VQZ219" s="129"/>
      <c r="VRA219" s="129"/>
      <c r="VRB219" s="129"/>
      <c r="VRC219" s="129"/>
      <c r="VRD219" s="129"/>
      <c r="VRE219" s="129"/>
      <c r="VRF219" s="129"/>
      <c r="VRG219" s="129"/>
      <c r="VRH219" s="129"/>
      <c r="VRI219" s="129"/>
      <c r="VRJ219" s="129"/>
      <c r="VRK219" s="129"/>
      <c r="VRL219" s="129"/>
      <c r="VRM219" s="129"/>
      <c r="VRN219" s="129"/>
      <c r="VRO219" s="129"/>
      <c r="VRP219" s="129"/>
      <c r="VRQ219" s="129"/>
      <c r="VRR219" s="129"/>
      <c r="VRS219" s="129"/>
      <c r="VRT219" s="129"/>
      <c r="VRU219" s="129"/>
      <c r="VRV219" s="129"/>
      <c r="VRW219" s="129"/>
      <c r="VRX219" s="129"/>
      <c r="VRY219" s="129"/>
      <c r="VRZ219" s="129"/>
      <c r="VSA219" s="129"/>
      <c r="VSB219" s="129"/>
      <c r="VSC219" s="129"/>
      <c r="VSD219" s="129"/>
      <c r="VSE219" s="129"/>
      <c r="VSF219" s="129"/>
      <c r="VSG219" s="129"/>
      <c r="VSH219" s="129"/>
      <c r="VSI219" s="129"/>
      <c r="VSJ219" s="129"/>
      <c r="VSK219" s="129"/>
      <c r="VSL219" s="129"/>
      <c r="VSM219" s="129"/>
      <c r="VSN219" s="129"/>
      <c r="VSO219" s="129"/>
      <c r="VSP219" s="129"/>
      <c r="VSQ219" s="129"/>
      <c r="VSR219" s="129"/>
      <c r="VSS219" s="129"/>
      <c r="VST219" s="129"/>
      <c r="VSU219" s="129"/>
      <c r="VSV219" s="129"/>
      <c r="VSW219" s="129"/>
      <c r="VSX219" s="129"/>
      <c r="VSY219" s="129"/>
      <c r="VSZ219" s="129"/>
      <c r="VTA219" s="129"/>
      <c r="VTB219" s="129"/>
      <c r="VTC219" s="129"/>
      <c r="VTD219" s="129"/>
      <c r="VTE219" s="129"/>
      <c r="VTF219" s="129"/>
      <c r="VTG219" s="129"/>
      <c r="VTH219" s="129"/>
      <c r="VTI219" s="129"/>
      <c r="VTJ219" s="129"/>
      <c r="VTK219" s="129"/>
      <c r="VTL219" s="129"/>
      <c r="VTM219" s="129"/>
      <c r="VTN219" s="129"/>
      <c r="VTO219" s="129"/>
      <c r="VTP219" s="129"/>
      <c r="VTQ219" s="129"/>
      <c r="VTR219" s="129"/>
      <c r="VTS219" s="129"/>
      <c r="VTT219" s="129"/>
      <c r="VTU219" s="129"/>
      <c r="VTV219" s="129"/>
      <c r="VTW219" s="129"/>
      <c r="VTX219" s="129"/>
      <c r="VTY219" s="129"/>
      <c r="VTZ219" s="129"/>
      <c r="VUA219" s="129"/>
      <c r="VUB219" s="129"/>
      <c r="VUC219" s="129"/>
      <c r="VUD219" s="129"/>
      <c r="VUE219" s="129"/>
      <c r="VUF219" s="129"/>
      <c r="VUG219" s="129"/>
      <c r="VUH219" s="129"/>
      <c r="VUI219" s="129"/>
      <c r="VUJ219" s="129"/>
      <c r="VUK219" s="129"/>
      <c r="VUL219" s="129"/>
      <c r="VUM219" s="129"/>
      <c r="VUN219" s="129"/>
      <c r="VUO219" s="129"/>
      <c r="VUP219" s="129"/>
      <c r="VUQ219" s="129"/>
      <c r="VUR219" s="129"/>
      <c r="VUS219" s="129"/>
      <c r="VUT219" s="129"/>
      <c r="VUU219" s="129"/>
      <c r="VUV219" s="129"/>
      <c r="VUW219" s="129"/>
      <c r="VUX219" s="129"/>
      <c r="VUY219" s="129"/>
      <c r="VUZ219" s="129"/>
      <c r="VVA219" s="129"/>
      <c r="VVB219" s="129"/>
      <c r="VVC219" s="129"/>
      <c r="VVD219" s="129"/>
      <c r="VVE219" s="129"/>
      <c r="VVF219" s="129"/>
      <c r="VVG219" s="129"/>
      <c r="VVH219" s="129"/>
      <c r="VVI219" s="129"/>
      <c r="VVJ219" s="129"/>
      <c r="VVK219" s="129"/>
      <c r="VVL219" s="129"/>
      <c r="VVM219" s="129"/>
      <c r="VVN219" s="129"/>
      <c r="VVO219" s="129"/>
      <c r="VVP219" s="129"/>
      <c r="VVQ219" s="129"/>
      <c r="VVR219" s="129"/>
      <c r="VVS219" s="129"/>
      <c r="VVT219" s="129"/>
      <c r="VVU219" s="129"/>
      <c r="VVV219" s="129"/>
      <c r="VVW219" s="129"/>
      <c r="VVX219" s="129"/>
      <c r="VVY219" s="129"/>
      <c r="VVZ219" s="129"/>
      <c r="VWA219" s="129"/>
      <c r="VWB219" s="129"/>
      <c r="VWC219" s="129"/>
      <c r="VWD219" s="129"/>
      <c r="VWE219" s="129"/>
      <c r="VWF219" s="129"/>
      <c r="VWG219" s="129"/>
      <c r="VWH219" s="129"/>
      <c r="VWI219" s="129"/>
      <c r="VWJ219" s="129"/>
      <c r="VWK219" s="129"/>
      <c r="VWL219" s="129"/>
      <c r="VWM219" s="129"/>
      <c r="VWN219" s="129"/>
      <c r="VWO219" s="129"/>
      <c r="VWP219" s="129"/>
      <c r="VWQ219" s="129"/>
      <c r="VWR219" s="129"/>
      <c r="VWS219" s="129"/>
      <c r="VWT219" s="129"/>
      <c r="VWU219" s="129"/>
      <c r="VWV219" s="129"/>
      <c r="VWW219" s="129"/>
      <c r="VWX219" s="129"/>
      <c r="VWY219" s="129"/>
      <c r="VWZ219" s="129"/>
      <c r="VXA219" s="129"/>
      <c r="VXB219" s="129"/>
      <c r="VXC219" s="129"/>
      <c r="VXD219" s="129"/>
      <c r="VXE219" s="129"/>
      <c r="VXF219" s="129"/>
      <c r="VXG219" s="129"/>
      <c r="VXH219" s="129"/>
      <c r="VXI219" s="129"/>
      <c r="VXJ219" s="129"/>
      <c r="VXK219" s="129"/>
      <c r="VXL219" s="129"/>
      <c r="VXM219" s="129"/>
      <c r="VXN219" s="129"/>
      <c r="VXO219" s="129"/>
      <c r="VXP219" s="129"/>
      <c r="VXQ219" s="129"/>
      <c r="VXR219" s="129"/>
      <c r="VXS219" s="129"/>
      <c r="VXT219" s="129"/>
      <c r="VXU219" s="129"/>
      <c r="VXV219" s="129"/>
      <c r="VXW219" s="129"/>
      <c r="VXX219" s="129"/>
      <c r="VXY219" s="129"/>
      <c r="VXZ219" s="129"/>
      <c r="VYA219" s="129"/>
      <c r="VYB219" s="129"/>
      <c r="VYC219" s="129"/>
      <c r="VYD219" s="129"/>
      <c r="VYE219" s="129"/>
      <c r="VYF219" s="129"/>
      <c r="VYG219" s="129"/>
      <c r="VYH219" s="129"/>
      <c r="VYI219" s="129"/>
      <c r="VYJ219" s="129"/>
      <c r="VYK219" s="129"/>
      <c r="VYL219" s="129"/>
      <c r="VYM219" s="129"/>
      <c r="VYN219" s="129"/>
      <c r="VYO219" s="129"/>
      <c r="VYP219" s="129"/>
      <c r="VYQ219" s="129"/>
      <c r="VYR219" s="129"/>
      <c r="VYS219" s="129"/>
      <c r="VYT219" s="129"/>
      <c r="VYU219" s="129"/>
      <c r="VYV219" s="129"/>
      <c r="VYW219" s="129"/>
      <c r="VYX219" s="129"/>
      <c r="VYY219" s="129"/>
      <c r="VYZ219" s="129"/>
      <c r="VZA219" s="129"/>
      <c r="VZB219" s="129"/>
      <c r="VZC219" s="129"/>
      <c r="VZD219" s="129"/>
      <c r="VZE219" s="129"/>
      <c r="VZF219" s="129"/>
      <c r="VZG219" s="129"/>
      <c r="VZH219" s="129"/>
      <c r="VZI219" s="129"/>
      <c r="VZJ219" s="129"/>
      <c r="VZK219" s="129"/>
      <c r="VZL219" s="129"/>
      <c r="VZM219" s="129"/>
      <c r="VZN219" s="129"/>
      <c r="VZO219" s="129"/>
      <c r="VZP219" s="129"/>
      <c r="VZQ219" s="129"/>
      <c r="VZR219" s="129"/>
      <c r="VZS219" s="129"/>
      <c r="VZT219" s="129"/>
      <c r="VZU219" s="129"/>
      <c r="VZV219" s="129"/>
      <c r="VZW219" s="129"/>
      <c r="VZX219" s="129"/>
      <c r="VZY219" s="129"/>
      <c r="VZZ219" s="129"/>
      <c r="WAA219" s="129"/>
      <c r="WAB219" s="129"/>
      <c r="WAC219" s="129"/>
      <c r="WAD219" s="129"/>
      <c r="WAE219" s="129"/>
      <c r="WAF219" s="129"/>
      <c r="WAG219" s="129"/>
      <c r="WAH219" s="129"/>
      <c r="WAI219" s="129"/>
      <c r="WAJ219" s="129"/>
      <c r="WAK219" s="129"/>
      <c r="WAL219" s="129"/>
      <c r="WAM219" s="129"/>
      <c r="WAN219" s="129"/>
      <c r="WAO219" s="129"/>
      <c r="WAP219" s="129"/>
      <c r="WAQ219" s="129"/>
      <c r="WAR219" s="129"/>
      <c r="WAS219" s="129"/>
      <c r="WAT219" s="129"/>
      <c r="WAU219" s="129"/>
      <c r="WAV219" s="129"/>
      <c r="WAW219" s="129"/>
      <c r="WAX219" s="129"/>
      <c r="WAY219" s="129"/>
      <c r="WAZ219" s="129"/>
      <c r="WBA219" s="129"/>
      <c r="WBB219" s="129"/>
      <c r="WBC219" s="129"/>
      <c r="WBD219" s="129"/>
      <c r="WBE219" s="129"/>
      <c r="WBF219" s="129"/>
      <c r="WBG219" s="129"/>
      <c r="WBH219" s="129"/>
      <c r="WBI219" s="129"/>
      <c r="WBJ219" s="129"/>
      <c r="WBK219" s="129"/>
      <c r="WBL219" s="129"/>
      <c r="WBM219" s="129"/>
      <c r="WBN219" s="129"/>
      <c r="WBO219" s="129"/>
      <c r="WBP219" s="129"/>
      <c r="WBQ219" s="129"/>
      <c r="WBR219" s="129"/>
      <c r="WBS219" s="129"/>
      <c r="WBT219" s="129"/>
      <c r="WBU219" s="129"/>
      <c r="WBV219" s="129"/>
      <c r="WBW219" s="129"/>
      <c r="WBX219" s="129"/>
      <c r="WBY219" s="129"/>
      <c r="WBZ219" s="129"/>
      <c r="WCA219" s="129"/>
      <c r="WCB219" s="129"/>
      <c r="WCC219" s="129"/>
      <c r="WCD219" s="129"/>
      <c r="WCE219" s="129"/>
      <c r="WCF219" s="129"/>
      <c r="WCG219" s="129"/>
      <c r="WCH219" s="129"/>
      <c r="WCI219" s="129"/>
      <c r="WCJ219" s="129"/>
      <c r="WCK219" s="129"/>
      <c r="WCL219" s="129"/>
      <c r="WCM219" s="129"/>
      <c r="WCN219" s="129"/>
      <c r="WCO219" s="129"/>
      <c r="WCP219" s="129"/>
      <c r="WCQ219" s="129"/>
      <c r="WCR219" s="129"/>
      <c r="WCS219" s="129"/>
      <c r="WCT219" s="129"/>
      <c r="WCU219" s="129"/>
      <c r="WCV219" s="129"/>
      <c r="WCW219" s="129"/>
      <c r="WCX219" s="129"/>
      <c r="WCY219" s="129"/>
      <c r="WCZ219" s="129"/>
      <c r="WDA219" s="129"/>
      <c r="WDB219" s="129"/>
      <c r="WDC219" s="129"/>
      <c r="WDD219" s="129"/>
      <c r="WDE219" s="129"/>
      <c r="WDF219" s="129"/>
      <c r="WDG219" s="129"/>
      <c r="WDH219" s="129"/>
      <c r="WDI219" s="129"/>
      <c r="WDJ219" s="129"/>
      <c r="WDK219" s="129"/>
      <c r="WDL219" s="129"/>
      <c r="WDM219" s="129"/>
      <c r="WDN219" s="129"/>
      <c r="WDO219" s="129"/>
      <c r="WDP219" s="129"/>
      <c r="WDQ219" s="129"/>
      <c r="WDR219" s="129"/>
      <c r="WDS219" s="129"/>
      <c r="WDT219" s="129"/>
      <c r="WDU219" s="129"/>
      <c r="WDV219" s="129"/>
      <c r="WDW219" s="129"/>
      <c r="WDX219" s="129"/>
      <c r="WDY219" s="129"/>
      <c r="WDZ219" s="129"/>
      <c r="WEA219" s="129"/>
      <c r="WEB219" s="129"/>
      <c r="WEC219" s="129"/>
      <c r="WED219" s="129"/>
      <c r="WEE219" s="129"/>
      <c r="WEF219" s="129"/>
      <c r="WEG219" s="129"/>
      <c r="WEH219" s="129"/>
      <c r="WEI219" s="129"/>
      <c r="WEJ219" s="129"/>
      <c r="WEK219" s="129"/>
      <c r="WEL219" s="129"/>
      <c r="WEM219" s="129"/>
      <c r="WEN219" s="129"/>
      <c r="WEO219" s="129"/>
      <c r="WEP219" s="129"/>
      <c r="WEQ219" s="129"/>
      <c r="WER219" s="129"/>
      <c r="WES219" s="129"/>
      <c r="WET219" s="129"/>
      <c r="WEU219" s="129"/>
      <c r="WEV219" s="129"/>
      <c r="WEW219" s="129"/>
      <c r="WEX219" s="129"/>
      <c r="WEY219" s="129"/>
      <c r="WEZ219" s="129"/>
      <c r="WFA219" s="129"/>
      <c r="WFB219" s="129"/>
      <c r="WFC219" s="129"/>
      <c r="WFD219" s="129"/>
      <c r="WFE219" s="129"/>
      <c r="WFF219" s="129"/>
      <c r="WFG219" s="129"/>
      <c r="WFH219" s="129"/>
      <c r="WFI219" s="129"/>
      <c r="WFJ219" s="129"/>
      <c r="WFK219" s="129"/>
      <c r="WFL219" s="129"/>
      <c r="WFM219" s="129"/>
      <c r="WFN219" s="129"/>
      <c r="WFO219" s="129"/>
      <c r="WFP219" s="129"/>
      <c r="WFQ219" s="129"/>
      <c r="WFR219" s="129"/>
      <c r="WFS219" s="129"/>
      <c r="WFT219" s="129"/>
      <c r="WFU219" s="129"/>
      <c r="WFV219" s="129"/>
      <c r="WFW219" s="129"/>
      <c r="WFX219" s="129"/>
      <c r="WFY219" s="129"/>
      <c r="WFZ219" s="129"/>
      <c r="WGA219" s="129"/>
      <c r="WGB219" s="129"/>
      <c r="WGC219" s="129"/>
      <c r="WGD219" s="129"/>
      <c r="WGE219" s="129"/>
      <c r="WGF219" s="129"/>
      <c r="WGG219" s="129"/>
      <c r="WGH219" s="129"/>
      <c r="WGI219" s="129"/>
      <c r="WGJ219" s="129"/>
      <c r="WGK219" s="129"/>
      <c r="WGL219" s="129"/>
      <c r="WGM219" s="129"/>
      <c r="WGN219" s="129"/>
      <c r="WGO219" s="129"/>
      <c r="WGP219" s="129"/>
      <c r="WGQ219" s="129"/>
      <c r="WGR219" s="129"/>
      <c r="WGS219" s="129"/>
      <c r="WGT219" s="129"/>
      <c r="WGU219" s="129"/>
      <c r="WGV219" s="129"/>
      <c r="WGW219" s="129"/>
      <c r="WGX219" s="129"/>
      <c r="WGY219" s="129"/>
      <c r="WGZ219" s="129"/>
      <c r="WHA219" s="129"/>
      <c r="WHB219" s="129"/>
      <c r="WHC219" s="129"/>
      <c r="WHD219" s="129"/>
      <c r="WHE219" s="129"/>
      <c r="WHF219" s="129"/>
      <c r="WHG219" s="129"/>
      <c r="WHH219" s="129"/>
      <c r="WHI219" s="129"/>
      <c r="WHJ219" s="129"/>
      <c r="WHK219" s="129"/>
      <c r="WHL219" s="129"/>
      <c r="WHM219" s="129"/>
      <c r="WHN219" s="129"/>
      <c r="WHO219" s="129"/>
      <c r="WHP219" s="129"/>
      <c r="WHQ219" s="129"/>
      <c r="WHR219" s="129"/>
      <c r="WHS219" s="129"/>
      <c r="WHT219" s="129"/>
      <c r="WHU219" s="129"/>
      <c r="WHV219" s="129"/>
      <c r="WHW219" s="129"/>
      <c r="WHX219" s="129"/>
      <c r="WHY219" s="129"/>
      <c r="WHZ219" s="129"/>
      <c r="WIA219" s="129"/>
      <c r="WIB219" s="129"/>
      <c r="WIC219" s="129"/>
      <c r="WID219" s="129"/>
      <c r="WIE219" s="129"/>
      <c r="WIF219" s="129"/>
      <c r="WIG219" s="129"/>
      <c r="WIH219" s="129"/>
      <c r="WII219" s="129"/>
      <c r="WIJ219" s="129"/>
      <c r="WIK219" s="129"/>
      <c r="WIL219" s="129"/>
      <c r="WIM219" s="129"/>
      <c r="WIN219" s="129"/>
      <c r="WIO219" s="129"/>
      <c r="WIP219" s="129"/>
      <c r="WIQ219" s="129"/>
      <c r="WIR219" s="129"/>
      <c r="WIS219" s="129"/>
      <c r="WIT219" s="129"/>
      <c r="WIU219" s="129"/>
      <c r="WIV219" s="129"/>
      <c r="WIW219" s="129"/>
      <c r="WIX219" s="129"/>
      <c r="WIY219" s="129"/>
      <c r="WIZ219" s="129"/>
      <c r="WJA219" s="129"/>
      <c r="WJB219" s="129"/>
      <c r="WJC219" s="129"/>
      <c r="WJD219" s="129"/>
      <c r="WJE219" s="129"/>
      <c r="WJF219" s="129"/>
      <c r="WJG219" s="129"/>
      <c r="WJH219" s="129"/>
      <c r="WJI219" s="129"/>
      <c r="WJJ219" s="129"/>
      <c r="WJK219" s="129"/>
      <c r="WJL219" s="129"/>
      <c r="WJM219" s="129"/>
      <c r="WJN219" s="129"/>
      <c r="WJO219" s="129"/>
      <c r="WJP219" s="129"/>
      <c r="WJQ219" s="129"/>
      <c r="WJR219" s="129"/>
      <c r="WJS219" s="129"/>
      <c r="WJT219" s="129"/>
      <c r="WJU219" s="129"/>
      <c r="WJV219" s="129"/>
      <c r="WJW219" s="129"/>
      <c r="WJX219" s="129"/>
      <c r="WJY219" s="129"/>
      <c r="WJZ219" s="129"/>
      <c r="WKA219" s="129"/>
      <c r="WKB219" s="129"/>
      <c r="WKC219" s="129"/>
      <c r="WKD219" s="129"/>
      <c r="WKE219" s="129"/>
      <c r="WKF219" s="129"/>
      <c r="WKG219" s="129"/>
      <c r="WKH219" s="129"/>
      <c r="WKI219" s="129"/>
      <c r="WKJ219" s="129"/>
      <c r="WKK219" s="129"/>
      <c r="WKL219" s="129"/>
      <c r="WKM219" s="129"/>
      <c r="WKN219" s="129"/>
      <c r="WKO219" s="129"/>
      <c r="WKP219" s="129"/>
      <c r="WKQ219" s="129"/>
      <c r="WKR219" s="129"/>
      <c r="WKS219" s="129"/>
      <c r="WKT219" s="129"/>
      <c r="WKU219" s="129"/>
      <c r="WKV219" s="129"/>
      <c r="WKW219" s="129"/>
      <c r="WKX219" s="129"/>
      <c r="WKY219" s="129"/>
      <c r="WKZ219" s="129"/>
      <c r="WLA219" s="129"/>
      <c r="WLB219" s="129"/>
      <c r="WLC219" s="129"/>
      <c r="WLD219" s="129"/>
      <c r="WLE219" s="129"/>
      <c r="WLF219" s="129"/>
      <c r="WLG219" s="129"/>
      <c r="WLH219" s="129"/>
      <c r="WLI219" s="129"/>
      <c r="WLJ219" s="129"/>
      <c r="WLK219" s="129"/>
      <c r="WLL219" s="129"/>
      <c r="WLM219" s="129"/>
      <c r="WLN219" s="129"/>
      <c r="WLO219" s="129"/>
      <c r="WLP219" s="129"/>
      <c r="WLQ219" s="129"/>
      <c r="WLR219" s="129"/>
      <c r="WLS219" s="129"/>
      <c r="WLT219" s="129"/>
      <c r="WLU219" s="129"/>
      <c r="WLV219" s="129"/>
      <c r="WLW219" s="129"/>
      <c r="WLX219" s="129"/>
      <c r="WLY219" s="129"/>
      <c r="WLZ219" s="129"/>
      <c r="WMA219" s="129"/>
      <c r="WMB219" s="129"/>
      <c r="WMC219" s="129"/>
      <c r="WMD219" s="129"/>
      <c r="WME219" s="129"/>
      <c r="WMF219" s="129"/>
      <c r="WMG219" s="129"/>
      <c r="WMH219" s="129"/>
      <c r="WMI219" s="129"/>
      <c r="WMJ219" s="129"/>
      <c r="WMK219" s="129"/>
      <c r="WML219" s="129"/>
      <c r="WMM219" s="129"/>
      <c r="WMN219" s="129"/>
      <c r="WMO219" s="129"/>
      <c r="WMP219" s="129"/>
      <c r="WMQ219" s="129"/>
      <c r="WMR219" s="129"/>
      <c r="WMS219" s="129"/>
      <c r="WMT219" s="129"/>
      <c r="WMU219" s="129"/>
      <c r="WMV219" s="129"/>
      <c r="WMW219" s="129"/>
      <c r="WMX219" s="129"/>
      <c r="WMY219" s="129"/>
      <c r="WMZ219" s="129"/>
      <c r="WNA219" s="129"/>
      <c r="WNB219" s="129"/>
      <c r="WNC219" s="129"/>
      <c r="WND219" s="129"/>
      <c r="WNE219" s="129"/>
      <c r="WNF219" s="129"/>
      <c r="WNG219" s="129"/>
      <c r="WNH219" s="129"/>
      <c r="WNI219" s="129"/>
      <c r="WNJ219" s="129"/>
      <c r="WNK219" s="129"/>
      <c r="WNL219" s="129"/>
      <c r="WNM219" s="129"/>
      <c r="WNN219" s="129"/>
      <c r="WNO219" s="129"/>
      <c r="WNP219" s="129"/>
      <c r="WNQ219" s="129"/>
      <c r="WNR219" s="129"/>
      <c r="WNS219" s="129"/>
      <c r="WNT219" s="129"/>
      <c r="WNU219" s="129"/>
      <c r="WNV219" s="129"/>
      <c r="WNW219" s="129"/>
      <c r="WNX219" s="129"/>
      <c r="WNY219" s="129"/>
      <c r="WNZ219" s="129"/>
      <c r="WOA219" s="129"/>
      <c r="WOB219" s="129"/>
      <c r="WOC219" s="129"/>
      <c r="WOD219" s="129"/>
      <c r="WOE219" s="129"/>
      <c r="WOF219" s="129"/>
      <c r="WOG219" s="129"/>
      <c r="WOH219" s="129"/>
      <c r="WOI219" s="129"/>
      <c r="WOJ219" s="129"/>
      <c r="WOK219" s="129"/>
      <c r="WOL219" s="129"/>
      <c r="WOM219" s="129"/>
      <c r="WON219" s="129"/>
      <c r="WOO219" s="129"/>
      <c r="WOP219" s="129"/>
      <c r="WOQ219" s="129"/>
      <c r="WOR219" s="129"/>
      <c r="WOS219" s="129"/>
      <c r="WOT219" s="129"/>
      <c r="WOU219" s="129"/>
      <c r="WOV219" s="129"/>
      <c r="WOW219" s="129"/>
      <c r="WOX219" s="129"/>
      <c r="WOY219" s="129"/>
      <c r="WOZ219" s="129"/>
      <c r="WPA219" s="129"/>
      <c r="WPB219" s="129"/>
      <c r="WPC219" s="129"/>
      <c r="WPD219" s="129"/>
      <c r="WPE219" s="129"/>
      <c r="WPF219" s="129"/>
      <c r="WPG219" s="129"/>
      <c r="WPH219" s="129"/>
      <c r="WPI219" s="129"/>
      <c r="WPJ219" s="129"/>
      <c r="WPK219" s="129"/>
      <c r="WPL219" s="129"/>
      <c r="WPM219" s="129"/>
      <c r="WPN219" s="129"/>
      <c r="WPO219" s="129"/>
      <c r="WPP219" s="129"/>
      <c r="WPQ219" s="129"/>
      <c r="WPR219" s="129"/>
      <c r="WPS219" s="129"/>
      <c r="WPT219" s="129"/>
      <c r="WPU219" s="129"/>
      <c r="WPV219" s="129"/>
      <c r="WPW219" s="129"/>
      <c r="WPX219" s="129"/>
      <c r="WPY219" s="129"/>
      <c r="WPZ219" s="129"/>
      <c r="WQA219" s="129"/>
      <c r="WQB219" s="129"/>
      <c r="WQC219" s="129"/>
      <c r="WQD219" s="129"/>
      <c r="WQE219" s="129"/>
      <c r="WQF219" s="129"/>
      <c r="WQG219" s="129"/>
      <c r="WQH219" s="129"/>
      <c r="WQI219" s="129"/>
      <c r="WQJ219" s="129"/>
      <c r="WQK219" s="129"/>
      <c r="WQL219" s="129"/>
      <c r="WQM219" s="129"/>
      <c r="WQN219" s="129"/>
      <c r="WQO219" s="129"/>
      <c r="WQP219" s="129"/>
      <c r="WQQ219" s="129"/>
      <c r="WQR219" s="129"/>
      <c r="WQS219" s="129"/>
      <c r="WQT219" s="129"/>
      <c r="WQU219" s="129"/>
      <c r="WQV219" s="129"/>
      <c r="WQW219" s="129"/>
      <c r="WQX219" s="129"/>
      <c r="WQY219" s="129"/>
      <c r="WQZ219" s="129"/>
      <c r="WRA219" s="129"/>
      <c r="WRB219" s="129"/>
      <c r="WRC219" s="129"/>
      <c r="WRD219" s="129"/>
      <c r="WRE219" s="129"/>
      <c r="WRF219" s="129"/>
      <c r="WRG219" s="129"/>
      <c r="WRH219" s="129"/>
      <c r="WRI219" s="129"/>
      <c r="WRJ219" s="129"/>
      <c r="WRK219" s="129"/>
      <c r="WRL219" s="129"/>
      <c r="WRM219" s="129"/>
      <c r="WRN219" s="129"/>
      <c r="WRO219" s="129"/>
      <c r="WRP219" s="129"/>
      <c r="WRQ219" s="129"/>
      <c r="WRR219" s="129"/>
      <c r="WRS219" s="129"/>
      <c r="WRT219" s="129"/>
      <c r="WRU219" s="129"/>
      <c r="WRV219" s="129"/>
      <c r="WRW219" s="129"/>
      <c r="WRX219" s="129"/>
      <c r="WRY219" s="129"/>
      <c r="WRZ219" s="129"/>
      <c r="WSA219" s="129"/>
      <c r="WSB219" s="129"/>
      <c r="WSC219" s="129"/>
      <c r="WSD219" s="129"/>
      <c r="WSE219" s="129"/>
      <c r="WSF219" s="129"/>
      <c r="WSG219" s="129"/>
      <c r="WSH219" s="129"/>
      <c r="WSI219" s="129"/>
      <c r="WSJ219" s="129"/>
      <c r="WSK219" s="129"/>
      <c r="WSL219" s="129"/>
      <c r="WSM219" s="129"/>
      <c r="WSN219" s="129"/>
      <c r="WSO219" s="129"/>
      <c r="WSP219" s="129"/>
      <c r="WSQ219" s="129"/>
      <c r="WSR219" s="129"/>
      <c r="WSS219" s="129"/>
      <c r="WST219" s="129"/>
      <c r="WSU219" s="129"/>
      <c r="WSV219" s="129"/>
      <c r="WSW219" s="129"/>
      <c r="WSX219" s="129"/>
      <c r="WSY219" s="129"/>
      <c r="WSZ219" s="129"/>
      <c r="WTA219" s="129"/>
      <c r="WTB219" s="129"/>
      <c r="WTC219" s="129"/>
      <c r="WTD219" s="129"/>
      <c r="WTE219" s="129"/>
      <c r="WTF219" s="129"/>
      <c r="WTG219" s="129"/>
      <c r="WTH219" s="129"/>
      <c r="WTI219" s="129"/>
      <c r="WTJ219" s="129"/>
      <c r="WTK219" s="129"/>
      <c r="WTL219" s="129"/>
      <c r="WTM219" s="129"/>
      <c r="WTN219" s="129"/>
      <c r="WTO219" s="129"/>
      <c r="WTP219" s="129"/>
      <c r="WTQ219" s="129"/>
      <c r="WTR219" s="129"/>
      <c r="WTS219" s="129"/>
      <c r="WTT219" s="129"/>
      <c r="WTU219" s="129"/>
      <c r="WTV219" s="129"/>
      <c r="WTW219" s="129"/>
      <c r="WTX219" s="129"/>
      <c r="WTY219" s="129"/>
      <c r="WTZ219" s="129"/>
      <c r="WUA219" s="129"/>
      <c r="WUB219" s="129"/>
      <c r="WUC219" s="129"/>
      <c r="WUD219" s="129"/>
      <c r="WUE219" s="129"/>
      <c r="WUF219" s="129"/>
      <c r="WUG219" s="129"/>
      <c r="WUH219" s="129"/>
      <c r="WUI219" s="129"/>
      <c r="WUJ219" s="129"/>
      <c r="WUK219" s="129"/>
      <c r="WUL219" s="129"/>
      <c r="WUM219" s="129"/>
      <c r="WUN219" s="129"/>
      <c r="WUO219" s="129"/>
      <c r="WUP219" s="129"/>
      <c r="WUQ219" s="129"/>
      <c r="WUR219" s="129"/>
      <c r="WUS219" s="129"/>
      <c r="WUT219" s="129"/>
      <c r="WUU219" s="129"/>
      <c r="WUV219" s="129"/>
      <c r="WUW219" s="129"/>
      <c r="WUX219" s="129"/>
      <c r="WUY219" s="129"/>
      <c r="WUZ219" s="129"/>
      <c r="WVA219" s="129"/>
      <c r="WVB219" s="129"/>
      <c r="WVC219" s="129"/>
      <c r="WVD219" s="129"/>
      <c r="WVE219" s="129"/>
      <c r="WVF219" s="129"/>
      <c r="WVG219" s="129"/>
      <c r="WVH219" s="129"/>
      <c r="WVI219" s="129"/>
      <c r="WVJ219" s="129"/>
      <c r="WVK219" s="129"/>
      <c r="WVL219" s="129"/>
      <c r="WVM219" s="129"/>
      <c r="WVN219" s="129"/>
      <c r="WVO219" s="129"/>
      <c r="WVP219" s="129"/>
      <c r="WVQ219" s="129"/>
      <c r="WVR219" s="129"/>
      <c r="WVS219" s="129"/>
      <c r="WVT219" s="129"/>
      <c r="WVU219" s="129"/>
      <c r="WVV219" s="129"/>
      <c r="WVW219" s="129"/>
      <c r="WVX219" s="129"/>
      <c r="WVY219" s="129"/>
      <c r="WVZ219" s="129"/>
      <c r="WWA219" s="129"/>
      <c r="WWB219" s="129"/>
      <c r="WWC219" s="129"/>
      <c r="WWD219" s="129"/>
      <c r="WWE219" s="129"/>
      <c r="WWF219" s="129"/>
      <c r="WWG219" s="129"/>
      <c r="WWH219" s="129"/>
      <c r="WWI219" s="129"/>
      <c r="WWJ219" s="129"/>
      <c r="WWK219" s="129"/>
      <c r="WWL219" s="129"/>
      <c r="WWM219" s="129"/>
      <c r="WWN219" s="129"/>
      <c r="WWO219" s="129"/>
      <c r="WWP219" s="129"/>
      <c r="WWQ219" s="129"/>
      <c r="WWR219" s="129"/>
      <c r="WWS219" s="129"/>
      <c r="WWT219" s="129"/>
      <c r="WWU219" s="129"/>
      <c r="WWV219" s="129"/>
      <c r="WWW219" s="129"/>
      <c r="WWX219" s="129"/>
      <c r="WWY219" s="129"/>
      <c r="WWZ219" s="129"/>
      <c r="WXA219" s="129"/>
      <c r="WXB219" s="129"/>
      <c r="WXC219" s="129"/>
      <c r="WXD219" s="129"/>
      <c r="WXE219" s="129"/>
      <c r="WXF219" s="129"/>
      <c r="WXG219" s="129"/>
      <c r="WXH219" s="129"/>
      <c r="WXI219" s="129"/>
      <c r="WXJ219" s="129"/>
      <c r="WXK219" s="129"/>
      <c r="WXL219" s="129"/>
      <c r="WXM219" s="129"/>
      <c r="WXN219" s="129"/>
      <c r="WXO219" s="129"/>
      <c r="WXP219" s="129"/>
      <c r="WXQ219" s="129"/>
      <c r="WXR219" s="129"/>
      <c r="WXS219" s="129"/>
      <c r="WXT219" s="129"/>
      <c r="WXU219" s="129"/>
      <c r="WXV219" s="129"/>
      <c r="WXW219" s="129"/>
      <c r="WXX219" s="129"/>
      <c r="WXY219" s="129"/>
      <c r="WXZ219" s="129"/>
      <c r="WYA219" s="129"/>
      <c r="WYB219" s="129"/>
      <c r="WYC219" s="129"/>
      <c r="WYD219" s="129"/>
      <c r="WYE219" s="129"/>
      <c r="WYF219" s="129"/>
      <c r="WYG219" s="129"/>
      <c r="WYH219" s="129"/>
      <c r="WYI219" s="129"/>
      <c r="WYJ219" s="129"/>
      <c r="WYK219" s="129"/>
      <c r="WYL219" s="129"/>
      <c r="WYM219" s="129"/>
      <c r="WYN219" s="129"/>
      <c r="WYO219" s="129"/>
      <c r="WYP219" s="129"/>
      <c r="WYQ219" s="129"/>
      <c r="WYR219" s="129"/>
      <c r="WYS219" s="129"/>
      <c r="WYT219" s="129"/>
      <c r="WYU219" s="129"/>
      <c r="WYV219" s="129"/>
      <c r="WYW219" s="129"/>
      <c r="WYX219" s="129"/>
      <c r="WYY219" s="129"/>
      <c r="WYZ219" s="129"/>
      <c r="WZA219" s="129"/>
      <c r="WZB219" s="129"/>
      <c r="WZC219" s="129"/>
      <c r="WZD219" s="129"/>
      <c r="WZE219" s="129"/>
      <c r="WZF219" s="129"/>
      <c r="WZG219" s="129"/>
      <c r="WZH219" s="129"/>
      <c r="WZI219" s="129"/>
      <c r="WZJ219" s="129"/>
      <c r="WZK219" s="129"/>
      <c r="WZL219" s="129"/>
      <c r="WZM219" s="129"/>
      <c r="WZN219" s="129"/>
      <c r="WZO219" s="129"/>
      <c r="WZP219" s="129"/>
      <c r="WZQ219" s="129"/>
      <c r="WZR219" s="129"/>
      <c r="WZS219" s="129"/>
      <c r="WZT219" s="129"/>
      <c r="WZU219" s="129"/>
      <c r="WZV219" s="129"/>
      <c r="WZW219" s="129"/>
      <c r="WZX219" s="129"/>
      <c r="WZY219" s="129"/>
      <c r="WZZ219" s="129"/>
      <c r="XAA219" s="129"/>
      <c r="XAB219" s="129"/>
      <c r="XAC219" s="129"/>
      <c r="XAD219" s="129"/>
      <c r="XAE219" s="129"/>
      <c r="XAF219" s="129"/>
      <c r="XAG219" s="129"/>
      <c r="XAH219" s="129"/>
      <c r="XAI219" s="129"/>
      <c r="XAJ219" s="129"/>
      <c r="XAK219" s="129"/>
      <c r="XAL219" s="129"/>
      <c r="XAM219" s="129"/>
      <c r="XAN219" s="129"/>
      <c r="XAO219" s="129"/>
      <c r="XAP219" s="129"/>
      <c r="XAQ219" s="129"/>
      <c r="XAR219" s="129"/>
      <c r="XAS219" s="129"/>
      <c r="XAT219" s="129"/>
      <c r="XAU219" s="129"/>
      <c r="XAV219" s="129"/>
      <c r="XAW219" s="129"/>
      <c r="XAX219" s="129"/>
      <c r="XAY219" s="129"/>
      <c r="XAZ219" s="129"/>
      <c r="XBA219" s="129"/>
      <c r="XBB219" s="129"/>
      <c r="XBC219" s="129"/>
      <c r="XBD219" s="129"/>
      <c r="XBE219" s="129"/>
      <c r="XBF219" s="129"/>
      <c r="XBG219" s="129"/>
      <c r="XBH219" s="129"/>
      <c r="XBI219" s="129"/>
      <c r="XBJ219" s="129"/>
      <c r="XBK219" s="129"/>
      <c r="XBL219" s="129"/>
      <c r="XBM219" s="129"/>
      <c r="XBN219" s="129"/>
      <c r="XBO219" s="129"/>
      <c r="XBP219" s="129"/>
      <c r="XBQ219" s="129"/>
      <c r="XBR219" s="129"/>
      <c r="XBS219" s="129"/>
      <c r="XBT219" s="129"/>
      <c r="XBU219" s="129"/>
      <c r="XBV219" s="129"/>
      <c r="XBW219" s="129"/>
      <c r="XBX219" s="129"/>
      <c r="XBY219" s="129"/>
      <c r="XBZ219" s="129"/>
      <c r="XCA219" s="129"/>
      <c r="XCB219" s="129"/>
      <c r="XCC219" s="129"/>
      <c r="XCD219" s="129"/>
      <c r="XCE219" s="129"/>
      <c r="XCF219" s="129"/>
      <c r="XCG219" s="129"/>
      <c r="XCH219" s="129"/>
      <c r="XCI219" s="129"/>
      <c r="XCJ219" s="129"/>
      <c r="XCK219" s="129"/>
      <c r="XCL219" s="129"/>
      <c r="XCM219" s="129"/>
      <c r="XCN219" s="129"/>
      <c r="XCO219" s="129"/>
      <c r="XCP219" s="129"/>
      <c r="XCQ219" s="129"/>
      <c r="XCR219" s="129"/>
      <c r="XCS219" s="129"/>
      <c r="XCT219" s="129"/>
      <c r="XCU219" s="129"/>
      <c r="XCV219" s="129"/>
      <c r="XCW219" s="129"/>
      <c r="XCX219" s="129"/>
      <c r="XCY219" s="129"/>
      <c r="XCZ219" s="129"/>
      <c r="XDA219" s="129"/>
      <c r="XDB219" s="129"/>
      <c r="XDC219" s="129"/>
      <c r="XDD219" s="129"/>
      <c r="XDE219" s="129"/>
      <c r="XDF219" s="129"/>
      <c r="XDG219" s="129"/>
      <c r="XDH219" s="129"/>
      <c r="XDI219" s="129"/>
      <c r="XDJ219" s="129"/>
      <c r="XDK219" s="129"/>
      <c r="XDL219" s="129"/>
      <c r="XDM219" s="129"/>
      <c r="XDN219" s="129"/>
      <c r="XDO219" s="129"/>
      <c r="XDP219" s="129"/>
      <c r="XDQ219" s="129"/>
      <c r="XDR219" s="129"/>
      <c r="XDS219" s="129"/>
      <c r="XDT219" s="129"/>
      <c r="XDU219" s="129"/>
      <c r="XDV219" s="129"/>
      <c r="XDW219" s="129"/>
      <c r="XDX219" s="129"/>
      <c r="XDY219" s="129"/>
      <c r="XDZ219" s="129"/>
      <c r="XEA219" s="129"/>
      <c r="XEB219" s="129"/>
      <c r="XEC219" s="129"/>
      <c r="XED219" s="129"/>
      <c r="XEE219" s="129"/>
      <c r="XEF219" s="129"/>
      <c r="XEG219" s="129"/>
      <c r="XEH219" s="129"/>
      <c r="XEI219" s="129"/>
      <c r="XEJ219" s="129"/>
      <c r="XEK219" s="129"/>
      <c r="XEL219" s="129"/>
      <c r="XEM219" s="129"/>
      <c r="XEN219" s="129"/>
      <c r="XEO219" s="129"/>
      <c r="XEP219" s="129"/>
      <c r="XEQ219" s="129"/>
      <c r="XER219" s="129"/>
      <c r="XES219" s="129"/>
      <c r="XET219" s="129"/>
      <c r="XEU219" s="129"/>
      <c r="XEV219" s="129"/>
      <c r="XEW219" s="129"/>
      <c r="XEX219" s="129"/>
      <c r="XEY219" s="129"/>
      <c r="XEZ219" s="129"/>
      <c r="XFA219" s="129"/>
      <c r="XFB219" s="129"/>
      <c r="XFC219" s="129"/>
    </row>
    <row ht="15" r="220">
      <c r="A220" s="77">
        <v>216</v>
      </c>
      <c r="B220" s="20" t="s">
        <v>1911</v>
      </c>
      <c r="C220" s="9" t="s">
        <v>188</v>
      </c>
      <c r="D220" s="16" t="s">
        <v>669</v>
      </c>
      <c r="E220" s="9" t="s">
        <v>44</v>
      </c>
      <c r="F220" s="144" t="s">
        <v>1414</v>
      </c>
      <c r="G220" s="124" t="s">
        <v>887</v>
      </c>
      <c r="H220" s="124">
        <v>16</v>
      </c>
      <c r="I220" s="124">
        <v>224</v>
      </c>
      <c r="J220" s="124">
        <v>672</v>
      </c>
      <c r="K220" s="124">
        <v>144</v>
      </c>
      <c r="L220" s="124">
        <v>2504</v>
      </c>
      <c r="M220" s="124">
        <v>257</v>
      </c>
      <c r="N220" s="124"/>
      <c r="O220" s="124"/>
      <c r="P220" s="124"/>
      <c r="Q220" s="124"/>
      <c r="R220" s="144" t="s">
        <v>1827</v>
      </c>
      <c r="S220" s="124" t="s">
        <v>1854</v>
      </c>
      <c r="T220" s="84"/>
      <c r="U220" s="144" t="s">
        <v>1830</v>
      </c>
    </row>
    <row ht="15" r="221">
      <c r="A221" s="76">
        <v>217</v>
      </c>
      <c r="B221" s="84" t="s">
        <v>1416</v>
      </c>
      <c r="C221" s="77" t="s">
        <v>188</v>
      </c>
      <c r="D221" s="123" t="s">
        <v>432</v>
      </c>
      <c r="E221" s="124" t="s">
        <v>214</v>
      </c>
      <c r="F221" s="177" t="s">
        <v>1417</v>
      </c>
      <c r="G221" s="124" t="s">
        <v>887</v>
      </c>
      <c r="H221" s="124">
        <v>35</v>
      </c>
      <c r="I221" s="124">
        <v>760</v>
      </c>
      <c r="J221" s="124">
        <v>2280</v>
      </c>
      <c r="K221" s="124">
        <v>1920</v>
      </c>
      <c r="L221" s="124">
        <v>234082</v>
      </c>
      <c r="M221" s="124"/>
      <c r="N221" s="124"/>
      <c r="O221" s="124"/>
      <c r="P221" s="124"/>
      <c r="Q221" s="178"/>
      <c r="R221" s="124"/>
      <c r="S221" s="124" t="s">
        <v>1854</v>
      </c>
      <c r="T221" s="84"/>
      <c r="U221" s="144"/>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c r="CR221" s="129"/>
      <c r="CS221" s="129"/>
      <c r="CT221" s="129"/>
      <c r="CU221" s="129"/>
      <c r="CV221" s="129"/>
      <c r="CW221" s="129"/>
      <c r="CX221" s="129"/>
      <c r="CY221" s="129"/>
      <c r="CZ221" s="129"/>
      <c r="DA221" s="129"/>
      <c r="DB221" s="129"/>
      <c r="DC221" s="129"/>
      <c r="DD221" s="129"/>
      <c r="DE221" s="129"/>
      <c r="DF221" s="129"/>
      <c r="DG221" s="129"/>
      <c r="DH221" s="129"/>
      <c r="DI221" s="129"/>
      <c r="DJ221" s="129"/>
      <c r="DK221" s="129"/>
      <c r="DL221" s="129"/>
      <c r="DM221" s="129"/>
      <c r="DN221" s="129"/>
      <c r="DO221" s="129"/>
      <c r="DP221" s="129"/>
      <c r="DQ221" s="129"/>
      <c r="DR221" s="129"/>
      <c r="DS221" s="129"/>
      <c r="DT221" s="129"/>
      <c r="DU221" s="129"/>
      <c r="DV221" s="129"/>
      <c r="DW221" s="129"/>
      <c r="DX221" s="129"/>
      <c r="DY221" s="129"/>
      <c r="DZ221" s="129"/>
      <c r="EA221" s="129"/>
      <c r="EB221" s="129"/>
      <c r="EC221" s="129"/>
      <c r="ED221" s="129"/>
      <c r="EE221" s="129"/>
      <c r="EF221" s="129"/>
      <c r="EG221" s="129"/>
      <c r="EH221" s="129"/>
      <c r="EI221" s="129"/>
      <c r="EJ221" s="129"/>
      <c r="EK221" s="129"/>
      <c r="EL221" s="129"/>
      <c r="EM221" s="129"/>
      <c r="EN221" s="129"/>
      <c r="EO221" s="129"/>
      <c r="EP221" s="129"/>
      <c r="EQ221" s="129"/>
      <c r="ER221" s="129"/>
      <c r="ES221" s="129"/>
      <c r="ET221" s="129"/>
      <c r="EU221" s="129"/>
      <c r="EV221" s="129"/>
      <c r="EW221" s="129"/>
      <c r="EX221" s="129"/>
      <c r="EY221" s="129"/>
      <c r="EZ221" s="129"/>
      <c r="FA221" s="129"/>
      <c r="FB221" s="129"/>
      <c r="FC221" s="129"/>
      <c r="FD221" s="129"/>
      <c r="FE221" s="129"/>
      <c r="FF221" s="129"/>
      <c r="FG221" s="129"/>
      <c r="FH221" s="129"/>
      <c r="FI221" s="129"/>
      <c r="FJ221" s="129"/>
      <c r="FK221" s="129"/>
      <c r="FL221" s="129"/>
      <c r="FM221" s="129"/>
      <c r="FN221" s="129"/>
      <c r="FO221" s="129"/>
      <c r="FP221" s="129"/>
      <c r="FQ221" s="129"/>
      <c r="FR221" s="129"/>
      <c r="FS221" s="129"/>
      <c r="FT221" s="129"/>
      <c r="FU221" s="129"/>
      <c r="FV221" s="129"/>
      <c r="FW221" s="129"/>
      <c r="FX221" s="129"/>
      <c r="FY221" s="129"/>
      <c r="FZ221" s="129"/>
      <c r="GA221" s="129"/>
      <c r="GB221" s="129"/>
      <c r="GC221" s="129"/>
      <c r="GD221" s="129"/>
      <c r="GE221" s="129"/>
      <c r="GF221" s="129"/>
      <c r="GG221" s="129"/>
      <c r="GH221" s="129"/>
      <c r="GI221" s="129"/>
      <c r="GJ221" s="129"/>
      <c r="GK221" s="129"/>
      <c r="GL221" s="129"/>
      <c r="GM221" s="129"/>
      <c r="GN221" s="129"/>
      <c r="GO221" s="129"/>
      <c r="GP221" s="129"/>
      <c r="GQ221" s="129"/>
      <c r="GR221" s="129"/>
      <c r="GS221" s="129"/>
      <c r="GT221" s="129"/>
      <c r="GU221" s="129"/>
      <c r="GV221" s="129"/>
      <c r="GW221" s="129"/>
      <c r="GX221" s="129"/>
      <c r="GY221" s="129"/>
      <c r="GZ221" s="129"/>
      <c r="HA221" s="129"/>
      <c r="HB221" s="129"/>
      <c r="HC221" s="129"/>
      <c r="HD221" s="129"/>
      <c r="HE221" s="129"/>
      <c r="HF221" s="129"/>
      <c r="HG221" s="129"/>
      <c r="HH221" s="129"/>
      <c r="HI221" s="129"/>
      <c r="HJ221" s="129"/>
      <c r="HK221" s="129"/>
      <c r="HL221" s="129"/>
      <c r="HM221" s="129"/>
      <c r="HN221" s="129"/>
      <c r="HO221" s="129"/>
      <c r="HP221" s="129"/>
      <c r="HQ221" s="129"/>
      <c r="HR221" s="129"/>
      <c r="HS221" s="129"/>
      <c r="HT221" s="129"/>
      <c r="HU221" s="129"/>
      <c r="HV221" s="129"/>
      <c r="HW221" s="129"/>
      <c r="HX221" s="129"/>
      <c r="HY221" s="129"/>
      <c r="HZ221" s="129"/>
      <c r="IA221" s="129"/>
      <c r="IB221" s="129"/>
      <c r="IC221" s="129"/>
      <c r="ID221" s="129"/>
      <c r="IE221" s="129"/>
      <c r="IF221" s="129"/>
      <c r="IG221" s="129"/>
      <c r="IH221" s="129"/>
      <c r="II221" s="129"/>
      <c r="IJ221" s="129"/>
      <c r="IK221" s="129"/>
      <c r="IL221" s="129"/>
      <c r="IM221" s="129"/>
      <c r="IN221" s="129"/>
      <c r="IO221" s="129"/>
      <c r="IP221" s="129"/>
      <c r="IQ221" s="129"/>
      <c r="IR221" s="129"/>
      <c r="IS221" s="129"/>
      <c r="IT221" s="129"/>
      <c r="IU221" s="129"/>
      <c r="IV221" s="129"/>
      <c r="IW221" s="129"/>
      <c r="IX221" s="129"/>
      <c r="IY221" s="129"/>
      <c r="IZ221" s="129"/>
      <c r="JA221" s="129"/>
      <c r="JB221" s="129"/>
      <c r="JC221" s="129"/>
      <c r="JD221" s="129"/>
      <c r="JE221" s="129"/>
      <c r="JF221" s="129"/>
      <c r="JG221" s="129"/>
      <c r="JH221" s="129"/>
      <c r="JI221" s="129"/>
      <c r="JJ221" s="129"/>
      <c r="JK221" s="129"/>
      <c r="JL221" s="129"/>
      <c r="JM221" s="129"/>
      <c r="JN221" s="129"/>
      <c r="JO221" s="129"/>
      <c r="JP221" s="129"/>
      <c r="JQ221" s="129"/>
      <c r="JR221" s="129"/>
      <c r="JS221" s="129"/>
      <c r="JT221" s="129"/>
      <c r="JU221" s="129"/>
      <c r="JV221" s="129"/>
      <c r="JW221" s="129"/>
      <c r="JX221" s="129"/>
      <c r="JY221" s="129"/>
      <c r="JZ221" s="129"/>
      <c r="KA221" s="129"/>
      <c r="KB221" s="129"/>
      <c r="KC221" s="129"/>
      <c r="KD221" s="129"/>
      <c r="KE221" s="129"/>
      <c r="KF221" s="129"/>
      <c r="KG221" s="129"/>
      <c r="KH221" s="129"/>
      <c r="KI221" s="129"/>
      <c r="KJ221" s="129"/>
      <c r="KK221" s="129"/>
      <c r="KL221" s="129"/>
      <c r="KM221" s="129"/>
      <c r="KN221" s="129"/>
      <c r="KO221" s="129"/>
      <c r="KP221" s="129"/>
      <c r="KQ221" s="129"/>
      <c r="KR221" s="129"/>
      <c r="KS221" s="129"/>
      <c r="KT221" s="129"/>
      <c r="KU221" s="129"/>
      <c r="KV221" s="129"/>
      <c r="KW221" s="129"/>
      <c r="KX221" s="129"/>
      <c r="KY221" s="129"/>
      <c r="KZ221" s="129"/>
      <c r="LA221" s="129"/>
      <c r="LB221" s="129"/>
      <c r="LC221" s="129"/>
      <c r="LD221" s="129"/>
      <c r="LE221" s="129"/>
      <c r="LF221" s="129"/>
      <c r="LG221" s="129"/>
      <c r="LH221" s="129"/>
      <c r="LI221" s="129"/>
      <c r="LJ221" s="129"/>
      <c r="LK221" s="129"/>
      <c r="LL221" s="129"/>
      <c r="LM221" s="129"/>
      <c r="LN221" s="129"/>
      <c r="LO221" s="129"/>
      <c r="LP221" s="129"/>
      <c r="LQ221" s="129"/>
      <c r="LR221" s="129"/>
      <c r="LS221" s="129"/>
      <c r="LT221" s="129"/>
      <c r="LU221" s="129"/>
      <c r="LV221" s="129"/>
      <c r="LW221" s="129"/>
      <c r="LX221" s="129"/>
      <c r="LY221" s="129"/>
      <c r="LZ221" s="129"/>
      <c r="MA221" s="129"/>
      <c r="MB221" s="129"/>
      <c r="MC221" s="129"/>
      <c r="MD221" s="129"/>
      <c r="ME221" s="129"/>
      <c r="MF221" s="129"/>
      <c r="MG221" s="129"/>
      <c r="MH221" s="129"/>
      <c r="MI221" s="129"/>
      <c r="MJ221" s="129"/>
      <c r="MK221" s="129"/>
      <c r="ML221" s="129"/>
      <c r="MM221" s="129"/>
      <c r="MN221" s="129"/>
      <c r="MO221" s="129"/>
      <c r="MP221" s="129"/>
      <c r="MQ221" s="129"/>
      <c r="MR221" s="129"/>
      <c r="MS221" s="129"/>
      <c r="MT221" s="129"/>
      <c r="MU221" s="129"/>
      <c r="MV221" s="129"/>
      <c r="MW221" s="129"/>
      <c r="MX221" s="129"/>
      <c r="MY221" s="129"/>
      <c r="MZ221" s="129"/>
      <c r="NA221" s="129"/>
      <c r="NB221" s="129"/>
      <c r="NC221" s="129"/>
      <c r="ND221" s="129"/>
      <c r="NE221" s="129"/>
      <c r="NF221" s="129"/>
      <c r="NG221" s="129"/>
      <c r="NH221" s="129"/>
      <c r="NI221" s="129"/>
      <c r="NJ221" s="129"/>
      <c r="NK221" s="129"/>
      <c r="NL221" s="129"/>
      <c r="NM221" s="129"/>
      <c r="NN221" s="129"/>
      <c r="NO221" s="129"/>
      <c r="NP221" s="129"/>
      <c r="NQ221" s="129"/>
      <c r="NR221" s="129"/>
      <c r="NS221" s="129"/>
      <c r="NT221" s="129"/>
      <c r="NU221" s="129"/>
      <c r="NV221" s="129"/>
      <c r="NW221" s="129"/>
      <c r="NX221" s="129"/>
      <c r="NY221" s="129"/>
      <c r="NZ221" s="129"/>
      <c r="OA221" s="129"/>
      <c r="OB221" s="129"/>
      <c r="OC221" s="129"/>
      <c r="OD221" s="129"/>
      <c r="OE221" s="129"/>
      <c r="OF221" s="129"/>
      <c r="OG221" s="129"/>
      <c r="OH221" s="129"/>
      <c r="OI221" s="129"/>
      <c r="OJ221" s="129"/>
      <c r="OK221" s="129"/>
      <c r="OL221" s="129"/>
      <c r="OM221" s="129"/>
      <c r="ON221" s="129"/>
      <c r="OO221" s="129"/>
      <c r="OP221" s="129"/>
      <c r="OQ221" s="129"/>
      <c r="OR221" s="129"/>
      <c r="OS221" s="129"/>
      <c r="OT221" s="129"/>
      <c r="OU221" s="129"/>
      <c r="OV221" s="129"/>
      <c r="OW221" s="129"/>
      <c r="OX221" s="129"/>
      <c r="OY221" s="129"/>
      <c r="OZ221" s="129"/>
      <c r="PA221" s="129"/>
      <c r="PB221" s="129"/>
      <c r="PC221" s="129"/>
      <c r="PD221" s="129"/>
      <c r="PE221" s="129"/>
      <c r="PF221" s="129"/>
      <c r="PG221" s="129"/>
      <c r="PH221" s="129"/>
      <c r="PI221" s="129"/>
      <c r="PJ221" s="129"/>
      <c r="PK221" s="129"/>
      <c r="PL221" s="129"/>
      <c r="PM221" s="129"/>
      <c r="PN221" s="129"/>
      <c r="PO221" s="129"/>
      <c r="PP221" s="129"/>
      <c r="PQ221" s="129"/>
      <c r="PR221" s="129"/>
      <c r="PS221" s="129"/>
      <c r="PT221" s="129"/>
      <c r="PU221" s="129"/>
      <c r="PV221" s="129"/>
      <c r="PW221" s="129"/>
      <c r="PX221" s="129"/>
      <c r="PY221" s="129"/>
      <c r="PZ221" s="129"/>
      <c r="QA221" s="129"/>
      <c r="QB221" s="129"/>
      <c r="QC221" s="129"/>
      <c r="QD221" s="129"/>
      <c r="QE221" s="129"/>
      <c r="QF221" s="129"/>
      <c r="QG221" s="129"/>
      <c r="QH221" s="129"/>
      <c r="QI221" s="129"/>
      <c r="QJ221" s="129"/>
      <c r="QK221" s="129"/>
      <c r="QL221" s="129"/>
      <c r="QM221" s="129"/>
      <c r="QN221" s="129"/>
      <c r="QO221" s="129"/>
      <c r="QP221" s="129"/>
      <c r="QQ221" s="129"/>
      <c r="QR221" s="129"/>
      <c r="QS221" s="129"/>
      <c r="QT221" s="129"/>
      <c r="QU221" s="129"/>
      <c r="QV221" s="129"/>
      <c r="QW221" s="129"/>
      <c r="QX221" s="129"/>
      <c r="QY221" s="129"/>
      <c r="QZ221" s="129"/>
      <c r="RA221" s="129"/>
      <c r="RB221" s="129"/>
      <c r="RC221" s="129"/>
      <c r="RD221" s="129"/>
      <c r="RE221" s="129"/>
      <c r="RF221" s="129"/>
      <c r="RG221" s="129"/>
      <c r="RH221" s="129"/>
      <c r="RI221" s="129"/>
      <c r="RJ221" s="129"/>
      <c r="RK221" s="129"/>
      <c r="RL221" s="129"/>
      <c r="RM221" s="129"/>
      <c r="RN221" s="129"/>
      <c r="RO221" s="129"/>
      <c r="RP221" s="129"/>
      <c r="RQ221" s="129"/>
      <c r="RR221" s="129"/>
      <c r="RS221" s="129"/>
      <c r="RT221" s="129"/>
      <c r="RU221" s="129"/>
      <c r="RV221" s="129"/>
      <c r="RW221" s="129"/>
      <c r="RX221" s="129"/>
      <c r="RY221" s="129"/>
      <c r="RZ221" s="129"/>
      <c r="SA221" s="129"/>
      <c r="SB221" s="129"/>
      <c r="SC221" s="129"/>
      <c r="SD221" s="129"/>
      <c r="SE221" s="129"/>
      <c r="SF221" s="129"/>
      <c r="SG221" s="129"/>
      <c r="SH221" s="129"/>
      <c r="SI221" s="129"/>
      <c r="SJ221" s="129"/>
      <c r="SK221" s="129"/>
      <c r="SL221" s="129"/>
      <c r="SM221" s="129"/>
      <c r="SN221" s="129"/>
      <c r="SO221" s="129"/>
      <c r="SP221" s="129"/>
      <c r="SQ221" s="129"/>
      <c r="SR221" s="129"/>
      <c r="SS221" s="129"/>
      <c r="ST221" s="129"/>
      <c r="SU221" s="129"/>
      <c r="SV221" s="129"/>
      <c r="SW221" s="129"/>
      <c r="SX221" s="129"/>
      <c r="SY221" s="129"/>
      <c r="SZ221" s="129"/>
      <c r="TA221" s="129"/>
      <c r="TB221" s="129"/>
      <c r="TC221" s="129"/>
      <c r="TD221" s="129"/>
      <c r="TE221" s="129"/>
      <c r="TF221" s="129"/>
      <c r="TG221" s="129"/>
      <c r="TH221" s="129"/>
      <c r="TI221" s="129"/>
      <c r="TJ221" s="129"/>
      <c r="TK221" s="129"/>
      <c r="TL221" s="129"/>
      <c r="TM221" s="129"/>
      <c r="TN221" s="129"/>
      <c r="TO221" s="129"/>
      <c r="TP221" s="129"/>
      <c r="TQ221" s="129"/>
      <c r="TR221" s="129"/>
      <c r="TS221" s="129"/>
      <c r="TT221" s="129"/>
      <c r="TU221" s="129"/>
      <c r="TV221" s="129"/>
      <c r="TW221" s="129"/>
      <c r="TX221" s="129"/>
      <c r="TY221" s="129"/>
      <c r="TZ221" s="129"/>
      <c r="UA221" s="129"/>
      <c r="UB221" s="129"/>
      <c r="UC221" s="129"/>
      <c r="UD221" s="129"/>
      <c r="UE221" s="129"/>
      <c r="UF221" s="129"/>
      <c r="UG221" s="129"/>
      <c r="UH221" s="129"/>
      <c r="UI221" s="129"/>
      <c r="UJ221" s="129"/>
      <c r="UK221" s="129"/>
      <c r="UL221" s="129"/>
      <c r="UM221" s="129"/>
      <c r="UN221" s="129"/>
      <c r="UO221" s="129"/>
      <c r="UP221" s="129"/>
      <c r="UQ221" s="129"/>
      <c r="UR221" s="129"/>
      <c r="US221" s="129"/>
      <c r="UT221" s="129"/>
      <c r="UU221" s="129"/>
      <c r="UV221" s="129"/>
      <c r="UW221" s="129"/>
      <c r="UX221" s="129"/>
      <c r="UY221" s="129"/>
      <c r="UZ221" s="129"/>
      <c r="VA221" s="129"/>
      <c r="VB221" s="129"/>
      <c r="VC221" s="129"/>
      <c r="VD221" s="129"/>
      <c r="VE221" s="129"/>
      <c r="VF221" s="129"/>
      <c r="VG221" s="129"/>
      <c r="VH221" s="129"/>
      <c r="VI221" s="129"/>
      <c r="VJ221" s="129"/>
      <c r="VK221" s="129"/>
      <c r="VL221" s="129"/>
      <c r="VM221" s="129"/>
      <c r="VN221" s="129"/>
      <c r="VO221" s="129"/>
      <c r="VP221" s="129"/>
      <c r="VQ221" s="129"/>
      <c r="VR221" s="129"/>
      <c r="VS221" s="129"/>
      <c r="VT221" s="129"/>
      <c r="VU221" s="129"/>
      <c r="VV221" s="129"/>
      <c r="VW221" s="129"/>
      <c r="VX221" s="129"/>
      <c r="VY221" s="129"/>
      <c r="VZ221" s="129"/>
      <c r="WA221" s="129"/>
      <c r="WB221" s="129"/>
      <c r="WC221" s="129"/>
      <c r="WD221" s="129"/>
      <c r="WE221" s="129"/>
      <c r="WF221" s="129"/>
      <c r="WG221" s="129"/>
      <c r="WH221" s="129"/>
      <c r="WI221" s="129"/>
      <c r="WJ221" s="129"/>
      <c r="WK221" s="129"/>
      <c r="WL221" s="129"/>
      <c r="WM221" s="129"/>
      <c r="WN221" s="129"/>
      <c r="WO221" s="129"/>
      <c r="WP221" s="129"/>
      <c r="WQ221" s="129"/>
      <c r="WR221" s="129"/>
      <c r="WS221" s="129"/>
      <c r="WT221" s="129"/>
      <c r="WU221" s="129"/>
      <c r="WV221" s="129"/>
      <c r="WW221" s="129"/>
      <c r="WX221" s="129"/>
      <c r="WY221" s="129"/>
      <c r="WZ221" s="129"/>
      <c r="XA221" s="129"/>
      <c r="XB221" s="129"/>
      <c r="XC221" s="129"/>
      <c r="XD221" s="129"/>
      <c r="XE221" s="129"/>
      <c r="XF221" s="129"/>
      <c r="XG221" s="129"/>
      <c r="XH221" s="129"/>
      <c r="XI221" s="129"/>
      <c r="XJ221" s="129"/>
      <c r="XK221" s="129"/>
      <c r="XL221" s="129"/>
      <c r="XM221" s="129"/>
      <c r="XN221" s="129"/>
      <c r="XO221" s="129"/>
      <c r="XP221" s="129"/>
      <c r="XQ221" s="129"/>
      <c r="XR221" s="129"/>
      <c r="XS221" s="129"/>
      <c r="XT221" s="129"/>
      <c r="XU221" s="129"/>
      <c r="XV221" s="129"/>
      <c r="XW221" s="129"/>
      <c r="XX221" s="129"/>
      <c r="XY221" s="129"/>
      <c r="XZ221" s="129"/>
      <c r="YA221" s="129"/>
      <c r="YB221" s="129"/>
      <c r="YC221" s="129"/>
      <c r="YD221" s="129"/>
      <c r="YE221" s="129"/>
      <c r="YF221" s="129"/>
      <c r="YG221" s="129"/>
      <c r="YH221" s="129"/>
      <c r="YI221" s="129"/>
      <c r="YJ221" s="129"/>
      <c r="YK221" s="129"/>
      <c r="YL221" s="129"/>
      <c r="YM221" s="129"/>
      <c r="YN221" s="129"/>
      <c r="YO221" s="129"/>
      <c r="YP221" s="129"/>
      <c r="YQ221" s="129"/>
      <c r="YR221" s="129"/>
      <c r="YS221" s="129"/>
      <c r="YT221" s="129"/>
      <c r="YU221" s="129"/>
      <c r="YV221" s="129"/>
      <c r="YW221" s="129"/>
      <c r="YX221" s="129"/>
      <c r="YY221" s="129"/>
      <c r="YZ221" s="129"/>
      <c r="ZA221" s="129"/>
      <c r="ZB221" s="129"/>
      <c r="ZC221" s="129"/>
      <c r="ZD221" s="129"/>
      <c r="ZE221" s="129"/>
      <c r="ZF221" s="129"/>
      <c r="ZG221" s="129"/>
      <c r="ZH221" s="129"/>
      <c r="ZI221" s="129"/>
      <c r="ZJ221" s="129"/>
      <c r="ZK221" s="129"/>
      <c r="ZL221" s="129"/>
      <c r="ZM221" s="129"/>
      <c r="ZN221" s="129"/>
      <c r="ZO221" s="129"/>
      <c r="ZP221" s="129"/>
      <c r="ZQ221" s="129"/>
      <c r="ZR221" s="129"/>
      <c r="ZS221" s="129"/>
      <c r="ZT221" s="129"/>
      <c r="ZU221" s="129"/>
      <c r="ZV221" s="129"/>
      <c r="ZW221" s="129"/>
      <c r="ZX221" s="129"/>
      <c r="ZY221" s="129"/>
      <c r="ZZ221" s="129"/>
      <c r="AAA221" s="129"/>
      <c r="AAB221" s="129"/>
      <c r="AAC221" s="129"/>
      <c r="AAD221" s="129"/>
      <c r="AAE221" s="129"/>
      <c r="AAF221" s="129"/>
      <c r="AAG221" s="129"/>
      <c r="AAH221" s="129"/>
      <c r="AAI221" s="129"/>
      <c r="AAJ221" s="129"/>
      <c r="AAK221" s="129"/>
      <c r="AAL221" s="129"/>
      <c r="AAM221" s="129"/>
      <c r="AAN221" s="129"/>
      <c r="AAO221" s="129"/>
      <c r="AAP221" s="129"/>
      <c r="AAQ221" s="129"/>
      <c r="AAR221" s="129"/>
      <c r="AAS221" s="129"/>
      <c r="AAT221" s="129"/>
      <c r="AAU221" s="129"/>
      <c r="AAV221" s="129"/>
      <c r="AAW221" s="129"/>
      <c r="AAX221" s="129"/>
      <c r="AAY221" s="129"/>
      <c r="AAZ221" s="129"/>
      <c r="ABA221" s="129"/>
      <c r="ABB221" s="129"/>
      <c r="ABC221" s="129"/>
      <c r="ABD221" s="129"/>
      <c r="ABE221" s="129"/>
      <c r="ABF221" s="129"/>
      <c r="ABG221" s="129"/>
      <c r="ABH221" s="129"/>
      <c r="ABI221" s="129"/>
      <c r="ABJ221" s="129"/>
      <c r="ABK221" s="129"/>
      <c r="ABL221" s="129"/>
      <c r="ABM221" s="129"/>
      <c r="ABN221" s="129"/>
      <c r="ABO221" s="129"/>
      <c r="ABP221" s="129"/>
      <c r="ABQ221" s="129"/>
      <c r="ABR221" s="129"/>
      <c r="ABS221" s="129"/>
      <c r="ABT221" s="129"/>
      <c r="ABU221" s="129"/>
      <c r="ABV221" s="129"/>
      <c r="ABW221" s="129"/>
      <c r="ABX221" s="129"/>
      <c r="ABY221" s="129"/>
      <c r="ABZ221" s="129"/>
      <c r="ACA221" s="129"/>
      <c r="ACB221" s="129"/>
      <c r="ACC221" s="129"/>
      <c r="ACD221" s="129"/>
      <c r="ACE221" s="129"/>
      <c r="ACF221" s="129"/>
      <c r="ACG221" s="129"/>
      <c r="ACH221" s="129"/>
      <c r="ACI221" s="129"/>
      <c r="ACJ221" s="129"/>
      <c r="ACK221" s="129"/>
      <c r="ACL221" s="129"/>
      <c r="ACM221" s="129"/>
      <c r="ACN221" s="129"/>
      <c r="ACO221" s="129"/>
      <c r="ACP221" s="129"/>
      <c r="ACQ221" s="129"/>
      <c r="ACR221" s="129"/>
      <c r="ACS221" s="129"/>
      <c r="ACT221" s="129"/>
      <c r="ACU221" s="129"/>
      <c r="ACV221" s="129"/>
      <c r="ACW221" s="129"/>
      <c r="ACX221" s="129"/>
      <c r="ACY221" s="129"/>
      <c r="ACZ221" s="129"/>
      <c r="ADA221" s="129"/>
      <c r="ADB221" s="129"/>
      <c r="ADC221" s="129"/>
      <c r="ADD221" s="129"/>
      <c r="ADE221" s="129"/>
      <c r="ADF221" s="129"/>
      <c r="ADG221" s="129"/>
      <c r="ADH221" s="129"/>
      <c r="ADI221" s="129"/>
      <c r="ADJ221" s="129"/>
      <c r="ADK221" s="129"/>
      <c r="ADL221" s="129"/>
      <c r="ADM221" s="129"/>
      <c r="ADN221" s="129"/>
      <c r="ADO221" s="129"/>
      <c r="ADP221" s="129"/>
      <c r="ADQ221" s="129"/>
      <c r="ADR221" s="129"/>
      <c r="ADS221" s="129"/>
      <c r="ADT221" s="129"/>
      <c r="ADU221" s="129"/>
      <c r="ADV221" s="129"/>
      <c r="ADW221" s="129"/>
      <c r="ADX221" s="129"/>
      <c r="ADY221" s="129"/>
      <c r="ADZ221" s="129"/>
      <c r="AEA221" s="129"/>
      <c r="AEB221" s="129"/>
      <c r="AEC221" s="129"/>
      <c r="AED221" s="129"/>
      <c r="AEE221" s="129"/>
      <c r="AEF221" s="129"/>
      <c r="AEG221" s="129"/>
      <c r="AEH221" s="129"/>
      <c r="AEI221" s="129"/>
      <c r="AEJ221" s="129"/>
      <c r="AEK221" s="129"/>
      <c r="AEL221" s="129"/>
      <c r="AEM221" s="129"/>
      <c r="AEN221" s="129"/>
      <c r="AEO221" s="129"/>
      <c r="AEP221" s="129"/>
      <c r="AEQ221" s="129"/>
      <c r="AER221" s="129"/>
      <c r="AES221" s="129"/>
      <c r="AET221" s="129"/>
      <c r="AEU221" s="129"/>
      <c r="AEV221" s="129"/>
      <c r="AEW221" s="129"/>
      <c r="AEX221" s="129"/>
      <c r="AEY221" s="129"/>
      <c r="AEZ221" s="129"/>
      <c r="AFA221" s="129"/>
      <c r="AFB221" s="129"/>
      <c r="AFC221" s="129"/>
      <c r="AFD221" s="129"/>
      <c r="AFE221" s="129"/>
      <c r="AFF221" s="129"/>
      <c r="AFG221" s="129"/>
      <c r="AFH221" s="129"/>
      <c r="AFI221" s="129"/>
      <c r="AFJ221" s="129"/>
      <c r="AFK221" s="129"/>
      <c r="AFL221" s="129"/>
      <c r="AFM221" s="129"/>
      <c r="AFN221" s="129"/>
      <c r="AFO221" s="129"/>
      <c r="AFP221" s="129"/>
      <c r="AFQ221" s="129"/>
      <c r="AFR221" s="129"/>
      <c r="AFS221" s="129"/>
      <c r="AFT221" s="129"/>
      <c r="AFU221" s="129"/>
      <c r="AFV221" s="129"/>
      <c r="AFW221" s="129"/>
      <c r="AFX221" s="129"/>
      <c r="AFY221" s="129"/>
      <c r="AFZ221" s="129"/>
      <c r="AGA221" s="129"/>
      <c r="AGB221" s="129"/>
      <c r="AGC221" s="129"/>
      <c r="AGD221" s="129"/>
      <c r="AGE221" s="129"/>
      <c r="AGF221" s="129"/>
      <c r="AGG221" s="129"/>
      <c r="AGH221" s="129"/>
      <c r="AGI221" s="129"/>
      <c r="AGJ221" s="129"/>
      <c r="AGK221" s="129"/>
      <c r="AGL221" s="129"/>
      <c r="AGM221" s="129"/>
      <c r="AGN221" s="129"/>
      <c r="AGO221" s="129"/>
      <c r="AGP221" s="129"/>
      <c r="AGQ221" s="129"/>
      <c r="AGR221" s="129"/>
      <c r="AGS221" s="129"/>
      <c r="AGT221" s="129"/>
      <c r="AGU221" s="129"/>
      <c r="AGV221" s="129"/>
      <c r="AGW221" s="129"/>
      <c r="AGX221" s="129"/>
      <c r="AGY221" s="129"/>
      <c r="AGZ221" s="129"/>
      <c r="AHA221" s="129"/>
      <c r="AHB221" s="129"/>
      <c r="AHC221" s="129"/>
      <c r="AHD221" s="129"/>
      <c r="AHE221" s="129"/>
      <c r="AHF221" s="129"/>
      <c r="AHG221" s="129"/>
      <c r="AHH221" s="129"/>
      <c r="AHI221" s="129"/>
      <c r="AHJ221" s="129"/>
      <c r="AHK221" s="129"/>
      <c r="AHL221" s="129"/>
      <c r="AHM221" s="129"/>
      <c r="AHN221" s="129"/>
      <c r="AHO221" s="129"/>
      <c r="AHP221" s="129"/>
      <c r="AHQ221" s="129"/>
      <c r="AHR221" s="129"/>
      <c r="AHS221" s="129"/>
      <c r="AHT221" s="129"/>
      <c r="AHU221" s="129"/>
      <c r="AHV221" s="129"/>
      <c r="AHW221" s="129"/>
      <c r="AHX221" s="129"/>
      <c r="AHY221" s="129"/>
      <c r="AHZ221" s="129"/>
      <c r="AIA221" s="129"/>
      <c r="AIB221" s="129"/>
      <c r="AIC221" s="129"/>
      <c r="AID221" s="129"/>
      <c r="AIE221" s="129"/>
      <c r="AIF221" s="129"/>
      <c r="AIG221" s="129"/>
      <c r="AIH221" s="129"/>
      <c r="AII221" s="129"/>
      <c r="AIJ221" s="129"/>
      <c r="AIK221" s="129"/>
      <c r="AIL221" s="129"/>
      <c r="AIM221" s="129"/>
      <c r="AIN221" s="129"/>
      <c r="AIO221" s="129"/>
      <c r="AIP221" s="129"/>
      <c r="AIQ221" s="129"/>
      <c r="AIR221" s="129"/>
      <c r="AIS221" s="129"/>
      <c r="AIT221" s="129"/>
      <c r="AIU221" s="129"/>
      <c r="AIV221" s="129"/>
      <c r="AIW221" s="129"/>
      <c r="AIX221" s="129"/>
      <c r="AIY221" s="129"/>
      <c r="AIZ221" s="129"/>
      <c r="AJA221" s="129"/>
      <c r="AJB221" s="129"/>
      <c r="AJC221" s="129"/>
      <c r="AJD221" s="129"/>
      <c r="AJE221" s="129"/>
      <c r="AJF221" s="129"/>
      <c r="AJG221" s="129"/>
      <c r="AJH221" s="129"/>
      <c r="AJI221" s="129"/>
      <c r="AJJ221" s="129"/>
      <c r="AJK221" s="129"/>
      <c r="AJL221" s="129"/>
      <c r="AJM221" s="129"/>
      <c r="AJN221" s="129"/>
      <c r="AJO221" s="129"/>
      <c r="AJP221" s="129"/>
      <c r="AJQ221" s="129"/>
      <c r="AJR221" s="129"/>
      <c r="AJS221" s="129"/>
      <c r="AJT221" s="129"/>
      <c r="AJU221" s="129"/>
      <c r="AJV221" s="129"/>
      <c r="AJW221" s="129"/>
      <c r="AJX221" s="129"/>
      <c r="AJY221" s="129"/>
      <c r="AJZ221" s="129"/>
      <c r="AKA221" s="129"/>
      <c r="AKB221" s="129"/>
      <c r="AKC221" s="129"/>
      <c r="AKD221" s="129"/>
      <c r="AKE221" s="129"/>
      <c r="AKF221" s="129"/>
      <c r="AKG221" s="129"/>
      <c r="AKH221" s="129"/>
      <c r="AKI221" s="129"/>
      <c r="AKJ221" s="129"/>
      <c r="AKK221" s="129"/>
      <c r="AKL221" s="129"/>
      <c r="AKM221" s="129"/>
      <c r="AKN221" s="129"/>
      <c r="AKO221" s="129"/>
      <c r="AKP221" s="129"/>
      <c r="AKQ221" s="129"/>
      <c r="AKR221" s="129"/>
      <c r="AKS221" s="129"/>
      <c r="AKT221" s="129"/>
      <c r="AKU221" s="129"/>
      <c r="AKV221" s="129"/>
      <c r="AKW221" s="129"/>
      <c r="AKX221" s="129"/>
      <c r="AKY221" s="129"/>
      <c r="AKZ221" s="129"/>
      <c r="ALA221" s="129"/>
      <c r="ALB221" s="129"/>
      <c r="ALC221" s="129"/>
      <c r="ALD221" s="129"/>
      <c r="ALE221" s="129"/>
      <c r="ALF221" s="129"/>
      <c r="ALG221" s="129"/>
      <c r="ALH221" s="129"/>
      <c r="ALI221" s="129"/>
      <c r="ALJ221" s="129"/>
      <c r="ALK221" s="129"/>
      <c r="ALL221" s="129"/>
      <c r="ALM221" s="129"/>
      <c r="ALN221" s="129"/>
      <c r="ALO221" s="129"/>
      <c r="ALP221" s="129"/>
      <c r="ALQ221" s="129"/>
      <c r="ALR221" s="129"/>
      <c r="ALS221" s="129"/>
      <c r="ALT221" s="129"/>
      <c r="ALU221" s="129"/>
      <c r="ALV221" s="129"/>
      <c r="ALW221" s="129"/>
      <c r="ALX221" s="129"/>
      <c r="ALY221" s="129"/>
      <c r="ALZ221" s="129"/>
      <c r="AMA221" s="129"/>
      <c r="AMB221" s="129"/>
      <c r="AMC221" s="129"/>
      <c r="AMD221" s="129"/>
      <c r="AME221" s="129"/>
      <c r="AMF221" s="129"/>
      <c r="AMG221" s="129"/>
      <c r="AMH221" s="129"/>
      <c r="AMI221" s="129"/>
      <c r="AMJ221" s="129"/>
      <c r="AMK221" s="129"/>
      <c r="AML221" s="129"/>
      <c r="AMM221" s="129"/>
      <c r="AMN221" s="129"/>
      <c r="AMO221" s="129"/>
      <c r="AMP221" s="129"/>
      <c r="AMQ221" s="129"/>
      <c r="AMR221" s="129"/>
      <c r="AMS221" s="129"/>
      <c r="AMT221" s="129"/>
      <c r="AMU221" s="129"/>
      <c r="AMV221" s="129"/>
      <c r="AMW221" s="129"/>
      <c r="AMX221" s="129"/>
      <c r="AMY221" s="129"/>
      <c r="AMZ221" s="129"/>
      <c r="ANA221" s="129"/>
      <c r="ANB221" s="129"/>
      <c r="ANC221" s="129"/>
      <c r="AND221" s="129"/>
      <c r="ANE221" s="129"/>
      <c r="ANF221" s="129"/>
      <c r="ANG221" s="129"/>
      <c r="ANH221" s="129"/>
      <c r="ANI221" s="129"/>
      <c r="ANJ221" s="129"/>
      <c r="ANK221" s="129"/>
      <c r="ANL221" s="129"/>
      <c r="ANM221" s="129"/>
      <c r="ANN221" s="129"/>
      <c r="ANO221" s="129"/>
      <c r="ANP221" s="129"/>
      <c r="ANQ221" s="129"/>
      <c r="ANR221" s="129"/>
      <c r="ANS221" s="129"/>
      <c r="ANT221" s="129"/>
      <c r="ANU221" s="129"/>
      <c r="ANV221" s="129"/>
      <c r="ANW221" s="129"/>
      <c r="ANX221" s="129"/>
      <c r="ANY221" s="129"/>
      <c r="ANZ221" s="129"/>
      <c r="AOA221" s="129"/>
      <c r="AOB221" s="129"/>
      <c r="AOC221" s="129"/>
      <c r="AOD221" s="129"/>
      <c r="AOE221" s="129"/>
      <c r="AOF221" s="129"/>
      <c r="AOG221" s="129"/>
      <c r="AOH221" s="129"/>
      <c r="AOI221" s="129"/>
      <c r="AOJ221" s="129"/>
      <c r="AOK221" s="129"/>
      <c r="AOL221" s="129"/>
      <c r="AOM221" s="129"/>
      <c r="AON221" s="129"/>
      <c r="AOO221" s="129"/>
      <c r="AOP221" s="129"/>
      <c r="AOQ221" s="129"/>
      <c r="AOR221" s="129"/>
      <c r="AOS221" s="129"/>
      <c r="AOT221" s="129"/>
      <c r="AOU221" s="129"/>
      <c r="AOV221" s="129"/>
      <c r="AOW221" s="129"/>
      <c r="AOX221" s="129"/>
      <c r="AOY221" s="129"/>
      <c r="AOZ221" s="129"/>
      <c r="APA221" s="129"/>
      <c r="APB221" s="129"/>
      <c r="APC221" s="129"/>
      <c r="APD221" s="129"/>
      <c r="APE221" s="129"/>
      <c r="APF221" s="129"/>
      <c r="APG221" s="129"/>
      <c r="APH221" s="129"/>
      <c r="API221" s="129"/>
      <c r="APJ221" s="129"/>
      <c r="APK221" s="129"/>
      <c r="APL221" s="129"/>
      <c r="APM221" s="129"/>
      <c r="APN221" s="129"/>
      <c r="APO221" s="129"/>
      <c r="APP221" s="129"/>
      <c r="APQ221" s="129"/>
      <c r="APR221" s="129"/>
      <c r="APS221" s="129"/>
      <c r="APT221" s="129"/>
      <c r="APU221" s="129"/>
      <c r="APV221" s="129"/>
      <c r="APW221" s="129"/>
      <c r="APX221" s="129"/>
      <c r="APY221" s="129"/>
      <c r="APZ221" s="129"/>
      <c r="AQA221" s="129"/>
      <c r="AQB221" s="129"/>
      <c r="AQC221" s="129"/>
      <c r="AQD221" s="129"/>
      <c r="AQE221" s="129"/>
      <c r="AQF221" s="129"/>
      <c r="AQG221" s="129"/>
      <c r="AQH221" s="129"/>
      <c r="AQI221" s="129"/>
      <c r="AQJ221" s="129"/>
      <c r="AQK221" s="129"/>
      <c r="AQL221" s="129"/>
      <c r="AQM221" s="129"/>
      <c r="AQN221" s="129"/>
      <c r="AQO221" s="129"/>
      <c r="AQP221" s="129"/>
      <c r="AQQ221" s="129"/>
      <c r="AQR221" s="129"/>
      <c r="AQS221" s="129"/>
      <c r="AQT221" s="129"/>
      <c r="AQU221" s="129"/>
      <c r="AQV221" s="129"/>
      <c r="AQW221" s="129"/>
      <c r="AQX221" s="129"/>
      <c r="AQY221" s="129"/>
      <c r="AQZ221" s="129"/>
      <c r="ARA221" s="129"/>
      <c r="ARB221" s="129"/>
      <c r="ARC221" s="129"/>
      <c r="ARD221" s="129"/>
      <c r="ARE221" s="129"/>
      <c r="ARF221" s="129"/>
      <c r="ARG221" s="129"/>
      <c r="ARH221" s="129"/>
      <c r="ARI221" s="129"/>
      <c r="ARJ221" s="129"/>
      <c r="ARK221" s="129"/>
      <c r="ARL221" s="129"/>
      <c r="ARM221" s="129"/>
      <c r="ARN221" s="129"/>
      <c r="ARO221" s="129"/>
      <c r="ARP221" s="129"/>
      <c r="ARQ221" s="129"/>
      <c r="ARR221" s="129"/>
      <c r="ARS221" s="129"/>
      <c r="ART221" s="129"/>
      <c r="ARU221" s="129"/>
      <c r="ARV221" s="129"/>
      <c r="ARW221" s="129"/>
      <c r="ARX221" s="129"/>
      <c r="ARY221" s="129"/>
      <c r="ARZ221" s="129"/>
      <c r="ASA221" s="129"/>
      <c r="ASB221" s="129"/>
      <c r="ASC221" s="129"/>
      <c r="ASD221" s="129"/>
      <c r="ASE221" s="129"/>
      <c r="ASF221" s="129"/>
      <c r="ASG221" s="129"/>
      <c r="ASH221" s="129"/>
      <c r="ASI221" s="129"/>
      <c r="ASJ221" s="129"/>
      <c r="ASK221" s="129"/>
      <c r="ASL221" s="129"/>
      <c r="ASM221" s="129"/>
      <c r="ASN221" s="129"/>
      <c r="ASO221" s="129"/>
      <c r="ASP221" s="129"/>
      <c r="ASQ221" s="129"/>
      <c r="ASR221" s="129"/>
      <c r="ASS221" s="129"/>
      <c r="AST221" s="129"/>
      <c r="ASU221" s="129"/>
      <c r="ASV221" s="129"/>
      <c r="ASW221" s="129"/>
      <c r="ASX221" s="129"/>
      <c r="ASY221" s="129"/>
      <c r="ASZ221" s="129"/>
      <c r="ATA221" s="129"/>
      <c r="ATB221" s="129"/>
      <c r="ATC221" s="129"/>
      <c r="ATD221" s="129"/>
      <c r="ATE221" s="129"/>
      <c r="ATF221" s="129"/>
      <c r="ATG221" s="129"/>
      <c r="ATH221" s="129"/>
      <c r="ATI221" s="129"/>
      <c r="ATJ221" s="129"/>
      <c r="ATK221" s="129"/>
      <c r="ATL221" s="129"/>
      <c r="ATM221" s="129"/>
      <c r="ATN221" s="129"/>
      <c r="ATO221" s="129"/>
      <c r="ATP221" s="129"/>
      <c r="ATQ221" s="129"/>
      <c r="ATR221" s="129"/>
      <c r="ATS221" s="129"/>
      <c r="ATT221" s="129"/>
      <c r="ATU221" s="129"/>
      <c r="ATV221" s="129"/>
      <c r="ATW221" s="129"/>
      <c r="ATX221" s="129"/>
      <c r="ATY221" s="129"/>
      <c r="ATZ221" s="129"/>
      <c r="AUA221" s="129"/>
      <c r="AUB221" s="129"/>
      <c r="AUC221" s="129"/>
      <c r="AUD221" s="129"/>
      <c r="AUE221" s="129"/>
      <c r="AUF221" s="129"/>
      <c r="AUG221" s="129"/>
      <c r="AUH221" s="129"/>
      <c r="AUI221" s="129"/>
      <c r="AUJ221" s="129"/>
      <c r="AUK221" s="129"/>
      <c r="AUL221" s="129"/>
      <c r="AUM221" s="129"/>
      <c r="AUN221" s="129"/>
      <c r="AUO221" s="129"/>
      <c r="AUP221" s="129"/>
      <c r="AUQ221" s="129"/>
      <c r="AUR221" s="129"/>
      <c r="AUS221" s="129"/>
      <c r="AUT221" s="129"/>
      <c r="AUU221" s="129"/>
      <c r="AUV221" s="129"/>
      <c r="AUW221" s="129"/>
      <c r="AUX221" s="129"/>
      <c r="AUY221" s="129"/>
      <c r="AUZ221" s="129"/>
      <c r="AVA221" s="129"/>
      <c r="AVB221" s="129"/>
      <c r="AVC221" s="129"/>
      <c r="AVD221" s="129"/>
      <c r="AVE221" s="129"/>
      <c r="AVF221" s="129"/>
      <c r="AVG221" s="129"/>
      <c r="AVH221" s="129"/>
      <c r="AVI221" s="129"/>
      <c r="AVJ221" s="129"/>
      <c r="AVK221" s="129"/>
      <c r="AVL221" s="129"/>
      <c r="AVM221" s="129"/>
      <c r="AVN221" s="129"/>
      <c r="AVO221" s="129"/>
      <c r="AVP221" s="129"/>
      <c r="AVQ221" s="129"/>
      <c r="AVR221" s="129"/>
      <c r="AVS221" s="129"/>
      <c r="AVT221" s="129"/>
      <c r="AVU221" s="129"/>
      <c r="AVV221" s="129"/>
      <c r="AVW221" s="129"/>
      <c r="AVX221" s="129"/>
      <c r="AVY221" s="129"/>
      <c r="AVZ221" s="129"/>
      <c r="AWA221" s="129"/>
      <c r="AWB221" s="129"/>
      <c r="AWC221" s="129"/>
      <c r="AWD221" s="129"/>
      <c r="AWE221" s="129"/>
      <c r="AWF221" s="129"/>
      <c r="AWG221" s="129"/>
      <c r="AWH221" s="129"/>
      <c r="AWI221" s="129"/>
      <c r="AWJ221" s="129"/>
      <c r="AWK221" s="129"/>
      <c r="AWL221" s="129"/>
      <c r="AWM221" s="129"/>
      <c r="AWN221" s="129"/>
      <c r="AWO221" s="129"/>
      <c r="AWP221" s="129"/>
      <c r="AWQ221" s="129"/>
      <c r="AWR221" s="129"/>
      <c r="AWS221" s="129"/>
      <c r="AWT221" s="129"/>
      <c r="AWU221" s="129"/>
      <c r="AWV221" s="129"/>
      <c r="AWW221" s="129"/>
      <c r="AWX221" s="129"/>
      <c r="AWY221" s="129"/>
      <c r="AWZ221" s="129"/>
      <c r="AXA221" s="129"/>
      <c r="AXB221" s="129"/>
      <c r="AXC221" s="129"/>
      <c r="AXD221" s="129"/>
      <c r="AXE221" s="129"/>
      <c r="AXF221" s="129"/>
      <c r="AXG221" s="129"/>
      <c r="AXH221" s="129"/>
      <c r="AXI221" s="129"/>
      <c r="AXJ221" s="129"/>
      <c r="AXK221" s="129"/>
      <c r="AXL221" s="129"/>
      <c r="AXM221" s="129"/>
      <c r="AXN221" s="129"/>
      <c r="AXO221" s="129"/>
      <c r="AXP221" s="129"/>
      <c r="AXQ221" s="129"/>
      <c r="AXR221" s="129"/>
      <c r="AXS221" s="129"/>
      <c r="AXT221" s="129"/>
      <c r="AXU221" s="129"/>
      <c r="AXV221" s="129"/>
      <c r="AXW221" s="129"/>
      <c r="AXX221" s="129"/>
      <c r="AXY221" s="129"/>
      <c r="AXZ221" s="129"/>
      <c r="AYA221" s="129"/>
      <c r="AYB221" s="129"/>
      <c r="AYC221" s="129"/>
      <c r="AYD221" s="129"/>
      <c r="AYE221" s="129"/>
      <c r="AYF221" s="129"/>
      <c r="AYG221" s="129"/>
      <c r="AYH221" s="129"/>
      <c r="AYI221" s="129"/>
      <c r="AYJ221" s="129"/>
      <c r="AYK221" s="129"/>
      <c r="AYL221" s="129"/>
      <c r="AYM221" s="129"/>
      <c r="AYN221" s="129"/>
      <c r="AYO221" s="129"/>
      <c r="AYP221" s="129"/>
      <c r="AYQ221" s="129"/>
      <c r="AYR221" s="129"/>
      <c r="AYS221" s="129"/>
      <c r="AYT221" s="129"/>
      <c r="AYU221" s="129"/>
      <c r="AYV221" s="129"/>
      <c r="AYW221" s="129"/>
      <c r="AYX221" s="129"/>
      <c r="AYY221" s="129"/>
      <c r="AYZ221" s="129"/>
      <c r="AZA221" s="129"/>
      <c r="AZB221" s="129"/>
      <c r="AZC221" s="129"/>
      <c r="AZD221" s="129"/>
      <c r="AZE221" s="129"/>
      <c r="AZF221" s="129"/>
      <c r="AZG221" s="129"/>
      <c r="AZH221" s="129"/>
      <c r="AZI221" s="129"/>
      <c r="AZJ221" s="129"/>
      <c r="AZK221" s="129"/>
      <c r="AZL221" s="129"/>
      <c r="AZM221" s="129"/>
      <c r="AZN221" s="129"/>
      <c r="AZO221" s="129"/>
      <c r="AZP221" s="129"/>
      <c r="AZQ221" s="129"/>
      <c r="AZR221" s="129"/>
      <c r="AZS221" s="129"/>
      <c r="AZT221" s="129"/>
      <c r="AZU221" s="129"/>
      <c r="AZV221" s="129"/>
      <c r="AZW221" s="129"/>
      <c r="AZX221" s="129"/>
      <c r="AZY221" s="129"/>
      <c r="AZZ221" s="129"/>
      <c r="BAA221" s="129"/>
      <c r="BAB221" s="129"/>
      <c r="BAC221" s="129"/>
      <c r="BAD221" s="129"/>
      <c r="BAE221" s="129"/>
      <c r="BAF221" s="129"/>
      <c r="BAG221" s="129"/>
      <c r="BAH221" s="129"/>
      <c r="BAI221" s="129"/>
      <c r="BAJ221" s="129"/>
      <c r="BAK221" s="129"/>
      <c r="BAL221" s="129"/>
      <c r="BAM221" s="129"/>
      <c r="BAN221" s="129"/>
      <c r="BAO221" s="129"/>
      <c r="BAP221" s="129"/>
      <c r="BAQ221" s="129"/>
      <c r="BAR221" s="129"/>
      <c r="BAS221" s="129"/>
      <c r="BAT221" s="129"/>
      <c r="BAU221" s="129"/>
      <c r="BAV221" s="129"/>
      <c r="BAW221" s="129"/>
      <c r="BAX221" s="129"/>
      <c r="BAY221" s="129"/>
      <c r="BAZ221" s="129"/>
      <c r="BBA221" s="129"/>
      <c r="BBB221" s="129"/>
      <c r="BBC221" s="129"/>
      <c r="BBD221" s="129"/>
      <c r="BBE221" s="129"/>
      <c r="BBF221" s="129"/>
      <c r="BBG221" s="129"/>
      <c r="BBH221" s="129"/>
      <c r="BBI221" s="129"/>
      <c r="BBJ221" s="129"/>
      <c r="BBK221" s="129"/>
      <c r="BBL221" s="129"/>
      <c r="BBM221" s="129"/>
      <c r="BBN221" s="129"/>
      <c r="BBO221" s="129"/>
      <c r="BBP221" s="129"/>
      <c r="BBQ221" s="129"/>
      <c r="BBR221" s="129"/>
      <c r="BBS221" s="129"/>
      <c r="BBT221" s="129"/>
      <c r="BBU221" s="129"/>
      <c r="BBV221" s="129"/>
      <c r="BBW221" s="129"/>
      <c r="BBX221" s="129"/>
      <c r="BBY221" s="129"/>
      <c r="BBZ221" s="129"/>
      <c r="BCA221" s="129"/>
      <c r="BCB221" s="129"/>
      <c r="BCC221" s="129"/>
      <c r="BCD221" s="129"/>
      <c r="BCE221" s="129"/>
      <c r="BCF221" s="129"/>
      <c r="BCG221" s="129"/>
      <c r="BCH221" s="129"/>
      <c r="BCI221" s="129"/>
      <c r="BCJ221" s="129"/>
      <c r="BCK221" s="129"/>
      <c r="BCL221" s="129"/>
      <c r="BCM221" s="129"/>
      <c r="BCN221" s="129"/>
      <c r="BCO221" s="129"/>
      <c r="BCP221" s="129"/>
      <c r="BCQ221" s="129"/>
      <c r="BCR221" s="129"/>
      <c r="BCS221" s="129"/>
      <c r="BCT221" s="129"/>
      <c r="BCU221" s="129"/>
      <c r="BCV221" s="129"/>
      <c r="BCW221" s="129"/>
      <c r="BCX221" s="129"/>
      <c r="BCY221" s="129"/>
      <c r="BCZ221" s="129"/>
      <c r="BDA221" s="129"/>
      <c r="BDB221" s="129"/>
      <c r="BDC221" s="129"/>
      <c r="BDD221" s="129"/>
      <c r="BDE221" s="129"/>
      <c r="BDF221" s="129"/>
      <c r="BDG221" s="129"/>
      <c r="BDH221" s="129"/>
      <c r="BDI221" s="129"/>
      <c r="BDJ221" s="129"/>
      <c r="BDK221" s="129"/>
      <c r="BDL221" s="129"/>
      <c r="BDM221" s="129"/>
      <c r="BDN221" s="129"/>
      <c r="BDO221" s="129"/>
      <c r="BDP221" s="129"/>
      <c r="BDQ221" s="129"/>
      <c r="BDR221" s="129"/>
      <c r="BDS221" s="129"/>
      <c r="BDT221" s="129"/>
      <c r="BDU221" s="129"/>
      <c r="BDV221" s="129"/>
      <c r="BDW221" s="129"/>
      <c r="BDX221" s="129"/>
      <c r="BDY221" s="129"/>
      <c r="BDZ221" s="129"/>
      <c r="BEA221" s="129"/>
      <c r="BEB221" s="129"/>
      <c r="BEC221" s="129"/>
      <c r="BED221" s="129"/>
      <c r="BEE221" s="129"/>
      <c r="BEF221" s="129"/>
      <c r="BEG221" s="129"/>
      <c r="BEH221" s="129"/>
      <c r="BEI221" s="129"/>
      <c r="BEJ221" s="129"/>
      <c r="BEK221" s="129"/>
      <c r="BEL221" s="129"/>
      <c r="BEM221" s="129"/>
      <c r="BEN221" s="129"/>
      <c r="BEO221" s="129"/>
      <c r="BEP221" s="129"/>
      <c r="BEQ221" s="129"/>
      <c r="BER221" s="129"/>
      <c r="BES221" s="129"/>
      <c r="BET221" s="129"/>
      <c r="BEU221" s="129"/>
      <c r="BEV221" s="129"/>
      <c r="BEW221" s="129"/>
      <c r="BEX221" s="129"/>
      <c r="BEY221" s="129"/>
      <c r="BEZ221" s="129"/>
      <c r="BFA221" s="129"/>
      <c r="BFB221" s="129"/>
      <c r="BFC221" s="129"/>
      <c r="BFD221" s="129"/>
      <c r="BFE221" s="129"/>
      <c r="BFF221" s="129"/>
      <c r="BFG221" s="129"/>
      <c r="BFH221" s="129"/>
      <c r="BFI221" s="129"/>
      <c r="BFJ221" s="129"/>
      <c r="BFK221" s="129"/>
      <c r="BFL221" s="129"/>
      <c r="BFM221" s="129"/>
      <c r="BFN221" s="129"/>
      <c r="BFO221" s="129"/>
      <c r="BFP221" s="129"/>
      <c r="BFQ221" s="129"/>
      <c r="BFR221" s="129"/>
      <c r="BFS221" s="129"/>
      <c r="BFT221" s="129"/>
      <c r="BFU221" s="129"/>
      <c r="BFV221" s="129"/>
      <c r="BFW221" s="129"/>
      <c r="BFX221" s="129"/>
      <c r="BFY221" s="129"/>
      <c r="BFZ221" s="129"/>
      <c r="BGA221" s="129"/>
      <c r="BGB221" s="129"/>
      <c r="BGC221" s="129"/>
      <c r="BGD221" s="129"/>
      <c r="BGE221" s="129"/>
      <c r="BGF221" s="129"/>
      <c r="BGG221" s="129"/>
      <c r="BGH221" s="129"/>
      <c r="BGI221" s="129"/>
      <c r="BGJ221" s="129"/>
      <c r="BGK221" s="129"/>
      <c r="BGL221" s="129"/>
      <c r="BGM221" s="129"/>
      <c r="BGN221" s="129"/>
      <c r="BGO221" s="129"/>
      <c r="BGP221" s="129"/>
      <c r="BGQ221" s="129"/>
      <c r="BGR221" s="129"/>
      <c r="BGS221" s="129"/>
      <c r="BGT221" s="129"/>
      <c r="BGU221" s="129"/>
      <c r="BGV221" s="129"/>
      <c r="BGW221" s="129"/>
      <c r="BGX221" s="129"/>
      <c r="BGY221" s="129"/>
      <c r="BGZ221" s="129"/>
      <c r="BHA221" s="129"/>
      <c r="BHB221" s="129"/>
      <c r="BHC221" s="129"/>
      <c r="BHD221" s="129"/>
      <c r="BHE221" s="129"/>
      <c r="BHF221" s="129"/>
      <c r="BHG221" s="129"/>
      <c r="BHH221" s="129"/>
      <c r="BHI221" s="129"/>
      <c r="BHJ221" s="129"/>
      <c r="BHK221" s="129"/>
      <c r="BHL221" s="129"/>
      <c r="BHM221" s="129"/>
      <c r="BHN221" s="129"/>
      <c r="BHO221" s="129"/>
      <c r="BHP221" s="129"/>
      <c r="BHQ221" s="129"/>
      <c r="BHR221" s="129"/>
      <c r="BHS221" s="129"/>
      <c r="BHT221" s="129"/>
      <c r="BHU221" s="129"/>
      <c r="BHV221" s="129"/>
      <c r="BHW221" s="129"/>
      <c r="BHX221" s="129"/>
      <c r="BHY221" s="129"/>
      <c r="BHZ221" s="129"/>
      <c r="BIA221" s="129"/>
      <c r="BIB221" s="129"/>
      <c r="BIC221" s="129"/>
      <c r="BID221" s="129"/>
      <c r="BIE221" s="129"/>
      <c r="BIF221" s="129"/>
      <c r="BIG221" s="129"/>
      <c r="BIH221" s="129"/>
      <c r="BII221" s="129"/>
      <c r="BIJ221" s="129"/>
      <c r="BIK221" s="129"/>
      <c r="BIL221" s="129"/>
      <c r="BIM221" s="129"/>
      <c r="BIN221" s="129"/>
      <c r="BIO221" s="129"/>
      <c r="BIP221" s="129"/>
      <c r="BIQ221" s="129"/>
      <c r="BIR221" s="129"/>
      <c r="BIS221" s="129"/>
      <c r="BIT221" s="129"/>
      <c r="BIU221" s="129"/>
      <c r="BIV221" s="129"/>
      <c r="BIW221" s="129"/>
      <c r="BIX221" s="129"/>
      <c r="BIY221" s="129"/>
      <c r="BIZ221" s="129"/>
      <c r="BJA221" s="129"/>
      <c r="BJB221" s="129"/>
      <c r="BJC221" s="129"/>
      <c r="BJD221" s="129"/>
      <c r="BJE221" s="129"/>
      <c r="BJF221" s="129"/>
      <c r="BJG221" s="129"/>
      <c r="BJH221" s="129"/>
      <c r="BJI221" s="129"/>
      <c r="BJJ221" s="129"/>
      <c r="BJK221" s="129"/>
      <c r="BJL221" s="129"/>
      <c r="BJM221" s="129"/>
      <c r="BJN221" s="129"/>
      <c r="BJO221" s="129"/>
      <c r="BJP221" s="129"/>
      <c r="BJQ221" s="129"/>
      <c r="BJR221" s="129"/>
      <c r="BJS221" s="129"/>
      <c r="BJT221" s="129"/>
      <c r="BJU221" s="129"/>
      <c r="BJV221" s="129"/>
      <c r="BJW221" s="129"/>
      <c r="BJX221" s="129"/>
      <c r="BJY221" s="129"/>
      <c r="BJZ221" s="129"/>
      <c r="BKA221" s="129"/>
      <c r="BKB221" s="129"/>
      <c r="BKC221" s="129"/>
      <c r="BKD221" s="129"/>
      <c r="BKE221" s="129"/>
      <c r="BKF221" s="129"/>
      <c r="BKG221" s="129"/>
      <c r="BKH221" s="129"/>
      <c r="BKI221" s="129"/>
      <c r="BKJ221" s="129"/>
      <c r="BKK221" s="129"/>
      <c r="BKL221" s="129"/>
      <c r="BKM221" s="129"/>
      <c r="BKN221" s="129"/>
      <c r="BKO221" s="129"/>
      <c r="BKP221" s="129"/>
      <c r="BKQ221" s="129"/>
      <c r="BKR221" s="129"/>
      <c r="BKS221" s="129"/>
      <c r="BKT221" s="129"/>
      <c r="BKU221" s="129"/>
      <c r="BKV221" s="129"/>
      <c r="BKW221" s="129"/>
      <c r="BKX221" s="129"/>
      <c r="BKY221" s="129"/>
      <c r="BKZ221" s="129"/>
      <c r="BLA221" s="129"/>
      <c r="BLB221" s="129"/>
      <c r="BLC221" s="129"/>
      <c r="BLD221" s="129"/>
      <c r="BLE221" s="129"/>
      <c r="BLF221" s="129"/>
      <c r="BLG221" s="129"/>
      <c r="BLH221" s="129"/>
      <c r="BLI221" s="129"/>
      <c r="BLJ221" s="129"/>
      <c r="BLK221" s="129"/>
      <c r="BLL221" s="129"/>
      <c r="BLM221" s="129"/>
      <c r="BLN221" s="129"/>
      <c r="BLO221" s="129"/>
      <c r="BLP221" s="129"/>
      <c r="BLQ221" s="129"/>
      <c r="BLR221" s="129"/>
      <c r="BLS221" s="129"/>
      <c r="BLT221" s="129"/>
      <c r="BLU221" s="129"/>
      <c r="BLV221" s="129"/>
      <c r="BLW221" s="129"/>
      <c r="BLX221" s="129"/>
      <c r="BLY221" s="129"/>
      <c r="BLZ221" s="129"/>
      <c r="BMA221" s="129"/>
      <c r="BMB221" s="129"/>
      <c r="BMC221" s="129"/>
      <c r="BMD221" s="129"/>
      <c r="BME221" s="129"/>
      <c r="BMF221" s="129"/>
      <c r="BMG221" s="129"/>
      <c r="BMH221" s="129"/>
      <c r="BMI221" s="129"/>
      <c r="BMJ221" s="129"/>
      <c r="BMK221" s="129"/>
      <c r="BML221" s="129"/>
      <c r="BMM221" s="129"/>
      <c r="BMN221" s="129"/>
      <c r="BMO221" s="129"/>
      <c r="BMP221" s="129"/>
      <c r="BMQ221" s="129"/>
      <c r="BMR221" s="129"/>
      <c r="BMS221" s="129"/>
      <c r="BMT221" s="129"/>
      <c r="BMU221" s="129"/>
      <c r="BMV221" s="129"/>
      <c r="BMW221" s="129"/>
      <c r="BMX221" s="129"/>
      <c r="BMY221" s="129"/>
      <c r="BMZ221" s="129"/>
      <c r="BNA221" s="129"/>
      <c r="BNB221" s="129"/>
      <c r="BNC221" s="129"/>
      <c r="BND221" s="129"/>
      <c r="BNE221" s="129"/>
      <c r="BNF221" s="129"/>
      <c r="BNG221" s="129"/>
      <c r="BNH221" s="129"/>
      <c r="BNI221" s="129"/>
      <c r="BNJ221" s="129"/>
      <c r="BNK221" s="129"/>
      <c r="BNL221" s="129"/>
      <c r="BNM221" s="129"/>
      <c r="BNN221" s="129"/>
      <c r="BNO221" s="129"/>
      <c r="BNP221" s="129"/>
      <c r="BNQ221" s="129"/>
      <c r="BNR221" s="129"/>
      <c r="BNS221" s="129"/>
      <c r="BNT221" s="129"/>
      <c r="BNU221" s="129"/>
      <c r="BNV221" s="129"/>
      <c r="BNW221" s="129"/>
      <c r="BNX221" s="129"/>
      <c r="BNY221" s="129"/>
      <c r="BNZ221" s="129"/>
      <c r="BOA221" s="129"/>
      <c r="BOB221" s="129"/>
      <c r="BOC221" s="129"/>
      <c r="BOD221" s="129"/>
      <c r="BOE221" s="129"/>
      <c r="BOF221" s="129"/>
      <c r="BOG221" s="129"/>
      <c r="BOH221" s="129"/>
      <c r="BOI221" s="129"/>
      <c r="BOJ221" s="129"/>
      <c r="BOK221" s="129"/>
      <c r="BOL221" s="129"/>
      <c r="BOM221" s="129"/>
      <c r="BON221" s="129"/>
      <c r="BOO221" s="129"/>
      <c r="BOP221" s="129"/>
      <c r="BOQ221" s="129"/>
      <c r="BOR221" s="129"/>
      <c r="BOS221" s="129"/>
      <c r="BOT221" s="129"/>
      <c r="BOU221" s="129"/>
      <c r="BOV221" s="129"/>
      <c r="BOW221" s="129"/>
      <c r="BOX221" s="129"/>
      <c r="BOY221" s="129"/>
      <c r="BOZ221" s="129"/>
      <c r="BPA221" s="129"/>
      <c r="BPB221" s="129"/>
      <c r="BPC221" s="129"/>
      <c r="BPD221" s="129"/>
      <c r="BPE221" s="129"/>
      <c r="BPF221" s="129"/>
      <c r="BPG221" s="129"/>
      <c r="BPH221" s="129"/>
      <c r="BPI221" s="129"/>
      <c r="BPJ221" s="129"/>
      <c r="BPK221" s="129"/>
      <c r="BPL221" s="129"/>
      <c r="BPM221" s="129"/>
      <c r="BPN221" s="129"/>
      <c r="BPO221" s="129"/>
      <c r="BPP221" s="129"/>
      <c r="BPQ221" s="129"/>
      <c r="BPR221" s="129"/>
      <c r="BPS221" s="129"/>
      <c r="BPT221" s="129"/>
      <c r="BPU221" s="129"/>
      <c r="BPV221" s="129"/>
      <c r="BPW221" s="129"/>
      <c r="BPX221" s="129"/>
      <c r="BPY221" s="129"/>
      <c r="BPZ221" s="129"/>
      <c r="BQA221" s="129"/>
      <c r="BQB221" s="129"/>
      <c r="BQC221" s="129"/>
      <c r="BQD221" s="129"/>
      <c r="BQE221" s="129"/>
      <c r="BQF221" s="129"/>
      <c r="BQG221" s="129"/>
      <c r="BQH221" s="129"/>
      <c r="BQI221" s="129"/>
      <c r="BQJ221" s="129"/>
      <c r="BQK221" s="129"/>
      <c r="BQL221" s="129"/>
      <c r="BQM221" s="129"/>
      <c r="BQN221" s="129"/>
      <c r="BQO221" s="129"/>
      <c r="BQP221" s="129"/>
      <c r="BQQ221" s="129"/>
      <c r="BQR221" s="129"/>
      <c r="BQS221" s="129"/>
      <c r="BQT221" s="129"/>
      <c r="BQU221" s="129"/>
      <c r="BQV221" s="129"/>
      <c r="BQW221" s="129"/>
      <c r="BQX221" s="129"/>
      <c r="BQY221" s="129"/>
      <c r="BQZ221" s="129"/>
      <c r="BRA221" s="129"/>
      <c r="BRB221" s="129"/>
      <c r="BRC221" s="129"/>
      <c r="BRD221" s="129"/>
      <c r="BRE221" s="129"/>
      <c r="BRF221" s="129"/>
      <c r="BRG221" s="129"/>
      <c r="BRH221" s="129"/>
      <c r="BRI221" s="129"/>
      <c r="BRJ221" s="129"/>
      <c r="BRK221" s="129"/>
      <c r="BRL221" s="129"/>
      <c r="BRM221" s="129"/>
      <c r="BRN221" s="129"/>
      <c r="BRO221" s="129"/>
      <c r="BRP221" s="129"/>
      <c r="BRQ221" s="129"/>
      <c r="BRR221" s="129"/>
      <c r="BRS221" s="129"/>
      <c r="BRT221" s="129"/>
      <c r="BRU221" s="129"/>
      <c r="BRV221" s="129"/>
      <c r="BRW221" s="129"/>
      <c r="BRX221" s="129"/>
      <c r="BRY221" s="129"/>
      <c r="BRZ221" s="129"/>
      <c r="BSA221" s="129"/>
      <c r="BSB221" s="129"/>
      <c r="BSC221" s="129"/>
      <c r="BSD221" s="129"/>
      <c r="BSE221" s="129"/>
      <c r="BSF221" s="129"/>
      <c r="BSG221" s="129"/>
      <c r="BSH221" s="129"/>
      <c r="BSI221" s="129"/>
      <c r="BSJ221" s="129"/>
      <c r="BSK221" s="129"/>
      <c r="BSL221" s="129"/>
      <c r="BSM221" s="129"/>
      <c r="BSN221" s="129"/>
      <c r="BSO221" s="129"/>
      <c r="BSP221" s="129"/>
      <c r="BSQ221" s="129"/>
      <c r="BSR221" s="129"/>
      <c r="BSS221" s="129"/>
      <c r="BST221" s="129"/>
      <c r="BSU221" s="129"/>
      <c r="BSV221" s="129"/>
      <c r="BSW221" s="129"/>
      <c r="BSX221" s="129"/>
      <c r="BSY221" s="129"/>
      <c r="BSZ221" s="129"/>
      <c r="BTA221" s="129"/>
      <c r="BTB221" s="129"/>
      <c r="BTC221" s="129"/>
      <c r="BTD221" s="129"/>
      <c r="BTE221" s="129"/>
      <c r="BTF221" s="129"/>
      <c r="BTG221" s="129"/>
      <c r="BTH221" s="129"/>
      <c r="BTI221" s="129"/>
      <c r="BTJ221" s="129"/>
      <c r="BTK221" s="129"/>
      <c r="BTL221" s="129"/>
      <c r="BTM221" s="129"/>
      <c r="BTN221" s="129"/>
      <c r="BTO221" s="129"/>
      <c r="BTP221" s="129"/>
      <c r="BTQ221" s="129"/>
      <c r="BTR221" s="129"/>
      <c r="BTS221" s="129"/>
      <c r="BTT221" s="129"/>
      <c r="BTU221" s="129"/>
      <c r="BTV221" s="129"/>
      <c r="BTW221" s="129"/>
      <c r="BTX221" s="129"/>
      <c r="BTY221" s="129"/>
      <c r="BTZ221" s="129"/>
      <c r="BUA221" s="129"/>
      <c r="BUB221" s="129"/>
      <c r="BUC221" s="129"/>
      <c r="BUD221" s="129"/>
      <c r="BUE221" s="129"/>
      <c r="BUF221" s="129"/>
      <c r="BUG221" s="129"/>
      <c r="BUH221" s="129"/>
      <c r="BUI221" s="129"/>
      <c r="BUJ221" s="129"/>
      <c r="BUK221" s="129"/>
      <c r="BUL221" s="129"/>
      <c r="BUM221" s="129"/>
      <c r="BUN221" s="129"/>
      <c r="BUO221" s="129"/>
      <c r="BUP221" s="129"/>
      <c r="BUQ221" s="129"/>
      <c r="BUR221" s="129"/>
      <c r="BUS221" s="129"/>
      <c r="BUT221" s="129"/>
      <c r="BUU221" s="129"/>
      <c r="BUV221" s="129"/>
      <c r="BUW221" s="129"/>
      <c r="BUX221" s="129"/>
      <c r="BUY221" s="129"/>
      <c r="BUZ221" s="129"/>
      <c r="BVA221" s="129"/>
      <c r="BVB221" s="129"/>
      <c r="BVC221" s="129"/>
      <c r="BVD221" s="129"/>
      <c r="BVE221" s="129"/>
      <c r="BVF221" s="129"/>
      <c r="BVG221" s="129"/>
      <c r="BVH221" s="129"/>
      <c r="BVI221" s="129"/>
      <c r="BVJ221" s="129"/>
      <c r="BVK221" s="129"/>
      <c r="BVL221" s="129"/>
      <c r="BVM221" s="129"/>
      <c r="BVN221" s="129"/>
      <c r="BVO221" s="129"/>
      <c r="BVP221" s="129"/>
      <c r="BVQ221" s="129"/>
      <c r="BVR221" s="129"/>
      <c r="BVS221" s="129"/>
      <c r="BVT221" s="129"/>
      <c r="BVU221" s="129"/>
      <c r="BVV221" s="129"/>
      <c r="BVW221" s="129"/>
      <c r="BVX221" s="129"/>
      <c r="BVY221" s="129"/>
      <c r="BVZ221" s="129"/>
      <c r="BWA221" s="129"/>
      <c r="BWB221" s="129"/>
      <c r="BWC221" s="129"/>
      <c r="BWD221" s="129"/>
      <c r="BWE221" s="129"/>
      <c r="BWF221" s="129"/>
      <c r="BWG221" s="129"/>
      <c r="BWH221" s="129"/>
      <c r="BWI221" s="129"/>
      <c r="BWJ221" s="129"/>
      <c r="BWK221" s="129"/>
      <c r="BWL221" s="129"/>
      <c r="BWM221" s="129"/>
      <c r="BWN221" s="129"/>
      <c r="BWO221" s="129"/>
      <c r="BWP221" s="129"/>
      <c r="BWQ221" s="129"/>
      <c r="BWR221" s="129"/>
      <c r="BWS221" s="129"/>
      <c r="BWT221" s="129"/>
      <c r="BWU221" s="129"/>
      <c r="BWV221" s="129"/>
      <c r="BWW221" s="129"/>
      <c r="BWX221" s="129"/>
      <c r="BWY221" s="129"/>
      <c r="BWZ221" s="129"/>
      <c r="BXA221" s="129"/>
      <c r="BXB221" s="129"/>
      <c r="BXC221" s="129"/>
      <c r="BXD221" s="129"/>
      <c r="BXE221" s="129"/>
      <c r="BXF221" s="129"/>
      <c r="BXG221" s="129"/>
      <c r="BXH221" s="129"/>
      <c r="BXI221" s="129"/>
      <c r="BXJ221" s="129"/>
      <c r="BXK221" s="129"/>
      <c r="BXL221" s="129"/>
      <c r="BXM221" s="129"/>
      <c r="BXN221" s="129"/>
      <c r="BXO221" s="129"/>
      <c r="BXP221" s="129"/>
      <c r="BXQ221" s="129"/>
      <c r="BXR221" s="129"/>
      <c r="BXS221" s="129"/>
      <c r="BXT221" s="129"/>
      <c r="BXU221" s="129"/>
      <c r="BXV221" s="129"/>
      <c r="BXW221" s="129"/>
      <c r="BXX221" s="129"/>
      <c r="BXY221" s="129"/>
      <c r="BXZ221" s="129"/>
      <c r="BYA221" s="129"/>
      <c r="BYB221" s="129"/>
      <c r="BYC221" s="129"/>
      <c r="BYD221" s="129"/>
      <c r="BYE221" s="129"/>
      <c r="BYF221" s="129"/>
      <c r="BYG221" s="129"/>
      <c r="BYH221" s="129"/>
      <c r="BYI221" s="129"/>
      <c r="BYJ221" s="129"/>
      <c r="BYK221" s="129"/>
      <c r="BYL221" s="129"/>
      <c r="BYM221" s="129"/>
      <c r="BYN221" s="129"/>
      <c r="BYO221" s="129"/>
      <c r="BYP221" s="129"/>
      <c r="BYQ221" s="129"/>
      <c r="BYR221" s="129"/>
      <c r="BYS221" s="129"/>
      <c r="BYT221" s="129"/>
      <c r="BYU221" s="129"/>
      <c r="BYV221" s="129"/>
      <c r="BYW221" s="129"/>
      <c r="BYX221" s="129"/>
      <c r="BYY221" s="129"/>
      <c r="BYZ221" s="129"/>
      <c r="BZA221" s="129"/>
      <c r="BZB221" s="129"/>
      <c r="BZC221" s="129"/>
      <c r="BZD221" s="129"/>
      <c r="BZE221" s="129"/>
      <c r="BZF221" s="129"/>
      <c r="BZG221" s="129"/>
      <c r="BZH221" s="129"/>
      <c r="BZI221" s="129"/>
      <c r="BZJ221" s="129"/>
      <c r="BZK221" s="129"/>
      <c r="BZL221" s="129"/>
      <c r="BZM221" s="129"/>
      <c r="BZN221" s="129"/>
      <c r="BZO221" s="129"/>
      <c r="BZP221" s="129"/>
      <c r="BZQ221" s="129"/>
      <c r="BZR221" s="129"/>
      <c r="BZS221" s="129"/>
      <c r="BZT221" s="129"/>
      <c r="BZU221" s="129"/>
      <c r="BZV221" s="129"/>
      <c r="BZW221" s="129"/>
      <c r="BZX221" s="129"/>
      <c r="BZY221" s="129"/>
      <c r="BZZ221" s="129"/>
      <c r="CAA221" s="129"/>
      <c r="CAB221" s="129"/>
      <c r="CAC221" s="129"/>
      <c r="CAD221" s="129"/>
      <c r="CAE221" s="129"/>
      <c r="CAF221" s="129"/>
      <c r="CAG221" s="129"/>
      <c r="CAH221" s="129"/>
      <c r="CAI221" s="129"/>
      <c r="CAJ221" s="129"/>
      <c r="CAK221" s="129"/>
      <c r="CAL221" s="129"/>
      <c r="CAM221" s="129"/>
      <c r="CAN221" s="129"/>
      <c r="CAO221" s="129"/>
      <c r="CAP221" s="129"/>
      <c r="CAQ221" s="129"/>
      <c r="CAR221" s="129"/>
      <c r="CAS221" s="129"/>
      <c r="CAT221" s="129"/>
      <c r="CAU221" s="129"/>
      <c r="CAV221" s="129"/>
      <c r="CAW221" s="129"/>
      <c r="CAX221" s="129"/>
      <c r="CAY221" s="129"/>
      <c r="CAZ221" s="129"/>
      <c r="CBA221" s="129"/>
      <c r="CBB221" s="129"/>
      <c r="CBC221" s="129"/>
      <c r="CBD221" s="129"/>
      <c r="CBE221" s="129"/>
      <c r="CBF221" s="129"/>
      <c r="CBG221" s="129"/>
      <c r="CBH221" s="129"/>
      <c r="CBI221" s="129"/>
      <c r="CBJ221" s="129"/>
      <c r="CBK221" s="129"/>
      <c r="CBL221" s="129"/>
      <c r="CBM221" s="129"/>
      <c r="CBN221" s="129"/>
      <c r="CBO221" s="129"/>
      <c r="CBP221" s="129"/>
      <c r="CBQ221" s="129"/>
      <c r="CBR221" s="129"/>
      <c r="CBS221" s="129"/>
      <c r="CBT221" s="129"/>
      <c r="CBU221" s="129"/>
      <c r="CBV221" s="129"/>
      <c r="CBW221" s="129"/>
      <c r="CBX221" s="129"/>
      <c r="CBY221" s="129"/>
      <c r="CBZ221" s="129"/>
      <c r="CCA221" s="129"/>
      <c r="CCB221" s="129"/>
      <c r="CCC221" s="129"/>
      <c r="CCD221" s="129"/>
      <c r="CCE221" s="129"/>
      <c r="CCF221" s="129"/>
      <c r="CCG221" s="129"/>
      <c r="CCH221" s="129"/>
      <c r="CCI221" s="129"/>
      <c r="CCJ221" s="129"/>
      <c r="CCK221" s="129"/>
      <c r="CCL221" s="129"/>
      <c r="CCM221" s="129"/>
      <c r="CCN221" s="129"/>
      <c r="CCO221" s="129"/>
      <c r="CCP221" s="129"/>
      <c r="CCQ221" s="129"/>
      <c r="CCR221" s="129"/>
      <c r="CCS221" s="129"/>
      <c r="CCT221" s="129"/>
      <c r="CCU221" s="129"/>
      <c r="CCV221" s="129"/>
      <c r="CCW221" s="129"/>
      <c r="CCX221" s="129"/>
      <c r="CCY221" s="129"/>
      <c r="CCZ221" s="129"/>
      <c r="CDA221" s="129"/>
      <c r="CDB221" s="129"/>
      <c r="CDC221" s="129"/>
      <c r="CDD221" s="129"/>
      <c r="CDE221" s="129"/>
      <c r="CDF221" s="129"/>
      <c r="CDG221" s="129"/>
      <c r="CDH221" s="129"/>
      <c r="CDI221" s="129"/>
      <c r="CDJ221" s="129"/>
      <c r="CDK221" s="129"/>
      <c r="CDL221" s="129"/>
      <c r="CDM221" s="129"/>
      <c r="CDN221" s="129"/>
      <c r="CDO221" s="129"/>
      <c r="CDP221" s="129"/>
      <c r="CDQ221" s="129"/>
      <c r="CDR221" s="129"/>
      <c r="CDS221" s="129"/>
      <c r="CDT221" s="129"/>
      <c r="CDU221" s="129"/>
      <c r="CDV221" s="129"/>
      <c r="CDW221" s="129"/>
      <c r="CDX221" s="129"/>
      <c r="CDY221" s="129"/>
      <c r="CDZ221" s="129"/>
      <c r="CEA221" s="129"/>
      <c r="CEB221" s="129"/>
      <c r="CEC221" s="129"/>
      <c r="CED221" s="129"/>
      <c r="CEE221" s="129"/>
      <c r="CEF221" s="129"/>
      <c r="CEG221" s="129"/>
      <c r="CEH221" s="129"/>
      <c r="CEI221" s="129"/>
      <c r="CEJ221" s="129"/>
      <c r="CEK221" s="129"/>
      <c r="CEL221" s="129"/>
      <c r="CEM221" s="129"/>
      <c r="CEN221" s="129"/>
      <c r="CEO221" s="129"/>
      <c r="CEP221" s="129"/>
      <c r="CEQ221" s="129"/>
      <c r="CER221" s="129"/>
      <c r="CES221" s="129"/>
      <c r="CET221" s="129"/>
      <c r="CEU221" s="129"/>
      <c r="CEV221" s="129"/>
      <c r="CEW221" s="129"/>
      <c r="CEX221" s="129"/>
      <c r="CEY221" s="129"/>
      <c r="CEZ221" s="129"/>
      <c r="CFA221" s="129"/>
      <c r="CFB221" s="129"/>
      <c r="CFC221" s="129"/>
      <c r="CFD221" s="129"/>
      <c r="CFE221" s="129"/>
      <c r="CFF221" s="129"/>
      <c r="CFG221" s="129"/>
      <c r="CFH221" s="129"/>
      <c r="CFI221" s="129"/>
      <c r="CFJ221" s="129"/>
      <c r="CFK221" s="129"/>
      <c r="CFL221" s="129"/>
      <c r="CFM221" s="129"/>
      <c r="CFN221" s="129"/>
      <c r="CFO221" s="129"/>
      <c r="CFP221" s="129"/>
      <c r="CFQ221" s="129"/>
      <c r="CFR221" s="129"/>
      <c r="CFS221" s="129"/>
      <c r="CFT221" s="129"/>
      <c r="CFU221" s="129"/>
      <c r="CFV221" s="129"/>
      <c r="CFW221" s="129"/>
      <c r="CFX221" s="129"/>
      <c r="CFY221" s="129"/>
      <c r="CFZ221" s="129"/>
      <c r="CGA221" s="129"/>
      <c r="CGB221" s="129"/>
      <c r="CGC221" s="129"/>
      <c r="CGD221" s="129"/>
      <c r="CGE221" s="129"/>
      <c r="CGF221" s="129"/>
      <c r="CGG221" s="129"/>
      <c r="CGH221" s="129"/>
      <c r="CGI221" s="129"/>
      <c r="CGJ221" s="129"/>
      <c r="CGK221" s="129"/>
      <c r="CGL221" s="129"/>
      <c r="CGM221" s="129"/>
      <c r="CGN221" s="129"/>
      <c r="CGO221" s="129"/>
      <c r="CGP221" s="129"/>
      <c r="CGQ221" s="129"/>
      <c r="CGR221" s="129"/>
      <c r="CGS221" s="129"/>
      <c r="CGT221" s="129"/>
      <c r="CGU221" s="129"/>
      <c r="CGV221" s="129"/>
      <c r="CGW221" s="129"/>
      <c r="CGX221" s="129"/>
      <c r="CGY221" s="129"/>
      <c r="CGZ221" s="129"/>
      <c r="CHA221" s="129"/>
      <c r="CHB221" s="129"/>
      <c r="CHC221" s="129"/>
      <c r="CHD221" s="129"/>
      <c r="CHE221" s="129"/>
      <c r="CHF221" s="129"/>
      <c r="CHG221" s="129"/>
      <c r="CHH221" s="129"/>
      <c r="CHI221" s="129"/>
      <c r="CHJ221" s="129"/>
      <c r="CHK221" s="129"/>
      <c r="CHL221" s="129"/>
      <c r="CHM221" s="129"/>
      <c r="CHN221" s="129"/>
      <c r="CHO221" s="129"/>
      <c r="CHP221" s="129"/>
      <c r="CHQ221" s="129"/>
      <c r="CHR221" s="129"/>
      <c r="CHS221" s="129"/>
      <c r="CHT221" s="129"/>
      <c r="CHU221" s="129"/>
      <c r="CHV221" s="129"/>
      <c r="CHW221" s="129"/>
      <c r="CHX221" s="129"/>
      <c r="CHY221" s="129"/>
      <c r="CHZ221" s="129"/>
      <c r="CIA221" s="129"/>
      <c r="CIB221" s="129"/>
      <c r="CIC221" s="129"/>
      <c r="CID221" s="129"/>
      <c r="CIE221" s="129"/>
      <c r="CIF221" s="129"/>
      <c r="CIG221" s="129"/>
      <c r="CIH221" s="129"/>
      <c r="CII221" s="129"/>
      <c r="CIJ221" s="129"/>
      <c r="CIK221" s="129"/>
      <c r="CIL221" s="129"/>
      <c r="CIM221" s="129"/>
      <c r="CIN221" s="129"/>
      <c r="CIO221" s="129"/>
      <c r="CIP221" s="129"/>
      <c r="CIQ221" s="129"/>
      <c r="CIR221" s="129"/>
      <c r="CIS221" s="129"/>
      <c r="CIT221" s="129"/>
      <c r="CIU221" s="129"/>
      <c r="CIV221" s="129"/>
      <c r="CIW221" s="129"/>
      <c r="CIX221" s="129"/>
      <c r="CIY221" s="129"/>
      <c r="CIZ221" s="129"/>
      <c r="CJA221" s="129"/>
      <c r="CJB221" s="129"/>
      <c r="CJC221" s="129"/>
      <c r="CJD221" s="129"/>
      <c r="CJE221" s="129"/>
      <c r="CJF221" s="129"/>
      <c r="CJG221" s="129"/>
      <c r="CJH221" s="129"/>
      <c r="CJI221" s="129"/>
      <c r="CJJ221" s="129"/>
      <c r="CJK221" s="129"/>
      <c r="CJL221" s="129"/>
      <c r="CJM221" s="129"/>
      <c r="CJN221" s="129"/>
      <c r="CJO221" s="129"/>
      <c r="CJP221" s="129"/>
      <c r="CJQ221" s="129"/>
      <c r="CJR221" s="129"/>
      <c r="CJS221" s="129"/>
      <c r="CJT221" s="129"/>
      <c r="CJU221" s="129"/>
      <c r="CJV221" s="129"/>
      <c r="CJW221" s="129"/>
      <c r="CJX221" s="129"/>
      <c r="CJY221" s="129"/>
      <c r="CJZ221" s="129"/>
      <c r="CKA221" s="129"/>
      <c r="CKB221" s="129"/>
      <c r="CKC221" s="129"/>
      <c r="CKD221" s="129"/>
      <c r="CKE221" s="129"/>
      <c r="CKF221" s="129"/>
      <c r="CKG221" s="129"/>
      <c r="CKH221" s="129"/>
      <c r="CKI221" s="129"/>
      <c r="CKJ221" s="129"/>
      <c r="CKK221" s="129"/>
      <c r="CKL221" s="129"/>
      <c r="CKM221" s="129"/>
      <c r="CKN221" s="129"/>
      <c r="CKO221" s="129"/>
      <c r="CKP221" s="129"/>
      <c r="CKQ221" s="129"/>
      <c r="CKR221" s="129"/>
      <c r="CKS221" s="129"/>
      <c r="CKT221" s="129"/>
      <c r="CKU221" s="129"/>
      <c r="CKV221" s="129"/>
      <c r="CKW221" s="129"/>
      <c r="CKX221" s="129"/>
      <c r="CKY221" s="129"/>
      <c r="CKZ221" s="129"/>
      <c r="CLA221" s="129"/>
      <c r="CLB221" s="129"/>
      <c r="CLC221" s="129"/>
      <c r="CLD221" s="129"/>
      <c r="CLE221" s="129"/>
      <c r="CLF221" s="129"/>
      <c r="CLG221" s="129"/>
      <c r="CLH221" s="129"/>
      <c r="CLI221" s="129"/>
      <c r="CLJ221" s="129"/>
      <c r="CLK221" s="129"/>
      <c r="CLL221" s="129"/>
      <c r="CLM221" s="129"/>
      <c r="CLN221" s="129"/>
      <c r="CLO221" s="129"/>
      <c r="CLP221" s="129"/>
      <c r="CLQ221" s="129"/>
      <c r="CLR221" s="129"/>
      <c r="CLS221" s="129"/>
      <c r="CLT221" s="129"/>
      <c r="CLU221" s="129"/>
      <c r="CLV221" s="129"/>
      <c r="CLW221" s="129"/>
      <c r="CLX221" s="129"/>
      <c r="CLY221" s="129"/>
      <c r="CLZ221" s="129"/>
      <c r="CMA221" s="129"/>
      <c r="CMB221" s="129"/>
      <c r="CMC221" s="129"/>
      <c r="CMD221" s="129"/>
      <c r="CME221" s="129"/>
      <c r="CMF221" s="129"/>
      <c r="CMG221" s="129"/>
      <c r="CMH221" s="129"/>
      <c r="CMI221" s="129"/>
      <c r="CMJ221" s="129"/>
      <c r="CMK221" s="129"/>
      <c r="CML221" s="129"/>
      <c r="CMM221" s="129"/>
      <c r="CMN221" s="129"/>
      <c r="CMO221" s="129"/>
      <c r="CMP221" s="129"/>
      <c r="CMQ221" s="129"/>
      <c r="CMR221" s="129"/>
      <c r="CMS221" s="129"/>
      <c r="CMT221" s="129"/>
      <c r="CMU221" s="129"/>
      <c r="CMV221" s="129"/>
      <c r="CMW221" s="129"/>
      <c r="CMX221" s="129"/>
      <c r="CMY221" s="129"/>
      <c r="CMZ221" s="129"/>
      <c r="CNA221" s="129"/>
      <c r="CNB221" s="129"/>
      <c r="CNC221" s="129"/>
      <c r="CND221" s="129"/>
      <c r="CNE221" s="129"/>
      <c r="CNF221" s="129"/>
      <c r="CNG221" s="129"/>
      <c r="CNH221" s="129"/>
      <c r="CNI221" s="129"/>
      <c r="CNJ221" s="129"/>
      <c r="CNK221" s="129"/>
      <c r="CNL221" s="129"/>
      <c r="CNM221" s="129"/>
      <c r="CNN221" s="129"/>
      <c r="CNO221" s="129"/>
      <c r="CNP221" s="129"/>
      <c r="CNQ221" s="129"/>
      <c r="CNR221" s="129"/>
      <c r="CNS221" s="129"/>
      <c r="CNT221" s="129"/>
      <c r="CNU221" s="129"/>
      <c r="CNV221" s="129"/>
      <c r="CNW221" s="129"/>
      <c r="CNX221" s="129"/>
      <c r="CNY221" s="129"/>
      <c r="CNZ221" s="129"/>
      <c r="COA221" s="129"/>
      <c r="COB221" s="129"/>
      <c r="COC221" s="129"/>
      <c r="COD221" s="129"/>
      <c r="COE221" s="129"/>
      <c r="COF221" s="129"/>
      <c r="COG221" s="129"/>
      <c r="COH221" s="129"/>
      <c r="COI221" s="129"/>
      <c r="COJ221" s="129"/>
      <c r="COK221" s="129"/>
      <c r="COL221" s="129"/>
      <c r="COM221" s="129"/>
      <c r="CON221" s="129"/>
      <c r="COO221" s="129"/>
      <c r="COP221" s="129"/>
      <c r="COQ221" s="129"/>
      <c r="COR221" s="129"/>
      <c r="COS221" s="129"/>
      <c r="COT221" s="129"/>
      <c r="COU221" s="129"/>
      <c r="COV221" s="129"/>
      <c r="COW221" s="129"/>
      <c r="COX221" s="129"/>
      <c r="COY221" s="129"/>
      <c r="COZ221" s="129"/>
      <c r="CPA221" s="129"/>
      <c r="CPB221" s="129"/>
      <c r="CPC221" s="129"/>
      <c r="CPD221" s="129"/>
      <c r="CPE221" s="129"/>
      <c r="CPF221" s="129"/>
      <c r="CPG221" s="129"/>
      <c r="CPH221" s="129"/>
      <c r="CPI221" s="129"/>
      <c r="CPJ221" s="129"/>
      <c r="CPK221" s="129"/>
      <c r="CPL221" s="129"/>
      <c r="CPM221" s="129"/>
      <c r="CPN221" s="129"/>
      <c r="CPO221" s="129"/>
      <c r="CPP221" s="129"/>
      <c r="CPQ221" s="129"/>
      <c r="CPR221" s="129"/>
      <c r="CPS221" s="129"/>
      <c r="CPT221" s="129"/>
      <c r="CPU221" s="129"/>
      <c r="CPV221" s="129"/>
      <c r="CPW221" s="129"/>
      <c r="CPX221" s="129"/>
      <c r="CPY221" s="129"/>
      <c r="CPZ221" s="129"/>
      <c r="CQA221" s="129"/>
      <c r="CQB221" s="129"/>
      <c r="CQC221" s="129"/>
      <c r="CQD221" s="129"/>
      <c r="CQE221" s="129"/>
      <c r="CQF221" s="129"/>
      <c r="CQG221" s="129"/>
      <c r="CQH221" s="129"/>
      <c r="CQI221" s="129"/>
      <c r="CQJ221" s="129"/>
      <c r="CQK221" s="129"/>
      <c r="CQL221" s="129"/>
      <c r="CQM221" s="129"/>
      <c r="CQN221" s="129"/>
      <c r="CQO221" s="129"/>
      <c r="CQP221" s="129"/>
      <c r="CQQ221" s="129"/>
      <c r="CQR221" s="129"/>
      <c r="CQS221" s="129"/>
      <c r="CQT221" s="129"/>
      <c r="CQU221" s="129"/>
      <c r="CQV221" s="129"/>
      <c r="CQW221" s="129"/>
      <c r="CQX221" s="129"/>
      <c r="CQY221" s="129"/>
      <c r="CQZ221" s="129"/>
      <c r="CRA221" s="129"/>
      <c r="CRB221" s="129"/>
      <c r="CRC221" s="129"/>
      <c r="CRD221" s="129"/>
      <c r="CRE221" s="129"/>
      <c r="CRF221" s="129"/>
      <c r="CRG221" s="129"/>
      <c r="CRH221" s="129"/>
      <c r="CRI221" s="129"/>
      <c r="CRJ221" s="129"/>
      <c r="CRK221" s="129"/>
      <c r="CRL221" s="129"/>
      <c r="CRM221" s="129"/>
      <c r="CRN221" s="129"/>
      <c r="CRO221" s="129"/>
      <c r="CRP221" s="129"/>
      <c r="CRQ221" s="129"/>
      <c r="CRR221" s="129"/>
      <c r="CRS221" s="129"/>
      <c r="CRT221" s="129"/>
      <c r="CRU221" s="129"/>
      <c r="CRV221" s="129"/>
      <c r="CRW221" s="129"/>
      <c r="CRX221" s="129"/>
      <c r="CRY221" s="129"/>
      <c r="CRZ221" s="129"/>
      <c r="CSA221" s="129"/>
      <c r="CSB221" s="129"/>
      <c r="CSC221" s="129"/>
      <c r="CSD221" s="129"/>
      <c r="CSE221" s="129"/>
      <c r="CSF221" s="129"/>
      <c r="CSG221" s="129"/>
      <c r="CSH221" s="129"/>
      <c r="CSI221" s="129"/>
      <c r="CSJ221" s="129"/>
      <c r="CSK221" s="129"/>
      <c r="CSL221" s="129"/>
      <c r="CSM221" s="129"/>
      <c r="CSN221" s="129"/>
      <c r="CSO221" s="129"/>
      <c r="CSP221" s="129"/>
      <c r="CSQ221" s="129"/>
      <c r="CSR221" s="129"/>
      <c r="CSS221" s="129"/>
      <c r="CST221" s="129"/>
      <c r="CSU221" s="129"/>
      <c r="CSV221" s="129"/>
      <c r="CSW221" s="129"/>
      <c r="CSX221" s="129"/>
      <c r="CSY221" s="129"/>
      <c r="CSZ221" s="129"/>
      <c r="CTA221" s="129"/>
      <c r="CTB221" s="129"/>
      <c r="CTC221" s="129"/>
      <c r="CTD221" s="129"/>
      <c r="CTE221" s="129"/>
      <c r="CTF221" s="129"/>
      <c r="CTG221" s="129"/>
      <c r="CTH221" s="129"/>
      <c r="CTI221" s="129"/>
      <c r="CTJ221" s="129"/>
      <c r="CTK221" s="129"/>
      <c r="CTL221" s="129"/>
      <c r="CTM221" s="129"/>
      <c r="CTN221" s="129"/>
      <c r="CTO221" s="129"/>
      <c r="CTP221" s="129"/>
      <c r="CTQ221" s="129"/>
      <c r="CTR221" s="129"/>
      <c r="CTS221" s="129"/>
      <c r="CTT221" s="129"/>
      <c r="CTU221" s="129"/>
      <c r="CTV221" s="129"/>
      <c r="CTW221" s="129"/>
      <c r="CTX221" s="129"/>
      <c r="CTY221" s="129"/>
      <c r="CTZ221" s="129"/>
      <c r="CUA221" s="129"/>
      <c r="CUB221" s="129"/>
      <c r="CUC221" s="129"/>
      <c r="CUD221" s="129"/>
      <c r="CUE221" s="129"/>
      <c r="CUF221" s="129"/>
      <c r="CUG221" s="129"/>
      <c r="CUH221" s="129"/>
      <c r="CUI221" s="129"/>
      <c r="CUJ221" s="129"/>
      <c r="CUK221" s="129"/>
      <c r="CUL221" s="129"/>
      <c r="CUM221" s="129"/>
      <c r="CUN221" s="129"/>
      <c r="CUO221" s="129"/>
      <c r="CUP221" s="129"/>
      <c r="CUQ221" s="129"/>
      <c r="CUR221" s="129"/>
      <c r="CUS221" s="129"/>
      <c r="CUT221" s="129"/>
      <c r="CUU221" s="129"/>
      <c r="CUV221" s="129"/>
      <c r="CUW221" s="129"/>
      <c r="CUX221" s="129"/>
      <c r="CUY221" s="129"/>
      <c r="CUZ221" s="129"/>
      <c r="CVA221" s="129"/>
      <c r="CVB221" s="129"/>
      <c r="CVC221" s="129"/>
      <c r="CVD221" s="129"/>
      <c r="CVE221" s="129"/>
      <c r="CVF221" s="129"/>
      <c r="CVG221" s="129"/>
      <c r="CVH221" s="129"/>
      <c r="CVI221" s="129"/>
      <c r="CVJ221" s="129"/>
      <c r="CVK221" s="129"/>
      <c r="CVL221" s="129"/>
      <c r="CVM221" s="129"/>
      <c r="CVN221" s="129"/>
      <c r="CVO221" s="129"/>
      <c r="CVP221" s="129"/>
      <c r="CVQ221" s="129"/>
      <c r="CVR221" s="129"/>
      <c r="CVS221" s="129"/>
      <c r="CVT221" s="129"/>
      <c r="CVU221" s="129"/>
      <c r="CVV221" s="129"/>
      <c r="CVW221" s="129"/>
      <c r="CVX221" s="129"/>
      <c r="CVY221" s="129"/>
      <c r="CVZ221" s="129"/>
      <c r="CWA221" s="129"/>
      <c r="CWB221" s="129"/>
      <c r="CWC221" s="129"/>
      <c r="CWD221" s="129"/>
      <c r="CWE221" s="129"/>
      <c r="CWF221" s="129"/>
      <c r="CWG221" s="129"/>
      <c r="CWH221" s="129"/>
      <c r="CWI221" s="129"/>
      <c r="CWJ221" s="129"/>
      <c r="CWK221" s="129"/>
      <c r="CWL221" s="129"/>
      <c r="CWM221" s="129"/>
      <c r="CWN221" s="129"/>
      <c r="CWO221" s="129"/>
      <c r="CWP221" s="129"/>
      <c r="CWQ221" s="129"/>
      <c r="CWR221" s="129"/>
      <c r="CWS221" s="129"/>
      <c r="CWT221" s="129"/>
      <c r="CWU221" s="129"/>
      <c r="CWV221" s="129"/>
      <c r="CWW221" s="129"/>
      <c r="CWX221" s="129"/>
      <c r="CWY221" s="129"/>
      <c r="CWZ221" s="129"/>
      <c r="CXA221" s="129"/>
      <c r="CXB221" s="129"/>
      <c r="CXC221" s="129"/>
      <c r="CXD221" s="129"/>
      <c r="CXE221" s="129"/>
      <c r="CXF221" s="129"/>
      <c r="CXG221" s="129"/>
      <c r="CXH221" s="129"/>
      <c r="CXI221" s="129"/>
      <c r="CXJ221" s="129"/>
      <c r="CXK221" s="129"/>
      <c r="CXL221" s="129"/>
      <c r="CXM221" s="129"/>
      <c r="CXN221" s="129"/>
      <c r="CXO221" s="129"/>
      <c r="CXP221" s="129"/>
      <c r="CXQ221" s="129"/>
      <c r="CXR221" s="129"/>
      <c r="CXS221" s="129"/>
      <c r="CXT221" s="129"/>
      <c r="CXU221" s="129"/>
      <c r="CXV221" s="129"/>
      <c r="CXW221" s="129"/>
      <c r="CXX221" s="129"/>
      <c r="CXY221" s="129"/>
      <c r="CXZ221" s="129"/>
      <c r="CYA221" s="129"/>
      <c r="CYB221" s="129"/>
      <c r="CYC221" s="129"/>
      <c r="CYD221" s="129"/>
      <c r="CYE221" s="129"/>
      <c r="CYF221" s="129"/>
      <c r="CYG221" s="129"/>
      <c r="CYH221" s="129"/>
      <c r="CYI221" s="129"/>
      <c r="CYJ221" s="129"/>
      <c r="CYK221" s="129"/>
      <c r="CYL221" s="129"/>
      <c r="CYM221" s="129"/>
      <c r="CYN221" s="129"/>
      <c r="CYO221" s="129"/>
      <c r="CYP221" s="129"/>
      <c r="CYQ221" s="129"/>
      <c r="CYR221" s="129"/>
      <c r="CYS221" s="129"/>
      <c r="CYT221" s="129"/>
      <c r="CYU221" s="129"/>
      <c r="CYV221" s="129"/>
      <c r="CYW221" s="129"/>
      <c r="CYX221" s="129"/>
      <c r="CYY221" s="129"/>
      <c r="CYZ221" s="129"/>
      <c r="CZA221" s="129"/>
      <c r="CZB221" s="129"/>
      <c r="CZC221" s="129"/>
      <c r="CZD221" s="129"/>
      <c r="CZE221" s="129"/>
      <c r="CZF221" s="129"/>
      <c r="CZG221" s="129"/>
      <c r="CZH221" s="129"/>
      <c r="CZI221" s="129"/>
      <c r="CZJ221" s="129"/>
      <c r="CZK221" s="129"/>
      <c r="CZL221" s="129"/>
      <c r="CZM221" s="129"/>
      <c r="CZN221" s="129"/>
      <c r="CZO221" s="129"/>
      <c r="CZP221" s="129"/>
      <c r="CZQ221" s="129"/>
      <c r="CZR221" s="129"/>
      <c r="CZS221" s="129"/>
      <c r="CZT221" s="129"/>
      <c r="CZU221" s="129"/>
      <c r="CZV221" s="129"/>
      <c r="CZW221" s="129"/>
      <c r="CZX221" s="129"/>
      <c r="CZY221" s="129"/>
      <c r="CZZ221" s="129"/>
      <c r="DAA221" s="129"/>
      <c r="DAB221" s="129"/>
      <c r="DAC221" s="129"/>
      <c r="DAD221" s="129"/>
      <c r="DAE221" s="129"/>
      <c r="DAF221" s="129"/>
      <c r="DAG221" s="129"/>
      <c r="DAH221" s="129"/>
      <c r="DAI221" s="129"/>
      <c r="DAJ221" s="129"/>
      <c r="DAK221" s="129"/>
      <c r="DAL221" s="129"/>
      <c r="DAM221" s="129"/>
      <c r="DAN221" s="129"/>
      <c r="DAO221" s="129"/>
      <c r="DAP221" s="129"/>
      <c r="DAQ221" s="129"/>
      <c r="DAR221" s="129"/>
      <c r="DAS221" s="129"/>
      <c r="DAT221" s="129"/>
      <c r="DAU221" s="129"/>
      <c r="DAV221" s="129"/>
      <c r="DAW221" s="129"/>
      <c r="DAX221" s="129"/>
      <c r="DAY221" s="129"/>
      <c r="DAZ221" s="129"/>
      <c r="DBA221" s="129"/>
      <c r="DBB221" s="129"/>
      <c r="DBC221" s="129"/>
      <c r="DBD221" s="129"/>
      <c r="DBE221" s="129"/>
      <c r="DBF221" s="129"/>
      <c r="DBG221" s="129"/>
      <c r="DBH221" s="129"/>
      <c r="DBI221" s="129"/>
      <c r="DBJ221" s="129"/>
      <c r="DBK221" s="129"/>
      <c r="DBL221" s="129"/>
      <c r="DBM221" s="129"/>
      <c r="DBN221" s="129"/>
      <c r="DBO221" s="129"/>
      <c r="DBP221" s="129"/>
      <c r="DBQ221" s="129"/>
      <c r="DBR221" s="129"/>
      <c r="DBS221" s="129"/>
      <c r="DBT221" s="129"/>
      <c r="DBU221" s="129"/>
      <c r="DBV221" s="129"/>
      <c r="DBW221" s="129"/>
      <c r="DBX221" s="129"/>
      <c r="DBY221" s="129"/>
      <c r="DBZ221" s="129"/>
      <c r="DCA221" s="129"/>
      <c r="DCB221" s="129"/>
      <c r="DCC221" s="129"/>
      <c r="DCD221" s="129"/>
      <c r="DCE221" s="129"/>
      <c r="DCF221" s="129"/>
      <c r="DCG221" s="129"/>
      <c r="DCH221" s="129"/>
      <c r="DCI221" s="129"/>
      <c r="DCJ221" s="129"/>
      <c r="DCK221" s="129"/>
      <c r="DCL221" s="129"/>
      <c r="DCM221" s="129"/>
      <c r="DCN221" s="129"/>
      <c r="DCO221" s="129"/>
      <c r="DCP221" s="129"/>
      <c r="DCQ221" s="129"/>
      <c r="DCR221" s="129"/>
      <c r="DCS221" s="129"/>
      <c r="DCT221" s="129"/>
      <c r="DCU221" s="129"/>
      <c r="DCV221" s="129"/>
      <c r="DCW221" s="129"/>
      <c r="DCX221" s="129"/>
      <c r="DCY221" s="129"/>
      <c r="DCZ221" s="129"/>
      <c r="DDA221" s="129"/>
      <c r="DDB221" s="129"/>
      <c r="DDC221" s="129"/>
      <c r="DDD221" s="129"/>
      <c r="DDE221" s="129"/>
      <c r="DDF221" s="129"/>
      <c r="DDG221" s="129"/>
      <c r="DDH221" s="129"/>
      <c r="DDI221" s="129"/>
      <c r="DDJ221" s="129"/>
      <c r="DDK221" s="129"/>
      <c r="DDL221" s="129"/>
      <c r="DDM221" s="129"/>
      <c r="DDN221" s="129"/>
      <c r="DDO221" s="129"/>
      <c r="DDP221" s="129"/>
      <c r="DDQ221" s="129"/>
      <c r="DDR221" s="129"/>
      <c r="DDS221" s="129"/>
      <c r="DDT221" s="129"/>
      <c r="DDU221" s="129"/>
      <c r="DDV221" s="129"/>
      <c r="DDW221" s="129"/>
      <c r="DDX221" s="129"/>
      <c r="DDY221" s="129"/>
      <c r="DDZ221" s="129"/>
      <c r="DEA221" s="129"/>
      <c r="DEB221" s="129"/>
      <c r="DEC221" s="129"/>
      <c r="DED221" s="129"/>
      <c r="DEE221" s="129"/>
      <c r="DEF221" s="129"/>
      <c r="DEG221" s="129"/>
      <c r="DEH221" s="129"/>
      <c r="DEI221" s="129"/>
      <c r="DEJ221" s="129"/>
      <c r="DEK221" s="129"/>
      <c r="DEL221" s="129"/>
      <c r="DEM221" s="129"/>
      <c r="DEN221" s="129"/>
      <c r="DEO221" s="129"/>
      <c r="DEP221" s="129"/>
      <c r="DEQ221" s="129"/>
      <c r="DER221" s="129"/>
      <c r="DES221" s="129"/>
      <c r="DET221" s="129"/>
      <c r="DEU221" s="129"/>
      <c r="DEV221" s="129"/>
      <c r="DEW221" s="129"/>
      <c r="DEX221" s="129"/>
      <c r="DEY221" s="129"/>
      <c r="DEZ221" s="129"/>
      <c r="DFA221" s="129"/>
      <c r="DFB221" s="129"/>
      <c r="DFC221" s="129"/>
      <c r="DFD221" s="129"/>
      <c r="DFE221" s="129"/>
      <c r="DFF221" s="129"/>
      <c r="DFG221" s="129"/>
      <c r="DFH221" s="129"/>
      <c r="DFI221" s="129"/>
      <c r="DFJ221" s="129"/>
      <c r="DFK221" s="129"/>
      <c r="DFL221" s="129"/>
      <c r="DFM221" s="129"/>
      <c r="DFN221" s="129"/>
      <c r="DFO221" s="129"/>
      <c r="DFP221" s="129"/>
      <c r="DFQ221" s="129"/>
      <c r="DFR221" s="129"/>
      <c r="DFS221" s="129"/>
      <c r="DFT221" s="129"/>
      <c r="DFU221" s="129"/>
      <c r="DFV221" s="129"/>
      <c r="DFW221" s="129"/>
      <c r="DFX221" s="129"/>
      <c r="DFY221" s="129"/>
      <c r="DFZ221" s="129"/>
      <c r="DGA221" s="129"/>
      <c r="DGB221" s="129"/>
      <c r="DGC221" s="129"/>
      <c r="DGD221" s="129"/>
      <c r="DGE221" s="129"/>
      <c r="DGF221" s="129"/>
      <c r="DGG221" s="129"/>
      <c r="DGH221" s="129"/>
      <c r="DGI221" s="129"/>
      <c r="DGJ221" s="129"/>
      <c r="DGK221" s="129"/>
      <c r="DGL221" s="129"/>
      <c r="DGM221" s="129"/>
      <c r="DGN221" s="129"/>
      <c r="DGO221" s="129"/>
      <c r="DGP221" s="129"/>
      <c r="DGQ221" s="129"/>
      <c r="DGR221" s="129"/>
      <c r="DGS221" s="129"/>
      <c r="DGT221" s="129"/>
      <c r="DGU221" s="129"/>
      <c r="DGV221" s="129"/>
      <c r="DGW221" s="129"/>
      <c r="DGX221" s="129"/>
      <c r="DGY221" s="129"/>
      <c r="DGZ221" s="129"/>
      <c r="DHA221" s="129"/>
      <c r="DHB221" s="129"/>
      <c r="DHC221" s="129"/>
      <c r="DHD221" s="129"/>
      <c r="DHE221" s="129"/>
      <c r="DHF221" s="129"/>
      <c r="DHG221" s="129"/>
      <c r="DHH221" s="129"/>
      <c r="DHI221" s="129"/>
      <c r="DHJ221" s="129"/>
      <c r="DHK221" s="129"/>
      <c r="DHL221" s="129"/>
      <c r="DHM221" s="129"/>
      <c r="DHN221" s="129"/>
      <c r="DHO221" s="129"/>
      <c r="DHP221" s="129"/>
      <c r="DHQ221" s="129"/>
      <c r="DHR221" s="129"/>
      <c r="DHS221" s="129"/>
      <c r="DHT221" s="129"/>
      <c r="DHU221" s="129"/>
      <c r="DHV221" s="129"/>
      <c r="DHW221" s="129"/>
      <c r="DHX221" s="129"/>
      <c r="DHY221" s="129"/>
      <c r="DHZ221" s="129"/>
      <c r="DIA221" s="129"/>
      <c r="DIB221" s="129"/>
      <c r="DIC221" s="129"/>
      <c r="DID221" s="129"/>
      <c r="DIE221" s="129"/>
      <c r="DIF221" s="129"/>
      <c r="DIG221" s="129"/>
      <c r="DIH221" s="129"/>
      <c r="DII221" s="129"/>
      <c r="DIJ221" s="129"/>
      <c r="DIK221" s="129"/>
      <c r="DIL221" s="129"/>
      <c r="DIM221" s="129"/>
      <c r="DIN221" s="129"/>
      <c r="DIO221" s="129"/>
      <c r="DIP221" s="129"/>
      <c r="DIQ221" s="129"/>
      <c r="DIR221" s="129"/>
      <c r="DIS221" s="129"/>
      <c r="DIT221" s="129"/>
      <c r="DIU221" s="129"/>
      <c r="DIV221" s="129"/>
      <c r="DIW221" s="129"/>
      <c r="DIX221" s="129"/>
      <c r="DIY221" s="129"/>
      <c r="DIZ221" s="129"/>
      <c r="DJA221" s="129"/>
      <c r="DJB221" s="129"/>
      <c r="DJC221" s="129"/>
      <c r="DJD221" s="129"/>
      <c r="DJE221" s="129"/>
      <c r="DJF221" s="129"/>
      <c r="DJG221" s="129"/>
      <c r="DJH221" s="129"/>
      <c r="DJI221" s="129"/>
      <c r="DJJ221" s="129"/>
      <c r="DJK221" s="129"/>
      <c r="DJL221" s="129"/>
      <c r="DJM221" s="129"/>
      <c r="DJN221" s="129"/>
      <c r="DJO221" s="129"/>
      <c r="DJP221" s="129"/>
      <c r="DJQ221" s="129"/>
      <c r="DJR221" s="129"/>
      <c r="DJS221" s="129"/>
      <c r="DJT221" s="129"/>
      <c r="DJU221" s="129"/>
      <c r="DJV221" s="129"/>
      <c r="DJW221" s="129"/>
      <c r="DJX221" s="129"/>
      <c r="DJY221" s="129"/>
      <c r="DJZ221" s="129"/>
      <c r="DKA221" s="129"/>
      <c r="DKB221" s="129"/>
      <c r="DKC221" s="129"/>
      <c r="DKD221" s="129"/>
      <c r="DKE221" s="129"/>
      <c r="DKF221" s="129"/>
      <c r="DKG221" s="129"/>
      <c r="DKH221" s="129"/>
      <c r="DKI221" s="129"/>
      <c r="DKJ221" s="129"/>
      <c r="DKK221" s="129"/>
      <c r="DKL221" s="129"/>
      <c r="DKM221" s="129"/>
      <c r="DKN221" s="129"/>
      <c r="DKO221" s="129"/>
      <c r="DKP221" s="129"/>
      <c r="DKQ221" s="129"/>
      <c r="DKR221" s="129"/>
      <c r="DKS221" s="129"/>
      <c r="DKT221" s="129"/>
      <c r="DKU221" s="129"/>
      <c r="DKV221" s="129"/>
      <c r="DKW221" s="129"/>
      <c r="DKX221" s="129"/>
      <c r="DKY221" s="129"/>
      <c r="DKZ221" s="129"/>
      <c r="DLA221" s="129"/>
      <c r="DLB221" s="129"/>
      <c r="DLC221" s="129"/>
      <c r="DLD221" s="129"/>
      <c r="DLE221" s="129"/>
      <c r="DLF221" s="129"/>
      <c r="DLG221" s="129"/>
      <c r="DLH221" s="129"/>
      <c r="DLI221" s="129"/>
      <c r="DLJ221" s="129"/>
      <c r="DLK221" s="129"/>
      <c r="DLL221" s="129"/>
      <c r="DLM221" s="129"/>
      <c r="DLN221" s="129"/>
      <c r="DLO221" s="129"/>
      <c r="DLP221" s="129"/>
      <c r="DLQ221" s="129"/>
      <c r="DLR221" s="129"/>
      <c r="DLS221" s="129"/>
      <c r="DLT221" s="129"/>
      <c r="DLU221" s="129"/>
      <c r="DLV221" s="129"/>
      <c r="DLW221" s="129"/>
      <c r="DLX221" s="129"/>
      <c r="DLY221" s="129"/>
      <c r="DLZ221" s="129"/>
      <c r="DMA221" s="129"/>
      <c r="DMB221" s="129"/>
      <c r="DMC221" s="129"/>
      <c r="DMD221" s="129"/>
      <c r="DME221" s="129"/>
      <c r="DMF221" s="129"/>
      <c r="DMG221" s="129"/>
      <c r="DMH221" s="129"/>
      <c r="DMI221" s="129"/>
      <c r="DMJ221" s="129"/>
      <c r="DMK221" s="129"/>
      <c r="DML221" s="129"/>
      <c r="DMM221" s="129"/>
      <c r="DMN221" s="129"/>
      <c r="DMO221" s="129"/>
      <c r="DMP221" s="129"/>
      <c r="DMQ221" s="129"/>
      <c r="DMR221" s="129"/>
      <c r="DMS221" s="129"/>
      <c r="DMT221" s="129"/>
      <c r="DMU221" s="129"/>
      <c r="DMV221" s="129"/>
      <c r="DMW221" s="129"/>
      <c r="DMX221" s="129"/>
      <c r="DMY221" s="129"/>
      <c r="DMZ221" s="129"/>
      <c r="DNA221" s="129"/>
      <c r="DNB221" s="129"/>
      <c r="DNC221" s="129"/>
      <c r="DND221" s="129"/>
      <c r="DNE221" s="129"/>
      <c r="DNF221" s="129"/>
      <c r="DNG221" s="129"/>
      <c r="DNH221" s="129"/>
      <c r="DNI221" s="129"/>
      <c r="DNJ221" s="129"/>
      <c r="DNK221" s="129"/>
      <c r="DNL221" s="129"/>
      <c r="DNM221" s="129"/>
      <c r="DNN221" s="129"/>
      <c r="DNO221" s="129"/>
      <c r="DNP221" s="129"/>
      <c r="DNQ221" s="129"/>
      <c r="DNR221" s="129"/>
      <c r="DNS221" s="129"/>
      <c r="DNT221" s="129"/>
      <c r="DNU221" s="129"/>
      <c r="DNV221" s="129"/>
      <c r="DNW221" s="129"/>
      <c r="DNX221" s="129"/>
      <c r="DNY221" s="129"/>
      <c r="DNZ221" s="129"/>
      <c r="DOA221" s="129"/>
      <c r="DOB221" s="129"/>
      <c r="DOC221" s="129"/>
      <c r="DOD221" s="129"/>
      <c r="DOE221" s="129"/>
      <c r="DOF221" s="129"/>
      <c r="DOG221" s="129"/>
      <c r="DOH221" s="129"/>
      <c r="DOI221" s="129"/>
      <c r="DOJ221" s="129"/>
      <c r="DOK221" s="129"/>
      <c r="DOL221" s="129"/>
      <c r="DOM221" s="129"/>
      <c r="DON221" s="129"/>
      <c r="DOO221" s="129"/>
      <c r="DOP221" s="129"/>
      <c r="DOQ221" s="129"/>
      <c r="DOR221" s="129"/>
      <c r="DOS221" s="129"/>
      <c r="DOT221" s="129"/>
      <c r="DOU221" s="129"/>
      <c r="DOV221" s="129"/>
      <c r="DOW221" s="129"/>
      <c r="DOX221" s="129"/>
      <c r="DOY221" s="129"/>
      <c r="DOZ221" s="129"/>
      <c r="DPA221" s="129"/>
      <c r="DPB221" s="129"/>
      <c r="DPC221" s="129"/>
      <c r="DPD221" s="129"/>
      <c r="DPE221" s="129"/>
      <c r="DPF221" s="129"/>
      <c r="DPG221" s="129"/>
      <c r="DPH221" s="129"/>
      <c r="DPI221" s="129"/>
      <c r="DPJ221" s="129"/>
      <c r="DPK221" s="129"/>
      <c r="DPL221" s="129"/>
      <c r="DPM221" s="129"/>
      <c r="DPN221" s="129"/>
      <c r="DPO221" s="129"/>
      <c r="DPP221" s="129"/>
      <c r="DPQ221" s="129"/>
      <c r="DPR221" s="129"/>
      <c r="DPS221" s="129"/>
      <c r="DPT221" s="129"/>
      <c r="DPU221" s="129"/>
      <c r="DPV221" s="129"/>
      <c r="DPW221" s="129"/>
      <c r="DPX221" s="129"/>
      <c r="DPY221" s="129"/>
      <c r="DPZ221" s="129"/>
      <c r="DQA221" s="129"/>
      <c r="DQB221" s="129"/>
      <c r="DQC221" s="129"/>
      <c r="DQD221" s="129"/>
      <c r="DQE221" s="129"/>
      <c r="DQF221" s="129"/>
      <c r="DQG221" s="129"/>
      <c r="DQH221" s="129"/>
      <c r="DQI221" s="129"/>
      <c r="DQJ221" s="129"/>
      <c r="DQK221" s="129"/>
      <c r="DQL221" s="129"/>
      <c r="DQM221" s="129"/>
      <c r="DQN221" s="129"/>
      <c r="DQO221" s="129"/>
      <c r="DQP221" s="129"/>
      <c r="DQQ221" s="129"/>
      <c r="DQR221" s="129"/>
      <c r="DQS221" s="129"/>
      <c r="DQT221" s="129"/>
      <c r="DQU221" s="129"/>
      <c r="DQV221" s="129"/>
      <c r="DQW221" s="129"/>
      <c r="DQX221" s="129"/>
      <c r="DQY221" s="129"/>
      <c r="DQZ221" s="129"/>
      <c r="DRA221" s="129"/>
      <c r="DRB221" s="129"/>
      <c r="DRC221" s="129"/>
      <c r="DRD221" s="129"/>
      <c r="DRE221" s="129"/>
      <c r="DRF221" s="129"/>
      <c r="DRG221" s="129"/>
      <c r="DRH221" s="129"/>
      <c r="DRI221" s="129"/>
      <c r="DRJ221" s="129"/>
      <c r="DRK221" s="129"/>
      <c r="DRL221" s="129"/>
      <c r="DRM221" s="129"/>
      <c r="DRN221" s="129"/>
      <c r="DRO221" s="129"/>
      <c r="DRP221" s="129"/>
      <c r="DRQ221" s="129"/>
      <c r="DRR221" s="129"/>
      <c r="DRS221" s="129"/>
      <c r="DRT221" s="129"/>
      <c r="DRU221" s="129"/>
      <c r="DRV221" s="129"/>
      <c r="DRW221" s="129"/>
      <c r="DRX221" s="129"/>
      <c r="DRY221" s="129"/>
      <c r="DRZ221" s="129"/>
      <c r="DSA221" s="129"/>
      <c r="DSB221" s="129"/>
      <c r="DSC221" s="129"/>
      <c r="DSD221" s="129"/>
      <c r="DSE221" s="129"/>
      <c r="DSF221" s="129"/>
      <c r="DSG221" s="129"/>
      <c r="DSH221" s="129"/>
      <c r="DSI221" s="129"/>
      <c r="DSJ221" s="129"/>
      <c r="DSK221" s="129"/>
      <c r="DSL221" s="129"/>
      <c r="DSM221" s="129"/>
      <c r="DSN221" s="129"/>
      <c r="DSO221" s="129"/>
      <c r="DSP221" s="129"/>
      <c r="DSQ221" s="129"/>
      <c r="DSR221" s="129"/>
      <c r="DSS221" s="129"/>
      <c r="DST221" s="129"/>
      <c r="DSU221" s="129"/>
      <c r="DSV221" s="129"/>
      <c r="DSW221" s="129"/>
      <c r="DSX221" s="129"/>
      <c r="DSY221" s="129"/>
      <c r="DSZ221" s="129"/>
      <c r="DTA221" s="129"/>
      <c r="DTB221" s="129"/>
      <c r="DTC221" s="129"/>
      <c r="DTD221" s="129"/>
      <c r="DTE221" s="129"/>
      <c r="DTF221" s="129"/>
      <c r="DTG221" s="129"/>
      <c r="DTH221" s="129"/>
      <c r="DTI221" s="129"/>
      <c r="DTJ221" s="129"/>
      <c r="DTK221" s="129"/>
      <c r="DTL221" s="129"/>
      <c r="DTM221" s="129"/>
      <c r="DTN221" s="129"/>
      <c r="DTO221" s="129"/>
      <c r="DTP221" s="129"/>
      <c r="DTQ221" s="129"/>
      <c r="DTR221" s="129"/>
      <c r="DTS221" s="129"/>
      <c r="DTT221" s="129"/>
      <c r="DTU221" s="129"/>
      <c r="DTV221" s="129"/>
      <c r="DTW221" s="129"/>
      <c r="DTX221" s="129"/>
      <c r="DTY221" s="129"/>
      <c r="DTZ221" s="129"/>
      <c r="DUA221" s="129"/>
      <c r="DUB221" s="129"/>
      <c r="DUC221" s="129"/>
      <c r="DUD221" s="129"/>
      <c r="DUE221" s="129"/>
      <c r="DUF221" s="129"/>
      <c r="DUG221" s="129"/>
      <c r="DUH221" s="129"/>
      <c r="DUI221" s="129"/>
      <c r="DUJ221" s="129"/>
      <c r="DUK221" s="129"/>
      <c r="DUL221" s="129"/>
      <c r="DUM221" s="129"/>
      <c r="DUN221" s="129"/>
      <c r="DUO221" s="129"/>
      <c r="DUP221" s="129"/>
      <c r="DUQ221" s="129"/>
      <c r="DUR221" s="129"/>
      <c r="DUS221" s="129"/>
      <c r="DUT221" s="129"/>
      <c r="DUU221" s="129"/>
      <c r="DUV221" s="129"/>
      <c r="DUW221" s="129"/>
      <c r="DUX221" s="129"/>
      <c r="DUY221" s="129"/>
      <c r="DUZ221" s="129"/>
      <c r="DVA221" s="129"/>
      <c r="DVB221" s="129"/>
      <c r="DVC221" s="129"/>
      <c r="DVD221" s="129"/>
      <c r="DVE221" s="129"/>
      <c r="DVF221" s="129"/>
      <c r="DVG221" s="129"/>
      <c r="DVH221" s="129"/>
      <c r="DVI221" s="129"/>
      <c r="DVJ221" s="129"/>
      <c r="DVK221" s="129"/>
      <c r="DVL221" s="129"/>
      <c r="DVM221" s="129"/>
      <c r="DVN221" s="129"/>
      <c r="DVO221" s="129"/>
      <c r="DVP221" s="129"/>
      <c r="DVQ221" s="129"/>
      <c r="DVR221" s="129"/>
      <c r="DVS221" s="129"/>
      <c r="DVT221" s="129"/>
      <c r="DVU221" s="129"/>
      <c r="DVV221" s="129"/>
      <c r="DVW221" s="129"/>
      <c r="DVX221" s="129"/>
      <c r="DVY221" s="129"/>
      <c r="DVZ221" s="129"/>
      <c r="DWA221" s="129"/>
      <c r="DWB221" s="129"/>
      <c r="DWC221" s="129"/>
      <c r="DWD221" s="129"/>
      <c r="DWE221" s="129"/>
      <c r="DWF221" s="129"/>
      <c r="DWG221" s="129"/>
      <c r="DWH221" s="129"/>
      <c r="DWI221" s="129"/>
      <c r="DWJ221" s="129"/>
      <c r="DWK221" s="129"/>
      <c r="DWL221" s="129"/>
      <c r="DWM221" s="129"/>
      <c r="DWN221" s="129"/>
      <c r="DWO221" s="129"/>
      <c r="DWP221" s="129"/>
      <c r="DWQ221" s="129"/>
      <c r="DWR221" s="129"/>
      <c r="DWS221" s="129"/>
      <c r="DWT221" s="129"/>
      <c r="DWU221" s="129"/>
      <c r="DWV221" s="129"/>
      <c r="DWW221" s="129"/>
      <c r="DWX221" s="129"/>
      <c r="DWY221" s="129"/>
      <c r="DWZ221" s="129"/>
      <c r="DXA221" s="129"/>
      <c r="DXB221" s="129"/>
      <c r="DXC221" s="129"/>
      <c r="DXD221" s="129"/>
      <c r="DXE221" s="129"/>
      <c r="DXF221" s="129"/>
      <c r="DXG221" s="129"/>
      <c r="DXH221" s="129"/>
      <c r="DXI221" s="129"/>
      <c r="DXJ221" s="129"/>
      <c r="DXK221" s="129"/>
      <c r="DXL221" s="129"/>
      <c r="DXM221" s="129"/>
      <c r="DXN221" s="129"/>
      <c r="DXO221" s="129"/>
      <c r="DXP221" s="129"/>
      <c r="DXQ221" s="129"/>
      <c r="DXR221" s="129"/>
      <c r="DXS221" s="129"/>
      <c r="DXT221" s="129"/>
      <c r="DXU221" s="129"/>
      <c r="DXV221" s="129"/>
      <c r="DXW221" s="129"/>
      <c r="DXX221" s="129"/>
      <c r="DXY221" s="129"/>
      <c r="DXZ221" s="129"/>
      <c r="DYA221" s="129"/>
      <c r="DYB221" s="129"/>
      <c r="DYC221" s="129"/>
      <c r="DYD221" s="129"/>
      <c r="DYE221" s="129"/>
      <c r="DYF221" s="129"/>
      <c r="DYG221" s="129"/>
      <c r="DYH221" s="129"/>
      <c r="DYI221" s="129"/>
      <c r="DYJ221" s="129"/>
      <c r="DYK221" s="129"/>
      <c r="DYL221" s="129"/>
      <c r="DYM221" s="129"/>
      <c r="DYN221" s="129"/>
      <c r="DYO221" s="129"/>
      <c r="DYP221" s="129"/>
      <c r="DYQ221" s="129"/>
      <c r="DYR221" s="129"/>
      <c r="DYS221" s="129"/>
      <c r="DYT221" s="129"/>
      <c r="DYU221" s="129"/>
      <c r="DYV221" s="129"/>
      <c r="DYW221" s="129"/>
      <c r="DYX221" s="129"/>
      <c r="DYY221" s="129"/>
      <c r="DYZ221" s="129"/>
      <c r="DZA221" s="129"/>
      <c r="DZB221" s="129"/>
      <c r="DZC221" s="129"/>
      <c r="DZD221" s="129"/>
      <c r="DZE221" s="129"/>
      <c r="DZF221" s="129"/>
      <c r="DZG221" s="129"/>
      <c r="DZH221" s="129"/>
      <c r="DZI221" s="129"/>
      <c r="DZJ221" s="129"/>
      <c r="DZK221" s="129"/>
      <c r="DZL221" s="129"/>
      <c r="DZM221" s="129"/>
      <c r="DZN221" s="129"/>
      <c r="DZO221" s="129"/>
      <c r="DZP221" s="129"/>
      <c r="DZQ221" s="129"/>
      <c r="DZR221" s="129"/>
      <c r="DZS221" s="129"/>
      <c r="DZT221" s="129"/>
      <c r="DZU221" s="129"/>
      <c r="DZV221" s="129"/>
      <c r="DZW221" s="129"/>
      <c r="DZX221" s="129"/>
      <c r="DZY221" s="129"/>
      <c r="DZZ221" s="129"/>
      <c r="EAA221" s="129"/>
      <c r="EAB221" s="129"/>
      <c r="EAC221" s="129"/>
      <c r="EAD221" s="129"/>
      <c r="EAE221" s="129"/>
      <c r="EAF221" s="129"/>
      <c r="EAG221" s="129"/>
      <c r="EAH221" s="129"/>
      <c r="EAI221" s="129"/>
      <c r="EAJ221" s="129"/>
      <c r="EAK221" s="129"/>
      <c r="EAL221" s="129"/>
      <c r="EAM221" s="129"/>
      <c r="EAN221" s="129"/>
      <c r="EAO221" s="129"/>
      <c r="EAP221" s="129"/>
      <c r="EAQ221" s="129"/>
      <c r="EAR221" s="129"/>
      <c r="EAS221" s="129"/>
      <c r="EAT221" s="129"/>
      <c r="EAU221" s="129"/>
      <c r="EAV221" s="129"/>
      <c r="EAW221" s="129"/>
      <c r="EAX221" s="129"/>
      <c r="EAY221" s="129"/>
      <c r="EAZ221" s="129"/>
      <c r="EBA221" s="129"/>
      <c r="EBB221" s="129"/>
      <c r="EBC221" s="129"/>
      <c r="EBD221" s="129"/>
      <c r="EBE221" s="129"/>
      <c r="EBF221" s="129"/>
      <c r="EBG221" s="129"/>
      <c r="EBH221" s="129"/>
      <c r="EBI221" s="129"/>
      <c r="EBJ221" s="129"/>
      <c r="EBK221" s="129"/>
      <c r="EBL221" s="129"/>
      <c r="EBM221" s="129"/>
      <c r="EBN221" s="129"/>
      <c r="EBO221" s="129"/>
      <c r="EBP221" s="129"/>
      <c r="EBQ221" s="129"/>
      <c r="EBR221" s="129"/>
      <c r="EBS221" s="129"/>
      <c r="EBT221" s="129"/>
      <c r="EBU221" s="129"/>
      <c r="EBV221" s="129"/>
      <c r="EBW221" s="129"/>
      <c r="EBX221" s="129"/>
      <c r="EBY221" s="129"/>
      <c r="EBZ221" s="129"/>
      <c r="ECA221" s="129"/>
      <c r="ECB221" s="129"/>
      <c r="ECC221" s="129"/>
      <c r="ECD221" s="129"/>
      <c r="ECE221" s="129"/>
      <c r="ECF221" s="129"/>
      <c r="ECG221" s="129"/>
      <c r="ECH221" s="129"/>
      <c r="ECI221" s="129"/>
      <c r="ECJ221" s="129"/>
      <c r="ECK221" s="129"/>
      <c r="ECL221" s="129"/>
      <c r="ECM221" s="129"/>
      <c r="ECN221" s="129"/>
      <c r="ECO221" s="129"/>
      <c r="ECP221" s="129"/>
      <c r="ECQ221" s="129"/>
      <c r="ECR221" s="129"/>
      <c r="ECS221" s="129"/>
      <c r="ECT221" s="129"/>
      <c r="ECU221" s="129"/>
      <c r="ECV221" s="129"/>
      <c r="ECW221" s="129"/>
      <c r="ECX221" s="129"/>
      <c r="ECY221" s="129"/>
      <c r="ECZ221" s="129"/>
      <c r="EDA221" s="129"/>
      <c r="EDB221" s="129"/>
      <c r="EDC221" s="129"/>
      <c r="EDD221" s="129"/>
      <c r="EDE221" s="129"/>
      <c r="EDF221" s="129"/>
      <c r="EDG221" s="129"/>
      <c r="EDH221" s="129"/>
      <c r="EDI221" s="129"/>
      <c r="EDJ221" s="129"/>
      <c r="EDK221" s="129"/>
      <c r="EDL221" s="129"/>
      <c r="EDM221" s="129"/>
      <c r="EDN221" s="129"/>
      <c r="EDO221" s="129"/>
      <c r="EDP221" s="129"/>
      <c r="EDQ221" s="129"/>
      <c r="EDR221" s="129"/>
      <c r="EDS221" s="129"/>
      <c r="EDT221" s="129"/>
      <c r="EDU221" s="129"/>
      <c r="EDV221" s="129"/>
      <c r="EDW221" s="129"/>
      <c r="EDX221" s="129"/>
      <c r="EDY221" s="129"/>
      <c r="EDZ221" s="129"/>
      <c r="EEA221" s="129"/>
      <c r="EEB221" s="129"/>
      <c r="EEC221" s="129"/>
      <c r="EED221" s="129"/>
      <c r="EEE221" s="129"/>
      <c r="EEF221" s="129"/>
      <c r="EEG221" s="129"/>
      <c r="EEH221" s="129"/>
      <c r="EEI221" s="129"/>
      <c r="EEJ221" s="129"/>
      <c r="EEK221" s="129"/>
      <c r="EEL221" s="129"/>
      <c r="EEM221" s="129"/>
      <c r="EEN221" s="129"/>
      <c r="EEO221" s="129"/>
      <c r="EEP221" s="129"/>
      <c r="EEQ221" s="129"/>
      <c r="EER221" s="129"/>
      <c r="EES221" s="129"/>
      <c r="EET221" s="129"/>
      <c r="EEU221" s="129"/>
      <c r="EEV221" s="129"/>
      <c r="EEW221" s="129"/>
      <c r="EEX221" s="129"/>
      <c r="EEY221" s="129"/>
      <c r="EEZ221" s="129"/>
      <c r="EFA221" s="129"/>
      <c r="EFB221" s="129"/>
      <c r="EFC221" s="129"/>
      <c r="EFD221" s="129"/>
      <c r="EFE221" s="129"/>
      <c r="EFF221" s="129"/>
      <c r="EFG221" s="129"/>
      <c r="EFH221" s="129"/>
      <c r="EFI221" s="129"/>
      <c r="EFJ221" s="129"/>
      <c r="EFK221" s="129"/>
      <c r="EFL221" s="129"/>
      <c r="EFM221" s="129"/>
      <c r="EFN221" s="129"/>
      <c r="EFO221" s="129"/>
      <c r="EFP221" s="129"/>
      <c r="EFQ221" s="129"/>
      <c r="EFR221" s="129"/>
      <c r="EFS221" s="129"/>
      <c r="EFT221" s="129"/>
      <c r="EFU221" s="129"/>
      <c r="EFV221" s="129"/>
      <c r="EFW221" s="129"/>
      <c r="EFX221" s="129"/>
      <c r="EFY221" s="129"/>
      <c r="EFZ221" s="129"/>
      <c r="EGA221" s="129"/>
      <c r="EGB221" s="129"/>
      <c r="EGC221" s="129"/>
      <c r="EGD221" s="129"/>
      <c r="EGE221" s="129"/>
      <c r="EGF221" s="129"/>
      <c r="EGG221" s="129"/>
      <c r="EGH221" s="129"/>
      <c r="EGI221" s="129"/>
      <c r="EGJ221" s="129"/>
      <c r="EGK221" s="129"/>
      <c r="EGL221" s="129"/>
      <c r="EGM221" s="129"/>
      <c r="EGN221" s="129"/>
      <c r="EGO221" s="129"/>
      <c r="EGP221" s="129"/>
      <c r="EGQ221" s="129"/>
      <c r="EGR221" s="129"/>
      <c r="EGS221" s="129"/>
      <c r="EGT221" s="129"/>
      <c r="EGU221" s="129"/>
      <c r="EGV221" s="129"/>
      <c r="EGW221" s="129"/>
      <c r="EGX221" s="129"/>
      <c r="EGY221" s="129"/>
      <c r="EGZ221" s="129"/>
      <c r="EHA221" s="129"/>
      <c r="EHB221" s="129"/>
      <c r="EHC221" s="129"/>
      <c r="EHD221" s="129"/>
      <c r="EHE221" s="129"/>
      <c r="EHF221" s="129"/>
      <c r="EHG221" s="129"/>
      <c r="EHH221" s="129"/>
      <c r="EHI221" s="129"/>
      <c r="EHJ221" s="129"/>
      <c r="EHK221" s="129"/>
      <c r="EHL221" s="129"/>
      <c r="EHM221" s="129"/>
      <c r="EHN221" s="129"/>
      <c r="EHO221" s="129"/>
      <c r="EHP221" s="129"/>
      <c r="EHQ221" s="129"/>
      <c r="EHR221" s="129"/>
      <c r="EHS221" s="129"/>
      <c r="EHT221" s="129"/>
      <c r="EHU221" s="129"/>
      <c r="EHV221" s="129"/>
      <c r="EHW221" s="129"/>
      <c r="EHX221" s="129"/>
      <c r="EHY221" s="129"/>
      <c r="EHZ221" s="129"/>
      <c r="EIA221" s="129"/>
      <c r="EIB221" s="129"/>
      <c r="EIC221" s="129"/>
      <c r="EID221" s="129"/>
      <c r="EIE221" s="129"/>
      <c r="EIF221" s="129"/>
      <c r="EIG221" s="129"/>
      <c r="EIH221" s="129"/>
      <c r="EII221" s="129"/>
      <c r="EIJ221" s="129"/>
      <c r="EIK221" s="129"/>
      <c r="EIL221" s="129"/>
      <c r="EIM221" s="129"/>
      <c r="EIN221" s="129"/>
      <c r="EIO221" s="129"/>
      <c r="EIP221" s="129"/>
      <c r="EIQ221" s="129"/>
      <c r="EIR221" s="129"/>
      <c r="EIS221" s="129"/>
      <c r="EIT221" s="129"/>
      <c r="EIU221" s="129"/>
      <c r="EIV221" s="129"/>
      <c r="EIW221" s="129"/>
      <c r="EIX221" s="129"/>
      <c r="EIY221" s="129"/>
      <c r="EIZ221" s="129"/>
      <c r="EJA221" s="129"/>
      <c r="EJB221" s="129"/>
      <c r="EJC221" s="129"/>
      <c r="EJD221" s="129"/>
      <c r="EJE221" s="129"/>
      <c r="EJF221" s="129"/>
      <c r="EJG221" s="129"/>
      <c r="EJH221" s="129"/>
      <c r="EJI221" s="129"/>
      <c r="EJJ221" s="129"/>
      <c r="EJK221" s="129"/>
      <c r="EJL221" s="129"/>
      <c r="EJM221" s="129"/>
      <c r="EJN221" s="129"/>
      <c r="EJO221" s="129"/>
      <c r="EJP221" s="129"/>
      <c r="EJQ221" s="129"/>
      <c r="EJR221" s="129"/>
      <c r="EJS221" s="129"/>
      <c r="EJT221" s="129"/>
      <c r="EJU221" s="129"/>
      <c r="EJV221" s="129"/>
      <c r="EJW221" s="129"/>
      <c r="EJX221" s="129"/>
      <c r="EJY221" s="129"/>
      <c r="EJZ221" s="129"/>
      <c r="EKA221" s="129"/>
      <c r="EKB221" s="129"/>
      <c r="EKC221" s="129"/>
      <c r="EKD221" s="129"/>
      <c r="EKE221" s="129"/>
      <c r="EKF221" s="129"/>
      <c r="EKG221" s="129"/>
      <c r="EKH221" s="129"/>
      <c r="EKI221" s="129"/>
      <c r="EKJ221" s="129"/>
      <c r="EKK221" s="129"/>
      <c r="EKL221" s="129"/>
      <c r="EKM221" s="129"/>
      <c r="EKN221" s="129"/>
      <c r="EKO221" s="129"/>
      <c r="EKP221" s="129"/>
      <c r="EKQ221" s="129"/>
      <c r="EKR221" s="129"/>
      <c r="EKS221" s="129"/>
      <c r="EKT221" s="129"/>
      <c r="EKU221" s="129"/>
      <c r="EKV221" s="129"/>
      <c r="EKW221" s="129"/>
      <c r="EKX221" s="129"/>
      <c r="EKY221" s="129"/>
      <c r="EKZ221" s="129"/>
      <c r="ELA221" s="129"/>
      <c r="ELB221" s="129"/>
      <c r="ELC221" s="129"/>
      <c r="ELD221" s="129"/>
      <c r="ELE221" s="129"/>
      <c r="ELF221" s="129"/>
      <c r="ELG221" s="129"/>
      <c r="ELH221" s="129"/>
      <c r="ELI221" s="129"/>
      <c r="ELJ221" s="129"/>
      <c r="ELK221" s="129"/>
      <c r="ELL221" s="129"/>
      <c r="ELM221" s="129"/>
      <c r="ELN221" s="129"/>
      <c r="ELO221" s="129"/>
      <c r="ELP221" s="129"/>
      <c r="ELQ221" s="129"/>
      <c r="ELR221" s="129"/>
      <c r="ELS221" s="129"/>
      <c r="ELT221" s="129"/>
      <c r="ELU221" s="129"/>
      <c r="ELV221" s="129"/>
      <c r="ELW221" s="129"/>
      <c r="ELX221" s="129"/>
      <c r="ELY221" s="129"/>
      <c r="ELZ221" s="129"/>
      <c r="EMA221" s="129"/>
      <c r="EMB221" s="129"/>
      <c r="EMC221" s="129"/>
      <c r="EMD221" s="129"/>
      <c r="EME221" s="129"/>
      <c r="EMF221" s="129"/>
      <c r="EMG221" s="129"/>
      <c r="EMH221" s="129"/>
      <c r="EMI221" s="129"/>
      <c r="EMJ221" s="129"/>
      <c r="EMK221" s="129"/>
      <c r="EML221" s="129"/>
      <c r="EMM221" s="129"/>
      <c r="EMN221" s="129"/>
      <c r="EMO221" s="129"/>
      <c r="EMP221" s="129"/>
      <c r="EMQ221" s="129"/>
      <c r="EMR221" s="129"/>
      <c r="EMS221" s="129"/>
      <c r="EMT221" s="129"/>
      <c r="EMU221" s="129"/>
      <c r="EMV221" s="129"/>
      <c r="EMW221" s="129"/>
      <c r="EMX221" s="129"/>
      <c r="EMY221" s="129"/>
      <c r="EMZ221" s="129"/>
      <c r="ENA221" s="129"/>
      <c r="ENB221" s="129"/>
      <c r="ENC221" s="129"/>
      <c r="END221" s="129"/>
      <c r="ENE221" s="129"/>
      <c r="ENF221" s="129"/>
      <c r="ENG221" s="129"/>
      <c r="ENH221" s="129"/>
      <c r="ENI221" s="129"/>
      <c r="ENJ221" s="129"/>
      <c r="ENK221" s="129"/>
      <c r="ENL221" s="129"/>
      <c r="ENM221" s="129"/>
      <c r="ENN221" s="129"/>
      <c r="ENO221" s="129"/>
      <c r="ENP221" s="129"/>
      <c r="ENQ221" s="129"/>
      <c r="ENR221" s="129"/>
      <c r="ENS221" s="129"/>
      <c r="ENT221" s="129"/>
      <c r="ENU221" s="129"/>
      <c r="ENV221" s="129"/>
      <c r="ENW221" s="129"/>
      <c r="ENX221" s="129"/>
      <c r="ENY221" s="129"/>
      <c r="ENZ221" s="129"/>
      <c r="EOA221" s="129"/>
      <c r="EOB221" s="129"/>
      <c r="EOC221" s="129"/>
      <c r="EOD221" s="129"/>
      <c r="EOE221" s="129"/>
      <c r="EOF221" s="129"/>
      <c r="EOG221" s="129"/>
      <c r="EOH221" s="129"/>
      <c r="EOI221" s="129"/>
      <c r="EOJ221" s="129"/>
      <c r="EOK221" s="129"/>
      <c r="EOL221" s="129"/>
      <c r="EOM221" s="129"/>
      <c r="EON221" s="129"/>
      <c r="EOO221" s="129"/>
      <c r="EOP221" s="129"/>
      <c r="EOQ221" s="129"/>
      <c r="EOR221" s="129"/>
      <c r="EOS221" s="129"/>
      <c r="EOT221" s="129"/>
      <c r="EOU221" s="129"/>
      <c r="EOV221" s="129"/>
      <c r="EOW221" s="129"/>
      <c r="EOX221" s="129"/>
      <c r="EOY221" s="129"/>
      <c r="EOZ221" s="129"/>
      <c r="EPA221" s="129"/>
      <c r="EPB221" s="129"/>
      <c r="EPC221" s="129"/>
      <c r="EPD221" s="129"/>
      <c r="EPE221" s="129"/>
      <c r="EPF221" s="129"/>
      <c r="EPG221" s="129"/>
      <c r="EPH221" s="129"/>
      <c r="EPI221" s="129"/>
      <c r="EPJ221" s="129"/>
      <c r="EPK221" s="129"/>
      <c r="EPL221" s="129"/>
      <c r="EPM221" s="129"/>
      <c r="EPN221" s="129"/>
      <c r="EPO221" s="129"/>
      <c r="EPP221" s="129"/>
      <c r="EPQ221" s="129"/>
      <c r="EPR221" s="129"/>
      <c r="EPS221" s="129"/>
      <c r="EPT221" s="129"/>
      <c r="EPU221" s="129"/>
      <c r="EPV221" s="129"/>
      <c r="EPW221" s="129"/>
      <c r="EPX221" s="129"/>
      <c r="EPY221" s="129"/>
      <c r="EPZ221" s="129"/>
      <c r="EQA221" s="129"/>
      <c r="EQB221" s="129"/>
      <c r="EQC221" s="129"/>
      <c r="EQD221" s="129"/>
      <c r="EQE221" s="129"/>
      <c r="EQF221" s="129"/>
      <c r="EQG221" s="129"/>
      <c r="EQH221" s="129"/>
      <c r="EQI221" s="129"/>
      <c r="EQJ221" s="129"/>
      <c r="EQK221" s="129"/>
      <c r="EQL221" s="129"/>
      <c r="EQM221" s="129"/>
      <c r="EQN221" s="129"/>
      <c r="EQO221" s="129"/>
      <c r="EQP221" s="129"/>
      <c r="EQQ221" s="129"/>
      <c r="EQR221" s="129"/>
      <c r="EQS221" s="129"/>
      <c r="EQT221" s="129"/>
      <c r="EQU221" s="129"/>
      <c r="EQV221" s="129"/>
      <c r="EQW221" s="129"/>
      <c r="EQX221" s="129"/>
      <c r="EQY221" s="129"/>
      <c r="EQZ221" s="129"/>
      <c r="ERA221" s="129"/>
      <c r="ERB221" s="129"/>
      <c r="ERC221" s="129"/>
      <c r="ERD221" s="129"/>
      <c r="ERE221" s="129"/>
      <c r="ERF221" s="129"/>
      <c r="ERG221" s="129"/>
      <c r="ERH221" s="129"/>
      <c r="ERI221" s="129"/>
      <c r="ERJ221" s="129"/>
      <c r="ERK221" s="129"/>
      <c r="ERL221" s="129"/>
      <c r="ERM221" s="129"/>
      <c r="ERN221" s="129"/>
      <c r="ERO221" s="129"/>
      <c r="ERP221" s="129"/>
      <c r="ERQ221" s="129"/>
      <c r="ERR221" s="129"/>
      <c r="ERS221" s="129"/>
      <c r="ERT221" s="129"/>
      <c r="ERU221" s="129"/>
      <c r="ERV221" s="129"/>
      <c r="ERW221" s="129"/>
      <c r="ERX221" s="129"/>
      <c r="ERY221" s="129"/>
      <c r="ERZ221" s="129"/>
      <c r="ESA221" s="129"/>
      <c r="ESB221" s="129"/>
      <c r="ESC221" s="129"/>
      <c r="ESD221" s="129"/>
      <c r="ESE221" s="129"/>
      <c r="ESF221" s="129"/>
      <c r="ESG221" s="129"/>
      <c r="ESH221" s="129"/>
      <c r="ESI221" s="129"/>
      <c r="ESJ221" s="129"/>
      <c r="ESK221" s="129"/>
      <c r="ESL221" s="129"/>
      <c r="ESM221" s="129"/>
      <c r="ESN221" s="129"/>
      <c r="ESO221" s="129"/>
      <c r="ESP221" s="129"/>
      <c r="ESQ221" s="129"/>
      <c r="ESR221" s="129"/>
      <c r="ESS221" s="129"/>
      <c r="EST221" s="129"/>
      <c r="ESU221" s="129"/>
      <c r="ESV221" s="129"/>
      <c r="ESW221" s="129"/>
      <c r="ESX221" s="129"/>
      <c r="ESY221" s="129"/>
      <c r="ESZ221" s="129"/>
      <c r="ETA221" s="129"/>
      <c r="ETB221" s="129"/>
      <c r="ETC221" s="129"/>
      <c r="ETD221" s="129"/>
      <c r="ETE221" s="129"/>
      <c r="ETF221" s="129"/>
      <c r="ETG221" s="129"/>
      <c r="ETH221" s="129"/>
      <c r="ETI221" s="129"/>
      <c r="ETJ221" s="129"/>
      <c r="ETK221" s="129"/>
      <c r="ETL221" s="129"/>
      <c r="ETM221" s="129"/>
      <c r="ETN221" s="129"/>
      <c r="ETO221" s="129"/>
      <c r="ETP221" s="129"/>
      <c r="ETQ221" s="129"/>
      <c r="ETR221" s="129"/>
      <c r="ETS221" s="129"/>
      <c r="ETT221" s="129"/>
      <c r="ETU221" s="129"/>
      <c r="ETV221" s="129"/>
      <c r="ETW221" s="129"/>
      <c r="ETX221" s="129"/>
      <c r="ETY221" s="129"/>
      <c r="ETZ221" s="129"/>
      <c r="EUA221" s="129"/>
      <c r="EUB221" s="129"/>
      <c r="EUC221" s="129"/>
      <c r="EUD221" s="129"/>
      <c r="EUE221" s="129"/>
      <c r="EUF221" s="129"/>
      <c r="EUG221" s="129"/>
      <c r="EUH221" s="129"/>
      <c r="EUI221" s="129"/>
      <c r="EUJ221" s="129"/>
      <c r="EUK221" s="129"/>
      <c r="EUL221" s="129"/>
      <c r="EUM221" s="129"/>
      <c r="EUN221" s="129"/>
      <c r="EUO221" s="129"/>
      <c r="EUP221" s="129"/>
      <c r="EUQ221" s="129"/>
      <c r="EUR221" s="129"/>
      <c r="EUS221" s="129"/>
      <c r="EUT221" s="129"/>
      <c r="EUU221" s="129"/>
      <c r="EUV221" s="129"/>
      <c r="EUW221" s="129"/>
      <c r="EUX221" s="129"/>
      <c r="EUY221" s="129"/>
      <c r="EUZ221" s="129"/>
      <c r="EVA221" s="129"/>
      <c r="EVB221" s="129"/>
      <c r="EVC221" s="129"/>
      <c r="EVD221" s="129"/>
      <c r="EVE221" s="129"/>
      <c r="EVF221" s="129"/>
      <c r="EVG221" s="129"/>
      <c r="EVH221" s="129"/>
      <c r="EVI221" s="129"/>
      <c r="EVJ221" s="129"/>
      <c r="EVK221" s="129"/>
      <c r="EVL221" s="129"/>
      <c r="EVM221" s="129"/>
      <c r="EVN221" s="129"/>
      <c r="EVO221" s="129"/>
      <c r="EVP221" s="129"/>
      <c r="EVQ221" s="129"/>
      <c r="EVR221" s="129"/>
      <c r="EVS221" s="129"/>
      <c r="EVT221" s="129"/>
      <c r="EVU221" s="129"/>
      <c r="EVV221" s="129"/>
      <c r="EVW221" s="129"/>
      <c r="EVX221" s="129"/>
      <c r="EVY221" s="129"/>
      <c r="EVZ221" s="129"/>
      <c r="EWA221" s="129"/>
      <c r="EWB221" s="129"/>
      <c r="EWC221" s="129"/>
      <c r="EWD221" s="129"/>
      <c r="EWE221" s="129"/>
      <c r="EWF221" s="129"/>
      <c r="EWG221" s="129"/>
      <c r="EWH221" s="129"/>
      <c r="EWI221" s="129"/>
      <c r="EWJ221" s="129"/>
      <c r="EWK221" s="129"/>
      <c r="EWL221" s="129"/>
      <c r="EWM221" s="129"/>
      <c r="EWN221" s="129"/>
      <c r="EWO221" s="129"/>
      <c r="EWP221" s="129"/>
      <c r="EWQ221" s="129"/>
      <c r="EWR221" s="129"/>
      <c r="EWS221" s="129"/>
      <c r="EWT221" s="129"/>
      <c r="EWU221" s="129"/>
      <c r="EWV221" s="129"/>
      <c r="EWW221" s="129"/>
      <c r="EWX221" s="129"/>
      <c r="EWY221" s="129"/>
      <c r="EWZ221" s="129"/>
      <c r="EXA221" s="129"/>
      <c r="EXB221" s="129"/>
      <c r="EXC221" s="129"/>
      <c r="EXD221" s="129"/>
      <c r="EXE221" s="129"/>
      <c r="EXF221" s="129"/>
      <c r="EXG221" s="129"/>
      <c r="EXH221" s="129"/>
      <c r="EXI221" s="129"/>
      <c r="EXJ221" s="129"/>
      <c r="EXK221" s="129"/>
      <c r="EXL221" s="129"/>
      <c r="EXM221" s="129"/>
      <c r="EXN221" s="129"/>
      <c r="EXO221" s="129"/>
      <c r="EXP221" s="129"/>
      <c r="EXQ221" s="129"/>
      <c r="EXR221" s="129"/>
      <c r="EXS221" s="129"/>
      <c r="EXT221" s="129"/>
      <c r="EXU221" s="129"/>
      <c r="EXV221" s="129"/>
      <c r="EXW221" s="129"/>
      <c r="EXX221" s="129"/>
      <c r="EXY221" s="129"/>
      <c r="EXZ221" s="129"/>
      <c r="EYA221" s="129"/>
      <c r="EYB221" s="129"/>
      <c r="EYC221" s="129"/>
      <c r="EYD221" s="129"/>
      <c r="EYE221" s="129"/>
      <c r="EYF221" s="129"/>
      <c r="EYG221" s="129"/>
      <c r="EYH221" s="129"/>
      <c r="EYI221" s="129"/>
      <c r="EYJ221" s="129"/>
      <c r="EYK221" s="129"/>
      <c r="EYL221" s="129"/>
      <c r="EYM221" s="129"/>
      <c r="EYN221" s="129"/>
      <c r="EYO221" s="129"/>
      <c r="EYP221" s="129"/>
      <c r="EYQ221" s="129"/>
      <c r="EYR221" s="129"/>
      <c r="EYS221" s="129"/>
      <c r="EYT221" s="129"/>
      <c r="EYU221" s="129"/>
      <c r="EYV221" s="129"/>
      <c r="EYW221" s="129"/>
      <c r="EYX221" s="129"/>
      <c r="EYY221" s="129"/>
      <c r="EYZ221" s="129"/>
      <c r="EZA221" s="129"/>
      <c r="EZB221" s="129"/>
      <c r="EZC221" s="129"/>
      <c r="EZD221" s="129"/>
      <c r="EZE221" s="129"/>
      <c r="EZF221" s="129"/>
      <c r="EZG221" s="129"/>
      <c r="EZH221" s="129"/>
      <c r="EZI221" s="129"/>
      <c r="EZJ221" s="129"/>
      <c r="EZK221" s="129"/>
      <c r="EZL221" s="129"/>
      <c r="EZM221" s="129"/>
      <c r="EZN221" s="129"/>
      <c r="EZO221" s="129"/>
      <c r="EZP221" s="129"/>
      <c r="EZQ221" s="129"/>
      <c r="EZR221" s="129"/>
      <c r="EZS221" s="129"/>
      <c r="EZT221" s="129"/>
      <c r="EZU221" s="129"/>
      <c r="EZV221" s="129"/>
      <c r="EZW221" s="129"/>
      <c r="EZX221" s="129"/>
      <c r="EZY221" s="129"/>
      <c r="EZZ221" s="129"/>
      <c r="FAA221" s="129"/>
      <c r="FAB221" s="129"/>
      <c r="FAC221" s="129"/>
      <c r="FAD221" s="129"/>
      <c r="FAE221" s="129"/>
      <c r="FAF221" s="129"/>
      <c r="FAG221" s="129"/>
      <c r="FAH221" s="129"/>
      <c r="FAI221" s="129"/>
      <c r="FAJ221" s="129"/>
      <c r="FAK221" s="129"/>
      <c r="FAL221" s="129"/>
      <c r="FAM221" s="129"/>
      <c r="FAN221" s="129"/>
      <c r="FAO221" s="129"/>
      <c r="FAP221" s="129"/>
      <c r="FAQ221" s="129"/>
      <c r="FAR221" s="129"/>
      <c r="FAS221" s="129"/>
      <c r="FAT221" s="129"/>
      <c r="FAU221" s="129"/>
      <c r="FAV221" s="129"/>
      <c r="FAW221" s="129"/>
      <c r="FAX221" s="129"/>
      <c r="FAY221" s="129"/>
      <c r="FAZ221" s="129"/>
      <c r="FBA221" s="129"/>
      <c r="FBB221" s="129"/>
      <c r="FBC221" s="129"/>
      <c r="FBD221" s="129"/>
      <c r="FBE221" s="129"/>
      <c r="FBF221" s="129"/>
      <c r="FBG221" s="129"/>
      <c r="FBH221" s="129"/>
      <c r="FBI221" s="129"/>
      <c r="FBJ221" s="129"/>
      <c r="FBK221" s="129"/>
      <c r="FBL221" s="129"/>
      <c r="FBM221" s="129"/>
      <c r="FBN221" s="129"/>
      <c r="FBO221" s="129"/>
      <c r="FBP221" s="129"/>
      <c r="FBQ221" s="129"/>
      <c r="FBR221" s="129"/>
      <c r="FBS221" s="129"/>
      <c r="FBT221" s="129"/>
      <c r="FBU221" s="129"/>
      <c r="FBV221" s="129"/>
      <c r="FBW221" s="129"/>
      <c r="FBX221" s="129"/>
      <c r="FBY221" s="129"/>
      <c r="FBZ221" s="129"/>
      <c r="FCA221" s="129"/>
      <c r="FCB221" s="129"/>
      <c r="FCC221" s="129"/>
      <c r="FCD221" s="129"/>
      <c r="FCE221" s="129"/>
      <c r="FCF221" s="129"/>
      <c r="FCG221" s="129"/>
      <c r="FCH221" s="129"/>
      <c r="FCI221" s="129"/>
      <c r="FCJ221" s="129"/>
      <c r="FCK221" s="129"/>
      <c r="FCL221" s="129"/>
      <c r="FCM221" s="129"/>
      <c r="FCN221" s="129"/>
      <c r="FCO221" s="129"/>
      <c r="FCP221" s="129"/>
      <c r="FCQ221" s="129"/>
      <c r="FCR221" s="129"/>
      <c r="FCS221" s="129"/>
      <c r="FCT221" s="129"/>
      <c r="FCU221" s="129"/>
      <c r="FCV221" s="129"/>
      <c r="FCW221" s="129"/>
      <c r="FCX221" s="129"/>
      <c r="FCY221" s="129"/>
      <c r="FCZ221" s="129"/>
      <c r="FDA221" s="129"/>
      <c r="FDB221" s="129"/>
      <c r="FDC221" s="129"/>
      <c r="FDD221" s="129"/>
      <c r="FDE221" s="129"/>
      <c r="FDF221" s="129"/>
      <c r="FDG221" s="129"/>
      <c r="FDH221" s="129"/>
      <c r="FDI221" s="129"/>
      <c r="FDJ221" s="129"/>
      <c r="FDK221" s="129"/>
      <c r="FDL221" s="129"/>
      <c r="FDM221" s="129"/>
      <c r="FDN221" s="129"/>
      <c r="FDO221" s="129"/>
      <c r="FDP221" s="129"/>
      <c r="FDQ221" s="129"/>
      <c r="FDR221" s="129"/>
      <c r="FDS221" s="129"/>
      <c r="FDT221" s="129"/>
      <c r="FDU221" s="129"/>
      <c r="FDV221" s="129"/>
      <c r="FDW221" s="129"/>
      <c r="FDX221" s="129"/>
      <c r="FDY221" s="129"/>
      <c r="FDZ221" s="129"/>
      <c r="FEA221" s="129"/>
      <c r="FEB221" s="129"/>
      <c r="FEC221" s="129"/>
      <c r="FED221" s="129"/>
      <c r="FEE221" s="129"/>
      <c r="FEF221" s="129"/>
      <c r="FEG221" s="129"/>
      <c r="FEH221" s="129"/>
      <c r="FEI221" s="129"/>
      <c r="FEJ221" s="129"/>
      <c r="FEK221" s="129"/>
      <c r="FEL221" s="129"/>
      <c r="FEM221" s="129"/>
      <c r="FEN221" s="129"/>
      <c r="FEO221" s="129"/>
      <c r="FEP221" s="129"/>
      <c r="FEQ221" s="129"/>
      <c r="FER221" s="129"/>
      <c r="FES221" s="129"/>
      <c r="FET221" s="129"/>
      <c r="FEU221" s="129"/>
      <c r="FEV221" s="129"/>
      <c r="FEW221" s="129"/>
      <c r="FEX221" s="129"/>
      <c r="FEY221" s="129"/>
      <c r="FEZ221" s="129"/>
      <c r="FFA221" s="129"/>
      <c r="FFB221" s="129"/>
      <c r="FFC221" s="129"/>
      <c r="FFD221" s="129"/>
      <c r="FFE221" s="129"/>
      <c r="FFF221" s="129"/>
      <c r="FFG221" s="129"/>
      <c r="FFH221" s="129"/>
      <c r="FFI221" s="129"/>
      <c r="FFJ221" s="129"/>
      <c r="FFK221" s="129"/>
      <c r="FFL221" s="129"/>
      <c r="FFM221" s="129"/>
      <c r="FFN221" s="129"/>
      <c r="FFO221" s="129"/>
      <c r="FFP221" s="129"/>
      <c r="FFQ221" s="129"/>
      <c r="FFR221" s="129"/>
      <c r="FFS221" s="129"/>
      <c r="FFT221" s="129"/>
      <c r="FFU221" s="129"/>
      <c r="FFV221" s="129"/>
      <c r="FFW221" s="129"/>
      <c r="FFX221" s="129"/>
      <c r="FFY221" s="129"/>
      <c r="FFZ221" s="129"/>
      <c r="FGA221" s="129"/>
      <c r="FGB221" s="129"/>
      <c r="FGC221" s="129"/>
      <c r="FGD221" s="129"/>
      <c r="FGE221" s="129"/>
      <c r="FGF221" s="129"/>
      <c r="FGG221" s="129"/>
      <c r="FGH221" s="129"/>
      <c r="FGI221" s="129"/>
      <c r="FGJ221" s="129"/>
      <c r="FGK221" s="129"/>
      <c r="FGL221" s="129"/>
      <c r="FGM221" s="129"/>
      <c r="FGN221" s="129"/>
      <c r="FGO221" s="129"/>
      <c r="FGP221" s="129"/>
      <c r="FGQ221" s="129"/>
      <c r="FGR221" s="129"/>
      <c r="FGS221" s="129"/>
      <c r="FGT221" s="129"/>
      <c r="FGU221" s="129"/>
      <c r="FGV221" s="129"/>
      <c r="FGW221" s="129"/>
      <c r="FGX221" s="129"/>
      <c r="FGY221" s="129"/>
      <c r="FGZ221" s="129"/>
      <c r="FHA221" s="129"/>
      <c r="FHB221" s="129"/>
      <c r="FHC221" s="129"/>
      <c r="FHD221" s="129"/>
      <c r="FHE221" s="129"/>
      <c r="FHF221" s="129"/>
      <c r="FHG221" s="129"/>
      <c r="FHH221" s="129"/>
      <c r="FHI221" s="129"/>
      <c r="FHJ221" s="129"/>
      <c r="FHK221" s="129"/>
      <c r="FHL221" s="129"/>
      <c r="FHM221" s="129"/>
      <c r="FHN221" s="129"/>
      <c r="FHO221" s="129"/>
      <c r="FHP221" s="129"/>
      <c r="FHQ221" s="129"/>
      <c r="FHR221" s="129"/>
      <c r="FHS221" s="129"/>
      <c r="FHT221" s="129"/>
      <c r="FHU221" s="129"/>
      <c r="FHV221" s="129"/>
      <c r="FHW221" s="129"/>
      <c r="FHX221" s="129"/>
      <c r="FHY221" s="129"/>
      <c r="FHZ221" s="129"/>
      <c r="FIA221" s="129"/>
      <c r="FIB221" s="129"/>
      <c r="FIC221" s="129"/>
      <c r="FID221" s="129"/>
      <c r="FIE221" s="129"/>
      <c r="FIF221" s="129"/>
      <c r="FIG221" s="129"/>
      <c r="FIH221" s="129"/>
      <c r="FII221" s="129"/>
      <c r="FIJ221" s="129"/>
      <c r="FIK221" s="129"/>
      <c r="FIL221" s="129"/>
      <c r="FIM221" s="129"/>
      <c r="FIN221" s="129"/>
      <c r="FIO221" s="129"/>
      <c r="FIP221" s="129"/>
      <c r="FIQ221" s="129"/>
      <c r="FIR221" s="129"/>
      <c r="FIS221" s="129"/>
      <c r="FIT221" s="129"/>
      <c r="FIU221" s="129"/>
      <c r="FIV221" s="129"/>
      <c r="FIW221" s="129"/>
      <c r="FIX221" s="129"/>
      <c r="FIY221" s="129"/>
      <c r="FIZ221" s="129"/>
      <c r="FJA221" s="129"/>
      <c r="FJB221" s="129"/>
      <c r="FJC221" s="129"/>
      <c r="FJD221" s="129"/>
      <c r="FJE221" s="129"/>
      <c r="FJF221" s="129"/>
      <c r="FJG221" s="129"/>
      <c r="FJH221" s="129"/>
      <c r="FJI221" s="129"/>
      <c r="FJJ221" s="129"/>
      <c r="FJK221" s="129"/>
      <c r="FJL221" s="129"/>
      <c r="FJM221" s="129"/>
      <c r="FJN221" s="129"/>
      <c r="FJO221" s="129"/>
      <c r="FJP221" s="129"/>
      <c r="FJQ221" s="129"/>
      <c r="FJR221" s="129"/>
      <c r="FJS221" s="129"/>
      <c r="FJT221" s="129"/>
      <c r="FJU221" s="129"/>
      <c r="FJV221" s="129"/>
      <c r="FJW221" s="129"/>
      <c r="FJX221" s="129"/>
      <c r="FJY221" s="129"/>
      <c r="FJZ221" s="129"/>
      <c r="FKA221" s="129"/>
      <c r="FKB221" s="129"/>
      <c r="FKC221" s="129"/>
      <c r="FKD221" s="129"/>
      <c r="FKE221" s="129"/>
      <c r="FKF221" s="129"/>
      <c r="FKG221" s="129"/>
      <c r="FKH221" s="129"/>
      <c r="FKI221" s="129"/>
      <c r="FKJ221" s="129"/>
      <c r="FKK221" s="129"/>
      <c r="FKL221" s="129"/>
      <c r="FKM221" s="129"/>
      <c r="FKN221" s="129"/>
      <c r="FKO221" s="129"/>
      <c r="FKP221" s="129"/>
      <c r="FKQ221" s="129"/>
      <c r="FKR221" s="129"/>
      <c r="FKS221" s="129"/>
      <c r="FKT221" s="129"/>
      <c r="FKU221" s="129"/>
      <c r="FKV221" s="129"/>
      <c r="FKW221" s="129"/>
      <c r="FKX221" s="129"/>
      <c r="FKY221" s="129"/>
      <c r="FKZ221" s="129"/>
      <c r="FLA221" s="129"/>
      <c r="FLB221" s="129"/>
      <c r="FLC221" s="129"/>
      <c r="FLD221" s="129"/>
      <c r="FLE221" s="129"/>
      <c r="FLF221" s="129"/>
      <c r="FLG221" s="129"/>
      <c r="FLH221" s="129"/>
      <c r="FLI221" s="129"/>
      <c r="FLJ221" s="129"/>
      <c r="FLK221" s="129"/>
      <c r="FLL221" s="129"/>
      <c r="FLM221" s="129"/>
      <c r="FLN221" s="129"/>
      <c r="FLO221" s="129"/>
      <c r="FLP221" s="129"/>
      <c r="FLQ221" s="129"/>
      <c r="FLR221" s="129"/>
      <c r="FLS221" s="129"/>
      <c r="FLT221" s="129"/>
      <c r="FLU221" s="129"/>
      <c r="FLV221" s="129"/>
      <c r="FLW221" s="129"/>
      <c r="FLX221" s="129"/>
      <c r="FLY221" s="129"/>
      <c r="FLZ221" s="129"/>
      <c r="FMA221" s="129"/>
      <c r="FMB221" s="129"/>
      <c r="FMC221" s="129"/>
      <c r="FMD221" s="129"/>
      <c r="FME221" s="129"/>
      <c r="FMF221" s="129"/>
      <c r="FMG221" s="129"/>
      <c r="FMH221" s="129"/>
      <c r="FMI221" s="129"/>
      <c r="FMJ221" s="129"/>
      <c r="FMK221" s="129"/>
      <c r="FML221" s="129"/>
      <c r="FMM221" s="129"/>
      <c r="FMN221" s="129"/>
      <c r="FMO221" s="129"/>
      <c r="FMP221" s="129"/>
      <c r="FMQ221" s="129"/>
      <c r="FMR221" s="129"/>
      <c r="FMS221" s="129"/>
      <c r="FMT221" s="129"/>
      <c r="FMU221" s="129"/>
      <c r="FMV221" s="129"/>
      <c r="FMW221" s="129"/>
      <c r="FMX221" s="129"/>
      <c r="FMY221" s="129"/>
      <c r="FMZ221" s="129"/>
      <c r="FNA221" s="129"/>
      <c r="FNB221" s="129"/>
      <c r="FNC221" s="129"/>
      <c r="FND221" s="129"/>
      <c r="FNE221" s="129"/>
      <c r="FNF221" s="129"/>
      <c r="FNG221" s="129"/>
      <c r="FNH221" s="129"/>
      <c r="FNI221" s="129"/>
      <c r="FNJ221" s="129"/>
      <c r="FNK221" s="129"/>
      <c r="FNL221" s="129"/>
      <c r="FNM221" s="129"/>
      <c r="FNN221" s="129"/>
      <c r="FNO221" s="129"/>
      <c r="FNP221" s="129"/>
      <c r="FNQ221" s="129"/>
      <c r="FNR221" s="129"/>
      <c r="FNS221" s="129"/>
      <c r="FNT221" s="129"/>
      <c r="FNU221" s="129"/>
      <c r="FNV221" s="129"/>
      <c r="FNW221" s="129"/>
      <c r="FNX221" s="129"/>
      <c r="FNY221" s="129"/>
      <c r="FNZ221" s="129"/>
      <c r="FOA221" s="129"/>
      <c r="FOB221" s="129"/>
      <c r="FOC221" s="129"/>
      <c r="FOD221" s="129"/>
      <c r="FOE221" s="129"/>
      <c r="FOF221" s="129"/>
      <c r="FOG221" s="129"/>
      <c r="FOH221" s="129"/>
      <c r="FOI221" s="129"/>
      <c r="FOJ221" s="129"/>
      <c r="FOK221" s="129"/>
      <c r="FOL221" s="129"/>
      <c r="FOM221" s="129"/>
      <c r="FON221" s="129"/>
      <c r="FOO221" s="129"/>
      <c r="FOP221" s="129"/>
      <c r="FOQ221" s="129"/>
      <c r="FOR221" s="129"/>
      <c r="FOS221" s="129"/>
      <c r="FOT221" s="129"/>
      <c r="FOU221" s="129"/>
      <c r="FOV221" s="129"/>
      <c r="FOW221" s="129"/>
      <c r="FOX221" s="129"/>
      <c r="FOY221" s="129"/>
      <c r="FOZ221" s="129"/>
      <c r="FPA221" s="129"/>
      <c r="FPB221" s="129"/>
      <c r="FPC221" s="129"/>
      <c r="FPD221" s="129"/>
      <c r="FPE221" s="129"/>
      <c r="FPF221" s="129"/>
      <c r="FPG221" s="129"/>
      <c r="FPH221" s="129"/>
      <c r="FPI221" s="129"/>
      <c r="FPJ221" s="129"/>
      <c r="FPK221" s="129"/>
      <c r="FPL221" s="129"/>
      <c r="FPM221" s="129"/>
      <c r="FPN221" s="129"/>
      <c r="FPO221" s="129"/>
      <c r="FPP221" s="129"/>
      <c r="FPQ221" s="129"/>
      <c r="FPR221" s="129"/>
      <c r="FPS221" s="129"/>
      <c r="FPT221" s="129"/>
      <c r="FPU221" s="129"/>
      <c r="FPV221" s="129"/>
      <c r="FPW221" s="129"/>
      <c r="FPX221" s="129"/>
      <c r="FPY221" s="129"/>
      <c r="FPZ221" s="129"/>
      <c r="FQA221" s="129"/>
      <c r="FQB221" s="129"/>
      <c r="FQC221" s="129"/>
      <c r="FQD221" s="129"/>
      <c r="FQE221" s="129"/>
      <c r="FQF221" s="129"/>
      <c r="FQG221" s="129"/>
      <c r="FQH221" s="129"/>
      <c r="FQI221" s="129"/>
      <c r="FQJ221" s="129"/>
      <c r="FQK221" s="129"/>
      <c r="FQL221" s="129"/>
      <c r="FQM221" s="129"/>
      <c r="FQN221" s="129"/>
      <c r="FQO221" s="129"/>
      <c r="FQP221" s="129"/>
      <c r="FQQ221" s="129"/>
      <c r="FQR221" s="129"/>
      <c r="FQS221" s="129"/>
      <c r="FQT221" s="129"/>
      <c r="FQU221" s="129"/>
      <c r="FQV221" s="129"/>
      <c r="FQW221" s="129"/>
      <c r="FQX221" s="129"/>
      <c r="FQY221" s="129"/>
      <c r="FQZ221" s="129"/>
      <c r="FRA221" s="129"/>
      <c r="FRB221" s="129"/>
      <c r="FRC221" s="129"/>
      <c r="FRD221" s="129"/>
      <c r="FRE221" s="129"/>
      <c r="FRF221" s="129"/>
      <c r="FRG221" s="129"/>
      <c r="FRH221" s="129"/>
      <c r="FRI221" s="129"/>
      <c r="FRJ221" s="129"/>
      <c r="FRK221" s="129"/>
      <c r="FRL221" s="129"/>
      <c r="FRM221" s="129"/>
      <c r="FRN221" s="129"/>
      <c r="FRO221" s="129"/>
      <c r="FRP221" s="129"/>
      <c r="FRQ221" s="129"/>
      <c r="FRR221" s="129"/>
      <c r="FRS221" s="129"/>
      <c r="FRT221" s="129"/>
      <c r="FRU221" s="129"/>
      <c r="FRV221" s="129"/>
      <c r="FRW221" s="129"/>
      <c r="FRX221" s="129"/>
      <c r="FRY221" s="129"/>
      <c r="FRZ221" s="129"/>
      <c r="FSA221" s="129"/>
      <c r="FSB221" s="129"/>
      <c r="FSC221" s="129"/>
      <c r="FSD221" s="129"/>
      <c r="FSE221" s="129"/>
      <c r="FSF221" s="129"/>
      <c r="FSG221" s="129"/>
      <c r="FSH221" s="129"/>
      <c r="FSI221" s="129"/>
      <c r="FSJ221" s="129"/>
      <c r="FSK221" s="129"/>
      <c r="FSL221" s="129"/>
      <c r="FSM221" s="129"/>
      <c r="FSN221" s="129"/>
      <c r="FSO221" s="129"/>
      <c r="FSP221" s="129"/>
      <c r="FSQ221" s="129"/>
      <c r="FSR221" s="129"/>
      <c r="FSS221" s="129"/>
      <c r="FST221" s="129"/>
      <c r="FSU221" s="129"/>
      <c r="FSV221" s="129"/>
      <c r="FSW221" s="129"/>
      <c r="FSX221" s="129"/>
      <c r="FSY221" s="129"/>
      <c r="FSZ221" s="129"/>
      <c r="FTA221" s="129"/>
      <c r="FTB221" s="129"/>
      <c r="FTC221" s="129"/>
      <c r="FTD221" s="129"/>
      <c r="FTE221" s="129"/>
      <c r="FTF221" s="129"/>
      <c r="FTG221" s="129"/>
      <c r="FTH221" s="129"/>
      <c r="FTI221" s="129"/>
      <c r="FTJ221" s="129"/>
      <c r="FTK221" s="129"/>
      <c r="FTL221" s="129"/>
      <c r="FTM221" s="129"/>
      <c r="FTN221" s="129"/>
      <c r="FTO221" s="129"/>
      <c r="FTP221" s="129"/>
      <c r="FTQ221" s="129"/>
      <c r="FTR221" s="129"/>
      <c r="FTS221" s="129"/>
      <c r="FTT221" s="129"/>
      <c r="FTU221" s="129"/>
      <c r="FTV221" s="129"/>
      <c r="FTW221" s="129"/>
      <c r="FTX221" s="129"/>
      <c r="FTY221" s="129"/>
      <c r="FTZ221" s="129"/>
      <c r="FUA221" s="129"/>
      <c r="FUB221" s="129"/>
      <c r="FUC221" s="129"/>
      <c r="FUD221" s="129"/>
      <c r="FUE221" s="129"/>
      <c r="FUF221" s="129"/>
      <c r="FUG221" s="129"/>
      <c r="FUH221" s="129"/>
      <c r="FUI221" s="129"/>
      <c r="FUJ221" s="129"/>
      <c r="FUK221" s="129"/>
      <c r="FUL221" s="129"/>
      <c r="FUM221" s="129"/>
      <c r="FUN221" s="129"/>
      <c r="FUO221" s="129"/>
      <c r="FUP221" s="129"/>
      <c r="FUQ221" s="129"/>
      <c r="FUR221" s="129"/>
      <c r="FUS221" s="129"/>
      <c r="FUT221" s="129"/>
      <c r="FUU221" s="129"/>
      <c r="FUV221" s="129"/>
      <c r="FUW221" s="129"/>
      <c r="FUX221" s="129"/>
      <c r="FUY221" s="129"/>
      <c r="FUZ221" s="129"/>
      <c r="FVA221" s="129"/>
      <c r="FVB221" s="129"/>
      <c r="FVC221" s="129"/>
      <c r="FVD221" s="129"/>
      <c r="FVE221" s="129"/>
      <c r="FVF221" s="129"/>
      <c r="FVG221" s="129"/>
      <c r="FVH221" s="129"/>
      <c r="FVI221" s="129"/>
      <c r="FVJ221" s="129"/>
      <c r="FVK221" s="129"/>
      <c r="FVL221" s="129"/>
      <c r="FVM221" s="129"/>
      <c r="FVN221" s="129"/>
      <c r="FVO221" s="129"/>
      <c r="FVP221" s="129"/>
      <c r="FVQ221" s="129"/>
      <c r="FVR221" s="129"/>
      <c r="FVS221" s="129"/>
      <c r="FVT221" s="129"/>
      <c r="FVU221" s="129"/>
      <c r="FVV221" s="129"/>
      <c r="FVW221" s="129"/>
      <c r="FVX221" s="129"/>
      <c r="FVY221" s="129"/>
      <c r="FVZ221" s="129"/>
      <c r="FWA221" s="129"/>
      <c r="FWB221" s="129"/>
      <c r="FWC221" s="129"/>
      <c r="FWD221" s="129"/>
      <c r="FWE221" s="129"/>
      <c r="FWF221" s="129"/>
      <c r="FWG221" s="129"/>
      <c r="FWH221" s="129"/>
      <c r="FWI221" s="129"/>
      <c r="FWJ221" s="129"/>
      <c r="FWK221" s="129"/>
      <c r="FWL221" s="129"/>
      <c r="FWM221" s="129"/>
      <c r="FWN221" s="129"/>
      <c r="FWO221" s="129"/>
      <c r="FWP221" s="129"/>
      <c r="FWQ221" s="129"/>
      <c r="FWR221" s="129"/>
      <c r="FWS221" s="129"/>
      <c r="FWT221" s="129"/>
      <c r="FWU221" s="129"/>
      <c r="FWV221" s="129"/>
      <c r="FWW221" s="129"/>
      <c r="FWX221" s="129"/>
      <c r="FWY221" s="129"/>
      <c r="FWZ221" s="129"/>
      <c r="FXA221" s="129"/>
      <c r="FXB221" s="129"/>
      <c r="FXC221" s="129"/>
      <c r="FXD221" s="129"/>
      <c r="FXE221" s="129"/>
      <c r="FXF221" s="129"/>
      <c r="FXG221" s="129"/>
      <c r="FXH221" s="129"/>
      <c r="FXI221" s="129"/>
      <c r="FXJ221" s="129"/>
      <c r="FXK221" s="129"/>
      <c r="FXL221" s="129"/>
      <c r="FXM221" s="129"/>
      <c r="FXN221" s="129"/>
      <c r="FXO221" s="129"/>
      <c r="FXP221" s="129"/>
      <c r="FXQ221" s="129"/>
      <c r="FXR221" s="129"/>
      <c r="FXS221" s="129"/>
      <c r="FXT221" s="129"/>
      <c r="FXU221" s="129"/>
      <c r="FXV221" s="129"/>
      <c r="FXW221" s="129"/>
      <c r="FXX221" s="129"/>
      <c r="FXY221" s="129"/>
      <c r="FXZ221" s="129"/>
      <c r="FYA221" s="129"/>
      <c r="FYB221" s="129"/>
      <c r="FYC221" s="129"/>
      <c r="FYD221" s="129"/>
      <c r="FYE221" s="129"/>
      <c r="FYF221" s="129"/>
      <c r="FYG221" s="129"/>
      <c r="FYH221" s="129"/>
      <c r="FYI221" s="129"/>
      <c r="FYJ221" s="129"/>
      <c r="FYK221" s="129"/>
      <c r="FYL221" s="129"/>
      <c r="FYM221" s="129"/>
      <c r="FYN221" s="129"/>
      <c r="FYO221" s="129"/>
      <c r="FYP221" s="129"/>
      <c r="FYQ221" s="129"/>
      <c r="FYR221" s="129"/>
      <c r="FYS221" s="129"/>
      <c r="FYT221" s="129"/>
      <c r="FYU221" s="129"/>
      <c r="FYV221" s="129"/>
      <c r="FYW221" s="129"/>
      <c r="FYX221" s="129"/>
      <c r="FYY221" s="129"/>
      <c r="FYZ221" s="129"/>
      <c r="FZA221" s="129"/>
      <c r="FZB221" s="129"/>
      <c r="FZC221" s="129"/>
      <c r="FZD221" s="129"/>
      <c r="FZE221" s="129"/>
      <c r="FZF221" s="129"/>
      <c r="FZG221" s="129"/>
      <c r="FZH221" s="129"/>
      <c r="FZI221" s="129"/>
      <c r="FZJ221" s="129"/>
      <c r="FZK221" s="129"/>
      <c r="FZL221" s="129"/>
      <c r="FZM221" s="129"/>
      <c r="FZN221" s="129"/>
      <c r="FZO221" s="129"/>
      <c r="FZP221" s="129"/>
      <c r="FZQ221" s="129"/>
      <c r="FZR221" s="129"/>
      <c r="FZS221" s="129"/>
      <c r="FZT221" s="129"/>
      <c r="FZU221" s="129"/>
      <c r="FZV221" s="129"/>
      <c r="FZW221" s="129"/>
      <c r="FZX221" s="129"/>
      <c r="FZY221" s="129"/>
      <c r="FZZ221" s="129"/>
      <c r="GAA221" s="129"/>
      <c r="GAB221" s="129"/>
      <c r="GAC221" s="129"/>
      <c r="GAD221" s="129"/>
      <c r="GAE221" s="129"/>
      <c r="GAF221" s="129"/>
      <c r="GAG221" s="129"/>
      <c r="GAH221" s="129"/>
      <c r="GAI221" s="129"/>
      <c r="GAJ221" s="129"/>
      <c r="GAK221" s="129"/>
      <c r="GAL221" s="129"/>
      <c r="GAM221" s="129"/>
      <c r="GAN221" s="129"/>
      <c r="GAO221" s="129"/>
      <c r="GAP221" s="129"/>
      <c r="GAQ221" s="129"/>
      <c r="GAR221" s="129"/>
      <c r="GAS221" s="129"/>
      <c r="GAT221" s="129"/>
      <c r="GAU221" s="129"/>
      <c r="GAV221" s="129"/>
      <c r="GAW221" s="129"/>
      <c r="GAX221" s="129"/>
      <c r="GAY221" s="129"/>
      <c r="GAZ221" s="129"/>
      <c r="GBA221" s="129"/>
      <c r="GBB221" s="129"/>
      <c r="GBC221" s="129"/>
      <c r="GBD221" s="129"/>
      <c r="GBE221" s="129"/>
      <c r="GBF221" s="129"/>
      <c r="GBG221" s="129"/>
      <c r="GBH221" s="129"/>
      <c r="GBI221" s="129"/>
      <c r="GBJ221" s="129"/>
      <c r="GBK221" s="129"/>
      <c r="GBL221" s="129"/>
      <c r="GBM221" s="129"/>
      <c r="GBN221" s="129"/>
      <c r="GBO221" s="129"/>
      <c r="GBP221" s="129"/>
      <c r="GBQ221" s="129"/>
      <c r="GBR221" s="129"/>
      <c r="GBS221" s="129"/>
      <c r="GBT221" s="129"/>
      <c r="GBU221" s="129"/>
      <c r="GBV221" s="129"/>
      <c r="GBW221" s="129"/>
      <c r="GBX221" s="129"/>
      <c r="GBY221" s="129"/>
      <c r="GBZ221" s="129"/>
      <c r="GCA221" s="129"/>
      <c r="GCB221" s="129"/>
      <c r="GCC221" s="129"/>
      <c r="GCD221" s="129"/>
      <c r="GCE221" s="129"/>
      <c r="GCF221" s="129"/>
      <c r="GCG221" s="129"/>
      <c r="GCH221" s="129"/>
      <c r="GCI221" s="129"/>
      <c r="GCJ221" s="129"/>
      <c r="GCK221" s="129"/>
      <c r="GCL221" s="129"/>
      <c r="GCM221" s="129"/>
      <c r="GCN221" s="129"/>
      <c r="GCO221" s="129"/>
      <c r="GCP221" s="129"/>
      <c r="GCQ221" s="129"/>
      <c r="GCR221" s="129"/>
      <c r="GCS221" s="129"/>
      <c r="GCT221" s="129"/>
      <c r="GCU221" s="129"/>
      <c r="GCV221" s="129"/>
      <c r="GCW221" s="129"/>
      <c r="GCX221" s="129"/>
      <c r="GCY221" s="129"/>
      <c r="GCZ221" s="129"/>
      <c r="GDA221" s="129"/>
      <c r="GDB221" s="129"/>
      <c r="GDC221" s="129"/>
      <c r="GDD221" s="129"/>
      <c r="GDE221" s="129"/>
      <c r="GDF221" s="129"/>
      <c r="GDG221" s="129"/>
      <c r="GDH221" s="129"/>
      <c r="GDI221" s="129"/>
      <c r="GDJ221" s="129"/>
      <c r="GDK221" s="129"/>
      <c r="GDL221" s="129"/>
      <c r="GDM221" s="129"/>
      <c r="GDN221" s="129"/>
      <c r="GDO221" s="129"/>
      <c r="GDP221" s="129"/>
      <c r="GDQ221" s="129"/>
      <c r="GDR221" s="129"/>
      <c r="GDS221" s="129"/>
      <c r="GDT221" s="129"/>
      <c r="GDU221" s="129"/>
      <c r="GDV221" s="129"/>
      <c r="GDW221" s="129"/>
      <c r="GDX221" s="129"/>
      <c r="GDY221" s="129"/>
      <c r="GDZ221" s="129"/>
      <c r="GEA221" s="129"/>
      <c r="GEB221" s="129"/>
      <c r="GEC221" s="129"/>
      <c r="GED221" s="129"/>
      <c r="GEE221" s="129"/>
      <c r="GEF221" s="129"/>
      <c r="GEG221" s="129"/>
      <c r="GEH221" s="129"/>
      <c r="GEI221" s="129"/>
      <c r="GEJ221" s="129"/>
      <c r="GEK221" s="129"/>
      <c r="GEL221" s="129"/>
      <c r="GEM221" s="129"/>
      <c r="GEN221" s="129"/>
      <c r="GEO221" s="129"/>
      <c r="GEP221" s="129"/>
      <c r="GEQ221" s="129"/>
      <c r="GER221" s="129"/>
      <c r="GES221" s="129"/>
      <c r="GET221" s="129"/>
      <c r="GEU221" s="129"/>
      <c r="GEV221" s="129"/>
      <c r="GEW221" s="129"/>
      <c r="GEX221" s="129"/>
      <c r="GEY221" s="129"/>
      <c r="GEZ221" s="129"/>
      <c r="GFA221" s="129"/>
      <c r="GFB221" s="129"/>
      <c r="GFC221" s="129"/>
      <c r="GFD221" s="129"/>
      <c r="GFE221" s="129"/>
      <c r="GFF221" s="129"/>
      <c r="GFG221" s="129"/>
      <c r="GFH221" s="129"/>
      <c r="GFI221" s="129"/>
      <c r="GFJ221" s="129"/>
      <c r="GFK221" s="129"/>
      <c r="GFL221" s="129"/>
      <c r="GFM221" s="129"/>
      <c r="GFN221" s="129"/>
      <c r="GFO221" s="129"/>
      <c r="GFP221" s="129"/>
      <c r="GFQ221" s="129"/>
      <c r="GFR221" s="129"/>
      <c r="GFS221" s="129"/>
      <c r="GFT221" s="129"/>
      <c r="GFU221" s="129"/>
      <c r="GFV221" s="129"/>
      <c r="GFW221" s="129"/>
      <c r="GFX221" s="129"/>
      <c r="GFY221" s="129"/>
      <c r="GFZ221" s="129"/>
      <c r="GGA221" s="129"/>
      <c r="GGB221" s="129"/>
      <c r="GGC221" s="129"/>
      <c r="GGD221" s="129"/>
      <c r="GGE221" s="129"/>
      <c r="GGF221" s="129"/>
      <c r="GGG221" s="129"/>
      <c r="GGH221" s="129"/>
      <c r="GGI221" s="129"/>
      <c r="GGJ221" s="129"/>
      <c r="GGK221" s="129"/>
      <c r="GGL221" s="129"/>
      <c r="GGM221" s="129"/>
      <c r="GGN221" s="129"/>
      <c r="GGO221" s="129"/>
      <c r="GGP221" s="129"/>
      <c r="GGQ221" s="129"/>
      <c r="GGR221" s="129"/>
      <c r="GGS221" s="129"/>
      <c r="GGT221" s="129"/>
      <c r="GGU221" s="129"/>
      <c r="GGV221" s="129"/>
      <c r="GGW221" s="129"/>
      <c r="GGX221" s="129"/>
      <c r="GGY221" s="129"/>
      <c r="GGZ221" s="129"/>
      <c r="GHA221" s="129"/>
      <c r="GHB221" s="129"/>
      <c r="GHC221" s="129"/>
      <c r="GHD221" s="129"/>
      <c r="GHE221" s="129"/>
      <c r="GHF221" s="129"/>
      <c r="GHG221" s="129"/>
      <c r="GHH221" s="129"/>
      <c r="GHI221" s="129"/>
      <c r="GHJ221" s="129"/>
      <c r="GHK221" s="129"/>
      <c r="GHL221" s="129"/>
      <c r="GHM221" s="129"/>
      <c r="GHN221" s="129"/>
      <c r="GHO221" s="129"/>
      <c r="GHP221" s="129"/>
      <c r="GHQ221" s="129"/>
      <c r="GHR221" s="129"/>
      <c r="GHS221" s="129"/>
      <c r="GHT221" s="129"/>
      <c r="GHU221" s="129"/>
      <c r="GHV221" s="129"/>
      <c r="GHW221" s="129"/>
      <c r="GHX221" s="129"/>
      <c r="GHY221" s="129"/>
      <c r="GHZ221" s="129"/>
      <c r="GIA221" s="129"/>
      <c r="GIB221" s="129"/>
      <c r="GIC221" s="129"/>
      <c r="GID221" s="129"/>
      <c r="GIE221" s="129"/>
      <c r="GIF221" s="129"/>
      <c r="GIG221" s="129"/>
      <c r="GIH221" s="129"/>
      <c r="GII221" s="129"/>
      <c r="GIJ221" s="129"/>
      <c r="GIK221" s="129"/>
      <c r="GIL221" s="129"/>
      <c r="GIM221" s="129"/>
      <c r="GIN221" s="129"/>
      <c r="GIO221" s="129"/>
      <c r="GIP221" s="129"/>
      <c r="GIQ221" s="129"/>
      <c r="GIR221" s="129"/>
      <c r="GIS221" s="129"/>
      <c r="GIT221" s="129"/>
      <c r="GIU221" s="129"/>
      <c r="GIV221" s="129"/>
      <c r="GIW221" s="129"/>
      <c r="GIX221" s="129"/>
      <c r="GIY221" s="129"/>
      <c r="GIZ221" s="129"/>
      <c r="GJA221" s="129"/>
      <c r="GJB221" s="129"/>
      <c r="GJC221" s="129"/>
      <c r="GJD221" s="129"/>
      <c r="GJE221" s="129"/>
      <c r="GJF221" s="129"/>
      <c r="GJG221" s="129"/>
      <c r="GJH221" s="129"/>
      <c r="GJI221" s="129"/>
      <c r="GJJ221" s="129"/>
      <c r="GJK221" s="129"/>
      <c r="GJL221" s="129"/>
      <c r="GJM221" s="129"/>
      <c r="GJN221" s="129"/>
      <c r="GJO221" s="129"/>
      <c r="GJP221" s="129"/>
      <c r="GJQ221" s="129"/>
      <c r="GJR221" s="129"/>
      <c r="GJS221" s="129"/>
      <c r="GJT221" s="129"/>
      <c r="GJU221" s="129"/>
      <c r="GJV221" s="129"/>
      <c r="GJW221" s="129"/>
      <c r="GJX221" s="129"/>
      <c r="GJY221" s="129"/>
      <c r="GJZ221" s="129"/>
      <c r="GKA221" s="129"/>
      <c r="GKB221" s="129"/>
      <c r="GKC221" s="129"/>
      <c r="GKD221" s="129"/>
      <c r="GKE221" s="129"/>
      <c r="GKF221" s="129"/>
      <c r="GKG221" s="129"/>
      <c r="GKH221" s="129"/>
      <c r="GKI221" s="129"/>
      <c r="GKJ221" s="129"/>
      <c r="GKK221" s="129"/>
      <c r="GKL221" s="129"/>
      <c r="GKM221" s="129"/>
      <c r="GKN221" s="129"/>
      <c r="GKO221" s="129"/>
      <c r="GKP221" s="129"/>
      <c r="GKQ221" s="129"/>
      <c r="GKR221" s="129"/>
      <c r="GKS221" s="129"/>
      <c r="GKT221" s="129"/>
      <c r="GKU221" s="129"/>
      <c r="GKV221" s="129"/>
      <c r="GKW221" s="129"/>
      <c r="GKX221" s="129"/>
      <c r="GKY221" s="129"/>
      <c r="GKZ221" s="129"/>
      <c r="GLA221" s="129"/>
      <c r="GLB221" s="129"/>
      <c r="GLC221" s="129"/>
      <c r="GLD221" s="129"/>
      <c r="GLE221" s="129"/>
      <c r="GLF221" s="129"/>
      <c r="GLG221" s="129"/>
      <c r="GLH221" s="129"/>
      <c r="GLI221" s="129"/>
      <c r="GLJ221" s="129"/>
      <c r="GLK221" s="129"/>
      <c r="GLL221" s="129"/>
      <c r="GLM221" s="129"/>
      <c r="GLN221" s="129"/>
      <c r="GLO221" s="129"/>
      <c r="GLP221" s="129"/>
      <c r="GLQ221" s="129"/>
      <c r="GLR221" s="129"/>
      <c r="GLS221" s="129"/>
      <c r="GLT221" s="129"/>
      <c r="GLU221" s="129"/>
      <c r="GLV221" s="129"/>
      <c r="GLW221" s="129"/>
      <c r="GLX221" s="129"/>
      <c r="GLY221" s="129"/>
      <c r="GLZ221" s="129"/>
      <c r="GMA221" s="129"/>
      <c r="GMB221" s="129"/>
      <c r="GMC221" s="129"/>
      <c r="GMD221" s="129"/>
      <c r="GME221" s="129"/>
      <c r="GMF221" s="129"/>
      <c r="GMG221" s="129"/>
      <c r="GMH221" s="129"/>
      <c r="GMI221" s="129"/>
      <c r="GMJ221" s="129"/>
      <c r="GMK221" s="129"/>
      <c r="GML221" s="129"/>
      <c r="GMM221" s="129"/>
      <c r="GMN221" s="129"/>
      <c r="GMO221" s="129"/>
      <c r="GMP221" s="129"/>
      <c r="GMQ221" s="129"/>
      <c r="GMR221" s="129"/>
      <c r="GMS221" s="129"/>
      <c r="GMT221" s="129"/>
      <c r="GMU221" s="129"/>
      <c r="GMV221" s="129"/>
      <c r="GMW221" s="129"/>
      <c r="GMX221" s="129"/>
      <c r="GMY221" s="129"/>
      <c r="GMZ221" s="129"/>
      <c r="GNA221" s="129"/>
      <c r="GNB221" s="129"/>
      <c r="GNC221" s="129"/>
      <c r="GND221" s="129"/>
      <c r="GNE221" s="129"/>
      <c r="GNF221" s="129"/>
      <c r="GNG221" s="129"/>
      <c r="GNH221" s="129"/>
      <c r="GNI221" s="129"/>
      <c r="GNJ221" s="129"/>
      <c r="GNK221" s="129"/>
      <c r="GNL221" s="129"/>
      <c r="GNM221" s="129"/>
      <c r="GNN221" s="129"/>
      <c r="GNO221" s="129"/>
      <c r="GNP221" s="129"/>
      <c r="GNQ221" s="129"/>
      <c r="GNR221" s="129"/>
      <c r="GNS221" s="129"/>
      <c r="GNT221" s="129"/>
      <c r="GNU221" s="129"/>
      <c r="GNV221" s="129"/>
      <c r="GNW221" s="129"/>
      <c r="GNX221" s="129"/>
      <c r="GNY221" s="129"/>
      <c r="GNZ221" s="129"/>
      <c r="GOA221" s="129"/>
      <c r="GOB221" s="129"/>
      <c r="GOC221" s="129"/>
      <c r="GOD221" s="129"/>
      <c r="GOE221" s="129"/>
      <c r="GOF221" s="129"/>
      <c r="GOG221" s="129"/>
      <c r="GOH221" s="129"/>
      <c r="GOI221" s="129"/>
      <c r="GOJ221" s="129"/>
      <c r="GOK221" s="129"/>
      <c r="GOL221" s="129"/>
      <c r="GOM221" s="129"/>
      <c r="GON221" s="129"/>
      <c r="GOO221" s="129"/>
      <c r="GOP221" s="129"/>
      <c r="GOQ221" s="129"/>
      <c r="GOR221" s="129"/>
      <c r="GOS221" s="129"/>
      <c r="GOT221" s="129"/>
      <c r="GOU221" s="129"/>
      <c r="GOV221" s="129"/>
      <c r="GOW221" s="129"/>
      <c r="GOX221" s="129"/>
      <c r="GOY221" s="129"/>
      <c r="GOZ221" s="129"/>
      <c r="GPA221" s="129"/>
      <c r="GPB221" s="129"/>
      <c r="GPC221" s="129"/>
      <c r="GPD221" s="129"/>
      <c r="GPE221" s="129"/>
      <c r="GPF221" s="129"/>
      <c r="GPG221" s="129"/>
      <c r="GPH221" s="129"/>
      <c r="GPI221" s="129"/>
      <c r="GPJ221" s="129"/>
      <c r="GPK221" s="129"/>
      <c r="GPL221" s="129"/>
      <c r="GPM221" s="129"/>
      <c r="GPN221" s="129"/>
      <c r="GPO221" s="129"/>
      <c r="GPP221" s="129"/>
      <c r="GPQ221" s="129"/>
      <c r="GPR221" s="129"/>
      <c r="GPS221" s="129"/>
      <c r="GPT221" s="129"/>
      <c r="GPU221" s="129"/>
      <c r="GPV221" s="129"/>
      <c r="GPW221" s="129"/>
      <c r="GPX221" s="129"/>
      <c r="GPY221" s="129"/>
      <c r="GPZ221" s="129"/>
      <c r="GQA221" s="129"/>
      <c r="GQB221" s="129"/>
      <c r="GQC221" s="129"/>
      <c r="GQD221" s="129"/>
      <c r="GQE221" s="129"/>
      <c r="GQF221" s="129"/>
      <c r="GQG221" s="129"/>
      <c r="GQH221" s="129"/>
      <c r="GQI221" s="129"/>
      <c r="GQJ221" s="129"/>
      <c r="GQK221" s="129"/>
      <c r="GQL221" s="129"/>
      <c r="GQM221" s="129"/>
      <c r="GQN221" s="129"/>
      <c r="GQO221" s="129"/>
      <c r="GQP221" s="129"/>
      <c r="GQQ221" s="129"/>
      <c r="GQR221" s="129"/>
      <c r="GQS221" s="129"/>
      <c r="GQT221" s="129"/>
      <c r="GQU221" s="129"/>
      <c r="GQV221" s="129"/>
      <c r="GQW221" s="129"/>
      <c r="GQX221" s="129"/>
      <c r="GQY221" s="129"/>
      <c r="GQZ221" s="129"/>
      <c r="GRA221" s="129"/>
      <c r="GRB221" s="129"/>
      <c r="GRC221" s="129"/>
      <c r="GRD221" s="129"/>
      <c r="GRE221" s="129"/>
      <c r="GRF221" s="129"/>
      <c r="GRG221" s="129"/>
      <c r="GRH221" s="129"/>
      <c r="GRI221" s="129"/>
      <c r="GRJ221" s="129"/>
      <c r="GRK221" s="129"/>
      <c r="GRL221" s="129"/>
      <c r="GRM221" s="129"/>
      <c r="GRN221" s="129"/>
      <c r="GRO221" s="129"/>
      <c r="GRP221" s="129"/>
      <c r="GRQ221" s="129"/>
      <c r="GRR221" s="129"/>
      <c r="GRS221" s="129"/>
      <c r="GRT221" s="129"/>
      <c r="GRU221" s="129"/>
      <c r="GRV221" s="129"/>
      <c r="GRW221" s="129"/>
      <c r="GRX221" s="129"/>
      <c r="GRY221" s="129"/>
      <c r="GRZ221" s="129"/>
      <c r="GSA221" s="129"/>
      <c r="GSB221" s="129"/>
      <c r="GSC221" s="129"/>
      <c r="GSD221" s="129"/>
      <c r="GSE221" s="129"/>
      <c r="GSF221" s="129"/>
      <c r="GSG221" s="129"/>
      <c r="GSH221" s="129"/>
      <c r="GSI221" s="129"/>
      <c r="GSJ221" s="129"/>
      <c r="GSK221" s="129"/>
      <c r="GSL221" s="129"/>
      <c r="GSM221" s="129"/>
      <c r="GSN221" s="129"/>
      <c r="GSO221" s="129"/>
      <c r="GSP221" s="129"/>
      <c r="GSQ221" s="129"/>
      <c r="GSR221" s="129"/>
      <c r="GSS221" s="129"/>
      <c r="GST221" s="129"/>
      <c r="GSU221" s="129"/>
      <c r="GSV221" s="129"/>
      <c r="GSW221" s="129"/>
      <c r="GSX221" s="129"/>
      <c r="GSY221" s="129"/>
      <c r="GSZ221" s="129"/>
      <c r="GTA221" s="129"/>
      <c r="GTB221" s="129"/>
      <c r="GTC221" s="129"/>
      <c r="GTD221" s="129"/>
      <c r="GTE221" s="129"/>
      <c r="GTF221" s="129"/>
      <c r="GTG221" s="129"/>
      <c r="GTH221" s="129"/>
      <c r="GTI221" s="129"/>
      <c r="GTJ221" s="129"/>
      <c r="GTK221" s="129"/>
      <c r="GTL221" s="129"/>
      <c r="GTM221" s="129"/>
      <c r="GTN221" s="129"/>
      <c r="GTO221" s="129"/>
      <c r="GTP221" s="129"/>
      <c r="GTQ221" s="129"/>
      <c r="GTR221" s="129"/>
      <c r="GTS221" s="129"/>
      <c r="GTT221" s="129"/>
      <c r="GTU221" s="129"/>
      <c r="GTV221" s="129"/>
      <c r="GTW221" s="129"/>
      <c r="GTX221" s="129"/>
      <c r="GTY221" s="129"/>
      <c r="GTZ221" s="129"/>
      <c r="GUA221" s="129"/>
      <c r="GUB221" s="129"/>
      <c r="GUC221" s="129"/>
      <c r="GUD221" s="129"/>
      <c r="GUE221" s="129"/>
      <c r="GUF221" s="129"/>
      <c r="GUG221" s="129"/>
      <c r="GUH221" s="129"/>
      <c r="GUI221" s="129"/>
      <c r="GUJ221" s="129"/>
      <c r="GUK221" s="129"/>
      <c r="GUL221" s="129"/>
      <c r="GUM221" s="129"/>
      <c r="GUN221" s="129"/>
      <c r="GUO221" s="129"/>
      <c r="GUP221" s="129"/>
      <c r="GUQ221" s="129"/>
      <c r="GUR221" s="129"/>
      <c r="GUS221" s="129"/>
      <c r="GUT221" s="129"/>
      <c r="GUU221" s="129"/>
      <c r="GUV221" s="129"/>
      <c r="GUW221" s="129"/>
      <c r="GUX221" s="129"/>
      <c r="GUY221" s="129"/>
      <c r="GUZ221" s="129"/>
      <c r="GVA221" s="129"/>
      <c r="GVB221" s="129"/>
      <c r="GVC221" s="129"/>
      <c r="GVD221" s="129"/>
      <c r="GVE221" s="129"/>
      <c r="GVF221" s="129"/>
      <c r="GVG221" s="129"/>
      <c r="GVH221" s="129"/>
      <c r="GVI221" s="129"/>
      <c r="GVJ221" s="129"/>
      <c r="GVK221" s="129"/>
      <c r="GVL221" s="129"/>
      <c r="GVM221" s="129"/>
      <c r="GVN221" s="129"/>
      <c r="GVO221" s="129"/>
      <c r="GVP221" s="129"/>
      <c r="GVQ221" s="129"/>
      <c r="GVR221" s="129"/>
      <c r="GVS221" s="129"/>
      <c r="GVT221" s="129"/>
      <c r="GVU221" s="129"/>
      <c r="GVV221" s="129"/>
      <c r="GVW221" s="129"/>
      <c r="GVX221" s="129"/>
      <c r="GVY221" s="129"/>
      <c r="GVZ221" s="129"/>
      <c r="GWA221" s="129"/>
      <c r="GWB221" s="129"/>
      <c r="GWC221" s="129"/>
      <c r="GWD221" s="129"/>
      <c r="GWE221" s="129"/>
      <c r="GWF221" s="129"/>
      <c r="GWG221" s="129"/>
      <c r="GWH221" s="129"/>
      <c r="GWI221" s="129"/>
      <c r="GWJ221" s="129"/>
      <c r="GWK221" s="129"/>
      <c r="GWL221" s="129"/>
      <c r="GWM221" s="129"/>
      <c r="GWN221" s="129"/>
      <c r="GWO221" s="129"/>
      <c r="GWP221" s="129"/>
      <c r="GWQ221" s="129"/>
      <c r="GWR221" s="129"/>
      <c r="GWS221" s="129"/>
      <c r="GWT221" s="129"/>
      <c r="GWU221" s="129"/>
      <c r="GWV221" s="129"/>
      <c r="GWW221" s="129"/>
      <c r="GWX221" s="129"/>
      <c r="GWY221" s="129"/>
      <c r="GWZ221" s="129"/>
      <c r="GXA221" s="129"/>
      <c r="GXB221" s="129"/>
      <c r="GXC221" s="129"/>
      <c r="GXD221" s="129"/>
      <c r="GXE221" s="129"/>
      <c r="GXF221" s="129"/>
      <c r="GXG221" s="129"/>
      <c r="GXH221" s="129"/>
      <c r="GXI221" s="129"/>
      <c r="GXJ221" s="129"/>
      <c r="GXK221" s="129"/>
      <c r="GXL221" s="129"/>
      <c r="GXM221" s="129"/>
      <c r="GXN221" s="129"/>
      <c r="GXO221" s="129"/>
      <c r="GXP221" s="129"/>
      <c r="GXQ221" s="129"/>
      <c r="GXR221" s="129"/>
      <c r="GXS221" s="129"/>
      <c r="GXT221" s="129"/>
      <c r="GXU221" s="129"/>
      <c r="GXV221" s="129"/>
      <c r="GXW221" s="129"/>
      <c r="GXX221" s="129"/>
      <c r="GXY221" s="129"/>
      <c r="GXZ221" s="129"/>
      <c r="GYA221" s="129"/>
      <c r="GYB221" s="129"/>
      <c r="GYC221" s="129"/>
      <c r="GYD221" s="129"/>
      <c r="GYE221" s="129"/>
      <c r="GYF221" s="129"/>
      <c r="GYG221" s="129"/>
      <c r="GYH221" s="129"/>
      <c r="GYI221" s="129"/>
      <c r="GYJ221" s="129"/>
      <c r="GYK221" s="129"/>
      <c r="GYL221" s="129"/>
      <c r="GYM221" s="129"/>
      <c r="GYN221" s="129"/>
      <c r="GYO221" s="129"/>
      <c r="GYP221" s="129"/>
      <c r="GYQ221" s="129"/>
      <c r="GYR221" s="129"/>
      <c r="GYS221" s="129"/>
      <c r="GYT221" s="129"/>
      <c r="GYU221" s="129"/>
      <c r="GYV221" s="129"/>
      <c r="GYW221" s="129"/>
      <c r="GYX221" s="129"/>
      <c r="GYY221" s="129"/>
      <c r="GYZ221" s="129"/>
      <c r="GZA221" s="129"/>
      <c r="GZB221" s="129"/>
      <c r="GZC221" s="129"/>
      <c r="GZD221" s="129"/>
      <c r="GZE221" s="129"/>
      <c r="GZF221" s="129"/>
      <c r="GZG221" s="129"/>
      <c r="GZH221" s="129"/>
      <c r="GZI221" s="129"/>
      <c r="GZJ221" s="129"/>
      <c r="GZK221" s="129"/>
      <c r="GZL221" s="129"/>
      <c r="GZM221" s="129"/>
      <c r="GZN221" s="129"/>
      <c r="GZO221" s="129"/>
      <c r="GZP221" s="129"/>
      <c r="GZQ221" s="129"/>
      <c r="GZR221" s="129"/>
      <c r="GZS221" s="129"/>
      <c r="GZT221" s="129"/>
      <c r="GZU221" s="129"/>
      <c r="GZV221" s="129"/>
      <c r="GZW221" s="129"/>
      <c r="GZX221" s="129"/>
      <c r="GZY221" s="129"/>
      <c r="GZZ221" s="129"/>
      <c r="HAA221" s="129"/>
      <c r="HAB221" s="129"/>
      <c r="HAC221" s="129"/>
      <c r="HAD221" s="129"/>
      <c r="HAE221" s="129"/>
      <c r="HAF221" s="129"/>
      <c r="HAG221" s="129"/>
      <c r="HAH221" s="129"/>
      <c r="HAI221" s="129"/>
      <c r="HAJ221" s="129"/>
      <c r="HAK221" s="129"/>
      <c r="HAL221" s="129"/>
      <c r="HAM221" s="129"/>
      <c r="HAN221" s="129"/>
      <c r="HAO221" s="129"/>
      <c r="HAP221" s="129"/>
      <c r="HAQ221" s="129"/>
      <c r="HAR221" s="129"/>
      <c r="HAS221" s="129"/>
      <c r="HAT221" s="129"/>
      <c r="HAU221" s="129"/>
      <c r="HAV221" s="129"/>
      <c r="HAW221" s="129"/>
      <c r="HAX221" s="129"/>
      <c r="HAY221" s="129"/>
      <c r="HAZ221" s="129"/>
      <c r="HBA221" s="129"/>
      <c r="HBB221" s="129"/>
      <c r="HBC221" s="129"/>
      <c r="HBD221" s="129"/>
      <c r="HBE221" s="129"/>
      <c r="HBF221" s="129"/>
      <c r="HBG221" s="129"/>
      <c r="HBH221" s="129"/>
      <c r="HBI221" s="129"/>
      <c r="HBJ221" s="129"/>
      <c r="HBK221" s="129"/>
      <c r="HBL221" s="129"/>
      <c r="HBM221" s="129"/>
      <c r="HBN221" s="129"/>
      <c r="HBO221" s="129"/>
      <c r="HBP221" s="129"/>
      <c r="HBQ221" s="129"/>
      <c r="HBR221" s="129"/>
      <c r="HBS221" s="129"/>
      <c r="HBT221" s="129"/>
      <c r="HBU221" s="129"/>
      <c r="HBV221" s="129"/>
      <c r="HBW221" s="129"/>
      <c r="HBX221" s="129"/>
      <c r="HBY221" s="129"/>
      <c r="HBZ221" s="129"/>
      <c r="HCA221" s="129"/>
      <c r="HCB221" s="129"/>
      <c r="HCC221" s="129"/>
      <c r="HCD221" s="129"/>
      <c r="HCE221" s="129"/>
      <c r="HCF221" s="129"/>
      <c r="HCG221" s="129"/>
      <c r="HCH221" s="129"/>
      <c r="HCI221" s="129"/>
      <c r="HCJ221" s="129"/>
      <c r="HCK221" s="129"/>
      <c r="HCL221" s="129"/>
      <c r="HCM221" s="129"/>
      <c r="HCN221" s="129"/>
      <c r="HCO221" s="129"/>
      <c r="HCP221" s="129"/>
      <c r="HCQ221" s="129"/>
      <c r="HCR221" s="129"/>
      <c r="HCS221" s="129"/>
      <c r="HCT221" s="129"/>
      <c r="HCU221" s="129"/>
      <c r="HCV221" s="129"/>
      <c r="HCW221" s="129"/>
      <c r="HCX221" s="129"/>
      <c r="HCY221" s="129"/>
      <c r="HCZ221" s="129"/>
      <c r="HDA221" s="129"/>
      <c r="HDB221" s="129"/>
      <c r="HDC221" s="129"/>
      <c r="HDD221" s="129"/>
      <c r="HDE221" s="129"/>
      <c r="HDF221" s="129"/>
      <c r="HDG221" s="129"/>
      <c r="HDH221" s="129"/>
      <c r="HDI221" s="129"/>
      <c r="HDJ221" s="129"/>
      <c r="HDK221" s="129"/>
      <c r="HDL221" s="129"/>
      <c r="HDM221" s="129"/>
      <c r="HDN221" s="129"/>
      <c r="HDO221" s="129"/>
      <c r="HDP221" s="129"/>
      <c r="HDQ221" s="129"/>
      <c r="HDR221" s="129"/>
      <c r="HDS221" s="129"/>
      <c r="HDT221" s="129"/>
      <c r="HDU221" s="129"/>
      <c r="HDV221" s="129"/>
      <c r="HDW221" s="129"/>
      <c r="HDX221" s="129"/>
      <c r="HDY221" s="129"/>
      <c r="HDZ221" s="129"/>
      <c r="HEA221" s="129"/>
      <c r="HEB221" s="129"/>
      <c r="HEC221" s="129"/>
      <c r="HED221" s="129"/>
      <c r="HEE221" s="129"/>
      <c r="HEF221" s="129"/>
      <c r="HEG221" s="129"/>
      <c r="HEH221" s="129"/>
      <c r="HEI221" s="129"/>
      <c r="HEJ221" s="129"/>
      <c r="HEK221" s="129"/>
      <c r="HEL221" s="129"/>
      <c r="HEM221" s="129"/>
      <c r="HEN221" s="129"/>
      <c r="HEO221" s="129"/>
      <c r="HEP221" s="129"/>
      <c r="HEQ221" s="129"/>
      <c r="HER221" s="129"/>
      <c r="HES221" s="129"/>
      <c r="HET221" s="129"/>
      <c r="HEU221" s="129"/>
      <c r="HEV221" s="129"/>
      <c r="HEW221" s="129"/>
      <c r="HEX221" s="129"/>
      <c r="HEY221" s="129"/>
      <c r="HEZ221" s="129"/>
      <c r="HFA221" s="129"/>
      <c r="HFB221" s="129"/>
      <c r="HFC221" s="129"/>
      <c r="HFD221" s="129"/>
      <c r="HFE221" s="129"/>
      <c r="HFF221" s="129"/>
      <c r="HFG221" s="129"/>
      <c r="HFH221" s="129"/>
      <c r="HFI221" s="129"/>
      <c r="HFJ221" s="129"/>
      <c r="HFK221" s="129"/>
      <c r="HFL221" s="129"/>
      <c r="HFM221" s="129"/>
      <c r="HFN221" s="129"/>
      <c r="HFO221" s="129"/>
      <c r="HFP221" s="129"/>
      <c r="HFQ221" s="129"/>
      <c r="HFR221" s="129"/>
      <c r="HFS221" s="129"/>
      <c r="HFT221" s="129"/>
      <c r="HFU221" s="129"/>
      <c r="HFV221" s="129"/>
      <c r="HFW221" s="129"/>
      <c r="HFX221" s="129"/>
      <c r="HFY221" s="129"/>
      <c r="HFZ221" s="129"/>
      <c r="HGA221" s="129"/>
      <c r="HGB221" s="129"/>
      <c r="HGC221" s="129"/>
      <c r="HGD221" s="129"/>
      <c r="HGE221" s="129"/>
      <c r="HGF221" s="129"/>
      <c r="HGG221" s="129"/>
      <c r="HGH221" s="129"/>
      <c r="HGI221" s="129"/>
      <c r="HGJ221" s="129"/>
      <c r="HGK221" s="129"/>
      <c r="HGL221" s="129"/>
      <c r="HGM221" s="129"/>
      <c r="HGN221" s="129"/>
      <c r="HGO221" s="129"/>
      <c r="HGP221" s="129"/>
      <c r="HGQ221" s="129"/>
      <c r="HGR221" s="129"/>
      <c r="HGS221" s="129"/>
      <c r="HGT221" s="129"/>
      <c r="HGU221" s="129"/>
      <c r="HGV221" s="129"/>
      <c r="HGW221" s="129"/>
      <c r="HGX221" s="129"/>
      <c r="HGY221" s="129"/>
      <c r="HGZ221" s="129"/>
      <c r="HHA221" s="129"/>
      <c r="HHB221" s="129"/>
      <c r="HHC221" s="129"/>
      <c r="HHD221" s="129"/>
      <c r="HHE221" s="129"/>
      <c r="HHF221" s="129"/>
      <c r="HHG221" s="129"/>
      <c r="HHH221" s="129"/>
      <c r="HHI221" s="129"/>
      <c r="HHJ221" s="129"/>
      <c r="HHK221" s="129"/>
      <c r="HHL221" s="129"/>
      <c r="HHM221" s="129"/>
      <c r="HHN221" s="129"/>
      <c r="HHO221" s="129"/>
      <c r="HHP221" s="129"/>
      <c r="HHQ221" s="129"/>
      <c r="HHR221" s="129"/>
      <c r="HHS221" s="129"/>
      <c r="HHT221" s="129"/>
      <c r="HHU221" s="129"/>
      <c r="HHV221" s="129"/>
      <c r="HHW221" s="129"/>
      <c r="HHX221" s="129"/>
      <c r="HHY221" s="129"/>
      <c r="HHZ221" s="129"/>
      <c r="HIA221" s="129"/>
      <c r="HIB221" s="129"/>
      <c r="HIC221" s="129"/>
      <c r="HID221" s="129"/>
      <c r="HIE221" s="129"/>
      <c r="HIF221" s="129"/>
      <c r="HIG221" s="129"/>
      <c r="HIH221" s="129"/>
      <c r="HII221" s="129"/>
      <c r="HIJ221" s="129"/>
      <c r="HIK221" s="129"/>
      <c r="HIL221" s="129"/>
      <c r="HIM221" s="129"/>
      <c r="HIN221" s="129"/>
      <c r="HIO221" s="129"/>
      <c r="HIP221" s="129"/>
      <c r="HIQ221" s="129"/>
      <c r="HIR221" s="129"/>
      <c r="HIS221" s="129"/>
      <c r="HIT221" s="129"/>
      <c r="HIU221" s="129"/>
      <c r="HIV221" s="129"/>
      <c r="HIW221" s="129"/>
      <c r="HIX221" s="129"/>
      <c r="HIY221" s="129"/>
      <c r="HIZ221" s="129"/>
      <c r="HJA221" s="129"/>
      <c r="HJB221" s="129"/>
      <c r="HJC221" s="129"/>
      <c r="HJD221" s="129"/>
      <c r="HJE221" s="129"/>
      <c r="HJF221" s="129"/>
      <c r="HJG221" s="129"/>
      <c r="HJH221" s="129"/>
      <c r="HJI221" s="129"/>
      <c r="HJJ221" s="129"/>
      <c r="HJK221" s="129"/>
      <c r="HJL221" s="129"/>
      <c r="HJM221" s="129"/>
      <c r="HJN221" s="129"/>
      <c r="HJO221" s="129"/>
      <c r="HJP221" s="129"/>
      <c r="HJQ221" s="129"/>
      <c r="HJR221" s="129"/>
      <c r="HJS221" s="129"/>
      <c r="HJT221" s="129"/>
      <c r="HJU221" s="129"/>
      <c r="HJV221" s="129"/>
      <c r="HJW221" s="129"/>
      <c r="HJX221" s="129"/>
      <c r="HJY221" s="129"/>
      <c r="HJZ221" s="129"/>
      <c r="HKA221" s="129"/>
      <c r="HKB221" s="129"/>
      <c r="HKC221" s="129"/>
      <c r="HKD221" s="129"/>
      <c r="HKE221" s="129"/>
      <c r="HKF221" s="129"/>
      <c r="HKG221" s="129"/>
      <c r="HKH221" s="129"/>
      <c r="HKI221" s="129"/>
      <c r="HKJ221" s="129"/>
      <c r="HKK221" s="129"/>
      <c r="HKL221" s="129"/>
      <c r="HKM221" s="129"/>
      <c r="HKN221" s="129"/>
      <c r="HKO221" s="129"/>
      <c r="HKP221" s="129"/>
      <c r="HKQ221" s="129"/>
      <c r="HKR221" s="129"/>
      <c r="HKS221" s="129"/>
      <c r="HKT221" s="129"/>
      <c r="HKU221" s="129"/>
      <c r="HKV221" s="129"/>
      <c r="HKW221" s="129"/>
      <c r="HKX221" s="129"/>
      <c r="HKY221" s="129"/>
      <c r="HKZ221" s="129"/>
      <c r="HLA221" s="129"/>
      <c r="HLB221" s="129"/>
      <c r="HLC221" s="129"/>
      <c r="HLD221" s="129"/>
      <c r="HLE221" s="129"/>
      <c r="HLF221" s="129"/>
      <c r="HLG221" s="129"/>
      <c r="HLH221" s="129"/>
      <c r="HLI221" s="129"/>
      <c r="HLJ221" s="129"/>
      <c r="HLK221" s="129"/>
      <c r="HLL221" s="129"/>
      <c r="HLM221" s="129"/>
      <c r="HLN221" s="129"/>
      <c r="HLO221" s="129"/>
      <c r="HLP221" s="129"/>
      <c r="HLQ221" s="129"/>
      <c r="HLR221" s="129"/>
      <c r="HLS221" s="129"/>
      <c r="HLT221" s="129"/>
      <c r="HLU221" s="129"/>
      <c r="HLV221" s="129"/>
      <c r="HLW221" s="129"/>
      <c r="HLX221" s="129"/>
      <c r="HLY221" s="129"/>
      <c r="HLZ221" s="129"/>
      <c r="HMA221" s="129"/>
      <c r="HMB221" s="129"/>
      <c r="HMC221" s="129"/>
      <c r="HMD221" s="129"/>
      <c r="HME221" s="129"/>
      <c r="HMF221" s="129"/>
      <c r="HMG221" s="129"/>
      <c r="HMH221" s="129"/>
      <c r="HMI221" s="129"/>
      <c r="HMJ221" s="129"/>
      <c r="HMK221" s="129"/>
      <c r="HML221" s="129"/>
      <c r="HMM221" s="129"/>
      <c r="HMN221" s="129"/>
      <c r="HMO221" s="129"/>
      <c r="HMP221" s="129"/>
      <c r="HMQ221" s="129"/>
      <c r="HMR221" s="129"/>
      <c r="HMS221" s="129"/>
      <c r="HMT221" s="129"/>
      <c r="HMU221" s="129"/>
      <c r="HMV221" s="129"/>
      <c r="HMW221" s="129"/>
      <c r="HMX221" s="129"/>
      <c r="HMY221" s="129"/>
      <c r="HMZ221" s="129"/>
      <c r="HNA221" s="129"/>
      <c r="HNB221" s="129"/>
      <c r="HNC221" s="129"/>
      <c r="HND221" s="129"/>
      <c r="HNE221" s="129"/>
      <c r="HNF221" s="129"/>
      <c r="HNG221" s="129"/>
      <c r="HNH221" s="129"/>
      <c r="HNI221" s="129"/>
      <c r="HNJ221" s="129"/>
      <c r="HNK221" s="129"/>
      <c r="HNL221" s="129"/>
      <c r="HNM221" s="129"/>
      <c r="HNN221" s="129"/>
      <c r="HNO221" s="129"/>
      <c r="HNP221" s="129"/>
      <c r="HNQ221" s="129"/>
      <c r="HNR221" s="129"/>
      <c r="HNS221" s="129"/>
      <c r="HNT221" s="129"/>
      <c r="HNU221" s="129"/>
      <c r="HNV221" s="129"/>
      <c r="HNW221" s="129"/>
      <c r="HNX221" s="129"/>
      <c r="HNY221" s="129"/>
      <c r="HNZ221" s="129"/>
      <c r="HOA221" s="129"/>
      <c r="HOB221" s="129"/>
      <c r="HOC221" s="129"/>
      <c r="HOD221" s="129"/>
      <c r="HOE221" s="129"/>
      <c r="HOF221" s="129"/>
      <c r="HOG221" s="129"/>
      <c r="HOH221" s="129"/>
      <c r="HOI221" s="129"/>
      <c r="HOJ221" s="129"/>
      <c r="HOK221" s="129"/>
      <c r="HOL221" s="129"/>
      <c r="HOM221" s="129"/>
      <c r="HON221" s="129"/>
      <c r="HOO221" s="129"/>
      <c r="HOP221" s="129"/>
      <c r="HOQ221" s="129"/>
      <c r="HOR221" s="129"/>
      <c r="HOS221" s="129"/>
      <c r="HOT221" s="129"/>
      <c r="HOU221" s="129"/>
      <c r="HOV221" s="129"/>
      <c r="HOW221" s="129"/>
      <c r="HOX221" s="129"/>
      <c r="HOY221" s="129"/>
      <c r="HOZ221" s="129"/>
      <c r="HPA221" s="129"/>
      <c r="HPB221" s="129"/>
      <c r="HPC221" s="129"/>
      <c r="HPD221" s="129"/>
      <c r="HPE221" s="129"/>
      <c r="HPF221" s="129"/>
      <c r="HPG221" s="129"/>
      <c r="HPH221" s="129"/>
      <c r="HPI221" s="129"/>
      <c r="HPJ221" s="129"/>
      <c r="HPK221" s="129"/>
      <c r="HPL221" s="129"/>
      <c r="HPM221" s="129"/>
      <c r="HPN221" s="129"/>
      <c r="HPO221" s="129"/>
      <c r="HPP221" s="129"/>
      <c r="HPQ221" s="129"/>
      <c r="HPR221" s="129"/>
      <c r="HPS221" s="129"/>
      <c r="HPT221" s="129"/>
      <c r="HPU221" s="129"/>
      <c r="HPV221" s="129"/>
      <c r="HPW221" s="129"/>
      <c r="HPX221" s="129"/>
      <c r="HPY221" s="129"/>
      <c r="HPZ221" s="129"/>
      <c r="HQA221" s="129"/>
      <c r="HQB221" s="129"/>
      <c r="HQC221" s="129"/>
      <c r="HQD221" s="129"/>
      <c r="HQE221" s="129"/>
      <c r="HQF221" s="129"/>
      <c r="HQG221" s="129"/>
      <c r="HQH221" s="129"/>
      <c r="HQI221" s="129"/>
      <c r="HQJ221" s="129"/>
      <c r="HQK221" s="129"/>
      <c r="HQL221" s="129"/>
      <c r="HQM221" s="129"/>
      <c r="HQN221" s="129"/>
      <c r="HQO221" s="129"/>
      <c r="HQP221" s="129"/>
      <c r="HQQ221" s="129"/>
      <c r="HQR221" s="129"/>
      <c r="HQS221" s="129"/>
      <c r="HQT221" s="129"/>
      <c r="HQU221" s="129"/>
      <c r="HQV221" s="129"/>
      <c r="HQW221" s="129"/>
      <c r="HQX221" s="129"/>
      <c r="HQY221" s="129"/>
      <c r="HQZ221" s="129"/>
      <c r="HRA221" s="129"/>
      <c r="HRB221" s="129"/>
      <c r="HRC221" s="129"/>
      <c r="HRD221" s="129"/>
      <c r="HRE221" s="129"/>
      <c r="HRF221" s="129"/>
      <c r="HRG221" s="129"/>
      <c r="HRH221" s="129"/>
      <c r="HRI221" s="129"/>
      <c r="HRJ221" s="129"/>
      <c r="HRK221" s="129"/>
      <c r="HRL221" s="129"/>
      <c r="HRM221" s="129"/>
      <c r="HRN221" s="129"/>
      <c r="HRO221" s="129"/>
      <c r="HRP221" s="129"/>
      <c r="HRQ221" s="129"/>
      <c r="HRR221" s="129"/>
      <c r="HRS221" s="129"/>
      <c r="HRT221" s="129"/>
      <c r="HRU221" s="129"/>
      <c r="HRV221" s="129"/>
      <c r="HRW221" s="129"/>
      <c r="HRX221" s="129"/>
      <c r="HRY221" s="129"/>
      <c r="HRZ221" s="129"/>
      <c r="HSA221" s="129"/>
      <c r="HSB221" s="129"/>
      <c r="HSC221" s="129"/>
      <c r="HSD221" s="129"/>
      <c r="HSE221" s="129"/>
      <c r="HSF221" s="129"/>
      <c r="HSG221" s="129"/>
      <c r="HSH221" s="129"/>
      <c r="HSI221" s="129"/>
      <c r="HSJ221" s="129"/>
      <c r="HSK221" s="129"/>
      <c r="HSL221" s="129"/>
      <c r="HSM221" s="129"/>
      <c r="HSN221" s="129"/>
      <c r="HSO221" s="129"/>
      <c r="HSP221" s="129"/>
      <c r="HSQ221" s="129"/>
      <c r="HSR221" s="129"/>
      <c r="HSS221" s="129"/>
      <c r="HST221" s="129"/>
      <c r="HSU221" s="129"/>
      <c r="HSV221" s="129"/>
      <c r="HSW221" s="129"/>
      <c r="HSX221" s="129"/>
      <c r="HSY221" s="129"/>
      <c r="HSZ221" s="129"/>
      <c r="HTA221" s="129"/>
      <c r="HTB221" s="129"/>
      <c r="HTC221" s="129"/>
      <c r="HTD221" s="129"/>
      <c r="HTE221" s="129"/>
      <c r="HTF221" s="129"/>
      <c r="HTG221" s="129"/>
      <c r="HTH221" s="129"/>
      <c r="HTI221" s="129"/>
      <c r="HTJ221" s="129"/>
      <c r="HTK221" s="129"/>
      <c r="HTL221" s="129"/>
      <c r="HTM221" s="129"/>
      <c r="HTN221" s="129"/>
      <c r="HTO221" s="129"/>
      <c r="HTP221" s="129"/>
      <c r="HTQ221" s="129"/>
      <c r="HTR221" s="129"/>
      <c r="HTS221" s="129"/>
      <c r="HTT221" s="129"/>
      <c r="HTU221" s="129"/>
      <c r="HTV221" s="129"/>
      <c r="HTW221" s="129"/>
      <c r="HTX221" s="129"/>
      <c r="HTY221" s="129"/>
      <c r="HTZ221" s="129"/>
      <c r="HUA221" s="129"/>
      <c r="HUB221" s="129"/>
      <c r="HUC221" s="129"/>
      <c r="HUD221" s="129"/>
      <c r="HUE221" s="129"/>
      <c r="HUF221" s="129"/>
      <c r="HUG221" s="129"/>
      <c r="HUH221" s="129"/>
      <c r="HUI221" s="129"/>
      <c r="HUJ221" s="129"/>
      <c r="HUK221" s="129"/>
      <c r="HUL221" s="129"/>
      <c r="HUM221" s="129"/>
      <c r="HUN221" s="129"/>
      <c r="HUO221" s="129"/>
      <c r="HUP221" s="129"/>
      <c r="HUQ221" s="129"/>
      <c r="HUR221" s="129"/>
      <c r="HUS221" s="129"/>
      <c r="HUT221" s="129"/>
      <c r="HUU221" s="129"/>
      <c r="HUV221" s="129"/>
      <c r="HUW221" s="129"/>
      <c r="HUX221" s="129"/>
      <c r="HUY221" s="129"/>
      <c r="HUZ221" s="129"/>
      <c r="HVA221" s="129"/>
      <c r="HVB221" s="129"/>
      <c r="HVC221" s="129"/>
      <c r="HVD221" s="129"/>
      <c r="HVE221" s="129"/>
      <c r="HVF221" s="129"/>
      <c r="HVG221" s="129"/>
      <c r="HVH221" s="129"/>
      <c r="HVI221" s="129"/>
      <c r="HVJ221" s="129"/>
      <c r="HVK221" s="129"/>
      <c r="HVL221" s="129"/>
      <c r="HVM221" s="129"/>
      <c r="HVN221" s="129"/>
      <c r="HVO221" s="129"/>
      <c r="HVP221" s="129"/>
      <c r="HVQ221" s="129"/>
      <c r="HVR221" s="129"/>
      <c r="HVS221" s="129"/>
      <c r="HVT221" s="129"/>
      <c r="HVU221" s="129"/>
      <c r="HVV221" s="129"/>
      <c r="HVW221" s="129"/>
      <c r="HVX221" s="129"/>
      <c r="HVY221" s="129"/>
      <c r="HVZ221" s="129"/>
      <c r="HWA221" s="129"/>
      <c r="HWB221" s="129"/>
      <c r="HWC221" s="129"/>
      <c r="HWD221" s="129"/>
      <c r="HWE221" s="129"/>
      <c r="HWF221" s="129"/>
      <c r="HWG221" s="129"/>
      <c r="HWH221" s="129"/>
      <c r="HWI221" s="129"/>
      <c r="HWJ221" s="129"/>
      <c r="HWK221" s="129"/>
      <c r="HWL221" s="129"/>
      <c r="HWM221" s="129"/>
      <c r="HWN221" s="129"/>
      <c r="HWO221" s="129"/>
      <c r="HWP221" s="129"/>
      <c r="HWQ221" s="129"/>
      <c r="HWR221" s="129"/>
      <c r="HWS221" s="129"/>
      <c r="HWT221" s="129"/>
      <c r="HWU221" s="129"/>
      <c r="HWV221" s="129"/>
      <c r="HWW221" s="129"/>
      <c r="HWX221" s="129"/>
      <c r="HWY221" s="129"/>
      <c r="HWZ221" s="129"/>
      <c r="HXA221" s="129"/>
      <c r="HXB221" s="129"/>
      <c r="HXC221" s="129"/>
      <c r="HXD221" s="129"/>
      <c r="HXE221" s="129"/>
      <c r="HXF221" s="129"/>
      <c r="HXG221" s="129"/>
      <c r="HXH221" s="129"/>
      <c r="HXI221" s="129"/>
      <c r="HXJ221" s="129"/>
      <c r="HXK221" s="129"/>
      <c r="HXL221" s="129"/>
      <c r="HXM221" s="129"/>
      <c r="HXN221" s="129"/>
      <c r="HXO221" s="129"/>
      <c r="HXP221" s="129"/>
      <c r="HXQ221" s="129"/>
      <c r="HXR221" s="129"/>
      <c r="HXS221" s="129"/>
      <c r="HXT221" s="129"/>
      <c r="HXU221" s="129"/>
      <c r="HXV221" s="129"/>
      <c r="HXW221" s="129"/>
      <c r="HXX221" s="129"/>
      <c r="HXY221" s="129"/>
      <c r="HXZ221" s="129"/>
      <c r="HYA221" s="129"/>
      <c r="HYB221" s="129"/>
      <c r="HYC221" s="129"/>
      <c r="HYD221" s="129"/>
      <c r="HYE221" s="129"/>
      <c r="HYF221" s="129"/>
      <c r="HYG221" s="129"/>
      <c r="HYH221" s="129"/>
      <c r="HYI221" s="129"/>
      <c r="HYJ221" s="129"/>
      <c r="HYK221" s="129"/>
      <c r="HYL221" s="129"/>
      <c r="HYM221" s="129"/>
      <c r="HYN221" s="129"/>
      <c r="HYO221" s="129"/>
      <c r="HYP221" s="129"/>
      <c r="HYQ221" s="129"/>
      <c r="HYR221" s="129"/>
      <c r="HYS221" s="129"/>
      <c r="HYT221" s="129"/>
      <c r="HYU221" s="129"/>
      <c r="HYV221" s="129"/>
      <c r="HYW221" s="129"/>
      <c r="HYX221" s="129"/>
      <c r="HYY221" s="129"/>
      <c r="HYZ221" s="129"/>
      <c r="HZA221" s="129"/>
      <c r="HZB221" s="129"/>
      <c r="HZC221" s="129"/>
      <c r="HZD221" s="129"/>
      <c r="HZE221" s="129"/>
      <c r="HZF221" s="129"/>
      <c r="HZG221" s="129"/>
      <c r="HZH221" s="129"/>
      <c r="HZI221" s="129"/>
      <c r="HZJ221" s="129"/>
      <c r="HZK221" s="129"/>
      <c r="HZL221" s="129"/>
      <c r="HZM221" s="129"/>
      <c r="HZN221" s="129"/>
      <c r="HZO221" s="129"/>
      <c r="HZP221" s="129"/>
      <c r="HZQ221" s="129"/>
      <c r="HZR221" s="129"/>
      <c r="HZS221" s="129"/>
      <c r="HZT221" s="129"/>
      <c r="HZU221" s="129"/>
      <c r="HZV221" s="129"/>
      <c r="HZW221" s="129"/>
      <c r="HZX221" s="129"/>
      <c r="HZY221" s="129"/>
      <c r="HZZ221" s="129"/>
      <c r="IAA221" s="129"/>
      <c r="IAB221" s="129"/>
      <c r="IAC221" s="129"/>
      <c r="IAD221" s="129"/>
      <c r="IAE221" s="129"/>
      <c r="IAF221" s="129"/>
      <c r="IAG221" s="129"/>
      <c r="IAH221" s="129"/>
      <c r="IAI221" s="129"/>
      <c r="IAJ221" s="129"/>
      <c r="IAK221" s="129"/>
      <c r="IAL221" s="129"/>
      <c r="IAM221" s="129"/>
      <c r="IAN221" s="129"/>
      <c r="IAO221" s="129"/>
      <c r="IAP221" s="129"/>
      <c r="IAQ221" s="129"/>
      <c r="IAR221" s="129"/>
      <c r="IAS221" s="129"/>
      <c r="IAT221" s="129"/>
      <c r="IAU221" s="129"/>
      <c r="IAV221" s="129"/>
      <c r="IAW221" s="129"/>
      <c r="IAX221" s="129"/>
      <c r="IAY221" s="129"/>
      <c r="IAZ221" s="129"/>
      <c r="IBA221" s="129"/>
      <c r="IBB221" s="129"/>
      <c r="IBC221" s="129"/>
      <c r="IBD221" s="129"/>
      <c r="IBE221" s="129"/>
      <c r="IBF221" s="129"/>
      <c r="IBG221" s="129"/>
      <c r="IBH221" s="129"/>
      <c r="IBI221" s="129"/>
      <c r="IBJ221" s="129"/>
      <c r="IBK221" s="129"/>
      <c r="IBL221" s="129"/>
      <c r="IBM221" s="129"/>
      <c r="IBN221" s="129"/>
      <c r="IBO221" s="129"/>
      <c r="IBP221" s="129"/>
      <c r="IBQ221" s="129"/>
      <c r="IBR221" s="129"/>
      <c r="IBS221" s="129"/>
      <c r="IBT221" s="129"/>
      <c r="IBU221" s="129"/>
      <c r="IBV221" s="129"/>
      <c r="IBW221" s="129"/>
      <c r="IBX221" s="129"/>
      <c r="IBY221" s="129"/>
      <c r="IBZ221" s="129"/>
      <c r="ICA221" s="129"/>
      <c r="ICB221" s="129"/>
      <c r="ICC221" s="129"/>
      <c r="ICD221" s="129"/>
      <c r="ICE221" s="129"/>
      <c r="ICF221" s="129"/>
      <c r="ICG221" s="129"/>
      <c r="ICH221" s="129"/>
      <c r="ICI221" s="129"/>
      <c r="ICJ221" s="129"/>
      <c r="ICK221" s="129"/>
      <c r="ICL221" s="129"/>
      <c r="ICM221" s="129"/>
      <c r="ICN221" s="129"/>
      <c r="ICO221" s="129"/>
      <c r="ICP221" s="129"/>
      <c r="ICQ221" s="129"/>
      <c r="ICR221" s="129"/>
      <c r="ICS221" s="129"/>
      <c r="ICT221" s="129"/>
      <c r="ICU221" s="129"/>
      <c r="ICV221" s="129"/>
      <c r="ICW221" s="129"/>
      <c r="ICX221" s="129"/>
      <c r="ICY221" s="129"/>
      <c r="ICZ221" s="129"/>
      <c r="IDA221" s="129"/>
      <c r="IDB221" s="129"/>
      <c r="IDC221" s="129"/>
      <c r="IDD221" s="129"/>
      <c r="IDE221" s="129"/>
      <c r="IDF221" s="129"/>
      <c r="IDG221" s="129"/>
      <c r="IDH221" s="129"/>
      <c r="IDI221" s="129"/>
      <c r="IDJ221" s="129"/>
      <c r="IDK221" s="129"/>
      <c r="IDL221" s="129"/>
      <c r="IDM221" s="129"/>
      <c r="IDN221" s="129"/>
      <c r="IDO221" s="129"/>
      <c r="IDP221" s="129"/>
      <c r="IDQ221" s="129"/>
      <c r="IDR221" s="129"/>
      <c r="IDS221" s="129"/>
      <c r="IDT221" s="129"/>
      <c r="IDU221" s="129"/>
      <c r="IDV221" s="129"/>
      <c r="IDW221" s="129"/>
      <c r="IDX221" s="129"/>
      <c r="IDY221" s="129"/>
      <c r="IDZ221" s="129"/>
      <c r="IEA221" s="129"/>
      <c r="IEB221" s="129"/>
      <c r="IEC221" s="129"/>
      <c r="IED221" s="129"/>
      <c r="IEE221" s="129"/>
      <c r="IEF221" s="129"/>
      <c r="IEG221" s="129"/>
      <c r="IEH221" s="129"/>
      <c r="IEI221" s="129"/>
      <c r="IEJ221" s="129"/>
      <c r="IEK221" s="129"/>
      <c r="IEL221" s="129"/>
      <c r="IEM221" s="129"/>
      <c r="IEN221" s="129"/>
      <c r="IEO221" s="129"/>
      <c r="IEP221" s="129"/>
      <c r="IEQ221" s="129"/>
      <c r="IER221" s="129"/>
      <c r="IES221" s="129"/>
      <c r="IET221" s="129"/>
      <c r="IEU221" s="129"/>
      <c r="IEV221" s="129"/>
      <c r="IEW221" s="129"/>
      <c r="IEX221" s="129"/>
      <c r="IEY221" s="129"/>
      <c r="IEZ221" s="129"/>
      <c r="IFA221" s="129"/>
      <c r="IFB221" s="129"/>
      <c r="IFC221" s="129"/>
      <c r="IFD221" s="129"/>
      <c r="IFE221" s="129"/>
      <c r="IFF221" s="129"/>
      <c r="IFG221" s="129"/>
      <c r="IFH221" s="129"/>
      <c r="IFI221" s="129"/>
      <c r="IFJ221" s="129"/>
      <c r="IFK221" s="129"/>
      <c r="IFL221" s="129"/>
      <c r="IFM221" s="129"/>
      <c r="IFN221" s="129"/>
      <c r="IFO221" s="129"/>
      <c r="IFP221" s="129"/>
      <c r="IFQ221" s="129"/>
      <c r="IFR221" s="129"/>
      <c r="IFS221" s="129"/>
      <c r="IFT221" s="129"/>
      <c r="IFU221" s="129"/>
      <c r="IFV221" s="129"/>
      <c r="IFW221" s="129"/>
      <c r="IFX221" s="129"/>
      <c r="IFY221" s="129"/>
      <c r="IFZ221" s="129"/>
      <c r="IGA221" s="129"/>
      <c r="IGB221" s="129"/>
      <c r="IGC221" s="129"/>
      <c r="IGD221" s="129"/>
      <c r="IGE221" s="129"/>
      <c r="IGF221" s="129"/>
      <c r="IGG221" s="129"/>
      <c r="IGH221" s="129"/>
      <c r="IGI221" s="129"/>
      <c r="IGJ221" s="129"/>
      <c r="IGK221" s="129"/>
      <c r="IGL221" s="129"/>
      <c r="IGM221" s="129"/>
      <c r="IGN221" s="129"/>
      <c r="IGO221" s="129"/>
      <c r="IGP221" s="129"/>
      <c r="IGQ221" s="129"/>
      <c r="IGR221" s="129"/>
      <c r="IGS221" s="129"/>
      <c r="IGT221" s="129"/>
      <c r="IGU221" s="129"/>
      <c r="IGV221" s="129"/>
      <c r="IGW221" s="129"/>
      <c r="IGX221" s="129"/>
      <c r="IGY221" s="129"/>
      <c r="IGZ221" s="129"/>
      <c r="IHA221" s="129"/>
      <c r="IHB221" s="129"/>
      <c r="IHC221" s="129"/>
      <c r="IHD221" s="129"/>
      <c r="IHE221" s="129"/>
      <c r="IHF221" s="129"/>
      <c r="IHG221" s="129"/>
      <c r="IHH221" s="129"/>
      <c r="IHI221" s="129"/>
      <c r="IHJ221" s="129"/>
      <c r="IHK221" s="129"/>
      <c r="IHL221" s="129"/>
      <c r="IHM221" s="129"/>
      <c r="IHN221" s="129"/>
      <c r="IHO221" s="129"/>
      <c r="IHP221" s="129"/>
      <c r="IHQ221" s="129"/>
      <c r="IHR221" s="129"/>
      <c r="IHS221" s="129"/>
      <c r="IHT221" s="129"/>
      <c r="IHU221" s="129"/>
      <c r="IHV221" s="129"/>
      <c r="IHW221" s="129"/>
      <c r="IHX221" s="129"/>
      <c r="IHY221" s="129"/>
      <c r="IHZ221" s="129"/>
      <c r="IIA221" s="129"/>
      <c r="IIB221" s="129"/>
      <c r="IIC221" s="129"/>
      <c r="IID221" s="129"/>
      <c r="IIE221" s="129"/>
      <c r="IIF221" s="129"/>
      <c r="IIG221" s="129"/>
      <c r="IIH221" s="129"/>
      <c r="III221" s="129"/>
      <c r="IIJ221" s="129"/>
      <c r="IIK221" s="129"/>
      <c r="IIL221" s="129"/>
      <c r="IIM221" s="129"/>
      <c r="IIN221" s="129"/>
      <c r="IIO221" s="129"/>
      <c r="IIP221" s="129"/>
      <c r="IIQ221" s="129"/>
      <c r="IIR221" s="129"/>
      <c r="IIS221" s="129"/>
      <c r="IIT221" s="129"/>
      <c r="IIU221" s="129"/>
      <c r="IIV221" s="129"/>
      <c r="IIW221" s="129"/>
      <c r="IIX221" s="129"/>
      <c r="IIY221" s="129"/>
      <c r="IIZ221" s="129"/>
      <c r="IJA221" s="129"/>
      <c r="IJB221" s="129"/>
      <c r="IJC221" s="129"/>
      <c r="IJD221" s="129"/>
      <c r="IJE221" s="129"/>
      <c r="IJF221" s="129"/>
      <c r="IJG221" s="129"/>
      <c r="IJH221" s="129"/>
      <c r="IJI221" s="129"/>
      <c r="IJJ221" s="129"/>
      <c r="IJK221" s="129"/>
      <c r="IJL221" s="129"/>
      <c r="IJM221" s="129"/>
      <c r="IJN221" s="129"/>
      <c r="IJO221" s="129"/>
      <c r="IJP221" s="129"/>
      <c r="IJQ221" s="129"/>
      <c r="IJR221" s="129"/>
      <c r="IJS221" s="129"/>
      <c r="IJT221" s="129"/>
      <c r="IJU221" s="129"/>
      <c r="IJV221" s="129"/>
      <c r="IJW221" s="129"/>
      <c r="IJX221" s="129"/>
      <c r="IJY221" s="129"/>
      <c r="IJZ221" s="129"/>
      <c r="IKA221" s="129"/>
      <c r="IKB221" s="129"/>
      <c r="IKC221" s="129"/>
      <c r="IKD221" s="129"/>
      <c r="IKE221" s="129"/>
      <c r="IKF221" s="129"/>
      <c r="IKG221" s="129"/>
      <c r="IKH221" s="129"/>
      <c r="IKI221" s="129"/>
      <c r="IKJ221" s="129"/>
      <c r="IKK221" s="129"/>
      <c r="IKL221" s="129"/>
      <c r="IKM221" s="129"/>
      <c r="IKN221" s="129"/>
      <c r="IKO221" s="129"/>
      <c r="IKP221" s="129"/>
      <c r="IKQ221" s="129"/>
      <c r="IKR221" s="129"/>
      <c r="IKS221" s="129"/>
      <c r="IKT221" s="129"/>
      <c r="IKU221" s="129"/>
      <c r="IKV221" s="129"/>
      <c r="IKW221" s="129"/>
      <c r="IKX221" s="129"/>
      <c r="IKY221" s="129"/>
      <c r="IKZ221" s="129"/>
      <c r="ILA221" s="129"/>
      <c r="ILB221" s="129"/>
      <c r="ILC221" s="129"/>
      <c r="ILD221" s="129"/>
      <c r="ILE221" s="129"/>
      <c r="ILF221" s="129"/>
      <c r="ILG221" s="129"/>
      <c r="ILH221" s="129"/>
      <c r="ILI221" s="129"/>
      <c r="ILJ221" s="129"/>
      <c r="ILK221" s="129"/>
      <c r="ILL221" s="129"/>
      <c r="ILM221" s="129"/>
      <c r="ILN221" s="129"/>
      <c r="ILO221" s="129"/>
      <c r="ILP221" s="129"/>
      <c r="ILQ221" s="129"/>
      <c r="ILR221" s="129"/>
      <c r="ILS221" s="129"/>
      <c r="ILT221" s="129"/>
      <c r="ILU221" s="129"/>
      <c r="ILV221" s="129"/>
      <c r="ILW221" s="129"/>
      <c r="ILX221" s="129"/>
      <c r="ILY221" s="129"/>
      <c r="ILZ221" s="129"/>
      <c r="IMA221" s="129"/>
      <c r="IMB221" s="129"/>
      <c r="IMC221" s="129"/>
      <c r="IMD221" s="129"/>
      <c r="IME221" s="129"/>
      <c r="IMF221" s="129"/>
      <c r="IMG221" s="129"/>
      <c r="IMH221" s="129"/>
      <c r="IMI221" s="129"/>
      <c r="IMJ221" s="129"/>
      <c r="IMK221" s="129"/>
      <c r="IML221" s="129"/>
      <c r="IMM221" s="129"/>
      <c r="IMN221" s="129"/>
      <c r="IMO221" s="129"/>
      <c r="IMP221" s="129"/>
      <c r="IMQ221" s="129"/>
      <c r="IMR221" s="129"/>
      <c r="IMS221" s="129"/>
      <c r="IMT221" s="129"/>
      <c r="IMU221" s="129"/>
      <c r="IMV221" s="129"/>
      <c r="IMW221" s="129"/>
      <c r="IMX221" s="129"/>
      <c r="IMY221" s="129"/>
      <c r="IMZ221" s="129"/>
      <c r="INA221" s="129"/>
      <c r="INB221" s="129"/>
      <c r="INC221" s="129"/>
      <c r="IND221" s="129"/>
      <c r="INE221" s="129"/>
      <c r="INF221" s="129"/>
      <c r="ING221" s="129"/>
      <c r="INH221" s="129"/>
      <c r="INI221" s="129"/>
      <c r="INJ221" s="129"/>
      <c r="INK221" s="129"/>
      <c r="INL221" s="129"/>
      <c r="INM221" s="129"/>
      <c r="INN221" s="129"/>
      <c r="INO221" s="129"/>
      <c r="INP221" s="129"/>
      <c r="INQ221" s="129"/>
      <c r="INR221" s="129"/>
      <c r="INS221" s="129"/>
      <c r="INT221" s="129"/>
      <c r="INU221" s="129"/>
      <c r="INV221" s="129"/>
      <c r="INW221" s="129"/>
      <c r="INX221" s="129"/>
      <c r="INY221" s="129"/>
      <c r="INZ221" s="129"/>
      <c r="IOA221" s="129"/>
      <c r="IOB221" s="129"/>
      <c r="IOC221" s="129"/>
      <c r="IOD221" s="129"/>
      <c r="IOE221" s="129"/>
      <c r="IOF221" s="129"/>
      <c r="IOG221" s="129"/>
      <c r="IOH221" s="129"/>
      <c r="IOI221" s="129"/>
      <c r="IOJ221" s="129"/>
      <c r="IOK221" s="129"/>
      <c r="IOL221" s="129"/>
      <c r="IOM221" s="129"/>
      <c r="ION221" s="129"/>
      <c r="IOO221" s="129"/>
      <c r="IOP221" s="129"/>
      <c r="IOQ221" s="129"/>
      <c r="IOR221" s="129"/>
      <c r="IOS221" s="129"/>
      <c r="IOT221" s="129"/>
      <c r="IOU221" s="129"/>
      <c r="IOV221" s="129"/>
      <c r="IOW221" s="129"/>
      <c r="IOX221" s="129"/>
      <c r="IOY221" s="129"/>
      <c r="IOZ221" s="129"/>
      <c r="IPA221" s="129"/>
      <c r="IPB221" s="129"/>
      <c r="IPC221" s="129"/>
      <c r="IPD221" s="129"/>
      <c r="IPE221" s="129"/>
      <c r="IPF221" s="129"/>
      <c r="IPG221" s="129"/>
      <c r="IPH221" s="129"/>
      <c r="IPI221" s="129"/>
      <c r="IPJ221" s="129"/>
      <c r="IPK221" s="129"/>
      <c r="IPL221" s="129"/>
      <c r="IPM221" s="129"/>
      <c r="IPN221" s="129"/>
      <c r="IPO221" s="129"/>
      <c r="IPP221" s="129"/>
      <c r="IPQ221" s="129"/>
      <c r="IPR221" s="129"/>
      <c r="IPS221" s="129"/>
      <c r="IPT221" s="129"/>
      <c r="IPU221" s="129"/>
      <c r="IPV221" s="129"/>
      <c r="IPW221" s="129"/>
      <c r="IPX221" s="129"/>
      <c r="IPY221" s="129"/>
      <c r="IPZ221" s="129"/>
      <c r="IQA221" s="129"/>
      <c r="IQB221" s="129"/>
      <c r="IQC221" s="129"/>
      <c r="IQD221" s="129"/>
      <c r="IQE221" s="129"/>
      <c r="IQF221" s="129"/>
      <c r="IQG221" s="129"/>
      <c r="IQH221" s="129"/>
      <c r="IQI221" s="129"/>
      <c r="IQJ221" s="129"/>
      <c r="IQK221" s="129"/>
      <c r="IQL221" s="129"/>
      <c r="IQM221" s="129"/>
      <c r="IQN221" s="129"/>
      <c r="IQO221" s="129"/>
      <c r="IQP221" s="129"/>
      <c r="IQQ221" s="129"/>
      <c r="IQR221" s="129"/>
      <c r="IQS221" s="129"/>
      <c r="IQT221" s="129"/>
      <c r="IQU221" s="129"/>
      <c r="IQV221" s="129"/>
      <c r="IQW221" s="129"/>
      <c r="IQX221" s="129"/>
      <c r="IQY221" s="129"/>
      <c r="IQZ221" s="129"/>
      <c r="IRA221" s="129"/>
      <c r="IRB221" s="129"/>
      <c r="IRC221" s="129"/>
      <c r="IRD221" s="129"/>
      <c r="IRE221" s="129"/>
      <c r="IRF221" s="129"/>
      <c r="IRG221" s="129"/>
      <c r="IRH221" s="129"/>
      <c r="IRI221" s="129"/>
      <c r="IRJ221" s="129"/>
      <c r="IRK221" s="129"/>
      <c r="IRL221" s="129"/>
      <c r="IRM221" s="129"/>
      <c r="IRN221" s="129"/>
      <c r="IRO221" s="129"/>
      <c r="IRP221" s="129"/>
      <c r="IRQ221" s="129"/>
      <c r="IRR221" s="129"/>
      <c r="IRS221" s="129"/>
      <c r="IRT221" s="129"/>
      <c r="IRU221" s="129"/>
      <c r="IRV221" s="129"/>
      <c r="IRW221" s="129"/>
      <c r="IRX221" s="129"/>
      <c r="IRY221" s="129"/>
      <c r="IRZ221" s="129"/>
      <c r="ISA221" s="129"/>
      <c r="ISB221" s="129"/>
      <c r="ISC221" s="129"/>
      <c r="ISD221" s="129"/>
      <c r="ISE221" s="129"/>
      <c r="ISF221" s="129"/>
      <c r="ISG221" s="129"/>
      <c r="ISH221" s="129"/>
      <c r="ISI221" s="129"/>
      <c r="ISJ221" s="129"/>
      <c r="ISK221" s="129"/>
      <c r="ISL221" s="129"/>
      <c r="ISM221" s="129"/>
      <c r="ISN221" s="129"/>
      <c r="ISO221" s="129"/>
      <c r="ISP221" s="129"/>
      <c r="ISQ221" s="129"/>
      <c r="ISR221" s="129"/>
      <c r="ISS221" s="129"/>
      <c r="IST221" s="129"/>
      <c r="ISU221" s="129"/>
      <c r="ISV221" s="129"/>
      <c r="ISW221" s="129"/>
      <c r="ISX221" s="129"/>
      <c r="ISY221" s="129"/>
      <c r="ISZ221" s="129"/>
      <c r="ITA221" s="129"/>
      <c r="ITB221" s="129"/>
      <c r="ITC221" s="129"/>
      <c r="ITD221" s="129"/>
      <c r="ITE221" s="129"/>
      <c r="ITF221" s="129"/>
      <c r="ITG221" s="129"/>
      <c r="ITH221" s="129"/>
      <c r="ITI221" s="129"/>
      <c r="ITJ221" s="129"/>
      <c r="ITK221" s="129"/>
      <c r="ITL221" s="129"/>
      <c r="ITM221" s="129"/>
      <c r="ITN221" s="129"/>
      <c r="ITO221" s="129"/>
      <c r="ITP221" s="129"/>
      <c r="ITQ221" s="129"/>
      <c r="ITR221" s="129"/>
      <c r="ITS221" s="129"/>
      <c r="ITT221" s="129"/>
      <c r="ITU221" s="129"/>
      <c r="ITV221" s="129"/>
      <c r="ITW221" s="129"/>
      <c r="ITX221" s="129"/>
      <c r="ITY221" s="129"/>
      <c r="ITZ221" s="129"/>
      <c r="IUA221" s="129"/>
      <c r="IUB221" s="129"/>
      <c r="IUC221" s="129"/>
      <c r="IUD221" s="129"/>
      <c r="IUE221" s="129"/>
      <c r="IUF221" s="129"/>
      <c r="IUG221" s="129"/>
      <c r="IUH221" s="129"/>
      <c r="IUI221" s="129"/>
      <c r="IUJ221" s="129"/>
      <c r="IUK221" s="129"/>
      <c r="IUL221" s="129"/>
      <c r="IUM221" s="129"/>
      <c r="IUN221" s="129"/>
      <c r="IUO221" s="129"/>
      <c r="IUP221" s="129"/>
      <c r="IUQ221" s="129"/>
      <c r="IUR221" s="129"/>
      <c r="IUS221" s="129"/>
      <c r="IUT221" s="129"/>
      <c r="IUU221" s="129"/>
      <c r="IUV221" s="129"/>
      <c r="IUW221" s="129"/>
      <c r="IUX221" s="129"/>
      <c r="IUY221" s="129"/>
      <c r="IUZ221" s="129"/>
      <c r="IVA221" s="129"/>
      <c r="IVB221" s="129"/>
      <c r="IVC221" s="129"/>
      <c r="IVD221" s="129"/>
      <c r="IVE221" s="129"/>
      <c r="IVF221" s="129"/>
      <c r="IVG221" s="129"/>
      <c r="IVH221" s="129"/>
      <c r="IVI221" s="129"/>
      <c r="IVJ221" s="129"/>
      <c r="IVK221" s="129"/>
      <c r="IVL221" s="129"/>
      <c r="IVM221" s="129"/>
      <c r="IVN221" s="129"/>
      <c r="IVO221" s="129"/>
      <c r="IVP221" s="129"/>
      <c r="IVQ221" s="129"/>
      <c r="IVR221" s="129"/>
      <c r="IVS221" s="129"/>
      <c r="IVT221" s="129"/>
      <c r="IVU221" s="129"/>
      <c r="IVV221" s="129"/>
      <c r="IVW221" s="129"/>
      <c r="IVX221" s="129"/>
      <c r="IVY221" s="129"/>
      <c r="IVZ221" s="129"/>
      <c r="IWA221" s="129"/>
      <c r="IWB221" s="129"/>
      <c r="IWC221" s="129"/>
      <c r="IWD221" s="129"/>
      <c r="IWE221" s="129"/>
      <c r="IWF221" s="129"/>
      <c r="IWG221" s="129"/>
      <c r="IWH221" s="129"/>
      <c r="IWI221" s="129"/>
      <c r="IWJ221" s="129"/>
      <c r="IWK221" s="129"/>
      <c r="IWL221" s="129"/>
      <c r="IWM221" s="129"/>
      <c r="IWN221" s="129"/>
      <c r="IWO221" s="129"/>
      <c r="IWP221" s="129"/>
      <c r="IWQ221" s="129"/>
      <c r="IWR221" s="129"/>
      <c r="IWS221" s="129"/>
      <c r="IWT221" s="129"/>
      <c r="IWU221" s="129"/>
      <c r="IWV221" s="129"/>
      <c r="IWW221" s="129"/>
      <c r="IWX221" s="129"/>
      <c r="IWY221" s="129"/>
      <c r="IWZ221" s="129"/>
      <c r="IXA221" s="129"/>
      <c r="IXB221" s="129"/>
      <c r="IXC221" s="129"/>
      <c r="IXD221" s="129"/>
      <c r="IXE221" s="129"/>
      <c r="IXF221" s="129"/>
      <c r="IXG221" s="129"/>
      <c r="IXH221" s="129"/>
      <c r="IXI221" s="129"/>
      <c r="IXJ221" s="129"/>
      <c r="IXK221" s="129"/>
      <c r="IXL221" s="129"/>
      <c r="IXM221" s="129"/>
      <c r="IXN221" s="129"/>
      <c r="IXO221" s="129"/>
      <c r="IXP221" s="129"/>
      <c r="IXQ221" s="129"/>
      <c r="IXR221" s="129"/>
      <c r="IXS221" s="129"/>
      <c r="IXT221" s="129"/>
      <c r="IXU221" s="129"/>
      <c r="IXV221" s="129"/>
      <c r="IXW221" s="129"/>
      <c r="IXX221" s="129"/>
      <c r="IXY221" s="129"/>
      <c r="IXZ221" s="129"/>
      <c r="IYA221" s="129"/>
      <c r="IYB221" s="129"/>
      <c r="IYC221" s="129"/>
      <c r="IYD221" s="129"/>
      <c r="IYE221" s="129"/>
      <c r="IYF221" s="129"/>
      <c r="IYG221" s="129"/>
      <c r="IYH221" s="129"/>
      <c r="IYI221" s="129"/>
      <c r="IYJ221" s="129"/>
      <c r="IYK221" s="129"/>
      <c r="IYL221" s="129"/>
      <c r="IYM221" s="129"/>
      <c r="IYN221" s="129"/>
      <c r="IYO221" s="129"/>
      <c r="IYP221" s="129"/>
      <c r="IYQ221" s="129"/>
      <c r="IYR221" s="129"/>
      <c r="IYS221" s="129"/>
      <c r="IYT221" s="129"/>
      <c r="IYU221" s="129"/>
      <c r="IYV221" s="129"/>
      <c r="IYW221" s="129"/>
      <c r="IYX221" s="129"/>
      <c r="IYY221" s="129"/>
      <c r="IYZ221" s="129"/>
      <c r="IZA221" s="129"/>
      <c r="IZB221" s="129"/>
      <c r="IZC221" s="129"/>
      <c r="IZD221" s="129"/>
      <c r="IZE221" s="129"/>
      <c r="IZF221" s="129"/>
      <c r="IZG221" s="129"/>
      <c r="IZH221" s="129"/>
      <c r="IZI221" s="129"/>
      <c r="IZJ221" s="129"/>
      <c r="IZK221" s="129"/>
      <c r="IZL221" s="129"/>
      <c r="IZM221" s="129"/>
      <c r="IZN221" s="129"/>
      <c r="IZO221" s="129"/>
      <c r="IZP221" s="129"/>
      <c r="IZQ221" s="129"/>
      <c r="IZR221" s="129"/>
      <c r="IZS221" s="129"/>
      <c r="IZT221" s="129"/>
      <c r="IZU221" s="129"/>
      <c r="IZV221" s="129"/>
      <c r="IZW221" s="129"/>
      <c r="IZX221" s="129"/>
      <c r="IZY221" s="129"/>
      <c r="IZZ221" s="129"/>
      <c r="JAA221" s="129"/>
      <c r="JAB221" s="129"/>
      <c r="JAC221" s="129"/>
      <c r="JAD221" s="129"/>
      <c r="JAE221" s="129"/>
      <c r="JAF221" s="129"/>
      <c r="JAG221" s="129"/>
      <c r="JAH221" s="129"/>
      <c r="JAI221" s="129"/>
      <c r="JAJ221" s="129"/>
      <c r="JAK221" s="129"/>
      <c r="JAL221" s="129"/>
      <c r="JAM221" s="129"/>
      <c r="JAN221" s="129"/>
      <c r="JAO221" s="129"/>
      <c r="JAP221" s="129"/>
      <c r="JAQ221" s="129"/>
      <c r="JAR221" s="129"/>
      <c r="JAS221" s="129"/>
      <c r="JAT221" s="129"/>
      <c r="JAU221" s="129"/>
      <c r="JAV221" s="129"/>
      <c r="JAW221" s="129"/>
      <c r="JAX221" s="129"/>
      <c r="JAY221" s="129"/>
      <c r="JAZ221" s="129"/>
      <c r="JBA221" s="129"/>
      <c r="JBB221" s="129"/>
      <c r="JBC221" s="129"/>
      <c r="JBD221" s="129"/>
      <c r="JBE221" s="129"/>
      <c r="JBF221" s="129"/>
      <c r="JBG221" s="129"/>
      <c r="JBH221" s="129"/>
      <c r="JBI221" s="129"/>
      <c r="JBJ221" s="129"/>
      <c r="JBK221" s="129"/>
      <c r="JBL221" s="129"/>
      <c r="JBM221" s="129"/>
      <c r="JBN221" s="129"/>
      <c r="JBO221" s="129"/>
      <c r="JBP221" s="129"/>
      <c r="JBQ221" s="129"/>
      <c r="JBR221" s="129"/>
      <c r="JBS221" s="129"/>
      <c r="JBT221" s="129"/>
      <c r="JBU221" s="129"/>
      <c r="JBV221" s="129"/>
      <c r="JBW221" s="129"/>
      <c r="JBX221" s="129"/>
      <c r="JBY221" s="129"/>
      <c r="JBZ221" s="129"/>
      <c r="JCA221" s="129"/>
      <c r="JCB221" s="129"/>
      <c r="JCC221" s="129"/>
      <c r="JCD221" s="129"/>
      <c r="JCE221" s="129"/>
      <c r="JCF221" s="129"/>
      <c r="JCG221" s="129"/>
      <c r="JCH221" s="129"/>
      <c r="JCI221" s="129"/>
      <c r="JCJ221" s="129"/>
      <c r="JCK221" s="129"/>
      <c r="JCL221" s="129"/>
      <c r="JCM221" s="129"/>
      <c r="JCN221" s="129"/>
      <c r="JCO221" s="129"/>
      <c r="JCP221" s="129"/>
      <c r="JCQ221" s="129"/>
      <c r="JCR221" s="129"/>
      <c r="JCS221" s="129"/>
      <c r="JCT221" s="129"/>
      <c r="JCU221" s="129"/>
      <c r="JCV221" s="129"/>
      <c r="JCW221" s="129"/>
      <c r="JCX221" s="129"/>
      <c r="JCY221" s="129"/>
      <c r="JCZ221" s="129"/>
      <c r="JDA221" s="129"/>
      <c r="JDB221" s="129"/>
      <c r="JDC221" s="129"/>
      <c r="JDD221" s="129"/>
      <c r="JDE221" s="129"/>
      <c r="JDF221" s="129"/>
      <c r="JDG221" s="129"/>
      <c r="JDH221" s="129"/>
      <c r="JDI221" s="129"/>
      <c r="JDJ221" s="129"/>
      <c r="JDK221" s="129"/>
      <c r="JDL221" s="129"/>
      <c r="JDM221" s="129"/>
      <c r="JDN221" s="129"/>
      <c r="JDO221" s="129"/>
      <c r="JDP221" s="129"/>
      <c r="JDQ221" s="129"/>
      <c r="JDR221" s="129"/>
      <c r="JDS221" s="129"/>
      <c r="JDT221" s="129"/>
      <c r="JDU221" s="129"/>
      <c r="JDV221" s="129"/>
      <c r="JDW221" s="129"/>
      <c r="JDX221" s="129"/>
      <c r="JDY221" s="129"/>
      <c r="JDZ221" s="129"/>
      <c r="JEA221" s="129"/>
      <c r="JEB221" s="129"/>
      <c r="JEC221" s="129"/>
      <c r="JED221" s="129"/>
      <c r="JEE221" s="129"/>
      <c r="JEF221" s="129"/>
      <c r="JEG221" s="129"/>
      <c r="JEH221" s="129"/>
      <c r="JEI221" s="129"/>
      <c r="JEJ221" s="129"/>
      <c r="JEK221" s="129"/>
      <c r="JEL221" s="129"/>
      <c r="JEM221" s="129"/>
      <c r="JEN221" s="129"/>
      <c r="JEO221" s="129"/>
      <c r="JEP221" s="129"/>
      <c r="JEQ221" s="129"/>
      <c r="JER221" s="129"/>
      <c r="JES221" s="129"/>
      <c r="JET221" s="129"/>
      <c r="JEU221" s="129"/>
      <c r="JEV221" s="129"/>
      <c r="JEW221" s="129"/>
      <c r="JEX221" s="129"/>
      <c r="JEY221" s="129"/>
      <c r="JEZ221" s="129"/>
      <c r="JFA221" s="129"/>
      <c r="JFB221" s="129"/>
      <c r="JFC221" s="129"/>
      <c r="JFD221" s="129"/>
      <c r="JFE221" s="129"/>
      <c r="JFF221" s="129"/>
      <c r="JFG221" s="129"/>
      <c r="JFH221" s="129"/>
      <c r="JFI221" s="129"/>
      <c r="JFJ221" s="129"/>
      <c r="JFK221" s="129"/>
      <c r="JFL221" s="129"/>
      <c r="JFM221" s="129"/>
      <c r="JFN221" s="129"/>
      <c r="JFO221" s="129"/>
      <c r="JFP221" s="129"/>
      <c r="JFQ221" s="129"/>
      <c r="JFR221" s="129"/>
      <c r="JFS221" s="129"/>
      <c r="JFT221" s="129"/>
      <c r="JFU221" s="129"/>
      <c r="JFV221" s="129"/>
      <c r="JFW221" s="129"/>
      <c r="JFX221" s="129"/>
      <c r="JFY221" s="129"/>
      <c r="JFZ221" s="129"/>
      <c r="JGA221" s="129"/>
      <c r="JGB221" s="129"/>
      <c r="JGC221" s="129"/>
      <c r="JGD221" s="129"/>
      <c r="JGE221" s="129"/>
      <c r="JGF221" s="129"/>
      <c r="JGG221" s="129"/>
      <c r="JGH221" s="129"/>
      <c r="JGI221" s="129"/>
      <c r="JGJ221" s="129"/>
      <c r="JGK221" s="129"/>
      <c r="JGL221" s="129"/>
      <c r="JGM221" s="129"/>
      <c r="JGN221" s="129"/>
      <c r="JGO221" s="129"/>
      <c r="JGP221" s="129"/>
      <c r="JGQ221" s="129"/>
      <c r="JGR221" s="129"/>
      <c r="JGS221" s="129"/>
      <c r="JGT221" s="129"/>
      <c r="JGU221" s="129"/>
      <c r="JGV221" s="129"/>
      <c r="JGW221" s="129"/>
      <c r="JGX221" s="129"/>
      <c r="JGY221" s="129"/>
      <c r="JGZ221" s="129"/>
      <c r="JHA221" s="129"/>
      <c r="JHB221" s="129"/>
      <c r="JHC221" s="129"/>
      <c r="JHD221" s="129"/>
      <c r="JHE221" s="129"/>
      <c r="JHF221" s="129"/>
      <c r="JHG221" s="129"/>
      <c r="JHH221" s="129"/>
      <c r="JHI221" s="129"/>
      <c r="JHJ221" s="129"/>
      <c r="JHK221" s="129"/>
      <c r="JHL221" s="129"/>
      <c r="JHM221" s="129"/>
      <c r="JHN221" s="129"/>
      <c r="JHO221" s="129"/>
      <c r="JHP221" s="129"/>
      <c r="JHQ221" s="129"/>
      <c r="JHR221" s="129"/>
      <c r="JHS221" s="129"/>
      <c r="JHT221" s="129"/>
      <c r="JHU221" s="129"/>
      <c r="JHV221" s="129"/>
      <c r="JHW221" s="129"/>
      <c r="JHX221" s="129"/>
      <c r="JHY221" s="129"/>
      <c r="JHZ221" s="129"/>
      <c r="JIA221" s="129"/>
      <c r="JIB221" s="129"/>
      <c r="JIC221" s="129"/>
      <c r="JID221" s="129"/>
      <c r="JIE221" s="129"/>
      <c r="JIF221" s="129"/>
      <c r="JIG221" s="129"/>
      <c r="JIH221" s="129"/>
      <c r="JII221" s="129"/>
      <c r="JIJ221" s="129"/>
      <c r="JIK221" s="129"/>
      <c r="JIL221" s="129"/>
      <c r="JIM221" s="129"/>
      <c r="JIN221" s="129"/>
      <c r="JIO221" s="129"/>
      <c r="JIP221" s="129"/>
      <c r="JIQ221" s="129"/>
      <c r="JIR221" s="129"/>
      <c r="JIS221" s="129"/>
      <c r="JIT221" s="129"/>
      <c r="JIU221" s="129"/>
      <c r="JIV221" s="129"/>
      <c r="JIW221" s="129"/>
      <c r="JIX221" s="129"/>
      <c r="JIY221" s="129"/>
      <c r="JIZ221" s="129"/>
      <c r="JJA221" s="129"/>
      <c r="JJB221" s="129"/>
      <c r="JJC221" s="129"/>
      <c r="JJD221" s="129"/>
      <c r="JJE221" s="129"/>
      <c r="JJF221" s="129"/>
      <c r="JJG221" s="129"/>
      <c r="JJH221" s="129"/>
      <c r="JJI221" s="129"/>
      <c r="JJJ221" s="129"/>
      <c r="JJK221" s="129"/>
      <c r="JJL221" s="129"/>
      <c r="JJM221" s="129"/>
      <c r="JJN221" s="129"/>
      <c r="JJO221" s="129"/>
      <c r="JJP221" s="129"/>
      <c r="JJQ221" s="129"/>
      <c r="JJR221" s="129"/>
      <c r="JJS221" s="129"/>
      <c r="JJT221" s="129"/>
      <c r="JJU221" s="129"/>
      <c r="JJV221" s="129"/>
      <c r="JJW221" s="129"/>
      <c r="JJX221" s="129"/>
      <c r="JJY221" s="129"/>
      <c r="JJZ221" s="129"/>
      <c r="JKA221" s="129"/>
      <c r="JKB221" s="129"/>
      <c r="JKC221" s="129"/>
      <c r="JKD221" s="129"/>
      <c r="JKE221" s="129"/>
      <c r="JKF221" s="129"/>
      <c r="JKG221" s="129"/>
      <c r="JKH221" s="129"/>
      <c r="JKI221" s="129"/>
      <c r="JKJ221" s="129"/>
      <c r="JKK221" s="129"/>
      <c r="JKL221" s="129"/>
      <c r="JKM221" s="129"/>
      <c r="JKN221" s="129"/>
      <c r="JKO221" s="129"/>
      <c r="JKP221" s="129"/>
      <c r="JKQ221" s="129"/>
      <c r="JKR221" s="129"/>
      <c r="JKS221" s="129"/>
      <c r="JKT221" s="129"/>
      <c r="JKU221" s="129"/>
      <c r="JKV221" s="129"/>
      <c r="JKW221" s="129"/>
      <c r="JKX221" s="129"/>
      <c r="JKY221" s="129"/>
      <c r="JKZ221" s="129"/>
      <c r="JLA221" s="129"/>
      <c r="JLB221" s="129"/>
      <c r="JLC221" s="129"/>
      <c r="JLD221" s="129"/>
      <c r="JLE221" s="129"/>
      <c r="JLF221" s="129"/>
      <c r="JLG221" s="129"/>
      <c r="JLH221" s="129"/>
      <c r="JLI221" s="129"/>
      <c r="JLJ221" s="129"/>
      <c r="JLK221" s="129"/>
      <c r="JLL221" s="129"/>
      <c r="JLM221" s="129"/>
      <c r="JLN221" s="129"/>
      <c r="JLO221" s="129"/>
      <c r="JLP221" s="129"/>
      <c r="JLQ221" s="129"/>
      <c r="JLR221" s="129"/>
      <c r="JLS221" s="129"/>
      <c r="JLT221" s="129"/>
      <c r="JLU221" s="129"/>
      <c r="JLV221" s="129"/>
      <c r="JLW221" s="129"/>
      <c r="JLX221" s="129"/>
      <c r="JLY221" s="129"/>
      <c r="JLZ221" s="129"/>
      <c r="JMA221" s="129"/>
      <c r="JMB221" s="129"/>
      <c r="JMC221" s="129"/>
      <c r="JMD221" s="129"/>
      <c r="JME221" s="129"/>
      <c r="JMF221" s="129"/>
      <c r="JMG221" s="129"/>
      <c r="JMH221" s="129"/>
      <c r="JMI221" s="129"/>
      <c r="JMJ221" s="129"/>
      <c r="JMK221" s="129"/>
      <c r="JML221" s="129"/>
      <c r="JMM221" s="129"/>
      <c r="JMN221" s="129"/>
      <c r="JMO221" s="129"/>
      <c r="JMP221" s="129"/>
      <c r="JMQ221" s="129"/>
      <c r="JMR221" s="129"/>
      <c r="JMS221" s="129"/>
      <c r="JMT221" s="129"/>
      <c r="JMU221" s="129"/>
      <c r="JMV221" s="129"/>
      <c r="JMW221" s="129"/>
      <c r="JMX221" s="129"/>
      <c r="JMY221" s="129"/>
      <c r="JMZ221" s="129"/>
      <c r="JNA221" s="129"/>
      <c r="JNB221" s="129"/>
      <c r="JNC221" s="129"/>
      <c r="JND221" s="129"/>
      <c r="JNE221" s="129"/>
      <c r="JNF221" s="129"/>
      <c r="JNG221" s="129"/>
      <c r="JNH221" s="129"/>
      <c r="JNI221" s="129"/>
      <c r="JNJ221" s="129"/>
      <c r="JNK221" s="129"/>
      <c r="JNL221" s="129"/>
      <c r="JNM221" s="129"/>
      <c r="JNN221" s="129"/>
      <c r="JNO221" s="129"/>
      <c r="JNP221" s="129"/>
      <c r="JNQ221" s="129"/>
      <c r="JNR221" s="129"/>
      <c r="JNS221" s="129"/>
      <c r="JNT221" s="129"/>
      <c r="JNU221" s="129"/>
      <c r="JNV221" s="129"/>
      <c r="JNW221" s="129"/>
      <c r="JNX221" s="129"/>
      <c r="JNY221" s="129"/>
      <c r="JNZ221" s="129"/>
      <c r="JOA221" s="129"/>
      <c r="JOB221" s="129"/>
      <c r="JOC221" s="129"/>
      <c r="JOD221" s="129"/>
      <c r="JOE221" s="129"/>
      <c r="JOF221" s="129"/>
      <c r="JOG221" s="129"/>
      <c r="JOH221" s="129"/>
      <c r="JOI221" s="129"/>
      <c r="JOJ221" s="129"/>
      <c r="JOK221" s="129"/>
      <c r="JOL221" s="129"/>
      <c r="JOM221" s="129"/>
      <c r="JON221" s="129"/>
      <c r="JOO221" s="129"/>
      <c r="JOP221" s="129"/>
      <c r="JOQ221" s="129"/>
      <c r="JOR221" s="129"/>
      <c r="JOS221" s="129"/>
      <c r="JOT221" s="129"/>
      <c r="JOU221" s="129"/>
      <c r="JOV221" s="129"/>
      <c r="JOW221" s="129"/>
      <c r="JOX221" s="129"/>
      <c r="JOY221" s="129"/>
      <c r="JOZ221" s="129"/>
      <c r="JPA221" s="129"/>
      <c r="JPB221" s="129"/>
      <c r="JPC221" s="129"/>
      <c r="JPD221" s="129"/>
      <c r="JPE221" s="129"/>
      <c r="JPF221" s="129"/>
      <c r="JPG221" s="129"/>
      <c r="JPH221" s="129"/>
      <c r="JPI221" s="129"/>
      <c r="JPJ221" s="129"/>
      <c r="JPK221" s="129"/>
      <c r="JPL221" s="129"/>
      <c r="JPM221" s="129"/>
      <c r="JPN221" s="129"/>
      <c r="JPO221" s="129"/>
      <c r="JPP221" s="129"/>
      <c r="JPQ221" s="129"/>
      <c r="JPR221" s="129"/>
      <c r="JPS221" s="129"/>
      <c r="JPT221" s="129"/>
      <c r="JPU221" s="129"/>
      <c r="JPV221" s="129"/>
      <c r="JPW221" s="129"/>
      <c r="JPX221" s="129"/>
      <c r="JPY221" s="129"/>
      <c r="JPZ221" s="129"/>
      <c r="JQA221" s="129"/>
      <c r="JQB221" s="129"/>
      <c r="JQC221" s="129"/>
      <c r="JQD221" s="129"/>
      <c r="JQE221" s="129"/>
      <c r="JQF221" s="129"/>
      <c r="JQG221" s="129"/>
      <c r="JQH221" s="129"/>
      <c r="JQI221" s="129"/>
      <c r="JQJ221" s="129"/>
      <c r="JQK221" s="129"/>
      <c r="JQL221" s="129"/>
      <c r="JQM221" s="129"/>
      <c r="JQN221" s="129"/>
      <c r="JQO221" s="129"/>
      <c r="JQP221" s="129"/>
      <c r="JQQ221" s="129"/>
      <c r="JQR221" s="129"/>
      <c r="JQS221" s="129"/>
      <c r="JQT221" s="129"/>
      <c r="JQU221" s="129"/>
      <c r="JQV221" s="129"/>
      <c r="JQW221" s="129"/>
      <c r="JQX221" s="129"/>
      <c r="JQY221" s="129"/>
      <c r="JQZ221" s="129"/>
      <c r="JRA221" s="129"/>
      <c r="JRB221" s="129"/>
      <c r="JRC221" s="129"/>
      <c r="JRD221" s="129"/>
      <c r="JRE221" s="129"/>
      <c r="JRF221" s="129"/>
      <c r="JRG221" s="129"/>
      <c r="JRH221" s="129"/>
      <c r="JRI221" s="129"/>
      <c r="JRJ221" s="129"/>
      <c r="JRK221" s="129"/>
      <c r="JRL221" s="129"/>
      <c r="JRM221" s="129"/>
      <c r="JRN221" s="129"/>
      <c r="JRO221" s="129"/>
      <c r="JRP221" s="129"/>
      <c r="JRQ221" s="129"/>
      <c r="JRR221" s="129"/>
      <c r="JRS221" s="129"/>
      <c r="JRT221" s="129"/>
      <c r="JRU221" s="129"/>
      <c r="JRV221" s="129"/>
      <c r="JRW221" s="129"/>
      <c r="JRX221" s="129"/>
      <c r="JRY221" s="129"/>
      <c r="JRZ221" s="129"/>
      <c r="JSA221" s="129"/>
      <c r="JSB221" s="129"/>
      <c r="JSC221" s="129"/>
      <c r="JSD221" s="129"/>
      <c r="JSE221" s="129"/>
      <c r="JSF221" s="129"/>
      <c r="JSG221" s="129"/>
      <c r="JSH221" s="129"/>
      <c r="JSI221" s="129"/>
      <c r="JSJ221" s="129"/>
      <c r="JSK221" s="129"/>
      <c r="JSL221" s="129"/>
      <c r="JSM221" s="129"/>
      <c r="JSN221" s="129"/>
      <c r="JSO221" s="129"/>
      <c r="JSP221" s="129"/>
      <c r="JSQ221" s="129"/>
      <c r="JSR221" s="129"/>
      <c r="JSS221" s="129"/>
      <c r="JST221" s="129"/>
      <c r="JSU221" s="129"/>
      <c r="JSV221" s="129"/>
      <c r="JSW221" s="129"/>
      <c r="JSX221" s="129"/>
      <c r="JSY221" s="129"/>
      <c r="JSZ221" s="129"/>
      <c r="JTA221" s="129"/>
      <c r="JTB221" s="129"/>
      <c r="JTC221" s="129"/>
      <c r="JTD221" s="129"/>
      <c r="JTE221" s="129"/>
      <c r="JTF221" s="129"/>
      <c r="JTG221" s="129"/>
      <c r="JTH221" s="129"/>
      <c r="JTI221" s="129"/>
      <c r="JTJ221" s="129"/>
      <c r="JTK221" s="129"/>
      <c r="JTL221" s="129"/>
      <c r="JTM221" s="129"/>
      <c r="JTN221" s="129"/>
      <c r="JTO221" s="129"/>
      <c r="JTP221" s="129"/>
      <c r="JTQ221" s="129"/>
      <c r="JTR221" s="129"/>
      <c r="JTS221" s="129"/>
      <c r="JTT221" s="129"/>
      <c r="JTU221" s="129"/>
      <c r="JTV221" s="129"/>
      <c r="JTW221" s="129"/>
      <c r="JTX221" s="129"/>
      <c r="JTY221" s="129"/>
      <c r="JTZ221" s="129"/>
      <c r="JUA221" s="129"/>
      <c r="JUB221" s="129"/>
      <c r="JUC221" s="129"/>
      <c r="JUD221" s="129"/>
      <c r="JUE221" s="129"/>
      <c r="JUF221" s="129"/>
      <c r="JUG221" s="129"/>
      <c r="JUH221" s="129"/>
      <c r="JUI221" s="129"/>
      <c r="JUJ221" s="129"/>
      <c r="JUK221" s="129"/>
      <c r="JUL221" s="129"/>
      <c r="JUM221" s="129"/>
      <c r="JUN221" s="129"/>
      <c r="JUO221" s="129"/>
      <c r="JUP221" s="129"/>
      <c r="JUQ221" s="129"/>
      <c r="JUR221" s="129"/>
      <c r="JUS221" s="129"/>
      <c r="JUT221" s="129"/>
      <c r="JUU221" s="129"/>
      <c r="JUV221" s="129"/>
      <c r="JUW221" s="129"/>
      <c r="JUX221" s="129"/>
      <c r="JUY221" s="129"/>
      <c r="JUZ221" s="129"/>
      <c r="JVA221" s="129"/>
      <c r="JVB221" s="129"/>
      <c r="JVC221" s="129"/>
      <c r="JVD221" s="129"/>
      <c r="JVE221" s="129"/>
      <c r="JVF221" s="129"/>
      <c r="JVG221" s="129"/>
      <c r="JVH221" s="129"/>
      <c r="JVI221" s="129"/>
      <c r="JVJ221" s="129"/>
      <c r="JVK221" s="129"/>
      <c r="JVL221" s="129"/>
      <c r="JVM221" s="129"/>
      <c r="JVN221" s="129"/>
      <c r="JVO221" s="129"/>
      <c r="JVP221" s="129"/>
      <c r="JVQ221" s="129"/>
      <c r="JVR221" s="129"/>
      <c r="JVS221" s="129"/>
      <c r="JVT221" s="129"/>
      <c r="JVU221" s="129"/>
      <c r="JVV221" s="129"/>
      <c r="JVW221" s="129"/>
      <c r="JVX221" s="129"/>
      <c r="JVY221" s="129"/>
      <c r="JVZ221" s="129"/>
      <c r="JWA221" s="129"/>
      <c r="JWB221" s="129"/>
      <c r="JWC221" s="129"/>
      <c r="JWD221" s="129"/>
      <c r="JWE221" s="129"/>
      <c r="JWF221" s="129"/>
      <c r="JWG221" s="129"/>
      <c r="JWH221" s="129"/>
      <c r="JWI221" s="129"/>
      <c r="JWJ221" s="129"/>
      <c r="JWK221" s="129"/>
      <c r="JWL221" s="129"/>
      <c r="JWM221" s="129"/>
      <c r="JWN221" s="129"/>
      <c r="JWO221" s="129"/>
      <c r="JWP221" s="129"/>
      <c r="JWQ221" s="129"/>
      <c r="JWR221" s="129"/>
      <c r="JWS221" s="129"/>
      <c r="JWT221" s="129"/>
      <c r="JWU221" s="129"/>
      <c r="JWV221" s="129"/>
      <c r="JWW221" s="129"/>
      <c r="JWX221" s="129"/>
      <c r="JWY221" s="129"/>
      <c r="JWZ221" s="129"/>
      <c r="JXA221" s="129"/>
      <c r="JXB221" s="129"/>
      <c r="JXC221" s="129"/>
      <c r="JXD221" s="129"/>
      <c r="JXE221" s="129"/>
      <c r="JXF221" s="129"/>
      <c r="JXG221" s="129"/>
      <c r="JXH221" s="129"/>
      <c r="JXI221" s="129"/>
      <c r="JXJ221" s="129"/>
      <c r="JXK221" s="129"/>
      <c r="JXL221" s="129"/>
      <c r="JXM221" s="129"/>
      <c r="JXN221" s="129"/>
      <c r="JXO221" s="129"/>
      <c r="JXP221" s="129"/>
      <c r="JXQ221" s="129"/>
      <c r="JXR221" s="129"/>
      <c r="JXS221" s="129"/>
      <c r="JXT221" s="129"/>
      <c r="JXU221" s="129"/>
      <c r="JXV221" s="129"/>
      <c r="JXW221" s="129"/>
      <c r="JXX221" s="129"/>
      <c r="JXY221" s="129"/>
      <c r="JXZ221" s="129"/>
      <c r="JYA221" s="129"/>
      <c r="JYB221" s="129"/>
      <c r="JYC221" s="129"/>
      <c r="JYD221" s="129"/>
      <c r="JYE221" s="129"/>
      <c r="JYF221" s="129"/>
      <c r="JYG221" s="129"/>
      <c r="JYH221" s="129"/>
      <c r="JYI221" s="129"/>
      <c r="JYJ221" s="129"/>
      <c r="JYK221" s="129"/>
      <c r="JYL221" s="129"/>
      <c r="JYM221" s="129"/>
      <c r="JYN221" s="129"/>
      <c r="JYO221" s="129"/>
      <c r="JYP221" s="129"/>
      <c r="JYQ221" s="129"/>
      <c r="JYR221" s="129"/>
      <c r="JYS221" s="129"/>
      <c r="JYT221" s="129"/>
      <c r="JYU221" s="129"/>
      <c r="JYV221" s="129"/>
      <c r="JYW221" s="129"/>
      <c r="JYX221" s="129"/>
      <c r="JYY221" s="129"/>
      <c r="JYZ221" s="129"/>
      <c r="JZA221" s="129"/>
      <c r="JZB221" s="129"/>
      <c r="JZC221" s="129"/>
      <c r="JZD221" s="129"/>
      <c r="JZE221" s="129"/>
      <c r="JZF221" s="129"/>
      <c r="JZG221" s="129"/>
      <c r="JZH221" s="129"/>
      <c r="JZI221" s="129"/>
      <c r="JZJ221" s="129"/>
      <c r="JZK221" s="129"/>
      <c r="JZL221" s="129"/>
      <c r="JZM221" s="129"/>
      <c r="JZN221" s="129"/>
      <c r="JZO221" s="129"/>
      <c r="JZP221" s="129"/>
      <c r="JZQ221" s="129"/>
      <c r="JZR221" s="129"/>
      <c r="JZS221" s="129"/>
      <c r="JZT221" s="129"/>
      <c r="JZU221" s="129"/>
      <c r="JZV221" s="129"/>
      <c r="JZW221" s="129"/>
      <c r="JZX221" s="129"/>
      <c r="JZY221" s="129"/>
      <c r="JZZ221" s="129"/>
      <c r="KAA221" s="129"/>
      <c r="KAB221" s="129"/>
      <c r="KAC221" s="129"/>
      <c r="KAD221" s="129"/>
      <c r="KAE221" s="129"/>
      <c r="KAF221" s="129"/>
      <c r="KAG221" s="129"/>
      <c r="KAH221" s="129"/>
      <c r="KAI221" s="129"/>
      <c r="KAJ221" s="129"/>
      <c r="KAK221" s="129"/>
      <c r="KAL221" s="129"/>
      <c r="KAM221" s="129"/>
      <c r="KAN221" s="129"/>
      <c r="KAO221" s="129"/>
      <c r="KAP221" s="129"/>
      <c r="KAQ221" s="129"/>
      <c r="KAR221" s="129"/>
      <c r="KAS221" s="129"/>
      <c r="KAT221" s="129"/>
      <c r="KAU221" s="129"/>
      <c r="KAV221" s="129"/>
      <c r="KAW221" s="129"/>
      <c r="KAX221" s="129"/>
      <c r="KAY221" s="129"/>
      <c r="KAZ221" s="129"/>
      <c r="KBA221" s="129"/>
      <c r="KBB221" s="129"/>
      <c r="KBC221" s="129"/>
      <c r="KBD221" s="129"/>
      <c r="KBE221" s="129"/>
      <c r="KBF221" s="129"/>
      <c r="KBG221" s="129"/>
      <c r="KBH221" s="129"/>
      <c r="KBI221" s="129"/>
      <c r="KBJ221" s="129"/>
      <c r="KBK221" s="129"/>
      <c r="KBL221" s="129"/>
      <c r="KBM221" s="129"/>
      <c r="KBN221" s="129"/>
      <c r="KBO221" s="129"/>
      <c r="KBP221" s="129"/>
      <c r="KBQ221" s="129"/>
      <c r="KBR221" s="129"/>
      <c r="KBS221" s="129"/>
      <c r="KBT221" s="129"/>
      <c r="KBU221" s="129"/>
      <c r="KBV221" s="129"/>
      <c r="KBW221" s="129"/>
      <c r="KBX221" s="129"/>
      <c r="KBY221" s="129"/>
      <c r="KBZ221" s="129"/>
      <c r="KCA221" s="129"/>
      <c r="KCB221" s="129"/>
      <c r="KCC221" s="129"/>
      <c r="KCD221" s="129"/>
      <c r="KCE221" s="129"/>
      <c r="KCF221" s="129"/>
      <c r="KCG221" s="129"/>
      <c r="KCH221" s="129"/>
      <c r="KCI221" s="129"/>
      <c r="KCJ221" s="129"/>
      <c r="KCK221" s="129"/>
      <c r="KCL221" s="129"/>
      <c r="KCM221" s="129"/>
      <c r="KCN221" s="129"/>
      <c r="KCO221" s="129"/>
      <c r="KCP221" s="129"/>
      <c r="KCQ221" s="129"/>
      <c r="KCR221" s="129"/>
      <c r="KCS221" s="129"/>
      <c r="KCT221" s="129"/>
      <c r="KCU221" s="129"/>
      <c r="KCV221" s="129"/>
      <c r="KCW221" s="129"/>
      <c r="KCX221" s="129"/>
      <c r="KCY221" s="129"/>
      <c r="KCZ221" s="129"/>
      <c r="KDA221" s="129"/>
      <c r="KDB221" s="129"/>
      <c r="KDC221" s="129"/>
      <c r="KDD221" s="129"/>
      <c r="KDE221" s="129"/>
      <c r="KDF221" s="129"/>
      <c r="KDG221" s="129"/>
      <c r="KDH221" s="129"/>
      <c r="KDI221" s="129"/>
      <c r="KDJ221" s="129"/>
      <c r="KDK221" s="129"/>
      <c r="KDL221" s="129"/>
      <c r="KDM221" s="129"/>
      <c r="KDN221" s="129"/>
      <c r="KDO221" s="129"/>
      <c r="KDP221" s="129"/>
      <c r="KDQ221" s="129"/>
      <c r="KDR221" s="129"/>
      <c r="KDS221" s="129"/>
      <c r="KDT221" s="129"/>
      <c r="KDU221" s="129"/>
      <c r="KDV221" s="129"/>
      <c r="KDW221" s="129"/>
      <c r="KDX221" s="129"/>
      <c r="KDY221" s="129"/>
      <c r="KDZ221" s="129"/>
      <c r="KEA221" s="129"/>
      <c r="KEB221" s="129"/>
      <c r="KEC221" s="129"/>
      <c r="KED221" s="129"/>
      <c r="KEE221" s="129"/>
      <c r="KEF221" s="129"/>
      <c r="KEG221" s="129"/>
      <c r="KEH221" s="129"/>
      <c r="KEI221" s="129"/>
      <c r="KEJ221" s="129"/>
      <c r="KEK221" s="129"/>
      <c r="KEL221" s="129"/>
      <c r="KEM221" s="129"/>
      <c r="KEN221" s="129"/>
      <c r="KEO221" s="129"/>
      <c r="KEP221" s="129"/>
      <c r="KEQ221" s="129"/>
      <c r="KER221" s="129"/>
      <c r="KES221" s="129"/>
      <c r="KET221" s="129"/>
      <c r="KEU221" s="129"/>
      <c r="KEV221" s="129"/>
      <c r="KEW221" s="129"/>
      <c r="KEX221" s="129"/>
      <c r="KEY221" s="129"/>
      <c r="KEZ221" s="129"/>
      <c r="KFA221" s="129"/>
      <c r="KFB221" s="129"/>
      <c r="KFC221" s="129"/>
      <c r="KFD221" s="129"/>
      <c r="KFE221" s="129"/>
      <c r="KFF221" s="129"/>
      <c r="KFG221" s="129"/>
      <c r="KFH221" s="129"/>
      <c r="KFI221" s="129"/>
      <c r="KFJ221" s="129"/>
      <c r="KFK221" s="129"/>
      <c r="KFL221" s="129"/>
      <c r="KFM221" s="129"/>
      <c r="KFN221" s="129"/>
      <c r="KFO221" s="129"/>
      <c r="KFP221" s="129"/>
      <c r="KFQ221" s="129"/>
      <c r="KFR221" s="129"/>
      <c r="KFS221" s="129"/>
      <c r="KFT221" s="129"/>
      <c r="KFU221" s="129"/>
      <c r="KFV221" s="129"/>
      <c r="KFW221" s="129"/>
      <c r="KFX221" s="129"/>
      <c r="KFY221" s="129"/>
      <c r="KFZ221" s="129"/>
      <c r="KGA221" s="129"/>
      <c r="KGB221" s="129"/>
      <c r="KGC221" s="129"/>
      <c r="KGD221" s="129"/>
      <c r="KGE221" s="129"/>
      <c r="KGF221" s="129"/>
      <c r="KGG221" s="129"/>
      <c r="KGH221" s="129"/>
      <c r="KGI221" s="129"/>
      <c r="KGJ221" s="129"/>
      <c r="KGK221" s="129"/>
      <c r="KGL221" s="129"/>
      <c r="KGM221" s="129"/>
      <c r="KGN221" s="129"/>
      <c r="KGO221" s="129"/>
      <c r="KGP221" s="129"/>
      <c r="KGQ221" s="129"/>
      <c r="KGR221" s="129"/>
      <c r="KGS221" s="129"/>
      <c r="KGT221" s="129"/>
      <c r="KGU221" s="129"/>
      <c r="KGV221" s="129"/>
      <c r="KGW221" s="129"/>
      <c r="KGX221" s="129"/>
      <c r="KGY221" s="129"/>
      <c r="KGZ221" s="129"/>
      <c r="KHA221" s="129"/>
      <c r="KHB221" s="129"/>
      <c r="KHC221" s="129"/>
      <c r="KHD221" s="129"/>
      <c r="KHE221" s="129"/>
      <c r="KHF221" s="129"/>
      <c r="KHG221" s="129"/>
      <c r="KHH221" s="129"/>
      <c r="KHI221" s="129"/>
      <c r="KHJ221" s="129"/>
      <c r="KHK221" s="129"/>
      <c r="KHL221" s="129"/>
      <c r="KHM221" s="129"/>
      <c r="KHN221" s="129"/>
      <c r="KHO221" s="129"/>
      <c r="KHP221" s="129"/>
      <c r="KHQ221" s="129"/>
      <c r="KHR221" s="129"/>
      <c r="KHS221" s="129"/>
      <c r="KHT221" s="129"/>
      <c r="KHU221" s="129"/>
      <c r="KHV221" s="129"/>
      <c r="KHW221" s="129"/>
      <c r="KHX221" s="129"/>
      <c r="KHY221" s="129"/>
      <c r="KHZ221" s="129"/>
      <c r="KIA221" s="129"/>
      <c r="KIB221" s="129"/>
      <c r="KIC221" s="129"/>
      <c r="KID221" s="129"/>
      <c r="KIE221" s="129"/>
      <c r="KIF221" s="129"/>
      <c r="KIG221" s="129"/>
      <c r="KIH221" s="129"/>
      <c r="KII221" s="129"/>
      <c r="KIJ221" s="129"/>
      <c r="KIK221" s="129"/>
      <c r="KIL221" s="129"/>
      <c r="KIM221" s="129"/>
      <c r="KIN221" s="129"/>
      <c r="KIO221" s="129"/>
      <c r="KIP221" s="129"/>
      <c r="KIQ221" s="129"/>
      <c r="KIR221" s="129"/>
      <c r="KIS221" s="129"/>
      <c r="KIT221" s="129"/>
      <c r="KIU221" s="129"/>
      <c r="KIV221" s="129"/>
      <c r="KIW221" s="129"/>
      <c r="KIX221" s="129"/>
      <c r="KIY221" s="129"/>
      <c r="KIZ221" s="129"/>
      <c r="KJA221" s="129"/>
      <c r="KJB221" s="129"/>
      <c r="KJC221" s="129"/>
      <c r="KJD221" s="129"/>
      <c r="KJE221" s="129"/>
      <c r="KJF221" s="129"/>
      <c r="KJG221" s="129"/>
      <c r="KJH221" s="129"/>
      <c r="KJI221" s="129"/>
      <c r="KJJ221" s="129"/>
      <c r="KJK221" s="129"/>
      <c r="KJL221" s="129"/>
      <c r="KJM221" s="129"/>
      <c r="KJN221" s="129"/>
      <c r="KJO221" s="129"/>
      <c r="KJP221" s="129"/>
      <c r="KJQ221" s="129"/>
      <c r="KJR221" s="129"/>
      <c r="KJS221" s="129"/>
      <c r="KJT221" s="129"/>
      <c r="KJU221" s="129"/>
      <c r="KJV221" s="129"/>
      <c r="KJW221" s="129"/>
      <c r="KJX221" s="129"/>
      <c r="KJY221" s="129"/>
      <c r="KJZ221" s="129"/>
      <c r="KKA221" s="129"/>
      <c r="KKB221" s="129"/>
      <c r="KKC221" s="129"/>
      <c r="KKD221" s="129"/>
      <c r="KKE221" s="129"/>
      <c r="KKF221" s="129"/>
      <c r="KKG221" s="129"/>
      <c r="KKH221" s="129"/>
      <c r="KKI221" s="129"/>
      <c r="KKJ221" s="129"/>
      <c r="KKK221" s="129"/>
      <c r="KKL221" s="129"/>
      <c r="KKM221" s="129"/>
      <c r="KKN221" s="129"/>
      <c r="KKO221" s="129"/>
      <c r="KKP221" s="129"/>
      <c r="KKQ221" s="129"/>
      <c r="KKR221" s="129"/>
      <c r="KKS221" s="129"/>
      <c r="KKT221" s="129"/>
      <c r="KKU221" s="129"/>
      <c r="KKV221" s="129"/>
      <c r="KKW221" s="129"/>
      <c r="KKX221" s="129"/>
      <c r="KKY221" s="129"/>
      <c r="KKZ221" s="129"/>
      <c r="KLA221" s="129"/>
      <c r="KLB221" s="129"/>
      <c r="KLC221" s="129"/>
      <c r="KLD221" s="129"/>
      <c r="KLE221" s="129"/>
      <c r="KLF221" s="129"/>
      <c r="KLG221" s="129"/>
      <c r="KLH221" s="129"/>
      <c r="KLI221" s="129"/>
      <c r="KLJ221" s="129"/>
      <c r="KLK221" s="129"/>
      <c r="KLL221" s="129"/>
      <c r="KLM221" s="129"/>
      <c r="KLN221" s="129"/>
      <c r="KLO221" s="129"/>
      <c r="KLP221" s="129"/>
      <c r="KLQ221" s="129"/>
      <c r="KLR221" s="129"/>
      <c r="KLS221" s="129"/>
      <c r="KLT221" s="129"/>
      <c r="KLU221" s="129"/>
      <c r="KLV221" s="129"/>
      <c r="KLW221" s="129"/>
      <c r="KLX221" s="129"/>
      <c r="KLY221" s="129"/>
      <c r="KLZ221" s="129"/>
      <c r="KMA221" s="129"/>
      <c r="KMB221" s="129"/>
      <c r="KMC221" s="129"/>
      <c r="KMD221" s="129"/>
      <c r="KME221" s="129"/>
      <c r="KMF221" s="129"/>
      <c r="KMG221" s="129"/>
      <c r="KMH221" s="129"/>
      <c r="KMI221" s="129"/>
      <c r="KMJ221" s="129"/>
      <c r="KMK221" s="129"/>
      <c r="KML221" s="129"/>
      <c r="KMM221" s="129"/>
      <c r="KMN221" s="129"/>
      <c r="KMO221" s="129"/>
      <c r="KMP221" s="129"/>
      <c r="KMQ221" s="129"/>
      <c r="KMR221" s="129"/>
      <c r="KMS221" s="129"/>
      <c r="KMT221" s="129"/>
      <c r="KMU221" s="129"/>
      <c r="KMV221" s="129"/>
      <c r="KMW221" s="129"/>
      <c r="KMX221" s="129"/>
      <c r="KMY221" s="129"/>
      <c r="KMZ221" s="129"/>
      <c r="KNA221" s="129"/>
      <c r="KNB221" s="129"/>
      <c r="KNC221" s="129"/>
      <c r="KND221" s="129"/>
      <c r="KNE221" s="129"/>
      <c r="KNF221" s="129"/>
      <c r="KNG221" s="129"/>
      <c r="KNH221" s="129"/>
      <c r="KNI221" s="129"/>
      <c r="KNJ221" s="129"/>
      <c r="KNK221" s="129"/>
      <c r="KNL221" s="129"/>
      <c r="KNM221" s="129"/>
      <c r="KNN221" s="129"/>
      <c r="KNO221" s="129"/>
      <c r="KNP221" s="129"/>
      <c r="KNQ221" s="129"/>
      <c r="KNR221" s="129"/>
      <c r="KNS221" s="129"/>
      <c r="KNT221" s="129"/>
      <c r="KNU221" s="129"/>
      <c r="KNV221" s="129"/>
      <c r="KNW221" s="129"/>
      <c r="KNX221" s="129"/>
      <c r="KNY221" s="129"/>
      <c r="KNZ221" s="129"/>
      <c r="KOA221" s="129"/>
      <c r="KOB221" s="129"/>
      <c r="KOC221" s="129"/>
      <c r="KOD221" s="129"/>
      <c r="KOE221" s="129"/>
      <c r="KOF221" s="129"/>
      <c r="KOG221" s="129"/>
      <c r="KOH221" s="129"/>
      <c r="KOI221" s="129"/>
      <c r="KOJ221" s="129"/>
      <c r="KOK221" s="129"/>
      <c r="KOL221" s="129"/>
      <c r="KOM221" s="129"/>
      <c r="KON221" s="129"/>
      <c r="KOO221" s="129"/>
      <c r="KOP221" s="129"/>
      <c r="KOQ221" s="129"/>
      <c r="KOR221" s="129"/>
      <c r="KOS221" s="129"/>
      <c r="KOT221" s="129"/>
      <c r="KOU221" s="129"/>
      <c r="KOV221" s="129"/>
      <c r="KOW221" s="129"/>
      <c r="KOX221" s="129"/>
      <c r="KOY221" s="129"/>
      <c r="KOZ221" s="129"/>
      <c r="KPA221" s="129"/>
      <c r="KPB221" s="129"/>
      <c r="KPC221" s="129"/>
      <c r="KPD221" s="129"/>
      <c r="KPE221" s="129"/>
      <c r="KPF221" s="129"/>
      <c r="KPG221" s="129"/>
      <c r="KPH221" s="129"/>
      <c r="KPI221" s="129"/>
      <c r="KPJ221" s="129"/>
      <c r="KPK221" s="129"/>
      <c r="KPL221" s="129"/>
      <c r="KPM221" s="129"/>
      <c r="KPN221" s="129"/>
      <c r="KPO221" s="129"/>
      <c r="KPP221" s="129"/>
      <c r="KPQ221" s="129"/>
      <c r="KPR221" s="129"/>
      <c r="KPS221" s="129"/>
      <c r="KPT221" s="129"/>
      <c r="KPU221" s="129"/>
      <c r="KPV221" s="129"/>
      <c r="KPW221" s="129"/>
      <c r="KPX221" s="129"/>
      <c r="KPY221" s="129"/>
      <c r="KPZ221" s="129"/>
      <c r="KQA221" s="129"/>
      <c r="KQB221" s="129"/>
      <c r="KQC221" s="129"/>
      <c r="KQD221" s="129"/>
      <c r="KQE221" s="129"/>
      <c r="KQF221" s="129"/>
      <c r="KQG221" s="129"/>
      <c r="KQH221" s="129"/>
      <c r="KQI221" s="129"/>
      <c r="KQJ221" s="129"/>
      <c r="KQK221" s="129"/>
      <c r="KQL221" s="129"/>
      <c r="KQM221" s="129"/>
      <c r="KQN221" s="129"/>
      <c r="KQO221" s="129"/>
      <c r="KQP221" s="129"/>
      <c r="KQQ221" s="129"/>
      <c r="KQR221" s="129"/>
      <c r="KQS221" s="129"/>
      <c r="KQT221" s="129"/>
      <c r="KQU221" s="129"/>
      <c r="KQV221" s="129"/>
      <c r="KQW221" s="129"/>
      <c r="KQX221" s="129"/>
      <c r="KQY221" s="129"/>
      <c r="KQZ221" s="129"/>
      <c r="KRA221" s="129"/>
      <c r="KRB221" s="129"/>
      <c r="KRC221" s="129"/>
      <c r="KRD221" s="129"/>
      <c r="KRE221" s="129"/>
      <c r="KRF221" s="129"/>
      <c r="KRG221" s="129"/>
      <c r="KRH221" s="129"/>
      <c r="KRI221" s="129"/>
      <c r="KRJ221" s="129"/>
      <c r="KRK221" s="129"/>
      <c r="KRL221" s="129"/>
      <c r="KRM221" s="129"/>
      <c r="KRN221" s="129"/>
      <c r="KRO221" s="129"/>
      <c r="KRP221" s="129"/>
      <c r="KRQ221" s="129"/>
      <c r="KRR221" s="129"/>
      <c r="KRS221" s="129"/>
      <c r="KRT221" s="129"/>
      <c r="KRU221" s="129"/>
      <c r="KRV221" s="129"/>
      <c r="KRW221" s="129"/>
      <c r="KRX221" s="129"/>
      <c r="KRY221" s="129"/>
      <c r="KRZ221" s="129"/>
      <c r="KSA221" s="129"/>
      <c r="KSB221" s="129"/>
      <c r="KSC221" s="129"/>
      <c r="KSD221" s="129"/>
      <c r="KSE221" s="129"/>
      <c r="KSF221" s="129"/>
      <c r="KSG221" s="129"/>
      <c r="KSH221" s="129"/>
      <c r="KSI221" s="129"/>
      <c r="KSJ221" s="129"/>
      <c r="KSK221" s="129"/>
      <c r="KSL221" s="129"/>
      <c r="KSM221" s="129"/>
      <c r="KSN221" s="129"/>
      <c r="KSO221" s="129"/>
      <c r="KSP221" s="129"/>
      <c r="KSQ221" s="129"/>
      <c r="KSR221" s="129"/>
      <c r="KSS221" s="129"/>
      <c r="KST221" s="129"/>
      <c r="KSU221" s="129"/>
      <c r="KSV221" s="129"/>
      <c r="KSW221" s="129"/>
      <c r="KSX221" s="129"/>
      <c r="KSY221" s="129"/>
      <c r="KSZ221" s="129"/>
      <c r="KTA221" s="129"/>
      <c r="KTB221" s="129"/>
      <c r="KTC221" s="129"/>
      <c r="KTD221" s="129"/>
      <c r="KTE221" s="129"/>
      <c r="KTF221" s="129"/>
      <c r="KTG221" s="129"/>
      <c r="KTH221" s="129"/>
      <c r="KTI221" s="129"/>
      <c r="KTJ221" s="129"/>
      <c r="KTK221" s="129"/>
      <c r="KTL221" s="129"/>
      <c r="KTM221" s="129"/>
      <c r="KTN221" s="129"/>
      <c r="KTO221" s="129"/>
      <c r="KTP221" s="129"/>
      <c r="KTQ221" s="129"/>
      <c r="KTR221" s="129"/>
      <c r="KTS221" s="129"/>
      <c r="KTT221" s="129"/>
      <c r="KTU221" s="129"/>
      <c r="KTV221" s="129"/>
      <c r="KTW221" s="129"/>
      <c r="KTX221" s="129"/>
      <c r="KTY221" s="129"/>
      <c r="KTZ221" s="129"/>
      <c r="KUA221" s="129"/>
      <c r="KUB221" s="129"/>
      <c r="KUC221" s="129"/>
      <c r="KUD221" s="129"/>
      <c r="KUE221" s="129"/>
      <c r="KUF221" s="129"/>
      <c r="KUG221" s="129"/>
      <c r="KUH221" s="129"/>
      <c r="KUI221" s="129"/>
      <c r="KUJ221" s="129"/>
      <c r="KUK221" s="129"/>
      <c r="KUL221" s="129"/>
      <c r="KUM221" s="129"/>
      <c r="KUN221" s="129"/>
      <c r="KUO221" s="129"/>
      <c r="KUP221" s="129"/>
      <c r="KUQ221" s="129"/>
      <c r="KUR221" s="129"/>
      <c r="KUS221" s="129"/>
      <c r="KUT221" s="129"/>
      <c r="KUU221" s="129"/>
      <c r="KUV221" s="129"/>
      <c r="KUW221" s="129"/>
      <c r="KUX221" s="129"/>
      <c r="KUY221" s="129"/>
      <c r="KUZ221" s="129"/>
      <c r="KVA221" s="129"/>
      <c r="KVB221" s="129"/>
      <c r="KVC221" s="129"/>
      <c r="KVD221" s="129"/>
      <c r="KVE221" s="129"/>
      <c r="KVF221" s="129"/>
      <c r="KVG221" s="129"/>
      <c r="KVH221" s="129"/>
      <c r="KVI221" s="129"/>
      <c r="KVJ221" s="129"/>
      <c r="KVK221" s="129"/>
      <c r="KVL221" s="129"/>
      <c r="KVM221" s="129"/>
      <c r="KVN221" s="129"/>
      <c r="KVO221" s="129"/>
      <c r="KVP221" s="129"/>
      <c r="KVQ221" s="129"/>
      <c r="KVR221" s="129"/>
      <c r="KVS221" s="129"/>
      <c r="KVT221" s="129"/>
      <c r="KVU221" s="129"/>
      <c r="KVV221" s="129"/>
      <c r="KVW221" s="129"/>
      <c r="KVX221" s="129"/>
      <c r="KVY221" s="129"/>
      <c r="KVZ221" s="129"/>
      <c r="KWA221" s="129"/>
      <c r="KWB221" s="129"/>
      <c r="KWC221" s="129"/>
      <c r="KWD221" s="129"/>
      <c r="KWE221" s="129"/>
      <c r="KWF221" s="129"/>
      <c r="KWG221" s="129"/>
      <c r="KWH221" s="129"/>
      <c r="KWI221" s="129"/>
      <c r="KWJ221" s="129"/>
      <c r="KWK221" s="129"/>
      <c r="KWL221" s="129"/>
      <c r="KWM221" s="129"/>
      <c r="KWN221" s="129"/>
      <c r="KWO221" s="129"/>
      <c r="KWP221" s="129"/>
      <c r="KWQ221" s="129"/>
      <c r="KWR221" s="129"/>
      <c r="KWS221" s="129"/>
      <c r="KWT221" s="129"/>
      <c r="KWU221" s="129"/>
      <c r="KWV221" s="129"/>
      <c r="KWW221" s="129"/>
      <c r="KWX221" s="129"/>
      <c r="KWY221" s="129"/>
      <c r="KWZ221" s="129"/>
      <c r="KXA221" s="129"/>
      <c r="KXB221" s="129"/>
      <c r="KXC221" s="129"/>
      <c r="KXD221" s="129"/>
      <c r="KXE221" s="129"/>
      <c r="KXF221" s="129"/>
      <c r="KXG221" s="129"/>
      <c r="KXH221" s="129"/>
      <c r="KXI221" s="129"/>
      <c r="KXJ221" s="129"/>
      <c r="KXK221" s="129"/>
      <c r="KXL221" s="129"/>
      <c r="KXM221" s="129"/>
      <c r="KXN221" s="129"/>
      <c r="KXO221" s="129"/>
      <c r="KXP221" s="129"/>
      <c r="KXQ221" s="129"/>
      <c r="KXR221" s="129"/>
      <c r="KXS221" s="129"/>
      <c r="KXT221" s="129"/>
      <c r="KXU221" s="129"/>
      <c r="KXV221" s="129"/>
      <c r="KXW221" s="129"/>
      <c r="KXX221" s="129"/>
      <c r="KXY221" s="129"/>
      <c r="KXZ221" s="129"/>
      <c r="KYA221" s="129"/>
      <c r="KYB221" s="129"/>
      <c r="KYC221" s="129"/>
      <c r="KYD221" s="129"/>
      <c r="KYE221" s="129"/>
      <c r="KYF221" s="129"/>
      <c r="KYG221" s="129"/>
      <c r="KYH221" s="129"/>
      <c r="KYI221" s="129"/>
      <c r="KYJ221" s="129"/>
      <c r="KYK221" s="129"/>
      <c r="KYL221" s="129"/>
      <c r="KYM221" s="129"/>
      <c r="KYN221" s="129"/>
      <c r="KYO221" s="129"/>
      <c r="KYP221" s="129"/>
      <c r="KYQ221" s="129"/>
      <c r="KYR221" s="129"/>
      <c r="KYS221" s="129"/>
      <c r="KYT221" s="129"/>
      <c r="KYU221" s="129"/>
      <c r="KYV221" s="129"/>
      <c r="KYW221" s="129"/>
      <c r="KYX221" s="129"/>
      <c r="KYY221" s="129"/>
      <c r="KYZ221" s="129"/>
      <c r="KZA221" s="129"/>
      <c r="KZB221" s="129"/>
      <c r="KZC221" s="129"/>
      <c r="KZD221" s="129"/>
      <c r="KZE221" s="129"/>
      <c r="KZF221" s="129"/>
      <c r="KZG221" s="129"/>
      <c r="KZH221" s="129"/>
      <c r="KZI221" s="129"/>
      <c r="KZJ221" s="129"/>
      <c r="KZK221" s="129"/>
      <c r="KZL221" s="129"/>
      <c r="KZM221" s="129"/>
      <c r="KZN221" s="129"/>
      <c r="KZO221" s="129"/>
      <c r="KZP221" s="129"/>
      <c r="KZQ221" s="129"/>
      <c r="KZR221" s="129"/>
      <c r="KZS221" s="129"/>
      <c r="KZT221" s="129"/>
      <c r="KZU221" s="129"/>
      <c r="KZV221" s="129"/>
      <c r="KZW221" s="129"/>
      <c r="KZX221" s="129"/>
      <c r="KZY221" s="129"/>
      <c r="KZZ221" s="129"/>
      <c r="LAA221" s="129"/>
      <c r="LAB221" s="129"/>
      <c r="LAC221" s="129"/>
      <c r="LAD221" s="129"/>
      <c r="LAE221" s="129"/>
      <c r="LAF221" s="129"/>
      <c r="LAG221" s="129"/>
      <c r="LAH221" s="129"/>
      <c r="LAI221" s="129"/>
      <c r="LAJ221" s="129"/>
      <c r="LAK221" s="129"/>
      <c r="LAL221" s="129"/>
      <c r="LAM221" s="129"/>
      <c r="LAN221" s="129"/>
      <c r="LAO221" s="129"/>
      <c r="LAP221" s="129"/>
      <c r="LAQ221" s="129"/>
      <c r="LAR221" s="129"/>
      <c r="LAS221" s="129"/>
      <c r="LAT221" s="129"/>
      <c r="LAU221" s="129"/>
      <c r="LAV221" s="129"/>
      <c r="LAW221" s="129"/>
      <c r="LAX221" s="129"/>
      <c r="LAY221" s="129"/>
      <c r="LAZ221" s="129"/>
      <c r="LBA221" s="129"/>
      <c r="LBB221" s="129"/>
      <c r="LBC221" s="129"/>
      <c r="LBD221" s="129"/>
      <c r="LBE221" s="129"/>
      <c r="LBF221" s="129"/>
      <c r="LBG221" s="129"/>
      <c r="LBH221" s="129"/>
      <c r="LBI221" s="129"/>
      <c r="LBJ221" s="129"/>
      <c r="LBK221" s="129"/>
      <c r="LBL221" s="129"/>
      <c r="LBM221" s="129"/>
      <c r="LBN221" s="129"/>
      <c r="LBO221" s="129"/>
      <c r="LBP221" s="129"/>
      <c r="LBQ221" s="129"/>
      <c r="LBR221" s="129"/>
      <c r="LBS221" s="129"/>
      <c r="LBT221" s="129"/>
      <c r="LBU221" s="129"/>
      <c r="LBV221" s="129"/>
      <c r="LBW221" s="129"/>
      <c r="LBX221" s="129"/>
      <c r="LBY221" s="129"/>
      <c r="LBZ221" s="129"/>
      <c r="LCA221" s="129"/>
      <c r="LCB221" s="129"/>
      <c r="LCC221" s="129"/>
      <c r="LCD221" s="129"/>
      <c r="LCE221" s="129"/>
      <c r="LCF221" s="129"/>
      <c r="LCG221" s="129"/>
      <c r="LCH221" s="129"/>
      <c r="LCI221" s="129"/>
      <c r="LCJ221" s="129"/>
      <c r="LCK221" s="129"/>
      <c r="LCL221" s="129"/>
      <c r="LCM221" s="129"/>
      <c r="LCN221" s="129"/>
      <c r="LCO221" s="129"/>
      <c r="LCP221" s="129"/>
      <c r="LCQ221" s="129"/>
      <c r="LCR221" s="129"/>
      <c r="LCS221" s="129"/>
      <c r="LCT221" s="129"/>
      <c r="LCU221" s="129"/>
      <c r="LCV221" s="129"/>
      <c r="LCW221" s="129"/>
      <c r="LCX221" s="129"/>
      <c r="LCY221" s="129"/>
      <c r="LCZ221" s="129"/>
      <c r="LDA221" s="129"/>
      <c r="LDB221" s="129"/>
      <c r="LDC221" s="129"/>
      <c r="LDD221" s="129"/>
      <c r="LDE221" s="129"/>
      <c r="LDF221" s="129"/>
      <c r="LDG221" s="129"/>
      <c r="LDH221" s="129"/>
      <c r="LDI221" s="129"/>
      <c r="LDJ221" s="129"/>
      <c r="LDK221" s="129"/>
      <c r="LDL221" s="129"/>
      <c r="LDM221" s="129"/>
      <c r="LDN221" s="129"/>
      <c r="LDO221" s="129"/>
      <c r="LDP221" s="129"/>
      <c r="LDQ221" s="129"/>
      <c r="LDR221" s="129"/>
      <c r="LDS221" s="129"/>
      <c r="LDT221" s="129"/>
      <c r="LDU221" s="129"/>
      <c r="LDV221" s="129"/>
      <c r="LDW221" s="129"/>
      <c r="LDX221" s="129"/>
      <c r="LDY221" s="129"/>
      <c r="LDZ221" s="129"/>
      <c r="LEA221" s="129"/>
      <c r="LEB221" s="129"/>
      <c r="LEC221" s="129"/>
      <c r="LED221" s="129"/>
      <c r="LEE221" s="129"/>
      <c r="LEF221" s="129"/>
      <c r="LEG221" s="129"/>
      <c r="LEH221" s="129"/>
      <c r="LEI221" s="129"/>
      <c r="LEJ221" s="129"/>
      <c r="LEK221" s="129"/>
      <c r="LEL221" s="129"/>
      <c r="LEM221" s="129"/>
      <c r="LEN221" s="129"/>
      <c r="LEO221" s="129"/>
      <c r="LEP221" s="129"/>
      <c r="LEQ221" s="129"/>
      <c r="LER221" s="129"/>
      <c r="LES221" s="129"/>
      <c r="LET221" s="129"/>
      <c r="LEU221" s="129"/>
      <c r="LEV221" s="129"/>
      <c r="LEW221" s="129"/>
      <c r="LEX221" s="129"/>
      <c r="LEY221" s="129"/>
      <c r="LEZ221" s="129"/>
      <c r="LFA221" s="129"/>
      <c r="LFB221" s="129"/>
      <c r="LFC221" s="129"/>
      <c r="LFD221" s="129"/>
      <c r="LFE221" s="129"/>
      <c r="LFF221" s="129"/>
      <c r="LFG221" s="129"/>
      <c r="LFH221" s="129"/>
      <c r="LFI221" s="129"/>
      <c r="LFJ221" s="129"/>
      <c r="LFK221" s="129"/>
      <c r="LFL221" s="129"/>
      <c r="LFM221" s="129"/>
      <c r="LFN221" s="129"/>
      <c r="LFO221" s="129"/>
      <c r="LFP221" s="129"/>
      <c r="LFQ221" s="129"/>
      <c r="LFR221" s="129"/>
      <c r="LFS221" s="129"/>
      <c r="LFT221" s="129"/>
      <c r="LFU221" s="129"/>
      <c r="LFV221" s="129"/>
      <c r="LFW221" s="129"/>
      <c r="LFX221" s="129"/>
      <c r="LFY221" s="129"/>
      <c r="LFZ221" s="129"/>
      <c r="LGA221" s="129"/>
      <c r="LGB221" s="129"/>
      <c r="LGC221" s="129"/>
      <c r="LGD221" s="129"/>
      <c r="LGE221" s="129"/>
      <c r="LGF221" s="129"/>
      <c r="LGG221" s="129"/>
      <c r="LGH221" s="129"/>
      <c r="LGI221" s="129"/>
      <c r="LGJ221" s="129"/>
      <c r="LGK221" s="129"/>
      <c r="LGL221" s="129"/>
      <c r="LGM221" s="129"/>
      <c r="LGN221" s="129"/>
      <c r="LGO221" s="129"/>
      <c r="LGP221" s="129"/>
      <c r="LGQ221" s="129"/>
      <c r="LGR221" s="129"/>
      <c r="LGS221" s="129"/>
      <c r="LGT221" s="129"/>
      <c r="LGU221" s="129"/>
      <c r="LGV221" s="129"/>
      <c r="LGW221" s="129"/>
      <c r="LGX221" s="129"/>
      <c r="LGY221" s="129"/>
      <c r="LGZ221" s="129"/>
      <c r="LHA221" s="129"/>
      <c r="LHB221" s="129"/>
      <c r="LHC221" s="129"/>
      <c r="LHD221" s="129"/>
      <c r="LHE221" s="129"/>
      <c r="LHF221" s="129"/>
      <c r="LHG221" s="129"/>
      <c r="LHH221" s="129"/>
      <c r="LHI221" s="129"/>
      <c r="LHJ221" s="129"/>
      <c r="LHK221" s="129"/>
      <c r="LHL221" s="129"/>
      <c r="LHM221" s="129"/>
      <c r="LHN221" s="129"/>
      <c r="LHO221" s="129"/>
      <c r="LHP221" s="129"/>
      <c r="LHQ221" s="129"/>
      <c r="LHR221" s="129"/>
      <c r="LHS221" s="129"/>
      <c r="LHT221" s="129"/>
      <c r="LHU221" s="129"/>
      <c r="LHV221" s="129"/>
      <c r="LHW221" s="129"/>
      <c r="LHX221" s="129"/>
      <c r="LHY221" s="129"/>
      <c r="LHZ221" s="129"/>
      <c r="LIA221" s="129"/>
      <c r="LIB221" s="129"/>
      <c r="LIC221" s="129"/>
      <c r="LID221" s="129"/>
      <c r="LIE221" s="129"/>
      <c r="LIF221" s="129"/>
      <c r="LIG221" s="129"/>
      <c r="LIH221" s="129"/>
      <c r="LII221" s="129"/>
      <c r="LIJ221" s="129"/>
      <c r="LIK221" s="129"/>
      <c r="LIL221" s="129"/>
      <c r="LIM221" s="129"/>
      <c r="LIN221" s="129"/>
      <c r="LIO221" s="129"/>
      <c r="LIP221" s="129"/>
      <c r="LIQ221" s="129"/>
      <c r="LIR221" s="129"/>
      <c r="LIS221" s="129"/>
      <c r="LIT221" s="129"/>
      <c r="LIU221" s="129"/>
      <c r="LIV221" s="129"/>
      <c r="LIW221" s="129"/>
      <c r="LIX221" s="129"/>
      <c r="LIY221" s="129"/>
      <c r="LIZ221" s="129"/>
      <c r="LJA221" s="129"/>
      <c r="LJB221" s="129"/>
      <c r="LJC221" s="129"/>
      <c r="LJD221" s="129"/>
      <c r="LJE221" s="129"/>
      <c r="LJF221" s="129"/>
      <c r="LJG221" s="129"/>
      <c r="LJH221" s="129"/>
      <c r="LJI221" s="129"/>
      <c r="LJJ221" s="129"/>
      <c r="LJK221" s="129"/>
      <c r="LJL221" s="129"/>
      <c r="LJM221" s="129"/>
      <c r="LJN221" s="129"/>
      <c r="LJO221" s="129"/>
      <c r="LJP221" s="129"/>
      <c r="LJQ221" s="129"/>
      <c r="LJR221" s="129"/>
      <c r="LJS221" s="129"/>
      <c r="LJT221" s="129"/>
      <c r="LJU221" s="129"/>
      <c r="LJV221" s="129"/>
      <c r="LJW221" s="129"/>
      <c r="LJX221" s="129"/>
      <c r="LJY221" s="129"/>
      <c r="LJZ221" s="129"/>
      <c r="LKA221" s="129"/>
      <c r="LKB221" s="129"/>
      <c r="LKC221" s="129"/>
      <c r="LKD221" s="129"/>
      <c r="LKE221" s="129"/>
      <c r="LKF221" s="129"/>
      <c r="LKG221" s="129"/>
      <c r="LKH221" s="129"/>
      <c r="LKI221" s="129"/>
      <c r="LKJ221" s="129"/>
      <c r="LKK221" s="129"/>
      <c r="LKL221" s="129"/>
      <c r="LKM221" s="129"/>
      <c r="LKN221" s="129"/>
      <c r="LKO221" s="129"/>
      <c r="LKP221" s="129"/>
      <c r="LKQ221" s="129"/>
      <c r="LKR221" s="129"/>
      <c r="LKS221" s="129"/>
      <c r="LKT221" s="129"/>
      <c r="LKU221" s="129"/>
      <c r="LKV221" s="129"/>
      <c r="LKW221" s="129"/>
      <c r="LKX221" s="129"/>
      <c r="LKY221" s="129"/>
      <c r="LKZ221" s="129"/>
      <c r="LLA221" s="129"/>
      <c r="LLB221" s="129"/>
      <c r="LLC221" s="129"/>
      <c r="LLD221" s="129"/>
      <c r="LLE221" s="129"/>
      <c r="LLF221" s="129"/>
      <c r="LLG221" s="129"/>
      <c r="LLH221" s="129"/>
      <c r="LLI221" s="129"/>
      <c r="LLJ221" s="129"/>
      <c r="LLK221" s="129"/>
      <c r="LLL221" s="129"/>
      <c r="LLM221" s="129"/>
      <c r="LLN221" s="129"/>
      <c r="LLO221" s="129"/>
      <c r="LLP221" s="129"/>
      <c r="LLQ221" s="129"/>
      <c r="LLR221" s="129"/>
      <c r="LLS221" s="129"/>
      <c r="LLT221" s="129"/>
      <c r="LLU221" s="129"/>
      <c r="LLV221" s="129"/>
      <c r="LLW221" s="129"/>
      <c r="LLX221" s="129"/>
      <c r="LLY221" s="129"/>
      <c r="LLZ221" s="129"/>
      <c r="LMA221" s="129"/>
      <c r="LMB221" s="129"/>
      <c r="LMC221" s="129"/>
      <c r="LMD221" s="129"/>
      <c r="LME221" s="129"/>
      <c r="LMF221" s="129"/>
      <c r="LMG221" s="129"/>
      <c r="LMH221" s="129"/>
      <c r="LMI221" s="129"/>
      <c r="LMJ221" s="129"/>
      <c r="LMK221" s="129"/>
      <c r="LML221" s="129"/>
      <c r="LMM221" s="129"/>
      <c r="LMN221" s="129"/>
      <c r="LMO221" s="129"/>
      <c r="LMP221" s="129"/>
      <c r="LMQ221" s="129"/>
      <c r="LMR221" s="129"/>
      <c r="LMS221" s="129"/>
      <c r="LMT221" s="129"/>
      <c r="LMU221" s="129"/>
      <c r="LMV221" s="129"/>
      <c r="LMW221" s="129"/>
      <c r="LMX221" s="129"/>
      <c r="LMY221" s="129"/>
      <c r="LMZ221" s="129"/>
      <c r="LNA221" s="129"/>
      <c r="LNB221" s="129"/>
      <c r="LNC221" s="129"/>
      <c r="LND221" s="129"/>
      <c r="LNE221" s="129"/>
      <c r="LNF221" s="129"/>
      <c r="LNG221" s="129"/>
      <c r="LNH221" s="129"/>
      <c r="LNI221" s="129"/>
      <c r="LNJ221" s="129"/>
      <c r="LNK221" s="129"/>
      <c r="LNL221" s="129"/>
      <c r="LNM221" s="129"/>
      <c r="LNN221" s="129"/>
      <c r="LNO221" s="129"/>
      <c r="LNP221" s="129"/>
      <c r="LNQ221" s="129"/>
      <c r="LNR221" s="129"/>
      <c r="LNS221" s="129"/>
      <c r="LNT221" s="129"/>
      <c r="LNU221" s="129"/>
      <c r="LNV221" s="129"/>
      <c r="LNW221" s="129"/>
      <c r="LNX221" s="129"/>
      <c r="LNY221" s="129"/>
      <c r="LNZ221" s="129"/>
      <c r="LOA221" s="129"/>
      <c r="LOB221" s="129"/>
      <c r="LOC221" s="129"/>
      <c r="LOD221" s="129"/>
      <c r="LOE221" s="129"/>
      <c r="LOF221" s="129"/>
      <c r="LOG221" s="129"/>
      <c r="LOH221" s="129"/>
      <c r="LOI221" s="129"/>
      <c r="LOJ221" s="129"/>
      <c r="LOK221" s="129"/>
      <c r="LOL221" s="129"/>
      <c r="LOM221" s="129"/>
      <c r="LON221" s="129"/>
      <c r="LOO221" s="129"/>
      <c r="LOP221" s="129"/>
      <c r="LOQ221" s="129"/>
      <c r="LOR221" s="129"/>
      <c r="LOS221" s="129"/>
      <c r="LOT221" s="129"/>
      <c r="LOU221" s="129"/>
      <c r="LOV221" s="129"/>
      <c r="LOW221" s="129"/>
      <c r="LOX221" s="129"/>
      <c r="LOY221" s="129"/>
      <c r="LOZ221" s="129"/>
      <c r="LPA221" s="129"/>
      <c r="LPB221" s="129"/>
      <c r="LPC221" s="129"/>
      <c r="LPD221" s="129"/>
      <c r="LPE221" s="129"/>
      <c r="LPF221" s="129"/>
      <c r="LPG221" s="129"/>
      <c r="LPH221" s="129"/>
      <c r="LPI221" s="129"/>
      <c r="LPJ221" s="129"/>
      <c r="LPK221" s="129"/>
      <c r="LPL221" s="129"/>
      <c r="LPM221" s="129"/>
      <c r="LPN221" s="129"/>
      <c r="LPO221" s="129"/>
      <c r="LPP221" s="129"/>
      <c r="LPQ221" s="129"/>
      <c r="LPR221" s="129"/>
      <c r="LPS221" s="129"/>
      <c r="LPT221" s="129"/>
      <c r="LPU221" s="129"/>
      <c r="LPV221" s="129"/>
      <c r="LPW221" s="129"/>
      <c r="LPX221" s="129"/>
      <c r="LPY221" s="129"/>
      <c r="LPZ221" s="129"/>
      <c r="LQA221" s="129"/>
      <c r="LQB221" s="129"/>
      <c r="LQC221" s="129"/>
      <c r="LQD221" s="129"/>
      <c r="LQE221" s="129"/>
      <c r="LQF221" s="129"/>
      <c r="LQG221" s="129"/>
      <c r="LQH221" s="129"/>
      <c r="LQI221" s="129"/>
      <c r="LQJ221" s="129"/>
      <c r="LQK221" s="129"/>
      <c r="LQL221" s="129"/>
      <c r="LQM221" s="129"/>
      <c r="LQN221" s="129"/>
      <c r="LQO221" s="129"/>
      <c r="LQP221" s="129"/>
      <c r="LQQ221" s="129"/>
      <c r="LQR221" s="129"/>
      <c r="LQS221" s="129"/>
      <c r="LQT221" s="129"/>
      <c r="LQU221" s="129"/>
      <c r="LQV221" s="129"/>
      <c r="LQW221" s="129"/>
      <c r="LQX221" s="129"/>
      <c r="LQY221" s="129"/>
      <c r="LQZ221" s="129"/>
      <c r="LRA221" s="129"/>
      <c r="LRB221" s="129"/>
      <c r="LRC221" s="129"/>
      <c r="LRD221" s="129"/>
      <c r="LRE221" s="129"/>
      <c r="LRF221" s="129"/>
      <c r="LRG221" s="129"/>
      <c r="LRH221" s="129"/>
      <c r="LRI221" s="129"/>
      <c r="LRJ221" s="129"/>
      <c r="LRK221" s="129"/>
      <c r="LRL221" s="129"/>
      <c r="LRM221" s="129"/>
      <c r="LRN221" s="129"/>
      <c r="LRO221" s="129"/>
      <c r="LRP221" s="129"/>
      <c r="LRQ221" s="129"/>
      <c r="LRR221" s="129"/>
      <c r="LRS221" s="129"/>
      <c r="LRT221" s="129"/>
      <c r="LRU221" s="129"/>
      <c r="LRV221" s="129"/>
      <c r="LRW221" s="129"/>
      <c r="LRX221" s="129"/>
      <c r="LRY221" s="129"/>
      <c r="LRZ221" s="129"/>
      <c r="LSA221" s="129"/>
      <c r="LSB221" s="129"/>
      <c r="LSC221" s="129"/>
      <c r="LSD221" s="129"/>
      <c r="LSE221" s="129"/>
      <c r="LSF221" s="129"/>
      <c r="LSG221" s="129"/>
      <c r="LSH221" s="129"/>
      <c r="LSI221" s="129"/>
      <c r="LSJ221" s="129"/>
      <c r="LSK221" s="129"/>
      <c r="LSL221" s="129"/>
      <c r="LSM221" s="129"/>
      <c r="LSN221" s="129"/>
      <c r="LSO221" s="129"/>
      <c r="LSP221" s="129"/>
      <c r="LSQ221" s="129"/>
      <c r="LSR221" s="129"/>
      <c r="LSS221" s="129"/>
      <c r="LST221" s="129"/>
      <c r="LSU221" s="129"/>
      <c r="LSV221" s="129"/>
      <c r="LSW221" s="129"/>
      <c r="LSX221" s="129"/>
      <c r="LSY221" s="129"/>
      <c r="LSZ221" s="129"/>
      <c r="LTA221" s="129"/>
      <c r="LTB221" s="129"/>
      <c r="LTC221" s="129"/>
      <c r="LTD221" s="129"/>
      <c r="LTE221" s="129"/>
      <c r="LTF221" s="129"/>
      <c r="LTG221" s="129"/>
      <c r="LTH221" s="129"/>
      <c r="LTI221" s="129"/>
      <c r="LTJ221" s="129"/>
      <c r="LTK221" s="129"/>
      <c r="LTL221" s="129"/>
      <c r="LTM221" s="129"/>
      <c r="LTN221" s="129"/>
      <c r="LTO221" s="129"/>
      <c r="LTP221" s="129"/>
      <c r="LTQ221" s="129"/>
      <c r="LTR221" s="129"/>
      <c r="LTS221" s="129"/>
      <c r="LTT221" s="129"/>
      <c r="LTU221" s="129"/>
      <c r="LTV221" s="129"/>
      <c r="LTW221" s="129"/>
      <c r="LTX221" s="129"/>
      <c r="LTY221" s="129"/>
      <c r="LTZ221" s="129"/>
      <c r="LUA221" s="129"/>
      <c r="LUB221" s="129"/>
      <c r="LUC221" s="129"/>
      <c r="LUD221" s="129"/>
      <c r="LUE221" s="129"/>
      <c r="LUF221" s="129"/>
      <c r="LUG221" s="129"/>
      <c r="LUH221" s="129"/>
      <c r="LUI221" s="129"/>
      <c r="LUJ221" s="129"/>
      <c r="LUK221" s="129"/>
      <c r="LUL221" s="129"/>
      <c r="LUM221" s="129"/>
      <c r="LUN221" s="129"/>
      <c r="LUO221" s="129"/>
      <c r="LUP221" s="129"/>
      <c r="LUQ221" s="129"/>
      <c r="LUR221" s="129"/>
      <c r="LUS221" s="129"/>
      <c r="LUT221" s="129"/>
      <c r="LUU221" s="129"/>
      <c r="LUV221" s="129"/>
      <c r="LUW221" s="129"/>
      <c r="LUX221" s="129"/>
      <c r="LUY221" s="129"/>
      <c r="LUZ221" s="129"/>
      <c r="LVA221" s="129"/>
      <c r="LVB221" s="129"/>
      <c r="LVC221" s="129"/>
      <c r="LVD221" s="129"/>
      <c r="LVE221" s="129"/>
      <c r="LVF221" s="129"/>
      <c r="LVG221" s="129"/>
      <c r="LVH221" s="129"/>
      <c r="LVI221" s="129"/>
      <c r="LVJ221" s="129"/>
      <c r="LVK221" s="129"/>
      <c r="LVL221" s="129"/>
      <c r="LVM221" s="129"/>
      <c r="LVN221" s="129"/>
      <c r="LVO221" s="129"/>
      <c r="LVP221" s="129"/>
      <c r="LVQ221" s="129"/>
      <c r="LVR221" s="129"/>
      <c r="LVS221" s="129"/>
      <c r="LVT221" s="129"/>
      <c r="LVU221" s="129"/>
      <c r="LVV221" s="129"/>
      <c r="LVW221" s="129"/>
      <c r="LVX221" s="129"/>
      <c r="LVY221" s="129"/>
      <c r="LVZ221" s="129"/>
      <c r="LWA221" s="129"/>
      <c r="LWB221" s="129"/>
      <c r="LWC221" s="129"/>
      <c r="LWD221" s="129"/>
      <c r="LWE221" s="129"/>
      <c r="LWF221" s="129"/>
      <c r="LWG221" s="129"/>
      <c r="LWH221" s="129"/>
      <c r="LWI221" s="129"/>
      <c r="LWJ221" s="129"/>
      <c r="LWK221" s="129"/>
      <c r="LWL221" s="129"/>
      <c r="LWM221" s="129"/>
      <c r="LWN221" s="129"/>
      <c r="LWO221" s="129"/>
      <c r="LWP221" s="129"/>
      <c r="LWQ221" s="129"/>
      <c r="LWR221" s="129"/>
      <c r="LWS221" s="129"/>
      <c r="LWT221" s="129"/>
      <c r="LWU221" s="129"/>
      <c r="LWV221" s="129"/>
      <c r="LWW221" s="129"/>
      <c r="LWX221" s="129"/>
      <c r="LWY221" s="129"/>
      <c r="LWZ221" s="129"/>
      <c r="LXA221" s="129"/>
      <c r="LXB221" s="129"/>
      <c r="LXC221" s="129"/>
      <c r="LXD221" s="129"/>
      <c r="LXE221" s="129"/>
      <c r="LXF221" s="129"/>
      <c r="LXG221" s="129"/>
      <c r="LXH221" s="129"/>
      <c r="LXI221" s="129"/>
      <c r="LXJ221" s="129"/>
      <c r="LXK221" s="129"/>
      <c r="LXL221" s="129"/>
      <c r="LXM221" s="129"/>
      <c r="LXN221" s="129"/>
      <c r="LXO221" s="129"/>
      <c r="LXP221" s="129"/>
      <c r="LXQ221" s="129"/>
      <c r="LXR221" s="129"/>
      <c r="LXS221" s="129"/>
      <c r="LXT221" s="129"/>
      <c r="LXU221" s="129"/>
      <c r="LXV221" s="129"/>
      <c r="LXW221" s="129"/>
      <c r="LXX221" s="129"/>
      <c r="LXY221" s="129"/>
      <c r="LXZ221" s="129"/>
      <c r="LYA221" s="129"/>
      <c r="LYB221" s="129"/>
      <c r="LYC221" s="129"/>
      <c r="LYD221" s="129"/>
      <c r="LYE221" s="129"/>
      <c r="LYF221" s="129"/>
      <c r="LYG221" s="129"/>
      <c r="LYH221" s="129"/>
      <c r="LYI221" s="129"/>
      <c r="LYJ221" s="129"/>
      <c r="LYK221" s="129"/>
      <c r="LYL221" s="129"/>
      <c r="LYM221" s="129"/>
      <c r="LYN221" s="129"/>
      <c r="LYO221" s="129"/>
      <c r="LYP221" s="129"/>
      <c r="LYQ221" s="129"/>
      <c r="LYR221" s="129"/>
      <c r="LYS221" s="129"/>
      <c r="LYT221" s="129"/>
      <c r="LYU221" s="129"/>
      <c r="LYV221" s="129"/>
      <c r="LYW221" s="129"/>
      <c r="LYX221" s="129"/>
      <c r="LYY221" s="129"/>
      <c r="LYZ221" s="129"/>
      <c r="LZA221" s="129"/>
      <c r="LZB221" s="129"/>
      <c r="LZC221" s="129"/>
      <c r="LZD221" s="129"/>
      <c r="LZE221" s="129"/>
      <c r="LZF221" s="129"/>
      <c r="LZG221" s="129"/>
      <c r="LZH221" s="129"/>
      <c r="LZI221" s="129"/>
      <c r="LZJ221" s="129"/>
      <c r="LZK221" s="129"/>
      <c r="LZL221" s="129"/>
      <c r="LZM221" s="129"/>
      <c r="LZN221" s="129"/>
      <c r="LZO221" s="129"/>
      <c r="LZP221" s="129"/>
      <c r="LZQ221" s="129"/>
      <c r="LZR221" s="129"/>
      <c r="LZS221" s="129"/>
      <c r="LZT221" s="129"/>
      <c r="LZU221" s="129"/>
      <c r="LZV221" s="129"/>
      <c r="LZW221" s="129"/>
      <c r="LZX221" s="129"/>
      <c r="LZY221" s="129"/>
      <c r="LZZ221" s="129"/>
      <c r="MAA221" s="129"/>
      <c r="MAB221" s="129"/>
      <c r="MAC221" s="129"/>
      <c r="MAD221" s="129"/>
      <c r="MAE221" s="129"/>
      <c r="MAF221" s="129"/>
      <c r="MAG221" s="129"/>
      <c r="MAH221" s="129"/>
      <c r="MAI221" s="129"/>
      <c r="MAJ221" s="129"/>
      <c r="MAK221" s="129"/>
      <c r="MAL221" s="129"/>
      <c r="MAM221" s="129"/>
      <c r="MAN221" s="129"/>
      <c r="MAO221" s="129"/>
      <c r="MAP221" s="129"/>
      <c r="MAQ221" s="129"/>
      <c r="MAR221" s="129"/>
      <c r="MAS221" s="129"/>
      <c r="MAT221" s="129"/>
      <c r="MAU221" s="129"/>
      <c r="MAV221" s="129"/>
      <c r="MAW221" s="129"/>
      <c r="MAX221" s="129"/>
      <c r="MAY221" s="129"/>
      <c r="MAZ221" s="129"/>
      <c r="MBA221" s="129"/>
      <c r="MBB221" s="129"/>
      <c r="MBC221" s="129"/>
      <c r="MBD221" s="129"/>
      <c r="MBE221" s="129"/>
      <c r="MBF221" s="129"/>
      <c r="MBG221" s="129"/>
      <c r="MBH221" s="129"/>
      <c r="MBI221" s="129"/>
      <c r="MBJ221" s="129"/>
      <c r="MBK221" s="129"/>
      <c r="MBL221" s="129"/>
      <c r="MBM221" s="129"/>
      <c r="MBN221" s="129"/>
      <c r="MBO221" s="129"/>
      <c r="MBP221" s="129"/>
      <c r="MBQ221" s="129"/>
      <c r="MBR221" s="129"/>
      <c r="MBS221" s="129"/>
      <c r="MBT221" s="129"/>
      <c r="MBU221" s="129"/>
      <c r="MBV221" s="129"/>
      <c r="MBW221" s="129"/>
      <c r="MBX221" s="129"/>
      <c r="MBY221" s="129"/>
      <c r="MBZ221" s="129"/>
      <c r="MCA221" s="129"/>
      <c r="MCB221" s="129"/>
      <c r="MCC221" s="129"/>
      <c r="MCD221" s="129"/>
      <c r="MCE221" s="129"/>
      <c r="MCF221" s="129"/>
      <c r="MCG221" s="129"/>
      <c r="MCH221" s="129"/>
      <c r="MCI221" s="129"/>
      <c r="MCJ221" s="129"/>
      <c r="MCK221" s="129"/>
      <c r="MCL221" s="129"/>
      <c r="MCM221" s="129"/>
      <c r="MCN221" s="129"/>
      <c r="MCO221" s="129"/>
      <c r="MCP221" s="129"/>
      <c r="MCQ221" s="129"/>
      <c r="MCR221" s="129"/>
      <c r="MCS221" s="129"/>
      <c r="MCT221" s="129"/>
      <c r="MCU221" s="129"/>
      <c r="MCV221" s="129"/>
      <c r="MCW221" s="129"/>
      <c r="MCX221" s="129"/>
      <c r="MCY221" s="129"/>
      <c r="MCZ221" s="129"/>
      <c r="MDA221" s="129"/>
      <c r="MDB221" s="129"/>
      <c r="MDC221" s="129"/>
      <c r="MDD221" s="129"/>
      <c r="MDE221" s="129"/>
      <c r="MDF221" s="129"/>
      <c r="MDG221" s="129"/>
      <c r="MDH221" s="129"/>
      <c r="MDI221" s="129"/>
      <c r="MDJ221" s="129"/>
      <c r="MDK221" s="129"/>
      <c r="MDL221" s="129"/>
      <c r="MDM221" s="129"/>
      <c r="MDN221" s="129"/>
      <c r="MDO221" s="129"/>
      <c r="MDP221" s="129"/>
      <c r="MDQ221" s="129"/>
      <c r="MDR221" s="129"/>
      <c r="MDS221" s="129"/>
      <c r="MDT221" s="129"/>
      <c r="MDU221" s="129"/>
      <c r="MDV221" s="129"/>
      <c r="MDW221" s="129"/>
      <c r="MDX221" s="129"/>
      <c r="MDY221" s="129"/>
      <c r="MDZ221" s="129"/>
      <c r="MEA221" s="129"/>
      <c r="MEB221" s="129"/>
      <c r="MEC221" s="129"/>
      <c r="MED221" s="129"/>
      <c r="MEE221" s="129"/>
      <c r="MEF221" s="129"/>
      <c r="MEG221" s="129"/>
      <c r="MEH221" s="129"/>
      <c r="MEI221" s="129"/>
      <c r="MEJ221" s="129"/>
      <c r="MEK221" s="129"/>
      <c r="MEL221" s="129"/>
      <c r="MEM221" s="129"/>
      <c r="MEN221" s="129"/>
      <c r="MEO221" s="129"/>
      <c r="MEP221" s="129"/>
      <c r="MEQ221" s="129"/>
      <c r="MER221" s="129"/>
      <c r="MES221" s="129"/>
      <c r="MET221" s="129"/>
      <c r="MEU221" s="129"/>
      <c r="MEV221" s="129"/>
      <c r="MEW221" s="129"/>
      <c r="MEX221" s="129"/>
      <c r="MEY221" s="129"/>
      <c r="MEZ221" s="129"/>
      <c r="MFA221" s="129"/>
      <c r="MFB221" s="129"/>
      <c r="MFC221" s="129"/>
      <c r="MFD221" s="129"/>
      <c r="MFE221" s="129"/>
      <c r="MFF221" s="129"/>
      <c r="MFG221" s="129"/>
      <c r="MFH221" s="129"/>
      <c r="MFI221" s="129"/>
      <c r="MFJ221" s="129"/>
      <c r="MFK221" s="129"/>
      <c r="MFL221" s="129"/>
      <c r="MFM221" s="129"/>
      <c r="MFN221" s="129"/>
      <c r="MFO221" s="129"/>
      <c r="MFP221" s="129"/>
      <c r="MFQ221" s="129"/>
      <c r="MFR221" s="129"/>
      <c r="MFS221" s="129"/>
      <c r="MFT221" s="129"/>
      <c r="MFU221" s="129"/>
      <c r="MFV221" s="129"/>
      <c r="MFW221" s="129"/>
      <c r="MFX221" s="129"/>
      <c r="MFY221" s="129"/>
      <c r="MFZ221" s="129"/>
      <c r="MGA221" s="129"/>
      <c r="MGB221" s="129"/>
      <c r="MGC221" s="129"/>
      <c r="MGD221" s="129"/>
      <c r="MGE221" s="129"/>
      <c r="MGF221" s="129"/>
      <c r="MGG221" s="129"/>
      <c r="MGH221" s="129"/>
      <c r="MGI221" s="129"/>
      <c r="MGJ221" s="129"/>
      <c r="MGK221" s="129"/>
      <c r="MGL221" s="129"/>
      <c r="MGM221" s="129"/>
      <c r="MGN221" s="129"/>
      <c r="MGO221" s="129"/>
      <c r="MGP221" s="129"/>
      <c r="MGQ221" s="129"/>
      <c r="MGR221" s="129"/>
      <c r="MGS221" s="129"/>
      <c r="MGT221" s="129"/>
      <c r="MGU221" s="129"/>
      <c r="MGV221" s="129"/>
      <c r="MGW221" s="129"/>
      <c r="MGX221" s="129"/>
      <c r="MGY221" s="129"/>
      <c r="MGZ221" s="129"/>
      <c r="MHA221" s="129"/>
      <c r="MHB221" s="129"/>
      <c r="MHC221" s="129"/>
      <c r="MHD221" s="129"/>
      <c r="MHE221" s="129"/>
      <c r="MHF221" s="129"/>
      <c r="MHG221" s="129"/>
      <c r="MHH221" s="129"/>
      <c r="MHI221" s="129"/>
      <c r="MHJ221" s="129"/>
      <c r="MHK221" s="129"/>
      <c r="MHL221" s="129"/>
      <c r="MHM221" s="129"/>
      <c r="MHN221" s="129"/>
      <c r="MHO221" s="129"/>
      <c r="MHP221" s="129"/>
      <c r="MHQ221" s="129"/>
      <c r="MHR221" s="129"/>
      <c r="MHS221" s="129"/>
      <c r="MHT221" s="129"/>
      <c r="MHU221" s="129"/>
      <c r="MHV221" s="129"/>
      <c r="MHW221" s="129"/>
      <c r="MHX221" s="129"/>
      <c r="MHY221" s="129"/>
      <c r="MHZ221" s="129"/>
      <c r="MIA221" s="129"/>
      <c r="MIB221" s="129"/>
      <c r="MIC221" s="129"/>
      <c r="MID221" s="129"/>
      <c r="MIE221" s="129"/>
      <c r="MIF221" s="129"/>
      <c r="MIG221" s="129"/>
      <c r="MIH221" s="129"/>
      <c r="MII221" s="129"/>
      <c r="MIJ221" s="129"/>
      <c r="MIK221" s="129"/>
      <c r="MIL221" s="129"/>
      <c r="MIM221" s="129"/>
      <c r="MIN221" s="129"/>
      <c r="MIO221" s="129"/>
      <c r="MIP221" s="129"/>
      <c r="MIQ221" s="129"/>
      <c r="MIR221" s="129"/>
      <c r="MIS221" s="129"/>
      <c r="MIT221" s="129"/>
      <c r="MIU221" s="129"/>
      <c r="MIV221" s="129"/>
      <c r="MIW221" s="129"/>
      <c r="MIX221" s="129"/>
      <c r="MIY221" s="129"/>
      <c r="MIZ221" s="129"/>
      <c r="MJA221" s="129"/>
      <c r="MJB221" s="129"/>
      <c r="MJC221" s="129"/>
      <c r="MJD221" s="129"/>
      <c r="MJE221" s="129"/>
      <c r="MJF221" s="129"/>
      <c r="MJG221" s="129"/>
      <c r="MJH221" s="129"/>
      <c r="MJI221" s="129"/>
      <c r="MJJ221" s="129"/>
      <c r="MJK221" s="129"/>
      <c r="MJL221" s="129"/>
      <c r="MJM221" s="129"/>
      <c r="MJN221" s="129"/>
      <c r="MJO221" s="129"/>
      <c r="MJP221" s="129"/>
      <c r="MJQ221" s="129"/>
      <c r="MJR221" s="129"/>
      <c r="MJS221" s="129"/>
      <c r="MJT221" s="129"/>
      <c r="MJU221" s="129"/>
      <c r="MJV221" s="129"/>
      <c r="MJW221" s="129"/>
      <c r="MJX221" s="129"/>
      <c r="MJY221" s="129"/>
      <c r="MJZ221" s="129"/>
      <c r="MKA221" s="129"/>
      <c r="MKB221" s="129"/>
      <c r="MKC221" s="129"/>
      <c r="MKD221" s="129"/>
      <c r="MKE221" s="129"/>
      <c r="MKF221" s="129"/>
      <c r="MKG221" s="129"/>
      <c r="MKH221" s="129"/>
      <c r="MKI221" s="129"/>
      <c r="MKJ221" s="129"/>
      <c r="MKK221" s="129"/>
      <c r="MKL221" s="129"/>
      <c r="MKM221" s="129"/>
      <c r="MKN221" s="129"/>
      <c r="MKO221" s="129"/>
      <c r="MKP221" s="129"/>
      <c r="MKQ221" s="129"/>
      <c r="MKR221" s="129"/>
      <c r="MKS221" s="129"/>
      <c r="MKT221" s="129"/>
      <c r="MKU221" s="129"/>
      <c r="MKV221" s="129"/>
      <c r="MKW221" s="129"/>
      <c r="MKX221" s="129"/>
      <c r="MKY221" s="129"/>
      <c r="MKZ221" s="129"/>
      <c r="MLA221" s="129"/>
      <c r="MLB221" s="129"/>
      <c r="MLC221" s="129"/>
      <c r="MLD221" s="129"/>
      <c r="MLE221" s="129"/>
      <c r="MLF221" s="129"/>
      <c r="MLG221" s="129"/>
      <c r="MLH221" s="129"/>
      <c r="MLI221" s="129"/>
      <c r="MLJ221" s="129"/>
      <c r="MLK221" s="129"/>
      <c r="MLL221" s="129"/>
      <c r="MLM221" s="129"/>
      <c r="MLN221" s="129"/>
      <c r="MLO221" s="129"/>
      <c r="MLP221" s="129"/>
      <c r="MLQ221" s="129"/>
      <c r="MLR221" s="129"/>
      <c r="MLS221" s="129"/>
      <c r="MLT221" s="129"/>
      <c r="MLU221" s="129"/>
      <c r="MLV221" s="129"/>
      <c r="MLW221" s="129"/>
      <c r="MLX221" s="129"/>
      <c r="MLY221" s="129"/>
      <c r="MLZ221" s="129"/>
      <c r="MMA221" s="129"/>
      <c r="MMB221" s="129"/>
      <c r="MMC221" s="129"/>
      <c r="MMD221" s="129"/>
      <c r="MME221" s="129"/>
      <c r="MMF221" s="129"/>
      <c r="MMG221" s="129"/>
      <c r="MMH221" s="129"/>
      <c r="MMI221" s="129"/>
      <c r="MMJ221" s="129"/>
      <c r="MMK221" s="129"/>
      <c r="MML221" s="129"/>
      <c r="MMM221" s="129"/>
      <c r="MMN221" s="129"/>
      <c r="MMO221" s="129"/>
      <c r="MMP221" s="129"/>
      <c r="MMQ221" s="129"/>
      <c r="MMR221" s="129"/>
      <c r="MMS221" s="129"/>
      <c r="MMT221" s="129"/>
      <c r="MMU221" s="129"/>
      <c r="MMV221" s="129"/>
      <c r="MMW221" s="129"/>
      <c r="MMX221" s="129"/>
      <c r="MMY221" s="129"/>
      <c r="MMZ221" s="129"/>
      <c r="MNA221" s="129"/>
      <c r="MNB221" s="129"/>
      <c r="MNC221" s="129"/>
      <c r="MND221" s="129"/>
      <c r="MNE221" s="129"/>
      <c r="MNF221" s="129"/>
      <c r="MNG221" s="129"/>
      <c r="MNH221" s="129"/>
      <c r="MNI221" s="129"/>
      <c r="MNJ221" s="129"/>
      <c r="MNK221" s="129"/>
      <c r="MNL221" s="129"/>
      <c r="MNM221" s="129"/>
      <c r="MNN221" s="129"/>
      <c r="MNO221" s="129"/>
      <c r="MNP221" s="129"/>
      <c r="MNQ221" s="129"/>
      <c r="MNR221" s="129"/>
      <c r="MNS221" s="129"/>
      <c r="MNT221" s="129"/>
      <c r="MNU221" s="129"/>
      <c r="MNV221" s="129"/>
      <c r="MNW221" s="129"/>
      <c r="MNX221" s="129"/>
      <c r="MNY221" s="129"/>
      <c r="MNZ221" s="129"/>
      <c r="MOA221" s="129"/>
      <c r="MOB221" s="129"/>
      <c r="MOC221" s="129"/>
      <c r="MOD221" s="129"/>
      <c r="MOE221" s="129"/>
      <c r="MOF221" s="129"/>
      <c r="MOG221" s="129"/>
      <c r="MOH221" s="129"/>
      <c r="MOI221" s="129"/>
      <c r="MOJ221" s="129"/>
      <c r="MOK221" s="129"/>
      <c r="MOL221" s="129"/>
      <c r="MOM221" s="129"/>
      <c r="MON221" s="129"/>
      <c r="MOO221" s="129"/>
      <c r="MOP221" s="129"/>
      <c r="MOQ221" s="129"/>
      <c r="MOR221" s="129"/>
      <c r="MOS221" s="129"/>
      <c r="MOT221" s="129"/>
      <c r="MOU221" s="129"/>
      <c r="MOV221" s="129"/>
      <c r="MOW221" s="129"/>
      <c r="MOX221" s="129"/>
      <c r="MOY221" s="129"/>
      <c r="MOZ221" s="129"/>
      <c r="MPA221" s="129"/>
      <c r="MPB221" s="129"/>
      <c r="MPC221" s="129"/>
      <c r="MPD221" s="129"/>
      <c r="MPE221" s="129"/>
      <c r="MPF221" s="129"/>
      <c r="MPG221" s="129"/>
      <c r="MPH221" s="129"/>
      <c r="MPI221" s="129"/>
      <c r="MPJ221" s="129"/>
      <c r="MPK221" s="129"/>
      <c r="MPL221" s="129"/>
      <c r="MPM221" s="129"/>
      <c r="MPN221" s="129"/>
      <c r="MPO221" s="129"/>
      <c r="MPP221" s="129"/>
      <c r="MPQ221" s="129"/>
      <c r="MPR221" s="129"/>
      <c r="MPS221" s="129"/>
      <c r="MPT221" s="129"/>
      <c r="MPU221" s="129"/>
      <c r="MPV221" s="129"/>
      <c r="MPW221" s="129"/>
      <c r="MPX221" s="129"/>
      <c r="MPY221" s="129"/>
      <c r="MPZ221" s="129"/>
      <c r="MQA221" s="129"/>
      <c r="MQB221" s="129"/>
      <c r="MQC221" s="129"/>
      <c r="MQD221" s="129"/>
      <c r="MQE221" s="129"/>
      <c r="MQF221" s="129"/>
      <c r="MQG221" s="129"/>
      <c r="MQH221" s="129"/>
      <c r="MQI221" s="129"/>
      <c r="MQJ221" s="129"/>
      <c r="MQK221" s="129"/>
      <c r="MQL221" s="129"/>
      <c r="MQM221" s="129"/>
      <c r="MQN221" s="129"/>
      <c r="MQO221" s="129"/>
      <c r="MQP221" s="129"/>
      <c r="MQQ221" s="129"/>
      <c r="MQR221" s="129"/>
      <c r="MQS221" s="129"/>
      <c r="MQT221" s="129"/>
      <c r="MQU221" s="129"/>
      <c r="MQV221" s="129"/>
      <c r="MQW221" s="129"/>
      <c r="MQX221" s="129"/>
      <c r="MQY221" s="129"/>
      <c r="MQZ221" s="129"/>
      <c r="MRA221" s="129"/>
      <c r="MRB221" s="129"/>
      <c r="MRC221" s="129"/>
      <c r="MRD221" s="129"/>
      <c r="MRE221" s="129"/>
      <c r="MRF221" s="129"/>
      <c r="MRG221" s="129"/>
      <c r="MRH221" s="129"/>
      <c r="MRI221" s="129"/>
      <c r="MRJ221" s="129"/>
      <c r="MRK221" s="129"/>
      <c r="MRL221" s="129"/>
      <c r="MRM221" s="129"/>
      <c r="MRN221" s="129"/>
      <c r="MRO221" s="129"/>
      <c r="MRP221" s="129"/>
      <c r="MRQ221" s="129"/>
      <c r="MRR221" s="129"/>
      <c r="MRS221" s="129"/>
      <c r="MRT221" s="129"/>
      <c r="MRU221" s="129"/>
      <c r="MRV221" s="129"/>
      <c r="MRW221" s="129"/>
      <c r="MRX221" s="129"/>
      <c r="MRY221" s="129"/>
      <c r="MRZ221" s="129"/>
      <c r="MSA221" s="129"/>
      <c r="MSB221" s="129"/>
      <c r="MSC221" s="129"/>
      <c r="MSD221" s="129"/>
      <c r="MSE221" s="129"/>
      <c r="MSF221" s="129"/>
      <c r="MSG221" s="129"/>
      <c r="MSH221" s="129"/>
      <c r="MSI221" s="129"/>
      <c r="MSJ221" s="129"/>
      <c r="MSK221" s="129"/>
      <c r="MSL221" s="129"/>
      <c r="MSM221" s="129"/>
      <c r="MSN221" s="129"/>
      <c r="MSO221" s="129"/>
      <c r="MSP221" s="129"/>
      <c r="MSQ221" s="129"/>
      <c r="MSR221" s="129"/>
      <c r="MSS221" s="129"/>
      <c r="MST221" s="129"/>
      <c r="MSU221" s="129"/>
      <c r="MSV221" s="129"/>
      <c r="MSW221" s="129"/>
      <c r="MSX221" s="129"/>
      <c r="MSY221" s="129"/>
      <c r="MSZ221" s="129"/>
      <c r="MTA221" s="129"/>
      <c r="MTB221" s="129"/>
      <c r="MTC221" s="129"/>
      <c r="MTD221" s="129"/>
      <c r="MTE221" s="129"/>
      <c r="MTF221" s="129"/>
      <c r="MTG221" s="129"/>
      <c r="MTH221" s="129"/>
      <c r="MTI221" s="129"/>
      <c r="MTJ221" s="129"/>
      <c r="MTK221" s="129"/>
      <c r="MTL221" s="129"/>
      <c r="MTM221" s="129"/>
      <c r="MTN221" s="129"/>
      <c r="MTO221" s="129"/>
      <c r="MTP221" s="129"/>
      <c r="MTQ221" s="129"/>
      <c r="MTR221" s="129"/>
      <c r="MTS221" s="129"/>
      <c r="MTT221" s="129"/>
      <c r="MTU221" s="129"/>
      <c r="MTV221" s="129"/>
      <c r="MTW221" s="129"/>
      <c r="MTX221" s="129"/>
      <c r="MTY221" s="129"/>
      <c r="MTZ221" s="129"/>
      <c r="MUA221" s="129"/>
      <c r="MUB221" s="129"/>
      <c r="MUC221" s="129"/>
      <c r="MUD221" s="129"/>
      <c r="MUE221" s="129"/>
      <c r="MUF221" s="129"/>
      <c r="MUG221" s="129"/>
      <c r="MUH221" s="129"/>
      <c r="MUI221" s="129"/>
      <c r="MUJ221" s="129"/>
      <c r="MUK221" s="129"/>
      <c r="MUL221" s="129"/>
      <c r="MUM221" s="129"/>
      <c r="MUN221" s="129"/>
      <c r="MUO221" s="129"/>
      <c r="MUP221" s="129"/>
      <c r="MUQ221" s="129"/>
      <c r="MUR221" s="129"/>
      <c r="MUS221" s="129"/>
      <c r="MUT221" s="129"/>
      <c r="MUU221" s="129"/>
      <c r="MUV221" s="129"/>
      <c r="MUW221" s="129"/>
      <c r="MUX221" s="129"/>
      <c r="MUY221" s="129"/>
      <c r="MUZ221" s="129"/>
      <c r="MVA221" s="129"/>
      <c r="MVB221" s="129"/>
      <c r="MVC221" s="129"/>
      <c r="MVD221" s="129"/>
      <c r="MVE221" s="129"/>
      <c r="MVF221" s="129"/>
      <c r="MVG221" s="129"/>
      <c r="MVH221" s="129"/>
      <c r="MVI221" s="129"/>
      <c r="MVJ221" s="129"/>
      <c r="MVK221" s="129"/>
      <c r="MVL221" s="129"/>
      <c r="MVM221" s="129"/>
      <c r="MVN221" s="129"/>
      <c r="MVO221" s="129"/>
      <c r="MVP221" s="129"/>
      <c r="MVQ221" s="129"/>
      <c r="MVR221" s="129"/>
      <c r="MVS221" s="129"/>
      <c r="MVT221" s="129"/>
      <c r="MVU221" s="129"/>
      <c r="MVV221" s="129"/>
      <c r="MVW221" s="129"/>
      <c r="MVX221" s="129"/>
      <c r="MVY221" s="129"/>
      <c r="MVZ221" s="129"/>
      <c r="MWA221" s="129"/>
      <c r="MWB221" s="129"/>
      <c r="MWC221" s="129"/>
      <c r="MWD221" s="129"/>
      <c r="MWE221" s="129"/>
      <c r="MWF221" s="129"/>
      <c r="MWG221" s="129"/>
      <c r="MWH221" s="129"/>
      <c r="MWI221" s="129"/>
      <c r="MWJ221" s="129"/>
      <c r="MWK221" s="129"/>
      <c r="MWL221" s="129"/>
      <c r="MWM221" s="129"/>
      <c r="MWN221" s="129"/>
      <c r="MWO221" s="129"/>
      <c r="MWP221" s="129"/>
      <c r="MWQ221" s="129"/>
      <c r="MWR221" s="129"/>
      <c r="MWS221" s="129"/>
      <c r="MWT221" s="129"/>
      <c r="MWU221" s="129"/>
      <c r="MWV221" s="129"/>
      <c r="MWW221" s="129"/>
      <c r="MWX221" s="129"/>
      <c r="MWY221" s="129"/>
      <c r="MWZ221" s="129"/>
      <c r="MXA221" s="129"/>
      <c r="MXB221" s="129"/>
      <c r="MXC221" s="129"/>
      <c r="MXD221" s="129"/>
      <c r="MXE221" s="129"/>
      <c r="MXF221" s="129"/>
      <c r="MXG221" s="129"/>
      <c r="MXH221" s="129"/>
      <c r="MXI221" s="129"/>
      <c r="MXJ221" s="129"/>
      <c r="MXK221" s="129"/>
      <c r="MXL221" s="129"/>
      <c r="MXM221" s="129"/>
      <c r="MXN221" s="129"/>
      <c r="MXO221" s="129"/>
      <c r="MXP221" s="129"/>
      <c r="MXQ221" s="129"/>
      <c r="MXR221" s="129"/>
      <c r="MXS221" s="129"/>
      <c r="MXT221" s="129"/>
      <c r="MXU221" s="129"/>
      <c r="MXV221" s="129"/>
      <c r="MXW221" s="129"/>
      <c r="MXX221" s="129"/>
      <c r="MXY221" s="129"/>
      <c r="MXZ221" s="129"/>
      <c r="MYA221" s="129"/>
      <c r="MYB221" s="129"/>
      <c r="MYC221" s="129"/>
      <c r="MYD221" s="129"/>
      <c r="MYE221" s="129"/>
      <c r="MYF221" s="129"/>
      <c r="MYG221" s="129"/>
      <c r="MYH221" s="129"/>
      <c r="MYI221" s="129"/>
      <c r="MYJ221" s="129"/>
      <c r="MYK221" s="129"/>
      <c r="MYL221" s="129"/>
      <c r="MYM221" s="129"/>
      <c r="MYN221" s="129"/>
      <c r="MYO221" s="129"/>
      <c r="MYP221" s="129"/>
      <c r="MYQ221" s="129"/>
      <c r="MYR221" s="129"/>
      <c r="MYS221" s="129"/>
      <c r="MYT221" s="129"/>
      <c r="MYU221" s="129"/>
      <c r="MYV221" s="129"/>
      <c r="MYW221" s="129"/>
      <c r="MYX221" s="129"/>
      <c r="MYY221" s="129"/>
      <c r="MYZ221" s="129"/>
      <c r="MZA221" s="129"/>
      <c r="MZB221" s="129"/>
      <c r="MZC221" s="129"/>
      <c r="MZD221" s="129"/>
      <c r="MZE221" s="129"/>
      <c r="MZF221" s="129"/>
      <c r="MZG221" s="129"/>
      <c r="MZH221" s="129"/>
      <c r="MZI221" s="129"/>
      <c r="MZJ221" s="129"/>
      <c r="MZK221" s="129"/>
      <c r="MZL221" s="129"/>
      <c r="MZM221" s="129"/>
      <c r="MZN221" s="129"/>
      <c r="MZO221" s="129"/>
      <c r="MZP221" s="129"/>
      <c r="MZQ221" s="129"/>
      <c r="MZR221" s="129"/>
      <c r="MZS221" s="129"/>
      <c r="MZT221" s="129"/>
      <c r="MZU221" s="129"/>
      <c r="MZV221" s="129"/>
      <c r="MZW221" s="129"/>
      <c r="MZX221" s="129"/>
      <c r="MZY221" s="129"/>
      <c r="MZZ221" s="129"/>
      <c r="NAA221" s="129"/>
      <c r="NAB221" s="129"/>
      <c r="NAC221" s="129"/>
      <c r="NAD221" s="129"/>
      <c r="NAE221" s="129"/>
      <c r="NAF221" s="129"/>
      <c r="NAG221" s="129"/>
      <c r="NAH221" s="129"/>
      <c r="NAI221" s="129"/>
      <c r="NAJ221" s="129"/>
      <c r="NAK221" s="129"/>
      <c r="NAL221" s="129"/>
      <c r="NAM221" s="129"/>
      <c r="NAN221" s="129"/>
      <c r="NAO221" s="129"/>
      <c r="NAP221" s="129"/>
      <c r="NAQ221" s="129"/>
      <c r="NAR221" s="129"/>
      <c r="NAS221" s="129"/>
      <c r="NAT221" s="129"/>
      <c r="NAU221" s="129"/>
      <c r="NAV221" s="129"/>
      <c r="NAW221" s="129"/>
      <c r="NAX221" s="129"/>
      <c r="NAY221" s="129"/>
      <c r="NAZ221" s="129"/>
      <c r="NBA221" s="129"/>
      <c r="NBB221" s="129"/>
      <c r="NBC221" s="129"/>
      <c r="NBD221" s="129"/>
      <c r="NBE221" s="129"/>
      <c r="NBF221" s="129"/>
      <c r="NBG221" s="129"/>
      <c r="NBH221" s="129"/>
      <c r="NBI221" s="129"/>
      <c r="NBJ221" s="129"/>
      <c r="NBK221" s="129"/>
      <c r="NBL221" s="129"/>
      <c r="NBM221" s="129"/>
      <c r="NBN221" s="129"/>
      <c r="NBO221" s="129"/>
      <c r="NBP221" s="129"/>
      <c r="NBQ221" s="129"/>
      <c r="NBR221" s="129"/>
      <c r="NBS221" s="129"/>
      <c r="NBT221" s="129"/>
      <c r="NBU221" s="129"/>
      <c r="NBV221" s="129"/>
      <c r="NBW221" s="129"/>
      <c r="NBX221" s="129"/>
      <c r="NBY221" s="129"/>
      <c r="NBZ221" s="129"/>
      <c r="NCA221" s="129"/>
      <c r="NCB221" s="129"/>
      <c r="NCC221" s="129"/>
      <c r="NCD221" s="129"/>
      <c r="NCE221" s="129"/>
      <c r="NCF221" s="129"/>
      <c r="NCG221" s="129"/>
      <c r="NCH221" s="129"/>
      <c r="NCI221" s="129"/>
      <c r="NCJ221" s="129"/>
      <c r="NCK221" s="129"/>
      <c r="NCL221" s="129"/>
      <c r="NCM221" s="129"/>
      <c r="NCN221" s="129"/>
      <c r="NCO221" s="129"/>
      <c r="NCP221" s="129"/>
      <c r="NCQ221" s="129"/>
      <c r="NCR221" s="129"/>
      <c r="NCS221" s="129"/>
      <c r="NCT221" s="129"/>
      <c r="NCU221" s="129"/>
      <c r="NCV221" s="129"/>
      <c r="NCW221" s="129"/>
      <c r="NCX221" s="129"/>
      <c r="NCY221" s="129"/>
      <c r="NCZ221" s="129"/>
      <c r="NDA221" s="129"/>
      <c r="NDB221" s="129"/>
      <c r="NDC221" s="129"/>
      <c r="NDD221" s="129"/>
      <c r="NDE221" s="129"/>
      <c r="NDF221" s="129"/>
      <c r="NDG221" s="129"/>
      <c r="NDH221" s="129"/>
      <c r="NDI221" s="129"/>
      <c r="NDJ221" s="129"/>
      <c r="NDK221" s="129"/>
      <c r="NDL221" s="129"/>
      <c r="NDM221" s="129"/>
      <c r="NDN221" s="129"/>
      <c r="NDO221" s="129"/>
      <c r="NDP221" s="129"/>
      <c r="NDQ221" s="129"/>
      <c r="NDR221" s="129"/>
      <c r="NDS221" s="129"/>
      <c r="NDT221" s="129"/>
      <c r="NDU221" s="129"/>
      <c r="NDV221" s="129"/>
      <c r="NDW221" s="129"/>
      <c r="NDX221" s="129"/>
      <c r="NDY221" s="129"/>
      <c r="NDZ221" s="129"/>
      <c r="NEA221" s="129"/>
      <c r="NEB221" s="129"/>
      <c r="NEC221" s="129"/>
      <c r="NED221" s="129"/>
      <c r="NEE221" s="129"/>
      <c r="NEF221" s="129"/>
      <c r="NEG221" s="129"/>
      <c r="NEH221" s="129"/>
      <c r="NEI221" s="129"/>
      <c r="NEJ221" s="129"/>
      <c r="NEK221" s="129"/>
      <c r="NEL221" s="129"/>
      <c r="NEM221" s="129"/>
      <c r="NEN221" s="129"/>
      <c r="NEO221" s="129"/>
      <c r="NEP221" s="129"/>
      <c r="NEQ221" s="129"/>
      <c r="NER221" s="129"/>
      <c r="NES221" s="129"/>
      <c r="NET221" s="129"/>
      <c r="NEU221" s="129"/>
      <c r="NEV221" s="129"/>
      <c r="NEW221" s="129"/>
      <c r="NEX221" s="129"/>
      <c r="NEY221" s="129"/>
      <c r="NEZ221" s="129"/>
      <c r="NFA221" s="129"/>
      <c r="NFB221" s="129"/>
      <c r="NFC221" s="129"/>
      <c r="NFD221" s="129"/>
      <c r="NFE221" s="129"/>
      <c r="NFF221" s="129"/>
      <c r="NFG221" s="129"/>
      <c r="NFH221" s="129"/>
      <c r="NFI221" s="129"/>
      <c r="NFJ221" s="129"/>
      <c r="NFK221" s="129"/>
      <c r="NFL221" s="129"/>
      <c r="NFM221" s="129"/>
      <c r="NFN221" s="129"/>
      <c r="NFO221" s="129"/>
      <c r="NFP221" s="129"/>
      <c r="NFQ221" s="129"/>
      <c r="NFR221" s="129"/>
      <c r="NFS221" s="129"/>
      <c r="NFT221" s="129"/>
      <c r="NFU221" s="129"/>
      <c r="NFV221" s="129"/>
      <c r="NFW221" s="129"/>
      <c r="NFX221" s="129"/>
      <c r="NFY221" s="129"/>
      <c r="NFZ221" s="129"/>
      <c r="NGA221" s="129"/>
      <c r="NGB221" s="129"/>
      <c r="NGC221" s="129"/>
      <c r="NGD221" s="129"/>
      <c r="NGE221" s="129"/>
      <c r="NGF221" s="129"/>
      <c r="NGG221" s="129"/>
      <c r="NGH221" s="129"/>
      <c r="NGI221" s="129"/>
      <c r="NGJ221" s="129"/>
      <c r="NGK221" s="129"/>
      <c r="NGL221" s="129"/>
      <c r="NGM221" s="129"/>
      <c r="NGN221" s="129"/>
      <c r="NGO221" s="129"/>
      <c r="NGP221" s="129"/>
      <c r="NGQ221" s="129"/>
      <c r="NGR221" s="129"/>
      <c r="NGS221" s="129"/>
      <c r="NGT221" s="129"/>
      <c r="NGU221" s="129"/>
      <c r="NGV221" s="129"/>
      <c r="NGW221" s="129"/>
      <c r="NGX221" s="129"/>
      <c r="NGY221" s="129"/>
      <c r="NGZ221" s="129"/>
      <c r="NHA221" s="129"/>
      <c r="NHB221" s="129"/>
      <c r="NHC221" s="129"/>
      <c r="NHD221" s="129"/>
      <c r="NHE221" s="129"/>
      <c r="NHF221" s="129"/>
      <c r="NHG221" s="129"/>
      <c r="NHH221" s="129"/>
      <c r="NHI221" s="129"/>
      <c r="NHJ221" s="129"/>
      <c r="NHK221" s="129"/>
      <c r="NHL221" s="129"/>
      <c r="NHM221" s="129"/>
      <c r="NHN221" s="129"/>
      <c r="NHO221" s="129"/>
      <c r="NHP221" s="129"/>
      <c r="NHQ221" s="129"/>
      <c r="NHR221" s="129"/>
      <c r="NHS221" s="129"/>
      <c r="NHT221" s="129"/>
      <c r="NHU221" s="129"/>
      <c r="NHV221" s="129"/>
      <c r="NHW221" s="129"/>
      <c r="NHX221" s="129"/>
      <c r="NHY221" s="129"/>
      <c r="NHZ221" s="129"/>
      <c r="NIA221" s="129"/>
      <c r="NIB221" s="129"/>
      <c r="NIC221" s="129"/>
      <c r="NID221" s="129"/>
      <c r="NIE221" s="129"/>
      <c r="NIF221" s="129"/>
      <c r="NIG221" s="129"/>
      <c r="NIH221" s="129"/>
      <c r="NII221" s="129"/>
      <c r="NIJ221" s="129"/>
      <c r="NIK221" s="129"/>
      <c r="NIL221" s="129"/>
      <c r="NIM221" s="129"/>
      <c r="NIN221" s="129"/>
      <c r="NIO221" s="129"/>
      <c r="NIP221" s="129"/>
      <c r="NIQ221" s="129"/>
      <c r="NIR221" s="129"/>
      <c r="NIS221" s="129"/>
      <c r="NIT221" s="129"/>
      <c r="NIU221" s="129"/>
      <c r="NIV221" s="129"/>
      <c r="NIW221" s="129"/>
      <c r="NIX221" s="129"/>
      <c r="NIY221" s="129"/>
      <c r="NIZ221" s="129"/>
      <c r="NJA221" s="129"/>
      <c r="NJB221" s="129"/>
      <c r="NJC221" s="129"/>
      <c r="NJD221" s="129"/>
      <c r="NJE221" s="129"/>
      <c r="NJF221" s="129"/>
      <c r="NJG221" s="129"/>
      <c r="NJH221" s="129"/>
      <c r="NJI221" s="129"/>
      <c r="NJJ221" s="129"/>
      <c r="NJK221" s="129"/>
      <c r="NJL221" s="129"/>
      <c r="NJM221" s="129"/>
      <c r="NJN221" s="129"/>
      <c r="NJO221" s="129"/>
      <c r="NJP221" s="129"/>
      <c r="NJQ221" s="129"/>
      <c r="NJR221" s="129"/>
      <c r="NJS221" s="129"/>
      <c r="NJT221" s="129"/>
      <c r="NJU221" s="129"/>
      <c r="NJV221" s="129"/>
      <c r="NJW221" s="129"/>
      <c r="NJX221" s="129"/>
      <c r="NJY221" s="129"/>
      <c r="NJZ221" s="129"/>
      <c r="NKA221" s="129"/>
      <c r="NKB221" s="129"/>
      <c r="NKC221" s="129"/>
      <c r="NKD221" s="129"/>
      <c r="NKE221" s="129"/>
      <c r="NKF221" s="129"/>
      <c r="NKG221" s="129"/>
      <c r="NKH221" s="129"/>
      <c r="NKI221" s="129"/>
      <c r="NKJ221" s="129"/>
      <c r="NKK221" s="129"/>
      <c r="NKL221" s="129"/>
      <c r="NKM221" s="129"/>
      <c r="NKN221" s="129"/>
      <c r="NKO221" s="129"/>
      <c r="NKP221" s="129"/>
      <c r="NKQ221" s="129"/>
      <c r="NKR221" s="129"/>
      <c r="NKS221" s="129"/>
      <c r="NKT221" s="129"/>
      <c r="NKU221" s="129"/>
      <c r="NKV221" s="129"/>
      <c r="NKW221" s="129"/>
      <c r="NKX221" s="129"/>
      <c r="NKY221" s="129"/>
      <c r="NKZ221" s="129"/>
      <c r="NLA221" s="129"/>
      <c r="NLB221" s="129"/>
      <c r="NLC221" s="129"/>
      <c r="NLD221" s="129"/>
      <c r="NLE221" s="129"/>
      <c r="NLF221" s="129"/>
      <c r="NLG221" s="129"/>
      <c r="NLH221" s="129"/>
      <c r="NLI221" s="129"/>
      <c r="NLJ221" s="129"/>
      <c r="NLK221" s="129"/>
      <c r="NLL221" s="129"/>
      <c r="NLM221" s="129"/>
      <c r="NLN221" s="129"/>
      <c r="NLO221" s="129"/>
      <c r="NLP221" s="129"/>
      <c r="NLQ221" s="129"/>
      <c r="NLR221" s="129"/>
      <c r="NLS221" s="129"/>
      <c r="NLT221" s="129"/>
      <c r="NLU221" s="129"/>
      <c r="NLV221" s="129"/>
      <c r="NLW221" s="129"/>
      <c r="NLX221" s="129"/>
      <c r="NLY221" s="129"/>
      <c r="NLZ221" s="129"/>
      <c r="NMA221" s="129"/>
      <c r="NMB221" s="129"/>
      <c r="NMC221" s="129"/>
      <c r="NMD221" s="129"/>
      <c r="NME221" s="129"/>
      <c r="NMF221" s="129"/>
      <c r="NMG221" s="129"/>
      <c r="NMH221" s="129"/>
      <c r="NMI221" s="129"/>
      <c r="NMJ221" s="129"/>
      <c r="NMK221" s="129"/>
      <c r="NML221" s="129"/>
      <c r="NMM221" s="129"/>
      <c r="NMN221" s="129"/>
      <c r="NMO221" s="129"/>
      <c r="NMP221" s="129"/>
      <c r="NMQ221" s="129"/>
      <c r="NMR221" s="129"/>
      <c r="NMS221" s="129"/>
      <c r="NMT221" s="129"/>
      <c r="NMU221" s="129"/>
      <c r="NMV221" s="129"/>
      <c r="NMW221" s="129"/>
      <c r="NMX221" s="129"/>
      <c r="NMY221" s="129"/>
      <c r="NMZ221" s="129"/>
      <c r="NNA221" s="129"/>
      <c r="NNB221" s="129"/>
      <c r="NNC221" s="129"/>
      <c r="NND221" s="129"/>
      <c r="NNE221" s="129"/>
      <c r="NNF221" s="129"/>
      <c r="NNG221" s="129"/>
      <c r="NNH221" s="129"/>
      <c r="NNI221" s="129"/>
      <c r="NNJ221" s="129"/>
      <c r="NNK221" s="129"/>
      <c r="NNL221" s="129"/>
      <c r="NNM221" s="129"/>
      <c r="NNN221" s="129"/>
      <c r="NNO221" s="129"/>
      <c r="NNP221" s="129"/>
      <c r="NNQ221" s="129"/>
      <c r="NNR221" s="129"/>
      <c r="NNS221" s="129"/>
      <c r="NNT221" s="129"/>
      <c r="NNU221" s="129"/>
      <c r="NNV221" s="129"/>
      <c r="NNW221" s="129"/>
      <c r="NNX221" s="129"/>
      <c r="NNY221" s="129"/>
      <c r="NNZ221" s="129"/>
      <c r="NOA221" s="129"/>
      <c r="NOB221" s="129"/>
      <c r="NOC221" s="129"/>
      <c r="NOD221" s="129"/>
      <c r="NOE221" s="129"/>
      <c r="NOF221" s="129"/>
      <c r="NOG221" s="129"/>
      <c r="NOH221" s="129"/>
      <c r="NOI221" s="129"/>
      <c r="NOJ221" s="129"/>
      <c r="NOK221" s="129"/>
      <c r="NOL221" s="129"/>
      <c r="NOM221" s="129"/>
      <c r="NON221" s="129"/>
      <c r="NOO221" s="129"/>
      <c r="NOP221" s="129"/>
      <c r="NOQ221" s="129"/>
      <c r="NOR221" s="129"/>
      <c r="NOS221" s="129"/>
      <c r="NOT221" s="129"/>
      <c r="NOU221" s="129"/>
      <c r="NOV221" s="129"/>
      <c r="NOW221" s="129"/>
      <c r="NOX221" s="129"/>
      <c r="NOY221" s="129"/>
      <c r="NOZ221" s="129"/>
      <c r="NPA221" s="129"/>
      <c r="NPB221" s="129"/>
      <c r="NPC221" s="129"/>
      <c r="NPD221" s="129"/>
      <c r="NPE221" s="129"/>
      <c r="NPF221" s="129"/>
      <c r="NPG221" s="129"/>
      <c r="NPH221" s="129"/>
      <c r="NPI221" s="129"/>
      <c r="NPJ221" s="129"/>
      <c r="NPK221" s="129"/>
      <c r="NPL221" s="129"/>
      <c r="NPM221" s="129"/>
      <c r="NPN221" s="129"/>
      <c r="NPO221" s="129"/>
      <c r="NPP221" s="129"/>
      <c r="NPQ221" s="129"/>
      <c r="NPR221" s="129"/>
      <c r="NPS221" s="129"/>
      <c r="NPT221" s="129"/>
      <c r="NPU221" s="129"/>
      <c r="NPV221" s="129"/>
      <c r="NPW221" s="129"/>
      <c r="NPX221" s="129"/>
      <c r="NPY221" s="129"/>
      <c r="NPZ221" s="129"/>
      <c r="NQA221" s="129"/>
      <c r="NQB221" s="129"/>
      <c r="NQC221" s="129"/>
      <c r="NQD221" s="129"/>
      <c r="NQE221" s="129"/>
      <c r="NQF221" s="129"/>
      <c r="NQG221" s="129"/>
      <c r="NQH221" s="129"/>
      <c r="NQI221" s="129"/>
      <c r="NQJ221" s="129"/>
      <c r="NQK221" s="129"/>
      <c r="NQL221" s="129"/>
      <c r="NQM221" s="129"/>
      <c r="NQN221" s="129"/>
      <c r="NQO221" s="129"/>
      <c r="NQP221" s="129"/>
      <c r="NQQ221" s="129"/>
      <c r="NQR221" s="129"/>
      <c r="NQS221" s="129"/>
      <c r="NQT221" s="129"/>
      <c r="NQU221" s="129"/>
      <c r="NQV221" s="129"/>
      <c r="NQW221" s="129"/>
      <c r="NQX221" s="129"/>
      <c r="NQY221" s="129"/>
      <c r="NQZ221" s="129"/>
      <c r="NRA221" s="129"/>
      <c r="NRB221" s="129"/>
      <c r="NRC221" s="129"/>
      <c r="NRD221" s="129"/>
      <c r="NRE221" s="129"/>
      <c r="NRF221" s="129"/>
      <c r="NRG221" s="129"/>
      <c r="NRH221" s="129"/>
      <c r="NRI221" s="129"/>
      <c r="NRJ221" s="129"/>
      <c r="NRK221" s="129"/>
      <c r="NRL221" s="129"/>
      <c r="NRM221" s="129"/>
      <c r="NRN221" s="129"/>
      <c r="NRO221" s="129"/>
      <c r="NRP221" s="129"/>
      <c r="NRQ221" s="129"/>
      <c r="NRR221" s="129"/>
      <c r="NRS221" s="129"/>
      <c r="NRT221" s="129"/>
      <c r="NRU221" s="129"/>
      <c r="NRV221" s="129"/>
      <c r="NRW221" s="129"/>
      <c r="NRX221" s="129"/>
      <c r="NRY221" s="129"/>
      <c r="NRZ221" s="129"/>
      <c r="NSA221" s="129"/>
      <c r="NSB221" s="129"/>
      <c r="NSC221" s="129"/>
      <c r="NSD221" s="129"/>
      <c r="NSE221" s="129"/>
      <c r="NSF221" s="129"/>
      <c r="NSG221" s="129"/>
      <c r="NSH221" s="129"/>
      <c r="NSI221" s="129"/>
      <c r="NSJ221" s="129"/>
      <c r="NSK221" s="129"/>
      <c r="NSL221" s="129"/>
      <c r="NSM221" s="129"/>
      <c r="NSN221" s="129"/>
      <c r="NSO221" s="129"/>
      <c r="NSP221" s="129"/>
      <c r="NSQ221" s="129"/>
      <c r="NSR221" s="129"/>
      <c r="NSS221" s="129"/>
      <c r="NST221" s="129"/>
      <c r="NSU221" s="129"/>
      <c r="NSV221" s="129"/>
      <c r="NSW221" s="129"/>
      <c r="NSX221" s="129"/>
      <c r="NSY221" s="129"/>
      <c r="NSZ221" s="129"/>
      <c r="NTA221" s="129"/>
      <c r="NTB221" s="129"/>
      <c r="NTC221" s="129"/>
      <c r="NTD221" s="129"/>
      <c r="NTE221" s="129"/>
      <c r="NTF221" s="129"/>
      <c r="NTG221" s="129"/>
      <c r="NTH221" s="129"/>
      <c r="NTI221" s="129"/>
      <c r="NTJ221" s="129"/>
      <c r="NTK221" s="129"/>
      <c r="NTL221" s="129"/>
      <c r="NTM221" s="129"/>
      <c r="NTN221" s="129"/>
      <c r="NTO221" s="129"/>
      <c r="NTP221" s="129"/>
      <c r="NTQ221" s="129"/>
      <c r="NTR221" s="129"/>
      <c r="NTS221" s="129"/>
      <c r="NTT221" s="129"/>
      <c r="NTU221" s="129"/>
      <c r="NTV221" s="129"/>
      <c r="NTW221" s="129"/>
      <c r="NTX221" s="129"/>
      <c r="NTY221" s="129"/>
      <c r="NTZ221" s="129"/>
      <c r="NUA221" s="129"/>
      <c r="NUB221" s="129"/>
      <c r="NUC221" s="129"/>
      <c r="NUD221" s="129"/>
      <c r="NUE221" s="129"/>
      <c r="NUF221" s="129"/>
      <c r="NUG221" s="129"/>
      <c r="NUH221" s="129"/>
      <c r="NUI221" s="129"/>
      <c r="NUJ221" s="129"/>
      <c r="NUK221" s="129"/>
      <c r="NUL221" s="129"/>
      <c r="NUM221" s="129"/>
      <c r="NUN221" s="129"/>
      <c r="NUO221" s="129"/>
      <c r="NUP221" s="129"/>
      <c r="NUQ221" s="129"/>
      <c r="NUR221" s="129"/>
      <c r="NUS221" s="129"/>
      <c r="NUT221" s="129"/>
      <c r="NUU221" s="129"/>
      <c r="NUV221" s="129"/>
      <c r="NUW221" s="129"/>
      <c r="NUX221" s="129"/>
      <c r="NUY221" s="129"/>
      <c r="NUZ221" s="129"/>
      <c r="NVA221" s="129"/>
      <c r="NVB221" s="129"/>
      <c r="NVC221" s="129"/>
      <c r="NVD221" s="129"/>
      <c r="NVE221" s="129"/>
      <c r="NVF221" s="129"/>
      <c r="NVG221" s="129"/>
      <c r="NVH221" s="129"/>
      <c r="NVI221" s="129"/>
      <c r="NVJ221" s="129"/>
      <c r="NVK221" s="129"/>
      <c r="NVL221" s="129"/>
      <c r="NVM221" s="129"/>
      <c r="NVN221" s="129"/>
      <c r="NVO221" s="129"/>
      <c r="NVP221" s="129"/>
      <c r="NVQ221" s="129"/>
      <c r="NVR221" s="129"/>
      <c r="NVS221" s="129"/>
      <c r="NVT221" s="129"/>
      <c r="NVU221" s="129"/>
      <c r="NVV221" s="129"/>
      <c r="NVW221" s="129"/>
      <c r="NVX221" s="129"/>
      <c r="NVY221" s="129"/>
      <c r="NVZ221" s="129"/>
      <c r="NWA221" s="129"/>
      <c r="NWB221" s="129"/>
      <c r="NWC221" s="129"/>
      <c r="NWD221" s="129"/>
      <c r="NWE221" s="129"/>
      <c r="NWF221" s="129"/>
      <c r="NWG221" s="129"/>
      <c r="NWH221" s="129"/>
      <c r="NWI221" s="129"/>
      <c r="NWJ221" s="129"/>
      <c r="NWK221" s="129"/>
      <c r="NWL221" s="129"/>
      <c r="NWM221" s="129"/>
      <c r="NWN221" s="129"/>
      <c r="NWO221" s="129"/>
      <c r="NWP221" s="129"/>
      <c r="NWQ221" s="129"/>
      <c r="NWR221" s="129"/>
      <c r="NWS221" s="129"/>
      <c r="NWT221" s="129"/>
      <c r="NWU221" s="129"/>
      <c r="NWV221" s="129"/>
      <c r="NWW221" s="129"/>
      <c r="NWX221" s="129"/>
      <c r="NWY221" s="129"/>
      <c r="NWZ221" s="129"/>
      <c r="NXA221" s="129"/>
      <c r="NXB221" s="129"/>
      <c r="NXC221" s="129"/>
      <c r="NXD221" s="129"/>
      <c r="NXE221" s="129"/>
      <c r="NXF221" s="129"/>
      <c r="NXG221" s="129"/>
      <c r="NXH221" s="129"/>
      <c r="NXI221" s="129"/>
      <c r="NXJ221" s="129"/>
      <c r="NXK221" s="129"/>
      <c r="NXL221" s="129"/>
      <c r="NXM221" s="129"/>
      <c r="NXN221" s="129"/>
      <c r="NXO221" s="129"/>
      <c r="NXP221" s="129"/>
      <c r="NXQ221" s="129"/>
      <c r="NXR221" s="129"/>
      <c r="NXS221" s="129"/>
      <c r="NXT221" s="129"/>
      <c r="NXU221" s="129"/>
      <c r="NXV221" s="129"/>
      <c r="NXW221" s="129"/>
      <c r="NXX221" s="129"/>
      <c r="NXY221" s="129"/>
      <c r="NXZ221" s="129"/>
      <c r="NYA221" s="129"/>
      <c r="NYB221" s="129"/>
      <c r="NYC221" s="129"/>
      <c r="NYD221" s="129"/>
      <c r="NYE221" s="129"/>
      <c r="NYF221" s="129"/>
      <c r="NYG221" s="129"/>
      <c r="NYH221" s="129"/>
      <c r="NYI221" s="129"/>
      <c r="NYJ221" s="129"/>
      <c r="NYK221" s="129"/>
      <c r="NYL221" s="129"/>
      <c r="NYM221" s="129"/>
      <c r="NYN221" s="129"/>
      <c r="NYO221" s="129"/>
      <c r="NYP221" s="129"/>
      <c r="NYQ221" s="129"/>
      <c r="NYR221" s="129"/>
      <c r="NYS221" s="129"/>
      <c r="NYT221" s="129"/>
      <c r="NYU221" s="129"/>
      <c r="NYV221" s="129"/>
      <c r="NYW221" s="129"/>
      <c r="NYX221" s="129"/>
      <c r="NYY221" s="129"/>
      <c r="NYZ221" s="129"/>
      <c r="NZA221" s="129"/>
      <c r="NZB221" s="129"/>
      <c r="NZC221" s="129"/>
      <c r="NZD221" s="129"/>
      <c r="NZE221" s="129"/>
      <c r="NZF221" s="129"/>
      <c r="NZG221" s="129"/>
      <c r="NZH221" s="129"/>
      <c r="NZI221" s="129"/>
      <c r="NZJ221" s="129"/>
      <c r="NZK221" s="129"/>
      <c r="NZL221" s="129"/>
      <c r="NZM221" s="129"/>
      <c r="NZN221" s="129"/>
      <c r="NZO221" s="129"/>
      <c r="NZP221" s="129"/>
      <c r="NZQ221" s="129"/>
      <c r="NZR221" s="129"/>
      <c r="NZS221" s="129"/>
      <c r="NZT221" s="129"/>
      <c r="NZU221" s="129"/>
      <c r="NZV221" s="129"/>
      <c r="NZW221" s="129"/>
      <c r="NZX221" s="129"/>
      <c r="NZY221" s="129"/>
      <c r="NZZ221" s="129"/>
      <c r="OAA221" s="129"/>
      <c r="OAB221" s="129"/>
      <c r="OAC221" s="129"/>
      <c r="OAD221" s="129"/>
      <c r="OAE221" s="129"/>
      <c r="OAF221" s="129"/>
      <c r="OAG221" s="129"/>
      <c r="OAH221" s="129"/>
      <c r="OAI221" s="129"/>
      <c r="OAJ221" s="129"/>
      <c r="OAK221" s="129"/>
      <c r="OAL221" s="129"/>
      <c r="OAM221" s="129"/>
      <c r="OAN221" s="129"/>
      <c r="OAO221" s="129"/>
      <c r="OAP221" s="129"/>
      <c r="OAQ221" s="129"/>
      <c r="OAR221" s="129"/>
      <c r="OAS221" s="129"/>
      <c r="OAT221" s="129"/>
      <c r="OAU221" s="129"/>
      <c r="OAV221" s="129"/>
      <c r="OAW221" s="129"/>
      <c r="OAX221" s="129"/>
      <c r="OAY221" s="129"/>
      <c r="OAZ221" s="129"/>
      <c r="OBA221" s="129"/>
      <c r="OBB221" s="129"/>
      <c r="OBC221" s="129"/>
      <c r="OBD221" s="129"/>
      <c r="OBE221" s="129"/>
      <c r="OBF221" s="129"/>
      <c r="OBG221" s="129"/>
      <c r="OBH221" s="129"/>
      <c r="OBI221" s="129"/>
      <c r="OBJ221" s="129"/>
      <c r="OBK221" s="129"/>
      <c r="OBL221" s="129"/>
      <c r="OBM221" s="129"/>
      <c r="OBN221" s="129"/>
      <c r="OBO221" s="129"/>
      <c r="OBP221" s="129"/>
      <c r="OBQ221" s="129"/>
      <c r="OBR221" s="129"/>
      <c r="OBS221" s="129"/>
      <c r="OBT221" s="129"/>
      <c r="OBU221" s="129"/>
      <c r="OBV221" s="129"/>
      <c r="OBW221" s="129"/>
      <c r="OBX221" s="129"/>
      <c r="OBY221" s="129"/>
      <c r="OBZ221" s="129"/>
      <c r="OCA221" s="129"/>
      <c r="OCB221" s="129"/>
      <c r="OCC221" s="129"/>
      <c r="OCD221" s="129"/>
      <c r="OCE221" s="129"/>
      <c r="OCF221" s="129"/>
      <c r="OCG221" s="129"/>
      <c r="OCH221" s="129"/>
      <c r="OCI221" s="129"/>
      <c r="OCJ221" s="129"/>
      <c r="OCK221" s="129"/>
      <c r="OCL221" s="129"/>
      <c r="OCM221" s="129"/>
      <c r="OCN221" s="129"/>
      <c r="OCO221" s="129"/>
      <c r="OCP221" s="129"/>
      <c r="OCQ221" s="129"/>
      <c r="OCR221" s="129"/>
      <c r="OCS221" s="129"/>
      <c r="OCT221" s="129"/>
      <c r="OCU221" s="129"/>
      <c r="OCV221" s="129"/>
      <c r="OCW221" s="129"/>
      <c r="OCX221" s="129"/>
      <c r="OCY221" s="129"/>
      <c r="OCZ221" s="129"/>
      <c r="ODA221" s="129"/>
      <c r="ODB221" s="129"/>
      <c r="ODC221" s="129"/>
      <c r="ODD221" s="129"/>
      <c r="ODE221" s="129"/>
      <c r="ODF221" s="129"/>
      <c r="ODG221" s="129"/>
      <c r="ODH221" s="129"/>
      <c r="ODI221" s="129"/>
      <c r="ODJ221" s="129"/>
      <c r="ODK221" s="129"/>
      <c r="ODL221" s="129"/>
      <c r="ODM221" s="129"/>
      <c r="ODN221" s="129"/>
      <c r="ODO221" s="129"/>
      <c r="ODP221" s="129"/>
      <c r="ODQ221" s="129"/>
      <c r="ODR221" s="129"/>
      <c r="ODS221" s="129"/>
      <c r="ODT221" s="129"/>
      <c r="ODU221" s="129"/>
      <c r="ODV221" s="129"/>
      <c r="ODW221" s="129"/>
      <c r="ODX221" s="129"/>
      <c r="ODY221" s="129"/>
      <c r="ODZ221" s="129"/>
      <c r="OEA221" s="129"/>
      <c r="OEB221" s="129"/>
      <c r="OEC221" s="129"/>
      <c r="OED221" s="129"/>
      <c r="OEE221" s="129"/>
      <c r="OEF221" s="129"/>
      <c r="OEG221" s="129"/>
      <c r="OEH221" s="129"/>
      <c r="OEI221" s="129"/>
      <c r="OEJ221" s="129"/>
      <c r="OEK221" s="129"/>
      <c r="OEL221" s="129"/>
      <c r="OEM221" s="129"/>
      <c r="OEN221" s="129"/>
      <c r="OEO221" s="129"/>
      <c r="OEP221" s="129"/>
      <c r="OEQ221" s="129"/>
      <c r="OER221" s="129"/>
      <c r="OES221" s="129"/>
      <c r="OET221" s="129"/>
      <c r="OEU221" s="129"/>
      <c r="OEV221" s="129"/>
      <c r="OEW221" s="129"/>
      <c r="OEX221" s="129"/>
      <c r="OEY221" s="129"/>
      <c r="OEZ221" s="129"/>
      <c r="OFA221" s="129"/>
      <c r="OFB221" s="129"/>
      <c r="OFC221" s="129"/>
      <c r="OFD221" s="129"/>
      <c r="OFE221" s="129"/>
      <c r="OFF221" s="129"/>
      <c r="OFG221" s="129"/>
      <c r="OFH221" s="129"/>
      <c r="OFI221" s="129"/>
      <c r="OFJ221" s="129"/>
      <c r="OFK221" s="129"/>
      <c r="OFL221" s="129"/>
      <c r="OFM221" s="129"/>
      <c r="OFN221" s="129"/>
      <c r="OFO221" s="129"/>
      <c r="OFP221" s="129"/>
      <c r="OFQ221" s="129"/>
      <c r="OFR221" s="129"/>
      <c r="OFS221" s="129"/>
      <c r="OFT221" s="129"/>
      <c r="OFU221" s="129"/>
      <c r="OFV221" s="129"/>
      <c r="OFW221" s="129"/>
      <c r="OFX221" s="129"/>
      <c r="OFY221" s="129"/>
      <c r="OFZ221" s="129"/>
      <c r="OGA221" s="129"/>
      <c r="OGB221" s="129"/>
      <c r="OGC221" s="129"/>
      <c r="OGD221" s="129"/>
      <c r="OGE221" s="129"/>
      <c r="OGF221" s="129"/>
      <c r="OGG221" s="129"/>
      <c r="OGH221" s="129"/>
      <c r="OGI221" s="129"/>
      <c r="OGJ221" s="129"/>
      <c r="OGK221" s="129"/>
      <c r="OGL221" s="129"/>
      <c r="OGM221" s="129"/>
      <c r="OGN221" s="129"/>
      <c r="OGO221" s="129"/>
      <c r="OGP221" s="129"/>
      <c r="OGQ221" s="129"/>
      <c r="OGR221" s="129"/>
      <c r="OGS221" s="129"/>
      <c r="OGT221" s="129"/>
      <c r="OGU221" s="129"/>
      <c r="OGV221" s="129"/>
      <c r="OGW221" s="129"/>
      <c r="OGX221" s="129"/>
      <c r="OGY221" s="129"/>
      <c r="OGZ221" s="129"/>
      <c r="OHA221" s="129"/>
      <c r="OHB221" s="129"/>
      <c r="OHC221" s="129"/>
      <c r="OHD221" s="129"/>
      <c r="OHE221" s="129"/>
      <c r="OHF221" s="129"/>
      <c r="OHG221" s="129"/>
      <c r="OHH221" s="129"/>
      <c r="OHI221" s="129"/>
      <c r="OHJ221" s="129"/>
      <c r="OHK221" s="129"/>
      <c r="OHL221" s="129"/>
      <c r="OHM221" s="129"/>
      <c r="OHN221" s="129"/>
      <c r="OHO221" s="129"/>
      <c r="OHP221" s="129"/>
      <c r="OHQ221" s="129"/>
      <c r="OHR221" s="129"/>
      <c r="OHS221" s="129"/>
      <c r="OHT221" s="129"/>
      <c r="OHU221" s="129"/>
      <c r="OHV221" s="129"/>
      <c r="OHW221" s="129"/>
      <c r="OHX221" s="129"/>
      <c r="OHY221" s="129"/>
      <c r="OHZ221" s="129"/>
      <c r="OIA221" s="129"/>
      <c r="OIB221" s="129"/>
      <c r="OIC221" s="129"/>
      <c r="OID221" s="129"/>
      <c r="OIE221" s="129"/>
      <c r="OIF221" s="129"/>
      <c r="OIG221" s="129"/>
      <c r="OIH221" s="129"/>
      <c r="OII221" s="129"/>
      <c r="OIJ221" s="129"/>
      <c r="OIK221" s="129"/>
      <c r="OIL221" s="129"/>
      <c r="OIM221" s="129"/>
      <c r="OIN221" s="129"/>
      <c r="OIO221" s="129"/>
      <c r="OIP221" s="129"/>
      <c r="OIQ221" s="129"/>
      <c r="OIR221" s="129"/>
      <c r="OIS221" s="129"/>
      <c r="OIT221" s="129"/>
      <c r="OIU221" s="129"/>
      <c r="OIV221" s="129"/>
      <c r="OIW221" s="129"/>
      <c r="OIX221" s="129"/>
      <c r="OIY221" s="129"/>
      <c r="OIZ221" s="129"/>
      <c r="OJA221" s="129"/>
      <c r="OJB221" s="129"/>
      <c r="OJC221" s="129"/>
      <c r="OJD221" s="129"/>
      <c r="OJE221" s="129"/>
      <c r="OJF221" s="129"/>
      <c r="OJG221" s="129"/>
      <c r="OJH221" s="129"/>
      <c r="OJI221" s="129"/>
      <c r="OJJ221" s="129"/>
      <c r="OJK221" s="129"/>
      <c r="OJL221" s="129"/>
      <c r="OJM221" s="129"/>
      <c r="OJN221" s="129"/>
      <c r="OJO221" s="129"/>
      <c r="OJP221" s="129"/>
      <c r="OJQ221" s="129"/>
      <c r="OJR221" s="129"/>
      <c r="OJS221" s="129"/>
      <c r="OJT221" s="129"/>
      <c r="OJU221" s="129"/>
      <c r="OJV221" s="129"/>
      <c r="OJW221" s="129"/>
      <c r="OJX221" s="129"/>
      <c r="OJY221" s="129"/>
      <c r="OJZ221" s="129"/>
      <c r="OKA221" s="129"/>
      <c r="OKB221" s="129"/>
      <c r="OKC221" s="129"/>
      <c r="OKD221" s="129"/>
      <c r="OKE221" s="129"/>
      <c r="OKF221" s="129"/>
      <c r="OKG221" s="129"/>
      <c r="OKH221" s="129"/>
      <c r="OKI221" s="129"/>
      <c r="OKJ221" s="129"/>
      <c r="OKK221" s="129"/>
      <c r="OKL221" s="129"/>
      <c r="OKM221" s="129"/>
      <c r="OKN221" s="129"/>
      <c r="OKO221" s="129"/>
      <c r="OKP221" s="129"/>
      <c r="OKQ221" s="129"/>
      <c r="OKR221" s="129"/>
      <c r="OKS221" s="129"/>
      <c r="OKT221" s="129"/>
      <c r="OKU221" s="129"/>
      <c r="OKV221" s="129"/>
      <c r="OKW221" s="129"/>
      <c r="OKX221" s="129"/>
      <c r="OKY221" s="129"/>
      <c r="OKZ221" s="129"/>
      <c r="OLA221" s="129"/>
      <c r="OLB221" s="129"/>
      <c r="OLC221" s="129"/>
      <c r="OLD221" s="129"/>
      <c r="OLE221" s="129"/>
      <c r="OLF221" s="129"/>
      <c r="OLG221" s="129"/>
      <c r="OLH221" s="129"/>
      <c r="OLI221" s="129"/>
      <c r="OLJ221" s="129"/>
      <c r="OLK221" s="129"/>
      <c r="OLL221" s="129"/>
      <c r="OLM221" s="129"/>
      <c r="OLN221" s="129"/>
      <c r="OLO221" s="129"/>
      <c r="OLP221" s="129"/>
      <c r="OLQ221" s="129"/>
      <c r="OLR221" s="129"/>
      <c r="OLS221" s="129"/>
      <c r="OLT221" s="129"/>
      <c r="OLU221" s="129"/>
      <c r="OLV221" s="129"/>
      <c r="OLW221" s="129"/>
      <c r="OLX221" s="129"/>
      <c r="OLY221" s="129"/>
      <c r="OLZ221" s="129"/>
      <c r="OMA221" s="129"/>
      <c r="OMB221" s="129"/>
      <c r="OMC221" s="129"/>
      <c r="OMD221" s="129"/>
      <c r="OME221" s="129"/>
      <c r="OMF221" s="129"/>
      <c r="OMG221" s="129"/>
      <c r="OMH221" s="129"/>
      <c r="OMI221" s="129"/>
      <c r="OMJ221" s="129"/>
      <c r="OMK221" s="129"/>
      <c r="OML221" s="129"/>
      <c r="OMM221" s="129"/>
      <c r="OMN221" s="129"/>
      <c r="OMO221" s="129"/>
      <c r="OMP221" s="129"/>
      <c r="OMQ221" s="129"/>
      <c r="OMR221" s="129"/>
      <c r="OMS221" s="129"/>
      <c r="OMT221" s="129"/>
      <c r="OMU221" s="129"/>
      <c r="OMV221" s="129"/>
      <c r="OMW221" s="129"/>
      <c r="OMX221" s="129"/>
      <c r="OMY221" s="129"/>
      <c r="OMZ221" s="129"/>
      <c r="ONA221" s="129"/>
      <c r="ONB221" s="129"/>
      <c r="ONC221" s="129"/>
      <c r="OND221" s="129"/>
      <c r="ONE221" s="129"/>
      <c r="ONF221" s="129"/>
      <c r="ONG221" s="129"/>
      <c r="ONH221" s="129"/>
      <c r="ONI221" s="129"/>
      <c r="ONJ221" s="129"/>
      <c r="ONK221" s="129"/>
      <c r="ONL221" s="129"/>
      <c r="ONM221" s="129"/>
      <c r="ONN221" s="129"/>
      <c r="ONO221" s="129"/>
      <c r="ONP221" s="129"/>
      <c r="ONQ221" s="129"/>
      <c r="ONR221" s="129"/>
      <c r="ONS221" s="129"/>
      <c r="ONT221" s="129"/>
      <c r="ONU221" s="129"/>
      <c r="ONV221" s="129"/>
      <c r="ONW221" s="129"/>
      <c r="ONX221" s="129"/>
      <c r="ONY221" s="129"/>
      <c r="ONZ221" s="129"/>
      <c r="OOA221" s="129"/>
      <c r="OOB221" s="129"/>
      <c r="OOC221" s="129"/>
      <c r="OOD221" s="129"/>
      <c r="OOE221" s="129"/>
      <c r="OOF221" s="129"/>
      <c r="OOG221" s="129"/>
      <c r="OOH221" s="129"/>
      <c r="OOI221" s="129"/>
      <c r="OOJ221" s="129"/>
      <c r="OOK221" s="129"/>
      <c r="OOL221" s="129"/>
      <c r="OOM221" s="129"/>
      <c r="OON221" s="129"/>
      <c r="OOO221" s="129"/>
      <c r="OOP221" s="129"/>
      <c r="OOQ221" s="129"/>
      <c r="OOR221" s="129"/>
      <c r="OOS221" s="129"/>
      <c r="OOT221" s="129"/>
      <c r="OOU221" s="129"/>
      <c r="OOV221" s="129"/>
      <c r="OOW221" s="129"/>
      <c r="OOX221" s="129"/>
      <c r="OOY221" s="129"/>
      <c r="OOZ221" s="129"/>
      <c r="OPA221" s="129"/>
      <c r="OPB221" s="129"/>
      <c r="OPC221" s="129"/>
      <c r="OPD221" s="129"/>
      <c r="OPE221" s="129"/>
      <c r="OPF221" s="129"/>
      <c r="OPG221" s="129"/>
      <c r="OPH221" s="129"/>
      <c r="OPI221" s="129"/>
      <c r="OPJ221" s="129"/>
      <c r="OPK221" s="129"/>
      <c r="OPL221" s="129"/>
      <c r="OPM221" s="129"/>
      <c r="OPN221" s="129"/>
      <c r="OPO221" s="129"/>
      <c r="OPP221" s="129"/>
      <c r="OPQ221" s="129"/>
      <c r="OPR221" s="129"/>
      <c r="OPS221" s="129"/>
      <c r="OPT221" s="129"/>
      <c r="OPU221" s="129"/>
      <c r="OPV221" s="129"/>
      <c r="OPW221" s="129"/>
      <c r="OPX221" s="129"/>
      <c r="OPY221" s="129"/>
      <c r="OPZ221" s="129"/>
      <c r="OQA221" s="129"/>
      <c r="OQB221" s="129"/>
      <c r="OQC221" s="129"/>
      <c r="OQD221" s="129"/>
      <c r="OQE221" s="129"/>
      <c r="OQF221" s="129"/>
      <c r="OQG221" s="129"/>
      <c r="OQH221" s="129"/>
      <c r="OQI221" s="129"/>
      <c r="OQJ221" s="129"/>
      <c r="OQK221" s="129"/>
      <c r="OQL221" s="129"/>
      <c r="OQM221" s="129"/>
      <c r="OQN221" s="129"/>
      <c r="OQO221" s="129"/>
      <c r="OQP221" s="129"/>
      <c r="OQQ221" s="129"/>
      <c r="OQR221" s="129"/>
      <c r="OQS221" s="129"/>
      <c r="OQT221" s="129"/>
      <c r="OQU221" s="129"/>
      <c r="OQV221" s="129"/>
      <c r="OQW221" s="129"/>
      <c r="OQX221" s="129"/>
      <c r="OQY221" s="129"/>
      <c r="OQZ221" s="129"/>
      <c r="ORA221" s="129"/>
      <c r="ORB221" s="129"/>
      <c r="ORC221" s="129"/>
      <c r="ORD221" s="129"/>
      <c r="ORE221" s="129"/>
      <c r="ORF221" s="129"/>
      <c r="ORG221" s="129"/>
      <c r="ORH221" s="129"/>
      <c r="ORI221" s="129"/>
      <c r="ORJ221" s="129"/>
      <c r="ORK221" s="129"/>
      <c r="ORL221" s="129"/>
      <c r="ORM221" s="129"/>
      <c r="ORN221" s="129"/>
      <c r="ORO221" s="129"/>
      <c r="ORP221" s="129"/>
      <c r="ORQ221" s="129"/>
      <c r="ORR221" s="129"/>
      <c r="ORS221" s="129"/>
      <c r="ORT221" s="129"/>
      <c r="ORU221" s="129"/>
      <c r="ORV221" s="129"/>
      <c r="ORW221" s="129"/>
      <c r="ORX221" s="129"/>
      <c r="ORY221" s="129"/>
      <c r="ORZ221" s="129"/>
      <c r="OSA221" s="129"/>
      <c r="OSB221" s="129"/>
      <c r="OSC221" s="129"/>
      <c r="OSD221" s="129"/>
      <c r="OSE221" s="129"/>
      <c r="OSF221" s="129"/>
      <c r="OSG221" s="129"/>
      <c r="OSH221" s="129"/>
      <c r="OSI221" s="129"/>
      <c r="OSJ221" s="129"/>
      <c r="OSK221" s="129"/>
      <c r="OSL221" s="129"/>
      <c r="OSM221" s="129"/>
      <c r="OSN221" s="129"/>
      <c r="OSO221" s="129"/>
      <c r="OSP221" s="129"/>
      <c r="OSQ221" s="129"/>
      <c r="OSR221" s="129"/>
      <c r="OSS221" s="129"/>
      <c r="OST221" s="129"/>
      <c r="OSU221" s="129"/>
      <c r="OSV221" s="129"/>
      <c r="OSW221" s="129"/>
      <c r="OSX221" s="129"/>
      <c r="OSY221" s="129"/>
      <c r="OSZ221" s="129"/>
      <c r="OTA221" s="129"/>
      <c r="OTB221" s="129"/>
      <c r="OTC221" s="129"/>
      <c r="OTD221" s="129"/>
      <c r="OTE221" s="129"/>
      <c r="OTF221" s="129"/>
      <c r="OTG221" s="129"/>
      <c r="OTH221" s="129"/>
      <c r="OTI221" s="129"/>
      <c r="OTJ221" s="129"/>
      <c r="OTK221" s="129"/>
      <c r="OTL221" s="129"/>
      <c r="OTM221" s="129"/>
      <c r="OTN221" s="129"/>
      <c r="OTO221" s="129"/>
      <c r="OTP221" s="129"/>
      <c r="OTQ221" s="129"/>
      <c r="OTR221" s="129"/>
      <c r="OTS221" s="129"/>
      <c r="OTT221" s="129"/>
      <c r="OTU221" s="129"/>
      <c r="OTV221" s="129"/>
      <c r="OTW221" s="129"/>
      <c r="OTX221" s="129"/>
      <c r="OTY221" s="129"/>
      <c r="OTZ221" s="129"/>
      <c r="OUA221" s="129"/>
      <c r="OUB221" s="129"/>
      <c r="OUC221" s="129"/>
      <c r="OUD221" s="129"/>
      <c r="OUE221" s="129"/>
      <c r="OUF221" s="129"/>
      <c r="OUG221" s="129"/>
      <c r="OUH221" s="129"/>
      <c r="OUI221" s="129"/>
      <c r="OUJ221" s="129"/>
      <c r="OUK221" s="129"/>
      <c r="OUL221" s="129"/>
      <c r="OUM221" s="129"/>
      <c r="OUN221" s="129"/>
      <c r="OUO221" s="129"/>
      <c r="OUP221" s="129"/>
      <c r="OUQ221" s="129"/>
      <c r="OUR221" s="129"/>
      <c r="OUS221" s="129"/>
      <c r="OUT221" s="129"/>
      <c r="OUU221" s="129"/>
      <c r="OUV221" s="129"/>
      <c r="OUW221" s="129"/>
      <c r="OUX221" s="129"/>
      <c r="OUY221" s="129"/>
      <c r="OUZ221" s="129"/>
      <c r="OVA221" s="129"/>
      <c r="OVB221" s="129"/>
      <c r="OVC221" s="129"/>
      <c r="OVD221" s="129"/>
      <c r="OVE221" s="129"/>
      <c r="OVF221" s="129"/>
      <c r="OVG221" s="129"/>
      <c r="OVH221" s="129"/>
      <c r="OVI221" s="129"/>
      <c r="OVJ221" s="129"/>
      <c r="OVK221" s="129"/>
      <c r="OVL221" s="129"/>
      <c r="OVM221" s="129"/>
      <c r="OVN221" s="129"/>
      <c r="OVO221" s="129"/>
      <c r="OVP221" s="129"/>
      <c r="OVQ221" s="129"/>
      <c r="OVR221" s="129"/>
      <c r="OVS221" s="129"/>
      <c r="OVT221" s="129"/>
      <c r="OVU221" s="129"/>
      <c r="OVV221" s="129"/>
      <c r="OVW221" s="129"/>
      <c r="OVX221" s="129"/>
      <c r="OVY221" s="129"/>
      <c r="OVZ221" s="129"/>
      <c r="OWA221" s="129"/>
      <c r="OWB221" s="129"/>
      <c r="OWC221" s="129"/>
      <c r="OWD221" s="129"/>
      <c r="OWE221" s="129"/>
      <c r="OWF221" s="129"/>
      <c r="OWG221" s="129"/>
      <c r="OWH221" s="129"/>
      <c r="OWI221" s="129"/>
      <c r="OWJ221" s="129"/>
      <c r="OWK221" s="129"/>
      <c r="OWL221" s="129"/>
      <c r="OWM221" s="129"/>
      <c r="OWN221" s="129"/>
      <c r="OWO221" s="129"/>
      <c r="OWP221" s="129"/>
      <c r="OWQ221" s="129"/>
      <c r="OWR221" s="129"/>
      <c r="OWS221" s="129"/>
      <c r="OWT221" s="129"/>
      <c r="OWU221" s="129"/>
      <c r="OWV221" s="129"/>
      <c r="OWW221" s="129"/>
      <c r="OWX221" s="129"/>
      <c r="OWY221" s="129"/>
      <c r="OWZ221" s="129"/>
      <c r="OXA221" s="129"/>
      <c r="OXB221" s="129"/>
      <c r="OXC221" s="129"/>
      <c r="OXD221" s="129"/>
      <c r="OXE221" s="129"/>
      <c r="OXF221" s="129"/>
      <c r="OXG221" s="129"/>
      <c r="OXH221" s="129"/>
      <c r="OXI221" s="129"/>
      <c r="OXJ221" s="129"/>
      <c r="OXK221" s="129"/>
      <c r="OXL221" s="129"/>
      <c r="OXM221" s="129"/>
      <c r="OXN221" s="129"/>
      <c r="OXO221" s="129"/>
      <c r="OXP221" s="129"/>
      <c r="OXQ221" s="129"/>
      <c r="OXR221" s="129"/>
      <c r="OXS221" s="129"/>
      <c r="OXT221" s="129"/>
      <c r="OXU221" s="129"/>
      <c r="OXV221" s="129"/>
      <c r="OXW221" s="129"/>
      <c r="OXX221" s="129"/>
      <c r="OXY221" s="129"/>
      <c r="OXZ221" s="129"/>
      <c r="OYA221" s="129"/>
      <c r="OYB221" s="129"/>
      <c r="OYC221" s="129"/>
      <c r="OYD221" s="129"/>
      <c r="OYE221" s="129"/>
      <c r="OYF221" s="129"/>
      <c r="OYG221" s="129"/>
      <c r="OYH221" s="129"/>
      <c r="OYI221" s="129"/>
      <c r="OYJ221" s="129"/>
      <c r="OYK221" s="129"/>
      <c r="OYL221" s="129"/>
      <c r="OYM221" s="129"/>
      <c r="OYN221" s="129"/>
      <c r="OYO221" s="129"/>
      <c r="OYP221" s="129"/>
      <c r="OYQ221" s="129"/>
      <c r="OYR221" s="129"/>
      <c r="OYS221" s="129"/>
      <c r="OYT221" s="129"/>
      <c r="OYU221" s="129"/>
      <c r="OYV221" s="129"/>
      <c r="OYW221" s="129"/>
      <c r="OYX221" s="129"/>
      <c r="OYY221" s="129"/>
      <c r="OYZ221" s="129"/>
      <c r="OZA221" s="129"/>
      <c r="OZB221" s="129"/>
      <c r="OZC221" s="129"/>
      <c r="OZD221" s="129"/>
      <c r="OZE221" s="129"/>
      <c r="OZF221" s="129"/>
      <c r="OZG221" s="129"/>
      <c r="OZH221" s="129"/>
      <c r="OZI221" s="129"/>
      <c r="OZJ221" s="129"/>
      <c r="OZK221" s="129"/>
      <c r="OZL221" s="129"/>
      <c r="OZM221" s="129"/>
      <c r="OZN221" s="129"/>
      <c r="OZO221" s="129"/>
      <c r="OZP221" s="129"/>
      <c r="OZQ221" s="129"/>
      <c r="OZR221" s="129"/>
      <c r="OZS221" s="129"/>
      <c r="OZT221" s="129"/>
      <c r="OZU221" s="129"/>
      <c r="OZV221" s="129"/>
      <c r="OZW221" s="129"/>
      <c r="OZX221" s="129"/>
      <c r="OZY221" s="129"/>
      <c r="OZZ221" s="129"/>
      <c r="PAA221" s="129"/>
      <c r="PAB221" s="129"/>
      <c r="PAC221" s="129"/>
      <c r="PAD221" s="129"/>
      <c r="PAE221" s="129"/>
      <c r="PAF221" s="129"/>
      <c r="PAG221" s="129"/>
      <c r="PAH221" s="129"/>
      <c r="PAI221" s="129"/>
      <c r="PAJ221" s="129"/>
      <c r="PAK221" s="129"/>
      <c r="PAL221" s="129"/>
      <c r="PAM221" s="129"/>
      <c r="PAN221" s="129"/>
      <c r="PAO221" s="129"/>
      <c r="PAP221" s="129"/>
      <c r="PAQ221" s="129"/>
      <c r="PAR221" s="129"/>
      <c r="PAS221" s="129"/>
      <c r="PAT221" s="129"/>
      <c r="PAU221" s="129"/>
      <c r="PAV221" s="129"/>
      <c r="PAW221" s="129"/>
      <c r="PAX221" s="129"/>
      <c r="PAY221" s="129"/>
      <c r="PAZ221" s="129"/>
      <c r="PBA221" s="129"/>
      <c r="PBB221" s="129"/>
      <c r="PBC221" s="129"/>
      <c r="PBD221" s="129"/>
      <c r="PBE221" s="129"/>
      <c r="PBF221" s="129"/>
      <c r="PBG221" s="129"/>
      <c r="PBH221" s="129"/>
      <c r="PBI221" s="129"/>
      <c r="PBJ221" s="129"/>
      <c r="PBK221" s="129"/>
      <c r="PBL221" s="129"/>
      <c r="PBM221" s="129"/>
      <c r="PBN221" s="129"/>
      <c r="PBO221" s="129"/>
      <c r="PBP221" s="129"/>
      <c r="PBQ221" s="129"/>
      <c r="PBR221" s="129"/>
      <c r="PBS221" s="129"/>
      <c r="PBT221" s="129"/>
      <c r="PBU221" s="129"/>
      <c r="PBV221" s="129"/>
      <c r="PBW221" s="129"/>
      <c r="PBX221" s="129"/>
      <c r="PBY221" s="129"/>
      <c r="PBZ221" s="129"/>
      <c r="PCA221" s="129"/>
      <c r="PCB221" s="129"/>
      <c r="PCC221" s="129"/>
      <c r="PCD221" s="129"/>
      <c r="PCE221" s="129"/>
      <c r="PCF221" s="129"/>
      <c r="PCG221" s="129"/>
      <c r="PCH221" s="129"/>
      <c r="PCI221" s="129"/>
      <c r="PCJ221" s="129"/>
      <c r="PCK221" s="129"/>
      <c r="PCL221" s="129"/>
      <c r="PCM221" s="129"/>
      <c r="PCN221" s="129"/>
      <c r="PCO221" s="129"/>
      <c r="PCP221" s="129"/>
      <c r="PCQ221" s="129"/>
      <c r="PCR221" s="129"/>
      <c r="PCS221" s="129"/>
      <c r="PCT221" s="129"/>
      <c r="PCU221" s="129"/>
      <c r="PCV221" s="129"/>
      <c r="PCW221" s="129"/>
      <c r="PCX221" s="129"/>
      <c r="PCY221" s="129"/>
      <c r="PCZ221" s="129"/>
      <c r="PDA221" s="129"/>
      <c r="PDB221" s="129"/>
      <c r="PDC221" s="129"/>
      <c r="PDD221" s="129"/>
      <c r="PDE221" s="129"/>
      <c r="PDF221" s="129"/>
      <c r="PDG221" s="129"/>
      <c r="PDH221" s="129"/>
      <c r="PDI221" s="129"/>
      <c r="PDJ221" s="129"/>
      <c r="PDK221" s="129"/>
      <c r="PDL221" s="129"/>
      <c r="PDM221" s="129"/>
      <c r="PDN221" s="129"/>
      <c r="PDO221" s="129"/>
      <c r="PDP221" s="129"/>
      <c r="PDQ221" s="129"/>
      <c r="PDR221" s="129"/>
      <c r="PDS221" s="129"/>
      <c r="PDT221" s="129"/>
      <c r="PDU221" s="129"/>
      <c r="PDV221" s="129"/>
      <c r="PDW221" s="129"/>
      <c r="PDX221" s="129"/>
      <c r="PDY221" s="129"/>
      <c r="PDZ221" s="129"/>
      <c r="PEA221" s="129"/>
      <c r="PEB221" s="129"/>
      <c r="PEC221" s="129"/>
      <c r="PED221" s="129"/>
      <c r="PEE221" s="129"/>
      <c r="PEF221" s="129"/>
      <c r="PEG221" s="129"/>
      <c r="PEH221" s="129"/>
      <c r="PEI221" s="129"/>
      <c r="PEJ221" s="129"/>
      <c r="PEK221" s="129"/>
      <c r="PEL221" s="129"/>
      <c r="PEM221" s="129"/>
      <c r="PEN221" s="129"/>
      <c r="PEO221" s="129"/>
      <c r="PEP221" s="129"/>
      <c r="PEQ221" s="129"/>
      <c r="PER221" s="129"/>
      <c r="PES221" s="129"/>
      <c r="PET221" s="129"/>
      <c r="PEU221" s="129"/>
      <c r="PEV221" s="129"/>
      <c r="PEW221" s="129"/>
      <c r="PEX221" s="129"/>
      <c r="PEY221" s="129"/>
      <c r="PEZ221" s="129"/>
      <c r="PFA221" s="129"/>
      <c r="PFB221" s="129"/>
      <c r="PFC221" s="129"/>
      <c r="PFD221" s="129"/>
      <c r="PFE221" s="129"/>
      <c r="PFF221" s="129"/>
      <c r="PFG221" s="129"/>
      <c r="PFH221" s="129"/>
      <c r="PFI221" s="129"/>
      <c r="PFJ221" s="129"/>
      <c r="PFK221" s="129"/>
      <c r="PFL221" s="129"/>
      <c r="PFM221" s="129"/>
      <c r="PFN221" s="129"/>
      <c r="PFO221" s="129"/>
      <c r="PFP221" s="129"/>
      <c r="PFQ221" s="129"/>
      <c r="PFR221" s="129"/>
      <c r="PFS221" s="129"/>
      <c r="PFT221" s="129"/>
      <c r="PFU221" s="129"/>
      <c r="PFV221" s="129"/>
      <c r="PFW221" s="129"/>
      <c r="PFX221" s="129"/>
      <c r="PFY221" s="129"/>
      <c r="PFZ221" s="129"/>
      <c r="PGA221" s="129"/>
      <c r="PGB221" s="129"/>
      <c r="PGC221" s="129"/>
      <c r="PGD221" s="129"/>
      <c r="PGE221" s="129"/>
      <c r="PGF221" s="129"/>
      <c r="PGG221" s="129"/>
      <c r="PGH221" s="129"/>
      <c r="PGI221" s="129"/>
      <c r="PGJ221" s="129"/>
      <c r="PGK221" s="129"/>
      <c r="PGL221" s="129"/>
      <c r="PGM221" s="129"/>
      <c r="PGN221" s="129"/>
      <c r="PGO221" s="129"/>
      <c r="PGP221" s="129"/>
      <c r="PGQ221" s="129"/>
      <c r="PGR221" s="129"/>
      <c r="PGS221" s="129"/>
      <c r="PGT221" s="129"/>
      <c r="PGU221" s="129"/>
      <c r="PGV221" s="129"/>
      <c r="PGW221" s="129"/>
      <c r="PGX221" s="129"/>
      <c r="PGY221" s="129"/>
      <c r="PGZ221" s="129"/>
      <c r="PHA221" s="129"/>
      <c r="PHB221" s="129"/>
      <c r="PHC221" s="129"/>
      <c r="PHD221" s="129"/>
      <c r="PHE221" s="129"/>
      <c r="PHF221" s="129"/>
      <c r="PHG221" s="129"/>
      <c r="PHH221" s="129"/>
      <c r="PHI221" s="129"/>
      <c r="PHJ221" s="129"/>
      <c r="PHK221" s="129"/>
      <c r="PHL221" s="129"/>
      <c r="PHM221" s="129"/>
      <c r="PHN221" s="129"/>
      <c r="PHO221" s="129"/>
      <c r="PHP221" s="129"/>
      <c r="PHQ221" s="129"/>
      <c r="PHR221" s="129"/>
      <c r="PHS221" s="129"/>
      <c r="PHT221" s="129"/>
      <c r="PHU221" s="129"/>
      <c r="PHV221" s="129"/>
      <c r="PHW221" s="129"/>
      <c r="PHX221" s="129"/>
      <c r="PHY221" s="129"/>
      <c r="PHZ221" s="129"/>
      <c r="PIA221" s="129"/>
      <c r="PIB221" s="129"/>
      <c r="PIC221" s="129"/>
      <c r="PID221" s="129"/>
      <c r="PIE221" s="129"/>
      <c r="PIF221" s="129"/>
      <c r="PIG221" s="129"/>
      <c r="PIH221" s="129"/>
      <c r="PII221" s="129"/>
      <c r="PIJ221" s="129"/>
      <c r="PIK221" s="129"/>
      <c r="PIL221" s="129"/>
      <c r="PIM221" s="129"/>
      <c r="PIN221" s="129"/>
      <c r="PIO221" s="129"/>
      <c r="PIP221" s="129"/>
      <c r="PIQ221" s="129"/>
      <c r="PIR221" s="129"/>
      <c r="PIS221" s="129"/>
      <c r="PIT221" s="129"/>
      <c r="PIU221" s="129"/>
      <c r="PIV221" s="129"/>
      <c r="PIW221" s="129"/>
      <c r="PIX221" s="129"/>
      <c r="PIY221" s="129"/>
      <c r="PIZ221" s="129"/>
      <c r="PJA221" s="129"/>
      <c r="PJB221" s="129"/>
      <c r="PJC221" s="129"/>
      <c r="PJD221" s="129"/>
      <c r="PJE221" s="129"/>
      <c r="PJF221" s="129"/>
      <c r="PJG221" s="129"/>
      <c r="PJH221" s="129"/>
      <c r="PJI221" s="129"/>
      <c r="PJJ221" s="129"/>
      <c r="PJK221" s="129"/>
      <c r="PJL221" s="129"/>
      <c r="PJM221" s="129"/>
      <c r="PJN221" s="129"/>
      <c r="PJO221" s="129"/>
      <c r="PJP221" s="129"/>
      <c r="PJQ221" s="129"/>
      <c r="PJR221" s="129"/>
      <c r="PJS221" s="129"/>
      <c r="PJT221" s="129"/>
      <c r="PJU221" s="129"/>
      <c r="PJV221" s="129"/>
      <c r="PJW221" s="129"/>
      <c r="PJX221" s="129"/>
      <c r="PJY221" s="129"/>
      <c r="PJZ221" s="129"/>
      <c r="PKA221" s="129"/>
      <c r="PKB221" s="129"/>
      <c r="PKC221" s="129"/>
      <c r="PKD221" s="129"/>
      <c r="PKE221" s="129"/>
      <c r="PKF221" s="129"/>
      <c r="PKG221" s="129"/>
      <c r="PKH221" s="129"/>
      <c r="PKI221" s="129"/>
      <c r="PKJ221" s="129"/>
      <c r="PKK221" s="129"/>
      <c r="PKL221" s="129"/>
      <c r="PKM221" s="129"/>
      <c r="PKN221" s="129"/>
      <c r="PKO221" s="129"/>
      <c r="PKP221" s="129"/>
      <c r="PKQ221" s="129"/>
      <c r="PKR221" s="129"/>
      <c r="PKS221" s="129"/>
      <c r="PKT221" s="129"/>
      <c r="PKU221" s="129"/>
      <c r="PKV221" s="129"/>
      <c r="PKW221" s="129"/>
      <c r="PKX221" s="129"/>
      <c r="PKY221" s="129"/>
      <c r="PKZ221" s="129"/>
      <c r="PLA221" s="129"/>
      <c r="PLB221" s="129"/>
      <c r="PLC221" s="129"/>
      <c r="PLD221" s="129"/>
      <c r="PLE221" s="129"/>
      <c r="PLF221" s="129"/>
      <c r="PLG221" s="129"/>
      <c r="PLH221" s="129"/>
      <c r="PLI221" s="129"/>
      <c r="PLJ221" s="129"/>
      <c r="PLK221" s="129"/>
      <c r="PLL221" s="129"/>
      <c r="PLM221" s="129"/>
      <c r="PLN221" s="129"/>
      <c r="PLO221" s="129"/>
      <c r="PLP221" s="129"/>
      <c r="PLQ221" s="129"/>
      <c r="PLR221" s="129"/>
      <c r="PLS221" s="129"/>
      <c r="PLT221" s="129"/>
      <c r="PLU221" s="129"/>
      <c r="PLV221" s="129"/>
      <c r="PLW221" s="129"/>
      <c r="PLX221" s="129"/>
      <c r="PLY221" s="129"/>
      <c r="PLZ221" s="129"/>
      <c r="PMA221" s="129"/>
      <c r="PMB221" s="129"/>
      <c r="PMC221" s="129"/>
      <c r="PMD221" s="129"/>
      <c r="PME221" s="129"/>
      <c r="PMF221" s="129"/>
      <c r="PMG221" s="129"/>
      <c r="PMH221" s="129"/>
      <c r="PMI221" s="129"/>
      <c r="PMJ221" s="129"/>
      <c r="PMK221" s="129"/>
      <c r="PML221" s="129"/>
      <c r="PMM221" s="129"/>
      <c r="PMN221" s="129"/>
      <c r="PMO221" s="129"/>
      <c r="PMP221" s="129"/>
      <c r="PMQ221" s="129"/>
      <c r="PMR221" s="129"/>
      <c r="PMS221" s="129"/>
      <c r="PMT221" s="129"/>
      <c r="PMU221" s="129"/>
      <c r="PMV221" s="129"/>
      <c r="PMW221" s="129"/>
      <c r="PMX221" s="129"/>
      <c r="PMY221" s="129"/>
      <c r="PMZ221" s="129"/>
      <c r="PNA221" s="129"/>
      <c r="PNB221" s="129"/>
      <c r="PNC221" s="129"/>
      <c r="PND221" s="129"/>
      <c r="PNE221" s="129"/>
      <c r="PNF221" s="129"/>
      <c r="PNG221" s="129"/>
      <c r="PNH221" s="129"/>
      <c r="PNI221" s="129"/>
      <c r="PNJ221" s="129"/>
      <c r="PNK221" s="129"/>
      <c r="PNL221" s="129"/>
      <c r="PNM221" s="129"/>
      <c r="PNN221" s="129"/>
      <c r="PNO221" s="129"/>
      <c r="PNP221" s="129"/>
      <c r="PNQ221" s="129"/>
      <c r="PNR221" s="129"/>
      <c r="PNS221" s="129"/>
      <c r="PNT221" s="129"/>
      <c r="PNU221" s="129"/>
      <c r="PNV221" s="129"/>
      <c r="PNW221" s="129"/>
      <c r="PNX221" s="129"/>
      <c r="PNY221" s="129"/>
      <c r="PNZ221" s="129"/>
      <c r="POA221" s="129"/>
      <c r="POB221" s="129"/>
      <c r="POC221" s="129"/>
      <c r="POD221" s="129"/>
      <c r="POE221" s="129"/>
      <c r="POF221" s="129"/>
      <c r="POG221" s="129"/>
      <c r="POH221" s="129"/>
      <c r="POI221" s="129"/>
      <c r="POJ221" s="129"/>
      <c r="POK221" s="129"/>
      <c r="POL221" s="129"/>
      <c r="POM221" s="129"/>
      <c r="PON221" s="129"/>
      <c r="POO221" s="129"/>
      <c r="POP221" s="129"/>
      <c r="POQ221" s="129"/>
      <c r="POR221" s="129"/>
      <c r="POS221" s="129"/>
      <c r="POT221" s="129"/>
      <c r="POU221" s="129"/>
      <c r="POV221" s="129"/>
      <c r="POW221" s="129"/>
      <c r="POX221" s="129"/>
      <c r="POY221" s="129"/>
      <c r="POZ221" s="129"/>
      <c r="PPA221" s="129"/>
      <c r="PPB221" s="129"/>
      <c r="PPC221" s="129"/>
      <c r="PPD221" s="129"/>
      <c r="PPE221" s="129"/>
      <c r="PPF221" s="129"/>
      <c r="PPG221" s="129"/>
      <c r="PPH221" s="129"/>
      <c r="PPI221" s="129"/>
      <c r="PPJ221" s="129"/>
      <c r="PPK221" s="129"/>
      <c r="PPL221" s="129"/>
      <c r="PPM221" s="129"/>
      <c r="PPN221" s="129"/>
      <c r="PPO221" s="129"/>
      <c r="PPP221" s="129"/>
      <c r="PPQ221" s="129"/>
      <c r="PPR221" s="129"/>
      <c r="PPS221" s="129"/>
      <c r="PPT221" s="129"/>
      <c r="PPU221" s="129"/>
      <c r="PPV221" s="129"/>
      <c r="PPW221" s="129"/>
      <c r="PPX221" s="129"/>
      <c r="PPY221" s="129"/>
      <c r="PPZ221" s="129"/>
      <c r="PQA221" s="129"/>
      <c r="PQB221" s="129"/>
      <c r="PQC221" s="129"/>
      <c r="PQD221" s="129"/>
      <c r="PQE221" s="129"/>
      <c r="PQF221" s="129"/>
      <c r="PQG221" s="129"/>
      <c r="PQH221" s="129"/>
      <c r="PQI221" s="129"/>
      <c r="PQJ221" s="129"/>
      <c r="PQK221" s="129"/>
      <c r="PQL221" s="129"/>
      <c r="PQM221" s="129"/>
      <c r="PQN221" s="129"/>
      <c r="PQO221" s="129"/>
      <c r="PQP221" s="129"/>
      <c r="PQQ221" s="129"/>
      <c r="PQR221" s="129"/>
      <c r="PQS221" s="129"/>
      <c r="PQT221" s="129"/>
      <c r="PQU221" s="129"/>
      <c r="PQV221" s="129"/>
      <c r="PQW221" s="129"/>
      <c r="PQX221" s="129"/>
      <c r="PQY221" s="129"/>
      <c r="PQZ221" s="129"/>
      <c r="PRA221" s="129"/>
      <c r="PRB221" s="129"/>
      <c r="PRC221" s="129"/>
      <c r="PRD221" s="129"/>
      <c r="PRE221" s="129"/>
      <c r="PRF221" s="129"/>
      <c r="PRG221" s="129"/>
      <c r="PRH221" s="129"/>
      <c r="PRI221" s="129"/>
      <c r="PRJ221" s="129"/>
      <c r="PRK221" s="129"/>
      <c r="PRL221" s="129"/>
      <c r="PRM221" s="129"/>
      <c r="PRN221" s="129"/>
      <c r="PRO221" s="129"/>
      <c r="PRP221" s="129"/>
      <c r="PRQ221" s="129"/>
      <c r="PRR221" s="129"/>
      <c r="PRS221" s="129"/>
      <c r="PRT221" s="129"/>
      <c r="PRU221" s="129"/>
      <c r="PRV221" s="129"/>
      <c r="PRW221" s="129"/>
      <c r="PRX221" s="129"/>
      <c r="PRY221" s="129"/>
      <c r="PRZ221" s="129"/>
      <c r="PSA221" s="129"/>
      <c r="PSB221" s="129"/>
      <c r="PSC221" s="129"/>
      <c r="PSD221" s="129"/>
      <c r="PSE221" s="129"/>
      <c r="PSF221" s="129"/>
      <c r="PSG221" s="129"/>
      <c r="PSH221" s="129"/>
      <c r="PSI221" s="129"/>
      <c r="PSJ221" s="129"/>
      <c r="PSK221" s="129"/>
      <c r="PSL221" s="129"/>
      <c r="PSM221" s="129"/>
      <c r="PSN221" s="129"/>
      <c r="PSO221" s="129"/>
      <c r="PSP221" s="129"/>
      <c r="PSQ221" s="129"/>
      <c r="PSR221" s="129"/>
      <c r="PSS221" s="129"/>
      <c r="PST221" s="129"/>
      <c r="PSU221" s="129"/>
      <c r="PSV221" s="129"/>
      <c r="PSW221" s="129"/>
      <c r="PSX221" s="129"/>
      <c r="PSY221" s="129"/>
      <c r="PSZ221" s="129"/>
      <c r="PTA221" s="129"/>
      <c r="PTB221" s="129"/>
      <c r="PTC221" s="129"/>
      <c r="PTD221" s="129"/>
      <c r="PTE221" s="129"/>
      <c r="PTF221" s="129"/>
      <c r="PTG221" s="129"/>
      <c r="PTH221" s="129"/>
      <c r="PTI221" s="129"/>
      <c r="PTJ221" s="129"/>
      <c r="PTK221" s="129"/>
      <c r="PTL221" s="129"/>
      <c r="PTM221" s="129"/>
      <c r="PTN221" s="129"/>
      <c r="PTO221" s="129"/>
      <c r="PTP221" s="129"/>
      <c r="PTQ221" s="129"/>
      <c r="PTR221" s="129"/>
      <c r="PTS221" s="129"/>
      <c r="PTT221" s="129"/>
      <c r="PTU221" s="129"/>
      <c r="PTV221" s="129"/>
      <c r="PTW221" s="129"/>
      <c r="PTX221" s="129"/>
      <c r="PTY221" s="129"/>
      <c r="PTZ221" s="129"/>
      <c r="PUA221" s="129"/>
      <c r="PUB221" s="129"/>
      <c r="PUC221" s="129"/>
      <c r="PUD221" s="129"/>
      <c r="PUE221" s="129"/>
      <c r="PUF221" s="129"/>
      <c r="PUG221" s="129"/>
      <c r="PUH221" s="129"/>
      <c r="PUI221" s="129"/>
      <c r="PUJ221" s="129"/>
      <c r="PUK221" s="129"/>
      <c r="PUL221" s="129"/>
      <c r="PUM221" s="129"/>
      <c r="PUN221" s="129"/>
      <c r="PUO221" s="129"/>
      <c r="PUP221" s="129"/>
      <c r="PUQ221" s="129"/>
      <c r="PUR221" s="129"/>
      <c r="PUS221" s="129"/>
      <c r="PUT221" s="129"/>
      <c r="PUU221" s="129"/>
      <c r="PUV221" s="129"/>
      <c r="PUW221" s="129"/>
      <c r="PUX221" s="129"/>
      <c r="PUY221" s="129"/>
      <c r="PUZ221" s="129"/>
      <c r="PVA221" s="129"/>
      <c r="PVB221" s="129"/>
      <c r="PVC221" s="129"/>
      <c r="PVD221" s="129"/>
      <c r="PVE221" s="129"/>
      <c r="PVF221" s="129"/>
      <c r="PVG221" s="129"/>
      <c r="PVH221" s="129"/>
      <c r="PVI221" s="129"/>
      <c r="PVJ221" s="129"/>
      <c r="PVK221" s="129"/>
      <c r="PVL221" s="129"/>
      <c r="PVM221" s="129"/>
      <c r="PVN221" s="129"/>
      <c r="PVO221" s="129"/>
      <c r="PVP221" s="129"/>
      <c r="PVQ221" s="129"/>
      <c r="PVR221" s="129"/>
      <c r="PVS221" s="129"/>
      <c r="PVT221" s="129"/>
      <c r="PVU221" s="129"/>
      <c r="PVV221" s="129"/>
      <c r="PVW221" s="129"/>
      <c r="PVX221" s="129"/>
      <c r="PVY221" s="129"/>
      <c r="PVZ221" s="129"/>
      <c r="PWA221" s="129"/>
      <c r="PWB221" s="129"/>
      <c r="PWC221" s="129"/>
      <c r="PWD221" s="129"/>
      <c r="PWE221" s="129"/>
      <c r="PWF221" s="129"/>
      <c r="PWG221" s="129"/>
      <c r="PWH221" s="129"/>
      <c r="PWI221" s="129"/>
      <c r="PWJ221" s="129"/>
      <c r="PWK221" s="129"/>
      <c r="PWL221" s="129"/>
      <c r="PWM221" s="129"/>
      <c r="PWN221" s="129"/>
      <c r="PWO221" s="129"/>
      <c r="PWP221" s="129"/>
      <c r="PWQ221" s="129"/>
      <c r="PWR221" s="129"/>
      <c r="PWS221" s="129"/>
      <c r="PWT221" s="129"/>
      <c r="PWU221" s="129"/>
      <c r="PWV221" s="129"/>
      <c r="PWW221" s="129"/>
      <c r="PWX221" s="129"/>
      <c r="PWY221" s="129"/>
      <c r="PWZ221" s="129"/>
      <c r="PXA221" s="129"/>
      <c r="PXB221" s="129"/>
      <c r="PXC221" s="129"/>
      <c r="PXD221" s="129"/>
      <c r="PXE221" s="129"/>
      <c r="PXF221" s="129"/>
      <c r="PXG221" s="129"/>
      <c r="PXH221" s="129"/>
      <c r="PXI221" s="129"/>
      <c r="PXJ221" s="129"/>
      <c r="PXK221" s="129"/>
      <c r="PXL221" s="129"/>
      <c r="PXM221" s="129"/>
      <c r="PXN221" s="129"/>
      <c r="PXO221" s="129"/>
      <c r="PXP221" s="129"/>
      <c r="PXQ221" s="129"/>
      <c r="PXR221" s="129"/>
      <c r="PXS221" s="129"/>
      <c r="PXT221" s="129"/>
      <c r="PXU221" s="129"/>
      <c r="PXV221" s="129"/>
      <c r="PXW221" s="129"/>
      <c r="PXX221" s="129"/>
      <c r="PXY221" s="129"/>
      <c r="PXZ221" s="129"/>
      <c r="PYA221" s="129"/>
      <c r="PYB221" s="129"/>
      <c r="PYC221" s="129"/>
      <c r="PYD221" s="129"/>
      <c r="PYE221" s="129"/>
      <c r="PYF221" s="129"/>
      <c r="PYG221" s="129"/>
      <c r="PYH221" s="129"/>
      <c r="PYI221" s="129"/>
      <c r="PYJ221" s="129"/>
      <c r="PYK221" s="129"/>
      <c r="PYL221" s="129"/>
      <c r="PYM221" s="129"/>
      <c r="PYN221" s="129"/>
      <c r="PYO221" s="129"/>
      <c r="PYP221" s="129"/>
      <c r="PYQ221" s="129"/>
      <c r="PYR221" s="129"/>
      <c r="PYS221" s="129"/>
      <c r="PYT221" s="129"/>
      <c r="PYU221" s="129"/>
      <c r="PYV221" s="129"/>
      <c r="PYW221" s="129"/>
      <c r="PYX221" s="129"/>
      <c r="PYY221" s="129"/>
      <c r="PYZ221" s="129"/>
      <c r="PZA221" s="129"/>
      <c r="PZB221" s="129"/>
      <c r="PZC221" s="129"/>
      <c r="PZD221" s="129"/>
      <c r="PZE221" s="129"/>
      <c r="PZF221" s="129"/>
      <c r="PZG221" s="129"/>
      <c r="PZH221" s="129"/>
      <c r="PZI221" s="129"/>
      <c r="PZJ221" s="129"/>
      <c r="PZK221" s="129"/>
      <c r="PZL221" s="129"/>
      <c r="PZM221" s="129"/>
      <c r="PZN221" s="129"/>
      <c r="PZO221" s="129"/>
      <c r="PZP221" s="129"/>
      <c r="PZQ221" s="129"/>
      <c r="PZR221" s="129"/>
      <c r="PZS221" s="129"/>
      <c r="PZT221" s="129"/>
      <c r="PZU221" s="129"/>
      <c r="PZV221" s="129"/>
      <c r="PZW221" s="129"/>
      <c r="PZX221" s="129"/>
      <c r="PZY221" s="129"/>
      <c r="PZZ221" s="129"/>
      <c r="QAA221" s="129"/>
      <c r="QAB221" s="129"/>
      <c r="QAC221" s="129"/>
      <c r="QAD221" s="129"/>
      <c r="QAE221" s="129"/>
      <c r="QAF221" s="129"/>
      <c r="QAG221" s="129"/>
      <c r="QAH221" s="129"/>
      <c r="QAI221" s="129"/>
      <c r="QAJ221" s="129"/>
      <c r="QAK221" s="129"/>
      <c r="QAL221" s="129"/>
      <c r="QAM221" s="129"/>
      <c r="QAN221" s="129"/>
      <c r="QAO221" s="129"/>
      <c r="QAP221" s="129"/>
      <c r="QAQ221" s="129"/>
      <c r="QAR221" s="129"/>
      <c r="QAS221" s="129"/>
      <c r="QAT221" s="129"/>
      <c r="QAU221" s="129"/>
      <c r="QAV221" s="129"/>
      <c r="QAW221" s="129"/>
      <c r="QAX221" s="129"/>
      <c r="QAY221" s="129"/>
      <c r="QAZ221" s="129"/>
      <c r="QBA221" s="129"/>
      <c r="QBB221" s="129"/>
      <c r="QBC221" s="129"/>
      <c r="QBD221" s="129"/>
      <c r="QBE221" s="129"/>
      <c r="QBF221" s="129"/>
      <c r="QBG221" s="129"/>
      <c r="QBH221" s="129"/>
      <c r="QBI221" s="129"/>
      <c r="QBJ221" s="129"/>
      <c r="QBK221" s="129"/>
      <c r="QBL221" s="129"/>
      <c r="QBM221" s="129"/>
      <c r="QBN221" s="129"/>
      <c r="QBO221" s="129"/>
      <c r="QBP221" s="129"/>
      <c r="QBQ221" s="129"/>
      <c r="QBR221" s="129"/>
      <c r="QBS221" s="129"/>
      <c r="QBT221" s="129"/>
      <c r="QBU221" s="129"/>
      <c r="QBV221" s="129"/>
      <c r="QBW221" s="129"/>
      <c r="QBX221" s="129"/>
      <c r="QBY221" s="129"/>
      <c r="QBZ221" s="129"/>
      <c r="QCA221" s="129"/>
      <c r="QCB221" s="129"/>
      <c r="QCC221" s="129"/>
      <c r="QCD221" s="129"/>
      <c r="QCE221" s="129"/>
      <c r="QCF221" s="129"/>
      <c r="QCG221" s="129"/>
      <c r="QCH221" s="129"/>
      <c r="QCI221" s="129"/>
      <c r="QCJ221" s="129"/>
      <c r="QCK221" s="129"/>
      <c r="QCL221" s="129"/>
      <c r="QCM221" s="129"/>
      <c r="QCN221" s="129"/>
      <c r="QCO221" s="129"/>
      <c r="QCP221" s="129"/>
      <c r="QCQ221" s="129"/>
      <c r="QCR221" s="129"/>
      <c r="QCS221" s="129"/>
      <c r="QCT221" s="129"/>
      <c r="QCU221" s="129"/>
      <c r="QCV221" s="129"/>
      <c r="QCW221" s="129"/>
      <c r="QCX221" s="129"/>
      <c r="QCY221" s="129"/>
      <c r="QCZ221" s="129"/>
      <c r="QDA221" s="129"/>
      <c r="QDB221" s="129"/>
      <c r="QDC221" s="129"/>
      <c r="QDD221" s="129"/>
      <c r="QDE221" s="129"/>
      <c r="QDF221" s="129"/>
      <c r="QDG221" s="129"/>
      <c r="QDH221" s="129"/>
      <c r="QDI221" s="129"/>
      <c r="QDJ221" s="129"/>
      <c r="QDK221" s="129"/>
      <c r="QDL221" s="129"/>
      <c r="QDM221" s="129"/>
      <c r="QDN221" s="129"/>
      <c r="QDO221" s="129"/>
      <c r="QDP221" s="129"/>
      <c r="QDQ221" s="129"/>
      <c r="QDR221" s="129"/>
      <c r="QDS221" s="129"/>
      <c r="QDT221" s="129"/>
      <c r="QDU221" s="129"/>
      <c r="QDV221" s="129"/>
      <c r="QDW221" s="129"/>
      <c r="QDX221" s="129"/>
      <c r="QDY221" s="129"/>
      <c r="QDZ221" s="129"/>
      <c r="QEA221" s="129"/>
      <c r="QEB221" s="129"/>
      <c r="QEC221" s="129"/>
      <c r="QED221" s="129"/>
      <c r="QEE221" s="129"/>
      <c r="QEF221" s="129"/>
      <c r="QEG221" s="129"/>
      <c r="QEH221" s="129"/>
      <c r="QEI221" s="129"/>
      <c r="QEJ221" s="129"/>
      <c r="QEK221" s="129"/>
      <c r="QEL221" s="129"/>
      <c r="QEM221" s="129"/>
      <c r="QEN221" s="129"/>
      <c r="QEO221" s="129"/>
      <c r="QEP221" s="129"/>
      <c r="QEQ221" s="129"/>
      <c r="QER221" s="129"/>
      <c r="QES221" s="129"/>
      <c r="QET221" s="129"/>
      <c r="QEU221" s="129"/>
      <c r="QEV221" s="129"/>
      <c r="QEW221" s="129"/>
      <c r="QEX221" s="129"/>
      <c r="QEY221" s="129"/>
      <c r="QEZ221" s="129"/>
      <c r="QFA221" s="129"/>
      <c r="QFB221" s="129"/>
      <c r="QFC221" s="129"/>
      <c r="QFD221" s="129"/>
      <c r="QFE221" s="129"/>
      <c r="QFF221" s="129"/>
      <c r="QFG221" s="129"/>
      <c r="QFH221" s="129"/>
      <c r="QFI221" s="129"/>
      <c r="QFJ221" s="129"/>
      <c r="QFK221" s="129"/>
      <c r="QFL221" s="129"/>
      <c r="QFM221" s="129"/>
      <c r="QFN221" s="129"/>
      <c r="QFO221" s="129"/>
      <c r="QFP221" s="129"/>
      <c r="QFQ221" s="129"/>
      <c r="QFR221" s="129"/>
      <c r="QFS221" s="129"/>
      <c r="QFT221" s="129"/>
      <c r="QFU221" s="129"/>
      <c r="QFV221" s="129"/>
      <c r="QFW221" s="129"/>
      <c r="QFX221" s="129"/>
      <c r="QFY221" s="129"/>
      <c r="QFZ221" s="129"/>
      <c r="QGA221" s="129"/>
      <c r="QGB221" s="129"/>
      <c r="QGC221" s="129"/>
      <c r="QGD221" s="129"/>
      <c r="QGE221" s="129"/>
      <c r="QGF221" s="129"/>
      <c r="QGG221" s="129"/>
      <c r="QGH221" s="129"/>
      <c r="QGI221" s="129"/>
      <c r="QGJ221" s="129"/>
      <c r="QGK221" s="129"/>
      <c r="QGL221" s="129"/>
      <c r="QGM221" s="129"/>
      <c r="QGN221" s="129"/>
      <c r="QGO221" s="129"/>
      <c r="QGP221" s="129"/>
      <c r="QGQ221" s="129"/>
      <c r="QGR221" s="129"/>
      <c r="QGS221" s="129"/>
      <c r="QGT221" s="129"/>
      <c r="QGU221" s="129"/>
      <c r="QGV221" s="129"/>
      <c r="QGW221" s="129"/>
      <c r="QGX221" s="129"/>
      <c r="QGY221" s="129"/>
      <c r="QGZ221" s="129"/>
      <c r="QHA221" s="129"/>
      <c r="QHB221" s="129"/>
      <c r="QHC221" s="129"/>
      <c r="QHD221" s="129"/>
      <c r="QHE221" s="129"/>
      <c r="QHF221" s="129"/>
      <c r="QHG221" s="129"/>
      <c r="QHH221" s="129"/>
      <c r="QHI221" s="129"/>
      <c r="QHJ221" s="129"/>
      <c r="QHK221" s="129"/>
      <c r="QHL221" s="129"/>
      <c r="QHM221" s="129"/>
      <c r="QHN221" s="129"/>
      <c r="QHO221" s="129"/>
      <c r="QHP221" s="129"/>
      <c r="QHQ221" s="129"/>
      <c r="QHR221" s="129"/>
      <c r="QHS221" s="129"/>
      <c r="QHT221" s="129"/>
      <c r="QHU221" s="129"/>
      <c r="QHV221" s="129"/>
      <c r="QHW221" s="129"/>
      <c r="QHX221" s="129"/>
      <c r="QHY221" s="129"/>
      <c r="QHZ221" s="129"/>
      <c r="QIA221" s="129"/>
      <c r="QIB221" s="129"/>
      <c r="QIC221" s="129"/>
      <c r="QID221" s="129"/>
      <c r="QIE221" s="129"/>
      <c r="QIF221" s="129"/>
      <c r="QIG221" s="129"/>
      <c r="QIH221" s="129"/>
      <c r="QII221" s="129"/>
      <c r="QIJ221" s="129"/>
      <c r="QIK221" s="129"/>
      <c r="QIL221" s="129"/>
      <c r="QIM221" s="129"/>
      <c r="QIN221" s="129"/>
      <c r="QIO221" s="129"/>
      <c r="QIP221" s="129"/>
      <c r="QIQ221" s="129"/>
      <c r="QIR221" s="129"/>
      <c r="QIS221" s="129"/>
      <c r="QIT221" s="129"/>
      <c r="QIU221" s="129"/>
      <c r="QIV221" s="129"/>
      <c r="QIW221" s="129"/>
      <c r="QIX221" s="129"/>
      <c r="QIY221" s="129"/>
      <c r="QIZ221" s="129"/>
      <c r="QJA221" s="129"/>
      <c r="QJB221" s="129"/>
      <c r="QJC221" s="129"/>
      <c r="QJD221" s="129"/>
      <c r="QJE221" s="129"/>
      <c r="QJF221" s="129"/>
      <c r="QJG221" s="129"/>
      <c r="QJH221" s="129"/>
      <c r="QJI221" s="129"/>
      <c r="QJJ221" s="129"/>
      <c r="QJK221" s="129"/>
      <c r="QJL221" s="129"/>
      <c r="QJM221" s="129"/>
      <c r="QJN221" s="129"/>
      <c r="QJO221" s="129"/>
      <c r="QJP221" s="129"/>
      <c r="QJQ221" s="129"/>
      <c r="QJR221" s="129"/>
      <c r="QJS221" s="129"/>
      <c r="QJT221" s="129"/>
      <c r="QJU221" s="129"/>
      <c r="QJV221" s="129"/>
      <c r="QJW221" s="129"/>
      <c r="QJX221" s="129"/>
      <c r="QJY221" s="129"/>
      <c r="QJZ221" s="129"/>
      <c r="QKA221" s="129"/>
      <c r="QKB221" s="129"/>
      <c r="QKC221" s="129"/>
      <c r="QKD221" s="129"/>
      <c r="QKE221" s="129"/>
      <c r="QKF221" s="129"/>
      <c r="QKG221" s="129"/>
      <c r="QKH221" s="129"/>
      <c r="QKI221" s="129"/>
      <c r="QKJ221" s="129"/>
      <c r="QKK221" s="129"/>
      <c r="QKL221" s="129"/>
      <c r="QKM221" s="129"/>
      <c r="QKN221" s="129"/>
      <c r="QKO221" s="129"/>
      <c r="QKP221" s="129"/>
      <c r="QKQ221" s="129"/>
      <c r="QKR221" s="129"/>
      <c r="QKS221" s="129"/>
      <c r="QKT221" s="129"/>
      <c r="QKU221" s="129"/>
      <c r="QKV221" s="129"/>
      <c r="QKW221" s="129"/>
      <c r="QKX221" s="129"/>
      <c r="QKY221" s="129"/>
      <c r="QKZ221" s="129"/>
      <c r="QLA221" s="129"/>
      <c r="QLB221" s="129"/>
      <c r="QLC221" s="129"/>
      <c r="QLD221" s="129"/>
      <c r="QLE221" s="129"/>
      <c r="QLF221" s="129"/>
      <c r="QLG221" s="129"/>
      <c r="QLH221" s="129"/>
      <c r="QLI221" s="129"/>
      <c r="QLJ221" s="129"/>
      <c r="QLK221" s="129"/>
      <c r="QLL221" s="129"/>
      <c r="QLM221" s="129"/>
      <c r="QLN221" s="129"/>
      <c r="QLO221" s="129"/>
      <c r="QLP221" s="129"/>
      <c r="QLQ221" s="129"/>
      <c r="QLR221" s="129"/>
      <c r="QLS221" s="129"/>
      <c r="QLT221" s="129"/>
      <c r="QLU221" s="129"/>
      <c r="QLV221" s="129"/>
      <c r="QLW221" s="129"/>
      <c r="QLX221" s="129"/>
      <c r="QLY221" s="129"/>
      <c r="QLZ221" s="129"/>
      <c r="QMA221" s="129"/>
      <c r="QMB221" s="129"/>
      <c r="QMC221" s="129"/>
      <c r="QMD221" s="129"/>
      <c r="QME221" s="129"/>
      <c r="QMF221" s="129"/>
      <c r="QMG221" s="129"/>
      <c r="QMH221" s="129"/>
      <c r="QMI221" s="129"/>
      <c r="QMJ221" s="129"/>
      <c r="QMK221" s="129"/>
      <c r="QML221" s="129"/>
      <c r="QMM221" s="129"/>
      <c r="QMN221" s="129"/>
      <c r="QMO221" s="129"/>
      <c r="QMP221" s="129"/>
      <c r="QMQ221" s="129"/>
      <c r="QMR221" s="129"/>
      <c r="QMS221" s="129"/>
      <c r="QMT221" s="129"/>
      <c r="QMU221" s="129"/>
      <c r="QMV221" s="129"/>
      <c r="QMW221" s="129"/>
      <c r="QMX221" s="129"/>
      <c r="QMY221" s="129"/>
      <c r="QMZ221" s="129"/>
      <c r="QNA221" s="129"/>
      <c r="QNB221" s="129"/>
      <c r="QNC221" s="129"/>
      <c r="QND221" s="129"/>
      <c r="QNE221" s="129"/>
      <c r="QNF221" s="129"/>
      <c r="QNG221" s="129"/>
      <c r="QNH221" s="129"/>
      <c r="QNI221" s="129"/>
      <c r="QNJ221" s="129"/>
      <c r="QNK221" s="129"/>
      <c r="QNL221" s="129"/>
      <c r="QNM221" s="129"/>
      <c r="QNN221" s="129"/>
      <c r="QNO221" s="129"/>
      <c r="QNP221" s="129"/>
      <c r="QNQ221" s="129"/>
      <c r="QNR221" s="129"/>
      <c r="QNS221" s="129"/>
      <c r="QNT221" s="129"/>
      <c r="QNU221" s="129"/>
      <c r="QNV221" s="129"/>
      <c r="QNW221" s="129"/>
      <c r="QNX221" s="129"/>
      <c r="QNY221" s="129"/>
      <c r="QNZ221" s="129"/>
      <c r="QOA221" s="129"/>
      <c r="QOB221" s="129"/>
      <c r="QOC221" s="129"/>
      <c r="QOD221" s="129"/>
      <c r="QOE221" s="129"/>
      <c r="QOF221" s="129"/>
      <c r="QOG221" s="129"/>
      <c r="QOH221" s="129"/>
      <c r="QOI221" s="129"/>
      <c r="QOJ221" s="129"/>
      <c r="QOK221" s="129"/>
      <c r="QOL221" s="129"/>
      <c r="QOM221" s="129"/>
      <c r="QON221" s="129"/>
      <c r="QOO221" s="129"/>
      <c r="QOP221" s="129"/>
      <c r="QOQ221" s="129"/>
      <c r="QOR221" s="129"/>
      <c r="QOS221" s="129"/>
      <c r="QOT221" s="129"/>
      <c r="QOU221" s="129"/>
      <c r="QOV221" s="129"/>
      <c r="QOW221" s="129"/>
      <c r="QOX221" s="129"/>
      <c r="QOY221" s="129"/>
      <c r="QOZ221" s="129"/>
      <c r="QPA221" s="129"/>
      <c r="QPB221" s="129"/>
      <c r="QPC221" s="129"/>
      <c r="QPD221" s="129"/>
      <c r="QPE221" s="129"/>
      <c r="QPF221" s="129"/>
      <c r="QPG221" s="129"/>
      <c r="QPH221" s="129"/>
      <c r="QPI221" s="129"/>
      <c r="QPJ221" s="129"/>
      <c r="QPK221" s="129"/>
      <c r="QPL221" s="129"/>
      <c r="QPM221" s="129"/>
      <c r="QPN221" s="129"/>
      <c r="QPO221" s="129"/>
      <c r="QPP221" s="129"/>
      <c r="QPQ221" s="129"/>
      <c r="QPR221" s="129"/>
      <c r="QPS221" s="129"/>
      <c r="QPT221" s="129"/>
      <c r="QPU221" s="129"/>
      <c r="QPV221" s="129"/>
      <c r="QPW221" s="129"/>
      <c r="QPX221" s="129"/>
      <c r="QPY221" s="129"/>
      <c r="QPZ221" s="129"/>
      <c r="QQA221" s="129"/>
      <c r="QQB221" s="129"/>
      <c r="QQC221" s="129"/>
      <c r="QQD221" s="129"/>
      <c r="QQE221" s="129"/>
      <c r="QQF221" s="129"/>
      <c r="QQG221" s="129"/>
      <c r="QQH221" s="129"/>
      <c r="QQI221" s="129"/>
      <c r="QQJ221" s="129"/>
      <c r="QQK221" s="129"/>
      <c r="QQL221" s="129"/>
      <c r="QQM221" s="129"/>
      <c r="QQN221" s="129"/>
      <c r="QQO221" s="129"/>
      <c r="QQP221" s="129"/>
      <c r="QQQ221" s="129"/>
      <c r="QQR221" s="129"/>
      <c r="QQS221" s="129"/>
      <c r="QQT221" s="129"/>
      <c r="QQU221" s="129"/>
      <c r="QQV221" s="129"/>
      <c r="QQW221" s="129"/>
      <c r="QQX221" s="129"/>
      <c r="QQY221" s="129"/>
      <c r="QQZ221" s="129"/>
      <c r="QRA221" s="129"/>
      <c r="QRB221" s="129"/>
      <c r="QRC221" s="129"/>
      <c r="QRD221" s="129"/>
      <c r="QRE221" s="129"/>
      <c r="QRF221" s="129"/>
      <c r="QRG221" s="129"/>
      <c r="QRH221" s="129"/>
      <c r="QRI221" s="129"/>
      <c r="QRJ221" s="129"/>
      <c r="QRK221" s="129"/>
      <c r="QRL221" s="129"/>
      <c r="QRM221" s="129"/>
      <c r="QRN221" s="129"/>
      <c r="QRO221" s="129"/>
      <c r="QRP221" s="129"/>
      <c r="QRQ221" s="129"/>
      <c r="QRR221" s="129"/>
      <c r="QRS221" s="129"/>
      <c r="QRT221" s="129"/>
      <c r="QRU221" s="129"/>
      <c r="QRV221" s="129"/>
      <c r="QRW221" s="129"/>
      <c r="QRX221" s="129"/>
      <c r="QRY221" s="129"/>
      <c r="QRZ221" s="129"/>
      <c r="QSA221" s="129"/>
      <c r="QSB221" s="129"/>
      <c r="QSC221" s="129"/>
      <c r="QSD221" s="129"/>
      <c r="QSE221" s="129"/>
      <c r="QSF221" s="129"/>
      <c r="QSG221" s="129"/>
      <c r="QSH221" s="129"/>
      <c r="QSI221" s="129"/>
      <c r="QSJ221" s="129"/>
      <c r="QSK221" s="129"/>
      <c r="QSL221" s="129"/>
      <c r="QSM221" s="129"/>
      <c r="QSN221" s="129"/>
      <c r="QSO221" s="129"/>
      <c r="QSP221" s="129"/>
      <c r="QSQ221" s="129"/>
      <c r="QSR221" s="129"/>
      <c r="QSS221" s="129"/>
      <c r="QST221" s="129"/>
      <c r="QSU221" s="129"/>
      <c r="QSV221" s="129"/>
      <c r="QSW221" s="129"/>
      <c r="QSX221" s="129"/>
      <c r="QSY221" s="129"/>
      <c r="QSZ221" s="129"/>
      <c r="QTA221" s="129"/>
      <c r="QTB221" s="129"/>
      <c r="QTC221" s="129"/>
      <c r="QTD221" s="129"/>
      <c r="QTE221" s="129"/>
      <c r="QTF221" s="129"/>
      <c r="QTG221" s="129"/>
      <c r="QTH221" s="129"/>
      <c r="QTI221" s="129"/>
      <c r="QTJ221" s="129"/>
      <c r="QTK221" s="129"/>
      <c r="QTL221" s="129"/>
      <c r="QTM221" s="129"/>
      <c r="QTN221" s="129"/>
      <c r="QTO221" s="129"/>
      <c r="QTP221" s="129"/>
      <c r="QTQ221" s="129"/>
      <c r="QTR221" s="129"/>
      <c r="QTS221" s="129"/>
      <c r="QTT221" s="129"/>
      <c r="QTU221" s="129"/>
      <c r="QTV221" s="129"/>
      <c r="QTW221" s="129"/>
      <c r="QTX221" s="129"/>
      <c r="QTY221" s="129"/>
      <c r="QTZ221" s="129"/>
      <c r="QUA221" s="129"/>
      <c r="QUB221" s="129"/>
      <c r="QUC221" s="129"/>
      <c r="QUD221" s="129"/>
      <c r="QUE221" s="129"/>
      <c r="QUF221" s="129"/>
      <c r="QUG221" s="129"/>
      <c r="QUH221" s="129"/>
      <c r="QUI221" s="129"/>
      <c r="QUJ221" s="129"/>
      <c r="QUK221" s="129"/>
      <c r="QUL221" s="129"/>
      <c r="QUM221" s="129"/>
      <c r="QUN221" s="129"/>
      <c r="QUO221" s="129"/>
      <c r="QUP221" s="129"/>
      <c r="QUQ221" s="129"/>
      <c r="QUR221" s="129"/>
      <c r="QUS221" s="129"/>
      <c r="QUT221" s="129"/>
      <c r="QUU221" s="129"/>
      <c r="QUV221" s="129"/>
      <c r="QUW221" s="129"/>
      <c r="QUX221" s="129"/>
      <c r="QUY221" s="129"/>
      <c r="QUZ221" s="129"/>
      <c r="QVA221" s="129"/>
      <c r="QVB221" s="129"/>
      <c r="QVC221" s="129"/>
      <c r="QVD221" s="129"/>
      <c r="QVE221" s="129"/>
      <c r="QVF221" s="129"/>
      <c r="QVG221" s="129"/>
      <c r="QVH221" s="129"/>
      <c r="QVI221" s="129"/>
      <c r="QVJ221" s="129"/>
      <c r="QVK221" s="129"/>
      <c r="QVL221" s="129"/>
      <c r="QVM221" s="129"/>
      <c r="QVN221" s="129"/>
      <c r="QVO221" s="129"/>
      <c r="QVP221" s="129"/>
      <c r="QVQ221" s="129"/>
      <c r="QVR221" s="129"/>
      <c r="QVS221" s="129"/>
      <c r="QVT221" s="129"/>
      <c r="QVU221" s="129"/>
      <c r="QVV221" s="129"/>
      <c r="QVW221" s="129"/>
      <c r="QVX221" s="129"/>
      <c r="QVY221" s="129"/>
      <c r="QVZ221" s="129"/>
      <c r="QWA221" s="129"/>
      <c r="QWB221" s="129"/>
      <c r="QWC221" s="129"/>
      <c r="QWD221" s="129"/>
      <c r="QWE221" s="129"/>
      <c r="QWF221" s="129"/>
      <c r="QWG221" s="129"/>
      <c r="QWH221" s="129"/>
      <c r="QWI221" s="129"/>
      <c r="QWJ221" s="129"/>
      <c r="QWK221" s="129"/>
      <c r="QWL221" s="129"/>
      <c r="QWM221" s="129"/>
      <c r="QWN221" s="129"/>
      <c r="QWO221" s="129"/>
      <c r="QWP221" s="129"/>
      <c r="QWQ221" s="129"/>
      <c r="QWR221" s="129"/>
      <c r="QWS221" s="129"/>
      <c r="QWT221" s="129"/>
      <c r="QWU221" s="129"/>
      <c r="QWV221" s="129"/>
      <c r="QWW221" s="129"/>
      <c r="QWX221" s="129"/>
      <c r="QWY221" s="129"/>
      <c r="QWZ221" s="129"/>
      <c r="QXA221" s="129"/>
      <c r="QXB221" s="129"/>
      <c r="QXC221" s="129"/>
      <c r="QXD221" s="129"/>
      <c r="QXE221" s="129"/>
      <c r="QXF221" s="129"/>
      <c r="QXG221" s="129"/>
      <c r="QXH221" s="129"/>
      <c r="QXI221" s="129"/>
      <c r="QXJ221" s="129"/>
      <c r="QXK221" s="129"/>
      <c r="QXL221" s="129"/>
      <c r="QXM221" s="129"/>
      <c r="QXN221" s="129"/>
      <c r="QXO221" s="129"/>
      <c r="QXP221" s="129"/>
      <c r="QXQ221" s="129"/>
      <c r="QXR221" s="129"/>
      <c r="QXS221" s="129"/>
      <c r="QXT221" s="129"/>
      <c r="QXU221" s="129"/>
      <c r="QXV221" s="129"/>
      <c r="QXW221" s="129"/>
      <c r="QXX221" s="129"/>
      <c r="QXY221" s="129"/>
      <c r="QXZ221" s="129"/>
      <c r="QYA221" s="129"/>
      <c r="QYB221" s="129"/>
      <c r="QYC221" s="129"/>
      <c r="QYD221" s="129"/>
      <c r="QYE221" s="129"/>
      <c r="QYF221" s="129"/>
      <c r="QYG221" s="129"/>
      <c r="QYH221" s="129"/>
      <c r="QYI221" s="129"/>
      <c r="QYJ221" s="129"/>
      <c r="QYK221" s="129"/>
      <c r="QYL221" s="129"/>
      <c r="QYM221" s="129"/>
      <c r="QYN221" s="129"/>
      <c r="QYO221" s="129"/>
      <c r="QYP221" s="129"/>
      <c r="QYQ221" s="129"/>
      <c r="QYR221" s="129"/>
      <c r="QYS221" s="129"/>
      <c r="QYT221" s="129"/>
      <c r="QYU221" s="129"/>
      <c r="QYV221" s="129"/>
      <c r="QYW221" s="129"/>
      <c r="QYX221" s="129"/>
      <c r="QYY221" s="129"/>
      <c r="QYZ221" s="129"/>
      <c r="QZA221" s="129"/>
      <c r="QZB221" s="129"/>
      <c r="QZC221" s="129"/>
      <c r="QZD221" s="129"/>
      <c r="QZE221" s="129"/>
      <c r="QZF221" s="129"/>
      <c r="QZG221" s="129"/>
      <c r="QZH221" s="129"/>
      <c r="QZI221" s="129"/>
      <c r="QZJ221" s="129"/>
      <c r="QZK221" s="129"/>
      <c r="QZL221" s="129"/>
      <c r="QZM221" s="129"/>
      <c r="QZN221" s="129"/>
      <c r="QZO221" s="129"/>
      <c r="QZP221" s="129"/>
      <c r="QZQ221" s="129"/>
      <c r="QZR221" s="129"/>
      <c r="QZS221" s="129"/>
      <c r="QZT221" s="129"/>
      <c r="QZU221" s="129"/>
      <c r="QZV221" s="129"/>
      <c r="QZW221" s="129"/>
      <c r="QZX221" s="129"/>
      <c r="QZY221" s="129"/>
      <c r="QZZ221" s="129"/>
      <c r="RAA221" s="129"/>
      <c r="RAB221" s="129"/>
      <c r="RAC221" s="129"/>
      <c r="RAD221" s="129"/>
      <c r="RAE221" s="129"/>
      <c r="RAF221" s="129"/>
      <c r="RAG221" s="129"/>
      <c r="RAH221" s="129"/>
      <c r="RAI221" s="129"/>
      <c r="RAJ221" s="129"/>
      <c r="RAK221" s="129"/>
      <c r="RAL221" s="129"/>
      <c r="RAM221" s="129"/>
      <c r="RAN221" s="129"/>
      <c r="RAO221" s="129"/>
      <c r="RAP221" s="129"/>
      <c r="RAQ221" s="129"/>
      <c r="RAR221" s="129"/>
      <c r="RAS221" s="129"/>
      <c r="RAT221" s="129"/>
      <c r="RAU221" s="129"/>
      <c r="RAV221" s="129"/>
      <c r="RAW221" s="129"/>
      <c r="RAX221" s="129"/>
      <c r="RAY221" s="129"/>
      <c r="RAZ221" s="129"/>
      <c r="RBA221" s="129"/>
      <c r="RBB221" s="129"/>
      <c r="RBC221" s="129"/>
      <c r="RBD221" s="129"/>
      <c r="RBE221" s="129"/>
      <c r="RBF221" s="129"/>
      <c r="RBG221" s="129"/>
      <c r="RBH221" s="129"/>
      <c r="RBI221" s="129"/>
      <c r="RBJ221" s="129"/>
      <c r="RBK221" s="129"/>
      <c r="RBL221" s="129"/>
      <c r="RBM221" s="129"/>
      <c r="RBN221" s="129"/>
      <c r="RBO221" s="129"/>
      <c r="RBP221" s="129"/>
      <c r="RBQ221" s="129"/>
      <c r="RBR221" s="129"/>
      <c r="RBS221" s="129"/>
      <c r="RBT221" s="129"/>
      <c r="RBU221" s="129"/>
      <c r="RBV221" s="129"/>
      <c r="RBW221" s="129"/>
      <c r="RBX221" s="129"/>
      <c r="RBY221" s="129"/>
      <c r="RBZ221" s="129"/>
      <c r="RCA221" s="129"/>
      <c r="RCB221" s="129"/>
      <c r="RCC221" s="129"/>
      <c r="RCD221" s="129"/>
      <c r="RCE221" s="129"/>
      <c r="RCF221" s="129"/>
      <c r="RCG221" s="129"/>
      <c r="RCH221" s="129"/>
      <c r="RCI221" s="129"/>
      <c r="RCJ221" s="129"/>
      <c r="RCK221" s="129"/>
      <c r="RCL221" s="129"/>
      <c r="RCM221" s="129"/>
      <c r="RCN221" s="129"/>
      <c r="RCO221" s="129"/>
      <c r="RCP221" s="129"/>
      <c r="RCQ221" s="129"/>
      <c r="RCR221" s="129"/>
      <c r="RCS221" s="129"/>
      <c r="RCT221" s="129"/>
      <c r="RCU221" s="129"/>
      <c r="RCV221" s="129"/>
      <c r="RCW221" s="129"/>
      <c r="RCX221" s="129"/>
      <c r="RCY221" s="129"/>
      <c r="RCZ221" s="129"/>
      <c r="RDA221" s="129"/>
      <c r="RDB221" s="129"/>
      <c r="RDC221" s="129"/>
      <c r="RDD221" s="129"/>
      <c r="RDE221" s="129"/>
      <c r="RDF221" s="129"/>
      <c r="RDG221" s="129"/>
      <c r="RDH221" s="129"/>
      <c r="RDI221" s="129"/>
      <c r="RDJ221" s="129"/>
      <c r="RDK221" s="129"/>
      <c r="RDL221" s="129"/>
      <c r="RDM221" s="129"/>
      <c r="RDN221" s="129"/>
      <c r="RDO221" s="129"/>
      <c r="RDP221" s="129"/>
      <c r="RDQ221" s="129"/>
      <c r="RDR221" s="129"/>
      <c r="RDS221" s="129"/>
      <c r="RDT221" s="129"/>
      <c r="RDU221" s="129"/>
      <c r="RDV221" s="129"/>
      <c r="RDW221" s="129"/>
      <c r="RDX221" s="129"/>
      <c r="RDY221" s="129"/>
      <c r="RDZ221" s="129"/>
      <c r="REA221" s="129"/>
      <c r="REB221" s="129"/>
      <c r="REC221" s="129"/>
      <c r="RED221" s="129"/>
      <c r="REE221" s="129"/>
      <c r="REF221" s="129"/>
      <c r="REG221" s="129"/>
      <c r="REH221" s="129"/>
      <c r="REI221" s="129"/>
      <c r="REJ221" s="129"/>
      <c r="REK221" s="129"/>
      <c r="REL221" s="129"/>
      <c r="REM221" s="129"/>
      <c r="REN221" s="129"/>
      <c r="REO221" s="129"/>
      <c r="REP221" s="129"/>
      <c r="REQ221" s="129"/>
      <c r="RER221" s="129"/>
      <c r="RES221" s="129"/>
      <c r="RET221" s="129"/>
      <c r="REU221" s="129"/>
      <c r="REV221" s="129"/>
      <c r="REW221" s="129"/>
      <c r="REX221" s="129"/>
      <c r="REY221" s="129"/>
      <c r="REZ221" s="129"/>
      <c r="RFA221" s="129"/>
      <c r="RFB221" s="129"/>
      <c r="RFC221" s="129"/>
      <c r="RFD221" s="129"/>
      <c r="RFE221" s="129"/>
      <c r="RFF221" s="129"/>
      <c r="RFG221" s="129"/>
      <c r="RFH221" s="129"/>
      <c r="RFI221" s="129"/>
      <c r="RFJ221" s="129"/>
      <c r="RFK221" s="129"/>
      <c r="RFL221" s="129"/>
      <c r="RFM221" s="129"/>
      <c r="RFN221" s="129"/>
      <c r="RFO221" s="129"/>
      <c r="RFP221" s="129"/>
      <c r="RFQ221" s="129"/>
      <c r="RFR221" s="129"/>
      <c r="RFS221" s="129"/>
      <c r="RFT221" s="129"/>
      <c r="RFU221" s="129"/>
      <c r="RFV221" s="129"/>
      <c r="RFW221" s="129"/>
      <c r="RFX221" s="129"/>
      <c r="RFY221" s="129"/>
      <c r="RFZ221" s="129"/>
      <c r="RGA221" s="129"/>
      <c r="RGB221" s="129"/>
      <c r="RGC221" s="129"/>
      <c r="RGD221" s="129"/>
      <c r="RGE221" s="129"/>
      <c r="RGF221" s="129"/>
      <c r="RGG221" s="129"/>
      <c r="RGH221" s="129"/>
      <c r="RGI221" s="129"/>
      <c r="RGJ221" s="129"/>
      <c r="RGK221" s="129"/>
      <c r="RGL221" s="129"/>
      <c r="RGM221" s="129"/>
      <c r="RGN221" s="129"/>
      <c r="RGO221" s="129"/>
      <c r="RGP221" s="129"/>
      <c r="RGQ221" s="129"/>
      <c r="RGR221" s="129"/>
      <c r="RGS221" s="129"/>
      <c r="RGT221" s="129"/>
      <c r="RGU221" s="129"/>
      <c r="RGV221" s="129"/>
      <c r="RGW221" s="129"/>
      <c r="RGX221" s="129"/>
      <c r="RGY221" s="129"/>
      <c r="RGZ221" s="129"/>
      <c r="RHA221" s="129"/>
      <c r="RHB221" s="129"/>
      <c r="RHC221" s="129"/>
      <c r="RHD221" s="129"/>
      <c r="RHE221" s="129"/>
      <c r="RHF221" s="129"/>
      <c r="RHG221" s="129"/>
      <c r="RHH221" s="129"/>
      <c r="RHI221" s="129"/>
      <c r="RHJ221" s="129"/>
      <c r="RHK221" s="129"/>
      <c r="RHL221" s="129"/>
      <c r="RHM221" s="129"/>
      <c r="RHN221" s="129"/>
      <c r="RHO221" s="129"/>
      <c r="RHP221" s="129"/>
      <c r="RHQ221" s="129"/>
      <c r="RHR221" s="129"/>
      <c r="RHS221" s="129"/>
      <c r="RHT221" s="129"/>
      <c r="RHU221" s="129"/>
      <c r="RHV221" s="129"/>
      <c r="RHW221" s="129"/>
      <c r="RHX221" s="129"/>
      <c r="RHY221" s="129"/>
      <c r="RHZ221" s="129"/>
      <c r="RIA221" s="129"/>
      <c r="RIB221" s="129"/>
      <c r="RIC221" s="129"/>
      <c r="RID221" s="129"/>
      <c r="RIE221" s="129"/>
      <c r="RIF221" s="129"/>
      <c r="RIG221" s="129"/>
      <c r="RIH221" s="129"/>
      <c r="RII221" s="129"/>
      <c r="RIJ221" s="129"/>
      <c r="RIK221" s="129"/>
      <c r="RIL221" s="129"/>
      <c r="RIM221" s="129"/>
      <c r="RIN221" s="129"/>
      <c r="RIO221" s="129"/>
      <c r="RIP221" s="129"/>
      <c r="RIQ221" s="129"/>
      <c r="RIR221" s="129"/>
      <c r="RIS221" s="129"/>
      <c r="RIT221" s="129"/>
      <c r="RIU221" s="129"/>
      <c r="RIV221" s="129"/>
      <c r="RIW221" s="129"/>
      <c r="RIX221" s="129"/>
      <c r="RIY221" s="129"/>
      <c r="RIZ221" s="129"/>
      <c r="RJA221" s="129"/>
      <c r="RJB221" s="129"/>
      <c r="RJC221" s="129"/>
      <c r="RJD221" s="129"/>
      <c r="RJE221" s="129"/>
      <c r="RJF221" s="129"/>
      <c r="RJG221" s="129"/>
      <c r="RJH221" s="129"/>
      <c r="RJI221" s="129"/>
      <c r="RJJ221" s="129"/>
      <c r="RJK221" s="129"/>
      <c r="RJL221" s="129"/>
      <c r="RJM221" s="129"/>
      <c r="RJN221" s="129"/>
      <c r="RJO221" s="129"/>
      <c r="RJP221" s="129"/>
      <c r="RJQ221" s="129"/>
      <c r="RJR221" s="129"/>
      <c r="RJS221" s="129"/>
      <c r="RJT221" s="129"/>
      <c r="RJU221" s="129"/>
      <c r="RJV221" s="129"/>
      <c r="RJW221" s="129"/>
      <c r="RJX221" s="129"/>
      <c r="RJY221" s="129"/>
      <c r="RJZ221" s="129"/>
      <c r="RKA221" s="129"/>
      <c r="RKB221" s="129"/>
      <c r="RKC221" s="129"/>
      <c r="RKD221" s="129"/>
      <c r="RKE221" s="129"/>
      <c r="RKF221" s="129"/>
      <c r="RKG221" s="129"/>
      <c r="RKH221" s="129"/>
      <c r="RKI221" s="129"/>
      <c r="RKJ221" s="129"/>
      <c r="RKK221" s="129"/>
      <c r="RKL221" s="129"/>
      <c r="RKM221" s="129"/>
      <c r="RKN221" s="129"/>
      <c r="RKO221" s="129"/>
      <c r="RKP221" s="129"/>
      <c r="RKQ221" s="129"/>
      <c r="RKR221" s="129"/>
      <c r="RKS221" s="129"/>
      <c r="RKT221" s="129"/>
      <c r="RKU221" s="129"/>
      <c r="RKV221" s="129"/>
      <c r="RKW221" s="129"/>
      <c r="RKX221" s="129"/>
      <c r="RKY221" s="129"/>
      <c r="RKZ221" s="129"/>
      <c r="RLA221" s="129"/>
      <c r="RLB221" s="129"/>
      <c r="RLC221" s="129"/>
      <c r="RLD221" s="129"/>
      <c r="RLE221" s="129"/>
      <c r="RLF221" s="129"/>
      <c r="RLG221" s="129"/>
      <c r="RLH221" s="129"/>
      <c r="RLI221" s="129"/>
      <c r="RLJ221" s="129"/>
      <c r="RLK221" s="129"/>
      <c r="RLL221" s="129"/>
      <c r="RLM221" s="129"/>
      <c r="RLN221" s="129"/>
      <c r="RLO221" s="129"/>
      <c r="RLP221" s="129"/>
      <c r="RLQ221" s="129"/>
      <c r="RLR221" s="129"/>
      <c r="RLS221" s="129"/>
      <c r="RLT221" s="129"/>
      <c r="RLU221" s="129"/>
      <c r="RLV221" s="129"/>
      <c r="RLW221" s="129"/>
      <c r="RLX221" s="129"/>
      <c r="RLY221" s="129"/>
      <c r="RLZ221" s="129"/>
      <c r="RMA221" s="129"/>
      <c r="RMB221" s="129"/>
      <c r="RMC221" s="129"/>
      <c r="RMD221" s="129"/>
      <c r="RME221" s="129"/>
      <c r="RMF221" s="129"/>
      <c r="RMG221" s="129"/>
      <c r="RMH221" s="129"/>
      <c r="RMI221" s="129"/>
      <c r="RMJ221" s="129"/>
      <c r="RMK221" s="129"/>
      <c r="RML221" s="129"/>
      <c r="RMM221" s="129"/>
      <c r="RMN221" s="129"/>
      <c r="RMO221" s="129"/>
      <c r="RMP221" s="129"/>
      <c r="RMQ221" s="129"/>
      <c r="RMR221" s="129"/>
      <c r="RMS221" s="129"/>
      <c r="RMT221" s="129"/>
      <c r="RMU221" s="129"/>
      <c r="RMV221" s="129"/>
      <c r="RMW221" s="129"/>
      <c r="RMX221" s="129"/>
      <c r="RMY221" s="129"/>
      <c r="RMZ221" s="129"/>
      <c r="RNA221" s="129"/>
      <c r="RNB221" s="129"/>
      <c r="RNC221" s="129"/>
      <c r="RND221" s="129"/>
      <c r="RNE221" s="129"/>
      <c r="RNF221" s="129"/>
      <c r="RNG221" s="129"/>
      <c r="RNH221" s="129"/>
      <c r="RNI221" s="129"/>
      <c r="RNJ221" s="129"/>
      <c r="RNK221" s="129"/>
      <c r="RNL221" s="129"/>
      <c r="RNM221" s="129"/>
      <c r="RNN221" s="129"/>
      <c r="RNO221" s="129"/>
      <c r="RNP221" s="129"/>
      <c r="RNQ221" s="129"/>
      <c r="RNR221" s="129"/>
      <c r="RNS221" s="129"/>
      <c r="RNT221" s="129"/>
      <c r="RNU221" s="129"/>
      <c r="RNV221" s="129"/>
      <c r="RNW221" s="129"/>
      <c r="RNX221" s="129"/>
      <c r="RNY221" s="129"/>
      <c r="RNZ221" s="129"/>
      <c r="ROA221" s="129"/>
      <c r="ROB221" s="129"/>
      <c r="ROC221" s="129"/>
      <c r="ROD221" s="129"/>
      <c r="ROE221" s="129"/>
      <c r="ROF221" s="129"/>
      <c r="ROG221" s="129"/>
      <c r="ROH221" s="129"/>
      <c r="ROI221" s="129"/>
      <c r="ROJ221" s="129"/>
      <c r="ROK221" s="129"/>
      <c r="ROL221" s="129"/>
      <c r="ROM221" s="129"/>
      <c r="RON221" s="129"/>
      <c r="ROO221" s="129"/>
      <c r="ROP221" s="129"/>
      <c r="ROQ221" s="129"/>
      <c r="ROR221" s="129"/>
      <c r="ROS221" s="129"/>
      <c r="ROT221" s="129"/>
      <c r="ROU221" s="129"/>
      <c r="ROV221" s="129"/>
      <c r="ROW221" s="129"/>
      <c r="ROX221" s="129"/>
      <c r="ROY221" s="129"/>
      <c r="ROZ221" s="129"/>
      <c r="RPA221" s="129"/>
      <c r="RPB221" s="129"/>
      <c r="RPC221" s="129"/>
      <c r="RPD221" s="129"/>
      <c r="RPE221" s="129"/>
      <c r="RPF221" s="129"/>
      <c r="RPG221" s="129"/>
      <c r="RPH221" s="129"/>
      <c r="RPI221" s="129"/>
      <c r="RPJ221" s="129"/>
      <c r="RPK221" s="129"/>
      <c r="RPL221" s="129"/>
      <c r="RPM221" s="129"/>
      <c r="RPN221" s="129"/>
      <c r="RPO221" s="129"/>
      <c r="RPP221" s="129"/>
      <c r="RPQ221" s="129"/>
      <c r="RPR221" s="129"/>
      <c r="RPS221" s="129"/>
      <c r="RPT221" s="129"/>
      <c r="RPU221" s="129"/>
      <c r="RPV221" s="129"/>
      <c r="RPW221" s="129"/>
      <c r="RPX221" s="129"/>
      <c r="RPY221" s="129"/>
      <c r="RPZ221" s="129"/>
      <c r="RQA221" s="129"/>
      <c r="RQB221" s="129"/>
      <c r="RQC221" s="129"/>
      <c r="RQD221" s="129"/>
      <c r="RQE221" s="129"/>
      <c r="RQF221" s="129"/>
      <c r="RQG221" s="129"/>
      <c r="RQH221" s="129"/>
      <c r="RQI221" s="129"/>
      <c r="RQJ221" s="129"/>
      <c r="RQK221" s="129"/>
      <c r="RQL221" s="129"/>
      <c r="RQM221" s="129"/>
      <c r="RQN221" s="129"/>
      <c r="RQO221" s="129"/>
      <c r="RQP221" s="129"/>
      <c r="RQQ221" s="129"/>
      <c r="RQR221" s="129"/>
      <c r="RQS221" s="129"/>
      <c r="RQT221" s="129"/>
      <c r="RQU221" s="129"/>
      <c r="RQV221" s="129"/>
      <c r="RQW221" s="129"/>
      <c r="RQX221" s="129"/>
      <c r="RQY221" s="129"/>
      <c r="RQZ221" s="129"/>
      <c r="RRA221" s="129"/>
      <c r="RRB221" s="129"/>
      <c r="RRC221" s="129"/>
      <c r="RRD221" s="129"/>
      <c r="RRE221" s="129"/>
      <c r="RRF221" s="129"/>
      <c r="RRG221" s="129"/>
      <c r="RRH221" s="129"/>
      <c r="RRI221" s="129"/>
      <c r="RRJ221" s="129"/>
      <c r="RRK221" s="129"/>
      <c r="RRL221" s="129"/>
      <c r="RRM221" s="129"/>
      <c r="RRN221" s="129"/>
      <c r="RRO221" s="129"/>
      <c r="RRP221" s="129"/>
      <c r="RRQ221" s="129"/>
      <c r="RRR221" s="129"/>
      <c r="RRS221" s="129"/>
      <c r="RRT221" s="129"/>
      <c r="RRU221" s="129"/>
      <c r="RRV221" s="129"/>
      <c r="RRW221" s="129"/>
      <c r="RRX221" s="129"/>
      <c r="RRY221" s="129"/>
      <c r="RRZ221" s="129"/>
      <c r="RSA221" s="129"/>
      <c r="RSB221" s="129"/>
      <c r="RSC221" s="129"/>
      <c r="RSD221" s="129"/>
      <c r="RSE221" s="129"/>
      <c r="RSF221" s="129"/>
      <c r="RSG221" s="129"/>
      <c r="RSH221" s="129"/>
      <c r="RSI221" s="129"/>
      <c r="RSJ221" s="129"/>
      <c r="RSK221" s="129"/>
      <c r="RSL221" s="129"/>
      <c r="RSM221" s="129"/>
      <c r="RSN221" s="129"/>
      <c r="RSO221" s="129"/>
      <c r="RSP221" s="129"/>
      <c r="RSQ221" s="129"/>
      <c r="RSR221" s="129"/>
      <c r="RSS221" s="129"/>
      <c r="RST221" s="129"/>
      <c r="RSU221" s="129"/>
      <c r="RSV221" s="129"/>
      <c r="RSW221" s="129"/>
      <c r="RSX221" s="129"/>
      <c r="RSY221" s="129"/>
      <c r="RSZ221" s="129"/>
      <c r="RTA221" s="129"/>
      <c r="RTB221" s="129"/>
      <c r="RTC221" s="129"/>
      <c r="RTD221" s="129"/>
      <c r="RTE221" s="129"/>
      <c r="RTF221" s="129"/>
      <c r="RTG221" s="129"/>
      <c r="RTH221" s="129"/>
      <c r="RTI221" s="129"/>
      <c r="RTJ221" s="129"/>
      <c r="RTK221" s="129"/>
      <c r="RTL221" s="129"/>
      <c r="RTM221" s="129"/>
      <c r="RTN221" s="129"/>
      <c r="RTO221" s="129"/>
      <c r="RTP221" s="129"/>
      <c r="RTQ221" s="129"/>
      <c r="RTR221" s="129"/>
      <c r="RTS221" s="129"/>
      <c r="RTT221" s="129"/>
      <c r="RTU221" s="129"/>
      <c r="RTV221" s="129"/>
      <c r="RTW221" s="129"/>
      <c r="RTX221" s="129"/>
      <c r="RTY221" s="129"/>
      <c r="RTZ221" s="129"/>
      <c r="RUA221" s="129"/>
      <c r="RUB221" s="129"/>
      <c r="RUC221" s="129"/>
      <c r="RUD221" s="129"/>
      <c r="RUE221" s="129"/>
      <c r="RUF221" s="129"/>
      <c r="RUG221" s="129"/>
      <c r="RUH221" s="129"/>
      <c r="RUI221" s="129"/>
      <c r="RUJ221" s="129"/>
      <c r="RUK221" s="129"/>
      <c r="RUL221" s="129"/>
      <c r="RUM221" s="129"/>
      <c r="RUN221" s="129"/>
      <c r="RUO221" s="129"/>
      <c r="RUP221" s="129"/>
      <c r="RUQ221" s="129"/>
      <c r="RUR221" s="129"/>
      <c r="RUS221" s="129"/>
      <c r="RUT221" s="129"/>
      <c r="RUU221" s="129"/>
      <c r="RUV221" s="129"/>
      <c r="RUW221" s="129"/>
      <c r="RUX221" s="129"/>
      <c r="RUY221" s="129"/>
      <c r="RUZ221" s="129"/>
      <c r="RVA221" s="129"/>
      <c r="RVB221" s="129"/>
      <c r="RVC221" s="129"/>
      <c r="RVD221" s="129"/>
      <c r="RVE221" s="129"/>
      <c r="RVF221" s="129"/>
      <c r="RVG221" s="129"/>
      <c r="RVH221" s="129"/>
      <c r="RVI221" s="129"/>
      <c r="RVJ221" s="129"/>
      <c r="RVK221" s="129"/>
      <c r="RVL221" s="129"/>
      <c r="RVM221" s="129"/>
      <c r="RVN221" s="129"/>
      <c r="RVO221" s="129"/>
      <c r="RVP221" s="129"/>
      <c r="RVQ221" s="129"/>
      <c r="RVR221" s="129"/>
      <c r="RVS221" s="129"/>
      <c r="RVT221" s="129"/>
      <c r="RVU221" s="129"/>
      <c r="RVV221" s="129"/>
      <c r="RVW221" s="129"/>
      <c r="RVX221" s="129"/>
      <c r="RVY221" s="129"/>
      <c r="RVZ221" s="129"/>
      <c r="RWA221" s="129"/>
      <c r="RWB221" s="129"/>
      <c r="RWC221" s="129"/>
      <c r="RWD221" s="129"/>
      <c r="RWE221" s="129"/>
      <c r="RWF221" s="129"/>
      <c r="RWG221" s="129"/>
      <c r="RWH221" s="129"/>
      <c r="RWI221" s="129"/>
      <c r="RWJ221" s="129"/>
      <c r="RWK221" s="129"/>
      <c r="RWL221" s="129"/>
      <c r="RWM221" s="129"/>
      <c r="RWN221" s="129"/>
      <c r="RWO221" s="129"/>
      <c r="RWP221" s="129"/>
      <c r="RWQ221" s="129"/>
      <c r="RWR221" s="129"/>
      <c r="RWS221" s="129"/>
      <c r="RWT221" s="129"/>
      <c r="RWU221" s="129"/>
      <c r="RWV221" s="129"/>
      <c r="RWW221" s="129"/>
      <c r="RWX221" s="129"/>
      <c r="RWY221" s="129"/>
      <c r="RWZ221" s="129"/>
      <c r="RXA221" s="129"/>
      <c r="RXB221" s="129"/>
      <c r="RXC221" s="129"/>
      <c r="RXD221" s="129"/>
      <c r="RXE221" s="129"/>
      <c r="RXF221" s="129"/>
      <c r="RXG221" s="129"/>
      <c r="RXH221" s="129"/>
      <c r="RXI221" s="129"/>
      <c r="RXJ221" s="129"/>
      <c r="RXK221" s="129"/>
      <c r="RXL221" s="129"/>
      <c r="RXM221" s="129"/>
      <c r="RXN221" s="129"/>
      <c r="RXO221" s="129"/>
      <c r="RXP221" s="129"/>
      <c r="RXQ221" s="129"/>
      <c r="RXR221" s="129"/>
      <c r="RXS221" s="129"/>
      <c r="RXT221" s="129"/>
      <c r="RXU221" s="129"/>
      <c r="RXV221" s="129"/>
      <c r="RXW221" s="129"/>
      <c r="RXX221" s="129"/>
      <c r="RXY221" s="129"/>
      <c r="RXZ221" s="129"/>
      <c r="RYA221" s="129"/>
      <c r="RYB221" s="129"/>
      <c r="RYC221" s="129"/>
      <c r="RYD221" s="129"/>
      <c r="RYE221" s="129"/>
      <c r="RYF221" s="129"/>
      <c r="RYG221" s="129"/>
      <c r="RYH221" s="129"/>
      <c r="RYI221" s="129"/>
      <c r="RYJ221" s="129"/>
      <c r="RYK221" s="129"/>
      <c r="RYL221" s="129"/>
      <c r="RYM221" s="129"/>
      <c r="RYN221" s="129"/>
      <c r="RYO221" s="129"/>
      <c r="RYP221" s="129"/>
      <c r="RYQ221" s="129"/>
      <c r="RYR221" s="129"/>
      <c r="RYS221" s="129"/>
      <c r="RYT221" s="129"/>
      <c r="RYU221" s="129"/>
      <c r="RYV221" s="129"/>
      <c r="RYW221" s="129"/>
      <c r="RYX221" s="129"/>
      <c r="RYY221" s="129"/>
      <c r="RYZ221" s="129"/>
      <c r="RZA221" s="129"/>
      <c r="RZB221" s="129"/>
      <c r="RZC221" s="129"/>
      <c r="RZD221" s="129"/>
      <c r="RZE221" s="129"/>
      <c r="RZF221" s="129"/>
      <c r="RZG221" s="129"/>
      <c r="RZH221" s="129"/>
      <c r="RZI221" s="129"/>
      <c r="RZJ221" s="129"/>
      <c r="RZK221" s="129"/>
      <c r="RZL221" s="129"/>
      <c r="RZM221" s="129"/>
      <c r="RZN221" s="129"/>
      <c r="RZO221" s="129"/>
      <c r="RZP221" s="129"/>
      <c r="RZQ221" s="129"/>
      <c r="RZR221" s="129"/>
      <c r="RZS221" s="129"/>
      <c r="RZT221" s="129"/>
      <c r="RZU221" s="129"/>
      <c r="RZV221" s="129"/>
      <c r="RZW221" s="129"/>
      <c r="RZX221" s="129"/>
      <c r="RZY221" s="129"/>
      <c r="RZZ221" s="129"/>
      <c r="SAA221" s="129"/>
      <c r="SAB221" s="129"/>
      <c r="SAC221" s="129"/>
      <c r="SAD221" s="129"/>
      <c r="SAE221" s="129"/>
      <c r="SAF221" s="129"/>
      <c r="SAG221" s="129"/>
      <c r="SAH221" s="129"/>
      <c r="SAI221" s="129"/>
      <c r="SAJ221" s="129"/>
      <c r="SAK221" s="129"/>
      <c r="SAL221" s="129"/>
      <c r="SAM221" s="129"/>
      <c r="SAN221" s="129"/>
      <c r="SAO221" s="129"/>
      <c r="SAP221" s="129"/>
      <c r="SAQ221" s="129"/>
      <c r="SAR221" s="129"/>
      <c r="SAS221" s="129"/>
      <c r="SAT221" s="129"/>
      <c r="SAU221" s="129"/>
      <c r="SAV221" s="129"/>
      <c r="SAW221" s="129"/>
      <c r="SAX221" s="129"/>
      <c r="SAY221" s="129"/>
      <c r="SAZ221" s="129"/>
      <c r="SBA221" s="129"/>
      <c r="SBB221" s="129"/>
      <c r="SBC221" s="129"/>
      <c r="SBD221" s="129"/>
      <c r="SBE221" s="129"/>
      <c r="SBF221" s="129"/>
      <c r="SBG221" s="129"/>
      <c r="SBH221" s="129"/>
      <c r="SBI221" s="129"/>
      <c r="SBJ221" s="129"/>
      <c r="SBK221" s="129"/>
      <c r="SBL221" s="129"/>
      <c r="SBM221" s="129"/>
      <c r="SBN221" s="129"/>
      <c r="SBO221" s="129"/>
      <c r="SBP221" s="129"/>
      <c r="SBQ221" s="129"/>
      <c r="SBR221" s="129"/>
      <c r="SBS221" s="129"/>
      <c r="SBT221" s="129"/>
      <c r="SBU221" s="129"/>
      <c r="SBV221" s="129"/>
      <c r="SBW221" s="129"/>
      <c r="SBX221" s="129"/>
      <c r="SBY221" s="129"/>
      <c r="SBZ221" s="129"/>
      <c r="SCA221" s="129"/>
      <c r="SCB221" s="129"/>
      <c r="SCC221" s="129"/>
      <c r="SCD221" s="129"/>
      <c r="SCE221" s="129"/>
      <c r="SCF221" s="129"/>
      <c r="SCG221" s="129"/>
      <c r="SCH221" s="129"/>
      <c r="SCI221" s="129"/>
      <c r="SCJ221" s="129"/>
      <c r="SCK221" s="129"/>
      <c r="SCL221" s="129"/>
      <c r="SCM221" s="129"/>
      <c r="SCN221" s="129"/>
      <c r="SCO221" s="129"/>
      <c r="SCP221" s="129"/>
      <c r="SCQ221" s="129"/>
      <c r="SCR221" s="129"/>
      <c r="SCS221" s="129"/>
      <c r="SCT221" s="129"/>
      <c r="SCU221" s="129"/>
      <c r="SCV221" s="129"/>
      <c r="SCW221" s="129"/>
      <c r="SCX221" s="129"/>
      <c r="SCY221" s="129"/>
      <c r="SCZ221" s="129"/>
      <c r="SDA221" s="129"/>
      <c r="SDB221" s="129"/>
      <c r="SDC221" s="129"/>
      <c r="SDD221" s="129"/>
      <c r="SDE221" s="129"/>
      <c r="SDF221" s="129"/>
      <c r="SDG221" s="129"/>
      <c r="SDH221" s="129"/>
      <c r="SDI221" s="129"/>
      <c r="SDJ221" s="129"/>
      <c r="SDK221" s="129"/>
      <c r="SDL221" s="129"/>
      <c r="SDM221" s="129"/>
      <c r="SDN221" s="129"/>
      <c r="SDO221" s="129"/>
      <c r="SDP221" s="129"/>
      <c r="SDQ221" s="129"/>
      <c r="SDR221" s="129"/>
      <c r="SDS221" s="129"/>
      <c r="SDT221" s="129"/>
      <c r="SDU221" s="129"/>
      <c r="SDV221" s="129"/>
      <c r="SDW221" s="129"/>
      <c r="SDX221" s="129"/>
      <c r="SDY221" s="129"/>
      <c r="SDZ221" s="129"/>
      <c r="SEA221" s="129"/>
      <c r="SEB221" s="129"/>
      <c r="SEC221" s="129"/>
      <c r="SED221" s="129"/>
      <c r="SEE221" s="129"/>
      <c r="SEF221" s="129"/>
      <c r="SEG221" s="129"/>
      <c r="SEH221" s="129"/>
      <c r="SEI221" s="129"/>
      <c r="SEJ221" s="129"/>
      <c r="SEK221" s="129"/>
      <c r="SEL221" s="129"/>
      <c r="SEM221" s="129"/>
      <c r="SEN221" s="129"/>
      <c r="SEO221" s="129"/>
      <c r="SEP221" s="129"/>
      <c r="SEQ221" s="129"/>
      <c r="SER221" s="129"/>
      <c r="SES221" s="129"/>
      <c r="SET221" s="129"/>
      <c r="SEU221" s="129"/>
      <c r="SEV221" s="129"/>
      <c r="SEW221" s="129"/>
      <c r="SEX221" s="129"/>
      <c r="SEY221" s="129"/>
      <c r="SEZ221" s="129"/>
      <c r="SFA221" s="129"/>
      <c r="SFB221" s="129"/>
      <c r="SFC221" s="129"/>
      <c r="SFD221" s="129"/>
      <c r="SFE221" s="129"/>
      <c r="SFF221" s="129"/>
      <c r="SFG221" s="129"/>
      <c r="SFH221" s="129"/>
      <c r="SFI221" s="129"/>
      <c r="SFJ221" s="129"/>
      <c r="SFK221" s="129"/>
      <c r="SFL221" s="129"/>
      <c r="SFM221" s="129"/>
      <c r="SFN221" s="129"/>
      <c r="SFO221" s="129"/>
      <c r="SFP221" s="129"/>
      <c r="SFQ221" s="129"/>
      <c r="SFR221" s="129"/>
      <c r="SFS221" s="129"/>
      <c r="SFT221" s="129"/>
      <c r="SFU221" s="129"/>
      <c r="SFV221" s="129"/>
      <c r="SFW221" s="129"/>
      <c r="SFX221" s="129"/>
      <c r="SFY221" s="129"/>
      <c r="SFZ221" s="129"/>
      <c r="SGA221" s="129"/>
      <c r="SGB221" s="129"/>
      <c r="SGC221" s="129"/>
      <c r="SGD221" s="129"/>
      <c r="SGE221" s="129"/>
      <c r="SGF221" s="129"/>
      <c r="SGG221" s="129"/>
      <c r="SGH221" s="129"/>
      <c r="SGI221" s="129"/>
      <c r="SGJ221" s="129"/>
      <c r="SGK221" s="129"/>
      <c r="SGL221" s="129"/>
      <c r="SGM221" s="129"/>
      <c r="SGN221" s="129"/>
      <c r="SGO221" s="129"/>
      <c r="SGP221" s="129"/>
      <c r="SGQ221" s="129"/>
      <c r="SGR221" s="129"/>
      <c r="SGS221" s="129"/>
      <c r="SGT221" s="129"/>
      <c r="SGU221" s="129"/>
      <c r="SGV221" s="129"/>
      <c r="SGW221" s="129"/>
      <c r="SGX221" s="129"/>
      <c r="SGY221" s="129"/>
      <c r="SGZ221" s="129"/>
      <c r="SHA221" s="129"/>
      <c r="SHB221" s="129"/>
      <c r="SHC221" s="129"/>
      <c r="SHD221" s="129"/>
      <c r="SHE221" s="129"/>
      <c r="SHF221" s="129"/>
      <c r="SHG221" s="129"/>
      <c r="SHH221" s="129"/>
      <c r="SHI221" s="129"/>
      <c r="SHJ221" s="129"/>
      <c r="SHK221" s="129"/>
      <c r="SHL221" s="129"/>
      <c r="SHM221" s="129"/>
      <c r="SHN221" s="129"/>
      <c r="SHO221" s="129"/>
      <c r="SHP221" s="129"/>
      <c r="SHQ221" s="129"/>
      <c r="SHR221" s="129"/>
      <c r="SHS221" s="129"/>
      <c r="SHT221" s="129"/>
      <c r="SHU221" s="129"/>
      <c r="SHV221" s="129"/>
      <c r="SHW221" s="129"/>
      <c r="SHX221" s="129"/>
      <c r="SHY221" s="129"/>
      <c r="SHZ221" s="129"/>
      <c r="SIA221" s="129"/>
      <c r="SIB221" s="129"/>
      <c r="SIC221" s="129"/>
      <c r="SID221" s="129"/>
      <c r="SIE221" s="129"/>
      <c r="SIF221" s="129"/>
      <c r="SIG221" s="129"/>
      <c r="SIH221" s="129"/>
      <c r="SII221" s="129"/>
      <c r="SIJ221" s="129"/>
      <c r="SIK221" s="129"/>
      <c r="SIL221" s="129"/>
      <c r="SIM221" s="129"/>
      <c r="SIN221" s="129"/>
      <c r="SIO221" s="129"/>
      <c r="SIP221" s="129"/>
      <c r="SIQ221" s="129"/>
      <c r="SIR221" s="129"/>
      <c r="SIS221" s="129"/>
      <c r="SIT221" s="129"/>
      <c r="SIU221" s="129"/>
      <c r="SIV221" s="129"/>
      <c r="SIW221" s="129"/>
      <c r="SIX221" s="129"/>
      <c r="SIY221" s="129"/>
      <c r="SIZ221" s="129"/>
      <c r="SJA221" s="129"/>
      <c r="SJB221" s="129"/>
      <c r="SJC221" s="129"/>
      <c r="SJD221" s="129"/>
      <c r="SJE221" s="129"/>
      <c r="SJF221" s="129"/>
      <c r="SJG221" s="129"/>
      <c r="SJH221" s="129"/>
      <c r="SJI221" s="129"/>
      <c r="SJJ221" s="129"/>
      <c r="SJK221" s="129"/>
      <c r="SJL221" s="129"/>
      <c r="SJM221" s="129"/>
      <c r="SJN221" s="129"/>
      <c r="SJO221" s="129"/>
      <c r="SJP221" s="129"/>
      <c r="SJQ221" s="129"/>
      <c r="SJR221" s="129"/>
      <c r="SJS221" s="129"/>
      <c r="SJT221" s="129"/>
      <c r="SJU221" s="129"/>
      <c r="SJV221" s="129"/>
      <c r="SJW221" s="129"/>
      <c r="SJX221" s="129"/>
      <c r="SJY221" s="129"/>
      <c r="SJZ221" s="129"/>
      <c r="SKA221" s="129"/>
      <c r="SKB221" s="129"/>
      <c r="SKC221" s="129"/>
      <c r="SKD221" s="129"/>
      <c r="SKE221" s="129"/>
      <c r="SKF221" s="129"/>
      <c r="SKG221" s="129"/>
      <c r="SKH221" s="129"/>
      <c r="SKI221" s="129"/>
      <c r="SKJ221" s="129"/>
      <c r="SKK221" s="129"/>
      <c r="SKL221" s="129"/>
      <c r="SKM221" s="129"/>
      <c r="SKN221" s="129"/>
      <c r="SKO221" s="129"/>
      <c r="SKP221" s="129"/>
      <c r="SKQ221" s="129"/>
      <c r="SKR221" s="129"/>
      <c r="SKS221" s="129"/>
      <c r="SKT221" s="129"/>
      <c r="SKU221" s="129"/>
      <c r="SKV221" s="129"/>
      <c r="SKW221" s="129"/>
      <c r="SKX221" s="129"/>
      <c r="SKY221" s="129"/>
      <c r="SKZ221" s="129"/>
      <c r="SLA221" s="129"/>
      <c r="SLB221" s="129"/>
      <c r="SLC221" s="129"/>
      <c r="SLD221" s="129"/>
      <c r="SLE221" s="129"/>
      <c r="SLF221" s="129"/>
      <c r="SLG221" s="129"/>
      <c r="SLH221" s="129"/>
      <c r="SLI221" s="129"/>
      <c r="SLJ221" s="129"/>
      <c r="SLK221" s="129"/>
      <c r="SLL221" s="129"/>
      <c r="SLM221" s="129"/>
      <c r="SLN221" s="129"/>
      <c r="SLO221" s="129"/>
      <c r="SLP221" s="129"/>
      <c r="SLQ221" s="129"/>
      <c r="SLR221" s="129"/>
      <c r="SLS221" s="129"/>
      <c r="SLT221" s="129"/>
      <c r="SLU221" s="129"/>
      <c r="SLV221" s="129"/>
      <c r="SLW221" s="129"/>
      <c r="SLX221" s="129"/>
      <c r="SLY221" s="129"/>
      <c r="SLZ221" s="129"/>
      <c r="SMA221" s="129"/>
      <c r="SMB221" s="129"/>
      <c r="SMC221" s="129"/>
      <c r="SMD221" s="129"/>
      <c r="SME221" s="129"/>
      <c r="SMF221" s="129"/>
      <c r="SMG221" s="129"/>
      <c r="SMH221" s="129"/>
      <c r="SMI221" s="129"/>
      <c r="SMJ221" s="129"/>
      <c r="SMK221" s="129"/>
      <c r="SML221" s="129"/>
      <c r="SMM221" s="129"/>
      <c r="SMN221" s="129"/>
      <c r="SMO221" s="129"/>
      <c r="SMP221" s="129"/>
      <c r="SMQ221" s="129"/>
      <c r="SMR221" s="129"/>
      <c r="SMS221" s="129"/>
      <c r="SMT221" s="129"/>
      <c r="SMU221" s="129"/>
      <c r="SMV221" s="129"/>
      <c r="SMW221" s="129"/>
      <c r="SMX221" s="129"/>
      <c r="SMY221" s="129"/>
      <c r="SMZ221" s="129"/>
      <c r="SNA221" s="129"/>
      <c r="SNB221" s="129"/>
      <c r="SNC221" s="129"/>
      <c r="SND221" s="129"/>
      <c r="SNE221" s="129"/>
      <c r="SNF221" s="129"/>
      <c r="SNG221" s="129"/>
      <c r="SNH221" s="129"/>
      <c r="SNI221" s="129"/>
      <c r="SNJ221" s="129"/>
      <c r="SNK221" s="129"/>
      <c r="SNL221" s="129"/>
      <c r="SNM221" s="129"/>
      <c r="SNN221" s="129"/>
      <c r="SNO221" s="129"/>
      <c r="SNP221" s="129"/>
      <c r="SNQ221" s="129"/>
      <c r="SNR221" s="129"/>
      <c r="SNS221" s="129"/>
      <c r="SNT221" s="129"/>
      <c r="SNU221" s="129"/>
      <c r="SNV221" s="129"/>
      <c r="SNW221" s="129"/>
      <c r="SNX221" s="129"/>
      <c r="SNY221" s="129"/>
      <c r="SNZ221" s="129"/>
      <c r="SOA221" s="129"/>
      <c r="SOB221" s="129"/>
      <c r="SOC221" s="129"/>
      <c r="SOD221" s="129"/>
      <c r="SOE221" s="129"/>
      <c r="SOF221" s="129"/>
      <c r="SOG221" s="129"/>
      <c r="SOH221" s="129"/>
      <c r="SOI221" s="129"/>
      <c r="SOJ221" s="129"/>
      <c r="SOK221" s="129"/>
      <c r="SOL221" s="129"/>
      <c r="SOM221" s="129"/>
      <c r="SON221" s="129"/>
      <c r="SOO221" s="129"/>
      <c r="SOP221" s="129"/>
      <c r="SOQ221" s="129"/>
      <c r="SOR221" s="129"/>
      <c r="SOS221" s="129"/>
      <c r="SOT221" s="129"/>
      <c r="SOU221" s="129"/>
      <c r="SOV221" s="129"/>
      <c r="SOW221" s="129"/>
      <c r="SOX221" s="129"/>
      <c r="SOY221" s="129"/>
      <c r="SOZ221" s="129"/>
      <c r="SPA221" s="129"/>
      <c r="SPB221" s="129"/>
      <c r="SPC221" s="129"/>
      <c r="SPD221" s="129"/>
      <c r="SPE221" s="129"/>
      <c r="SPF221" s="129"/>
      <c r="SPG221" s="129"/>
      <c r="SPH221" s="129"/>
      <c r="SPI221" s="129"/>
      <c r="SPJ221" s="129"/>
      <c r="SPK221" s="129"/>
      <c r="SPL221" s="129"/>
      <c r="SPM221" s="129"/>
      <c r="SPN221" s="129"/>
      <c r="SPO221" s="129"/>
      <c r="SPP221" s="129"/>
      <c r="SPQ221" s="129"/>
      <c r="SPR221" s="129"/>
      <c r="SPS221" s="129"/>
      <c r="SPT221" s="129"/>
      <c r="SPU221" s="129"/>
      <c r="SPV221" s="129"/>
      <c r="SPW221" s="129"/>
      <c r="SPX221" s="129"/>
      <c r="SPY221" s="129"/>
      <c r="SPZ221" s="129"/>
      <c r="SQA221" s="129"/>
      <c r="SQB221" s="129"/>
      <c r="SQC221" s="129"/>
      <c r="SQD221" s="129"/>
      <c r="SQE221" s="129"/>
      <c r="SQF221" s="129"/>
      <c r="SQG221" s="129"/>
      <c r="SQH221" s="129"/>
      <c r="SQI221" s="129"/>
      <c r="SQJ221" s="129"/>
      <c r="SQK221" s="129"/>
      <c r="SQL221" s="129"/>
      <c r="SQM221" s="129"/>
      <c r="SQN221" s="129"/>
      <c r="SQO221" s="129"/>
      <c r="SQP221" s="129"/>
      <c r="SQQ221" s="129"/>
      <c r="SQR221" s="129"/>
      <c r="SQS221" s="129"/>
      <c r="SQT221" s="129"/>
      <c r="SQU221" s="129"/>
      <c r="SQV221" s="129"/>
      <c r="SQW221" s="129"/>
      <c r="SQX221" s="129"/>
      <c r="SQY221" s="129"/>
      <c r="SQZ221" s="129"/>
      <c r="SRA221" s="129"/>
      <c r="SRB221" s="129"/>
      <c r="SRC221" s="129"/>
      <c r="SRD221" s="129"/>
      <c r="SRE221" s="129"/>
      <c r="SRF221" s="129"/>
      <c r="SRG221" s="129"/>
      <c r="SRH221" s="129"/>
      <c r="SRI221" s="129"/>
      <c r="SRJ221" s="129"/>
      <c r="SRK221" s="129"/>
      <c r="SRL221" s="129"/>
      <c r="SRM221" s="129"/>
      <c r="SRN221" s="129"/>
      <c r="SRO221" s="129"/>
      <c r="SRP221" s="129"/>
      <c r="SRQ221" s="129"/>
      <c r="SRR221" s="129"/>
      <c r="SRS221" s="129"/>
      <c r="SRT221" s="129"/>
      <c r="SRU221" s="129"/>
      <c r="SRV221" s="129"/>
      <c r="SRW221" s="129"/>
      <c r="SRX221" s="129"/>
      <c r="SRY221" s="129"/>
      <c r="SRZ221" s="129"/>
      <c r="SSA221" s="129"/>
      <c r="SSB221" s="129"/>
      <c r="SSC221" s="129"/>
      <c r="SSD221" s="129"/>
      <c r="SSE221" s="129"/>
      <c r="SSF221" s="129"/>
      <c r="SSG221" s="129"/>
      <c r="SSH221" s="129"/>
      <c r="SSI221" s="129"/>
      <c r="SSJ221" s="129"/>
      <c r="SSK221" s="129"/>
      <c r="SSL221" s="129"/>
      <c r="SSM221" s="129"/>
      <c r="SSN221" s="129"/>
      <c r="SSO221" s="129"/>
      <c r="SSP221" s="129"/>
      <c r="SSQ221" s="129"/>
      <c r="SSR221" s="129"/>
      <c r="SSS221" s="129"/>
      <c r="SST221" s="129"/>
      <c r="SSU221" s="129"/>
      <c r="SSV221" s="129"/>
      <c r="SSW221" s="129"/>
      <c r="SSX221" s="129"/>
      <c r="SSY221" s="129"/>
      <c r="SSZ221" s="129"/>
      <c r="STA221" s="129"/>
      <c r="STB221" s="129"/>
      <c r="STC221" s="129"/>
      <c r="STD221" s="129"/>
      <c r="STE221" s="129"/>
      <c r="STF221" s="129"/>
      <c r="STG221" s="129"/>
      <c r="STH221" s="129"/>
      <c r="STI221" s="129"/>
      <c r="STJ221" s="129"/>
      <c r="STK221" s="129"/>
      <c r="STL221" s="129"/>
      <c r="STM221" s="129"/>
      <c r="STN221" s="129"/>
      <c r="STO221" s="129"/>
      <c r="STP221" s="129"/>
      <c r="STQ221" s="129"/>
      <c r="STR221" s="129"/>
      <c r="STS221" s="129"/>
      <c r="STT221" s="129"/>
      <c r="STU221" s="129"/>
      <c r="STV221" s="129"/>
      <c r="STW221" s="129"/>
      <c r="STX221" s="129"/>
      <c r="STY221" s="129"/>
      <c r="STZ221" s="129"/>
      <c r="SUA221" s="129"/>
      <c r="SUB221" s="129"/>
      <c r="SUC221" s="129"/>
      <c r="SUD221" s="129"/>
      <c r="SUE221" s="129"/>
      <c r="SUF221" s="129"/>
      <c r="SUG221" s="129"/>
      <c r="SUH221" s="129"/>
      <c r="SUI221" s="129"/>
      <c r="SUJ221" s="129"/>
      <c r="SUK221" s="129"/>
      <c r="SUL221" s="129"/>
      <c r="SUM221" s="129"/>
      <c r="SUN221" s="129"/>
      <c r="SUO221" s="129"/>
      <c r="SUP221" s="129"/>
      <c r="SUQ221" s="129"/>
      <c r="SUR221" s="129"/>
      <c r="SUS221" s="129"/>
      <c r="SUT221" s="129"/>
      <c r="SUU221" s="129"/>
      <c r="SUV221" s="129"/>
      <c r="SUW221" s="129"/>
      <c r="SUX221" s="129"/>
      <c r="SUY221" s="129"/>
      <c r="SUZ221" s="129"/>
      <c r="SVA221" s="129"/>
      <c r="SVB221" s="129"/>
      <c r="SVC221" s="129"/>
      <c r="SVD221" s="129"/>
      <c r="SVE221" s="129"/>
      <c r="SVF221" s="129"/>
      <c r="SVG221" s="129"/>
      <c r="SVH221" s="129"/>
      <c r="SVI221" s="129"/>
      <c r="SVJ221" s="129"/>
      <c r="SVK221" s="129"/>
      <c r="SVL221" s="129"/>
      <c r="SVM221" s="129"/>
      <c r="SVN221" s="129"/>
      <c r="SVO221" s="129"/>
      <c r="SVP221" s="129"/>
      <c r="SVQ221" s="129"/>
      <c r="SVR221" s="129"/>
      <c r="SVS221" s="129"/>
      <c r="SVT221" s="129"/>
      <c r="SVU221" s="129"/>
      <c r="SVV221" s="129"/>
      <c r="SVW221" s="129"/>
      <c r="SVX221" s="129"/>
      <c r="SVY221" s="129"/>
      <c r="SVZ221" s="129"/>
      <c r="SWA221" s="129"/>
      <c r="SWB221" s="129"/>
      <c r="SWC221" s="129"/>
      <c r="SWD221" s="129"/>
      <c r="SWE221" s="129"/>
      <c r="SWF221" s="129"/>
      <c r="SWG221" s="129"/>
      <c r="SWH221" s="129"/>
      <c r="SWI221" s="129"/>
      <c r="SWJ221" s="129"/>
      <c r="SWK221" s="129"/>
      <c r="SWL221" s="129"/>
      <c r="SWM221" s="129"/>
      <c r="SWN221" s="129"/>
      <c r="SWO221" s="129"/>
      <c r="SWP221" s="129"/>
      <c r="SWQ221" s="129"/>
      <c r="SWR221" s="129"/>
      <c r="SWS221" s="129"/>
      <c r="SWT221" s="129"/>
      <c r="SWU221" s="129"/>
      <c r="SWV221" s="129"/>
      <c r="SWW221" s="129"/>
      <c r="SWX221" s="129"/>
      <c r="SWY221" s="129"/>
      <c r="SWZ221" s="129"/>
      <c r="SXA221" s="129"/>
      <c r="SXB221" s="129"/>
      <c r="SXC221" s="129"/>
      <c r="SXD221" s="129"/>
      <c r="SXE221" s="129"/>
      <c r="SXF221" s="129"/>
      <c r="SXG221" s="129"/>
      <c r="SXH221" s="129"/>
      <c r="SXI221" s="129"/>
      <c r="SXJ221" s="129"/>
      <c r="SXK221" s="129"/>
      <c r="SXL221" s="129"/>
      <c r="SXM221" s="129"/>
      <c r="SXN221" s="129"/>
      <c r="SXO221" s="129"/>
      <c r="SXP221" s="129"/>
      <c r="SXQ221" s="129"/>
      <c r="SXR221" s="129"/>
      <c r="SXS221" s="129"/>
      <c r="SXT221" s="129"/>
      <c r="SXU221" s="129"/>
      <c r="SXV221" s="129"/>
      <c r="SXW221" s="129"/>
      <c r="SXX221" s="129"/>
      <c r="SXY221" s="129"/>
      <c r="SXZ221" s="129"/>
      <c r="SYA221" s="129"/>
      <c r="SYB221" s="129"/>
      <c r="SYC221" s="129"/>
      <c r="SYD221" s="129"/>
      <c r="SYE221" s="129"/>
      <c r="SYF221" s="129"/>
      <c r="SYG221" s="129"/>
      <c r="SYH221" s="129"/>
      <c r="SYI221" s="129"/>
      <c r="SYJ221" s="129"/>
      <c r="SYK221" s="129"/>
      <c r="SYL221" s="129"/>
      <c r="SYM221" s="129"/>
      <c r="SYN221" s="129"/>
      <c r="SYO221" s="129"/>
      <c r="SYP221" s="129"/>
      <c r="SYQ221" s="129"/>
      <c r="SYR221" s="129"/>
      <c r="SYS221" s="129"/>
      <c r="SYT221" s="129"/>
      <c r="SYU221" s="129"/>
      <c r="SYV221" s="129"/>
      <c r="SYW221" s="129"/>
      <c r="SYX221" s="129"/>
      <c r="SYY221" s="129"/>
      <c r="SYZ221" s="129"/>
      <c r="SZA221" s="129"/>
      <c r="SZB221" s="129"/>
      <c r="SZC221" s="129"/>
      <c r="SZD221" s="129"/>
      <c r="SZE221" s="129"/>
      <c r="SZF221" s="129"/>
      <c r="SZG221" s="129"/>
      <c r="SZH221" s="129"/>
      <c r="SZI221" s="129"/>
      <c r="SZJ221" s="129"/>
      <c r="SZK221" s="129"/>
      <c r="SZL221" s="129"/>
      <c r="SZM221" s="129"/>
      <c r="SZN221" s="129"/>
      <c r="SZO221" s="129"/>
      <c r="SZP221" s="129"/>
      <c r="SZQ221" s="129"/>
      <c r="SZR221" s="129"/>
      <c r="SZS221" s="129"/>
      <c r="SZT221" s="129"/>
      <c r="SZU221" s="129"/>
      <c r="SZV221" s="129"/>
      <c r="SZW221" s="129"/>
      <c r="SZX221" s="129"/>
      <c r="SZY221" s="129"/>
      <c r="SZZ221" s="129"/>
      <c r="TAA221" s="129"/>
      <c r="TAB221" s="129"/>
      <c r="TAC221" s="129"/>
      <c r="TAD221" s="129"/>
      <c r="TAE221" s="129"/>
      <c r="TAF221" s="129"/>
      <c r="TAG221" s="129"/>
      <c r="TAH221" s="129"/>
      <c r="TAI221" s="129"/>
      <c r="TAJ221" s="129"/>
      <c r="TAK221" s="129"/>
      <c r="TAL221" s="129"/>
      <c r="TAM221" s="129"/>
      <c r="TAN221" s="129"/>
      <c r="TAO221" s="129"/>
      <c r="TAP221" s="129"/>
      <c r="TAQ221" s="129"/>
      <c r="TAR221" s="129"/>
      <c r="TAS221" s="129"/>
      <c r="TAT221" s="129"/>
      <c r="TAU221" s="129"/>
      <c r="TAV221" s="129"/>
      <c r="TAW221" s="129"/>
      <c r="TAX221" s="129"/>
      <c r="TAY221" s="129"/>
      <c r="TAZ221" s="129"/>
      <c r="TBA221" s="129"/>
      <c r="TBB221" s="129"/>
      <c r="TBC221" s="129"/>
      <c r="TBD221" s="129"/>
      <c r="TBE221" s="129"/>
      <c r="TBF221" s="129"/>
      <c r="TBG221" s="129"/>
      <c r="TBH221" s="129"/>
      <c r="TBI221" s="129"/>
      <c r="TBJ221" s="129"/>
      <c r="TBK221" s="129"/>
      <c r="TBL221" s="129"/>
      <c r="TBM221" s="129"/>
      <c r="TBN221" s="129"/>
      <c r="TBO221" s="129"/>
      <c r="TBP221" s="129"/>
      <c r="TBQ221" s="129"/>
      <c r="TBR221" s="129"/>
      <c r="TBS221" s="129"/>
      <c r="TBT221" s="129"/>
      <c r="TBU221" s="129"/>
      <c r="TBV221" s="129"/>
      <c r="TBW221" s="129"/>
      <c r="TBX221" s="129"/>
      <c r="TBY221" s="129"/>
      <c r="TBZ221" s="129"/>
      <c r="TCA221" s="129"/>
      <c r="TCB221" s="129"/>
      <c r="TCC221" s="129"/>
      <c r="TCD221" s="129"/>
      <c r="TCE221" s="129"/>
      <c r="TCF221" s="129"/>
      <c r="TCG221" s="129"/>
      <c r="TCH221" s="129"/>
      <c r="TCI221" s="129"/>
      <c r="TCJ221" s="129"/>
      <c r="TCK221" s="129"/>
      <c r="TCL221" s="129"/>
      <c r="TCM221" s="129"/>
      <c r="TCN221" s="129"/>
      <c r="TCO221" s="129"/>
      <c r="TCP221" s="129"/>
      <c r="TCQ221" s="129"/>
      <c r="TCR221" s="129"/>
      <c r="TCS221" s="129"/>
      <c r="TCT221" s="129"/>
      <c r="TCU221" s="129"/>
      <c r="TCV221" s="129"/>
      <c r="TCW221" s="129"/>
      <c r="TCX221" s="129"/>
      <c r="TCY221" s="129"/>
      <c r="TCZ221" s="129"/>
      <c r="TDA221" s="129"/>
      <c r="TDB221" s="129"/>
      <c r="TDC221" s="129"/>
      <c r="TDD221" s="129"/>
      <c r="TDE221" s="129"/>
      <c r="TDF221" s="129"/>
      <c r="TDG221" s="129"/>
      <c r="TDH221" s="129"/>
      <c r="TDI221" s="129"/>
      <c r="TDJ221" s="129"/>
      <c r="TDK221" s="129"/>
      <c r="TDL221" s="129"/>
      <c r="TDM221" s="129"/>
      <c r="TDN221" s="129"/>
      <c r="TDO221" s="129"/>
      <c r="TDP221" s="129"/>
      <c r="TDQ221" s="129"/>
      <c r="TDR221" s="129"/>
      <c r="TDS221" s="129"/>
      <c r="TDT221" s="129"/>
      <c r="TDU221" s="129"/>
      <c r="TDV221" s="129"/>
      <c r="TDW221" s="129"/>
      <c r="TDX221" s="129"/>
      <c r="TDY221" s="129"/>
      <c r="TDZ221" s="129"/>
      <c r="TEA221" s="129"/>
      <c r="TEB221" s="129"/>
      <c r="TEC221" s="129"/>
      <c r="TED221" s="129"/>
      <c r="TEE221" s="129"/>
      <c r="TEF221" s="129"/>
      <c r="TEG221" s="129"/>
      <c r="TEH221" s="129"/>
      <c r="TEI221" s="129"/>
      <c r="TEJ221" s="129"/>
      <c r="TEK221" s="129"/>
      <c r="TEL221" s="129"/>
      <c r="TEM221" s="129"/>
      <c r="TEN221" s="129"/>
      <c r="TEO221" s="129"/>
      <c r="TEP221" s="129"/>
      <c r="TEQ221" s="129"/>
      <c r="TER221" s="129"/>
      <c r="TES221" s="129"/>
      <c r="TET221" s="129"/>
      <c r="TEU221" s="129"/>
      <c r="TEV221" s="129"/>
      <c r="TEW221" s="129"/>
      <c r="TEX221" s="129"/>
      <c r="TEY221" s="129"/>
      <c r="TEZ221" s="129"/>
      <c r="TFA221" s="129"/>
      <c r="TFB221" s="129"/>
      <c r="TFC221" s="129"/>
      <c r="TFD221" s="129"/>
      <c r="TFE221" s="129"/>
      <c r="TFF221" s="129"/>
      <c r="TFG221" s="129"/>
      <c r="TFH221" s="129"/>
      <c r="TFI221" s="129"/>
      <c r="TFJ221" s="129"/>
      <c r="TFK221" s="129"/>
      <c r="TFL221" s="129"/>
      <c r="TFM221" s="129"/>
      <c r="TFN221" s="129"/>
      <c r="TFO221" s="129"/>
      <c r="TFP221" s="129"/>
      <c r="TFQ221" s="129"/>
      <c r="TFR221" s="129"/>
      <c r="TFS221" s="129"/>
      <c r="TFT221" s="129"/>
      <c r="TFU221" s="129"/>
      <c r="TFV221" s="129"/>
      <c r="TFW221" s="129"/>
      <c r="TFX221" s="129"/>
      <c r="TFY221" s="129"/>
      <c r="TFZ221" s="129"/>
      <c r="TGA221" s="129"/>
      <c r="TGB221" s="129"/>
      <c r="TGC221" s="129"/>
      <c r="TGD221" s="129"/>
      <c r="TGE221" s="129"/>
      <c r="TGF221" s="129"/>
      <c r="TGG221" s="129"/>
      <c r="TGH221" s="129"/>
      <c r="TGI221" s="129"/>
      <c r="TGJ221" s="129"/>
      <c r="TGK221" s="129"/>
      <c r="TGL221" s="129"/>
      <c r="TGM221" s="129"/>
      <c r="TGN221" s="129"/>
      <c r="TGO221" s="129"/>
      <c r="TGP221" s="129"/>
      <c r="TGQ221" s="129"/>
      <c r="TGR221" s="129"/>
      <c r="TGS221" s="129"/>
      <c r="TGT221" s="129"/>
      <c r="TGU221" s="129"/>
      <c r="TGV221" s="129"/>
      <c r="TGW221" s="129"/>
      <c r="TGX221" s="129"/>
      <c r="TGY221" s="129"/>
      <c r="TGZ221" s="129"/>
      <c r="THA221" s="129"/>
      <c r="THB221" s="129"/>
      <c r="THC221" s="129"/>
      <c r="THD221" s="129"/>
      <c r="THE221" s="129"/>
      <c r="THF221" s="129"/>
      <c r="THG221" s="129"/>
      <c r="THH221" s="129"/>
      <c r="THI221" s="129"/>
      <c r="THJ221" s="129"/>
      <c r="THK221" s="129"/>
      <c r="THL221" s="129"/>
      <c r="THM221" s="129"/>
      <c r="THN221" s="129"/>
      <c r="THO221" s="129"/>
      <c r="THP221" s="129"/>
      <c r="THQ221" s="129"/>
      <c r="THR221" s="129"/>
      <c r="THS221" s="129"/>
      <c r="THT221" s="129"/>
      <c r="THU221" s="129"/>
      <c r="THV221" s="129"/>
      <c r="THW221" s="129"/>
      <c r="THX221" s="129"/>
      <c r="THY221" s="129"/>
      <c r="THZ221" s="129"/>
      <c r="TIA221" s="129"/>
      <c r="TIB221" s="129"/>
      <c r="TIC221" s="129"/>
      <c r="TID221" s="129"/>
      <c r="TIE221" s="129"/>
      <c r="TIF221" s="129"/>
      <c r="TIG221" s="129"/>
      <c r="TIH221" s="129"/>
      <c r="TII221" s="129"/>
      <c r="TIJ221" s="129"/>
      <c r="TIK221" s="129"/>
      <c r="TIL221" s="129"/>
      <c r="TIM221" s="129"/>
      <c r="TIN221" s="129"/>
      <c r="TIO221" s="129"/>
      <c r="TIP221" s="129"/>
      <c r="TIQ221" s="129"/>
      <c r="TIR221" s="129"/>
      <c r="TIS221" s="129"/>
      <c r="TIT221" s="129"/>
      <c r="TIU221" s="129"/>
      <c r="TIV221" s="129"/>
      <c r="TIW221" s="129"/>
      <c r="TIX221" s="129"/>
      <c r="TIY221" s="129"/>
      <c r="TIZ221" s="129"/>
      <c r="TJA221" s="129"/>
      <c r="TJB221" s="129"/>
      <c r="TJC221" s="129"/>
      <c r="TJD221" s="129"/>
      <c r="TJE221" s="129"/>
      <c r="TJF221" s="129"/>
      <c r="TJG221" s="129"/>
      <c r="TJH221" s="129"/>
      <c r="TJI221" s="129"/>
      <c r="TJJ221" s="129"/>
      <c r="TJK221" s="129"/>
      <c r="TJL221" s="129"/>
      <c r="TJM221" s="129"/>
      <c r="TJN221" s="129"/>
      <c r="TJO221" s="129"/>
      <c r="TJP221" s="129"/>
      <c r="TJQ221" s="129"/>
      <c r="TJR221" s="129"/>
      <c r="TJS221" s="129"/>
      <c r="TJT221" s="129"/>
      <c r="TJU221" s="129"/>
      <c r="TJV221" s="129"/>
      <c r="TJW221" s="129"/>
      <c r="TJX221" s="129"/>
      <c r="TJY221" s="129"/>
      <c r="TJZ221" s="129"/>
      <c r="TKA221" s="129"/>
      <c r="TKB221" s="129"/>
      <c r="TKC221" s="129"/>
      <c r="TKD221" s="129"/>
      <c r="TKE221" s="129"/>
      <c r="TKF221" s="129"/>
      <c r="TKG221" s="129"/>
      <c r="TKH221" s="129"/>
      <c r="TKI221" s="129"/>
      <c r="TKJ221" s="129"/>
      <c r="TKK221" s="129"/>
      <c r="TKL221" s="129"/>
      <c r="TKM221" s="129"/>
      <c r="TKN221" s="129"/>
      <c r="TKO221" s="129"/>
      <c r="TKP221" s="129"/>
      <c r="TKQ221" s="129"/>
      <c r="TKR221" s="129"/>
      <c r="TKS221" s="129"/>
      <c r="TKT221" s="129"/>
      <c r="TKU221" s="129"/>
      <c r="TKV221" s="129"/>
      <c r="TKW221" s="129"/>
      <c r="TKX221" s="129"/>
      <c r="TKY221" s="129"/>
      <c r="TKZ221" s="129"/>
      <c r="TLA221" s="129"/>
      <c r="TLB221" s="129"/>
      <c r="TLC221" s="129"/>
      <c r="TLD221" s="129"/>
      <c r="TLE221" s="129"/>
      <c r="TLF221" s="129"/>
      <c r="TLG221" s="129"/>
      <c r="TLH221" s="129"/>
      <c r="TLI221" s="129"/>
      <c r="TLJ221" s="129"/>
      <c r="TLK221" s="129"/>
      <c r="TLL221" s="129"/>
      <c r="TLM221" s="129"/>
      <c r="TLN221" s="129"/>
      <c r="TLO221" s="129"/>
      <c r="TLP221" s="129"/>
      <c r="TLQ221" s="129"/>
      <c r="TLR221" s="129"/>
      <c r="TLS221" s="129"/>
      <c r="TLT221" s="129"/>
      <c r="TLU221" s="129"/>
      <c r="TLV221" s="129"/>
      <c r="TLW221" s="129"/>
      <c r="TLX221" s="129"/>
      <c r="TLY221" s="129"/>
      <c r="TLZ221" s="129"/>
      <c r="TMA221" s="129"/>
      <c r="TMB221" s="129"/>
      <c r="TMC221" s="129"/>
      <c r="TMD221" s="129"/>
      <c r="TME221" s="129"/>
      <c r="TMF221" s="129"/>
      <c r="TMG221" s="129"/>
      <c r="TMH221" s="129"/>
      <c r="TMI221" s="129"/>
      <c r="TMJ221" s="129"/>
      <c r="TMK221" s="129"/>
      <c r="TML221" s="129"/>
      <c r="TMM221" s="129"/>
      <c r="TMN221" s="129"/>
      <c r="TMO221" s="129"/>
      <c r="TMP221" s="129"/>
      <c r="TMQ221" s="129"/>
      <c r="TMR221" s="129"/>
      <c r="TMS221" s="129"/>
      <c r="TMT221" s="129"/>
      <c r="TMU221" s="129"/>
      <c r="TMV221" s="129"/>
      <c r="TMW221" s="129"/>
      <c r="TMX221" s="129"/>
      <c r="TMY221" s="129"/>
      <c r="TMZ221" s="129"/>
      <c r="TNA221" s="129"/>
      <c r="TNB221" s="129"/>
      <c r="TNC221" s="129"/>
      <c r="TND221" s="129"/>
      <c r="TNE221" s="129"/>
      <c r="TNF221" s="129"/>
      <c r="TNG221" s="129"/>
      <c r="TNH221" s="129"/>
      <c r="TNI221" s="129"/>
      <c r="TNJ221" s="129"/>
      <c r="TNK221" s="129"/>
      <c r="TNL221" s="129"/>
      <c r="TNM221" s="129"/>
      <c r="TNN221" s="129"/>
      <c r="TNO221" s="129"/>
      <c r="TNP221" s="129"/>
      <c r="TNQ221" s="129"/>
      <c r="TNR221" s="129"/>
      <c r="TNS221" s="129"/>
      <c r="TNT221" s="129"/>
      <c r="TNU221" s="129"/>
      <c r="TNV221" s="129"/>
      <c r="TNW221" s="129"/>
      <c r="TNX221" s="129"/>
      <c r="TNY221" s="129"/>
      <c r="TNZ221" s="129"/>
      <c r="TOA221" s="129"/>
      <c r="TOB221" s="129"/>
      <c r="TOC221" s="129"/>
      <c r="TOD221" s="129"/>
      <c r="TOE221" s="129"/>
      <c r="TOF221" s="129"/>
      <c r="TOG221" s="129"/>
      <c r="TOH221" s="129"/>
      <c r="TOI221" s="129"/>
      <c r="TOJ221" s="129"/>
      <c r="TOK221" s="129"/>
      <c r="TOL221" s="129"/>
      <c r="TOM221" s="129"/>
      <c r="TON221" s="129"/>
      <c r="TOO221" s="129"/>
      <c r="TOP221" s="129"/>
      <c r="TOQ221" s="129"/>
      <c r="TOR221" s="129"/>
      <c r="TOS221" s="129"/>
      <c r="TOT221" s="129"/>
      <c r="TOU221" s="129"/>
      <c r="TOV221" s="129"/>
      <c r="TOW221" s="129"/>
      <c r="TOX221" s="129"/>
      <c r="TOY221" s="129"/>
      <c r="TOZ221" s="129"/>
      <c r="TPA221" s="129"/>
      <c r="TPB221" s="129"/>
      <c r="TPC221" s="129"/>
      <c r="TPD221" s="129"/>
      <c r="TPE221" s="129"/>
      <c r="TPF221" s="129"/>
      <c r="TPG221" s="129"/>
      <c r="TPH221" s="129"/>
      <c r="TPI221" s="129"/>
      <c r="TPJ221" s="129"/>
      <c r="TPK221" s="129"/>
      <c r="TPL221" s="129"/>
      <c r="TPM221" s="129"/>
      <c r="TPN221" s="129"/>
      <c r="TPO221" s="129"/>
      <c r="TPP221" s="129"/>
      <c r="TPQ221" s="129"/>
      <c r="TPR221" s="129"/>
      <c r="TPS221" s="129"/>
      <c r="TPT221" s="129"/>
      <c r="TPU221" s="129"/>
      <c r="TPV221" s="129"/>
      <c r="TPW221" s="129"/>
      <c r="TPX221" s="129"/>
      <c r="TPY221" s="129"/>
      <c r="TPZ221" s="129"/>
      <c r="TQA221" s="129"/>
      <c r="TQB221" s="129"/>
      <c r="TQC221" s="129"/>
      <c r="TQD221" s="129"/>
      <c r="TQE221" s="129"/>
      <c r="TQF221" s="129"/>
      <c r="TQG221" s="129"/>
      <c r="TQH221" s="129"/>
      <c r="TQI221" s="129"/>
      <c r="TQJ221" s="129"/>
      <c r="TQK221" s="129"/>
      <c r="TQL221" s="129"/>
      <c r="TQM221" s="129"/>
      <c r="TQN221" s="129"/>
      <c r="TQO221" s="129"/>
      <c r="TQP221" s="129"/>
      <c r="TQQ221" s="129"/>
      <c r="TQR221" s="129"/>
      <c r="TQS221" s="129"/>
      <c r="TQT221" s="129"/>
      <c r="TQU221" s="129"/>
      <c r="TQV221" s="129"/>
      <c r="TQW221" s="129"/>
      <c r="TQX221" s="129"/>
      <c r="TQY221" s="129"/>
      <c r="TQZ221" s="129"/>
      <c r="TRA221" s="129"/>
      <c r="TRB221" s="129"/>
      <c r="TRC221" s="129"/>
      <c r="TRD221" s="129"/>
      <c r="TRE221" s="129"/>
      <c r="TRF221" s="129"/>
      <c r="TRG221" s="129"/>
      <c r="TRH221" s="129"/>
      <c r="TRI221" s="129"/>
      <c r="TRJ221" s="129"/>
      <c r="TRK221" s="129"/>
      <c r="TRL221" s="129"/>
      <c r="TRM221" s="129"/>
      <c r="TRN221" s="129"/>
      <c r="TRO221" s="129"/>
      <c r="TRP221" s="129"/>
      <c r="TRQ221" s="129"/>
      <c r="TRR221" s="129"/>
      <c r="TRS221" s="129"/>
      <c r="TRT221" s="129"/>
      <c r="TRU221" s="129"/>
      <c r="TRV221" s="129"/>
      <c r="TRW221" s="129"/>
      <c r="TRX221" s="129"/>
      <c r="TRY221" s="129"/>
      <c r="TRZ221" s="129"/>
      <c r="TSA221" s="129"/>
      <c r="TSB221" s="129"/>
      <c r="TSC221" s="129"/>
      <c r="TSD221" s="129"/>
      <c r="TSE221" s="129"/>
      <c r="TSF221" s="129"/>
      <c r="TSG221" s="129"/>
      <c r="TSH221" s="129"/>
      <c r="TSI221" s="129"/>
      <c r="TSJ221" s="129"/>
      <c r="TSK221" s="129"/>
      <c r="TSL221" s="129"/>
      <c r="TSM221" s="129"/>
      <c r="TSN221" s="129"/>
      <c r="TSO221" s="129"/>
      <c r="TSP221" s="129"/>
      <c r="TSQ221" s="129"/>
      <c r="TSR221" s="129"/>
      <c r="TSS221" s="129"/>
      <c r="TST221" s="129"/>
      <c r="TSU221" s="129"/>
      <c r="TSV221" s="129"/>
      <c r="TSW221" s="129"/>
      <c r="TSX221" s="129"/>
      <c r="TSY221" s="129"/>
      <c r="TSZ221" s="129"/>
      <c r="TTA221" s="129"/>
      <c r="TTB221" s="129"/>
      <c r="TTC221" s="129"/>
      <c r="TTD221" s="129"/>
      <c r="TTE221" s="129"/>
      <c r="TTF221" s="129"/>
      <c r="TTG221" s="129"/>
      <c r="TTH221" s="129"/>
      <c r="TTI221" s="129"/>
      <c r="TTJ221" s="129"/>
      <c r="TTK221" s="129"/>
      <c r="TTL221" s="129"/>
      <c r="TTM221" s="129"/>
      <c r="TTN221" s="129"/>
      <c r="TTO221" s="129"/>
      <c r="TTP221" s="129"/>
      <c r="TTQ221" s="129"/>
      <c r="TTR221" s="129"/>
      <c r="TTS221" s="129"/>
      <c r="TTT221" s="129"/>
      <c r="TTU221" s="129"/>
      <c r="TTV221" s="129"/>
      <c r="TTW221" s="129"/>
      <c r="TTX221" s="129"/>
      <c r="TTY221" s="129"/>
      <c r="TTZ221" s="129"/>
      <c r="TUA221" s="129"/>
      <c r="TUB221" s="129"/>
      <c r="TUC221" s="129"/>
      <c r="TUD221" s="129"/>
      <c r="TUE221" s="129"/>
      <c r="TUF221" s="129"/>
      <c r="TUG221" s="129"/>
      <c r="TUH221" s="129"/>
      <c r="TUI221" s="129"/>
      <c r="TUJ221" s="129"/>
      <c r="TUK221" s="129"/>
      <c r="TUL221" s="129"/>
      <c r="TUM221" s="129"/>
      <c r="TUN221" s="129"/>
      <c r="TUO221" s="129"/>
      <c r="TUP221" s="129"/>
      <c r="TUQ221" s="129"/>
      <c r="TUR221" s="129"/>
      <c r="TUS221" s="129"/>
      <c r="TUT221" s="129"/>
      <c r="TUU221" s="129"/>
      <c r="TUV221" s="129"/>
      <c r="TUW221" s="129"/>
      <c r="TUX221" s="129"/>
      <c r="TUY221" s="129"/>
      <c r="TUZ221" s="129"/>
      <c r="TVA221" s="129"/>
      <c r="TVB221" s="129"/>
      <c r="TVC221" s="129"/>
      <c r="TVD221" s="129"/>
      <c r="TVE221" s="129"/>
      <c r="TVF221" s="129"/>
      <c r="TVG221" s="129"/>
      <c r="TVH221" s="129"/>
      <c r="TVI221" s="129"/>
      <c r="TVJ221" s="129"/>
      <c r="TVK221" s="129"/>
      <c r="TVL221" s="129"/>
      <c r="TVM221" s="129"/>
      <c r="TVN221" s="129"/>
      <c r="TVO221" s="129"/>
      <c r="TVP221" s="129"/>
      <c r="TVQ221" s="129"/>
      <c r="TVR221" s="129"/>
      <c r="TVS221" s="129"/>
      <c r="TVT221" s="129"/>
      <c r="TVU221" s="129"/>
      <c r="TVV221" s="129"/>
      <c r="TVW221" s="129"/>
      <c r="TVX221" s="129"/>
      <c r="TVY221" s="129"/>
      <c r="TVZ221" s="129"/>
      <c r="TWA221" s="129"/>
      <c r="TWB221" s="129"/>
      <c r="TWC221" s="129"/>
      <c r="TWD221" s="129"/>
      <c r="TWE221" s="129"/>
      <c r="TWF221" s="129"/>
      <c r="TWG221" s="129"/>
      <c r="TWH221" s="129"/>
      <c r="TWI221" s="129"/>
      <c r="TWJ221" s="129"/>
      <c r="TWK221" s="129"/>
      <c r="TWL221" s="129"/>
      <c r="TWM221" s="129"/>
      <c r="TWN221" s="129"/>
      <c r="TWO221" s="129"/>
      <c r="TWP221" s="129"/>
      <c r="TWQ221" s="129"/>
      <c r="TWR221" s="129"/>
      <c r="TWS221" s="129"/>
      <c r="TWT221" s="129"/>
      <c r="TWU221" s="129"/>
      <c r="TWV221" s="129"/>
      <c r="TWW221" s="129"/>
      <c r="TWX221" s="129"/>
      <c r="TWY221" s="129"/>
      <c r="TWZ221" s="129"/>
      <c r="TXA221" s="129"/>
      <c r="TXB221" s="129"/>
      <c r="TXC221" s="129"/>
      <c r="TXD221" s="129"/>
      <c r="TXE221" s="129"/>
      <c r="TXF221" s="129"/>
      <c r="TXG221" s="129"/>
      <c r="TXH221" s="129"/>
      <c r="TXI221" s="129"/>
      <c r="TXJ221" s="129"/>
      <c r="TXK221" s="129"/>
      <c r="TXL221" s="129"/>
      <c r="TXM221" s="129"/>
      <c r="TXN221" s="129"/>
      <c r="TXO221" s="129"/>
      <c r="TXP221" s="129"/>
      <c r="TXQ221" s="129"/>
      <c r="TXR221" s="129"/>
      <c r="TXS221" s="129"/>
      <c r="TXT221" s="129"/>
      <c r="TXU221" s="129"/>
      <c r="TXV221" s="129"/>
      <c r="TXW221" s="129"/>
      <c r="TXX221" s="129"/>
      <c r="TXY221" s="129"/>
      <c r="TXZ221" s="129"/>
      <c r="TYA221" s="129"/>
      <c r="TYB221" s="129"/>
      <c r="TYC221" s="129"/>
      <c r="TYD221" s="129"/>
      <c r="TYE221" s="129"/>
      <c r="TYF221" s="129"/>
      <c r="TYG221" s="129"/>
      <c r="TYH221" s="129"/>
      <c r="TYI221" s="129"/>
      <c r="TYJ221" s="129"/>
      <c r="TYK221" s="129"/>
      <c r="TYL221" s="129"/>
      <c r="TYM221" s="129"/>
      <c r="TYN221" s="129"/>
      <c r="TYO221" s="129"/>
      <c r="TYP221" s="129"/>
      <c r="TYQ221" s="129"/>
      <c r="TYR221" s="129"/>
      <c r="TYS221" s="129"/>
      <c r="TYT221" s="129"/>
      <c r="TYU221" s="129"/>
      <c r="TYV221" s="129"/>
      <c r="TYW221" s="129"/>
      <c r="TYX221" s="129"/>
      <c r="TYY221" s="129"/>
      <c r="TYZ221" s="129"/>
      <c r="TZA221" s="129"/>
      <c r="TZB221" s="129"/>
      <c r="TZC221" s="129"/>
      <c r="TZD221" s="129"/>
      <c r="TZE221" s="129"/>
      <c r="TZF221" s="129"/>
      <c r="TZG221" s="129"/>
      <c r="TZH221" s="129"/>
      <c r="TZI221" s="129"/>
      <c r="TZJ221" s="129"/>
      <c r="TZK221" s="129"/>
      <c r="TZL221" s="129"/>
      <c r="TZM221" s="129"/>
      <c r="TZN221" s="129"/>
      <c r="TZO221" s="129"/>
      <c r="TZP221" s="129"/>
      <c r="TZQ221" s="129"/>
      <c r="TZR221" s="129"/>
      <c r="TZS221" s="129"/>
      <c r="TZT221" s="129"/>
      <c r="TZU221" s="129"/>
      <c r="TZV221" s="129"/>
      <c r="TZW221" s="129"/>
      <c r="TZX221" s="129"/>
      <c r="TZY221" s="129"/>
      <c r="TZZ221" s="129"/>
      <c r="UAA221" s="129"/>
      <c r="UAB221" s="129"/>
      <c r="UAC221" s="129"/>
      <c r="UAD221" s="129"/>
      <c r="UAE221" s="129"/>
      <c r="UAF221" s="129"/>
      <c r="UAG221" s="129"/>
      <c r="UAH221" s="129"/>
      <c r="UAI221" s="129"/>
      <c r="UAJ221" s="129"/>
      <c r="UAK221" s="129"/>
      <c r="UAL221" s="129"/>
      <c r="UAM221" s="129"/>
      <c r="UAN221" s="129"/>
      <c r="UAO221" s="129"/>
      <c r="UAP221" s="129"/>
      <c r="UAQ221" s="129"/>
      <c r="UAR221" s="129"/>
      <c r="UAS221" s="129"/>
      <c r="UAT221" s="129"/>
      <c r="UAU221" s="129"/>
      <c r="UAV221" s="129"/>
      <c r="UAW221" s="129"/>
      <c r="UAX221" s="129"/>
      <c r="UAY221" s="129"/>
      <c r="UAZ221" s="129"/>
      <c r="UBA221" s="129"/>
      <c r="UBB221" s="129"/>
      <c r="UBC221" s="129"/>
      <c r="UBD221" s="129"/>
      <c r="UBE221" s="129"/>
      <c r="UBF221" s="129"/>
      <c r="UBG221" s="129"/>
      <c r="UBH221" s="129"/>
      <c r="UBI221" s="129"/>
      <c r="UBJ221" s="129"/>
      <c r="UBK221" s="129"/>
      <c r="UBL221" s="129"/>
      <c r="UBM221" s="129"/>
      <c r="UBN221" s="129"/>
      <c r="UBO221" s="129"/>
      <c r="UBP221" s="129"/>
      <c r="UBQ221" s="129"/>
      <c r="UBR221" s="129"/>
      <c r="UBS221" s="129"/>
      <c r="UBT221" s="129"/>
      <c r="UBU221" s="129"/>
      <c r="UBV221" s="129"/>
      <c r="UBW221" s="129"/>
      <c r="UBX221" s="129"/>
      <c r="UBY221" s="129"/>
      <c r="UBZ221" s="129"/>
      <c r="UCA221" s="129"/>
      <c r="UCB221" s="129"/>
      <c r="UCC221" s="129"/>
      <c r="UCD221" s="129"/>
      <c r="UCE221" s="129"/>
      <c r="UCF221" s="129"/>
      <c r="UCG221" s="129"/>
      <c r="UCH221" s="129"/>
      <c r="UCI221" s="129"/>
      <c r="UCJ221" s="129"/>
      <c r="UCK221" s="129"/>
      <c r="UCL221" s="129"/>
      <c r="UCM221" s="129"/>
      <c r="UCN221" s="129"/>
      <c r="UCO221" s="129"/>
      <c r="UCP221" s="129"/>
      <c r="UCQ221" s="129"/>
      <c r="UCR221" s="129"/>
      <c r="UCS221" s="129"/>
      <c r="UCT221" s="129"/>
      <c r="UCU221" s="129"/>
      <c r="UCV221" s="129"/>
      <c r="UCW221" s="129"/>
      <c r="UCX221" s="129"/>
      <c r="UCY221" s="129"/>
      <c r="UCZ221" s="129"/>
      <c r="UDA221" s="129"/>
      <c r="UDB221" s="129"/>
      <c r="UDC221" s="129"/>
      <c r="UDD221" s="129"/>
      <c r="UDE221" s="129"/>
      <c r="UDF221" s="129"/>
      <c r="UDG221" s="129"/>
      <c r="UDH221" s="129"/>
      <c r="UDI221" s="129"/>
      <c r="UDJ221" s="129"/>
      <c r="UDK221" s="129"/>
      <c r="UDL221" s="129"/>
      <c r="UDM221" s="129"/>
      <c r="UDN221" s="129"/>
      <c r="UDO221" s="129"/>
      <c r="UDP221" s="129"/>
      <c r="UDQ221" s="129"/>
      <c r="UDR221" s="129"/>
      <c r="UDS221" s="129"/>
      <c r="UDT221" s="129"/>
      <c r="UDU221" s="129"/>
      <c r="UDV221" s="129"/>
      <c r="UDW221" s="129"/>
      <c r="UDX221" s="129"/>
      <c r="UDY221" s="129"/>
      <c r="UDZ221" s="129"/>
      <c r="UEA221" s="129"/>
      <c r="UEB221" s="129"/>
      <c r="UEC221" s="129"/>
      <c r="UED221" s="129"/>
      <c r="UEE221" s="129"/>
      <c r="UEF221" s="129"/>
      <c r="UEG221" s="129"/>
      <c r="UEH221" s="129"/>
      <c r="UEI221" s="129"/>
      <c r="UEJ221" s="129"/>
      <c r="UEK221" s="129"/>
      <c r="UEL221" s="129"/>
      <c r="UEM221" s="129"/>
      <c r="UEN221" s="129"/>
      <c r="UEO221" s="129"/>
      <c r="UEP221" s="129"/>
      <c r="UEQ221" s="129"/>
      <c r="UER221" s="129"/>
      <c r="UES221" s="129"/>
      <c r="UET221" s="129"/>
      <c r="UEU221" s="129"/>
      <c r="UEV221" s="129"/>
      <c r="UEW221" s="129"/>
      <c r="UEX221" s="129"/>
      <c r="UEY221" s="129"/>
      <c r="UEZ221" s="129"/>
      <c r="UFA221" s="129"/>
      <c r="UFB221" s="129"/>
      <c r="UFC221" s="129"/>
      <c r="UFD221" s="129"/>
      <c r="UFE221" s="129"/>
      <c r="UFF221" s="129"/>
      <c r="UFG221" s="129"/>
      <c r="UFH221" s="129"/>
      <c r="UFI221" s="129"/>
      <c r="UFJ221" s="129"/>
      <c r="UFK221" s="129"/>
      <c r="UFL221" s="129"/>
      <c r="UFM221" s="129"/>
      <c r="UFN221" s="129"/>
      <c r="UFO221" s="129"/>
      <c r="UFP221" s="129"/>
      <c r="UFQ221" s="129"/>
      <c r="UFR221" s="129"/>
      <c r="UFS221" s="129"/>
      <c r="UFT221" s="129"/>
      <c r="UFU221" s="129"/>
      <c r="UFV221" s="129"/>
      <c r="UFW221" s="129"/>
      <c r="UFX221" s="129"/>
      <c r="UFY221" s="129"/>
      <c r="UFZ221" s="129"/>
      <c r="UGA221" s="129"/>
      <c r="UGB221" s="129"/>
      <c r="UGC221" s="129"/>
      <c r="UGD221" s="129"/>
      <c r="UGE221" s="129"/>
      <c r="UGF221" s="129"/>
      <c r="UGG221" s="129"/>
      <c r="UGH221" s="129"/>
      <c r="UGI221" s="129"/>
      <c r="UGJ221" s="129"/>
      <c r="UGK221" s="129"/>
      <c r="UGL221" s="129"/>
      <c r="UGM221" s="129"/>
      <c r="UGN221" s="129"/>
      <c r="UGO221" s="129"/>
      <c r="UGP221" s="129"/>
      <c r="UGQ221" s="129"/>
      <c r="UGR221" s="129"/>
      <c r="UGS221" s="129"/>
      <c r="UGT221" s="129"/>
      <c r="UGU221" s="129"/>
      <c r="UGV221" s="129"/>
      <c r="UGW221" s="129"/>
      <c r="UGX221" s="129"/>
      <c r="UGY221" s="129"/>
      <c r="UGZ221" s="129"/>
      <c r="UHA221" s="129"/>
      <c r="UHB221" s="129"/>
      <c r="UHC221" s="129"/>
      <c r="UHD221" s="129"/>
      <c r="UHE221" s="129"/>
      <c r="UHF221" s="129"/>
      <c r="UHG221" s="129"/>
      <c r="UHH221" s="129"/>
      <c r="UHI221" s="129"/>
      <c r="UHJ221" s="129"/>
      <c r="UHK221" s="129"/>
      <c r="UHL221" s="129"/>
      <c r="UHM221" s="129"/>
      <c r="UHN221" s="129"/>
      <c r="UHO221" s="129"/>
      <c r="UHP221" s="129"/>
      <c r="UHQ221" s="129"/>
      <c r="UHR221" s="129"/>
      <c r="UHS221" s="129"/>
      <c r="UHT221" s="129"/>
      <c r="UHU221" s="129"/>
      <c r="UHV221" s="129"/>
      <c r="UHW221" s="129"/>
      <c r="UHX221" s="129"/>
      <c r="UHY221" s="129"/>
      <c r="UHZ221" s="129"/>
      <c r="UIA221" s="129"/>
      <c r="UIB221" s="129"/>
      <c r="UIC221" s="129"/>
      <c r="UID221" s="129"/>
      <c r="UIE221" s="129"/>
      <c r="UIF221" s="129"/>
      <c r="UIG221" s="129"/>
      <c r="UIH221" s="129"/>
      <c r="UII221" s="129"/>
      <c r="UIJ221" s="129"/>
      <c r="UIK221" s="129"/>
      <c r="UIL221" s="129"/>
      <c r="UIM221" s="129"/>
      <c r="UIN221" s="129"/>
      <c r="UIO221" s="129"/>
      <c r="UIP221" s="129"/>
      <c r="UIQ221" s="129"/>
      <c r="UIR221" s="129"/>
      <c r="UIS221" s="129"/>
      <c r="UIT221" s="129"/>
      <c r="UIU221" s="129"/>
      <c r="UIV221" s="129"/>
      <c r="UIW221" s="129"/>
      <c r="UIX221" s="129"/>
      <c r="UIY221" s="129"/>
      <c r="UIZ221" s="129"/>
      <c r="UJA221" s="129"/>
      <c r="UJB221" s="129"/>
      <c r="UJC221" s="129"/>
      <c r="UJD221" s="129"/>
      <c r="UJE221" s="129"/>
      <c r="UJF221" s="129"/>
      <c r="UJG221" s="129"/>
      <c r="UJH221" s="129"/>
      <c r="UJI221" s="129"/>
      <c r="UJJ221" s="129"/>
      <c r="UJK221" s="129"/>
      <c r="UJL221" s="129"/>
      <c r="UJM221" s="129"/>
      <c r="UJN221" s="129"/>
      <c r="UJO221" s="129"/>
      <c r="UJP221" s="129"/>
      <c r="UJQ221" s="129"/>
      <c r="UJR221" s="129"/>
      <c r="UJS221" s="129"/>
      <c r="UJT221" s="129"/>
      <c r="UJU221" s="129"/>
      <c r="UJV221" s="129"/>
      <c r="UJW221" s="129"/>
      <c r="UJX221" s="129"/>
      <c r="UJY221" s="129"/>
      <c r="UJZ221" s="129"/>
      <c r="UKA221" s="129"/>
      <c r="UKB221" s="129"/>
      <c r="UKC221" s="129"/>
      <c r="UKD221" s="129"/>
      <c r="UKE221" s="129"/>
      <c r="UKF221" s="129"/>
      <c r="UKG221" s="129"/>
      <c r="UKH221" s="129"/>
      <c r="UKI221" s="129"/>
      <c r="UKJ221" s="129"/>
      <c r="UKK221" s="129"/>
      <c r="UKL221" s="129"/>
      <c r="UKM221" s="129"/>
      <c r="UKN221" s="129"/>
      <c r="UKO221" s="129"/>
      <c r="UKP221" s="129"/>
      <c r="UKQ221" s="129"/>
      <c r="UKR221" s="129"/>
      <c r="UKS221" s="129"/>
      <c r="UKT221" s="129"/>
      <c r="UKU221" s="129"/>
      <c r="UKV221" s="129"/>
      <c r="UKW221" s="129"/>
      <c r="UKX221" s="129"/>
      <c r="UKY221" s="129"/>
      <c r="UKZ221" s="129"/>
      <c r="ULA221" s="129"/>
      <c r="ULB221" s="129"/>
      <c r="ULC221" s="129"/>
      <c r="ULD221" s="129"/>
      <c r="ULE221" s="129"/>
      <c r="ULF221" s="129"/>
      <c r="ULG221" s="129"/>
      <c r="ULH221" s="129"/>
      <c r="ULI221" s="129"/>
      <c r="ULJ221" s="129"/>
      <c r="ULK221" s="129"/>
      <c r="ULL221" s="129"/>
      <c r="ULM221" s="129"/>
      <c r="ULN221" s="129"/>
      <c r="ULO221" s="129"/>
      <c r="ULP221" s="129"/>
      <c r="ULQ221" s="129"/>
      <c r="ULR221" s="129"/>
      <c r="ULS221" s="129"/>
      <c r="ULT221" s="129"/>
      <c r="ULU221" s="129"/>
      <c r="ULV221" s="129"/>
      <c r="ULW221" s="129"/>
      <c r="ULX221" s="129"/>
      <c r="ULY221" s="129"/>
      <c r="ULZ221" s="129"/>
      <c r="UMA221" s="129"/>
      <c r="UMB221" s="129"/>
      <c r="UMC221" s="129"/>
      <c r="UMD221" s="129"/>
      <c r="UME221" s="129"/>
      <c r="UMF221" s="129"/>
      <c r="UMG221" s="129"/>
      <c r="UMH221" s="129"/>
      <c r="UMI221" s="129"/>
      <c r="UMJ221" s="129"/>
      <c r="UMK221" s="129"/>
      <c r="UML221" s="129"/>
      <c r="UMM221" s="129"/>
      <c r="UMN221" s="129"/>
      <c r="UMO221" s="129"/>
      <c r="UMP221" s="129"/>
      <c r="UMQ221" s="129"/>
      <c r="UMR221" s="129"/>
      <c r="UMS221" s="129"/>
      <c r="UMT221" s="129"/>
      <c r="UMU221" s="129"/>
      <c r="UMV221" s="129"/>
      <c r="UMW221" s="129"/>
      <c r="UMX221" s="129"/>
      <c r="UMY221" s="129"/>
      <c r="UMZ221" s="129"/>
      <c r="UNA221" s="129"/>
      <c r="UNB221" s="129"/>
      <c r="UNC221" s="129"/>
      <c r="UND221" s="129"/>
      <c r="UNE221" s="129"/>
      <c r="UNF221" s="129"/>
      <c r="UNG221" s="129"/>
      <c r="UNH221" s="129"/>
      <c r="UNI221" s="129"/>
      <c r="UNJ221" s="129"/>
      <c r="UNK221" s="129"/>
      <c r="UNL221" s="129"/>
      <c r="UNM221" s="129"/>
      <c r="UNN221" s="129"/>
      <c r="UNO221" s="129"/>
      <c r="UNP221" s="129"/>
      <c r="UNQ221" s="129"/>
      <c r="UNR221" s="129"/>
      <c r="UNS221" s="129"/>
      <c r="UNT221" s="129"/>
      <c r="UNU221" s="129"/>
      <c r="UNV221" s="129"/>
      <c r="UNW221" s="129"/>
      <c r="UNX221" s="129"/>
      <c r="UNY221" s="129"/>
      <c r="UNZ221" s="129"/>
      <c r="UOA221" s="129"/>
      <c r="UOB221" s="129"/>
      <c r="UOC221" s="129"/>
      <c r="UOD221" s="129"/>
      <c r="UOE221" s="129"/>
      <c r="UOF221" s="129"/>
      <c r="UOG221" s="129"/>
      <c r="UOH221" s="129"/>
      <c r="UOI221" s="129"/>
      <c r="UOJ221" s="129"/>
      <c r="UOK221" s="129"/>
      <c r="UOL221" s="129"/>
      <c r="UOM221" s="129"/>
      <c r="UON221" s="129"/>
      <c r="UOO221" s="129"/>
      <c r="UOP221" s="129"/>
      <c r="UOQ221" s="129"/>
      <c r="UOR221" s="129"/>
      <c r="UOS221" s="129"/>
      <c r="UOT221" s="129"/>
      <c r="UOU221" s="129"/>
      <c r="UOV221" s="129"/>
      <c r="UOW221" s="129"/>
      <c r="UOX221" s="129"/>
      <c r="UOY221" s="129"/>
      <c r="UOZ221" s="129"/>
      <c r="UPA221" s="129"/>
      <c r="UPB221" s="129"/>
      <c r="UPC221" s="129"/>
      <c r="UPD221" s="129"/>
      <c r="UPE221" s="129"/>
      <c r="UPF221" s="129"/>
      <c r="UPG221" s="129"/>
      <c r="UPH221" s="129"/>
      <c r="UPI221" s="129"/>
      <c r="UPJ221" s="129"/>
      <c r="UPK221" s="129"/>
      <c r="UPL221" s="129"/>
      <c r="UPM221" s="129"/>
      <c r="UPN221" s="129"/>
      <c r="UPO221" s="129"/>
      <c r="UPP221" s="129"/>
      <c r="UPQ221" s="129"/>
      <c r="UPR221" s="129"/>
      <c r="UPS221" s="129"/>
      <c r="UPT221" s="129"/>
      <c r="UPU221" s="129"/>
      <c r="UPV221" s="129"/>
      <c r="UPW221" s="129"/>
      <c r="UPX221" s="129"/>
      <c r="UPY221" s="129"/>
      <c r="UPZ221" s="129"/>
      <c r="UQA221" s="129"/>
      <c r="UQB221" s="129"/>
      <c r="UQC221" s="129"/>
      <c r="UQD221" s="129"/>
      <c r="UQE221" s="129"/>
      <c r="UQF221" s="129"/>
      <c r="UQG221" s="129"/>
      <c r="UQH221" s="129"/>
      <c r="UQI221" s="129"/>
      <c r="UQJ221" s="129"/>
      <c r="UQK221" s="129"/>
      <c r="UQL221" s="129"/>
      <c r="UQM221" s="129"/>
      <c r="UQN221" s="129"/>
      <c r="UQO221" s="129"/>
      <c r="UQP221" s="129"/>
      <c r="UQQ221" s="129"/>
      <c r="UQR221" s="129"/>
      <c r="UQS221" s="129"/>
      <c r="UQT221" s="129"/>
      <c r="UQU221" s="129"/>
      <c r="UQV221" s="129"/>
      <c r="UQW221" s="129"/>
      <c r="UQX221" s="129"/>
      <c r="UQY221" s="129"/>
      <c r="UQZ221" s="129"/>
      <c r="URA221" s="129"/>
      <c r="URB221" s="129"/>
      <c r="URC221" s="129"/>
      <c r="URD221" s="129"/>
      <c r="URE221" s="129"/>
      <c r="URF221" s="129"/>
      <c r="URG221" s="129"/>
      <c r="URH221" s="129"/>
      <c r="URI221" s="129"/>
      <c r="URJ221" s="129"/>
      <c r="URK221" s="129"/>
      <c r="URL221" s="129"/>
      <c r="URM221" s="129"/>
      <c r="URN221" s="129"/>
      <c r="URO221" s="129"/>
      <c r="URP221" s="129"/>
      <c r="URQ221" s="129"/>
      <c r="URR221" s="129"/>
      <c r="URS221" s="129"/>
      <c r="URT221" s="129"/>
      <c r="URU221" s="129"/>
      <c r="URV221" s="129"/>
      <c r="URW221" s="129"/>
      <c r="URX221" s="129"/>
      <c r="URY221" s="129"/>
      <c r="URZ221" s="129"/>
      <c r="USA221" s="129"/>
      <c r="USB221" s="129"/>
      <c r="USC221" s="129"/>
      <c r="USD221" s="129"/>
      <c r="USE221" s="129"/>
      <c r="USF221" s="129"/>
      <c r="USG221" s="129"/>
      <c r="USH221" s="129"/>
      <c r="USI221" s="129"/>
      <c r="USJ221" s="129"/>
      <c r="USK221" s="129"/>
      <c r="USL221" s="129"/>
      <c r="USM221" s="129"/>
      <c r="USN221" s="129"/>
      <c r="USO221" s="129"/>
      <c r="USP221" s="129"/>
      <c r="USQ221" s="129"/>
      <c r="USR221" s="129"/>
      <c r="USS221" s="129"/>
      <c r="UST221" s="129"/>
      <c r="USU221" s="129"/>
      <c r="USV221" s="129"/>
      <c r="USW221" s="129"/>
      <c r="USX221" s="129"/>
      <c r="USY221" s="129"/>
      <c r="USZ221" s="129"/>
      <c r="UTA221" s="129"/>
      <c r="UTB221" s="129"/>
      <c r="UTC221" s="129"/>
      <c r="UTD221" s="129"/>
      <c r="UTE221" s="129"/>
      <c r="UTF221" s="129"/>
      <c r="UTG221" s="129"/>
      <c r="UTH221" s="129"/>
      <c r="UTI221" s="129"/>
      <c r="UTJ221" s="129"/>
      <c r="UTK221" s="129"/>
      <c r="UTL221" s="129"/>
      <c r="UTM221" s="129"/>
      <c r="UTN221" s="129"/>
      <c r="UTO221" s="129"/>
      <c r="UTP221" s="129"/>
      <c r="UTQ221" s="129"/>
      <c r="UTR221" s="129"/>
      <c r="UTS221" s="129"/>
      <c r="UTT221" s="129"/>
      <c r="UTU221" s="129"/>
      <c r="UTV221" s="129"/>
      <c r="UTW221" s="129"/>
      <c r="UTX221" s="129"/>
      <c r="UTY221" s="129"/>
      <c r="UTZ221" s="129"/>
      <c r="UUA221" s="129"/>
      <c r="UUB221" s="129"/>
      <c r="UUC221" s="129"/>
      <c r="UUD221" s="129"/>
      <c r="UUE221" s="129"/>
      <c r="UUF221" s="129"/>
      <c r="UUG221" s="129"/>
      <c r="UUH221" s="129"/>
      <c r="UUI221" s="129"/>
      <c r="UUJ221" s="129"/>
      <c r="UUK221" s="129"/>
      <c r="UUL221" s="129"/>
      <c r="UUM221" s="129"/>
      <c r="UUN221" s="129"/>
      <c r="UUO221" s="129"/>
      <c r="UUP221" s="129"/>
      <c r="UUQ221" s="129"/>
      <c r="UUR221" s="129"/>
      <c r="UUS221" s="129"/>
      <c r="UUT221" s="129"/>
      <c r="UUU221" s="129"/>
      <c r="UUV221" s="129"/>
      <c r="UUW221" s="129"/>
      <c r="UUX221" s="129"/>
      <c r="UUY221" s="129"/>
      <c r="UUZ221" s="129"/>
      <c r="UVA221" s="129"/>
      <c r="UVB221" s="129"/>
      <c r="UVC221" s="129"/>
      <c r="UVD221" s="129"/>
      <c r="UVE221" s="129"/>
      <c r="UVF221" s="129"/>
      <c r="UVG221" s="129"/>
      <c r="UVH221" s="129"/>
      <c r="UVI221" s="129"/>
      <c r="UVJ221" s="129"/>
      <c r="UVK221" s="129"/>
      <c r="UVL221" s="129"/>
      <c r="UVM221" s="129"/>
      <c r="UVN221" s="129"/>
      <c r="UVO221" s="129"/>
      <c r="UVP221" s="129"/>
      <c r="UVQ221" s="129"/>
      <c r="UVR221" s="129"/>
      <c r="UVS221" s="129"/>
      <c r="UVT221" s="129"/>
      <c r="UVU221" s="129"/>
      <c r="UVV221" s="129"/>
      <c r="UVW221" s="129"/>
      <c r="UVX221" s="129"/>
      <c r="UVY221" s="129"/>
      <c r="UVZ221" s="129"/>
      <c r="UWA221" s="129"/>
      <c r="UWB221" s="129"/>
      <c r="UWC221" s="129"/>
      <c r="UWD221" s="129"/>
      <c r="UWE221" s="129"/>
      <c r="UWF221" s="129"/>
      <c r="UWG221" s="129"/>
      <c r="UWH221" s="129"/>
      <c r="UWI221" s="129"/>
      <c r="UWJ221" s="129"/>
      <c r="UWK221" s="129"/>
      <c r="UWL221" s="129"/>
      <c r="UWM221" s="129"/>
      <c r="UWN221" s="129"/>
      <c r="UWO221" s="129"/>
      <c r="UWP221" s="129"/>
      <c r="UWQ221" s="129"/>
      <c r="UWR221" s="129"/>
      <c r="UWS221" s="129"/>
      <c r="UWT221" s="129"/>
      <c r="UWU221" s="129"/>
      <c r="UWV221" s="129"/>
      <c r="UWW221" s="129"/>
      <c r="UWX221" s="129"/>
      <c r="UWY221" s="129"/>
      <c r="UWZ221" s="129"/>
      <c r="UXA221" s="129"/>
      <c r="UXB221" s="129"/>
      <c r="UXC221" s="129"/>
      <c r="UXD221" s="129"/>
      <c r="UXE221" s="129"/>
      <c r="UXF221" s="129"/>
      <c r="UXG221" s="129"/>
      <c r="UXH221" s="129"/>
      <c r="UXI221" s="129"/>
      <c r="UXJ221" s="129"/>
      <c r="UXK221" s="129"/>
      <c r="UXL221" s="129"/>
      <c r="UXM221" s="129"/>
      <c r="UXN221" s="129"/>
      <c r="UXO221" s="129"/>
      <c r="UXP221" s="129"/>
      <c r="UXQ221" s="129"/>
      <c r="UXR221" s="129"/>
      <c r="UXS221" s="129"/>
      <c r="UXT221" s="129"/>
      <c r="UXU221" s="129"/>
      <c r="UXV221" s="129"/>
      <c r="UXW221" s="129"/>
      <c r="UXX221" s="129"/>
      <c r="UXY221" s="129"/>
      <c r="UXZ221" s="129"/>
      <c r="UYA221" s="129"/>
      <c r="UYB221" s="129"/>
      <c r="UYC221" s="129"/>
      <c r="UYD221" s="129"/>
      <c r="UYE221" s="129"/>
      <c r="UYF221" s="129"/>
      <c r="UYG221" s="129"/>
      <c r="UYH221" s="129"/>
      <c r="UYI221" s="129"/>
      <c r="UYJ221" s="129"/>
      <c r="UYK221" s="129"/>
      <c r="UYL221" s="129"/>
      <c r="UYM221" s="129"/>
      <c r="UYN221" s="129"/>
      <c r="UYO221" s="129"/>
      <c r="UYP221" s="129"/>
      <c r="UYQ221" s="129"/>
      <c r="UYR221" s="129"/>
      <c r="UYS221" s="129"/>
      <c r="UYT221" s="129"/>
      <c r="UYU221" s="129"/>
      <c r="UYV221" s="129"/>
      <c r="UYW221" s="129"/>
      <c r="UYX221" s="129"/>
      <c r="UYY221" s="129"/>
      <c r="UYZ221" s="129"/>
      <c r="UZA221" s="129"/>
      <c r="UZB221" s="129"/>
      <c r="UZC221" s="129"/>
      <c r="UZD221" s="129"/>
      <c r="UZE221" s="129"/>
      <c r="UZF221" s="129"/>
      <c r="UZG221" s="129"/>
      <c r="UZH221" s="129"/>
      <c r="UZI221" s="129"/>
      <c r="UZJ221" s="129"/>
      <c r="UZK221" s="129"/>
      <c r="UZL221" s="129"/>
      <c r="UZM221" s="129"/>
      <c r="UZN221" s="129"/>
      <c r="UZO221" s="129"/>
      <c r="UZP221" s="129"/>
      <c r="UZQ221" s="129"/>
      <c r="UZR221" s="129"/>
      <c r="UZS221" s="129"/>
      <c r="UZT221" s="129"/>
      <c r="UZU221" s="129"/>
      <c r="UZV221" s="129"/>
      <c r="UZW221" s="129"/>
      <c r="UZX221" s="129"/>
      <c r="UZY221" s="129"/>
      <c r="UZZ221" s="129"/>
      <c r="VAA221" s="129"/>
      <c r="VAB221" s="129"/>
      <c r="VAC221" s="129"/>
      <c r="VAD221" s="129"/>
      <c r="VAE221" s="129"/>
      <c r="VAF221" s="129"/>
      <c r="VAG221" s="129"/>
      <c r="VAH221" s="129"/>
      <c r="VAI221" s="129"/>
      <c r="VAJ221" s="129"/>
      <c r="VAK221" s="129"/>
      <c r="VAL221" s="129"/>
      <c r="VAM221" s="129"/>
      <c r="VAN221" s="129"/>
      <c r="VAO221" s="129"/>
      <c r="VAP221" s="129"/>
      <c r="VAQ221" s="129"/>
      <c r="VAR221" s="129"/>
      <c r="VAS221" s="129"/>
      <c r="VAT221" s="129"/>
      <c r="VAU221" s="129"/>
      <c r="VAV221" s="129"/>
      <c r="VAW221" s="129"/>
      <c r="VAX221" s="129"/>
      <c r="VAY221" s="129"/>
      <c r="VAZ221" s="129"/>
      <c r="VBA221" s="129"/>
      <c r="VBB221" s="129"/>
      <c r="VBC221" s="129"/>
      <c r="VBD221" s="129"/>
      <c r="VBE221" s="129"/>
      <c r="VBF221" s="129"/>
      <c r="VBG221" s="129"/>
      <c r="VBH221" s="129"/>
      <c r="VBI221" s="129"/>
      <c r="VBJ221" s="129"/>
      <c r="VBK221" s="129"/>
      <c r="VBL221" s="129"/>
      <c r="VBM221" s="129"/>
      <c r="VBN221" s="129"/>
      <c r="VBO221" s="129"/>
      <c r="VBP221" s="129"/>
      <c r="VBQ221" s="129"/>
      <c r="VBR221" s="129"/>
      <c r="VBS221" s="129"/>
      <c r="VBT221" s="129"/>
      <c r="VBU221" s="129"/>
      <c r="VBV221" s="129"/>
      <c r="VBW221" s="129"/>
      <c r="VBX221" s="129"/>
      <c r="VBY221" s="129"/>
      <c r="VBZ221" s="129"/>
      <c r="VCA221" s="129"/>
      <c r="VCB221" s="129"/>
      <c r="VCC221" s="129"/>
      <c r="VCD221" s="129"/>
      <c r="VCE221" s="129"/>
      <c r="VCF221" s="129"/>
      <c r="VCG221" s="129"/>
      <c r="VCH221" s="129"/>
      <c r="VCI221" s="129"/>
      <c r="VCJ221" s="129"/>
      <c r="VCK221" s="129"/>
      <c r="VCL221" s="129"/>
      <c r="VCM221" s="129"/>
      <c r="VCN221" s="129"/>
      <c r="VCO221" s="129"/>
      <c r="VCP221" s="129"/>
      <c r="VCQ221" s="129"/>
      <c r="VCR221" s="129"/>
      <c r="VCS221" s="129"/>
      <c r="VCT221" s="129"/>
      <c r="VCU221" s="129"/>
      <c r="VCV221" s="129"/>
      <c r="VCW221" s="129"/>
      <c r="VCX221" s="129"/>
      <c r="VCY221" s="129"/>
      <c r="VCZ221" s="129"/>
      <c r="VDA221" s="129"/>
      <c r="VDB221" s="129"/>
      <c r="VDC221" s="129"/>
      <c r="VDD221" s="129"/>
      <c r="VDE221" s="129"/>
      <c r="VDF221" s="129"/>
      <c r="VDG221" s="129"/>
      <c r="VDH221" s="129"/>
      <c r="VDI221" s="129"/>
      <c r="VDJ221" s="129"/>
      <c r="VDK221" s="129"/>
      <c r="VDL221" s="129"/>
      <c r="VDM221" s="129"/>
      <c r="VDN221" s="129"/>
      <c r="VDO221" s="129"/>
      <c r="VDP221" s="129"/>
      <c r="VDQ221" s="129"/>
      <c r="VDR221" s="129"/>
      <c r="VDS221" s="129"/>
      <c r="VDT221" s="129"/>
      <c r="VDU221" s="129"/>
      <c r="VDV221" s="129"/>
      <c r="VDW221" s="129"/>
      <c r="VDX221" s="129"/>
      <c r="VDY221" s="129"/>
      <c r="VDZ221" s="129"/>
      <c r="VEA221" s="129"/>
      <c r="VEB221" s="129"/>
      <c r="VEC221" s="129"/>
      <c r="VED221" s="129"/>
      <c r="VEE221" s="129"/>
      <c r="VEF221" s="129"/>
      <c r="VEG221" s="129"/>
      <c r="VEH221" s="129"/>
      <c r="VEI221" s="129"/>
      <c r="VEJ221" s="129"/>
      <c r="VEK221" s="129"/>
      <c r="VEL221" s="129"/>
      <c r="VEM221" s="129"/>
      <c r="VEN221" s="129"/>
      <c r="VEO221" s="129"/>
      <c r="VEP221" s="129"/>
      <c r="VEQ221" s="129"/>
      <c r="VER221" s="129"/>
      <c r="VES221" s="129"/>
      <c r="VET221" s="129"/>
      <c r="VEU221" s="129"/>
      <c r="VEV221" s="129"/>
      <c r="VEW221" s="129"/>
      <c r="VEX221" s="129"/>
      <c r="VEY221" s="129"/>
      <c r="VEZ221" s="129"/>
      <c r="VFA221" s="129"/>
      <c r="VFB221" s="129"/>
      <c r="VFC221" s="129"/>
      <c r="VFD221" s="129"/>
      <c r="VFE221" s="129"/>
      <c r="VFF221" s="129"/>
      <c r="VFG221" s="129"/>
      <c r="VFH221" s="129"/>
      <c r="VFI221" s="129"/>
      <c r="VFJ221" s="129"/>
      <c r="VFK221" s="129"/>
      <c r="VFL221" s="129"/>
      <c r="VFM221" s="129"/>
      <c r="VFN221" s="129"/>
      <c r="VFO221" s="129"/>
      <c r="VFP221" s="129"/>
      <c r="VFQ221" s="129"/>
      <c r="VFR221" s="129"/>
      <c r="VFS221" s="129"/>
      <c r="VFT221" s="129"/>
      <c r="VFU221" s="129"/>
      <c r="VFV221" s="129"/>
      <c r="VFW221" s="129"/>
      <c r="VFX221" s="129"/>
      <c r="VFY221" s="129"/>
      <c r="VFZ221" s="129"/>
      <c r="VGA221" s="129"/>
      <c r="VGB221" s="129"/>
      <c r="VGC221" s="129"/>
      <c r="VGD221" s="129"/>
      <c r="VGE221" s="129"/>
      <c r="VGF221" s="129"/>
      <c r="VGG221" s="129"/>
      <c r="VGH221" s="129"/>
      <c r="VGI221" s="129"/>
      <c r="VGJ221" s="129"/>
      <c r="VGK221" s="129"/>
      <c r="VGL221" s="129"/>
      <c r="VGM221" s="129"/>
      <c r="VGN221" s="129"/>
      <c r="VGO221" s="129"/>
      <c r="VGP221" s="129"/>
      <c r="VGQ221" s="129"/>
      <c r="VGR221" s="129"/>
      <c r="VGS221" s="129"/>
      <c r="VGT221" s="129"/>
      <c r="VGU221" s="129"/>
      <c r="VGV221" s="129"/>
      <c r="VGW221" s="129"/>
      <c r="VGX221" s="129"/>
      <c r="VGY221" s="129"/>
      <c r="VGZ221" s="129"/>
      <c r="VHA221" s="129"/>
      <c r="VHB221" s="129"/>
      <c r="VHC221" s="129"/>
      <c r="VHD221" s="129"/>
      <c r="VHE221" s="129"/>
      <c r="VHF221" s="129"/>
      <c r="VHG221" s="129"/>
      <c r="VHH221" s="129"/>
      <c r="VHI221" s="129"/>
      <c r="VHJ221" s="129"/>
      <c r="VHK221" s="129"/>
      <c r="VHL221" s="129"/>
      <c r="VHM221" s="129"/>
      <c r="VHN221" s="129"/>
      <c r="VHO221" s="129"/>
      <c r="VHP221" s="129"/>
      <c r="VHQ221" s="129"/>
      <c r="VHR221" s="129"/>
      <c r="VHS221" s="129"/>
      <c r="VHT221" s="129"/>
      <c r="VHU221" s="129"/>
      <c r="VHV221" s="129"/>
      <c r="VHW221" s="129"/>
      <c r="VHX221" s="129"/>
      <c r="VHY221" s="129"/>
      <c r="VHZ221" s="129"/>
      <c r="VIA221" s="129"/>
      <c r="VIB221" s="129"/>
      <c r="VIC221" s="129"/>
      <c r="VID221" s="129"/>
      <c r="VIE221" s="129"/>
      <c r="VIF221" s="129"/>
      <c r="VIG221" s="129"/>
      <c r="VIH221" s="129"/>
      <c r="VII221" s="129"/>
      <c r="VIJ221" s="129"/>
      <c r="VIK221" s="129"/>
      <c r="VIL221" s="129"/>
      <c r="VIM221" s="129"/>
      <c r="VIN221" s="129"/>
      <c r="VIO221" s="129"/>
      <c r="VIP221" s="129"/>
      <c r="VIQ221" s="129"/>
      <c r="VIR221" s="129"/>
      <c r="VIS221" s="129"/>
      <c r="VIT221" s="129"/>
      <c r="VIU221" s="129"/>
      <c r="VIV221" s="129"/>
      <c r="VIW221" s="129"/>
      <c r="VIX221" s="129"/>
      <c r="VIY221" s="129"/>
      <c r="VIZ221" s="129"/>
      <c r="VJA221" s="129"/>
      <c r="VJB221" s="129"/>
      <c r="VJC221" s="129"/>
      <c r="VJD221" s="129"/>
      <c r="VJE221" s="129"/>
      <c r="VJF221" s="129"/>
      <c r="VJG221" s="129"/>
      <c r="VJH221" s="129"/>
      <c r="VJI221" s="129"/>
      <c r="VJJ221" s="129"/>
      <c r="VJK221" s="129"/>
      <c r="VJL221" s="129"/>
      <c r="VJM221" s="129"/>
      <c r="VJN221" s="129"/>
      <c r="VJO221" s="129"/>
      <c r="VJP221" s="129"/>
      <c r="VJQ221" s="129"/>
      <c r="VJR221" s="129"/>
      <c r="VJS221" s="129"/>
      <c r="VJT221" s="129"/>
      <c r="VJU221" s="129"/>
      <c r="VJV221" s="129"/>
      <c r="VJW221" s="129"/>
      <c r="VJX221" s="129"/>
      <c r="VJY221" s="129"/>
      <c r="VJZ221" s="129"/>
      <c r="VKA221" s="129"/>
      <c r="VKB221" s="129"/>
      <c r="VKC221" s="129"/>
      <c r="VKD221" s="129"/>
      <c r="VKE221" s="129"/>
      <c r="VKF221" s="129"/>
      <c r="VKG221" s="129"/>
      <c r="VKH221" s="129"/>
      <c r="VKI221" s="129"/>
      <c r="VKJ221" s="129"/>
      <c r="VKK221" s="129"/>
      <c r="VKL221" s="129"/>
      <c r="VKM221" s="129"/>
      <c r="VKN221" s="129"/>
      <c r="VKO221" s="129"/>
      <c r="VKP221" s="129"/>
      <c r="VKQ221" s="129"/>
      <c r="VKR221" s="129"/>
      <c r="VKS221" s="129"/>
      <c r="VKT221" s="129"/>
      <c r="VKU221" s="129"/>
      <c r="VKV221" s="129"/>
      <c r="VKW221" s="129"/>
      <c r="VKX221" s="129"/>
      <c r="VKY221" s="129"/>
      <c r="VKZ221" s="129"/>
      <c r="VLA221" s="129"/>
      <c r="VLB221" s="129"/>
      <c r="VLC221" s="129"/>
      <c r="VLD221" s="129"/>
      <c r="VLE221" s="129"/>
      <c r="VLF221" s="129"/>
      <c r="VLG221" s="129"/>
      <c r="VLH221" s="129"/>
      <c r="VLI221" s="129"/>
      <c r="VLJ221" s="129"/>
      <c r="VLK221" s="129"/>
      <c r="VLL221" s="129"/>
      <c r="VLM221" s="129"/>
      <c r="VLN221" s="129"/>
      <c r="VLO221" s="129"/>
      <c r="VLP221" s="129"/>
      <c r="VLQ221" s="129"/>
      <c r="VLR221" s="129"/>
      <c r="VLS221" s="129"/>
      <c r="VLT221" s="129"/>
      <c r="VLU221" s="129"/>
      <c r="VLV221" s="129"/>
      <c r="VLW221" s="129"/>
      <c r="VLX221" s="129"/>
      <c r="VLY221" s="129"/>
      <c r="VLZ221" s="129"/>
      <c r="VMA221" s="129"/>
      <c r="VMB221" s="129"/>
      <c r="VMC221" s="129"/>
      <c r="VMD221" s="129"/>
      <c r="VME221" s="129"/>
      <c r="VMF221" s="129"/>
      <c r="VMG221" s="129"/>
      <c r="VMH221" s="129"/>
      <c r="VMI221" s="129"/>
      <c r="VMJ221" s="129"/>
      <c r="VMK221" s="129"/>
      <c r="VML221" s="129"/>
      <c r="VMM221" s="129"/>
      <c r="VMN221" s="129"/>
      <c r="VMO221" s="129"/>
      <c r="VMP221" s="129"/>
      <c r="VMQ221" s="129"/>
      <c r="VMR221" s="129"/>
      <c r="VMS221" s="129"/>
      <c r="VMT221" s="129"/>
      <c r="VMU221" s="129"/>
      <c r="VMV221" s="129"/>
      <c r="VMW221" s="129"/>
      <c r="VMX221" s="129"/>
      <c r="VMY221" s="129"/>
      <c r="VMZ221" s="129"/>
      <c r="VNA221" s="129"/>
      <c r="VNB221" s="129"/>
      <c r="VNC221" s="129"/>
      <c r="VND221" s="129"/>
      <c r="VNE221" s="129"/>
      <c r="VNF221" s="129"/>
      <c r="VNG221" s="129"/>
      <c r="VNH221" s="129"/>
      <c r="VNI221" s="129"/>
      <c r="VNJ221" s="129"/>
      <c r="VNK221" s="129"/>
      <c r="VNL221" s="129"/>
      <c r="VNM221" s="129"/>
      <c r="VNN221" s="129"/>
      <c r="VNO221" s="129"/>
      <c r="VNP221" s="129"/>
      <c r="VNQ221" s="129"/>
      <c r="VNR221" s="129"/>
      <c r="VNS221" s="129"/>
      <c r="VNT221" s="129"/>
      <c r="VNU221" s="129"/>
      <c r="VNV221" s="129"/>
      <c r="VNW221" s="129"/>
      <c r="VNX221" s="129"/>
      <c r="VNY221" s="129"/>
      <c r="VNZ221" s="129"/>
      <c r="VOA221" s="129"/>
      <c r="VOB221" s="129"/>
      <c r="VOC221" s="129"/>
      <c r="VOD221" s="129"/>
      <c r="VOE221" s="129"/>
      <c r="VOF221" s="129"/>
      <c r="VOG221" s="129"/>
      <c r="VOH221" s="129"/>
      <c r="VOI221" s="129"/>
      <c r="VOJ221" s="129"/>
      <c r="VOK221" s="129"/>
      <c r="VOL221" s="129"/>
      <c r="VOM221" s="129"/>
      <c r="VON221" s="129"/>
      <c r="VOO221" s="129"/>
      <c r="VOP221" s="129"/>
      <c r="VOQ221" s="129"/>
      <c r="VOR221" s="129"/>
      <c r="VOS221" s="129"/>
      <c r="VOT221" s="129"/>
      <c r="VOU221" s="129"/>
      <c r="VOV221" s="129"/>
      <c r="VOW221" s="129"/>
      <c r="VOX221" s="129"/>
      <c r="VOY221" s="129"/>
      <c r="VOZ221" s="129"/>
      <c r="VPA221" s="129"/>
      <c r="VPB221" s="129"/>
      <c r="VPC221" s="129"/>
      <c r="VPD221" s="129"/>
      <c r="VPE221" s="129"/>
      <c r="VPF221" s="129"/>
      <c r="VPG221" s="129"/>
      <c r="VPH221" s="129"/>
      <c r="VPI221" s="129"/>
      <c r="VPJ221" s="129"/>
      <c r="VPK221" s="129"/>
      <c r="VPL221" s="129"/>
      <c r="VPM221" s="129"/>
      <c r="VPN221" s="129"/>
      <c r="VPO221" s="129"/>
      <c r="VPP221" s="129"/>
      <c r="VPQ221" s="129"/>
      <c r="VPR221" s="129"/>
      <c r="VPS221" s="129"/>
      <c r="VPT221" s="129"/>
      <c r="VPU221" s="129"/>
      <c r="VPV221" s="129"/>
      <c r="VPW221" s="129"/>
      <c r="VPX221" s="129"/>
      <c r="VPY221" s="129"/>
      <c r="VPZ221" s="129"/>
      <c r="VQA221" s="129"/>
      <c r="VQB221" s="129"/>
      <c r="VQC221" s="129"/>
      <c r="VQD221" s="129"/>
      <c r="VQE221" s="129"/>
      <c r="VQF221" s="129"/>
      <c r="VQG221" s="129"/>
      <c r="VQH221" s="129"/>
      <c r="VQI221" s="129"/>
      <c r="VQJ221" s="129"/>
      <c r="VQK221" s="129"/>
      <c r="VQL221" s="129"/>
      <c r="VQM221" s="129"/>
      <c r="VQN221" s="129"/>
      <c r="VQO221" s="129"/>
      <c r="VQP221" s="129"/>
      <c r="VQQ221" s="129"/>
      <c r="VQR221" s="129"/>
      <c r="VQS221" s="129"/>
      <c r="VQT221" s="129"/>
      <c r="VQU221" s="129"/>
      <c r="VQV221" s="129"/>
      <c r="VQW221" s="129"/>
      <c r="VQX221" s="129"/>
      <c r="VQY221" s="129"/>
      <c r="VQZ221" s="129"/>
      <c r="VRA221" s="129"/>
      <c r="VRB221" s="129"/>
      <c r="VRC221" s="129"/>
      <c r="VRD221" s="129"/>
      <c r="VRE221" s="129"/>
      <c r="VRF221" s="129"/>
      <c r="VRG221" s="129"/>
      <c r="VRH221" s="129"/>
      <c r="VRI221" s="129"/>
      <c r="VRJ221" s="129"/>
      <c r="VRK221" s="129"/>
      <c r="VRL221" s="129"/>
      <c r="VRM221" s="129"/>
      <c r="VRN221" s="129"/>
      <c r="VRO221" s="129"/>
      <c r="VRP221" s="129"/>
      <c r="VRQ221" s="129"/>
      <c r="VRR221" s="129"/>
      <c r="VRS221" s="129"/>
      <c r="VRT221" s="129"/>
      <c r="VRU221" s="129"/>
      <c r="VRV221" s="129"/>
      <c r="VRW221" s="129"/>
      <c r="VRX221" s="129"/>
      <c r="VRY221" s="129"/>
      <c r="VRZ221" s="129"/>
      <c r="VSA221" s="129"/>
      <c r="VSB221" s="129"/>
      <c r="VSC221" s="129"/>
      <c r="VSD221" s="129"/>
      <c r="VSE221" s="129"/>
      <c r="VSF221" s="129"/>
      <c r="VSG221" s="129"/>
      <c r="VSH221" s="129"/>
      <c r="VSI221" s="129"/>
      <c r="VSJ221" s="129"/>
      <c r="VSK221" s="129"/>
      <c r="VSL221" s="129"/>
      <c r="VSM221" s="129"/>
      <c r="VSN221" s="129"/>
      <c r="VSO221" s="129"/>
      <c r="VSP221" s="129"/>
      <c r="VSQ221" s="129"/>
      <c r="VSR221" s="129"/>
      <c r="VSS221" s="129"/>
      <c r="VST221" s="129"/>
      <c r="VSU221" s="129"/>
      <c r="VSV221" s="129"/>
      <c r="VSW221" s="129"/>
      <c r="VSX221" s="129"/>
      <c r="VSY221" s="129"/>
      <c r="VSZ221" s="129"/>
      <c r="VTA221" s="129"/>
      <c r="VTB221" s="129"/>
      <c r="VTC221" s="129"/>
      <c r="VTD221" s="129"/>
      <c r="VTE221" s="129"/>
      <c r="VTF221" s="129"/>
      <c r="VTG221" s="129"/>
      <c r="VTH221" s="129"/>
      <c r="VTI221" s="129"/>
      <c r="VTJ221" s="129"/>
      <c r="VTK221" s="129"/>
      <c r="VTL221" s="129"/>
      <c r="VTM221" s="129"/>
      <c r="VTN221" s="129"/>
      <c r="VTO221" s="129"/>
      <c r="VTP221" s="129"/>
      <c r="VTQ221" s="129"/>
      <c r="VTR221" s="129"/>
      <c r="VTS221" s="129"/>
      <c r="VTT221" s="129"/>
      <c r="VTU221" s="129"/>
      <c r="VTV221" s="129"/>
      <c r="VTW221" s="129"/>
      <c r="VTX221" s="129"/>
      <c r="VTY221" s="129"/>
      <c r="VTZ221" s="129"/>
      <c r="VUA221" s="129"/>
      <c r="VUB221" s="129"/>
      <c r="VUC221" s="129"/>
      <c r="VUD221" s="129"/>
      <c r="VUE221" s="129"/>
      <c r="VUF221" s="129"/>
      <c r="VUG221" s="129"/>
      <c r="VUH221" s="129"/>
      <c r="VUI221" s="129"/>
      <c r="VUJ221" s="129"/>
      <c r="VUK221" s="129"/>
      <c r="VUL221" s="129"/>
      <c r="VUM221" s="129"/>
      <c r="VUN221" s="129"/>
      <c r="VUO221" s="129"/>
      <c r="VUP221" s="129"/>
      <c r="VUQ221" s="129"/>
      <c r="VUR221" s="129"/>
      <c r="VUS221" s="129"/>
      <c r="VUT221" s="129"/>
      <c r="VUU221" s="129"/>
      <c r="VUV221" s="129"/>
      <c r="VUW221" s="129"/>
      <c r="VUX221" s="129"/>
      <c r="VUY221" s="129"/>
      <c r="VUZ221" s="129"/>
      <c r="VVA221" s="129"/>
      <c r="VVB221" s="129"/>
      <c r="VVC221" s="129"/>
      <c r="VVD221" s="129"/>
      <c r="VVE221" s="129"/>
      <c r="VVF221" s="129"/>
      <c r="VVG221" s="129"/>
      <c r="VVH221" s="129"/>
      <c r="VVI221" s="129"/>
      <c r="VVJ221" s="129"/>
      <c r="VVK221" s="129"/>
      <c r="VVL221" s="129"/>
      <c r="VVM221" s="129"/>
      <c r="VVN221" s="129"/>
      <c r="VVO221" s="129"/>
      <c r="VVP221" s="129"/>
      <c r="VVQ221" s="129"/>
      <c r="VVR221" s="129"/>
      <c r="VVS221" s="129"/>
      <c r="VVT221" s="129"/>
      <c r="VVU221" s="129"/>
      <c r="VVV221" s="129"/>
      <c r="VVW221" s="129"/>
      <c r="VVX221" s="129"/>
      <c r="VVY221" s="129"/>
      <c r="VVZ221" s="129"/>
      <c r="VWA221" s="129"/>
      <c r="VWB221" s="129"/>
      <c r="VWC221" s="129"/>
      <c r="VWD221" s="129"/>
      <c r="VWE221" s="129"/>
      <c r="VWF221" s="129"/>
      <c r="VWG221" s="129"/>
      <c r="VWH221" s="129"/>
      <c r="VWI221" s="129"/>
      <c r="VWJ221" s="129"/>
      <c r="VWK221" s="129"/>
      <c r="VWL221" s="129"/>
      <c r="VWM221" s="129"/>
      <c r="VWN221" s="129"/>
      <c r="VWO221" s="129"/>
      <c r="VWP221" s="129"/>
      <c r="VWQ221" s="129"/>
      <c r="VWR221" s="129"/>
      <c r="VWS221" s="129"/>
      <c r="VWT221" s="129"/>
      <c r="VWU221" s="129"/>
      <c r="VWV221" s="129"/>
      <c r="VWW221" s="129"/>
      <c r="VWX221" s="129"/>
      <c r="VWY221" s="129"/>
      <c r="VWZ221" s="129"/>
      <c r="VXA221" s="129"/>
      <c r="VXB221" s="129"/>
      <c r="VXC221" s="129"/>
      <c r="VXD221" s="129"/>
      <c r="VXE221" s="129"/>
      <c r="VXF221" s="129"/>
      <c r="VXG221" s="129"/>
      <c r="VXH221" s="129"/>
      <c r="VXI221" s="129"/>
      <c r="VXJ221" s="129"/>
      <c r="VXK221" s="129"/>
      <c r="VXL221" s="129"/>
      <c r="VXM221" s="129"/>
      <c r="VXN221" s="129"/>
      <c r="VXO221" s="129"/>
      <c r="VXP221" s="129"/>
      <c r="VXQ221" s="129"/>
      <c r="VXR221" s="129"/>
      <c r="VXS221" s="129"/>
      <c r="VXT221" s="129"/>
      <c r="VXU221" s="129"/>
      <c r="VXV221" s="129"/>
      <c r="VXW221" s="129"/>
      <c r="VXX221" s="129"/>
      <c r="VXY221" s="129"/>
      <c r="VXZ221" s="129"/>
      <c r="VYA221" s="129"/>
      <c r="VYB221" s="129"/>
      <c r="VYC221" s="129"/>
      <c r="VYD221" s="129"/>
      <c r="VYE221" s="129"/>
      <c r="VYF221" s="129"/>
      <c r="VYG221" s="129"/>
      <c r="VYH221" s="129"/>
      <c r="VYI221" s="129"/>
      <c r="VYJ221" s="129"/>
      <c r="VYK221" s="129"/>
      <c r="VYL221" s="129"/>
      <c r="VYM221" s="129"/>
      <c r="VYN221" s="129"/>
      <c r="VYO221" s="129"/>
      <c r="VYP221" s="129"/>
      <c r="VYQ221" s="129"/>
      <c r="VYR221" s="129"/>
      <c r="VYS221" s="129"/>
      <c r="VYT221" s="129"/>
      <c r="VYU221" s="129"/>
      <c r="VYV221" s="129"/>
      <c r="VYW221" s="129"/>
      <c r="VYX221" s="129"/>
      <c r="VYY221" s="129"/>
      <c r="VYZ221" s="129"/>
      <c r="VZA221" s="129"/>
      <c r="VZB221" s="129"/>
      <c r="VZC221" s="129"/>
      <c r="VZD221" s="129"/>
      <c r="VZE221" s="129"/>
      <c r="VZF221" s="129"/>
      <c r="VZG221" s="129"/>
      <c r="VZH221" s="129"/>
      <c r="VZI221" s="129"/>
      <c r="VZJ221" s="129"/>
      <c r="VZK221" s="129"/>
      <c r="VZL221" s="129"/>
      <c r="VZM221" s="129"/>
      <c r="VZN221" s="129"/>
      <c r="VZO221" s="129"/>
      <c r="VZP221" s="129"/>
      <c r="VZQ221" s="129"/>
      <c r="VZR221" s="129"/>
      <c r="VZS221" s="129"/>
      <c r="VZT221" s="129"/>
      <c r="VZU221" s="129"/>
      <c r="VZV221" s="129"/>
      <c r="VZW221" s="129"/>
      <c r="VZX221" s="129"/>
      <c r="VZY221" s="129"/>
      <c r="VZZ221" s="129"/>
      <c r="WAA221" s="129"/>
      <c r="WAB221" s="129"/>
      <c r="WAC221" s="129"/>
      <c r="WAD221" s="129"/>
      <c r="WAE221" s="129"/>
      <c r="WAF221" s="129"/>
      <c r="WAG221" s="129"/>
      <c r="WAH221" s="129"/>
      <c r="WAI221" s="129"/>
      <c r="WAJ221" s="129"/>
      <c r="WAK221" s="129"/>
      <c r="WAL221" s="129"/>
      <c r="WAM221" s="129"/>
      <c r="WAN221" s="129"/>
      <c r="WAO221" s="129"/>
      <c r="WAP221" s="129"/>
      <c r="WAQ221" s="129"/>
      <c r="WAR221" s="129"/>
      <c r="WAS221" s="129"/>
      <c r="WAT221" s="129"/>
      <c r="WAU221" s="129"/>
      <c r="WAV221" s="129"/>
      <c r="WAW221" s="129"/>
      <c r="WAX221" s="129"/>
      <c r="WAY221" s="129"/>
      <c r="WAZ221" s="129"/>
      <c r="WBA221" s="129"/>
      <c r="WBB221" s="129"/>
      <c r="WBC221" s="129"/>
      <c r="WBD221" s="129"/>
      <c r="WBE221" s="129"/>
      <c r="WBF221" s="129"/>
      <c r="WBG221" s="129"/>
      <c r="WBH221" s="129"/>
      <c r="WBI221" s="129"/>
      <c r="WBJ221" s="129"/>
      <c r="WBK221" s="129"/>
      <c r="WBL221" s="129"/>
      <c r="WBM221" s="129"/>
      <c r="WBN221" s="129"/>
      <c r="WBO221" s="129"/>
      <c r="WBP221" s="129"/>
      <c r="WBQ221" s="129"/>
      <c r="WBR221" s="129"/>
      <c r="WBS221" s="129"/>
      <c r="WBT221" s="129"/>
      <c r="WBU221" s="129"/>
      <c r="WBV221" s="129"/>
      <c r="WBW221" s="129"/>
      <c r="WBX221" s="129"/>
      <c r="WBY221" s="129"/>
      <c r="WBZ221" s="129"/>
      <c r="WCA221" s="129"/>
      <c r="WCB221" s="129"/>
      <c r="WCC221" s="129"/>
      <c r="WCD221" s="129"/>
      <c r="WCE221" s="129"/>
      <c r="WCF221" s="129"/>
      <c r="WCG221" s="129"/>
      <c r="WCH221" s="129"/>
      <c r="WCI221" s="129"/>
      <c r="WCJ221" s="129"/>
      <c r="WCK221" s="129"/>
      <c r="WCL221" s="129"/>
      <c r="WCM221" s="129"/>
      <c r="WCN221" s="129"/>
      <c r="WCO221" s="129"/>
      <c r="WCP221" s="129"/>
      <c r="WCQ221" s="129"/>
      <c r="WCR221" s="129"/>
      <c r="WCS221" s="129"/>
      <c r="WCT221" s="129"/>
      <c r="WCU221" s="129"/>
      <c r="WCV221" s="129"/>
      <c r="WCW221" s="129"/>
      <c r="WCX221" s="129"/>
      <c r="WCY221" s="129"/>
      <c r="WCZ221" s="129"/>
      <c r="WDA221" s="129"/>
      <c r="WDB221" s="129"/>
      <c r="WDC221" s="129"/>
      <c r="WDD221" s="129"/>
      <c r="WDE221" s="129"/>
      <c r="WDF221" s="129"/>
      <c r="WDG221" s="129"/>
      <c r="WDH221" s="129"/>
      <c r="WDI221" s="129"/>
      <c r="WDJ221" s="129"/>
      <c r="WDK221" s="129"/>
      <c r="WDL221" s="129"/>
      <c r="WDM221" s="129"/>
      <c r="WDN221" s="129"/>
      <c r="WDO221" s="129"/>
      <c r="WDP221" s="129"/>
      <c r="WDQ221" s="129"/>
      <c r="WDR221" s="129"/>
      <c r="WDS221" s="129"/>
      <c r="WDT221" s="129"/>
      <c r="WDU221" s="129"/>
      <c r="WDV221" s="129"/>
      <c r="WDW221" s="129"/>
      <c r="WDX221" s="129"/>
      <c r="WDY221" s="129"/>
      <c r="WDZ221" s="129"/>
      <c r="WEA221" s="129"/>
      <c r="WEB221" s="129"/>
      <c r="WEC221" s="129"/>
      <c r="WED221" s="129"/>
      <c r="WEE221" s="129"/>
      <c r="WEF221" s="129"/>
      <c r="WEG221" s="129"/>
      <c r="WEH221" s="129"/>
      <c r="WEI221" s="129"/>
      <c r="WEJ221" s="129"/>
      <c r="WEK221" s="129"/>
      <c r="WEL221" s="129"/>
      <c r="WEM221" s="129"/>
      <c r="WEN221" s="129"/>
      <c r="WEO221" s="129"/>
      <c r="WEP221" s="129"/>
      <c r="WEQ221" s="129"/>
      <c r="WER221" s="129"/>
      <c r="WES221" s="129"/>
      <c r="WET221" s="129"/>
      <c r="WEU221" s="129"/>
      <c r="WEV221" s="129"/>
      <c r="WEW221" s="129"/>
      <c r="WEX221" s="129"/>
      <c r="WEY221" s="129"/>
      <c r="WEZ221" s="129"/>
      <c r="WFA221" s="129"/>
      <c r="WFB221" s="129"/>
      <c r="WFC221" s="129"/>
      <c r="WFD221" s="129"/>
      <c r="WFE221" s="129"/>
      <c r="WFF221" s="129"/>
      <c r="WFG221" s="129"/>
      <c r="WFH221" s="129"/>
      <c r="WFI221" s="129"/>
      <c r="WFJ221" s="129"/>
      <c r="WFK221" s="129"/>
      <c r="WFL221" s="129"/>
      <c r="WFM221" s="129"/>
      <c r="WFN221" s="129"/>
      <c r="WFO221" s="129"/>
      <c r="WFP221" s="129"/>
      <c r="WFQ221" s="129"/>
      <c r="WFR221" s="129"/>
      <c r="WFS221" s="129"/>
      <c r="WFT221" s="129"/>
      <c r="WFU221" s="129"/>
      <c r="WFV221" s="129"/>
      <c r="WFW221" s="129"/>
      <c r="WFX221" s="129"/>
      <c r="WFY221" s="129"/>
      <c r="WFZ221" s="129"/>
      <c r="WGA221" s="129"/>
      <c r="WGB221" s="129"/>
      <c r="WGC221" s="129"/>
      <c r="WGD221" s="129"/>
      <c r="WGE221" s="129"/>
      <c r="WGF221" s="129"/>
      <c r="WGG221" s="129"/>
      <c r="WGH221" s="129"/>
      <c r="WGI221" s="129"/>
      <c r="WGJ221" s="129"/>
      <c r="WGK221" s="129"/>
      <c r="WGL221" s="129"/>
      <c r="WGM221" s="129"/>
      <c r="WGN221" s="129"/>
      <c r="WGO221" s="129"/>
      <c r="WGP221" s="129"/>
      <c r="WGQ221" s="129"/>
      <c r="WGR221" s="129"/>
      <c r="WGS221" s="129"/>
      <c r="WGT221" s="129"/>
      <c r="WGU221" s="129"/>
      <c r="WGV221" s="129"/>
      <c r="WGW221" s="129"/>
      <c r="WGX221" s="129"/>
      <c r="WGY221" s="129"/>
      <c r="WGZ221" s="129"/>
      <c r="WHA221" s="129"/>
      <c r="WHB221" s="129"/>
      <c r="WHC221" s="129"/>
      <c r="WHD221" s="129"/>
      <c r="WHE221" s="129"/>
      <c r="WHF221" s="129"/>
      <c r="WHG221" s="129"/>
      <c r="WHH221" s="129"/>
      <c r="WHI221" s="129"/>
      <c r="WHJ221" s="129"/>
      <c r="WHK221" s="129"/>
      <c r="WHL221" s="129"/>
      <c r="WHM221" s="129"/>
      <c r="WHN221" s="129"/>
      <c r="WHO221" s="129"/>
      <c r="WHP221" s="129"/>
      <c r="WHQ221" s="129"/>
      <c r="WHR221" s="129"/>
      <c r="WHS221" s="129"/>
      <c r="WHT221" s="129"/>
      <c r="WHU221" s="129"/>
      <c r="WHV221" s="129"/>
      <c r="WHW221" s="129"/>
      <c r="WHX221" s="129"/>
      <c r="WHY221" s="129"/>
      <c r="WHZ221" s="129"/>
      <c r="WIA221" s="129"/>
      <c r="WIB221" s="129"/>
      <c r="WIC221" s="129"/>
      <c r="WID221" s="129"/>
      <c r="WIE221" s="129"/>
      <c r="WIF221" s="129"/>
      <c r="WIG221" s="129"/>
      <c r="WIH221" s="129"/>
      <c r="WII221" s="129"/>
      <c r="WIJ221" s="129"/>
      <c r="WIK221" s="129"/>
      <c r="WIL221" s="129"/>
      <c r="WIM221" s="129"/>
      <c r="WIN221" s="129"/>
      <c r="WIO221" s="129"/>
      <c r="WIP221" s="129"/>
      <c r="WIQ221" s="129"/>
      <c r="WIR221" s="129"/>
      <c r="WIS221" s="129"/>
      <c r="WIT221" s="129"/>
      <c r="WIU221" s="129"/>
      <c r="WIV221" s="129"/>
      <c r="WIW221" s="129"/>
      <c r="WIX221" s="129"/>
      <c r="WIY221" s="129"/>
      <c r="WIZ221" s="129"/>
      <c r="WJA221" s="129"/>
      <c r="WJB221" s="129"/>
      <c r="WJC221" s="129"/>
      <c r="WJD221" s="129"/>
      <c r="WJE221" s="129"/>
      <c r="WJF221" s="129"/>
      <c r="WJG221" s="129"/>
      <c r="WJH221" s="129"/>
      <c r="WJI221" s="129"/>
      <c r="WJJ221" s="129"/>
      <c r="WJK221" s="129"/>
      <c r="WJL221" s="129"/>
      <c r="WJM221" s="129"/>
      <c r="WJN221" s="129"/>
      <c r="WJO221" s="129"/>
      <c r="WJP221" s="129"/>
      <c r="WJQ221" s="129"/>
      <c r="WJR221" s="129"/>
      <c r="WJS221" s="129"/>
      <c r="WJT221" s="129"/>
      <c r="WJU221" s="129"/>
      <c r="WJV221" s="129"/>
      <c r="WJW221" s="129"/>
      <c r="WJX221" s="129"/>
      <c r="WJY221" s="129"/>
      <c r="WJZ221" s="129"/>
      <c r="WKA221" s="129"/>
      <c r="WKB221" s="129"/>
      <c r="WKC221" s="129"/>
      <c r="WKD221" s="129"/>
      <c r="WKE221" s="129"/>
      <c r="WKF221" s="129"/>
      <c r="WKG221" s="129"/>
      <c r="WKH221" s="129"/>
      <c r="WKI221" s="129"/>
      <c r="WKJ221" s="129"/>
      <c r="WKK221" s="129"/>
      <c r="WKL221" s="129"/>
      <c r="WKM221" s="129"/>
      <c r="WKN221" s="129"/>
      <c r="WKO221" s="129"/>
      <c r="WKP221" s="129"/>
      <c r="WKQ221" s="129"/>
      <c r="WKR221" s="129"/>
      <c r="WKS221" s="129"/>
      <c r="WKT221" s="129"/>
      <c r="WKU221" s="129"/>
      <c r="WKV221" s="129"/>
      <c r="WKW221" s="129"/>
      <c r="WKX221" s="129"/>
      <c r="WKY221" s="129"/>
      <c r="WKZ221" s="129"/>
      <c r="WLA221" s="129"/>
      <c r="WLB221" s="129"/>
      <c r="WLC221" s="129"/>
      <c r="WLD221" s="129"/>
      <c r="WLE221" s="129"/>
      <c r="WLF221" s="129"/>
      <c r="WLG221" s="129"/>
      <c r="WLH221" s="129"/>
      <c r="WLI221" s="129"/>
      <c r="WLJ221" s="129"/>
      <c r="WLK221" s="129"/>
      <c r="WLL221" s="129"/>
      <c r="WLM221" s="129"/>
      <c r="WLN221" s="129"/>
      <c r="WLO221" s="129"/>
      <c r="WLP221" s="129"/>
      <c r="WLQ221" s="129"/>
      <c r="WLR221" s="129"/>
      <c r="WLS221" s="129"/>
      <c r="WLT221" s="129"/>
      <c r="WLU221" s="129"/>
      <c r="WLV221" s="129"/>
      <c r="WLW221" s="129"/>
      <c r="WLX221" s="129"/>
      <c r="WLY221" s="129"/>
      <c r="WLZ221" s="129"/>
      <c r="WMA221" s="129"/>
      <c r="WMB221" s="129"/>
      <c r="WMC221" s="129"/>
      <c r="WMD221" s="129"/>
      <c r="WME221" s="129"/>
      <c r="WMF221" s="129"/>
      <c r="WMG221" s="129"/>
      <c r="WMH221" s="129"/>
      <c r="WMI221" s="129"/>
      <c r="WMJ221" s="129"/>
      <c r="WMK221" s="129"/>
      <c r="WML221" s="129"/>
      <c r="WMM221" s="129"/>
      <c r="WMN221" s="129"/>
      <c r="WMO221" s="129"/>
      <c r="WMP221" s="129"/>
      <c r="WMQ221" s="129"/>
      <c r="WMR221" s="129"/>
      <c r="WMS221" s="129"/>
      <c r="WMT221" s="129"/>
      <c r="WMU221" s="129"/>
      <c r="WMV221" s="129"/>
      <c r="WMW221" s="129"/>
      <c r="WMX221" s="129"/>
      <c r="WMY221" s="129"/>
      <c r="WMZ221" s="129"/>
      <c r="WNA221" s="129"/>
      <c r="WNB221" s="129"/>
      <c r="WNC221" s="129"/>
      <c r="WND221" s="129"/>
      <c r="WNE221" s="129"/>
      <c r="WNF221" s="129"/>
      <c r="WNG221" s="129"/>
      <c r="WNH221" s="129"/>
      <c r="WNI221" s="129"/>
      <c r="WNJ221" s="129"/>
      <c r="WNK221" s="129"/>
      <c r="WNL221" s="129"/>
      <c r="WNM221" s="129"/>
      <c r="WNN221" s="129"/>
      <c r="WNO221" s="129"/>
      <c r="WNP221" s="129"/>
      <c r="WNQ221" s="129"/>
      <c r="WNR221" s="129"/>
      <c r="WNS221" s="129"/>
      <c r="WNT221" s="129"/>
      <c r="WNU221" s="129"/>
      <c r="WNV221" s="129"/>
      <c r="WNW221" s="129"/>
      <c r="WNX221" s="129"/>
      <c r="WNY221" s="129"/>
      <c r="WNZ221" s="129"/>
      <c r="WOA221" s="129"/>
      <c r="WOB221" s="129"/>
      <c r="WOC221" s="129"/>
      <c r="WOD221" s="129"/>
      <c r="WOE221" s="129"/>
      <c r="WOF221" s="129"/>
      <c r="WOG221" s="129"/>
      <c r="WOH221" s="129"/>
      <c r="WOI221" s="129"/>
      <c r="WOJ221" s="129"/>
      <c r="WOK221" s="129"/>
      <c r="WOL221" s="129"/>
      <c r="WOM221" s="129"/>
      <c r="WON221" s="129"/>
      <c r="WOO221" s="129"/>
      <c r="WOP221" s="129"/>
      <c r="WOQ221" s="129"/>
      <c r="WOR221" s="129"/>
      <c r="WOS221" s="129"/>
      <c r="WOT221" s="129"/>
      <c r="WOU221" s="129"/>
      <c r="WOV221" s="129"/>
      <c r="WOW221" s="129"/>
      <c r="WOX221" s="129"/>
      <c r="WOY221" s="129"/>
      <c r="WOZ221" s="129"/>
      <c r="WPA221" s="129"/>
      <c r="WPB221" s="129"/>
      <c r="WPC221" s="129"/>
      <c r="WPD221" s="129"/>
      <c r="WPE221" s="129"/>
      <c r="WPF221" s="129"/>
      <c r="WPG221" s="129"/>
      <c r="WPH221" s="129"/>
      <c r="WPI221" s="129"/>
      <c r="WPJ221" s="129"/>
      <c r="WPK221" s="129"/>
      <c r="WPL221" s="129"/>
      <c r="WPM221" s="129"/>
      <c r="WPN221" s="129"/>
      <c r="WPO221" s="129"/>
      <c r="WPP221" s="129"/>
      <c r="WPQ221" s="129"/>
      <c r="WPR221" s="129"/>
      <c r="WPS221" s="129"/>
      <c r="WPT221" s="129"/>
      <c r="WPU221" s="129"/>
      <c r="WPV221" s="129"/>
      <c r="WPW221" s="129"/>
      <c r="WPX221" s="129"/>
      <c r="WPY221" s="129"/>
      <c r="WPZ221" s="129"/>
      <c r="WQA221" s="129"/>
      <c r="WQB221" s="129"/>
      <c r="WQC221" s="129"/>
      <c r="WQD221" s="129"/>
      <c r="WQE221" s="129"/>
      <c r="WQF221" s="129"/>
      <c r="WQG221" s="129"/>
      <c r="WQH221" s="129"/>
      <c r="WQI221" s="129"/>
      <c r="WQJ221" s="129"/>
      <c r="WQK221" s="129"/>
      <c r="WQL221" s="129"/>
      <c r="WQM221" s="129"/>
      <c r="WQN221" s="129"/>
      <c r="WQO221" s="129"/>
      <c r="WQP221" s="129"/>
      <c r="WQQ221" s="129"/>
      <c r="WQR221" s="129"/>
      <c r="WQS221" s="129"/>
      <c r="WQT221" s="129"/>
      <c r="WQU221" s="129"/>
      <c r="WQV221" s="129"/>
      <c r="WQW221" s="129"/>
      <c r="WQX221" s="129"/>
      <c r="WQY221" s="129"/>
      <c r="WQZ221" s="129"/>
      <c r="WRA221" s="129"/>
      <c r="WRB221" s="129"/>
      <c r="WRC221" s="129"/>
      <c r="WRD221" s="129"/>
      <c r="WRE221" s="129"/>
      <c r="WRF221" s="129"/>
      <c r="WRG221" s="129"/>
      <c r="WRH221" s="129"/>
      <c r="WRI221" s="129"/>
      <c r="WRJ221" s="129"/>
      <c r="WRK221" s="129"/>
      <c r="WRL221" s="129"/>
      <c r="WRM221" s="129"/>
      <c r="WRN221" s="129"/>
      <c r="WRO221" s="129"/>
      <c r="WRP221" s="129"/>
      <c r="WRQ221" s="129"/>
      <c r="WRR221" s="129"/>
      <c r="WRS221" s="129"/>
      <c r="WRT221" s="129"/>
      <c r="WRU221" s="129"/>
      <c r="WRV221" s="129"/>
      <c r="WRW221" s="129"/>
      <c r="WRX221" s="129"/>
      <c r="WRY221" s="129"/>
      <c r="WRZ221" s="129"/>
      <c r="WSA221" s="129"/>
      <c r="WSB221" s="129"/>
      <c r="WSC221" s="129"/>
      <c r="WSD221" s="129"/>
      <c r="WSE221" s="129"/>
      <c r="WSF221" s="129"/>
      <c r="WSG221" s="129"/>
      <c r="WSH221" s="129"/>
      <c r="WSI221" s="129"/>
      <c r="WSJ221" s="129"/>
      <c r="WSK221" s="129"/>
      <c r="WSL221" s="129"/>
      <c r="WSM221" s="129"/>
      <c r="WSN221" s="129"/>
      <c r="WSO221" s="129"/>
      <c r="WSP221" s="129"/>
      <c r="WSQ221" s="129"/>
      <c r="WSR221" s="129"/>
      <c r="WSS221" s="129"/>
      <c r="WST221" s="129"/>
      <c r="WSU221" s="129"/>
      <c r="WSV221" s="129"/>
      <c r="WSW221" s="129"/>
      <c r="WSX221" s="129"/>
      <c r="WSY221" s="129"/>
      <c r="WSZ221" s="129"/>
      <c r="WTA221" s="129"/>
      <c r="WTB221" s="129"/>
      <c r="WTC221" s="129"/>
      <c r="WTD221" s="129"/>
      <c r="WTE221" s="129"/>
      <c r="WTF221" s="129"/>
      <c r="WTG221" s="129"/>
      <c r="WTH221" s="129"/>
      <c r="WTI221" s="129"/>
      <c r="WTJ221" s="129"/>
      <c r="WTK221" s="129"/>
      <c r="WTL221" s="129"/>
      <c r="WTM221" s="129"/>
      <c r="WTN221" s="129"/>
      <c r="WTO221" s="129"/>
      <c r="WTP221" s="129"/>
      <c r="WTQ221" s="129"/>
      <c r="WTR221" s="129"/>
      <c r="WTS221" s="129"/>
      <c r="WTT221" s="129"/>
      <c r="WTU221" s="129"/>
      <c r="WTV221" s="129"/>
      <c r="WTW221" s="129"/>
      <c r="WTX221" s="129"/>
      <c r="WTY221" s="129"/>
      <c r="WTZ221" s="129"/>
      <c r="WUA221" s="129"/>
      <c r="WUB221" s="129"/>
      <c r="WUC221" s="129"/>
      <c r="WUD221" s="129"/>
      <c r="WUE221" s="129"/>
      <c r="WUF221" s="129"/>
      <c r="WUG221" s="129"/>
      <c r="WUH221" s="129"/>
      <c r="WUI221" s="129"/>
      <c r="WUJ221" s="129"/>
      <c r="WUK221" s="129"/>
      <c r="WUL221" s="129"/>
      <c r="WUM221" s="129"/>
      <c r="WUN221" s="129"/>
      <c r="WUO221" s="129"/>
      <c r="WUP221" s="129"/>
      <c r="WUQ221" s="129"/>
      <c r="WUR221" s="129"/>
      <c r="WUS221" s="129"/>
      <c r="WUT221" s="129"/>
      <c r="WUU221" s="129"/>
      <c r="WUV221" s="129"/>
      <c r="WUW221" s="129"/>
      <c r="WUX221" s="129"/>
      <c r="WUY221" s="129"/>
      <c r="WUZ221" s="129"/>
      <c r="WVA221" s="129"/>
      <c r="WVB221" s="129"/>
      <c r="WVC221" s="129"/>
      <c r="WVD221" s="129"/>
      <c r="WVE221" s="129"/>
      <c r="WVF221" s="129"/>
      <c r="WVG221" s="129"/>
      <c r="WVH221" s="129"/>
      <c r="WVI221" s="129"/>
      <c r="WVJ221" s="129"/>
      <c r="WVK221" s="129"/>
      <c r="WVL221" s="129"/>
      <c r="WVM221" s="129"/>
      <c r="WVN221" s="129"/>
      <c r="WVO221" s="129"/>
      <c r="WVP221" s="129"/>
      <c r="WVQ221" s="129"/>
      <c r="WVR221" s="129"/>
      <c r="WVS221" s="129"/>
      <c r="WVT221" s="129"/>
      <c r="WVU221" s="129"/>
      <c r="WVV221" s="129"/>
      <c r="WVW221" s="129"/>
      <c r="WVX221" s="129"/>
      <c r="WVY221" s="129"/>
      <c r="WVZ221" s="129"/>
      <c r="WWA221" s="129"/>
      <c r="WWB221" s="129"/>
      <c r="WWC221" s="129"/>
      <c r="WWD221" s="129"/>
      <c r="WWE221" s="129"/>
      <c r="WWF221" s="129"/>
      <c r="WWG221" s="129"/>
      <c r="WWH221" s="129"/>
      <c r="WWI221" s="129"/>
      <c r="WWJ221" s="129"/>
      <c r="WWK221" s="129"/>
      <c r="WWL221" s="129"/>
      <c r="WWM221" s="129"/>
      <c r="WWN221" s="129"/>
      <c r="WWO221" s="129"/>
      <c r="WWP221" s="129"/>
      <c r="WWQ221" s="129"/>
      <c r="WWR221" s="129"/>
      <c r="WWS221" s="129"/>
      <c r="WWT221" s="129"/>
      <c r="WWU221" s="129"/>
      <c r="WWV221" s="129"/>
      <c r="WWW221" s="129"/>
      <c r="WWX221" s="129"/>
      <c r="WWY221" s="129"/>
      <c r="WWZ221" s="129"/>
      <c r="WXA221" s="129"/>
      <c r="WXB221" s="129"/>
      <c r="WXC221" s="129"/>
      <c r="WXD221" s="129"/>
      <c r="WXE221" s="129"/>
      <c r="WXF221" s="129"/>
      <c r="WXG221" s="129"/>
      <c r="WXH221" s="129"/>
      <c r="WXI221" s="129"/>
      <c r="WXJ221" s="129"/>
      <c r="WXK221" s="129"/>
      <c r="WXL221" s="129"/>
      <c r="WXM221" s="129"/>
      <c r="WXN221" s="129"/>
      <c r="WXO221" s="129"/>
      <c r="WXP221" s="129"/>
      <c r="WXQ221" s="129"/>
      <c r="WXR221" s="129"/>
      <c r="WXS221" s="129"/>
      <c r="WXT221" s="129"/>
      <c r="WXU221" s="129"/>
      <c r="WXV221" s="129"/>
      <c r="WXW221" s="129"/>
      <c r="WXX221" s="129"/>
      <c r="WXY221" s="129"/>
      <c r="WXZ221" s="129"/>
      <c r="WYA221" s="129"/>
      <c r="WYB221" s="129"/>
      <c r="WYC221" s="129"/>
      <c r="WYD221" s="129"/>
      <c r="WYE221" s="129"/>
      <c r="WYF221" s="129"/>
      <c r="WYG221" s="129"/>
      <c r="WYH221" s="129"/>
      <c r="WYI221" s="129"/>
      <c r="WYJ221" s="129"/>
      <c r="WYK221" s="129"/>
      <c r="WYL221" s="129"/>
      <c r="WYM221" s="129"/>
      <c r="WYN221" s="129"/>
      <c r="WYO221" s="129"/>
      <c r="WYP221" s="129"/>
      <c r="WYQ221" s="129"/>
      <c r="WYR221" s="129"/>
      <c r="WYS221" s="129"/>
      <c r="WYT221" s="129"/>
      <c r="WYU221" s="129"/>
      <c r="WYV221" s="129"/>
      <c r="WYW221" s="129"/>
      <c r="WYX221" s="129"/>
      <c r="WYY221" s="129"/>
      <c r="WYZ221" s="129"/>
      <c r="WZA221" s="129"/>
      <c r="WZB221" s="129"/>
      <c r="WZC221" s="129"/>
      <c r="WZD221" s="129"/>
      <c r="WZE221" s="129"/>
      <c r="WZF221" s="129"/>
      <c r="WZG221" s="129"/>
      <c r="WZH221" s="129"/>
      <c r="WZI221" s="129"/>
      <c r="WZJ221" s="129"/>
      <c r="WZK221" s="129"/>
      <c r="WZL221" s="129"/>
      <c r="WZM221" s="129"/>
      <c r="WZN221" s="129"/>
      <c r="WZO221" s="129"/>
      <c r="WZP221" s="129"/>
      <c r="WZQ221" s="129"/>
      <c r="WZR221" s="129"/>
      <c r="WZS221" s="129"/>
      <c r="WZT221" s="129"/>
      <c r="WZU221" s="129"/>
      <c r="WZV221" s="129"/>
      <c r="WZW221" s="129"/>
      <c r="WZX221" s="129"/>
      <c r="WZY221" s="129"/>
      <c r="WZZ221" s="129"/>
      <c r="XAA221" s="129"/>
      <c r="XAB221" s="129"/>
      <c r="XAC221" s="129"/>
      <c r="XAD221" s="129"/>
      <c r="XAE221" s="129"/>
      <c r="XAF221" s="129"/>
      <c r="XAG221" s="129"/>
      <c r="XAH221" s="129"/>
      <c r="XAI221" s="129"/>
      <c r="XAJ221" s="129"/>
      <c r="XAK221" s="129"/>
      <c r="XAL221" s="129"/>
      <c r="XAM221" s="129"/>
      <c r="XAN221" s="129"/>
      <c r="XAO221" s="129"/>
      <c r="XAP221" s="129"/>
      <c r="XAQ221" s="129"/>
      <c r="XAR221" s="129"/>
      <c r="XAS221" s="129"/>
      <c r="XAT221" s="129"/>
      <c r="XAU221" s="129"/>
      <c r="XAV221" s="129"/>
      <c r="XAW221" s="129"/>
      <c r="XAX221" s="129"/>
      <c r="XAY221" s="129"/>
      <c r="XAZ221" s="129"/>
      <c r="XBA221" s="129"/>
      <c r="XBB221" s="129"/>
      <c r="XBC221" s="129"/>
      <c r="XBD221" s="129"/>
      <c r="XBE221" s="129"/>
      <c r="XBF221" s="129"/>
      <c r="XBG221" s="129"/>
      <c r="XBH221" s="129"/>
      <c r="XBI221" s="129"/>
      <c r="XBJ221" s="129"/>
      <c r="XBK221" s="129"/>
      <c r="XBL221" s="129"/>
      <c r="XBM221" s="129"/>
      <c r="XBN221" s="129"/>
      <c r="XBO221" s="129"/>
      <c r="XBP221" s="129"/>
      <c r="XBQ221" s="129"/>
      <c r="XBR221" s="129"/>
      <c r="XBS221" s="129"/>
      <c r="XBT221" s="129"/>
      <c r="XBU221" s="129"/>
      <c r="XBV221" s="129"/>
      <c r="XBW221" s="129"/>
      <c r="XBX221" s="129"/>
      <c r="XBY221" s="129"/>
      <c r="XBZ221" s="129"/>
      <c r="XCA221" s="129"/>
      <c r="XCB221" s="129"/>
      <c r="XCC221" s="129"/>
      <c r="XCD221" s="129"/>
      <c r="XCE221" s="129"/>
      <c r="XCF221" s="129"/>
      <c r="XCG221" s="129"/>
      <c r="XCH221" s="129"/>
      <c r="XCI221" s="129"/>
      <c r="XCJ221" s="129"/>
      <c r="XCK221" s="129"/>
      <c r="XCL221" s="129"/>
      <c r="XCM221" s="129"/>
      <c r="XCN221" s="129"/>
      <c r="XCO221" s="129"/>
      <c r="XCP221" s="129"/>
      <c r="XCQ221" s="129"/>
      <c r="XCR221" s="129"/>
      <c r="XCS221" s="129"/>
      <c r="XCT221" s="129"/>
      <c r="XCU221" s="129"/>
      <c r="XCV221" s="129"/>
      <c r="XCW221" s="129"/>
      <c r="XCX221" s="129"/>
      <c r="XCY221" s="129"/>
      <c r="XCZ221" s="129"/>
      <c r="XDA221" s="129"/>
      <c r="XDB221" s="129"/>
      <c r="XDC221" s="129"/>
      <c r="XDD221" s="129"/>
      <c r="XDE221" s="129"/>
      <c r="XDF221" s="129"/>
      <c r="XDG221" s="129"/>
      <c r="XDH221" s="129"/>
      <c r="XDI221" s="129"/>
      <c r="XDJ221" s="129"/>
      <c r="XDK221" s="129"/>
      <c r="XDL221" s="129"/>
      <c r="XDM221" s="129"/>
      <c r="XDN221" s="129"/>
      <c r="XDO221" s="129"/>
      <c r="XDP221" s="129"/>
      <c r="XDQ221" s="129"/>
      <c r="XDR221" s="129"/>
      <c r="XDS221" s="129"/>
      <c r="XDT221" s="129"/>
      <c r="XDU221" s="129"/>
      <c r="XDV221" s="129"/>
      <c r="XDW221" s="129"/>
      <c r="XDX221" s="129"/>
      <c r="XDY221" s="129"/>
      <c r="XDZ221" s="129"/>
      <c r="XEA221" s="129"/>
      <c r="XEB221" s="129"/>
      <c r="XEC221" s="129"/>
      <c r="XED221" s="129"/>
      <c r="XEE221" s="129"/>
      <c r="XEF221" s="129"/>
      <c r="XEG221" s="129"/>
      <c r="XEH221" s="129"/>
      <c r="XEI221" s="129"/>
      <c r="XEJ221" s="129"/>
      <c r="XEK221" s="129"/>
      <c r="XEL221" s="129"/>
      <c r="XEM221" s="129"/>
      <c r="XEN221" s="129"/>
      <c r="XEO221" s="129"/>
      <c r="XEP221" s="129"/>
      <c r="XEQ221" s="129"/>
      <c r="XER221" s="129"/>
      <c r="XES221" s="129"/>
      <c r="XET221" s="129"/>
      <c r="XEU221" s="129"/>
      <c r="XEV221" s="129"/>
      <c r="XEW221" s="129"/>
      <c r="XEX221" s="129"/>
      <c r="XEY221" s="129"/>
      <c r="XEZ221" s="129"/>
      <c r="XFA221" s="129"/>
      <c r="XFB221" s="129"/>
      <c r="XFC221" s="129"/>
    </row>
    <row ht="15" r="222">
      <c r="A222" s="77">
        <v>218</v>
      </c>
      <c r="B222" s="23" t="s">
        <v>1420</v>
      </c>
      <c r="C222" s="9" t="s">
        <v>188</v>
      </c>
      <c r="D222" s="16" t="s">
        <v>271</v>
      </c>
      <c r="E222" s="9" t="s">
        <v>437</v>
      </c>
      <c r="F222" s="179" t="s">
        <v>1421</v>
      </c>
      <c r="G222" s="124" t="s">
        <v>887</v>
      </c>
      <c r="H222" s="124">
        <v>18</v>
      </c>
      <c r="I222" s="124">
        <v>144</v>
      </c>
      <c r="J222" s="124">
        <v>432</v>
      </c>
      <c r="K222" s="124">
        <v>288</v>
      </c>
      <c r="L222" s="124">
        <v>3780</v>
      </c>
      <c r="M222" s="124"/>
      <c r="N222" s="124"/>
      <c r="O222" s="124"/>
      <c r="P222" s="124"/>
      <c r="Q222" s="124"/>
      <c r="R222" s="144" t="s">
        <v>1827</v>
      </c>
      <c r="S222" s="124" t="s">
        <v>1854</v>
      </c>
      <c r="T222" s="84"/>
      <c r="U222" s="144"/>
    </row>
    <row ht="15" r="223">
      <c r="A223" s="76">
        <v>219</v>
      </c>
      <c r="B223" s="20" t="s">
        <v>1425</v>
      </c>
      <c r="C223" s="9" t="s">
        <v>188</v>
      </c>
      <c r="D223" s="16" t="s">
        <v>669</v>
      </c>
      <c r="E223" s="9" t="s">
        <v>893</v>
      </c>
      <c r="F223" s="16" t="s">
        <v>1426</v>
      </c>
      <c r="G223" s="124" t="s">
        <v>887</v>
      </c>
      <c r="H223" s="124">
        <v>9</v>
      </c>
      <c r="I223" s="124">
        <f>4*9</f>
        <v>36</v>
      </c>
      <c r="J223" s="124">
        <f>3.5*I223</f>
        <v>126</v>
      </c>
      <c r="K223" s="124">
        <f>8*3+16*4</f>
        <v>88</v>
      </c>
      <c r="L223" s="124">
        <f>3192*4+500+50*3+40*6+9*60</f>
        <v>14198</v>
      </c>
      <c r="M223" s="124">
        <v>257</v>
      </c>
      <c r="N223" s="124"/>
      <c r="O223" s="124"/>
      <c r="P223" s="124"/>
      <c r="Q223" s="124"/>
      <c r="R223" s="124"/>
      <c r="S223" s="124" t="s">
        <v>1854</v>
      </c>
      <c r="T223" s="84"/>
      <c r="U223" s="144"/>
    </row>
    <row ht="15" r="224">
      <c r="A224" s="77">
        <v>220</v>
      </c>
      <c r="B224" s="20" t="s">
        <v>1429</v>
      </c>
      <c r="C224" s="9" t="s">
        <v>188</v>
      </c>
      <c r="D224" s="16" t="s">
        <v>642</v>
      </c>
      <c r="E224" s="9" t="s">
        <v>893</v>
      </c>
      <c r="F224" s="20" t="s">
        <v>1430</v>
      </c>
      <c r="G224" s="124" t="s">
        <v>887</v>
      </c>
      <c r="H224" s="124">
        <v>4</v>
      </c>
      <c r="I224" s="124">
        <f>16*2+8*2</f>
        <v>48</v>
      </c>
      <c r="J224" s="124">
        <f>I224*3.5</f>
        <v>168</v>
      </c>
      <c r="K224" s="124">
        <f>32*4</f>
        <v>128</v>
      </c>
      <c r="L224" s="124">
        <f>400+60*4</f>
        <v>640</v>
      </c>
      <c r="M224" s="124"/>
      <c r="N224" s="124"/>
      <c r="O224" s="124"/>
      <c r="P224" s="124"/>
      <c r="Q224" s="124"/>
      <c r="R224" s="124"/>
      <c r="S224" s="124" t="s">
        <v>1854</v>
      </c>
      <c r="T224" s="84"/>
      <c r="U224" s="144"/>
    </row>
    <row ht="15" r="225">
      <c r="A225" s="76">
        <v>221</v>
      </c>
      <c r="B225" s="76" t="s">
        <v>1438</v>
      </c>
      <c r="C225" s="77" t="s">
        <v>188</v>
      </c>
      <c r="D225" s="107" t="s">
        <v>587</v>
      </c>
      <c r="E225" s="108" t="s">
        <v>126</v>
      </c>
      <c r="F225" s="177" t="s">
        <v>1912</v>
      </c>
      <c r="G225" s="124" t="s">
        <v>887</v>
      </c>
      <c r="H225" s="124">
        <v>22</v>
      </c>
      <c r="I225" s="124">
        <v>232</v>
      </c>
      <c r="J225" s="124">
        <f>I225*3</f>
        <v>696</v>
      </c>
      <c r="K225" s="124">
        <v>1608</v>
      </c>
      <c r="L225" s="124">
        <v>19839</v>
      </c>
      <c r="M225" s="124">
        <v>26218</v>
      </c>
      <c r="N225" s="124"/>
      <c r="O225" s="124"/>
      <c r="P225" s="124"/>
      <c r="Q225" s="124"/>
      <c r="R225" s="124"/>
      <c r="S225" s="124" t="s">
        <v>1854</v>
      </c>
      <c r="T225" s="84" t="s">
        <v>1913</v>
      </c>
      <c r="U225" s="144"/>
    </row>
    <row ht="23.25" r="226">
      <c r="A226" s="76">
        <v>222</v>
      </c>
      <c r="B226" s="20" t="s">
        <v>1442</v>
      </c>
      <c r="C226" s="9" t="s">
        <v>796</v>
      </c>
      <c r="D226" s="16" t="s">
        <v>746</v>
      </c>
      <c r="E226" s="9" t="s">
        <v>893</v>
      </c>
      <c r="F226" s="177" t="s">
        <v>1914</v>
      </c>
      <c r="G226" s="124" t="s">
        <v>887</v>
      </c>
      <c r="H226" s="124">
        <v>14</v>
      </c>
      <c r="I226" s="124">
        <f>8*11+3*4</f>
        <v>100</v>
      </c>
      <c r="J226" s="124">
        <f>I226*3.5</f>
        <v>350</v>
      </c>
      <c r="K226" s="124">
        <f>64*11+8*3</f>
        <v>728</v>
      </c>
      <c r="L226" s="124">
        <f>1050*11+160*3</f>
        <v>12030</v>
      </c>
      <c r="M226" s="124"/>
      <c r="N226" s="124"/>
      <c r="O226" s="124"/>
      <c r="P226" s="124"/>
      <c r="Q226" s="124"/>
      <c r="R226" s="124"/>
      <c r="S226" s="124" t="s">
        <v>1854</v>
      </c>
      <c r="T226" s="84"/>
      <c r="U226" s="144"/>
    </row>
    <row ht="15" r="227">
      <c r="A227" s="144">
        <v>223</v>
      </c>
      <c r="B227" s="20" t="s">
        <v>1445</v>
      </c>
      <c r="C227" s="9" t="s">
        <v>188</v>
      </c>
      <c r="D227" s="16" t="s">
        <v>669</v>
      </c>
      <c r="E227" s="9" t="s">
        <v>44</v>
      </c>
      <c r="F227" s="9" t="s">
        <v>1446</v>
      </c>
      <c r="G227" s="124" t="s">
        <v>887</v>
      </c>
      <c r="H227" s="124"/>
      <c r="I227" s="124"/>
      <c r="J227" s="124"/>
      <c r="K227" s="124"/>
      <c r="L227" s="124">
        <v>100</v>
      </c>
      <c r="M227" s="124"/>
      <c r="N227" s="124"/>
      <c r="O227" s="124"/>
      <c r="P227" s="124"/>
      <c r="Q227" s="124"/>
      <c r="R227" s="124" t="s">
        <v>1631</v>
      </c>
      <c r="S227" s="124" t="s">
        <v>1632</v>
      </c>
      <c r="T227" s="176" t="s">
        <v>1915</v>
      </c>
      <c r="U227" s="144" t="s">
        <v>1830</v>
      </c>
    </row>
    <row ht="15" r="228">
      <c r="A228" s="144">
        <v>224</v>
      </c>
      <c r="B228" s="20" t="s">
        <v>1449</v>
      </c>
      <c r="C228" s="9" t="s">
        <v>188</v>
      </c>
      <c r="D228" s="16" t="s">
        <v>76</v>
      </c>
      <c r="E228" s="9" t="s">
        <v>44</v>
      </c>
      <c r="F228" s="99" t="s">
        <v>1450</v>
      </c>
      <c r="G228" s="124" t="s">
        <v>887</v>
      </c>
      <c r="H228" s="124">
        <v>5</v>
      </c>
      <c r="I228" s="124">
        <v>240</v>
      </c>
      <c r="J228" s="124">
        <v>720</v>
      </c>
      <c r="K228" s="124">
        <v>205</v>
      </c>
      <c r="L228" s="124">
        <v>8581</v>
      </c>
      <c r="M228" s="124"/>
      <c r="N228" s="124"/>
      <c r="O228" s="124"/>
      <c r="P228" s="124"/>
      <c r="Q228" s="124"/>
      <c r="R228" s="124" t="s">
        <v>1631</v>
      </c>
      <c r="S228" s="124" t="s">
        <v>1632</v>
      </c>
      <c r="T228" s="84" t="s">
        <v>1639</v>
      </c>
      <c r="U228" s="144" t="s">
        <v>1830</v>
      </c>
    </row>
    <row ht="15" r="229">
      <c r="A229" s="144">
        <v>225</v>
      </c>
      <c r="B229" s="23" t="s">
        <v>1452</v>
      </c>
      <c r="C229" s="9" t="s">
        <v>188</v>
      </c>
      <c r="D229" s="16" t="s">
        <v>703</v>
      </c>
      <c r="E229" s="9" t="s">
        <v>437</v>
      </c>
      <c r="F229" s="177" t="s">
        <v>1453</v>
      </c>
      <c r="G229" s="124" t="s">
        <v>887</v>
      </c>
      <c r="H229" s="124">
        <v>3</v>
      </c>
      <c r="I229" s="124">
        <v>40</v>
      </c>
      <c r="J229" s="124">
        <v>120</v>
      </c>
      <c r="K229" s="124">
        <v>96</v>
      </c>
      <c r="L229" s="124">
        <v>1500</v>
      </c>
      <c r="M229" s="124"/>
      <c r="N229" s="124"/>
      <c r="O229" s="124"/>
      <c r="P229" s="124"/>
      <c r="Q229" s="124"/>
      <c r="R229" s="124" t="s">
        <v>1631</v>
      </c>
      <c r="S229" s="124" t="s">
        <v>1632</v>
      </c>
      <c r="T229" s="84" t="s">
        <v>1639</v>
      </c>
      <c r="U229" s="144"/>
    </row>
    <row ht="15" r="230">
      <c r="A230" s="144">
        <v>227</v>
      </c>
      <c r="B230" s="84" t="s">
        <v>1459</v>
      </c>
      <c r="C230" s="9" t="s">
        <v>188</v>
      </c>
      <c r="D230" s="16" t="s">
        <v>669</v>
      </c>
      <c r="E230" s="9" t="s">
        <v>893</v>
      </c>
      <c r="F230" s="86" t="s">
        <v>1460</v>
      </c>
      <c r="G230" s="124" t="s">
        <v>887</v>
      </c>
      <c r="H230" s="124">
        <f>-(H223+H214)</f>
        <v>-43</v>
      </c>
      <c r="I230" s="124">
        <f>-(I223+I214)</f>
        <v>-458</v>
      </c>
      <c r="J230" s="124">
        <f>-(J223+J214)</f>
        <v>-1603</v>
      </c>
      <c r="K230" s="124">
        <f>-(K223+K214)</f>
        <v>-1984</v>
      </c>
      <c r="L230" s="124">
        <f>-(L223+L214)</f>
        <v>-50682</v>
      </c>
      <c r="M230" s="124">
        <f>-(M223+M214)</f>
        <v>-4701</v>
      </c>
      <c r="N230" s="124"/>
      <c r="O230" s="124"/>
      <c r="P230" s="124"/>
      <c r="Q230" s="124"/>
      <c r="R230" s="124"/>
      <c r="S230" s="124" t="s">
        <v>1854</v>
      </c>
      <c r="T230" s="84"/>
      <c r="U230" s="144"/>
    </row>
    <row ht="15" r="231">
      <c r="A231" s="144">
        <v>228</v>
      </c>
      <c r="B231" s="20" t="s">
        <v>1461</v>
      </c>
      <c r="C231" s="9" t="s">
        <v>1462</v>
      </c>
      <c r="D231" s="16" t="s">
        <v>729</v>
      </c>
      <c r="E231" s="9" t="s">
        <v>126</v>
      </c>
      <c r="F231" s="177" t="s">
        <v>1463</v>
      </c>
      <c r="G231" s="124" t="s">
        <v>888</v>
      </c>
      <c r="H231" s="124">
        <v>2</v>
      </c>
      <c r="I231" s="124">
        <v>8</v>
      </c>
      <c r="J231" s="124">
        <v>24</v>
      </c>
      <c r="K231" s="124">
        <v>16</v>
      </c>
      <c r="L231" s="124">
        <v>400</v>
      </c>
      <c r="M231" s="124"/>
      <c r="N231" s="124"/>
      <c r="O231" s="124"/>
      <c r="P231" s="124"/>
      <c r="Q231" s="124"/>
      <c r="R231" s="124"/>
      <c r="S231" s="124" t="s">
        <v>1854</v>
      </c>
      <c r="T231" s="84"/>
      <c r="U231" s="144"/>
    </row>
    <row ht="15" r="232">
      <c r="A232" s="144">
        <v>229</v>
      </c>
      <c r="B232" s="84" t="s">
        <v>1478</v>
      </c>
      <c r="C232" s="77" t="s">
        <v>203</v>
      </c>
      <c r="D232" s="123" t="s">
        <v>160</v>
      </c>
      <c r="E232" s="124" t="s">
        <v>44</v>
      </c>
      <c r="F232" s="144" t="s">
        <v>1479</v>
      </c>
      <c r="G232" s="124" t="s">
        <v>888</v>
      </c>
      <c r="H232" s="124">
        <v>24</v>
      </c>
      <c r="I232" s="124">
        <v>292</v>
      </c>
      <c r="J232" s="124">
        <v>876</v>
      </c>
      <c r="K232" s="124">
        <v>603</v>
      </c>
      <c r="L232" s="124">
        <v>29792</v>
      </c>
      <c r="M232" s="124">
        <v>2718</v>
      </c>
      <c r="N232" s="124"/>
      <c r="O232" s="124"/>
      <c r="P232" s="124"/>
      <c r="Q232" s="124"/>
      <c r="R232" s="133"/>
      <c r="S232" s="133" t="s">
        <v>1643</v>
      </c>
      <c r="T232" s="130" t="s">
        <v>1916</v>
      </c>
      <c r="U232" s="144" t="s">
        <v>1830</v>
      </c>
    </row>
    <row ht="15" r="233">
      <c r="A233" s="144">
        <v>230</v>
      </c>
      <c r="B233" s="20" t="s">
        <v>1472</v>
      </c>
      <c r="C233" s="77" t="s">
        <v>188</v>
      </c>
      <c r="D233" s="123" t="s">
        <v>746</v>
      </c>
      <c r="E233" s="124" t="s">
        <v>214</v>
      </c>
      <c r="F233" s="177" t="s">
        <v>1473</v>
      </c>
      <c r="G233" s="124" t="s">
        <v>888</v>
      </c>
      <c r="H233" s="124">
        <v>2</v>
      </c>
      <c r="I233" s="124">
        <v>16</v>
      </c>
      <c r="J233" s="124">
        <v>48</v>
      </c>
      <c r="K233" s="124">
        <v>40</v>
      </c>
      <c r="L233" s="124">
        <v>320</v>
      </c>
      <c r="M233" s="124"/>
      <c r="N233" s="124"/>
      <c r="O233" s="124"/>
      <c r="P233" s="124"/>
      <c r="Q233" s="124"/>
      <c r="R233" s="180" t="s">
        <v>1917</v>
      </c>
      <c r="S233" s="124" t="s">
        <v>1854</v>
      </c>
      <c r="T233" s="181" t="s">
        <v>1918</v>
      </c>
      <c r="U233" s="144"/>
    </row>
    <row ht="15" r="234">
      <c r="A234" s="144">
        <v>231</v>
      </c>
      <c r="B234" s="84" t="s">
        <v>1483</v>
      </c>
      <c r="C234" s="9" t="s">
        <v>188</v>
      </c>
      <c r="D234" s="16" t="s">
        <v>76</v>
      </c>
      <c r="E234" s="9" t="s">
        <v>44</v>
      </c>
      <c r="F234" s="177" t="s">
        <v>1484</v>
      </c>
      <c r="G234" s="124" t="s">
        <v>1919</v>
      </c>
      <c r="H234" s="124">
        <v>24</v>
      </c>
      <c r="I234" s="124">
        <v>522</v>
      </c>
      <c r="J234" s="124">
        <v>1566</v>
      </c>
      <c r="K234" s="124">
        <v>714</v>
      </c>
      <c r="L234" s="124">
        <v>99447</v>
      </c>
      <c r="M234" s="124"/>
      <c r="N234" s="124"/>
      <c r="O234" s="124"/>
      <c r="P234" s="124"/>
      <c r="Q234" s="124"/>
      <c r="R234" s="182" t="s">
        <v>1920</v>
      </c>
      <c r="S234" s="124" t="s">
        <v>1854</v>
      </c>
      <c r="T234" s="84" t="s">
        <v>1918</v>
      </c>
      <c r="U234" s="144"/>
    </row>
    <row ht="15.75" customHeight="1" r="235">
      <c r="A235" s="9">
        <v>232</v>
      </c>
      <c r="B235" s="70" t="s">
        <v>1487</v>
      </c>
      <c r="C235" s="9" t="s">
        <v>242</v>
      </c>
      <c r="D235" s="16" t="s">
        <v>14</v>
      </c>
      <c r="E235" s="9" t="s">
        <v>437</v>
      </c>
      <c r="F235" s="177" t="s">
        <v>1921</v>
      </c>
      <c r="G235" s="124" t="s">
        <v>1919</v>
      </c>
      <c r="H235" s="124">
        <v>167</v>
      </c>
      <c r="I235" s="124">
        <v>5032</v>
      </c>
      <c r="J235" s="124">
        <v>15288</v>
      </c>
      <c r="K235" s="124">
        <v>11240</v>
      </c>
      <c r="L235" s="124"/>
      <c r="M235" s="124"/>
      <c r="N235" s="124"/>
      <c r="O235" s="124"/>
      <c r="P235" s="124"/>
      <c r="Q235" s="124"/>
      <c r="R235" s="180" t="s">
        <v>1917</v>
      </c>
      <c r="S235" s="124" t="s">
        <v>1854</v>
      </c>
      <c r="T235" s="84"/>
      <c r="U235" s="144"/>
    </row>
    <row ht="15" r="236">
      <c r="A236" s="144">
        <v>233</v>
      </c>
      <c r="B236" s="84" t="s">
        <v>1922</v>
      </c>
      <c r="C236" s="77" t="s">
        <v>188</v>
      </c>
      <c r="D236" s="123" t="s">
        <v>419</v>
      </c>
      <c r="E236" s="124" t="s">
        <v>893</v>
      </c>
      <c r="F236" s="86" t="s">
        <v>1923</v>
      </c>
      <c r="G236" s="124" t="s">
        <v>1919</v>
      </c>
      <c r="H236" s="124">
        <f>31</f>
        <v>31</v>
      </c>
      <c r="I236" s="124">
        <f>3*4+10*24+3*16+3*4+3*4+6*24+3*4</f>
        <v>480</v>
      </c>
      <c r="J236" s="124">
        <f>I236*3.5</f>
        <v>1680</v>
      </c>
      <c r="K236" s="124">
        <f>6*64+3*10+3*16+3*32+10*48+3*8+3*8</f>
        <v>1086</v>
      </c>
      <c r="L236" s="124">
        <f>60*31+25*100+6*750</f>
        <v>8860</v>
      </c>
      <c r="M236" s="124">
        <f>18200+1650</f>
        <v>19850</v>
      </c>
      <c r="N236" s="124"/>
      <c r="O236" s="124"/>
      <c r="P236" s="124"/>
      <c r="Q236" s="124"/>
      <c r="R236" s="180" t="s">
        <v>1917</v>
      </c>
      <c r="S236" s="124" t="s">
        <v>1854</v>
      </c>
      <c r="T236" s="84"/>
      <c r="U236" s="144"/>
    </row>
    <row ht="14.25" r="237">
      <c r="A237" s="144">
        <v>234</v>
      </c>
      <c r="B237" s="20" t="s">
        <v>1492</v>
      </c>
      <c r="C237" s="9" t="s">
        <v>188</v>
      </c>
      <c r="D237" s="16" t="s">
        <v>1493</v>
      </c>
      <c r="E237" s="9" t="s">
        <v>437</v>
      </c>
      <c r="F237" s="177" t="s">
        <v>1924</v>
      </c>
      <c r="G237" s="124" t="s">
        <v>1919</v>
      </c>
      <c r="H237" s="124">
        <v>9</v>
      </c>
      <c r="I237" s="124">
        <v>226</v>
      </c>
      <c r="J237" s="124">
        <v>678</v>
      </c>
      <c r="K237" s="124">
        <v>285</v>
      </c>
      <c r="L237" s="124">
        <v>4815</v>
      </c>
      <c r="M237" s="124">
        <v>15400</v>
      </c>
      <c r="N237" s="124"/>
      <c r="O237" s="124"/>
      <c r="P237" s="124"/>
      <c r="Q237" s="124"/>
      <c r="R237" s="180" t="s">
        <v>1920</v>
      </c>
      <c r="S237" s="124" t="s">
        <v>1854</v>
      </c>
      <c r="T237" s="84" t="s">
        <v>1918</v>
      </c>
      <c r="U237" s="144"/>
    </row>
    <row ht="15" r="238">
      <c r="A238" s="144">
        <v>235</v>
      </c>
      <c r="B238" s="84" t="s">
        <v>1497</v>
      </c>
      <c r="C238" s="77" t="s">
        <v>188</v>
      </c>
      <c r="D238" s="123" t="s">
        <v>70</v>
      </c>
      <c r="E238" s="124" t="s">
        <v>126</v>
      </c>
      <c r="F238" s="144"/>
      <c r="G238" s="124" t="s">
        <v>1919</v>
      </c>
      <c r="H238" s="124"/>
      <c r="I238" s="124">
        <v>1399</v>
      </c>
      <c r="J238" s="124">
        <f>1399*3</f>
        <v>4197</v>
      </c>
      <c r="K238" s="124">
        <v>3052</v>
      </c>
      <c r="L238" s="124">
        <f>204000+76500+2300+4300</f>
        <v>287100</v>
      </c>
      <c r="M238" s="124">
        <v>72000</v>
      </c>
      <c r="N238" s="124"/>
      <c r="O238" s="124"/>
      <c r="P238" s="124"/>
      <c r="Q238" s="124"/>
      <c r="R238" s="180" t="s">
        <v>1920</v>
      </c>
      <c r="S238" s="124" t="s">
        <v>1854</v>
      </c>
      <c r="T238" s="84"/>
      <c r="U238" s="144"/>
    </row>
    <row ht="15" r="239">
      <c r="A239" s="144">
        <v>237</v>
      </c>
      <c r="B239" s="84" t="s">
        <v>1925</v>
      </c>
      <c r="C239" s="77" t="s">
        <v>188</v>
      </c>
      <c r="D239" s="123" t="s">
        <v>1926</v>
      </c>
      <c r="E239" s="124" t="s">
        <v>893</v>
      </c>
      <c r="F239" s="144" t="s">
        <v>1519</v>
      </c>
      <c r="G239" s="124" t="s">
        <v>1919</v>
      </c>
      <c r="H239" s="124"/>
      <c r="I239" s="124"/>
      <c r="J239" s="124"/>
      <c r="K239" s="124"/>
      <c r="L239" s="124">
        <f>300+225*2</f>
        <v>750</v>
      </c>
      <c r="M239" s="124"/>
      <c r="N239" s="124"/>
      <c r="O239" s="124"/>
      <c r="P239" s="124"/>
      <c r="Q239" s="124"/>
      <c r="R239" s="124"/>
      <c r="S239" s="124"/>
      <c r="T239" s="84" t="s">
        <v>1927</v>
      </c>
      <c r="U239" s="129"/>
    </row>
    <row ht="15" r="240">
      <c r="A240" s="183">
        <v>238</v>
      </c>
      <c r="B240" s="184" t="s">
        <v>1928</v>
      </c>
      <c r="C240" s="185" t="s">
        <v>1143</v>
      </c>
      <c r="D240" s="186" t="s">
        <v>1929</v>
      </c>
      <c r="E240" s="187" t="s">
        <v>893</v>
      </c>
      <c r="F240" s="188" t="s">
        <v>1513</v>
      </c>
      <c r="G240" s="187" t="s">
        <v>1930</v>
      </c>
      <c r="H240" s="187">
        <v>8</v>
      </c>
      <c r="I240" s="187">
        <v>79</v>
      </c>
      <c r="J240" s="187">
        <v>237</v>
      </c>
      <c r="K240" s="187">
        <v>158</v>
      </c>
      <c r="L240" s="187">
        <v>18911</v>
      </c>
      <c r="M240" s="187" t="s">
        <v>1931</v>
      </c>
      <c r="N240" s="187" t="s">
        <v>1931</v>
      </c>
      <c r="O240" s="187" t="s">
        <v>1931</v>
      </c>
      <c r="P240" s="187" t="s">
        <v>1931</v>
      </c>
      <c r="Q240" s="187" t="s">
        <v>1931</v>
      </c>
      <c r="R240" s="189" t="s">
        <v>1920</v>
      </c>
      <c r="S240" s="187" t="s">
        <v>1854</v>
      </c>
      <c r="T240" s="84"/>
    </row>
    <row ht="15" r="241">
      <c r="A241" s="144">
        <v>239</v>
      </c>
      <c r="B241" s="84" t="s">
        <v>1932</v>
      </c>
      <c r="C241" s="77" t="s">
        <v>188</v>
      </c>
      <c r="D241" s="123"/>
      <c r="E241" s="124"/>
      <c r="F241" s="144"/>
      <c r="G241" s="124" t="s">
        <v>888</v>
      </c>
      <c r="H241" s="124">
        <v>46</v>
      </c>
      <c r="I241" s="124">
        <v>1248</v>
      </c>
      <c r="J241" s="124">
        <f>I241*3</f>
        <v>3744</v>
      </c>
      <c r="K241" s="124">
        <v>2016</v>
      </c>
      <c r="L241" s="190">
        <v>33360</v>
      </c>
      <c r="M241" s="124"/>
      <c r="N241" s="124"/>
      <c r="O241" s="124"/>
      <c r="P241" s="124"/>
      <c r="Q241" s="124"/>
      <c r="R241" s="124"/>
      <c r="S241" s="124" t="s">
        <v>1854</v>
      </c>
      <c r="T241" s="84" t="s">
        <v>1933</v>
      </c>
      <c r="U241" s="144"/>
    </row>
    <row ht="15" r="242">
      <c r="A242" s="144">
        <v>240</v>
      </c>
      <c r="B242" s="20" t="s">
        <v>1531</v>
      </c>
      <c r="C242" s="9" t="s">
        <v>1532</v>
      </c>
      <c r="D242" s="16" t="s">
        <v>437</v>
      </c>
      <c r="E242" s="9" t="s">
        <v>437</v>
      </c>
      <c r="F242" s="144"/>
      <c r="G242" s="124" t="s">
        <v>888</v>
      </c>
      <c r="H242" s="124">
        <v>1</v>
      </c>
      <c r="I242" s="124">
        <v>32</v>
      </c>
      <c r="J242" s="124">
        <v>96</v>
      </c>
      <c r="K242" s="124">
        <v>64</v>
      </c>
      <c r="L242" s="124">
        <v>4000</v>
      </c>
      <c r="M242" s="124"/>
      <c r="N242" s="124"/>
      <c r="O242" s="124"/>
      <c r="P242" s="124"/>
      <c r="Q242" s="124"/>
      <c r="R242" s="189" t="s">
        <v>1920</v>
      </c>
      <c r="S242" s="191" t="s">
        <v>1854</v>
      </c>
      <c r="T242" s="84"/>
      <c r="U242" s="144"/>
    </row>
    <row ht="15" r="243">
      <c r="A243" s="144">
        <v>241</v>
      </c>
      <c r="B243" s="20" t="s">
        <v>1522</v>
      </c>
      <c r="C243" s="9" t="s">
        <v>188</v>
      </c>
      <c r="D243" s="16" t="s">
        <v>1518</v>
      </c>
      <c r="E243" s="9" t="s">
        <v>126</v>
      </c>
      <c r="F243" s="144" t="s">
        <v>1523</v>
      </c>
      <c r="G243" s="124" t="s">
        <v>888</v>
      </c>
      <c r="H243" s="124"/>
      <c r="I243" s="124"/>
      <c r="J243" s="124"/>
      <c r="K243" s="124"/>
      <c r="L243" s="124"/>
      <c r="M243" s="124"/>
      <c r="N243" s="124"/>
      <c r="O243" s="124"/>
      <c r="P243" s="124"/>
      <c r="Q243" s="124"/>
      <c r="R243" s="124"/>
      <c r="S243" s="124"/>
      <c r="T243" s="84"/>
      <c r="U243" s="144"/>
    </row>
    <row ht="15" r="244">
      <c r="A244" s="144">
        <v>242</v>
      </c>
      <c r="B244" s="20" t="s">
        <v>1527</v>
      </c>
      <c r="C244" s="9" t="s">
        <v>236</v>
      </c>
      <c r="D244" s="16" t="s">
        <v>123</v>
      </c>
      <c r="E244" s="9" t="s">
        <v>126</v>
      </c>
      <c r="F244" s="144" t="s">
        <v>1934</v>
      </c>
      <c r="G244" s="124" t="s">
        <v>888</v>
      </c>
      <c r="H244" s="124">
        <v>9</v>
      </c>
      <c r="I244" s="190">
        <v>143</v>
      </c>
      <c r="J244" s="124">
        <f>143*3</f>
        <v>429</v>
      </c>
      <c r="K244" s="190">
        <v>317.19999999999999</v>
      </c>
      <c r="L244" s="190">
        <v>7684</v>
      </c>
      <c r="M244" s="124"/>
      <c r="N244" s="124"/>
      <c r="O244" s="124"/>
      <c r="P244" s="124"/>
      <c r="Q244" s="124"/>
      <c r="R244" s="189" t="s">
        <v>1920</v>
      </c>
      <c r="S244" s="191" t="s">
        <v>1854</v>
      </c>
      <c r="T244" s="84" t="s">
        <v>1935</v>
      </c>
      <c r="U244" s="144"/>
    </row>
    <row ht="15" r="245">
      <c r="A245" s="144">
        <v>243</v>
      </c>
      <c r="B245" s="84" t="s">
        <v>1534</v>
      </c>
      <c r="C245" s="9" t="s">
        <v>188</v>
      </c>
      <c r="D245" s="16" t="s">
        <v>669</v>
      </c>
      <c r="E245" s="9" t="s">
        <v>44</v>
      </c>
      <c r="F245" s="177" t="s">
        <v>1535</v>
      </c>
      <c r="G245" s="124" t="s">
        <v>888</v>
      </c>
      <c r="H245" s="124">
        <v>6</v>
      </c>
      <c r="I245" s="124">
        <v>40</v>
      </c>
      <c r="J245" s="124">
        <v>120</v>
      </c>
      <c r="K245" s="124">
        <v>372</v>
      </c>
      <c r="L245" s="124">
        <v>360</v>
      </c>
      <c r="M245" s="124"/>
      <c r="N245" s="124"/>
      <c r="O245" s="124"/>
      <c r="P245" s="124"/>
      <c r="Q245" s="124"/>
      <c r="R245" s="189" t="s">
        <v>1920</v>
      </c>
      <c r="S245" s="191" t="s">
        <v>1854</v>
      </c>
      <c r="T245" s="84" t="s">
        <v>1936</v>
      </c>
      <c r="U245" s="144"/>
    </row>
    <row ht="15" r="246">
      <c r="A246" s="144">
        <v>244</v>
      </c>
      <c r="B246" s="192" t="s">
        <v>1538</v>
      </c>
      <c r="C246" s="9" t="s">
        <v>188</v>
      </c>
      <c r="D246" s="16" t="s">
        <v>669</v>
      </c>
      <c r="E246" s="9" t="s">
        <v>44</v>
      </c>
      <c r="F246" s="144" t="s">
        <v>1937</v>
      </c>
      <c r="G246" s="124" t="s">
        <v>888</v>
      </c>
      <c r="H246" s="124">
        <v>8</v>
      </c>
      <c r="I246" s="124">
        <v>92</v>
      </c>
      <c r="J246" s="124">
        <v>276</v>
      </c>
      <c r="K246" s="124">
        <v>232</v>
      </c>
      <c r="L246" s="124">
        <v>1035</v>
      </c>
      <c r="M246" s="124">
        <v>2971</v>
      </c>
      <c r="N246" s="124"/>
      <c r="O246" s="124"/>
      <c r="P246" s="124"/>
      <c r="Q246" s="124"/>
      <c r="R246" s="189" t="s">
        <v>1920</v>
      </c>
      <c r="S246" s="191" t="s">
        <v>1854</v>
      </c>
      <c r="T246" s="84" t="s">
        <v>1938</v>
      </c>
      <c r="U246" s="144"/>
    </row>
    <row ht="15" r="247">
      <c r="A247" s="144">
        <v>245</v>
      </c>
      <c r="B247" s="20" t="s">
        <v>1540</v>
      </c>
      <c r="C247" s="9" t="s">
        <v>203</v>
      </c>
      <c r="D247" s="16" t="s">
        <v>1162</v>
      </c>
      <c r="E247" s="9" t="s">
        <v>437</v>
      </c>
      <c r="F247" s="30" t="s">
        <v>1541</v>
      </c>
      <c r="G247" s="124" t="s">
        <v>888</v>
      </c>
      <c r="H247" s="124">
        <v>-9</v>
      </c>
      <c r="I247" s="124">
        <v>-72</v>
      </c>
      <c r="J247" s="124">
        <v>-216</v>
      </c>
      <c r="K247" s="124">
        <v>-144</v>
      </c>
      <c r="L247" s="124">
        <v>-1980</v>
      </c>
      <c r="M247" s="124"/>
      <c r="N247" s="124"/>
      <c r="O247" s="124"/>
      <c r="P247" s="124"/>
      <c r="Q247" s="124"/>
      <c r="R247" s="124"/>
      <c r="S247" s="191" t="s">
        <v>1854</v>
      </c>
      <c r="T247" s="84"/>
      <c r="U247" s="144"/>
    </row>
    <row ht="15" r="248">
      <c r="A248" s="144">
        <v>246</v>
      </c>
      <c r="B248" s="193" t="s">
        <v>1544</v>
      </c>
      <c r="C248" s="77" t="s">
        <v>203</v>
      </c>
      <c r="D248" s="123" t="s">
        <v>160</v>
      </c>
      <c r="E248" s="124" t="s">
        <v>214</v>
      </c>
      <c r="F248" s="144" t="s">
        <v>1545</v>
      </c>
      <c r="G248" s="124" t="s">
        <v>888</v>
      </c>
      <c r="H248" s="124">
        <v>5</v>
      </c>
      <c r="I248" s="124">
        <v>79</v>
      </c>
      <c r="J248" s="124">
        <v>235</v>
      </c>
      <c r="K248" s="124">
        <v>260</v>
      </c>
      <c r="L248" s="124">
        <v>1300</v>
      </c>
      <c r="M248" s="124"/>
      <c r="N248" s="124"/>
      <c r="O248" s="124"/>
      <c r="P248" s="124"/>
      <c r="Q248" s="124"/>
      <c r="R248" s="124"/>
      <c r="S248" s="191" t="s">
        <v>1854</v>
      </c>
      <c r="T248" s="84"/>
      <c r="U248" s="144"/>
    </row>
    <row ht="15" r="249">
      <c r="A249" s="144">
        <v>247</v>
      </c>
      <c r="B249" s="20" t="s">
        <v>1557</v>
      </c>
      <c r="C249" s="9" t="s">
        <v>188</v>
      </c>
      <c r="D249" s="16" t="s">
        <v>636</v>
      </c>
      <c r="E249" s="9" t="s">
        <v>44</v>
      </c>
      <c r="F249" s="82">
        <v>34477</v>
      </c>
      <c r="G249" s="124" t="s">
        <v>889</v>
      </c>
      <c r="H249" s="124">
        <v>4</v>
      </c>
      <c r="I249" s="124">
        <v>34</v>
      </c>
      <c r="J249" s="124">
        <v>100</v>
      </c>
      <c r="K249" s="124">
        <v>40</v>
      </c>
      <c r="L249" s="124">
        <v>840</v>
      </c>
      <c r="M249" s="124"/>
      <c r="N249" s="124"/>
      <c r="O249" s="124"/>
      <c r="P249" s="124"/>
      <c r="Q249" s="124"/>
      <c r="R249" s="189" t="s">
        <v>1920</v>
      </c>
      <c r="S249" s="191" t="s">
        <v>1854</v>
      </c>
      <c r="T249" s="84"/>
      <c r="U249" s="144"/>
    </row>
    <row ht="15" r="250">
      <c r="A250" s="144">
        <v>248</v>
      </c>
      <c r="B250" s="20" t="s">
        <v>1939</v>
      </c>
      <c r="C250" s="9" t="s">
        <v>203</v>
      </c>
      <c r="D250" s="16" t="s">
        <v>160</v>
      </c>
      <c r="E250" s="9" t="s">
        <v>44</v>
      </c>
      <c r="F250" s="194" t="s">
        <v>1550</v>
      </c>
      <c r="G250" s="124" t="s">
        <v>889</v>
      </c>
      <c r="H250" s="124">
        <v>3</v>
      </c>
      <c r="I250" s="124"/>
      <c r="J250" s="124"/>
      <c r="K250" s="124"/>
      <c r="L250" s="124">
        <v>1209</v>
      </c>
      <c r="M250" s="124"/>
      <c r="N250" s="124"/>
      <c r="O250" s="124"/>
      <c r="P250" s="124"/>
      <c r="Q250" s="124"/>
      <c r="R250" s="189" t="s">
        <v>1920</v>
      </c>
      <c r="S250" s="191" t="s">
        <v>1854</v>
      </c>
      <c r="T250" s="195" t="s">
        <v>1940</v>
      </c>
      <c r="U250" s="144"/>
    </row>
    <row ht="15" r="251">
      <c r="A251" s="144">
        <v>249</v>
      </c>
      <c r="B251" s="20" t="s">
        <v>1561</v>
      </c>
      <c r="C251" s="9" t="s">
        <v>203</v>
      </c>
      <c r="D251" s="16" t="s">
        <v>160</v>
      </c>
      <c r="E251" s="9" t="s">
        <v>44</v>
      </c>
      <c r="F251" s="177" t="s">
        <v>1562</v>
      </c>
      <c r="G251" s="124" t="s">
        <v>889</v>
      </c>
      <c r="H251" s="124">
        <v>10</v>
      </c>
      <c r="I251" s="124"/>
      <c r="J251" s="124"/>
      <c r="K251" s="124"/>
      <c r="L251" s="124">
        <v>9613</v>
      </c>
      <c r="M251" s="124"/>
      <c r="N251" s="124"/>
      <c r="O251" s="124"/>
      <c r="P251" s="124"/>
      <c r="Q251" s="124"/>
      <c r="R251" s="189" t="s">
        <v>1920</v>
      </c>
      <c r="S251" s="191" t="s">
        <v>1854</v>
      </c>
      <c r="T251" s="84" t="s">
        <v>1941</v>
      </c>
      <c r="U251" s="144"/>
    </row>
    <row ht="15" r="252">
      <c r="A252" s="144">
        <v>250</v>
      </c>
      <c r="B252" s="84" t="s">
        <v>1942</v>
      </c>
      <c r="C252" s="77" t="s">
        <v>188</v>
      </c>
      <c r="D252" s="123" t="s">
        <v>168</v>
      </c>
      <c r="E252" s="124" t="s">
        <v>126</v>
      </c>
      <c r="F252" s="144"/>
      <c r="G252" s="124" t="s">
        <v>889</v>
      </c>
      <c r="H252" s="124">
        <v>3</v>
      </c>
      <c r="I252" s="124">
        <v>45</v>
      </c>
      <c r="J252" s="124">
        <f>45*3</f>
        <v>135</v>
      </c>
      <c r="K252" s="124">
        <f>32*3</f>
        <v>96</v>
      </c>
      <c r="L252" s="124">
        <f>1814*3</f>
        <v>5442</v>
      </c>
      <c r="M252" s="124"/>
      <c r="N252" s="124"/>
      <c r="O252" s="124"/>
      <c r="P252" s="124"/>
      <c r="Q252" s="124"/>
      <c r="R252" s="189" t="s">
        <v>1920</v>
      </c>
      <c r="S252" s="124" t="s">
        <v>1854</v>
      </c>
      <c r="T252" s="84"/>
      <c r="U252" s="144"/>
    </row>
    <row ht="15" r="253">
      <c r="A253" s="144">
        <v>251</v>
      </c>
      <c r="B253" s="196" t="s">
        <v>1943</v>
      </c>
      <c r="C253" s="185" t="s">
        <v>188</v>
      </c>
      <c r="D253" s="186" t="s">
        <v>1944</v>
      </c>
      <c r="E253" s="187" t="s">
        <v>893</v>
      </c>
      <c r="F253" s="197" t="s">
        <v>1945</v>
      </c>
      <c r="G253" s="187" t="s">
        <v>889</v>
      </c>
      <c r="H253" s="187">
        <v>29</v>
      </c>
      <c r="I253" s="198">
        <v>592</v>
      </c>
      <c r="J253" s="187">
        <v>1776</v>
      </c>
      <c r="K253" s="187">
        <v>1184</v>
      </c>
      <c r="L253" s="187">
        <v>16300</v>
      </c>
      <c r="M253" s="187">
        <v>1800</v>
      </c>
      <c r="N253" s="124"/>
      <c r="O253" s="124"/>
      <c r="P253" s="124"/>
      <c r="Q253" s="124"/>
      <c r="R253" s="124"/>
      <c r="S253" s="124"/>
      <c r="T253" s="84"/>
      <c r="U253" s="144"/>
    </row>
    <row ht="15" r="254">
      <c r="A254" s="144">
        <v>252</v>
      </c>
      <c r="B254" s="84" t="s">
        <v>1571</v>
      </c>
      <c r="C254" s="65" t="s">
        <v>188</v>
      </c>
      <c r="D254" s="123" t="s">
        <v>402</v>
      </c>
      <c r="E254" s="124" t="s">
        <v>126</v>
      </c>
      <c r="F254" s="76" t="s">
        <v>1946</v>
      </c>
      <c r="G254" s="173" t="s">
        <v>889</v>
      </c>
      <c r="H254" s="124">
        <v>2</v>
      </c>
      <c r="I254" s="199">
        <v>16</v>
      </c>
      <c r="J254" s="124">
        <v>48</v>
      </c>
      <c r="K254" s="124">
        <v>64</v>
      </c>
      <c r="L254" s="124">
        <v>720</v>
      </c>
      <c r="M254" s="124"/>
      <c r="N254" s="124"/>
      <c r="O254" s="124"/>
      <c r="P254" s="124"/>
      <c r="Q254" s="124"/>
      <c r="R254" s="180" t="s">
        <v>1920</v>
      </c>
      <c r="S254" s="173" t="s">
        <v>1854</v>
      </c>
      <c r="T254" s="84"/>
      <c r="U254" s="144"/>
    </row>
    <row ht="15" r="255">
      <c r="A255" s="183">
        <v>253</v>
      </c>
      <c r="B255" s="184" t="s">
        <v>1947</v>
      </c>
      <c r="C255" s="185" t="s">
        <v>188</v>
      </c>
      <c r="D255" s="186" t="s">
        <v>1948</v>
      </c>
      <c r="E255" s="187" t="s">
        <v>44</v>
      </c>
      <c r="F255" s="187">
        <v>32722</v>
      </c>
      <c r="G255" s="173" t="s">
        <v>889</v>
      </c>
      <c r="H255" s="191">
        <v>5</v>
      </c>
      <c r="I255" s="198">
        <v>205</v>
      </c>
      <c r="J255" s="187">
        <v>615</v>
      </c>
      <c r="K255" s="187">
        <v>250</v>
      </c>
      <c r="L255" s="187">
        <v>3550</v>
      </c>
      <c r="M255" s="124"/>
      <c r="N255" s="124"/>
      <c r="O255" s="124"/>
      <c r="P255" s="124"/>
      <c r="Q255" s="124"/>
      <c r="R255" s="180" t="s">
        <v>1920</v>
      </c>
      <c r="S255" s="173" t="s">
        <v>1854</v>
      </c>
      <c r="T255" s="84"/>
      <c r="U255" s="144"/>
    </row>
    <row ht="15" r="256">
      <c r="A256" s="144">
        <v>254</v>
      </c>
      <c r="B256" s="84" t="s">
        <v>1949</v>
      </c>
      <c r="C256" s="77" t="s">
        <v>236</v>
      </c>
      <c r="D256" s="123" t="s">
        <v>1586</v>
      </c>
      <c r="E256" s="124" t="s">
        <v>126</v>
      </c>
      <c r="F256" s="144">
        <v>34564</v>
      </c>
      <c r="G256" s="173" t="s">
        <v>889</v>
      </c>
      <c r="H256" s="124">
        <v>6</v>
      </c>
      <c r="I256" s="124">
        <v>24</v>
      </c>
      <c r="J256" s="124">
        <v>72</v>
      </c>
      <c r="K256" s="124">
        <v>48</v>
      </c>
      <c r="L256" s="124">
        <v>960</v>
      </c>
      <c r="M256" s="124"/>
      <c r="N256" s="124"/>
      <c r="O256" s="124"/>
      <c r="P256" s="124"/>
      <c r="Q256" s="124"/>
      <c r="R256" s="124"/>
      <c r="S256" s="124"/>
      <c r="T256" s="84"/>
      <c r="U256" s="144"/>
    </row>
    <row ht="15" r="257">
      <c r="A257" s="183">
        <v>255</v>
      </c>
      <c r="B257" s="85" t="s">
        <v>1950</v>
      </c>
      <c r="C257" s="77" t="s">
        <v>1591</v>
      </c>
      <c r="D257" s="16" t="s">
        <v>1951</v>
      </c>
      <c r="E257" s="124" t="s">
        <v>214</v>
      </c>
      <c r="F257" s="125">
        <v>38263</v>
      </c>
      <c r="G257" s="173" t="s">
        <v>889</v>
      </c>
      <c r="H257" s="124">
        <v>27</v>
      </c>
      <c r="I257" s="124">
        <v>520</v>
      </c>
      <c r="J257" s="124">
        <v>1560</v>
      </c>
      <c r="K257" s="124">
        <v>1216</v>
      </c>
      <c r="L257" s="124">
        <v>16970</v>
      </c>
      <c r="M257" s="124"/>
      <c r="N257" s="124"/>
      <c r="O257" s="124"/>
      <c r="P257" s="124"/>
      <c r="Q257" s="124"/>
      <c r="R257" s="180" t="s">
        <v>1920</v>
      </c>
      <c r="S257" s="173" t="s">
        <v>1854</v>
      </c>
      <c r="T257" s="84"/>
      <c r="U257" s="144"/>
    </row>
    <row ht="15" r="258">
      <c r="A258" s="144">
        <v>256</v>
      </c>
      <c r="B258" s="84" t="s">
        <v>1952</v>
      </c>
      <c r="C258" s="77" t="s">
        <v>203</v>
      </c>
      <c r="D258" s="123" t="s">
        <v>1162</v>
      </c>
      <c r="E258" s="124" t="s">
        <v>437</v>
      </c>
      <c r="F258" s="179" t="s">
        <v>1953</v>
      </c>
      <c r="G258" s="173" t="s">
        <v>889</v>
      </c>
      <c r="H258" s="124">
        <v>9</v>
      </c>
      <c r="I258" s="124">
        <v>-72</v>
      </c>
      <c r="J258" s="124">
        <v>-216</v>
      </c>
      <c r="K258" s="124">
        <v>-144</v>
      </c>
      <c r="L258" s="124">
        <v>-1980</v>
      </c>
      <c r="M258" s="124"/>
      <c r="N258" s="124"/>
      <c r="O258" s="124"/>
      <c r="P258" s="124"/>
      <c r="Q258" s="124"/>
      <c r="R258" s="124"/>
      <c r="S258" s="124"/>
      <c r="T258" s="84"/>
      <c r="U258" s="144"/>
    </row>
    <row ht="15" r="259">
      <c r="A259" s="183">
        <v>257</v>
      </c>
      <c r="B259" s="84" t="s">
        <v>1954</v>
      </c>
      <c r="C259" s="77" t="s">
        <v>203</v>
      </c>
      <c r="D259" s="123" t="s">
        <v>1162</v>
      </c>
      <c r="E259" s="124" t="s">
        <v>437</v>
      </c>
      <c r="F259" s="125">
        <v>38176</v>
      </c>
      <c r="G259" s="173" t="s">
        <v>889</v>
      </c>
      <c r="H259" s="124">
        <v>9</v>
      </c>
      <c r="I259" s="124">
        <v>72</v>
      </c>
      <c r="J259" s="124">
        <v>216</v>
      </c>
      <c r="K259" s="124">
        <v>144</v>
      </c>
      <c r="L259" s="124">
        <v>1980</v>
      </c>
      <c r="M259" s="124"/>
      <c r="N259" s="124"/>
      <c r="O259" s="124"/>
      <c r="P259" s="124"/>
      <c r="Q259" s="124"/>
      <c r="R259" s="180" t="s">
        <v>1920</v>
      </c>
      <c r="S259" s="173" t="s">
        <v>1854</v>
      </c>
      <c r="T259" s="84"/>
      <c r="U259" s="144"/>
    </row>
    <row ht="15" r="260">
      <c r="A260" s="144">
        <v>258</v>
      </c>
      <c r="B260" s="193" t="s">
        <v>1604</v>
      </c>
      <c r="C260" s="77" t="s">
        <v>188</v>
      </c>
      <c r="D260" s="123" t="s">
        <v>106</v>
      </c>
      <c r="E260" s="124" t="s">
        <v>214</v>
      </c>
      <c r="F260" s="177" t="s">
        <v>1605</v>
      </c>
      <c r="G260" s="173" t="s">
        <v>889</v>
      </c>
      <c r="H260" s="124"/>
      <c r="I260" s="124"/>
      <c r="J260" s="124"/>
      <c r="K260" s="124">
        <v>16</v>
      </c>
      <c r="L260" s="124"/>
      <c r="M260" s="124"/>
      <c r="N260" s="124"/>
      <c r="O260" s="124"/>
      <c r="P260" s="124"/>
      <c r="Q260" s="124"/>
      <c r="R260" s="180" t="s">
        <v>1920</v>
      </c>
      <c r="S260" s="173" t="s">
        <v>1854</v>
      </c>
      <c r="T260" s="84"/>
      <c r="U260" s="144"/>
    </row>
    <row ht="15" r="261">
      <c r="A261" s="183">
        <v>259</v>
      </c>
      <c r="B261" s="20" t="s">
        <v>1597</v>
      </c>
      <c r="C261" s="9" t="s">
        <v>236</v>
      </c>
      <c r="D261" s="16" t="s">
        <v>271</v>
      </c>
      <c r="E261" s="9" t="s">
        <v>437</v>
      </c>
      <c r="G261" s="173" t="s">
        <v>889</v>
      </c>
      <c r="H261" s="133">
        <v>40</v>
      </c>
    </row>
    <row ht="15" r="262">
      <c r="B262" s="20" t="s">
        <v>1609</v>
      </c>
      <c r="C262" s="9" t="s">
        <v>1610</v>
      </c>
      <c r="D262" s="16" t="s">
        <v>1611</v>
      </c>
      <c r="E262" s="9" t="s">
        <v>214</v>
      </c>
      <c r="F262" s="200" t="s">
        <v>1612</v>
      </c>
      <c r="G262" s="173" t="s">
        <v>889</v>
      </c>
      <c r="H262" s="133">
        <v>11</v>
      </c>
      <c r="I262" s="133">
        <v>76</v>
      </c>
      <c r="J262" s="133">
        <v>228</v>
      </c>
      <c r="K262" s="133">
        <v>704</v>
      </c>
      <c r="L262" s="133">
        <v>3240</v>
      </c>
      <c r="R262" s="180" t="s">
        <v>1920</v>
      </c>
      <c r="S262" s="173" t="s">
        <v>1854</v>
      </c>
    </row>
    <row ht="15" r="263">
      <c r="A263" s="129"/>
      <c r="B263" s="130"/>
      <c r="C263" s="131"/>
      <c r="D263" s="132"/>
      <c r="E263" s="133"/>
      <c r="F263" s="129"/>
      <c r="G263" s="133"/>
      <c r="H263" s="133"/>
      <c r="I263" s="133"/>
      <c r="J263" s="133"/>
      <c r="K263" s="133"/>
      <c r="L263" s="133"/>
      <c r="M263" s="133"/>
      <c r="N263" s="133"/>
      <c r="O263" s="133"/>
      <c r="P263" s="133"/>
      <c r="Q263" s="133"/>
      <c r="R263" s="133"/>
      <c r="S263" s="133"/>
      <c r="T263" s="201"/>
      <c r="U263" s="129"/>
    </row>
    <row ht="15" r="264">
      <c r="A264" s="129"/>
      <c r="B264" s="130"/>
      <c r="C264" s="131"/>
      <c r="D264" s="132"/>
      <c r="E264" s="133"/>
      <c r="F264" s="129"/>
      <c r="G264" s="202" t="s">
        <v>1629</v>
      </c>
      <c r="H264" s="202"/>
      <c r="I264" s="135" t="s">
        <v>1619</v>
      </c>
      <c r="J264" s="135" t="s">
        <v>1620</v>
      </c>
      <c r="K264" s="135" t="s">
        <v>1955</v>
      </c>
      <c r="L264" s="135" t="s">
        <v>1956</v>
      </c>
      <c r="M264" s="135" t="s">
        <v>1957</v>
      </c>
      <c r="N264" s="135" t="s">
        <v>1958</v>
      </c>
      <c r="O264" s="135" t="s">
        <v>1959</v>
      </c>
      <c r="P264" s="135" t="s">
        <v>1960</v>
      </c>
      <c r="Q264" s="135" t="s">
        <v>1961</v>
      </c>
      <c r="R264" s="133"/>
      <c r="S264" s="133"/>
      <c r="T264" s="201"/>
      <c r="U264" s="129"/>
    </row>
    <row ht="15" r="265">
      <c r="A265" s="129"/>
      <c r="B265" s="130"/>
      <c r="C265" s="131"/>
      <c r="D265" s="132"/>
      <c r="E265" s="133"/>
      <c r="F265" s="129"/>
      <c r="G265" s="124" t="s">
        <v>1962</v>
      </c>
      <c r="H265" s="124"/>
      <c r="I265" s="203">
        <f>SUMIF($S$2:$S$230,"=ceph2020",I2:I230)</f>
        <v>418</v>
      </c>
      <c r="J265" s="203">
        <f>SUMIF($S$2:$S$230,"=ceph2020",J14:J230)</f>
        <v>-78</v>
      </c>
      <c r="K265" s="203">
        <f>SUMIF($S$2:$S$230,"=ceph2020",K2:K230)</f>
        <v>680</v>
      </c>
      <c r="L265" s="203">
        <f>SUMIF($S$2:$S$230,"=ceph2020",L2:L230)</f>
        <v>0</v>
      </c>
      <c r="M265" s="203">
        <f>SUMIF($S$2:$S$230,"=ceph2020",M2:M230)</f>
        <v>0</v>
      </c>
      <c r="N265" s="203">
        <f>SUMIF($S$2:$S$230,"=ceph2020",N2:N230)</f>
        <v>23140</v>
      </c>
      <c r="O265" s="203"/>
      <c r="P265" s="203"/>
      <c r="Q265" s="124"/>
      <c r="R265" s="133"/>
      <c r="S265" s="133"/>
      <c r="T265" s="201"/>
      <c r="U265" s="129"/>
    </row>
    <row ht="15" r="266">
      <c r="A266" s="129"/>
      <c r="B266" s="130"/>
      <c r="C266" s="131"/>
      <c r="D266" s="132"/>
      <c r="E266" s="133"/>
      <c r="F266" s="129"/>
      <c r="G266" s="124" t="s">
        <v>1963</v>
      </c>
      <c r="H266" s="124"/>
      <c r="I266" s="203">
        <f>SUMIF($S$2:$S$230,"=san2020",I2:I230)</f>
        <v>820</v>
      </c>
      <c r="J266" s="203">
        <f>SUMIF($S$2:$S$230,"=san2020",J2:J230)</f>
        <v>2532</v>
      </c>
      <c r="K266" s="203">
        <f>SUMIF($S$2:$S$230,"=san2020",K2:K230)</f>
        <v>5776</v>
      </c>
      <c r="L266" s="203">
        <f>SUMIF($S$2:$S$230,"=san2020",L2:L230)</f>
        <v>46618</v>
      </c>
      <c r="M266" s="203">
        <f>SUMIF($S$2:$S$230,"=san2020",M2:M230)</f>
        <v>0</v>
      </c>
      <c r="N266" s="203">
        <f>SUMIF($S$2:$S$230,"=san2020",N2:N230)</f>
        <v>0</v>
      </c>
      <c r="O266" s="203"/>
      <c r="P266" s="203"/>
      <c r="Q266" s="124"/>
      <c r="R266" s="133"/>
      <c r="S266" s="133"/>
      <c r="T266" s="130"/>
      <c r="U266" s="129"/>
    </row>
    <row ht="15" r="267">
      <c r="A267" s="129"/>
      <c r="B267" s="130"/>
      <c r="C267" s="131"/>
      <c r="D267" s="132"/>
      <c r="E267" s="133"/>
      <c r="F267" s="129" t="s">
        <v>1964</v>
      </c>
      <c r="G267" s="171" t="s">
        <v>1965</v>
      </c>
      <c r="H267" s="171"/>
      <c r="I267" s="204">
        <f>SUMIF($S$2:$S$260,"=ceph2021",I2:I260)</f>
        <v>0</v>
      </c>
      <c r="J267" s="204">
        <f>SUMIF($S$2:$S$230,"=ceph2021",J2:J230)</f>
        <v>0</v>
      </c>
      <c r="K267" s="204">
        <f>SUMIF($S$2:$S$230,"=ceph2021",K2:K230)</f>
        <v>0</v>
      </c>
      <c r="L267" s="204">
        <f>SUMIF($S$2:$S$230,"=ceph2021",L2:L230)</f>
        <v>0</v>
      </c>
      <c r="M267" s="204">
        <f>SUMIF($S$2:$S$230,"=ceph2021",M2:M230)</f>
        <v>0</v>
      </c>
      <c r="N267" s="204">
        <f>SUMIF($S$2:$S$230,"=ceph2021",N2:N230)</f>
        <v>10834</v>
      </c>
      <c r="O267" s="204">
        <f>SUMIF($S$2:$S$230,"=ceph2021",O2:O230)</f>
        <v>0</v>
      </c>
      <c r="P267" s="204">
        <f>SUMIF($S$2:$S$230,"=ceph2021",P2:P230)</f>
        <v>0</v>
      </c>
      <c r="Q267" s="171">
        <f>SUMIF($S$2:$S$230,"=ceph2021",Q2:Q230)</f>
        <v>0</v>
      </c>
      <c r="R267" s="133"/>
      <c r="S267" s="133"/>
      <c r="T267" s="130"/>
      <c r="U267" s="129"/>
    </row>
    <row ht="15" r="268">
      <c r="A268" s="129"/>
      <c r="B268" s="130"/>
      <c r="C268" s="131"/>
      <c r="D268" s="132"/>
      <c r="E268" s="133"/>
      <c r="F268" s="129" t="s">
        <v>1964</v>
      </c>
      <c r="G268" s="171" t="s">
        <v>1966</v>
      </c>
      <c r="H268" s="171"/>
      <c r="I268" s="204">
        <f>SUMIF($S$2:$S$230,"=san2021",I2:I230)</f>
        <v>10330.129999999999</v>
      </c>
      <c r="J268" s="204">
        <f>SUMIF($S$2:$S$230,"=san2021",J2:J230)</f>
        <v>31133.389999999999</v>
      </c>
      <c r="K268" s="204">
        <f>SUMIF($S$2:$S$230,"=san2021",K2:K230)</f>
        <v>32254</v>
      </c>
      <c r="L268" s="204">
        <f>SUMIF($S$2:$S$230,"=san2021",L2:L230)</f>
        <v>1031612</v>
      </c>
      <c r="M268" s="204">
        <f>SUMIF($S$2:$S$230,"=san2021",M2:M230)</f>
        <v>144340</v>
      </c>
      <c r="N268" s="204">
        <f>SUMIF($S$2:$S$230,"=san2021",N2:N230)</f>
        <v>4100</v>
      </c>
      <c r="O268" s="204">
        <f>SUMIF($S$2:$S$230,"=san2021",O2:O230)</f>
        <v>0</v>
      </c>
      <c r="P268" s="204">
        <f>SUMIF($S$2:$S$230,"=san2021",P2:P230)</f>
        <v>0</v>
      </c>
      <c r="Q268" s="171">
        <f>SUMIF($S$2:$S$230,"=san2021",Q2:Q230)</f>
        <v>0</v>
      </c>
      <c r="R268" s="133"/>
      <c r="S268" s="133"/>
      <c r="T268" s="130"/>
      <c r="U268" s="129"/>
    </row>
    <row ht="15" r="269">
      <c r="A269" s="129"/>
      <c r="B269" s="130"/>
      <c r="C269" s="131"/>
      <c r="D269" s="132"/>
      <c r="E269" s="133"/>
      <c r="F269" s="129" t="s">
        <v>1964</v>
      </c>
      <c r="G269" s="124" t="s">
        <v>1967</v>
      </c>
      <c r="H269" s="124"/>
      <c r="I269" s="203">
        <f>SUMIF($S$2:$S$260,"=ceph2022",I2:I260)</f>
        <v>0</v>
      </c>
      <c r="J269" s="203">
        <f>SUMIF($S$2:$S$230,"=ceph2022",J2:J230)</f>
        <v>0</v>
      </c>
      <c r="K269" s="203">
        <f>SUMIF($S$2:$S$230,"=ceph2022",K2:K230)</f>
        <v>0</v>
      </c>
      <c r="L269" s="203">
        <f>SUMIF($S$2:$S$230,"=ceph2022",L2:L230)</f>
        <v>0</v>
      </c>
      <c r="M269" s="203">
        <f>SUMIF($S$2:$S$230,"=ceph2022",M2:M230)</f>
        <v>0</v>
      </c>
      <c r="N269" s="203">
        <f>SUMIF($S$2:$S$230,"=ceph2022",N2:N230)</f>
        <v>0</v>
      </c>
      <c r="O269" s="203"/>
      <c r="P269" s="203"/>
      <c r="Q269" s="124"/>
      <c r="R269" s="133"/>
      <c r="S269" s="133"/>
      <c r="T269" s="130"/>
      <c r="U269" s="129"/>
    </row>
    <row ht="15" r="270">
      <c r="A270" s="129"/>
      <c r="B270" s="130"/>
      <c r="C270" s="131"/>
      <c r="D270" s="132"/>
      <c r="E270" s="133"/>
      <c r="F270" s="129" t="s">
        <v>1964</v>
      </c>
      <c r="G270" s="124" t="s">
        <v>1968</v>
      </c>
      <c r="H270" s="124"/>
      <c r="I270" s="203">
        <f>SUMIF($S$2:$S$260,"=san2022",I2:I260)</f>
        <v>14802</v>
      </c>
      <c r="J270" s="203">
        <f>SUMIF($S$2:$S$260,"=san2022",J2:J260)</f>
        <v>45018</v>
      </c>
      <c r="K270" s="203">
        <f>SUMIF($S$2:$S$260,"=san2022",K2:K260)</f>
        <v>33618.199999999997</v>
      </c>
      <c r="L270" s="203">
        <f>SUMIF($S$2:$S$260,"=san2022",L2:L260)</f>
        <v>1053266</v>
      </c>
      <c r="M270" s="203">
        <f>SUMIF($S$2:$S$260,"=san2022",M2:M260)</f>
        <v>238396</v>
      </c>
      <c r="N270" s="203">
        <f>SUMIF($S$2:$S$230,"=san2022",N2:N230)</f>
        <v>0</v>
      </c>
      <c r="O270" s="203"/>
      <c r="P270" s="203"/>
      <c r="Q270" s="171">
        <f>SUMIF($S$2:$S$260,"=san2022",Q2:Q260)</f>
        <v>20490</v>
      </c>
      <c r="R270" s="133"/>
      <c r="S270" s="133"/>
      <c r="T270" s="130"/>
    </row>
    <row ht="15" r="271">
      <c r="A271" s="129"/>
      <c r="B271" s="130"/>
      <c r="C271" s="131"/>
      <c r="D271" s="132"/>
      <c r="E271" s="133"/>
      <c r="F271" s="129"/>
      <c r="G271" s="205" t="s">
        <v>1969</v>
      </c>
      <c r="H271" s="205"/>
      <c r="I271" s="204">
        <f>SUMIF($S$2:$S$260,"pc2021",I2:I260)</f>
        <v>4412</v>
      </c>
      <c r="J271" s="204">
        <f>SUMIF($S$2:$S$260,"pc2021",J2:J260)</f>
        <v>13186</v>
      </c>
      <c r="K271" s="204">
        <f>SUMIF($S$2:$S$260,"pc2021",K2:K260)</f>
        <v>7649</v>
      </c>
      <c r="L271" s="204">
        <f>SUMIF($S$2:$S$260,"pc2021",L2:L260)</f>
        <v>194962</v>
      </c>
      <c r="M271" s="204">
        <f>SUMIF($S$2:$S$260,"pc2021",M2:M260)</f>
        <v>105300</v>
      </c>
      <c r="N271" s="204">
        <f>SUMIF($S$2:$S$260,"pc2021",N2:N260)</f>
        <v>0</v>
      </c>
      <c r="O271" s="204"/>
      <c r="P271" s="204"/>
      <c r="Q271" s="124"/>
      <c r="R271" s="133"/>
      <c r="S271" s="133"/>
      <c r="T271" s="130"/>
    </row>
    <row ht="15" r="272">
      <c r="G272" s="205" t="s">
        <v>1970</v>
      </c>
      <c r="H272" s="205"/>
      <c r="I272" s="204">
        <f>SUMIF($S$2:$S$260,"pc2023",$I$2:$I$260)</f>
        <v>4979</v>
      </c>
      <c r="J272" s="204">
        <f>SUMIF($S$2:$S$260,"pc2023",$J$2:$J$260)</f>
        <v>13916</v>
      </c>
      <c r="K272" s="204">
        <f>SUMIF($S$2:$S$260,"pc2023",$K$6:$K$260)</f>
        <v>12363</v>
      </c>
      <c r="L272" s="204">
        <f>SUMIF($S$2:$S$260,"pc2023",$L$2:$L$260)</f>
        <v>305419</v>
      </c>
      <c r="M272" s="204">
        <f>SUMIF($S$2:$S$260,"pc2023",$M$2:$M$260)</f>
        <v>18477</v>
      </c>
      <c r="N272" s="204">
        <f>SUMIF($S$2:$S$230,"pc2023",$N$2:$N$230)</f>
        <v>0</v>
      </c>
      <c r="O272" s="204"/>
      <c r="P272" s="204"/>
      <c r="Q272" s="124"/>
    </row>
    <row ht="15" r="273">
      <c r="B273" s="130">
        <f>24*(8+16+9+1+1)+23*4+23*4+22*15+3*15</f>
        <v>1399</v>
      </c>
      <c r="G273" s="205" t="s">
        <v>1971</v>
      </c>
      <c r="H273" s="205"/>
      <c r="I273" s="204">
        <f>SUMIF($S$2:$S$230,"big2022",$I$2:$I$230)</f>
        <v>0</v>
      </c>
      <c r="J273" s="204">
        <f>SUMIF($S$2:$S$230,"big2022",$J$2:$J$230)</f>
        <v>0</v>
      </c>
      <c r="K273" s="204">
        <f>SUMIF($S$2:$S$230,"big2022",$K$2:$K$230)</f>
        <v>0</v>
      </c>
      <c r="L273" s="204">
        <f>SUMIF($S$2:$S$230,"big2022",$L$2:$L$230)</f>
        <v>0</v>
      </c>
      <c r="M273" s="204">
        <f>SUMIF($S$2:$S$230,"big2022",$M$2:$M$230)</f>
        <v>0</v>
      </c>
      <c r="N273" s="204">
        <f>SUMIF($S$2:$S$230,"big2022",$N$2:$N$230)</f>
        <v>0</v>
      </c>
      <c r="O273" s="204">
        <f>SUMIF($S$2:$S$230,"big2022",$O$2:$O$230)</f>
        <v>0</v>
      </c>
      <c r="P273" s="204">
        <f>SUMIF($S$2:$S$230,"big2022",$P$2:$P$230)</f>
        <v>0</v>
      </c>
      <c r="Q273" s="171"/>
      <c r="R273" s="133"/>
    </row>
    <row ht="15" r="274">
      <c r="B274" s="130">
        <f>(8+16)*64+9*92+1*92+1*37+23*4+23*4+22*15+3*15</f>
        <v>3052</v>
      </c>
      <c r="I274" s="133"/>
      <c r="J274" s="133"/>
      <c r="K274" s="133"/>
      <c r="L274" s="133"/>
      <c r="M274" s="133"/>
      <c r="N274" s="133"/>
      <c r="O274" s="133"/>
      <c r="P274" s="133"/>
    </row>
    <row ht="15" r="275">
      <c r="B275" s="130">
        <v>9</v>
      </c>
      <c r="I275" s="133"/>
      <c r="J275" s="133"/>
      <c r="K275" s="133"/>
      <c r="L275" s="133"/>
      <c r="M275" s="133"/>
      <c r="N275" s="133"/>
      <c r="O275" s="133"/>
      <c r="P275" s="133"/>
    </row>
    <row ht="15" r="276">
      <c r="I276" s="133"/>
      <c r="J276" s="133"/>
      <c r="K276" s="133"/>
      <c r="L276" s="133"/>
      <c r="M276" s="133"/>
      <c r="N276" s="133"/>
      <c r="O276" s="133"/>
      <c r="P276" s="133"/>
      <c r="Q276" s="133"/>
    </row>
    <row ht="15" r="277">
      <c r="I277" s="133"/>
      <c r="J277" s="133"/>
      <c r="K277" s="133"/>
      <c r="L277" s="133"/>
      <c r="M277" s="133"/>
      <c r="N277" s="133"/>
      <c r="O277" s="133"/>
      <c r="P277" s="133"/>
      <c r="Q277" s="133"/>
    </row>
    <row ht="15" r="278">
      <c r="I278" s="133"/>
      <c r="J278" s="133"/>
      <c r="K278" s="133"/>
      <c r="L278" s="133"/>
      <c r="M278" s="133"/>
      <c r="N278" s="133"/>
    </row>
    <row ht="15" r="279">
      <c r="I279" s="133"/>
      <c r="J279" s="133"/>
      <c r="K279" s="133"/>
      <c r="L279" s="133"/>
      <c r="M279" s="133"/>
      <c r="N279" s="133"/>
    </row>
    <row ht="15" r="280">
      <c r="I280" s="133"/>
      <c r="J280" s="133"/>
      <c r="K280" s="133"/>
      <c r="L280" s="133"/>
      <c r="M280" s="133"/>
      <c r="N280" s="133"/>
    </row>
    <row ht="15" r="281">
      <c r="I281" s="133"/>
      <c r="J281" s="133"/>
      <c r="K281" s="133"/>
      <c r="L281" s="133"/>
      <c r="M281" s="133"/>
      <c r="N281" s="133"/>
    </row>
    <row ht="15" r="282">
      <c r="I282" s="133"/>
      <c r="J282" s="133"/>
      <c r="K282" s="133"/>
      <c r="L282" s="133"/>
      <c r="M282" s="133"/>
      <c r="N282" s="133"/>
      <c r="O282" s="133"/>
      <c r="P282" s="133"/>
    </row>
  </sheetData>
  <autoFilter ref="A1:U255">
    <filterColumn colId="0"/>
  </autoFilter>
  <mergeCells count="10">
    <mergeCell ref="G264:H264"/>
    <mergeCell ref="G265:H265"/>
    <mergeCell ref="G266:H266"/>
    <mergeCell ref="G267:H267"/>
    <mergeCell ref="G268:H268"/>
    <mergeCell ref="G269:H269"/>
    <mergeCell ref="G270:H270"/>
    <mergeCell ref="G271:H271"/>
    <mergeCell ref="G272:H272"/>
    <mergeCell ref="G273:H273"/>
  </mergeCells>
  <printOptions headings="0" gridLines="0" gridLinesSet="0"/>
  <pageMargins left="0.69999999999999996" right="0.69999999999999996" top="0.75" bottom="0.75" header="0.5" footer="0.5"/>
  <pageSetup paperSize="1"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B36" activeCellId="0" sqref="B36"/>
    </sheetView>
  </sheetViews>
  <sheetFormatPr defaultColWidth="9" defaultRowHeight="15"/>
  <cols>
    <col customWidth="1" min="1" max="1" style="206" width="21.7083333333333"/>
    <col customWidth="1" min="2" max="2" style="206" width="19.141666666666701"/>
    <col customWidth="1" min="3" max="3" style="206" width="15.141666666666699"/>
    <col customWidth="1" min="4" max="4" style="206" width="14"/>
    <col customWidth="1" min="5" max="5" style="206" width="14.7083333333333"/>
    <col customWidth="1" min="6" max="6" style="206" width="10.7083333333333"/>
    <col customWidth="1" min="7" max="7" style="206" width="12.7083333333333"/>
    <col customWidth="1" min="8" max="8" style="206" width="12.5666666666667"/>
    <col customWidth="1" min="9" max="9" style="206" width="15.28125"/>
    <col customWidth="1" min="10" max="10" style="206" width="12.5666666666667"/>
    <col customWidth="1" min="11" max="11" style="206" width="18.421875"/>
    <col customWidth="1" min="12" max="12" style="206" width="10.8515625"/>
    <col customWidth="1" min="13" max="13" style="206" width="12.421875"/>
    <col customWidth="1" min="14" max="14" style="206" width="11.28125"/>
    <col customWidth="1" min="15" max="15" style="206" width="10.8515625"/>
    <col min="16" max="16384" style="206" width="9"/>
  </cols>
  <sheetData>
    <row ht="18.75" r="1">
      <c r="A1" s="207" t="s">
        <v>1972</v>
      </c>
      <c r="B1" s="208"/>
      <c r="C1" s="208"/>
      <c r="D1" s="208"/>
      <c r="E1" s="208"/>
      <c r="F1" s="208"/>
      <c r="G1" s="208"/>
      <c r="H1" s="208"/>
      <c r="I1" s="208"/>
      <c r="J1" s="208"/>
      <c r="K1" s="209"/>
    </row>
    <row r="2">
      <c r="A2" s="210"/>
      <c r="B2" s="211" t="s">
        <v>1973</v>
      </c>
      <c r="C2" s="211"/>
      <c r="D2" s="211"/>
      <c r="E2" s="211"/>
      <c r="F2" s="211"/>
      <c r="G2" s="211"/>
      <c r="H2" s="211"/>
      <c r="I2" s="211"/>
      <c r="J2" s="211"/>
      <c r="K2" s="212" t="s">
        <v>13</v>
      </c>
    </row>
    <row r="3">
      <c r="A3" s="210"/>
      <c r="B3" s="213" t="s">
        <v>1619</v>
      </c>
      <c r="C3" s="213"/>
      <c r="D3" s="213" t="s">
        <v>1974</v>
      </c>
      <c r="E3" s="213"/>
      <c r="F3" s="214" t="s">
        <v>1975</v>
      </c>
      <c r="G3" s="214" t="s">
        <v>1976</v>
      </c>
      <c r="H3" s="214" t="s">
        <v>1977</v>
      </c>
      <c r="I3" s="215"/>
      <c r="J3" s="215"/>
      <c r="K3" s="212"/>
    </row>
    <row r="4">
      <c r="A4" s="210"/>
      <c r="B4" s="213" t="s">
        <v>1978</v>
      </c>
      <c r="C4" s="213" t="s">
        <v>1979</v>
      </c>
      <c r="D4" s="213" t="s">
        <v>1978</v>
      </c>
      <c r="E4" s="213" t="s">
        <v>1979</v>
      </c>
      <c r="F4" s="213"/>
      <c r="G4" s="213"/>
      <c r="H4" s="213"/>
      <c r="I4" s="214"/>
      <c r="J4" s="214"/>
      <c r="K4" s="212"/>
    </row>
    <row r="5">
      <c r="A5" s="216" t="s">
        <v>1980</v>
      </c>
      <c r="B5" s="217">
        <v>5383.8000000000002</v>
      </c>
      <c r="C5" s="217">
        <v>-4064.5714285714298</v>
      </c>
      <c r="D5" s="217">
        <v>8815</v>
      </c>
      <c r="E5" s="217">
        <v>4065</v>
      </c>
      <c r="F5" s="217">
        <v>-40790</v>
      </c>
      <c r="G5" s="217">
        <v>10332</v>
      </c>
      <c r="H5" s="217">
        <v>-33800</v>
      </c>
      <c r="I5" s="217"/>
      <c r="J5" s="217"/>
      <c r="K5" s="218"/>
    </row>
    <row r="6">
      <c r="A6" s="219" t="s">
        <v>1981</v>
      </c>
      <c r="B6" s="218">
        <v>1470</v>
      </c>
      <c r="C6" s="218">
        <v>1984.57142857143</v>
      </c>
      <c r="D6" s="218">
        <v>4.4530000000000003</v>
      </c>
      <c r="E6" s="218">
        <v>5204</v>
      </c>
      <c r="F6" s="218">
        <v>84910</v>
      </c>
      <c r="G6" s="218">
        <v>131925</v>
      </c>
      <c r="H6" s="218">
        <v>8000</v>
      </c>
      <c r="I6" s="218"/>
      <c r="J6" s="218"/>
      <c r="K6" s="220"/>
    </row>
    <row r="7">
      <c r="A7" s="219" t="s">
        <v>1982</v>
      </c>
      <c r="B7" s="218">
        <v>831</v>
      </c>
      <c r="C7" s="218">
        <v>808.57142857142901</v>
      </c>
      <c r="D7" s="218">
        <v>3459</v>
      </c>
      <c r="E7" s="218">
        <v>2546</v>
      </c>
      <c r="F7" s="218">
        <v>19400</v>
      </c>
      <c r="G7" s="218">
        <v>100291</v>
      </c>
      <c r="H7" s="218">
        <v>4000</v>
      </c>
      <c r="I7" s="218"/>
      <c r="J7" s="218"/>
      <c r="K7" s="220"/>
    </row>
    <row r="8">
      <c r="A8" s="216" t="s">
        <v>1983</v>
      </c>
      <c r="B8" s="221">
        <v>6022.8000000000002</v>
      </c>
      <c r="C8" s="221">
        <v>-2888.5714285714298</v>
      </c>
      <c r="D8" s="221">
        <v>5360.4530000000004</v>
      </c>
      <c r="E8" s="221">
        <v>6723</v>
      </c>
      <c r="F8" s="221">
        <v>24720</v>
      </c>
      <c r="G8" s="221">
        <v>41966</v>
      </c>
      <c r="H8" s="221">
        <v>-29800</v>
      </c>
      <c r="I8" s="221"/>
      <c r="J8" s="221"/>
      <c r="K8" s="220"/>
    </row>
    <row r="9">
      <c r="A9" s="216" t="s">
        <v>1984</v>
      </c>
      <c r="B9" s="221">
        <f>'Chi tiết'!$I$265</f>
        <v>418</v>
      </c>
      <c r="C9" s="221">
        <f>'Chi tiết'!$I$266</f>
        <v>820</v>
      </c>
      <c r="D9" s="221">
        <f>'Chi tiết'!$K$265</f>
        <v>680</v>
      </c>
      <c r="E9" s="221">
        <f>'Chi tiết'!$K$266</f>
        <v>5776</v>
      </c>
      <c r="F9" s="221">
        <f>'Chi tiết'!N265</f>
        <v>23140</v>
      </c>
      <c r="G9" s="221">
        <f>'Chi tiết'!$L$266</f>
        <v>46618</v>
      </c>
      <c r="H9" s="221"/>
      <c r="I9" s="221"/>
      <c r="J9" s="221"/>
      <c r="K9" s="222"/>
    </row>
    <row r="10">
      <c r="A10" s="223" t="s">
        <v>1985</v>
      </c>
      <c r="B10" s="224">
        <f>B8-B9</f>
        <v>5604.8000000000002</v>
      </c>
      <c r="C10" s="224">
        <f>C8-C9</f>
        <v>-3708.5714285714298</v>
      </c>
      <c r="D10" s="224">
        <f>D8-D9</f>
        <v>4680.4530000000004</v>
      </c>
      <c r="E10" s="224">
        <f>E8-E9</f>
        <v>947</v>
      </c>
      <c r="F10" s="224">
        <f>F8-F9</f>
        <v>1580</v>
      </c>
      <c r="G10" s="224">
        <f>G8-G9</f>
        <v>-4652</v>
      </c>
      <c r="H10" s="224">
        <f>H8-H9</f>
        <v>-29800</v>
      </c>
      <c r="I10" s="224"/>
      <c r="J10" s="224"/>
      <c r="K10" s="225"/>
    </row>
    <row ht="19.5" customHeight="1" r="11">
      <c r="A11" s="226" t="s">
        <v>1631</v>
      </c>
      <c r="B11" s="227"/>
      <c r="C11" s="227"/>
      <c r="D11" s="227"/>
      <c r="E11" s="227"/>
      <c r="F11" s="227"/>
      <c r="G11" s="227"/>
      <c r="H11" s="227"/>
      <c r="I11" s="227"/>
      <c r="J11" s="227"/>
      <c r="K11" s="228"/>
    </row>
    <row r="12">
      <c r="A12" s="216"/>
      <c r="B12" s="229" t="s">
        <v>1973</v>
      </c>
      <c r="C12" s="229"/>
      <c r="D12" s="229"/>
      <c r="E12" s="229"/>
      <c r="F12" s="229"/>
      <c r="G12" s="229"/>
      <c r="H12" s="229"/>
      <c r="I12" s="229"/>
      <c r="J12" s="229"/>
      <c r="K12" s="212" t="s">
        <v>13</v>
      </c>
    </row>
    <row r="13">
      <c r="A13" s="216"/>
      <c r="B13" s="230" t="s">
        <v>1619</v>
      </c>
      <c r="C13" s="230"/>
      <c r="D13" s="230" t="s">
        <v>1986</v>
      </c>
      <c r="E13" s="230"/>
      <c r="F13" s="231" t="s">
        <v>1975</v>
      </c>
      <c r="G13" s="231" t="s">
        <v>1976</v>
      </c>
      <c r="H13" s="231" t="s">
        <v>1977</v>
      </c>
      <c r="I13" s="232" t="s">
        <v>1987</v>
      </c>
      <c r="J13" s="232"/>
      <c r="K13" s="212"/>
    </row>
    <row ht="32.25" customHeight="1" r="14">
      <c r="A14" s="216"/>
      <c r="B14" s="230" t="s">
        <v>1978</v>
      </c>
      <c r="C14" s="230" t="s">
        <v>1979</v>
      </c>
      <c r="D14" s="230" t="s">
        <v>1978</v>
      </c>
      <c r="E14" s="230" t="s">
        <v>1979</v>
      </c>
      <c r="F14" s="230"/>
      <c r="G14" s="230"/>
      <c r="H14" s="230"/>
      <c r="I14" s="231"/>
      <c r="J14" s="231"/>
      <c r="K14" s="212"/>
    </row>
    <row r="15">
      <c r="A15" s="216" t="s">
        <v>1988</v>
      </c>
      <c r="B15" s="217"/>
      <c r="C15" s="217">
        <f>3264*4</f>
        <v>13056</v>
      </c>
      <c r="D15" s="217"/>
      <c r="E15" s="217">
        <f>32*384-40</f>
        <v>12248</v>
      </c>
      <c r="F15" s="217"/>
      <c r="G15" s="217">
        <f>612000*0.9</f>
        <v>550800</v>
      </c>
      <c r="H15" s="217">
        <f>125000*0.9</f>
        <v>112500</v>
      </c>
      <c r="I15" s="217">
        <v>109</v>
      </c>
      <c r="J15" s="217"/>
      <c r="K15" s="219" t="s">
        <v>1989</v>
      </c>
    </row>
    <row r="16">
      <c r="A16" s="216" t="s">
        <v>1990</v>
      </c>
      <c r="B16" s="221"/>
      <c r="C16" s="221">
        <f>'Chi tiết'!$I$271</f>
        <v>4412</v>
      </c>
      <c r="D16" s="221"/>
      <c r="E16" s="221">
        <f>'Chi tiết'!$K$271</f>
        <v>7649</v>
      </c>
      <c r="F16" s="221"/>
      <c r="G16" s="221">
        <f>'Chi tiết'!$L$271</f>
        <v>194962</v>
      </c>
      <c r="H16" s="221">
        <f>'Chi tiết'!M271</f>
        <v>105300</v>
      </c>
      <c r="I16" s="221">
        <v>65.819999999999993</v>
      </c>
      <c r="J16" s="221"/>
      <c r="K16" s="222"/>
    </row>
    <row r="17">
      <c r="A17" s="223" t="s">
        <v>1983</v>
      </c>
      <c r="B17" s="233"/>
      <c r="C17" s="233">
        <f>C15-C16</f>
        <v>8644</v>
      </c>
      <c r="D17" s="233"/>
      <c r="E17" s="233">
        <f>E15-E16</f>
        <v>4599</v>
      </c>
      <c r="F17" s="233"/>
      <c r="G17" s="233">
        <f>G15-G16</f>
        <v>355838</v>
      </c>
      <c r="H17" s="233">
        <f>H15-H16</f>
        <v>7200</v>
      </c>
      <c r="I17" s="233">
        <f>I15-I16</f>
        <v>43.180000000000007</v>
      </c>
      <c r="J17" s="233"/>
      <c r="K17" s="218"/>
    </row>
    <row r="18">
      <c r="A18" s="216" t="s">
        <v>1991</v>
      </c>
      <c r="B18" s="234"/>
      <c r="C18" s="235">
        <f>4608*4</f>
        <v>18432</v>
      </c>
      <c r="D18" s="235"/>
      <c r="E18" s="235">
        <v>14761</v>
      </c>
      <c r="F18" s="235"/>
      <c r="G18" s="235">
        <f>175*2*1024*0.9</f>
        <v>322560</v>
      </c>
      <c r="H18" s="235">
        <f>50*1024*0.9</f>
        <v>46080</v>
      </c>
      <c r="I18" s="235">
        <v>50</v>
      </c>
      <c r="J18" s="235"/>
      <c r="K18" s="218"/>
    </row>
    <row r="19">
      <c r="A19" s="216" t="s">
        <v>1992</v>
      </c>
      <c r="B19" s="233"/>
      <c r="C19" s="221">
        <f>'Chi tiết'!$I$272</f>
        <v>4979</v>
      </c>
      <c r="D19" s="233"/>
      <c r="E19" s="221">
        <f>'Chi tiết'!$K$272</f>
        <v>12363</v>
      </c>
      <c r="F19" s="233"/>
      <c r="G19" s="221">
        <f>'Chi tiết'!$L$272</f>
        <v>305419</v>
      </c>
      <c r="H19" s="218">
        <f>'Chi tiết'!$M$272</f>
        <v>18477</v>
      </c>
      <c r="I19" s="218">
        <v>37.960000000000001</v>
      </c>
      <c r="J19" s="218"/>
      <c r="K19" s="218"/>
    </row>
    <row r="20">
      <c r="A20" s="223" t="s">
        <v>1993</v>
      </c>
      <c r="B20" s="233"/>
      <c r="C20" s="233">
        <f>C18-C19</f>
        <v>13453</v>
      </c>
      <c r="D20" s="233"/>
      <c r="E20" s="233">
        <f>E18-E19</f>
        <v>2398</v>
      </c>
      <c r="F20" s="233"/>
      <c r="G20" s="233">
        <f>G18-G19</f>
        <v>17141</v>
      </c>
      <c r="H20" s="233">
        <f>H18-H19</f>
        <v>27603</v>
      </c>
      <c r="I20" s="233">
        <f>I18-I19</f>
        <v>12.039999999999999</v>
      </c>
      <c r="J20" s="233"/>
      <c r="K20" s="218"/>
    </row>
    <row ht="15" r="21">
      <c r="A21" s="207" t="s">
        <v>1994</v>
      </c>
      <c r="B21" s="208"/>
      <c r="C21" s="208"/>
      <c r="D21" s="208"/>
      <c r="E21" s="208"/>
      <c r="F21" s="208"/>
      <c r="G21" s="208"/>
      <c r="H21" s="208"/>
      <c r="I21" s="208"/>
      <c r="J21" s="208"/>
      <c r="K21" s="209"/>
    </row>
    <row r="22">
      <c r="A22" s="216"/>
      <c r="B22" s="229" t="s">
        <v>1973</v>
      </c>
      <c r="C22" s="229"/>
      <c r="D22" s="229"/>
      <c r="E22" s="229"/>
      <c r="F22" s="229"/>
      <c r="G22" s="229"/>
      <c r="H22" s="229"/>
      <c r="I22" s="229"/>
      <c r="J22" s="229"/>
      <c r="K22" s="212" t="s">
        <v>13</v>
      </c>
    </row>
    <row r="23">
      <c r="A23" s="216"/>
      <c r="B23" s="230" t="s">
        <v>1619</v>
      </c>
      <c r="C23" s="230"/>
      <c r="D23" s="230" t="s">
        <v>1986</v>
      </c>
      <c r="E23" s="230"/>
      <c r="F23" s="231" t="s">
        <v>1975</v>
      </c>
      <c r="G23" s="231" t="s">
        <v>1976</v>
      </c>
      <c r="H23" s="231" t="s">
        <v>1977</v>
      </c>
      <c r="I23" s="232"/>
      <c r="J23" s="232"/>
      <c r="K23" s="212"/>
    </row>
    <row r="24">
      <c r="A24" s="216"/>
      <c r="B24" s="230" t="s">
        <v>1978</v>
      </c>
      <c r="C24" s="230" t="s">
        <v>1979</v>
      </c>
      <c r="D24" s="230" t="s">
        <v>1978</v>
      </c>
      <c r="E24" s="230" t="s">
        <v>1979</v>
      </c>
      <c r="F24" s="230"/>
      <c r="G24" s="230"/>
      <c r="H24" s="230"/>
      <c r="I24" s="231"/>
      <c r="J24" s="231"/>
      <c r="K24" s="212"/>
    </row>
    <row ht="30" r="25">
      <c r="A25" s="216" t="s">
        <v>1995</v>
      </c>
      <c r="B25" s="217">
        <v>689</v>
      </c>
      <c r="C25" s="217">
        <f>25280-B25</f>
        <v>24591</v>
      </c>
      <c r="D25" s="217">
        <v>1984</v>
      </c>
      <c r="E25" s="217">
        <f>37545-D25</f>
        <v>35561</v>
      </c>
      <c r="F25" s="217">
        <v>34992</v>
      </c>
      <c r="G25" s="217">
        <f>1052643-F25</f>
        <v>1017651</v>
      </c>
      <c r="H25" s="217">
        <v>106576</v>
      </c>
      <c r="I25" s="217"/>
      <c r="J25" s="217"/>
      <c r="K25" s="219" t="s">
        <v>1996</v>
      </c>
    </row>
    <row r="26">
      <c r="A26" s="219" t="s">
        <v>1997</v>
      </c>
      <c r="B26" s="218">
        <f>'Chi tiết'!I267</f>
        <v>0</v>
      </c>
      <c r="C26" s="218">
        <f>'Chi tiết'!$I$268</f>
        <v>10330.129999999999</v>
      </c>
      <c r="D26" s="218">
        <f>'Chi tiết'!K267</f>
        <v>0</v>
      </c>
      <c r="E26" s="218">
        <f>'Chi tiết'!$K$268</f>
        <v>32254</v>
      </c>
      <c r="F26" s="218">
        <f>'Chi tiết'!N267</f>
        <v>10834</v>
      </c>
      <c r="G26" s="218">
        <f>'Chi tiết'!$L$268</f>
        <v>1031612</v>
      </c>
      <c r="H26" s="218">
        <f>'Chi tiết'!M268</f>
        <v>144340</v>
      </c>
      <c r="I26" s="218"/>
      <c r="J26" s="218"/>
      <c r="K26" s="236"/>
    </row>
    <row r="27">
      <c r="A27" s="237" t="s">
        <v>1985</v>
      </c>
      <c r="B27" s="238">
        <f>B25-B26</f>
        <v>689</v>
      </c>
      <c r="C27" s="238">
        <f>C25-C26</f>
        <v>14260.870000000001</v>
      </c>
      <c r="D27" s="238">
        <f>D25-D26</f>
        <v>1984</v>
      </c>
      <c r="E27" s="238">
        <f>E25-E26</f>
        <v>3307</v>
      </c>
      <c r="F27" s="238">
        <f>F25-F26</f>
        <v>24158</v>
      </c>
      <c r="G27" s="238">
        <f>G25-G26</f>
        <v>-13961</v>
      </c>
      <c r="H27" s="238">
        <f>H25-H26</f>
        <v>-37764</v>
      </c>
      <c r="I27" s="238"/>
      <c r="J27" s="238"/>
      <c r="K27" s="238"/>
    </row>
    <row ht="15" r="28">
      <c r="A28" s="239" t="s">
        <v>1998</v>
      </c>
      <c r="B28" s="239"/>
      <c r="C28" s="239"/>
      <c r="D28" s="239"/>
      <c r="E28" s="239"/>
      <c r="F28" s="239"/>
      <c r="G28" s="239"/>
      <c r="H28" s="239"/>
      <c r="I28" s="239"/>
      <c r="J28" s="239"/>
      <c r="K28" s="239"/>
      <c r="L28" s="239"/>
      <c r="M28" s="239"/>
      <c r="N28" s="239"/>
      <c r="O28" s="239"/>
    </row>
    <row ht="15" r="29">
      <c r="A29" s="240" t="s">
        <v>1973</v>
      </c>
      <c r="B29" s="240"/>
      <c r="C29" s="240"/>
      <c r="D29" s="240"/>
      <c r="E29" s="240"/>
      <c r="F29" s="240"/>
      <c r="G29" s="240"/>
      <c r="H29" s="240"/>
      <c r="I29" s="240"/>
      <c r="J29" s="240"/>
      <c r="K29" s="240"/>
      <c r="L29" s="240"/>
      <c r="M29" s="240"/>
      <c r="N29" s="240"/>
      <c r="O29" s="240"/>
    </row>
    <row r="30">
      <c r="A30" s="241"/>
      <c r="B30" s="242" t="s">
        <v>1978</v>
      </c>
      <c r="C30" s="242"/>
      <c r="D30" s="243" t="s">
        <v>1999</v>
      </c>
      <c r="E30" s="244" t="s">
        <v>1979</v>
      </c>
      <c r="F30" s="244"/>
      <c r="G30" s="244" t="s">
        <v>1622</v>
      </c>
      <c r="H30" s="244" t="s">
        <v>1977</v>
      </c>
      <c r="I30" s="244" t="s">
        <v>2000</v>
      </c>
      <c r="J30" s="245" t="s">
        <v>2001</v>
      </c>
      <c r="K30" s="245"/>
      <c r="L30" s="246" t="s">
        <v>1625</v>
      </c>
      <c r="M30" s="246" t="s">
        <v>1626</v>
      </c>
      <c r="N30" s="247" t="s">
        <v>2002</v>
      </c>
      <c r="O30" s="247"/>
    </row>
    <row r="31">
      <c r="A31" s="248"/>
      <c r="B31" s="242" t="s">
        <v>1619</v>
      </c>
      <c r="C31" s="242" t="s">
        <v>1955</v>
      </c>
      <c r="D31" s="242"/>
      <c r="E31" s="249" t="s">
        <v>1619</v>
      </c>
      <c r="F31" s="249" t="s">
        <v>1955</v>
      </c>
      <c r="G31" s="244"/>
      <c r="H31" s="244"/>
      <c r="I31" s="244"/>
      <c r="J31" s="246" t="s">
        <v>1619</v>
      </c>
      <c r="K31" s="246" t="s">
        <v>1955</v>
      </c>
      <c r="L31" s="246"/>
      <c r="M31" s="246"/>
      <c r="N31" s="247" t="s">
        <v>1619</v>
      </c>
      <c r="O31" s="247" t="s">
        <v>1955</v>
      </c>
    </row>
    <row r="32">
      <c r="A32" s="216" t="s">
        <v>1995</v>
      </c>
      <c r="B32" s="250">
        <f>'DA2022'!Q6*96*0.9</f>
        <v>5184</v>
      </c>
      <c r="C32" s="250">
        <f>'DA2022'!Q6*384*0.75</f>
        <v>17280</v>
      </c>
      <c r="D32" s="250">
        <f>('DA2022'!E12*80+'DA2022'!E12*22)*1024</f>
        <v>1880064</v>
      </c>
      <c r="E32" s="251">
        <f>('DA2022'!J4+'DA2022'!H4)*96*0.9</f>
        <v>36720</v>
      </c>
      <c r="F32" s="251">
        <f>('DA2022'!H4+'DA2022'!J4)*384*0.75</f>
        <v>122400</v>
      </c>
      <c r="G32" s="252">
        <f>('DA2022'!H15*'DA2022'!I53+'DA2022'!H15*'DA2022'!J53+'DA2022'!I15*'DA2022'!I54+'DA2022'!I15*'DA2022'!J54)*1024</f>
        <v>6872064</v>
      </c>
      <c r="H32" s="251">
        <f>'DA2022'!E17*1024</f>
        <v>773314.56000000006</v>
      </c>
      <c r="I32" s="251">
        <f>5500*1024</f>
        <v>5632000</v>
      </c>
      <c r="J32" s="253">
        <f>'vật lý free'!N27+'vật lý free'!N28</f>
        <v>20640</v>
      </c>
      <c r="K32" s="253">
        <f>'vật lý free'!O27+'vật lý free'!O28</f>
        <v>79744</v>
      </c>
      <c r="L32" s="254">
        <v>1179197.4399999999</v>
      </c>
      <c r="M32" s="255">
        <v>1100001.28</v>
      </c>
      <c r="N32" s="256">
        <f>SUM('vật lý free'!N22:N26)</f>
        <v>20064</v>
      </c>
      <c r="O32" s="256">
        <f>SUM('vật lý free'!O22:O26)</f>
        <v>56576</v>
      </c>
    </row>
    <row r="33">
      <c r="A33" s="219" t="s">
        <v>1997</v>
      </c>
      <c r="B33" s="257">
        <f>'Chi tiết'!I269</f>
        <v>0</v>
      </c>
      <c r="C33" s="257">
        <f>'Chi tiết'!K269</f>
        <v>0</v>
      </c>
      <c r="D33" s="257">
        <f>'Chi tiết'!L269</f>
        <v>0</v>
      </c>
      <c r="E33" s="252">
        <f>'Chi tiết'!I270</f>
        <v>14802</v>
      </c>
      <c r="F33" s="252">
        <f>'Chi tiết'!K270</f>
        <v>33618.199999999997</v>
      </c>
      <c r="G33" s="252">
        <f>'Chi tiết'!L270+'Cấp phát vật lý'!T22</f>
        <v>1053266</v>
      </c>
      <c r="H33" s="251">
        <f>'Chi tiết'!M270</f>
        <v>238396</v>
      </c>
      <c r="I33" s="252">
        <f>'Chi tiết'!Q270</f>
        <v>20490</v>
      </c>
      <c r="J33" s="253">
        <f>'vật lý free'!P28+'vật lý free'!P27</f>
        <v>0</v>
      </c>
      <c r="K33" s="253">
        <f>'vật lý free'!Q28+'vật lý free'!Q27</f>
        <v>0</v>
      </c>
      <c r="L33" s="254">
        <f>'Cấp phát vật lý'!T23</f>
        <v>0</v>
      </c>
      <c r="M33" s="254">
        <f>'Cấp phát vật lý'!T24</f>
        <v>0</v>
      </c>
      <c r="N33" s="256">
        <f>SUM('vật lý free'!P22:P26)</f>
        <v>7104</v>
      </c>
      <c r="O33" s="256">
        <f>SUM('vật lý free'!Q22:Q26)</f>
        <v>19456</v>
      </c>
    </row>
    <row ht="15" r="34">
      <c r="A34" s="223" t="s">
        <v>1985</v>
      </c>
      <c r="B34" s="258">
        <f>B32-B33</f>
        <v>5184</v>
      </c>
      <c r="C34" s="258">
        <f>C32-C33</f>
        <v>17280</v>
      </c>
      <c r="D34" s="258">
        <f>D32-D33</f>
        <v>1880064</v>
      </c>
      <c r="E34" s="259">
        <f>E32-E33</f>
        <v>21918</v>
      </c>
      <c r="F34" s="259">
        <f>F32-F33</f>
        <v>88781.800000000003</v>
      </c>
      <c r="G34" s="259">
        <f>G32-G33</f>
        <v>5818798</v>
      </c>
      <c r="H34" s="259">
        <f>H32-H33</f>
        <v>534918.56000000006</v>
      </c>
      <c r="I34" s="259">
        <f>I32-I33</f>
        <v>5611510</v>
      </c>
      <c r="J34" s="260">
        <f>J32-J33</f>
        <v>20640</v>
      </c>
      <c r="K34" s="260">
        <f>K32-K33</f>
        <v>79744</v>
      </c>
      <c r="L34" s="260">
        <f>L32-L33</f>
        <v>1179197.4399999999</v>
      </c>
      <c r="M34" s="260">
        <f>M32-M33</f>
        <v>1100001.28</v>
      </c>
      <c r="N34" s="259">
        <f>N32-N33</f>
        <v>12960</v>
      </c>
      <c r="O34" s="259">
        <f>O32-O33</f>
        <v>37120</v>
      </c>
      <c r="P34" s="206"/>
      <c r="Q34" s="206"/>
      <c r="R34" s="206"/>
      <c r="S34" s="206"/>
      <c r="T34" s="206"/>
      <c r="U34" s="206"/>
      <c r="V34" s="206"/>
      <c r="W34" s="206"/>
      <c r="X34" s="206"/>
    </row>
    <row ht="15" r="35">
      <c r="A35" s="261"/>
      <c r="B35" s="206"/>
      <c r="C35" s="206"/>
      <c r="D35" s="206"/>
      <c r="E35" s="206"/>
      <c r="F35" s="206"/>
      <c r="G35" s="206"/>
      <c r="H35" s="206"/>
      <c r="I35" s="206"/>
      <c r="J35" s="206"/>
      <c r="K35" s="206"/>
      <c r="L35" s="206"/>
      <c r="M35" s="206"/>
    </row>
    <row ht="15" r="36">
      <c r="A36" s="261"/>
      <c r="B36" s="206"/>
      <c r="C36" s="206"/>
      <c r="D36" s="206"/>
      <c r="E36" s="206"/>
      <c r="F36" s="206"/>
      <c r="G36" s="206"/>
      <c r="H36" s="206"/>
      <c r="I36" s="206"/>
      <c r="J36" s="206"/>
      <c r="K36" s="206"/>
      <c r="L36" s="206"/>
      <c r="M36" s="206"/>
    </row>
    <row ht="15" r="37">
      <c r="A37" s="261"/>
      <c r="B37" s="206"/>
      <c r="C37" s="206"/>
      <c r="D37" s="206"/>
      <c r="E37" s="206"/>
      <c r="F37" s="206"/>
      <c r="G37" s="206"/>
      <c r="H37" s="206"/>
      <c r="I37" s="206"/>
      <c r="J37" s="206"/>
      <c r="K37" s="206"/>
      <c r="L37" s="206"/>
      <c r="M37" s="206"/>
    </row>
    <row ht="15" r="38">
      <c r="A38" s="206"/>
      <c r="B38" s="206"/>
      <c r="C38" s="206"/>
      <c r="D38" s="206"/>
      <c r="E38" s="206"/>
      <c r="F38" s="206"/>
      <c r="G38" s="206"/>
      <c r="H38" s="206"/>
      <c r="I38" s="206"/>
      <c r="J38" s="206"/>
      <c r="K38" s="206"/>
      <c r="L38" s="206"/>
      <c r="M38" s="206"/>
    </row>
    <row ht="15" r="39">
      <c r="A39" s="206"/>
      <c r="B39" s="206"/>
      <c r="C39" s="206"/>
      <c r="D39" s="206"/>
      <c r="E39" s="206"/>
      <c r="F39" s="206"/>
      <c r="G39" s="206"/>
      <c r="H39" s="206"/>
      <c r="I39" s="206"/>
      <c r="J39" s="206"/>
      <c r="K39" s="206"/>
      <c r="L39" s="206"/>
      <c r="M39" s="206"/>
    </row>
    <row ht="15" r="40">
      <c r="A40" s="206"/>
      <c r="B40" s="206"/>
      <c r="C40" s="206"/>
      <c r="D40" s="206"/>
      <c r="E40" s="206"/>
      <c r="F40" s="206"/>
      <c r="G40" s="206"/>
      <c r="H40" s="206"/>
      <c r="I40" s="206"/>
      <c r="J40" s="206"/>
      <c r="K40" s="206"/>
      <c r="L40" s="206"/>
      <c r="M40" s="206"/>
    </row>
    <row ht="15" r="41">
      <c r="A41" s="206"/>
      <c r="B41" s="206"/>
      <c r="C41" s="206"/>
      <c r="D41" s="206"/>
      <c r="E41" s="206"/>
      <c r="F41" s="206"/>
      <c r="G41" s="206"/>
      <c r="H41" s="206"/>
      <c r="I41" s="206"/>
      <c r="J41" s="206"/>
      <c r="K41" s="206"/>
    </row>
    <row ht="15" r="42">
      <c r="I42" s="206"/>
      <c r="J42" s="206"/>
      <c r="K42" s="206"/>
    </row>
    <row ht="15" r="43">
      <c r="I43" s="206"/>
      <c r="J43" s="206"/>
      <c r="K43" s="206"/>
    </row>
    <row ht="15" r="44">
      <c r="I44" s="206"/>
      <c r="J44" s="206"/>
      <c r="K44" s="206"/>
    </row>
    <row ht="15" r="45">
      <c r="I45" s="206"/>
      <c r="J45" s="206"/>
    </row>
  </sheetData>
  <mergeCells count="46">
    <mergeCell ref="A1:K1"/>
    <mergeCell ref="B2:H2"/>
    <mergeCell ref="A2:A4"/>
    <mergeCell ref="K2:K4"/>
    <mergeCell ref="B3:C3"/>
    <mergeCell ref="D3:E3"/>
    <mergeCell ref="F3:F4"/>
    <mergeCell ref="G3:G4"/>
    <mergeCell ref="H3:H4"/>
    <mergeCell ref="I3:I4"/>
    <mergeCell ref="J3:J4"/>
    <mergeCell ref="A11:K11"/>
    <mergeCell ref="B12:H12"/>
    <mergeCell ref="A12:A14"/>
    <mergeCell ref="K12:K14"/>
    <mergeCell ref="B13:C13"/>
    <mergeCell ref="D13:E13"/>
    <mergeCell ref="F13:F14"/>
    <mergeCell ref="G13:G14"/>
    <mergeCell ref="H13:H14"/>
    <mergeCell ref="I13:I14"/>
    <mergeCell ref="J13:J14"/>
    <mergeCell ref="A21:K21"/>
    <mergeCell ref="B22:H22"/>
    <mergeCell ref="A22:A24"/>
    <mergeCell ref="K22:K24"/>
    <mergeCell ref="B23:C23"/>
    <mergeCell ref="D23:E23"/>
    <mergeCell ref="F23:F24"/>
    <mergeCell ref="G23:G24"/>
    <mergeCell ref="H23:H24"/>
    <mergeCell ref="I23:I24"/>
    <mergeCell ref="J23:J24"/>
    <mergeCell ref="A28:O28"/>
    <mergeCell ref="A29:O29"/>
    <mergeCell ref="B30:C30"/>
    <mergeCell ref="E30:F30"/>
    <mergeCell ref="J30:K30"/>
    <mergeCell ref="N30:O30"/>
    <mergeCell ref="D30:D31"/>
    <mergeCell ref="G30:G31"/>
    <mergeCell ref="H30:H31"/>
    <mergeCell ref="I30:I31"/>
    <mergeCell ref="A30:A31"/>
    <mergeCell ref="L30:L31"/>
    <mergeCell ref="M30:M31"/>
  </mergeCells>
  <printOptions headings="0" gridLines="0" gridLinesSet="0"/>
  <pageMargins left="0.69999999999999996" right="0.69999999999999996" top="0.75" bottom="0.75" header="0.5" footer="0.5"/>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G23" activeCellId="0" sqref="G23"/>
    </sheetView>
  </sheetViews>
  <sheetFormatPr defaultColWidth="9" defaultRowHeight="15"/>
  <cols>
    <col customWidth="1" min="1" max="1" style="262" width="15.421875"/>
    <col customWidth="1" min="2" max="2" style="262" width="12.7109375"/>
    <col customWidth="1" min="3" max="3" style="263" width="39.421875"/>
    <col customWidth="1" min="4" max="4" style="206" width="16.140625"/>
    <col min="5" max="5" style="262" width="9"/>
    <col customWidth="1" min="6" max="6" style="206" width="22.566666666666698"/>
    <col customWidth="1" min="7" max="7" style="262" width="13.7109375"/>
    <col customWidth="1" min="8" max="8" style="262" width="12.8515625"/>
    <col min="9" max="9" style="262" width="9"/>
    <col bestFit="1" customWidth="1" min="10" max="10" style="262" width="16.140625"/>
    <col min="11" max="11" style="262" width="9"/>
    <col customWidth="1" min="12" max="12" style="263" width="28.7109375"/>
    <col min="13" max="13" style="262" width="9"/>
    <col customWidth="1" min="14" max="14" style="206" width="25.00390625"/>
    <col customWidth="1" min="15" max="15" style="206" width="26.61328125"/>
    <col customWidth="1" min="16" max="16" style="206" width="11.421875"/>
    <col customWidth="1" min="17" max="17" style="206" width="12.00390625"/>
    <col min="18" max="16384" style="206" width="9"/>
  </cols>
  <sheetData>
    <row customFormat="1" r="1" s="262">
      <c r="A1" s="264" t="s">
        <v>2003</v>
      </c>
      <c r="B1" s="265" t="s">
        <v>2004</v>
      </c>
      <c r="C1" s="266" t="s">
        <v>2005</v>
      </c>
      <c r="D1" s="266" t="s">
        <v>2006</v>
      </c>
      <c r="E1" s="266" t="s">
        <v>1955</v>
      </c>
      <c r="F1" s="266" t="s">
        <v>2007</v>
      </c>
      <c r="G1" s="267" t="s">
        <v>1959</v>
      </c>
      <c r="H1" s="267" t="s">
        <v>2008</v>
      </c>
      <c r="I1" s="268" t="s">
        <v>2009</v>
      </c>
      <c r="J1" s="266" t="s">
        <v>2010</v>
      </c>
      <c r="K1" s="269" t="s">
        <v>2011</v>
      </c>
      <c r="L1" s="270" t="s">
        <v>13</v>
      </c>
      <c r="M1" s="269" t="s">
        <v>2012</v>
      </c>
      <c r="N1" s="262" t="s">
        <v>2013</v>
      </c>
    </row>
    <row ht="28.5" r="2">
      <c r="A2" s="271" t="s">
        <v>2014</v>
      </c>
      <c r="B2" s="272" t="s">
        <v>2015</v>
      </c>
      <c r="C2" s="273" t="s">
        <v>2016</v>
      </c>
      <c r="D2" s="272" t="s">
        <v>2017</v>
      </c>
      <c r="E2" s="272">
        <v>384</v>
      </c>
      <c r="F2" s="274" t="s">
        <v>2018</v>
      </c>
      <c r="G2" s="275"/>
      <c r="H2" s="275"/>
      <c r="I2" s="276" t="s">
        <v>2019</v>
      </c>
      <c r="J2" s="277"/>
      <c r="K2" s="278" t="s">
        <v>2020</v>
      </c>
      <c r="L2" s="279" t="s">
        <v>2021</v>
      </c>
      <c r="M2" s="280"/>
    </row>
    <row ht="27.75" r="3">
      <c r="A3" s="271" t="s">
        <v>2014</v>
      </c>
      <c r="B3" s="272" t="s">
        <v>2022</v>
      </c>
      <c r="C3" s="281" t="s">
        <v>2023</v>
      </c>
      <c r="D3" s="272" t="s">
        <v>2024</v>
      </c>
      <c r="E3" s="272">
        <v>128</v>
      </c>
      <c r="F3" s="274" t="s">
        <v>2018</v>
      </c>
      <c r="G3" s="275"/>
      <c r="H3" s="275"/>
      <c r="I3" s="276" t="s">
        <v>2019</v>
      </c>
      <c r="J3" s="277"/>
      <c r="K3" s="278" t="s">
        <v>2025</v>
      </c>
      <c r="L3" s="279" t="s">
        <v>2021</v>
      </c>
      <c r="M3" s="280"/>
    </row>
    <row ht="54.75" r="4">
      <c r="A4" s="271" t="s">
        <v>2014</v>
      </c>
      <c r="B4" s="282" t="s">
        <v>2026</v>
      </c>
      <c r="C4" s="283" t="s">
        <v>2027</v>
      </c>
      <c r="D4" s="282" t="s">
        <v>2024</v>
      </c>
      <c r="E4" s="282">
        <v>128</v>
      </c>
      <c r="F4" s="284" t="s">
        <v>2028</v>
      </c>
      <c r="G4" s="285"/>
      <c r="H4" s="285"/>
      <c r="I4" s="286" t="s">
        <v>2019</v>
      </c>
      <c r="J4" s="287"/>
      <c r="K4" s="288" t="s">
        <v>2025</v>
      </c>
      <c r="L4" s="289" t="s">
        <v>2021</v>
      </c>
      <c r="M4" s="290"/>
    </row>
    <row ht="15" r="5">
      <c r="A5" s="291" t="s">
        <v>2029</v>
      </c>
      <c r="B5" s="292" t="s">
        <v>2030</v>
      </c>
      <c r="C5" s="293" t="s">
        <v>2031</v>
      </c>
      <c r="D5" s="294" t="s">
        <v>2032</v>
      </c>
      <c r="E5" s="294">
        <v>256</v>
      </c>
      <c r="F5" s="295" t="s">
        <v>2033</v>
      </c>
      <c r="G5" s="296"/>
      <c r="H5" s="296"/>
      <c r="I5" s="297" t="s">
        <v>2019</v>
      </c>
      <c r="J5" s="298"/>
      <c r="K5" s="299" t="s">
        <v>2034</v>
      </c>
      <c r="L5" s="300"/>
      <c r="M5" s="280"/>
    </row>
    <row ht="15" r="6">
      <c r="A6" s="301" t="s">
        <v>2035</v>
      </c>
      <c r="B6" s="302" t="s">
        <v>2036</v>
      </c>
      <c r="C6" s="284" t="s">
        <v>2037</v>
      </c>
      <c r="D6" s="282" t="s">
        <v>2032</v>
      </c>
      <c r="E6" s="282">
        <v>128</v>
      </c>
      <c r="F6" s="303" t="s">
        <v>2038</v>
      </c>
      <c r="G6" s="285"/>
      <c r="H6" s="285"/>
      <c r="I6" s="287"/>
      <c r="J6" s="287"/>
      <c r="K6" s="288" t="s">
        <v>2039</v>
      </c>
      <c r="L6" s="304"/>
      <c r="M6" s="290"/>
    </row>
    <row ht="15" r="7">
      <c r="A7" s="305"/>
      <c r="B7" s="306"/>
      <c r="C7" s="307" t="s">
        <v>2040</v>
      </c>
      <c r="D7" s="308"/>
      <c r="E7" s="308"/>
      <c r="F7" s="309"/>
      <c r="G7" s="310"/>
      <c r="H7" s="310"/>
      <c r="I7" s="311"/>
      <c r="J7" s="311"/>
      <c r="K7" s="312"/>
      <c r="L7" s="313"/>
      <c r="M7" s="314"/>
    </row>
    <row ht="15" r="8">
      <c r="A8" s="315" t="s">
        <v>2035</v>
      </c>
      <c r="B8" s="316" t="s">
        <v>2041</v>
      </c>
      <c r="C8" s="317" t="s">
        <v>2042</v>
      </c>
      <c r="D8" s="316" t="s">
        <v>2032</v>
      </c>
      <c r="E8" s="316">
        <v>256</v>
      </c>
      <c r="F8" s="318" t="s">
        <v>2043</v>
      </c>
      <c r="G8" s="275"/>
      <c r="H8" s="275"/>
      <c r="I8" s="275"/>
      <c r="J8" s="280"/>
      <c r="K8" s="319" t="s">
        <v>2044</v>
      </c>
      <c r="L8" s="320"/>
      <c r="M8" s="280"/>
    </row>
    <row ht="15" r="9">
      <c r="A9" s="315" t="s">
        <v>2035</v>
      </c>
      <c r="B9" s="316" t="s">
        <v>2045</v>
      </c>
      <c r="C9" s="317" t="s">
        <v>2046</v>
      </c>
      <c r="D9" s="316" t="s">
        <v>2047</v>
      </c>
      <c r="E9" s="316">
        <v>384</v>
      </c>
      <c r="F9" s="318" t="s">
        <v>2048</v>
      </c>
      <c r="G9" s="275"/>
      <c r="H9" s="275"/>
      <c r="I9" s="275"/>
      <c r="J9" s="280"/>
      <c r="K9" s="319" t="s">
        <v>2025</v>
      </c>
      <c r="L9" s="320"/>
      <c r="M9" s="280"/>
    </row>
    <row ht="15" r="10">
      <c r="A10" s="315" t="s">
        <v>2049</v>
      </c>
      <c r="B10" s="316" t="s">
        <v>2050</v>
      </c>
      <c r="C10" s="317" t="s">
        <v>2051</v>
      </c>
      <c r="D10" s="316" t="s">
        <v>2052</v>
      </c>
      <c r="E10" s="316">
        <v>256</v>
      </c>
      <c r="F10" s="318" t="s">
        <v>2053</v>
      </c>
      <c r="G10" s="316" t="s">
        <v>2054</v>
      </c>
      <c r="H10" s="275"/>
      <c r="I10" s="316"/>
      <c r="J10" s="280"/>
      <c r="K10" s="319" t="s">
        <v>2055</v>
      </c>
      <c r="L10" s="279" t="s">
        <v>2056</v>
      </c>
      <c r="M10" s="280">
        <v>31</v>
      </c>
    </row>
    <row ht="15" r="11">
      <c r="A11" s="315" t="s">
        <v>2049</v>
      </c>
      <c r="B11" s="316" t="s">
        <v>2050</v>
      </c>
      <c r="C11" s="317" t="s">
        <v>2051</v>
      </c>
      <c r="D11" s="316" t="s">
        <v>2052</v>
      </c>
      <c r="E11" s="316">
        <v>256</v>
      </c>
      <c r="F11" s="318" t="s">
        <v>2053</v>
      </c>
      <c r="G11" s="316" t="s">
        <v>2057</v>
      </c>
      <c r="H11" s="316" t="s">
        <v>2058</v>
      </c>
      <c r="I11" s="316"/>
      <c r="J11" s="280"/>
      <c r="K11" s="319" t="s">
        <v>2059</v>
      </c>
      <c r="L11" s="279" t="s">
        <v>2060</v>
      </c>
      <c r="M11" s="280">
        <v>28</v>
      </c>
      <c r="N11" s="263" t="s">
        <v>2061</v>
      </c>
      <c r="O11" s="206"/>
    </row>
    <row ht="15" r="12">
      <c r="A12" s="315" t="s">
        <v>2049</v>
      </c>
      <c r="B12" s="316" t="s">
        <v>2050</v>
      </c>
      <c r="C12" s="317" t="s">
        <v>2051</v>
      </c>
      <c r="D12" s="316" t="s">
        <v>2052</v>
      </c>
      <c r="E12" s="316">
        <v>256</v>
      </c>
      <c r="F12" s="318" t="s">
        <v>2053</v>
      </c>
      <c r="G12" s="316" t="s">
        <v>2062</v>
      </c>
      <c r="H12" s="275"/>
      <c r="I12" s="316"/>
      <c r="J12" s="280"/>
      <c r="K12" s="319" t="s">
        <v>2063</v>
      </c>
      <c r="L12" s="279" t="s">
        <v>2064</v>
      </c>
      <c r="M12" s="280">
        <v>25</v>
      </c>
      <c r="N12" s="263" t="s">
        <v>2065</v>
      </c>
    </row>
    <row ht="15" r="13">
      <c r="A13" s="315" t="s">
        <v>2049</v>
      </c>
      <c r="B13" s="316" t="s">
        <v>2050</v>
      </c>
      <c r="C13" s="317" t="s">
        <v>2051</v>
      </c>
      <c r="D13" s="316" t="s">
        <v>2052</v>
      </c>
      <c r="E13" s="316">
        <v>256</v>
      </c>
      <c r="F13" s="318" t="s">
        <v>2053</v>
      </c>
      <c r="G13" s="316" t="s">
        <v>2066</v>
      </c>
      <c r="H13" s="275"/>
      <c r="I13" s="316"/>
      <c r="J13" s="280"/>
      <c r="K13" s="319" t="s">
        <v>2067</v>
      </c>
      <c r="L13" s="279" t="s">
        <v>2068</v>
      </c>
      <c r="M13" s="280">
        <v>6</v>
      </c>
      <c r="N13" s="263" t="s">
        <v>2069</v>
      </c>
    </row>
    <row ht="15" r="14">
      <c r="A14" s="301" t="s">
        <v>2070</v>
      </c>
      <c r="B14" s="321" t="s">
        <v>2071</v>
      </c>
      <c r="C14" s="322" t="s">
        <v>2072</v>
      </c>
      <c r="D14" s="321" t="s">
        <v>2073</v>
      </c>
      <c r="E14" s="321">
        <v>128</v>
      </c>
      <c r="F14" s="322" t="s">
        <v>2074</v>
      </c>
      <c r="G14" s="285"/>
      <c r="H14" s="323"/>
      <c r="I14" s="321" t="s">
        <v>2019</v>
      </c>
      <c r="J14" s="324"/>
      <c r="K14" s="325" t="s">
        <v>2075</v>
      </c>
      <c r="L14" s="289" t="s">
        <v>2076</v>
      </c>
      <c r="M14" s="290">
        <v>15</v>
      </c>
      <c r="N14" s="263"/>
    </row>
    <row ht="15" r="15">
      <c r="A15" s="326" t="s">
        <v>2070</v>
      </c>
      <c r="B15" s="327" t="s">
        <v>2077</v>
      </c>
      <c r="C15" s="328" t="s">
        <v>2078</v>
      </c>
      <c r="D15" s="329" t="s">
        <v>2079</v>
      </c>
      <c r="E15" s="329">
        <v>128</v>
      </c>
      <c r="F15" s="330" t="s">
        <v>2080</v>
      </c>
      <c r="G15" s="331"/>
      <c r="H15" s="331"/>
      <c r="I15" s="329" t="s">
        <v>2019</v>
      </c>
      <c r="J15" s="332" t="s">
        <v>2081</v>
      </c>
      <c r="K15" s="329" t="s">
        <v>2075</v>
      </c>
      <c r="L15" s="333" t="s">
        <v>2076</v>
      </c>
      <c r="M15" s="332">
        <v>15</v>
      </c>
      <c r="N15" s="263"/>
    </row>
    <row ht="15" r="16">
      <c r="A16" s="326" t="s">
        <v>2082</v>
      </c>
      <c r="B16" s="327"/>
      <c r="C16" s="328" t="s">
        <v>2083</v>
      </c>
      <c r="D16" s="329" t="s">
        <v>2084</v>
      </c>
      <c r="E16" s="329">
        <v>256</v>
      </c>
      <c r="F16" s="330" t="s">
        <v>2085</v>
      </c>
      <c r="G16" s="331"/>
      <c r="H16" s="331"/>
      <c r="I16" s="329"/>
      <c r="J16" s="332" t="s">
        <v>2086</v>
      </c>
      <c r="K16" s="329">
        <v>2</v>
      </c>
      <c r="L16" s="333" t="s">
        <v>2087</v>
      </c>
      <c r="M16" s="332">
        <v>2</v>
      </c>
      <c r="N16" s="334" t="s">
        <v>2088</v>
      </c>
      <c r="O16" s="206"/>
      <c r="P16" s="206"/>
      <c r="Q16" s="206"/>
      <c r="R16" s="206"/>
    </row>
    <row ht="15" r="17">
      <c r="A17" s="335" t="s">
        <v>2089</v>
      </c>
      <c r="B17" s="336"/>
      <c r="C17" s="145" t="s">
        <v>2090</v>
      </c>
      <c r="D17" s="337" t="s">
        <v>2052</v>
      </c>
      <c r="E17" s="336">
        <f>8*32</f>
        <v>256</v>
      </c>
      <c r="F17" s="336" t="s">
        <v>2038</v>
      </c>
      <c r="G17" s="336"/>
      <c r="H17" s="336"/>
      <c r="I17" s="336"/>
      <c r="J17" s="336"/>
      <c r="K17" s="336">
        <v>3</v>
      </c>
      <c r="L17" s="338" t="s">
        <v>2091</v>
      </c>
      <c r="M17" s="336">
        <v>3</v>
      </c>
    </row>
    <row ht="15" r="18">
      <c r="A18" s="335" t="s">
        <v>2092</v>
      </c>
      <c r="B18" s="336"/>
      <c r="C18" s="145" t="s">
        <v>2093</v>
      </c>
      <c r="D18" s="337" t="s">
        <v>2052</v>
      </c>
      <c r="E18" s="336">
        <v>128</v>
      </c>
      <c r="F18" s="336" t="s">
        <v>2038</v>
      </c>
      <c r="G18" s="336"/>
      <c r="H18" s="336"/>
      <c r="I18" s="336" t="s">
        <v>2019</v>
      </c>
      <c r="J18" s="336"/>
      <c r="K18" s="336">
        <v>6</v>
      </c>
      <c r="L18" s="338" t="s">
        <v>2094</v>
      </c>
      <c r="M18" s="336"/>
      <c r="N18" s="261"/>
      <c r="O18" s="206"/>
      <c r="P18" s="206"/>
      <c r="Q18" s="206"/>
      <c r="R18" s="206"/>
      <c r="S18" s="206"/>
    </row>
    <row ht="15" r="19">
      <c r="A19" s="339"/>
      <c r="B19" s="339"/>
      <c r="C19" s="340"/>
      <c r="D19" s="341"/>
      <c r="E19" s="339"/>
      <c r="F19" s="341"/>
      <c r="G19" s="339"/>
      <c r="H19" s="339"/>
      <c r="I19" s="339"/>
      <c r="J19" s="339"/>
      <c r="K19" s="339"/>
      <c r="L19" s="340"/>
      <c r="M19" s="339"/>
    </row>
    <row ht="15" r="20">
      <c r="A20" s="342" t="s">
        <v>2095</v>
      </c>
      <c r="B20" s="342"/>
      <c r="C20" s="342"/>
      <c r="D20" s="342"/>
      <c r="E20" s="342"/>
      <c r="F20" s="342"/>
      <c r="G20" s="342"/>
      <c r="H20" s="342"/>
      <c r="I20" s="342"/>
      <c r="J20" s="342"/>
      <c r="K20" s="342"/>
      <c r="L20" s="342"/>
      <c r="M20" s="342"/>
    </row>
    <row ht="15" r="21">
      <c r="A21" s="343" t="s">
        <v>2096</v>
      </c>
      <c r="B21" s="343" t="s">
        <v>2097</v>
      </c>
      <c r="C21" s="344" t="s">
        <v>2098</v>
      </c>
      <c r="D21" s="345" t="s">
        <v>2006</v>
      </c>
      <c r="E21" s="343" t="s">
        <v>1955</v>
      </c>
      <c r="F21" s="266" t="s">
        <v>2007</v>
      </c>
      <c r="G21" s="267" t="s">
        <v>1959</v>
      </c>
      <c r="H21" s="267" t="s">
        <v>2008</v>
      </c>
      <c r="I21" s="268" t="s">
        <v>2009</v>
      </c>
      <c r="J21" s="266" t="s">
        <v>2010</v>
      </c>
      <c r="K21" s="269" t="s">
        <v>2011</v>
      </c>
      <c r="L21" s="270" t="s">
        <v>13</v>
      </c>
      <c r="M21" s="269" t="s">
        <v>2012</v>
      </c>
      <c r="N21" s="346" t="s">
        <v>2099</v>
      </c>
      <c r="O21" s="346" t="s">
        <v>2100</v>
      </c>
      <c r="P21" s="346" t="s">
        <v>2101</v>
      </c>
      <c r="Q21" s="347" t="s">
        <v>2102</v>
      </c>
    </row>
    <row ht="15" r="22">
      <c r="A22" s="348" t="s">
        <v>2103</v>
      </c>
      <c r="B22" s="348">
        <v>1</v>
      </c>
      <c r="C22" s="349" t="s">
        <v>2104</v>
      </c>
      <c r="D22" s="292">
        <v>96</v>
      </c>
      <c r="E22" s="348">
        <v>256</v>
      </c>
      <c r="F22" s="348" t="s">
        <v>2105</v>
      </c>
      <c r="G22" s="348"/>
      <c r="H22" s="348"/>
      <c r="I22" s="348" t="s">
        <v>2019</v>
      </c>
      <c r="J22" s="348"/>
      <c r="K22" s="348">
        <v>68</v>
      </c>
      <c r="L22" s="338" t="s">
        <v>2106</v>
      </c>
      <c r="M22" s="336">
        <v>4</v>
      </c>
      <c r="N22" s="350">
        <f>K22*D22</f>
        <v>6528</v>
      </c>
      <c r="O22" s="350">
        <f>K22*E22</f>
        <v>17408</v>
      </c>
      <c r="P22" s="350">
        <f>($M22)*D22</f>
        <v>384</v>
      </c>
      <c r="Q22" s="350">
        <f>($M22)*E22</f>
        <v>1024</v>
      </c>
    </row>
    <row ht="15" r="23">
      <c r="A23" s="348" t="s">
        <v>2107</v>
      </c>
      <c r="B23" s="348">
        <v>1</v>
      </c>
      <c r="C23" s="351" t="s">
        <v>2104</v>
      </c>
      <c r="D23" s="292">
        <v>96</v>
      </c>
      <c r="E23" s="348">
        <v>256</v>
      </c>
      <c r="F23" s="348" t="s">
        <v>2105</v>
      </c>
      <c r="G23" s="348"/>
      <c r="H23" s="348"/>
      <c r="I23" s="348" t="s">
        <v>2019</v>
      </c>
      <c r="J23" s="348"/>
      <c r="K23" s="348">
        <v>101</v>
      </c>
      <c r="L23" s="338" t="s">
        <v>2108</v>
      </c>
      <c r="M23" s="336">
        <v>50</v>
      </c>
      <c r="N23" s="350">
        <f>K23*D23</f>
        <v>9696</v>
      </c>
      <c r="O23" s="350">
        <f>K23*E23</f>
        <v>25856</v>
      </c>
      <c r="P23" s="350">
        <f>($M23)*D23</f>
        <v>4800</v>
      </c>
      <c r="Q23" s="350">
        <f>($M23)*E23</f>
        <v>12800</v>
      </c>
    </row>
    <row ht="15" r="24">
      <c r="A24" s="336" t="s">
        <v>2107</v>
      </c>
      <c r="B24" s="336">
        <v>2</v>
      </c>
      <c r="C24" s="72" t="s">
        <v>2109</v>
      </c>
      <c r="D24" s="315">
        <v>96</v>
      </c>
      <c r="E24" s="336">
        <v>512</v>
      </c>
      <c r="F24" s="336" t="s">
        <v>2105</v>
      </c>
      <c r="G24" s="336"/>
      <c r="H24" s="336"/>
      <c r="I24" s="336" t="s">
        <v>2019</v>
      </c>
      <c r="J24" s="336"/>
      <c r="K24" s="336">
        <v>2</v>
      </c>
      <c r="L24" s="338" t="s">
        <v>2110</v>
      </c>
      <c r="M24" s="336">
        <v>2</v>
      </c>
      <c r="N24" s="350">
        <f>K24*D24</f>
        <v>192</v>
      </c>
      <c r="O24" s="350">
        <f>K24*E24</f>
        <v>1024</v>
      </c>
      <c r="P24" s="350">
        <f>($M24)*D24</f>
        <v>192</v>
      </c>
      <c r="Q24" s="350">
        <f>($M24)*E24</f>
        <v>1024</v>
      </c>
    </row>
    <row ht="15" r="25">
      <c r="A25" s="336" t="s">
        <v>2103</v>
      </c>
      <c r="B25" s="336">
        <v>4</v>
      </c>
      <c r="C25" s="72" t="s">
        <v>2111</v>
      </c>
      <c r="D25" s="315">
        <v>96</v>
      </c>
      <c r="E25" s="336">
        <v>384</v>
      </c>
      <c r="F25" s="335" t="s">
        <v>2112</v>
      </c>
      <c r="G25" s="336"/>
      <c r="H25" s="336"/>
      <c r="I25" s="336"/>
      <c r="J25" s="336"/>
      <c r="K25" s="336">
        <v>20</v>
      </c>
      <c r="L25" s="338" t="s">
        <v>2113</v>
      </c>
      <c r="M25" s="336"/>
      <c r="N25" s="350">
        <f>K25*D25</f>
        <v>1920</v>
      </c>
      <c r="O25" s="350">
        <f>K25*E25</f>
        <v>7680</v>
      </c>
      <c r="P25" s="350">
        <f>($M25)*D25</f>
        <v>0</v>
      </c>
      <c r="Q25" s="350">
        <f>($M25)*E25</f>
        <v>0</v>
      </c>
    </row>
    <row ht="15" r="26">
      <c r="A26" s="336" t="s">
        <v>2103</v>
      </c>
      <c r="B26" s="336">
        <v>6</v>
      </c>
      <c r="C26" s="338" t="s">
        <v>2114</v>
      </c>
      <c r="D26" s="315">
        <v>96</v>
      </c>
      <c r="E26" s="336">
        <v>256</v>
      </c>
      <c r="F26" s="335" t="s">
        <v>2115</v>
      </c>
      <c r="G26" s="336"/>
      <c r="H26" s="336"/>
      <c r="I26" s="336" t="s">
        <v>2019</v>
      </c>
      <c r="J26" s="337" t="s">
        <v>2116</v>
      </c>
      <c r="K26" s="336">
        <v>18</v>
      </c>
      <c r="L26" s="338" t="s">
        <v>2117</v>
      </c>
      <c r="M26" s="336">
        <v>18</v>
      </c>
      <c r="N26" s="350">
        <f>K26*D26</f>
        <v>1728</v>
      </c>
      <c r="O26" s="350">
        <f>K26*E26</f>
        <v>4608</v>
      </c>
      <c r="P26" s="350">
        <f>($M26)*D26</f>
        <v>1728</v>
      </c>
      <c r="Q26" s="350">
        <f>($M26)*E26</f>
        <v>4608</v>
      </c>
    </row>
    <row ht="15" r="27">
      <c r="A27" s="336" t="s">
        <v>2107</v>
      </c>
      <c r="B27" s="336" t="s">
        <v>2118</v>
      </c>
      <c r="C27" s="72" t="s">
        <v>2119</v>
      </c>
      <c r="D27" s="315">
        <v>96</v>
      </c>
      <c r="E27" s="336">
        <v>256</v>
      </c>
      <c r="F27" s="336" t="s">
        <v>2120</v>
      </c>
      <c r="G27" s="336" t="s">
        <v>906</v>
      </c>
      <c r="H27" s="336"/>
      <c r="I27" s="336"/>
      <c r="J27" s="336"/>
      <c r="K27" s="336">
        <v>22</v>
      </c>
      <c r="L27" s="338"/>
      <c r="M27" s="336"/>
      <c r="N27" s="350">
        <f>K27*D27</f>
        <v>2112</v>
      </c>
      <c r="O27" s="350">
        <f>K27*E27</f>
        <v>5632</v>
      </c>
      <c r="P27" s="350">
        <f>($M27)*D27</f>
        <v>0</v>
      </c>
      <c r="Q27" s="350">
        <f>($M27)*E27</f>
        <v>0</v>
      </c>
    </row>
    <row ht="15" r="28">
      <c r="A28" s="336" t="s">
        <v>2107</v>
      </c>
      <c r="B28" s="336" t="s">
        <v>2121</v>
      </c>
      <c r="C28" s="317" t="s">
        <v>2122</v>
      </c>
      <c r="D28" s="316">
        <v>96</v>
      </c>
      <c r="E28" s="352">
        <v>384</v>
      </c>
      <c r="F28" s="316" t="s">
        <v>2105</v>
      </c>
      <c r="G28" s="353" t="s">
        <v>906</v>
      </c>
      <c r="H28" s="353"/>
      <c r="I28" s="353"/>
      <c r="J28" s="353"/>
      <c r="K28" s="353">
        <v>193</v>
      </c>
      <c r="L28" s="354" t="s">
        <v>2123</v>
      </c>
      <c r="M28" s="353"/>
      <c r="N28" s="350">
        <f>K28*D28</f>
        <v>18528</v>
      </c>
      <c r="O28" s="350">
        <f>K28*E28</f>
        <v>74112</v>
      </c>
      <c r="P28" s="350">
        <f>($M28)*D28</f>
        <v>0</v>
      </c>
      <c r="Q28" s="350">
        <f>($M28)*E28</f>
        <v>0</v>
      </c>
    </row>
    <row ht="15" r="29">
      <c r="A29" s="353"/>
      <c r="B29" s="353"/>
      <c r="C29" s="354"/>
      <c r="D29" s="355"/>
      <c r="E29" s="118"/>
      <c r="F29" s="355"/>
      <c r="G29" s="353"/>
      <c r="H29" s="353"/>
      <c r="I29" s="353"/>
      <c r="J29" s="353"/>
      <c r="K29" s="353"/>
      <c r="L29" s="354"/>
      <c r="M29" s="353"/>
      <c r="N29" s="355"/>
      <c r="O29" s="355"/>
      <c r="P29" s="355"/>
      <c r="Q29" s="355"/>
    </row>
    <row ht="15" r="30">
      <c r="A30" s="353"/>
      <c r="B30" s="353"/>
      <c r="C30" s="354"/>
      <c r="D30" s="355"/>
      <c r="E30" s="353"/>
      <c r="F30" s="355"/>
      <c r="G30" s="353"/>
      <c r="H30" s="353"/>
      <c r="I30" s="353"/>
      <c r="J30" s="353"/>
      <c r="K30" s="353"/>
      <c r="L30" s="354"/>
      <c r="M30" s="353"/>
      <c r="N30" s="355"/>
      <c r="O30" s="355"/>
      <c r="P30" s="355"/>
      <c r="Q30" s="355"/>
    </row>
    <row ht="15" r="31">
      <c r="A31" s="353"/>
      <c r="B31" s="353"/>
      <c r="C31" s="354"/>
      <c r="D31" s="355"/>
      <c r="E31" s="353"/>
      <c r="F31" s="355"/>
      <c r="G31" s="353"/>
      <c r="H31" s="353"/>
      <c r="I31" s="353"/>
      <c r="J31" s="353"/>
      <c r="K31" s="353"/>
      <c r="L31" s="354"/>
      <c r="M31" s="353"/>
      <c r="N31" s="355"/>
      <c r="O31" s="355"/>
      <c r="P31" s="355"/>
      <c r="Q31" s="355"/>
    </row>
    <row ht="15" r="32">
      <c r="A32" s="353"/>
      <c r="B32" s="353"/>
      <c r="C32" s="354"/>
      <c r="D32" s="355"/>
      <c r="E32" s="353"/>
      <c r="F32" s="355"/>
      <c r="G32" s="353"/>
      <c r="H32" s="353"/>
      <c r="I32" s="353"/>
      <c r="J32" s="353"/>
      <c r="K32" s="353"/>
      <c r="L32" s="354"/>
      <c r="M32" s="353"/>
      <c r="N32" s="355"/>
      <c r="O32" s="355"/>
      <c r="P32" s="355"/>
      <c r="Q32" s="355"/>
    </row>
    <row ht="15" r="33">
      <c r="A33" s="353"/>
      <c r="B33" s="353"/>
      <c r="C33" s="354"/>
      <c r="D33" s="355"/>
      <c r="E33" s="353"/>
      <c r="F33" s="355"/>
      <c r="G33" s="353"/>
      <c r="H33" s="353"/>
      <c r="I33" s="353"/>
      <c r="J33" s="353"/>
      <c r="K33" s="353"/>
      <c r="L33" s="354"/>
      <c r="M33" s="353"/>
      <c r="N33" s="355"/>
      <c r="O33" s="355"/>
      <c r="P33" s="355"/>
      <c r="Q33" s="355"/>
    </row>
    <row ht="15" r="34">
      <c r="A34" s="353"/>
      <c r="B34" s="353"/>
      <c r="C34" s="354"/>
      <c r="D34" s="355"/>
      <c r="E34" s="353"/>
      <c r="F34" s="355"/>
      <c r="G34" s="353"/>
      <c r="H34" s="353"/>
      <c r="I34" s="353"/>
      <c r="J34" s="353"/>
      <c r="K34" s="353"/>
      <c r="L34" s="354"/>
      <c r="M34" s="353"/>
      <c r="N34" s="355"/>
      <c r="O34" s="355"/>
      <c r="P34" s="355"/>
      <c r="Q34" s="355"/>
    </row>
    <row ht="15" r="35">
      <c r="A35" s="339"/>
      <c r="B35" s="339"/>
      <c r="C35" s="340"/>
      <c r="D35" s="341"/>
      <c r="E35" s="339"/>
      <c r="F35" s="341"/>
      <c r="G35" s="339"/>
      <c r="H35" s="339"/>
      <c r="I35" s="339"/>
      <c r="J35" s="339"/>
      <c r="K35" s="339"/>
      <c r="L35" s="340"/>
      <c r="M35" s="339"/>
    </row>
    <row ht="15" r="36">
      <c r="A36" s="342" t="s">
        <v>2124</v>
      </c>
      <c r="B36" s="342"/>
      <c r="C36" s="342"/>
      <c r="D36" s="342"/>
      <c r="E36" s="342"/>
      <c r="F36" s="342"/>
      <c r="G36" s="342"/>
      <c r="H36" s="342"/>
      <c r="I36" s="342"/>
      <c r="J36" s="342"/>
      <c r="K36" s="342"/>
      <c r="L36" s="342"/>
      <c r="M36" s="342"/>
    </row>
    <row ht="15" r="37">
      <c r="A37" s="345" t="s">
        <v>2096</v>
      </c>
      <c r="B37" s="345" t="s">
        <v>2097</v>
      </c>
      <c r="C37" s="356" t="s">
        <v>2098</v>
      </c>
      <c r="D37" s="345" t="s">
        <v>2006</v>
      </c>
      <c r="E37" s="345" t="s">
        <v>1955</v>
      </c>
      <c r="F37" s="347" t="s">
        <v>2007</v>
      </c>
      <c r="G37" s="345" t="s">
        <v>1959</v>
      </c>
      <c r="H37" s="345" t="s">
        <v>2008</v>
      </c>
      <c r="I37" s="345" t="s">
        <v>2009</v>
      </c>
      <c r="J37" s="345" t="s">
        <v>2010</v>
      </c>
      <c r="K37" s="345" t="s">
        <v>2011</v>
      </c>
      <c r="L37" s="356" t="s">
        <v>13</v>
      </c>
      <c r="M37" s="345" t="s">
        <v>2012</v>
      </c>
    </row>
    <row ht="15" r="38">
      <c r="A38" s="315" t="s">
        <v>2103</v>
      </c>
      <c r="B38" s="315" t="s">
        <v>2125</v>
      </c>
      <c r="C38" s="357" t="s">
        <v>2126</v>
      </c>
      <c r="D38" s="358"/>
      <c r="E38" s="315">
        <v>128</v>
      </c>
      <c r="F38" s="359" t="s">
        <v>2127</v>
      </c>
      <c r="G38" s="360"/>
      <c r="H38" s="360"/>
      <c r="I38" s="360"/>
      <c r="J38" s="360"/>
      <c r="K38" s="315">
        <v>21</v>
      </c>
      <c r="L38" s="361"/>
      <c r="M38" s="315"/>
    </row>
    <row ht="15" r="39">
      <c r="A39" s="315" t="s">
        <v>2103</v>
      </c>
      <c r="B39" s="315" t="s">
        <v>2128</v>
      </c>
      <c r="C39" s="357" t="s">
        <v>2126</v>
      </c>
      <c r="D39" s="358"/>
      <c r="E39" s="315">
        <v>128</v>
      </c>
      <c r="F39" s="359" t="s">
        <v>2127</v>
      </c>
      <c r="G39" s="360"/>
      <c r="H39" s="360"/>
      <c r="J39" s="360"/>
      <c r="K39" s="315">
        <v>19</v>
      </c>
      <c r="L39" s="357" t="s">
        <v>2129</v>
      </c>
      <c r="M39" s="315"/>
    </row>
    <row ht="15" r="40">
      <c r="A40" s="315" t="s">
        <v>2103</v>
      </c>
      <c r="B40" s="315" t="s">
        <v>2130</v>
      </c>
      <c r="C40" s="357" t="s">
        <v>2131</v>
      </c>
      <c r="D40" s="358"/>
      <c r="E40" s="315">
        <v>256</v>
      </c>
      <c r="F40" s="359" t="s">
        <v>2127</v>
      </c>
      <c r="G40" s="360"/>
      <c r="H40" s="360"/>
      <c r="I40" s="315" t="s">
        <v>2019</v>
      </c>
      <c r="J40" s="360"/>
      <c r="K40" s="315">
        <v>2</v>
      </c>
      <c r="L40" s="361"/>
      <c r="M40" s="315"/>
    </row>
    <row ht="15" r="41">
      <c r="A41" s="315" t="s">
        <v>2103</v>
      </c>
      <c r="B41" s="315" t="s">
        <v>2132</v>
      </c>
      <c r="C41" s="357" t="s">
        <v>2131</v>
      </c>
      <c r="D41" s="358"/>
      <c r="E41" s="315">
        <v>256</v>
      </c>
      <c r="F41" s="359" t="s">
        <v>2127</v>
      </c>
      <c r="G41" s="360"/>
      <c r="H41" s="360"/>
      <c r="I41" s="360"/>
      <c r="J41" s="360"/>
      <c r="K41" s="315">
        <v>19</v>
      </c>
      <c r="L41" s="357" t="s">
        <v>2129</v>
      </c>
      <c r="M41" s="315"/>
    </row>
    <row ht="15" r="42">
      <c r="A42" s="362" t="s">
        <v>2103</v>
      </c>
      <c r="B42" s="363" t="s">
        <v>2133</v>
      </c>
      <c r="C42" s="364" t="s">
        <v>2134</v>
      </c>
      <c r="D42" s="365"/>
      <c r="E42" s="362">
        <v>256</v>
      </c>
      <c r="F42" s="364" t="s">
        <v>2135</v>
      </c>
      <c r="G42" s="365"/>
      <c r="H42" s="365"/>
      <c r="I42" s="366" t="s">
        <v>2019</v>
      </c>
      <c r="J42" s="365"/>
      <c r="K42" s="362">
        <v>120</v>
      </c>
      <c r="L42" s="367" t="s">
        <v>2136</v>
      </c>
      <c r="M42" s="315">
        <v>24</v>
      </c>
    </row>
    <row ht="15" r="43">
      <c r="A43" s="315" t="s">
        <v>2103</v>
      </c>
      <c r="B43" s="315" t="s">
        <v>2137</v>
      </c>
      <c r="C43" s="357" t="s">
        <v>2138</v>
      </c>
      <c r="D43" s="358"/>
      <c r="E43" s="315">
        <v>384</v>
      </c>
      <c r="F43" s="359" t="s">
        <v>2139</v>
      </c>
      <c r="G43" s="360"/>
      <c r="H43" s="360"/>
      <c r="I43" s="368"/>
      <c r="J43" s="360"/>
      <c r="K43" s="315">
        <v>5</v>
      </c>
      <c r="L43" s="361"/>
      <c r="M43" s="315"/>
    </row>
    <row ht="27.75" r="44">
      <c r="A44" s="315" t="s">
        <v>2103</v>
      </c>
      <c r="B44" s="315" t="s">
        <v>2140</v>
      </c>
      <c r="C44" s="357" t="s">
        <v>2141</v>
      </c>
      <c r="D44" s="358">
        <v>192</v>
      </c>
      <c r="E44" s="315">
        <v>256</v>
      </c>
      <c r="F44" s="359" t="s">
        <v>2142</v>
      </c>
      <c r="G44" s="360"/>
      <c r="H44" s="360"/>
      <c r="I44" s="315" t="s">
        <v>2019</v>
      </c>
      <c r="J44" s="315" t="s">
        <v>2143</v>
      </c>
      <c r="K44" s="315">
        <v>12</v>
      </c>
      <c r="L44" s="361" t="s">
        <v>2144</v>
      </c>
      <c r="M44" s="315">
        <v>12</v>
      </c>
    </row>
    <row ht="27.75" r="45">
      <c r="A45" s="369" t="s">
        <v>2103</v>
      </c>
      <c r="B45" s="369" t="s">
        <v>2145</v>
      </c>
      <c r="C45" s="370" t="s">
        <v>2146</v>
      </c>
      <c r="D45" s="371">
        <v>256</v>
      </c>
      <c r="E45" s="369">
        <v>256</v>
      </c>
      <c r="F45" s="370" t="s">
        <v>2147</v>
      </c>
      <c r="G45" s="371"/>
      <c r="H45" s="371"/>
      <c r="I45" s="315" t="s">
        <v>2019</v>
      </c>
      <c r="J45" s="315" t="s">
        <v>2143</v>
      </c>
      <c r="K45" s="369">
        <v>11</v>
      </c>
      <c r="L45" s="361" t="s">
        <v>2144</v>
      </c>
      <c r="M45" s="315">
        <v>11</v>
      </c>
    </row>
    <row ht="27.75" r="46">
      <c r="A46" s="315" t="s">
        <v>2103</v>
      </c>
      <c r="B46" s="315" t="s">
        <v>2148</v>
      </c>
      <c r="C46" s="357" t="s">
        <v>2149</v>
      </c>
      <c r="D46" s="358">
        <f>96*2</f>
        <v>192</v>
      </c>
      <c r="E46" s="315">
        <v>384</v>
      </c>
      <c r="F46" s="359" t="s">
        <v>2142</v>
      </c>
      <c r="G46" s="360"/>
      <c r="H46" s="360"/>
      <c r="I46" s="315" t="s">
        <v>2019</v>
      </c>
      <c r="J46" s="315" t="s">
        <v>2150</v>
      </c>
      <c r="K46" s="315">
        <v>13</v>
      </c>
      <c r="L46" s="361" t="s">
        <v>2144</v>
      </c>
      <c r="M46" s="315">
        <v>13</v>
      </c>
    </row>
    <row ht="15" r="47">
      <c r="A47" s="371"/>
      <c r="B47" s="372" t="s">
        <v>2130</v>
      </c>
      <c r="C47" s="370" t="s">
        <v>2151</v>
      </c>
      <c r="D47" s="371"/>
      <c r="E47" s="369">
        <v>256</v>
      </c>
      <c r="F47" s="370" t="s">
        <v>2139</v>
      </c>
      <c r="G47" s="372" t="s">
        <v>2152</v>
      </c>
      <c r="H47" s="371"/>
      <c r="I47" s="315" t="s">
        <v>2019</v>
      </c>
      <c r="J47" s="371"/>
      <c r="K47" s="369">
        <v>215</v>
      </c>
      <c r="L47" s="370" t="s">
        <v>2153</v>
      </c>
      <c r="M47" s="371"/>
    </row>
    <row ht="15" r="48">
      <c r="A48" s="371"/>
      <c r="B48" s="372" t="s">
        <v>2154</v>
      </c>
      <c r="C48" s="370" t="s">
        <v>2155</v>
      </c>
      <c r="D48" s="371"/>
      <c r="E48" s="369">
        <v>256</v>
      </c>
      <c r="F48" s="370" t="s">
        <v>2156</v>
      </c>
      <c r="G48" s="372" t="s">
        <v>2152</v>
      </c>
      <c r="H48" s="371"/>
      <c r="I48" s="371"/>
      <c r="J48" s="371"/>
      <c r="K48" s="369">
        <v>9</v>
      </c>
      <c r="L48" s="370" t="s">
        <v>2153</v>
      </c>
      <c r="M48" s="371"/>
    </row>
    <row ht="15" r="49">
      <c r="A49" s="373"/>
      <c r="B49" s="374" t="s">
        <v>2157</v>
      </c>
      <c r="C49" s="375" t="s">
        <v>2158</v>
      </c>
      <c r="D49" s="376"/>
      <c r="E49" s="374">
        <v>256</v>
      </c>
      <c r="F49" s="375" t="s">
        <v>2159</v>
      </c>
      <c r="G49" s="374" t="s">
        <v>2152</v>
      </c>
      <c r="H49" s="376"/>
      <c r="I49" s="376"/>
      <c r="J49" s="376"/>
      <c r="K49" s="377">
        <v>14</v>
      </c>
      <c r="L49" s="375" t="s">
        <v>2153</v>
      </c>
      <c r="M49" s="378"/>
    </row>
    <row ht="15" r="50">
      <c r="A50" s="339"/>
      <c r="B50" s="339"/>
      <c r="C50" s="340"/>
      <c r="D50" s="341"/>
      <c r="E50" s="339"/>
      <c r="F50" s="341"/>
      <c r="G50" s="339"/>
      <c r="H50" s="339"/>
      <c r="I50" s="339"/>
      <c r="J50" s="339"/>
      <c r="K50" s="339"/>
      <c r="L50" s="340"/>
      <c r="M50" s="339"/>
    </row>
    <row ht="15" r="51">
      <c r="A51" s="342" t="s">
        <v>2160</v>
      </c>
      <c r="B51" s="342"/>
      <c r="C51" s="342"/>
      <c r="D51" s="342"/>
      <c r="E51" s="342"/>
      <c r="F51" s="342"/>
      <c r="G51" s="342"/>
      <c r="H51" s="342"/>
      <c r="I51" s="342"/>
      <c r="J51" s="342"/>
      <c r="K51" s="342"/>
      <c r="L51" s="342"/>
      <c r="M51" s="342"/>
    </row>
    <row ht="15" r="52">
      <c r="A52" s="315"/>
      <c r="B52" s="379" t="s">
        <v>2125</v>
      </c>
      <c r="C52" s="357" t="s">
        <v>2161</v>
      </c>
      <c r="D52" s="358"/>
      <c r="E52" s="315">
        <v>128</v>
      </c>
      <c r="F52" s="359" t="s">
        <v>2127</v>
      </c>
      <c r="G52" s="360"/>
      <c r="H52" s="360"/>
      <c r="I52" s="315" t="s">
        <v>2019</v>
      </c>
      <c r="J52" s="360"/>
      <c r="K52" s="315">
        <v>87</v>
      </c>
      <c r="L52" s="361"/>
      <c r="M52" s="360"/>
    </row>
    <row ht="15" r="53">
      <c r="A53" s="315"/>
      <c r="B53" s="379" t="s">
        <v>2128</v>
      </c>
      <c r="C53" s="357" t="s">
        <v>2162</v>
      </c>
      <c r="D53" s="358"/>
      <c r="E53" s="315">
        <v>256</v>
      </c>
      <c r="F53" s="359" t="s">
        <v>2127</v>
      </c>
      <c r="G53" s="360"/>
      <c r="H53" s="360"/>
      <c r="I53" s="315" t="s">
        <v>2019</v>
      </c>
      <c r="J53" s="360"/>
      <c r="K53" s="315">
        <v>26</v>
      </c>
      <c r="L53" s="361"/>
      <c r="M53" s="360"/>
    </row>
    <row ht="15" r="54">
      <c r="A54" s="369"/>
      <c r="B54" s="372" t="s">
        <v>2130</v>
      </c>
      <c r="C54" s="372" t="s">
        <v>2163</v>
      </c>
      <c r="D54" s="371"/>
      <c r="E54" s="369">
        <v>384</v>
      </c>
      <c r="F54" s="380" t="s">
        <v>2139</v>
      </c>
      <c r="G54" s="371"/>
      <c r="H54" s="371"/>
      <c r="I54" s="381"/>
      <c r="J54" s="371"/>
      <c r="K54" s="369">
        <v>10</v>
      </c>
      <c r="L54" s="371"/>
      <c r="M54" s="371"/>
    </row>
    <row ht="15" r="55">
      <c r="A55" s="382"/>
      <c r="B55" s="383"/>
      <c r="C55" s="383"/>
      <c r="D55" s="368"/>
      <c r="E55" s="382"/>
      <c r="F55" s="384" t="s">
        <v>2164</v>
      </c>
      <c r="G55" s="368"/>
      <c r="H55" s="368"/>
      <c r="I55" s="385"/>
      <c r="J55" s="368"/>
      <c r="K55" s="382"/>
      <c r="L55" s="368"/>
      <c r="M55" s="368"/>
    </row>
    <row ht="15" r="56">
      <c r="A56" s="369"/>
      <c r="B56" s="372" t="s">
        <v>2165</v>
      </c>
      <c r="C56" s="372" t="s">
        <v>2166</v>
      </c>
      <c r="D56" s="371"/>
      <c r="E56" s="369">
        <v>384</v>
      </c>
      <c r="F56" s="380" t="s">
        <v>2139</v>
      </c>
      <c r="G56" s="371"/>
      <c r="H56" s="371"/>
      <c r="I56" s="369" t="s">
        <v>2019</v>
      </c>
      <c r="J56" s="371"/>
      <c r="K56" s="369">
        <v>3</v>
      </c>
      <c r="L56" s="371"/>
      <c r="M56" s="371"/>
    </row>
    <row ht="15" r="57">
      <c r="A57" s="382"/>
      <c r="B57" s="383"/>
      <c r="C57" s="383"/>
      <c r="D57" s="368"/>
      <c r="E57" s="382"/>
      <c r="F57" s="384" t="s">
        <v>2167</v>
      </c>
      <c r="G57" s="368"/>
      <c r="H57" s="368"/>
      <c r="I57" s="382"/>
      <c r="J57" s="368"/>
      <c r="K57" s="382"/>
      <c r="L57" s="368"/>
      <c r="M57" s="368"/>
    </row>
    <row ht="15" r="58">
      <c r="A58" s="369"/>
      <c r="B58" s="372" t="s">
        <v>2137</v>
      </c>
      <c r="C58" s="370" t="s">
        <v>2168</v>
      </c>
      <c r="D58" s="371"/>
      <c r="E58" s="369">
        <v>512</v>
      </c>
      <c r="F58" s="380" t="s">
        <v>2139</v>
      </c>
      <c r="G58" s="371"/>
      <c r="H58" s="371"/>
      <c r="I58" s="369" t="s">
        <v>2019</v>
      </c>
      <c r="J58" s="371"/>
      <c r="K58" s="369">
        <v>19</v>
      </c>
      <c r="L58" s="371"/>
      <c r="M58" s="371"/>
    </row>
    <row ht="15" r="59">
      <c r="A59" s="382"/>
      <c r="B59" s="383"/>
      <c r="C59" s="386" t="s">
        <v>2167</v>
      </c>
      <c r="D59" s="368"/>
      <c r="E59" s="382"/>
      <c r="F59" s="384" t="s">
        <v>2167</v>
      </c>
      <c r="G59" s="368"/>
      <c r="H59" s="368"/>
      <c r="I59" s="382"/>
      <c r="J59" s="368"/>
      <c r="K59" s="382"/>
      <c r="L59" s="368"/>
      <c r="M59" s="368"/>
    </row>
    <row ht="15" r="60">
      <c r="A60" s="315"/>
      <c r="B60" s="379" t="s">
        <v>2140</v>
      </c>
      <c r="C60" s="357" t="s">
        <v>2169</v>
      </c>
      <c r="D60" s="358"/>
      <c r="E60" s="315" t="s">
        <v>2170</v>
      </c>
      <c r="F60" s="359" t="s">
        <v>2170</v>
      </c>
      <c r="G60" s="360"/>
      <c r="H60" s="360"/>
      <c r="I60" s="315" t="s">
        <v>2170</v>
      </c>
      <c r="J60" s="315" t="s">
        <v>2170</v>
      </c>
      <c r="K60" s="315">
        <v>38</v>
      </c>
      <c r="L60" s="357" t="s">
        <v>2171</v>
      </c>
      <c r="M60" s="360"/>
    </row>
    <row ht="15" r="61">
      <c r="A61" s="315"/>
      <c r="B61" s="379" t="s">
        <v>2172</v>
      </c>
      <c r="C61" s="357" t="s">
        <v>2170</v>
      </c>
      <c r="D61" s="358"/>
      <c r="E61" s="315" t="s">
        <v>2170</v>
      </c>
      <c r="F61" s="359" t="s">
        <v>2170</v>
      </c>
      <c r="G61" s="360"/>
      <c r="H61" s="360"/>
      <c r="I61" s="315" t="s">
        <v>2170</v>
      </c>
      <c r="J61" s="315" t="s">
        <v>2170</v>
      </c>
      <c r="K61" s="315">
        <v>8</v>
      </c>
      <c r="L61" s="357" t="s">
        <v>2171</v>
      </c>
      <c r="M61" s="360"/>
    </row>
    <row ht="15" r="62">
      <c r="A62" s="315"/>
      <c r="B62" s="387" t="s">
        <v>2173</v>
      </c>
      <c r="C62" s="317" t="s">
        <v>2174</v>
      </c>
      <c r="D62" s="358"/>
      <c r="E62" s="315">
        <v>256</v>
      </c>
      <c r="F62" s="359" t="s">
        <v>2175</v>
      </c>
      <c r="G62" s="360"/>
      <c r="H62" s="360"/>
      <c r="I62" s="360"/>
      <c r="J62" s="360"/>
      <c r="K62" s="315">
        <v>180</v>
      </c>
      <c r="L62" s="361"/>
      <c r="M62" s="360"/>
    </row>
  </sheetData>
  <mergeCells count="50">
    <mergeCell ref="H6:H7"/>
    <mergeCell ref="B6:B7"/>
    <mergeCell ref="L6:L7"/>
    <mergeCell ref="K6:K7"/>
    <mergeCell ref="J6:J7"/>
    <mergeCell ref="I6:I7"/>
    <mergeCell ref="M6:M7"/>
    <mergeCell ref="G6:G7"/>
    <mergeCell ref="F6:F7"/>
    <mergeCell ref="E6:E7"/>
    <mergeCell ref="D6:D7"/>
    <mergeCell ref="A6:A7"/>
    <mergeCell ref="A20:M20"/>
    <mergeCell ref="A36:M36"/>
    <mergeCell ref="A51:M51"/>
    <mergeCell ref="H54:H55"/>
    <mergeCell ref="B54:B55"/>
    <mergeCell ref="L54:L55"/>
    <mergeCell ref="K54:K55"/>
    <mergeCell ref="J54:J55"/>
    <mergeCell ref="I54:I55"/>
    <mergeCell ref="M54:M55"/>
    <mergeCell ref="G54:G55"/>
    <mergeCell ref="E54:E55"/>
    <mergeCell ref="D54:D55"/>
    <mergeCell ref="C54:C55"/>
    <mergeCell ref="A54:A55"/>
    <mergeCell ref="A56:A57"/>
    <mergeCell ref="B56:B57"/>
    <mergeCell ref="C56:C57"/>
    <mergeCell ref="D56:D57"/>
    <mergeCell ref="E56:E57"/>
    <mergeCell ref="G56:G57"/>
    <mergeCell ref="H56:H57"/>
    <mergeCell ref="I56:I57"/>
    <mergeCell ref="J56:J57"/>
    <mergeCell ref="K56:K57"/>
    <mergeCell ref="L56:L57"/>
    <mergeCell ref="M56:M57"/>
    <mergeCell ref="A58:A59"/>
    <mergeCell ref="L58:L59"/>
    <mergeCell ref="K58:K59"/>
    <mergeCell ref="J58:J59"/>
    <mergeCell ref="I58:I59"/>
    <mergeCell ref="M58:M59"/>
    <mergeCell ref="G58:G59"/>
    <mergeCell ref="E58:E59"/>
    <mergeCell ref="D58:D59"/>
    <mergeCell ref="B58:B59"/>
    <mergeCell ref="H58:H59"/>
  </mergeCells>
  <printOptions headings="0" gridLines="0" gridLinesSet="0"/>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2" max="2" width="12.57421875"/>
    <col customWidth="1" min="3" max="3" width="28.00390625"/>
    <col customWidth="1" min="8" max="8" width="18.8515625"/>
    <col customWidth="1" min="10" max="10" width="25.28125"/>
    <col customWidth="1" min="12" max="12" width="19.53125"/>
    <col customWidth="1" min="13" max="13" width="28.28125"/>
  </cols>
  <sheetData>
    <row r="1">
      <c r="A1" s="388" t="s">
        <v>2176</v>
      </c>
      <c r="B1" s="389"/>
      <c r="C1" s="389"/>
      <c r="D1" s="389"/>
      <c r="E1" s="389"/>
      <c r="F1" s="389"/>
      <c r="G1" s="389"/>
      <c r="H1" s="389"/>
      <c r="I1" s="389"/>
      <c r="J1" s="389"/>
      <c r="K1" s="389"/>
      <c r="L1" s="389"/>
      <c r="M1" s="390"/>
    </row>
    <row ht="14.25" r="2">
      <c r="A2" s="391" t="s">
        <v>2096</v>
      </c>
      <c r="B2" s="391" t="s">
        <v>2097</v>
      </c>
      <c r="C2" s="391" t="s">
        <v>2098</v>
      </c>
      <c r="D2" s="391" t="s">
        <v>2006</v>
      </c>
      <c r="E2" s="391" t="s">
        <v>1955</v>
      </c>
      <c r="F2" s="391" t="s">
        <v>2007</v>
      </c>
      <c r="G2" s="391" t="s">
        <v>2009</v>
      </c>
      <c r="H2" s="391" t="s">
        <v>2010</v>
      </c>
      <c r="I2" s="391" t="s">
        <v>2011</v>
      </c>
      <c r="J2" s="391" t="s">
        <v>2177</v>
      </c>
      <c r="K2" s="391" t="s">
        <v>2012</v>
      </c>
      <c r="L2" s="391" t="s">
        <v>2178</v>
      </c>
      <c r="M2" s="391" t="s">
        <v>13</v>
      </c>
    </row>
    <row r="3">
      <c r="A3" s="392" t="s">
        <v>2103</v>
      </c>
      <c r="B3" s="392" t="s">
        <v>2179</v>
      </c>
      <c r="C3" s="392" t="s">
        <v>2180</v>
      </c>
      <c r="D3" s="392">
        <v>96</v>
      </c>
      <c r="E3" s="392">
        <v>256</v>
      </c>
      <c r="F3" s="392" t="s">
        <v>2181</v>
      </c>
      <c r="G3" s="392" t="s">
        <v>2019</v>
      </c>
      <c r="H3" s="393" t="s">
        <v>2182</v>
      </c>
      <c r="I3" s="394">
        <v>18</v>
      </c>
      <c r="J3" s="392" t="s">
        <v>2183</v>
      </c>
      <c r="K3" s="395">
        <v>18</v>
      </c>
      <c r="L3" s="396" t="s">
        <v>2184</v>
      </c>
      <c r="M3" s="396" t="s">
        <v>2185</v>
      </c>
    </row>
    <row ht="41.25" r="4">
      <c r="A4" s="397"/>
      <c r="B4" s="397"/>
      <c r="C4" s="397"/>
      <c r="D4" s="397"/>
      <c r="E4" s="397"/>
      <c r="F4" s="397" t="s">
        <v>2186</v>
      </c>
      <c r="G4" s="397"/>
      <c r="H4" s="398"/>
      <c r="I4" s="399"/>
      <c r="J4" s="397" t="s">
        <v>2187</v>
      </c>
      <c r="K4" s="400"/>
      <c r="L4" s="401"/>
      <c r="M4" s="401"/>
    </row>
    <row r="5">
      <c r="A5" s="402"/>
      <c r="B5" s="402"/>
      <c r="C5" s="402"/>
      <c r="D5" s="402"/>
      <c r="E5" s="402"/>
      <c r="F5" s="402"/>
      <c r="G5" s="402"/>
      <c r="H5" s="402"/>
      <c r="I5" s="402"/>
      <c r="J5" s="402"/>
      <c r="K5" s="402"/>
      <c r="L5" s="402"/>
      <c r="M5" s="402"/>
    </row>
    <row r="6">
      <c r="A6" s="403" t="s">
        <v>2188</v>
      </c>
      <c r="B6" s="404"/>
      <c r="C6" s="404"/>
      <c r="D6" s="404"/>
      <c r="E6" s="404"/>
      <c r="F6" s="404"/>
      <c r="G6" s="404"/>
      <c r="H6" s="404"/>
      <c r="I6" s="404"/>
      <c r="J6" s="404"/>
      <c r="K6" s="404"/>
      <c r="L6" s="404"/>
      <c r="M6" s="405"/>
    </row>
    <row ht="14.25" r="7">
      <c r="A7" s="406" t="s">
        <v>2096</v>
      </c>
      <c r="B7" s="406" t="s">
        <v>2097</v>
      </c>
      <c r="C7" s="406" t="s">
        <v>2098</v>
      </c>
      <c r="D7" s="406" t="s">
        <v>2006</v>
      </c>
      <c r="E7" s="406" t="s">
        <v>1955</v>
      </c>
      <c r="F7" s="406" t="s">
        <v>2007</v>
      </c>
      <c r="G7" s="406" t="s">
        <v>2009</v>
      </c>
      <c r="H7" s="406" t="s">
        <v>2010</v>
      </c>
      <c r="I7" s="406" t="s">
        <v>2011</v>
      </c>
      <c r="J7" s="406" t="s">
        <v>2177</v>
      </c>
      <c r="K7" s="406" t="s">
        <v>2012</v>
      </c>
      <c r="L7" s="406" t="s">
        <v>2178</v>
      </c>
      <c r="M7" s="406" t="s">
        <v>13</v>
      </c>
    </row>
    <row r="8">
      <c r="A8" s="407" t="s">
        <v>2103</v>
      </c>
      <c r="B8" s="407" t="s">
        <v>2140</v>
      </c>
      <c r="C8" s="407" t="s">
        <v>2141</v>
      </c>
      <c r="D8" s="407">
        <v>96</v>
      </c>
      <c r="E8" s="407">
        <v>256</v>
      </c>
      <c r="F8" s="407" t="s">
        <v>2142</v>
      </c>
      <c r="G8" s="407" t="s">
        <v>2019</v>
      </c>
      <c r="H8" s="408" t="s">
        <v>2189</v>
      </c>
      <c r="I8" s="409">
        <v>12</v>
      </c>
      <c r="J8" s="410" t="s">
        <v>2190</v>
      </c>
      <c r="K8" s="411">
        <v>12</v>
      </c>
      <c r="L8" s="407" t="s">
        <v>2191</v>
      </c>
      <c r="M8" s="407" t="s">
        <v>2192</v>
      </c>
    </row>
    <row r="9">
      <c r="A9" s="412" t="s">
        <v>2103</v>
      </c>
      <c r="B9" s="412" t="s">
        <v>2145</v>
      </c>
      <c r="C9" s="412" t="s">
        <v>2146</v>
      </c>
      <c r="D9" s="412">
        <v>96</v>
      </c>
      <c r="E9" s="412">
        <v>256</v>
      </c>
      <c r="F9" s="412" t="s">
        <v>2193</v>
      </c>
      <c r="G9" s="412" t="s">
        <v>2019</v>
      </c>
      <c r="H9" s="413" t="s">
        <v>2189</v>
      </c>
      <c r="I9" s="414">
        <v>11</v>
      </c>
      <c r="J9" s="415" t="s">
        <v>2194</v>
      </c>
      <c r="K9" s="416">
        <v>5</v>
      </c>
      <c r="L9" s="412" t="s">
        <v>2191</v>
      </c>
      <c r="M9" s="412" t="s">
        <v>2195</v>
      </c>
    </row>
    <row r="10">
      <c r="A10" s="417"/>
      <c r="B10" s="417"/>
      <c r="C10" s="417"/>
      <c r="D10" s="417"/>
      <c r="E10" s="417"/>
      <c r="F10" s="417" t="s">
        <v>2196</v>
      </c>
      <c r="G10" s="417"/>
      <c r="H10" s="406"/>
      <c r="I10" s="418"/>
      <c r="J10" s="419"/>
      <c r="K10" s="420"/>
      <c r="L10" s="417"/>
      <c r="M10" s="417"/>
    </row>
    <row r="11">
      <c r="A11" s="412" t="s">
        <v>2103</v>
      </c>
      <c r="B11" s="412" t="s">
        <v>2148</v>
      </c>
      <c r="C11" s="412" t="s">
        <v>2149</v>
      </c>
      <c r="D11" s="412">
        <v>96</v>
      </c>
      <c r="E11" s="412">
        <v>384</v>
      </c>
      <c r="F11" s="412" t="s">
        <v>2142</v>
      </c>
      <c r="G11" s="412" t="s">
        <v>2019</v>
      </c>
      <c r="H11" s="413" t="s">
        <v>2197</v>
      </c>
      <c r="I11" s="414">
        <v>13</v>
      </c>
      <c r="J11" s="415" t="s">
        <v>2198</v>
      </c>
      <c r="K11" s="416">
        <v>6</v>
      </c>
      <c r="L11" s="412" t="s">
        <v>2191</v>
      </c>
      <c r="M11" s="421" t="s">
        <v>2199</v>
      </c>
    </row>
    <row r="12">
      <c r="A12" s="417"/>
      <c r="B12" s="417"/>
      <c r="C12" s="417"/>
      <c r="D12" s="417"/>
      <c r="E12" s="417"/>
      <c r="F12" s="417"/>
      <c r="G12" s="417"/>
      <c r="H12" s="406"/>
      <c r="I12" s="418"/>
      <c r="J12" s="419" t="s">
        <v>2200</v>
      </c>
      <c r="K12" s="420"/>
      <c r="L12" s="417"/>
      <c r="M12" s="422"/>
    </row>
    <row r="13">
      <c r="A13" s="402"/>
      <c r="B13" s="402"/>
      <c r="C13" s="402"/>
      <c r="D13" s="402"/>
      <c r="E13" s="402"/>
      <c r="F13" s="402"/>
      <c r="G13" s="402"/>
      <c r="H13" s="402"/>
      <c r="I13" s="402"/>
      <c r="J13" s="402"/>
      <c r="K13" s="402"/>
      <c r="L13" s="402"/>
      <c r="M13" s="402"/>
    </row>
    <row r="14">
      <c r="A14" s="423" t="s">
        <v>2201</v>
      </c>
      <c r="B14" s="424"/>
      <c r="C14" s="424"/>
      <c r="D14" s="424"/>
      <c r="E14" s="424"/>
      <c r="F14" s="424"/>
      <c r="G14" s="424"/>
      <c r="H14" s="424"/>
      <c r="I14" s="424"/>
      <c r="J14" s="424"/>
      <c r="K14" s="424"/>
      <c r="L14" s="424"/>
      <c r="M14" s="425"/>
    </row>
    <row ht="14.25" r="15">
      <c r="A15" s="426" t="s">
        <v>2096</v>
      </c>
      <c r="B15" s="426" t="s">
        <v>2097</v>
      </c>
      <c r="C15" s="426" t="s">
        <v>2098</v>
      </c>
      <c r="D15" s="426" t="s">
        <v>2006</v>
      </c>
      <c r="E15" s="426" t="s">
        <v>1955</v>
      </c>
      <c r="F15" s="426" t="s">
        <v>2007</v>
      </c>
      <c r="G15" s="426" t="s">
        <v>2009</v>
      </c>
      <c r="H15" s="426" t="s">
        <v>2010</v>
      </c>
      <c r="I15" s="426" t="s">
        <v>2011</v>
      </c>
      <c r="J15" s="426" t="s">
        <v>2177</v>
      </c>
      <c r="K15" s="426" t="s">
        <v>2012</v>
      </c>
      <c r="L15" s="426" t="s">
        <v>2178</v>
      </c>
      <c r="M15" s="426" t="s">
        <v>13</v>
      </c>
    </row>
    <row ht="39.75" customHeight="1" r="16">
      <c r="A16" s="427" t="s">
        <v>2103</v>
      </c>
      <c r="B16" s="427" t="s">
        <v>2140</v>
      </c>
      <c r="C16" s="427" t="s">
        <v>2202</v>
      </c>
      <c r="D16" s="427">
        <v>96</v>
      </c>
      <c r="E16" s="427">
        <v>512</v>
      </c>
      <c r="F16" s="427" t="s">
        <v>2203</v>
      </c>
      <c r="G16" s="427" t="s">
        <v>2019</v>
      </c>
      <c r="H16" s="428" t="s">
        <v>2204</v>
      </c>
      <c r="I16" s="429">
        <v>38</v>
      </c>
      <c r="J16" s="430" t="s">
        <v>2205</v>
      </c>
      <c r="K16" s="431">
        <v>0</v>
      </c>
      <c r="L16" s="427" t="s">
        <v>2206</v>
      </c>
      <c r="M16" s="427" t="s">
        <v>2207</v>
      </c>
    </row>
    <row ht="31.772727272727252" customHeight="1" r="17">
      <c r="A17" s="432"/>
      <c r="B17" s="432"/>
      <c r="C17" s="432"/>
      <c r="D17" s="432"/>
      <c r="E17" s="432"/>
      <c r="F17" s="432" t="s">
        <v>2208</v>
      </c>
      <c r="G17" s="432"/>
      <c r="H17" s="426"/>
      <c r="I17" s="433"/>
      <c r="J17" s="434" t="s">
        <v>2209</v>
      </c>
      <c r="K17" s="435"/>
      <c r="L17" s="432" t="s">
        <v>2191</v>
      </c>
      <c r="M17" s="432"/>
    </row>
  </sheetData>
  <mergeCells count="49">
    <mergeCell ref="A1:M1"/>
    <mergeCell ref="A3:A4"/>
    <mergeCell ref="B3:B4"/>
    <mergeCell ref="C3:C4"/>
    <mergeCell ref="D3:D4"/>
    <mergeCell ref="E3:E4"/>
    <mergeCell ref="G3:G4"/>
    <mergeCell ref="H3:H4"/>
    <mergeCell ref="I3:I4"/>
    <mergeCell ref="K3:K4"/>
    <mergeCell ref="L3:L4"/>
    <mergeCell ref="M3:M4"/>
    <mergeCell ref="K5:M5"/>
    <mergeCell ref="A6:M6"/>
    <mergeCell ref="A9:A10"/>
    <mergeCell ref="B9:B10"/>
    <mergeCell ref="C9:C10"/>
    <mergeCell ref="D9:D10"/>
    <mergeCell ref="E9:E10"/>
    <mergeCell ref="G9:G10"/>
    <mergeCell ref="H9:H10"/>
    <mergeCell ref="I9:I10"/>
    <mergeCell ref="J9:J10"/>
    <mergeCell ref="K9:K10"/>
    <mergeCell ref="L9:L10"/>
    <mergeCell ref="M9:M10"/>
    <mergeCell ref="A11:A12"/>
    <mergeCell ref="B11:B12"/>
    <mergeCell ref="C11:C12"/>
    <mergeCell ref="D11:D12"/>
    <mergeCell ref="E11:E12"/>
    <mergeCell ref="F11:F12"/>
    <mergeCell ref="G11:G12"/>
    <mergeCell ref="H11:H12"/>
    <mergeCell ref="I11:I12"/>
    <mergeCell ref="K11:K12"/>
    <mergeCell ref="L11:L12"/>
    <mergeCell ref="M11:M12"/>
    <mergeCell ref="A14:M14"/>
    <mergeCell ref="A16:A17"/>
    <mergeCell ref="B16:B17"/>
    <mergeCell ref="C16:C17"/>
    <mergeCell ref="D16:D17"/>
    <mergeCell ref="E16:E17"/>
    <mergeCell ref="G16:G17"/>
    <mergeCell ref="H16:H17"/>
    <mergeCell ref="I16:I17"/>
    <mergeCell ref="K16:K17"/>
    <mergeCell ref="M16:M17"/>
  </mergeCells>
  <printOptions headings="0" gridLines="0" gridLinesSet="0"/>
  <pageMargins left="0.70078740157480324" right="0.70078740157480324" top="0.75196850393700787" bottom="0.75196850393700787" header="0.5" footer="0.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G23" activeCellId="0" sqref="G23"/>
    </sheetView>
  </sheetViews>
  <sheetFormatPr defaultColWidth="9" defaultRowHeight="15"/>
  <cols>
    <col customWidth="1" min="1" max="1" style="206" width="6.57421875"/>
    <col customWidth="1" min="2" max="2" style="206" width="27.140625"/>
    <col min="3" max="3" style="206" width="9"/>
    <col bestFit="1" min="4" max="4" style="206" width="10.140625"/>
    <col customWidth="1" min="5" max="5" style="206" width="12.421875"/>
    <col customWidth="1" min="6" max="6" style="206" width="10.8515625"/>
    <col min="7" max="8" style="206" width="9"/>
    <col customWidth="1" min="9" max="9" style="206" width="8.57421875"/>
    <col min="10" max="16" style="206" width="9"/>
    <col customWidth="1" min="17" max="17" style="206" width="11.140625"/>
    <col customWidth="1" min="18" max="18" style="206" width="14.421875"/>
    <col customWidth="1" min="19" max="19" style="206" width="52.00390625"/>
    <col min="20" max="20" style="206" width="9"/>
    <col customWidth="1" hidden="1" min="21" max="21" style="206" width="13.7109375"/>
    <col customWidth="1" hidden="1" min="22" max="22" style="206" width="12.8515625"/>
    <col min="23" max="16384" style="206" width="9"/>
  </cols>
  <sheetData>
    <row ht="23.25" r="1">
      <c r="A1" s="436" t="s">
        <v>0</v>
      </c>
      <c r="B1" s="436" t="s">
        <v>1615</v>
      </c>
      <c r="C1" s="436" t="s">
        <v>2</v>
      </c>
      <c r="D1" s="436" t="s">
        <v>2210</v>
      </c>
      <c r="E1" s="437" t="s">
        <v>2211</v>
      </c>
      <c r="F1" s="436" t="s">
        <v>2212</v>
      </c>
      <c r="G1" s="436" t="s">
        <v>1617</v>
      </c>
      <c r="H1" s="436" t="s">
        <v>1618</v>
      </c>
      <c r="I1" s="436" t="s">
        <v>1619</v>
      </c>
      <c r="J1" s="436" t="s">
        <v>1620</v>
      </c>
      <c r="K1" s="436" t="s">
        <v>1955</v>
      </c>
      <c r="L1" s="436" t="s">
        <v>1956</v>
      </c>
      <c r="M1" s="436" t="s">
        <v>1957</v>
      </c>
      <c r="N1" s="436" t="s">
        <v>1958</v>
      </c>
      <c r="O1" s="436" t="s">
        <v>1959</v>
      </c>
      <c r="P1" s="436" t="s">
        <v>2008</v>
      </c>
      <c r="Q1" s="436" t="s">
        <v>1628</v>
      </c>
      <c r="R1" s="436" t="s">
        <v>2213</v>
      </c>
      <c r="S1" s="436" t="s">
        <v>13</v>
      </c>
    </row>
    <row ht="25.5" r="2">
      <c r="A2" s="438">
        <v>1</v>
      </c>
      <c r="B2" s="439" t="s">
        <v>1799</v>
      </c>
      <c r="C2" s="438" t="s">
        <v>188</v>
      </c>
      <c r="D2" s="440"/>
      <c r="E2" s="355"/>
      <c r="F2" s="160"/>
      <c r="G2" s="160"/>
      <c r="H2" s="160">
        <v>3</v>
      </c>
      <c r="I2" s="160"/>
      <c r="J2" s="160"/>
      <c r="K2" s="160"/>
      <c r="L2" s="160">
        <f>(8.5*1024+200+5*1024+60+(8.5*1024+200+60)*2)</f>
        <v>32012</v>
      </c>
      <c r="M2" s="441"/>
      <c r="N2" s="160"/>
      <c r="O2" s="440"/>
      <c r="P2" s="440"/>
      <c r="Q2" s="442" t="s">
        <v>2214</v>
      </c>
      <c r="R2" s="443">
        <v>2021</v>
      </c>
      <c r="S2" s="439" t="s">
        <v>2215</v>
      </c>
    </row>
    <row ht="25.5" r="3">
      <c r="A3" s="438">
        <v>2</v>
      </c>
      <c r="B3" s="439" t="s">
        <v>2216</v>
      </c>
      <c r="C3" s="438" t="s">
        <v>188</v>
      </c>
      <c r="D3" s="440" t="s">
        <v>168</v>
      </c>
      <c r="E3" s="355"/>
      <c r="F3" s="444" t="s">
        <v>2217</v>
      </c>
      <c r="G3" s="160" t="s">
        <v>1742</v>
      </c>
      <c r="H3" s="160">
        <v>30</v>
      </c>
      <c r="I3" s="160">
        <f>80*H3</f>
        <v>2400</v>
      </c>
      <c r="J3" s="160">
        <f>I3*3</f>
        <v>7200</v>
      </c>
      <c r="K3" s="160">
        <f>256*H3</f>
        <v>7680</v>
      </c>
      <c r="L3" s="160"/>
      <c r="M3" s="441"/>
      <c r="N3" s="160"/>
      <c r="O3" s="440"/>
      <c r="P3" s="440"/>
      <c r="Q3" s="442"/>
      <c r="R3" s="443"/>
      <c r="S3" s="439" t="s">
        <v>2218</v>
      </c>
      <c r="T3" s="445"/>
      <c r="U3" s="206"/>
      <c r="V3" s="206"/>
      <c r="W3" s="206"/>
      <c r="X3" s="206"/>
      <c r="Y3" s="206"/>
    </row>
    <row ht="34.5" r="4">
      <c r="A4" s="438">
        <v>3</v>
      </c>
      <c r="B4" s="439" t="s">
        <v>2219</v>
      </c>
      <c r="C4" s="438" t="s">
        <v>1049</v>
      </c>
      <c r="D4" s="440" t="s">
        <v>1054</v>
      </c>
      <c r="E4" s="355"/>
      <c r="F4" s="160" t="s">
        <v>2220</v>
      </c>
      <c r="G4" s="160" t="s">
        <v>1816</v>
      </c>
      <c r="H4" s="160">
        <v>2</v>
      </c>
      <c r="I4" s="160">
        <f>96*H4</f>
        <v>192</v>
      </c>
      <c r="J4" s="160">
        <f>I4*3</f>
        <v>576</v>
      </c>
      <c r="K4" s="160">
        <f>8*32*H4</f>
        <v>512</v>
      </c>
      <c r="L4" s="160"/>
      <c r="M4" s="441"/>
      <c r="N4" s="160"/>
      <c r="O4" s="440"/>
      <c r="P4" s="440"/>
      <c r="Q4" s="442" t="s">
        <v>2221</v>
      </c>
      <c r="R4" s="443"/>
      <c r="S4" s="439" t="s">
        <v>2222</v>
      </c>
    </row>
    <row ht="14.25" r="5">
      <c r="A5" s="438">
        <v>4</v>
      </c>
      <c r="B5" s="439" t="s">
        <v>2223</v>
      </c>
      <c r="C5" s="438" t="s">
        <v>236</v>
      </c>
      <c r="D5" s="440" t="s">
        <v>914</v>
      </c>
      <c r="E5" s="355"/>
      <c r="F5" s="160" t="s">
        <v>274</v>
      </c>
      <c r="G5" s="160" t="s">
        <v>883</v>
      </c>
      <c r="H5" s="160">
        <v>6</v>
      </c>
      <c r="I5" s="160">
        <v>201</v>
      </c>
      <c r="J5" s="160">
        <v>660</v>
      </c>
      <c r="K5" s="160">
        <f>256*H5</f>
        <v>1536</v>
      </c>
      <c r="L5" s="160"/>
      <c r="M5" s="441"/>
      <c r="N5" s="160"/>
      <c r="O5" s="440">
        <v>150000</v>
      </c>
      <c r="P5" s="440"/>
      <c r="Q5" s="442" t="s">
        <v>2214</v>
      </c>
      <c r="R5" s="443">
        <v>2021</v>
      </c>
      <c r="S5" s="439" t="s">
        <v>2224</v>
      </c>
    </row>
    <row ht="14.25" r="6">
      <c r="A6" s="438">
        <v>5</v>
      </c>
      <c r="B6" s="439" t="s">
        <v>2225</v>
      </c>
      <c r="C6" s="438" t="s">
        <v>188</v>
      </c>
      <c r="D6" s="440" t="s">
        <v>1228</v>
      </c>
      <c r="E6" s="355"/>
      <c r="F6" s="444">
        <v>45446</v>
      </c>
      <c r="G6" s="160" t="s">
        <v>883</v>
      </c>
      <c r="H6" s="160">
        <v>31</v>
      </c>
      <c r="I6" s="160">
        <v>903</v>
      </c>
      <c r="J6" s="160">
        <v>2710</v>
      </c>
      <c r="K6" s="160">
        <v>7936</v>
      </c>
      <c r="L6" s="160"/>
      <c r="M6" s="441"/>
      <c r="N6" s="160"/>
      <c r="O6" s="440">
        <v>372736</v>
      </c>
      <c r="P6" s="440"/>
      <c r="Q6" s="442" t="s">
        <v>2214</v>
      </c>
      <c r="R6" s="443">
        <v>2021</v>
      </c>
      <c r="S6" s="439" t="s">
        <v>2051</v>
      </c>
    </row>
    <row ht="135.75" r="7">
      <c r="A7" s="438">
        <v>6</v>
      </c>
      <c r="B7" s="439" t="s">
        <v>2226</v>
      </c>
      <c r="C7" s="438" t="s">
        <v>188</v>
      </c>
      <c r="D7" s="440" t="s">
        <v>2227</v>
      </c>
      <c r="E7" s="355"/>
      <c r="F7" s="444"/>
      <c r="G7" s="160" t="s">
        <v>883</v>
      </c>
      <c r="H7" s="160">
        <v>2</v>
      </c>
      <c r="I7" s="160">
        <v>8</v>
      </c>
      <c r="J7" s="160">
        <v>24</v>
      </c>
      <c r="K7" s="160">
        <v>64</v>
      </c>
      <c r="L7" s="160">
        <v>1326</v>
      </c>
      <c r="M7" s="441"/>
      <c r="N7" s="160"/>
      <c r="O7" s="440"/>
      <c r="P7" s="440"/>
      <c r="Q7" s="442"/>
      <c r="R7" s="443"/>
      <c r="S7" s="446" t="s">
        <v>2228</v>
      </c>
      <c r="T7" s="445"/>
      <c r="U7" s="206"/>
      <c r="V7" s="206"/>
      <c r="W7" s="206"/>
      <c r="X7" s="206"/>
    </row>
    <row ht="15" r="8">
      <c r="A8" s="447">
        <v>7</v>
      </c>
      <c r="B8" s="448" t="s">
        <v>2229</v>
      </c>
      <c r="C8" s="447" t="s">
        <v>188</v>
      </c>
      <c r="D8" s="449" t="s">
        <v>213</v>
      </c>
      <c r="E8" s="450"/>
      <c r="F8" s="451"/>
      <c r="G8" s="451" t="s">
        <v>884</v>
      </c>
      <c r="H8" s="451">
        <v>8</v>
      </c>
      <c r="I8" s="451">
        <v>355</v>
      </c>
      <c r="J8" s="451">
        <v>1063</v>
      </c>
      <c r="K8" s="451">
        <v>1599</v>
      </c>
      <c r="L8" s="451">
        <v>28215</v>
      </c>
      <c r="M8" s="452"/>
      <c r="N8" s="451"/>
      <c r="O8" s="449"/>
      <c r="P8" s="449"/>
      <c r="Q8" s="453" t="s">
        <v>2221</v>
      </c>
      <c r="R8" s="454"/>
      <c r="S8" s="448"/>
    </row>
    <row ht="15" r="9">
      <c r="A9" s="77">
        <v>8</v>
      </c>
      <c r="B9" s="139" t="s">
        <v>2230</v>
      </c>
      <c r="C9" s="77" t="s">
        <v>236</v>
      </c>
      <c r="D9" s="78" t="s">
        <v>914</v>
      </c>
      <c r="E9" s="355"/>
      <c r="F9" s="78"/>
      <c r="G9" s="80" t="s">
        <v>884</v>
      </c>
      <c r="H9" s="76">
        <v>30</v>
      </c>
      <c r="I9" s="76">
        <v>1830</v>
      </c>
      <c r="J9" s="76">
        <v>5490</v>
      </c>
      <c r="K9" s="76">
        <f>128*15+128*15</f>
        <v>3840</v>
      </c>
      <c r="L9" s="76"/>
      <c r="M9" s="76"/>
      <c r="N9" s="76"/>
      <c r="O9" s="77">
        <v>528600</v>
      </c>
      <c r="P9" s="77"/>
      <c r="Q9" s="76" t="s">
        <v>2231</v>
      </c>
      <c r="R9" s="77"/>
      <c r="S9" s="139" t="s">
        <v>2232</v>
      </c>
      <c r="T9" s="133"/>
      <c r="U9" s="455"/>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c r="BR9" s="129"/>
      <c r="BS9" s="129"/>
      <c r="BT9" s="129"/>
      <c r="BU9" s="129"/>
      <c r="BV9" s="129"/>
      <c r="BW9" s="129"/>
      <c r="BX9" s="129"/>
      <c r="BY9" s="129"/>
      <c r="BZ9" s="129"/>
      <c r="CA9" s="129"/>
      <c r="CB9" s="129"/>
      <c r="CC9" s="129"/>
      <c r="CD9" s="129"/>
      <c r="CE9" s="129"/>
      <c r="CF9" s="129"/>
      <c r="CG9" s="129"/>
      <c r="CH9" s="129"/>
      <c r="CI9" s="129"/>
      <c r="CJ9" s="129"/>
      <c r="CK9" s="129"/>
      <c r="CL9" s="129"/>
      <c r="CM9" s="129"/>
      <c r="CN9" s="129"/>
      <c r="CO9" s="129"/>
      <c r="CP9" s="129"/>
      <c r="CQ9" s="129"/>
      <c r="CR9" s="129"/>
      <c r="CS9" s="129"/>
      <c r="CT9" s="129"/>
      <c r="CU9" s="129"/>
      <c r="CV9" s="129"/>
      <c r="CW9" s="129"/>
      <c r="CX9" s="129"/>
      <c r="CY9" s="129"/>
      <c r="CZ9" s="129"/>
      <c r="DA9" s="129"/>
      <c r="DB9" s="129"/>
      <c r="DC9" s="129"/>
      <c r="DD9" s="129"/>
      <c r="DE9" s="129"/>
      <c r="DF9" s="129"/>
      <c r="DG9" s="129"/>
      <c r="DH9" s="129"/>
      <c r="DI9" s="129"/>
      <c r="DJ9" s="129"/>
      <c r="DK9" s="129"/>
      <c r="DL9" s="129"/>
      <c r="DM9" s="129"/>
      <c r="DN9" s="129"/>
      <c r="DO9" s="129"/>
      <c r="DP9" s="129"/>
      <c r="DQ9" s="129"/>
      <c r="DR9" s="129"/>
      <c r="DS9" s="129"/>
      <c r="DT9" s="129"/>
      <c r="DU9" s="129"/>
      <c r="DV9" s="129"/>
      <c r="DW9" s="129"/>
      <c r="DX9" s="129"/>
      <c r="DY9" s="129"/>
      <c r="DZ9" s="129"/>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9"/>
      <c r="FG9" s="129"/>
      <c r="FH9" s="129"/>
      <c r="FI9" s="129"/>
      <c r="FJ9" s="129"/>
      <c r="FK9" s="129"/>
      <c r="FL9" s="129"/>
      <c r="FM9" s="129"/>
      <c r="FN9" s="129"/>
      <c r="FO9" s="129"/>
      <c r="FP9" s="129"/>
      <c r="FQ9" s="129"/>
      <c r="FR9" s="129"/>
      <c r="FS9" s="129"/>
      <c r="FT9" s="129"/>
      <c r="FU9" s="129"/>
      <c r="FV9" s="129"/>
      <c r="FW9" s="129"/>
      <c r="FX9" s="129"/>
      <c r="FY9" s="129"/>
      <c r="FZ9" s="129"/>
      <c r="GA9" s="129"/>
      <c r="GB9" s="129"/>
      <c r="GC9" s="129"/>
      <c r="GD9" s="129"/>
      <c r="GE9" s="129"/>
      <c r="GF9" s="129"/>
      <c r="GG9" s="129"/>
      <c r="GH9" s="129"/>
      <c r="GI9" s="129"/>
      <c r="GJ9" s="129"/>
      <c r="GK9" s="129"/>
      <c r="GL9" s="129"/>
      <c r="GM9" s="129"/>
      <c r="GN9" s="129"/>
      <c r="GO9" s="129"/>
      <c r="GP9" s="129"/>
      <c r="GQ9" s="129"/>
      <c r="GR9" s="129"/>
      <c r="GS9" s="129"/>
      <c r="GT9" s="129"/>
      <c r="GU9" s="129"/>
      <c r="GV9" s="129"/>
      <c r="GW9" s="129"/>
      <c r="GX9" s="129"/>
      <c r="GY9" s="129"/>
      <c r="GZ9" s="129"/>
      <c r="HA9" s="129"/>
      <c r="HB9" s="129"/>
      <c r="HC9" s="129"/>
      <c r="HD9" s="129"/>
      <c r="HE9" s="129"/>
      <c r="HF9" s="129"/>
      <c r="HG9" s="129"/>
      <c r="HH9" s="129"/>
      <c r="HI9" s="129"/>
      <c r="HJ9" s="129"/>
      <c r="HK9" s="129"/>
      <c r="HL9" s="129"/>
      <c r="HM9" s="129"/>
      <c r="HN9" s="129"/>
      <c r="HO9" s="129"/>
      <c r="HP9" s="129"/>
      <c r="HQ9" s="129"/>
      <c r="HR9" s="129"/>
      <c r="HS9" s="129"/>
      <c r="HT9" s="129"/>
      <c r="HU9" s="129"/>
      <c r="HV9" s="129"/>
      <c r="HW9" s="129"/>
      <c r="HX9" s="129"/>
      <c r="HY9" s="129"/>
      <c r="HZ9" s="129"/>
      <c r="IA9" s="129"/>
      <c r="IB9" s="129"/>
      <c r="IC9" s="129"/>
      <c r="ID9" s="129"/>
      <c r="IE9" s="129"/>
      <c r="IF9" s="129"/>
      <c r="IG9" s="129"/>
      <c r="IH9" s="129"/>
      <c r="II9" s="129"/>
      <c r="IJ9" s="129"/>
      <c r="IK9" s="129"/>
      <c r="IL9" s="129"/>
      <c r="IM9" s="129"/>
      <c r="IN9" s="129"/>
      <c r="IO9" s="129"/>
      <c r="IP9" s="129"/>
      <c r="IQ9" s="129"/>
      <c r="IR9" s="129"/>
      <c r="IS9" s="129"/>
      <c r="IT9" s="129"/>
      <c r="IU9" s="129"/>
      <c r="IV9" s="129"/>
      <c r="IW9" s="129"/>
      <c r="IX9" s="129"/>
      <c r="IY9" s="129"/>
      <c r="IZ9" s="129"/>
      <c r="JA9" s="129"/>
      <c r="JB9" s="129"/>
      <c r="JC9" s="129"/>
      <c r="JD9" s="129"/>
      <c r="JE9" s="129"/>
      <c r="JF9" s="129"/>
      <c r="JG9" s="129"/>
      <c r="JH9" s="129"/>
      <c r="JI9" s="129"/>
      <c r="JJ9" s="129"/>
      <c r="JK9" s="129"/>
      <c r="JL9" s="129"/>
      <c r="JM9" s="129"/>
      <c r="JN9" s="129"/>
      <c r="JO9" s="129"/>
      <c r="JP9" s="129"/>
      <c r="JQ9" s="129"/>
      <c r="JR9" s="129"/>
      <c r="JS9" s="129"/>
      <c r="JT9" s="129"/>
      <c r="JU9" s="129"/>
      <c r="JV9" s="129"/>
      <c r="JW9" s="129"/>
      <c r="JX9" s="129"/>
      <c r="JY9" s="129"/>
      <c r="JZ9" s="129"/>
      <c r="KA9" s="129"/>
      <c r="KB9" s="129"/>
      <c r="KC9" s="129"/>
      <c r="KD9" s="129"/>
      <c r="KE9" s="129"/>
      <c r="KF9" s="129"/>
      <c r="KG9" s="129"/>
      <c r="KH9" s="129"/>
      <c r="KI9" s="129"/>
      <c r="KJ9" s="129"/>
      <c r="KK9" s="129"/>
      <c r="KL9" s="129"/>
      <c r="KM9" s="129"/>
      <c r="KN9" s="129"/>
      <c r="KO9" s="129"/>
      <c r="KP9" s="129"/>
      <c r="KQ9" s="129"/>
      <c r="KR9" s="129"/>
      <c r="KS9" s="129"/>
      <c r="KT9" s="129"/>
      <c r="KU9" s="129"/>
      <c r="KV9" s="129"/>
      <c r="KW9" s="129"/>
      <c r="KX9" s="129"/>
      <c r="KY9" s="129"/>
      <c r="KZ9" s="129"/>
      <c r="LA9" s="129"/>
      <c r="LB9" s="129"/>
      <c r="LC9" s="129"/>
      <c r="LD9" s="129"/>
      <c r="LE9" s="129"/>
      <c r="LF9" s="129"/>
      <c r="LG9" s="129"/>
      <c r="LH9" s="129"/>
      <c r="LI9" s="129"/>
      <c r="LJ9" s="129"/>
      <c r="LK9" s="129"/>
      <c r="LL9" s="129"/>
      <c r="LM9" s="129"/>
      <c r="LN9" s="129"/>
      <c r="LO9" s="129"/>
      <c r="LP9" s="129"/>
      <c r="LQ9" s="129"/>
      <c r="LR9" s="129"/>
      <c r="LS9" s="129"/>
      <c r="LT9" s="129"/>
      <c r="LU9" s="129"/>
      <c r="LV9" s="129"/>
      <c r="LW9" s="129"/>
      <c r="LX9" s="129"/>
      <c r="LY9" s="129"/>
      <c r="LZ9" s="129"/>
      <c r="MA9" s="129"/>
      <c r="MB9" s="129"/>
      <c r="MC9" s="129"/>
      <c r="MD9" s="129"/>
      <c r="ME9" s="129"/>
      <c r="MF9" s="129"/>
      <c r="MG9" s="129"/>
      <c r="MH9" s="129"/>
      <c r="MI9" s="129"/>
      <c r="MJ9" s="129"/>
      <c r="MK9" s="129"/>
      <c r="ML9" s="129"/>
      <c r="MM9" s="129"/>
      <c r="MN9" s="129"/>
      <c r="MO9" s="129"/>
      <c r="MP9" s="129"/>
      <c r="MQ9" s="129"/>
      <c r="MR9" s="129"/>
      <c r="MS9" s="129"/>
      <c r="MT9" s="129"/>
      <c r="MU9" s="129"/>
      <c r="MV9" s="129"/>
      <c r="MW9" s="129"/>
      <c r="MX9" s="129"/>
      <c r="MY9" s="129"/>
      <c r="MZ9" s="129"/>
      <c r="NA9" s="129"/>
      <c r="NB9" s="129"/>
      <c r="NC9" s="129"/>
      <c r="ND9" s="129"/>
      <c r="NE9" s="129"/>
      <c r="NF9" s="129"/>
      <c r="NG9" s="129"/>
      <c r="NH9" s="129"/>
      <c r="NI9" s="129"/>
      <c r="NJ9" s="129"/>
      <c r="NK9" s="129"/>
      <c r="NL9" s="129"/>
      <c r="NM9" s="129"/>
      <c r="NN9" s="129"/>
      <c r="NO9" s="129"/>
      <c r="NP9" s="129"/>
      <c r="NQ9" s="129"/>
      <c r="NR9" s="129"/>
      <c r="NS9" s="129"/>
      <c r="NT9" s="129"/>
      <c r="NU9" s="129"/>
      <c r="NV9" s="129"/>
      <c r="NW9" s="129"/>
      <c r="NX9" s="129"/>
      <c r="NY9" s="129"/>
      <c r="NZ9" s="129"/>
      <c r="OA9" s="129"/>
      <c r="OB9" s="129"/>
      <c r="OC9" s="129"/>
      <c r="OD9" s="129"/>
      <c r="OE9" s="129"/>
      <c r="OF9" s="129"/>
      <c r="OG9" s="129"/>
      <c r="OH9" s="129"/>
      <c r="OI9" s="129"/>
      <c r="OJ9" s="129"/>
      <c r="OK9" s="129"/>
      <c r="OL9" s="129"/>
      <c r="OM9" s="129"/>
      <c r="ON9" s="129"/>
      <c r="OO9" s="129"/>
      <c r="OP9" s="129"/>
      <c r="OQ9" s="129"/>
      <c r="OR9" s="129"/>
      <c r="OS9" s="129"/>
      <c r="OT9" s="129"/>
      <c r="OU9" s="129"/>
      <c r="OV9" s="129"/>
      <c r="OW9" s="129"/>
      <c r="OX9" s="129"/>
      <c r="OY9" s="129"/>
      <c r="OZ9" s="129"/>
      <c r="PA9" s="129"/>
      <c r="PB9" s="129"/>
      <c r="PC9" s="129"/>
      <c r="PD9" s="129"/>
      <c r="PE9" s="129"/>
      <c r="PF9" s="129"/>
      <c r="PG9" s="129"/>
      <c r="PH9" s="129"/>
      <c r="PI9" s="129"/>
      <c r="PJ9" s="129"/>
      <c r="PK9" s="129"/>
      <c r="PL9" s="129"/>
      <c r="PM9" s="129"/>
      <c r="PN9" s="129"/>
      <c r="PO9" s="129"/>
      <c r="PP9" s="129"/>
      <c r="PQ9" s="129"/>
      <c r="PR9" s="129"/>
      <c r="PS9" s="129"/>
      <c r="PT9" s="129"/>
      <c r="PU9" s="129"/>
      <c r="PV9" s="129"/>
      <c r="PW9" s="129"/>
      <c r="PX9" s="129"/>
      <c r="PY9" s="129"/>
      <c r="PZ9" s="129"/>
      <c r="QA9" s="129"/>
      <c r="QB9" s="129"/>
      <c r="QC9" s="129"/>
      <c r="QD9" s="129"/>
      <c r="QE9" s="129"/>
      <c r="QF9" s="129"/>
      <c r="QG9" s="129"/>
      <c r="QH9" s="129"/>
      <c r="QI9" s="129"/>
      <c r="QJ9" s="129"/>
      <c r="QK9" s="129"/>
      <c r="QL9" s="129"/>
      <c r="QM9" s="129"/>
      <c r="QN9" s="129"/>
      <c r="QO9" s="129"/>
      <c r="QP9" s="129"/>
      <c r="QQ9" s="129"/>
      <c r="QR9" s="129"/>
      <c r="QS9" s="129"/>
      <c r="QT9" s="129"/>
      <c r="QU9" s="129"/>
      <c r="QV9" s="129"/>
      <c r="QW9" s="129"/>
      <c r="QX9" s="129"/>
      <c r="QY9" s="129"/>
      <c r="QZ9" s="129"/>
      <c r="RA9" s="129"/>
      <c r="RB9" s="129"/>
      <c r="RC9" s="129"/>
      <c r="RD9" s="129"/>
      <c r="RE9" s="129"/>
      <c r="RF9" s="129"/>
      <c r="RG9" s="129"/>
      <c r="RH9" s="129"/>
      <c r="RI9" s="129"/>
      <c r="RJ9" s="129"/>
      <c r="RK9" s="129"/>
      <c r="RL9" s="129"/>
      <c r="RM9" s="129"/>
      <c r="RN9" s="129"/>
      <c r="RO9" s="129"/>
      <c r="RP9" s="129"/>
      <c r="RQ9" s="129"/>
      <c r="RR9" s="129"/>
      <c r="RS9" s="129"/>
      <c r="RT9" s="129"/>
      <c r="RU9" s="129"/>
      <c r="RV9" s="129"/>
      <c r="RW9" s="129"/>
      <c r="RX9" s="129"/>
      <c r="RY9" s="129"/>
      <c r="RZ9" s="129"/>
      <c r="SA9" s="129"/>
      <c r="SB9" s="129"/>
      <c r="SC9" s="129"/>
      <c r="SD9" s="129"/>
      <c r="SE9" s="129"/>
      <c r="SF9" s="129"/>
      <c r="SG9" s="129"/>
      <c r="SH9" s="129"/>
      <c r="SI9" s="129"/>
      <c r="SJ9" s="129"/>
      <c r="SK9" s="129"/>
      <c r="SL9" s="129"/>
      <c r="SM9" s="129"/>
      <c r="SN9" s="129"/>
      <c r="SO9" s="129"/>
      <c r="SP9" s="129"/>
      <c r="SQ9" s="129"/>
      <c r="SR9" s="129"/>
      <c r="SS9" s="129"/>
      <c r="ST9" s="129"/>
      <c r="SU9" s="129"/>
      <c r="SV9" s="129"/>
      <c r="SW9" s="129"/>
      <c r="SX9" s="129"/>
      <c r="SY9" s="129"/>
      <c r="SZ9" s="129"/>
      <c r="TA9" s="129"/>
      <c r="TB9" s="129"/>
      <c r="TC9" s="129"/>
      <c r="TD9" s="129"/>
      <c r="TE9" s="129"/>
      <c r="TF9" s="129"/>
      <c r="TG9" s="129"/>
      <c r="TH9" s="129"/>
      <c r="TI9" s="129"/>
      <c r="TJ9" s="129"/>
      <c r="TK9" s="129"/>
      <c r="TL9" s="129"/>
      <c r="TM9" s="129"/>
      <c r="TN9" s="129"/>
      <c r="TO9" s="129"/>
      <c r="TP9" s="129"/>
      <c r="TQ9" s="129"/>
      <c r="TR9" s="129"/>
      <c r="TS9" s="129"/>
      <c r="TT9" s="129"/>
      <c r="TU9" s="129"/>
      <c r="TV9" s="129"/>
      <c r="TW9" s="129"/>
      <c r="TX9" s="129"/>
      <c r="TY9" s="129"/>
      <c r="TZ9" s="129"/>
      <c r="UA9" s="129"/>
      <c r="UB9" s="129"/>
      <c r="UC9" s="129"/>
      <c r="UD9" s="129"/>
      <c r="UE9" s="129"/>
      <c r="UF9" s="129"/>
      <c r="UG9" s="129"/>
      <c r="UH9" s="129"/>
      <c r="UI9" s="129"/>
      <c r="UJ9" s="129"/>
      <c r="UK9" s="129"/>
      <c r="UL9" s="129"/>
      <c r="UM9" s="129"/>
      <c r="UN9" s="129"/>
      <c r="UO9" s="129"/>
      <c r="UP9" s="129"/>
      <c r="UQ9" s="129"/>
      <c r="UR9" s="129"/>
      <c r="US9" s="129"/>
      <c r="UT9" s="129"/>
      <c r="UU9" s="129"/>
      <c r="UV9" s="129"/>
      <c r="UW9" s="129"/>
      <c r="UX9" s="129"/>
      <c r="UY9" s="129"/>
      <c r="UZ9" s="129"/>
      <c r="VA9" s="129"/>
      <c r="VB9" s="129"/>
      <c r="VC9" s="129"/>
      <c r="VD9" s="129"/>
      <c r="VE9" s="129"/>
      <c r="VF9" s="129"/>
      <c r="VG9" s="129"/>
      <c r="VH9" s="129"/>
      <c r="VI9" s="129"/>
      <c r="VJ9" s="129"/>
      <c r="VK9" s="129"/>
      <c r="VL9" s="129"/>
      <c r="VM9" s="129"/>
      <c r="VN9" s="129"/>
      <c r="VO9" s="129"/>
      <c r="VP9" s="129"/>
      <c r="VQ9" s="129"/>
      <c r="VR9" s="129"/>
      <c r="VS9" s="129"/>
      <c r="VT9" s="129"/>
      <c r="VU9" s="129"/>
      <c r="VV9" s="129"/>
      <c r="VW9" s="129"/>
      <c r="VX9" s="129"/>
      <c r="VY9" s="129"/>
      <c r="VZ9" s="129"/>
      <c r="WA9" s="129"/>
      <c r="WB9" s="129"/>
      <c r="WC9" s="129"/>
      <c r="WD9" s="129"/>
      <c r="WE9" s="129"/>
      <c r="WF9" s="129"/>
      <c r="WG9" s="129"/>
      <c r="WH9" s="129"/>
      <c r="WI9" s="129"/>
      <c r="WJ9" s="129"/>
      <c r="WK9" s="129"/>
      <c r="WL9" s="129"/>
      <c r="WM9" s="129"/>
      <c r="WN9" s="129"/>
      <c r="WO9" s="129"/>
      <c r="WP9" s="129"/>
      <c r="WQ9" s="129"/>
      <c r="WR9" s="129"/>
      <c r="WS9" s="129"/>
      <c r="WT9" s="129"/>
      <c r="WU9" s="129"/>
      <c r="WV9" s="129"/>
      <c r="WW9" s="129"/>
      <c r="WX9" s="129"/>
      <c r="WY9" s="129"/>
      <c r="WZ9" s="129"/>
      <c r="XA9" s="129"/>
      <c r="XB9" s="129"/>
      <c r="XC9" s="129"/>
      <c r="XD9" s="129"/>
      <c r="XE9" s="129"/>
      <c r="XF9" s="129"/>
      <c r="XG9" s="129"/>
      <c r="XH9" s="129"/>
      <c r="XI9" s="129"/>
      <c r="XJ9" s="129"/>
      <c r="XK9" s="129"/>
      <c r="XL9" s="129"/>
      <c r="XM9" s="129"/>
      <c r="XN9" s="129"/>
      <c r="XO9" s="129"/>
      <c r="XP9" s="129"/>
      <c r="XQ9" s="129"/>
      <c r="XR9" s="129"/>
      <c r="XS9" s="129"/>
      <c r="XT9" s="129"/>
      <c r="XU9" s="129"/>
      <c r="XV9" s="129"/>
      <c r="XW9" s="129"/>
      <c r="XX9" s="129"/>
      <c r="XY9" s="129"/>
      <c r="XZ9" s="129"/>
      <c r="YA9" s="129"/>
      <c r="YB9" s="129"/>
      <c r="YC9" s="129"/>
      <c r="YD9" s="129"/>
      <c r="YE9" s="129"/>
      <c r="YF9" s="129"/>
      <c r="YG9" s="129"/>
      <c r="YH9" s="129"/>
      <c r="YI9" s="129"/>
      <c r="YJ9" s="129"/>
      <c r="YK9" s="129"/>
      <c r="YL9" s="129"/>
      <c r="YM9" s="129"/>
      <c r="YN9" s="129"/>
      <c r="YO9" s="129"/>
      <c r="YP9" s="129"/>
      <c r="YQ9" s="129"/>
      <c r="YR9" s="129"/>
      <c r="YS9" s="129"/>
      <c r="YT9" s="129"/>
      <c r="YU9" s="129"/>
      <c r="YV9" s="129"/>
      <c r="YW9" s="129"/>
      <c r="YX9" s="129"/>
      <c r="YY9" s="129"/>
      <c r="YZ9" s="129"/>
      <c r="ZA9" s="129"/>
      <c r="ZB9" s="129"/>
      <c r="ZC9" s="129"/>
      <c r="ZD9" s="129"/>
      <c r="ZE9" s="129"/>
      <c r="ZF9" s="129"/>
      <c r="ZG9" s="129"/>
      <c r="ZH9" s="129"/>
      <c r="ZI9" s="129"/>
      <c r="ZJ9" s="129"/>
      <c r="ZK9" s="129"/>
      <c r="ZL9" s="129"/>
      <c r="ZM9" s="129"/>
      <c r="ZN9" s="129"/>
      <c r="ZO9" s="129"/>
      <c r="ZP9" s="129"/>
      <c r="ZQ9" s="129"/>
      <c r="ZR9" s="129"/>
      <c r="ZS9" s="129"/>
      <c r="ZT9" s="129"/>
      <c r="ZU9" s="129"/>
      <c r="ZV9" s="129"/>
      <c r="ZW9" s="129"/>
      <c r="ZX9" s="129"/>
      <c r="ZY9" s="129"/>
      <c r="ZZ9" s="129"/>
      <c r="AAA9" s="129"/>
      <c r="AAB9" s="129"/>
      <c r="AAC9" s="129"/>
      <c r="AAD9" s="129"/>
      <c r="AAE9" s="129"/>
      <c r="AAF9" s="129"/>
      <c r="AAG9" s="129"/>
      <c r="AAH9" s="129"/>
      <c r="AAI9" s="129"/>
      <c r="AAJ9" s="129"/>
      <c r="AAK9" s="129"/>
      <c r="AAL9" s="129"/>
      <c r="AAM9" s="129"/>
      <c r="AAN9" s="129"/>
      <c r="AAO9" s="129"/>
      <c r="AAP9" s="129"/>
      <c r="AAQ9" s="129"/>
      <c r="AAR9" s="129"/>
      <c r="AAS9" s="129"/>
      <c r="AAT9" s="129"/>
      <c r="AAU9" s="129"/>
      <c r="AAV9" s="129"/>
      <c r="AAW9" s="129"/>
      <c r="AAX9" s="129"/>
      <c r="AAY9" s="129"/>
      <c r="AAZ9" s="129"/>
      <c r="ABA9" s="129"/>
      <c r="ABB9" s="129"/>
      <c r="ABC9" s="129"/>
      <c r="ABD9" s="129"/>
      <c r="ABE9" s="129"/>
      <c r="ABF9" s="129"/>
      <c r="ABG9" s="129"/>
      <c r="ABH9" s="129"/>
      <c r="ABI9" s="129"/>
      <c r="ABJ9" s="129"/>
      <c r="ABK9" s="129"/>
      <c r="ABL9" s="129"/>
      <c r="ABM9" s="129"/>
      <c r="ABN9" s="129"/>
      <c r="ABO9" s="129"/>
      <c r="ABP9" s="129"/>
      <c r="ABQ9" s="129"/>
      <c r="ABR9" s="129"/>
      <c r="ABS9" s="129"/>
      <c r="ABT9" s="129"/>
      <c r="ABU9" s="129"/>
      <c r="ABV9" s="129"/>
      <c r="ABW9" s="129"/>
      <c r="ABX9" s="129"/>
      <c r="ABY9" s="129"/>
      <c r="ABZ9" s="129"/>
      <c r="ACA9" s="129"/>
      <c r="ACB9" s="129"/>
      <c r="ACC9" s="129"/>
      <c r="ACD9" s="129"/>
      <c r="ACE9" s="129"/>
      <c r="ACF9" s="129"/>
      <c r="ACG9" s="129"/>
      <c r="ACH9" s="129"/>
      <c r="ACI9" s="129"/>
      <c r="ACJ9" s="129"/>
      <c r="ACK9" s="129"/>
      <c r="ACL9" s="129"/>
      <c r="ACM9" s="129"/>
      <c r="ACN9" s="129"/>
      <c r="ACO9" s="129"/>
      <c r="ACP9" s="129"/>
      <c r="ACQ9" s="129"/>
      <c r="ACR9" s="129"/>
      <c r="ACS9" s="129"/>
      <c r="ACT9" s="129"/>
      <c r="ACU9" s="129"/>
      <c r="ACV9" s="129"/>
      <c r="ACW9" s="129"/>
      <c r="ACX9" s="129"/>
      <c r="ACY9" s="129"/>
      <c r="ACZ9" s="129"/>
      <c r="ADA9" s="129"/>
      <c r="ADB9" s="129"/>
      <c r="ADC9" s="129"/>
      <c r="ADD9" s="129"/>
      <c r="ADE9" s="129"/>
      <c r="ADF9" s="129"/>
      <c r="ADG9" s="129"/>
      <c r="ADH9" s="129"/>
      <c r="ADI9" s="129"/>
      <c r="ADJ9" s="129"/>
      <c r="ADK9" s="129"/>
      <c r="ADL9" s="129"/>
      <c r="ADM9" s="129"/>
      <c r="ADN9" s="129"/>
      <c r="ADO9" s="129"/>
      <c r="ADP9" s="129"/>
      <c r="ADQ9" s="129"/>
      <c r="ADR9" s="129"/>
      <c r="ADS9" s="129"/>
      <c r="ADT9" s="129"/>
      <c r="ADU9" s="129"/>
      <c r="ADV9" s="129"/>
      <c r="ADW9" s="129"/>
      <c r="ADX9" s="129"/>
      <c r="ADY9" s="129"/>
      <c r="ADZ9" s="129"/>
      <c r="AEA9" s="129"/>
      <c r="AEB9" s="129"/>
      <c r="AEC9" s="129"/>
      <c r="AED9" s="129"/>
      <c r="AEE9" s="129"/>
      <c r="AEF9" s="129"/>
      <c r="AEG9" s="129"/>
      <c r="AEH9" s="129"/>
      <c r="AEI9" s="129"/>
      <c r="AEJ9" s="129"/>
      <c r="AEK9" s="129"/>
      <c r="AEL9" s="129"/>
      <c r="AEM9" s="129"/>
      <c r="AEN9" s="129"/>
      <c r="AEO9" s="129"/>
      <c r="AEP9" s="129"/>
      <c r="AEQ9" s="129"/>
      <c r="AER9" s="129"/>
      <c r="AES9" s="129"/>
      <c r="AET9" s="129"/>
      <c r="AEU9" s="129"/>
      <c r="AEV9" s="129"/>
      <c r="AEW9" s="129"/>
      <c r="AEX9" s="129"/>
      <c r="AEY9" s="129"/>
      <c r="AEZ9" s="129"/>
      <c r="AFA9" s="129"/>
      <c r="AFB9" s="129"/>
      <c r="AFC9" s="129"/>
      <c r="AFD9" s="129"/>
      <c r="AFE9" s="129"/>
      <c r="AFF9" s="129"/>
      <c r="AFG9" s="129"/>
      <c r="AFH9" s="129"/>
      <c r="AFI9" s="129"/>
      <c r="AFJ9" s="129"/>
      <c r="AFK9" s="129"/>
      <c r="AFL9" s="129"/>
      <c r="AFM9" s="129"/>
      <c r="AFN9" s="129"/>
      <c r="AFO9" s="129"/>
      <c r="AFP9" s="129"/>
      <c r="AFQ9" s="129"/>
      <c r="AFR9" s="129"/>
      <c r="AFS9" s="129"/>
      <c r="AFT9" s="129"/>
      <c r="AFU9" s="129"/>
      <c r="AFV9" s="129"/>
      <c r="AFW9" s="129"/>
      <c r="AFX9" s="129"/>
      <c r="AFY9" s="129"/>
      <c r="AFZ9" s="129"/>
      <c r="AGA9" s="129"/>
      <c r="AGB9" s="129"/>
      <c r="AGC9" s="129"/>
      <c r="AGD9" s="129"/>
      <c r="AGE9" s="129"/>
      <c r="AGF9" s="129"/>
      <c r="AGG9" s="129"/>
      <c r="AGH9" s="129"/>
      <c r="AGI9" s="129"/>
      <c r="AGJ9" s="129"/>
      <c r="AGK9" s="129"/>
      <c r="AGL9" s="129"/>
      <c r="AGM9" s="129"/>
      <c r="AGN9" s="129"/>
      <c r="AGO9" s="129"/>
      <c r="AGP9" s="129"/>
      <c r="AGQ9" s="129"/>
      <c r="AGR9" s="129"/>
      <c r="AGS9" s="129"/>
      <c r="AGT9" s="129"/>
      <c r="AGU9" s="129"/>
      <c r="AGV9" s="129"/>
      <c r="AGW9" s="129"/>
      <c r="AGX9" s="129"/>
      <c r="AGY9" s="129"/>
      <c r="AGZ9" s="129"/>
      <c r="AHA9" s="129"/>
      <c r="AHB9" s="129"/>
      <c r="AHC9" s="129"/>
      <c r="AHD9" s="129"/>
      <c r="AHE9" s="129"/>
      <c r="AHF9" s="129"/>
      <c r="AHG9" s="129"/>
      <c r="AHH9" s="129"/>
      <c r="AHI9" s="129"/>
      <c r="AHJ9" s="129"/>
      <c r="AHK9" s="129"/>
      <c r="AHL9" s="129"/>
      <c r="AHM9" s="129"/>
      <c r="AHN9" s="129"/>
      <c r="AHO9" s="129"/>
      <c r="AHP9" s="129"/>
      <c r="AHQ9" s="129"/>
      <c r="AHR9" s="129"/>
      <c r="AHS9" s="129"/>
      <c r="AHT9" s="129"/>
      <c r="AHU9" s="129"/>
      <c r="AHV9" s="129"/>
      <c r="AHW9" s="129"/>
      <c r="AHX9" s="129"/>
      <c r="AHY9" s="129"/>
      <c r="AHZ9" s="129"/>
      <c r="AIA9" s="129"/>
      <c r="AIB9" s="129"/>
      <c r="AIC9" s="129"/>
      <c r="AID9" s="129"/>
      <c r="AIE9" s="129"/>
      <c r="AIF9" s="129"/>
      <c r="AIG9" s="129"/>
      <c r="AIH9" s="129"/>
      <c r="AII9" s="129"/>
      <c r="AIJ9" s="129"/>
      <c r="AIK9" s="129"/>
      <c r="AIL9" s="129"/>
      <c r="AIM9" s="129"/>
      <c r="AIN9" s="129"/>
      <c r="AIO9" s="129"/>
      <c r="AIP9" s="129"/>
      <c r="AIQ9" s="129"/>
      <c r="AIR9" s="129"/>
      <c r="AIS9" s="129"/>
      <c r="AIT9" s="129"/>
      <c r="AIU9" s="129"/>
      <c r="AIV9" s="129"/>
      <c r="AIW9" s="129"/>
      <c r="AIX9" s="129"/>
      <c r="AIY9" s="129"/>
      <c r="AIZ9" s="129"/>
      <c r="AJA9" s="129"/>
      <c r="AJB9" s="129"/>
      <c r="AJC9" s="129"/>
      <c r="AJD9" s="129"/>
      <c r="AJE9" s="129"/>
      <c r="AJF9" s="129"/>
      <c r="AJG9" s="129"/>
      <c r="AJH9" s="129"/>
      <c r="AJI9" s="129"/>
      <c r="AJJ9" s="129"/>
      <c r="AJK9" s="129"/>
      <c r="AJL9" s="129"/>
      <c r="AJM9" s="129"/>
      <c r="AJN9" s="129"/>
      <c r="AJO9" s="129"/>
      <c r="AJP9" s="129"/>
      <c r="AJQ9" s="129"/>
      <c r="AJR9" s="129"/>
      <c r="AJS9" s="129"/>
      <c r="AJT9" s="129"/>
      <c r="AJU9" s="129"/>
      <c r="AJV9" s="129"/>
      <c r="AJW9" s="129"/>
      <c r="AJX9" s="129"/>
      <c r="AJY9" s="129"/>
      <c r="AJZ9" s="129"/>
      <c r="AKA9" s="129"/>
      <c r="AKB9" s="129"/>
      <c r="AKC9" s="129"/>
      <c r="AKD9" s="129"/>
      <c r="AKE9" s="129"/>
      <c r="AKF9" s="129"/>
      <c r="AKG9" s="129"/>
      <c r="AKH9" s="129"/>
      <c r="AKI9" s="129"/>
      <c r="AKJ9" s="129"/>
      <c r="AKK9" s="129"/>
      <c r="AKL9" s="129"/>
      <c r="AKM9" s="129"/>
      <c r="AKN9" s="129"/>
      <c r="AKO9" s="129"/>
      <c r="AKP9" s="129"/>
      <c r="AKQ9" s="129"/>
      <c r="AKR9" s="129"/>
      <c r="AKS9" s="129"/>
      <c r="AKT9" s="129"/>
      <c r="AKU9" s="129"/>
      <c r="AKV9" s="129"/>
      <c r="AKW9" s="129"/>
      <c r="AKX9" s="129"/>
      <c r="AKY9" s="129"/>
      <c r="AKZ9" s="129"/>
      <c r="ALA9" s="129"/>
      <c r="ALB9" s="129"/>
      <c r="ALC9" s="129"/>
      <c r="ALD9" s="129"/>
      <c r="ALE9" s="129"/>
      <c r="ALF9" s="129"/>
      <c r="ALG9" s="129"/>
      <c r="ALH9" s="129"/>
      <c r="ALI9" s="129"/>
      <c r="ALJ9" s="129"/>
      <c r="ALK9" s="129"/>
      <c r="ALL9" s="129"/>
      <c r="ALM9" s="129"/>
      <c r="ALN9" s="129"/>
      <c r="ALO9" s="129"/>
      <c r="ALP9" s="129"/>
      <c r="ALQ9" s="129"/>
      <c r="ALR9" s="129"/>
      <c r="ALS9" s="129"/>
      <c r="ALT9" s="129"/>
      <c r="ALU9" s="129"/>
      <c r="ALV9" s="129"/>
      <c r="ALW9" s="129"/>
      <c r="ALX9" s="129"/>
      <c r="ALY9" s="129"/>
      <c r="ALZ9" s="129"/>
      <c r="AMA9" s="129"/>
      <c r="AMB9" s="129"/>
      <c r="AMC9" s="129"/>
      <c r="AMD9" s="129"/>
      <c r="AME9" s="129"/>
      <c r="AMF9" s="129"/>
      <c r="AMG9" s="129"/>
      <c r="AMH9" s="129"/>
      <c r="AMI9" s="129"/>
      <c r="AMJ9" s="129"/>
      <c r="AMK9" s="129"/>
      <c r="AML9" s="129"/>
      <c r="AMM9" s="129"/>
      <c r="AMN9" s="129"/>
      <c r="AMO9" s="129"/>
      <c r="AMP9" s="129"/>
      <c r="AMQ9" s="129"/>
      <c r="AMR9" s="129"/>
      <c r="AMS9" s="129"/>
      <c r="AMT9" s="129"/>
      <c r="AMU9" s="129"/>
      <c r="AMV9" s="129"/>
      <c r="AMW9" s="129"/>
      <c r="AMX9" s="129"/>
      <c r="AMY9" s="129"/>
      <c r="AMZ9" s="129"/>
      <c r="ANA9" s="129"/>
      <c r="ANB9" s="129"/>
      <c r="ANC9" s="129"/>
      <c r="AND9" s="129"/>
      <c r="ANE9" s="129"/>
      <c r="ANF9" s="129"/>
      <c r="ANG9" s="129"/>
      <c r="ANH9" s="129"/>
      <c r="ANI9" s="129"/>
      <c r="ANJ9" s="129"/>
      <c r="ANK9" s="129"/>
      <c r="ANL9" s="129"/>
      <c r="ANM9" s="129"/>
      <c r="ANN9" s="129"/>
      <c r="ANO9" s="129"/>
      <c r="ANP9" s="129"/>
      <c r="ANQ9" s="129"/>
      <c r="ANR9" s="129"/>
      <c r="ANS9" s="129"/>
      <c r="ANT9" s="129"/>
      <c r="ANU9" s="129"/>
      <c r="ANV9" s="129"/>
      <c r="ANW9" s="129"/>
      <c r="ANX9" s="129"/>
      <c r="ANY9" s="129"/>
      <c r="ANZ9" s="129"/>
      <c r="AOA9" s="129"/>
      <c r="AOB9" s="129"/>
      <c r="AOC9" s="129"/>
      <c r="AOD9" s="129"/>
      <c r="AOE9" s="129"/>
      <c r="AOF9" s="129"/>
      <c r="AOG9" s="129"/>
      <c r="AOH9" s="129"/>
      <c r="AOI9" s="129"/>
      <c r="AOJ9" s="129"/>
      <c r="AOK9" s="129"/>
      <c r="AOL9" s="129"/>
      <c r="AOM9" s="129"/>
      <c r="AON9" s="129"/>
      <c r="AOO9" s="129"/>
      <c r="AOP9" s="129"/>
      <c r="AOQ9" s="129"/>
      <c r="AOR9" s="129"/>
      <c r="AOS9" s="129"/>
      <c r="AOT9" s="129"/>
      <c r="AOU9" s="129"/>
      <c r="AOV9" s="129"/>
      <c r="AOW9" s="129"/>
      <c r="AOX9" s="129"/>
      <c r="AOY9" s="129"/>
      <c r="AOZ9" s="129"/>
      <c r="APA9" s="129"/>
      <c r="APB9" s="129"/>
      <c r="APC9" s="129"/>
      <c r="APD9" s="129"/>
      <c r="APE9" s="129"/>
      <c r="APF9" s="129"/>
      <c r="APG9" s="129"/>
      <c r="APH9" s="129"/>
      <c r="API9" s="129"/>
      <c r="APJ9" s="129"/>
      <c r="APK9" s="129"/>
      <c r="APL9" s="129"/>
      <c r="APM9" s="129"/>
      <c r="APN9" s="129"/>
      <c r="APO9" s="129"/>
      <c r="APP9" s="129"/>
      <c r="APQ9" s="129"/>
      <c r="APR9" s="129"/>
      <c r="APS9" s="129"/>
      <c r="APT9" s="129"/>
      <c r="APU9" s="129"/>
      <c r="APV9" s="129"/>
      <c r="APW9" s="129"/>
      <c r="APX9" s="129"/>
      <c r="APY9" s="129"/>
      <c r="APZ9" s="129"/>
      <c r="AQA9" s="129"/>
      <c r="AQB9" s="129"/>
      <c r="AQC9" s="129"/>
      <c r="AQD9" s="129"/>
      <c r="AQE9" s="129"/>
      <c r="AQF9" s="129"/>
      <c r="AQG9" s="129"/>
      <c r="AQH9" s="129"/>
      <c r="AQI9" s="129"/>
      <c r="AQJ9" s="129"/>
      <c r="AQK9" s="129"/>
      <c r="AQL9" s="129"/>
      <c r="AQM9" s="129"/>
      <c r="AQN9" s="129"/>
      <c r="AQO9" s="129"/>
      <c r="AQP9" s="129"/>
      <c r="AQQ9" s="129"/>
      <c r="AQR9" s="129"/>
      <c r="AQS9" s="129"/>
      <c r="AQT9" s="129"/>
      <c r="AQU9" s="129"/>
      <c r="AQV9" s="129"/>
      <c r="AQW9" s="129"/>
      <c r="AQX9" s="129"/>
      <c r="AQY9" s="129"/>
      <c r="AQZ9" s="129"/>
      <c r="ARA9" s="129"/>
      <c r="ARB9" s="129"/>
      <c r="ARC9" s="129"/>
      <c r="ARD9" s="129"/>
      <c r="ARE9" s="129"/>
      <c r="ARF9" s="129"/>
      <c r="ARG9" s="129"/>
      <c r="ARH9" s="129"/>
      <c r="ARI9" s="129"/>
      <c r="ARJ9" s="129"/>
      <c r="ARK9" s="129"/>
      <c r="ARL9" s="129"/>
      <c r="ARM9" s="129"/>
      <c r="ARN9" s="129"/>
      <c r="ARO9" s="129"/>
      <c r="ARP9" s="129"/>
      <c r="ARQ9" s="129"/>
      <c r="ARR9" s="129"/>
      <c r="ARS9" s="129"/>
      <c r="ART9" s="129"/>
      <c r="ARU9" s="129"/>
      <c r="ARV9" s="129"/>
      <c r="ARW9" s="129"/>
      <c r="ARX9" s="129"/>
      <c r="ARY9" s="129"/>
      <c r="ARZ9" s="129"/>
      <c r="ASA9" s="129"/>
      <c r="ASB9" s="129"/>
      <c r="ASC9" s="129"/>
      <c r="ASD9" s="129"/>
      <c r="ASE9" s="129"/>
      <c r="ASF9" s="129"/>
      <c r="ASG9" s="129"/>
      <c r="ASH9" s="129"/>
      <c r="ASI9" s="129"/>
      <c r="ASJ9" s="129"/>
      <c r="ASK9" s="129"/>
      <c r="ASL9" s="129"/>
      <c r="ASM9" s="129"/>
      <c r="ASN9" s="129"/>
      <c r="ASO9" s="129"/>
      <c r="ASP9" s="129"/>
      <c r="ASQ9" s="129"/>
      <c r="ASR9" s="129"/>
      <c r="ASS9" s="129"/>
      <c r="AST9" s="129"/>
      <c r="ASU9" s="129"/>
      <c r="ASV9" s="129"/>
      <c r="ASW9" s="129"/>
      <c r="ASX9" s="129"/>
      <c r="ASY9" s="129"/>
      <c r="ASZ9" s="129"/>
      <c r="ATA9" s="129"/>
      <c r="ATB9" s="129"/>
      <c r="ATC9" s="129"/>
      <c r="ATD9" s="129"/>
      <c r="ATE9" s="129"/>
      <c r="ATF9" s="129"/>
      <c r="ATG9" s="129"/>
      <c r="ATH9" s="129"/>
      <c r="ATI9" s="129"/>
      <c r="ATJ9" s="129"/>
      <c r="ATK9" s="129"/>
      <c r="ATL9" s="129"/>
      <c r="ATM9" s="129"/>
      <c r="ATN9" s="129"/>
      <c r="ATO9" s="129"/>
      <c r="ATP9" s="129"/>
      <c r="ATQ9" s="129"/>
      <c r="ATR9" s="129"/>
      <c r="ATS9" s="129"/>
      <c r="ATT9" s="129"/>
      <c r="ATU9" s="129"/>
      <c r="ATV9" s="129"/>
      <c r="ATW9" s="129"/>
      <c r="ATX9" s="129"/>
      <c r="ATY9" s="129"/>
      <c r="ATZ9" s="129"/>
      <c r="AUA9" s="129"/>
      <c r="AUB9" s="129"/>
      <c r="AUC9" s="129"/>
      <c r="AUD9" s="129"/>
      <c r="AUE9" s="129"/>
      <c r="AUF9" s="129"/>
      <c r="AUG9" s="129"/>
      <c r="AUH9" s="129"/>
      <c r="AUI9" s="129"/>
      <c r="AUJ9" s="129"/>
      <c r="AUK9" s="129"/>
      <c r="AUL9" s="129"/>
      <c r="AUM9" s="129"/>
      <c r="AUN9" s="129"/>
      <c r="AUO9" s="129"/>
      <c r="AUP9" s="129"/>
      <c r="AUQ9" s="129"/>
      <c r="AUR9" s="129"/>
      <c r="AUS9" s="129"/>
      <c r="AUT9" s="129"/>
      <c r="AUU9" s="129"/>
      <c r="AUV9" s="129"/>
      <c r="AUW9" s="129"/>
      <c r="AUX9" s="129"/>
      <c r="AUY9" s="129"/>
      <c r="AUZ9" s="129"/>
      <c r="AVA9" s="129"/>
      <c r="AVB9" s="129"/>
      <c r="AVC9" s="129"/>
      <c r="AVD9" s="129"/>
      <c r="AVE9" s="129"/>
      <c r="AVF9" s="129"/>
      <c r="AVG9" s="129"/>
      <c r="AVH9" s="129"/>
      <c r="AVI9" s="129"/>
      <c r="AVJ9" s="129"/>
      <c r="AVK9" s="129"/>
      <c r="AVL9" s="129"/>
      <c r="AVM9" s="129"/>
      <c r="AVN9" s="129"/>
      <c r="AVO9" s="129"/>
      <c r="AVP9" s="129"/>
      <c r="AVQ9" s="129"/>
      <c r="AVR9" s="129"/>
      <c r="AVS9" s="129"/>
      <c r="AVT9" s="129"/>
      <c r="AVU9" s="129"/>
      <c r="AVV9" s="129"/>
      <c r="AVW9" s="129"/>
      <c r="AVX9" s="129"/>
      <c r="AVY9" s="129"/>
      <c r="AVZ9" s="129"/>
      <c r="AWA9" s="129"/>
      <c r="AWB9" s="129"/>
      <c r="AWC9" s="129"/>
      <c r="AWD9" s="129"/>
      <c r="AWE9" s="129"/>
      <c r="AWF9" s="129"/>
      <c r="AWG9" s="129"/>
      <c r="AWH9" s="129"/>
      <c r="AWI9" s="129"/>
      <c r="AWJ9" s="129"/>
      <c r="AWK9" s="129"/>
      <c r="AWL9" s="129"/>
      <c r="AWM9" s="129"/>
      <c r="AWN9" s="129"/>
      <c r="AWO9" s="129"/>
      <c r="AWP9" s="129"/>
      <c r="AWQ9" s="129"/>
      <c r="AWR9" s="129"/>
      <c r="AWS9" s="129"/>
      <c r="AWT9" s="129"/>
      <c r="AWU9" s="129"/>
      <c r="AWV9" s="129"/>
      <c r="AWW9" s="129"/>
      <c r="AWX9" s="129"/>
      <c r="AWY9" s="129"/>
      <c r="AWZ9" s="129"/>
      <c r="AXA9" s="129"/>
      <c r="AXB9" s="129"/>
      <c r="AXC9" s="129"/>
      <c r="AXD9" s="129"/>
      <c r="AXE9" s="129"/>
      <c r="AXF9" s="129"/>
      <c r="AXG9" s="129"/>
      <c r="AXH9" s="129"/>
      <c r="AXI9" s="129"/>
      <c r="AXJ9" s="129"/>
      <c r="AXK9" s="129"/>
      <c r="AXL9" s="129"/>
      <c r="AXM9" s="129"/>
      <c r="AXN9" s="129"/>
      <c r="AXO9" s="129"/>
      <c r="AXP9" s="129"/>
      <c r="AXQ9" s="129"/>
      <c r="AXR9" s="129"/>
      <c r="AXS9" s="129"/>
      <c r="AXT9" s="129"/>
      <c r="AXU9" s="129"/>
      <c r="AXV9" s="129"/>
      <c r="AXW9" s="129"/>
      <c r="AXX9" s="129"/>
      <c r="AXY9" s="129"/>
      <c r="AXZ9" s="129"/>
      <c r="AYA9" s="129"/>
      <c r="AYB9" s="129"/>
      <c r="AYC9" s="129"/>
      <c r="AYD9" s="129"/>
      <c r="AYE9" s="129"/>
      <c r="AYF9" s="129"/>
      <c r="AYG9" s="129"/>
      <c r="AYH9" s="129"/>
      <c r="AYI9" s="129"/>
      <c r="AYJ9" s="129"/>
      <c r="AYK9" s="129"/>
      <c r="AYL9" s="129"/>
      <c r="AYM9" s="129"/>
      <c r="AYN9" s="129"/>
      <c r="AYO9" s="129"/>
      <c r="AYP9" s="129"/>
      <c r="AYQ9" s="129"/>
      <c r="AYR9" s="129"/>
      <c r="AYS9" s="129"/>
      <c r="AYT9" s="129"/>
      <c r="AYU9" s="129"/>
      <c r="AYV9" s="129"/>
      <c r="AYW9" s="129"/>
      <c r="AYX9" s="129"/>
      <c r="AYY9" s="129"/>
      <c r="AYZ9" s="129"/>
      <c r="AZA9" s="129"/>
      <c r="AZB9" s="129"/>
      <c r="AZC9" s="129"/>
      <c r="AZD9" s="129"/>
      <c r="AZE9" s="129"/>
      <c r="AZF9" s="129"/>
      <c r="AZG9" s="129"/>
      <c r="AZH9" s="129"/>
      <c r="AZI9" s="129"/>
      <c r="AZJ9" s="129"/>
      <c r="AZK9" s="129"/>
      <c r="AZL9" s="129"/>
      <c r="AZM9" s="129"/>
      <c r="AZN9" s="129"/>
      <c r="AZO9" s="129"/>
      <c r="AZP9" s="129"/>
      <c r="AZQ9" s="129"/>
      <c r="AZR9" s="129"/>
      <c r="AZS9" s="129"/>
      <c r="AZT9" s="129"/>
      <c r="AZU9" s="129"/>
      <c r="AZV9" s="129"/>
      <c r="AZW9" s="129"/>
      <c r="AZX9" s="129"/>
      <c r="AZY9" s="129"/>
      <c r="AZZ9" s="129"/>
      <c r="BAA9" s="129"/>
      <c r="BAB9" s="129"/>
      <c r="BAC9" s="129"/>
      <c r="BAD9" s="129"/>
      <c r="BAE9" s="129"/>
      <c r="BAF9" s="129"/>
      <c r="BAG9" s="129"/>
      <c r="BAH9" s="129"/>
      <c r="BAI9" s="129"/>
      <c r="BAJ9" s="129"/>
      <c r="BAK9" s="129"/>
      <c r="BAL9" s="129"/>
      <c r="BAM9" s="129"/>
      <c r="BAN9" s="129"/>
      <c r="BAO9" s="129"/>
      <c r="BAP9" s="129"/>
      <c r="BAQ9" s="129"/>
      <c r="BAR9" s="129"/>
      <c r="BAS9" s="129"/>
      <c r="BAT9" s="129"/>
      <c r="BAU9" s="129"/>
      <c r="BAV9" s="129"/>
      <c r="BAW9" s="129"/>
      <c r="BAX9" s="129"/>
      <c r="BAY9" s="129"/>
      <c r="BAZ9" s="129"/>
      <c r="BBA9" s="129"/>
      <c r="BBB9" s="129"/>
      <c r="BBC9" s="129"/>
      <c r="BBD9" s="129"/>
      <c r="BBE9" s="129"/>
      <c r="BBF9" s="129"/>
      <c r="BBG9" s="129"/>
      <c r="BBH9" s="129"/>
      <c r="BBI9" s="129"/>
      <c r="BBJ9" s="129"/>
      <c r="BBK9" s="129"/>
      <c r="BBL9" s="129"/>
      <c r="BBM9" s="129"/>
      <c r="BBN9" s="129"/>
      <c r="BBO9" s="129"/>
      <c r="BBP9" s="129"/>
      <c r="BBQ9" s="129"/>
      <c r="BBR9" s="129"/>
      <c r="BBS9" s="129"/>
      <c r="BBT9" s="129"/>
      <c r="BBU9" s="129"/>
      <c r="BBV9" s="129"/>
      <c r="BBW9" s="129"/>
      <c r="BBX9" s="129"/>
      <c r="BBY9" s="129"/>
      <c r="BBZ9" s="129"/>
      <c r="BCA9" s="129"/>
      <c r="BCB9" s="129"/>
      <c r="BCC9" s="129"/>
      <c r="BCD9" s="129"/>
      <c r="BCE9" s="129"/>
      <c r="BCF9" s="129"/>
      <c r="BCG9" s="129"/>
      <c r="BCH9" s="129"/>
      <c r="BCI9" s="129"/>
      <c r="BCJ9" s="129"/>
      <c r="BCK9" s="129"/>
      <c r="BCL9" s="129"/>
      <c r="BCM9" s="129"/>
      <c r="BCN9" s="129"/>
      <c r="BCO9" s="129"/>
      <c r="BCP9" s="129"/>
      <c r="BCQ9" s="129"/>
      <c r="BCR9" s="129"/>
      <c r="BCS9" s="129"/>
      <c r="BCT9" s="129"/>
      <c r="BCU9" s="129"/>
      <c r="BCV9" s="129"/>
      <c r="BCW9" s="129"/>
      <c r="BCX9" s="129"/>
      <c r="BCY9" s="129"/>
      <c r="BCZ9" s="129"/>
      <c r="BDA9" s="129"/>
      <c r="BDB9" s="129"/>
      <c r="BDC9" s="129"/>
      <c r="BDD9" s="129"/>
      <c r="BDE9" s="129"/>
      <c r="BDF9" s="129"/>
      <c r="BDG9" s="129"/>
      <c r="BDH9" s="129"/>
      <c r="BDI9" s="129"/>
      <c r="BDJ9" s="129"/>
      <c r="BDK9" s="129"/>
      <c r="BDL9" s="129"/>
      <c r="BDM9" s="129"/>
      <c r="BDN9" s="129"/>
      <c r="BDO9" s="129"/>
      <c r="BDP9" s="129"/>
      <c r="BDQ9" s="129"/>
      <c r="BDR9" s="129"/>
      <c r="BDS9" s="129"/>
      <c r="BDT9" s="129"/>
      <c r="BDU9" s="129"/>
      <c r="BDV9" s="129"/>
      <c r="BDW9" s="129"/>
      <c r="BDX9" s="129"/>
      <c r="BDY9" s="129"/>
      <c r="BDZ9" s="129"/>
      <c r="BEA9" s="129"/>
      <c r="BEB9" s="129"/>
      <c r="BEC9" s="129"/>
      <c r="BED9" s="129"/>
      <c r="BEE9" s="129"/>
      <c r="BEF9" s="129"/>
      <c r="BEG9" s="129"/>
      <c r="BEH9" s="129"/>
      <c r="BEI9" s="129"/>
      <c r="BEJ9" s="129"/>
      <c r="BEK9" s="129"/>
      <c r="BEL9" s="129"/>
      <c r="BEM9" s="129"/>
      <c r="BEN9" s="129"/>
      <c r="BEO9" s="129"/>
      <c r="BEP9" s="129"/>
      <c r="BEQ9" s="129"/>
      <c r="BER9" s="129"/>
      <c r="BES9" s="129"/>
      <c r="BET9" s="129"/>
      <c r="BEU9" s="129"/>
      <c r="BEV9" s="129"/>
      <c r="BEW9" s="129"/>
      <c r="BEX9" s="129"/>
      <c r="BEY9" s="129"/>
      <c r="BEZ9" s="129"/>
      <c r="BFA9" s="129"/>
      <c r="BFB9" s="129"/>
      <c r="BFC9" s="129"/>
      <c r="BFD9" s="129"/>
      <c r="BFE9" s="129"/>
      <c r="BFF9" s="129"/>
      <c r="BFG9" s="129"/>
      <c r="BFH9" s="129"/>
      <c r="BFI9" s="129"/>
      <c r="BFJ9" s="129"/>
      <c r="BFK9" s="129"/>
      <c r="BFL9" s="129"/>
      <c r="BFM9" s="129"/>
      <c r="BFN9" s="129"/>
      <c r="BFO9" s="129"/>
      <c r="BFP9" s="129"/>
      <c r="BFQ9" s="129"/>
      <c r="BFR9" s="129"/>
      <c r="BFS9" s="129"/>
      <c r="BFT9" s="129"/>
      <c r="BFU9" s="129"/>
      <c r="BFV9" s="129"/>
      <c r="BFW9" s="129"/>
      <c r="BFX9" s="129"/>
      <c r="BFY9" s="129"/>
      <c r="BFZ9" s="129"/>
      <c r="BGA9" s="129"/>
      <c r="BGB9" s="129"/>
      <c r="BGC9" s="129"/>
      <c r="BGD9" s="129"/>
      <c r="BGE9" s="129"/>
      <c r="BGF9" s="129"/>
      <c r="BGG9" s="129"/>
      <c r="BGH9" s="129"/>
      <c r="BGI9" s="129"/>
      <c r="BGJ9" s="129"/>
      <c r="BGK9" s="129"/>
      <c r="BGL9" s="129"/>
      <c r="BGM9" s="129"/>
      <c r="BGN9" s="129"/>
      <c r="BGO9" s="129"/>
      <c r="BGP9" s="129"/>
      <c r="BGQ9" s="129"/>
      <c r="BGR9" s="129"/>
      <c r="BGS9" s="129"/>
      <c r="BGT9" s="129"/>
      <c r="BGU9" s="129"/>
      <c r="BGV9" s="129"/>
      <c r="BGW9" s="129"/>
      <c r="BGX9" s="129"/>
      <c r="BGY9" s="129"/>
      <c r="BGZ9" s="129"/>
      <c r="BHA9" s="129"/>
      <c r="BHB9" s="129"/>
      <c r="BHC9" s="129"/>
      <c r="BHD9" s="129"/>
      <c r="BHE9" s="129"/>
      <c r="BHF9" s="129"/>
      <c r="BHG9" s="129"/>
      <c r="BHH9" s="129"/>
      <c r="BHI9" s="129"/>
      <c r="BHJ9" s="129"/>
      <c r="BHK9" s="129"/>
      <c r="BHL9" s="129"/>
      <c r="BHM9" s="129"/>
      <c r="BHN9" s="129"/>
      <c r="BHO9" s="129"/>
      <c r="BHP9" s="129"/>
      <c r="BHQ9" s="129"/>
      <c r="BHR9" s="129"/>
      <c r="BHS9" s="129"/>
      <c r="BHT9" s="129"/>
      <c r="BHU9" s="129"/>
      <c r="BHV9" s="129"/>
      <c r="BHW9" s="129"/>
      <c r="BHX9" s="129"/>
      <c r="BHY9" s="129"/>
      <c r="BHZ9" s="129"/>
      <c r="BIA9" s="129"/>
      <c r="BIB9" s="129"/>
      <c r="BIC9" s="129"/>
      <c r="BID9" s="129"/>
      <c r="BIE9" s="129"/>
      <c r="BIF9" s="129"/>
      <c r="BIG9" s="129"/>
      <c r="BIH9" s="129"/>
      <c r="BII9" s="129"/>
      <c r="BIJ9" s="129"/>
      <c r="BIK9" s="129"/>
      <c r="BIL9" s="129"/>
      <c r="BIM9" s="129"/>
      <c r="BIN9" s="129"/>
      <c r="BIO9" s="129"/>
      <c r="BIP9" s="129"/>
      <c r="BIQ9" s="129"/>
      <c r="BIR9" s="129"/>
      <c r="BIS9" s="129"/>
      <c r="BIT9" s="129"/>
      <c r="BIU9" s="129"/>
      <c r="BIV9" s="129"/>
      <c r="BIW9" s="129"/>
      <c r="BIX9" s="129"/>
      <c r="BIY9" s="129"/>
      <c r="BIZ9" s="129"/>
      <c r="BJA9" s="129"/>
      <c r="BJB9" s="129"/>
      <c r="BJC9" s="129"/>
      <c r="BJD9" s="129"/>
      <c r="BJE9" s="129"/>
      <c r="BJF9" s="129"/>
      <c r="BJG9" s="129"/>
      <c r="BJH9" s="129"/>
      <c r="BJI9" s="129"/>
      <c r="BJJ9" s="129"/>
      <c r="BJK9" s="129"/>
      <c r="BJL9" s="129"/>
      <c r="BJM9" s="129"/>
      <c r="BJN9" s="129"/>
      <c r="BJO9" s="129"/>
      <c r="BJP9" s="129"/>
      <c r="BJQ9" s="129"/>
      <c r="BJR9" s="129"/>
      <c r="BJS9" s="129"/>
      <c r="BJT9" s="129"/>
      <c r="BJU9" s="129"/>
      <c r="BJV9" s="129"/>
      <c r="BJW9" s="129"/>
      <c r="BJX9" s="129"/>
      <c r="BJY9" s="129"/>
      <c r="BJZ9" s="129"/>
      <c r="BKA9" s="129"/>
      <c r="BKB9" s="129"/>
      <c r="BKC9" s="129"/>
      <c r="BKD9" s="129"/>
      <c r="BKE9" s="129"/>
      <c r="BKF9" s="129"/>
      <c r="BKG9" s="129"/>
      <c r="BKH9" s="129"/>
      <c r="BKI9" s="129"/>
      <c r="BKJ9" s="129"/>
      <c r="BKK9" s="129"/>
      <c r="BKL9" s="129"/>
      <c r="BKM9" s="129"/>
      <c r="BKN9" s="129"/>
      <c r="BKO9" s="129"/>
      <c r="BKP9" s="129"/>
      <c r="BKQ9" s="129"/>
      <c r="BKR9" s="129"/>
      <c r="BKS9" s="129"/>
      <c r="BKT9" s="129"/>
      <c r="BKU9" s="129"/>
      <c r="BKV9" s="129"/>
      <c r="BKW9" s="129"/>
      <c r="BKX9" s="129"/>
      <c r="BKY9" s="129"/>
      <c r="BKZ9" s="129"/>
      <c r="BLA9" s="129"/>
      <c r="BLB9" s="129"/>
      <c r="BLC9" s="129"/>
      <c r="BLD9" s="129"/>
      <c r="BLE9" s="129"/>
      <c r="BLF9" s="129"/>
      <c r="BLG9" s="129"/>
      <c r="BLH9" s="129"/>
      <c r="BLI9" s="129"/>
      <c r="BLJ9" s="129"/>
      <c r="BLK9" s="129"/>
      <c r="BLL9" s="129"/>
      <c r="BLM9" s="129"/>
      <c r="BLN9" s="129"/>
      <c r="BLO9" s="129"/>
      <c r="BLP9" s="129"/>
      <c r="BLQ9" s="129"/>
      <c r="BLR9" s="129"/>
      <c r="BLS9" s="129"/>
      <c r="BLT9" s="129"/>
      <c r="BLU9" s="129"/>
      <c r="BLV9" s="129"/>
      <c r="BLW9" s="129"/>
      <c r="BLX9" s="129"/>
      <c r="BLY9" s="129"/>
      <c r="BLZ9" s="129"/>
      <c r="BMA9" s="129"/>
      <c r="BMB9" s="129"/>
      <c r="BMC9" s="129"/>
      <c r="BMD9" s="129"/>
      <c r="BME9" s="129"/>
      <c r="BMF9" s="129"/>
      <c r="BMG9" s="129"/>
      <c r="BMH9" s="129"/>
      <c r="BMI9" s="129"/>
      <c r="BMJ9" s="129"/>
      <c r="BMK9" s="129"/>
      <c r="BML9" s="129"/>
      <c r="BMM9" s="129"/>
      <c r="BMN9" s="129"/>
      <c r="BMO9" s="129"/>
      <c r="BMP9" s="129"/>
      <c r="BMQ9" s="129"/>
      <c r="BMR9" s="129"/>
      <c r="BMS9" s="129"/>
      <c r="BMT9" s="129"/>
      <c r="BMU9" s="129"/>
      <c r="BMV9" s="129"/>
      <c r="BMW9" s="129"/>
      <c r="BMX9" s="129"/>
      <c r="BMY9" s="129"/>
      <c r="BMZ9" s="129"/>
      <c r="BNA9" s="129"/>
      <c r="BNB9" s="129"/>
      <c r="BNC9" s="129"/>
      <c r="BND9" s="129"/>
      <c r="BNE9" s="129"/>
      <c r="BNF9" s="129"/>
      <c r="BNG9" s="129"/>
      <c r="BNH9" s="129"/>
      <c r="BNI9" s="129"/>
      <c r="BNJ9" s="129"/>
      <c r="BNK9" s="129"/>
      <c r="BNL9" s="129"/>
      <c r="BNM9" s="129"/>
      <c r="BNN9" s="129"/>
      <c r="BNO9" s="129"/>
      <c r="BNP9" s="129"/>
      <c r="BNQ9" s="129"/>
      <c r="BNR9" s="129"/>
      <c r="BNS9" s="129"/>
      <c r="BNT9" s="129"/>
      <c r="BNU9" s="129"/>
      <c r="BNV9" s="129"/>
      <c r="BNW9" s="129"/>
      <c r="BNX9" s="129"/>
      <c r="BNY9" s="129"/>
      <c r="BNZ9" s="129"/>
      <c r="BOA9" s="129"/>
      <c r="BOB9" s="129"/>
      <c r="BOC9" s="129"/>
      <c r="BOD9" s="129"/>
      <c r="BOE9" s="129"/>
      <c r="BOF9" s="129"/>
      <c r="BOG9" s="129"/>
      <c r="BOH9" s="129"/>
      <c r="BOI9" s="129"/>
      <c r="BOJ9" s="129"/>
      <c r="BOK9" s="129"/>
      <c r="BOL9" s="129"/>
      <c r="BOM9" s="129"/>
      <c r="BON9" s="129"/>
      <c r="BOO9" s="129"/>
      <c r="BOP9" s="129"/>
      <c r="BOQ9" s="129"/>
      <c r="BOR9" s="129"/>
      <c r="BOS9" s="129"/>
      <c r="BOT9" s="129"/>
      <c r="BOU9" s="129"/>
      <c r="BOV9" s="129"/>
      <c r="BOW9" s="129"/>
      <c r="BOX9" s="129"/>
      <c r="BOY9" s="129"/>
      <c r="BOZ9" s="129"/>
      <c r="BPA9" s="129"/>
      <c r="BPB9" s="129"/>
      <c r="BPC9" s="129"/>
      <c r="BPD9" s="129"/>
      <c r="BPE9" s="129"/>
      <c r="BPF9" s="129"/>
      <c r="BPG9" s="129"/>
      <c r="BPH9" s="129"/>
      <c r="BPI9" s="129"/>
      <c r="BPJ9" s="129"/>
      <c r="BPK9" s="129"/>
      <c r="BPL9" s="129"/>
      <c r="BPM9" s="129"/>
      <c r="BPN9" s="129"/>
      <c r="BPO9" s="129"/>
      <c r="BPP9" s="129"/>
      <c r="BPQ9" s="129"/>
      <c r="BPR9" s="129"/>
      <c r="BPS9" s="129"/>
      <c r="BPT9" s="129"/>
      <c r="BPU9" s="129"/>
      <c r="BPV9" s="129"/>
      <c r="BPW9" s="129"/>
      <c r="BPX9" s="129"/>
      <c r="BPY9" s="129"/>
      <c r="BPZ9" s="129"/>
      <c r="BQA9" s="129"/>
      <c r="BQB9" s="129"/>
      <c r="BQC9" s="129"/>
      <c r="BQD9" s="129"/>
      <c r="BQE9" s="129"/>
      <c r="BQF9" s="129"/>
      <c r="BQG9" s="129"/>
      <c r="BQH9" s="129"/>
      <c r="BQI9" s="129"/>
      <c r="BQJ9" s="129"/>
      <c r="BQK9" s="129"/>
      <c r="BQL9" s="129"/>
      <c r="BQM9" s="129"/>
      <c r="BQN9" s="129"/>
      <c r="BQO9" s="129"/>
      <c r="BQP9" s="129"/>
      <c r="BQQ9" s="129"/>
      <c r="BQR9" s="129"/>
      <c r="BQS9" s="129"/>
      <c r="BQT9" s="129"/>
      <c r="BQU9" s="129"/>
      <c r="BQV9" s="129"/>
      <c r="BQW9" s="129"/>
      <c r="BQX9" s="129"/>
      <c r="BQY9" s="129"/>
      <c r="BQZ9" s="129"/>
      <c r="BRA9" s="129"/>
      <c r="BRB9" s="129"/>
      <c r="BRC9" s="129"/>
      <c r="BRD9" s="129"/>
      <c r="BRE9" s="129"/>
      <c r="BRF9" s="129"/>
      <c r="BRG9" s="129"/>
      <c r="BRH9" s="129"/>
      <c r="BRI9" s="129"/>
      <c r="BRJ9" s="129"/>
      <c r="BRK9" s="129"/>
      <c r="BRL9" s="129"/>
      <c r="BRM9" s="129"/>
      <c r="BRN9" s="129"/>
      <c r="BRO9" s="129"/>
      <c r="BRP9" s="129"/>
      <c r="BRQ9" s="129"/>
      <c r="BRR9" s="129"/>
      <c r="BRS9" s="129"/>
      <c r="BRT9" s="129"/>
      <c r="BRU9" s="129"/>
      <c r="BRV9" s="129"/>
      <c r="BRW9" s="129"/>
      <c r="BRX9" s="129"/>
      <c r="BRY9" s="129"/>
      <c r="BRZ9" s="129"/>
      <c r="BSA9" s="129"/>
      <c r="BSB9" s="129"/>
      <c r="BSC9" s="129"/>
      <c r="BSD9" s="129"/>
      <c r="BSE9" s="129"/>
      <c r="BSF9" s="129"/>
      <c r="BSG9" s="129"/>
      <c r="BSH9" s="129"/>
      <c r="BSI9" s="129"/>
      <c r="BSJ9" s="129"/>
      <c r="BSK9" s="129"/>
      <c r="BSL9" s="129"/>
      <c r="BSM9" s="129"/>
      <c r="BSN9" s="129"/>
      <c r="BSO9" s="129"/>
      <c r="BSP9" s="129"/>
      <c r="BSQ9" s="129"/>
      <c r="BSR9" s="129"/>
      <c r="BSS9" s="129"/>
      <c r="BST9" s="129"/>
      <c r="BSU9" s="129"/>
      <c r="BSV9" s="129"/>
      <c r="BSW9" s="129"/>
      <c r="BSX9" s="129"/>
      <c r="BSY9" s="129"/>
      <c r="BSZ9" s="129"/>
      <c r="BTA9" s="129"/>
      <c r="BTB9" s="129"/>
      <c r="BTC9" s="129"/>
      <c r="BTD9" s="129"/>
      <c r="BTE9" s="129"/>
      <c r="BTF9" s="129"/>
      <c r="BTG9" s="129"/>
      <c r="BTH9" s="129"/>
      <c r="BTI9" s="129"/>
      <c r="BTJ9" s="129"/>
      <c r="BTK9" s="129"/>
      <c r="BTL9" s="129"/>
      <c r="BTM9" s="129"/>
      <c r="BTN9" s="129"/>
      <c r="BTO9" s="129"/>
      <c r="BTP9" s="129"/>
      <c r="BTQ9" s="129"/>
      <c r="BTR9" s="129"/>
      <c r="BTS9" s="129"/>
      <c r="BTT9" s="129"/>
      <c r="BTU9" s="129"/>
      <c r="BTV9" s="129"/>
      <c r="BTW9" s="129"/>
      <c r="BTX9" s="129"/>
      <c r="BTY9" s="129"/>
      <c r="BTZ9" s="129"/>
      <c r="BUA9" s="129"/>
      <c r="BUB9" s="129"/>
      <c r="BUC9" s="129"/>
      <c r="BUD9" s="129"/>
      <c r="BUE9" s="129"/>
      <c r="BUF9" s="129"/>
      <c r="BUG9" s="129"/>
      <c r="BUH9" s="129"/>
      <c r="BUI9" s="129"/>
      <c r="BUJ9" s="129"/>
      <c r="BUK9" s="129"/>
      <c r="BUL9" s="129"/>
      <c r="BUM9" s="129"/>
      <c r="BUN9" s="129"/>
      <c r="BUO9" s="129"/>
      <c r="BUP9" s="129"/>
      <c r="BUQ9" s="129"/>
      <c r="BUR9" s="129"/>
      <c r="BUS9" s="129"/>
      <c r="BUT9" s="129"/>
      <c r="BUU9" s="129"/>
      <c r="BUV9" s="129"/>
      <c r="BUW9" s="129"/>
      <c r="BUX9" s="129"/>
      <c r="BUY9" s="129"/>
      <c r="BUZ9" s="129"/>
      <c r="BVA9" s="129"/>
      <c r="BVB9" s="129"/>
      <c r="BVC9" s="129"/>
      <c r="BVD9" s="129"/>
      <c r="BVE9" s="129"/>
      <c r="BVF9" s="129"/>
      <c r="BVG9" s="129"/>
      <c r="BVH9" s="129"/>
      <c r="BVI9" s="129"/>
      <c r="BVJ9" s="129"/>
      <c r="BVK9" s="129"/>
      <c r="BVL9" s="129"/>
      <c r="BVM9" s="129"/>
      <c r="BVN9" s="129"/>
      <c r="BVO9" s="129"/>
      <c r="BVP9" s="129"/>
      <c r="BVQ9" s="129"/>
      <c r="BVR9" s="129"/>
      <c r="BVS9" s="129"/>
      <c r="BVT9" s="129"/>
      <c r="BVU9" s="129"/>
      <c r="BVV9" s="129"/>
      <c r="BVW9" s="129"/>
      <c r="BVX9" s="129"/>
      <c r="BVY9" s="129"/>
      <c r="BVZ9" s="129"/>
      <c r="BWA9" s="129"/>
      <c r="BWB9" s="129"/>
      <c r="BWC9" s="129"/>
      <c r="BWD9" s="129"/>
      <c r="BWE9" s="129"/>
      <c r="BWF9" s="129"/>
      <c r="BWG9" s="129"/>
      <c r="BWH9" s="129"/>
      <c r="BWI9" s="129"/>
      <c r="BWJ9" s="129"/>
      <c r="BWK9" s="129"/>
      <c r="BWL9" s="129"/>
      <c r="BWM9" s="129"/>
      <c r="BWN9" s="129"/>
      <c r="BWO9" s="129"/>
      <c r="BWP9" s="129"/>
      <c r="BWQ9" s="129"/>
      <c r="BWR9" s="129"/>
      <c r="BWS9" s="129"/>
      <c r="BWT9" s="129"/>
      <c r="BWU9" s="129"/>
      <c r="BWV9" s="129"/>
      <c r="BWW9" s="129"/>
      <c r="BWX9" s="129"/>
      <c r="BWY9" s="129"/>
      <c r="BWZ9" s="129"/>
      <c r="BXA9" s="129"/>
      <c r="BXB9" s="129"/>
      <c r="BXC9" s="129"/>
      <c r="BXD9" s="129"/>
      <c r="BXE9" s="129"/>
      <c r="BXF9" s="129"/>
      <c r="BXG9" s="129"/>
      <c r="BXH9" s="129"/>
      <c r="BXI9" s="129"/>
      <c r="BXJ9" s="129"/>
      <c r="BXK9" s="129"/>
      <c r="BXL9" s="129"/>
      <c r="BXM9" s="129"/>
      <c r="BXN9" s="129"/>
      <c r="BXO9" s="129"/>
      <c r="BXP9" s="129"/>
      <c r="BXQ9" s="129"/>
      <c r="BXR9" s="129"/>
      <c r="BXS9" s="129"/>
      <c r="BXT9" s="129"/>
      <c r="BXU9" s="129"/>
      <c r="BXV9" s="129"/>
      <c r="BXW9" s="129"/>
      <c r="BXX9" s="129"/>
      <c r="BXY9" s="129"/>
      <c r="BXZ9" s="129"/>
      <c r="BYA9" s="129"/>
      <c r="BYB9" s="129"/>
      <c r="BYC9" s="129"/>
      <c r="BYD9" s="129"/>
      <c r="BYE9" s="129"/>
      <c r="BYF9" s="129"/>
      <c r="BYG9" s="129"/>
      <c r="BYH9" s="129"/>
      <c r="BYI9" s="129"/>
      <c r="BYJ9" s="129"/>
      <c r="BYK9" s="129"/>
      <c r="BYL9" s="129"/>
      <c r="BYM9" s="129"/>
      <c r="BYN9" s="129"/>
      <c r="BYO9" s="129"/>
      <c r="BYP9" s="129"/>
      <c r="BYQ9" s="129"/>
      <c r="BYR9" s="129"/>
      <c r="BYS9" s="129"/>
      <c r="BYT9" s="129"/>
      <c r="BYU9" s="129"/>
      <c r="BYV9" s="129"/>
      <c r="BYW9" s="129"/>
      <c r="BYX9" s="129"/>
      <c r="BYY9" s="129"/>
      <c r="BYZ9" s="129"/>
      <c r="BZA9" s="129"/>
      <c r="BZB9" s="129"/>
      <c r="BZC9" s="129"/>
      <c r="BZD9" s="129"/>
      <c r="BZE9" s="129"/>
      <c r="BZF9" s="129"/>
      <c r="BZG9" s="129"/>
      <c r="BZH9" s="129"/>
      <c r="BZI9" s="129"/>
      <c r="BZJ9" s="129"/>
      <c r="BZK9" s="129"/>
      <c r="BZL9" s="129"/>
      <c r="BZM9" s="129"/>
      <c r="BZN9" s="129"/>
      <c r="BZO9" s="129"/>
      <c r="BZP9" s="129"/>
      <c r="BZQ9" s="129"/>
      <c r="BZR9" s="129"/>
      <c r="BZS9" s="129"/>
      <c r="BZT9" s="129"/>
      <c r="BZU9" s="129"/>
      <c r="BZV9" s="129"/>
      <c r="BZW9" s="129"/>
      <c r="BZX9" s="129"/>
      <c r="BZY9" s="129"/>
      <c r="BZZ9" s="129"/>
      <c r="CAA9" s="129"/>
      <c r="CAB9" s="129"/>
      <c r="CAC9" s="129"/>
      <c r="CAD9" s="129"/>
      <c r="CAE9" s="129"/>
      <c r="CAF9" s="129"/>
      <c r="CAG9" s="129"/>
      <c r="CAH9" s="129"/>
      <c r="CAI9" s="129"/>
      <c r="CAJ9" s="129"/>
      <c r="CAK9" s="129"/>
      <c r="CAL9" s="129"/>
      <c r="CAM9" s="129"/>
      <c r="CAN9" s="129"/>
      <c r="CAO9" s="129"/>
      <c r="CAP9" s="129"/>
      <c r="CAQ9" s="129"/>
      <c r="CAR9" s="129"/>
      <c r="CAS9" s="129"/>
      <c r="CAT9" s="129"/>
      <c r="CAU9" s="129"/>
      <c r="CAV9" s="129"/>
      <c r="CAW9" s="129"/>
      <c r="CAX9" s="129"/>
      <c r="CAY9" s="129"/>
      <c r="CAZ9" s="129"/>
      <c r="CBA9" s="129"/>
      <c r="CBB9" s="129"/>
      <c r="CBC9" s="129"/>
      <c r="CBD9" s="129"/>
      <c r="CBE9" s="129"/>
      <c r="CBF9" s="129"/>
      <c r="CBG9" s="129"/>
      <c r="CBH9" s="129"/>
      <c r="CBI9" s="129"/>
      <c r="CBJ9" s="129"/>
      <c r="CBK9" s="129"/>
      <c r="CBL9" s="129"/>
      <c r="CBM9" s="129"/>
      <c r="CBN9" s="129"/>
      <c r="CBO9" s="129"/>
      <c r="CBP9" s="129"/>
      <c r="CBQ9" s="129"/>
      <c r="CBR9" s="129"/>
      <c r="CBS9" s="129"/>
      <c r="CBT9" s="129"/>
      <c r="CBU9" s="129"/>
      <c r="CBV9" s="129"/>
      <c r="CBW9" s="129"/>
      <c r="CBX9" s="129"/>
      <c r="CBY9" s="129"/>
      <c r="CBZ9" s="129"/>
      <c r="CCA9" s="129"/>
      <c r="CCB9" s="129"/>
      <c r="CCC9" s="129"/>
      <c r="CCD9" s="129"/>
      <c r="CCE9" s="129"/>
      <c r="CCF9" s="129"/>
      <c r="CCG9" s="129"/>
      <c r="CCH9" s="129"/>
      <c r="CCI9" s="129"/>
      <c r="CCJ9" s="129"/>
      <c r="CCK9" s="129"/>
      <c r="CCL9" s="129"/>
      <c r="CCM9" s="129"/>
      <c r="CCN9" s="129"/>
      <c r="CCO9" s="129"/>
      <c r="CCP9" s="129"/>
      <c r="CCQ9" s="129"/>
      <c r="CCR9" s="129"/>
      <c r="CCS9" s="129"/>
      <c r="CCT9" s="129"/>
      <c r="CCU9" s="129"/>
      <c r="CCV9" s="129"/>
      <c r="CCW9" s="129"/>
      <c r="CCX9" s="129"/>
      <c r="CCY9" s="129"/>
      <c r="CCZ9" s="129"/>
      <c r="CDA9" s="129"/>
      <c r="CDB9" s="129"/>
      <c r="CDC9" s="129"/>
      <c r="CDD9" s="129"/>
      <c r="CDE9" s="129"/>
      <c r="CDF9" s="129"/>
      <c r="CDG9" s="129"/>
      <c r="CDH9" s="129"/>
      <c r="CDI9" s="129"/>
      <c r="CDJ9" s="129"/>
      <c r="CDK9" s="129"/>
      <c r="CDL9" s="129"/>
      <c r="CDM9" s="129"/>
      <c r="CDN9" s="129"/>
      <c r="CDO9" s="129"/>
      <c r="CDP9" s="129"/>
      <c r="CDQ9" s="129"/>
      <c r="CDR9" s="129"/>
      <c r="CDS9" s="129"/>
      <c r="CDT9" s="129"/>
      <c r="CDU9" s="129"/>
      <c r="CDV9" s="129"/>
      <c r="CDW9" s="129"/>
      <c r="CDX9" s="129"/>
      <c r="CDY9" s="129"/>
      <c r="CDZ9" s="129"/>
      <c r="CEA9" s="129"/>
      <c r="CEB9" s="129"/>
      <c r="CEC9" s="129"/>
      <c r="CED9" s="129"/>
      <c r="CEE9" s="129"/>
      <c r="CEF9" s="129"/>
      <c r="CEG9" s="129"/>
      <c r="CEH9" s="129"/>
      <c r="CEI9" s="129"/>
      <c r="CEJ9" s="129"/>
      <c r="CEK9" s="129"/>
      <c r="CEL9" s="129"/>
      <c r="CEM9" s="129"/>
      <c r="CEN9" s="129"/>
      <c r="CEO9" s="129"/>
      <c r="CEP9" s="129"/>
      <c r="CEQ9" s="129"/>
      <c r="CER9" s="129"/>
      <c r="CES9" s="129"/>
      <c r="CET9" s="129"/>
      <c r="CEU9" s="129"/>
      <c r="CEV9" s="129"/>
      <c r="CEW9" s="129"/>
      <c r="CEX9" s="129"/>
      <c r="CEY9" s="129"/>
      <c r="CEZ9" s="129"/>
      <c r="CFA9" s="129"/>
      <c r="CFB9" s="129"/>
      <c r="CFC9" s="129"/>
      <c r="CFD9" s="129"/>
      <c r="CFE9" s="129"/>
      <c r="CFF9" s="129"/>
      <c r="CFG9" s="129"/>
      <c r="CFH9" s="129"/>
      <c r="CFI9" s="129"/>
      <c r="CFJ9" s="129"/>
      <c r="CFK9" s="129"/>
      <c r="CFL9" s="129"/>
      <c r="CFM9" s="129"/>
      <c r="CFN9" s="129"/>
      <c r="CFO9" s="129"/>
      <c r="CFP9" s="129"/>
      <c r="CFQ9" s="129"/>
      <c r="CFR9" s="129"/>
      <c r="CFS9" s="129"/>
      <c r="CFT9" s="129"/>
      <c r="CFU9" s="129"/>
      <c r="CFV9" s="129"/>
      <c r="CFW9" s="129"/>
      <c r="CFX9" s="129"/>
      <c r="CFY9" s="129"/>
      <c r="CFZ9" s="129"/>
      <c r="CGA9" s="129"/>
      <c r="CGB9" s="129"/>
      <c r="CGC9" s="129"/>
      <c r="CGD9" s="129"/>
      <c r="CGE9" s="129"/>
      <c r="CGF9" s="129"/>
      <c r="CGG9" s="129"/>
      <c r="CGH9" s="129"/>
      <c r="CGI9" s="129"/>
      <c r="CGJ9" s="129"/>
      <c r="CGK9" s="129"/>
      <c r="CGL9" s="129"/>
      <c r="CGM9" s="129"/>
      <c r="CGN9" s="129"/>
      <c r="CGO9" s="129"/>
      <c r="CGP9" s="129"/>
      <c r="CGQ9" s="129"/>
      <c r="CGR9" s="129"/>
      <c r="CGS9" s="129"/>
      <c r="CGT9" s="129"/>
      <c r="CGU9" s="129"/>
      <c r="CGV9" s="129"/>
      <c r="CGW9" s="129"/>
      <c r="CGX9" s="129"/>
      <c r="CGY9" s="129"/>
      <c r="CGZ9" s="129"/>
      <c r="CHA9" s="129"/>
      <c r="CHB9" s="129"/>
      <c r="CHC9" s="129"/>
      <c r="CHD9" s="129"/>
      <c r="CHE9" s="129"/>
      <c r="CHF9" s="129"/>
      <c r="CHG9" s="129"/>
      <c r="CHH9" s="129"/>
      <c r="CHI9" s="129"/>
      <c r="CHJ9" s="129"/>
      <c r="CHK9" s="129"/>
      <c r="CHL9" s="129"/>
      <c r="CHM9" s="129"/>
      <c r="CHN9" s="129"/>
      <c r="CHO9" s="129"/>
      <c r="CHP9" s="129"/>
      <c r="CHQ9" s="129"/>
      <c r="CHR9" s="129"/>
      <c r="CHS9" s="129"/>
      <c r="CHT9" s="129"/>
      <c r="CHU9" s="129"/>
      <c r="CHV9" s="129"/>
      <c r="CHW9" s="129"/>
      <c r="CHX9" s="129"/>
      <c r="CHY9" s="129"/>
      <c r="CHZ9" s="129"/>
      <c r="CIA9" s="129"/>
      <c r="CIB9" s="129"/>
      <c r="CIC9" s="129"/>
      <c r="CID9" s="129"/>
      <c r="CIE9" s="129"/>
      <c r="CIF9" s="129"/>
      <c r="CIG9" s="129"/>
      <c r="CIH9" s="129"/>
      <c r="CII9" s="129"/>
      <c r="CIJ9" s="129"/>
      <c r="CIK9" s="129"/>
      <c r="CIL9" s="129"/>
      <c r="CIM9" s="129"/>
      <c r="CIN9" s="129"/>
      <c r="CIO9" s="129"/>
      <c r="CIP9" s="129"/>
      <c r="CIQ9" s="129"/>
      <c r="CIR9" s="129"/>
      <c r="CIS9" s="129"/>
      <c r="CIT9" s="129"/>
      <c r="CIU9" s="129"/>
      <c r="CIV9" s="129"/>
      <c r="CIW9" s="129"/>
      <c r="CIX9" s="129"/>
      <c r="CIY9" s="129"/>
      <c r="CIZ9" s="129"/>
      <c r="CJA9" s="129"/>
      <c r="CJB9" s="129"/>
      <c r="CJC9" s="129"/>
      <c r="CJD9" s="129"/>
      <c r="CJE9" s="129"/>
      <c r="CJF9" s="129"/>
      <c r="CJG9" s="129"/>
      <c r="CJH9" s="129"/>
      <c r="CJI9" s="129"/>
      <c r="CJJ9" s="129"/>
      <c r="CJK9" s="129"/>
      <c r="CJL9" s="129"/>
      <c r="CJM9" s="129"/>
      <c r="CJN9" s="129"/>
      <c r="CJO9" s="129"/>
      <c r="CJP9" s="129"/>
      <c r="CJQ9" s="129"/>
      <c r="CJR9" s="129"/>
      <c r="CJS9" s="129"/>
      <c r="CJT9" s="129"/>
      <c r="CJU9" s="129"/>
      <c r="CJV9" s="129"/>
      <c r="CJW9" s="129"/>
      <c r="CJX9" s="129"/>
      <c r="CJY9" s="129"/>
      <c r="CJZ9" s="129"/>
      <c r="CKA9" s="129"/>
      <c r="CKB9" s="129"/>
      <c r="CKC9" s="129"/>
      <c r="CKD9" s="129"/>
      <c r="CKE9" s="129"/>
      <c r="CKF9" s="129"/>
      <c r="CKG9" s="129"/>
      <c r="CKH9" s="129"/>
      <c r="CKI9" s="129"/>
      <c r="CKJ9" s="129"/>
      <c r="CKK9" s="129"/>
      <c r="CKL9" s="129"/>
      <c r="CKM9" s="129"/>
      <c r="CKN9" s="129"/>
      <c r="CKO9" s="129"/>
      <c r="CKP9" s="129"/>
      <c r="CKQ9" s="129"/>
      <c r="CKR9" s="129"/>
      <c r="CKS9" s="129"/>
      <c r="CKT9" s="129"/>
      <c r="CKU9" s="129"/>
      <c r="CKV9" s="129"/>
      <c r="CKW9" s="129"/>
      <c r="CKX9" s="129"/>
      <c r="CKY9" s="129"/>
      <c r="CKZ9" s="129"/>
      <c r="CLA9" s="129"/>
      <c r="CLB9" s="129"/>
      <c r="CLC9" s="129"/>
      <c r="CLD9" s="129"/>
      <c r="CLE9" s="129"/>
      <c r="CLF9" s="129"/>
      <c r="CLG9" s="129"/>
      <c r="CLH9" s="129"/>
      <c r="CLI9" s="129"/>
      <c r="CLJ9" s="129"/>
      <c r="CLK9" s="129"/>
      <c r="CLL9" s="129"/>
      <c r="CLM9" s="129"/>
      <c r="CLN9" s="129"/>
      <c r="CLO9" s="129"/>
      <c r="CLP9" s="129"/>
      <c r="CLQ9" s="129"/>
      <c r="CLR9" s="129"/>
      <c r="CLS9" s="129"/>
      <c r="CLT9" s="129"/>
      <c r="CLU9" s="129"/>
      <c r="CLV9" s="129"/>
      <c r="CLW9" s="129"/>
      <c r="CLX9" s="129"/>
      <c r="CLY9" s="129"/>
      <c r="CLZ9" s="129"/>
      <c r="CMA9" s="129"/>
      <c r="CMB9" s="129"/>
      <c r="CMC9" s="129"/>
      <c r="CMD9" s="129"/>
      <c r="CME9" s="129"/>
      <c r="CMF9" s="129"/>
      <c r="CMG9" s="129"/>
      <c r="CMH9" s="129"/>
      <c r="CMI9" s="129"/>
      <c r="CMJ9" s="129"/>
      <c r="CMK9" s="129"/>
      <c r="CML9" s="129"/>
      <c r="CMM9" s="129"/>
      <c r="CMN9" s="129"/>
      <c r="CMO9" s="129"/>
      <c r="CMP9" s="129"/>
      <c r="CMQ9" s="129"/>
      <c r="CMR9" s="129"/>
      <c r="CMS9" s="129"/>
      <c r="CMT9" s="129"/>
      <c r="CMU9" s="129"/>
      <c r="CMV9" s="129"/>
      <c r="CMW9" s="129"/>
      <c r="CMX9" s="129"/>
      <c r="CMY9" s="129"/>
      <c r="CMZ9" s="129"/>
      <c r="CNA9" s="129"/>
      <c r="CNB9" s="129"/>
      <c r="CNC9" s="129"/>
      <c r="CND9" s="129"/>
      <c r="CNE9" s="129"/>
      <c r="CNF9" s="129"/>
      <c r="CNG9" s="129"/>
      <c r="CNH9" s="129"/>
      <c r="CNI9" s="129"/>
      <c r="CNJ9" s="129"/>
      <c r="CNK9" s="129"/>
      <c r="CNL9" s="129"/>
      <c r="CNM9" s="129"/>
      <c r="CNN9" s="129"/>
      <c r="CNO9" s="129"/>
      <c r="CNP9" s="129"/>
      <c r="CNQ9" s="129"/>
      <c r="CNR9" s="129"/>
      <c r="CNS9" s="129"/>
      <c r="CNT9" s="129"/>
      <c r="CNU9" s="129"/>
      <c r="CNV9" s="129"/>
      <c r="CNW9" s="129"/>
      <c r="CNX9" s="129"/>
      <c r="CNY9" s="129"/>
      <c r="CNZ9" s="129"/>
      <c r="COA9" s="129"/>
      <c r="COB9" s="129"/>
      <c r="COC9" s="129"/>
      <c r="COD9" s="129"/>
      <c r="COE9" s="129"/>
      <c r="COF9" s="129"/>
      <c r="COG9" s="129"/>
      <c r="COH9" s="129"/>
      <c r="COI9" s="129"/>
      <c r="COJ9" s="129"/>
      <c r="COK9" s="129"/>
      <c r="COL9" s="129"/>
      <c r="COM9" s="129"/>
      <c r="CON9" s="129"/>
      <c r="COO9" s="129"/>
      <c r="COP9" s="129"/>
      <c r="COQ9" s="129"/>
      <c r="COR9" s="129"/>
      <c r="COS9" s="129"/>
      <c r="COT9" s="129"/>
      <c r="COU9" s="129"/>
      <c r="COV9" s="129"/>
      <c r="COW9" s="129"/>
      <c r="COX9" s="129"/>
      <c r="COY9" s="129"/>
      <c r="COZ9" s="129"/>
      <c r="CPA9" s="129"/>
      <c r="CPB9" s="129"/>
      <c r="CPC9" s="129"/>
      <c r="CPD9" s="129"/>
      <c r="CPE9" s="129"/>
      <c r="CPF9" s="129"/>
      <c r="CPG9" s="129"/>
      <c r="CPH9" s="129"/>
      <c r="CPI9" s="129"/>
      <c r="CPJ9" s="129"/>
      <c r="CPK9" s="129"/>
      <c r="CPL9" s="129"/>
      <c r="CPM9" s="129"/>
      <c r="CPN9" s="129"/>
      <c r="CPO9" s="129"/>
      <c r="CPP9" s="129"/>
      <c r="CPQ9" s="129"/>
      <c r="CPR9" s="129"/>
      <c r="CPS9" s="129"/>
      <c r="CPT9" s="129"/>
      <c r="CPU9" s="129"/>
      <c r="CPV9" s="129"/>
      <c r="CPW9" s="129"/>
      <c r="CPX9" s="129"/>
      <c r="CPY9" s="129"/>
      <c r="CPZ9" s="129"/>
      <c r="CQA9" s="129"/>
      <c r="CQB9" s="129"/>
      <c r="CQC9" s="129"/>
      <c r="CQD9" s="129"/>
      <c r="CQE9" s="129"/>
      <c r="CQF9" s="129"/>
      <c r="CQG9" s="129"/>
      <c r="CQH9" s="129"/>
      <c r="CQI9" s="129"/>
      <c r="CQJ9" s="129"/>
      <c r="CQK9" s="129"/>
      <c r="CQL9" s="129"/>
      <c r="CQM9" s="129"/>
      <c r="CQN9" s="129"/>
      <c r="CQO9" s="129"/>
      <c r="CQP9" s="129"/>
      <c r="CQQ9" s="129"/>
      <c r="CQR9" s="129"/>
      <c r="CQS9" s="129"/>
      <c r="CQT9" s="129"/>
      <c r="CQU9" s="129"/>
      <c r="CQV9" s="129"/>
      <c r="CQW9" s="129"/>
      <c r="CQX9" s="129"/>
      <c r="CQY9" s="129"/>
      <c r="CQZ9" s="129"/>
      <c r="CRA9" s="129"/>
      <c r="CRB9" s="129"/>
      <c r="CRC9" s="129"/>
      <c r="CRD9" s="129"/>
      <c r="CRE9" s="129"/>
      <c r="CRF9" s="129"/>
      <c r="CRG9" s="129"/>
      <c r="CRH9" s="129"/>
      <c r="CRI9" s="129"/>
      <c r="CRJ9" s="129"/>
      <c r="CRK9" s="129"/>
      <c r="CRL9" s="129"/>
      <c r="CRM9" s="129"/>
      <c r="CRN9" s="129"/>
      <c r="CRO9" s="129"/>
      <c r="CRP9" s="129"/>
      <c r="CRQ9" s="129"/>
      <c r="CRR9" s="129"/>
      <c r="CRS9" s="129"/>
      <c r="CRT9" s="129"/>
      <c r="CRU9" s="129"/>
      <c r="CRV9" s="129"/>
      <c r="CRW9" s="129"/>
      <c r="CRX9" s="129"/>
      <c r="CRY9" s="129"/>
      <c r="CRZ9" s="129"/>
      <c r="CSA9" s="129"/>
      <c r="CSB9" s="129"/>
      <c r="CSC9" s="129"/>
      <c r="CSD9" s="129"/>
      <c r="CSE9" s="129"/>
      <c r="CSF9" s="129"/>
      <c r="CSG9" s="129"/>
      <c r="CSH9" s="129"/>
      <c r="CSI9" s="129"/>
      <c r="CSJ9" s="129"/>
      <c r="CSK9" s="129"/>
      <c r="CSL9" s="129"/>
      <c r="CSM9" s="129"/>
      <c r="CSN9" s="129"/>
      <c r="CSO9" s="129"/>
      <c r="CSP9" s="129"/>
      <c r="CSQ9" s="129"/>
      <c r="CSR9" s="129"/>
      <c r="CSS9" s="129"/>
      <c r="CST9" s="129"/>
      <c r="CSU9" s="129"/>
      <c r="CSV9" s="129"/>
      <c r="CSW9" s="129"/>
      <c r="CSX9" s="129"/>
      <c r="CSY9" s="129"/>
      <c r="CSZ9" s="129"/>
      <c r="CTA9" s="129"/>
      <c r="CTB9" s="129"/>
      <c r="CTC9" s="129"/>
      <c r="CTD9" s="129"/>
      <c r="CTE9" s="129"/>
      <c r="CTF9" s="129"/>
      <c r="CTG9" s="129"/>
      <c r="CTH9" s="129"/>
      <c r="CTI9" s="129"/>
      <c r="CTJ9" s="129"/>
      <c r="CTK9" s="129"/>
      <c r="CTL9" s="129"/>
      <c r="CTM9" s="129"/>
      <c r="CTN9" s="129"/>
      <c r="CTO9" s="129"/>
      <c r="CTP9" s="129"/>
      <c r="CTQ9" s="129"/>
      <c r="CTR9" s="129"/>
      <c r="CTS9" s="129"/>
      <c r="CTT9" s="129"/>
      <c r="CTU9" s="129"/>
      <c r="CTV9" s="129"/>
      <c r="CTW9" s="129"/>
      <c r="CTX9" s="129"/>
      <c r="CTY9" s="129"/>
      <c r="CTZ9" s="129"/>
      <c r="CUA9" s="129"/>
      <c r="CUB9" s="129"/>
      <c r="CUC9" s="129"/>
      <c r="CUD9" s="129"/>
      <c r="CUE9" s="129"/>
      <c r="CUF9" s="129"/>
      <c r="CUG9" s="129"/>
      <c r="CUH9" s="129"/>
      <c r="CUI9" s="129"/>
      <c r="CUJ9" s="129"/>
      <c r="CUK9" s="129"/>
      <c r="CUL9" s="129"/>
      <c r="CUM9" s="129"/>
      <c r="CUN9" s="129"/>
      <c r="CUO9" s="129"/>
      <c r="CUP9" s="129"/>
      <c r="CUQ9" s="129"/>
      <c r="CUR9" s="129"/>
      <c r="CUS9" s="129"/>
      <c r="CUT9" s="129"/>
      <c r="CUU9" s="129"/>
      <c r="CUV9" s="129"/>
      <c r="CUW9" s="129"/>
      <c r="CUX9" s="129"/>
      <c r="CUY9" s="129"/>
      <c r="CUZ9" s="129"/>
      <c r="CVA9" s="129"/>
      <c r="CVB9" s="129"/>
      <c r="CVC9" s="129"/>
      <c r="CVD9" s="129"/>
      <c r="CVE9" s="129"/>
      <c r="CVF9" s="129"/>
      <c r="CVG9" s="129"/>
      <c r="CVH9" s="129"/>
      <c r="CVI9" s="129"/>
      <c r="CVJ9" s="129"/>
      <c r="CVK9" s="129"/>
      <c r="CVL9" s="129"/>
      <c r="CVM9" s="129"/>
      <c r="CVN9" s="129"/>
      <c r="CVO9" s="129"/>
      <c r="CVP9" s="129"/>
      <c r="CVQ9" s="129"/>
      <c r="CVR9" s="129"/>
      <c r="CVS9" s="129"/>
      <c r="CVT9" s="129"/>
      <c r="CVU9" s="129"/>
      <c r="CVV9" s="129"/>
      <c r="CVW9" s="129"/>
      <c r="CVX9" s="129"/>
      <c r="CVY9" s="129"/>
      <c r="CVZ9" s="129"/>
      <c r="CWA9" s="129"/>
      <c r="CWB9" s="129"/>
      <c r="CWC9" s="129"/>
      <c r="CWD9" s="129"/>
      <c r="CWE9" s="129"/>
      <c r="CWF9" s="129"/>
      <c r="CWG9" s="129"/>
      <c r="CWH9" s="129"/>
      <c r="CWI9" s="129"/>
      <c r="CWJ9" s="129"/>
      <c r="CWK9" s="129"/>
      <c r="CWL9" s="129"/>
      <c r="CWM9" s="129"/>
      <c r="CWN9" s="129"/>
      <c r="CWO9" s="129"/>
      <c r="CWP9" s="129"/>
      <c r="CWQ9" s="129"/>
      <c r="CWR9" s="129"/>
      <c r="CWS9" s="129"/>
      <c r="CWT9" s="129"/>
      <c r="CWU9" s="129"/>
      <c r="CWV9" s="129"/>
      <c r="CWW9" s="129"/>
      <c r="CWX9" s="129"/>
      <c r="CWY9" s="129"/>
      <c r="CWZ9" s="129"/>
      <c r="CXA9" s="129"/>
      <c r="CXB9" s="129"/>
      <c r="CXC9" s="129"/>
      <c r="CXD9" s="129"/>
      <c r="CXE9" s="129"/>
      <c r="CXF9" s="129"/>
      <c r="CXG9" s="129"/>
      <c r="CXH9" s="129"/>
      <c r="CXI9" s="129"/>
      <c r="CXJ9" s="129"/>
      <c r="CXK9" s="129"/>
      <c r="CXL9" s="129"/>
      <c r="CXM9" s="129"/>
      <c r="CXN9" s="129"/>
      <c r="CXO9" s="129"/>
      <c r="CXP9" s="129"/>
      <c r="CXQ9" s="129"/>
      <c r="CXR9" s="129"/>
      <c r="CXS9" s="129"/>
      <c r="CXT9" s="129"/>
      <c r="CXU9" s="129"/>
      <c r="CXV9" s="129"/>
      <c r="CXW9" s="129"/>
      <c r="CXX9" s="129"/>
      <c r="CXY9" s="129"/>
      <c r="CXZ9" s="129"/>
      <c r="CYA9" s="129"/>
      <c r="CYB9" s="129"/>
      <c r="CYC9" s="129"/>
      <c r="CYD9" s="129"/>
      <c r="CYE9" s="129"/>
      <c r="CYF9" s="129"/>
      <c r="CYG9" s="129"/>
      <c r="CYH9" s="129"/>
      <c r="CYI9" s="129"/>
      <c r="CYJ9" s="129"/>
      <c r="CYK9" s="129"/>
      <c r="CYL9" s="129"/>
      <c r="CYM9" s="129"/>
      <c r="CYN9" s="129"/>
      <c r="CYO9" s="129"/>
      <c r="CYP9" s="129"/>
      <c r="CYQ9" s="129"/>
      <c r="CYR9" s="129"/>
      <c r="CYS9" s="129"/>
      <c r="CYT9" s="129"/>
      <c r="CYU9" s="129"/>
      <c r="CYV9" s="129"/>
      <c r="CYW9" s="129"/>
      <c r="CYX9" s="129"/>
      <c r="CYY9" s="129"/>
      <c r="CYZ9" s="129"/>
      <c r="CZA9" s="129"/>
      <c r="CZB9" s="129"/>
      <c r="CZC9" s="129"/>
      <c r="CZD9" s="129"/>
      <c r="CZE9" s="129"/>
      <c r="CZF9" s="129"/>
      <c r="CZG9" s="129"/>
      <c r="CZH9" s="129"/>
      <c r="CZI9" s="129"/>
      <c r="CZJ9" s="129"/>
      <c r="CZK9" s="129"/>
      <c r="CZL9" s="129"/>
      <c r="CZM9" s="129"/>
      <c r="CZN9" s="129"/>
      <c r="CZO9" s="129"/>
      <c r="CZP9" s="129"/>
      <c r="CZQ9" s="129"/>
      <c r="CZR9" s="129"/>
      <c r="CZS9" s="129"/>
      <c r="CZT9" s="129"/>
      <c r="CZU9" s="129"/>
      <c r="CZV9" s="129"/>
      <c r="CZW9" s="129"/>
      <c r="CZX9" s="129"/>
      <c r="CZY9" s="129"/>
      <c r="CZZ9" s="129"/>
      <c r="DAA9" s="129"/>
      <c r="DAB9" s="129"/>
      <c r="DAC9" s="129"/>
      <c r="DAD9" s="129"/>
      <c r="DAE9" s="129"/>
      <c r="DAF9" s="129"/>
      <c r="DAG9" s="129"/>
      <c r="DAH9" s="129"/>
      <c r="DAI9" s="129"/>
      <c r="DAJ9" s="129"/>
      <c r="DAK9" s="129"/>
      <c r="DAL9" s="129"/>
      <c r="DAM9" s="129"/>
      <c r="DAN9" s="129"/>
      <c r="DAO9" s="129"/>
      <c r="DAP9" s="129"/>
      <c r="DAQ9" s="129"/>
      <c r="DAR9" s="129"/>
      <c r="DAS9" s="129"/>
      <c r="DAT9" s="129"/>
      <c r="DAU9" s="129"/>
      <c r="DAV9" s="129"/>
      <c r="DAW9" s="129"/>
      <c r="DAX9" s="129"/>
      <c r="DAY9" s="129"/>
      <c r="DAZ9" s="129"/>
      <c r="DBA9" s="129"/>
      <c r="DBB9" s="129"/>
      <c r="DBC9" s="129"/>
      <c r="DBD9" s="129"/>
      <c r="DBE9" s="129"/>
      <c r="DBF9" s="129"/>
      <c r="DBG9" s="129"/>
      <c r="DBH9" s="129"/>
      <c r="DBI9" s="129"/>
      <c r="DBJ9" s="129"/>
      <c r="DBK9" s="129"/>
      <c r="DBL9" s="129"/>
      <c r="DBM9" s="129"/>
      <c r="DBN9" s="129"/>
      <c r="DBO9" s="129"/>
      <c r="DBP9" s="129"/>
      <c r="DBQ9" s="129"/>
      <c r="DBR9" s="129"/>
      <c r="DBS9" s="129"/>
      <c r="DBT9" s="129"/>
      <c r="DBU9" s="129"/>
      <c r="DBV9" s="129"/>
      <c r="DBW9" s="129"/>
      <c r="DBX9" s="129"/>
      <c r="DBY9" s="129"/>
      <c r="DBZ9" s="129"/>
      <c r="DCA9" s="129"/>
      <c r="DCB9" s="129"/>
      <c r="DCC9" s="129"/>
      <c r="DCD9" s="129"/>
      <c r="DCE9" s="129"/>
      <c r="DCF9" s="129"/>
      <c r="DCG9" s="129"/>
      <c r="DCH9" s="129"/>
      <c r="DCI9" s="129"/>
      <c r="DCJ9" s="129"/>
      <c r="DCK9" s="129"/>
      <c r="DCL9" s="129"/>
      <c r="DCM9" s="129"/>
      <c r="DCN9" s="129"/>
      <c r="DCO9" s="129"/>
      <c r="DCP9" s="129"/>
      <c r="DCQ9" s="129"/>
      <c r="DCR9" s="129"/>
      <c r="DCS9" s="129"/>
      <c r="DCT9" s="129"/>
      <c r="DCU9" s="129"/>
      <c r="DCV9" s="129"/>
      <c r="DCW9" s="129"/>
      <c r="DCX9" s="129"/>
      <c r="DCY9" s="129"/>
      <c r="DCZ9" s="129"/>
      <c r="DDA9" s="129"/>
      <c r="DDB9" s="129"/>
      <c r="DDC9" s="129"/>
      <c r="DDD9" s="129"/>
      <c r="DDE9" s="129"/>
      <c r="DDF9" s="129"/>
      <c r="DDG9" s="129"/>
      <c r="DDH9" s="129"/>
      <c r="DDI9" s="129"/>
      <c r="DDJ9" s="129"/>
      <c r="DDK9" s="129"/>
      <c r="DDL9" s="129"/>
      <c r="DDM9" s="129"/>
      <c r="DDN9" s="129"/>
      <c r="DDO9" s="129"/>
      <c r="DDP9" s="129"/>
      <c r="DDQ9" s="129"/>
      <c r="DDR9" s="129"/>
      <c r="DDS9" s="129"/>
      <c r="DDT9" s="129"/>
      <c r="DDU9" s="129"/>
      <c r="DDV9" s="129"/>
      <c r="DDW9" s="129"/>
      <c r="DDX9" s="129"/>
      <c r="DDY9" s="129"/>
      <c r="DDZ9" s="129"/>
      <c r="DEA9" s="129"/>
      <c r="DEB9" s="129"/>
      <c r="DEC9" s="129"/>
      <c r="DED9" s="129"/>
      <c r="DEE9" s="129"/>
      <c r="DEF9" s="129"/>
      <c r="DEG9" s="129"/>
      <c r="DEH9" s="129"/>
      <c r="DEI9" s="129"/>
      <c r="DEJ9" s="129"/>
      <c r="DEK9" s="129"/>
      <c r="DEL9" s="129"/>
      <c r="DEM9" s="129"/>
      <c r="DEN9" s="129"/>
      <c r="DEO9" s="129"/>
      <c r="DEP9" s="129"/>
      <c r="DEQ9" s="129"/>
      <c r="DER9" s="129"/>
      <c r="DES9" s="129"/>
      <c r="DET9" s="129"/>
      <c r="DEU9" s="129"/>
      <c r="DEV9" s="129"/>
      <c r="DEW9" s="129"/>
      <c r="DEX9" s="129"/>
      <c r="DEY9" s="129"/>
      <c r="DEZ9" s="129"/>
      <c r="DFA9" s="129"/>
      <c r="DFB9" s="129"/>
      <c r="DFC9" s="129"/>
      <c r="DFD9" s="129"/>
      <c r="DFE9" s="129"/>
      <c r="DFF9" s="129"/>
      <c r="DFG9" s="129"/>
      <c r="DFH9" s="129"/>
      <c r="DFI9" s="129"/>
      <c r="DFJ9" s="129"/>
      <c r="DFK9" s="129"/>
      <c r="DFL9" s="129"/>
      <c r="DFM9" s="129"/>
      <c r="DFN9" s="129"/>
      <c r="DFO9" s="129"/>
      <c r="DFP9" s="129"/>
      <c r="DFQ9" s="129"/>
      <c r="DFR9" s="129"/>
      <c r="DFS9" s="129"/>
      <c r="DFT9" s="129"/>
      <c r="DFU9" s="129"/>
      <c r="DFV9" s="129"/>
      <c r="DFW9" s="129"/>
      <c r="DFX9" s="129"/>
      <c r="DFY9" s="129"/>
      <c r="DFZ9" s="129"/>
      <c r="DGA9" s="129"/>
      <c r="DGB9" s="129"/>
      <c r="DGC9" s="129"/>
      <c r="DGD9" s="129"/>
      <c r="DGE9" s="129"/>
      <c r="DGF9" s="129"/>
      <c r="DGG9" s="129"/>
      <c r="DGH9" s="129"/>
      <c r="DGI9" s="129"/>
      <c r="DGJ9" s="129"/>
      <c r="DGK9" s="129"/>
      <c r="DGL9" s="129"/>
      <c r="DGM9" s="129"/>
      <c r="DGN9" s="129"/>
      <c r="DGO9" s="129"/>
      <c r="DGP9" s="129"/>
      <c r="DGQ9" s="129"/>
      <c r="DGR9" s="129"/>
      <c r="DGS9" s="129"/>
      <c r="DGT9" s="129"/>
      <c r="DGU9" s="129"/>
      <c r="DGV9" s="129"/>
      <c r="DGW9" s="129"/>
      <c r="DGX9" s="129"/>
      <c r="DGY9" s="129"/>
      <c r="DGZ9" s="129"/>
      <c r="DHA9" s="129"/>
      <c r="DHB9" s="129"/>
      <c r="DHC9" s="129"/>
      <c r="DHD9" s="129"/>
      <c r="DHE9" s="129"/>
      <c r="DHF9" s="129"/>
      <c r="DHG9" s="129"/>
      <c r="DHH9" s="129"/>
      <c r="DHI9" s="129"/>
      <c r="DHJ9" s="129"/>
      <c r="DHK9" s="129"/>
      <c r="DHL9" s="129"/>
      <c r="DHM9" s="129"/>
      <c r="DHN9" s="129"/>
      <c r="DHO9" s="129"/>
      <c r="DHP9" s="129"/>
      <c r="DHQ9" s="129"/>
      <c r="DHR9" s="129"/>
      <c r="DHS9" s="129"/>
      <c r="DHT9" s="129"/>
      <c r="DHU9" s="129"/>
      <c r="DHV9" s="129"/>
      <c r="DHW9" s="129"/>
      <c r="DHX9" s="129"/>
      <c r="DHY9" s="129"/>
      <c r="DHZ9" s="129"/>
      <c r="DIA9" s="129"/>
      <c r="DIB9" s="129"/>
      <c r="DIC9" s="129"/>
      <c r="DID9" s="129"/>
      <c r="DIE9" s="129"/>
      <c r="DIF9" s="129"/>
      <c r="DIG9" s="129"/>
      <c r="DIH9" s="129"/>
      <c r="DII9" s="129"/>
      <c r="DIJ9" s="129"/>
      <c r="DIK9" s="129"/>
      <c r="DIL9" s="129"/>
      <c r="DIM9" s="129"/>
      <c r="DIN9" s="129"/>
      <c r="DIO9" s="129"/>
      <c r="DIP9" s="129"/>
      <c r="DIQ9" s="129"/>
      <c r="DIR9" s="129"/>
      <c r="DIS9" s="129"/>
      <c r="DIT9" s="129"/>
      <c r="DIU9" s="129"/>
      <c r="DIV9" s="129"/>
      <c r="DIW9" s="129"/>
      <c r="DIX9" s="129"/>
      <c r="DIY9" s="129"/>
      <c r="DIZ9" s="129"/>
      <c r="DJA9" s="129"/>
      <c r="DJB9" s="129"/>
      <c r="DJC9" s="129"/>
      <c r="DJD9" s="129"/>
      <c r="DJE9" s="129"/>
      <c r="DJF9" s="129"/>
      <c r="DJG9" s="129"/>
      <c r="DJH9" s="129"/>
      <c r="DJI9" s="129"/>
      <c r="DJJ9" s="129"/>
      <c r="DJK9" s="129"/>
      <c r="DJL9" s="129"/>
      <c r="DJM9" s="129"/>
      <c r="DJN9" s="129"/>
      <c r="DJO9" s="129"/>
      <c r="DJP9" s="129"/>
      <c r="DJQ9" s="129"/>
      <c r="DJR9" s="129"/>
      <c r="DJS9" s="129"/>
      <c r="DJT9" s="129"/>
      <c r="DJU9" s="129"/>
      <c r="DJV9" s="129"/>
      <c r="DJW9" s="129"/>
      <c r="DJX9" s="129"/>
      <c r="DJY9" s="129"/>
      <c r="DJZ9" s="129"/>
      <c r="DKA9" s="129"/>
      <c r="DKB9" s="129"/>
      <c r="DKC9" s="129"/>
      <c r="DKD9" s="129"/>
      <c r="DKE9" s="129"/>
      <c r="DKF9" s="129"/>
      <c r="DKG9" s="129"/>
      <c r="DKH9" s="129"/>
      <c r="DKI9" s="129"/>
      <c r="DKJ9" s="129"/>
      <c r="DKK9" s="129"/>
      <c r="DKL9" s="129"/>
      <c r="DKM9" s="129"/>
      <c r="DKN9" s="129"/>
      <c r="DKO9" s="129"/>
      <c r="DKP9" s="129"/>
      <c r="DKQ9" s="129"/>
      <c r="DKR9" s="129"/>
      <c r="DKS9" s="129"/>
      <c r="DKT9" s="129"/>
      <c r="DKU9" s="129"/>
      <c r="DKV9" s="129"/>
      <c r="DKW9" s="129"/>
      <c r="DKX9" s="129"/>
      <c r="DKY9" s="129"/>
      <c r="DKZ9" s="129"/>
      <c r="DLA9" s="129"/>
      <c r="DLB9" s="129"/>
      <c r="DLC9" s="129"/>
      <c r="DLD9" s="129"/>
      <c r="DLE9" s="129"/>
      <c r="DLF9" s="129"/>
      <c r="DLG9" s="129"/>
      <c r="DLH9" s="129"/>
      <c r="DLI9" s="129"/>
      <c r="DLJ9" s="129"/>
      <c r="DLK9" s="129"/>
      <c r="DLL9" s="129"/>
      <c r="DLM9" s="129"/>
      <c r="DLN9" s="129"/>
      <c r="DLO9" s="129"/>
      <c r="DLP9" s="129"/>
      <c r="DLQ9" s="129"/>
      <c r="DLR9" s="129"/>
      <c r="DLS9" s="129"/>
      <c r="DLT9" s="129"/>
      <c r="DLU9" s="129"/>
      <c r="DLV9" s="129"/>
      <c r="DLW9" s="129"/>
      <c r="DLX9" s="129"/>
      <c r="DLY9" s="129"/>
      <c r="DLZ9" s="129"/>
      <c r="DMA9" s="129"/>
      <c r="DMB9" s="129"/>
      <c r="DMC9" s="129"/>
      <c r="DMD9" s="129"/>
      <c r="DME9" s="129"/>
      <c r="DMF9" s="129"/>
      <c r="DMG9" s="129"/>
      <c r="DMH9" s="129"/>
      <c r="DMI9" s="129"/>
      <c r="DMJ9" s="129"/>
      <c r="DMK9" s="129"/>
      <c r="DML9" s="129"/>
      <c r="DMM9" s="129"/>
      <c r="DMN9" s="129"/>
      <c r="DMO9" s="129"/>
      <c r="DMP9" s="129"/>
      <c r="DMQ9" s="129"/>
      <c r="DMR9" s="129"/>
      <c r="DMS9" s="129"/>
      <c r="DMT9" s="129"/>
      <c r="DMU9" s="129"/>
      <c r="DMV9" s="129"/>
      <c r="DMW9" s="129"/>
      <c r="DMX9" s="129"/>
      <c r="DMY9" s="129"/>
      <c r="DMZ9" s="129"/>
      <c r="DNA9" s="129"/>
      <c r="DNB9" s="129"/>
      <c r="DNC9" s="129"/>
      <c r="DND9" s="129"/>
      <c r="DNE9" s="129"/>
      <c r="DNF9" s="129"/>
      <c r="DNG9" s="129"/>
      <c r="DNH9" s="129"/>
      <c r="DNI9" s="129"/>
      <c r="DNJ9" s="129"/>
      <c r="DNK9" s="129"/>
      <c r="DNL9" s="129"/>
      <c r="DNM9" s="129"/>
      <c r="DNN9" s="129"/>
      <c r="DNO9" s="129"/>
      <c r="DNP9" s="129"/>
      <c r="DNQ9" s="129"/>
      <c r="DNR9" s="129"/>
      <c r="DNS9" s="129"/>
      <c r="DNT9" s="129"/>
      <c r="DNU9" s="129"/>
      <c r="DNV9" s="129"/>
      <c r="DNW9" s="129"/>
      <c r="DNX9" s="129"/>
      <c r="DNY9" s="129"/>
      <c r="DNZ9" s="129"/>
      <c r="DOA9" s="129"/>
      <c r="DOB9" s="129"/>
      <c r="DOC9" s="129"/>
      <c r="DOD9" s="129"/>
      <c r="DOE9" s="129"/>
      <c r="DOF9" s="129"/>
      <c r="DOG9" s="129"/>
      <c r="DOH9" s="129"/>
      <c r="DOI9" s="129"/>
      <c r="DOJ9" s="129"/>
      <c r="DOK9" s="129"/>
      <c r="DOL9" s="129"/>
      <c r="DOM9" s="129"/>
      <c r="DON9" s="129"/>
      <c r="DOO9" s="129"/>
      <c r="DOP9" s="129"/>
      <c r="DOQ9" s="129"/>
      <c r="DOR9" s="129"/>
      <c r="DOS9" s="129"/>
      <c r="DOT9" s="129"/>
      <c r="DOU9" s="129"/>
      <c r="DOV9" s="129"/>
      <c r="DOW9" s="129"/>
      <c r="DOX9" s="129"/>
      <c r="DOY9" s="129"/>
      <c r="DOZ9" s="129"/>
      <c r="DPA9" s="129"/>
      <c r="DPB9" s="129"/>
      <c r="DPC9" s="129"/>
      <c r="DPD9" s="129"/>
      <c r="DPE9" s="129"/>
      <c r="DPF9" s="129"/>
      <c r="DPG9" s="129"/>
      <c r="DPH9" s="129"/>
      <c r="DPI9" s="129"/>
      <c r="DPJ9" s="129"/>
      <c r="DPK9" s="129"/>
      <c r="DPL9" s="129"/>
      <c r="DPM9" s="129"/>
      <c r="DPN9" s="129"/>
      <c r="DPO9" s="129"/>
      <c r="DPP9" s="129"/>
      <c r="DPQ9" s="129"/>
      <c r="DPR9" s="129"/>
      <c r="DPS9" s="129"/>
      <c r="DPT9" s="129"/>
      <c r="DPU9" s="129"/>
      <c r="DPV9" s="129"/>
      <c r="DPW9" s="129"/>
      <c r="DPX9" s="129"/>
      <c r="DPY9" s="129"/>
      <c r="DPZ9" s="129"/>
      <c r="DQA9" s="129"/>
      <c r="DQB9" s="129"/>
      <c r="DQC9" s="129"/>
      <c r="DQD9" s="129"/>
      <c r="DQE9" s="129"/>
      <c r="DQF9" s="129"/>
      <c r="DQG9" s="129"/>
      <c r="DQH9" s="129"/>
      <c r="DQI9" s="129"/>
      <c r="DQJ9" s="129"/>
      <c r="DQK9" s="129"/>
      <c r="DQL9" s="129"/>
      <c r="DQM9" s="129"/>
      <c r="DQN9" s="129"/>
      <c r="DQO9" s="129"/>
      <c r="DQP9" s="129"/>
      <c r="DQQ9" s="129"/>
      <c r="DQR9" s="129"/>
      <c r="DQS9" s="129"/>
      <c r="DQT9" s="129"/>
      <c r="DQU9" s="129"/>
      <c r="DQV9" s="129"/>
      <c r="DQW9" s="129"/>
      <c r="DQX9" s="129"/>
      <c r="DQY9" s="129"/>
      <c r="DQZ9" s="129"/>
      <c r="DRA9" s="129"/>
      <c r="DRB9" s="129"/>
      <c r="DRC9" s="129"/>
      <c r="DRD9" s="129"/>
      <c r="DRE9" s="129"/>
      <c r="DRF9" s="129"/>
      <c r="DRG9" s="129"/>
      <c r="DRH9" s="129"/>
      <c r="DRI9" s="129"/>
      <c r="DRJ9" s="129"/>
      <c r="DRK9" s="129"/>
      <c r="DRL9" s="129"/>
      <c r="DRM9" s="129"/>
      <c r="DRN9" s="129"/>
      <c r="DRO9" s="129"/>
      <c r="DRP9" s="129"/>
      <c r="DRQ9" s="129"/>
      <c r="DRR9" s="129"/>
      <c r="DRS9" s="129"/>
      <c r="DRT9" s="129"/>
      <c r="DRU9" s="129"/>
      <c r="DRV9" s="129"/>
      <c r="DRW9" s="129"/>
      <c r="DRX9" s="129"/>
      <c r="DRY9" s="129"/>
      <c r="DRZ9" s="129"/>
      <c r="DSA9" s="129"/>
      <c r="DSB9" s="129"/>
      <c r="DSC9" s="129"/>
      <c r="DSD9" s="129"/>
      <c r="DSE9" s="129"/>
      <c r="DSF9" s="129"/>
      <c r="DSG9" s="129"/>
      <c r="DSH9" s="129"/>
      <c r="DSI9" s="129"/>
      <c r="DSJ9" s="129"/>
      <c r="DSK9" s="129"/>
      <c r="DSL9" s="129"/>
      <c r="DSM9" s="129"/>
      <c r="DSN9" s="129"/>
      <c r="DSO9" s="129"/>
      <c r="DSP9" s="129"/>
      <c r="DSQ9" s="129"/>
      <c r="DSR9" s="129"/>
      <c r="DSS9" s="129"/>
      <c r="DST9" s="129"/>
      <c r="DSU9" s="129"/>
      <c r="DSV9" s="129"/>
      <c r="DSW9" s="129"/>
      <c r="DSX9" s="129"/>
      <c r="DSY9" s="129"/>
      <c r="DSZ9" s="129"/>
      <c r="DTA9" s="129"/>
      <c r="DTB9" s="129"/>
      <c r="DTC9" s="129"/>
      <c r="DTD9" s="129"/>
      <c r="DTE9" s="129"/>
      <c r="DTF9" s="129"/>
      <c r="DTG9" s="129"/>
      <c r="DTH9" s="129"/>
      <c r="DTI9" s="129"/>
      <c r="DTJ9" s="129"/>
      <c r="DTK9" s="129"/>
      <c r="DTL9" s="129"/>
      <c r="DTM9" s="129"/>
      <c r="DTN9" s="129"/>
      <c r="DTO9" s="129"/>
      <c r="DTP9" s="129"/>
      <c r="DTQ9" s="129"/>
      <c r="DTR9" s="129"/>
      <c r="DTS9" s="129"/>
      <c r="DTT9" s="129"/>
      <c r="DTU9" s="129"/>
      <c r="DTV9" s="129"/>
      <c r="DTW9" s="129"/>
      <c r="DTX9" s="129"/>
      <c r="DTY9" s="129"/>
      <c r="DTZ9" s="129"/>
      <c r="DUA9" s="129"/>
      <c r="DUB9" s="129"/>
      <c r="DUC9" s="129"/>
      <c r="DUD9" s="129"/>
      <c r="DUE9" s="129"/>
      <c r="DUF9" s="129"/>
      <c r="DUG9" s="129"/>
      <c r="DUH9" s="129"/>
      <c r="DUI9" s="129"/>
      <c r="DUJ9" s="129"/>
      <c r="DUK9" s="129"/>
      <c r="DUL9" s="129"/>
      <c r="DUM9" s="129"/>
      <c r="DUN9" s="129"/>
      <c r="DUO9" s="129"/>
      <c r="DUP9" s="129"/>
      <c r="DUQ9" s="129"/>
      <c r="DUR9" s="129"/>
      <c r="DUS9" s="129"/>
      <c r="DUT9" s="129"/>
      <c r="DUU9" s="129"/>
      <c r="DUV9" s="129"/>
      <c r="DUW9" s="129"/>
      <c r="DUX9" s="129"/>
      <c r="DUY9" s="129"/>
      <c r="DUZ9" s="129"/>
      <c r="DVA9" s="129"/>
      <c r="DVB9" s="129"/>
      <c r="DVC9" s="129"/>
      <c r="DVD9" s="129"/>
      <c r="DVE9" s="129"/>
      <c r="DVF9" s="129"/>
      <c r="DVG9" s="129"/>
      <c r="DVH9" s="129"/>
      <c r="DVI9" s="129"/>
      <c r="DVJ9" s="129"/>
      <c r="DVK9" s="129"/>
      <c r="DVL9" s="129"/>
      <c r="DVM9" s="129"/>
      <c r="DVN9" s="129"/>
      <c r="DVO9" s="129"/>
      <c r="DVP9" s="129"/>
      <c r="DVQ9" s="129"/>
      <c r="DVR9" s="129"/>
      <c r="DVS9" s="129"/>
      <c r="DVT9" s="129"/>
      <c r="DVU9" s="129"/>
      <c r="DVV9" s="129"/>
      <c r="DVW9" s="129"/>
      <c r="DVX9" s="129"/>
      <c r="DVY9" s="129"/>
      <c r="DVZ9" s="129"/>
      <c r="DWA9" s="129"/>
      <c r="DWB9" s="129"/>
      <c r="DWC9" s="129"/>
      <c r="DWD9" s="129"/>
      <c r="DWE9" s="129"/>
      <c r="DWF9" s="129"/>
      <c r="DWG9" s="129"/>
      <c r="DWH9" s="129"/>
      <c r="DWI9" s="129"/>
      <c r="DWJ9" s="129"/>
      <c r="DWK9" s="129"/>
      <c r="DWL9" s="129"/>
      <c r="DWM9" s="129"/>
      <c r="DWN9" s="129"/>
      <c r="DWO9" s="129"/>
      <c r="DWP9" s="129"/>
      <c r="DWQ9" s="129"/>
      <c r="DWR9" s="129"/>
      <c r="DWS9" s="129"/>
      <c r="DWT9" s="129"/>
      <c r="DWU9" s="129"/>
      <c r="DWV9" s="129"/>
      <c r="DWW9" s="129"/>
      <c r="DWX9" s="129"/>
      <c r="DWY9" s="129"/>
      <c r="DWZ9" s="129"/>
      <c r="DXA9" s="129"/>
      <c r="DXB9" s="129"/>
      <c r="DXC9" s="129"/>
      <c r="DXD9" s="129"/>
      <c r="DXE9" s="129"/>
      <c r="DXF9" s="129"/>
      <c r="DXG9" s="129"/>
      <c r="DXH9" s="129"/>
      <c r="DXI9" s="129"/>
      <c r="DXJ9" s="129"/>
      <c r="DXK9" s="129"/>
      <c r="DXL9" s="129"/>
      <c r="DXM9" s="129"/>
      <c r="DXN9" s="129"/>
      <c r="DXO9" s="129"/>
      <c r="DXP9" s="129"/>
      <c r="DXQ9" s="129"/>
      <c r="DXR9" s="129"/>
      <c r="DXS9" s="129"/>
      <c r="DXT9" s="129"/>
      <c r="DXU9" s="129"/>
      <c r="DXV9" s="129"/>
      <c r="DXW9" s="129"/>
      <c r="DXX9" s="129"/>
      <c r="DXY9" s="129"/>
      <c r="DXZ9" s="129"/>
      <c r="DYA9" s="129"/>
      <c r="DYB9" s="129"/>
      <c r="DYC9" s="129"/>
      <c r="DYD9" s="129"/>
      <c r="DYE9" s="129"/>
      <c r="DYF9" s="129"/>
      <c r="DYG9" s="129"/>
      <c r="DYH9" s="129"/>
      <c r="DYI9" s="129"/>
      <c r="DYJ9" s="129"/>
      <c r="DYK9" s="129"/>
      <c r="DYL9" s="129"/>
      <c r="DYM9" s="129"/>
      <c r="DYN9" s="129"/>
      <c r="DYO9" s="129"/>
      <c r="DYP9" s="129"/>
      <c r="DYQ9" s="129"/>
      <c r="DYR9" s="129"/>
      <c r="DYS9" s="129"/>
      <c r="DYT9" s="129"/>
      <c r="DYU9" s="129"/>
      <c r="DYV9" s="129"/>
      <c r="DYW9" s="129"/>
      <c r="DYX9" s="129"/>
      <c r="DYY9" s="129"/>
      <c r="DYZ9" s="129"/>
      <c r="DZA9" s="129"/>
      <c r="DZB9" s="129"/>
      <c r="DZC9" s="129"/>
      <c r="DZD9" s="129"/>
      <c r="DZE9" s="129"/>
      <c r="DZF9" s="129"/>
      <c r="DZG9" s="129"/>
      <c r="DZH9" s="129"/>
      <c r="DZI9" s="129"/>
      <c r="DZJ9" s="129"/>
      <c r="DZK9" s="129"/>
      <c r="DZL9" s="129"/>
      <c r="DZM9" s="129"/>
      <c r="DZN9" s="129"/>
      <c r="DZO9" s="129"/>
      <c r="DZP9" s="129"/>
      <c r="DZQ9" s="129"/>
      <c r="DZR9" s="129"/>
      <c r="DZS9" s="129"/>
      <c r="DZT9" s="129"/>
      <c r="DZU9" s="129"/>
      <c r="DZV9" s="129"/>
      <c r="DZW9" s="129"/>
      <c r="DZX9" s="129"/>
      <c r="DZY9" s="129"/>
      <c r="DZZ9" s="129"/>
      <c r="EAA9" s="129"/>
      <c r="EAB9" s="129"/>
      <c r="EAC9" s="129"/>
      <c r="EAD9" s="129"/>
      <c r="EAE9" s="129"/>
      <c r="EAF9" s="129"/>
      <c r="EAG9" s="129"/>
      <c r="EAH9" s="129"/>
      <c r="EAI9" s="129"/>
      <c r="EAJ9" s="129"/>
      <c r="EAK9" s="129"/>
      <c r="EAL9" s="129"/>
      <c r="EAM9" s="129"/>
      <c r="EAN9" s="129"/>
      <c r="EAO9" s="129"/>
      <c r="EAP9" s="129"/>
      <c r="EAQ9" s="129"/>
      <c r="EAR9" s="129"/>
      <c r="EAS9" s="129"/>
      <c r="EAT9" s="129"/>
      <c r="EAU9" s="129"/>
      <c r="EAV9" s="129"/>
      <c r="EAW9" s="129"/>
      <c r="EAX9" s="129"/>
      <c r="EAY9" s="129"/>
      <c r="EAZ9" s="129"/>
      <c r="EBA9" s="129"/>
      <c r="EBB9" s="129"/>
      <c r="EBC9" s="129"/>
      <c r="EBD9" s="129"/>
      <c r="EBE9" s="129"/>
      <c r="EBF9" s="129"/>
      <c r="EBG9" s="129"/>
      <c r="EBH9" s="129"/>
      <c r="EBI9" s="129"/>
      <c r="EBJ9" s="129"/>
      <c r="EBK9" s="129"/>
      <c r="EBL9" s="129"/>
      <c r="EBM9" s="129"/>
      <c r="EBN9" s="129"/>
      <c r="EBO9" s="129"/>
      <c r="EBP9" s="129"/>
      <c r="EBQ9" s="129"/>
      <c r="EBR9" s="129"/>
      <c r="EBS9" s="129"/>
      <c r="EBT9" s="129"/>
      <c r="EBU9" s="129"/>
      <c r="EBV9" s="129"/>
      <c r="EBW9" s="129"/>
      <c r="EBX9" s="129"/>
      <c r="EBY9" s="129"/>
      <c r="EBZ9" s="129"/>
      <c r="ECA9" s="129"/>
      <c r="ECB9" s="129"/>
      <c r="ECC9" s="129"/>
      <c r="ECD9" s="129"/>
      <c r="ECE9" s="129"/>
      <c r="ECF9" s="129"/>
      <c r="ECG9" s="129"/>
      <c r="ECH9" s="129"/>
      <c r="ECI9" s="129"/>
      <c r="ECJ9" s="129"/>
      <c r="ECK9" s="129"/>
      <c r="ECL9" s="129"/>
      <c r="ECM9" s="129"/>
      <c r="ECN9" s="129"/>
      <c r="ECO9" s="129"/>
      <c r="ECP9" s="129"/>
      <c r="ECQ9" s="129"/>
      <c r="ECR9" s="129"/>
      <c r="ECS9" s="129"/>
      <c r="ECT9" s="129"/>
      <c r="ECU9" s="129"/>
      <c r="ECV9" s="129"/>
      <c r="ECW9" s="129"/>
      <c r="ECX9" s="129"/>
      <c r="ECY9" s="129"/>
      <c r="ECZ9" s="129"/>
      <c r="EDA9" s="129"/>
      <c r="EDB9" s="129"/>
      <c r="EDC9" s="129"/>
      <c r="EDD9" s="129"/>
      <c r="EDE9" s="129"/>
      <c r="EDF9" s="129"/>
      <c r="EDG9" s="129"/>
      <c r="EDH9" s="129"/>
      <c r="EDI9" s="129"/>
      <c r="EDJ9" s="129"/>
      <c r="EDK9" s="129"/>
      <c r="EDL9" s="129"/>
      <c r="EDM9" s="129"/>
      <c r="EDN9" s="129"/>
      <c r="EDO9" s="129"/>
      <c r="EDP9" s="129"/>
      <c r="EDQ9" s="129"/>
      <c r="EDR9" s="129"/>
      <c r="EDS9" s="129"/>
      <c r="EDT9" s="129"/>
      <c r="EDU9" s="129"/>
      <c r="EDV9" s="129"/>
      <c r="EDW9" s="129"/>
      <c r="EDX9" s="129"/>
      <c r="EDY9" s="129"/>
      <c r="EDZ9" s="129"/>
      <c r="EEA9" s="129"/>
      <c r="EEB9" s="129"/>
      <c r="EEC9" s="129"/>
      <c r="EED9" s="129"/>
      <c r="EEE9" s="129"/>
      <c r="EEF9" s="129"/>
      <c r="EEG9" s="129"/>
      <c r="EEH9" s="129"/>
      <c r="EEI9" s="129"/>
      <c r="EEJ9" s="129"/>
      <c r="EEK9" s="129"/>
      <c r="EEL9" s="129"/>
      <c r="EEM9" s="129"/>
      <c r="EEN9" s="129"/>
      <c r="EEO9" s="129"/>
      <c r="EEP9" s="129"/>
      <c r="EEQ9" s="129"/>
      <c r="EER9" s="129"/>
      <c r="EES9" s="129"/>
      <c r="EET9" s="129"/>
      <c r="EEU9" s="129"/>
      <c r="EEV9" s="129"/>
      <c r="EEW9" s="129"/>
      <c r="EEX9" s="129"/>
      <c r="EEY9" s="129"/>
      <c r="EEZ9" s="129"/>
      <c r="EFA9" s="129"/>
      <c r="EFB9" s="129"/>
      <c r="EFC9" s="129"/>
      <c r="EFD9" s="129"/>
      <c r="EFE9" s="129"/>
      <c r="EFF9" s="129"/>
      <c r="EFG9" s="129"/>
      <c r="EFH9" s="129"/>
      <c r="EFI9" s="129"/>
      <c r="EFJ9" s="129"/>
      <c r="EFK9" s="129"/>
      <c r="EFL9" s="129"/>
      <c r="EFM9" s="129"/>
      <c r="EFN9" s="129"/>
      <c r="EFO9" s="129"/>
      <c r="EFP9" s="129"/>
      <c r="EFQ9" s="129"/>
      <c r="EFR9" s="129"/>
      <c r="EFS9" s="129"/>
      <c r="EFT9" s="129"/>
      <c r="EFU9" s="129"/>
      <c r="EFV9" s="129"/>
      <c r="EFW9" s="129"/>
      <c r="EFX9" s="129"/>
      <c r="EFY9" s="129"/>
      <c r="EFZ9" s="129"/>
      <c r="EGA9" s="129"/>
      <c r="EGB9" s="129"/>
      <c r="EGC9" s="129"/>
      <c r="EGD9" s="129"/>
      <c r="EGE9" s="129"/>
      <c r="EGF9" s="129"/>
      <c r="EGG9" s="129"/>
      <c r="EGH9" s="129"/>
      <c r="EGI9" s="129"/>
      <c r="EGJ9" s="129"/>
      <c r="EGK9" s="129"/>
      <c r="EGL9" s="129"/>
      <c r="EGM9" s="129"/>
      <c r="EGN9" s="129"/>
      <c r="EGO9" s="129"/>
      <c r="EGP9" s="129"/>
      <c r="EGQ9" s="129"/>
      <c r="EGR9" s="129"/>
      <c r="EGS9" s="129"/>
      <c r="EGT9" s="129"/>
      <c r="EGU9" s="129"/>
      <c r="EGV9" s="129"/>
      <c r="EGW9" s="129"/>
      <c r="EGX9" s="129"/>
      <c r="EGY9" s="129"/>
      <c r="EGZ9" s="129"/>
      <c r="EHA9" s="129"/>
      <c r="EHB9" s="129"/>
      <c r="EHC9" s="129"/>
      <c r="EHD9" s="129"/>
      <c r="EHE9" s="129"/>
      <c r="EHF9" s="129"/>
      <c r="EHG9" s="129"/>
      <c r="EHH9" s="129"/>
      <c r="EHI9" s="129"/>
      <c r="EHJ9" s="129"/>
      <c r="EHK9" s="129"/>
      <c r="EHL9" s="129"/>
      <c r="EHM9" s="129"/>
      <c r="EHN9" s="129"/>
      <c r="EHO9" s="129"/>
      <c r="EHP9" s="129"/>
      <c r="EHQ9" s="129"/>
      <c r="EHR9" s="129"/>
      <c r="EHS9" s="129"/>
      <c r="EHT9" s="129"/>
      <c r="EHU9" s="129"/>
      <c r="EHV9" s="129"/>
      <c r="EHW9" s="129"/>
      <c r="EHX9" s="129"/>
      <c r="EHY9" s="129"/>
      <c r="EHZ9" s="129"/>
      <c r="EIA9" s="129"/>
      <c r="EIB9" s="129"/>
      <c r="EIC9" s="129"/>
      <c r="EID9" s="129"/>
      <c r="EIE9" s="129"/>
      <c r="EIF9" s="129"/>
      <c r="EIG9" s="129"/>
      <c r="EIH9" s="129"/>
      <c r="EII9" s="129"/>
      <c r="EIJ9" s="129"/>
      <c r="EIK9" s="129"/>
      <c r="EIL9" s="129"/>
      <c r="EIM9" s="129"/>
      <c r="EIN9" s="129"/>
      <c r="EIO9" s="129"/>
      <c r="EIP9" s="129"/>
      <c r="EIQ9" s="129"/>
      <c r="EIR9" s="129"/>
      <c r="EIS9" s="129"/>
      <c r="EIT9" s="129"/>
      <c r="EIU9" s="129"/>
      <c r="EIV9" s="129"/>
      <c r="EIW9" s="129"/>
      <c r="EIX9" s="129"/>
      <c r="EIY9" s="129"/>
      <c r="EIZ9" s="129"/>
      <c r="EJA9" s="129"/>
      <c r="EJB9" s="129"/>
      <c r="EJC9" s="129"/>
      <c r="EJD9" s="129"/>
      <c r="EJE9" s="129"/>
      <c r="EJF9" s="129"/>
      <c r="EJG9" s="129"/>
      <c r="EJH9" s="129"/>
      <c r="EJI9" s="129"/>
      <c r="EJJ9" s="129"/>
      <c r="EJK9" s="129"/>
      <c r="EJL9" s="129"/>
      <c r="EJM9" s="129"/>
      <c r="EJN9" s="129"/>
      <c r="EJO9" s="129"/>
      <c r="EJP9" s="129"/>
      <c r="EJQ9" s="129"/>
      <c r="EJR9" s="129"/>
      <c r="EJS9" s="129"/>
      <c r="EJT9" s="129"/>
      <c r="EJU9" s="129"/>
      <c r="EJV9" s="129"/>
      <c r="EJW9" s="129"/>
      <c r="EJX9" s="129"/>
      <c r="EJY9" s="129"/>
      <c r="EJZ9" s="129"/>
      <c r="EKA9" s="129"/>
      <c r="EKB9" s="129"/>
      <c r="EKC9" s="129"/>
      <c r="EKD9" s="129"/>
      <c r="EKE9" s="129"/>
      <c r="EKF9" s="129"/>
      <c r="EKG9" s="129"/>
      <c r="EKH9" s="129"/>
      <c r="EKI9" s="129"/>
      <c r="EKJ9" s="129"/>
      <c r="EKK9" s="129"/>
      <c r="EKL9" s="129"/>
      <c r="EKM9" s="129"/>
      <c r="EKN9" s="129"/>
      <c r="EKO9" s="129"/>
      <c r="EKP9" s="129"/>
      <c r="EKQ9" s="129"/>
      <c r="EKR9" s="129"/>
      <c r="EKS9" s="129"/>
      <c r="EKT9" s="129"/>
      <c r="EKU9" s="129"/>
      <c r="EKV9" s="129"/>
      <c r="EKW9" s="129"/>
      <c r="EKX9" s="129"/>
      <c r="EKY9" s="129"/>
      <c r="EKZ9" s="129"/>
      <c r="ELA9" s="129"/>
      <c r="ELB9" s="129"/>
      <c r="ELC9" s="129"/>
      <c r="ELD9" s="129"/>
      <c r="ELE9" s="129"/>
      <c r="ELF9" s="129"/>
      <c r="ELG9" s="129"/>
      <c r="ELH9" s="129"/>
      <c r="ELI9" s="129"/>
      <c r="ELJ9" s="129"/>
      <c r="ELK9" s="129"/>
      <c r="ELL9" s="129"/>
      <c r="ELM9" s="129"/>
      <c r="ELN9" s="129"/>
      <c r="ELO9" s="129"/>
      <c r="ELP9" s="129"/>
      <c r="ELQ9" s="129"/>
      <c r="ELR9" s="129"/>
      <c r="ELS9" s="129"/>
      <c r="ELT9" s="129"/>
      <c r="ELU9" s="129"/>
      <c r="ELV9" s="129"/>
      <c r="ELW9" s="129"/>
      <c r="ELX9" s="129"/>
      <c r="ELY9" s="129"/>
      <c r="ELZ9" s="129"/>
      <c r="EMA9" s="129"/>
      <c r="EMB9" s="129"/>
      <c r="EMC9" s="129"/>
      <c r="EMD9" s="129"/>
      <c r="EME9" s="129"/>
      <c r="EMF9" s="129"/>
      <c r="EMG9" s="129"/>
      <c r="EMH9" s="129"/>
      <c r="EMI9" s="129"/>
      <c r="EMJ9" s="129"/>
      <c r="EMK9" s="129"/>
      <c r="EML9" s="129"/>
      <c r="EMM9" s="129"/>
      <c r="EMN9" s="129"/>
      <c r="EMO9" s="129"/>
      <c r="EMP9" s="129"/>
      <c r="EMQ9" s="129"/>
      <c r="EMR9" s="129"/>
      <c r="EMS9" s="129"/>
      <c r="EMT9" s="129"/>
      <c r="EMU9" s="129"/>
      <c r="EMV9" s="129"/>
      <c r="EMW9" s="129"/>
      <c r="EMX9" s="129"/>
      <c r="EMY9" s="129"/>
      <c r="EMZ9" s="129"/>
      <c r="ENA9" s="129"/>
      <c r="ENB9" s="129"/>
      <c r="ENC9" s="129"/>
      <c r="END9" s="129"/>
      <c r="ENE9" s="129"/>
      <c r="ENF9" s="129"/>
      <c r="ENG9" s="129"/>
      <c r="ENH9" s="129"/>
      <c r="ENI9" s="129"/>
      <c r="ENJ9" s="129"/>
      <c r="ENK9" s="129"/>
      <c r="ENL9" s="129"/>
      <c r="ENM9" s="129"/>
      <c r="ENN9" s="129"/>
      <c r="ENO9" s="129"/>
      <c r="ENP9" s="129"/>
      <c r="ENQ9" s="129"/>
      <c r="ENR9" s="129"/>
      <c r="ENS9" s="129"/>
      <c r="ENT9" s="129"/>
      <c r="ENU9" s="129"/>
      <c r="ENV9" s="129"/>
      <c r="ENW9" s="129"/>
      <c r="ENX9" s="129"/>
      <c r="ENY9" s="129"/>
      <c r="ENZ9" s="129"/>
      <c r="EOA9" s="129"/>
      <c r="EOB9" s="129"/>
      <c r="EOC9" s="129"/>
      <c r="EOD9" s="129"/>
      <c r="EOE9" s="129"/>
      <c r="EOF9" s="129"/>
      <c r="EOG9" s="129"/>
      <c r="EOH9" s="129"/>
      <c r="EOI9" s="129"/>
      <c r="EOJ9" s="129"/>
      <c r="EOK9" s="129"/>
      <c r="EOL9" s="129"/>
      <c r="EOM9" s="129"/>
      <c r="EON9" s="129"/>
      <c r="EOO9" s="129"/>
      <c r="EOP9" s="129"/>
      <c r="EOQ9" s="129"/>
      <c r="EOR9" s="129"/>
      <c r="EOS9" s="129"/>
      <c r="EOT9" s="129"/>
      <c r="EOU9" s="129"/>
      <c r="EOV9" s="129"/>
      <c r="EOW9" s="129"/>
      <c r="EOX9" s="129"/>
      <c r="EOY9" s="129"/>
      <c r="EOZ9" s="129"/>
      <c r="EPA9" s="129"/>
      <c r="EPB9" s="129"/>
      <c r="EPC9" s="129"/>
      <c r="EPD9" s="129"/>
      <c r="EPE9" s="129"/>
      <c r="EPF9" s="129"/>
      <c r="EPG9" s="129"/>
      <c r="EPH9" s="129"/>
      <c r="EPI9" s="129"/>
      <c r="EPJ9" s="129"/>
      <c r="EPK9" s="129"/>
      <c r="EPL9" s="129"/>
      <c r="EPM9" s="129"/>
      <c r="EPN9" s="129"/>
      <c r="EPO9" s="129"/>
      <c r="EPP9" s="129"/>
      <c r="EPQ9" s="129"/>
      <c r="EPR9" s="129"/>
      <c r="EPS9" s="129"/>
      <c r="EPT9" s="129"/>
      <c r="EPU9" s="129"/>
      <c r="EPV9" s="129"/>
      <c r="EPW9" s="129"/>
      <c r="EPX9" s="129"/>
      <c r="EPY9" s="129"/>
      <c r="EPZ9" s="129"/>
      <c r="EQA9" s="129"/>
      <c r="EQB9" s="129"/>
      <c r="EQC9" s="129"/>
      <c r="EQD9" s="129"/>
      <c r="EQE9" s="129"/>
      <c r="EQF9" s="129"/>
      <c r="EQG9" s="129"/>
      <c r="EQH9" s="129"/>
      <c r="EQI9" s="129"/>
      <c r="EQJ9" s="129"/>
      <c r="EQK9" s="129"/>
      <c r="EQL9" s="129"/>
      <c r="EQM9" s="129"/>
      <c r="EQN9" s="129"/>
      <c r="EQO9" s="129"/>
      <c r="EQP9" s="129"/>
      <c r="EQQ9" s="129"/>
      <c r="EQR9" s="129"/>
      <c r="EQS9" s="129"/>
      <c r="EQT9" s="129"/>
      <c r="EQU9" s="129"/>
      <c r="EQV9" s="129"/>
      <c r="EQW9" s="129"/>
      <c r="EQX9" s="129"/>
      <c r="EQY9" s="129"/>
      <c r="EQZ9" s="129"/>
      <c r="ERA9" s="129"/>
      <c r="ERB9" s="129"/>
      <c r="ERC9" s="129"/>
      <c r="ERD9" s="129"/>
      <c r="ERE9" s="129"/>
      <c r="ERF9" s="129"/>
      <c r="ERG9" s="129"/>
      <c r="ERH9" s="129"/>
      <c r="ERI9" s="129"/>
      <c r="ERJ9" s="129"/>
      <c r="ERK9" s="129"/>
      <c r="ERL9" s="129"/>
      <c r="ERM9" s="129"/>
      <c r="ERN9" s="129"/>
      <c r="ERO9" s="129"/>
      <c r="ERP9" s="129"/>
      <c r="ERQ9" s="129"/>
      <c r="ERR9" s="129"/>
      <c r="ERS9" s="129"/>
      <c r="ERT9" s="129"/>
      <c r="ERU9" s="129"/>
      <c r="ERV9" s="129"/>
      <c r="ERW9" s="129"/>
      <c r="ERX9" s="129"/>
      <c r="ERY9" s="129"/>
      <c r="ERZ9" s="129"/>
      <c r="ESA9" s="129"/>
      <c r="ESB9" s="129"/>
      <c r="ESC9" s="129"/>
      <c r="ESD9" s="129"/>
      <c r="ESE9" s="129"/>
      <c r="ESF9" s="129"/>
      <c r="ESG9" s="129"/>
      <c r="ESH9" s="129"/>
      <c r="ESI9" s="129"/>
      <c r="ESJ9" s="129"/>
      <c r="ESK9" s="129"/>
      <c r="ESL9" s="129"/>
      <c r="ESM9" s="129"/>
      <c r="ESN9" s="129"/>
      <c r="ESO9" s="129"/>
      <c r="ESP9" s="129"/>
      <c r="ESQ9" s="129"/>
      <c r="ESR9" s="129"/>
      <c r="ESS9" s="129"/>
      <c r="EST9" s="129"/>
      <c r="ESU9" s="129"/>
      <c r="ESV9" s="129"/>
      <c r="ESW9" s="129"/>
      <c r="ESX9" s="129"/>
      <c r="ESY9" s="129"/>
      <c r="ESZ9" s="129"/>
      <c r="ETA9" s="129"/>
      <c r="ETB9" s="129"/>
      <c r="ETC9" s="129"/>
      <c r="ETD9" s="129"/>
      <c r="ETE9" s="129"/>
      <c r="ETF9" s="129"/>
      <c r="ETG9" s="129"/>
      <c r="ETH9" s="129"/>
      <c r="ETI9" s="129"/>
      <c r="ETJ9" s="129"/>
      <c r="ETK9" s="129"/>
      <c r="ETL9" s="129"/>
      <c r="ETM9" s="129"/>
      <c r="ETN9" s="129"/>
      <c r="ETO9" s="129"/>
      <c r="ETP9" s="129"/>
      <c r="ETQ9" s="129"/>
      <c r="ETR9" s="129"/>
      <c r="ETS9" s="129"/>
      <c r="ETT9" s="129"/>
      <c r="ETU9" s="129"/>
      <c r="ETV9" s="129"/>
      <c r="ETW9" s="129"/>
      <c r="ETX9" s="129"/>
      <c r="ETY9" s="129"/>
      <c r="ETZ9" s="129"/>
      <c r="EUA9" s="129"/>
      <c r="EUB9" s="129"/>
      <c r="EUC9" s="129"/>
      <c r="EUD9" s="129"/>
      <c r="EUE9" s="129"/>
      <c r="EUF9" s="129"/>
      <c r="EUG9" s="129"/>
      <c r="EUH9" s="129"/>
      <c r="EUI9" s="129"/>
      <c r="EUJ9" s="129"/>
      <c r="EUK9" s="129"/>
      <c r="EUL9" s="129"/>
      <c r="EUM9" s="129"/>
      <c r="EUN9" s="129"/>
      <c r="EUO9" s="129"/>
      <c r="EUP9" s="129"/>
      <c r="EUQ9" s="129"/>
      <c r="EUR9" s="129"/>
      <c r="EUS9" s="129"/>
      <c r="EUT9" s="129"/>
      <c r="EUU9" s="129"/>
      <c r="EUV9" s="129"/>
      <c r="EUW9" s="129"/>
      <c r="EUX9" s="129"/>
      <c r="EUY9" s="129"/>
      <c r="EUZ9" s="129"/>
      <c r="EVA9" s="129"/>
      <c r="EVB9" s="129"/>
      <c r="EVC9" s="129"/>
      <c r="EVD9" s="129"/>
      <c r="EVE9" s="129"/>
      <c r="EVF9" s="129"/>
      <c r="EVG9" s="129"/>
      <c r="EVH9" s="129"/>
      <c r="EVI9" s="129"/>
      <c r="EVJ9" s="129"/>
      <c r="EVK9" s="129"/>
      <c r="EVL9" s="129"/>
      <c r="EVM9" s="129"/>
      <c r="EVN9" s="129"/>
      <c r="EVO9" s="129"/>
      <c r="EVP9" s="129"/>
      <c r="EVQ9" s="129"/>
      <c r="EVR9" s="129"/>
      <c r="EVS9" s="129"/>
      <c r="EVT9" s="129"/>
      <c r="EVU9" s="129"/>
      <c r="EVV9" s="129"/>
      <c r="EVW9" s="129"/>
      <c r="EVX9" s="129"/>
      <c r="EVY9" s="129"/>
      <c r="EVZ9" s="129"/>
      <c r="EWA9" s="129"/>
      <c r="EWB9" s="129"/>
      <c r="EWC9" s="129"/>
      <c r="EWD9" s="129"/>
      <c r="EWE9" s="129"/>
      <c r="EWF9" s="129"/>
      <c r="EWG9" s="129"/>
      <c r="EWH9" s="129"/>
      <c r="EWI9" s="129"/>
      <c r="EWJ9" s="129"/>
      <c r="EWK9" s="129"/>
      <c r="EWL9" s="129"/>
      <c r="EWM9" s="129"/>
      <c r="EWN9" s="129"/>
      <c r="EWO9" s="129"/>
      <c r="EWP9" s="129"/>
      <c r="EWQ9" s="129"/>
      <c r="EWR9" s="129"/>
      <c r="EWS9" s="129"/>
      <c r="EWT9" s="129"/>
      <c r="EWU9" s="129"/>
      <c r="EWV9" s="129"/>
      <c r="EWW9" s="129"/>
      <c r="EWX9" s="129"/>
      <c r="EWY9" s="129"/>
      <c r="EWZ9" s="129"/>
      <c r="EXA9" s="129"/>
      <c r="EXB9" s="129"/>
      <c r="EXC9" s="129"/>
      <c r="EXD9" s="129"/>
      <c r="EXE9" s="129"/>
      <c r="EXF9" s="129"/>
      <c r="EXG9" s="129"/>
      <c r="EXH9" s="129"/>
      <c r="EXI9" s="129"/>
      <c r="EXJ9" s="129"/>
      <c r="EXK9" s="129"/>
      <c r="EXL9" s="129"/>
      <c r="EXM9" s="129"/>
      <c r="EXN9" s="129"/>
      <c r="EXO9" s="129"/>
      <c r="EXP9" s="129"/>
      <c r="EXQ9" s="129"/>
      <c r="EXR9" s="129"/>
      <c r="EXS9" s="129"/>
      <c r="EXT9" s="129"/>
      <c r="EXU9" s="129"/>
      <c r="EXV9" s="129"/>
      <c r="EXW9" s="129"/>
      <c r="EXX9" s="129"/>
      <c r="EXY9" s="129"/>
      <c r="EXZ9" s="129"/>
      <c r="EYA9" s="129"/>
      <c r="EYB9" s="129"/>
      <c r="EYC9" s="129"/>
      <c r="EYD9" s="129"/>
      <c r="EYE9" s="129"/>
      <c r="EYF9" s="129"/>
      <c r="EYG9" s="129"/>
      <c r="EYH9" s="129"/>
      <c r="EYI9" s="129"/>
      <c r="EYJ9" s="129"/>
      <c r="EYK9" s="129"/>
      <c r="EYL9" s="129"/>
      <c r="EYM9" s="129"/>
      <c r="EYN9" s="129"/>
      <c r="EYO9" s="129"/>
      <c r="EYP9" s="129"/>
      <c r="EYQ9" s="129"/>
      <c r="EYR9" s="129"/>
      <c r="EYS9" s="129"/>
      <c r="EYT9" s="129"/>
      <c r="EYU9" s="129"/>
      <c r="EYV9" s="129"/>
      <c r="EYW9" s="129"/>
      <c r="EYX9" s="129"/>
      <c r="EYY9" s="129"/>
      <c r="EYZ9" s="129"/>
      <c r="EZA9" s="129"/>
      <c r="EZB9" s="129"/>
      <c r="EZC9" s="129"/>
      <c r="EZD9" s="129"/>
      <c r="EZE9" s="129"/>
      <c r="EZF9" s="129"/>
      <c r="EZG9" s="129"/>
      <c r="EZH9" s="129"/>
      <c r="EZI9" s="129"/>
      <c r="EZJ9" s="129"/>
      <c r="EZK9" s="129"/>
      <c r="EZL9" s="129"/>
      <c r="EZM9" s="129"/>
      <c r="EZN9" s="129"/>
      <c r="EZO9" s="129"/>
      <c r="EZP9" s="129"/>
      <c r="EZQ9" s="129"/>
      <c r="EZR9" s="129"/>
      <c r="EZS9" s="129"/>
      <c r="EZT9" s="129"/>
      <c r="EZU9" s="129"/>
      <c r="EZV9" s="129"/>
      <c r="EZW9" s="129"/>
      <c r="EZX9" s="129"/>
      <c r="EZY9" s="129"/>
      <c r="EZZ9" s="129"/>
      <c r="FAA9" s="129"/>
      <c r="FAB9" s="129"/>
      <c r="FAC9" s="129"/>
      <c r="FAD9" s="129"/>
      <c r="FAE9" s="129"/>
      <c r="FAF9" s="129"/>
      <c r="FAG9" s="129"/>
      <c r="FAH9" s="129"/>
      <c r="FAI9" s="129"/>
      <c r="FAJ9" s="129"/>
      <c r="FAK9" s="129"/>
      <c r="FAL9" s="129"/>
      <c r="FAM9" s="129"/>
      <c r="FAN9" s="129"/>
      <c r="FAO9" s="129"/>
      <c r="FAP9" s="129"/>
      <c r="FAQ9" s="129"/>
      <c r="FAR9" s="129"/>
      <c r="FAS9" s="129"/>
      <c r="FAT9" s="129"/>
      <c r="FAU9" s="129"/>
      <c r="FAV9" s="129"/>
      <c r="FAW9" s="129"/>
      <c r="FAX9" s="129"/>
      <c r="FAY9" s="129"/>
      <c r="FAZ9" s="129"/>
      <c r="FBA9" s="129"/>
      <c r="FBB9" s="129"/>
      <c r="FBC9" s="129"/>
      <c r="FBD9" s="129"/>
      <c r="FBE9" s="129"/>
      <c r="FBF9" s="129"/>
      <c r="FBG9" s="129"/>
      <c r="FBH9" s="129"/>
      <c r="FBI9" s="129"/>
      <c r="FBJ9" s="129"/>
      <c r="FBK9" s="129"/>
      <c r="FBL9" s="129"/>
      <c r="FBM9" s="129"/>
      <c r="FBN9" s="129"/>
      <c r="FBO9" s="129"/>
      <c r="FBP9" s="129"/>
      <c r="FBQ9" s="129"/>
      <c r="FBR9" s="129"/>
      <c r="FBS9" s="129"/>
      <c r="FBT9" s="129"/>
      <c r="FBU9" s="129"/>
      <c r="FBV9" s="129"/>
      <c r="FBW9" s="129"/>
      <c r="FBX9" s="129"/>
      <c r="FBY9" s="129"/>
      <c r="FBZ9" s="129"/>
      <c r="FCA9" s="129"/>
      <c r="FCB9" s="129"/>
      <c r="FCC9" s="129"/>
      <c r="FCD9" s="129"/>
      <c r="FCE9" s="129"/>
      <c r="FCF9" s="129"/>
      <c r="FCG9" s="129"/>
      <c r="FCH9" s="129"/>
      <c r="FCI9" s="129"/>
      <c r="FCJ9" s="129"/>
      <c r="FCK9" s="129"/>
      <c r="FCL9" s="129"/>
      <c r="FCM9" s="129"/>
      <c r="FCN9" s="129"/>
      <c r="FCO9" s="129"/>
      <c r="FCP9" s="129"/>
      <c r="FCQ9" s="129"/>
      <c r="FCR9" s="129"/>
      <c r="FCS9" s="129"/>
      <c r="FCT9" s="129"/>
      <c r="FCU9" s="129"/>
      <c r="FCV9" s="129"/>
      <c r="FCW9" s="129"/>
      <c r="FCX9" s="129"/>
      <c r="FCY9" s="129"/>
      <c r="FCZ9" s="129"/>
      <c r="FDA9" s="129"/>
      <c r="FDB9" s="129"/>
      <c r="FDC9" s="129"/>
      <c r="FDD9" s="129"/>
      <c r="FDE9" s="129"/>
      <c r="FDF9" s="129"/>
      <c r="FDG9" s="129"/>
      <c r="FDH9" s="129"/>
      <c r="FDI9" s="129"/>
      <c r="FDJ9" s="129"/>
      <c r="FDK9" s="129"/>
      <c r="FDL9" s="129"/>
      <c r="FDM9" s="129"/>
      <c r="FDN9" s="129"/>
      <c r="FDO9" s="129"/>
      <c r="FDP9" s="129"/>
      <c r="FDQ9" s="129"/>
      <c r="FDR9" s="129"/>
      <c r="FDS9" s="129"/>
      <c r="FDT9" s="129"/>
      <c r="FDU9" s="129"/>
      <c r="FDV9" s="129"/>
      <c r="FDW9" s="129"/>
      <c r="FDX9" s="129"/>
      <c r="FDY9" s="129"/>
      <c r="FDZ9" s="129"/>
      <c r="FEA9" s="129"/>
      <c r="FEB9" s="129"/>
      <c r="FEC9" s="129"/>
      <c r="FED9" s="129"/>
      <c r="FEE9" s="129"/>
      <c r="FEF9" s="129"/>
      <c r="FEG9" s="129"/>
      <c r="FEH9" s="129"/>
      <c r="FEI9" s="129"/>
      <c r="FEJ9" s="129"/>
      <c r="FEK9" s="129"/>
      <c r="FEL9" s="129"/>
      <c r="FEM9" s="129"/>
      <c r="FEN9" s="129"/>
      <c r="FEO9" s="129"/>
      <c r="FEP9" s="129"/>
      <c r="FEQ9" s="129"/>
      <c r="FER9" s="129"/>
      <c r="FES9" s="129"/>
      <c r="FET9" s="129"/>
      <c r="FEU9" s="129"/>
      <c r="FEV9" s="129"/>
      <c r="FEW9" s="129"/>
      <c r="FEX9" s="129"/>
      <c r="FEY9" s="129"/>
      <c r="FEZ9" s="129"/>
      <c r="FFA9" s="129"/>
      <c r="FFB9" s="129"/>
      <c r="FFC9" s="129"/>
      <c r="FFD9" s="129"/>
      <c r="FFE9" s="129"/>
      <c r="FFF9" s="129"/>
      <c r="FFG9" s="129"/>
      <c r="FFH9" s="129"/>
      <c r="FFI9" s="129"/>
      <c r="FFJ9" s="129"/>
      <c r="FFK9" s="129"/>
      <c r="FFL9" s="129"/>
      <c r="FFM9" s="129"/>
      <c r="FFN9" s="129"/>
      <c r="FFO9" s="129"/>
      <c r="FFP9" s="129"/>
      <c r="FFQ9" s="129"/>
      <c r="FFR9" s="129"/>
      <c r="FFS9" s="129"/>
      <c r="FFT9" s="129"/>
      <c r="FFU9" s="129"/>
      <c r="FFV9" s="129"/>
      <c r="FFW9" s="129"/>
      <c r="FFX9" s="129"/>
      <c r="FFY9" s="129"/>
      <c r="FFZ9" s="129"/>
      <c r="FGA9" s="129"/>
      <c r="FGB9" s="129"/>
      <c r="FGC9" s="129"/>
      <c r="FGD9" s="129"/>
      <c r="FGE9" s="129"/>
      <c r="FGF9" s="129"/>
      <c r="FGG9" s="129"/>
      <c r="FGH9" s="129"/>
      <c r="FGI9" s="129"/>
      <c r="FGJ9" s="129"/>
      <c r="FGK9" s="129"/>
      <c r="FGL9" s="129"/>
      <c r="FGM9" s="129"/>
      <c r="FGN9" s="129"/>
      <c r="FGO9" s="129"/>
      <c r="FGP9" s="129"/>
      <c r="FGQ9" s="129"/>
      <c r="FGR9" s="129"/>
      <c r="FGS9" s="129"/>
      <c r="FGT9" s="129"/>
      <c r="FGU9" s="129"/>
      <c r="FGV9" s="129"/>
      <c r="FGW9" s="129"/>
      <c r="FGX9" s="129"/>
      <c r="FGY9" s="129"/>
      <c r="FGZ9" s="129"/>
      <c r="FHA9" s="129"/>
      <c r="FHB9" s="129"/>
      <c r="FHC9" s="129"/>
      <c r="FHD9" s="129"/>
      <c r="FHE9" s="129"/>
      <c r="FHF9" s="129"/>
      <c r="FHG9" s="129"/>
      <c r="FHH9" s="129"/>
      <c r="FHI9" s="129"/>
      <c r="FHJ9" s="129"/>
      <c r="FHK9" s="129"/>
      <c r="FHL9" s="129"/>
      <c r="FHM9" s="129"/>
      <c r="FHN9" s="129"/>
      <c r="FHO9" s="129"/>
      <c r="FHP9" s="129"/>
      <c r="FHQ9" s="129"/>
      <c r="FHR9" s="129"/>
      <c r="FHS9" s="129"/>
      <c r="FHT9" s="129"/>
      <c r="FHU9" s="129"/>
      <c r="FHV9" s="129"/>
      <c r="FHW9" s="129"/>
      <c r="FHX9" s="129"/>
      <c r="FHY9" s="129"/>
      <c r="FHZ9" s="129"/>
      <c r="FIA9" s="129"/>
      <c r="FIB9" s="129"/>
      <c r="FIC9" s="129"/>
      <c r="FID9" s="129"/>
      <c r="FIE9" s="129"/>
      <c r="FIF9" s="129"/>
      <c r="FIG9" s="129"/>
      <c r="FIH9" s="129"/>
      <c r="FII9" s="129"/>
      <c r="FIJ9" s="129"/>
      <c r="FIK9" s="129"/>
      <c r="FIL9" s="129"/>
      <c r="FIM9" s="129"/>
      <c r="FIN9" s="129"/>
      <c r="FIO9" s="129"/>
      <c r="FIP9" s="129"/>
      <c r="FIQ9" s="129"/>
      <c r="FIR9" s="129"/>
      <c r="FIS9" s="129"/>
      <c r="FIT9" s="129"/>
      <c r="FIU9" s="129"/>
      <c r="FIV9" s="129"/>
      <c r="FIW9" s="129"/>
      <c r="FIX9" s="129"/>
      <c r="FIY9" s="129"/>
      <c r="FIZ9" s="129"/>
      <c r="FJA9" s="129"/>
      <c r="FJB9" s="129"/>
      <c r="FJC9" s="129"/>
      <c r="FJD9" s="129"/>
      <c r="FJE9" s="129"/>
      <c r="FJF9" s="129"/>
      <c r="FJG9" s="129"/>
      <c r="FJH9" s="129"/>
      <c r="FJI9" s="129"/>
      <c r="FJJ9" s="129"/>
      <c r="FJK9" s="129"/>
      <c r="FJL9" s="129"/>
      <c r="FJM9" s="129"/>
      <c r="FJN9" s="129"/>
      <c r="FJO9" s="129"/>
      <c r="FJP9" s="129"/>
      <c r="FJQ9" s="129"/>
      <c r="FJR9" s="129"/>
      <c r="FJS9" s="129"/>
      <c r="FJT9" s="129"/>
      <c r="FJU9" s="129"/>
      <c r="FJV9" s="129"/>
      <c r="FJW9" s="129"/>
      <c r="FJX9" s="129"/>
      <c r="FJY9" s="129"/>
      <c r="FJZ9" s="129"/>
      <c r="FKA9" s="129"/>
      <c r="FKB9" s="129"/>
      <c r="FKC9" s="129"/>
      <c r="FKD9" s="129"/>
      <c r="FKE9" s="129"/>
      <c r="FKF9" s="129"/>
      <c r="FKG9" s="129"/>
      <c r="FKH9" s="129"/>
      <c r="FKI9" s="129"/>
      <c r="FKJ9" s="129"/>
      <c r="FKK9" s="129"/>
      <c r="FKL9" s="129"/>
      <c r="FKM9" s="129"/>
      <c r="FKN9" s="129"/>
      <c r="FKO9" s="129"/>
      <c r="FKP9" s="129"/>
      <c r="FKQ9" s="129"/>
      <c r="FKR9" s="129"/>
      <c r="FKS9" s="129"/>
      <c r="FKT9" s="129"/>
      <c r="FKU9" s="129"/>
      <c r="FKV9" s="129"/>
      <c r="FKW9" s="129"/>
      <c r="FKX9" s="129"/>
      <c r="FKY9" s="129"/>
      <c r="FKZ9" s="129"/>
      <c r="FLA9" s="129"/>
      <c r="FLB9" s="129"/>
      <c r="FLC9" s="129"/>
      <c r="FLD9" s="129"/>
      <c r="FLE9" s="129"/>
      <c r="FLF9" s="129"/>
      <c r="FLG9" s="129"/>
      <c r="FLH9" s="129"/>
      <c r="FLI9" s="129"/>
      <c r="FLJ9" s="129"/>
      <c r="FLK9" s="129"/>
      <c r="FLL9" s="129"/>
      <c r="FLM9" s="129"/>
      <c r="FLN9" s="129"/>
      <c r="FLO9" s="129"/>
      <c r="FLP9" s="129"/>
      <c r="FLQ9" s="129"/>
      <c r="FLR9" s="129"/>
      <c r="FLS9" s="129"/>
      <c r="FLT9" s="129"/>
      <c r="FLU9" s="129"/>
      <c r="FLV9" s="129"/>
      <c r="FLW9" s="129"/>
      <c r="FLX9" s="129"/>
      <c r="FLY9" s="129"/>
      <c r="FLZ9" s="129"/>
      <c r="FMA9" s="129"/>
      <c r="FMB9" s="129"/>
      <c r="FMC9" s="129"/>
      <c r="FMD9" s="129"/>
      <c r="FME9" s="129"/>
      <c r="FMF9" s="129"/>
      <c r="FMG9" s="129"/>
      <c r="FMH9" s="129"/>
      <c r="FMI9" s="129"/>
      <c r="FMJ9" s="129"/>
      <c r="FMK9" s="129"/>
      <c r="FML9" s="129"/>
      <c r="FMM9" s="129"/>
      <c r="FMN9" s="129"/>
      <c r="FMO9" s="129"/>
      <c r="FMP9" s="129"/>
      <c r="FMQ9" s="129"/>
      <c r="FMR9" s="129"/>
      <c r="FMS9" s="129"/>
      <c r="FMT9" s="129"/>
      <c r="FMU9" s="129"/>
      <c r="FMV9" s="129"/>
      <c r="FMW9" s="129"/>
      <c r="FMX9" s="129"/>
      <c r="FMY9" s="129"/>
      <c r="FMZ9" s="129"/>
      <c r="FNA9" s="129"/>
      <c r="FNB9" s="129"/>
      <c r="FNC9" s="129"/>
      <c r="FND9" s="129"/>
      <c r="FNE9" s="129"/>
      <c r="FNF9" s="129"/>
      <c r="FNG9" s="129"/>
      <c r="FNH9" s="129"/>
      <c r="FNI9" s="129"/>
      <c r="FNJ9" s="129"/>
      <c r="FNK9" s="129"/>
      <c r="FNL9" s="129"/>
      <c r="FNM9" s="129"/>
      <c r="FNN9" s="129"/>
      <c r="FNO9" s="129"/>
      <c r="FNP9" s="129"/>
      <c r="FNQ9" s="129"/>
      <c r="FNR9" s="129"/>
      <c r="FNS9" s="129"/>
      <c r="FNT9" s="129"/>
      <c r="FNU9" s="129"/>
      <c r="FNV9" s="129"/>
      <c r="FNW9" s="129"/>
      <c r="FNX9" s="129"/>
      <c r="FNY9" s="129"/>
      <c r="FNZ9" s="129"/>
      <c r="FOA9" s="129"/>
      <c r="FOB9" s="129"/>
      <c r="FOC9" s="129"/>
      <c r="FOD9" s="129"/>
      <c r="FOE9" s="129"/>
      <c r="FOF9" s="129"/>
      <c r="FOG9" s="129"/>
      <c r="FOH9" s="129"/>
      <c r="FOI9" s="129"/>
      <c r="FOJ9" s="129"/>
      <c r="FOK9" s="129"/>
      <c r="FOL9" s="129"/>
      <c r="FOM9" s="129"/>
      <c r="FON9" s="129"/>
      <c r="FOO9" s="129"/>
      <c r="FOP9" s="129"/>
      <c r="FOQ9" s="129"/>
      <c r="FOR9" s="129"/>
      <c r="FOS9" s="129"/>
      <c r="FOT9" s="129"/>
      <c r="FOU9" s="129"/>
      <c r="FOV9" s="129"/>
      <c r="FOW9" s="129"/>
      <c r="FOX9" s="129"/>
      <c r="FOY9" s="129"/>
      <c r="FOZ9" s="129"/>
      <c r="FPA9" s="129"/>
      <c r="FPB9" s="129"/>
      <c r="FPC9" s="129"/>
      <c r="FPD9" s="129"/>
      <c r="FPE9" s="129"/>
      <c r="FPF9" s="129"/>
      <c r="FPG9" s="129"/>
      <c r="FPH9" s="129"/>
      <c r="FPI9" s="129"/>
      <c r="FPJ9" s="129"/>
      <c r="FPK9" s="129"/>
      <c r="FPL9" s="129"/>
      <c r="FPM9" s="129"/>
      <c r="FPN9" s="129"/>
      <c r="FPO9" s="129"/>
      <c r="FPP9" s="129"/>
      <c r="FPQ9" s="129"/>
      <c r="FPR9" s="129"/>
      <c r="FPS9" s="129"/>
      <c r="FPT9" s="129"/>
      <c r="FPU9" s="129"/>
      <c r="FPV9" s="129"/>
      <c r="FPW9" s="129"/>
      <c r="FPX9" s="129"/>
      <c r="FPY9" s="129"/>
      <c r="FPZ9" s="129"/>
      <c r="FQA9" s="129"/>
      <c r="FQB9" s="129"/>
      <c r="FQC9" s="129"/>
      <c r="FQD9" s="129"/>
      <c r="FQE9" s="129"/>
      <c r="FQF9" s="129"/>
      <c r="FQG9" s="129"/>
      <c r="FQH9" s="129"/>
      <c r="FQI9" s="129"/>
      <c r="FQJ9" s="129"/>
      <c r="FQK9" s="129"/>
      <c r="FQL9" s="129"/>
      <c r="FQM9" s="129"/>
      <c r="FQN9" s="129"/>
      <c r="FQO9" s="129"/>
      <c r="FQP9" s="129"/>
      <c r="FQQ9" s="129"/>
      <c r="FQR9" s="129"/>
      <c r="FQS9" s="129"/>
      <c r="FQT9" s="129"/>
      <c r="FQU9" s="129"/>
      <c r="FQV9" s="129"/>
      <c r="FQW9" s="129"/>
      <c r="FQX9" s="129"/>
      <c r="FQY9" s="129"/>
      <c r="FQZ9" s="129"/>
      <c r="FRA9" s="129"/>
      <c r="FRB9" s="129"/>
      <c r="FRC9" s="129"/>
      <c r="FRD9" s="129"/>
      <c r="FRE9" s="129"/>
      <c r="FRF9" s="129"/>
      <c r="FRG9" s="129"/>
      <c r="FRH9" s="129"/>
      <c r="FRI9" s="129"/>
      <c r="FRJ9" s="129"/>
      <c r="FRK9" s="129"/>
      <c r="FRL9" s="129"/>
      <c r="FRM9" s="129"/>
      <c r="FRN9" s="129"/>
      <c r="FRO9" s="129"/>
      <c r="FRP9" s="129"/>
      <c r="FRQ9" s="129"/>
      <c r="FRR9" s="129"/>
      <c r="FRS9" s="129"/>
      <c r="FRT9" s="129"/>
      <c r="FRU9" s="129"/>
      <c r="FRV9" s="129"/>
      <c r="FRW9" s="129"/>
      <c r="FRX9" s="129"/>
      <c r="FRY9" s="129"/>
      <c r="FRZ9" s="129"/>
      <c r="FSA9" s="129"/>
      <c r="FSB9" s="129"/>
      <c r="FSC9" s="129"/>
      <c r="FSD9" s="129"/>
      <c r="FSE9" s="129"/>
      <c r="FSF9" s="129"/>
      <c r="FSG9" s="129"/>
      <c r="FSH9" s="129"/>
      <c r="FSI9" s="129"/>
      <c r="FSJ9" s="129"/>
      <c r="FSK9" s="129"/>
      <c r="FSL9" s="129"/>
      <c r="FSM9" s="129"/>
      <c r="FSN9" s="129"/>
      <c r="FSO9" s="129"/>
      <c r="FSP9" s="129"/>
      <c r="FSQ9" s="129"/>
      <c r="FSR9" s="129"/>
      <c r="FSS9" s="129"/>
      <c r="FST9" s="129"/>
      <c r="FSU9" s="129"/>
      <c r="FSV9" s="129"/>
      <c r="FSW9" s="129"/>
      <c r="FSX9" s="129"/>
      <c r="FSY9" s="129"/>
      <c r="FSZ9" s="129"/>
      <c r="FTA9" s="129"/>
      <c r="FTB9" s="129"/>
      <c r="FTC9" s="129"/>
      <c r="FTD9" s="129"/>
      <c r="FTE9" s="129"/>
      <c r="FTF9" s="129"/>
      <c r="FTG9" s="129"/>
      <c r="FTH9" s="129"/>
      <c r="FTI9" s="129"/>
      <c r="FTJ9" s="129"/>
      <c r="FTK9" s="129"/>
      <c r="FTL9" s="129"/>
      <c r="FTM9" s="129"/>
      <c r="FTN9" s="129"/>
      <c r="FTO9" s="129"/>
      <c r="FTP9" s="129"/>
      <c r="FTQ9" s="129"/>
      <c r="FTR9" s="129"/>
      <c r="FTS9" s="129"/>
      <c r="FTT9" s="129"/>
      <c r="FTU9" s="129"/>
      <c r="FTV9" s="129"/>
      <c r="FTW9" s="129"/>
      <c r="FTX9" s="129"/>
      <c r="FTY9" s="129"/>
      <c r="FTZ9" s="129"/>
      <c r="FUA9" s="129"/>
      <c r="FUB9" s="129"/>
      <c r="FUC9" s="129"/>
      <c r="FUD9" s="129"/>
      <c r="FUE9" s="129"/>
      <c r="FUF9" s="129"/>
      <c r="FUG9" s="129"/>
      <c r="FUH9" s="129"/>
      <c r="FUI9" s="129"/>
      <c r="FUJ9" s="129"/>
      <c r="FUK9" s="129"/>
      <c r="FUL9" s="129"/>
      <c r="FUM9" s="129"/>
      <c r="FUN9" s="129"/>
      <c r="FUO9" s="129"/>
      <c r="FUP9" s="129"/>
      <c r="FUQ9" s="129"/>
      <c r="FUR9" s="129"/>
      <c r="FUS9" s="129"/>
      <c r="FUT9" s="129"/>
      <c r="FUU9" s="129"/>
      <c r="FUV9" s="129"/>
      <c r="FUW9" s="129"/>
      <c r="FUX9" s="129"/>
      <c r="FUY9" s="129"/>
      <c r="FUZ9" s="129"/>
      <c r="FVA9" s="129"/>
      <c r="FVB9" s="129"/>
      <c r="FVC9" s="129"/>
      <c r="FVD9" s="129"/>
      <c r="FVE9" s="129"/>
      <c r="FVF9" s="129"/>
      <c r="FVG9" s="129"/>
      <c r="FVH9" s="129"/>
      <c r="FVI9" s="129"/>
      <c r="FVJ9" s="129"/>
      <c r="FVK9" s="129"/>
      <c r="FVL9" s="129"/>
      <c r="FVM9" s="129"/>
      <c r="FVN9" s="129"/>
      <c r="FVO9" s="129"/>
      <c r="FVP9" s="129"/>
      <c r="FVQ9" s="129"/>
      <c r="FVR9" s="129"/>
      <c r="FVS9" s="129"/>
      <c r="FVT9" s="129"/>
      <c r="FVU9" s="129"/>
      <c r="FVV9" s="129"/>
      <c r="FVW9" s="129"/>
      <c r="FVX9" s="129"/>
      <c r="FVY9" s="129"/>
      <c r="FVZ9" s="129"/>
      <c r="FWA9" s="129"/>
      <c r="FWB9" s="129"/>
      <c r="FWC9" s="129"/>
      <c r="FWD9" s="129"/>
      <c r="FWE9" s="129"/>
      <c r="FWF9" s="129"/>
      <c r="FWG9" s="129"/>
      <c r="FWH9" s="129"/>
      <c r="FWI9" s="129"/>
      <c r="FWJ9" s="129"/>
      <c r="FWK9" s="129"/>
      <c r="FWL9" s="129"/>
      <c r="FWM9" s="129"/>
      <c r="FWN9" s="129"/>
      <c r="FWO9" s="129"/>
      <c r="FWP9" s="129"/>
      <c r="FWQ9" s="129"/>
      <c r="FWR9" s="129"/>
      <c r="FWS9" s="129"/>
      <c r="FWT9" s="129"/>
      <c r="FWU9" s="129"/>
      <c r="FWV9" s="129"/>
      <c r="FWW9" s="129"/>
      <c r="FWX9" s="129"/>
      <c r="FWY9" s="129"/>
      <c r="FWZ9" s="129"/>
      <c r="FXA9" s="129"/>
      <c r="FXB9" s="129"/>
      <c r="FXC9" s="129"/>
      <c r="FXD9" s="129"/>
      <c r="FXE9" s="129"/>
      <c r="FXF9" s="129"/>
      <c r="FXG9" s="129"/>
      <c r="FXH9" s="129"/>
      <c r="FXI9" s="129"/>
      <c r="FXJ9" s="129"/>
      <c r="FXK9" s="129"/>
      <c r="FXL9" s="129"/>
      <c r="FXM9" s="129"/>
      <c r="FXN9" s="129"/>
      <c r="FXO9" s="129"/>
      <c r="FXP9" s="129"/>
      <c r="FXQ9" s="129"/>
      <c r="FXR9" s="129"/>
      <c r="FXS9" s="129"/>
      <c r="FXT9" s="129"/>
      <c r="FXU9" s="129"/>
      <c r="FXV9" s="129"/>
      <c r="FXW9" s="129"/>
      <c r="FXX9" s="129"/>
      <c r="FXY9" s="129"/>
      <c r="FXZ9" s="129"/>
      <c r="FYA9" s="129"/>
      <c r="FYB9" s="129"/>
      <c r="FYC9" s="129"/>
      <c r="FYD9" s="129"/>
      <c r="FYE9" s="129"/>
      <c r="FYF9" s="129"/>
      <c r="FYG9" s="129"/>
      <c r="FYH9" s="129"/>
      <c r="FYI9" s="129"/>
      <c r="FYJ9" s="129"/>
      <c r="FYK9" s="129"/>
      <c r="FYL9" s="129"/>
      <c r="FYM9" s="129"/>
      <c r="FYN9" s="129"/>
      <c r="FYO9" s="129"/>
      <c r="FYP9" s="129"/>
      <c r="FYQ9" s="129"/>
      <c r="FYR9" s="129"/>
      <c r="FYS9" s="129"/>
      <c r="FYT9" s="129"/>
      <c r="FYU9" s="129"/>
      <c r="FYV9" s="129"/>
      <c r="FYW9" s="129"/>
      <c r="FYX9" s="129"/>
      <c r="FYY9" s="129"/>
      <c r="FYZ9" s="129"/>
      <c r="FZA9" s="129"/>
      <c r="FZB9" s="129"/>
      <c r="FZC9" s="129"/>
      <c r="FZD9" s="129"/>
      <c r="FZE9" s="129"/>
      <c r="FZF9" s="129"/>
      <c r="FZG9" s="129"/>
      <c r="FZH9" s="129"/>
      <c r="FZI9" s="129"/>
      <c r="FZJ9" s="129"/>
      <c r="FZK9" s="129"/>
      <c r="FZL9" s="129"/>
      <c r="FZM9" s="129"/>
      <c r="FZN9" s="129"/>
      <c r="FZO9" s="129"/>
      <c r="FZP9" s="129"/>
      <c r="FZQ9" s="129"/>
      <c r="FZR9" s="129"/>
      <c r="FZS9" s="129"/>
      <c r="FZT9" s="129"/>
      <c r="FZU9" s="129"/>
      <c r="FZV9" s="129"/>
      <c r="FZW9" s="129"/>
      <c r="FZX9" s="129"/>
      <c r="FZY9" s="129"/>
      <c r="FZZ9" s="129"/>
      <c r="GAA9" s="129"/>
      <c r="GAB9" s="129"/>
      <c r="GAC9" s="129"/>
      <c r="GAD9" s="129"/>
      <c r="GAE9" s="129"/>
      <c r="GAF9" s="129"/>
      <c r="GAG9" s="129"/>
      <c r="GAH9" s="129"/>
      <c r="GAI9" s="129"/>
      <c r="GAJ9" s="129"/>
      <c r="GAK9" s="129"/>
      <c r="GAL9" s="129"/>
      <c r="GAM9" s="129"/>
      <c r="GAN9" s="129"/>
      <c r="GAO9" s="129"/>
      <c r="GAP9" s="129"/>
      <c r="GAQ9" s="129"/>
      <c r="GAR9" s="129"/>
      <c r="GAS9" s="129"/>
      <c r="GAT9" s="129"/>
      <c r="GAU9" s="129"/>
      <c r="GAV9" s="129"/>
      <c r="GAW9" s="129"/>
      <c r="GAX9" s="129"/>
      <c r="GAY9" s="129"/>
      <c r="GAZ9" s="129"/>
      <c r="GBA9" s="129"/>
      <c r="GBB9" s="129"/>
      <c r="GBC9" s="129"/>
      <c r="GBD9" s="129"/>
      <c r="GBE9" s="129"/>
      <c r="GBF9" s="129"/>
      <c r="GBG9" s="129"/>
      <c r="GBH9" s="129"/>
      <c r="GBI9" s="129"/>
      <c r="GBJ9" s="129"/>
      <c r="GBK9" s="129"/>
      <c r="GBL9" s="129"/>
      <c r="GBM9" s="129"/>
      <c r="GBN9" s="129"/>
      <c r="GBO9" s="129"/>
      <c r="GBP9" s="129"/>
      <c r="GBQ9" s="129"/>
      <c r="GBR9" s="129"/>
      <c r="GBS9" s="129"/>
      <c r="GBT9" s="129"/>
      <c r="GBU9" s="129"/>
      <c r="GBV9" s="129"/>
      <c r="GBW9" s="129"/>
      <c r="GBX9" s="129"/>
      <c r="GBY9" s="129"/>
      <c r="GBZ9" s="129"/>
      <c r="GCA9" s="129"/>
      <c r="GCB9" s="129"/>
      <c r="GCC9" s="129"/>
      <c r="GCD9" s="129"/>
      <c r="GCE9" s="129"/>
      <c r="GCF9" s="129"/>
      <c r="GCG9" s="129"/>
      <c r="GCH9" s="129"/>
      <c r="GCI9" s="129"/>
      <c r="GCJ9" s="129"/>
      <c r="GCK9" s="129"/>
      <c r="GCL9" s="129"/>
      <c r="GCM9" s="129"/>
      <c r="GCN9" s="129"/>
      <c r="GCO9" s="129"/>
      <c r="GCP9" s="129"/>
      <c r="GCQ9" s="129"/>
      <c r="GCR9" s="129"/>
      <c r="GCS9" s="129"/>
      <c r="GCT9" s="129"/>
      <c r="GCU9" s="129"/>
      <c r="GCV9" s="129"/>
      <c r="GCW9" s="129"/>
      <c r="GCX9" s="129"/>
      <c r="GCY9" s="129"/>
      <c r="GCZ9" s="129"/>
      <c r="GDA9" s="129"/>
      <c r="GDB9" s="129"/>
      <c r="GDC9" s="129"/>
      <c r="GDD9" s="129"/>
      <c r="GDE9" s="129"/>
      <c r="GDF9" s="129"/>
      <c r="GDG9" s="129"/>
      <c r="GDH9" s="129"/>
      <c r="GDI9" s="129"/>
      <c r="GDJ9" s="129"/>
      <c r="GDK9" s="129"/>
      <c r="GDL9" s="129"/>
      <c r="GDM9" s="129"/>
      <c r="GDN9" s="129"/>
      <c r="GDO9" s="129"/>
      <c r="GDP9" s="129"/>
      <c r="GDQ9" s="129"/>
      <c r="GDR9" s="129"/>
      <c r="GDS9" s="129"/>
      <c r="GDT9" s="129"/>
      <c r="GDU9" s="129"/>
      <c r="GDV9" s="129"/>
      <c r="GDW9" s="129"/>
      <c r="GDX9" s="129"/>
      <c r="GDY9" s="129"/>
      <c r="GDZ9" s="129"/>
      <c r="GEA9" s="129"/>
      <c r="GEB9" s="129"/>
      <c r="GEC9" s="129"/>
      <c r="GED9" s="129"/>
      <c r="GEE9" s="129"/>
      <c r="GEF9" s="129"/>
      <c r="GEG9" s="129"/>
      <c r="GEH9" s="129"/>
      <c r="GEI9" s="129"/>
      <c r="GEJ9" s="129"/>
      <c r="GEK9" s="129"/>
      <c r="GEL9" s="129"/>
      <c r="GEM9" s="129"/>
      <c r="GEN9" s="129"/>
      <c r="GEO9" s="129"/>
      <c r="GEP9" s="129"/>
      <c r="GEQ9" s="129"/>
      <c r="GER9" s="129"/>
      <c r="GES9" s="129"/>
      <c r="GET9" s="129"/>
      <c r="GEU9" s="129"/>
      <c r="GEV9" s="129"/>
      <c r="GEW9" s="129"/>
      <c r="GEX9" s="129"/>
      <c r="GEY9" s="129"/>
      <c r="GEZ9" s="129"/>
      <c r="GFA9" s="129"/>
      <c r="GFB9" s="129"/>
      <c r="GFC9" s="129"/>
      <c r="GFD9" s="129"/>
      <c r="GFE9" s="129"/>
      <c r="GFF9" s="129"/>
      <c r="GFG9" s="129"/>
      <c r="GFH9" s="129"/>
      <c r="GFI9" s="129"/>
      <c r="GFJ9" s="129"/>
      <c r="GFK9" s="129"/>
      <c r="GFL9" s="129"/>
      <c r="GFM9" s="129"/>
      <c r="GFN9" s="129"/>
      <c r="GFO9" s="129"/>
      <c r="GFP9" s="129"/>
      <c r="GFQ9" s="129"/>
      <c r="GFR9" s="129"/>
      <c r="GFS9" s="129"/>
      <c r="GFT9" s="129"/>
      <c r="GFU9" s="129"/>
      <c r="GFV9" s="129"/>
      <c r="GFW9" s="129"/>
      <c r="GFX9" s="129"/>
      <c r="GFY9" s="129"/>
      <c r="GFZ9" s="129"/>
      <c r="GGA9" s="129"/>
      <c r="GGB9" s="129"/>
      <c r="GGC9" s="129"/>
      <c r="GGD9" s="129"/>
      <c r="GGE9" s="129"/>
      <c r="GGF9" s="129"/>
      <c r="GGG9" s="129"/>
      <c r="GGH9" s="129"/>
      <c r="GGI9" s="129"/>
      <c r="GGJ9" s="129"/>
      <c r="GGK9" s="129"/>
      <c r="GGL9" s="129"/>
      <c r="GGM9" s="129"/>
      <c r="GGN9" s="129"/>
      <c r="GGO9" s="129"/>
      <c r="GGP9" s="129"/>
      <c r="GGQ9" s="129"/>
      <c r="GGR9" s="129"/>
      <c r="GGS9" s="129"/>
      <c r="GGT9" s="129"/>
      <c r="GGU9" s="129"/>
      <c r="GGV9" s="129"/>
      <c r="GGW9" s="129"/>
      <c r="GGX9" s="129"/>
      <c r="GGY9" s="129"/>
      <c r="GGZ9" s="129"/>
      <c r="GHA9" s="129"/>
      <c r="GHB9" s="129"/>
      <c r="GHC9" s="129"/>
      <c r="GHD9" s="129"/>
      <c r="GHE9" s="129"/>
      <c r="GHF9" s="129"/>
      <c r="GHG9" s="129"/>
      <c r="GHH9" s="129"/>
      <c r="GHI9" s="129"/>
      <c r="GHJ9" s="129"/>
      <c r="GHK9" s="129"/>
      <c r="GHL9" s="129"/>
      <c r="GHM9" s="129"/>
      <c r="GHN9" s="129"/>
      <c r="GHO9" s="129"/>
      <c r="GHP9" s="129"/>
      <c r="GHQ9" s="129"/>
      <c r="GHR9" s="129"/>
      <c r="GHS9" s="129"/>
      <c r="GHT9" s="129"/>
      <c r="GHU9" s="129"/>
      <c r="GHV9" s="129"/>
      <c r="GHW9" s="129"/>
      <c r="GHX9" s="129"/>
      <c r="GHY9" s="129"/>
      <c r="GHZ9" s="129"/>
      <c r="GIA9" s="129"/>
      <c r="GIB9" s="129"/>
      <c r="GIC9" s="129"/>
      <c r="GID9" s="129"/>
      <c r="GIE9" s="129"/>
      <c r="GIF9" s="129"/>
      <c r="GIG9" s="129"/>
      <c r="GIH9" s="129"/>
      <c r="GII9" s="129"/>
      <c r="GIJ9" s="129"/>
      <c r="GIK9" s="129"/>
      <c r="GIL9" s="129"/>
      <c r="GIM9" s="129"/>
      <c r="GIN9" s="129"/>
      <c r="GIO9" s="129"/>
      <c r="GIP9" s="129"/>
      <c r="GIQ9" s="129"/>
      <c r="GIR9" s="129"/>
      <c r="GIS9" s="129"/>
      <c r="GIT9" s="129"/>
      <c r="GIU9" s="129"/>
      <c r="GIV9" s="129"/>
      <c r="GIW9" s="129"/>
      <c r="GIX9" s="129"/>
      <c r="GIY9" s="129"/>
      <c r="GIZ9" s="129"/>
      <c r="GJA9" s="129"/>
      <c r="GJB9" s="129"/>
      <c r="GJC9" s="129"/>
      <c r="GJD9" s="129"/>
      <c r="GJE9" s="129"/>
      <c r="GJF9" s="129"/>
      <c r="GJG9" s="129"/>
      <c r="GJH9" s="129"/>
      <c r="GJI9" s="129"/>
      <c r="GJJ9" s="129"/>
      <c r="GJK9" s="129"/>
      <c r="GJL9" s="129"/>
      <c r="GJM9" s="129"/>
      <c r="GJN9" s="129"/>
      <c r="GJO9" s="129"/>
      <c r="GJP9" s="129"/>
      <c r="GJQ9" s="129"/>
      <c r="GJR9" s="129"/>
      <c r="GJS9" s="129"/>
      <c r="GJT9" s="129"/>
      <c r="GJU9" s="129"/>
      <c r="GJV9" s="129"/>
      <c r="GJW9" s="129"/>
      <c r="GJX9" s="129"/>
      <c r="GJY9" s="129"/>
      <c r="GJZ9" s="129"/>
      <c r="GKA9" s="129"/>
      <c r="GKB9" s="129"/>
      <c r="GKC9" s="129"/>
      <c r="GKD9" s="129"/>
      <c r="GKE9" s="129"/>
      <c r="GKF9" s="129"/>
      <c r="GKG9" s="129"/>
      <c r="GKH9" s="129"/>
      <c r="GKI9" s="129"/>
      <c r="GKJ9" s="129"/>
      <c r="GKK9" s="129"/>
      <c r="GKL9" s="129"/>
      <c r="GKM9" s="129"/>
      <c r="GKN9" s="129"/>
      <c r="GKO9" s="129"/>
      <c r="GKP9" s="129"/>
      <c r="GKQ9" s="129"/>
      <c r="GKR9" s="129"/>
      <c r="GKS9" s="129"/>
      <c r="GKT9" s="129"/>
      <c r="GKU9" s="129"/>
      <c r="GKV9" s="129"/>
      <c r="GKW9" s="129"/>
      <c r="GKX9" s="129"/>
      <c r="GKY9" s="129"/>
      <c r="GKZ9" s="129"/>
      <c r="GLA9" s="129"/>
      <c r="GLB9" s="129"/>
      <c r="GLC9" s="129"/>
      <c r="GLD9" s="129"/>
      <c r="GLE9" s="129"/>
      <c r="GLF9" s="129"/>
      <c r="GLG9" s="129"/>
      <c r="GLH9" s="129"/>
      <c r="GLI9" s="129"/>
      <c r="GLJ9" s="129"/>
      <c r="GLK9" s="129"/>
      <c r="GLL9" s="129"/>
      <c r="GLM9" s="129"/>
      <c r="GLN9" s="129"/>
      <c r="GLO9" s="129"/>
      <c r="GLP9" s="129"/>
      <c r="GLQ9" s="129"/>
      <c r="GLR9" s="129"/>
      <c r="GLS9" s="129"/>
      <c r="GLT9" s="129"/>
      <c r="GLU9" s="129"/>
      <c r="GLV9" s="129"/>
      <c r="GLW9" s="129"/>
      <c r="GLX9" s="129"/>
      <c r="GLY9" s="129"/>
      <c r="GLZ9" s="129"/>
      <c r="GMA9" s="129"/>
      <c r="GMB9" s="129"/>
      <c r="GMC9" s="129"/>
      <c r="GMD9" s="129"/>
      <c r="GME9" s="129"/>
      <c r="GMF9" s="129"/>
      <c r="GMG9" s="129"/>
      <c r="GMH9" s="129"/>
      <c r="GMI9" s="129"/>
      <c r="GMJ9" s="129"/>
      <c r="GMK9" s="129"/>
      <c r="GML9" s="129"/>
      <c r="GMM9" s="129"/>
      <c r="GMN9" s="129"/>
      <c r="GMO9" s="129"/>
      <c r="GMP9" s="129"/>
      <c r="GMQ9" s="129"/>
      <c r="GMR9" s="129"/>
      <c r="GMS9" s="129"/>
      <c r="GMT9" s="129"/>
      <c r="GMU9" s="129"/>
      <c r="GMV9" s="129"/>
      <c r="GMW9" s="129"/>
      <c r="GMX9" s="129"/>
      <c r="GMY9" s="129"/>
      <c r="GMZ9" s="129"/>
      <c r="GNA9" s="129"/>
      <c r="GNB9" s="129"/>
      <c r="GNC9" s="129"/>
      <c r="GND9" s="129"/>
      <c r="GNE9" s="129"/>
      <c r="GNF9" s="129"/>
      <c r="GNG9" s="129"/>
      <c r="GNH9" s="129"/>
      <c r="GNI9" s="129"/>
      <c r="GNJ9" s="129"/>
      <c r="GNK9" s="129"/>
      <c r="GNL9" s="129"/>
      <c r="GNM9" s="129"/>
      <c r="GNN9" s="129"/>
      <c r="GNO9" s="129"/>
      <c r="GNP9" s="129"/>
      <c r="GNQ9" s="129"/>
      <c r="GNR9" s="129"/>
      <c r="GNS9" s="129"/>
      <c r="GNT9" s="129"/>
      <c r="GNU9" s="129"/>
      <c r="GNV9" s="129"/>
      <c r="GNW9" s="129"/>
      <c r="GNX9" s="129"/>
      <c r="GNY9" s="129"/>
      <c r="GNZ9" s="129"/>
      <c r="GOA9" s="129"/>
      <c r="GOB9" s="129"/>
      <c r="GOC9" s="129"/>
      <c r="GOD9" s="129"/>
      <c r="GOE9" s="129"/>
      <c r="GOF9" s="129"/>
      <c r="GOG9" s="129"/>
      <c r="GOH9" s="129"/>
      <c r="GOI9" s="129"/>
      <c r="GOJ9" s="129"/>
      <c r="GOK9" s="129"/>
      <c r="GOL9" s="129"/>
      <c r="GOM9" s="129"/>
      <c r="GON9" s="129"/>
      <c r="GOO9" s="129"/>
      <c r="GOP9" s="129"/>
      <c r="GOQ9" s="129"/>
      <c r="GOR9" s="129"/>
      <c r="GOS9" s="129"/>
      <c r="GOT9" s="129"/>
      <c r="GOU9" s="129"/>
      <c r="GOV9" s="129"/>
      <c r="GOW9" s="129"/>
      <c r="GOX9" s="129"/>
      <c r="GOY9" s="129"/>
      <c r="GOZ9" s="129"/>
      <c r="GPA9" s="129"/>
      <c r="GPB9" s="129"/>
      <c r="GPC9" s="129"/>
      <c r="GPD9" s="129"/>
      <c r="GPE9" s="129"/>
      <c r="GPF9" s="129"/>
      <c r="GPG9" s="129"/>
      <c r="GPH9" s="129"/>
      <c r="GPI9" s="129"/>
      <c r="GPJ9" s="129"/>
      <c r="GPK9" s="129"/>
      <c r="GPL9" s="129"/>
      <c r="GPM9" s="129"/>
      <c r="GPN9" s="129"/>
      <c r="GPO9" s="129"/>
      <c r="GPP9" s="129"/>
      <c r="GPQ9" s="129"/>
      <c r="GPR9" s="129"/>
      <c r="GPS9" s="129"/>
      <c r="GPT9" s="129"/>
      <c r="GPU9" s="129"/>
      <c r="GPV9" s="129"/>
      <c r="GPW9" s="129"/>
      <c r="GPX9" s="129"/>
      <c r="GPY9" s="129"/>
      <c r="GPZ9" s="129"/>
      <c r="GQA9" s="129"/>
      <c r="GQB9" s="129"/>
      <c r="GQC9" s="129"/>
      <c r="GQD9" s="129"/>
      <c r="GQE9" s="129"/>
      <c r="GQF9" s="129"/>
      <c r="GQG9" s="129"/>
      <c r="GQH9" s="129"/>
      <c r="GQI9" s="129"/>
      <c r="GQJ9" s="129"/>
      <c r="GQK9" s="129"/>
      <c r="GQL9" s="129"/>
      <c r="GQM9" s="129"/>
      <c r="GQN9" s="129"/>
      <c r="GQO9" s="129"/>
      <c r="GQP9" s="129"/>
      <c r="GQQ9" s="129"/>
      <c r="GQR9" s="129"/>
      <c r="GQS9" s="129"/>
      <c r="GQT9" s="129"/>
      <c r="GQU9" s="129"/>
      <c r="GQV9" s="129"/>
      <c r="GQW9" s="129"/>
      <c r="GQX9" s="129"/>
      <c r="GQY9" s="129"/>
      <c r="GQZ9" s="129"/>
      <c r="GRA9" s="129"/>
      <c r="GRB9" s="129"/>
      <c r="GRC9" s="129"/>
      <c r="GRD9" s="129"/>
      <c r="GRE9" s="129"/>
      <c r="GRF9" s="129"/>
      <c r="GRG9" s="129"/>
      <c r="GRH9" s="129"/>
      <c r="GRI9" s="129"/>
      <c r="GRJ9" s="129"/>
      <c r="GRK9" s="129"/>
      <c r="GRL9" s="129"/>
      <c r="GRM9" s="129"/>
      <c r="GRN9" s="129"/>
      <c r="GRO9" s="129"/>
      <c r="GRP9" s="129"/>
      <c r="GRQ9" s="129"/>
      <c r="GRR9" s="129"/>
      <c r="GRS9" s="129"/>
      <c r="GRT9" s="129"/>
      <c r="GRU9" s="129"/>
      <c r="GRV9" s="129"/>
      <c r="GRW9" s="129"/>
      <c r="GRX9" s="129"/>
      <c r="GRY9" s="129"/>
      <c r="GRZ9" s="129"/>
      <c r="GSA9" s="129"/>
      <c r="GSB9" s="129"/>
      <c r="GSC9" s="129"/>
      <c r="GSD9" s="129"/>
      <c r="GSE9" s="129"/>
      <c r="GSF9" s="129"/>
      <c r="GSG9" s="129"/>
      <c r="GSH9" s="129"/>
      <c r="GSI9" s="129"/>
      <c r="GSJ9" s="129"/>
      <c r="GSK9" s="129"/>
      <c r="GSL9" s="129"/>
      <c r="GSM9" s="129"/>
      <c r="GSN9" s="129"/>
      <c r="GSO9" s="129"/>
      <c r="GSP9" s="129"/>
      <c r="GSQ9" s="129"/>
      <c r="GSR9" s="129"/>
      <c r="GSS9" s="129"/>
      <c r="GST9" s="129"/>
      <c r="GSU9" s="129"/>
      <c r="GSV9" s="129"/>
      <c r="GSW9" s="129"/>
      <c r="GSX9" s="129"/>
      <c r="GSY9" s="129"/>
      <c r="GSZ9" s="129"/>
      <c r="GTA9" s="129"/>
      <c r="GTB9" s="129"/>
      <c r="GTC9" s="129"/>
      <c r="GTD9" s="129"/>
      <c r="GTE9" s="129"/>
      <c r="GTF9" s="129"/>
      <c r="GTG9" s="129"/>
      <c r="GTH9" s="129"/>
      <c r="GTI9" s="129"/>
      <c r="GTJ9" s="129"/>
      <c r="GTK9" s="129"/>
      <c r="GTL9" s="129"/>
      <c r="GTM9" s="129"/>
      <c r="GTN9" s="129"/>
      <c r="GTO9" s="129"/>
      <c r="GTP9" s="129"/>
      <c r="GTQ9" s="129"/>
      <c r="GTR9" s="129"/>
      <c r="GTS9" s="129"/>
      <c r="GTT9" s="129"/>
      <c r="GTU9" s="129"/>
      <c r="GTV9" s="129"/>
      <c r="GTW9" s="129"/>
      <c r="GTX9" s="129"/>
      <c r="GTY9" s="129"/>
      <c r="GTZ9" s="129"/>
      <c r="GUA9" s="129"/>
      <c r="GUB9" s="129"/>
      <c r="GUC9" s="129"/>
      <c r="GUD9" s="129"/>
      <c r="GUE9" s="129"/>
      <c r="GUF9" s="129"/>
      <c r="GUG9" s="129"/>
      <c r="GUH9" s="129"/>
      <c r="GUI9" s="129"/>
      <c r="GUJ9" s="129"/>
      <c r="GUK9" s="129"/>
      <c r="GUL9" s="129"/>
      <c r="GUM9" s="129"/>
      <c r="GUN9" s="129"/>
      <c r="GUO9" s="129"/>
      <c r="GUP9" s="129"/>
      <c r="GUQ9" s="129"/>
      <c r="GUR9" s="129"/>
      <c r="GUS9" s="129"/>
      <c r="GUT9" s="129"/>
      <c r="GUU9" s="129"/>
      <c r="GUV9" s="129"/>
      <c r="GUW9" s="129"/>
      <c r="GUX9" s="129"/>
      <c r="GUY9" s="129"/>
      <c r="GUZ9" s="129"/>
      <c r="GVA9" s="129"/>
      <c r="GVB9" s="129"/>
      <c r="GVC9" s="129"/>
      <c r="GVD9" s="129"/>
      <c r="GVE9" s="129"/>
      <c r="GVF9" s="129"/>
      <c r="GVG9" s="129"/>
      <c r="GVH9" s="129"/>
      <c r="GVI9" s="129"/>
      <c r="GVJ9" s="129"/>
      <c r="GVK9" s="129"/>
      <c r="GVL9" s="129"/>
      <c r="GVM9" s="129"/>
      <c r="GVN9" s="129"/>
      <c r="GVO9" s="129"/>
      <c r="GVP9" s="129"/>
      <c r="GVQ9" s="129"/>
      <c r="GVR9" s="129"/>
      <c r="GVS9" s="129"/>
      <c r="GVT9" s="129"/>
      <c r="GVU9" s="129"/>
      <c r="GVV9" s="129"/>
      <c r="GVW9" s="129"/>
      <c r="GVX9" s="129"/>
      <c r="GVY9" s="129"/>
      <c r="GVZ9" s="129"/>
      <c r="GWA9" s="129"/>
      <c r="GWB9" s="129"/>
      <c r="GWC9" s="129"/>
      <c r="GWD9" s="129"/>
      <c r="GWE9" s="129"/>
      <c r="GWF9" s="129"/>
      <c r="GWG9" s="129"/>
      <c r="GWH9" s="129"/>
      <c r="GWI9" s="129"/>
      <c r="GWJ9" s="129"/>
      <c r="GWK9" s="129"/>
      <c r="GWL9" s="129"/>
      <c r="GWM9" s="129"/>
      <c r="GWN9" s="129"/>
      <c r="GWO9" s="129"/>
      <c r="GWP9" s="129"/>
      <c r="GWQ9" s="129"/>
      <c r="GWR9" s="129"/>
      <c r="GWS9" s="129"/>
      <c r="GWT9" s="129"/>
      <c r="GWU9" s="129"/>
      <c r="GWV9" s="129"/>
      <c r="GWW9" s="129"/>
      <c r="GWX9" s="129"/>
      <c r="GWY9" s="129"/>
      <c r="GWZ9" s="129"/>
      <c r="GXA9" s="129"/>
      <c r="GXB9" s="129"/>
      <c r="GXC9" s="129"/>
      <c r="GXD9" s="129"/>
      <c r="GXE9" s="129"/>
      <c r="GXF9" s="129"/>
      <c r="GXG9" s="129"/>
      <c r="GXH9" s="129"/>
      <c r="GXI9" s="129"/>
      <c r="GXJ9" s="129"/>
      <c r="GXK9" s="129"/>
      <c r="GXL9" s="129"/>
      <c r="GXM9" s="129"/>
      <c r="GXN9" s="129"/>
      <c r="GXO9" s="129"/>
      <c r="GXP9" s="129"/>
      <c r="GXQ9" s="129"/>
      <c r="GXR9" s="129"/>
      <c r="GXS9" s="129"/>
      <c r="GXT9" s="129"/>
      <c r="GXU9" s="129"/>
      <c r="GXV9" s="129"/>
      <c r="GXW9" s="129"/>
      <c r="GXX9" s="129"/>
      <c r="GXY9" s="129"/>
      <c r="GXZ9" s="129"/>
      <c r="GYA9" s="129"/>
      <c r="GYB9" s="129"/>
      <c r="GYC9" s="129"/>
      <c r="GYD9" s="129"/>
      <c r="GYE9" s="129"/>
      <c r="GYF9" s="129"/>
      <c r="GYG9" s="129"/>
      <c r="GYH9" s="129"/>
      <c r="GYI9" s="129"/>
      <c r="GYJ9" s="129"/>
      <c r="GYK9" s="129"/>
      <c r="GYL9" s="129"/>
      <c r="GYM9" s="129"/>
      <c r="GYN9" s="129"/>
      <c r="GYO9" s="129"/>
      <c r="GYP9" s="129"/>
      <c r="GYQ9" s="129"/>
      <c r="GYR9" s="129"/>
      <c r="GYS9" s="129"/>
      <c r="GYT9" s="129"/>
      <c r="GYU9" s="129"/>
      <c r="GYV9" s="129"/>
      <c r="GYW9" s="129"/>
      <c r="GYX9" s="129"/>
      <c r="GYY9" s="129"/>
      <c r="GYZ9" s="129"/>
      <c r="GZA9" s="129"/>
      <c r="GZB9" s="129"/>
      <c r="GZC9" s="129"/>
      <c r="GZD9" s="129"/>
      <c r="GZE9" s="129"/>
      <c r="GZF9" s="129"/>
      <c r="GZG9" s="129"/>
      <c r="GZH9" s="129"/>
      <c r="GZI9" s="129"/>
      <c r="GZJ9" s="129"/>
      <c r="GZK9" s="129"/>
      <c r="GZL9" s="129"/>
      <c r="GZM9" s="129"/>
      <c r="GZN9" s="129"/>
      <c r="GZO9" s="129"/>
      <c r="GZP9" s="129"/>
      <c r="GZQ9" s="129"/>
      <c r="GZR9" s="129"/>
      <c r="GZS9" s="129"/>
      <c r="GZT9" s="129"/>
      <c r="GZU9" s="129"/>
      <c r="GZV9" s="129"/>
      <c r="GZW9" s="129"/>
      <c r="GZX9" s="129"/>
      <c r="GZY9" s="129"/>
      <c r="GZZ9" s="129"/>
      <c r="HAA9" s="129"/>
      <c r="HAB9" s="129"/>
      <c r="HAC9" s="129"/>
      <c r="HAD9" s="129"/>
      <c r="HAE9" s="129"/>
      <c r="HAF9" s="129"/>
      <c r="HAG9" s="129"/>
      <c r="HAH9" s="129"/>
      <c r="HAI9" s="129"/>
      <c r="HAJ9" s="129"/>
      <c r="HAK9" s="129"/>
      <c r="HAL9" s="129"/>
      <c r="HAM9" s="129"/>
      <c r="HAN9" s="129"/>
      <c r="HAO9" s="129"/>
      <c r="HAP9" s="129"/>
      <c r="HAQ9" s="129"/>
      <c r="HAR9" s="129"/>
      <c r="HAS9" s="129"/>
      <c r="HAT9" s="129"/>
      <c r="HAU9" s="129"/>
      <c r="HAV9" s="129"/>
      <c r="HAW9" s="129"/>
      <c r="HAX9" s="129"/>
      <c r="HAY9" s="129"/>
      <c r="HAZ9" s="129"/>
      <c r="HBA9" s="129"/>
      <c r="HBB9" s="129"/>
      <c r="HBC9" s="129"/>
      <c r="HBD9" s="129"/>
      <c r="HBE9" s="129"/>
      <c r="HBF9" s="129"/>
      <c r="HBG9" s="129"/>
      <c r="HBH9" s="129"/>
      <c r="HBI9" s="129"/>
      <c r="HBJ9" s="129"/>
      <c r="HBK9" s="129"/>
      <c r="HBL9" s="129"/>
      <c r="HBM9" s="129"/>
      <c r="HBN9" s="129"/>
      <c r="HBO9" s="129"/>
      <c r="HBP9" s="129"/>
      <c r="HBQ9" s="129"/>
      <c r="HBR9" s="129"/>
      <c r="HBS9" s="129"/>
      <c r="HBT9" s="129"/>
      <c r="HBU9" s="129"/>
      <c r="HBV9" s="129"/>
      <c r="HBW9" s="129"/>
      <c r="HBX9" s="129"/>
      <c r="HBY9" s="129"/>
      <c r="HBZ9" s="129"/>
      <c r="HCA9" s="129"/>
      <c r="HCB9" s="129"/>
      <c r="HCC9" s="129"/>
      <c r="HCD9" s="129"/>
      <c r="HCE9" s="129"/>
      <c r="HCF9" s="129"/>
      <c r="HCG9" s="129"/>
      <c r="HCH9" s="129"/>
      <c r="HCI9" s="129"/>
      <c r="HCJ9" s="129"/>
      <c r="HCK9" s="129"/>
      <c r="HCL9" s="129"/>
      <c r="HCM9" s="129"/>
      <c r="HCN9" s="129"/>
      <c r="HCO9" s="129"/>
      <c r="HCP9" s="129"/>
      <c r="HCQ9" s="129"/>
      <c r="HCR9" s="129"/>
      <c r="HCS9" s="129"/>
      <c r="HCT9" s="129"/>
      <c r="HCU9" s="129"/>
      <c r="HCV9" s="129"/>
      <c r="HCW9" s="129"/>
      <c r="HCX9" s="129"/>
      <c r="HCY9" s="129"/>
      <c r="HCZ9" s="129"/>
      <c r="HDA9" s="129"/>
      <c r="HDB9" s="129"/>
      <c r="HDC9" s="129"/>
      <c r="HDD9" s="129"/>
      <c r="HDE9" s="129"/>
      <c r="HDF9" s="129"/>
      <c r="HDG9" s="129"/>
      <c r="HDH9" s="129"/>
      <c r="HDI9" s="129"/>
      <c r="HDJ9" s="129"/>
      <c r="HDK9" s="129"/>
      <c r="HDL9" s="129"/>
      <c r="HDM9" s="129"/>
      <c r="HDN9" s="129"/>
      <c r="HDO9" s="129"/>
      <c r="HDP9" s="129"/>
      <c r="HDQ9" s="129"/>
      <c r="HDR9" s="129"/>
      <c r="HDS9" s="129"/>
      <c r="HDT9" s="129"/>
      <c r="HDU9" s="129"/>
      <c r="HDV9" s="129"/>
      <c r="HDW9" s="129"/>
      <c r="HDX9" s="129"/>
      <c r="HDY9" s="129"/>
      <c r="HDZ9" s="129"/>
      <c r="HEA9" s="129"/>
      <c r="HEB9" s="129"/>
      <c r="HEC9" s="129"/>
      <c r="HED9" s="129"/>
      <c r="HEE9" s="129"/>
      <c r="HEF9" s="129"/>
      <c r="HEG9" s="129"/>
      <c r="HEH9" s="129"/>
      <c r="HEI9" s="129"/>
      <c r="HEJ9" s="129"/>
      <c r="HEK9" s="129"/>
      <c r="HEL9" s="129"/>
      <c r="HEM9" s="129"/>
      <c r="HEN9" s="129"/>
      <c r="HEO9" s="129"/>
      <c r="HEP9" s="129"/>
      <c r="HEQ9" s="129"/>
      <c r="HER9" s="129"/>
      <c r="HES9" s="129"/>
      <c r="HET9" s="129"/>
      <c r="HEU9" s="129"/>
      <c r="HEV9" s="129"/>
      <c r="HEW9" s="129"/>
      <c r="HEX9" s="129"/>
      <c r="HEY9" s="129"/>
      <c r="HEZ9" s="129"/>
      <c r="HFA9" s="129"/>
      <c r="HFB9" s="129"/>
      <c r="HFC9" s="129"/>
      <c r="HFD9" s="129"/>
      <c r="HFE9" s="129"/>
      <c r="HFF9" s="129"/>
      <c r="HFG9" s="129"/>
      <c r="HFH9" s="129"/>
      <c r="HFI9" s="129"/>
      <c r="HFJ9" s="129"/>
      <c r="HFK9" s="129"/>
      <c r="HFL9" s="129"/>
      <c r="HFM9" s="129"/>
      <c r="HFN9" s="129"/>
      <c r="HFO9" s="129"/>
      <c r="HFP9" s="129"/>
      <c r="HFQ9" s="129"/>
      <c r="HFR9" s="129"/>
      <c r="HFS9" s="129"/>
      <c r="HFT9" s="129"/>
      <c r="HFU9" s="129"/>
      <c r="HFV9" s="129"/>
      <c r="HFW9" s="129"/>
      <c r="HFX9" s="129"/>
      <c r="HFY9" s="129"/>
      <c r="HFZ9" s="129"/>
      <c r="HGA9" s="129"/>
      <c r="HGB9" s="129"/>
      <c r="HGC9" s="129"/>
      <c r="HGD9" s="129"/>
      <c r="HGE9" s="129"/>
      <c r="HGF9" s="129"/>
      <c r="HGG9" s="129"/>
      <c r="HGH9" s="129"/>
      <c r="HGI9" s="129"/>
      <c r="HGJ9" s="129"/>
      <c r="HGK9" s="129"/>
      <c r="HGL9" s="129"/>
      <c r="HGM9" s="129"/>
      <c r="HGN9" s="129"/>
      <c r="HGO9" s="129"/>
      <c r="HGP9" s="129"/>
      <c r="HGQ9" s="129"/>
      <c r="HGR9" s="129"/>
      <c r="HGS9" s="129"/>
      <c r="HGT9" s="129"/>
      <c r="HGU9" s="129"/>
      <c r="HGV9" s="129"/>
      <c r="HGW9" s="129"/>
      <c r="HGX9" s="129"/>
      <c r="HGY9" s="129"/>
      <c r="HGZ9" s="129"/>
      <c r="HHA9" s="129"/>
      <c r="HHB9" s="129"/>
      <c r="HHC9" s="129"/>
      <c r="HHD9" s="129"/>
      <c r="HHE9" s="129"/>
      <c r="HHF9" s="129"/>
      <c r="HHG9" s="129"/>
      <c r="HHH9" s="129"/>
      <c r="HHI9" s="129"/>
      <c r="HHJ9" s="129"/>
      <c r="HHK9" s="129"/>
      <c r="HHL9" s="129"/>
      <c r="HHM9" s="129"/>
      <c r="HHN9" s="129"/>
      <c r="HHO9" s="129"/>
      <c r="HHP9" s="129"/>
      <c r="HHQ9" s="129"/>
      <c r="HHR9" s="129"/>
      <c r="HHS9" s="129"/>
      <c r="HHT9" s="129"/>
      <c r="HHU9" s="129"/>
      <c r="HHV9" s="129"/>
      <c r="HHW9" s="129"/>
      <c r="HHX9" s="129"/>
      <c r="HHY9" s="129"/>
      <c r="HHZ9" s="129"/>
      <c r="HIA9" s="129"/>
      <c r="HIB9" s="129"/>
      <c r="HIC9" s="129"/>
      <c r="HID9" s="129"/>
      <c r="HIE9" s="129"/>
      <c r="HIF9" s="129"/>
      <c r="HIG9" s="129"/>
      <c r="HIH9" s="129"/>
      <c r="HII9" s="129"/>
      <c r="HIJ9" s="129"/>
      <c r="HIK9" s="129"/>
      <c r="HIL9" s="129"/>
      <c r="HIM9" s="129"/>
      <c r="HIN9" s="129"/>
      <c r="HIO9" s="129"/>
      <c r="HIP9" s="129"/>
      <c r="HIQ9" s="129"/>
      <c r="HIR9" s="129"/>
      <c r="HIS9" s="129"/>
      <c r="HIT9" s="129"/>
      <c r="HIU9" s="129"/>
      <c r="HIV9" s="129"/>
      <c r="HIW9" s="129"/>
      <c r="HIX9" s="129"/>
      <c r="HIY9" s="129"/>
      <c r="HIZ9" s="129"/>
      <c r="HJA9" s="129"/>
      <c r="HJB9" s="129"/>
      <c r="HJC9" s="129"/>
      <c r="HJD9" s="129"/>
      <c r="HJE9" s="129"/>
      <c r="HJF9" s="129"/>
      <c r="HJG9" s="129"/>
      <c r="HJH9" s="129"/>
      <c r="HJI9" s="129"/>
      <c r="HJJ9" s="129"/>
      <c r="HJK9" s="129"/>
      <c r="HJL9" s="129"/>
      <c r="HJM9" s="129"/>
      <c r="HJN9" s="129"/>
      <c r="HJO9" s="129"/>
      <c r="HJP9" s="129"/>
      <c r="HJQ9" s="129"/>
      <c r="HJR9" s="129"/>
      <c r="HJS9" s="129"/>
      <c r="HJT9" s="129"/>
      <c r="HJU9" s="129"/>
      <c r="HJV9" s="129"/>
      <c r="HJW9" s="129"/>
      <c r="HJX9" s="129"/>
      <c r="HJY9" s="129"/>
      <c r="HJZ9" s="129"/>
      <c r="HKA9" s="129"/>
      <c r="HKB9" s="129"/>
      <c r="HKC9" s="129"/>
      <c r="HKD9" s="129"/>
      <c r="HKE9" s="129"/>
      <c r="HKF9" s="129"/>
      <c r="HKG9" s="129"/>
      <c r="HKH9" s="129"/>
      <c r="HKI9" s="129"/>
      <c r="HKJ9" s="129"/>
      <c r="HKK9" s="129"/>
      <c r="HKL9" s="129"/>
      <c r="HKM9" s="129"/>
      <c r="HKN9" s="129"/>
      <c r="HKO9" s="129"/>
      <c r="HKP9" s="129"/>
      <c r="HKQ9" s="129"/>
      <c r="HKR9" s="129"/>
      <c r="HKS9" s="129"/>
      <c r="HKT9" s="129"/>
      <c r="HKU9" s="129"/>
      <c r="HKV9" s="129"/>
      <c r="HKW9" s="129"/>
      <c r="HKX9" s="129"/>
      <c r="HKY9" s="129"/>
      <c r="HKZ9" s="129"/>
      <c r="HLA9" s="129"/>
      <c r="HLB9" s="129"/>
      <c r="HLC9" s="129"/>
      <c r="HLD9" s="129"/>
      <c r="HLE9" s="129"/>
      <c r="HLF9" s="129"/>
      <c r="HLG9" s="129"/>
      <c r="HLH9" s="129"/>
      <c r="HLI9" s="129"/>
      <c r="HLJ9" s="129"/>
      <c r="HLK9" s="129"/>
      <c r="HLL9" s="129"/>
      <c r="HLM9" s="129"/>
      <c r="HLN9" s="129"/>
      <c r="HLO9" s="129"/>
      <c r="HLP9" s="129"/>
      <c r="HLQ9" s="129"/>
      <c r="HLR9" s="129"/>
      <c r="HLS9" s="129"/>
      <c r="HLT9" s="129"/>
      <c r="HLU9" s="129"/>
      <c r="HLV9" s="129"/>
      <c r="HLW9" s="129"/>
      <c r="HLX9" s="129"/>
      <c r="HLY9" s="129"/>
      <c r="HLZ9" s="129"/>
      <c r="HMA9" s="129"/>
      <c r="HMB9" s="129"/>
      <c r="HMC9" s="129"/>
      <c r="HMD9" s="129"/>
      <c r="HME9" s="129"/>
      <c r="HMF9" s="129"/>
      <c r="HMG9" s="129"/>
      <c r="HMH9" s="129"/>
      <c r="HMI9" s="129"/>
      <c r="HMJ9" s="129"/>
      <c r="HMK9" s="129"/>
      <c r="HML9" s="129"/>
      <c r="HMM9" s="129"/>
      <c r="HMN9" s="129"/>
      <c r="HMO9" s="129"/>
      <c r="HMP9" s="129"/>
      <c r="HMQ9" s="129"/>
      <c r="HMR9" s="129"/>
      <c r="HMS9" s="129"/>
      <c r="HMT9" s="129"/>
      <c r="HMU9" s="129"/>
      <c r="HMV9" s="129"/>
      <c r="HMW9" s="129"/>
      <c r="HMX9" s="129"/>
      <c r="HMY9" s="129"/>
      <c r="HMZ9" s="129"/>
      <c r="HNA9" s="129"/>
      <c r="HNB9" s="129"/>
      <c r="HNC9" s="129"/>
      <c r="HND9" s="129"/>
      <c r="HNE9" s="129"/>
      <c r="HNF9" s="129"/>
      <c r="HNG9" s="129"/>
      <c r="HNH9" s="129"/>
      <c r="HNI9" s="129"/>
      <c r="HNJ9" s="129"/>
      <c r="HNK9" s="129"/>
      <c r="HNL9" s="129"/>
      <c r="HNM9" s="129"/>
      <c r="HNN9" s="129"/>
      <c r="HNO9" s="129"/>
      <c r="HNP9" s="129"/>
      <c r="HNQ9" s="129"/>
      <c r="HNR9" s="129"/>
      <c r="HNS9" s="129"/>
      <c r="HNT9" s="129"/>
      <c r="HNU9" s="129"/>
      <c r="HNV9" s="129"/>
      <c r="HNW9" s="129"/>
      <c r="HNX9" s="129"/>
      <c r="HNY9" s="129"/>
      <c r="HNZ9" s="129"/>
      <c r="HOA9" s="129"/>
      <c r="HOB9" s="129"/>
      <c r="HOC9" s="129"/>
      <c r="HOD9" s="129"/>
      <c r="HOE9" s="129"/>
      <c r="HOF9" s="129"/>
      <c r="HOG9" s="129"/>
      <c r="HOH9" s="129"/>
      <c r="HOI9" s="129"/>
      <c r="HOJ9" s="129"/>
      <c r="HOK9" s="129"/>
      <c r="HOL9" s="129"/>
      <c r="HOM9" s="129"/>
      <c r="HON9" s="129"/>
      <c r="HOO9" s="129"/>
      <c r="HOP9" s="129"/>
      <c r="HOQ9" s="129"/>
      <c r="HOR9" s="129"/>
      <c r="HOS9" s="129"/>
      <c r="HOT9" s="129"/>
      <c r="HOU9" s="129"/>
      <c r="HOV9" s="129"/>
      <c r="HOW9" s="129"/>
      <c r="HOX9" s="129"/>
      <c r="HOY9" s="129"/>
      <c r="HOZ9" s="129"/>
      <c r="HPA9" s="129"/>
      <c r="HPB9" s="129"/>
      <c r="HPC9" s="129"/>
      <c r="HPD9" s="129"/>
      <c r="HPE9" s="129"/>
      <c r="HPF9" s="129"/>
      <c r="HPG9" s="129"/>
      <c r="HPH9" s="129"/>
      <c r="HPI9" s="129"/>
      <c r="HPJ9" s="129"/>
      <c r="HPK9" s="129"/>
      <c r="HPL9" s="129"/>
      <c r="HPM9" s="129"/>
      <c r="HPN9" s="129"/>
      <c r="HPO9" s="129"/>
      <c r="HPP9" s="129"/>
      <c r="HPQ9" s="129"/>
      <c r="HPR9" s="129"/>
      <c r="HPS9" s="129"/>
      <c r="HPT9" s="129"/>
      <c r="HPU9" s="129"/>
      <c r="HPV9" s="129"/>
      <c r="HPW9" s="129"/>
      <c r="HPX9" s="129"/>
      <c r="HPY9" s="129"/>
      <c r="HPZ9" s="129"/>
      <c r="HQA9" s="129"/>
      <c r="HQB9" s="129"/>
      <c r="HQC9" s="129"/>
      <c r="HQD9" s="129"/>
      <c r="HQE9" s="129"/>
      <c r="HQF9" s="129"/>
      <c r="HQG9" s="129"/>
      <c r="HQH9" s="129"/>
      <c r="HQI9" s="129"/>
      <c r="HQJ9" s="129"/>
      <c r="HQK9" s="129"/>
      <c r="HQL9" s="129"/>
      <c r="HQM9" s="129"/>
      <c r="HQN9" s="129"/>
      <c r="HQO9" s="129"/>
      <c r="HQP9" s="129"/>
      <c r="HQQ9" s="129"/>
      <c r="HQR9" s="129"/>
      <c r="HQS9" s="129"/>
      <c r="HQT9" s="129"/>
      <c r="HQU9" s="129"/>
      <c r="HQV9" s="129"/>
      <c r="HQW9" s="129"/>
      <c r="HQX9" s="129"/>
      <c r="HQY9" s="129"/>
      <c r="HQZ9" s="129"/>
      <c r="HRA9" s="129"/>
      <c r="HRB9" s="129"/>
      <c r="HRC9" s="129"/>
      <c r="HRD9" s="129"/>
      <c r="HRE9" s="129"/>
      <c r="HRF9" s="129"/>
      <c r="HRG9" s="129"/>
      <c r="HRH9" s="129"/>
      <c r="HRI9" s="129"/>
      <c r="HRJ9" s="129"/>
      <c r="HRK9" s="129"/>
      <c r="HRL9" s="129"/>
      <c r="HRM9" s="129"/>
      <c r="HRN9" s="129"/>
      <c r="HRO9" s="129"/>
      <c r="HRP9" s="129"/>
      <c r="HRQ9" s="129"/>
      <c r="HRR9" s="129"/>
      <c r="HRS9" s="129"/>
      <c r="HRT9" s="129"/>
      <c r="HRU9" s="129"/>
      <c r="HRV9" s="129"/>
      <c r="HRW9" s="129"/>
      <c r="HRX9" s="129"/>
      <c r="HRY9" s="129"/>
      <c r="HRZ9" s="129"/>
      <c r="HSA9" s="129"/>
      <c r="HSB9" s="129"/>
      <c r="HSC9" s="129"/>
      <c r="HSD9" s="129"/>
      <c r="HSE9" s="129"/>
      <c r="HSF9" s="129"/>
      <c r="HSG9" s="129"/>
      <c r="HSH9" s="129"/>
      <c r="HSI9" s="129"/>
      <c r="HSJ9" s="129"/>
      <c r="HSK9" s="129"/>
      <c r="HSL9" s="129"/>
      <c r="HSM9" s="129"/>
      <c r="HSN9" s="129"/>
      <c r="HSO9" s="129"/>
      <c r="HSP9" s="129"/>
      <c r="HSQ9" s="129"/>
      <c r="HSR9" s="129"/>
      <c r="HSS9" s="129"/>
      <c r="HST9" s="129"/>
      <c r="HSU9" s="129"/>
      <c r="HSV9" s="129"/>
      <c r="HSW9" s="129"/>
      <c r="HSX9" s="129"/>
      <c r="HSY9" s="129"/>
      <c r="HSZ9" s="129"/>
      <c r="HTA9" s="129"/>
      <c r="HTB9" s="129"/>
      <c r="HTC9" s="129"/>
      <c r="HTD9" s="129"/>
      <c r="HTE9" s="129"/>
      <c r="HTF9" s="129"/>
      <c r="HTG9" s="129"/>
      <c r="HTH9" s="129"/>
      <c r="HTI9" s="129"/>
      <c r="HTJ9" s="129"/>
      <c r="HTK9" s="129"/>
      <c r="HTL9" s="129"/>
      <c r="HTM9" s="129"/>
      <c r="HTN9" s="129"/>
      <c r="HTO9" s="129"/>
      <c r="HTP9" s="129"/>
      <c r="HTQ9" s="129"/>
      <c r="HTR9" s="129"/>
      <c r="HTS9" s="129"/>
      <c r="HTT9" s="129"/>
      <c r="HTU9" s="129"/>
      <c r="HTV9" s="129"/>
      <c r="HTW9" s="129"/>
      <c r="HTX9" s="129"/>
      <c r="HTY9" s="129"/>
      <c r="HTZ9" s="129"/>
      <c r="HUA9" s="129"/>
      <c r="HUB9" s="129"/>
      <c r="HUC9" s="129"/>
      <c r="HUD9" s="129"/>
      <c r="HUE9" s="129"/>
      <c r="HUF9" s="129"/>
      <c r="HUG9" s="129"/>
      <c r="HUH9" s="129"/>
      <c r="HUI9" s="129"/>
      <c r="HUJ9" s="129"/>
      <c r="HUK9" s="129"/>
      <c r="HUL9" s="129"/>
      <c r="HUM9" s="129"/>
      <c r="HUN9" s="129"/>
      <c r="HUO9" s="129"/>
      <c r="HUP9" s="129"/>
      <c r="HUQ9" s="129"/>
      <c r="HUR9" s="129"/>
      <c r="HUS9" s="129"/>
      <c r="HUT9" s="129"/>
      <c r="HUU9" s="129"/>
      <c r="HUV9" s="129"/>
      <c r="HUW9" s="129"/>
      <c r="HUX9" s="129"/>
      <c r="HUY9" s="129"/>
      <c r="HUZ9" s="129"/>
      <c r="HVA9" s="129"/>
      <c r="HVB9" s="129"/>
      <c r="HVC9" s="129"/>
      <c r="HVD9" s="129"/>
      <c r="HVE9" s="129"/>
      <c r="HVF9" s="129"/>
      <c r="HVG9" s="129"/>
      <c r="HVH9" s="129"/>
      <c r="HVI9" s="129"/>
      <c r="HVJ9" s="129"/>
      <c r="HVK9" s="129"/>
      <c r="HVL9" s="129"/>
      <c r="HVM9" s="129"/>
      <c r="HVN9" s="129"/>
      <c r="HVO9" s="129"/>
      <c r="HVP9" s="129"/>
      <c r="HVQ9" s="129"/>
      <c r="HVR9" s="129"/>
      <c r="HVS9" s="129"/>
      <c r="HVT9" s="129"/>
      <c r="HVU9" s="129"/>
      <c r="HVV9" s="129"/>
      <c r="HVW9" s="129"/>
      <c r="HVX9" s="129"/>
      <c r="HVY9" s="129"/>
      <c r="HVZ9" s="129"/>
      <c r="HWA9" s="129"/>
      <c r="HWB9" s="129"/>
      <c r="HWC9" s="129"/>
      <c r="HWD9" s="129"/>
      <c r="HWE9" s="129"/>
      <c r="HWF9" s="129"/>
      <c r="HWG9" s="129"/>
      <c r="HWH9" s="129"/>
      <c r="HWI9" s="129"/>
      <c r="HWJ9" s="129"/>
      <c r="HWK9" s="129"/>
      <c r="HWL9" s="129"/>
      <c r="HWM9" s="129"/>
      <c r="HWN9" s="129"/>
      <c r="HWO9" s="129"/>
      <c r="HWP9" s="129"/>
      <c r="HWQ9" s="129"/>
      <c r="HWR9" s="129"/>
      <c r="HWS9" s="129"/>
      <c r="HWT9" s="129"/>
      <c r="HWU9" s="129"/>
      <c r="HWV9" s="129"/>
      <c r="HWW9" s="129"/>
      <c r="HWX9" s="129"/>
      <c r="HWY9" s="129"/>
      <c r="HWZ9" s="129"/>
      <c r="HXA9" s="129"/>
      <c r="HXB9" s="129"/>
      <c r="HXC9" s="129"/>
      <c r="HXD9" s="129"/>
      <c r="HXE9" s="129"/>
      <c r="HXF9" s="129"/>
      <c r="HXG9" s="129"/>
      <c r="HXH9" s="129"/>
      <c r="HXI9" s="129"/>
      <c r="HXJ9" s="129"/>
      <c r="HXK9" s="129"/>
      <c r="HXL9" s="129"/>
      <c r="HXM9" s="129"/>
      <c r="HXN9" s="129"/>
      <c r="HXO9" s="129"/>
      <c r="HXP9" s="129"/>
      <c r="HXQ9" s="129"/>
      <c r="HXR9" s="129"/>
      <c r="HXS9" s="129"/>
      <c r="HXT9" s="129"/>
      <c r="HXU9" s="129"/>
      <c r="HXV9" s="129"/>
      <c r="HXW9" s="129"/>
      <c r="HXX9" s="129"/>
      <c r="HXY9" s="129"/>
      <c r="HXZ9" s="129"/>
      <c r="HYA9" s="129"/>
      <c r="HYB9" s="129"/>
      <c r="HYC9" s="129"/>
      <c r="HYD9" s="129"/>
      <c r="HYE9" s="129"/>
      <c r="HYF9" s="129"/>
      <c r="HYG9" s="129"/>
      <c r="HYH9" s="129"/>
      <c r="HYI9" s="129"/>
      <c r="HYJ9" s="129"/>
      <c r="HYK9" s="129"/>
      <c r="HYL9" s="129"/>
      <c r="HYM9" s="129"/>
      <c r="HYN9" s="129"/>
      <c r="HYO9" s="129"/>
      <c r="HYP9" s="129"/>
      <c r="HYQ9" s="129"/>
      <c r="HYR9" s="129"/>
      <c r="HYS9" s="129"/>
      <c r="HYT9" s="129"/>
      <c r="HYU9" s="129"/>
      <c r="HYV9" s="129"/>
      <c r="HYW9" s="129"/>
      <c r="HYX9" s="129"/>
      <c r="HYY9" s="129"/>
      <c r="HYZ9" s="129"/>
      <c r="HZA9" s="129"/>
      <c r="HZB9" s="129"/>
      <c r="HZC9" s="129"/>
      <c r="HZD9" s="129"/>
      <c r="HZE9" s="129"/>
      <c r="HZF9" s="129"/>
      <c r="HZG9" s="129"/>
      <c r="HZH9" s="129"/>
      <c r="HZI9" s="129"/>
      <c r="HZJ9" s="129"/>
      <c r="HZK9" s="129"/>
      <c r="HZL9" s="129"/>
      <c r="HZM9" s="129"/>
      <c r="HZN9" s="129"/>
      <c r="HZO9" s="129"/>
      <c r="HZP9" s="129"/>
      <c r="HZQ9" s="129"/>
      <c r="HZR9" s="129"/>
      <c r="HZS9" s="129"/>
      <c r="HZT9" s="129"/>
      <c r="HZU9" s="129"/>
      <c r="HZV9" s="129"/>
      <c r="HZW9" s="129"/>
      <c r="HZX9" s="129"/>
      <c r="HZY9" s="129"/>
      <c r="HZZ9" s="129"/>
      <c r="IAA9" s="129"/>
      <c r="IAB9" s="129"/>
      <c r="IAC9" s="129"/>
      <c r="IAD9" s="129"/>
      <c r="IAE9" s="129"/>
      <c r="IAF9" s="129"/>
      <c r="IAG9" s="129"/>
      <c r="IAH9" s="129"/>
      <c r="IAI9" s="129"/>
      <c r="IAJ9" s="129"/>
      <c r="IAK9" s="129"/>
      <c r="IAL9" s="129"/>
      <c r="IAM9" s="129"/>
      <c r="IAN9" s="129"/>
      <c r="IAO9" s="129"/>
      <c r="IAP9" s="129"/>
      <c r="IAQ9" s="129"/>
      <c r="IAR9" s="129"/>
      <c r="IAS9" s="129"/>
      <c r="IAT9" s="129"/>
      <c r="IAU9" s="129"/>
      <c r="IAV9" s="129"/>
      <c r="IAW9" s="129"/>
      <c r="IAX9" s="129"/>
      <c r="IAY9" s="129"/>
      <c r="IAZ9" s="129"/>
      <c r="IBA9" s="129"/>
      <c r="IBB9" s="129"/>
      <c r="IBC9" s="129"/>
      <c r="IBD9" s="129"/>
      <c r="IBE9" s="129"/>
      <c r="IBF9" s="129"/>
      <c r="IBG9" s="129"/>
      <c r="IBH9" s="129"/>
      <c r="IBI9" s="129"/>
      <c r="IBJ9" s="129"/>
      <c r="IBK9" s="129"/>
      <c r="IBL9" s="129"/>
      <c r="IBM9" s="129"/>
      <c r="IBN9" s="129"/>
      <c r="IBO9" s="129"/>
      <c r="IBP9" s="129"/>
      <c r="IBQ9" s="129"/>
      <c r="IBR9" s="129"/>
      <c r="IBS9" s="129"/>
      <c r="IBT9" s="129"/>
      <c r="IBU9" s="129"/>
      <c r="IBV9" s="129"/>
      <c r="IBW9" s="129"/>
      <c r="IBX9" s="129"/>
      <c r="IBY9" s="129"/>
      <c r="IBZ9" s="129"/>
      <c r="ICA9" s="129"/>
      <c r="ICB9" s="129"/>
      <c r="ICC9" s="129"/>
      <c r="ICD9" s="129"/>
      <c r="ICE9" s="129"/>
      <c r="ICF9" s="129"/>
      <c r="ICG9" s="129"/>
      <c r="ICH9" s="129"/>
      <c r="ICI9" s="129"/>
      <c r="ICJ9" s="129"/>
      <c r="ICK9" s="129"/>
      <c r="ICL9" s="129"/>
      <c r="ICM9" s="129"/>
      <c r="ICN9" s="129"/>
      <c r="ICO9" s="129"/>
      <c r="ICP9" s="129"/>
      <c r="ICQ9" s="129"/>
      <c r="ICR9" s="129"/>
      <c r="ICS9" s="129"/>
      <c r="ICT9" s="129"/>
      <c r="ICU9" s="129"/>
      <c r="ICV9" s="129"/>
      <c r="ICW9" s="129"/>
      <c r="ICX9" s="129"/>
      <c r="ICY9" s="129"/>
      <c r="ICZ9" s="129"/>
      <c r="IDA9" s="129"/>
      <c r="IDB9" s="129"/>
      <c r="IDC9" s="129"/>
      <c r="IDD9" s="129"/>
      <c r="IDE9" s="129"/>
      <c r="IDF9" s="129"/>
      <c r="IDG9" s="129"/>
      <c r="IDH9" s="129"/>
      <c r="IDI9" s="129"/>
      <c r="IDJ9" s="129"/>
      <c r="IDK9" s="129"/>
      <c r="IDL9" s="129"/>
      <c r="IDM9" s="129"/>
      <c r="IDN9" s="129"/>
      <c r="IDO9" s="129"/>
      <c r="IDP9" s="129"/>
      <c r="IDQ9" s="129"/>
      <c r="IDR9" s="129"/>
      <c r="IDS9" s="129"/>
      <c r="IDT9" s="129"/>
      <c r="IDU9" s="129"/>
      <c r="IDV9" s="129"/>
      <c r="IDW9" s="129"/>
      <c r="IDX9" s="129"/>
      <c r="IDY9" s="129"/>
      <c r="IDZ9" s="129"/>
      <c r="IEA9" s="129"/>
      <c r="IEB9" s="129"/>
      <c r="IEC9" s="129"/>
      <c r="IED9" s="129"/>
      <c r="IEE9" s="129"/>
      <c r="IEF9" s="129"/>
      <c r="IEG9" s="129"/>
      <c r="IEH9" s="129"/>
      <c r="IEI9" s="129"/>
      <c r="IEJ9" s="129"/>
      <c r="IEK9" s="129"/>
      <c r="IEL9" s="129"/>
      <c r="IEM9" s="129"/>
      <c r="IEN9" s="129"/>
      <c r="IEO9" s="129"/>
      <c r="IEP9" s="129"/>
      <c r="IEQ9" s="129"/>
      <c r="IER9" s="129"/>
      <c r="IES9" s="129"/>
      <c r="IET9" s="129"/>
      <c r="IEU9" s="129"/>
      <c r="IEV9" s="129"/>
      <c r="IEW9" s="129"/>
      <c r="IEX9" s="129"/>
      <c r="IEY9" s="129"/>
      <c r="IEZ9" s="129"/>
      <c r="IFA9" s="129"/>
      <c r="IFB9" s="129"/>
      <c r="IFC9" s="129"/>
      <c r="IFD9" s="129"/>
      <c r="IFE9" s="129"/>
      <c r="IFF9" s="129"/>
      <c r="IFG9" s="129"/>
      <c r="IFH9" s="129"/>
      <c r="IFI9" s="129"/>
      <c r="IFJ9" s="129"/>
      <c r="IFK9" s="129"/>
      <c r="IFL9" s="129"/>
      <c r="IFM9" s="129"/>
      <c r="IFN9" s="129"/>
      <c r="IFO9" s="129"/>
      <c r="IFP9" s="129"/>
      <c r="IFQ9" s="129"/>
      <c r="IFR9" s="129"/>
      <c r="IFS9" s="129"/>
      <c r="IFT9" s="129"/>
      <c r="IFU9" s="129"/>
      <c r="IFV9" s="129"/>
      <c r="IFW9" s="129"/>
      <c r="IFX9" s="129"/>
      <c r="IFY9" s="129"/>
      <c r="IFZ9" s="129"/>
      <c r="IGA9" s="129"/>
      <c r="IGB9" s="129"/>
      <c r="IGC9" s="129"/>
      <c r="IGD9" s="129"/>
      <c r="IGE9" s="129"/>
      <c r="IGF9" s="129"/>
      <c r="IGG9" s="129"/>
      <c r="IGH9" s="129"/>
      <c r="IGI9" s="129"/>
      <c r="IGJ9" s="129"/>
      <c r="IGK9" s="129"/>
      <c r="IGL9" s="129"/>
      <c r="IGM9" s="129"/>
      <c r="IGN9" s="129"/>
      <c r="IGO9" s="129"/>
      <c r="IGP9" s="129"/>
      <c r="IGQ9" s="129"/>
      <c r="IGR9" s="129"/>
      <c r="IGS9" s="129"/>
      <c r="IGT9" s="129"/>
      <c r="IGU9" s="129"/>
      <c r="IGV9" s="129"/>
      <c r="IGW9" s="129"/>
      <c r="IGX9" s="129"/>
      <c r="IGY9" s="129"/>
      <c r="IGZ9" s="129"/>
      <c r="IHA9" s="129"/>
      <c r="IHB9" s="129"/>
      <c r="IHC9" s="129"/>
      <c r="IHD9" s="129"/>
      <c r="IHE9" s="129"/>
      <c r="IHF9" s="129"/>
      <c r="IHG9" s="129"/>
      <c r="IHH9" s="129"/>
      <c r="IHI9" s="129"/>
      <c r="IHJ9" s="129"/>
      <c r="IHK9" s="129"/>
      <c r="IHL9" s="129"/>
      <c r="IHM9" s="129"/>
      <c r="IHN9" s="129"/>
      <c r="IHO9" s="129"/>
      <c r="IHP9" s="129"/>
      <c r="IHQ9" s="129"/>
      <c r="IHR9" s="129"/>
      <c r="IHS9" s="129"/>
      <c r="IHT9" s="129"/>
      <c r="IHU9" s="129"/>
      <c r="IHV9" s="129"/>
      <c r="IHW9" s="129"/>
      <c r="IHX9" s="129"/>
      <c r="IHY9" s="129"/>
      <c r="IHZ9" s="129"/>
      <c r="IIA9" s="129"/>
      <c r="IIB9" s="129"/>
      <c r="IIC9" s="129"/>
      <c r="IID9" s="129"/>
      <c r="IIE9" s="129"/>
      <c r="IIF9" s="129"/>
      <c r="IIG9" s="129"/>
      <c r="IIH9" s="129"/>
      <c r="III9" s="129"/>
      <c r="IIJ9" s="129"/>
      <c r="IIK9" s="129"/>
      <c r="IIL9" s="129"/>
      <c r="IIM9" s="129"/>
      <c r="IIN9" s="129"/>
      <c r="IIO9" s="129"/>
      <c r="IIP9" s="129"/>
      <c r="IIQ9" s="129"/>
      <c r="IIR9" s="129"/>
      <c r="IIS9" s="129"/>
      <c r="IIT9" s="129"/>
      <c r="IIU9" s="129"/>
      <c r="IIV9" s="129"/>
      <c r="IIW9" s="129"/>
      <c r="IIX9" s="129"/>
      <c r="IIY9" s="129"/>
      <c r="IIZ9" s="129"/>
      <c r="IJA9" s="129"/>
      <c r="IJB9" s="129"/>
      <c r="IJC9" s="129"/>
      <c r="IJD9" s="129"/>
      <c r="IJE9" s="129"/>
      <c r="IJF9" s="129"/>
      <c r="IJG9" s="129"/>
      <c r="IJH9" s="129"/>
      <c r="IJI9" s="129"/>
      <c r="IJJ9" s="129"/>
      <c r="IJK9" s="129"/>
      <c r="IJL9" s="129"/>
      <c r="IJM9" s="129"/>
      <c r="IJN9" s="129"/>
      <c r="IJO9" s="129"/>
      <c r="IJP9" s="129"/>
      <c r="IJQ9" s="129"/>
      <c r="IJR9" s="129"/>
      <c r="IJS9" s="129"/>
      <c r="IJT9" s="129"/>
      <c r="IJU9" s="129"/>
      <c r="IJV9" s="129"/>
      <c r="IJW9" s="129"/>
      <c r="IJX9" s="129"/>
      <c r="IJY9" s="129"/>
      <c r="IJZ9" s="129"/>
      <c r="IKA9" s="129"/>
      <c r="IKB9" s="129"/>
      <c r="IKC9" s="129"/>
      <c r="IKD9" s="129"/>
      <c r="IKE9" s="129"/>
      <c r="IKF9" s="129"/>
      <c r="IKG9" s="129"/>
      <c r="IKH9" s="129"/>
      <c r="IKI9" s="129"/>
      <c r="IKJ9" s="129"/>
      <c r="IKK9" s="129"/>
      <c r="IKL9" s="129"/>
      <c r="IKM9" s="129"/>
      <c r="IKN9" s="129"/>
      <c r="IKO9" s="129"/>
      <c r="IKP9" s="129"/>
      <c r="IKQ9" s="129"/>
      <c r="IKR9" s="129"/>
      <c r="IKS9" s="129"/>
      <c r="IKT9" s="129"/>
      <c r="IKU9" s="129"/>
      <c r="IKV9" s="129"/>
      <c r="IKW9" s="129"/>
      <c r="IKX9" s="129"/>
      <c r="IKY9" s="129"/>
      <c r="IKZ9" s="129"/>
      <c r="ILA9" s="129"/>
      <c r="ILB9" s="129"/>
      <c r="ILC9" s="129"/>
      <c r="ILD9" s="129"/>
      <c r="ILE9" s="129"/>
      <c r="ILF9" s="129"/>
      <c r="ILG9" s="129"/>
      <c r="ILH9" s="129"/>
      <c r="ILI9" s="129"/>
      <c r="ILJ9" s="129"/>
      <c r="ILK9" s="129"/>
      <c r="ILL9" s="129"/>
      <c r="ILM9" s="129"/>
      <c r="ILN9" s="129"/>
      <c r="ILO9" s="129"/>
      <c r="ILP9" s="129"/>
      <c r="ILQ9" s="129"/>
      <c r="ILR9" s="129"/>
      <c r="ILS9" s="129"/>
      <c r="ILT9" s="129"/>
      <c r="ILU9" s="129"/>
      <c r="ILV9" s="129"/>
      <c r="ILW9" s="129"/>
      <c r="ILX9" s="129"/>
      <c r="ILY9" s="129"/>
      <c r="ILZ9" s="129"/>
      <c r="IMA9" s="129"/>
      <c r="IMB9" s="129"/>
      <c r="IMC9" s="129"/>
      <c r="IMD9" s="129"/>
      <c r="IME9" s="129"/>
      <c r="IMF9" s="129"/>
      <c r="IMG9" s="129"/>
      <c r="IMH9" s="129"/>
      <c r="IMI9" s="129"/>
      <c r="IMJ9" s="129"/>
      <c r="IMK9" s="129"/>
      <c r="IML9" s="129"/>
      <c r="IMM9" s="129"/>
      <c r="IMN9" s="129"/>
      <c r="IMO9" s="129"/>
      <c r="IMP9" s="129"/>
      <c r="IMQ9" s="129"/>
      <c r="IMR9" s="129"/>
      <c r="IMS9" s="129"/>
      <c r="IMT9" s="129"/>
      <c r="IMU9" s="129"/>
      <c r="IMV9" s="129"/>
      <c r="IMW9" s="129"/>
      <c r="IMX9" s="129"/>
      <c r="IMY9" s="129"/>
      <c r="IMZ9" s="129"/>
      <c r="INA9" s="129"/>
      <c r="INB9" s="129"/>
      <c r="INC9" s="129"/>
      <c r="IND9" s="129"/>
      <c r="INE9" s="129"/>
      <c r="INF9" s="129"/>
      <c r="ING9" s="129"/>
      <c r="INH9" s="129"/>
      <c r="INI9" s="129"/>
      <c r="INJ9" s="129"/>
      <c r="INK9" s="129"/>
      <c r="INL9" s="129"/>
      <c r="INM9" s="129"/>
      <c r="INN9" s="129"/>
      <c r="INO9" s="129"/>
      <c r="INP9" s="129"/>
      <c r="INQ9" s="129"/>
      <c r="INR9" s="129"/>
      <c r="INS9" s="129"/>
      <c r="INT9" s="129"/>
      <c r="INU9" s="129"/>
      <c r="INV9" s="129"/>
      <c r="INW9" s="129"/>
      <c r="INX9" s="129"/>
      <c r="INY9" s="129"/>
      <c r="INZ9" s="129"/>
      <c r="IOA9" s="129"/>
      <c r="IOB9" s="129"/>
      <c r="IOC9" s="129"/>
      <c r="IOD9" s="129"/>
      <c r="IOE9" s="129"/>
      <c r="IOF9" s="129"/>
      <c r="IOG9" s="129"/>
      <c r="IOH9" s="129"/>
      <c r="IOI9" s="129"/>
      <c r="IOJ9" s="129"/>
      <c r="IOK9" s="129"/>
      <c r="IOL9" s="129"/>
      <c r="IOM9" s="129"/>
      <c r="ION9" s="129"/>
      <c r="IOO9" s="129"/>
      <c r="IOP9" s="129"/>
      <c r="IOQ9" s="129"/>
      <c r="IOR9" s="129"/>
      <c r="IOS9" s="129"/>
      <c r="IOT9" s="129"/>
      <c r="IOU9" s="129"/>
      <c r="IOV9" s="129"/>
      <c r="IOW9" s="129"/>
      <c r="IOX9" s="129"/>
      <c r="IOY9" s="129"/>
      <c r="IOZ9" s="129"/>
      <c r="IPA9" s="129"/>
      <c r="IPB9" s="129"/>
      <c r="IPC9" s="129"/>
      <c r="IPD9" s="129"/>
      <c r="IPE9" s="129"/>
      <c r="IPF9" s="129"/>
      <c r="IPG9" s="129"/>
      <c r="IPH9" s="129"/>
      <c r="IPI9" s="129"/>
      <c r="IPJ9" s="129"/>
      <c r="IPK9" s="129"/>
      <c r="IPL9" s="129"/>
      <c r="IPM9" s="129"/>
      <c r="IPN9" s="129"/>
      <c r="IPO9" s="129"/>
      <c r="IPP9" s="129"/>
      <c r="IPQ9" s="129"/>
      <c r="IPR9" s="129"/>
      <c r="IPS9" s="129"/>
      <c r="IPT9" s="129"/>
      <c r="IPU9" s="129"/>
      <c r="IPV9" s="129"/>
      <c r="IPW9" s="129"/>
      <c r="IPX9" s="129"/>
      <c r="IPY9" s="129"/>
      <c r="IPZ9" s="129"/>
      <c r="IQA9" s="129"/>
      <c r="IQB9" s="129"/>
      <c r="IQC9" s="129"/>
      <c r="IQD9" s="129"/>
      <c r="IQE9" s="129"/>
      <c r="IQF9" s="129"/>
      <c r="IQG9" s="129"/>
      <c r="IQH9" s="129"/>
      <c r="IQI9" s="129"/>
      <c r="IQJ9" s="129"/>
      <c r="IQK9" s="129"/>
      <c r="IQL9" s="129"/>
      <c r="IQM9" s="129"/>
      <c r="IQN9" s="129"/>
      <c r="IQO9" s="129"/>
      <c r="IQP9" s="129"/>
      <c r="IQQ9" s="129"/>
      <c r="IQR9" s="129"/>
      <c r="IQS9" s="129"/>
      <c r="IQT9" s="129"/>
      <c r="IQU9" s="129"/>
      <c r="IQV9" s="129"/>
      <c r="IQW9" s="129"/>
      <c r="IQX9" s="129"/>
      <c r="IQY9" s="129"/>
      <c r="IQZ9" s="129"/>
      <c r="IRA9" s="129"/>
      <c r="IRB9" s="129"/>
      <c r="IRC9" s="129"/>
      <c r="IRD9" s="129"/>
      <c r="IRE9" s="129"/>
      <c r="IRF9" s="129"/>
      <c r="IRG9" s="129"/>
      <c r="IRH9" s="129"/>
      <c r="IRI9" s="129"/>
      <c r="IRJ9" s="129"/>
      <c r="IRK9" s="129"/>
      <c r="IRL9" s="129"/>
      <c r="IRM9" s="129"/>
      <c r="IRN9" s="129"/>
      <c r="IRO9" s="129"/>
      <c r="IRP9" s="129"/>
      <c r="IRQ9" s="129"/>
      <c r="IRR9" s="129"/>
      <c r="IRS9" s="129"/>
      <c r="IRT9" s="129"/>
      <c r="IRU9" s="129"/>
      <c r="IRV9" s="129"/>
      <c r="IRW9" s="129"/>
      <c r="IRX9" s="129"/>
      <c r="IRY9" s="129"/>
      <c r="IRZ9" s="129"/>
      <c r="ISA9" s="129"/>
      <c r="ISB9" s="129"/>
      <c r="ISC9" s="129"/>
      <c r="ISD9" s="129"/>
      <c r="ISE9" s="129"/>
      <c r="ISF9" s="129"/>
      <c r="ISG9" s="129"/>
      <c r="ISH9" s="129"/>
      <c r="ISI9" s="129"/>
      <c r="ISJ9" s="129"/>
      <c r="ISK9" s="129"/>
      <c r="ISL9" s="129"/>
      <c r="ISM9" s="129"/>
      <c r="ISN9" s="129"/>
      <c r="ISO9" s="129"/>
      <c r="ISP9" s="129"/>
      <c r="ISQ9" s="129"/>
      <c r="ISR9" s="129"/>
      <c r="ISS9" s="129"/>
      <c r="IST9" s="129"/>
      <c r="ISU9" s="129"/>
      <c r="ISV9" s="129"/>
      <c r="ISW9" s="129"/>
      <c r="ISX9" s="129"/>
      <c r="ISY9" s="129"/>
      <c r="ISZ9" s="129"/>
      <c r="ITA9" s="129"/>
      <c r="ITB9" s="129"/>
      <c r="ITC9" s="129"/>
      <c r="ITD9" s="129"/>
      <c r="ITE9" s="129"/>
      <c r="ITF9" s="129"/>
      <c r="ITG9" s="129"/>
      <c r="ITH9" s="129"/>
      <c r="ITI9" s="129"/>
      <c r="ITJ9" s="129"/>
      <c r="ITK9" s="129"/>
      <c r="ITL9" s="129"/>
      <c r="ITM9" s="129"/>
      <c r="ITN9" s="129"/>
      <c r="ITO9" s="129"/>
      <c r="ITP9" s="129"/>
      <c r="ITQ9" s="129"/>
      <c r="ITR9" s="129"/>
      <c r="ITS9" s="129"/>
      <c r="ITT9" s="129"/>
      <c r="ITU9" s="129"/>
      <c r="ITV9" s="129"/>
      <c r="ITW9" s="129"/>
      <c r="ITX9" s="129"/>
      <c r="ITY9" s="129"/>
      <c r="ITZ9" s="129"/>
      <c r="IUA9" s="129"/>
      <c r="IUB9" s="129"/>
      <c r="IUC9" s="129"/>
      <c r="IUD9" s="129"/>
      <c r="IUE9" s="129"/>
      <c r="IUF9" s="129"/>
      <c r="IUG9" s="129"/>
      <c r="IUH9" s="129"/>
      <c r="IUI9" s="129"/>
      <c r="IUJ9" s="129"/>
      <c r="IUK9" s="129"/>
      <c r="IUL9" s="129"/>
      <c r="IUM9" s="129"/>
      <c r="IUN9" s="129"/>
      <c r="IUO9" s="129"/>
      <c r="IUP9" s="129"/>
      <c r="IUQ9" s="129"/>
      <c r="IUR9" s="129"/>
      <c r="IUS9" s="129"/>
      <c r="IUT9" s="129"/>
      <c r="IUU9" s="129"/>
      <c r="IUV9" s="129"/>
      <c r="IUW9" s="129"/>
      <c r="IUX9" s="129"/>
      <c r="IUY9" s="129"/>
      <c r="IUZ9" s="129"/>
      <c r="IVA9" s="129"/>
      <c r="IVB9" s="129"/>
      <c r="IVC9" s="129"/>
      <c r="IVD9" s="129"/>
      <c r="IVE9" s="129"/>
      <c r="IVF9" s="129"/>
      <c r="IVG9" s="129"/>
      <c r="IVH9" s="129"/>
      <c r="IVI9" s="129"/>
      <c r="IVJ9" s="129"/>
      <c r="IVK9" s="129"/>
      <c r="IVL9" s="129"/>
      <c r="IVM9" s="129"/>
      <c r="IVN9" s="129"/>
      <c r="IVO9" s="129"/>
      <c r="IVP9" s="129"/>
      <c r="IVQ9" s="129"/>
      <c r="IVR9" s="129"/>
      <c r="IVS9" s="129"/>
      <c r="IVT9" s="129"/>
      <c r="IVU9" s="129"/>
      <c r="IVV9" s="129"/>
      <c r="IVW9" s="129"/>
      <c r="IVX9" s="129"/>
      <c r="IVY9" s="129"/>
      <c r="IVZ9" s="129"/>
      <c r="IWA9" s="129"/>
      <c r="IWB9" s="129"/>
      <c r="IWC9" s="129"/>
      <c r="IWD9" s="129"/>
      <c r="IWE9" s="129"/>
      <c r="IWF9" s="129"/>
      <c r="IWG9" s="129"/>
      <c r="IWH9" s="129"/>
      <c r="IWI9" s="129"/>
      <c r="IWJ9" s="129"/>
      <c r="IWK9" s="129"/>
      <c r="IWL9" s="129"/>
      <c r="IWM9" s="129"/>
      <c r="IWN9" s="129"/>
      <c r="IWO9" s="129"/>
      <c r="IWP9" s="129"/>
      <c r="IWQ9" s="129"/>
      <c r="IWR9" s="129"/>
      <c r="IWS9" s="129"/>
      <c r="IWT9" s="129"/>
      <c r="IWU9" s="129"/>
      <c r="IWV9" s="129"/>
      <c r="IWW9" s="129"/>
      <c r="IWX9" s="129"/>
      <c r="IWY9" s="129"/>
      <c r="IWZ9" s="129"/>
      <c r="IXA9" s="129"/>
      <c r="IXB9" s="129"/>
      <c r="IXC9" s="129"/>
      <c r="IXD9" s="129"/>
      <c r="IXE9" s="129"/>
      <c r="IXF9" s="129"/>
      <c r="IXG9" s="129"/>
      <c r="IXH9" s="129"/>
      <c r="IXI9" s="129"/>
      <c r="IXJ9" s="129"/>
      <c r="IXK9" s="129"/>
      <c r="IXL9" s="129"/>
      <c r="IXM9" s="129"/>
      <c r="IXN9" s="129"/>
      <c r="IXO9" s="129"/>
      <c r="IXP9" s="129"/>
      <c r="IXQ9" s="129"/>
      <c r="IXR9" s="129"/>
      <c r="IXS9" s="129"/>
      <c r="IXT9" s="129"/>
      <c r="IXU9" s="129"/>
      <c r="IXV9" s="129"/>
      <c r="IXW9" s="129"/>
      <c r="IXX9" s="129"/>
      <c r="IXY9" s="129"/>
      <c r="IXZ9" s="129"/>
      <c r="IYA9" s="129"/>
      <c r="IYB9" s="129"/>
      <c r="IYC9" s="129"/>
      <c r="IYD9" s="129"/>
      <c r="IYE9" s="129"/>
      <c r="IYF9" s="129"/>
      <c r="IYG9" s="129"/>
      <c r="IYH9" s="129"/>
      <c r="IYI9" s="129"/>
      <c r="IYJ9" s="129"/>
      <c r="IYK9" s="129"/>
      <c r="IYL9" s="129"/>
      <c r="IYM9" s="129"/>
      <c r="IYN9" s="129"/>
      <c r="IYO9" s="129"/>
      <c r="IYP9" s="129"/>
      <c r="IYQ9" s="129"/>
      <c r="IYR9" s="129"/>
      <c r="IYS9" s="129"/>
      <c r="IYT9" s="129"/>
      <c r="IYU9" s="129"/>
      <c r="IYV9" s="129"/>
      <c r="IYW9" s="129"/>
      <c r="IYX9" s="129"/>
      <c r="IYY9" s="129"/>
      <c r="IYZ9" s="129"/>
      <c r="IZA9" s="129"/>
      <c r="IZB9" s="129"/>
      <c r="IZC9" s="129"/>
      <c r="IZD9" s="129"/>
      <c r="IZE9" s="129"/>
      <c r="IZF9" s="129"/>
      <c r="IZG9" s="129"/>
      <c r="IZH9" s="129"/>
      <c r="IZI9" s="129"/>
      <c r="IZJ9" s="129"/>
      <c r="IZK9" s="129"/>
      <c r="IZL9" s="129"/>
      <c r="IZM9" s="129"/>
      <c r="IZN9" s="129"/>
      <c r="IZO9" s="129"/>
      <c r="IZP9" s="129"/>
      <c r="IZQ9" s="129"/>
      <c r="IZR9" s="129"/>
      <c r="IZS9" s="129"/>
      <c r="IZT9" s="129"/>
      <c r="IZU9" s="129"/>
      <c r="IZV9" s="129"/>
      <c r="IZW9" s="129"/>
      <c r="IZX9" s="129"/>
      <c r="IZY9" s="129"/>
      <c r="IZZ9" s="129"/>
      <c r="JAA9" s="129"/>
      <c r="JAB9" s="129"/>
      <c r="JAC9" s="129"/>
      <c r="JAD9" s="129"/>
      <c r="JAE9" s="129"/>
      <c r="JAF9" s="129"/>
      <c r="JAG9" s="129"/>
      <c r="JAH9" s="129"/>
      <c r="JAI9" s="129"/>
      <c r="JAJ9" s="129"/>
      <c r="JAK9" s="129"/>
      <c r="JAL9" s="129"/>
      <c r="JAM9" s="129"/>
      <c r="JAN9" s="129"/>
      <c r="JAO9" s="129"/>
      <c r="JAP9" s="129"/>
      <c r="JAQ9" s="129"/>
      <c r="JAR9" s="129"/>
      <c r="JAS9" s="129"/>
      <c r="JAT9" s="129"/>
      <c r="JAU9" s="129"/>
      <c r="JAV9" s="129"/>
      <c r="JAW9" s="129"/>
      <c r="JAX9" s="129"/>
      <c r="JAY9" s="129"/>
      <c r="JAZ9" s="129"/>
      <c r="JBA9" s="129"/>
      <c r="JBB9" s="129"/>
      <c r="JBC9" s="129"/>
      <c r="JBD9" s="129"/>
      <c r="JBE9" s="129"/>
      <c r="JBF9" s="129"/>
      <c r="JBG9" s="129"/>
      <c r="JBH9" s="129"/>
      <c r="JBI9" s="129"/>
      <c r="JBJ9" s="129"/>
      <c r="JBK9" s="129"/>
      <c r="JBL9" s="129"/>
      <c r="JBM9" s="129"/>
      <c r="JBN9" s="129"/>
      <c r="JBO9" s="129"/>
      <c r="JBP9" s="129"/>
      <c r="JBQ9" s="129"/>
      <c r="JBR9" s="129"/>
      <c r="JBS9" s="129"/>
      <c r="JBT9" s="129"/>
      <c r="JBU9" s="129"/>
      <c r="JBV9" s="129"/>
      <c r="JBW9" s="129"/>
      <c r="JBX9" s="129"/>
      <c r="JBY9" s="129"/>
      <c r="JBZ9" s="129"/>
      <c r="JCA9" s="129"/>
      <c r="JCB9" s="129"/>
      <c r="JCC9" s="129"/>
      <c r="JCD9" s="129"/>
      <c r="JCE9" s="129"/>
      <c r="JCF9" s="129"/>
      <c r="JCG9" s="129"/>
      <c r="JCH9" s="129"/>
      <c r="JCI9" s="129"/>
      <c r="JCJ9" s="129"/>
      <c r="JCK9" s="129"/>
      <c r="JCL9" s="129"/>
      <c r="JCM9" s="129"/>
      <c r="JCN9" s="129"/>
      <c r="JCO9" s="129"/>
      <c r="JCP9" s="129"/>
      <c r="JCQ9" s="129"/>
      <c r="JCR9" s="129"/>
      <c r="JCS9" s="129"/>
      <c r="JCT9" s="129"/>
      <c r="JCU9" s="129"/>
      <c r="JCV9" s="129"/>
      <c r="JCW9" s="129"/>
      <c r="JCX9" s="129"/>
      <c r="JCY9" s="129"/>
      <c r="JCZ9" s="129"/>
      <c r="JDA9" s="129"/>
      <c r="JDB9" s="129"/>
      <c r="JDC9" s="129"/>
      <c r="JDD9" s="129"/>
      <c r="JDE9" s="129"/>
      <c r="JDF9" s="129"/>
      <c r="JDG9" s="129"/>
      <c r="JDH9" s="129"/>
      <c r="JDI9" s="129"/>
      <c r="JDJ9" s="129"/>
      <c r="JDK9" s="129"/>
      <c r="JDL9" s="129"/>
      <c r="JDM9" s="129"/>
      <c r="JDN9" s="129"/>
      <c r="JDO9" s="129"/>
      <c r="JDP9" s="129"/>
      <c r="JDQ9" s="129"/>
      <c r="JDR9" s="129"/>
      <c r="JDS9" s="129"/>
      <c r="JDT9" s="129"/>
      <c r="JDU9" s="129"/>
      <c r="JDV9" s="129"/>
      <c r="JDW9" s="129"/>
      <c r="JDX9" s="129"/>
      <c r="JDY9" s="129"/>
      <c r="JDZ9" s="129"/>
      <c r="JEA9" s="129"/>
      <c r="JEB9" s="129"/>
      <c r="JEC9" s="129"/>
      <c r="JED9" s="129"/>
      <c r="JEE9" s="129"/>
      <c r="JEF9" s="129"/>
      <c r="JEG9" s="129"/>
      <c r="JEH9" s="129"/>
      <c r="JEI9" s="129"/>
      <c r="JEJ9" s="129"/>
      <c r="JEK9" s="129"/>
      <c r="JEL9" s="129"/>
      <c r="JEM9" s="129"/>
      <c r="JEN9" s="129"/>
      <c r="JEO9" s="129"/>
      <c r="JEP9" s="129"/>
      <c r="JEQ9" s="129"/>
      <c r="JER9" s="129"/>
      <c r="JES9" s="129"/>
      <c r="JET9" s="129"/>
      <c r="JEU9" s="129"/>
      <c r="JEV9" s="129"/>
      <c r="JEW9" s="129"/>
      <c r="JEX9" s="129"/>
      <c r="JEY9" s="129"/>
      <c r="JEZ9" s="129"/>
      <c r="JFA9" s="129"/>
      <c r="JFB9" s="129"/>
      <c r="JFC9" s="129"/>
      <c r="JFD9" s="129"/>
      <c r="JFE9" s="129"/>
      <c r="JFF9" s="129"/>
      <c r="JFG9" s="129"/>
      <c r="JFH9" s="129"/>
      <c r="JFI9" s="129"/>
      <c r="JFJ9" s="129"/>
      <c r="JFK9" s="129"/>
      <c r="JFL9" s="129"/>
      <c r="JFM9" s="129"/>
      <c r="JFN9" s="129"/>
      <c r="JFO9" s="129"/>
      <c r="JFP9" s="129"/>
      <c r="JFQ9" s="129"/>
      <c r="JFR9" s="129"/>
      <c r="JFS9" s="129"/>
      <c r="JFT9" s="129"/>
      <c r="JFU9" s="129"/>
      <c r="JFV9" s="129"/>
      <c r="JFW9" s="129"/>
      <c r="JFX9" s="129"/>
      <c r="JFY9" s="129"/>
      <c r="JFZ9" s="129"/>
      <c r="JGA9" s="129"/>
      <c r="JGB9" s="129"/>
      <c r="JGC9" s="129"/>
      <c r="JGD9" s="129"/>
      <c r="JGE9" s="129"/>
      <c r="JGF9" s="129"/>
      <c r="JGG9" s="129"/>
      <c r="JGH9" s="129"/>
      <c r="JGI9" s="129"/>
      <c r="JGJ9" s="129"/>
      <c r="JGK9" s="129"/>
      <c r="JGL9" s="129"/>
      <c r="JGM9" s="129"/>
      <c r="JGN9" s="129"/>
      <c r="JGO9" s="129"/>
      <c r="JGP9" s="129"/>
      <c r="JGQ9" s="129"/>
      <c r="JGR9" s="129"/>
      <c r="JGS9" s="129"/>
      <c r="JGT9" s="129"/>
      <c r="JGU9" s="129"/>
      <c r="JGV9" s="129"/>
      <c r="JGW9" s="129"/>
      <c r="JGX9" s="129"/>
      <c r="JGY9" s="129"/>
      <c r="JGZ9" s="129"/>
      <c r="JHA9" s="129"/>
      <c r="JHB9" s="129"/>
      <c r="JHC9" s="129"/>
      <c r="JHD9" s="129"/>
      <c r="JHE9" s="129"/>
      <c r="JHF9" s="129"/>
      <c r="JHG9" s="129"/>
      <c r="JHH9" s="129"/>
      <c r="JHI9" s="129"/>
      <c r="JHJ9" s="129"/>
      <c r="JHK9" s="129"/>
      <c r="JHL9" s="129"/>
      <c r="JHM9" s="129"/>
      <c r="JHN9" s="129"/>
      <c r="JHO9" s="129"/>
      <c r="JHP9" s="129"/>
      <c r="JHQ9" s="129"/>
      <c r="JHR9" s="129"/>
      <c r="JHS9" s="129"/>
      <c r="JHT9" s="129"/>
      <c r="JHU9" s="129"/>
      <c r="JHV9" s="129"/>
      <c r="JHW9" s="129"/>
      <c r="JHX9" s="129"/>
      <c r="JHY9" s="129"/>
      <c r="JHZ9" s="129"/>
      <c r="JIA9" s="129"/>
      <c r="JIB9" s="129"/>
      <c r="JIC9" s="129"/>
      <c r="JID9" s="129"/>
      <c r="JIE9" s="129"/>
      <c r="JIF9" s="129"/>
      <c r="JIG9" s="129"/>
      <c r="JIH9" s="129"/>
      <c r="JII9" s="129"/>
      <c r="JIJ9" s="129"/>
      <c r="JIK9" s="129"/>
      <c r="JIL9" s="129"/>
      <c r="JIM9" s="129"/>
      <c r="JIN9" s="129"/>
      <c r="JIO9" s="129"/>
      <c r="JIP9" s="129"/>
      <c r="JIQ9" s="129"/>
      <c r="JIR9" s="129"/>
      <c r="JIS9" s="129"/>
      <c r="JIT9" s="129"/>
      <c r="JIU9" s="129"/>
      <c r="JIV9" s="129"/>
      <c r="JIW9" s="129"/>
      <c r="JIX9" s="129"/>
      <c r="JIY9" s="129"/>
      <c r="JIZ9" s="129"/>
      <c r="JJA9" s="129"/>
      <c r="JJB9" s="129"/>
      <c r="JJC9" s="129"/>
      <c r="JJD9" s="129"/>
      <c r="JJE9" s="129"/>
      <c r="JJF9" s="129"/>
      <c r="JJG9" s="129"/>
      <c r="JJH9" s="129"/>
      <c r="JJI9" s="129"/>
      <c r="JJJ9" s="129"/>
      <c r="JJK9" s="129"/>
      <c r="JJL9" s="129"/>
      <c r="JJM9" s="129"/>
      <c r="JJN9" s="129"/>
      <c r="JJO9" s="129"/>
      <c r="JJP9" s="129"/>
      <c r="JJQ9" s="129"/>
      <c r="JJR9" s="129"/>
      <c r="JJS9" s="129"/>
      <c r="JJT9" s="129"/>
      <c r="JJU9" s="129"/>
      <c r="JJV9" s="129"/>
      <c r="JJW9" s="129"/>
      <c r="JJX9" s="129"/>
      <c r="JJY9" s="129"/>
      <c r="JJZ9" s="129"/>
      <c r="JKA9" s="129"/>
      <c r="JKB9" s="129"/>
      <c r="JKC9" s="129"/>
      <c r="JKD9" s="129"/>
      <c r="JKE9" s="129"/>
      <c r="JKF9" s="129"/>
      <c r="JKG9" s="129"/>
      <c r="JKH9" s="129"/>
      <c r="JKI9" s="129"/>
      <c r="JKJ9" s="129"/>
      <c r="JKK9" s="129"/>
      <c r="JKL9" s="129"/>
      <c r="JKM9" s="129"/>
      <c r="JKN9" s="129"/>
      <c r="JKO9" s="129"/>
      <c r="JKP9" s="129"/>
      <c r="JKQ9" s="129"/>
      <c r="JKR9" s="129"/>
      <c r="JKS9" s="129"/>
      <c r="JKT9" s="129"/>
      <c r="JKU9" s="129"/>
      <c r="JKV9" s="129"/>
      <c r="JKW9" s="129"/>
      <c r="JKX9" s="129"/>
      <c r="JKY9" s="129"/>
      <c r="JKZ9" s="129"/>
      <c r="JLA9" s="129"/>
      <c r="JLB9" s="129"/>
      <c r="JLC9" s="129"/>
      <c r="JLD9" s="129"/>
      <c r="JLE9" s="129"/>
      <c r="JLF9" s="129"/>
      <c r="JLG9" s="129"/>
      <c r="JLH9" s="129"/>
      <c r="JLI9" s="129"/>
      <c r="JLJ9" s="129"/>
      <c r="JLK9" s="129"/>
      <c r="JLL9" s="129"/>
      <c r="JLM9" s="129"/>
      <c r="JLN9" s="129"/>
      <c r="JLO9" s="129"/>
      <c r="JLP9" s="129"/>
      <c r="JLQ9" s="129"/>
      <c r="JLR9" s="129"/>
      <c r="JLS9" s="129"/>
      <c r="JLT9" s="129"/>
      <c r="JLU9" s="129"/>
      <c r="JLV9" s="129"/>
      <c r="JLW9" s="129"/>
      <c r="JLX9" s="129"/>
      <c r="JLY9" s="129"/>
      <c r="JLZ9" s="129"/>
      <c r="JMA9" s="129"/>
      <c r="JMB9" s="129"/>
      <c r="JMC9" s="129"/>
      <c r="JMD9" s="129"/>
      <c r="JME9" s="129"/>
      <c r="JMF9" s="129"/>
      <c r="JMG9" s="129"/>
      <c r="JMH9" s="129"/>
      <c r="JMI9" s="129"/>
      <c r="JMJ9" s="129"/>
      <c r="JMK9" s="129"/>
      <c r="JML9" s="129"/>
      <c r="JMM9" s="129"/>
      <c r="JMN9" s="129"/>
      <c r="JMO9" s="129"/>
      <c r="JMP9" s="129"/>
      <c r="JMQ9" s="129"/>
      <c r="JMR9" s="129"/>
      <c r="JMS9" s="129"/>
      <c r="JMT9" s="129"/>
      <c r="JMU9" s="129"/>
      <c r="JMV9" s="129"/>
      <c r="JMW9" s="129"/>
      <c r="JMX9" s="129"/>
      <c r="JMY9" s="129"/>
      <c r="JMZ9" s="129"/>
      <c r="JNA9" s="129"/>
      <c r="JNB9" s="129"/>
      <c r="JNC9" s="129"/>
      <c r="JND9" s="129"/>
      <c r="JNE9" s="129"/>
      <c r="JNF9" s="129"/>
      <c r="JNG9" s="129"/>
      <c r="JNH9" s="129"/>
      <c r="JNI9" s="129"/>
      <c r="JNJ9" s="129"/>
      <c r="JNK9" s="129"/>
      <c r="JNL9" s="129"/>
      <c r="JNM9" s="129"/>
      <c r="JNN9" s="129"/>
      <c r="JNO9" s="129"/>
      <c r="JNP9" s="129"/>
      <c r="JNQ9" s="129"/>
      <c r="JNR9" s="129"/>
      <c r="JNS9" s="129"/>
      <c r="JNT9" s="129"/>
      <c r="JNU9" s="129"/>
      <c r="JNV9" s="129"/>
      <c r="JNW9" s="129"/>
      <c r="JNX9" s="129"/>
      <c r="JNY9" s="129"/>
      <c r="JNZ9" s="129"/>
      <c r="JOA9" s="129"/>
      <c r="JOB9" s="129"/>
      <c r="JOC9" s="129"/>
      <c r="JOD9" s="129"/>
      <c r="JOE9" s="129"/>
      <c r="JOF9" s="129"/>
      <c r="JOG9" s="129"/>
      <c r="JOH9" s="129"/>
      <c r="JOI9" s="129"/>
      <c r="JOJ9" s="129"/>
      <c r="JOK9" s="129"/>
      <c r="JOL9" s="129"/>
      <c r="JOM9" s="129"/>
      <c r="JON9" s="129"/>
      <c r="JOO9" s="129"/>
      <c r="JOP9" s="129"/>
      <c r="JOQ9" s="129"/>
      <c r="JOR9" s="129"/>
      <c r="JOS9" s="129"/>
      <c r="JOT9" s="129"/>
      <c r="JOU9" s="129"/>
      <c r="JOV9" s="129"/>
      <c r="JOW9" s="129"/>
      <c r="JOX9" s="129"/>
      <c r="JOY9" s="129"/>
      <c r="JOZ9" s="129"/>
      <c r="JPA9" s="129"/>
      <c r="JPB9" s="129"/>
      <c r="JPC9" s="129"/>
      <c r="JPD9" s="129"/>
      <c r="JPE9" s="129"/>
      <c r="JPF9" s="129"/>
      <c r="JPG9" s="129"/>
      <c r="JPH9" s="129"/>
      <c r="JPI9" s="129"/>
      <c r="JPJ9" s="129"/>
      <c r="JPK9" s="129"/>
      <c r="JPL9" s="129"/>
      <c r="JPM9" s="129"/>
      <c r="JPN9" s="129"/>
      <c r="JPO9" s="129"/>
      <c r="JPP9" s="129"/>
      <c r="JPQ9" s="129"/>
      <c r="JPR9" s="129"/>
      <c r="JPS9" s="129"/>
      <c r="JPT9" s="129"/>
      <c r="JPU9" s="129"/>
      <c r="JPV9" s="129"/>
      <c r="JPW9" s="129"/>
      <c r="JPX9" s="129"/>
      <c r="JPY9" s="129"/>
      <c r="JPZ9" s="129"/>
      <c r="JQA9" s="129"/>
      <c r="JQB9" s="129"/>
      <c r="JQC9" s="129"/>
      <c r="JQD9" s="129"/>
      <c r="JQE9" s="129"/>
      <c r="JQF9" s="129"/>
      <c r="JQG9" s="129"/>
      <c r="JQH9" s="129"/>
      <c r="JQI9" s="129"/>
      <c r="JQJ9" s="129"/>
      <c r="JQK9" s="129"/>
      <c r="JQL9" s="129"/>
      <c r="JQM9" s="129"/>
      <c r="JQN9" s="129"/>
      <c r="JQO9" s="129"/>
      <c r="JQP9" s="129"/>
      <c r="JQQ9" s="129"/>
      <c r="JQR9" s="129"/>
      <c r="JQS9" s="129"/>
      <c r="JQT9" s="129"/>
      <c r="JQU9" s="129"/>
      <c r="JQV9" s="129"/>
      <c r="JQW9" s="129"/>
      <c r="JQX9" s="129"/>
      <c r="JQY9" s="129"/>
      <c r="JQZ9" s="129"/>
      <c r="JRA9" s="129"/>
      <c r="JRB9" s="129"/>
      <c r="JRC9" s="129"/>
      <c r="JRD9" s="129"/>
      <c r="JRE9" s="129"/>
      <c r="JRF9" s="129"/>
      <c r="JRG9" s="129"/>
      <c r="JRH9" s="129"/>
      <c r="JRI9" s="129"/>
      <c r="JRJ9" s="129"/>
      <c r="JRK9" s="129"/>
      <c r="JRL9" s="129"/>
      <c r="JRM9" s="129"/>
      <c r="JRN9" s="129"/>
      <c r="JRO9" s="129"/>
      <c r="JRP9" s="129"/>
      <c r="JRQ9" s="129"/>
      <c r="JRR9" s="129"/>
      <c r="JRS9" s="129"/>
      <c r="JRT9" s="129"/>
      <c r="JRU9" s="129"/>
      <c r="JRV9" s="129"/>
      <c r="JRW9" s="129"/>
      <c r="JRX9" s="129"/>
      <c r="JRY9" s="129"/>
      <c r="JRZ9" s="129"/>
      <c r="JSA9" s="129"/>
      <c r="JSB9" s="129"/>
      <c r="JSC9" s="129"/>
      <c r="JSD9" s="129"/>
      <c r="JSE9" s="129"/>
      <c r="JSF9" s="129"/>
      <c r="JSG9" s="129"/>
      <c r="JSH9" s="129"/>
      <c r="JSI9" s="129"/>
      <c r="JSJ9" s="129"/>
      <c r="JSK9" s="129"/>
      <c r="JSL9" s="129"/>
      <c r="JSM9" s="129"/>
      <c r="JSN9" s="129"/>
      <c r="JSO9" s="129"/>
      <c r="JSP9" s="129"/>
      <c r="JSQ9" s="129"/>
      <c r="JSR9" s="129"/>
      <c r="JSS9" s="129"/>
      <c r="JST9" s="129"/>
      <c r="JSU9" s="129"/>
      <c r="JSV9" s="129"/>
      <c r="JSW9" s="129"/>
      <c r="JSX9" s="129"/>
      <c r="JSY9" s="129"/>
      <c r="JSZ9" s="129"/>
      <c r="JTA9" s="129"/>
      <c r="JTB9" s="129"/>
      <c r="JTC9" s="129"/>
      <c r="JTD9" s="129"/>
      <c r="JTE9" s="129"/>
      <c r="JTF9" s="129"/>
      <c r="JTG9" s="129"/>
      <c r="JTH9" s="129"/>
      <c r="JTI9" s="129"/>
      <c r="JTJ9" s="129"/>
      <c r="JTK9" s="129"/>
      <c r="JTL9" s="129"/>
      <c r="JTM9" s="129"/>
      <c r="JTN9" s="129"/>
      <c r="JTO9" s="129"/>
      <c r="JTP9" s="129"/>
      <c r="JTQ9" s="129"/>
      <c r="JTR9" s="129"/>
      <c r="JTS9" s="129"/>
      <c r="JTT9" s="129"/>
      <c r="JTU9" s="129"/>
      <c r="JTV9" s="129"/>
      <c r="JTW9" s="129"/>
      <c r="JTX9" s="129"/>
      <c r="JTY9" s="129"/>
      <c r="JTZ9" s="129"/>
      <c r="JUA9" s="129"/>
      <c r="JUB9" s="129"/>
      <c r="JUC9" s="129"/>
      <c r="JUD9" s="129"/>
      <c r="JUE9" s="129"/>
      <c r="JUF9" s="129"/>
      <c r="JUG9" s="129"/>
      <c r="JUH9" s="129"/>
      <c r="JUI9" s="129"/>
      <c r="JUJ9" s="129"/>
      <c r="JUK9" s="129"/>
      <c r="JUL9" s="129"/>
      <c r="JUM9" s="129"/>
      <c r="JUN9" s="129"/>
      <c r="JUO9" s="129"/>
      <c r="JUP9" s="129"/>
      <c r="JUQ9" s="129"/>
      <c r="JUR9" s="129"/>
      <c r="JUS9" s="129"/>
      <c r="JUT9" s="129"/>
      <c r="JUU9" s="129"/>
      <c r="JUV9" s="129"/>
      <c r="JUW9" s="129"/>
      <c r="JUX9" s="129"/>
      <c r="JUY9" s="129"/>
      <c r="JUZ9" s="129"/>
      <c r="JVA9" s="129"/>
      <c r="JVB9" s="129"/>
      <c r="JVC9" s="129"/>
      <c r="JVD9" s="129"/>
      <c r="JVE9" s="129"/>
      <c r="JVF9" s="129"/>
      <c r="JVG9" s="129"/>
      <c r="JVH9" s="129"/>
      <c r="JVI9" s="129"/>
      <c r="JVJ9" s="129"/>
      <c r="JVK9" s="129"/>
      <c r="JVL9" s="129"/>
      <c r="JVM9" s="129"/>
      <c r="JVN9" s="129"/>
      <c r="JVO9" s="129"/>
      <c r="JVP9" s="129"/>
      <c r="JVQ9" s="129"/>
      <c r="JVR9" s="129"/>
      <c r="JVS9" s="129"/>
      <c r="JVT9" s="129"/>
      <c r="JVU9" s="129"/>
      <c r="JVV9" s="129"/>
      <c r="JVW9" s="129"/>
      <c r="JVX9" s="129"/>
      <c r="JVY9" s="129"/>
      <c r="JVZ9" s="129"/>
      <c r="JWA9" s="129"/>
      <c r="JWB9" s="129"/>
      <c r="JWC9" s="129"/>
      <c r="JWD9" s="129"/>
      <c r="JWE9" s="129"/>
      <c r="JWF9" s="129"/>
      <c r="JWG9" s="129"/>
      <c r="JWH9" s="129"/>
      <c r="JWI9" s="129"/>
      <c r="JWJ9" s="129"/>
      <c r="JWK9" s="129"/>
      <c r="JWL9" s="129"/>
      <c r="JWM9" s="129"/>
      <c r="JWN9" s="129"/>
      <c r="JWO9" s="129"/>
      <c r="JWP9" s="129"/>
      <c r="JWQ9" s="129"/>
      <c r="JWR9" s="129"/>
      <c r="JWS9" s="129"/>
      <c r="JWT9" s="129"/>
      <c r="JWU9" s="129"/>
      <c r="JWV9" s="129"/>
      <c r="JWW9" s="129"/>
      <c r="JWX9" s="129"/>
      <c r="JWY9" s="129"/>
      <c r="JWZ9" s="129"/>
      <c r="JXA9" s="129"/>
      <c r="JXB9" s="129"/>
      <c r="JXC9" s="129"/>
      <c r="JXD9" s="129"/>
      <c r="JXE9" s="129"/>
      <c r="JXF9" s="129"/>
      <c r="JXG9" s="129"/>
      <c r="JXH9" s="129"/>
      <c r="JXI9" s="129"/>
      <c r="JXJ9" s="129"/>
      <c r="JXK9" s="129"/>
      <c r="JXL9" s="129"/>
      <c r="JXM9" s="129"/>
      <c r="JXN9" s="129"/>
      <c r="JXO9" s="129"/>
      <c r="JXP9" s="129"/>
      <c r="JXQ9" s="129"/>
      <c r="JXR9" s="129"/>
      <c r="JXS9" s="129"/>
      <c r="JXT9" s="129"/>
      <c r="JXU9" s="129"/>
      <c r="JXV9" s="129"/>
      <c r="JXW9" s="129"/>
      <c r="JXX9" s="129"/>
      <c r="JXY9" s="129"/>
      <c r="JXZ9" s="129"/>
      <c r="JYA9" s="129"/>
      <c r="JYB9" s="129"/>
      <c r="JYC9" s="129"/>
      <c r="JYD9" s="129"/>
      <c r="JYE9" s="129"/>
      <c r="JYF9" s="129"/>
      <c r="JYG9" s="129"/>
      <c r="JYH9" s="129"/>
      <c r="JYI9" s="129"/>
      <c r="JYJ9" s="129"/>
      <c r="JYK9" s="129"/>
      <c r="JYL9" s="129"/>
      <c r="JYM9" s="129"/>
      <c r="JYN9" s="129"/>
      <c r="JYO9" s="129"/>
      <c r="JYP9" s="129"/>
      <c r="JYQ9" s="129"/>
      <c r="JYR9" s="129"/>
      <c r="JYS9" s="129"/>
      <c r="JYT9" s="129"/>
      <c r="JYU9" s="129"/>
      <c r="JYV9" s="129"/>
      <c r="JYW9" s="129"/>
      <c r="JYX9" s="129"/>
      <c r="JYY9" s="129"/>
      <c r="JYZ9" s="129"/>
      <c r="JZA9" s="129"/>
      <c r="JZB9" s="129"/>
      <c r="JZC9" s="129"/>
      <c r="JZD9" s="129"/>
      <c r="JZE9" s="129"/>
      <c r="JZF9" s="129"/>
      <c r="JZG9" s="129"/>
      <c r="JZH9" s="129"/>
      <c r="JZI9" s="129"/>
      <c r="JZJ9" s="129"/>
      <c r="JZK9" s="129"/>
      <c r="JZL9" s="129"/>
      <c r="JZM9" s="129"/>
      <c r="JZN9" s="129"/>
      <c r="JZO9" s="129"/>
      <c r="JZP9" s="129"/>
      <c r="JZQ9" s="129"/>
      <c r="JZR9" s="129"/>
      <c r="JZS9" s="129"/>
      <c r="JZT9" s="129"/>
      <c r="JZU9" s="129"/>
      <c r="JZV9" s="129"/>
      <c r="JZW9" s="129"/>
      <c r="JZX9" s="129"/>
      <c r="JZY9" s="129"/>
      <c r="JZZ9" s="129"/>
      <c r="KAA9" s="129"/>
      <c r="KAB9" s="129"/>
      <c r="KAC9" s="129"/>
      <c r="KAD9" s="129"/>
      <c r="KAE9" s="129"/>
      <c r="KAF9" s="129"/>
      <c r="KAG9" s="129"/>
      <c r="KAH9" s="129"/>
      <c r="KAI9" s="129"/>
      <c r="KAJ9" s="129"/>
      <c r="KAK9" s="129"/>
      <c r="KAL9" s="129"/>
      <c r="KAM9" s="129"/>
      <c r="KAN9" s="129"/>
      <c r="KAO9" s="129"/>
      <c r="KAP9" s="129"/>
      <c r="KAQ9" s="129"/>
      <c r="KAR9" s="129"/>
      <c r="KAS9" s="129"/>
      <c r="KAT9" s="129"/>
      <c r="KAU9" s="129"/>
      <c r="KAV9" s="129"/>
      <c r="KAW9" s="129"/>
      <c r="KAX9" s="129"/>
      <c r="KAY9" s="129"/>
      <c r="KAZ9" s="129"/>
      <c r="KBA9" s="129"/>
      <c r="KBB9" s="129"/>
      <c r="KBC9" s="129"/>
      <c r="KBD9" s="129"/>
      <c r="KBE9" s="129"/>
      <c r="KBF9" s="129"/>
      <c r="KBG9" s="129"/>
      <c r="KBH9" s="129"/>
      <c r="KBI9" s="129"/>
      <c r="KBJ9" s="129"/>
      <c r="KBK9" s="129"/>
      <c r="KBL9" s="129"/>
      <c r="KBM9" s="129"/>
      <c r="KBN9" s="129"/>
      <c r="KBO9" s="129"/>
      <c r="KBP9" s="129"/>
      <c r="KBQ9" s="129"/>
      <c r="KBR9" s="129"/>
      <c r="KBS9" s="129"/>
      <c r="KBT9" s="129"/>
      <c r="KBU9" s="129"/>
      <c r="KBV9" s="129"/>
      <c r="KBW9" s="129"/>
      <c r="KBX9" s="129"/>
      <c r="KBY9" s="129"/>
      <c r="KBZ9" s="129"/>
      <c r="KCA9" s="129"/>
      <c r="KCB9" s="129"/>
      <c r="KCC9" s="129"/>
      <c r="KCD9" s="129"/>
      <c r="KCE9" s="129"/>
      <c r="KCF9" s="129"/>
      <c r="KCG9" s="129"/>
      <c r="KCH9" s="129"/>
      <c r="KCI9" s="129"/>
      <c r="KCJ9" s="129"/>
      <c r="KCK9" s="129"/>
      <c r="KCL9" s="129"/>
      <c r="KCM9" s="129"/>
      <c r="KCN9" s="129"/>
      <c r="KCO9" s="129"/>
      <c r="KCP9" s="129"/>
      <c r="KCQ9" s="129"/>
      <c r="KCR9" s="129"/>
      <c r="KCS9" s="129"/>
      <c r="KCT9" s="129"/>
      <c r="KCU9" s="129"/>
      <c r="KCV9" s="129"/>
      <c r="KCW9" s="129"/>
      <c r="KCX9" s="129"/>
      <c r="KCY9" s="129"/>
      <c r="KCZ9" s="129"/>
      <c r="KDA9" s="129"/>
      <c r="KDB9" s="129"/>
      <c r="KDC9" s="129"/>
      <c r="KDD9" s="129"/>
      <c r="KDE9" s="129"/>
      <c r="KDF9" s="129"/>
      <c r="KDG9" s="129"/>
      <c r="KDH9" s="129"/>
      <c r="KDI9" s="129"/>
      <c r="KDJ9" s="129"/>
      <c r="KDK9" s="129"/>
      <c r="KDL9" s="129"/>
      <c r="KDM9" s="129"/>
      <c r="KDN9" s="129"/>
      <c r="KDO9" s="129"/>
      <c r="KDP9" s="129"/>
      <c r="KDQ9" s="129"/>
      <c r="KDR9" s="129"/>
      <c r="KDS9" s="129"/>
      <c r="KDT9" s="129"/>
      <c r="KDU9" s="129"/>
      <c r="KDV9" s="129"/>
      <c r="KDW9" s="129"/>
      <c r="KDX9" s="129"/>
      <c r="KDY9" s="129"/>
      <c r="KDZ9" s="129"/>
      <c r="KEA9" s="129"/>
      <c r="KEB9" s="129"/>
      <c r="KEC9" s="129"/>
      <c r="KED9" s="129"/>
      <c r="KEE9" s="129"/>
      <c r="KEF9" s="129"/>
      <c r="KEG9" s="129"/>
      <c r="KEH9" s="129"/>
      <c r="KEI9" s="129"/>
      <c r="KEJ9" s="129"/>
      <c r="KEK9" s="129"/>
      <c r="KEL9" s="129"/>
      <c r="KEM9" s="129"/>
      <c r="KEN9" s="129"/>
      <c r="KEO9" s="129"/>
      <c r="KEP9" s="129"/>
      <c r="KEQ9" s="129"/>
      <c r="KER9" s="129"/>
      <c r="KES9" s="129"/>
      <c r="KET9" s="129"/>
      <c r="KEU9" s="129"/>
      <c r="KEV9" s="129"/>
      <c r="KEW9" s="129"/>
      <c r="KEX9" s="129"/>
      <c r="KEY9" s="129"/>
      <c r="KEZ9" s="129"/>
      <c r="KFA9" s="129"/>
      <c r="KFB9" s="129"/>
      <c r="KFC9" s="129"/>
      <c r="KFD9" s="129"/>
      <c r="KFE9" s="129"/>
      <c r="KFF9" s="129"/>
      <c r="KFG9" s="129"/>
      <c r="KFH9" s="129"/>
      <c r="KFI9" s="129"/>
      <c r="KFJ9" s="129"/>
      <c r="KFK9" s="129"/>
      <c r="KFL9" s="129"/>
      <c r="KFM9" s="129"/>
      <c r="KFN9" s="129"/>
      <c r="KFO9" s="129"/>
      <c r="KFP9" s="129"/>
      <c r="KFQ9" s="129"/>
      <c r="KFR9" s="129"/>
      <c r="KFS9" s="129"/>
      <c r="KFT9" s="129"/>
      <c r="KFU9" s="129"/>
      <c r="KFV9" s="129"/>
      <c r="KFW9" s="129"/>
      <c r="KFX9" s="129"/>
      <c r="KFY9" s="129"/>
      <c r="KFZ9" s="129"/>
      <c r="KGA9" s="129"/>
      <c r="KGB9" s="129"/>
      <c r="KGC9" s="129"/>
      <c r="KGD9" s="129"/>
      <c r="KGE9" s="129"/>
      <c r="KGF9" s="129"/>
      <c r="KGG9" s="129"/>
      <c r="KGH9" s="129"/>
      <c r="KGI9" s="129"/>
      <c r="KGJ9" s="129"/>
      <c r="KGK9" s="129"/>
      <c r="KGL9" s="129"/>
      <c r="KGM9" s="129"/>
      <c r="KGN9" s="129"/>
      <c r="KGO9" s="129"/>
      <c r="KGP9" s="129"/>
      <c r="KGQ9" s="129"/>
      <c r="KGR9" s="129"/>
      <c r="KGS9" s="129"/>
      <c r="KGT9" s="129"/>
      <c r="KGU9" s="129"/>
      <c r="KGV9" s="129"/>
      <c r="KGW9" s="129"/>
      <c r="KGX9" s="129"/>
      <c r="KGY9" s="129"/>
      <c r="KGZ9" s="129"/>
      <c r="KHA9" s="129"/>
      <c r="KHB9" s="129"/>
      <c r="KHC9" s="129"/>
      <c r="KHD9" s="129"/>
      <c r="KHE9" s="129"/>
      <c r="KHF9" s="129"/>
      <c r="KHG9" s="129"/>
      <c r="KHH9" s="129"/>
      <c r="KHI9" s="129"/>
      <c r="KHJ9" s="129"/>
      <c r="KHK9" s="129"/>
      <c r="KHL9" s="129"/>
      <c r="KHM9" s="129"/>
      <c r="KHN9" s="129"/>
      <c r="KHO9" s="129"/>
      <c r="KHP9" s="129"/>
      <c r="KHQ9" s="129"/>
      <c r="KHR9" s="129"/>
      <c r="KHS9" s="129"/>
      <c r="KHT9" s="129"/>
      <c r="KHU9" s="129"/>
      <c r="KHV9" s="129"/>
      <c r="KHW9" s="129"/>
      <c r="KHX9" s="129"/>
      <c r="KHY9" s="129"/>
      <c r="KHZ9" s="129"/>
      <c r="KIA9" s="129"/>
      <c r="KIB9" s="129"/>
      <c r="KIC9" s="129"/>
      <c r="KID9" s="129"/>
      <c r="KIE9" s="129"/>
      <c r="KIF9" s="129"/>
      <c r="KIG9" s="129"/>
      <c r="KIH9" s="129"/>
      <c r="KII9" s="129"/>
      <c r="KIJ9" s="129"/>
      <c r="KIK9" s="129"/>
      <c r="KIL9" s="129"/>
      <c r="KIM9" s="129"/>
      <c r="KIN9" s="129"/>
      <c r="KIO9" s="129"/>
      <c r="KIP9" s="129"/>
      <c r="KIQ9" s="129"/>
      <c r="KIR9" s="129"/>
      <c r="KIS9" s="129"/>
      <c r="KIT9" s="129"/>
      <c r="KIU9" s="129"/>
      <c r="KIV9" s="129"/>
      <c r="KIW9" s="129"/>
      <c r="KIX9" s="129"/>
      <c r="KIY9" s="129"/>
      <c r="KIZ9" s="129"/>
      <c r="KJA9" s="129"/>
      <c r="KJB9" s="129"/>
      <c r="KJC9" s="129"/>
      <c r="KJD9" s="129"/>
      <c r="KJE9" s="129"/>
      <c r="KJF9" s="129"/>
      <c r="KJG9" s="129"/>
      <c r="KJH9" s="129"/>
      <c r="KJI9" s="129"/>
      <c r="KJJ9" s="129"/>
      <c r="KJK9" s="129"/>
      <c r="KJL9" s="129"/>
      <c r="KJM9" s="129"/>
      <c r="KJN9" s="129"/>
      <c r="KJO9" s="129"/>
      <c r="KJP9" s="129"/>
      <c r="KJQ9" s="129"/>
      <c r="KJR9" s="129"/>
      <c r="KJS9" s="129"/>
      <c r="KJT9" s="129"/>
      <c r="KJU9" s="129"/>
      <c r="KJV9" s="129"/>
      <c r="KJW9" s="129"/>
      <c r="KJX9" s="129"/>
      <c r="KJY9" s="129"/>
      <c r="KJZ9" s="129"/>
      <c r="KKA9" s="129"/>
      <c r="KKB9" s="129"/>
      <c r="KKC9" s="129"/>
      <c r="KKD9" s="129"/>
      <c r="KKE9" s="129"/>
      <c r="KKF9" s="129"/>
      <c r="KKG9" s="129"/>
      <c r="KKH9" s="129"/>
      <c r="KKI9" s="129"/>
      <c r="KKJ9" s="129"/>
      <c r="KKK9" s="129"/>
      <c r="KKL9" s="129"/>
      <c r="KKM9" s="129"/>
      <c r="KKN9" s="129"/>
      <c r="KKO9" s="129"/>
      <c r="KKP9" s="129"/>
      <c r="KKQ9" s="129"/>
      <c r="KKR9" s="129"/>
      <c r="KKS9" s="129"/>
      <c r="KKT9" s="129"/>
      <c r="KKU9" s="129"/>
      <c r="KKV9" s="129"/>
      <c r="KKW9" s="129"/>
      <c r="KKX9" s="129"/>
      <c r="KKY9" s="129"/>
      <c r="KKZ9" s="129"/>
      <c r="KLA9" s="129"/>
      <c r="KLB9" s="129"/>
      <c r="KLC9" s="129"/>
      <c r="KLD9" s="129"/>
      <c r="KLE9" s="129"/>
      <c r="KLF9" s="129"/>
      <c r="KLG9" s="129"/>
      <c r="KLH9" s="129"/>
      <c r="KLI9" s="129"/>
      <c r="KLJ9" s="129"/>
      <c r="KLK9" s="129"/>
      <c r="KLL9" s="129"/>
      <c r="KLM9" s="129"/>
      <c r="KLN9" s="129"/>
      <c r="KLO9" s="129"/>
      <c r="KLP9" s="129"/>
      <c r="KLQ9" s="129"/>
      <c r="KLR9" s="129"/>
      <c r="KLS9" s="129"/>
      <c r="KLT9" s="129"/>
      <c r="KLU9" s="129"/>
      <c r="KLV9" s="129"/>
      <c r="KLW9" s="129"/>
      <c r="KLX9" s="129"/>
      <c r="KLY9" s="129"/>
      <c r="KLZ9" s="129"/>
      <c r="KMA9" s="129"/>
      <c r="KMB9" s="129"/>
      <c r="KMC9" s="129"/>
      <c r="KMD9" s="129"/>
      <c r="KME9" s="129"/>
      <c r="KMF9" s="129"/>
      <c r="KMG9" s="129"/>
      <c r="KMH9" s="129"/>
      <c r="KMI9" s="129"/>
      <c r="KMJ9" s="129"/>
      <c r="KMK9" s="129"/>
      <c r="KML9" s="129"/>
      <c r="KMM9" s="129"/>
      <c r="KMN9" s="129"/>
      <c r="KMO9" s="129"/>
      <c r="KMP9" s="129"/>
      <c r="KMQ9" s="129"/>
      <c r="KMR9" s="129"/>
      <c r="KMS9" s="129"/>
      <c r="KMT9" s="129"/>
      <c r="KMU9" s="129"/>
      <c r="KMV9" s="129"/>
      <c r="KMW9" s="129"/>
      <c r="KMX9" s="129"/>
      <c r="KMY9" s="129"/>
      <c r="KMZ9" s="129"/>
      <c r="KNA9" s="129"/>
      <c r="KNB9" s="129"/>
      <c r="KNC9" s="129"/>
      <c r="KND9" s="129"/>
      <c r="KNE9" s="129"/>
      <c r="KNF9" s="129"/>
      <c r="KNG9" s="129"/>
      <c r="KNH9" s="129"/>
      <c r="KNI9" s="129"/>
      <c r="KNJ9" s="129"/>
      <c r="KNK9" s="129"/>
      <c r="KNL9" s="129"/>
      <c r="KNM9" s="129"/>
      <c r="KNN9" s="129"/>
      <c r="KNO9" s="129"/>
      <c r="KNP9" s="129"/>
      <c r="KNQ9" s="129"/>
      <c r="KNR9" s="129"/>
      <c r="KNS9" s="129"/>
      <c r="KNT9" s="129"/>
      <c r="KNU9" s="129"/>
      <c r="KNV9" s="129"/>
      <c r="KNW9" s="129"/>
      <c r="KNX9" s="129"/>
      <c r="KNY9" s="129"/>
      <c r="KNZ9" s="129"/>
      <c r="KOA9" s="129"/>
      <c r="KOB9" s="129"/>
      <c r="KOC9" s="129"/>
      <c r="KOD9" s="129"/>
      <c r="KOE9" s="129"/>
      <c r="KOF9" s="129"/>
      <c r="KOG9" s="129"/>
      <c r="KOH9" s="129"/>
      <c r="KOI9" s="129"/>
      <c r="KOJ9" s="129"/>
      <c r="KOK9" s="129"/>
      <c r="KOL9" s="129"/>
      <c r="KOM9" s="129"/>
      <c r="KON9" s="129"/>
      <c r="KOO9" s="129"/>
      <c r="KOP9" s="129"/>
      <c r="KOQ9" s="129"/>
      <c r="KOR9" s="129"/>
      <c r="KOS9" s="129"/>
      <c r="KOT9" s="129"/>
      <c r="KOU9" s="129"/>
      <c r="KOV9" s="129"/>
      <c r="KOW9" s="129"/>
      <c r="KOX9" s="129"/>
      <c r="KOY9" s="129"/>
      <c r="KOZ9" s="129"/>
      <c r="KPA9" s="129"/>
      <c r="KPB9" s="129"/>
      <c r="KPC9" s="129"/>
      <c r="KPD9" s="129"/>
      <c r="KPE9" s="129"/>
      <c r="KPF9" s="129"/>
      <c r="KPG9" s="129"/>
      <c r="KPH9" s="129"/>
      <c r="KPI9" s="129"/>
      <c r="KPJ9" s="129"/>
      <c r="KPK9" s="129"/>
      <c r="KPL9" s="129"/>
      <c r="KPM9" s="129"/>
      <c r="KPN9" s="129"/>
      <c r="KPO9" s="129"/>
      <c r="KPP9" s="129"/>
      <c r="KPQ9" s="129"/>
      <c r="KPR9" s="129"/>
      <c r="KPS9" s="129"/>
      <c r="KPT9" s="129"/>
      <c r="KPU9" s="129"/>
      <c r="KPV9" s="129"/>
      <c r="KPW9" s="129"/>
      <c r="KPX9" s="129"/>
      <c r="KPY9" s="129"/>
      <c r="KPZ9" s="129"/>
      <c r="KQA9" s="129"/>
      <c r="KQB9" s="129"/>
      <c r="KQC9" s="129"/>
      <c r="KQD9" s="129"/>
      <c r="KQE9" s="129"/>
      <c r="KQF9" s="129"/>
      <c r="KQG9" s="129"/>
      <c r="KQH9" s="129"/>
      <c r="KQI9" s="129"/>
      <c r="KQJ9" s="129"/>
      <c r="KQK9" s="129"/>
      <c r="KQL9" s="129"/>
      <c r="KQM9" s="129"/>
      <c r="KQN9" s="129"/>
      <c r="KQO9" s="129"/>
      <c r="KQP9" s="129"/>
      <c r="KQQ9" s="129"/>
      <c r="KQR9" s="129"/>
      <c r="KQS9" s="129"/>
      <c r="KQT9" s="129"/>
      <c r="KQU9" s="129"/>
      <c r="KQV9" s="129"/>
      <c r="KQW9" s="129"/>
      <c r="KQX9" s="129"/>
      <c r="KQY9" s="129"/>
      <c r="KQZ9" s="129"/>
      <c r="KRA9" s="129"/>
      <c r="KRB9" s="129"/>
      <c r="KRC9" s="129"/>
      <c r="KRD9" s="129"/>
      <c r="KRE9" s="129"/>
      <c r="KRF9" s="129"/>
      <c r="KRG9" s="129"/>
      <c r="KRH9" s="129"/>
      <c r="KRI9" s="129"/>
      <c r="KRJ9" s="129"/>
      <c r="KRK9" s="129"/>
      <c r="KRL9" s="129"/>
      <c r="KRM9" s="129"/>
      <c r="KRN9" s="129"/>
      <c r="KRO9" s="129"/>
      <c r="KRP9" s="129"/>
      <c r="KRQ9" s="129"/>
      <c r="KRR9" s="129"/>
      <c r="KRS9" s="129"/>
      <c r="KRT9" s="129"/>
      <c r="KRU9" s="129"/>
      <c r="KRV9" s="129"/>
      <c r="KRW9" s="129"/>
      <c r="KRX9" s="129"/>
      <c r="KRY9" s="129"/>
      <c r="KRZ9" s="129"/>
      <c r="KSA9" s="129"/>
      <c r="KSB9" s="129"/>
      <c r="KSC9" s="129"/>
      <c r="KSD9" s="129"/>
      <c r="KSE9" s="129"/>
      <c r="KSF9" s="129"/>
      <c r="KSG9" s="129"/>
      <c r="KSH9" s="129"/>
      <c r="KSI9" s="129"/>
      <c r="KSJ9" s="129"/>
      <c r="KSK9" s="129"/>
      <c r="KSL9" s="129"/>
      <c r="KSM9" s="129"/>
      <c r="KSN9" s="129"/>
      <c r="KSO9" s="129"/>
      <c r="KSP9" s="129"/>
      <c r="KSQ9" s="129"/>
      <c r="KSR9" s="129"/>
      <c r="KSS9" s="129"/>
      <c r="KST9" s="129"/>
      <c r="KSU9" s="129"/>
      <c r="KSV9" s="129"/>
      <c r="KSW9" s="129"/>
      <c r="KSX9" s="129"/>
      <c r="KSY9" s="129"/>
      <c r="KSZ9" s="129"/>
      <c r="KTA9" s="129"/>
      <c r="KTB9" s="129"/>
      <c r="KTC9" s="129"/>
      <c r="KTD9" s="129"/>
      <c r="KTE9" s="129"/>
      <c r="KTF9" s="129"/>
      <c r="KTG9" s="129"/>
      <c r="KTH9" s="129"/>
      <c r="KTI9" s="129"/>
      <c r="KTJ9" s="129"/>
      <c r="KTK9" s="129"/>
      <c r="KTL9" s="129"/>
      <c r="KTM9" s="129"/>
      <c r="KTN9" s="129"/>
      <c r="KTO9" s="129"/>
      <c r="KTP9" s="129"/>
      <c r="KTQ9" s="129"/>
      <c r="KTR9" s="129"/>
      <c r="KTS9" s="129"/>
      <c r="KTT9" s="129"/>
      <c r="KTU9" s="129"/>
      <c r="KTV9" s="129"/>
      <c r="KTW9" s="129"/>
      <c r="KTX9" s="129"/>
      <c r="KTY9" s="129"/>
      <c r="KTZ9" s="129"/>
      <c r="KUA9" s="129"/>
      <c r="KUB9" s="129"/>
      <c r="KUC9" s="129"/>
      <c r="KUD9" s="129"/>
      <c r="KUE9" s="129"/>
      <c r="KUF9" s="129"/>
      <c r="KUG9" s="129"/>
      <c r="KUH9" s="129"/>
      <c r="KUI9" s="129"/>
      <c r="KUJ9" s="129"/>
      <c r="KUK9" s="129"/>
      <c r="KUL9" s="129"/>
      <c r="KUM9" s="129"/>
      <c r="KUN9" s="129"/>
      <c r="KUO9" s="129"/>
      <c r="KUP9" s="129"/>
      <c r="KUQ9" s="129"/>
      <c r="KUR9" s="129"/>
      <c r="KUS9" s="129"/>
      <c r="KUT9" s="129"/>
      <c r="KUU9" s="129"/>
      <c r="KUV9" s="129"/>
      <c r="KUW9" s="129"/>
      <c r="KUX9" s="129"/>
      <c r="KUY9" s="129"/>
      <c r="KUZ9" s="129"/>
      <c r="KVA9" s="129"/>
      <c r="KVB9" s="129"/>
      <c r="KVC9" s="129"/>
      <c r="KVD9" s="129"/>
      <c r="KVE9" s="129"/>
      <c r="KVF9" s="129"/>
      <c r="KVG9" s="129"/>
      <c r="KVH9" s="129"/>
      <c r="KVI9" s="129"/>
      <c r="KVJ9" s="129"/>
      <c r="KVK9" s="129"/>
      <c r="KVL9" s="129"/>
      <c r="KVM9" s="129"/>
      <c r="KVN9" s="129"/>
      <c r="KVO9" s="129"/>
      <c r="KVP9" s="129"/>
      <c r="KVQ9" s="129"/>
      <c r="KVR9" s="129"/>
      <c r="KVS9" s="129"/>
      <c r="KVT9" s="129"/>
      <c r="KVU9" s="129"/>
      <c r="KVV9" s="129"/>
      <c r="KVW9" s="129"/>
      <c r="KVX9" s="129"/>
      <c r="KVY9" s="129"/>
      <c r="KVZ9" s="129"/>
      <c r="KWA9" s="129"/>
      <c r="KWB9" s="129"/>
      <c r="KWC9" s="129"/>
      <c r="KWD9" s="129"/>
      <c r="KWE9" s="129"/>
      <c r="KWF9" s="129"/>
      <c r="KWG9" s="129"/>
      <c r="KWH9" s="129"/>
      <c r="KWI9" s="129"/>
      <c r="KWJ9" s="129"/>
      <c r="KWK9" s="129"/>
      <c r="KWL9" s="129"/>
      <c r="KWM9" s="129"/>
      <c r="KWN9" s="129"/>
      <c r="KWO9" s="129"/>
      <c r="KWP9" s="129"/>
      <c r="KWQ9" s="129"/>
      <c r="KWR9" s="129"/>
      <c r="KWS9" s="129"/>
      <c r="KWT9" s="129"/>
      <c r="KWU9" s="129"/>
      <c r="KWV9" s="129"/>
      <c r="KWW9" s="129"/>
      <c r="KWX9" s="129"/>
      <c r="KWY9" s="129"/>
      <c r="KWZ9" s="129"/>
      <c r="KXA9" s="129"/>
      <c r="KXB9" s="129"/>
      <c r="KXC9" s="129"/>
      <c r="KXD9" s="129"/>
      <c r="KXE9" s="129"/>
      <c r="KXF9" s="129"/>
      <c r="KXG9" s="129"/>
      <c r="KXH9" s="129"/>
      <c r="KXI9" s="129"/>
      <c r="KXJ9" s="129"/>
      <c r="KXK9" s="129"/>
      <c r="KXL9" s="129"/>
      <c r="KXM9" s="129"/>
      <c r="KXN9" s="129"/>
      <c r="KXO9" s="129"/>
      <c r="KXP9" s="129"/>
      <c r="KXQ9" s="129"/>
      <c r="KXR9" s="129"/>
      <c r="KXS9" s="129"/>
      <c r="KXT9" s="129"/>
      <c r="KXU9" s="129"/>
      <c r="KXV9" s="129"/>
      <c r="KXW9" s="129"/>
      <c r="KXX9" s="129"/>
      <c r="KXY9" s="129"/>
      <c r="KXZ9" s="129"/>
      <c r="KYA9" s="129"/>
      <c r="KYB9" s="129"/>
      <c r="KYC9" s="129"/>
      <c r="KYD9" s="129"/>
      <c r="KYE9" s="129"/>
      <c r="KYF9" s="129"/>
      <c r="KYG9" s="129"/>
      <c r="KYH9" s="129"/>
      <c r="KYI9" s="129"/>
      <c r="KYJ9" s="129"/>
      <c r="KYK9" s="129"/>
      <c r="KYL9" s="129"/>
      <c r="KYM9" s="129"/>
      <c r="KYN9" s="129"/>
      <c r="KYO9" s="129"/>
      <c r="KYP9" s="129"/>
      <c r="KYQ9" s="129"/>
      <c r="KYR9" s="129"/>
      <c r="KYS9" s="129"/>
      <c r="KYT9" s="129"/>
      <c r="KYU9" s="129"/>
      <c r="KYV9" s="129"/>
      <c r="KYW9" s="129"/>
      <c r="KYX9" s="129"/>
      <c r="KYY9" s="129"/>
      <c r="KYZ9" s="129"/>
      <c r="KZA9" s="129"/>
      <c r="KZB9" s="129"/>
      <c r="KZC9" s="129"/>
      <c r="KZD9" s="129"/>
      <c r="KZE9" s="129"/>
      <c r="KZF9" s="129"/>
      <c r="KZG9" s="129"/>
      <c r="KZH9" s="129"/>
      <c r="KZI9" s="129"/>
      <c r="KZJ9" s="129"/>
      <c r="KZK9" s="129"/>
      <c r="KZL9" s="129"/>
      <c r="KZM9" s="129"/>
      <c r="KZN9" s="129"/>
      <c r="KZO9" s="129"/>
      <c r="KZP9" s="129"/>
      <c r="KZQ9" s="129"/>
      <c r="KZR9" s="129"/>
      <c r="KZS9" s="129"/>
      <c r="KZT9" s="129"/>
      <c r="KZU9" s="129"/>
      <c r="KZV9" s="129"/>
      <c r="KZW9" s="129"/>
      <c r="KZX9" s="129"/>
      <c r="KZY9" s="129"/>
      <c r="KZZ9" s="129"/>
      <c r="LAA9" s="129"/>
      <c r="LAB9" s="129"/>
      <c r="LAC9" s="129"/>
      <c r="LAD9" s="129"/>
      <c r="LAE9" s="129"/>
      <c r="LAF9" s="129"/>
      <c r="LAG9" s="129"/>
      <c r="LAH9" s="129"/>
      <c r="LAI9" s="129"/>
      <c r="LAJ9" s="129"/>
      <c r="LAK9" s="129"/>
      <c r="LAL9" s="129"/>
      <c r="LAM9" s="129"/>
      <c r="LAN9" s="129"/>
      <c r="LAO9" s="129"/>
      <c r="LAP9" s="129"/>
      <c r="LAQ9" s="129"/>
      <c r="LAR9" s="129"/>
      <c r="LAS9" s="129"/>
      <c r="LAT9" s="129"/>
      <c r="LAU9" s="129"/>
      <c r="LAV9" s="129"/>
      <c r="LAW9" s="129"/>
      <c r="LAX9" s="129"/>
      <c r="LAY9" s="129"/>
      <c r="LAZ9" s="129"/>
      <c r="LBA9" s="129"/>
      <c r="LBB9" s="129"/>
      <c r="LBC9" s="129"/>
      <c r="LBD9" s="129"/>
      <c r="LBE9" s="129"/>
      <c r="LBF9" s="129"/>
      <c r="LBG9" s="129"/>
      <c r="LBH9" s="129"/>
      <c r="LBI9" s="129"/>
      <c r="LBJ9" s="129"/>
      <c r="LBK9" s="129"/>
      <c r="LBL9" s="129"/>
      <c r="LBM9" s="129"/>
      <c r="LBN9" s="129"/>
      <c r="LBO9" s="129"/>
      <c r="LBP9" s="129"/>
      <c r="LBQ9" s="129"/>
      <c r="LBR9" s="129"/>
      <c r="LBS9" s="129"/>
      <c r="LBT9" s="129"/>
      <c r="LBU9" s="129"/>
      <c r="LBV9" s="129"/>
      <c r="LBW9" s="129"/>
      <c r="LBX9" s="129"/>
      <c r="LBY9" s="129"/>
      <c r="LBZ9" s="129"/>
      <c r="LCA9" s="129"/>
      <c r="LCB9" s="129"/>
      <c r="LCC9" s="129"/>
      <c r="LCD9" s="129"/>
      <c r="LCE9" s="129"/>
      <c r="LCF9" s="129"/>
      <c r="LCG9" s="129"/>
      <c r="LCH9" s="129"/>
      <c r="LCI9" s="129"/>
      <c r="LCJ9" s="129"/>
      <c r="LCK9" s="129"/>
      <c r="LCL9" s="129"/>
      <c r="LCM9" s="129"/>
      <c r="LCN9" s="129"/>
      <c r="LCO9" s="129"/>
      <c r="LCP9" s="129"/>
      <c r="LCQ9" s="129"/>
      <c r="LCR9" s="129"/>
      <c r="LCS9" s="129"/>
      <c r="LCT9" s="129"/>
      <c r="LCU9" s="129"/>
      <c r="LCV9" s="129"/>
      <c r="LCW9" s="129"/>
      <c r="LCX9" s="129"/>
      <c r="LCY9" s="129"/>
      <c r="LCZ9" s="129"/>
      <c r="LDA9" s="129"/>
      <c r="LDB9" s="129"/>
      <c r="LDC9" s="129"/>
      <c r="LDD9" s="129"/>
      <c r="LDE9" s="129"/>
      <c r="LDF9" s="129"/>
      <c r="LDG9" s="129"/>
      <c r="LDH9" s="129"/>
      <c r="LDI9" s="129"/>
      <c r="LDJ9" s="129"/>
      <c r="LDK9" s="129"/>
      <c r="LDL9" s="129"/>
      <c r="LDM9" s="129"/>
      <c r="LDN9" s="129"/>
      <c r="LDO9" s="129"/>
      <c r="LDP9" s="129"/>
      <c r="LDQ9" s="129"/>
      <c r="LDR9" s="129"/>
      <c r="LDS9" s="129"/>
      <c r="LDT9" s="129"/>
      <c r="LDU9" s="129"/>
      <c r="LDV9" s="129"/>
      <c r="LDW9" s="129"/>
      <c r="LDX9" s="129"/>
      <c r="LDY9" s="129"/>
      <c r="LDZ9" s="129"/>
      <c r="LEA9" s="129"/>
      <c r="LEB9" s="129"/>
      <c r="LEC9" s="129"/>
      <c r="LED9" s="129"/>
      <c r="LEE9" s="129"/>
      <c r="LEF9" s="129"/>
      <c r="LEG9" s="129"/>
      <c r="LEH9" s="129"/>
      <c r="LEI9" s="129"/>
      <c r="LEJ9" s="129"/>
      <c r="LEK9" s="129"/>
      <c r="LEL9" s="129"/>
      <c r="LEM9" s="129"/>
      <c r="LEN9" s="129"/>
      <c r="LEO9" s="129"/>
      <c r="LEP9" s="129"/>
      <c r="LEQ9" s="129"/>
      <c r="LER9" s="129"/>
      <c r="LES9" s="129"/>
      <c r="LET9" s="129"/>
      <c r="LEU9" s="129"/>
      <c r="LEV9" s="129"/>
      <c r="LEW9" s="129"/>
      <c r="LEX9" s="129"/>
      <c r="LEY9" s="129"/>
      <c r="LEZ9" s="129"/>
      <c r="LFA9" s="129"/>
      <c r="LFB9" s="129"/>
      <c r="LFC9" s="129"/>
      <c r="LFD9" s="129"/>
      <c r="LFE9" s="129"/>
      <c r="LFF9" s="129"/>
      <c r="LFG9" s="129"/>
      <c r="LFH9" s="129"/>
      <c r="LFI9" s="129"/>
      <c r="LFJ9" s="129"/>
      <c r="LFK9" s="129"/>
      <c r="LFL9" s="129"/>
      <c r="LFM9" s="129"/>
      <c r="LFN9" s="129"/>
      <c r="LFO9" s="129"/>
      <c r="LFP9" s="129"/>
      <c r="LFQ9" s="129"/>
      <c r="LFR9" s="129"/>
      <c r="LFS9" s="129"/>
      <c r="LFT9" s="129"/>
      <c r="LFU9" s="129"/>
      <c r="LFV9" s="129"/>
      <c r="LFW9" s="129"/>
      <c r="LFX9" s="129"/>
      <c r="LFY9" s="129"/>
      <c r="LFZ9" s="129"/>
      <c r="LGA9" s="129"/>
      <c r="LGB9" s="129"/>
      <c r="LGC9" s="129"/>
      <c r="LGD9" s="129"/>
      <c r="LGE9" s="129"/>
      <c r="LGF9" s="129"/>
      <c r="LGG9" s="129"/>
      <c r="LGH9" s="129"/>
      <c r="LGI9" s="129"/>
      <c r="LGJ9" s="129"/>
      <c r="LGK9" s="129"/>
      <c r="LGL9" s="129"/>
      <c r="LGM9" s="129"/>
      <c r="LGN9" s="129"/>
      <c r="LGO9" s="129"/>
      <c r="LGP9" s="129"/>
      <c r="LGQ9" s="129"/>
      <c r="LGR9" s="129"/>
      <c r="LGS9" s="129"/>
      <c r="LGT9" s="129"/>
      <c r="LGU9" s="129"/>
      <c r="LGV9" s="129"/>
      <c r="LGW9" s="129"/>
      <c r="LGX9" s="129"/>
      <c r="LGY9" s="129"/>
      <c r="LGZ9" s="129"/>
      <c r="LHA9" s="129"/>
      <c r="LHB9" s="129"/>
      <c r="LHC9" s="129"/>
      <c r="LHD9" s="129"/>
      <c r="LHE9" s="129"/>
      <c r="LHF9" s="129"/>
      <c r="LHG9" s="129"/>
      <c r="LHH9" s="129"/>
      <c r="LHI9" s="129"/>
      <c r="LHJ9" s="129"/>
      <c r="LHK9" s="129"/>
      <c r="LHL9" s="129"/>
      <c r="LHM9" s="129"/>
      <c r="LHN9" s="129"/>
      <c r="LHO9" s="129"/>
      <c r="LHP9" s="129"/>
      <c r="LHQ9" s="129"/>
      <c r="LHR9" s="129"/>
      <c r="LHS9" s="129"/>
      <c r="LHT9" s="129"/>
      <c r="LHU9" s="129"/>
      <c r="LHV9" s="129"/>
      <c r="LHW9" s="129"/>
      <c r="LHX9" s="129"/>
      <c r="LHY9" s="129"/>
      <c r="LHZ9" s="129"/>
      <c r="LIA9" s="129"/>
      <c r="LIB9" s="129"/>
      <c r="LIC9" s="129"/>
      <c r="LID9" s="129"/>
      <c r="LIE9" s="129"/>
      <c r="LIF9" s="129"/>
      <c r="LIG9" s="129"/>
      <c r="LIH9" s="129"/>
      <c r="LII9" s="129"/>
      <c r="LIJ9" s="129"/>
      <c r="LIK9" s="129"/>
      <c r="LIL9" s="129"/>
      <c r="LIM9" s="129"/>
      <c r="LIN9" s="129"/>
      <c r="LIO9" s="129"/>
      <c r="LIP9" s="129"/>
      <c r="LIQ9" s="129"/>
      <c r="LIR9" s="129"/>
      <c r="LIS9" s="129"/>
      <c r="LIT9" s="129"/>
      <c r="LIU9" s="129"/>
      <c r="LIV9" s="129"/>
      <c r="LIW9" s="129"/>
      <c r="LIX9" s="129"/>
      <c r="LIY9" s="129"/>
      <c r="LIZ9" s="129"/>
      <c r="LJA9" s="129"/>
      <c r="LJB9" s="129"/>
      <c r="LJC9" s="129"/>
      <c r="LJD9" s="129"/>
      <c r="LJE9" s="129"/>
      <c r="LJF9" s="129"/>
      <c r="LJG9" s="129"/>
      <c r="LJH9" s="129"/>
      <c r="LJI9" s="129"/>
      <c r="LJJ9" s="129"/>
      <c r="LJK9" s="129"/>
      <c r="LJL9" s="129"/>
      <c r="LJM9" s="129"/>
      <c r="LJN9" s="129"/>
      <c r="LJO9" s="129"/>
      <c r="LJP9" s="129"/>
      <c r="LJQ9" s="129"/>
      <c r="LJR9" s="129"/>
      <c r="LJS9" s="129"/>
      <c r="LJT9" s="129"/>
      <c r="LJU9" s="129"/>
      <c r="LJV9" s="129"/>
      <c r="LJW9" s="129"/>
      <c r="LJX9" s="129"/>
      <c r="LJY9" s="129"/>
      <c r="LJZ9" s="129"/>
      <c r="LKA9" s="129"/>
      <c r="LKB9" s="129"/>
      <c r="LKC9" s="129"/>
      <c r="LKD9" s="129"/>
      <c r="LKE9" s="129"/>
      <c r="LKF9" s="129"/>
      <c r="LKG9" s="129"/>
      <c r="LKH9" s="129"/>
      <c r="LKI9" s="129"/>
      <c r="LKJ9" s="129"/>
      <c r="LKK9" s="129"/>
      <c r="LKL9" s="129"/>
      <c r="LKM9" s="129"/>
      <c r="LKN9" s="129"/>
      <c r="LKO9" s="129"/>
      <c r="LKP9" s="129"/>
      <c r="LKQ9" s="129"/>
      <c r="LKR9" s="129"/>
      <c r="LKS9" s="129"/>
      <c r="LKT9" s="129"/>
      <c r="LKU9" s="129"/>
      <c r="LKV9" s="129"/>
      <c r="LKW9" s="129"/>
      <c r="LKX9" s="129"/>
      <c r="LKY9" s="129"/>
      <c r="LKZ9" s="129"/>
      <c r="LLA9" s="129"/>
      <c r="LLB9" s="129"/>
      <c r="LLC9" s="129"/>
      <c r="LLD9" s="129"/>
      <c r="LLE9" s="129"/>
      <c r="LLF9" s="129"/>
      <c r="LLG9" s="129"/>
      <c r="LLH9" s="129"/>
      <c r="LLI9" s="129"/>
      <c r="LLJ9" s="129"/>
      <c r="LLK9" s="129"/>
      <c r="LLL9" s="129"/>
      <c r="LLM9" s="129"/>
      <c r="LLN9" s="129"/>
      <c r="LLO9" s="129"/>
      <c r="LLP9" s="129"/>
      <c r="LLQ9" s="129"/>
      <c r="LLR9" s="129"/>
      <c r="LLS9" s="129"/>
      <c r="LLT9" s="129"/>
      <c r="LLU9" s="129"/>
      <c r="LLV9" s="129"/>
      <c r="LLW9" s="129"/>
      <c r="LLX9" s="129"/>
      <c r="LLY9" s="129"/>
      <c r="LLZ9" s="129"/>
      <c r="LMA9" s="129"/>
      <c r="LMB9" s="129"/>
      <c r="LMC9" s="129"/>
      <c r="LMD9" s="129"/>
      <c r="LME9" s="129"/>
      <c r="LMF9" s="129"/>
      <c r="LMG9" s="129"/>
      <c r="LMH9" s="129"/>
      <c r="LMI9" s="129"/>
      <c r="LMJ9" s="129"/>
      <c r="LMK9" s="129"/>
      <c r="LML9" s="129"/>
      <c r="LMM9" s="129"/>
      <c r="LMN9" s="129"/>
      <c r="LMO9" s="129"/>
      <c r="LMP9" s="129"/>
      <c r="LMQ9" s="129"/>
      <c r="LMR9" s="129"/>
      <c r="LMS9" s="129"/>
      <c r="LMT9" s="129"/>
      <c r="LMU9" s="129"/>
      <c r="LMV9" s="129"/>
      <c r="LMW9" s="129"/>
      <c r="LMX9" s="129"/>
      <c r="LMY9" s="129"/>
      <c r="LMZ9" s="129"/>
      <c r="LNA9" s="129"/>
      <c r="LNB9" s="129"/>
      <c r="LNC9" s="129"/>
      <c r="LND9" s="129"/>
      <c r="LNE9" s="129"/>
      <c r="LNF9" s="129"/>
      <c r="LNG9" s="129"/>
      <c r="LNH9" s="129"/>
      <c r="LNI9" s="129"/>
      <c r="LNJ9" s="129"/>
      <c r="LNK9" s="129"/>
      <c r="LNL9" s="129"/>
      <c r="LNM9" s="129"/>
      <c r="LNN9" s="129"/>
      <c r="LNO9" s="129"/>
      <c r="LNP9" s="129"/>
      <c r="LNQ9" s="129"/>
      <c r="LNR9" s="129"/>
      <c r="LNS9" s="129"/>
      <c r="LNT9" s="129"/>
      <c r="LNU9" s="129"/>
      <c r="LNV9" s="129"/>
      <c r="LNW9" s="129"/>
      <c r="LNX9" s="129"/>
      <c r="LNY9" s="129"/>
      <c r="LNZ9" s="129"/>
      <c r="LOA9" s="129"/>
      <c r="LOB9" s="129"/>
      <c r="LOC9" s="129"/>
      <c r="LOD9" s="129"/>
      <c r="LOE9" s="129"/>
      <c r="LOF9" s="129"/>
      <c r="LOG9" s="129"/>
      <c r="LOH9" s="129"/>
      <c r="LOI9" s="129"/>
      <c r="LOJ9" s="129"/>
      <c r="LOK9" s="129"/>
      <c r="LOL9" s="129"/>
      <c r="LOM9" s="129"/>
      <c r="LON9" s="129"/>
      <c r="LOO9" s="129"/>
      <c r="LOP9" s="129"/>
      <c r="LOQ9" s="129"/>
      <c r="LOR9" s="129"/>
      <c r="LOS9" s="129"/>
      <c r="LOT9" s="129"/>
      <c r="LOU9" s="129"/>
      <c r="LOV9" s="129"/>
      <c r="LOW9" s="129"/>
      <c r="LOX9" s="129"/>
      <c r="LOY9" s="129"/>
      <c r="LOZ9" s="129"/>
      <c r="LPA9" s="129"/>
      <c r="LPB9" s="129"/>
      <c r="LPC9" s="129"/>
      <c r="LPD9" s="129"/>
      <c r="LPE9" s="129"/>
      <c r="LPF9" s="129"/>
      <c r="LPG9" s="129"/>
      <c r="LPH9" s="129"/>
      <c r="LPI9" s="129"/>
      <c r="LPJ9" s="129"/>
      <c r="LPK9" s="129"/>
      <c r="LPL9" s="129"/>
      <c r="LPM9" s="129"/>
      <c r="LPN9" s="129"/>
      <c r="LPO9" s="129"/>
      <c r="LPP9" s="129"/>
      <c r="LPQ9" s="129"/>
      <c r="LPR9" s="129"/>
      <c r="LPS9" s="129"/>
      <c r="LPT9" s="129"/>
      <c r="LPU9" s="129"/>
      <c r="LPV9" s="129"/>
      <c r="LPW9" s="129"/>
      <c r="LPX9" s="129"/>
      <c r="LPY9" s="129"/>
      <c r="LPZ9" s="129"/>
      <c r="LQA9" s="129"/>
      <c r="LQB9" s="129"/>
      <c r="LQC9" s="129"/>
      <c r="LQD9" s="129"/>
      <c r="LQE9" s="129"/>
      <c r="LQF9" s="129"/>
      <c r="LQG9" s="129"/>
      <c r="LQH9" s="129"/>
      <c r="LQI9" s="129"/>
      <c r="LQJ9" s="129"/>
      <c r="LQK9" s="129"/>
      <c r="LQL9" s="129"/>
      <c r="LQM9" s="129"/>
      <c r="LQN9" s="129"/>
      <c r="LQO9" s="129"/>
      <c r="LQP9" s="129"/>
      <c r="LQQ9" s="129"/>
      <c r="LQR9" s="129"/>
      <c r="LQS9" s="129"/>
      <c r="LQT9" s="129"/>
      <c r="LQU9" s="129"/>
      <c r="LQV9" s="129"/>
      <c r="LQW9" s="129"/>
      <c r="LQX9" s="129"/>
      <c r="LQY9" s="129"/>
      <c r="LQZ9" s="129"/>
      <c r="LRA9" s="129"/>
      <c r="LRB9" s="129"/>
      <c r="LRC9" s="129"/>
      <c r="LRD9" s="129"/>
      <c r="LRE9" s="129"/>
      <c r="LRF9" s="129"/>
      <c r="LRG9" s="129"/>
      <c r="LRH9" s="129"/>
      <c r="LRI9" s="129"/>
      <c r="LRJ9" s="129"/>
      <c r="LRK9" s="129"/>
      <c r="LRL9" s="129"/>
      <c r="LRM9" s="129"/>
      <c r="LRN9" s="129"/>
      <c r="LRO9" s="129"/>
      <c r="LRP9" s="129"/>
      <c r="LRQ9" s="129"/>
      <c r="LRR9" s="129"/>
      <c r="LRS9" s="129"/>
      <c r="LRT9" s="129"/>
      <c r="LRU9" s="129"/>
      <c r="LRV9" s="129"/>
      <c r="LRW9" s="129"/>
      <c r="LRX9" s="129"/>
      <c r="LRY9" s="129"/>
      <c r="LRZ9" s="129"/>
      <c r="LSA9" s="129"/>
      <c r="LSB9" s="129"/>
      <c r="LSC9" s="129"/>
      <c r="LSD9" s="129"/>
      <c r="LSE9" s="129"/>
      <c r="LSF9" s="129"/>
      <c r="LSG9" s="129"/>
      <c r="LSH9" s="129"/>
      <c r="LSI9" s="129"/>
      <c r="LSJ9" s="129"/>
      <c r="LSK9" s="129"/>
      <c r="LSL9" s="129"/>
      <c r="LSM9" s="129"/>
      <c r="LSN9" s="129"/>
      <c r="LSO9" s="129"/>
      <c r="LSP9" s="129"/>
      <c r="LSQ9" s="129"/>
      <c r="LSR9" s="129"/>
      <c r="LSS9" s="129"/>
      <c r="LST9" s="129"/>
      <c r="LSU9" s="129"/>
      <c r="LSV9" s="129"/>
      <c r="LSW9" s="129"/>
      <c r="LSX9" s="129"/>
      <c r="LSY9" s="129"/>
      <c r="LSZ9" s="129"/>
      <c r="LTA9" s="129"/>
      <c r="LTB9" s="129"/>
      <c r="LTC9" s="129"/>
      <c r="LTD9" s="129"/>
      <c r="LTE9" s="129"/>
      <c r="LTF9" s="129"/>
      <c r="LTG9" s="129"/>
      <c r="LTH9" s="129"/>
      <c r="LTI9" s="129"/>
      <c r="LTJ9" s="129"/>
      <c r="LTK9" s="129"/>
      <c r="LTL9" s="129"/>
      <c r="LTM9" s="129"/>
      <c r="LTN9" s="129"/>
      <c r="LTO9" s="129"/>
      <c r="LTP9" s="129"/>
      <c r="LTQ9" s="129"/>
      <c r="LTR9" s="129"/>
      <c r="LTS9" s="129"/>
      <c r="LTT9" s="129"/>
      <c r="LTU9" s="129"/>
      <c r="LTV9" s="129"/>
      <c r="LTW9" s="129"/>
      <c r="LTX9" s="129"/>
      <c r="LTY9" s="129"/>
      <c r="LTZ9" s="129"/>
      <c r="LUA9" s="129"/>
      <c r="LUB9" s="129"/>
      <c r="LUC9" s="129"/>
      <c r="LUD9" s="129"/>
      <c r="LUE9" s="129"/>
      <c r="LUF9" s="129"/>
      <c r="LUG9" s="129"/>
      <c r="LUH9" s="129"/>
      <c r="LUI9" s="129"/>
      <c r="LUJ9" s="129"/>
      <c r="LUK9" s="129"/>
      <c r="LUL9" s="129"/>
      <c r="LUM9" s="129"/>
      <c r="LUN9" s="129"/>
      <c r="LUO9" s="129"/>
      <c r="LUP9" s="129"/>
      <c r="LUQ9" s="129"/>
      <c r="LUR9" s="129"/>
      <c r="LUS9" s="129"/>
      <c r="LUT9" s="129"/>
      <c r="LUU9" s="129"/>
      <c r="LUV9" s="129"/>
      <c r="LUW9" s="129"/>
      <c r="LUX9" s="129"/>
      <c r="LUY9" s="129"/>
      <c r="LUZ9" s="129"/>
      <c r="LVA9" s="129"/>
      <c r="LVB9" s="129"/>
      <c r="LVC9" s="129"/>
      <c r="LVD9" s="129"/>
      <c r="LVE9" s="129"/>
      <c r="LVF9" s="129"/>
      <c r="LVG9" s="129"/>
      <c r="LVH9" s="129"/>
      <c r="LVI9" s="129"/>
      <c r="LVJ9" s="129"/>
      <c r="LVK9" s="129"/>
      <c r="LVL9" s="129"/>
      <c r="LVM9" s="129"/>
      <c r="LVN9" s="129"/>
      <c r="LVO9" s="129"/>
      <c r="LVP9" s="129"/>
      <c r="LVQ9" s="129"/>
      <c r="LVR9" s="129"/>
      <c r="LVS9" s="129"/>
      <c r="LVT9" s="129"/>
      <c r="LVU9" s="129"/>
      <c r="LVV9" s="129"/>
      <c r="LVW9" s="129"/>
      <c r="LVX9" s="129"/>
      <c r="LVY9" s="129"/>
      <c r="LVZ9" s="129"/>
      <c r="LWA9" s="129"/>
      <c r="LWB9" s="129"/>
      <c r="LWC9" s="129"/>
      <c r="LWD9" s="129"/>
      <c r="LWE9" s="129"/>
      <c r="LWF9" s="129"/>
      <c r="LWG9" s="129"/>
      <c r="LWH9" s="129"/>
      <c r="LWI9" s="129"/>
      <c r="LWJ9" s="129"/>
      <c r="LWK9" s="129"/>
      <c r="LWL9" s="129"/>
      <c r="LWM9" s="129"/>
      <c r="LWN9" s="129"/>
      <c r="LWO9" s="129"/>
      <c r="LWP9" s="129"/>
      <c r="LWQ9" s="129"/>
      <c r="LWR9" s="129"/>
      <c r="LWS9" s="129"/>
      <c r="LWT9" s="129"/>
      <c r="LWU9" s="129"/>
      <c r="LWV9" s="129"/>
      <c r="LWW9" s="129"/>
      <c r="LWX9" s="129"/>
      <c r="LWY9" s="129"/>
      <c r="LWZ9" s="129"/>
      <c r="LXA9" s="129"/>
      <c r="LXB9" s="129"/>
      <c r="LXC9" s="129"/>
      <c r="LXD9" s="129"/>
      <c r="LXE9" s="129"/>
      <c r="LXF9" s="129"/>
      <c r="LXG9" s="129"/>
      <c r="LXH9" s="129"/>
      <c r="LXI9" s="129"/>
      <c r="LXJ9" s="129"/>
      <c r="LXK9" s="129"/>
      <c r="LXL9" s="129"/>
      <c r="LXM9" s="129"/>
      <c r="LXN9" s="129"/>
      <c r="LXO9" s="129"/>
      <c r="LXP9" s="129"/>
      <c r="LXQ9" s="129"/>
      <c r="LXR9" s="129"/>
      <c r="LXS9" s="129"/>
      <c r="LXT9" s="129"/>
      <c r="LXU9" s="129"/>
      <c r="LXV9" s="129"/>
      <c r="LXW9" s="129"/>
      <c r="LXX9" s="129"/>
      <c r="LXY9" s="129"/>
      <c r="LXZ9" s="129"/>
      <c r="LYA9" s="129"/>
      <c r="LYB9" s="129"/>
      <c r="LYC9" s="129"/>
      <c r="LYD9" s="129"/>
      <c r="LYE9" s="129"/>
      <c r="LYF9" s="129"/>
      <c r="LYG9" s="129"/>
      <c r="LYH9" s="129"/>
      <c r="LYI9" s="129"/>
      <c r="LYJ9" s="129"/>
      <c r="LYK9" s="129"/>
      <c r="LYL9" s="129"/>
      <c r="LYM9" s="129"/>
      <c r="LYN9" s="129"/>
      <c r="LYO9" s="129"/>
      <c r="LYP9" s="129"/>
      <c r="LYQ9" s="129"/>
      <c r="LYR9" s="129"/>
      <c r="LYS9" s="129"/>
      <c r="LYT9" s="129"/>
      <c r="LYU9" s="129"/>
      <c r="LYV9" s="129"/>
      <c r="LYW9" s="129"/>
      <c r="LYX9" s="129"/>
      <c r="LYY9" s="129"/>
      <c r="LYZ9" s="129"/>
      <c r="LZA9" s="129"/>
      <c r="LZB9" s="129"/>
      <c r="LZC9" s="129"/>
      <c r="LZD9" s="129"/>
      <c r="LZE9" s="129"/>
      <c r="LZF9" s="129"/>
      <c r="LZG9" s="129"/>
      <c r="LZH9" s="129"/>
      <c r="LZI9" s="129"/>
      <c r="LZJ9" s="129"/>
      <c r="LZK9" s="129"/>
      <c r="LZL9" s="129"/>
      <c r="LZM9" s="129"/>
      <c r="LZN9" s="129"/>
      <c r="LZO9" s="129"/>
      <c r="LZP9" s="129"/>
      <c r="LZQ9" s="129"/>
      <c r="LZR9" s="129"/>
      <c r="LZS9" s="129"/>
      <c r="LZT9" s="129"/>
      <c r="LZU9" s="129"/>
      <c r="LZV9" s="129"/>
      <c r="LZW9" s="129"/>
      <c r="LZX9" s="129"/>
      <c r="LZY9" s="129"/>
      <c r="LZZ9" s="129"/>
      <c r="MAA9" s="129"/>
      <c r="MAB9" s="129"/>
      <c r="MAC9" s="129"/>
      <c r="MAD9" s="129"/>
      <c r="MAE9" s="129"/>
      <c r="MAF9" s="129"/>
      <c r="MAG9" s="129"/>
      <c r="MAH9" s="129"/>
      <c r="MAI9" s="129"/>
      <c r="MAJ9" s="129"/>
      <c r="MAK9" s="129"/>
      <c r="MAL9" s="129"/>
      <c r="MAM9" s="129"/>
      <c r="MAN9" s="129"/>
      <c r="MAO9" s="129"/>
      <c r="MAP9" s="129"/>
      <c r="MAQ9" s="129"/>
      <c r="MAR9" s="129"/>
      <c r="MAS9" s="129"/>
      <c r="MAT9" s="129"/>
      <c r="MAU9" s="129"/>
      <c r="MAV9" s="129"/>
      <c r="MAW9" s="129"/>
      <c r="MAX9" s="129"/>
      <c r="MAY9" s="129"/>
      <c r="MAZ9" s="129"/>
      <c r="MBA9" s="129"/>
      <c r="MBB9" s="129"/>
      <c r="MBC9" s="129"/>
      <c r="MBD9" s="129"/>
      <c r="MBE9" s="129"/>
      <c r="MBF9" s="129"/>
      <c r="MBG9" s="129"/>
      <c r="MBH9" s="129"/>
      <c r="MBI9" s="129"/>
      <c r="MBJ9" s="129"/>
      <c r="MBK9" s="129"/>
      <c r="MBL9" s="129"/>
      <c r="MBM9" s="129"/>
      <c r="MBN9" s="129"/>
      <c r="MBO9" s="129"/>
      <c r="MBP9" s="129"/>
      <c r="MBQ9" s="129"/>
      <c r="MBR9" s="129"/>
      <c r="MBS9" s="129"/>
      <c r="MBT9" s="129"/>
      <c r="MBU9" s="129"/>
      <c r="MBV9" s="129"/>
      <c r="MBW9" s="129"/>
      <c r="MBX9" s="129"/>
      <c r="MBY9" s="129"/>
      <c r="MBZ9" s="129"/>
      <c r="MCA9" s="129"/>
      <c r="MCB9" s="129"/>
      <c r="MCC9" s="129"/>
      <c r="MCD9" s="129"/>
      <c r="MCE9" s="129"/>
      <c r="MCF9" s="129"/>
      <c r="MCG9" s="129"/>
      <c r="MCH9" s="129"/>
      <c r="MCI9" s="129"/>
      <c r="MCJ9" s="129"/>
      <c r="MCK9" s="129"/>
      <c r="MCL9" s="129"/>
      <c r="MCM9" s="129"/>
      <c r="MCN9" s="129"/>
      <c r="MCO9" s="129"/>
      <c r="MCP9" s="129"/>
      <c r="MCQ9" s="129"/>
      <c r="MCR9" s="129"/>
      <c r="MCS9" s="129"/>
      <c r="MCT9" s="129"/>
      <c r="MCU9" s="129"/>
      <c r="MCV9" s="129"/>
      <c r="MCW9" s="129"/>
      <c r="MCX9" s="129"/>
      <c r="MCY9" s="129"/>
      <c r="MCZ9" s="129"/>
      <c r="MDA9" s="129"/>
      <c r="MDB9" s="129"/>
      <c r="MDC9" s="129"/>
      <c r="MDD9" s="129"/>
      <c r="MDE9" s="129"/>
      <c r="MDF9" s="129"/>
      <c r="MDG9" s="129"/>
      <c r="MDH9" s="129"/>
      <c r="MDI9" s="129"/>
      <c r="MDJ9" s="129"/>
      <c r="MDK9" s="129"/>
      <c r="MDL9" s="129"/>
      <c r="MDM9" s="129"/>
      <c r="MDN9" s="129"/>
      <c r="MDO9" s="129"/>
      <c r="MDP9" s="129"/>
      <c r="MDQ9" s="129"/>
      <c r="MDR9" s="129"/>
      <c r="MDS9" s="129"/>
      <c r="MDT9" s="129"/>
      <c r="MDU9" s="129"/>
      <c r="MDV9" s="129"/>
      <c r="MDW9" s="129"/>
      <c r="MDX9" s="129"/>
      <c r="MDY9" s="129"/>
      <c r="MDZ9" s="129"/>
      <c r="MEA9" s="129"/>
      <c r="MEB9" s="129"/>
      <c r="MEC9" s="129"/>
      <c r="MED9" s="129"/>
      <c r="MEE9" s="129"/>
      <c r="MEF9" s="129"/>
      <c r="MEG9" s="129"/>
      <c r="MEH9" s="129"/>
      <c r="MEI9" s="129"/>
      <c r="MEJ9" s="129"/>
      <c r="MEK9" s="129"/>
      <c r="MEL9" s="129"/>
      <c r="MEM9" s="129"/>
      <c r="MEN9" s="129"/>
      <c r="MEO9" s="129"/>
      <c r="MEP9" s="129"/>
      <c r="MEQ9" s="129"/>
      <c r="MER9" s="129"/>
      <c r="MES9" s="129"/>
      <c r="MET9" s="129"/>
      <c r="MEU9" s="129"/>
      <c r="MEV9" s="129"/>
      <c r="MEW9" s="129"/>
      <c r="MEX9" s="129"/>
      <c r="MEY9" s="129"/>
      <c r="MEZ9" s="129"/>
      <c r="MFA9" s="129"/>
      <c r="MFB9" s="129"/>
      <c r="MFC9" s="129"/>
      <c r="MFD9" s="129"/>
      <c r="MFE9" s="129"/>
      <c r="MFF9" s="129"/>
      <c r="MFG9" s="129"/>
      <c r="MFH9" s="129"/>
      <c r="MFI9" s="129"/>
      <c r="MFJ9" s="129"/>
      <c r="MFK9" s="129"/>
      <c r="MFL9" s="129"/>
      <c r="MFM9" s="129"/>
      <c r="MFN9" s="129"/>
      <c r="MFO9" s="129"/>
      <c r="MFP9" s="129"/>
      <c r="MFQ9" s="129"/>
      <c r="MFR9" s="129"/>
      <c r="MFS9" s="129"/>
      <c r="MFT9" s="129"/>
      <c r="MFU9" s="129"/>
      <c r="MFV9" s="129"/>
      <c r="MFW9" s="129"/>
      <c r="MFX9" s="129"/>
      <c r="MFY9" s="129"/>
      <c r="MFZ9" s="129"/>
      <c r="MGA9" s="129"/>
      <c r="MGB9" s="129"/>
      <c r="MGC9" s="129"/>
      <c r="MGD9" s="129"/>
      <c r="MGE9" s="129"/>
      <c r="MGF9" s="129"/>
      <c r="MGG9" s="129"/>
      <c r="MGH9" s="129"/>
      <c r="MGI9" s="129"/>
      <c r="MGJ9" s="129"/>
      <c r="MGK9" s="129"/>
      <c r="MGL9" s="129"/>
      <c r="MGM9" s="129"/>
      <c r="MGN9" s="129"/>
      <c r="MGO9" s="129"/>
      <c r="MGP9" s="129"/>
      <c r="MGQ9" s="129"/>
      <c r="MGR9" s="129"/>
      <c r="MGS9" s="129"/>
      <c r="MGT9" s="129"/>
      <c r="MGU9" s="129"/>
      <c r="MGV9" s="129"/>
      <c r="MGW9" s="129"/>
      <c r="MGX9" s="129"/>
      <c r="MGY9" s="129"/>
      <c r="MGZ9" s="129"/>
      <c r="MHA9" s="129"/>
      <c r="MHB9" s="129"/>
      <c r="MHC9" s="129"/>
      <c r="MHD9" s="129"/>
      <c r="MHE9" s="129"/>
      <c r="MHF9" s="129"/>
      <c r="MHG9" s="129"/>
      <c r="MHH9" s="129"/>
      <c r="MHI9" s="129"/>
      <c r="MHJ9" s="129"/>
      <c r="MHK9" s="129"/>
      <c r="MHL9" s="129"/>
      <c r="MHM9" s="129"/>
      <c r="MHN9" s="129"/>
      <c r="MHO9" s="129"/>
      <c r="MHP9" s="129"/>
      <c r="MHQ9" s="129"/>
      <c r="MHR9" s="129"/>
      <c r="MHS9" s="129"/>
      <c r="MHT9" s="129"/>
      <c r="MHU9" s="129"/>
      <c r="MHV9" s="129"/>
      <c r="MHW9" s="129"/>
      <c r="MHX9" s="129"/>
      <c r="MHY9" s="129"/>
      <c r="MHZ9" s="129"/>
      <c r="MIA9" s="129"/>
      <c r="MIB9" s="129"/>
      <c r="MIC9" s="129"/>
      <c r="MID9" s="129"/>
      <c r="MIE9" s="129"/>
      <c r="MIF9" s="129"/>
      <c r="MIG9" s="129"/>
      <c r="MIH9" s="129"/>
      <c r="MII9" s="129"/>
      <c r="MIJ9" s="129"/>
      <c r="MIK9" s="129"/>
      <c r="MIL9" s="129"/>
      <c r="MIM9" s="129"/>
      <c r="MIN9" s="129"/>
      <c r="MIO9" s="129"/>
      <c r="MIP9" s="129"/>
      <c r="MIQ9" s="129"/>
      <c r="MIR9" s="129"/>
      <c r="MIS9" s="129"/>
      <c r="MIT9" s="129"/>
      <c r="MIU9" s="129"/>
      <c r="MIV9" s="129"/>
      <c r="MIW9" s="129"/>
      <c r="MIX9" s="129"/>
      <c r="MIY9" s="129"/>
      <c r="MIZ9" s="129"/>
      <c r="MJA9" s="129"/>
      <c r="MJB9" s="129"/>
      <c r="MJC9" s="129"/>
      <c r="MJD9" s="129"/>
      <c r="MJE9" s="129"/>
      <c r="MJF9" s="129"/>
      <c r="MJG9" s="129"/>
      <c r="MJH9" s="129"/>
      <c r="MJI9" s="129"/>
      <c r="MJJ9" s="129"/>
      <c r="MJK9" s="129"/>
      <c r="MJL9" s="129"/>
      <c r="MJM9" s="129"/>
      <c r="MJN9" s="129"/>
      <c r="MJO9" s="129"/>
      <c r="MJP9" s="129"/>
      <c r="MJQ9" s="129"/>
      <c r="MJR9" s="129"/>
      <c r="MJS9" s="129"/>
      <c r="MJT9" s="129"/>
      <c r="MJU9" s="129"/>
      <c r="MJV9" s="129"/>
      <c r="MJW9" s="129"/>
      <c r="MJX9" s="129"/>
      <c r="MJY9" s="129"/>
      <c r="MJZ9" s="129"/>
      <c r="MKA9" s="129"/>
      <c r="MKB9" s="129"/>
      <c r="MKC9" s="129"/>
      <c r="MKD9" s="129"/>
      <c r="MKE9" s="129"/>
      <c r="MKF9" s="129"/>
      <c r="MKG9" s="129"/>
      <c r="MKH9" s="129"/>
      <c r="MKI9" s="129"/>
      <c r="MKJ9" s="129"/>
      <c r="MKK9" s="129"/>
      <c r="MKL9" s="129"/>
      <c r="MKM9" s="129"/>
      <c r="MKN9" s="129"/>
      <c r="MKO9" s="129"/>
      <c r="MKP9" s="129"/>
      <c r="MKQ9" s="129"/>
      <c r="MKR9" s="129"/>
      <c r="MKS9" s="129"/>
      <c r="MKT9" s="129"/>
      <c r="MKU9" s="129"/>
      <c r="MKV9" s="129"/>
      <c r="MKW9" s="129"/>
      <c r="MKX9" s="129"/>
      <c r="MKY9" s="129"/>
      <c r="MKZ9" s="129"/>
      <c r="MLA9" s="129"/>
      <c r="MLB9" s="129"/>
      <c r="MLC9" s="129"/>
      <c r="MLD9" s="129"/>
      <c r="MLE9" s="129"/>
      <c r="MLF9" s="129"/>
      <c r="MLG9" s="129"/>
      <c r="MLH9" s="129"/>
      <c r="MLI9" s="129"/>
      <c r="MLJ9" s="129"/>
      <c r="MLK9" s="129"/>
      <c r="MLL9" s="129"/>
      <c r="MLM9" s="129"/>
      <c r="MLN9" s="129"/>
      <c r="MLO9" s="129"/>
      <c r="MLP9" s="129"/>
      <c r="MLQ9" s="129"/>
      <c r="MLR9" s="129"/>
      <c r="MLS9" s="129"/>
      <c r="MLT9" s="129"/>
      <c r="MLU9" s="129"/>
      <c r="MLV9" s="129"/>
      <c r="MLW9" s="129"/>
      <c r="MLX9" s="129"/>
      <c r="MLY9" s="129"/>
      <c r="MLZ9" s="129"/>
      <c r="MMA9" s="129"/>
      <c r="MMB9" s="129"/>
      <c r="MMC9" s="129"/>
      <c r="MMD9" s="129"/>
      <c r="MME9" s="129"/>
      <c r="MMF9" s="129"/>
      <c r="MMG9" s="129"/>
      <c r="MMH9" s="129"/>
      <c r="MMI9" s="129"/>
      <c r="MMJ9" s="129"/>
      <c r="MMK9" s="129"/>
      <c r="MML9" s="129"/>
      <c r="MMM9" s="129"/>
      <c r="MMN9" s="129"/>
      <c r="MMO9" s="129"/>
      <c r="MMP9" s="129"/>
      <c r="MMQ9" s="129"/>
      <c r="MMR9" s="129"/>
      <c r="MMS9" s="129"/>
      <c r="MMT9" s="129"/>
      <c r="MMU9" s="129"/>
      <c r="MMV9" s="129"/>
      <c r="MMW9" s="129"/>
      <c r="MMX9" s="129"/>
      <c r="MMY9" s="129"/>
      <c r="MMZ9" s="129"/>
      <c r="MNA9" s="129"/>
      <c r="MNB9" s="129"/>
      <c r="MNC9" s="129"/>
      <c r="MND9" s="129"/>
      <c r="MNE9" s="129"/>
      <c r="MNF9" s="129"/>
      <c r="MNG9" s="129"/>
      <c r="MNH9" s="129"/>
      <c r="MNI9" s="129"/>
      <c r="MNJ9" s="129"/>
      <c r="MNK9" s="129"/>
      <c r="MNL9" s="129"/>
      <c r="MNM9" s="129"/>
      <c r="MNN9" s="129"/>
      <c r="MNO9" s="129"/>
      <c r="MNP9" s="129"/>
      <c r="MNQ9" s="129"/>
      <c r="MNR9" s="129"/>
      <c r="MNS9" s="129"/>
      <c r="MNT9" s="129"/>
      <c r="MNU9" s="129"/>
      <c r="MNV9" s="129"/>
      <c r="MNW9" s="129"/>
      <c r="MNX9" s="129"/>
      <c r="MNY9" s="129"/>
      <c r="MNZ9" s="129"/>
      <c r="MOA9" s="129"/>
      <c r="MOB9" s="129"/>
      <c r="MOC9" s="129"/>
      <c r="MOD9" s="129"/>
      <c r="MOE9" s="129"/>
      <c r="MOF9" s="129"/>
      <c r="MOG9" s="129"/>
      <c r="MOH9" s="129"/>
      <c r="MOI9" s="129"/>
      <c r="MOJ9" s="129"/>
      <c r="MOK9" s="129"/>
      <c r="MOL9" s="129"/>
      <c r="MOM9" s="129"/>
      <c r="MON9" s="129"/>
      <c r="MOO9" s="129"/>
      <c r="MOP9" s="129"/>
      <c r="MOQ9" s="129"/>
      <c r="MOR9" s="129"/>
      <c r="MOS9" s="129"/>
      <c r="MOT9" s="129"/>
      <c r="MOU9" s="129"/>
      <c r="MOV9" s="129"/>
      <c r="MOW9" s="129"/>
      <c r="MOX9" s="129"/>
      <c r="MOY9" s="129"/>
      <c r="MOZ9" s="129"/>
      <c r="MPA9" s="129"/>
      <c r="MPB9" s="129"/>
      <c r="MPC9" s="129"/>
      <c r="MPD9" s="129"/>
      <c r="MPE9" s="129"/>
      <c r="MPF9" s="129"/>
      <c r="MPG9" s="129"/>
      <c r="MPH9" s="129"/>
      <c r="MPI9" s="129"/>
      <c r="MPJ9" s="129"/>
      <c r="MPK9" s="129"/>
      <c r="MPL9" s="129"/>
      <c r="MPM9" s="129"/>
      <c r="MPN9" s="129"/>
      <c r="MPO9" s="129"/>
      <c r="MPP9" s="129"/>
      <c r="MPQ9" s="129"/>
      <c r="MPR9" s="129"/>
      <c r="MPS9" s="129"/>
      <c r="MPT9" s="129"/>
      <c r="MPU9" s="129"/>
      <c r="MPV9" s="129"/>
      <c r="MPW9" s="129"/>
      <c r="MPX9" s="129"/>
      <c r="MPY9" s="129"/>
      <c r="MPZ9" s="129"/>
      <c r="MQA9" s="129"/>
      <c r="MQB9" s="129"/>
      <c r="MQC9" s="129"/>
      <c r="MQD9" s="129"/>
      <c r="MQE9" s="129"/>
      <c r="MQF9" s="129"/>
      <c r="MQG9" s="129"/>
      <c r="MQH9" s="129"/>
      <c r="MQI9" s="129"/>
      <c r="MQJ9" s="129"/>
      <c r="MQK9" s="129"/>
      <c r="MQL9" s="129"/>
      <c r="MQM9" s="129"/>
      <c r="MQN9" s="129"/>
      <c r="MQO9" s="129"/>
      <c r="MQP9" s="129"/>
      <c r="MQQ9" s="129"/>
      <c r="MQR9" s="129"/>
      <c r="MQS9" s="129"/>
      <c r="MQT9" s="129"/>
      <c r="MQU9" s="129"/>
      <c r="MQV9" s="129"/>
      <c r="MQW9" s="129"/>
      <c r="MQX9" s="129"/>
      <c r="MQY9" s="129"/>
      <c r="MQZ9" s="129"/>
      <c r="MRA9" s="129"/>
      <c r="MRB9" s="129"/>
      <c r="MRC9" s="129"/>
      <c r="MRD9" s="129"/>
      <c r="MRE9" s="129"/>
      <c r="MRF9" s="129"/>
      <c r="MRG9" s="129"/>
      <c r="MRH9" s="129"/>
      <c r="MRI9" s="129"/>
      <c r="MRJ9" s="129"/>
      <c r="MRK9" s="129"/>
      <c r="MRL9" s="129"/>
      <c r="MRM9" s="129"/>
      <c r="MRN9" s="129"/>
      <c r="MRO9" s="129"/>
      <c r="MRP9" s="129"/>
      <c r="MRQ9" s="129"/>
      <c r="MRR9" s="129"/>
      <c r="MRS9" s="129"/>
      <c r="MRT9" s="129"/>
      <c r="MRU9" s="129"/>
      <c r="MRV9" s="129"/>
      <c r="MRW9" s="129"/>
      <c r="MRX9" s="129"/>
      <c r="MRY9" s="129"/>
      <c r="MRZ9" s="129"/>
      <c r="MSA9" s="129"/>
      <c r="MSB9" s="129"/>
      <c r="MSC9" s="129"/>
      <c r="MSD9" s="129"/>
      <c r="MSE9" s="129"/>
      <c r="MSF9" s="129"/>
      <c r="MSG9" s="129"/>
      <c r="MSH9" s="129"/>
      <c r="MSI9" s="129"/>
      <c r="MSJ9" s="129"/>
      <c r="MSK9" s="129"/>
      <c r="MSL9" s="129"/>
      <c r="MSM9" s="129"/>
      <c r="MSN9" s="129"/>
      <c r="MSO9" s="129"/>
      <c r="MSP9" s="129"/>
      <c r="MSQ9" s="129"/>
      <c r="MSR9" s="129"/>
      <c r="MSS9" s="129"/>
      <c r="MST9" s="129"/>
      <c r="MSU9" s="129"/>
      <c r="MSV9" s="129"/>
      <c r="MSW9" s="129"/>
      <c r="MSX9" s="129"/>
      <c r="MSY9" s="129"/>
      <c r="MSZ9" s="129"/>
      <c r="MTA9" s="129"/>
      <c r="MTB9" s="129"/>
      <c r="MTC9" s="129"/>
      <c r="MTD9" s="129"/>
      <c r="MTE9" s="129"/>
      <c r="MTF9" s="129"/>
      <c r="MTG9" s="129"/>
      <c r="MTH9" s="129"/>
      <c r="MTI9" s="129"/>
      <c r="MTJ9" s="129"/>
      <c r="MTK9" s="129"/>
      <c r="MTL9" s="129"/>
      <c r="MTM9" s="129"/>
      <c r="MTN9" s="129"/>
      <c r="MTO9" s="129"/>
      <c r="MTP9" s="129"/>
      <c r="MTQ9" s="129"/>
      <c r="MTR9" s="129"/>
      <c r="MTS9" s="129"/>
      <c r="MTT9" s="129"/>
      <c r="MTU9" s="129"/>
      <c r="MTV9" s="129"/>
      <c r="MTW9" s="129"/>
      <c r="MTX9" s="129"/>
      <c r="MTY9" s="129"/>
      <c r="MTZ9" s="129"/>
      <c r="MUA9" s="129"/>
      <c r="MUB9" s="129"/>
      <c r="MUC9" s="129"/>
      <c r="MUD9" s="129"/>
      <c r="MUE9" s="129"/>
      <c r="MUF9" s="129"/>
      <c r="MUG9" s="129"/>
      <c r="MUH9" s="129"/>
      <c r="MUI9" s="129"/>
      <c r="MUJ9" s="129"/>
      <c r="MUK9" s="129"/>
      <c r="MUL9" s="129"/>
      <c r="MUM9" s="129"/>
      <c r="MUN9" s="129"/>
      <c r="MUO9" s="129"/>
      <c r="MUP9" s="129"/>
      <c r="MUQ9" s="129"/>
      <c r="MUR9" s="129"/>
      <c r="MUS9" s="129"/>
      <c r="MUT9" s="129"/>
      <c r="MUU9" s="129"/>
      <c r="MUV9" s="129"/>
      <c r="MUW9" s="129"/>
      <c r="MUX9" s="129"/>
      <c r="MUY9" s="129"/>
      <c r="MUZ9" s="129"/>
      <c r="MVA9" s="129"/>
      <c r="MVB9" s="129"/>
      <c r="MVC9" s="129"/>
      <c r="MVD9" s="129"/>
      <c r="MVE9" s="129"/>
      <c r="MVF9" s="129"/>
      <c r="MVG9" s="129"/>
      <c r="MVH9" s="129"/>
      <c r="MVI9" s="129"/>
      <c r="MVJ9" s="129"/>
      <c r="MVK9" s="129"/>
      <c r="MVL9" s="129"/>
      <c r="MVM9" s="129"/>
      <c r="MVN9" s="129"/>
      <c r="MVO9" s="129"/>
      <c r="MVP9" s="129"/>
      <c r="MVQ9" s="129"/>
      <c r="MVR9" s="129"/>
      <c r="MVS9" s="129"/>
      <c r="MVT9" s="129"/>
      <c r="MVU9" s="129"/>
      <c r="MVV9" s="129"/>
      <c r="MVW9" s="129"/>
      <c r="MVX9" s="129"/>
      <c r="MVY9" s="129"/>
      <c r="MVZ9" s="129"/>
      <c r="MWA9" s="129"/>
      <c r="MWB9" s="129"/>
      <c r="MWC9" s="129"/>
      <c r="MWD9" s="129"/>
      <c r="MWE9" s="129"/>
      <c r="MWF9" s="129"/>
      <c r="MWG9" s="129"/>
      <c r="MWH9" s="129"/>
      <c r="MWI9" s="129"/>
      <c r="MWJ9" s="129"/>
      <c r="MWK9" s="129"/>
      <c r="MWL9" s="129"/>
      <c r="MWM9" s="129"/>
      <c r="MWN9" s="129"/>
      <c r="MWO9" s="129"/>
      <c r="MWP9" s="129"/>
      <c r="MWQ9" s="129"/>
      <c r="MWR9" s="129"/>
      <c r="MWS9" s="129"/>
      <c r="MWT9" s="129"/>
      <c r="MWU9" s="129"/>
      <c r="MWV9" s="129"/>
      <c r="MWW9" s="129"/>
      <c r="MWX9" s="129"/>
      <c r="MWY9" s="129"/>
      <c r="MWZ9" s="129"/>
      <c r="MXA9" s="129"/>
      <c r="MXB9" s="129"/>
      <c r="MXC9" s="129"/>
      <c r="MXD9" s="129"/>
      <c r="MXE9" s="129"/>
      <c r="MXF9" s="129"/>
      <c r="MXG9" s="129"/>
      <c r="MXH9" s="129"/>
      <c r="MXI9" s="129"/>
      <c r="MXJ9" s="129"/>
      <c r="MXK9" s="129"/>
      <c r="MXL9" s="129"/>
      <c r="MXM9" s="129"/>
      <c r="MXN9" s="129"/>
      <c r="MXO9" s="129"/>
      <c r="MXP9" s="129"/>
      <c r="MXQ9" s="129"/>
      <c r="MXR9" s="129"/>
      <c r="MXS9" s="129"/>
      <c r="MXT9" s="129"/>
      <c r="MXU9" s="129"/>
      <c r="MXV9" s="129"/>
      <c r="MXW9" s="129"/>
      <c r="MXX9" s="129"/>
      <c r="MXY9" s="129"/>
      <c r="MXZ9" s="129"/>
      <c r="MYA9" s="129"/>
      <c r="MYB9" s="129"/>
      <c r="MYC9" s="129"/>
      <c r="MYD9" s="129"/>
      <c r="MYE9" s="129"/>
      <c r="MYF9" s="129"/>
      <c r="MYG9" s="129"/>
      <c r="MYH9" s="129"/>
      <c r="MYI9" s="129"/>
      <c r="MYJ9" s="129"/>
      <c r="MYK9" s="129"/>
      <c r="MYL9" s="129"/>
      <c r="MYM9" s="129"/>
      <c r="MYN9" s="129"/>
      <c r="MYO9" s="129"/>
      <c r="MYP9" s="129"/>
      <c r="MYQ9" s="129"/>
      <c r="MYR9" s="129"/>
      <c r="MYS9" s="129"/>
      <c r="MYT9" s="129"/>
      <c r="MYU9" s="129"/>
      <c r="MYV9" s="129"/>
      <c r="MYW9" s="129"/>
      <c r="MYX9" s="129"/>
      <c r="MYY9" s="129"/>
      <c r="MYZ9" s="129"/>
      <c r="MZA9" s="129"/>
      <c r="MZB9" s="129"/>
      <c r="MZC9" s="129"/>
      <c r="MZD9" s="129"/>
      <c r="MZE9" s="129"/>
      <c r="MZF9" s="129"/>
      <c r="MZG9" s="129"/>
      <c r="MZH9" s="129"/>
      <c r="MZI9" s="129"/>
      <c r="MZJ9" s="129"/>
      <c r="MZK9" s="129"/>
      <c r="MZL9" s="129"/>
      <c r="MZM9" s="129"/>
      <c r="MZN9" s="129"/>
      <c r="MZO9" s="129"/>
      <c r="MZP9" s="129"/>
      <c r="MZQ9" s="129"/>
      <c r="MZR9" s="129"/>
      <c r="MZS9" s="129"/>
      <c r="MZT9" s="129"/>
      <c r="MZU9" s="129"/>
      <c r="MZV9" s="129"/>
      <c r="MZW9" s="129"/>
      <c r="MZX9" s="129"/>
      <c r="MZY9" s="129"/>
      <c r="MZZ9" s="129"/>
      <c r="NAA9" s="129"/>
      <c r="NAB9" s="129"/>
      <c r="NAC9" s="129"/>
      <c r="NAD9" s="129"/>
      <c r="NAE9" s="129"/>
      <c r="NAF9" s="129"/>
      <c r="NAG9" s="129"/>
      <c r="NAH9" s="129"/>
      <c r="NAI9" s="129"/>
      <c r="NAJ9" s="129"/>
      <c r="NAK9" s="129"/>
      <c r="NAL9" s="129"/>
      <c r="NAM9" s="129"/>
      <c r="NAN9" s="129"/>
      <c r="NAO9" s="129"/>
      <c r="NAP9" s="129"/>
      <c r="NAQ9" s="129"/>
      <c r="NAR9" s="129"/>
      <c r="NAS9" s="129"/>
      <c r="NAT9" s="129"/>
      <c r="NAU9" s="129"/>
      <c r="NAV9" s="129"/>
      <c r="NAW9" s="129"/>
      <c r="NAX9" s="129"/>
      <c r="NAY9" s="129"/>
      <c r="NAZ9" s="129"/>
      <c r="NBA9" s="129"/>
      <c r="NBB9" s="129"/>
      <c r="NBC9" s="129"/>
      <c r="NBD9" s="129"/>
      <c r="NBE9" s="129"/>
      <c r="NBF9" s="129"/>
      <c r="NBG9" s="129"/>
      <c r="NBH9" s="129"/>
      <c r="NBI9" s="129"/>
      <c r="NBJ9" s="129"/>
      <c r="NBK9" s="129"/>
      <c r="NBL9" s="129"/>
      <c r="NBM9" s="129"/>
      <c r="NBN9" s="129"/>
      <c r="NBO9" s="129"/>
      <c r="NBP9" s="129"/>
      <c r="NBQ9" s="129"/>
      <c r="NBR9" s="129"/>
      <c r="NBS9" s="129"/>
      <c r="NBT9" s="129"/>
      <c r="NBU9" s="129"/>
      <c r="NBV9" s="129"/>
      <c r="NBW9" s="129"/>
      <c r="NBX9" s="129"/>
      <c r="NBY9" s="129"/>
      <c r="NBZ9" s="129"/>
      <c r="NCA9" s="129"/>
      <c r="NCB9" s="129"/>
      <c r="NCC9" s="129"/>
      <c r="NCD9" s="129"/>
      <c r="NCE9" s="129"/>
      <c r="NCF9" s="129"/>
      <c r="NCG9" s="129"/>
      <c r="NCH9" s="129"/>
      <c r="NCI9" s="129"/>
      <c r="NCJ9" s="129"/>
      <c r="NCK9" s="129"/>
      <c r="NCL9" s="129"/>
      <c r="NCM9" s="129"/>
      <c r="NCN9" s="129"/>
      <c r="NCO9" s="129"/>
      <c r="NCP9" s="129"/>
      <c r="NCQ9" s="129"/>
      <c r="NCR9" s="129"/>
      <c r="NCS9" s="129"/>
      <c r="NCT9" s="129"/>
      <c r="NCU9" s="129"/>
      <c r="NCV9" s="129"/>
      <c r="NCW9" s="129"/>
      <c r="NCX9" s="129"/>
      <c r="NCY9" s="129"/>
      <c r="NCZ9" s="129"/>
      <c r="NDA9" s="129"/>
      <c r="NDB9" s="129"/>
      <c r="NDC9" s="129"/>
      <c r="NDD9" s="129"/>
      <c r="NDE9" s="129"/>
      <c r="NDF9" s="129"/>
      <c r="NDG9" s="129"/>
      <c r="NDH9" s="129"/>
      <c r="NDI9" s="129"/>
      <c r="NDJ9" s="129"/>
      <c r="NDK9" s="129"/>
      <c r="NDL9" s="129"/>
      <c r="NDM9" s="129"/>
      <c r="NDN9" s="129"/>
      <c r="NDO9" s="129"/>
      <c r="NDP9" s="129"/>
      <c r="NDQ9" s="129"/>
      <c r="NDR9" s="129"/>
      <c r="NDS9" s="129"/>
      <c r="NDT9" s="129"/>
      <c r="NDU9" s="129"/>
      <c r="NDV9" s="129"/>
      <c r="NDW9" s="129"/>
      <c r="NDX9" s="129"/>
      <c r="NDY9" s="129"/>
      <c r="NDZ9" s="129"/>
      <c r="NEA9" s="129"/>
      <c r="NEB9" s="129"/>
      <c r="NEC9" s="129"/>
      <c r="NED9" s="129"/>
      <c r="NEE9" s="129"/>
      <c r="NEF9" s="129"/>
      <c r="NEG9" s="129"/>
      <c r="NEH9" s="129"/>
      <c r="NEI9" s="129"/>
      <c r="NEJ9" s="129"/>
      <c r="NEK9" s="129"/>
      <c r="NEL9" s="129"/>
      <c r="NEM9" s="129"/>
      <c r="NEN9" s="129"/>
      <c r="NEO9" s="129"/>
      <c r="NEP9" s="129"/>
      <c r="NEQ9" s="129"/>
      <c r="NER9" s="129"/>
      <c r="NES9" s="129"/>
      <c r="NET9" s="129"/>
      <c r="NEU9" s="129"/>
      <c r="NEV9" s="129"/>
      <c r="NEW9" s="129"/>
      <c r="NEX9" s="129"/>
      <c r="NEY9" s="129"/>
      <c r="NEZ9" s="129"/>
      <c r="NFA9" s="129"/>
      <c r="NFB9" s="129"/>
      <c r="NFC9" s="129"/>
      <c r="NFD9" s="129"/>
      <c r="NFE9" s="129"/>
      <c r="NFF9" s="129"/>
      <c r="NFG9" s="129"/>
      <c r="NFH9" s="129"/>
      <c r="NFI9" s="129"/>
      <c r="NFJ9" s="129"/>
      <c r="NFK9" s="129"/>
      <c r="NFL9" s="129"/>
      <c r="NFM9" s="129"/>
      <c r="NFN9" s="129"/>
      <c r="NFO9" s="129"/>
      <c r="NFP9" s="129"/>
      <c r="NFQ9" s="129"/>
      <c r="NFR9" s="129"/>
      <c r="NFS9" s="129"/>
      <c r="NFT9" s="129"/>
      <c r="NFU9" s="129"/>
      <c r="NFV9" s="129"/>
      <c r="NFW9" s="129"/>
      <c r="NFX9" s="129"/>
      <c r="NFY9" s="129"/>
      <c r="NFZ9" s="129"/>
      <c r="NGA9" s="129"/>
      <c r="NGB9" s="129"/>
      <c r="NGC9" s="129"/>
      <c r="NGD9" s="129"/>
      <c r="NGE9" s="129"/>
      <c r="NGF9" s="129"/>
      <c r="NGG9" s="129"/>
      <c r="NGH9" s="129"/>
      <c r="NGI9" s="129"/>
      <c r="NGJ9" s="129"/>
      <c r="NGK9" s="129"/>
      <c r="NGL9" s="129"/>
      <c r="NGM9" s="129"/>
      <c r="NGN9" s="129"/>
      <c r="NGO9" s="129"/>
      <c r="NGP9" s="129"/>
      <c r="NGQ9" s="129"/>
      <c r="NGR9" s="129"/>
      <c r="NGS9" s="129"/>
      <c r="NGT9" s="129"/>
      <c r="NGU9" s="129"/>
      <c r="NGV9" s="129"/>
      <c r="NGW9" s="129"/>
      <c r="NGX9" s="129"/>
      <c r="NGY9" s="129"/>
      <c r="NGZ9" s="129"/>
      <c r="NHA9" s="129"/>
      <c r="NHB9" s="129"/>
      <c r="NHC9" s="129"/>
      <c r="NHD9" s="129"/>
      <c r="NHE9" s="129"/>
      <c r="NHF9" s="129"/>
      <c r="NHG9" s="129"/>
      <c r="NHH9" s="129"/>
      <c r="NHI9" s="129"/>
      <c r="NHJ9" s="129"/>
      <c r="NHK9" s="129"/>
      <c r="NHL9" s="129"/>
      <c r="NHM9" s="129"/>
      <c r="NHN9" s="129"/>
      <c r="NHO9" s="129"/>
      <c r="NHP9" s="129"/>
      <c r="NHQ9" s="129"/>
      <c r="NHR9" s="129"/>
      <c r="NHS9" s="129"/>
      <c r="NHT9" s="129"/>
      <c r="NHU9" s="129"/>
      <c r="NHV9" s="129"/>
      <c r="NHW9" s="129"/>
      <c r="NHX9" s="129"/>
      <c r="NHY9" s="129"/>
      <c r="NHZ9" s="129"/>
      <c r="NIA9" s="129"/>
      <c r="NIB9" s="129"/>
      <c r="NIC9" s="129"/>
      <c r="NID9" s="129"/>
      <c r="NIE9" s="129"/>
      <c r="NIF9" s="129"/>
      <c r="NIG9" s="129"/>
      <c r="NIH9" s="129"/>
      <c r="NII9" s="129"/>
      <c r="NIJ9" s="129"/>
      <c r="NIK9" s="129"/>
      <c r="NIL9" s="129"/>
      <c r="NIM9" s="129"/>
      <c r="NIN9" s="129"/>
      <c r="NIO9" s="129"/>
      <c r="NIP9" s="129"/>
      <c r="NIQ9" s="129"/>
      <c r="NIR9" s="129"/>
      <c r="NIS9" s="129"/>
      <c r="NIT9" s="129"/>
      <c r="NIU9" s="129"/>
      <c r="NIV9" s="129"/>
      <c r="NIW9" s="129"/>
      <c r="NIX9" s="129"/>
      <c r="NIY9" s="129"/>
      <c r="NIZ9" s="129"/>
      <c r="NJA9" s="129"/>
      <c r="NJB9" s="129"/>
      <c r="NJC9" s="129"/>
      <c r="NJD9" s="129"/>
      <c r="NJE9" s="129"/>
      <c r="NJF9" s="129"/>
      <c r="NJG9" s="129"/>
      <c r="NJH9" s="129"/>
      <c r="NJI9" s="129"/>
      <c r="NJJ9" s="129"/>
      <c r="NJK9" s="129"/>
      <c r="NJL9" s="129"/>
      <c r="NJM9" s="129"/>
      <c r="NJN9" s="129"/>
      <c r="NJO9" s="129"/>
      <c r="NJP9" s="129"/>
      <c r="NJQ9" s="129"/>
      <c r="NJR9" s="129"/>
      <c r="NJS9" s="129"/>
      <c r="NJT9" s="129"/>
      <c r="NJU9" s="129"/>
      <c r="NJV9" s="129"/>
      <c r="NJW9" s="129"/>
      <c r="NJX9" s="129"/>
      <c r="NJY9" s="129"/>
      <c r="NJZ9" s="129"/>
      <c r="NKA9" s="129"/>
      <c r="NKB9" s="129"/>
      <c r="NKC9" s="129"/>
      <c r="NKD9" s="129"/>
      <c r="NKE9" s="129"/>
      <c r="NKF9" s="129"/>
      <c r="NKG9" s="129"/>
      <c r="NKH9" s="129"/>
      <c r="NKI9" s="129"/>
      <c r="NKJ9" s="129"/>
      <c r="NKK9" s="129"/>
      <c r="NKL9" s="129"/>
      <c r="NKM9" s="129"/>
      <c r="NKN9" s="129"/>
      <c r="NKO9" s="129"/>
      <c r="NKP9" s="129"/>
      <c r="NKQ9" s="129"/>
      <c r="NKR9" s="129"/>
      <c r="NKS9" s="129"/>
      <c r="NKT9" s="129"/>
      <c r="NKU9" s="129"/>
      <c r="NKV9" s="129"/>
      <c r="NKW9" s="129"/>
      <c r="NKX9" s="129"/>
      <c r="NKY9" s="129"/>
      <c r="NKZ9" s="129"/>
      <c r="NLA9" s="129"/>
      <c r="NLB9" s="129"/>
      <c r="NLC9" s="129"/>
      <c r="NLD9" s="129"/>
      <c r="NLE9" s="129"/>
      <c r="NLF9" s="129"/>
      <c r="NLG9" s="129"/>
      <c r="NLH9" s="129"/>
      <c r="NLI9" s="129"/>
      <c r="NLJ9" s="129"/>
      <c r="NLK9" s="129"/>
      <c r="NLL9" s="129"/>
      <c r="NLM9" s="129"/>
      <c r="NLN9" s="129"/>
      <c r="NLO9" s="129"/>
      <c r="NLP9" s="129"/>
      <c r="NLQ9" s="129"/>
      <c r="NLR9" s="129"/>
      <c r="NLS9" s="129"/>
      <c r="NLT9" s="129"/>
      <c r="NLU9" s="129"/>
      <c r="NLV9" s="129"/>
      <c r="NLW9" s="129"/>
      <c r="NLX9" s="129"/>
      <c r="NLY9" s="129"/>
      <c r="NLZ9" s="129"/>
      <c r="NMA9" s="129"/>
      <c r="NMB9" s="129"/>
      <c r="NMC9" s="129"/>
      <c r="NMD9" s="129"/>
      <c r="NME9" s="129"/>
      <c r="NMF9" s="129"/>
      <c r="NMG9" s="129"/>
      <c r="NMH9" s="129"/>
      <c r="NMI9" s="129"/>
      <c r="NMJ9" s="129"/>
      <c r="NMK9" s="129"/>
      <c r="NML9" s="129"/>
      <c r="NMM9" s="129"/>
      <c r="NMN9" s="129"/>
      <c r="NMO9" s="129"/>
      <c r="NMP9" s="129"/>
      <c r="NMQ9" s="129"/>
      <c r="NMR9" s="129"/>
      <c r="NMS9" s="129"/>
      <c r="NMT9" s="129"/>
      <c r="NMU9" s="129"/>
      <c r="NMV9" s="129"/>
      <c r="NMW9" s="129"/>
      <c r="NMX9" s="129"/>
      <c r="NMY9" s="129"/>
      <c r="NMZ9" s="129"/>
      <c r="NNA9" s="129"/>
      <c r="NNB9" s="129"/>
      <c r="NNC9" s="129"/>
      <c r="NND9" s="129"/>
      <c r="NNE9" s="129"/>
      <c r="NNF9" s="129"/>
      <c r="NNG9" s="129"/>
      <c r="NNH9" s="129"/>
      <c r="NNI9" s="129"/>
      <c r="NNJ9" s="129"/>
      <c r="NNK9" s="129"/>
      <c r="NNL9" s="129"/>
      <c r="NNM9" s="129"/>
      <c r="NNN9" s="129"/>
      <c r="NNO9" s="129"/>
      <c r="NNP9" s="129"/>
      <c r="NNQ9" s="129"/>
      <c r="NNR9" s="129"/>
      <c r="NNS9" s="129"/>
      <c r="NNT9" s="129"/>
      <c r="NNU9" s="129"/>
      <c r="NNV9" s="129"/>
      <c r="NNW9" s="129"/>
      <c r="NNX9" s="129"/>
      <c r="NNY9" s="129"/>
      <c r="NNZ9" s="129"/>
      <c r="NOA9" s="129"/>
      <c r="NOB9" s="129"/>
      <c r="NOC9" s="129"/>
      <c r="NOD9" s="129"/>
      <c r="NOE9" s="129"/>
      <c r="NOF9" s="129"/>
      <c r="NOG9" s="129"/>
      <c r="NOH9" s="129"/>
      <c r="NOI9" s="129"/>
      <c r="NOJ9" s="129"/>
      <c r="NOK9" s="129"/>
      <c r="NOL9" s="129"/>
      <c r="NOM9" s="129"/>
      <c r="NON9" s="129"/>
      <c r="NOO9" s="129"/>
      <c r="NOP9" s="129"/>
      <c r="NOQ9" s="129"/>
      <c r="NOR9" s="129"/>
      <c r="NOS9" s="129"/>
      <c r="NOT9" s="129"/>
      <c r="NOU9" s="129"/>
      <c r="NOV9" s="129"/>
      <c r="NOW9" s="129"/>
      <c r="NOX9" s="129"/>
      <c r="NOY9" s="129"/>
      <c r="NOZ9" s="129"/>
      <c r="NPA9" s="129"/>
      <c r="NPB9" s="129"/>
      <c r="NPC9" s="129"/>
      <c r="NPD9" s="129"/>
      <c r="NPE9" s="129"/>
      <c r="NPF9" s="129"/>
      <c r="NPG9" s="129"/>
      <c r="NPH9" s="129"/>
      <c r="NPI9" s="129"/>
      <c r="NPJ9" s="129"/>
      <c r="NPK9" s="129"/>
      <c r="NPL9" s="129"/>
      <c r="NPM9" s="129"/>
      <c r="NPN9" s="129"/>
      <c r="NPO9" s="129"/>
      <c r="NPP9" s="129"/>
      <c r="NPQ9" s="129"/>
      <c r="NPR9" s="129"/>
      <c r="NPS9" s="129"/>
      <c r="NPT9" s="129"/>
      <c r="NPU9" s="129"/>
      <c r="NPV9" s="129"/>
      <c r="NPW9" s="129"/>
      <c r="NPX9" s="129"/>
      <c r="NPY9" s="129"/>
      <c r="NPZ9" s="129"/>
      <c r="NQA9" s="129"/>
      <c r="NQB9" s="129"/>
      <c r="NQC9" s="129"/>
      <c r="NQD9" s="129"/>
      <c r="NQE9" s="129"/>
      <c r="NQF9" s="129"/>
      <c r="NQG9" s="129"/>
      <c r="NQH9" s="129"/>
      <c r="NQI9" s="129"/>
      <c r="NQJ9" s="129"/>
      <c r="NQK9" s="129"/>
      <c r="NQL9" s="129"/>
      <c r="NQM9" s="129"/>
      <c r="NQN9" s="129"/>
      <c r="NQO9" s="129"/>
      <c r="NQP9" s="129"/>
      <c r="NQQ9" s="129"/>
      <c r="NQR9" s="129"/>
      <c r="NQS9" s="129"/>
      <c r="NQT9" s="129"/>
      <c r="NQU9" s="129"/>
      <c r="NQV9" s="129"/>
      <c r="NQW9" s="129"/>
      <c r="NQX9" s="129"/>
      <c r="NQY9" s="129"/>
      <c r="NQZ9" s="129"/>
      <c r="NRA9" s="129"/>
      <c r="NRB9" s="129"/>
      <c r="NRC9" s="129"/>
      <c r="NRD9" s="129"/>
      <c r="NRE9" s="129"/>
      <c r="NRF9" s="129"/>
      <c r="NRG9" s="129"/>
      <c r="NRH9" s="129"/>
      <c r="NRI9" s="129"/>
      <c r="NRJ9" s="129"/>
      <c r="NRK9" s="129"/>
      <c r="NRL9" s="129"/>
      <c r="NRM9" s="129"/>
      <c r="NRN9" s="129"/>
      <c r="NRO9" s="129"/>
      <c r="NRP9" s="129"/>
      <c r="NRQ9" s="129"/>
      <c r="NRR9" s="129"/>
      <c r="NRS9" s="129"/>
      <c r="NRT9" s="129"/>
      <c r="NRU9" s="129"/>
      <c r="NRV9" s="129"/>
      <c r="NRW9" s="129"/>
      <c r="NRX9" s="129"/>
      <c r="NRY9" s="129"/>
      <c r="NRZ9" s="129"/>
      <c r="NSA9" s="129"/>
      <c r="NSB9" s="129"/>
      <c r="NSC9" s="129"/>
      <c r="NSD9" s="129"/>
      <c r="NSE9" s="129"/>
      <c r="NSF9" s="129"/>
      <c r="NSG9" s="129"/>
      <c r="NSH9" s="129"/>
      <c r="NSI9" s="129"/>
      <c r="NSJ9" s="129"/>
      <c r="NSK9" s="129"/>
      <c r="NSL9" s="129"/>
      <c r="NSM9" s="129"/>
      <c r="NSN9" s="129"/>
      <c r="NSO9" s="129"/>
      <c r="NSP9" s="129"/>
      <c r="NSQ9" s="129"/>
      <c r="NSR9" s="129"/>
      <c r="NSS9" s="129"/>
      <c r="NST9" s="129"/>
      <c r="NSU9" s="129"/>
      <c r="NSV9" s="129"/>
      <c r="NSW9" s="129"/>
      <c r="NSX9" s="129"/>
      <c r="NSY9" s="129"/>
      <c r="NSZ9" s="129"/>
      <c r="NTA9" s="129"/>
      <c r="NTB9" s="129"/>
      <c r="NTC9" s="129"/>
      <c r="NTD9" s="129"/>
      <c r="NTE9" s="129"/>
      <c r="NTF9" s="129"/>
      <c r="NTG9" s="129"/>
      <c r="NTH9" s="129"/>
      <c r="NTI9" s="129"/>
      <c r="NTJ9" s="129"/>
      <c r="NTK9" s="129"/>
      <c r="NTL9" s="129"/>
      <c r="NTM9" s="129"/>
      <c r="NTN9" s="129"/>
      <c r="NTO9" s="129"/>
      <c r="NTP9" s="129"/>
      <c r="NTQ9" s="129"/>
      <c r="NTR9" s="129"/>
      <c r="NTS9" s="129"/>
      <c r="NTT9" s="129"/>
      <c r="NTU9" s="129"/>
      <c r="NTV9" s="129"/>
      <c r="NTW9" s="129"/>
      <c r="NTX9" s="129"/>
      <c r="NTY9" s="129"/>
      <c r="NTZ9" s="129"/>
      <c r="NUA9" s="129"/>
      <c r="NUB9" s="129"/>
      <c r="NUC9" s="129"/>
      <c r="NUD9" s="129"/>
      <c r="NUE9" s="129"/>
      <c r="NUF9" s="129"/>
      <c r="NUG9" s="129"/>
      <c r="NUH9" s="129"/>
      <c r="NUI9" s="129"/>
      <c r="NUJ9" s="129"/>
      <c r="NUK9" s="129"/>
      <c r="NUL9" s="129"/>
      <c r="NUM9" s="129"/>
      <c r="NUN9" s="129"/>
      <c r="NUO9" s="129"/>
      <c r="NUP9" s="129"/>
      <c r="NUQ9" s="129"/>
      <c r="NUR9" s="129"/>
      <c r="NUS9" s="129"/>
      <c r="NUT9" s="129"/>
      <c r="NUU9" s="129"/>
      <c r="NUV9" s="129"/>
      <c r="NUW9" s="129"/>
      <c r="NUX9" s="129"/>
      <c r="NUY9" s="129"/>
      <c r="NUZ9" s="129"/>
      <c r="NVA9" s="129"/>
      <c r="NVB9" s="129"/>
      <c r="NVC9" s="129"/>
      <c r="NVD9" s="129"/>
      <c r="NVE9" s="129"/>
      <c r="NVF9" s="129"/>
      <c r="NVG9" s="129"/>
      <c r="NVH9" s="129"/>
      <c r="NVI9" s="129"/>
      <c r="NVJ9" s="129"/>
      <c r="NVK9" s="129"/>
      <c r="NVL9" s="129"/>
      <c r="NVM9" s="129"/>
      <c r="NVN9" s="129"/>
      <c r="NVO9" s="129"/>
      <c r="NVP9" s="129"/>
      <c r="NVQ9" s="129"/>
      <c r="NVR9" s="129"/>
      <c r="NVS9" s="129"/>
      <c r="NVT9" s="129"/>
      <c r="NVU9" s="129"/>
      <c r="NVV9" s="129"/>
      <c r="NVW9" s="129"/>
      <c r="NVX9" s="129"/>
      <c r="NVY9" s="129"/>
      <c r="NVZ9" s="129"/>
      <c r="NWA9" s="129"/>
      <c r="NWB9" s="129"/>
      <c r="NWC9" s="129"/>
      <c r="NWD9" s="129"/>
      <c r="NWE9" s="129"/>
      <c r="NWF9" s="129"/>
      <c r="NWG9" s="129"/>
      <c r="NWH9" s="129"/>
      <c r="NWI9" s="129"/>
      <c r="NWJ9" s="129"/>
      <c r="NWK9" s="129"/>
      <c r="NWL9" s="129"/>
      <c r="NWM9" s="129"/>
      <c r="NWN9" s="129"/>
      <c r="NWO9" s="129"/>
      <c r="NWP9" s="129"/>
      <c r="NWQ9" s="129"/>
      <c r="NWR9" s="129"/>
      <c r="NWS9" s="129"/>
      <c r="NWT9" s="129"/>
      <c r="NWU9" s="129"/>
      <c r="NWV9" s="129"/>
      <c r="NWW9" s="129"/>
      <c r="NWX9" s="129"/>
      <c r="NWY9" s="129"/>
      <c r="NWZ9" s="129"/>
      <c r="NXA9" s="129"/>
      <c r="NXB9" s="129"/>
      <c r="NXC9" s="129"/>
      <c r="NXD9" s="129"/>
      <c r="NXE9" s="129"/>
      <c r="NXF9" s="129"/>
      <c r="NXG9" s="129"/>
      <c r="NXH9" s="129"/>
      <c r="NXI9" s="129"/>
      <c r="NXJ9" s="129"/>
      <c r="NXK9" s="129"/>
      <c r="NXL9" s="129"/>
      <c r="NXM9" s="129"/>
      <c r="NXN9" s="129"/>
      <c r="NXO9" s="129"/>
      <c r="NXP9" s="129"/>
      <c r="NXQ9" s="129"/>
      <c r="NXR9" s="129"/>
      <c r="NXS9" s="129"/>
      <c r="NXT9" s="129"/>
      <c r="NXU9" s="129"/>
      <c r="NXV9" s="129"/>
      <c r="NXW9" s="129"/>
      <c r="NXX9" s="129"/>
      <c r="NXY9" s="129"/>
      <c r="NXZ9" s="129"/>
      <c r="NYA9" s="129"/>
      <c r="NYB9" s="129"/>
      <c r="NYC9" s="129"/>
      <c r="NYD9" s="129"/>
      <c r="NYE9" s="129"/>
      <c r="NYF9" s="129"/>
      <c r="NYG9" s="129"/>
      <c r="NYH9" s="129"/>
      <c r="NYI9" s="129"/>
      <c r="NYJ9" s="129"/>
      <c r="NYK9" s="129"/>
      <c r="NYL9" s="129"/>
      <c r="NYM9" s="129"/>
      <c r="NYN9" s="129"/>
      <c r="NYO9" s="129"/>
      <c r="NYP9" s="129"/>
      <c r="NYQ9" s="129"/>
      <c r="NYR9" s="129"/>
      <c r="NYS9" s="129"/>
      <c r="NYT9" s="129"/>
      <c r="NYU9" s="129"/>
      <c r="NYV9" s="129"/>
      <c r="NYW9" s="129"/>
      <c r="NYX9" s="129"/>
      <c r="NYY9" s="129"/>
      <c r="NYZ9" s="129"/>
      <c r="NZA9" s="129"/>
      <c r="NZB9" s="129"/>
      <c r="NZC9" s="129"/>
      <c r="NZD9" s="129"/>
      <c r="NZE9" s="129"/>
      <c r="NZF9" s="129"/>
      <c r="NZG9" s="129"/>
      <c r="NZH9" s="129"/>
      <c r="NZI9" s="129"/>
      <c r="NZJ9" s="129"/>
      <c r="NZK9" s="129"/>
      <c r="NZL9" s="129"/>
      <c r="NZM9" s="129"/>
      <c r="NZN9" s="129"/>
      <c r="NZO9" s="129"/>
      <c r="NZP9" s="129"/>
      <c r="NZQ9" s="129"/>
      <c r="NZR9" s="129"/>
      <c r="NZS9" s="129"/>
      <c r="NZT9" s="129"/>
      <c r="NZU9" s="129"/>
      <c r="NZV9" s="129"/>
      <c r="NZW9" s="129"/>
      <c r="NZX9" s="129"/>
      <c r="NZY9" s="129"/>
      <c r="NZZ9" s="129"/>
      <c r="OAA9" s="129"/>
      <c r="OAB9" s="129"/>
      <c r="OAC9" s="129"/>
      <c r="OAD9" s="129"/>
      <c r="OAE9" s="129"/>
      <c r="OAF9" s="129"/>
      <c r="OAG9" s="129"/>
      <c r="OAH9" s="129"/>
      <c r="OAI9" s="129"/>
      <c r="OAJ9" s="129"/>
      <c r="OAK9" s="129"/>
      <c r="OAL9" s="129"/>
      <c r="OAM9" s="129"/>
      <c r="OAN9" s="129"/>
      <c r="OAO9" s="129"/>
      <c r="OAP9" s="129"/>
      <c r="OAQ9" s="129"/>
      <c r="OAR9" s="129"/>
      <c r="OAS9" s="129"/>
      <c r="OAT9" s="129"/>
      <c r="OAU9" s="129"/>
      <c r="OAV9" s="129"/>
      <c r="OAW9" s="129"/>
      <c r="OAX9" s="129"/>
      <c r="OAY9" s="129"/>
      <c r="OAZ9" s="129"/>
      <c r="OBA9" s="129"/>
      <c r="OBB9" s="129"/>
      <c r="OBC9" s="129"/>
      <c r="OBD9" s="129"/>
      <c r="OBE9" s="129"/>
      <c r="OBF9" s="129"/>
      <c r="OBG9" s="129"/>
      <c r="OBH9" s="129"/>
      <c r="OBI9" s="129"/>
      <c r="OBJ9" s="129"/>
      <c r="OBK9" s="129"/>
      <c r="OBL9" s="129"/>
      <c r="OBM9" s="129"/>
      <c r="OBN9" s="129"/>
      <c r="OBO9" s="129"/>
      <c r="OBP9" s="129"/>
      <c r="OBQ9" s="129"/>
      <c r="OBR9" s="129"/>
      <c r="OBS9" s="129"/>
      <c r="OBT9" s="129"/>
      <c r="OBU9" s="129"/>
      <c r="OBV9" s="129"/>
      <c r="OBW9" s="129"/>
      <c r="OBX9" s="129"/>
      <c r="OBY9" s="129"/>
      <c r="OBZ9" s="129"/>
      <c r="OCA9" s="129"/>
      <c r="OCB9" s="129"/>
      <c r="OCC9" s="129"/>
      <c r="OCD9" s="129"/>
      <c r="OCE9" s="129"/>
      <c r="OCF9" s="129"/>
      <c r="OCG9" s="129"/>
      <c r="OCH9" s="129"/>
      <c r="OCI9" s="129"/>
      <c r="OCJ9" s="129"/>
      <c r="OCK9" s="129"/>
      <c r="OCL9" s="129"/>
      <c r="OCM9" s="129"/>
      <c r="OCN9" s="129"/>
      <c r="OCO9" s="129"/>
      <c r="OCP9" s="129"/>
      <c r="OCQ9" s="129"/>
      <c r="OCR9" s="129"/>
      <c r="OCS9" s="129"/>
      <c r="OCT9" s="129"/>
      <c r="OCU9" s="129"/>
      <c r="OCV9" s="129"/>
      <c r="OCW9" s="129"/>
      <c r="OCX9" s="129"/>
      <c r="OCY9" s="129"/>
      <c r="OCZ9" s="129"/>
      <c r="ODA9" s="129"/>
      <c r="ODB9" s="129"/>
      <c r="ODC9" s="129"/>
      <c r="ODD9" s="129"/>
      <c r="ODE9" s="129"/>
      <c r="ODF9" s="129"/>
      <c r="ODG9" s="129"/>
      <c r="ODH9" s="129"/>
      <c r="ODI9" s="129"/>
      <c r="ODJ9" s="129"/>
      <c r="ODK9" s="129"/>
      <c r="ODL9" s="129"/>
      <c r="ODM9" s="129"/>
      <c r="ODN9" s="129"/>
      <c r="ODO9" s="129"/>
      <c r="ODP9" s="129"/>
      <c r="ODQ9" s="129"/>
      <c r="ODR9" s="129"/>
      <c r="ODS9" s="129"/>
      <c r="ODT9" s="129"/>
      <c r="ODU9" s="129"/>
      <c r="ODV9" s="129"/>
      <c r="ODW9" s="129"/>
      <c r="ODX9" s="129"/>
      <c r="ODY9" s="129"/>
      <c r="ODZ9" s="129"/>
      <c r="OEA9" s="129"/>
      <c r="OEB9" s="129"/>
      <c r="OEC9" s="129"/>
      <c r="OED9" s="129"/>
      <c r="OEE9" s="129"/>
      <c r="OEF9" s="129"/>
      <c r="OEG9" s="129"/>
      <c r="OEH9" s="129"/>
      <c r="OEI9" s="129"/>
      <c r="OEJ9" s="129"/>
      <c r="OEK9" s="129"/>
      <c r="OEL9" s="129"/>
      <c r="OEM9" s="129"/>
      <c r="OEN9" s="129"/>
      <c r="OEO9" s="129"/>
      <c r="OEP9" s="129"/>
      <c r="OEQ9" s="129"/>
      <c r="OER9" s="129"/>
      <c r="OES9" s="129"/>
      <c r="OET9" s="129"/>
      <c r="OEU9" s="129"/>
      <c r="OEV9" s="129"/>
      <c r="OEW9" s="129"/>
      <c r="OEX9" s="129"/>
      <c r="OEY9" s="129"/>
      <c r="OEZ9" s="129"/>
      <c r="OFA9" s="129"/>
      <c r="OFB9" s="129"/>
      <c r="OFC9" s="129"/>
      <c r="OFD9" s="129"/>
      <c r="OFE9" s="129"/>
      <c r="OFF9" s="129"/>
      <c r="OFG9" s="129"/>
      <c r="OFH9" s="129"/>
      <c r="OFI9" s="129"/>
      <c r="OFJ9" s="129"/>
      <c r="OFK9" s="129"/>
      <c r="OFL9" s="129"/>
      <c r="OFM9" s="129"/>
      <c r="OFN9" s="129"/>
      <c r="OFO9" s="129"/>
      <c r="OFP9" s="129"/>
      <c r="OFQ9" s="129"/>
      <c r="OFR9" s="129"/>
      <c r="OFS9" s="129"/>
      <c r="OFT9" s="129"/>
      <c r="OFU9" s="129"/>
      <c r="OFV9" s="129"/>
      <c r="OFW9" s="129"/>
      <c r="OFX9" s="129"/>
      <c r="OFY9" s="129"/>
      <c r="OFZ9" s="129"/>
      <c r="OGA9" s="129"/>
      <c r="OGB9" s="129"/>
      <c r="OGC9" s="129"/>
      <c r="OGD9" s="129"/>
      <c r="OGE9" s="129"/>
      <c r="OGF9" s="129"/>
      <c r="OGG9" s="129"/>
      <c r="OGH9" s="129"/>
      <c r="OGI9" s="129"/>
      <c r="OGJ9" s="129"/>
      <c r="OGK9" s="129"/>
      <c r="OGL9" s="129"/>
      <c r="OGM9" s="129"/>
      <c r="OGN9" s="129"/>
      <c r="OGO9" s="129"/>
      <c r="OGP9" s="129"/>
      <c r="OGQ9" s="129"/>
      <c r="OGR9" s="129"/>
      <c r="OGS9" s="129"/>
      <c r="OGT9" s="129"/>
      <c r="OGU9" s="129"/>
      <c r="OGV9" s="129"/>
      <c r="OGW9" s="129"/>
      <c r="OGX9" s="129"/>
      <c r="OGY9" s="129"/>
      <c r="OGZ9" s="129"/>
      <c r="OHA9" s="129"/>
      <c r="OHB9" s="129"/>
      <c r="OHC9" s="129"/>
      <c r="OHD9" s="129"/>
      <c r="OHE9" s="129"/>
      <c r="OHF9" s="129"/>
      <c r="OHG9" s="129"/>
      <c r="OHH9" s="129"/>
      <c r="OHI9" s="129"/>
      <c r="OHJ9" s="129"/>
      <c r="OHK9" s="129"/>
      <c r="OHL9" s="129"/>
      <c r="OHM9" s="129"/>
      <c r="OHN9" s="129"/>
      <c r="OHO9" s="129"/>
      <c r="OHP9" s="129"/>
      <c r="OHQ9" s="129"/>
      <c r="OHR9" s="129"/>
      <c r="OHS9" s="129"/>
      <c r="OHT9" s="129"/>
      <c r="OHU9" s="129"/>
      <c r="OHV9" s="129"/>
      <c r="OHW9" s="129"/>
      <c r="OHX9" s="129"/>
      <c r="OHY9" s="129"/>
      <c r="OHZ9" s="129"/>
      <c r="OIA9" s="129"/>
      <c r="OIB9" s="129"/>
      <c r="OIC9" s="129"/>
      <c r="OID9" s="129"/>
      <c r="OIE9" s="129"/>
      <c r="OIF9" s="129"/>
      <c r="OIG9" s="129"/>
      <c r="OIH9" s="129"/>
      <c r="OII9" s="129"/>
      <c r="OIJ9" s="129"/>
      <c r="OIK9" s="129"/>
      <c r="OIL9" s="129"/>
      <c r="OIM9" s="129"/>
      <c r="OIN9" s="129"/>
      <c r="OIO9" s="129"/>
      <c r="OIP9" s="129"/>
      <c r="OIQ9" s="129"/>
      <c r="OIR9" s="129"/>
      <c r="OIS9" s="129"/>
      <c r="OIT9" s="129"/>
      <c r="OIU9" s="129"/>
      <c r="OIV9" s="129"/>
      <c r="OIW9" s="129"/>
      <c r="OIX9" s="129"/>
      <c r="OIY9" s="129"/>
      <c r="OIZ9" s="129"/>
      <c r="OJA9" s="129"/>
      <c r="OJB9" s="129"/>
      <c r="OJC9" s="129"/>
      <c r="OJD9" s="129"/>
      <c r="OJE9" s="129"/>
      <c r="OJF9" s="129"/>
      <c r="OJG9" s="129"/>
      <c r="OJH9" s="129"/>
      <c r="OJI9" s="129"/>
      <c r="OJJ9" s="129"/>
      <c r="OJK9" s="129"/>
      <c r="OJL9" s="129"/>
      <c r="OJM9" s="129"/>
      <c r="OJN9" s="129"/>
      <c r="OJO9" s="129"/>
      <c r="OJP9" s="129"/>
      <c r="OJQ9" s="129"/>
      <c r="OJR9" s="129"/>
      <c r="OJS9" s="129"/>
      <c r="OJT9" s="129"/>
      <c r="OJU9" s="129"/>
      <c r="OJV9" s="129"/>
      <c r="OJW9" s="129"/>
      <c r="OJX9" s="129"/>
      <c r="OJY9" s="129"/>
      <c r="OJZ9" s="129"/>
      <c r="OKA9" s="129"/>
      <c r="OKB9" s="129"/>
      <c r="OKC9" s="129"/>
      <c r="OKD9" s="129"/>
      <c r="OKE9" s="129"/>
      <c r="OKF9" s="129"/>
      <c r="OKG9" s="129"/>
      <c r="OKH9" s="129"/>
      <c r="OKI9" s="129"/>
      <c r="OKJ9" s="129"/>
      <c r="OKK9" s="129"/>
      <c r="OKL9" s="129"/>
      <c r="OKM9" s="129"/>
      <c r="OKN9" s="129"/>
      <c r="OKO9" s="129"/>
      <c r="OKP9" s="129"/>
      <c r="OKQ9" s="129"/>
      <c r="OKR9" s="129"/>
      <c r="OKS9" s="129"/>
      <c r="OKT9" s="129"/>
      <c r="OKU9" s="129"/>
      <c r="OKV9" s="129"/>
      <c r="OKW9" s="129"/>
      <c r="OKX9" s="129"/>
      <c r="OKY9" s="129"/>
      <c r="OKZ9" s="129"/>
      <c r="OLA9" s="129"/>
      <c r="OLB9" s="129"/>
      <c r="OLC9" s="129"/>
      <c r="OLD9" s="129"/>
      <c r="OLE9" s="129"/>
      <c r="OLF9" s="129"/>
      <c r="OLG9" s="129"/>
      <c r="OLH9" s="129"/>
      <c r="OLI9" s="129"/>
      <c r="OLJ9" s="129"/>
      <c r="OLK9" s="129"/>
      <c r="OLL9" s="129"/>
      <c r="OLM9" s="129"/>
      <c r="OLN9" s="129"/>
      <c r="OLO9" s="129"/>
      <c r="OLP9" s="129"/>
      <c r="OLQ9" s="129"/>
      <c r="OLR9" s="129"/>
      <c r="OLS9" s="129"/>
      <c r="OLT9" s="129"/>
      <c r="OLU9" s="129"/>
      <c r="OLV9" s="129"/>
      <c r="OLW9" s="129"/>
      <c r="OLX9" s="129"/>
      <c r="OLY9" s="129"/>
      <c r="OLZ9" s="129"/>
      <c r="OMA9" s="129"/>
      <c r="OMB9" s="129"/>
      <c r="OMC9" s="129"/>
      <c r="OMD9" s="129"/>
      <c r="OME9" s="129"/>
      <c r="OMF9" s="129"/>
      <c r="OMG9" s="129"/>
      <c r="OMH9" s="129"/>
      <c r="OMI9" s="129"/>
      <c r="OMJ9" s="129"/>
      <c r="OMK9" s="129"/>
      <c r="OML9" s="129"/>
      <c r="OMM9" s="129"/>
      <c r="OMN9" s="129"/>
      <c r="OMO9" s="129"/>
      <c r="OMP9" s="129"/>
      <c r="OMQ9" s="129"/>
      <c r="OMR9" s="129"/>
      <c r="OMS9" s="129"/>
      <c r="OMT9" s="129"/>
      <c r="OMU9" s="129"/>
      <c r="OMV9" s="129"/>
      <c r="OMW9" s="129"/>
      <c r="OMX9" s="129"/>
      <c r="OMY9" s="129"/>
      <c r="OMZ9" s="129"/>
      <c r="ONA9" s="129"/>
      <c r="ONB9" s="129"/>
      <c r="ONC9" s="129"/>
      <c r="OND9" s="129"/>
      <c r="ONE9" s="129"/>
      <c r="ONF9" s="129"/>
      <c r="ONG9" s="129"/>
      <c r="ONH9" s="129"/>
      <c r="ONI9" s="129"/>
      <c r="ONJ9" s="129"/>
      <c r="ONK9" s="129"/>
      <c r="ONL9" s="129"/>
      <c r="ONM9" s="129"/>
      <c r="ONN9" s="129"/>
      <c r="ONO9" s="129"/>
      <c r="ONP9" s="129"/>
      <c r="ONQ9" s="129"/>
      <c r="ONR9" s="129"/>
      <c r="ONS9" s="129"/>
      <c r="ONT9" s="129"/>
      <c r="ONU9" s="129"/>
      <c r="ONV9" s="129"/>
      <c r="ONW9" s="129"/>
      <c r="ONX9" s="129"/>
      <c r="ONY9" s="129"/>
      <c r="ONZ9" s="129"/>
      <c r="OOA9" s="129"/>
      <c r="OOB9" s="129"/>
      <c r="OOC9" s="129"/>
      <c r="OOD9" s="129"/>
      <c r="OOE9" s="129"/>
      <c r="OOF9" s="129"/>
      <c r="OOG9" s="129"/>
      <c r="OOH9" s="129"/>
      <c r="OOI9" s="129"/>
      <c r="OOJ9" s="129"/>
      <c r="OOK9" s="129"/>
      <c r="OOL9" s="129"/>
      <c r="OOM9" s="129"/>
      <c r="OON9" s="129"/>
      <c r="OOO9" s="129"/>
      <c r="OOP9" s="129"/>
      <c r="OOQ9" s="129"/>
      <c r="OOR9" s="129"/>
      <c r="OOS9" s="129"/>
      <c r="OOT9" s="129"/>
      <c r="OOU9" s="129"/>
      <c r="OOV9" s="129"/>
      <c r="OOW9" s="129"/>
      <c r="OOX9" s="129"/>
      <c r="OOY9" s="129"/>
      <c r="OOZ9" s="129"/>
      <c r="OPA9" s="129"/>
      <c r="OPB9" s="129"/>
      <c r="OPC9" s="129"/>
      <c r="OPD9" s="129"/>
      <c r="OPE9" s="129"/>
      <c r="OPF9" s="129"/>
      <c r="OPG9" s="129"/>
      <c r="OPH9" s="129"/>
      <c r="OPI9" s="129"/>
      <c r="OPJ9" s="129"/>
      <c r="OPK9" s="129"/>
      <c r="OPL9" s="129"/>
      <c r="OPM9" s="129"/>
      <c r="OPN9" s="129"/>
      <c r="OPO9" s="129"/>
      <c r="OPP9" s="129"/>
      <c r="OPQ9" s="129"/>
      <c r="OPR9" s="129"/>
      <c r="OPS9" s="129"/>
      <c r="OPT9" s="129"/>
      <c r="OPU9" s="129"/>
      <c r="OPV9" s="129"/>
      <c r="OPW9" s="129"/>
      <c r="OPX9" s="129"/>
      <c r="OPY9" s="129"/>
      <c r="OPZ9" s="129"/>
      <c r="OQA9" s="129"/>
      <c r="OQB9" s="129"/>
      <c r="OQC9" s="129"/>
      <c r="OQD9" s="129"/>
      <c r="OQE9" s="129"/>
      <c r="OQF9" s="129"/>
      <c r="OQG9" s="129"/>
      <c r="OQH9" s="129"/>
      <c r="OQI9" s="129"/>
      <c r="OQJ9" s="129"/>
      <c r="OQK9" s="129"/>
      <c r="OQL9" s="129"/>
      <c r="OQM9" s="129"/>
      <c r="OQN9" s="129"/>
      <c r="OQO9" s="129"/>
      <c r="OQP9" s="129"/>
      <c r="OQQ9" s="129"/>
      <c r="OQR9" s="129"/>
      <c r="OQS9" s="129"/>
      <c r="OQT9" s="129"/>
      <c r="OQU9" s="129"/>
      <c r="OQV9" s="129"/>
      <c r="OQW9" s="129"/>
      <c r="OQX9" s="129"/>
      <c r="OQY9" s="129"/>
      <c r="OQZ9" s="129"/>
      <c r="ORA9" s="129"/>
      <c r="ORB9" s="129"/>
      <c r="ORC9" s="129"/>
      <c r="ORD9" s="129"/>
      <c r="ORE9" s="129"/>
      <c r="ORF9" s="129"/>
      <c r="ORG9" s="129"/>
      <c r="ORH9" s="129"/>
      <c r="ORI9" s="129"/>
      <c r="ORJ9" s="129"/>
      <c r="ORK9" s="129"/>
      <c r="ORL9" s="129"/>
      <c r="ORM9" s="129"/>
      <c r="ORN9" s="129"/>
      <c r="ORO9" s="129"/>
      <c r="ORP9" s="129"/>
      <c r="ORQ9" s="129"/>
      <c r="ORR9" s="129"/>
      <c r="ORS9" s="129"/>
      <c r="ORT9" s="129"/>
      <c r="ORU9" s="129"/>
      <c r="ORV9" s="129"/>
      <c r="ORW9" s="129"/>
      <c r="ORX9" s="129"/>
      <c r="ORY9" s="129"/>
      <c r="ORZ9" s="129"/>
      <c r="OSA9" s="129"/>
      <c r="OSB9" s="129"/>
      <c r="OSC9" s="129"/>
      <c r="OSD9" s="129"/>
      <c r="OSE9" s="129"/>
      <c r="OSF9" s="129"/>
      <c r="OSG9" s="129"/>
      <c r="OSH9" s="129"/>
      <c r="OSI9" s="129"/>
      <c r="OSJ9" s="129"/>
      <c r="OSK9" s="129"/>
      <c r="OSL9" s="129"/>
      <c r="OSM9" s="129"/>
      <c r="OSN9" s="129"/>
      <c r="OSO9" s="129"/>
      <c r="OSP9" s="129"/>
      <c r="OSQ9" s="129"/>
      <c r="OSR9" s="129"/>
      <c r="OSS9" s="129"/>
      <c r="OST9" s="129"/>
      <c r="OSU9" s="129"/>
      <c r="OSV9" s="129"/>
      <c r="OSW9" s="129"/>
      <c r="OSX9" s="129"/>
      <c r="OSY9" s="129"/>
      <c r="OSZ9" s="129"/>
      <c r="OTA9" s="129"/>
      <c r="OTB9" s="129"/>
      <c r="OTC9" s="129"/>
      <c r="OTD9" s="129"/>
      <c r="OTE9" s="129"/>
      <c r="OTF9" s="129"/>
      <c r="OTG9" s="129"/>
      <c r="OTH9" s="129"/>
      <c r="OTI9" s="129"/>
      <c r="OTJ9" s="129"/>
      <c r="OTK9" s="129"/>
      <c r="OTL9" s="129"/>
      <c r="OTM9" s="129"/>
      <c r="OTN9" s="129"/>
      <c r="OTO9" s="129"/>
      <c r="OTP9" s="129"/>
      <c r="OTQ9" s="129"/>
      <c r="OTR9" s="129"/>
      <c r="OTS9" s="129"/>
      <c r="OTT9" s="129"/>
      <c r="OTU9" s="129"/>
      <c r="OTV9" s="129"/>
      <c r="OTW9" s="129"/>
      <c r="OTX9" s="129"/>
      <c r="OTY9" s="129"/>
      <c r="OTZ9" s="129"/>
      <c r="OUA9" s="129"/>
      <c r="OUB9" s="129"/>
      <c r="OUC9" s="129"/>
      <c r="OUD9" s="129"/>
      <c r="OUE9" s="129"/>
      <c r="OUF9" s="129"/>
      <c r="OUG9" s="129"/>
      <c r="OUH9" s="129"/>
      <c r="OUI9" s="129"/>
      <c r="OUJ9" s="129"/>
      <c r="OUK9" s="129"/>
      <c r="OUL9" s="129"/>
      <c r="OUM9" s="129"/>
      <c r="OUN9" s="129"/>
      <c r="OUO9" s="129"/>
      <c r="OUP9" s="129"/>
      <c r="OUQ9" s="129"/>
      <c r="OUR9" s="129"/>
      <c r="OUS9" s="129"/>
      <c r="OUT9" s="129"/>
      <c r="OUU9" s="129"/>
      <c r="OUV9" s="129"/>
      <c r="OUW9" s="129"/>
      <c r="OUX9" s="129"/>
      <c r="OUY9" s="129"/>
      <c r="OUZ9" s="129"/>
      <c r="OVA9" s="129"/>
      <c r="OVB9" s="129"/>
      <c r="OVC9" s="129"/>
      <c r="OVD9" s="129"/>
      <c r="OVE9" s="129"/>
      <c r="OVF9" s="129"/>
      <c r="OVG9" s="129"/>
      <c r="OVH9" s="129"/>
      <c r="OVI9" s="129"/>
      <c r="OVJ9" s="129"/>
      <c r="OVK9" s="129"/>
      <c r="OVL9" s="129"/>
      <c r="OVM9" s="129"/>
      <c r="OVN9" s="129"/>
      <c r="OVO9" s="129"/>
      <c r="OVP9" s="129"/>
      <c r="OVQ9" s="129"/>
      <c r="OVR9" s="129"/>
      <c r="OVS9" s="129"/>
      <c r="OVT9" s="129"/>
      <c r="OVU9" s="129"/>
      <c r="OVV9" s="129"/>
      <c r="OVW9" s="129"/>
      <c r="OVX9" s="129"/>
      <c r="OVY9" s="129"/>
      <c r="OVZ9" s="129"/>
      <c r="OWA9" s="129"/>
      <c r="OWB9" s="129"/>
      <c r="OWC9" s="129"/>
      <c r="OWD9" s="129"/>
      <c r="OWE9" s="129"/>
      <c r="OWF9" s="129"/>
      <c r="OWG9" s="129"/>
      <c r="OWH9" s="129"/>
      <c r="OWI9" s="129"/>
      <c r="OWJ9" s="129"/>
      <c r="OWK9" s="129"/>
      <c r="OWL9" s="129"/>
      <c r="OWM9" s="129"/>
      <c r="OWN9" s="129"/>
      <c r="OWO9" s="129"/>
      <c r="OWP9" s="129"/>
      <c r="OWQ9" s="129"/>
      <c r="OWR9" s="129"/>
      <c r="OWS9" s="129"/>
      <c r="OWT9" s="129"/>
      <c r="OWU9" s="129"/>
      <c r="OWV9" s="129"/>
      <c r="OWW9" s="129"/>
      <c r="OWX9" s="129"/>
      <c r="OWY9" s="129"/>
      <c r="OWZ9" s="129"/>
      <c r="OXA9" s="129"/>
      <c r="OXB9" s="129"/>
      <c r="OXC9" s="129"/>
      <c r="OXD9" s="129"/>
      <c r="OXE9" s="129"/>
      <c r="OXF9" s="129"/>
      <c r="OXG9" s="129"/>
      <c r="OXH9" s="129"/>
      <c r="OXI9" s="129"/>
      <c r="OXJ9" s="129"/>
      <c r="OXK9" s="129"/>
      <c r="OXL9" s="129"/>
      <c r="OXM9" s="129"/>
      <c r="OXN9" s="129"/>
      <c r="OXO9" s="129"/>
      <c r="OXP9" s="129"/>
      <c r="OXQ9" s="129"/>
      <c r="OXR9" s="129"/>
      <c r="OXS9" s="129"/>
      <c r="OXT9" s="129"/>
      <c r="OXU9" s="129"/>
      <c r="OXV9" s="129"/>
      <c r="OXW9" s="129"/>
      <c r="OXX9" s="129"/>
      <c r="OXY9" s="129"/>
      <c r="OXZ9" s="129"/>
      <c r="OYA9" s="129"/>
      <c r="OYB9" s="129"/>
      <c r="OYC9" s="129"/>
      <c r="OYD9" s="129"/>
      <c r="OYE9" s="129"/>
      <c r="OYF9" s="129"/>
      <c r="OYG9" s="129"/>
      <c r="OYH9" s="129"/>
      <c r="OYI9" s="129"/>
      <c r="OYJ9" s="129"/>
      <c r="OYK9" s="129"/>
      <c r="OYL9" s="129"/>
      <c r="OYM9" s="129"/>
      <c r="OYN9" s="129"/>
      <c r="OYO9" s="129"/>
      <c r="OYP9" s="129"/>
      <c r="OYQ9" s="129"/>
      <c r="OYR9" s="129"/>
      <c r="OYS9" s="129"/>
      <c r="OYT9" s="129"/>
      <c r="OYU9" s="129"/>
      <c r="OYV9" s="129"/>
      <c r="OYW9" s="129"/>
      <c r="OYX9" s="129"/>
      <c r="OYY9" s="129"/>
      <c r="OYZ9" s="129"/>
      <c r="OZA9" s="129"/>
      <c r="OZB9" s="129"/>
      <c r="OZC9" s="129"/>
      <c r="OZD9" s="129"/>
      <c r="OZE9" s="129"/>
      <c r="OZF9" s="129"/>
      <c r="OZG9" s="129"/>
      <c r="OZH9" s="129"/>
      <c r="OZI9" s="129"/>
      <c r="OZJ9" s="129"/>
      <c r="OZK9" s="129"/>
      <c r="OZL9" s="129"/>
      <c r="OZM9" s="129"/>
      <c r="OZN9" s="129"/>
      <c r="OZO9" s="129"/>
      <c r="OZP9" s="129"/>
      <c r="OZQ9" s="129"/>
      <c r="OZR9" s="129"/>
      <c r="OZS9" s="129"/>
      <c r="OZT9" s="129"/>
      <c r="OZU9" s="129"/>
      <c r="OZV9" s="129"/>
      <c r="OZW9" s="129"/>
      <c r="OZX9" s="129"/>
      <c r="OZY9" s="129"/>
      <c r="OZZ9" s="129"/>
      <c r="PAA9" s="129"/>
      <c r="PAB9" s="129"/>
      <c r="PAC9" s="129"/>
      <c r="PAD9" s="129"/>
      <c r="PAE9" s="129"/>
      <c r="PAF9" s="129"/>
      <c r="PAG9" s="129"/>
      <c r="PAH9" s="129"/>
      <c r="PAI9" s="129"/>
      <c r="PAJ9" s="129"/>
      <c r="PAK9" s="129"/>
      <c r="PAL9" s="129"/>
      <c r="PAM9" s="129"/>
      <c r="PAN9" s="129"/>
      <c r="PAO9" s="129"/>
      <c r="PAP9" s="129"/>
      <c r="PAQ9" s="129"/>
      <c r="PAR9" s="129"/>
      <c r="PAS9" s="129"/>
      <c r="PAT9" s="129"/>
      <c r="PAU9" s="129"/>
      <c r="PAV9" s="129"/>
      <c r="PAW9" s="129"/>
      <c r="PAX9" s="129"/>
      <c r="PAY9" s="129"/>
      <c r="PAZ9" s="129"/>
      <c r="PBA9" s="129"/>
      <c r="PBB9" s="129"/>
      <c r="PBC9" s="129"/>
      <c r="PBD9" s="129"/>
      <c r="PBE9" s="129"/>
      <c r="PBF9" s="129"/>
      <c r="PBG9" s="129"/>
      <c r="PBH9" s="129"/>
      <c r="PBI9" s="129"/>
      <c r="PBJ9" s="129"/>
      <c r="PBK9" s="129"/>
      <c r="PBL9" s="129"/>
      <c r="PBM9" s="129"/>
      <c r="PBN9" s="129"/>
      <c r="PBO9" s="129"/>
      <c r="PBP9" s="129"/>
      <c r="PBQ9" s="129"/>
      <c r="PBR9" s="129"/>
      <c r="PBS9" s="129"/>
      <c r="PBT9" s="129"/>
      <c r="PBU9" s="129"/>
      <c r="PBV9" s="129"/>
      <c r="PBW9" s="129"/>
      <c r="PBX9" s="129"/>
      <c r="PBY9" s="129"/>
      <c r="PBZ9" s="129"/>
      <c r="PCA9" s="129"/>
      <c r="PCB9" s="129"/>
      <c r="PCC9" s="129"/>
      <c r="PCD9" s="129"/>
      <c r="PCE9" s="129"/>
      <c r="PCF9" s="129"/>
      <c r="PCG9" s="129"/>
      <c r="PCH9" s="129"/>
      <c r="PCI9" s="129"/>
      <c r="PCJ9" s="129"/>
      <c r="PCK9" s="129"/>
      <c r="PCL9" s="129"/>
      <c r="PCM9" s="129"/>
      <c r="PCN9" s="129"/>
      <c r="PCO9" s="129"/>
      <c r="PCP9" s="129"/>
      <c r="PCQ9" s="129"/>
      <c r="PCR9" s="129"/>
      <c r="PCS9" s="129"/>
      <c r="PCT9" s="129"/>
      <c r="PCU9" s="129"/>
      <c r="PCV9" s="129"/>
      <c r="PCW9" s="129"/>
      <c r="PCX9" s="129"/>
      <c r="PCY9" s="129"/>
      <c r="PCZ9" s="129"/>
      <c r="PDA9" s="129"/>
      <c r="PDB9" s="129"/>
      <c r="PDC9" s="129"/>
      <c r="PDD9" s="129"/>
      <c r="PDE9" s="129"/>
      <c r="PDF9" s="129"/>
      <c r="PDG9" s="129"/>
      <c r="PDH9" s="129"/>
      <c r="PDI9" s="129"/>
      <c r="PDJ9" s="129"/>
      <c r="PDK9" s="129"/>
      <c r="PDL9" s="129"/>
      <c r="PDM9" s="129"/>
      <c r="PDN9" s="129"/>
      <c r="PDO9" s="129"/>
      <c r="PDP9" s="129"/>
      <c r="PDQ9" s="129"/>
      <c r="PDR9" s="129"/>
      <c r="PDS9" s="129"/>
      <c r="PDT9" s="129"/>
      <c r="PDU9" s="129"/>
      <c r="PDV9" s="129"/>
      <c r="PDW9" s="129"/>
      <c r="PDX9" s="129"/>
      <c r="PDY9" s="129"/>
      <c r="PDZ9" s="129"/>
      <c r="PEA9" s="129"/>
      <c r="PEB9" s="129"/>
      <c r="PEC9" s="129"/>
      <c r="PED9" s="129"/>
      <c r="PEE9" s="129"/>
      <c r="PEF9" s="129"/>
      <c r="PEG9" s="129"/>
      <c r="PEH9" s="129"/>
      <c r="PEI9" s="129"/>
      <c r="PEJ9" s="129"/>
      <c r="PEK9" s="129"/>
      <c r="PEL9" s="129"/>
      <c r="PEM9" s="129"/>
      <c r="PEN9" s="129"/>
      <c r="PEO9" s="129"/>
      <c r="PEP9" s="129"/>
      <c r="PEQ9" s="129"/>
      <c r="PER9" s="129"/>
      <c r="PES9" s="129"/>
      <c r="PET9" s="129"/>
      <c r="PEU9" s="129"/>
      <c r="PEV9" s="129"/>
      <c r="PEW9" s="129"/>
      <c r="PEX9" s="129"/>
      <c r="PEY9" s="129"/>
      <c r="PEZ9" s="129"/>
      <c r="PFA9" s="129"/>
      <c r="PFB9" s="129"/>
      <c r="PFC9" s="129"/>
      <c r="PFD9" s="129"/>
      <c r="PFE9" s="129"/>
      <c r="PFF9" s="129"/>
      <c r="PFG9" s="129"/>
      <c r="PFH9" s="129"/>
      <c r="PFI9" s="129"/>
      <c r="PFJ9" s="129"/>
      <c r="PFK9" s="129"/>
      <c r="PFL9" s="129"/>
      <c r="PFM9" s="129"/>
      <c r="PFN9" s="129"/>
      <c r="PFO9" s="129"/>
      <c r="PFP9" s="129"/>
      <c r="PFQ9" s="129"/>
      <c r="PFR9" s="129"/>
      <c r="PFS9" s="129"/>
      <c r="PFT9" s="129"/>
      <c r="PFU9" s="129"/>
      <c r="PFV9" s="129"/>
      <c r="PFW9" s="129"/>
      <c r="PFX9" s="129"/>
      <c r="PFY9" s="129"/>
      <c r="PFZ9" s="129"/>
      <c r="PGA9" s="129"/>
      <c r="PGB9" s="129"/>
      <c r="PGC9" s="129"/>
      <c r="PGD9" s="129"/>
      <c r="PGE9" s="129"/>
      <c r="PGF9" s="129"/>
      <c r="PGG9" s="129"/>
      <c r="PGH9" s="129"/>
      <c r="PGI9" s="129"/>
      <c r="PGJ9" s="129"/>
      <c r="PGK9" s="129"/>
      <c r="PGL9" s="129"/>
      <c r="PGM9" s="129"/>
      <c r="PGN9" s="129"/>
      <c r="PGO9" s="129"/>
      <c r="PGP9" s="129"/>
      <c r="PGQ9" s="129"/>
      <c r="PGR9" s="129"/>
      <c r="PGS9" s="129"/>
      <c r="PGT9" s="129"/>
      <c r="PGU9" s="129"/>
      <c r="PGV9" s="129"/>
      <c r="PGW9" s="129"/>
      <c r="PGX9" s="129"/>
      <c r="PGY9" s="129"/>
      <c r="PGZ9" s="129"/>
      <c r="PHA9" s="129"/>
      <c r="PHB9" s="129"/>
      <c r="PHC9" s="129"/>
      <c r="PHD9" s="129"/>
      <c r="PHE9" s="129"/>
      <c r="PHF9" s="129"/>
      <c r="PHG9" s="129"/>
      <c r="PHH9" s="129"/>
      <c r="PHI9" s="129"/>
      <c r="PHJ9" s="129"/>
      <c r="PHK9" s="129"/>
      <c r="PHL9" s="129"/>
      <c r="PHM9" s="129"/>
      <c r="PHN9" s="129"/>
      <c r="PHO9" s="129"/>
      <c r="PHP9" s="129"/>
      <c r="PHQ9" s="129"/>
      <c r="PHR9" s="129"/>
      <c r="PHS9" s="129"/>
      <c r="PHT9" s="129"/>
      <c r="PHU9" s="129"/>
      <c r="PHV9" s="129"/>
      <c r="PHW9" s="129"/>
      <c r="PHX9" s="129"/>
      <c r="PHY9" s="129"/>
      <c r="PHZ9" s="129"/>
      <c r="PIA9" s="129"/>
      <c r="PIB9" s="129"/>
      <c r="PIC9" s="129"/>
      <c r="PID9" s="129"/>
      <c r="PIE9" s="129"/>
      <c r="PIF9" s="129"/>
      <c r="PIG9" s="129"/>
      <c r="PIH9" s="129"/>
      <c r="PII9" s="129"/>
      <c r="PIJ9" s="129"/>
      <c r="PIK9" s="129"/>
      <c r="PIL9" s="129"/>
      <c r="PIM9" s="129"/>
      <c r="PIN9" s="129"/>
      <c r="PIO9" s="129"/>
      <c r="PIP9" s="129"/>
      <c r="PIQ9" s="129"/>
      <c r="PIR9" s="129"/>
      <c r="PIS9" s="129"/>
      <c r="PIT9" s="129"/>
      <c r="PIU9" s="129"/>
      <c r="PIV9" s="129"/>
      <c r="PIW9" s="129"/>
      <c r="PIX9" s="129"/>
      <c r="PIY9" s="129"/>
      <c r="PIZ9" s="129"/>
      <c r="PJA9" s="129"/>
      <c r="PJB9" s="129"/>
      <c r="PJC9" s="129"/>
      <c r="PJD9" s="129"/>
      <c r="PJE9" s="129"/>
      <c r="PJF9" s="129"/>
      <c r="PJG9" s="129"/>
      <c r="PJH9" s="129"/>
      <c r="PJI9" s="129"/>
      <c r="PJJ9" s="129"/>
      <c r="PJK9" s="129"/>
      <c r="PJL9" s="129"/>
      <c r="PJM9" s="129"/>
      <c r="PJN9" s="129"/>
      <c r="PJO9" s="129"/>
      <c r="PJP9" s="129"/>
      <c r="PJQ9" s="129"/>
      <c r="PJR9" s="129"/>
      <c r="PJS9" s="129"/>
      <c r="PJT9" s="129"/>
      <c r="PJU9" s="129"/>
      <c r="PJV9" s="129"/>
      <c r="PJW9" s="129"/>
      <c r="PJX9" s="129"/>
      <c r="PJY9" s="129"/>
      <c r="PJZ9" s="129"/>
      <c r="PKA9" s="129"/>
      <c r="PKB9" s="129"/>
      <c r="PKC9" s="129"/>
      <c r="PKD9" s="129"/>
      <c r="PKE9" s="129"/>
      <c r="PKF9" s="129"/>
      <c r="PKG9" s="129"/>
      <c r="PKH9" s="129"/>
      <c r="PKI9" s="129"/>
      <c r="PKJ9" s="129"/>
      <c r="PKK9" s="129"/>
      <c r="PKL9" s="129"/>
      <c r="PKM9" s="129"/>
      <c r="PKN9" s="129"/>
      <c r="PKO9" s="129"/>
      <c r="PKP9" s="129"/>
      <c r="PKQ9" s="129"/>
      <c r="PKR9" s="129"/>
      <c r="PKS9" s="129"/>
      <c r="PKT9" s="129"/>
      <c r="PKU9" s="129"/>
      <c r="PKV9" s="129"/>
      <c r="PKW9" s="129"/>
      <c r="PKX9" s="129"/>
      <c r="PKY9" s="129"/>
      <c r="PKZ9" s="129"/>
      <c r="PLA9" s="129"/>
      <c r="PLB9" s="129"/>
      <c r="PLC9" s="129"/>
      <c r="PLD9" s="129"/>
      <c r="PLE9" s="129"/>
      <c r="PLF9" s="129"/>
      <c r="PLG9" s="129"/>
      <c r="PLH9" s="129"/>
      <c r="PLI9" s="129"/>
      <c r="PLJ9" s="129"/>
      <c r="PLK9" s="129"/>
      <c r="PLL9" s="129"/>
      <c r="PLM9" s="129"/>
      <c r="PLN9" s="129"/>
      <c r="PLO9" s="129"/>
      <c r="PLP9" s="129"/>
      <c r="PLQ9" s="129"/>
      <c r="PLR9" s="129"/>
      <c r="PLS9" s="129"/>
      <c r="PLT9" s="129"/>
      <c r="PLU9" s="129"/>
      <c r="PLV9" s="129"/>
      <c r="PLW9" s="129"/>
      <c r="PLX9" s="129"/>
      <c r="PLY9" s="129"/>
      <c r="PLZ9" s="129"/>
      <c r="PMA9" s="129"/>
      <c r="PMB9" s="129"/>
      <c r="PMC9" s="129"/>
      <c r="PMD9" s="129"/>
      <c r="PME9" s="129"/>
      <c r="PMF9" s="129"/>
      <c r="PMG9" s="129"/>
      <c r="PMH9" s="129"/>
      <c r="PMI9" s="129"/>
      <c r="PMJ9" s="129"/>
      <c r="PMK9" s="129"/>
      <c r="PML9" s="129"/>
      <c r="PMM9" s="129"/>
      <c r="PMN9" s="129"/>
      <c r="PMO9" s="129"/>
      <c r="PMP9" s="129"/>
      <c r="PMQ9" s="129"/>
      <c r="PMR9" s="129"/>
      <c r="PMS9" s="129"/>
      <c r="PMT9" s="129"/>
      <c r="PMU9" s="129"/>
      <c r="PMV9" s="129"/>
      <c r="PMW9" s="129"/>
      <c r="PMX9" s="129"/>
      <c r="PMY9" s="129"/>
      <c r="PMZ9" s="129"/>
      <c r="PNA9" s="129"/>
      <c r="PNB9" s="129"/>
      <c r="PNC9" s="129"/>
      <c r="PND9" s="129"/>
      <c r="PNE9" s="129"/>
      <c r="PNF9" s="129"/>
      <c r="PNG9" s="129"/>
      <c r="PNH9" s="129"/>
      <c r="PNI9" s="129"/>
      <c r="PNJ9" s="129"/>
      <c r="PNK9" s="129"/>
      <c r="PNL9" s="129"/>
      <c r="PNM9" s="129"/>
      <c r="PNN9" s="129"/>
      <c r="PNO9" s="129"/>
      <c r="PNP9" s="129"/>
      <c r="PNQ9" s="129"/>
      <c r="PNR9" s="129"/>
      <c r="PNS9" s="129"/>
      <c r="PNT9" s="129"/>
      <c r="PNU9" s="129"/>
      <c r="PNV9" s="129"/>
      <c r="PNW9" s="129"/>
      <c r="PNX9" s="129"/>
      <c r="PNY9" s="129"/>
      <c r="PNZ9" s="129"/>
      <c r="POA9" s="129"/>
      <c r="POB9" s="129"/>
      <c r="POC9" s="129"/>
      <c r="POD9" s="129"/>
      <c r="POE9" s="129"/>
      <c r="POF9" s="129"/>
      <c r="POG9" s="129"/>
      <c r="POH9" s="129"/>
      <c r="POI9" s="129"/>
      <c r="POJ9" s="129"/>
      <c r="POK9" s="129"/>
      <c r="POL9" s="129"/>
      <c r="POM9" s="129"/>
      <c r="PON9" s="129"/>
      <c r="POO9" s="129"/>
      <c r="POP9" s="129"/>
      <c r="POQ9" s="129"/>
      <c r="POR9" s="129"/>
      <c r="POS9" s="129"/>
      <c r="POT9" s="129"/>
      <c r="POU9" s="129"/>
      <c r="POV9" s="129"/>
      <c r="POW9" s="129"/>
      <c r="POX9" s="129"/>
      <c r="POY9" s="129"/>
      <c r="POZ9" s="129"/>
      <c r="PPA9" s="129"/>
      <c r="PPB9" s="129"/>
      <c r="PPC9" s="129"/>
      <c r="PPD9" s="129"/>
      <c r="PPE9" s="129"/>
      <c r="PPF9" s="129"/>
      <c r="PPG9" s="129"/>
      <c r="PPH9" s="129"/>
      <c r="PPI9" s="129"/>
      <c r="PPJ9" s="129"/>
      <c r="PPK9" s="129"/>
      <c r="PPL9" s="129"/>
      <c r="PPM9" s="129"/>
      <c r="PPN9" s="129"/>
      <c r="PPO9" s="129"/>
      <c r="PPP9" s="129"/>
      <c r="PPQ9" s="129"/>
      <c r="PPR9" s="129"/>
      <c r="PPS9" s="129"/>
      <c r="PPT9" s="129"/>
      <c r="PPU9" s="129"/>
      <c r="PPV9" s="129"/>
      <c r="PPW9" s="129"/>
      <c r="PPX9" s="129"/>
      <c r="PPY9" s="129"/>
      <c r="PPZ9" s="129"/>
      <c r="PQA9" s="129"/>
      <c r="PQB9" s="129"/>
      <c r="PQC9" s="129"/>
      <c r="PQD9" s="129"/>
      <c r="PQE9" s="129"/>
      <c r="PQF9" s="129"/>
      <c r="PQG9" s="129"/>
      <c r="PQH9" s="129"/>
      <c r="PQI9" s="129"/>
      <c r="PQJ9" s="129"/>
      <c r="PQK9" s="129"/>
      <c r="PQL9" s="129"/>
      <c r="PQM9" s="129"/>
      <c r="PQN9" s="129"/>
      <c r="PQO9" s="129"/>
      <c r="PQP9" s="129"/>
      <c r="PQQ9" s="129"/>
      <c r="PQR9" s="129"/>
      <c r="PQS9" s="129"/>
      <c r="PQT9" s="129"/>
      <c r="PQU9" s="129"/>
      <c r="PQV9" s="129"/>
      <c r="PQW9" s="129"/>
      <c r="PQX9" s="129"/>
      <c r="PQY9" s="129"/>
      <c r="PQZ9" s="129"/>
      <c r="PRA9" s="129"/>
      <c r="PRB9" s="129"/>
      <c r="PRC9" s="129"/>
      <c r="PRD9" s="129"/>
      <c r="PRE9" s="129"/>
      <c r="PRF9" s="129"/>
      <c r="PRG9" s="129"/>
      <c r="PRH9" s="129"/>
      <c r="PRI9" s="129"/>
      <c r="PRJ9" s="129"/>
      <c r="PRK9" s="129"/>
      <c r="PRL9" s="129"/>
      <c r="PRM9" s="129"/>
      <c r="PRN9" s="129"/>
      <c r="PRO9" s="129"/>
      <c r="PRP9" s="129"/>
      <c r="PRQ9" s="129"/>
      <c r="PRR9" s="129"/>
      <c r="PRS9" s="129"/>
      <c r="PRT9" s="129"/>
      <c r="PRU9" s="129"/>
      <c r="PRV9" s="129"/>
      <c r="PRW9" s="129"/>
      <c r="PRX9" s="129"/>
      <c r="PRY9" s="129"/>
      <c r="PRZ9" s="129"/>
      <c r="PSA9" s="129"/>
      <c r="PSB9" s="129"/>
      <c r="PSC9" s="129"/>
      <c r="PSD9" s="129"/>
      <c r="PSE9" s="129"/>
      <c r="PSF9" s="129"/>
      <c r="PSG9" s="129"/>
      <c r="PSH9" s="129"/>
      <c r="PSI9" s="129"/>
      <c r="PSJ9" s="129"/>
      <c r="PSK9" s="129"/>
      <c r="PSL9" s="129"/>
      <c r="PSM9" s="129"/>
      <c r="PSN9" s="129"/>
      <c r="PSO9" s="129"/>
      <c r="PSP9" s="129"/>
      <c r="PSQ9" s="129"/>
      <c r="PSR9" s="129"/>
      <c r="PSS9" s="129"/>
      <c r="PST9" s="129"/>
      <c r="PSU9" s="129"/>
      <c r="PSV9" s="129"/>
      <c r="PSW9" s="129"/>
      <c r="PSX9" s="129"/>
      <c r="PSY9" s="129"/>
      <c r="PSZ9" s="129"/>
      <c r="PTA9" s="129"/>
      <c r="PTB9" s="129"/>
      <c r="PTC9" s="129"/>
      <c r="PTD9" s="129"/>
      <c r="PTE9" s="129"/>
      <c r="PTF9" s="129"/>
      <c r="PTG9" s="129"/>
      <c r="PTH9" s="129"/>
      <c r="PTI9" s="129"/>
      <c r="PTJ9" s="129"/>
      <c r="PTK9" s="129"/>
      <c r="PTL9" s="129"/>
      <c r="PTM9" s="129"/>
      <c r="PTN9" s="129"/>
      <c r="PTO9" s="129"/>
      <c r="PTP9" s="129"/>
      <c r="PTQ9" s="129"/>
      <c r="PTR9" s="129"/>
      <c r="PTS9" s="129"/>
      <c r="PTT9" s="129"/>
      <c r="PTU9" s="129"/>
      <c r="PTV9" s="129"/>
      <c r="PTW9" s="129"/>
      <c r="PTX9" s="129"/>
      <c r="PTY9" s="129"/>
      <c r="PTZ9" s="129"/>
      <c r="PUA9" s="129"/>
      <c r="PUB9" s="129"/>
      <c r="PUC9" s="129"/>
      <c r="PUD9" s="129"/>
      <c r="PUE9" s="129"/>
      <c r="PUF9" s="129"/>
      <c r="PUG9" s="129"/>
      <c r="PUH9" s="129"/>
      <c r="PUI9" s="129"/>
      <c r="PUJ9" s="129"/>
      <c r="PUK9" s="129"/>
      <c r="PUL9" s="129"/>
      <c r="PUM9" s="129"/>
      <c r="PUN9" s="129"/>
      <c r="PUO9" s="129"/>
      <c r="PUP9" s="129"/>
      <c r="PUQ9" s="129"/>
      <c r="PUR9" s="129"/>
      <c r="PUS9" s="129"/>
      <c r="PUT9" s="129"/>
      <c r="PUU9" s="129"/>
      <c r="PUV9" s="129"/>
      <c r="PUW9" s="129"/>
      <c r="PUX9" s="129"/>
      <c r="PUY9" s="129"/>
      <c r="PUZ9" s="129"/>
      <c r="PVA9" s="129"/>
      <c r="PVB9" s="129"/>
      <c r="PVC9" s="129"/>
      <c r="PVD9" s="129"/>
      <c r="PVE9" s="129"/>
      <c r="PVF9" s="129"/>
      <c r="PVG9" s="129"/>
      <c r="PVH9" s="129"/>
      <c r="PVI9" s="129"/>
      <c r="PVJ9" s="129"/>
      <c r="PVK9" s="129"/>
      <c r="PVL9" s="129"/>
      <c r="PVM9" s="129"/>
      <c r="PVN9" s="129"/>
      <c r="PVO9" s="129"/>
      <c r="PVP9" s="129"/>
      <c r="PVQ9" s="129"/>
      <c r="PVR9" s="129"/>
      <c r="PVS9" s="129"/>
      <c r="PVT9" s="129"/>
      <c r="PVU9" s="129"/>
      <c r="PVV9" s="129"/>
      <c r="PVW9" s="129"/>
      <c r="PVX9" s="129"/>
      <c r="PVY9" s="129"/>
      <c r="PVZ9" s="129"/>
      <c r="PWA9" s="129"/>
      <c r="PWB9" s="129"/>
      <c r="PWC9" s="129"/>
      <c r="PWD9" s="129"/>
      <c r="PWE9" s="129"/>
      <c r="PWF9" s="129"/>
      <c r="PWG9" s="129"/>
      <c r="PWH9" s="129"/>
      <c r="PWI9" s="129"/>
      <c r="PWJ9" s="129"/>
      <c r="PWK9" s="129"/>
      <c r="PWL9" s="129"/>
      <c r="PWM9" s="129"/>
      <c r="PWN9" s="129"/>
      <c r="PWO9" s="129"/>
      <c r="PWP9" s="129"/>
      <c r="PWQ9" s="129"/>
      <c r="PWR9" s="129"/>
      <c r="PWS9" s="129"/>
      <c r="PWT9" s="129"/>
      <c r="PWU9" s="129"/>
      <c r="PWV9" s="129"/>
      <c r="PWW9" s="129"/>
      <c r="PWX9" s="129"/>
      <c r="PWY9" s="129"/>
      <c r="PWZ9" s="129"/>
      <c r="PXA9" s="129"/>
      <c r="PXB9" s="129"/>
      <c r="PXC9" s="129"/>
      <c r="PXD9" s="129"/>
      <c r="PXE9" s="129"/>
      <c r="PXF9" s="129"/>
      <c r="PXG9" s="129"/>
      <c r="PXH9" s="129"/>
      <c r="PXI9" s="129"/>
      <c r="PXJ9" s="129"/>
      <c r="PXK9" s="129"/>
      <c r="PXL9" s="129"/>
      <c r="PXM9" s="129"/>
      <c r="PXN9" s="129"/>
      <c r="PXO9" s="129"/>
      <c r="PXP9" s="129"/>
      <c r="PXQ9" s="129"/>
      <c r="PXR9" s="129"/>
      <c r="PXS9" s="129"/>
      <c r="PXT9" s="129"/>
      <c r="PXU9" s="129"/>
      <c r="PXV9" s="129"/>
      <c r="PXW9" s="129"/>
      <c r="PXX9" s="129"/>
      <c r="PXY9" s="129"/>
      <c r="PXZ9" s="129"/>
      <c r="PYA9" s="129"/>
      <c r="PYB9" s="129"/>
      <c r="PYC9" s="129"/>
      <c r="PYD9" s="129"/>
      <c r="PYE9" s="129"/>
      <c r="PYF9" s="129"/>
      <c r="PYG9" s="129"/>
      <c r="PYH9" s="129"/>
      <c r="PYI9" s="129"/>
      <c r="PYJ9" s="129"/>
      <c r="PYK9" s="129"/>
      <c r="PYL9" s="129"/>
      <c r="PYM9" s="129"/>
      <c r="PYN9" s="129"/>
      <c r="PYO9" s="129"/>
      <c r="PYP9" s="129"/>
      <c r="PYQ9" s="129"/>
      <c r="PYR9" s="129"/>
      <c r="PYS9" s="129"/>
      <c r="PYT9" s="129"/>
      <c r="PYU9" s="129"/>
      <c r="PYV9" s="129"/>
      <c r="PYW9" s="129"/>
      <c r="PYX9" s="129"/>
      <c r="PYY9" s="129"/>
      <c r="PYZ9" s="129"/>
      <c r="PZA9" s="129"/>
      <c r="PZB9" s="129"/>
      <c r="PZC9" s="129"/>
      <c r="PZD9" s="129"/>
      <c r="PZE9" s="129"/>
      <c r="PZF9" s="129"/>
      <c r="PZG9" s="129"/>
      <c r="PZH9" s="129"/>
      <c r="PZI9" s="129"/>
      <c r="PZJ9" s="129"/>
      <c r="PZK9" s="129"/>
      <c r="PZL9" s="129"/>
      <c r="PZM9" s="129"/>
      <c r="PZN9" s="129"/>
      <c r="PZO9" s="129"/>
      <c r="PZP9" s="129"/>
      <c r="PZQ9" s="129"/>
      <c r="PZR9" s="129"/>
      <c r="PZS9" s="129"/>
      <c r="PZT9" s="129"/>
      <c r="PZU9" s="129"/>
      <c r="PZV9" s="129"/>
      <c r="PZW9" s="129"/>
      <c r="PZX9" s="129"/>
      <c r="PZY9" s="129"/>
      <c r="PZZ9" s="129"/>
      <c r="QAA9" s="129"/>
      <c r="QAB9" s="129"/>
      <c r="QAC9" s="129"/>
      <c r="QAD9" s="129"/>
      <c r="QAE9" s="129"/>
      <c r="QAF9" s="129"/>
      <c r="QAG9" s="129"/>
      <c r="QAH9" s="129"/>
      <c r="QAI9" s="129"/>
      <c r="QAJ9" s="129"/>
      <c r="QAK9" s="129"/>
      <c r="QAL9" s="129"/>
      <c r="QAM9" s="129"/>
      <c r="QAN9" s="129"/>
      <c r="QAO9" s="129"/>
      <c r="QAP9" s="129"/>
      <c r="QAQ9" s="129"/>
      <c r="QAR9" s="129"/>
      <c r="QAS9" s="129"/>
      <c r="QAT9" s="129"/>
      <c r="QAU9" s="129"/>
      <c r="QAV9" s="129"/>
      <c r="QAW9" s="129"/>
      <c r="QAX9" s="129"/>
      <c r="QAY9" s="129"/>
      <c r="QAZ9" s="129"/>
      <c r="QBA9" s="129"/>
      <c r="QBB9" s="129"/>
      <c r="QBC9" s="129"/>
      <c r="QBD9" s="129"/>
      <c r="QBE9" s="129"/>
      <c r="QBF9" s="129"/>
      <c r="QBG9" s="129"/>
      <c r="QBH9" s="129"/>
      <c r="QBI9" s="129"/>
      <c r="QBJ9" s="129"/>
      <c r="QBK9" s="129"/>
      <c r="QBL9" s="129"/>
      <c r="QBM9" s="129"/>
      <c r="QBN9" s="129"/>
      <c r="QBO9" s="129"/>
      <c r="QBP9" s="129"/>
      <c r="QBQ9" s="129"/>
      <c r="QBR9" s="129"/>
      <c r="QBS9" s="129"/>
      <c r="QBT9" s="129"/>
      <c r="QBU9" s="129"/>
      <c r="QBV9" s="129"/>
      <c r="QBW9" s="129"/>
      <c r="QBX9" s="129"/>
      <c r="QBY9" s="129"/>
      <c r="QBZ9" s="129"/>
      <c r="QCA9" s="129"/>
      <c r="QCB9" s="129"/>
      <c r="QCC9" s="129"/>
      <c r="QCD9" s="129"/>
      <c r="QCE9" s="129"/>
      <c r="QCF9" s="129"/>
      <c r="QCG9" s="129"/>
      <c r="QCH9" s="129"/>
      <c r="QCI9" s="129"/>
      <c r="QCJ9" s="129"/>
      <c r="QCK9" s="129"/>
      <c r="QCL9" s="129"/>
      <c r="QCM9" s="129"/>
      <c r="QCN9" s="129"/>
      <c r="QCO9" s="129"/>
      <c r="QCP9" s="129"/>
      <c r="QCQ9" s="129"/>
      <c r="QCR9" s="129"/>
      <c r="QCS9" s="129"/>
      <c r="QCT9" s="129"/>
      <c r="QCU9" s="129"/>
      <c r="QCV9" s="129"/>
      <c r="QCW9" s="129"/>
      <c r="QCX9" s="129"/>
      <c r="QCY9" s="129"/>
      <c r="QCZ9" s="129"/>
      <c r="QDA9" s="129"/>
      <c r="QDB9" s="129"/>
      <c r="QDC9" s="129"/>
      <c r="QDD9" s="129"/>
      <c r="QDE9" s="129"/>
      <c r="QDF9" s="129"/>
      <c r="QDG9" s="129"/>
      <c r="QDH9" s="129"/>
      <c r="QDI9" s="129"/>
      <c r="QDJ9" s="129"/>
      <c r="QDK9" s="129"/>
      <c r="QDL9" s="129"/>
      <c r="QDM9" s="129"/>
      <c r="QDN9" s="129"/>
      <c r="QDO9" s="129"/>
      <c r="QDP9" s="129"/>
      <c r="QDQ9" s="129"/>
      <c r="QDR9" s="129"/>
      <c r="QDS9" s="129"/>
      <c r="QDT9" s="129"/>
      <c r="QDU9" s="129"/>
      <c r="QDV9" s="129"/>
      <c r="QDW9" s="129"/>
      <c r="QDX9" s="129"/>
      <c r="QDY9" s="129"/>
      <c r="QDZ9" s="129"/>
      <c r="QEA9" s="129"/>
      <c r="QEB9" s="129"/>
      <c r="QEC9" s="129"/>
      <c r="QED9" s="129"/>
      <c r="QEE9" s="129"/>
      <c r="QEF9" s="129"/>
      <c r="QEG9" s="129"/>
      <c r="QEH9" s="129"/>
      <c r="QEI9" s="129"/>
      <c r="QEJ9" s="129"/>
      <c r="QEK9" s="129"/>
      <c r="QEL9" s="129"/>
      <c r="QEM9" s="129"/>
      <c r="QEN9" s="129"/>
      <c r="QEO9" s="129"/>
      <c r="QEP9" s="129"/>
      <c r="QEQ9" s="129"/>
      <c r="QER9" s="129"/>
      <c r="QES9" s="129"/>
      <c r="QET9" s="129"/>
      <c r="QEU9" s="129"/>
      <c r="QEV9" s="129"/>
      <c r="QEW9" s="129"/>
      <c r="QEX9" s="129"/>
      <c r="QEY9" s="129"/>
      <c r="QEZ9" s="129"/>
      <c r="QFA9" s="129"/>
      <c r="QFB9" s="129"/>
      <c r="QFC9" s="129"/>
      <c r="QFD9" s="129"/>
      <c r="QFE9" s="129"/>
      <c r="QFF9" s="129"/>
      <c r="QFG9" s="129"/>
      <c r="QFH9" s="129"/>
      <c r="QFI9" s="129"/>
      <c r="QFJ9" s="129"/>
      <c r="QFK9" s="129"/>
      <c r="QFL9" s="129"/>
      <c r="QFM9" s="129"/>
      <c r="QFN9" s="129"/>
      <c r="QFO9" s="129"/>
      <c r="QFP9" s="129"/>
      <c r="QFQ9" s="129"/>
      <c r="QFR9" s="129"/>
      <c r="QFS9" s="129"/>
      <c r="QFT9" s="129"/>
      <c r="QFU9" s="129"/>
      <c r="QFV9" s="129"/>
      <c r="QFW9" s="129"/>
      <c r="QFX9" s="129"/>
      <c r="QFY9" s="129"/>
      <c r="QFZ9" s="129"/>
      <c r="QGA9" s="129"/>
      <c r="QGB9" s="129"/>
      <c r="QGC9" s="129"/>
      <c r="QGD9" s="129"/>
      <c r="QGE9" s="129"/>
      <c r="QGF9" s="129"/>
      <c r="QGG9" s="129"/>
      <c r="QGH9" s="129"/>
      <c r="QGI9" s="129"/>
      <c r="QGJ9" s="129"/>
      <c r="QGK9" s="129"/>
      <c r="QGL9" s="129"/>
      <c r="QGM9" s="129"/>
      <c r="QGN9" s="129"/>
      <c r="QGO9" s="129"/>
      <c r="QGP9" s="129"/>
      <c r="QGQ9" s="129"/>
      <c r="QGR9" s="129"/>
      <c r="QGS9" s="129"/>
      <c r="QGT9" s="129"/>
      <c r="QGU9" s="129"/>
      <c r="QGV9" s="129"/>
      <c r="QGW9" s="129"/>
      <c r="QGX9" s="129"/>
      <c r="QGY9" s="129"/>
      <c r="QGZ9" s="129"/>
      <c r="QHA9" s="129"/>
      <c r="QHB9" s="129"/>
      <c r="QHC9" s="129"/>
      <c r="QHD9" s="129"/>
      <c r="QHE9" s="129"/>
      <c r="QHF9" s="129"/>
      <c r="QHG9" s="129"/>
      <c r="QHH9" s="129"/>
      <c r="QHI9" s="129"/>
      <c r="QHJ9" s="129"/>
      <c r="QHK9" s="129"/>
      <c r="QHL9" s="129"/>
      <c r="QHM9" s="129"/>
      <c r="QHN9" s="129"/>
      <c r="QHO9" s="129"/>
      <c r="QHP9" s="129"/>
      <c r="QHQ9" s="129"/>
      <c r="QHR9" s="129"/>
      <c r="QHS9" s="129"/>
      <c r="QHT9" s="129"/>
      <c r="QHU9" s="129"/>
      <c r="QHV9" s="129"/>
      <c r="QHW9" s="129"/>
      <c r="QHX9" s="129"/>
      <c r="QHY9" s="129"/>
      <c r="QHZ9" s="129"/>
      <c r="QIA9" s="129"/>
      <c r="QIB9" s="129"/>
      <c r="QIC9" s="129"/>
      <c r="QID9" s="129"/>
      <c r="QIE9" s="129"/>
      <c r="QIF9" s="129"/>
      <c r="QIG9" s="129"/>
      <c r="QIH9" s="129"/>
      <c r="QII9" s="129"/>
      <c r="QIJ9" s="129"/>
      <c r="QIK9" s="129"/>
      <c r="QIL9" s="129"/>
      <c r="QIM9" s="129"/>
      <c r="QIN9" s="129"/>
      <c r="QIO9" s="129"/>
      <c r="QIP9" s="129"/>
      <c r="QIQ9" s="129"/>
      <c r="QIR9" s="129"/>
      <c r="QIS9" s="129"/>
      <c r="QIT9" s="129"/>
      <c r="QIU9" s="129"/>
      <c r="QIV9" s="129"/>
      <c r="QIW9" s="129"/>
      <c r="QIX9" s="129"/>
      <c r="QIY9" s="129"/>
      <c r="QIZ9" s="129"/>
      <c r="QJA9" s="129"/>
      <c r="QJB9" s="129"/>
      <c r="QJC9" s="129"/>
      <c r="QJD9" s="129"/>
      <c r="QJE9" s="129"/>
      <c r="QJF9" s="129"/>
      <c r="QJG9" s="129"/>
      <c r="QJH9" s="129"/>
      <c r="QJI9" s="129"/>
      <c r="QJJ9" s="129"/>
      <c r="QJK9" s="129"/>
      <c r="QJL9" s="129"/>
      <c r="QJM9" s="129"/>
      <c r="QJN9" s="129"/>
      <c r="QJO9" s="129"/>
      <c r="QJP9" s="129"/>
      <c r="QJQ9" s="129"/>
      <c r="QJR9" s="129"/>
      <c r="QJS9" s="129"/>
      <c r="QJT9" s="129"/>
      <c r="QJU9" s="129"/>
      <c r="QJV9" s="129"/>
      <c r="QJW9" s="129"/>
      <c r="QJX9" s="129"/>
      <c r="QJY9" s="129"/>
      <c r="QJZ9" s="129"/>
      <c r="QKA9" s="129"/>
      <c r="QKB9" s="129"/>
      <c r="QKC9" s="129"/>
      <c r="QKD9" s="129"/>
      <c r="QKE9" s="129"/>
      <c r="QKF9" s="129"/>
      <c r="QKG9" s="129"/>
      <c r="QKH9" s="129"/>
      <c r="QKI9" s="129"/>
      <c r="QKJ9" s="129"/>
      <c r="QKK9" s="129"/>
      <c r="QKL9" s="129"/>
      <c r="QKM9" s="129"/>
      <c r="QKN9" s="129"/>
      <c r="QKO9" s="129"/>
      <c r="QKP9" s="129"/>
      <c r="QKQ9" s="129"/>
      <c r="QKR9" s="129"/>
      <c r="QKS9" s="129"/>
      <c r="QKT9" s="129"/>
      <c r="QKU9" s="129"/>
      <c r="QKV9" s="129"/>
      <c r="QKW9" s="129"/>
      <c r="QKX9" s="129"/>
      <c r="QKY9" s="129"/>
      <c r="QKZ9" s="129"/>
      <c r="QLA9" s="129"/>
      <c r="QLB9" s="129"/>
      <c r="QLC9" s="129"/>
      <c r="QLD9" s="129"/>
      <c r="QLE9" s="129"/>
      <c r="QLF9" s="129"/>
      <c r="QLG9" s="129"/>
      <c r="QLH9" s="129"/>
      <c r="QLI9" s="129"/>
      <c r="QLJ9" s="129"/>
      <c r="QLK9" s="129"/>
      <c r="QLL9" s="129"/>
      <c r="QLM9" s="129"/>
      <c r="QLN9" s="129"/>
      <c r="QLO9" s="129"/>
      <c r="QLP9" s="129"/>
      <c r="QLQ9" s="129"/>
      <c r="QLR9" s="129"/>
      <c r="QLS9" s="129"/>
      <c r="QLT9" s="129"/>
      <c r="QLU9" s="129"/>
      <c r="QLV9" s="129"/>
      <c r="QLW9" s="129"/>
      <c r="QLX9" s="129"/>
      <c r="QLY9" s="129"/>
      <c r="QLZ9" s="129"/>
      <c r="QMA9" s="129"/>
      <c r="QMB9" s="129"/>
      <c r="QMC9" s="129"/>
      <c r="QMD9" s="129"/>
      <c r="QME9" s="129"/>
      <c r="QMF9" s="129"/>
      <c r="QMG9" s="129"/>
      <c r="QMH9" s="129"/>
      <c r="QMI9" s="129"/>
      <c r="QMJ9" s="129"/>
      <c r="QMK9" s="129"/>
      <c r="QML9" s="129"/>
      <c r="QMM9" s="129"/>
      <c r="QMN9" s="129"/>
      <c r="QMO9" s="129"/>
      <c r="QMP9" s="129"/>
      <c r="QMQ9" s="129"/>
      <c r="QMR9" s="129"/>
      <c r="QMS9" s="129"/>
      <c r="QMT9" s="129"/>
      <c r="QMU9" s="129"/>
      <c r="QMV9" s="129"/>
      <c r="QMW9" s="129"/>
      <c r="QMX9" s="129"/>
      <c r="QMY9" s="129"/>
      <c r="QMZ9" s="129"/>
      <c r="QNA9" s="129"/>
      <c r="QNB9" s="129"/>
      <c r="QNC9" s="129"/>
      <c r="QND9" s="129"/>
      <c r="QNE9" s="129"/>
      <c r="QNF9" s="129"/>
      <c r="QNG9" s="129"/>
      <c r="QNH9" s="129"/>
      <c r="QNI9" s="129"/>
      <c r="QNJ9" s="129"/>
      <c r="QNK9" s="129"/>
      <c r="QNL9" s="129"/>
      <c r="QNM9" s="129"/>
      <c r="QNN9" s="129"/>
      <c r="QNO9" s="129"/>
      <c r="QNP9" s="129"/>
      <c r="QNQ9" s="129"/>
      <c r="QNR9" s="129"/>
      <c r="QNS9" s="129"/>
      <c r="QNT9" s="129"/>
      <c r="QNU9" s="129"/>
      <c r="QNV9" s="129"/>
      <c r="QNW9" s="129"/>
      <c r="QNX9" s="129"/>
      <c r="QNY9" s="129"/>
      <c r="QNZ9" s="129"/>
      <c r="QOA9" s="129"/>
      <c r="QOB9" s="129"/>
      <c r="QOC9" s="129"/>
      <c r="QOD9" s="129"/>
      <c r="QOE9" s="129"/>
      <c r="QOF9" s="129"/>
      <c r="QOG9" s="129"/>
      <c r="QOH9" s="129"/>
      <c r="QOI9" s="129"/>
      <c r="QOJ9" s="129"/>
      <c r="QOK9" s="129"/>
      <c r="QOL9" s="129"/>
      <c r="QOM9" s="129"/>
      <c r="QON9" s="129"/>
      <c r="QOO9" s="129"/>
      <c r="QOP9" s="129"/>
      <c r="QOQ9" s="129"/>
      <c r="QOR9" s="129"/>
      <c r="QOS9" s="129"/>
      <c r="QOT9" s="129"/>
      <c r="QOU9" s="129"/>
      <c r="QOV9" s="129"/>
      <c r="QOW9" s="129"/>
      <c r="QOX9" s="129"/>
      <c r="QOY9" s="129"/>
      <c r="QOZ9" s="129"/>
      <c r="QPA9" s="129"/>
      <c r="QPB9" s="129"/>
      <c r="QPC9" s="129"/>
      <c r="QPD9" s="129"/>
      <c r="QPE9" s="129"/>
      <c r="QPF9" s="129"/>
      <c r="QPG9" s="129"/>
      <c r="QPH9" s="129"/>
      <c r="QPI9" s="129"/>
      <c r="QPJ9" s="129"/>
      <c r="QPK9" s="129"/>
      <c r="QPL9" s="129"/>
      <c r="QPM9" s="129"/>
      <c r="QPN9" s="129"/>
      <c r="QPO9" s="129"/>
      <c r="QPP9" s="129"/>
      <c r="QPQ9" s="129"/>
      <c r="QPR9" s="129"/>
      <c r="QPS9" s="129"/>
      <c r="QPT9" s="129"/>
      <c r="QPU9" s="129"/>
      <c r="QPV9" s="129"/>
      <c r="QPW9" s="129"/>
      <c r="QPX9" s="129"/>
      <c r="QPY9" s="129"/>
      <c r="QPZ9" s="129"/>
      <c r="QQA9" s="129"/>
      <c r="QQB9" s="129"/>
      <c r="QQC9" s="129"/>
      <c r="QQD9" s="129"/>
      <c r="QQE9" s="129"/>
      <c r="QQF9" s="129"/>
      <c r="QQG9" s="129"/>
      <c r="QQH9" s="129"/>
      <c r="QQI9" s="129"/>
      <c r="QQJ9" s="129"/>
      <c r="QQK9" s="129"/>
      <c r="QQL9" s="129"/>
      <c r="QQM9" s="129"/>
      <c r="QQN9" s="129"/>
      <c r="QQO9" s="129"/>
      <c r="QQP9" s="129"/>
      <c r="QQQ9" s="129"/>
      <c r="QQR9" s="129"/>
      <c r="QQS9" s="129"/>
      <c r="QQT9" s="129"/>
      <c r="QQU9" s="129"/>
      <c r="QQV9" s="129"/>
      <c r="QQW9" s="129"/>
      <c r="QQX9" s="129"/>
      <c r="QQY9" s="129"/>
      <c r="QQZ9" s="129"/>
      <c r="QRA9" s="129"/>
      <c r="QRB9" s="129"/>
      <c r="QRC9" s="129"/>
      <c r="QRD9" s="129"/>
      <c r="QRE9" s="129"/>
      <c r="QRF9" s="129"/>
      <c r="QRG9" s="129"/>
      <c r="QRH9" s="129"/>
      <c r="QRI9" s="129"/>
      <c r="QRJ9" s="129"/>
      <c r="QRK9" s="129"/>
      <c r="QRL9" s="129"/>
      <c r="QRM9" s="129"/>
      <c r="QRN9" s="129"/>
      <c r="QRO9" s="129"/>
      <c r="QRP9" s="129"/>
      <c r="QRQ9" s="129"/>
      <c r="QRR9" s="129"/>
      <c r="QRS9" s="129"/>
      <c r="QRT9" s="129"/>
      <c r="QRU9" s="129"/>
      <c r="QRV9" s="129"/>
      <c r="QRW9" s="129"/>
      <c r="QRX9" s="129"/>
      <c r="QRY9" s="129"/>
      <c r="QRZ9" s="129"/>
      <c r="QSA9" s="129"/>
      <c r="QSB9" s="129"/>
      <c r="QSC9" s="129"/>
      <c r="QSD9" s="129"/>
      <c r="QSE9" s="129"/>
      <c r="QSF9" s="129"/>
      <c r="QSG9" s="129"/>
      <c r="QSH9" s="129"/>
      <c r="QSI9" s="129"/>
      <c r="QSJ9" s="129"/>
      <c r="QSK9" s="129"/>
      <c r="QSL9" s="129"/>
      <c r="QSM9" s="129"/>
      <c r="QSN9" s="129"/>
      <c r="QSO9" s="129"/>
      <c r="QSP9" s="129"/>
      <c r="QSQ9" s="129"/>
      <c r="QSR9" s="129"/>
      <c r="QSS9" s="129"/>
      <c r="QST9" s="129"/>
      <c r="QSU9" s="129"/>
      <c r="QSV9" s="129"/>
      <c r="QSW9" s="129"/>
      <c r="QSX9" s="129"/>
      <c r="QSY9" s="129"/>
      <c r="QSZ9" s="129"/>
      <c r="QTA9" s="129"/>
      <c r="QTB9" s="129"/>
      <c r="QTC9" s="129"/>
      <c r="QTD9" s="129"/>
      <c r="QTE9" s="129"/>
      <c r="QTF9" s="129"/>
      <c r="QTG9" s="129"/>
      <c r="QTH9" s="129"/>
      <c r="QTI9" s="129"/>
      <c r="QTJ9" s="129"/>
      <c r="QTK9" s="129"/>
      <c r="QTL9" s="129"/>
      <c r="QTM9" s="129"/>
      <c r="QTN9" s="129"/>
      <c r="QTO9" s="129"/>
      <c r="QTP9" s="129"/>
      <c r="QTQ9" s="129"/>
      <c r="QTR9" s="129"/>
      <c r="QTS9" s="129"/>
      <c r="QTT9" s="129"/>
      <c r="QTU9" s="129"/>
      <c r="QTV9" s="129"/>
      <c r="QTW9" s="129"/>
      <c r="QTX9" s="129"/>
      <c r="QTY9" s="129"/>
      <c r="QTZ9" s="129"/>
      <c r="QUA9" s="129"/>
      <c r="QUB9" s="129"/>
      <c r="QUC9" s="129"/>
      <c r="QUD9" s="129"/>
      <c r="QUE9" s="129"/>
      <c r="QUF9" s="129"/>
      <c r="QUG9" s="129"/>
      <c r="QUH9" s="129"/>
      <c r="QUI9" s="129"/>
      <c r="QUJ9" s="129"/>
      <c r="QUK9" s="129"/>
      <c r="QUL9" s="129"/>
      <c r="QUM9" s="129"/>
      <c r="QUN9" s="129"/>
      <c r="QUO9" s="129"/>
      <c r="QUP9" s="129"/>
      <c r="QUQ9" s="129"/>
      <c r="QUR9" s="129"/>
      <c r="QUS9" s="129"/>
      <c r="QUT9" s="129"/>
      <c r="QUU9" s="129"/>
      <c r="QUV9" s="129"/>
      <c r="QUW9" s="129"/>
      <c r="QUX9" s="129"/>
      <c r="QUY9" s="129"/>
      <c r="QUZ9" s="129"/>
      <c r="QVA9" s="129"/>
      <c r="QVB9" s="129"/>
      <c r="QVC9" s="129"/>
      <c r="QVD9" s="129"/>
      <c r="QVE9" s="129"/>
      <c r="QVF9" s="129"/>
      <c r="QVG9" s="129"/>
      <c r="QVH9" s="129"/>
      <c r="QVI9" s="129"/>
      <c r="QVJ9" s="129"/>
      <c r="QVK9" s="129"/>
      <c r="QVL9" s="129"/>
      <c r="QVM9" s="129"/>
      <c r="QVN9" s="129"/>
      <c r="QVO9" s="129"/>
      <c r="QVP9" s="129"/>
      <c r="QVQ9" s="129"/>
      <c r="QVR9" s="129"/>
      <c r="QVS9" s="129"/>
      <c r="QVT9" s="129"/>
      <c r="QVU9" s="129"/>
      <c r="QVV9" s="129"/>
      <c r="QVW9" s="129"/>
      <c r="QVX9" s="129"/>
      <c r="QVY9" s="129"/>
      <c r="QVZ9" s="129"/>
      <c r="QWA9" s="129"/>
      <c r="QWB9" s="129"/>
      <c r="QWC9" s="129"/>
      <c r="QWD9" s="129"/>
      <c r="QWE9" s="129"/>
      <c r="QWF9" s="129"/>
      <c r="QWG9" s="129"/>
      <c r="QWH9" s="129"/>
      <c r="QWI9" s="129"/>
      <c r="QWJ9" s="129"/>
      <c r="QWK9" s="129"/>
      <c r="QWL9" s="129"/>
      <c r="QWM9" s="129"/>
      <c r="QWN9" s="129"/>
      <c r="QWO9" s="129"/>
      <c r="QWP9" s="129"/>
      <c r="QWQ9" s="129"/>
      <c r="QWR9" s="129"/>
      <c r="QWS9" s="129"/>
      <c r="QWT9" s="129"/>
      <c r="QWU9" s="129"/>
      <c r="QWV9" s="129"/>
      <c r="QWW9" s="129"/>
      <c r="QWX9" s="129"/>
      <c r="QWY9" s="129"/>
      <c r="QWZ9" s="129"/>
      <c r="QXA9" s="129"/>
      <c r="QXB9" s="129"/>
      <c r="QXC9" s="129"/>
      <c r="QXD9" s="129"/>
      <c r="QXE9" s="129"/>
      <c r="QXF9" s="129"/>
      <c r="QXG9" s="129"/>
      <c r="QXH9" s="129"/>
      <c r="QXI9" s="129"/>
      <c r="QXJ9" s="129"/>
      <c r="QXK9" s="129"/>
      <c r="QXL9" s="129"/>
      <c r="QXM9" s="129"/>
      <c r="QXN9" s="129"/>
      <c r="QXO9" s="129"/>
      <c r="QXP9" s="129"/>
      <c r="QXQ9" s="129"/>
      <c r="QXR9" s="129"/>
      <c r="QXS9" s="129"/>
      <c r="QXT9" s="129"/>
      <c r="QXU9" s="129"/>
      <c r="QXV9" s="129"/>
      <c r="QXW9" s="129"/>
      <c r="QXX9" s="129"/>
      <c r="QXY9" s="129"/>
      <c r="QXZ9" s="129"/>
      <c r="QYA9" s="129"/>
      <c r="QYB9" s="129"/>
      <c r="QYC9" s="129"/>
      <c r="QYD9" s="129"/>
      <c r="QYE9" s="129"/>
      <c r="QYF9" s="129"/>
      <c r="QYG9" s="129"/>
      <c r="QYH9" s="129"/>
      <c r="QYI9" s="129"/>
      <c r="QYJ9" s="129"/>
      <c r="QYK9" s="129"/>
      <c r="QYL9" s="129"/>
      <c r="QYM9" s="129"/>
      <c r="QYN9" s="129"/>
      <c r="QYO9" s="129"/>
      <c r="QYP9" s="129"/>
      <c r="QYQ9" s="129"/>
      <c r="QYR9" s="129"/>
      <c r="QYS9" s="129"/>
      <c r="QYT9" s="129"/>
      <c r="QYU9" s="129"/>
      <c r="QYV9" s="129"/>
      <c r="QYW9" s="129"/>
      <c r="QYX9" s="129"/>
      <c r="QYY9" s="129"/>
      <c r="QYZ9" s="129"/>
      <c r="QZA9" s="129"/>
      <c r="QZB9" s="129"/>
      <c r="QZC9" s="129"/>
      <c r="QZD9" s="129"/>
      <c r="QZE9" s="129"/>
      <c r="QZF9" s="129"/>
      <c r="QZG9" s="129"/>
      <c r="QZH9" s="129"/>
      <c r="QZI9" s="129"/>
      <c r="QZJ9" s="129"/>
      <c r="QZK9" s="129"/>
      <c r="QZL9" s="129"/>
      <c r="QZM9" s="129"/>
      <c r="QZN9" s="129"/>
      <c r="QZO9" s="129"/>
      <c r="QZP9" s="129"/>
      <c r="QZQ9" s="129"/>
      <c r="QZR9" s="129"/>
      <c r="QZS9" s="129"/>
      <c r="QZT9" s="129"/>
      <c r="QZU9" s="129"/>
      <c r="QZV9" s="129"/>
      <c r="QZW9" s="129"/>
      <c r="QZX9" s="129"/>
      <c r="QZY9" s="129"/>
      <c r="QZZ9" s="129"/>
      <c r="RAA9" s="129"/>
      <c r="RAB9" s="129"/>
      <c r="RAC9" s="129"/>
      <c r="RAD9" s="129"/>
      <c r="RAE9" s="129"/>
      <c r="RAF9" s="129"/>
      <c r="RAG9" s="129"/>
      <c r="RAH9" s="129"/>
      <c r="RAI9" s="129"/>
      <c r="RAJ9" s="129"/>
      <c r="RAK9" s="129"/>
      <c r="RAL9" s="129"/>
      <c r="RAM9" s="129"/>
      <c r="RAN9" s="129"/>
      <c r="RAO9" s="129"/>
      <c r="RAP9" s="129"/>
      <c r="RAQ9" s="129"/>
      <c r="RAR9" s="129"/>
      <c r="RAS9" s="129"/>
      <c r="RAT9" s="129"/>
      <c r="RAU9" s="129"/>
      <c r="RAV9" s="129"/>
      <c r="RAW9" s="129"/>
      <c r="RAX9" s="129"/>
      <c r="RAY9" s="129"/>
      <c r="RAZ9" s="129"/>
      <c r="RBA9" s="129"/>
      <c r="RBB9" s="129"/>
      <c r="RBC9" s="129"/>
      <c r="RBD9" s="129"/>
      <c r="RBE9" s="129"/>
      <c r="RBF9" s="129"/>
      <c r="RBG9" s="129"/>
      <c r="RBH9" s="129"/>
      <c r="RBI9" s="129"/>
      <c r="RBJ9" s="129"/>
      <c r="RBK9" s="129"/>
      <c r="RBL9" s="129"/>
      <c r="RBM9" s="129"/>
      <c r="RBN9" s="129"/>
      <c r="RBO9" s="129"/>
      <c r="RBP9" s="129"/>
      <c r="RBQ9" s="129"/>
      <c r="RBR9" s="129"/>
      <c r="RBS9" s="129"/>
      <c r="RBT9" s="129"/>
      <c r="RBU9" s="129"/>
      <c r="RBV9" s="129"/>
      <c r="RBW9" s="129"/>
      <c r="RBX9" s="129"/>
      <c r="RBY9" s="129"/>
      <c r="RBZ9" s="129"/>
      <c r="RCA9" s="129"/>
      <c r="RCB9" s="129"/>
      <c r="RCC9" s="129"/>
      <c r="RCD9" s="129"/>
      <c r="RCE9" s="129"/>
      <c r="RCF9" s="129"/>
      <c r="RCG9" s="129"/>
      <c r="RCH9" s="129"/>
      <c r="RCI9" s="129"/>
      <c r="RCJ9" s="129"/>
      <c r="RCK9" s="129"/>
      <c r="RCL9" s="129"/>
      <c r="RCM9" s="129"/>
      <c r="RCN9" s="129"/>
      <c r="RCO9" s="129"/>
      <c r="RCP9" s="129"/>
      <c r="RCQ9" s="129"/>
      <c r="RCR9" s="129"/>
      <c r="RCS9" s="129"/>
      <c r="RCT9" s="129"/>
      <c r="RCU9" s="129"/>
      <c r="RCV9" s="129"/>
      <c r="RCW9" s="129"/>
      <c r="RCX9" s="129"/>
      <c r="RCY9" s="129"/>
      <c r="RCZ9" s="129"/>
      <c r="RDA9" s="129"/>
      <c r="RDB9" s="129"/>
      <c r="RDC9" s="129"/>
      <c r="RDD9" s="129"/>
      <c r="RDE9" s="129"/>
      <c r="RDF9" s="129"/>
      <c r="RDG9" s="129"/>
      <c r="RDH9" s="129"/>
      <c r="RDI9" s="129"/>
      <c r="RDJ9" s="129"/>
      <c r="RDK9" s="129"/>
      <c r="RDL9" s="129"/>
      <c r="RDM9" s="129"/>
      <c r="RDN9" s="129"/>
      <c r="RDO9" s="129"/>
      <c r="RDP9" s="129"/>
      <c r="RDQ9" s="129"/>
      <c r="RDR9" s="129"/>
      <c r="RDS9" s="129"/>
      <c r="RDT9" s="129"/>
      <c r="RDU9" s="129"/>
      <c r="RDV9" s="129"/>
      <c r="RDW9" s="129"/>
      <c r="RDX9" s="129"/>
      <c r="RDY9" s="129"/>
      <c r="RDZ9" s="129"/>
      <c r="REA9" s="129"/>
      <c r="REB9" s="129"/>
      <c r="REC9" s="129"/>
      <c r="RED9" s="129"/>
      <c r="REE9" s="129"/>
      <c r="REF9" s="129"/>
      <c r="REG9" s="129"/>
      <c r="REH9" s="129"/>
      <c r="REI9" s="129"/>
      <c r="REJ9" s="129"/>
      <c r="REK9" s="129"/>
      <c r="REL9" s="129"/>
      <c r="REM9" s="129"/>
      <c r="REN9" s="129"/>
      <c r="REO9" s="129"/>
      <c r="REP9" s="129"/>
      <c r="REQ9" s="129"/>
      <c r="RER9" s="129"/>
      <c r="RES9" s="129"/>
      <c r="RET9" s="129"/>
      <c r="REU9" s="129"/>
      <c r="REV9" s="129"/>
      <c r="REW9" s="129"/>
      <c r="REX9" s="129"/>
      <c r="REY9" s="129"/>
      <c r="REZ9" s="129"/>
      <c r="RFA9" s="129"/>
      <c r="RFB9" s="129"/>
      <c r="RFC9" s="129"/>
      <c r="RFD9" s="129"/>
      <c r="RFE9" s="129"/>
      <c r="RFF9" s="129"/>
      <c r="RFG9" s="129"/>
      <c r="RFH9" s="129"/>
      <c r="RFI9" s="129"/>
      <c r="RFJ9" s="129"/>
      <c r="RFK9" s="129"/>
      <c r="RFL9" s="129"/>
      <c r="RFM9" s="129"/>
      <c r="RFN9" s="129"/>
      <c r="RFO9" s="129"/>
      <c r="RFP9" s="129"/>
      <c r="RFQ9" s="129"/>
      <c r="RFR9" s="129"/>
      <c r="RFS9" s="129"/>
      <c r="RFT9" s="129"/>
      <c r="RFU9" s="129"/>
      <c r="RFV9" s="129"/>
      <c r="RFW9" s="129"/>
      <c r="RFX9" s="129"/>
      <c r="RFY9" s="129"/>
      <c r="RFZ9" s="129"/>
      <c r="RGA9" s="129"/>
      <c r="RGB9" s="129"/>
      <c r="RGC9" s="129"/>
      <c r="RGD9" s="129"/>
      <c r="RGE9" s="129"/>
      <c r="RGF9" s="129"/>
      <c r="RGG9" s="129"/>
      <c r="RGH9" s="129"/>
      <c r="RGI9" s="129"/>
      <c r="RGJ9" s="129"/>
      <c r="RGK9" s="129"/>
      <c r="RGL9" s="129"/>
      <c r="RGM9" s="129"/>
      <c r="RGN9" s="129"/>
      <c r="RGO9" s="129"/>
      <c r="RGP9" s="129"/>
      <c r="RGQ9" s="129"/>
      <c r="RGR9" s="129"/>
      <c r="RGS9" s="129"/>
      <c r="RGT9" s="129"/>
      <c r="RGU9" s="129"/>
      <c r="RGV9" s="129"/>
      <c r="RGW9" s="129"/>
      <c r="RGX9" s="129"/>
      <c r="RGY9" s="129"/>
      <c r="RGZ9" s="129"/>
      <c r="RHA9" s="129"/>
      <c r="RHB9" s="129"/>
      <c r="RHC9" s="129"/>
      <c r="RHD9" s="129"/>
      <c r="RHE9" s="129"/>
      <c r="RHF9" s="129"/>
      <c r="RHG9" s="129"/>
      <c r="RHH9" s="129"/>
      <c r="RHI9" s="129"/>
      <c r="RHJ9" s="129"/>
      <c r="RHK9" s="129"/>
      <c r="RHL9" s="129"/>
      <c r="RHM9" s="129"/>
      <c r="RHN9" s="129"/>
      <c r="RHO9" s="129"/>
      <c r="RHP9" s="129"/>
      <c r="RHQ9" s="129"/>
      <c r="RHR9" s="129"/>
      <c r="RHS9" s="129"/>
      <c r="RHT9" s="129"/>
      <c r="RHU9" s="129"/>
      <c r="RHV9" s="129"/>
      <c r="RHW9" s="129"/>
      <c r="RHX9" s="129"/>
      <c r="RHY9" s="129"/>
      <c r="RHZ9" s="129"/>
      <c r="RIA9" s="129"/>
      <c r="RIB9" s="129"/>
      <c r="RIC9" s="129"/>
      <c r="RID9" s="129"/>
      <c r="RIE9" s="129"/>
      <c r="RIF9" s="129"/>
      <c r="RIG9" s="129"/>
      <c r="RIH9" s="129"/>
      <c r="RII9" s="129"/>
      <c r="RIJ9" s="129"/>
      <c r="RIK9" s="129"/>
      <c r="RIL9" s="129"/>
      <c r="RIM9" s="129"/>
      <c r="RIN9" s="129"/>
      <c r="RIO9" s="129"/>
      <c r="RIP9" s="129"/>
      <c r="RIQ9" s="129"/>
      <c r="RIR9" s="129"/>
      <c r="RIS9" s="129"/>
      <c r="RIT9" s="129"/>
      <c r="RIU9" s="129"/>
      <c r="RIV9" s="129"/>
      <c r="RIW9" s="129"/>
      <c r="RIX9" s="129"/>
      <c r="RIY9" s="129"/>
      <c r="RIZ9" s="129"/>
      <c r="RJA9" s="129"/>
      <c r="RJB9" s="129"/>
      <c r="RJC9" s="129"/>
      <c r="RJD9" s="129"/>
      <c r="RJE9" s="129"/>
      <c r="RJF9" s="129"/>
      <c r="RJG9" s="129"/>
      <c r="RJH9" s="129"/>
      <c r="RJI9" s="129"/>
      <c r="RJJ9" s="129"/>
      <c r="RJK9" s="129"/>
      <c r="RJL9" s="129"/>
      <c r="RJM9" s="129"/>
      <c r="RJN9" s="129"/>
      <c r="RJO9" s="129"/>
      <c r="RJP9" s="129"/>
      <c r="RJQ9" s="129"/>
      <c r="RJR9" s="129"/>
      <c r="RJS9" s="129"/>
      <c r="RJT9" s="129"/>
      <c r="RJU9" s="129"/>
      <c r="RJV9" s="129"/>
      <c r="RJW9" s="129"/>
      <c r="RJX9" s="129"/>
      <c r="RJY9" s="129"/>
      <c r="RJZ9" s="129"/>
      <c r="RKA9" s="129"/>
      <c r="RKB9" s="129"/>
      <c r="RKC9" s="129"/>
      <c r="RKD9" s="129"/>
      <c r="RKE9" s="129"/>
      <c r="RKF9" s="129"/>
      <c r="RKG9" s="129"/>
      <c r="RKH9" s="129"/>
      <c r="RKI9" s="129"/>
      <c r="RKJ9" s="129"/>
      <c r="RKK9" s="129"/>
      <c r="RKL9" s="129"/>
      <c r="RKM9" s="129"/>
      <c r="RKN9" s="129"/>
      <c r="RKO9" s="129"/>
      <c r="RKP9" s="129"/>
      <c r="RKQ9" s="129"/>
      <c r="RKR9" s="129"/>
      <c r="RKS9" s="129"/>
      <c r="RKT9" s="129"/>
      <c r="RKU9" s="129"/>
      <c r="RKV9" s="129"/>
      <c r="RKW9" s="129"/>
      <c r="RKX9" s="129"/>
      <c r="RKY9" s="129"/>
      <c r="RKZ9" s="129"/>
      <c r="RLA9" s="129"/>
      <c r="RLB9" s="129"/>
      <c r="RLC9" s="129"/>
      <c r="RLD9" s="129"/>
      <c r="RLE9" s="129"/>
      <c r="RLF9" s="129"/>
      <c r="RLG9" s="129"/>
      <c r="RLH9" s="129"/>
      <c r="RLI9" s="129"/>
      <c r="RLJ9" s="129"/>
      <c r="RLK9" s="129"/>
      <c r="RLL9" s="129"/>
      <c r="RLM9" s="129"/>
      <c r="RLN9" s="129"/>
      <c r="RLO9" s="129"/>
      <c r="RLP9" s="129"/>
      <c r="RLQ9" s="129"/>
      <c r="RLR9" s="129"/>
      <c r="RLS9" s="129"/>
      <c r="RLT9" s="129"/>
      <c r="RLU9" s="129"/>
      <c r="RLV9" s="129"/>
      <c r="RLW9" s="129"/>
      <c r="RLX9" s="129"/>
      <c r="RLY9" s="129"/>
      <c r="RLZ9" s="129"/>
      <c r="RMA9" s="129"/>
      <c r="RMB9" s="129"/>
      <c r="RMC9" s="129"/>
      <c r="RMD9" s="129"/>
      <c r="RME9" s="129"/>
      <c r="RMF9" s="129"/>
      <c r="RMG9" s="129"/>
      <c r="RMH9" s="129"/>
      <c r="RMI9" s="129"/>
      <c r="RMJ9" s="129"/>
      <c r="RMK9" s="129"/>
      <c r="RML9" s="129"/>
      <c r="RMM9" s="129"/>
      <c r="RMN9" s="129"/>
      <c r="RMO9" s="129"/>
      <c r="RMP9" s="129"/>
      <c r="RMQ9" s="129"/>
      <c r="RMR9" s="129"/>
      <c r="RMS9" s="129"/>
      <c r="RMT9" s="129"/>
      <c r="RMU9" s="129"/>
      <c r="RMV9" s="129"/>
      <c r="RMW9" s="129"/>
      <c r="RMX9" s="129"/>
      <c r="RMY9" s="129"/>
      <c r="RMZ9" s="129"/>
      <c r="RNA9" s="129"/>
      <c r="RNB9" s="129"/>
      <c r="RNC9" s="129"/>
      <c r="RND9" s="129"/>
      <c r="RNE9" s="129"/>
      <c r="RNF9" s="129"/>
      <c r="RNG9" s="129"/>
      <c r="RNH9" s="129"/>
      <c r="RNI9" s="129"/>
      <c r="RNJ9" s="129"/>
      <c r="RNK9" s="129"/>
      <c r="RNL9" s="129"/>
      <c r="RNM9" s="129"/>
      <c r="RNN9" s="129"/>
      <c r="RNO9" s="129"/>
      <c r="RNP9" s="129"/>
      <c r="RNQ9" s="129"/>
      <c r="RNR9" s="129"/>
      <c r="RNS9" s="129"/>
      <c r="RNT9" s="129"/>
      <c r="RNU9" s="129"/>
      <c r="RNV9" s="129"/>
      <c r="RNW9" s="129"/>
      <c r="RNX9" s="129"/>
      <c r="RNY9" s="129"/>
      <c r="RNZ9" s="129"/>
      <c r="ROA9" s="129"/>
      <c r="ROB9" s="129"/>
      <c r="ROC9" s="129"/>
      <c r="ROD9" s="129"/>
      <c r="ROE9" s="129"/>
      <c r="ROF9" s="129"/>
      <c r="ROG9" s="129"/>
      <c r="ROH9" s="129"/>
      <c r="ROI9" s="129"/>
      <c r="ROJ9" s="129"/>
      <c r="ROK9" s="129"/>
      <c r="ROL9" s="129"/>
      <c r="ROM9" s="129"/>
      <c r="RON9" s="129"/>
      <c r="ROO9" s="129"/>
      <c r="ROP9" s="129"/>
      <c r="ROQ9" s="129"/>
      <c r="ROR9" s="129"/>
      <c r="ROS9" s="129"/>
      <c r="ROT9" s="129"/>
      <c r="ROU9" s="129"/>
      <c r="ROV9" s="129"/>
      <c r="ROW9" s="129"/>
      <c r="ROX9" s="129"/>
      <c r="ROY9" s="129"/>
      <c r="ROZ9" s="129"/>
      <c r="RPA9" s="129"/>
      <c r="RPB9" s="129"/>
      <c r="RPC9" s="129"/>
      <c r="RPD9" s="129"/>
      <c r="RPE9" s="129"/>
      <c r="RPF9" s="129"/>
      <c r="RPG9" s="129"/>
      <c r="RPH9" s="129"/>
      <c r="RPI9" s="129"/>
      <c r="RPJ9" s="129"/>
      <c r="RPK9" s="129"/>
      <c r="RPL9" s="129"/>
      <c r="RPM9" s="129"/>
      <c r="RPN9" s="129"/>
      <c r="RPO9" s="129"/>
      <c r="RPP9" s="129"/>
      <c r="RPQ9" s="129"/>
      <c r="RPR9" s="129"/>
      <c r="RPS9" s="129"/>
      <c r="RPT9" s="129"/>
      <c r="RPU9" s="129"/>
      <c r="RPV9" s="129"/>
      <c r="RPW9" s="129"/>
      <c r="RPX9" s="129"/>
      <c r="RPY9" s="129"/>
      <c r="RPZ9" s="129"/>
      <c r="RQA9" s="129"/>
      <c r="RQB9" s="129"/>
      <c r="RQC9" s="129"/>
      <c r="RQD9" s="129"/>
      <c r="RQE9" s="129"/>
      <c r="RQF9" s="129"/>
      <c r="RQG9" s="129"/>
      <c r="RQH9" s="129"/>
      <c r="RQI9" s="129"/>
      <c r="RQJ9" s="129"/>
      <c r="RQK9" s="129"/>
      <c r="RQL9" s="129"/>
      <c r="RQM9" s="129"/>
      <c r="RQN9" s="129"/>
      <c r="RQO9" s="129"/>
      <c r="RQP9" s="129"/>
      <c r="RQQ9" s="129"/>
      <c r="RQR9" s="129"/>
      <c r="RQS9" s="129"/>
      <c r="RQT9" s="129"/>
      <c r="RQU9" s="129"/>
      <c r="RQV9" s="129"/>
      <c r="RQW9" s="129"/>
      <c r="RQX9" s="129"/>
      <c r="RQY9" s="129"/>
      <c r="RQZ9" s="129"/>
      <c r="RRA9" s="129"/>
      <c r="RRB9" s="129"/>
      <c r="RRC9" s="129"/>
      <c r="RRD9" s="129"/>
      <c r="RRE9" s="129"/>
      <c r="RRF9" s="129"/>
      <c r="RRG9" s="129"/>
      <c r="RRH9" s="129"/>
      <c r="RRI9" s="129"/>
      <c r="RRJ9" s="129"/>
      <c r="RRK9" s="129"/>
      <c r="RRL9" s="129"/>
      <c r="RRM9" s="129"/>
      <c r="RRN9" s="129"/>
      <c r="RRO9" s="129"/>
      <c r="RRP9" s="129"/>
      <c r="RRQ9" s="129"/>
      <c r="RRR9" s="129"/>
      <c r="RRS9" s="129"/>
      <c r="RRT9" s="129"/>
      <c r="RRU9" s="129"/>
      <c r="RRV9" s="129"/>
      <c r="RRW9" s="129"/>
      <c r="RRX9" s="129"/>
      <c r="RRY9" s="129"/>
      <c r="RRZ9" s="129"/>
      <c r="RSA9" s="129"/>
      <c r="RSB9" s="129"/>
      <c r="RSC9" s="129"/>
      <c r="RSD9" s="129"/>
      <c r="RSE9" s="129"/>
      <c r="RSF9" s="129"/>
      <c r="RSG9" s="129"/>
      <c r="RSH9" s="129"/>
      <c r="RSI9" s="129"/>
      <c r="RSJ9" s="129"/>
      <c r="RSK9" s="129"/>
      <c r="RSL9" s="129"/>
      <c r="RSM9" s="129"/>
      <c r="RSN9" s="129"/>
      <c r="RSO9" s="129"/>
      <c r="RSP9" s="129"/>
      <c r="RSQ9" s="129"/>
      <c r="RSR9" s="129"/>
      <c r="RSS9" s="129"/>
      <c r="RST9" s="129"/>
      <c r="RSU9" s="129"/>
      <c r="RSV9" s="129"/>
      <c r="RSW9" s="129"/>
      <c r="RSX9" s="129"/>
      <c r="RSY9" s="129"/>
      <c r="RSZ9" s="129"/>
      <c r="RTA9" s="129"/>
      <c r="RTB9" s="129"/>
      <c r="RTC9" s="129"/>
      <c r="RTD9" s="129"/>
      <c r="RTE9" s="129"/>
      <c r="RTF9" s="129"/>
      <c r="RTG9" s="129"/>
      <c r="RTH9" s="129"/>
      <c r="RTI9" s="129"/>
      <c r="RTJ9" s="129"/>
      <c r="RTK9" s="129"/>
      <c r="RTL9" s="129"/>
      <c r="RTM9" s="129"/>
      <c r="RTN9" s="129"/>
      <c r="RTO9" s="129"/>
      <c r="RTP9" s="129"/>
      <c r="RTQ9" s="129"/>
      <c r="RTR9" s="129"/>
      <c r="RTS9" s="129"/>
      <c r="RTT9" s="129"/>
      <c r="RTU9" s="129"/>
      <c r="RTV9" s="129"/>
      <c r="RTW9" s="129"/>
      <c r="RTX9" s="129"/>
      <c r="RTY9" s="129"/>
      <c r="RTZ9" s="129"/>
      <c r="RUA9" s="129"/>
      <c r="RUB9" s="129"/>
      <c r="RUC9" s="129"/>
      <c r="RUD9" s="129"/>
      <c r="RUE9" s="129"/>
      <c r="RUF9" s="129"/>
      <c r="RUG9" s="129"/>
      <c r="RUH9" s="129"/>
      <c r="RUI9" s="129"/>
      <c r="RUJ9" s="129"/>
      <c r="RUK9" s="129"/>
      <c r="RUL9" s="129"/>
      <c r="RUM9" s="129"/>
      <c r="RUN9" s="129"/>
      <c r="RUO9" s="129"/>
      <c r="RUP9" s="129"/>
      <c r="RUQ9" s="129"/>
      <c r="RUR9" s="129"/>
      <c r="RUS9" s="129"/>
      <c r="RUT9" s="129"/>
      <c r="RUU9" s="129"/>
      <c r="RUV9" s="129"/>
      <c r="RUW9" s="129"/>
      <c r="RUX9" s="129"/>
      <c r="RUY9" s="129"/>
      <c r="RUZ9" s="129"/>
      <c r="RVA9" s="129"/>
      <c r="RVB9" s="129"/>
      <c r="RVC9" s="129"/>
      <c r="RVD9" s="129"/>
      <c r="RVE9" s="129"/>
      <c r="RVF9" s="129"/>
      <c r="RVG9" s="129"/>
      <c r="RVH9" s="129"/>
      <c r="RVI9" s="129"/>
      <c r="RVJ9" s="129"/>
      <c r="RVK9" s="129"/>
      <c r="RVL9" s="129"/>
      <c r="RVM9" s="129"/>
      <c r="RVN9" s="129"/>
      <c r="RVO9" s="129"/>
      <c r="RVP9" s="129"/>
      <c r="RVQ9" s="129"/>
      <c r="RVR9" s="129"/>
      <c r="RVS9" s="129"/>
      <c r="RVT9" s="129"/>
      <c r="RVU9" s="129"/>
      <c r="RVV9" s="129"/>
      <c r="RVW9" s="129"/>
      <c r="RVX9" s="129"/>
      <c r="RVY9" s="129"/>
      <c r="RVZ9" s="129"/>
      <c r="RWA9" s="129"/>
      <c r="RWB9" s="129"/>
      <c r="RWC9" s="129"/>
      <c r="RWD9" s="129"/>
      <c r="RWE9" s="129"/>
      <c r="RWF9" s="129"/>
      <c r="RWG9" s="129"/>
      <c r="RWH9" s="129"/>
      <c r="RWI9" s="129"/>
      <c r="RWJ9" s="129"/>
      <c r="RWK9" s="129"/>
      <c r="RWL9" s="129"/>
      <c r="RWM9" s="129"/>
      <c r="RWN9" s="129"/>
      <c r="RWO9" s="129"/>
      <c r="RWP9" s="129"/>
      <c r="RWQ9" s="129"/>
      <c r="RWR9" s="129"/>
      <c r="RWS9" s="129"/>
      <c r="RWT9" s="129"/>
      <c r="RWU9" s="129"/>
      <c r="RWV9" s="129"/>
      <c r="RWW9" s="129"/>
      <c r="RWX9" s="129"/>
      <c r="RWY9" s="129"/>
      <c r="RWZ9" s="129"/>
      <c r="RXA9" s="129"/>
      <c r="RXB9" s="129"/>
      <c r="RXC9" s="129"/>
      <c r="RXD9" s="129"/>
      <c r="RXE9" s="129"/>
      <c r="RXF9" s="129"/>
      <c r="RXG9" s="129"/>
      <c r="RXH9" s="129"/>
      <c r="RXI9" s="129"/>
      <c r="RXJ9" s="129"/>
      <c r="RXK9" s="129"/>
      <c r="RXL9" s="129"/>
      <c r="RXM9" s="129"/>
      <c r="RXN9" s="129"/>
      <c r="RXO9" s="129"/>
      <c r="RXP9" s="129"/>
      <c r="RXQ9" s="129"/>
      <c r="RXR9" s="129"/>
      <c r="RXS9" s="129"/>
      <c r="RXT9" s="129"/>
      <c r="RXU9" s="129"/>
      <c r="RXV9" s="129"/>
      <c r="RXW9" s="129"/>
      <c r="RXX9" s="129"/>
      <c r="RXY9" s="129"/>
      <c r="RXZ9" s="129"/>
      <c r="RYA9" s="129"/>
      <c r="RYB9" s="129"/>
      <c r="RYC9" s="129"/>
      <c r="RYD9" s="129"/>
      <c r="RYE9" s="129"/>
      <c r="RYF9" s="129"/>
      <c r="RYG9" s="129"/>
      <c r="RYH9" s="129"/>
      <c r="RYI9" s="129"/>
      <c r="RYJ9" s="129"/>
      <c r="RYK9" s="129"/>
      <c r="RYL9" s="129"/>
      <c r="RYM9" s="129"/>
      <c r="RYN9" s="129"/>
      <c r="RYO9" s="129"/>
      <c r="RYP9" s="129"/>
      <c r="RYQ9" s="129"/>
      <c r="RYR9" s="129"/>
      <c r="RYS9" s="129"/>
      <c r="RYT9" s="129"/>
      <c r="RYU9" s="129"/>
      <c r="RYV9" s="129"/>
      <c r="RYW9" s="129"/>
      <c r="RYX9" s="129"/>
      <c r="RYY9" s="129"/>
      <c r="RYZ9" s="129"/>
      <c r="RZA9" s="129"/>
      <c r="RZB9" s="129"/>
      <c r="RZC9" s="129"/>
      <c r="RZD9" s="129"/>
      <c r="RZE9" s="129"/>
      <c r="RZF9" s="129"/>
      <c r="RZG9" s="129"/>
      <c r="RZH9" s="129"/>
      <c r="RZI9" s="129"/>
      <c r="RZJ9" s="129"/>
      <c r="RZK9" s="129"/>
      <c r="RZL9" s="129"/>
      <c r="RZM9" s="129"/>
      <c r="RZN9" s="129"/>
      <c r="RZO9" s="129"/>
      <c r="RZP9" s="129"/>
      <c r="RZQ9" s="129"/>
      <c r="RZR9" s="129"/>
      <c r="RZS9" s="129"/>
      <c r="RZT9" s="129"/>
      <c r="RZU9" s="129"/>
      <c r="RZV9" s="129"/>
      <c r="RZW9" s="129"/>
      <c r="RZX9" s="129"/>
      <c r="RZY9" s="129"/>
      <c r="RZZ9" s="129"/>
      <c r="SAA9" s="129"/>
      <c r="SAB9" s="129"/>
      <c r="SAC9" s="129"/>
      <c r="SAD9" s="129"/>
      <c r="SAE9" s="129"/>
      <c r="SAF9" s="129"/>
      <c r="SAG9" s="129"/>
      <c r="SAH9" s="129"/>
      <c r="SAI9" s="129"/>
      <c r="SAJ9" s="129"/>
      <c r="SAK9" s="129"/>
      <c r="SAL9" s="129"/>
      <c r="SAM9" s="129"/>
      <c r="SAN9" s="129"/>
      <c r="SAO9" s="129"/>
      <c r="SAP9" s="129"/>
      <c r="SAQ9" s="129"/>
      <c r="SAR9" s="129"/>
      <c r="SAS9" s="129"/>
      <c r="SAT9" s="129"/>
      <c r="SAU9" s="129"/>
      <c r="SAV9" s="129"/>
      <c r="SAW9" s="129"/>
      <c r="SAX9" s="129"/>
      <c r="SAY9" s="129"/>
      <c r="SAZ9" s="129"/>
      <c r="SBA9" s="129"/>
      <c r="SBB9" s="129"/>
      <c r="SBC9" s="129"/>
      <c r="SBD9" s="129"/>
      <c r="SBE9" s="129"/>
      <c r="SBF9" s="129"/>
      <c r="SBG9" s="129"/>
      <c r="SBH9" s="129"/>
      <c r="SBI9" s="129"/>
      <c r="SBJ9" s="129"/>
      <c r="SBK9" s="129"/>
      <c r="SBL9" s="129"/>
      <c r="SBM9" s="129"/>
      <c r="SBN9" s="129"/>
      <c r="SBO9" s="129"/>
      <c r="SBP9" s="129"/>
      <c r="SBQ9" s="129"/>
      <c r="SBR9" s="129"/>
      <c r="SBS9" s="129"/>
      <c r="SBT9" s="129"/>
      <c r="SBU9" s="129"/>
      <c r="SBV9" s="129"/>
      <c r="SBW9" s="129"/>
      <c r="SBX9" s="129"/>
      <c r="SBY9" s="129"/>
      <c r="SBZ9" s="129"/>
      <c r="SCA9" s="129"/>
      <c r="SCB9" s="129"/>
      <c r="SCC9" s="129"/>
      <c r="SCD9" s="129"/>
      <c r="SCE9" s="129"/>
      <c r="SCF9" s="129"/>
      <c r="SCG9" s="129"/>
      <c r="SCH9" s="129"/>
      <c r="SCI9" s="129"/>
      <c r="SCJ9" s="129"/>
      <c r="SCK9" s="129"/>
      <c r="SCL9" s="129"/>
      <c r="SCM9" s="129"/>
      <c r="SCN9" s="129"/>
      <c r="SCO9" s="129"/>
      <c r="SCP9" s="129"/>
      <c r="SCQ9" s="129"/>
      <c r="SCR9" s="129"/>
      <c r="SCS9" s="129"/>
      <c r="SCT9" s="129"/>
      <c r="SCU9" s="129"/>
      <c r="SCV9" s="129"/>
      <c r="SCW9" s="129"/>
      <c r="SCX9" s="129"/>
      <c r="SCY9" s="129"/>
      <c r="SCZ9" s="129"/>
      <c r="SDA9" s="129"/>
      <c r="SDB9" s="129"/>
      <c r="SDC9" s="129"/>
      <c r="SDD9" s="129"/>
      <c r="SDE9" s="129"/>
      <c r="SDF9" s="129"/>
      <c r="SDG9" s="129"/>
      <c r="SDH9" s="129"/>
      <c r="SDI9" s="129"/>
      <c r="SDJ9" s="129"/>
      <c r="SDK9" s="129"/>
      <c r="SDL9" s="129"/>
      <c r="SDM9" s="129"/>
      <c r="SDN9" s="129"/>
      <c r="SDO9" s="129"/>
      <c r="SDP9" s="129"/>
      <c r="SDQ9" s="129"/>
      <c r="SDR9" s="129"/>
      <c r="SDS9" s="129"/>
      <c r="SDT9" s="129"/>
      <c r="SDU9" s="129"/>
      <c r="SDV9" s="129"/>
      <c r="SDW9" s="129"/>
      <c r="SDX9" s="129"/>
      <c r="SDY9" s="129"/>
      <c r="SDZ9" s="129"/>
      <c r="SEA9" s="129"/>
      <c r="SEB9" s="129"/>
      <c r="SEC9" s="129"/>
      <c r="SED9" s="129"/>
      <c r="SEE9" s="129"/>
      <c r="SEF9" s="129"/>
      <c r="SEG9" s="129"/>
      <c r="SEH9" s="129"/>
      <c r="SEI9" s="129"/>
      <c r="SEJ9" s="129"/>
      <c r="SEK9" s="129"/>
      <c r="SEL9" s="129"/>
      <c r="SEM9" s="129"/>
      <c r="SEN9" s="129"/>
      <c r="SEO9" s="129"/>
      <c r="SEP9" s="129"/>
      <c r="SEQ9" s="129"/>
      <c r="SER9" s="129"/>
      <c r="SES9" s="129"/>
      <c r="SET9" s="129"/>
      <c r="SEU9" s="129"/>
      <c r="SEV9" s="129"/>
      <c r="SEW9" s="129"/>
      <c r="SEX9" s="129"/>
      <c r="SEY9" s="129"/>
      <c r="SEZ9" s="129"/>
      <c r="SFA9" s="129"/>
      <c r="SFB9" s="129"/>
      <c r="SFC9" s="129"/>
      <c r="SFD9" s="129"/>
      <c r="SFE9" s="129"/>
      <c r="SFF9" s="129"/>
      <c r="SFG9" s="129"/>
      <c r="SFH9" s="129"/>
      <c r="SFI9" s="129"/>
      <c r="SFJ9" s="129"/>
      <c r="SFK9" s="129"/>
      <c r="SFL9" s="129"/>
      <c r="SFM9" s="129"/>
      <c r="SFN9" s="129"/>
      <c r="SFO9" s="129"/>
      <c r="SFP9" s="129"/>
      <c r="SFQ9" s="129"/>
      <c r="SFR9" s="129"/>
      <c r="SFS9" s="129"/>
      <c r="SFT9" s="129"/>
      <c r="SFU9" s="129"/>
      <c r="SFV9" s="129"/>
      <c r="SFW9" s="129"/>
      <c r="SFX9" s="129"/>
      <c r="SFY9" s="129"/>
      <c r="SFZ9" s="129"/>
      <c r="SGA9" s="129"/>
      <c r="SGB9" s="129"/>
      <c r="SGC9" s="129"/>
      <c r="SGD9" s="129"/>
      <c r="SGE9" s="129"/>
      <c r="SGF9" s="129"/>
      <c r="SGG9" s="129"/>
      <c r="SGH9" s="129"/>
      <c r="SGI9" s="129"/>
      <c r="SGJ9" s="129"/>
      <c r="SGK9" s="129"/>
      <c r="SGL9" s="129"/>
      <c r="SGM9" s="129"/>
      <c r="SGN9" s="129"/>
      <c r="SGO9" s="129"/>
      <c r="SGP9" s="129"/>
      <c r="SGQ9" s="129"/>
      <c r="SGR9" s="129"/>
      <c r="SGS9" s="129"/>
      <c r="SGT9" s="129"/>
      <c r="SGU9" s="129"/>
      <c r="SGV9" s="129"/>
      <c r="SGW9" s="129"/>
      <c r="SGX9" s="129"/>
      <c r="SGY9" s="129"/>
      <c r="SGZ9" s="129"/>
      <c r="SHA9" s="129"/>
      <c r="SHB9" s="129"/>
      <c r="SHC9" s="129"/>
      <c r="SHD9" s="129"/>
      <c r="SHE9" s="129"/>
      <c r="SHF9" s="129"/>
      <c r="SHG9" s="129"/>
      <c r="SHH9" s="129"/>
      <c r="SHI9" s="129"/>
      <c r="SHJ9" s="129"/>
      <c r="SHK9" s="129"/>
      <c r="SHL9" s="129"/>
      <c r="SHM9" s="129"/>
      <c r="SHN9" s="129"/>
      <c r="SHO9" s="129"/>
      <c r="SHP9" s="129"/>
      <c r="SHQ9" s="129"/>
      <c r="SHR9" s="129"/>
      <c r="SHS9" s="129"/>
      <c r="SHT9" s="129"/>
      <c r="SHU9" s="129"/>
      <c r="SHV9" s="129"/>
      <c r="SHW9" s="129"/>
      <c r="SHX9" s="129"/>
      <c r="SHY9" s="129"/>
      <c r="SHZ9" s="129"/>
      <c r="SIA9" s="129"/>
      <c r="SIB9" s="129"/>
      <c r="SIC9" s="129"/>
      <c r="SID9" s="129"/>
      <c r="SIE9" s="129"/>
      <c r="SIF9" s="129"/>
      <c r="SIG9" s="129"/>
      <c r="SIH9" s="129"/>
      <c r="SII9" s="129"/>
      <c r="SIJ9" s="129"/>
      <c r="SIK9" s="129"/>
      <c r="SIL9" s="129"/>
      <c r="SIM9" s="129"/>
      <c r="SIN9" s="129"/>
      <c r="SIO9" s="129"/>
      <c r="SIP9" s="129"/>
      <c r="SIQ9" s="129"/>
      <c r="SIR9" s="129"/>
      <c r="SIS9" s="129"/>
      <c r="SIT9" s="129"/>
      <c r="SIU9" s="129"/>
      <c r="SIV9" s="129"/>
      <c r="SIW9" s="129"/>
      <c r="SIX9" s="129"/>
      <c r="SIY9" s="129"/>
      <c r="SIZ9" s="129"/>
      <c r="SJA9" s="129"/>
      <c r="SJB9" s="129"/>
      <c r="SJC9" s="129"/>
      <c r="SJD9" s="129"/>
      <c r="SJE9" s="129"/>
      <c r="SJF9" s="129"/>
      <c r="SJG9" s="129"/>
      <c r="SJH9" s="129"/>
      <c r="SJI9" s="129"/>
      <c r="SJJ9" s="129"/>
      <c r="SJK9" s="129"/>
      <c r="SJL9" s="129"/>
      <c r="SJM9" s="129"/>
      <c r="SJN9" s="129"/>
      <c r="SJO9" s="129"/>
      <c r="SJP9" s="129"/>
      <c r="SJQ9" s="129"/>
      <c r="SJR9" s="129"/>
      <c r="SJS9" s="129"/>
      <c r="SJT9" s="129"/>
      <c r="SJU9" s="129"/>
      <c r="SJV9" s="129"/>
      <c r="SJW9" s="129"/>
      <c r="SJX9" s="129"/>
      <c r="SJY9" s="129"/>
      <c r="SJZ9" s="129"/>
      <c r="SKA9" s="129"/>
      <c r="SKB9" s="129"/>
      <c r="SKC9" s="129"/>
      <c r="SKD9" s="129"/>
      <c r="SKE9" s="129"/>
      <c r="SKF9" s="129"/>
      <c r="SKG9" s="129"/>
      <c r="SKH9" s="129"/>
      <c r="SKI9" s="129"/>
      <c r="SKJ9" s="129"/>
      <c r="SKK9" s="129"/>
      <c r="SKL9" s="129"/>
      <c r="SKM9" s="129"/>
      <c r="SKN9" s="129"/>
      <c r="SKO9" s="129"/>
      <c r="SKP9" s="129"/>
      <c r="SKQ9" s="129"/>
      <c r="SKR9" s="129"/>
      <c r="SKS9" s="129"/>
      <c r="SKT9" s="129"/>
      <c r="SKU9" s="129"/>
      <c r="SKV9" s="129"/>
      <c r="SKW9" s="129"/>
      <c r="SKX9" s="129"/>
      <c r="SKY9" s="129"/>
      <c r="SKZ9" s="129"/>
      <c r="SLA9" s="129"/>
      <c r="SLB9" s="129"/>
      <c r="SLC9" s="129"/>
      <c r="SLD9" s="129"/>
      <c r="SLE9" s="129"/>
      <c r="SLF9" s="129"/>
      <c r="SLG9" s="129"/>
      <c r="SLH9" s="129"/>
      <c r="SLI9" s="129"/>
      <c r="SLJ9" s="129"/>
      <c r="SLK9" s="129"/>
      <c r="SLL9" s="129"/>
      <c r="SLM9" s="129"/>
      <c r="SLN9" s="129"/>
      <c r="SLO9" s="129"/>
      <c r="SLP9" s="129"/>
      <c r="SLQ9" s="129"/>
      <c r="SLR9" s="129"/>
      <c r="SLS9" s="129"/>
      <c r="SLT9" s="129"/>
      <c r="SLU9" s="129"/>
      <c r="SLV9" s="129"/>
      <c r="SLW9" s="129"/>
      <c r="SLX9" s="129"/>
      <c r="SLY9" s="129"/>
      <c r="SLZ9" s="129"/>
      <c r="SMA9" s="129"/>
      <c r="SMB9" s="129"/>
      <c r="SMC9" s="129"/>
      <c r="SMD9" s="129"/>
      <c r="SME9" s="129"/>
      <c r="SMF9" s="129"/>
      <c r="SMG9" s="129"/>
      <c r="SMH9" s="129"/>
      <c r="SMI9" s="129"/>
      <c r="SMJ9" s="129"/>
      <c r="SMK9" s="129"/>
      <c r="SML9" s="129"/>
      <c r="SMM9" s="129"/>
      <c r="SMN9" s="129"/>
      <c r="SMO9" s="129"/>
      <c r="SMP9" s="129"/>
      <c r="SMQ9" s="129"/>
      <c r="SMR9" s="129"/>
      <c r="SMS9" s="129"/>
      <c r="SMT9" s="129"/>
      <c r="SMU9" s="129"/>
      <c r="SMV9" s="129"/>
      <c r="SMW9" s="129"/>
      <c r="SMX9" s="129"/>
      <c r="SMY9" s="129"/>
      <c r="SMZ9" s="129"/>
      <c r="SNA9" s="129"/>
      <c r="SNB9" s="129"/>
      <c r="SNC9" s="129"/>
      <c r="SND9" s="129"/>
      <c r="SNE9" s="129"/>
      <c r="SNF9" s="129"/>
      <c r="SNG9" s="129"/>
      <c r="SNH9" s="129"/>
      <c r="SNI9" s="129"/>
      <c r="SNJ9" s="129"/>
      <c r="SNK9" s="129"/>
      <c r="SNL9" s="129"/>
      <c r="SNM9" s="129"/>
      <c r="SNN9" s="129"/>
      <c r="SNO9" s="129"/>
      <c r="SNP9" s="129"/>
      <c r="SNQ9" s="129"/>
      <c r="SNR9" s="129"/>
      <c r="SNS9" s="129"/>
      <c r="SNT9" s="129"/>
      <c r="SNU9" s="129"/>
      <c r="SNV9" s="129"/>
      <c r="SNW9" s="129"/>
      <c r="SNX9" s="129"/>
      <c r="SNY9" s="129"/>
      <c r="SNZ9" s="129"/>
      <c r="SOA9" s="129"/>
      <c r="SOB9" s="129"/>
      <c r="SOC9" s="129"/>
      <c r="SOD9" s="129"/>
      <c r="SOE9" s="129"/>
      <c r="SOF9" s="129"/>
      <c r="SOG9" s="129"/>
      <c r="SOH9" s="129"/>
      <c r="SOI9" s="129"/>
      <c r="SOJ9" s="129"/>
      <c r="SOK9" s="129"/>
      <c r="SOL9" s="129"/>
      <c r="SOM9" s="129"/>
      <c r="SON9" s="129"/>
      <c r="SOO9" s="129"/>
      <c r="SOP9" s="129"/>
      <c r="SOQ9" s="129"/>
      <c r="SOR9" s="129"/>
      <c r="SOS9" s="129"/>
      <c r="SOT9" s="129"/>
      <c r="SOU9" s="129"/>
      <c r="SOV9" s="129"/>
      <c r="SOW9" s="129"/>
      <c r="SOX9" s="129"/>
      <c r="SOY9" s="129"/>
      <c r="SOZ9" s="129"/>
      <c r="SPA9" s="129"/>
      <c r="SPB9" s="129"/>
      <c r="SPC9" s="129"/>
      <c r="SPD9" s="129"/>
      <c r="SPE9" s="129"/>
      <c r="SPF9" s="129"/>
      <c r="SPG9" s="129"/>
      <c r="SPH9" s="129"/>
      <c r="SPI9" s="129"/>
      <c r="SPJ9" s="129"/>
      <c r="SPK9" s="129"/>
      <c r="SPL9" s="129"/>
      <c r="SPM9" s="129"/>
      <c r="SPN9" s="129"/>
      <c r="SPO9" s="129"/>
      <c r="SPP9" s="129"/>
      <c r="SPQ9" s="129"/>
      <c r="SPR9" s="129"/>
      <c r="SPS9" s="129"/>
      <c r="SPT9" s="129"/>
      <c r="SPU9" s="129"/>
      <c r="SPV9" s="129"/>
      <c r="SPW9" s="129"/>
      <c r="SPX9" s="129"/>
      <c r="SPY9" s="129"/>
      <c r="SPZ9" s="129"/>
      <c r="SQA9" s="129"/>
      <c r="SQB9" s="129"/>
      <c r="SQC9" s="129"/>
      <c r="SQD9" s="129"/>
      <c r="SQE9" s="129"/>
      <c r="SQF9" s="129"/>
      <c r="SQG9" s="129"/>
      <c r="SQH9" s="129"/>
      <c r="SQI9" s="129"/>
      <c r="SQJ9" s="129"/>
      <c r="SQK9" s="129"/>
      <c r="SQL9" s="129"/>
      <c r="SQM9" s="129"/>
      <c r="SQN9" s="129"/>
      <c r="SQO9" s="129"/>
      <c r="SQP9" s="129"/>
      <c r="SQQ9" s="129"/>
      <c r="SQR9" s="129"/>
      <c r="SQS9" s="129"/>
      <c r="SQT9" s="129"/>
      <c r="SQU9" s="129"/>
      <c r="SQV9" s="129"/>
      <c r="SQW9" s="129"/>
      <c r="SQX9" s="129"/>
      <c r="SQY9" s="129"/>
      <c r="SQZ9" s="129"/>
      <c r="SRA9" s="129"/>
      <c r="SRB9" s="129"/>
      <c r="SRC9" s="129"/>
      <c r="SRD9" s="129"/>
      <c r="SRE9" s="129"/>
      <c r="SRF9" s="129"/>
      <c r="SRG9" s="129"/>
      <c r="SRH9" s="129"/>
      <c r="SRI9" s="129"/>
      <c r="SRJ9" s="129"/>
      <c r="SRK9" s="129"/>
      <c r="SRL9" s="129"/>
      <c r="SRM9" s="129"/>
      <c r="SRN9" s="129"/>
      <c r="SRO9" s="129"/>
      <c r="SRP9" s="129"/>
      <c r="SRQ9" s="129"/>
      <c r="SRR9" s="129"/>
      <c r="SRS9" s="129"/>
      <c r="SRT9" s="129"/>
      <c r="SRU9" s="129"/>
      <c r="SRV9" s="129"/>
      <c r="SRW9" s="129"/>
      <c r="SRX9" s="129"/>
      <c r="SRY9" s="129"/>
      <c r="SRZ9" s="129"/>
      <c r="SSA9" s="129"/>
      <c r="SSB9" s="129"/>
      <c r="SSC9" s="129"/>
      <c r="SSD9" s="129"/>
      <c r="SSE9" s="129"/>
      <c r="SSF9" s="129"/>
      <c r="SSG9" s="129"/>
      <c r="SSH9" s="129"/>
      <c r="SSI9" s="129"/>
      <c r="SSJ9" s="129"/>
      <c r="SSK9" s="129"/>
      <c r="SSL9" s="129"/>
      <c r="SSM9" s="129"/>
      <c r="SSN9" s="129"/>
      <c r="SSO9" s="129"/>
      <c r="SSP9" s="129"/>
      <c r="SSQ9" s="129"/>
      <c r="SSR9" s="129"/>
      <c r="SSS9" s="129"/>
      <c r="SST9" s="129"/>
      <c r="SSU9" s="129"/>
      <c r="SSV9" s="129"/>
      <c r="SSW9" s="129"/>
      <c r="SSX9" s="129"/>
      <c r="SSY9" s="129"/>
      <c r="SSZ9" s="129"/>
      <c r="STA9" s="129"/>
      <c r="STB9" s="129"/>
      <c r="STC9" s="129"/>
      <c r="STD9" s="129"/>
      <c r="STE9" s="129"/>
      <c r="STF9" s="129"/>
      <c r="STG9" s="129"/>
      <c r="STH9" s="129"/>
      <c r="STI9" s="129"/>
      <c r="STJ9" s="129"/>
      <c r="STK9" s="129"/>
      <c r="STL9" s="129"/>
      <c r="STM9" s="129"/>
      <c r="STN9" s="129"/>
      <c r="STO9" s="129"/>
      <c r="STP9" s="129"/>
      <c r="STQ9" s="129"/>
      <c r="STR9" s="129"/>
      <c r="STS9" s="129"/>
      <c r="STT9" s="129"/>
      <c r="STU9" s="129"/>
      <c r="STV9" s="129"/>
      <c r="STW9" s="129"/>
      <c r="STX9" s="129"/>
      <c r="STY9" s="129"/>
      <c r="STZ9" s="129"/>
      <c r="SUA9" s="129"/>
      <c r="SUB9" s="129"/>
      <c r="SUC9" s="129"/>
      <c r="SUD9" s="129"/>
      <c r="SUE9" s="129"/>
      <c r="SUF9" s="129"/>
      <c r="SUG9" s="129"/>
      <c r="SUH9" s="129"/>
      <c r="SUI9" s="129"/>
      <c r="SUJ9" s="129"/>
      <c r="SUK9" s="129"/>
      <c r="SUL9" s="129"/>
      <c r="SUM9" s="129"/>
      <c r="SUN9" s="129"/>
      <c r="SUO9" s="129"/>
      <c r="SUP9" s="129"/>
      <c r="SUQ9" s="129"/>
      <c r="SUR9" s="129"/>
      <c r="SUS9" s="129"/>
      <c r="SUT9" s="129"/>
      <c r="SUU9" s="129"/>
      <c r="SUV9" s="129"/>
      <c r="SUW9" s="129"/>
      <c r="SUX9" s="129"/>
      <c r="SUY9" s="129"/>
      <c r="SUZ9" s="129"/>
      <c r="SVA9" s="129"/>
      <c r="SVB9" s="129"/>
      <c r="SVC9" s="129"/>
      <c r="SVD9" s="129"/>
      <c r="SVE9" s="129"/>
      <c r="SVF9" s="129"/>
      <c r="SVG9" s="129"/>
      <c r="SVH9" s="129"/>
      <c r="SVI9" s="129"/>
      <c r="SVJ9" s="129"/>
      <c r="SVK9" s="129"/>
      <c r="SVL9" s="129"/>
      <c r="SVM9" s="129"/>
      <c r="SVN9" s="129"/>
      <c r="SVO9" s="129"/>
      <c r="SVP9" s="129"/>
      <c r="SVQ9" s="129"/>
      <c r="SVR9" s="129"/>
      <c r="SVS9" s="129"/>
      <c r="SVT9" s="129"/>
      <c r="SVU9" s="129"/>
      <c r="SVV9" s="129"/>
      <c r="SVW9" s="129"/>
      <c r="SVX9" s="129"/>
      <c r="SVY9" s="129"/>
      <c r="SVZ9" s="129"/>
      <c r="SWA9" s="129"/>
      <c r="SWB9" s="129"/>
      <c r="SWC9" s="129"/>
      <c r="SWD9" s="129"/>
      <c r="SWE9" s="129"/>
      <c r="SWF9" s="129"/>
      <c r="SWG9" s="129"/>
      <c r="SWH9" s="129"/>
      <c r="SWI9" s="129"/>
      <c r="SWJ9" s="129"/>
      <c r="SWK9" s="129"/>
      <c r="SWL9" s="129"/>
      <c r="SWM9" s="129"/>
      <c r="SWN9" s="129"/>
      <c r="SWO9" s="129"/>
      <c r="SWP9" s="129"/>
      <c r="SWQ9" s="129"/>
      <c r="SWR9" s="129"/>
      <c r="SWS9" s="129"/>
      <c r="SWT9" s="129"/>
      <c r="SWU9" s="129"/>
      <c r="SWV9" s="129"/>
      <c r="SWW9" s="129"/>
      <c r="SWX9" s="129"/>
      <c r="SWY9" s="129"/>
      <c r="SWZ9" s="129"/>
      <c r="SXA9" s="129"/>
      <c r="SXB9" s="129"/>
      <c r="SXC9" s="129"/>
      <c r="SXD9" s="129"/>
      <c r="SXE9" s="129"/>
      <c r="SXF9" s="129"/>
      <c r="SXG9" s="129"/>
      <c r="SXH9" s="129"/>
      <c r="SXI9" s="129"/>
      <c r="SXJ9" s="129"/>
      <c r="SXK9" s="129"/>
      <c r="SXL9" s="129"/>
      <c r="SXM9" s="129"/>
      <c r="SXN9" s="129"/>
      <c r="SXO9" s="129"/>
      <c r="SXP9" s="129"/>
      <c r="SXQ9" s="129"/>
      <c r="SXR9" s="129"/>
      <c r="SXS9" s="129"/>
      <c r="SXT9" s="129"/>
      <c r="SXU9" s="129"/>
      <c r="SXV9" s="129"/>
      <c r="SXW9" s="129"/>
      <c r="SXX9" s="129"/>
      <c r="SXY9" s="129"/>
      <c r="SXZ9" s="129"/>
      <c r="SYA9" s="129"/>
      <c r="SYB9" s="129"/>
      <c r="SYC9" s="129"/>
      <c r="SYD9" s="129"/>
      <c r="SYE9" s="129"/>
      <c r="SYF9" s="129"/>
      <c r="SYG9" s="129"/>
      <c r="SYH9" s="129"/>
      <c r="SYI9" s="129"/>
      <c r="SYJ9" s="129"/>
      <c r="SYK9" s="129"/>
      <c r="SYL9" s="129"/>
      <c r="SYM9" s="129"/>
      <c r="SYN9" s="129"/>
      <c r="SYO9" s="129"/>
      <c r="SYP9" s="129"/>
      <c r="SYQ9" s="129"/>
      <c r="SYR9" s="129"/>
      <c r="SYS9" s="129"/>
      <c r="SYT9" s="129"/>
      <c r="SYU9" s="129"/>
      <c r="SYV9" s="129"/>
      <c r="SYW9" s="129"/>
      <c r="SYX9" s="129"/>
      <c r="SYY9" s="129"/>
      <c r="SYZ9" s="129"/>
      <c r="SZA9" s="129"/>
      <c r="SZB9" s="129"/>
      <c r="SZC9" s="129"/>
      <c r="SZD9" s="129"/>
      <c r="SZE9" s="129"/>
      <c r="SZF9" s="129"/>
      <c r="SZG9" s="129"/>
      <c r="SZH9" s="129"/>
      <c r="SZI9" s="129"/>
      <c r="SZJ9" s="129"/>
      <c r="SZK9" s="129"/>
      <c r="SZL9" s="129"/>
      <c r="SZM9" s="129"/>
      <c r="SZN9" s="129"/>
      <c r="SZO9" s="129"/>
      <c r="SZP9" s="129"/>
      <c r="SZQ9" s="129"/>
      <c r="SZR9" s="129"/>
      <c r="SZS9" s="129"/>
      <c r="SZT9" s="129"/>
      <c r="SZU9" s="129"/>
      <c r="SZV9" s="129"/>
      <c r="SZW9" s="129"/>
      <c r="SZX9" s="129"/>
      <c r="SZY9" s="129"/>
      <c r="SZZ9" s="129"/>
      <c r="TAA9" s="129"/>
      <c r="TAB9" s="129"/>
      <c r="TAC9" s="129"/>
      <c r="TAD9" s="129"/>
      <c r="TAE9" s="129"/>
      <c r="TAF9" s="129"/>
      <c r="TAG9" s="129"/>
      <c r="TAH9" s="129"/>
      <c r="TAI9" s="129"/>
      <c r="TAJ9" s="129"/>
      <c r="TAK9" s="129"/>
      <c r="TAL9" s="129"/>
      <c r="TAM9" s="129"/>
      <c r="TAN9" s="129"/>
      <c r="TAO9" s="129"/>
      <c r="TAP9" s="129"/>
      <c r="TAQ9" s="129"/>
      <c r="TAR9" s="129"/>
      <c r="TAS9" s="129"/>
      <c r="TAT9" s="129"/>
      <c r="TAU9" s="129"/>
      <c r="TAV9" s="129"/>
      <c r="TAW9" s="129"/>
      <c r="TAX9" s="129"/>
      <c r="TAY9" s="129"/>
      <c r="TAZ9" s="129"/>
      <c r="TBA9" s="129"/>
      <c r="TBB9" s="129"/>
      <c r="TBC9" s="129"/>
      <c r="TBD9" s="129"/>
      <c r="TBE9" s="129"/>
      <c r="TBF9" s="129"/>
      <c r="TBG9" s="129"/>
      <c r="TBH9" s="129"/>
      <c r="TBI9" s="129"/>
      <c r="TBJ9" s="129"/>
      <c r="TBK9" s="129"/>
      <c r="TBL9" s="129"/>
      <c r="TBM9" s="129"/>
      <c r="TBN9" s="129"/>
      <c r="TBO9" s="129"/>
      <c r="TBP9" s="129"/>
      <c r="TBQ9" s="129"/>
      <c r="TBR9" s="129"/>
      <c r="TBS9" s="129"/>
      <c r="TBT9" s="129"/>
      <c r="TBU9" s="129"/>
      <c r="TBV9" s="129"/>
      <c r="TBW9" s="129"/>
      <c r="TBX9" s="129"/>
      <c r="TBY9" s="129"/>
      <c r="TBZ9" s="129"/>
      <c r="TCA9" s="129"/>
      <c r="TCB9" s="129"/>
      <c r="TCC9" s="129"/>
      <c r="TCD9" s="129"/>
      <c r="TCE9" s="129"/>
      <c r="TCF9" s="129"/>
      <c r="TCG9" s="129"/>
      <c r="TCH9" s="129"/>
      <c r="TCI9" s="129"/>
      <c r="TCJ9" s="129"/>
      <c r="TCK9" s="129"/>
      <c r="TCL9" s="129"/>
      <c r="TCM9" s="129"/>
      <c r="TCN9" s="129"/>
      <c r="TCO9" s="129"/>
      <c r="TCP9" s="129"/>
      <c r="TCQ9" s="129"/>
      <c r="TCR9" s="129"/>
      <c r="TCS9" s="129"/>
      <c r="TCT9" s="129"/>
      <c r="TCU9" s="129"/>
      <c r="TCV9" s="129"/>
      <c r="TCW9" s="129"/>
      <c r="TCX9" s="129"/>
      <c r="TCY9" s="129"/>
      <c r="TCZ9" s="129"/>
      <c r="TDA9" s="129"/>
      <c r="TDB9" s="129"/>
      <c r="TDC9" s="129"/>
      <c r="TDD9" s="129"/>
      <c r="TDE9" s="129"/>
      <c r="TDF9" s="129"/>
      <c r="TDG9" s="129"/>
      <c r="TDH9" s="129"/>
      <c r="TDI9" s="129"/>
      <c r="TDJ9" s="129"/>
      <c r="TDK9" s="129"/>
      <c r="TDL9" s="129"/>
      <c r="TDM9" s="129"/>
      <c r="TDN9" s="129"/>
      <c r="TDO9" s="129"/>
      <c r="TDP9" s="129"/>
      <c r="TDQ9" s="129"/>
      <c r="TDR9" s="129"/>
      <c r="TDS9" s="129"/>
      <c r="TDT9" s="129"/>
      <c r="TDU9" s="129"/>
      <c r="TDV9" s="129"/>
      <c r="TDW9" s="129"/>
      <c r="TDX9" s="129"/>
      <c r="TDY9" s="129"/>
      <c r="TDZ9" s="129"/>
      <c r="TEA9" s="129"/>
      <c r="TEB9" s="129"/>
      <c r="TEC9" s="129"/>
      <c r="TED9" s="129"/>
      <c r="TEE9" s="129"/>
      <c r="TEF9" s="129"/>
      <c r="TEG9" s="129"/>
      <c r="TEH9" s="129"/>
      <c r="TEI9" s="129"/>
      <c r="TEJ9" s="129"/>
      <c r="TEK9" s="129"/>
      <c r="TEL9" s="129"/>
      <c r="TEM9" s="129"/>
      <c r="TEN9" s="129"/>
      <c r="TEO9" s="129"/>
      <c r="TEP9" s="129"/>
      <c r="TEQ9" s="129"/>
      <c r="TER9" s="129"/>
      <c r="TES9" s="129"/>
      <c r="TET9" s="129"/>
      <c r="TEU9" s="129"/>
      <c r="TEV9" s="129"/>
      <c r="TEW9" s="129"/>
      <c r="TEX9" s="129"/>
      <c r="TEY9" s="129"/>
      <c r="TEZ9" s="129"/>
      <c r="TFA9" s="129"/>
      <c r="TFB9" s="129"/>
      <c r="TFC9" s="129"/>
      <c r="TFD9" s="129"/>
      <c r="TFE9" s="129"/>
      <c r="TFF9" s="129"/>
      <c r="TFG9" s="129"/>
      <c r="TFH9" s="129"/>
      <c r="TFI9" s="129"/>
      <c r="TFJ9" s="129"/>
      <c r="TFK9" s="129"/>
      <c r="TFL9" s="129"/>
      <c r="TFM9" s="129"/>
      <c r="TFN9" s="129"/>
      <c r="TFO9" s="129"/>
      <c r="TFP9" s="129"/>
      <c r="TFQ9" s="129"/>
      <c r="TFR9" s="129"/>
      <c r="TFS9" s="129"/>
      <c r="TFT9" s="129"/>
      <c r="TFU9" s="129"/>
      <c r="TFV9" s="129"/>
      <c r="TFW9" s="129"/>
      <c r="TFX9" s="129"/>
      <c r="TFY9" s="129"/>
      <c r="TFZ9" s="129"/>
      <c r="TGA9" s="129"/>
      <c r="TGB9" s="129"/>
      <c r="TGC9" s="129"/>
      <c r="TGD9" s="129"/>
      <c r="TGE9" s="129"/>
      <c r="TGF9" s="129"/>
      <c r="TGG9" s="129"/>
      <c r="TGH9" s="129"/>
      <c r="TGI9" s="129"/>
      <c r="TGJ9" s="129"/>
      <c r="TGK9" s="129"/>
      <c r="TGL9" s="129"/>
      <c r="TGM9" s="129"/>
      <c r="TGN9" s="129"/>
      <c r="TGO9" s="129"/>
      <c r="TGP9" s="129"/>
      <c r="TGQ9" s="129"/>
      <c r="TGR9" s="129"/>
      <c r="TGS9" s="129"/>
      <c r="TGT9" s="129"/>
      <c r="TGU9" s="129"/>
      <c r="TGV9" s="129"/>
      <c r="TGW9" s="129"/>
      <c r="TGX9" s="129"/>
      <c r="TGY9" s="129"/>
      <c r="TGZ9" s="129"/>
      <c r="THA9" s="129"/>
      <c r="THB9" s="129"/>
      <c r="THC9" s="129"/>
      <c r="THD9" s="129"/>
      <c r="THE9" s="129"/>
      <c r="THF9" s="129"/>
      <c r="THG9" s="129"/>
      <c r="THH9" s="129"/>
      <c r="THI9" s="129"/>
      <c r="THJ9" s="129"/>
      <c r="THK9" s="129"/>
      <c r="THL9" s="129"/>
      <c r="THM9" s="129"/>
      <c r="THN9" s="129"/>
      <c r="THO9" s="129"/>
      <c r="THP9" s="129"/>
      <c r="THQ9" s="129"/>
      <c r="THR9" s="129"/>
      <c r="THS9" s="129"/>
      <c r="THT9" s="129"/>
      <c r="THU9" s="129"/>
      <c r="THV9" s="129"/>
      <c r="THW9" s="129"/>
      <c r="THX9" s="129"/>
      <c r="THY9" s="129"/>
      <c r="THZ9" s="129"/>
      <c r="TIA9" s="129"/>
      <c r="TIB9" s="129"/>
      <c r="TIC9" s="129"/>
      <c r="TID9" s="129"/>
      <c r="TIE9" s="129"/>
      <c r="TIF9" s="129"/>
      <c r="TIG9" s="129"/>
      <c r="TIH9" s="129"/>
      <c r="TII9" s="129"/>
      <c r="TIJ9" s="129"/>
      <c r="TIK9" s="129"/>
      <c r="TIL9" s="129"/>
      <c r="TIM9" s="129"/>
      <c r="TIN9" s="129"/>
      <c r="TIO9" s="129"/>
      <c r="TIP9" s="129"/>
      <c r="TIQ9" s="129"/>
      <c r="TIR9" s="129"/>
      <c r="TIS9" s="129"/>
      <c r="TIT9" s="129"/>
      <c r="TIU9" s="129"/>
      <c r="TIV9" s="129"/>
      <c r="TIW9" s="129"/>
      <c r="TIX9" s="129"/>
      <c r="TIY9" s="129"/>
      <c r="TIZ9" s="129"/>
      <c r="TJA9" s="129"/>
      <c r="TJB9" s="129"/>
      <c r="TJC9" s="129"/>
      <c r="TJD9" s="129"/>
      <c r="TJE9" s="129"/>
      <c r="TJF9" s="129"/>
      <c r="TJG9" s="129"/>
      <c r="TJH9" s="129"/>
      <c r="TJI9" s="129"/>
      <c r="TJJ9" s="129"/>
      <c r="TJK9" s="129"/>
      <c r="TJL9" s="129"/>
      <c r="TJM9" s="129"/>
      <c r="TJN9" s="129"/>
      <c r="TJO9" s="129"/>
      <c r="TJP9" s="129"/>
      <c r="TJQ9" s="129"/>
      <c r="TJR9" s="129"/>
      <c r="TJS9" s="129"/>
      <c r="TJT9" s="129"/>
      <c r="TJU9" s="129"/>
      <c r="TJV9" s="129"/>
      <c r="TJW9" s="129"/>
      <c r="TJX9" s="129"/>
      <c r="TJY9" s="129"/>
      <c r="TJZ9" s="129"/>
      <c r="TKA9" s="129"/>
      <c r="TKB9" s="129"/>
      <c r="TKC9" s="129"/>
      <c r="TKD9" s="129"/>
      <c r="TKE9" s="129"/>
      <c r="TKF9" s="129"/>
      <c r="TKG9" s="129"/>
      <c r="TKH9" s="129"/>
      <c r="TKI9" s="129"/>
      <c r="TKJ9" s="129"/>
      <c r="TKK9" s="129"/>
      <c r="TKL9" s="129"/>
      <c r="TKM9" s="129"/>
      <c r="TKN9" s="129"/>
      <c r="TKO9" s="129"/>
      <c r="TKP9" s="129"/>
      <c r="TKQ9" s="129"/>
      <c r="TKR9" s="129"/>
      <c r="TKS9" s="129"/>
      <c r="TKT9" s="129"/>
      <c r="TKU9" s="129"/>
      <c r="TKV9" s="129"/>
      <c r="TKW9" s="129"/>
      <c r="TKX9" s="129"/>
      <c r="TKY9" s="129"/>
      <c r="TKZ9" s="129"/>
      <c r="TLA9" s="129"/>
      <c r="TLB9" s="129"/>
      <c r="TLC9" s="129"/>
      <c r="TLD9" s="129"/>
      <c r="TLE9" s="129"/>
      <c r="TLF9" s="129"/>
      <c r="TLG9" s="129"/>
      <c r="TLH9" s="129"/>
      <c r="TLI9" s="129"/>
      <c r="TLJ9" s="129"/>
      <c r="TLK9" s="129"/>
      <c r="TLL9" s="129"/>
      <c r="TLM9" s="129"/>
      <c r="TLN9" s="129"/>
      <c r="TLO9" s="129"/>
      <c r="TLP9" s="129"/>
      <c r="TLQ9" s="129"/>
      <c r="TLR9" s="129"/>
      <c r="TLS9" s="129"/>
      <c r="TLT9" s="129"/>
      <c r="TLU9" s="129"/>
      <c r="TLV9" s="129"/>
      <c r="TLW9" s="129"/>
      <c r="TLX9" s="129"/>
      <c r="TLY9" s="129"/>
      <c r="TLZ9" s="129"/>
      <c r="TMA9" s="129"/>
      <c r="TMB9" s="129"/>
      <c r="TMC9" s="129"/>
      <c r="TMD9" s="129"/>
      <c r="TME9" s="129"/>
      <c r="TMF9" s="129"/>
      <c r="TMG9" s="129"/>
      <c r="TMH9" s="129"/>
      <c r="TMI9" s="129"/>
      <c r="TMJ9" s="129"/>
      <c r="TMK9" s="129"/>
      <c r="TML9" s="129"/>
      <c r="TMM9" s="129"/>
      <c r="TMN9" s="129"/>
      <c r="TMO9" s="129"/>
      <c r="TMP9" s="129"/>
      <c r="TMQ9" s="129"/>
      <c r="TMR9" s="129"/>
      <c r="TMS9" s="129"/>
      <c r="TMT9" s="129"/>
      <c r="TMU9" s="129"/>
      <c r="TMV9" s="129"/>
      <c r="TMW9" s="129"/>
      <c r="TMX9" s="129"/>
      <c r="TMY9" s="129"/>
      <c r="TMZ9" s="129"/>
      <c r="TNA9" s="129"/>
      <c r="TNB9" s="129"/>
      <c r="TNC9" s="129"/>
      <c r="TND9" s="129"/>
      <c r="TNE9" s="129"/>
      <c r="TNF9" s="129"/>
      <c r="TNG9" s="129"/>
      <c r="TNH9" s="129"/>
      <c r="TNI9" s="129"/>
      <c r="TNJ9" s="129"/>
      <c r="TNK9" s="129"/>
      <c r="TNL9" s="129"/>
      <c r="TNM9" s="129"/>
      <c r="TNN9" s="129"/>
      <c r="TNO9" s="129"/>
      <c r="TNP9" s="129"/>
      <c r="TNQ9" s="129"/>
      <c r="TNR9" s="129"/>
      <c r="TNS9" s="129"/>
      <c r="TNT9" s="129"/>
      <c r="TNU9" s="129"/>
      <c r="TNV9" s="129"/>
      <c r="TNW9" s="129"/>
      <c r="TNX9" s="129"/>
      <c r="TNY9" s="129"/>
      <c r="TNZ9" s="129"/>
      <c r="TOA9" s="129"/>
      <c r="TOB9" s="129"/>
      <c r="TOC9" s="129"/>
      <c r="TOD9" s="129"/>
      <c r="TOE9" s="129"/>
      <c r="TOF9" s="129"/>
      <c r="TOG9" s="129"/>
      <c r="TOH9" s="129"/>
      <c r="TOI9" s="129"/>
      <c r="TOJ9" s="129"/>
      <c r="TOK9" s="129"/>
      <c r="TOL9" s="129"/>
      <c r="TOM9" s="129"/>
      <c r="TON9" s="129"/>
      <c r="TOO9" s="129"/>
      <c r="TOP9" s="129"/>
      <c r="TOQ9" s="129"/>
      <c r="TOR9" s="129"/>
      <c r="TOS9" s="129"/>
      <c r="TOT9" s="129"/>
      <c r="TOU9" s="129"/>
      <c r="TOV9" s="129"/>
      <c r="TOW9" s="129"/>
      <c r="TOX9" s="129"/>
      <c r="TOY9" s="129"/>
      <c r="TOZ9" s="129"/>
      <c r="TPA9" s="129"/>
      <c r="TPB9" s="129"/>
      <c r="TPC9" s="129"/>
      <c r="TPD9" s="129"/>
      <c r="TPE9" s="129"/>
      <c r="TPF9" s="129"/>
      <c r="TPG9" s="129"/>
      <c r="TPH9" s="129"/>
      <c r="TPI9" s="129"/>
      <c r="TPJ9" s="129"/>
      <c r="TPK9" s="129"/>
      <c r="TPL9" s="129"/>
      <c r="TPM9" s="129"/>
      <c r="TPN9" s="129"/>
      <c r="TPO9" s="129"/>
      <c r="TPP9" s="129"/>
      <c r="TPQ9" s="129"/>
      <c r="TPR9" s="129"/>
      <c r="TPS9" s="129"/>
      <c r="TPT9" s="129"/>
      <c r="TPU9" s="129"/>
      <c r="TPV9" s="129"/>
      <c r="TPW9" s="129"/>
      <c r="TPX9" s="129"/>
      <c r="TPY9" s="129"/>
      <c r="TPZ9" s="129"/>
      <c r="TQA9" s="129"/>
      <c r="TQB9" s="129"/>
      <c r="TQC9" s="129"/>
      <c r="TQD9" s="129"/>
      <c r="TQE9" s="129"/>
      <c r="TQF9" s="129"/>
      <c r="TQG9" s="129"/>
      <c r="TQH9" s="129"/>
      <c r="TQI9" s="129"/>
      <c r="TQJ9" s="129"/>
      <c r="TQK9" s="129"/>
      <c r="TQL9" s="129"/>
      <c r="TQM9" s="129"/>
      <c r="TQN9" s="129"/>
      <c r="TQO9" s="129"/>
      <c r="TQP9" s="129"/>
      <c r="TQQ9" s="129"/>
      <c r="TQR9" s="129"/>
      <c r="TQS9" s="129"/>
      <c r="TQT9" s="129"/>
      <c r="TQU9" s="129"/>
      <c r="TQV9" s="129"/>
      <c r="TQW9" s="129"/>
      <c r="TQX9" s="129"/>
      <c r="TQY9" s="129"/>
      <c r="TQZ9" s="129"/>
      <c r="TRA9" s="129"/>
      <c r="TRB9" s="129"/>
      <c r="TRC9" s="129"/>
      <c r="TRD9" s="129"/>
      <c r="TRE9" s="129"/>
      <c r="TRF9" s="129"/>
      <c r="TRG9" s="129"/>
      <c r="TRH9" s="129"/>
      <c r="TRI9" s="129"/>
      <c r="TRJ9" s="129"/>
      <c r="TRK9" s="129"/>
      <c r="TRL9" s="129"/>
      <c r="TRM9" s="129"/>
      <c r="TRN9" s="129"/>
      <c r="TRO9" s="129"/>
      <c r="TRP9" s="129"/>
      <c r="TRQ9" s="129"/>
      <c r="TRR9" s="129"/>
      <c r="TRS9" s="129"/>
      <c r="TRT9" s="129"/>
      <c r="TRU9" s="129"/>
      <c r="TRV9" s="129"/>
      <c r="TRW9" s="129"/>
      <c r="TRX9" s="129"/>
      <c r="TRY9" s="129"/>
      <c r="TRZ9" s="129"/>
      <c r="TSA9" s="129"/>
      <c r="TSB9" s="129"/>
      <c r="TSC9" s="129"/>
      <c r="TSD9" s="129"/>
      <c r="TSE9" s="129"/>
      <c r="TSF9" s="129"/>
      <c r="TSG9" s="129"/>
      <c r="TSH9" s="129"/>
      <c r="TSI9" s="129"/>
      <c r="TSJ9" s="129"/>
      <c r="TSK9" s="129"/>
      <c r="TSL9" s="129"/>
      <c r="TSM9" s="129"/>
      <c r="TSN9" s="129"/>
      <c r="TSO9" s="129"/>
      <c r="TSP9" s="129"/>
      <c r="TSQ9" s="129"/>
      <c r="TSR9" s="129"/>
      <c r="TSS9" s="129"/>
      <c r="TST9" s="129"/>
      <c r="TSU9" s="129"/>
      <c r="TSV9" s="129"/>
      <c r="TSW9" s="129"/>
      <c r="TSX9" s="129"/>
      <c r="TSY9" s="129"/>
      <c r="TSZ9" s="129"/>
      <c r="TTA9" s="129"/>
      <c r="TTB9" s="129"/>
      <c r="TTC9" s="129"/>
      <c r="TTD9" s="129"/>
      <c r="TTE9" s="129"/>
      <c r="TTF9" s="129"/>
      <c r="TTG9" s="129"/>
      <c r="TTH9" s="129"/>
      <c r="TTI9" s="129"/>
      <c r="TTJ9" s="129"/>
      <c r="TTK9" s="129"/>
      <c r="TTL9" s="129"/>
      <c r="TTM9" s="129"/>
      <c r="TTN9" s="129"/>
      <c r="TTO9" s="129"/>
      <c r="TTP9" s="129"/>
      <c r="TTQ9" s="129"/>
      <c r="TTR9" s="129"/>
      <c r="TTS9" s="129"/>
      <c r="TTT9" s="129"/>
      <c r="TTU9" s="129"/>
      <c r="TTV9" s="129"/>
      <c r="TTW9" s="129"/>
      <c r="TTX9" s="129"/>
      <c r="TTY9" s="129"/>
      <c r="TTZ9" s="129"/>
      <c r="TUA9" s="129"/>
      <c r="TUB9" s="129"/>
      <c r="TUC9" s="129"/>
      <c r="TUD9" s="129"/>
      <c r="TUE9" s="129"/>
      <c r="TUF9" s="129"/>
      <c r="TUG9" s="129"/>
      <c r="TUH9" s="129"/>
      <c r="TUI9" s="129"/>
      <c r="TUJ9" s="129"/>
      <c r="TUK9" s="129"/>
      <c r="TUL9" s="129"/>
      <c r="TUM9" s="129"/>
      <c r="TUN9" s="129"/>
      <c r="TUO9" s="129"/>
      <c r="TUP9" s="129"/>
      <c r="TUQ9" s="129"/>
      <c r="TUR9" s="129"/>
      <c r="TUS9" s="129"/>
      <c r="TUT9" s="129"/>
      <c r="TUU9" s="129"/>
      <c r="TUV9" s="129"/>
      <c r="TUW9" s="129"/>
      <c r="TUX9" s="129"/>
      <c r="TUY9" s="129"/>
      <c r="TUZ9" s="129"/>
      <c r="TVA9" s="129"/>
      <c r="TVB9" s="129"/>
      <c r="TVC9" s="129"/>
      <c r="TVD9" s="129"/>
      <c r="TVE9" s="129"/>
      <c r="TVF9" s="129"/>
      <c r="TVG9" s="129"/>
      <c r="TVH9" s="129"/>
      <c r="TVI9" s="129"/>
      <c r="TVJ9" s="129"/>
      <c r="TVK9" s="129"/>
      <c r="TVL9" s="129"/>
      <c r="TVM9" s="129"/>
      <c r="TVN9" s="129"/>
      <c r="TVO9" s="129"/>
      <c r="TVP9" s="129"/>
      <c r="TVQ9" s="129"/>
      <c r="TVR9" s="129"/>
      <c r="TVS9" s="129"/>
      <c r="TVT9" s="129"/>
      <c r="TVU9" s="129"/>
      <c r="TVV9" s="129"/>
      <c r="TVW9" s="129"/>
      <c r="TVX9" s="129"/>
      <c r="TVY9" s="129"/>
      <c r="TVZ9" s="129"/>
      <c r="TWA9" s="129"/>
      <c r="TWB9" s="129"/>
      <c r="TWC9" s="129"/>
      <c r="TWD9" s="129"/>
      <c r="TWE9" s="129"/>
      <c r="TWF9" s="129"/>
      <c r="TWG9" s="129"/>
      <c r="TWH9" s="129"/>
      <c r="TWI9" s="129"/>
      <c r="TWJ9" s="129"/>
      <c r="TWK9" s="129"/>
      <c r="TWL9" s="129"/>
      <c r="TWM9" s="129"/>
      <c r="TWN9" s="129"/>
      <c r="TWO9" s="129"/>
      <c r="TWP9" s="129"/>
      <c r="TWQ9" s="129"/>
      <c r="TWR9" s="129"/>
      <c r="TWS9" s="129"/>
      <c r="TWT9" s="129"/>
      <c r="TWU9" s="129"/>
      <c r="TWV9" s="129"/>
      <c r="TWW9" s="129"/>
      <c r="TWX9" s="129"/>
      <c r="TWY9" s="129"/>
      <c r="TWZ9" s="129"/>
      <c r="TXA9" s="129"/>
      <c r="TXB9" s="129"/>
      <c r="TXC9" s="129"/>
      <c r="TXD9" s="129"/>
      <c r="TXE9" s="129"/>
      <c r="TXF9" s="129"/>
      <c r="TXG9" s="129"/>
      <c r="TXH9" s="129"/>
      <c r="TXI9" s="129"/>
      <c r="TXJ9" s="129"/>
      <c r="TXK9" s="129"/>
      <c r="TXL9" s="129"/>
      <c r="TXM9" s="129"/>
      <c r="TXN9" s="129"/>
      <c r="TXO9" s="129"/>
      <c r="TXP9" s="129"/>
      <c r="TXQ9" s="129"/>
      <c r="TXR9" s="129"/>
      <c r="TXS9" s="129"/>
      <c r="TXT9" s="129"/>
      <c r="TXU9" s="129"/>
      <c r="TXV9" s="129"/>
      <c r="TXW9" s="129"/>
      <c r="TXX9" s="129"/>
      <c r="TXY9" s="129"/>
      <c r="TXZ9" s="129"/>
      <c r="TYA9" s="129"/>
      <c r="TYB9" s="129"/>
      <c r="TYC9" s="129"/>
      <c r="TYD9" s="129"/>
      <c r="TYE9" s="129"/>
      <c r="TYF9" s="129"/>
      <c r="TYG9" s="129"/>
      <c r="TYH9" s="129"/>
      <c r="TYI9" s="129"/>
      <c r="TYJ9" s="129"/>
      <c r="TYK9" s="129"/>
      <c r="TYL9" s="129"/>
      <c r="TYM9" s="129"/>
      <c r="TYN9" s="129"/>
      <c r="TYO9" s="129"/>
      <c r="TYP9" s="129"/>
      <c r="TYQ9" s="129"/>
      <c r="TYR9" s="129"/>
      <c r="TYS9" s="129"/>
      <c r="TYT9" s="129"/>
      <c r="TYU9" s="129"/>
      <c r="TYV9" s="129"/>
      <c r="TYW9" s="129"/>
      <c r="TYX9" s="129"/>
      <c r="TYY9" s="129"/>
      <c r="TYZ9" s="129"/>
      <c r="TZA9" s="129"/>
      <c r="TZB9" s="129"/>
      <c r="TZC9" s="129"/>
      <c r="TZD9" s="129"/>
      <c r="TZE9" s="129"/>
      <c r="TZF9" s="129"/>
      <c r="TZG9" s="129"/>
      <c r="TZH9" s="129"/>
      <c r="TZI9" s="129"/>
      <c r="TZJ9" s="129"/>
      <c r="TZK9" s="129"/>
      <c r="TZL9" s="129"/>
      <c r="TZM9" s="129"/>
      <c r="TZN9" s="129"/>
      <c r="TZO9" s="129"/>
      <c r="TZP9" s="129"/>
      <c r="TZQ9" s="129"/>
      <c r="TZR9" s="129"/>
      <c r="TZS9" s="129"/>
      <c r="TZT9" s="129"/>
      <c r="TZU9" s="129"/>
      <c r="TZV9" s="129"/>
      <c r="TZW9" s="129"/>
      <c r="TZX9" s="129"/>
      <c r="TZY9" s="129"/>
      <c r="TZZ9" s="129"/>
      <c r="UAA9" s="129"/>
      <c r="UAB9" s="129"/>
      <c r="UAC9" s="129"/>
      <c r="UAD9" s="129"/>
      <c r="UAE9" s="129"/>
      <c r="UAF9" s="129"/>
      <c r="UAG9" s="129"/>
      <c r="UAH9" s="129"/>
      <c r="UAI9" s="129"/>
      <c r="UAJ9" s="129"/>
      <c r="UAK9" s="129"/>
      <c r="UAL9" s="129"/>
      <c r="UAM9" s="129"/>
      <c r="UAN9" s="129"/>
      <c r="UAO9" s="129"/>
      <c r="UAP9" s="129"/>
      <c r="UAQ9" s="129"/>
      <c r="UAR9" s="129"/>
      <c r="UAS9" s="129"/>
      <c r="UAT9" s="129"/>
      <c r="UAU9" s="129"/>
      <c r="UAV9" s="129"/>
      <c r="UAW9" s="129"/>
      <c r="UAX9" s="129"/>
      <c r="UAY9" s="129"/>
      <c r="UAZ9" s="129"/>
      <c r="UBA9" s="129"/>
      <c r="UBB9" s="129"/>
      <c r="UBC9" s="129"/>
      <c r="UBD9" s="129"/>
      <c r="UBE9" s="129"/>
      <c r="UBF9" s="129"/>
      <c r="UBG9" s="129"/>
      <c r="UBH9" s="129"/>
      <c r="UBI9" s="129"/>
      <c r="UBJ9" s="129"/>
      <c r="UBK9" s="129"/>
      <c r="UBL9" s="129"/>
      <c r="UBM9" s="129"/>
      <c r="UBN9" s="129"/>
      <c r="UBO9" s="129"/>
      <c r="UBP9" s="129"/>
      <c r="UBQ9" s="129"/>
      <c r="UBR9" s="129"/>
      <c r="UBS9" s="129"/>
      <c r="UBT9" s="129"/>
      <c r="UBU9" s="129"/>
      <c r="UBV9" s="129"/>
      <c r="UBW9" s="129"/>
      <c r="UBX9" s="129"/>
      <c r="UBY9" s="129"/>
      <c r="UBZ9" s="129"/>
      <c r="UCA9" s="129"/>
      <c r="UCB9" s="129"/>
      <c r="UCC9" s="129"/>
      <c r="UCD9" s="129"/>
      <c r="UCE9" s="129"/>
      <c r="UCF9" s="129"/>
      <c r="UCG9" s="129"/>
      <c r="UCH9" s="129"/>
      <c r="UCI9" s="129"/>
      <c r="UCJ9" s="129"/>
      <c r="UCK9" s="129"/>
      <c r="UCL9" s="129"/>
      <c r="UCM9" s="129"/>
      <c r="UCN9" s="129"/>
      <c r="UCO9" s="129"/>
      <c r="UCP9" s="129"/>
      <c r="UCQ9" s="129"/>
      <c r="UCR9" s="129"/>
      <c r="UCS9" s="129"/>
      <c r="UCT9" s="129"/>
      <c r="UCU9" s="129"/>
      <c r="UCV9" s="129"/>
      <c r="UCW9" s="129"/>
      <c r="UCX9" s="129"/>
      <c r="UCY9" s="129"/>
      <c r="UCZ9" s="129"/>
      <c r="UDA9" s="129"/>
      <c r="UDB9" s="129"/>
      <c r="UDC9" s="129"/>
      <c r="UDD9" s="129"/>
      <c r="UDE9" s="129"/>
      <c r="UDF9" s="129"/>
      <c r="UDG9" s="129"/>
      <c r="UDH9" s="129"/>
      <c r="UDI9" s="129"/>
      <c r="UDJ9" s="129"/>
      <c r="UDK9" s="129"/>
      <c r="UDL9" s="129"/>
      <c r="UDM9" s="129"/>
      <c r="UDN9" s="129"/>
      <c r="UDO9" s="129"/>
      <c r="UDP9" s="129"/>
      <c r="UDQ9" s="129"/>
      <c r="UDR9" s="129"/>
      <c r="UDS9" s="129"/>
      <c r="UDT9" s="129"/>
      <c r="UDU9" s="129"/>
      <c r="UDV9" s="129"/>
      <c r="UDW9" s="129"/>
      <c r="UDX9" s="129"/>
      <c r="UDY9" s="129"/>
      <c r="UDZ9" s="129"/>
      <c r="UEA9" s="129"/>
      <c r="UEB9" s="129"/>
      <c r="UEC9" s="129"/>
      <c r="UED9" s="129"/>
      <c r="UEE9" s="129"/>
      <c r="UEF9" s="129"/>
      <c r="UEG9" s="129"/>
      <c r="UEH9" s="129"/>
      <c r="UEI9" s="129"/>
      <c r="UEJ9" s="129"/>
      <c r="UEK9" s="129"/>
      <c r="UEL9" s="129"/>
      <c r="UEM9" s="129"/>
      <c r="UEN9" s="129"/>
      <c r="UEO9" s="129"/>
      <c r="UEP9" s="129"/>
      <c r="UEQ9" s="129"/>
      <c r="UER9" s="129"/>
      <c r="UES9" s="129"/>
      <c r="UET9" s="129"/>
      <c r="UEU9" s="129"/>
      <c r="UEV9" s="129"/>
      <c r="UEW9" s="129"/>
      <c r="UEX9" s="129"/>
      <c r="UEY9" s="129"/>
      <c r="UEZ9" s="129"/>
      <c r="UFA9" s="129"/>
      <c r="UFB9" s="129"/>
      <c r="UFC9" s="129"/>
      <c r="UFD9" s="129"/>
      <c r="UFE9" s="129"/>
      <c r="UFF9" s="129"/>
      <c r="UFG9" s="129"/>
      <c r="UFH9" s="129"/>
      <c r="UFI9" s="129"/>
      <c r="UFJ9" s="129"/>
      <c r="UFK9" s="129"/>
      <c r="UFL9" s="129"/>
      <c r="UFM9" s="129"/>
      <c r="UFN9" s="129"/>
      <c r="UFO9" s="129"/>
      <c r="UFP9" s="129"/>
      <c r="UFQ9" s="129"/>
      <c r="UFR9" s="129"/>
      <c r="UFS9" s="129"/>
      <c r="UFT9" s="129"/>
      <c r="UFU9" s="129"/>
      <c r="UFV9" s="129"/>
      <c r="UFW9" s="129"/>
      <c r="UFX9" s="129"/>
      <c r="UFY9" s="129"/>
      <c r="UFZ9" s="129"/>
      <c r="UGA9" s="129"/>
      <c r="UGB9" s="129"/>
      <c r="UGC9" s="129"/>
      <c r="UGD9" s="129"/>
      <c r="UGE9" s="129"/>
      <c r="UGF9" s="129"/>
      <c r="UGG9" s="129"/>
      <c r="UGH9" s="129"/>
      <c r="UGI9" s="129"/>
      <c r="UGJ9" s="129"/>
      <c r="UGK9" s="129"/>
      <c r="UGL9" s="129"/>
      <c r="UGM9" s="129"/>
      <c r="UGN9" s="129"/>
      <c r="UGO9" s="129"/>
      <c r="UGP9" s="129"/>
      <c r="UGQ9" s="129"/>
      <c r="UGR9" s="129"/>
      <c r="UGS9" s="129"/>
      <c r="UGT9" s="129"/>
      <c r="UGU9" s="129"/>
      <c r="UGV9" s="129"/>
      <c r="UGW9" s="129"/>
      <c r="UGX9" s="129"/>
      <c r="UGY9" s="129"/>
      <c r="UGZ9" s="129"/>
      <c r="UHA9" s="129"/>
      <c r="UHB9" s="129"/>
      <c r="UHC9" s="129"/>
      <c r="UHD9" s="129"/>
      <c r="UHE9" s="129"/>
      <c r="UHF9" s="129"/>
      <c r="UHG9" s="129"/>
      <c r="UHH9" s="129"/>
      <c r="UHI9" s="129"/>
      <c r="UHJ9" s="129"/>
      <c r="UHK9" s="129"/>
      <c r="UHL9" s="129"/>
      <c r="UHM9" s="129"/>
      <c r="UHN9" s="129"/>
      <c r="UHO9" s="129"/>
      <c r="UHP9" s="129"/>
      <c r="UHQ9" s="129"/>
      <c r="UHR9" s="129"/>
      <c r="UHS9" s="129"/>
      <c r="UHT9" s="129"/>
      <c r="UHU9" s="129"/>
      <c r="UHV9" s="129"/>
      <c r="UHW9" s="129"/>
      <c r="UHX9" s="129"/>
      <c r="UHY9" s="129"/>
      <c r="UHZ9" s="129"/>
      <c r="UIA9" s="129"/>
      <c r="UIB9" s="129"/>
      <c r="UIC9" s="129"/>
      <c r="UID9" s="129"/>
      <c r="UIE9" s="129"/>
      <c r="UIF9" s="129"/>
      <c r="UIG9" s="129"/>
      <c r="UIH9" s="129"/>
      <c r="UII9" s="129"/>
      <c r="UIJ9" s="129"/>
      <c r="UIK9" s="129"/>
      <c r="UIL9" s="129"/>
      <c r="UIM9" s="129"/>
      <c r="UIN9" s="129"/>
      <c r="UIO9" s="129"/>
      <c r="UIP9" s="129"/>
      <c r="UIQ9" s="129"/>
      <c r="UIR9" s="129"/>
      <c r="UIS9" s="129"/>
      <c r="UIT9" s="129"/>
      <c r="UIU9" s="129"/>
      <c r="UIV9" s="129"/>
      <c r="UIW9" s="129"/>
      <c r="UIX9" s="129"/>
      <c r="UIY9" s="129"/>
      <c r="UIZ9" s="129"/>
      <c r="UJA9" s="129"/>
      <c r="UJB9" s="129"/>
      <c r="UJC9" s="129"/>
      <c r="UJD9" s="129"/>
      <c r="UJE9" s="129"/>
      <c r="UJF9" s="129"/>
      <c r="UJG9" s="129"/>
      <c r="UJH9" s="129"/>
      <c r="UJI9" s="129"/>
      <c r="UJJ9" s="129"/>
      <c r="UJK9" s="129"/>
      <c r="UJL9" s="129"/>
      <c r="UJM9" s="129"/>
      <c r="UJN9" s="129"/>
      <c r="UJO9" s="129"/>
      <c r="UJP9" s="129"/>
      <c r="UJQ9" s="129"/>
      <c r="UJR9" s="129"/>
      <c r="UJS9" s="129"/>
      <c r="UJT9" s="129"/>
      <c r="UJU9" s="129"/>
      <c r="UJV9" s="129"/>
      <c r="UJW9" s="129"/>
      <c r="UJX9" s="129"/>
      <c r="UJY9" s="129"/>
      <c r="UJZ9" s="129"/>
      <c r="UKA9" s="129"/>
      <c r="UKB9" s="129"/>
      <c r="UKC9" s="129"/>
      <c r="UKD9" s="129"/>
      <c r="UKE9" s="129"/>
      <c r="UKF9" s="129"/>
      <c r="UKG9" s="129"/>
      <c r="UKH9" s="129"/>
      <c r="UKI9" s="129"/>
      <c r="UKJ9" s="129"/>
      <c r="UKK9" s="129"/>
      <c r="UKL9" s="129"/>
      <c r="UKM9" s="129"/>
      <c r="UKN9" s="129"/>
      <c r="UKO9" s="129"/>
      <c r="UKP9" s="129"/>
      <c r="UKQ9" s="129"/>
      <c r="UKR9" s="129"/>
      <c r="UKS9" s="129"/>
      <c r="UKT9" s="129"/>
      <c r="UKU9" s="129"/>
      <c r="UKV9" s="129"/>
      <c r="UKW9" s="129"/>
      <c r="UKX9" s="129"/>
      <c r="UKY9" s="129"/>
      <c r="UKZ9" s="129"/>
      <c r="ULA9" s="129"/>
      <c r="ULB9" s="129"/>
      <c r="ULC9" s="129"/>
      <c r="ULD9" s="129"/>
      <c r="ULE9" s="129"/>
      <c r="ULF9" s="129"/>
      <c r="ULG9" s="129"/>
      <c r="ULH9" s="129"/>
      <c r="ULI9" s="129"/>
      <c r="ULJ9" s="129"/>
      <c r="ULK9" s="129"/>
      <c r="ULL9" s="129"/>
      <c r="ULM9" s="129"/>
      <c r="ULN9" s="129"/>
      <c r="ULO9" s="129"/>
      <c r="ULP9" s="129"/>
      <c r="ULQ9" s="129"/>
      <c r="ULR9" s="129"/>
      <c r="ULS9" s="129"/>
      <c r="ULT9" s="129"/>
      <c r="ULU9" s="129"/>
      <c r="ULV9" s="129"/>
      <c r="ULW9" s="129"/>
      <c r="ULX9" s="129"/>
      <c r="ULY9" s="129"/>
      <c r="ULZ9" s="129"/>
      <c r="UMA9" s="129"/>
      <c r="UMB9" s="129"/>
      <c r="UMC9" s="129"/>
      <c r="UMD9" s="129"/>
      <c r="UME9" s="129"/>
      <c r="UMF9" s="129"/>
      <c r="UMG9" s="129"/>
      <c r="UMH9" s="129"/>
      <c r="UMI9" s="129"/>
      <c r="UMJ9" s="129"/>
      <c r="UMK9" s="129"/>
      <c r="UML9" s="129"/>
      <c r="UMM9" s="129"/>
      <c r="UMN9" s="129"/>
      <c r="UMO9" s="129"/>
      <c r="UMP9" s="129"/>
      <c r="UMQ9" s="129"/>
      <c r="UMR9" s="129"/>
      <c r="UMS9" s="129"/>
      <c r="UMT9" s="129"/>
      <c r="UMU9" s="129"/>
      <c r="UMV9" s="129"/>
      <c r="UMW9" s="129"/>
      <c r="UMX9" s="129"/>
      <c r="UMY9" s="129"/>
      <c r="UMZ9" s="129"/>
      <c r="UNA9" s="129"/>
      <c r="UNB9" s="129"/>
      <c r="UNC9" s="129"/>
      <c r="UND9" s="129"/>
      <c r="UNE9" s="129"/>
      <c r="UNF9" s="129"/>
      <c r="UNG9" s="129"/>
      <c r="UNH9" s="129"/>
      <c r="UNI9" s="129"/>
      <c r="UNJ9" s="129"/>
      <c r="UNK9" s="129"/>
      <c r="UNL9" s="129"/>
      <c r="UNM9" s="129"/>
      <c r="UNN9" s="129"/>
      <c r="UNO9" s="129"/>
      <c r="UNP9" s="129"/>
      <c r="UNQ9" s="129"/>
      <c r="UNR9" s="129"/>
      <c r="UNS9" s="129"/>
      <c r="UNT9" s="129"/>
      <c r="UNU9" s="129"/>
      <c r="UNV9" s="129"/>
      <c r="UNW9" s="129"/>
      <c r="UNX9" s="129"/>
      <c r="UNY9" s="129"/>
      <c r="UNZ9" s="129"/>
      <c r="UOA9" s="129"/>
      <c r="UOB9" s="129"/>
      <c r="UOC9" s="129"/>
      <c r="UOD9" s="129"/>
      <c r="UOE9" s="129"/>
      <c r="UOF9" s="129"/>
      <c r="UOG9" s="129"/>
      <c r="UOH9" s="129"/>
      <c r="UOI9" s="129"/>
      <c r="UOJ9" s="129"/>
      <c r="UOK9" s="129"/>
      <c r="UOL9" s="129"/>
      <c r="UOM9" s="129"/>
      <c r="UON9" s="129"/>
      <c r="UOO9" s="129"/>
      <c r="UOP9" s="129"/>
      <c r="UOQ9" s="129"/>
      <c r="UOR9" s="129"/>
      <c r="UOS9" s="129"/>
      <c r="UOT9" s="129"/>
      <c r="UOU9" s="129"/>
      <c r="UOV9" s="129"/>
      <c r="UOW9" s="129"/>
      <c r="UOX9" s="129"/>
      <c r="UOY9" s="129"/>
      <c r="UOZ9" s="129"/>
      <c r="UPA9" s="129"/>
      <c r="UPB9" s="129"/>
      <c r="UPC9" s="129"/>
      <c r="UPD9" s="129"/>
      <c r="UPE9" s="129"/>
      <c r="UPF9" s="129"/>
      <c r="UPG9" s="129"/>
      <c r="UPH9" s="129"/>
      <c r="UPI9" s="129"/>
      <c r="UPJ9" s="129"/>
      <c r="UPK9" s="129"/>
      <c r="UPL9" s="129"/>
      <c r="UPM9" s="129"/>
      <c r="UPN9" s="129"/>
      <c r="UPO9" s="129"/>
      <c r="UPP9" s="129"/>
      <c r="UPQ9" s="129"/>
      <c r="UPR9" s="129"/>
      <c r="UPS9" s="129"/>
      <c r="UPT9" s="129"/>
      <c r="UPU9" s="129"/>
      <c r="UPV9" s="129"/>
      <c r="UPW9" s="129"/>
      <c r="UPX9" s="129"/>
      <c r="UPY9" s="129"/>
      <c r="UPZ9" s="129"/>
      <c r="UQA9" s="129"/>
      <c r="UQB9" s="129"/>
      <c r="UQC9" s="129"/>
      <c r="UQD9" s="129"/>
      <c r="UQE9" s="129"/>
      <c r="UQF9" s="129"/>
      <c r="UQG9" s="129"/>
      <c r="UQH9" s="129"/>
      <c r="UQI9" s="129"/>
      <c r="UQJ9" s="129"/>
      <c r="UQK9" s="129"/>
      <c r="UQL9" s="129"/>
      <c r="UQM9" s="129"/>
      <c r="UQN9" s="129"/>
      <c r="UQO9" s="129"/>
      <c r="UQP9" s="129"/>
      <c r="UQQ9" s="129"/>
      <c r="UQR9" s="129"/>
      <c r="UQS9" s="129"/>
      <c r="UQT9" s="129"/>
      <c r="UQU9" s="129"/>
      <c r="UQV9" s="129"/>
      <c r="UQW9" s="129"/>
      <c r="UQX9" s="129"/>
      <c r="UQY9" s="129"/>
      <c r="UQZ9" s="129"/>
      <c r="URA9" s="129"/>
      <c r="URB9" s="129"/>
      <c r="URC9" s="129"/>
      <c r="URD9" s="129"/>
      <c r="URE9" s="129"/>
      <c r="URF9" s="129"/>
      <c r="URG9" s="129"/>
      <c r="URH9" s="129"/>
      <c r="URI9" s="129"/>
      <c r="URJ9" s="129"/>
      <c r="URK9" s="129"/>
      <c r="URL9" s="129"/>
      <c r="URM9" s="129"/>
      <c r="URN9" s="129"/>
      <c r="URO9" s="129"/>
      <c r="URP9" s="129"/>
      <c r="URQ9" s="129"/>
      <c r="URR9" s="129"/>
      <c r="URS9" s="129"/>
      <c r="URT9" s="129"/>
      <c r="URU9" s="129"/>
      <c r="URV9" s="129"/>
      <c r="URW9" s="129"/>
      <c r="URX9" s="129"/>
      <c r="URY9" s="129"/>
      <c r="URZ9" s="129"/>
      <c r="USA9" s="129"/>
      <c r="USB9" s="129"/>
      <c r="USC9" s="129"/>
      <c r="USD9" s="129"/>
      <c r="USE9" s="129"/>
      <c r="USF9" s="129"/>
      <c r="USG9" s="129"/>
      <c r="USH9" s="129"/>
      <c r="USI9" s="129"/>
      <c r="USJ9" s="129"/>
      <c r="USK9" s="129"/>
      <c r="USL9" s="129"/>
      <c r="USM9" s="129"/>
      <c r="USN9" s="129"/>
      <c r="USO9" s="129"/>
      <c r="USP9" s="129"/>
      <c r="USQ9" s="129"/>
      <c r="USR9" s="129"/>
      <c r="USS9" s="129"/>
      <c r="UST9" s="129"/>
      <c r="USU9" s="129"/>
      <c r="USV9" s="129"/>
      <c r="USW9" s="129"/>
      <c r="USX9" s="129"/>
      <c r="USY9" s="129"/>
      <c r="USZ9" s="129"/>
      <c r="UTA9" s="129"/>
      <c r="UTB9" s="129"/>
      <c r="UTC9" s="129"/>
      <c r="UTD9" s="129"/>
      <c r="UTE9" s="129"/>
      <c r="UTF9" s="129"/>
      <c r="UTG9" s="129"/>
      <c r="UTH9" s="129"/>
      <c r="UTI9" s="129"/>
      <c r="UTJ9" s="129"/>
      <c r="UTK9" s="129"/>
      <c r="UTL9" s="129"/>
      <c r="UTM9" s="129"/>
      <c r="UTN9" s="129"/>
      <c r="UTO9" s="129"/>
      <c r="UTP9" s="129"/>
      <c r="UTQ9" s="129"/>
      <c r="UTR9" s="129"/>
      <c r="UTS9" s="129"/>
      <c r="UTT9" s="129"/>
      <c r="UTU9" s="129"/>
      <c r="UTV9" s="129"/>
      <c r="UTW9" s="129"/>
      <c r="UTX9" s="129"/>
      <c r="UTY9" s="129"/>
      <c r="UTZ9" s="129"/>
      <c r="UUA9" s="129"/>
      <c r="UUB9" s="129"/>
      <c r="UUC9" s="129"/>
      <c r="UUD9" s="129"/>
      <c r="UUE9" s="129"/>
      <c r="UUF9" s="129"/>
      <c r="UUG9" s="129"/>
      <c r="UUH9" s="129"/>
      <c r="UUI9" s="129"/>
      <c r="UUJ9" s="129"/>
      <c r="UUK9" s="129"/>
      <c r="UUL9" s="129"/>
      <c r="UUM9" s="129"/>
      <c r="UUN9" s="129"/>
      <c r="UUO9" s="129"/>
      <c r="UUP9" s="129"/>
      <c r="UUQ9" s="129"/>
      <c r="UUR9" s="129"/>
      <c r="UUS9" s="129"/>
      <c r="UUT9" s="129"/>
      <c r="UUU9" s="129"/>
      <c r="UUV9" s="129"/>
      <c r="UUW9" s="129"/>
      <c r="UUX9" s="129"/>
      <c r="UUY9" s="129"/>
      <c r="UUZ9" s="129"/>
      <c r="UVA9" s="129"/>
      <c r="UVB9" s="129"/>
      <c r="UVC9" s="129"/>
      <c r="UVD9" s="129"/>
      <c r="UVE9" s="129"/>
      <c r="UVF9" s="129"/>
      <c r="UVG9" s="129"/>
      <c r="UVH9" s="129"/>
      <c r="UVI9" s="129"/>
      <c r="UVJ9" s="129"/>
      <c r="UVK9" s="129"/>
      <c r="UVL9" s="129"/>
      <c r="UVM9" s="129"/>
      <c r="UVN9" s="129"/>
      <c r="UVO9" s="129"/>
      <c r="UVP9" s="129"/>
      <c r="UVQ9" s="129"/>
      <c r="UVR9" s="129"/>
      <c r="UVS9" s="129"/>
      <c r="UVT9" s="129"/>
      <c r="UVU9" s="129"/>
      <c r="UVV9" s="129"/>
      <c r="UVW9" s="129"/>
      <c r="UVX9" s="129"/>
      <c r="UVY9" s="129"/>
      <c r="UVZ9" s="129"/>
      <c r="UWA9" s="129"/>
      <c r="UWB9" s="129"/>
      <c r="UWC9" s="129"/>
      <c r="UWD9" s="129"/>
      <c r="UWE9" s="129"/>
      <c r="UWF9" s="129"/>
      <c r="UWG9" s="129"/>
      <c r="UWH9" s="129"/>
      <c r="UWI9" s="129"/>
      <c r="UWJ9" s="129"/>
      <c r="UWK9" s="129"/>
      <c r="UWL9" s="129"/>
      <c r="UWM9" s="129"/>
      <c r="UWN9" s="129"/>
      <c r="UWO9" s="129"/>
      <c r="UWP9" s="129"/>
      <c r="UWQ9" s="129"/>
      <c r="UWR9" s="129"/>
      <c r="UWS9" s="129"/>
      <c r="UWT9" s="129"/>
      <c r="UWU9" s="129"/>
      <c r="UWV9" s="129"/>
      <c r="UWW9" s="129"/>
      <c r="UWX9" s="129"/>
      <c r="UWY9" s="129"/>
      <c r="UWZ9" s="129"/>
      <c r="UXA9" s="129"/>
      <c r="UXB9" s="129"/>
      <c r="UXC9" s="129"/>
      <c r="UXD9" s="129"/>
      <c r="UXE9" s="129"/>
      <c r="UXF9" s="129"/>
      <c r="UXG9" s="129"/>
      <c r="UXH9" s="129"/>
      <c r="UXI9" s="129"/>
      <c r="UXJ9" s="129"/>
      <c r="UXK9" s="129"/>
      <c r="UXL9" s="129"/>
      <c r="UXM9" s="129"/>
      <c r="UXN9" s="129"/>
      <c r="UXO9" s="129"/>
      <c r="UXP9" s="129"/>
      <c r="UXQ9" s="129"/>
      <c r="UXR9" s="129"/>
      <c r="UXS9" s="129"/>
      <c r="UXT9" s="129"/>
      <c r="UXU9" s="129"/>
      <c r="UXV9" s="129"/>
      <c r="UXW9" s="129"/>
      <c r="UXX9" s="129"/>
      <c r="UXY9" s="129"/>
      <c r="UXZ9" s="129"/>
      <c r="UYA9" s="129"/>
      <c r="UYB9" s="129"/>
      <c r="UYC9" s="129"/>
      <c r="UYD9" s="129"/>
      <c r="UYE9" s="129"/>
      <c r="UYF9" s="129"/>
      <c r="UYG9" s="129"/>
      <c r="UYH9" s="129"/>
      <c r="UYI9" s="129"/>
      <c r="UYJ9" s="129"/>
      <c r="UYK9" s="129"/>
      <c r="UYL9" s="129"/>
      <c r="UYM9" s="129"/>
      <c r="UYN9" s="129"/>
      <c r="UYO9" s="129"/>
      <c r="UYP9" s="129"/>
      <c r="UYQ9" s="129"/>
      <c r="UYR9" s="129"/>
      <c r="UYS9" s="129"/>
      <c r="UYT9" s="129"/>
      <c r="UYU9" s="129"/>
      <c r="UYV9" s="129"/>
      <c r="UYW9" s="129"/>
      <c r="UYX9" s="129"/>
      <c r="UYY9" s="129"/>
      <c r="UYZ9" s="129"/>
      <c r="UZA9" s="129"/>
      <c r="UZB9" s="129"/>
      <c r="UZC9" s="129"/>
      <c r="UZD9" s="129"/>
      <c r="UZE9" s="129"/>
      <c r="UZF9" s="129"/>
      <c r="UZG9" s="129"/>
      <c r="UZH9" s="129"/>
      <c r="UZI9" s="129"/>
      <c r="UZJ9" s="129"/>
      <c r="UZK9" s="129"/>
      <c r="UZL9" s="129"/>
      <c r="UZM9" s="129"/>
      <c r="UZN9" s="129"/>
      <c r="UZO9" s="129"/>
      <c r="UZP9" s="129"/>
      <c r="UZQ9" s="129"/>
      <c r="UZR9" s="129"/>
      <c r="UZS9" s="129"/>
      <c r="UZT9" s="129"/>
      <c r="UZU9" s="129"/>
      <c r="UZV9" s="129"/>
      <c r="UZW9" s="129"/>
      <c r="UZX9" s="129"/>
      <c r="UZY9" s="129"/>
      <c r="UZZ9" s="129"/>
      <c r="VAA9" s="129"/>
      <c r="VAB9" s="129"/>
      <c r="VAC9" s="129"/>
      <c r="VAD9" s="129"/>
      <c r="VAE9" s="129"/>
      <c r="VAF9" s="129"/>
      <c r="VAG9" s="129"/>
      <c r="VAH9" s="129"/>
      <c r="VAI9" s="129"/>
      <c r="VAJ9" s="129"/>
      <c r="VAK9" s="129"/>
      <c r="VAL9" s="129"/>
      <c r="VAM9" s="129"/>
      <c r="VAN9" s="129"/>
      <c r="VAO9" s="129"/>
      <c r="VAP9" s="129"/>
      <c r="VAQ9" s="129"/>
      <c r="VAR9" s="129"/>
      <c r="VAS9" s="129"/>
      <c r="VAT9" s="129"/>
      <c r="VAU9" s="129"/>
      <c r="VAV9" s="129"/>
      <c r="VAW9" s="129"/>
      <c r="VAX9" s="129"/>
      <c r="VAY9" s="129"/>
      <c r="VAZ9" s="129"/>
      <c r="VBA9" s="129"/>
      <c r="VBB9" s="129"/>
      <c r="VBC9" s="129"/>
      <c r="VBD9" s="129"/>
      <c r="VBE9" s="129"/>
      <c r="VBF9" s="129"/>
      <c r="VBG9" s="129"/>
      <c r="VBH9" s="129"/>
      <c r="VBI9" s="129"/>
      <c r="VBJ9" s="129"/>
      <c r="VBK9" s="129"/>
      <c r="VBL9" s="129"/>
      <c r="VBM9" s="129"/>
      <c r="VBN9" s="129"/>
      <c r="VBO9" s="129"/>
      <c r="VBP9" s="129"/>
      <c r="VBQ9" s="129"/>
      <c r="VBR9" s="129"/>
      <c r="VBS9" s="129"/>
      <c r="VBT9" s="129"/>
      <c r="VBU9" s="129"/>
      <c r="VBV9" s="129"/>
      <c r="VBW9" s="129"/>
      <c r="VBX9" s="129"/>
      <c r="VBY9" s="129"/>
      <c r="VBZ9" s="129"/>
      <c r="VCA9" s="129"/>
      <c r="VCB9" s="129"/>
      <c r="VCC9" s="129"/>
      <c r="VCD9" s="129"/>
      <c r="VCE9" s="129"/>
      <c r="VCF9" s="129"/>
      <c r="VCG9" s="129"/>
      <c r="VCH9" s="129"/>
      <c r="VCI9" s="129"/>
      <c r="VCJ9" s="129"/>
      <c r="VCK9" s="129"/>
      <c r="VCL9" s="129"/>
      <c r="VCM9" s="129"/>
      <c r="VCN9" s="129"/>
      <c r="VCO9" s="129"/>
      <c r="VCP9" s="129"/>
      <c r="VCQ9" s="129"/>
      <c r="VCR9" s="129"/>
      <c r="VCS9" s="129"/>
      <c r="VCT9" s="129"/>
      <c r="VCU9" s="129"/>
      <c r="VCV9" s="129"/>
      <c r="VCW9" s="129"/>
      <c r="VCX9" s="129"/>
      <c r="VCY9" s="129"/>
      <c r="VCZ9" s="129"/>
      <c r="VDA9" s="129"/>
      <c r="VDB9" s="129"/>
      <c r="VDC9" s="129"/>
      <c r="VDD9" s="129"/>
      <c r="VDE9" s="129"/>
      <c r="VDF9" s="129"/>
      <c r="VDG9" s="129"/>
      <c r="VDH9" s="129"/>
      <c r="VDI9" s="129"/>
      <c r="VDJ9" s="129"/>
      <c r="VDK9" s="129"/>
      <c r="VDL9" s="129"/>
      <c r="VDM9" s="129"/>
      <c r="VDN9" s="129"/>
      <c r="VDO9" s="129"/>
      <c r="VDP9" s="129"/>
      <c r="VDQ9" s="129"/>
      <c r="VDR9" s="129"/>
      <c r="VDS9" s="129"/>
      <c r="VDT9" s="129"/>
      <c r="VDU9" s="129"/>
      <c r="VDV9" s="129"/>
      <c r="VDW9" s="129"/>
      <c r="VDX9" s="129"/>
      <c r="VDY9" s="129"/>
      <c r="VDZ9" s="129"/>
      <c r="VEA9" s="129"/>
      <c r="VEB9" s="129"/>
      <c r="VEC9" s="129"/>
      <c r="VED9" s="129"/>
      <c r="VEE9" s="129"/>
      <c r="VEF9" s="129"/>
      <c r="VEG9" s="129"/>
      <c r="VEH9" s="129"/>
      <c r="VEI9" s="129"/>
      <c r="VEJ9" s="129"/>
      <c r="VEK9" s="129"/>
      <c r="VEL9" s="129"/>
      <c r="VEM9" s="129"/>
      <c r="VEN9" s="129"/>
      <c r="VEO9" s="129"/>
      <c r="VEP9" s="129"/>
      <c r="VEQ9" s="129"/>
      <c r="VER9" s="129"/>
      <c r="VES9" s="129"/>
      <c r="VET9" s="129"/>
      <c r="VEU9" s="129"/>
      <c r="VEV9" s="129"/>
      <c r="VEW9" s="129"/>
      <c r="VEX9" s="129"/>
      <c r="VEY9" s="129"/>
      <c r="VEZ9" s="129"/>
      <c r="VFA9" s="129"/>
      <c r="VFB9" s="129"/>
      <c r="VFC9" s="129"/>
      <c r="VFD9" s="129"/>
      <c r="VFE9" s="129"/>
      <c r="VFF9" s="129"/>
      <c r="VFG9" s="129"/>
      <c r="VFH9" s="129"/>
      <c r="VFI9" s="129"/>
      <c r="VFJ9" s="129"/>
      <c r="VFK9" s="129"/>
      <c r="VFL9" s="129"/>
      <c r="VFM9" s="129"/>
      <c r="VFN9" s="129"/>
      <c r="VFO9" s="129"/>
      <c r="VFP9" s="129"/>
      <c r="VFQ9" s="129"/>
      <c r="VFR9" s="129"/>
      <c r="VFS9" s="129"/>
      <c r="VFT9" s="129"/>
      <c r="VFU9" s="129"/>
      <c r="VFV9" s="129"/>
      <c r="VFW9" s="129"/>
      <c r="VFX9" s="129"/>
      <c r="VFY9" s="129"/>
      <c r="VFZ9" s="129"/>
      <c r="VGA9" s="129"/>
      <c r="VGB9" s="129"/>
      <c r="VGC9" s="129"/>
      <c r="VGD9" s="129"/>
      <c r="VGE9" s="129"/>
      <c r="VGF9" s="129"/>
      <c r="VGG9" s="129"/>
      <c r="VGH9" s="129"/>
      <c r="VGI9" s="129"/>
      <c r="VGJ9" s="129"/>
      <c r="VGK9" s="129"/>
      <c r="VGL9" s="129"/>
      <c r="VGM9" s="129"/>
      <c r="VGN9" s="129"/>
      <c r="VGO9" s="129"/>
      <c r="VGP9" s="129"/>
      <c r="VGQ9" s="129"/>
      <c r="VGR9" s="129"/>
      <c r="VGS9" s="129"/>
      <c r="VGT9" s="129"/>
      <c r="VGU9" s="129"/>
      <c r="VGV9" s="129"/>
      <c r="VGW9" s="129"/>
      <c r="VGX9" s="129"/>
      <c r="VGY9" s="129"/>
      <c r="VGZ9" s="129"/>
      <c r="VHA9" s="129"/>
      <c r="VHB9" s="129"/>
      <c r="VHC9" s="129"/>
      <c r="VHD9" s="129"/>
      <c r="VHE9" s="129"/>
      <c r="VHF9" s="129"/>
      <c r="VHG9" s="129"/>
      <c r="VHH9" s="129"/>
      <c r="VHI9" s="129"/>
      <c r="VHJ9" s="129"/>
      <c r="VHK9" s="129"/>
      <c r="VHL9" s="129"/>
      <c r="VHM9" s="129"/>
      <c r="VHN9" s="129"/>
      <c r="VHO9" s="129"/>
      <c r="VHP9" s="129"/>
      <c r="VHQ9" s="129"/>
      <c r="VHR9" s="129"/>
      <c r="VHS9" s="129"/>
      <c r="VHT9" s="129"/>
      <c r="VHU9" s="129"/>
      <c r="VHV9" s="129"/>
      <c r="VHW9" s="129"/>
      <c r="VHX9" s="129"/>
      <c r="VHY9" s="129"/>
      <c r="VHZ9" s="129"/>
      <c r="VIA9" s="129"/>
      <c r="VIB9" s="129"/>
      <c r="VIC9" s="129"/>
      <c r="VID9" s="129"/>
      <c r="VIE9" s="129"/>
      <c r="VIF9" s="129"/>
      <c r="VIG9" s="129"/>
      <c r="VIH9" s="129"/>
      <c r="VII9" s="129"/>
      <c r="VIJ9" s="129"/>
      <c r="VIK9" s="129"/>
      <c r="VIL9" s="129"/>
      <c r="VIM9" s="129"/>
      <c r="VIN9" s="129"/>
      <c r="VIO9" s="129"/>
      <c r="VIP9" s="129"/>
      <c r="VIQ9" s="129"/>
      <c r="VIR9" s="129"/>
      <c r="VIS9" s="129"/>
      <c r="VIT9" s="129"/>
      <c r="VIU9" s="129"/>
      <c r="VIV9" s="129"/>
      <c r="VIW9" s="129"/>
      <c r="VIX9" s="129"/>
      <c r="VIY9" s="129"/>
      <c r="VIZ9" s="129"/>
      <c r="VJA9" s="129"/>
      <c r="VJB9" s="129"/>
      <c r="VJC9" s="129"/>
      <c r="VJD9" s="129"/>
      <c r="VJE9" s="129"/>
      <c r="VJF9" s="129"/>
      <c r="VJG9" s="129"/>
      <c r="VJH9" s="129"/>
      <c r="VJI9" s="129"/>
      <c r="VJJ9" s="129"/>
      <c r="VJK9" s="129"/>
      <c r="VJL9" s="129"/>
      <c r="VJM9" s="129"/>
      <c r="VJN9" s="129"/>
      <c r="VJO9" s="129"/>
      <c r="VJP9" s="129"/>
      <c r="VJQ9" s="129"/>
      <c r="VJR9" s="129"/>
      <c r="VJS9" s="129"/>
      <c r="VJT9" s="129"/>
      <c r="VJU9" s="129"/>
      <c r="VJV9" s="129"/>
      <c r="VJW9" s="129"/>
      <c r="VJX9" s="129"/>
      <c r="VJY9" s="129"/>
      <c r="VJZ9" s="129"/>
      <c r="VKA9" s="129"/>
      <c r="VKB9" s="129"/>
      <c r="VKC9" s="129"/>
      <c r="VKD9" s="129"/>
      <c r="VKE9" s="129"/>
      <c r="VKF9" s="129"/>
      <c r="VKG9" s="129"/>
      <c r="VKH9" s="129"/>
      <c r="VKI9" s="129"/>
      <c r="VKJ9" s="129"/>
      <c r="VKK9" s="129"/>
      <c r="VKL9" s="129"/>
      <c r="VKM9" s="129"/>
      <c r="VKN9" s="129"/>
      <c r="VKO9" s="129"/>
      <c r="VKP9" s="129"/>
      <c r="VKQ9" s="129"/>
      <c r="VKR9" s="129"/>
      <c r="VKS9" s="129"/>
      <c r="VKT9" s="129"/>
      <c r="VKU9" s="129"/>
      <c r="VKV9" s="129"/>
      <c r="VKW9" s="129"/>
      <c r="VKX9" s="129"/>
      <c r="VKY9" s="129"/>
      <c r="VKZ9" s="129"/>
      <c r="VLA9" s="129"/>
      <c r="VLB9" s="129"/>
      <c r="VLC9" s="129"/>
      <c r="VLD9" s="129"/>
      <c r="VLE9" s="129"/>
      <c r="VLF9" s="129"/>
      <c r="VLG9" s="129"/>
      <c r="VLH9" s="129"/>
      <c r="VLI9" s="129"/>
      <c r="VLJ9" s="129"/>
      <c r="VLK9" s="129"/>
      <c r="VLL9" s="129"/>
      <c r="VLM9" s="129"/>
      <c r="VLN9" s="129"/>
      <c r="VLO9" s="129"/>
      <c r="VLP9" s="129"/>
      <c r="VLQ9" s="129"/>
      <c r="VLR9" s="129"/>
      <c r="VLS9" s="129"/>
      <c r="VLT9" s="129"/>
      <c r="VLU9" s="129"/>
      <c r="VLV9" s="129"/>
      <c r="VLW9" s="129"/>
      <c r="VLX9" s="129"/>
      <c r="VLY9" s="129"/>
      <c r="VLZ9" s="129"/>
      <c r="VMA9" s="129"/>
      <c r="VMB9" s="129"/>
      <c r="VMC9" s="129"/>
      <c r="VMD9" s="129"/>
      <c r="VME9" s="129"/>
      <c r="VMF9" s="129"/>
      <c r="VMG9" s="129"/>
      <c r="VMH9" s="129"/>
      <c r="VMI9" s="129"/>
      <c r="VMJ9" s="129"/>
      <c r="VMK9" s="129"/>
      <c r="VML9" s="129"/>
      <c r="VMM9" s="129"/>
      <c r="VMN9" s="129"/>
      <c r="VMO9" s="129"/>
      <c r="VMP9" s="129"/>
      <c r="VMQ9" s="129"/>
      <c r="VMR9" s="129"/>
      <c r="VMS9" s="129"/>
      <c r="VMT9" s="129"/>
      <c r="VMU9" s="129"/>
      <c r="VMV9" s="129"/>
      <c r="VMW9" s="129"/>
      <c r="VMX9" s="129"/>
      <c r="VMY9" s="129"/>
      <c r="VMZ9" s="129"/>
      <c r="VNA9" s="129"/>
      <c r="VNB9" s="129"/>
      <c r="VNC9" s="129"/>
      <c r="VND9" s="129"/>
      <c r="VNE9" s="129"/>
      <c r="VNF9" s="129"/>
      <c r="VNG9" s="129"/>
      <c r="VNH9" s="129"/>
      <c r="VNI9" s="129"/>
      <c r="VNJ9" s="129"/>
      <c r="VNK9" s="129"/>
      <c r="VNL9" s="129"/>
      <c r="VNM9" s="129"/>
      <c r="VNN9" s="129"/>
      <c r="VNO9" s="129"/>
      <c r="VNP9" s="129"/>
      <c r="VNQ9" s="129"/>
      <c r="VNR9" s="129"/>
      <c r="VNS9" s="129"/>
      <c r="VNT9" s="129"/>
      <c r="VNU9" s="129"/>
      <c r="VNV9" s="129"/>
      <c r="VNW9" s="129"/>
      <c r="VNX9" s="129"/>
      <c r="VNY9" s="129"/>
      <c r="VNZ9" s="129"/>
      <c r="VOA9" s="129"/>
      <c r="VOB9" s="129"/>
      <c r="VOC9" s="129"/>
      <c r="VOD9" s="129"/>
      <c r="VOE9" s="129"/>
      <c r="VOF9" s="129"/>
      <c r="VOG9" s="129"/>
      <c r="VOH9" s="129"/>
      <c r="VOI9" s="129"/>
      <c r="VOJ9" s="129"/>
      <c r="VOK9" s="129"/>
      <c r="VOL9" s="129"/>
      <c r="VOM9" s="129"/>
      <c r="VON9" s="129"/>
      <c r="VOO9" s="129"/>
      <c r="VOP9" s="129"/>
      <c r="VOQ9" s="129"/>
      <c r="VOR9" s="129"/>
      <c r="VOS9" s="129"/>
      <c r="VOT9" s="129"/>
      <c r="VOU9" s="129"/>
      <c r="VOV9" s="129"/>
      <c r="VOW9" s="129"/>
      <c r="VOX9" s="129"/>
      <c r="VOY9" s="129"/>
      <c r="VOZ9" s="129"/>
      <c r="VPA9" s="129"/>
      <c r="VPB9" s="129"/>
      <c r="VPC9" s="129"/>
      <c r="VPD9" s="129"/>
      <c r="VPE9" s="129"/>
      <c r="VPF9" s="129"/>
      <c r="VPG9" s="129"/>
      <c r="VPH9" s="129"/>
      <c r="VPI9" s="129"/>
      <c r="VPJ9" s="129"/>
      <c r="VPK9" s="129"/>
      <c r="VPL9" s="129"/>
      <c r="VPM9" s="129"/>
      <c r="VPN9" s="129"/>
      <c r="VPO9" s="129"/>
      <c r="VPP9" s="129"/>
      <c r="VPQ9" s="129"/>
      <c r="VPR9" s="129"/>
      <c r="VPS9" s="129"/>
      <c r="VPT9" s="129"/>
      <c r="VPU9" s="129"/>
      <c r="VPV9" s="129"/>
      <c r="VPW9" s="129"/>
      <c r="VPX9" s="129"/>
      <c r="VPY9" s="129"/>
      <c r="VPZ9" s="129"/>
      <c r="VQA9" s="129"/>
      <c r="VQB9" s="129"/>
      <c r="VQC9" s="129"/>
      <c r="VQD9" s="129"/>
      <c r="VQE9" s="129"/>
      <c r="VQF9" s="129"/>
      <c r="VQG9" s="129"/>
      <c r="VQH9" s="129"/>
      <c r="VQI9" s="129"/>
      <c r="VQJ9" s="129"/>
      <c r="VQK9" s="129"/>
      <c r="VQL9" s="129"/>
      <c r="VQM9" s="129"/>
      <c r="VQN9" s="129"/>
      <c r="VQO9" s="129"/>
      <c r="VQP9" s="129"/>
      <c r="VQQ9" s="129"/>
      <c r="VQR9" s="129"/>
      <c r="VQS9" s="129"/>
      <c r="VQT9" s="129"/>
      <c r="VQU9" s="129"/>
      <c r="VQV9" s="129"/>
      <c r="VQW9" s="129"/>
      <c r="VQX9" s="129"/>
      <c r="VQY9" s="129"/>
      <c r="VQZ9" s="129"/>
      <c r="VRA9" s="129"/>
      <c r="VRB9" s="129"/>
      <c r="VRC9" s="129"/>
      <c r="VRD9" s="129"/>
      <c r="VRE9" s="129"/>
      <c r="VRF9" s="129"/>
      <c r="VRG9" s="129"/>
      <c r="VRH9" s="129"/>
      <c r="VRI9" s="129"/>
      <c r="VRJ9" s="129"/>
      <c r="VRK9" s="129"/>
      <c r="VRL9" s="129"/>
      <c r="VRM9" s="129"/>
      <c r="VRN9" s="129"/>
      <c r="VRO9" s="129"/>
      <c r="VRP9" s="129"/>
      <c r="VRQ9" s="129"/>
      <c r="VRR9" s="129"/>
      <c r="VRS9" s="129"/>
      <c r="VRT9" s="129"/>
      <c r="VRU9" s="129"/>
      <c r="VRV9" s="129"/>
      <c r="VRW9" s="129"/>
      <c r="VRX9" s="129"/>
      <c r="VRY9" s="129"/>
      <c r="VRZ9" s="129"/>
      <c r="VSA9" s="129"/>
      <c r="VSB9" s="129"/>
      <c r="VSC9" s="129"/>
      <c r="VSD9" s="129"/>
      <c r="VSE9" s="129"/>
      <c r="VSF9" s="129"/>
      <c r="VSG9" s="129"/>
      <c r="VSH9" s="129"/>
      <c r="VSI9" s="129"/>
      <c r="VSJ9" s="129"/>
      <c r="VSK9" s="129"/>
      <c r="VSL9" s="129"/>
      <c r="VSM9" s="129"/>
      <c r="VSN9" s="129"/>
      <c r="VSO9" s="129"/>
      <c r="VSP9" s="129"/>
      <c r="VSQ9" s="129"/>
      <c r="VSR9" s="129"/>
      <c r="VSS9" s="129"/>
      <c r="VST9" s="129"/>
      <c r="VSU9" s="129"/>
      <c r="VSV9" s="129"/>
      <c r="VSW9" s="129"/>
      <c r="VSX9" s="129"/>
      <c r="VSY9" s="129"/>
      <c r="VSZ9" s="129"/>
      <c r="VTA9" s="129"/>
      <c r="VTB9" s="129"/>
      <c r="VTC9" s="129"/>
      <c r="VTD9" s="129"/>
      <c r="VTE9" s="129"/>
      <c r="VTF9" s="129"/>
      <c r="VTG9" s="129"/>
      <c r="VTH9" s="129"/>
      <c r="VTI9" s="129"/>
      <c r="VTJ9" s="129"/>
      <c r="VTK9" s="129"/>
      <c r="VTL9" s="129"/>
      <c r="VTM9" s="129"/>
      <c r="VTN9" s="129"/>
      <c r="VTO9" s="129"/>
      <c r="VTP9" s="129"/>
      <c r="VTQ9" s="129"/>
      <c r="VTR9" s="129"/>
      <c r="VTS9" s="129"/>
      <c r="VTT9" s="129"/>
      <c r="VTU9" s="129"/>
      <c r="VTV9" s="129"/>
      <c r="VTW9" s="129"/>
      <c r="VTX9" s="129"/>
      <c r="VTY9" s="129"/>
      <c r="VTZ9" s="129"/>
      <c r="VUA9" s="129"/>
      <c r="VUB9" s="129"/>
      <c r="VUC9" s="129"/>
      <c r="VUD9" s="129"/>
      <c r="VUE9" s="129"/>
      <c r="VUF9" s="129"/>
      <c r="VUG9" s="129"/>
      <c r="VUH9" s="129"/>
      <c r="VUI9" s="129"/>
      <c r="VUJ9" s="129"/>
      <c r="VUK9" s="129"/>
      <c r="VUL9" s="129"/>
      <c r="VUM9" s="129"/>
      <c r="VUN9" s="129"/>
      <c r="VUO9" s="129"/>
      <c r="VUP9" s="129"/>
      <c r="VUQ9" s="129"/>
      <c r="VUR9" s="129"/>
      <c r="VUS9" s="129"/>
      <c r="VUT9" s="129"/>
      <c r="VUU9" s="129"/>
      <c r="VUV9" s="129"/>
      <c r="VUW9" s="129"/>
      <c r="VUX9" s="129"/>
      <c r="VUY9" s="129"/>
      <c r="VUZ9" s="129"/>
      <c r="VVA9" s="129"/>
      <c r="VVB9" s="129"/>
      <c r="VVC9" s="129"/>
      <c r="VVD9" s="129"/>
      <c r="VVE9" s="129"/>
      <c r="VVF9" s="129"/>
      <c r="VVG9" s="129"/>
      <c r="VVH9" s="129"/>
      <c r="VVI9" s="129"/>
      <c r="VVJ9" s="129"/>
      <c r="VVK9" s="129"/>
      <c r="VVL9" s="129"/>
      <c r="VVM9" s="129"/>
      <c r="VVN9" s="129"/>
      <c r="VVO9" s="129"/>
      <c r="VVP9" s="129"/>
      <c r="VVQ9" s="129"/>
      <c r="VVR9" s="129"/>
      <c r="VVS9" s="129"/>
      <c r="VVT9" s="129"/>
      <c r="VVU9" s="129"/>
      <c r="VVV9" s="129"/>
      <c r="VVW9" s="129"/>
      <c r="VVX9" s="129"/>
      <c r="VVY9" s="129"/>
      <c r="VVZ9" s="129"/>
      <c r="VWA9" s="129"/>
      <c r="VWB9" s="129"/>
      <c r="VWC9" s="129"/>
      <c r="VWD9" s="129"/>
      <c r="VWE9" s="129"/>
      <c r="VWF9" s="129"/>
      <c r="VWG9" s="129"/>
      <c r="VWH9" s="129"/>
      <c r="VWI9" s="129"/>
      <c r="VWJ9" s="129"/>
      <c r="VWK9" s="129"/>
      <c r="VWL9" s="129"/>
      <c r="VWM9" s="129"/>
      <c r="VWN9" s="129"/>
      <c r="VWO9" s="129"/>
      <c r="VWP9" s="129"/>
      <c r="VWQ9" s="129"/>
      <c r="VWR9" s="129"/>
      <c r="VWS9" s="129"/>
      <c r="VWT9" s="129"/>
      <c r="VWU9" s="129"/>
      <c r="VWV9" s="129"/>
      <c r="VWW9" s="129"/>
      <c r="VWX9" s="129"/>
      <c r="VWY9" s="129"/>
      <c r="VWZ9" s="129"/>
      <c r="VXA9" s="129"/>
      <c r="VXB9" s="129"/>
      <c r="VXC9" s="129"/>
      <c r="VXD9" s="129"/>
      <c r="VXE9" s="129"/>
      <c r="VXF9" s="129"/>
      <c r="VXG9" s="129"/>
      <c r="VXH9" s="129"/>
      <c r="VXI9" s="129"/>
      <c r="VXJ9" s="129"/>
      <c r="VXK9" s="129"/>
      <c r="VXL9" s="129"/>
      <c r="VXM9" s="129"/>
      <c r="VXN9" s="129"/>
      <c r="VXO9" s="129"/>
      <c r="VXP9" s="129"/>
      <c r="VXQ9" s="129"/>
      <c r="VXR9" s="129"/>
      <c r="VXS9" s="129"/>
      <c r="VXT9" s="129"/>
      <c r="VXU9" s="129"/>
      <c r="VXV9" s="129"/>
      <c r="VXW9" s="129"/>
      <c r="VXX9" s="129"/>
      <c r="VXY9" s="129"/>
      <c r="VXZ9" s="129"/>
      <c r="VYA9" s="129"/>
      <c r="VYB9" s="129"/>
      <c r="VYC9" s="129"/>
      <c r="VYD9" s="129"/>
      <c r="VYE9" s="129"/>
      <c r="VYF9" s="129"/>
      <c r="VYG9" s="129"/>
      <c r="VYH9" s="129"/>
      <c r="VYI9" s="129"/>
      <c r="VYJ9" s="129"/>
      <c r="VYK9" s="129"/>
      <c r="VYL9" s="129"/>
      <c r="VYM9" s="129"/>
      <c r="VYN9" s="129"/>
      <c r="VYO9" s="129"/>
      <c r="VYP9" s="129"/>
      <c r="VYQ9" s="129"/>
      <c r="VYR9" s="129"/>
      <c r="VYS9" s="129"/>
      <c r="VYT9" s="129"/>
      <c r="VYU9" s="129"/>
      <c r="VYV9" s="129"/>
      <c r="VYW9" s="129"/>
      <c r="VYX9" s="129"/>
      <c r="VYY9" s="129"/>
      <c r="VYZ9" s="129"/>
      <c r="VZA9" s="129"/>
      <c r="VZB9" s="129"/>
      <c r="VZC9" s="129"/>
      <c r="VZD9" s="129"/>
      <c r="VZE9" s="129"/>
      <c r="VZF9" s="129"/>
      <c r="VZG9" s="129"/>
      <c r="VZH9" s="129"/>
      <c r="VZI9" s="129"/>
      <c r="VZJ9" s="129"/>
      <c r="VZK9" s="129"/>
      <c r="VZL9" s="129"/>
      <c r="VZM9" s="129"/>
      <c r="VZN9" s="129"/>
      <c r="VZO9" s="129"/>
      <c r="VZP9" s="129"/>
      <c r="VZQ9" s="129"/>
      <c r="VZR9" s="129"/>
      <c r="VZS9" s="129"/>
      <c r="VZT9" s="129"/>
      <c r="VZU9" s="129"/>
      <c r="VZV9" s="129"/>
      <c r="VZW9" s="129"/>
      <c r="VZX9" s="129"/>
      <c r="VZY9" s="129"/>
      <c r="VZZ9" s="129"/>
      <c r="WAA9" s="129"/>
      <c r="WAB9" s="129"/>
      <c r="WAC9" s="129"/>
      <c r="WAD9" s="129"/>
      <c r="WAE9" s="129"/>
      <c r="WAF9" s="129"/>
      <c r="WAG9" s="129"/>
      <c r="WAH9" s="129"/>
      <c r="WAI9" s="129"/>
      <c r="WAJ9" s="129"/>
      <c r="WAK9" s="129"/>
      <c r="WAL9" s="129"/>
      <c r="WAM9" s="129"/>
      <c r="WAN9" s="129"/>
      <c r="WAO9" s="129"/>
      <c r="WAP9" s="129"/>
      <c r="WAQ9" s="129"/>
      <c r="WAR9" s="129"/>
      <c r="WAS9" s="129"/>
      <c r="WAT9" s="129"/>
      <c r="WAU9" s="129"/>
      <c r="WAV9" s="129"/>
      <c r="WAW9" s="129"/>
      <c r="WAX9" s="129"/>
      <c r="WAY9" s="129"/>
      <c r="WAZ9" s="129"/>
      <c r="WBA9" s="129"/>
      <c r="WBB9" s="129"/>
      <c r="WBC9" s="129"/>
      <c r="WBD9" s="129"/>
      <c r="WBE9" s="129"/>
      <c r="WBF9" s="129"/>
      <c r="WBG9" s="129"/>
      <c r="WBH9" s="129"/>
      <c r="WBI9" s="129"/>
      <c r="WBJ9" s="129"/>
      <c r="WBK9" s="129"/>
      <c r="WBL9" s="129"/>
      <c r="WBM9" s="129"/>
      <c r="WBN9" s="129"/>
      <c r="WBO9" s="129"/>
      <c r="WBP9" s="129"/>
      <c r="WBQ9" s="129"/>
      <c r="WBR9" s="129"/>
      <c r="WBS9" s="129"/>
      <c r="WBT9" s="129"/>
      <c r="WBU9" s="129"/>
      <c r="WBV9" s="129"/>
      <c r="WBW9" s="129"/>
      <c r="WBX9" s="129"/>
      <c r="WBY9" s="129"/>
      <c r="WBZ9" s="129"/>
      <c r="WCA9" s="129"/>
      <c r="WCB9" s="129"/>
      <c r="WCC9" s="129"/>
      <c r="WCD9" s="129"/>
      <c r="WCE9" s="129"/>
      <c r="WCF9" s="129"/>
      <c r="WCG9" s="129"/>
      <c r="WCH9" s="129"/>
      <c r="WCI9" s="129"/>
      <c r="WCJ9" s="129"/>
      <c r="WCK9" s="129"/>
      <c r="WCL9" s="129"/>
      <c r="WCM9" s="129"/>
      <c r="WCN9" s="129"/>
      <c r="WCO9" s="129"/>
      <c r="WCP9" s="129"/>
      <c r="WCQ9" s="129"/>
      <c r="WCR9" s="129"/>
      <c r="WCS9" s="129"/>
      <c r="WCT9" s="129"/>
      <c r="WCU9" s="129"/>
      <c r="WCV9" s="129"/>
      <c r="WCW9" s="129"/>
      <c r="WCX9" s="129"/>
      <c r="WCY9" s="129"/>
      <c r="WCZ9" s="129"/>
      <c r="WDA9" s="129"/>
      <c r="WDB9" s="129"/>
      <c r="WDC9" s="129"/>
      <c r="WDD9" s="129"/>
      <c r="WDE9" s="129"/>
      <c r="WDF9" s="129"/>
      <c r="WDG9" s="129"/>
      <c r="WDH9" s="129"/>
      <c r="WDI9" s="129"/>
      <c r="WDJ9" s="129"/>
      <c r="WDK9" s="129"/>
      <c r="WDL9" s="129"/>
      <c r="WDM9" s="129"/>
      <c r="WDN9" s="129"/>
      <c r="WDO9" s="129"/>
      <c r="WDP9" s="129"/>
      <c r="WDQ9" s="129"/>
      <c r="WDR9" s="129"/>
      <c r="WDS9" s="129"/>
      <c r="WDT9" s="129"/>
      <c r="WDU9" s="129"/>
      <c r="WDV9" s="129"/>
      <c r="WDW9" s="129"/>
      <c r="WDX9" s="129"/>
      <c r="WDY9" s="129"/>
      <c r="WDZ9" s="129"/>
      <c r="WEA9" s="129"/>
      <c r="WEB9" s="129"/>
      <c r="WEC9" s="129"/>
      <c r="WED9" s="129"/>
      <c r="WEE9" s="129"/>
      <c r="WEF9" s="129"/>
      <c r="WEG9" s="129"/>
      <c r="WEH9" s="129"/>
      <c r="WEI9" s="129"/>
      <c r="WEJ9" s="129"/>
      <c r="WEK9" s="129"/>
      <c r="WEL9" s="129"/>
      <c r="WEM9" s="129"/>
      <c r="WEN9" s="129"/>
      <c r="WEO9" s="129"/>
      <c r="WEP9" s="129"/>
      <c r="WEQ9" s="129"/>
      <c r="WER9" s="129"/>
      <c r="WES9" s="129"/>
      <c r="WET9" s="129"/>
      <c r="WEU9" s="129"/>
      <c r="WEV9" s="129"/>
      <c r="WEW9" s="129"/>
      <c r="WEX9" s="129"/>
      <c r="WEY9" s="129"/>
      <c r="WEZ9" s="129"/>
      <c r="WFA9" s="129"/>
      <c r="WFB9" s="129"/>
      <c r="WFC9" s="129"/>
      <c r="WFD9" s="129"/>
      <c r="WFE9" s="129"/>
      <c r="WFF9" s="129"/>
      <c r="WFG9" s="129"/>
      <c r="WFH9" s="129"/>
      <c r="WFI9" s="129"/>
      <c r="WFJ9" s="129"/>
      <c r="WFK9" s="129"/>
      <c r="WFL9" s="129"/>
      <c r="WFM9" s="129"/>
      <c r="WFN9" s="129"/>
      <c r="WFO9" s="129"/>
      <c r="WFP9" s="129"/>
      <c r="WFQ9" s="129"/>
      <c r="WFR9" s="129"/>
      <c r="WFS9" s="129"/>
      <c r="WFT9" s="129"/>
      <c r="WFU9" s="129"/>
      <c r="WFV9" s="129"/>
      <c r="WFW9" s="129"/>
      <c r="WFX9" s="129"/>
      <c r="WFY9" s="129"/>
      <c r="WFZ9" s="129"/>
      <c r="WGA9" s="129"/>
      <c r="WGB9" s="129"/>
      <c r="WGC9" s="129"/>
      <c r="WGD9" s="129"/>
      <c r="WGE9" s="129"/>
      <c r="WGF9" s="129"/>
      <c r="WGG9" s="129"/>
      <c r="WGH9" s="129"/>
      <c r="WGI9" s="129"/>
      <c r="WGJ9" s="129"/>
      <c r="WGK9" s="129"/>
      <c r="WGL9" s="129"/>
      <c r="WGM9" s="129"/>
      <c r="WGN9" s="129"/>
      <c r="WGO9" s="129"/>
      <c r="WGP9" s="129"/>
      <c r="WGQ9" s="129"/>
      <c r="WGR9" s="129"/>
      <c r="WGS9" s="129"/>
      <c r="WGT9" s="129"/>
      <c r="WGU9" s="129"/>
      <c r="WGV9" s="129"/>
      <c r="WGW9" s="129"/>
      <c r="WGX9" s="129"/>
      <c r="WGY9" s="129"/>
      <c r="WGZ9" s="129"/>
      <c r="WHA9" s="129"/>
      <c r="WHB9" s="129"/>
      <c r="WHC9" s="129"/>
      <c r="WHD9" s="129"/>
      <c r="WHE9" s="129"/>
      <c r="WHF9" s="129"/>
      <c r="WHG9" s="129"/>
      <c r="WHH9" s="129"/>
      <c r="WHI9" s="129"/>
      <c r="WHJ9" s="129"/>
      <c r="WHK9" s="129"/>
      <c r="WHL9" s="129"/>
      <c r="WHM9" s="129"/>
      <c r="WHN9" s="129"/>
      <c r="WHO9" s="129"/>
      <c r="WHP9" s="129"/>
      <c r="WHQ9" s="129"/>
      <c r="WHR9" s="129"/>
      <c r="WHS9" s="129"/>
      <c r="WHT9" s="129"/>
      <c r="WHU9" s="129"/>
      <c r="WHV9" s="129"/>
      <c r="WHW9" s="129"/>
      <c r="WHX9" s="129"/>
      <c r="WHY9" s="129"/>
      <c r="WHZ9" s="129"/>
      <c r="WIA9" s="129"/>
      <c r="WIB9" s="129"/>
      <c r="WIC9" s="129"/>
      <c r="WID9" s="129"/>
      <c r="WIE9" s="129"/>
      <c r="WIF9" s="129"/>
      <c r="WIG9" s="129"/>
      <c r="WIH9" s="129"/>
      <c r="WII9" s="129"/>
      <c r="WIJ9" s="129"/>
      <c r="WIK9" s="129"/>
      <c r="WIL9" s="129"/>
      <c r="WIM9" s="129"/>
      <c r="WIN9" s="129"/>
      <c r="WIO9" s="129"/>
      <c r="WIP9" s="129"/>
      <c r="WIQ9" s="129"/>
      <c r="WIR9" s="129"/>
      <c r="WIS9" s="129"/>
      <c r="WIT9" s="129"/>
      <c r="WIU9" s="129"/>
      <c r="WIV9" s="129"/>
      <c r="WIW9" s="129"/>
      <c r="WIX9" s="129"/>
      <c r="WIY9" s="129"/>
      <c r="WIZ9" s="129"/>
      <c r="WJA9" s="129"/>
      <c r="WJB9" s="129"/>
      <c r="WJC9" s="129"/>
      <c r="WJD9" s="129"/>
      <c r="WJE9" s="129"/>
      <c r="WJF9" s="129"/>
      <c r="WJG9" s="129"/>
      <c r="WJH9" s="129"/>
      <c r="WJI9" s="129"/>
      <c r="WJJ9" s="129"/>
      <c r="WJK9" s="129"/>
      <c r="WJL9" s="129"/>
      <c r="WJM9" s="129"/>
      <c r="WJN9" s="129"/>
      <c r="WJO9" s="129"/>
      <c r="WJP9" s="129"/>
      <c r="WJQ9" s="129"/>
      <c r="WJR9" s="129"/>
      <c r="WJS9" s="129"/>
      <c r="WJT9" s="129"/>
      <c r="WJU9" s="129"/>
      <c r="WJV9" s="129"/>
      <c r="WJW9" s="129"/>
      <c r="WJX9" s="129"/>
      <c r="WJY9" s="129"/>
      <c r="WJZ9" s="129"/>
      <c r="WKA9" s="129"/>
      <c r="WKB9" s="129"/>
      <c r="WKC9" s="129"/>
      <c r="WKD9" s="129"/>
      <c r="WKE9" s="129"/>
      <c r="WKF9" s="129"/>
      <c r="WKG9" s="129"/>
      <c r="WKH9" s="129"/>
      <c r="WKI9" s="129"/>
      <c r="WKJ9" s="129"/>
      <c r="WKK9" s="129"/>
      <c r="WKL9" s="129"/>
      <c r="WKM9" s="129"/>
      <c r="WKN9" s="129"/>
      <c r="WKO9" s="129"/>
      <c r="WKP9" s="129"/>
      <c r="WKQ9" s="129"/>
      <c r="WKR9" s="129"/>
      <c r="WKS9" s="129"/>
      <c r="WKT9" s="129"/>
      <c r="WKU9" s="129"/>
      <c r="WKV9" s="129"/>
      <c r="WKW9" s="129"/>
      <c r="WKX9" s="129"/>
      <c r="WKY9" s="129"/>
      <c r="WKZ9" s="129"/>
      <c r="WLA9" s="129"/>
      <c r="WLB9" s="129"/>
      <c r="WLC9" s="129"/>
      <c r="WLD9" s="129"/>
      <c r="WLE9" s="129"/>
      <c r="WLF9" s="129"/>
      <c r="WLG9" s="129"/>
      <c r="WLH9" s="129"/>
      <c r="WLI9" s="129"/>
      <c r="WLJ9" s="129"/>
      <c r="WLK9" s="129"/>
      <c r="WLL9" s="129"/>
      <c r="WLM9" s="129"/>
      <c r="WLN9" s="129"/>
      <c r="WLO9" s="129"/>
      <c r="WLP9" s="129"/>
      <c r="WLQ9" s="129"/>
      <c r="WLR9" s="129"/>
      <c r="WLS9" s="129"/>
      <c r="WLT9" s="129"/>
      <c r="WLU9" s="129"/>
      <c r="WLV9" s="129"/>
      <c r="WLW9" s="129"/>
      <c r="WLX9" s="129"/>
      <c r="WLY9" s="129"/>
      <c r="WLZ9" s="129"/>
      <c r="WMA9" s="129"/>
      <c r="WMB9" s="129"/>
      <c r="WMC9" s="129"/>
      <c r="WMD9" s="129"/>
      <c r="WME9" s="129"/>
      <c r="WMF9" s="129"/>
      <c r="WMG9" s="129"/>
      <c r="WMH9" s="129"/>
      <c r="WMI9" s="129"/>
      <c r="WMJ9" s="129"/>
      <c r="WMK9" s="129"/>
      <c r="WML9" s="129"/>
      <c r="WMM9" s="129"/>
      <c r="WMN9" s="129"/>
      <c r="WMO9" s="129"/>
      <c r="WMP9" s="129"/>
      <c r="WMQ9" s="129"/>
      <c r="WMR9" s="129"/>
      <c r="WMS9" s="129"/>
      <c r="WMT9" s="129"/>
      <c r="WMU9" s="129"/>
      <c r="WMV9" s="129"/>
      <c r="WMW9" s="129"/>
      <c r="WMX9" s="129"/>
      <c r="WMY9" s="129"/>
      <c r="WMZ9" s="129"/>
      <c r="WNA9" s="129"/>
      <c r="WNB9" s="129"/>
      <c r="WNC9" s="129"/>
      <c r="WND9" s="129"/>
      <c r="WNE9" s="129"/>
      <c r="WNF9" s="129"/>
      <c r="WNG9" s="129"/>
      <c r="WNH9" s="129"/>
      <c r="WNI9" s="129"/>
      <c r="WNJ9" s="129"/>
      <c r="WNK9" s="129"/>
      <c r="WNL9" s="129"/>
      <c r="WNM9" s="129"/>
      <c r="WNN9" s="129"/>
      <c r="WNO9" s="129"/>
      <c r="WNP9" s="129"/>
      <c r="WNQ9" s="129"/>
      <c r="WNR9" s="129"/>
      <c r="WNS9" s="129"/>
      <c r="WNT9" s="129"/>
      <c r="WNU9" s="129"/>
      <c r="WNV9" s="129"/>
      <c r="WNW9" s="129"/>
      <c r="WNX9" s="129"/>
      <c r="WNY9" s="129"/>
      <c r="WNZ9" s="129"/>
      <c r="WOA9" s="129"/>
      <c r="WOB9" s="129"/>
      <c r="WOC9" s="129"/>
      <c r="WOD9" s="129"/>
      <c r="WOE9" s="129"/>
      <c r="WOF9" s="129"/>
      <c r="WOG9" s="129"/>
      <c r="WOH9" s="129"/>
      <c r="WOI9" s="129"/>
      <c r="WOJ9" s="129"/>
      <c r="WOK9" s="129"/>
      <c r="WOL9" s="129"/>
      <c r="WOM9" s="129"/>
      <c r="WON9" s="129"/>
      <c r="WOO9" s="129"/>
      <c r="WOP9" s="129"/>
      <c r="WOQ9" s="129"/>
      <c r="WOR9" s="129"/>
      <c r="WOS9" s="129"/>
      <c r="WOT9" s="129"/>
      <c r="WOU9" s="129"/>
      <c r="WOV9" s="129"/>
      <c r="WOW9" s="129"/>
      <c r="WOX9" s="129"/>
      <c r="WOY9" s="129"/>
      <c r="WOZ9" s="129"/>
      <c r="WPA9" s="129"/>
      <c r="WPB9" s="129"/>
      <c r="WPC9" s="129"/>
      <c r="WPD9" s="129"/>
      <c r="WPE9" s="129"/>
      <c r="WPF9" s="129"/>
      <c r="WPG9" s="129"/>
      <c r="WPH9" s="129"/>
      <c r="WPI9" s="129"/>
      <c r="WPJ9" s="129"/>
      <c r="WPK9" s="129"/>
      <c r="WPL9" s="129"/>
      <c r="WPM9" s="129"/>
      <c r="WPN9" s="129"/>
      <c r="WPO9" s="129"/>
      <c r="WPP9" s="129"/>
      <c r="WPQ9" s="129"/>
      <c r="WPR9" s="129"/>
      <c r="WPS9" s="129"/>
      <c r="WPT9" s="129"/>
      <c r="WPU9" s="129"/>
      <c r="WPV9" s="129"/>
      <c r="WPW9" s="129"/>
      <c r="WPX9" s="129"/>
      <c r="WPY9" s="129"/>
      <c r="WPZ9" s="129"/>
      <c r="WQA9" s="129"/>
      <c r="WQB9" s="129"/>
      <c r="WQC9" s="129"/>
      <c r="WQD9" s="129"/>
      <c r="WQE9" s="129"/>
      <c r="WQF9" s="129"/>
      <c r="WQG9" s="129"/>
      <c r="WQH9" s="129"/>
      <c r="WQI9" s="129"/>
      <c r="WQJ9" s="129"/>
      <c r="WQK9" s="129"/>
      <c r="WQL9" s="129"/>
      <c r="WQM9" s="129"/>
      <c r="WQN9" s="129"/>
      <c r="WQO9" s="129"/>
      <c r="WQP9" s="129"/>
      <c r="WQQ9" s="129"/>
      <c r="WQR9" s="129"/>
      <c r="WQS9" s="129"/>
      <c r="WQT9" s="129"/>
      <c r="WQU9" s="129"/>
      <c r="WQV9" s="129"/>
      <c r="WQW9" s="129"/>
      <c r="WQX9" s="129"/>
      <c r="WQY9" s="129"/>
      <c r="WQZ9" s="129"/>
      <c r="WRA9" s="129"/>
      <c r="WRB9" s="129"/>
      <c r="WRC9" s="129"/>
      <c r="WRD9" s="129"/>
      <c r="WRE9" s="129"/>
      <c r="WRF9" s="129"/>
      <c r="WRG9" s="129"/>
      <c r="WRH9" s="129"/>
      <c r="WRI9" s="129"/>
      <c r="WRJ9" s="129"/>
      <c r="WRK9" s="129"/>
      <c r="WRL9" s="129"/>
      <c r="WRM9" s="129"/>
      <c r="WRN9" s="129"/>
      <c r="WRO9" s="129"/>
      <c r="WRP9" s="129"/>
      <c r="WRQ9" s="129"/>
      <c r="WRR9" s="129"/>
      <c r="WRS9" s="129"/>
      <c r="WRT9" s="129"/>
      <c r="WRU9" s="129"/>
      <c r="WRV9" s="129"/>
      <c r="WRW9" s="129"/>
      <c r="WRX9" s="129"/>
      <c r="WRY9" s="129"/>
      <c r="WRZ9" s="129"/>
      <c r="WSA9" s="129"/>
      <c r="WSB9" s="129"/>
      <c r="WSC9" s="129"/>
      <c r="WSD9" s="129"/>
      <c r="WSE9" s="129"/>
      <c r="WSF9" s="129"/>
      <c r="WSG9" s="129"/>
      <c r="WSH9" s="129"/>
      <c r="WSI9" s="129"/>
      <c r="WSJ9" s="129"/>
      <c r="WSK9" s="129"/>
      <c r="WSL9" s="129"/>
      <c r="WSM9" s="129"/>
      <c r="WSN9" s="129"/>
      <c r="WSO9" s="129"/>
      <c r="WSP9" s="129"/>
      <c r="WSQ9" s="129"/>
      <c r="WSR9" s="129"/>
      <c r="WSS9" s="129"/>
      <c r="WST9" s="129"/>
      <c r="WSU9" s="129"/>
      <c r="WSV9" s="129"/>
      <c r="WSW9" s="129"/>
      <c r="WSX9" s="129"/>
      <c r="WSY9" s="129"/>
      <c r="WSZ9" s="129"/>
      <c r="WTA9" s="129"/>
      <c r="WTB9" s="129"/>
      <c r="WTC9" s="129"/>
      <c r="WTD9" s="129"/>
      <c r="WTE9" s="129"/>
      <c r="WTF9" s="129"/>
      <c r="WTG9" s="129"/>
      <c r="WTH9" s="129"/>
      <c r="WTI9" s="129"/>
      <c r="WTJ9" s="129"/>
      <c r="WTK9" s="129"/>
      <c r="WTL9" s="129"/>
      <c r="WTM9" s="129"/>
      <c r="WTN9" s="129"/>
      <c r="WTO9" s="129"/>
      <c r="WTP9" s="129"/>
      <c r="WTQ9" s="129"/>
      <c r="WTR9" s="129"/>
      <c r="WTS9" s="129"/>
      <c r="WTT9" s="129"/>
      <c r="WTU9" s="129"/>
      <c r="WTV9" s="129"/>
      <c r="WTW9" s="129"/>
      <c r="WTX9" s="129"/>
      <c r="WTY9" s="129"/>
      <c r="WTZ9" s="129"/>
      <c r="WUA9" s="129"/>
      <c r="WUB9" s="129"/>
      <c r="WUC9" s="129"/>
      <c r="WUD9" s="129"/>
      <c r="WUE9" s="129"/>
      <c r="WUF9" s="129"/>
      <c r="WUG9" s="129"/>
      <c r="WUH9" s="129"/>
      <c r="WUI9" s="129"/>
      <c r="WUJ9" s="129"/>
      <c r="WUK9" s="129"/>
      <c r="WUL9" s="129"/>
      <c r="WUM9" s="129"/>
      <c r="WUN9" s="129"/>
      <c r="WUO9" s="129"/>
      <c r="WUP9" s="129"/>
      <c r="WUQ9" s="129"/>
      <c r="WUR9" s="129"/>
      <c r="WUS9" s="129"/>
      <c r="WUT9" s="129"/>
      <c r="WUU9" s="129"/>
      <c r="WUV9" s="129"/>
      <c r="WUW9" s="129"/>
      <c r="WUX9" s="129"/>
      <c r="WUY9" s="129"/>
      <c r="WUZ9" s="129"/>
      <c r="WVA9" s="129"/>
      <c r="WVB9" s="129"/>
      <c r="WVC9" s="129"/>
      <c r="WVD9" s="129"/>
      <c r="WVE9" s="129"/>
      <c r="WVF9" s="129"/>
      <c r="WVG9" s="129"/>
      <c r="WVH9" s="129"/>
      <c r="WVI9" s="129"/>
      <c r="WVJ9" s="129"/>
      <c r="WVK9" s="129"/>
      <c r="WVL9" s="129"/>
      <c r="WVM9" s="129"/>
      <c r="WVN9" s="129"/>
      <c r="WVO9" s="129"/>
      <c r="WVP9" s="129"/>
      <c r="WVQ9" s="129"/>
      <c r="WVR9" s="129"/>
      <c r="WVS9" s="129"/>
      <c r="WVT9" s="129"/>
      <c r="WVU9" s="129"/>
      <c r="WVV9" s="129"/>
      <c r="WVW9" s="129"/>
      <c r="WVX9" s="129"/>
      <c r="WVY9" s="129"/>
      <c r="WVZ9" s="129"/>
      <c r="WWA9" s="129"/>
      <c r="WWB9" s="129"/>
      <c r="WWC9" s="129"/>
      <c r="WWD9" s="129"/>
      <c r="WWE9" s="129"/>
      <c r="WWF9" s="129"/>
      <c r="WWG9" s="129"/>
      <c r="WWH9" s="129"/>
      <c r="WWI9" s="129"/>
      <c r="WWJ9" s="129"/>
      <c r="WWK9" s="129"/>
      <c r="WWL9" s="129"/>
      <c r="WWM9" s="129"/>
      <c r="WWN9" s="129"/>
      <c r="WWO9" s="129"/>
      <c r="WWP9" s="129"/>
      <c r="WWQ9" s="129"/>
      <c r="WWR9" s="129"/>
      <c r="WWS9" s="129"/>
      <c r="WWT9" s="129"/>
      <c r="WWU9" s="129"/>
      <c r="WWV9" s="129"/>
      <c r="WWW9" s="129"/>
      <c r="WWX9" s="129"/>
      <c r="WWY9" s="129"/>
      <c r="WWZ9" s="129"/>
      <c r="WXA9" s="129"/>
      <c r="WXB9" s="129"/>
      <c r="WXC9" s="129"/>
      <c r="WXD9" s="129"/>
      <c r="WXE9" s="129"/>
      <c r="WXF9" s="129"/>
      <c r="WXG9" s="129"/>
      <c r="WXH9" s="129"/>
      <c r="WXI9" s="129"/>
      <c r="WXJ9" s="129"/>
      <c r="WXK9" s="129"/>
      <c r="WXL9" s="129"/>
      <c r="WXM9" s="129"/>
      <c r="WXN9" s="129"/>
      <c r="WXO9" s="129"/>
      <c r="WXP9" s="129"/>
      <c r="WXQ9" s="129"/>
      <c r="WXR9" s="129"/>
      <c r="WXS9" s="129"/>
      <c r="WXT9" s="129"/>
      <c r="WXU9" s="129"/>
      <c r="WXV9" s="129"/>
      <c r="WXW9" s="129"/>
      <c r="WXX9" s="129"/>
      <c r="WXY9" s="129"/>
      <c r="WXZ9" s="129"/>
      <c r="WYA9" s="129"/>
      <c r="WYB9" s="129"/>
      <c r="WYC9" s="129"/>
      <c r="WYD9" s="129"/>
      <c r="WYE9" s="129"/>
      <c r="WYF9" s="129"/>
      <c r="WYG9" s="129"/>
      <c r="WYH9" s="129"/>
      <c r="WYI9" s="129"/>
      <c r="WYJ9" s="129"/>
      <c r="WYK9" s="129"/>
      <c r="WYL9" s="129"/>
      <c r="WYM9" s="129"/>
      <c r="WYN9" s="129"/>
      <c r="WYO9" s="129"/>
      <c r="WYP9" s="129"/>
      <c r="WYQ9" s="129"/>
      <c r="WYR9" s="129"/>
      <c r="WYS9" s="129"/>
      <c r="WYT9" s="129"/>
      <c r="WYU9" s="129"/>
      <c r="WYV9" s="129"/>
      <c r="WYW9" s="129"/>
      <c r="WYX9" s="129"/>
      <c r="WYY9" s="129"/>
      <c r="WYZ9" s="129"/>
      <c r="WZA9" s="129"/>
      <c r="WZB9" s="129"/>
      <c r="WZC9" s="129"/>
      <c r="WZD9" s="129"/>
      <c r="WZE9" s="129"/>
      <c r="WZF9" s="129"/>
      <c r="WZG9" s="129"/>
      <c r="WZH9" s="129"/>
      <c r="WZI9" s="129"/>
      <c r="WZJ9" s="129"/>
      <c r="WZK9" s="129"/>
      <c r="WZL9" s="129"/>
      <c r="WZM9" s="129"/>
      <c r="WZN9" s="129"/>
      <c r="WZO9" s="129"/>
      <c r="WZP9" s="129"/>
      <c r="WZQ9" s="129"/>
      <c r="WZR9" s="129"/>
      <c r="WZS9" s="129"/>
      <c r="WZT9" s="129"/>
      <c r="WZU9" s="129"/>
      <c r="WZV9" s="129"/>
      <c r="WZW9" s="129"/>
      <c r="WZX9" s="129"/>
      <c r="WZY9" s="129"/>
      <c r="WZZ9" s="129"/>
      <c r="XAA9" s="129"/>
      <c r="XAB9" s="129"/>
      <c r="XAC9" s="129"/>
      <c r="XAD9" s="129"/>
      <c r="XAE9" s="129"/>
      <c r="XAF9" s="129"/>
      <c r="XAG9" s="129"/>
      <c r="XAH9" s="129"/>
      <c r="XAI9" s="129"/>
      <c r="XAJ9" s="129"/>
      <c r="XAK9" s="129"/>
      <c r="XAL9" s="129"/>
      <c r="XAM9" s="129"/>
      <c r="XAN9" s="129"/>
      <c r="XAO9" s="129"/>
      <c r="XAP9" s="129"/>
      <c r="XAQ9" s="129"/>
      <c r="XAR9" s="129"/>
      <c r="XAS9" s="129"/>
      <c r="XAT9" s="129"/>
      <c r="XAU9" s="129"/>
      <c r="XAV9" s="129"/>
      <c r="XAW9" s="129"/>
      <c r="XAX9" s="129"/>
      <c r="XAY9" s="129"/>
      <c r="XAZ9" s="129"/>
      <c r="XBA9" s="129"/>
      <c r="XBB9" s="129"/>
      <c r="XBC9" s="129"/>
      <c r="XBD9" s="129"/>
      <c r="XBE9" s="129"/>
      <c r="XBF9" s="129"/>
      <c r="XBG9" s="129"/>
      <c r="XBH9" s="129"/>
      <c r="XBI9" s="129"/>
      <c r="XBJ9" s="129"/>
      <c r="XBK9" s="129"/>
      <c r="XBL9" s="129"/>
      <c r="XBM9" s="129"/>
      <c r="XBN9" s="129"/>
      <c r="XBO9" s="129"/>
      <c r="XBP9" s="129"/>
      <c r="XBQ9" s="129"/>
      <c r="XBR9" s="129"/>
      <c r="XBS9" s="129"/>
      <c r="XBT9" s="129"/>
      <c r="XBU9" s="129"/>
      <c r="XBV9" s="129"/>
      <c r="XBW9" s="129"/>
      <c r="XBX9" s="129"/>
      <c r="XBY9" s="129"/>
      <c r="XBZ9" s="129"/>
      <c r="XCA9" s="129"/>
      <c r="XCB9" s="129"/>
      <c r="XCC9" s="129"/>
      <c r="XCD9" s="129"/>
      <c r="XCE9" s="129"/>
      <c r="XCF9" s="129"/>
      <c r="XCG9" s="129"/>
      <c r="XCH9" s="129"/>
      <c r="XCI9" s="129"/>
      <c r="XCJ9" s="129"/>
      <c r="XCK9" s="129"/>
      <c r="XCL9" s="129"/>
      <c r="XCM9" s="129"/>
      <c r="XCN9" s="129"/>
      <c r="XCO9" s="129"/>
      <c r="XCP9" s="129"/>
      <c r="XCQ9" s="129"/>
      <c r="XCR9" s="129"/>
      <c r="XCS9" s="129"/>
      <c r="XCT9" s="129"/>
      <c r="XCU9" s="129"/>
      <c r="XCV9" s="129"/>
      <c r="XCW9" s="129"/>
      <c r="XCX9" s="129"/>
      <c r="XCY9" s="129"/>
      <c r="XCZ9" s="129"/>
      <c r="XDA9" s="129"/>
      <c r="XDB9" s="129"/>
      <c r="XDC9" s="129"/>
      <c r="XDD9" s="129"/>
      <c r="XDE9" s="129"/>
      <c r="XDF9" s="129"/>
      <c r="XDG9" s="129"/>
      <c r="XDH9" s="129"/>
      <c r="XDI9" s="129"/>
      <c r="XDJ9" s="129"/>
      <c r="XDK9" s="129"/>
      <c r="XDL9" s="129"/>
      <c r="XDM9" s="129"/>
      <c r="XDN9" s="129"/>
      <c r="XDO9" s="129"/>
      <c r="XDP9" s="129"/>
      <c r="XDQ9" s="129"/>
      <c r="XDR9" s="129"/>
      <c r="XDS9" s="129"/>
      <c r="XDT9" s="129"/>
      <c r="XDU9" s="129"/>
      <c r="XDV9" s="129"/>
      <c r="XDW9" s="129"/>
      <c r="XDX9" s="129"/>
      <c r="XDY9" s="129"/>
      <c r="XDZ9" s="129"/>
      <c r="XEA9" s="129"/>
      <c r="XEB9" s="129"/>
      <c r="XEC9" s="129"/>
      <c r="XED9" s="129"/>
      <c r="XEE9" s="129"/>
      <c r="XEF9" s="129"/>
      <c r="XEG9" s="129"/>
      <c r="XEH9" s="129"/>
      <c r="XEI9" s="129"/>
      <c r="XEJ9" s="129"/>
      <c r="XEK9" s="129"/>
      <c r="XEL9" s="129"/>
      <c r="XEM9" s="129"/>
      <c r="XEN9" s="129"/>
      <c r="XEO9" s="129"/>
      <c r="XEP9" s="129"/>
      <c r="XEQ9" s="129"/>
      <c r="XER9" s="129"/>
      <c r="XES9" s="129"/>
      <c r="XET9" s="129"/>
      <c r="XEU9" s="129"/>
      <c r="XEV9" s="129"/>
      <c r="XEW9" s="129"/>
      <c r="XEX9" s="129"/>
      <c r="XEY9" s="129"/>
      <c r="XEZ9" s="129"/>
      <c r="XFA9" s="129"/>
      <c r="XFB9" s="129"/>
      <c r="XFC9" s="129"/>
      <c r="XFD9" s="129"/>
    </row>
    <row ht="15" r="10">
      <c r="A10" s="456">
        <v>9</v>
      </c>
      <c r="B10" s="457" t="s">
        <v>2233</v>
      </c>
      <c r="C10" s="456" t="s">
        <v>188</v>
      </c>
      <c r="D10" s="458" t="s">
        <v>2234</v>
      </c>
      <c r="E10" s="459"/>
      <c r="F10" s="460"/>
      <c r="G10" s="460" t="s">
        <v>885</v>
      </c>
      <c r="H10" s="460">
        <v>3</v>
      </c>
      <c r="I10" s="460">
        <f>3*2*24</f>
        <v>144</v>
      </c>
      <c r="J10" s="461">
        <f>I10*3</f>
        <v>432</v>
      </c>
      <c r="K10" s="460">
        <f>3*8*32</f>
        <v>768</v>
      </c>
      <c r="L10" s="460">
        <f>3*2*19200</f>
        <v>115200</v>
      </c>
      <c r="M10" s="462"/>
      <c r="N10" s="460"/>
      <c r="O10" s="458"/>
      <c r="P10" s="458"/>
      <c r="Q10" s="463" t="s">
        <v>2221</v>
      </c>
      <c r="R10" s="464"/>
      <c r="S10" s="457" t="s">
        <v>2235</v>
      </c>
    </row>
    <row ht="15" r="11">
      <c r="A11" s="465" t="s">
        <v>2236</v>
      </c>
      <c r="B11" s="465"/>
      <c r="C11" s="465"/>
      <c r="D11" s="465"/>
      <c r="E11" s="465"/>
      <c r="F11" s="465"/>
      <c r="G11" s="465"/>
      <c r="H11" s="465"/>
      <c r="I11" s="465"/>
      <c r="J11" s="465"/>
      <c r="K11" s="465"/>
      <c r="L11" s="465"/>
      <c r="M11" s="465"/>
      <c r="N11" s="465"/>
      <c r="O11" s="465"/>
      <c r="P11" s="465"/>
      <c r="Q11" s="465"/>
      <c r="R11" s="465"/>
      <c r="S11" s="465"/>
    </row>
    <row ht="15" r="12">
      <c r="A12" s="466">
        <v>1</v>
      </c>
      <c r="B12" s="467" t="s">
        <v>2237</v>
      </c>
      <c r="C12" s="466" t="s">
        <v>1380</v>
      </c>
      <c r="D12" s="468" t="s">
        <v>1381</v>
      </c>
      <c r="E12" s="469" t="s">
        <v>44</v>
      </c>
      <c r="F12" s="470"/>
      <c r="G12" s="470" t="s">
        <v>886</v>
      </c>
      <c r="H12" s="470">
        <v>1</v>
      </c>
      <c r="I12" s="470">
        <v>32</v>
      </c>
      <c r="J12" s="470">
        <v>96</v>
      </c>
      <c r="K12" s="470">
        <v>96</v>
      </c>
      <c r="L12" s="470">
        <v>8192</v>
      </c>
      <c r="M12" s="471"/>
      <c r="N12" s="470"/>
      <c r="O12" s="468"/>
      <c r="P12" s="468"/>
      <c r="Q12" s="470" t="s">
        <v>2238</v>
      </c>
      <c r="R12" s="466">
        <v>2022</v>
      </c>
      <c r="S12" s="467" t="s">
        <v>2239</v>
      </c>
    </row>
    <row ht="15" r="13">
      <c r="A13" s="466">
        <v>2</v>
      </c>
      <c r="B13" s="467" t="s">
        <v>2240</v>
      </c>
      <c r="C13" s="466" t="s">
        <v>188</v>
      </c>
      <c r="D13" s="468" t="s">
        <v>432</v>
      </c>
      <c r="E13" s="469" t="s">
        <v>126</v>
      </c>
      <c r="F13" s="470"/>
      <c r="G13" s="470" t="s">
        <v>886</v>
      </c>
      <c r="H13" s="470">
        <v>3</v>
      </c>
      <c r="I13" s="123">
        <v>278</v>
      </c>
      <c r="J13" s="123">
        <v>834</v>
      </c>
      <c r="K13" s="123">
        <v>768</v>
      </c>
      <c r="L13" s="123">
        <v>43300</v>
      </c>
      <c r="M13" s="471"/>
      <c r="N13" s="470"/>
      <c r="O13" s="468"/>
      <c r="P13" s="468"/>
      <c r="Q13" s="470" t="s">
        <v>2238</v>
      </c>
      <c r="R13" s="466">
        <v>2022</v>
      </c>
      <c r="S13" s="467" t="s">
        <v>2241</v>
      </c>
    </row>
    <row ht="15" r="14">
      <c r="A14" s="466"/>
      <c r="B14" s="467"/>
      <c r="C14" s="466"/>
      <c r="D14" s="468"/>
      <c r="E14" s="469"/>
      <c r="F14" s="470"/>
      <c r="G14" s="470"/>
      <c r="H14" s="470"/>
      <c r="I14" s="470"/>
      <c r="J14" s="470"/>
      <c r="K14" s="470"/>
      <c r="L14" s="470"/>
      <c r="M14" s="471"/>
      <c r="N14" s="470"/>
      <c r="O14" s="468"/>
      <c r="P14" s="468"/>
      <c r="Q14" s="470"/>
      <c r="R14" s="466"/>
      <c r="S14" s="467"/>
    </row>
    <row ht="15" r="15">
      <c r="A15" s="466"/>
      <c r="B15" s="467"/>
      <c r="C15" s="466"/>
      <c r="D15" s="468"/>
      <c r="E15" s="469"/>
      <c r="F15" s="470"/>
      <c r="G15" s="470"/>
      <c r="H15" s="470"/>
      <c r="I15" s="470"/>
      <c r="J15" s="470"/>
      <c r="K15" s="470"/>
      <c r="L15" s="470"/>
      <c r="M15" s="471"/>
      <c r="N15" s="470"/>
      <c r="O15" s="468"/>
      <c r="P15" s="468"/>
      <c r="Q15" s="470"/>
      <c r="R15" s="466"/>
      <c r="S15" s="467"/>
    </row>
    <row ht="15" r="16">
      <c r="A16" s="466"/>
      <c r="B16" s="467"/>
      <c r="C16" s="466"/>
      <c r="D16" s="468"/>
      <c r="E16" s="469"/>
      <c r="F16" s="470"/>
      <c r="G16" s="470"/>
      <c r="H16" s="470"/>
      <c r="I16" s="470"/>
      <c r="J16" s="470"/>
      <c r="K16" s="470"/>
      <c r="L16" s="470"/>
      <c r="M16" s="471"/>
      <c r="N16" s="470"/>
      <c r="O16" s="468"/>
      <c r="P16" s="468"/>
      <c r="Q16" s="470"/>
      <c r="R16" s="466"/>
      <c r="S16" s="467"/>
    </row>
    <row ht="15" r="21">
      <c r="T21" s="206"/>
      <c r="U21" s="206"/>
      <c r="V21" s="206"/>
    </row>
    <row ht="15" r="22">
      <c r="T22" s="206"/>
      <c r="U22" s="472" t="s">
        <v>2242</v>
      </c>
      <c r="V22" s="472">
        <f>SUMIF($R$2:$R$217,"=2022",L2:L217)</f>
        <v>51492</v>
      </c>
    </row>
    <row ht="15" r="23">
      <c r="T23" s="206"/>
      <c r="U23" s="472" t="s">
        <v>2243</v>
      </c>
      <c r="V23" s="472">
        <f>SUMIF($R$2:$R$217,"=2022",O3:O218)</f>
        <v>0</v>
      </c>
    </row>
    <row ht="15" r="24">
      <c r="U24" s="472" t="s">
        <v>2244</v>
      </c>
      <c r="V24" s="472">
        <f>SUMIF($R$2:$R$217,"=2022",P3:P218)</f>
        <v>0</v>
      </c>
    </row>
  </sheetData>
  <mergeCells count="1">
    <mergeCell ref="A11:S11"/>
  </mergeCells>
  <printOptions headings="0" gridLines="0" gridLinesSet="0"/>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70">
      <selection activeCell="G23" activeCellId="0" sqref="G23"/>
    </sheetView>
  </sheetViews>
  <sheetFormatPr defaultColWidth="9" defaultRowHeight="15"/>
  <cols>
    <col customWidth="1" min="1" max="1" style="473" width="4.2833333333333297"/>
    <col customWidth="1" min="2" max="2" style="473" width="19.141666666666701"/>
    <col min="3" max="3" style="473" width="9"/>
    <col customWidth="1" min="4" max="4" style="473" width="12.5666666666667"/>
    <col customWidth="1" min="5" max="5" style="473" width="23.566666666666698"/>
    <col customWidth="1" min="6" max="6" style="473" width="26.858333333333299"/>
    <col customWidth="1" min="7" max="7" style="473" width="20.858333333333299"/>
    <col customWidth="1" min="8" max="8" style="473" width="19.7083333333333"/>
    <col min="9" max="11" style="473" width="9"/>
    <col customWidth="1" min="12" max="12" style="473" width="12.283333333333299"/>
    <col customWidth="1" min="13" max="13" style="473" width="8.2833333333333297"/>
    <col customWidth="1" hidden="1" min="14" max="14" style="473" width="40.566666666666698"/>
    <col customWidth="1" hidden="1" min="15" max="15" style="473" width="58.424999999999997"/>
    <col customWidth="1" hidden="1" min="16" max="16" style="473" width="9"/>
    <col customWidth="1" hidden="1" min="17" max="17" style="473" width="15.7083333333333"/>
    <col customWidth="1" hidden="1" min="18" max="19" style="473" width="9"/>
    <col customWidth="1" hidden="1" min="20" max="20" style="473" width="61.7083333333333"/>
    <col customWidth="1" hidden="1" min="21" max="21" style="473" width="9"/>
    <col customWidth="1" hidden="1" min="22" max="23" style="473" width="15.283333333333299"/>
    <col customWidth="1" min="24" max="24" style="473" width="32.424999999999997"/>
    <col min="25" max="1022" style="473" width="9"/>
    <col customWidth="1" min="1023" max="1024" style="473" width="11.5666666666667"/>
    <col min="1025" max="16384" style="473" width="9"/>
  </cols>
  <sheetData>
    <row r="1">
      <c r="A1" s="474" t="s">
        <v>0</v>
      </c>
      <c r="B1" s="474" t="s">
        <v>2245</v>
      </c>
      <c r="C1" s="475" t="s">
        <v>2246</v>
      </c>
      <c r="D1" s="474" t="s">
        <v>2247</v>
      </c>
      <c r="E1" s="475" t="s">
        <v>2248</v>
      </c>
      <c r="F1" s="474" t="s">
        <v>2249</v>
      </c>
      <c r="G1" s="474"/>
      <c r="H1" s="474" t="s">
        <v>2250</v>
      </c>
      <c r="I1" s="475" t="s">
        <v>2251</v>
      </c>
      <c r="J1" s="475"/>
      <c r="K1" s="475" t="s">
        <v>2252</v>
      </c>
      <c r="L1" s="475"/>
      <c r="M1" s="475"/>
      <c r="N1" s="475" t="s">
        <v>2253</v>
      </c>
      <c r="O1" s="475"/>
      <c r="P1" s="475" t="s">
        <v>2254</v>
      </c>
      <c r="Q1" s="475" t="s">
        <v>2255</v>
      </c>
      <c r="R1" s="475" t="s">
        <v>796</v>
      </c>
      <c r="S1" s="475" t="s">
        <v>2256</v>
      </c>
      <c r="T1" s="475" t="s">
        <v>2257</v>
      </c>
      <c r="U1" s="475" t="s">
        <v>2258</v>
      </c>
      <c r="V1" s="475" t="s">
        <v>2259</v>
      </c>
      <c r="W1" s="474" t="s">
        <v>13</v>
      </c>
    </row>
    <row ht="25.5" r="2">
      <c r="A2" s="474"/>
      <c r="B2" s="474"/>
      <c r="C2" s="474"/>
      <c r="D2" s="474"/>
      <c r="E2" s="475"/>
      <c r="F2" s="475" t="s">
        <v>2260</v>
      </c>
      <c r="G2" s="474" t="s">
        <v>2261</v>
      </c>
      <c r="H2" s="474"/>
      <c r="I2" s="474" t="s">
        <v>1619</v>
      </c>
      <c r="J2" s="474" t="s">
        <v>1955</v>
      </c>
      <c r="K2" s="475" t="s">
        <v>2262</v>
      </c>
      <c r="L2" s="475" t="s">
        <v>2263</v>
      </c>
      <c r="M2" s="475" t="s">
        <v>1957</v>
      </c>
      <c r="N2" s="475" t="s">
        <v>2264</v>
      </c>
      <c r="O2" s="475" t="s">
        <v>2265</v>
      </c>
      <c r="P2" s="475"/>
      <c r="Q2" s="475"/>
      <c r="R2" s="475"/>
      <c r="S2" s="475"/>
      <c r="T2" s="475"/>
      <c r="U2" s="475"/>
      <c r="V2" s="475"/>
      <c r="W2" s="474"/>
    </row>
    <row ht="58.350000000000001" customHeight="1" r="3">
      <c r="A3" s="65">
        <v>1</v>
      </c>
      <c r="B3" s="476" t="s">
        <v>2266</v>
      </c>
      <c r="C3" s="80" t="s">
        <v>2267</v>
      </c>
      <c r="D3" s="80" t="s">
        <v>2268</v>
      </c>
      <c r="E3" s="80" t="s">
        <v>2269</v>
      </c>
      <c r="F3" s="477" t="s">
        <v>2270</v>
      </c>
      <c r="G3" s="80" t="s">
        <v>2271</v>
      </c>
      <c r="H3" s="478" t="s">
        <v>2272</v>
      </c>
      <c r="I3" s="80">
        <v>14</v>
      </c>
      <c r="J3" s="65">
        <v>54</v>
      </c>
      <c r="K3" s="477">
        <v>60</v>
      </c>
      <c r="L3" s="479" t="s">
        <v>2273</v>
      </c>
      <c r="M3" s="477"/>
      <c r="N3" s="478" t="s">
        <v>2274</v>
      </c>
      <c r="O3" s="478" t="s">
        <v>2275</v>
      </c>
      <c r="P3" s="126">
        <v>1</v>
      </c>
      <c r="Q3" s="126" t="s">
        <v>2276</v>
      </c>
      <c r="R3" s="478" t="s">
        <v>2277</v>
      </c>
      <c r="S3" s="480" t="s">
        <v>2278</v>
      </c>
      <c r="T3" s="478" t="s">
        <v>2279</v>
      </c>
      <c r="U3" s="481"/>
      <c r="V3" s="482" t="s">
        <v>2280</v>
      </c>
      <c r="W3" s="111" t="s">
        <v>2281</v>
      </c>
      <c r="X3" s="206" t="s">
        <v>2282</v>
      </c>
    </row>
    <row ht="58.350000000000001" customHeight="1" r="4">
      <c r="A4" s="65">
        <v>2</v>
      </c>
      <c r="B4" s="476" t="s">
        <v>2266</v>
      </c>
      <c r="C4" s="80" t="s">
        <v>2267</v>
      </c>
      <c r="D4" s="80" t="s">
        <v>2268</v>
      </c>
      <c r="E4" s="80" t="s">
        <v>2283</v>
      </c>
      <c r="F4" s="477" t="s">
        <v>2284</v>
      </c>
      <c r="G4" s="80" t="s">
        <v>2285</v>
      </c>
      <c r="H4" s="478" t="s">
        <v>2272</v>
      </c>
      <c r="I4" s="80">
        <v>14</v>
      </c>
      <c r="J4" s="65">
        <v>54</v>
      </c>
      <c r="K4" s="477">
        <v>60</v>
      </c>
      <c r="L4" s="479" t="s">
        <v>2273</v>
      </c>
      <c r="M4" s="477"/>
      <c r="N4" s="478" t="s">
        <v>2274</v>
      </c>
      <c r="O4" s="478" t="s">
        <v>2286</v>
      </c>
      <c r="P4" s="126">
        <v>1</v>
      </c>
      <c r="Q4" s="126" t="s">
        <v>2276</v>
      </c>
      <c r="R4" s="478" t="s">
        <v>2277</v>
      </c>
      <c r="S4" s="480" t="s">
        <v>2278</v>
      </c>
      <c r="T4" s="478" t="s">
        <v>2279</v>
      </c>
      <c r="U4" s="481"/>
      <c r="V4" s="482" t="s">
        <v>2280</v>
      </c>
      <c r="W4" s="111" t="s">
        <v>2281</v>
      </c>
      <c r="X4" s="206" t="s">
        <v>2282</v>
      </c>
      <c r="AH4" s="80"/>
    </row>
    <row ht="58.350000000000001" customHeight="1" r="5">
      <c r="A5" s="65">
        <v>3</v>
      </c>
      <c r="B5" s="476" t="s">
        <v>2266</v>
      </c>
      <c r="C5" s="80" t="s">
        <v>2267</v>
      </c>
      <c r="D5" s="80" t="s">
        <v>2268</v>
      </c>
      <c r="E5" s="80" t="s">
        <v>2287</v>
      </c>
      <c r="F5" s="477" t="s">
        <v>2288</v>
      </c>
      <c r="G5" s="80" t="s">
        <v>2289</v>
      </c>
      <c r="H5" s="478" t="s">
        <v>2272</v>
      </c>
      <c r="I5" s="80">
        <v>14</v>
      </c>
      <c r="J5" s="65">
        <v>54</v>
      </c>
      <c r="K5" s="477">
        <v>60</v>
      </c>
      <c r="L5" s="479" t="s">
        <v>2273</v>
      </c>
      <c r="M5" s="477"/>
      <c r="N5" s="478" t="s">
        <v>2274</v>
      </c>
      <c r="O5" s="478" t="s">
        <v>2275</v>
      </c>
      <c r="P5" s="126">
        <v>1</v>
      </c>
      <c r="Q5" s="126" t="s">
        <v>2276</v>
      </c>
      <c r="R5" s="478" t="s">
        <v>2277</v>
      </c>
      <c r="S5" s="480" t="s">
        <v>2278</v>
      </c>
      <c r="T5" s="478" t="s">
        <v>2279</v>
      </c>
      <c r="U5" s="481"/>
      <c r="V5" s="482" t="s">
        <v>2280</v>
      </c>
      <c r="W5" s="111" t="s">
        <v>2281</v>
      </c>
      <c r="X5" s="206" t="s">
        <v>2282</v>
      </c>
    </row>
    <row ht="58.350000000000001" customHeight="1" r="6">
      <c r="A6" s="65">
        <v>4</v>
      </c>
      <c r="B6" s="476" t="s">
        <v>2266</v>
      </c>
      <c r="C6" s="80" t="s">
        <v>2267</v>
      </c>
      <c r="D6" s="80" t="s">
        <v>2268</v>
      </c>
      <c r="E6" s="80" t="s">
        <v>2290</v>
      </c>
      <c r="F6" s="477" t="s">
        <v>2291</v>
      </c>
      <c r="G6" s="80" t="s">
        <v>2292</v>
      </c>
      <c r="H6" s="478" t="s">
        <v>2272</v>
      </c>
      <c r="I6" s="80">
        <v>14</v>
      </c>
      <c r="J6" s="65">
        <v>54</v>
      </c>
      <c r="K6" s="477">
        <v>60</v>
      </c>
      <c r="L6" s="479" t="s">
        <v>2273</v>
      </c>
      <c r="M6" s="477"/>
      <c r="N6" s="478" t="s">
        <v>2274</v>
      </c>
      <c r="O6" s="478" t="s">
        <v>2286</v>
      </c>
      <c r="P6" s="126">
        <v>1</v>
      </c>
      <c r="Q6" s="126" t="s">
        <v>2276</v>
      </c>
      <c r="R6" s="478" t="s">
        <v>2277</v>
      </c>
      <c r="S6" s="480" t="s">
        <v>2278</v>
      </c>
      <c r="T6" s="478" t="s">
        <v>2279</v>
      </c>
      <c r="U6" s="481"/>
      <c r="V6" s="482" t="s">
        <v>2280</v>
      </c>
      <c r="W6" s="111" t="s">
        <v>2281</v>
      </c>
      <c r="X6" s="206" t="s">
        <v>2282</v>
      </c>
      <c r="AH6" s="80"/>
    </row>
    <row ht="69.75" customHeight="1" r="7">
      <c r="A7" s="65">
        <v>5</v>
      </c>
      <c r="B7" s="476" t="s">
        <v>2266</v>
      </c>
      <c r="C7" s="80" t="s">
        <v>2267</v>
      </c>
      <c r="D7" s="80" t="s">
        <v>2268</v>
      </c>
      <c r="E7" s="80" t="s">
        <v>2293</v>
      </c>
      <c r="F7" s="477" t="s">
        <v>2294</v>
      </c>
      <c r="G7" s="80" t="s">
        <v>2295</v>
      </c>
      <c r="H7" s="478" t="s">
        <v>2272</v>
      </c>
      <c r="I7" s="80">
        <v>14</v>
      </c>
      <c r="J7" s="65">
        <v>54</v>
      </c>
      <c r="K7" s="477">
        <v>60</v>
      </c>
      <c r="L7" s="479" t="s">
        <v>2273</v>
      </c>
      <c r="M7" s="476"/>
      <c r="N7" s="478" t="s">
        <v>2274</v>
      </c>
      <c r="O7" s="478" t="s">
        <v>2275</v>
      </c>
      <c r="P7" s="126">
        <v>1</v>
      </c>
      <c r="Q7" s="126" t="s">
        <v>2276</v>
      </c>
      <c r="R7" s="478" t="s">
        <v>2277</v>
      </c>
      <c r="S7" s="480" t="s">
        <v>2278</v>
      </c>
      <c r="T7" s="478" t="s">
        <v>2279</v>
      </c>
      <c r="U7" s="481"/>
      <c r="V7" s="482" t="s">
        <v>2280</v>
      </c>
      <c r="W7" s="111" t="s">
        <v>2281</v>
      </c>
      <c r="X7" s="206" t="s">
        <v>2282</v>
      </c>
    </row>
    <row ht="41.25" customHeight="1" r="8">
      <c r="A8" s="65">
        <v>6</v>
      </c>
      <c r="B8" s="476" t="s">
        <v>2266</v>
      </c>
      <c r="C8" s="80" t="s">
        <v>2267</v>
      </c>
      <c r="D8" s="80" t="s">
        <v>2268</v>
      </c>
      <c r="E8" s="80" t="s">
        <v>2296</v>
      </c>
      <c r="F8" s="477" t="s">
        <v>2297</v>
      </c>
      <c r="G8" s="80" t="s">
        <v>2298</v>
      </c>
      <c r="H8" s="478" t="s">
        <v>2272</v>
      </c>
      <c r="I8" s="80">
        <v>14</v>
      </c>
      <c r="J8" s="65">
        <v>54</v>
      </c>
      <c r="K8" s="477">
        <v>60</v>
      </c>
      <c r="L8" s="479" t="s">
        <v>2273</v>
      </c>
      <c r="M8" s="476"/>
      <c r="N8" s="478" t="s">
        <v>2274</v>
      </c>
      <c r="O8" s="478" t="s">
        <v>2286</v>
      </c>
      <c r="P8" s="126">
        <v>1</v>
      </c>
      <c r="Q8" s="126" t="s">
        <v>2276</v>
      </c>
      <c r="R8" s="478" t="s">
        <v>2277</v>
      </c>
      <c r="S8" s="480" t="s">
        <v>2278</v>
      </c>
      <c r="T8" s="478" t="s">
        <v>2279</v>
      </c>
      <c r="U8" s="481"/>
      <c r="V8" s="482" t="s">
        <v>2280</v>
      </c>
      <c r="W8" s="111" t="s">
        <v>2281</v>
      </c>
      <c r="X8" s="206" t="s">
        <v>2282</v>
      </c>
    </row>
    <row ht="45.75" customHeight="1" r="9">
      <c r="A9" s="65">
        <v>7</v>
      </c>
      <c r="B9" s="476" t="s">
        <v>2266</v>
      </c>
      <c r="C9" s="80" t="s">
        <v>2267</v>
      </c>
      <c r="D9" s="80" t="s">
        <v>2299</v>
      </c>
      <c r="E9" s="80" t="s">
        <v>2300</v>
      </c>
      <c r="F9" s="477" t="s">
        <v>2301</v>
      </c>
      <c r="G9" s="80" t="s">
        <v>2302</v>
      </c>
      <c r="H9" s="478" t="s">
        <v>2272</v>
      </c>
      <c r="I9" s="80">
        <v>40</v>
      </c>
      <c r="J9" s="65">
        <v>26</v>
      </c>
      <c r="K9" s="477">
        <v>60</v>
      </c>
      <c r="L9" s="479" t="s">
        <v>2273</v>
      </c>
      <c r="M9" s="476">
        <v>5000</v>
      </c>
      <c r="N9" s="478" t="s">
        <v>2274</v>
      </c>
      <c r="O9" s="478" t="s">
        <v>2275</v>
      </c>
      <c r="P9" s="126">
        <v>1</v>
      </c>
      <c r="Q9" s="126" t="s">
        <v>2276</v>
      </c>
      <c r="R9" s="478" t="s">
        <v>2277</v>
      </c>
      <c r="S9" s="480" t="s">
        <v>2278</v>
      </c>
      <c r="T9" s="478" t="s">
        <v>2279</v>
      </c>
      <c r="U9" s="481"/>
      <c r="V9" s="482" t="s">
        <v>2280</v>
      </c>
      <c r="W9" s="111" t="s">
        <v>2281</v>
      </c>
      <c r="X9" s="206" t="s">
        <v>2282</v>
      </c>
    </row>
    <row ht="71.25" customHeight="1" r="10">
      <c r="A10" s="65">
        <v>8</v>
      </c>
      <c r="B10" s="476" t="s">
        <v>2266</v>
      </c>
      <c r="C10" s="80" t="s">
        <v>2267</v>
      </c>
      <c r="D10" s="80" t="s">
        <v>2299</v>
      </c>
      <c r="E10" s="80" t="s">
        <v>2303</v>
      </c>
      <c r="F10" s="477" t="s">
        <v>2304</v>
      </c>
      <c r="G10" s="80" t="s">
        <v>2305</v>
      </c>
      <c r="H10" s="478" t="s">
        <v>2272</v>
      </c>
      <c r="I10" s="80">
        <v>40</v>
      </c>
      <c r="J10" s="65">
        <v>26</v>
      </c>
      <c r="K10" s="477">
        <v>60</v>
      </c>
      <c r="L10" s="479" t="s">
        <v>2273</v>
      </c>
      <c r="M10" s="476">
        <v>5000</v>
      </c>
      <c r="N10" s="478" t="s">
        <v>2274</v>
      </c>
      <c r="O10" s="478" t="s">
        <v>2286</v>
      </c>
      <c r="P10" s="126">
        <v>1</v>
      </c>
      <c r="Q10" s="126" t="s">
        <v>2276</v>
      </c>
      <c r="R10" s="478" t="s">
        <v>2277</v>
      </c>
      <c r="S10" s="480" t="s">
        <v>2278</v>
      </c>
      <c r="T10" s="478" t="s">
        <v>2279</v>
      </c>
      <c r="U10" s="481"/>
      <c r="V10" s="482" t="s">
        <v>2280</v>
      </c>
      <c r="W10" s="111" t="s">
        <v>2281</v>
      </c>
      <c r="X10" s="206" t="s">
        <v>2282</v>
      </c>
    </row>
    <row ht="60" customHeight="1" r="11">
      <c r="A11" s="65">
        <v>9</v>
      </c>
      <c r="B11" s="476" t="s">
        <v>2266</v>
      </c>
      <c r="C11" s="80" t="s">
        <v>2267</v>
      </c>
      <c r="D11" s="80" t="s">
        <v>2299</v>
      </c>
      <c r="E11" s="80" t="s">
        <v>2306</v>
      </c>
      <c r="F11" s="477" t="s">
        <v>2307</v>
      </c>
      <c r="G11" s="80" t="s">
        <v>2308</v>
      </c>
      <c r="H11" s="478" t="s">
        <v>2272</v>
      </c>
      <c r="I11" s="80">
        <v>40</v>
      </c>
      <c r="J11" s="65">
        <v>26</v>
      </c>
      <c r="K11" s="477">
        <v>60</v>
      </c>
      <c r="L11" s="479" t="s">
        <v>2273</v>
      </c>
      <c r="M11" s="476">
        <v>5000</v>
      </c>
      <c r="N11" s="478" t="s">
        <v>2274</v>
      </c>
      <c r="O11" s="478" t="s">
        <v>2275</v>
      </c>
      <c r="P11" s="126">
        <v>1</v>
      </c>
      <c r="Q11" s="126" t="s">
        <v>2276</v>
      </c>
      <c r="R11" s="478" t="s">
        <v>2277</v>
      </c>
      <c r="S11" s="480" t="s">
        <v>2278</v>
      </c>
      <c r="T11" s="478" t="s">
        <v>2279</v>
      </c>
      <c r="U11" s="481"/>
      <c r="V11" s="482" t="s">
        <v>2280</v>
      </c>
      <c r="W11" s="111" t="s">
        <v>2281</v>
      </c>
      <c r="X11" s="206" t="s">
        <v>2282</v>
      </c>
    </row>
    <row ht="45" customHeight="1" r="12">
      <c r="A12" s="65">
        <v>10</v>
      </c>
      <c r="B12" s="476" t="s">
        <v>2266</v>
      </c>
      <c r="C12" s="80" t="s">
        <v>2267</v>
      </c>
      <c r="D12" s="80" t="s">
        <v>2299</v>
      </c>
      <c r="E12" s="80" t="s">
        <v>2309</v>
      </c>
      <c r="F12" s="477" t="s">
        <v>2310</v>
      </c>
      <c r="G12" s="80" t="s">
        <v>2311</v>
      </c>
      <c r="H12" s="478" t="s">
        <v>2272</v>
      </c>
      <c r="I12" s="80">
        <v>40</v>
      </c>
      <c r="J12" s="65">
        <v>26</v>
      </c>
      <c r="K12" s="477">
        <v>60</v>
      </c>
      <c r="L12" s="479" t="s">
        <v>2273</v>
      </c>
      <c r="M12" s="476">
        <v>5000</v>
      </c>
      <c r="N12" s="478" t="s">
        <v>2274</v>
      </c>
      <c r="O12" s="478" t="s">
        <v>2286</v>
      </c>
      <c r="P12" s="126">
        <v>1</v>
      </c>
      <c r="Q12" s="126" t="s">
        <v>2276</v>
      </c>
      <c r="R12" s="478" t="s">
        <v>2277</v>
      </c>
      <c r="S12" s="480" t="s">
        <v>2278</v>
      </c>
      <c r="T12" s="478" t="s">
        <v>2279</v>
      </c>
      <c r="U12" s="481"/>
      <c r="V12" s="482" t="s">
        <v>2280</v>
      </c>
      <c r="W12" s="111" t="s">
        <v>2281</v>
      </c>
      <c r="X12" s="206" t="s">
        <v>2282</v>
      </c>
    </row>
    <row ht="50.25" customHeight="1" r="13">
      <c r="A13" s="65">
        <v>11</v>
      </c>
      <c r="B13" s="476" t="s">
        <v>2266</v>
      </c>
      <c r="C13" s="80" t="s">
        <v>2267</v>
      </c>
      <c r="D13" s="80" t="s">
        <v>2299</v>
      </c>
      <c r="E13" s="80" t="s">
        <v>2312</v>
      </c>
      <c r="F13" s="477" t="s">
        <v>2313</v>
      </c>
      <c r="G13" s="80" t="s">
        <v>2314</v>
      </c>
      <c r="H13" s="478" t="s">
        <v>2272</v>
      </c>
      <c r="I13" s="80">
        <v>40</v>
      </c>
      <c r="J13" s="65">
        <v>26</v>
      </c>
      <c r="K13" s="477">
        <v>60</v>
      </c>
      <c r="L13" s="479" t="s">
        <v>2273</v>
      </c>
      <c r="M13" s="476">
        <v>5000</v>
      </c>
      <c r="N13" s="478" t="s">
        <v>2274</v>
      </c>
      <c r="O13" s="478" t="s">
        <v>2275</v>
      </c>
      <c r="P13" s="126">
        <v>1</v>
      </c>
      <c r="Q13" s="126" t="s">
        <v>2276</v>
      </c>
      <c r="R13" s="478" t="s">
        <v>2277</v>
      </c>
      <c r="S13" s="480" t="s">
        <v>2278</v>
      </c>
      <c r="T13" s="478" t="s">
        <v>2279</v>
      </c>
      <c r="U13" s="481"/>
      <c r="V13" s="482" t="s">
        <v>2280</v>
      </c>
      <c r="W13" s="111" t="s">
        <v>2281</v>
      </c>
      <c r="X13" s="206" t="s">
        <v>2282</v>
      </c>
    </row>
    <row ht="81.75" customHeight="1" r="14">
      <c r="A14" s="65">
        <v>12</v>
      </c>
      <c r="B14" s="476" t="s">
        <v>2266</v>
      </c>
      <c r="C14" s="80" t="s">
        <v>2267</v>
      </c>
      <c r="D14" s="80" t="s">
        <v>2299</v>
      </c>
      <c r="E14" s="80" t="s">
        <v>2315</v>
      </c>
      <c r="F14" s="477" t="s">
        <v>2316</v>
      </c>
      <c r="G14" s="80" t="s">
        <v>2317</v>
      </c>
      <c r="H14" s="478" t="s">
        <v>2272</v>
      </c>
      <c r="I14" s="80">
        <v>40</v>
      </c>
      <c r="J14" s="65">
        <v>26</v>
      </c>
      <c r="K14" s="477">
        <v>60</v>
      </c>
      <c r="L14" s="479" t="s">
        <v>2273</v>
      </c>
      <c r="M14" s="476">
        <v>5000</v>
      </c>
      <c r="N14" s="478" t="s">
        <v>2274</v>
      </c>
      <c r="O14" s="478" t="s">
        <v>2286</v>
      </c>
      <c r="P14" s="126">
        <v>1</v>
      </c>
      <c r="Q14" s="126" t="s">
        <v>2276</v>
      </c>
      <c r="R14" s="478" t="s">
        <v>2277</v>
      </c>
      <c r="S14" s="480" t="s">
        <v>2278</v>
      </c>
      <c r="T14" s="478" t="s">
        <v>2279</v>
      </c>
      <c r="U14" s="481"/>
      <c r="V14" s="482" t="s">
        <v>2280</v>
      </c>
      <c r="W14" s="111" t="s">
        <v>2281</v>
      </c>
      <c r="X14" s="206" t="s">
        <v>2282</v>
      </c>
    </row>
    <row ht="66.75" customHeight="1" r="15">
      <c r="A15" s="65">
        <v>13</v>
      </c>
      <c r="B15" s="476" t="s">
        <v>2266</v>
      </c>
      <c r="C15" s="80" t="s">
        <v>2267</v>
      </c>
      <c r="D15" s="80" t="s">
        <v>2299</v>
      </c>
      <c r="E15" s="80" t="s">
        <v>2318</v>
      </c>
      <c r="F15" s="477" t="s">
        <v>2319</v>
      </c>
      <c r="G15" s="80" t="s">
        <v>2320</v>
      </c>
      <c r="H15" s="478" t="s">
        <v>2272</v>
      </c>
      <c r="I15" s="80">
        <v>40</v>
      </c>
      <c r="J15" s="65">
        <v>26</v>
      </c>
      <c r="K15" s="477">
        <v>60</v>
      </c>
      <c r="L15" s="479" t="s">
        <v>2273</v>
      </c>
      <c r="M15" s="476">
        <v>5000</v>
      </c>
      <c r="N15" s="478" t="s">
        <v>2274</v>
      </c>
      <c r="O15" s="478" t="s">
        <v>2275</v>
      </c>
      <c r="P15" s="126">
        <v>1</v>
      </c>
      <c r="Q15" s="126" t="s">
        <v>2276</v>
      </c>
      <c r="R15" s="478" t="s">
        <v>2277</v>
      </c>
      <c r="S15" s="480" t="s">
        <v>2278</v>
      </c>
      <c r="T15" s="478" t="s">
        <v>2279</v>
      </c>
      <c r="U15" s="481"/>
      <c r="V15" s="482" t="s">
        <v>2280</v>
      </c>
      <c r="W15" s="111" t="s">
        <v>2281</v>
      </c>
      <c r="X15" s="206" t="s">
        <v>2282</v>
      </c>
    </row>
    <row ht="66.75" customHeight="1" r="16">
      <c r="A16" s="65">
        <v>14</v>
      </c>
      <c r="B16" s="476" t="s">
        <v>2266</v>
      </c>
      <c r="C16" s="80" t="s">
        <v>2267</v>
      </c>
      <c r="D16" s="80" t="s">
        <v>2299</v>
      </c>
      <c r="E16" s="80" t="s">
        <v>2321</v>
      </c>
      <c r="F16" s="477" t="s">
        <v>2322</v>
      </c>
      <c r="G16" s="80" t="s">
        <v>2323</v>
      </c>
      <c r="H16" s="478" t="s">
        <v>2272</v>
      </c>
      <c r="I16" s="80">
        <v>40</v>
      </c>
      <c r="J16" s="65">
        <v>26</v>
      </c>
      <c r="K16" s="477">
        <v>60</v>
      </c>
      <c r="L16" s="479" t="s">
        <v>2273</v>
      </c>
      <c r="M16" s="476">
        <v>5000</v>
      </c>
      <c r="N16" s="478" t="s">
        <v>2274</v>
      </c>
      <c r="O16" s="478" t="s">
        <v>2286</v>
      </c>
      <c r="P16" s="126">
        <v>1</v>
      </c>
      <c r="Q16" s="126" t="s">
        <v>2276</v>
      </c>
      <c r="R16" s="478" t="s">
        <v>2277</v>
      </c>
      <c r="S16" s="480" t="s">
        <v>2278</v>
      </c>
      <c r="T16" s="478" t="s">
        <v>2279</v>
      </c>
      <c r="U16" s="481"/>
      <c r="V16" s="482" t="s">
        <v>2280</v>
      </c>
      <c r="W16" s="111" t="s">
        <v>2281</v>
      </c>
      <c r="X16" s="206" t="s">
        <v>2282</v>
      </c>
    </row>
    <row ht="64.5" customHeight="1" r="17">
      <c r="A17" s="65">
        <v>15</v>
      </c>
      <c r="B17" s="476" t="s">
        <v>2266</v>
      </c>
      <c r="C17" s="80" t="s">
        <v>2267</v>
      </c>
      <c r="D17" s="80" t="s">
        <v>2299</v>
      </c>
      <c r="E17" s="80" t="s">
        <v>2324</v>
      </c>
      <c r="F17" s="477" t="s">
        <v>2325</v>
      </c>
      <c r="G17" s="80" t="s">
        <v>2326</v>
      </c>
      <c r="H17" s="478" t="s">
        <v>2272</v>
      </c>
      <c r="I17" s="80">
        <v>40</v>
      </c>
      <c r="J17" s="65">
        <v>26</v>
      </c>
      <c r="K17" s="477">
        <v>60</v>
      </c>
      <c r="L17" s="479" t="s">
        <v>2273</v>
      </c>
      <c r="M17" s="476">
        <v>5000</v>
      </c>
      <c r="N17" s="478" t="s">
        <v>2274</v>
      </c>
      <c r="O17" s="478" t="s">
        <v>2275</v>
      </c>
      <c r="P17" s="126">
        <v>1</v>
      </c>
      <c r="Q17" s="126" t="s">
        <v>2276</v>
      </c>
      <c r="R17" s="478" t="s">
        <v>2277</v>
      </c>
      <c r="S17" s="480" t="s">
        <v>2278</v>
      </c>
      <c r="T17" s="478" t="s">
        <v>2279</v>
      </c>
      <c r="U17" s="481"/>
      <c r="V17" s="482" t="s">
        <v>2280</v>
      </c>
      <c r="W17" s="111" t="s">
        <v>2281</v>
      </c>
      <c r="X17" s="206" t="s">
        <v>2282</v>
      </c>
    </row>
    <row ht="39.75" customHeight="1" r="18">
      <c r="A18" s="65">
        <v>16</v>
      </c>
      <c r="B18" s="476" t="s">
        <v>2266</v>
      </c>
      <c r="C18" s="80" t="s">
        <v>2267</v>
      </c>
      <c r="D18" s="80" t="s">
        <v>2299</v>
      </c>
      <c r="E18" s="80" t="s">
        <v>2327</v>
      </c>
      <c r="F18" s="477" t="s">
        <v>2328</v>
      </c>
      <c r="G18" s="80" t="s">
        <v>2329</v>
      </c>
      <c r="H18" s="478" t="s">
        <v>2272</v>
      </c>
      <c r="I18" s="80">
        <v>40</v>
      </c>
      <c r="J18" s="65">
        <v>26</v>
      </c>
      <c r="K18" s="477">
        <v>60</v>
      </c>
      <c r="L18" s="479" t="s">
        <v>2273</v>
      </c>
      <c r="M18" s="476">
        <v>5000</v>
      </c>
      <c r="N18" s="478" t="s">
        <v>2274</v>
      </c>
      <c r="O18" s="478" t="s">
        <v>2286</v>
      </c>
      <c r="P18" s="126">
        <v>1</v>
      </c>
      <c r="Q18" s="126" t="s">
        <v>2276</v>
      </c>
      <c r="R18" s="478" t="s">
        <v>2277</v>
      </c>
      <c r="S18" s="480" t="s">
        <v>2278</v>
      </c>
      <c r="T18" s="478" t="s">
        <v>2279</v>
      </c>
      <c r="U18" s="481"/>
      <c r="V18" s="482" t="s">
        <v>2280</v>
      </c>
      <c r="W18" s="111" t="s">
        <v>2281</v>
      </c>
      <c r="X18" s="206" t="s">
        <v>2282</v>
      </c>
    </row>
    <row ht="60" customHeight="1" r="19">
      <c r="A19" s="65">
        <v>17</v>
      </c>
      <c r="B19" s="476" t="s">
        <v>2266</v>
      </c>
      <c r="C19" s="80" t="s">
        <v>2267</v>
      </c>
      <c r="D19" s="80" t="s">
        <v>2299</v>
      </c>
      <c r="E19" s="80" t="s">
        <v>2330</v>
      </c>
      <c r="F19" s="477" t="s">
        <v>2331</v>
      </c>
      <c r="G19" s="80" t="s">
        <v>2332</v>
      </c>
      <c r="H19" s="478" t="s">
        <v>2272</v>
      </c>
      <c r="I19" s="80">
        <v>40</v>
      </c>
      <c r="J19" s="65">
        <v>26</v>
      </c>
      <c r="K19" s="477">
        <v>60</v>
      </c>
      <c r="L19" s="479" t="s">
        <v>2273</v>
      </c>
      <c r="M19" s="476">
        <v>5000</v>
      </c>
      <c r="N19" s="478" t="s">
        <v>2274</v>
      </c>
      <c r="O19" s="478" t="s">
        <v>2275</v>
      </c>
      <c r="P19" s="126">
        <v>1</v>
      </c>
      <c r="Q19" s="126" t="s">
        <v>2276</v>
      </c>
      <c r="R19" s="478" t="s">
        <v>2277</v>
      </c>
      <c r="S19" s="480" t="s">
        <v>2278</v>
      </c>
      <c r="T19" s="478" t="s">
        <v>2279</v>
      </c>
      <c r="U19" s="481"/>
      <c r="V19" s="482" t="s">
        <v>2280</v>
      </c>
      <c r="W19" s="111" t="s">
        <v>2281</v>
      </c>
      <c r="X19" s="206" t="s">
        <v>2282</v>
      </c>
    </row>
    <row ht="66.75" customHeight="1" r="20">
      <c r="A20" s="65">
        <v>18</v>
      </c>
      <c r="B20" s="476" t="s">
        <v>2266</v>
      </c>
      <c r="C20" s="80" t="s">
        <v>2267</v>
      </c>
      <c r="D20" s="80" t="s">
        <v>2299</v>
      </c>
      <c r="E20" s="80" t="s">
        <v>2333</v>
      </c>
      <c r="F20" s="477" t="s">
        <v>2334</v>
      </c>
      <c r="G20" s="80" t="s">
        <v>2335</v>
      </c>
      <c r="H20" s="478" t="s">
        <v>2272</v>
      </c>
      <c r="I20" s="80">
        <v>40</v>
      </c>
      <c r="J20" s="65">
        <v>26</v>
      </c>
      <c r="K20" s="477">
        <v>60</v>
      </c>
      <c r="L20" s="479" t="s">
        <v>2273</v>
      </c>
      <c r="M20" s="476">
        <v>5000</v>
      </c>
      <c r="N20" s="478" t="s">
        <v>2274</v>
      </c>
      <c r="O20" s="478" t="s">
        <v>2286</v>
      </c>
      <c r="P20" s="126">
        <v>1</v>
      </c>
      <c r="Q20" s="126" t="s">
        <v>2276</v>
      </c>
      <c r="R20" s="478" t="s">
        <v>2277</v>
      </c>
      <c r="S20" s="480" t="s">
        <v>2278</v>
      </c>
      <c r="T20" s="478" t="s">
        <v>2279</v>
      </c>
      <c r="U20" s="481"/>
      <c r="V20" s="482" t="s">
        <v>2280</v>
      </c>
      <c r="W20" s="111" t="s">
        <v>2281</v>
      </c>
      <c r="X20" s="206" t="s">
        <v>2282</v>
      </c>
    </row>
    <row ht="48.75" customHeight="1" r="21">
      <c r="A21" s="65">
        <v>19</v>
      </c>
      <c r="B21" s="476" t="s">
        <v>2266</v>
      </c>
      <c r="C21" s="80" t="s">
        <v>2267</v>
      </c>
      <c r="D21" s="80" t="s">
        <v>2299</v>
      </c>
      <c r="E21" s="80" t="s">
        <v>2336</v>
      </c>
      <c r="F21" s="477" t="s">
        <v>2337</v>
      </c>
      <c r="G21" s="80" t="s">
        <v>2338</v>
      </c>
      <c r="H21" s="478" t="s">
        <v>2272</v>
      </c>
      <c r="I21" s="80">
        <v>40</v>
      </c>
      <c r="J21" s="65">
        <v>26</v>
      </c>
      <c r="K21" s="477">
        <v>60</v>
      </c>
      <c r="L21" s="479" t="s">
        <v>2273</v>
      </c>
      <c r="M21" s="476">
        <v>5000</v>
      </c>
      <c r="N21" s="478" t="s">
        <v>2274</v>
      </c>
      <c r="O21" s="478" t="s">
        <v>2275</v>
      </c>
      <c r="P21" s="126">
        <v>1</v>
      </c>
      <c r="Q21" s="126" t="s">
        <v>2276</v>
      </c>
      <c r="R21" s="478" t="s">
        <v>2277</v>
      </c>
      <c r="S21" s="480" t="s">
        <v>2278</v>
      </c>
      <c r="T21" s="478" t="s">
        <v>2279</v>
      </c>
      <c r="U21" s="481"/>
      <c r="V21" s="482" t="s">
        <v>2280</v>
      </c>
      <c r="W21" s="111" t="s">
        <v>2281</v>
      </c>
      <c r="X21" s="206" t="s">
        <v>2282</v>
      </c>
    </row>
    <row ht="63.75" customHeight="1" r="22">
      <c r="A22" s="65">
        <v>20</v>
      </c>
      <c r="B22" s="476" t="s">
        <v>2266</v>
      </c>
      <c r="C22" s="80" t="s">
        <v>2267</v>
      </c>
      <c r="D22" s="80" t="s">
        <v>2299</v>
      </c>
      <c r="E22" s="80" t="s">
        <v>2339</v>
      </c>
      <c r="F22" s="477" t="s">
        <v>2340</v>
      </c>
      <c r="G22" s="80" t="s">
        <v>2341</v>
      </c>
      <c r="H22" s="478" t="s">
        <v>2272</v>
      </c>
      <c r="I22" s="80">
        <v>40</v>
      </c>
      <c r="J22" s="65">
        <v>26</v>
      </c>
      <c r="K22" s="477">
        <v>60</v>
      </c>
      <c r="L22" s="479" t="s">
        <v>2273</v>
      </c>
      <c r="M22" s="476">
        <v>5000</v>
      </c>
      <c r="N22" s="478" t="s">
        <v>2274</v>
      </c>
      <c r="O22" s="478" t="s">
        <v>2286</v>
      </c>
      <c r="P22" s="126">
        <v>1</v>
      </c>
      <c r="Q22" s="126" t="s">
        <v>2276</v>
      </c>
      <c r="R22" s="478" t="s">
        <v>2277</v>
      </c>
      <c r="S22" s="480" t="s">
        <v>2278</v>
      </c>
      <c r="T22" s="478" t="s">
        <v>2279</v>
      </c>
      <c r="U22" s="481"/>
      <c r="V22" s="482" t="s">
        <v>2280</v>
      </c>
      <c r="W22" s="111" t="s">
        <v>2281</v>
      </c>
      <c r="X22" s="206" t="s">
        <v>2282</v>
      </c>
    </row>
    <row ht="57" customHeight="1" r="23">
      <c r="A23" s="65">
        <v>21</v>
      </c>
      <c r="B23" s="476" t="s">
        <v>2266</v>
      </c>
      <c r="C23" s="80" t="s">
        <v>2267</v>
      </c>
      <c r="D23" s="80" t="s">
        <v>2299</v>
      </c>
      <c r="E23" s="80" t="s">
        <v>2342</v>
      </c>
      <c r="F23" s="477" t="s">
        <v>2343</v>
      </c>
      <c r="G23" s="80" t="s">
        <v>2344</v>
      </c>
      <c r="H23" s="478" t="s">
        <v>2272</v>
      </c>
      <c r="I23" s="80">
        <v>40</v>
      </c>
      <c r="J23" s="65">
        <v>26</v>
      </c>
      <c r="K23" s="477">
        <v>60</v>
      </c>
      <c r="L23" s="479" t="s">
        <v>2273</v>
      </c>
      <c r="M23" s="476">
        <v>5000</v>
      </c>
      <c r="N23" s="478" t="s">
        <v>2274</v>
      </c>
      <c r="O23" s="478" t="s">
        <v>2275</v>
      </c>
      <c r="P23" s="126">
        <v>1</v>
      </c>
      <c r="Q23" s="126" t="s">
        <v>2276</v>
      </c>
      <c r="R23" s="478" t="s">
        <v>2277</v>
      </c>
      <c r="S23" s="480" t="s">
        <v>2278</v>
      </c>
      <c r="T23" s="478" t="s">
        <v>2279</v>
      </c>
      <c r="U23" s="476"/>
      <c r="V23" s="476"/>
      <c r="W23" s="111" t="s">
        <v>2281</v>
      </c>
      <c r="X23" s="206" t="s">
        <v>2282</v>
      </c>
    </row>
    <row ht="38.25" customHeight="1" r="24">
      <c r="A24" s="65">
        <v>22</v>
      </c>
      <c r="B24" s="476" t="s">
        <v>2266</v>
      </c>
      <c r="C24" s="80" t="s">
        <v>2267</v>
      </c>
      <c r="D24" s="80" t="s">
        <v>2299</v>
      </c>
      <c r="E24" s="80" t="s">
        <v>2345</v>
      </c>
      <c r="F24" s="477" t="s">
        <v>2346</v>
      </c>
      <c r="G24" s="80" t="s">
        <v>2347</v>
      </c>
      <c r="H24" s="478" t="s">
        <v>2272</v>
      </c>
      <c r="I24" s="80">
        <v>40</v>
      </c>
      <c r="J24" s="65">
        <v>26</v>
      </c>
      <c r="K24" s="477">
        <v>60</v>
      </c>
      <c r="L24" s="479" t="s">
        <v>2273</v>
      </c>
      <c r="M24" s="476">
        <v>5000</v>
      </c>
      <c r="N24" s="478" t="s">
        <v>2274</v>
      </c>
      <c r="O24" s="478" t="s">
        <v>2286</v>
      </c>
      <c r="P24" s="126">
        <v>1</v>
      </c>
      <c r="Q24" s="126" t="s">
        <v>2276</v>
      </c>
      <c r="R24" s="478" t="s">
        <v>2277</v>
      </c>
      <c r="S24" s="480" t="s">
        <v>2278</v>
      </c>
      <c r="T24" s="478" t="s">
        <v>2279</v>
      </c>
      <c r="U24" s="476"/>
      <c r="V24" s="476"/>
      <c r="W24" s="111" t="s">
        <v>2281</v>
      </c>
      <c r="X24" s="206" t="s">
        <v>2282</v>
      </c>
    </row>
    <row ht="42.75" customHeight="1" r="25">
      <c r="A25" s="65">
        <v>23</v>
      </c>
      <c r="B25" s="476" t="s">
        <v>2266</v>
      </c>
      <c r="C25" s="80" t="s">
        <v>2267</v>
      </c>
      <c r="D25" s="80" t="s">
        <v>2299</v>
      </c>
      <c r="E25" s="80" t="s">
        <v>2348</v>
      </c>
      <c r="F25" s="477" t="s">
        <v>2349</v>
      </c>
      <c r="G25" s="80" t="s">
        <v>2350</v>
      </c>
      <c r="H25" s="478" t="s">
        <v>2272</v>
      </c>
      <c r="I25" s="80">
        <v>40</v>
      </c>
      <c r="J25" s="65">
        <v>26</v>
      </c>
      <c r="K25" s="477">
        <v>60</v>
      </c>
      <c r="L25" s="479" t="s">
        <v>2273</v>
      </c>
      <c r="M25" s="476">
        <v>5000</v>
      </c>
      <c r="N25" s="478" t="s">
        <v>2274</v>
      </c>
      <c r="O25" s="478" t="s">
        <v>2275</v>
      </c>
      <c r="P25" s="126">
        <v>1</v>
      </c>
      <c r="Q25" s="126" t="s">
        <v>2276</v>
      </c>
      <c r="R25" s="478" t="s">
        <v>2277</v>
      </c>
      <c r="S25" s="480" t="s">
        <v>2278</v>
      </c>
      <c r="T25" s="478" t="s">
        <v>2279</v>
      </c>
      <c r="U25" s="476"/>
      <c r="V25" s="476"/>
      <c r="W25" s="111" t="s">
        <v>2281</v>
      </c>
      <c r="X25" s="206" t="s">
        <v>2282</v>
      </c>
    </row>
    <row ht="45.75" customHeight="1" r="26">
      <c r="A26" s="65">
        <v>24</v>
      </c>
      <c r="B26" s="476" t="s">
        <v>2266</v>
      </c>
      <c r="C26" s="80" t="s">
        <v>2267</v>
      </c>
      <c r="D26" s="80" t="s">
        <v>2299</v>
      </c>
      <c r="E26" s="80" t="s">
        <v>2351</v>
      </c>
      <c r="F26" s="477" t="s">
        <v>2352</v>
      </c>
      <c r="G26" s="80" t="s">
        <v>2353</v>
      </c>
      <c r="H26" s="478" t="s">
        <v>2272</v>
      </c>
      <c r="I26" s="80">
        <v>40</v>
      </c>
      <c r="J26" s="65">
        <v>26</v>
      </c>
      <c r="K26" s="477">
        <v>60</v>
      </c>
      <c r="L26" s="479" t="s">
        <v>2273</v>
      </c>
      <c r="M26" s="476">
        <v>5000</v>
      </c>
      <c r="N26" s="478" t="s">
        <v>2274</v>
      </c>
      <c r="O26" s="478" t="s">
        <v>2286</v>
      </c>
      <c r="P26" s="126">
        <v>1</v>
      </c>
      <c r="Q26" s="126" t="s">
        <v>2276</v>
      </c>
      <c r="R26" s="478" t="s">
        <v>2277</v>
      </c>
      <c r="S26" s="480" t="s">
        <v>2278</v>
      </c>
      <c r="T26" s="478" t="s">
        <v>2279</v>
      </c>
      <c r="U26" s="476"/>
      <c r="V26" s="476"/>
      <c r="W26" s="111" t="s">
        <v>2281</v>
      </c>
      <c r="X26" s="206" t="s">
        <v>2282</v>
      </c>
    </row>
    <row ht="50.25" customHeight="1" r="27">
      <c r="A27" s="65">
        <v>25</v>
      </c>
      <c r="B27" s="476" t="s">
        <v>2266</v>
      </c>
      <c r="C27" s="80" t="s">
        <v>2267</v>
      </c>
      <c r="D27" s="80" t="s">
        <v>2299</v>
      </c>
      <c r="E27" s="80" t="s">
        <v>2354</v>
      </c>
      <c r="F27" s="477" t="s">
        <v>2355</v>
      </c>
      <c r="G27" s="80" t="s">
        <v>2356</v>
      </c>
      <c r="H27" s="478" t="s">
        <v>2272</v>
      </c>
      <c r="I27" s="80">
        <v>40</v>
      </c>
      <c r="J27" s="65">
        <v>26</v>
      </c>
      <c r="K27" s="477">
        <v>60</v>
      </c>
      <c r="L27" s="479" t="s">
        <v>2273</v>
      </c>
      <c r="M27" s="476">
        <v>5000</v>
      </c>
      <c r="N27" s="478" t="s">
        <v>2274</v>
      </c>
      <c r="O27" s="478" t="s">
        <v>2275</v>
      </c>
      <c r="P27" s="126">
        <v>1</v>
      </c>
      <c r="Q27" s="126" t="s">
        <v>2276</v>
      </c>
      <c r="R27" s="478" t="s">
        <v>2277</v>
      </c>
      <c r="S27" s="480" t="s">
        <v>2278</v>
      </c>
      <c r="T27" s="478" t="s">
        <v>2279</v>
      </c>
      <c r="U27" s="476"/>
      <c r="V27" s="476"/>
      <c r="W27" s="111" t="s">
        <v>2281</v>
      </c>
      <c r="X27" s="206" t="s">
        <v>2282</v>
      </c>
    </row>
    <row ht="54.75" customHeight="1" r="28">
      <c r="A28" s="65">
        <v>26</v>
      </c>
      <c r="B28" s="476" t="s">
        <v>2266</v>
      </c>
      <c r="C28" s="80" t="s">
        <v>2267</v>
      </c>
      <c r="D28" s="80" t="s">
        <v>2299</v>
      </c>
      <c r="E28" s="80" t="s">
        <v>2357</v>
      </c>
      <c r="F28" s="477" t="s">
        <v>2358</v>
      </c>
      <c r="G28" s="80" t="s">
        <v>2359</v>
      </c>
      <c r="H28" s="478" t="s">
        <v>2272</v>
      </c>
      <c r="I28" s="80">
        <v>40</v>
      </c>
      <c r="J28" s="65">
        <v>26</v>
      </c>
      <c r="K28" s="477">
        <v>60</v>
      </c>
      <c r="L28" s="479" t="s">
        <v>2273</v>
      </c>
      <c r="M28" s="476">
        <v>5000</v>
      </c>
      <c r="N28" s="478" t="s">
        <v>2274</v>
      </c>
      <c r="O28" s="478" t="s">
        <v>2286</v>
      </c>
      <c r="P28" s="126">
        <v>1</v>
      </c>
      <c r="Q28" s="126" t="s">
        <v>2276</v>
      </c>
      <c r="R28" s="478" t="s">
        <v>2277</v>
      </c>
      <c r="S28" s="480" t="s">
        <v>2278</v>
      </c>
      <c r="T28" s="478" t="s">
        <v>2279</v>
      </c>
      <c r="U28" s="476"/>
      <c r="V28" s="476"/>
      <c r="W28" s="111" t="s">
        <v>2281</v>
      </c>
      <c r="X28" s="206" t="s">
        <v>2282</v>
      </c>
    </row>
    <row ht="44.25" customHeight="1" r="29">
      <c r="A29" s="65">
        <v>27</v>
      </c>
      <c r="B29" s="476" t="s">
        <v>2266</v>
      </c>
      <c r="C29" s="80" t="s">
        <v>2267</v>
      </c>
      <c r="D29" s="80" t="s">
        <v>2360</v>
      </c>
      <c r="E29" s="80" t="s">
        <v>2361</v>
      </c>
      <c r="F29" s="477" t="s">
        <v>2362</v>
      </c>
      <c r="G29" s="80" t="s">
        <v>2363</v>
      </c>
      <c r="H29" s="478" t="s">
        <v>2272</v>
      </c>
      <c r="I29" s="80">
        <v>28</v>
      </c>
      <c r="J29" s="65">
        <v>80</v>
      </c>
      <c r="K29" s="477">
        <v>60</v>
      </c>
      <c r="L29" s="479" t="s">
        <v>2364</v>
      </c>
      <c r="M29" s="476"/>
      <c r="N29" s="478" t="s">
        <v>2274</v>
      </c>
      <c r="O29" s="478" t="s">
        <v>2275</v>
      </c>
      <c r="P29" s="126">
        <v>1</v>
      </c>
      <c r="Q29" s="126" t="s">
        <v>2276</v>
      </c>
      <c r="R29" s="478" t="s">
        <v>2277</v>
      </c>
      <c r="S29" s="480" t="s">
        <v>2278</v>
      </c>
      <c r="T29" s="478" t="s">
        <v>2279</v>
      </c>
      <c r="U29" s="476"/>
      <c r="V29" s="476"/>
      <c r="W29" s="111" t="s">
        <v>2281</v>
      </c>
      <c r="X29" s="206" t="s">
        <v>2282</v>
      </c>
    </row>
    <row ht="44.25" customHeight="1" r="30">
      <c r="A30" s="65">
        <v>28</v>
      </c>
      <c r="B30" s="476" t="s">
        <v>2266</v>
      </c>
      <c r="C30" s="80" t="s">
        <v>2267</v>
      </c>
      <c r="D30" s="80" t="s">
        <v>2360</v>
      </c>
      <c r="E30" s="80" t="s">
        <v>2365</v>
      </c>
      <c r="F30" s="477" t="s">
        <v>2366</v>
      </c>
      <c r="G30" s="80" t="s">
        <v>2367</v>
      </c>
      <c r="H30" s="478" t="s">
        <v>2272</v>
      </c>
      <c r="I30" s="80">
        <v>28</v>
      </c>
      <c r="J30" s="65">
        <v>80</v>
      </c>
      <c r="K30" s="477">
        <v>60</v>
      </c>
      <c r="L30" s="479" t="s">
        <v>2364</v>
      </c>
      <c r="M30" s="476"/>
      <c r="N30" s="478" t="s">
        <v>2274</v>
      </c>
      <c r="O30" s="478" t="s">
        <v>2286</v>
      </c>
      <c r="P30" s="126">
        <v>1</v>
      </c>
      <c r="Q30" s="126" t="s">
        <v>2276</v>
      </c>
      <c r="R30" s="478" t="s">
        <v>2277</v>
      </c>
      <c r="S30" s="480" t="s">
        <v>2278</v>
      </c>
      <c r="T30" s="478" t="s">
        <v>2279</v>
      </c>
      <c r="U30" s="476"/>
      <c r="V30" s="476"/>
      <c r="W30" s="111" t="s">
        <v>2281</v>
      </c>
      <c r="X30" s="206" t="s">
        <v>2282</v>
      </c>
    </row>
    <row ht="45" customHeight="1" r="31">
      <c r="A31" s="65">
        <v>29</v>
      </c>
      <c r="B31" s="476" t="s">
        <v>2266</v>
      </c>
      <c r="C31" s="80" t="s">
        <v>2267</v>
      </c>
      <c r="D31" s="80" t="s">
        <v>2360</v>
      </c>
      <c r="E31" s="80" t="s">
        <v>2368</v>
      </c>
      <c r="F31" s="477" t="s">
        <v>2369</v>
      </c>
      <c r="G31" s="80" t="s">
        <v>2370</v>
      </c>
      <c r="H31" s="478" t="s">
        <v>2272</v>
      </c>
      <c r="I31" s="80">
        <v>28</v>
      </c>
      <c r="J31" s="65">
        <v>80</v>
      </c>
      <c r="K31" s="477">
        <v>60</v>
      </c>
      <c r="L31" s="479" t="s">
        <v>2364</v>
      </c>
      <c r="M31" s="476"/>
      <c r="N31" s="478" t="s">
        <v>2274</v>
      </c>
      <c r="O31" s="478" t="s">
        <v>2275</v>
      </c>
      <c r="P31" s="126">
        <v>1</v>
      </c>
      <c r="Q31" s="126" t="s">
        <v>2276</v>
      </c>
      <c r="R31" s="478" t="s">
        <v>2277</v>
      </c>
      <c r="S31" s="480" t="s">
        <v>2278</v>
      </c>
      <c r="T31" s="478" t="s">
        <v>2279</v>
      </c>
      <c r="U31" s="476"/>
      <c r="V31" s="476"/>
      <c r="W31" s="111" t="s">
        <v>2281</v>
      </c>
      <c r="X31" s="206" t="s">
        <v>2282</v>
      </c>
    </row>
    <row ht="44.25" customHeight="1" r="32">
      <c r="A32" s="65">
        <v>30</v>
      </c>
      <c r="B32" s="476" t="s">
        <v>2266</v>
      </c>
      <c r="C32" s="80" t="s">
        <v>2267</v>
      </c>
      <c r="D32" s="80" t="s">
        <v>2360</v>
      </c>
      <c r="E32" s="80" t="s">
        <v>2371</v>
      </c>
      <c r="F32" s="477" t="s">
        <v>2372</v>
      </c>
      <c r="G32" s="80" t="s">
        <v>2373</v>
      </c>
      <c r="H32" s="478" t="s">
        <v>2272</v>
      </c>
      <c r="I32" s="80">
        <v>28</v>
      </c>
      <c r="J32" s="65">
        <v>80</v>
      </c>
      <c r="K32" s="477">
        <v>60</v>
      </c>
      <c r="L32" s="479" t="s">
        <v>2364</v>
      </c>
      <c r="M32" s="476"/>
      <c r="N32" s="478" t="s">
        <v>2274</v>
      </c>
      <c r="O32" s="478" t="s">
        <v>2286</v>
      </c>
      <c r="P32" s="126">
        <v>1</v>
      </c>
      <c r="Q32" s="126" t="s">
        <v>2276</v>
      </c>
      <c r="R32" s="478" t="s">
        <v>2277</v>
      </c>
      <c r="S32" s="480" t="s">
        <v>2278</v>
      </c>
      <c r="T32" s="478" t="s">
        <v>2279</v>
      </c>
      <c r="U32" s="476"/>
      <c r="V32" s="476"/>
      <c r="W32" s="111" t="s">
        <v>2281</v>
      </c>
      <c r="X32" s="206" t="s">
        <v>2282</v>
      </c>
    </row>
    <row ht="52.5" customHeight="1" r="33">
      <c r="A33" s="65">
        <v>31</v>
      </c>
      <c r="B33" s="476" t="s">
        <v>2266</v>
      </c>
      <c r="C33" s="80" t="s">
        <v>2267</v>
      </c>
      <c r="D33" s="80" t="s">
        <v>2360</v>
      </c>
      <c r="E33" s="80" t="s">
        <v>2374</v>
      </c>
      <c r="F33" s="477" t="s">
        <v>2375</v>
      </c>
      <c r="G33" s="80" t="s">
        <v>2376</v>
      </c>
      <c r="H33" s="478" t="s">
        <v>2272</v>
      </c>
      <c r="I33" s="80">
        <v>28</v>
      </c>
      <c r="J33" s="65">
        <v>80</v>
      </c>
      <c r="K33" s="477">
        <v>60</v>
      </c>
      <c r="L33" s="479" t="s">
        <v>2364</v>
      </c>
      <c r="M33" s="476"/>
      <c r="N33" s="478" t="s">
        <v>2274</v>
      </c>
      <c r="O33" s="478" t="s">
        <v>2275</v>
      </c>
      <c r="P33" s="126">
        <v>1</v>
      </c>
      <c r="Q33" s="126" t="s">
        <v>2276</v>
      </c>
      <c r="R33" s="478" t="s">
        <v>2277</v>
      </c>
      <c r="S33" s="480" t="s">
        <v>2278</v>
      </c>
      <c r="T33" s="478" t="s">
        <v>2279</v>
      </c>
      <c r="U33" s="476"/>
      <c r="V33" s="476"/>
      <c r="W33" s="111" t="s">
        <v>2281</v>
      </c>
      <c r="X33" s="206" t="s">
        <v>2282</v>
      </c>
    </row>
    <row ht="59.25" customHeight="1" r="34">
      <c r="A34" s="65">
        <v>32</v>
      </c>
      <c r="B34" s="476" t="s">
        <v>2266</v>
      </c>
      <c r="C34" s="80" t="s">
        <v>2267</v>
      </c>
      <c r="D34" s="80" t="s">
        <v>2360</v>
      </c>
      <c r="E34" s="80" t="s">
        <v>2377</v>
      </c>
      <c r="F34" s="477" t="s">
        <v>2378</v>
      </c>
      <c r="G34" s="80" t="s">
        <v>2379</v>
      </c>
      <c r="H34" s="478" t="s">
        <v>2272</v>
      </c>
      <c r="I34" s="80">
        <v>28</v>
      </c>
      <c r="J34" s="65">
        <v>80</v>
      </c>
      <c r="K34" s="477">
        <v>60</v>
      </c>
      <c r="L34" s="479" t="s">
        <v>2364</v>
      </c>
      <c r="M34" s="476"/>
      <c r="N34" s="478" t="s">
        <v>2274</v>
      </c>
      <c r="O34" s="478" t="s">
        <v>2286</v>
      </c>
      <c r="P34" s="126">
        <v>1</v>
      </c>
      <c r="Q34" s="126" t="s">
        <v>2276</v>
      </c>
      <c r="R34" s="478" t="s">
        <v>2277</v>
      </c>
      <c r="S34" s="480" t="s">
        <v>2278</v>
      </c>
      <c r="T34" s="478" t="s">
        <v>2279</v>
      </c>
      <c r="U34" s="476"/>
      <c r="V34" s="476"/>
      <c r="W34" s="111" t="s">
        <v>2281</v>
      </c>
      <c r="X34" s="206" t="s">
        <v>2282</v>
      </c>
    </row>
    <row ht="59.25" customHeight="1" r="35">
      <c r="A35" s="65">
        <v>33</v>
      </c>
      <c r="B35" s="476" t="s">
        <v>2266</v>
      </c>
      <c r="C35" s="80" t="s">
        <v>2267</v>
      </c>
      <c r="D35" s="80" t="s">
        <v>2380</v>
      </c>
      <c r="E35" s="80" t="s">
        <v>2381</v>
      </c>
      <c r="F35" s="477" t="s">
        <v>2382</v>
      </c>
      <c r="G35" s="80" t="s">
        <v>2383</v>
      </c>
      <c r="H35" s="478" t="s">
        <v>2272</v>
      </c>
      <c r="I35" s="80">
        <v>22</v>
      </c>
      <c r="J35" s="65">
        <v>46</v>
      </c>
      <c r="K35" s="477">
        <v>60</v>
      </c>
      <c r="L35" s="479" t="s">
        <v>2384</v>
      </c>
      <c r="M35" s="476"/>
      <c r="N35" s="478" t="s">
        <v>2274</v>
      </c>
      <c r="O35" s="478" t="s">
        <v>2385</v>
      </c>
      <c r="P35" s="126">
        <v>1</v>
      </c>
      <c r="Q35" s="476" t="s">
        <v>2386</v>
      </c>
      <c r="R35" s="478" t="s">
        <v>2277</v>
      </c>
      <c r="S35" s="480" t="s">
        <v>2278</v>
      </c>
      <c r="T35" s="478" t="s">
        <v>2279</v>
      </c>
      <c r="U35" s="476"/>
      <c r="V35" s="476"/>
      <c r="W35" s="111" t="s">
        <v>2281</v>
      </c>
      <c r="X35" s="206" t="s">
        <v>2282</v>
      </c>
    </row>
    <row ht="74.25" customHeight="1" r="36">
      <c r="A36" s="65">
        <v>34</v>
      </c>
      <c r="B36" s="476" t="s">
        <v>2266</v>
      </c>
      <c r="C36" s="80" t="s">
        <v>2267</v>
      </c>
      <c r="D36" s="80" t="s">
        <v>2380</v>
      </c>
      <c r="E36" s="80" t="s">
        <v>2387</v>
      </c>
      <c r="F36" s="477" t="s">
        <v>2388</v>
      </c>
      <c r="G36" s="80" t="s">
        <v>2389</v>
      </c>
      <c r="H36" s="478" t="s">
        <v>2272</v>
      </c>
      <c r="I36" s="80">
        <v>22</v>
      </c>
      <c r="J36" s="65">
        <v>46</v>
      </c>
      <c r="K36" s="477">
        <v>60</v>
      </c>
      <c r="L36" s="479" t="s">
        <v>2384</v>
      </c>
      <c r="M36" s="476"/>
      <c r="N36" s="478" t="s">
        <v>2274</v>
      </c>
      <c r="O36" s="478" t="s">
        <v>2390</v>
      </c>
      <c r="P36" s="126">
        <v>1</v>
      </c>
      <c r="Q36" s="476" t="s">
        <v>2386</v>
      </c>
      <c r="R36" s="478" t="s">
        <v>2277</v>
      </c>
      <c r="S36" s="480" t="s">
        <v>2278</v>
      </c>
      <c r="T36" s="478" t="s">
        <v>2279</v>
      </c>
      <c r="U36" s="476"/>
      <c r="V36" s="476"/>
      <c r="W36" s="111" t="s">
        <v>2281</v>
      </c>
      <c r="X36" s="206" t="s">
        <v>2282</v>
      </c>
    </row>
    <row ht="89.25" customHeight="1" r="37">
      <c r="A37" s="65">
        <v>35</v>
      </c>
      <c r="B37" s="476" t="s">
        <v>2266</v>
      </c>
      <c r="C37" s="80" t="s">
        <v>2267</v>
      </c>
      <c r="D37" s="80" t="s">
        <v>2380</v>
      </c>
      <c r="E37" s="80" t="s">
        <v>2391</v>
      </c>
      <c r="F37" s="477" t="s">
        <v>2392</v>
      </c>
      <c r="G37" s="80" t="s">
        <v>2393</v>
      </c>
      <c r="H37" s="478" t="s">
        <v>2272</v>
      </c>
      <c r="I37" s="80">
        <v>22</v>
      </c>
      <c r="J37" s="65">
        <v>46</v>
      </c>
      <c r="K37" s="477">
        <v>60</v>
      </c>
      <c r="L37" s="479" t="s">
        <v>2384</v>
      </c>
      <c r="M37" s="476"/>
      <c r="N37" s="478" t="s">
        <v>2274</v>
      </c>
      <c r="O37" s="478" t="s">
        <v>2390</v>
      </c>
      <c r="P37" s="126">
        <v>1</v>
      </c>
      <c r="Q37" s="476" t="s">
        <v>2386</v>
      </c>
      <c r="R37" s="478" t="s">
        <v>2277</v>
      </c>
      <c r="S37" s="480" t="s">
        <v>2278</v>
      </c>
      <c r="T37" s="478" t="s">
        <v>2279</v>
      </c>
      <c r="U37" s="476"/>
      <c r="V37" s="476"/>
      <c r="W37" s="111" t="s">
        <v>2281</v>
      </c>
      <c r="X37" s="206" t="s">
        <v>2282</v>
      </c>
    </row>
    <row r="38">
      <c r="A38" s="483"/>
      <c r="B38" s="473"/>
      <c r="C38" s="166"/>
      <c r="D38" s="473"/>
    </row>
    <row r="39">
      <c r="A39" s="483"/>
      <c r="B39" s="473"/>
      <c r="C39" s="166"/>
      <c r="D39" s="473"/>
    </row>
    <row r="40">
      <c r="A40" s="483"/>
      <c r="B40" s="473"/>
      <c r="C40" s="166"/>
      <c r="D40" s="473"/>
    </row>
    <row r="41">
      <c r="A41" s="483"/>
      <c r="B41" s="473"/>
      <c r="C41" s="166"/>
      <c r="D41" s="473"/>
    </row>
    <row r="42">
      <c r="A42" s="483"/>
      <c r="B42" s="473"/>
      <c r="C42" s="166"/>
      <c r="D42" s="473"/>
    </row>
    <row r="43">
      <c r="A43" s="483"/>
      <c r="B43" s="473"/>
      <c r="C43" s="166"/>
      <c r="D43" s="473"/>
    </row>
    <row r="44">
      <c r="A44" s="473"/>
      <c r="B44" s="473"/>
      <c r="C44" s="473"/>
      <c r="D44" s="473"/>
    </row>
  </sheetData>
  <mergeCells count="18">
    <mergeCell ref="F1:G1"/>
    <mergeCell ref="I1:J1"/>
    <mergeCell ref="K1:M1"/>
    <mergeCell ref="N1:O1"/>
    <mergeCell ref="A1:A2"/>
    <mergeCell ref="B1:B2"/>
    <mergeCell ref="C1:C2"/>
    <mergeCell ref="D1:D2"/>
    <mergeCell ref="E1:E2"/>
    <mergeCell ref="H1:H2"/>
    <mergeCell ref="P1:P2"/>
    <mergeCell ref="Q1:Q2"/>
    <mergeCell ref="R1:R2"/>
    <mergeCell ref="S1:S2"/>
    <mergeCell ref="T1:T2"/>
    <mergeCell ref="U1:U2"/>
    <mergeCell ref="V1:V2"/>
    <mergeCell ref="W1:W2"/>
  </mergeCells>
  <printOptions headings="0" gridLines="0" gridLinesSet="0"/>
  <pageMargins left="0.69999999999999996" right="0.69999999999999996" top="0.75" bottom="0.75" header="0.5" footer="0.5"/>
  <pageSetup paperSize="1" orientation="portrait"/>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bestFit="1" min="2" max="2" width="42.421875"/>
    <col customWidth="1" min="3" max="3" width="23.8515625"/>
    <col customWidth="1" min="4" max="4" width="25.28125"/>
    <col customWidth="1" min="5" max="5" width="18.28125"/>
    <col customWidth="1" min="6" max="6" width="20.28125"/>
    <col customWidth="1" min="7" max="7" width="22.8515625"/>
    <col customWidth="1" min="9" max="9" width="13.140625"/>
    <col bestFit="1" min="10" max="10" width="22.00390625"/>
    <col customWidth="1" min="11" max="11" width="19.140625"/>
    <col customWidth="1" min="15" max="15" width="13.140625"/>
  </cols>
  <sheetData>
    <row ht="15" r="1">
      <c r="A1" s="484" t="s">
        <v>2394</v>
      </c>
      <c r="B1" s="484"/>
      <c r="C1" s="484"/>
      <c r="D1" s="484"/>
      <c r="E1" s="484"/>
      <c r="F1" s="484"/>
      <c r="G1" s="484"/>
      <c r="H1" s="484"/>
      <c r="I1" s="484"/>
      <c r="J1" s="484"/>
      <c r="K1" s="484"/>
      <c r="L1" s="484"/>
      <c r="M1" s="484"/>
      <c r="N1" s="484"/>
      <c r="O1" s="484"/>
    </row>
    <row r="2">
      <c r="A2" s="485" t="s">
        <v>2395</v>
      </c>
      <c r="B2" s="485" t="s">
        <v>2396</v>
      </c>
      <c r="C2" s="486" t="s">
        <v>2397</v>
      </c>
      <c r="D2" s="487"/>
      <c r="E2" s="488" t="s">
        <v>2398</v>
      </c>
      <c r="F2" s="489" t="s">
        <v>2399</v>
      </c>
      <c r="G2" s="490" t="s">
        <v>2400</v>
      </c>
      <c r="H2" s="491"/>
      <c r="I2" s="492"/>
      <c r="J2" s="485" t="s">
        <v>2401</v>
      </c>
      <c r="K2" s="485" t="s">
        <v>2402</v>
      </c>
      <c r="L2" s="485" t="s">
        <v>5</v>
      </c>
      <c r="M2" s="485"/>
      <c r="N2" s="485"/>
      <c r="O2" s="485"/>
    </row>
    <row r="3">
      <c r="A3" s="485"/>
      <c r="B3" s="485"/>
      <c r="C3" s="493" t="s">
        <v>2403</v>
      </c>
      <c r="D3" s="493" t="s">
        <v>2404</v>
      </c>
      <c r="E3" s="494"/>
      <c r="F3" s="495"/>
      <c r="G3" s="496" t="s">
        <v>2006</v>
      </c>
      <c r="H3" s="496" t="s">
        <v>1955</v>
      </c>
      <c r="I3" s="496" t="s">
        <v>2007</v>
      </c>
      <c r="J3" s="485"/>
      <c r="K3" s="485"/>
      <c r="L3" s="485"/>
      <c r="M3" s="485"/>
      <c r="N3" s="485"/>
      <c r="O3" s="485"/>
    </row>
    <row r="4">
      <c r="A4" s="497">
        <v>1</v>
      </c>
      <c r="B4" s="497" t="s">
        <v>2405</v>
      </c>
      <c r="C4" s="498">
        <v>365000</v>
      </c>
      <c r="D4" s="498"/>
      <c r="E4" s="497">
        <v>31</v>
      </c>
      <c r="F4" s="497" t="s">
        <v>2406</v>
      </c>
      <c r="G4" s="126" t="s">
        <v>2407</v>
      </c>
      <c r="H4" s="126" t="s">
        <v>2408</v>
      </c>
      <c r="I4" s="126" t="s">
        <v>2409</v>
      </c>
      <c r="J4" s="497" t="s">
        <v>2410</v>
      </c>
      <c r="K4" s="497" t="s">
        <v>2411</v>
      </c>
      <c r="L4" s="497" t="s">
        <v>2412</v>
      </c>
      <c r="M4" s="499"/>
      <c r="N4" s="499"/>
      <c r="O4" s="499"/>
    </row>
    <row r="5">
      <c r="A5" s="497">
        <v>2</v>
      </c>
      <c r="B5" s="497" t="s">
        <v>2413</v>
      </c>
      <c r="C5" s="498">
        <v>612000</v>
      </c>
      <c r="D5" s="498">
        <v>1020000</v>
      </c>
      <c r="E5" s="497">
        <v>48</v>
      </c>
      <c r="F5" s="497" t="s">
        <v>2406</v>
      </c>
      <c r="G5" s="126"/>
      <c r="H5" s="126"/>
      <c r="I5" s="126"/>
      <c r="J5" s="497" t="s">
        <v>2410</v>
      </c>
      <c r="K5" s="497" t="s">
        <v>2414</v>
      </c>
      <c r="L5" s="497" t="s">
        <v>2412</v>
      </c>
      <c r="M5" s="499"/>
      <c r="N5" s="499"/>
      <c r="O5" s="499"/>
    </row>
    <row r="6">
      <c r="A6" s="497">
        <v>3</v>
      </c>
      <c r="B6" s="497" t="s">
        <v>2415</v>
      </c>
      <c r="C6" s="498">
        <v>7500</v>
      </c>
      <c r="D6" s="498">
        <v>7500</v>
      </c>
      <c r="E6" s="497">
        <v>2</v>
      </c>
      <c r="F6" s="497" t="s">
        <v>2406</v>
      </c>
      <c r="G6" s="126"/>
      <c r="H6" s="126"/>
      <c r="I6" s="126"/>
      <c r="J6" s="497" t="s">
        <v>2410</v>
      </c>
      <c r="K6" s="497" t="s">
        <v>2414</v>
      </c>
      <c r="L6" s="497" t="s">
        <v>2412</v>
      </c>
      <c r="M6" s="499"/>
      <c r="N6" s="499"/>
      <c r="O6" s="499"/>
    </row>
    <row r="7">
      <c r="A7" s="497">
        <v>4</v>
      </c>
      <c r="B7" s="497" t="s">
        <v>2416</v>
      </c>
      <c r="C7" s="498">
        <v>7500</v>
      </c>
      <c r="D7" s="498">
        <v>7500</v>
      </c>
      <c r="E7" s="497">
        <v>2</v>
      </c>
      <c r="F7" s="497" t="s">
        <v>2406</v>
      </c>
      <c r="G7" s="126"/>
      <c r="H7" s="126"/>
      <c r="I7" s="126"/>
      <c r="J7" s="497" t="s">
        <v>2410</v>
      </c>
      <c r="K7" s="497" t="s">
        <v>2414</v>
      </c>
      <c r="L7" s="497" t="s">
        <v>2412</v>
      </c>
      <c r="M7" s="499"/>
      <c r="N7" s="499"/>
      <c r="O7" s="499"/>
    </row>
    <row r="8">
      <c r="A8" s="497">
        <v>5</v>
      </c>
      <c r="B8" s="497" t="s">
        <v>2417</v>
      </c>
      <c r="C8" s="498">
        <v>359800</v>
      </c>
      <c r="D8" s="498"/>
      <c r="E8" s="497">
        <v>19</v>
      </c>
      <c r="F8" s="497" t="s">
        <v>2406</v>
      </c>
      <c r="G8" s="126"/>
      <c r="H8" s="126"/>
      <c r="I8" s="126"/>
      <c r="J8" s="497" t="s">
        <v>2410</v>
      </c>
      <c r="K8" s="497" t="s">
        <v>2418</v>
      </c>
      <c r="L8" s="497" t="s">
        <v>2412</v>
      </c>
      <c r="M8" s="499"/>
      <c r="N8" s="499"/>
      <c r="O8" s="499"/>
    </row>
    <row r="9">
      <c r="A9" s="497">
        <v>6</v>
      </c>
      <c r="B9" s="497" t="s">
        <v>2419</v>
      </c>
      <c r="C9" s="498">
        <v>150000</v>
      </c>
      <c r="D9" s="498"/>
      <c r="E9" s="497">
        <v>6</v>
      </c>
      <c r="F9" s="497" t="s">
        <v>2406</v>
      </c>
      <c r="G9" s="126"/>
      <c r="H9" s="126"/>
      <c r="I9" s="126"/>
      <c r="J9" s="497" t="s">
        <v>2410</v>
      </c>
      <c r="K9" s="497" t="s">
        <v>2418</v>
      </c>
      <c r="L9" s="497" t="s">
        <v>2412</v>
      </c>
      <c r="M9" s="499"/>
      <c r="N9" s="499"/>
      <c r="O9" s="499"/>
    </row>
    <row r="10">
      <c r="A10" s="497">
        <v>7</v>
      </c>
      <c r="B10" s="497" t="s">
        <v>2420</v>
      </c>
      <c r="C10" s="498">
        <v>10240</v>
      </c>
      <c r="D10" s="498"/>
      <c r="E10" s="497">
        <v>6</v>
      </c>
      <c r="F10" s="497" t="s">
        <v>2406</v>
      </c>
      <c r="G10" s="126"/>
      <c r="H10" s="126"/>
      <c r="I10" s="126"/>
      <c r="J10" s="497" t="s">
        <v>2410</v>
      </c>
      <c r="K10" s="497" t="s">
        <v>2421</v>
      </c>
      <c r="L10" s="497" t="s">
        <v>2412</v>
      </c>
      <c r="M10" s="499"/>
      <c r="N10" s="499"/>
      <c r="O10" s="499"/>
    </row>
    <row ht="15" r="11">
      <c r="C11" s="500">
        <f>SUM(C4:C10)</f>
        <v>1512040</v>
      </c>
      <c r="D11" s="500">
        <f>SUM(D4:D10)</f>
        <v>1035000</v>
      </c>
    </row>
    <row ht="15" r="12"/>
    <row r="13">
      <c r="A13" s="484" t="s">
        <v>2422</v>
      </c>
      <c r="B13" s="484"/>
      <c r="C13" s="484"/>
      <c r="D13" s="484"/>
      <c r="E13" s="484"/>
      <c r="F13" s="484"/>
      <c r="G13" s="484"/>
      <c r="H13" s="484"/>
      <c r="I13" s="484"/>
      <c r="J13" s="484"/>
      <c r="K13" s="484"/>
      <c r="L13" s="484"/>
      <c r="M13" s="484"/>
      <c r="N13" s="484"/>
      <c r="O13" s="484"/>
    </row>
    <row r="14">
      <c r="A14" s="501" t="s">
        <v>2395</v>
      </c>
      <c r="B14" s="501" t="s">
        <v>2396</v>
      </c>
      <c r="C14" s="486" t="s">
        <v>2397</v>
      </c>
      <c r="D14" s="487"/>
      <c r="E14" s="502" t="s">
        <v>2398</v>
      </c>
      <c r="F14" s="503" t="s">
        <v>2399</v>
      </c>
      <c r="G14" s="490" t="s">
        <v>2400</v>
      </c>
      <c r="H14" s="491"/>
      <c r="I14" s="492"/>
      <c r="J14" s="501" t="s">
        <v>2401</v>
      </c>
      <c r="K14" s="501" t="s">
        <v>2402</v>
      </c>
      <c r="L14" s="504" t="s">
        <v>5</v>
      </c>
      <c r="M14" s="505"/>
      <c r="N14" s="505"/>
      <c r="O14" s="506"/>
    </row>
    <row r="15">
      <c r="A15" s="485"/>
      <c r="B15" s="485"/>
      <c r="C15" s="493" t="s">
        <v>2403</v>
      </c>
      <c r="D15" s="493" t="s">
        <v>2404</v>
      </c>
      <c r="E15" s="507"/>
      <c r="F15" s="508"/>
      <c r="G15" s="509" t="s">
        <v>2006</v>
      </c>
      <c r="H15" s="509" t="s">
        <v>1955</v>
      </c>
      <c r="I15" s="509" t="s">
        <v>2007</v>
      </c>
      <c r="J15" s="485"/>
      <c r="K15" s="485"/>
      <c r="L15" s="485"/>
      <c r="M15" s="485"/>
      <c r="N15" s="485"/>
      <c r="O15" s="485"/>
    </row>
    <row r="16">
      <c r="A16" s="497">
        <v>1</v>
      </c>
      <c r="B16" s="497" t="s">
        <v>2423</v>
      </c>
      <c r="C16" s="498">
        <v>1179197</v>
      </c>
      <c r="D16" s="498">
        <v>1100000</v>
      </c>
      <c r="E16" s="497">
        <v>22</v>
      </c>
      <c r="F16" s="497" t="s">
        <v>2424</v>
      </c>
      <c r="G16" s="497" t="s">
        <v>2425</v>
      </c>
      <c r="H16" s="497" t="s">
        <v>2408</v>
      </c>
      <c r="I16" s="497" t="s">
        <v>2426</v>
      </c>
      <c r="J16" s="497" t="s">
        <v>2410</v>
      </c>
      <c r="K16" s="497" t="s">
        <v>2427</v>
      </c>
      <c r="L16" s="497" t="s">
        <v>2412</v>
      </c>
      <c r="M16" s="499"/>
      <c r="N16" s="499"/>
      <c r="O16" s="499"/>
    </row>
    <row r="18">
      <c r="A18" s="484" t="s">
        <v>2428</v>
      </c>
      <c r="B18" s="484"/>
      <c r="C18" s="484"/>
      <c r="D18" s="484"/>
      <c r="E18" s="484"/>
      <c r="F18" s="484"/>
      <c r="G18" s="484"/>
      <c r="H18" s="484"/>
      <c r="I18" s="484"/>
      <c r="J18" s="484"/>
      <c r="K18" s="484"/>
      <c r="L18" s="484"/>
      <c r="M18" s="484"/>
      <c r="N18" s="484"/>
      <c r="O18" s="484"/>
    </row>
    <row r="19">
      <c r="A19" s="501" t="s">
        <v>2395</v>
      </c>
      <c r="B19" s="501" t="s">
        <v>2396</v>
      </c>
      <c r="C19" s="486" t="s">
        <v>2397</v>
      </c>
      <c r="D19" s="487"/>
      <c r="E19" s="502" t="s">
        <v>2398</v>
      </c>
      <c r="F19" s="503" t="s">
        <v>2399</v>
      </c>
      <c r="G19" s="490" t="s">
        <v>2400</v>
      </c>
      <c r="H19" s="491"/>
      <c r="I19" s="492"/>
      <c r="J19" s="501" t="s">
        <v>2401</v>
      </c>
      <c r="K19" s="501" t="s">
        <v>2402</v>
      </c>
      <c r="L19" s="504" t="s">
        <v>5</v>
      </c>
      <c r="M19" s="505"/>
      <c r="N19" s="505"/>
      <c r="O19" s="506"/>
    </row>
    <row r="20">
      <c r="A20" s="485"/>
      <c r="B20" s="485"/>
      <c r="C20" s="493" t="s">
        <v>2403</v>
      </c>
      <c r="D20" s="493" t="s">
        <v>2404</v>
      </c>
      <c r="E20" s="507"/>
      <c r="F20" s="508"/>
      <c r="G20" s="509" t="s">
        <v>2006</v>
      </c>
      <c r="H20" s="509" t="s">
        <v>1955</v>
      </c>
      <c r="I20" s="509" t="s">
        <v>2007</v>
      </c>
      <c r="J20" s="485"/>
      <c r="K20" s="485"/>
      <c r="L20" s="485"/>
      <c r="M20" s="485"/>
      <c r="N20" s="485"/>
      <c r="O20" s="485"/>
    </row>
    <row r="21">
      <c r="A21" s="497">
        <v>1</v>
      </c>
      <c r="B21" s="497" t="s">
        <v>2429</v>
      </c>
      <c r="C21" s="497" t="s">
        <v>2430</v>
      </c>
      <c r="D21" s="497" t="s">
        <v>2430</v>
      </c>
      <c r="E21" s="497">
        <v>193</v>
      </c>
      <c r="F21" s="497" t="s">
        <v>2424</v>
      </c>
      <c r="G21" s="497" t="s">
        <v>2425</v>
      </c>
      <c r="H21" s="497" t="s">
        <v>2408</v>
      </c>
      <c r="I21" s="497" t="s">
        <v>2431</v>
      </c>
      <c r="J21" s="497" t="s">
        <v>2410</v>
      </c>
      <c r="K21" s="499"/>
      <c r="L21" s="510"/>
      <c r="M21" s="511"/>
      <c r="N21" s="511"/>
      <c r="O21" s="512"/>
    </row>
    <row r="23">
      <c r="A23" s="484" t="s">
        <v>2432</v>
      </c>
      <c r="B23" s="484"/>
      <c r="C23" s="484"/>
      <c r="D23" s="484"/>
      <c r="E23" s="484"/>
      <c r="F23" s="484"/>
      <c r="G23" s="484"/>
      <c r="H23" s="484"/>
      <c r="I23" s="484"/>
      <c r="J23" s="484"/>
      <c r="K23" s="484"/>
    </row>
    <row r="24">
      <c r="A24" s="501" t="s">
        <v>2395</v>
      </c>
      <c r="B24" s="501" t="s">
        <v>2396</v>
      </c>
      <c r="C24" s="486" t="s">
        <v>2397</v>
      </c>
      <c r="D24" s="487"/>
      <c r="E24" s="502" t="s">
        <v>2398</v>
      </c>
      <c r="F24" s="503" t="s">
        <v>2399</v>
      </c>
      <c r="G24" s="490" t="s">
        <v>2400</v>
      </c>
      <c r="H24" s="491"/>
      <c r="I24" s="492"/>
      <c r="J24" s="501" t="s">
        <v>2401</v>
      </c>
      <c r="K24" s="501" t="s">
        <v>2402</v>
      </c>
      <c r="L24" s="504" t="s">
        <v>5</v>
      </c>
      <c r="M24" s="505"/>
      <c r="N24" s="505"/>
      <c r="O24" s="506"/>
    </row>
    <row r="25">
      <c r="A25" s="485"/>
      <c r="B25" s="485"/>
      <c r="C25" s="493" t="s">
        <v>2403</v>
      </c>
      <c r="D25" s="493" t="s">
        <v>2404</v>
      </c>
      <c r="E25" s="507"/>
      <c r="F25" s="508"/>
      <c r="G25" s="509" t="s">
        <v>2006</v>
      </c>
      <c r="H25" s="509" t="s">
        <v>1955</v>
      </c>
      <c r="I25" s="509" t="s">
        <v>2007</v>
      </c>
      <c r="J25" s="485"/>
      <c r="K25" s="485"/>
      <c r="L25" s="485"/>
      <c r="M25" s="485"/>
      <c r="N25" s="485"/>
      <c r="O25" s="485"/>
    </row>
    <row r="26">
      <c r="A26" s="497">
        <v>1</v>
      </c>
      <c r="B26" s="497" t="s">
        <v>2433</v>
      </c>
      <c r="C26" s="498">
        <v>36000</v>
      </c>
      <c r="D26" s="499"/>
      <c r="E26" s="497">
        <v>11</v>
      </c>
      <c r="F26" s="497" t="s">
        <v>2434</v>
      </c>
      <c r="G26" s="497" t="s">
        <v>2435</v>
      </c>
      <c r="H26" s="497" t="s">
        <v>2408</v>
      </c>
      <c r="I26" s="497" t="s">
        <v>2436</v>
      </c>
      <c r="J26" s="497" t="s">
        <v>2410</v>
      </c>
      <c r="K26" s="497" t="s">
        <v>2411</v>
      </c>
    </row>
    <row r="27">
      <c r="A27" s="513"/>
      <c r="B27" s="513"/>
      <c r="C27" s="513"/>
      <c r="D27" s="513"/>
      <c r="E27" s="514">
        <v>9</v>
      </c>
      <c r="F27" s="514" t="s">
        <v>2434</v>
      </c>
      <c r="G27" s="514" t="s">
        <v>2435</v>
      </c>
      <c r="H27" s="514" t="s">
        <v>2408</v>
      </c>
      <c r="I27" s="514" t="s">
        <v>2436</v>
      </c>
      <c r="J27" s="513"/>
      <c r="K27" s="513"/>
      <c r="L27" s="513"/>
      <c r="M27" s="513"/>
      <c r="N27" s="513"/>
      <c r="O27" s="513"/>
    </row>
    <row r="28">
      <c r="A28" s="513"/>
      <c r="B28" s="513"/>
      <c r="C28" s="513"/>
      <c r="D28" s="513"/>
      <c r="E28" s="515"/>
      <c r="F28" s="515"/>
      <c r="G28" s="515"/>
      <c r="H28" s="515"/>
      <c r="I28" s="515" t="s">
        <v>2437</v>
      </c>
      <c r="J28" s="513"/>
      <c r="K28" s="513"/>
      <c r="L28" s="513"/>
      <c r="M28" s="513"/>
      <c r="N28" s="513"/>
      <c r="O28" s="513"/>
    </row>
    <row r="29">
      <c r="A29" s="497">
        <v>2</v>
      </c>
      <c r="B29" s="497" t="s">
        <v>2438</v>
      </c>
      <c r="C29" s="499"/>
      <c r="D29" s="498">
        <v>3112950</v>
      </c>
      <c r="E29" s="497">
        <v>75</v>
      </c>
      <c r="F29" s="497" t="s">
        <v>2434</v>
      </c>
      <c r="G29" s="497" t="s">
        <v>2435</v>
      </c>
      <c r="H29" s="497" t="s">
        <v>2408</v>
      </c>
      <c r="I29" s="497" t="s">
        <v>2436</v>
      </c>
      <c r="J29" s="497" t="s">
        <v>2410</v>
      </c>
      <c r="K29" s="497" t="s">
        <v>2439</v>
      </c>
    </row>
    <row r="30">
      <c r="A30" s="497">
        <v>3</v>
      </c>
      <c r="B30" s="497" t="s">
        <v>2440</v>
      </c>
      <c r="C30" s="498">
        <v>4068681</v>
      </c>
      <c r="D30" s="498">
        <v>3800</v>
      </c>
      <c r="E30" s="497">
        <v>112</v>
      </c>
      <c r="F30" s="497" t="s">
        <v>2434</v>
      </c>
      <c r="G30" s="497" t="s">
        <v>2435</v>
      </c>
      <c r="H30" s="497" t="s">
        <v>2408</v>
      </c>
      <c r="I30" s="497" t="s">
        <v>2436</v>
      </c>
      <c r="J30" s="497" t="s">
        <v>2410</v>
      </c>
      <c r="K30" s="497" t="s">
        <v>2427</v>
      </c>
    </row>
    <row r="31">
      <c r="A31" s="497">
        <v>4</v>
      </c>
      <c r="B31" s="497" t="s">
        <v>2441</v>
      </c>
      <c r="C31" s="498">
        <v>127500</v>
      </c>
      <c r="D31" s="498"/>
      <c r="E31" s="497">
        <v>17</v>
      </c>
      <c r="F31" s="497" t="s">
        <v>2434</v>
      </c>
      <c r="G31" s="497" t="s">
        <v>2435</v>
      </c>
      <c r="H31" s="497" t="s">
        <v>2408</v>
      </c>
      <c r="I31" s="497" t="s">
        <v>2436</v>
      </c>
      <c r="J31" s="497" t="s">
        <v>2410</v>
      </c>
      <c r="K31" s="497" t="s">
        <v>2411</v>
      </c>
    </row>
    <row r="32">
      <c r="A32" s="514">
        <v>5</v>
      </c>
      <c r="B32" s="514" t="s">
        <v>2442</v>
      </c>
      <c r="C32" s="371"/>
      <c r="D32" s="371"/>
      <c r="E32" s="514">
        <v>14</v>
      </c>
      <c r="F32" s="514" t="s">
        <v>2434</v>
      </c>
      <c r="G32" s="514" t="s">
        <v>2435</v>
      </c>
      <c r="H32" s="514" t="s">
        <v>2408</v>
      </c>
      <c r="I32" s="514" t="s">
        <v>2436</v>
      </c>
      <c r="J32" s="514" t="s">
        <v>2410</v>
      </c>
      <c r="K32" s="514" t="s">
        <v>2443</v>
      </c>
      <c r="L32" s="513"/>
      <c r="M32" s="513"/>
      <c r="N32" s="513"/>
      <c r="O32" s="513"/>
    </row>
    <row r="33">
      <c r="A33" s="516"/>
      <c r="B33" s="516"/>
      <c r="C33" s="517"/>
      <c r="D33" s="517"/>
      <c r="E33" s="516"/>
      <c r="F33" s="516"/>
      <c r="G33" s="516"/>
      <c r="H33" s="516"/>
      <c r="I33" s="516" t="s">
        <v>2444</v>
      </c>
      <c r="J33" s="516"/>
      <c r="K33" s="516"/>
      <c r="L33" s="513"/>
      <c r="M33" s="513"/>
      <c r="N33" s="513"/>
      <c r="O33" s="513"/>
    </row>
    <row r="34">
      <c r="A34" s="515"/>
      <c r="B34" s="515"/>
      <c r="C34" s="368"/>
      <c r="D34" s="368"/>
      <c r="E34" s="515"/>
      <c r="F34" s="515"/>
      <c r="G34" s="515"/>
      <c r="H34" s="515"/>
      <c r="I34" s="515" t="s">
        <v>2437</v>
      </c>
      <c r="J34" s="515"/>
      <c r="K34" s="515"/>
      <c r="L34" s="513"/>
      <c r="M34" s="513"/>
      <c r="N34" s="513"/>
      <c r="O34" s="513"/>
    </row>
    <row ht="15" r="35">
      <c r="C35" s="500">
        <f>SUM(C26:C34)</f>
        <v>4232181</v>
      </c>
      <c r="D35" s="500">
        <f>SUM(D26:D34)</f>
        <v>3116750</v>
      </c>
    </row>
    <row r="37">
      <c r="A37" s="484" t="s">
        <v>2445</v>
      </c>
      <c r="B37" s="484"/>
      <c r="C37" s="484"/>
      <c r="D37" s="484"/>
      <c r="E37" s="484"/>
      <c r="F37" s="484"/>
      <c r="G37" s="484"/>
      <c r="H37" s="484"/>
      <c r="I37" s="484"/>
      <c r="J37" s="484"/>
      <c r="K37" s="484"/>
    </row>
    <row r="38">
      <c r="A38" s="501" t="s">
        <v>2395</v>
      </c>
      <c r="B38" s="501" t="s">
        <v>2396</v>
      </c>
      <c r="C38" s="486" t="s">
        <v>2397</v>
      </c>
      <c r="D38" s="487"/>
      <c r="E38" s="502" t="s">
        <v>2398</v>
      </c>
      <c r="F38" s="503" t="s">
        <v>2399</v>
      </c>
      <c r="G38" s="490" t="s">
        <v>2400</v>
      </c>
      <c r="H38" s="491"/>
      <c r="I38" s="492"/>
      <c r="J38" s="504" t="s">
        <v>2401</v>
      </c>
      <c r="K38" s="485" t="s">
        <v>2402</v>
      </c>
      <c r="L38" s="518"/>
      <c r="M38" s="518"/>
      <c r="N38" s="518"/>
      <c r="O38" s="518"/>
    </row>
    <row r="39">
      <c r="A39" s="485"/>
      <c r="B39" s="485"/>
      <c r="C39" s="493" t="s">
        <v>2403</v>
      </c>
      <c r="D39" s="493" t="s">
        <v>2404</v>
      </c>
      <c r="E39" s="507"/>
      <c r="F39" s="508"/>
      <c r="G39" s="509" t="s">
        <v>2006</v>
      </c>
      <c r="H39" s="509" t="s">
        <v>1955</v>
      </c>
      <c r="I39" s="509" t="s">
        <v>2007</v>
      </c>
      <c r="J39" s="519"/>
      <c r="K39" s="485"/>
      <c r="L39" s="518"/>
      <c r="M39" s="518"/>
      <c r="N39" s="518"/>
      <c r="O39" s="518"/>
    </row>
    <row r="40">
      <c r="A40" s="497">
        <v>1</v>
      </c>
      <c r="B40" s="497" t="s">
        <v>2446</v>
      </c>
      <c r="C40" s="498">
        <v>660000</v>
      </c>
      <c r="D40" s="498">
        <v>2240000</v>
      </c>
      <c r="E40" s="497">
        <v>29</v>
      </c>
      <c r="F40" s="499"/>
      <c r="G40" s="499"/>
      <c r="H40" s="499"/>
      <c r="I40" s="499"/>
      <c r="J40" s="497" t="s">
        <v>2447</v>
      </c>
      <c r="K40" s="515" t="s">
        <v>1228</v>
      </c>
    </row>
    <row r="41">
      <c r="A41" s="497">
        <v>2</v>
      </c>
      <c r="B41" s="497" t="s">
        <v>2448</v>
      </c>
      <c r="C41" s="498">
        <v>500000</v>
      </c>
      <c r="D41" s="497">
        <v>0</v>
      </c>
      <c r="E41" s="497">
        <v>13</v>
      </c>
      <c r="F41" s="499"/>
      <c r="G41" s="499"/>
      <c r="H41" s="499"/>
      <c r="I41" s="499"/>
      <c r="J41" s="497" t="s">
        <v>2410</v>
      </c>
      <c r="K41" s="497" t="s">
        <v>2449</v>
      </c>
    </row>
    <row ht="15" r="42">
      <c r="C42" s="500">
        <f>SUM(C40:C41)</f>
        <v>1160000</v>
      </c>
      <c r="D42" s="500">
        <f>SUM(D40:D41)</f>
        <v>2240000</v>
      </c>
    </row>
  </sheetData>
  <mergeCells count="82">
    <mergeCell ref="A1:O1"/>
    <mergeCell ref="C2:D2"/>
    <mergeCell ref="G2:I2"/>
    <mergeCell ref="A2:A3"/>
    <mergeCell ref="B2:B3"/>
    <mergeCell ref="E2:E3"/>
    <mergeCell ref="F2:F3"/>
    <mergeCell ref="J2:J3"/>
    <mergeCell ref="K2:K3"/>
    <mergeCell ref="L2:O3"/>
    <mergeCell ref="G4:G10"/>
    <mergeCell ref="H4:H10"/>
    <mergeCell ref="I4:I10"/>
    <mergeCell ref="A13:O13"/>
    <mergeCell ref="A14:A15"/>
    <mergeCell ref="L14:O15"/>
    <mergeCell ref="K14:K15"/>
    <mergeCell ref="J14:J15"/>
    <mergeCell ref="F14:F15"/>
    <mergeCell ref="E14:E15"/>
    <mergeCell ref="B14:B15"/>
    <mergeCell ref="G14:I14"/>
    <mergeCell ref="C14:D14"/>
    <mergeCell ref="A18:O18"/>
    <mergeCell ref="G19:I19"/>
    <mergeCell ref="C19:D19"/>
    <mergeCell ref="L19:O20"/>
    <mergeCell ref="K19:K20"/>
    <mergeCell ref="J19:J20"/>
    <mergeCell ref="F19:F20"/>
    <mergeCell ref="E19:E20"/>
    <mergeCell ref="B19:B20"/>
    <mergeCell ref="A19:A20"/>
    <mergeCell ref="L21:O21"/>
    <mergeCell ref="A23:K23"/>
    <mergeCell ref="E24:E25"/>
    <mergeCell ref="K24:K25"/>
    <mergeCell ref="J24:J25"/>
    <mergeCell ref="F24:F25"/>
    <mergeCell ref="L24:O25"/>
    <mergeCell ref="B24:B25"/>
    <mergeCell ref="A24:A25"/>
    <mergeCell ref="G24:I24"/>
    <mergeCell ref="C24:D24"/>
    <mergeCell ref="D27:D28"/>
    <mergeCell ref="O27:O28"/>
    <mergeCell ref="N27:N28"/>
    <mergeCell ref="M27:M28"/>
    <mergeCell ref="L27:L28"/>
    <mergeCell ref="K27:K28"/>
    <mergeCell ref="J27:J28"/>
    <mergeCell ref="A27:A28"/>
    <mergeCell ref="B27:B28"/>
    <mergeCell ref="C27:C28"/>
    <mergeCell ref="H27:H28"/>
    <mergeCell ref="E27:E28"/>
    <mergeCell ref="F27:F28"/>
    <mergeCell ref="G27:G28"/>
    <mergeCell ref="O32:O34"/>
    <mergeCell ref="N32:N34"/>
    <mergeCell ref="A32:A34"/>
    <mergeCell ref="L32:L34"/>
    <mergeCell ref="K32:K34"/>
    <mergeCell ref="J32:J34"/>
    <mergeCell ref="H32:H34"/>
    <mergeCell ref="G32:G34"/>
    <mergeCell ref="F32:F34"/>
    <mergeCell ref="E32:E34"/>
    <mergeCell ref="D32:D34"/>
    <mergeCell ref="C32:C34"/>
    <mergeCell ref="B32:B34"/>
    <mergeCell ref="M32:M34"/>
    <mergeCell ref="A37:K37"/>
    <mergeCell ref="G38:I38"/>
    <mergeCell ref="C38:D38"/>
    <mergeCell ref="L38:O39"/>
    <mergeCell ref="K38:K39"/>
    <mergeCell ref="J38:J39"/>
    <mergeCell ref="F38:F39"/>
    <mergeCell ref="E38:E39"/>
    <mergeCell ref="B38:B39"/>
    <mergeCell ref="A38:A39"/>
  </mergeCells>
  <printOptions headings="0" gridLines="0" gridLinesSet="0"/>
  <pageMargins left="0.70078740157480324" right="0.70078740157480324" top="0.75196850393700787" bottom="0.75196850393700787" header="0.5" footer="0.5"/>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1" max="1" width="18.421875"/>
    <col bestFit="1" min="2" max="2" width="18.7109375"/>
    <col customWidth="1" min="3" max="3" width="13.28125"/>
    <col customWidth="1" min="4" max="4" width="12.421875"/>
    <col customWidth="1" min="5" max="5" width="14.140625"/>
    <col customWidth="1" min="6" max="6" width="20.140625"/>
    <col customWidth="1" min="7" max="7" width="17.140625"/>
    <col customWidth="1" min="8" max="8" width="19.421875"/>
    <col customWidth="1" min="13" max="13" width="55.00390625"/>
    <col bestFit="1" min="16" max="16" width="14.7109375"/>
  </cols>
  <sheetData>
    <row r="1">
      <c r="A1" s="520" t="s">
        <v>0</v>
      </c>
      <c r="B1" s="520" t="s">
        <v>2450</v>
      </c>
      <c r="C1" s="520" t="s">
        <v>2451</v>
      </c>
      <c r="D1" s="520" t="s">
        <v>2</v>
      </c>
      <c r="E1" s="520" t="s">
        <v>2452</v>
      </c>
      <c r="F1" s="520" t="s">
        <v>2453</v>
      </c>
      <c r="G1" s="520" t="s">
        <v>2454</v>
      </c>
      <c r="H1" s="520" t="s">
        <v>2103</v>
      </c>
      <c r="I1" s="520" t="s">
        <v>2455</v>
      </c>
      <c r="J1" s="520" t="s">
        <v>2107</v>
      </c>
      <c r="K1" s="520" t="s">
        <v>2456</v>
      </c>
      <c r="L1" s="520" t="s">
        <v>2457</v>
      </c>
      <c r="M1" s="520" t="s">
        <v>2458</v>
      </c>
    </row>
    <row r="2">
      <c r="A2" s="521">
        <v>1.1000000000000001</v>
      </c>
      <c r="B2" s="521" t="s">
        <v>2410</v>
      </c>
      <c r="C2" s="522"/>
      <c r="D2" s="522"/>
      <c r="E2" s="522"/>
      <c r="F2" s="522"/>
      <c r="G2" s="522"/>
      <c r="H2" s="522"/>
      <c r="I2" s="522"/>
      <c r="J2" s="522"/>
      <c r="K2" s="522"/>
      <c r="L2" s="522"/>
      <c r="M2" s="522"/>
    </row>
    <row ht="43.5" customHeight="1" r="3">
      <c r="A3" s="379">
        <v>1</v>
      </c>
      <c r="B3" s="379" t="s">
        <v>2459</v>
      </c>
      <c r="C3" s="379" t="s">
        <v>2460</v>
      </c>
      <c r="D3" s="379" t="s">
        <v>2410</v>
      </c>
      <c r="E3" s="379" t="s">
        <v>2461</v>
      </c>
      <c r="F3" s="379" t="s">
        <v>2462</v>
      </c>
      <c r="G3" s="379" t="s">
        <v>2462</v>
      </c>
      <c r="H3" s="499"/>
      <c r="I3" s="499"/>
      <c r="J3" s="523" t="s">
        <v>2463</v>
      </c>
      <c r="K3" s="499"/>
      <c r="L3" s="499"/>
      <c r="M3" s="357" t="s">
        <v>2464</v>
      </c>
      <c r="O3" s="524" t="s">
        <v>2465</v>
      </c>
      <c r="P3" s="524" t="s">
        <v>2466</v>
      </c>
      <c r="Q3" s="524" t="s">
        <v>2103</v>
      </c>
      <c r="R3" s="524" t="s">
        <v>2107</v>
      </c>
      <c r="S3" s="524" t="s">
        <v>1619</v>
      </c>
      <c r="T3" s="524" t="s">
        <v>2467</v>
      </c>
      <c r="U3" s="524" t="s">
        <v>2009</v>
      </c>
    </row>
    <row r="4">
      <c r="A4" s="372">
        <v>2</v>
      </c>
      <c r="B4" s="372" t="s">
        <v>2468</v>
      </c>
      <c r="C4" s="372" t="s">
        <v>2460</v>
      </c>
      <c r="D4" s="372" t="s">
        <v>2410</v>
      </c>
      <c r="E4" s="372" t="s">
        <v>2469</v>
      </c>
      <c r="F4" s="372" t="s">
        <v>2470</v>
      </c>
      <c r="G4" s="372" t="s">
        <v>2462</v>
      </c>
      <c r="H4" s="372">
        <v>179</v>
      </c>
      <c r="I4" s="371"/>
      <c r="J4" s="525">
        <v>246</v>
      </c>
      <c r="K4" s="371"/>
      <c r="L4" s="371"/>
      <c r="M4" s="372" t="s">
        <v>2471</v>
      </c>
      <c r="O4" s="526" t="s">
        <v>1956</v>
      </c>
      <c r="P4" s="527" t="s">
        <v>2472</v>
      </c>
      <c r="Q4" s="527">
        <v>179</v>
      </c>
      <c r="R4" s="527">
        <v>246</v>
      </c>
      <c r="S4" s="527">
        <v>96</v>
      </c>
      <c r="T4" s="527">
        <v>288</v>
      </c>
      <c r="U4" s="527" t="s">
        <v>2473</v>
      </c>
    </row>
    <row r="5">
      <c r="A5" s="528"/>
      <c r="B5" s="528"/>
      <c r="C5" s="528"/>
      <c r="D5" s="528"/>
      <c r="E5" s="528"/>
      <c r="F5" s="528"/>
      <c r="G5" s="528"/>
      <c r="H5" s="528"/>
      <c r="I5" s="517"/>
      <c r="J5" s="529"/>
      <c r="K5" s="517"/>
      <c r="L5" s="517"/>
      <c r="M5" s="528" t="s">
        <v>2474</v>
      </c>
      <c r="O5" s="526" t="s">
        <v>2475</v>
      </c>
      <c r="P5" s="527" t="s">
        <v>2476</v>
      </c>
      <c r="Q5" s="527"/>
      <c r="R5" s="527">
        <v>193</v>
      </c>
      <c r="S5" s="527">
        <v>96</v>
      </c>
      <c r="T5" s="527">
        <v>288</v>
      </c>
      <c r="U5" s="527" t="s">
        <v>2477</v>
      </c>
    </row>
    <row r="6">
      <c r="A6" s="383"/>
      <c r="B6" s="383"/>
      <c r="C6" s="383"/>
      <c r="D6" s="383"/>
      <c r="E6" s="383"/>
      <c r="F6" s="383"/>
      <c r="G6" s="383"/>
      <c r="H6" s="383"/>
      <c r="I6" s="368"/>
      <c r="J6" s="530"/>
      <c r="K6" s="368"/>
      <c r="L6" s="368"/>
      <c r="M6" s="383"/>
      <c r="O6" s="526" t="s">
        <v>1958</v>
      </c>
      <c r="P6" s="527" t="s">
        <v>2476</v>
      </c>
      <c r="Q6" s="527">
        <v>60</v>
      </c>
      <c r="R6" s="527">
        <v>0</v>
      </c>
      <c r="S6" s="527">
        <v>96</v>
      </c>
      <c r="T6" s="527">
        <v>288</v>
      </c>
      <c r="U6" s="527" t="s">
        <v>2477</v>
      </c>
    </row>
    <row r="7">
      <c r="A7" s="372">
        <v>3</v>
      </c>
      <c r="B7" s="372" t="s">
        <v>2478</v>
      </c>
      <c r="C7" s="372" t="s">
        <v>2460</v>
      </c>
      <c r="D7" s="372" t="s">
        <v>2410</v>
      </c>
      <c r="E7" s="372" t="s">
        <v>2479</v>
      </c>
      <c r="F7" s="372" t="s">
        <v>2480</v>
      </c>
      <c r="G7" s="372" t="s">
        <v>2462</v>
      </c>
      <c r="H7" s="372">
        <v>68</v>
      </c>
      <c r="I7" s="371"/>
      <c r="J7" s="525" t="s">
        <v>2481</v>
      </c>
      <c r="K7" s="371"/>
      <c r="L7" s="371"/>
      <c r="M7" s="372" t="s">
        <v>2482</v>
      </c>
    </row>
    <row r="8">
      <c r="A8" s="383"/>
      <c r="B8" s="383"/>
      <c r="C8" s="383"/>
      <c r="D8" s="383"/>
      <c r="E8" s="383"/>
      <c r="F8" s="383"/>
      <c r="G8" s="383"/>
      <c r="H8" s="383"/>
      <c r="I8" s="368"/>
      <c r="J8" s="530"/>
      <c r="K8" s="368"/>
      <c r="L8" s="368"/>
      <c r="M8" s="383" t="s">
        <v>2483</v>
      </c>
    </row>
    <row r="9">
      <c r="A9" s="379">
        <v>4</v>
      </c>
      <c r="B9" s="379" t="s">
        <v>2484</v>
      </c>
      <c r="C9" s="379" t="s">
        <v>2460</v>
      </c>
      <c r="D9" s="379" t="s">
        <v>2410</v>
      </c>
      <c r="E9" s="379" t="s">
        <v>2485</v>
      </c>
      <c r="F9" s="379" t="s">
        <v>2462</v>
      </c>
      <c r="G9" s="379" t="s">
        <v>2462</v>
      </c>
      <c r="H9" s="499"/>
      <c r="I9" s="499"/>
      <c r="J9" s="523">
        <v>2</v>
      </c>
      <c r="K9" s="499"/>
      <c r="L9" s="499"/>
      <c r="M9" s="497" t="s">
        <v>2486</v>
      </c>
    </row>
    <row r="10">
      <c r="A10" s="379">
        <v>5</v>
      </c>
      <c r="B10" s="379" t="s">
        <v>2487</v>
      </c>
      <c r="C10" s="379" t="s">
        <v>2460</v>
      </c>
      <c r="D10" s="379" t="s">
        <v>2410</v>
      </c>
      <c r="E10" s="379" t="s">
        <v>2488</v>
      </c>
      <c r="F10" s="379" t="s">
        <v>2462</v>
      </c>
      <c r="G10" s="379" t="s">
        <v>2462</v>
      </c>
      <c r="H10" s="499"/>
      <c r="I10" s="499"/>
      <c r="J10" s="531">
        <v>20</v>
      </c>
      <c r="K10" s="499"/>
      <c r="L10" s="499"/>
      <c r="M10" s="497" t="s">
        <v>2489</v>
      </c>
    </row>
    <row r="11">
      <c r="A11" s="379">
        <v>6</v>
      </c>
      <c r="B11" s="379" t="s">
        <v>2490</v>
      </c>
      <c r="C11" s="379" t="s">
        <v>2460</v>
      </c>
      <c r="D11" s="379" t="s">
        <v>2410</v>
      </c>
      <c r="E11" s="379" t="s">
        <v>2491</v>
      </c>
      <c r="F11" s="379" t="s">
        <v>2462</v>
      </c>
      <c r="G11" s="379" t="s">
        <v>2462</v>
      </c>
      <c r="H11" s="497">
        <v>18</v>
      </c>
      <c r="I11" s="499"/>
      <c r="J11" s="532"/>
      <c r="K11" s="499"/>
      <c r="L11" s="499"/>
      <c r="M11" s="497" t="s">
        <v>2492</v>
      </c>
    </row>
    <row r="12">
      <c r="A12" s="379">
        <v>7</v>
      </c>
      <c r="B12" s="379" t="s">
        <v>2493</v>
      </c>
      <c r="C12" s="379" t="s">
        <v>2460</v>
      </c>
      <c r="D12" s="379" t="s">
        <v>2410</v>
      </c>
      <c r="E12" s="379">
        <v>18</v>
      </c>
      <c r="F12" s="379" t="s">
        <v>2462</v>
      </c>
      <c r="G12" s="379" t="s">
        <v>2462</v>
      </c>
      <c r="H12" s="499"/>
      <c r="I12" s="499"/>
      <c r="J12" s="532"/>
      <c r="K12" s="499"/>
      <c r="L12" s="499"/>
      <c r="M12" s="497" t="s">
        <v>2494</v>
      </c>
    </row>
    <row r="13">
      <c r="A13" s="379">
        <v>8</v>
      </c>
      <c r="B13" s="379" t="s">
        <v>2495</v>
      </c>
      <c r="C13" s="379" t="s">
        <v>2460</v>
      </c>
      <c r="D13" s="379" t="s">
        <v>2410</v>
      </c>
      <c r="E13" s="379" t="s">
        <v>2462</v>
      </c>
      <c r="F13" s="379" t="s">
        <v>2462</v>
      </c>
      <c r="G13" s="379" t="s">
        <v>2496</v>
      </c>
      <c r="H13" s="499"/>
      <c r="I13" s="499"/>
      <c r="J13" s="499"/>
      <c r="K13" s="499"/>
      <c r="L13" s="499"/>
      <c r="M13" s="497" t="s">
        <v>2107</v>
      </c>
    </row>
    <row r="14">
      <c r="A14" s="379">
        <v>9</v>
      </c>
      <c r="B14" s="379" t="s">
        <v>2497</v>
      </c>
      <c r="C14" s="379" t="s">
        <v>2498</v>
      </c>
      <c r="D14" s="379" t="s">
        <v>2410</v>
      </c>
      <c r="E14" s="379" t="s">
        <v>2499</v>
      </c>
      <c r="F14" s="379" t="s">
        <v>2462</v>
      </c>
      <c r="G14" s="379" t="s">
        <v>2462</v>
      </c>
      <c r="H14" s="499"/>
      <c r="I14" s="499"/>
      <c r="J14" s="499"/>
      <c r="K14" s="499"/>
      <c r="L14" s="499"/>
      <c r="M14" s="379" t="s">
        <v>2500</v>
      </c>
    </row>
    <row r="15">
      <c r="A15" s="372">
        <v>10</v>
      </c>
      <c r="B15" s="372" t="s">
        <v>2501</v>
      </c>
      <c r="C15" s="372" t="s">
        <v>2460</v>
      </c>
      <c r="D15" s="372" t="s">
        <v>2410</v>
      </c>
      <c r="E15" s="372">
        <v>9.5999999999999996</v>
      </c>
      <c r="F15" s="372">
        <v>6</v>
      </c>
      <c r="G15" s="372" t="s">
        <v>2462</v>
      </c>
      <c r="H15" s="371">
        <v>7</v>
      </c>
      <c r="I15" s="371">
        <v>8</v>
      </c>
      <c r="J15" s="371"/>
      <c r="K15" s="371"/>
      <c r="L15" s="371"/>
      <c r="M15" s="372" t="s">
        <v>2502</v>
      </c>
    </row>
    <row r="16">
      <c r="A16" s="383"/>
      <c r="B16" s="383"/>
      <c r="C16" s="383"/>
      <c r="D16" s="383"/>
      <c r="E16" s="383"/>
      <c r="F16" s="383"/>
      <c r="G16" s="383"/>
      <c r="H16" s="368"/>
      <c r="I16" s="368"/>
      <c r="J16" s="368"/>
      <c r="K16" s="368"/>
      <c r="L16" s="368"/>
      <c r="M16" s="383" t="s">
        <v>2503</v>
      </c>
    </row>
    <row r="17">
      <c r="A17" s="379">
        <v>11</v>
      </c>
      <c r="B17" s="379" t="s">
        <v>2504</v>
      </c>
      <c r="C17" s="379" t="s">
        <v>2498</v>
      </c>
      <c r="D17" s="379" t="s">
        <v>2410</v>
      </c>
      <c r="E17" s="379">
        <v>755.19000000000005</v>
      </c>
      <c r="F17" s="379" t="s">
        <v>2462</v>
      </c>
      <c r="G17" s="379" t="s">
        <v>2462</v>
      </c>
      <c r="H17" s="499"/>
      <c r="I17" s="499"/>
      <c r="J17" s="499"/>
      <c r="K17" s="499"/>
      <c r="L17" s="499"/>
      <c r="M17" s="499" t="s">
        <v>2107</v>
      </c>
    </row>
    <row r="18">
      <c r="A18" s="379">
        <v>12</v>
      </c>
      <c r="B18" s="379" t="s">
        <v>2505</v>
      </c>
      <c r="C18" s="379" t="s">
        <v>2498</v>
      </c>
      <c r="D18" s="379" t="s">
        <v>2410</v>
      </c>
      <c r="E18" s="379" t="s">
        <v>2462</v>
      </c>
      <c r="F18" s="379" t="s">
        <v>2462</v>
      </c>
      <c r="G18" s="379" t="s">
        <v>2506</v>
      </c>
      <c r="H18" s="499"/>
      <c r="I18" s="499"/>
      <c r="J18" s="499"/>
      <c r="K18" s="499"/>
      <c r="L18" s="499"/>
      <c r="M18" s="379" t="s">
        <v>2107</v>
      </c>
    </row>
    <row r="19">
      <c r="A19" s="379">
        <v>13</v>
      </c>
      <c r="B19" s="379" t="s">
        <v>2507</v>
      </c>
      <c r="C19" s="379" t="s">
        <v>2498</v>
      </c>
      <c r="D19" s="379" t="s">
        <v>2410</v>
      </c>
      <c r="E19" s="379" t="s">
        <v>2462</v>
      </c>
      <c r="F19" s="379" t="s">
        <v>2462</v>
      </c>
      <c r="G19" s="379" t="s">
        <v>2508</v>
      </c>
      <c r="H19" s="499"/>
      <c r="I19" s="499"/>
      <c r="J19" s="499"/>
      <c r="K19" s="499"/>
      <c r="L19" s="499"/>
      <c r="M19" s="379" t="s">
        <v>2107</v>
      </c>
    </row>
    <row r="24">
      <c r="A24" s="533" t="s">
        <v>2005</v>
      </c>
      <c r="B24" s="534" t="s">
        <v>2098</v>
      </c>
      <c r="C24" s="535"/>
      <c r="D24" s="535"/>
      <c r="E24" s="535"/>
      <c r="F24" s="535"/>
      <c r="G24" s="535"/>
      <c r="H24" s="536"/>
    </row>
    <row r="25">
      <c r="A25" s="537"/>
      <c r="B25" s="538" t="s">
        <v>2509</v>
      </c>
      <c r="C25" s="538" t="s">
        <v>2006</v>
      </c>
      <c r="D25" s="538" t="s">
        <v>1955</v>
      </c>
      <c r="E25" s="538" t="s">
        <v>2007</v>
      </c>
      <c r="F25" s="538" t="s">
        <v>2510</v>
      </c>
      <c r="G25" s="538" t="s">
        <v>2009</v>
      </c>
      <c r="H25" s="538" t="s">
        <v>2010</v>
      </c>
    </row>
    <row r="26">
      <c r="A26" s="539"/>
      <c r="B26" s="539"/>
      <c r="C26" s="539"/>
      <c r="D26" s="539"/>
      <c r="E26" s="539"/>
      <c r="F26" s="539"/>
      <c r="G26" s="539"/>
      <c r="H26" s="539"/>
    </row>
    <row r="27">
      <c r="A27" s="540" t="s">
        <v>2459</v>
      </c>
      <c r="B27" s="540" t="s">
        <v>2511</v>
      </c>
      <c r="C27" s="540" t="s">
        <v>2425</v>
      </c>
      <c r="D27" s="540" t="s">
        <v>2512</v>
      </c>
      <c r="E27" s="540" t="s">
        <v>2105</v>
      </c>
      <c r="F27" s="540" t="s">
        <v>2513</v>
      </c>
      <c r="G27" s="540" t="s">
        <v>2514</v>
      </c>
      <c r="H27" s="540" t="s">
        <v>2514</v>
      </c>
    </row>
    <row r="28">
      <c r="A28" s="540" t="s">
        <v>2468</v>
      </c>
      <c r="B28" s="540" t="s">
        <v>2511</v>
      </c>
      <c r="C28" s="540" t="s">
        <v>2425</v>
      </c>
      <c r="D28" s="540" t="s">
        <v>2512</v>
      </c>
      <c r="E28" s="540" t="s">
        <v>2105</v>
      </c>
      <c r="F28" s="540" t="s">
        <v>2513</v>
      </c>
      <c r="G28" s="540" t="s">
        <v>2515</v>
      </c>
      <c r="H28" s="540" t="s">
        <v>2514</v>
      </c>
    </row>
    <row r="29">
      <c r="A29" s="540" t="s">
        <v>2478</v>
      </c>
      <c r="B29" s="540" t="s">
        <v>2516</v>
      </c>
      <c r="C29" s="540" t="s">
        <v>2425</v>
      </c>
      <c r="D29" s="540" t="s">
        <v>2517</v>
      </c>
      <c r="E29" s="540" t="s">
        <v>2105</v>
      </c>
      <c r="F29" s="540" t="s">
        <v>2513</v>
      </c>
      <c r="G29" s="541" t="s">
        <v>2515</v>
      </c>
      <c r="H29" s="540" t="s">
        <v>2514</v>
      </c>
    </row>
    <row r="30">
      <c r="A30" s="540" t="s">
        <v>2484</v>
      </c>
      <c r="B30" s="540" t="s">
        <v>2516</v>
      </c>
      <c r="C30" s="540" t="s">
        <v>2425</v>
      </c>
      <c r="D30" s="540" t="s">
        <v>2518</v>
      </c>
      <c r="E30" s="540" t="s">
        <v>2105</v>
      </c>
      <c r="F30" s="540" t="s">
        <v>2513</v>
      </c>
      <c r="G30" s="541" t="s">
        <v>2515</v>
      </c>
      <c r="H30" s="540" t="s">
        <v>2514</v>
      </c>
    </row>
    <row r="31">
      <c r="A31" s="542" t="s">
        <v>2519</v>
      </c>
      <c r="B31" s="542" t="s">
        <v>2520</v>
      </c>
      <c r="C31" s="542" t="s">
        <v>2425</v>
      </c>
      <c r="D31" s="542" t="s">
        <v>2521</v>
      </c>
      <c r="E31" s="542" t="s">
        <v>2105</v>
      </c>
      <c r="F31" s="542" t="s">
        <v>2513</v>
      </c>
      <c r="G31" s="542" t="s">
        <v>2514</v>
      </c>
      <c r="H31" s="542" t="s">
        <v>2514</v>
      </c>
    </row>
    <row r="32">
      <c r="A32" s="543"/>
      <c r="B32" s="543"/>
      <c r="C32" s="543"/>
      <c r="D32" s="543"/>
      <c r="E32" s="543" t="s">
        <v>2522</v>
      </c>
      <c r="F32" s="543"/>
      <c r="G32" s="543"/>
      <c r="H32" s="543"/>
    </row>
    <row r="33">
      <c r="A33" s="542" t="s">
        <v>2487</v>
      </c>
      <c r="B33" s="542" t="s">
        <v>2516</v>
      </c>
      <c r="C33" s="542" t="s">
        <v>2425</v>
      </c>
      <c r="D33" s="542" t="s">
        <v>2523</v>
      </c>
      <c r="E33" s="542" t="s">
        <v>2105</v>
      </c>
      <c r="F33" s="542" t="s">
        <v>2513</v>
      </c>
      <c r="G33" s="542" t="s">
        <v>2514</v>
      </c>
      <c r="H33" s="542" t="s">
        <v>2514</v>
      </c>
    </row>
    <row r="34">
      <c r="A34" s="543"/>
      <c r="B34" s="543"/>
      <c r="C34" s="543"/>
      <c r="D34" s="543" t="s">
        <v>2524</v>
      </c>
      <c r="E34" s="543" t="s">
        <v>2186</v>
      </c>
      <c r="F34" s="543"/>
      <c r="G34" s="543"/>
      <c r="H34" s="543"/>
    </row>
    <row r="35">
      <c r="A35" s="542" t="s">
        <v>2525</v>
      </c>
      <c r="B35" s="542" t="s">
        <v>2526</v>
      </c>
      <c r="C35" s="542" t="s">
        <v>2527</v>
      </c>
      <c r="D35" s="542" t="s">
        <v>2524</v>
      </c>
      <c r="E35" s="542" t="s">
        <v>2528</v>
      </c>
      <c r="F35" s="542" t="s">
        <v>2513</v>
      </c>
      <c r="G35" s="542" t="s">
        <v>2514</v>
      </c>
      <c r="H35" s="542" t="s">
        <v>2182</v>
      </c>
    </row>
    <row r="36">
      <c r="A36" s="543"/>
      <c r="B36" s="543"/>
      <c r="C36" s="543"/>
      <c r="D36" s="543"/>
      <c r="E36" s="543" t="s">
        <v>2186</v>
      </c>
      <c r="F36" s="543"/>
      <c r="G36" s="543"/>
      <c r="H36" s="543"/>
    </row>
    <row r="37">
      <c r="A37" s="542" t="s">
        <v>2490</v>
      </c>
      <c r="B37" s="542" t="s">
        <v>2526</v>
      </c>
      <c r="C37" s="542" t="s">
        <v>2527</v>
      </c>
      <c r="D37" s="542" t="s">
        <v>2524</v>
      </c>
      <c r="E37" s="542" t="s">
        <v>2529</v>
      </c>
      <c r="F37" s="542" t="s">
        <v>2530</v>
      </c>
      <c r="G37" s="363" t="s">
        <v>2515</v>
      </c>
      <c r="H37" s="542" t="s">
        <v>2182</v>
      </c>
    </row>
    <row r="38">
      <c r="A38" s="543"/>
      <c r="B38" s="543"/>
      <c r="C38" s="543"/>
      <c r="D38" s="543"/>
      <c r="E38" s="543" t="s">
        <v>2186</v>
      </c>
      <c r="F38" s="543"/>
      <c r="G38" s="544"/>
      <c r="H38" s="543"/>
    </row>
    <row r="39">
      <c r="A39" s="542" t="s">
        <v>2531</v>
      </c>
      <c r="B39" s="542" t="s">
        <v>2520</v>
      </c>
      <c r="C39" s="542" t="s">
        <v>2425</v>
      </c>
      <c r="D39" s="542" t="s">
        <v>2523</v>
      </c>
      <c r="E39" s="542" t="s">
        <v>2105</v>
      </c>
      <c r="F39" s="542" t="s">
        <v>2513</v>
      </c>
      <c r="G39" s="542" t="s">
        <v>2514</v>
      </c>
      <c r="H39" s="542" t="s">
        <v>2514</v>
      </c>
    </row>
    <row r="40">
      <c r="A40" s="545"/>
      <c r="B40" s="545"/>
      <c r="C40" s="545"/>
      <c r="D40" s="545" t="s">
        <v>2524</v>
      </c>
      <c r="E40" s="545" t="s">
        <v>2532</v>
      </c>
      <c r="F40" s="545"/>
      <c r="G40" s="545"/>
      <c r="H40" s="545"/>
    </row>
    <row r="41">
      <c r="A41" s="543"/>
      <c r="B41" s="543"/>
      <c r="C41" s="543"/>
      <c r="D41" s="543"/>
      <c r="E41" s="543" t="s">
        <v>2186</v>
      </c>
      <c r="F41" s="543"/>
      <c r="G41" s="543"/>
      <c r="H41" s="543"/>
    </row>
    <row r="42">
      <c r="A42" s="542" t="s">
        <v>2533</v>
      </c>
      <c r="B42" s="542" t="s">
        <v>2520</v>
      </c>
      <c r="C42" s="542" t="s">
        <v>2425</v>
      </c>
      <c r="D42" s="542" t="s">
        <v>2524</v>
      </c>
      <c r="E42" s="542" t="s">
        <v>2105</v>
      </c>
      <c r="F42" s="542" t="s">
        <v>2513</v>
      </c>
      <c r="G42" s="542" t="s">
        <v>2514</v>
      </c>
      <c r="H42" s="542" t="s">
        <v>2514</v>
      </c>
    </row>
    <row r="43">
      <c r="A43" s="545"/>
      <c r="B43" s="545"/>
      <c r="C43" s="545"/>
      <c r="D43" s="545"/>
      <c r="E43" s="545" t="s">
        <v>2534</v>
      </c>
      <c r="F43" s="545"/>
      <c r="G43" s="545"/>
      <c r="H43" s="545"/>
    </row>
    <row r="44">
      <c r="A44" s="543"/>
      <c r="B44" s="543"/>
      <c r="C44" s="543"/>
      <c r="D44" s="543"/>
      <c r="E44" s="543" t="s">
        <v>2186</v>
      </c>
      <c r="F44" s="543"/>
      <c r="G44" s="543"/>
      <c r="H44" s="543"/>
    </row>
    <row r="45">
      <c r="A45" s="542" t="s">
        <v>2535</v>
      </c>
      <c r="B45" s="542" t="s">
        <v>2516</v>
      </c>
      <c r="C45" s="542" t="s">
        <v>2425</v>
      </c>
      <c r="D45" s="542" t="s">
        <v>2524</v>
      </c>
      <c r="E45" s="542" t="s">
        <v>2105</v>
      </c>
      <c r="F45" s="542" t="s">
        <v>2513</v>
      </c>
      <c r="G45" s="542" t="s">
        <v>2514</v>
      </c>
      <c r="H45" s="542" t="s">
        <v>2514</v>
      </c>
    </row>
    <row r="46">
      <c r="A46" s="543"/>
      <c r="B46" s="543"/>
      <c r="C46" s="543"/>
      <c r="D46" s="543"/>
      <c r="E46" s="543" t="s">
        <v>2536</v>
      </c>
      <c r="F46" s="543"/>
      <c r="G46" s="543"/>
      <c r="H46" s="543"/>
    </row>
    <row r="47">
      <c r="A47" s="322" t="s">
        <v>2537</v>
      </c>
      <c r="B47" s="542" t="s">
        <v>2520</v>
      </c>
      <c r="C47" s="542" t="s">
        <v>2538</v>
      </c>
      <c r="D47" s="542" t="s">
        <v>2521</v>
      </c>
      <c r="E47" s="542" t="s">
        <v>2539</v>
      </c>
      <c r="F47" s="542" t="s">
        <v>2513</v>
      </c>
      <c r="G47" s="542" t="s">
        <v>2514</v>
      </c>
      <c r="H47" s="542" t="s">
        <v>2514</v>
      </c>
    </row>
    <row r="48">
      <c r="A48" s="546"/>
      <c r="B48" s="545"/>
      <c r="C48" s="545"/>
      <c r="D48" s="545"/>
      <c r="E48" s="545" t="s">
        <v>2540</v>
      </c>
      <c r="F48" s="545"/>
      <c r="G48" s="545"/>
      <c r="H48" s="545"/>
    </row>
    <row r="49">
      <c r="A49" s="546"/>
      <c r="B49" s="545"/>
      <c r="C49" s="545"/>
      <c r="D49" s="545"/>
      <c r="E49" s="545" t="s">
        <v>2541</v>
      </c>
      <c r="F49" s="545"/>
      <c r="G49" s="545"/>
      <c r="H49" s="545"/>
    </row>
    <row r="50">
      <c r="A50" s="307"/>
      <c r="B50" s="543"/>
      <c r="C50" s="543"/>
      <c r="D50" s="543"/>
      <c r="E50" s="543" t="s">
        <v>2528</v>
      </c>
      <c r="F50" s="543"/>
      <c r="G50" s="543"/>
      <c r="H50" s="543"/>
    </row>
    <row ht="15" r="51">
      <c r="A51" s="547">
        <v>2.2000000000000002</v>
      </c>
      <c r="B51" s="547" t="s">
        <v>2542</v>
      </c>
      <c r="C51" s="548"/>
      <c r="D51" s="548"/>
      <c r="E51" s="549"/>
      <c r="F51" s="549"/>
      <c r="G51" s="549"/>
      <c r="H51" s="549"/>
      <c r="I51" s="549"/>
      <c r="J51" s="549"/>
    </row>
    <row ht="15" r="52">
      <c r="I52" s="550" t="s">
        <v>2543</v>
      </c>
      <c r="J52" s="550" t="s">
        <v>2544</v>
      </c>
    </row>
    <row ht="15" r="53">
      <c r="A53" s="327">
        <v>1</v>
      </c>
      <c r="B53" s="333" t="s">
        <v>2545</v>
      </c>
      <c r="C53" s="333" t="s">
        <v>2546</v>
      </c>
      <c r="D53" s="476" t="s">
        <v>2547</v>
      </c>
      <c r="E53" s="551"/>
      <c r="F53" s="551"/>
      <c r="G53" s="551"/>
      <c r="H53" s="551"/>
      <c r="I53" s="551">
        <f>59*3.8</f>
        <v>224.19999999999999</v>
      </c>
      <c r="J53" s="551">
        <f>93*2.4</f>
        <v>223.19999999999999</v>
      </c>
    </row>
    <row ht="15" r="54">
      <c r="A54" s="327">
        <v>2</v>
      </c>
      <c r="B54" s="333" t="s">
        <v>2548</v>
      </c>
      <c r="C54" s="333" t="s">
        <v>2546</v>
      </c>
      <c r="D54" s="552" t="s">
        <v>2549</v>
      </c>
      <c r="E54" s="551"/>
      <c r="F54" s="551"/>
      <c r="G54" s="551"/>
      <c r="H54" s="551"/>
      <c r="I54" s="551">
        <f>59*3.8</f>
        <v>224.19999999999999</v>
      </c>
      <c r="J54" s="551">
        <f>93*2.4</f>
        <v>223.19999999999999</v>
      </c>
    </row>
  </sheetData>
  <mergeCells count="92">
    <mergeCell ref="A4:A6"/>
    <mergeCell ref="B4:B6"/>
    <mergeCell ref="C4:C6"/>
    <mergeCell ref="D4:D6"/>
    <mergeCell ref="E4:E6"/>
    <mergeCell ref="F4:F6"/>
    <mergeCell ref="G4:G6"/>
    <mergeCell ref="H4:H6"/>
    <mergeCell ref="I4:I6"/>
    <mergeCell ref="J4:J6"/>
    <mergeCell ref="K4:K6"/>
    <mergeCell ref="L4:L6"/>
    <mergeCell ref="A7:A8"/>
    <mergeCell ref="B7:B8"/>
    <mergeCell ref="C7:C8"/>
    <mergeCell ref="D7:D8"/>
    <mergeCell ref="E7:E8"/>
    <mergeCell ref="F7:F8"/>
    <mergeCell ref="G7:G8"/>
    <mergeCell ref="H7:H8"/>
    <mergeCell ref="I7:I8"/>
    <mergeCell ref="J7:J8"/>
    <mergeCell ref="K7:K8"/>
    <mergeCell ref="L7:L8"/>
    <mergeCell ref="A15:A16"/>
    <mergeCell ref="B15:B16"/>
    <mergeCell ref="C15:C16"/>
    <mergeCell ref="D15:D16"/>
    <mergeCell ref="E15:E16"/>
    <mergeCell ref="F15:F16"/>
    <mergeCell ref="G15:G16"/>
    <mergeCell ref="H15:H16"/>
    <mergeCell ref="I15:I16"/>
    <mergeCell ref="J15:J16"/>
    <mergeCell ref="K15:K16"/>
    <mergeCell ref="L15:L16"/>
    <mergeCell ref="B24:H24"/>
    <mergeCell ref="A24:A25"/>
    <mergeCell ref="A31:A32"/>
    <mergeCell ref="B31:B32"/>
    <mergeCell ref="C31:C32"/>
    <mergeCell ref="D31:D32"/>
    <mergeCell ref="F31:F32"/>
    <mergeCell ref="G31:G32"/>
    <mergeCell ref="H31:H32"/>
    <mergeCell ref="A33:A34"/>
    <mergeCell ref="B33:B34"/>
    <mergeCell ref="C33:C34"/>
    <mergeCell ref="F33:F34"/>
    <mergeCell ref="G33:G34"/>
    <mergeCell ref="H33:H34"/>
    <mergeCell ref="A35:A36"/>
    <mergeCell ref="B35:B36"/>
    <mergeCell ref="C35:C36"/>
    <mergeCell ref="D35:D36"/>
    <mergeCell ref="F35:F36"/>
    <mergeCell ref="G35:G36"/>
    <mergeCell ref="H35:H36"/>
    <mergeCell ref="A37:A38"/>
    <mergeCell ref="B37:B38"/>
    <mergeCell ref="C37:C38"/>
    <mergeCell ref="D37:D38"/>
    <mergeCell ref="F37:F38"/>
    <mergeCell ref="G37:G38"/>
    <mergeCell ref="H37:H38"/>
    <mergeCell ref="A39:A41"/>
    <mergeCell ref="B39:B41"/>
    <mergeCell ref="C39:C41"/>
    <mergeCell ref="F39:F41"/>
    <mergeCell ref="G39:G41"/>
    <mergeCell ref="H39:H41"/>
    <mergeCell ref="A42:A44"/>
    <mergeCell ref="B42:B44"/>
    <mergeCell ref="C42:C44"/>
    <mergeCell ref="D42:D44"/>
    <mergeCell ref="F42:F44"/>
    <mergeCell ref="G42:G44"/>
    <mergeCell ref="H42:H44"/>
    <mergeCell ref="A45:A46"/>
    <mergeCell ref="B45:B46"/>
    <mergeCell ref="C45:C46"/>
    <mergeCell ref="D45:D46"/>
    <mergeCell ref="F45:F46"/>
    <mergeCell ref="G45:G46"/>
    <mergeCell ref="H45:H46"/>
    <mergeCell ref="A47:A50"/>
    <mergeCell ref="B47:B50"/>
    <mergeCell ref="C47:C50"/>
    <mergeCell ref="D47:D50"/>
    <mergeCell ref="F47:F50"/>
    <mergeCell ref="G47:G50"/>
    <mergeCell ref="H47:H50"/>
  </mergeCells>
  <printOptions headings="0" gridLines="0" gridLinesSet="0"/>
  <pageMargins left="0.70078740157480324" right="0.70078740157480324" top="0.75196850393700787" bottom="0.75196850393700787" header="0.5" footer="0.5"/>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1" max="1" style="554" width="6.57421875"/>
    <col customWidth="1" min="2" max="2" style="553" width="48.75390625"/>
    <col customWidth="1" min="3" max="3" style="553" width="67.140625"/>
    <col min="4" max="5" style="553" width="9.140625"/>
    <col customWidth="1" min="6" max="6" style="554" width="7.171875"/>
    <col customWidth="1" min="7" max="7" style="553" width="45.8515625"/>
    <col customWidth="1" min="8" max="8" style="553" width="60.3515625"/>
    <col min="9" max="16384" style="553" width="9.140625"/>
  </cols>
  <sheetData>
    <row ht="15" r="1">
      <c r="A1" s="555"/>
      <c r="B1" s="555" t="s">
        <v>2550</v>
      </c>
      <c r="C1" s="555" t="s">
        <v>13</v>
      </c>
      <c r="F1" s="554"/>
      <c r="G1" s="553"/>
      <c r="H1" s="553"/>
    </row>
    <row r="2">
      <c r="A2" s="556" t="s">
        <v>2551</v>
      </c>
      <c r="B2" s="557" t="s">
        <v>2552</v>
      </c>
      <c r="C2" s="558" t="s">
        <v>1931</v>
      </c>
      <c r="F2" s="559" t="s">
        <v>2553</v>
      </c>
      <c r="G2" s="560" t="s">
        <v>2554</v>
      </c>
      <c r="H2" s="560" t="s">
        <v>2555</v>
      </c>
    </row>
    <row r="3">
      <c r="A3" s="561">
        <v>1.1000000000000001</v>
      </c>
      <c r="B3" s="81" t="s">
        <v>2556</v>
      </c>
      <c r="C3" s="562" t="s">
        <v>2557</v>
      </c>
      <c r="F3" s="335">
        <v>1</v>
      </c>
      <c r="G3" s="338" t="s">
        <v>2558</v>
      </c>
      <c r="H3" s="338" t="s">
        <v>2559</v>
      </c>
    </row>
    <row r="4">
      <c r="A4" s="561">
        <v>1.2</v>
      </c>
      <c r="B4" s="81" t="s">
        <v>2560</v>
      </c>
      <c r="C4" s="81" t="s">
        <v>2561</v>
      </c>
      <c r="F4" s="335">
        <v>2</v>
      </c>
      <c r="G4" s="338" t="s">
        <v>2562</v>
      </c>
      <c r="H4" s="81" t="s">
        <v>2563</v>
      </c>
    </row>
    <row r="5">
      <c r="A5" s="561">
        <v>1.3</v>
      </c>
      <c r="B5" s="81" t="s">
        <v>2564</v>
      </c>
      <c r="C5" s="81" t="s">
        <v>2565</v>
      </c>
      <c r="F5" s="561">
        <v>3</v>
      </c>
      <c r="G5" s="81" t="s">
        <v>2566</v>
      </c>
      <c r="H5" s="81" t="s">
        <v>2567</v>
      </c>
    </row>
    <row r="6">
      <c r="A6" s="561">
        <v>1.3999999999999999</v>
      </c>
      <c r="B6" s="81" t="s">
        <v>2568</v>
      </c>
      <c r="C6" s="81" t="s">
        <v>2561</v>
      </c>
      <c r="F6" s="561">
        <v>4</v>
      </c>
      <c r="G6" s="81" t="s">
        <v>2569</v>
      </c>
      <c r="H6" s="81" t="s">
        <v>2570</v>
      </c>
    </row>
    <row r="7">
      <c r="A7" s="561">
        <v>1.5</v>
      </c>
      <c r="B7" s="81" t="s">
        <v>2571</v>
      </c>
      <c r="C7" s="563" t="s">
        <v>2572</v>
      </c>
      <c r="F7" s="561">
        <v>5</v>
      </c>
      <c r="G7" s="81" t="s">
        <v>2573</v>
      </c>
      <c r="H7" s="338" t="s">
        <v>2574</v>
      </c>
    </row>
    <row r="8">
      <c r="A8" s="561">
        <v>1.6000000000000001</v>
      </c>
      <c r="B8" s="81" t="s">
        <v>2575</v>
      </c>
      <c r="C8" s="81" t="s">
        <v>2576</v>
      </c>
      <c r="F8" s="561">
        <v>6</v>
      </c>
      <c r="G8" s="81" t="s">
        <v>2577</v>
      </c>
      <c r="H8" s="81" t="s">
        <v>2578</v>
      </c>
    </row>
    <row r="9">
      <c r="A9" s="561">
        <v>1.7</v>
      </c>
      <c r="B9" s="81" t="s">
        <v>2579</v>
      </c>
      <c r="C9" s="81" t="s">
        <v>2580</v>
      </c>
      <c r="F9" s="561">
        <v>7</v>
      </c>
      <c r="G9" s="81" t="s">
        <v>2581</v>
      </c>
      <c r="H9" s="81" t="s">
        <v>2582</v>
      </c>
    </row>
    <row r="10">
      <c r="A10" s="561">
        <v>1.8</v>
      </c>
      <c r="B10" s="81" t="s">
        <v>2583</v>
      </c>
      <c r="C10" s="81" t="s">
        <v>2584</v>
      </c>
      <c r="F10" s="561">
        <v>8</v>
      </c>
      <c r="G10" s="81" t="s">
        <v>2585</v>
      </c>
      <c r="H10" s="338" t="s">
        <v>2586</v>
      </c>
    </row>
    <row r="11">
      <c r="A11" s="561">
        <v>1.8999999999999999</v>
      </c>
      <c r="B11" s="81" t="s">
        <v>2587</v>
      </c>
      <c r="C11" s="81" t="s">
        <v>2588</v>
      </c>
      <c r="F11" s="561">
        <v>9</v>
      </c>
      <c r="G11" s="81" t="s">
        <v>2589</v>
      </c>
      <c r="H11" s="81" t="s">
        <v>2590</v>
      </c>
    </row>
    <row r="12">
      <c r="A12" s="564" t="s">
        <v>2591</v>
      </c>
      <c r="B12" s="81" t="s">
        <v>2592</v>
      </c>
      <c r="C12" s="81" t="s">
        <v>2593</v>
      </c>
      <c r="F12" s="561">
        <v>10</v>
      </c>
      <c r="G12" s="81" t="s">
        <v>2594</v>
      </c>
      <c r="H12" s="81" t="s">
        <v>2595</v>
      </c>
    </row>
    <row r="13">
      <c r="A13" s="561">
        <v>1.1100000000000001</v>
      </c>
      <c r="B13" s="81" t="s">
        <v>2596</v>
      </c>
      <c r="C13" s="81" t="s">
        <v>2597</v>
      </c>
      <c r="F13" s="561">
        <v>11</v>
      </c>
      <c r="G13" s="81" t="s">
        <v>2598</v>
      </c>
      <c r="H13" s="81" t="s">
        <v>2599</v>
      </c>
    </row>
    <row r="14">
      <c r="A14" s="561">
        <v>1.1200000000000001</v>
      </c>
      <c r="B14" s="81" t="s">
        <v>2600</v>
      </c>
      <c r="C14" s="81" t="s">
        <v>2601</v>
      </c>
    </row>
    <row r="15">
      <c r="A15" s="556" t="s">
        <v>2602</v>
      </c>
      <c r="B15" s="557" t="s">
        <v>2603</v>
      </c>
      <c r="C15" s="558" t="s">
        <v>1931</v>
      </c>
    </row>
    <row r="16">
      <c r="A16" s="565">
        <v>2.1000000000000001</v>
      </c>
      <c r="B16" s="566" t="s">
        <v>2604</v>
      </c>
      <c r="C16" s="567" t="s">
        <v>1931</v>
      </c>
    </row>
    <row r="17">
      <c r="A17" s="561" t="s">
        <v>2605</v>
      </c>
      <c r="B17" s="81" t="s">
        <v>2606</v>
      </c>
      <c r="C17" s="81" t="s">
        <v>2607</v>
      </c>
    </row>
    <row r="18">
      <c r="A18" s="561" t="s">
        <v>2608</v>
      </c>
      <c r="B18" s="81" t="s">
        <v>2609</v>
      </c>
      <c r="C18" s="81" t="s">
        <v>2610</v>
      </c>
    </row>
    <row r="19">
      <c r="A19" s="561" t="s">
        <v>2611</v>
      </c>
      <c r="B19" s="81" t="s">
        <v>2612</v>
      </c>
      <c r="C19" s="563" t="s">
        <v>2613</v>
      </c>
    </row>
    <row r="20">
      <c r="A20" s="561" t="s">
        <v>2614</v>
      </c>
      <c r="B20" s="81" t="s">
        <v>2615</v>
      </c>
      <c r="C20" s="81" t="s">
        <v>2616</v>
      </c>
    </row>
    <row r="21">
      <c r="A21" s="561" t="s">
        <v>2617</v>
      </c>
      <c r="B21" s="81" t="s">
        <v>2618</v>
      </c>
      <c r="C21" s="81" t="s">
        <v>2619</v>
      </c>
    </row>
    <row r="22">
      <c r="A22" s="561" t="s">
        <v>2620</v>
      </c>
      <c r="B22" s="81" t="s">
        <v>2621</v>
      </c>
      <c r="C22" s="563" t="s">
        <v>2622</v>
      </c>
    </row>
    <row r="23">
      <c r="A23" s="561" t="s">
        <v>2623</v>
      </c>
      <c r="B23" s="81" t="s">
        <v>2624</v>
      </c>
      <c r="C23" s="81" t="s">
        <v>2625</v>
      </c>
    </row>
    <row r="24">
      <c r="A24" s="561" t="s">
        <v>2626</v>
      </c>
      <c r="B24" s="81" t="s">
        <v>2627</v>
      </c>
      <c r="C24" s="81" t="s">
        <v>2628</v>
      </c>
    </row>
    <row r="25">
      <c r="A25" s="561" t="s">
        <v>2629</v>
      </c>
      <c r="B25" s="81" t="s">
        <v>2630</v>
      </c>
      <c r="C25" s="563" t="s">
        <v>2631</v>
      </c>
    </row>
    <row r="26">
      <c r="A26" s="561" t="s">
        <v>2632</v>
      </c>
      <c r="B26" s="81" t="s">
        <v>2633</v>
      </c>
      <c r="C26" s="563" t="s">
        <v>2634</v>
      </c>
    </row>
    <row r="27">
      <c r="A27" s="561" t="s">
        <v>2635</v>
      </c>
      <c r="B27" s="81" t="s">
        <v>2636</v>
      </c>
      <c r="C27" s="81" t="s">
        <v>2637</v>
      </c>
    </row>
    <row r="28">
      <c r="A28" s="561" t="s">
        <v>2638</v>
      </c>
      <c r="B28" s="81" t="s">
        <v>2639</v>
      </c>
      <c r="C28" s="563" t="s">
        <v>2640</v>
      </c>
    </row>
    <row r="29">
      <c r="A29" s="561" t="s">
        <v>2641</v>
      </c>
      <c r="B29" s="81" t="s">
        <v>2642</v>
      </c>
      <c r="C29" s="81" t="s">
        <v>2643</v>
      </c>
    </row>
    <row r="30">
      <c r="A30" s="561" t="s">
        <v>2644</v>
      </c>
      <c r="B30" s="81" t="s">
        <v>2645</v>
      </c>
      <c r="C30" s="81" t="s">
        <v>2646</v>
      </c>
    </row>
    <row r="31">
      <c r="A31" s="561" t="s">
        <v>2647</v>
      </c>
      <c r="B31" s="81" t="s">
        <v>2648</v>
      </c>
      <c r="C31" s="81" t="s">
        <v>2649</v>
      </c>
    </row>
    <row r="32">
      <c r="A32" s="561" t="s">
        <v>2650</v>
      </c>
      <c r="B32" s="81" t="s">
        <v>2651</v>
      </c>
      <c r="C32" s="81" t="s">
        <v>2652</v>
      </c>
    </row>
    <row r="33">
      <c r="A33" s="561" t="s">
        <v>2653</v>
      </c>
      <c r="B33" s="81" t="s">
        <v>2654</v>
      </c>
      <c r="C33" s="563" t="s">
        <v>2655</v>
      </c>
    </row>
    <row r="34">
      <c r="A34" s="565">
        <v>2.2000000000000002</v>
      </c>
      <c r="B34" s="566" t="s">
        <v>2656</v>
      </c>
      <c r="C34" s="567" t="s">
        <v>1931</v>
      </c>
    </row>
    <row r="35">
      <c r="A35" s="561" t="s">
        <v>2657</v>
      </c>
      <c r="B35" s="81" t="s">
        <v>2658</v>
      </c>
      <c r="C35" s="81" t="s">
        <v>2659</v>
      </c>
    </row>
    <row r="36">
      <c r="A36" s="561" t="s">
        <v>2660</v>
      </c>
      <c r="B36" s="81" t="s">
        <v>2661</v>
      </c>
      <c r="C36" s="81" t="s">
        <v>1931</v>
      </c>
    </row>
    <row r="37">
      <c r="A37" s="561" t="s">
        <v>2662</v>
      </c>
      <c r="B37" s="81" t="s">
        <v>2663</v>
      </c>
      <c r="C37" s="81" t="s">
        <v>2664</v>
      </c>
    </row>
    <row r="38">
      <c r="A38" s="561" t="s">
        <v>2665</v>
      </c>
      <c r="B38" s="81" t="s">
        <v>2666</v>
      </c>
      <c r="C38" s="81" t="s">
        <v>2667</v>
      </c>
    </row>
    <row r="39">
      <c r="A39" s="561" t="s">
        <v>2668</v>
      </c>
      <c r="B39" s="81" t="s">
        <v>2669</v>
      </c>
      <c r="C39" s="81" t="s">
        <v>2670</v>
      </c>
    </row>
    <row r="40">
      <c r="A40" s="561" t="s">
        <v>2671</v>
      </c>
      <c r="B40" s="81" t="s">
        <v>2672</v>
      </c>
      <c r="C40" s="81" t="s">
        <v>2673</v>
      </c>
    </row>
    <row r="41">
      <c r="A41" s="565">
        <v>2.2999999999999998</v>
      </c>
      <c r="B41" s="566" t="s">
        <v>2674</v>
      </c>
      <c r="C41" s="568"/>
    </row>
    <row r="42">
      <c r="A42" s="561" t="s">
        <v>2675</v>
      </c>
      <c r="B42" s="562" t="s">
        <v>2676</v>
      </c>
      <c r="C42" s="81" t="s">
        <v>2677</v>
      </c>
    </row>
    <row r="43">
      <c r="A43" s="561" t="s">
        <v>2678</v>
      </c>
      <c r="B43" s="81" t="s">
        <v>2679</v>
      </c>
      <c r="C43" s="81" t="s">
        <v>1931</v>
      </c>
    </row>
    <row r="44">
      <c r="A44" s="561" t="s">
        <v>2680</v>
      </c>
      <c r="B44" s="81" t="s">
        <v>2681</v>
      </c>
      <c r="C44" s="81" t="s">
        <v>1931</v>
      </c>
    </row>
    <row r="45">
      <c r="A45" s="561" t="s">
        <v>2682</v>
      </c>
      <c r="B45" s="81" t="s">
        <v>2683</v>
      </c>
      <c r="C45" s="81" t="s">
        <v>1931</v>
      </c>
    </row>
    <row r="46">
      <c r="A46" s="554"/>
      <c r="B46" s="553"/>
      <c r="C46" s="553"/>
    </row>
    <row r="47">
      <c r="A47" s="554"/>
      <c r="B47" s="553"/>
      <c r="C47" s="553"/>
    </row>
    <row r="48">
      <c r="A48" s="554"/>
      <c r="B48" s="553"/>
      <c r="C48" s="553"/>
    </row>
    <row r="49">
      <c r="C49" s="553"/>
    </row>
    <row r="50">
      <c r="C50" s="553"/>
    </row>
    <row r="51">
      <c r="C51" s="553"/>
    </row>
    <row r="52">
      <c r="C52" s="553"/>
    </row>
    <row r="53">
      <c r="C53" s="553"/>
    </row>
    <row r="54">
      <c r="C54" s="553"/>
    </row>
    <row r="55">
      <c r="C55" s="553"/>
    </row>
    <row r="56">
      <c r="C56" s="553"/>
    </row>
    <row r="57">
      <c r="C57" s="553"/>
    </row>
    <row r="58">
      <c r="C58" s="553"/>
    </row>
  </sheetData>
  <printOptions headings="0" gridLines="0" gridLinesSet="0"/>
  <pageMargins left="0.70078740157480324" right="0.70078740157480324" top="0.75196850393700787" bottom="0.75196850393700787" header="0.5" footer="0.5"/>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A2" ySplit="1"/>
      <selection activeCell="A1" activeCellId="0" sqref="A1"/>
    </sheetView>
  </sheetViews>
  <sheetFormatPr defaultRowHeight="15"/>
  <cols>
    <col customWidth="1" min="1" max="1" style="569" width="15.47265625"/>
    <col customWidth="1" min="2" max="2" style="569" width="17.7109375"/>
    <col customWidth="1" min="3" max="3" style="569" width="19.140625"/>
    <col customWidth="1" min="4" max="4" style="569" width="7.421875"/>
    <col customWidth="1" min="5" max="5" style="569" width="6.140625"/>
    <col customWidth="1" min="6" max="6" style="569" width="5.57421875"/>
    <col customWidth="1" min="7" max="7" style="569" width="6.140625"/>
    <col customWidth="1" min="8" max="8" style="569" width="6.421875"/>
    <col min="9" max="9" style="569" width="9.140625"/>
    <col customWidth="1" min="10" max="10" style="551" width="14.57421875"/>
    <col customWidth="1" min="11" max="11" style="551" width="18.7109375"/>
    <col customWidth="1" min="12" max="12" style="551" width="16.00390625"/>
    <col customWidth="1" min="13" max="13" style="569" width="13.00390625"/>
    <col customWidth="1" min="14" max="14" style="569" width="26.57421875"/>
    <col customWidth="1" min="15" max="15" style="569" width="12.8515625"/>
    <col customWidth="1" min="16" max="16" style="569" width="12.7109375"/>
    <col bestFit="1" min="17" max="17" style="551" width="12.140625"/>
    <col customWidth="1" min="18" max="19" style="551" width="18.7109375"/>
    <col customWidth="1" min="20" max="20" style="551" width="28.00390625"/>
    <col customWidth="1" min="21" max="21" style="551" width="13.7109375"/>
    <col min="22" max="25" style="551" width="9.140625"/>
    <col customWidth="1" min="26" max="26" style="551" width="12.79296875"/>
    <col min="27" max="27" style="551" width="9.140625"/>
    <col customWidth="1" min="28" max="30" style="551" width="11.59375"/>
    <col min="31" max="31" style="551" width="9.140625"/>
    <col min="32" max="16384" style="551" width="9.140625"/>
  </cols>
  <sheetData>
    <row r="1">
      <c r="A1" s="570" t="s">
        <v>2684</v>
      </c>
      <c r="B1" s="570" t="s">
        <v>2685</v>
      </c>
      <c r="C1" s="570" t="s">
        <v>2686</v>
      </c>
      <c r="D1" s="570" t="s">
        <v>2687</v>
      </c>
      <c r="E1" s="570" t="s">
        <v>2</v>
      </c>
      <c r="F1" s="570" t="s">
        <v>1619</v>
      </c>
      <c r="G1" s="570" t="s">
        <v>1986</v>
      </c>
      <c r="H1" s="570" t="s">
        <v>2688</v>
      </c>
      <c r="I1" s="569" t="s">
        <v>2689</v>
      </c>
      <c r="J1" s="121" t="s">
        <v>2690</v>
      </c>
      <c r="K1" s="121" t="s">
        <v>2691</v>
      </c>
      <c r="L1" s="121" t="s">
        <v>2265</v>
      </c>
      <c r="M1" s="570" t="s">
        <v>2692</v>
      </c>
      <c r="N1" s="569" t="s">
        <v>898</v>
      </c>
      <c r="O1" s="569" t="s">
        <v>2693</v>
      </c>
      <c r="P1" s="569" t="s">
        <v>13</v>
      </c>
      <c r="Q1" s="121" t="s">
        <v>2694</v>
      </c>
      <c r="R1" s="121" t="s">
        <v>2695</v>
      </c>
      <c r="S1" s="121" t="s">
        <v>2696</v>
      </c>
      <c r="T1" s="121" t="s">
        <v>2697</v>
      </c>
      <c r="U1" s="121" t="s">
        <v>2247</v>
      </c>
      <c r="V1" s="121" t="s">
        <v>2698</v>
      </c>
      <c r="W1" s="121" t="s">
        <v>2699</v>
      </c>
      <c r="X1" s="121" t="s">
        <v>2700</v>
      </c>
      <c r="Y1" s="121" t="s">
        <v>2701</v>
      </c>
      <c r="Z1" s="121" t="s">
        <v>2702</v>
      </c>
      <c r="AA1" s="121" t="s">
        <v>2703</v>
      </c>
      <c r="AB1" s="121" t="s">
        <v>2704</v>
      </c>
      <c r="AC1" s="121" t="s">
        <v>2705</v>
      </c>
      <c r="AD1" s="121" t="s">
        <v>2706</v>
      </c>
      <c r="AE1" s="121" t="s">
        <v>2707</v>
      </c>
      <c r="AF1" s="121" t="s">
        <v>2708</v>
      </c>
      <c r="AG1" s="121" t="s">
        <v>2709</v>
      </c>
      <c r="AH1" s="121" t="s">
        <v>2710</v>
      </c>
      <c r="AI1" s="551"/>
      <c r="AJ1" s="551"/>
      <c r="AK1" s="551"/>
      <c r="AL1" s="551"/>
      <c r="AM1" s="551"/>
      <c r="AN1" s="551"/>
      <c r="AO1" s="551"/>
      <c r="AP1" s="551"/>
      <c r="AQ1" s="551"/>
      <c r="AR1" s="551"/>
      <c r="AS1" s="551"/>
      <c r="AT1" s="551"/>
      <c r="AU1" s="551"/>
      <c r="AV1" s="551"/>
      <c r="AW1" s="551"/>
      <c r="AX1" s="551"/>
    </row>
    <row r="2">
      <c r="A2" s="570" t="s">
        <v>2711</v>
      </c>
      <c r="B2" s="570" t="s">
        <v>2712</v>
      </c>
      <c r="C2" s="570" t="s">
        <v>703</v>
      </c>
      <c r="D2" s="570" t="s">
        <v>2713</v>
      </c>
      <c r="E2" s="570" t="s">
        <v>2714</v>
      </c>
      <c r="F2" s="570">
        <v>56</v>
      </c>
      <c r="G2" s="570">
        <v>252</v>
      </c>
      <c r="H2" s="570">
        <v>324</v>
      </c>
      <c r="I2" s="569"/>
      <c r="J2" s="121"/>
      <c r="K2" s="121"/>
      <c r="L2" s="121"/>
      <c r="M2" s="570"/>
      <c r="N2" s="569"/>
      <c r="O2" s="569"/>
      <c r="P2" s="569"/>
      <c r="Q2" s="121"/>
      <c r="R2" s="121" t="s">
        <v>2715</v>
      </c>
      <c r="S2" s="121" t="s">
        <v>2716</v>
      </c>
      <c r="T2" s="121" t="s">
        <v>2717</v>
      </c>
      <c r="U2" s="121" t="s">
        <v>2718</v>
      </c>
      <c r="V2" s="121" t="s">
        <v>2719</v>
      </c>
      <c r="W2" s="121" t="s">
        <v>2720</v>
      </c>
      <c r="X2" s="121" t="s">
        <v>2721</v>
      </c>
      <c r="Y2" s="121" t="s">
        <v>2465</v>
      </c>
      <c r="Z2" s="121" t="s">
        <v>2722</v>
      </c>
      <c r="AA2" s="121" t="s">
        <v>2723</v>
      </c>
      <c r="AB2" s="121" t="s">
        <v>2724</v>
      </c>
      <c r="AC2" s="121" t="s">
        <v>2103</v>
      </c>
      <c r="AD2" s="121" t="s">
        <v>2725</v>
      </c>
      <c r="AE2" s="121" t="s">
        <v>2726</v>
      </c>
      <c r="AF2" s="121"/>
      <c r="AG2" s="121"/>
      <c r="AH2" s="121"/>
      <c r="AI2" s="551"/>
      <c r="AJ2" s="551"/>
      <c r="AK2" s="551"/>
      <c r="AL2" s="551"/>
      <c r="AM2" s="551"/>
      <c r="AN2" s="551"/>
      <c r="AO2" s="551"/>
      <c r="AP2" s="551"/>
      <c r="AQ2" s="551"/>
      <c r="AR2" s="551"/>
      <c r="AS2" s="551"/>
      <c r="AT2" s="551"/>
      <c r="AU2" s="551"/>
      <c r="AV2" s="551"/>
      <c r="AW2" s="551"/>
      <c r="AX2" s="551"/>
    </row>
    <row r="3">
      <c r="A3" s="570" t="s">
        <v>2711</v>
      </c>
      <c r="B3" s="570" t="s">
        <v>2727</v>
      </c>
      <c r="C3" s="570" t="s">
        <v>703</v>
      </c>
      <c r="D3" s="570" t="s">
        <v>2713</v>
      </c>
      <c r="E3" s="570" t="s">
        <v>2714</v>
      </c>
      <c r="F3" s="570">
        <v>56</v>
      </c>
      <c r="G3" s="570">
        <v>252</v>
      </c>
      <c r="H3" s="570">
        <v>324</v>
      </c>
      <c r="I3" s="569"/>
      <c r="J3" s="121"/>
      <c r="K3" s="121"/>
      <c r="L3" s="121"/>
      <c r="M3" s="570"/>
      <c r="N3" s="569"/>
      <c r="O3" s="569"/>
      <c r="P3" s="569"/>
      <c r="Q3" s="121"/>
      <c r="R3" s="121" t="s">
        <v>2728</v>
      </c>
      <c r="S3" s="121" t="s">
        <v>2716</v>
      </c>
      <c r="T3" s="121" t="s">
        <v>2717</v>
      </c>
      <c r="U3" s="121" t="s">
        <v>2718</v>
      </c>
      <c r="V3" s="121" t="s">
        <v>2719</v>
      </c>
      <c r="W3" s="121" t="s">
        <v>2720</v>
      </c>
      <c r="X3" s="121" t="s">
        <v>2721</v>
      </c>
      <c r="Y3" s="121" t="s">
        <v>2465</v>
      </c>
      <c r="Z3" s="121" t="s">
        <v>2722</v>
      </c>
      <c r="AA3" s="121" t="s">
        <v>2723</v>
      </c>
      <c r="AB3" s="121" t="s">
        <v>2729</v>
      </c>
      <c r="AC3" s="121" t="s">
        <v>2103</v>
      </c>
      <c r="AD3" s="121" t="s">
        <v>2725</v>
      </c>
      <c r="AE3" s="121" t="s">
        <v>2730</v>
      </c>
      <c r="AF3" s="121"/>
      <c r="AG3" s="121"/>
      <c r="AH3" s="121"/>
      <c r="AI3" s="551"/>
      <c r="AJ3" s="551"/>
      <c r="AK3" s="551"/>
      <c r="AL3" s="551"/>
      <c r="AM3" s="551"/>
      <c r="AN3" s="551"/>
      <c r="AO3" s="551"/>
      <c r="AP3" s="551"/>
      <c r="AQ3" s="551"/>
      <c r="AR3" s="551"/>
      <c r="AS3" s="551"/>
      <c r="AT3" s="551"/>
      <c r="AU3" s="551"/>
      <c r="AV3" s="551"/>
      <c r="AW3" s="551"/>
      <c r="AX3" s="551"/>
    </row>
    <row r="4">
      <c r="A4" s="570" t="s">
        <v>2711</v>
      </c>
      <c r="B4" s="570" t="s">
        <v>2731</v>
      </c>
      <c r="C4" s="570" t="s">
        <v>703</v>
      </c>
      <c r="D4" s="570" t="s">
        <v>2713</v>
      </c>
      <c r="E4" s="570" t="s">
        <v>2714</v>
      </c>
      <c r="F4" s="570">
        <v>48</v>
      </c>
      <c r="G4" s="570">
        <v>189</v>
      </c>
      <c r="H4" s="570">
        <v>324</v>
      </c>
      <c r="I4" s="569"/>
      <c r="J4" s="121"/>
      <c r="K4" s="121"/>
      <c r="L4" s="121"/>
      <c r="M4" s="570"/>
      <c r="N4" s="569"/>
      <c r="O4" s="569"/>
      <c r="P4" s="569"/>
      <c r="Q4" s="121"/>
      <c r="R4" s="121" t="s">
        <v>2732</v>
      </c>
      <c r="S4" s="121" t="s">
        <v>2716</v>
      </c>
      <c r="T4" s="121" t="s">
        <v>2717</v>
      </c>
      <c r="U4" s="121" t="s">
        <v>2718</v>
      </c>
      <c r="V4" s="121" t="s">
        <v>2719</v>
      </c>
      <c r="W4" s="121" t="s">
        <v>2720</v>
      </c>
      <c r="X4" s="121" t="s">
        <v>2721</v>
      </c>
      <c r="Y4" s="121" t="s">
        <v>2465</v>
      </c>
      <c r="Z4" s="121" t="s">
        <v>2722</v>
      </c>
      <c r="AA4" s="121" t="s">
        <v>2723</v>
      </c>
      <c r="AB4" s="121" t="s">
        <v>2733</v>
      </c>
      <c r="AC4" s="121" t="s">
        <v>2103</v>
      </c>
      <c r="AD4" s="121" t="s">
        <v>2725</v>
      </c>
      <c r="AE4" s="121" t="s">
        <v>2726</v>
      </c>
      <c r="AF4" s="121"/>
      <c r="AG4" s="121"/>
      <c r="AH4" s="121"/>
      <c r="AI4" s="551"/>
      <c r="AJ4" s="551"/>
      <c r="AK4" s="551"/>
      <c r="AL4" s="551"/>
      <c r="AM4" s="551"/>
      <c r="AN4" s="551"/>
      <c r="AO4" s="551"/>
      <c r="AP4" s="551"/>
      <c r="AQ4" s="551"/>
      <c r="AR4" s="551"/>
      <c r="AS4" s="551"/>
      <c r="AT4" s="551"/>
      <c r="AU4" s="551"/>
      <c r="AV4" s="551"/>
      <c r="AW4" s="551"/>
      <c r="AX4" s="551"/>
    </row>
    <row r="5">
      <c r="A5" s="570" t="s">
        <v>2711</v>
      </c>
      <c r="B5" s="570" t="s">
        <v>2734</v>
      </c>
      <c r="C5" s="570" t="s">
        <v>703</v>
      </c>
      <c r="D5" s="570" t="s">
        <v>2713</v>
      </c>
      <c r="E5" s="570" t="s">
        <v>2714</v>
      </c>
      <c r="F5" s="570">
        <v>48</v>
      </c>
      <c r="G5" s="570">
        <v>189</v>
      </c>
      <c r="H5" s="570">
        <v>324</v>
      </c>
      <c r="I5" s="569"/>
      <c r="J5" s="121"/>
      <c r="K5" s="121"/>
      <c r="L5" s="121"/>
      <c r="M5" s="570"/>
      <c r="N5" s="569"/>
      <c r="O5" s="569"/>
      <c r="P5" s="569"/>
      <c r="Q5" s="121"/>
      <c r="R5" s="121" t="s">
        <v>2735</v>
      </c>
      <c r="S5" s="121" t="s">
        <v>2716</v>
      </c>
      <c r="T5" s="121" t="s">
        <v>2717</v>
      </c>
      <c r="U5" s="121" t="s">
        <v>2718</v>
      </c>
      <c r="V5" s="121" t="s">
        <v>2719</v>
      </c>
      <c r="W5" s="121" t="s">
        <v>2720</v>
      </c>
      <c r="X5" s="121" t="s">
        <v>2721</v>
      </c>
      <c r="Y5" s="121" t="s">
        <v>2465</v>
      </c>
      <c r="Z5" s="121" t="s">
        <v>2722</v>
      </c>
      <c r="AA5" s="121" t="s">
        <v>2723</v>
      </c>
      <c r="AB5" s="121" t="s">
        <v>2736</v>
      </c>
      <c r="AC5" s="121" t="s">
        <v>2103</v>
      </c>
      <c r="AD5" s="121" t="s">
        <v>2725</v>
      </c>
      <c r="AE5" s="121" t="s">
        <v>2726</v>
      </c>
      <c r="AF5" s="121"/>
      <c r="AG5" s="121"/>
      <c r="AH5" s="121"/>
      <c r="AI5" s="551"/>
      <c r="AJ5" s="551"/>
      <c r="AK5" s="551"/>
      <c r="AL5" s="551"/>
      <c r="AM5" s="551"/>
      <c r="AN5" s="551"/>
      <c r="AO5" s="551"/>
      <c r="AP5" s="551"/>
      <c r="AQ5" s="551"/>
      <c r="AR5" s="551"/>
      <c r="AS5" s="551"/>
      <c r="AT5" s="551"/>
      <c r="AU5" s="551"/>
      <c r="AV5" s="551"/>
      <c r="AW5" s="551"/>
      <c r="AX5" s="551"/>
    </row>
    <row r="6">
      <c r="A6" s="570" t="s">
        <v>2711</v>
      </c>
      <c r="B6" s="570" t="s">
        <v>2737</v>
      </c>
      <c r="C6" s="570" t="s">
        <v>703</v>
      </c>
      <c r="D6" s="570" t="s">
        <v>2713</v>
      </c>
      <c r="E6" s="570" t="s">
        <v>2714</v>
      </c>
      <c r="F6" s="570">
        <v>48</v>
      </c>
      <c r="G6" s="570">
        <v>189</v>
      </c>
      <c r="H6" s="570">
        <v>324</v>
      </c>
      <c r="I6" s="569"/>
      <c r="J6" s="121"/>
      <c r="K6" s="121"/>
      <c r="L6" s="121"/>
      <c r="M6" s="570"/>
      <c r="N6" s="569"/>
      <c r="O6" s="569"/>
      <c r="P6" s="569"/>
      <c r="Q6" s="121"/>
      <c r="R6" s="121" t="s">
        <v>2738</v>
      </c>
      <c r="S6" s="121" t="s">
        <v>2716</v>
      </c>
      <c r="T6" s="121" t="s">
        <v>2717</v>
      </c>
      <c r="U6" s="121" t="s">
        <v>2718</v>
      </c>
      <c r="V6" s="121" t="s">
        <v>2719</v>
      </c>
      <c r="W6" s="121" t="s">
        <v>2720</v>
      </c>
      <c r="X6" s="121" t="s">
        <v>2721</v>
      </c>
      <c r="Y6" s="121" t="s">
        <v>2465</v>
      </c>
      <c r="Z6" s="121" t="s">
        <v>2722</v>
      </c>
      <c r="AA6" s="121" t="s">
        <v>2723</v>
      </c>
      <c r="AB6" s="121" t="s">
        <v>2739</v>
      </c>
      <c r="AC6" s="121" t="s">
        <v>2103</v>
      </c>
      <c r="AD6" s="121" t="s">
        <v>2725</v>
      </c>
      <c r="AE6" s="121" t="s">
        <v>2730</v>
      </c>
      <c r="AF6" s="121"/>
      <c r="AG6" s="121"/>
      <c r="AH6" s="121"/>
      <c r="AI6" s="551"/>
      <c r="AJ6" s="551"/>
      <c r="AK6" s="551"/>
      <c r="AL6" s="551"/>
      <c r="AM6" s="551"/>
      <c r="AN6" s="551"/>
      <c r="AO6" s="551"/>
      <c r="AP6" s="551"/>
      <c r="AQ6" s="551"/>
      <c r="AR6" s="551"/>
      <c r="AS6" s="551"/>
      <c r="AT6" s="551"/>
      <c r="AU6" s="551"/>
      <c r="AV6" s="551"/>
      <c r="AW6" s="551"/>
      <c r="AX6" s="551"/>
    </row>
    <row r="7">
      <c r="A7" s="570" t="s">
        <v>2711</v>
      </c>
      <c r="B7" s="570" t="s">
        <v>2740</v>
      </c>
      <c r="C7" s="570" t="s">
        <v>703</v>
      </c>
      <c r="D7" s="570" t="s">
        <v>2713</v>
      </c>
      <c r="E7" s="570" t="s">
        <v>2714</v>
      </c>
      <c r="F7" s="570">
        <v>32</v>
      </c>
      <c r="G7" s="570">
        <v>63</v>
      </c>
      <c r="H7" s="570">
        <v>344</v>
      </c>
      <c r="I7" s="569"/>
      <c r="J7" s="121"/>
      <c r="K7" s="121"/>
      <c r="L7" s="121"/>
      <c r="M7" s="570"/>
      <c r="N7" s="569"/>
      <c r="O7" s="569"/>
      <c r="P7" s="569"/>
      <c r="Q7" s="121"/>
      <c r="R7" s="121" t="s">
        <v>2741</v>
      </c>
      <c r="S7" s="121" t="s">
        <v>2742</v>
      </c>
      <c r="T7" s="121" t="s">
        <v>2743</v>
      </c>
      <c r="U7" s="121" t="s">
        <v>2718</v>
      </c>
      <c r="V7" s="121" t="s">
        <v>2719</v>
      </c>
      <c r="W7" s="121">
        <v>0</v>
      </c>
      <c r="X7" s="121" t="s">
        <v>2721</v>
      </c>
      <c r="Y7" s="121" t="s">
        <v>2465</v>
      </c>
      <c r="Z7" s="121" t="s">
        <v>2744</v>
      </c>
      <c r="AA7" s="121" t="s">
        <v>2745</v>
      </c>
      <c r="AB7" s="121" t="s">
        <v>2746</v>
      </c>
      <c r="AC7" s="121" t="s">
        <v>2103</v>
      </c>
      <c r="AD7" s="121" t="s">
        <v>2747</v>
      </c>
      <c r="AE7" s="121" t="s">
        <v>2748</v>
      </c>
      <c r="AF7" s="121"/>
      <c r="AG7" s="121"/>
      <c r="AH7" s="121"/>
      <c r="AI7" s="551"/>
      <c r="AJ7" s="551"/>
      <c r="AK7" s="551"/>
      <c r="AL7" s="551"/>
      <c r="AM7" s="551"/>
      <c r="AN7" s="551"/>
      <c r="AO7" s="551"/>
      <c r="AP7" s="551"/>
      <c r="AQ7" s="551"/>
      <c r="AR7" s="551"/>
      <c r="AS7" s="551"/>
      <c r="AT7" s="551"/>
      <c r="AU7" s="551"/>
      <c r="AV7" s="551"/>
      <c r="AW7" s="551"/>
      <c r="AX7" s="551"/>
    </row>
    <row r="8">
      <c r="A8" s="570" t="s">
        <v>2711</v>
      </c>
      <c r="B8" s="570" t="s">
        <v>2749</v>
      </c>
      <c r="C8" s="570" t="s">
        <v>703</v>
      </c>
      <c r="D8" s="570" t="s">
        <v>2713</v>
      </c>
      <c r="E8" s="570" t="s">
        <v>2714</v>
      </c>
      <c r="F8" s="570">
        <v>32</v>
      </c>
      <c r="G8" s="570">
        <v>63</v>
      </c>
      <c r="H8" s="570">
        <v>344</v>
      </c>
      <c r="I8" s="569"/>
      <c r="J8" s="121"/>
      <c r="K8" s="121"/>
      <c r="L8" s="121"/>
      <c r="M8" s="570"/>
      <c r="N8" s="569"/>
      <c r="O8" s="569"/>
      <c r="P8" s="569"/>
      <c r="Q8" s="121"/>
      <c r="R8" s="121" t="s">
        <v>2750</v>
      </c>
      <c r="S8" s="121" t="s">
        <v>2742</v>
      </c>
      <c r="T8" s="121" t="s">
        <v>2743</v>
      </c>
      <c r="U8" s="121" t="s">
        <v>2718</v>
      </c>
      <c r="V8" s="121" t="s">
        <v>2719</v>
      </c>
      <c r="W8" s="121">
        <v>0</v>
      </c>
      <c r="X8" s="121" t="s">
        <v>2721</v>
      </c>
      <c r="Y8" s="121" t="s">
        <v>2465</v>
      </c>
      <c r="Z8" s="121" t="s">
        <v>2744</v>
      </c>
      <c r="AA8" s="121" t="s">
        <v>2751</v>
      </c>
      <c r="AB8" s="121" t="s">
        <v>2752</v>
      </c>
      <c r="AC8" s="121" t="s">
        <v>2103</v>
      </c>
      <c r="AD8" s="121" t="s">
        <v>2747</v>
      </c>
      <c r="AE8" s="121" t="s">
        <v>2753</v>
      </c>
      <c r="AF8" s="121"/>
      <c r="AG8" s="121"/>
      <c r="AH8" s="121"/>
      <c r="AI8" s="551"/>
      <c r="AJ8" s="551"/>
      <c r="AK8" s="551"/>
      <c r="AL8" s="551"/>
      <c r="AM8" s="551"/>
      <c r="AN8" s="551"/>
      <c r="AO8" s="551"/>
      <c r="AP8" s="551"/>
      <c r="AQ8" s="551"/>
      <c r="AR8" s="551"/>
      <c r="AS8" s="551"/>
      <c r="AT8" s="551"/>
      <c r="AU8" s="551"/>
      <c r="AV8" s="551"/>
      <c r="AW8" s="551"/>
      <c r="AX8" s="551"/>
    </row>
    <row r="9">
      <c r="A9" s="570" t="s">
        <v>2711</v>
      </c>
      <c r="B9" s="570" t="s">
        <v>2754</v>
      </c>
      <c r="C9" s="570" t="s">
        <v>703</v>
      </c>
      <c r="D9" s="570" t="s">
        <v>2713</v>
      </c>
      <c r="E9" s="570" t="s">
        <v>2714</v>
      </c>
      <c r="F9" s="570">
        <v>32</v>
      </c>
      <c r="G9" s="570">
        <v>63</v>
      </c>
      <c r="H9" s="570">
        <v>344</v>
      </c>
      <c r="I9" s="569"/>
      <c r="J9" s="121"/>
      <c r="K9" s="121"/>
      <c r="L9" s="121"/>
      <c r="M9" s="570"/>
      <c r="N9" s="569"/>
      <c r="O9" s="569"/>
      <c r="P9" s="569"/>
      <c r="Q9" s="121"/>
      <c r="R9" s="121" t="s">
        <v>2755</v>
      </c>
      <c r="S9" s="121" t="s">
        <v>2742</v>
      </c>
      <c r="T9" s="121" t="s">
        <v>2743</v>
      </c>
      <c r="U9" s="121" t="s">
        <v>2718</v>
      </c>
      <c r="V9" s="121" t="s">
        <v>2719</v>
      </c>
      <c r="W9" s="121">
        <v>0</v>
      </c>
      <c r="X9" s="121" t="s">
        <v>2721</v>
      </c>
      <c r="Y9" s="121" t="s">
        <v>2465</v>
      </c>
      <c r="Z9" s="121" t="s">
        <v>2744</v>
      </c>
      <c r="AA9" s="121" t="s">
        <v>2745</v>
      </c>
      <c r="AB9" s="121" t="s">
        <v>2756</v>
      </c>
      <c r="AC9" s="121" t="s">
        <v>2103</v>
      </c>
      <c r="AD9" s="121" t="s">
        <v>2747</v>
      </c>
      <c r="AE9" s="121" t="s">
        <v>2757</v>
      </c>
      <c r="AF9" s="121"/>
      <c r="AG9" s="121"/>
      <c r="AH9" s="121"/>
      <c r="AI9" s="551"/>
      <c r="AJ9" s="551"/>
      <c r="AK9" s="551"/>
      <c r="AL9" s="551"/>
      <c r="AM9" s="551"/>
      <c r="AN9" s="551"/>
      <c r="AO9" s="551"/>
      <c r="AP9" s="551"/>
      <c r="AQ9" s="551"/>
      <c r="AR9" s="551"/>
      <c r="AS9" s="551"/>
      <c r="AT9" s="551"/>
      <c r="AU9" s="551"/>
      <c r="AV9" s="551"/>
      <c r="AW9" s="551"/>
      <c r="AX9" s="551"/>
    </row>
    <row r="10">
      <c r="A10" s="570" t="s">
        <v>2711</v>
      </c>
      <c r="B10" s="570" t="s">
        <v>2758</v>
      </c>
      <c r="C10" s="570" t="s">
        <v>703</v>
      </c>
      <c r="D10" s="570" t="s">
        <v>2713</v>
      </c>
      <c r="E10" s="570" t="s">
        <v>2714</v>
      </c>
      <c r="F10" s="570">
        <v>32</v>
      </c>
      <c r="G10" s="570">
        <v>189</v>
      </c>
      <c r="H10" s="570">
        <v>324</v>
      </c>
      <c r="I10" s="569"/>
      <c r="J10" s="121"/>
      <c r="K10" s="121"/>
      <c r="L10" s="121"/>
      <c r="M10" s="570"/>
      <c r="N10" s="569"/>
      <c r="O10" s="569"/>
      <c r="P10" s="569"/>
      <c r="Q10" s="121"/>
      <c r="R10" s="121" t="s">
        <v>2759</v>
      </c>
      <c r="S10" s="121" t="s">
        <v>2716</v>
      </c>
      <c r="T10" s="121" t="s">
        <v>2717</v>
      </c>
      <c r="U10" s="121" t="s">
        <v>2718</v>
      </c>
      <c r="V10" s="121" t="s">
        <v>2719</v>
      </c>
      <c r="W10" s="121" t="s">
        <v>2720</v>
      </c>
      <c r="X10" s="121" t="s">
        <v>2721</v>
      </c>
      <c r="Y10" s="121" t="s">
        <v>2465</v>
      </c>
      <c r="Z10" s="121" t="s">
        <v>2722</v>
      </c>
      <c r="AA10" s="121" t="s">
        <v>2723</v>
      </c>
      <c r="AB10" s="121" t="s">
        <v>2760</v>
      </c>
      <c r="AC10" s="121" t="s">
        <v>2103</v>
      </c>
      <c r="AD10" s="121" t="s">
        <v>2725</v>
      </c>
      <c r="AE10" s="121" t="s">
        <v>2730</v>
      </c>
      <c r="AF10" s="121"/>
      <c r="AG10" s="121"/>
      <c r="AH10" s="121"/>
      <c r="AI10" s="551"/>
      <c r="AJ10" s="551"/>
      <c r="AK10" s="551"/>
      <c r="AL10" s="551"/>
      <c r="AM10" s="551"/>
      <c r="AN10" s="551"/>
      <c r="AO10" s="551"/>
      <c r="AP10" s="551"/>
      <c r="AQ10" s="551"/>
      <c r="AR10" s="551"/>
      <c r="AS10" s="551"/>
      <c r="AT10" s="551"/>
      <c r="AU10" s="551"/>
      <c r="AV10" s="551"/>
      <c r="AW10" s="551"/>
      <c r="AX10" s="551"/>
    </row>
    <row r="11">
      <c r="A11" s="570" t="s">
        <v>2711</v>
      </c>
      <c r="B11" s="570" t="s">
        <v>2761</v>
      </c>
      <c r="C11" s="570" t="s">
        <v>703</v>
      </c>
      <c r="D11" s="570" t="s">
        <v>2713</v>
      </c>
      <c r="E11" s="570" t="s">
        <v>2714</v>
      </c>
      <c r="F11" s="570">
        <v>32</v>
      </c>
      <c r="G11" s="570">
        <v>189</v>
      </c>
      <c r="H11" s="570">
        <v>324</v>
      </c>
      <c r="I11" s="569"/>
      <c r="J11" s="121"/>
      <c r="K11" s="121"/>
      <c r="L11" s="121"/>
      <c r="M11" s="570"/>
      <c r="N11" s="569"/>
      <c r="O11" s="569"/>
      <c r="P11" s="569"/>
      <c r="Q11" s="121"/>
      <c r="R11" s="121" t="s">
        <v>2762</v>
      </c>
      <c r="S11" s="121" t="s">
        <v>2716</v>
      </c>
      <c r="T11" s="121" t="s">
        <v>2717</v>
      </c>
      <c r="U11" s="121" t="s">
        <v>2718</v>
      </c>
      <c r="V11" s="121" t="s">
        <v>2719</v>
      </c>
      <c r="W11" s="121" t="s">
        <v>2720</v>
      </c>
      <c r="X11" s="121" t="s">
        <v>2721</v>
      </c>
      <c r="Y11" s="121" t="s">
        <v>2465</v>
      </c>
      <c r="Z11" s="121" t="s">
        <v>2722</v>
      </c>
      <c r="AA11" s="121" t="s">
        <v>2723</v>
      </c>
      <c r="AB11" s="121" t="s">
        <v>2763</v>
      </c>
      <c r="AC11" s="121" t="s">
        <v>2103</v>
      </c>
      <c r="AD11" s="121" t="s">
        <v>2725</v>
      </c>
      <c r="AE11" s="121" t="s">
        <v>2726</v>
      </c>
      <c r="AF11" s="121"/>
      <c r="AG11" s="121"/>
      <c r="AH11" s="121"/>
      <c r="AI11" s="551"/>
      <c r="AJ11" s="551"/>
      <c r="AK11" s="551"/>
      <c r="AL11" s="551"/>
      <c r="AM11" s="551"/>
      <c r="AN11" s="551"/>
      <c r="AO11" s="551"/>
      <c r="AP11" s="551"/>
      <c r="AQ11" s="551"/>
      <c r="AR11" s="551"/>
      <c r="AS11" s="551"/>
      <c r="AT11" s="551"/>
      <c r="AU11" s="551"/>
      <c r="AV11" s="551"/>
      <c r="AW11" s="551"/>
      <c r="AX11" s="551"/>
    </row>
    <row r="12">
      <c r="A12" s="570" t="s">
        <v>2711</v>
      </c>
      <c r="B12" s="570" t="s">
        <v>2764</v>
      </c>
      <c r="C12" s="570" t="s">
        <v>703</v>
      </c>
      <c r="D12" s="570" t="s">
        <v>2713</v>
      </c>
      <c r="E12" s="570" t="s">
        <v>2714</v>
      </c>
      <c r="F12" s="570">
        <v>32</v>
      </c>
      <c r="G12" s="570">
        <v>63</v>
      </c>
      <c r="H12" s="570">
        <v>344</v>
      </c>
      <c r="I12" s="569"/>
      <c r="J12" s="121"/>
      <c r="K12" s="121"/>
      <c r="L12" s="121"/>
      <c r="M12" s="570"/>
      <c r="N12" s="569"/>
      <c r="O12" s="569"/>
      <c r="P12" s="569"/>
      <c r="Q12" s="121"/>
      <c r="R12" s="121" t="s">
        <v>2765</v>
      </c>
      <c r="S12" s="121" t="s">
        <v>2742</v>
      </c>
      <c r="T12" s="121" t="s">
        <v>2766</v>
      </c>
      <c r="U12" s="121" t="s">
        <v>2718</v>
      </c>
      <c r="V12" s="121" t="s">
        <v>2767</v>
      </c>
      <c r="W12" s="121">
        <v>0</v>
      </c>
      <c r="X12" s="121" t="s">
        <v>2721</v>
      </c>
      <c r="Y12" s="121" t="s">
        <v>2465</v>
      </c>
      <c r="Z12" s="121" t="s">
        <v>2768</v>
      </c>
      <c r="AA12" s="121" t="s">
        <v>2769</v>
      </c>
      <c r="AB12" s="121" t="s">
        <v>2770</v>
      </c>
      <c r="AC12" s="121" t="s">
        <v>2103</v>
      </c>
      <c r="AD12" s="121" t="s">
        <v>2771</v>
      </c>
      <c r="AE12" s="121" t="s">
        <v>2772</v>
      </c>
      <c r="AF12" s="121"/>
      <c r="AG12" s="121"/>
      <c r="AH12" s="121"/>
      <c r="AI12" s="551"/>
      <c r="AJ12" s="551"/>
      <c r="AK12" s="551"/>
      <c r="AL12" s="551"/>
      <c r="AM12" s="551"/>
      <c r="AN12" s="551"/>
      <c r="AO12" s="551"/>
      <c r="AP12" s="551"/>
      <c r="AQ12" s="551"/>
      <c r="AR12" s="551"/>
      <c r="AS12" s="551"/>
      <c r="AT12" s="551"/>
      <c r="AU12" s="551"/>
      <c r="AV12" s="551"/>
      <c r="AW12" s="551"/>
      <c r="AX12" s="551"/>
    </row>
    <row r="13">
      <c r="A13" s="570" t="s">
        <v>2711</v>
      </c>
      <c r="B13" s="570" t="s">
        <v>2773</v>
      </c>
      <c r="C13" s="570" t="s">
        <v>703</v>
      </c>
      <c r="D13" s="570" t="s">
        <v>2713</v>
      </c>
      <c r="E13" s="570" t="s">
        <v>2714</v>
      </c>
      <c r="F13" s="570">
        <v>32</v>
      </c>
      <c r="G13" s="570">
        <v>63</v>
      </c>
      <c r="H13" s="570">
        <v>344</v>
      </c>
      <c r="I13" s="569"/>
      <c r="J13" s="121"/>
      <c r="K13" s="121"/>
      <c r="L13" s="121"/>
      <c r="M13" s="570"/>
      <c r="N13" s="569"/>
      <c r="O13" s="569"/>
      <c r="P13" s="569"/>
      <c r="Q13" s="121"/>
      <c r="R13" s="121" t="s">
        <v>2774</v>
      </c>
      <c r="S13" s="121" t="s">
        <v>2742</v>
      </c>
      <c r="T13" s="121" t="s">
        <v>2766</v>
      </c>
      <c r="U13" s="121" t="s">
        <v>2718</v>
      </c>
      <c r="V13" s="121" t="s">
        <v>2767</v>
      </c>
      <c r="W13" s="121">
        <v>0</v>
      </c>
      <c r="X13" s="121" t="s">
        <v>2721</v>
      </c>
      <c r="Y13" s="121" t="s">
        <v>2465</v>
      </c>
      <c r="Z13" s="121" t="s">
        <v>2768</v>
      </c>
      <c r="AA13" s="121" t="s">
        <v>2769</v>
      </c>
      <c r="AB13" s="121" t="s">
        <v>2775</v>
      </c>
      <c r="AC13" s="121" t="s">
        <v>2103</v>
      </c>
      <c r="AD13" s="121" t="s">
        <v>2771</v>
      </c>
      <c r="AE13" s="121" t="s">
        <v>2776</v>
      </c>
      <c r="AF13" s="121"/>
      <c r="AG13" s="121"/>
      <c r="AH13" s="121"/>
      <c r="AI13" s="551"/>
      <c r="AJ13" s="551"/>
      <c r="AK13" s="551"/>
      <c r="AL13" s="551"/>
      <c r="AM13" s="551"/>
      <c r="AN13" s="551"/>
      <c r="AO13" s="551"/>
      <c r="AP13" s="551"/>
      <c r="AQ13" s="551"/>
      <c r="AR13" s="551"/>
      <c r="AS13" s="551"/>
      <c r="AT13" s="551"/>
      <c r="AU13" s="551"/>
      <c r="AV13" s="551"/>
      <c r="AW13" s="551"/>
      <c r="AX13" s="551"/>
    </row>
    <row r="14">
      <c r="A14" s="570" t="s">
        <v>2711</v>
      </c>
      <c r="B14" s="570" t="s">
        <v>2777</v>
      </c>
      <c r="C14" s="570" t="s">
        <v>703</v>
      </c>
      <c r="D14" s="570" t="s">
        <v>2713</v>
      </c>
      <c r="E14" s="570" t="s">
        <v>2714</v>
      </c>
      <c r="F14" s="570">
        <v>32</v>
      </c>
      <c r="G14" s="570">
        <v>63</v>
      </c>
      <c r="H14" s="570">
        <v>344</v>
      </c>
      <c r="I14" s="569"/>
      <c r="J14" s="121"/>
      <c r="K14" s="121"/>
      <c r="L14" s="121"/>
      <c r="M14" s="570"/>
      <c r="N14" s="569"/>
      <c r="O14" s="569"/>
      <c r="P14" s="569"/>
      <c r="Q14" s="121"/>
      <c r="R14" s="121" t="s">
        <v>2778</v>
      </c>
      <c r="S14" s="121" t="s">
        <v>2742</v>
      </c>
      <c r="T14" s="121" t="s">
        <v>2766</v>
      </c>
      <c r="U14" s="121" t="s">
        <v>2718</v>
      </c>
      <c r="V14" s="121" t="s">
        <v>2767</v>
      </c>
      <c r="W14" s="121">
        <v>0</v>
      </c>
      <c r="X14" s="121" t="s">
        <v>2721</v>
      </c>
      <c r="Y14" s="121" t="s">
        <v>2465</v>
      </c>
      <c r="Z14" s="121" t="s">
        <v>2768</v>
      </c>
      <c r="AA14" s="121" t="s">
        <v>2769</v>
      </c>
      <c r="AB14" s="121" t="s">
        <v>2779</v>
      </c>
      <c r="AC14" s="121" t="s">
        <v>2103</v>
      </c>
      <c r="AD14" s="121" t="s">
        <v>2771</v>
      </c>
      <c r="AE14" s="121" t="s">
        <v>2772</v>
      </c>
      <c r="AF14" s="121"/>
      <c r="AG14" s="121"/>
      <c r="AH14" s="121"/>
      <c r="AI14" s="551"/>
      <c r="AJ14" s="551"/>
      <c r="AK14" s="551"/>
      <c r="AL14" s="551"/>
      <c r="AM14" s="551"/>
      <c r="AN14" s="551"/>
      <c r="AO14" s="551"/>
      <c r="AP14" s="551"/>
      <c r="AQ14" s="551"/>
      <c r="AR14" s="551"/>
      <c r="AS14" s="551"/>
      <c r="AT14" s="551"/>
      <c r="AU14" s="551"/>
      <c r="AV14" s="551"/>
      <c r="AW14" s="551"/>
      <c r="AX14" s="551"/>
    </row>
    <row r="15">
      <c r="A15" s="570" t="s">
        <v>2780</v>
      </c>
      <c r="B15" s="570" t="s">
        <v>2781</v>
      </c>
      <c r="C15" s="570" t="s">
        <v>1057</v>
      </c>
      <c r="D15" s="570" t="s">
        <v>2782</v>
      </c>
      <c r="E15" s="570" t="s">
        <v>2714</v>
      </c>
      <c r="F15" s="570">
        <v>6</v>
      </c>
      <c r="G15" s="570">
        <v>33</v>
      </c>
      <c r="H15" s="570">
        <v>500</v>
      </c>
      <c r="I15" s="569"/>
      <c r="J15" s="121"/>
      <c r="K15" s="121"/>
      <c r="L15" s="121"/>
      <c r="M15" s="570"/>
      <c r="N15" s="569"/>
      <c r="O15" s="569"/>
      <c r="P15" s="569"/>
      <c r="Q15" s="121"/>
      <c r="R15" s="121" t="s">
        <v>2783</v>
      </c>
      <c r="S15" s="121" t="s">
        <v>2742</v>
      </c>
      <c r="T15" s="121" t="s">
        <v>2766</v>
      </c>
      <c r="U15" s="121" t="s">
        <v>2784</v>
      </c>
      <c r="V15" s="121" t="s">
        <v>1057</v>
      </c>
      <c r="W15" s="121">
        <v>0</v>
      </c>
      <c r="X15" s="121" t="s">
        <v>2410</v>
      </c>
      <c r="Y15" s="121" t="s">
        <v>2465</v>
      </c>
      <c r="Z15" s="121" t="s">
        <v>2785</v>
      </c>
      <c r="AA15" s="121" t="s">
        <v>2786</v>
      </c>
      <c r="AB15" s="121" t="s">
        <v>2787</v>
      </c>
      <c r="AC15" s="121" t="s">
        <v>2103</v>
      </c>
      <c r="AD15" s="121" t="s">
        <v>2788</v>
      </c>
      <c r="AE15" s="121" t="s">
        <v>2789</v>
      </c>
      <c r="AF15" s="121"/>
      <c r="AG15" s="121"/>
      <c r="AH15" s="121"/>
      <c r="AI15" s="551"/>
      <c r="AJ15" s="551"/>
      <c r="AK15" s="551"/>
      <c r="AL15" s="551"/>
      <c r="AM15" s="551"/>
      <c r="AN15" s="551"/>
      <c r="AO15" s="551"/>
      <c r="AP15" s="551"/>
      <c r="AQ15" s="551"/>
      <c r="AR15" s="551"/>
      <c r="AS15" s="551"/>
      <c r="AT15" s="551"/>
      <c r="AU15" s="551"/>
      <c r="AV15" s="551"/>
      <c r="AW15" s="551"/>
      <c r="AX15" s="551"/>
    </row>
    <row r="16">
      <c r="A16" s="570" t="s">
        <v>2780</v>
      </c>
      <c r="B16" s="570" t="s">
        <v>2790</v>
      </c>
      <c r="C16" s="570" t="s">
        <v>1057</v>
      </c>
      <c r="D16" s="570" t="s">
        <v>2782</v>
      </c>
      <c r="E16" s="570" t="s">
        <v>2714</v>
      </c>
      <c r="F16" s="570">
        <v>6</v>
      </c>
      <c r="G16" s="570">
        <v>33</v>
      </c>
      <c r="H16" s="570">
        <v>100</v>
      </c>
      <c r="I16" s="569"/>
      <c r="J16" s="121"/>
      <c r="K16" s="121"/>
      <c r="L16" s="121"/>
      <c r="M16" s="570"/>
      <c r="N16" s="569"/>
      <c r="O16" s="569"/>
      <c r="P16" s="569"/>
      <c r="Q16" s="121"/>
      <c r="R16" s="121" t="s">
        <v>2791</v>
      </c>
      <c r="S16" s="121" t="s">
        <v>2742</v>
      </c>
      <c r="T16" s="121" t="s">
        <v>2766</v>
      </c>
      <c r="U16" s="121" t="s">
        <v>2784</v>
      </c>
      <c r="V16" s="121" t="s">
        <v>1057</v>
      </c>
      <c r="W16" s="121">
        <v>0</v>
      </c>
      <c r="X16" s="121" t="s">
        <v>2410</v>
      </c>
      <c r="Y16" s="121" t="s">
        <v>2465</v>
      </c>
      <c r="Z16" s="121" t="s">
        <v>2768</v>
      </c>
      <c r="AA16" s="121" t="s">
        <v>2769</v>
      </c>
      <c r="AB16" s="121" t="s">
        <v>2792</v>
      </c>
      <c r="AC16" s="121" t="s">
        <v>2103</v>
      </c>
      <c r="AD16" s="121" t="s">
        <v>2788</v>
      </c>
      <c r="AE16" s="121" t="s">
        <v>2793</v>
      </c>
      <c r="AF16" s="121"/>
      <c r="AG16" s="121"/>
      <c r="AH16" s="121"/>
      <c r="AI16" s="551"/>
      <c r="AJ16" s="551"/>
      <c r="AK16" s="551"/>
      <c r="AL16" s="551"/>
      <c r="AM16" s="551"/>
      <c r="AN16" s="551"/>
      <c r="AO16" s="551"/>
      <c r="AP16" s="551"/>
      <c r="AQ16" s="551"/>
      <c r="AR16" s="551"/>
      <c r="AS16" s="551"/>
      <c r="AT16" s="551"/>
      <c r="AU16" s="551"/>
      <c r="AV16" s="551"/>
      <c r="AW16" s="551"/>
      <c r="AX16" s="551"/>
    </row>
    <row r="17">
      <c r="A17" s="570" t="s">
        <v>2780</v>
      </c>
      <c r="B17" s="570" t="s">
        <v>2794</v>
      </c>
      <c r="C17" s="570" t="s">
        <v>1057</v>
      </c>
      <c r="D17" s="570" t="s">
        <v>2782</v>
      </c>
      <c r="E17" s="570" t="s">
        <v>2714</v>
      </c>
      <c r="F17" s="570">
        <v>6</v>
      </c>
      <c r="G17" s="570">
        <v>33</v>
      </c>
      <c r="H17" s="570">
        <v>100</v>
      </c>
      <c r="I17" s="569"/>
      <c r="J17" s="121"/>
      <c r="K17" s="121"/>
      <c r="L17" s="121"/>
      <c r="M17" s="570"/>
      <c r="N17" s="569"/>
      <c r="O17" s="569"/>
      <c r="P17" s="569"/>
      <c r="Q17" s="121"/>
      <c r="R17" s="121" t="s">
        <v>2795</v>
      </c>
      <c r="S17" s="121" t="s">
        <v>2742</v>
      </c>
      <c r="T17" s="121" t="s">
        <v>2766</v>
      </c>
      <c r="U17" s="121" t="s">
        <v>2784</v>
      </c>
      <c r="V17" s="121" t="s">
        <v>1057</v>
      </c>
      <c r="W17" s="121">
        <v>0</v>
      </c>
      <c r="X17" s="121" t="s">
        <v>2410</v>
      </c>
      <c r="Y17" s="121" t="s">
        <v>2465</v>
      </c>
      <c r="Z17" s="121" t="s">
        <v>2744</v>
      </c>
      <c r="AA17" s="121" t="s">
        <v>2751</v>
      </c>
      <c r="AB17" s="121" t="s">
        <v>2796</v>
      </c>
      <c r="AC17" s="121" t="s">
        <v>2103</v>
      </c>
      <c r="AD17" s="121" t="s">
        <v>2747</v>
      </c>
      <c r="AE17" s="121" t="s">
        <v>2797</v>
      </c>
      <c r="AF17" s="121"/>
      <c r="AG17" s="121"/>
      <c r="AH17" s="121"/>
      <c r="AI17" s="551"/>
      <c r="AJ17" s="551"/>
      <c r="AK17" s="551"/>
      <c r="AL17" s="551"/>
      <c r="AM17" s="551"/>
      <c r="AN17" s="551"/>
      <c r="AO17" s="551"/>
      <c r="AP17" s="551"/>
      <c r="AQ17" s="551"/>
      <c r="AR17" s="551"/>
      <c r="AS17" s="551"/>
      <c r="AT17" s="551"/>
      <c r="AU17" s="551"/>
      <c r="AV17" s="551"/>
      <c r="AW17" s="551"/>
      <c r="AX17" s="551"/>
    </row>
    <row r="18">
      <c r="A18" s="570" t="s">
        <v>2780</v>
      </c>
      <c r="B18" s="570" t="s">
        <v>2798</v>
      </c>
      <c r="C18" s="570" t="s">
        <v>1057</v>
      </c>
      <c r="D18" s="570" t="s">
        <v>2782</v>
      </c>
      <c r="E18" s="570" t="s">
        <v>2714</v>
      </c>
      <c r="F18" s="570">
        <v>6</v>
      </c>
      <c r="G18" s="570">
        <v>33</v>
      </c>
      <c r="H18" s="570">
        <v>100</v>
      </c>
      <c r="I18" s="569"/>
      <c r="J18" s="121"/>
      <c r="K18" s="121"/>
      <c r="L18" s="121"/>
      <c r="M18" s="570"/>
      <c r="N18" s="569"/>
      <c r="O18" s="569"/>
      <c r="P18" s="569"/>
      <c r="Q18" s="121"/>
      <c r="R18" s="121" t="s">
        <v>2799</v>
      </c>
      <c r="S18" s="121" t="s">
        <v>2742</v>
      </c>
      <c r="T18" s="121" t="s">
        <v>2766</v>
      </c>
      <c r="U18" s="121" t="s">
        <v>2784</v>
      </c>
      <c r="V18" s="121" t="s">
        <v>1057</v>
      </c>
      <c r="W18" s="121">
        <v>0</v>
      </c>
      <c r="X18" s="121" t="s">
        <v>2410</v>
      </c>
      <c r="Y18" s="121" t="s">
        <v>2465</v>
      </c>
      <c r="Z18" s="121" t="s">
        <v>2744</v>
      </c>
      <c r="AA18" s="121" t="s">
        <v>2751</v>
      </c>
      <c r="AB18" s="121" t="s">
        <v>2800</v>
      </c>
      <c r="AC18" s="121" t="s">
        <v>2103</v>
      </c>
      <c r="AD18" s="121" t="s">
        <v>2747</v>
      </c>
      <c r="AE18" s="121" t="s">
        <v>2797</v>
      </c>
      <c r="AF18" s="121"/>
      <c r="AG18" s="121"/>
      <c r="AH18" s="121"/>
      <c r="AI18" s="551"/>
      <c r="AJ18" s="551"/>
      <c r="AK18" s="551"/>
      <c r="AL18" s="551"/>
      <c r="AM18" s="551"/>
      <c r="AN18" s="551"/>
      <c r="AO18" s="551"/>
      <c r="AP18" s="551"/>
      <c r="AQ18" s="551"/>
      <c r="AR18" s="551"/>
      <c r="AS18" s="551"/>
      <c r="AT18" s="551"/>
      <c r="AU18" s="551"/>
      <c r="AV18" s="551"/>
      <c r="AW18" s="551"/>
      <c r="AX18" s="551"/>
    </row>
    <row r="19">
      <c r="A19" s="570" t="s">
        <v>2780</v>
      </c>
      <c r="B19" s="570" t="s">
        <v>2801</v>
      </c>
      <c r="C19" s="570" t="s">
        <v>1057</v>
      </c>
      <c r="D19" s="570" t="s">
        <v>2782</v>
      </c>
      <c r="E19" s="570" t="s">
        <v>2714</v>
      </c>
      <c r="F19" s="570">
        <v>9</v>
      </c>
      <c r="G19" s="570">
        <v>52</v>
      </c>
      <c r="H19" s="570">
        <v>100</v>
      </c>
      <c r="I19" s="569"/>
      <c r="J19" s="121"/>
      <c r="K19" s="121"/>
      <c r="L19" s="121"/>
      <c r="M19" s="570"/>
      <c r="N19" s="569"/>
      <c r="O19" s="569"/>
      <c r="P19" s="569"/>
      <c r="Q19" s="121"/>
      <c r="R19" s="121" t="s">
        <v>2802</v>
      </c>
      <c r="S19" s="121" t="s">
        <v>2742</v>
      </c>
      <c r="T19" s="121" t="s">
        <v>2766</v>
      </c>
      <c r="U19" s="121" t="s">
        <v>2784</v>
      </c>
      <c r="V19" s="121" t="s">
        <v>1057</v>
      </c>
      <c r="W19" s="121">
        <v>0</v>
      </c>
      <c r="X19" s="121" t="s">
        <v>2410</v>
      </c>
      <c r="Y19" s="121" t="s">
        <v>2465</v>
      </c>
      <c r="Z19" s="121" t="s">
        <v>2768</v>
      </c>
      <c r="AA19" s="121" t="s">
        <v>2769</v>
      </c>
      <c r="AB19" s="121" t="s">
        <v>2803</v>
      </c>
      <c r="AC19" s="121" t="s">
        <v>2103</v>
      </c>
      <c r="AD19" s="121" t="s">
        <v>2788</v>
      </c>
      <c r="AE19" s="121" t="s">
        <v>2793</v>
      </c>
      <c r="AF19" s="121"/>
      <c r="AG19" s="121"/>
      <c r="AH19" s="121"/>
      <c r="AI19" s="551"/>
      <c r="AJ19" s="551"/>
      <c r="AK19" s="551"/>
      <c r="AL19" s="551"/>
      <c r="AM19" s="551"/>
      <c r="AN19" s="551"/>
      <c r="AO19" s="551"/>
      <c r="AP19" s="551"/>
      <c r="AQ19" s="551"/>
      <c r="AR19" s="551"/>
      <c r="AS19" s="551"/>
      <c r="AT19" s="551"/>
      <c r="AU19" s="551"/>
      <c r="AV19" s="551"/>
      <c r="AW19" s="551"/>
      <c r="AX19" s="551"/>
    </row>
    <row r="20">
      <c r="A20" s="570" t="s">
        <v>2780</v>
      </c>
      <c r="B20" s="570" t="s">
        <v>2804</v>
      </c>
      <c r="C20" s="570" t="s">
        <v>1057</v>
      </c>
      <c r="D20" s="570" t="s">
        <v>2782</v>
      </c>
      <c r="E20" s="570" t="s">
        <v>2714</v>
      </c>
      <c r="F20" s="570">
        <v>9</v>
      </c>
      <c r="G20" s="570">
        <v>52</v>
      </c>
      <c r="H20" s="570">
        <v>100</v>
      </c>
      <c r="I20" s="569"/>
      <c r="J20" s="121"/>
      <c r="K20" s="121"/>
      <c r="L20" s="121"/>
      <c r="M20" s="570"/>
      <c r="N20" s="569"/>
      <c r="O20" s="569"/>
      <c r="P20" s="569"/>
      <c r="Q20" s="121"/>
      <c r="R20" s="121" t="s">
        <v>2805</v>
      </c>
      <c r="S20" s="121" t="s">
        <v>2742</v>
      </c>
      <c r="T20" s="121" t="s">
        <v>2766</v>
      </c>
      <c r="U20" s="121" t="s">
        <v>2784</v>
      </c>
      <c r="V20" s="121" t="s">
        <v>1057</v>
      </c>
      <c r="W20" s="121">
        <v>0</v>
      </c>
      <c r="X20" s="121" t="s">
        <v>2410</v>
      </c>
      <c r="Y20" s="121" t="s">
        <v>2465</v>
      </c>
      <c r="Z20" s="121" t="s">
        <v>2768</v>
      </c>
      <c r="AA20" s="121" t="s">
        <v>2769</v>
      </c>
      <c r="AB20" s="121" t="s">
        <v>2806</v>
      </c>
      <c r="AC20" s="121" t="s">
        <v>2103</v>
      </c>
      <c r="AD20" s="121" t="s">
        <v>2788</v>
      </c>
      <c r="AE20" s="121" t="s">
        <v>2793</v>
      </c>
      <c r="AF20" s="121"/>
      <c r="AG20" s="121"/>
      <c r="AH20" s="121"/>
      <c r="AI20" s="551"/>
      <c r="AJ20" s="551"/>
      <c r="AK20" s="551"/>
      <c r="AL20" s="551"/>
      <c r="AM20" s="551"/>
      <c r="AN20" s="551"/>
      <c r="AO20" s="551"/>
      <c r="AP20" s="551"/>
      <c r="AQ20" s="551"/>
      <c r="AR20" s="551"/>
      <c r="AS20" s="551"/>
      <c r="AT20" s="551"/>
      <c r="AU20" s="551"/>
      <c r="AV20" s="551"/>
      <c r="AW20" s="551"/>
      <c r="AX20" s="551"/>
    </row>
    <row r="21">
      <c r="A21" s="570" t="s">
        <v>2780</v>
      </c>
      <c r="B21" s="570" t="s">
        <v>2807</v>
      </c>
      <c r="C21" s="570" t="s">
        <v>1057</v>
      </c>
      <c r="D21" s="570" t="s">
        <v>2782</v>
      </c>
      <c r="E21" s="570" t="s">
        <v>2714</v>
      </c>
      <c r="F21" s="570">
        <v>9</v>
      </c>
      <c r="G21" s="570">
        <v>52</v>
      </c>
      <c r="H21" s="570">
        <v>100</v>
      </c>
      <c r="I21" s="569"/>
      <c r="J21" s="121"/>
      <c r="K21" s="121"/>
      <c r="L21" s="121"/>
      <c r="M21" s="570"/>
      <c r="N21" s="569"/>
      <c r="O21" s="569"/>
      <c r="P21" s="569"/>
      <c r="Q21" s="121"/>
      <c r="R21" s="121" t="s">
        <v>2808</v>
      </c>
      <c r="S21" s="121" t="s">
        <v>2742</v>
      </c>
      <c r="T21" s="121" t="s">
        <v>2766</v>
      </c>
      <c r="U21" s="121" t="s">
        <v>2784</v>
      </c>
      <c r="V21" s="121" t="s">
        <v>1057</v>
      </c>
      <c r="W21" s="121">
        <v>0</v>
      </c>
      <c r="X21" s="121" t="s">
        <v>2410</v>
      </c>
      <c r="Y21" s="121" t="s">
        <v>2465</v>
      </c>
      <c r="Z21" s="121" t="s">
        <v>2744</v>
      </c>
      <c r="AA21" s="121" t="s">
        <v>2751</v>
      </c>
      <c r="AB21" s="121" t="s">
        <v>2809</v>
      </c>
      <c r="AC21" s="121" t="s">
        <v>2103</v>
      </c>
      <c r="AD21" s="121" t="s">
        <v>2747</v>
      </c>
      <c r="AE21" s="121" t="s">
        <v>2797</v>
      </c>
      <c r="AF21" s="121"/>
      <c r="AG21" s="121"/>
      <c r="AH21" s="121"/>
      <c r="AI21" s="551"/>
      <c r="AJ21" s="551"/>
      <c r="AK21" s="551"/>
      <c r="AL21" s="551"/>
      <c r="AM21" s="551"/>
      <c r="AN21" s="551"/>
      <c r="AO21" s="551"/>
      <c r="AP21" s="551"/>
      <c r="AQ21" s="551"/>
      <c r="AR21" s="551"/>
      <c r="AS21" s="551"/>
      <c r="AT21" s="551"/>
      <c r="AU21" s="551"/>
      <c r="AV21" s="551"/>
      <c r="AW21" s="551"/>
      <c r="AX21" s="551"/>
    </row>
    <row r="22">
      <c r="A22" s="570" t="s">
        <v>2780</v>
      </c>
      <c r="B22" s="570" t="s">
        <v>2810</v>
      </c>
      <c r="C22" s="570" t="s">
        <v>1057</v>
      </c>
      <c r="D22" s="570" t="s">
        <v>2782</v>
      </c>
      <c r="E22" s="570" t="s">
        <v>2714</v>
      </c>
      <c r="F22" s="570">
        <v>9</v>
      </c>
      <c r="G22" s="570">
        <v>18</v>
      </c>
      <c r="H22" s="570">
        <v>100</v>
      </c>
      <c r="I22" s="569"/>
      <c r="J22" s="121"/>
      <c r="K22" s="121"/>
      <c r="L22" s="121"/>
      <c r="M22" s="570"/>
      <c r="N22" s="569"/>
      <c r="O22" s="569"/>
      <c r="P22" s="569"/>
      <c r="Q22" s="121"/>
      <c r="R22" s="121" t="s">
        <v>2811</v>
      </c>
      <c r="S22" s="121" t="s">
        <v>2742</v>
      </c>
      <c r="T22" s="121" t="s">
        <v>2766</v>
      </c>
      <c r="U22" s="121" t="s">
        <v>2784</v>
      </c>
      <c r="V22" s="121" t="s">
        <v>1057</v>
      </c>
      <c r="W22" s="121">
        <v>0</v>
      </c>
      <c r="X22" s="121" t="s">
        <v>2410</v>
      </c>
      <c r="Y22" s="121" t="s">
        <v>2465</v>
      </c>
      <c r="Z22" s="121" t="s">
        <v>2768</v>
      </c>
      <c r="AA22" s="121" t="s">
        <v>2769</v>
      </c>
      <c r="AB22" s="121" t="s">
        <v>2812</v>
      </c>
      <c r="AC22" s="121" t="s">
        <v>2103</v>
      </c>
      <c r="AD22" s="121" t="s">
        <v>2788</v>
      </c>
      <c r="AE22" s="121" t="s">
        <v>2793</v>
      </c>
      <c r="AF22" s="121"/>
      <c r="AG22" s="121"/>
      <c r="AH22" s="121"/>
      <c r="AI22" s="551"/>
      <c r="AJ22" s="551"/>
      <c r="AK22" s="551"/>
      <c r="AL22" s="551"/>
      <c r="AM22" s="551"/>
      <c r="AN22" s="551"/>
      <c r="AO22" s="551"/>
      <c r="AP22" s="551"/>
      <c r="AQ22" s="551"/>
      <c r="AR22" s="551"/>
      <c r="AS22" s="551"/>
      <c r="AT22" s="551"/>
      <c r="AU22" s="551"/>
      <c r="AV22" s="551"/>
      <c r="AW22" s="551"/>
      <c r="AX22" s="551"/>
    </row>
    <row r="23">
      <c r="A23" s="570" t="s">
        <v>2780</v>
      </c>
      <c r="B23" s="570" t="s">
        <v>2813</v>
      </c>
      <c r="C23" s="570" t="s">
        <v>1057</v>
      </c>
      <c r="D23" s="570" t="s">
        <v>2782</v>
      </c>
      <c r="E23" s="570" t="s">
        <v>2714</v>
      </c>
      <c r="F23" s="570">
        <v>9</v>
      </c>
      <c r="G23" s="570">
        <v>18</v>
      </c>
      <c r="H23" s="570">
        <v>100</v>
      </c>
      <c r="I23" s="569"/>
      <c r="J23" s="121"/>
      <c r="K23" s="121"/>
      <c r="L23" s="121"/>
      <c r="M23" s="570"/>
      <c r="N23" s="569"/>
      <c r="O23" s="569"/>
      <c r="P23" s="569"/>
      <c r="Q23" s="121"/>
      <c r="R23" s="121" t="s">
        <v>2814</v>
      </c>
      <c r="S23" s="121" t="s">
        <v>2742</v>
      </c>
      <c r="T23" s="121" t="s">
        <v>2766</v>
      </c>
      <c r="U23" s="121" t="s">
        <v>2784</v>
      </c>
      <c r="V23" s="121" t="s">
        <v>1057</v>
      </c>
      <c r="W23" s="121">
        <v>0</v>
      </c>
      <c r="X23" s="121" t="s">
        <v>2410</v>
      </c>
      <c r="Y23" s="121" t="s">
        <v>2465</v>
      </c>
      <c r="Z23" s="121" t="s">
        <v>2744</v>
      </c>
      <c r="AA23" s="121" t="s">
        <v>2751</v>
      </c>
      <c r="AB23" s="121" t="s">
        <v>2796</v>
      </c>
      <c r="AC23" s="121" t="s">
        <v>2103</v>
      </c>
      <c r="AD23" s="121" t="s">
        <v>2747</v>
      </c>
      <c r="AE23" s="121" t="s">
        <v>2797</v>
      </c>
      <c r="AF23" s="121"/>
      <c r="AG23" s="121"/>
      <c r="AH23" s="121"/>
      <c r="AI23" s="551"/>
      <c r="AJ23" s="551"/>
      <c r="AK23" s="551"/>
      <c r="AL23" s="551"/>
      <c r="AM23" s="551"/>
      <c r="AN23" s="551"/>
      <c r="AO23" s="551"/>
      <c r="AP23" s="551"/>
      <c r="AQ23" s="551"/>
      <c r="AR23" s="551"/>
      <c r="AS23" s="551"/>
      <c r="AT23" s="551"/>
      <c r="AU23" s="551"/>
      <c r="AV23" s="551"/>
      <c r="AW23" s="551"/>
      <c r="AX23" s="551"/>
    </row>
    <row r="24">
      <c r="A24" s="570" t="s">
        <v>2780</v>
      </c>
      <c r="B24" s="570" t="s">
        <v>2815</v>
      </c>
      <c r="C24" s="570" t="s">
        <v>1057</v>
      </c>
      <c r="D24" s="570" t="s">
        <v>2782</v>
      </c>
      <c r="E24" s="570" t="s">
        <v>2714</v>
      </c>
      <c r="F24" s="570">
        <v>9</v>
      </c>
      <c r="G24" s="570">
        <v>18</v>
      </c>
      <c r="H24" s="570">
        <v>100</v>
      </c>
      <c r="I24" s="569"/>
      <c r="J24" s="121"/>
      <c r="K24" s="121"/>
      <c r="L24" s="121"/>
      <c r="M24" s="570"/>
      <c r="N24" s="569"/>
      <c r="O24" s="569"/>
      <c r="P24" s="569"/>
      <c r="Q24" s="121"/>
      <c r="R24" s="121" t="s">
        <v>2816</v>
      </c>
      <c r="S24" s="121" t="s">
        <v>2742</v>
      </c>
      <c r="T24" s="121" t="s">
        <v>2766</v>
      </c>
      <c r="U24" s="121" t="s">
        <v>2784</v>
      </c>
      <c r="V24" s="121" t="s">
        <v>1057</v>
      </c>
      <c r="W24" s="121">
        <v>0</v>
      </c>
      <c r="X24" s="121" t="s">
        <v>2410</v>
      </c>
      <c r="Y24" s="121" t="s">
        <v>2465</v>
      </c>
      <c r="Z24" s="121" t="s">
        <v>2744</v>
      </c>
      <c r="AA24" s="121" t="s">
        <v>2751</v>
      </c>
      <c r="AB24" s="121" t="s">
        <v>2817</v>
      </c>
      <c r="AC24" s="121" t="s">
        <v>2103</v>
      </c>
      <c r="AD24" s="121" t="s">
        <v>2747</v>
      </c>
      <c r="AE24" s="121" t="s">
        <v>2797</v>
      </c>
      <c r="AF24" s="121"/>
      <c r="AG24" s="121"/>
      <c r="AH24" s="121"/>
      <c r="AI24" s="551"/>
      <c r="AJ24" s="551"/>
      <c r="AK24" s="551"/>
      <c r="AL24" s="551"/>
      <c r="AM24" s="551"/>
      <c r="AN24" s="551"/>
      <c r="AO24" s="551"/>
      <c r="AP24" s="551"/>
      <c r="AQ24" s="551"/>
      <c r="AR24" s="551"/>
      <c r="AS24" s="551"/>
      <c r="AT24" s="551"/>
      <c r="AU24" s="551"/>
      <c r="AV24" s="551"/>
      <c r="AW24" s="551"/>
      <c r="AX24" s="551"/>
    </row>
    <row r="25">
      <c r="A25" s="570" t="s">
        <v>1788</v>
      </c>
      <c r="B25" s="570" t="s">
        <v>2818</v>
      </c>
      <c r="C25" s="570" t="s">
        <v>1057</v>
      </c>
      <c r="D25" s="570" t="s">
        <v>2782</v>
      </c>
      <c r="E25" s="570" t="s">
        <v>2714</v>
      </c>
      <c r="F25" s="570">
        <v>8</v>
      </c>
      <c r="G25" s="570">
        <v>16</v>
      </c>
      <c r="H25" s="570">
        <v>60</v>
      </c>
      <c r="I25" s="569"/>
      <c r="J25" s="121"/>
      <c r="K25" s="121"/>
      <c r="L25" s="121"/>
      <c r="M25" s="570"/>
      <c r="N25" s="569"/>
      <c r="O25" s="569"/>
      <c r="P25" s="569"/>
      <c r="Q25" s="121"/>
      <c r="R25" s="121" t="s">
        <v>2819</v>
      </c>
      <c r="S25" s="121" t="s">
        <v>2742</v>
      </c>
      <c r="T25" s="121" t="s">
        <v>2766</v>
      </c>
      <c r="U25" s="121">
        <v>0</v>
      </c>
      <c r="V25" s="121" t="s">
        <v>2820</v>
      </c>
      <c r="W25" s="121">
        <v>0</v>
      </c>
      <c r="X25" s="121">
        <v>0</v>
      </c>
      <c r="Y25" s="121" t="s">
        <v>2465</v>
      </c>
      <c r="Z25" s="121" t="s">
        <v>2768</v>
      </c>
      <c r="AA25" s="121" t="s">
        <v>2769</v>
      </c>
      <c r="AB25" s="121" t="s">
        <v>2821</v>
      </c>
      <c r="AC25" s="121" t="s">
        <v>2103</v>
      </c>
      <c r="AD25" s="121" t="s">
        <v>2788</v>
      </c>
      <c r="AE25" s="121" t="s">
        <v>2822</v>
      </c>
      <c r="AF25" s="121"/>
      <c r="AG25" s="121"/>
      <c r="AH25" s="121"/>
      <c r="AI25" s="551"/>
      <c r="AJ25" s="551"/>
      <c r="AK25" s="551"/>
      <c r="AL25" s="551"/>
      <c r="AM25" s="551"/>
      <c r="AN25" s="551"/>
      <c r="AO25" s="551"/>
      <c r="AP25" s="551"/>
      <c r="AQ25" s="551"/>
      <c r="AR25" s="551"/>
      <c r="AS25" s="551"/>
      <c r="AT25" s="551"/>
      <c r="AU25" s="551"/>
      <c r="AV25" s="551"/>
      <c r="AW25" s="551"/>
      <c r="AX25" s="551"/>
    </row>
    <row r="26">
      <c r="A26" s="570" t="s">
        <v>1788</v>
      </c>
      <c r="B26" s="570" t="s">
        <v>2823</v>
      </c>
      <c r="C26" s="570" t="s">
        <v>1057</v>
      </c>
      <c r="D26" s="570" t="s">
        <v>2782</v>
      </c>
      <c r="E26" s="570" t="s">
        <v>2714</v>
      </c>
      <c r="F26" s="570">
        <v>8</v>
      </c>
      <c r="G26" s="570">
        <v>16</v>
      </c>
      <c r="H26" s="570">
        <v>60</v>
      </c>
      <c r="I26" s="569"/>
      <c r="J26" s="121"/>
      <c r="K26" s="121"/>
      <c r="L26" s="121"/>
      <c r="M26" s="570"/>
      <c r="N26" s="569"/>
      <c r="O26" s="569"/>
      <c r="P26" s="569"/>
      <c r="Q26" s="121"/>
      <c r="R26" s="121" t="s">
        <v>2824</v>
      </c>
      <c r="S26" s="121" t="s">
        <v>2742</v>
      </c>
      <c r="T26" s="121" t="s">
        <v>2766</v>
      </c>
      <c r="U26" s="121">
        <v>0</v>
      </c>
      <c r="V26" s="121" t="s">
        <v>2278</v>
      </c>
      <c r="W26" s="121">
        <v>0</v>
      </c>
      <c r="X26" s="121">
        <v>0</v>
      </c>
      <c r="Y26" s="121" t="s">
        <v>2465</v>
      </c>
      <c r="Z26" s="121" t="s">
        <v>2785</v>
      </c>
      <c r="AA26" s="121" t="s">
        <v>2786</v>
      </c>
      <c r="AB26" s="121" t="s">
        <v>2825</v>
      </c>
      <c r="AC26" s="121" t="s">
        <v>2103</v>
      </c>
      <c r="AD26" s="121" t="s">
        <v>2788</v>
      </c>
      <c r="AE26" s="121" t="s">
        <v>2826</v>
      </c>
      <c r="AF26" s="121"/>
      <c r="AG26" s="121"/>
      <c r="AH26" s="121"/>
      <c r="AI26" s="551"/>
      <c r="AJ26" s="551"/>
      <c r="AK26" s="551"/>
      <c r="AL26" s="551"/>
      <c r="AM26" s="551"/>
      <c r="AN26" s="551"/>
      <c r="AO26" s="551"/>
      <c r="AP26" s="551"/>
      <c r="AQ26" s="551"/>
      <c r="AR26" s="551"/>
      <c r="AS26" s="551"/>
      <c r="AT26" s="551"/>
      <c r="AU26" s="551"/>
      <c r="AV26" s="551"/>
      <c r="AW26" s="551"/>
      <c r="AX26" s="551"/>
    </row>
    <row r="27">
      <c r="A27" s="570" t="s">
        <v>1788</v>
      </c>
      <c r="B27" s="570" t="s">
        <v>2827</v>
      </c>
      <c r="C27" s="570" t="s">
        <v>1057</v>
      </c>
      <c r="D27" s="570" t="s">
        <v>2782</v>
      </c>
      <c r="E27" s="570" t="s">
        <v>2714</v>
      </c>
      <c r="F27" s="570">
        <v>8</v>
      </c>
      <c r="G27" s="570">
        <v>16</v>
      </c>
      <c r="H27" s="570">
        <v>60</v>
      </c>
      <c r="I27" s="569"/>
      <c r="J27" s="121"/>
      <c r="K27" s="121"/>
      <c r="L27" s="121"/>
      <c r="M27" s="570"/>
      <c r="N27" s="569"/>
      <c r="O27" s="569"/>
      <c r="P27" s="569"/>
      <c r="Q27" s="121"/>
      <c r="R27" s="121" t="s">
        <v>2828</v>
      </c>
      <c r="S27" s="121" t="s">
        <v>2742</v>
      </c>
      <c r="T27" s="121" t="s">
        <v>2766</v>
      </c>
      <c r="U27" s="121">
        <v>0</v>
      </c>
      <c r="V27" s="121" t="s">
        <v>2820</v>
      </c>
      <c r="W27" s="121">
        <v>0</v>
      </c>
      <c r="X27" s="121">
        <v>0</v>
      </c>
      <c r="Y27" s="121" t="s">
        <v>2465</v>
      </c>
      <c r="Z27" s="121" t="s">
        <v>2768</v>
      </c>
      <c r="AA27" s="121" t="s">
        <v>2769</v>
      </c>
      <c r="AB27" s="121" t="s">
        <v>2829</v>
      </c>
      <c r="AC27" s="121" t="s">
        <v>2103</v>
      </c>
      <c r="AD27" s="121" t="s">
        <v>2788</v>
      </c>
      <c r="AE27" s="121" t="s">
        <v>2822</v>
      </c>
      <c r="AF27" s="121"/>
      <c r="AG27" s="121"/>
      <c r="AH27" s="121"/>
      <c r="AI27" s="551"/>
      <c r="AJ27" s="551"/>
      <c r="AK27" s="551"/>
      <c r="AL27" s="551"/>
      <c r="AM27" s="551"/>
      <c r="AN27" s="551"/>
      <c r="AO27" s="551"/>
      <c r="AP27" s="551"/>
      <c r="AQ27" s="551"/>
      <c r="AR27" s="551"/>
      <c r="AS27" s="551"/>
      <c r="AT27" s="551"/>
      <c r="AU27" s="551"/>
      <c r="AV27" s="551"/>
      <c r="AW27" s="551"/>
      <c r="AX27" s="551"/>
    </row>
    <row r="28">
      <c r="A28" s="570" t="s">
        <v>1788</v>
      </c>
      <c r="B28" s="570" t="s">
        <v>2830</v>
      </c>
      <c r="C28" s="570" t="s">
        <v>1057</v>
      </c>
      <c r="D28" s="570" t="s">
        <v>2782</v>
      </c>
      <c r="E28" s="570" t="s">
        <v>2714</v>
      </c>
      <c r="F28" s="570">
        <v>8</v>
      </c>
      <c r="G28" s="570">
        <v>16</v>
      </c>
      <c r="H28" s="570">
        <v>60</v>
      </c>
      <c r="I28" s="569"/>
      <c r="J28" s="121"/>
      <c r="K28" s="121"/>
      <c r="L28" s="121"/>
      <c r="M28" s="570"/>
      <c r="N28" s="569"/>
      <c r="O28" s="569"/>
      <c r="P28" s="569"/>
      <c r="Q28" s="121"/>
      <c r="R28" s="121" t="s">
        <v>2831</v>
      </c>
      <c r="S28" s="121" t="s">
        <v>2742</v>
      </c>
      <c r="T28" s="121" t="s">
        <v>2766</v>
      </c>
      <c r="U28" s="121">
        <v>0</v>
      </c>
      <c r="V28" s="121" t="s">
        <v>2820</v>
      </c>
      <c r="W28" s="121">
        <v>0</v>
      </c>
      <c r="X28" s="121">
        <v>0</v>
      </c>
      <c r="Y28" s="121" t="s">
        <v>2465</v>
      </c>
      <c r="Z28" s="121" t="s">
        <v>2768</v>
      </c>
      <c r="AA28" s="121" t="s">
        <v>2769</v>
      </c>
      <c r="AB28" s="121" t="s">
        <v>2832</v>
      </c>
      <c r="AC28" s="121" t="s">
        <v>2103</v>
      </c>
      <c r="AD28" s="121" t="s">
        <v>2788</v>
      </c>
      <c r="AE28" s="121" t="s">
        <v>2822</v>
      </c>
      <c r="AF28" s="121"/>
      <c r="AG28" s="121"/>
      <c r="AH28" s="121"/>
      <c r="AI28" s="551"/>
      <c r="AJ28" s="551"/>
      <c r="AK28" s="551"/>
      <c r="AL28" s="551"/>
      <c r="AM28" s="551"/>
      <c r="AN28" s="551"/>
      <c r="AO28" s="551"/>
      <c r="AP28" s="551"/>
      <c r="AQ28" s="551"/>
      <c r="AR28" s="551"/>
      <c r="AS28" s="551"/>
      <c r="AT28" s="551"/>
      <c r="AU28" s="551"/>
      <c r="AV28" s="551"/>
      <c r="AW28" s="551"/>
      <c r="AX28" s="551"/>
    </row>
    <row r="29">
      <c r="A29" s="570" t="s">
        <v>1788</v>
      </c>
      <c r="B29" s="570" t="s">
        <v>2833</v>
      </c>
      <c r="C29" s="570" t="s">
        <v>1057</v>
      </c>
      <c r="D29" s="570" t="s">
        <v>2782</v>
      </c>
      <c r="E29" s="570" t="s">
        <v>2714</v>
      </c>
      <c r="F29" s="570">
        <v>8</v>
      </c>
      <c r="G29" s="570">
        <v>16</v>
      </c>
      <c r="H29" s="570">
        <v>60</v>
      </c>
      <c r="I29" s="569"/>
      <c r="J29" s="121"/>
      <c r="K29" s="121"/>
      <c r="L29" s="121"/>
      <c r="M29" s="570"/>
      <c r="N29" s="569"/>
      <c r="O29" s="569"/>
      <c r="P29" s="569"/>
      <c r="Q29" s="121"/>
      <c r="R29" s="121" t="s">
        <v>2834</v>
      </c>
      <c r="S29" s="121" t="s">
        <v>2742</v>
      </c>
      <c r="T29" s="121" t="s">
        <v>2766</v>
      </c>
      <c r="U29" s="121">
        <v>0</v>
      </c>
      <c r="V29" s="121" t="s">
        <v>2278</v>
      </c>
      <c r="W29" s="121">
        <v>0</v>
      </c>
      <c r="X29" s="121">
        <v>0</v>
      </c>
      <c r="Y29" s="121" t="s">
        <v>2465</v>
      </c>
      <c r="Z29" s="121" t="s">
        <v>2785</v>
      </c>
      <c r="AA29" s="121" t="s">
        <v>2786</v>
      </c>
      <c r="AB29" s="121" t="s">
        <v>2835</v>
      </c>
      <c r="AC29" s="121" t="s">
        <v>2103</v>
      </c>
      <c r="AD29" s="121" t="s">
        <v>2788</v>
      </c>
      <c r="AE29" s="121" t="s">
        <v>2836</v>
      </c>
      <c r="AF29" s="121"/>
      <c r="AG29" s="121"/>
      <c r="AH29" s="121"/>
      <c r="AI29" s="551"/>
      <c r="AJ29" s="551"/>
      <c r="AK29" s="551"/>
      <c r="AL29" s="551"/>
      <c r="AM29" s="551"/>
      <c r="AN29" s="551"/>
      <c r="AO29" s="551"/>
      <c r="AP29" s="551"/>
      <c r="AQ29" s="551"/>
      <c r="AR29" s="551"/>
      <c r="AS29" s="551"/>
      <c r="AT29" s="551"/>
      <c r="AU29" s="551"/>
      <c r="AV29" s="551"/>
      <c r="AW29" s="551"/>
      <c r="AX29" s="551"/>
    </row>
    <row r="30">
      <c r="A30" s="570" t="s">
        <v>1788</v>
      </c>
      <c r="B30" s="570" t="s">
        <v>2837</v>
      </c>
      <c r="C30" s="570" t="s">
        <v>1057</v>
      </c>
      <c r="D30" s="570" t="s">
        <v>2782</v>
      </c>
      <c r="E30" s="570" t="s">
        <v>2714</v>
      </c>
      <c r="F30" s="570">
        <v>8</v>
      </c>
      <c r="G30" s="570">
        <v>16</v>
      </c>
      <c r="H30" s="570">
        <v>60</v>
      </c>
      <c r="I30" s="569"/>
      <c r="J30" s="121"/>
      <c r="K30" s="121"/>
      <c r="L30" s="121"/>
      <c r="M30" s="570"/>
      <c r="N30" s="569"/>
      <c r="O30" s="569"/>
      <c r="P30" s="569"/>
      <c r="Q30" s="121"/>
      <c r="R30" s="121" t="s">
        <v>2838</v>
      </c>
      <c r="S30" s="121" t="s">
        <v>2742</v>
      </c>
      <c r="T30" s="121" t="s">
        <v>2766</v>
      </c>
      <c r="U30" s="121">
        <v>0</v>
      </c>
      <c r="V30" s="121" t="s">
        <v>2820</v>
      </c>
      <c r="W30" s="121">
        <v>0</v>
      </c>
      <c r="X30" s="121">
        <v>0</v>
      </c>
      <c r="Y30" s="121" t="s">
        <v>2465</v>
      </c>
      <c r="Z30" s="121" t="s">
        <v>2768</v>
      </c>
      <c r="AA30" s="121" t="s">
        <v>2769</v>
      </c>
      <c r="AB30" s="121" t="s">
        <v>2839</v>
      </c>
      <c r="AC30" s="121" t="s">
        <v>2103</v>
      </c>
      <c r="AD30" s="121" t="s">
        <v>2788</v>
      </c>
      <c r="AE30" s="121" t="s">
        <v>2840</v>
      </c>
      <c r="AF30" s="121"/>
      <c r="AG30" s="121"/>
      <c r="AH30" s="121"/>
      <c r="AI30" s="551"/>
      <c r="AJ30" s="551"/>
      <c r="AK30" s="551"/>
      <c r="AL30" s="551"/>
      <c r="AM30" s="551"/>
      <c r="AN30" s="551"/>
      <c r="AO30" s="551"/>
      <c r="AP30" s="551"/>
      <c r="AQ30" s="551"/>
      <c r="AR30" s="551"/>
      <c r="AS30" s="551"/>
      <c r="AT30" s="551"/>
      <c r="AU30" s="551"/>
      <c r="AV30" s="551"/>
      <c r="AW30" s="551"/>
      <c r="AX30" s="551"/>
    </row>
    <row r="31">
      <c r="A31" s="570" t="s">
        <v>1788</v>
      </c>
      <c r="B31" s="570" t="s">
        <v>2841</v>
      </c>
      <c r="C31" s="570" t="s">
        <v>1057</v>
      </c>
      <c r="D31" s="570" t="s">
        <v>2782</v>
      </c>
      <c r="E31" s="570" t="s">
        <v>2714</v>
      </c>
      <c r="F31" s="570">
        <v>8</v>
      </c>
      <c r="G31" s="570">
        <v>16</v>
      </c>
      <c r="H31" s="570">
        <v>60</v>
      </c>
      <c r="I31" s="569"/>
      <c r="J31" s="121"/>
      <c r="K31" s="121"/>
      <c r="L31" s="121"/>
      <c r="M31" s="570"/>
      <c r="N31" s="569"/>
      <c r="O31" s="569"/>
      <c r="P31" s="569"/>
      <c r="Q31" s="121"/>
      <c r="R31" s="121" t="s">
        <v>2842</v>
      </c>
      <c r="S31" s="121" t="s">
        <v>2742</v>
      </c>
      <c r="T31" s="121" t="s">
        <v>2766</v>
      </c>
      <c r="U31" s="121">
        <v>0</v>
      </c>
      <c r="V31" s="121" t="s">
        <v>2278</v>
      </c>
      <c r="W31" s="121">
        <v>0</v>
      </c>
      <c r="X31" s="121">
        <v>0</v>
      </c>
      <c r="Y31" s="121" t="s">
        <v>2465</v>
      </c>
      <c r="Z31" s="121" t="s">
        <v>2785</v>
      </c>
      <c r="AA31" s="121" t="s">
        <v>2786</v>
      </c>
      <c r="AB31" s="121" t="s">
        <v>2843</v>
      </c>
      <c r="AC31" s="121" t="s">
        <v>2103</v>
      </c>
      <c r="AD31" s="121" t="s">
        <v>2788</v>
      </c>
      <c r="AE31" s="121" t="s">
        <v>2826</v>
      </c>
      <c r="AF31" s="121"/>
      <c r="AG31" s="121"/>
      <c r="AH31" s="121"/>
      <c r="AI31" s="551"/>
      <c r="AJ31" s="551"/>
      <c r="AK31" s="551"/>
      <c r="AL31" s="551"/>
      <c r="AM31" s="551"/>
      <c r="AN31" s="551"/>
      <c r="AO31" s="551"/>
      <c r="AP31" s="551"/>
      <c r="AQ31" s="551"/>
      <c r="AR31" s="551"/>
      <c r="AS31" s="551"/>
      <c r="AT31" s="551"/>
      <c r="AU31" s="551"/>
      <c r="AV31" s="551"/>
      <c r="AW31" s="551"/>
      <c r="AX31" s="551"/>
    </row>
    <row r="32">
      <c r="A32" s="570" t="s">
        <v>1788</v>
      </c>
      <c r="B32" s="570" t="s">
        <v>2844</v>
      </c>
      <c r="C32" s="570" t="s">
        <v>1057</v>
      </c>
      <c r="D32" s="570" t="s">
        <v>2782</v>
      </c>
      <c r="E32" s="570" t="s">
        <v>2714</v>
      </c>
      <c r="F32" s="570">
        <v>8</v>
      </c>
      <c r="G32" s="570">
        <v>16</v>
      </c>
      <c r="H32" s="570">
        <v>60</v>
      </c>
      <c r="I32" s="569"/>
      <c r="J32" s="121"/>
      <c r="K32" s="121"/>
      <c r="L32" s="121"/>
      <c r="M32" s="570"/>
      <c r="N32" s="569"/>
      <c r="O32" s="569"/>
      <c r="P32" s="569"/>
      <c r="Q32" s="121"/>
      <c r="R32" s="121" t="s">
        <v>2845</v>
      </c>
      <c r="S32" s="121" t="s">
        <v>2742</v>
      </c>
      <c r="T32" s="121" t="s">
        <v>2766</v>
      </c>
      <c r="U32" s="121">
        <v>0</v>
      </c>
      <c r="V32" s="121" t="s">
        <v>2278</v>
      </c>
      <c r="W32" s="121">
        <v>0</v>
      </c>
      <c r="X32" s="121">
        <v>0</v>
      </c>
      <c r="Y32" s="121" t="s">
        <v>2465</v>
      </c>
      <c r="Z32" s="121" t="s">
        <v>2785</v>
      </c>
      <c r="AA32" s="121" t="s">
        <v>2786</v>
      </c>
      <c r="AB32" s="121" t="s">
        <v>2835</v>
      </c>
      <c r="AC32" s="121" t="s">
        <v>2103</v>
      </c>
      <c r="AD32" s="121" t="s">
        <v>2788</v>
      </c>
      <c r="AE32" s="121" t="s">
        <v>2836</v>
      </c>
      <c r="AF32" s="121"/>
      <c r="AG32" s="121"/>
      <c r="AH32" s="121"/>
      <c r="AI32" s="551"/>
      <c r="AJ32" s="551"/>
      <c r="AK32" s="551"/>
      <c r="AL32" s="551"/>
      <c r="AM32" s="551"/>
      <c r="AN32" s="551"/>
      <c r="AO32" s="551"/>
      <c r="AP32" s="551"/>
      <c r="AQ32" s="551"/>
      <c r="AR32" s="551"/>
      <c r="AS32" s="551"/>
      <c r="AT32" s="551"/>
      <c r="AU32" s="551"/>
      <c r="AV32" s="551"/>
      <c r="AW32" s="551"/>
      <c r="AX32" s="551"/>
    </row>
    <row r="33">
      <c r="A33" s="570" t="s">
        <v>1788</v>
      </c>
      <c r="B33" s="570" t="s">
        <v>2846</v>
      </c>
      <c r="C33" s="570" t="s">
        <v>1057</v>
      </c>
      <c r="D33" s="570" t="s">
        <v>2782</v>
      </c>
      <c r="E33" s="570" t="s">
        <v>2714</v>
      </c>
      <c r="F33" s="570">
        <v>8</v>
      </c>
      <c r="G33" s="570">
        <v>16</v>
      </c>
      <c r="H33" s="570">
        <v>60</v>
      </c>
      <c r="I33" s="569"/>
      <c r="J33" s="121"/>
      <c r="K33" s="121"/>
      <c r="L33" s="121"/>
      <c r="M33" s="570"/>
      <c r="N33" s="569"/>
      <c r="O33" s="569"/>
      <c r="P33" s="569"/>
      <c r="Q33" s="121"/>
      <c r="R33" s="121" t="s">
        <v>2847</v>
      </c>
      <c r="S33" s="121" t="s">
        <v>2742</v>
      </c>
      <c r="T33" s="121" t="s">
        <v>2766</v>
      </c>
      <c r="U33" s="121">
        <v>0</v>
      </c>
      <c r="V33" s="121" t="s">
        <v>2820</v>
      </c>
      <c r="W33" s="121">
        <v>0</v>
      </c>
      <c r="X33" s="121">
        <v>0</v>
      </c>
      <c r="Y33" s="121" t="s">
        <v>2465</v>
      </c>
      <c r="Z33" s="121" t="s">
        <v>2768</v>
      </c>
      <c r="AA33" s="121" t="s">
        <v>2769</v>
      </c>
      <c r="AB33" s="121" t="s">
        <v>2839</v>
      </c>
      <c r="AC33" s="121" t="s">
        <v>2103</v>
      </c>
      <c r="AD33" s="121" t="s">
        <v>2788</v>
      </c>
      <c r="AE33" s="121" t="s">
        <v>2840</v>
      </c>
      <c r="AF33" s="121"/>
      <c r="AG33" s="121"/>
      <c r="AH33" s="121"/>
      <c r="AI33" s="551"/>
      <c r="AJ33" s="551"/>
      <c r="AK33" s="551"/>
      <c r="AL33" s="551"/>
      <c r="AM33" s="551"/>
      <c r="AN33" s="551"/>
      <c r="AO33" s="551"/>
      <c r="AP33" s="551"/>
      <c r="AQ33" s="551"/>
      <c r="AR33" s="551"/>
      <c r="AS33" s="551"/>
      <c r="AT33" s="551"/>
      <c r="AU33" s="551"/>
      <c r="AV33" s="551"/>
      <c r="AW33" s="551"/>
      <c r="AX33" s="551"/>
    </row>
    <row r="34">
      <c r="A34" s="570" t="s">
        <v>1788</v>
      </c>
      <c r="B34" s="570" t="s">
        <v>2848</v>
      </c>
      <c r="C34" s="570" t="s">
        <v>1057</v>
      </c>
      <c r="D34" s="570" t="s">
        <v>2782</v>
      </c>
      <c r="E34" s="570" t="s">
        <v>2714</v>
      </c>
      <c r="F34" s="570">
        <v>8</v>
      </c>
      <c r="G34" s="570">
        <v>16</v>
      </c>
      <c r="H34" s="570">
        <v>60</v>
      </c>
      <c r="I34" s="569"/>
      <c r="J34" s="121"/>
      <c r="K34" s="121"/>
      <c r="L34" s="121"/>
      <c r="M34" s="570"/>
      <c r="N34" s="569"/>
      <c r="O34" s="569"/>
      <c r="P34" s="569"/>
      <c r="Q34" s="121"/>
      <c r="R34" s="121" t="s">
        <v>2849</v>
      </c>
      <c r="S34" s="121" t="s">
        <v>2742</v>
      </c>
      <c r="T34" s="121" t="s">
        <v>2766</v>
      </c>
      <c r="U34" s="121">
        <v>0</v>
      </c>
      <c r="V34" s="121" t="s">
        <v>2820</v>
      </c>
      <c r="W34" s="121">
        <v>0</v>
      </c>
      <c r="X34" s="121">
        <v>0</v>
      </c>
      <c r="Y34" s="121" t="s">
        <v>2465</v>
      </c>
      <c r="Z34" s="121" t="s">
        <v>2768</v>
      </c>
      <c r="AA34" s="121" t="s">
        <v>2769</v>
      </c>
      <c r="AB34" s="121" t="s">
        <v>2850</v>
      </c>
      <c r="AC34" s="121" t="s">
        <v>2103</v>
      </c>
      <c r="AD34" s="121" t="s">
        <v>2788</v>
      </c>
      <c r="AE34" s="121" t="s">
        <v>2840</v>
      </c>
      <c r="AF34" s="121"/>
      <c r="AG34" s="121"/>
      <c r="AH34" s="121"/>
      <c r="AI34" s="551"/>
      <c r="AJ34" s="551"/>
      <c r="AK34" s="551"/>
      <c r="AL34" s="551"/>
      <c r="AM34" s="551"/>
      <c r="AN34" s="551"/>
      <c r="AO34" s="551"/>
      <c r="AP34" s="551"/>
      <c r="AQ34" s="551"/>
      <c r="AR34" s="551"/>
      <c r="AS34" s="551"/>
      <c r="AT34" s="551"/>
      <c r="AU34" s="551"/>
      <c r="AV34" s="551"/>
      <c r="AW34" s="551"/>
      <c r="AX34" s="551"/>
    </row>
    <row r="35">
      <c r="A35" s="570" t="s">
        <v>1788</v>
      </c>
      <c r="B35" s="570" t="s">
        <v>2851</v>
      </c>
      <c r="C35" s="570" t="s">
        <v>1057</v>
      </c>
      <c r="D35" s="570" t="s">
        <v>2782</v>
      </c>
      <c r="E35" s="570" t="s">
        <v>2714</v>
      </c>
      <c r="F35" s="570">
        <v>8</v>
      </c>
      <c r="G35" s="570">
        <v>16</v>
      </c>
      <c r="H35" s="570">
        <v>60</v>
      </c>
      <c r="I35" s="569"/>
      <c r="J35" s="121"/>
      <c r="K35" s="121"/>
      <c r="L35" s="121"/>
      <c r="M35" s="570"/>
      <c r="N35" s="569"/>
      <c r="O35" s="569"/>
      <c r="P35" s="569"/>
      <c r="Q35" s="121"/>
      <c r="R35" s="121" t="s">
        <v>2852</v>
      </c>
      <c r="S35" s="121" t="s">
        <v>2742</v>
      </c>
      <c r="T35" s="121" t="s">
        <v>2766</v>
      </c>
      <c r="U35" s="121">
        <v>0</v>
      </c>
      <c r="V35" s="121" t="s">
        <v>2278</v>
      </c>
      <c r="W35" s="121">
        <v>0</v>
      </c>
      <c r="X35" s="121">
        <v>0</v>
      </c>
      <c r="Y35" s="121" t="s">
        <v>2465</v>
      </c>
      <c r="Z35" s="121" t="s">
        <v>2785</v>
      </c>
      <c r="AA35" s="121" t="s">
        <v>2786</v>
      </c>
      <c r="AB35" s="121" t="s">
        <v>2843</v>
      </c>
      <c r="AC35" s="121" t="s">
        <v>2103</v>
      </c>
      <c r="AD35" s="121" t="s">
        <v>2788</v>
      </c>
      <c r="AE35" s="121" t="s">
        <v>2826</v>
      </c>
      <c r="AF35" s="121"/>
      <c r="AG35" s="121"/>
      <c r="AH35" s="121"/>
      <c r="AI35" s="551"/>
      <c r="AJ35" s="551"/>
      <c r="AK35" s="551"/>
      <c r="AL35" s="551"/>
      <c r="AM35" s="551"/>
      <c r="AN35" s="551"/>
      <c r="AO35" s="551"/>
      <c r="AP35" s="551"/>
      <c r="AQ35" s="551"/>
      <c r="AR35" s="551"/>
      <c r="AS35" s="551"/>
      <c r="AT35" s="551"/>
      <c r="AU35" s="551"/>
      <c r="AV35" s="551"/>
      <c r="AW35" s="551"/>
      <c r="AX35" s="551"/>
    </row>
    <row r="36">
      <c r="A36" s="570" t="s">
        <v>1788</v>
      </c>
      <c r="B36" s="570" t="s">
        <v>2853</v>
      </c>
      <c r="C36" s="570" t="s">
        <v>1057</v>
      </c>
      <c r="D36" s="570" t="s">
        <v>2782</v>
      </c>
      <c r="E36" s="570" t="s">
        <v>2714</v>
      </c>
      <c r="F36" s="570">
        <v>8</v>
      </c>
      <c r="G36" s="570">
        <v>16</v>
      </c>
      <c r="H36" s="570">
        <v>60</v>
      </c>
      <c r="I36" s="569"/>
      <c r="J36" s="121"/>
      <c r="K36" s="121"/>
      <c r="L36" s="121"/>
      <c r="M36" s="570"/>
      <c r="N36" s="569"/>
      <c r="O36" s="569"/>
      <c r="P36" s="569"/>
      <c r="Q36" s="121"/>
      <c r="R36" s="121" t="s">
        <v>2854</v>
      </c>
      <c r="S36" s="121" t="s">
        <v>2742</v>
      </c>
      <c r="T36" s="121" t="s">
        <v>2766</v>
      </c>
      <c r="U36" s="121">
        <v>0</v>
      </c>
      <c r="V36" s="121" t="s">
        <v>2820</v>
      </c>
      <c r="W36" s="121">
        <v>0</v>
      </c>
      <c r="X36" s="121">
        <v>0</v>
      </c>
      <c r="Y36" s="121" t="s">
        <v>2465</v>
      </c>
      <c r="Z36" s="121" t="s">
        <v>2768</v>
      </c>
      <c r="AA36" s="121" t="s">
        <v>2769</v>
      </c>
      <c r="AB36" s="121" t="s">
        <v>2829</v>
      </c>
      <c r="AC36" s="121" t="s">
        <v>2103</v>
      </c>
      <c r="AD36" s="121" t="s">
        <v>2788</v>
      </c>
      <c r="AE36" s="121" t="s">
        <v>2822</v>
      </c>
      <c r="AF36" s="121"/>
      <c r="AG36" s="121"/>
      <c r="AH36" s="121"/>
      <c r="AI36" s="551"/>
      <c r="AJ36" s="551"/>
      <c r="AK36" s="551"/>
      <c r="AL36" s="551"/>
      <c r="AM36" s="551"/>
      <c r="AN36" s="551"/>
      <c r="AO36" s="551"/>
      <c r="AP36" s="551"/>
      <c r="AQ36" s="551"/>
      <c r="AR36" s="551"/>
      <c r="AS36" s="551"/>
      <c r="AT36" s="551"/>
      <c r="AU36" s="551"/>
      <c r="AV36" s="551"/>
      <c r="AW36" s="551"/>
      <c r="AX36" s="551"/>
    </row>
    <row r="37">
      <c r="A37" s="570" t="s">
        <v>1788</v>
      </c>
      <c r="B37" s="570" t="s">
        <v>2855</v>
      </c>
      <c r="C37" s="570" t="s">
        <v>1057</v>
      </c>
      <c r="D37" s="570" t="s">
        <v>2782</v>
      </c>
      <c r="E37" s="570" t="s">
        <v>2714</v>
      </c>
      <c r="F37" s="570">
        <v>8</v>
      </c>
      <c r="G37" s="570">
        <v>16</v>
      </c>
      <c r="H37" s="570">
        <v>60</v>
      </c>
      <c r="I37" s="569"/>
      <c r="J37" s="121"/>
      <c r="K37" s="121"/>
      <c r="L37" s="121"/>
      <c r="M37" s="570"/>
      <c r="N37" s="569"/>
      <c r="O37" s="569"/>
      <c r="P37" s="569"/>
      <c r="Q37" s="121"/>
      <c r="R37" s="121" t="s">
        <v>2856</v>
      </c>
      <c r="S37" s="121" t="s">
        <v>2742</v>
      </c>
      <c r="T37" s="121" t="s">
        <v>2766</v>
      </c>
      <c r="U37" s="121">
        <v>0</v>
      </c>
      <c r="V37" s="121" t="s">
        <v>2278</v>
      </c>
      <c r="W37" s="121">
        <v>0</v>
      </c>
      <c r="X37" s="121">
        <v>0</v>
      </c>
      <c r="Y37" s="121" t="s">
        <v>2465</v>
      </c>
      <c r="Z37" s="121" t="s">
        <v>2768</v>
      </c>
      <c r="AA37" s="121" t="s">
        <v>2769</v>
      </c>
      <c r="AB37" s="121" t="s">
        <v>2857</v>
      </c>
      <c r="AC37" s="121" t="s">
        <v>2103</v>
      </c>
      <c r="AD37" s="121" t="s">
        <v>2788</v>
      </c>
      <c r="AE37" s="121" t="s">
        <v>2858</v>
      </c>
      <c r="AF37" s="121"/>
      <c r="AG37" s="121"/>
      <c r="AH37" s="121"/>
      <c r="AI37" s="551"/>
      <c r="AJ37" s="551"/>
      <c r="AK37" s="551"/>
      <c r="AL37" s="551"/>
      <c r="AM37" s="551"/>
      <c r="AN37" s="551"/>
      <c r="AO37" s="551"/>
      <c r="AP37" s="551"/>
      <c r="AQ37" s="551"/>
      <c r="AR37" s="551"/>
      <c r="AS37" s="551"/>
      <c r="AT37" s="551"/>
      <c r="AU37" s="551"/>
      <c r="AV37" s="551"/>
      <c r="AW37" s="551"/>
      <c r="AX37" s="551"/>
    </row>
    <row r="38">
      <c r="A38" s="570" t="s">
        <v>1788</v>
      </c>
      <c r="B38" s="570" t="s">
        <v>2859</v>
      </c>
      <c r="C38" s="570" t="s">
        <v>1057</v>
      </c>
      <c r="D38" s="570" t="s">
        <v>2782</v>
      </c>
      <c r="E38" s="570" t="s">
        <v>2714</v>
      </c>
      <c r="F38" s="570">
        <v>8</v>
      </c>
      <c r="G38" s="570">
        <v>8</v>
      </c>
      <c r="H38" s="570">
        <v>60</v>
      </c>
      <c r="I38" s="569"/>
      <c r="J38" s="121"/>
      <c r="K38" s="121"/>
      <c r="L38" s="121"/>
      <c r="M38" s="570"/>
      <c r="N38" s="569"/>
      <c r="O38" s="569"/>
      <c r="P38" s="569"/>
      <c r="Q38" s="121"/>
      <c r="R38" s="121" t="s">
        <v>2860</v>
      </c>
      <c r="S38" s="121" t="s">
        <v>2742</v>
      </c>
      <c r="T38" s="121" t="s">
        <v>2766</v>
      </c>
      <c r="U38" s="121">
        <v>0</v>
      </c>
      <c r="V38" s="121" t="s">
        <v>2278</v>
      </c>
      <c r="W38" s="121">
        <v>0</v>
      </c>
      <c r="X38" s="121">
        <v>0</v>
      </c>
      <c r="Y38" s="121" t="s">
        <v>2465</v>
      </c>
      <c r="Z38" s="121" t="s">
        <v>2785</v>
      </c>
      <c r="AA38" s="121" t="s">
        <v>2786</v>
      </c>
      <c r="AB38" s="121" t="s">
        <v>2843</v>
      </c>
      <c r="AC38" s="121" t="s">
        <v>2103</v>
      </c>
      <c r="AD38" s="121" t="s">
        <v>2788</v>
      </c>
      <c r="AE38" s="121" t="s">
        <v>2826</v>
      </c>
      <c r="AF38" s="121"/>
      <c r="AG38" s="121"/>
      <c r="AH38" s="121"/>
      <c r="AI38" s="551"/>
      <c r="AJ38" s="551"/>
      <c r="AK38" s="551"/>
      <c r="AL38" s="551"/>
      <c r="AM38" s="551"/>
      <c r="AN38" s="551"/>
      <c r="AO38" s="551"/>
      <c r="AP38" s="551"/>
      <c r="AQ38" s="551"/>
      <c r="AR38" s="551"/>
      <c r="AS38" s="551"/>
      <c r="AT38" s="551"/>
      <c r="AU38" s="551"/>
      <c r="AV38" s="551"/>
      <c r="AW38" s="551"/>
      <c r="AX38" s="551"/>
    </row>
    <row r="39">
      <c r="A39" s="570" t="s">
        <v>1788</v>
      </c>
      <c r="B39" s="570" t="s">
        <v>2861</v>
      </c>
      <c r="C39" s="570" t="s">
        <v>1057</v>
      </c>
      <c r="D39" s="570" t="s">
        <v>2782</v>
      </c>
      <c r="E39" s="570" t="s">
        <v>2714</v>
      </c>
      <c r="F39" s="570">
        <v>8</v>
      </c>
      <c r="G39" s="570">
        <v>16</v>
      </c>
      <c r="H39" s="570">
        <v>60</v>
      </c>
      <c r="I39" s="569"/>
      <c r="J39" s="121"/>
      <c r="K39" s="121"/>
      <c r="L39" s="121"/>
      <c r="M39" s="570"/>
      <c r="N39" s="569"/>
      <c r="O39" s="569"/>
      <c r="P39" s="569"/>
      <c r="Q39" s="121"/>
      <c r="R39" s="121" t="s">
        <v>2862</v>
      </c>
      <c r="S39" s="121" t="s">
        <v>2742</v>
      </c>
      <c r="T39" s="121" t="s">
        <v>2766</v>
      </c>
      <c r="U39" s="121">
        <v>0</v>
      </c>
      <c r="V39" s="121" t="s">
        <v>2820</v>
      </c>
      <c r="W39" s="121">
        <v>0</v>
      </c>
      <c r="X39" s="121">
        <v>0</v>
      </c>
      <c r="Y39" s="121" t="s">
        <v>2465</v>
      </c>
      <c r="Z39" s="121" t="s">
        <v>2768</v>
      </c>
      <c r="AA39" s="121" t="s">
        <v>2769</v>
      </c>
      <c r="AB39" s="121" t="s">
        <v>2863</v>
      </c>
      <c r="AC39" s="121" t="s">
        <v>2103</v>
      </c>
      <c r="AD39" s="121" t="s">
        <v>2788</v>
      </c>
      <c r="AE39" s="121" t="s">
        <v>2864</v>
      </c>
      <c r="AF39" s="121"/>
      <c r="AG39" s="121"/>
      <c r="AH39" s="121"/>
      <c r="AI39" s="551"/>
      <c r="AJ39" s="551"/>
      <c r="AK39" s="551"/>
      <c r="AL39" s="551"/>
      <c r="AM39" s="551"/>
      <c r="AN39" s="551"/>
      <c r="AO39" s="551"/>
      <c r="AP39" s="551"/>
      <c r="AQ39" s="551"/>
      <c r="AR39" s="551"/>
      <c r="AS39" s="551"/>
      <c r="AT39" s="551"/>
      <c r="AU39" s="551"/>
      <c r="AV39" s="551"/>
      <c r="AW39" s="551"/>
      <c r="AX39" s="551"/>
    </row>
    <row r="40">
      <c r="A40" s="570" t="s">
        <v>1788</v>
      </c>
      <c r="B40" s="570" t="s">
        <v>2865</v>
      </c>
      <c r="C40" s="570" t="s">
        <v>1057</v>
      </c>
      <c r="D40" s="570" t="s">
        <v>2782</v>
      </c>
      <c r="E40" s="570" t="s">
        <v>2714</v>
      </c>
      <c r="F40" s="570">
        <v>8</v>
      </c>
      <c r="G40" s="570">
        <v>16</v>
      </c>
      <c r="H40" s="570">
        <v>60</v>
      </c>
      <c r="I40" s="569"/>
      <c r="J40" s="121"/>
      <c r="K40" s="121"/>
      <c r="L40" s="121"/>
      <c r="M40" s="570"/>
      <c r="N40" s="569"/>
      <c r="O40" s="569"/>
      <c r="P40" s="569"/>
      <c r="Q40" s="121"/>
      <c r="R40" s="121" t="s">
        <v>2866</v>
      </c>
      <c r="S40" s="121" t="s">
        <v>2742</v>
      </c>
      <c r="T40" s="121" t="s">
        <v>2766</v>
      </c>
      <c r="U40" s="121">
        <v>0</v>
      </c>
      <c r="V40" s="121" t="s">
        <v>2820</v>
      </c>
      <c r="W40" s="121">
        <v>0</v>
      </c>
      <c r="X40" s="121">
        <v>0</v>
      </c>
      <c r="Y40" s="121" t="s">
        <v>2465</v>
      </c>
      <c r="Z40" s="121" t="s">
        <v>2768</v>
      </c>
      <c r="AA40" s="121" t="s">
        <v>2769</v>
      </c>
      <c r="AB40" s="121" t="s">
        <v>2832</v>
      </c>
      <c r="AC40" s="121" t="s">
        <v>2103</v>
      </c>
      <c r="AD40" s="121" t="s">
        <v>2788</v>
      </c>
      <c r="AE40" s="121" t="s">
        <v>2822</v>
      </c>
      <c r="AF40" s="121"/>
      <c r="AG40" s="121"/>
      <c r="AH40" s="121"/>
      <c r="AI40" s="551"/>
      <c r="AJ40" s="551"/>
      <c r="AK40" s="551"/>
      <c r="AL40" s="551"/>
      <c r="AM40" s="551"/>
      <c r="AN40" s="551"/>
      <c r="AO40" s="551"/>
      <c r="AP40" s="551"/>
      <c r="AQ40" s="551"/>
      <c r="AR40" s="551"/>
      <c r="AS40" s="551"/>
      <c r="AT40" s="551"/>
      <c r="AU40" s="551"/>
      <c r="AV40" s="551"/>
      <c r="AW40" s="551"/>
      <c r="AX40" s="551"/>
    </row>
    <row r="41">
      <c r="A41" s="570" t="s">
        <v>1788</v>
      </c>
      <c r="B41" s="570" t="s">
        <v>2867</v>
      </c>
      <c r="C41" s="570" t="s">
        <v>1057</v>
      </c>
      <c r="D41" s="570" t="s">
        <v>2782</v>
      </c>
      <c r="E41" s="570" t="s">
        <v>2714</v>
      </c>
      <c r="F41" s="570">
        <v>8</v>
      </c>
      <c r="G41" s="570">
        <v>16</v>
      </c>
      <c r="H41" s="570">
        <v>60</v>
      </c>
      <c r="I41" s="569"/>
      <c r="J41" s="121"/>
      <c r="K41" s="121"/>
      <c r="L41" s="121"/>
      <c r="M41" s="570"/>
      <c r="N41" s="569"/>
      <c r="O41" s="569"/>
      <c r="P41" s="569"/>
      <c r="Q41" s="121"/>
      <c r="R41" s="121" t="s">
        <v>2868</v>
      </c>
      <c r="S41" s="121" t="s">
        <v>2742</v>
      </c>
      <c r="T41" s="121" t="s">
        <v>2766</v>
      </c>
      <c r="U41" s="121">
        <v>0</v>
      </c>
      <c r="V41" s="121" t="s">
        <v>2206</v>
      </c>
      <c r="W41" s="121" t="s">
        <v>2869</v>
      </c>
      <c r="X41" s="121" t="e">
        <v>#N/A</v>
      </c>
      <c r="Y41" s="121" t="s">
        <v>2465</v>
      </c>
      <c r="Z41" s="121" t="s">
        <v>2785</v>
      </c>
      <c r="AA41" s="121" t="s">
        <v>2786</v>
      </c>
      <c r="AB41" s="121" t="s">
        <v>2843</v>
      </c>
      <c r="AC41" s="121" t="s">
        <v>2103</v>
      </c>
      <c r="AD41" s="121" t="s">
        <v>2788</v>
      </c>
      <c r="AE41" s="121" t="s">
        <v>2826</v>
      </c>
      <c r="AF41" s="121"/>
      <c r="AG41" s="121"/>
      <c r="AH41" s="121"/>
      <c r="AI41" s="551"/>
      <c r="AJ41" s="551"/>
      <c r="AK41" s="551"/>
      <c r="AL41" s="551"/>
      <c r="AM41" s="551"/>
      <c r="AN41" s="551"/>
      <c r="AO41" s="551"/>
      <c r="AP41" s="551"/>
      <c r="AQ41" s="551"/>
      <c r="AR41" s="551"/>
      <c r="AS41" s="551"/>
      <c r="AT41" s="551"/>
      <c r="AU41" s="551"/>
      <c r="AV41" s="551"/>
      <c r="AW41" s="551"/>
      <c r="AX41" s="551"/>
    </row>
    <row r="42">
      <c r="A42" s="570" t="s">
        <v>2870</v>
      </c>
      <c r="B42" s="570" t="s">
        <v>2871</v>
      </c>
      <c r="C42" s="570" t="s">
        <v>1057</v>
      </c>
      <c r="D42" s="570" t="s">
        <v>2782</v>
      </c>
      <c r="E42" s="570" t="s">
        <v>2714</v>
      </c>
      <c r="F42" s="570" t="s">
        <v>2872</v>
      </c>
      <c r="G42" s="570">
        <v>192</v>
      </c>
      <c r="H42" s="570">
        <v>500</v>
      </c>
      <c r="I42" s="569"/>
      <c r="J42" s="121"/>
      <c r="K42" s="121"/>
      <c r="L42" s="121"/>
      <c r="M42" s="570"/>
      <c r="N42" s="569"/>
      <c r="O42" s="569"/>
      <c r="P42" s="569"/>
      <c r="Q42" s="121"/>
      <c r="R42" s="121" t="s">
        <v>2873</v>
      </c>
      <c r="S42" s="121" t="s">
        <v>2716</v>
      </c>
      <c r="T42" s="121" t="s">
        <v>2717</v>
      </c>
      <c r="U42" s="121" t="s">
        <v>2874</v>
      </c>
      <c r="V42" s="121" t="s">
        <v>2719</v>
      </c>
      <c r="W42" s="121" t="s">
        <v>2720</v>
      </c>
      <c r="X42" s="121" t="s">
        <v>2721</v>
      </c>
      <c r="Y42" s="121" t="s">
        <v>2465</v>
      </c>
      <c r="Z42" s="121" t="s">
        <v>2722</v>
      </c>
      <c r="AA42" s="121" t="s">
        <v>2723</v>
      </c>
      <c r="AB42" s="121" t="s">
        <v>2875</v>
      </c>
      <c r="AC42" s="121" t="s">
        <v>2103</v>
      </c>
      <c r="AD42" s="121" t="s">
        <v>2725</v>
      </c>
      <c r="AE42" s="121" t="s">
        <v>2876</v>
      </c>
      <c r="AF42" s="121"/>
      <c r="AG42" s="121"/>
      <c r="AH42" s="121"/>
      <c r="AI42" s="551"/>
      <c r="AJ42" s="551"/>
      <c r="AK42" s="551"/>
      <c r="AL42" s="551"/>
      <c r="AM42" s="551"/>
      <c r="AN42" s="551"/>
      <c r="AO42" s="551"/>
      <c r="AP42" s="551"/>
      <c r="AQ42" s="551"/>
      <c r="AR42" s="551"/>
      <c r="AS42" s="551"/>
      <c r="AT42" s="551"/>
      <c r="AU42" s="551"/>
      <c r="AV42" s="551"/>
      <c r="AW42" s="551"/>
      <c r="AX42" s="551"/>
    </row>
    <row r="43">
      <c r="A43" s="570" t="s">
        <v>2870</v>
      </c>
      <c r="B43" s="570" t="s">
        <v>2877</v>
      </c>
      <c r="C43" s="570" t="s">
        <v>1057</v>
      </c>
      <c r="D43" s="570" t="s">
        <v>2782</v>
      </c>
      <c r="E43" s="570" t="s">
        <v>2714</v>
      </c>
      <c r="F43" s="570" t="s">
        <v>2872</v>
      </c>
      <c r="G43" s="570">
        <v>192</v>
      </c>
      <c r="H43" s="570">
        <v>500</v>
      </c>
      <c r="I43" s="569"/>
      <c r="J43" s="121"/>
      <c r="K43" s="121"/>
      <c r="L43" s="121"/>
      <c r="M43" s="570"/>
      <c r="N43" s="569"/>
      <c r="O43" s="569"/>
      <c r="P43" s="569"/>
      <c r="Q43" s="121"/>
      <c r="R43" s="121" t="s">
        <v>2878</v>
      </c>
      <c r="S43" s="121" t="s">
        <v>2716</v>
      </c>
      <c r="T43" s="121" t="s">
        <v>2717</v>
      </c>
      <c r="U43" s="121" t="s">
        <v>2874</v>
      </c>
      <c r="V43" s="121" t="s">
        <v>2719</v>
      </c>
      <c r="W43" s="121" t="s">
        <v>2720</v>
      </c>
      <c r="X43" s="121" t="s">
        <v>2721</v>
      </c>
      <c r="Y43" s="121" t="s">
        <v>2465</v>
      </c>
      <c r="Z43" s="121" t="s">
        <v>2722</v>
      </c>
      <c r="AA43" s="121" t="s">
        <v>2723</v>
      </c>
      <c r="AB43" s="121" t="s">
        <v>2879</v>
      </c>
      <c r="AC43" s="121" t="s">
        <v>2103</v>
      </c>
      <c r="AD43" s="121" t="s">
        <v>2725</v>
      </c>
      <c r="AE43" s="121" t="s">
        <v>2876</v>
      </c>
      <c r="AF43" s="121"/>
      <c r="AG43" s="121"/>
      <c r="AH43" s="121"/>
      <c r="AI43" s="551"/>
      <c r="AJ43" s="551"/>
      <c r="AK43" s="551"/>
      <c r="AL43" s="551"/>
      <c r="AM43" s="551"/>
      <c r="AN43" s="551"/>
      <c r="AO43" s="551"/>
      <c r="AP43" s="551"/>
      <c r="AQ43" s="551"/>
      <c r="AR43" s="551"/>
      <c r="AS43" s="551"/>
      <c r="AT43" s="551"/>
      <c r="AU43" s="551"/>
      <c r="AV43" s="551"/>
      <c r="AW43" s="551"/>
      <c r="AX43" s="551"/>
    </row>
    <row r="44">
      <c r="A44" s="570" t="s">
        <v>2870</v>
      </c>
      <c r="B44" s="570" t="s">
        <v>2880</v>
      </c>
      <c r="C44" s="570" t="s">
        <v>1057</v>
      </c>
      <c r="D44" s="570" t="s">
        <v>2782</v>
      </c>
      <c r="E44" s="570" t="s">
        <v>2714</v>
      </c>
      <c r="F44" s="570" t="s">
        <v>2872</v>
      </c>
      <c r="G44" s="570">
        <v>192</v>
      </c>
      <c r="H44" s="570">
        <v>500</v>
      </c>
      <c r="I44" s="569"/>
      <c r="J44" s="121"/>
      <c r="K44" s="121"/>
      <c r="L44" s="121"/>
      <c r="M44" s="570"/>
      <c r="N44" s="569"/>
      <c r="O44" s="569"/>
      <c r="P44" s="569"/>
      <c r="Q44" s="121"/>
      <c r="R44" s="121" t="s">
        <v>2881</v>
      </c>
      <c r="S44" s="121" t="s">
        <v>2716</v>
      </c>
      <c r="T44" s="121" t="s">
        <v>2717</v>
      </c>
      <c r="U44" s="121" t="s">
        <v>2874</v>
      </c>
      <c r="V44" s="121" t="s">
        <v>2719</v>
      </c>
      <c r="W44" s="121" t="s">
        <v>2720</v>
      </c>
      <c r="X44" s="121" t="s">
        <v>2721</v>
      </c>
      <c r="Y44" s="121" t="s">
        <v>2465</v>
      </c>
      <c r="Z44" s="121" t="s">
        <v>2722</v>
      </c>
      <c r="AA44" s="121" t="s">
        <v>2723</v>
      </c>
      <c r="AB44" s="121" t="s">
        <v>2882</v>
      </c>
      <c r="AC44" s="121" t="s">
        <v>2103</v>
      </c>
      <c r="AD44" s="121" t="s">
        <v>2725</v>
      </c>
      <c r="AE44" s="121" t="s">
        <v>2876</v>
      </c>
      <c r="AF44" s="121"/>
      <c r="AG44" s="121"/>
      <c r="AH44" s="121"/>
      <c r="AI44" s="551"/>
      <c r="AJ44" s="551"/>
      <c r="AK44" s="551"/>
      <c r="AL44" s="551"/>
      <c r="AM44" s="551"/>
      <c r="AN44" s="551"/>
      <c r="AO44" s="551"/>
      <c r="AP44" s="551"/>
      <c r="AQ44" s="551"/>
      <c r="AR44" s="551"/>
      <c r="AS44" s="551"/>
      <c r="AT44" s="551"/>
      <c r="AU44" s="551"/>
      <c r="AV44" s="551"/>
      <c r="AW44" s="551"/>
      <c r="AX44" s="551"/>
    </row>
    <row r="45">
      <c r="A45" s="570" t="s">
        <v>2870</v>
      </c>
      <c r="B45" s="570" t="s">
        <v>2883</v>
      </c>
      <c r="C45" s="570" t="s">
        <v>1057</v>
      </c>
      <c r="D45" s="570" t="s">
        <v>2782</v>
      </c>
      <c r="E45" s="570" t="s">
        <v>2714</v>
      </c>
      <c r="F45" s="570" t="s">
        <v>2872</v>
      </c>
      <c r="G45" s="570">
        <v>192</v>
      </c>
      <c r="H45" s="570">
        <v>500</v>
      </c>
      <c r="I45" s="569"/>
      <c r="J45" s="121"/>
      <c r="K45" s="121"/>
      <c r="L45" s="121"/>
      <c r="M45" s="570"/>
      <c r="N45" s="569"/>
      <c r="O45" s="569"/>
      <c r="P45" s="569"/>
      <c r="Q45" s="121"/>
      <c r="R45" s="121" t="s">
        <v>2884</v>
      </c>
      <c r="S45" s="121" t="s">
        <v>2716</v>
      </c>
      <c r="T45" s="121" t="s">
        <v>2717</v>
      </c>
      <c r="U45" s="121" t="s">
        <v>2874</v>
      </c>
      <c r="V45" s="121" t="s">
        <v>2719</v>
      </c>
      <c r="W45" s="121" t="s">
        <v>2720</v>
      </c>
      <c r="X45" s="121" t="s">
        <v>2721</v>
      </c>
      <c r="Y45" s="121" t="s">
        <v>2465</v>
      </c>
      <c r="Z45" s="121" t="s">
        <v>2722</v>
      </c>
      <c r="AA45" s="121" t="s">
        <v>2723</v>
      </c>
      <c r="AB45" s="121" t="s">
        <v>2885</v>
      </c>
      <c r="AC45" s="121" t="s">
        <v>2103</v>
      </c>
      <c r="AD45" s="121" t="s">
        <v>2725</v>
      </c>
      <c r="AE45" s="121" t="s">
        <v>2886</v>
      </c>
      <c r="AF45" s="121"/>
      <c r="AG45" s="121"/>
      <c r="AH45" s="121"/>
      <c r="AI45" s="551"/>
      <c r="AJ45" s="551"/>
      <c r="AK45" s="551"/>
      <c r="AL45" s="551"/>
      <c r="AM45" s="551"/>
      <c r="AN45" s="551"/>
      <c r="AO45" s="551"/>
      <c r="AP45" s="551"/>
      <c r="AQ45" s="551"/>
      <c r="AR45" s="551"/>
      <c r="AS45" s="551"/>
      <c r="AT45" s="551"/>
      <c r="AU45" s="551"/>
      <c r="AV45" s="551"/>
      <c r="AW45" s="551"/>
      <c r="AX45" s="551"/>
    </row>
    <row r="46">
      <c r="A46" s="570" t="s">
        <v>2870</v>
      </c>
      <c r="B46" s="570" t="s">
        <v>2887</v>
      </c>
      <c r="C46" s="570" t="s">
        <v>1057</v>
      </c>
      <c r="D46" s="570" t="s">
        <v>2782</v>
      </c>
      <c r="E46" s="570" t="s">
        <v>2714</v>
      </c>
      <c r="F46" s="570" t="s">
        <v>2872</v>
      </c>
      <c r="G46" s="570">
        <v>192</v>
      </c>
      <c r="H46" s="570">
        <v>500</v>
      </c>
      <c r="I46" s="569"/>
      <c r="J46" s="121"/>
      <c r="K46" s="121"/>
      <c r="L46" s="121"/>
      <c r="M46" s="570"/>
      <c r="N46" s="569"/>
      <c r="O46" s="569"/>
      <c r="P46" s="569"/>
      <c r="Q46" s="121"/>
      <c r="R46" s="121" t="s">
        <v>2888</v>
      </c>
      <c r="S46" s="121" t="s">
        <v>2716</v>
      </c>
      <c r="T46" s="121" t="s">
        <v>2717</v>
      </c>
      <c r="U46" s="121" t="s">
        <v>2874</v>
      </c>
      <c r="V46" s="121" t="s">
        <v>2719</v>
      </c>
      <c r="W46" s="121" t="s">
        <v>2720</v>
      </c>
      <c r="X46" s="121" t="s">
        <v>2721</v>
      </c>
      <c r="Y46" s="121" t="s">
        <v>2465</v>
      </c>
      <c r="Z46" s="121" t="s">
        <v>2722</v>
      </c>
      <c r="AA46" s="121" t="s">
        <v>2723</v>
      </c>
      <c r="AB46" s="121" t="s">
        <v>2889</v>
      </c>
      <c r="AC46" s="121" t="s">
        <v>2103</v>
      </c>
      <c r="AD46" s="121" t="s">
        <v>2725</v>
      </c>
      <c r="AE46" s="121" t="s">
        <v>2886</v>
      </c>
      <c r="AF46" s="121"/>
      <c r="AG46" s="121"/>
      <c r="AH46" s="121"/>
      <c r="AI46" s="551"/>
      <c r="AJ46" s="551"/>
      <c r="AK46" s="551"/>
      <c r="AL46" s="551"/>
      <c r="AM46" s="551"/>
      <c r="AN46" s="551"/>
      <c r="AO46" s="551"/>
      <c r="AP46" s="551"/>
      <c r="AQ46" s="551"/>
      <c r="AR46" s="551"/>
      <c r="AS46" s="551"/>
      <c r="AT46" s="551"/>
      <c r="AU46" s="551"/>
      <c r="AV46" s="551"/>
      <c r="AW46" s="551"/>
      <c r="AX46" s="551"/>
    </row>
    <row r="47">
      <c r="A47" s="570" t="s">
        <v>2870</v>
      </c>
      <c r="B47" s="570" t="s">
        <v>2890</v>
      </c>
      <c r="C47" s="570" t="s">
        <v>1057</v>
      </c>
      <c r="D47" s="570" t="s">
        <v>2782</v>
      </c>
      <c r="E47" s="570" t="s">
        <v>2714</v>
      </c>
      <c r="F47" s="570" t="s">
        <v>2891</v>
      </c>
      <c r="G47" s="570">
        <v>192</v>
      </c>
      <c r="H47" s="570">
        <v>500</v>
      </c>
      <c r="I47" s="569"/>
      <c r="J47" s="121"/>
      <c r="K47" s="121"/>
      <c r="L47" s="121"/>
      <c r="M47" s="570"/>
      <c r="N47" s="569"/>
      <c r="O47" s="569"/>
      <c r="P47" s="569"/>
      <c r="Q47" s="121"/>
      <c r="R47" s="121" t="s">
        <v>2892</v>
      </c>
      <c r="S47" s="121" t="s">
        <v>2716</v>
      </c>
      <c r="T47" s="121" t="s">
        <v>2717</v>
      </c>
      <c r="U47" s="121" t="s">
        <v>2874</v>
      </c>
      <c r="V47" s="121" t="s">
        <v>2719</v>
      </c>
      <c r="W47" s="121" t="s">
        <v>2720</v>
      </c>
      <c r="X47" s="121" t="s">
        <v>2721</v>
      </c>
      <c r="Y47" s="121" t="s">
        <v>2465</v>
      </c>
      <c r="Z47" s="121" t="s">
        <v>2722</v>
      </c>
      <c r="AA47" s="121" t="s">
        <v>2723</v>
      </c>
      <c r="AB47" s="121" t="s">
        <v>2893</v>
      </c>
      <c r="AC47" s="121" t="s">
        <v>2103</v>
      </c>
      <c r="AD47" s="121" t="s">
        <v>2725</v>
      </c>
      <c r="AE47" s="121" t="s">
        <v>2876</v>
      </c>
      <c r="AF47" s="121"/>
      <c r="AG47" s="121"/>
      <c r="AH47" s="121"/>
      <c r="AI47" s="551"/>
      <c r="AJ47" s="551"/>
      <c r="AK47" s="551"/>
      <c r="AL47" s="551"/>
      <c r="AM47" s="551"/>
      <c r="AN47" s="551"/>
      <c r="AO47" s="551"/>
      <c r="AP47" s="551"/>
      <c r="AQ47" s="551"/>
      <c r="AR47" s="551"/>
      <c r="AS47" s="551"/>
      <c r="AT47" s="551"/>
      <c r="AU47" s="551"/>
      <c r="AV47" s="551"/>
      <c r="AW47" s="551"/>
      <c r="AX47" s="551"/>
    </row>
    <row r="48">
      <c r="A48" s="570" t="s">
        <v>2870</v>
      </c>
      <c r="B48" s="570" t="s">
        <v>2894</v>
      </c>
      <c r="C48" s="570" t="s">
        <v>1057</v>
      </c>
      <c r="D48" s="570" t="s">
        <v>2782</v>
      </c>
      <c r="E48" s="570" t="s">
        <v>2714</v>
      </c>
      <c r="F48" s="570" t="s">
        <v>2891</v>
      </c>
      <c r="G48" s="570">
        <v>192</v>
      </c>
      <c r="H48" s="570">
        <v>500</v>
      </c>
      <c r="I48" s="569"/>
      <c r="J48" s="121"/>
      <c r="K48" s="121"/>
      <c r="L48" s="121"/>
      <c r="M48" s="570"/>
      <c r="N48" s="569"/>
      <c r="O48" s="569"/>
      <c r="P48" s="569"/>
      <c r="Q48" s="121"/>
      <c r="R48" s="121" t="s">
        <v>2895</v>
      </c>
      <c r="S48" s="121" t="s">
        <v>2716</v>
      </c>
      <c r="T48" s="121" t="s">
        <v>2717</v>
      </c>
      <c r="U48" s="121" t="s">
        <v>2874</v>
      </c>
      <c r="V48" s="121" t="s">
        <v>2719</v>
      </c>
      <c r="W48" s="121" t="s">
        <v>2720</v>
      </c>
      <c r="X48" s="121" t="s">
        <v>2721</v>
      </c>
      <c r="Y48" s="121" t="s">
        <v>2465</v>
      </c>
      <c r="Z48" s="121" t="s">
        <v>2722</v>
      </c>
      <c r="AA48" s="121" t="s">
        <v>2723</v>
      </c>
      <c r="AB48" s="121" t="s">
        <v>2896</v>
      </c>
      <c r="AC48" s="121" t="s">
        <v>2103</v>
      </c>
      <c r="AD48" s="121" t="s">
        <v>2725</v>
      </c>
      <c r="AE48" s="121" t="s">
        <v>2886</v>
      </c>
      <c r="AF48" s="121"/>
      <c r="AG48" s="121"/>
      <c r="AH48" s="121"/>
      <c r="AI48" s="551"/>
      <c r="AJ48" s="551"/>
      <c r="AK48" s="551"/>
      <c r="AL48" s="551"/>
      <c r="AM48" s="551"/>
      <c r="AN48" s="551"/>
      <c r="AO48" s="551"/>
      <c r="AP48" s="551"/>
      <c r="AQ48" s="551"/>
      <c r="AR48" s="551"/>
      <c r="AS48" s="551"/>
      <c r="AT48" s="551"/>
      <c r="AU48" s="551"/>
      <c r="AV48" s="551"/>
      <c r="AW48" s="551"/>
      <c r="AX48" s="551"/>
    </row>
    <row r="49">
      <c r="A49" s="570" t="s">
        <v>2870</v>
      </c>
      <c r="B49" s="570" t="s">
        <v>2897</v>
      </c>
      <c r="C49" s="570" t="s">
        <v>1057</v>
      </c>
      <c r="D49" s="570" t="s">
        <v>2782</v>
      </c>
      <c r="E49" s="570" t="s">
        <v>2714</v>
      </c>
      <c r="F49" s="570" t="s">
        <v>2872</v>
      </c>
      <c r="G49" s="570">
        <v>256</v>
      </c>
      <c r="H49" s="570">
        <v>500</v>
      </c>
      <c r="I49" s="569"/>
      <c r="J49" s="121"/>
      <c r="K49" s="121"/>
      <c r="L49" s="121"/>
      <c r="M49" s="570"/>
      <c r="N49" s="569"/>
      <c r="O49" s="569"/>
      <c r="P49" s="569"/>
      <c r="Q49" s="121"/>
      <c r="R49" s="121" t="s">
        <v>2898</v>
      </c>
      <c r="S49" s="121" t="s">
        <v>2716</v>
      </c>
      <c r="T49" s="121" t="s">
        <v>2717</v>
      </c>
      <c r="U49" s="121" t="s">
        <v>2874</v>
      </c>
      <c r="V49" s="121" t="s">
        <v>2719</v>
      </c>
      <c r="W49" s="121" t="s">
        <v>2720</v>
      </c>
      <c r="X49" s="121" t="s">
        <v>2721</v>
      </c>
      <c r="Y49" s="121" t="s">
        <v>2465</v>
      </c>
      <c r="Z49" s="121" t="s">
        <v>2722</v>
      </c>
      <c r="AA49" s="121" t="s">
        <v>2723</v>
      </c>
      <c r="AB49" s="121" t="s">
        <v>2899</v>
      </c>
      <c r="AC49" s="121" t="s">
        <v>2103</v>
      </c>
      <c r="AD49" s="121" t="s">
        <v>2725</v>
      </c>
      <c r="AE49" s="121" t="s">
        <v>2876</v>
      </c>
      <c r="AF49" s="121"/>
      <c r="AG49" s="121"/>
      <c r="AH49" s="121"/>
      <c r="AI49" s="551"/>
      <c r="AJ49" s="551"/>
      <c r="AK49" s="551"/>
      <c r="AL49" s="551"/>
      <c r="AM49" s="551"/>
      <c r="AN49" s="551"/>
      <c r="AO49" s="551"/>
      <c r="AP49" s="551"/>
      <c r="AQ49" s="551"/>
      <c r="AR49" s="551"/>
      <c r="AS49" s="551"/>
      <c r="AT49" s="551"/>
      <c r="AU49" s="551"/>
      <c r="AV49" s="551"/>
      <c r="AW49" s="551"/>
      <c r="AX49" s="551"/>
    </row>
    <row r="50">
      <c r="A50" s="570" t="s">
        <v>2870</v>
      </c>
      <c r="B50" s="570" t="s">
        <v>2900</v>
      </c>
      <c r="C50" s="570" t="s">
        <v>1057</v>
      </c>
      <c r="D50" s="570" t="s">
        <v>2782</v>
      </c>
      <c r="E50" s="570" t="s">
        <v>2714</v>
      </c>
      <c r="F50" s="570" t="s">
        <v>2872</v>
      </c>
      <c r="G50" s="570">
        <v>256</v>
      </c>
      <c r="H50" s="570">
        <v>500</v>
      </c>
      <c r="I50" s="569"/>
      <c r="J50" s="121"/>
      <c r="K50" s="121"/>
      <c r="L50" s="121"/>
      <c r="M50" s="570"/>
      <c r="N50" s="569"/>
      <c r="O50" s="569"/>
      <c r="P50" s="569"/>
      <c r="Q50" s="121"/>
      <c r="R50" s="121" t="s">
        <v>2901</v>
      </c>
      <c r="S50" s="121" t="s">
        <v>2716</v>
      </c>
      <c r="T50" s="121" t="s">
        <v>2717</v>
      </c>
      <c r="U50" s="121" t="s">
        <v>2874</v>
      </c>
      <c r="V50" s="121" t="s">
        <v>2719</v>
      </c>
      <c r="W50" s="121" t="s">
        <v>2720</v>
      </c>
      <c r="X50" s="121" t="s">
        <v>2721</v>
      </c>
      <c r="Y50" s="121" t="s">
        <v>2465</v>
      </c>
      <c r="Z50" s="121" t="s">
        <v>2722</v>
      </c>
      <c r="AA50" s="121" t="s">
        <v>2723</v>
      </c>
      <c r="AB50" s="121" t="s">
        <v>2902</v>
      </c>
      <c r="AC50" s="121" t="s">
        <v>2103</v>
      </c>
      <c r="AD50" s="121" t="s">
        <v>2725</v>
      </c>
      <c r="AE50" s="121" t="s">
        <v>2876</v>
      </c>
      <c r="AF50" s="121"/>
      <c r="AG50" s="121"/>
      <c r="AH50" s="121"/>
      <c r="AI50" s="551"/>
      <c r="AJ50" s="551"/>
      <c r="AK50" s="551"/>
      <c r="AL50" s="551"/>
      <c r="AM50" s="551"/>
      <c r="AN50" s="551"/>
      <c r="AO50" s="551"/>
      <c r="AP50" s="551"/>
      <c r="AQ50" s="551"/>
      <c r="AR50" s="551"/>
      <c r="AS50" s="551"/>
      <c r="AT50" s="551"/>
      <c r="AU50" s="551"/>
      <c r="AV50" s="551"/>
      <c r="AW50" s="551"/>
      <c r="AX50" s="551"/>
    </row>
    <row r="51">
      <c r="A51" s="570" t="s">
        <v>2870</v>
      </c>
      <c r="B51" s="570" t="s">
        <v>2903</v>
      </c>
      <c r="C51" s="570" t="s">
        <v>1057</v>
      </c>
      <c r="D51" s="570" t="s">
        <v>2782</v>
      </c>
      <c r="E51" s="570" t="s">
        <v>2714</v>
      </c>
      <c r="F51" s="570" t="s">
        <v>2872</v>
      </c>
      <c r="G51" s="570">
        <v>256</v>
      </c>
      <c r="H51" s="570">
        <v>500</v>
      </c>
      <c r="I51" s="569"/>
      <c r="J51" s="121"/>
      <c r="K51" s="121"/>
      <c r="L51" s="121"/>
      <c r="M51" s="570"/>
      <c r="N51" s="569"/>
      <c r="O51" s="569"/>
      <c r="P51" s="569"/>
      <c r="Q51" s="121"/>
      <c r="R51" s="121" t="s">
        <v>2904</v>
      </c>
      <c r="S51" s="121" t="s">
        <v>2716</v>
      </c>
      <c r="T51" s="121" t="s">
        <v>2717</v>
      </c>
      <c r="U51" s="121">
        <v>0</v>
      </c>
      <c r="V51" s="121" t="s">
        <v>2719</v>
      </c>
      <c r="W51" s="121" t="s">
        <v>2720</v>
      </c>
      <c r="X51" s="121" t="s">
        <v>2721</v>
      </c>
      <c r="Y51" s="121" t="s">
        <v>2465</v>
      </c>
      <c r="Z51" s="121" t="s">
        <v>2722</v>
      </c>
      <c r="AA51" s="121" t="s">
        <v>2723</v>
      </c>
      <c r="AB51" s="121" t="s">
        <v>2905</v>
      </c>
      <c r="AC51" s="121" t="s">
        <v>2103</v>
      </c>
      <c r="AD51" s="121" t="s">
        <v>2725</v>
      </c>
      <c r="AE51" s="121" t="s">
        <v>2886</v>
      </c>
      <c r="AF51" s="121"/>
      <c r="AG51" s="121"/>
      <c r="AH51" s="121"/>
      <c r="AI51" s="551"/>
      <c r="AJ51" s="551"/>
      <c r="AK51" s="551"/>
      <c r="AL51" s="551"/>
      <c r="AM51" s="551"/>
      <c r="AN51" s="551"/>
      <c r="AO51" s="551"/>
      <c r="AP51" s="551"/>
      <c r="AQ51" s="551"/>
      <c r="AR51" s="551"/>
      <c r="AS51" s="551"/>
      <c r="AT51" s="551"/>
      <c r="AU51" s="551"/>
      <c r="AV51" s="551"/>
      <c r="AW51" s="551"/>
      <c r="AX51" s="551"/>
    </row>
    <row r="52">
      <c r="A52" s="570" t="s">
        <v>2870</v>
      </c>
      <c r="B52" s="570" t="s">
        <v>2906</v>
      </c>
      <c r="C52" s="570" t="s">
        <v>1057</v>
      </c>
      <c r="D52" s="570" t="s">
        <v>2782</v>
      </c>
      <c r="E52" s="570" t="s">
        <v>2714</v>
      </c>
      <c r="F52" s="570" t="s">
        <v>2872</v>
      </c>
      <c r="G52" s="570">
        <v>256</v>
      </c>
      <c r="H52" s="570">
        <v>500</v>
      </c>
      <c r="I52" s="569"/>
      <c r="J52" s="121"/>
      <c r="K52" s="121"/>
      <c r="L52" s="121"/>
      <c r="M52" s="570"/>
      <c r="N52" s="569"/>
      <c r="O52" s="569"/>
      <c r="P52" s="569"/>
      <c r="Q52" s="121"/>
      <c r="R52" s="121" t="s">
        <v>2907</v>
      </c>
      <c r="S52" s="121" t="s">
        <v>2716</v>
      </c>
      <c r="T52" s="121" t="s">
        <v>2717</v>
      </c>
      <c r="U52" s="121">
        <v>0</v>
      </c>
      <c r="V52" s="121" t="s">
        <v>2719</v>
      </c>
      <c r="W52" s="121" t="s">
        <v>2720</v>
      </c>
      <c r="X52" s="121" t="s">
        <v>2721</v>
      </c>
      <c r="Y52" s="121" t="s">
        <v>2465</v>
      </c>
      <c r="Z52" s="121" t="s">
        <v>2722</v>
      </c>
      <c r="AA52" s="121" t="s">
        <v>2723</v>
      </c>
      <c r="AB52" s="121" t="s">
        <v>2908</v>
      </c>
      <c r="AC52" s="121" t="s">
        <v>2103</v>
      </c>
      <c r="AD52" s="121" t="s">
        <v>2725</v>
      </c>
      <c r="AE52" s="121" t="s">
        <v>2886</v>
      </c>
      <c r="AF52" s="121"/>
      <c r="AG52" s="121"/>
      <c r="AH52" s="121"/>
      <c r="AI52" s="551"/>
      <c r="AJ52" s="551"/>
      <c r="AK52" s="551"/>
      <c r="AL52" s="551"/>
      <c r="AM52" s="551"/>
      <c r="AN52" s="551"/>
      <c r="AO52" s="551"/>
      <c r="AP52" s="551"/>
      <c r="AQ52" s="551"/>
      <c r="AR52" s="551"/>
      <c r="AS52" s="551"/>
      <c r="AT52" s="551"/>
      <c r="AU52" s="551"/>
      <c r="AV52" s="551"/>
      <c r="AW52" s="551"/>
      <c r="AX52" s="551"/>
    </row>
    <row r="53">
      <c r="A53" s="570" t="s">
        <v>2870</v>
      </c>
      <c r="B53" s="570" t="s">
        <v>2909</v>
      </c>
      <c r="C53" s="570" t="s">
        <v>1057</v>
      </c>
      <c r="D53" s="570" t="s">
        <v>2782</v>
      </c>
      <c r="E53" s="570" t="s">
        <v>2714</v>
      </c>
      <c r="F53" s="570" t="s">
        <v>2891</v>
      </c>
      <c r="G53" s="570">
        <v>256</v>
      </c>
      <c r="H53" s="570">
        <v>500</v>
      </c>
      <c r="I53" s="569"/>
      <c r="J53" s="121"/>
      <c r="K53" s="121"/>
      <c r="L53" s="121"/>
      <c r="M53" s="570"/>
      <c r="N53" s="569"/>
      <c r="O53" s="569"/>
      <c r="P53" s="569"/>
      <c r="Q53" s="121"/>
      <c r="R53" s="121" t="s">
        <v>2910</v>
      </c>
      <c r="S53" s="121" t="s">
        <v>2716</v>
      </c>
      <c r="T53" s="121" t="s">
        <v>2717</v>
      </c>
      <c r="U53" s="121">
        <v>0</v>
      </c>
      <c r="V53" s="121" t="s">
        <v>2719</v>
      </c>
      <c r="W53" s="121" t="s">
        <v>2720</v>
      </c>
      <c r="X53" s="121" t="s">
        <v>2721</v>
      </c>
      <c r="Y53" s="121" t="s">
        <v>2465</v>
      </c>
      <c r="Z53" s="121" t="s">
        <v>2722</v>
      </c>
      <c r="AA53" s="121" t="s">
        <v>2723</v>
      </c>
      <c r="AB53" s="121" t="s">
        <v>2911</v>
      </c>
      <c r="AC53" s="121" t="s">
        <v>2103</v>
      </c>
      <c r="AD53" s="121" t="s">
        <v>2725</v>
      </c>
      <c r="AE53" s="121" t="s">
        <v>2912</v>
      </c>
      <c r="AF53" s="121"/>
      <c r="AG53" s="121"/>
      <c r="AH53" s="121"/>
      <c r="AI53" s="551"/>
      <c r="AJ53" s="551"/>
      <c r="AK53" s="551"/>
      <c r="AL53" s="551"/>
      <c r="AM53" s="551"/>
      <c r="AN53" s="551"/>
      <c r="AO53" s="551"/>
      <c r="AP53" s="551"/>
      <c r="AQ53" s="551"/>
      <c r="AR53" s="551"/>
      <c r="AS53" s="551"/>
      <c r="AT53" s="551"/>
      <c r="AU53" s="551"/>
      <c r="AV53" s="551"/>
      <c r="AW53" s="551"/>
      <c r="AX53" s="551"/>
    </row>
    <row r="54">
      <c r="A54" s="570" t="s">
        <v>2870</v>
      </c>
      <c r="B54" s="570" t="s">
        <v>2913</v>
      </c>
      <c r="C54" s="570" t="s">
        <v>1057</v>
      </c>
      <c r="D54" s="570" t="s">
        <v>2782</v>
      </c>
      <c r="E54" s="570" t="s">
        <v>2714</v>
      </c>
      <c r="F54" s="570" t="s">
        <v>2891</v>
      </c>
      <c r="G54" s="570">
        <v>256</v>
      </c>
      <c r="H54" s="570">
        <v>500</v>
      </c>
      <c r="I54" s="569"/>
      <c r="J54" s="121"/>
      <c r="K54" s="121"/>
      <c r="L54" s="121"/>
      <c r="M54" s="570"/>
      <c r="N54" s="569"/>
      <c r="O54" s="569"/>
      <c r="P54" s="569"/>
      <c r="Q54" s="121"/>
      <c r="R54" s="121" t="s">
        <v>2914</v>
      </c>
      <c r="S54" s="121" t="s">
        <v>2716</v>
      </c>
      <c r="T54" s="121" t="s">
        <v>2717</v>
      </c>
      <c r="U54" s="121">
        <v>0</v>
      </c>
      <c r="V54" s="121" t="s">
        <v>2719</v>
      </c>
      <c r="W54" s="121" t="s">
        <v>2720</v>
      </c>
      <c r="X54" s="121" t="s">
        <v>2721</v>
      </c>
      <c r="Y54" s="121" t="s">
        <v>2465</v>
      </c>
      <c r="Z54" s="121" t="s">
        <v>2722</v>
      </c>
      <c r="AA54" s="121" t="s">
        <v>2723</v>
      </c>
      <c r="AB54" s="121" t="s">
        <v>2915</v>
      </c>
      <c r="AC54" s="121" t="s">
        <v>2103</v>
      </c>
      <c r="AD54" s="121" t="s">
        <v>2725</v>
      </c>
      <c r="AE54" s="121" t="s">
        <v>2912</v>
      </c>
      <c r="AF54" s="121"/>
      <c r="AG54" s="121"/>
      <c r="AH54" s="121"/>
      <c r="AI54" s="551"/>
      <c r="AJ54" s="551"/>
      <c r="AK54" s="551"/>
      <c r="AL54" s="551"/>
      <c r="AM54" s="551"/>
      <c r="AN54" s="551"/>
      <c r="AO54" s="551"/>
      <c r="AP54" s="551"/>
      <c r="AQ54" s="551"/>
      <c r="AR54" s="551"/>
      <c r="AS54" s="551"/>
      <c r="AT54" s="551"/>
      <c r="AU54" s="551"/>
      <c r="AV54" s="551"/>
      <c r="AW54" s="551"/>
      <c r="AX54" s="551"/>
    </row>
    <row r="55">
      <c r="A55" s="570" t="s">
        <v>2870</v>
      </c>
      <c r="B55" s="570" t="s">
        <v>2916</v>
      </c>
      <c r="C55" s="570" t="s">
        <v>1057</v>
      </c>
      <c r="D55" s="570" t="s">
        <v>2782</v>
      </c>
      <c r="E55" s="570" t="s">
        <v>2714</v>
      </c>
      <c r="F55" s="570" t="s">
        <v>2891</v>
      </c>
      <c r="G55" s="570">
        <v>256</v>
      </c>
      <c r="H55" s="570">
        <v>500</v>
      </c>
      <c r="I55" s="569"/>
      <c r="J55" s="121"/>
      <c r="K55" s="121"/>
      <c r="L55" s="121"/>
      <c r="M55" s="570"/>
      <c r="N55" s="569"/>
      <c r="O55" s="569"/>
      <c r="P55" s="569"/>
      <c r="Q55" s="121"/>
      <c r="R55" s="121" t="s">
        <v>2917</v>
      </c>
      <c r="S55" s="121" t="s">
        <v>2716</v>
      </c>
      <c r="T55" s="121" t="s">
        <v>2717</v>
      </c>
      <c r="U55" s="121">
        <v>0</v>
      </c>
      <c r="V55" s="121" t="s">
        <v>2719</v>
      </c>
      <c r="W55" s="121" t="s">
        <v>2720</v>
      </c>
      <c r="X55" s="121" t="s">
        <v>2721</v>
      </c>
      <c r="Y55" s="121" t="s">
        <v>2465</v>
      </c>
      <c r="Z55" s="121" t="s">
        <v>2722</v>
      </c>
      <c r="AA55" s="121" t="s">
        <v>2723</v>
      </c>
      <c r="AB55" s="121" t="s">
        <v>2918</v>
      </c>
      <c r="AC55" s="121" t="s">
        <v>2103</v>
      </c>
      <c r="AD55" s="121" t="s">
        <v>2725</v>
      </c>
      <c r="AE55" s="121" t="s">
        <v>2912</v>
      </c>
      <c r="AF55" s="121"/>
      <c r="AG55" s="121"/>
      <c r="AH55" s="121"/>
      <c r="AI55" s="551"/>
      <c r="AJ55" s="551"/>
      <c r="AK55" s="551"/>
      <c r="AL55" s="551"/>
      <c r="AM55" s="551"/>
      <c r="AN55" s="551"/>
      <c r="AO55" s="551"/>
      <c r="AP55" s="551"/>
      <c r="AQ55" s="551"/>
      <c r="AR55" s="551"/>
      <c r="AS55" s="551"/>
      <c r="AT55" s="551"/>
      <c r="AU55" s="551"/>
      <c r="AV55" s="551"/>
      <c r="AW55" s="551"/>
      <c r="AX55" s="551"/>
    </row>
    <row r="56">
      <c r="A56" s="570" t="s">
        <v>2870</v>
      </c>
      <c r="B56" s="570" t="s">
        <v>2919</v>
      </c>
      <c r="C56" s="570" t="s">
        <v>1057</v>
      </c>
      <c r="D56" s="570" t="s">
        <v>2782</v>
      </c>
      <c r="E56" s="570" t="s">
        <v>2714</v>
      </c>
      <c r="F56" s="570" t="s">
        <v>2891</v>
      </c>
      <c r="G56" s="570">
        <v>256</v>
      </c>
      <c r="H56" s="570">
        <v>500</v>
      </c>
      <c r="I56" s="569"/>
      <c r="J56" s="121"/>
      <c r="K56" s="121"/>
      <c r="L56" s="121"/>
      <c r="M56" s="570"/>
      <c r="N56" s="569"/>
      <c r="O56" s="569"/>
      <c r="P56" s="569"/>
      <c r="Q56" s="121"/>
      <c r="R56" s="121" t="s">
        <v>2920</v>
      </c>
      <c r="S56" s="121" t="s">
        <v>2716</v>
      </c>
      <c r="T56" s="121" t="s">
        <v>2717</v>
      </c>
      <c r="U56" s="121">
        <v>0</v>
      </c>
      <c r="V56" s="121" t="s">
        <v>2719</v>
      </c>
      <c r="W56" s="121" t="s">
        <v>2720</v>
      </c>
      <c r="X56" s="121" t="s">
        <v>2721</v>
      </c>
      <c r="Y56" s="121" t="s">
        <v>2465</v>
      </c>
      <c r="Z56" s="121" t="s">
        <v>2722</v>
      </c>
      <c r="AA56" s="121" t="s">
        <v>2723</v>
      </c>
      <c r="AB56" s="121" t="s">
        <v>2921</v>
      </c>
      <c r="AC56" s="121" t="s">
        <v>2103</v>
      </c>
      <c r="AD56" s="121" t="s">
        <v>2725</v>
      </c>
      <c r="AE56" s="121" t="s">
        <v>2912</v>
      </c>
      <c r="AF56" s="121"/>
      <c r="AG56" s="121"/>
      <c r="AH56" s="121"/>
      <c r="AI56" s="551"/>
      <c r="AJ56" s="551"/>
      <c r="AK56" s="551"/>
      <c r="AL56" s="551"/>
      <c r="AM56" s="551"/>
      <c r="AN56" s="551"/>
      <c r="AO56" s="551"/>
      <c r="AP56" s="551"/>
      <c r="AQ56" s="551"/>
      <c r="AR56" s="551"/>
      <c r="AS56" s="551"/>
      <c r="AT56" s="551"/>
      <c r="AU56" s="551"/>
      <c r="AV56" s="551"/>
      <c r="AW56" s="551"/>
      <c r="AX56" s="551"/>
    </row>
    <row r="57">
      <c r="A57" s="570" t="s">
        <v>2870</v>
      </c>
      <c r="B57" s="570" t="s">
        <v>2922</v>
      </c>
      <c r="C57" s="570" t="s">
        <v>1057</v>
      </c>
      <c r="D57" s="570" t="s">
        <v>2782</v>
      </c>
      <c r="E57" s="570" t="s">
        <v>2714</v>
      </c>
      <c r="F57" s="570" t="s">
        <v>2891</v>
      </c>
      <c r="G57" s="570">
        <v>256</v>
      </c>
      <c r="H57" s="570">
        <v>500</v>
      </c>
      <c r="I57" s="569"/>
      <c r="J57" s="121"/>
      <c r="K57" s="121"/>
      <c r="L57" s="121"/>
      <c r="M57" s="570"/>
      <c r="N57" s="569"/>
      <c r="O57" s="569"/>
      <c r="P57" s="569"/>
      <c r="Q57" s="121"/>
      <c r="R57" s="121" t="s">
        <v>2923</v>
      </c>
      <c r="S57" s="121" t="s">
        <v>2716</v>
      </c>
      <c r="T57" s="121" t="s">
        <v>2717</v>
      </c>
      <c r="U57" s="121">
        <v>0</v>
      </c>
      <c r="V57" s="121" t="s">
        <v>2719</v>
      </c>
      <c r="W57" s="121" t="s">
        <v>2720</v>
      </c>
      <c r="X57" s="121" t="s">
        <v>2721</v>
      </c>
      <c r="Y57" s="121" t="s">
        <v>2465</v>
      </c>
      <c r="Z57" s="121" t="s">
        <v>2722</v>
      </c>
      <c r="AA57" s="121" t="s">
        <v>2723</v>
      </c>
      <c r="AB57" s="121" t="s">
        <v>2924</v>
      </c>
      <c r="AC57" s="121" t="s">
        <v>2103</v>
      </c>
      <c r="AD57" s="121" t="s">
        <v>2725</v>
      </c>
      <c r="AE57" s="121" t="s">
        <v>2925</v>
      </c>
      <c r="AF57" s="121"/>
      <c r="AG57" s="121"/>
      <c r="AH57" s="121"/>
      <c r="AI57" s="551"/>
      <c r="AJ57" s="551"/>
      <c r="AK57" s="551"/>
      <c r="AL57" s="551"/>
      <c r="AM57" s="551"/>
      <c r="AN57" s="551"/>
      <c r="AO57" s="551"/>
      <c r="AP57" s="551"/>
      <c r="AQ57" s="551"/>
      <c r="AR57" s="551"/>
      <c r="AS57" s="551"/>
      <c r="AT57" s="551"/>
      <c r="AU57" s="551"/>
      <c r="AV57" s="551"/>
      <c r="AW57" s="551"/>
      <c r="AX57" s="551"/>
    </row>
    <row r="58">
      <c r="A58" s="570" t="s">
        <v>2870</v>
      </c>
      <c r="B58" s="570" t="s">
        <v>2926</v>
      </c>
      <c r="C58" s="570" t="s">
        <v>1057</v>
      </c>
      <c r="D58" s="570" t="s">
        <v>2782</v>
      </c>
      <c r="E58" s="570" t="s">
        <v>2714</v>
      </c>
      <c r="F58" s="570" t="s">
        <v>2891</v>
      </c>
      <c r="G58" s="570">
        <v>256</v>
      </c>
      <c r="H58" s="570">
        <v>500</v>
      </c>
      <c r="I58" s="569"/>
      <c r="J58" s="121"/>
      <c r="K58" s="121"/>
      <c r="L58" s="121"/>
      <c r="M58" s="570"/>
      <c r="N58" s="569"/>
      <c r="O58" s="569"/>
      <c r="P58" s="569"/>
      <c r="Q58" s="121"/>
      <c r="R58" s="121" t="s">
        <v>2927</v>
      </c>
      <c r="S58" s="121" t="s">
        <v>2716</v>
      </c>
      <c r="T58" s="121" t="s">
        <v>2717</v>
      </c>
      <c r="U58" s="121">
        <v>0</v>
      </c>
      <c r="V58" s="121" t="s">
        <v>2719</v>
      </c>
      <c r="W58" s="121" t="s">
        <v>2720</v>
      </c>
      <c r="X58" s="121" t="s">
        <v>2721</v>
      </c>
      <c r="Y58" s="121" t="s">
        <v>2465</v>
      </c>
      <c r="Z58" s="121" t="s">
        <v>2722</v>
      </c>
      <c r="AA58" s="121" t="s">
        <v>2723</v>
      </c>
      <c r="AB58" s="121" t="s">
        <v>2928</v>
      </c>
      <c r="AC58" s="121" t="s">
        <v>2103</v>
      </c>
      <c r="AD58" s="121" t="s">
        <v>2725</v>
      </c>
      <c r="AE58" s="121" t="s">
        <v>2925</v>
      </c>
      <c r="AF58" s="121"/>
      <c r="AG58" s="121"/>
      <c r="AH58" s="121"/>
      <c r="AI58" s="551"/>
      <c r="AJ58" s="551"/>
      <c r="AK58" s="551"/>
      <c r="AL58" s="551"/>
      <c r="AM58" s="551"/>
      <c r="AN58" s="551"/>
      <c r="AO58" s="551"/>
      <c r="AP58" s="551"/>
      <c r="AQ58" s="551"/>
      <c r="AR58" s="551"/>
      <c r="AS58" s="551"/>
      <c r="AT58" s="551"/>
      <c r="AU58" s="551"/>
      <c r="AV58" s="551"/>
      <c r="AW58" s="551"/>
      <c r="AX58" s="551"/>
    </row>
    <row r="59">
      <c r="A59" s="570" t="s">
        <v>2870</v>
      </c>
      <c r="B59" s="570" t="s">
        <v>2929</v>
      </c>
      <c r="C59" s="570" t="s">
        <v>1057</v>
      </c>
      <c r="D59" s="570" t="s">
        <v>2782</v>
      </c>
      <c r="E59" s="570" t="s">
        <v>2714</v>
      </c>
      <c r="F59" s="570" t="s">
        <v>2891</v>
      </c>
      <c r="G59" s="570">
        <v>256</v>
      </c>
      <c r="H59" s="570">
        <v>500</v>
      </c>
      <c r="I59" s="569"/>
      <c r="J59" s="121"/>
      <c r="K59" s="121"/>
      <c r="L59" s="121"/>
      <c r="M59" s="570"/>
      <c r="N59" s="569"/>
      <c r="O59" s="569"/>
      <c r="P59" s="569"/>
      <c r="Q59" s="121"/>
      <c r="R59" s="121" t="s">
        <v>2930</v>
      </c>
      <c r="S59" s="121" t="s">
        <v>2716</v>
      </c>
      <c r="T59" s="121" t="s">
        <v>2717</v>
      </c>
      <c r="U59" s="121">
        <v>0</v>
      </c>
      <c r="V59" s="121" t="s">
        <v>2719</v>
      </c>
      <c r="W59" s="121" t="s">
        <v>2720</v>
      </c>
      <c r="X59" s="121" t="s">
        <v>2721</v>
      </c>
      <c r="Y59" s="121" t="s">
        <v>2465</v>
      </c>
      <c r="Z59" s="121" t="s">
        <v>2722</v>
      </c>
      <c r="AA59" s="121" t="s">
        <v>2723</v>
      </c>
      <c r="AB59" s="121" t="s">
        <v>2931</v>
      </c>
      <c r="AC59" s="121" t="s">
        <v>2103</v>
      </c>
      <c r="AD59" s="121" t="s">
        <v>2725</v>
      </c>
      <c r="AE59" s="121" t="s">
        <v>2925</v>
      </c>
      <c r="AF59" s="121"/>
      <c r="AG59" s="121"/>
      <c r="AH59" s="121"/>
      <c r="AI59" s="551"/>
      <c r="AJ59" s="551"/>
      <c r="AK59" s="551"/>
      <c r="AL59" s="551"/>
      <c r="AM59" s="551"/>
      <c r="AN59" s="551"/>
      <c r="AO59" s="551"/>
      <c r="AP59" s="551"/>
      <c r="AQ59" s="551"/>
      <c r="AR59" s="551"/>
      <c r="AS59" s="551"/>
      <c r="AT59" s="551"/>
      <c r="AU59" s="551"/>
      <c r="AV59" s="551"/>
      <c r="AW59" s="551"/>
      <c r="AX59" s="551"/>
    </row>
    <row r="60">
      <c r="A60" s="570" t="s">
        <v>2870</v>
      </c>
      <c r="B60" s="570" t="s">
        <v>2932</v>
      </c>
      <c r="C60" s="570" t="s">
        <v>1057</v>
      </c>
      <c r="D60" s="570" t="s">
        <v>2782</v>
      </c>
      <c r="E60" s="570" t="s">
        <v>2714</v>
      </c>
      <c r="F60" s="570" t="s">
        <v>2891</v>
      </c>
      <c r="G60" s="570">
        <v>256</v>
      </c>
      <c r="H60" s="570">
        <v>500</v>
      </c>
      <c r="I60" s="569"/>
      <c r="J60" s="121"/>
      <c r="K60" s="121"/>
      <c r="L60" s="121"/>
      <c r="M60" s="570"/>
      <c r="N60" s="569"/>
      <c r="O60" s="569"/>
      <c r="P60" s="569"/>
      <c r="Q60" s="121"/>
      <c r="R60" s="121" t="s">
        <v>2933</v>
      </c>
      <c r="S60" s="121" t="s">
        <v>2716</v>
      </c>
      <c r="T60" s="121" t="s">
        <v>2717</v>
      </c>
      <c r="U60" s="121">
        <v>0</v>
      </c>
      <c r="V60" s="121" t="s">
        <v>2719</v>
      </c>
      <c r="W60" s="121" t="s">
        <v>2720</v>
      </c>
      <c r="X60" s="121" t="s">
        <v>2721</v>
      </c>
      <c r="Y60" s="121" t="s">
        <v>2465</v>
      </c>
      <c r="Z60" s="121" t="s">
        <v>2722</v>
      </c>
      <c r="AA60" s="121" t="s">
        <v>2723</v>
      </c>
      <c r="AB60" s="121" t="s">
        <v>2934</v>
      </c>
      <c r="AC60" s="121" t="s">
        <v>2103</v>
      </c>
      <c r="AD60" s="121" t="s">
        <v>2725</v>
      </c>
      <c r="AE60" s="121" t="s">
        <v>2925</v>
      </c>
      <c r="AF60" s="121"/>
      <c r="AG60" s="121"/>
      <c r="AH60" s="121"/>
      <c r="AI60" s="551"/>
      <c r="AJ60" s="551"/>
      <c r="AK60" s="551"/>
      <c r="AL60" s="551"/>
      <c r="AM60" s="551"/>
      <c r="AN60" s="551"/>
      <c r="AO60" s="551"/>
      <c r="AP60" s="551"/>
      <c r="AQ60" s="551"/>
      <c r="AR60" s="551"/>
      <c r="AS60" s="551"/>
      <c r="AT60" s="551"/>
      <c r="AU60" s="551"/>
      <c r="AV60" s="551"/>
      <c r="AW60" s="551"/>
      <c r="AX60" s="551"/>
    </row>
    <row r="61">
      <c r="A61" s="570" t="s">
        <v>2870</v>
      </c>
      <c r="B61" s="570" t="s">
        <v>2935</v>
      </c>
      <c r="C61" s="570" t="s">
        <v>1057</v>
      </c>
      <c r="D61" s="570" t="s">
        <v>2782</v>
      </c>
      <c r="E61" s="570" t="s">
        <v>2714</v>
      </c>
      <c r="F61" s="570" t="s">
        <v>2891</v>
      </c>
      <c r="G61" s="570">
        <v>256</v>
      </c>
      <c r="H61" s="570">
        <v>500</v>
      </c>
      <c r="I61" s="569"/>
      <c r="J61" s="121"/>
      <c r="K61" s="121"/>
      <c r="L61" s="121"/>
      <c r="M61" s="570"/>
      <c r="N61" s="569"/>
      <c r="O61" s="569"/>
      <c r="P61" s="569"/>
      <c r="Q61" s="121"/>
      <c r="R61" s="121" t="s">
        <v>2936</v>
      </c>
      <c r="S61" s="121" t="s">
        <v>2716</v>
      </c>
      <c r="T61" s="121" t="s">
        <v>2717</v>
      </c>
      <c r="U61" s="121">
        <v>0</v>
      </c>
      <c r="V61" s="121" t="s">
        <v>2719</v>
      </c>
      <c r="W61" s="121" t="s">
        <v>2720</v>
      </c>
      <c r="X61" s="121" t="s">
        <v>2721</v>
      </c>
      <c r="Y61" s="121" t="s">
        <v>2465</v>
      </c>
      <c r="Z61" s="121" t="s">
        <v>2722</v>
      </c>
      <c r="AA61" s="121" t="s">
        <v>2723</v>
      </c>
      <c r="AB61" s="121" t="s">
        <v>2937</v>
      </c>
      <c r="AC61" s="121" t="s">
        <v>2103</v>
      </c>
      <c r="AD61" s="121" t="s">
        <v>2725</v>
      </c>
      <c r="AE61" s="121" t="s">
        <v>2925</v>
      </c>
      <c r="AF61" s="121"/>
      <c r="AG61" s="121"/>
      <c r="AH61" s="121"/>
      <c r="AI61" s="551"/>
      <c r="AJ61" s="551"/>
      <c r="AK61" s="551"/>
      <c r="AL61" s="551"/>
      <c r="AM61" s="551"/>
      <c r="AN61" s="551"/>
      <c r="AO61" s="551"/>
      <c r="AP61" s="551"/>
      <c r="AQ61" s="551"/>
      <c r="AR61" s="551"/>
      <c r="AS61" s="551"/>
      <c r="AT61" s="551"/>
      <c r="AU61" s="551"/>
      <c r="AV61" s="551"/>
      <c r="AW61" s="551"/>
      <c r="AX61" s="551"/>
    </row>
    <row r="62">
      <c r="A62" s="570" t="s">
        <v>2870</v>
      </c>
      <c r="B62" s="570" t="s">
        <v>2938</v>
      </c>
      <c r="C62" s="570" t="s">
        <v>1057</v>
      </c>
      <c r="D62" s="570" t="s">
        <v>2782</v>
      </c>
      <c r="E62" s="570" t="s">
        <v>2714</v>
      </c>
      <c r="F62" s="570" t="s">
        <v>2891</v>
      </c>
      <c r="G62" s="570">
        <v>192</v>
      </c>
      <c r="H62" s="570">
        <v>500</v>
      </c>
      <c r="I62" s="569"/>
      <c r="J62" s="121"/>
      <c r="K62" s="121"/>
      <c r="L62" s="121"/>
      <c r="M62" s="570"/>
      <c r="N62" s="569"/>
      <c r="O62" s="569"/>
      <c r="P62" s="569"/>
      <c r="Q62" s="121"/>
      <c r="R62" s="121" t="s">
        <v>2939</v>
      </c>
      <c r="S62" s="121" t="s">
        <v>2716</v>
      </c>
      <c r="T62" s="121" t="s">
        <v>2717</v>
      </c>
      <c r="U62" s="121">
        <v>0</v>
      </c>
      <c r="V62" s="121" t="s">
        <v>2719</v>
      </c>
      <c r="W62" s="121" t="s">
        <v>2720</v>
      </c>
      <c r="X62" s="121" t="s">
        <v>2721</v>
      </c>
      <c r="Y62" s="121" t="s">
        <v>2465</v>
      </c>
      <c r="Z62" s="121" t="s">
        <v>2722</v>
      </c>
      <c r="AA62" s="121" t="s">
        <v>2723</v>
      </c>
      <c r="AB62" s="121" t="s">
        <v>2940</v>
      </c>
      <c r="AC62" s="121" t="s">
        <v>2103</v>
      </c>
      <c r="AD62" s="121" t="s">
        <v>2725</v>
      </c>
      <c r="AE62" s="121" t="s">
        <v>2912</v>
      </c>
      <c r="AF62" s="121"/>
      <c r="AG62" s="121"/>
      <c r="AH62" s="121"/>
      <c r="AI62" s="551"/>
      <c r="AJ62" s="551"/>
      <c r="AK62" s="551"/>
      <c r="AL62" s="551"/>
      <c r="AM62" s="551"/>
      <c r="AN62" s="551"/>
      <c r="AO62" s="551"/>
      <c r="AP62" s="551"/>
      <c r="AQ62" s="551"/>
      <c r="AR62" s="551"/>
      <c r="AS62" s="551"/>
      <c r="AT62" s="551"/>
      <c r="AU62" s="551"/>
      <c r="AV62" s="551"/>
      <c r="AW62" s="551"/>
      <c r="AX62" s="551"/>
    </row>
    <row r="63">
      <c r="A63" s="570" t="s">
        <v>2870</v>
      </c>
      <c r="B63" s="570" t="s">
        <v>2941</v>
      </c>
      <c r="C63" s="570" t="s">
        <v>1057</v>
      </c>
      <c r="D63" s="570" t="s">
        <v>2782</v>
      </c>
      <c r="E63" s="570" t="s">
        <v>2714</v>
      </c>
      <c r="F63" s="570" t="s">
        <v>2891</v>
      </c>
      <c r="G63" s="570">
        <v>192</v>
      </c>
      <c r="H63" s="570">
        <v>500</v>
      </c>
      <c r="I63" s="569"/>
      <c r="J63" s="121"/>
      <c r="K63" s="121"/>
      <c r="L63" s="121"/>
      <c r="M63" s="570"/>
      <c r="N63" s="569"/>
      <c r="O63" s="569"/>
      <c r="P63" s="569"/>
      <c r="Q63" s="121"/>
      <c r="R63" s="121" t="s">
        <v>2942</v>
      </c>
      <c r="S63" s="121" t="s">
        <v>2716</v>
      </c>
      <c r="T63" s="121" t="s">
        <v>2717</v>
      </c>
      <c r="U63" s="121">
        <v>0</v>
      </c>
      <c r="V63" s="121" t="s">
        <v>2719</v>
      </c>
      <c r="W63" s="121" t="s">
        <v>2720</v>
      </c>
      <c r="X63" s="121" t="s">
        <v>2721</v>
      </c>
      <c r="Y63" s="121" t="s">
        <v>2465</v>
      </c>
      <c r="Z63" s="121" t="s">
        <v>2722</v>
      </c>
      <c r="AA63" s="121" t="s">
        <v>2723</v>
      </c>
      <c r="AB63" s="121" t="s">
        <v>2943</v>
      </c>
      <c r="AC63" s="121" t="s">
        <v>2103</v>
      </c>
      <c r="AD63" s="121" t="s">
        <v>2725</v>
      </c>
      <c r="AE63" s="121" t="s">
        <v>2925</v>
      </c>
      <c r="AF63" s="121"/>
      <c r="AG63" s="121"/>
      <c r="AH63" s="121"/>
      <c r="AI63" s="551"/>
      <c r="AJ63" s="551"/>
      <c r="AK63" s="551"/>
      <c r="AL63" s="551"/>
      <c r="AM63" s="551"/>
      <c r="AN63" s="551"/>
      <c r="AO63" s="551"/>
      <c r="AP63" s="551"/>
      <c r="AQ63" s="551"/>
      <c r="AR63" s="551"/>
      <c r="AS63" s="551"/>
      <c r="AT63" s="551"/>
      <c r="AU63" s="551"/>
      <c r="AV63" s="551"/>
      <c r="AW63" s="551"/>
      <c r="AX63" s="551"/>
    </row>
    <row r="64">
      <c r="A64" s="570" t="s">
        <v>2870</v>
      </c>
      <c r="B64" s="570" t="s">
        <v>2944</v>
      </c>
      <c r="C64" s="570" t="s">
        <v>1057</v>
      </c>
      <c r="D64" s="570" t="s">
        <v>2782</v>
      </c>
      <c r="E64" s="570" t="s">
        <v>2714</v>
      </c>
      <c r="F64" s="570" t="s">
        <v>2891</v>
      </c>
      <c r="G64" s="570">
        <v>192</v>
      </c>
      <c r="H64" s="570">
        <v>500</v>
      </c>
      <c r="I64" s="569"/>
      <c r="J64" s="121"/>
      <c r="K64" s="121"/>
      <c r="L64" s="121"/>
      <c r="M64" s="570"/>
      <c r="N64" s="569"/>
      <c r="O64" s="569"/>
      <c r="P64" s="569"/>
      <c r="Q64" s="121"/>
      <c r="R64" s="121" t="s">
        <v>2945</v>
      </c>
      <c r="S64" s="121" t="s">
        <v>2716</v>
      </c>
      <c r="T64" s="121" t="s">
        <v>2717</v>
      </c>
      <c r="U64" s="121">
        <v>0</v>
      </c>
      <c r="V64" s="121" t="s">
        <v>2719</v>
      </c>
      <c r="W64" s="121" t="s">
        <v>2720</v>
      </c>
      <c r="X64" s="121" t="s">
        <v>2721</v>
      </c>
      <c r="Y64" s="121" t="s">
        <v>2465</v>
      </c>
      <c r="Z64" s="121" t="s">
        <v>2722</v>
      </c>
      <c r="AA64" s="121" t="s">
        <v>2723</v>
      </c>
      <c r="AB64" s="121" t="s">
        <v>2946</v>
      </c>
      <c r="AC64" s="121" t="s">
        <v>2103</v>
      </c>
      <c r="AD64" s="121" t="s">
        <v>2725</v>
      </c>
      <c r="AE64" s="121" t="s">
        <v>2925</v>
      </c>
      <c r="AF64" s="121"/>
      <c r="AG64" s="121"/>
      <c r="AH64" s="121"/>
      <c r="AI64" s="551"/>
      <c r="AJ64" s="551"/>
      <c r="AK64" s="551"/>
      <c r="AL64" s="551"/>
      <c r="AM64" s="551"/>
      <c r="AN64" s="551"/>
      <c r="AO64" s="551"/>
      <c r="AP64" s="551"/>
      <c r="AQ64" s="551"/>
      <c r="AR64" s="551"/>
      <c r="AS64" s="551"/>
      <c r="AT64" s="551"/>
      <c r="AU64" s="551"/>
      <c r="AV64" s="551"/>
      <c r="AW64" s="551"/>
      <c r="AX64" s="551"/>
    </row>
    <row r="65">
      <c r="A65" s="570" t="s">
        <v>2870</v>
      </c>
      <c r="B65" s="570" t="s">
        <v>2947</v>
      </c>
      <c r="C65" s="570" t="s">
        <v>1057</v>
      </c>
      <c r="D65" s="570" t="s">
        <v>2782</v>
      </c>
      <c r="E65" s="570" t="s">
        <v>2714</v>
      </c>
      <c r="F65" s="570">
        <v>16</v>
      </c>
      <c r="G65" s="570">
        <v>64</v>
      </c>
      <c r="H65" s="570">
        <v>120</v>
      </c>
      <c r="I65" s="569"/>
      <c r="J65" s="121"/>
      <c r="K65" s="121"/>
      <c r="L65" s="121"/>
      <c r="M65" s="570"/>
      <c r="N65" s="569"/>
      <c r="O65" s="569"/>
      <c r="P65" s="569"/>
      <c r="Q65" s="121"/>
      <c r="R65" s="121" t="s">
        <v>2948</v>
      </c>
      <c r="S65" s="121" t="s">
        <v>2742</v>
      </c>
      <c r="T65" s="121" t="s">
        <v>2766</v>
      </c>
      <c r="U65" s="121">
        <v>0</v>
      </c>
      <c r="V65" s="121" t="s">
        <v>2949</v>
      </c>
      <c r="W65" s="121" t="s">
        <v>2950</v>
      </c>
      <c r="X65" s="121" t="s">
        <v>2721</v>
      </c>
      <c r="Y65" s="121" t="s">
        <v>2465</v>
      </c>
      <c r="Z65" s="121" t="s">
        <v>2768</v>
      </c>
      <c r="AA65" s="121" t="s">
        <v>2769</v>
      </c>
      <c r="AB65" s="121" t="s">
        <v>2951</v>
      </c>
      <c r="AC65" s="121" t="s">
        <v>2103</v>
      </c>
      <c r="AD65" s="121" t="s">
        <v>2771</v>
      </c>
      <c r="AE65" s="121" t="s">
        <v>2776</v>
      </c>
      <c r="AF65" s="121"/>
      <c r="AG65" s="121"/>
      <c r="AH65" s="121"/>
      <c r="AI65" s="551"/>
      <c r="AJ65" s="551"/>
      <c r="AK65" s="551"/>
      <c r="AL65" s="551"/>
      <c r="AM65" s="551"/>
      <c r="AN65" s="551"/>
      <c r="AO65" s="551"/>
      <c r="AP65" s="551"/>
      <c r="AQ65" s="551"/>
      <c r="AR65" s="551"/>
      <c r="AS65" s="551"/>
      <c r="AT65" s="551"/>
      <c r="AU65" s="551"/>
      <c r="AV65" s="551"/>
      <c r="AW65" s="551"/>
      <c r="AX65" s="551"/>
    </row>
    <row r="66">
      <c r="A66" s="570" t="s">
        <v>2870</v>
      </c>
      <c r="B66" s="570" t="s">
        <v>2952</v>
      </c>
      <c r="C66" s="570" t="s">
        <v>1057</v>
      </c>
      <c r="D66" s="570" t="s">
        <v>2782</v>
      </c>
      <c r="E66" s="570" t="s">
        <v>2714</v>
      </c>
      <c r="F66" s="570">
        <v>16</v>
      </c>
      <c r="G66" s="570">
        <v>64</v>
      </c>
      <c r="H66" s="570">
        <v>120</v>
      </c>
      <c r="I66" s="569"/>
      <c r="J66" s="121"/>
      <c r="K66" s="121"/>
      <c r="L66" s="121"/>
      <c r="M66" s="570"/>
      <c r="N66" s="569"/>
      <c r="O66" s="569"/>
      <c r="P66" s="569"/>
      <c r="Q66" s="121"/>
      <c r="R66" s="121" t="s">
        <v>2953</v>
      </c>
      <c r="S66" s="121" t="s">
        <v>2742</v>
      </c>
      <c r="T66" s="121" t="s">
        <v>2766</v>
      </c>
      <c r="U66" s="121">
        <v>0</v>
      </c>
      <c r="V66" s="121" t="s">
        <v>2949</v>
      </c>
      <c r="W66" s="121" t="s">
        <v>2950</v>
      </c>
      <c r="X66" s="121" t="s">
        <v>2721</v>
      </c>
      <c r="Y66" s="121" t="s">
        <v>2465</v>
      </c>
      <c r="Z66" s="121" t="s">
        <v>2768</v>
      </c>
      <c r="AA66" s="121" t="s">
        <v>2769</v>
      </c>
      <c r="AB66" s="121" t="s">
        <v>2954</v>
      </c>
      <c r="AC66" s="121" t="s">
        <v>2103</v>
      </c>
      <c r="AD66" s="121" t="s">
        <v>2771</v>
      </c>
      <c r="AE66" s="121" t="s">
        <v>2955</v>
      </c>
      <c r="AF66" s="121"/>
      <c r="AG66" s="121"/>
      <c r="AH66" s="121"/>
      <c r="AI66" s="551"/>
      <c r="AJ66" s="551"/>
      <c r="AK66" s="551"/>
      <c r="AL66" s="551"/>
      <c r="AM66" s="551"/>
      <c r="AN66" s="551"/>
      <c r="AO66" s="551"/>
      <c r="AP66" s="551"/>
      <c r="AQ66" s="551"/>
      <c r="AR66" s="551"/>
      <c r="AS66" s="551"/>
      <c r="AT66" s="551"/>
      <c r="AU66" s="551"/>
      <c r="AV66" s="551"/>
      <c r="AW66" s="551"/>
      <c r="AX66" s="551"/>
    </row>
    <row r="67">
      <c r="A67" s="570" t="s">
        <v>2870</v>
      </c>
      <c r="B67" s="570" t="s">
        <v>2956</v>
      </c>
      <c r="C67" s="570" t="s">
        <v>1057</v>
      </c>
      <c r="D67" s="570" t="s">
        <v>2782</v>
      </c>
      <c r="E67" s="570" t="s">
        <v>2714</v>
      </c>
      <c r="F67" s="570">
        <v>16</v>
      </c>
      <c r="G67" s="570">
        <v>64</v>
      </c>
      <c r="H67" s="570">
        <v>120</v>
      </c>
      <c r="I67" s="569"/>
      <c r="J67" s="121"/>
      <c r="K67" s="121"/>
      <c r="L67" s="121"/>
      <c r="M67" s="570"/>
      <c r="N67" s="569"/>
      <c r="O67" s="569"/>
      <c r="P67" s="569"/>
      <c r="Q67" s="121"/>
      <c r="R67" s="121" t="s">
        <v>2957</v>
      </c>
      <c r="S67" s="121" t="s">
        <v>2742</v>
      </c>
      <c r="T67" s="121" t="s">
        <v>2766</v>
      </c>
      <c r="U67" s="121">
        <v>0</v>
      </c>
      <c r="V67" s="121" t="s">
        <v>2949</v>
      </c>
      <c r="W67" s="121" t="s">
        <v>2950</v>
      </c>
      <c r="X67" s="121" t="s">
        <v>2721</v>
      </c>
      <c r="Y67" s="121" t="s">
        <v>2465</v>
      </c>
      <c r="Z67" s="121" t="s">
        <v>2768</v>
      </c>
      <c r="AA67" s="121" t="s">
        <v>2769</v>
      </c>
      <c r="AB67" s="121" t="s">
        <v>2775</v>
      </c>
      <c r="AC67" s="121" t="s">
        <v>2103</v>
      </c>
      <c r="AD67" s="121" t="s">
        <v>2771</v>
      </c>
      <c r="AE67" s="121" t="s">
        <v>2776</v>
      </c>
      <c r="AF67" s="121"/>
      <c r="AG67" s="121"/>
      <c r="AH67" s="121"/>
      <c r="AI67" s="551"/>
      <c r="AJ67" s="551"/>
      <c r="AK67" s="551"/>
      <c r="AL67" s="551"/>
      <c r="AM67" s="551"/>
      <c r="AN67" s="551"/>
      <c r="AO67" s="551"/>
      <c r="AP67" s="551"/>
      <c r="AQ67" s="551"/>
      <c r="AR67" s="551"/>
      <c r="AS67" s="551"/>
      <c r="AT67" s="551"/>
      <c r="AU67" s="551"/>
      <c r="AV67" s="551"/>
      <c r="AW67" s="551"/>
      <c r="AX67" s="551"/>
    </row>
    <row r="68">
      <c r="A68" s="570" t="s">
        <v>2870</v>
      </c>
      <c r="B68" s="570" t="s">
        <v>2958</v>
      </c>
      <c r="C68" s="570" t="s">
        <v>1057</v>
      </c>
      <c r="D68" s="570" t="s">
        <v>2782</v>
      </c>
      <c r="E68" s="570" t="s">
        <v>2714</v>
      </c>
      <c r="F68" s="570">
        <v>16</v>
      </c>
      <c r="G68" s="570">
        <v>64</v>
      </c>
      <c r="H68" s="570">
        <v>120</v>
      </c>
      <c r="I68" s="569"/>
      <c r="J68" s="121"/>
      <c r="K68" s="121"/>
      <c r="L68" s="121"/>
      <c r="M68" s="570"/>
      <c r="N68" s="569"/>
      <c r="O68" s="569"/>
      <c r="P68" s="569"/>
      <c r="Q68" s="121"/>
      <c r="R68" s="121" t="s">
        <v>2959</v>
      </c>
      <c r="S68" s="121" t="s">
        <v>2742</v>
      </c>
      <c r="T68" s="121" t="s">
        <v>2766</v>
      </c>
      <c r="U68" s="121">
        <v>0</v>
      </c>
      <c r="V68" s="121" t="s">
        <v>2949</v>
      </c>
      <c r="W68" s="121" t="s">
        <v>2950</v>
      </c>
      <c r="X68" s="121" t="s">
        <v>2721</v>
      </c>
      <c r="Y68" s="121" t="s">
        <v>2465</v>
      </c>
      <c r="Z68" s="121" t="s">
        <v>2768</v>
      </c>
      <c r="AA68" s="121" t="s">
        <v>2769</v>
      </c>
      <c r="AB68" s="121" t="s">
        <v>2960</v>
      </c>
      <c r="AC68" s="121" t="s">
        <v>2103</v>
      </c>
      <c r="AD68" s="121" t="s">
        <v>2771</v>
      </c>
      <c r="AE68" s="121" t="s">
        <v>2955</v>
      </c>
      <c r="AF68" s="121"/>
      <c r="AG68" s="121"/>
      <c r="AH68" s="121"/>
      <c r="AI68" s="551"/>
      <c r="AJ68" s="551"/>
      <c r="AK68" s="551"/>
      <c r="AL68" s="551"/>
      <c r="AM68" s="551"/>
      <c r="AN68" s="551"/>
      <c r="AO68" s="551"/>
      <c r="AP68" s="551"/>
      <c r="AQ68" s="551"/>
      <c r="AR68" s="551"/>
      <c r="AS68" s="551"/>
      <c r="AT68" s="551"/>
      <c r="AU68" s="551"/>
      <c r="AV68" s="551"/>
      <c r="AW68" s="551"/>
      <c r="AX68" s="551"/>
    </row>
    <row r="69">
      <c r="A69" s="570" t="s">
        <v>2870</v>
      </c>
      <c r="B69" s="570" t="s">
        <v>2961</v>
      </c>
      <c r="C69" s="570" t="s">
        <v>1057</v>
      </c>
      <c r="D69" s="570" t="s">
        <v>2782</v>
      </c>
      <c r="E69" s="570" t="s">
        <v>2714</v>
      </c>
      <c r="F69" s="570">
        <v>16</v>
      </c>
      <c r="G69" s="570">
        <v>64</v>
      </c>
      <c r="H69" s="570">
        <v>120</v>
      </c>
      <c r="I69" s="569"/>
      <c r="J69" s="121"/>
      <c r="K69" s="121"/>
      <c r="L69" s="121"/>
      <c r="M69" s="570"/>
      <c r="N69" s="569"/>
      <c r="O69" s="569"/>
      <c r="P69" s="569"/>
      <c r="Q69" s="121"/>
      <c r="R69" s="121" t="s">
        <v>2962</v>
      </c>
      <c r="S69" s="121" t="s">
        <v>2742</v>
      </c>
      <c r="T69" s="121" t="s">
        <v>2766</v>
      </c>
      <c r="U69" s="121">
        <v>0</v>
      </c>
      <c r="V69" s="121" t="s">
        <v>2949</v>
      </c>
      <c r="W69" s="121" t="s">
        <v>2950</v>
      </c>
      <c r="X69" s="121" t="s">
        <v>2721</v>
      </c>
      <c r="Y69" s="121" t="s">
        <v>2465</v>
      </c>
      <c r="Z69" s="121" t="s">
        <v>2768</v>
      </c>
      <c r="AA69" s="121" t="s">
        <v>2769</v>
      </c>
      <c r="AB69" s="121" t="s">
        <v>2963</v>
      </c>
      <c r="AC69" s="121" t="s">
        <v>2103</v>
      </c>
      <c r="AD69" s="121" t="s">
        <v>2771</v>
      </c>
      <c r="AE69" s="121" t="s">
        <v>2776</v>
      </c>
      <c r="AF69" s="121"/>
      <c r="AG69" s="121"/>
      <c r="AH69" s="121"/>
      <c r="AI69" s="551"/>
      <c r="AJ69" s="551"/>
      <c r="AK69" s="551"/>
      <c r="AL69" s="551"/>
      <c r="AM69" s="551"/>
      <c r="AN69" s="551"/>
      <c r="AO69" s="551"/>
      <c r="AP69" s="551"/>
      <c r="AQ69" s="551"/>
      <c r="AR69" s="551"/>
      <c r="AS69" s="551"/>
      <c r="AT69" s="551"/>
      <c r="AU69" s="551"/>
      <c r="AV69" s="551"/>
      <c r="AW69" s="551"/>
      <c r="AX69" s="551"/>
    </row>
    <row r="70">
      <c r="A70" s="570" t="s">
        <v>2870</v>
      </c>
      <c r="B70" s="570" t="s">
        <v>2964</v>
      </c>
      <c r="C70" s="570" t="s">
        <v>1057</v>
      </c>
      <c r="D70" s="570" t="s">
        <v>2782</v>
      </c>
      <c r="E70" s="570" t="s">
        <v>2714</v>
      </c>
      <c r="F70" s="570">
        <v>16</v>
      </c>
      <c r="G70" s="570">
        <v>64</v>
      </c>
      <c r="H70" s="570">
        <v>120</v>
      </c>
      <c r="I70" s="569"/>
      <c r="J70" s="121"/>
      <c r="K70" s="121"/>
      <c r="L70" s="121"/>
      <c r="M70" s="570"/>
      <c r="N70" s="569"/>
      <c r="O70" s="569"/>
      <c r="P70" s="569"/>
      <c r="Q70" s="121"/>
      <c r="R70" s="121" t="s">
        <v>2965</v>
      </c>
      <c r="S70" s="121" t="s">
        <v>2742</v>
      </c>
      <c r="T70" s="121" t="s">
        <v>2766</v>
      </c>
      <c r="U70" s="121">
        <v>0</v>
      </c>
      <c r="V70" s="121" t="s">
        <v>2949</v>
      </c>
      <c r="W70" s="121" t="s">
        <v>2950</v>
      </c>
      <c r="X70" s="121" t="s">
        <v>2721</v>
      </c>
      <c r="Y70" s="121" t="s">
        <v>2465</v>
      </c>
      <c r="Z70" s="121" t="s">
        <v>2768</v>
      </c>
      <c r="AA70" s="121" t="s">
        <v>2769</v>
      </c>
      <c r="AB70" s="121" t="s">
        <v>2966</v>
      </c>
      <c r="AC70" s="121" t="s">
        <v>2103</v>
      </c>
      <c r="AD70" s="121" t="s">
        <v>2771</v>
      </c>
      <c r="AE70" s="121" t="s">
        <v>2772</v>
      </c>
      <c r="AF70" s="121"/>
      <c r="AG70" s="121"/>
      <c r="AH70" s="121"/>
      <c r="AI70" s="551"/>
      <c r="AJ70" s="551"/>
      <c r="AK70" s="551"/>
      <c r="AL70" s="551"/>
      <c r="AM70" s="551"/>
      <c r="AN70" s="551"/>
      <c r="AO70" s="551"/>
      <c r="AP70" s="551"/>
      <c r="AQ70" s="551"/>
      <c r="AR70" s="551"/>
      <c r="AS70" s="551"/>
      <c r="AT70" s="551"/>
      <c r="AU70" s="551"/>
      <c r="AV70" s="551"/>
      <c r="AW70" s="551"/>
      <c r="AX70" s="551"/>
    </row>
    <row r="71">
      <c r="A71" s="570" t="s">
        <v>2870</v>
      </c>
      <c r="B71" s="570" t="s">
        <v>2967</v>
      </c>
      <c r="C71" s="570" t="s">
        <v>1057</v>
      </c>
      <c r="D71" s="570" t="s">
        <v>2782</v>
      </c>
      <c r="E71" s="570" t="s">
        <v>2714</v>
      </c>
      <c r="F71" s="570">
        <v>16</v>
      </c>
      <c r="G71" s="570">
        <v>64</v>
      </c>
      <c r="H71" s="570">
        <v>120</v>
      </c>
      <c r="I71" s="569"/>
      <c r="J71" s="121"/>
      <c r="K71" s="121"/>
      <c r="L71" s="121"/>
      <c r="M71" s="570"/>
      <c r="N71" s="569"/>
      <c r="O71" s="569"/>
      <c r="P71" s="569"/>
      <c r="Q71" s="121"/>
      <c r="R71" s="121" t="s">
        <v>2968</v>
      </c>
      <c r="S71" s="121" t="s">
        <v>2742</v>
      </c>
      <c r="T71" s="121" t="s">
        <v>2766</v>
      </c>
      <c r="U71" s="121">
        <v>0</v>
      </c>
      <c r="V71" s="121" t="s">
        <v>2949</v>
      </c>
      <c r="W71" s="121" t="s">
        <v>2969</v>
      </c>
      <c r="X71" s="121" t="s">
        <v>2721</v>
      </c>
      <c r="Y71" s="121" t="s">
        <v>2465</v>
      </c>
      <c r="Z71" s="121" t="s">
        <v>2768</v>
      </c>
      <c r="AA71" s="121" t="s">
        <v>2769</v>
      </c>
      <c r="AB71" s="121" t="s">
        <v>2970</v>
      </c>
      <c r="AC71" s="121" t="s">
        <v>2103</v>
      </c>
      <c r="AD71" s="121" t="s">
        <v>2788</v>
      </c>
      <c r="AE71" s="121" t="s">
        <v>2864</v>
      </c>
      <c r="AF71" s="121"/>
      <c r="AG71" s="121"/>
      <c r="AH71" s="121"/>
      <c r="AI71" s="551"/>
      <c r="AJ71" s="551"/>
      <c r="AK71" s="551"/>
      <c r="AL71" s="551"/>
      <c r="AM71" s="551"/>
      <c r="AN71" s="551"/>
      <c r="AO71" s="551"/>
      <c r="AP71" s="551"/>
      <c r="AQ71" s="551"/>
      <c r="AR71" s="551"/>
      <c r="AS71" s="551"/>
      <c r="AT71" s="551"/>
      <c r="AU71" s="551"/>
      <c r="AV71" s="551"/>
      <c r="AW71" s="551"/>
      <c r="AX71" s="551"/>
    </row>
    <row r="72">
      <c r="A72" s="570" t="s">
        <v>2870</v>
      </c>
      <c r="B72" s="570" t="s">
        <v>2971</v>
      </c>
      <c r="C72" s="570" t="s">
        <v>1057</v>
      </c>
      <c r="D72" s="570" t="s">
        <v>2782</v>
      </c>
      <c r="E72" s="570" t="s">
        <v>2714</v>
      </c>
      <c r="F72" s="570">
        <v>16</v>
      </c>
      <c r="G72" s="570">
        <v>64</v>
      </c>
      <c r="H72" s="570">
        <v>120</v>
      </c>
      <c r="I72" s="569"/>
      <c r="J72" s="121"/>
      <c r="K72" s="121"/>
      <c r="L72" s="121"/>
      <c r="M72" s="570"/>
      <c r="N72" s="569"/>
      <c r="O72" s="569"/>
      <c r="P72" s="569"/>
      <c r="Q72" s="121"/>
      <c r="R72" s="121" t="s">
        <v>2972</v>
      </c>
      <c r="S72" s="121" t="s">
        <v>2742</v>
      </c>
      <c r="T72" s="121" t="s">
        <v>2766</v>
      </c>
      <c r="U72" s="121">
        <v>0</v>
      </c>
      <c r="V72" s="121" t="s">
        <v>2949</v>
      </c>
      <c r="W72" s="121" t="s">
        <v>2969</v>
      </c>
      <c r="X72" s="121" t="s">
        <v>2721</v>
      </c>
      <c r="Y72" s="121" t="s">
        <v>2465</v>
      </c>
      <c r="Z72" s="121" t="s">
        <v>2768</v>
      </c>
      <c r="AA72" s="121" t="s">
        <v>2769</v>
      </c>
      <c r="AB72" s="121" t="s">
        <v>2821</v>
      </c>
      <c r="AC72" s="121" t="s">
        <v>2103</v>
      </c>
      <c r="AD72" s="121" t="s">
        <v>2788</v>
      </c>
      <c r="AE72" s="121" t="s">
        <v>2822</v>
      </c>
      <c r="AF72" s="121"/>
      <c r="AG72" s="121"/>
      <c r="AH72" s="121"/>
      <c r="AI72" s="551"/>
      <c r="AJ72" s="551"/>
      <c r="AK72" s="551"/>
      <c r="AL72" s="551"/>
      <c r="AM72" s="551"/>
      <c r="AN72" s="551"/>
      <c r="AO72" s="551"/>
      <c r="AP72" s="551"/>
      <c r="AQ72" s="551"/>
      <c r="AR72" s="551"/>
      <c r="AS72" s="551"/>
      <c r="AT72" s="551"/>
      <c r="AU72" s="551"/>
      <c r="AV72" s="551"/>
      <c r="AW72" s="551"/>
      <c r="AX72" s="551"/>
    </row>
    <row r="73">
      <c r="A73" s="570" t="s">
        <v>2870</v>
      </c>
      <c r="B73" s="570" t="s">
        <v>2973</v>
      </c>
      <c r="C73" s="570" t="s">
        <v>1057</v>
      </c>
      <c r="D73" s="570" t="s">
        <v>2782</v>
      </c>
      <c r="E73" s="570" t="s">
        <v>2714</v>
      </c>
      <c r="F73" s="570">
        <v>16</v>
      </c>
      <c r="G73" s="570">
        <v>64</v>
      </c>
      <c r="H73" s="570">
        <v>120</v>
      </c>
      <c r="I73" s="569"/>
      <c r="J73" s="121"/>
      <c r="K73" s="121"/>
      <c r="L73" s="121"/>
      <c r="M73" s="570"/>
      <c r="N73" s="569"/>
      <c r="O73" s="569"/>
      <c r="P73" s="569"/>
      <c r="Q73" s="121"/>
      <c r="R73" s="121" t="s">
        <v>2974</v>
      </c>
      <c r="S73" s="121" t="s">
        <v>2742</v>
      </c>
      <c r="T73" s="121" t="s">
        <v>2766</v>
      </c>
      <c r="U73" s="121">
        <v>0</v>
      </c>
      <c r="V73" s="121" t="s">
        <v>2949</v>
      </c>
      <c r="W73" s="121" t="s">
        <v>2969</v>
      </c>
      <c r="X73" s="121" t="s">
        <v>2721</v>
      </c>
      <c r="Y73" s="121" t="s">
        <v>2465</v>
      </c>
      <c r="Z73" s="121" t="s">
        <v>2768</v>
      </c>
      <c r="AA73" s="121" t="s">
        <v>2769</v>
      </c>
      <c r="AB73" s="121" t="s">
        <v>2975</v>
      </c>
      <c r="AC73" s="121" t="s">
        <v>2103</v>
      </c>
      <c r="AD73" s="121" t="s">
        <v>2788</v>
      </c>
      <c r="AE73" s="121" t="s">
        <v>2976</v>
      </c>
      <c r="AF73" s="121"/>
      <c r="AG73" s="121"/>
      <c r="AH73" s="121"/>
      <c r="AI73" s="551"/>
      <c r="AJ73" s="551"/>
      <c r="AK73" s="551"/>
      <c r="AL73" s="551"/>
      <c r="AM73" s="551"/>
      <c r="AN73" s="551"/>
      <c r="AO73" s="551"/>
      <c r="AP73" s="551"/>
      <c r="AQ73" s="551"/>
      <c r="AR73" s="551"/>
      <c r="AS73" s="551"/>
      <c r="AT73" s="551"/>
      <c r="AU73" s="551"/>
      <c r="AV73" s="551"/>
      <c r="AW73" s="551"/>
      <c r="AX73" s="551"/>
    </row>
    <row r="74">
      <c r="A74" s="570" t="s">
        <v>2870</v>
      </c>
      <c r="B74" s="570" t="s">
        <v>2977</v>
      </c>
      <c r="C74" s="570" t="s">
        <v>1057</v>
      </c>
      <c r="D74" s="570" t="s">
        <v>2782</v>
      </c>
      <c r="E74" s="570" t="s">
        <v>2714</v>
      </c>
      <c r="F74" s="570">
        <v>16</v>
      </c>
      <c r="G74" s="570">
        <v>64</v>
      </c>
      <c r="H74" s="570">
        <v>120</v>
      </c>
      <c r="I74" s="569"/>
      <c r="J74" s="121"/>
      <c r="K74" s="121"/>
      <c r="L74" s="121"/>
      <c r="M74" s="570"/>
      <c r="N74" s="569"/>
      <c r="O74" s="569"/>
      <c r="P74" s="569"/>
      <c r="Q74" s="121"/>
      <c r="R74" s="121" t="s">
        <v>2978</v>
      </c>
      <c r="S74" s="121" t="s">
        <v>2742</v>
      </c>
      <c r="T74" s="121" t="s">
        <v>2766</v>
      </c>
      <c r="U74" s="121">
        <v>0</v>
      </c>
      <c r="V74" s="121" t="s">
        <v>2949</v>
      </c>
      <c r="W74" s="121" t="s">
        <v>2767</v>
      </c>
      <c r="X74" s="121" t="s">
        <v>2721</v>
      </c>
      <c r="Y74" s="121" t="s">
        <v>2465</v>
      </c>
      <c r="Z74" s="121" t="s">
        <v>2768</v>
      </c>
      <c r="AA74" s="121" t="s">
        <v>2769</v>
      </c>
      <c r="AB74" s="121" t="s">
        <v>2979</v>
      </c>
      <c r="AC74" s="121" t="s">
        <v>2103</v>
      </c>
      <c r="AD74" s="121" t="s">
        <v>2788</v>
      </c>
      <c r="AE74" s="121" t="s">
        <v>2840</v>
      </c>
      <c r="AF74" s="121"/>
      <c r="AG74" s="121"/>
      <c r="AH74" s="121"/>
      <c r="AI74" s="551"/>
      <c r="AJ74" s="551"/>
      <c r="AK74" s="551"/>
      <c r="AL74" s="551"/>
      <c r="AM74" s="551"/>
      <c r="AN74" s="551"/>
      <c r="AO74" s="551"/>
      <c r="AP74" s="551"/>
      <c r="AQ74" s="551"/>
      <c r="AR74" s="551"/>
      <c r="AS74" s="551"/>
      <c r="AT74" s="551"/>
      <c r="AU74" s="551"/>
      <c r="AV74" s="551"/>
      <c r="AW74" s="551"/>
      <c r="AX74" s="551"/>
    </row>
    <row r="75">
      <c r="A75" s="570" t="s">
        <v>2870</v>
      </c>
      <c r="B75" s="570" t="s">
        <v>2980</v>
      </c>
      <c r="C75" s="570" t="s">
        <v>1057</v>
      </c>
      <c r="D75" s="570" t="s">
        <v>2782</v>
      </c>
      <c r="E75" s="570" t="s">
        <v>2714</v>
      </c>
      <c r="F75" s="570">
        <v>16</v>
      </c>
      <c r="G75" s="570">
        <v>64</v>
      </c>
      <c r="H75" s="570">
        <v>120</v>
      </c>
      <c r="I75" s="569"/>
      <c r="J75" s="121"/>
      <c r="K75" s="121"/>
      <c r="L75" s="121"/>
      <c r="M75" s="570"/>
      <c r="N75" s="569"/>
      <c r="O75" s="569"/>
      <c r="P75" s="569"/>
      <c r="Q75" s="121"/>
      <c r="R75" s="121" t="s">
        <v>2981</v>
      </c>
      <c r="S75" s="121" t="s">
        <v>2742</v>
      </c>
      <c r="T75" s="121" t="s">
        <v>2766</v>
      </c>
      <c r="U75" s="121">
        <v>0</v>
      </c>
      <c r="V75" s="121" t="s">
        <v>2949</v>
      </c>
      <c r="W75" s="121" t="s">
        <v>2969</v>
      </c>
      <c r="X75" s="121" t="s">
        <v>2721</v>
      </c>
      <c r="Y75" s="121" t="s">
        <v>2465</v>
      </c>
      <c r="Z75" s="121" t="s">
        <v>2768</v>
      </c>
      <c r="AA75" s="121" t="s">
        <v>2769</v>
      </c>
      <c r="AB75" s="121" t="s">
        <v>2982</v>
      </c>
      <c r="AC75" s="121" t="s">
        <v>2103</v>
      </c>
      <c r="AD75" s="121" t="s">
        <v>2788</v>
      </c>
      <c r="AE75" s="121" t="s">
        <v>2864</v>
      </c>
      <c r="AF75" s="121"/>
      <c r="AG75" s="121"/>
      <c r="AH75" s="121"/>
      <c r="AI75" s="551"/>
      <c r="AJ75" s="551"/>
      <c r="AK75" s="551"/>
      <c r="AL75" s="551"/>
      <c r="AM75" s="551"/>
      <c r="AN75" s="551"/>
      <c r="AO75" s="551"/>
      <c r="AP75" s="551"/>
      <c r="AQ75" s="551"/>
      <c r="AR75" s="551"/>
      <c r="AS75" s="551"/>
      <c r="AT75" s="551"/>
      <c r="AU75" s="551"/>
      <c r="AV75" s="551"/>
      <c r="AW75" s="551"/>
      <c r="AX75" s="551"/>
    </row>
    <row r="76">
      <c r="A76" s="570" t="s">
        <v>2870</v>
      </c>
      <c r="B76" s="570" t="s">
        <v>2983</v>
      </c>
      <c r="C76" s="570" t="s">
        <v>1057</v>
      </c>
      <c r="D76" s="570" t="s">
        <v>2782</v>
      </c>
      <c r="E76" s="570" t="s">
        <v>2714</v>
      </c>
      <c r="F76" s="570">
        <v>16</v>
      </c>
      <c r="G76" s="570">
        <v>64</v>
      </c>
      <c r="H76" s="570">
        <v>120</v>
      </c>
      <c r="I76" s="569"/>
      <c r="J76" s="121"/>
      <c r="K76" s="121"/>
      <c r="L76" s="121"/>
      <c r="M76" s="570"/>
      <c r="N76" s="569"/>
      <c r="O76" s="569"/>
      <c r="P76" s="569"/>
      <c r="Q76" s="121"/>
      <c r="R76" s="121" t="s">
        <v>2984</v>
      </c>
      <c r="S76" s="121" t="s">
        <v>2742</v>
      </c>
      <c r="T76" s="121" t="s">
        <v>2766</v>
      </c>
      <c r="U76" s="121">
        <v>0</v>
      </c>
      <c r="V76" s="121" t="s">
        <v>2949</v>
      </c>
      <c r="W76" s="121" t="s">
        <v>2969</v>
      </c>
      <c r="X76" s="121" t="s">
        <v>2721</v>
      </c>
      <c r="Y76" s="121" t="s">
        <v>2465</v>
      </c>
      <c r="Z76" s="121" t="s">
        <v>2768</v>
      </c>
      <c r="AA76" s="121" t="s">
        <v>2769</v>
      </c>
      <c r="AB76" s="121" t="s">
        <v>2863</v>
      </c>
      <c r="AC76" s="121" t="s">
        <v>2103</v>
      </c>
      <c r="AD76" s="121" t="s">
        <v>2788</v>
      </c>
      <c r="AE76" s="121" t="s">
        <v>2864</v>
      </c>
      <c r="AF76" s="121"/>
      <c r="AG76" s="121"/>
      <c r="AH76" s="121"/>
      <c r="AI76" s="551"/>
      <c r="AJ76" s="551"/>
      <c r="AK76" s="551"/>
      <c r="AL76" s="551"/>
      <c r="AM76" s="551"/>
      <c r="AN76" s="551"/>
      <c r="AO76" s="551"/>
      <c r="AP76" s="551"/>
      <c r="AQ76" s="551"/>
      <c r="AR76" s="551"/>
      <c r="AS76" s="551"/>
      <c r="AT76" s="551"/>
      <c r="AU76" s="551"/>
      <c r="AV76" s="551"/>
      <c r="AW76" s="551"/>
      <c r="AX76" s="551"/>
    </row>
    <row r="77">
      <c r="A77" s="570" t="s">
        <v>2870</v>
      </c>
      <c r="B77" s="570" t="s">
        <v>2985</v>
      </c>
      <c r="C77" s="570" t="s">
        <v>1057</v>
      </c>
      <c r="D77" s="570" t="s">
        <v>2782</v>
      </c>
      <c r="E77" s="570" t="s">
        <v>2714</v>
      </c>
      <c r="F77" s="570">
        <v>16</v>
      </c>
      <c r="G77" s="570">
        <v>64</v>
      </c>
      <c r="H77" s="570">
        <v>120</v>
      </c>
      <c r="I77" s="569"/>
      <c r="J77" s="121"/>
      <c r="K77" s="121"/>
      <c r="L77" s="121"/>
      <c r="M77" s="570"/>
      <c r="N77" s="569"/>
      <c r="O77" s="569"/>
      <c r="P77" s="569"/>
      <c r="Q77" s="121"/>
      <c r="R77" s="121" t="s">
        <v>2986</v>
      </c>
      <c r="S77" s="121" t="s">
        <v>2742</v>
      </c>
      <c r="T77" s="121" t="s">
        <v>2766</v>
      </c>
      <c r="U77" s="121">
        <v>0</v>
      </c>
      <c r="V77" s="121" t="s">
        <v>2949</v>
      </c>
      <c r="W77" s="121" t="s">
        <v>2969</v>
      </c>
      <c r="X77" s="121" t="s">
        <v>2721</v>
      </c>
      <c r="Y77" s="121" t="s">
        <v>2465</v>
      </c>
      <c r="Z77" s="121" t="s">
        <v>2768</v>
      </c>
      <c r="AA77" s="121" t="s">
        <v>2769</v>
      </c>
      <c r="AB77" s="121" t="s">
        <v>2987</v>
      </c>
      <c r="AC77" s="121" t="s">
        <v>2103</v>
      </c>
      <c r="AD77" s="121" t="s">
        <v>2788</v>
      </c>
      <c r="AE77" s="121" t="s">
        <v>2864</v>
      </c>
      <c r="AF77" s="121"/>
      <c r="AG77" s="121"/>
      <c r="AH77" s="121"/>
      <c r="AI77" s="551"/>
      <c r="AJ77" s="551"/>
      <c r="AK77" s="551"/>
      <c r="AL77" s="551"/>
      <c r="AM77" s="551"/>
      <c r="AN77" s="551"/>
      <c r="AO77" s="551"/>
      <c r="AP77" s="551"/>
      <c r="AQ77" s="551"/>
      <c r="AR77" s="551"/>
      <c r="AS77" s="551"/>
      <c r="AT77" s="551"/>
      <c r="AU77" s="551"/>
      <c r="AV77" s="551"/>
      <c r="AW77" s="551"/>
      <c r="AX77" s="551"/>
    </row>
    <row r="78">
      <c r="A78" s="570" t="s">
        <v>2870</v>
      </c>
      <c r="B78" s="570" t="s">
        <v>2988</v>
      </c>
      <c r="C78" s="570" t="s">
        <v>1057</v>
      </c>
      <c r="D78" s="570" t="s">
        <v>2782</v>
      </c>
      <c r="E78" s="570" t="s">
        <v>2714</v>
      </c>
      <c r="F78" s="570">
        <v>16</v>
      </c>
      <c r="G78" s="570">
        <v>64</v>
      </c>
      <c r="H78" s="570">
        <v>120</v>
      </c>
      <c r="I78" s="569"/>
      <c r="J78" s="121"/>
      <c r="K78" s="121"/>
      <c r="L78" s="121"/>
      <c r="M78" s="570"/>
      <c r="N78" s="569"/>
      <c r="O78" s="569"/>
      <c r="P78" s="569"/>
      <c r="Q78" s="121"/>
      <c r="R78" s="121" t="s">
        <v>2989</v>
      </c>
      <c r="S78" s="121" t="s">
        <v>2742</v>
      </c>
      <c r="T78" s="121" t="s">
        <v>2766</v>
      </c>
      <c r="U78" s="121">
        <v>0</v>
      </c>
      <c r="V78" s="121" t="s">
        <v>2949</v>
      </c>
      <c r="W78" s="121" t="s">
        <v>2950</v>
      </c>
      <c r="X78" s="121" t="s">
        <v>2721</v>
      </c>
      <c r="Y78" s="121" t="s">
        <v>2465</v>
      </c>
      <c r="Z78" s="121" t="s">
        <v>2768</v>
      </c>
      <c r="AA78" s="121" t="s">
        <v>2769</v>
      </c>
      <c r="AB78" s="121" t="s">
        <v>2990</v>
      </c>
      <c r="AC78" s="121" t="s">
        <v>2103</v>
      </c>
      <c r="AD78" s="121" t="s">
        <v>2771</v>
      </c>
      <c r="AE78" s="121" t="s">
        <v>2991</v>
      </c>
      <c r="AF78" s="121"/>
      <c r="AG78" s="121"/>
      <c r="AH78" s="121"/>
      <c r="AI78" s="551"/>
      <c r="AJ78" s="551"/>
      <c r="AK78" s="551"/>
      <c r="AL78" s="551"/>
      <c r="AM78" s="551"/>
      <c r="AN78" s="551"/>
      <c r="AO78" s="551"/>
      <c r="AP78" s="551"/>
      <c r="AQ78" s="551"/>
      <c r="AR78" s="551"/>
      <c r="AS78" s="551"/>
      <c r="AT78" s="551"/>
      <c r="AU78" s="551"/>
      <c r="AV78" s="551"/>
      <c r="AW78" s="551"/>
      <c r="AX78" s="551"/>
    </row>
    <row r="79">
      <c r="A79" s="570" t="s">
        <v>2870</v>
      </c>
      <c r="B79" s="570" t="s">
        <v>2992</v>
      </c>
      <c r="C79" s="570" t="s">
        <v>1057</v>
      </c>
      <c r="D79" s="570" t="s">
        <v>2782</v>
      </c>
      <c r="E79" s="570" t="s">
        <v>2714</v>
      </c>
      <c r="F79" s="570">
        <v>16</v>
      </c>
      <c r="G79" s="570">
        <v>64</v>
      </c>
      <c r="H79" s="570">
        <v>120</v>
      </c>
      <c r="I79" s="569"/>
      <c r="J79" s="121"/>
      <c r="K79" s="121"/>
      <c r="L79" s="121"/>
      <c r="M79" s="570"/>
      <c r="N79" s="569"/>
      <c r="O79" s="569"/>
      <c r="P79" s="569"/>
      <c r="Q79" s="121"/>
      <c r="R79" s="121" t="s">
        <v>2993</v>
      </c>
      <c r="S79" s="121" t="s">
        <v>2742</v>
      </c>
      <c r="T79" s="121" t="s">
        <v>2766</v>
      </c>
      <c r="U79" s="121">
        <v>0</v>
      </c>
      <c r="V79" s="121" t="s">
        <v>2949</v>
      </c>
      <c r="W79" s="121" t="s">
        <v>2950</v>
      </c>
      <c r="X79" s="121" t="s">
        <v>2721</v>
      </c>
      <c r="Y79" s="121" t="s">
        <v>2465</v>
      </c>
      <c r="Z79" s="121" t="s">
        <v>2768</v>
      </c>
      <c r="AA79" s="121" t="s">
        <v>2769</v>
      </c>
      <c r="AB79" s="121" t="s">
        <v>2994</v>
      </c>
      <c r="AC79" s="121" t="s">
        <v>2103</v>
      </c>
      <c r="AD79" s="121" t="s">
        <v>2771</v>
      </c>
      <c r="AE79" s="121" t="s">
        <v>2772</v>
      </c>
      <c r="AF79" s="121"/>
      <c r="AG79" s="121"/>
      <c r="AH79" s="121"/>
      <c r="AI79" s="551"/>
      <c r="AJ79" s="551"/>
      <c r="AK79" s="551"/>
      <c r="AL79" s="551"/>
      <c r="AM79" s="551"/>
      <c r="AN79" s="551"/>
      <c r="AO79" s="551"/>
      <c r="AP79" s="551"/>
      <c r="AQ79" s="551"/>
      <c r="AR79" s="551"/>
      <c r="AS79" s="551"/>
      <c r="AT79" s="551"/>
      <c r="AU79" s="551"/>
      <c r="AV79" s="551"/>
      <c r="AW79" s="551"/>
      <c r="AX79" s="551"/>
    </row>
    <row r="80">
      <c r="A80" s="570" t="s">
        <v>2870</v>
      </c>
      <c r="B80" s="570" t="s">
        <v>2995</v>
      </c>
      <c r="C80" s="570" t="s">
        <v>1057</v>
      </c>
      <c r="D80" s="570" t="s">
        <v>2782</v>
      </c>
      <c r="E80" s="570" t="s">
        <v>2714</v>
      </c>
      <c r="F80" s="570">
        <v>16</v>
      </c>
      <c r="G80" s="570">
        <v>64</v>
      </c>
      <c r="H80" s="570">
        <v>120</v>
      </c>
      <c r="I80" s="569"/>
      <c r="J80" s="121"/>
      <c r="K80" s="121"/>
      <c r="L80" s="121"/>
      <c r="M80" s="570"/>
      <c r="N80" s="569"/>
      <c r="O80" s="569"/>
      <c r="P80" s="569"/>
      <c r="Q80" s="121"/>
      <c r="R80" s="121" t="s">
        <v>2996</v>
      </c>
      <c r="S80" s="121" t="s">
        <v>2742</v>
      </c>
      <c r="T80" s="121" t="s">
        <v>2766</v>
      </c>
      <c r="U80" s="121">
        <v>0</v>
      </c>
      <c r="V80" s="121" t="s">
        <v>2949</v>
      </c>
      <c r="W80" s="121" t="s">
        <v>2950</v>
      </c>
      <c r="X80" s="121" t="s">
        <v>2721</v>
      </c>
      <c r="Y80" s="121" t="s">
        <v>2465</v>
      </c>
      <c r="Z80" s="121" t="s">
        <v>2768</v>
      </c>
      <c r="AA80" s="121" t="s">
        <v>2769</v>
      </c>
      <c r="AB80" s="121" t="s">
        <v>2997</v>
      </c>
      <c r="AC80" s="121" t="s">
        <v>2103</v>
      </c>
      <c r="AD80" s="121" t="s">
        <v>2771</v>
      </c>
      <c r="AE80" s="121" t="s">
        <v>2991</v>
      </c>
      <c r="AF80" s="121"/>
      <c r="AG80" s="121"/>
      <c r="AH80" s="121"/>
      <c r="AI80" s="551"/>
      <c r="AJ80" s="551"/>
      <c r="AK80" s="551"/>
      <c r="AL80" s="551"/>
      <c r="AM80" s="551"/>
      <c r="AN80" s="551"/>
      <c r="AO80" s="551"/>
      <c r="AP80" s="551"/>
      <c r="AQ80" s="551"/>
      <c r="AR80" s="551"/>
      <c r="AS80" s="551"/>
      <c r="AT80" s="551"/>
      <c r="AU80" s="551"/>
      <c r="AV80" s="551"/>
      <c r="AW80" s="551"/>
      <c r="AX80" s="551"/>
    </row>
    <row r="81">
      <c r="A81" s="570" t="s">
        <v>2870</v>
      </c>
      <c r="B81" s="570" t="s">
        <v>2998</v>
      </c>
      <c r="C81" s="570" t="s">
        <v>1057</v>
      </c>
      <c r="D81" s="570" t="s">
        <v>2782</v>
      </c>
      <c r="E81" s="570" t="s">
        <v>2714</v>
      </c>
      <c r="F81" s="570">
        <v>16</v>
      </c>
      <c r="G81" s="570">
        <v>64</v>
      </c>
      <c r="H81" s="570">
        <v>120</v>
      </c>
      <c r="I81" s="569"/>
      <c r="J81" s="121"/>
      <c r="K81" s="121"/>
      <c r="L81" s="121"/>
      <c r="M81" s="570"/>
      <c r="N81" s="569"/>
      <c r="O81" s="569"/>
      <c r="P81" s="569"/>
      <c r="Q81" s="121"/>
      <c r="R81" s="121" t="s">
        <v>2999</v>
      </c>
      <c r="S81" s="121" t="s">
        <v>2742</v>
      </c>
      <c r="T81" s="121" t="s">
        <v>2766</v>
      </c>
      <c r="U81" s="121">
        <v>0</v>
      </c>
      <c r="V81" s="121" t="s">
        <v>2949</v>
      </c>
      <c r="W81" s="121" t="s">
        <v>2950</v>
      </c>
      <c r="X81" s="121" t="s">
        <v>2721</v>
      </c>
      <c r="Y81" s="121" t="s">
        <v>2465</v>
      </c>
      <c r="Z81" s="121" t="s">
        <v>2768</v>
      </c>
      <c r="AA81" s="121" t="s">
        <v>2769</v>
      </c>
      <c r="AB81" s="121" t="s">
        <v>2966</v>
      </c>
      <c r="AC81" s="121" t="s">
        <v>2103</v>
      </c>
      <c r="AD81" s="121" t="s">
        <v>2771</v>
      </c>
      <c r="AE81" s="121" t="s">
        <v>2772</v>
      </c>
      <c r="AF81" s="121"/>
      <c r="AG81" s="121"/>
      <c r="AH81" s="121"/>
      <c r="AI81" s="551"/>
      <c r="AJ81" s="551"/>
      <c r="AK81" s="551"/>
      <c r="AL81" s="551"/>
      <c r="AM81" s="551"/>
      <c r="AN81" s="551"/>
      <c r="AO81" s="551"/>
      <c r="AP81" s="551"/>
      <c r="AQ81" s="551"/>
      <c r="AR81" s="551"/>
      <c r="AS81" s="551"/>
      <c r="AT81" s="551"/>
      <c r="AU81" s="551"/>
      <c r="AV81" s="551"/>
      <c r="AW81" s="551"/>
      <c r="AX81" s="551"/>
    </row>
    <row r="82">
      <c r="A82" s="570" t="s">
        <v>2870</v>
      </c>
      <c r="B82" s="570" t="s">
        <v>3000</v>
      </c>
      <c r="C82" s="570" t="s">
        <v>1057</v>
      </c>
      <c r="D82" s="570" t="s">
        <v>2782</v>
      </c>
      <c r="E82" s="570" t="s">
        <v>2714</v>
      </c>
      <c r="F82" s="570">
        <v>16</v>
      </c>
      <c r="G82" s="570">
        <v>64</v>
      </c>
      <c r="H82" s="570">
        <v>120</v>
      </c>
      <c r="I82" s="569"/>
      <c r="J82" s="121"/>
      <c r="K82" s="121"/>
      <c r="L82" s="121"/>
      <c r="M82" s="570"/>
      <c r="N82" s="569"/>
      <c r="O82" s="569"/>
      <c r="P82" s="569"/>
      <c r="Q82" s="121"/>
      <c r="R82" s="121" t="s">
        <v>3001</v>
      </c>
      <c r="S82" s="121" t="s">
        <v>2742</v>
      </c>
      <c r="T82" s="121" t="s">
        <v>2766</v>
      </c>
      <c r="U82" s="121">
        <v>0</v>
      </c>
      <c r="V82" s="121" t="s">
        <v>2949</v>
      </c>
      <c r="W82" s="121" t="s">
        <v>2950</v>
      </c>
      <c r="X82" s="121" t="s">
        <v>2721</v>
      </c>
      <c r="Y82" s="121" t="s">
        <v>2465</v>
      </c>
      <c r="Z82" s="121" t="s">
        <v>2768</v>
      </c>
      <c r="AA82" s="121" t="s">
        <v>2769</v>
      </c>
      <c r="AB82" s="121" t="s">
        <v>3002</v>
      </c>
      <c r="AC82" s="121" t="s">
        <v>2103</v>
      </c>
      <c r="AD82" s="121" t="s">
        <v>2771</v>
      </c>
      <c r="AE82" s="121" t="s">
        <v>2991</v>
      </c>
      <c r="AF82" s="121"/>
      <c r="AG82" s="121"/>
      <c r="AH82" s="121"/>
      <c r="AI82" s="551"/>
      <c r="AJ82" s="551"/>
      <c r="AK82" s="551"/>
      <c r="AL82" s="551"/>
      <c r="AM82" s="551"/>
      <c r="AN82" s="551"/>
      <c r="AO82" s="551"/>
      <c r="AP82" s="551"/>
      <c r="AQ82" s="551"/>
      <c r="AR82" s="551"/>
      <c r="AS82" s="551"/>
      <c r="AT82" s="551"/>
      <c r="AU82" s="551"/>
      <c r="AV82" s="551"/>
      <c r="AW82" s="551"/>
      <c r="AX82" s="551"/>
    </row>
    <row r="83">
      <c r="A83" s="570" t="s">
        <v>2870</v>
      </c>
      <c r="B83" s="570" t="s">
        <v>3003</v>
      </c>
      <c r="C83" s="570" t="s">
        <v>1057</v>
      </c>
      <c r="D83" s="570" t="s">
        <v>2782</v>
      </c>
      <c r="E83" s="570" t="s">
        <v>2714</v>
      </c>
      <c r="F83" s="570">
        <v>16</v>
      </c>
      <c r="G83" s="570">
        <v>64</v>
      </c>
      <c r="H83" s="570">
        <v>120</v>
      </c>
      <c r="I83" s="569"/>
      <c r="J83" s="121"/>
      <c r="K83" s="121"/>
      <c r="L83" s="121"/>
      <c r="M83" s="570"/>
      <c r="N83" s="569"/>
      <c r="O83" s="569"/>
      <c r="P83" s="569"/>
      <c r="Q83" s="121"/>
      <c r="R83" s="121" t="s">
        <v>3004</v>
      </c>
      <c r="S83" s="121" t="s">
        <v>2742</v>
      </c>
      <c r="T83" s="121" t="s">
        <v>2766</v>
      </c>
      <c r="U83" s="121">
        <v>0</v>
      </c>
      <c r="V83" s="121" t="s">
        <v>2949</v>
      </c>
      <c r="W83" s="121" t="s">
        <v>2950</v>
      </c>
      <c r="X83" s="121" t="s">
        <v>2721</v>
      </c>
      <c r="Y83" s="121" t="s">
        <v>2465</v>
      </c>
      <c r="Z83" s="121" t="s">
        <v>2768</v>
      </c>
      <c r="AA83" s="121" t="s">
        <v>2769</v>
      </c>
      <c r="AB83" s="121" t="s">
        <v>3005</v>
      </c>
      <c r="AC83" s="121" t="s">
        <v>2103</v>
      </c>
      <c r="AD83" s="121" t="s">
        <v>2771</v>
      </c>
      <c r="AE83" s="121" t="s">
        <v>2772</v>
      </c>
      <c r="AF83" s="121"/>
      <c r="AG83" s="121"/>
      <c r="AH83" s="121"/>
      <c r="AI83" s="551"/>
      <c r="AJ83" s="551"/>
      <c r="AK83" s="551"/>
      <c r="AL83" s="551"/>
      <c r="AM83" s="551"/>
      <c r="AN83" s="551"/>
      <c r="AO83" s="551"/>
      <c r="AP83" s="551"/>
      <c r="AQ83" s="551"/>
      <c r="AR83" s="551"/>
      <c r="AS83" s="551"/>
      <c r="AT83" s="551"/>
      <c r="AU83" s="551"/>
      <c r="AV83" s="551"/>
      <c r="AW83" s="551"/>
      <c r="AX83" s="551"/>
    </row>
    <row r="84">
      <c r="A84" s="570" t="s">
        <v>2870</v>
      </c>
      <c r="B84" s="570" t="s">
        <v>3006</v>
      </c>
      <c r="C84" s="570" t="s">
        <v>1057</v>
      </c>
      <c r="D84" s="570" t="s">
        <v>2782</v>
      </c>
      <c r="E84" s="570" t="s">
        <v>2714</v>
      </c>
      <c r="F84" s="570">
        <v>16</v>
      </c>
      <c r="G84" s="570">
        <v>64</v>
      </c>
      <c r="H84" s="570">
        <v>120</v>
      </c>
      <c r="I84" s="569"/>
      <c r="J84" s="121"/>
      <c r="K84" s="121"/>
      <c r="L84" s="121"/>
      <c r="M84" s="570"/>
      <c r="N84" s="569"/>
      <c r="O84" s="569"/>
      <c r="P84" s="569"/>
      <c r="Q84" s="121"/>
      <c r="R84" s="121" t="s">
        <v>3007</v>
      </c>
      <c r="S84" s="121" t="s">
        <v>2742</v>
      </c>
      <c r="T84" s="121" t="s">
        <v>2766</v>
      </c>
      <c r="U84" s="121">
        <v>0</v>
      </c>
      <c r="V84" s="121" t="s">
        <v>2949</v>
      </c>
      <c r="W84" s="121" t="s">
        <v>2950</v>
      </c>
      <c r="X84" s="121" t="s">
        <v>2721</v>
      </c>
      <c r="Y84" s="121" t="s">
        <v>2465</v>
      </c>
      <c r="Z84" s="121" t="s">
        <v>2768</v>
      </c>
      <c r="AA84" s="121" t="s">
        <v>2769</v>
      </c>
      <c r="AB84" s="121" t="s">
        <v>3008</v>
      </c>
      <c r="AC84" s="121" t="s">
        <v>2103</v>
      </c>
      <c r="AD84" s="121" t="s">
        <v>2771</v>
      </c>
      <c r="AE84" s="121" t="s">
        <v>3009</v>
      </c>
      <c r="AF84" s="121"/>
      <c r="AG84" s="121"/>
      <c r="AH84" s="121"/>
      <c r="AI84" s="551"/>
      <c r="AJ84" s="551"/>
      <c r="AK84" s="551"/>
      <c r="AL84" s="551"/>
      <c r="AM84" s="551"/>
      <c r="AN84" s="551"/>
      <c r="AO84" s="551"/>
      <c r="AP84" s="551"/>
      <c r="AQ84" s="551"/>
      <c r="AR84" s="551"/>
      <c r="AS84" s="551"/>
      <c r="AT84" s="551"/>
      <c r="AU84" s="551"/>
      <c r="AV84" s="551"/>
      <c r="AW84" s="551"/>
      <c r="AX84" s="551"/>
    </row>
    <row r="85">
      <c r="A85" s="570" t="s">
        <v>2870</v>
      </c>
      <c r="B85" s="570" t="s">
        <v>3010</v>
      </c>
      <c r="C85" s="570" t="s">
        <v>1057</v>
      </c>
      <c r="D85" s="570" t="s">
        <v>2782</v>
      </c>
      <c r="E85" s="570" t="s">
        <v>2714</v>
      </c>
      <c r="F85" s="570">
        <v>16</v>
      </c>
      <c r="G85" s="570">
        <v>64</v>
      </c>
      <c r="H85" s="570">
        <v>120</v>
      </c>
      <c r="I85" s="569"/>
      <c r="J85" s="121"/>
      <c r="K85" s="121"/>
      <c r="L85" s="121"/>
      <c r="M85" s="570"/>
      <c r="N85" s="569"/>
      <c r="O85" s="569"/>
      <c r="P85" s="569"/>
      <c r="Q85" s="121"/>
      <c r="R85" s="121" t="s">
        <v>3011</v>
      </c>
      <c r="S85" s="121" t="s">
        <v>2742</v>
      </c>
      <c r="T85" s="121" t="s">
        <v>2766</v>
      </c>
      <c r="U85" s="121">
        <v>0</v>
      </c>
      <c r="V85" s="121" t="s">
        <v>2949</v>
      </c>
      <c r="W85" s="121" t="s">
        <v>2950</v>
      </c>
      <c r="X85" s="121" t="s">
        <v>2721</v>
      </c>
      <c r="Y85" s="121" t="s">
        <v>2465</v>
      </c>
      <c r="Z85" s="121" t="s">
        <v>2768</v>
      </c>
      <c r="AA85" s="121" t="s">
        <v>2769</v>
      </c>
      <c r="AB85" s="121" t="s">
        <v>3012</v>
      </c>
      <c r="AC85" s="121" t="s">
        <v>2103</v>
      </c>
      <c r="AD85" s="121" t="s">
        <v>2771</v>
      </c>
      <c r="AE85" s="121" t="s">
        <v>2955</v>
      </c>
      <c r="AF85" s="121"/>
      <c r="AG85" s="121"/>
      <c r="AH85" s="121"/>
      <c r="AI85" s="551"/>
      <c r="AJ85" s="551"/>
      <c r="AK85" s="551"/>
      <c r="AL85" s="551"/>
      <c r="AM85" s="551"/>
      <c r="AN85" s="551"/>
      <c r="AO85" s="551"/>
      <c r="AP85" s="551"/>
      <c r="AQ85" s="551"/>
      <c r="AR85" s="551"/>
      <c r="AS85" s="551"/>
      <c r="AT85" s="551"/>
      <c r="AU85" s="551"/>
      <c r="AV85" s="551"/>
      <c r="AW85" s="551"/>
      <c r="AX85" s="551"/>
    </row>
    <row r="86">
      <c r="A86" s="570" t="s">
        <v>2870</v>
      </c>
      <c r="B86" s="570" t="s">
        <v>3013</v>
      </c>
      <c r="C86" s="570" t="s">
        <v>1057</v>
      </c>
      <c r="D86" s="570" t="s">
        <v>2782</v>
      </c>
      <c r="E86" s="570" t="s">
        <v>2714</v>
      </c>
      <c r="F86" s="570">
        <v>16</v>
      </c>
      <c r="G86" s="570">
        <v>64</v>
      </c>
      <c r="H86" s="570">
        <v>120</v>
      </c>
      <c r="I86" s="569"/>
      <c r="J86" s="121"/>
      <c r="K86" s="121"/>
      <c r="L86" s="121"/>
      <c r="M86" s="570"/>
      <c r="N86" s="569"/>
      <c r="O86" s="569"/>
      <c r="P86" s="569"/>
      <c r="Q86" s="121"/>
      <c r="R86" s="121" t="s">
        <v>3014</v>
      </c>
      <c r="S86" s="121" t="s">
        <v>2742</v>
      </c>
      <c r="T86" s="121" t="s">
        <v>2766</v>
      </c>
      <c r="U86" s="121">
        <v>0</v>
      </c>
      <c r="V86" s="121" t="s">
        <v>2949</v>
      </c>
      <c r="W86" s="121" t="s">
        <v>2950</v>
      </c>
      <c r="X86" s="121" t="s">
        <v>2721</v>
      </c>
      <c r="Y86" s="121" t="s">
        <v>2465</v>
      </c>
      <c r="Z86" s="121" t="s">
        <v>2768</v>
      </c>
      <c r="AA86" s="121" t="s">
        <v>2769</v>
      </c>
      <c r="AB86" s="121" t="s">
        <v>3015</v>
      </c>
      <c r="AC86" s="121" t="s">
        <v>2103</v>
      </c>
      <c r="AD86" s="121" t="s">
        <v>2771</v>
      </c>
      <c r="AE86" s="121" t="s">
        <v>2776</v>
      </c>
      <c r="AF86" s="121"/>
      <c r="AG86" s="121"/>
      <c r="AH86" s="121"/>
      <c r="AI86" s="551"/>
      <c r="AJ86" s="551"/>
      <c r="AK86" s="551"/>
      <c r="AL86" s="551"/>
      <c r="AM86" s="551"/>
      <c r="AN86" s="551"/>
      <c r="AO86" s="551"/>
      <c r="AP86" s="551"/>
      <c r="AQ86" s="551"/>
      <c r="AR86" s="551"/>
      <c r="AS86" s="551"/>
      <c r="AT86" s="551"/>
      <c r="AU86" s="551"/>
      <c r="AV86" s="551"/>
      <c r="AW86" s="551"/>
      <c r="AX86" s="551"/>
    </row>
    <row r="87">
      <c r="A87" s="570" t="s">
        <v>2870</v>
      </c>
      <c r="B87" s="570" t="s">
        <v>3016</v>
      </c>
      <c r="C87" s="570" t="s">
        <v>1057</v>
      </c>
      <c r="D87" s="570" t="s">
        <v>2782</v>
      </c>
      <c r="E87" s="570" t="s">
        <v>2714</v>
      </c>
      <c r="F87" s="570">
        <v>16</v>
      </c>
      <c r="G87" s="570">
        <v>64</v>
      </c>
      <c r="H87" s="570">
        <v>120</v>
      </c>
      <c r="I87" s="569"/>
      <c r="J87" s="121"/>
      <c r="K87" s="121"/>
      <c r="L87" s="121"/>
      <c r="M87" s="570"/>
      <c r="N87" s="569"/>
      <c r="O87" s="569"/>
      <c r="P87" s="569"/>
      <c r="Q87" s="121"/>
      <c r="R87" s="121" t="s">
        <v>3017</v>
      </c>
      <c r="S87" s="121" t="s">
        <v>2742</v>
      </c>
      <c r="T87" s="121" t="s">
        <v>2766</v>
      </c>
      <c r="U87" s="121">
        <v>0</v>
      </c>
      <c r="V87" s="121" t="s">
        <v>2949</v>
      </c>
      <c r="W87" s="121" t="s">
        <v>2950</v>
      </c>
      <c r="X87" s="121" t="s">
        <v>2721</v>
      </c>
      <c r="Y87" s="121" t="s">
        <v>2465</v>
      </c>
      <c r="Z87" s="121" t="s">
        <v>2768</v>
      </c>
      <c r="AA87" s="121" t="s">
        <v>2769</v>
      </c>
      <c r="AB87" s="121" t="s">
        <v>3018</v>
      </c>
      <c r="AC87" s="121" t="s">
        <v>2103</v>
      </c>
      <c r="AD87" s="121" t="s">
        <v>2771</v>
      </c>
      <c r="AE87" s="121" t="s">
        <v>2955</v>
      </c>
      <c r="AF87" s="121"/>
      <c r="AG87" s="121"/>
      <c r="AH87" s="121"/>
      <c r="AI87" s="551"/>
      <c r="AJ87" s="551"/>
      <c r="AK87" s="551"/>
      <c r="AL87" s="551"/>
      <c r="AM87" s="551"/>
      <c r="AN87" s="551"/>
      <c r="AO87" s="551"/>
      <c r="AP87" s="551"/>
      <c r="AQ87" s="551"/>
      <c r="AR87" s="551"/>
      <c r="AS87" s="551"/>
      <c r="AT87" s="551"/>
      <c r="AU87" s="551"/>
      <c r="AV87" s="551"/>
      <c r="AW87" s="551"/>
      <c r="AX87" s="551"/>
    </row>
    <row r="88">
      <c r="A88" s="570" t="s">
        <v>2870</v>
      </c>
      <c r="B88" s="570" t="s">
        <v>3019</v>
      </c>
      <c r="C88" s="570" t="s">
        <v>1057</v>
      </c>
      <c r="D88" s="570" t="s">
        <v>2782</v>
      </c>
      <c r="E88" s="570" t="s">
        <v>2714</v>
      </c>
      <c r="F88" s="570">
        <v>16</v>
      </c>
      <c r="G88" s="570">
        <v>64</v>
      </c>
      <c r="H88" s="570">
        <v>120</v>
      </c>
      <c r="I88" s="569"/>
      <c r="J88" s="121"/>
      <c r="K88" s="121"/>
      <c r="L88" s="121"/>
      <c r="M88" s="570"/>
      <c r="N88" s="569"/>
      <c r="O88" s="569"/>
      <c r="P88" s="569"/>
      <c r="Q88" s="121"/>
      <c r="R88" s="121" t="s">
        <v>3020</v>
      </c>
      <c r="S88" s="121" t="s">
        <v>2742</v>
      </c>
      <c r="T88" s="121" t="s">
        <v>2766</v>
      </c>
      <c r="U88" s="121">
        <v>0</v>
      </c>
      <c r="V88" s="121" t="s">
        <v>2949</v>
      </c>
      <c r="W88" s="121" t="s">
        <v>2950</v>
      </c>
      <c r="X88" s="121" t="s">
        <v>2721</v>
      </c>
      <c r="Y88" s="121" t="s">
        <v>2465</v>
      </c>
      <c r="Z88" s="121" t="s">
        <v>2768</v>
      </c>
      <c r="AA88" s="121" t="s">
        <v>2769</v>
      </c>
      <c r="AB88" s="121" t="s">
        <v>3021</v>
      </c>
      <c r="AC88" s="121" t="s">
        <v>2103</v>
      </c>
      <c r="AD88" s="121" t="s">
        <v>2771</v>
      </c>
      <c r="AE88" s="121" t="s">
        <v>2776</v>
      </c>
      <c r="AF88" s="121"/>
      <c r="AG88" s="121"/>
      <c r="AH88" s="121"/>
      <c r="AI88" s="551"/>
      <c r="AJ88" s="551"/>
      <c r="AK88" s="551"/>
      <c r="AL88" s="551"/>
      <c r="AM88" s="551"/>
      <c r="AN88" s="551"/>
      <c r="AO88" s="551"/>
      <c r="AP88" s="551"/>
      <c r="AQ88" s="551"/>
      <c r="AR88" s="551"/>
      <c r="AS88" s="551"/>
      <c r="AT88" s="551"/>
      <c r="AU88" s="551"/>
      <c r="AV88" s="551"/>
      <c r="AW88" s="551"/>
      <c r="AX88" s="551"/>
    </row>
    <row r="89">
      <c r="A89" s="570" t="s">
        <v>2870</v>
      </c>
      <c r="B89" s="570" t="s">
        <v>3022</v>
      </c>
      <c r="C89" s="570" t="s">
        <v>1057</v>
      </c>
      <c r="D89" s="570" t="s">
        <v>2782</v>
      </c>
      <c r="E89" s="570" t="s">
        <v>2714</v>
      </c>
      <c r="F89" s="570">
        <v>16</v>
      </c>
      <c r="G89" s="570">
        <v>64</v>
      </c>
      <c r="H89" s="570">
        <v>120</v>
      </c>
      <c r="I89" s="569"/>
      <c r="J89" s="121"/>
      <c r="K89" s="121"/>
      <c r="L89" s="121"/>
      <c r="M89" s="570"/>
      <c r="N89" s="569"/>
      <c r="O89" s="569"/>
      <c r="P89" s="569"/>
      <c r="Q89" s="121"/>
      <c r="R89" s="121" t="s">
        <v>3023</v>
      </c>
      <c r="S89" s="121" t="s">
        <v>2742</v>
      </c>
      <c r="T89" s="121" t="s">
        <v>2766</v>
      </c>
      <c r="U89" s="121">
        <v>0</v>
      </c>
      <c r="V89" s="121" t="s">
        <v>2949</v>
      </c>
      <c r="W89" s="121" t="s">
        <v>2950</v>
      </c>
      <c r="X89" s="121" t="s">
        <v>2721</v>
      </c>
      <c r="Y89" s="121" t="s">
        <v>2465</v>
      </c>
      <c r="Z89" s="121" t="s">
        <v>2768</v>
      </c>
      <c r="AA89" s="121" t="s">
        <v>2769</v>
      </c>
      <c r="AB89" s="121" t="s">
        <v>3021</v>
      </c>
      <c r="AC89" s="121" t="s">
        <v>2103</v>
      </c>
      <c r="AD89" s="121" t="s">
        <v>2771</v>
      </c>
      <c r="AE89" s="121" t="s">
        <v>2776</v>
      </c>
      <c r="AF89" s="121"/>
      <c r="AG89" s="121"/>
      <c r="AH89" s="121"/>
      <c r="AI89" s="551"/>
      <c r="AJ89" s="551"/>
      <c r="AK89" s="551"/>
      <c r="AL89" s="551"/>
      <c r="AM89" s="551"/>
      <c r="AN89" s="551"/>
      <c r="AO89" s="551"/>
      <c r="AP89" s="551"/>
      <c r="AQ89" s="551"/>
      <c r="AR89" s="551"/>
      <c r="AS89" s="551"/>
      <c r="AT89" s="551"/>
      <c r="AU89" s="551"/>
      <c r="AV89" s="551"/>
      <c r="AW89" s="551"/>
      <c r="AX89" s="551"/>
    </row>
    <row r="90">
      <c r="A90" s="570" t="s">
        <v>2870</v>
      </c>
      <c r="B90" s="570" t="s">
        <v>3024</v>
      </c>
      <c r="C90" s="570" t="s">
        <v>1057</v>
      </c>
      <c r="D90" s="570" t="s">
        <v>2782</v>
      </c>
      <c r="E90" s="570" t="s">
        <v>2714</v>
      </c>
      <c r="F90" s="570">
        <v>16</v>
      </c>
      <c r="G90" s="570">
        <v>64</v>
      </c>
      <c r="H90" s="570">
        <v>120</v>
      </c>
      <c r="I90" s="569"/>
      <c r="J90" s="121"/>
      <c r="K90" s="121"/>
      <c r="L90" s="121"/>
      <c r="M90" s="570"/>
      <c r="N90" s="569"/>
      <c r="O90" s="569"/>
      <c r="P90" s="569"/>
      <c r="Q90" s="121"/>
      <c r="R90" s="121" t="s">
        <v>3025</v>
      </c>
      <c r="S90" s="121" t="s">
        <v>2742</v>
      </c>
      <c r="T90" s="121" t="s">
        <v>2766</v>
      </c>
      <c r="U90" s="121">
        <v>0</v>
      </c>
      <c r="V90" s="121" t="s">
        <v>2949</v>
      </c>
      <c r="W90" s="121" t="s">
        <v>2950</v>
      </c>
      <c r="X90" s="121" t="s">
        <v>2721</v>
      </c>
      <c r="Y90" s="121" t="s">
        <v>2465</v>
      </c>
      <c r="Z90" s="121" t="s">
        <v>2768</v>
      </c>
      <c r="AA90" s="121" t="s">
        <v>2769</v>
      </c>
      <c r="AB90" s="121" t="s">
        <v>2966</v>
      </c>
      <c r="AC90" s="121" t="s">
        <v>2103</v>
      </c>
      <c r="AD90" s="121" t="s">
        <v>2771</v>
      </c>
      <c r="AE90" s="121" t="s">
        <v>2772</v>
      </c>
      <c r="AF90" s="121"/>
      <c r="AG90" s="121"/>
      <c r="AH90" s="121"/>
      <c r="AI90" s="551"/>
      <c r="AJ90" s="551"/>
      <c r="AK90" s="551"/>
      <c r="AL90" s="551"/>
      <c r="AM90" s="551"/>
      <c r="AN90" s="551"/>
      <c r="AO90" s="551"/>
      <c r="AP90" s="551"/>
      <c r="AQ90" s="551"/>
      <c r="AR90" s="551"/>
      <c r="AS90" s="551"/>
      <c r="AT90" s="551"/>
      <c r="AU90" s="551"/>
      <c r="AV90" s="551"/>
      <c r="AW90" s="551"/>
      <c r="AX90" s="551"/>
    </row>
    <row r="91">
      <c r="A91" s="570" t="s">
        <v>2870</v>
      </c>
      <c r="B91" s="570" t="s">
        <v>3026</v>
      </c>
      <c r="C91" s="570" t="s">
        <v>1057</v>
      </c>
      <c r="D91" s="570" t="s">
        <v>2782</v>
      </c>
      <c r="E91" s="570" t="s">
        <v>2714</v>
      </c>
      <c r="F91" s="570">
        <v>16</v>
      </c>
      <c r="G91" s="570">
        <v>64</v>
      </c>
      <c r="H91" s="570">
        <v>120</v>
      </c>
      <c r="I91" s="569"/>
      <c r="J91" s="121"/>
      <c r="K91" s="121"/>
      <c r="L91" s="121"/>
      <c r="M91" s="570"/>
      <c r="N91" s="569"/>
      <c r="O91" s="569"/>
      <c r="P91" s="569"/>
      <c r="Q91" s="121"/>
      <c r="R91" s="121" t="s">
        <v>3027</v>
      </c>
      <c r="S91" s="121" t="s">
        <v>2742</v>
      </c>
      <c r="T91" s="121" t="s">
        <v>2766</v>
      </c>
      <c r="U91" s="121">
        <v>0</v>
      </c>
      <c r="V91" s="121" t="s">
        <v>2949</v>
      </c>
      <c r="W91" s="121" t="s">
        <v>2950</v>
      </c>
      <c r="X91" s="121" t="s">
        <v>2721</v>
      </c>
      <c r="Y91" s="121" t="s">
        <v>2465</v>
      </c>
      <c r="Z91" s="121" t="s">
        <v>2768</v>
      </c>
      <c r="AA91" s="121" t="s">
        <v>2769</v>
      </c>
      <c r="AB91" s="121" t="s">
        <v>3021</v>
      </c>
      <c r="AC91" s="121" t="s">
        <v>2103</v>
      </c>
      <c r="AD91" s="121" t="s">
        <v>2771</v>
      </c>
      <c r="AE91" s="121" t="s">
        <v>2776</v>
      </c>
      <c r="AF91" s="121"/>
      <c r="AG91" s="121"/>
      <c r="AH91" s="121"/>
      <c r="AI91" s="551"/>
      <c r="AJ91" s="551"/>
      <c r="AK91" s="551"/>
      <c r="AL91" s="551"/>
      <c r="AM91" s="551"/>
      <c r="AN91" s="551"/>
      <c r="AO91" s="551"/>
      <c r="AP91" s="551"/>
      <c r="AQ91" s="551"/>
      <c r="AR91" s="551"/>
      <c r="AS91" s="551"/>
      <c r="AT91" s="551"/>
      <c r="AU91" s="551"/>
      <c r="AV91" s="551"/>
      <c r="AW91" s="551"/>
      <c r="AX91" s="551"/>
    </row>
    <row r="92">
      <c r="A92" s="570" t="s">
        <v>2870</v>
      </c>
      <c r="B92" s="570" t="s">
        <v>3028</v>
      </c>
      <c r="C92" s="570" t="s">
        <v>1057</v>
      </c>
      <c r="D92" s="570" t="s">
        <v>2782</v>
      </c>
      <c r="E92" s="570" t="s">
        <v>2714</v>
      </c>
      <c r="F92" s="570">
        <v>16</v>
      </c>
      <c r="G92" s="570">
        <v>64</v>
      </c>
      <c r="H92" s="570">
        <v>120</v>
      </c>
      <c r="I92" s="569"/>
      <c r="J92" s="121"/>
      <c r="K92" s="121"/>
      <c r="L92" s="121"/>
      <c r="M92" s="570"/>
      <c r="N92" s="569"/>
      <c r="O92" s="569"/>
      <c r="P92" s="569"/>
      <c r="Q92" s="121"/>
      <c r="R92" s="121" t="s">
        <v>3029</v>
      </c>
      <c r="S92" s="121" t="s">
        <v>2742</v>
      </c>
      <c r="T92" s="121" t="s">
        <v>2766</v>
      </c>
      <c r="U92" s="121">
        <v>0</v>
      </c>
      <c r="V92" s="121" t="s">
        <v>2949</v>
      </c>
      <c r="W92" s="121" t="s">
        <v>2950</v>
      </c>
      <c r="X92" s="121" t="s">
        <v>2721</v>
      </c>
      <c r="Y92" s="121" t="s">
        <v>2465</v>
      </c>
      <c r="Z92" s="121" t="s">
        <v>2768</v>
      </c>
      <c r="AA92" s="121" t="s">
        <v>2769</v>
      </c>
      <c r="AB92" s="121" t="s">
        <v>3030</v>
      </c>
      <c r="AC92" s="121" t="s">
        <v>2103</v>
      </c>
      <c r="AD92" s="121" t="s">
        <v>2771</v>
      </c>
      <c r="AE92" s="121" t="s">
        <v>2955</v>
      </c>
      <c r="AF92" s="121"/>
      <c r="AG92" s="121"/>
      <c r="AH92" s="121"/>
      <c r="AI92" s="551"/>
      <c r="AJ92" s="551"/>
      <c r="AK92" s="551"/>
      <c r="AL92" s="551"/>
      <c r="AM92" s="551"/>
      <c r="AN92" s="551"/>
      <c r="AO92" s="551"/>
      <c r="AP92" s="551"/>
      <c r="AQ92" s="551"/>
      <c r="AR92" s="551"/>
      <c r="AS92" s="551"/>
      <c r="AT92" s="551"/>
      <c r="AU92" s="551"/>
      <c r="AV92" s="551"/>
      <c r="AW92" s="551"/>
      <c r="AX92" s="551"/>
    </row>
    <row r="93">
      <c r="A93" s="570" t="s">
        <v>2870</v>
      </c>
      <c r="B93" s="570" t="s">
        <v>3031</v>
      </c>
      <c r="C93" s="570" t="s">
        <v>1057</v>
      </c>
      <c r="D93" s="570" t="s">
        <v>2782</v>
      </c>
      <c r="E93" s="570" t="s">
        <v>2714</v>
      </c>
      <c r="F93" s="570">
        <v>16</v>
      </c>
      <c r="G93" s="570">
        <v>64</v>
      </c>
      <c r="H93" s="570">
        <v>120</v>
      </c>
      <c r="I93" s="569"/>
      <c r="J93" s="121"/>
      <c r="K93" s="121"/>
      <c r="L93" s="121"/>
      <c r="M93" s="570"/>
      <c r="N93" s="569"/>
      <c r="O93" s="569"/>
      <c r="P93" s="569"/>
      <c r="Q93" s="121"/>
      <c r="R93" s="121" t="s">
        <v>3032</v>
      </c>
      <c r="S93" s="121" t="s">
        <v>2742</v>
      </c>
      <c r="T93" s="121" t="s">
        <v>2766</v>
      </c>
      <c r="U93" s="121">
        <v>0</v>
      </c>
      <c r="V93" s="121" t="s">
        <v>2949</v>
      </c>
      <c r="W93" s="121" t="s">
        <v>2950</v>
      </c>
      <c r="X93" s="121" t="s">
        <v>2721</v>
      </c>
      <c r="Y93" s="121" t="s">
        <v>2465</v>
      </c>
      <c r="Z93" s="121" t="s">
        <v>2768</v>
      </c>
      <c r="AA93" s="121" t="s">
        <v>2769</v>
      </c>
      <c r="AB93" s="121" t="s">
        <v>3033</v>
      </c>
      <c r="AC93" s="121" t="s">
        <v>2103</v>
      </c>
      <c r="AD93" s="121" t="s">
        <v>2771</v>
      </c>
      <c r="AE93" s="121" t="s">
        <v>2776</v>
      </c>
      <c r="AF93" s="121"/>
      <c r="AG93" s="121"/>
      <c r="AH93" s="121"/>
      <c r="AI93" s="551"/>
      <c r="AJ93" s="551"/>
      <c r="AK93" s="551"/>
      <c r="AL93" s="551"/>
      <c r="AM93" s="551"/>
      <c r="AN93" s="551"/>
      <c r="AO93" s="551"/>
      <c r="AP93" s="551"/>
      <c r="AQ93" s="551"/>
      <c r="AR93" s="551"/>
      <c r="AS93" s="551"/>
      <c r="AT93" s="551"/>
      <c r="AU93" s="551"/>
      <c r="AV93" s="551"/>
      <c r="AW93" s="551"/>
      <c r="AX93" s="551"/>
    </row>
    <row r="94">
      <c r="A94" s="570" t="s">
        <v>2870</v>
      </c>
      <c r="B94" s="570" t="s">
        <v>3034</v>
      </c>
      <c r="C94" s="570" t="s">
        <v>1057</v>
      </c>
      <c r="D94" s="570" t="s">
        <v>2782</v>
      </c>
      <c r="E94" s="570" t="s">
        <v>2714</v>
      </c>
      <c r="F94" s="570">
        <v>16</v>
      </c>
      <c r="G94" s="570">
        <v>64</v>
      </c>
      <c r="H94" s="570">
        <v>120</v>
      </c>
      <c r="I94" s="569"/>
      <c r="J94" s="121"/>
      <c r="K94" s="121"/>
      <c r="L94" s="121"/>
      <c r="M94" s="570"/>
      <c r="N94" s="569"/>
      <c r="O94" s="569"/>
      <c r="P94" s="569"/>
      <c r="Q94" s="121"/>
      <c r="R94" s="121" t="s">
        <v>3035</v>
      </c>
      <c r="S94" s="121" t="s">
        <v>2742</v>
      </c>
      <c r="T94" s="121" t="s">
        <v>2766</v>
      </c>
      <c r="U94" s="121">
        <v>0</v>
      </c>
      <c r="V94" s="121" t="s">
        <v>2949</v>
      </c>
      <c r="W94" s="121" t="s">
        <v>2950</v>
      </c>
      <c r="X94" s="121" t="s">
        <v>2721</v>
      </c>
      <c r="Y94" s="121" t="s">
        <v>2465</v>
      </c>
      <c r="Z94" s="121" t="s">
        <v>2768</v>
      </c>
      <c r="AA94" s="121" t="s">
        <v>2769</v>
      </c>
      <c r="AB94" s="121" t="s">
        <v>3036</v>
      </c>
      <c r="AC94" s="121" t="s">
        <v>2103</v>
      </c>
      <c r="AD94" s="121" t="s">
        <v>2771</v>
      </c>
      <c r="AE94" s="121" t="s">
        <v>2955</v>
      </c>
      <c r="AF94" s="121"/>
      <c r="AG94" s="121"/>
      <c r="AH94" s="121"/>
      <c r="AI94" s="551"/>
      <c r="AJ94" s="551"/>
      <c r="AK94" s="551"/>
      <c r="AL94" s="551"/>
      <c r="AM94" s="551"/>
      <c r="AN94" s="551"/>
      <c r="AO94" s="551"/>
      <c r="AP94" s="551"/>
      <c r="AQ94" s="551"/>
      <c r="AR94" s="551"/>
      <c r="AS94" s="551"/>
      <c r="AT94" s="551"/>
      <c r="AU94" s="551"/>
      <c r="AV94" s="551"/>
      <c r="AW94" s="551"/>
      <c r="AX94" s="551"/>
    </row>
    <row r="95">
      <c r="A95" s="570" t="s">
        <v>2870</v>
      </c>
      <c r="B95" s="570" t="s">
        <v>3037</v>
      </c>
      <c r="C95" s="570" t="s">
        <v>1057</v>
      </c>
      <c r="D95" s="570" t="s">
        <v>2782</v>
      </c>
      <c r="E95" s="570" t="s">
        <v>2714</v>
      </c>
      <c r="F95" s="570">
        <v>16</v>
      </c>
      <c r="G95" s="570">
        <v>64</v>
      </c>
      <c r="H95" s="570">
        <v>120</v>
      </c>
      <c r="I95" s="569"/>
      <c r="J95" s="121"/>
      <c r="K95" s="121"/>
      <c r="L95" s="121"/>
      <c r="M95" s="570"/>
      <c r="N95" s="569"/>
      <c r="O95" s="569"/>
      <c r="P95" s="569"/>
      <c r="Q95" s="121"/>
      <c r="R95" s="121" t="s">
        <v>3038</v>
      </c>
      <c r="S95" s="121" t="s">
        <v>2742</v>
      </c>
      <c r="T95" s="121" t="s">
        <v>2766</v>
      </c>
      <c r="U95" s="121">
        <v>0</v>
      </c>
      <c r="V95" s="121" t="s">
        <v>2949</v>
      </c>
      <c r="W95" s="121" t="s">
        <v>2950</v>
      </c>
      <c r="X95" s="121" t="s">
        <v>2721</v>
      </c>
      <c r="Y95" s="121" t="s">
        <v>2465</v>
      </c>
      <c r="Z95" s="121" t="s">
        <v>2768</v>
      </c>
      <c r="AA95" s="121" t="s">
        <v>2769</v>
      </c>
      <c r="AB95" s="121" t="s">
        <v>2951</v>
      </c>
      <c r="AC95" s="121" t="s">
        <v>2103</v>
      </c>
      <c r="AD95" s="121" t="s">
        <v>2771</v>
      </c>
      <c r="AE95" s="121" t="s">
        <v>2776</v>
      </c>
      <c r="AF95" s="121"/>
      <c r="AG95" s="121"/>
      <c r="AH95" s="121"/>
      <c r="AI95" s="551"/>
      <c r="AJ95" s="551"/>
      <c r="AK95" s="551"/>
      <c r="AL95" s="551"/>
      <c r="AM95" s="551"/>
      <c r="AN95" s="551"/>
      <c r="AO95" s="551"/>
      <c r="AP95" s="551"/>
      <c r="AQ95" s="551"/>
      <c r="AR95" s="551"/>
      <c r="AS95" s="551"/>
      <c r="AT95" s="551"/>
      <c r="AU95" s="551"/>
      <c r="AV95" s="551"/>
      <c r="AW95" s="551"/>
      <c r="AX95" s="551"/>
    </row>
    <row r="96">
      <c r="A96" s="570" t="s">
        <v>2870</v>
      </c>
      <c r="B96" s="570" t="s">
        <v>3039</v>
      </c>
      <c r="C96" s="570" t="s">
        <v>1057</v>
      </c>
      <c r="D96" s="570" t="s">
        <v>2782</v>
      </c>
      <c r="E96" s="570" t="s">
        <v>2714</v>
      </c>
      <c r="F96" s="570">
        <v>16</v>
      </c>
      <c r="G96" s="570">
        <v>64</v>
      </c>
      <c r="H96" s="570">
        <v>120</v>
      </c>
      <c r="I96" s="569"/>
      <c r="J96" s="121"/>
      <c r="K96" s="121"/>
      <c r="L96" s="121"/>
      <c r="M96" s="570"/>
      <c r="N96" s="569"/>
      <c r="O96" s="569"/>
      <c r="P96" s="569"/>
      <c r="Q96" s="121"/>
      <c r="R96" s="121" t="s">
        <v>3040</v>
      </c>
      <c r="S96" s="121" t="s">
        <v>2742</v>
      </c>
      <c r="T96" s="121" t="s">
        <v>2766</v>
      </c>
      <c r="U96" s="121">
        <v>0</v>
      </c>
      <c r="V96" s="121" t="s">
        <v>2949</v>
      </c>
      <c r="W96" s="121" t="s">
        <v>2950</v>
      </c>
      <c r="X96" s="121" t="s">
        <v>2721</v>
      </c>
      <c r="Y96" s="121" t="s">
        <v>2465</v>
      </c>
      <c r="Z96" s="121" t="s">
        <v>2768</v>
      </c>
      <c r="AA96" s="121" t="s">
        <v>2769</v>
      </c>
      <c r="AB96" s="121" t="s">
        <v>2994</v>
      </c>
      <c r="AC96" s="121" t="s">
        <v>2103</v>
      </c>
      <c r="AD96" s="121" t="s">
        <v>2771</v>
      </c>
      <c r="AE96" s="121" t="s">
        <v>2772</v>
      </c>
      <c r="AF96" s="121"/>
      <c r="AG96" s="121"/>
      <c r="AH96" s="121"/>
      <c r="AI96" s="551"/>
      <c r="AJ96" s="551"/>
      <c r="AK96" s="551"/>
      <c r="AL96" s="551"/>
      <c r="AM96" s="551"/>
      <c r="AN96" s="551"/>
      <c r="AO96" s="551"/>
      <c r="AP96" s="551"/>
      <c r="AQ96" s="551"/>
      <c r="AR96" s="551"/>
      <c r="AS96" s="551"/>
      <c r="AT96" s="551"/>
      <c r="AU96" s="551"/>
      <c r="AV96" s="551"/>
      <c r="AW96" s="551"/>
      <c r="AX96" s="551"/>
    </row>
    <row r="97">
      <c r="A97" s="570" t="s">
        <v>2870</v>
      </c>
      <c r="B97" s="570" t="s">
        <v>3041</v>
      </c>
      <c r="C97" s="570" t="s">
        <v>1057</v>
      </c>
      <c r="D97" s="570" t="s">
        <v>2782</v>
      </c>
      <c r="E97" s="570" t="s">
        <v>2714</v>
      </c>
      <c r="F97" s="570">
        <v>16</v>
      </c>
      <c r="G97" s="570">
        <v>64</v>
      </c>
      <c r="H97" s="570">
        <v>120</v>
      </c>
      <c r="I97" s="569"/>
      <c r="J97" s="121"/>
      <c r="K97" s="121"/>
      <c r="L97" s="121"/>
      <c r="M97" s="570"/>
      <c r="N97" s="569"/>
      <c r="O97" s="569"/>
      <c r="P97" s="569"/>
      <c r="Q97" s="121"/>
      <c r="R97" s="121" t="s">
        <v>3042</v>
      </c>
      <c r="S97" s="121" t="s">
        <v>2742</v>
      </c>
      <c r="T97" s="121" t="s">
        <v>2766</v>
      </c>
      <c r="U97" s="121">
        <v>0</v>
      </c>
      <c r="V97" s="121" t="s">
        <v>2949</v>
      </c>
      <c r="W97" s="121" t="s">
        <v>2950</v>
      </c>
      <c r="X97" s="121" t="s">
        <v>2721</v>
      </c>
      <c r="Y97" s="121" t="s">
        <v>2465</v>
      </c>
      <c r="Z97" s="121" t="s">
        <v>2768</v>
      </c>
      <c r="AA97" s="121" t="s">
        <v>2769</v>
      </c>
      <c r="AB97" s="121" t="s">
        <v>2963</v>
      </c>
      <c r="AC97" s="121" t="s">
        <v>2103</v>
      </c>
      <c r="AD97" s="121" t="s">
        <v>2771</v>
      </c>
      <c r="AE97" s="121" t="s">
        <v>2776</v>
      </c>
      <c r="AF97" s="121"/>
      <c r="AG97" s="121"/>
      <c r="AH97" s="121"/>
      <c r="AI97" s="551"/>
      <c r="AJ97" s="551"/>
      <c r="AK97" s="551"/>
      <c r="AL97" s="551"/>
      <c r="AM97" s="551"/>
      <c r="AN97" s="551"/>
      <c r="AO97" s="551"/>
      <c r="AP97" s="551"/>
      <c r="AQ97" s="551"/>
      <c r="AR97" s="551"/>
      <c r="AS97" s="551"/>
      <c r="AT97" s="551"/>
      <c r="AU97" s="551"/>
      <c r="AV97" s="551"/>
      <c r="AW97" s="551"/>
      <c r="AX97" s="551"/>
    </row>
    <row r="98">
      <c r="A98" s="570" t="s">
        <v>2870</v>
      </c>
      <c r="B98" s="570" t="s">
        <v>3043</v>
      </c>
      <c r="C98" s="570" t="s">
        <v>1057</v>
      </c>
      <c r="D98" s="570" t="s">
        <v>2782</v>
      </c>
      <c r="E98" s="570" t="s">
        <v>2714</v>
      </c>
      <c r="F98" s="570">
        <v>16</v>
      </c>
      <c r="G98" s="570">
        <v>64</v>
      </c>
      <c r="H98" s="570">
        <v>120</v>
      </c>
      <c r="I98" s="569"/>
      <c r="J98" s="121"/>
      <c r="K98" s="121"/>
      <c r="L98" s="121"/>
      <c r="M98" s="570"/>
      <c r="N98" s="569"/>
      <c r="O98" s="569"/>
      <c r="P98" s="569"/>
      <c r="Q98" s="121"/>
      <c r="R98" s="121" t="s">
        <v>3044</v>
      </c>
      <c r="S98" s="121" t="s">
        <v>2742</v>
      </c>
      <c r="T98" s="121" t="s">
        <v>2766</v>
      </c>
      <c r="U98" s="121">
        <v>0</v>
      </c>
      <c r="V98" s="121" t="s">
        <v>2949</v>
      </c>
      <c r="W98" s="121" t="s">
        <v>2950</v>
      </c>
      <c r="X98" s="121" t="s">
        <v>2721</v>
      </c>
      <c r="Y98" s="121" t="s">
        <v>2465</v>
      </c>
      <c r="Z98" s="121" t="s">
        <v>2768</v>
      </c>
      <c r="AA98" s="121" t="s">
        <v>2769</v>
      </c>
      <c r="AB98" s="121" t="s">
        <v>2960</v>
      </c>
      <c r="AC98" s="121" t="s">
        <v>2103</v>
      </c>
      <c r="AD98" s="121" t="s">
        <v>2771</v>
      </c>
      <c r="AE98" s="121" t="s">
        <v>2955</v>
      </c>
      <c r="AF98" s="121"/>
      <c r="AG98" s="121"/>
      <c r="AH98" s="121"/>
      <c r="AI98" s="551"/>
      <c r="AJ98" s="551"/>
      <c r="AK98" s="551"/>
      <c r="AL98" s="551"/>
      <c r="AM98" s="551"/>
      <c r="AN98" s="551"/>
      <c r="AO98" s="551"/>
      <c r="AP98" s="551"/>
      <c r="AQ98" s="551"/>
      <c r="AR98" s="551"/>
      <c r="AS98" s="551"/>
      <c r="AT98" s="551"/>
      <c r="AU98" s="551"/>
      <c r="AV98" s="551"/>
      <c r="AW98" s="551"/>
      <c r="AX98" s="551"/>
    </row>
    <row r="99">
      <c r="A99" s="570" t="s">
        <v>2870</v>
      </c>
      <c r="B99" s="570" t="s">
        <v>3045</v>
      </c>
      <c r="C99" s="570" t="s">
        <v>1057</v>
      </c>
      <c r="D99" s="570" t="s">
        <v>2782</v>
      </c>
      <c r="E99" s="570" t="s">
        <v>2714</v>
      </c>
      <c r="F99" s="570">
        <v>16</v>
      </c>
      <c r="G99" s="570">
        <v>64</v>
      </c>
      <c r="H99" s="570">
        <v>120</v>
      </c>
      <c r="I99" s="569"/>
      <c r="J99" s="121"/>
      <c r="K99" s="121"/>
      <c r="L99" s="121"/>
      <c r="M99" s="570"/>
      <c r="N99" s="569"/>
      <c r="O99" s="569"/>
      <c r="P99" s="569"/>
      <c r="Q99" s="121"/>
      <c r="R99" s="121" t="s">
        <v>3046</v>
      </c>
      <c r="S99" s="121" t="s">
        <v>2742</v>
      </c>
      <c r="T99" s="121" t="s">
        <v>3047</v>
      </c>
      <c r="U99" s="121">
        <v>0</v>
      </c>
      <c r="V99" s="121" t="s">
        <v>2719</v>
      </c>
      <c r="W99" s="121" t="s">
        <v>2869</v>
      </c>
      <c r="X99" s="121" t="s">
        <v>2721</v>
      </c>
      <c r="Y99" s="121" t="s">
        <v>2465</v>
      </c>
      <c r="Z99" s="121" t="s">
        <v>2744</v>
      </c>
      <c r="AA99" s="121" t="s">
        <v>2745</v>
      </c>
      <c r="AB99" s="121" t="s">
        <v>3048</v>
      </c>
      <c r="AC99" s="121" t="s">
        <v>2103</v>
      </c>
      <c r="AD99" s="121" t="s">
        <v>2747</v>
      </c>
      <c r="AE99" s="121" t="s">
        <v>3049</v>
      </c>
      <c r="AF99" s="121"/>
      <c r="AG99" s="121"/>
      <c r="AH99" s="121"/>
      <c r="AI99" s="551"/>
      <c r="AJ99" s="551"/>
      <c r="AK99" s="551"/>
      <c r="AL99" s="551"/>
      <c r="AM99" s="551"/>
      <c r="AN99" s="551"/>
      <c r="AO99" s="551"/>
      <c r="AP99" s="551"/>
      <c r="AQ99" s="551"/>
      <c r="AR99" s="551"/>
      <c r="AS99" s="551"/>
      <c r="AT99" s="551"/>
      <c r="AU99" s="551"/>
      <c r="AV99" s="551"/>
      <c r="AW99" s="551"/>
      <c r="AX99" s="551"/>
    </row>
    <row r="100">
      <c r="A100" s="570" t="s">
        <v>2870</v>
      </c>
      <c r="B100" s="570" t="s">
        <v>3050</v>
      </c>
      <c r="C100" s="570" t="s">
        <v>1057</v>
      </c>
      <c r="D100" s="570" t="s">
        <v>2782</v>
      </c>
      <c r="E100" s="570" t="s">
        <v>2714</v>
      </c>
      <c r="F100" s="570">
        <v>16</v>
      </c>
      <c r="G100" s="570">
        <v>64</v>
      </c>
      <c r="H100" s="570">
        <v>120</v>
      </c>
      <c r="I100" s="569"/>
      <c r="J100" s="121"/>
      <c r="K100" s="121"/>
      <c r="L100" s="121"/>
      <c r="M100" s="570"/>
      <c r="N100" s="569"/>
      <c r="O100" s="569"/>
      <c r="P100" s="569"/>
      <c r="Q100" s="121"/>
      <c r="R100" s="121" t="s">
        <v>3051</v>
      </c>
      <c r="S100" s="121" t="s">
        <v>2742</v>
      </c>
      <c r="T100" s="121" t="s">
        <v>3047</v>
      </c>
      <c r="U100" s="121">
        <v>0</v>
      </c>
      <c r="V100" s="121" t="s">
        <v>2719</v>
      </c>
      <c r="W100" s="121" t="s">
        <v>2969</v>
      </c>
      <c r="X100" s="121" t="s">
        <v>2721</v>
      </c>
      <c r="Y100" s="121" t="s">
        <v>2465</v>
      </c>
      <c r="Z100" s="121" t="s">
        <v>2744</v>
      </c>
      <c r="AA100" s="121" t="s">
        <v>2745</v>
      </c>
      <c r="AB100" s="121" t="s">
        <v>3052</v>
      </c>
      <c r="AC100" s="121" t="s">
        <v>2103</v>
      </c>
      <c r="AD100" s="121" t="s">
        <v>2747</v>
      </c>
      <c r="AE100" s="121" t="s">
        <v>3053</v>
      </c>
      <c r="AF100" s="121"/>
      <c r="AG100" s="121"/>
      <c r="AH100" s="121"/>
      <c r="AI100" s="551"/>
      <c r="AJ100" s="551"/>
      <c r="AK100" s="551"/>
      <c r="AL100" s="551"/>
      <c r="AM100" s="551"/>
      <c r="AN100" s="551"/>
      <c r="AO100" s="551"/>
      <c r="AP100" s="551"/>
      <c r="AQ100" s="551"/>
      <c r="AR100" s="551"/>
      <c r="AS100" s="551"/>
      <c r="AT100" s="551"/>
      <c r="AU100" s="551"/>
      <c r="AV100" s="551"/>
      <c r="AW100" s="551"/>
      <c r="AX100" s="551"/>
    </row>
    <row r="101">
      <c r="A101" s="570" t="s">
        <v>2870</v>
      </c>
      <c r="B101" s="570" t="s">
        <v>3054</v>
      </c>
      <c r="C101" s="570" t="s">
        <v>1057</v>
      </c>
      <c r="D101" s="570" t="s">
        <v>2782</v>
      </c>
      <c r="E101" s="570" t="s">
        <v>2714</v>
      </c>
      <c r="F101" s="570">
        <v>16</v>
      </c>
      <c r="G101" s="570">
        <v>64</v>
      </c>
      <c r="H101" s="570">
        <v>120</v>
      </c>
      <c r="I101" s="569"/>
      <c r="J101" s="121"/>
      <c r="K101" s="121"/>
      <c r="L101" s="121"/>
      <c r="M101" s="570"/>
      <c r="N101" s="569"/>
      <c r="O101" s="569"/>
      <c r="P101" s="569"/>
      <c r="Q101" s="121"/>
      <c r="R101" s="121" t="s">
        <v>3055</v>
      </c>
      <c r="S101" s="121" t="s">
        <v>2742</v>
      </c>
      <c r="T101" s="121" t="s">
        <v>3047</v>
      </c>
      <c r="U101" s="121">
        <v>0</v>
      </c>
      <c r="V101" s="121" t="s">
        <v>2719</v>
      </c>
      <c r="W101" s="121" t="s">
        <v>2950</v>
      </c>
      <c r="X101" s="121" t="s">
        <v>2721</v>
      </c>
      <c r="Y101" s="121" t="s">
        <v>2465</v>
      </c>
      <c r="Z101" s="121" t="s">
        <v>2744</v>
      </c>
      <c r="AA101" s="121" t="s">
        <v>2751</v>
      </c>
      <c r="AB101" s="121" t="s">
        <v>3056</v>
      </c>
      <c r="AC101" s="121" t="s">
        <v>2103</v>
      </c>
      <c r="AD101" s="121" t="s">
        <v>2747</v>
      </c>
      <c r="AE101" s="121" t="s">
        <v>2753</v>
      </c>
      <c r="AF101" s="121"/>
      <c r="AG101" s="121"/>
      <c r="AH101" s="121"/>
      <c r="AI101" s="551"/>
      <c r="AJ101" s="551"/>
      <c r="AK101" s="551"/>
      <c r="AL101" s="551"/>
      <c r="AM101" s="551"/>
      <c r="AN101" s="551"/>
      <c r="AO101" s="551"/>
      <c r="AP101" s="551"/>
      <c r="AQ101" s="551"/>
      <c r="AR101" s="551"/>
      <c r="AS101" s="551"/>
      <c r="AT101" s="551"/>
      <c r="AU101" s="551"/>
      <c r="AV101" s="551"/>
      <c r="AW101" s="551"/>
      <c r="AX101" s="551"/>
    </row>
    <row r="102">
      <c r="A102" s="570" t="s">
        <v>2870</v>
      </c>
      <c r="B102" s="570" t="s">
        <v>3057</v>
      </c>
      <c r="C102" s="570" t="s">
        <v>1057</v>
      </c>
      <c r="D102" s="570" t="s">
        <v>2782</v>
      </c>
      <c r="E102" s="570" t="s">
        <v>2714</v>
      </c>
      <c r="F102" s="570">
        <v>16</v>
      </c>
      <c r="G102" s="570">
        <v>64</v>
      </c>
      <c r="H102" s="570">
        <v>120</v>
      </c>
      <c r="I102" s="569"/>
      <c r="J102" s="121"/>
      <c r="K102" s="121"/>
      <c r="L102" s="121"/>
      <c r="M102" s="570"/>
      <c r="N102" s="569"/>
      <c r="O102" s="569"/>
      <c r="P102" s="569"/>
      <c r="Q102" s="121"/>
      <c r="R102" s="121" t="s">
        <v>3058</v>
      </c>
      <c r="S102" s="121" t="s">
        <v>2742</v>
      </c>
      <c r="T102" s="121" t="s">
        <v>3047</v>
      </c>
      <c r="U102" s="121">
        <v>0</v>
      </c>
      <c r="V102" s="121" t="s">
        <v>2719</v>
      </c>
      <c r="W102" s="121" t="s">
        <v>2950</v>
      </c>
      <c r="X102" s="121" t="s">
        <v>2721</v>
      </c>
      <c r="Y102" s="121" t="s">
        <v>2465</v>
      </c>
      <c r="Z102" s="121" t="s">
        <v>2744</v>
      </c>
      <c r="AA102" s="121" t="s">
        <v>2745</v>
      </c>
      <c r="AB102" s="121" t="s">
        <v>3059</v>
      </c>
      <c r="AC102" s="121" t="s">
        <v>2103</v>
      </c>
      <c r="AD102" s="121" t="s">
        <v>2747</v>
      </c>
      <c r="AE102" s="121" t="s">
        <v>2797</v>
      </c>
      <c r="AF102" s="121"/>
      <c r="AG102" s="121"/>
      <c r="AH102" s="121"/>
      <c r="AI102" s="551"/>
      <c r="AJ102" s="551"/>
      <c r="AK102" s="551"/>
      <c r="AL102" s="551"/>
      <c r="AM102" s="551"/>
      <c r="AN102" s="551"/>
      <c r="AO102" s="551"/>
      <c r="AP102" s="551"/>
      <c r="AQ102" s="551"/>
      <c r="AR102" s="551"/>
      <c r="AS102" s="551"/>
      <c r="AT102" s="551"/>
      <c r="AU102" s="551"/>
      <c r="AV102" s="551"/>
      <c r="AW102" s="551"/>
      <c r="AX102" s="551"/>
    </row>
    <row r="103">
      <c r="A103" s="570" t="s">
        <v>2870</v>
      </c>
      <c r="B103" s="570" t="s">
        <v>3060</v>
      </c>
      <c r="C103" s="570" t="s">
        <v>1057</v>
      </c>
      <c r="D103" s="570" t="s">
        <v>2782</v>
      </c>
      <c r="E103" s="570" t="s">
        <v>2714</v>
      </c>
      <c r="F103" s="570">
        <v>16</v>
      </c>
      <c r="G103" s="570">
        <v>64</v>
      </c>
      <c r="H103" s="570">
        <v>120</v>
      </c>
      <c r="I103" s="569"/>
      <c r="J103" s="121"/>
      <c r="K103" s="121"/>
      <c r="L103" s="121"/>
      <c r="M103" s="570"/>
      <c r="N103" s="569"/>
      <c r="O103" s="569"/>
      <c r="P103" s="569"/>
      <c r="Q103" s="121"/>
      <c r="R103" s="121" t="s">
        <v>3061</v>
      </c>
      <c r="S103" s="121" t="s">
        <v>2742</v>
      </c>
      <c r="T103" s="121" t="s">
        <v>3047</v>
      </c>
      <c r="U103" s="121">
        <v>0</v>
      </c>
      <c r="V103" s="121" t="s">
        <v>2719</v>
      </c>
      <c r="W103" s="121" t="s">
        <v>2950</v>
      </c>
      <c r="X103" s="121" t="s">
        <v>2721</v>
      </c>
      <c r="Y103" s="121" t="s">
        <v>2465</v>
      </c>
      <c r="Z103" s="121" t="s">
        <v>2744</v>
      </c>
      <c r="AA103" s="121" t="s">
        <v>2751</v>
      </c>
      <c r="AB103" s="121" t="s">
        <v>3062</v>
      </c>
      <c r="AC103" s="121" t="s">
        <v>2103</v>
      </c>
      <c r="AD103" s="121" t="s">
        <v>2747</v>
      </c>
      <c r="AE103" s="121" t="s">
        <v>3063</v>
      </c>
      <c r="AF103" s="121"/>
      <c r="AG103" s="121"/>
      <c r="AH103" s="121"/>
      <c r="AI103" s="551"/>
      <c r="AJ103" s="551"/>
      <c r="AK103" s="551"/>
      <c r="AL103" s="551"/>
      <c r="AM103" s="551"/>
      <c r="AN103" s="551"/>
      <c r="AO103" s="551"/>
      <c r="AP103" s="551"/>
      <c r="AQ103" s="551"/>
      <c r="AR103" s="551"/>
      <c r="AS103" s="551"/>
      <c r="AT103" s="551"/>
      <c r="AU103" s="551"/>
      <c r="AV103" s="551"/>
      <c r="AW103" s="551"/>
      <c r="AX103" s="551"/>
    </row>
    <row r="104">
      <c r="A104" s="570" t="s">
        <v>3064</v>
      </c>
      <c r="B104" s="570" t="s">
        <v>3065</v>
      </c>
      <c r="C104" s="570" t="s">
        <v>1057</v>
      </c>
      <c r="D104" s="570" t="s">
        <v>2782</v>
      </c>
      <c r="E104" s="570" t="s">
        <v>2714</v>
      </c>
      <c r="F104" s="570">
        <v>24</v>
      </c>
      <c r="G104" s="570">
        <v>64</v>
      </c>
      <c r="H104" s="570">
        <v>500</v>
      </c>
      <c r="I104" s="569"/>
      <c r="J104" s="121"/>
      <c r="K104" s="121"/>
      <c r="L104" s="121"/>
      <c r="M104" s="570"/>
      <c r="N104" s="569"/>
      <c r="O104" s="569"/>
      <c r="P104" s="569"/>
      <c r="Q104" s="121"/>
      <c r="R104" s="121" t="s">
        <v>3066</v>
      </c>
      <c r="S104" s="121" t="s">
        <v>2742</v>
      </c>
      <c r="T104" s="121" t="s">
        <v>2766</v>
      </c>
      <c r="U104" s="121">
        <v>0</v>
      </c>
      <c r="V104" s="121">
        <v>0</v>
      </c>
      <c r="W104" s="121">
        <v>0</v>
      </c>
      <c r="X104" s="121" t="s">
        <v>2410</v>
      </c>
      <c r="Y104" s="121" t="s">
        <v>2465</v>
      </c>
      <c r="Z104" s="121" t="s">
        <v>2744</v>
      </c>
      <c r="AA104" s="121" t="s">
        <v>2751</v>
      </c>
      <c r="AB104" s="121" t="s">
        <v>3067</v>
      </c>
      <c r="AC104" s="121" t="s">
        <v>2103</v>
      </c>
      <c r="AD104" s="121" t="s">
        <v>2747</v>
      </c>
      <c r="AE104" s="121" t="s">
        <v>3068</v>
      </c>
      <c r="AF104" s="121"/>
      <c r="AG104" s="121"/>
      <c r="AH104" s="121"/>
      <c r="AI104" s="551"/>
      <c r="AJ104" s="551"/>
      <c r="AK104" s="551"/>
      <c r="AL104" s="551"/>
      <c r="AM104" s="551"/>
      <c r="AN104" s="551"/>
      <c r="AO104" s="551"/>
      <c r="AP104" s="551"/>
      <c r="AQ104" s="551"/>
      <c r="AR104" s="551"/>
      <c r="AS104" s="551"/>
      <c r="AT104" s="551"/>
      <c r="AU104" s="551"/>
      <c r="AV104" s="551"/>
      <c r="AW104" s="551"/>
      <c r="AX104" s="551"/>
    </row>
    <row r="105">
      <c r="A105" s="570" t="s">
        <v>3064</v>
      </c>
      <c r="B105" s="570" t="s">
        <v>3069</v>
      </c>
      <c r="C105" s="570" t="s">
        <v>1057</v>
      </c>
      <c r="D105" s="570" t="s">
        <v>2782</v>
      </c>
      <c r="E105" s="570" t="s">
        <v>2714</v>
      </c>
      <c r="F105" s="570">
        <v>24</v>
      </c>
      <c r="G105" s="570">
        <v>64</v>
      </c>
      <c r="H105" s="570">
        <v>500</v>
      </c>
      <c r="I105" s="569"/>
      <c r="J105" s="121"/>
      <c r="K105" s="121"/>
      <c r="L105" s="121"/>
      <c r="M105" s="570"/>
      <c r="N105" s="569"/>
      <c r="O105" s="569"/>
      <c r="P105" s="569"/>
      <c r="Q105" s="121"/>
      <c r="R105" s="121" t="s">
        <v>3070</v>
      </c>
      <c r="S105" s="121" t="s">
        <v>2742</v>
      </c>
      <c r="T105" s="121" t="s">
        <v>2766</v>
      </c>
      <c r="U105" s="121">
        <v>0</v>
      </c>
      <c r="V105" s="121" t="s">
        <v>3071</v>
      </c>
      <c r="W105" s="121" t="s">
        <v>2969</v>
      </c>
      <c r="X105" s="121" t="s">
        <v>2410</v>
      </c>
      <c r="Y105" s="121" t="s">
        <v>2465</v>
      </c>
      <c r="Z105" s="121" t="s">
        <v>2744</v>
      </c>
      <c r="AA105" s="121" t="s">
        <v>2751</v>
      </c>
      <c r="AB105" s="121" t="s">
        <v>3067</v>
      </c>
      <c r="AC105" s="121" t="s">
        <v>2103</v>
      </c>
      <c r="AD105" s="121" t="s">
        <v>2747</v>
      </c>
      <c r="AE105" s="121" t="s">
        <v>3068</v>
      </c>
      <c r="AF105" s="121"/>
      <c r="AG105" s="121"/>
      <c r="AH105" s="121"/>
      <c r="AI105" s="551"/>
      <c r="AJ105" s="551"/>
      <c r="AK105" s="551"/>
      <c r="AL105" s="551"/>
      <c r="AM105" s="551"/>
      <c r="AN105" s="551"/>
      <c r="AO105" s="551"/>
      <c r="AP105" s="551"/>
      <c r="AQ105" s="551"/>
      <c r="AR105" s="551"/>
      <c r="AS105" s="551"/>
      <c r="AT105" s="551"/>
      <c r="AU105" s="551"/>
      <c r="AV105" s="551"/>
      <c r="AW105" s="551"/>
      <c r="AX105" s="551"/>
    </row>
    <row r="106">
      <c r="A106" s="570" t="s">
        <v>3064</v>
      </c>
      <c r="B106" s="570" t="s">
        <v>3072</v>
      </c>
      <c r="C106" s="570" t="s">
        <v>1057</v>
      </c>
      <c r="D106" s="570" t="s">
        <v>2782</v>
      </c>
      <c r="E106" s="570" t="s">
        <v>2714</v>
      </c>
      <c r="F106" s="570">
        <v>24</v>
      </c>
      <c r="G106" s="570">
        <v>64</v>
      </c>
      <c r="H106" s="570">
        <v>500</v>
      </c>
      <c r="I106" s="569"/>
      <c r="J106" s="121"/>
      <c r="K106" s="121"/>
      <c r="L106" s="121"/>
      <c r="M106" s="570"/>
      <c r="N106" s="569"/>
      <c r="O106" s="569"/>
      <c r="P106" s="569"/>
      <c r="Q106" s="121"/>
      <c r="R106" s="121" t="s">
        <v>3073</v>
      </c>
      <c r="S106" s="121" t="s">
        <v>2742</v>
      </c>
      <c r="T106" s="121" t="s">
        <v>2766</v>
      </c>
      <c r="U106" s="121">
        <v>0</v>
      </c>
      <c r="V106" s="121" t="s">
        <v>3071</v>
      </c>
      <c r="W106" s="121" t="s">
        <v>2767</v>
      </c>
      <c r="X106" s="121" t="s">
        <v>2410</v>
      </c>
      <c r="Y106" s="121" t="s">
        <v>2465</v>
      </c>
      <c r="Z106" s="121" t="s">
        <v>2744</v>
      </c>
      <c r="AA106" s="121" t="s">
        <v>2751</v>
      </c>
      <c r="AB106" s="121" t="s">
        <v>3074</v>
      </c>
      <c r="AC106" s="121" t="s">
        <v>2103</v>
      </c>
      <c r="AD106" s="121" t="s">
        <v>2747</v>
      </c>
      <c r="AE106" s="121" t="s">
        <v>2797</v>
      </c>
      <c r="AF106" s="121"/>
      <c r="AG106" s="121"/>
      <c r="AH106" s="121"/>
      <c r="AI106" s="551"/>
      <c r="AJ106" s="551"/>
      <c r="AK106" s="551"/>
      <c r="AL106" s="551"/>
      <c r="AM106" s="551"/>
      <c r="AN106" s="551"/>
      <c r="AO106" s="551"/>
      <c r="AP106" s="551"/>
      <c r="AQ106" s="551"/>
      <c r="AR106" s="551"/>
      <c r="AS106" s="551"/>
      <c r="AT106" s="551"/>
      <c r="AU106" s="551"/>
      <c r="AV106" s="551"/>
      <c r="AW106" s="551"/>
      <c r="AX106" s="551"/>
    </row>
    <row r="107">
      <c r="A107" s="570" t="s">
        <v>3064</v>
      </c>
      <c r="B107" s="570" t="s">
        <v>3075</v>
      </c>
      <c r="C107" s="570" t="s">
        <v>1057</v>
      </c>
      <c r="D107" s="570" t="s">
        <v>2782</v>
      </c>
      <c r="E107" s="570" t="s">
        <v>2714</v>
      </c>
      <c r="F107" s="570">
        <v>24</v>
      </c>
      <c r="G107" s="570">
        <v>64</v>
      </c>
      <c r="H107" s="570">
        <v>500</v>
      </c>
      <c r="I107" s="569"/>
      <c r="J107" s="121"/>
      <c r="K107" s="121"/>
      <c r="L107" s="121"/>
      <c r="M107" s="570"/>
      <c r="N107" s="569"/>
      <c r="O107" s="569"/>
      <c r="P107" s="569"/>
      <c r="Q107" s="121"/>
      <c r="R107" s="121" t="s">
        <v>3076</v>
      </c>
      <c r="S107" s="121" t="s">
        <v>2742</v>
      </c>
      <c r="T107" s="121" t="s">
        <v>2766</v>
      </c>
      <c r="U107" s="121">
        <v>0</v>
      </c>
      <c r="V107" s="121" t="s">
        <v>3071</v>
      </c>
      <c r="W107" s="121" t="s">
        <v>2767</v>
      </c>
      <c r="X107" s="121" t="s">
        <v>2410</v>
      </c>
      <c r="Y107" s="121" t="s">
        <v>2465</v>
      </c>
      <c r="Z107" s="121" t="s">
        <v>2744</v>
      </c>
      <c r="AA107" s="121" t="s">
        <v>2751</v>
      </c>
      <c r="AB107" s="121" t="s">
        <v>3077</v>
      </c>
      <c r="AC107" s="121" t="s">
        <v>2103</v>
      </c>
      <c r="AD107" s="121" t="s">
        <v>2747</v>
      </c>
      <c r="AE107" s="121" t="s">
        <v>2797</v>
      </c>
      <c r="AF107" s="121"/>
      <c r="AG107" s="121"/>
      <c r="AH107" s="121"/>
      <c r="AI107" s="551"/>
      <c r="AJ107" s="551"/>
      <c r="AK107" s="551"/>
      <c r="AL107" s="551"/>
      <c r="AM107" s="551"/>
      <c r="AN107" s="551"/>
      <c r="AO107" s="551"/>
      <c r="AP107" s="551"/>
      <c r="AQ107" s="551"/>
      <c r="AR107" s="551"/>
      <c r="AS107" s="551"/>
      <c r="AT107" s="551"/>
      <c r="AU107" s="551"/>
      <c r="AV107" s="551"/>
      <c r="AW107" s="551"/>
      <c r="AX107" s="551"/>
    </row>
    <row r="108">
      <c r="A108" s="570" t="s">
        <v>3064</v>
      </c>
      <c r="B108" s="570" t="s">
        <v>3078</v>
      </c>
      <c r="C108" s="570" t="s">
        <v>1057</v>
      </c>
      <c r="D108" s="570" t="s">
        <v>2782</v>
      </c>
      <c r="E108" s="570" t="s">
        <v>2714</v>
      </c>
      <c r="F108" s="570">
        <v>24</v>
      </c>
      <c r="G108" s="570">
        <v>64</v>
      </c>
      <c r="H108" s="570">
        <v>500</v>
      </c>
      <c r="I108" s="569"/>
      <c r="J108" s="121"/>
      <c r="K108" s="121"/>
      <c r="L108" s="121"/>
      <c r="M108" s="570"/>
      <c r="N108" s="569"/>
      <c r="O108" s="569"/>
      <c r="P108" s="569"/>
      <c r="Q108" s="121"/>
      <c r="R108" s="121" t="s">
        <v>3079</v>
      </c>
      <c r="S108" s="121" t="s">
        <v>2742</v>
      </c>
      <c r="T108" s="121" t="s">
        <v>2766</v>
      </c>
      <c r="U108" s="121">
        <v>0</v>
      </c>
      <c r="V108" s="121" t="s">
        <v>3071</v>
      </c>
      <c r="W108" s="121" t="s">
        <v>2969</v>
      </c>
      <c r="X108" s="121" t="s">
        <v>2410</v>
      </c>
      <c r="Y108" s="121" t="s">
        <v>2465</v>
      </c>
      <c r="Z108" s="121" t="s">
        <v>2744</v>
      </c>
      <c r="AA108" s="121" t="s">
        <v>2751</v>
      </c>
      <c r="AB108" s="121" t="s">
        <v>3067</v>
      </c>
      <c r="AC108" s="121" t="s">
        <v>2103</v>
      </c>
      <c r="AD108" s="121" t="s">
        <v>2747</v>
      </c>
      <c r="AE108" s="121" t="s">
        <v>3068</v>
      </c>
      <c r="AF108" s="121"/>
      <c r="AG108" s="121"/>
      <c r="AH108" s="121"/>
      <c r="AI108" s="551"/>
      <c r="AJ108" s="551"/>
      <c r="AK108" s="551"/>
      <c r="AL108" s="551"/>
      <c r="AM108" s="551"/>
      <c r="AN108" s="551"/>
      <c r="AO108" s="551"/>
      <c r="AP108" s="551"/>
      <c r="AQ108" s="551"/>
      <c r="AR108" s="551"/>
      <c r="AS108" s="551"/>
      <c r="AT108" s="551"/>
      <c r="AU108" s="551"/>
      <c r="AV108" s="551"/>
      <c r="AW108" s="551"/>
      <c r="AX108" s="551"/>
    </row>
    <row r="109">
      <c r="A109" s="570" t="s">
        <v>3064</v>
      </c>
      <c r="B109" s="570" t="s">
        <v>3080</v>
      </c>
      <c r="C109" s="570" t="s">
        <v>1057</v>
      </c>
      <c r="D109" s="570" t="s">
        <v>2782</v>
      </c>
      <c r="E109" s="570" t="s">
        <v>2714</v>
      </c>
      <c r="F109" s="570">
        <v>24</v>
      </c>
      <c r="G109" s="570">
        <v>64</v>
      </c>
      <c r="H109" s="570">
        <v>500</v>
      </c>
      <c r="I109" s="569"/>
      <c r="J109" s="121"/>
      <c r="K109" s="121"/>
      <c r="L109" s="121"/>
      <c r="M109" s="570"/>
      <c r="N109" s="569"/>
      <c r="O109" s="569"/>
      <c r="P109" s="569"/>
      <c r="Q109" s="121"/>
      <c r="R109" s="121" t="s">
        <v>3081</v>
      </c>
      <c r="S109" s="121" t="s">
        <v>2742</v>
      </c>
      <c r="T109" s="121" t="s">
        <v>2766</v>
      </c>
      <c r="U109" s="121">
        <v>0</v>
      </c>
      <c r="V109" s="121" t="s">
        <v>3071</v>
      </c>
      <c r="W109" s="121" t="s">
        <v>2969</v>
      </c>
      <c r="X109" s="121" t="s">
        <v>2410</v>
      </c>
      <c r="Y109" s="121" t="s">
        <v>2465</v>
      </c>
      <c r="Z109" s="121" t="s">
        <v>2744</v>
      </c>
      <c r="AA109" s="121" t="s">
        <v>2751</v>
      </c>
      <c r="AB109" s="121" t="s">
        <v>3082</v>
      </c>
      <c r="AC109" s="121" t="s">
        <v>2103</v>
      </c>
      <c r="AD109" s="121" t="s">
        <v>2747</v>
      </c>
      <c r="AE109" s="121" t="s">
        <v>3068</v>
      </c>
      <c r="AF109" s="121"/>
      <c r="AG109" s="121"/>
      <c r="AH109" s="121"/>
      <c r="AI109" s="551"/>
      <c r="AJ109" s="551"/>
      <c r="AK109" s="551"/>
      <c r="AL109" s="551"/>
      <c r="AM109" s="551"/>
      <c r="AN109" s="551"/>
      <c r="AO109" s="551"/>
      <c r="AP109" s="551"/>
      <c r="AQ109" s="551"/>
      <c r="AR109" s="551"/>
      <c r="AS109" s="551"/>
      <c r="AT109" s="551"/>
      <c r="AU109" s="551"/>
      <c r="AV109" s="551"/>
      <c r="AW109" s="551"/>
      <c r="AX109" s="551"/>
    </row>
    <row r="110">
      <c r="A110" s="570" t="s">
        <v>3064</v>
      </c>
      <c r="B110" s="570" t="s">
        <v>3083</v>
      </c>
      <c r="C110" s="570" t="s">
        <v>1057</v>
      </c>
      <c r="D110" s="570" t="s">
        <v>2782</v>
      </c>
      <c r="E110" s="570" t="s">
        <v>2714</v>
      </c>
      <c r="F110" s="570">
        <v>24</v>
      </c>
      <c r="G110" s="570">
        <v>64</v>
      </c>
      <c r="H110" s="570">
        <v>500</v>
      </c>
      <c r="I110" s="569"/>
      <c r="J110" s="121"/>
      <c r="K110" s="121"/>
      <c r="L110" s="121"/>
      <c r="M110" s="570"/>
      <c r="N110" s="569"/>
      <c r="O110" s="569"/>
      <c r="P110" s="569"/>
      <c r="Q110" s="121"/>
      <c r="R110" s="121" t="s">
        <v>3084</v>
      </c>
      <c r="S110" s="121" t="s">
        <v>2742</v>
      </c>
      <c r="T110" s="121" t="s">
        <v>2766</v>
      </c>
      <c r="U110" s="121">
        <v>0</v>
      </c>
      <c r="V110" s="121" t="s">
        <v>3071</v>
      </c>
      <c r="W110" s="121" t="s">
        <v>2767</v>
      </c>
      <c r="X110" s="121" t="s">
        <v>2410</v>
      </c>
      <c r="Y110" s="121" t="s">
        <v>2465</v>
      </c>
      <c r="Z110" s="121" t="s">
        <v>2744</v>
      </c>
      <c r="AA110" s="121" t="s">
        <v>2751</v>
      </c>
      <c r="AB110" s="121" t="s">
        <v>3077</v>
      </c>
      <c r="AC110" s="121" t="s">
        <v>2103</v>
      </c>
      <c r="AD110" s="121" t="s">
        <v>2747</v>
      </c>
      <c r="AE110" s="121" t="s">
        <v>2797</v>
      </c>
      <c r="AF110" s="121"/>
      <c r="AG110" s="121"/>
      <c r="AH110" s="121"/>
      <c r="AI110" s="551"/>
      <c r="AJ110" s="551"/>
      <c r="AK110" s="551"/>
      <c r="AL110" s="551"/>
      <c r="AM110" s="551"/>
      <c r="AN110" s="551"/>
      <c r="AO110" s="551"/>
      <c r="AP110" s="551"/>
      <c r="AQ110" s="551"/>
      <c r="AR110" s="551"/>
      <c r="AS110" s="551"/>
      <c r="AT110" s="551"/>
      <c r="AU110" s="551"/>
      <c r="AV110" s="551"/>
      <c r="AW110" s="551"/>
      <c r="AX110" s="551"/>
    </row>
    <row r="111">
      <c r="A111" s="570" t="s">
        <v>3064</v>
      </c>
      <c r="B111" s="570" t="s">
        <v>3085</v>
      </c>
      <c r="C111" s="570" t="s">
        <v>1057</v>
      </c>
      <c r="D111" s="570" t="s">
        <v>2782</v>
      </c>
      <c r="E111" s="570" t="s">
        <v>2714</v>
      </c>
      <c r="F111" s="570">
        <v>24</v>
      </c>
      <c r="G111" s="570">
        <v>64</v>
      </c>
      <c r="H111" s="570">
        <v>500</v>
      </c>
      <c r="I111" s="569"/>
      <c r="J111" s="121"/>
      <c r="K111" s="121"/>
      <c r="L111" s="121"/>
      <c r="M111" s="570"/>
      <c r="N111" s="569"/>
      <c r="O111" s="569"/>
      <c r="P111" s="569"/>
      <c r="Q111" s="121"/>
      <c r="R111" s="121" t="s">
        <v>3086</v>
      </c>
      <c r="S111" s="121" t="s">
        <v>2742</v>
      </c>
      <c r="T111" s="121" t="s">
        <v>2766</v>
      </c>
      <c r="U111" s="121">
        <v>0</v>
      </c>
      <c r="V111" s="121" t="s">
        <v>3071</v>
      </c>
      <c r="W111" s="121" t="s">
        <v>2949</v>
      </c>
      <c r="X111" s="121" t="s">
        <v>2410</v>
      </c>
      <c r="Y111" s="121" t="s">
        <v>2465</v>
      </c>
      <c r="Z111" s="121" t="s">
        <v>2744</v>
      </c>
      <c r="AA111" s="121" t="s">
        <v>2751</v>
      </c>
      <c r="AB111" s="121" t="s">
        <v>2796</v>
      </c>
      <c r="AC111" s="121" t="s">
        <v>2103</v>
      </c>
      <c r="AD111" s="121" t="s">
        <v>2747</v>
      </c>
      <c r="AE111" s="121" t="s">
        <v>2797</v>
      </c>
      <c r="AF111" s="121"/>
      <c r="AG111" s="121"/>
      <c r="AH111" s="121"/>
      <c r="AI111" s="551"/>
      <c r="AJ111" s="551"/>
      <c r="AK111" s="551"/>
      <c r="AL111" s="551"/>
      <c r="AM111" s="551"/>
      <c r="AN111" s="551"/>
      <c r="AO111" s="551"/>
      <c r="AP111" s="551"/>
      <c r="AQ111" s="551"/>
      <c r="AR111" s="551"/>
      <c r="AS111" s="551"/>
      <c r="AT111" s="551"/>
      <c r="AU111" s="551"/>
      <c r="AV111" s="551"/>
      <c r="AW111" s="551"/>
      <c r="AX111" s="551"/>
    </row>
    <row r="112">
      <c r="A112" s="570" t="s">
        <v>3064</v>
      </c>
      <c r="B112" s="570" t="s">
        <v>3087</v>
      </c>
      <c r="C112" s="570" t="s">
        <v>1057</v>
      </c>
      <c r="D112" s="570" t="s">
        <v>2782</v>
      </c>
      <c r="E112" s="570" t="s">
        <v>2714</v>
      </c>
      <c r="F112" s="570">
        <v>24</v>
      </c>
      <c r="G112" s="570">
        <v>64</v>
      </c>
      <c r="H112" s="570">
        <v>500</v>
      </c>
      <c r="I112" s="569"/>
      <c r="J112" s="121"/>
      <c r="K112" s="121"/>
      <c r="L112" s="121"/>
      <c r="M112" s="570"/>
      <c r="N112" s="569"/>
      <c r="O112" s="569"/>
      <c r="P112" s="569"/>
      <c r="Q112" s="121"/>
      <c r="R112" s="121" t="s">
        <v>3088</v>
      </c>
      <c r="S112" s="121" t="s">
        <v>2742</v>
      </c>
      <c r="T112" s="121" t="s">
        <v>2766</v>
      </c>
      <c r="U112" s="121">
        <v>0</v>
      </c>
      <c r="V112" s="121" t="s">
        <v>3071</v>
      </c>
      <c r="W112" s="121" t="s">
        <v>3071</v>
      </c>
      <c r="X112" s="121" t="s">
        <v>2410</v>
      </c>
      <c r="Y112" s="121" t="s">
        <v>2465</v>
      </c>
      <c r="Z112" s="121" t="s">
        <v>2744</v>
      </c>
      <c r="AA112" s="121" t="s">
        <v>2751</v>
      </c>
      <c r="AB112" s="121" t="s">
        <v>3089</v>
      </c>
      <c r="AC112" s="121" t="s">
        <v>2103</v>
      </c>
      <c r="AD112" s="121" t="s">
        <v>2747</v>
      </c>
      <c r="AE112" s="121" t="s">
        <v>2797</v>
      </c>
      <c r="AF112" s="121"/>
      <c r="AG112" s="121"/>
      <c r="AH112" s="121"/>
      <c r="AI112" s="551"/>
      <c r="AJ112" s="551"/>
      <c r="AK112" s="551"/>
      <c r="AL112" s="551"/>
      <c r="AM112" s="551"/>
      <c r="AN112" s="551"/>
      <c r="AO112" s="551"/>
      <c r="AP112" s="551"/>
      <c r="AQ112" s="551"/>
      <c r="AR112" s="551"/>
      <c r="AS112" s="551"/>
      <c r="AT112" s="551"/>
      <c r="AU112" s="551"/>
      <c r="AV112" s="551"/>
      <c r="AW112" s="551"/>
      <c r="AX112" s="551"/>
    </row>
    <row r="113">
      <c r="A113" s="570" t="s">
        <v>3064</v>
      </c>
      <c r="B113" s="570" t="s">
        <v>3090</v>
      </c>
      <c r="C113" s="570" t="s">
        <v>1057</v>
      </c>
      <c r="D113" s="570" t="s">
        <v>2782</v>
      </c>
      <c r="E113" s="570" t="s">
        <v>2714</v>
      </c>
      <c r="F113" s="570">
        <v>32</v>
      </c>
      <c r="G113" s="570">
        <v>64</v>
      </c>
      <c r="H113" s="570">
        <v>500</v>
      </c>
      <c r="I113" s="569"/>
      <c r="J113" s="121"/>
      <c r="K113" s="121"/>
      <c r="L113" s="121"/>
      <c r="M113" s="570"/>
      <c r="N113" s="569"/>
      <c r="O113" s="569"/>
      <c r="P113" s="569"/>
      <c r="Q113" s="121"/>
      <c r="R113" s="121" t="s">
        <v>3090</v>
      </c>
      <c r="S113" s="121" t="s">
        <v>2716</v>
      </c>
      <c r="T113" s="121" t="s">
        <v>3091</v>
      </c>
      <c r="U113" s="121">
        <v>0</v>
      </c>
      <c r="V113" s="121" t="s">
        <v>2720</v>
      </c>
      <c r="W113" s="121" t="s">
        <v>2720</v>
      </c>
      <c r="X113" s="121" t="s">
        <v>2410</v>
      </c>
      <c r="Y113" s="121" t="s">
        <v>2465</v>
      </c>
      <c r="Z113" s="121" t="s">
        <v>2785</v>
      </c>
      <c r="AA113" s="121" t="s">
        <v>3092</v>
      </c>
      <c r="AB113" s="121" t="s">
        <v>3093</v>
      </c>
      <c r="AC113" s="121" t="s">
        <v>2103</v>
      </c>
      <c r="AD113" s="121" t="s">
        <v>2747</v>
      </c>
      <c r="AE113" s="121" t="s">
        <v>3094</v>
      </c>
      <c r="AF113" s="121"/>
      <c r="AG113" s="121"/>
      <c r="AH113" s="121"/>
      <c r="AI113" s="551"/>
      <c r="AJ113" s="551"/>
      <c r="AK113" s="551"/>
      <c r="AL113" s="551"/>
      <c r="AM113" s="551"/>
      <c r="AN113" s="551"/>
      <c r="AO113" s="551"/>
      <c r="AP113" s="551"/>
      <c r="AQ113" s="551"/>
      <c r="AR113" s="551"/>
      <c r="AS113" s="551"/>
      <c r="AT113" s="551"/>
      <c r="AU113" s="551"/>
      <c r="AV113" s="551"/>
      <c r="AW113" s="551"/>
      <c r="AX113" s="551"/>
    </row>
    <row r="114">
      <c r="A114" s="570" t="s">
        <v>3064</v>
      </c>
      <c r="B114" s="570" t="s">
        <v>3095</v>
      </c>
      <c r="C114" s="570" t="s">
        <v>1057</v>
      </c>
      <c r="D114" s="570" t="s">
        <v>2782</v>
      </c>
      <c r="E114" s="570" t="s">
        <v>2714</v>
      </c>
      <c r="F114" s="570">
        <v>32</v>
      </c>
      <c r="G114" s="570">
        <v>64</v>
      </c>
      <c r="H114" s="570">
        <v>500</v>
      </c>
      <c r="I114" s="569"/>
      <c r="J114" s="121"/>
      <c r="K114" s="121"/>
      <c r="L114" s="121"/>
      <c r="M114" s="570"/>
      <c r="N114" s="569"/>
      <c r="O114" s="569"/>
      <c r="P114" s="569"/>
      <c r="Q114" s="121"/>
      <c r="R114" s="121" t="s">
        <v>3096</v>
      </c>
      <c r="S114" s="121" t="s">
        <v>2716</v>
      </c>
      <c r="T114" s="121" t="s">
        <v>3091</v>
      </c>
      <c r="U114" s="121">
        <v>0</v>
      </c>
      <c r="V114" s="121" t="s">
        <v>2720</v>
      </c>
      <c r="W114" s="121" t="s">
        <v>2720</v>
      </c>
      <c r="X114" s="121" t="s">
        <v>2410</v>
      </c>
      <c r="Y114" s="121" t="s">
        <v>2465</v>
      </c>
      <c r="Z114" s="121" t="s">
        <v>2785</v>
      </c>
      <c r="AA114" s="121" t="s">
        <v>3092</v>
      </c>
      <c r="AB114" s="121" t="s">
        <v>3097</v>
      </c>
      <c r="AC114" s="121" t="s">
        <v>2103</v>
      </c>
      <c r="AD114" s="121" t="s">
        <v>2747</v>
      </c>
      <c r="AE114" s="121" t="s">
        <v>3098</v>
      </c>
      <c r="AF114" s="121"/>
      <c r="AG114" s="121"/>
      <c r="AH114" s="121"/>
      <c r="AI114" s="551"/>
      <c r="AJ114" s="551"/>
      <c r="AK114" s="551"/>
      <c r="AL114" s="551"/>
      <c r="AM114" s="551"/>
      <c r="AN114" s="551"/>
      <c r="AO114" s="551"/>
      <c r="AP114" s="551"/>
      <c r="AQ114" s="551"/>
      <c r="AR114" s="551"/>
      <c r="AS114" s="551"/>
      <c r="AT114" s="551"/>
      <c r="AU114" s="551"/>
      <c r="AV114" s="551"/>
      <c r="AW114" s="551"/>
      <c r="AX114" s="551"/>
    </row>
    <row r="115">
      <c r="A115" s="570" t="s">
        <v>3064</v>
      </c>
      <c r="B115" s="570" t="s">
        <v>3099</v>
      </c>
      <c r="C115" s="570" t="s">
        <v>1057</v>
      </c>
      <c r="D115" s="570" t="s">
        <v>2782</v>
      </c>
      <c r="E115" s="570" t="s">
        <v>2714</v>
      </c>
      <c r="F115" s="570">
        <v>32</v>
      </c>
      <c r="G115" s="570">
        <v>64</v>
      </c>
      <c r="H115" s="570">
        <v>500</v>
      </c>
      <c r="I115" s="569"/>
      <c r="J115" s="121"/>
      <c r="K115" s="121"/>
      <c r="L115" s="121"/>
      <c r="M115" s="570"/>
      <c r="N115" s="569"/>
      <c r="O115" s="569"/>
      <c r="P115" s="569"/>
      <c r="Q115" s="121"/>
      <c r="R115" s="121" t="s">
        <v>3099</v>
      </c>
      <c r="S115" s="121" t="s">
        <v>2716</v>
      </c>
      <c r="T115" s="121" t="s">
        <v>3091</v>
      </c>
      <c r="U115" s="121">
        <v>0</v>
      </c>
      <c r="V115" s="121" t="s">
        <v>2720</v>
      </c>
      <c r="W115" s="121" t="s">
        <v>2720</v>
      </c>
      <c r="X115" s="121" t="s">
        <v>2410</v>
      </c>
      <c r="Y115" s="121" t="s">
        <v>2465</v>
      </c>
      <c r="Z115" s="121" t="s">
        <v>2785</v>
      </c>
      <c r="AA115" s="121" t="s">
        <v>3092</v>
      </c>
      <c r="AB115" s="121" t="s">
        <v>3100</v>
      </c>
      <c r="AC115" s="121" t="s">
        <v>2103</v>
      </c>
      <c r="AD115" s="121" t="s">
        <v>2747</v>
      </c>
      <c r="AE115" s="121" t="s">
        <v>3101</v>
      </c>
      <c r="AF115" s="121"/>
      <c r="AG115" s="121"/>
      <c r="AH115" s="121"/>
      <c r="AI115" s="551"/>
      <c r="AJ115" s="551"/>
      <c r="AK115" s="551"/>
      <c r="AL115" s="551"/>
      <c r="AM115" s="551"/>
      <c r="AN115" s="551"/>
      <c r="AO115" s="551"/>
      <c r="AP115" s="551"/>
      <c r="AQ115" s="551"/>
      <c r="AR115" s="551"/>
      <c r="AS115" s="551"/>
      <c r="AT115" s="551"/>
      <c r="AU115" s="551"/>
      <c r="AV115" s="551"/>
      <c r="AW115" s="551"/>
      <c r="AX115" s="551"/>
    </row>
    <row r="116">
      <c r="A116" s="570" t="s">
        <v>3064</v>
      </c>
      <c r="B116" s="570" t="s">
        <v>3102</v>
      </c>
      <c r="C116" s="570" t="s">
        <v>1057</v>
      </c>
      <c r="D116" s="570" t="s">
        <v>2782</v>
      </c>
      <c r="E116" s="570" t="s">
        <v>2714</v>
      </c>
      <c r="F116" s="570">
        <v>32</v>
      </c>
      <c r="G116" s="570">
        <v>282</v>
      </c>
      <c r="H116" s="570">
        <v>500</v>
      </c>
      <c r="I116" s="569"/>
      <c r="J116" s="121"/>
      <c r="K116" s="121"/>
      <c r="L116" s="121"/>
      <c r="M116" s="570"/>
      <c r="N116" s="569"/>
      <c r="O116" s="569"/>
      <c r="P116" s="569"/>
      <c r="Q116" s="121"/>
      <c r="R116" s="121" t="s">
        <v>3102</v>
      </c>
      <c r="S116" s="121" t="s">
        <v>2716</v>
      </c>
      <c r="T116" s="121" t="s">
        <v>3091</v>
      </c>
      <c r="U116" s="121">
        <v>0</v>
      </c>
      <c r="V116" s="121" t="s">
        <v>2720</v>
      </c>
      <c r="W116" s="121" t="s">
        <v>2720</v>
      </c>
      <c r="X116" s="121" t="s">
        <v>2410</v>
      </c>
      <c r="Y116" s="121" t="s">
        <v>2465</v>
      </c>
      <c r="Z116" s="121" t="s">
        <v>2785</v>
      </c>
      <c r="AA116" s="121" t="s">
        <v>3092</v>
      </c>
      <c r="AB116" s="121" t="s">
        <v>3103</v>
      </c>
      <c r="AC116" s="121" t="s">
        <v>2103</v>
      </c>
      <c r="AD116" s="121" t="s">
        <v>2747</v>
      </c>
      <c r="AE116" s="121" t="s">
        <v>3098</v>
      </c>
      <c r="AF116" s="121"/>
      <c r="AG116" s="121"/>
      <c r="AH116" s="121"/>
      <c r="AI116" s="551"/>
      <c r="AJ116" s="551"/>
      <c r="AK116" s="551"/>
      <c r="AL116" s="551"/>
      <c r="AM116" s="551"/>
      <c r="AN116" s="551"/>
      <c r="AO116" s="551"/>
      <c r="AP116" s="551"/>
      <c r="AQ116" s="551"/>
      <c r="AR116" s="551"/>
      <c r="AS116" s="551"/>
      <c r="AT116" s="551"/>
      <c r="AU116" s="551"/>
      <c r="AV116" s="551"/>
      <c r="AW116" s="551"/>
      <c r="AX116" s="551"/>
    </row>
    <row r="117">
      <c r="A117" s="570" t="s">
        <v>3064</v>
      </c>
      <c r="B117" s="570" t="s">
        <v>3104</v>
      </c>
      <c r="C117" s="570" t="s">
        <v>1057</v>
      </c>
      <c r="D117" s="570" t="s">
        <v>2782</v>
      </c>
      <c r="E117" s="570" t="s">
        <v>2714</v>
      </c>
      <c r="F117" s="570">
        <v>32</v>
      </c>
      <c r="G117" s="570">
        <v>282</v>
      </c>
      <c r="H117" s="570">
        <v>500</v>
      </c>
      <c r="I117" s="569"/>
      <c r="J117" s="121"/>
      <c r="K117" s="121"/>
      <c r="L117" s="121"/>
      <c r="M117" s="570"/>
      <c r="N117" s="569"/>
      <c r="O117" s="569"/>
      <c r="P117" s="569"/>
      <c r="Q117" s="121"/>
      <c r="R117" s="121" t="s">
        <v>3105</v>
      </c>
      <c r="S117" s="121" t="s">
        <v>2716</v>
      </c>
      <c r="T117" s="121" t="s">
        <v>3091</v>
      </c>
      <c r="U117" s="121">
        <v>0</v>
      </c>
      <c r="V117" s="121" t="s">
        <v>2720</v>
      </c>
      <c r="W117" s="121" t="s">
        <v>2720</v>
      </c>
      <c r="X117" s="121" t="s">
        <v>2410</v>
      </c>
      <c r="Y117" s="121" t="s">
        <v>2465</v>
      </c>
      <c r="Z117" s="121" t="s">
        <v>2785</v>
      </c>
      <c r="AA117" s="121" t="s">
        <v>3092</v>
      </c>
      <c r="AB117" s="121" t="s">
        <v>3106</v>
      </c>
      <c r="AC117" s="121" t="s">
        <v>2103</v>
      </c>
      <c r="AD117" s="121" t="s">
        <v>2747</v>
      </c>
      <c r="AE117" s="121" t="s">
        <v>3101</v>
      </c>
      <c r="AF117" s="121"/>
      <c r="AG117" s="121"/>
      <c r="AH117" s="121"/>
      <c r="AI117" s="551"/>
      <c r="AJ117" s="551"/>
      <c r="AK117" s="551"/>
      <c r="AL117" s="551"/>
      <c r="AM117" s="551"/>
      <c r="AN117" s="551"/>
      <c r="AO117" s="551"/>
      <c r="AP117" s="551"/>
      <c r="AQ117" s="551"/>
      <c r="AR117" s="551"/>
      <c r="AS117" s="551"/>
      <c r="AT117" s="551"/>
      <c r="AU117" s="551"/>
      <c r="AV117" s="551"/>
      <c r="AW117" s="551"/>
      <c r="AX117" s="551"/>
    </row>
    <row r="118">
      <c r="A118" s="570" t="s">
        <v>3064</v>
      </c>
      <c r="B118" s="570" t="s">
        <v>3107</v>
      </c>
      <c r="C118" s="570" t="s">
        <v>1057</v>
      </c>
      <c r="D118" s="570" t="s">
        <v>2782</v>
      </c>
      <c r="E118" s="570" t="s">
        <v>2714</v>
      </c>
      <c r="F118" s="570">
        <v>32</v>
      </c>
      <c r="G118" s="570">
        <v>188</v>
      </c>
      <c r="H118" s="570">
        <v>500</v>
      </c>
      <c r="I118" s="569"/>
      <c r="J118" s="121"/>
      <c r="K118" s="121"/>
      <c r="L118" s="121"/>
      <c r="M118" s="570"/>
      <c r="N118" s="569"/>
      <c r="O118" s="569"/>
      <c r="P118" s="569"/>
      <c r="Q118" s="121"/>
      <c r="R118" s="121" t="s">
        <v>3108</v>
      </c>
      <c r="S118" s="121" t="s">
        <v>2716</v>
      </c>
      <c r="T118" s="121" t="s">
        <v>3109</v>
      </c>
      <c r="U118" s="121">
        <v>0</v>
      </c>
      <c r="V118" s="121" t="s">
        <v>2720</v>
      </c>
      <c r="W118" s="121" t="s">
        <v>2720</v>
      </c>
      <c r="X118" s="121" t="s">
        <v>2410</v>
      </c>
      <c r="Y118" s="121" t="s">
        <v>2465</v>
      </c>
      <c r="Z118" s="121" t="s">
        <v>2785</v>
      </c>
      <c r="AA118" s="121" t="s">
        <v>3092</v>
      </c>
      <c r="AB118" s="121" t="s">
        <v>3110</v>
      </c>
      <c r="AC118" s="121" t="s">
        <v>2103</v>
      </c>
      <c r="AD118" s="121" t="s">
        <v>2725</v>
      </c>
      <c r="AE118" s="121" t="s">
        <v>3111</v>
      </c>
      <c r="AF118" s="121"/>
      <c r="AG118" s="121"/>
      <c r="AH118" s="121"/>
      <c r="AI118" s="551"/>
      <c r="AJ118" s="551"/>
      <c r="AK118" s="551"/>
      <c r="AL118" s="551"/>
      <c r="AM118" s="551"/>
      <c r="AN118" s="551"/>
      <c r="AO118" s="551"/>
      <c r="AP118" s="551"/>
      <c r="AQ118" s="551"/>
      <c r="AR118" s="551"/>
      <c r="AS118" s="551"/>
      <c r="AT118" s="551"/>
      <c r="AU118" s="551"/>
      <c r="AV118" s="551"/>
      <c r="AW118" s="551"/>
      <c r="AX118" s="551"/>
    </row>
    <row r="119">
      <c r="A119" s="570" t="s">
        <v>3064</v>
      </c>
      <c r="B119" s="570" t="s">
        <v>3112</v>
      </c>
      <c r="C119" s="570" t="s">
        <v>1057</v>
      </c>
      <c r="D119" s="570" t="s">
        <v>2782</v>
      </c>
      <c r="E119" s="570" t="s">
        <v>2714</v>
      </c>
      <c r="F119" s="570">
        <v>32</v>
      </c>
      <c r="G119" s="570">
        <v>188</v>
      </c>
      <c r="H119" s="570">
        <v>500</v>
      </c>
      <c r="I119" s="569"/>
      <c r="J119" s="121"/>
      <c r="K119" s="121"/>
      <c r="L119" s="121"/>
      <c r="M119" s="570"/>
      <c r="N119" s="569"/>
      <c r="O119" s="569"/>
      <c r="P119" s="569"/>
      <c r="Q119" s="121"/>
      <c r="R119" s="121" t="s">
        <v>3113</v>
      </c>
      <c r="S119" s="121" t="s">
        <v>2716</v>
      </c>
      <c r="T119" s="121" t="s">
        <v>3109</v>
      </c>
      <c r="U119" s="121">
        <v>0</v>
      </c>
      <c r="V119" s="121" t="s">
        <v>2720</v>
      </c>
      <c r="W119" s="121" t="s">
        <v>2720</v>
      </c>
      <c r="X119" s="121" t="s">
        <v>2410</v>
      </c>
      <c r="Y119" s="121" t="s">
        <v>2465</v>
      </c>
      <c r="Z119" s="121" t="s">
        <v>2785</v>
      </c>
      <c r="AA119" s="121" t="s">
        <v>3092</v>
      </c>
      <c r="AB119" s="121" t="s">
        <v>3114</v>
      </c>
      <c r="AC119" s="121" t="s">
        <v>2103</v>
      </c>
      <c r="AD119" s="121" t="s">
        <v>2725</v>
      </c>
      <c r="AE119" s="121" t="s">
        <v>3111</v>
      </c>
      <c r="AF119" s="121"/>
      <c r="AG119" s="121"/>
      <c r="AH119" s="121"/>
      <c r="AI119" s="551"/>
      <c r="AJ119" s="551"/>
      <c r="AK119" s="551"/>
      <c r="AL119" s="551"/>
      <c r="AM119" s="551"/>
      <c r="AN119" s="551"/>
      <c r="AO119" s="551"/>
      <c r="AP119" s="551"/>
      <c r="AQ119" s="551"/>
      <c r="AR119" s="551"/>
      <c r="AS119" s="551"/>
      <c r="AT119" s="551"/>
      <c r="AU119" s="551"/>
      <c r="AV119" s="551"/>
      <c r="AW119" s="551"/>
      <c r="AX119" s="551"/>
    </row>
    <row r="120">
      <c r="A120" s="570" t="s">
        <v>3064</v>
      </c>
      <c r="B120" s="570" t="s">
        <v>3115</v>
      </c>
      <c r="C120" s="570" t="s">
        <v>1057</v>
      </c>
      <c r="D120" s="570" t="s">
        <v>2782</v>
      </c>
      <c r="E120" s="570" t="s">
        <v>2714</v>
      </c>
      <c r="F120" s="570">
        <v>32</v>
      </c>
      <c r="G120" s="570">
        <v>188</v>
      </c>
      <c r="H120" s="570">
        <v>500</v>
      </c>
      <c r="I120" s="569"/>
      <c r="J120" s="121"/>
      <c r="K120" s="121"/>
      <c r="L120" s="121"/>
      <c r="M120" s="570"/>
      <c r="N120" s="569"/>
      <c r="O120" s="569"/>
      <c r="P120" s="569"/>
      <c r="Q120" s="121"/>
      <c r="R120" s="121" t="s">
        <v>3116</v>
      </c>
      <c r="S120" s="121" t="s">
        <v>2716</v>
      </c>
      <c r="T120" s="121" t="s">
        <v>3109</v>
      </c>
      <c r="U120" s="121">
        <v>0</v>
      </c>
      <c r="V120" s="121" t="s">
        <v>2720</v>
      </c>
      <c r="W120" s="121" t="s">
        <v>2720</v>
      </c>
      <c r="X120" s="121" t="s">
        <v>2410</v>
      </c>
      <c r="Y120" s="121" t="s">
        <v>2465</v>
      </c>
      <c r="Z120" s="121" t="s">
        <v>2785</v>
      </c>
      <c r="AA120" s="121" t="s">
        <v>3092</v>
      </c>
      <c r="AB120" s="121" t="s">
        <v>3117</v>
      </c>
      <c r="AC120" s="121" t="s">
        <v>2103</v>
      </c>
      <c r="AD120" s="121" t="s">
        <v>2725</v>
      </c>
      <c r="AE120" s="121" t="s">
        <v>3111</v>
      </c>
      <c r="AF120" s="121"/>
      <c r="AG120" s="121"/>
      <c r="AH120" s="121"/>
      <c r="AI120" s="551"/>
      <c r="AJ120" s="551"/>
      <c r="AK120" s="551"/>
      <c r="AL120" s="551"/>
      <c r="AM120" s="551"/>
      <c r="AN120" s="551"/>
      <c r="AO120" s="551"/>
      <c r="AP120" s="551"/>
      <c r="AQ120" s="551"/>
      <c r="AR120" s="551"/>
      <c r="AS120" s="551"/>
      <c r="AT120" s="551"/>
      <c r="AU120" s="551"/>
      <c r="AV120" s="551"/>
      <c r="AW120" s="551"/>
      <c r="AX120" s="551"/>
    </row>
    <row r="121">
      <c r="A121" s="570" t="s">
        <v>3064</v>
      </c>
      <c r="B121" s="570" t="s">
        <v>3118</v>
      </c>
      <c r="C121" s="570" t="s">
        <v>1057</v>
      </c>
      <c r="D121" s="570" t="s">
        <v>2782</v>
      </c>
      <c r="E121" s="570" t="s">
        <v>2714</v>
      </c>
      <c r="F121" s="570">
        <v>32</v>
      </c>
      <c r="G121" s="570">
        <v>188</v>
      </c>
      <c r="H121" s="570">
        <v>500</v>
      </c>
      <c r="I121" s="569"/>
      <c r="J121" s="121"/>
      <c r="K121" s="121"/>
      <c r="L121" s="121"/>
      <c r="M121" s="570"/>
      <c r="N121" s="569"/>
      <c r="O121" s="569"/>
      <c r="P121" s="569"/>
      <c r="Q121" s="121"/>
      <c r="R121" s="121" t="s">
        <v>3119</v>
      </c>
      <c r="S121" s="121" t="s">
        <v>2716</v>
      </c>
      <c r="T121" s="121" t="s">
        <v>3109</v>
      </c>
      <c r="U121" s="121">
        <v>0</v>
      </c>
      <c r="V121" s="121" t="s">
        <v>2720</v>
      </c>
      <c r="W121" s="121" t="s">
        <v>2720</v>
      </c>
      <c r="X121" s="121">
        <v>0</v>
      </c>
      <c r="Y121" s="121" t="s">
        <v>2465</v>
      </c>
      <c r="Z121" s="121" t="s">
        <v>2785</v>
      </c>
      <c r="AA121" s="121" t="s">
        <v>3092</v>
      </c>
      <c r="AB121" s="121" t="s">
        <v>3120</v>
      </c>
      <c r="AC121" s="121" t="s">
        <v>2103</v>
      </c>
      <c r="AD121" s="121" t="s">
        <v>2725</v>
      </c>
      <c r="AE121" s="121" t="s">
        <v>3111</v>
      </c>
      <c r="AF121" s="121"/>
      <c r="AG121" s="121"/>
      <c r="AH121" s="121"/>
      <c r="AI121" s="551"/>
      <c r="AJ121" s="551"/>
      <c r="AK121" s="551"/>
      <c r="AL121" s="551"/>
      <c r="AM121" s="551"/>
      <c r="AN121" s="551"/>
      <c r="AO121" s="551"/>
      <c r="AP121" s="551"/>
      <c r="AQ121" s="551"/>
      <c r="AR121" s="551"/>
      <c r="AS121" s="551"/>
      <c r="AT121" s="551"/>
      <c r="AU121" s="551"/>
      <c r="AV121" s="551"/>
      <c r="AW121" s="551"/>
      <c r="AX121" s="551"/>
    </row>
    <row r="122">
      <c r="A122" s="570" t="s">
        <v>3064</v>
      </c>
      <c r="B122" s="570" t="s">
        <v>3121</v>
      </c>
      <c r="C122" s="570" t="s">
        <v>1057</v>
      </c>
      <c r="D122" s="570" t="s">
        <v>2782</v>
      </c>
      <c r="E122" s="570" t="s">
        <v>2714</v>
      </c>
      <c r="F122" s="570">
        <v>32</v>
      </c>
      <c r="G122" s="570">
        <v>188</v>
      </c>
      <c r="H122" s="570">
        <v>500</v>
      </c>
      <c r="I122" s="569"/>
      <c r="J122" s="121"/>
      <c r="K122" s="121"/>
      <c r="L122" s="121"/>
      <c r="M122" s="570"/>
      <c r="N122" s="569"/>
      <c r="O122" s="569"/>
      <c r="P122" s="569"/>
      <c r="Q122" s="121"/>
      <c r="R122" s="121" t="s">
        <v>3122</v>
      </c>
      <c r="S122" s="121" t="s">
        <v>2716</v>
      </c>
      <c r="T122" s="121" t="s">
        <v>3109</v>
      </c>
      <c r="U122" s="121">
        <v>0</v>
      </c>
      <c r="V122" s="121" t="s">
        <v>2720</v>
      </c>
      <c r="W122" s="121" t="s">
        <v>2720</v>
      </c>
      <c r="X122" s="121" t="s">
        <v>2410</v>
      </c>
      <c r="Y122" s="121" t="s">
        <v>2465</v>
      </c>
      <c r="Z122" s="121" t="s">
        <v>2785</v>
      </c>
      <c r="AA122" s="121" t="s">
        <v>3092</v>
      </c>
      <c r="AB122" s="121" t="s">
        <v>3123</v>
      </c>
      <c r="AC122" s="121" t="s">
        <v>2103</v>
      </c>
      <c r="AD122" s="121" t="s">
        <v>2725</v>
      </c>
      <c r="AE122" s="121" t="s">
        <v>3124</v>
      </c>
      <c r="AF122" s="121"/>
      <c r="AG122" s="121"/>
      <c r="AH122" s="121"/>
      <c r="AI122" s="551"/>
      <c r="AJ122" s="551"/>
      <c r="AK122" s="551"/>
      <c r="AL122" s="551"/>
      <c r="AM122" s="551"/>
      <c r="AN122" s="551"/>
      <c r="AO122" s="551"/>
      <c r="AP122" s="551"/>
      <c r="AQ122" s="551"/>
      <c r="AR122" s="551"/>
      <c r="AS122" s="551"/>
      <c r="AT122" s="551"/>
      <c r="AU122" s="551"/>
      <c r="AV122" s="551"/>
      <c r="AW122" s="551"/>
      <c r="AX122" s="551"/>
    </row>
    <row r="123">
      <c r="A123" s="570" t="s">
        <v>3064</v>
      </c>
      <c r="B123" s="570" t="s">
        <v>3125</v>
      </c>
      <c r="C123" s="570" t="s">
        <v>1057</v>
      </c>
      <c r="D123" s="570" t="s">
        <v>2782</v>
      </c>
      <c r="E123" s="570" t="s">
        <v>2714</v>
      </c>
      <c r="F123" s="570">
        <v>32</v>
      </c>
      <c r="G123" s="570">
        <v>188</v>
      </c>
      <c r="H123" s="570">
        <v>500</v>
      </c>
      <c r="I123" s="569"/>
      <c r="J123" s="121"/>
      <c r="K123" s="121"/>
      <c r="L123" s="121"/>
      <c r="M123" s="570"/>
      <c r="N123" s="569"/>
      <c r="O123" s="569"/>
      <c r="P123" s="569"/>
      <c r="Q123" s="121"/>
      <c r="R123" s="121" t="s">
        <v>3126</v>
      </c>
      <c r="S123" s="121" t="s">
        <v>2716</v>
      </c>
      <c r="T123" s="121" t="s">
        <v>3109</v>
      </c>
      <c r="U123" s="121">
        <v>0</v>
      </c>
      <c r="V123" s="121" t="s">
        <v>2720</v>
      </c>
      <c r="W123" s="121" t="s">
        <v>2720</v>
      </c>
      <c r="X123" s="121" t="s">
        <v>2410</v>
      </c>
      <c r="Y123" s="121" t="s">
        <v>2465</v>
      </c>
      <c r="Z123" s="121" t="s">
        <v>2785</v>
      </c>
      <c r="AA123" s="121" t="s">
        <v>3092</v>
      </c>
      <c r="AB123" s="121" t="s">
        <v>3127</v>
      </c>
      <c r="AC123" s="121" t="s">
        <v>2103</v>
      </c>
      <c r="AD123" s="121" t="s">
        <v>2725</v>
      </c>
      <c r="AE123" s="121" t="s">
        <v>3124</v>
      </c>
      <c r="AF123" s="121"/>
      <c r="AG123" s="121"/>
      <c r="AH123" s="121"/>
      <c r="AI123" s="551"/>
      <c r="AJ123" s="551"/>
      <c r="AK123" s="551"/>
      <c r="AL123" s="551"/>
      <c r="AM123" s="551"/>
      <c r="AN123" s="551"/>
      <c r="AO123" s="551"/>
      <c r="AP123" s="551"/>
      <c r="AQ123" s="551"/>
      <c r="AR123" s="551"/>
      <c r="AS123" s="551"/>
      <c r="AT123" s="551"/>
      <c r="AU123" s="551"/>
      <c r="AV123" s="551"/>
      <c r="AW123" s="551"/>
      <c r="AX123" s="551"/>
    </row>
    <row r="124">
      <c r="A124" s="570" t="s">
        <v>3064</v>
      </c>
      <c r="B124" s="570" t="s">
        <v>3128</v>
      </c>
      <c r="C124" s="570" t="s">
        <v>1057</v>
      </c>
      <c r="D124" s="570" t="s">
        <v>2782</v>
      </c>
      <c r="E124" s="570" t="s">
        <v>2714</v>
      </c>
      <c r="F124" s="570">
        <v>32</v>
      </c>
      <c r="G124" s="570">
        <v>188</v>
      </c>
      <c r="H124" s="570">
        <v>500</v>
      </c>
      <c r="I124" s="569"/>
      <c r="J124" s="121"/>
      <c r="K124" s="121"/>
      <c r="L124" s="121"/>
      <c r="M124" s="570"/>
      <c r="N124" s="569"/>
      <c r="O124" s="569"/>
      <c r="P124" s="569"/>
      <c r="Q124" s="121"/>
      <c r="R124" s="121" t="s">
        <v>3129</v>
      </c>
      <c r="S124" s="121" t="s">
        <v>2716</v>
      </c>
      <c r="T124" s="121" t="s">
        <v>3109</v>
      </c>
      <c r="U124" s="121">
        <v>0</v>
      </c>
      <c r="V124" s="121" t="s">
        <v>2720</v>
      </c>
      <c r="W124" s="121" t="s">
        <v>2720</v>
      </c>
      <c r="X124" s="121" t="s">
        <v>2410</v>
      </c>
      <c r="Y124" s="121" t="s">
        <v>2465</v>
      </c>
      <c r="Z124" s="121" t="s">
        <v>2785</v>
      </c>
      <c r="AA124" s="121" t="s">
        <v>3092</v>
      </c>
      <c r="AB124" s="121" t="s">
        <v>3130</v>
      </c>
      <c r="AC124" s="121" t="s">
        <v>2103</v>
      </c>
      <c r="AD124" s="121" t="s">
        <v>2725</v>
      </c>
      <c r="AE124" s="121" t="s">
        <v>3124</v>
      </c>
      <c r="AF124" s="121"/>
      <c r="AG124" s="121"/>
      <c r="AH124" s="121"/>
      <c r="AI124" s="551"/>
      <c r="AJ124" s="551"/>
      <c r="AK124" s="551"/>
      <c r="AL124" s="551"/>
      <c r="AM124" s="551"/>
      <c r="AN124" s="551"/>
      <c r="AO124" s="551"/>
      <c r="AP124" s="551"/>
      <c r="AQ124" s="551"/>
      <c r="AR124" s="551"/>
      <c r="AS124" s="551"/>
      <c r="AT124" s="551"/>
      <c r="AU124" s="551"/>
      <c r="AV124" s="551"/>
      <c r="AW124" s="551"/>
      <c r="AX124" s="551"/>
    </row>
    <row r="125">
      <c r="A125" s="570" t="s">
        <v>3064</v>
      </c>
      <c r="B125" s="570" t="s">
        <v>3131</v>
      </c>
      <c r="C125" s="570" t="s">
        <v>1057</v>
      </c>
      <c r="D125" s="570" t="s">
        <v>2782</v>
      </c>
      <c r="E125" s="570" t="s">
        <v>2714</v>
      </c>
      <c r="F125" s="570">
        <v>32</v>
      </c>
      <c r="G125" s="570">
        <v>188</v>
      </c>
      <c r="H125" s="570">
        <v>500</v>
      </c>
      <c r="I125" s="569"/>
      <c r="J125" s="121"/>
      <c r="K125" s="121"/>
      <c r="L125" s="121"/>
      <c r="M125" s="570"/>
      <c r="N125" s="569"/>
      <c r="O125" s="569"/>
      <c r="P125" s="569"/>
      <c r="Q125" s="121"/>
      <c r="R125" s="121" t="s">
        <v>3132</v>
      </c>
      <c r="S125" s="121" t="s">
        <v>2716</v>
      </c>
      <c r="T125" s="121" t="s">
        <v>3133</v>
      </c>
      <c r="U125" s="121">
        <v>0</v>
      </c>
      <c r="V125" s="121" t="s">
        <v>2720</v>
      </c>
      <c r="W125" s="121" t="s">
        <v>2720</v>
      </c>
      <c r="X125" s="121" t="s">
        <v>2410</v>
      </c>
      <c r="Y125" s="121" t="s">
        <v>2465</v>
      </c>
      <c r="Z125" s="121" t="s">
        <v>2785</v>
      </c>
      <c r="AA125" s="121" t="s">
        <v>3092</v>
      </c>
      <c r="AB125" s="121" t="s">
        <v>3134</v>
      </c>
      <c r="AC125" s="121" t="s">
        <v>2103</v>
      </c>
      <c r="AD125" s="121" t="s">
        <v>2725</v>
      </c>
      <c r="AE125" s="121" t="s">
        <v>3124</v>
      </c>
      <c r="AF125" s="121"/>
      <c r="AG125" s="121"/>
      <c r="AH125" s="121"/>
      <c r="AI125" s="551"/>
      <c r="AJ125" s="551"/>
      <c r="AK125" s="551"/>
      <c r="AL125" s="551"/>
      <c r="AM125" s="551"/>
      <c r="AN125" s="551"/>
      <c r="AO125" s="551"/>
      <c r="AP125" s="551"/>
      <c r="AQ125" s="551"/>
      <c r="AR125" s="551"/>
      <c r="AS125" s="551"/>
      <c r="AT125" s="551"/>
      <c r="AU125" s="551"/>
      <c r="AV125" s="551"/>
      <c r="AW125" s="551"/>
      <c r="AX125" s="551"/>
    </row>
    <row r="126">
      <c r="A126" s="570" t="s">
        <v>3064</v>
      </c>
      <c r="B126" s="570" t="s">
        <v>3135</v>
      </c>
      <c r="C126" s="570" t="s">
        <v>1057</v>
      </c>
      <c r="D126" s="570" t="s">
        <v>2782</v>
      </c>
      <c r="E126" s="570" t="s">
        <v>2714</v>
      </c>
      <c r="F126" s="570">
        <v>32</v>
      </c>
      <c r="G126" s="570">
        <v>188</v>
      </c>
      <c r="H126" s="570">
        <v>500</v>
      </c>
      <c r="I126" s="569"/>
      <c r="J126" s="121"/>
      <c r="K126" s="121"/>
      <c r="L126" s="121"/>
      <c r="M126" s="570"/>
      <c r="N126" s="569"/>
      <c r="O126" s="569"/>
      <c r="P126" s="569"/>
      <c r="Q126" s="121"/>
      <c r="R126" s="121" t="s">
        <v>3136</v>
      </c>
      <c r="S126" s="121" t="s">
        <v>2716</v>
      </c>
      <c r="T126" s="121" t="s">
        <v>3109</v>
      </c>
      <c r="U126" s="121">
        <v>0</v>
      </c>
      <c r="V126" s="121" t="s">
        <v>2720</v>
      </c>
      <c r="W126" s="121" t="s">
        <v>2720</v>
      </c>
      <c r="X126" s="121" t="s">
        <v>2410</v>
      </c>
      <c r="Y126" s="121" t="s">
        <v>2465</v>
      </c>
      <c r="Z126" s="121" t="s">
        <v>2785</v>
      </c>
      <c r="AA126" s="121" t="s">
        <v>3092</v>
      </c>
      <c r="AB126" s="121" t="s">
        <v>3137</v>
      </c>
      <c r="AC126" s="121" t="s">
        <v>2103</v>
      </c>
      <c r="AD126" s="121" t="s">
        <v>2725</v>
      </c>
      <c r="AE126" s="121" t="s">
        <v>3138</v>
      </c>
      <c r="AF126" s="121"/>
      <c r="AG126" s="121"/>
      <c r="AH126" s="121"/>
      <c r="AI126" s="551"/>
      <c r="AJ126" s="551"/>
      <c r="AK126" s="551"/>
      <c r="AL126" s="551"/>
      <c r="AM126" s="551"/>
      <c r="AN126" s="551"/>
      <c r="AO126" s="551"/>
      <c r="AP126" s="551"/>
      <c r="AQ126" s="551"/>
      <c r="AR126" s="551"/>
      <c r="AS126" s="551"/>
      <c r="AT126" s="551"/>
      <c r="AU126" s="551"/>
      <c r="AV126" s="551"/>
      <c r="AW126" s="551"/>
      <c r="AX126" s="551"/>
    </row>
    <row r="127">
      <c r="A127" s="570" t="s">
        <v>3064</v>
      </c>
      <c r="B127" s="570" t="s">
        <v>3139</v>
      </c>
      <c r="C127" s="570" t="s">
        <v>1057</v>
      </c>
      <c r="D127" s="570" t="s">
        <v>2782</v>
      </c>
      <c r="E127" s="570" t="s">
        <v>2714</v>
      </c>
      <c r="F127" s="570">
        <v>32</v>
      </c>
      <c r="G127" s="570">
        <v>188</v>
      </c>
      <c r="H127" s="570">
        <v>500</v>
      </c>
      <c r="I127" s="569"/>
      <c r="J127" s="121"/>
      <c r="K127" s="121"/>
      <c r="L127" s="121"/>
      <c r="M127" s="570"/>
      <c r="N127" s="569"/>
      <c r="O127" s="569"/>
      <c r="P127" s="569"/>
      <c r="Q127" s="121"/>
      <c r="R127" s="121" t="s">
        <v>3140</v>
      </c>
      <c r="S127" s="121" t="s">
        <v>2716</v>
      </c>
      <c r="T127" s="121" t="s">
        <v>3109</v>
      </c>
      <c r="U127" s="121">
        <v>0</v>
      </c>
      <c r="V127" s="121" t="s">
        <v>2720</v>
      </c>
      <c r="W127" s="121" t="s">
        <v>2720</v>
      </c>
      <c r="X127" s="121" t="s">
        <v>2410</v>
      </c>
      <c r="Y127" s="121" t="s">
        <v>2465</v>
      </c>
      <c r="Z127" s="121" t="s">
        <v>2785</v>
      </c>
      <c r="AA127" s="121" t="s">
        <v>3092</v>
      </c>
      <c r="AB127" s="121" t="s">
        <v>3141</v>
      </c>
      <c r="AC127" s="121" t="s">
        <v>2103</v>
      </c>
      <c r="AD127" s="121" t="s">
        <v>2725</v>
      </c>
      <c r="AE127" s="121" t="s">
        <v>3138</v>
      </c>
      <c r="AF127" s="121"/>
      <c r="AG127" s="121"/>
      <c r="AH127" s="121"/>
      <c r="AI127" s="551"/>
      <c r="AJ127" s="551"/>
      <c r="AK127" s="551"/>
      <c r="AL127" s="551"/>
      <c r="AM127" s="551"/>
      <c r="AN127" s="551"/>
      <c r="AO127" s="551"/>
      <c r="AP127" s="551"/>
      <c r="AQ127" s="551"/>
      <c r="AR127" s="551"/>
      <c r="AS127" s="551"/>
      <c r="AT127" s="551"/>
      <c r="AU127" s="551"/>
      <c r="AV127" s="551"/>
      <c r="AW127" s="551"/>
      <c r="AX127" s="551"/>
    </row>
    <row r="128">
      <c r="A128" s="570" t="s">
        <v>3064</v>
      </c>
      <c r="B128" s="570" t="s">
        <v>3142</v>
      </c>
      <c r="C128" s="570" t="s">
        <v>1057</v>
      </c>
      <c r="D128" s="570" t="s">
        <v>2782</v>
      </c>
      <c r="E128" s="570" t="s">
        <v>2714</v>
      </c>
      <c r="F128" s="570">
        <v>32</v>
      </c>
      <c r="G128" s="570">
        <v>188</v>
      </c>
      <c r="H128" s="570">
        <v>500</v>
      </c>
      <c r="I128" s="569"/>
      <c r="J128" s="121"/>
      <c r="K128" s="121"/>
      <c r="L128" s="121"/>
      <c r="M128" s="570"/>
      <c r="N128" s="569"/>
      <c r="O128" s="569"/>
      <c r="P128" s="569"/>
      <c r="Q128" s="121"/>
      <c r="R128" s="121" t="s">
        <v>3143</v>
      </c>
      <c r="S128" s="121" t="s">
        <v>2716</v>
      </c>
      <c r="T128" s="121" t="s">
        <v>3109</v>
      </c>
      <c r="U128" s="121">
        <v>0</v>
      </c>
      <c r="V128" s="121" t="s">
        <v>2720</v>
      </c>
      <c r="W128" s="121" t="s">
        <v>2720</v>
      </c>
      <c r="X128" s="121" t="s">
        <v>2410</v>
      </c>
      <c r="Y128" s="121" t="s">
        <v>2465</v>
      </c>
      <c r="Z128" s="121" t="s">
        <v>2785</v>
      </c>
      <c r="AA128" s="121" t="s">
        <v>3092</v>
      </c>
      <c r="AB128" s="121" t="s">
        <v>3144</v>
      </c>
      <c r="AC128" s="121" t="s">
        <v>2103</v>
      </c>
      <c r="AD128" s="121" t="s">
        <v>2725</v>
      </c>
      <c r="AE128" s="121" t="s">
        <v>3138</v>
      </c>
      <c r="AF128" s="121"/>
      <c r="AG128" s="121"/>
      <c r="AH128" s="121"/>
      <c r="AI128" s="551"/>
      <c r="AJ128" s="551"/>
      <c r="AK128" s="551"/>
      <c r="AL128" s="551"/>
      <c r="AM128" s="551"/>
      <c r="AN128" s="551"/>
      <c r="AO128" s="551"/>
      <c r="AP128" s="551"/>
      <c r="AQ128" s="551"/>
      <c r="AR128" s="551"/>
      <c r="AS128" s="551"/>
      <c r="AT128" s="551"/>
      <c r="AU128" s="551"/>
      <c r="AV128" s="551"/>
      <c r="AW128" s="551"/>
      <c r="AX128" s="551"/>
    </row>
    <row r="129">
      <c r="A129" s="570" t="s">
        <v>3145</v>
      </c>
      <c r="B129" s="570" t="s">
        <v>3146</v>
      </c>
      <c r="C129" s="570" t="s">
        <v>1839</v>
      </c>
      <c r="D129" s="570" t="s">
        <v>3147</v>
      </c>
      <c r="E129" s="570" t="s">
        <v>2714</v>
      </c>
      <c r="F129" s="570">
        <v>16</v>
      </c>
      <c r="G129" s="570" t="s">
        <v>3148</v>
      </c>
      <c r="H129" s="570"/>
      <c r="I129" s="569"/>
      <c r="J129" s="121"/>
      <c r="K129" s="121"/>
      <c r="L129" s="121"/>
      <c r="M129" s="570"/>
      <c r="N129" s="569"/>
      <c r="O129" s="569"/>
      <c r="P129" s="569"/>
      <c r="Q129" s="121"/>
      <c r="R129" s="121" t="s">
        <v>3149</v>
      </c>
      <c r="S129" s="121" t="s">
        <v>2742</v>
      </c>
      <c r="T129" s="121" t="s">
        <v>2743</v>
      </c>
      <c r="U129" s="121">
        <v>0</v>
      </c>
      <c r="V129" s="121" t="s">
        <v>2206</v>
      </c>
      <c r="W129" s="121" t="s">
        <v>2950</v>
      </c>
      <c r="X129" s="121" t="s">
        <v>2721</v>
      </c>
      <c r="Y129" s="121" t="s">
        <v>2465</v>
      </c>
      <c r="Z129" s="121" t="s">
        <v>2744</v>
      </c>
      <c r="AA129" s="121" t="s">
        <v>2751</v>
      </c>
      <c r="AB129" s="121" t="s">
        <v>3150</v>
      </c>
      <c r="AC129" s="121" t="s">
        <v>2103</v>
      </c>
      <c r="AD129" s="121" t="s">
        <v>2747</v>
      </c>
      <c r="AE129" s="121" t="s">
        <v>3063</v>
      </c>
      <c r="AF129" s="121"/>
      <c r="AG129" s="121"/>
      <c r="AH129" s="121"/>
      <c r="AI129" s="551"/>
      <c r="AJ129" s="551"/>
      <c r="AK129" s="551"/>
      <c r="AL129" s="551"/>
      <c r="AM129" s="551"/>
      <c r="AN129" s="551"/>
      <c r="AO129" s="551"/>
      <c r="AP129" s="551"/>
      <c r="AQ129" s="551"/>
      <c r="AR129" s="551"/>
      <c r="AS129" s="551"/>
      <c r="AT129" s="551"/>
      <c r="AU129" s="551"/>
      <c r="AV129" s="551"/>
      <c r="AW129" s="551"/>
      <c r="AX129" s="551"/>
    </row>
    <row r="130">
      <c r="A130" s="570" t="s">
        <v>3145</v>
      </c>
      <c r="B130" s="570" t="s">
        <v>3151</v>
      </c>
      <c r="C130" s="570" t="s">
        <v>1839</v>
      </c>
      <c r="D130" s="570" t="s">
        <v>3147</v>
      </c>
      <c r="E130" s="570" t="s">
        <v>2714</v>
      </c>
      <c r="F130" s="570">
        <v>16</v>
      </c>
      <c r="G130" s="570" t="s">
        <v>3152</v>
      </c>
      <c r="H130" s="570"/>
      <c r="I130" s="569"/>
      <c r="J130" s="121"/>
      <c r="K130" s="121"/>
      <c r="L130" s="121"/>
      <c r="M130" s="570"/>
      <c r="N130" s="569"/>
      <c r="O130" s="569"/>
      <c r="P130" s="569"/>
      <c r="Q130" s="121"/>
      <c r="R130" s="121" t="s">
        <v>3153</v>
      </c>
      <c r="S130" s="121" t="s">
        <v>2716</v>
      </c>
      <c r="T130" s="121" t="s">
        <v>3154</v>
      </c>
      <c r="U130" s="121">
        <v>0</v>
      </c>
      <c r="V130" s="121" t="s">
        <v>2206</v>
      </c>
      <c r="W130" s="121" t="s">
        <v>2278</v>
      </c>
      <c r="X130" s="121" t="s">
        <v>2721</v>
      </c>
      <c r="Y130" s="121" t="s">
        <v>2465</v>
      </c>
      <c r="Z130" s="121" t="s">
        <v>3155</v>
      </c>
      <c r="AA130" s="121" t="s">
        <v>3156</v>
      </c>
      <c r="AB130" s="121" t="s">
        <v>3157</v>
      </c>
      <c r="AC130" s="121" t="s">
        <v>3158</v>
      </c>
      <c r="AD130" s="121" t="s">
        <v>3159</v>
      </c>
      <c r="AE130" s="121" t="s">
        <v>3160</v>
      </c>
      <c r="AF130" s="121"/>
      <c r="AG130" s="121"/>
      <c r="AH130" s="121"/>
      <c r="AI130" s="551"/>
      <c r="AJ130" s="551"/>
      <c r="AK130" s="551"/>
      <c r="AL130" s="551"/>
      <c r="AM130" s="551"/>
      <c r="AN130" s="551"/>
      <c r="AO130" s="551"/>
      <c r="AP130" s="551"/>
      <c r="AQ130" s="551"/>
      <c r="AR130" s="551"/>
      <c r="AS130" s="551"/>
      <c r="AT130" s="551"/>
      <c r="AU130" s="551"/>
      <c r="AV130" s="551"/>
      <c r="AW130" s="551"/>
      <c r="AX130" s="551"/>
    </row>
    <row r="131">
      <c r="A131" s="570" t="s">
        <v>3145</v>
      </c>
      <c r="B131" s="570" t="s">
        <v>3161</v>
      </c>
      <c r="C131" s="570" t="s">
        <v>1839</v>
      </c>
      <c r="D131" s="570" t="s">
        <v>3147</v>
      </c>
      <c r="E131" s="570" t="s">
        <v>2714</v>
      </c>
      <c r="F131" s="570">
        <v>6</v>
      </c>
      <c r="G131" s="570" t="s">
        <v>3162</v>
      </c>
      <c r="H131" s="570"/>
      <c r="I131" s="569"/>
      <c r="J131" s="121"/>
      <c r="K131" s="121"/>
      <c r="L131" s="121"/>
      <c r="M131" s="570"/>
      <c r="N131" s="569"/>
      <c r="O131" s="569"/>
      <c r="P131" s="569"/>
      <c r="Q131" s="121"/>
      <c r="R131" s="121" t="s">
        <v>3161</v>
      </c>
      <c r="S131" s="121" t="s">
        <v>2742</v>
      </c>
      <c r="T131" s="121" t="s">
        <v>3163</v>
      </c>
      <c r="U131" s="121">
        <v>0</v>
      </c>
      <c r="V131" s="121" t="s">
        <v>3164</v>
      </c>
      <c r="W131" s="121" t="s">
        <v>2969</v>
      </c>
      <c r="X131" s="121" t="s">
        <v>2721</v>
      </c>
      <c r="Y131" s="121" t="s">
        <v>2465</v>
      </c>
      <c r="Z131" s="121" t="s">
        <v>3165</v>
      </c>
      <c r="AA131" s="121" t="s">
        <v>3166</v>
      </c>
      <c r="AB131" s="121" t="s">
        <v>3167</v>
      </c>
      <c r="AC131" s="121" t="s">
        <v>2103</v>
      </c>
      <c r="AD131" s="121" t="s">
        <v>2747</v>
      </c>
      <c r="AE131" s="121" t="s">
        <v>3101</v>
      </c>
      <c r="AF131" s="121"/>
      <c r="AG131" s="121"/>
      <c r="AH131" s="121"/>
      <c r="AI131" s="551"/>
      <c r="AJ131" s="551"/>
      <c r="AK131" s="551"/>
      <c r="AL131" s="551"/>
      <c r="AM131" s="551"/>
      <c r="AN131" s="551"/>
      <c r="AO131" s="551"/>
      <c r="AP131" s="551"/>
      <c r="AQ131" s="551"/>
      <c r="AR131" s="551"/>
      <c r="AS131" s="551"/>
      <c r="AT131" s="551"/>
      <c r="AU131" s="551"/>
      <c r="AV131" s="551"/>
      <c r="AW131" s="551"/>
      <c r="AX131" s="551"/>
    </row>
    <row r="132">
      <c r="A132" s="570" t="s">
        <v>3145</v>
      </c>
      <c r="B132" s="570" t="s">
        <v>3168</v>
      </c>
      <c r="C132" s="570" t="s">
        <v>1839</v>
      </c>
      <c r="D132" s="570" t="s">
        <v>3147</v>
      </c>
      <c r="E132" s="570" t="s">
        <v>2714</v>
      </c>
      <c r="F132" s="570">
        <v>6</v>
      </c>
      <c r="G132" s="570" t="s">
        <v>3162</v>
      </c>
      <c r="H132" s="570"/>
      <c r="I132" s="569"/>
      <c r="J132" s="121"/>
      <c r="K132" s="121"/>
      <c r="L132" s="121"/>
      <c r="M132" s="570"/>
      <c r="N132" s="569"/>
      <c r="O132" s="569"/>
      <c r="P132" s="569"/>
      <c r="Q132" s="121"/>
      <c r="R132" s="121" t="s">
        <v>3168</v>
      </c>
      <c r="S132" s="121" t="s">
        <v>2742</v>
      </c>
      <c r="T132" s="121" t="s">
        <v>3163</v>
      </c>
      <c r="U132" s="121">
        <v>0</v>
      </c>
      <c r="V132" s="121" t="s">
        <v>3164</v>
      </c>
      <c r="W132" s="121" t="s">
        <v>2969</v>
      </c>
      <c r="X132" s="121" t="s">
        <v>2721</v>
      </c>
      <c r="Y132" s="121" t="s">
        <v>2465</v>
      </c>
      <c r="Z132" s="121" t="s">
        <v>3155</v>
      </c>
      <c r="AA132" s="121" t="s">
        <v>3169</v>
      </c>
      <c r="AB132" s="121" t="s">
        <v>3170</v>
      </c>
      <c r="AC132" s="121" t="s">
        <v>2103</v>
      </c>
      <c r="AD132" s="121" t="s">
        <v>2747</v>
      </c>
      <c r="AE132" s="121" t="s">
        <v>3171</v>
      </c>
      <c r="AF132" s="121"/>
      <c r="AG132" s="121"/>
      <c r="AH132" s="121"/>
      <c r="AI132" s="551"/>
      <c r="AJ132" s="551"/>
      <c r="AK132" s="551"/>
      <c r="AL132" s="551"/>
      <c r="AM132" s="551"/>
      <c r="AN132" s="551"/>
      <c r="AO132" s="551"/>
      <c r="AP132" s="551"/>
      <c r="AQ132" s="551"/>
      <c r="AR132" s="551"/>
      <c r="AS132" s="551"/>
      <c r="AT132" s="551"/>
      <c r="AU132" s="551"/>
      <c r="AV132" s="551"/>
      <c r="AW132" s="551"/>
      <c r="AX132" s="551"/>
    </row>
    <row r="133">
      <c r="A133" s="570" t="s">
        <v>3145</v>
      </c>
      <c r="B133" s="570" t="s">
        <v>3172</v>
      </c>
      <c r="C133" s="570" t="s">
        <v>1839</v>
      </c>
      <c r="D133" s="570" t="s">
        <v>3147</v>
      </c>
      <c r="E133" s="570" t="s">
        <v>2714</v>
      </c>
      <c r="F133" s="570">
        <v>6</v>
      </c>
      <c r="G133" s="570" t="s">
        <v>3162</v>
      </c>
      <c r="H133" s="570"/>
      <c r="I133" s="569"/>
      <c r="J133" s="121"/>
      <c r="K133" s="121"/>
      <c r="L133" s="121"/>
      <c r="M133" s="570"/>
      <c r="N133" s="569"/>
      <c r="O133" s="569"/>
      <c r="P133" s="569"/>
      <c r="Q133" s="121"/>
      <c r="R133" s="121" t="s">
        <v>3172</v>
      </c>
      <c r="S133" s="121" t="s">
        <v>2742</v>
      </c>
      <c r="T133" s="121" t="s">
        <v>3163</v>
      </c>
      <c r="U133" s="121">
        <v>0</v>
      </c>
      <c r="V133" s="121" t="s">
        <v>3164</v>
      </c>
      <c r="W133" s="121" t="s">
        <v>2969</v>
      </c>
      <c r="X133" s="121" t="s">
        <v>2721</v>
      </c>
      <c r="Y133" s="121" t="s">
        <v>2465</v>
      </c>
      <c r="Z133" s="121" t="s">
        <v>3155</v>
      </c>
      <c r="AA133" s="121" t="s">
        <v>3092</v>
      </c>
      <c r="AB133" s="121" t="s">
        <v>3173</v>
      </c>
      <c r="AC133" s="121" t="s">
        <v>2103</v>
      </c>
      <c r="AD133" s="121" t="s">
        <v>2747</v>
      </c>
      <c r="AE133" s="121" t="s">
        <v>3174</v>
      </c>
      <c r="AF133" s="121"/>
      <c r="AG133" s="121"/>
      <c r="AH133" s="121"/>
      <c r="AI133" s="551"/>
      <c r="AJ133" s="551"/>
      <c r="AK133" s="551"/>
      <c r="AL133" s="551"/>
      <c r="AM133" s="551"/>
      <c r="AN133" s="551"/>
      <c r="AO133" s="551"/>
      <c r="AP133" s="551"/>
      <c r="AQ133" s="551"/>
      <c r="AR133" s="551"/>
      <c r="AS133" s="551"/>
      <c r="AT133" s="551"/>
      <c r="AU133" s="551"/>
      <c r="AV133" s="551"/>
      <c r="AW133" s="551"/>
      <c r="AX133" s="551"/>
    </row>
    <row r="134">
      <c r="A134" s="570" t="s">
        <v>3145</v>
      </c>
      <c r="B134" s="570" t="s">
        <v>3175</v>
      </c>
      <c r="C134" s="570" t="s">
        <v>1839</v>
      </c>
      <c r="D134" s="570" t="s">
        <v>3147</v>
      </c>
      <c r="E134" s="570" t="s">
        <v>2714</v>
      </c>
      <c r="F134" s="570">
        <v>32</v>
      </c>
      <c r="G134" s="570" t="s">
        <v>3176</v>
      </c>
      <c r="H134" s="570"/>
      <c r="I134" s="569"/>
      <c r="J134" s="121"/>
      <c r="K134" s="121"/>
      <c r="L134" s="121"/>
      <c r="M134" s="570"/>
      <c r="N134" s="569"/>
      <c r="O134" s="569"/>
      <c r="P134" s="569"/>
      <c r="Q134" s="121"/>
      <c r="R134" s="121" t="s">
        <v>3177</v>
      </c>
      <c r="S134" s="121" t="s">
        <v>2742</v>
      </c>
      <c r="T134" s="121" t="s">
        <v>2743</v>
      </c>
      <c r="U134" s="121">
        <v>0</v>
      </c>
      <c r="V134" s="121" t="s">
        <v>3178</v>
      </c>
      <c r="W134" s="121" t="s">
        <v>2969</v>
      </c>
      <c r="X134" s="121" t="s">
        <v>2721</v>
      </c>
      <c r="Y134" s="121" t="s">
        <v>2465</v>
      </c>
      <c r="Z134" s="121" t="s">
        <v>2744</v>
      </c>
      <c r="AA134" s="121" t="s">
        <v>2745</v>
      </c>
      <c r="AB134" s="121" t="s">
        <v>3179</v>
      </c>
      <c r="AC134" s="121" t="s">
        <v>2103</v>
      </c>
      <c r="AD134" s="121" t="s">
        <v>2747</v>
      </c>
      <c r="AE134" s="121" t="s">
        <v>2757</v>
      </c>
      <c r="AF134" s="121"/>
      <c r="AG134" s="121"/>
      <c r="AH134" s="121"/>
      <c r="AI134" s="551"/>
      <c r="AJ134" s="551"/>
      <c r="AK134" s="551"/>
      <c r="AL134" s="551"/>
      <c r="AM134" s="551"/>
      <c r="AN134" s="551"/>
      <c r="AO134" s="551"/>
      <c r="AP134" s="551"/>
      <c r="AQ134" s="551"/>
      <c r="AR134" s="551"/>
      <c r="AS134" s="551"/>
      <c r="AT134" s="551"/>
      <c r="AU134" s="551"/>
      <c r="AV134" s="551"/>
      <c r="AW134" s="551"/>
      <c r="AX134" s="551"/>
    </row>
    <row r="135">
      <c r="A135" s="570" t="s">
        <v>3145</v>
      </c>
      <c r="B135" s="570" t="s">
        <v>3180</v>
      </c>
      <c r="C135" s="570" t="s">
        <v>1839</v>
      </c>
      <c r="D135" s="570" t="s">
        <v>3147</v>
      </c>
      <c r="E135" s="570" t="s">
        <v>2714</v>
      </c>
      <c r="F135" s="570">
        <v>32</v>
      </c>
      <c r="G135" s="570" t="s">
        <v>3176</v>
      </c>
      <c r="H135" s="570"/>
      <c r="I135" s="569"/>
      <c r="J135" s="121"/>
      <c r="K135" s="121"/>
      <c r="L135" s="121"/>
      <c r="M135" s="570"/>
      <c r="N135" s="569"/>
      <c r="O135" s="569"/>
      <c r="P135" s="569"/>
      <c r="Q135" s="121"/>
      <c r="R135" s="121" t="s">
        <v>3180</v>
      </c>
      <c r="S135" s="121" t="s">
        <v>2742</v>
      </c>
      <c r="T135" s="121" t="s">
        <v>2743</v>
      </c>
      <c r="U135" s="121">
        <v>0</v>
      </c>
      <c r="V135" s="121" t="s">
        <v>3178</v>
      </c>
      <c r="W135" s="121" t="s">
        <v>2969</v>
      </c>
      <c r="X135" s="121" t="s">
        <v>2721</v>
      </c>
      <c r="Y135" s="121" t="s">
        <v>2465</v>
      </c>
      <c r="Z135" s="121" t="s">
        <v>2744</v>
      </c>
      <c r="AA135" s="121" t="s">
        <v>2745</v>
      </c>
      <c r="AB135" s="121" t="s">
        <v>3181</v>
      </c>
      <c r="AC135" s="121" t="s">
        <v>2103</v>
      </c>
      <c r="AD135" s="121" t="s">
        <v>2747</v>
      </c>
      <c r="AE135" s="121" t="s">
        <v>3182</v>
      </c>
      <c r="AF135" s="121"/>
      <c r="AG135" s="121"/>
      <c r="AH135" s="121"/>
      <c r="AI135" s="551"/>
      <c r="AJ135" s="551"/>
      <c r="AK135" s="551"/>
      <c r="AL135" s="551"/>
      <c r="AM135" s="551"/>
      <c r="AN135" s="551"/>
      <c r="AO135" s="551"/>
      <c r="AP135" s="551"/>
      <c r="AQ135" s="551"/>
      <c r="AR135" s="551"/>
      <c r="AS135" s="551"/>
      <c r="AT135" s="551"/>
      <c r="AU135" s="551"/>
      <c r="AV135" s="551"/>
      <c r="AW135" s="551"/>
      <c r="AX135" s="551"/>
    </row>
    <row r="136">
      <c r="A136" s="570" t="s">
        <v>3183</v>
      </c>
      <c r="B136" s="570" t="s">
        <v>3184</v>
      </c>
      <c r="C136" s="570" t="s">
        <v>1839</v>
      </c>
      <c r="D136" s="570" t="s">
        <v>3147</v>
      </c>
      <c r="E136" s="570" t="s">
        <v>2714</v>
      </c>
      <c r="F136" s="570">
        <v>4</v>
      </c>
      <c r="G136" s="570" t="s">
        <v>3185</v>
      </c>
      <c r="H136" s="570"/>
      <c r="I136" s="569"/>
      <c r="J136" s="121"/>
      <c r="K136" s="121"/>
      <c r="L136" s="121"/>
      <c r="M136" s="570"/>
      <c r="N136" s="569"/>
      <c r="O136" s="569"/>
      <c r="P136" s="569"/>
      <c r="Q136" s="121"/>
      <c r="R136" s="121" t="s">
        <v>3184</v>
      </c>
      <c r="S136" s="121" t="s">
        <v>2742</v>
      </c>
      <c r="T136" s="121" t="s">
        <v>3186</v>
      </c>
      <c r="U136" s="121">
        <v>0</v>
      </c>
      <c r="V136" s="121" t="s">
        <v>3164</v>
      </c>
      <c r="W136" s="121" t="s">
        <v>3071</v>
      </c>
      <c r="X136" s="121" t="s">
        <v>2721</v>
      </c>
      <c r="Y136" s="121" t="s">
        <v>2465</v>
      </c>
      <c r="Z136" s="121" t="s">
        <v>3155</v>
      </c>
      <c r="AA136" s="121" t="s">
        <v>3092</v>
      </c>
      <c r="AB136" s="121" t="s">
        <v>3187</v>
      </c>
      <c r="AC136" s="121" t="s">
        <v>2103</v>
      </c>
      <c r="AD136" s="121" t="s">
        <v>2747</v>
      </c>
      <c r="AE136" s="121" t="s">
        <v>3188</v>
      </c>
      <c r="AF136" s="121"/>
      <c r="AG136" s="121"/>
      <c r="AH136" s="121"/>
      <c r="AI136" s="551"/>
      <c r="AJ136" s="551"/>
      <c r="AK136" s="551"/>
      <c r="AL136" s="551"/>
      <c r="AM136" s="551"/>
      <c r="AN136" s="551"/>
      <c r="AO136" s="551"/>
      <c r="AP136" s="551"/>
      <c r="AQ136" s="551"/>
      <c r="AR136" s="551"/>
      <c r="AS136" s="551"/>
      <c r="AT136" s="551"/>
      <c r="AU136" s="551"/>
      <c r="AV136" s="551"/>
      <c r="AW136" s="551"/>
      <c r="AX136" s="551"/>
    </row>
    <row r="137">
      <c r="A137" s="570" t="s">
        <v>3189</v>
      </c>
      <c r="B137" s="570" t="s">
        <v>3190</v>
      </c>
      <c r="C137" s="570" t="s">
        <v>1839</v>
      </c>
      <c r="D137" s="570" t="s">
        <v>3147</v>
      </c>
      <c r="E137" s="570" t="s">
        <v>2714</v>
      </c>
      <c r="F137" s="570">
        <v>32</v>
      </c>
      <c r="G137" s="570" t="s">
        <v>3191</v>
      </c>
      <c r="H137" s="570"/>
      <c r="I137" s="569"/>
      <c r="J137" s="121"/>
      <c r="K137" s="121"/>
      <c r="L137" s="121"/>
      <c r="M137" s="570"/>
      <c r="N137" s="569"/>
      <c r="O137" s="569"/>
      <c r="P137" s="569"/>
      <c r="Q137" s="121"/>
      <c r="R137" s="121" t="s">
        <v>3192</v>
      </c>
      <c r="S137" s="121" t="s">
        <v>2716</v>
      </c>
      <c r="T137" s="121" t="s">
        <v>3163</v>
      </c>
      <c r="U137" s="121">
        <v>0</v>
      </c>
      <c r="V137" s="121" t="s">
        <v>2720</v>
      </c>
      <c r="W137" s="121" t="s">
        <v>2720</v>
      </c>
      <c r="X137" s="121" t="s">
        <v>3193</v>
      </c>
      <c r="Y137" s="121" t="s">
        <v>2465</v>
      </c>
      <c r="Z137" s="121" t="s">
        <v>3155</v>
      </c>
      <c r="AA137" s="121" t="s">
        <v>3166</v>
      </c>
      <c r="AB137" s="121" t="s">
        <v>3194</v>
      </c>
      <c r="AC137" s="121" t="s">
        <v>2103</v>
      </c>
      <c r="AD137" s="121" t="s">
        <v>3195</v>
      </c>
      <c r="AE137" s="121" t="s">
        <v>3196</v>
      </c>
      <c r="AF137" s="121"/>
      <c r="AG137" s="121"/>
      <c r="AH137" s="121"/>
      <c r="AI137" s="551"/>
      <c r="AJ137" s="551"/>
      <c r="AK137" s="551"/>
      <c r="AL137" s="551"/>
      <c r="AM137" s="551"/>
      <c r="AN137" s="551"/>
      <c r="AO137" s="551"/>
      <c r="AP137" s="551"/>
      <c r="AQ137" s="551"/>
      <c r="AR137" s="551"/>
      <c r="AS137" s="551"/>
      <c r="AT137" s="551"/>
      <c r="AU137" s="551"/>
      <c r="AV137" s="551"/>
      <c r="AW137" s="551"/>
      <c r="AX137" s="551"/>
    </row>
    <row r="138">
      <c r="A138" s="570" t="s">
        <v>3189</v>
      </c>
      <c r="B138" s="570" t="s">
        <v>3197</v>
      </c>
      <c r="C138" s="570" t="s">
        <v>1839</v>
      </c>
      <c r="D138" s="570" t="s">
        <v>3147</v>
      </c>
      <c r="E138" s="570" t="s">
        <v>2714</v>
      </c>
      <c r="F138" s="570">
        <v>8</v>
      </c>
      <c r="G138" s="570" t="s">
        <v>3198</v>
      </c>
      <c r="H138" s="570"/>
      <c r="I138" s="569"/>
      <c r="J138" s="121"/>
      <c r="K138" s="121"/>
      <c r="L138" s="121"/>
      <c r="M138" s="570"/>
      <c r="N138" s="569"/>
      <c r="O138" s="569"/>
      <c r="P138" s="569"/>
      <c r="Q138" s="121"/>
      <c r="R138" s="121" t="s">
        <v>3199</v>
      </c>
      <c r="S138" s="121" t="s">
        <v>2716</v>
      </c>
      <c r="T138" s="121" t="s">
        <v>3163</v>
      </c>
      <c r="U138" s="121">
        <v>0</v>
      </c>
      <c r="V138" s="121" t="s">
        <v>2720</v>
      </c>
      <c r="W138" s="121" t="s">
        <v>2720</v>
      </c>
      <c r="X138" s="121" t="s">
        <v>3193</v>
      </c>
      <c r="Y138" s="121" t="s">
        <v>2465</v>
      </c>
      <c r="Z138" s="121" t="s">
        <v>3200</v>
      </c>
      <c r="AA138" s="121" t="s">
        <v>3201</v>
      </c>
      <c r="AB138" s="121" t="s">
        <v>3202</v>
      </c>
      <c r="AC138" s="121" t="s">
        <v>2103</v>
      </c>
      <c r="AD138" s="121" t="s">
        <v>3195</v>
      </c>
      <c r="AE138" s="121" t="s">
        <v>3196</v>
      </c>
      <c r="AF138" s="121"/>
      <c r="AG138" s="121"/>
      <c r="AH138" s="121"/>
      <c r="AI138" s="551"/>
      <c r="AJ138" s="551"/>
      <c r="AK138" s="551"/>
      <c r="AL138" s="551"/>
      <c r="AM138" s="551"/>
      <c r="AN138" s="551"/>
      <c r="AO138" s="551"/>
      <c r="AP138" s="551"/>
      <c r="AQ138" s="551"/>
      <c r="AR138" s="551"/>
      <c r="AS138" s="551"/>
      <c r="AT138" s="551"/>
      <c r="AU138" s="551"/>
      <c r="AV138" s="551"/>
      <c r="AW138" s="551"/>
      <c r="AX138" s="551"/>
    </row>
    <row r="139">
      <c r="A139" s="570" t="s">
        <v>3189</v>
      </c>
      <c r="B139" s="570" t="s">
        <v>3203</v>
      </c>
      <c r="C139" s="570" t="s">
        <v>1839</v>
      </c>
      <c r="D139" s="570" t="s">
        <v>3147</v>
      </c>
      <c r="E139" s="570" t="s">
        <v>2714</v>
      </c>
      <c r="F139" s="570">
        <v>8</v>
      </c>
      <c r="G139" s="570" t="s">
        <v>3204</v>
      </c>
      <c r="H139" s="570"/>
      <c r="I139" s="569"/>
      <c r="J139" s="121"/>
      <c r="K139" s="121"/>
      <c r="L139" s="121"/>
      <c r="M139" s="570"/>
      <c r="N139" s="569"/>
      <c r="O139" s="569"/>
      <c r="P139" s="569"/>
      <c r="Q139" s="121"/>
      <c r="R139" s="121" t="s">
        <v>3205</v>
      </c>
      <c r="S139" s="121" t="s">
        <v>2742</v>
      </c>
      <c r="T139" s="121" t="s">
        <v>2743</v>
      </c>
      <c r="U139" s="121">
        <v>0</v>
      </c>
      <c r="V139" s="121" t="s">
        <v>2720</v>
      </c>
      <c r="W139" s="121" t="s">
        <v>2949</v>
      </c>
      <c r="X139" s="121" t="s">
        <v>3193</v>
      </c>
      <c r="Y139" s="121" t="s">
        <v>2465</v>
      </c>
      <c r="Z139" s="121" t="s">
        <v>2785</v>
      </c>
      <c r="AA139" s="121" t="s">
        <v>3206</v>
      </c>
      <c r="AB139" s="121" t="s">
        <v>3207</v>
      </c>
      <c r="AC139" s="121" t="s">
        <v>2103</v>
      </c>
      <c r="AD139" s="121" t="s">
        <v>2747</v>
      </c>
      <c r="AE139" s="121" t="s">
        <v>3208</v>
      </c>
      <c r="AF139" s="121"/>
      <c r="AG139" s="121"/>
      <c r="AH139" s="121"/>
      <c r="AI139" s="551"/>
      <c r="AJ139" s="551"/>
      <c r="AK139" s="551"/>
      <c r="AL139" s="551"/>
      <c r="AM139" s="551"/>
      <c r="AN139" s="551"/>
      <c r="AO139" s="551"/>
      <c r="AP139" s="551"/>
      <c r="AQ139" s="551"/>
      <c r="AR139" s="551"/>
      <c r="AS139" s="551"/>
      <c r="AT139" s="551"/>
      <c r="AU139" s="551"/>
      <c r="AV139" s="551"/>
      <c r="AW139" s="551"/>
      <c r="AX139" s="551"/>
    </row>
    <row r="140">
      <c r="A140" s="570" t="s">
        <v>3189</v>
      </c>
      <c r="B140" s="570" t="s">
        <v>3209</v>
      </c>
      <c r="C140" s="570" t="s">
        <v>1839</v>
      </c>
      <c r="D140" s="570" t="s">
        <v>3147</v>
      </c>
      <c r="E140" s="570" t="s">
        <v>2714</v>
      </c>
      <c r="F140" s="570">
        <v>8</v>
      </c>
      <c r="G140" s="570" t="s">
        <v>3204</v>
      </c>
      <c r="H140" s="570"/>
      <c r="I140" s="569"/>
      <c r="J140" s="121"/>
      <c r="K140" s="121"/>
      <c r="L140" s="121"/>
      <c r="M140" s="570"/>
      <c r="N140" s="569"/>
      <c r="O140" s="569"/>
      <c r="P140" s="569"/>
      <c r="Q140" s="121"/>
      <c r="R140" s="121" t="s">
        <v>3210</v>
      </c>
      <c r="S140" s="121" t="s">
        <v>2742</v>
      </c>
      <c r="T140" s="121" t="s">
        <v>2743</v>
      </c>
      <c r="U140" s="121">
        <v>0</v>
      </c>
      <c r="V140" s="121" t="s">
        <v>2720</v>
      </c>
      <c r="W140" s="121" t="s">
        <v>3071</v>
      </c>
      <c r="X140" s="121" t="s">
        <v>3193</v>
      </c>
      <c r="Y140" s="121" t="s">
        <v>2465</v>
      </c>
      <c r="Z140" s="121" t="s">
        <v>3155</v>
      </c>
      <c r="AA140" s="121" t="s">
        <v>3092</v>
      </c>
      <c r="AB140" s="121" t="s">
        <v>3211</v>
      </c>
      <c r="AC140" s="121" t="s">
        <v>2103</v>
      </c>
      <c r="AD140" s="121" t="s">
        <v>2747</v>
      </c>
      <c r="AE140" s="121" t="s">
        <v>3212</v>
      </c>
      <c r="AF140" s="121"/>
      <c r="AG140" s="121"/>
      <c r="AH140" s="121"/>
      <c r="AI140" s="551"/>
      <c r="AJ140" s="551"/>
      <c r="AK140" s="551"/>
      <c r="AL140" s="551"/>
      <c r="AM140" s="551"/>
      <c r="AN140" s="551"/>
      <c r="AO140" s="551"/>
      <c r="AP140" s="551"/>
      <c r="AQ140" s="551"/>
      <c r="AR140" s="551"/>
      <c r="AS140" s="551"/>
      <c r="AT140" s="551"/>
      <c r="AU140" s="551"/>
      <c r="AV140" s="551"/>
      <c r="AW140" s="551"/>
      <c r="AX140" s="551"/>
    </row>
    <row r="141">
      <c r="A141" s="570" t="s">
        <v>3189</v>
      </c>
      <c r="B141" s="570" t="s">
        <v>3213</v>
      </c>
      <c r="C141" s="570" t="s">
        <v>1839</v>
      </c>
      <c r="D141" s="570" t="s">
        <v>3147</v>
      </c>
      <c r="E141" s="570" t="s">
        <v>2714</v>
      </c>
      <c r="F141" s="570">
        <v>16</v>
      </c>
      <c r="G141" s="570" t="s">
        <v>3148</v>
      </c>
      <c r="H141" s="570"/>
      <c r="I141" s="569"/>
      <c r="J141" s="121"/>
      <c r="K141" s="121"/>
      <c r="L141" s="121"/>
      <c r="M141" s="570"/>
      <c r="N141" s="569"/>
      <c r="O141" s="569"/>
      <c r="P141" s="569"/>
      <c r="Q141" s="121"/>
      <c r="R141" s="121" t="s">
        <v>3214</v>
      </c>
      <c r="S141" s="121" t="s">
        <v>2742</v>
      </c>
      <c r="T141" s="121" t="s">
        <v>2743</v>
      </c>
      <c r="U141" s="121">
        <v>0</v>
      </c>
      <c r="V141" s="121" t="s">
        <v>2206</v>
      </c>
      <c r="W141" s="121" t="s">
        <v>3071</v>
      </c>
      <c r="X141" s="121" t="s">
        <v>3193</v>
      </c>
      <c r="Y141" s="121" t="s">
        <v>2465</v>
      </c>
      <c r="Z141" s="121" t="s">
        <v>3155</v>
      </c>
      <c r="AA141" s="121" t="s">
        <v>3092</v>
      </c>
      <c r="AB141" s="121" t="s">
        <v>3215</v>
      </c>
      <c r="AC141" s="121" t="s">
        <v>2103</v>
      </c>
      <c r="AD141" s="121" t="s">
        <v>2747</v>
      </c>
      <c r="AE141" s="121" t="s">
        <v>3188</v>
      </c>
      <c r="AF141" s="121"/>
      <c r="AG141" s="121"/>
      <c r="AH141" s="121"/>
      <c r="AI141" s="551"/>
      <c r="AJ141" s="551"/>
      <c r="AK141" s="551"/>
      <c r="AL141" s="551"/>
      <c r="AM141" s="551"/>
      <c r="AN141" s="551"/>
      <c r="AO141" s="551"/>
      <c r="AP141" s="551"/>
      <c r="AQ141" s="551"/>
      <c r="AR141" s="551"/>
      <c r="AS141" s="551"/>
      <c r="AT141" s="551"/>
      <c r="AU141" s="551"/>
      <c r="AV141" s="551"/>
      <c r="AW141" s="551"/>
      <c r="AX141" s="551"/>
    </row>
    <row r="142">
      <c r="A142" s="570" t="s">
        <v>3189</v>
      </c>
      <c r="B142" s="570" t="s">
        <v>3216</v>
      </c>
      <c r="C142" s="570" t="s">
        <v>1839</v>
      </c>
      <c r="D142" s="570" t="s">
        <v>3147</v>
      </c>
      <c r="E142" s="570" t="s">
        <v>2714</v>
      </c>
      <c r="F142" s="570">
        <v>16</v>
      </c>
      <c r="G142" s="570" t="s">
        <v>3148</v>
      </c>
      <c r="H142" s="570"/>
      <c r="I142" s="569"/>
      <c r="J142" s="121"/>
      <c r="K142" s="121"/>
      <c r="L142" s="121"/>
      <c r="M142" s="570"/>
      <c r="N142" s="569"/>
      <c r="O142" s="569"/>
      <c r="P142" s="569"/>
      <c r="Q142" s="121"/>
      <c r="R142" s="121" t="s">
        <v>3217</v>
      </c>
      <c r="S142" s="121" t="s">
        <v>2742</v>
      </c>
      <c r="T142" s="121" t="s">
        <v>2743</v>
      </c>
      <c r="U142" s="121">
        <v>0</v>
      </c>
      <c r="V142" s="121" t="s">
        <v>2206</v>
      </c>
      <c r="W142" s="121" t="s">
        <v>3071</v>
      </c>
      <c r="X142" s="121" t="s">
        <v>3193</v>
      </c>
      <c r="Y142" s="121" t="s">
        <v>2465</v>
      </c>
      <c r="Z142" s="121" t="s">
        <v>3155</v>
      </c>
      <c r="AA142" s="121" t="s">
        <v>3092</v>
      </c>
      <c r="AB142" s="121" t="s">
        <v>3218</v>
      </c>
      <c r="AC142" s="121" t="s">
        <v>2103</v>
      </c>
      <c r="AD142" s="121" t="s">
        <v>2747</v>
      </c>
      <c r="AE142" s="121" t="s">
        <v>3219</v>
      </c>
      <c r="AF142" s="121"/>
      <c r="AG142" s="121"/>
      <c r="AH142" s="121"/>
      <c r="AI142" s="551"/>
      <c r="AJ142" s="551"/>
      <c r="AK142" s="551"/>
      <c r="AL142" s="551"/>
      <c r="AM142" s="551"/>
      <c r="AN142" s="551"/>
      <c r="AO142" s="551"/>
      <c r="AP142" s="551"/>
      <c r="AQ142" s="551"/>
      <c r="AR142" s="551"/>
      <c r="AS142" s="551"/>
      <c r="AT142" s="551"/>
      <c r="AU142" s="551"/>
      <c r="AV142" s="551"/>
      <c r="AW142" s="551"/>
      <c r="AX142" s="551"/>
    </row>
    <row r="143">
      <c r="A143" s="570" t="s">
        <v>3189</v>
      </c>
      <c r="B143" s="570" t="s">
        <v>3220</v>
      </c>
      <c r="C143" s="570" t="s">
        <v>1839</v>
      </c>
      <c r="D143" s="570" t="s">
        <v>3147</v>
      </c>
      <c r="E143" s="570" t="s">
        <v>2714</v>
      </c>
      <c r="F143" s="570">
        <v>24</v>
      </c>
      <c r="G143" s="570" t="s">
        <v>3221</v>
      </c>
      <c r="H143" s="570"/>
      <c r="I143" s="569"/>
      <c r="J143" s="121"/>
      <c r="K143" s="121"/>
      <c r="L143" s="121"/>
      <c r="M143" s="570"/>
      <c r="N143" s="569"/>
      <c r="O143" s="569"/>
      <c r="P143" s="569"/>
      <c r="Q143" s="121"/>
      <c r="R143" s="121" t="s">
        <v>3220</v>
      </c>
      <c r="S143" s="121" t="s">
        <v>2742</v>
      </c>
      <c r="T143" s="121" t="s">
        <v>3163</v>
      </c>
      <c r="U143" s="121">
        <v>0</v>
      </c>
      <c r="V143" s="121" t="s">
        <v>3164</v>
      </c>
      <c r="W143" s="121" t="s">
        <v>2767</v>
      </c>
      <c r="X143" s="121" t="s">
        <v>3193</v>
      </c>
      <c r="Y143" s="121" t="s">
        <v>2465</v>
      </c>
      <c r="Z143" s="121" t="s">
        <v>3155</v>
      </c>
      <c r="AA143" s="121" t="s">
        <v>3222</v>
      </c>
      <c r="AB143" s="121" t="s">
        <v>3223</v>
      </c>
      <c r="AC143" s="121" t="s">
        <v>2103</v>
      </c>
      <c r="AD143" s="121" t="s">
        <v>3224</v>
      </c>
      <c r="AE143" s="121" t="s">
        <v>3225</v>
      </c>
      <c r="AF143" s="121"/>
      <c r="AG143" s="121"/>
      <c r="AH143" s="121"/>
      <c r="AI143" s="551"/>
      <c r="AJ143" s="551"/>
      <c r="AK143" s="551"/>
      <c r="AL143" s="551"/>
      <c r="AM143" s="551"/>
      <c r="AN143" s="551"/>
      <c r="AO143" s="551"/>
      <c r="AP143" s="551"/>
      <c r="AQ143" s="551"/>
      <c r="AR143" s="551"/>
      <c r="AS143" s="551"/>
      <c r="AT143" s="551"/>
      <c r="AU143" s="551"/>
      <c r="AV143" s="551"/>
      <c r="AW143" s="551"/>
      <c r="AX143" s="551"/>
    </row>
    <row r="144">
      <c r="A144" s="570" t="s">
        <v>3189</v>
      </c>
      <c r="B144" s="570" t="s">
        <v>3226</v>
      </c>
      <c r="C144" s="570" t="s">
        <v>1839</v>
      </c>
      <c r="D144" s="570" t="s">
        <v>3147</v>
      </c>
      <c r="E144" s="570" t="s">
        <v>2714</v>
      </c>
      <c r="F144" s="570">
        <v>24</v>
      </c>
      <c r="G144" s="570" t="s">
        <v>3221</v>
      </c>
      <c r="H144" s="570"/>
      <c r="I144" s="569"/>
      <c r="J144" s="121"/>
      <c r="K144" s="121"/>
      <c r="L144" s="121"/>
      <c r="M144" s="570"/>
      <c r="N144" s="569"/>
      <c r="O144" s="569"/>
      <c r="P144" s="569"/>
      <c r="Q144" s="121"/>
      <c r="R144" s="121" t="s">
        <v>3226</v>
      </c>
      <c r="S144" s="121" t="s">
        <v>2742</v>
      </c>
      <c r="T144" s="121" t="s">
        <v>3163</v>
      </c>
      <c r="U144" s="121">
        <v>0</v>
      </c>
      <c r="V144" s="121" t="s">
        <v>3164</v>
      </c>
      <c r="W144" s="121" t="s">
        <v>2869</v>
      </c>
      <c r="X144" s="121" t="s">
        <v>3193</v>
      </c>
      <c r="Y144" s="121" t="s">
        <v>2465</v>
      </c>
      <c r="Z144" s="121" t="s">
        <v>3155</v>
      </c>
      <c r="AA144" s="121" t="s">
        <v>3222</v>
      </c>
      <c r="AB144" s="121" t="s">
        <v>3227</v>
      </c>
      <c r="AC144" s="121" t="s">
        <v>2103</v>
      </c>
      <c r="AD144" s="121" t="s">
        <v>3224</v>
      </c>
      <c r="AE144" s="121" t="s">
        <v>3228</v>
      </c>
      <c r="AF144" s="121"/>
      <c r="AG144" s="121"/>
      <c r="AH144" s="121"/>
      <c r="AI144" s="551"/>
      <c r="AJ144" s="551"/>
      <c r="AK144" s="551"/>
      <c r="AL144" s="551"/>
      <c r="AM144" s="551"/>
      <c r="AN144" s="551"/>
      <c r="AO144" s="551"/>
      <c r="AP144" s="551"/>
      <c r="AQ144" s="551"/>
      <c r="AR144" s="551"/>
      <c r="AS144" s="551"/>
      <c r="AT144" s="551"/>
      <c r="AU144" s="551"/>
      <c r="AV144" s="551"/>
      <c r="AW144" s="551"/>
      <c r="AX144" s="551"/>
    </row>
    <row r="145">
      <c r="A145" s="570" t="s">
        <v>3189</v>
      </c>
      <c r="B145" s="570" t="s">
        <v>3229</v>
      </c>
      <c r="C145" s="570" t="s">
        <v>1839</v>
      </c>
      <c r="D145" s="570" t="s">
        <v>3147</v>
      </c>
      <c r="E145" s="570" t="s">
        <v>2714</v>
      </c>
      <c r="F145" s="570">
        <v>8</v>
      </c>
      <c r="G145" s="570">
        <v>8</v>
      </c>
      <c r="H145" s="570"/>
      <c r="I145" s="569"/>
      <c r="J145" s="121"/>
      <c r="K145" s="121"/>
      <c r="L145" s="121"/>
      <c r="M145" s="570"/>
      <c r="N145" s="569"/>
      <c r="O145" s="569"/>
      <c r="P145" s="569"/>
      <c r="Q145" s="121"/>
      <c r="R145" s="121" t="s">
        <v>3229</v>
      </c>
      <c r="S145" s="121" t="s">
        <v>2742</v>
      </c>
      <c r="T145" s="121" t="s">
        <v>3163</v>
      </c>
      <c r="U145" s="121">
        <v>0</v>
      </c>
      <c r="V145" s="121" t="s">
        <v>3164</v>
      </c>
      <c r="W145" s="121" t="s">
        <v>2969</v>
      </c>
      <c r="X145" s="121" t="s">
        <v>3193</v>
      </c>
      <c r="Y145" s="121" t="s">
        <v>2465</v>
      </c>
      <c r="Z145" s="121" t="s">
        <v>3155</v>
      </c>
      <c r="AA145" s="121" t="s">
        <v>3092</v>
      </c>
      <c r="AB145" s="121" t="s">
        <v>3230</v>
      </c>
      <c r="AC145" s="121" t="s">
        <v>2103</v>
      </c>
      <c r="AD145" s="121" t="s">
        <v>2747</v>
      </c>
      <c r="AE145" s="121" t="s">
        <v>3174</v>
      </c>
      <c r="AF145" s="121"/>
      <c r="AG145" s="121"/>
      <c r="AH145" s="121"/>
      <c r="AI145" s="551"/>
      <c r="AJ145" s="551"/>
      <c r="AK145" s="551"/>
      <c r="AL145" s="551"/>
      <c r="AM145" s="551"/>
      <c r="AN145" s="551"/>
      <c r="AO145" s="551"/>
      <c r="AP145" s="551"/>
      <c r="AQ145" s="551"/>
      <c r="AR145" s="551"/>
      <c r="AS145" s="551"/>
      <c r="AT145" s="551"/>
      <c r="AU145" s="551"/>
      <c r="AV145" s="551"/>
      <c r="AW145" s="551"/>
      <c r="AX145" s="551"/>
    </row>
    <row r="146">
      <c r="A146" s="570" t="s">
        <v>3189</v>
      </c>
      <c r="B146" s="570" t="s">
        <v>3231</v>
      </c>
      <c r="C146" s="570" t="s">
        <v>1839</v>
      </c>
      <c r="D146" s="570" t="s">
        <v>3147</v>
      </c>
      <c r="E146" s="570" t="s">
        <v>2714</v>
      </c>
      <c r="F146" s="570">
        <v>8</v>
      </c>
      <c r="G146" s="570">
        <v>8</v>
      </c>
      <c r="H146" s="570"/>
      <c r="I146" s="569"/>
      <c r="J146" s="121"/>
      <c r="K146" s="121"/>
      <c r="L146" s="121"/>
      <c r="M146" s="570"/>
      <c r="N146" s="569"/>
      <c r="O146" s="569"/>
      <c r="P146" s="569"/>
      <c r="Q146" s="121"/>
      <c r="R146" s="121" t="s">
        <v>3231</v>
      </c>
      <c r="S146" s="121" t="s">
        <v>2742</v>
      </c>
      <c r="T146" s="121" t="s">
        <v>3163</v>
      </c>
      <c r="U146" s="121">
        <v>0</v>
      </c>
      <c r="V146" s="121" t="s">
        <v>3164</v>
      </c>
      <c r="W146" s="121" t="s">
        <v>2969</v>
      </c>
      <c r="X146" s="121" t="s">
        <v>3193</v>
      </c>
      <c r="Y146" s="121" t="s">
        <v>2465</v>
      </c>
      <c r="Z146" s="121" t="s">
        <v>3155</v>
      </c>
      <c r="AA146" s="121" t="s">
        <v>3169</v>
      </c>
      <c r="AB146" s="121" t="s">
        <v>3232</v>
      </c>
      <c r="AC146" s="121" t="s">
        <v>2103</v>
      </c>
      <c r="AD146" s="121" t="s">
        <v>2747</v>
      </c>
      <c r="AE146" s="121" t="s">
        <v>3094</v>
      </c>
      <c r="AF146" s="121"/>
      <c r="AG146" s="121"/>
      <c r="AH146" s="121"/>
      <c r="AI146" s="551"/>
      <c r="AJ146" s="551"/>
      <c r="AK146" s="551"/>
      <c r="AL146" s="551"/>
      <c r="AM146" s="551"/>
      <c r="AN146" s="551"/>
      <c r="AO146" s="551"/>
      <c r="AP146" s="551"/>
      <c r="AQ146" s="551"/>
      <c r="AR146" s="551"/>
      <c r="AS146" s="551"/>
      <c r="AT146" s="551"/>
      <c r="AU146" s="551"/>
      <c r="AV146" s="551"/>
      <c r="AW146" s="551"/>
      <c r="AX146" s="551"/>
    </row>
    <row r="147">
      <c r="A147" s="570" t="s">
        <v>3233</v>
      </c>
      <c r="B147" s="570" t="s">
        <v>3234</v>
      </c>
      <c r="C147" s="570" t="s">
        <v>1839</v>
      </c>
      <c r="D147" s="570" t="s">
        <v>3147</v>
      </c>
      <c r="E147" s="570" t="s">
        <v>2714</v>
      </c>
      <c r="F147" s="570">
        <v>6</v>
      </c>
      <c r="G147" s="570" t="s">
        <v>3162</v>
      </c>
      <c r="H147" s="570"/>
      <c r="I147" s="569"/>
      <c r="J147" s="121"/>
      <c r="K147" s="121"/>
      <c r="L147" s="121"/>
      <c r="M147" s="570"/>
      <c r="N147" s="569"/>
      <c r="O147" s="569"/>
      <c r="P147" s="569"/>
      <c r="Q147" s="121"/>
      <c r="R147" s="121" t="s">
        <v>3234</v>
      </c>
      <c r="S147" s="121" t="s">
        <v>2742</v>
      </c>
      <c r="T147" s="121" t="s">
        <v>3163</v>
      </c>
      <c r="U147" s="121">
        <v>0</v>
      </c>
      <c r="V147" s="121" t="s">
        <v>3164</v>
      </c>
      <c r="W147" s="121" t="s">
        <v>3071</v>
      </c>
      <c r="X147" s="121" t="s">
        <v>3193</v>
      </c>
      <c r="Y147" s="121" t="s">
        <v>2465</v>
      </c>
      <c r="Z147" s="121" t="s">
        <v>3155</v>
      </c>
      <c r="AA147" s="121" t="s">
        <v>3169</v>
      </c>
      <c r="AB147" s="121" t="s">
        <v>3235</v>
      </c>
      <c r="AC147" s="121" t="s">
        <v>2103</v>
      </c>
      <c r="AD147" s="121" t="s">
        <v>2747</v>
      </c>
      <c r="AE147" s="121" t="s">
        <v>3236</v>
      </c>
      <c r="AF147" s="121"/>
      <c r="AG147" s="121"/>
      <c r="AH147" s="121"/>
      <c r="AI147" s="551"/>
      <c r="AJ147" s="551"/>
      <c r="AK147" s="551"/>
      <c r="AL147" s="551"/>
      <c r="AM147" s="551"/>
      <c r="AN147" s="551"/>
      <c r="AO147" s="551"/>
      <c r="AP147" s="551"/>
      <c r="AQ147" s="551"/>
      <c r="AR147" s="551"/>
      <c r="AS147" s="551"/>
      <c r="AT147" s="551"/>
      <c r="AU147" s="551"/>
      <c r="AV147" s="551"/>
      <c r="AW147" s="551"/>
      <c r="AX147" s="551"/>
    </row>
    <row r="148">
      <c r="A148" s="570" t="s">
        <v>3233</v>
      </c>
      <c r="B148" s="570" t="s">
        <v>3237</v>
      </c>
      <c r="C148" s="570" t="s">
        <v>1839</v>
      </c>
      <c r="D148" s="570" t="s">
        <v>3147</v>
      </c>
      <c r="E148" s="570" t="s">
        <v>2714</v>
      </c>
      <c r="F148" s="570">
        <v>6</v>
      </c>
      <c r="G148" s="570" t="s">
        <v>3162</v>
      </c>
      <c r="H148" s="570"/>
      <c r="I148" s="569"/>
      <c r="J148" s="121"/>
      <c r="K148" s="121"/>
      <c r="L148" s="121"/>
      <c r="M148" s="570"/>
      <c r="N148" s="569"/>
      <c r="O148" s="569"/>
      <c r="P148" s="569"/>
      <c r="Q148" s="121"/>
      <c r="R148" s="121" t="s">
        <v>3237</v>
      </c>
      <c r="S148" s="121" t="s">
        <v>2742</v>
      </c>
      <c r="T148" s="121" t="s">
        <v>3163</v>
      </c>
      <c r="U148" s="121">
        <v>0</v>
      </c>
      <c r="V148" s="121" t="s">
        <v>3164</v>
      </c>
      <c r="W148" s="121" t="s">
        <v>3071</v>
      </c>
      <c r="X148" s="121" t="s">
        <v>3193</v>
      </c>
      <c r="Y148" s="121" t="s">
        <v>2465</v>
      </c>
      <c r="Z148" s="121" t="s">
        <v>3155</v>
      </c>
      <c r="AA148" s="121" t="s">
        <v>3169</v>
      </c>
      <c r="AB148" s="121" t="s">
        <v>3238</v>
      </c>
      <c r="AC148" s="121" t="s">
        <v>2103</v>
      </c>
      <c r="AD148" s="121" t="s">
        <v>2747</v>
      </c>
      <c r="AE148" s="121" t="s">
        <v>3236</v>
      </c>
      <c r="AF148" s="121"/>
      <c r="AG148" s="121"/>
      <c r="AH148" s="121"/>
      <c r="AI148" s="551"/>
      <c r="AJ148" s="551"/>
      <c r="AK148" s="551"/>
      <c r="AL148" s="551"/>
      <c r="AM148" s="551"/>
      <c r="AN148" s="551"/>
      <c r="AO148" s="551"/>
      <c r="AP148" s="551"/>
      <c r="AQ148" s="551"/>
      <c r="AR148" s="551"/>
      <c r="AS148" s="551"/>
      <c r="AT148" s="551"/>
      <c r="AU148" s="551"/>
      <c r="AV148" s="551"/>
      <c r="AW148" s="551"/>
      <c r="AX148" s="551"/>
    </row>
    <row r="149">
      <c r="A149" s="570" t="s">
        <v>1717</v>
      </c>
      <c r="B149" s="570" t="s">
        <v>3239</v>
      </c>
      <c r="C149" s="570" t="s">
        <v>1839</v>
      </c>
      <c r="D149" s="570" t="s">
        <v>3147</v>
      </c>
      <c r="E149" s="570" t="s">
        <v>2714</v>
      </c>
      <c r="F149" s="570">
        <v>21</v>
      </c>
      <c r="G149" s="570" t="s">
        <v>3240</v>
      </c>
      <c r="H149" s="570"/>
      <c r="I149" s="569"/>
      <c r="J149" s="121"/>
      <c r="K149" s="121"/>
      <c r="L149" s="121"/>
      <c r="M149" s="570"/>
      <c r="N149" s="569"/>
      <c r="O149" s="569"/>
      <c r="P149" s="569"/>
      <c r="Q149" s="121"/>
      <c r="R149" s="121" t="s">
        <v>3241</v>
      </c>
      <c r="S149" s="121" t="s">
        <v>2742</v>
      </c>
      <c r="T149" s="121" t="s">
        <v>2766</v>
      </c>
      <c r="U149" s="121">
        <v>0</v>
      </c>
      <c r="V149" s="121" t="s">
        <v>2969</v>
      </c>
      <c r="W149" s="121" t="s">
        <v>2969</v>
      </c>
      <c r="X149" s="121" t="s">
        <v>3193</v>
      </c>
      <c r="Y149" s="121" t="s">
        <v>2465</v>
      </c>
      <c r="Z149" s="121" t="s">
        <v>2768</v>
      </c>
      <c r="AA149" s="121" t="s">
        <v>3092</v>
      </c>
      <c r="AB149" s="121" t="s">
        <v>3242</v>
      </c>
      <c r="AC149" s="121" t="s">
        <v>2103</v>
      </c>
      <c r="AD149" s="121" t="s">
        <v>2788</v>
      </c>
      <c r="AE149" s="121" t="s">
        <v>3243</v>
      </c>
      <c r="AF149" s="121"/>
      <c r="AG149" s="121"/>
      <c r="AH149" s="121"/>
      <c r="AI149" s="551"/>
      <c r="AJ149" s="551"/>
      <c r="AK149" s="551"/>
      <c r="AL149" s="551"/>
      <c r="AM149" s="551"/>
      <c r="AN149" s="551"/>
      <c r="AO149" s="551"/>
      <c r="AP149" s="551"/>
      <c r="AQ149" s="551"/>
      <c r="AR149" s="551"/>
      <c r="AS149" s="551"/>
      <c r="AT149" s="551"/>
      <c r="AU149" s="551"/>
      <c r="AV149" s="551"/>
      <c r="AW149" s="551"/>
      <c r="AX149" s="551"/>
    </row>
    <row r="150">
      <c r="A150" s="570" t="s">
        <v>1717</v>
      </c>
      <c r="B150" s="570" t="s">
        <v>3244</v>
      </c>
      <c r="C150" s="570" t="s">
        <v>1839</v>
      </c>
      <c r="D150" s="570" t="s">
        <v>3147</v>
      </c>
      <c r="E150" s="570" t="s">
        <v>2714</v>
      </c>
      <c r="F150" s="570">
        <v>21</v>
      </c>
      <c r="G150" s="570" t="s">
        <v>3240</v>
      </c>
      <c r="H150" s="570"/>
      <c r="I150" s="569"/>
      <c r="J150" s="121"/>
      <c r="K150" s="121"/>
      <c r="L150" s="121"/>
      <c r="M150" s="570"/>
      <c r="N150" s="569"/>
      <c r="O150" s="569"/>
      <c r="P150" s="569"/>
      <c r="Q150" s="121"/>
      <c r="R150" s="121" t="s">
        <v>3245</v>
      </c>
      <c r="S150" s="121" t="s">
        <v>2742</v>
      </c>
      <c r="T150" s="121" t="s">
        <v>2766</v>
      </c>
      <c r="U150" s="121">
        <v>0</v>
      </c>
      <c r="V150" s="121" t="s">
        <v>2969</v>
      </c>
      <c r="W150" s="121" t="s">
        <v>2969</v>
      </c>
      <c r="X150" s="121" t="s">
        <v>3193</v>
      </c>
      <c r="Y150" s="121" t="s">
        <v>2465</v>
      </c>
      <c r="Z150" s="121" t="s">
        <v>2768</v>
      </c>
      <c r="AA150" s="121" t="s">
        <v>3092</v>
      </c>
      <c r="AB150" s="121" t="s">
        <v>3246</v>
      </c>
      <c r="AC150" s="121" t="s">
        <v>2103</v>
      </c>
      <c r="AD150" s="121" t="s">
        <v>2788</v>
      </c>
      <c r="AE150" s="121" t="s">
        <v>3243</v>
      </c>
      <c r="AF150" s="121"/>
      <c r="AG150" s="121"/>
      <c r="AH150" s="121"/>
      <c r="AI150" s="551"/>
      <c r="AJ150" s="551"/>
      <c r="AK150" s="551"/>
      <c r="AL150" s="551"/>
      <c r="AM150" s="551"/>
      <c r="AN150" s="551"/>
      <c r="AO150" s="551"/>
      <c r="AP150" s="551"/>
      <c r="AQ150" s="551"/>
      <c r="AR150" s="551"/>
      <c r="AS150" s="551"/>
      <c r="AT150" s="551"/>
      <c r="AU150" s="551"/>
      <c r="AV150" s="551"/>
      <c r="AW150" s="551"/>
      <c r="AX150" s="551"/>
    </row>
    <row r="151">
      <c r="A151" s="570" t="s">
        <v>3247</v>
      </c>
      <c r="B151" s="570" t="s">
        <v>3146</v>
      </c>
      <c r="C151" s="570" t="s">
        <v>1839</v>
      </c>
      <c r="D151" s="570" t="s">
        <v>3147</v>
      </c>
      <c r="E151" s="570" t="s">
        <v>2714</v>
      </c>
      <c r="F151" s="570">
        <v>16</v>
      </c>
      <c r="G151" s="570" t="s">
        <v>3148</v>
      </c>
      <c r="H151" s="570"/>
      <c r="I151" s="569"/>
      <c r="J151" s="121"/>
      <c r="K151" s="121"/>
      <c r="L151" s="121"/>
      <c r="M151" s="570"/>
      <c r="N151" s="569"/>
      <c r="O151" s="569"/>
      <c r="P151" s="569"/>
      <c r="Q151" s="121"/>
      <c r="R151" s="121" t="s">
        <v>3149</v>
      </c>
      <c r="S151" s="121" t="s">
        <v>2742</v>
      </c>
      <c r="T151" s="121" t="s">
        <v>2743</v>
      </c>
      <c r="U151" s="121">
        <v>0</v>
      </c>
      <c r="V151" s="121" t="s">
        <v>2206</v>
      </c>
      <c r="W151" s="121" t="s">
        <v>2950</v>
      </c>
      <c r="X151" s="121" t="s">
        <v>2721</v>
      </c>
      <c r="Y151" s="121" t="s">
        <v>2465</v>
      </c>
      <c r="Z151" s="121" t="s">
        <v>2744</v>
      </c>
      <c r="AA151" s="121" t="s">
        <v>2751</v>
      </c>
      <c r="AB151" s="121" t="s">
        <v>3150</v>
      </c>
      <c r="AC151" s="121" t="s">
        <v>2103</v>
      </c>
      <c r="AD151" s="121" t="s">
        <v>2747</v>
      </c>
      <c r="AE151" s="121" t="s">
        <v>3063</v>
      </c>
      <c r="AF151" s="121"/>
      <c r="AG151" s="121"/>
      <c r="AH151" s="121"/>
      <c r="AI151" s="551"/>
      <c r="AJ151" s="551"/>
      <c r="AK151" s="551"/>
      <c r="AL151" s="551"/>
      <c r="AM151" s="551"/>
      <c r="AN151" s="551"/>
      <c r="AO151" s="551"/>
      <c r="AP151" s="551"/>
      <c r="AQ151" s="551"/>
      <c r="AR151" s="551"/>
      <c r="AS151" s="551"/>
      <c r="AT151" s="551"/>
      <c r="AU151" s="551"/>
      <c r="AV151" s="551"/>
      <c r="AW151" s="551"/>
      <c r="AX151" s="551"/>
    </row>
    <row r="152">
      <c r="A152" s="570" t="s">
        <v>3247</v>
      </c>
      <c r="B152" s="570" t="s">
        <v>3248</v>
      </c>
      <c r="C152" s="570" t="s">
        <v>1839</v>
      </c>
      <c r="D152" s="570" t="s">
        <v>3147</v>
      </c>
      <c r="E152" s="570" t="s">
        <v>2714</v>
      </c>
      <c r="F152" s="570">
        <v>16</v>
      </c>
      <c r="G152" s="570" t="s">
        <v>3249</v>
      </c>
      <c r="H152" s="570"/>
      <c r="I152" s="569"/>
      <c r="J152" s="121"/>
      <c r="K152" s="121"/>
      <c r="L152" s="121"/>
      <c r="M152" s="570"/>
      <c r="N152" s="569"/>
      <c r="O152" s="569"/>
      <c r="P152" s="569"/>
      <c r="Q152" s="121"/>
      <c r="R152" s="121" t="s">
        <v>3250</v>
      </c>
      <c r="S152" s="121" t="s">
        <v>2742</v>
      </c>
      <c r="T152" s="121" t="s">
        <v>3251</v>
      </c>
      <c r="U152" s="121">
        <v>0</v>
      </c>
      <c r="V152" s="121" t="s">
        <v>2206</v>
      </c>
      <c r="W152" s="121" t="s">
        <v>2869</v>
      </c>
      <c r="X152" s="121" t="s">
        <v>2721</v>
      </c>
      <c r="Y152" s="121" t="s">
        <v>2465</v>
      </c>
      <c r="Z152" s="121" t="s">
        <v>2744</v>
      </c>
      <c r="AA152" s="121" t="s">
        <v>2745</v>
      </c>
      <c r="AB152" s="121" t="s">
        <v>3252</v>
      </c>
      <c r="AC152" s="121" t="s">
        <v>2103</v>
      </c>
      <c r="AD152" s="121" t="s">
        <v>2747</v>
      </c>
      <c r="AE152" s="121" t="s">
        <v>3049</v>
      </c>
      <c r="AF152" s="121"/>
      <c r="AG152" s="121"/>
      <c r="AH152" s="121"/>
      <c r="AI152" s="551"/>
      <c r="AJ152" s="551"/>
      <c r="AK152" s="551"/>
      <c r="AL152" s="551"/>
      <c r="AM152" s="551"/>
      <c r="AN152" s="551"/>
      <c r="AO152" s="551"/>
      <c r="AP152" s="551"/>
      <c r="AQ152" s="551"/>
      <c r="AR152" s="551"/>
      <c r="AS152" s="551"/>
      <c r="AT152" s="551"/>
      <c r="AU152" s="551"/>
      <c r="AV152" s="551"/>
      <c r="AW152" s="551"/>
      <c r="AX152" s="551"/>
    </row>
    <row r="153">
      <c r="A153" s="570" t="s">
        <v>3247</v>
      </c>
      <c r="B153" s="570" t="s">
        <v>3253</v>
      </c>
      <c r="C153" s="570" t="s">
        <v>1839</v>
      </c>
      <c r="D153" s="570" t="s">
        <v>3147</v>
      </c>
      <c r="E153" s="570" t="s">
        <v>2714</v>
      </c>
      <c r="F153" s="570">
        <v>8</v>
      </c>
      <c r="G153" s="570" t="s">
        <v>3148</v>
      </c>
      <c r="H153" s="570"/>
      <c r="I153" s="569"/>
      <c r="J153" s="121"/>
      <c r="K153" s="121"/>
      <c r="L153" s="121"/>
      <c r="M153" s="570"/>
      <c r="N153" s="569"/>
      <c r="O153" s="569"/>
      <c r="P153" s="569"/>
      <c r="Q153" s="121"/>
      <c r="R153" s="121" t="s">
        <v>3253</v>
      </c>
      <c r="S153" s="121" t="s">
        <v>2742</v>
      </c>
      <c r="T153" s="121" t="s">
        <v>2743</v>
      </c>
      <c r="U153" s="121">
        <v>0</v>
      </c>
      <c r="V153" s="121" t="s">
        <v>2206</v>
      </c>
      <c r="W153" s="121" t="s">
        <v>2950</v>
      </c>
      <c r="X153" s="121" t="s">
        <v>2721</v>
      </c>
      <c r="Y153" s="121" t="s">
        <v>2465</v>
      </c>
      <c r="Z153" s="121" t="s">
        <v>2744</v>
      </c>
      <c r="AA153" s="121" t="s">
        <v>2751</v>
      </c>
      <c r="AB153" s="121" t="s">
        <v>3254</v>
      </c>
      <c r="AC153" s="121" t="s">
        <v>2103</v>
      </c>
      <c r="AD153" s="121" t="s">
        <v>2747</v>
      </c>
      <c r="AE153" s="121" t="s">
        <v>3063</v>
      </c>
      <c r="AF153" s="121"/>
      <c r="AG153" s="121"/>
      <c r="AH153" s="121"/>
      <c r="AI153" s="551"/>
      <c r="AJ153" s="551"/>
      <c r="AK153" s="551"/>
      <c r="AL153" s="551"/>
      <c r="AM153" s="551"/>
      <c r="AN153" s="551"/>
      <c r="AO153" s="551"/>
      <c r="AP153" s="551"/>
      <c r="AQ153" s="551"/>
      <c r="AR153" s="551"/>
      <c r="AS153" s="551"/>
      <c r="AT153" s="551"/>
      <c r="AU153" s="551"/>
      <c r="AV153" s="551"/>
      <c r="AW153" s="551"/>
      <c r="AX153" s="551"/>
    </row>
    <row r="154">
      <c r="A154" s="570" t="s">
        <v>3255</v>
      </c>
      <c r="B154" s="570" t="s">
        <v>3184</v>
      </c>
      <c r="C154" s="570" t="s">
        <v>1839</v>
      </c>
      <c r="D154" s="570" t="s">
        <v>3147</v>
      </c>
      <c r="E154" s="570" t="s">
        <v>2714</v>
      </c>
      <c r="F154" s="570">
        <v>4</v>
      </c>
      <c r="G154" s="570" t="s">
        <v>3185</v>
      </c>
      <c r="H154" s="570"/>
      <c r="I154" s="569"/>
      <c r="J154" s="121"/>
      <c r="K154" s="121"/>
      <c r="L154" s="121"/>
      <c r="M154" s="570"/>
      <c r="N154" s="569"/>
      <c r="O154" s="569"/>
      <c r="P154" s="569"/>
      <c r="Q154" s="121"/>
      <c r="R154" s="121" t="s">
        <v>3184</v>
      </c>
      <c r="S154" s="121" t="s">
        <v>2742</v>
      </c>
      <c r="T154" s="121" t="s">
        <v>3186</v>
      </c>
      <c r="U154" s="121">
        <v>0</v>
      </c>
      <c r="V154" s="121" t="s">
        <v>3164</v>
      </c>
      <c r="W154" s="121" t="s">
        <v>3071</v>
      </c>
      <c r="X154" s="121" t="s">
        <v>2721</v>
      </c>
      <c r="Y154" s="121" t="s">
        <v>2465</v>
      </c>
      <c r="Z154" s="121" t="s">
        <v>3155</v>
      </c>
      <c r="AA154" s="121" t="s">
        <v>3092</v>
      </c>
      <c r="AB154" s="121" t="s">
        <v>3187</v>
      </c>
      <c r="AC154" s="121" t="s">
        <v>2103</v>
      </c>
      <c r="AD154" s="121" t="s">
        <v>2747</v>
      </c>
      <c r="AE154" s="121" t="s">
        <v>3188</v>
      </c>
      <c r="AF154" s="121"/>
      <c r="AG154" s="121"/>
      <c r="AH154" s="121"/>
      <c r="AI154" s="551"/>
      <c r="AJ154" s="551"/>
      <c r="AK154" s="551"/>
      <c r="AL154" s="551"/>
      <c r="AM154" s="551"/>
      <c r="AN154" s="551"/>
      <c r="AO154" s="551"/>
      <c r="AP154" s="551"/>
      <c r="AQ154" s="551"/>
      <c r="AR154" s="551"/>
      <c r="AS154" s="551"/>
      <c r="AT154" s="551"/>
      <c r="AU154" s="551"/>
      <c r="AV154" s="551"/>
      <c r="AW154" s="551"/>
      <c r="AX154" s="551"/>
    </row>
    <row r="155">
      <c r="A155" s="570" t="s">
        <v>3255</v>
      </c>
      <c r="B155" s="570" t="s">
        <v>3256</v>
      </c>
      <c r="C155" s="570" t="s">
        <v>1839</v>
      </c>
      <c r="D155" s="570" t="s">
        <v>3147</v>
      </c>
      <c r="E155" s="570" t="s">
        <v>2714</v>
      </c>
      <c r="F155" s="570">
        <v>12</v>
      </c>
      <c r="G155" s="570" t="s">
        <v>3249</v>
      </c>
      <c r="H155" s="570"/>
      <c r="I155" s="569"/>
      <c r="J155" s="121"/>
      <c r="K155" s="121"/>
      <c r="L155" s="121"/>
      <c r="M155" s="570"/>
      <c r="N155" s="569"/>
      <c r="O155" s="569"/>
      <c r="P155" s="569"/>
      <c r="Q155" s="121"/>
      <c r="R155" s="121" t="s">
        <v>3256</v>
      </c>
      <c r="S155" s="121" t="s">
        <v>2742</v>
      </c>
      <c r="T155" s="121" t="s">
        <v>3186</v>
      </c>
      <c r="U155" s="121">
        <v>0</v>
      </c>
      <c r="V155" s="121" t="s">
        <v>3164</v>
      </c>
      <c r="W155" s="121" t="s">
        <v>3071</v>
      </c>
      <c r="X155" s="121" t="s">
        <v>2721</v>
      </c>
      <c r="Y155" s="121" t="s">
        <v>2465</v>
      </c>
      <c r="Z155" s="121" t="s">
        <v>3155</v>
      </c>
      <c r="AA155" s="121" t="s">
        <v>3092</v>
      </c>
      <c r="AB155" s="121" t="s">
        <v>3257</v>
      </c>
      <c r="AC155" s="121" t="s">
        <v>2103</v>
      </c>
      <c r="AD155" s="121" t="s">
        <v>2747</v>
      </c>
      <c r="AE155" s="121" t="s">
        <v>3219</v>
      </c>
      <c r="AF155" s="121"/>
      <c r="AG155" s="121"/>
      <c r="AH155" s="121"/>
      <c r="AI155" s="551"/>
      <c r="AJ155" s="551"/>
      <c r="AK155" s="551"/>
      <c r="AL155" s="551"/>
      <c r="AM155" s="551"/>
      <c r="AN155" s="551"/>
      <c r="AO155" s="551"/>
      <c r="AP155" s="551"/>
      <c r="AQ155" s="551"/>
      <c r="AR155" s="551"/>
      <c r="AS155" s="551"/>
      <c r="AT155" s="551"/>
      <c r="AU155" s="551"/>
      <c r="AV155" s="551"/>
      <c r="AW155" s="551"/>
      <c r="AX155" s="551"/>
    </row>
    <row r="156">
      <c r="A156" s="570" t="s">
        <v>3255</v>
      </c>
      <c r="B156" s="570" t="s">
        <v>3258</v>
      </c>
      <c r="C156" s="570" t="s">
        <v>1839</v>
      </c>
      <c r="D156" s="570" t="s">
        <v>3147</v>
      </c>
      <c r="E156" s="570" t="s">
        <v>2714</v>
      </c>
      <c r="F156" s="570">
        <v>8</v>
      </c>
      <c r="G156" s="570" t="s">
        <v>3249</v>
      </c>
      <c r="H156" s="570"/>
      <c r="I156" s="569"/>
      <c r="J156" s="121"/>
      <c r="K156" s="121"/>
      <c r="L156" s="121"/>
      <c r="M156" s="570"/>
      <c r="N156" s="569"/>
      <c r="O156" s="569"/>
      <c r="P156" s="569"/>
      <c r="Q156" s="121"/>
      <c r="R156" s="121" t="s">
        <v>3258</v>
      </c>
      <c r="S156" s="121" t="s">
        <v>2742</v>
      </c>
      <c r="T156" s="121" t="s">
        <v>3186</v>
      </c>
      <c r="U156" s="121">
        <v>0</v>
      </c>
      <c r="V156" s="121" t="s">
        <v>3164</v>
      </c>
      <c r="W156" s="121" t="s">
        <v>2949</v>
      </c>
      <c r="X156" s="121" t="s">
        <v>2721</v>
      </c>
      <c r="Y156" s="121" t="s">
        <v>2465</v>
      </c>
      <c r="Z156" s="121" t="s">
        <v>3155</v>
      </c>
      <c r="AA156" s="121" t="s">
        <v>3222</v>
      </c>
      <c r="AB156" s="121" t="s">
        <v>3259</v>
      </c>
      <c r="AC156" s="121" t="s">
        <v>2103</v>
      </c>
      <c r="AD156" s="121" t="s">
        <v>3224</v>
      </c>
      <c r="AE156" s="121" t="s">
        <v>3260</v>
      </c>
      <c r="AF156" s="121"/>
      <c r="AG156" s="121"/>
      <c r="AH156" s="121"/>
      <c r="AI156" s="551"/>
      <c r="AJ156" s="551"/>
      <c r="AK156" s="551"/>
      <c r="AL156" s="551"/>
      <c r="AM156" s="551"/>
      <c r="AN156" s="551"/>
      <c r="AO156" s="551"/>
      <c r="AP156" s="551"/>
      <c r="AQ156" s="551"/>
      <c r="AR156" s="551"/>
      <c r="AS156" s="551"/>
      <c r="AT156" s="551"/>
      <c r="AU156" s="551"/>
      <c r="AV156" s="551"/>
      <c r="AW156" s="551"/>
      <c r="AX156" s="551"/>
    </row>
    <row r="157">
      <c r="A157" s="570" t="s">
        <v>3255</v>
      </c>
      <c r="B157" s="570" t="s">
        <v>3261</v>
      </c>
      <c r="C157" s="570" t="s">
        <v>1839</v>
      </c>
      <c r="D157" s="570" t="s">
        <v>3147</v>
      </c>
      <c r="E157" s="570" t="s">
        <v>2714</v>
      </c>
      <c r="F157" s="570">
        <v>12</v>
      </c>
      <c r="G157" s="570" t="s">
        <v>3204</v>
      </c>
      <c r="H157" s="570"/>
      <c r="I157" s="569"/>
      <c r="J157" s="121"/>
      <c r="K157" s="121"/>
      <c r="L157" s="121"/>
      <c r="M157" s="570"/>
      <c r="N157" s="569"/>
      <c r="O157" s="569"/>
      <c r="P157" s="569"/>
      <c r="Q157" s="121"/>
      <c r="R157" s="121" t="s">
        <v>3261</v>
      </c>
      <c r="S157" s="121" t="s">
        <v>2742</v>
      </c>
      <c r="T157" s="121" t="s">
        <v>3163</v>
      </c>
      <c r="U157" s="121">
        <v>0</v>
      </c>
      <c r="V157" s="121" t="s">
        <v>3164</v>
      </c>
      <c r="W157" s="121" t="s">
        <v>2949</v>
      </c>
      <c r="X157" s="121" t="s">
        <v>2721</v>
      </c>
      <c r="Y157" s="121" t="s">
        <v>2465</v>
      </c>
      <c r="Z157" s="121" t="s">
        <v>2785</v>
      </c>
      <c r="AA157" s="121" t="s">
        <v>3206</v>
      </c>
      <c r="AB157" s="121" t="s">
        <v>3207</v>
      </c>
      <c r="AC157" s="121" t="s">
        <v>2103</v>
      </c>
      <c r="AD157" s="121" t="s">
        <v>2747</v>
      </c>
      <c r="AE157" s="121" t="s">
        <v>3208</v>
      </c>
      <c r="AF157" s="121"/>
      <c r="AG157" s="121"/>
      <c r="AH157" s="121"/>
      <c r="AI157" s="551"/>
      <c r="AJ157" s="551"/>
      <c r="AK157" s="551"/>
      <c r="AL157" s="551"/>
      <c r="AM157" s="551"/>
      <c r="AN157" s="551"/>
      <c r="AO157" s="551"/>
      <c r="AP157" s="551"/>
      <c r="AQ157" s="551"/>
      <c r="AR157" s="551"/>
      <c r="AS157" s="551"/>
      <c r="AT157" s="551"/>
      <c r="AU157" s="551"/>
      <c r="AV157" s="551"/>
      <c r="AW157" s="551"/>
      <c r="AX157" s="551"/>
    </row>
    <row r="158">
      <c r="A158" s="570" t="s">
        <v>1778</v>
      </c>
      <c r="B158" s="570" t="s">
        <v>3262</v>
      </c>
      <c r="C158" s="570" t="s">
        <v>1839</v>
      </c>
      <c r="D158" s="570" t="s">
        <v>3147</v>
      </c>
      <c r="E158" s="570" t="s">
        <v>2714</v>
      </c>
      <c r="F158" s="570">
        <v>57</v>
      </c>
      <c r="G158" s="570" t="s">
        <v>3263</v>
      </c>
      <c r="H158" s="570"/>
      <c r="I158" s="569"/>
      <c r="J158" s="121"/>
      <c r="K158" s="121"/>
      <c r="L158" s="121"/>
      <c r="M158" s="570"/>
      <c r="N158" s="569"/>
      <c r="O158" s="569"/>
      <c r="P158" s="569"/>
      <c r="Q158" s="121"/>
      <c r="R158" s="121" t="s">
        <v>3264</v>
      </c>
      <c r="S158" s="121" t="s">
        <v>2742</v>
      </c>
      <c r="T158" s="121" t="s">
        <v>2766</v>
      </c>
      <c r="U158" s="121">
        <v>0</v>
      </c>
      <c r="V158" s="121" t="s">
        <v>2949</v>
      </c>
      <c r="W158" s="121" t="s">
        <v>2950</v>
      </c>
      <c r="X158" s="121" t="s">
        <v>2721</v>
      </c>
      <c r="Y158" s="121" t="s">
        <v>2465</v>
      </c>
      <c r="Z158" s="121" t="s">
        <v>2768</v>
      </c>
      <c r="AA158" s="121" t="s">
        <v>2769</v>
      </c>
      <c r="AB158" s="121" t="s">
        <v>2997</v>
      </c>
      <c r="AC158" s="121" t="s">
        <v>2103</v>
      </c>
      <c r="AD158" s="121" t="s">
        <v>2771</v>
      </c>
      <c r="AE158" s="121" t="s">
        <v>2991</v>
      </c>
      <c r="AF158" s="121"/>
      <c r="AG158" s="121"/>
      <c r="AH158" s="121"/>
      <c r="AI158" s="551"/>
      <c r="AJ158" s="551"/>
      <c r="AK158" s="551"/>
      <c r="AL158" s="551"/>
      <c r="AM158" s="551"/>
      <c r="AN158" s="551"/>
      <c r="AO158" s="551"/>
      <c r="AP158" s="551"/>
      <c r="AQ158" s="551"/>
      <c r="AR158" s="551"/>
      <c r="AS158" s="551"/>
      <c r="AT158" s="551"/>
      <c r="AU158" s="551"/>
      <c r="AV158" s="551"/>
      <c r="AW158" s="551"/>
      <c r="AX158" s="551"/>
    </row>
    <row r="159">
      <c r="A159" s="570" t="s">
        <v>1778</v>
      </c>
      <c r="B159" s="570" t="s">
        <v>3265</v>
      </c>
      <c r="C159" s="570" t="s">
        <v>1839</v>
      </c>
      <c r="D159" s="570" t="s">
        <v>3147</v>
      </c>
      <c r="E159" s="570" t="s">
        <v>2714</v>
      </c>
      <c r="F159" s="570">
        <v>57</v>
      </c>
      <c r="G159" s="570" t="s">
        <v>3263</v>
      </c>
      <c r="H159" s="570"/>
      <c r="I159" s="569"/>
      <c r="J159" s="121"/>
      <c r="K159" s="121"/>
      <c r="L159" s="121"/>
      <c r="M159" s="570"/>
      <c r="N159" s="569"/>
      <c r="O159" s="569"/>
      <c r="P159" s="569"/>
      <c r="Q159" s="121"/>
      <c r="R159" s="121" t="s">
        <v>3266</v>
      </c>
      <c r="S159" s="121" t="s">
        <v>2742</v>
      </c>
      <c r="T159" s="121" t="s">
        <v>2766</v>
      </c>
      <c r="U159" s="121">
        <v>0</v>
      </c>
      <c r="V159" s="121" t="s">
        <v>2949</v>
      </c>
      <c r="W159" s="121" t="s">
        <v>2950</v>
      </c>
      <c r="X159" s="121" t="s">
        <v>2721</v>
      </c>
      <c r="Y159" s="121" t="s">
        <v>2465</v>
      </c>
      <c r="Z159" s="121" t="s">
        <v>2768</v>
      </c>
      <c r="AA159" s="121" t="s">
        <v>2769</v>
      </c>
      <c r="AB159" s="121" t="s">
        <v>3267</v>
      </c>
      <c r="AC159" s="121" t="s">
        <v>2103</v>
      </c>
      <c r="AD159" s="121" t="s">
        <v>2771</v>
      </c>
      <c r="AE159" s="121" t="s">
        <v>2991</v>
      </c>
      <c r="AF159" s="121"/>
      <c r="AG159" s="121"/>
      <c r="AH159" s="121"/>
      <c r="AI159" s="551"/>
      <c r="AJ159" s="551"/>
      <c r="AK159" s="551"/>
      <c r="AL159" s="551"/>
      <c r="AM159" s="551"/>
      <c r="AN159" s="551"/>
      <c r="AO159" s="551"/>
      <c r="AP159" s="551"/>
      <c r="AQ159" s="551"/>
      <c r="AR159" s="551"/>
      <c r="AS159" s="551"/>
      <c r="AT159" s="551"/>
      <c r="AU159" s="551"/>
      <c r="AV159" s="551"/>
      <c r="AW159" s="551"/>
      <c r="AX159" s="551"/>
    </row>
    <row r="160">
      <c r="A160" s="570" t="s">
        <v>1778</v>
      </c>
      <c r="B160" s="570" t="s">
        <v>3268</v>
      </c>
      <c r="C160" s="570" t="s">
        <v>1839</v>
      </c>
      <c r="D160" s="570" t="s">
        <v>3147</v>
      </c>
      <c r="E160" s="570" t="s">
        <v>2714</v>
      </c>
      <c r="F160" s="570">
        <v>57</v>
      </c>
      <c r="G160" s="570" t="s">
        <v>3263</v>
      </c>
      <c r="H160" s="570"/>
      <c r="I160" s="569"/>
      <c r="J160" s="121"/>
      <c r="K160" s="121"/>
      <c r="L160" s="121"/>
      <c r="M160" s="570"/>
      <c r="N160" s="569"/>
      <c r="O160" s="569"/>
      <c r="P160" s="569"/>
      <c r="Q160" s="121"/>
      <c r="R160" s="121" t="s">
        <v>3269</v>
      </c>
      <c r="S160" s="121" t="s">
        <v>2742</v>
      </c>
      <c r="T160" s="121" t="s">
        <v>2766</v>
      </c>
      <c r="U160" s="121">
        <v>0</v>
      </c>
      <c r="V160" s="121" t="s">
        <v>2949</v>
      </c>
      <c r="W160" s="121" t="s">
        <v>2950</v>
      </c>
      <c r="X160" s="121" t="s">
        <v>2721</v>
      </c>
      <c r="Y160" s="121" t="s">
        <v>2465</v>
      </c>
      <c r="Z160" s="121" t="s">
        <v>2768</v>
      </c>
      <c r="AA160" s="121" t="s">
        <v>2769</v>
      </c>
      <c r="AB160" s="121" t="s">
        <v>2963</v>
      </c>
      <c r="AC160" s="121" t="s">
        <v>2103</v>
      </c>
      <c r="AD160" s="121" t="s">
        <v>2771</v>
      </c>
      <c r="AE160" s="121" t="s">
        <v>2776</v>
      </c>
      <c r="AF160" s="121"/>
      <c r="AG160" s="121"/>
      <c r="AH160" s="121"/>
      <c r="AI160" s="551"/>
      <c r="AJ160" s="551"/>
      <c r="AK160" s="551"/>
      <c r="AL160" s="551"/>
      <c r="AM160" s="551"/>
      <c r="AN160" s="551"/>
      <c r="AO160" s="551"/>
      <c r="AP160" s="551"/>
      <c r="AQ160" s="551"/>
      <c r="AR160" s="551"/>
      <c r="AS160" s="551"/>
      <c r="AT160" s="551"/>
      <c r="AU160" s="551"/>
      <c r="AV160" s="551"/>
      <c r="AW160" s="551"/>
      <c r="AX160" s="551"/>
    </row>
    <row r="161">
      <c r="A161" s="570" t="s">
        <v>1778</v>
      </c>
      <c r="B161" s="570" t="s">
        <v>3270</v>
      </c>
      <c r="C161" s="570" t="s">
        <v>1839</v>
      </c>
      <c r="D161" s="570" t="s">
        <v>3147</v>
      </c>
      <c r="E161" s="570" t="s">
        <v>2714</v>
      </c>
      <c r="F161" s="570">
        <v>57</v>
      </c>
      <c r="G161" s="570" t="s">
        <v>3263</v>
      </c>
      <c r="H161" s="570"/>
      <c r="I161" s="569"/>
      <c r="J161" s="121"/>
      <c r="K161" s="121"/>
      <c r="L161" s="121"/>
      <c r="M161" s="570"/>
      <c r="N161" s="569"/>
      <c r="O161" s="569"/>
      <c r="P161" s="569"/>
      <c r="Q161" s="121"/>
      <c r="R161" s="121" t="s">
        <v>3271</v>
      </c>
      <c r="S161" s="121" t="s">
        <v>2742</v>
      </c>
      <c r="T161" s="121" t="s">
        <v>2766</v>
      </c>
      <c r="U161" s="121">
        <v>0</v>
      </c>
      <c r="V161" s="121" t="s">
        <v>2949</v>
      </c>
      <c r="W161" s="121" t="s">
        <v>2950</v>
      </c>
      <c r="X161" s="121" t="s">
        <v>2721</v>
      </c>
      <c r="Y161" s="121" t="s">
        <v>2465</v>
      </c>
      <c r="Z161" s="121" t="s">
        <v>2768</v>
      </c>
      <c r="AA161" s="121" t="s">
        <v>2769</v>
      </c>
      <c r="AB161" s="121" t="s">
        <v>3272</v>
      </c>
      <c r="AC161" s="121" t="s">
        <v>2103</v>
      </c>
      <c r="AD161" s="121" t="s">
        <v>2771</v>
      </c>
      <c r="AE161" s="121" t="s">
        <v>2991</v>
      </c>
      <c r="AF161" s="121"/>
      <c r="AG161" s="121"/>
      <c r="AH161" s="121"/>
      <c r="AI161" s="551"/>
      <c r="AJ161" s="551"/>
      <c r="AK161" s="551"/>
      <c r="AL161" s="551"/>
      <c r="AM161" s="551"/>
      <c r="AN161" s="551"/>
      <c r="AO161" s="551"/>
      <c r="AP161" s="551"/>
      <c r="AQ161" s="551"/>
      <c r="AR161" s="551"/>
      <c r="AS161" s="551"/>
      <c r="AT161" s="551"/>
      <c r="AU161" s="551"/>
      <c r="AV161" s="551"/>
      <c r="AW161" s="551"/>
      <c r="AX161" s="551"/>
    </row>
    <row r="162">
      <c r="A162" s="570" t="s">
        <v>1778</v>
      </c>
      <c r="B162" s="570" t="s">
        <v>3273</v>
      </c>
      <c r="C162" s="570" t="s">
        <v>1839</v>
      </c>
      <c r="D162" s="570" t="s">
        <v>3147</v>
      </c>
      <c r="E162" s="570" t="s">
        <v>2714</v>
      </c>
      <c r="F162" s="570">
        <v>57</v>
      </c>
      <c r="G162" s="570" t="s">
        <v>3263</v>
      </c>
      <c r="H162" s="570"/>
      <c r="I162" s="569"/>
      <c r="J162" s="121"/>
      <c r="K162" s="121"/>
      <c r="L162" s="121"/>
      <c r="M162" s="570"/>
      <c r="N162" s="569"/>
      <c r="O162" s="569"/>
      <c r="P162" s="569"/>
      <c r="Q162" s="121"/>
      <c r="R162" s="121" t="s">
        <v>3274</v>
      </c>
      <c r="S162" s="121" t="s">
        <v>2742</v>
      </c>
      <c r="T162" s="121" t="s">
        <v>2766</v>
      </c>
      <c r="U162" s="121">
        <v>0</v>
      </c>
      <c r="V162" s="121" t="s">
        <v>2949</v>
      </c>
      <c r="W162" s="121" t="s">
        <v>2950</v>
      </c>
      <c r="X162" s="121" t="s">
        <v>2721</v>
      </c>
      <c r="Y162" s="121" t="s">
        <v>2465</v>
      </c>
      <c r="Z162" s="121" t="s">
        <v>2768</v>
      </c>
      <c r="AA162" s="121" t="s">
        <v>2769</v>
      </c>
      <c r="AB162" s="121" t="s">
        <v>3275</v>
      </c>
      <c r="AC162" s="121" t="s">
        <v>2103</v>
      </c>
      <c r="AD162" s="121" t="s">
        <v>2771</v>
      </c>
      <c r="AE162" s="121" t="s">
        <v>2776</v>
      </c>
      <c r="AF162" s="121"/>
      <c r="AG162" s="121"/>
      <c r="AH162" s="121"/>
      <c r="AI162" s="551"/>
      <c r="AJ162" s="551"/>
      <c r="AK162" s="551"/>
      <c r="AL162" s="551"/>
      <c r="AM162" s="551"/>
      <c r="AN162" s="551"/>
      <c r="AO162" s="551"/>
      <c r="AP162" s="551"/>
      <c r="AQ162" s="551"/>
      <c r="AR162" s="551"/>
      <c r="AS162" s="551"/>
      <c r="AT162" s="551"/>
      <c r="AU162" s="551"/>
      <c r="AV162" s="551"/>
      <c r="AW162" s="551"/>
      <c r="AX162" s="551"/>
    </row>
    <row r="163">
      <c r="A163" s="570" t="s">
        <v>1778</v>
      </c>
      <c r="B163" s="570" t="s">
        <v>3276</v>
      </c>
      <c r="C163" s="570" t="s">
        <v>1839</v>
      </c>
      <c r="D163" s="570" t="s">
        <v>3147</v>
      </c>
      <c r="E163" s="570" t="s">
        <v>2714</v>
      </c>
      <c r="F163" s="570">
        <v>57</v>
      </c>
      <c r="G163" s="570" t="s">
        <v>3263</v>
      </c>
      <c r="H163" s="570"/>
      <c r="I163" s="569"/>
      <c r="J163" s="121"/>
      <c r="K163" s="121"/>
      <c r="L163" s="121"/>
      <c r="M163" s="570"/>
      <c r="N163" s="569"/>
      <c r="O163" s="569"/>
      <c r="P163" s="569"/>
      <c r="Q163" s="121"/>
      <c r="R163" s="121" t="s">
        <v>3277</v>
      </c>
      <c r="S163" s="121" t="s">
        <v>2742</v>
      </c>
      <c r="T163" s="121" t="s">
        <v>2766</v>
      </c>
      <c r="U163" s="121">
        <v>0</v>
      </c>
      <c r="V163" s="121" t="s">
        <v>2949</v>
      </c>
      <c r="W163" s="121" t="s">
        <v>2950</v>
      </c>
      <c r="X163" s="121" t="s">
        <v>2721</v>
      </c>
      <c r="Y163" s="121" t="s">
        <v>2465</v>
      </c>
      <c r="Z163" s="121" t="s">
        <v>2768</v>
      </c>
      <c r="AA163" s="121" t="s">
        <v>2769</v>
      </c>
      <c r="AB163" s="121" t="s">
        <v>3272</v>
      </c>
      <c r="AC163" s="121" t="s">
        <v>2103</v>
      </c>
      <c r="AD163" s="121" t="s">
        <v>2771</v>
      </c>
      <c r="AE163" s="121" t="s">
        <v>2991</v>
      </c>
      <c r="AF163" s="121"/>
      <c r="AG163" s="121"/>
      <c r="AH163" s="121"/>
      <c r="AI163" s="551"/>
      <c r="AJ163" s="551"/>
      <c r="AK163" s="551"/>
      <c r="AL163" s="551"/>
      <c r="AM163" s="551"/>
      <c r="AN163" s="551"/>
      <c r="AO163" s="551"/>
      <c r="AP163" s="551"/>
      <c r="AQ163" s="551"/>
      <c r="AR163" s="551"/>
      <c r="AS163" s="551"/>
      <c r="AT163" s="551"/>
      <c r="AU163" s="551"/>
      <c r="AV163" s="551"/>
      <c r="AW163" s="551"/>
      <c r="AX163" s="551"/>
    </row>
    <row r="164">
      <c r="A164" s="570" t="s">
        <v>1778</v>
      </c>
      <c r="B164" s="570" t="s">
        <v>3278</v>
      </c>
      <c r="C164" s="570" t="s">
        <v>1839</v>
      </c>
      <c r="D164" s="570" t="s">
        <v>3147</v>
      </c>
      <c r="E164" s="570" t="s">
        <v>2714</v>
      </c>
      <c r="F164" s="570">
        <v>12</v>
      </c>
      <c r="G164" s="570" t="s">
        <v>3279</v>
      </c>
      <c r="H164" s="570"/>
      <c r="I164" s="569"/>
      <c r="J164" s="121"/>
      <c r="K164" s="121"/>
      <c r="L164" s="121"/>
      <c r="M164" s="570"/>
      <c r="N164" s="569"/>
      <c r="O164" s="569"/>
      <c r="P164" s="569"/>
      <c r="Q164" s="121"/>
      <c r="R164" s="121" t="s">
        <v>3280</v>
      </c>
      <c r="S164" s="121" t="s">
        <v>2742</v>
      </c>
      <c r="T164" s="121" t="s">
        <v>3251</v>
      </c>
      <c r="U164" s="121">
        <v>0</v>
      </c>
      <c r="V164" s="121" t="s">
        <v>2969</v>
      </c>
      <c r="W164" s="121" t="s">
        <v>2969</v>
      </c>
      <c r="X164" s="121" t="s">
        <v>2721</v>
      </c>
      <c r="Y164" s="121" t="s">
        <v>2465</v>
      </c>
      <c r="Z164" s="121" t="s">
        <v>2768</v>
      </c>
      <c r="AA164" s="121" t="s">
        <v>3092</v>
      </c>
      <c r="AB164" s="121" t="s">
        <v>3281</v>
      </c>
      <c r="AC164" s="121" t="s">
        <v>2103</v>
      </c>
      <c r="AD164" s="121" t="s">
        <v>2788</v>
      </c>
      <c r="AE164" s="121" t="s">
        <v>3282</v>
      </c>
      <c r="AF164" s="121"/>
      <c r="AG164" s="121"/>
      <c r="AH164" s="121"/>
      <c r="AI164" s="551"/>
      <c r="AJ164" s="551"/>
      <c r="AK164" s="551"/>
      <c r="AL164" s="551"/>
      <c r="AM164" s="551"/>
      <c r="AN164" s="551"/>
      <c r="AO164" s="551"/>
      <c r="AP164" s="551"/>
      <c r="AQ164" s="551"/>
      <c r="AR164" s="551"/>
      <c r="AS164" s="551"/>
      <c r="AT164" s="551"/>
      <c r="AU164" s="551"/>
      <c r="AV164" s="551"/>
      <c r="AW164" s="551"/>
      <c r="AX164" s="551"/>
    </row>
    <row r="165">
      <c r="A165" s="570" t="s">
        <v>1778</v>
      </c>
      <c r="B165" s="570" t="s">
        <v>3283</v>
      </c>
      <c r="C165" s="570" t="s">
        <v>1839</v>
      </c>
      <c r="D165" s="570" t="s">
        <v>3147</v>
      </c>
      <c r="E165" s="570" t="s">
        <v>2714</v>
      </c>
      <c r="F165" s="570">
        <v>12</v>
      </c>
      <c r="G165" s="570" t="s">
        <v>3279</v>
      </c>
      <c r="H165" s="570"/>
      <c r="I165" s="569"/>
      <c r="J165" s="121"/>
      <c r="K165" s="121"/>
      <c r="L165" s="121"/>
      <c r="M165" s="570"/>
      <c r="N165" s="569"/>
      <c r="O165" s="569"/>
      <c r="P165" s="569"/>
      <c r="Q165" s="121"/>
      <c r="R165" s="121" t="s">
        <v>3284</v>
      </c>
      <c r="S165" s="121" t="s">
        <v>2742</v>
      </c>
      <c r="T165" s="121" t="s">
        <v>3251</v>
      </c>
      <c r="U165" s="121">
        <v>0</v>
      </c>
      <c r="V165" s="121" t="s">
        <v>2969</v>
      </c>
      <c r="W165" s="121" t="s">
        <v>2969</v>
      </c>
      <c r="X165" s="121" t="s">
        <v>2721</v>
      </c>
      <c r="Y165" s="121" t="s">
        <v>2465</v>
      </c>
      <c r="Z165" s="121" t="s">
        <v>2768</v>
      </c>
      <c r="AA165" s="121" t="s">
        <v>3092</v>
      </c>
      <c r="AB165" s="121" t="s">
        <v>3246</v>
      </c>
      <c r="AC165" s="121" t="s">
        <v>2103</v>
      </c>
      <c r="AD165" s="121" t="s">
        <v>2788</v>
      </c>
      <c r="AE165" s="121" t="s">
        <v>3243</v>
      </c>
      <c r="AF165" s="121"/>
      <c r="AG165" s="121"/>
      <c r="AH165" s="121"/>
      <c r="AI165" s="551"/>
      <c r="AJ165" s="551"/>
      <c r="AK165" s="551"/>
      <c r="AL165" s="551"/>
      <c r="AM165" s="551"/>
      <c r="AN165" s="551"/>
      <c r="AO165" s="551"/>
      <c r="AP165" s="551"/>
      <c r="AQ165" s="551"/>
      <c r="AR165" s="551"/>
      <c r="AS165" s="551"/>
      <c r="AT165" s="551"/>
      <c r="AU165" s="551"/>
      <c r="AV165" s="551"/>
      <c r="AW165" s="551"/>
      <c r="AX165" s="551"/>
    </row>
    <row r="166">
      <c r="A166" s="570" t="s">
        <v>1778</v>
      </c>
      <c r="B166" s="570" t="s">
        <v>3285</v>
      </c>
      <c r="C166" s="570" t="s">
        <v>1839</v>
      </c>
      <c r="D166" s="570" t="s">
        <v>3147</v>
      </c>
      <c r="E166" s="570" t="s">
        <v>2714</v>
      </c>
      <c r="F166" s="570">
        <v>12</v>
      </c>
      <c r="G166" s="570" t="s">
        <v>3279</v>
      </c>
      <c r="H166" s="570"/>
      <c r="I166" s="569"/>
      <c r="J166" s="121"/>
      <c r="K166" s="121"/>
      <c r="L166" s="121"/>
      <c r="M166" s="570"/>
      <c r="N166" s="569"/>
      <c r="O166" s="569"/>
      <c r="P166" s="569"/>
      <c r="Q166" s="121"/>
      <c r="R166" s="121" t="s">
        <v>3286</v>
      </c>
      <c r="S166" s="121" t="s">
        <v>2742</v>
      </c>
      <c r="T166" s="121" t="s">
        <v>3251</v>
      </c>
      <c r="U166" s="121">
        <v>0</v>
      </c>
      <c r="V166" s="121" t="s">
        <v>2969</v>
      </c>
      <c r="W166" s="121" t="s">
        <v>2969</v>
      </c>
      <c r="X166" s="121" t="s">
        <v>2721</v>
      </c>
      <c r="Y166" s="121" t="s">
        <v>2465</v>
      </c>
      <c r="Z166" s="121" t="s">
        <v>2768</v>
      </c>
      <c r="AA166" s="121" t="s">
        <v>3092</v>
      </c>
      <c r="AB166" s="121" t="s">
        <v>3287</v>
      </c>
      <c r="AC166" s="121" t="s">
        <v>2103</v>
      </c>
      <c r="AD166" s="121" t="s">
        <v>2788</v>
      </c>
      <c r="AE166" s="121" t="s">
        <v>3243</v>
      </c>
      <c r="AF166" s="121"/>
      <c r="AG166" s="121"/>
      <c r="AH166" s="121"/>
      <c r="AI166" s="551"/>
      <c r="AJ166" s="551"/>
      <c r="AK166" s="551"/>
      <c r="AL166" s="551"/>
      <c r="AM166" s="551"/>
      <c r="AN166" s="551"/>
      <c r="AO166" s="551"/>
      <c r="AP166" s="551"/>
      <c r="AQ166" s="551"/>
      <c r="AR166" s="551"/>
      <c r="AS166" s="551"/>
      <c r="AT166" s="551"/>
      <c r="AU166" s="551"/>
      <c r="AV166" s="551"/>
      <c r="AW166" s="551"/>
      <c r="AX166" s="551"/>
    </row>
    <row r="167">
      <c r="A167" s="570" t="s">
        <v>1778</v>
      </c>
      <c r="B167" s="570" t="s">
        <v>3288</v>
      </c>
      <c r="C167" s="570" t="s">
        <v>1839</v>
      </c>
      <c r="D167" s="570" t="s">
        <v>3147</v>
      </c>
      <c r="E167" s="570" t="s">
        <v>2714</v>
      </c>
      <c r="F167" s="570">
        <v>12</v>
      </c>
      <c r="G167" s="570" t="s">
        <v>3279</v>
      </c>
      <c r="H167" s="570"/>
      <c r="I167" s="569"/>
      <c r="J167" s="121"/>
      <c r="K167" s="121"/>
      <c r="L167" s="121"/>
      <c r="M167" s="570"/>
      <c r="N167" s="569"/>
      <c r="O167" s="569"/>
      <c r="P167" s="569"/>
      <c r="Q167" s="121"/>
      <c r="R167" s="121" t="s">
        <v>3289</v>
      </c>
      <c r="S167" s="121" t="s">
        <v>2742</v>
      </c>
      <c r="T167" s="121" t="s">
        <v>3251</v>
      </c>
      <c r="U167" s="121">
        <v>0</v>
      </c>
      <c r="V167" s="121" t="s">
        <v>2969</v>
      </c>
      <c r="W167" s="121" t="s">
        <v>2969</v>
      </c>
      <c r="X167" s="121" t="s">
        <v>2721</v>
      </c>
      <c r="Y167" s="121" t="s">
        <v>2465</v>
      </c>
      <c r="Z167" s="121" t="s">
        <v>2768</v>
      </c>
      <c r="AA167" s="121" t="s">
        <v>3092</v>
      </c>
      <c r="AB167" s="121" t="s">
        <v>3246</v>
      </c>
      <c r="AC167" s="121" t="s">
        <v>2103</v>
      </c>
      <c r="AD167" s="121" t="s">
        <v>2788</v>
      </c>
      <c r="AE167" s="121" t="s">
        <v>3243</v>
      </c>
      <c r="AF167" s="121"/>
      <c r="AG167" s="121"/>
      <c r="AH167" s="121"/>
      <c r="AI167" s="551"/>
      <c r="AJ167" s="551"/>
      <c r="AK167" s="551"/>
      <c r="AL167" s="551"/>
      <c r="AM167" s="551"/>
      <c r="AN167" s="551"/>
      <c r="AO167" s="551"/>
      <c r="AP167" s="551"/>
      <c r="AQ167" s="551"/>
      <c r="AR167" s="551"/>
      <c r="AS167" s="551"/>
      <c r="AT167" s="551"/>
      <c r="AU167" s="551"/>
      <c r="AV167" s="551"/>
      <c r="AW167" s="551"/>
      <c r="AX167" s="551"/>
    </row>
    <row r="168">
      <c r="A168" s="570" t="s">
        <v>1778</v>
      </c>
      <c r="B168" s="570" t="s">
        <v>3290</v>
      </c>
      <c r="C168" s="570" t="s">
        <v>1839</v>
      </c>
      <c r="D168" s="570" t="s">
        <v>3147</v>
      </c>
      <c r="E168" s="570" t="s">
        <v>2714</v>
      </c>
      <c r="F168" s="570">
        <v>12</v>
      </c>
      <c r="G168" s="570" t="s">
        <v>3279</v>
      </c>
      <c r="H168" s="570"/>
      <c r="I168" s="569"/>
      <c r="J168" s="121"/>
      <c r="K168" s="121"/>
      <c r="L168" s="121"/>
      <c r="M168" s="570"/>
      <c r="N168" s="569"/>
      <c r="O168" s="569"/>
      <c r="P168" s="569"/>
      <c r="Q168" s="121"/>
      <c r="R168" s="121" t="s">
        <v>3291</v>
      </c>
      <c r="S168" s="121" t="s">
        <v>2742</v>
      </c>
      <c r="T168" s="121" t="s">
        <v>3251</v>
      </c>
      <c r="U168" s="121">
        <v>0</v>
      </c>
      <c r="V168" s="121" t="s">
        <v>2969</v>
      </c>
      <c r="W168" s="121" t="s">
        <v>2969</v>
      </c>
      <c r="X168" s="121" t="s">
        <v>2721</v>
      </c>
      <c r="Y168" s="121" t="s">
        <v>2465</v>
      </c>
      <c r="Z168" s="121" t="s">
        <v>2768</v>
      </c>
      <c r="AA168" s="121" t="s">
        <v>3092</v>
      </c>
      <c r="AB168" s="121" t="s">
        <v>3287</v>
      </c>
      <c r="AC168" s="121" t="s">
        <v>2103</v>
      </c>
      <c r="AD168" s="121" t="s">
        <v>2788</v>
      </c>
      <c r="AE168" s="121" t="s">
        <v>3243</v>
      </c>
      <c r="AF168" s="121"/>
      <c r="AG168" s="121"/>
      <c r="AH168" s="121"/>
      <c r="AI168" s="551"/>
      <c r="AJ168" s="551"/>
      <c r="AK168" s="551"/>
      <c r="AL168" s="551"/>
      <c r="AM168" s="551"/>
      <c r="AN168" s="551"/>
      <c r="AO168" s="551"/>
      <c r="AP168" s="551"/>
      <c r="AQ168" s="551"/>
      <c r="AR168" s="551"/>
      <c r="AS168" s="551"/>
      <c r="AT168" s="551"/>
      <c r="AU168" s="551"/>
      <c r="AV168" s="551"/>
      <c r="AW168" s="551"/>
      <c r="AX168" s="551"/>
    </row>
    <row r="169">
      <c r="A169" s="570" t="s">
        <v>1778</v>
      </c>
      <c r="B169" s="570" t="s">
        <v>3292</v>
      </c>
      <c r="C169" s="570" t="s">
        <v>1839</v>
      </c>
      <c r="D169" s="570" t="s">
        <v>3147</v>
      </c>
      <c r="E169" s="570" t="s">
        <v>2714</v>
      </c>
      <c r="F169" s="570">
        <v>12</v>
      </c>
      <c r="G169" s="570" t="s">
        <v>3279</v>
      </c>
      <c r="H169" s="570"/>
      <c r="I169" s="569"/>
      <c r="J169" s="121"/>
      <c r="K169" s="121"/>
      <c r="L169" s="121"/>
      <c r="M169" s="570"/>
      <c r="N169" s="569"/>
      <c r="O169" s="569"/>
      <c r="P169" s="569"/>
      <c r="Q169" s="121"/>
      <c r="R169" s="121" t="s">
        <v>3293</v>
      </c>
      <c r="S169" s="121" t="s">
        <v>2742</v>
      </c>
      <c r="T169" s="121" t="s">
        <v>3251</v>
      </c>
      <c r="U169" s="121">
        <v>0</v>
      </c>
      <c r="V169" s="121" t="s">
        <v>2969</v>
      </c>
      <c r="W169" s="121" t="s">
        <v>2969</v>
      </c>
      <c r="X169" s="121" t="s">
        <v>2721</v>
      </c>
      <c r="Y169" s="121" t="s">
        <v>2465</v>
      </c>
      <c r="Z169" s="121" t="s">
        <v>2768</v>
      </c>
      <c r="AA169" s="121" t="s">
        <v>3092</v>
      </c>
      <c r="AB169" s="121" t="s">
        <v>3294</v>
      </c>
      <c r="AC169" s="121" t="s">
        <v>2103</v>
      </c>
      <c r="AD169" s="121" t="s">
        <v>2788</v>
      </c>
      <c r="AE169" s="121" t="s">
        <v>3282</v>
      </c>
      <c r="AF169" s="121"/>
      <c r="AG169" s="121"/>
      <c r="AH169" s="121"/>
      <c r="AI169" s="551"/>
      <c r="AJ169" s="551"/>
      <c r="AK169" s="551"/>
      <c r="AL169" s="551"/>
      <c r="AM169" s="551"/>
      <c r="AN169" s="551"/>
      <c r="AO169" s="551"/>
      <c r="AP169" s="551"/>
      <c r="AQ169" s="551"/>
      <c r="AR169" s="551"/>
      <c r="AS169" s="551"/>
      <c r="AT169" s="551"/>
      <c r="AU169" s="551"/>
      <c r="AV169" s="551"/>
      <c r="AW169" s="551"/>
      <c r="AX169" s="551"/>
    </row>
    <row r="170">
      <c r="A170" s="570" t="s">
        <v>1778</v>
      </c>
      <c r="B170" s="570" t="s">
        <v>3295</v>
      </c>
      <c r="C170" s="570" t="s">
        <v>1839</v>
      </c>
      <c r="D170" s="570" t="s">
        <v>3147</v>
      </c>
      <c r="E170" s="570" t="s">
        <v>2714</v>
      </c>
      <c r="F170" s="570">
        <v>12</v>
      </c>
      <c r="G170" s="570" t="s">
        <v>3279</v>
      </c>
      <c r="H170" s="570"/>
      <c r="I170" s="569"/>
      <c r="J170" s="121"/>
      <c r="K170" s="121"/>
      <c r="L170" s="121"/>
      <c r="M170" s="570"/>
      <c r="N170" s="569"/>
      <c r="O170" s="569"/>
      <c r="P170" s="569"/>
      <c r="Q170" s="121"/>
      <c r="R170" s="121" t="s">
        <v>3296</v>
      </c>
      <c r="S170" s="121" t="s">
        <v>2742</v>
      </c>
      <c r="T170" s="121" t="s">
        <v>3251</v>
      </c>
      <c r="U170" s="121">
        <v>0</v>
      </c>
      <c r="V170" s="121" t="s">
        <v>2969</v>
      </c>
      <c r="W170" s="121" t="s">
        <v>2969</v>
      </c>
      <c r="X170" s="121" t="s">
        <v>2721</v>
      </c>
      <c r="Y170" s="121" t="s">
        <v>2465</v>
      </c>
      <c r="Z170" s="121" t="s">
        <v>2768</v>
      </c>
      <c r="AA170" s="121" t="s">
        <v>3092</v>
      </c>
      <c r="AB170" s="121" t="s">
        <v>3287</v>
      </c>
      <c r="AC170" s="121" t="s">
        <v>2103</v>
      </c>
      <c r="AD170" s="121" t="s">
        <v>2788</v>
      </c>
      <c r="AE170" s="121" t="s">
        <v>3243</v>
      </c>
      <c r="AF170" s="121"/>
      <c r="AG170" s="121"/>
      <c r="AH170" s="121"/>
      <c r="AI170" s="551"/>
      <c r="AJ170" s="551"/>
      <c r="AK170" s="551"/>
      <c r="AL170" s="551"/>
      <c r="AM170" s="551"/>
      <c r="AN170" s="551"/>
      <c r="AO170" s="551"/>
      <c r="AP170" s="551"/>
      <c r="AQ170" s="551"/>
      <c r="AR170" s="551"/>
      <c r="AS170" s="551"/>
      <c r="AT170" s="551"/>
      <c r="AU170" s="551"/>
      <c r="AV170" s="551"/>
      <c r="AW170" s="551"/>
      <c r="AX170" s="551"/>
    </row>
    <row r="171">
      <c r="A171" s="570" t="s">
        <v>1778</v>
      </c>
      <c r="B171" s="570" t="s">
        <v>3297</v>
      </c>
      <c r="C171" s="570" t="s">
        <v>1839</v>
      </c>
      <c r="D171" s="570" t="s">
        <v>3147</v>
      </c>
      <c r="E171" s="570" t="s">
        <v>2714</v>
      </c>
      <c r="F171" s="570">
        <v>12</v>
      </c>
      <c r="G171" s="570" t="s">
        <v>3279</v>
      </c>
      <c r="H171" s="570"/>
      <c r="I171" s="569"/>
      <c r="J171" s="121"/>
      <c r="K171" s="121"/>
      <c r="L171" s="121"/>
      <c r="M171" s="570"/>
      <c r="N171" s="569"/>
      <c r="O171" s="569"/>
      <c r="P171" s="569"/>
      <c r="Q171" s="121"/>
      <c r="R171" s="121" t="s">
        <v>3298</v>
      </c>
      <c r="S171" s="121" t="s">
        <v>2742</v>
      </c>
      <c r="T171" s="121" t="s">
        <v>3251</v>
      </c>
      <c r="U171" s="121">
        <v>0</v>
      </c>
      <c r="V171" s="121" t="s">
        <v>2969</v>
      </c>
      <c r="W171" s="121" t="s">
        <v>2969</v>
      </c>
      <c r="X171" s="121" t="s">
        <v>2721</v>
      </c>
      <c r="Y171" s="121" t="s">
        <v>2465</v>
      </c>
      <c r="Z171" s="121" t="s">
        <v>2768</v>
      </c>
      <c r="AA171" s="121" t="s">
        <v>3092</v>
      </c>
      <c r="AB171" s="121" t="s">
        <v>3246</v>
      </c>
      <c r="AC171" s="121" t="s">
        <v>2103</v>
      </c>
      <c r="AD171" s="121" t="s">
        <v>2788</v>
      </c>
      <c r="AE171" s="121" t="s">
        <v>3243</v>
      </c>
      <c r="AF171" s="121"/>
      <c r="AG171" s="121"/>
      <c r="AH171" s="121"/>
      <c r="AI171" s="551"/>
      <c r="AJ171" s="551"/>
      <c r="AK171" s="551"/>
      <c r="AL171" s="551"/>
      <c r="AM171" s="551"/>
      <c r="AN171" s="551"/>
      <c r="AO171" s="551"/>
      <c r="AP171" s="551"/>
      <c r="AQ171" s="551"/>
      <c r="AR171" s="551"/>
      <c r="AS171" s="551"/>
      <c r="AT171" s="551"/>
      <c r="AU171" s="551"/>
      <c r="AV171" s="551"/>
      <c r="AW171" s="551"/>
      <c r="AX171" s="551"/>
    </row>
    <row r="172">
      <c r="A172" s="570" t="s">
        <v>1778</v>
      </c>
      <c r="B172" s="570" t="s">
        <v>3299</v>
      </c>
      <c r="C172" s="570" t="s">
        <v>1839</v>
      </c>
      <c r="D172" s="570" t="s">
        <v>3147</v>
      </c>
      <c r="E172" s="570" t="s">
        <v>2714</v>
      </c>
      <c r="F172" s="570">
        <v>12</v>
      </c>
      <c r="G172" s="570" t="s">
        <v>3279</v>
      </c>
      <c r="H172" s="570"/>
      <c r="I172" s="569"/>
      <c r="J172" s="121"/>
      <c r="K172" s="121"/>
      <c r="L172" s="121"/>
      <c r="M172" s="570"/>
      <c r="N172" s="569"/>
      <c r="O172" s="569"/>
      <c r="P172" s="569"/>
      <c r="Q172" s="121"/>
      <c r="R172" s="121" t="s">
        <v>3300</v>
      </c>
      <c r="S172" s="121" t="s">
        <v>2742</v>
      </c>
      <c r="T172" s="121" t="s">
        <v>3251</v>
      </c>
      <c r="U172" s="121">
        <v>0</v>
      </c>
      <c r="V172" s="121" t="s">
        <v>2969</v>
      </c>
      <c r="W172" s="121" t="s">
        <v>2969</v>
      </c>
      <c r="X172" s="121" t="s">
        <v>2721</v>
      </c>
      <c r="Y172" s="121" t="s">
        <v>2465</v>
      </c>
      <c r="Z172" s="121" t="s">
        <v>2768</v>
      </c>
      <c r="AA172" s="121" t="s">
        <v>3092</v>
      </c>
      <c r="AB172" s="121" t="s">
        <v>3281</v>
      </c>
      <c r="AC172" s="121" t="s">
        <v>2103</v>
      </c>
      <c r="AD172" s="121" t="s">
        <v>2788</v>
      </c>
      <c r="AE172" s="121" t="s">
        <v>3282</v>
      </c>
      <c r="AF172" s="121"/>
      <c r="AG172" s="121"/>
      <c r="AH172" s="121"/>
      <c r="AI172" s="551"/>
      <c r="AJ172" s="551"/>
      <c r="AK172" s="551"/>
      <c r="AL172" s="551"/>
      <c r="AM172" s="551"/>
      <c r="AN172" s="551"/>
      <c r="AO172" s="551"/>
      <c r="AP172" s="551"/>
      <c r="AQ172" s="551"/>
      <c r="AR172" s="551"/>
      <c r="AS172" s="551"/>
      <c r="AT172" s="551"/>
      <c r="AU172" s="551"/>
      <c r="AV172" s="551"/>
      <c r="AW172" s="551"/>
      <c r="AX172" s="551"/>
    </row>
    <row r="173">
      <c r="A173" s="570" t="s">
        <v>1778</v>
      </c>
      <c r="B173" s="570" t="s">
        <v>3301</v>
      </c>
      <c r="C173" s="570" t="s">
        <v>1839</v>
      </c>
      <c r="D173" s="570" t="s">
        <v>3147</v>
      </c>
      <c r="E173" s="570" t="s">
        <v>2714</v>
      </c>
      <c r="F173" s="570">
        <v>12</v>
      </c>
      <c r="G173" s="570" t="s">
        <v>3279</v>
      </c>
      <c r="H173" s="570"/>
      <c r="I173" s="569"/>
      <c r="J173" s="121"/>
      <c r="K173" s="121"/>
      <c r="L173" s="121"/>
      <c r="M173" s="570"/>
      <c r="N173" s="569"/>
      <c r="O173" s="569"/>
      <c r="P173" s="569"/>
      <c r="Q173" s="121"/>
      <c r="R173" s="121" t="s">
        <v>3302</v>
      </c>
      <c r="S173" s="121" t="s">
        <v>2742</v>
      </c>
      <c r="T173" s="121" t="s">
        <v>3251</v>
      </c>
      <c r="U173" s="121">
        <v>0</v>
      </c>
      <c r="V173" s="121" t="s">
        <v>2969</v>
      </c>
      <c r="W173" s="121" t="s">
        <v>2969</v>
      </c>
      <c r="X173" s="121" t="s">
        <v>2721</v>
      </c>
      <c r="Y173" s="121" t="s">
        <v>2465</v>
      </c>
      <c r="Z173" s="121" t="s">
        <v>2768</v>
      </c>
      <c r="AA173" s="121" t="s">
        <v>3092</v>
      </c>
      <c r="AB173" s="121" t="s">
        <v>3303</v>
      </c>
      <c r="AC173" s="121" t="s">
        <v>2103</v>
      </c>
      <c r="AD173" s="121" t="s">
        <v>2788</v>
      </c>
      <c r="AE173" s="121" t="s">
        <v>3243</v>
      </c>
      <c r="AF173" s="121"/>
      <c r="AG173" s="121"/>
      <c r="AH173" s="121"/>
      <c r="AI173" s="551"/>
      <c r="AJ173" s="551"/>
      <c r="AK173" s="551"/>
      <c r="AL173" s="551"/>
      <c r="AM173" s="551"/>
      <c r="AN173" s="551"/>
      <c r="AO173" s="551"/>
      <c r="AP173" s="551"/>
      <c r="AQ173" s="551"/>
      <c r="AR173" s="551"/>
      <c r="AS173" s="551"/>
      <c r="AT173" s="551"/>
      <c r="AU173" s="551"/>
      <c r="AV173" s="551"/>
      <c r="AW173" s="551"/>
      <c r="AX173" s="551"/>
    </row>
    <row r="174">
      <c r="A174" s="570" t="s">
        <v>1778</v>
      </c>
      <c r="B174" s="570" t="s">
        <v>3304</v>
      </c>
      <c r="C174" s="570" t="s">
        <v>1839</v>
      </c>
      <c r="D174" s="570" t="s">
        <v>3147</v>
      </c>
      <c r="E174" s="570" t="s">
        <v>2714</v>
      </c>
      <c r="F174" s="570">
        <v>12</v>
      </c>
      <c r="G174" s="570" t="s">
        <v>3279</v>
      </c>
      <c r="H174" s="570"/>
      <c r="I174" s="569"/>
      <c r="J174" s="121"/>
      <c r="K174" s="121"/>
      <c r="L174" s="121"/>
      <c r="M174" s="570"/>
      <c r="N174" s="569"/>
      <c r="O174" s="569"/>
      <c r="P174" s="569"/>
      <c r="Q174" s="121"/>
      <c r="R174" s="121" t="s">
        <v>3305</v>
      </c>
      <c r="S174" s="121" t="s">
        <v>2742</v>
      </c>
      <c r="T174" s="121" t="s">
        <v>3251</v>
      </c>
      <c r="U174" s="121">
        <v>0</v>
      </c>
      <c r="V174" s="121" t="s">
        <v>2969</v>
      </c>
      <c r="W174" s="121" t="s">
        <v>2969</v>
      </c>
      <c r="X174" s="121" t="s">
        <v>2721</v>
      </c>
      <c r="Y174" s="121" t="s">
        <v>2465</v>
      </c>
      <c r="Z174" s="121" t="s">
        <v>2768</v>
      </c>
      <c r="AA174" s="121" t="s">
        <v>3092</v>
      </c>
      <c r="AB174" s="121" t="s">
        <v>3306</v>
      </c>
      <c r="AC174" s="121" t="s">
        <v>2103</v>
      </c>
      <c r="AD174" s="121" t="s">
        <v>2788</v>
      </c>
      <c r="AE174" s="121" t="s">
        <v>3282</v>
      </c>
      <c r="AF174" s="121"/>
      <c r="AG174" s="121"/>
      <c r="AH174" s="121"/>
      <c r="AI174" s="551"/>
      <c r="AJ174" s="551"/>
      <c r="AK174" s="551"/>
      <c r="AL174" s="551"/>
      <c r="AM174" s="551"/>
      <c r="AN174" s="551"/>
      <c r="AO174" s="551"/>
      <c r="AP174" s="551"/>
      <c r="AQ174" s="551"/>
      <c r="AR174" s="551"/>
      <c r="AS174" s="551"/>
      <c r="AT174" s="551"/>
      <c r="AU174" s="551"/>
      <c r="AV174" s="551"/>
      <c r="AW174" s="551"/>
      <c r="AX174" s="551"/>
    </row>
    <row r="175">
      <c r="A175" s="570" t="s">
        <v>1778</v>
      </c>
      <c r="B175" s="570" t="s">
        <v>3307</v>
      </c>
      <c r="C175" s="570" t="s">
        <v>1839</v>
      </c>
      <c r="D175" s="570" t="s">
        <v>3147</v>
      </c>
      <c r="E175" s="570" t="s">
        <v>2714</v>
      </c>
      <c r="F175" s="570">
        <v>12</v>
      </c>
      <c r="G175" s="570" t="s">
        <v>3279</v>
      </c>
      <c r="H175" s="570"/>
      <c r="I175" s="569"/>
      <c r="J175" s="121"/>
      <c r="K175" s="121"/>
      <c r="L175" s="121"/>
      <c r="M175" s="570"/>
      <c r="N175" s="569"/>
      <c r="O175" s="569"/>
      <c r="P175" s="569"/>
      <c r="Q175" s="121"/>
      <c r="R175" s="121" t="s">
        <v>3308</v>
      </c>
      <c r="S175" s="121" t="s">
        <v>2742</v>
      </c>
      <c r="T175" s="121" t="s">
        <v>3251</v>
      </c>
      <c r="U175" s="121">
        <v>0</v>
      </c>
      <c r="V175" s="121" t="s">
        <v>2969</v>
      </c>
      <c r="W175" s="121" t="s">
        <v>2969</v>
      </c>
      <c r="X175" s="121" t="s">
        <v>2721</v>
      </c>
      <c r="Y175" s="121" t="s">
        <v>2465</v>
      </c>
      <c r="Z175" s="121" t="s">
        <v>2768</v>
      </c>
      <c r="AA175" s="121" t="s">
        <v>3092</v>
      </c>
      <c r="AB175" s="121" t="s">
        <v>3246</v>
      </c>
      <c r="AC175" s="121" t="s">
        <v>2103</v>
      </c>
      <c r="AD175" s="121" t="s">
        <v>2788</v>
      </c>
      <c r="AE175" s="121" t="s">
        <v>3243</v>
      </c>
      <c r="AF175" s="121"/>
      <c r="AG175" s="121"/>
      <c r="AH175" s="121"/>
      <c r="AI175" s="551"/>
      <c r="AJ175" s="551"/>
      <c r="AK175" s="551"/>
      <c r="AL175" s="551"/>
      <c r="AM175" s="551"/>
      <c r="AN175" s="551"/>
      <c r="AO175" s="551"/>
      <c r="AP175" s="551"/>
      <c r="AQ175" s="551"/>
      <c r="AR175" s="551"/>
      <c r="AS175" s="551"/>
      <c r="AT175" s="551"/>
      <c r="AU175" s="551"/>
      <c r="AV175" s="551"/>
      <c r="AW175" s="551"/>
      <c r="AX175" s="551"/>
    </row>
    <row r="176">
      <c r="A176" s="570" t="s">
        <v>1778</v>
      </c>
      <c r="B176" s="570" t="s">
        <v>3309</v>
      </c>
      <c r="C176" s="570" t="s">
        <v>1839</v>
      </c>
      <c r="D176" s="570" t="s">
        <v>3147</v>
      </c>
      <c r="E176" s="570" t="s">
        <v>2714</v>
      </c>
      <c r="F176" s="570">
        <v>16</v>
      </c>
      <c r="G176" s="570" t="s">
        <v>3310</v>
      </c>
      <c r="H176" s="570"/>
      <c r="I176" s="569"/>
      <c r="J176" s="121"/>
      <c r="K176" s="121"/>
      <c r="L176" s="121"/>
      <c r="M176" s="570"/>
      <c r="N176" s="569"/>
      <c r="O176" s="569"/>
      <c r="P176" s="569"/>
      <c r="Q176" s="121"/>
      <c r="R176" s="121" t="s">
        <v>3309</v>
      </c>
      <c r="S176" s="121" t="s">
        <v>2742</v>
      </c>
      <c r="T176" s="121" t="s">
        <v>3311</v>
      </c>
      <c r="U176" s="121">
        <v>0</v>
      </c>
      <c r="V176" s="121" t="s">
        <v>3164</v>
      </c>
      <c r="W176" s="121" t="s">
        <v>2869</v>
      </c>
      <c r="X176" s="121" t="s">
        <v>2721</v>
      </c>
      <c r="Y176" s="121" t="s">
        <v>2465</v>
      </c>
      <c r="Z176" s="121" t="s">
        <v>2744</v>
      </c>
      <c r="AA176" s="121" t="s">
        <v>2745</v>
      </c>
      <c r="AB176" s="121" t="s">
        <v>3312</v>
      </c>
      <c r="AC176" s="121" t="s">
        <v>2103</v>
      </c>
      <c r="AD176" s="121" t="s">
        <v>2747</v>
      </c>
      <c r="AE176" s="121" t="s">
        <v>3313</v>
      </c>
      <c r="AF176" s="121"/>
      <c r="AG176" s="121"/>
      <c r="AH176" s="121"/>
      <c r="AI176" s="551"/>
      <c r="AJ176" s="551"/>
      <c r="AK176" s="551"/>
      <c r="AL176" s="551"/>
      <c r="AM176" s="551"/>
      <c r="AN176" s="551"/>
      <c r="AO176" s="551"/>
      <c r="AP176" s="551"/>
      <c r="AQ176" s="551"/>
      <c r="AR176" s="551"/>
      <c r="AS176" s="551"/>
      <c r="AT176" s="551"/>
      <c r="AU176" s="551"/>
      <c r="AV176" s="551"/>
      <c r="AW176" s="551"/>
      <c r="AX176" s="551"/>
    </row>
    <row r="177">
      <c r="A177" s="570" t="s">
        <v>1778</v>
      </c>
      <c r="B177" s="570" t="s">
        <v>3314</v>
      </c>
      <c r="C177" s="570" t="s">
        <v>1839</v>
      </c>
      <c r="D177" s="570" t="s">
        <v>3147</v>
      </c>
      <c r="E177" s="570" t="s">
        <v>2714</v>
      </c>
      <c r="F177" s="570">
        <v>12</v>
      </c>
      <c r="G177" s="570" t="s">
        <v>3221</v>
      </c>
      <c r="H177" s="570"/>
      <c r="I177" s="569"/>
      <c r="J177" s="121"/>
      <c r="K177" s="121"/>
      <c r="L177" s="121"/>
      <c r="M177" s="570"/>
      <c r="N177" s="569"/>
      <c r="O177" s="569"/>
      <c r="P177" s="569"/>
      <c r="Q177" s="121"/>
      <c r="R177" s="121" t="s">
        <v>3314</v>
      </c>
      <c r="S177" s="121" t="s">
        <v>2742</v>
      </c>
      <c r="T177" s="121" t="s">
        <v>3315</v>
      </c>
      <c r="U177" s="121">
        <v>0</v>
      </c>
      <c r="V177" s="121" t="s">
        <v>3164</v>
      </c>
      <c r="W177" s="121" t="s">
        <v>2950</v>
      </c>
      <c r="X177" s="121" t="s">
        <v>2721</v>
      </c>
      <c r="Y177" s="121" t="s">
        <v>2465</v>
      </c>
      <c r="Z177" s="121" t="s">
        <v>2744</v>
      </c>
      <c r="AA177" s="121" t="s">
        <v>2751</v>
      </c>
      <c r="AB177" s="121" t="s">
        <v>3316</v>
      </c>
      <c r="AC177" s="121" t="s">
        <v>2103</v>
      </c>
      <c r="AD177" s="121" t="s">
        <v>2747</v>
      </c>
      <c r="AE177" s="121" t="s">
        <v>3063</v>
      </c>
      <c r="AF177" s="121"/>
      <c r="AG177" s="121"/>
      <c r="AH177" s="121"/>
      <c r="AI177" s="551"/>
      <c r="AJ177" s="551"/>
      <c r="AK177" s="551"/>
      <c r="AL177" s="551"/>
      <c r="AM177" s="551"/>
      <c r="AN177" s="551"/>
      <c r="AO177" s="551"/>
      <c r="AP177" s="551"/>
      <c r="AQ177" s="551"/>
      <c r="AR177" s="551"/>
      <c r="AS177" s="551"/>
      <c r="AT177" s="551"/>
      <c r="AU177" s="551"/>
      <c r="AV177" s="551"/>
      <c r="AW177" s="551"/>
      <c r="AX177" s="551"/>
    </row>
    <row r="178">
      <c r="A178" s="570" t="s">
        <v>1778</v>
      </c>
      <c r="B178" s="570" t="s">
        <v>3317</v>
      </c>
      <c r="C178" s="570" t="s">
        <v>1839</v>
      </c>
      <c r="D178" s="570" t="s">
        <v>3147</v>
      </c>
      <c r="E178" s="570" t="s">
        <v>2714</v>
      </c>
      <c r="F178" s="570">
        <v>16</v>
      </c>
      <c r="G178" s="570" t="s">
        <v>3310</v>
      </c>
      <c r="H178" s="570"/>
      <c r="I178" s="569"/>
      <c r="J178" s="121"/>
      <c r="K178" s="121"/>
      <c r="L178" s="121"/>
      <c r="M178" s="570"/>
      <c r="N178" s="569"/>
      <c r="O178" s="569"/>
      <c r="P178" s="569"/>
      <c r="Q178" s="121"/>
      <c r="R178" s="121" t="s">
        <v>3317</v>
      </c>
      <c r="S178" s="121" t="s">
        <v>2742</v>
      </c>
      <c r="T178" s="121" t="s">
        <v>3311</v>
      </c>
      <c r="U178" s="121">
        <v>0</v>
      </c>
      <c r="V178" s="121" t="s">
        <v>3164</v>
      </c>
      <c r="W178" s="121" t="s">
        <v>2869</v>
      </c>
      <c r="X178" s="121" t="s">
        <v>2721</v>
      </c>
      <c r="Y178" s="121" t="s">
        <v>2465</v>
      </c>
      <c r="Z178" s="121" t="s">
        <v>2744</v>
      </c>
      <c r="AA178" s="121" t="s">
        <v>2745</v>
      </c>
      <c r="AB178" s="121" t="s">
        <v>3318</v>
      </c>
      <c r="AC178" s="121" t="s">
        <v>2103</v>
      </c>
      <c r="AD178" s="121" t="s">
        <v>2747</v>
      </c>
      <c r="AE178" s="121" t="s">
        <v>2797</v>
      </c>
      <c r="AF178" s="121"/>
      <c r="AG178" s="121"/>
      <c r="AH178" s="121"/>
      <c r="AI178" s="551"/>
      <c r="AJ178" s="551"/>
      <c r="AK178" s="551"/>
      <c r="AL178" s="551"/>
      <c r="AM178" s="551"/>
      <c r="AN178" s="551"/>
      <c r="AO178" s="551"/>
      <c r="AP178" s="551"/>
      <c r="AQ178" s="551"/>
      <c r="AR178" s="551"/>
      <c r="AS178" s="551"/>
      <c r="AT178" s="551"/>
      <c r="AU178" s="551"/>
      <c r="AV178" s="551"/>
      <c r="AW178" s="551"/>
      <c r="AX178" s="551"/>
    </row>
    <row r="179">
      <c r="A179" s="570" t="s">
        <v>1778</v>
      </c>
      <c r="B179" s="570" t="s">
        <v>3319</v>
      </c>
      <c r="C179" s="570" t="s">
        <v>1839</v>
      </c>
      <c r="D179" s="570" t="s">
        <v>3147</v>
      </c>
      <c r="E179" s="570" t="s">
        <v>2714</v>
      </c>
      <c r="F179" s="570">
        <v>12</v>
      </c>
      <c r="G179" s="570" t="s">
        <v>3221</v>
      </c>
      <c r="H179" s="570"/>
      <c r="I179" s="569"/>
      <c r="J179" s="121"/>
      <c r="K179" s="121"/>
      <c r="L179" s="121"/>
      <c r="M179" s="570"/>
      <c r="N179" s="569"/>
      <c r="O179" s="569"/>
      <c r="P179" s="569"/>
      <c r="Q179" s="121"/>
      <c r="R179" s="121" t="s">
        <v>3319</v>
      </c>
      <c r="S179" s="121" t="s">
        <v>2742</v>
      </c>
      <c r="T179" s="121" t="s">
        <v>3315</v>
      </c>
      <c r="U179" s="121">
        <v>0</v>
      </c>
      <c r="V179" s="121" t="s">
        <v>3164</v>
      </c>
      <c r="W179" s="121" t="s">
        <v>2949</v>
      </c>
      <c r="X179" s="121" t="s">
        <v>2721</v>
      </c>
      <c r="Y179" s="121" t="s">
        <v>2465</v>
      </c>
      <c r="Z179" s="121" t="s">
        <v>3155</v>
      </c>
      <c r="AA179" s="121" t="s">
        <v>3222</v>
      </c>
      <c r="AB179" s="121" t="s">
        <v>3320</v>
      </c>
      <c r="AC179" s="121" t="s">
        <v>2103</v>
      </c>
      <c r="AD179" s="121" t="s">
        <v>3224</v>
      </c>
      <c r="AE179" s="121" t="s">
        <v>3225</v>
      </c>
      <c r="AF179" s="121"/>
      <c r="AG179" s="121"/>
      <c r="AH179" s="121"/>
      <c r="AI179" s="551"/>
      <c r="AJ179" s="551"/>
      <c r="AK179" s="551"/>
      <c r="AL179" s="551"/>
      <c r="AM179" s="551"/>
      <c r="AN179" s="551"/>
      <c r="AO179" s="551"/>
      <c r="AP179" s="551"/>
      <c r="AQ179" s="551"/>
      <c r="AR179" s="551"/>
      <c r="AS179" s="551"/>
      <c r="AT179" s="551"/>
      <c r="AU179" s="551"/>
      <c r="AV179" s="551"/>
      <c r="AW179" s="551"/>
      <c r="AX179" s="551"/>
    </row>
    <row r="180">
      <c r="A180" s="570" t="s">
        <v>1778</v>
      </c>
      <c r="B180" s="570" t="s">
        <v>3321</v>
      </c>
      <c r="C180" s="570" t="s">
        <v>1839</v>
      </c>
      <c r="D180" s="570" t="s">
        <v>3147</v>
      </c>
      <c r="E180" s="570" t="s">
        <v>2714</v>
      </c>
      <c r="F180" s="570">
        <v>16</v>
      </c>
      <c r="G180" s="570" t="s">
        <v>3322</v>
      </c>
      <c r="H180" s="570"/>
      <c r="I180" s="569"/>
      <c r="J180" s="121"/>
      <c r="K180" s="121"/>
      <c r="L180" s="121"/>
      <c r="M180" s="570"/>
      <c r="N180" s="569"/>
      <c r="O180" s="569"/>
      <c r="P180" s="569"/>
      <c r="Q180" s="121"/>
      <c r="R180" s="121" t="s">
        <v>3323</v>
      </c>
      <c r="S180" s="121" t="s">
        <v>2742</v>
      </c>
      <c r="T180" s="121" t="s">
        <v>3251</v>
      </c>
      <c r="U180" s="121">
        <v>0</v>
      </c>
      <c r="V180" s="121" t="s">
        <v>3164</v>
      </c>
      <c r="W180" s="121" t="s">
        <v>2969</v>
      </c>
      <c r="X180" s="121" t="s">
        <v>2721</v>
      </c>
      <c r="Y180" s="121" t="s">
        <v>2465</v>
      </c>
      <c r="Z180" s="121" t="s">
        <v>2744</v>
      </c>
      <c r="AA180" s="121" t="s">
        <v>2745</v>
      </c>
      <c r="AB180" s="121" t="s">
        <v>3324</v>
      </c>
      <c r="AC180" s="121" t="s">
        <v>2103</v>
      </c>
      <c r="AD180" s="121" t="s">
        <v>2747</v>
      </c>
      <c r="AE180" s="121" t="s">
        <v>2757</v>
      </c>
      <c r="AF180" s="121"/>
      <c r="AG180" s="121"/>
      <c r="AH180" s="121"/>
      <c r="AI180" s="551"/>
      <c r="AJ180" s="551"/>
      <c r="AK180" s="551"/>
      <c r="AL180" s="551"/>
      <c r="AM180" s="551"/>
      <c r="AN180" s="551"/>
      <c r="AO180" s="551"/>
      <c r="AP180" s="551"/>
      <c r="AQ180" s="551"/>
      <c r="AR180" s="551"/>
      <c r="AS180" s="551"/>
      <c r="AT180" s="551"/>
      <c r="AU180" s="551"/>
      <c r="AV180" s="551"/>
      <c r="AW180" s="551"/>
      <c r="AX180" s="551"/>
    </row>
    <row r="181">
      <c r="A181" s="570" t="s">
        <v>1778</v>
      </c>
      <c r="B181" s="570" t="s">
        <v>3325</v>
      </c>
      <c r="C181" s="570" t="s">
        <v>1839</v>
      </c>
      <c r="D181" s="570" t="s">
        <v>3147</v>
      </c>
      <c r="E181" s="570" t="s">
        <v>2714</v>
      </c>
      <c r="F181" s="570">
        <v>16</v>
      </c>
      <c r="G181" s="570" t="s">
        <v>3322</v>
      </c>
      <c r="H181" s="570"/>
      <c r="I181" s="569"/>
      <c r="J181" s="121"/>
      <c r="K181" s="121"/>
      <c r="L181" s="121"/>
      <c r="M181" s="570"/>
      <c r="N181" s="569"/>
      <c r="O181" s="569"/>
      <c r="P181" s="569"/>
      <c r="Q181" s="121"/>
      <c r="R181" s="121" t="s">
        <v>3326</v>
      </c>
      <c r="S181" s="121" t="s">
        <v>2742</v>
      </c>
      <c r="T181" s="121" t="s">
        <v>3251</v>
      </c>
      <c r="U181" s="121">
        <v>0</v>
      </c>
      <c r="V181" s="121" t="s">
        <v>3164</v>
      </c>
      <c r="W181" s="121" t="s">
        <v>2969</v>
      </c>
      <c r="X181" s="121" t="s">
        <v>2721</v>
      </c>
      <c r="Y181" s="121" t="s">
        <v>2465</v>
      </c>
      <c r="Z181" s="121" t="s">
        <v>2744</v>
      </c>
      <c r="AA181" s="121" t="s">
        <v>2745</v>
      </c>
      <c r="AB181" s="121" t="s">
        <v>3327</v>
      </c>
      <c r="AC181" s="121" t="s">
        <v>2103</v>
      </c>
      <c r="AD181" s="121" t="s">
        <v>2747</v>
      </c>
      <c r="AE181" s="121" t="s">
        <v>2757</v>
      </c>
      <c r="AF181" s="121"/>
      <c r="AG181" s="121"/>
      <c r="AH181" s="121"/>
      <c r="AI181" s="551"/>
      <c r="AJ181" s="551"/>
      <c r="AK181" s="551"/>
      <c r="AL181" s="551"/>
      <c r="AM181" s="551"/>
      <c r="AN181" s="551"/>
      <c r="AO181" s="551"/>
      <c r="AP181" s="551"/>
      <c r="AQ181" s="551"/>
      <c r="AR181" s="551"/>
      <c r="AS181" s="551"/>
      <c r="AT181" s="551"/>
      <c r="AU181" s="551"/>
      <c r="AV181" s="551"/>
      <c r="AW181" s="551"/>
      <c r="AX181" s="551"/>
    </row>
    <row r="182">
      <c r="A182" s="570" t="s">
        <v>1778</v>
      </c>
      <c r="B182" s="570" t="s">
        <v>3328</v>
      </c>
      <c r="C182" s="570" t="s">
        <v>1839</v>
      </c>
      <c r="D182" s="570" t="s">
        <v>3147</v>
      </c>
      <c r="E182" s="570" t="s">
        <v>2714</v>
      </c>
      <c r="F182" s="570">
        <v>16</v>
      </c>
      <c r="G182" s="570" t="s">
        <v>3322</v>
      </c>
      <c r="H182" s="570"/>
      <c r="I182" s="569"/>
      <c r="J182" s="121"/>
      <c r="K182" s="121"/>
      <c r="L182" s="121"/>
      <c r="M182" s="570"/>
      <c r="N182" s="569"/>
      <c r="O182" s="569"/>
      <c r="P182" s="569"/>
      <c r="Q182" s="121"/>
      <c r="R182" s="121" t="s">
        <v>3329</v>
      </c>
      <c r="S182" s="121" t="s">
        <v>2742</v>
      </c>
      <c r="T182" s="121" t="s">
        <v>3251</v>
      </c>
      <c r="U182" s="121">
        <v>0</v>
      </c>
      <c r="V182" s="121" t="s">
        <v>3164</v>
      </c>
      <c r="W182" s="121" t="s">
        <v>2969</v>
      </c>
      <c r="X182" s="121" t="s">
        <v>2721</v>
      </c>
      <c r="Y182" s="121" t="s">
        <v>2465</v>
      </c>
      <c r="Z182" s="121" t="s">
        <v>2744</v>
      </c>
      <c r="AA182" s="121" t="s">
        <v>2745</v>
      </c>
      <c r="AB182" s="121" t="s">
        <v>3330</v>
      </c>
      <c r="AC182" s="121" t="s">
        <v>2103</v>
      </c>
      <c r="AD182" s="121" t="s">
        <v>2747</v>
      </c>
      <c r="AE182" s="121" t="s">
        <v>3331</v>
      </c>
      <c r="AF182" s="121"/>
      <c r="AG182" s="121"/>
      <c r="AH182" s="121"/>
      <c r="AI182" s="551"/>
      <c r="AJ182" s="551"/>
      <c r="AK182" s="551"/>
      <c r="AL182" s="551"/>
      <c r="AM182" s="551"/>
      <c r="AN182" s="551"/>
      <c r="AO182" s="551"/>
      <c r="AP182" s="551"/>
      <c r="AQ182" s="551"/>
      <c r="AR182" s="551"/>
      <c r="AS182" s="551"/>
      <c r="AT182" s="551"/>
      <c r="AU182" s="551"/>
      <c r="AV182" s="551"/>
      <c r="AW182" s="551"/>
      <c r="AX182" s="551"/>
    </row>
    <row r="183">
      <c r="A183" s="570" t="s">
        <v>1778</v>
      </c>
      <c r="B183" s="570" t="s">
        <v>3332</v>
      </c>
      <c r="C183" s="570" t="s">
        <v>1839</v>
      </c>
      <c r="D183" s="570" t="s">
        <v>3147</v>
      </c>
      <c r="E183" s="570" t="s">
        <v>2714</v>
      </c>
      <c r="F183" s="570">
        <v>16</v>
      </c>
      <c r="G183" s="570" t="s">
        <v>3322</v>
      </c>
      <c r="H183" s="570"/>
      <c r="I183" s="569"/>
      <c r="J183" s="121"/>
      <c r="K183" s="121"/>
      <c r="L183" s="121"/>
      <c r="M183" s="570"/>
      <c r="N183" s="569"/>
      <c r="O183" s="569"/>
      <c r="P183" s="569"/>
      <c r="Q183" s="121"/>
      <c r="R183" s="121" t="s">
        <v>3333</v>
      </c>
      <c r="S183" s="121" t="s">
        <v>2742</v>
      </c>
      <c r="T183" s="121" t="s">
        <v>3251</v>
      </c>
      <c r="U183" s="121">
        <v>0</v>
      </c>
      <c r="V183" s="121" t="s">
        <v>3164</v>
      </c>
      <c r="W183" s="121" t="s">
        <v>2969</v>
      </c>
      <c r="X183" s="121" t="s">
        <v>2721</v>
      </c>
      <c r="Y183" s="121" t="s">
        <v>2465</v>
      </c>
      <c r="Z183" s="121" t="s">
        <v>2744</v>
      </c>
      <c r="AA183" s="121" t="s">
        <v>2745</v>
      </c>
      <c r="AB183" s="121" t="s">
        <v>3334</v>
      </c>
      <c r="AC183" s="121" t="s">
        <v>2103</v>
      </c>
      <c r="AD183" s="121" t="s">
        <v>2747</v>
      </c>
      <c r="AE183" s="121" t="s">
        <v>3335</v>
      </c>
      <c r="AF183" s="121"/>
      <c r="AG183" s="121"/>
      <c r="AH183" s="121"/>
      <c r="AI183" s="551"/>
      <c r="AJ183" s="551"/>
      <c r="AK183" s="551"/>
      <c r="AL183" s="551"/>
      <c r="AM183" s="551"/>
      <c r="AN183" s="551"/>
      <c r="AO183" s="551"/>
      <c r="AP183" s="551"/>
      <c r="AQ183" s="551"/>
      <c r="AR183" s="551"/>
      <c r="AS183" s="551"/>
      <c r="AT183" s="551"/>
      <c r="AU183" s="551"/>
      <c r="AV183" s="551"/>
      <c r="AW183" s="551"/>
      <c r="AX183" s="551"/>
    </row>
    <row r="184">
      <c r="A184" s="570" t="s">
        <v>1778</v>
      </c>
      <c r="B184" s="570" t="s">
        <v>3336</v>
      </c>
      <c r="C184" s="570" t="s">
        <v>1839</v>
      </c>
      <c r="D184" s="570" t="s">
        <v>3147</v>
      </c>
      <c r="E184" s="570" t="s">
        <v>2714</v>
      </c>
      <c r="F184" s="570">
        <v>16</v>
      </c>
      <c r="G184" s="570" t="s">
        <v>3322</v>
      </c>
      <c r="H184" s="570"/>
      <c r="I184" s="569"/>
      <c r="J184" s="121"/>
      <c r="K184" s="121"/>
      <c r="L184" s="121"/>
      <c r="M184" s="570"/>
      <c r="N184" s="569"/>
      <c r="O184" s="569"/>
      <c r="P184" s="569"/>
      <c r="Q184" s="121"/>
      <c r="R184" s="121" t="s">
        <v>3337</v>
      </c>
      <c r="S184" s="121" t="s">
        <v>2742</v>
      </c>
      <c r="T184" s="121" t="s">
        <v>3251</v>
      </c>
      <c r="U184" s="121">
        <v>0</v>
      </c>
      <c r="V184" s="121" t="s">
        <v>3164</v>
      </c>
      <c r="W184" s="121" t="s">
        <v>2969</v>
      </c>
      <c r="X184" s="121" t="s">
        <v>2721</v>
      </c>
      <c r="Y184" s="121" t="s">
        <v>2465</v>
      </c>
      <c r="Z184" s="121" t="s">
        <v>2744</v>
      </c>
      <c r="AA184" s="121" t="s">
        <v>2745</v>
      </c>
      <c r="AB184" s="121" t="s">
        <v>3338</v>
      </c>
      <c r="AC184" s="121" t="s">
        <v>2103</v>
      </c>
      <c r="AD184" s="121" t="s">
        <v>2747</v>
      </c>
      <c r="AE184" s="121" t="s">
        <v>3339</v>
      </c>
      <c r="AF184" s="121"/>
      <c r="AG184" s="121"/>
      <c r="AH184" s="121"/>
      <c r="AI184" s="551"/>
      <c r="AJ184" s="551"/>
      <c r="AK184" s="551"/>
      <c r="AL184" s="551"/>
      <c r="AM184" s="551"/>
      <c r="AN184" s="551"/>
      <c r="AO184" s="551"/>
      <c r="AP184" s="551"/>
      <c r="AQ184" s="551"/>
      <c r="AR184" s="551"/>
      <c r="AS184" s="551"/>
      <c r="AT184" s="551"/>
      <c r="AU184" s="551"/>
      <c r="AV184" s="551"/>
      <c r="AW184" s="551"/>
      <c r="AX184" s="551"/>
    </row>
    <row r="185">
      <c r="A185" s="570" t="s">
        <v>1778</v>
      </c>
      <c r="B185" s="570" t="s">
        <v>3340</v>
      </c>
      <c r="C185" s="570" t="s">
        <v>1839</v>
      </c>
      <c r="D185" s="570" t="s">
        <v>3147</v>
      </c>
      <c r="E185" s="570" t="s">
        <v>2714</v>
      </c>
      <c r="F185" s="570">
        <v>16</v>
      </c>
      <c r="G185" s="570" t="s">
        <v>3322</v>
      </c>
      <c r="H185" s="570"/>
      <c r="I185" s="569"/>
      <c r="J185" s="121"/>
      <c r="K185" s="121"/>
      <c r="L185" s="121"/>
      <c r="M185" s="570"/>
      <c r="N185" s="569"/>
      <c r="O185" s="569"/>
      <c r="P185" s="569"/>
      <c r="Q185" s="121"/>
      <c r="R185" s="121" t="s">
        <v>3341</v>
      </c>
      <c r="S185" s="121" t="s">
        <v>2742</v>
      </c>
      <c r="T185" s="121" t="s">
        <v>3251</v>
      </c>
      <c r="U185" s="121">
        <v>0</v>
      </c>
      <c r="V185" s="121" t="s">
        <v>3164</v>
      </c>
      <c r="W185" s="121" t="s">
        <v>2969</v>
      </c>
      <c r="X185" s="121" t="s">
        <v>2721</v>
      </c>
      <c r="Y185" s="121" t="s">
        <v>2465</v>
      </c>
      <c r="Z185" s="121" t="s">
        <v>2744</v>
      </c>
      <c r="AA185" s="121" t="s">
        <v>2745</v>
      </c>
      <c r="AB185" s="121" t="s">
        <v>3342</v>
      </c>
      <c r="AC185" s="121" t="s">
        <v>2103</v>
      </c>
      <c r="AD185" s="121" t="s">
        <v>2747</v>
      </c>
      <c r="AE185" s="121" t="s">
        <v>3335</v>
      </c>
      <c r="AF185" s="121"/>
      <c r="AG185" s="121"/>
      <c r="AH185" s="121"/>
      <c r="AI185" s="551"/>
      <c r="AJ185" s="551"/>
      <c r="AK185" s="551"/>
      <c r="AL185" s="551"/>
      <c r="AM185" s="551"/>
      <c r="AN185" s="551"/>
      <c r="AO185" s="551"/>
      <c r="AP185" s="551"/>
      <c r="AQ185" s="551"/>
      <c r="AR185" s="551"/>
      <c r="AS185" s="551"/>
      <c r="AT185" s="551"/>
      <c r="AU185" s="551"/>
      <c r="AV185" s="551"/>
      <c r="AW185" s="551"/>
      <c r="AX185" s="551"/>
    </row>
    <row r="186">
      <c r="A186" s="570" t="s">
        <v>1778</v>
      </c>
      <c r="B186" s="570" t="s">
        <v>3343</v>
      </c>
      <c r="C186" s="570" t="s">
        <v>1839</v>
      </c>
      <c r="D186" s="570" t="s">
        <v>3147</v>
      </c>
      <c r="E186" s="570" t="s">
        <v>2714</v>
      </c>
      <c r="F186" s="570">
        <v>16</v>
      </c>
      <c r="G186" s="570" t="s">
        <v>3322</v>
      </c>
      <c r="H186" s="570"/>
      <c r="I186" s="569"/>
      <c r="J186" s="121"/>
      <c r="K186" s="121"/>
      <c r="L186" s="121"/>
      <c r="M186" s="570"/>
      <c r="N186" s="569"/>
      <c r="O186" s="569"/>
      <c r="P186" s="569"/>
      <c r="Q186" s="121"/>
      <c r="R186" s="121" t="s">
        <v>3344</v>
      </c>
      <c r="S186" s="121" t="s">
        <v>2742</v>
      </c>
      <c r="T186" s="121" t="s">
        <v>3251</v>
      </c>
      <c r="U186" s="121">
        <v>0</v>
      </c>
      <c r="V186" s="121" t="s">
        <v>3164</v>
      </c>
      <c r="W186" s="121" t="s">
        <v>2969</v>
      </c>
      <c r="X186" s="121" t="s">
        <v>2721</v>
      </c>
      <c r="Y186" s="121" t="s">
        <v>2465</v>
      </c>
      <c r="Z186" s="121" t="s">
        <v>2744</v>
      </c>
      <c r="AA186" s="121" t="s">
        <v>2745</v>
      </c>
      <c r="AB186" s="121" t="s">
        <v>3345</v>
      </c>
      <c r="AC186" s="121" t="s">
        <v>2103</v>
      </c>
      <c r="AD186" s="121" t="s">
        <v>2747</v>
      </c>
      <c r="AE186" s="121" t="s">
        <v>3335</v>
      </c>
      <c r="AF186" s="121"/>
      <c r="AG186" s="121"/>
      <c r="AH186" s="121"/>
      <c r="AI186" s="551"/>
      <c r="AJ186" s="551"/>
      <c r="AK186" s="551"/>
      <c r="AL186" s="551"/>
      <c r="AM186" s="551"/>
      <c r="AN186" s="551"/>
      <c r="AO186" s="551"/>
      <c r="AP186" s="551"/>
      <c r="AQ186" s="551"/>
      <c r="AR186" s="551"/>
      <c r="AS186" s="551"/>
      <c r="AT186" s="551"/>
      <c r="AU186" s="551"/>
      <c r="AV186" s="551"/>
      <c r="AW186" s="551"/>
      <c r="AX186" s="551"/>
    </row>
    <row r="187">
      <c r="A187" s="570" t="s">
        <v>1778</v>
      </c>
      <c r="B187" s="570" t="s">
        <v>3346</v>
      </c>
      <c r="C187" s="570" t="s">
        <v>1839</v>
      </c>
      <c r="D187" s="570" t="s">
        <v>3147</v>
      </c>
      <c r="E187" s="570" t="s">
        <v>2714</v>
      </c>
      <c r="F187" s="570">
        <v>16</v>
      </c>
      <c r="G187" s="570" t="s">
        <v>3322</v>
      </c>
      <c r="H187" s="570"/>
      <c r="I187" s="569"/>
      <c r="J187" s="121"/>
      <c r="K187" s="121"/>
      <c r="L187" s="121"/>
      <c r="M187" s="570"/>
      <c r="N187" s="569"/>
      <c r="O187" s="569"/>
      <c r="P187" s="569"/>
      <c r="Q187" s="121"/>
      <c r="R187" s="121" t="s">
        <v>3347</v>
      </c>
      <c r="S187" s="121" t="s">
        <v>2742</v>
      </c>
      <c r="T187" s="121" t="s">
        <v>3251</v>
      </c>
      <c r="U187" s="121">
        <v>0</v>
      </c>
      <c r="V187" s="121" t="s">
        <v>3164</v>
      </c>
      <c r="W187" s="121" t="s">
        <v>2969</v>
      </c>
      <c r="X187" s="121" t="s">
        <v>2721</v>
      </c>
      <c r="Y187" s="121" t="s">
        <v>2465</v>
      </c>
      <c r="Z187" s="121" t="s">
        <v>2744</v>
      </c>
      <c r="AA187" s="121" t="s">
        <v>2745</v>
      </c>
      <c r="AB187" s="121" t="s">
        <v>3330</v>
      </c>
      <c r="AC187" s="121" t="s">
        <v>2103</v>
      </c>
      <c r="AD187" s="121" t="s">
        <v>2747</v>
      </c>
      <c r="AE187" s="121" t="s">
        <v>3331</v>
      </c>
      <c r="AF187" s="121"/>
      <c r="AG187" s="121"/>
      <c r="AH187" s="121"/>
      <c r="AI187" s="551"/>
      <c r="AJ187" s="551"/>
      <c r="AK187" s="551"/>
      <c r="AL187" s="551"/>
      <c r="AM187" s="551"/>
      <c r="AN187" s="551"/>
      <c r="AO187" s="551"/>
      <c r="AP187" s="551"/>
      <c r="AQ187" s="551"/>
      <c r="AR187" s="551"/>
      <c r="AS187" s="551"/>
      <c r="AT187" s="551"/>
      <c r="AU187" s="551"/>
      <c r="AV187" s="551"/>
      <c r="AW187" s="551"/>
      <c r="AX187" s="551"/>
    </row>
    <row r="188">
      <c r="A188" s="570" t="s">
        <v>1778</v>
      </c>
      <c r="B188" s="570" t="s">
        <v>3348</v>
      </c>
      <c r="C188" s="570" t="s">
        <v>1839</v>
      </c>
      <c r="D188" s="570" t="s">
        <v>3147</v>
      </c>
      <c r="E188" s="570" t="s">
        <v>2714</v>
      </c>
      <c r="F188" s="570">
        <v>16</v>
      </c>
      <c r="G188" s="570" t="s">
        <v>3322</v>
      </c>
      <c r="H188" s="570"/>
      <c r="I188" s="569"/>
      <c r="J188" s="121"/>
      <c r="K188" s="121"/>
      <c r="L188" s="121"/>
      <c r="M188" s="570"/>
      <c r="N188" s="569"/>
      <c r="O188" s="569"/>
      <c r="P188" s="569"/>
      <c r="Q188" s="121"/>
      <c r="R188" s="121" t="s">
        <v>3349</v>
      </c>
      <c r="S188" s="121" t="s">
        <v>2742</v>
      </c>
      <c r="T188" s="121" t="s">
        <v>3251</v>
      </c>
      <c r="U188" s="121">
        <v>0</v>
      </c>
      <c r="V188" s="121" t="s">
        <v>2720</v>
      </c>
      <c r="W188" s="121" t="s">
        <v>2969</v>
      </c>
      <c r="X188" s="121" t="s">
        <v>2721</v>
      </c>
      <c r="Y188" s="121" t="s">
        <v>2465</v>
      </c>
      <c r="Z188" s="121" t="s">
        <v>2744</v>
      </c>
      <c r="AA188" s="121" t="s">
        <v>2745</v>
      </c>
      <c r="AB188" s="121" t="s">
        <v>3350</v>
      </c>
      <c r="AC188" s="121" t="s">
        <v>2103</v>
      </c>
      <c r="AD188" s="121" t="s">
        <v>2747</v>
      </c>
      <c r="AE188" s="121" t="s">
        <v>3339</v>
      </c>
      <c r="AF188" s="121"/>
      <c r="AG188" s="121"/>
      <c r="AH188" s="121"/>
      <c r="AI188" s="551"/>
      <c r="AJ188" s="551"/>
      <c r="AK188" s="551"/>
      <c r="AL188" s="551"/>
      <c r="AM188" s="551"/>
      <c r="AN188" s="551"/>
      <c r="AO188" s="551"/>
      <c r="AP188" s="551"/>
      <c r="AQ188" s="551"/>
      <c r="AR188" s="551"/>
      <c r="AS188" s="551"/>
      <c r="AT188" s="551"/>
      <c r="AU188" s="551"/>
      <c r="AV188" s="551"/>
      <c r="AW188" s="551"/>
      <c r="AX188" s="551"/>
    </row>
    <row r="189">
      <c r="A189" s="570" t="s">
        <v>1778</v>
      </c>
      <c r="B189" s="570" t="s">
        <v>3351</v>
      </c>
      <c r="C189" s="570" t="s">
        <v>1839</v>
      </c>
      <c r="D189" s="570" t="s">
        <v>3147</v>
      </c>
      <c r="E189" s="570" t="s">
        <v>2714</v>
      </c>
      <c r="F189" s="570">
        <v>16</v>
      </c>
      <c r="G189" s="570" t="s">
        <v>3322</v>
      </c>
      <c r="H189" s="570"/>
      <c r="I189" s="569"/>
      <c r="J189" s="121"/>
      <c r="K189" s="121"/>
      <c r="L189" s="121"/>
      <c r="M189" s="570"/>
      <c r="N189" s="569"/>
      <c r="O189" s="569"/>
      <c r="P189" s="569"/>
      <c r="Q189" s="121"/>
      <c r="R189" s="121" t="s">
        <v>3352</v>
      </c>
      <c r="S189" s="121" t="s">
        <v>2742</v>
      </c>
      <c r="T189" s="121" t="s">
        <v>3251</v>
      </c>
      <c r="U189" s="121">
        <v>0</v>
      </c>
      <c r="V189" s="121" t="s">
        <v>2720</v>
      </c>
      <c r="W189" s="121" t="s">
        <v>2969</v>
      </c>
      <c r="X189" s="121" t="s">
        <v>2721</v>
      </c>
      <c r="Y189" s="121" t="s">
        <v>2465</v>
      </c>
      <c r="Z189" s="121" t="s">
        <v>2744</v>
      </c>
      <c r="AA189" s="121" t="s">
        <v>2745</v>
      </c>
      <c r="AB189" s="121" t="s">
        <v>3353</v>
      </c>
      <c r="AC189" s="121" t="s">
        <v>2103</v>
      </c>
      <c r="AD189" s="121" t="s">
        <v>2747</v>
      </c>
      <c r="AE189" s="121" t="s">
        <v>2757</v>
      </c>
      <c r="AF189" s="121"/>
      <c r="AG189" s="121"/>
      <c r="AH189" s="121"/>
      <c r="AI189" s="551"/>
      <c r="AJ189" s="551"/>
      <c r="AK189" s="551"/>
      <c r="AL189" s="551"/>
      <c r="AM189" s="551"/>
      <c r="AN189" s="551"/>
      <c r="AO189" s="551"/>
      <c r="AP189" s="551"/>
      <c r="AQ189" s="551"/>
      <c r="AR189" s="551"/>
      <c r="AS189" s="551"/>
      <c r="AT189" s="551"/>
      <c r="AU189" s="551"/>
      <c r="AV189" s="551"/>
      <c r="AW189" s="551"/>
      <c r="AX189" s="551"/>
    </row>
    <row r="190">
      <c r="A190" s="570" t="s">
        <v>1778</v>
      </c>
      <c r="B190" s="570" t="s">
        <v>3354</v>
      </c>
      <c r="C190" s="570" t="s">
        <v>1839</v>
      </c>
      <c r="D190" s="570" t="s">
        <v>3147</v>
      </c>
      <c r="E190" s="570" t="s">
        <v>2714</v>
      </c>
      <c r="F190" s="570">
        <v>16</v>
      </c>
      <c r="G190" s="570" t="s">
        <v>3322</v>
      </c>
      <c r="H190" s="570"/>
      <c r="I190" s="569"/>
      <c r="J190" s="121"/>
      <c r="K190" s="121"/>
      <c r="L190" s="121"/>
      <c r="M190" s="570"/>
      <c r="N190" s="569"/>
      <c r="O190" s="569"/>
      <c r="P190" s="569"/>
      <c r="Q190" s="121"/>
      <c r="R190" s="121" t="s">
        <v>3355</v>
      </c>
      <c r="S190" s="121" t="s">
        <v>2742</v>
      </c>
      <c r="T190" s="121" t="s">
        <v>3251</v>
      </c>
      <c r="U190" s="121">
        <v>0</v>
      </c>
      <c r="V190" s="121" t="s">
        <v>2720</v>
      </c>
      <c r="W190" s="121" t="s">
        <v>2950</v>
      </c>
      <c r="X190" s="121" t="s">
        <v>2721</v>
      </c>
      <c r="Y190" s="121" t="s">
        <v>2465</v>
      </c>
      <c r="Z190" s="121" t="s">
        <v>2785</v>
      </c>
      <c r="AA190" s="121" t="s">
        <v>2786</v>
      </c>
      <c r="AB190" s="121" t="s">
        <v>3356</v>
      </c>
      <c r="AC190" s="121" t="s">
        <v>2103</v>
      </c>
      <c r="AD190" s="121" t="s">
        <v>2747</v>
      </c>
      <c r="AE190" s="121" t="s">
        <v>3357</v>
      </c>
      <c r="AF190" s="121"/>
      <c r="AG190" s="121"/>
      <c r="AH190" s="121"/>
      <c r="AI190" s="551"/>
      <c r="AJ190" s="551"/>
      <c r="AK190" s="551"/>
      <c r="AL190" s="551"/>
      <c r="AM190" s="551"/>
      <c r="AN190" s="551"/>
      <c r="AO190" s="551"/>
      <c r="AP190" s="551"/>
      <c r="AQ190" s="551"/>
      <c r="AR190" s="551"/>
      <c r="AS190" s="551"/>
      <c r="AT190" s="551"/>
      <c r="AU190" s="551"/>
      <c r="AV190" s="551"/>
      <c r="AW190" s="551"/>
      <c r="AX190" s="551"/>
    </row>
    <row r="191">
      <c r="A191" s="570" t="s">
        <v>1778</v>
      </c>
      <c r="B191" s="570" t="s">
        <v>3358</v>
      </c>
      <c r="C191" s="570" t="s">
        <v>1839</v>
      </c>
      <c r="D191" s="570" t="s">
        <v>3147</v>
      </c>
      <c r="E191" s="570" t="s">
        <v>2714</v>
      </c>
      <c r="F191" s="570">
        <v>16</v>
      </c>
      <c r="G191" s="570" t="s">
        <v>3322</v>
      </c>
      <c r="H191" s="570"/>
      <c r="I191" s="569"/>
      <c r="J191" s="121"/>
      <c r="K191" s="121"/>
      <c r="L191" s="121"/>
      <c r="M191" s="570"/>
      <c r="N191" s="569"/>
      <c r="O191" s="569"/>
      <c r="P191" s="569"/>
      <c r="Q191" s="121"/>
      <c r="R191" s="121" t="s">
        <v>3359</v>
      </c>
      <c r="S191" s="121" t="s">
        <v>2742</v>
      </c>
      <c r="T191" s="121" t="s">
        <v>3251</v>
      </c>
      <c r="U191" s="121">
        <v>0</v>
      </c>
      <c r="V191" s="121" t="s">
        <v>2720</v>
      </c>
      <c r="W191" s="121" t="s">
        <v>2969</v>
      </c>
      <c r="X191" s="121" t="s">
        <v>2721</v>
      </c>
      <c r="Y191" s="121" t="s">
        <v>2465</v>
      </c>
      <c r="Z191" s="121" t="s">
        <v>2744</v>
      </c>
      <c r="AA191" s="121" t="s">
        <v>2745</v>
      </c>
      <c r="AB191" s="121" t="s">
        <v>3330</v>
      </c>
      <c r="AC191" s="121" t="s">
        <v>2103</v>
      </c>
      <c r="AD191" s="121" t="s">
        <v>2747</v>
      </c>
      <c r="AE191" s="121" t="s">
        <v>3331</v>
      </c>
      <c r="AF191" s="121"/>
      <c r="AG191" s="121"/>
      <c r="AH191" s="121"/>
      <c r="AI191" s="551"/>
      <c r="AJ191" s="551"/>
      <c r="AK191" s="551"/>
      <c r="AL191" s="551"/>
      <c r="AM191" s="551"/>
      <c r="AN191" s="551"/>
      <c r="AO191" s="551"/>
      <c r="AP191" s="551"/>
      <c r="AQ191" s="551"/>
      <c r="AR191" s="551"/>
      <c r="AS191" s="551"/>
      <c r="AT191" s="551"/>
      <c r="AU191" s="551"/>
      <c r="AV191" s="551"/>
      <c r="AW191" s="551"/>
      <c r="AX191" s="551"/>
    </row>
    <row r="192">
      <c r="A192" s="570" t="s">
        <v>1778</v>
      </c>
      <c r="B192" s="570" t="s">
        <v>3360</v>
      </c>
      <c r="C192" s="570" t="s">
        <v>1839</v>
      </c>
      <c r="D192" s="570" t="s">
        <v>3147</v>
      </c>
      <c r="E192" s="570" t="s">
        <v>2714</v>
      </c>
      <c r="F192" s="570">
        <v>12</v>
      </c>
      <c r="G192" s="570" t="s">
        <v>3310</v>
      </c>
      <c r="H192" s="570"/>
      <c r="I192" s="569"/>
      <c r="J192" s="121"/>
      <c r="K192" s="121"/>
      <c r="L192" s="121"/>
      <c r="M192" s="570"/>
      <c r="N192" s="569"/>
      <c r="O192" s="569"/>
      <c r="P192" s="569"/>
      <c r="Q192" s="121"/>
      <c r="R192" s="121" t="s">
        <v>3360</v>
      </c>
      <c r="S192" s="121" t="s">
        <v>2742</v>
      </c>
      <c r="T192" s="121" t="s">
        <v>3311</v>
      </c>
      <c r="U192" s="121">
        <v>0</v>
      </c>
      <c r="V192" s="121" t="s">
        <v>3164</v>
      </c>
      <c r="W192" s="121" t="s">
        <v>2869</v>
      </c>
      <c r="X192" s="121" t="s">
        <v>2721</v>
      </c>
      <c r="Y192" s="121" t="s">
        <v>2465</v>
      </c>
      <c r="Z192" s="121" t="s">
        <v>2744</v>
      </c>
      <c r="AA192" s="121" t="s">
        <v>2745</v>
      </c>
      <c r="AB192" s="121" t="s">
        <v>3361</v>
      </c>
      <c r="AC192" s="121" t="s">
        <v>2103</v>
      </c>
      <c r="AD192" s="121" t="s">
        <v>2747</v>
      </c>
      <c r="AE192" s="121" t="s">
        <v>3362</v>
      </c>
      <c r="AF192" s="121"/>
      <c r="AG192" s="121"/>
      <c r="AH192" s="121"/>
      <c r="AI192" s="551"/>
      <c r="AJ192" s="551"/>
      <c r="AK192" s="551"/>
      <c r="AL192" s="551"/>
      <c r="AM192" s="551"/>
      <c r="AN192" s="551"/>
      <c r="AO192" s="551"/>
      <c r="AP192" s="551"/>
      <c r="AQ192" s="551"/>
      <c r="AR192" s="551"/>
      <c r="AS192" s="551"/>
      <c r="AT192" s="551"/>
      <c r="AU192" s="551"/>
      <c r="AV192" s="551"/>
      <c r="AW192" s="551"/>
      <c r="AX192" s="551"/>
    </row>
    <row r="193">
      <c r="A193" s="570" t="s">
        <v>1778</v>
      </c>
      <c r="B193" s="570" t="s">
        <v>3363</v>
      </c>
      <c r="C193" s="570" t="s">
        <v>1839</v>
      </c>
      <c r="D193" s="570" t="s">
        <v>3147</v>
      </c>
      <c r="E193" s="570" t="s">
        <v>2714</v>
      </c>
      <c r="F193" s="570">
        <v>24</v>
      </c>
      <c r="G193" s="570" t="s">
        <v>3310</v>
      </c>
      <c r="H193" s="570"/>
      <c r="I193" s="569"/>
      <c r="J193" s="121"/>
      <c r="K193" s="121"/>
      <c r="L193" s="121"/>
      <c r="M193" s="570"/>
      <c r="N193" s="569"/>
      <c r="O193" s="569"/>
      <c r="P193" s="569"/>
      <c r="Q193" s="121"/>
      <c r="R193" s="121" t="s">
        <v>3363</v>
      </c>
      <c r="S193" s="121" t="s">
        <v>2742</v>
      </c>
      <c r="T193" s="121" t="s">
        <v>3311</v>
      </c>
      <c r="U193" s="121">
        <v>0</v>
      </c>
      <c r="V193" s="121" t="s">
        <v>3164</v>
      </c>
      <c r="W193" s="121" t="s">
        <v>2969</v>
      </c>
      <c r="X193" s="121" t="s">
        <v>2721</v>
      </c>
      <c r="Y193" s="121" t="s">
        <v>2465</v>
      </c>
      <c r="Z193" s="121" t="s">
        <v>3155</v>
      </c>
      <c r="AA193" s="121" t="s">
        <v>3092</v>
      </c>
      <c r="AB193" s="121" t="s">
        <v>3364</v>
      </c>
      <c r="AC193" s="121" t="s">
        <v>2103</v>
      </c>
      <c r="AD193" s="121" t="s">
        <v>2747</v>
      </c>
      <c r="AE193" s="121" t="s">
        <v>3174</v>
      </c>
      <c r="AF193" s="121"/>
      <c r="AG193" s="121"/>
      <c r="AH193" s="121"/>
      <c r="AI193" s="551"/>
      <c r="AJ193" s="551"/>
      <c r="AK193" s="551"/>
      <c r="AL193" s="551"/>
      <c r="AM193" s="551"/>
      <c r="AN193" s="551"/>
      <c r="AO193" s="551"/>
      <c r="AP193" s="551"/>
      <c r="AQ193" s="551"/>
      <c r="AR193" s="551"/>
      <c r="AS193" s="551"/>
      <c r="AT193" s="551"/>
      <c r="AU193" s="551"/>
      <c r="AV193" s="551"/>
      <c r="AW193" s="551"/>
      <c r="AX193" s="551"/>
    </row>
    <row r="194">
      <c r="A194" s="570" t="s">
        <v>1778</v>
      </c>
      <c r="B194" s="570" t="s">
        <v>3365</v>
      </c>
      <c r="C194" s="570" t="s">
        <v>1839</v>
      </c>
      <c r="D194" s="570" t="s">
        <v>3147</v>
      </c>
      <c r="E194" s="570" t="s">
        <v>2714</v>
      </c>
      <c r="F194" s="570">
        <v>24</v>
      </c>
      <c r="G194" s="570" t="s">
        <v>3310</v>
      </c>
      <c r="H194" s="570"/>
      <c r="I194" s="569"/>
      <c r="J194" s="121"/>
      <c r="K194" s="121"/>
      <c r="L194" s="121"/>
      <c r="M194" s="570"/>
      <c r="N194" s="569"/>
      <c r="O194" s="569"/>
      <c r="P194" s="569"/>
      <c r="Q194" s="121"/>
      <c r="R194" s="121" t="s">
        <v>3365</v>
      </c>
      <c r="S194" s="121" t="s">
        <v>2742</v>
      </c>
      <c r="T194" s="121" t="s">
        <v>3311</v>
      </c>
      <c r="U194" s="121">
        <v>0</v>
      </c>
      <c r="V194" s="121" t="s">
        <v>3164</v>
      </c>
      <c r="W194" s="121" t="s">
        <v>2767</v>
      </c>
      <c r="X194" s="121" t="s">
        <v>2721</v>
      </c>
      <c r="Y194" s="121" t="s">
        <v>2465</v>
      </c>
      <c r="Z194" s="121" t="s">
        <v>2744</v>
      </c>
      <c r="AA194" s="121" t="s">
        <v>2751</v>
      </c>
      <c r="AB194" s="121" t="s">
        <v>3366</v>
      </c>
      <c r="AC194" s="121" t="s">
        <v>2103</v>
      </c>
      <c r="AD194" s="121" t="s">
        <v>2747</v>
      </c>
      <c r="AE194" s="121" t="s">
        <v>2797</v>
      </c>
      <c r="AF194" s="121"/>
      <c r="AG194" s="121"/>
      <c r="AH194" s="121"/>
      <c r="AI194" s="551"/>
      <c r="AJ194" s="551"/>
      <c r="AK194" s="551"/>
      <c r="AL194" s="551"/>
      <c r="AM194" s="551"/>
      <c r="AN194" s="551"/>
      <c r="AO194" s="551"/>
      <c r="AP194" s="551"/>
      <c r="AQ194" s="551"/>
      <c r="AR194" s="551"/>
      <c r="AS194" s="551"/>
      <c r="AT194" s="551"/>
      <c r="AU194" s="551"/>
      <c r="AV194" s="551"/>
      <c r="AW194" s="551"/>
      <c r="AX194" s="551"/>
    </row>
    <row r="195">
      <c r="A195" s="570" t="s">
        <v>1778</v>
      </c>
      <c r="B195" s="570" t="s">
        <v>3367</v>
      </c>
      <c r="C195" s="570" t="s">
        <v>1839</v>
      </c>
      <c r="D195" s="570" t="s">
        <v>3147</v>
      </c>
      <c r="E195" s="570" t="s">
        <v>2714</v>
      </c>
      <c r="F195" s="570">
        <v>24</v>
      </c>
      <c r="G195" s="570" t="s">
        <v>3310</v>
      </c>
      <c r="H195" s="570"/>
      <c r="I195" s="569"/>
      <c r="J195" s="121"/>
      <c r="K195" s="121"/>
      <c r="L195" s="121"/>
      <c r="M195" s="570"/>
      <c r="N195" s="569"/>
      <c r="O195" s="569"/>
      <c r="P195" s="569"/>
      <c r="Q195" s="121"/>
      <c r="R195" s="121" t="s">
        <v>3367</v>
      </c>
      <c r="S195" s="121" t="s">
        <v>2742</v>
      </c>
      <c r="T195" s="121" t="s">
        <v>3311</v>
      </c>
      <c r="U195" s="121">
        <v>0</v>
      </c>
      <c r="V195" s="121" t="s">
        <v>3164</v>
      </c>
      <c r="W195" s="121" t="s">
        <v>2969</v>
      </c>
      <c r="X195" s="121" t="s">
        <v>2721</v>
      </c>
      <c r="Y195" s="121" t="s">
        <v>2465</v>
      </c>
      <c r="Z195" s="121" t="s">
        <v>3155</v>
      </c>
      <c r="AA195" s="121" t="s">
        <v>3169</v>
      </c>
      <c r="AB195" s="121" t="s">
        <v>3368</v>
      </c>
      <c r="AC195" s="121" t="s">
        <v>2103</v>
      </c>
      <c r="AD195" s="121" t="s">
        <v>2747</v>
      </c>
      <c r="AE195" s="121" t="s">
        <v>3094</v>
      </c>
      <c r="AF195" s="121"/>
      <c r="AG195" s="121"/>
      <c r="AH195" s="121"/>
      <c r="AI195" s="551"/>
      <c r="AJ195" s="551"/>
      <c r="AK195" s="551"/>
      <c r="AL195" s="551"/>
      <c r="AM195" s="551"/>
      <c r="AN195" s="551"/>
      <c r="AO195" s="551"/>
      <c r="AP195" s="551"/>
      <c r="AQ195" s="551"/>
      <c r="AR195" s="551"/>
      <c r="AS195" s="551"/>
      <c r="AT195" s="551"/>
      <c r="AU195" s="551"/>
      <c r="AV195" s="551"/>
      <c r="AW195" s="551"/>
      <c r="AX195" s="551"/>
    </row>
    <row r="196">
      <c r="A196" s="570" t="s">
        <v>1778</v>
      </c>
      <c r="B196" s="570" t="s">
        <v>3369</v>
      </c>
      <c r="C196" s="570" t="s">
        <v>1839</v>
      </c>
      <c r="D196" s="570" t="s">
        <v>3147</v>
      </c>
      <c r="E196" s="570" t="s">
        <v>2714</v>
      </c>
      <c r="F196" s="570">
        <v>24</v>
      </c>
      <c r="G196" s="570" t="s">
        <v>3310</v>
      </c>
      <c r="H196" s="570"/>
      <c r="I196" s="569"/>
      <c r="J196" s="121"/>
      <c r="K196" s="121"/>
      <c r="L196" s="121"/>
      <c r="M196" s="570"/>
      <c r="N196" s="569"/>
      <c r="O196" s="569"/>
      <c r="P196" s="569"/>
      <c r="Q196" s="121"/>
      <c r="R196" s="121" t="s">
        <v>3369</v>
      </c>
      <c r="S196" s="121" t="s">
        <v>2742</v>
      </c>
      <c r="T196" s="121" t="s">
        <v>3311</v>
      </c>
      <c r="U196" s="121">
        <v>0</v>
      </c>
      <c r="V196" s="121" t="s">
        <v>3164</v>
      </c>
      <c r="W196" s="121" t="s">
        <v>2969</v>
      </c>
      <c r="X196" s="121" t="s">
        <v>2721</v>
      </c>
      <c r="Y196" s="121" t="s">
        <v>2465</v>
      </c>
      <c r="Z196" s="121" t="s">
        <v>2744</v>
      </c>
      <c r="AA196" s="121" t="s">
        <v>2751</v>
      </c>
      <c r="AB196" s="121" t="s">
        <v>3370</v>
      </c>
      <c r="AC196" s="121" t="s">
        <v>2103</v>
      </c>
      <c r="AD196" s="121" t="s">
        <v>2747</v>
      </c>
      <c r="AE196" s="121" t="s">
        <v>3068</v>
      </c>
      <c r="AF196" s="121"/>
      <c r="AG196" s="121"/>
      <c r="AH196" s="121"/>
      <c r="AI196" s="551"/>
      <c r="AJ196" s="551"/>
      <c r="AK196" s="551"/>
      <c r="AL196" s="551"/>
      <c r="AM196" s="551"/>
      <c r="AN196" s="551"/>
      <c r="AO196" s="551"/>
      <c r="AP196" s="551"/>
      <c r="AQ196" s="551"/>
      <c r="AR196" s="551"/>
      <c r="AS196" s="551"/>
      <c r="AT196" s="551"/>
      <c r="AU196" s="551"/>
      <c r="AV196" s="551"/>
      <c r="AW196" s="551"/>
      <c r="AX196" s="551"/>
    </row>
    <row r="197">
      <c r="A197" s="570" t="s">
        <v>1778</v>
      </c>
      <c r="B197" s="570" t="s">
        <v>3371</v>
      </c>
      <c r="C197" s="570" t="s">
        <v>1839</v>
      </c>
      <c r="D197" s="570" t="s">
        <v>3147</v>
      </c>
      <c r="E197" s="570" t="s">
        <v>2714</v>
      </c>
      <c r="F197" s="570">
        <v>24</v>
      </c>
      <c r="G197" s="570" t="s">
        <v>3310</v>
      </c>
      <c r="H197" s="570"/>
      <c r="I197" s="569"/>
      <c r="J197" s="121"/>
      <c r="K197" s="121"/>
      <c r="L197" s="121"/>
      <c r="M197" s="570"/>
      <c r="N197" s="569"/>
      <c r="O197" s="569"/>
      <c r="P197" s="569"/>
      <c r="Q197" s="121"/>
      <c r="R197" s="121" t="s">
        <v>3371</v>
      </c>
      <c r="S197" s="121" t="s">
        <v>2742</v>
      </c>
      <c r="T197" s="121" t="s">
        <v>3311</v>
      </c>
      <c r="U197" s="121">
        <v>0</v>
      </c>
      <c r="V197" s="121" t="s">
        <v>3164</v>
      </c>
      <c r="W197" s="121" t="s">
        <v>2767</v>
      </c>
      <c r="X197" s="121" t="s">
        <v>2721</v>
      </c>
      <c r="Y197" s="121" t="s">
        <v>2465</v>
      </c>
      <c r="Z197" s="121" t="s">
        <v>2744</v>
      </c>
      <c r="AA197" s="121" t="s">
        <v>2751</v>
      </c>
      <c r="AB197" s="121" t="s">
        <v>3366</v>
      </c>
      <c r="AC197" s="121" t="s">
        <v>2103</v>
      </c>
      <c r="AD197" s="121" t="s">
        <v>2747</v>
      </c>
      <c r="AE197" s="121" t="s">
        <v>2797</v>
      </c>
      <c r="AF197" s="121"/>
      <c r="AG197" s="121"/>
      <c r="AH197" s="121"/>
      <c r="AI197" s="551"/>
      <c r="AJ197" s="551"/>
      <c r="AK197" s="551"/>
      <c r="AL197" s="551"/>
      <c r="AM197" s="551"/>
      <c r="AN197" s="551"/>
      <c r="AO197" s="551"/>
      <c r="AP197" s="551"/>
      <c r="AQ197" s="551"/>
      <c r="AR197" s="551"/>
      <c r="AS197" s="551"/>
      <c r="AT197" s="551"/>
      <c r="AU197" s="551"/>
      <c r="AV197" s="551"/>
      <c r="AW197" s="551"/>
      <c r="AX197" s="551"/>
    </row>
    <row r="198">
      <c r="A198" s="570" t="s">
        <v>1778</v>
      </c>
      <c r="B198" s="570" t="s">
        <v>3372</v>
      </c>
      <c r="C198" s="570" t="s">
        <v>1839</v>
      </c>
      <c r="D198" s="570" t="s">
        <v>3147</v>
      </c>
      <c r="E198" s="570" t="s">
        <v>2714</v>
      </c>
      <c r="F198" s="570">
        <v>24</v>
      </c>
      <c r="G198" s="570" t="s">
        <v>3310</v>
      </c>
      <c r="H198" s="570"/>
      <c r="I198" s="569"/>
      <c r="J198" s="121"/>
      <c r="K198" s="121"/>
      <c r="L198" s="121"/>
      <c r="M198" s="570"/>
      <c r="N198" s="569"/>
      <c r="O198" s="569"/>
      <c r="P198" s="569"/>
      <c r="Q198" s="121"/>
      <c r="R198" s="121" t="s">
        <v>3372</v>
      </c>
      <c r="S198" s="121" t="s">
        <v>2742</v>
      </c>
      <c r="T198" s="121" t="s">
        <v>3311</v>
      </c>
      <c r="U198" s="121">
        <v>0</v>
      </c>
      <c r="V198" s="121" t="s">
        <v>3164</v>
      </c>
      <c r="W198" s="121" t="s">
        <v>2969</v>
      </c>
      <c r="X198" s="121" t="s">
        <v>2721</v>
      </c>
      <c r="Y198" s="121" t="s">
        <v>2465</v>
      </c>
      <c r="Z198" s="121" t="s">
        <v>3155</v>
      </c>
      <c r="AA198" s="121" t="s">
        <v>3169</v>
      </c>
      <c r="AB198" s="121" t="s">
        <v>3373</v>
      </c>
      <c r="AC198" s="121" t="s">
        <v>2103</v>
      </c>
      <c r="AD198" s="121" t="s">
        <v>2747</v>
      </c>
      <c r="AE198" s="121" t="s">
        <v>3101</v>
      </c>
      <c r="AF198" s="121"/>
      <c r="AG198" s="121"/>
      <c r="AH198" s="121"/>
      <c r="AI198" s="551"/>
      <c r="AJ198" s="551"/>
      <c r="AK198" s="551"/>
      <c r="AL198" s="551"/>
      <c r="AM198" s="551"/>
      <c r="AN198" s="551"/>
      <c r="AO198" s="551"/>
      <c r="AP198" s="551"/>
      <c r="AQ198" s="551"/>
      <c r="AR198" s="551"/>
      <c r="AS198" s="551"/>
      <c r="AT198" s="551"/>
      <c r="AU198" s="551"/>
      <c r="AV198" s="551"/>
      <c r="AW198" s="551"/>
      <c r="AX198" s="551"/>
    </row>
    <row r="199">
      <c r="A199" s="570" t="s">
        <v>1778</v>
      </c>
      <c r="B199" s="570" t="s">
        <v>3374</v>
      </c>
      <c r="C199" s="570" t="s">
        <v>1839</v>
      </c>
      <c r="D199" s="570" t="s">
        <v>3147</v>
      </c>
      <c r="E199" s="570" t="s">
        <v>2714</v>
      </c>
      <c r="F199" s="570">
        <v>4</v>
      </c>
      <c r="G199" s="570" t="s">
        <v>3185</v>
      </c>
      <c r="H199" s="570"/>
      <c r="I199" s="569"/>
      <c r="J199" s="121"/>
      <c r="K199" s="121"/>
      <c r="L199" s="121"/>
      <c r="M199" s="570"/>
      <c r="N199" s="569"/>
      <c r="O199" s="569"/>
      <c r="P199" s="569"/>
      <c r="Q199" s="121"/>
      <c r="R199" s="121" t="s">
        <v>3374</v>
      </c>
      <c r="S199" s="121" t="s">
        <v>2742</v>
      </c>
      <c r="T199" s="121" t="s">
        <v>3186</v>
      </c>
      <c r="U199" s="121">
        <v>0</v>
      </c>
      <c r="V199" s="121" t="s">
        <v>3164</v>
      </c>
      <c r="W199" s="121" t="s">
        <v>2969</v>
      </c>
      <c r="X199" s="121" t="s">
        <v>2721</v>
      </c>
      <c r="Y199" s="121" t="s">
        <v>2465</v>
      </c>
      <c r="Z199" s="121" t="s">
        <v>3155</v>
      </c>
      <c r="AA199" s="121" t="s">
        <v>3092</v>
      </c>
      <c r="AB199" s="121" t="s">
        <v>3375</v>
      </c>
      <c r="AC199" s="121" t="s">
        <v>2103</v>
      </c>
      <c r="AD199" s="121" t="s">
        <v>2747</v>
      </c>
      <c r="AE199" s="121" t="s">
        <v>3376</v>
      </c>
      <c r="AF199" s="121"/>
      <c r="AG199" s="121"/>
      <c r="AH199" s="121"/>
      <c r="AI199" s="551"/>
      <c r="AJ199" s="551"/>
      <c r="AK199" s="551"/>
      <c r="AL199" s="551"/>
      <c r="AM199" s="551"/>
      <c r="AN199" s="551"/>
      <c r="AO199" s="551"/>
      <c r="AP199" s="551"/>
      <c r="AQ199" s="551"/>
      <c r="AR199" s="551"/>
      <c r="AS199" s="551"/>
      <c r="AT199" s="551"/>
      <c r="AU199" s="551"/>
      <c r="AV199" s="551"/>
      <c r="AW199" s="551"/>
      <c r="AX199" s="551"/>
    </row>
    <row r="200">
      <c r="A200" s="570" t="s">
        <v>1778</v>
      </c>
      <c r="B200" s="570" t="s">
        <v>3377</v>
      </c>
      <c r="C200" s="570" t="s">
        <v>1839</v>
      </c>
      <c r="D200" s="570" t="s">
        <v>3147</v>
      </c>
      <c r="E200" s="570" t="s">
        <v>2714</v>
      </c>
      <c r="F200" s="570">
        <v>12</v>
      </c>
      <c r="G200" s="570" t="s">
        <v>3310</v>
      </c>
      <c r="H200" s="570"/>
      <c r="I200" s="569"/>
      <c r="J200" s="121"/>
      <c r="K200" s="121"/>
      <c r="L200" s="121"/>
      <c r="M200" s="570"/>
      <c r="N200" s="569"/>
      <c r="O200" s="569"/>
      <c r="P200" s="569"/>
      <c r="Q200" s="121"/>
      <c r="R200" s="121" t="s">
        <v>3377</v>
      </c>
      <c r="S200" s="121" t="s">
        <v>2742</v>
      </c>
      <c r="T200" s="121" t="s">
        <v>3311</v>
      </c>
      <c r="U200" s="121">
        <v>0</v>
      </c>
      <c r="V200" s="121" t="s">
        <v>3164</v>
      </c>
      <c r="W200" s="121" t="s">
        <v>2869</v>
      </c>
      <c r="X200" s="121" t="s">
        <v>2721</v>
      </c>
      <c r="Y200" s="121" t="s">
        <v>2465</v>
      </c>
      <c r="Z200" s="121" t="s">
        <v>2744</v>
      </c>
      <c r="AA200" s="121" t="s">
        <v>2745</v>
      </c>
      <c r="AB200" s="121" t="s">
        <v>3312</v>
      </c>
      <c r="AC200" s="121" t="s">
        <v>2103</v>
      </c>
      <c r="AD200" s="121" t="s">
        <v>2747</v>
      </c>
      <c r="AE200" s="121" t="s">
        <v>3313</v>
      </c>
      <c r="AF200" s="121"/>
      <c r="AG200" s="121"/>
      <c r="AH200" s="121"/>
      <c r="AI200" s="551"/>
      <c r="AJ200" s="551"/>
      <c r="AK200" s="551"/>
      <c r="AL200" s="551"/>
      <c r="AM200" s="551"/>
      <c r="AN200" s="551"/>
      <c r="AO200" s="551"/>
      <c r="AP200" s="551"/>
      <c r="AQ200" s="551"/>
      <c r="AR200" s="551"/>
      <c r="AS200" s="551"/>
      <c r="AT200" s="551"/>
      <c r="AU200" s="551"/>
      <c r="AV200" s="551"/>
      <c r="AW200" s="551"/>
      <c r="AX200" s="551"/>
    </row>
    <row r="201">
      <c r="A201" s="570" t="s">
        <v>1778</v>
      </c>
      <c r="B201" s="570" t="s">
        <v>3378</v>
      </c>
      <c r="C201" s="570" t="s">
        <v>1839</v>
      </c>
      <c r="D201" s="570" t="s">
        <v>3147</v>
      </c>
      <c r="E201" s="570" t="s">
        <v>2714</v>
      </c>
      <c r="F201" s="570">
        <v>8</v>
      </c>
      <c r="G201" s="570" t="s">
        <v>3249</v>
      </c>
      <c r="H201" s="570"/>
      <c r="I201" s="569"/>
      <c r="J201" s="121"/>
      <c r="K201" s="121"/>
      <c r="L201" s="121"/>
      <c r="M201" s="570"/>
      <c r="N201" s="569"/>
      <c r="O201" s="569"/>
      <c r="P201" s="569"/>
      <c r="Q201" s="121"/>
      <c r="R201" s="121" t="s">
        <v>3378</v>
      </c>
      <c r="S201" s="121" t="s">
        <v>2742</v>
      </c>
      <c r="T201" s="121" t="s">
        <v>3186</v>
      </c>
      <c r="U201" s="121">
        <v>0</v>
      </c>
      <c r="V201" s="121" t="s">
        <v>3164</v>
      </c>
      <c r="W201" s="121" t="s">
        <v>2969</v>
      </c>
      <c r="X201" s="121" t="s">
        <v>2721</v>
      </c>
      <c r="Y201" s="121" t="s">
        <v>2465</v>
      </c>
      <c r="Z201" s="121" t="s">
        <v>3155</v>
      </c>
      <c r="AA201" s="121" t="s">
        <v>3092</v>
      </c>
      <c r="AB201" s="121" t="s">
        <v>3379</v>
      </c>
      <c r="AC201" s="121" t="s">
        <v>2103</v>
      </c>
      <c r="AD201" s="121" t="s">
        <v>2747</v>
      </c>
      <c r="AE201" s="121" t="s">
        <v>3174</v>
      </c>
      <c r="AF201" s="121"/>
      <c r="AG201" s="121"/>
      <c r="AH201" s="121"/>
      <c r="AI201" s="551"/>
      <c r="AJ201" s="551"/>
      <c r="AK201" s="551"/>
      <c r="AL201" s="551"/>
      <c r="AM201" s="551"/>
      <c r="AN201" s="551"/>
      <c r="AO201" s="551"/>
      <c r="AP201" s="551"/>
      <c r="AQ201" s="551"/>
      <c r="AR201" s="551"/>
      <c r="AS201" s="551"/>
      <c r="AT201" s="551"/>
      <c r="AU201" s="551"/>
      <c r="AV201" s="551"/>
      <c r="AW201" s="551"/>
      <c r="AX201" s="551"/>
    </row>
    <row r="202">
      <c r="A202" s="570" t="s">
        <v>1778</v>
      </c>
      <c r="B202" s="570" t="s">
        <v>3380</v>
      </c>
      <c r="C202" s="570" t="s">
        <v>1839</v>
      </c>
      <c r="D202" s="570" t="s">
        <v>3147</v>
      </c>
      <c r="E202" s="570" t="s">
        <v>2714</v>
      </c>
      <c r="F202" s="570">
        <v>8</v>
      </c>
      <c r="G202" s="570" t="s">
        <v>3249</v>
      </c>
      <c r="H202" s="570"/>
      <c r="I202" s="569"/>
      <c r="J202" s="121"/>
      <c r="K202" s="121"/>
      <c r="L202" s="121"/>
      <c r="M202" s="570"/>
      <c r="N202" s="569"/>
      <c r="O202" s="569"/>
      <c r="P202" s="569"/>
      <c r="Q202" s="121"/>
      <c r="R202" s="121" t="s">
        <v>3380</v>
      </c>
      <c r="S202" s="121" t="s">
        <v>2742</v>
      </c>
      <c r="T202" s="121" t="s">
        <v>3186</v>
      </c>
      <c r="U202" s="121">
        <v>0</v>
      </c>
      <c r="V202" s="121" t="s">
        <v>3164</v>
      </c>
      <c r="W202" s="121" t="s">
        <v>3071</v>
      </c>
      <c r="X202" s="121" t="s">
        <v>2721</v>
      </c>
      <c r="Y202" s="121" t="s">
        <v>2465</v>
      </c>
      <c r="Z202" s="121" t="s">
        <v>2744</v>
      </c>
      <c r="AA202" s="121" t="s">
        <v>2751</v>
      </c>
      <c r="AB202" s="121" t="s">
        <v>3381</v>
      </c>
      <c r="AC202" s="121" t="s">
        <v>2103</v>
      </c>
      <c r="AD202" s="121" t="s">
        <v>2747</v>
      </c>
      <c r="AE202" s="121" t="s">
        <v>2797</v>
      </c>
      <c r="AF202" s="121"/>
      <c r="AG202" s="121"/>
      <c r="AH202" s="121"/>
      <c r="AI202" s="551"/>
      <c r="AJ202" s="551"/>
      <c r="AK202" s="551"/>
      <c r="AL202" s="551"/>
      <c r="AM202" s="551"/>
      <c r="AN202" s="551"/>
      <c r="AO202" s="551"/>
      <c r="AP202" s="551"/>
      <c r="AQ202" s="551"/>
      <c r="AR202" s="551"/>
      <c r="AS202" s="551"/>
      <c r="AT202" s="551"/>
      <c r="AU202" s="551"/>
      <c r="AV202" s="551"/>
      <c r="AW202" s="551"/>
      <c r="AX202" s="551"/>
    </row>
    <row r="203">
      <c r="A203" s="570" t="s">
        <v>1778</v>
      </c>
      <c r="B203" s="570" t="s">
        <v>3382</v>
      </c>
      <c r="C203" s="570" t="s">
        <v>1839</v>
      </c>
      <c r="D203" s="570" t="s">
        <v>3147</v>
      </c>
      <c r="E203" s="570" t="s">
        <v>2714</v>
      </c>
      <c r="F203" s="570">
        <v>12</v>
      </c>
      <c r="G203" s="570" t="s">
        <v>3310</v>
      </c>
      <c r="H203" s="570"/>
      <c r="I203" s="569"/>
      <c r="J203" s="121"/>
      <c r="K203" s="121"/>
      <c r="L203" s="121"/>
      <c r="M203" s="570"/>
      <c r="N203" s="569"/>
      <c r="O203" s="569"/>
      <c r="P203" s="569"/>
      <c r="Q203" s="121"/>
      <c r="R203" s="121" t="s">
        <v>3382</v>
      </c>
      <c r="S203" s="121" t="s">
        <v>2742</v>
      </c>
      <c r="T203" s="121" t="s">
        <v>3311</v>
      </c>
      <c r="U203" s="121">
        <v>0</v>
      </c>
      <c r="V203" s="121" t="s">
        <v>3164</v>
      </c>
      <c r="W203" s="121" t="s">
        <v>2950</v>
      </c>
      <c r="X203" s="121" t="s">
        <v>2721</v>
      </c>
      <c r="Y203" s="121" t="s">
        <v>2465</v>
      </c>
      <c r="Z203" s="121" t="s">
        <v>2744</v>
      </c>
      <c r="AA203" s="121" t="s">
        <v>2751</v>
      </c>
      <c r="AB203" s="121" t="s">
        <v>3254</v>
      </c>
      <c r="AC203" s="121" t="s">
        <v>2103</v>
      </c>
      <c r="AD203" s="121" t="s">
        <v>2747</v>
      </c>
      <c r="AE203" s="121" t="s">
        <v>3063</v>
      </c>
      <c r="AF203" s="121"/>
      <c r="AG203" s="121"/>
      <c r="AH203" s="121"/>
      <c r="AI203" s="551"/>
      <c r="AJ203" s="551"/>
      <c r="AK203" s="551"/>
      <c r="AL203" s="551"/>
      <c r="AM203" s="551"/>
      <c r="AN203" s="551"/>
      <c r="AO203" s="551"/>
      <c r="AP203" s="551"/>
      <c r="AQ203" s="551"/>
      <c r="AR203" s="551"/>
      <c r="AS203" s="551"/>
      <c r="AT203" s="551"/>
      <c r="AU203" s="551"/>
      <c r="AV203" s="551"/>
      <c r="AW203" s="551"/>
      <c r="AX203" s="551"/>
    </row>
    <row r="204">
      <c r="A204" s="570" t="s">
        <v>1778</v>
      </c>
      <c r="B204" s="570" t="s">
        <v>3383</v>
      </c>
      <c r="C204" s="570" t="s">
        <v>1839</v>
      </c>
      <c r="D204" s="570" t="s">
        <v>3147</v>
      </c>
      <c r="E204" s="570" t="s">
        <v>2714</v>
      </c>
      <c r="F204" s="570">
        <v>12</v>
      </c>
      <c r="G204" s="570" t="s">
        <v>3310</v>
      </c>
      <c r="H204" s="570"/>
      <c r="I204" s="569"/>
      <c r="J204" s="121"/>
      <c r="K204" s="121"/>
      <c r="L204" s="121"/>
      <c r="M204" s="570"/>
      <c r="N204" s="569"/>
      <c r="O204" s="569"/>
      <c r="P204" s="569"/>
      <c r="Q204" s="121"/>
      <c r="R204" s="121" t="s">
        <v>3383</v>
      </c>
      <c r="S204" s="121" t="s">
        <v>2742</v>
      </c>
      <c r="T204" s="121" t="s">
        <v>3311</v>
      </c>
      <c r="U204" s="121">
        <v>0</v>
      </c>
      <c r="V204" s="121" t="s">
        <v>3164</v>
      </c>
      <c r="W204" s="121" t="s">
        <v>2767</v>
      </c>
      <c r="X204" s="121" t="s">
        <v>2721</v>
      </c>
      <c r="Y204" s="121" t="s">
        <v>2465</v>
      </c>
      <c r="Z204" s="121" t="s">
        <v>2744</v>
      </c>
      <c r="AA204" s="121" t="s">
        <v>2751</v>
      </c>
      <c r="AB204" s="121" t="s">
        <v>3384</v>
      </c>
      <c r="AC204" s="121" t="s">
        <v>2103</v>
      </c>
      <c r="AD204" s="121" t="s">
        <v>2747</v>
      </c>
      <c r="AE204" s="121" t="s">
        <v>2797</v>
      </c>
      <c r="AF204" s="121"/>
      <c r="AG204" s="121"/>
      <c r="AH204" s="121"/>
      <c r="AI204" s="551"/>
      <c r="AJ204" s="551"/>
      <c r="AK204" s="551"/>
      <c r="AL204" s="551"/>
      <c r="AM204" s="551"/>
      <c r="AN204" s="551"/>
      <c r="AO204" s="551"/>
      <c r="AP204" s="551"/>
      <c r="AQ204" s="551"/>
      <c r="AR204" s="551"/>
      <c r="AS204" s="551"/>
      <c r="AT204" s="551"/>
      <c r="AU204" s="551"/>
      <c r="AV204" s="551"/>
      <c r="AW204" s="551"/>
      <c r="AX204" s="551"/>
    </row>
    <row r="205">
      <c r="A205" s="570" t="s">
        <v>1778</v>
      </c>
      <c r="B205" s="570" t="s">
        <v>3385</v>
      </c>
      <c r="C205" s="570" t="s">
        <v>1839</v>
      </c>
      <c r="D205" s="570" t="s">
        <v>3147</v>
      </c>
      <c r="E205" s="570" t="s">
        <v>2714</v>
      </c>
      <c r="F205" s="570">
        <v>48</v>
      </c>
      <c r="G205" s="570" t="s">
        <v>3386</v>
      </c>
      <c r="H205" s="570"/>
      <c r="I205" s="569"/>
      <c r="J205" s="121"/>
      <c r="K205" s="121"/>
      <c r="L205" s="121"/>
      <c r="M205" s="570"/>
      <c r="N205" s="569"/>
      <c r="O205" s="569"/>
      <c r="P205" s="569"/>
      <c r="Q205" s="121"/>
      <c r="R205" s="121" t="s">
        <v>3385</v>
      </c>
      <c r="S205" s="121" t="s">
        <v>2716</v>
      </c>
      <c r="T205" s="121" t="s">
        <v>3387</v>
      </c>
      <c r="U205" s="121">
        <v>0</v>
      </c>
      <c r="V205" s="121" t="s">
        <v>3388</v>
      </c>
      <c r="W205" s="121" t="s">
        <v>3388</v>
      </c>
      <c r="X205" s="121" t="s">
        <v>2721</v>
      </c>
      <c r="Y205" s="121" t="s">
        <v>2465</v>
      </c>
      <c r="Z205" s="121" t="s">
        <v>2768</v>
      </c>
      <c r="AA205" s="121" t="s">
        <v>2769</v>
      </c>
      <c r="AB205" s="121" t="s">
        <v>3389</v>
      </c>
      <c r="AC205" s="121" t="s">
        <v>2103</v>
      </c>
      <c r="AD205" s="121" t="s">
        <v>2788</v>
      </c>
      <c r="AE205" s="121" t="s">
        <v>3390</v>
      </c>
      <c r="AF205" s="121"/>
      <c r="AG205" s="121"/>
      <c r="AH205" s="121"/>
      <c r="AI205" s="551"/>
      <c r="AJ205" s="551"/>
      <c r="AK205" s="551"/>
      <c r="AL205" s="551"/>
      <c r="AM205" s="551"/>
      <c r="AN205" s="551"/>
      <c r="AO205" s="551"/>
      <c r="AP205" s="551"/>
      <c r="AQ205" s="551"/>
      <c r="AR205" s="551"/>
      <c r="AS205" s="551"/>
      <c r="AT205" s="551"/>
      <c r="AU205" s="551"/>
      <c r="AV205" s="551"/>
      <c r="AW205" s="551"/>
      <c r="AX205" s="551"/>
    </row>
    <row r="206">
      <c r="A206" s="570" t="s">
        <v>1778</v>
      </c>
      <c r="B206" s="570" t="s">
        <v>3391</v>
      </c>
      <c r="C206" s="570" t="s">
        <v>1839</v>
      </c>
      <c r="D206" s="570" t="s">
        <v>3147</v>
      </c>
      <c r="E206" s="570" t="s">
        <v>2714</v>
      </c>
      <c r="F206" s="570">
        <v>48</v>
      </c>
      <c r="G206" s="570" t="s">
        <v>3386</v>
      </c>
      <c r="H206" s="570"/>
      <c r="I206" s="569"/>
      <c r="J206" s="121"/>
      <c r="K206" s="121"/>
      <c r="L206" s="121"/>
      <c r="M206" s="570"/>
      <c r="N206" s="569"/>
      <c r="O206" s="569"/>
      <c r="P206" s="569"/>
      <c r="Q206" s="121"/>
      <c r="R206" s="121" t="s">
        <v>3391</v>
      </c>
      <c r="S206" s="121" t="s">
        <v>2716</v>
      </c>
      <c r="T206" s="121" t="s">
        <v>3387</v>
      </c>
      <c r="U206" s="121">
        <v>0</v>
      </c>
      <c r="V206" s="121" t="s">
        <v>3388</v>
      </c>
      <c r="W206" s="121" t="s">
        <v>3388</v>
      </c>
      <c r="X206" s="121" t="s">
        <v>2721</v>
      </c>
      <c r="Y206" s="121" t="s">
        <v>2465</v>
      </c>
      <c r="Z206" s="121" t="s">
        <v>2768</v>
      </c>
      <c r="AA206" s="121" t="s">
        <v>2769</v>
      </c>
      <c r="AB206" s="121" t="s">
        <v>3392</v>
      </c>
      <c r="AC206" s="121" t="s">
        <v>2103</v>
      </c>
      <c r="AD206" s="121" t="s">
        <v>2788</v>
      </c>
      <c r="AE206" s="121" t="s">
        <v>3393</v>
      </c>
      <c r="AF206" s="121"/>
      <c r="AG206" s="121"/>
      <c r="AH206" s="121"/>
      <c r="AI206" s="551"/>
      <c r="AJ206" s="551"/>
      <c r="AK206" s="551"/>
      <c r="AL206" s="551"/>
      <c r="AM206" s="551"/>
      <c r="AN206" s="551"/>
      <c r="AO206" s="551"/>
      <c r="AP206" s="551"/>
      <c r="AQ206" s="551"/>
      <c r="AR206" s="551"/>
      <c r="AS206" s="551"/>
      <c r="AT206" s="551"/>
      <c r="AU206" s="551"/>
      <c r="AV206" s="551"/>
      <c r="AW206" s="551"/>
      <c r="AX206" s="551"/>
    </row>
    <row r="207">
      <c r="A207" s="570" t="s">
        <v>1778</v>
      </c>
      <c r="B207" s="570" t="s">
        <v>3394</v>
      </c>
      <c r="C207" s="570" t="s">
        <v>1839</v>
      </c>
      <c r="D207" s="570" t="s">
        <v>3147</v>
      </c>
      <c r="E207" s="570" t="s">
        <v>2714</v>
      </c>
      <c r="F207" s="570">
        <v>48</v>
      </c>
      <c r="G207" s="570" t="s">
        <v>3386</v>
      </c>
      <c r="H207" s="570"/>
      <c r="I207" s="569"/>
      <c r="J207" s="121"/>
      <c r="K207" s="121"/>
      <c r="L207" s="121"/>
      <c r="M207" s="570"/>
      <c r="N207" s="569"/>
      <c r="O207" s="569"/>
      <c r="P207" s="569"/>
      <c r="Q207" s="121"/>
      <c r="R207" s="121" t="s">
        <v>3394</v>
      </c>
      <c r="S207" s="121" t="s">
        <v>2716</v>
      </c>
      <c r="T207" s="121" t="s">
        <v>3387</v>
      </c>
      <c r="U207" s="121">
        <v>0</v>
      </c>
      <c r="V207" s="121" t="s">
        <v>3388</v>
      </c>
      <c r="W207" s="121" t="s">
        <v>3388</v>
      </c>
      <c r="X207" s="121" t="s">
        <v>2721</v>
      </c>
      <c r="Y207" s="121" t="s">
        <v>2465</v>
      </c>
      <c r="Z207" s="121" t="s">
        <v>2768</v>
      </c>
      <c r="AA207" s="121" t="s">
        <v>2769</v>
      </c>
      <c r="AB207" s="121" t="s">
        <v>3395</v>
      </c>
      <c r="AC207" s="121" t="s">
        <v>2103</v>
      </c>
      <c r="AD207" s="121" t="s">
        <v>2788</v>
      </c>
      <c r="AE207" s="121" t="s">
        <v>3393</v>
      </c>
      <c r="AF207" s="121"/>
      <c r="AG207" s="121"/>
      <c r="AH207" s="121"/>
      <c r="AI207" s="551"/>
      <c r="AJ207" s="551"/>
      <c r="AK207" s="551"/>
      <c r="AL207" s="551"/>
      <c r="AM207" s="551"/>
      <c r="AN207" s="551"/>
      <c r="AO207" s="551"/>
      <c r="AP207" s="551"/>
      <c r="AQ207" s="551"/>
      <c r="AR207" s="551"/>
      <c r="AS207" s="551"/>
      <c r="AT207" s="551"/>
      <c r="AU207" s="551"/>
      <c r="AV207" s="551"/>
      <c r="AW207" s="551"/>
      <c r="AX207" s="551"/>
    </row>
    <row r="208">
      <c r="A208" s="570" t="s">
        <v>1778</v>
      </c>
      <c r="B208" s="570" t="s">
        <v>3396</v>
      </c>
      <c r="C208" s="570" t="s">
        <v>1839</v>
      </c>
      <c r="D208" s="570" t="s">
        <v>3147</v>
      </c>
      <c r="E208" s="570" t="s">
        <v>2714</v>
      </c>
      <c r="F208" s="570">
        <v>48</v>
      </c>
      <c r="G208" s="570" t="s">
        <v>3397</v>
      </c>
      <c r="H208" s="570"/>
      <c r="I208" s="569"/>
      <c r="J208" s="121"/>
      <c r="K208" s="121"/>
      <c r="L208" s="121"/>
      <c r="M208" s="570"/>
      <c r="N208" s="569"/>
      <c r="O208" s="569"/>
      <c r="P208" s="569"/>
      <c r="Q208" s="121"/>
      <c r="R208" s="121" t="s">
        <v>3398</v>
      </c>
      <c r="S208" s="121" t="s">
        <v>2716</v>
      </c>
      <c r="T208" s="121" t="s">
        <v>3163</v>
      </c>
      <c r="U208" s="121">
        <v>0</v>
      </c>
      <c r="V208" s="121" t="s">
        <v>2720</v>
      </c>
      <c r="W208" s="121" t="s">
        <v>2720</v>
      </c>
      <c r="X208" s="121" t="s">
        <v>2721</v>
      </c>
      <c r="Y208" s="121" t="s">
        <v>2465</v>
      </c>
      <c r="Z208" s="121" t="s">
        <v>3155</v>
      </c>
      <c r="AA208" s="121" t="s">
        <v>3166</v>
      </c>
      <c r="AB208" s="121" t="s">
        <v>3399</v>
      </c>
      <c r="AC208" s="121" t="s">
        <v>2103</v>
      </c>
      <c r="AD208" s="121" t="s">
        <v>3195</v>
      </c>
      <c r="AE208" s="121" t="s">
        <v>3400</v>
      </c>
      <c r="AF208" s="121"/>
      <c r="AG208" s="121"/>
      <c r="AH208" s="121"/>
      <c r="AI208" s="551"/>
      <c r="AJ208" s="551"/>
      <c r="AK208" s="551"/>
      <c r="AL208" s="551"/>
      <c r="AM208" s="551"/>
      <c r="AN208" s="551"/>
      <c r="AO208" s="551"/>
      <c r="AP208" s="551"/>
      <c r="AQ208" s="551"/>
      <c r="AR208" s="551"/>
      <c r="AS208" s="551"/>
      <c r="AT208" s="551"/>
      <c r="AU208" s="551"/>
      <c r="AV208" s="551"/>
      <c r="AW208" s="551"/>
      <c r="AX208" s="551"/>
    </row>
    <row r="209">
      <c r="A209" s="570" t="s">
        <v>1778</v>
      </c>
      <c r="B209" s="570" t="s">
        <v>3401</v>
      </c>
      <c r="C209" s="570" t="s">
        <v>1839</v>
      </c>
      <c r="D209" s="570" t="s">
        <v>3147</v>
      </c>
      <c r="E209" s="570" t="s">
        <v>2714</v>
      </c>
      <c r="F209" s="570">
        <v>48</v>
      </c>
      <c r="G209" s="570" t="s">
        <v>3397</v>
      </c>
      <c r="H209" s="570"/>
      <c r="I209" s="569"/>
      <c r="J209" s="121"/>
      <c r="K209" s="121"/>
      <c r="L209" s="121"/>
      <c r="M209" s="570"/>
      <c r="N209" s="569"/>
      <c r="O209" s="569"/>
      <c r="P209" s="569"/>
      <c r="Q209" s="121"/>
      <c r="R209" s="121" t="s">
        <v>3402</v>
      </c>
      <c r="S209" s="121" t="s">
        <v>2716</v>
      </c>
      <c r="T209" s="121" t="s">
        <v>3163</v>
      </c>
      <c r="U209" s="121">
        <v>0</v>
      </c>
      <c r="V209" s="121" t="s">
        <v>2720</v>
      </c>
      <c r="W209" s="121" t="s">
        <v>2720</v>
      </c>
      <c r="X209" s="121" t="s">
        <v>2721</v>
      </c>
      <c r="Y209" s="121" t="s">
        <v>2465</v>
      </c>
      <c r="Z209" s="121" t="s">
        <v>3165</v>
      </c>
      <c r="AA209" s="121" t="s">
        <v>3166</v>
      </c>
      <c r="AB209" s="121" t="s">
        <v>3403</v>
      </c>
      <c r="AC209" s="121" t="s">
        <v>2103</v>
      </c>
      <c r="AD209" s="121" t="s">
        <v>3195</v>
      </c>
      <c r="AE209" s="121" t="s">
        <v>3404</v>
      </c>
      <c r="AF209" s="121"/>
      <c r="AG209" s="121"/>
      <c r="AH209" s="121"/>
      <c r="AI209" s="551"/>
      <c r="AJ209" s="551"/>
      <c r="AK209" s="551"/>
      <c r="AL209" s="551"/>
      <c r="AM209" s="551"/>
      <c r="AN209" s="551"/>
      <c r="AO209" s="551"/>
      <c r="AP209" s="551"/>
      <c r="AQ209" s="551"/>
      <c r="AR209" s="551"/>
      <c r="AS209" s="551"/>
      <c r="AT209" s="551"/>
      <c r="AU209" s="551"/>
      <c r="AV209" s="551"/>
      <c r="AW209" s="551"/>
      <c r="AX209" s="551"/>
    </row>
    <row r="210">
      <c r="A210" s="570" t="s">
        <v>1778</v>
      </c>
      <c r="B210" s="570" t="s">
        <v>3146</v>
      </c>
      <c r="C210" s="570" t="s">
        <v>1839</v>
      </c>
      <c r="D210" s="570" t="s">
        <v>3147</v>
      </c>
      <c r="E210" s="570" t="s">
        <v>2714</v>
      </c>
      <c r="F210" s="570">
        <v>16</v>
      </c>
      <c r="G210" s="570" t="s">
        <v>3148</v>
      </c>
      <c r="H210" s="570"/>
      <c r="I210" s="569"/>
      <c r="J210" s="121"/>
      <c r="K210" s="121"/>
      <c r="L210" s="121"/>
      <c r="M210" s="570"/>
      <c r="N210" s="569"/>
      <c r="O210" s="569"/>
      <c r="P210" s="569"/>
      <c r="Q210" s="121"/>
      <c r="R210" s="121" t="s">
        <v>3149</v>
      </c>
      <c r="S210" s="121" t="s">
        <v>2742</v>
      </c>
      <c r="T210" s="121" t="s">
        <v>2743</v>
      </c>
      <c r="U210" s="121">
        <v>0</v>
      </c>
      <c r="V210" s="121" t="s">
        <v>2206</v>
      </c>
      <c r="W210" s="121" t="s">
        <v>2950</v>
      </c>
      <c r="X210" s="121" t="s">
        <v>2721</v>
      </c>
      <c r="Y210" s="121" t="s">
        <v>2465</v>
      </c>
      <c r="Z210" s="121" t="s">
        <v>2744</v>
      </c>
      <c r="AA210" s="121" t="s">
        <v>2751</v>
      </c>
      <c r="AB210" s="121" t="s">
        <v>3150</v>
      </c>
      <c r="AC210" s="121" t="s">
        <v>2103</v>
      </c>
      <c r="AD210" s="121" t="s">
        <v>2747</v>
      </c>
      <c r="AE210" s="121" t="s">
        <v>3063</v>
      </c>
      <c r="AF210" s="121"/>
      <c r="AG210" s="121"/>
      <c r="AH210" s="121"/>
      <c r="AI210" s="551"/>
      <c r="AJ210" s="551"/>
      <c r="AK210" s="551"/>
      <c r="AL210" s="551"/>
      <c r="AM210" s="551"/>
      <c r="AN210" s="551"/>
      <c r="AO210" s="551"/>
      <c r="AP210" s="551"/>
      <c r="AQ210" s="551"/>
      <c r="AR210" s="551"/>
      <c r="AS210" s="551"/>
      <c r="AT210" s="551"/>
      <c r="AU210" s="551"/>
      <c r="AV210" s="551"/>
      <c r="AW210" s="551"/>
      <c r="AX210" s="551"/>
    </row>
    <row r="211">
      <c r="A211" s="570" t="s">
        <v>3405</v>
      </c>
      <c r="B211" s="570" t="s">
        <v>3146</v>
      </c>
      <c r="C211" s="570" t="s">
        <v>1839</v>
      </c>
      <c r="D211" s="570" t="s">
        <v>3147</v>
      </c>
      <c r="E211" s="570" t="s">
        <v>2714</v>
      </c>
      <c r="F211" s="570">
        <v>16</v>
      </c>
      <c r="G211" s="570" t="s">
        <v>3148</v>
      </c>
      <c r="H211" s="570"/>
      <c r="I211" s="569"/>
      <c r="J211" s="121"/>
      <c r="K211" s="121"/>
      <c r="L211" s="121"/>
      <c r="M211" s="570"/>
      <c r="N211" s="569"/>
      <c r="O211" s="569"/>
      <c r="P211" s="569"/>
      <c r="Q211" s="121"/>
      <c r="R211" s="121" t="s">
        <v>3149</v>
      </c>
      <c r="S211" s="121" t="s">
        <v>2742</v>
      </c>
      <c r="T211" s="121" t="s">
        <v>2743</v>
      </c>
      <c r="U211" s="121">
        <v>0</v>
      </c>
      <c r="V211" s="121" t="s">
        <v>2206</v>
      </c>
      <c r="W211" s="121" t="s">
        <v>2950</v>
      </c>
      <c r="X211" s="121" t="s">
        <v>2721</v>
      </c>
      <c r="Y211" s="121" t="s">
        <v>2465</v>
      </c>
      <c r="Z211" s="121" t="s">
        <v>2744</v>
      </c>
      <c r="AA211" s="121" t="s">
        <v>2751</v>
      </c>
      <c r="AB211" s="121" t="s">
        <v>3150</v>
      </c>
      <c r="AC211" s="121" t="s">
        <v>2103</v>
      </c>
      <c r="AD211" s="121" t="s">
        <v>2747</v>
      </c>
      <c r="AE211" s="121" t="s">
        <v>3063</v>
      </c>
      <c r="AF211" s="121"/>
      <c r="AG211" s="121"/>
      <c r="AH211" s="121"/>
      <c r="AI211" s="551"/>
      <c r="AJ211" s="551"/>
      <c r="AK211" s="551"/>
      <c r="AL211" s="551"/>
      <c r="AM211" s="551"/>
      <c r="AN211" s="551"/>
      <c r="AO211" s="551"/>
      <c r="AP211" s="551"/>
      <c r="AQ211" s="551"/>
      <c r="AR211" s="551"/>
      <c r="AS211" s="551"/>
      <c r="AT211" s="551"/>
      <c r="AU211" s="551"/>
      <c r="AV211" s="551"/>
      <c r="AW211" s="551"/>
      <c r="AX211" s="551"/>
    </row>
    <row r="212">
      <c r="A212" s="570" t="s">
        <v>3405</v>
      </c>
      <c r="B212" s="570" t="s">
        <v>3253</v>
      </c>
      <c r="C212" s="570" t="s">
        <v>1839</v>
      </c>
      <c r="D212" s="570" t="s">
        <v>3147</v>
      </c>
      <c r="E212" s="570" t="s">
        <v>2714</v>
      </c>
      <c r="F212" s="570">
        <v>8</v>
      </c>
      <c r="G212" s="570" t="s">
        <v>3148</v>
      </c>
      <c r="H212" s="570"/>
      <c r="I212" s="569"/>
      <c r="J212" s="121"/>
      <c r="K212" s="121"/>
      <c r="L212" s="121"/>
      <c r="M212" s="570"/>
      <c r="N212" s="569"/>
      <c r="O212" s="569"/>
      <c r="P212" s="569"/>
      <c r="Q212" s="121"/>
      <c r="R212" s="121" t="s">
        <v>3253</v>
      </c>
      <c r="S212" s="121" t="s">
        <v>2742</v>
      </c>
      <c r="T212" s="121" t="s">
        <v>2743</v>
      </c>
      <c r="U212" s="121">
        <v>0</v>
      </c>
      <c r="V212" s="121" t="s">
        <v>2206</v>
      </c>
      <c r="W212" s="121" t="s">
        <v>2950</v>
      </c>
      <c r="X212" s="121" t="s">
        <v>2721</v>
      </c>
      <c r="Y212" s="121" t="s">
        <v>2465</v>
      </c>
      <c r="Z212" s="121" t="s">
        <v>2744</v>
      </c>
      <c r="AA212" s="121" t="s">
        <v>2751</v>
      </c>
      <c r="AB212" s="121" t="s">
        <v>3254</v>
      </c>
      <c r="AC212" s="121" t="s">
        <v>2103</v>
      </c>
      <c r="AD212" s="121" t="s">
        <v>2747</v>
      </c>
      <c r="AE212" s="121" t="s">
        <v>3063</v>
      </c>
      <c r="AF212" s="121"/>
      <c r="AG212" s="121"/>
      <c r="AH212" s="121"/>
      <c r="AI212" s="551"/>
      <c r="AJ212" s="551"/>
      <c r="AK212" s="551"/>
      <c r="AL212" s="551"/>
      <c r="AM212" s="551"/>
      <c r="AN212" s="551"/>
      <c r="AO212" s="551"/>
      <c r="AP212" s="551"/>
      <c r="AQ212" s="551"/>
      <c r="AR212" s="551"/>
      <c r="AS212" s="551"/>
      <c r="AT212" s="551"/>
      <c r="AU212" s="551"/>
      <c r="AV212" s="551"/>
      <c r="AW212" s="551"/>
      <c r="AX212" s="551"/>
    </row>
    <row r="213">
      <c r="A213" s="570" t="s">
        <v>3406</v>
      </c>
      <c r="B213" s="570" t="s">
        <v>3407</v>
      </c>
      <c r="C213" s="570" t="s">
        <v>1839</v>
      </c>
      <c r="D213" s="570" t="s">
        <v>3147</v>
      </c>
      <c r="E213" s="570" t="s">
        <v>2714</v>
      </c>
      <c r="F213" s="570">
        <v>12</v>
      </c>
      <c r="G213" s="570" t="s">
        <v>3408</v>
      </c>
      <c r="H213" s="570"/>
      <c r="I213" s="569"/>
      <c r="J213" s="121"/>
      <c r="K213" s="121"/>
      <c r="L213" s="121"/>
      <c r="M213" s="570"/>
      <c r="N213" s="569"/>
      <c r="O213" s="569"/>
      <c r="P213" s="569"/>
      <c r="Q213" s="121"/>
      <c r="R213" s="121" t="s">
        <v>3407</v>
      </c>
      <c r="S213" s="121" t="s">
        <v>2742</v>
      </c>
      <c r="T213" s="121" t="s">
        <v>3186</v>
      </c>
      <c r="U213" s="121">
        <v>0</v>
      </c>
      <c r="V213" s="121" t="s">
        <v>3164</v>
      </c>
      <c r="W213" s="121" t="s">
        <v>2969</v>
      </c>
      <c r="X213" s="121" t="s">
        <v>2721</v>
      </c>
      <c r="Y213" s="121" t="s">
        <v>2465</v>
      </c>
      <c r="Z213" s="121" t="s">
        <v>3155</v>
      </c>
      <c r="AA213" s="121" t="s">
        <v>3092</v>
      </c>
      <c r="AB213" s="121" t="s">
        <v>3173</v>
      </c>
      <c r="AC213" s="121" t="s">
        <v>2103</v>
      </c>
      <c r="AD213" s="121" t="s">
        <v>2747</v>
      </c>
      <c r="AE213" s="121" t="s">
        <v>3174</v>
      </c>
      <c r="AF213" s="121"/>
      <c r="AG213" s="121"/>
      <c r="AH213" s="121"/>
      <c r="AI213" s="551"/>
      <c r="AJ213" s="551"/>
      <c r="AK213" s="551"/>
      <c r="AL213" s="551"/>
      <c r="AM213" s="551"/>
      <c r="AN213" s="551"/>
      <c r="AO213" s="551"/>
      <c r="AP213" s="551"/>
      <c r="AQ213" s="551"/>
      <c r="AR213" s="551"/>
      <c r="AS213" s="551"/>
      <c r="AT213" s="551"/>
      <c r="AU213" s="551"/>
      <c r="AV213" s="551"/>
      <c r="AW213" s="551"/>
      <c r="AX213" s="551"/>
    </row>
    <row r="214">
      <c r="A214" s="570" t="s">
        <v>3406</v>
      </c>
      <c r="B214" s="570" t="s">
        <v>3146</v>
      </c>
      <c r="C214" s="570" t="s">
        <v>1839</v>
      </c>
      <c r="D214" s="570" t="s">
        <v>3147</v>
      </c>
      <c r="E214" s="570" t="s">
        <v>2714</v>
      </c>
      <c r="F214" s="570">
        <v>16</v>
      </c>
      <c r="G214" s="570" t="s">
        <v>3148</v>
      </c>
      <c r="H214" s="570"/>
      <c r="I214" s="569"/>
      <c r="J214" s="121"/>
      <c r="K214" s="121"/>
      <c r="L214" s="121"/>
      <c r="M214" s="570"/>
      <c r="N214" s="569"/>
      <c r="O214" s="569"/>
      <c r="P214" s="569"/>
      <c r="Q214" s="121"/>
      <c r="R214" s="121" t="s">
        <v>3149</v>
      </c>
      <c r="S214" s="121" t="s">
        <v>2742</v>
      </c>
      <c r="T214" s="121" t="s">
        <v>2743</v>
      </c>
      <c r="U214" s="121">
        <v>0</v>
      </c>
      <c r="V214" s="121" t="s">
        <v>2206</v>
      </c>
      <c r="W214" s="121" t="s">
        <v>2950</v>
      </c>
      <c r="X214" s="121" t="s">
        <v>2721</v>
      </c>
      <c r="Y214" s="121" t="s">
        <v>2465</v>
      </c>
      <c r="Z214" s="121" t="s">
        <v>2744</v>
      </c>
      <c r="AA214" s="121" t="s">
        <v>2751</v>
      </c>
      <c r="AB214" s="121" t="s">
        <v>3150</v>
      </c>
      <c r="AC214" s="121" t="s">
        <v>2103</v>
      </c>
      <c r="AD214" s="121" t="s">
        <v>2747</v>
      </c>
      <c r="AE214" s="121" t="s">
        <v>3063</v>
      </c>
      <c r="AF214" s="121"/>
      <c r="AG214" s="121"/>
      <c r="AH214" s="121"/>
      <c r="AI214" s="551"/>
      <c r="AJ214" s="551"/>
      <c r="AK214" s="551"/>
      <c r="AL214" s="551"/>
      <c r="AM214" s="551"/>
      <c r="AN214" s="551"/>
      <c r="AO214" s="551"/>
      <c r="AP214" s="551"/>
      <c r="AQ214" s="551"/>
      <c r="AR214" s="551"/>
      <c r="AS214" s="551"/>
      <c r="AT214" s="551"/>
      <c r="AU214" s="551"/>
      <c r="AV214" s="551"/>
      <c r="AW214" s="551"/>
      <c r="AX214" s="551"/>
    </row>
    <row r="215">
      <c r="A215" s="570" t="s">
        <v>3406</v>
      </c>
      <c r="B215" s="570" t="s">
        <v>3409</v>
      </c>
      <c r="C215" s="570" t="s">
        <v>1839</v>
      </c>
      <c r="D215" s="570" t="s">
        <v>3147</v>
      </c>
      <c r="E215" s="570" t="s">
        <v>2714</v>
      </c>
      <c r="F215" s="570">
        <v>48</v>
      </c>
      <c r="G215" s="570" t="s">
        <v>3410</v>
      </c>
      <c r="H215" s="570"/>
      <c r="I215" s="569"/>
      <c r="J215" s="121"/>
      <c r="K215" s="121"/>
      <c r="L215" s="121"/>
      <c r="M215" s="570"/>
      <c r="N215" s="569"/>
      <c r="O215" s="569"/>
      <c r="P215" s="569"/>
      <c r="Q215" s="121"/>
      <c r="R215" s="121" t="s">
        <v>3411</v>
      </c>
      <c r="S215" s="121" t="s">
        <v>2716</v>
      </c>
      <c r="T215" s="121" t="s">
        <v>3163</v>
      </c>
      <c r="U215" s="121">
        <v>0</v>
      </c>
      <c r="V215" s="121" t="s">
        <v>2720</v>
      </c>
      <c r="W215" s="121" t="s">
        <v>2720</v>
      </c>
      <c r="X215" s="121" t="s">
        <v>2721</v>
      </c>
      <c r="Y215" s="121" t="s">
        <v>2465</v>
      </c>
      <c r="Z215" s="121" t="s">
        <v>3155</v>
      </c>
      <c r="AA215" s="121" t="s">
        <v>3222</v>
      </c>
      <c r="AB215" s="121" t="s">
        <v>3412</v>
      </c>
      <c r="AC215" s="121" t="s">
        <v>2103</v>
      </c>
      <c r="AD215" s="121" t="s">
        <v>3224</v>
      </c>
      <c r="AE215" s="121" t="s">
        <v>3225</v>
      </c>
      <c r="AF215" s="121"/>
      <c r="AG215" s="121"/>
      <c r="AH215" s="121"/>
      <c r="AI215" s="551"/>
      <c r="AJ215" s="551"/>
      <c r="AK215" s="551"/>
      <c r="AL215" s="551"/>
      <c r="AM215" s="551"/>
      <c r="AN215" s="551"/>
      <c r="AO215" s="551"/>
      <c r="AP215" s="551"/>
      <c r="AQ215" s="551"/>
      <c r="AR215" s="551"/>
      <c r="AS215" s="551"/>
      <c r="AT215" s="551"/>
      <c r="AU215" s="551"/>
      <c r="AV215" s="551"/>
      <c r="AW215" s="551"/>
      <c r="AX215" s="551"/>
    </row>
    <row r="216">
      <c r="A216" s="570" t="s">
        <v>3406</v>
      </c>
      <c r="B216" s="570" t="s">
        <v>3413</v>
      </c>
      <c r="C216" s="570" t="s">
        <v>1839</v>
      </c>
      <c r="D216" s="570" t="s">
        <v>3147</v>
      </c>
      <c r="E216" s="570" t="s">
        <v>2714</v>
      </c>
      <c r="F216" s="570">
        <v>48</v>
      </c>
      <c r="G216" s="570" t="s">
        <v>3414</v>
      </c>
      <c r="H216" s="570"/>
      <c r="I216" s="569"/>
      <c r="J216" s="121"/>
      <c r="K216" s="121"/>
      <c r="L216" s="121"/>
      <c r="M216" s="570"/>
      <c r="N216" s="569"/>
      <c r="O216" s="569"/>
      <c r="P216" s="569"/>
      <c r="Q216" s="121"/>
      <c r="R216" s="121" t="s">
        <v>3415</v>
      </c>
      <c r="S216" s="121" t="s">
        <v>2716</v>
      </c>
      <c r="T216" s="121" t="s">
        <v>3163</v>
      </c>
      <c r="U216" s="121">
        <v>0</v>
      </c>
      <c r="V216" s="121" t="s">
        <v>2720</v>
      </c>
      <c r="W216" s="121" t="s">
        <v>2720</v>
      </c>
      <c r="X216" s="121" t="s">
        <v>2721</v>
      </c>
      <c r="Y216" s="121" t="s">
        <v>2465</v>
      </c>
      <c r="Z216" s="121" t="s">
        <v>3155</v>
      </c>
      <c r="AA216" s="121" t="s">
        <v>3222</v>
      </c>
      <c r="AB216" s="121" t="s">
        <v>3416</v>
      </c>
      <c r="AC216" s="121" t="s">
        <v>2103</v>
      </c>
      <c r="AD216" s="121" t="s">
        <v>3224</v>
      </c>
      <c r="AE216" s="121" t="s">
        <v>3225</v>
      </c>
      <c r="AF216" s="121"/>
      <c r="AG216" s="121"/>
      <c r="AH216" s="121"/>
      <c r="AI216" s="551"/>
      <c r="AJ216" s="551"/>
      <c r="AK216" s="551"/>
      <c r="AL216" s="551"/>
      <c r="AM216" s="551"/>
      <c r="AN216" s="551"/>
      <c r="AO216" s="551"/>
      <c r="AP216" s="551"/>
      <c r="AQ216" s="551"/>
      <c r="AR216" s="551"/>
      <c r="AS216" s="551"/>
      <c r="AT216" s="551"/>
      <c r="AU216" s="551"/>
      <c r="AV216" s="551"/>
      <c r="AW216" s="551"/>
      <c r="AX216" s="551"/>
    </row>
    <row r="217">
      <c r="A217" s="570" t="s">
        <v>3406</v>
      </c>
      <c r="B217" s="570" t="s">
        <v>3417</v>
      </c>
      <c r="C217" s="570" t="s">
        <v>1839</v>
      </c>
      <c r="D217" s="570" t="s">
        <v>3147</v>
      </c>
      <c r="E217" s="570" t="s">
        <v>2714</v>
      </c>
      <c r="F217" s="570">
        <v>48</v>
      </c>
      <c r="G217" s="570" t="s">
        <v>3418</v>
      </c>
      <c r="H217" s="570"/>
      <c r="I217" s="569"/>
      <c r="J217" s="121"/>
      <c r="K217" s="121"/>
      <c r="L217" s="121"/>
      <c r="M217" s="570"/>
      <c r="N217" s="569"/>
      <c r="O217" s="569"/>
      <c r="P217" s="569"/>
      <c r="Q217" s="121"/>
      <c r="R217" s="121" t="s">
        <v>3419</v>
      </c>
      <c r="S217" s="121" t="s">
        <v>2716</v>
      </c>
      <c r="T217" s="121" t="s">
        <v>3163</v>
      </c>
      <c r="U217" s="121">
        <v>0</v>
      </c>
      <c r="V217" s="121" t="s">
        <v>2720</v>
      </c>
      <c r="W217" s="121" t="s">
        <v>2720</v>
      </c>
      <c r="X217" s="121" t="s">
        <v>2721</v>
      </c>
      <c r="Y217" s="121" t="s">
        <v>2465</v>
      </c>
      <c r="Z217" s="121" t="s">
        <v>3155</v>
      </c>
      <c r="AA217" s="121" t="s">
        <v>3222</v>
      </c>
      <c r="AB217" s="121" t="s">
        <v>3420</v>
      </c>
      <c r="AC217" s="121" t="s">
        <v>2103</v>
      </c>
      <c r="AD217" s="121" t="s">
        <v>3224</v>
      </c>
      <c r="AE217" s="121" t="s">
        <v>3228</v>
      </c>
      <c r="AF217" s="121"/>
      <c r="AG217" s="121"/>
      <c r="AH217" s="121"/>
      <c r="AI217" s="551"/>
      <c r="AJ217" s="551"/>
      <c r="AK217" s="551"/>
      <c r="AL217" s="551"/>
      <c r="AM217" s="551"/>
      <c r="AN217" s="551"/>
      <c r="AO217" s="551"/>
      <c r="AP217" s="551"/>
      <c r="AQ217" s="551"/>
      <c r="AR217" s="551"/>
      <c r="AS217" s="551"/>
      <c r="AT217" s="551"/>
      <c r="AU217" s="551"/>
      <c r="AV217" s="551"/>
      <c r="AW217" s="551"/>
      <c r="AX217" s="551"/>
    </row>
    <row r="218">
      <c r="A218" s="570" t="s">
        <v>3406</v>
      </c>
      <c r="B218" s="570" t="s">
        <v>3421</v>
      </c>
      <c r="C218" s="570" t="s">
        <v>1839</v>
      </c>
      <c r="D218" s="570" t="s">
        <v>3147</v>
      </c>
      <c r="E218" s="570" t="s">
        <v>2714</v>
      </c>
      <c r="F218" s="570">
        <v>48</v>
      </c>
      <c r="G218" s="570" t="s">
        <v>3410</v>
      </c>
      <c r="H218" s="570"/>
      <c r="I218" s="569"/>
      <c r="J218" s="121"/>
      <c r="K218" s="121"/>
      <c r="L218" s="121"/>
      <c r="M218" s="570"/>
      <c r="N218" s="569"/>
      <c r="O218" s="569"/>
      <c r="P218" s="569"/>
      <c r="Q218" s="121"/>
      <c r="R218" s="121" t="s">
        <v>3422</v>
      </c>
      <c r="S218" s="121" t="s">
        <v>2716</v>
      </c>
      <c r="T218" s="121" t="s">
        <v>3163</v>
      </c>
      <c r="U218" s="121">
        <v>0</v>
      </c>
      <c r="V218" s="121" t="s">
        <v>2720</v>
      </c>
      <c r="W218" s="121" t="s">
        <v>2720</v>
      </c>
      <c r="X218" s="121" t="s">
        <v>2721</v>
      </c>
      <c r="Y218" s="121" t="s">
        <v>2465</v>
      </c>
      <c r="Z218" s="121" t="s">
        <v>3155</v>
      </c>
      <c r="AA218" s="121" t="s">
        <v>3222</v>
      </c>
      <c r="AB218" s="121" t="s">
        <v>3423</v>
      </c>
      <c r="AC218" s="121" t="s">
        <v>2103</v>
      </c>
      <c r="AD218" s="121" t="s">
        <v>3224</v>
      </c>
      <c r="AE218" s="121" t="s">
        <v>3228</v>
      </c>
      <c r="AF218" s="121"/>
      <c r="AG218" s="121"/>
      <c r="AH218" s="121"/>
      <c r="AI218" s="551"/>
      <c r="AJ218" s="551"/>
      <c r="AK218" s="551"/>
      <c r="AL218" s="551"/>
      <c r="AM218" s="551"/>
      <c r="AN218" s="551"/>
      <c r="AO218" s="551"/>
      <c r="AP218" s="551"/>
      <c r="AQ218" s="551"/>
      <c r="AR218" s="551"/>
      <c r="AS218" s="551"/>
      <c r="AT218" s="551"/>
      <c r="AU218" s="551"/>
      <c r="AV218" s="551"/>
      <c r="AW218" s="551"/>
      <c r="AX218" s="551"/>
    </row>
    <row r="219">
      <c r="A219" s="570" t="s">
        <v>3406</v>
      </c>
      <c r="B219" s="570" t="s">
        <v>3424</v>
      </c>
      <c r="C219" s="570" t="s">
        <v>1839</v>
      </c>
      <c r="D219" s="570" t="s">
        <v>3147</v>
      </c>
      <c r="E219" s="570" t="s">
        <v>2714</v>
      </c>
      <c r="F219" s="570">
        <v>8</v>
      </c>
      <c r="G219" s="570" t="s">
        <v>3425</v>
      </c>
      <c r="H219" s="570"/>
      <c r="I219" s="569"/>
      <c r="J219" s="121"/>
      <c r="K219" s="121"/>
      <c r="L219" s="121"/>
      <c r="M219" s="570"/>
      <c r="N219" s="569"/>
      <c r="O219" s="569"/>
      <c r="P219" s="569"/>
      <c r="Q219" s="121"/>
      <c r="R219" s="121" t="s">
        <v>3424</v>
      </c>
      <c r="S219" s="121" t="s">
        <v>2742</v>
      </c>
      <c r="T219" s="121" t="s">
        <v>3315</v>
      </c>
      <c r="U219" s="121">
        <v>0</v>
      </c>
      <c r="V219" s="121" t="s">
        <v>3164</v>
      </c>
      <c r="W219" s="121" t="s">
        <v>3071</v>
      </c>
      <c r="X219" s="121" t="s">
        <v>2721</v>
      </c>
      <c r="Y219" s="121" t="s">
        <v>2465</v>
      </c>
      <c r="Z219" s="121" t="s">
        <v>3155</v>
      </c>
      <c r="AA219" s="121" t="s">
        <v>3092</v>
      </c>
      <c r="AB219" s="121" t="s">
        <v>3426</v>
      </c>
      <c r="AC219" s="121" t="s">
        <v>2103</v>
      </c>
      <c r="AD219" s="121" t="s">
        <v>2747</v>
      </c>
      <c r="AE219" s="121" t="s">
        <v>3188</v>
      </c>
      <c r="AF219" s="121"/>
      <c r="AG219" s="121"/>
      <c r="AH219" s="121"/>
      <c r="AI219" s="551"/>
      <c r="AJ219" s="551"/>
      <c r="AK219" s="551"/>
      <c r="AL219" s="551"/>
      <c r="AM219" s="551"/>
      <c r="AN219" s="551"/>
      <c r="AO219" s="551"/>
      <c r="AP219" s="551"/>
      <c r="AQ219" s="551"/>
      <c r="AR219" s="551"/>
      <c r="AS219" s="551"/>
      <c r="AT219" s="551"/>
      <c r="AU219" s="551"/>
      <c r="AV219" s="551"/>
      <c r="AW219" s="551"/>
      <c r="AX219" s="551"/>
    </row>
    <row r="220">
      <c r="A220" s="570" t="s">
        <v>3406</v>
      </c>
      <c r="B220" s="570" t="s">
        <v>3427</v>
      </c>
      <c r="C220" s="570" t="s">
        <v>1839</v>
      </c>
      <c r="D220" s="570" t="s">
        <v>3147</v>
      </c>
      <c r="E220" s="570" t="s">
        <v>2714</v>
      </c>
      <c r="F220" s="570">
        <v>8</v>
      </c>
      <c r="G220" s="570" t="s">
        <v>3425</v>
      </c>
      <c r="H220" s="570"/>
      <c r="I220" s="569"/>
      <c r="J220" s="121"/>
      <c r="K220" s="121"/>
      <c r="L220" s="121"/>
      <c r="M220" s="570"/>
      <c r="N220" s="569"/>
      <c r="O220" s="569"/>
      <c r="P220" s="569"/>
      <c r="Q220" s="121"/>
      <c r="R220" s="121" t="s">
        <v>3427</v>
      </c>
      <c r="S220" s="121" t="s">
        <v>2742</v>
      </c>
      <c r="T220" s="121" t="s">
        <v>3315</v>
      </c>
      <c r="U220" s="121">
        <v>0</v>
      </c>
      <c r="V220" s="121" t="s">
        <v>3164</v>
      </c>
      <c r="W220" s="121" t="s">
        <v>3071</v>
      </c>
      <c r="X220" s="121" t="s">
        <v>2721</v>
      </c>
      <c r="Y220" s="121" t="s">
        <v>2465</v>
      </c>
      <c r="Z220" s="121" t="s">
        <v>3155</v>
      </c>
      <c r="AA220" s="121" t="s">
        <v>3092</v>
      </c>
      <c r="AB220" s="121" t="s">
        <v>3428</v>
      </c>
      <c r="AC220" s="121" t="s">
        <v>2103</v>
      </c>
      <c r="AD220" s="121" t="s">
        <v>2747</v>
      </c>
      <c r="AE220" s="121" t="s">
        <v>3188</v>
      </c>
      <c r="AF220" s="121"/>
      <c r="AG220" s="121"/>
      <c r="AH220" s="121"/>
      <c r="AI220" s="551"/>
      <c r="AJ220" s="551"/>
      <c r="AK220" s="551"/>
      <c r="AL220" s="551"/>
      <c r="AM220" s="551"/>
      <c r="AN220" s="551"/>
      <c r="AO220" s="551"/>
      <c r="AP220" s="551"/>
      <c r="AQ220" s="551"/>
      <c r="AR220" s="551"/>
      <c r="AS220" s="551"/>
      <c r="AT220" s="551"/>
      <c r="AU220" s="551"/>
      <c r="AV220" s="551"/>
      <c r="AW220" s="551"/>
      <c r="AX220" s="551"/>
    </row>
    <row r="221">
      <c r="A221" s="570" t="s">
        <v>3429</v>
      </c>
      <c r="B221" s="570" t="s">
        <v>3184</v>
      </c>
      <c r="C221" s="570" t="s">
        <v>1839</v>
      </c>
      <c r="D221" s="570" t="s">
        <v>3147</v>
      </c>
      <c r="E221" s="570" t="s">
        <v>2714</v>
      </c>
      <c r="F221" s="570">
        <v>4</v>
      </c>
      <c r="G221" s="570" t="s">
        <v>3185</v>
      </c>
      <c r="H221" s="570"/>
      <c r="I221" s="569"/>
      <c r="J221" s="121"/>
      <c r="K221" s="121"/>
      <c r="L221" s="121"/>
      <c r="M221" s="570"/>
      <c r="N221" s="569"/>
      <c r="O221" s="569"/>
      <c r="P221" s="569"/>
      <c r="Q221" s="121"/>
      <c r="R221" s="121" t="s">
        <v>3184</v>
      </c>
      <c r="S221" s="121" t="s">
        <v>2742</v>
      </c>
      <c r="T221" s="121" t="s">
        <v>3186</v>
      </c>
      <c r="U221" s="121">
        <v>0</v>
      </c>
      <c r="V221" s="121" t="s">
        <v>3164</v>
      </c>
      <c r="W221" s="121" t="s">
        <v>3071</v>
      </c>
      <c r="X221" s="121" t="s">
        <v>2721</v>
      </c>
      <c r="Y221" s="121" t="s">
        <v>2465</v>
      </c>
      <c r="Z221" s="121" t="s">
        <v>3155</v>
      </c>
      <c r="AA221" s="121" t="s">
        <v>3092</v>
      </c>
      <c r="AB221" s="121" t="s">
        <v>3187</v>
      </c>
      <c r="AC221" s="121" t="s">
        <v>2103</v>
      </c>
      <c r="AD221" s="121" t="s">
        <v>2747</v>
      </c>
      <c r="AE221" s="121" t="s">
        <v>3188</v>
      </c>
      <c r="AF221" s="121"/>
      <c r="AG221" s="121"/>
      <c r="AH221" s="121"/>
      <c r="AI221" s="551"/>
      <c r="AJ221" s="551"/>
      <c r="AK221" s="551"/>
      <c r="AL221" s="551"/>
      <c r="AM221" s="551"/>
      <c r="AN221" s="551"/>
      <c r="AO221" s="551"/>
      <c r="AP221" s="551"/>
      <c r="AQ221" s="551"/>
      <c r="AR221" s="551"/>
      <c r="AS221" s="551"/>
      <c r="AT221" s="551"/>
      <c r="AU221" s="551"/>
      <c r="AV221" s="551"/>
      <c r="AW221" s="551"/>
      <c r="AX221" s="551"/>
    </row>
    <row r="222">
      <c r="A222" s="570" t="s">
        <v>3429</v>
      </c>
      <c r="B222" s="570" t="s">
        <v>3430</v>
      </c>
      <c r="C222" s="570" t="s">
        <v>1839</v>
      </c>
      <c r="D222" s="570" t="s">
        <v>3147</v>
      </c>
      <c r="E222" s="570" t="s">
        <v>2714</v>
      </c>
      <c r="F222" s="570">
        <v>8</v>
      </c>
      <c r="G222" s="570" t="s">
        <v>3249</v>
      </c>
      <c r="H222" s="570"/>
      <c r="I222" s="569"/>
      <c r="J222" s="121"/>
      <c r="K222" s="121"/>
      <c r="L222" s="121"/>
      <c r="M222" s="570"/>
      <c r="N222" s="569"/>
      <c r="O222" s="569"/>
      <c r="P222" s="569"/>
      <c r="Q222" s="121"/>
      <c r="R222" s="121" t="s">
        <v>3430</v>
      </c>
      <c r="S222" s="121" t="s">
        <v>2742</v>
      </c>
      <c r="T222" s="121" t="s">
        <v>3186</v>
      </c>
      <c r="U222" s="121">
        <v>0</v>
      </c>
      <c r="V222" s="121" t="s">
        <v>3164</v>
      </c>
      <c r="W222" s="121" t="s">
        <v>2869</v>
      </c>
      <c r="X222" s="121" t="s">
        <v>2721</v>
      </c>
      <c r="Y222" s="121" t="s">
        <v>2465</v>
      </c>
      <c r="Z222" s="121" t="s">
        <v>3155</v>
      </c>
      <c r="AA222" s="121" t="s">
        <v>3222</v>
      </c>
      <c r="AB222" s="121" t="s">
        <v>3431</v>
      </c>
      <c r="AC222" s="121" t="s">
        <v>2103</v>
      </c>
      <c r="AD222" s="121" t="s">
        <v>3224</v>
      </c>
      <c r="AE222" s="121" t="s">
        <v>3225</v>
      </c>
      <c r="AF222" s="121"/>
      <c r="AG222" s="121"/>
      <c r="AH222" s="121"/>
      <c r="AI222" s="551"/>
      <c r="AJ222" s="551"/>
      <c r="AK222" s="551"/>
      <c r="AL222" s="551"/>
      <c r="AM222" s="551"/>
      <c r="AN222" s="551"/>
      <c r="AO222" s="551"/>
      <c r="AP222" s="551"/>
      <c r="AQ222" s="551"/>
      <c r="AR222" s="551"/>
      <c r="AS222" s="551"/>
      <c r="AT222" s="551"/>
      <c r="AU222" s="551"/>
      <c r="AV222" s="551"/>
      <c r="AW222" s="551"/>
      <c r="AX222" s="551"/>
    </row>
    <row r="223">
      <c r="A223" s="570" t="s">
        <v>3429</v>
      </c>
      <c r="B223" s="570" t="s">
        <v>3432</v>
      </c>
      <c r="C223" s="570" t="s">
        <v>1839</v>
      </c>
      <c r="D223" s="570" t="s">
        <v>3147</v>
      </c>
      <c r="E223" s="570" t="s">
        <v>2714</v>
      </c>
      <c r="F223" s="570">
        <v>16</v>
      </c>
      <c r="G223" s="570" t="s">
        <v>3221</v>
      </c>
      <c r="H223" s="570"/>
      <c r="I223" s="569"/>
      <c r="J223" s="121"/>
      <c r="K223" s="121"/>
      <c r="L223" s="121"/>
      <c r="M223" s="570"/>
      <c r="N223" s="569"/>
      <c r="O223" s="569"/>
      <c r="P223" s="569"/>
      <c r="Q223" s="121"/>
      <c r="R223" s="121" t="s">
        <v>3433</v>
      </c>
      <c r="S223" s="121" t="s">
        <v>2742</v>
      </c>
      <c r="T223" s="121" t="s">
        <v>3047</v>
      </c>
      <c r="U223" s="121">
        <v>0</v>
      </c>
      <c r="V223" s="121" t="s">
        <v>2206</v>
      </c>
      <c r="W223" s="121" t="s">
        <v>2869</v>
      </c>
      <c r="X223" s="121" t="s">
        <v>2721</v>
      </c>
      <c r="Y223" s="121" t="s">
        <v>2465</v>
      </c>
      <c r="Z223" s="121" t="s">
        <v>2744</v>
      </c>
      <c r="AA223" s="121" t="s">
        <v>2745</v>
      </c>
      <c r="AB223" s="121" t="s">
        <v>3434</v>
      </c>
      <c r="AC223" s="121" t="s">
        <v>2103</v>
      </c>
      <c r="AD223" s="121" t="s">
        <v>2747</v>
      </c>
      <c r="AE223" s="121" t="s">
        <v>3362</v>
      </c>
      <c r="AF223" s="121"/>
      <c r="AG223" s="121"/>
      <c r="AH223" s="121"/>
      <c r="AI223" s="551"/>
      <c r="AJ223" s="551"/>
      <c r="AK223" s="551"/>
      <c r="AL223" s="551"/>
      <c r="AM223" s="551"/>
      <c r="AN223" s="551"/>
      <c r="AO223" s="551"/>
      <c r="AP223" s="551"/>
      <c r="AQ223" s="551"/>
      <c r="AR223" s="551"/>
      <c r="AS223" s="551"/>
      <c r="AT223" s="551"/>
      <c r="AU223" s="551"/>
      <c r="AV223" s="551"/>
      <c r="AW223" s="551"/>
      <c r="AX223" s="551"/>
    </row>
    <row r="224">
      <c r="A224" s="570" t="s">
        <v>3435</v>
      </c>
      <c r="B224" s="570" t="s">
        <v>3436</v>
      </c>
      <c r="C224" s="570" t="s">
        <v>1839</v>
      </c>
      <c r="D224" s="570" t="s">
        <v>3147</v>
      </c>
      <c r="E224" s="570" t="s">
        <v>2714</v>
      </c>
      <c r="F224" s="570">
        <v>30</v>
      </c>
      <c r="G224" s="570" t="s">
        <v>3437</v>
      </c>
      <c r="H224" s="570"/>
      <c r="I224" s="569"/>
      <c r="J224" s="121"/>
      <c r="K224" s="121"/>
      <c r="L224" s="121"/>
      <c r="M224" s="570"/>
      <c r="N224" s="569"/>
      <c r="O224" s="569"/>
      <c r="P224" s="569"/>
      <c r="Q224" s="121"/>
      <c r="R224" s="121" t="s">
        <v>3436</v>
      </c>
      <c r="S224" s="121" t="s">
        <v>2742</v>
      </c>
      <c r="T224" s="121" t="s">
        <v>3251</v>
      </c>
      <c r="U224" s="121">
        <v>0</v>
      </c>
      <c r="V224" s="121" t="s">
        <v>3164</v>
      </c>
      <c r="W224" s="121" t="s">
        <v>2767</v>
      </c>
      <c r="X224" s="121" t="s">
        <v>2721</v>
      </c>
      <c r="Y224" s="121" t="s">
        <v>2465</v>
      </c>
      <c r="Z224" s="121" t="s">
        <v>2744</v>
      </c>
      <c r="AA224" s="121" t="s">
        <v>2745</v>
      </c>
      <c r="AB224" s="121" t="s">
        <v>2746</v>
      </c>
      <c r="AC224" s="121" t="s">
        <v>2103</v>
      </c>
      <c r="AD224" s="121" t="s">
        <v>2747</v>
      </c>
      <c r="AE224" s="121" t="s">
        <v>2748</v>
      </c>
      <c r="AF224" s="121"/>
      <c r="AG224" s="121"/>
      <c r="AH224" s="121"/>
      <c r="AI224" s="551"/>
      <c r="AJ224" s="551"/>
      <c r="AK224" s="551"/>
      <c r="AL224" s="551"/>
      <c r="AM224" s="551"/>
      <c r="AN224" s="551"/>
      <c r="AO224" s="551"/>
      <c r="AP224" s="551"/>
      <c r="AQ224" s="551"/>
      <c r="AR224" s="551"/>
      <c r="AS224" s="551"/>
      <c r="AT224" s="551"/>
      <c r="AU224" s="551"/>
      <c r="AV224" s="551"/>
      <c r="AW224" s="551"/>
      <c r="AX224" s="551"/>
    </row>
    <row r="225">
      <c r="A225" s="570" t="s">
        <v>3435</v>
      </c>
      <c r="B225" s="570" t="s">
        <v>3438</v>
      </c>
      <c r="C225" s="570" t="s">
        <v>1839</v>
      </c>
      <c r="D225" s="570" t="s">
        <v>3147</v>
      </c>
      <c r="E225" s="570" t="s">
        <v>2714</v>
      </c>
      <c r="F225" s="570">
        <v>30</v>
      </c>
      <c r="G225" s="570" t="s">
        <v>3437</v>
      </c>
      <c r="H225" s="570"/>
      <c r="I225" s="569"/>
      <c r="J225" s="121"/>
      <c r="K225" s="121"/>
      <c r="L225" s="121"/>
      <c r="M225" s="570"/>
      <c r="N225" s="569"/>
      <c r="O225" s="569"/>
      <c r="P225" s="569"/>
      <c r="Q225" s="121"/>
      <c r="R225" s="121" t="s">
        <v>3438</v>
      </c>
      <c r="S225" s="121" t="s">
        <v>2742</v>
      </c>
      <c r="T225" s="121" t="s">
        <v>3251</v>
      </c>
      <c r="U225" s="121">
        <v>0</v>
      </c>
      <c r="V225" s="121" t="s">
        <v>3164</v>
      </c>
      <c r="W225" s="121" t="s">
        <v>2969</v>
      </c>
      <c r="X225" s="121" t="s">
        <v>2721</v>
      </c>
      <c r="Y225" s="121" t="s">
        <v>2465</v>
      </c>
      <c r="Z225" s="121" t="s">
        <v>2744</v>
      </c>
      <c r="AA225" s="121" t="s">
        <v>2745</v>
      </c>
      <c r="AB225" s="121" t="s">
        <v>3439</v>
      </c>
      <c r="AC225" s="121" t="s">
        <v>2103</v>
      </c>
      <c r="AD225" s="121" t="s">
        <v>2747</v>
      </c>
      <c r="AE225" s="121" t="s">
        <v>3440</v>
      </c>
      <c r="AF225" s="121"/>
      <c r="AG225" s="121"/>
      <c r="AH225" s="121"/>
      <c r="AI225" s="551"/>
      <c r="AJ225" s="551"/>
      <c r="AK225" s="551"/>
      <c r="AL225" s="551"/>
      <c r="AM225" s="551"/>
      <c r="AN225" s="551"/>
      <c r="AO225" s="551"/>
      <c r="AP225" s="551"/>
      <c r="AQ225" s="551"/>
      <c r="AR225" s="551"/>
      <c r="AS225" s="551"/>
      <c r="AT225" s="551"/>
      <c r="AU225" s="551"/>
      <c r="AV225" s="551"/>
      <c r="AW225" s="551"/>
      <c r="AX225" s="551"/>
    </row>
    <row r="226">
      <c r="A226" s="570" t="s">
        <v>3435</v>
      </c>
      <c r="B226" s="570" t="s">
        <v>3441</v>
      </c>
      <c r="C226" s="570" t="s">
        <v>1839</v>
      </c>
      <c r="D226" s="570" t="s">
        <v>3147</v>
      </c>
      <c r="E226" s="570" t="s">
        <v>2714</v>
      </c>
      <c r="F226" s="570">
        <v>30</v>
      </c>
      <c r="G226" s="570" t="s">
        <v>3148</v>
      </c>
      <c r="H226" s="570"/>
      <c r="I226" s="569"/>
      <c r="J226" s="121"/>
      <c r="K226" s="121"/>
      <c r="L226" s="121"/>
      <c r="M226" s="570"/>
      <c r="N226" s="569"/>
      <c r="O226" s="569"/>
      <c r="P226" s="569"/>
      <c r="Q226" s="121"/>
      <c r="R226" s="121" t="s">
        <v>3441</v>
      </c>
      <c r="S226" s="121" t="s">
        <v>2742</v>
      </c>
      <c r="T226" s="121" t="s">
        <v>3163</v>
      </c>
      <c r="U226" s="121">
        <v>0</v>
      </c>
      <c r="V226" s="121" t="s">
        <v>3164</v>
      </c>
      <c r="W226" s="121" t="s">
        <v>3071</v>
      </c>
      <c r="X226" s="121" t="s">
        <v>2721</v>
      </c>
      <c r="Y226" s="121" t="s">
        <v>2465</v>
      </c>
      <c r="Z226" s="121" t="s">
        <v>3155</v>
      </c>
      <c r="AA226" s="121" t="s">
        <v>3092</v>
      </c>
      <c r="AB226" s="121" t="s">
        <v>3257</v>
      </c>
      <c r="AC226" s="121" t="s">
        <v>2103</v>
      </c>
      <c r="AD226" s="121" t="s">
        <v>2747</v>
      </c>
      <c r="AE226" s="121" t="s">
        <v>3219</v>
      </c>
      <c r="AF226" s="121"/>
      <c r="AG226" s="121"/>
      <c r="AH226" s="121"/>
      <c r="AI226" s="551"/>
      <c r="AJ226" s="551"/>
      <c r="AK226" s="551"/>
      <c r="AL226" s="551"/>
      <c r="AM226" s="551"/>
      <c r="AN226" s="551"/>
      <c r="AO226" s="551"/>
      <c r="AP226" s="551"/>
      <c r="AQ226" s="551"/>
      <c r="AR226" s="551"/>
      <c r="AS226" s="551"/>
      <c r="AT226" s="551"/>
      <c r="AU226" s="551"/>
      <c r="AV226" s="551"/>
      <c r="AW226" s="551"/>
      <c r="AX226" s="551"/>
    </row>
    <row r="227">
      <c r="A227" s="570" t="s">
        <v>3435</v>
      </c>
      <c r="B227" s="570" t="s">
        <v>3442</v>
      </c>
      <c r="C227" s="570" t="s">
        <v>1839</v>
      </c>
      <c r="D227" s="570" t="s">
        <v>3147</v>
      </c>
      <c r="E227" s="570" t="s">
        <v>2714</v>
      </c>
      <c r="F227" s="570">
        <v>30</v>
      </c>
      <c r="G227" s="570" t="s">
        <v>3148</v>
      </c>
      <c r="H227" s="570"/>
      <c r="I227" s="569"/>
      <c r="J227" s="121"/>
      <c r="K227" s="121"/>
      <c r="L227" s="121"/>
      <c r="M227" s="570"/>
      <c r="N227" s="569"/>
      <c r="O227" s="569"/>
      <c r="P227" s="569"/>
      <c r="Q227" s="121"/>
      <c r="R227" s="121" t="s">
        <v>3442</v>
      </c>
      <c r="S227" s="121" t="s">
        <v>2742</v>
      </c>
      <c r="T227" s="121" t="s">
        <v>3163</v>
      </c>
      <c r="U227" s="121">
        <v>0</v>
      </c>
      <c r="V227" s="121" t="s">
        <v>3164</v>
      </c>
      <c r="W227" s="121" t="s">
        <v>3071</v>
      </c>
      <c r="X227" s="121" t="s">
        <v>2721</v>
      </c>
      <c r="Y227" s="121" t="s">
        <v>2465</v>
      </c>
      <c r="Z227" s="121" t="s">
        <v>3155</v>
      </c>
      <c r="AA227" s="121" t="s">
        <v>3092</v>
      </c>
      <c r="AB227" s="121" t="s">
        <v>3211</v>
      </c>
      <c r="AC227" s="121" t="s">
        <v>2103</v>
      </c>
      <c r="AD227" s="121" t="s">
        <v>2747</v>
      </c>
      <c r="AE227" s="121" t="s">
        <v>3212</v>
      </c>
      <c r="AF227" s="121"/>
      <c r="AG227" s="121"/>
      <c r="AH227" s="121"/>
      <c r="AI227" s="551"/>
      <c r="AJ227" s="551"/>
      <c r="AK227" s="551"/>
      <c r="AL227" s="551"/>
      <c r="AM227" s="551"/>
      <c r="AN227" s="551"/>
      <c r="AO227" s="551"/>
      <c r="AP227" s="551"/>
      <c r="AQ227" s="551"/>
      <c r="AR227" s="551"/>
      <c r="AS227" s="551"/>
      <c r="AT227" s="551"/>
      <c r="AU227" s="551"/>
      <c r="AV227" s="551"/>
      <c r="AW227" s="551"/>
      <c r="AX227" s="551"/>
    </row>
    <row r="228">
      <c r="A228" s="570" t="s">
        <v>3435</v>
      </c>
      <c r="B228" s="570" t="s">
        <v>3443</v>
      </c>
      <c r="C228" s="570" t="s">
        <v>1839</v>
      </c>
      <c r="D228" s="570" t="s">
        <v>3147</v>
      </c>
      <c r="E228" s="570" t="s">
        <v>2714</v>
      </c>
      <c r="F228" s="570">
        <v>30</v>
      </c>
      <c r="G228" s="570" t="s">
        <v>3148</v>
      </c>
      <c r="H228" s="570"/>
      <c r="I228" s="569"/>
      <c r="J228" s="121"/>
      <c r="K228" s="121"/>
      <c r="L228" s="121"/>
      <c r="M228" s="570"/>
      <c r="N228" s="569"/>
      <c r="O228" s="569"/>
      <c r="P228" s="569"/>
      <c r="Q228" s="121"/>
      <c r="R228" s="121" t="s">
        <v>3443</v>
      </c>
      <c r="S228" s="121" t="s">
        <v>2742</v>
      </c>
      <c r="T228" s="121" t="s">
        <v>3163</v>
      </c>
      <c r="U228" s="121">
        <v>0</v>
      </c>
      <c r="V228" s="121" t="s">
        <v>3164</v>
      </c>
      <c r="W228" s="121" t="s">
        <v>3071</v>
      </c>
      <c r="X228" s="121" t="s">
        <v>2721</v>
      </c>
      <c r="Y228" s="121" t="s">
        <v>2465</v>
      </c>
      <c r="Z228" s="121" t="s">
        <v>3155</v>
      </c>
      <c r="AA228" s="121" t="s">
        <v>3092</v>
      </c>
      <c r="AB228" s="121" t="s">
        <v>3444</v>
      </c>
      <c r="AC228" s="121" t="s">
        <v>2103</v>
      </c>
      <c r="AD228" s="121" t="s">
        <v>2747</v>
      </c>
      <c r="AE228" s="121" t="s">
        <v>3445</v>
      </c>
      <c r="AF228" s="121"/>
      <c r="AG228" s="121"/>
      <c r="AH228" s="121"/>
      <c r="AI228" s="551"/>
      <c r="AJ228" s="551"/>
      <c r="AK228" s="551"/>
      <c r="AL228" s="551"/>
      <c r="AM228" s="551"/>
      <c r="AN228" s="551"/>
      <c r="AO228" s="551"/>
      <c r="AP228" s="551"/>
      <c r="AQ228" s="551"/>
      <c r="AR228" s="551"/>
      <c r="AS228" s="551"/>
      <c r="AT228" s="551"/>
      <c r="AU228" s="551"/>
      <c r="AV228" s="551"/>
      <c r="AW228" s="551"/>
      <c r="AX228" s="551"/>
    </row>
    <row r="229">
      <c r="A229" s="570" t="s">
        <v>3435</v>
      </c>
      <c r="B229" s="570" t="s">
        <v>3446</v>
      </c>
      <c r="C229" s="570" t="s">
        <v>1839</v>
      </c>
      <c r="D229" s="570" t="s">
        <v>3147</v>
      </c>
      <c r="E229" s="570" t="s">
        <v>2714</v>
      </c>
      <c r="F229" s="570">
        <v>30</v>
      </c>
      <c r="G229" s="570" t="s">
        <v>3447</v>
      </c>
      <c r="H229" s="570"/>
      <c r="I229" s="569"/>
      <c r="J229" s="121"/>
      <c r="K229" s="121"/>
      <c r="L229" s="121"/>
      <c r="M229" s="570"/>
      <c r="N229" s="569"/>
      <c r="O229" s="569"/>
      <c r="P229" s="569"/>
      <c r="Q229" s="121"/>
      <c r="R229" s="121" t="s">
        <v>3446</v>
      </c>
      <c r="S229" s="121" t="s">
        <v>2742</v>
      </c>
      <c r="T229" s="121" t="s">
        <v>3251</v>
      </c>
      <c r="U229" s="121">
        <v>0</v>
      </c>
      <c r="V229" s="121" t="s">
        <v>3164</v>
      </c>
      <c r="W229" s="121" t="s">
        <v>2767</v>
      </c>
      <c r="X229" s="121" t="s">
        <v>2721</v>
      </c>
      <c r="Y229" s="121" t="s">
        <v>2465</v>
      </c>
      <c r="Z229" s="121" t="s">
        <v>2744</v>
      </c>
      <c r="AA229" s="121" t="s">
        <v>2745</v>
      </c>
      <c r="AB229" s="121" t="s">
        <v>2746</v>
      </c>
      <c r="AC229" s="121" t="s">
        <v>2103</v>
      </c>
      <c r="AD229" s="121" t="s">
        <v>2747</v>
      </c>
      <c r="AE229" s="121" t="s">
        <v>2748</v>
      </c>
      <c r="AF229" s="121"/>
      <c r="AG229" s="121"/>
      <c r="AH229" s="121"/>
      <c r="AI229" s="551"/>
      <c r="AJ229" s="551"/>
      <c r="AK229" s="551"/>
      <c r="AL229" s="551"/>
      <c r="AM229" s="551"/>
      <c r="AN229" s="551"/>
      <c r="AO229" s="551"/>
      <c r="AP229" s="551"/>
      <c r="AQ229" s="551"/>
      <c r="AR229" s="551"/>
      <c r="AS229" s="551"/>
      <c r="AT229" s="551"/>
      <c r="AU229" s="551"/>
      <c r="AV229" s="551"/>
      <c r="AW229" s="551"/>
      <c r="AX229" s="551"/>
    </row>
    <row r="230">
      <c r="A230" s="570" t="s">
        <v>3435</v>
      </c>
      <c r="B230" s="570" t="s">
        <v>3448</v>
      </c>
      <c r="C230" s="570" t="s">
        <v>1839</v>
      </c>
      <c r="D230" s="570" t="s">
        <v>3147</v>
      </c>
      <c r="E230" s="570" t="s">
        <v>2714</v>
      </c>
      <c r="F230" s="570">
        <v>30</v>
      </c>
      <c r="G230" s="570" t="s">
        <v>3148</v>
      </c>
      <c r="H230" s="570"/>
      <c r="I230" s="569"/>
      <c r="J230" s="121"/>
      <c r="K230" s="121"/>
      <c r="L230" s="121"/>
      <c r="M230" s="570"/>
      <c r="N230" s="569"/>
      <c r="O230" s="569"/>
      <c r="P230" s="569"/>
      <c r="Q230" s="121"/>
      <c r="R230" s="121" t="s">
        <v>3448</v>
      </c>
      <c r="S230" s="121" t="s">
        <v>2742</v>
      </c>
      <c r="T230" s="121" t="s">
        <v>3163</v>
      </c>
      <c r="U230" s="121">
        <v>0</v>
      </c>
      <c r="V230" s="121" t="s">
        <v>3164</v>
      </c>
      <c r="W230" s="121" t="s">
        <v>3071</v>
      </c>
      <c r="X230" s="121" t="s">
        <v>2721</v>
      </c>
      <c r="Y230" s="121" t="s">
        <v>2465</v>
      </c>
      <c r="Z230" s="121" t="s">
        <v>3155</v>
      </c>
      <c r="AA230" s="121" t="s">
        <v>3092</v>
      </c>
      <c r="AB230" s="121" t="s">
        <v>3449</v>
      </c>
      <c r="AC230" s="121" t="s">
        <v>2103</v>
      </c>
      <c r="AD230" s="121" t="s">
        <v>2747</v>
      </c>
      <c r="AE230" s="121" t="s">
        <v>3212</v>
      </c>
      <c r="AF230" s="121"/>
      <c r="AG230" s="121"/>
      <c r="AH230" s="121"/>
      <c r="AI230" s="551"/>
      <c r="AJ230" s="551"/>
      <c r="AK230" s="551"/>
      <c r="AL230" s="551"/>
      <c r="AM230" s="551"/>
      <c r="AN230" s="551"/>
      <c r="AO230" s="551"/>
      <c r="AP230" s="551"/>
      <c r="AQ230" s="551"/>
      <c r="AR230" s="551"/>
      <c r="AS230" s="551"/>
      <c r="AT230" s="551"/>
      <c r="AU230" s="551"/>
      <c r="AV230" s="551"/>
      <c r="AW230" s="551"/>
      <c r="AX230" s="551"/>
    </row>
    <row r="231">
      <c r="A231" s="570" t="s">
        <v>3435</v>
      </c>
      <c r="B231" s="570" t="s">
        <v>3450</v>
      </c>
      <c r="C231" s="570" t="s">
        <v>1839</v>
      </c>
      <c r="D231" s="570" t="s">
        <v>3147</v>
      </c>
      <c r="E231" s="570" t="s">
        <v>2714</v>
      </c>
      <c r="F231" s="570">
        <v>30</v>
      </c>
      <c r="G231" s="570" t="s">
        <v>3148</v>
      </c>
      <c r="H231" s="570"/>
      <c r="I231" s="569"/>
      <c r="J231" s="121"/>
      <c r="K231" s="121"/>
      <c r="L231" s="121"/>
      <c r="M231" s="570"/>
      <c r="N231" s="569"/>
      <c r="O231" s="569"/>
      <c r="P231" s="569"/>
      <c r="Q231" s="121"/>
      <c r="R231" s="121" t="s">
        <v>3450</v>
      </c>
      <c r="S231" s="121" t="s">
        <v>2742</v>
      </c>
      <c r="T231" s="121" t="s">
        <v>3163</v>
      </c>
      <c r="U231" s="121">
        <v>0</v>
      </c>
      <c r="V231" s="121" t="s">
        <v>3164</v>
      </c>
      <c r="W231" s="121" t="s">
        <v>2969</v>
      </c>
      <c r="X231" s="121" t="s">
        <v>2721</v>
      </c>
      <c r="Y231" s="121" t="s">
        <v>2465</v>
      </c>
      <c r="Z231" s="121" t="s">
        <v>3155</v>
      </c>
      <c r="AA231" s="121" t="s">
        <v>3169</v>
      </c>
      <c r="AB231" s="121" t="s">
        <v>3451</v>
      </c>
      <c r="AC231" s="121" t="s">
        <v>2103</v>
      </c>
      <c r="AD231" s="121" t="s">
        <v>2747</v>
      </c>
      <c r="AE231" s="121" t="s">
        <v>3452</v>
      </c>
      <c r="AF231" s="121"/>
      <c r="AG231" s="121"/>
      <c r="AH231" s="121"/>
      <c r="AI231" s="551"/>
      <c r="AJ231" s="551"/>
      <c r="AK231" s="551"/>
      <c r="AL231" s="551"/>
      <c r="AM231" s="551"/>
      <c r="AN231" s="551"/>
      <c r="AO231" s="551"/>
      <c r="AP231" s="551"/>
      <c r="AQ231" s="551"/>
      <c r="AR231" s="551"/>
      <c r="AS231" s="551"/>
      <c r="AT231" s="551"/>
      <c r="AU231" s="551"/>
      <c r="AV231" s="551"/>
      <c r="AW231" s="551"/>
      <c r="AX231" s="551"/>
    </row>
    <row r="232">
      <c r="A232" s="570" t="s">
        <v>3435</v>
      </c>
      <c r="B232" s="570" t="s">
        <v>3453</v>
      </c>
      <c r="C232" s="570" t="s">
        <v>1839</v>
      </c>
      <c r="D232" s="570" t="s">
        <v>3147</v>
      </c>
      <c r="E232" s="570" t="s">
        <v>2714</v>
      </c>
      <c r="F232" s="570">
        <v>30</v>
      </c>
      <c r="G232" s="570" t="s">
        <v>3148</v>
      </c>
      <c r="H232" s="570"/>
      <c r="I232" s="569"/>
      <c r="J232" s="121"/>
      <c r="K232" s="121"/>
      <c r="L232" s="121"/>
      <c r="M232" s="570"/>
      <c r="N232" s="569"/>
      <c r="O232" s="569"/>
      <c r="P232" s="569"/>
      <c r="Q232" s="121"/>
      <c r="R232" s="121" t="s">
        <v>3453</v>
      </c>
      <c r="S232" s="121" t="s">
        <v>2742</v>
      </c>
      <c r="T232" s="121" t="s">
        <v>3163</v>
      </c>
      <c r="U232" s="121">
        <v>0</v>
      </c>
      <c r="V232" s="121" t="s">
        <v>3164</v>
      </c>
      <c r="W232" s="121" t="s">
        <v>2950</v>
      </c>
      <c r="X232" s="121" t="s">
        <v>2721</v>
      </c>
      <c r="Y232" s="121" t="s">
        <v>2465</v>
      </c>
      <c r="Z232" s="121" t="s">
        <v>3155</v>
      </c>
      <c r="AA232" s="121" t="s">
        <v>3222</v>
      </c>
      <c r="AB232" s="121" t="s">
        <v>3454</v>
      </c>
      <c r="AC232" s="121" t="s">
        <v>2103</v>
      </c>
      <c r="AD232" s="121" t="s">
        <v>3224</v>
      </c>
      <c r="AE232" s="121" t="s">
        <v>3260</v>
      </c>
      <c r="AF232" s="121"/>
      <c r="AG232" s="121"/>
      <c r="AH232" s="121"/>
      <c r="AI232" s="551"/>
      <c r="AJ232" s="551"/>
      <c r="AK232" s="551"/>
      <c r="AL232" s="551"/>
      <c r="AM232" s="551"/>
      <c r="AN232" s="551"/>
      <c r="AO232" s="551"/>
      <c r="AP232" s="551"/>
      <c r="AQ232" s="551"/>
      <c r="AR232" s="551"/>
      <c r="AS232" s="551"/>
      <c r="AT232" s="551"/>
      <c r="AU232" s="551"/>
      <c r="AV232" s="551"/>
      <c r="AW232" s="551"/>
      <c r="AX232" s="551"/>
    </row>
    <row r="233">
      <c r="A233" s="570" t="s">
        <v>3435</v>
      </c>
      <c r="B233" s="570" t="s">
        <v>3455</v>
      </c>
      <c r="C233" s="570" t="s">
        <v>1839</v>
      </c>
      <c r="D233" s="570" t="s">
        <v>3147</v>
      </c>
      <c r="E233" s="570" t="s">
        <v>2714</v>
      </c>
      <c r="F233" s="570">
        <v>30</v>
      </c>
      <c r="G233" s="570" t="s">
        <v>3148</v>
      </c>
      <c r="H233" s="570"/>
      <c r="I233" s="569"/>
      <c r="J233" s="121"/>
      <c r="K233" s="121"/>
      <c r="L233" s="121"/>
      <c r="M233" s="570"/>
      <c r="N233" s="569"/>
      <c r="O233" s="569"/>
      <c r="P233" s="569"/>
      <c r="Q233" s="121"/>
      <c r="R233" s="121" t="s">
        <v>3455</v>
      </c>
      <c r="S233" s="121" t="s">
        <v>2742</v>
      </c>
      <c r="T233" s="121" t="s">
        <v>3163</v>
      </c>
      <c r="U233" s="121">
        <v>0</v>
      </c>
      <c r="V233" s="121" t="s">
        <v>3164</v>
      </c>
      <c r="W233" s="121" t="s">
        <v>3071</v>
      </c>
      <c r="X233" s="121" t="s">
        <v>2721</v>
      </c>
      <c r="Y233" s="121" t="s">
        <v>2465</v>
      </c>
      <c r="Z233" s="121" t="s">
        <v>3155</v>
      </c>
      <c r="AA233" s="121" t="s">
        <v>3092</v>
      </c>
      <c r="AB233" s="121" t="s">
        <v>3456</v>
      </c>
      <c r="AC233" s="121" t="s">
        <v>2103</v>
      </c>
      <c r="AD233" s="121" t="s">
        <v>2747</v>
      </c>
      <c r="AE233" s="121" t="s">
        <v>3445</v>
      </c>
      <c r="AF233" s="121"/>
      <c r="AG233" s="121"/>
      <c r="AH233" s="121"/>
      <c r="AI233" s="551"/>
      <c r="AJ233" s="551"/>
      <c r="AK233" s="551"/>
      <c r="AL233" s="551"/>
      <c r="AM233" s="551"/>
      <c r="AN233" s="551"/>
      <c r="AO233" s="551"/>
      <c r="AP233" s="551"/>
      <c r="AQ233" s="551"/>
      <c r="AR233" s="551"/>
      <c r="AS233" s="551"/>
      <c r="AT233" s="551"/>
      <c r="AU233" s="551"/>
      <c r="AV233" s="551"/>
      <c r="AW233" s="551"/>
      <c r="AX233" s="551"/>
    </row>
    <row r="234">
      <c r="A234" s="570" t="s">
        <v>3435</v>
      </c>
      <c r="B234" s="570" t="s">
        <v>3457</v>
      </c>
      <c r="C234" s="570" t="s">
        <v>1839</v>
      </c>
      <c r="D234" s="570" t="s">
        <v>3147</v>
      </c>
      <c r="E234" s="570" t="s">
        <v>2714</v>
      </c>
      <c r="F234" s="570">
        <v>30</v>
      </c>
      <c r="G234" s="570" t="s">
        <v>3148</v>
      </c>
      <c r="H234" s="570"/>
      <c r="I234" s="569"/>
      <c r="J234" s="121"/>
      <c r="K234" s="121"/>
      <c r="L234" s="121"/>
      <c r="M234" s="570"/>
      <c r="N234" s="569"/>
      <c r="O234" s="569"/>
      <c r="P234" s="569"/>
      <c r="Q234" s="121"/>
      <c r="R234" s="121" t="s">
        <v>3457</v>
      </c>
      <c r="S234" s="121" t="s">
        <v>2742</v>
      </c>
      <c r="T234" s="121" t="s">
        <v>3163</v>
      </c>
      <c r="U234" s="121">
        <v>0</v>
      </c>
      <c r="V234" s="121" t="s">
        <v>3164</v>
      </c>
      <c r="W234" s="121" t="s">
        <v>3071</v>
      </c>
      <c r="X234" s="121" t="s">
        <v>2721</v>
      </c>
      <c r="Y234" s="121" t="s">
        <v>2465</v>
      </c>
      <c r="Z234" s="121" t="s">
        <v>3155</v>
      </c>
      <c r="AA234" s="121" t="s">
        <v>3092</v>
      </c>
      <c r="AB234" s="121" t="s">
        <v>3215</v>
      </c>
      <c r="AC234" s="121" t="s">
        <v>2103</v>
      </c>
      <c r="AD234" s="121" t="s">
        <v>2747</v>
      </c>
      <c r="AE234" s="121" t="s">
        <v>3188</v>
      </c>
      <c r="AF234" s="121"/>
      <c r="AG234" s="121"/>
      <c r="AH234" s="121"/>
      <c r="AI234" s="551"/>
      <c r="AJ234" s="551"/>
      <c r="AK234" s="551"/>
      <c r="AL234" s="551"/>
      <c r="AM234" s="551"/>
      <c r="AN234" s="551"/>
      <c r="AO234" s="551"/>
      <c r="AP234" s="551"/>
      <c r="AQ234" s="551"/>
      <c r="AR234" s="551"/>
      <c r="AS234" s="551"/>
      <c r="AT234" s="551"/>
      <c r="AU234" s="551"/>
      <c r="AV234" s="551"/>
      <c r="AW234" s="551"/>
      <c r="AX234" s="551"/>
    </row>
    <row r="235">
      <c r="A235" s="570" t="s">
        <v>3435</v>
      </c>
      <c r="B235" s="570" t="s">
        <v>3458</v>
      </c>
      <c r="C235" s="570" t="s">
        <v>1839</v>
      </c>
      <c r="D235" s="570" t="s">
        <v>3147</v>
      </c>
      <c r="E235" s="570" t="s">
        <v>2714</v>
      </c>
      <c r="F235" s="570">
        <v>30</v>
      </c>
      <c r="G235" s="570" t="s">
        <v>3148</v>
      </c>
      <c r="H235" s="570"/>
      <c r="I235" s="569"/>
      <c r="J235" s="121"/>
      <c r="K235" s="121"/>
      <c r="L235" s="121"/>
      <c r="M235" s="570"/>
      <c r="N235" s="569"/>
      <c r="O235" s="569"/>
      <c r="P235" s="569"/>
      <c r="Q235" s="121"/>
      <c r="R235" s="121" t="s">
        <v>3458</v>
      </c>
      <c r="S235" s="121" t="s">
        <v>2742</v>
      </c>
      <c r="T235" s="121" t="s">
        <v>3163</v>
      </c>
      <c r="U235" s="121">
        <v>0</v>
      </c>
      <c r="V235" s="121" t="s">
        <v>3164</v>
      </c>
      <c r="W235" s="121" t="s">
        <v>2969</v>
      </c>
      <c r="X235" s="121" t="s">
        <v>2721</v>
      </c>
      <c r="Y235" s="121" t="s">
        <v>2465</v>
      </c>
      <c r="Z235" s="121" t="s">
        <v>3155</v>
      </c>
      <c r="AA235" s="121" t="s">
        <v>3092</v>
      </c>
      <c r="AB235" s="121" t="s">
        <v>3459</v>
      </c>
      <c r="AC235" s="121" t="s">
        <v>2103</v>
      </c>
      <c r="AD235" s="121" t="s">
        <v>2747</v>
      </c>
      <c r="AE235" s="121" t="s">
        <v>3445</v>
      </c>
      <c r="AF235" s="121"/>
      <c r="AG235" s="121"/>
      <c r="AH235" s="121"/>
      <c r="AI235" s="551"/>
      <c r="AJ235" s="551"/>
      <c r="AK235" s="551"/>
      <c r="AL235" s="551"/>
      <c r="AM235" s="551"/>
      <c r="AN235" s="551"/>
      <c r="AO235" s="551"/>
      <c r="AP235" s="551"/>
      <c r="AQ235" s="551"/>
      <c r="AR235" s="551"/>
      <c r="AS235" s="551"/>
      <c r="AT235" s="551"/>
      <c r="AU235" s="551"/>
      <c r="AV235" s="551"/>
      <c r="AW235" s="551"/>
      <c r="AX235" s="551"/>
    </row>
    <row r="236">
      <c r="A236" s="570" t="s">
        <v>3435</v>
      </c>
      <c r="B236" s="570" t="s">
        <v>3460</v>
      </c>
      <c r="C236" s="570" t="s">
        <v>1839</v>
      </c>
      <c r="D236" s="570" t="s">
        <v>3147</v>
      </c>
      <c r="E236" s="570" t="s">
        <v>2714</v>
      </c>
      <c r="F236" s="570">
        <v>30</v>
      </c>
      <c r="G236" s="570" t="s">
        <v>3148</v>
      </c>
      <c r="H236" s="570"/>
      <c r="I236" s="569"/>
      <c r="J236" s="121"/>
      <c r="K236" s="121"/>
      <c r="L236" s="121"/>
      <c r="M236" s="570"/>
      <c r="N236" s="569"/>
      <c r="O236" s="569"/>
      <c r="P236" s="569"/>
      <c r="Q236" s="121"/>
      <c r="R236" s="121" t="s">
        <v>3460</v>
      </c>
      <c r="S236" s="121" t="s">
        <v>2742</v>
      </c>
      <c r="T236" s="121" t="s">
        <v>3163</v>
      </c>
      <c r="U236" s="121">
        <v>0</v>
      </c>
      <c r="V236" s="121" t="s">
        <v>3164</v>
      </c>
      <c r="W236" s="121" t="s">
        <v>2950</v>
      </c>
      <c r="X236" s="121" t="s">
        <v>2721</v>
      </c>
      <c r="Y236" s="121" t="s">
        <v>2465</v>
      </c>
      <c r="Z236" s="121" t="s">
        <v>3155</v>
      </c>
      <c r="AA236" s="121" t="s">
        <v>3222</v>
      </c>
      <c r="AB236" s="121" t="s">
        <v>3461</v>
      </c>
      <c r="AC236" s="121" t="s">
        <v>2103</v>
      </c>
      <c r="AD236" s="121" t="s">
        <v>3224</v>
      </c>
      <c r="AE236" s="121" t="s">
        <v>3260</v>
      </c>
      <c r="AF236" s="121"/>
      <c r="AG236" s="121"/>
      <c r="AH236" s="121"/>
      <c r="AI236" s="551"/>
      <c r="AJ236" s="551"/>
      <c r="AK236" s="551"/>
      <c r="AL236" s="551"/>
      <c r="AM236" s="551"/>
      <c r="AN236" s="551"/>
      <c r="AO236" s="551"/>
      <c r="AP236" s="551"/>
      <c r="AQ236" s="551"/>
      <c r="AR236" s="551"/>
      <c r="AS236" s="551"/>
      <c r="AT236" s="551"/>
      <c r="AU236" s="551"/>
      <c r="AV236" s="551"/>
      <c r="AW236" s="551"/>
      <c r="AX236" s="551"/>
    </row>
    <row r="237">
      <c r="A237" s="570" t="s">
        <v>3435</v>
      </c>
      <c r="B237" s="570" t="s">
        <v>3462</v>
      </c>
      <c r="C237" s="570" t="s">
        <v>1839</v>
      </c>
      <c r="D237" s="570" t="s">
        <v>3147</v>
      </c>
      <c r="E237" s="570" t="s">
        <v>2714</v>
      </c>
      <c r="F237" s="570">
        <v>30</v>
      </c>
      <c r="G237" s="570" t="s">
        <v>3148</v>
      </c>
      <c r="H237" s="570"/>
      <c r="I237" s="569"/>
      <c r="J237" s="121"/>
      <c r="K237" s="121"/>
      <c r="L237" s="121"/>
      <c r="M237" s="570"/>
      <c r="N237" s="569"/>
      <c r="O237" s="569"/>
      <c r="P237" s="569"/>
      <c r="Q237" s="121"/>
      <c r="R237" s="121" t="s">
        <v>3462</v>
      </c>
      <c r="S237" s="121" t="s">
        <v>2742</v>
      </c>
      <c r="T237" s="121" t="s">
        <v>3163</v>
      </c>
      <c r="U237" s="121">
        <v>0</v>
      </c>
      <c r="V237" s="121" t="s">
        <v>3164</v>
      </c>
      <c r="W237" s="121" t="s">
        <v>2969</v>
      </c>
      <c r="X237" s="121" t="s">
        <v>2721</v>
      </c>
      <c r="Y237" s="121" t="s">
        <v>2465</v>
      </c>
      <c r="Z237" s="121" t="s">
        <v>3155</v>
      </c>
      <c r="AA237" s="121" t="s">
        <v>3169</v>
      </c>
      <c r="AB237" s="121" t="s">
        <v>3368</v>
      </c>
      <c r="AC237" s="121" t="s">
        <v>2103</v>
      </c>
      <c r="AD237" s="121" t="s">
        <v>2747</v>
      </c>
      <c r="AE237" s="121" t="s">
        <v>3094</v>
      </c>
      <c r="AF237" s="121"/>
      <c r="AG237" s="121"/>
      <c r="AH237" s="121"/>
      <c r="AI237" s="551"/>
      <c r="AJ237" s="551"/>
      <c r="AK237" s="551"/>
      <c r="AL237" s="551"/>
      <c r="AM237" s="551"/>
      <c r="AN237" s="551"/>
      <c r="AO237" s="551"/>
      <c r="AP237" s="551"/>
      <c r="AQ237" s="551"/>
      <c r="AR237" s="551"/>
      <c r="AS237" s="551"/>
      <c r="AT237" s="551"/>
      <c r="AU237" s="551"/>
      <c r="AV237" s="551"/>
      <c r="AW237" s="551"/>
      <c r="AX237" s="551"/>
    </row>
    <row r="238">
      <c r="A238" s="570" t="s">
        <v>3435</v>
      </c>
      <c r="B238" s="570" t="s">
        <v>3463</v>
      </c>
      <c r="C238" s="570" t="s">
        <v>1839</v>
      </c>
      <c r="D238" s="570" t="s">
        <v>3147</v>
      </c>
      <c r="E238" s="570" t="s">
        <v>2714</v>
      </c>
      <c r="F238" s="570">
        <v>30</v>
      </c>
      <c r="G238" s="570" t="s">
        <v>3148</v>
      </c>
      <c r="H238" s="570"/>
      <c r="I238" s="569"/>
      <c r="J238" s="121"/>
      <c r="K238" s="121"/>
      <c r="L238" s="121"/>
      <c r="M238" s="570"/>
      <c r="N238" s="569"/>
      <c r="O238" s="569"/>
      <c r="P238" s="569"/>
      <c r="Q238" s="121"/>
      <c r="R238" s="121" t="s">
        <v>3463</v>
      </c>
      <c r="S238" s="121" t="s">
        <v>2742</v>
      </c>
      <c r="T238" s="121" t="s">
        <v>3163</v>
      </c>
      <c r="U238" s="121">
        <v>0</v>
      </c>
      <c r="V238" s="121" t="s">
        <v>3164</v>
      </c>
      <c r="W238" s="121" t="s">
        <v>2969</v>
      </c>
      <c r="X238" s="121" t="s">
        <v>2721</v>
      </c>
      <c r="Y238" s="121" t="s">
        <v>2465</v>
      </c>
      <c r="Z238" s="121" t="s">
        <v>3155</v>
      </c>
      <c r="AA238" s="121" t="s">
        <v>3169</v>
      </c>
      <c r="AB238" s="121" t="s">
        <v>3464</v>
      </c>
      <c r="AC238" s="121" t="s">
        <v>2103</v>
      </c>
      <c r="AD238" s="121" t="s">
        <v>2747</v>
      </c>
      <c r="AE238" s="121" t="s">
        <v>3452</v>
      </c>
      <c r="AF238" s="121"/>
      <c r="AG238" s="121"/>
      <c r="AH238" s="121"/>
      <c r="AI238" s="551"/>
      <c r="AJ238" s="551"/>
      <c r="AK238" s="551"/>
      <c r="AL238" s="551"/>
      <c r="AM238" s="551"/>
      <c r="AN238" s="551"/>
      <c r="AO238" s="551"/>
      <c r="AP238" s="551"/>
      <c r="AQ238" s="551"/>
      <c r="AR238" s="551"/>
      <c r="AS238" s="551"/>
      <c r="AT238" s="551"/>
      <c r="AU238" s="551"/>
      <c r="AV238" s="551"/>
      <c r="AW238" s="551"/>
      <c r="AX238" s="551"/>
    </row>
    <row r="239">
      <c r="A239" s="570" t="s">
        <v>3435</v>
      </c>
      <c r="B239" s="570" t="s">
        <v>3465</v>
      </c>
      <c r="C239" s="570" t="s">
        <v>1839</v>
      </c>
      <c r="D239" s="570" t="s">
        <v>3147</v>
      </c>
      <c r="E239" s="570" t="s">
        <v>2714</v>
      </c>
      <c r="F239" s="570">
        <v>30</v>
      </c>
      <c r="G239" s="570" t="s">
        <v>3148</v>
      </c>
      <c r="H239" s="570"/>
      <c r="I239" s="569"/>
      <c r="J239" s="121"/>
      <c r="K239" s="121"/>
      <c r="L239" s="121"/>
      <c r="M239" s="570"/>
      <c r="N239" s="569"/>
      <c r="O239" s="569"/>
      <c r="P239" s="569"/>
      <c r="Q239" s="121"/>
      <c r="R239" s="121" t="s">
        <v>3465</v>
      </c>
      <c r="S239" s="121" t="s">
        <v>2742</v>
      </c>
      <c r="T239" s="121" t="s">
        <v>3163</v>
      </c>
      <c r="U239" s="121">
        <v>0</v>
      </c>
      <c r="V239" s="121" t="s">
        <v>3164</v>
      </c>
      <c r="W239" s="121" t="s">
        <v>3071</v>
      </c>
      <c r="X239" s="121" t="s">
        <v>2721</v>
      </c>
      <c r="Y239" s="121" t="s">
        <v>2465</v>
      </c>
      <c r="Z239" s="121" t="s">
        <v>3155</v>
      </c>
      <c r="AA239" s="121" t="s">
        <v>3092</v>
      </c>
      <c r="AB239" s="121" t="s">
        <v>3466</v>
      </c>
      <c r="AC239" s="121" t="s">
        <v>2103</v>
      </c>
      <c r="AD239" s="121" t="s">
        <v>2747</v>
      </c>
      <c r="AE239" s="121" t="s">
        <v>3219</v>
      </c>
      <c r="AF239" s="121"/>
      <c r="AG239" s="121"/>
      <c r="AH239" s="121"/>
      <c r="AI239" s="551"/>
      <c r="AJ239" s="551"/>
      <c r="AK239" s="551"/>
      <c r="AL239" s="551"/>
      <c r="AM239" s="551"/>
      <c r="AN239" s="551"/>
      <c r="AO239" s="551"/>
      <c r="AP239" s="551"/>
      <c r="AQ239" s="551"/>
      <c r="AR239" s="551"/>
      <c r="AS239" s="551"/>
      <c r="AT239" s="551"/>
      <c r="AU239" s="551"/>
      <c r="AV239" s="551"/>
      <c r="AW239" s="551"/>
      <c r="AX239" s="551"/>
    </row>
    <row r="240">
      <c r="A240" s="570" t="s">
        <v>3435</v>
      </c>
      <c r="B240" s="570" t="s">
        <v>3467</v>
      </c>
      <c r="C240" s="570" t="s">
        <v>1839</v>
      </c>
      <c r="D240" s="570" t="s">
        <v>3147</v>
      </c>
      <c r="E240" s="570" t="s">
        <v>2714</v>
      </c>
      <c r="F240" s="570">
        <v>30</v>
      </c>
      <c r="G240" s="570" t="s">
        <v>3148</v>
      </c>
      <c r="H240" s="570"/>
      <c r="I240" s="569"/>
      <c r="J240" s="121"/>
      <c r="K240" s="121"/>
      <c r="L240" s="121"/>
      <c r="M240" s="570"/>
      <c r="N240" s="569"/>
      <c r="O240" s="569"/>
      <c r="P240" s="569"/>
      <c r="Q240" s="121"/>
      <c r="R240" s="121" t="s">
        <v>3467</v>
      </c>
      <c r="S240" s="121" t="s">
        <v>2742</v>
      </c>
      <c r="T240" s="121" t="s">
        <v>3163</v>
      </c>
      <c r="U240" s="121">
        <v>0</v>
      </c>
      <c r="V240" s="121" t="s">
        <v>3164</v>
      </c>
      <c r="W240" s="121" t="s">
        <v>2969</v>
      </c>
      <c r="X240" s="121" t="s">
        <v>2721</v>
      </c>
      <c r="Y240" s="121" t="s">
        <v>2465</v>
      </c>
      <c r="Z240" s="121" t="s">
        <v>3155</v>
      </c>
      <c r="AA240" s="121" t="s">
        <v>3169</v>
      </c>
      <c r="AB240" s="121" t="s">
        <v>3468</v>
      </c>
      <c r="AC240" s="121" t="s">
        <v>2103</v>
      </c>
      <c r="AD240" s="121" t="s">
        <v>2747</v>
      </c>
      <c r="AE240" s="121" t="s">
        <v>3171</v>
      </c>
      <c r="AF240" s="121"/>
      <c r="AG240" s="121"/>
      <c r="AH240" s="121"/>
      <c r="AI240" s="551"/>
      <c r="AJ240" s="551"/>
      <c r="AK240" s="551"/>
      <c r="AL240" s="551"/>
      <c r="AM240" s="551"/>
      <c r="AN240" s="551"/>
      <c r="AO240" s="551"/>
      <c r="AP240" s="551"/>
      <c r="AQ240" s="551"/>
      <c r="AR240" s="551"/>
      <c r="AS240" s="551"/>
      <c r="AT240" s="551"/>
      <c r="AU240" s="551"/>
      <c r="AV240" s="551"/>
      <c r="AW240" s="551"/>
      <c r="AX240" s="551"/>
    </row>
    <row r="241">
      <c r="A241" s="570" t="s">
        <v>3469</v>
      </c>
      <c r="B241" s="570" t="s">
        <v>3146</v>
      </c>
      <c r="C241" s="570" t="s">
        <v>1839</v>
      </c>
      <c r="D241" s="570" t="s">
        <v>3147</v>
      </c>
      <c r="E241" s="570" t="s">
        <v>2714</v>
      </c>
      <c r="F241" s="570">
        <v>16</v>
      </c>
      <c r="G241" s="570" t="s">
        <v>3148</v>
      </c>
      <c r="H241" s="570"/>
      <c r="I241" s="569"/>
      <c r="J241" s="121"/>
      <c r="K241" s="121"/>
      <c r="L241" s="121"/>
      <c r="M241" s="570"/>
      <c r="N241" s="569"/>
      <c r="O241" s="569"/>
      <c r="P241" s="569"/>
      <c r="Q241" s="121"/>
      <c r="R241" s="121" t="s">
        <v>3149</v>
      </c>
      <c r="S241" s="121" t="s">
        <v>2742</v>
      </c>
      <c r="T241" s="121" t="s">
        <v>2743</v>
      </c>
      <c r="U241" s="121">
        <v>0</v>
      </c>
      <c r="V241" s="121" t="s">
        <v>2206</v>
      </c>
      <c r="W241" s="121" t="s">
        <v>2950</v>
      </c>
      <c r="X241" s="121" t="s">
        <v>2721</v>
      </c>
      <c r="Y241" s="121" t="s">
        <v>2465</v>
      </c>
      <c r="Z241" s="121" t="s">
        <v>2744</v>
      </c>
      <c r="AA241" s="121" t="s">
        <v>2751</v>
      </c>
      <c r="AB241" s="121" t="s">
        <v>3150</v>
      </c>
      <c r="AC241" s="121" t="s">
        <v>2103</v>
      </c>
      <c r="AD241" s="121" t="s">
        <v>2747</v>
      </c>
      <c r="AE241" s="121" t="s">
        <v>3063</v>
      </c>
      <c r="AF241" s="121"/>
      <c r="AG241" s="121"/>
      <c r="AH241" s="121"/>
      <c r="AI241" s="551"/>
      <c r="AJ241" s="551"/>
      <c r="AK241" s="551"/>
      <c r="AL241" s="551"/>
      <c r="AM241" s="551"/>
      <c r="AN241" s="551"/>
      <c r="AO241" s="551"/>
      <c r="AP241" s="551"/>
      <c r="AQ241" s="551"/>
      <c r="AR241" s="551"/>
      <c r="AS241" s="551"/>
      <c r="AT241" s="551"/>
      <c r="AU241" s="551"/>
      <c r="AV241" s="551"/>
      <c r="AW241" s="551"/>
      <c r="AX241" s="551"/>
    </row>
    <row r="242">
      <c r="A242" s="570" t="s">
        <v>3469</v>
      </c>
      <c r="B242" s="570" t="s">
        <v>3470</v>
      </c>
      <c r="C242" s="570" t="s">
        <v>1839</v>
      </c>
      <c r="D242" s="570" t="s">
        <v>3147</v>
      </c>
      <c r="E242" s="570" t="s">
        <v>2714</v>
      </c>
      <c r="F242" s="570">
        <v>8</v>
      </c>
      <c r="G242" s="570" t="s">
        <v>3204</v>
      </c>
      <c r="H242" s="570"/>
      <c r="I242" s="569"/>
      <c r="J242" s="121"/>
      <c r="K242" s="121"/>
      <c r="L242" s="121"/>
      <c r="M242" s="570"/>
      <c r="N242" s="569"/>
      <c r="O242" s="569"/>
      <c r="P242" s="569"/>
      <c r="Q242" s="121"/>
      <c r="R242" s="121" t="s">
        <v>3471</v>
      </c>
      <c r="S242" s="121" t="s">
        <v>2742</v>
      </c>
      <c r="T242" s="121" t="s">
        <v>2743</v>
      </c>
      <c r="U242" s="121">
        <v>0</v>
      </c>
      <c r="V242" s="121" t="s">
        <v>2206</v>
      </c>
      <c r="W242" s="121" t="s">
        <v>2869</v>
      </c>
      <c r="X242" s="121" t="s">
        <v>2721</v>
      </c>
      <c r="Y242" s="121" t="s">
        <v>2465</v>
      </c>
      <c r="Z242" s="121" t="s">
        <v>2744</v>
      </c>
      <c r="AA242" s="121" t="s">
        <v>2745</v>
      </c>
      <c r="AB242" s="121" t="s">
        <v>3472</v>
      </c>
      <c r="AC242" s="121" t="s">
        <v>2103</v>
      </c>
      <c r="AD242" s="121" t="s">
        <v>2747</v>
      </c>
      <c r="AE242" s="121" t="s">
        <v>2797</v>
      </c>
      <c r="AF242" s="121"/>
      <c r="AG242" s="121"/>
      <c r="AH242" s="121"/>
      <c r="AI242" s="551"/>
      <c r="AJ242" s="551"/>
      <c r="AK242" s="551"/>
      <c r="AL242" s="551"/>
      <c r="AM242" s="551"/>
      <c r="AN242" s="551"/>
      <c r="AO242" s="551"/>
      <c r="AP242" s="551"/>
      <c r="AQ242" s="551"/>
      <c r="AR242" s="551"/>
      <c r="AS242" s="551"/>
      <c r="AT242" s="551"/>
      <c r="AU242" s="551"/>
      <c r="AV242" s="551"/>
      <c r="AW242" s="551"/>
      <c r="AX242" s="551"/>
    </row>
    <row r="243">
      <c r="A243" s="570" t="s">
        <v>3473</v>
      </c>
      <c r="B243" s="570" t="s">
        <v>3474</v>
      </c>
      <c r="C243" s="570" t="s">
        <v>1839</v>
      </c>
      <c r="D243" s="570" t="s">
        <v>3147</v>
      </c>
      <c r="E243" s="570" t="s">
        <v>2714</v>
      </c>
      <c r="F243" s="570">
        <v>24</v>
      </c>
      <c r="G243" s="570" t="s">
        <v>3437</v>
      </c>
      <c r="H243" s="570"/>
      <c r="I243" s="569"/>
      <c r="J243" s="121"/>
      <c r="K243" s="121"/>
      <c r="L243" s="121"/>
      <c r="M243" s="570"/>
      <c r="N243" s="569"/>
      <c r="O243" s="569"/>
      <c r="P243" s="569"/>
      <c r="Q243" s="121"/>
      <c r="R243" s="121" t="s">
        <v>3475</v>
      </c>
      <c r="S243" s="121" t="s">
        <v>2742</v>
      </c>
      <c r="T243" s="121" t="s">
        <v>3251</v>
      </c>
      <c r="U243" s="121">
        <v>0</v>
      </c>
      <c r="V243" s="121" t="s">
        <v>2720</v>
      </c>
      <c r="W243" s="121" t="s">
        <v>2950</v>
      </c>
      <c r="X243" s="121" t="s">
        <v>2721</v>
      </c>
      <c r="Y243" s="121" t="s">
        <v>2465</v>
      </c>
      <c r="Z243" s="121" t="s">
        <v>2785</v>
      </c>
      <c r="AA243" s="121" t="s">
        <v>2786</v>
      </c>
      <c r="AB243" s="121" t="s">
        <v>3476</v>
      </c>
      <c r="AC243" s="121" t="s">
        <v>2103</v>
      </c>
      <c r="AD243" s="121" t="s">
        <v>2747</v>
      </c>
      <c r="AE243" s="121" t="s">
        <v>3357</v>
      </c>
      <c r="AF243" s="121"/>
      <c r="AG243" s="121"/>
      <c r="AH243" s="121"/>
      <c r="AI243" s="551"/>
      <c r="AJ243" s="551"/>
      <c r="AK243" s="551"/>
      <c r="AL243" s="551"/>
      <c r="AM243" s="551"/>
      <c r="AN243" s="551"/>
      <c r="AO243" s="551"/>
      <c r="AP243" s="551"/>
      <c r="AQ243" s="551"/>
      <c r="AR243" s="551"/>
      <c r="AS243" s="551"/>
      <c r="AT243" s="551"/>
      <c r="AU243" s="551"/>
      <c r="AV243" s="551"/>
      <c r="AW243" s="551"/>
      <c r="AX243" s="551"/>
    </row>
    <row r="244">
      <c r="A244" s="570" t="s">
        <v>3473</v>
      </c>
      <c r="B244" s="570" t="s">
        <v>3477</v>
      </c>
      <c r="C244" s="570" t="s">
        <v>1839</v>
      </c>
      <c r="D244" s="570" t="s">
        <v>3147</v>
      </c>
      <c r="E244" s="570" t="s">
        <v>2714</v>
      </c>
      <c r="F244" s="570">
        <v>24</v>
      </c>
      <c r="G244" s="570" t="s">
        <v>3437</v>
      </c>
      <c r="H244" s="570"/>
      <c r="I244" s="569"/>
      <c r="J244" s="121"/>
      <c r="K244" s="121"/>
      <c r="L244" s="121"/>
      <c r="M244" s="570"/>
      <c r="N244" s="569"/>
      <c r="O244" s="569"/>
      <c r="P244" s="569"/>
      <c r="Q244" s="121"/>
      <c r="R244" s="121" t="s">
        <v>3478</v>
      </c>
      <c r="S244" s="121" t="s">
        <v>2742</v>
      </c>
      <c r="T244" s="121" t="s">
        <v>3251</v>
      </c>
      <c r="U244" s="121">
        <v>0</v>
      </c>
      <c r="V244" s="121" t="s">
        <v>2206</v>
      </c>
      <c r="W244" s="121" t="s">
        <v>2869</v>
      </c>
      <c r="X244" s="121" t="s">
        <v>2721</v>
      </c>
      <c r="Y244" s="121" t="s">
        <v>2465</v>
      </c>
      <c r="Z244" s="121" t="s">
        <v>2744</v>
      </c>
      <c r="AA244" s="121" t="s">
        <v>2745</v>
      </c>
      <c r="AB244" s="121" t="s">
        <v>3479</v>
      </c>
      <c r="AC244" s="121" t="s">
        <v>2103</v>
      </c>
      <c r="AD244" s="121" t="s">
        <v>2747</v>
      </c>
      <c r="AE244" s="121" t="s">
        <v>3313</v>
      </c>
      <c r="AF244" s="121"/>
      <c r="AG244" s="121"/>
      <c r="AH244" s="121"/>
      <c r="AI244" s="551"/>
      <c r="AJ244" s="551"/>
      <c r="AK244" s="551"/>
      <c r="AL244" s="551"/>
      <c r="AM244" s="551"/>
      <c r="AN244" s="551"/>
      <c r="AO244" s="551"/>
      <c r="AP244" s="551"/>
      <c r="AQ244" s="551"/>
      <c r="AR244" s="551"/>
      <c r="AS244" s="551"/>
      <c r="AT244" s="551"/>
      <c r="AU244" s="551"/>
      <c r="AV244" s="551"/>
      <c r="AW244" s="551"/>
      <c r="AX244" s="551"/>
    </row>
    <row r="245">
      <c r="A245" s="570" t="s">
        <v>3473</v>
      </c>
      <c r="B245" s="570" t="s">
        <v>3480</v>
      </c>
      <c r="C245" s="570" t="s">
        <v>1839</v>
      </c>
      <c r="D245" s="570" t="s">
        <v>3147</v>
      </c>
      <c r="E245" s="570" t="s">
        <v>2714</v>
      </c>
      <c r="F245" s="570">
        <v>24</v>
      </c>
      <c r="G245" s="570" t="s">
        <v>3437</v>
      </c>
      <c r="H245" s="570"/>
      <c r="I245" s="569"/>
      <c r="J245" s="121"/>
      <c r="K245" s="121"/>
      <c r="L245" s="121"/>
      <c r="M245" s="570"/>
      <c r="N245" s="569"/>
      <c r="O245" s="569"/>
      <c r="P245" s="569"/>
      <c r="Q245" s="121"/>
      <c r="R245" s="121" t="s">
        <v>3481</v>
      </c>
      <c r="S245" s="121" t="s">
        <v>2742</v>
      </c>
      <c r="T245" s="121" t="s">
        <v>3251</v>
      </c>
      <c r="U245" s="121">
        <v>0</v>
      </c>
      <c r="V245" s="121" t="s">
        <v>2206</v>
      </c>
      <c r="W245" s="121" t="s">
        <v>2949</v>
      </c>
      <c r="X245" s="121" t="s">
        <v>2721</v>
      </c>
      <c r="Y245" s="121" t="s">
        <v>2465</v>
      </c>
      <c r="Z245" s="121" t="s">
        <v>2744</v>
      </c>
      <c r="AA245" s="121" t="s">
        <v>2751</v>
      </c>
      <c r="AB245" s="121" t="s">
        <v>2796</v>
      </c>
      <c r="AC245" s="121" t="s">
        <v>2103</v>
      </c>
      <c r="AD245" s="121" t="s">
        <v>2747</v>
      </c>
      <c r="AE245" s="121" t="s">
        <v>2797</v>
      </c>
      <c r="AF245" s="121"/>
      <c r="AG245" s="121"/>
      <c r="AH245" s="121"/>
      <c r="AI245" s="551"/>
      <c r="AJ245" s="551"/>
      <c r="AK245" s="551"/>
      <c r="AL245" s="551"/>
      <c r="AM245" s="551"/>
      <c r="AN245" s="551"/>
      <c r="AO245" s="551"/>
      <c r="AP245" s="551"/>
      <c r="AQ245" s="551"/>
      <c r="AR245" s="551"/>
      <c r="AS245" s="551"/>
      <c r="AT245" s="551"/>
      <c r="AU245" s="551"/>
      <c r="AV245" s="551"/>
      <c r="AW245" s="551"/>
      <c r="AX245" s="551"/>
    </row>
    <row r="246">
      <c r="A246" s="570" t="s">
        <v>3473</v>
      </c>
      <c r="B246" s="570" t="s">
        <v>3482</v>
      </c>
      <c r="C246" s="570" t="s">
        <v>1839</v>
      </c>
      <c r="D246" s="570" t="s">
        <v>3147</v>
      </c>
      <c r="E246" s="570" t="s">
        <v>2714</v>
      </c>
      <c r="F246" s="570">
        <v>24</v>
      </c>
      <c r="G246" s="570" t="s">
        <v>3437</v>
      </c>
      <c r="H246" s="570"/>
      <c r="I246" s="569"/>
      <c r="J246" s="121"/>
      <c r="K246" s="121"/>
      <c r="L246" s="121"/>
      <c r="M246" s="570"/>
      <c r="N246" s="569"/>
      <c r="O246" s="569"/>
      <c r="P246" s="569"/>
      <c r="Q246" s="121"/>
      <c r="R246" s="121" t="s">
        <v>3482</v>
      </c>
      <c r="S246" s="121" t="s">
        <v>2742</v>
      </c>
      <c r="T246" s="121" t="s">
        <v>3251</v>
      </c>
      <c r="U246" s="121">
        <v>0</v>
      </c>
      <c r="V246" s="121" t="s">
        <v>2206</v>
      </c>
      <c r="W246" s="121" t="s">
        <v>2969</v>
      </c>
      <c r="X246" s="121" t="s">
        <v>2721</v>
      </c>
      <c r="Y246" s="121" t="s">
        <v>2465</v>
      </c>
      <c r="Z246" s="121" t="s">
        <v>2744</v>
      </c>
      <c r="AA246" s="121" t="s">
        <v>2745</v>
      </c>
      <c r="AB246" s="121" t="s">
        <v>3338</v>
      </c>
      <c r="AC246" s="121" t="s">
        <v>2103</v>
      </c>
      <c r="AD246" s="121" t="s">
        <v>2747</v>
      </c>
      <c r="AE246" s="121" t="s">
        <v>3339</v>
      </c>
      <c r="AF246" s="121"/>
      <c r="AG246" s="121"/>
      <c r="AH246" s="121"/>
      <c r="AI246" s="551"/>
      <c r="AJ246" s="551"/>
      <c r="AK246" s="551"/>
      <c r="AL246" s="551"/>
      <c r="AM246" s="551"/>
      <c r="AN246" s="551"/>
      <c r="AO246" s="551"/>
      <c r="AP246" s="551"/>
      <c r="AQ246" s="551"/>
      <c r="AR246" s="551"/>
      <c r="AS246" s="551"/>
      <c r="AT246" s="551"/>
      <c r="AU246" s="551"/>
      <c r="AV246" s="551"/>
      <c r="AW246" s="551"/>
      <c r="AX246" s="551"/>
    </row>
    <row r="247">
      <c r="A247" s="570" t="s">
        <v>3473</v>
      </c>
      <c r="B247" s="570" t="s">
        <v>3483</v>
      </c>
      <c r="C247" s="570" t="s">
        <v>1839</v>
      </c>
      <c r="D247" s="570" t="s">
        <v>3147</v>
      </c>
      <c r="E247" s="570" t="s">
        <v>2714</v>
      </c>
      <c r="F247" s="570">
        <v>32</v>
      </c>
      <c r="G247" s="570" t="s">
        <v>3437</v>
      </c>
      <c r="H247" s="570"/>
      <c r="I247" s="569"/>
      <c r="J247" s="121"/>
      <c r="K247" s="121"/>
      <c r="L247" s="121"/>
      <c r="M247" s="570"/>
      <c r="N247" s="569"/>
      <c r="O247" s="569"/>
      <c r="P247" s="569"/>
      <c r="Q247" s="121"/>
      <c r="R247" s="121" t="s">
        <v>3484</v>
      </c>
      <c r="S247" s="121" t="s">
        <v>2742</v>
      </c>
      <c r="T247" s="121" t="s">
        <v>3251</v>
      </c>
      <c r="U247" s="121">
        <v>0</v>
      </c>
      <c r="V247" s="121" t="s">
        <v>2206</v>
      </c>
      <c r="W247" s="121" t="s">
        <v>2950</v>
      </c>
      <c r="X247" s="121" t="s">
        <v>2721</v>
      </c>
      <c r="Y247" s="121" t="s">
        <v>2465</v>
      </c>
      <c r="Z247" s="121" t="s">
        <v>2744</v>
      </c>
      <c r="AA247" s="121" t="s">
        <v>2745</v>
      </c>
      <c r="AB247" s="121" t="s">
        <v>3485</v>
      </c>
      <c r="AC247" s="121" t="s">
        <v>2103</v>
      </c>
      <c r="AD247" s="121" t="s">
        <v>2747</v>
      </c>
      <c r="AE247" s="121" t="s">
        <v>2797</v>
      </c>
      <c r="AF247" s="121"/>
      <c r="AG247" s="121"/>
      <c r="AH247" s="121"/>
      <c r="AI247" s="551"/>
      <c r="AJ247" s="551"/>
      <c r="AK247" s="551"/>
      <c r="AL247" s="551"/>
      <c r="AM247" s="551"/>
      <c r="AN247" s="551"/>
      <c r="AO247" s="551"/>
      <c r="AP247" s="551"/>
      <c r="AQ247" s="551"/>
      <c r="AR247" s="551"/>
      <c r="AS247" s="551"/>
      <c r="AT247" s="551"/>
      <c r="AU247" s="551"/>
      <c r="AV247" s="551"/>
      <c r="AW247" s="551"/>
      <c r="AX247" s="551"/>
    </row>
    <row r="248">
      <c r="A248" s="570" t="s">
        <v>3473</v>
      </c>
      <c r="B248" s="570" t="s">
        <v>3486</v>
      </c>
      <c r="C248" s="570" t="s">
        <v>1839</v>
      </c>
      <c r="D248" s="570" t="s">
        <v>3147</v>
      </c>
      <c r="E248" s="570" t="s">
        <v>2714</v>
      </c>
      <c r="F248" s="570">
        <v>16</v>
      </c>
      <c r="G248" s="570" t="s">
        <v>3487</v>
      </c>
      <c r="H248" s="570"/>
      <c r="I248" s="569"/>
      <c r="J248" s="121"/>
      <c r="K248" s="121"/>
      <c r="L248" s="121"/>
      <c r="M248" s="570"/>
      <c r="N248" s="569"/>
      <c r="O248" s="569"/>
      <c r="P248" s="569"/>
      <c r="Q248" s="121"/>
      <c r="R248" s="121" t="s">
        <v>3488</v>
      </c>
      <c r="S248" s="121" t="s">
        <v>2742</v>
      </c>
      <c r="T248" s="121" t="s">
        <v>2743</v>
      </c>
      <c r="U248" s="121">
        <v>0</v>
      </c>
      <c r="V248" s="121" t="s">
        <v>2206</v>
      </c>
      <c r="W248" s="121" t="s">
        <v>2949</v>
      </c>
      <c r="X248" s="121" t="s">
        <v>2721</v>
      </c>
      <c r="Y248" s="121" t="s">
        <v>2465</v>
      </c>
      <c r="Z248" s="121" t="s">
        <v>2785</v>
      </c>
      <c r="AA248" s="121" t="s">
        <v>3206</v>
      </c>
      <c r="AB248" s="121" t="s">
        <v>3489</v>
      </c>
      <c r="AC248" s="121" t="s">
        <v>2103</v>
      </c>
      <c r="AD248" s="121" t="s">
        <v>2747</v>
      </c>
      <c r="AE248" s="121" t="s">
        <v>3490</v>
      </c>
      <c r="AF248" s="121"/>
      <c r="AG248" s="121"/>
      <c r="AH248" s="121"/>
      <c r="AI248" s="551"/>
      <c r="AJ248" s="551"/>
      <c r="AK248" s="551"/>
      <c r="AL248" s="551"/>
      <c r="AM248" s="551"/>
      <c r="AN248" s="551"/>
      <c r="AO248" s="551"/>
      <c r="AP248" s="551"/>
      <c r="AQ248" s="551"/>
      <c r="AR248" s="551"/>
      <c r="AS248" s="551"/>
      <c r="AT248" s="551"/>
      <c r="AU248" s="551"/>
      <c r="AV248" s="551"/>
      <c r="AW248" s="551"/>
      <c r="AX248" s="551"/>
    </row>
    <row r="249">
      <c r="A249" s="570" t="s">
        <v>3473</v>
      </c>
      <c r="B249" s="570" t="s">
        <v>3491</v>
      </c>
      <c r="C249" s="570" t="s">
        <v>1839</v>
      </c>
      <c r="D249" s="570" t="s">
        <v>3147</v>
      </c>
      <c r="E249" s="570" t="s">
        <v>2714</v>
      </c>
      <c r="F249" s="570">
        <v>16</v>
      </c>
      <c r="G249" s="570" t="s">
        <v>3492</v>
      </c>
      <c r="H249" s="570"/>
      <c r="I249" s="569"/>
      <c r="J249" s="121"/>
      <c r="K249" s="121"/>
      <c r="L249" s="121"/>
      <c r="M249" s="570"/>
      <c r="N249" s="569"/>
      <c r="O249" s="569"/>
      <c r="P249" s="569"/>
      <c r="Q249" s="121"/>
      <c r="R249" s="121" t="s">
        <v>3493</v>
      </c>
      <c r="S249" s="121" t="s">
        <v>2742</v>
      </c>
      <c r="T249" s="121" t="s">
        <v>2743</v>
      </c>
      <c r="U249" s="121">
        <v>0</v>
      </c>
      <c r="V249" s="121" t="s">
        <v>3164</v>
      </c>
      <c r="W249" s="121" t="s">
        <v>2969</v>
      </c>
      <c r="X249" s="121" t="s">
        <v>2721</v>
      </c>
      <c r="Y249" s="121" t="s">
        <v>2465</v>
      </c>
      <c r="Z249" s="121" t="s">
        <v>2744</v>
      </c>
      <c r="AA249" s="121" t="s">
        <v>2745</v>
      </c>
      <c r="AB249" s="121" t="s">
        <v>3494</v>
      </c>
      <c r="AC249" s="121" t="s">
        <v>2103</v>
      </c>
      <c r="AD249" s="121" t="s">
        <v>2747</v>
      </c>
      <c r="AE249" s="121" t="s">
        <v>2757</v>
      </c>
      <c r="AF249" s="121"/>
      <c r="AG249" s="121"/>
      <c r="AH249" s="121"/>
      <c r="AI249" s="551"/>
      <c r="AJ249" s="551"/>
      <c r="AK249" s="551"/>
      <c r="AL249" s="551"/>
      <c r="AM249" s="551"/>
      <c r="AN249" s="551"/>
      <c r="AO249" s="551"/>
      <c r="AP249" s="551"/>
      <c r="AQ249" s="551"/>
      <c r="AR249" s="551"/>
      <c r="AS249" s="551"/>
      <c r="AT249" s="551"/>
      <c r="AU249" s="551"/>
      <c r="AV249" s="551"/>
      <c r="AW249" s="551"/>
      <c r="AX249" s="551"/>
    </row>
    <row r="250">
      <c r="A250" s="570" t="s">
        <v>3473</v>
      </c>
      <c r="B250" s="570" t="s">
        <v>3495</v>
      </c>
      <c r="C250" s="570" t="s">
        <v>1839</v>
      </c>
      <c r="D250" s="570" t="s">
        <v>3147</v>
      </c>
      <c r="E250" s="570" t="s">
        <v>2714</v>
      </c>
      <c r="F250" s="570">
        <v>16</v>
      </c>
      <c r="G250" s="570" t="s">
        <v>3492</v>
      </c>
      <c r="H250" s="570"/>
      <c r="I250" s="569"/>
      <c r="J250" s="121"/>
      <c r="K250" s="121"/>
      <c r="L250" s="121"/>
      <c r="M250" s="570"/>
      <c r="N250" s="569"/>
      <c r="O250" s="569"/>
      <c r="P250" s="569"/>
      <c r="Q250" s="121"/>
      <c r="R250" s="121" t="s">
        <v>3496</v>
      </c>
      <c r="S250" s="121" t="s">
        <v>2742</v>
      </c>
      <c r="T250" s="121" t="s">
        <v>2743</v>
      </c>
      <c r="U250" s="121">
        <v>0</v>
      </c>
      <c r="V250" s="121" t="s">
        <v>3164</v>
      </c>
      <c r="W250" s="121" t="s">
        <v>2969</v>
      </c>
      <c r="X250" s="121" t="s">
        <v>2721</v>
      </c>
      <c r="Y250" s="121" t="s">
        <v>2465</v>
      </c>
      <c r="Z250" s="121" t="s">
        <v>2744</v>
      </c>
      <c r="AA250" s="121" t="s">
        <v>2745</v>
      </c>
      <c r="AB250" s="121" t="s">
        <v>3338</v>
      </c>
      <c r="AC250" s="121" t="s">
        <v>2103</v>
      </c>
      <c r="AD250" s="121" t="s">
        <v>2747</v>
      </c>
      <c r="AE250" s="121" t="s">
        <v>3339</v>
      </c>
      <c r="AF250" s="121"/>
      <c r="AG250" s="121"/>
      <c r="AH250" s="121"/>
      <c r="AI250" s="551"/>
      <c r="AJ250" s="551"/>
      <c r="AK250" s="551"/>
      <c r="AL250" s="551"/>
      <c r="AM250" s="551"/>
      <c r="AN250" s="551"/>
      <c r="AO250" s="551"/>
      <c r="AP250" s="551"/>
      <c r="AQ250" s="551"/>
      <c r="AR250" s="551"/>
      <c r="AS250" s="551"/>
      <c r="AT250" s="551"/>
      <c r="AU250" s="551"/>
      <c r="AV250" s="551"/>
      <c r="AW250" s="551"/>
      <c r="AX250" s="551"/>
    </row>
    <row r="251">
      <c r="A251" s="570" t="s">
        <v>3473</v>
      </c>
      <c r="B251" s="570" t="s">
        <v>3497</v>
      </c>
      <c r="C251" s="570" t="s">
        <v>1839</v>
      </c>
      <c r="D251" s="570" t="s">
        <v>3147</v>
      </c>
      <c r="E251" s="570" t="s">
        <v>2714</v>
      </c>
      <c r="F251" s="570">
        <v>16</v>
      </c>
      <c r="G251" s="570" t="s">
        <v>3492</v>
      </c>
      <c r="H251" s="570"/>
      <c r="I251" s="569"/>
      <c r="J251" s="121"/>
      <c r="K251" s="121"/>
      <c r="L251" s="121"/>
      <c r="M251" s="570"/>
      <c r="N251" s="569"/>
      <c r="O251" s="569"/>
      <c r="P251" s="569"/>
      <c r="Q251" s="121"/>
      <c r="R251" s="121" t="s">
        <v>3498</v>
      </c>
      <c r="S251" s="121" t="s">
        <v>2742</v>
      </c>
      <c r="T251" s="121" t="s">
        <v>2743</v>
      </c>
      <c r="U251" s="121">
        <v>0</v>
      </c>
      <c r="V251" s="121" t="s">
        <v>3164</v>
      </c>
      <c r="W251" s="121" t="s">
        <v>2969</v>
      </c>
      <c r="X251" s="121" t="s">
        <v>2721</v>
      </c>
      <c r="Y251" s="121" t="s">
        <v>2465</v>
      </c>
      <c r="Z251" s="121" t="s">
        <v>2744</v>
      </c>
      <c r="AA251" s="121" t="s">
        <v>2745</v>
      </c>
      <c r="AB251" s="121" t="s">
        <v>3353</v>
      </c>
      <c r="AC251" s="121" t="s">
        <v>2103</v>
      </c>
      <c r="AD251" s="121" t="s">
        <v>2747</v>
      </c>
      <c r="AE251" s="121" t="s">
        <v>2757</v>
      </c>
      <c r="AF251" s="121"/>
      <c r="AG251" s="121"/>
      <c r="AH251" s="121"/>
      <c r="AI251" s="551"/>
      <c r="AJ251" s="551"/>
      <c r="AK251" s="551"/>
      <c r="AL251" s="551"/>
      <c r="AM251" s="551"/>
      <c r="AN251" s="551"/>
      <c r="AO251" s="551"/>
      <c r="AP251" s="551"/>
      <c r="AQ251" s="551"/>
      <c r="AR251" s="551"/>
      <c r="AS251" s="551"/>
      <c r="AT251" s="551"/>
      <c r="AU251" s="551"/>
      <c r="AV251" s="551"/>
      <c r="AW251" s="551"/>
      <c r="AX251" s="551"/>
    </row>
    <row r="252">
      <c r="A252" s="570" t="s">
        <v>3473</v>
      </c>
      <c r="B252" s="570" t="s">
        <v>3499</v>
      </c>
      <c r="C252" s="570" t="s">
        <v>1839</v>
      </c>
      <c r="D252" s="570" t="s">
        <v>3147</v>
      </c>
      <c r="E252" s="570" t="s">
        <v>2714</v>
      </c>
      <c r="F252" s="570">
        <v>16</v>
      </c>
      <c r="G252" s="570" t="s">
        <v>3492</v>
      </c>
      <c r="H252" s="570"/>
      <c r="I252" s="569"/>
      <c r="J252" s="121"/>
      <c r="K252" s="121"/>
      <c r="L252" s="121"/>
      <c r="M252" s="570"/>
      <c r="N252" s="569"/>
      <c r="O252" s="569"/>
      <c r="P252" s="569"/>
      <c r="Q252" s="121"/>
      <c r="R252" s="121" t="s">
        <v>3500</v>
      </c>
      <c r="S252" s="121" t="s">
        <v>2742</v>
      </c>
      <c r="T252" s="121" t="s">
        <v>2743</v>
      </c>
      <c r="U252" s="121">
        <v>0</v>
      </c>
      <c r="V252" s="121" t="s">
        <v>3164</v>
      </c>
      <c r="W252" s="121" t="s">
        <v>2969</v>
      </c>
      <c r="X252" s="121" t="s">
        <v>2721</v>
      </c>
      <c r="Y252" s="121" t="s">
        <v>2465</v>
      </c>
      <c r="Z252" s="121" t="s">
        <v>2744</v>
      </c>
      <c r="AA252" s="121" t="s">
        <v>2745</v>
      </c>
      <c r="AB252" s="121" t="s">
        <v>3324</v>
      </c>
      <c r="AC252" s="121" t="s">
        <v>2103</v>
      </c>
      <c r="AD252" s="121" t="s">
        <v>2747</v>
      </c>
      <c r="AE252" s="121" t="s">
        <v>2757</v>
      </c>
      <c r="AF252" s="121"/>
      <c r="AG252" s="121"/>
      <c r="AH252" s="121"/>
      <c r="AI252" s="551"/>
      <c r="AJ252" s="551"/>
      <c r="AK252" s="551"/>
      <c r="AL252" s="551"/>
      <c r="AM252" s="551"/>
      <c r="AN252" s="551"/>
      <c r="AO252" s="551"/>
      <c r="AP252" s="551"/>
      <c r="AQ252" s="551"/>
      <c r="AR252" s="551"/>
      <c r="AS252" s="551"/>
      <c r="AT252" s="551"/>
      <c r="AU252" s="551"/>
      <c r="AV252" s="551"/>
      <c r="AW252" s="551"/>
      <c r="AX252" s="551"/>
    </row>
    <row r="253">
      <c r="A253" s="570" t="s">
        <v>3473</v>
      </c>
      <c r="B253" s="570" t="s">
        <v>3501</v>
      </c>
      <c r="C253" s="570" t="s">
        <v>1839</v>
      </c>
      <c r="D253" s="570" t="s">
        <v>3147</v>
      </c>
      <c r="E253" s="570" t="s">
        <v>2714</v>
      </c>
      <c r="F253" s="570">
        <v>16</v>
      </c>
      <c r="G253" s="570" t="s">
        <v>3492</v>
      </c>
      <c r="H253" s="570"/>
      <c r="I253" s="569"/>
      <c r="J253" s="121"/>
      <c r="K253" s="121"/>
      <c r="L253" s="121"/>
      <c r="M253" s="570"/>
      <c r="N253" s="569"/>
      <c r="O253" s="569"/>
      <c r="P253" s="569"/>
      <c r="Q253" s="121"/>
      <c r="R253" s="121" t="s">
        <v>3502</v>
      </c>
      <c r="S253" s="121" t="s">
        <v>2742</v>
      </c>
      <c r="T253" s="121" t="s">
        <v>2743</v>
      </c>
      <c r="U253" s="121">
        <v>0</v>
      </c>
      <c r="V253" s="121" t="s">
        <v>3164</v>
      </c>
      <c r="W253" s="121" t="s">
        <v>2969</v>
      </c>
      <c r="X253" s="121" t="s">
        <v>2721</v>
      </c>
      <c r="Y253" s="121" t="s">
        <v>2465</v>
      </c>
      <c r="Z253" s="121" t="s">
        <v>2744</v>
      </c>
      <c r="AA253" s="121" t="s">
        <v>2745</v>
      </c>
      <c r="AB253" s="121" t="s">
        <v>3503</v>
      </c>
      <c r="AC253" s="121" t="s">
        <v>2103</v>
      </c>
      <c r="AD253" s="121" t="s">
        <v>2747</v>
      </c>
      <c r="AE253" s="121" t="s">
        <v>3053</v>
      </c>
      <c r="AF253" s="121"/>
      <c r="AG253" s="121"/>
      <c r="AH253" s="121"/>
      <c r="AI253" s="551"/>
      <c r="AJ253" s="551"/>
      <c r="AK253" s="551"/>
      <c r="AL253" s="551"/>
      <c r="AM253" s="551"/>
      <c r="AN253" s="551"/>
      <c r="AO253" s="551"/>
      <c r="AP253" s="551"/>
      <c r="AQ253" s="551"/>
      <c r="AR253" s="551"/>
      <c r="AS253" s="551"/>
      <c r="AT253" s="551"/>
      <c r="AU253" s="551"/>
      <c r="AV253" s="551"/>
      <c r="AW253" s="551"/>
      <c r="AX253" s="551"/>
    </row>
    <row r="254">
      <c r="A254" s="570" t="s">
        <v>3473</v>
      </c>
      <c r="B254" s="570" t="s">
        <v>3504</v>
      </c>
      <c r="C254" s="570" t="s">
        <v>1839</v>
      </c>
      <c r="D254" s="570" t="s">
        <v>3147</v>
      </c>
      <c r="E254" s="570" t="s">
        <v>2714</v>
      </c>
      <c r="F254" s="570">
        <v>16</v>
      </c>
      <c r="G254" s="570" t="s">
        <v>3492</v>
      </c>
      <c r="H254" s="570"/>
      <c r="I254" s="569"/>
      <c r="J254" s="121"/>
      <c r="K254" s="121"/>
      <c r="L254" s="121"/>
      <c r="M254" s="570"/>
      <c r="N254" s="569"/>
      <c r="O254" s="569"/>
      <c r="P254" s="569"/>
      <c r="Q254" s="121"/>
      <c r="R254" s="121" t="s">
        <v>3505</v>
      </c>
      <c r="S254" s="121" t="s">
        <v>2742</v>
      </c>
      <c r="T254" s="121" t="s">
        <v>2743</v>
      </c>
      <c r="U254" s="121">
        <v>0</v>
      </c>
      <c r="V254" s="121" t="s">
        <v>3164</v>
      </c>
      <c r="W254" s="121" t="s">
        <v>2969</v>
      </c>
      <c r="X254" s="121" t="s">
        <v>2721</v>
      </c>
      <c r="Y254" s="121" t="s">
        <v>2465</v>
      </c>
      <c r="Z254" s="121" t="s">
        <v>2744</v>
      </c>
      <c r="AA254" s="121" t="s">
        <v>2745</v>
      </c>
      <c r="AB254" s="121" t="s">
        <v>3350</v>
      </c>
      <c r="AC254" s="121" t="s">
        <v>2103</v>
      </c>
      <c r="AD254" s="121" t="s">
        <v>2747</v>
      </c>
      <c r="AE254" s="121" t="s">
        <v>3339</v>
      </c>
      <c r="AF254" s="121"/>
      <c r="AG254" s="121"/>
      <c r="AH254" s="121"/>
      <c r="AI254" s="551"/>
      <c r="AJ254" s="551"/>
      <c r="AK254" s="551"/>
      <c r="AL254" s="551"/>
      <c r="AM254" s="551"/>
      <c r="AN254" s="551"/>
      <c r="AO254" s="551"/>
      <c r="AP254" s="551"/>
      <c r="AQ254" s="551"/>
      <c r="AR254" s="551"/>
      <c r="AS254" s="551"/>
      <c r="AT254" s="551"/>
      <c r="AU254" s="551"/>
      <c r="AV254" s="551"/>
      <c r="AW254" s="551"/>
      <c r="AX254" s="551"/>
    </row>
    <row r="255">
      <c r="A255" s="570" t="s">
        <v>3473</v>
      </c>
      <c r="B255" s="570" t="s">
        <v>3506</v>
      </c>
      <c r="C255" s="570" t="s">
        <v>1839</v>
      </c>
      <c r="D255" s="570" t="s">
        <v>3147</v>
      </c>
      <c r="E255" s="570" t="s">
        <v>2714</v>
      </c>
      <c r="F255" s="570">
        <v>16</v>
      </c>
      <c r="G255" s="570" t="s">
        <v>3492</v>
      </c>
      <c r="H255" s="570"/>
      <c r="I255" s="569"/>
      <c r="J255" s="121"/>
      <c r="K255" s="121"/>
      <c r="L255" s="121"/>
      <c r="M255" s="570"/>
      <c r="N255" s="569"/>
      <c r="O255" s="569"/>
      <c r="P255" s="569"/>
      <c r="Q255" s="121"/>
      <c r="R255" s="121" t="s">
        <v>3507</v>
      </c>
      <c r="S255" s="121" t="s">
        <v>2742</v>
      </c>
      <c r="T255" s="121" t="s">
        <v>2743</v>
      </c>
      <c r="U255" s="121">
        <v>0</v>
      </c>
      <c r="V255" s="121" t="s">
        <v>3164</v>
      </c>
      <c r="W255" s="121" t="s">
        <v>2969</v>
      </c>
      <c r="X255" s="121" t="s">
        <v>2721</v>
      </c>
      <c r="Y255" s="121" t="s">
        <v>2465</v>
      </c>
      <c r="Z255" s="121" t="s">
        <v>2744</v>
      </c>
      <c r="AA255" s="121" t="s">
        <v>2745</v>
      </c>
      <c r="AB255" s="121" t="s">
        <v>3508</v>
      </c>
      <c r="AC255" s="121" t="s">
        <v>2103</v>
      </c>
      <c r="AD255" s="121" t="s">
        <v>2747</v>
      </c>
      <c r="AE255" s="121" t="s">
        <v>3335</v>
      </c>
      <c r="AF255" s="121"/>
      <c r="AG255" s="121"/>
      <c r="AH255" s="121"/>
      <c r="AI255" s="551"/>
      <c r="AJ255" s="551"/>
      <c r="AK255" s="551"/>
      <c r="AL255" s="551"/>
      <c r="AM255" s="551"/>
      <c r="AN255" s="551"/>
      <c r="AO255" s="551"/>
      <c r="AP255" s="551"/>
      <c r="AQ255" s="551"/>
      <c r="AR255" s="551"/>
      <c r="AS255" s="551"/>
      <c r="AT255" s="551"/>
      <c r="AU255" s="551"/>
      <c r="AV255" s="551"/>
      <c r="AW255" s="551"/>
      <c r="AX255" s="551"/>
    </row>
    <row r="256">
      <c r="A256" s="570" t="s">
        <v>3473</v>
      </c>
      <c r="B256" s="570" t="s">
        <v>3509</v>
      </c>
      <c r="C256" s="570" t="s">
        <v>1839</v>
      </c>
      <c r="D256" s="570" t="s">
        <v>3147</v>
      </c>
      <c r="E256" s="570" t="s">
        <v>2714</v>
      </c>
      <c r="F256" s="570">
        <v>16</v>
      </c>
      <c r="G256" s="570" t="s">
        <v>3492</v>
      </c>
      <c r="H256" s="570"/>
      <c r="I256" s="569"/>
      <c r="J256" s="121"/>
      <c r="K256" s="121"/>
      <c r="L256" s="121"/>
      <c r="M256" s="570"/>
      <c r="N256" s="569"/>
      <c r="O256" s="569"/>
      <c r="P256" s="569"/>
      <c r="Q256" s="121"/>
      <c r="R256" s="121" t="s">
        <v>3510</v>
      </c>
      <c r="S256" s="121" t="s">
        <v>2742</v>
      </c>
      <c r="T256" s="121" t="s">
        <v>2743</v>
      </c>
      <c r="U256" s="121">
        <v>0</v>
      </c>
      <c r="V256" s="121" t="s">
        <v>3164</v>
      </c>
      <c r="W256" s="121" t="s">
        <v>2969</v>
      </c>
      <c r="X256" s="121" t="s">
        <v>2721</v>
      </c>
      <c r="Y256" s="121" t="s">
        <v>2465</v>
      </c>
      <c r="Z256" s="121" t="s">
        <v>2744</v>
      </c>
      <c r="AA256" s="121" t="s">
        <v>2745</v>
      </c>
      <c r="AB256" s="121" t="s">
        <v>3511</v>
      </c>
      <c r="AC256" s="121" t="s">
        <v>2103</v>
      </c>
      <c r="AD256" s="121" t="s">
        <v>2747</v>
      </c>
      <c r="AE256" s="121" t="s">
        <v>3339</v>
      </c>
      <c r="AF256" s="121"/>
      <c r="AG256" s="121"/>
      <c r="AH256" s="121"/>
      <c r="AI256" s="551"/>
      <c r="AJ256" s="551"/>
      <c r="AK256" s="551"/>
      <c r="AL256" s="551"/>
      <c r="AM256" s="551"/>
      <c r="AN256" s="551"/>
      <c r="AO256" s="551"/>
      <c r="AP256" s="551"/>
      <c r="AQ256" s="551"/>
      <c r="AR256" s="551"/>
      <c r="AS256" s="551"/>
      <c r="AT256" s="551"/>
      <c r="AU256" s="551"/>
      <c r="AV256" s="551"/>
      <c r="AW256" s="551"/>
      <c r="AX256" s="551"/>
    </row>
    <row r="257">
      <c r="A257" s="570" t="s">
        <v>3473</v>
      </c>
      <c r="B257" s="570" t="s">
        <v>3512</v>
      </c>
      <c r="C257" s="570" t="s">
        <v>1839</v>
      </c>
      <c r="D257" s="570" t="s">
        <v>3147</v>
      </c>
      <c r="E257" s="570" t="s">
        <v>2714</v>
      </c>
      <c r="F257" s="570">
        <v>16</v>
      </c>
      <c r="G257" s="570" t="s">
        <v>3492</v>
      </c>
      <c r="H257" s="570"/>
      <c r="I257" s="569"/>
      <c r="J257" s="121"/>
      <c r="K257" s="121"/>
      <c r="L257" s="121"/>
      <c r="M257" s="570"/>
      <c r="N257" s="569"/>
      <c r="O257" s="569"/>
      <c r="P257" s="569"/>
      <c r="Q257" s="121"/>
      <c r="R257" s="121" t="s">
        <v>3513</v>
      </c>
      <c r="S257" s="121" t="s">
        <v>2742</v>
      </c>
      <c r="T257" s="121" t="s">
        <v>2743</v>
      </c>
      <c r="U257" s="121">
        <v>0</v>
      </c>
      <c r="V257" s="121" t="s">
        <v>3164</v>
      </c>
      <c r="W257" s="121" t="s">
        <v>2969</v>
      </c>
      <c r="X257" s="121" t="s">
        <v>2721</v>
      </c>
      <c r="Y257" s="121" t="s">
        <v>2465</v>
      </c>
      <c r="Z257" s="121" t="s">
        <v>2744</v>
      </c>
      <c r="AA257" s="121" t="s">
        <v>2745</v>
      </c>
      <c r="AB257" s="121" t="s">
        <v>3334</v>
      </c>
      <c r="AC257" s="121" t="s">
        <v>2103</v>
      </c>
      <c r="AD257" s="121" t="s">
        <v>2747</v>
      </c>
      <c r="AE257" s="121" t="s">
        <v>3335</v>
      </c>
      <c r="AF257" s="121"/>
      <c r="AG257" s="121"/>
      <c r="AH257" s="121"/>
      <c r="AI257" s="551"/>
      <c r="AJ257" s="551"/>
      <c r="AK257" s="551"/>
      <c r="AL257" s="551"/>
      <c r="AM257" s="551"/>
      <c r="AN257" s="551"/>
      <c r="AO257" s="551"/>
      <c r="AP257" s="551"/>
      <c r="AQ257" s="551"/>
      <c r="AR257" s="551"/>
      <c r="AS257" s="551"/>
      <c r="AT257" s="551"/>
      <c r="AU257" s="551"/>
      <c r="AV257" s="551"/>
      <c r="AW257" s="551"/>
      <c r="AX257" s="551"/>
    </row>
    <row r="258">
      <c r="A258" s="570" t="s">
        <v>3473</v>
      </c>
      <c r="B258" s="570" t="s">
        <v>3514</v>
      </c>
      <c r="C258" s="570" t="s">
        <v>1839</v>
      </c>
      <c r="D258" s="570" t="s">
        <v>3147</v>
      </c>
      <c r="E258" s="570" t="s">
        <v>2714</v>
      </c>
      <c r="F258" s="570">
        <v>16</v>
      </c>
      <c r="G258" s="570" t="s">
        <v>3492</v>
      </c>
      <c r="H258" s="570"/>
      <c r="I258" s="569"/>
      <c r="J258" s="121"/>
      <c r="K258" s="121"/>
      <c r="L258" s="121"/>
      <c r="M258" s="570"/>
      <c r="N258" s="569"/>
      <c r="O258" s="569"/>
      <c r="P258" s="569"/>
      <c r="Q258" s="121"/>
      <c r="R258" s="121" t="s">
        <v>3515</v>
      </c>
      <c r="S258" s="121" t="s">
        <v>2742</v>
      </c>
      <c r="T258" s="121" t="s">
        <v>2743</v>
      </c>
      <c r="U258" s="121">
        <v>0</v>
      </c>
      <c r="V258" s="121" t="s">
        <v>3164</v>
      </c>
      <c r="W258" s="121" t="s">
        <v>2969</v>
      </c>
      <c r="X258" s="121" t="s">
        <v>2721</v>
      </c>
      <c r="Y258" s="121" t="s">
        <v>2465</v>
      </c>
      <c r="Z258" s="121" t="s">
        <v>2744</v>
      </c>
      <c r="AA258" s="121" t="s">
        <v>2745</v>
      </c>
      <c r="AB258" s="121" t="s">
        <v>3330</v>
      </c>
      <c r="AC258" s="121" t="s">
        <v>2103</v>
      </c>
      <c r="AD258" s="121" t="s">
        <v>2747</v>
      </c>
      <c r="AE258" s="121" t="s">
        <v>3331</v>
      </c>
      <c r="AF258" s="121"/>
      <c r="AG258" s="121"/>
      <c r="AH258" s="121"/>
      <c r="AI258" s="551"/>
      <c r="AJ258" s="551"/>
      <c r="AK258" s="551"/>
      <c r="AL258" s="551"/>
      <c r="AM258" s="551"/>
      <c r="AN258" s="551"/>
      <c r="AO258" s="551"/>
      <c r="AP258" s="551"/>
      <c r="AQ258" s="551"/>
      <c r="AR258" s="551"/>
      <c r="AS258" s="551"/>
      <c r="AT258" s="551"/>
      <c r="AU258" s="551"/>
      <c r="AV258" s="551"/>
      <c r="AW258" s="551"/>
      <c r="AX258" s="551"/>
    </row>
    <row r="259">
      <c r="A259" s="570" t="s">
        <v>3473</v>
      </c>
      <c r="B259" s="570" t="s">
        <v>3516</v>
      </c>
      <c r="C259" s="570" t="s">
        <v>1839</v>
      </c>
      <c r="D259" s="570" t="s">
        <v>3147</v>
      </c>
      <c r="E259" s="570" t="s">
        <v>2714</v>
      </c>
      <c r="F259" s="570">
        <v>16</v>
      </c>
      <c r="G259" s="570" t="s">
        <v>3492</v>
      </c>
      <c r="H259" s="570"/>
      <c r="I259" s="569"/>
      <c r="J259" s="121"/>
      <c r="K259" s="121"/>
      <c r="L259" s="121"/>
      <c r="M259" s="570"/>
      <c r="N259" s="569"/>
      <c r="O259" s="569"/>
      <c r="P259" s="569"/>
      <c r="Q259" s="121"/>
      <c r="R259" s="121" t="s">
        <v>3517</v>
      </c>
      <c r="S259" s="121" t="s">
        <v>2742</v>
      </c>
      <c r="T259" s="121" t="s">
        <v>2743</v>
      </c>
      <c r="U259" s="121">
        <v>0</v>
      </c>
      <c r="V259" s="121" t="s">
        <v>3164</v>
      </c>
      <c r="W259" s="121" t="s">
        <v>2969</v>
      </c>
      <c r="X259" s="121" t="s">
        <v>2721</v>
      </c>
      <c r="Y259" s="121" t="s">
        <v>2465</v>
      </c>
      <c r="Z259" s="121" t="s">
        <v>2744</v>
      </c>
      <c r="AA259" s="121" t="s">
        <v>2745</v>
      </c>
      <c r="AB259" s="121" t="s">
        <v>3324</v>
      </c>
      <c r="AC259" s="121" t="s">
        <v>2103</v>
      </c>
      <c r="AD259" s="121" t="s">
        <v>2747</v>
      </c>
      <c r="AE259" s="121" t="s">
        <v>2757</v>
      </c>
      <c r="AF259" s="121"/>
      <c r="AG259" s="121"/>
      <c r="AH259" s="121"/>
      <c r="AI259" s="551"/>
      <c r="AJ259" s="551"/>
      <c r="AK259" s="551"/>
      <c r="AL259" s="551"/>
      <c r="AM259" s="551"/>
      <c r="AN259" s="551"/>
      <c r="AO259" s="551"/>
      <c r="AP259" s="551"/>
      <c r="AQ259" s="551"/>
      <c r="AR259" s="551"/>
      <c r="AS259" s="551"/>
      <c r="AT259" s="551"/>
      <c r="AU259" s="551"/>
      <c r="AV259" s="551"/>
      <c r="AW259" s="551"/>
      <c r="AX259" s="551"/>
    </row>
    <row r="260">
      <c r="A260" s="570" t="s">
        <v>3473</v>
      </c>
      <c r="B260" s="570" t="s">
        <v>3518</v>
      </c>
      <c r="C260" s="570" t="s">
        <v>1839</v>
      </c>
      <c r="D260" s="570" t="s">
        <v>3147</v>
      </c>
      <c r="E260" s="570" t="s">
        <v>2714</v>
      </c>
      <c r="F260" s="570">
        <v>16</v>
      </c>
      <c r="G260" s="570" t="s">
        <v>3492</v>
      </c>
      <c r="H260" s="570"/>
      <c r="I260" s="569"/>
      <c r="J260" s="121"/>
      <c r="K260" s="121"/>
      <c r="L260" s="121"/>
      <c r="M260" s="570"/>
      <c r="N260" s="569"/>
      <c r="O260" s="569"/>
      <c r="P260" s="569"/>
      <c r="Q260" s="121"/>
      <c r="R260" s="121" t="s">
        <v>3519</v>
      </c>
      <c r="S260" s="121" t="s">
        <v>2742</v>
      </c>
      <c r="T260" s="121" t="s">
        <v>2743</v>
      </c>
      <c r="U260" s="121">
        <v>0</v>
      </c>
      <c r="V260" s="121" t="s">
        <v>3164</v>
      </c>
      <c r="W260" s="121" t="s">
        <v>2969</v>
      </c>
      <c r="X260" s="121" t="s">
        <v>2721</v>
      </c>
      <c r="Y260" s="121" t="s">
        <v>2465</v>
      </c>
      <c r="Z260" s="121" t="s">
        <v>2744</v>
      </c>
      <c r="AA260" s="121" t="s">
        <v>2745</v>
      </c>
      <c r="AB260" s="121" t="s">
        <v>3508</v>
      </c>
      <c r="AC260" s="121" t="s">
        <v>2103</v>
      </c>
      <c r="AD260" s="121" t="s">
        <v>2747</v>
      </c>
      <c r="AE260" s="121" t="s">
        <v>3335</v>
      </c>
      <c r="AF260" s="121"/>
      <c r="AG260" s="121"/>
      <c r="AH260" s="121"/>
      <c r="AI260" s="551"/>
      <c r="AJ260" s="551"/>
      <c r="AK260" s="551"/>
      <c r="AL260" s="551"/>
      <c r="AM260" s="551"/>
      <c r="AN260" s="551"/>
      <c r="AO260" s="551"/>
      <c r="AP260" s="551"/>
      <c r="AQ260" s="551"/>
      <c r="AR260" s="551"/>
      <c r="AS260" s="551"/>
      <c r="AT260" s="551"/>
      <c r="AU260" s="551"/>
      <c r="AV260" s="551"/>
      <c r="AW260" s="551"/>
      <c r="AX260" s="551"/>
    </row>
    <row r="261">
      <c r="A261" s="570" t="s">
        <v>3473</v>
      </c>
      <c r="B261" s="570" t="s">
        <v>3520</v>
      </c>
      <c r="C261" s="570" t="s">
        <v>1839</v>
      </c>
      <c r="D261" s="570" t="s">
        <v>3147</v>
      </c>
      <c r="E261" s="570" t="s">
        <v>2714</v>
      </c>
      <c r="F261" s="570">
        <v>48</v>
      </c>
      <c r="G261" s="570" t="s">
        <v>3521</v>
      </c>
      <c r="H261" s="570"/>
      <c r="I261" s="569"/>
      <c r="J261" s="121"/>
      <c r="K261" s="121"/>
      <c r="L261" s="121"/>
      <c r="M261" s="570"/>
      <c r="N261" s="569"/>
      <c r="O261" s="569"/>
      <c r="P261" s="569"/>
      <c r="Q261" s="121"/>
      <c r="R261" s="121" t="s">
        <v>3522</v>
      </c>
      <c r="S261" s="121" t="s">
        <v>2716</v>
      </c>
      <c r="T261" s="121" t="s">
        <v>3163</v>
      </c>
      <c r="U261" s="121">
        <v>0</v>
      </c>
      <c r="V261" s="121" t="s">
        <v>2720</v>
      </c>
      <c r="W261" s="121" t="s">
        <v>2720</v>
      </c>
      <c r="X261" s="121" t="s">
        <v>2721</v>
      </c>
      <c r="Y261" s="121" t="s">
        <v>2465</v>
      </c>
      <c r="Z261" s="121" t="s">
        <v>3155</v>
      </c>
      <c r="AA261" s="121" t="s">
        <v>3222</v>
      </c>
      <c r="AB261" s="121" t="s">
        <v>3523</v>
      </c>
      <c r="AC261" s="121" t="s">
        <v>2103</v>
      </c>
      <c r="AD261" s="121" t="s">
        <v>3224</v>
      </c>
      <c r="AE261" s="121" t="s">
        <v>3260</v>
      </c>
      <c r="AF261" s="121"/>
      <c r="AG261" s="121"/>
      <c r="AH261" s="121"/>
      <c r="AI261" s="551"/>
      <c r="AJ261" s="551"/>
      <c r="AK261" s="551"/>
      <c r="AL261" s="551"/>
      <c r="AM261" s="551"/>
      <c r="AN261" s="551"/>
      <c r="AO261" s="551"/>
      <c r="AP261" s="551"/>
      <c r="AQ261" s="551"/>
      <c r="AR261" s="551"/>
      <c r="AS261" s="551"/>
      <c r="AT261" s="551"/>
      <c r="AU261" s="551"/>
      <c r="AV261" s="551"/>
      <c r="AW261" s="551"/>
      <c r="AX261" s="551"/>
    </row>
    <row r="262">
      <c r="A262" s="570" t="s">
        <v>3473</v>
      </c>
      <c r="B262" s="570" t="s">
        <v>3524</v>
      </c>
      <c r="C262" s="570" t="s">
        <v>1839</v>
      </c>
      <c r="D262" s="570" t="s">
        <v>3147</v>
      </c>
      <c r="E262" s="570" t="s">
        <v>2714</v>
      </c>
      <c r="F262" s="570">
        <v>48</v>
      </c>
      <c r="G262" s="570" t="s">
        <v>3521</v>
      </c>
      <c r="H262" s="570"/>
      <c r="I262" s="569"/>
      <c r="J262" s="121"/>
      <c r="K262" s="121"/>
      <c r="L262" s="121"/>
      <c r="M262" s="570"/>
      <c r="N262" s="569"/>
      <c r="O262" s="569"/>
      <c r="P262" s="569"/>
      <c r="Q262" s="121"/>
      <c r="R262" s="121" t="s">
        <v>3525</v>
      </c>
      <c r="S262" s="121" t="s">
        <v>2716</v>
      </c>
      <c r="T262" s="121" t="s">
        <v>3163</v>
      </c>
      <c r="U262" s="121">
        <v>0</v>
      </c>
      <c r="V262" s="121" t="s">
        <v>2720</v>
      </c>
      <c r="W262" s="121" t="s">
        <v>2720</v>
      </c>
      <c r="X262" s="121" t="s">
        <v>2721</v>
      </c>
      <c r="Y262" s="121" t="s">
        <v>2465</v>
      </c>
      <c r="Z262" s="121" t="s">
        <v>3155</v>
      </c>
      <c r="AA262" s="121" t="s">
        <v>3222</v>
      </c>
      <c r="AB262" s="121" t="s">
        <v>3526</v>
      </c>
      <c r="AC262" s="121" t="s">
        <v>2103</v>
      </c>
      <c r="AD262" s="121" t="s">
        <v>3224</v>
      </c>
      <c r="AE262" s="121" t="s">
        <v>3527</v>
      </c>
      <c r="AF262" s="121"/>
      <c r="AG262" s="121"/>
      <c r="AH262" s="121"/>
      <c r="AI262" s="551"/>
      <c r="AJ262" s="551"/>
      <c r="AK262" s="551"/>
      <c r="AL262" s="551"/>
      <c r="AM262" s="551"/>
      <c r="AN262" s="551"/>
      <c r="AO262" s="551"/>
      <c r="AP262" s="551"/>
      <c r="AQ262" s="551"/>
      <c r="AR262" s="551"/>
      <c r="AS262" s="551"/>
      <c r="AT262" s="551"/>
      <c r="AU262" s="551"/>
      <c r="AV262" s="551"/>
      <c r="AW262" s="551"/>
      <c r="AX262" s="551"/>
    </row>
    <row r="263">
      <c r="A263" s="570" t="s">
        <v>3473</v>
      </c>
      <c r="B263" s="570" t="s">
        <v>3528</v>
      </c>
      <c r="C263" s="570" t="s">
        <v>1839</v>
      </c>
      <c r="D263" s="570" t="s">
        <v>3147</v>
      </c>
      <c r="E263" s="570" t="s">
        <v>2714</v>
      </c>
      <c r="F263" s="570">
        <v>48</v>
      </c>
      <c r="G263" s="570" t="s">
        <v>3529</v>
      </c>
      <c r="H263" s="570"/>
      <c r="I263" s="569"/>
      <c r="J263" s="121"/>
      <c r="K263" s="121"/>
      <c r="L263" s="121"/>
      <c r="M263" s="570"/>
      <c r="N263" s="569"/>
      <c r="O263" s="569"/>
      <c r="P263" s="569"/>
      <c r="Q263" s="121"/>
      <c r="R263" s="121" t="s">
        <v>3530</v>
      </c>
      <c r="S263" s="121" t="s">
        <v>2716</v>
      </c>
      <c r="T263" s="121" t="s">
        <v>3163</v>
      </c>
      <c r="U263" s="121">
        <v>0</v>
      </c>
      <c r="V263" s="121" t="s">
        <v>2719</v>
      </c>
      <c r="W263" s="121" t="s">
        <v>2720</v>
      </c>
      <c r="X263" s="121" t="s">
        <v>2721</v>
      </c>
      <c r="Y263" s="121" t="s">
        <v>2465</v>
      </c>
      <c r="Z263" s="121" t="s">
        <v>2722</v>
      </c>
      <c r="AA263" s="121" t="s">
        <v>3531</v>
      </c>
      <c r="AB263" s="121" t="s">
        <v>3532</v>
      </c>
      <c r="AC263" s="121" t="s">
        <v>2103</v>
      </c>
      <c r="AD263" s="121" t="s">
        <v>2725</v>
      </c>
      <c r="AE263" s="121" t="s">
        <v>3533</v>
      </c>
      <c r="AF263" s="121"/>
      <c r="AG263" s="121"/>
      <c r="AH263" s="121"/>
      <c r="AI263" s="551"/>
      <c r="AJ263" s="551"/>
      <c r="AK263" s="551"/>
      <c r="AL263" s="551"/>
      <c r="AM263" s="551"/>
      <c r="AN263" s="551"/>
      <c r="AO263" s="551"/>
      <c r="AP263" s="551"/>
      <c r="AQ263" s="551"/>
      <c r="AR263" s="551"/>
      <c r="AS263" s="551"/>
      <c r="AT263" s="551"/>
      <c r="AU263" s="551"/>
      <c r="AV263" s="551"/>
      <c r="AW263" s="551"/>
      <c r="AX263" s="551"/>
    </row>
    <row r="264">
      <c r="A264" s="570" t="s">
        <v>3473</v>
      </c>
      <c r="B264" s="570" t="s">
        <v>3534</v>
      </c>
      <c r="C264" s="570" t="s">
        <v>1839</v>
      </c>
      <c r="D264" s="570" t="s">
        <v>3147</v>
      </c>
      <c r="E264" s="570" t="s">
        <v>2714</v>
      </c>
      <c r="F264" s="570">
        <v>48</v>
      </c>
      <c r="G264" s="570" t="s">
        <v>3535</v>
      </c>
      <c r="H264" s="570"/>
      <c r="I264" s="569"/>
      <c r="J264" s="121"/>
      <c r="K264" s="121"/>
      <c r="L264" s="121"/>
      <c r="M264" s="570"/>
      <c r="N264" s="569"/>
      <c r="O264" s="569"/>
      <c r="P264" s="569"/>
      <c r="Q264" s="121"/>
      <c r="R264" s="121" t="s">
        <v>3536</v>
      </c>
      <c r="S264" s="121" t="s">
        <v>2716</v>
      </c>
      <c r="T264" s="121" t="s">
        <v>3163</v>
      </c>
      <c r="U264" s="121">
        <v>0</v>
      </c>
      <c r="V264" s="121" t="s">
        <v>2719</v>
      </c>
      <c r="W264" s="121" t="s">
        <v>2720</v>
      </c>
      <c r="X264" s="121" t="s">
        <v>2721</v>
      </c>
      <c r="Y264" s="121" t="s">
        <v>2465</v>
      </c>
      <c r="Z264" s="121" t="s">
        <v>2722</v>
      </c>
      <c r="AA264" s="121" t="s">
        <v>3531</v>
      </c>
      <c r="AB264" s="121" t="s">
        <v>3537</v>
      </c>
      <c r="AC264" s="121" t="s">
        <v>2103</v>
      </c>
      <c r="AD264" s="121" t="s">
        <v>2725</v>
      </c>
      <c r="AE264" s="121" t="s">
        <v>3533</v>
      </c>
      <c r="AF264" s="121"/>
      <c r="AG264" s="121"/>
      <c r="AH264" s="121"/>
      <c r="AI264" s="551"/>
      <c r="AJ264" s="551"/>
      <c r="AK264" s="551"/>
      <c r="AL264" s="551"/>
      <c r="AM264" s="551"/>
      <c r="AN264" s="551"/>
      <c r="AO264" s="551"/>
      <c r="AP264" s="551"/>
      <c r="AQ264" s="551"/>
      <c r="AR264" s="551"/>
      <c r="AS264" s="551"/>
      <c r="AT264" s="551"/>
      <c r="AU264" s="551"/>
      <c r="AV264" s="551"/>
      <c r="AW264" s="551"/>
      <c r="AX264" s="551"/>
    </row>
    <row r="265">
      <c r="A265" s="570" t="s">
        <v>3538</v>
      </c>
      <c r="B265" s="570" t="s">
        <v>3539</v>
      </c>
      <c r="C265" s="570" t="s">
        <v>1839</v>
      </c>
      <c r="D265" s="570" t="s">
        <v>3147</v>
      </c>
      <c r="E265" s="570" t="s">
        <v>2714</v>
      </c>
      <c r="F265" s="570">
        <v>24</v>
      </c>
      <c r="G265" s="570" t="s">
        <v>3540</v>
      </c>
      <c r="H265" s="570"/>
      <c r="I265" s="569"/>
      <c r="J265" s="121"/>
      <c r="K265" s="121"/>
      <c r="L265" s="121"/>
      <c r="M265" s="570"/>
      <c r="N265" s="569"/>
      <c r="O265" s="569"/>
      <c r="P265" s="569"/>
      <c r="Q265" s="121"/>
      <c r="R265" s="121" t="s">
        <v>3541</v>
      </c>
      <c r="S265" s="121" t="s">
        <v>2716</v>
      </c>
      <c r="T265" s="121" t="s">
        <v>3163</v>
      </c>
      <c r="U265" s="121">
        <v>0</v>
      </c>
      <c r="V265" s="121" t="s">
        <v>3178</v>
      </c>
      <c r="W265" s="121" t="s">
        <v>3178</v>
      </c>
      <c r="X265" s="121" t="s">
        <v>2721</v>
      </c>
      <c r="Y265" s="121" t="s">
        <v>2465</v>
      </c>
      <c r="Z265" s="121" t="s">
        <v>3155</v>
      </c>
      <c r="AA265" s="121" t="s">
        <v>3542</v>
      </c>
      <c r="AB265" s="121" t="s">
        <v>3543</v>
      </c>
      <c r="AC265" s="121" t="s">
        <v>3544</v>
      </c>
      <c r="AD265" s="121" t="s">
        <v>3545</v>
      </c>
      <c r="AE265" s="121" t="s">
        <v>3546</v>
      </c>
      <c r="AF265" s="121"/>
      <c r="AG265" s="121"/>
      <c r="AH265" s="121"/>
      <c r="AI265" s="551"/>
      <c r="AJ265" s="551"/>
      <c r="AK265" s="551"/>
      <c r="AL265" s="551"/>
      <c r="AM265" s="551"/>
      <c r="AN265" s="551"/>
      <c r="AO265" s="551"/>
      <c r="AP265" s="551"/>
      <c r="AQ265" s="551"/>
      <c r="AR265" s="551"/>
      <c r="AS265" s="551"/>
      <c r="AT265" s="551"/>
      <c r="AU265" s="551"/>
      <c r="AV265" s="551"/>
      <c r="AW265" s="551"/>
      <c r="AX265" s="551"/>
    </row>
    <row r="266">
      <c r="A266" s="570" t="s">
        <v>3538</v>
      </c>
      <c r="B266" s="570" t="s">
        <v>3547</v>
      </c>
      <c r="C266" s="570" t="s">
        <v>1839</v>
      </c>
      <c r="D266" s="570" t="s">
        <v>3147</v>
      </c>
      <c r="E266" s="570" t="s">
        <v>2714</v>
      </c>
      <c r="F266" s="570">
        <v>24</v>
      </c>
      <c r="G266" s="570" t="s">
        <v>3548</v>
      </c>
      <c r="H266" s="570"/>
      <c r="I266" s="569"/>
      <c r="J266" s="121"/>
      <c r="K266" s="121"/>
      <c r="L266" s="121"/>
      <c r="M266" s="570"/>
      <c r="N266" s="569"/>
      <c r="O266" s="569"/>
      <c r="P266" s="569"/>
      <c r="Q266" s="121"/>
      <c r="R266" s="121" t="s">
        <v>3549</v>
      </c>
      <c r="S266" s="121" t="s">
        <v>2716</v>
      </c>
      <c r="T266" s="121" t="s">
        <v>3163</v>
      </c>
      <c r="U266" s="121">
        <v>0</v>
      </c>
      <c r="V266" s="121" t="s">
        <v>3178</v>
      </c>
      <c r="W266" s="121" t="s">
        <v>3178</v>
      </c>
      <c r="X266" s="121" t="s">
        <v>2721</v>
      </c>
      <c r="Y266" s="121" t="s">
        <v>2465</v>
      </c>
      <c r="Z266" s="121" t="s">
        <v>3155</v>
      </c>
      <c r="AA266" s="121" t="s">
        <v>3542</v>
      </c>
      <c r="AB266" s="121" t="s">
        <v>3550</v>
      </c>
      <c r="AC266" s="121" t="s">
        <v>3544</v>
      </c>
      <c r="AD266" s="121" t="s">
        <v>3545</v>
      </c>
      <c r="AE266" s="121" t="s">
        <v>3546</v>
      </c>
      <c r="AF266" s="121"/>
      <c r="AG266" s="121"/>
      <c r="AH266" s="121"/>
      <c r="AI266" s="551"/>
      <c r="AJ266" s="551"/>
      <c r="AK266" s="551"/>
      <c r="AL266" s="551"/>
      <c r="AM266" s="551"/>
      <c r="AN266" s="551"/>
      <c r="AO266" s="551"/>
      <c r="AP266" s="551"/>
      <c r="AQ266" s="551"/>
      <c r="AR266" s="551"/>
      <c r="AS266" s="551"/>
      <c r="AT266" s="551"/>
      <c r="AU266" s="551"/>
      <c r="AV266" s="551"/>
      <c r="AW266" s="551"/>
      <c r="AX266" s="551"/>
    </row>
    <row r="267">
      <c r="A267" s="570" t="s">
        <v>3538</v>
      </c>
      <c r="B267" s="570" t="s">
        <v>3551</v>
      </c>
      <c r="C267" s="570" t="s">
        <v>1839</v>
      </c>
      <c r="D267" s="570" t="s">
        <v>3147</v>
      </c>
      <c r="E267" s="570" t="s">
        <v>2714</v>
      </c>
      <c r="F267" s="570">
        <v>32</v>
      </c>
      <c r="G267" s="570" t="s">
        <v>3552</v>
      </c>
      <c r="H267" s="570"/>
      <c r="I267" s="569"/>
      <c r="J267" s="121"/>
      <c r="K267" s="121"/>
      <c r="L267" s="121"/>
      <c r="M267" s="570"/>
      <c r="N267" s="569"/>
      <c r="O267" s="569"/>
      <c r="P267" s="569"/>
      <c r="Q267" s="121"/>
      <c r="R267" s="121" t="s">
        <v>3553</v>
      </c>
      <c r="S267" s="121" t="s">
        <v>2716</v>
      </c>
      <c r="T267" s="121" t="s">
        <v>3163</v>
      </c>
      <c r="U267" s="121">
        <v>0</v>
      </c>
      <c r="V267" s="121" t="s">
        <v>2720</v>
      </c>
      <c r="W267" s="121" t="s">
        <v>2720</v>
      </c>
      <c r="X267" s="121" t="s">
        <v>2721</v>
      </c>
      <c r="Y267" s="121" t="s">
        <v>2465</v>
      </c>
      <c r="Z267" s="121" t="s">
        <v>3155</v>
      </c>
      <c r="AA267" s="121" t="s">
        <v>3166</v>
      </c>
      <c r="AB267" s="121" t="s">
        <v>3554</v>
      </c>
      <c r="AC267" s="121" t="s">
        <v>2103</v>
      </c>
      <c r="AD267" s="121" t="s">
        <v>3224</v>
      </c>
      <c r="AE267" s="121" t="s">
        <v>3555</v>
      </c>
      <c r="AF267" s="121"/>
      <c r="AG267" s="121"/>
      <c r="AH267" s="121"/>
      <c r="AI267" s="551"/>
      <c r="AJ267" s="551"/>
      <c r="AK267" s="551"/>
      <c r="AL267" s="551"/>
      <c r="AM267" s="551"/>
      <c r="AN267" s="551"/>
      <c r="AO267" s="551"/>
      <c r="AP267" s="551"/>
      <c r="AQ267" s="551"/>
      <c r="AR267" s="551"/>
      <c r="AS267" s="551"/>
      <c r="AT267" s="551"/>
      <c r="AU267" s="551"/>
      <c r="AV267" s="551"/>
      <c r="AW267" s="551"/>
      <c r="AX267" s="551"/>
    </row>
    <row r="268">
      <c r="A268" s="570" t="s">
        <v>3538</v>
      </c>
      <c r="B268" s="570" t="s">
        <v>3556</v>
      </c>
      <c r="C268" s="570" t="s">
        <v>1839</v>
      </c>
      <c r="D268" s="570" t="s">
        <v>3147</v>
      </c>
      <c r="E268" s="570" t="s">
        <v>2714</v>
      </c>
      <c r="F268" s="570">
        <v>32</v>
      </c>
      <c r="G268" s="570" t="s">
        <v>3552</v>
      </c>
      <c r="H268" s="570"/>
      <c r="I268" s="569"/>
      <c r="J268" s="121"/>
      <c r="K268" s="121"/>
      <c r="L268" s="121"/>
      <c r="M268" s="570"/>
      <c r="N268" s="569"/>
      <c r="O268" s="569"/>
      <c r="P268" s="569"/>
      <c r="Q268" s="121"/>
      <c r="R268" s="121" t="s">
        <v>3557</v>
      </c>
      <c r="S268" s="121" t="s">
        <v>2716</v>
      </c>
      <c r="T268" s="121" t="s">
        <v>3163</v>
      </c>
      <c r="U268" s="121">
        <v>0</v>
      </c>
      <c r="V268" s="121" t="s">
        <v>2720</v>
      </c>
      <c r="W268" s="121" t="s">
        <v>2720</v>
      </c>
      <c r="X268" s="121" t="s">
        <v>2721</v>
      </c>
      <c r="Y268" s="121" t="s">
        <v>2465</v>
      </c>
      <c r="Z268" s="121" t="s">
        <v>3155</v>
      </c>
      <c r="AA268" s="121" t="s">
        <v>3166</v>
      </c>
      <c r="AB268" s="121" t="s">
        <v>3558</v>
      </c>
      <c r="AC268" s="121" t="s">
        <v>2103</v>
      </c>
      <c r="AD268" s="121" t="s">
        <v>3224</v>
      </c>
      <c r="AE268" s="121" t="s">
        <v>3555</v>
      </c>
      <c r="AF268" s="121"/>
      <c r="AG268" s="121"/>
      <c r="AH268" s="121"/>
      <c r="AI268" s="551"/>
      <c r="AJ268" s="551"/>
      <c r="AK268" s="551"/>
      <c r="AL268" s="551"/>
      <c r="AM268" s="551"/>
      <c r="AN268" s="551"/>
      <c r="AO268" s="551"/>
      <c r="AP268" s="551"/>
      <c r="AQ268" s="551"/>
      <c r="AR268" s="551"/>
      <c r="AS268" s="551"/>
      <c r="AT268" s="551"/>
      <c r="AU268" s="551"/>
      <c r="AV268" s="551"/>
      <c r="AW268" s="551"/>
      <c r="AX268" s="551"/>
    </row>
    <row r="269">
      <c r="A269" s="570" t="s">
        <v>3538</v>
      </c>
      <c r="B269" s="570" t="s">
        <v>3559</v>
      </c>
      <c r="C269" s="570" t="s">
        <v>1839</v>
      </c>
      <c r="D269" s="570" t="s">
        <v>3147</v>
      </c>
      <c r="E269" s="570" t="s">
        <v>2714</v>
      </c>
      <c r="F269" s="570">
        <v>32</v>
      </c>
      <c r="G269" s="570" t="s">
        <v>3552</v>
      </c>
      <c r="H269" s="570"/>
      <c r="I269" s="569"/>
      <c r="J269" s="121"/>
      <c r="K269" s="121"/>
      <c r="L269" s="121"/>
      <c r="M269" s="570"/>
      <c r="N269" s="569"/>
      <c r="O269" s="569"/>
      <c r="P269" s="569"/>
      <c r="Q269" s="121"/>
      <c r="R269" s="121" t="s">
        <v>3560</v>
      </c>
      <c r="S269" s="121" t="s">
        <v>2716</v>
      </c>
      <c r="T269" s="121" t="s">
        <v>3163</v>
      </c>
      <c r="U269" s="121">
        <v>0</v>
      </c>
      <c r="V269" s="121" t="s">
        <v>2720</v>
      </c>
      <c r="W269" s="121" t="s">
        <v>2720</v>
      </c>
      <c r="X269" s="121" t="s">
        <v>2721</v>
      </c>
      <c r="Y269" s="121" t="s">
        <v>2465</v>
      </c>
      <c r="Z269" s="121" t="s">
        <v>3155</v>
      </c>
      <c r="AA269" s="121" t="s">
        <v>3166</v>
      </c>
      <c r="AB269" s="121" t="s">
        <v>3561</v>
      </c>
      <c r="AC269" s="121" t="s">
        <v>2103</v>
      </c>
      <c r="AD269" s="121" t="s">
        <v>3224</v>
      </c>
      <c r="AE269" s="121" t="s">
        <v>3555</v>
      </c>
      <c r="AF269" s="121"/>
      <c r="AG269" s="121"/>
      <c r="AH269" s="121"/>
      <c r="AI269" s="551"/>
      <c r="AJ269" s="551"/>
      <c r="AK269" s="551"/>
      <c r="AL269" s="551"/>
      <c r="AM269" s="551"/>
      <c r="AN269" s="551"/>
      <c r="AO269" s="551"/>
      <c r="AP269" s="551"/>
      <c r="AQ269" s="551"/>
      <c r="AR269" s="551"/>
      <c r="AS269" s="551"/>
      <c r="AT269" s="551"/>
      <c r="AU269" s="551"/>
      <c r="AV269" s="551"/>
      <c r="AW269" s="551"/>
      <c r="AX269" s="551"/>
    </row>
    <row r="270">
      <c r="A270" s="570" t="s">
        <v>3562</v>
      </c>
      <c r="B270" s="570" t="s">
        <v>3146</v>
      </c>
      <c r="C270" s="570" t="s">
        <v>1839</v>
      </c>
      <c r="D270" s="570" t="s">
        <v>3147</v>
      </c>
      <c r="E270" s="570" t="s">
        <v>2714</v>
      </c>
      <c r="F270" s="570">
        <v>16</v>
      </c>
      <c r="G270" s="570" t="s">
        <v>3148</v>
      </c>
      <c r="H270" s="570"/>
      <c r="I270" s="569"/>
      <c r="J270" s="121"/>
      <c r="K270" s="121"/>
      <c r="L270" s="121"/>
      <c r="M270" s="570"/>
      <c r="N270" s="569"/>
      <c r="O270" s="569"/>
      <c r="P270" s="569"/>
      <c r="Q270" s="121"/>
      <c r="R270" s="121" t="s">
        <v>3149</v>
      </c>
      <c r="S270" s="121" t="s">
        <v>2742</v>
      </c>
      <c r="T270" s="121" t="s">
        <v>2743</v>
      </c>
      <c r="U270" s="121">
        <v>0</v>
      </c>
      <c r="V270" s="121" t="s">
        <v>2206</v>
      </c>
      <c r="W270" s="121" t="s">
        <v>2950</v>
      </c>
      <c r="X270" s="121" t="s">
        <v>2721</v>
      </c>
      <c r="Y270" s="121" t="s">
        <v>2465</v>
      </c>
      <c r="Z270" s="121" t="s">
        <v>2744</v>
      </c>
      <c r="AA270" s="121" t="s">
        <v>2751</v>
      </c>
      <c r="AB270" s="121" t="s">
        <v>3150</v>
      </c>
      <c r="AC270" s="121" t="s">
        <v>2103</v>
      </c>
      <c r="AD270" s="121" t="s">
        <v>2747</v>
      </c>
      <c r="AE270" s="121" t="s">
        <v>3063</v>
      </c>
      <c r="AF270" s="121"/>
      <c r="AG270" s="121"/>
      <c r="AH270" s="121"/>
      <c r="AI270" s="551"/>
      <c r="AJ270" s="551"/>
      <c r="AK270" s="551"/>
      <c r="AL270" s="551"/>
      <c r="AM270" s="551"/>
      <c r="AN270" s="551"/>
      <c r="AO270" s="551"/>
      <c r="AP270" s="551"/>
      <c r="AQ270" s="551"/>
      <c r="AR270" s="551"/>
      <c r="AS270" s="551"/>
      <c r="AT270" s="551"/>
      <c r="AU270" s="551"/>
      <c r="AV270" s="551"/>
      <c r="AW270" s="551"/>
      <c r="AX270" s="551"/>
    </row>
    <row r="271">
      <c r="A271" s="570" t="s">
        <v>3562</v>
      </c>
      <c r="B271" s="570" t="s">
        <v>3432</v>
      </c>
      <c r="C271" s="570" t="s">
        <v>1839</v>
      </c>
      <c r="D271" s="570" t="s">
        <v>3147</v>
      </c>
      <c r="E271" s="570" t="s">
        <v>2714</v>
      </c>
      <c r="F271" s="570">
        <v>16</v>
      </c>
      <c r="G271" s="570" t="s">
        <v>3221</v>
      </c>
      <c r="H271" s="570"/>
      <c r="I271" s="569"/>
      <c r="J271" s="121"/>
      <c r="K271" s="121"/>
      <c r="L271" s="121"/>
      <c r="M271" s="570"/>
      <c r="N271" s="569"/>
      <c r="O271" s="569"/>
      <c r="P271" s="569"/>
      <c r="Q271" s="121"/>
      <c r="R271" s="121" t="s">
        <v>3433</v>
      </c>
      <c r="S271" s="121" t="s">
        <v>2742</v>
      </c>
      <c r="T271" s="121" t="s">
        <v>3047</v>
      </c>
      <c r="U271" s="121">
        <v>0</v>
      </c>
      <c r="V271" s="121" t="s">
        <v>2206</v>
      </c>
      <c r="W271" s="121" t="s">
        <v>2869</v>
      </c>
      <c r="X271" s="121" t="s">
        <v>2721</v>
      </c>
      <c r="Y271" s="121" t="s">
        <v>2465</v>
      </c>
      <c r="Z271" s="121" t="s">
        <v>2744</v>
      </c>
      <c r="AA271" s="121" t="s">
        <v>2745</v>
      </c>
      <c r="AB271" s="121" t="s">
        <v>3434</v>
      </c>
      <c r="AC271" s="121" t="s">
        <v>2103</v>
      </c>
      <c r="AD271" s="121" t="s">
        <v>2747</v>
      </c>
      <c r="AE271" s="121" t="s">
        <v>3362</v>
      </c>
      <c r="AF271" s="121"/>
      <c r="AG271" s="121"/>
      <c r="AH271" s="121"/>
      <c r="AI271" s="551"/>
      <c r="AJ271" s="551"/>
      <c r="AK271" s="551"/>
      <c r="AL271" s="551"/>
      <c r="AM271" s="551"/>
      <c r="AN271" s="551"/>
      <c r="AO271" s="551"/>
      <c r="AP271" s="551"/>
      <c r="AQ271" s="551"/>
      <c r="AR271" s="551"/>
      <c r="AS271" s="551"/>
      <c r="AT271" s="551"/>
      <c r="AU271" s="551"/>
      <c r="AV271" s="551"/>
      <c r="AW271" s="551"/>
      <c r="AX271" s="551"/>
    </row>
    <row r="272">
      <c r="A272" s="570" t="s">
        <v>3562</v>
      </c>
      <c r="B272" s="570" t="s">
        <v>3563</v>
      </c>
      <c r="C272" s="570" t="s">
        <v>1839</v>
      </c>
      <c r="D272" s="570" t="s">
        <v>3147</v>
      </c>
      <c r="E272" s="570" t="s">
        <v>2714</v>
      </c>
      <c r="F272" s="570">
        <v>16</v>
      </c>
      <c r="G272" s="570" t="s">
        <v>3487</v>
      </c>
      <c r="H272" s="570"/>
      <c r="I272" s="569"/>
      <c r="J272" s="121"/>
      <c r="K272" s="121"/>
      <c r="L272" s="121"/>
      <c r="M272" s="570"/>
      <c r="N272" s="569"/>
      <c r="O272" s="569"/>
      <c r="P272" s="569"/>
      <c r="Q272" s="121"/>
      <c r="R272" s="121" t="s">
        <v>3564</v>
      </c>
      <c r="S272" s="121" t="s">
        <v>2742</v>
      </c>
      <c r="T272" s="121" t="s">
        <v>2743</v>
      </c>
      <c r="U272" s="121">
        <v>0</v>
      </c>
      <c r="V272" s="121" t="s">
        <v>2206</v>
      </c>
      <c r="W272" s="121" t="s">
        <v>2949</v>
      </c>
      <c r="X272" s="121" t="s">
        <v>2721</v>
      </c>
      <c r="Y272" s="121" t="s">
        <v>2465</v>
      </c>
      <c r="Z272" s="121" t="s">
        <v>2785</v>
      </c>
      <c r="AA272" s="121" t="s">
        <v>3206</v>
      </c>
      <c r="AB272" s="121" t="s">
        <v>3489</v>
      </c>
      <c r="AC272" s="121" t="s">
        <v>2103</v>
      </c>
      <c r="AD272" s="121" t="s">
        <v>2747</v>
      </c>
      <c r="AE272" s="121" t="s">
        <v>3490</v>
      </c>
      <c r="AF272" s="121"/>
      <c r="AG272" s="121"/>
      <c r="AH272" s="121"/>
      <c r="AI272" s="551"/>
      <c r="AJ272" s="551"/>
      <c r="AK272" s="551"/>
      <c r="AL272" s="551"/>
      <c r="AM272" s="551"/>
      <c r="AN272" s="551"/>
      <c r="AO272" s="551"/>
      <c r="AP272" s="551"/>
      <c r="AQ272" s="551"/>
      <c r="AR272" s="551"/>
      <c r="AS272" s="551"/>
      <c r="AT272" s="551"/>
      <c r="AU272" s="551"/>
      <c r="AV272" s="551"/>
      <c r="AW272" s="551"/>
      <c r="AX272" s="551"/>
    </row>
    <row r="273">
      <c r="A273" s="570" t="s">
        <v>3565</v>
      </c>
      <c r="B273" s="570" t="s">
        <v>3407</v>
      </c>
      <c r="C273" s="570" t="s">
        <v>1839</v>
      </c>
      <c r="D273" s="570" t="s">
        <v>3147</v>
      </c>
      <c r="E273" s="570" t="s">
        <v>2714</v>
      </c>
      <c r="F273" s="570">
        <v>12</v>
      </c>
      <c r="G273" s="570" t="s">
        <v>3408</v>
      </c>
      <c r="H273" s="570"/>
      <c r="I273" s="569"/>
      <c r="J273" s="121"/>
      <c r="K273" s="121"/>
      <c r="L273" s="121"/>
      <c r="M273" s="570"/>
      <c r="N273" s="569"/>
      <c r="O273" s="569"/>
      <c r="P273" s="569"/>
      <c r="Q273" s="121"/>
      <c r="R273" s="121" t="s">
        <v>3407</v>
      </c>
      <c r="S273" s="121" t="s">
        <v>2742</v>
      </c>
      <c r="T273" s="121" t="s">
        <v>3186</v>
      </c>
      <c r="U273" s="121">
        <v>0</v>
      </c>
      <c r="V273" s="121" t="s">
        <v>3164</v>
      </c>
      <c r="W273" s="121" t="s">
        <v>2969</v>
      </c>
      <c r="X273" s="121" t="s">
        <v>2721</v>
      </c>
      <c r="Y273" s="121" t="s">
        <v>2465</v>
      </c>
      <c r="Z273" s="121" t="s">
        <v>3155</v>
      </c>
      <c r="AA273" s="121" t="s">
        <v>3092</v>
      </c>
      <c r="AB273" s="121" t="s">
        <v>3173</v>
      </c>
      <c r="AC273" s="121" t="s">
        <v>2103</v>
      </c>
      <c r="AD273" s="121" t="s">
        <v>2747</v>
      </c>
      <c r="AE273" s="121" t="s">
        <v>3174</v>
      </c>
      <c r="AF273" s="121"/>
      <c r="AG273" s="121"/>
      <c r="AH273" s="121"/>
      <c r="AI273" s="551"/>
      <c r="AJ273" s="551"/>
      <c r="AK273" s="551"/>
      <c r="AL273" s="551"/>
      <c r="AM273" s="551"/>
      <c r="AN273" s="551"/>
      <c r="AO273" s="551"/>
      <c r="AP273" s="551"/>
      <c r="AQ273" s="551"/>
      <c r="AR273" s="551"/>
      <c r="AS273" s="551"/>
      <c r="AT273" s="551"/>
      <c r="AU273" s="551"/>
      <c r="AV273" s="551"/>
      <c r="AW273" s="551"/>
      <c r="AX273" s="551"/>
    </row>
    <row r="274">
      <c r="A274" s="570" t="s">
        <v>3565</v>
      </c>
      <c r="B274" s="570" t="s">
        <v>3566</v>
      </c>
      <c r="C274" s="570" t="s">
        <v>1839</v>
      </c>
      <c r="D274" s="570" t="s">
        <v>3147</v>
      </c>
      <c r="E274" s="570" t="s">
        <v>2714</v>
      </c>
      <c r="F274" s="570">
        <v>12</v>
      </c>
      <c r="G274" s="570" t="s">
        <v>3408</v>
      </c>
      <c r="H274" s="570"/>
      <c r="I274" s="569"/>
      <c r="J274" s="121"/>
      <c r="K274" s="121"/>
      <c r="L274" s="121"/>
      <c r="M274" s="570"/>
      <c r="N274" s="569"/>
      <c r="O274" s="569"/>
      <c r="P274" s="569"/>
      <c r="Q274" s="121"/>
      <c r="R274" s="121" t="s">
        <v>3566</v>
      </c>
      <c r="S274" s="121" t="s">
        <v>2742</v>
      </c>
      <c r="T274" s="121" t="s">
        <v>3567</v>
      </c>
      <c r="U274" s="121">
        <v>0</v>
      </c>
      <c r="V274" s="121" t="s">
        <v>3164</v>
      </c>
      <c r="W274" s="121" t="s">
        <v>3071</v>
      </c>
      <c r="X274" s="121" t="s">
        <v>2721</v>
      </c>
      <c r="Y274" s="121" t="s">
        <v>2465</v>
      </c>
      <c r="Z274" s="121" t="s">
        <v>3155</v>
      </c>
      <c r="AA274" s="121" t="s">
        <v>3092</v>
      </c>
      <c r="AB274" s="121" t="s">
        <v>3568</v>
      </c>
      <c r="AC274" s="121" t="s">
        <v>2103</v>
      </c>
      <c r="AD274" s="121" t="s">
        <v>2747</v>
      </c>
      <c r="AE274" s="121" t="s">
        <v>3569</v>
      </c>
      <c r="AF274" s="121"/>
      <c r="AG274" s="121"/>
      <c r="AH274" s="121"/>
      <c r="AI274" s="551"/>
      <c r="AJ274" s="551"/>
      <c r="AK274" s="551"/>
      <c r="AL274" s="551"/>
      <c r="AM274" s="551"/>
      <c r="AN274" s="551"/>
      <c r="AO274" s="551"/>
      <c r="AP274" s="551"/>
      <c r="AQ274" s="551"/>
      <c r="AR274" s="551"/>
      <c r="AS274" s="551"/>
      <c r="AT274" s="551"/>
      <c r="AU274" s="551"/>
      <c r="AV274" s="551"/>
      <c r="AW274" s="551"/>
      <c r="AX274" s="551"/>
    </row>
    <row r="275">
      <c r="A275" s="570" t="s">
        <v>3565</v>
      </c>
      <c r="B275" s="570" t="s">
        <v>3570</v>
      </c>
      <c r="C275" s="570" t="s">
        <v>1839</v>
      </c>
      <c r="D275" s="570" t="s">
        <v>3147</v>
      </c>
      <c r="E275" s="570" t="s">
        <v>2714</v>
      </c>
      <c r="F275" s="570">
        <v>8</v>
      </c>
      <c r="G275" s="570" t="s">
        <v>3425</v>
      </c>
      <c r="H275" s="570"/>
      <c r="I275" s="569"/>
      <c r="J275" s="121"/>
      <c r="K275" s="121"/>
      <c r="L275" s="121"/>
      <c r="M275" s="570"/>
      <c r="N275" s="569"/>
      <c r="O275" s="569"/>
      <c r="P275" s="569"/>
      <c r="Q275" s="121"/>
      <c r="R275" s="121" t="s">
        <v>3570</v>
      </c>
      <c r="S275" s="121" t="s">
        <v>2742</v>
      </c>
      <c r="T275" s="121" t="s">
        <v>3163</v>
      </c>
      <c r="U275" s="121">
        <v>0</v>
      </c>
      <c r="V275" s="121" t="s">
        <v>3164</v>
      </c>
      <c r="W275" s="121" t="s">
        <v>2969</v>
      </c>
      <c r="X275" s="121" t="s">
        <v>2721</v>
      </c>
      <c r="Y275" s="121" t="s">
        <v>2465</v>
      </c>
      <c r="Z275" s="121" t="s">
        <v>3155</v>
      </c>
      <c r="AA275" s="121" t="s">
        <v>3092</v>
      </c>
      <c r="AB275" s="121" t="s">
        <v>3571</v>
      </c>
      <c r="AC275" s="121" t="s">
        <v>2103</v>
      </c>
      <c r="AD275" s="121" t="s">
        <v>2747</v>
      </c>
      <c r="AE275" s="121" t="s">
        <v>3174</v>
      </c>
      <c r="AF275" s="121"/>
      <c r="AG275" s="121"/>
      <c r="AH275" s="121"/>
      <c r="AI275" s="551"/>
      <c r="AJ275" s="551"/>
      <c r="AK275" s="551"/>
      <c r="AL275" s="551"/>
      <c r="AM275" s="551"/>
      <c r="AN275" s="551"/>
      <c r="AO275" s="551"/>
      <c r="AP275" s="551"/>
      <c r="AQ275" s="551"/>
      <c r="AR275" s="551"/>
      <c r="AS275" s="551"/>
      <c r="AT275" s="551"/>
      <c r="AU275" s="551"/>
      <c r="AV275" s="551"/>
      <c r="AW275" s="551"/>
      <c r="AX275" s="551"/>
    </row>
    <row r="276">
      <c r="A276" s="570" t="s">
        <v>3565</v>
      </c>
      <c r="B276" s="570" t="s">
        <v>3572</v>
      </c>
      <c r="C276" s="570" t="s">
        <v>1839</v>
      </c>
      <c r="D276" s="570" t="s">
        <v>3147</v>
      </c>
      <c r="E276" s="570" t="s">
        <v>2714</v>
      </c>
      <c r="F276" s="570">
        <v>8</v>
      </c>
      <c r="G276" s="570" t="s">
        <v>3487</v>
      </c>
      <c r="H276" s="570"/>
      <c r="I276" s="569"/>
      <c r="J276" s="121"/>
      <c r="K276" s="121"/>
      <c r="L276" s="121"/>
      <c r="M276" s="570"/>
      <c r="N276" s="569"/>
      <c r="O276" s="569"/>
      <c r="P276" s="569"/>
      <c r="Q276" s="121"/>
      <c r="R276" s="121" t="s">
        <v>3573</v>
      </c>
      <c r="S276" s="121" t="s">
        <v>2742</v>
      </c>
      <c r="T276" s="121" t="s">
        <v>3163</v>
      </c>
      <c r="U276" s="121">
        <v>0</v>
      </c>
      <c r="V276" s="121" t="s">
        <v>3164</v>
      </c>
      <c r="W276" s="121" t="s">
        <v>2969</v>
      </c>
      <c r="X276" s="121" t="s">
        <v>2721</v>
      </c>
      <c r="Y276" s="121" t="s">
        <v>2465</v>
      </c>
      <c r="Z276" s="121" t="s">
        <v>3155</v>
      </c>
      <c r="AA276" s="121" t="s">
        <v>3092</v>
      </c>
      <c r="AB276" s="121" t="s">
        <v>3574</v>
      </c>
      <c r="AC276" s="121" t="s">
        <v>2103</v>
      </c>
      <c r="AD276" s="121" t="s">
        <v>2747</v>
      </c>
      <c r="AE276" s="121" t="s">
        <v>3174</v>
      </c>
      <c r="AF276" s="121"/>
      <c r="AG276" s="121"/>
      <c r="AH276" s="121"/>
      <c r="AI276" s="551"/>
      <c r="AJ276" s="551"/>
      <c r="AK276" s="551"/>
      <c r="AL276" s="551"/>
      <c r="AM276" s="551"/>
      <c r="AN276" s="551"/>
      <c r="AO276" s="551"/>
      <c r="AP276" s="551"/>
      <c r="AQ276" s="551"/>
      <c r="AR276" s="551"/>
      <c r="AS276" s="551"/>
      <c r="AT276" s="551"/>
      <c r="AU276" s="551"/>
      <c r="AV276" s="551"/>
      <c r="AW276" s="551"/>
      <c r="AX276" s="551"/>
    </row>
    <row r="277">
      <c r="A277" s="570" t="s">
        <v>3575</v>
      </c>
      <c r="B277" s="570" t="s">
        <v>3146</v>
      </c>
      <c r="C277" s="570" t="s">
        <v>1839</v>
      </c>
      <c r="D277" s="570" t="s">
        <v>3147</v>
      </c>
      <c r="E277" s="570" t="s">
        <v>2714</v>
      </c>
      <c r="F277" s="570">
        <v>16</v>
      </c>
      <c r="G277" s="570" t="s">
        <v>3148</v>
      </c>
      <c r="H277" s="570"/>
      <c r="I277" s="569"/>
      <c r="J277" s="121"/>
      <c r="K277" s="121"/>
      <c r="L277" s="121"/>
      <c r="M277" s="570"/>
      <c r="N277" s="569"/>
      <c r="O277" s="569"/>
      <c r="P277" s="569"/>
      <c r="Q277" s="121"/>
      <c r="R277" s="121" t="s">
        <v>3149</v>
      </c>
      <c r="S277" s="121" t="s">
        <v>2742</v>
      </c>
      <c r="T277" s="121" t="s">
        <v>2743</v>
      </c>
      <c r="U277" s="121">
        <v>0</v>
      </c>
      <c r="V277" s="121" t="s">
        <v>2206</v>
      </c>
      <c r="W277" s="121" t="s">
        <v>2950</v>
      </c>
      <c r="X277" s="121" t="s">
        <v>2721</v>
      </c>
      <c r="Y277" s="121" t="s">
        <v>2465</v>
      </c>
      <c r="Z277" s="121" t="s">
        <v>2744</v>
      </c>
      <c r="AA277" s="121" t="s">
        <v>2751</v>
      </c>
      <c r="AB277" s="121" t="s">
        <v>3150</v>
      </c>
      <c r="AC277" s="121" t="s">
        <v>2103</v>
      </c>
      <c r="AD277" s="121" t="s">
        <v>2747</v>
      </c>
      <c r="AE277" s="121" t="s">
        <v>3063</v>
      </c>
      <c r="AF277" s="121"/>
      <c r="AG277" s="121"/>
      <c r="AH277" s="121"/>
      <c r="AI277" s="551"/>
      <c r="AJ277" s="551"/>
      <c r="AK277" s="551"/>
      <c r="AL277" s="551"/>
      <c r="AM277" s="551"/>
      <c r="AN277" s="551"/>
      <c r="AO277" s="551"/>
      <c r="AP277" s="551"/>
      <c r="AQ277" s="551"/>
      <c r="AR277" s="551"/>
      <c r="AS277" s="551"/>
      <c r="AT277" s="551"/>
      <c r="AU277" s="551"/>
      <c r="AV277" s="551"/>
      <c r="AW277" s="551"/>
      <c r="AX277" s="551"/>
    </row>
    <row r="278">
      <c r="A278" s="570" t="s">
        <v>3575</v>
      </c>
      <c r="B278" s="570" t="s">
        <v>3576</v>
      </c>
      <c r="C278" s="570" t="s">
        <v>1839</v>
      </c>
      <c r="D278" s="570" t="s">
        <v>3147</v>
      </c>
      <c r="E278" s="570" t="s">
        <v>2714</v>
      </c>
      <c r="F278" s="570">
        <v>6</v>
      </c>
      <c r="G278" s="570" t="s">
        <v>3249</v>
      </c>
      <c r="H278" s="570"/>
      <c r="I278" s="569"/>
      <c r="J278" s="121"/>
      <c r="K278" s="121"/>
      <c r="L278" s="121"/>
      <c r="M278" s="570"/>
      <c r="N278" s="569"/>
      <c r="O278" s="569"/>
      <c r="P278" s="569"/>
      <c r="Q278" s="121"/>
      <c r="R278" s="121" t="s">
        <v>3577</v>
      </c>
      <c r="S278" s="121" t="s">
        <v>2742</v>
      </c>
      <c r="T278" s="121" t="s">
        <v>3251</v>
      </c>
      <c r="U278" s="121">
        <v>0</v>
      </c>
      <c r="V278" s="121" t="s">
        <v>2820</v>
      </c>
      <c r="W278" s="121" t="s">
        <v>2969</v>
      </c>
      <c r="X278" s="121" t="s">
        <v>2721</v>
      </c>
      <c r="Y278" s="121" t="s">
        <v>2465</v>
      </c>
      <c r="Z278" s="121" t="s">
        <v>2744</v>
      </c>
      <c r="AA278" s="121" t="s">
        <v>2751</v>
      </c>
      <c r="AB278" s="121" t="s">
        <v>3578</v>
      </c>
      <c r="AC278" s="121" t="s">
        <v>2103</v>
      </c>
      <c r="AD278" s="121" t="s">
        <v>2747</v>
      </c>
      <c r="AE278" s="121" t="s">
        <v>3068</v>
      </c>
      <c r="AF278" s="121"/>
      <c r="AG278" s="121"/>
      <c r="AH278" s="121"/>
      <c r="AI278" s="551"/>
      <c r="AJ278" s="551"/>
      <c r="AK278" s="551"/>
      <c r="AL278" s="551"/>
      <c r="AM278" s="551"/>
      <c r="AN278" s="551"/>
      <c r="AO278" s="551"/>
      <c r="AP278" s="551"/>
      <c r="AQ278" s="551"/>
      <c r="AR278" s="551"/>
      <c r="AS278" s="551"/>
      <c r="AT278" s="551"/>
      <c r="AU278" s="551"/>
      <c r="AV278" s="551"/>
      <c r="AW278" s="551"/>
      <c r="AX278" s="551"/>
    </row>
    <row r="279">
      <c r="A279" s="570" t="s">
        <v>3575</v>
      </c>
      <c r="B279" s="570" t="s">
        <v>3563</v>
      </c>
      <c r="C279" s="570" t="s">
        <v>1839</v>
      </c>
      <c r="D279" s="570" t="s">
        <v>3147</v>
      </c>
      <c r="E279" s="570" t="s">
        <v>2714</v>
      </c>
      <c r="F279" s="570">
        <v>16</v>
      </c>
      <c r="G279" s="570" t="s">
        <v>3487</v>
      </c>
      <c r="H279" s="570"/>
      <c r="I279" s="569"/>
      <c r="J279" s="121"/>
      <c r="K279" s="121"/>
      <c r="L279" s="121"/>
      <c r="M279" s="570"/>
      <c r="N279" s="569"/>
      <c r="O279" s="569"/>
      <c r="P279" s="569"/>
      <c r="Q279" s="121"/>
      <c r="R279" s="121" t="s">
        <v>3564</v>
      </c>
      <c r="S279" s="121" t="s">
        <v>2742</v>
      </c>
      <c r="T279" s="121" t="s">
        <v>2743</v>
      </c>
      <c r="U279" s="121">
        <v>0</v>
      </c>
      <c r="V279" s="121" t="s">
        <v>2206</v>
      </c>
      <c r="W279" s="121" t="s">
        <v>2949</v>
      </c>
      <c r="X279" s="121" t="s">
        <v>2721</v>
      </c>
      <c r="Y279" s="121" t="s">
        <v>2465</v>
      </c>
      <c r="Z279" s="121" t="s">
        <v>2785</v>
      </c>
      <c r="AA279" s="121" t="s">
        <v>3206</v>
      </c>
      <c r="AB279" s="121" t="s">
        <v>3489</v>
      </c>
      <c r="AC279" s="121" t="s">
        <v>2103</v>
      </c>
      <c r="AD279" s="121" t="s">
        <v>2747</v>
      </c>
      <c r="AE279" s="121" t="s">
        <v>3490</v>
      </c>
      <c r="AF279" s="121"/>
      <c r="AG279" s="121"/>
      <c r="AH279" s="121"/>
      <c r="AI279" s="551"/>
      <c r="AJ279" s="551"/>
      <c r="AK279" s="551"/>
      <c r="AL279" s="551"/>
      <c r="AM279" s="551"/>
      <c r="AN279" s="551"/>
      <c r="AO279" s="551"/>
      <c r="AP279" s="551"/>
      <c r="AQ279" s="551"/>
      <c r="AR279" s="551"/>
      <c r="AS279" s="551"/>
      <c r="AT279" s="551"/>
      <c r="AU279" s="551"/>
      <c r="AV279" s="551"/>
      <c r="AW279" s="551"/>
      <c r="AX279" s="551"/>
    </row>
    <row r="280">
      <c r="A280" s="570" t="s">
        <v>3579</v>
      </c>
      <c r="B280" s="570" t="s">
        <v>3580</v>
      </c>
      <c r="C280" s="570" t="s">
        <v>1839</v>
      </c>
      <c r="D280" s="570" t="s">
        <v>3147</v>
      </c>
      <c r="E280" s="570" t="s">
        <v>2714</v>
      </c>
      <c r="F280" s="570">
        <v>8</v>
      </c>
      <c r="G280" s="570" t="s">
        <v>3249</v>
      </c>
      <c r="H280" s="570"/>
      <c r="I280" s="569"/>
      <c r="J280" s="121"/>
      <c r="K280" s="121"/>
      <c r="L280" s="121"/>
      <c r="M280" s="570"/>
      <c r="N280" s="569"/>
      <c r="O280" s="569"/>
      <c r="P280" s="569"/>
      <c r="Q280" s="121"/>
      <c r="R280" s="121" t="s">
        <v>3580</v>
      </c>
      <c r="S280" s="121" t="s">
        <v>2742</v>
      </c>
      <c r="T280" s="121" t="s">
        <v>3186</v>
      </c>
      <c r="U280" s="121">
        <v>0</v>
      </c>
      <c r="V280" s="121" t="s">
        <v>3164</v>
      </c>
      <c r="W280" s="121" t="s">
        <v>2949</v>
      </c>
      <c r="X280" s="121" t="s">
        <v>2721</v>
      </c>
      <c r="Y280" s="121" t="s">
        <v>2465</v>
      </c>
      <c r="Z280" s="121" t="s">
        <v>2785</v>
      </c>
      <c r="AA280" s="121" t="s">
        <v>3206</v>
      </c>
      <c r="AB280" s="121" t="s">
        <v>3489</v>
      </c>
      <c r="AC280" s="121" t="s">
        <v>2103</v>
      </c>
      <c r="AD280" s="121" t="s">
        <v>2747</v>
      </c>
      <c r="AE280" s="121" t="s">
        <v>3490</v>
      </c>
      <c r="AF280" s="121"/>
      <c r="AG280" s="121"/>
      <c r="AH280" s="121"/>
      <c r="AI280" s="551"/>
      <c r="AJ280" s="551"/>
      <c r="AK280" s="551"/>
      <c r="AL280" s="551"/>
      <c r="AM280" s="551"/>
      <c r="AN280" s="551"/>
      <c r="AO280" s="551"/>
      <c r="AP280" s="551"/>
      <c r="AQ280" s="551"/>
      <c r="AR280" s="551"/>
      <c r="AS280" s="551"/>
      <c r="AT280" s="551"/>
      <c r="AU280" s="551"/>
      <c r="AV280" s="551"/>
      <c r="AW280" s="551"/>
      <c r="AX280" s="551"/>
    </row>
    <row r="281">
      <c r="A281" s="570" t="s">
        <v>3579</v>
      </c>
      <c r="B281" s="570" t="s">
        <v>3581</v>
      </c>
      <c r="C281" s="570" t="s">
        <v>1839</v>
      </c>
      <c r="D281" s="570" t="s">
        <v>3147</v>
      </c>
      <c r="E281" s="570" t="s">
        <v>2714</v>
      </c>
      <c r="F281" s="570">
        <v>8</v>
      </c>
      <c r="G281" s="570" t="s">
        <v>3249</v>
      </c>
      <c r="H281" s="570"/>
      <c r="I281" s="569"/>
      <c r="J281" s="121"/>
      <c r="K281" s="121"/>
      <c r="L281" s="121"/>
      <c r="M281" s="570"/>
      <c r="N281" s="569"/>
      <c r="O281" s="569"/>
      <c r="P281" s="569"/>
      <c r="Q281" s="121"/>
      <c r="R281" s="121" t="s">
        <v>3581</v>
      </c>
      <c r="S281" s="121" t="s">
        <v>2742</v>
      </c>
      <c r="T281" s="121" t="s">
        <v>3186</v>
      </c>
      <c r="U281" s="121">
        <v>0</v>
      </c>
      <c r="V281" s="121" t="s">
        <v>3164</v>
      </c>
      <c r="W281" s="121" t="s">
        <v>3071</v>
      </c>
      <c r="X281" s="121" t="s">
        <v>2721</v>
      </c>
      <c r="Y281" s="121" t="s">
        <v>2465</v>
      </c>
      <c r="Z281" s="121" t="s">
        <v>3155</v>
      </c>
      <c r="AA281" s="121" t="s">
        <v>3092</v>
      </c>
      <c r="AB281" s="121" t="s">
        <v>3582</v>
      </c>
      <c r="AC281" s="121" t="s">
        <v>2103</v>
      </c>
      <c r="AD281" s="121" t="s">
        <v>2747</v>
      </c>
      <c r="AE281" s="121" t="s">
        <v>3212</v>
      </c>
      <c r="AF281" s="121"/>
      <c r="AG281" s="121"/>
      <c r="AH281" s="121"/>
      <c r="AI281" s="551"/>
      <c r="AJ281" s="551"/>
      <c r="AK281" s="551"/>
      <c r="AL281" s="551"/>
      <c r="AM281" s="551"/>
      <c r="AN281" s="551"/>
      <c r="AO281" s="551"/>
      <c r="AP281" s="551"/>
      <c r="AQ281" s="551"/>
      <c r="AR281" s="551"/>
      <c r="AS281" s="551"/>
      <c r="AT281" s="551"/>
      <c r="AU281" s="551"/>
      <c r="AV281" s="551"/>
      <c r="AW281" s="551"/>
      <c r="AX281" s="551"/>
    </row>
    <row r="282">
      <c r="A282" s="570" t="s">
        <v>3579</v>
      </c>
      <c r="B282" s="570" t="s">
        <v>3583</v>
      </c>
      <c r="C282" s="570" t="s">
        <v>1839</v>
      </c>
      <c r="D282" s="570" t="s">
        <v>3147</v>
      </c>
      <c r="E282" s="570" t="s">
        <v>2714</v>
      </c>
      <c r="F282" s="570">
        <v>8</v>
      </c>
      <c r="G282" s="570" t="s">
        <v>3584</v>
      </c>
      <c r="H282" s="570"/>
      <c r="I282" s="569"/>
      <c r="J282" s="121"/>
      <c r="K282" s="121"/>
      <c r="L282" s="121"/>
      <c r="M282" s="570"/>
      <c r="N282" s="569"/>
      <c r="O282" s="569"/>
      <c r="P282" s="569"/>
      <c r="Q282" s="121"/>
      <c r="R282" s="121" t="s">
        <v>3583</v>
      </c>
      <c r="S282" s="121" t="s">
        <v>2742</v>
      </c>
      <c r="T282" s="121" t="s">
        <v>3186</v>
      </c>
      <c r="U282" s="121">
        <v>0</v>
      </c>
      <c r="V282" s="121" t="s">
        <v>3164</v>
      </c>
      <c r="W282" s="121" t="s">
        <v>3071</v>
      </c>
      <c r="X282" s="121" t="s">
        <v>2721</v>
      </c>
      <c r="Y282" s="121" t="s">
        <v>2465</v>
      </c>
      <c r="Z282" s="121" t="s">
        <v>3155</v>
      </c>
      <c r="AA282" s="121" t="s">
        <v>3092</v>
      </c>
      <c r="AB282" s="121" t="s">
        <v>3568</v>
      </c>
      <c r="AC282" s="121" t="s">
        <v>2103</v>
      </c>
      <c r="AD282" s="121" t="s">
        <v>2747</v>
      </c>
      <c r="AE282" s="121" t="s">
        <v>3569</v>
      </c>
      <c r="AF282" s="121"/>
      <c r="AG282" s="121"/>
      <c r="AH282" s="121"/>
      <c r="AI282" s="551"/>
      <c r="AJ282" s="551"/>
      <c r="AK282" s="551"/>
      <c r="AL282" s="551"/>
      <c r="AM282" s="551"/>
      <c r="AN282" s="551"/>
      <c r="AO282" s="551"/>
      <c r="AP282" s="551"/>
      <c r="AQ282" s="551"/>
      <c r="AR282" s="551"/>
      <c r="AS282" s="551"/>
      <c r="AT282" s="551"/>
      <c r="AU282" s="551"/>
      <c r="AV282" s="551"/>
      <c r="AW282" s="551"/>
      <c r="AX282" s="551"/>
    </row>
    <row r="283">
      <c r="A283" s="570" t="s">
        <v>1698</v>
      </c>
      <c r="B283" s="570" t="s">
        <v>3585</v>
      </c>
      <c r="C283" s="570" t="s">
        <v>1839</v>
      </c>
      <c r="D283" s="570" t="s">
        <v>3147</v>
      </c>
      <c r="E283" s="570" t="s">
        <v>2714</v>
      </c>
      <c r="F283" s="570">
        <v>24</v>
      </c>
      <c r="G283" s="570" t="s">
        <v>3586</v>
      </c>
      <c r="H283" s="570"/>
      <c r="I283" s="569"/>
      <c r="J283" s="121"/>
      <c r="K283" s="121"/>
      <c r="L283" s="121"/>
      <c r="M283" s="570"/>
      <c r="N283" s="569"/>
      <c r="O283" s="569"/>
      <c r="P283" s="569"/>
      <c r="Q283" s="121"/>
      <c r="R283" s="121" t="s">
        <v>3587</v>
      </c>
      <c r="S283" s="121" t="s">
        <v>2742</v>
      </c>
      <c r="T283" s="121" t="s">
        <v>3588</v>
      </c>
      <c r="U283" s="121">
        <v>0</v>
      </c>
      <c r="V283" s="121" t="s">
        <v>3589</v>
      </c>
      <c r="W283" s="121" t="s">
        <v>2820</v>
      </c>
      <c r="X283" s="121" t="s">
        <v>3193</v>
      </c>
      <c r="Y283" s="121" t="s">
        <v>2465</v>
      </c>
      <c r="Z283" s="121" t="s">
        <v>2768</v>
      </c>
      <c r="AA283" s="121" t="s">
        <v>2769</v>
      </c>
      <c r="AB283" s="121" t="s">
        <v>3590</v>
      </c>
      <c r="AC283" s="121" t="s">
        <v>2103</v>
      </c>
      <c r="AD283" s="121" t="s">
        <v>2771</v>
      </c>
      <c r="AE283" s="121" t="s">
        <v>3591</v>
      </c>
      <c r="AF283" s="121"/>
      <c r="AG283" s="121"/>
      <c r="AH283" s="121"/>
      <c r="AI283" s="551"/>
      <c r="AJ283" s="551"/>
      <c r="AK283" s="551"/>
      <c r="AL283" s="551"/>
      <c r="AM283" s="551"/>
      <c r="AN283" s="551"/>
      <c r="AO283" s="551"/>
      <c r="AP283" s="551"/>
      <c r="AQ283" s="551"/>
      <c r="AR283" s="551"/>
      <c r="AS283" s="551"/>
      <c r="AT283" s="551"/>
      <c r="AU283" s="551"/>
      <c r="AV283" s="551"/>
      <c r="AW283" s="551"/>
      <c r="AX283" s="551"/>
    </row>
    <row r="284">
      <c r="A284" s="570" t="s">
        <v>1698</v>
      </c>
      <c r="B284" s="570" t="s">
        <v>3592</v>
      </c>
      <c r="C284" s="570" t="s">
        <v>1839</v>
      </c>
      <c r="D284" s="570" t="s">
        <v>3147</v>
      </c>
      <c r="E284" s="570" t="s">
        <v>2714</v>
      </c>
      <c r="F284" s="570">
        <v>12</v>
      </c>
      <c r="G284" s="570" t="s">
        <v>3586</v>
      </c>
      <c r="H284" s="570"/>
      <c r="I284" s="569"/>
      <c r="J284" s="121"/>
      <c r="K284" s="121"/>
      <c r="L284" s="121"/>
      <c r="M284" s="570"/>
      <c r="N284" s="569"/>
      <c r="O284" s="569"/>
      <c r="P284" s="569"/>
      <c r="Q284" s="121"/>
      <c r="R284" s="121" t="s">
        <v>3593</v>
      </c>
      <c r="S284" s="121" t="s">
        <v>2742</v>
      </c>
      <c r="T284" s="121" t="s">
        <v>3588</v>
      </c>
      <c r="U284" s="121">
        <v>0</v>
      </c>
      <c r="V284" s="121" t="s">
        <v>3589</v>
      </c>
      <c r="W284" s="121" t="s">
        <v>2767</v>
      </c>
      <c r="X284" s="121" t="s">
        <v>3193</v>
      </c>
      <c r="Y284" s="121" t="s">
        <v>2465</v>
      </c>
      <c r="Z284" s="121" t="s">
        <v>2768</v>
      </c>
      <c r="AA284" s="121" t="s">
        <v>2769</v>
      </c>
      <c r="AB284" s="121" t="s">
        <v>3594</v>
      </c>
      <c r="AC284" s="121" t="s">
        <v>2103</v>
      </c>
      <c r="AD284" s="121" t="s">
        <v>2771</v>
      </c>
      <c r="AE284" s="121" t="s">
        <v>3595</v>
      </c>
      <c r="AF284" s="121"/>
      <c r="AG284" s="121"/>
      <c r="AH284" s="121"/>
      <c r="AI284" s="551"/>
      <c r="AJ284" s="551"/>
      <c r="AK284" s="551"/>
      <c r="AL284" s="551"/>
      <c r="AM284" s="551"/>
      <c r="AN284" s="551"/>
      <c r="AO284" s="551"/>
      <c r="AP284" s="551"/>
      <c r="AQ284" s="551"/>
      <c r="AR284" s="551"/>
      <c r="AS284" s="551"/>
      <c r="AT284" s="551"/>
      <c r="AU284" s="551"/>
      <c r="AV284" s="551"/>
      <c r="AW284" s="551"/>
      <c r="AX284" s="551"/>
    </row>
    <row r="285">
      <c r="A285" s="570" t="s">
        <v>1698</v>
      </c>
      <c r="B285" s="570" t="s">
        <v>3596</v>
      </c>
      <c r="C285" s="570" t="s">
        <v>1839</v>
      </c>
      <c r="D285" s="570" t="s">
        <v>3147</v>
      </c>
      <c r="E285" s="570" t="s">
        <v>2714</v>
      </c>
      <c r="F285" s="570">
        <v>24</v>
      </c>
      <c r="G285" s="570" t="s">
        <v>3586</v>
      </c>
      <c r="H285" s="570"/>
      <c r="I285" s="569"/>
      <c r="J285" s="121"/>
      <c r="K285" s="121"/>
      <c r="L285" s="121"/>
      <c r="M285" s="570"/>
      <c r="N285" s="569"/>
      <c r="O285" s="569"/>
      <c r="P285" s="569"/>
      <c r="Q285" s="121"/>
      <c r="R285" s="121" t="s">
        <v>3597</v>
      </c>
      <c r="S285" s="121" t="s">
        <v>2742</v>
      </c>
      <c r="T285" s="121" t="s">
        <v>3588</v>
      </c>
      <c r="U285" s="121">
        <v>0</v>
      </c>
      <c r="V285" s="121" t="s">
        <v>3589</v>
      </c>
      <c r="W285" s="121" t="s">
        <v>2820</v>
      </c>
      <c r="X285" s="121" t="s">
        <v>3193</v>
      </c>
      <c r="Y285" s="121" t="s">
        <v>2465</v>
      </c>
      <c r="Z285" s="121" t="s">
        <v>2785</v>
      </c>
      <c r="AA285" s="121" t="s">
        <v>3598</v>
      </c>
      <c r="AB285" s="121" t="s">
        <v>3599</v>
      </c>
      <c r="AC285" s="121" t="s">
        <v>2103</v>
      </c>
      <c r="AD285" s="121" t="s">
        <v>2771</v>
      </c>
      <c r="AE285" s="121" t="s">
        <v>3600</v>
      </c>
      <c r="AF285" s="121"/>
      <c r="AG285" s="121"/>
      <c r="AH285" s="121"/>
      <c r="AI285" s="551"/>
      <c r="AJ285" s="551"/>
      <c r="AK285" s="551"/>
      <c r="AL285" s="551"/>
      <c r="AM285" s="551"/>
      <c r="AN285" s="551"/>
      <c r="AO285" s="551"/>
      <c r="AP285" s="551"/>
      <c r="AQ285" s="551"/>
      <c r="AR285" s="551"/>
      <c r="AS285" s="551"/>
      <c r="AT285" s="551"/>
      <c r="AU285" s="551"/>
      <c r="AV285" s="551"/>
      <c r="AW285" s="551"/>
      <c r="AX285" s="551"/>
    </row>
    <row r="286">
      <c r="A286" s="570" t="s">
        <v>1698</v>
      </c>
      <c r="B286" s="570" t="s">
        <v>3601</v>
      </c>
      <c r="C286" s="570" t="s">
        <v>1839</v>
      </c>
      <c r="D286" s="570" t="s">
        <v>3147</v>
      </c>
      <c r="E286" s="570" t="s">
        <v>2714</v>
      </c>
      <c r="F286" s="570">
        <v>12</v>
      </c>
      <c r="G286" s="570" t="s">
        <v>3586</v>
      </c>
      <c r="H286" s="570"/>
      <c r="I286" s="569"/>
      <c r="J286" s="121"/>
      <c r="K286" s="121"/>
      <c r="L286" s="121"/>
      <c r="M286" s="570"/>
      <c r="N286" s="569"/>
      <c r="O286" s="569"/>
      <c r="P286" s="569"/>
      <c r="Q286" s="121"/>
      <c r="R286" s="121" t="s">
        <v>3602</v>
      </c>
      <c r="S286" s="121" t="s">
        <v>2742</v>
      </c>
      <c r="T286" s="121" t="s">
        <v>3588</v>
      </c>
      <c r="U286" s="121">
        <v>0</v>
      </c>
      <c r="V286" s="121" t="s">
        <v>3589</v>
      </c>
      <c r="W286" s="121" t="s">
        <v>2767</v>
      </c>
      <c r="X286" s="121" t="s">
        <v>3193</v>
      </c>
      <c r="Y286" s="121" t="s">
        <v>2465</v>
      </c>
      <c r="Z286" s="121" t="s">
        <v>2785</v>
      </c>
      <c r="AA286" s="121" t="s">
        <v>3598</v>
      </c>
      <c r="AB286" s="121" t="s">
        <v>3603</v>
      </c>
      <c r="AC286" s="121" t="s">
        <v>2103</v>
      </c>
      <c r="AD286" s="121" t="s">
        <v>2771</v>
      </c>
      <c r="AE286" s="121" t="s">
        <v>3604</v>
      </c>
      <c r="AF286" s="121"/>
      <c r="AG286" s="121"/>
      <c r="AH286" s="121"/>
      <c r="AI286" s="551"/>
      <c r="AJ286" s="551"/>
      <c r="AK286" s="551"/>
      <c r="AL286" s="551"/>
      <c r="AM286" s="551"/>
      <c r="AN286" s="551"/>
      <c r="AO286" s="551"/>
      <c r="AP286" s="551"/>
      <c r="AQ286" s="551"/>
      <c r="AR286" s="551"/>
      <c r="AS286" s="551"/>
      <c r="AT286" s="551"/>
      <c r="AU286" s="551"/>
      <c r="AV286" s="551"/>
      <c r="AW286" s="551"/>
      <c r="AX286" s="551"/>
    </row>
    <row r="287">
      <c r="A287" s="570" t="s">
        <v>1698</v>
      </c>
      <c r="B287" s="570" t="s">
        <v>3605</v>
      </c>
      <c r="C287" s="570" t="s">
        <v>1839</v>
      </c>
      <c r="D287" s="570" t="s">
        <v>3147</v>
      </c>
      <c r="E287" s="570" t="s">
        <v>2714</v>
      </c>
      <c r="F287" s="570">
        <v>2</v>
      </c>
      <c r="G287" s="570" t="s">
        <v>3606</v>
      </c>
      <c r="H287" s="570"/>
      <c r="I287" s="569"/>
      <c r="J287" s="121"/>
      <c r="K287" s="121"/>
      <c r="L287" s="121"/>
      <c r="M287" s="570"/>
      <c r="N287" s="569"/>
      <c r="O287" s="569"/>
      <c r="P287" s="569"/>
      <c r="Q287" s="121"/>
      <c r="R287" s="121" t="s">
        <v>3605</v>
      </c>
      <c r="S287" s="121" t="s">
        <v>2742</v>
      </c>
      <c r="T287" s="121" t="s">
        <v>3163</v>
      </c>
      <c r="U287" s="121">
        <v>0</v>
      </c>
      <c r="V287" s="121" t="s">
        <v>3164</v>
      </c>
      <c r="W287" s="121" t="s">
        <v>2950</v>
      </c>
      <c r="X287" s="121" t="s">
        <v>3193</v>
      </c>
      <c r="Y287" s="121" t="s">
        <v>2465</v>
      </c>
      <c r="Z287" s="121" t="s">
        <v>2744</v>
      </c>
      <c r="AA287" s="121" t="s">
        <v>2751</v>
      </c>
      <c r="AB287" s="121" t="s">
        <v>3062</v>
      </c>
      <c r="AC287" s="121" t="s">
        <v>2103</v>
      </c>
      <c r="AD287" s="121" t="s">
        <v>2747</v>
      </c>
      <c r="AE287" s="121" t="s">
        <v>3063</v>
      </c>
      <c r="AF287" s="121"/>
      <c r="AG287" s="121"/>
      <c r="AH287" s="121"/>
      <c r="AI287" s="551"/>
      <c r="AJ287" s="551"/>
      <c r="AK287" s="551"/>
      <c r="AL287" s="551"/>
      <c r="AM287" s="551"/>
      <c r="AN287" s="551"/>
      <c r="AO287" s="551"/>
      <c r="AP287" s="551"/>
      <c r="AQ287" s="551"/>
      <c r="AR287" s="551"/>
      <c r="AS287" s="551"/>
      <c r="AT287" s="551"/>
      <c r="AU287" s="551"/>
      <c r="AV287" s="551"/>
      <c r="AW287" s="551"/>
      <c r="AX287" s="551"/>
    </row>
    <row r="288">
      <c r="A288" s="570" t="s">
        <v>1698</v>
      </c>
      <c r="B288" s="570" t="s">
        <v>3607</v>
      </c>
      <c r="C288" s="570" t="s">
        <v>1839</v>
      </c>
      <c r="D288" s="570" t="s">
        <v>3147</v>
      </c>
      <c r="E288" s="570" t="s">
        <v>2714</v>
      </c>
      <c r="F288" s="570">
        <v>12</v>
      </c>
      <c r="G288" s="570" t="s">
        <v>3148</v>
      </c>
      <c r="H288" s="570"/>
      <c r="I288" s="569"/>
      <c r="J288" s="121"/>
      <c r="K288" s="121"/>
      <c r="L288" s="121"/>
      <c r="M288" s="570"/>
      <c r="N288" s="569"/>
      <c r="O288" s="569"/>
      <c r="P288" s="569"/>
      <c r="Q288" s="121"/>
      <c r="R288" s="121" t="s">
        <v>3608</v>
      </c>
      <c r="S288" s="121" t="s">
        <v>2742</v>
      </c>
      <c r="T288" s="121" t="s">
        <v>2766</v>
      </c>
      <c r="U288" s="121">
        <v>0</v>
      </c>
      <c r="V288" s="121" t="s">
        <v>3164</v>
      </c>
      <c r="W288" s="121" t="s">
        <v>2767</v>
      </c>
      <c r="X288" s="121" t="s">
        <v>3193</v>
      </c>
      <c r="Y288" s="121" t="s">
        <v>2465</v>
      </c>
      <c r="Z288" s="121" t="s">
        <v>2768</v>
      </c>
      <c r="AA288" s="121" t="s">
        <v>2769</v>
      </c>
      <c r="AB288" s="121" t="s">
        <v>3609</v>
      </c>
      <c r="AC288" s="121" t="s">
        <v>2103</v>
      </c>
      <c r="AD288" s="121" t="s">
        <v>2788</v>
      </c>
      <c r="AE288" s="121" t="s">
        <v>2793</v>
      </c>
      <c r="AF288" s="121"/>
      <c r="AG288" s="121"/>
      <c r="AH288" s="121"/>
      <c r="AI288" s="551"/>
      <c r="AJ288" s="551"/>
      <c r="AK288" s="551"/>
      <c r="AL288" s="551"/>
      <c r="AM288" s="551"/>
      <c r="AN288" s="551"/>
      <c r="AO288" s="551"/>
      <c r="AP288" s="551"/>
      <c r="AQ288" s="551"/>
      <c r="AR288" s="551"/>
      <c r="AS288" s="551"/>
      <c r="AT288" s="551"/>
      <c r="AU288" s="551"/>
      <c r="AV288" s="551"/>
      <c r="AW288" s="551"/>
      <c r="AX288" s="551"/>
    </row>
    <row r="289">
      <c r="A289" s="570" t="s">
        <v>1698</v>
      </c>
      <c r="B289" s="570" t="s">
        <v>3610</v>
      </c>
      <c r="C289" s="570" t="s">
        <v>1839</v>
      </c>
      <c r="D289" s="570" t="s">
        <v>3147</v>
      </c>
      <c r="E289" s="570" t="s">
        <v>2714</v>
      </c>
      <c r="F289" s="570">
        <v>12</v>
      </c>
      <c r="G289" s="570" t="s">
        <v>3148</v>
      </c>
      <c r="H289" s="570"/>
      <c r="I289" s="569"/>
      <c r="J289" s="121"/>
      <c r="K289" s="121"/>
      <c r="L289" s="121"/>
      <c r="M289" s="570"/>
      <c r="N289" s="569"/>
      <c r="O289" s="569"/>
      <c r="P289" s="569"/>
      <c r="Q289" s="121"/>
      <c r="R289" s="121" t="s">
        <v>3611</v>
      </c>
      <c r="S289" s="121" t="s">
        <v>2742</v>
      </c>
      <c r="T289" s="121" t="s">
        <v>2766</v>
      </c>
      <c r="U289" s="121">
        <v>0</v>
      </c>
      <c r="V289" s="121" t="s">
        <v>3164</v>
      </c>
      <c r="W289" s="121" t="s">
        <v>3071</v>
      </c>
      <c r="X289" s="121" t="s">
        <v>3193</v>
      </c>
      <c r="Y289" s="121" t="s">
        <v>2465</v>
      </c>
      <c r="Z289" s="121" t="s">
        <v>2744</v>
      </c>
      <c r="AA289" s="121" t="s">
        <v>2751</v>
      </c>
      <c r="AB289" s="121" t="s">
        <v>2800</v>
      </c>
      <c r="AC289" s="121" t="s">
        <v>2103</v>
      </c>
      <c r="AD289" s="121" t="s">
        <v>2747</v>
      </c>
      <c r="AE289" s="121" t="s">
        <v>2797</v>
      </c>
      <c r="AF289" s="121"/>
      <c r="AG289" s="121"/>
      <c r="AH289" s="121"/>
      <c r="AI289" s="551"/>
      <c r="AJ289" s="551"/>
      <c r="AK289" s="551"/>
      <c r="AL289" s="551"/>
      <c r="AM289" s="551"/>
      <c r="AN289" s="551"/>
      <c r="AO289" s="551"/>
      <c r="AP289" s="551"/>
      <c r="AQ289" s="551"/>
      <c r="AR289" s="551"/>
      <c r="AS289" s="551"/>
      <c r="AT289" s="551"/>
      <c r="AU289" s="551"/>
      <c r="AV289" s="551"/>
      <c r="AW289" s="551"/>
      <c r="AX289" s="551"/>
    </row>
    <row r="290">
      <c r="A290" s="570" t="s">
        <v>1698</v>
      </c>
      <c r="B290" s="570" t="s">
        <v>3612</v>
      </c>
      <c r="C290" s="570" t="s">
        <v>1839</v>
      </c>
      <c r="D290" s="570" t="s">
        <v>3147</v>
      </c>
      <c r="E290" s="570" t="s">
        <v>2714</v>
      </c>
      <c r="F290" s="570">
        <v>12</v>
      </c>
      <c r="G290" s="570" t="s">
        <v>3148</v>
      </c>
      <c r="H290" s="570"/>
      <c r="I290" s="569"/>
      <c r="J290" s="121"/>
      <c r="K290" s="121"/>
      <c r="L290" s="121"/>
      <c r="M290" s="570"/>
      <c r="N290" s="569"/>
      <c r="O290" s="569"/>
      <c r="P290" s="569"/>
      <c r="Q290" s="121"/>
      <c r="R290" s="121" t="s">
        <v>3612</v>
      </c>
      <c r="S290" s="121" t="s">
        <v>2742</v>
      </c>
      <c r="T290" s="121" t="s">
        <v>3163</v>
      </c>
      <c r="U290" s="121">
        <v>0</v>
      </c>
      <c r="V290" s="121" t="s">
        <v>3164</v>
      </c>
      <c r="W290" s="121" t="s">
        <v>2869</v>
      </c>
      <c r="X290" s="121" t="s">
        <v>3193</v>
      </c>
      <c r="Y290" s="121" t="s">
        <v>2465</v>
      </c>
      <c r="Z290" s="121" t="s">
        <v>2744</v>
      </c>
      <c r="AA290" s="121" t="s">
        <v>2745</v>
      </c>
      <c r="AB290" s="121" t="s">
        <v>3613</v>
      </c>
      <c r="AC290" s="121" t="s">
        <v>2103</v>
      </c>
      <c r="AD290" s="121" t="s">
        <v>2747</v>
      </c>
      <c r="AE290" s="121" t="s">
        <v>3614</v>
      </c>
      <c r="AF290" s="121"/>
      <c r="AG290" s="121"/>
      <c r="AH290" s="121"/>
      <c r="AI290" s="551"/>
      <c r="AJ290" s="551"/>
      <c r="AK290" s="551"/>
      <c r="AL290" s="551"/>
      <c r="AM290" s="551"/>
      <c r="AN290" s="551"/>
      <c r="AO290" s="551"/>
      <c r="AP290" s="551"/>
      <c r="AQ290" s="551"/>
      <c r="AR290" s="551"/>
      <c r="AS290" s="551"/>
      <c r="AT290" s="551"/>
      <c r="AU290" s="551"/>
      <c r="AV290" s="551"/>
      <c r="AW290" s="551"/>
      <c r="AX290" s="551"/>
    </row>
    <row r="291">
      <c r="A291" s="570" t="s">
        <v>1698</v>
      </c>
      <c r="B291" s="570" t="s">
        <v>3615</v>
      </c>
      <c r="C291" s="570" t="s">
        <v>1839</v>
      </c>
      <c r="D291" s="570" t="s">
        <v>3147</v>
      </c>
      <c r="E291" s="570" t="s">
        <v>2714</v>
      </c>
      <c r="F291" s="570">
        <v>12</v>
      </c>
      <c r="G291" s="570" t="s">
        <v>3148</v>
      </c>
      <c r="H291" s="570"/>
      <c r="I291" s="569"/>
      <c r="J291" s="121"/>
      <c r="K291" s="121"/>
      <c r="L291" s="121"/>
      <c r="M291" s="570"/>
      <c r="N291" s="569"/>
      <c r="O291" s="569"/>
      <c r="P291" s="569"/>
      <c r="Q291" s="121"/>
      <c r="R291" s="121" t="s">
        <v>3615</v>
      </c>
      <c r="S291" s="121" t="s">
        <v>2742</v>
      </c>
      <c r="T291" s="121" t="s">
        <v>3163</v>
      </c>
      <c r="U291" s="121">
        <v>0</v>
      </c>
      <c r="V291" s="121" t="s">
        <v>3164</v>
      </c>
      <c r="W291" s="121" t="s">
        <v>2950</v>
      </c>
      <c r="X291" s="121" t="s">
        <v>3193</v>
      </c>
      <c r="Y291" s="121" t="s">
        <v>2465</v>
      </c>
      <c r="Z291" s="121" t="s">
        <v>2744</v>
      </c>
      <c r="AA291" s="121" t="s">
        <v>2745</v>
      </c>
      <c r="AB291" s="121" t="s">
        <v>3616</v>
      </c>
      <c r="AC291" s="121" t="s">
        <v>2103</v>
      </c>
      <c r="AD291" s="121" t="s">
        <v>2747</v>
      </c>
      <c r="AE291" s="121" t="s">
        <v>3068</v>
      </c>
      <c r="AF291" s="121"/>
      <c r="AG291" s="121"/>
      <c r="AH291" s="121"/>
      <c r="AI291" s="551"/>
      <c r="AJ291" s="551"/>
      <c r="AK291" s="551"/>
      <c r="AL291" s="551"/>
      <c r="AM291" s="551"/>
      <c r="AN291" s="551"/>
      <c r="AO291" s="551"/>
      <c r="AP291" s="551"/>
      <c r="AQ291" s="551"/>
      <c r="AR291" s="551"/>
      <c r="AS291" s="551"/>
      <c r="AT291" s="551"/>
      <c r="AU291" s="551"/>
      <c r="AV291" s="551"/>
      <c r="AW291" s="551"/>
      <c r="AX291" s="551"/>
    </row>
    <row r="292">
      <c r="A292" s="570" t="s">
        <v>1698</v>
      </c>
      <c r="B292" s="570" t="s">
        <v>3617</v>
      </c>
      <c r="C292" s="570" t="s">
        <v>1839</v>
      </c>
      <c r="D292" s="570" t="s">
        <v>3147</v>
      </c>
      <c r="E292" s="570" t="s">
        <v>2714</v>
      </c>
      <c r="F292" s="570">
        <v>12</v>
      </c>
      <c r="G292" s="570" t="s">
        <v>3618</v>
      </c>
      <c r="H292" s="570"/>
      <c r="I292" s="569"/>
      <c r="J292" s="121"/>
      <c r="K292" s="121"/>
      <c r="L292" s="121"/>
      <c r="M292" s="570"/>
      <c r="N292" s="569"/>
      <c r="O292" s="569"/>
      <c r="P292" s="569"/>
      <c r="Q292" s="121"/>
      <c r="R292" s="121" t="s">
        <v>3619</v>
      </c>
      <c r="S292" s="121" t="s">
        <v>2742</v>
      </c>
      <c r="T292" s="121" t="s">
        <v>3251</v>
      </c>
      <c r="U292" s="121">
        <v>0</v>
      </c>
      <c r="V292" s="121" t="s">
        <v>3071</v>
      </c>
      <c r="W292" s="121" t="s">
        <v>2969</v>
      </c>
      <c r="X292" s="121" t="s">
        <v>3193</v>
      </c>
      <c r="Y292" s="121" t="s">
        <v>2465</v>
      </c>
      <c r="Z292" s="121" t="s">
        <v>2768</v>
      </c>
      <c r="AA292" s="121" t="s">
        <v>3092</v>
      </c>
      <c r="AB292" s="121" t="s">
        <v>3242</v>
      </c>
      <c r="AC292" s="121" t="s">
        <v>2103</v>
      </c>
      <c r="AD292" s="121" t="s">
        <v>2788</v>
      </c>
      <c r="AE292" s="121" t="s">
        <v>3243</v>
      </c>
      <c r="AF292" s="121"/>
      <c r="AG292" s="121"/>
      <c r="AH292" s="121"/>
      <c r="AI292" s="551"/>
      <c r="AJ292" s="551"/>
      <c r="AK292" s="551"/>
      <c r="AL292" s="551"/>
      <c r="AM292" s="551"/>
      <c r="AN292" s="551"/>
      <c r="AO292" s="551"/>
      <c r="AP292" s="551"/>
      <c r="AQ292" s="551"/>
      <c r="AR292" s="551"/>
      <c r="AS292" s="551"/>
      <c r="AT292" s="551"/>
      <c r="AU292" s="551"/>
      <c r="AV292" s="551"/>
      <c r="AW292" s="551"/>
      <c r="AX292" s="551"/>
    </row>
    <row r="293">
      <c r="A293" s="570" t="s">
        <v>1698</v>
      </c>
      <c r="B293" s="570" t="s">
        <v>3620</v>
      </c>
      <c r="C293" s="570" t="s">
        <v>1839</v>
      </c>
      <c r="D293" s="570" t="s">
        <v>3147</v>
      </c>
      <c r="E293" s="570" t="s">
        <v>2714</v>
      </c>
      <c r="F293" s="570">
        <v>12</v>
      </c>
      <c r="G293" s="570" t="s">
        <v>3618</v>
      </c>
      <c r="H293" s="570"/>
      <c r="I293" s="569"/>
      <c r="J293" s="121"/>
      <c r="K293" s="121"/>
      <c r="L293" s="121"/>
      <c r="M293" s="570"/>
      <c r="N293" s="569"/>
      <c r="O293" s="569"/>
      <c r="P293" s="569"/>
      <c r="Q293" s="121"/>
      <c r="R293" s="121" t="s">
        <v>3621</v>
      </c>
      <c r="S293" s="121" t="s">
        <v>2742</v>
      </c>
      <c r="T293" s="121" t="s">
        <v>3251</v>
      </c>
      <c r="U293" s="121">
        <v>0</v>
      </c>
      <c r="V293" s="121" t="s">
        <v>3071</v>
      </c>
      <c r="W293" s="121" t="s">
        <v>2969</v>
      </c>
      <c r="X293" s="121" t="s">
        <v>3193</v>
      </c>
      <c r="Y293" s="121" t="s">
        <v>2465</v>
      </c>
      <c r="Z293" s="121" t="s">
        <v>2768</v>
      </c>
      <c r="AA293" s="121" t="s">
        <v>3092</v>
      </c>
      <c r="AB293" s="121" t="s">
        <v>3246</v>
      </c>
      <c r="AC293" s="121" t="s">
        <v>2103</v>
      </c>
      <c r="AD293" s="121" t="s">
        <v>2788</v>
      </c>
      <c r="AE293" s="121" t="s">
        <v>3243</v>
      </c>
      <c r="AF293" s="121"/>
      <c r="AG293" s="121"/>
      <c r="AH293" s="121"/>
      <c r="AI293" s="551"/>
      <c r="AJ293" s="551"/>
      <c r="AK293" s="551"/>
      <c r="AL293" s="551"/>
      <c r="AM293" s="551"/>
      <c r="AN293" s="551"/>
      <c r="AO293" s="551"/>
      <c r="AP293" s="551"/>
      <c r="AQ293" s="551"/>
      <c r="AR293" s="551"/>
      <c r="AS293" s="551"/>
      <c r="AT293" s="551"/>
      <c r="AU293" s="551"/>
      <c r="AV293" s="551"/>
      <c r="AW293" s="551"/>
      <c r="AX293" s="551"/>
    </row>
    <row r="294">
      <c r="A294" s="570" t="s">
        <v>1698</v>
      </c>
      <c r="B294" s="570" t="s">
        <v>3622</v>
      </c>
      <c r="C294" s="570" t="s">
        <v>1839</v>
      </c>
      <c r="D294" s="570" t="s">
        <v>3147</v>
      </c>
      <c r="E294" s="570" t="s">
        <v>2714</v>
      </c>
      <c r="F294" s="570">
        <v>12</v>
      </c>
      <c r="G294" s="570" t="s">
        <v>3618</v>
      </c>
      <c r="H294" s="570"/>
      <c r="I294" s="569"/>
      <c r="J294" s="121"/>
      <c r="K294" s="121"/>
      <c r="L294" s="121"/>
      <c r="M294" s="570"/>
      <c r="N294" s="569"/>
      <c r="O294" s="569"/>
      <c r="P294" s="569"/>
      <c r="Q294" s="121"/>
      <c r="R294" s="121" t="s">
        <v>3623</v>
      </c>
      <c r="S294" s="121" t="s">
        <v>2742</v>
      </c>
      <c r="T294" s="121" t="s">
        <v>3251</v>
      </c>
      <c r="U294" s="121">
        <v>0</v>
      </c>
      <c r="V294" s="121" t="s">
        <v>3071</v>
      </c>
      <c r="W294" s="121" t="s">
        <v>2969</v>
      </c>
      <c r="X294" s="121" t="s">
        <v>3193</v>
      </c>
      <c r="Y294" s="121" t="s">
        <v>2465</v>
      </c>
      <c r="Z294" s="121" t="s">
        <v>2785</v>
      </c>
      <c r="AA294" s="121" t="s">
        <v>3092</v>
      </c>
      <c r="AB294" s="121" t="s">
        <v>3624</v>
      </c>
      <c r="AC294" s="121" t="s">
        <v>2103</v>
      </c>
      <c r="AD294" s="121" t="s">
        <v>2725</v>
      </c>
      <c r="AE294" s="121" t="s">
        <v>3111</v>
      </c>
      <c r="AF294" s="121"/>
      <c r="AG294" s="121"/>
      <c r="AH294" s="121"/>
      <c r="AI294" s="551"/>
      <c r="AJ294" s="551"/>
      <c r="AK294" s="551"/>
      <c r="AL294" s="551"/>
      <c r="AM294" s="551"/>
      <c r="AN294" s="551"/>
      <c r="AO294" s="551"/>
      <c r="AP294" s="551"/>
      <c r="AQ294" s="551"/>
      <c r="AR294" s="551"/>
      <c r="AS294" s="551"/>
      <c r="AT294" s="551"/>
      <c r="AU294" s="551"/>
      <c r="AV294" s="551"/>
      <c r="AW294" s="551"/>
      <c r="AX294" s="551"/>
    </row>
    <row r="295">
      <c r="A295" s="570" t="s">
        <v>1698</v>
      </c>
      <c r="B295" s="570" t="s">
        <v>3625</v>
      </c>
      <c r="C295" s="570" t="s">
        <v>1839</v>
      </c>
      <c r="D295" s="570" t="s">
        <v>3147</v>
      </c>
      <c r="E295" s="570" t="s">
        <v>2714</v>
      </c>
      <c r="F295" s="570">
        <v>12</v>
      </c>
      <c r="G295" s="570" t="s">
        <v>3618</v>
      </c>
      <c r="H295" s="570"/>
      <c r="I295" s="569"/>
      <c r="J295" s="121"/>
      <c r="K295" s="121"/>
      <c r="L295" s="121"/>
      <c r="M295" s="570"/>
      <c r="N295" s="569"/>
      <c r="O295" s="569"/>
      <c r="P295" s="569"/>
      <c r="Q295" s="121"/>
      <c r="R295" s="121" t="s">
        <v>3626</v>
      </c>
      <c r="S295" s="121" t="s">
        <v>2742</v>
      </c>
      <c r="T295" s="121" t="s">
        <v>3251</v>
      </c>
      <c r="U295" s="121">
        <v>0</v>
      </c>
      <c r="V295" s="121" t="s">
        <v>3071</v>
      </c>
      <c r="W295" s="121" t="s">
        <v>2969</v>
      </c>
      <c r="X295" s="121" t="s">
        <v>3193</v>
      </c>
      <c r="Y295" s="121" t="s">
        <v>2465</v>
      </c>
      <c r="Z295" s="121" t="s">
        <v>2785</v>
      </c>
      <c r="AA295" s="121" t="s">
        <v>3092</v>
      </c>
      <c r="AB295" s="121" t="s">
        <v>3627</v>
      </c>
      <c r="AC295" s="121" t="s">
        <v>2103</v>
      </c>
      <c r="AD295" s="121" t="s">
        <v>2725</v>
      </c>
      <c r="AE295" s="121" t="s">
        <v>3138</v>
      </c>
      <c r="AF295" s="121"/>
      <c r="AG295" s="121"/>
      <c r="AH295" s="121"/>
      <c r="AI295" s="551"/>
      <c r="AJ295" s="551"/>
      <c r="AK295" s="551"/>
      <c r="AL295" s="551"/>
      <c r="AM295" s="551"/>
      <c r="AN295" s="551"/>
      <c r="AO295" s="551"/>
      <c r="AP295" s="551"/>
      <c r="AQ295" s="551"/>
      <c r="AR295" s="551"/>
      <c r="AS295" s="551"/>
      <c r="AT295" s="551"/>
      <c r="AU295" s="551"/>
      <c r="AV295" s="551"/>
      <c r="AW295" s="551"/>
      <c r="AX295" s="551"/>
    </row>
    <row r="296">
      <c r="A296" s="570" t="s">
        <v>1698</v>
      </c>
      <c r="B296" s="570" t="s">
        <v>3628</v>
      </c>
      <c r="C296" s="570" t="s">
        <v>1839</v>
      </c>
      <c r="D296" s="570" t="s">
        <v>3147</v>
      </c>
      <c r="E296" s="570" t="s">
        <v>2714</v>
      </c>
      <c r="F296" s="570">
        <v>12</v>
      </c>
      <c r="G296" s="570" t="s">
        <v>3618</v>
      </c>
      <c r="H296" s="570"/>
      <c r="I296" s="569"/>
      <c r="J296" s="121"/>
      <c r="K296" s="121"/>
      <c r="L296" s="121"/>
      <c r="M296" s="570"/>
      <c r="N296" s="569"/>
      <c r="O296" s="569"/>
      <c r="P296" s="569"/>
      <c r="Q296" s="121"/>
      <c r="R296" s="121" t="s">
        <v>3629</v>
      </c>
      <c r="S296" s="121" t="s">
        <v>2742</v>
      </c>
      <c r="T296" s="121" t="s">
        <v>3251</v>
      </c>
      <c r="U296" s="121">
        <v>0</v>
      </c>
      <c r="V296" s="121" t="s">
        <v>3071</v>
      </c>
      <c r="W296" s="121" t="s">
        <v>2969</v>
      </c>
      <c r="X296" s="121" t="s">
        <v>3193</v>
      </c>
      <c r="Y296" s="121" t="s">
        <v>2465</v>
      </c>
      <c r="Z296" s="121" t="s">
        <v>2768</v>
      </c>
      <c r="AA296" s="121" t="s">
        <v>3092</v>
      </c>
      <c r="AB296" s="121" t="s">
        <v>3242</v>
      </c>
      <c r="AC296" s="121" t="s">
        <v>2103</v>
      </c>
      <c r="AD296" s="121" t="s">
        <v>2788</v>
      </c>
      <c r="AE296" s="121" t="s">
        <v>3243</v>
      </c>
      <c r="AF296" s="121"/>
      <c r="AG296" s="121"/>
      <c r="AH296" s="121"/>
      <c r="AI296" s="551"/>
      <c r="AJ296" s="551"/>
      <c r="AK296" s="551"/>
      <c r="AL296" s="551"/>
      <c r="AM296" s="551"/>
      <c r="AN296" s="551"/>
      <c r="AO296" s="551"/>
      <c r="AP296" s="551"/>
      <c r="AQ296" s="551"/>
      <c r="AR296" s="551"/>
      <c r="AS296" s="551"/>
      <c r="AT296" s="551"/>
      <c r="AU296" s="551"/>
      <c r="AV296" s="551"/>
      <c r="AW296" s="551"/>
      <c r="AX296" s="551"/>
    </row>
    <row r="297">
      <c r="A297" s="570" t="s">
        <v>1698</v>
      </c>
      <c r="B297" s="570" t="s">
        <v>3630</v>
      </c>
      <c r="C297" s="570" t="s">
        <v>1839</v>
      </c>
      <c r="D297" s="570" t="s">
        <v>3147</v>
      </c>
      <c r="E297" s="570" t="s">
        <v>2714</v>
      </c>
      <c r="F297" s="570">
        <v>12</v>
      </c>
      <c r="G297" s="570" t="s">
        <v>3618</v>
      </c>
      <c r="H297" s="570"/>
      <c r="I297" s="569"/>
      <c r="J297" s="121"/>
      <c r="K297" s="121"/>
      <c r="L297" s="121"/>
      <c r="M297" s="570"/>
      <c r="N297" s="569"/>
      <c r="O297" s="569"/>
      <c r="P297" s="569"/>
      <c r="Q297" s="121"/>
      <c r="R297" s="121" t="s">
        <v>3631</v>
      </c>
      <c r="S297" s="121" t="s">
        <v>2742</v>
      </c>
      <c r="T297" s="121" t="s">
        <v>3251</v>
      </c>
      <c r="U297" s="121">
        <v>0</v>
      </c>
      <c r="V297" s="121" t="s">
        <v>3071</v>
      </c>
      <c r="W297" s="121" t="s">
        <v>2969</v>
      </c>
      <c r="X297" s="121" t="s">
        <v>3193</v>
      </c>
      <c r="Y297" s="121" t="s">
        <v>2465</v>
      </c>
      <c r="Z297" s="121" t="s">
        <v>2768</v>
      </c>
      <c r="AA297" s="121" t="s">
        <v>3092</v>
      </c>
      <c r="AB297" s="121" t="s">
        <v>3246</v>
      </c>
      <c r="AC297" s="121" t="s">
        <v>2103</v>
      </c>
      <c r="AD297" s="121" t="s">
        <v>2788</v>
      </c>
      <c r="AE297" s="121" t="s">
        <v>3243</v>
      </c>
      <c r="AF297" s="121"/>
      <c r="AG297" s="121"/>
      <c r="AH297" s="121"/>
      <c r="AI297" s="551"/>
      <c r="AJ297" s="551"/>
      <c r="AK297" s="551"/>
      <c r="AL297" s="551"/>
      <c r="AM297" s="551"/>
      <c r="AN297" s="551"/>
      <c r="AO297" s="551"/>
      <c r="AP297" s="551"/>
      <c r="AQ297" s="551"/>
      <c r="AR297" s="551"/>
      <c r="AS297" s="551"/>
      <c r="AT297" s="551"/>
      <c r="AU297" s="551"/>
      <c r="AV297" s="551"/>
      <c r="AW297" s="551"/>
      <c r="AX297" s="551"/>
    </row>
    <row r="298">
      <c r="A298" s="570" t="s">
        <v>1698</v>
      </c>
      <c r="B298" s="570" t="s">
        <v>3632</v>
      </c>
      <c r="C298" s="570" t="s">
        <v>1839</v>
      </c>
      <c r="D298" s="570" t="s">
        <v>3147</v>
      </c>
      <c r="E298" s="570" t="s">
        <v>2714</v>
      </c>
      <c r="F298" s="570">
        <v>12</v>
      </c>
      <c r="G298" s="570" t="s">
        <v>3618</v>
      </c>
      <c r="H298" s="570"/>
      <c r="I298" s="569"/>
      <c r="J298" s="121"/>
      <c r="K298" s="121"/>
      <c r="L298" s="121"/>
      <c r="M298" s="570"/>
      <c r="N298" s="569"/>
      <c r="O298" s="569"/>
      <c r="P298" s="569"/>
      <c r="Q298" s="121"/>
      <c r="R298" s="121" t="s">
        <v>3633</v>
      </c>
      <c r="S298" s="121" t="s">
        <v>2742</v>
      </c>
      <c r="T298" s="121" t="s">
        <v>3251</v>
      </c>
      <c r="U298" s="121">
        <v>0</v>
      </c>
      <c r="V298" s="121" t="s">
        <v>3071</v>
      </c>
      <c r="W298" s="121" t="s">
        <v>2969</v>
      </c>
      <c r="X298" s="121" t="s">
        <v>3193</v>
      </c>
      <c r="Y298" s="121" t="s">
        <v>2465</v>
      </c>
      <c r="Z298" s="121" t="s">
        <v>2785</v>
      </c>
      <c r="AA298" s="121" t="s">
        <v>3092</v>
      </c>
      <c r="AB298" s="121" t="s">
        <v>3634</v>
      </c>
      <c r="AC298" s="121" t="s">
        <v>2103</v>
      </c>
      <c r="AD298" s="121" t="s">
        <v>2725</v>
      </c>
      <c r="AE298" s="121" t="s">
        <v>3138</v>
      </c>
      <c r="AF298" s="121"/>
      <c r="AG298" s="121"/>
      <c r="AH298" s="121"/>
      <c r="AI298" s="551"/>
      <c r="AJ298" s="551"/>
      <c r="AK298" s="551"/>
      <c r="AL298" s="551"/>
      <c r="AM298" s="551"/>
      <c r="AN298" s="551"/>
      <c r="AO298" s="551"/>
      <c r="AP298" s="551"/>
      <c r="AQ298" s="551"/>
      <c r="AR298" s="551"/>
      <c r="AS298" s="551"/>
      <c r="AT298" s="551"/>
      <c r="AU298" s="551"/>
      <c r="AV298" s="551"/>
      <c r="AW298" s="551"/>
      <c r="AX298" s="551"/>
    </row>
    <row r="299">
      <c r="A299" s="570" t="s">
        <v>1698</v>
      </c>
      <c r="B299" s="570" t="s">
        <v>3635</v>
      </c>
      <c r="C299" s="570" t="s">
        <v>1839</v>
      </c>
      <c r="D299" s="570" t="s">
        <v>3147</v>
      </c>
      <c r="E299" s="570" t="s">
        <v>2714</v>
      </c>
      <c r="F299" s="570">
        <v>12</v>
      </c>
      <c r="G299" s="570" t="s">
        <v>3618</v>
      </c>
      <c r="H299" s="570"/>
      <c r="I299" s="569"/>
      <c r="J299" s="121"/>
      <c r="K299" s="121"/>
      <c r="L299" s="121"/>
      <c r="M299" s="570"/>
      <c r="N299" s="569"/>
      <c r="O299" s="569"/>
      <c r="P299" s="569"/>
      <c r="Q299" s="121"/>
      <c r="R299" s="121" t="s">
        <v>3636</v>
      </c>
      <c r="S299" s="121" t="s">
        <v>2742</v>
      </c>
      <c r="T299" s="121" t="s">
        <v>3251</v>
      </c>
      <c r="U299" s="121">
        <v>0</v>
      </c>
      <c r="V299" s="121" t="s">
        <v>3071</v>
      </c>
      <c r="W299" s="121" t="s">
        <v>2969</v>
      </c>
      <c r="X299" s="121" t="s">
        <v>3193</v>
      </c>
      <c r="Y299" s="121" t="s">
        <v>2465</v>
      </c>
      <c r="Z299" s="121" t="s">
        <v>2785</v>
      </c>
      <c r="AA299" s="121" t="s">
        <v>3092</v>
      </c>
      <c r="AB299" s="121" t="s">
        <v>3637</v>
      </c>
      <c r="AC299" s="121" t="s">
        <v>2103</v>
      </c>
      <c r="AD299" s="121" t="s">
        <v>2725</v>
      </c>
      <c r="AE299" s="121" t="s">
        <v>3124</v>
      </c>
      <c r="AF299" s="121"/>
      <c r="AG299" s="121"/>
      <c r="AH299" s="121"/>
      <c r="AI299" s="551"/>
      <c r="AJ299" s="551"/>
      <c r="AK299" s="551"/>
      <c r="AL299" s="551"/>
      <c r="AM299" s="551"/>
      <c r="AN299" s="551"/>
      <c r="AO299" s="551"/>
      <c r="AP299" s="551"/>
      <c r="AQ299" s="551"/>
      <c r="AR299" s="551"/>
      <c r="AS299" s="551"/>
      <c r="AT299" s="551"/>
      <c r="AU299" s="551"/>
      <c r="AV299" s="551"/>
      <c r="AW299" s="551"/>
      <c r="AX299" s="551"/>
    </row>
    <row r="300">
      <c r="A300" s="570" t="s">
        <v>1698</v>
      </c>
      <c r="B300" s="570" t="s">
        <v>3638</v>
      </c>
      <c r="C300" s="570" t="s">
        <v>1839</v>
      </c>
      <c r="D300" s="570" t="s">
        <v>3147</v>
      </c>
      <c r="E300" s="570" t="s">
        <v>2714</v>
      </c>
      <c r="F300" s="570">
        <v>12</v>
      </c>
      <c r="G300" s="570" t="s">
        <v>3618</v>
      </c>
      <c r="H300" s="570"/>
      <c r="I300" s="569"/>
      <c r="J300" s="121"/>
      <c r="K300" s="121"/>
      <c r="L300" s="121"/>
      <c r="M300" s="570"/>
      <c r="N300" s="569"/>
      <c r="O300" s="569"/>
      <c r="P300" s="569"/>
      <c r="Q300" s="121"/>
      <c r="R300" s="121" t="s">
        <v>3639</v>
      </c>
      <c r="S300" s="121" t="s">
        <v>2742</v>
      </c>
      <c r="T300" s="121" t="s">
        <v>3251</v>
      </c>
      <c r="U300" s="121">
        <v>0</v>
      </c>
      <c r="V300" s="121" t="s">
        <v>3071</v>
      </c>
      <c r="W300" s="121" t="s">
        <v>2969</v>
      </c>
      <c r="X300" s="121" t="s">
        <v>3193</v>
      </c>
      <c r="Y300" s="121" t="s">
        <v>2465</v>
      </c>
      <c r="Z300" s="121" t="s">
        <v>2768</v>
      </c>
      <c r="AA300" s="121" t="s">
        <v>3092</v>
      </c>
      <c r="AB300" s="121" t="s">
        <v>3242</v>
      </c>
      <c r="AC300" s="121" t="s">
        <v>2103</v>
      </c>
      <c r="AD300" s="121" t="s">
        <v>2788</v>
      </c>
      <c r="AE300" s="121" t="s">
        <v>3243</v>
      </c>
      <c r="AF300" s="121"/>
      <c r="AG300" s="121"/>
      <c r="AH300" s="121"/>
      <c r="AI300" s="551"/>
      <c r="AJ300" s="551"/>
      <c r="AK300" s="551"/>
      <c r="AL300" s="551"/>
      <c r="AM300" s="551"/>
      <c r="AN300" s="551"/>
      <c r="AO300" s="551"/>
      <c r="AP300" s="551"/>
      <c r="AQ300" s="551"/>
      <c r="AR300" s="551"/>
      <c r="AS300" s="551"/>
      <c r="AT300" s="551"/>
      <c r="AU300" s="551"/>
      <c r="AV300" s="551"/>
      <c r="AW300" s="551"/>
      <c r="AX300" s="551"/>
    </row>
    <row r="301">
      <c r="A301" s="570" t="s">
        <v>1698</v>
      </c>
      <c r="B301" s="570" t="s">
        <v>3640</v>
      </c>
      <c r="C301" s="570" t="s">
        <v>1839</v>
      </c>
      <c r="D301" s="570" t="s">
        <v>3147</v>
      </c>
      <c r="E301" s="570" t="s">
        <v>2714</v>
      </c>
      <c r="F301" s="570">
        <v>12</v>
      </c>
      <c r="G301" s="570" t="s">
        <v>3618</v>
      </c>
      <c r="H301" s="570"/>
      <c r="I301" s="569"/>
      <c r="J301" s="121"/>
      <c r="K301" s="121"/>
      <c r="L301" s="121"/>
      <c r="M301" s="570"/>
      <c r="N301" s="569"/>
      <c r="O301" s="569"/>
      <c r="P301" s="569"/>
      <c r="Q301" s="121"/>
      <c r="R301" s="121" t="s">
        <v>3641</v>
      </c>
      <c r="S301" s="121" t="s">
        <v>2742</v>
      </c>
      <c r="T301" s="121" t="s">
        <v>3251</v>
      </c>
      <c r="U301" s="121">
        <v>0</v>
      </c>
      <c r="V301" s="121" t="s">
        <v>3071</v>
      </c>
      <c r="W301" s="121" t="s">
        <v>2969</v>
      </c>
      <c r="X301" s="121" t="s">
        <v>3193</v>
      </c>
      <c r="Y301" s="121" t="s">
        <v>2465</v>
      </c>
      <c r="Z301" s="121" t="s">
        <v>2768</v>
      </c>
      <c r="AA301" s="121" t="s">
        <v>3092</v>
      </c>
      <c r="AB301" s="121" t="s">
        <v>3246</v>
      </c>
      <c r="AC301" s="121" t="s">
        <v>2103</v>
      </c>
      <c r="AD301" s="121" t="s">
        <v>2788</v>
      </c>
      <c r="AE301" s="121" t="s">
        <v>3243</v>
      </c>
      <c r="AF301" s="121"/>
      <c r="AG301" s="121"/>
      <c r="AH301" s="121"/>
      <c r="AI301" s="551"/>
      <c r="AJ301" s="551"/>
      <c r="AK301" s="551"/>
      <c r="AL301" s="551"/>
      <c r="AM301" s="551"/>
      <c r="AN301" s="551"/>
      <c r="AO301" s="551"/>
      <c r="AP301" s="551"/>
      <c r="AQ301" s="551"/>
      <c r="AR301" s="551"/>
      <c r="AS301" s="551"/>
      <c r="AT301" s="551"/>
      <c r="AU301" s="551"/>
      <c r="AV301" s="551"/>
      <c r="AW301" s="551"/>
      <c r="AX301" s="551"/>
    </row>
    <row r="302">
      <c r="A302" s="570" t="s">
        <v>1698</v>
      </c>
      <c r="B302" s="570" t="s">
        <v>3642</v>
      </c>
      <c r="C302" s="570" t="s">
        <v>1839</v>
      </c>
      <c r="D302" s="570" t="s">
        <v>3147</v>
      </c>
      <c r="E302" s="570" t="s">
        <v>2714</v>
      </c>
      <c r="F302" s="570">
        <v>12</v>
      </c>
      <c r="G302" s="570" t="s">
        <v>3618</v>
      </c>
      <c r="H302" s="570"/>
      <c r="I302" s="569"/>
      <c r="J302" s="121"/>
      <c r="K302" s="121"/>
      <c r="L302" s="121"/>
      <c r="M302" s="570"/>
      <c r="N302" s="569"/>
      <c r="O302" s="569"/>
      <c r="P302" s="569"/>
      <c r="Q302" s="121"/>
      <c r="R302" s="121" t="s">
        <v>3643</v>
      </c>
      <c r="S302" s="121" t="s">
        <v>2742</v>
      </c>
      <c r="T302" s="121" t="s">
        <v>3251</v>
      </c>
      <c r="U302" s="121">
        <v>0</v>
      </c>
      <c r="V302" s="121" t="s">
        <v>3071</v>
      </c>
      <c r="W302" s="121" t="s">
        <v>2969</v>
      </c>
      <c r="X302" s="121" t="s">
        <v>3193</v>
      </c>
      <c r="Y302" s="121" t="s">
        <v>2465</v>
      </c>
      <c r="Z302" s="121" t="s">
        <v>2785</v>
      </c>
      <c r="AA302" s="121" t="s">
        <v>3092</v>
      </c>
      <c r="AB302" s="121" t="s">
        <v>3644</v>
      </c>
      <c r="AC302" s="121" t="s">
        <v>2103</v>
      </c>
      <c r="AD302" s="121" t="s">
        <v>2725</v>
      </c>
      <c r="AE302" s="121" t="s">
        <v>3138</v>
      </c>
      <c r="AF302" s="121"/>
      <c r="AG302" s="121"/>
      <c r="AH302" s="121"/>
      <c r="AI302" s="551"/>
      <c r="AJ302" s="551"/>
      <c r="AK302" s="551"/>
      <c r="AL302" s="551"/>
      <c r="AM302" s="551"/>
      <c r="AN302" s="551"/>
      <c r="AO302" s="551"/>
      <c r="AP302" s="551"/>
      <c r="AQ302" s="551"/>
      <c r="AR302" s="551"/>
      <c r="AS302" s="551"/>
      <c r="AT302" s="551"/>
      <c r="AU302" s="551"/>
      <c r="AV302" s="551"/>
      <c r="AW302" s="551"/>
      <c r="AX302" s="551"/>
    </row>
    <row r="303">
      <c r="A303" s="570" t="s">
        <v>1698</v>
      </c>
      <c r="B303" s="570" t="s">
        <v>3645</v>
      </c>
      <c r="C303" s="570" t="s">
        <v>1839</v>
      </c>
      <c r="D303" s="570" t="s">
        <v>3147</v>
      </c>
      <c r="E303" s="570" t="s">
        <v>2714</v>
      </c>
      <c r="F303" s="570">
        <v>12</v>
      </c>
      <c r="G303" s="570" t="s">
        <v>3618</v>
      </c>
      <c r="H303" s="570"/>
      <c r="I303" s="569"/>
      <c r="J303" s="121"/>
      <c r="K303" s="121"/>
      <c r="L303" s="121"/>
      <c r="M303" s="570"/>
      <c r="N303" s="569"/>
      <c r="O303" s="569"/>
      <c r="P303" s="569"/>
      <c r="Q303" s="121"/>
      <c r="R303" s="121" t="s">
        <v>3646</v>
      </c>
      <c r="S303" s="121" t="s">
        <v>2742</v>
      </c>
      <c r="T303" s="121" t="s">
        <v>3251</v>
      </c>
      <c r="U303" s="121">
        <v>0</v>
      </c>
      <c r="V303" s="121" t="s">
        <v>3071</v>
      </c>
      <c r="W303" s="121" t="s">
        <v>2969</v>
      </c>
      <c r="X303" s="121" t="s">
        <v>3193</v>
      </c>
      <c r="Y303" s="121" t="s">
        <v>2465</v>
      </c>
      <c r="Z303" s="121" t="s">
        <v>2768</v>
      </c>
      <c r="AA303" s="121" t="s">
        <v>3092</v>
      </c>
      <c r="AB303" s="121" t="s">
        <v>3647</v>
      </c>
      <c r="AC303" s="121" t="s">
        <v>2103</v>
      </c>
      <c r="AD303" s="121" t="s">
        <v>2725</v>
      </c>
      <c r="AE303" s="121" t="s">
        <v>3111</v>
      </c>
      <c r="AF303" s="121"/>
      <c r="AG303" s="121"/>
      <c r="AH303" s="121"/>
      <c r="AI303" s="551"/>
      <c r="AJ303" s="551"/>
      <c r="AK303" s="551"/>
      <c r="AL303" s="551"/>
      <c r="AM303" s="551"/>
      <c r="AN303" s="551"/>
      <c r="AO303" s="551"/>
      <c r="AP303" s="551"/>
      <c r="AQ303" s="551"/>
      <c r="AR303" s="551"/>
      <c r="AS303" s="551"/>
      <c r="AT303" s="551"/>
      <c r="AU303" s="551"/>
      <c r="AV303" s="551"/>
      <c r="AW303" s="551"/>
      <c r="AX303" s="551"/>
    </row>
    <row r="304">
      <c r="A304" s="570" t="s">
        <v>1698</v>
      </c>
      <c r="B304" s="570" t="s">
        <v>3648</v>
      </c>
      <c r="C304" s="570" t="s">
        <v>1839</v>
      </c>
      <c r="D304" s="570" t="s">
        <v>3147</v>
      </c>
      <c r="E304" s="570" t="s">
        <v>2714</v>
      </c>
      <c r="F304" s="570">
        <v>12</v>
      </c>
      <c r="G304" s="570" t="s">
        <v>3618</v>
      </c>
      <c r="H304" s="570"/>
      <c r="I304" s="569"/>
      <c r="J304" s="121"/>
      <c r="K304" s="121"/>
      <c r="L304" s="121"/>
      <c r="M304" s="570"/>
      <c r="N304" s="569"/>
      <c r="O304" s="569"/>
      <c r="P304" s="569"/>
      <c r="Q304" s="121"/>
      <c r="R304" s="121" t="s">
        <v>3649</v>
      </c>
      <c r="S304" s="121" t="s">
        <v>2742</v>
      </c>
      <c r="T304" s="121" t="s">
        <v>3251</v>
      </c>
      <c r="U304" s="121">
        <v>0</v>
      </c>
      <c r="V304" s="121" t="s">
        <v>3071</v>
      </c>
      <c r="W304" s="121" t="s">
        <v>2969</v>
      </c>
      <c r="X304" s="121" t="s">
        <v>3193</v>
      </c>
      <c r="Y304" s="121" t="s">
        <v>2465</v>
      </c>
      <c r="Z304" s="121" t="s">
        <v>2768</v>
      </c>
      <c r="AA304" s="121" t="s">
        <v>3092</v>
      </c>
      <c r="AB304" s="121" t="s">
        <v>3650</v>
      </c>
      <c r="AC304" s="121" t="s">
        <v>2103</v>
      </c>
      <c r="AD304" s="121" t="s">
        <v>2788</v>
      </c>
      <c r="AE304" s="121" t="s">
        <v>3282</v>
      </c>
      <c r="AF304" s="121"/>
      <c r="AG304" s="121"/>
      <c r="AH304" s="121"/>
      <c r="AI304" s="551"/>
      <c r="AJ304" s="551"/>
      <c r="AK304" s="551"/>
      <c r="AL304" s="551"/>
      <c r="AM304" s="551"/>
      <c r="AN304" s="551"/>
      <c r="AO304" s="551"/>
      <c r="AP304" s="551"/>
      <c r="AQ304" s="551"/>
      <c r="AR304" s="551"/>
      <c r="AS304" s="551"/>
      <c r="AT304" s="551"/>
      <c r="AU304" s="551"/>
      <c r="AV304" s="551"/>
      <c r="AW304" s="551"/>
      <c r="AX304" s="551"/>
    </row>
    <row r="305">
      <c r="A305" s="570" t="s">
        <v>1698</v>
      </c>
      <c r="B305" s="570" t="s">
        <v>3651</v>
      </c>
      <c r="C305" s="570" t="s">
        <v>1839</v>
      </c>
      <c r="D305" s="570" t="s">
        <v>3147</v>
      </c>
      <c r="E305" s="570" t="s">
        <v>2714</v>
      </c>
      <c r="F305" s="570">
        <v>12</v>
      </c>
      <c r="G305" s="570" t="s">
        <v>3618</v>
      </c>
      <c r="H305" s="570"/>
      <c r="I305" s="569"/>
      <c r="J305" s="121"/>
      <c r="K305" s="121"/>
      <c r="L305" s="121"/>
      <c r="M305" s="570"/>
      <c r="N305" s="569"/>
      <c r="O305" s="569"/>
      <c r="P305" s="569"/>
      <c r="Q305" s="121"/>
      <c r="R305" s="121" t="s">
        <v>3652</v>
      </c>
      <c r="S305" s="121" t="s">
        <v>2742</v>
      </c>
      <c r="T305" s="121" t="s">
        <v>3251</v>
      </c>
      <c r="U305" s="121">
        <v>0</v>
      </c>
      <c r="V305" s="121" t="s">
        <v>3071</v>
      </c>
      <c r="W305" s="121" t="s">
        <v>2969</v>
      </c>
      <c r="X305" s="121" t="s">
        <v>3193</v>
      </c>
      <c r="Y305" s="121" t="s">
        <v>2465</v>
      </c>
      <c r="Z305" s="121" t="s">
        <v>2768</v>
      </c>
      <c r="AA305" s="121" t="s">
        <v>3092</v>
      </c>
      <c r="AB305" s="121" t="s">
        <v>3653</v>
      </c>
      <c r="AC305" s="121" t="s">
        <v>2103</v>
      </c>
      <c r="AD305" s="121" t="s">
        <v>2788</v>
      </c>
      <c r="AE305" s="121" t="s">
        <v>3243</v>
      </c>
      <c r="AF305" s="121"/>
      <c r="AG305" s="121"/>
      <c r="AH305" s="121"/>
      <c r="AI305" s="551"/>
      <c r="AJ305" s="551"/>
      <c r="AK305" s="551"/>
      <c r="AL305" s="551"/>
      <c r="AM305" s="551"/>
      <c r="AN305" s="551"/>
      <c r="AO305" s="551"/>
      <c r="AP305" s="551"/>
      <c r="AQ305" s="551"/>
      <c r="AR305" s="551"/>
      <c r="AS305" s="551"/>
      <c r="AT305" s="551"/>
      <c r="AU305" s="551"/>
      <c r="AV305" s="551"/>
      <c r="AW305" s="551"/>
      <c r="AX305" s="551"/>
    </row>
    <row r="306">
      <c r="A306" s="570" t="s">
        <v>1698</v>
      </c>
      <c r="B306" s="570" t="s">
        <v>3654</v>
      </c>
      <c r="C306" s="570" t="s">
        <v>1839</v>
      </c>
      <c r="D306" s="570" t="s">
        <v>3147</v>
      </c>
      <c r="E306" s="570" t="s">
        <v>2714</v>
      </c>
      <c r="F306" s="570">
        <v>12</v>
      </c>
      <c r="G306" s="570" t="s">
        <v>3618</v>
      </c>
      <c r="H306" s="570"/>
      <c r="I306" s="569"/>
      <c r="J306" s="121"/>
      <c r="K306" s="121"/>
      <c r="L306" s="121"/>
      <c r="M306" s="570"/>
      <c r="N306" s="569"/>
      <c r="O306" s="569"/>
      <c r="P306" s="569"/>
      <c r="Q306" s="121"/>
      <c r="R306" s="121" t="s">
        <v>3655</v>
      </c>
      <c r="S306" s="121" t="s">
        <v>2742</v>
      </c>
      <c r="T306" s="121" t="s">
        <v>3251</v>
      </c>
      <c r="U306" s="121">
        <v>0</v>
      </c>
      <c r="V306" s="121" t="s">
        <v>3071</v>
      </c>
      <c r="W306" s="121" t="s">
        <v>2969</v>
      </c>
      <c r="X306" s="121" t="s">
        <v>3193</v>
      </c>
      <c r="Y306" s="121" t="s">
        <v>2465</v>
      </c>
      <c r="Z306" s="121" t="s">
        <v>2785</v>
      </c>
      <c r="AA306" s="121" t="s">
        <v>3092</v>
      </c>
      <c r="AB306" s="121" t="s">
        <v>3656</v>
      </c>
      <c r="AC306" s="121" t="s">
        <v>2103</v>
      </c>
      <c r="AD306" s="121" t="s">
        <v>2725</v>
      </c>
      <c r="AE306" s="121" t="s">
        <v>3124</v>
      </c>
      <c r="AF306" s="121"/>
      <c r="AG306" s="121"/>
      <c r="AH306" s="121"/>
      <c r="AI306" s="551"/>
      <c r="AJ306" s="551"/>
      <c r="AK306" s="551"/>
      <c r="AL306" s="551"/>
      <c r="AM306" s="551"/>
      <c r="AN306" s="551"/>
      <c r="AO306" s="551"/>
      <c r="AP306" s="551"/>
      <c r="AQ306" s="551"/>
      <c r="AR306" s="551"/>
      <c r="AS306" s="551"/>
      <c r="AT306" s="551"/>
      <c r="AU306" s="551"/>
      <c r="AV306" s="551"/>
      <c r="AW306" s="551"/>
      <c r="AX306" s="551"/>
    </row>
    <row r="307">
      <c r="A307" s="570" t="s">
        <v>1698</v>
      </c>
      <c r="B307" s="570" t="s">
        <v>3657</v>
      </c>
      <c r="C307" s="570" t="s">
        <v>1839</v>
      </c>
      <c r="D307" s="570" t="s">
        <v>3147</v>
      </c>
      <c r="E307" s="570" t="s">
        <v>2714</v>
      </c>
      <c r="F307" s="570">
        <v>12</v>
      </c>
      <c r="G307" s="570" t="s">
        <v>3618</v>
      </c>
      <c r="H307" s="570"/>
      <c r="I307" s="569"/>
      <c r="J307" s="121"/>
      <c r="K307" s="121"/>
      <c r="L307" s="121"/>
      <c r="M307" s="570"/>
      <c r="N307" s="569"/>
      <c r="O307" s="569"/>
      <c r="P307" s="569"/>
      <c r="Q307" s="121"/>
      <c r="R307" s="121" t="s">
        <v>3658</v>
      </c>
      <c r="S307" s="121" t="s">
        <v>2742</v>
      </c>
      <c r="T307" s="121" t="s">
        <v>3251</v>
      </c>
      <c r="U307" s="121">
        <v>0</v>
      </c>
      <c r="V307" s="121" t="s">
        <v>3071</v>
      </c>
      <c r="W307" s="121" t="s">
        <v>2969</v>
      </c>
      <c r="X307" s="121" t="s">
        <v>3193</v>
      </c>
      <c r="Y307" s="121" t="s">
        <v>2465</v>
      </c>
      <c r="Z307" s="121" t="s">
        <v>2785</v>
      </c>
      <c r="AA307" s="121" t="s">
        <v>3092</v>
      </c>
      <c r="AB307" s="121" t="s">
        <v>3637</v>
      </c>
      <c r="AC307" s="121" t="s">
        <v>2103</v>
      </c>
      <c r="AD307" s="121" t="s">
        <v>2725</v>
      </c>
      <c r="AE307" s="121" t="s">
        <v>3124</v>
      </c>
      <c r="AF307" s="121"/>
      <c r="AG307" s="121"/>
      <c r="AH307" s="121"/>
      <c r="AI307" s="551"/>
      <c r="AJ307" s="551"/>
      <c r="AK307" s="551"/>
      <c r="AL307" s="551"/>
      <c r="AM307" s="551"/>
      <c r="AN307" s="551"/>
      <c r="AO307" s="551"/>
      <c r="AP307" s="551"/>
      <c r="AQ307" s="551"/>
      <c r="AR307" s="551"/>
      <c r="AS307" s="551"/>
      <c r="AT307" s="551"/>
      <c r="AU307" s="551"/>
      <c r="AV307" s="551"/>
      <c r="AW307" s="551"/>
      <c r="AX307" s="551"/>
    </row>
    <row r="308">
      <c r="A308" s="570" t="s">
        <v>1698</v>
      </c>
      <c r="B308" s="570" t="s">
        <v>3659</v>
      </c>
      <c r="C308" s="570" t="s">
        <v>1839</v>
      </c>
      <c r="D308" s="570" t="s">
        <v>3147</v>
      </c>
      <c r="E308" s="570" t="s">
        <v>2714</v>
      </c>
      <c r="F308" s="570">
        <v>6</v>
      </c>
      <c r="G308" s="570" t="s">
        <v>3606</v>
      </c>
      <c r="H308" s="570"/>
      <c r="I308" s="569"/>
      <c r="J308" s="121"/>
      <c r="K308" s="121"/>
      <c r="L308" s="121"/>
      <c r="M308" s="570"/>
      <c r="N308" s="569"/>
      <c r="O308" s="569"/>
      <c r="P308" s="569"/>
      <c r="Q308" s="121"/>
      <c r="R308" s="121" t="s">
        <v>3659</v>
      </c>
      <c r="S308" s="121" t="s">
        <v>2742</v>
      </c>
      <c r="T308" s="121" t="s">
        <v>3163</v>
      </c>
      <c r="U308" s="121">
        <v>0</v>
      </c>
      <c r="V308" s="121" t="s">
        <v>3164</v>
      </c>
      <c r="W308" s="121" t="s">
        <v>2869</v>
      </c>
      <c r="X308" s="121" t="s">
        <v>3193</v>
      </c>
      <c r="Y308" s="121" t="s">
        <v>2465</v>
      </c>
      <c r="Z308" s="121" t="s">
        <v>2744</v>
      </c>
      <c r="AA308" s="121" t="s">
        <v>2745</v>
      </c>
      <c r="AB308" s="121" t="s">
        <v>3660</v>
      </c>
      <c r="AC308" s="121" t="s">
        <v>2103</v>
      </c>
      <c r="AD308" s="121" t="s">
        <v>2747</v>
      </c>
      <c r="AE308" s="121" t="s">
        <v>3362</v>
      </c>
      <c r="AF308" s="121"/>
      <c r="AG308" s="121"/>
      <c r="AH308" s="121"/>
      <c r="AI308" s="551"/>
      <c r="AJ308" s="551"/>
      <c r="AK308" s="551"/>
      <c r="AL308" s="551"/>
      <c r="AM308" s="551"/>
      <c r="AN308" s="551"/>
      <c r="AO308" s="551"/>
      <c r="AP308" s="551"/>
      <c r="AQ308" s="551"/>
      <c r="AR308" s="551"/>
      <c r="AS308" s="551"/>
      <c r="AT308" s="551"/>
      <c r="AU308" s="551"/>
      <c r="AV308" s="551"/>
      <c r="AW308" s="551"/>
      <c r="AX308" s="551"/>
    </row>
    <row r="309">
      <c r="A309" s="570" t="s">
        <v>1698</v>
      </c>
      <c r="B309" s="570" t="s">
        <v>3661</v>
      </c>
      <c r="C309" s="570" t="s">
        <v>1839</v>
      </c>
      <c r="D309" s="570" t="s">
        <v>3147</v>
      </c>
      <c r="E309" s="570" t="s">
        <v>2714</v>
      </c>
      <c r="F309" s="570">
        <v>4</v>
      </c>
      <c r="G309" s="570" t="s">
        <v>3606</v>
      </c>
      <c r="H309" s="570"/>
      <c r="I309" s="569"/>
      <c r="J309" s="121"/>
      <c r="K309" s="121"/>
      <c r="L309" s="121"/>
      <c r="M309" s="570"/>
      <c r="N309" s="569"/>
      <c r="O309" s="569"/>
      <c r="P309" s="569"/>
      <c r="Q309" s="121"/>
      <c r="R309" s="121" t="s">
        <v>3661</v>
      </c>
      <c r="S309" s="121" t="s">
        <v>2742</v>
      </c>
      <c r="T309" s="121" t="s">
        <v>3163</v>
      </c>
      <c r="U309" s="121">
        <v>0</v>
      </c>
      <c r="V309" s="121" t="s">
        <v>3164</v>
      </c>
      <c r="W309" s="121" t="s">
        <v>2869</v>
      </c>
      <c r="X309" s="121" t="s">
        <v>3193</v>
      </c>
      <c r="Y309" s="121" t="s">
        <v>2465</v>
      </c>
      <c r="Z309" s="121" t="s">
        <v>2744</v>
      </c>
      <c r="AA309" s="121" t="s">
        <v>2745</v>
      </c>
      <c r="AB309" s="121" t="s">
        <v>3472</v>
      </c>
      <c r="AC309" s="121" t="s">
        <v>2103</v>
      </c>
      <c r="AD309" s="121" t="s">
        <v>2747</v>
      </c>
      <c r="AE309" s="121" t="s">
        <v>2797</v>
      </c>
      <c r="AF309" s="121"/>
      <c r="AG309" s="121"/>
      <c r="AH309" s="121"/>
      <c r="AI309" s="551"/>
      <c r="AJ309" s="551"/>
      <c r="AK309" s="551"/>
      <c r="AL309" s="551"/>
      <c r="AM309" s="551"/>
      <c r="AN309" s="551"/>
      <c r="AO309" s="551"/>
      <c r="AP309" s="551"/>
      <c r="AQ309" s="551"/>
      <c r="AR309" s="551"/>
      <c r="AS309" s="551"/>
      <c r="AT309" s="551"/>
      <c r="AU309" s="551"/>
      <c r="AV309" s="551"/>
      <c r="AW309" s="551"/>
      <c r="AX309" s="551"/>
    </row>
    <row r="310">
      <c r="A310" s="570" t="s">
        <v>1698</v>
      </c>
      <c r="B310" s="570" t="s">
        <v>3585</v>
      </c>
      <c r="C310" s="570" t="s">
        <v>1839</v>
      </c>
      <c r="D310" s="570" t="s">
        <v>3147</v>
      </c>
      <c r="E310" s="570" t="s">
        <v>2714</v>
      </c>
      <c r="F310" s="570">
        <v>24</v>
      </c>
      <c r="G310" s="570" t="s">
        <v>3586</v>
      </c>
      <c r="H310" s="570"/>
      <c r="I310" s="569"/>
      <c r="J310" s="121"/>
      <c r="K310" s="121"/>
      <c r="L310" s="121"/>
      <c r="M310" s="570"/>
      <c r="N310" s="569"/>
      <c r="O310" s="569"/>
      <c r="P310" s="569"/>
      <c r="Q310" s="121"/>
      <c r="R310" s="121" t="s">
        <v>3587</v>
      </c>
      <c r="S310" s="121" t="s">
        <v>2742</v>
      </c>
      <c r="T310" s="121" t="s">
        <v>3588</v>
      </c>
      <c r="U310" s="121">
        <v>0</v>
      </c>
      <c r="V310" s="121" t="s">
        <v>3589</v>
      </c>
      <c r="W310" s="121" t="s">
        <v>2820</v>
      </c>
      <c r="X310" s="121" t="s">
        <v>3193</v>
      </c>
      <c r="Y310" s="121" t="s">
        <v>2465</v>
      </c>
      <c r="Z310" s="121" t="s">
        <v>2768</v>
      </c>
      <c r="AA310" s="121" t="s">
        <v>2769</v>
      </c>
      <c r="AB310" s="121" t="s">
        <v>3590</v>
      </c>
      <c r="AC310" s="121" t="s">
        <v>2103</v>
      </c>
      <c r="AD310" s="121" t="s">
        <v>2771</v>
      </c>
      <c r="AE310" s="121" t="s">
        <v>3591</v>
      </c>
      <c r="AF310" s="121"/>
      <c r="AG310" s="121"/>
      <c r="AH310" s="121"/>
      <c r="AI310" s="551"/>
      <c r="AJ310" s="551"/>
      <c r="AK310" s="551"/>
      <c r="AL310" s="551"/>
      <c r="AM310" s="551"/>
      <c r="AN310" s="551"/>
      <c r="AO310" s="551"/>
      <c r="AP310" s="551"/>
      <c r="AQ310" s="551"/>
      <c r="AR310" s="551"/>
      <c r="AS310" s="551"/>
      <c r="AT310" s="551"/>
      <c r="AU310" s="551"/>
      <c r="AV310" s="551"/>
      <c r="AW310" s="551"/>
      <c r="AX310" s="551"/>
    </row>
    <row r="311">
      <c r="A311" s="570" t="s">
        <v>1698</v>
      </c>
      <c r="B311" s="570" t="s">
        <v>3596</v>
      </c>
      <c r="C311" s="570" t="s">
        <v>1839</v>
      </c>
      <c r="D311" s="570" t="s">
        <v>3147</v>
      </c>
      <c r="E311" s="570" t="s">
        <v>2714</v>
      </c>
      <c r="F311" s="570">
        <v>24</v>
      </c>
      <c r="G311" s="570" t="s">
        <v>3586</v>
      </c>
      <c r="H311" s="570"/>
      <c r="I311" s="569"/>
      <c r="J311" s="121"/>
      <c r="K311" s="121"/>
      <c r="L311" s="121"/>
      <c r="M311" s="570"/>
      <c r="N311" s="569"/>
      <c r="O311" s="569"/>
      <c r="P311" s="569"/>
      <c r="Q311" s="121"/>
      <c r="R311" s="121" t="s">
        <v>3597</v>
      </c>
      <c r="S311" s="121" t="s">
        <v>2742</v>
      </c>
      <c r="T311" s="121" t="s">
        <v>3588</v>
      </c>
      <c r="U311" s="121">
        <v>0</v>
      </c>
      <c r="V311" s="121" t="s">
        <v>3589</v>
      </c>
      <c r="W311" s="121" t="s">
        <v>2820</v>
      </c>
      <c r="X311" s="121" t="s">
        <v>3193</v>
      </c>
      <c r="Y311" s="121" t="s">
        <v>2465</v>
      </c>
      <c r="Z311" s="121" t="s">
        <v>2785</v>
      </c>
      <c r="AA311" s="121" t="s">
        <v>3598</v>
      </c>
      <c r="AB311" s="121" t="s">
        <v>3599</v>
      </c>
      <c r="AC311" s="121" t="s">
        <v>2103</v>
      </c>
      <c r="AD311" s="121" t="s">
        <v>2771</v>
      </c>
      <c r="AE311" s="121" t="s">
        <v>3600</v>
      </c>
      <c r="AF311" s="121"/>
      <c r="AG311" s="121"/>
      <c r="AH311" s="121"/>
      <c r="AI311" s="551"/>
      <c r="AJ311" s="551"/>
      <c r="AK311" s="551"/>
      <c r="AL311" s="551"/>
      <c r="AM311" s="551"/>
      <c r="AN311" s="551"/>
      <c r="AO311" s="551"/>
      <c r="AP311" s="551"/>
      <c r="AQ311" s="551"/>
      <c r="AR311" s="551"/>
      <c r="AS311" s="551"/>
      <c r="AT311" s="551"/>
      <c r="AU311" s="551"/>
      <c r="AV311" s="551"/>
      <c r="AW311" s="551"/>
      <c r="AX311" s="551"/>
    </row>
    <row r="312">
      <c r="A312" s="570" t="s">
        <v>3662</v>
      </c>
      <c r="B312" s="570" t="s">
        <v>3663</v>
      </c>
      <c r="C312" s="570" t="s">
        <v>1839</v>
      </c>
      <c r="D312" s="570" t="s">
        <v>3147</v>
      </c>
      <c r="E312" s="570" t="s">
        <v>2714</v>
      </c>
      <c r="F312" s="570">
        <v>48</v>
      </c>
      <c r="G312" s="570" t="s">
        <v>3664</v>
      </c>
      <c r="H312" s="570"/>
      <c r="I312" s="569"/>
      <c r="J312" s="121"/>
      <c r="K312" s="121"/>
      <c r="L312" s="121"/>
      <c r="M312" s="570"/>
      <c r="N312" s="569"/>
      <c r="O312" s="569"/>
      <c r="P312" s="569"/>
      <c r="Q312" s="121"/>
      <c r="R312" s="121" t="s">
        <v>3665</v>
      </c>
      <c r="S312" s="121" t="s">
        <v>2716</v>
      </c>
      <c r="T312" s="121" t="s">
        <v>3163</v>
      </c>
      <c r="U312" s="121">
        <v>0</v>
      </c>
      <c r="V312" s="121" t="s">
        <v>2720</v>
      </c>
      <c r="W312" s="121" t="s">
        <v>2720</v>
      </c>
      <c r="X312" s="121" t="s">
        <v>2721</v>
      </c>
      <c r="Y312" s="121" t="s">
        <v>2465</v>
      </c>
      <c r="Z312" s="121" t="s">
        <v>2785</v>
      </c>
      <c r="AA312" s="121" t="s">
        <v>3666</v>
      </c>
      <c r="AB312" s="121" t="s">
        <v>3667</v>
      </c>
      <c r="AC312" s="121" t="s">
        <v>2103</v>
      </c>
      <c r="AD312" s="121" t="s">
        <v>3224</v>
      </c>
      <c r="AE312" s="121" t="s">
        <v>3668</v>
      </c>
      <c r="AF312" s="121"/>
      <c r="AG312" s="121"/>
      <c r="AH312" s="121"/>
      <c r="AI312" s="551"/>
      <c r="AJ312" s="551"/>
      <c r="AK312" s="551"/>
      <c r="AL312" s="551"/>
      <c r="AM312" s="551"/>
      <c r="AN312" s="551"/>
      <c r="AO312" s="551"/>
      <c r="AP312" s="551"/>
      <c r="AQ312" s="551"/>
      <c r="AR312" s="551"/>
      <c r="AS312" s="551"/>
      <c r="AT312" s="551"/>
      <c r="AU312" s="551"/>
      <c r="AV312" s="551"/>
      <c r="AW312" s="551"/>
      <c r="AX312" s="551"/>
    </row>
    <row r="313">
      <c r="A313" s="570" t="s">
        <v>3662</v>
      </c>
      <c r="B313" s="570" t="s">
        <v>3669</v>
      </c>
      <c r="C313" s="570" t="s">
        <v>1839</v>
      </c>
      <c r="D313" s="570" t="s">
        <v>3147</v>
      </c>
      <c r="E313" s="570" t="s">
        <v>2714</v>
      </c>
      <c r="F313" s="570">
        <v>48</v>
      </c>
      <c r="G313" s="570" t="s">
        <v>3670</v>
      </c>
      <c r="H313" s="570"/>
      <c r="I313" s="569"/>
      <c r="J313" s="121"/>
      <c r="K313" s="121"/>
      <c r="L313" s="121"/>
      <c r="M313" s="570"/>
      <c r="N313" s="569"/>
      <c r="O313" s="569"/>
      <c r="P313" s="569"/>
      <c r="Q313" s="121"/>
      <c r="R313" s="121" t="s">
        <v>3671</v>
      </c>
      <c r="S313" s="121" t="s">
        <v>2716</v>
      </c>
      <c r="T313" s="121" t="s">
        <v>3672</v>
      </c>
      <c r="U313" s="121">
        <v>0</v>
      </c>
      <c r="V313" s="121" t="s">
        <v>2720</v>
      </c>
      <c r="W313" s="121" t="s">
        <v>2720</v>
      </c>
      <c r="X313" s="121" t="s">
        <v>2721</v>
      </c>
      <c r="Y313" s="121" t="s">
        <v>2465</v>
      </c>
      <c r="Z313" s="121" t="s">
        <v>2785</v>
      </c>
      <c r="AA313" s="121" t="s">
        <v>3666</v>
      </c>
      <c r="AB313" s="121" t="s">
        <v>3673</v>
      </c>
      <c r="AC313" s="121" t="s">
        <v>2103</v>
      </c>
      <c r="AD313" s="121" t="s">
        <v>3224</v>
      </c>
      <c r="AE313" s="121" t="s">
        <v>3668</v>
      </c>
      <c r="AF313" s="121"/>
      <c r="AG313" s="121"/>
      <c r="AH313" s="121"/>
      <c r="AI313" s="551"/>
      <c r="AJ313" s="551"/>
      <c r="AK313" s="551"/>
      <c r="AL313" s="551"/>
      <c r="AM313" s="551"/>
      <c r="AN313" s="551"/>
      <c r="AO313" s="551"/>
      <c r="AP313" s="551"/>
      <c r="AQ313" s="551"/>
      <c r="AR313" s="551"/>
      <c r="AS313" s="551"/>
      <c r="AT313" s="551"/>
      <c r="AU313" s="551"/>
      <c r="AV313" s="551"/>
      <c r="AW313" s="551"/>
      <c r="AX313" s="551"/>
    </row>
    <row r="314">
      <c r="A314" s="570" t="s">
        <v>3662</v>
      </c>
      <c r="B314" s="570" t="s">
        <v>3674</v>
      </c>
      <c r="C314" s="570" t="s">
        <v>1839</v>
      </c>
      <c r="D314" s="570" t="s">
        <v>3147</v>
      </c>
      <c r="E314" s="570" t="s">
        <v>2714</v>
      </c>
      <c r="F314" s="570">
        <v>48</v>
      </c>
      <c r="G314" s="570" t="s">
        <v>3670</v>
      </c>
      <c r="H314" s="570"/>
      <c r="I314" s="569"/>
      <c r="J314" s="121"/>
      <c r="K314" s="121"/>
      <c r="L314" s="121"/>
      <c r="M314" s="570"/>
      <c r="N314" s="569"/>
      <c r="O314" s="569"/>
      <c r="P314" s="569"/>
      <c r="Q314" s="121"/>
      <c r="R314" s="121" t="s">
        <v>3675</v>
      </c>
      <c r="S314" s="121" t="s">
        <v>2716</v>
      </c>
      <c r="T314" s="121" t="s">
        <v>3163</v>
      </c>
      <c r="U314" s="121">
        <v>0</v>
      </c>
      <c r="V314" s="121" t="s">
        <v>2720</v>
      </c>
      <c r="W314" s="121" t="s">
        <v>2720</v>
      </c>
      <c r="X314" s="121" t="s">
        <v>2721</v>
      </c>
      <c r="Y314" s="121" t="s">
        <v>2465</v>
      </c>
      <c r="Z314" s="121" t="s">
        <v>2785</v>
      </c>
      <c r="AA314" s="121" t="s">
        <v>3666</v>
      </c>
      <c r="AB314" s="121" t="s">
        <v>3676</v>
      </c>
      <c r="AC314" s="121" t="s">
        <v>2103</v>
      </c>
      <c r="AD314" s="121" t="s">
        <v>3224</v>
      </c>
      <c r="AE314" s="121" t="s">
        <v>3668</v>
      </c>
      <c r="AF314" s="121"/>
      <c r="AG314" s="121"/>
      <c r="AH314" s="121"/>
      <c r="AI314" s="551"/>
      <c r="AJ314" s="551"/>
      <c r="AK314" s="551"/>
      <c r="AL314" s="551"/>
      <c r="AM314" s="551"/>
      <c r="AN314" s="551"/>
      <c r="AO314" s="551"/>
      <c r="AP314" s="551"/>
      <c r="AQ314" s="551"/>
      <c r="AR314" s="551"/>
      <c r="AS314" s="551"/>
      <c r="AT314" s="551"/>
      <c r="AU314" s="551"/>
      <c r="AV314" s="551"/>
      <c r="AW314" s="551"/>
      <c r="AX314" s="551"/>
    </row>
    <row r="315">
      <c r="A315" s="570" t="s">
        <v>3662</v>
      </c>
      <c r="B315" s="570" t="s">
        <v>3677</v>
      </c>
      <c r="C315" s="570" t="s">
        <v>1839</v>
      </c>
      <c r="D315" s="570" t="s">
        <v>3147</v>
      </c>
      <c r="E315" s="570" t="s">
        <v>2714</v>
      </c>
      <c r="F315" s="570">
        <v>12</v>
      </c>
      <c r="G315" s="570" t="s">
        <v>3437</v>
      </c>
      <c r="H315" s="570"/>
      <c r="I315" s="569"/>
      <c r="J315" s="121"/>
      <c r="K315" s="121"/>
      <c r="L315" s="121"/>
      <c r="M315" s="570"/>
      <c r="N315" s="569"/>
      <c r="O315" s="569"/>
      <c r="P315" s="569"/>
      <c r="Q315" s="121"/>
      <c r="R315" s="121" t="s">
        <v>3678</v>
      </c>
      <c r="S315" s="121" t="s">
        <v>2742</v>
      </c>
      <c r="T315" s="121" t="s">
        <v>3251</v>
      </c>
      <c r="U315" s="121">
        <v>0</v>
      </c>
      <c r="V315" s="121" t="s">
        <v>3071</v>
      </c>
      <c r="W315" s="121" t="s">
        <v>2969</v>
      </c>
      <c r="X315" s="121" t="s">
        <v>2721</v>
      </c>
      <c r="Y315" s="121" t="s">
        <v>2465</v>
      </c>
      <c r="Z315" s="121" t="s">
        <v>2768</v>
      </c>
      <c r="AA315" s="121" t="s">
        <v>3092</v>
      </c>
      <c r="AB315" s="121" t="s">
        <v>3679</v>
      </c>
      <c r="AC315" s="121" t="s">
        <v>2103</v>
      </c>
      <c r="AD315" s="121" t="s">
        <v>2788</v>
      </c>
      <c r="AE315" s="121" t="s">
        <v>3282</v>
      </c>
      <c r="AF315" s="121"/>
      <c r="AG315" s="121"/>
      <c r="AH315" s="121"/>
      <c r="AI315" s="551"/>
      <c r="AJ315" s="551"/>
      <c r="AK315" s="551"/>
      <c r="AL315" s="551"/>
      <c r="AM315" s="551"/>
      <c r="AN315" s="551"/>
      <c r="AO315" s="551"/>
      <c r="AP315" s="551"/>
      <c r="AQ315" s="551"/>
      <c r="AR315" s="551"/>
      <c r="AS315" s="551"/>
      <c r="AT315" s="551"/>
      <c r="AU315" s="551"/>
      <c r="AV315" s="551"/>
      <c r="AW315" s="551"/>
      <c r="AX315" s="551"/>
    </row>
    <row r="316">
      <c r="A316" s="570" t="s">
        <v>3662</v>
      </c>
      <c r="B316" s="570" t="s">
        <v>3680</v>
      </c>
      <c r="C316" s="570" t="s">
        <v>1839</v>
      </c>
      <c r="D316" s="570" t="s">
        <v>3147</v>
      </c>
      <c r="E316" s="570" t="s">
        <v>2714</v>
      </c>
      <c r="F316" s="570">
        <v>12</v>
      </c>
      <c r="G316" s="570" t="s">
        <v>3437</v>
      </c>
      <c r="H316" s="570"/>
      <c r="I316" s="569"/>
      <c r="J316" s="121"/>
      <c r="K316" s="121"/>
      <c r="L316" s="121"/>
      <c r="M316" s="570"/>
      <c r="N316" s="569"/>
      <c r="O316" s="569"/>
      <c r="P316" s="569"/>
      <c r="Q316" s="121"/>
      <c r="R316" s="121" t="s">
        <v>3681</v>
      </c>
      <c r="S316" s="121" t="s">
        <v>2742</v>
      </c>
      <c r="T316" s="121" t="s">
        <v>3251</v>
      </c>
      <c r="U316" s="121">
        <v>0</v>
      </c>
      <c r="V316" s="121" t="s">
        <v>3071</v>
      </c>
      <c r="W316" s="121" t="s">
        <v>2969</v>
      </c>
      <c r="X316" s="121" t="s">
        <v>2721</v>
      </c>
      <c r="Y316" s="121" t="s">
        <v>2465</v>
      </c>
      <c r="Z316" s="121" t="s">
        <v>2768</v>
      </c>
      <c r="AA316" s="121" t="s">
        <v>3092</v>
      </c>
      <c r="AB316" s="121" t="s">
        <v>3653</v>
      </c>
      <c r="AC316" s="121" t="s">
        <v>2103</v>
      </c>
      <c r="AD316" s="121" t="s">
        <v>2788</v>
      </c>
      <c r="AE316" s="121" t="s">
        <v>3243</v>
      </c>
      <c r="AF316" s="121"/>
      <c r="AG316" s="121"/>
      <c r="AH316" s="121"/>
      <c r="AI316" s="551"/>
      <c r="AJ316" s="551"/>
      <c r="AK316" s="551"/>
      <c r="AL316" s="551"/>
      <c r="AM316" s="551"/>
      <c r="AN316" s="551"/>
      <c r="AO316" s="551"/>
      <c r="AP316" s="551"/>
      <c r="AQ316" s="551"/>
      <c r="AR316" s="551"/>
      <c r="AS316" s="551"/>
      <c r="AT316" s="551"/>
      <c r="AU316" s="551"/>
      <c r="AV316" s="551"/>
      <c r="AW316" s="551"/>
      <c r="AX316" s="551"/>
    </row>
    <row r="317">
      <c r="A317" s="570" t="s">
        <v>3662</v>
      </c>
      <c r="B317" s="570" t="s">
        <v>3682</v>
      </c>
      <c r="C317" s="570" t="s">
        <v>1839</v>
      </c>
      <c r="D317" s="570" t="s">
        <v>3147</v>
      </c>
      <c r="E317" s="570" t="s">
        <v>2714</v>
      </c>
      <c r="F317" s="570">
        <v>12</v>
      </c>
      <c r="G317" s="570" t="s">
        <v>3437</v>
      </c>
      <c r="H317" s="570"/>
      <c r="I317" s="569"/>
      <c r="J317" s="121"/>
      <c r="K317" s="121"/>
      <c r="L317" s="121"/>
      <c r="M317" s="570"/>
      <c r="N317" s="569"/>
      <c r="O317" s="569"/>
      <c r="P317" s="569"/>
      <c r="Q317" s="121"/>
      <c r="R317" s="121" t="s">
        <v>3683</v>
      </c>
      <c r="S317" s="121" t="s">
        <v>2742</v>
      </c>
      <c r="T317" s="121" t="s">
        <v>3251</v>
      </c>
      <c r="U317" s="121">
        <v>0</v>
      </c>
      <c r="V317" s="121" t="s">
        <v>3071</v>
      </c>
      <c r="W317" s="121" t="s">
        <v>2969</v>
      </c>
      <c r="X317" s="121" t="s">
        <v>2721</v>
      </c>
      <c r="Y317" s="121" t="s">
        <v>2465</v>
      </c>
      <c r="Z317" s="121" t="s">
        <v>2768</v>
      </c>
      <c r="AA317" s="121" t="s">
        <v>3092</v>
      </c>
      <c r="AB317" s="121" t="s">
        <v>3242</v>
      </c>
      <c r="AC317" s="121" t="s">
        <v>2103</v>
      </c>
      <c r="AD317" s="121" t="s">
        <v>2788</v>
      </c>
      <c r="AE317" s="121" t="s">
        <v>3243</v>
      </c>
      <c r="AF317" s="121"/>
      <c r="AG317" s="121"/>
      <c r="AH317" s="121"/>
      <c r="AI317" s="551"/>
      <c r="AJ317" s="551"/>
      <c r="AK317" s="551"/>
      <c r="AL317" s="551"/>
      <c r="AM317" s="551"/>
      <c r="AN317" s="551"/>
      <c r="AO317" s="551"/>
      <c r="AP317" s="551"/>
      <c r="AQ317" s="551"/>
      <c r="AR317" s="551"/>
      <c r="AS317" s="551"/>
      <c r="AT317" s="551"/>
      <c r="AU317" s="551"/>
      <c r="AV317" s="551"/>
      <c r="AW317" s="551"/>
      <c r="AX317" s="551"/>
    </row>
    <row r="318">
      <c r="A318" s="570" t="s">
        <v>3662</v>
      </c>
      <c r="B318" s="570" t="s">
        <v>3684</v>
      </c>
      <c r="C318" s="570" t="s">
        <v>1839</v>
      </c>
      <c r="D318" s="570" t="s">
        <v>3147</v>
      </c>
      <c r="E318" s="570" t="s">
        <v>2714</v>
      </c>
      <c r="F318" s="570">
        <v>12</v>
      </c>
      <c r="G318" s="570" t="s">
        <v>3437</v>
      </c>
      <c r="H318" s="570"/>
      <c r="I318" s="569"/>
      <c r="J318" s="121"/>
      <c r="K318" s="121"/>
      <c r="L318" s="121"/>
      <c r="M318" s="570"/>
      <c r="N318" s="569"/>
      <c r="O318" s="569"/>
      <c r="P318" s="569"/>
      <c r="Q318" s="121"/>
      <c r="R318" s="121" t="s">
        <v>3685</v>
      </c>
      <c r="S318" s="121" t="s">
        <v>2742</v>
      </c>
      <c r="T318" s="121" t="s">
        <v>3251</v>
      </c>
      <c r="U318" s="121">
        <v>0</v>
      </c>
      <c r="V318" s="121" t="s">
        <v>3071</v>
      </c>
      <c r="W318" s="121" t="s">
        <v>2969</v>
      </c>
      <c r="X318" s="121" t="s">
        <v>2721</v>
      </c>
      <c r="Y318" s="121" t="s">
        <v>2465</v>
      </c>
      <c r="Z318" s="121" t="s">
        <v>2768</v>
      </c>
      <c r="AA318" s="121" t="s">
        <v>3092</v>
      </c>
      <c r="AB318" s="121" t="s">
        <v>3294</v>
      </c>
      <c r="AC318" s="121" t="s">
        <v>2103</v>
      </c>
      <c r="AD318" s="121" t="s">
        <v>2788</v>
      </c>
      <c r="AE318" s="121" t="s">
        <v>3282</v>
      </c>
      <c r="AF318" s="121"/>
      <c r="AG318" s="121"/>
      <c r="AH318" s="121"/>
      <c r="AI318" s="551"/>
      <c r="AJ318" s="551"/>
      <c r="AK318" s="551"/>
      <c r="AL318" s="551"/>
      <c r="AM318" s="551"/>
      <c r="AN318" s="551"/>
      <c r="AO318" s="551"/>
      <c r="AP318" s="551"/>
      <c r="AQ318" s="551"/>
      <c r="AR318" s="551"/>
      <c r="AS318" s="551"/>
      <c r="AT318" s="551"/>
      <c r="AU318" s="551"/>
      <c r="AV318" s="551"/>
      <c r="AW318" s="551"/>
      <c r="AX318" s="551"/>
    </row>
    <row r="319">
      <c r="A319" s="570" t="s">
        <v>3662</v>
      </c>
      <c r="B319" s="570" t="s">
        <v>3686</v>
      </c>
      <c r="C319" s="570" t="s">
        <v>1839</v>
      </c>
      <c r="D319" s="570" t="s">
        <v>3147</v>
      </c>
      <c r="E319" s="570" t="s">
        <v>2714</v>
      </c>
      <c r="F319" s="570">
        <v>12</v>
      </c>
      <c r="G319" s="570" t="s">
        <v>3437</v>
      </c>
      <c r="H319" s="570"/>
      <c r="I319" s="569"/>
      <c r="J319" s="121"/>
      <c r="K319" s="121"/>
      <c r="L319" s="121"/>
      <c r="M319" s="570"/>
      <c r="N319" s="569"/>
      <c r="O319" s="569"/>
      <c r="P319" s="569"/>
      <c r="Q319" s="121"/>
      <c r="R319" s="121" t="s">
        <v>3687</v>
      </c>
      <c r="S319" s="121" t="s">
        <v>2742</v>
      </c>
      <c r="T319" s="121" t="s">
        <v>3251</v>
      </c>
      <c r="U319" s="121">
        <v>0</v>
      </c>
      <c r="V319" s="121" t="s">
        <v>3071</v>
      </c>
      <c r="W319" s="121" t="s">
        <v>2969</v>
      </c>
      <c r="X319" s="121" t="s">
        <v>2721</v>
      </c>
      <c r="Y319" s="121" t="s">
        <v>2465</v>
      </c>
      <c r="Z319" s="121" t="s">
        <v>2768</v>
      </c>
      <c r="AA319" s="121" t="s">
        <v>3092</v>
      </c>
      <c r="AB319" s="121" t="s">
        <v>3287</v>
      </c>
      <c r="AC319" s="121" t="s">
        <v>2103</v>
      </c>
      <c r="AD319" s="121" t="s">
        <v>2788</v>
      </c>
      <c r="AE319" s="121" t="s">
        <v>3243</v>
      </c>
      <c r="AF319" s="121"/>
      <c r="AG319" s="121"/>
      <c r="AH319" s="121"/>
      <c r="AI319" s="551"/>
      <c r="AJ319" s="551"/>
      <c r="AK319" s="551"/>
      <c r="AL319" s="551"/>
      <c r="AM319" s="551"/>
      <c r="AN319" s="551"/>
      <c r="AO319" s="551"/>
      <c r="AP319" s="551"/>
      <c r="AQ319" s="551"/>
      <c r="AR319" s="551"/>
      <c r="AS319" s="551"/>
      <c r="AT319" s="551"/>
      <c r="AU319" s="551"/>
      <c r="AV319" s="551"/>
      <c r="AW319" s="551"/>
      <c r="AX319" s="551"/>
    </row>
    <row r="320">
      <c r="A320" s="570" t="s">
        <v>3662</v>
      </c>
      <c r="B320" s="570" t="s">
        <v>3688</v>
      </c>
      <c r="C320" s="570" t="s">
        <v>1839</v>
      </c>
      <c r="D320" s="570" t="s">
        <v>3147</v>
      </c>
      <c r="E320" s="570" t="s">
        <v>2714</v>
      </c>
      <c r="F320" s="570">
        <v>12</v>
      </c>
      <c r="G320" s="570" t="s">
        <v>3437</v>
      </c>
      <c r="H320" s="570"/>
      <c r="I320" s="569"/>
      <c r="J320" s="121"/>
      <c r="K320" s="121"/>
      <c r="L320" s="121"/>
      <c r="M320" s="570"/>
      <c r="N320" s="569"/>
      <c r="O320" s="569"/>
      <c r="P320" s="569"/>
      <c r="Q320" s="121"/>
      <c r="R320" s="121" t="s">
        <v>3689</v>
      </c>
      <c r="S320" s="121" t="s">
        <v>2742</v>
      </c>
      <c r="T320" s="121" t="s">
        <v>3251</v>
      </c>
      <c r="U320" s="121">
        <v>0</v>
      </c>
      <c r="V320" s="121" t="s">
        <v>3071</v>
      </c>
      <c r="W320" s="121" t="s">
        <v>2969</v>
      </c>
      <c r="X320" s="121" t="s">
        <v>2721</v>
      </c>
      <c r="Y320" s="121" t="s">
        <v>2465</v>
      </c>
      <c r="Z320" s="121" t="s">
        <v>2768</v>
      </c>
      <c r="AA320" s="121" t="s">
        <v>3092</v>
      </c>
      <c r="AB320" s="121" t="s">
        <v>3653</v>
      </c>
      <c r="AC320" s="121" t="s">
        <v>2103</v>
      </c>
      <c r="AD320" s="121" t="s">
        <v>2788</v>
      </c>
      <c r="AE320" s="121" t="s">
        <v>3243</v>
      </c>
      <c r="AF320" s="121"/>
      <c r="AG320" s="121"/>
      <c r="AH320" s="121"/>
      <c r="AI320" s="551"/>
      <c r="AJ320" s="551"/>
      <c r="AK320" s="551"/>
      <c r="AL320" s="551"/>
      <c r="AM320" s="551"/>
      <c r="AN320" s="551"/>
      <c r="AO320" s="551"/>
      <c r="AP320" s="551"/>
      <c r="AQ320" s="551"/>
      <c r="AR320" s="551"/>
      <c r="AS320" s="551"/>
      <c r="AT320" s="551"/>
      <c r="AU320" s="551"/>
      <c r="AV320" s="551"/>
      <c r="AW320" s="551"/>
      <c r="AX320" s="551"/>
    </row>
    <row r="321">
      <c r="A321" s="570" t="s">
        <v>3662</v>
      </c>
      <c r="B321" s="570" t="s">
        <v>3690</v>
      </c>
      <c r="C321" s="570" t="s">
        <v>1839</v>
      </c>
      <c r="D321" s="570" t="s">
        <v>3147</v>
      </c>
      <c r="E321" s="570" t="s">
        <v>2714</v>
      </c>
      <c r="F321" s="570">
        <v>12</v>
      </c>
      <c r="G321" s="570" t="s">
        <v>3437</v>
      </c>
      <c r="H321" s="570"/>
      <c r="I321" s="569"/>
      <c r="J321" s="121"/>
      <c r="K321" s="121"/>
      <c r="L321" s="121"/>
      <c r="M321" s="570"/>
      <c r="N321" s="569"/>
      <c r="O321" s="569"/>
      <c r="P321" s="569"/>
      <c r="Q321" s="121"/>
      <c r="R321" s="121" t="s">
        <v>3691</v>
      </c>
      <c r="S321" s="121" t="s">
        <v>2742</v>
      </c>
      <c r="T321" s="121" t="s">
        <v>3251</v>
      </c>
      <c r="U321" s="121">
        <v>0</v>
      </c>
      <c r="V321" s="121" t="s">
        <v>3071</v>
      </c>
      <c r="W321" s="121" t="s">
        <v>2969</v>
      </c>
      <c r="X321" s="121" t="s">
        <v>2721</v>
      </c>
      <c r="Y321" s="121" t="s">
        <v>2465</v>
      </c>
      <c r="Z321" s="121" t="s">
        <v>2768</v>
      </c>
      <c r="AA321" s="121" t="s">
        <v>3092</v>
      </c>
      <c r="AB321" s="121" t="s">
        <v>3679</v>
      </c>
      <c r="AC321" s="121" t="s">
        <v>2103</v>
      </c>
      <c r="AD321" s="121" t="s">
        <v>2788</v>
      </c>
      <c r="AE321" s="121" t="s">
        <v>3282</v>
      </c>
      <c r="AF321" s="121"/>
      <c r="AG321" s="121"/>
      <c r="AH321" s="121"/>
      <c r="AI321" s="551"/>
      <c r="AJ321" s="551"/>
      <c r="AK321" s="551"/>
      <c r="AL321" s="551"/>
      <c r="AM321" s="551"/>
      <c r="AN321" s="551"/>
      <c r="AO321" s="551"/>
      <c r="AP321" s="551"/>
      <c r="AQ321" s="551"/>
      <c r="AR321" s="551"/>
      <c r="AS321" s="551"/>
      <c r="AT321" s="551"/>
      <c r="AU321" s="551"/>
      <c r="AV321" s="551"/>
      <c r="AW321" s="551"/>
      <c r="AX321" s="551"/>
    </row>
    <row r="322">
      <c r="A322" s="570" t="s">
        <v>3662</v>
      </c>
      <c r="B322" s="570" t="s">
        <v>3692</v>
      </c>
      <c r="C322" s="570" t="s">
        <v>1839</v>
      </c>
      <c r="D322" s="570" t="s">
        <v>3147</v>
      </c>
      <c r="E322" s="570" t="s">
        <v>2714</v>
      </c>
      <c r="F322" s="570">
        <v>12</v>
      </c>
      <c r="G322" s="570" t="s">
        <v>3437</v>
      </c>
      <c r="H322" s="570"/>
      <c r="I322" s="569"/>
      <c r="J322" s="121"/>
      <c r="K322" s="121"/>
      <c r="L322" s="121"/>
      <c r="M322" s="570"/>
      <c r="N322" s="569"/>
      <c r="O322" s="569"/>
      <c r="P322" s="569"/>
      <c r="Q322" s="121"/>
      <c r="R322" s="121" t="s">
        <v>3693</v>
      </c>
      <c r="S322" s="121" t="s">
        <v>2742</v>
      </c>
      <c r="T322" s="121" t="s">
        <v>3251</v>
      </c>
      <c r="U322" s="121">
        <v>0</v>
      </c>
      <c r="V322" s="121" t="s">
        <v>3071</v>
      </c>
      <c r="W322" s="121" t="s">
        <v>2969</v>
      </c>
      <c r="X322" s="121" t="s">
        <v>2721</v>
      </c>
      <c r="Y322" s="121" t="s">
        <v>2465</v>
      </c>
      <c r="Z322" s="121" t="s">
        <v>2768</v>
      </c>
      <c r="AA322" s="121" t="s">
        <v>3092</v>
      </c>
      <c r="AB322" s="121" t="s">
        <v>3303</v>
      </c>
      <c r="AC322" s="121" t="s">
        <v>2103</v>
      </c>
      <c r="AD322" s="121" t="s">
        <v>2788</v>
      </c>
      <c r="AE322" s="121" t="s">
        <v>3243</v>
      </c>
      <c r="AF322" s="121"/>
      <c r="AG322" s="121"/>
      <c r="AH322" s="121"/>
      <c r="AI322" s="551"/>
      <c r="AJ322" s="551"/>
      <c r="AK322" s="551"/>
      <c r="AL322" s="551"/>
      <c r="AM322" s="551"/>
      <c r="AN322" s="551"/>
      <c r="AO322" s="551"/>
      <c r="AP322" s="551"/>
      <c r="AQ322" s="551"/>
      <c r="AR322" s="551"/>
      <c r="AS322" s="551"/>
      <c r="AT322" s="551"/>
      <c r="AU322" s="551"/>
      <c r="AV322" s="551"/>
      <c r="AW322" s="551"/>
      <c r="AX322" s="551"/>
    </row>
    <row r="323">
      <c r="A323" s="570" t="s">
        <v>3662</v>
      </c>
      <c r="B323" s="570" t="s">
        <v>3694</v>
      </c>
      <c r="C323" s="570" t="s">
        <v>1839</v>
      </c>
      <c r="D323" s="570" t="s">
        <v>3147</v>
      </c>
      <c r="E323" s="570" t="s">
        <v>2714</v>
      </c>
      <c r="F323" s="570">
        <v>12</v>
      </c>
      <c r="G323" s="570" t="s">
        <v>3437</v>
      </c>
      <c r="H323" s="570"/>
      <c r="I323" s="569"/>
      <c r="J323" s="121"/>
      <c r="K323" s="121"/>
      <c r="L323" s="121"/>
      <c r="M323" s="570"/>
      <c r="N323" s="569"/>
      <c r="O323" s="569"/>
      <c r="P323" s="569"/>
      <c r="Q323" s="121"/>
      <c r="R323" s="121" t="s">
        <v>3695</v>
      </c>
      <c r="S323" s="121" t="s">
        <v>2742</v>
      </c>
      <c r="T323" s="121" t="s">
        <v>3251</v>
      </c>
      <c r="U323" s="121">
        <v>0</v>
      </c>
      <c r="V323" s="121" t="s">
        <v>3071</v>
      </c>
      <c r="W323" s="121" t="s">
        <v>2969</v>
      </c>
      <c r="X323" s="121" t="s">
        <v>2721</v>
      </c>
      <c r="Y323" s="121" t="s">
        <v>2465</v>
      </c>
      <c r="Z323" s="121" t="s">
        <v>2768</v>
      </c>
      <c r="AA323" s="121" t="s">
        <v>3092</v>
      </c>
      <c r="AB323" s="121" t="s">
        <v>3650</v>
      </c>
      <c r="AC323" s="121" t="s">
        <v>2103</v>
      </c>
      <c r="AD323" s="121" t="s">
        <v>2788</v>
      </c>
      <c r="AE323" s="121" t="s">
        <v>3282</v>
      </c>
      <c r="AF323" s="121"/>
      <c r="AG323" s="121"/>
      <c r="AH323" s="121"/>
      <c r="AI323" s="551"/>
      <c r="AJ323" s="551"/>
      <c r="AK323" s="551"/>
      <c r="AL323" s="551"/>
      <c r="AM323" s="551"/>
      <c r="AN323" s="551"/>
      <c r="AO323" s="551"/>
      <c r="AP323" s="551"/>
      <c r="AQ323" s="551"/>
      <c r="AR323" s="551"/>
      <c r="AS323" s="551"/>
      <c r="AT323" s="551"/>
      <c r="AU323" s="551"/>
      <c r="AV323" s="551"/>
      <c r="AW323" s="551"/>
      <c r="AX323" s="551"/>
    </row>
    <row r="324">
      <c r="A324" s="570" t="s">
        <v>3662</v>
      </c>
      <c r="B324" s="570" t="s">
        <v>3696</v>
      </c>
      <c r="C324" s="570" t="s">
        <v>1839</v>
      </c>
      <c r="D324" s="570" t="s">
        <v>3147</v>
      </c>
      <c r="E324" s="570" t="s">
        <v>2714</v>
      </c>
      <c r="F324" s="570">
        <v>12</v>
      </c>
      <c r="G324" s="570" t="s">
        <v>3437</v>
      </c>
      <c r="H324" s="570"/>
      <c r="I324" s="569"/>
      <c r="J324" s="121"/>
      <c r="K324" s="121"/>
      <c r="L324" s="121"/>
      <c r="M324" s="570"/>
      <c r="N324" s="569"/>
      <c r="O324" s="569"/>
      <c r="P324" s="569"/>
      <c r="Q324" s="121"/>
      <c r="R324" s="121" t="s">
        <v>3697</v>
      </c>
      <c r="S324" s="121" t="s">
        <v>2742</v>
      </c>
      <c r="T324" s="121" t="s">
        <v>3251</v>
      </c>
      <c r="U324" s="121">
        <v>0</v>
      </c>
      <c r="V324" s="121" t="s">
        <v>3071</v>
      </c>
      <c r="W324" s="121" t="s">
        <v>2969</v>
      </c>
      <c r="X324" s="121" t="s">
        <v>2721</v>
      </c>
      <c r="Y324" s="121" t="s">
        <v>2465</v>
      </c>
      <c r="Z324" s="121" t="s">
        <v>2768</v>
      </c>
      <c r="AA324" s="121" t="s">
        <v>3092</v>
      </c>
      <c r="AB324" s="121" t="s">
        <v>3698</v>
      </c>
      <c r="AC324" s="121" t="s">
        <v>2103</v>
      </c>
      <c r="AD324" s="121" t="s">
        <v>2788</v>
      </c>
      <c r="AE324" s="121" t="s">
        <v>3243</v>
      </c>
      <c r="AF324" s="121"/>
      <c r="AG324" s="121"/>
      <c r="AH324" s="121"/>
      <c r="AI324" s="551"/>
      <c r="AJ324" s="551"/>
      <c r="AK324" s="551"/>
      <c r="AL324" s="551"/>
      <c r="AM324" s="551"/>
      <c r="AN324" s="551"/>
      <c r="AO324" s="551"/>
      <c r="AP324" s="551"/>
      <c r="AQ324" s="551"/>
      <c r="AR324" s="551"/>
      <c r="AS324" s="551"/>
      <c r="AT324" s="551"/>
      <c r="AU324" s="551"/>
      <c r="AV324" s="551"/>
      <c r="AW324" s="551"/>
      <c r="AX324" s="551"/>
    </row>
    <row r="325">
      <c r="A325" s="570" t="s">
        <v>3662</v>
      </c>
      <c r="B325" s="570" t="s">
        <v>3699</v>
      </c>
      <c r="C325" s="570" t="s">
        <v>1839</v>
      </c>
      <c r="D325" s="570" t="s">
        <v>3147</v>
      </c>
      <c r="E325" s="570" t="s">
        <v>2714</v>
      </c>
      <c r="F325" s="570">
        <v>12</v>
      </c>
      <c r="G325" s="570" t="s">
        <v>3437</v>
      </c>
      <c r="H325" s="570"/>
      <c r="I325" s="569"/>
      <c r="J325" s="121"/>
      <c r="K325" s="121"/>
      <c r="L325" s="121"/>
      <c r="M325" s="570"/>
      <c r="N325" s="569"/>
      <c r="O325" s="569"/>
      <c r="P325" s="569"/>
      <c r="Q325" s="121"/>
      <c r="R325" s="121" t="s">
        <v>3700</v>
      </c>
      <c r="S325" s="121" t="s">
        <v>2742</v>
      </c>
      <c r="T325" s="121" t="s">
        <v>3251</v>
      </c>
      <c r="U325" s="121">
        <v>0</v>
      </c>
      <c r="V325" s="121" t="s">
        <v>3071</v>
      </c>
      <c r="W325" s="121" t="s">
        <v>2969</v>
      </c>
      <c r="X325" s="121" t="s">
        <v>2721</v>
      </c>
      <c r="Y325" s="121" t="s">
        <v>2465</v>
      </c>
      <c r="Z325" s="121" t="s">
        <v>2768</v>
      </c>
      <c r="AA325" s="121" t="s">
        <v>3092</v>
      </c>
      <c r="AB325" s="121" t="s">
        <v>3679</v>
      </c>
      <c r="AC325" s="121" t="s">
        <v>2103</v>
      </c>
      <c r="AD325" s="121" t="s">
        <v>2788</v>
      </c>
      <c r="AE325" s="121" t="s">
        <v>3282</v>
      </c>
      <c r="AF325" s="121"/>
      <c r="AG325" s="121"/>
      <c r="AH325" s="121"/>
      <c r="AI325" s="551"/>
      <c r="AJ325" s="551"/>
      <c r="AK325" s="551"/>
      <c r="AL325" s="551"/>
      <c r="AM325" s="551"/>
      <c r="AN325" s="551"/>
      <c r="AO325" s="551"/>
      <c r="AP325" s="551"/>
      <c r="AQ325" s="551"/>
      <c r="AR325" s="551"/>
      <c r="AS325" s="551"/>
      <c r="AT325" s="551"/>
      <c r="AU325" s="551"/>
      <c r="AV325" s="551"/>
      <c r="AW325" s="551"/>
      <c r="AX325" s="551"/>
    </row>
    <row r="326">
      <c r="A326" s="570" t="s">
        <v>3662</v>
      </c>
      <c r="B326" s="570" t="s">
        <v>3701</v>
      </c>
      <c r="C326" s="570" t="s">
        <v>1839</v>
      </c>
      <c r="D326" s="570" t="s">
        <v>3147</v>
      </c>
      <c r="E326" s="570" t="s">
        <v>2714</v>
      </c>
      <c r="F326" s="570">
        <v>12</v>
      </c>
      <c r="G326" s="570" t="s">
        <v>3437</v>
      </c>
      <c r="H326" s="570"/>
      <c r="I326" s="569"/>
      <c r="J326" s="121"/>
      <c r="K326" s="121"/>
      <c r="L326" s="121"/>
      <c r="M326" s="570"/>
      <c r="N326" s="569"/>
      <c r="O326" s="569"/>
      <c r="P326" s="569"/>
      <c r="Q326" s="121"/>
      <c r="R326" s="121" t="s">
        <v>3702</v>
      </c>
      <c r="S326" s="121" t="s">
        <v>2742</v>
      </c>
      <c r="T326" s="121" t="s">
        <v>3251</v>
      </c>
      <c r="U326" s="121">
        <v>0</v>
      </c>
      <c r="V326" s="121" t="s">
        <v>3071</v>
      </c>
      <c r="W326" s="121" t="s">
        <v>2969</v>
      </c>
      <c r="X326" s="121" t="s">
        <v>2721</v>
      </c>
      <c r="Y326" s="121" t="s">
        <v>2465</v>
      </c>
      <c r="Z326" s="121" t="s">
        <v>2768</v>
      </c>
      <c r="AA326" s="121" t="s">
        <v>3092</v>
      </c>
      <c r="AB326" s="121" t="s">
        <v>3653</v>
      </c>
      <c r="AC326" s="121" t="s">
        <v>2103</v>
      </c>
      <c r="AD326" s="121" t="s">
        <v>2788</v>
      </c>
      <c r="AE326" s="121" t="s">
        <v>3243</v>
      </c>
      <c r="AF326" s="121"/>
      <c r="AG326" s="121"/>
      <c r="AH326" s="121"/>
      <c r="AI326" s="551"/>
      <c r="AJ326" s="551"/>
      <c r="AK326" s="551"/>
      <c r="AL326" s="551"/>
      <c r="AM326" s="551"/>
      <c r="AN326" s="551"/>
      <c r="AO326" s="551"/>
      <c r="AP326" s="551"/>
      <c r="AQ326" s="551"/>
      <c r="AR326" s="551"/>
      <c r="AS326" s="551"/>
      <c r="AT326" s="551"/>
      <c r="AU326" s="551"/>
      <c r="AV326" s="551"/>
      <c r="AW326" s="551"/>
      <c r="AX326" s="551"/>
    </row>
    <row r="327">
      <c r="A327" s="570" t="s">
        <v>3662</v>
      </c>
      <c r="B327" s="570" t="s">
        <v>3703</v>
      </c>
      <c r="C327" s="570" t="s">
        <v>1839</v>
      </c>
      <c r="D327" s="570" t="s">
        <v>3147</v>
      </c>
      <c r="E327" s="570" t="s">
        <v>2714</v>
      </c>
      <c r="F327" s="570">
        <v>20</v>
      </c>
      <c r="G327" s="570" t="s">
        <v>3322</v>
      </c>
      <c r="H327" s="570"/>
      <c r="I327" s="569"/>
      <c r="J327" s="121"/>
      <c r="K327" s="121"/>
      <c r="L327" s="121"/>
      <c r="M327" s="570"/>
      <c r="N327" s="569"/>
      <c r="O327" s="569"/>
      <c r="P327" s="569"/>
      <c r="Q327" s="121"/>
      <c r="R327" s="121" t="s">
        <v>3703</v>
      </c>
      <c r="S327" s="121" t="s">
        <v>2742</v>
      </c>
      <c r="T327" s="121" t="s">
        <v>3311</v>
      </c>
      <c r="U327" s="121">
        <v>0</v>
      </c>
      <c r="V327" s="121" t="s">
        <v>3164</v>
      </c>
      <c r="W327" s="121" t="s">
        <v>2869</v>
      </c>
      <c r="X327" s="121" t="s">
        <v>2721</v>
      </c>
      <c r="Y327" s="121" t="s">
        <v>2465</v>
      </c>
      <c r="Z327" s="121" t="s">
        <v>2744</v>
      </c>
      <c r="AA327" s="121" t="s">
        <v>2745</v>
      </c>
      <c r="AB327" s="121" t="s">
        <v>3704</v>
      </c>
      <c r="AC327" s="121" t="s">
        <v>2103</v>
      </c>
      <c r="AD327" s="121" t="s">
        <v>2747</v>
      </c>
      <c r="AE327" s="121" t="s">
        <v>3313</v>
      </c>
      <c r="AF327" s="121"/>
      <c r="AG327" s="121"/>
      <c r="AH327" s="121"/>
      <c r="AI327" s="551"/>
      <c r="AJ327" s="551"/>
      <c r="AK327" s="551"/>
      <c r="AL327" s="551"/>
      <c r="AM327" s="551"/>
      <c r="AN327" s="551"/>
      <c r="AO327" s="551"/>
      <c r="AP327" s="551"/>
      <c r="AQ327" s="551"/>
      <c r="AR327" s="551"/>
      <c r="AS327" s="551"/>
      <c r="AT327" s="551"/>
      <c r="AU327" s="551"/>
      <c r="AV327" s="551"/>
      <c r="AW327" s="551"/>
      <c r="AX327" s="551"/>
    </row>
    <row r="328">
      <c r="A328" s="570" t="s">
        <v>3662</v>
      </c>
      <c r="B328" s="570" t="s">
        <v>3705</v>
      </c>
      <c r="C328" s="570" t="s">
        <v>1839</v>
      </c>
      <c r="D328" s="570" t="s">
        <v>3147</v>
      </c>
      <c r="E328" s="570" t="s">
        <v>2714</v>
      </c>
      <c r="F328" s="570">
        <v>32</v>
      </c>
      <c r="G328" s="570" t="s">
        <v>3492</v>
      </c>
      <c r="H328" s="570"/>
      <c r="I328" s="569"/>
      <c r="J328" s="121"/>
      <c r="K328" s="121"/>
      <c r="L328" s="121"/>
      <c r="M328" s="570"/>
      <c r="N328" s="569"/>
      <c r="O328" s="569"/>
      <c r="P328" s="569"/>
      <c r="Q328" s="121"/>
      <c r="R328" s="121" t="s">
        <v>3705</v>
      </c>
      <c r="S328" s="121" t="s">
        <v>2742</v>
      </c>
      <c r="T328" s="121" t="s">
        <v>3163</v>
      </c>
      <c r="U328" s="121">
        <v>0</v>
      </c>
      <c r="V328" s="121" t="s">
        <v>3164</v>
      </c>
      <c r="W328" s="121" t="s">
        <v>2869</v>
      </c>
      <c r="X328" s="121" t="s">
        <v>2721</v>
      </c>
      <c r="Y328" s="121" t="s">
        <v>2465</v>
      </c>
      <c r="Z328" s="121" t="s">
        <v>3155</v>
      </c>
      <c r="AA328" s="121" t="s">
        <v>3222</v>
      </c>
      <c r="AB328" s="121" t="s">
        <v>3706</v>
      </c>
      <c r="AC328" s="121" t="s">
        <v>2103</v>
      </c>
      <c r="AD328" s="121" t="s">
        <v>3224</v>
      </c>
      <c r="AE328" s="121" t="s">
        <v>3228</v>
      </c>
      <c r="AF328" s="121"/>
      <c r="AG328" s="121"/>
      <c r="AH328" s="121"/>
      <c r="AI328" s="551"/>
      <c r="AJ328" s="551"/>
      <c r="AK328" s="551"/>
      <c r="AL328" s="551"/>
      <c r="AM328" s="551"/>
      <c r="AN328" s="551"/>
      <c r="AO328" s="551"/>
      <c r="AP328" s="551"/>
      <c r="AQ328" s="551"/>
      <c r="AR328" s="551"/>
      <c r="AS328" s="551"/>
      <c r="AT328" s="551"/>
      <c r="AU328" s="551"/>
      <c r="AV328" s="551"/>
      <c r="AW328" s="551"/>
      <c r="AX328" s="551"/>
    </row>
    <row r="329">
      <c r="A329" s="570" t="s">
        <v>3662</v>
      </c>
      <c r="B329" s="570" t="s">
        <v>3707</v>
      </c>
      <c r="C329" s="570" t="s">
        <v>1839</v>
      </c>
      <c r="D329" s="570" t="s">
        <v>3147</v>
      </c>
      <c r="E329" s="570" t="s">
        <v>2714</v>
      </c>
      <c r="F329" s="570">
        <v>36</v>
      </c>
      <c r="G329" s="570" t="s">
        <v>3437</v>
      </c>
      <c r="H329" s="570"/>
      <c r="I329" s="569"/>
      <c r="J329" s="121"/>
      <c r="K329" s="121"/>
      <c r="L329" s="121"/>
      <c r="M329" s="570"/>
      <c r="N329" s="569"/>
      <c r="O329" s="569"/>
      <c r="P329" s="569"/>
      <c r="Q329" s="121"/>
      <c r="R329" s="121" t="s">
        <v>3707</v>
      </c>
      <c r="S329" s="121" t="s">
        <v>2742</v>
      </c>
      <c r="T329" s="121" t="s">
        <v>3311</v>
      </c>
      <c r="U329" s="121">
        <v>0</v>
      </c>
      <c r="V329" s="121" t="s">
        <v>3164</v>
      </c>
      <c r="W329" s="121" t="s">
        <v>2949</v>
      </c>
      <c r="X329" s="121" t="s">
        <v>2721</v>
      </c>
      <c r="Y329" s="121" t="s">
        <v>2465</v>
      </c>
      <c r="Z329" s="121" t="s">
        <v>2744</v>
      </c>
      <c r="AA329" s="121" t="s">
        <v>2751</v>
      </c>
      <c r="AB329" s="121" t="s">
        <v>3708</v>
      </c>
      <c r="AC329" s="121" t="s">
        <v>2103</v>
      </c>
      <c r="AD329" s="121" t="s">
        <v>2747</v>
      </c>
      <c r="AE329" s="121" t="s">
        <v>2797</v>
      </c>
      <c r="AF329" s="121"/>
      <c r="AG329" s="121"/>
      <c r="AH329" s="121"/>
      <c r="AI329" s="551"/>
      <c r="AJ329" s="551"/>
      <c r="AK329" s="551"/>
      <c r="AL329" s="551"/>
      <c r="AM329" s="551"/>
      <c r="AN329" s="551"/>
      <c r="AO329" s="551"/>
      <c r="AP329" s="551"/>
      <c r="AQ329" s="551"/>
      <c r="AR329" s="551"/>
      <c r="AS329" s="551"/>
      <c r="AT329" s="551"/>
      <c r="AU329" s="551"/>
      <c r="AV329" s="551"/>
      <c r="AW329" s="551"/>
      <c r="AX329" s="551"/>
    </row>
    <row r="330">
      <c r="A330" s="570" t="s">
        <v>3662</v>
      </c>
      <c r="B330" s="570" t="s">
        <v>3709</v>
      </c>
      <c r="C330" s="570" t="s">
        <v>1839</v>
      </c>
      <c r="D330" s="570" t="s">
        <v>3147</v>
      </c>
      <c r="E330" s="570" t="s">
        <v>2714</v>
      </c>
      <c r="F330" s="570">
        <v>20</v>
      </c>
      <c r="G330" s="570" t="s">
        <v>3148</v>
      </c>
      <c r="H330" s="570"/>
      <c r="I330" s="569"/>
      <c r="J330" s="121"/>
      <c r="K330" s="121"/>
      <c r="L330" s="121"/>
      <c r="M330" s="570"/>
      <c r="N330" s="569"/>
      <c r="O330" s="569"/>
      <c r="P330" s="569"/>
      <c r="Q330" s="121"/>
      <c r="R330" s="121" t="s">
        <v>3709</v>
      </c>
      <c r="S330" s="121" t="s">
        <v>2742</v>
      </c>
      <c r="T330" s="121" t="s">
        <v>3163</v>
      </c>
      <c r="U330" s="121">
        <v>0</v>
      </c>
      <c r="V330" s="121" t="s">
        <v>3164</v>
      </c>
      <c r="W330" s="121" t="s">
        <v>2767</v>
      </c>
      <c r="X330" s="121" t="s">
        <v>2721</v>
      </c>
      <c r="Y330" s="121" t="s">
        <v>2465</v>
      </c>
      <c r="Z330" s="121" t="s">
        <v>3155</v>
      </c>
      <c r="AA330" s="121" t="s">
        <v>3092</v>
      </c>
      <c r="AB330" s="121" t="s">
        <v>3710</v>
      </c>
      <c r="AC330" s="121" t="s">
        <v>2103</v>
      </c>
      <c r="AD330" s="121" t="s">
        <v>2747</v>
      </c>
      <c r="AE330" s="121" t="s">
        <v>3445</v>
      </c>
      <c r="AF330" s="121"/>
      <c r="AG330" s="121"/>
      <c r="AH330" s="121"/>
      <c r="AI330" s="551"/>
      <c r="AJ330" s="551"/>
      <c r="AK330" s="551"/>
      <c r="AL330" s="551"/>
      <c r="AM330" s="551"/>
      <c r="AN330" s="551"/>
      <c r="AO330" s="551"/>
      <c r="AP330" s="551"/>
      <c r="AQ330" s="551"/>
      <c r="AR330" s="551"/>
      <c r="AS330" s="551"/>
      <c r="AT330" s="551"/>
      <c r="AU330" s="551"/>
      <c r="AV330" s="551"/>
      <c r="AW330" s="551"/>
      <c r="AX330" s="551"/>
    </row>
    <row r="331">
      <c r="A331" s="570" t="s">
        <v>3662</v>
      </c>
      <c r="B331" s="570" t="s">
        <v>3711</v>
      </c>
      <c r="C331" s="570" t="s">
        <v>1839</v>
      </c>
      <c r="D331" s="570" t="s">
        <v>3147</v>
      </c>
      <c r="E331" s="570" t="s">
        <v>2714</v>
      </c>
      <c r="F331" s="570">
        <v>20</v>
      </c>
      <c r="G331" s="570" t="s">
        <v>3322</v>
      </c>
      <c r="H331" s="570"/>
      <c r="I331" s="569"/>
      <c r="J331" s="121"/>
      <c r="K331" s="121"/>
      <c r="L331" s="121"/>
      <c r="M331" s="570"/>
      <c r="N331" s="569"/>
      <c r="O331" s="569"/>
      <c r="P331" s="569"/>
      <c r="Q331" s="121"/>
      <c r="R331" s="121" t="s">
        <v>3711</v>
      </c>
      <c r="S331" s="121" t="s">
        <v>2742</v>
      </c>
      <c r="T331" s="121" t="s">
        <v>3311</v>
      </c>
      <c r="U331" s="121">
        <v>0</v>
      </c>
      <c r="V331" s="121" t="s">
        <v>3164</v>
      </c>
      <c r="W331" s="121" t="s">
        <v>2869</v>
      </c>
      <c r="X331" s="121" t="s">
        <v>2721</v>
      </c>
      <c r="Y331" s="121" t="s">
        <v>2465</v>
      </c>
      <c r="Z331" s="121" t="s">
        <v>2744</v>
      </c>
      <c r="AA331" s="121" t="s">
        <v>2745</v>
      </c>
      <c r="AB331" s="121" t="s">
        <v>3318</v>
      </c>
      <c r="AC331" s="121" t="s">
        <v>2103</v>
      </c>
      <c r="AD331" s="121" t="s">
        <v>2747</v>
      </c>
      <c r="AE331" s="121" t="s">
        <v>2797</v>
      </c>
      <c r="AF331" s="121"/>
      <c r="AG331" s="121"/>
      <c r="AH331" s="121"/>
      <c r="AI331" s="551"/>
      <c r="AJ331" s="551"/>
      <c r="AK331" s="551"/>
      <c r="AL331" s="551"/>
      <c r="AM331" s="551"/>
      <c r="AN331" s="551"/>
      <c r="AO331" s="551"/>
      <c r="AP331" s="551"/>
      <c r="AQ331" s="551"/>
      <c r="AR331" s="551"/>
      <c r="AS331" s="551"/>
      <c r="AT331" s="551"/>
      <c r="AU331" s="551"/>
      <c r="AV331" s="551"/>
      <c r="AW331" s="551"/>
      <c r="AX331" s="551"/>
    </row>
    <row r="332">
      <c r="A332" s="570" t="s">
        <v>3662</v>
      </c>
      <c r="B332" s="570" t="s">
        <v>3712</v>
      </c>
      <c r="C332" s="570" t="s">
        <v>1839</v>
      </c>
      <c r="D332" s="570" t="s">
        <v>3147</v>
      </c>
      <c r="E332" s="570" t="s">
        <v>2714</v>
      </c>
      <c r="F332" s="570">
        <v>20</v>
      </c>
      <c r="G332" s="570" t="s">
        <v>3322</v>
      </c>
      <c r="H332" s="570"/>
      <c r="I332" s="569"/>
      <c r="J332" s="121"/>
      <c r="K332" s="121"/>
      <c r="L332" s="121"/>
      <c r="M332" s="570"/>
      <c r="N332" s="569"/>
      <c r="O332" s="569"/>
      <c r="P332" s="569"/>
      <c r="Q332" s="121"/>
      <c r="R332" s="121" t="s">
        <v>3712</v>
      </c>
      <c r="S332" s="121" t="s">
        <v>2742</v>
      </c>
      <c r="T332" s="121" t="s">
        <v>3311</v>
      </c>
      <c r="U332" s="121">
        <v>0</v>
      </c>
      <c r="V332" s="121" t="s">
        <v>3164</v>
      </c>
      <c r="W332" s="121" t="s">
        <v>2869</v>
      </c>
      <c r="X332" s="121" t="s">
        <v>2721</v>
      </c>
      <c r="Y332" s="121" t="s">
        <v>2465</v>
      </c>
      <c r="Z332" s="121" t="s">
        <v>2744</v>
      </c>
      <c r="AA332" s="121" t="s">
        <v>2745</v>
      </c>
      <c r="AB332" s="121" t="s">
        <v>3660</v>
      </c>
      <c r="AC332" s="121" t="s">
        <v>2103</v>
      </c>
      <c r="AD332" s="121" t="s">
        <v>2747</v>
      </c>
      <c r="AE332" s="121" t="s">
        <v>3362</v>
      </c>
      <c r="AF332" s="121"/>
      <c r="AG332" s="121"/>
      <c r="AH332" s="121"/>
      <c r="AI332" s="551"/>
      <c r="AJ332" s="551"/>
      <c r="AK332" s="551"/>
      <c r="AL332" s="551"/>
      <c r="AM332" s="551"/>
      <c r="AN332" s="551"/>
      <c r="AO332" s="551"/>
      <c r="AP332" s="551"/>
      <c r="AQ332" s="551"/>
      <c r="AR332" s="551"/>
      <c r="AS332" s="551"/>
      <c r="AT332" s="551"/>
      <c r="AU332" s="551"/>
      <c r="AV332" s="551"/>
      <c r="AW332" s="551"/>
      <c r="AX332" s="551"/>
    </row>
    <row r="333">
      <c r="A333" s="570" t="s">
        <v>3662</v>
      </c>
      <c r="B333" s="570" t="s">
        <v>3713</v>
      </c>
      <c r="C333" s="570" t="s">
        <v>1839</v>
      </c>
      <c r="D333" s="570" t="s">
        <v>3147</v>
      </c>
      <c r="E333" s="570" t="s">
        <v>2714</v>
      </c>
      <c r="F333" s="570">
        <v>20</v>
      </c>
      <c r="G333" s="570" t="s">
        <v>3148</v>
      </c>
      <c r="H333" s="570"/>
      <c r="I333" s="569"/>
      <c r="J333" s="121"/>
      <c r="K333" s="121"/>
      <c r="L333" s="121"/>
      <c r="M333" s="570"/>
      <c r="N333" s="569"/>
      <c r="O333" s="569"/>
      <c r="P333" s="569"/>
      <c r="Q333" s="121"/>
      <c r="R333" s="121" t="s">
        <v>3713</v>
      </c>
      <c r="S333" s="121" t="s">
        <v>2742</v>
      </c>
      <c r="T333" s="121" t="s">
        <v>3163</v>
      </c>
      <c r="U333" s="121">
        <v>0</v>
      </c>
      <c r="V333" s="121" t="s">
        <v>3164</v>
      </c>
      <c r="W333" s="121" t="s">
        <v>3071</v>
      </c>
      <c r="X333" s="121" t="s">
        <v>2721</v>
      </c>
      <c r="Y333" s="121" t="s">
        <v>2465</v>
      </c>
      <c r="Z333" s="121" t="s">
        <v>3155</v>
      </c>
      <c r="AA333" s="121" t="s">
        <v>3092</v>
      </c>
      <c r="AB333" s="121" t="s">
        <v>3714</v>
      </c>
      <c r="AC333" s="121" t="s">
        <v>2103</v>
      </c>
      <c r="AD333" s="121" t="s">
        <v>2747</v>
      </c>
      <c r="AE333" s="121" t="s">
        <v>3219</v>
      </c>
      <c r="AF333" s="121"/>
      <c r="AG333" s="121"/>
      <c r="AH333" s="121"/>
      <c r="AI333" s="551"/>
      <c r="AJ333" s="551"/>
      <c r="AK333" s="551"/>
      <c r="AL333" s="551"/>
      <c r="AM333" s="551"/>
      <c r="AN333" s="551"/>
      <c r="AO333" s="551"/>
      <c r="AP333" s="551"/>
      <c r="AQ333" s="551"/>
      <c r="AR333" s="551"/>
      <c r="AS333" s="551"/>
      <c r="AT333" s="551"/>
      <c r="AU333" s="551"/>
      <c r="AV333" s="551"/>
      <c r="AW333" s="551"/>
      <c r="AX333" s="551"/>
    </row>
    <row r="334">
      <c r="A334" s="570" t="s">
        <v>3662</v>
      </c>
      <c r="B334" s="570" t="s">
        <v>3715</v>
      </c>
      <c r="C334" s="570" t="s">
        <v>1839</v>
      </c>
      <c r="D334" s="570" t="s">
        <v>3147</v>
      </c>
      <c r="E334" s="570" t="s">
        <v>2714</v>
      </c>
      <c r="F334" s="570">
        <v>20</v>
      </c>
      <c r="G334" s="570" t="s">
        <v>3322</v>
      </c>
      <c r="H334" s="570"/>
      <c r="I334" s="569"/>
      <c r="J334" s="121"/>
      <c r="K334" s="121"/>
      <c r="L334" s="121"/>
      <c r="M334" s="570"/>
      <c r="N334" s="569"/>
      <c r="O334" s="569"/>
      <c r="P334" s="569"/>
      <c r="Q334" s="121"/>
      <c r="R334" s="121" t="s">
        <v>3715</v>
      </c>
      <c r="S334" s="121" t="s">
        <v>2742</v>
      </c>
      <c r="T334" s="121" t="s">
        <v>3311</v>
      </c>
      <c r="U334" s="121">
        <v>0</v>
      </c>
      <c r="V334" s="121" t="s">
        <v>3164</v>
      </c>
      <c r="W334" s="121" t="s">
        <v>3071</v>
      </c>
      <c r="X334" s="121" t="s">
        <v>2721</v>
      </c>
      <c r="Y334" s="121" t="s">
        <v>2465</v>
      </c>
      <c r="Z334" s="121" t="s">
        <v>2744</v>
      </c>
      <c r="AA334" s="121" t="s">
        <v>2751</v>
      </c>
      <c r="AB334" s="121" t="s">
        <v>3089</v>
      </c>
      <c r="AC334" s="121" t="s">
        <v>2103</v>
      </c>
      <c r="AD334" s="121" t="s">
        <v>2747</v>
      </c>
      <c r="AE334" s="121" t="s">
        <v>2797</v>
      </c>
      <c r="AF334" s="121"/>
      <c r="AG334" s="121"/>
      <c r="AH334" s="121"/>
      <c r="AI334" s="551"/>
      <c r="AJ334" s="551"/>
      <c r="AK334" s="551"/>
      <c r="AL334" s="551"/>
      <c r="AM334" s="551"/>
      <c r="AN334" s="551"/>
      <c r="AO334" s="551"/>
      <c r="AP334" s="551"/>
      <c r="AQ334" s="551"/>
      <c r="AR334" s="551"/>
      <c r="AS334" s="551"/>
      <c r="AT334" s="551"/>
      <c r="AU334" s="551"/>
      <c r="AV334" s="551"/>
      <c r="AW334" s="551"/>
      <c r="AX334" s="551"/>
    </row>
    <row r="335">
      <c r="A335" s="570" t="s">
        <v>3662</v>
      </c>
      <c r="B335" s="570" t="s">
        <v>3716</v>
      </c>
      <c r="C335" s="570" t="s">
        <v>1839</v>
      </c>
      <c r="D335" s="570" t="s">
        <v>3147</v>
      </c>
      <c r="E335" s="570" t="s">
        <v>2714</v>
      </c>
      <c r="F335" s="570">
        <v>20</v>
      </c>
      <c r="G335" s="570" t="s">
        <v>3148</v>
      </c>
      <c r="H335" s="570"/>
      <c r="I335" s="569"/>
      <c r="J335" s="121"/>
      <c r="K335" s="121"/>
      <c r="L335" s="121"/>
      <c r="M335" s="570"/>
      <c r="N335" s="569"/>
      <c r="O335" s="569"/>
      <c r="P335" s="569"/>
      <c r="Q335" s="121"/>
      <c r="R335" s="121" t="s">
        <v>3716</v>
      </c>
      <c r="S335" s="121" t="s">
        <v>2742</v>
      </c>
      <c r="T335" s="121" t="s">
        <v>3163</v>
      </c>
      <c r="U335" s="121">
        <v>0</v>
      </c>
      <c r="V335" s="121" t="s">
        <v>3164</v>
      </c>
      <c r="W335" s="121" t="s">
        <v>2767</v>
      </c>
      <c r="X335" s="121" t="s">
        <v>2721</v>
      </c>
      <c r="Y335" s="121" t="s">
        <v>2465</v>
      </c>
      <c r="Z335" s="121" t="s">
        <v>2744</v>
      </c>
      <c r="AA335" s="121" t="s">
        <v>2751</v>
      </c>
      <c r="AB335" s="121" t="s">
        <v>3717</v>
      </c>
      <c r="AC335" s="121" t="s">
        <v>2103</v>
      </c>
      <c r="AD335" s="121" t="s">
        <v>2747</v>
      </c>
      <c r="AE335" s="121" t="s">
        <v>2797</v>
      </c>
      <c r="AF335" s="121"/>
      <c r="AG335" s="121"/>
      <c r="AH335" s="121"/>
      <c r="AI335" s="551"/>
      <c r="AJ335" s="551"/>
      <c r="AK335" s="551"/>
      <c r="AL335" s="551"/>
      <c r="AM335" s="551"/>
      <c r="AN335" s="551"/>
      <c r="AO335" s="551"/>
      <c r="AP335" s="551"/>
      <c r="AQ335" s="551"/>
      <c r="AR335" s="551"/>
      <c r="AS335" s="551"/>
      <c r="AT335" s="551"/>
      <c r="AU335" s="551"/>
      <c r="AV335" s="551"/>
      <c r="AW335" s="551"/>
      <c r="AX335" s="551"/>
    </row>
    <row r="336">
      <c r="A336" s="570" t="s">
        <v>3662</v>
      </c>
      <c r="B336" s="570" t="s">
        <v>3718</v>
      </c>
      <c r="C336" s="570" t="s">
        <v>1839</v>
      </c>
      <c r="D336" s="570" t="s">
        <v>3147</v>
      </c>
      <c r="E336" s="570" t="s">
        <v>2714</v>
      </c>
      <c r="F336" s="570">
        <v>20</v>
      </c>
      <c r="G336" s="570" t="s">
        <v>3322</v>
      </c>
      <c r="H336" s="570"/>
      <c r="I336" s="569"/>
      <c r="J336" s="121"/>
      <c r="K336" s="121"/>
      <c r="L336" s="121"/>
      <c r="M336" s="570"/>
      <c r="N336" s="569"/>
      <c r="O336" s="569"/>
      <c r="P336" s="569"/>
      <c r="Q336" s="121"/>
      <c r="R336" s="121" t="s">
        <v>3718</v>
      </c>
      <c r="S336" s="121" t="s">
        <v>2742</v>
      </c>
      <c r="T336" s="121" t="s">
        <v>3311</v>
      </c>
      <c r="U336" s="121">
        <v>0</v>
      </c>
      <c r="V336" s="121" t="s">
        <v>3164</v>
      </c>
      <c r="W336" s="121" t="s">
        <v>2869</v>
      </c>
      <c r="X336" s="121" t="s">
        <v>2721</v>
      </c>
      <c r="Y336" s="121" t="s">
        <v>2465</v>
      </c>
      <c r="Z336" s="121" t="s">
        <v>2744</v>
      </c>
      <c r="AA336" s="121" t="s">
        <v>2745</v>
      </c>
      <c r="AB336" s="121" t="s">
        <v>3660</v>
      </c>
      <c r="AC336" s="121" t="s">
        <v>2103</v>
      </c>
      <c r="AD336" s="121" t="s">
        <v>2747</v>
      </c>
      <c r="AE336" s="121" t="s">
        <v>3362</v>
      </c>
      <c r="AF336" s="121"/>
      <c r="AG336" s="121"/>
      <c r="AH336" s="121"/>
      <c r="AI336" s="551"/>
      <c r="AJ336" s="551"/>
      <c r="AK336" s="551"/>
      <c r="AL336" s="551"/>
      <c r="AM336" s="551"/>
      <c r="AN336" s="551"/>
      <c r="AO336" s="551"/>
      <c r="AP336" s="551"/>
      <c r="AQ336" s="551"/>
      <c r="AR336" s="551"/>
      <c r="AS336" s="551"/>
      <c r="AT336" s="551"/>
      <c r="AU336" s="551"/>
      <c r="AV336" s="551"/>
      <c r="AW336" s="551"/>
      <c r="AX336" s="551"/>
    </row>
    <row r="337">
      <c r="A337" s="570" t="s">
        <v>3662</v>
      </c>
      <c r="B337" s="570" t="s">
        <v>3719</v>
      </c>
      <c r="C337" s="570" t="s">
        <v>1839</v>
      </c>
      <c r="D337" s="570" t="s">
        <v>3147</v>
      </c>
      <c r="E337" s="570" t="s">
        <v>2714</v>
      </c>
      <c r="F337" s="570">
        <v>20</v>
      </c>
      <c r="G337" s="570" t="s">
        <v>3322</v>
      </c>
      <c r="H337" s="570"/>
      <c r="I337" s="569"/>
      <c r="J337" s="121"/>
      <c r="K337" s="121"/>
      <c r="L337" s="121"/>
      <c r="M337" s="570"/>
      <c r="N337" s="569"/>
      <c r="O337" s="569"/>
      <c r="P337" s="569"/>
      <c r="Q337" s="121"/>
      <c r="R337" s="121" t="s">
        <v>3719</v>
      </c>
      <c r="S337" s="121" t="s">
        <v>2742</v>
      </c>
      <c r="T337" s="121" t="s">
        <v>3311</v>
      </c>
      <c r="U337" s="121">
        <v>0</v>
      </c>
      <c r="V337" s="121" t="s">
        <v>3164</v>
      </c>
      <c r="W337" s="121" t="s">
        <v>2869</v>
      </c>
      <c r="X337" s="121" t="s">
        <v>2721</v>
      </c>
      <c r="Y337" s="121" t="s">
        <v>2465</v>
      </c>
      <c r="Z337" s="121" t="s">
        <v>2744</v>
      </c>
      <c r="AA337" s="121" t="s">
        <v>2745</v>
      </c>
      <c r="AB337" s="121" t="s">
        <v>3361</v>
      </c>
      <c r="AC337" s="121" t="s">
        <v>2103</v>
      </c>
      <c r="AD337" s="121" t="s">
        <v>2747</v>
      </c>
      <c r="AE337" s="121" t="s">
        <v>3362</v>
      </c>
      <c r="AF337" s="121"/>
      <c r="AG337" s="121"/>
      <c r="AH337" s="121"/>
      <c r="AI337" s="551"/>
      <c r="AJ337" s="551"/>
      <c r="AK337" s="551"/>
      <c r="AL337" s="551"/>
      <c r="AM337" s="551"/>
      <c r="AN337" s="551"/>
      <c r="AO337" s="551"/>
      <c r="AP337" s="551"/>
      <c r="AQ337" s="551"/>
      <c r="AR337" s="551"/>
      <c r="AS337" s="551"/>
      <c r="AT337" s="551"/>
      <c r="AU337" s="551"/>
      <c r="AV337" s="551"/>
      <c r="AW337" s="551"/>
      <c r="AX337" s="551"/>
    </row>
    <row r="338">
      <c r="A338" s="570" t="s">
        <v>3662</v>
      </c>
      <c r="B338" s="570" t="s">
        <v>3720</v>
      </c>
      <c r="C338" s="570" t="s">
        <v>1839</v>
      </c>
      <c r="D338" s="570" t="s">
        <v>3147</v>
      </c>
      <c r="E338" s="570" t="s">
        <v>2714</v>
      </c>
      <c r="F338" s="570">
        <v>20</v>
      </c>
      <c r="G338" s="570" t="s">
        <v>3148</v>
      </c>
      <c r="H338" s="570"/>
      <c r="I338" s="569"/>
      <c r="J338" s="121"/>
      <c r="K338" s="121"/>
      <c r="L338" s="121"/>
      <c r="M338" s="570"/>
      <c r="N338" s="569"/>
      <c r="O338" s="569"/>
      <c r="P338" s="569"/>
      <c r="Q338" s="121"/>
      <c r="R338" s="121" t="s">
        <v>3720</v>
      </c>
      <c r="S338" s="121" t="s">
        <v>2742</v>
      </c>
      <c r="T338" s="121" t="s">
        <v>3163</v>
      </c>
      <c r="U338" s="121">
        <v>0</v>
      </c>
      <c r="V338" s="121" t="s">
        <v>3164</v>
      </c>
      <c r="W338" s="121" t="s">
        <v>2969</v>
      </c>
      <c r="X338" s="121" t="s">
        <v>2721</v>
      </c>
      <c r="Y338" s="121" t="s">
        <v>2465</v>
      </c>
      <c r="Z338" s="121" t="s">
        <v>3155</v>
      </c>
      <c r="AA338" s="121" t="s">
        <v>3092</v>
      </c>
      <c r="AB338" s="121" t="s">
        <v>3721</v>
      </c>
      <c r="AC338" s="121" t="s">
        <v>2103</v>
      </c>
      <c r="AD338" s="121" t="s">
        <v>2747</v>
      </c>
      <c r="AE338" s="121" t="s">
        <v>3445</v>
      </c>
      <c r="AF338" s="121"/>
      <c r="AG338" s="121"/>
      <c r="AH338" s="121"/>
      <c r="AI338" s="551"/>
      <c r="AJ338" s="551"/>
      <c r="AK338" s="551"/>
      <c r="AL338" s="551"/>
      <c r="AM338" s="551"/>
      <c r="AN338" s="551"/>
      <c r="AO338" s="551"/>
      <c r="AP338" s="551"/>
      <c r="AQ338" s="551"/>
      <c r="AR338" s="551"/>
      <c r="AS338" s="551"/>
      <c r="AT338" s="551"/>
      <c r="AU338" s="551"/>
      <c r="AV338" s="551"/>
      <c r="AW338" s="551"/>
      <c r="AX338" s="551"/>
    </row>
    <row r="339">
      <c r="A339" s="570" t="s">
        <v>3662</v>
      </c>
      <c r="B339" s="570" t="s">
        <v>3722</v>
      </c>
      <c r="C339" s="570" t="s">
        <v>1839</v>
      </c>
      <c r="D339" s="570" t="s">
        <v>3147</v>
      </c>
      <c r="E339" s="570" t="s">
        <v>2714</v>
      </c>
      <c r="F339" s="570">
        <v>36</v>
      </c>
      <c r="G339" s="570" t="s">
        <v>3492</v>
      </c>
      <c r="H339" s="570"/>
      <c r="I339" s="569"/>
      <c r="J339" s="121"/>
      <c r="K339" s="121"/>
      <c r="L339" s="121"/>
      <c r="M339" s="570"/>
      <c r="N339" s="569"/>
      <c r="O339" s="569"/>
      <c r="P339" s="569"/>
      <c r="Q339" s="121"/>
      <c r="R339" s="121" t="s">
        <v>3722</v>
      </c>
      <c r="S339" s="121" t="s">
        <v>2742</v>
      </c>
      <c r="T339" s="121" t="s">
        <v>3163</v>
      </c>
      <c r="U339" s="121">
        <v>0</v>
      </c>
      <c r="V339" s="121" t="s">
        <v>3164</v>
      </c>
      <c r="W339" s="121" t="s">
        <v>2869</v>
      </c>
      <c r="X339" s="121" t="s">
        <v>2721</v>
      </c>
      <c r="Y339" s="121" t="s">
        <v>2465</v>
      </c>
      <c r="Z339" s="121" t="s">
        <v>3155</v>
      </c>
      <c r="AA339" s="121" t="s">
        <v>3222</v>
      </c>
      <c r="AB339" s="121" t="s">
        <v>3723</v>
      </c>
      <c r="AC339" s="121" t="s">
        <v>2103</v>
      </c>
      <c r="AD339" s="121" t="s">
        <v>3224</v>
      </c>
      <c r="AE339" s="121" t="s">
        <v>3225</v>
      </c>
      <c r="AF339" s="121"/>
      <c r="AG339" s="121"/>
      <c r="AH339" s="121"/>
      <c r="AI339" s="551"/>
      <c r="AJ339" s="551"/>
      <c r="AK339" s="551"/>
      <c r="AL339" s="551"/>
      <c r="AM339" s="551"/>
      <c r="AN339" s="551"/>
      <c r="AO339" s="551"/>
      <c r="AP339" s="551"/>
      <c r="AQ339" s="551"/>
      <c r="AR339" s="551"/>
      <c r="AS339" s="551"/>
      <c r="AT339" s="551"/>
      <c r="AU339" s="551"/>
      <c r="AV339" s="551"/>
      <c r="AW339" s="551"/>
      <c r="AX339" s="551"/>
    </row>
    <row r="340">
      <c r="A340" s="570" t="s">
        <v>3662</v>
      </c>
      <c r="B340" s="570" t="s">
        <v>3724</v>
      </c>
      <c r="C340" s="570" t="s">
        <v>1839</v>
      </c>
      <c r="D340" s="570" t="s">
        <v>3147</v>
      </c>
      <c r="E340" s="570" t="s">
        <v>2714</v>
      </c>
      <c r="F340" s="570">
        <v>36</v>
      </c>
      <c r="G340" s="570" t="s">
        <v>3492</v>
      </c>
      <c r="H340" s="570"/>
      <c r="I340" s="569"/>
      <c r="J340" s="121"/>
      <c r="K340" s="121"/>
      <c r="L340" s="121"/>
      <c r="M340" s="570"/>
      <c r="N340" s="569"/>
      <c r="O340" s="569"/>
      <c r="P340" s="569"/>
      <c r="Q340" s="121"/>
      <c r="R340" s="121" t="s">
        <v>3724</v>
      </c>
      <c r="S340" s="121" t="s">
        <v>2742</v>
      </c>
      <c r="T340" s="121" t="s">
        <v>3163</v>
      </c>
      <c r="U340" s="121">
        <v>0</v>
      </c>
      <c r="V340" s="121" t="s">
        <v>3164</v>
      </c>
      <c r="W340" s="121" t="s">
        <v>2949</v>
      </c>
      <c r="X340" s="121" t="s">
        <v>2721</v>
      </c>
      <c r="Y340" s="121" t="s">
        <v>2465</v>
      </c>
      <c r="Z340" s="121" t="s">
        <v>3155</v>
      </c>
      <c r="AA340" s="121" t="s">
        <v>3222</v>
      </c>
      <c r="AB340" s="121" t="s">
        <v>3725</v>
      </c>
      <c r="AC340" s="121" t="s">
        <v>2103</v>
      </c>
      <c r="AD340" s="121" t="s">
        <v>3224</v>
      </c>
      <c r="AE340" s="121" t="s">
        <v>3228</v>
      </c>
      <c r="AF340" s="121"/>
      <c r="AG340" s="121"/>
      <c r="AH340" s="121"/>
      <c r="AI340" s="551"/>
      <c r="AJ340" s="551"/>
      <c r="AK340" s="551"/>
      <c r="AL340" s="551"/>
      <c r="AM340" s="551"/>
      <c r="AN340" s="551"/>
      <c r="AO340" s="551"/>
      <c r="AP340" s="551"/>
      <c r="AQ340" s="551"/>
      <c r="AR340" s="551"/>
      <c r="AS340" s="551"/>
      <c r="AT340" s="551"/>
      <c r="AU340" s="551"/>
      <c r="AV340" s="551"/>
      <c r="AW340" s="551"/>
      <c r="AX340" s="551"/>
    </row>
    <row r="341">
      <c r="A341" s="570" t="s">
        <v>3662</v>
      </c>
      <c r="B341" s="570" t="s">
        <v>3726</v>
      </c>
      <c r="C341" s="570" t="s">
        <v>1839</v>
      </c>
      <c r="D341" s="570" t="s">
        <v>3147</v>
      </c>
      <c r="E341" s="570" t="s">
        <v>2714</v>
      </c>
      <c r="F341" s="570">
        <v>36</v>
      </c>
      <c r="G341" s="570" t="s">
        <v>3492</v>
      </c>
      <c r="H341" s="570"/>
      <c r="I341" s="569"/>
      <c r="J341" s="121"/>
      <c r="K341" s="121"/>
      <c r="L341" s="121"/>
      <c r="M341" s="570"/>
      <c r="N341" s="569"/>
      <c r="O341" s="569"/>
      <c r="P341" s="569"/>
      <c r="Q341" s="121"/>
      <c r="R341" s="121" t="s">
        <v>3726</v>
      </c>
      <c r="S341" s="121" t="s">
        <v>2742</v>
      </c>
      <c r="T341" s="121" t="s">
        <v>3163</v>
      </c>
      <c r="U341" s="121">
        <v>0</v>
      </c>
      <c r="V341" s="121" t="s">
        <v>3164</v>
      </c>
      <c r="W341" s="121" t="s">
        <v>2767</v>
      </c>
      <c r="X341" s="121" t="s">
        <v>2721</v>
      </c>
      <c r="Y341" s="121" t="s">
        <v>2465</v>
      </c>
      <c r="Z341" s="121" t="s">
        <v>3155</v>
      </c>
      <c r="AA341" s="121" t="s">
        <v>3222</v>
      </c>
      <c r="AB341" s="121" t="s">
        <v>3727</v>
      </c>
      <c r="AC341" s="121" t="s">
        <v>2103</v>
      </c>
      <c r="AD341" s="121" t="s">
        <v>3224</v>
      </c>
      <c r="AE341" s="121" t="s">
        <v>3225</v>
      </c>
      <c r="AF341" s="121"/>
      <c r="AG341" s="121"/>
      <c r="AH341" s="121"/>
      <c r="AI341" s="551"/>
      <c r="AJ341" s="551"/>
      <c r="AK341" s="551"/>
      <c r="AL341" s="551"/>
      <c r="AM341" s="551"/>
      <c r="AN341" s="551"/>
      <c r="AO341" s="551"/>
      <c r="AP341" s="551"/>
      <c r="AQ341" s="551"/>
      <c r="AR341" s="551"/>
      <c r="AS341" s="551"/>
      <c r="AT341" s="551"/>
      <c r="AU341" s="551"/>
      <c r="AV341" s="551"/>
      <c r="AW341" s="551"/>
      <c r="AX341" s="551"/>
    </row>
    <row r="342">
      <c r="A342" s="570" t="s">
        <v>3662</v>
      </c>
      <c r="B342" s="570" t="s">
        <v>3728</v>
      </c>
      <c r="C342" s="570" t="s">
        <v>1839</v>
      </c>
      <c r="D342" s="570" t="s">
        <v>3147</v>
      </c>
      <c r="E342" s="570" t="s">
        <v>2714</v>
      </c>
      <c r="F342" s="570">
        <v>16</v>
      </c>
      <c r="G342" s="570" t="s">
        <v>3148</v>
      </c>
      <c r="H342" s="570"/>
      <c r="I342" s="569"/>
      <c r="J342" s="121"/>
      <c r="K342" s="121"/>
      <c r="L342" s="121"/>
      <c r="M342" s="570"/>
      <c r="N342" s="569"/>
      <c r="O342" s="569"/>
      <c r="P342" s="569"/>
      <c r="Q342" s="121"/>
      <c r="R342" s="121" t="s">
        <v>3728</v>
      </c>
      <c r="S342" s="121" t="s">
        <v>2742</v>
      </c>
      <c r="T342" s="121" t="s">
        <v>3163</v>
      </c>
      <c r="U342" s="121">
        <v>0</v>
      </c>
      <c r="V342" s="121" t="s">
        <v>3164</v>
      </c>
      <c r="W342" s="121" t="s">
        <v>3071</v>
      </c>
      <c r="X342" s="121" t="s">
        <v>2721</v>
      </c>
      <c r="Y342" s="121" t="s">
        <v>2465</v>
      </c>
      <c r="Z342" s="121" t="s">
        <v>3155</v>
      </c>
      <c r="AA342" s="121" t="s">
        <v>3092</v>
      </c>
      <c r="AB342" s="121" t="s">
        <v>3582</v>
      </c>
      <c r="AC342" s="121" t="s">
        <v>2103</v>
      </c>
      <c r="AD342" s="121" t="s">
        <v>2747</v>
      </c>
      <c r="AE342" s="121" t="s">
        <v>3212</v>
      </c>
      <c r="AF342" s="121"/>
      <c r="AG342" s="121"/>
      <c r="AH342" s="121"/>
      <c r="AI342" s="551"/>
      <c r="AJ342" s="551"/>
      <c r="AK342" s="551"/>
      <c r="AL342" s="551"/>
      <c r="AM342" s="551"/>
      <c r="AN342" s="551"/>
      <c r="AO342" s="551"/>
      <c r="AP342" s="551"/>
      <c r="AQ342" s="551"/>
      <c r="AR342" s="551"/>
      <c r="AS342" s="551"/>
      <c r="AT342" s="551"/>
      <c r="AU342" s="551"/>
      <c r="AV342" s="551"/>
      <c r="AW342" s="551"/>
      <c r="AX342" s="551"/>
    </row>
    <row r="343">
      <c r="A343" s="570" t="s">
        <v>3729</v>
      </c>
      <c r="B343" s="570" t="s">
        <v>3730</v>
      </c>
      <c r="C343" s="570" t="s">
        <v>1839</v>
      </c>
      <c r="D343" s="570" t="s">
        <v>3147</v>
      </c>
      <c r="E343" s="570" t="s">
        <v>2714</v>
      </c>
      <c r="F343" s="570">
        <v>8</v>
      </c>
      <c r="G343" s="570" t="s">
        <v>3249</v>
      </c>
      <c r="H343" s="570"/>
      <c r="I343" s="569"/>
      <c r="J343" s="121"/>
      <c r="K343" s="121"/>
      <c r="L343" s="121"/>
      <c r="M343" s="570"/>
      <c r="N343" s="569"/>
      <c r="O343" s="569"/>
      <c r="P343" s="569"/>
      <c r="Q343" s="121"/>
      <c r="R343" s="121" t="s">
        <v>3730</v>
      </c>
      <c r="S343" s="121" t="s">
        <v>2742</v>
      </c>
      <c r="T343" s="121" t="s">
        <v>3186</v>
      </c>
      <c r="U343" s="121">
        <v>0</v>
      </c>
      <c r="V343" s="121" t="s">
        <v>3164</v>
      </c>
      <c r="W343" s="121" t="s">
        <v>3071</v>
      </c>
      <c r="X343" s="121" t="s">
        <v>2721</v>
      </c>
      <c r="Y343" s="121" t="s">
        <v>2465</v>
      </c>
      <c r="Z343" s="121" t="s">
        <v>3155</v>
      </c>
      <c r="AA343" s="121" t="s">
        <v>3092</v>
      </c>
      <c r="AB343" s="121" t="s">
        <v>3731</v>
      </c>
      <c r="AC343" s="121" t="s">
        <v>2103</v>
      </c>
      <c r="AD343" s="121" t="s">
        <v>2747</v>
      </c>
      <c r="AE343" s="121" t="s">
        <v>3188</v>
      </c>
      <c r="AF343" s="121"/>
      <c r="AG343" s="121"/>
      <c r="AH343" s="121"/>
      <c r="AI343" s="551"/>
      <c r="AJ343" s="551"/>
      <c r="AK343" s="551"/>
      <c r="AL343" s="551"/>
      <c r="AM343" s="551"/>
      <c r="AN343" s="551"/>
      <c r="AO343" s="551"/>
      <c r="AP343" s="551"/>
      <c r="AQ343" s="551"/>
      <c r="AR343" s="551"/>
      <c r="AS343" s="551"/>
      <c r="AT343" s="551"/>
      <c r="AU343" s="551"/>
      <c r="AV343" s="551"/>
      <c r="AW343" s="551"/>
      <c r="AX343" s="551"/>
    </row>
    <row r="344">
      <c r="A344" s="570" t="s">
        <v>3729</v>
      </c>
      <c r="B344" s="570" t="s">
        <v>3732</v>
      </c>
      <c r="C344" s="570" t="s">
        <v>1839</v>
      </c>
      <c r="D344" s="570" t="s">
        <v>3147</v>
      </c>
      <c r="E344" s="570" t="s">
        <v>2714</v>
      </c>
      <c r="F344" s="570">
        <v>8</v>
      </c>
      <c r="G344" s="570" t="s">
        <v>3249</v>
      </c>
      <c r="H344" s="570"/>
      <c r="I344" s="569"/>
      <c r="J344" s="121"/>
      <c r="K344" s="121"/>
      <c r="L344" s="121"/>
      <c r="M344" s="570"/>
      <c r="N344" s="569"/>
      <c r="O344" s="569"/>
      <c r="P344" s="569"/>
      <c r="Q344" s="121"/>
      <c r="R344" s="121" t="s">
        <v>3732</v>
      </c>
      <c r="S344" s="121" t="s">
        <v>2742</v>
      </c>
      <c r="T344" s="121" t="s">
        <v>3186</v>
      </c>
      <c r="U344" s="121">
        <v>0</v>
      </c>
      <c r="V344" s="121" t="s">
        <v>3164</v>
      </c>
      <c r="W344" s="121" t="s">
        <v>2767</v>
      </c>
      <c r="X344" s="121" t="s">
        <v>2721</v>
      </c>
      <c r="Y344" s="121" t="s">
        <v>2465</v>
      </c>
      <c r="Z344" s="121" t="s">
        <v>3155</v>
      </c>
      <c r="AA344" s="121" t="s">
        <v>3092</v>
      </c>
      <c r="AB344" s="121" t="s">
        <v>3710</v>
      </c>
      <c r="AC344" s="121" t="s">
        <v>2103</v>
      </c>
      <c r="AD344" s="121" t="s">
        <v>2747</v>
      </c>
      <c r="AE344" s="121" t="s">
        <v>3445</v>
      </c>
      <c r="AF344" s="121"/>
      <c r="AG344" s="121"/>
      <c r="AH344" s="121"/>
      <c r="AI344" s="551"/>
      <c r="AJ344" s="551"/>
      <c r="AK344" s="551"/>
      <c r="AL344" s="551"/>
      <c r="AM344" s="551"/>
      <c r="AN344" s="551"/>
      <c r="AO344" s="551"/>
      <c r="AP344" s="551"/>
      <c r="AQ344" s="551"/>
      <c r="AR344" s="551"/>
      <c r="AS344" s="551"/>
      <c r="AT344" s="551"/>
      <c r="AU344" s="551"/>
      <c r="AV344" s="551"/>
      <c r="AW344" s="551"/>
      <c r="AX344" s="551"/>
    </row>
    <row r="345">
      <c r="A345" s="570" t="s">
        <v>3729</v>
      </c>
      <c r="B345" s="570" t="s">
        <v>3258</v>
      </c>
      <c r="C345" s="570" t="s">
        <v>1839</v>
      </c>
      <c r="D345" s="570" t="s">
        <v>3147</v>
      </c>
      <c r="E345" s="570" t="s">
        <v>2714</v>
      </c>
      <c r="F345" s="570">
        <v>8</v>
      </c>
      <c r="G345" s="570" t="s">
        <v>3249</v>
      </c>
      <c r="H345" s="570"/>
      <c r="I345" s="569"/>
      <c r="J345" s="121"/>
      <c r="K345" s="121"/>
      <c r="L345" s="121"/>
      <c r="M345" s="570"/>
      <c r="N345" s="569"/>
      <c r="O345" s="569"/>
      <c r="P345" s="569"/>
      <c r="Q345" s="121"/>
      <c r="R345" s="121" t="s">
        <v>3258</v>
      </c>
      <c r="S345" s="121" t="s">
        <v>2742</v>
      </c>
      <c r="T345" s="121" t="s">
        <v>3186</v>
      </c>
      <c r="U345" s="121">
        <v>0</v>
      </c>
      <c r="V345" s="121" t="s">
        <v>3164</v>
      </c>
      <c r="W345" s="121" t="s">
        <v>2949</v>
      </c>
      <c r="X345" s="121" t="s">
        <v>2721</v>
      </c>
      <c r="Y345" s="121" t="s">
        <v>2465</v>
      </c>
      <c r="Z345" s="121" t="s">
        <v>3155</v>
      </c>
      <c r="AA345" s="121" t="s">
        <v>3222</v>
      </c>
      <c r="AB345" s="121" t="s">
        <v>3259</v>
      </c>
      <c r="AC345" s="121" t="s">
        <v>2103</v>
      </c>
      <c r="AD345" s="121" t="s">
        <v>3224</v>
      </c>
      <c r="AE345" s="121" t="s">
        <v>3260</v>
      </c>
      <c r="AF345" s="121"/>
      <c r="AG345" s="121"/>
      <c r="AH345" s="121"/>
      <c r="AI345" s="551"/>
      <c r="AJ345" s="551"/>
      <c r="AK345" s="551"/>
      <c r="AL345" s="551"/>
      <c r="AM345" s="551"/>
      <c r="AN345" s="551"/>
      <c r="AO345" s="551"/>
      <c r="AP345" s="551"/>
      <c r="AQ345" s="551"/>
      <c r="AR345" s="551"/>
      <c r="AS345" s="551"/>
      <c r="AT345" s="551"/>
      <c r="AU345" s="551"/>
      <c r="AV345" s="551"/>
      <c r="AW345" s="551"/>
      <c r="AX345" s="551"/>
    </row>
    <row r="346">
      <c r="A346" s="570" t="s">
        <v>3729</v>
      </c>
      <c r="B346" s="570" t="s">
        <v>3733</v>
      </c>
      <c r="C346" s="570" t="s">
        <v>1839</v>
      </c>
      <c r="D346" s="570" t="s">
        <v>3147</v>
      </c>
      <c r="E346" s="570" t="s">
        <v>2714</v>
      </c>
      <c r="F346" s="570">
        <v>22</v>
      </c>
      <c r="G346" s="570" t="s">
        <v>3734</v>
      </c>
      <c r="H346" s="570"/>
      <c r="I346" s="569"/>
      <c r="J346" s="121"/>
      <c r="K346" s="121"/>
      <c r="L346" s="121"/>
      <c r="M346" s="570"/>
      <c r="N346" s="569"/>
      <c r="O346" s="569"/>
      <c r="P346" s="569"/>
      <c r="Q346" s="121"/>
      <c r="R346" s="121" t="s">
        <v>3735</v>
      </c>
      <c r="S346" s="121" t="s">
        <v>2742</v>
      </c>
      <c r="T346" s="121" t="s">
        <v>3251</v>
      </c>
      <c r="U346" s="121">
        <v>0</v>
      </c>
      <c r="V346" s="121" t="s">
        <v>3071</v>
      </c>
      <c r="W346" s="121" t="s">
        <v>2969</v>
      </c>
      <c r="X346" s="121" t="s">
        <v>2721</v>
      </c>
      <c r="Y346" s="121" t="s">
        <v>2465</v>
      </c>
      <c r="Z346" s="121" t="s">
        <v>2768</v>
      </c>
      <c r="AA346" s="121" t="s">
        <v>3092</v>
      </c>
      <c r="AB346" s="121" t="s">
        <v>3242</v>
      </c>
      <c r="AC346" s="121" t="s">
        <v>2103</v>
      </c>
      <c r="AD346" s="121" t="s">
        <v>2788</v>
      </c>
      <c r="AE346" s="121" t="s">
        <v>3243</v>
      </c>
      <c r="AF346" s="121"/>
      <c r="AG346" s="121"/>
      <c r="AH346" s="121"/>
      <c r="AI346" s="551"/>
      <c r="AJ346" s="551"/>
      <c r="AK346" s="551"/>
      <c r="AL346" s="551"/>
      <c r="AM346" s="551"/>
      <c r="AN346" s="551"/>
      <c r="AO346" s="551"/>
      <c r="AP346" s="551"/>
      <c r="AQ346" s="551"/>
      <c r="AR346" s="551"/>
      <c r="AS346" s="551"/>
      <c r="AT346" s="551"/>
      <c r="AU346" s="551"/>
      <c r="AV346" s="551"/>
      <c r="AW346" s="551"/>
      <c r="AX346" s="551"/>
    </row>
    <row r="347">
      <c r="A347" s="570" t="s">
        <v>3729</v>
      </c>
      <c r="B347" s="570" t="s">
        <v>3736</v>
      </c>
      <c r="C347" s="570" t="s">
        <v>1839</v>
      </c>
      <c r="D347" s="570" t="s">
        <v>3147</v>
      </c>
      <c r="E347" s="570" t="s">
        <v>2714</v>
      </c>
      <c r="F347" s="570">
        <v>22</v>
      </c>
      <c r="G347" s="570" t="s">
        <v>3734</v>
      </c>
      <c r="H347" s="570"/>
      <c r="I347" s="569"/>
      <c r="J347" s="121"/>
      <c r="K347" s="121"/>
      <c r="L347" s="121"/>
      <c r="M347" s="570"/>
      <c r="N347" s="569"/>
      <c r="O347" s="569"/>
      <c r="P347" s="569"/>
      <c r="Q347" s="121"/>
      <c r="R347" s="121" t="s">
        <v>3737</v>
      </c>
      <c r="S347" s="121" t="s">
        <v>2742</v>
      </c>
      <c r="T347" s="121" t="s">
        <v>3251</v>
      </c>
      <c r="U347" s="121">
        <v>0</v>
      </c>
      <c r="V347" s="121" t="s">
        <v>3071</v>
      </c>
      <c r="W347" s="121" t="s">
        <v>2969</v>
      </c>
      <c r="X347" s="121" t="s">
        <v>2721</v>
      </c>
      <c r="Y347" s="121" t="s">
        <v>2465</v>
      </c>
      <c r="Z347" s="121" t="s">
        <v>2768</v>
      </c>
      <c r="AA347" s="121" t="s">
        <v>3092</v>
      </c>
      <c r="AB347" s="121" t="s">
        <v>3281</v>
      </c>
      <c r="AC347" s="121" t="s">
        <v>2103</v>
      </c>
      <c r="AD347" s="121" t="s">
        <v>2788</v>
      </c>
      <c r="AE347" s="121" t="s">
        <v>3282</v>
      </c>
      <c r="AF347" s="121"/>
      <c r="AG347" s="121"/>
      <c r="AH347" s="121"/>
      <c r="AI347" s="551"/>
      <c r="AJ347" s="551"/>
      <c r="AK347" s="551"/>
      <c r="AL347" s="551"/>
      <c r="AM347" s="551"/>
      <c r="AN347" s="551"/>
      <c r="AO347" s="551"/>
      <c r="AP347" s="551"/>
      <c r="AQ347" s="551"/>
      <c r="AR347" s="551"/>
      <c r="AS347" s="551"/>
      <c r="AT347" s="551"/>
      <c r="AU347" s="551"/>
      <c r="AV347" s="551"/>
      <c r="AW347" s="551"/>
      <c r="AX347" s="551"/>
    </row>
    <row r="348">
      <c r="A348" s="570" t="s">
        <v>3729</v>
      </c>
      <c r="B348" s="570" t="s">
        <v>3738</v>
      </c>
      <c r="C348" s="570" t="s">
        <v>1839</v>
      </c>
      <c r="D348" s="570" t="s">
        <v>3147</v>
      </c>
      <c r="E348" s="570" t="s">
        <v>2714</v>
      </c>
      <c r="F348" s="570">
        <v>22</v>
      </c>
      <c r="G348" s="570" t="s">
        <v>3734</v>
      </c>
      <c r="H348" s="570"/>
      <c r="I348" s="569"/>
      <c r="J348" s="121"/>
      <c r="K348" s="121"/>
      <c r="L348" s="121"/>
      <c r="M348" s="570"/>
      <c r="N348" s="569"/>
      <c r="O348" s="569"/>
      <c r="P348" s="569"/>
      <c r="Q348" s="121"/>
      <c r="R348" s="121" t="s">
        <v>3739</v>
      </c>
      <c r="S348" s="121" t="s">
        <v>2742</v>
      </c>
      <c r="T348" s="121" t="s">
        <v>3251</v>
      </c>
      <c r="U348" s="121">
        <v>0</v>
      </c>
      <c r="V348" s="121" t="s">
        <v>3071</v>
      </c>
      <c r="W348" s="121" t="s">
        <v>2969</v>
      </c>
      <c r="X348" s="121" t="s">
        <v>2721</v>
      </c>
      <c r="Y348" s="121" t="s">
        <v>2465</v>
      </c>
      <c r="Z348" s="121" t="s">
        <v>2768</v>
      </c>
      <c r="AA348" s="121" t="s">
        <v>3092</v>
      </c>
      <c r="AB348" s="121" t="s">
        <v>3281</v>
      </c>
      <c r="AC348" s="121" t="s">
        <v>2103</v>
      </c>
      <c r="AD348" s="121" t="s">
        <v>2788</v>
      </c>
      <c r="AE348" s="121" t="s">
        <v>3282</v>
      </c>
      <c r="AF348" s="121"/>
      <c r="AG348" s="121"/>
      <c r="AH348" s="121"/>
      <c r="AI348" s="551"/>
      <c r="AJ348" s="551"/>
      <c r="AK348" s="551"/>
      <c r="AL348" s="551"/>
      <c r="AM348" s="551"/>
      <c r="AN348" s="551"/>
      <c r="AO348" s="551"/>
      <c r="AP348" s="551"/>
      <c r="AQ348" s="551"/>
      <c r="AR348" s="551"/>
      <c r="AS348" s="551"/>
      <c r="AT348" s="551"/>
      <c r="AU348" s="551"/>
      <c r="AV348" s="551"/>
      <c r="AW348" s="551"/>
      <c r="AX348" s="551"/>
    </row>
    <row r="349">
      <c r="A349" s="570" t="s">
        <v>3729</v>
      </c>
      <c r="B349" s="570" t="s">
        <v>3740</v>
      </c>
      <c r="C349" s="570" t="s">
        <v>1839</v>
      </c>
      <c r="D349" s="570" t="s">
        <v>3147</v>
      </c>
      <c r="E349" s="570" t="s">
        <v>2714</v>
      </c>
      <c r="F349" s="570">
        <v>22</v>
      </c>
      <c r="G349" s="570" t="s">
        <v>3734</v>
      </c>
      <c r="H349" s="570"/>
      <c r="I349" s="569"/>
      <c r="J349" s="121"/>
      <c r="K349" s="121"/>
      <c r="L349" s="121"/>
      <c r="M349" s="570"/>
      <c r="N349" s="569"/>
      <c r="O349" s="569"/>
      <c r="P349" s="569"/>
      <c r="Q349" s="121"/>
      <c r="R349" s="121" t="s">
        <v>3741</v>
      </c>
      <c r="S349" s="121" t="s">
        <v>2742</v>
      </c>
      <c r="T349" s="121" t="s">
        <v>3251</v>
      </c>
      <c r="U349" s="121">
        <v>0</v>
      </c>
      <c r="V349" s="121" t="s">
        <v>3071</v>
      </c>
      <c r="W349" s="121" t="s">
        <v>2969</v>
      </c>
      <c r="X349" s="121" t="s">
        <v>2721</v>
      </c>
      <c r="Y349" s="121" t="s">
        <v>2465</v>
      </c>
      <c r="Z349" s="121" t="s">
        <v>2768</v>
      </c>
      <c r="AA349" s="121" t="s">
        <v>3092</v>
      </c>
      <c r="AB349" s="121" t="s">
        <v>3653</v>
      </c>
      <c r="AC349" s="121" t="s">
        <v>2103</v>
      </c>
      <c r="AD349" s="121" t="s">
        <v>2788</v>
      </c>
      <c r="AE349" s="121" t="s">
        <v>3243</v>
      </c>
      <c r="AF349" s="121"/>
      <c r="AG349" s="121"/>
      <c r="AH349" s="121"/>
      <c r="AI349" s="551"/>
      <c r="AJ349" s="551"/>
      <c r="AK349" s="551"/>
      <c r="AL349" s="551"/>
      <c r="AM349" s="551"/>
      <c r="AN349" s="551"/>
      <c r="AO349" s="551"/>
      <c r="AP349" s="551"/>
      <c r="AQ349" s="551"/>
      <c r="AR349" s="551"/>
      <c r="AS349" s="551"/>
      <c r="AT349" s="551"/>
      <c r="AU349" s="551"/>
      <c r="AV349" s="551"/>
      <c r="AW349" s="551"/>
      <c r="AX349" s="551"/>
    </row>
    <row r="350">
      <c r="A350" s="570" t="s">
        <v>3729</v>
      </c>
      <c r="B350" s="570" t="s">
        <v>3742</v>
      </c>
      <c r="C350" s="570" t="s">
        <v>1839</v>
      </c>
      <c r="D350" s="570" t="s">
        <v>3147</v>
      </c>
      <c r="E350" s="570" t="s">
        <v>2714</v>
      </c>
      <c r="F350" s="570">
        <v>22</v>
      </c>
      <c r="G350" s="570" t="s">
        <v>3734</v>
      </c>
      <c r="H350" s="570"/>
      <c r="I350" s="569"/>
      <c r="J350" s="121"/>
      <c r="K350" s="121"/>
      <c r="L350" s="121"/>
      <c r="M350" s="570"/>
      <c r="N350" s="569"/>
      <c r="O350" s="569"/>
      <c r="P350" s="569"/>
      <c r="Q350" s="121"/>
      <c r="R350" s="121" t="s">
        <v>3743</v>
      </c>
      <c r="S350" s="121" t="s">
        <v>2742</v>
      </c>
      <c r="T350" s="121" t="s">
        <v>3251</v>
      </c>
      <c r="U350" s="121">
        <v>0</v>
      </c>
      <c r="V350" s="121" t="s">
        <v>3071</v>
      </c>
      <c r="W350" s="121" t="s">
        <v>2969</v>
      </c>
      <c r="X350" s="121" t="s">
        <v>2721</v>
      </c>
      <c r="Y350" s="121" t="s">
        <v>2465</v>
      </c>
      <c r="Z350" s="121" t="s">
        <v>2768</v>
      </c>
      <c r="AA350" s="121" t="s">
        <v>3092</v>
      </c>
      <c r="AB350" s="121" t="s">
        <v>3303</v>
      </c>
      <c r="AC350" s="121" t="s">
        <v>2103</v>
      </c>
      <c r="AD350" s="121" t="s">
        <v>2788</v>
      </c>
      <c r="AE350" s="121" t="s">
        <v>3243</v>
      </c>
      <c r="AF350" s="121"/>
      <c r="AG350" s="121"/>
      <c r="AH350" s="121"/>
      <c r="AI350" s="551"/>
      <c r="AJ350" s="551"/>
      <c r="AK350" s="551"/>
      <c r="AL350" s="551"/>
      <c r="AM350" s="551"/>
      <c r="AN350" s="551"/>
      <c r="AO350" s="551"/>
      <c r="AP350" s="551"/>
      <c r="AQ350" s="551"/>
      <c r="AR350" s="551"/>
      <c r="AS350" s="551"/>
      <c r="AT350" s="551"/>
      <c r="AU350" s="551"/>
      <c r="AV350" s="551"/>
      <c r="AW350" s="551"/>
      <c r="AX350" s="551"/>
    </row>
    <row r="351">
      <c r="A351" s="570" t="s">
        <v>3729</v>
      </c>
      <c r="B351" s="570" t="s">
        <v>3744</v>
      </c>
      <c r="C351" s="570" t="s">
        <v>1839</v>
      </c>
      <c r="D351" s="570" t="s">
        <v>3147</v>
      </c>
      <c r="E351" s="570" t="s">
        <v>2714</v>
      </c>
      <c r="F351" s="570">
        <v>22</v>
      </c>
      <c r="G351" s="570" t="s">
        <v>3734</v>
      </c>
      <c r="H351" s="570"/>
      <c r="I351" s="569"/>
      <c r="J351" s="121"/>
      <c r="K351" s="121"/>
      <c r="L351" s="121"/>
      <c r="M351" s="570"/>
      <c r="N351" s="569"/>
      <c r="O351" s="569"/>
      <c r="P351" s="569"/>
      <c r="Q351" s="121"/>
      <c r="R351" s="121" t="s">
        <v>3745</v>
      </c>
      <c r="S351" s="121" t="s">
        <v>2742</v>
      </c>
      <c r="T351" s="121" t="s">
        <v>3251</v>
      </c>
      <c r="U351" s="121">
        <v>0</v>
      </c>
      <c r="V351" s="121" t="s">
        <v>3071</v>
      </c>
      <c r="W351" s="121" t="s">
        <v>2969</v>
      </c>
      <c r="X351" s="121" t="s">
        <v>2721</v>
      </c>
      <c r="Y351" s="121" t="s">
        <v>2465</v>
      </c>
      <c r="Z351" s="121" t="s">
        <v>2768</v>
      </c>
      <c r="AA351" s="121" t="s">
        <v>3092</v>
      </c>
      <c r="AB351" s="121" t="s">
        <v>3303</v>
      </c>
      <c r="AC351" s="121" t="s">
        <v>2103</v>
      </c>
      <c r="AD351" s="121" t="s">
        <v>2788</v>
      </c>
      <c r="AE351" s="121" t="s">
        <v>3243</v>
      </c>
      <c r="AF351" s="121"/>
      <c r="AG351" s="121"/>
      <c r="AH351" s="121"/>
      <c r="AI351" s="551"/>
      <c r="AJ351" s="551"/>
      <c r="AK351" s="551"/>
      <c r="AL351" s="551"/>
      <c r="AM351" s="551"/>
      <c r="AN351" s="551"/>
      <c r="AO351" s="551"/>
      <c r="AP351" s="551"/>
      <c r="AQ351" s="551"/>
      <c r="AR351" s="551"/>
      <c r="AS351" s="551"/>
      <c r="AT351" s="551"/>
      <c r="AU351" s="551"/>
      <c r="AV351" s="551"/>
      <c r="AW351" s="551"/>
      <c r="AX351" s="551"/>
    </row>
    <row r="352">
      <c r="A352" s="570" t="s">
        <v>3729</v>
      </c>
      <c r="B352" s="570" t="s">
        <v>3146</v>
      </c>
      <c r="C352" s="570" t="s">
        <v>1839</v>
      </c>
      <c r="D352" s="570" t="s">
        <v>3147</v>
      </c>
      <c r="E352" s="570" t="s">
        <v>2714</v>
      </c>
      <c r="F352" s="570">
        <v>16</v>
      </c>
      <c r="G352" s="570" t="s">
        <v>3148</v>
      </c>
      <c r="H352" s="570"/>
      <c r="I352" s="569"/>
      <c r="J352" s="121"/>
      <c r="K352" s="121"/>
      <c r="L352" s="121"/>
      <c r="M352" s="570"/>
      <c r="N352" s="569"/>
      <c r="O352" s="569"/>
      <c r="P352" s="569"/>
      <c r="Q352" s="121"/>
      <c r="R352" s="121" t="s">
        <v>3149</v>
      </c>
      <c r="S352" s="121" t="s">
        <v>2742</v>
      </c>
      <c r="T352" s="121" t="s">
        <v>2743</v>
      </c>
      <c r="U352" s="121">
        <v>0</v>
      </c>
      <c r="V352" s="121" t="s">
        <v>2206</v>
      </c>
      <c r="W352" s="121" t="s">
        <v>2950</v>
      </c>
      <c r="X352" s="121" t="s">
        <v>2721</v>
      </c>
      <c r="Y352" s="121" t="s">
        <v>2465</v>
      </c>
      <c r="Z352" s="121" t="s">
        <v>2744</v>
      </c>
      <c r="AA352" s="121" t="s">
        <v>2751</v>
      </c>
      <c r="AB352" s="121" t="s">
        <v>3150</v>
      </c>
      <c r="AC352" s="121" t="s">
        <v>2103</v>
      </c>
      <c r="AD352" s="121" t="s">
        <v>2747</v>
      </c>
      <c r="AE352" s="121" t="s">
        <v>3063</v>
      </c>
      <c r="AF352" s="121"/>
      <c r="AG352" s="121"/>
      <c r="AH352" s="121"/>
      <c r="AI352" s="551"/>
      <c r="AJ352" s="551"/>
      <c r="AK352" s="551"/>
      <c r="AL352" s="551"/>
      <c r="AM352" s="551"/>
      <c r="AN352" s="551"/>
      <c r="AO352" s="551"/>
      <c r="AP352" s="551"/>
      <c r="AQ352" s="551"/>
      <c r="AR352" s="551"/>
      <c r="AS352" s="551"/>
      <c r="AT352" s="551"/>
      <c r="AU352" s="551"/>
      <c r="AV352" s="551"/>
      <c r="AW352" s="551"/>
      <c r="AX352" s="551"/>
    </row>
    <row r="353">
      <c r="A353" s="570" t="s">
        <v>3729</v>
      </c>
      <c r="B353" s="570" t="s">
        <v>3746</v>
      </c>
      <c r="C353" s="570" t="s">
        <v>1839</v>
      </c>
      <c r="D353" s="570" t="s">
        <v>3147</v>
      </c>
      <c r="E353" s="570" t="s">
        <v>2714</v>
      </c>
      <c r="F353" s="570">
        <v>16</v>
      </c>
      <c r="G353" s="570" t="s">
        <v>3148</v>
      </c>
      <c r="H353" s="570"/>
      <c r="I353" s="569"/>
      <c r="J353" s="121"/>
      <c r="K353" s="121"/>
      <c r="L353" s="121"/>
      <c r="M353" s="570"/>
      <c r="N353" s="569"/>
      <c r="O353" s="569"/>
      <c r="P353" s="569"/>
      <c r="Q353" s="121"/>
      <c r="R353" s="121" t="s">
        <v>3746</v>
      </c>
      <c r="S353" s="121" t="s">
        <v>2742</v>
      </c>
      <c r="T353" s="121" t="s">
        <v>3163</v>
      </c>
      <c r="U353" s="121">
        <v>0</v>
      </c>
      <c r="V353" s="121" t="s">
        <v>3164</v>
      </c>
      <c r="W353" s="121" t="s">
        <v>3071</v>
      </c>
      <c r="X353" s="121" t="s">
        <v>2721</v>
      </c>
      <c r="Y353" s="121" t="s">
        <v>2465</v>
      </c>
      <c r="Z353" s="121" t="s">
        <v>3155</v>
      </c>
      <c r="AA353" s="121" t="s">
        <v>3092</v>
      </c>
      <c r="AB353" s="121" t="s">
        <v>3747</v>
      </c>
      <c r="AC353" s="121" t="s">
        <v>2103</v>
      </c>
      <c r="AD353" s="121" t="s">
        <v>2747</v>
      </c>
      <c r="AE353" s="121" t="s">
        <v>3748</v>
      </c>
      <c r="AF353" s="121"/>
      <c r="AG353" s="121"/>
      <c r="AH353" s="121"/>
      <c r="AI353" s="551"/>
      <c r="AJ353" s="551"/>
      <c r="AK353" s="551"/>
      <c r="AL353" s="551"/>
      <c r="AM353" s="551"/>
      <c r="AN353" s="551"/>
      <c r="AO353" s="551"/>
      <c r="AP353" s="551"/>
      <c r="AQ353" s="551"/>
      <c r="AR353" s="551"/>
      <c r="AS353" s="551"/>
      <c r="AT353" s="551"/>
      <c r="AU353" s="551"/>
      <c r="AV353" s="551"/>
      <c r="AW353" s="551"/>
      <c r="AX353" s="551"/>
    </row>
    <row r="354">
      <c r="A354" s="570" t="s">
        <v>3729</v>
      </c>
      <c r="B354" s="570" t="s">
        <v>3749</v>
      </c>
      <c r="C354" s="570" t="s">
        <v>1839</v>
      </c>
      <c r="D354" s="570" t="s">
        <v>3147</v>
      </c>
      <c r="E354" s="570" t="s">
        <v>2714</v>
      </c>
      <c r="F354" s="570">
        <v>16</v>
      </c>
      <c r="G354" s="570" t="s">
        <v>3148</v>
      </c>
      <c r="H354" s="570"/>
      <c r="I354" s="569"/>
      <c r="J354" s="121"/>
      <c r="K354" s="121"/>
      <c r="L354" s="121"/>
      <c r="M354" s="570"/>
      <c r="N354" s="569"/>
      <c r="O354" s="569"/>
      <c r="P354" s="569"/>
      <c r="Q354" s="121"/>
      <c r="R354" s="121" t="s">
        <v>3749</v>
      </c>
      <c r="S354" s="121" t="s">
        <v>2742</v>
      </c>
      <c r="T354" s="121" t="s">
        <v>3163</v>
      </c>
      <c r="U354" s="121">
        <v>0</v>
      </c>
      <c r="V354" s="121" t="s">
        <v>3164</v>
      </c>
      <c r="W354" s="121" t="s">
        <v>2949</v>
      </c>
      <c r="X354" s="121" t="s">
        <v>2721</v>
      </c>
      <c r="Y354" s="121" t="s">
        <v>2465</v>
      </c>
      <c r="Z354" s="121" t="s">
        <v>3155</v>
      </c>
      <c r="AA354" s="121" t="s">
        <v>3222</v>
      </c>
      <c r="AB354" s="121" t="s">
        <v>3750</v>
      </c>
      <c r="AC354" s="121" t="s">
        <v>2103</v>
      </c>
      <c r="AD354" s="121" t="s">
        <v>3224</v>
      </c>
      <c r="AE354" s="121" t="s">
        <v>3225</v>
      </c>
      <c r="AF354" s="121"/>
      <c r="AG354" s="121"/>
      <c r="AH354" s="121"/>
      <c r="AI354" s="551"/>
      <c r="AJ354" s="551"/>
      <c r="AK354" s="551"/>
      <c r="AL354" s="551"/>
      <c r="AM354" s="551"/>
      <c r="AN354" s="551"/>
      <c r="AO354" s="551"/>
      <c r="AP354" s="551"/>
      <c r="AQ354" s="551"/>
      <c r="AR354" s="551"/>
      <c r="AS354" s="551"/>
      <c r="AT354" s="551"/>
      <c r="AU354" s="551"/>
      <c r="AV354" s="551"/>
      <c r="AW354" s="551"/>
      <c r="AX354" s="551"/>
    </row>
    <row r="355">
      <c r="A355" s="570" t="s">
        <v>3729</v>
      </c>
      <c r="B355" s="570" t="s">
        <v>3751</v>
      </c>
      <c r="C355" s="570" t="s">
        <v>1839</v>
      </c>
      <c r="D355" s="570" t="s">
        <v>3147</v>
      </c>
      <c r="E355" s="570" t="s">
        <v>2714</v>
      </c>
      <c r="F355" s="570">
        <v>16</v>
      </c>
      <c r="G355" s="570" t="s">
        <v>3148</v>
      </c>
      <c r="H355" s="570"/>
      <c r="I355" s="569"/>
      <c r="J355" s="121"/>
      <c r="K355" s="121"/>
      <c r="L355" s="121"/>
      <c r="M355" s="570"/>
      <c r="N355" s="569"/>
      <c r="O355" s="569"/>
      <c r="P355" s="569"/>
      <c r="Q355" s="121"/>
      <c r="R355" s="121" t="s">
        <v>3751</v>
      </c>
      <c r="S355" s="121" t="s">
        <v>2742</v>
      </c>
      <c r="T355" s="121" t="s">
        <v>3163</v>
      </c>
      <c r="U355" s="121">
        <v>0</v>
      </c>
      <c r="V355" s="121" t="s">
        <v>3164</v>
      </c>
      <c r="W355" s="121" t="s">
        <v>2969</v>
      </c>
      <c r="X355" s="121" t="s">
        <v>2721</v>
      </c>
      <c r="Y355" s="121" t="s">
        <v>2465</v>
      </c>
      <c r="Z355" s="121" t="s">
        <v>3155</v>
      </c>
      <c r="AA355" s="121" t="s">
        <v>3092</v>
      </c>
      <c r="AB355" s="121" t="s">
        <v>3752</v>
      </c>
      <c r="AC355" s="121" t="s">
        <v>2103</v>
      </c>
      <c r="AD355" s="121" t="s">
        <v>2747</v>
      </c>
      <c r="AE355" s="121" t="s">
        <v>3376</v>
      </c>
      <c r="AF355" s="121"/>
      <c r="AG355" s="121"/>
      <c r="AH355" s="121"/>
      <c r="AI355" s="551"/>
      <c r="AJ355" s="551"/>
      <c r="AK355" s="551"/>
      <c r="AL355" s="551"/>
      <c r="AM355" s="551"/>
      <c r="AN355" s="551"/>
      <c r="AO355" s="551"/>
      <c r="AP355" s="551"/>
      <c r="AQ355" s="551"/>
      <c r="AR355" s="551"/>
      <c r="AS355" s="551"/>
      <c r="AT355" s="551"/>
      <c r="AU355" s="551"/>
      <c r="AV355" s="551"/>
      <c r="AW355" s="551"/>
      <c r="AX355" s="551"/>
    </row>
    <row r="356">
      <c r="A356" s="570" t="s">
        <v>3729</v>
      </c>
      <c r="B356" s="570" t="s">
        <v>3753</v>
      </c>
      <c r="C356" s="570" t="s">
        <v>1839</v>
      </c>
      <c r="D356" s="570" t="s">
        <v>3147</v>
      </c>
      <c r="E356" s="570" t="s">
        <v>2714</v>
      </c>
      <c r="F356" s="570">
        <v>4</v>
      </c>
      <c r="G356" s="570" t="s">
        <v>3162</v>
      </c>
      <c r="H356" s="570"/>
      <c r="I356" s="569"/>
      <c r="J356" s="121"/>
      <c r="K356" s="121"/>
      <c r="L356" s="121"/>
      <c r="M356" s="570"/>
      <c r="N356" s="569"/>
      <c r="O356" s="569"/>
      <c r="P356" s="569"/>
      <c r="Q356" s="121"/>
      <c r="R356" s="121" t="s">
        <v>3753</v>
      </c>
      <c r="S356" s="121" t="s">
        <v>2742</v>
      </c>
      <c r="T356" s="121" t="s">
        <v>3163</v>
      </c>
      <c r="U356" s="121">
        <v>0</v>
      </c>
      <c r="V356" s="121" t="s">
        <v>3164</v>
      </c>
      <c r="W356" s="121" t="s">
        <v>2969</v>
      </c>
      <c r="X356" s="121" t="s">
        <v>2721</v>
      </c>
      <c r="Y356" s="121" t="s">
        <v>2465</v>
      </c>
      <c r="Z356" s="121" t="s">
        <v>3155</v>
      </c>
      <c r="AA356" s="121" t="s">
        <v>3169</v>
      </c>
      <c r="AB356" s="121" t="s">
        <v>3451</v>
      </c>
      <c r="AC356" s="121" t="s">
        <v>2103</v>
      </c>
      <c r="AD356" s="121" t="s">
        <v>2747</v>
      </c>
      <c r="AE356" s="121" t="s">
        <v>3452</v>
      </c>
      <c r="AF356" s="121"/>
      <c r="AG356" s="121"/>
      <c r="AH356" s="121"/>
      <c r="AI356" s="551"/>
      <c r="AJ356" s="551"/>
      <c r="AK356" s="551"/>
      <c r="AL356" s="551"/>
      <c r="AM356" s="551"/>
      <c r="AN356" s="551"/>
      <c r="AO356" s="551"/>
      <c r="AP356" s="551"/>
      <c r="AQ356" s="551"/>
      <c r="AR356" s="551"/>
      <c r="AS356" s="551"/>
      <c r="AT356" s="551"/>
      <c r="AU356" s="551"/>
      <c r="AV356" s="551"/>
      <c r="AW356" s="551"/>
      <c r="AX356" s="551"/>
    </row>
    <row r="357">
      <c r="A357" s="570" t="s">
        <v>3729</v>
      </c>
      <c r="B357" s="570" t="s">
        <v>3754</v>
      </c>
      <c r="C357" s="570" t="s">
        <v>1839</v>
      </c>
      <c r="D357" s="570" t="s">
        <v>3147</v>
      </c>
      <c r="E357" s="570" t="s">
        <v>2714</v>
      </c>
      <c r="F357" s="570">
        <v>8</v>
      </c>
      <c r="G357" s="570" t="s">
        <v>3322</v>
      </c>
      <c r="H357" s="570"/>
      <c r="I357" s="569"/>
      <c r="J357" s="121"/>
      <c r="K357" s="121"/>
      <c r="L357" s="121"/>
      <c r="M357" s="570"/>
      <c r="N357" s="569"/>
      <c r="O357" s="569"/>
      <c r="P357" s="569"/>
      <c r="Q357" s="121"/>
      <c r="R357" s="121" t="s">
        <v>3755</v>
      </c>
      <c r="S357" s="121" t="s">
        <v>2742</v>
      </c>
      <c r="T357" s="121" t="s">
        <v>3186</v>
      </c>
      <c r="U357" s="121">
        <v>0</v>
      </c>
      <c r="V357" s="121" t="s">
        <v>3164</v>
      </c>
      <c r="W357" s="121" t="s">
        <v>3071</v>
      </c>
      <c r="X357" s="121" t="s">
        <v>2721</v>
      </c>
      <c r="Y357" s="121" t="s">
        <v>2465</v>
      </c>
      <c r="Z357" s="121" t="s">
        <v>3155</v>
      </c>
      <c r="AA357" s="121" t="s">
        <v>3169</v>
      </c>
      <c r="AB357" s="121" t="s">
        <v>3238</v>
      </c>
      <c r="AC357" s="121" t="s">
        <v>2103</v>
      </c>
      <c r="AD357" s="121" t="s">
        <v>2747</v>
      </c>
      <c r="AE357" s="121" t="s">
        <v>3236</v>
      </c>
      <c r="AF357" s="121"/>
      <c r="AG357" s="121"/>
      <c r="AH357" s="121"/>
      <c r="AI357" s="551"/>
      <c r="AJ357" s="551"/>
      <c r="AK357" s="551"/>
      <c r="AL357" s="551"/>
      <c r="AM357" s="551"/>
      <c r="AN357" s="551"/>
      <c r="AO357" s="551"/>
      <c r="AP357" s="551"/>
      <c r="AQ357" s="551"/>
      <c r="AR357" s="551"/>
      <c r="AS357" s="551"/>
      <c r="AT357" s="551"/>
      <c r="AU357" s="551"/>
      <c r="AV357" s="551"/>
      <c r="AW357" s="551"/>
      <c r="AX357" s="551"/>
    </row>
    <row r="358">
      <c r="A358" s="570" t="s">
        <v>3729</v>
      </c>
      <c r="B358" s="570" t="s">
        <v>3756</v>
      </c>
      <c r="C358" s="570" t="s">
        <v>1839</v>
      </c>
      <c r="D358" s="570" t="s">
        <v>3147</v>
      </c>
      <c r="E358" s="570" t="s">
        <v>2714</v>
      </c>
      <c r="F358" s="570">
        <v>8</v>
      </c>
      <c r="G358" s="570" t="s">
        <v>3322</v>
      </c>
      <c r="H358" s="570"/>
      <c r="I358" s="569"/>
      <c r="J358" s="121"/>
      <c r="K358" s="121"/>
      <c r="L358" s="121"/>
      <c r="M358" s="570"/>
      <c r="N358" s="569"/>
      <c r="O358" s="569"/>
      <c r="P358" s="569"/>
      <c r="Q358" s="121"/>
      <c r="R358" s="121" t="s">
        <v>3757</v>
      </c>
      <c r="S358" s="121" t="s">
        <v>2742</v>
      </c>
      <c r="T358" s="121" t="s">
        <v>3186</v>
      </c>
      <c r="U358" s="121">
        <v>0</v>
      </c>
      <c r="V358" s="121" t="s">
        <v>3164</v>
      </c>
      <c r="W358" s="121" t="s">
        <v>3071</v>
      </c>
      <c r="X358" s="121" t="s">
        <v>2721</v>
      </c>
      <c r="Y358" s="121" t="s">
        <v>2465</v>
      </c>
      <c r="Z358" s="121" t="s">
        <v>3155</v>
      </c>
      <c r="AA358" s="121" t="s">
        <v>3169</v>
      </c>
      <c r="AB358" s="121" t="s">
        <v>3235</v>
      </c>
      <c r="AC358" s="121" t="s">
        <v>2103</v>
      </c>
      <c r="AD358" s="121" t="s">
        <v>2747</v>
      </c>
      <c r="AE358" s="121" t="s">
        <v>3236</v>
      </c>
      <c r="AF358" s="121"/>
      <c r="AG358" s="121"/>
      <c r="AH358" s="121"/>
      <c r="AI358" s="551"/>
      <c r="AJ358" s="551"/>
      <c r="AK358" s="551"/>
      <c r="AL358" s="551"/>
      <c r="AM358" s="551"/>
      <c r="AN358" s="551"/>
      <c r="AO358" s="551"/>
      <c r="AP358" s="551"/>
      <c r="AQ358" s="551"/>
      <c r="AR358" s="551"/>
      <c r="AS358" s="551"/>
      <c r="AT358" s="551"/>
      <c r="AU358" s="551"/>
      <c r="AV358" s="551"/>
      <c r="AW358" s="551"/>
      <c r="AX358" s="551"/>
    </row>
    <row r="359">
      <c r="A359" s="570" t="s">
        <v>3729</v>
      </c>
      <c r="B359" s="570" t="s">
        <v>3758</v>
      </c>
      <c r="C359" s="570" t="s">
        <v>1839</v>
      </c>
      <c r="D359" s="570" t="s">
        <v>3147</v>
      </c>
      <c r="E359" s="570" t="s">
        <v>2714</v>
      </c>
      <c r="F359" s="570">
        <v>16</v>
      </c>
      <c r="G359" s="570" t="s">
        <v>3204</v>
      </c>
      <c r="H359" s="570"/>
      <c r="I359" s="569"/>
      <c r="J359" s="121"/>
      <c r="K359" s="121"/>
      <c r="L359" s="121"/>
      <c r="M359" s="570"/>
      <c r="N359" s="569"/>
      <c r="O359" s="569"/>
      <c r="P359" s="569"/>
      <c r="Q359" s="121"/>
      <c r="R359" s="121" t="s">
        <v>3758</v>
      </c>
      <c r="S359" s="121" t="s">
        <v>2742</v>
      </c>
      <c r="T359" s="121" t="s">
        <v>2743</v>
      </c>
      <c r="U359" s="121">
        <v>0</v>
      </c>
      <c r="V359" s="121" t="s">
        <v>3178</v>
      </c>
      <c r="W359" s="121" t="s">
        <v>2969</v>
      </c>
      <c r="X359" s="121" t="s">
        <v>2721</v>
      </c>
      <c r="Y359" s="121" t="s">
        <v>2465</v>
      </c>
      <c r="Z359" s="121" t="s">
        <v>2744</v>
      </c>
      <c r="AA359" s="121" t="s">
        <v>2745</v>
      </c>
      <c r="AB359" s="121" t="s">
        <v>3334</v>
      </c>
      <c r="AC359" s="121" t="s">
        <v>2103</v>
      </c>
      <c r="AD359" s="121" t="s">
        <v>2747</v>
      </c>
      <c r="AE359" s="121" t="s">
        <v>3335</v>
      </c>
      <c r="AF359" s="121"/>
      <c r="AG359" s="121"/>
      <c r="AH359" s="121"/>
      <c r="AI359" s="551"/>
      <c r="AJ359" s="551"/>
      <c r="AK359" s="551"/>
      <c r="AL359" s="551"/>
      <c r="AM359" s="551"/>
      <c r="AN359" s="551"/>
      <c r="AO359" s="551"/>
      <c r="AP359" s="551"/>
      <c r="AQ359" s="551"/>
      <c r="AR359" s="551"/>
      <c r="AS359" s="551"/>
      <c r="AT359" s="551"/>
      <c r="AU359" s="551"/>
      <c r="AV359" s="551"/>
      <c r="AW359" s="551"/>
      <c r="AX359" s="551"/>
    </row>
    <row r="360">
      <c r="A360" s="570" t="s">
        <v>3759</v>
      </c>
      <c r="B360" s="570" t="s">
        <v>3760</v>
      </c>
      <c r="C360" s="570" t="s">
        <v>1839</v>
      </c>
      <c r="D360" s="570" t="s">
        <v>3147</v>
      </c>
      <c r="E360" s="570" t="s">
        <v>2714</v>
      </c>
      <c r="F360" s="570">
        <v>12</v>
      </c>
      <c r="G360" s="570" t="s">
        <v>3761</v>
      </c>
      <c r="H360" s="570"/>
      <c r="I360" s="569"/>
      <c r="J360" s="121"/>
      <c r="K360" s="121"/>
      <c r="L360" s="121"/>
      <c r="M360" s="570"/>
      <c r="N360" s="569"/>
      <c r="O360" s="569"/>
      <c r="P360" s="569"/>
      <c r="Q360" s="121"/>
      <c r="R360" s="121" t="s">
        <v>3760</v>
      </c>
      <c r="S360" s="121" t="s">
        <v>2742</v>
      </c>
      <c r="T360" s="121" t="s">
        <v>3163</v>
      </c>
      <c r="U360" s="121">
        <v>0</v>
      </c>
      <c r="V360" s="121" t="s">
        <v>3164</v>
      </c>
      <c r="W360" s="121" t="s">
        <v>2969</v>
      </c>
      <c r="X360" s="121" t="s">
        <v>2721</v>
      </c>
      <c r="Y360" s="121" t="s">
        <v>2465</v>
      </c>
      <c r="Z360" s="121" t="s">
        <v>3155</v>
      </c>
      <c r="AA360" s="121" t="s">
        <v>3092</v>
      </c>
      <c r="AB360" s="121" t="s">
        <v>3762</v>
      </c>
      <c r="AC360" s="121" t="s">
        <v>2103</v>
      </c>
      <c r="AD360" s="121" t="s">
        <v>2747</v>
      </c>
      <c r="AE360" s="121" t="s">
        <v>3376</v>
      </c>
      <c r="AF360" s="121"/>
      <c r="AG360" s="121"/>
      <c r="AH360" s="121"/>
      <c r="AI360" s="551"/>
      <c r="AJ360" s="551"/>
      <c r="AK360" s="551"/>
      <c r="AL360" s="551"/>
      <c r="AM360" s="551"/>
      <c r="AN360" s="551"/>
      <c r="AO360" s="551"/>
      <c r="AP360" s="551"/>
      <c r="AQ360" s="551"/>
      <c r="AR360" s="551"/>
      <c r="AS360" s="551"/>
      <c r="AT360" s="551"/>
      <c r="AU360" s="551"/>
      <c r="AV360" s="551"/>
      <c r="AW360" s="551"/>
      <c r="AX360" s="551"/>
    </row>
    <row r="361">
      <c r="A361" s="570" t="s">
        <v>3759</v>
      </c>
      <c r="B361" s="570" t="s">
        <v>3763</v>
      </c>
      <c r="C361" s="570" t="s">
        <v>1839</v>
      </c>
      <c r="D361" s="570" t="s">
        <v>3147</v>
      </c>
      <c r="E361" s="570" t="s">
        <v>2714</v>
      </c>
      <c r="F361" s="570">
        <v>12</v>
      </c>
      <c r="G361" s="570" t="s">
        <v>3761</v>
      </c>
      <c r="H361" s="570"/>
      <c r="I361" s="569"/>
      <c r="J361" s="121"/>
      <c r="K361" s="121"/>
      <c r="L361" s="121"/>
      <c r="M361" s="570"/>
      <c r="N361" s="569"/>
      <c r="O361" s="569"/>
      <c r="P361" s="569"/>
      <c r="Q361" s="121"/>
      <c r="R361" s="121" t="s">
        <v>3763</v>
      </c>
      <c r="S361" s="121" t="s">
        <v>2742</v>
      </c>
      <c r="T361" s="121" t="s">
        <v>3163</v>
      </c>
      <c r="U361" s="121">
        <v>0</v>
      </c>
      <c r="V361" s="121" t="s">
        <v>3164</v>
      </c>
      <c r="W361" s="121" t="s">
        <v>2950</v>
      </c>
      <c r="X361" s="121" t="s">
        <v>2721</v>
      </c>
      <c r="Y361" s="121" t="s">
        <v>2465</v>
      </c>
      <c r="Z361" s="121" t="s">
        <v>2744</v>
      </c>
      <c r="AA361" s="121" t="s">
        <v>2751</v>
      </c>
      <c r="AB361" s="121" t="s">
        <v>3316</v>
      </c>
      <c r="AC361" s="121" t="s">
        <v>2103</v>
      </c>
      <c r="AD361" s="121" t="s">
        <v>2747</v>
      </c>
      <c r="AE361" s="121" t="s">
        <v>3063</v>
      </c>
      <c r="AF361" s="121"/>
      <c r="AG361" s="121"/>
      <c r="AH361" s="121"/>
      <c r="AI361" s="551"/>
      <c r="AJ361" s="551"/>
      <c r="AK361" s="551"/>
      <c r="AL361" s="551"/>
      <c r="AM361" s="551"/>
      <c r="AN361" s="551"/>
      <c r="AO361" s="551"/>
      <c r="AP361" s="551"/>
      <c r="AQ361" s="551"/>
      <c r="AR361" s="551"/>
      <c r="AS361" s="551"/>
      <c r="AT361" s="551"/>
      <c r="AU361" s="551"/>
      <c r="AV361" s="551"/>
      <c r="AW361" s="551"/>
      <c r="AX361" s="551"/>
    </row>
    <row r="362">
      <c r="A362" s="570" t="s">
        <v>3759</v>
      </c>
      <c r="B362" s="570" t="s">
        <v>3764</v>
      </c>
      <c r="C362" s="570" t="s">
        <v>1839</v>
      </c>
      <c r="D362" s="570" t="s">
        <v>3147</v>
      </c>
      <c r="E362" s="570" t="s">
        <v>2714</v>
      </c>
      <c r="F362" s="570">
        <v>10</v>
      </c>
      <c r="G362" s="570" t="s">
        <v>3148</v>
      </c>
      <c r="H362" s="570"/>
      <c r="I362" s="569"/>
      <c r="J362" s="121"/>
      <c r="K362" s="121"/>
      <c r="L362" s="121"/>
      <c r="M362" s="570"/>
      <c r="N362" s="569"/>
      <c r="O362" s="569"/>
      <c r="P362" s="569"/>
      <c r="Q362" s="121"/>
      <c r="R362" s="121" t="s">
        <v>3765</v>
      </c>
      <c r="S362" s="121" t="s">
        <v>2742</v>
      </c>
      <c r="T362" s="121" t="s">
        <v>2743</v>
      </c>
      <c r="U362" s="121">
        <v>0</v>
      </c>
      <c r="V362" s="121" t="s">
        <v>3766</v>
      </c>
      <c r="W362" s="121" t="s">
        <v>2969</v>
      </c>
      <c r="X362" s="121" t="s">
        <v>2721</v>
      </c>
      <c r="Y362" s="121" t="s">
        <v>2465</v>
      </c>
      <c r="Z362" s="121" t="s">
        <v>2744</v>
      </c>
      <c r="AA362" s="121" t="s">
        <v>2745</v>
      </c>
      <c r="AB362" s="121" t="s">
        <v>3350</v>
      </c>
      <c r="AC362" s="121" t="s">
        <v>2103</v>
      </c>
      <c r="AD362" s="121" t="s">
        <v>2747</v>
      </c>
      <c r="AE362" s="121" t="s">
        <v>3339</v>
      </c>
      <c r="AF362" s="121"/>
      <c r="AG362" s="121"/>
      <c r="AH362" s="121"/>
      <c r="AI362" s="551"/>
      <c r="AJ362" s="551"/>
      <c r="AK362" s="551"/>
      <c r="AL362" s="551"/>
      <c r="AM362" s="551"/>
      <c r="AN362" s="551"/>
      <c r="AO362" s="551"/>
      <c r="AP362" s="551"/>
      <c r="AQ362" s="551"/>
      <c r="AR362" s="551"/>
      <c r="AS362" s="551"/>
      <c r="AT362" s="551"/>
      <c r="AU362" s="551"/>
      <c r="AV362" s="551"/>
      <c r="AW362" s="551"/>
      <c r="AX362" s="551"/>
    </row>
    <row r="363">
      <c r="A363" s="570" t="s">
        <v>3759</v>
      </c>
      <c r="B363" s="570" t="s">
        <v>3767</v>
      </c>
      <c r="C363" s="570" t="s">
        <v>1839</v>
      </c>
      <c r="D363" s="570" t="s">
        <v>3147</v>
      </c>
      <c r="E363" s="570" t="s">
        <v>2714</v>
      </c>
      <c r="F363" s="570">
        <v>10</v>
      </c>
      <c r="G363" s="570" t="s">
        <v>3148</v>
      </c>
      <c r="H363" s="570"/>
      <c r="I363" s="569"/>
      <c r="J363" s="121"/>
      <c r="K363" s="121"/>
      <c r="L363" s="121"/>
      <c r="M363" s="570"/>
      <c r="N363" s="569"/>
      <c r="O363" s="569"/>
      <c r="P363" s="569"/>
      <c r="Q363" s="121"/>
      <c r="R363" s="121" t="s">
        <v>3768</v>
      </c>
      <c r="S363" s="121" t="s">
        <v>2742</v>
      </c>
      <c r="T363" s="121" t="s">
        <v>2743</v>
      </c>
      <c r="U363" s="121">
        <v>0</v>
      </c>
      <c r="V363" s="121" t="s">
        <v>3766</v>
      </c>
      <c r="W363" s="121" t="s">
        <v>2950</v>
      </c>
      <c r="X363" s="121" t="s">
        <v>2721</v>
      </c>
      <c r="Y363" s="121" t="s">
        <v>2465</v>
      </c>
      <c r="Z363" s="121" t="s">
        <v>2785</v>
      </c>
      <c r="AA363" s="121" t="s">
        <v>2786</v>
      </c>
      <c r="AB363" s="121" t="s">
        <v>3476</v>
      </c>
      <c r="AC363" s="121" t="s">
        <v>2103</v>
      </c>
      <c r="AD363" s="121" t="s">
        <v>2747</v>
      </c>
      <c r="AE363" s="121" t="s">
        <v>3357</v>
      </c>
      <c r="AF363" s="121"/>
      <c r="AG363" s="121"/>
      <c r="AH363" s="121"/>
      <c r="AI363" s="551"/>
      <c r="AJ363" s="551"/>
      <c r="AK363" s="551"/>
      <c r="AL363" s="551"/>
      <c r="AM363" s="551"/>
      <c r="AN363" s="551"/>
      <c r="AO363" s="551"/>
      <c r="AP363" s="551"/>
      <c r="AQ363" s="551"/>
      <c r="AR363" s="551"/>
      <c r="AS363" s="551"/>
      <c r="AT363" s="551"/>
      <c r="AU363" s="551"/>
      <c r="AV363" s="551"/>
      <c r="AW363" s="551"/>
      <c r="AX363" s="551"/>
    </row>
    <row r="364">
      <c r="A364" s="570" t="s">
        <v>3759</v>
      </c>
      <c r="B364" s="570" t="s">
        <v>3769</v>
      </c>
      <c r="C364" s="570" t="s">
        <v>1839</v>
      </c>
      <c r="D364" s="570" t="s">
        <v>3147</v>
      </c>
      <c r="E364" s="570" t="s">
        <v>2714</v>
      </c>
      <c r="F364" s="570">
        <v>10</v>
      </c>
      <c r="G364" s="570" t="s">
        <v>3761</v>
      </c>
      <c r="H364" s="570"/>
      <c r="I364" s="569"/>
      <c r="J364" s="121"/>
      <c r="K364" s="121"/>
      <c r="L364" s="121"/>
      <c r="M364" s="570"/>
      <c r="N364" s="569"/>
      <c r="O364" s="569"/>
      <c r="P364" s="569"/>
      <c r="Q364" s="121"/>
      <c r="R364" s="121" t="s">
        <v>3769</v>
      </c>
      <c r="S364" s="121" t="s">
        <v>2742</v>
      </c>
      <c r="T364" s="121" t="s">
        <v>3163</v>
      </c>
      <c r="U364" s="121">
        <v>0</v>
      </c>
      <c r="V364" s="121" t="s">
        <v>3164</v>
      </c>
      <c r="W364" s="121" t="s">
        <v>2950</v>
      </c>
      <c r="X364" s="121" t="s">
        <v>2721</v>
      </c>
      <c r="Y364" s="121" t="s">
        <v>2465</v>
      </c>
      <c r="Z364" s="121" t="s">
        <v>3155</v>
      </c>
      <c r="AA364" s="121" t="s">
        <v>3222</v>
      </c>
      <c r="AB364" s="121" t="s">
        <v>3454</v>
      </c>
      <c r="AC364" s="121" t="s">
        <v>2103</v>
      </c>
      <c r="AD364" s="121" t="s">
        <v>3224</v>
      </c>
      <c r="AE364" s="121" t="s">
        <v>3260</v>
      </c>
      <c r="AF364" s="121"/>
      <c r="AG364" s="121"/>
      <c r="AH364" s="121"/>
      <c r="AI364" s="551"/>
      <c r="AJ364" s="551"/>
      <c r="AK364" s="551"/>
      <c r="AL364" s="551"/>
      <c r="AM364" s="551"/>
      <c r="AN364" s="551"/>
      <c r="AO364" s="551"/>
      <c r="AP364" s="551"/>
      <c r="AQ364" s="551"/>
      <c r="AR364" s="551"/>
      <c r="AS364" s="551"/>
      <c r="AT364" s="551"/>
      <c r="AU364" s="551"/>
      <c r="AV364" s="551"/>
      <c r="AW364" s="551"/>
      <c r="AX364" s="551"/>
    </row>
    <row r="365">
      <c r="A365" s="570" t="s">
        <v>3770</v>
      </c>
      <c r="B365" s="570" t="s">
        <v>3258</v>
      </c>
      <c r="C365" s="570" t="s">
        <v>1839</v>
      </c>
      <c r="D365" s="570" t="s">
        <v>3147</v>
      </c>
      <c r="E365" s="570" t="s">
        <v>2714</v>
      </c>
      <c r="F365" s="570">
        <v>8</v>
      </c>
      <c r="G365" s="570" t="s">
        <v>3249</v>
      </c>
      <c r="H365" s="570"/>
      <c r="I365" s="569"/>
      <c r="J365" s="121"/>
      <c r="K365" s="121"/>
      <c r="L365" s="121"/>
      <c r="M365" s="570"/>
      <c r="N365" s="569"/>
      <c r="O365" s="569"/>
      <c r="P365" s="569"/>
      <c r="Q365" s="121"/>
      <c r="R365" s="121" t="s">
        <v>3258</v>
      </c>
      <c r="S365" s="121" t="s">
        <v>2742</v>
      </c>
      <c r="T365" s="121" t="s">
        <v>3186</v>
      </c>
      <c r="U365" s="121">
        <v>0</v>
      </c>
      <c r="V365" s="121" t="s">
        <v>3164</v>
      </c>
      <c r="W365" s="121" t="s">
        <v>2949</v>
      </c>
      <c r="X365" s="121" t="s">
        <v>2721</v>
      </c>
      <c r="Y365" s="121" t="s">
        <v>2465</v>
      </c>
      <c r="Z365" s="121" t="s">
        <v>3155</v>
      </c>
      <c r="AA365" s="121" t="s">
        <v>3222</v>
      </c>
      <c r="AB365" s="121" t="s">
        <v>3259</v>
      </c>
      <c r="AC365" s="121" t="s">
        <v>2103</v>
      </c>
      <c r="AD365" s="121" t="s">
        <v>3224</v>
      </c>
      <c r="AE365" s="121" t="s">
        <v>3260</v>
      </c>
      <c r="AF365" s="121"/>
      <c r="AG365" s="121"/>
      <c r="AH365" s="121"/>
      <c r="AI365" s="551"/>
      <c r="AJ365" s="551"/>
      <c r="AK365" s="551"/>
      <c r="AL365" s="551"/>
      <c r="AM365" s="551"/>
      <c r="AN365" s="551"/>
      <c r="AO365" s="551"/>
      <c r="AP365" s="551"/>
      <c r="AQ365" s="551"/>
      <c r="AR365" s="551"/>
      <c r="AS365" s="551"/>
      <c r="AT365" s="551"/>
      <c r="AU365" s="551"/>
      <c r="AV365" s="551"/>
      <c r="AW365" s="551"/>
      <c r="AX365" s="551"/>
    </row>
    <row r="366">
      <c r="A366" s="570" t="s">
        <v>3770</v>
      </c>
      <c r="B366" s="570" t="s">
        <v>3146</v>
      </c>
      <c r="C366" s="570" t="s">
        <v>1839</v>
      </c>
      <c r="D366" s="570" t="s">
        <v>3147</v>
      </c>
      <c r="E366" s="570" t="s">
        <v>2714</v>
      </c>
      <c r="F366" s="570">
        <v>16</v>
      </c>
      <c r="G366" s="570" t="s">
        <v>3148</v>
      </c>
      <c r="H366" s="570"/>
      <c r="I366" s="569"/>
      <c r="J366" s="121"/>
      <c r="K366" s="121"/>
      <c r="L366" s="121"/>
      <c r="M366" s="570"/>
      <c r="N366" s="569"/>
      <c r="O366" s="569"/>
      <c r="P366" s="569"/>
      <c r="Q366" s="121"/>
      <c r="R366" s="121" t="s">
        <v>3149</v>
      </c>
      <c r="S366" s="121" t="s">
        <v>2742</v>
      </c>
      <c r="T366" s="121" t="s">
        <v>2743</v>
      </c>
      <c r="U366" s="121">
        <v>0</v>
      </c>
      <c r="V366" s="121" t="s">
        <v>2206</v>
      </c>
      <c r="W366" s="121" t="s">
        <v>2950</v>
      </c>
      <c r="X366" s="121" t="s">
        <v>2721</v>
      </c>
      <c r="Y366" s="121" t="s">
        <v>2465</v>
      </c>
      <c r="Z366" s="121" t="s">
        <v>2744</v>
      </c>
      <c r="AA366" s="121" t="s">
        <v>2751</v>
      </c>
      <c r="AB366" s="121" t="s">
        <v>3150</v>
      </c>
      <c r="AC366" s="121" t="s">
        <v>2103</v>
      </c>
      <c r="AD366" s="121" t="s">
        <v>2747</v>
      </c>
      <c r="AE366" s="121" t="s">
        <v>3063</v>
      </c>
      <c r="AF366" s="121"/>
      <c r="AG366" s="121"/>
      <c r="AH366" s="121"/>
      <c r="AI366" s="551"/>
      <c r="AJ366" s="551"/>
      <c r="AK366" s="551"/>
      <c r="AL366" s="551"/>
      <c r="AM366" s="551"/>
      <c r="AN366" s="551"/>
      <c r="AO366" s="551"/>
      <c r="AP366" s="551"/>
      <c r="AQ366" s="551"/>
      <c r="AR366" s="551"/>
      <c r="AS366" s="551"/>
      <c r="AT366" s="551"/>
      <c r="AU366" s="551"/>
      <c r="AV366" s="551"/>
      <c r="AW366" s="551"/>
      <c r="AX366" s="551"/>
    </row>
    <row r="367">
      <c r="A367" s="570" t="s">
        <v>3770</v>
      </c>
      <c r="B367" s="570" t="s">
        <v>3771</v>
      </c>
      <c r="C367" s="570" t="s">
        <v>1839</v>
      </c>
      <c r="D367" s="570" t="s">
        <v>3147</v>
      </c>
      <c r="E367" s="570" t="s">
        <v>2714</v>
      </c>
      <c r="F367" s="570">
        <v>8</v>
      </c>
      <c r="G367" s="570" t="s">
        <v>3425</v>
      </c>
      <c r="H367" s="570"/>
      <c r="I367" s="569"/>
      <c r="J367" s="121"/>
      <c r="K367" s="121"/>
      <c r="L367" s="121"/>
      <c r="M367" s="570"/>
      <c r="N367" s="569"/>
      <c r="O367" s="569"/>
      <c r="P367" s="569"/>
      <c r="Q367" s="121"/>
      <c r="R367" s="121" t="s">
        <v>3771</v>
      </c>
      <c r="S367" s="121" t="s">
        <v>2742</v>
      </c>
      <c r="T367" s="121" t="s">
        <v>2743</v>
      </c>
      <c r="U367" s="121">
        <v>0</v>
      </c>
      <c r="V367" s="121" t="s">
        <v>3178</v>
      </c>
      <c r="W367" s="121" t="s">
        <v>2969</v>
      </c>
      <c r="X367" s="121" t="s">
        <v>2721</v>
      </c>
      <c r="Y367" s="121" t="s">
        <v>2465</v>
      </c>
      <c r="Z367" s="121" t="s">
        <v>2744</v>
      </c>
      <c r="AA367" s="121" t="s">
        <v>2745</v>
      </c>
      <c r="AB367" s="121" t="s">
        <v>3772</v>
      </c>
      <c r="AC367" s="121" t="s">
        <v>2103</v>
      </c>
      <c r="AD367" s="121" t="s">
        <v>2747</v>
      </c>
      <c r="AE367" s="121" t="s">
        <v>3335</v>
      </c>
      <c r="AF367" s="121"/>
      <c r="AG367" s="121"/>
      <c r="AH367" s="121"/>
      <c r="AI367" s="551"/>
      <c r="AJ367" s="551"/>
      <c r="AK367" s="551"/>
      <c r="AL367" s="551"/>
      <c r="AM367" s="551"/>
      <c r="AN367" s="551"/>
      <c r="AO367" s="551"/>
      <c r="AP367" s="551"/>
      <c r="AQ367" s="551"/>
      <c r="AR367" s="551"/>
      <c r="AS367" s="551"/>
      <c r="AT367" s="551"/>
      <c r="AU367" s="551"/>
      <c r="AV367" s="551"/>
      <c r="AW367" s="551"/>
      <c r="AX367" s="551"/>
    </row>
    <row r="368">
      <c r="A368" s="570" t="s">
        <v>3770</v>
      </c>
      <c r="B368" s="570" t="s">
        <v>3773</v>
      </c>
      <c r="C368" s="570" t="s">
        <v>1839</v>
      </c>
      <c r="D368" s="570" t="s">
        <v>3147</v>
      </c>
      <c r="E368" s="570" t="s">
        <v>2714</v>
      </c>
      <c r="F368" s="570">
        <v>8</v>
      </c>
      <c r="G368" s="570" t="s">
        <v>3425</v>
      </c>
      <c r="H368" s="570"/>
      <c r="I368" s="569"/>
      <c r="J368" s="121"/>
      <c r="K368" s="121"/>
      <c r="L368" s="121"/>
      <c r="M368" s="570"/>
      <c r="N368" s="569"/>
      <c r="O368" s="569"/>
      <c r="P368" s="569"/>
      <c r="Q368" s="121"/>
      <c r="R368" s="121" t="s">
        <v>3773</v>
      </c>
      <c r="S368" s="121" t="s">
        <v>2742</v>
      </c>
      <c r="T368" s="121" t="s">
        <v>2743</v>
      </c>
      <c r="U368" s="121">
        <v>0</v>
      </c>
      <c r="V368" s="121" t="s">
        <v>3178</v>
      </c>
      <c r="W368" s="121" t="s">
        <v>2969</v>
      </c>
      <c r="X368" s="121" t="s">
        <v>2721</v>
      </c>
      <c r="Y368" s="121" t="s">
        <v>2465</v>
      </c>
      <c r="Z368" s="121" t="s">
        <v>2744</v>
      </c>
      <c r="AA368" s="121" t="s">
        <v>2745</v>
      </c>
      <c r="AB368" s="121" t="s">
        <v>3774</v>
      </c>
      <c r="AC368" s="121" t="s">
        <v>2103</v>
      </c>
      <c r="AD368" s="121" t="s">
        <v>2747</v>
      </c>
      <c r="AE368" s="121" t="s">
        <v>3331</v>
      </c>
      <c r="AF368" s="121"/>
      <c r="AG368" s="121"/>
      <c r="AH368" s="121"/>
      <c r="AI368" s="551"/>
      <c r="AJ368" s="551"/>
      <c r="AK368" s="551"/>
      <c r="AL368" s="551"/>
      <c r="AM368" s="551"/>
      <c r="AN368" s="551"/>
      <c r="AO368" s="551"/>
      <c r="AP368" s="551"/>
      <c r="AQ368" s="551"/>
      <c r="AR368" s="551"/>
      <c r="AS368" s="551"/>
      <c r="AT368" s="551"/>
      <c r="AU368" s="551"/>
      <c r="AV368" s="551"/>
      <c r="AW368" s="551"/>
      <c r="AX368" s="551"/>
    </row>
    <row r="369">
      <c r="A369" s="570" t="s">
        <v>3770</v>
      </c>
      <c r="B369" s="570" t="s">
        <v>3775</v>
      </c>
      <c r="C369" s="570" t="s">
        <v>1839</v>
      </c>
      <c r="D369" s="570" t="s">
        <v>3147</v>
      </c>
      <c r="E369" s="570" t="s">
        <v>2714</v>
      </c>
      <c r="F369" s="570">
        <v>8</v>
      </c>
      <c r="G369" s="570" t="s">
        <v>3425</v>
      </c>
      <c r="H369" s="570"/>
      <c r="I369" s="569"/>
      <c r="J369" s="121"/>
      <c r="K369" s="121"/>
      <c r="L369" s="121"/>
      <c r="M369" s="570"/>
      <c r="N369" s="569"/>
      <c r="O369" s="569"/>
      <c r="P369" s="569"/>
      <c r="Q369" s="121"/>
      <c r="R369" s="121" t="s">
        <v>3775</v>
      </c>
      <c r="S369" s="121" t="s">
        <v>2742</v>
      </c>
      <c r="T369" s="121" t="s">
        <v>2743</v>
      </c>
      <c r="U369" s="121">
        <v>0</v>
      </c>
      <c r="V369" s="121" t="s">
        <v>3178</v>
      </c>
      <c r="W369" s="121" t="s">
        <v>2969</v>
      </c>
      <c r="X369" s="121" t="s">
        <v>2721</v>
      </c>
      <c r="Y369" s="121" t="s">
        <v>2465</v>
      </c>
      <c r="Z369" s="121" t="s">
        <v>2744</v>
      </c>
      <c r="AA369" s="121" t="s">
        <v>2745</v>
      </c>
      <c r="AB369" s="121" t="s">
        <v>3511</v>
      </c>
      <c r="AC369" s="121" t="s">
        <v>2103</v>
      </c>
      <c r="AD369" s="121" t="s">
        <v>2747</v>
      </c>
      <c r="AE369" s="121" t="s">
        <v>3339</v>
      </c>
      <c r="AF369" s="121"/>
      <c r="AG369" s="121"/>
      <c r="AH369" s="121"/>
      <c r="AI369" s="551"/>
      <c r="AJ369" s="551"/>
      <c r="AK369" s="551"/>
      <c r="AL369" s="551"/>
      <c r="AM369" s="551"/>
      <c r="AN369" s="551"/>
      <c r="AO369" s="551"/>
      <c r="AP369" s="551"/>
      <c r="AQ369" s="551"/>
      <c r="AR369" s="551"/>
      <c r="AS369" s="551"/>
      <c r="AT369" s="551"/>
      <c r="AU369" s="551"/>
      <c r="AV369" s="551"/>
      <c r="AW369" s="551"/>
      <c r="AX369" s="551"/>
    </row>
    <row r="370">
      <c r="A370" s="570" t="s">
        <v>3776</v>
      </c>
      <c r="B370" s="570" t="s">
        <v>3777</v>
      </c>
      <c r="C370" s="570" t="s">
        <v>3778</v>
      </c>
      <c r="D370" s="570" t="s">
        <v>3779</v>
      </c>
      <c r="E370" s="570" t="s">
        <v>2714</v>
      </c>
      <c r="F370" s="570">
        <v>32</v>
      </c>
      <c r="G370" s="570">
        <v>64</v>
      </c>
      <c r="H370" s="570">
        <v>300</v>
      </c>
      <c r="I370" s="569"/>
      <c r="J370" s="121"/>
      <c r="K370" s="121"/>
      <c r="L370" s="121"/>
      <c r="M370" s="570"/>
      <c r="N370" s="569"/>
      <c r="O370" s="569"/>
      <c r="P370" s="569"/>
      <c r="Q370" s="121"/>
      <c r="R370" s="121" t="s">
        <v>3780</v>
      </c>
      <c r="S370" s="121" t="s">
        <v>2742</v>
      </c>
      <c r="T370" s="121" t="s">
        <v>3781</v>
      </c>
      <c r="U370" s="121">
        <v>0</v>
      </c>
      <c r="V370" s="121" t="s">
        <v>3178</v>
      </c>
      <c r="W370" s="121" t="s">
        <v>2969</v>
      </c>
      <c r="X370" s="121" t="s">
        <v>2721</v>
      </c>
      <c r="Y370" s="121" t="s">
        <v>2465</v>
      </c>
      <c r="Z370" s="121" t="s">
        <v>2744</v>
      </c>
      <c r="AA370" s="121" t="s">
        <v>2745</v>
      </c>
      <c r="AB370" s="121" t="s">
        <v>3772</v>
      </c>
      <c r="AC370" s="121" t="s">
        <v>2103</v>
      </c>
      <c r="AD370" s="121" t="s">
        <v>2747</v>
      </c>
      <c r="AE370" s="121" t="s">
        <v>3335</v>
      </c>
      <c r="AF370" s="121"/>
      <c r="AG370" s="121"/>
      <c r="AH370" s="121"/>
      <c r="AI370" s="551"/>
      <c r="AJ370" s="551"/>
      <c r="AK370" s="551"/>
      <c r="AL370" s="551"/>
      <c r="AM370" s="551"/>
      <c r="AN370" s="551"/>
      <c r="AO370" s="551"/>
      <c r="AP370" s="551"/>
      <c r="AQ370" s="551"/>
      <c r="AR370" s="551"/>
      <c r="AS370" s="551"/>
      <c r="AT370" s="551"/>
      <c r="AU370" s="551"/>
      <c r="AV370" s="551"/>
      <c r="AW370" s="551"/>
      <c r="AX370" s="551"/>
    </row>
    <row r="371">
      <c r="A371" s="570" t="s">
        <v>3776</v>
      </c>
      <c r="B371" s="570" t="s">
        <v>3782</v>
      </c>
      <c r="C371" s="570" t="s">
        <v>3778</v>
      </c>
      <c r="D371" s="570" t="s">
        <v>3779</v>
      </c>
      <c r="E371" s="570" t="s">
        <v>2714</v>
      </c>
      <c r="F371" s="570">
        <v>8</v>
      </c>
      <c r="G371" s="570">
        <v>32</v>
      </c>
      <c r="H371" s="570">
        <v>300</v>
      </c>
      <c r="I371" s="569"/>
      <c r="J371" s="121"/>
      <c r="K371" s="121"/>
      <c r="L371" s="121"/>
      <c r="M371" s="570"/>
      <c r="N371" s="569"/>
      <c r="O371" s="569"/>
      <c r="P371" s="569"/>
      <c r="Q371" s="121"/>
      <c r="R371" s="121" t="s">
        <v>3782</v>
      </c>
      <c r="S371" s="121" t="s">
        <v>2742</v>
      </c>
      <c r="T371" s="121" t="s">
        <v>2743</v>
      </c>
      <c r="U371" s="121">
        <v>0</v>
      </c>
      <c r="V371" s="121" t="s">
        <v>2206</v>
      </c>
      <c r="W371" s="121" t="s">
        <v>2969</v>
      </c>
      <c r="X371" s="121" t="s">
        <v>2721</v>
      </c>
      <c r="Y371" s="121" t="s">
        <v>2465</v>
      </c>
      <c r="Z371" s="121" t="s">
        <v>2744</v>
      </c>
      <c r="AA371" s="121" t="s">
        <v>2745</v>
      </c>
      <c r="AB371" s="121" t="s">
        <v>3783</v>
      </c>
      <c r="AC371" s="121" t="s">
        <v>2103</v>
      </c>
      <c r="AD371" s="121" t="s">
        <v>2747</v>
      </c>
      <c r="AE371" s="121" t="s">
        <v>2757</v>
      </c>
      <c r="AF371" s="121"/>
      <c r="AG371" s="121"/>
      <c r="AH371" s="121"/>
      <c r="AI371" s="551"/>
      <c r="AJ371" s="551"/>
      <c r="AK371" s="551"/>
      <c r="AL371" s="551"/>
      <c r="AM371" s="551"/>
      <c r="AN371" s="551"/>
      <c r="AO371" s="551"/>
      <c r="AP371" s="551"/>
      <c r="AQ371" s="551"/>
      <c r="AR371" s="551"/>
      <c r="AS371" s="551"/>
      <c r="AT371" s="551"/>
      <c r="AU371" s="551"/>
      <c r="AV371" s="551"/>
      <c r="AW371" s="551"/>
      <c r="AX371" s="551"/>
    </row>
    <row r="372">
      <c r="A372" s="570" t="s">
        <v>3784</v>
      </c>
      <c r="B372" s="570" t="s">
        <v>3785</v>
      </c>
      <c r="C372" s="570" t="s">
        <v>486</v>
      </c>
      <c r="D372" s="570" t="s">
        <v>3786</v>
      </c>
      <c r="E372" s="570" t="s">
        <v>2714</v>
      </c>
      <c r="F372" s="570">
        <v>16</v>
      </c>
      <c r="G372" s="570">
        <v>16</v>
      </c>
      <c r="H372" s="570">
        <v>296</v>
      </c>
      <c r="I372" s="569"/>
      <c r="J372" s="121"/>
      <c r="K372" s="121"/>
      <c r="L372" s="121"/>
      <c r="M372" s="570"/>
      <c r="N372" s="569"/>
      <c r="O372" s="569"/>
      <c r="P372" s="569"/>
      <c r="Q372" s="121"/>
      <c r="R372" s="121" t="s">
        <v>3787</v>
      </c>
      <c r="S372" s="121" t="s">
        <v>2742</v>
      </c>
      <c r="T372" s="121" t="s">
        <v>2743</v>
      </c>
      <c r="U372" s="121">
        <v>0</v>
      </c>
      <c r="V372" s="121" t="s">
        <v>3164</v>
      </c>
      <c r="W372" s="121" t="s">
        <v>2767</v>
      </c>
      <c r="X372" s="121" t="s">
        <v>2721</v>
      </c>
      <c r="Y372" s="121" t="s">
        <v>2465</v>
      </c>
      <c r="Z372" s="121" t="s">
        <v>2768</v>
      </c>
      <c r="AA372" s="121" t="s">
        <v>2769</v>
      </c>
      <c r="AB372" s="121" t="s">
        <v>3788</v>
      </c>
      <c r="AC372" s="121" t="s">
        <v>2103</v>
      </c>
      <c r="AD372" s="121" t="s">
        <v>2788</v>
      </c>
      <c r="AE372" s="121" t="s">
        <v>2793</v>
      </c>
      <c r="AF372" s="121"/>
      <c r="AG372" s="121"/>
      <c r="AH372" s="121"/>
      <c r="AI372" s="551"/>
      <c r="AJ372" s="551"/>
      <c r="AK372" s="551"/>
      <c r="AL372" s="551"/>
      <c r="AM372" s="551"/>
      <c r="AN372" s="551"/>
      <c r="AO372" s="551"/>
      <c r="AP372" s="551"/>
      <c r="AQ372" s="551"/>
      <c r="AR372" s="551"/>
      <c r="AS372" s="551"/>
      <c r="AT372" s="551"/>
      <c r="AU372" s="551"/>
      <c r="AV372" s="551"/>
      <c r="AW372" s="551"/>
      <c r="AX372" s="551"/>
    </row>
    <row r="373">
      <c r="A373" s="570" t="s">
        <v>3784</v>
      </c>
      <c r="B373" s="570" t="s">
        <v>3789</v>
      </c>
      <c r="C373" s="570" t="s">
        <v>486</v>
      </c>
      <c r="D373" s="570" t="s">
        <v>3786</v>
      </c>
      <c r="E373" s="570" t="s">
        <v>2714</v>
      </c>
      <c r="F373" s="570">
        <v>16</v>
      </c>
      <c r="G373" s="570">
        <v>16</v>
      </c>
      <c r="H373" s="570">
        <v>296</v>
      </c>
      <c r="I373" s="569"/>
      <c r="J373" s="121"/>
      <c r="K373" s="121"/>
      <c r="L373" s="121"/>
      <c r="M373" s="570"/>
      <c r="N373" s="569"/>
      <c r="O373" s="569"/>
      <c r="P373" s="569"/>
      <c r="Q373" s="121"/>
      <c r="R373" s="121" t="s">
        <v>3790</v>
      </c>
      <c r="S373" s="121" t="s">
        <v>2742</v>
      </c>
      <c r="T373" s="121" t="s">
        <v>2743</v>
      </c>
      <c r="U373" s="121">
        <v>0</v>
      </c>
      <c r="V373" s="121" t="s">
        <v>3164</v>
      </c>
      <c r="W373" s="121" t="s">
        <v>2767</v>
      </c>
      <c r="X373" s="121" t="s">
        <v>2721</v>
      </c>
      <c r="Y373" s="121" t="s">
        <v>2465</v>
      </c>
      <c r="Z373" s="121" t="s">
        <v>2744</v>
      </c>
      <c r="AA373" s="121" t="s">
        <v>2751</v>
      </c>
      <c r="AB373" s="121" t="s">
        <v>3791</v>
      </c>
      <c r="AC373" s="121" t="s">
        <v>2103</v>
      </c>
      <c r="AD373" s="121" t="s">
        <v>2747</v>
      </c>
      <c r="AE373" s="121" t="s">
        <v>2797</v>
      </c>
      <c r="AF373" s="121"/>
      <c r="AG373" s="121"/>
      <c r="AH373" s="121"/>
      <c r="AI373" s="551"/>
      <c r="AJ373" s="551"/>
      <c r="AK373" s="551"/>
      <c r="AL373" s="551"/>
      <c r="AM373" s="551"/>
      <c r="AN373" s="551"/>
      <c r="AO373" s="551"/>
      <c r="AP373" s="551"/>
      <c r="AQ373" s="551"/>
      <c r="AR373" s="551"/>
      <c r="AS373" s="551"/>
      <c r="AT373" s="551"/>
      <c r="AU373" s="551"/>
      <c r="AV373" s="551"/>
      <c r="AW373" s="551"/>
      <c r="AX373" s="551"/>
    </row>
    <row r="374">
      <c r="A374" s="570" t="s">
        <v>3784</v>
      </c>
      <c r="B374" s="570" t="s">
        <v>3792</v>
      </c>
      <c r="C374" s="570" t="s">
        <v>486</v>
      </c>
      <c r="D374" s="570" t="s">
        <v>3786</v>
      </c>
      <c r="E374" s="570" t="s">
        <v>2714</v>
      </c>
      <c r="F374" s="570">
        <v>16</v>
      </c>
      <c r="G374" s="570">
        <v>48</v>
      </c>
      <c r="H374" s="570">
        <v>150</v>
      </c>
      <c r="I374" s="569"/>
      <c r="J374" s="121"/>
      <c r="K374" s="121"/>
      <c r="L374" s="121"/>
      <c r="M374" s="570"/>
      <c r="N374" s="569"/>
      <c r="O374" s="569"/>
      <c r="P374" s="569"/>
      <c r="Q374" s="121"/>
      <c r="R374" s="121" t="s">
        <v>3792</v>
      </c>
      <c r="S374" s="121" t="s">
        <v>2742</v>
      </c>
      <c r="T374" s="121" t="s">
        <v>3793</v>
      </c>
      <c r="U374" s="121">
        <v>0</v>
      </c>
      <c r="V374" s="121" t="s">
        <v>3794</v>
      </c>
      <c r="W374" s="121" t="s">
        <v>2969</v>
      </c>
      <c r="X374" s="121">
        <v>0</v>
      </c>
      <c r="Y374" s="121" t="s">
        <v>2465</v>
      </c>
      <c r="Z374" s="121" t="s">
        <v>2744</v>
      </c>
      <c r="AA374" s="121" t="s">
        <v>2745</v>
      </c>
      <c r="AB374" s="121" t="s">
        <v>3330</v>
      </c>
      <c r="AC374" s="121" t="s">
        <v>2103</v>
      </c>
      <c r="AD374" s="121" t="s">
        <v>2747</v>
      </c>
      <c r="AE374" s="121" t="s">
        <v>3331</v>
      </c>
      <c r="AF374" s="121"/>
      <c r="AG374" s="121"/>
      <c r="AH374" s="121"/>
      <c r="AI374" s="551"/>
      <c r="AJ374" s="551"/>
      <c r="AK374" s="551"/>
      <c r="AL374" s="551"/>
      <c r="AM374" s="551"/>
      <c r="AN374" s="551"/>
      <c r="AO374" s="551"/>
      <c r="AP374" s="551"/>
      <c r="AQ374" s="551"/>
      <c r="AR374" s="551"/>
      <c r="AS374" s="551"/>
      <c r="AT374" s="551"/>
      <c r="AU374" s="551"/>
      <c r="AV374" s="551"/>
      <c r="AW374" s="551"/>
      <c r="AX374" s="551"/>
    </row>
    <row r="375">
      <c r="A375" s="570" t="s">
        <v>3784</v>
      </c>
      <c r="B375" s="570" t="s">
        <v>3795</v>
      </c>
      <c r="C375" s="570" t="s">
        <v>486</v>
      </c>
      <c r="D375" s="570" t="s">
        <v>3786</v>
      </c>
      <c r="E375" s="570" t="s">
        <v>2714</v>
      </c>
      <c r="F375" s="570">
        <v>16</v>
      </c>
      <c r="G375" s="570">
        <v>48</v>
      </c>
      <c r="H375" s="570">
        <v>250</v>
      </c>
      <c r="I375" s="569"/>
      <c r="J375" s="121"/>
      <c r="K375" s="121"/>
      <c r="L375" s="121"/>
      <c r="M375" s="570"/>
      <c r="N375" s="569"/>
      <c r="O375" s="569"/>
      <c r="P375" s="569"/>
      <c r="Q375" s="121"/>
      <c r="R375" s="121" t="s">
        <v>3795</v>
      </c>
      <c r="S375" s="121" t="s">
        <v>2742</v>
      </c>
      <c r="T375" s="121" t="s">
        <v>3793</v>
      </c>
      <c r="U375" s="121">
        <v>0</v>
      </c>
      <c r="V375" s="121" t="s">
        <v>3794</v>
      </c>
      <c r="W375" s="121" t="s">
        <v>2949</v>
      </c>
      <c r="X375" s="121">
        <v>0</v>
      </c>
      <c r="Y375" s="121" t="s">
        <v>2465</v>
      </c>
      <c r="Z375" s="121" t="s">
        <v>3155</v>
      </c>
      <c r="AA375" s="121" t="s">
        <v>3166</v>
      </c>
      <c r="AB375" s="121" t="s">
        <v>3796</v>
      </c>
      <c r="AC375" s="121" t="s">
        <v>2103</v>
      </c>
      <c r="AD375" s="121" t="s">
        <v>2747</v>
      </c>
      <c r="AE375" s="121" t="s">
        <v>3797</v>
      </c>
      <c r="AF375" s="121"/>
      <c r="AG375" s="121"/>
      <c r="AH375" s="121"/>
      <c r="AI375" s="551"/>
      <c r="AJ375" s="551"/>
      <c r="AK375" s="551"/>
      <c r="AL375" s="551"/>
      <c r="AM375" s="551"/>
      <c r="AN375" s="551"/>
      <c r="AO375" s="551"/>
      <c r="AP375" s="551"/>
      <c r="AQ375" s="551"/>
      <c r="AR375" s="551"/>
      <c r="AS375" s="551"/>
      <c r="AT375" s="551"/>
      <c r="AU375" s="551"/>
      <c r="AV375" s="551"/>
      <c r="AW375" s="551"/>
      <c r="AX375" s="551"/>
    </row>
    <row r="376">
      <c r="A376" s="570" t="s">
        <v>3798</v>
      </c>
      <c r="B376" s="570" t="s">
        <v>3799</v>
      </c>
      <c r="C376" s="570" t="s">
        <v>486</v>
      </c>
      <c r="D376" s="570" t="s">
        <v>3786</v>
      </c>
      <c r="E376" s="570" t="s">
        <v>2714</v>
      </c>
      <c r="F376" s="570">
        <v>4</v>
      </c>
      <c r="G376" s="570">
        <v>8</v>
      </c>
      <c r="H376" s="570">
        <v>160</v>
      </c>
      <c r="I376" s="569"/>
      <c r="J376" s="121"/>
      <c r="K376" s="121"/>
      <c r="L376" s="121"/>
      <c r="M376" s="570"/>
      <c r="N376" s="569"/>
      <c r="O376" s="569"/>
      <c r="P376" s="569"/>
      <c r="Q376" s="121"/>
      <c r="R376" s="121" t="s">
        <v>3800</v>
      </c>
      <c r="S376" s="121" t="s">
        <v>2742</v>
      </c>
      <c r="T376" s="121" t="s">
        <v>3801</v>
      </c>
      <c r="U376" s="121">
        <v>0</v>
      </c>
      <c r="V376" s="121" t="s">
        <v>132</v>
      </c>
      <c r="W376" s="121" t="s">
        <v>3589</v>
      </c>
      <c r="X376" s="121" t="s">
        <v>3802</v>
      </c>
      <c r="Y376" s="121" t="s">
        <v>3803</v>
      </c>
      <c r="Z376" s="121" t="s">
        <v>2768</v>
      </c>
      <c r="AA376" s="121" t="s">
        <v>3092</v>
      </c>
      <c r="AB376" s="121" t="s">
        <v>3804</v>
      </c>
      <c r="AC376" s="121" t="s">
        <v>3805</v>
      </c>
      <c r="AD376" s="121" t="s">
        <v>3806</v>
      </c>
      <c r="AE376" s="121" t="s">
        <v>3807</v>
      </c>
      <c r="AF376" s="121"/>
      <c r="AG376" s="121"/>
      <c r="AH376" s="121"/>
      <c r="AI376" s="551"/>
      <c r="AJ376" s="551"/>
      <c r="AK376" s="551"/>
      <c r="AL376" s="551"/>
      <c r="AM376" s="551"/>
      <c r="AN376" s="551"/>
      <c r="AO376" s="551"/>
      <c r="AP376" s="551"/>
      <c r="AQ376" s="551"/>
      <c r="AR376" s="551"/>
      <c r="AS376" s="551"/>
      <c r="AT376" s="551"/>
      <c r="AU376" s="551"/>
      <c r="AV376" s="551"/>
      <c r="AW376" s="551"/>
      <c r="AX376" s="551"/>
    </row>
    <row r="377">
      <c r="A377" s="570" t="s">
        <v>3798</v>
      </c>
      <c r="B377" s="570" t="s">
        <v>3808</v>
      </c>
      <c r="C377" s="570" t="s">
        <v>486</v>
      </c>
      <c r="D377" s="570" t="s">
        <v>3786</v>
      </c>
      <c r="E377" s="570" t="s">
        <v>2714</v>
      </c>
      <c r="F377" s="570">
        <v>4</v>
      </c>
      <c r="G377" s="570">
        <v>8</v>
      </c>
      <c r="H377" s="570">
        <v>160</v>
      </c>
      <c r="I377" s="569"/>
      <c r="J377" s="121"/>
      <c r="K377" s="121"/>
      <c r="L377" s="121"/>
      <c r="M377" s="570"/>
      <c r="N377" s="569"/>
      <c r="O377" s="569"/>
      <c r="P377" s="569"/>
      <c r="Q377" s="121"/>
      <c r="R377" s="121" t="s">
        <v>3809</v>
      </c>
      <c r="S377" s="121" t="s">
        <v>2742</v>
      </c>
      <c r="T377" s="121" t="s">
        <v>3801</v>
      </c>
      <c r="U377" s="121">
        <v>0</v>
      </c>
      <c r="V377" s="121" t="s">
        <v>132</v>
      </c>
      <c r="W377" s="121" t="s">
        <v>3589</v>
      </c>
      <c r="X377" s="121" t="s">
        <v>3802</v>
      </c>
      <c r="Y377" s="121" t="s">
        <v>3803</v>
      </c>
      <c r="Z377" s="121" t="s">
        <v>2768</v>
      </c>
      <c r="AA377" s="121" t="s">
        <v>3092</v>
      </c>
      <c r="AB377" s="121" t="s">
        <v>3810</v>
      </c>
      <c r="AC377" s="121" t="s">
        <v>3805</v>
      </c>
      <c r="AD377" s="121" t="s">
        <v>3806</v>
      </c>
      <c r="AE377" s="121" t="s">
        <v>3811</v>
      </c>
      <c r="AF377" s="121"/>
      <c r="AG377" s="121"/>
      <c r="AH377" s="121"/>
      <c r="AI377" s="551"/>
      <c r="AJ377" s="551"/>
      <c r="AK377" s="551"/>
      <c r="AL377" s="551"/>
      <c r="AM377" s="551"/>
      <c r="AN377" s="551"/>
      <c r="AO377" s="551"/>
      <c r="AP377" s="551"/>
      <c r="AQ377" s="551"/>
      <c r="AR377" s="551"/>
      <c r="AS377" s="551"/>
      <c r="AT377" s="551"/>
      <c r="AU377" s="551"/>
      <c r="AV377" s="551"/>
      <c r="AW377" s="551"/>
      <c r="AX377" s="551"/>
    </row>
    <row r="378">
      <c r="A378" s="570" t="s">
        <v>3798</v>
      </c>
      <c r="B378" s="570" t="s">
        <v>3812</v>
      </c>
      <c r="C378" s="570" t="s">
        <v>486</v>
      </c>
      <c r="D378" s="570" t="s">
        <v>3786</v>
      </c>
      <c r="E378" s="570" t="s">
        <v>2714</v>
      </c>
      <c r="F378" s="570">
        <v>4</v>
      </c>
      <c r="G378" s="570">
        <v>8</v>
      </c>
      <c r="H378" s="570">
        <v>260</v>
      </c>
      <c r="I378" s="569"/>
      <c r="J378" s="121"/>
      <c r="K378" s="121"/>
      <c r="L378" s="121"/>
      <c r="M378" s="570"/>
      <c r="N378" s="569"/>
      <c r="O378" s="569"/>
      <c r="P378" s="569"/>
      <c r="Q378" s="121"/>
      <c r="R378" s="121" t="s">
        <v>3813</v>
      </c>
      <c r="S378" s="121" t="s">
        <v>2742</v>
      </c>
      <c r="T378" s="121" t="s">
        <v>3801</v>
      </c>
      <c r="U378" s="121">
        <v>0</v>
      </c>
      <c r="V378" s="121" t="s">
        <v>132</v>
      </c>
      <c r="W378" s="121" t="s">
        <v>3589</v>
      </c>
      <c r="X378" s="121">
        <v>0</v>
      </c>
      <c r="Y378" s="121" t="s">
        <v>3803</v>
      </c>
      <c r="Z378" s="121" t="s">
        <v>2768</v>
      </c>
      <c r="AA378" s="121" t="s">
        <v>3092</v>
      </c>
      <c r="AB378" s="121" t="s">
        <v>3814</v>
      </c>
      <c r="AC378" s="121" t="s">
        <v>3805</v>
      </c>
      <c r="AD378" s="121" t="s">
        <v>3806</v>
      </c>
      <c r="AE378" s="121" t="s">
        <v>3811</v>
      </c>
      <c r="AF378" s="121"/>
      <c r="AG378" s="121"/>
      <c r="AH378" s="121"/>
      <c r="AI378" s="551"/>
      <c r="AJ378" s="551"/>
      <c r="AK378" s="551"/>
      <c r="AL378" s="551"/>
      <c r="AM378" s="551"/>
      <c r="AN378" s="551"/>
      <c r="AO378" s="551"/>
      <c r="AP378" s="551"/>
      <c r="AQ378" s="551"/>
      <c r="AR378" s="551"/>
      <c r="AS378" s="551"/>
      <c r="AT378" s="551"/>
      <c r="AU378" s="551"/>
      <c r="AV378" s="551"/>
      <c r="AW378" s="551"/>
      <c r="AX378" s="551"/>
    </row>
    <row r="379">
      <c r="A379" s="570" t="s">
        <v>3798</v>
      </c>
      <c r="B379" s="570" t="s">
        <v>3815</v>
      </c>
      <c r="C379" s="570" t="s">
        <v>486</v>
      </c>
      <c r="D379" s="570" t="s">
        <v>3786</v>
      </c>
      <c r="E379" s="570" t="s">
        <v>2714</v>
      </c>
      <c r="F379" s="570">
        <v>4</v>
      </c>
      <c r="G379" s="570">
        <v>8</v>
      </c>
      <c r="H379" s="570">
        <v>260</v>
      </c>
      <c r="I379" s="569"/>
      <c r="J379" s="121"/>
      <c r="K379" s="121"/>
      <c r="L379" s="121"/>
      <c r="M379" s="570"/>
      <c r="N379" s="569"/>
      <c r="O379" s="569"/>
      <c r="P379" s="569"/>
      <c r="Q379" s="121"/>
      <c r="R379" s="121" t="s">
        <v>3816</v>
      </c>
      <c r="S379" s="121" t="s">
        <v>2742</v>
      </c>
      <c r="T379" s="121" t="s">
        <v>3801</v>
      </c>
      <c r="U379" s="121">
        <v>0</v>
      </c>
      <c r="V379" s="121" t="s">
        <v>132</v>
      </c>
      <c r="W379" s="121" t="s">
        <v>3589</v>
      </c>
      <c r="X379" s="121">
        <v>0</v>
      </c>
      <c r="Y379" s="121" t="s">
        <v>3803</v>
      </c>
      <c r="Z379" s="121" t="s">
        <v>2768</v>
      </c>
      <c r="AA379" s="121" t="s">
        <v>3092</v>
      </c>
      <c r="AB379" s="121" t="s">
        <v>3817</v>
      </c>
      <c r="AC379" s="121" t="s">
        <v>3805</v>
      </c>
      <c r="AD379" s="121" t="s">
        <v>3806</v>
      </c>
      <c r="AE379" s="121" t="s">
        <v>3818</v>
      </c>
      <c r="AF379" s="121"/>
      <c r="AG379" s="121"/>
      <c r="AH379" s="121"/>
      <c r="AI379" s="551"/>
      <c r="AJ379" s="551"/>
      <c r="AK379" s="551"/>
      <c r="AL379" s="551"/>
      <c r="AM379" s="551"/>
      <c r="AN379" s="551"/>
      <c r="AO379" s="551"/>
      <c r="AP379" s="551"/>
      <c r="AQ379" s="551"/>
      <c r="AR379" s="551"/>
      <c r="AS379" s="551"/>
      <c r="AT379" s="551"/>
      <c r="AU379" s="551"/>
      <c r="AV379" s="551"/>
      <c r="AW379" s="551"/>
      <c r="AX379" s="551"/>
    </row>
    <row r="380">
      <c r="A380" s="570" t="s">
        <v>3819</v>
      </c>
      <c r="B380" s="570" t="s">
        <v>3820</v>
      </c>
      <c r="C380" s="570" t="s">
        <v>486</v>
      </c>
      <c r="D380" s="570" t="s">
        <v>3786</v>
      </c>
      <c r="E380" s="570" t="s">
        <v>2714</v>
      </c>
      <c r="F380" s="570">
        <v>32</v>
      </c>
      <c r="G380" s="570" t="s">
        <v>3821</v>
      </c>
      <c r="H380" s="570">
        <v>250</v>
      </c>
      <c r="I380" s="569"/>
      <c r="J380" s="121"/>
      <c r="K380" s="121"/>
      <c r="L380" s="121"/>
      <c r="M380" s="570"/>
      <c r="N380" s="569"/>
      <c r="O380" s="569"/>
      <c r="P380" s="569"/>
      <c r="Q380" s="121"/>
      <c r="R380" s="121" t="s">
        <v>3820</v>
      </c>
      <c r="S380" s="121" t="s">
        <v>2742</v>
      </c>
      <c r="T380" s="121" t="s">
        <v>3047</v>
      </c>
      <c r="U380" s="121">
        <v>0</v>
      </c>
      <c r="V380" s="121" t="s">
        <v>2206</v>
      </c>
      <c r="W380" s="121" t="s">
        <v>2949</v>
      </c>
      <c r="X380" s="121" t="s">
        <v>3193</v>
      </c>
      <c r="Y380" s="121" t="s">
        <v>2465</v>
      </c>
      <c r="Z380" s="121" t="s">
        <v>2744</v>
      </c>
      <c r="AA380" s="121" t="s">
        <v>3822</v>
      </c>
      <c r="AB380" s="121" t="s">
        <v>3823</v>
      </c>
      <c r="AC380" s="121" t="s">
        <v>2103</v>
      </c>
      <c r="AD380" s="121" t="s">
        <v>2747</v>
      </c>
      <c r="AE380" s="121" t="s">
        <v>3614</v>
      </c>
      <c r="AF380" s="121"/>
      <c r="AG380" s="121"/>
      <c r="AH380" s="121"/>
      <c r="AI380" s="551"/>
      <c r="AJ380" s="551"/>
      <c r="AK380" s="551"/>
      <c r="AL380" s="551"/>
      <c r="AM380" s="551"/>
      <c r="AN380" s="551"/>
      <c r="AO380" s="551"/>
      <c r="AP380" s="551"/>
      <c r="AQ380" s="551"/>
      <c r="AR380" s="551"/>
      <c r="AS380" s="551"/>
      <c r="AT380" s="551"/>
      <c r="AU380" s="551"/>
      <c r="AV380" s="551"/>
      <c r="AW380" s="551"/>
      <c r="AX380" s="551"/>
    </row>
    <row r="381">
      <c r="A381" s="570" t="s">
        <v>3819</v>
      </c>
      <c r="B381" s="570" t="s">
        <v>3824</v>
      </c>
      <c r="C381" s="570" t="s">
        <v>486</v>
      </c>
      <c r="D381" s="570" t="s">
        <v>3786</v>
      </c>
      <c r="E381" s="570" t="s">
        <v>2714</v>
      </c>
      <c r="F381" s="570">
        <v>32</v>
      </c>
      <c r="G381" s="570">
        <v>32</v>
      </c>
      <c r="H381" s="570">
        <v>200</v>
      </c>
      <c r="I381" s="569"/>
      <c r="J381" s="121"/>
      <c r="K381" s="121"/>
      <c r="L381" s="121"/>
      <c r="M381" s="570"/>
      <c r="N381" s="569"/>
      <c r="O381" s="569"/>
      <c r="P381" s="569"/>
      <c r="Q381" s="121"/>
      <c r="R381" s="121" t="s">
        <v>3825</v>
      </c>
      <c r="S381" s="121" t="s">
        <v>2742</v>
      </c>
      <c r="T381" s="121" t="s">
        <v>3047</v>
      </c>
      <c r="U381" s="121">
        <v>0</v>
      </c>
      <c r="V381" s="121" t="s">
        <v>2206</v>
      </c>
      <c r="W381" s="121" t="s">
        <v>2767</v>
      </c>
      <c r="X381" s="121" t="s">
        <v>3193</v>
      </c>
      <c r="Y381" s="121" t="s">
        <v>2465</v>
      </c>
      <c r="Z381" s="121" t="s">
        <v>2744</v>
      </c>
      <c r="AA381" s="121" t="s">
        <v>2745</v>
      </c>
      <c r="AB381" s="121" t="s">
        <v>3826</v>
      </c>
      <c r="AC381" s="121" t="s">
        <v>2103</v>
      </c>
      <c r="AD381" s="121" t="s">
        <v>2747</v>
      </c>
      <c r="AE381" s="121" t="s">
        <v>3440</v>
      </c>
      <c r="AF381" s="121"/>
      <c r="AG381" s="121"/>
      <c r="AH381" s="121"/>
      <c r="AI381" s="551"/>
      <c r="AJ381" s="551"/>
      <c r="AK381" s="551"/>
      <c r="AL381" s="551"/>
      <c r="AM381" s="551"/>
      <c r="AN381" s="551"/>
      <c r="AO381" s="551"/>
      <c r="AP381" s="551"/>
      <c r="AQ381" s="551"/>
      <c r="AR381" s="551"/>
      <c r="AS381" s="551"/>
      <c r="AT381" s="551"/>
      <c r="AU381" s="551"/>
      <c r="AV381" s="551"/>
      <c r="AW381" s="551"/>
      <c r="AX381" s="551"/>
    </row>
    <row r="382">
      <c r="A382" s="570" t="s">
        <v>3819</v>
      </c>
      <c r="B382" s="570" t="s">
        <v>3827</v>
      </c>
      <c r="C382" s="570" t="s">
        <v>486</v>
      </c>
      <c r="D382" s="570" t="s">
        <v>3786</v>
      </c>
      <c r="E382" s="570" t="s">
        <v>2714</v>
      </c>
      <c r="F382" s="570">
        <v>32</v>
      </c>
      <c r="G382" s="570">
        <v>64</v>
      </c>
      <c r="H382" s="570">
        <v>700</v>
      </c>
      <c r="I382" s="569"/>
      <c r="J382" s="121"/>
      <c r="K382" s="121"/>
      <c r="L382" s="121"/>
      <c r="M382" s="570"/>
      <c r="N382" s="569"/>
      <c r="O382" s="569"/>
      <c r="P382" s="569"/>
      <c r="Q382" s="121"/>
      <c r="R382" s="121" t="s">
        <v>3828</v>
      </c>
      <c r="S382" s="121" t="s">
        <v>2742</v>
      </c>
      <c r="T382" s="121" t="s">
        <v>3047</v>
      </c>
      <c r="U382" s="121">
        <v>0</v>
      </c>
      <c r="V382" s="121" t="s">
        <v>2720</v>
      </c>
      <c r="W382" s="121" t="s">
        <v>2950</v>
      </c>
      <c r="X382" s="121" t="s">
        <v>2721</v>
      </c>
      <c r="Y382" s="121" t="s">
        <v>2465</v>
      </c>
      <c r="Z382" s="121" t="s">
        <v>2744</v>
      </c>
      <c r="AA382" s="121" t="s">
        <v>2751</v>
      </c>
      <c r="AB382" s="121" t="s">
        <v>3829</v>
      </c>
      <c r="AC382" s="121" t="s">
        <v>2103</v>
      </c>
      <c r="AD382" s="121" t="s">
        <v>2747</v>
      </c>
      <c r="AE382" s="121" t="s">
        <v>2753</v>
      </c>
      <c r="AF382" s="121"/>
      <c r="AG382" s="121"/>
      <c r="AH382" s="121"/>
      <c r="AI382" s="551"/>
      <c r="AJ382" s="551"/>
      <c r="AK382" s="551"/>
      <c r="AL382" s="551"/>
      <c r="AM382" s="551"/>
      <c r="AN382" s="551"/>
      <c r="AO382" s="551"/>
      <c r="AP382" s="551"/>
      <c r="AQ382" s="551"/>
      <c r="AR382" s="551"/>
      <c r="AS382" s="551"/>
      <c r="AT382" s="551"/>
      <c r="AU382" s="551"/>
      <c r="AV382" s="551"/>
      <c r="AW382" s="551"/>
      <c r="AX382" s="551"/>
    </row>
    <row r="383">
      <c r="A383" s="570" t="s">
        <v>3819</v>
      </c>
      <c r="B383" s="570" t="s">
        <v>3830</v>
      </c>
      <c r="C383" s="570" t="s">
        <v>486</v>
      </c>
      <c r="D383" s="570" t="s">
        <v>3786</v>
      </c>
      <c r="E383" s="570" t="s">
        <v>2714</v>
      </c>
      <c r="F383" s="570">
        <v>24</v>
      </c>
      <c r="G383" s="570">
        <v>62</v>
      </c>
      <c r="H383" s="570">
        <v>150</v>
      </c>
      <c r="I383" s="569"/>
      <c r="J383" s="121"/>
      <c r="K383" s="121"/>
      <c r="L383" s="121"/>
      <c r="M383" s="570"/>
      <c r="N383" s="569"/>
      <c r="O383" s="569"/>
      <c r="P383" s="569"/>
      <c r="Q383" s="121"/>
      <c r="R383" s="121" t="s">
        <v>3831</v>
      </c>
      <c r="S383" s="121" t="s">
        <v>2742</v>
      </c>
      <c r="T383" s="121" t="s">
        <v>3047</v>
      </c>
      <c r="U383" s="121">
        <v>0</v>
      </c>
      <c r="V383" s="121" t="s">
        <v>2720</v>
      </c>
      <c r="W383" s="121" t="s">
        <v>2950</v>
      </c>
      <c r="X383" s="121" t="s">
        <v>2721</v>
      </c>
      <c r="Y383" s="121" t="s">
        <v>2465</v>
      </c>
      <c r="Z383" s="121" t="s">
        <v>2744</v>
      </c>
      <c r="AA383" s="121" t="s">
        <v>2751</v>
      </c>
      <c r="AB383" s="121" t="s">
        <v>3832</v>
      </c>
      <c r="AC383" s="121" t="s">
        <v>2103</v>
      </c>
      <c r="AD383" s="121" t="s">
        <v>2747</v>
      </c>
      <c r="AE383" s="121" t="s">
        <v>2753</v>
      </c>
      <c r="AF383" s="121"/>
      <c r="AG383" s="121"/>
      <c r="AH383" s="121"/>
      <c r="AI383" s="551"/>
      <c r="AJ383" s="551"/>
      <c r="AK383" s="551"/>
      <c r="AL383" s="551"/>
      <c r="AM383" s="551"/>
      <c r="AN383" s="551"/>
      <c r="AO383" s="551"/>
      <c r="AP383" s="551"/>
      <c r="AQ383" s="551"/>
      <c r="AR383" s="551"/>
      <c r="AS383" s="551"/>
      <c r="AT383" s="551"/>
      <c r="AU383" s="551"/>
      <c r="AV383" s="551"/>
      <c r="AW383" s="551"/>
      <c r="AX383" s="551"/>
    </row>
    <row r="384">
      <c r="A384" s="570" t="s">
        <v>3819</v>
      </c>
      <c r="B384" s="570" t="s">
        <v>3216</v>
      </c>
      <c r="C384" s="570" t="s">
        <v>486</v>
      </c>
      <c r="D384" s="570" t="s">
        <v>3786</v>
      </c>
      <c r="E384" s="570" t="s">
        <v>2714</v>
      </c>
      <c r="F384" s="570">
        <v>16</v>
      </c>
      <c r="G384" s="570">
        <v>32</v>
      </c>
      <c r="H384" s="570">
        <v>200</v>
      </c>
      <c r="I384" s="569"/>
      <c r="J384" s="121"/>
      <c r="K384" s="121"/>
      <c r="L384" s="121"/>
      <c r="M384" s="570"/>
      <c r="N384" s="569"/>
      <c r="O384" s="569"/>
      <c r="P384" s="569"/>
      <c r="Q384" s="121"/>
      <c r="R384" s="121" t="s">
        <v>3217</v>
      </c>
      <c r="S384" s="121" t="s">
        <v>2742</v>
      </c>
      <c r="T384" s="121" t="s">
        <v>2743</v>
      </c>
      <c r="U384" s="121">
        <v>0</v>
      </c>
      <c r="V384" s="121" t="s">
        <v>2206</v>
      </c>
      <c r="W384" s="121" t="s">
        <v>3071</v>
      </c>
      <c r="X384" s="121" t="s">
        <v>3193</v>
      </c>
      <c r="Y384" s="121" t="s">
        <v>2465</v>
      </c>
      <c r="Z384" s="121" t="s">
        <v>3155</v>
      </c>
      <c r="AA384" s="121" t="s">
        <v>3092</v>
      </c>
      <c r="AB384" s="121" t="s">
        <v>3218</v>
      </c>
      <c r="AC384" s="121" t="s">
        <v>2103</v>
      </c>
      <c r="AD384" s="121" t="s">
        <v>2747</v>
      </c>
      <c r="AE384" s="121" t="s">
        <v>3219</v>
      </c>
      <c r="AF384" s="121"/>
      <c r="AG384" s="121"/>
      <c r="AH384" s="121"/>
      <c r="AI384" s="551"/>
      <c r="AJ384" s="551"/>
      <c r="AK384" s="551"/>
      <c r="AL384" s="551"/>
      <c r="AM384" s="551"/>
      <c r="AN384" s="551"/>
      <c r="AO384" s="551"/>
      <c r="AP384" s="551"/>
      <c r="AQ384" s="551"/>
      <c r="AR384" s="551"/>
      <c r="AS384" s="551"/>
      <c r="AT384" s="551"/>
      <c r="AU384" s="551"/>
      <c r="AV384" s="551"/>
      <c r="AW384" s="551"/>
      <c r="AX384" s="551"/>
    </row>
    <row r="385">
      <c r="A385" s="570" t="s">
        <v>1766</v>
      </c>
      <c r="B385" s="570" t="s">
        <v>3833</v>
      </c>
      <c r="C385" s="570" t="s">
        <v>486</v>
      </c>
      <c r="D385" s="570" t="s">
        <v>3786</v>
      </c>
      <c r="E385" s="570" t="s">
        <v>2714</v>
      </c>
      <c r="F385" s="570">
        <v>8</v>
      </c>
      <c r="G385" s="570">
        <v>16</v>
      </c>
      <c r="H385" s="570">
        <v>256</v>
      </c>
      <c r="I385" s="569"/>
      <c r="J385" s="121"/>
      <c r="K385" s="121"/>
      <c r="L385" s="121"/>
      <c r="M385" s="570"/>
      <c r="N385" s="569"/>
      <c r="O385" s="569"/>
      <c r="P385" s="569"/>
      <c r="Q385" s="121"/>
      <c r="R385" s="121" t="e">
        <v>#N/A</v>
      </c>
      <c r="S385" s="121" t="e">
        <v>#N/A</v>
      </c>
      <c r="T385" s="121" t="e">
        <v>#N/A</v>
      </c>
      <c r="U385" s="121">
        <v>0</v>
      </c>
      <c r="V385" s="121" t="e">
        <v>#N/A</v>
      </c>
      <c r="W385" s="121" t="e">
        <v>#N/A</v>
      </c>
      <c r="X385" s="121" t="e">
        <v>#N/A</v>
      </c>
      <c r="Y385" s="121" t="e">
        <v>#N/A</v>
      </c>
      <c r="Z385" s="121" t="e">
        <v>#N/A</v>
      </c>
      <c r="AA385" s="121" t="e">
        <v>#N/A</v>
      </c>
      <c r="AB385" s="121" t="e">
        <v>#N/A</v>
      </c>
      <c r="AC385" s="121" t="e">
        <v>#N/A</v>
      </c>
      <c r="AD385" s="121" t="e">
        <v>#N/A</v>
      </c>
      <c r="AE385" s="121" t="e">
        <v>#N/A</v>
      </c>
      <c r="AF385" s="121"/>
      <c r="AG385" s="121"/>
      <c r="AH385" s="121"/>
      <c r="AI385" s="551"/>
      <c r="AJ385" s="551"/>
      <c r="AK385" s="551"/>
      <c r="AL385" s="551"/>
      <c r="AM385" s="551"/>
      <c r="AN385" s="551"/>
      <c r="AO385" s="551"/>
      <c r="AP385" s="551"/>
      <c r="AQ385" s="551"/>
      <c r="AR385" s="551"/>
      <c r="AS385" s="551"/>
      <c r="AT385" s="551"/>
      <c r="AU385" s="551"/>
      <c r="AV385" s="551"/>
      <c r="AW385" s="551"/>
      <c r="AX385" s="551"/>
    </row>
    <row r="386">
      <c r="A386" s="570" t="s">
        <v>1766</v>
      </c>
      <c r="B386" s="570" t="s">
        <v>3834</v>
      </c>
      <c r="C386" s="570" t="s">
        <v>486</v>
      </c>
      <c r="D386" s="570" t="s">
        <v>3786</v>
      </c>
      <c r="E386" s="570" t="s">
        <v>2714</v>
      </c>
      <c r="F386" s="570">
        <v>8</v>
      </c>
      <c r="G386" s="570">
        <v>16</v>
      </c>
      <c r="H386" s="570">
        <v>256</v>
      </c>
      <c r="I386" s="569"/>
      <c r="J386" s="121"/>
      <c r="K386" s="121"/>
      <c r="L386" s="121"/>
      <c r="M386" s="570"/>
      <c r="N386" s="569"/>
      <c r="O386" s="569"/>
      <c r="P386" s="569"/>
      <c r="Q386" s="121"/>
      <c r="R386" s="121" t="e">
        <v>#N/A</v>
      </c>
      <c r="S386" s="121" t="e">
        <v>#N/A</v>
      </c>
      <c r="T386" s="121" t="e">
        <v>#N/A</v>
      </c>
      <c r="U386" s="121">
        <v>0</v>
      </c>
      <c r="V386" s="121" t="e">
        <v>#N/A</v>
      </c>
      <c r="W386" s="121" t="e">
        <v>#N/A</v>
      </c>
      <c r="X386" s="121" t="e">
        <v>#N/A</v>
      </c>
      <c r="Y386" s="121" t="e">
        <v>#N/A</v>
      </c>
      <c r="Z386" s="121" t="e">
        <v>#N/A</v>
      </c>
      <c r="AA386" s="121" t="e">
        <v>#N/A</v>
      </c>
      <c r="AB386" s="121" t="e">
        <v>#N/A</v>
      </c>
      <c r="AC386" s="121" t="e">
        <v>#N/A</v>
      </c>
      <c r="AD386" s="121" t="e">
        <v>#N/A</v>
      </c>
      <c r="AE386" s="121" t="e">
        <v>#N/A</v>
      </c>
      <c r="AF386" s="121"/>
      <c r="AG386" s="121"/>
      <c r="AH386" s="121"/>
      <c r="AI386" s="551"/>
      <c r="AJ386" s="551"/>
      <c r="AK386" s="551"/>
      <c r="AL386" s="551"/>
      <c r="AM386" s="551"/>
      <c r="AN386" s="551"/>
      <c r="AO386" s="551"/>
      <c r="AP386" s="551"/>
      <c r="AQ386" s="551"/>
      <c r="AR386" s="551"/>
      <c r="AS386" s="551"/>
      <c r="AT386" s="551"/>
      <c r="AU386" s="551"/>
      <c r="AV386" s="551"/>
      <c r="AW386" s="551"/>
      <c r="AX386" s="551"/>
    </row>
    <row r="387">
      <c r="A387" s="570" t="s">
        <v>1766</v>
      </c>
      <c r="B387" s="570" t="s">
        <v>3835</v>
      </c>
      <c r="C387" s="570" t="s">
        <v>486</v>
      </c>
      <c r="D387" s="570" t="s">
        <v>3786</v>
      </c>
      <c r="E387" s="570" t="s">
        <v>2714</v>
      </c>
      <c r="F387" s="570">
        <v>8</v>
      </c>
      <c r="G387" s="570">
        <v>16</v>
      </c>
      <c r="H387" s="570">
        <v>256</v>
      </c>
      <c r="I387" s="569"/>
      <c r="J387" s="121"/>
      <c r="K387" s="121"/>
      <c r="L387" s="121"/>
      <c r="M387" s="570"/>
      <c r="N387" s="569"/>
      <c r="O387" s="569"/>
      <c r="P387" s="569"/>
      <c r="Q387" s="121"/>
      <c r="R387" s="121" t="e">
        <v>#N/A</v>
      </c>
      <c r="S387" s="121" t="e">
        <v>#N/A</v>
      </c>
      <c r="T387" s="121" t="e">
        <v>#N/A</v>
      </c>
      <c r="U387" s="121">
        <v>0</v>
      </c>
      <c r="V387" s="121" t="e">
        <v>#N/A</v>
      </c>
      <c r="W387" s="121" t="e">
        <v>#N/A</v>
      </c>
      <c r="X387" s="121" t="e">
        <v>#N/A</v>
      </c>
      <c r="Y387" s="121" t="e">
        <v>#N/A</v>
      </c>
      <c r="Z387" s="121" t="e">
        <v>#N/A</v>
      </c>
      <c r="AA387" s="121" t="e">
        <v>#N/A</v>
      </c>
      <c r="AB387" s="121" t="e">
        <v>#N/A</v>
      </c>
      <c r="AC387" s="121" t="e">
        <v>#N/A</v>
      </c>
      <c r="AD387" s="121" t="e">
        <v>#N/A</v>
      </c>
      <c r="AE387" s="121" t="e">
        <v>#N/A</v>
      </c>
      <c r="AF387" s="121"/>
      <c r="AG387" s="121"/>
      <c r="AH387" s="121"/>
      <c r="AI387" s="551"/>
      <c r="AJ387" s="551"/>
      <c r="AK387" s="551"/>
      <c r="AL387" s="551"/>
      <c r="AM387" s="551"/>
      <c r="AN387" s="551"/>
      <c r="AO387" s="551"/>
      <c r="AP387" s="551"/>
      <c r="AQ387" s="551"/>
      <c r="AR387" s="551"/>
      <c r="AS387" s="551"/>
      <c r="AT387" s="551"/>
      <c r="AU387" s="551"/>
      <c r="AV387" s="551"/>
      <c r="AW387" s="551"/>
      <c r="AX387" s="551"/>
    </row>
    <row r="388">
      <c r="A388" s="570" t="s">
        <v>1766</v>
      </c>
      <c r="B388" s="570" t="s">
        <v>3836</v>
      </c>
      <c r="C388" s="570" t="s">
        <v>486</v>
      </c>
      <c r="D388" s="570" t="s">
        <v>3786</v>
      </c>
      <c r="E388" s="570" t="s">
        <v>2714</v>
      </c>
      <c r="F388" s="570">
        <v>12</v>
      </c>
      <c r="G388" s="570">
        <v>84</v>
      </c>
      <c r="H388" s="570">
        <v>250</v>
      </c>
      <c r="I388" s="569"/>
      <c r="J388" s="121"/>
      <c r="K388" s="121"/>
      <c r="L388" s="121"/>
      <c r="M388" s="570"/>
      <c r="N388" s="569"/>
      <c r="O388" s="569"/>
      <c r="P388" s="569"/>
      <c r="Q388" s="121"/>
      <c r="R388" s="121" t="e">
        <v>#N/A</v>
      </c>
      <c r="S388" s="121" t="e">
        <v>#N/A</v>
      </c>
      <c r="T388" s="121" t="e">
        <v>#N/A</v>
      </c>
      <c r="U388" s="121">
        <v>0</v>
      </c>
      <c r="V388" s="121" t="e">
        <v>#N/A</v>
      </c>
      <c r="W388" s="121" t="e">
        <v>#N/A</v>
      </c>
      <c r="X388" s="121" t="e">
        <v>#N/A</v>
      </c>
      <c r="Y388" s="121" t="e">
        <v>#N/A</v>
      </c>
      <c r="Z388" s="121" t="e">
        <v>#N/A</v>
      </c>
      <c r="AA388" s="121" t="e">
        <v>#N/A</v>
      </c>
      <c r="AB388" s="121" t="e">
        <v>#N/A</v>
      </c>
      <c r="AC388" s="121" t="e">
        <v>#N/A</v>
      </c>
      <c r="AD388" s="121" t="e">
        <v>#N/A</v>
      </c>
      <c r="AE388" s="121" t="e">
        <v>#N/A</v>
      </c>
      <c r="AF388" s="121"/>
      <c r="AG388" s="121"/>
      <c r="AH388" s="121"/>
      <c r="AI388" s="551"/>
      <c r="AJ388" s="551"/>
      <c r="AK388" s="551"/>
      <c r="AL388" s="551"/>
      <c r="AM388" s="551"/>
      <c r="AN388" s="551"/>
      <c r="AO388" s="551"/>
      <c r="AP388" s="551"/>
      <c r="AQ388" s="551"/>
      <c r="AR388" s="551"/>
      <c r="AS388" s="551"/>
      <c r="AT388" s="551"/>
      <c r="AU388" s="551"/>
      <c r="AV388" s="551"/>
      <c r="AW388" s="551"/>
      <c r="AX388" s="551"/>
    </row>
    <row r="389">
      <c r="A389" s="570" t="s">
        <v>1766</v>
      </c>
      <c r="B389" s="570" t="s">
        <v>3837</v>
      </c>
      <c r="C389" s="570" t="s">
        <v>486</v>
      </c>
      <c r="D389" s="570" t="s">
        <v>3786</v>
      </c>
      <c r="E389" s="570" t="s">
        <v>2714</v>
      </c>
      <c r="F389" s="570">
        <v>12</v>
      </c>
      <c r="G389" s="570">
        <v>84</v>
      </c>
      <c r="H389" s="570">
        <v>250</v>
      </c>
      <c r="I389" s="569"/>
      <c r="J389" s="121"/>
      <c r="K389" s="121"/>
      <c r="L389" s="121"/>
      <c r="M389" s="570"/>
      <c r="N389" s="569"/>
      <c r="O389" s="569"/>
      <c r="P389" s="569"/>
      <c r="Q389" s="121"/>
      <c r="R389" s="121" t="e">
        <v>#N/A</v>
      </c>
      <c r="S389" s="121" t="e">
        <v>#N/A</v>
      </c>
      <c r="T389" s="121" t="e">
        <v>#N/A</v>
      </c>
      <c r="U389" s="121">
        <v>0</v>
      </c>
      <c r="V389" s="121" t="e">
        <v>#N/A</v>
      </c>
      <c r="W389" s="121" t="e">
        <v>#N/A</v>
      </c>
      <c r="X389" s="121" t="e">
        <v>#N/A</v>
      </c>
      <c r="Y389" s="121" t="e">
        <v>#N/A</v>
      </c>
      <c r="Z389" s="121" t="e">
        <v>#N/A</v>
      </c>
      <c r="AA389" s="121" t="e">
        <v>#N/A</v>
      </c>
      <c r="AB389" s="121" t="e">
        <v>#N/A</v>
      </c>
      <c r="AC389" s="121" t="e">
        <v>#N/A</v>
      </c>
      <c r="AD389" s="121" t="e">
        <v>#N/A</v>
      </c>
      <c r="AE389" s="121" t="e">
        <v>#N/A</v>
      </c>
      <c r="AF389" s="121"/>
      <c r="AG389" s="121"/>
      <c r="AH389" s="121"/>
      <c r="AI389" s="551"/>
      <c r="AJ389" s="551"/>
      <c r="AK389" s="551"/>
      <c r="AL389" s="551"/>
      <c r="AM389" s="551"/>
      <c r="AN389" s="551"/>
      <c r="AO389" s="551"/>
      <c r="AP389" s="551"/>
      <c r="AQ389" s="551"/>
      <c r="AR389" s="551"/>
      <c r="AS389" s="551"/>
      <c r="AT389" s="551"/>
      <c r="AU389" s="551"/>
      <c r="AV389" s="551"/>
      <c r="AW389" s="551"/>
      <c r="AX389" s="551"/>
    </row>
    <row r="390">
      <c r="A390" s="570" t="s">
        <v>1766</v>
      </c>
      <c r="B390" s="570" t="s">
        <v>3838</v>
      </c>
      <c r="C390" s="570" t="s">
        <v>486</v>
      </c>
      <c r="D390" s="570" t="s">
        <v>3786</v>
      </c>
      <c r="E390" s="570" t="s">
        <v>2714</v>
      </c>
      <c r="F390" s="570">
        <v>12</v>
      </c>
      <c r="G390" s="570">
        <v>84</v>
      </c>
      <c r="H390" s="570">
        <v>250</v>
      </c>
      <c r="I390" s="569"/>
      <c r="J390" s="121"/>
      <c r="K390" s="121"/>
      <c r="L390" s="121"/>
      <c r="M390" s="570"/>
      <c r="N390" s="569"/>
      <c r="O390" s="569"/>
      <c r="P390" s="569"/>
      <c r="Q390" s="121"/>
      <c r="R390" s="121" t="e">
        <v>#N/A</v>
      </c>
      <c r="S390" s="121" t="e">
        <v>#N/A</v>
      </c>
      <c r="T390" s="121" t="e">
        <v>#N/A</v>
      </c>
      <c r="U390" s="121">
        <v>0</v>
      </c>
      <c r="V390" s="121" t="e">
        <v>#N/A</v>
      </c>
      <c r="W390" s="121" t="e">
        <v>#N/A</v>
      </c>
      <c r="X390" s="121" t="e">
        <v>#N/A</v>
      </c>
      <c r="Y390" s="121" t="e">
        <v>#N/A</v>
      </c>
      <c r="Z390" s="121" t="e">
        <v>#N/A</v>
      </c>
      <c r="AA390" s="121" t="e">
        <v>#N/A</v>
      </c>
      <c r="AB390" s="121" t="e">
        <v>#N/A</v>
      </c>
      <c r="AC390" s="121" t="e">
        <v>#N/A</v>
      </c>
      <c r="AD390" s="121" t="e">
        <v>#N/A</v>
      </c>
      <c r="AE390" s="121" t="e">
        <v>#N/A</v>
      </c>
      <c r="AF390" s="121"/>
      <c r="AG390" s="121"/>
      <c r="AH390" s="121"/>
      <c r="AI390" s="551"/>
      <c r="AJ390" s="551"/>
      <c r="AK390" s="551"/>
      <c r="AL390" s="551"/>
      <c r="AM390" s="551"/>
      <c r="AN390" s="551"/>
      <c r="AO390" s="551"/>
      <c r="AP390" s="551"/>
      <c r="AQ390" s="551"/>
      <c r="AR390" s="551"/>
      <c r="AS390" s="551"/>
      <c r="AT390" s="551"/>
      <c r="AU390" s="551"/>
      <c r="AV390" s="551"/>
      <c r="AW390" s="551"/>
      <c r="AX390" s="551"/>
    </row>
    <row r="391">
      <c r="A391" s="570" t="s">
        <v>1766</v>
      </c>
      <c r="B391" s="570" t="s">
        <v>3839</v>
      </c>
      <c r="C391" s="570" t="s">
        <v>486</v>
      </c>
      <c r="D391" s="570" t="s">
        <v>3786</v>
      </c>
      <c r="E391" s="570" t="s">
        <v>2714</v>
      </c>
      <c r="F391" s="570">
        <v>12</v>
      </c>
      <c r="G391" s="570">
        <v>38</v>
      </c>
      <c r="H391" s="570">
        <v>1.8700000000000001</v>
      </c>
      <c r="I391" s="569"/>
      <c r="J391" s="121"/>
      <c r="K391" s="121"/>
      <c r="L391" s="121"/>
      <c r="M391" s="570"/>
      <c r="N391" s="569"/>
      <c r="O391" s="569"/>
      <c r="P391" s="569"/>
      <c r="Q391" s="121"/>
      <c r="R391" s="121" t="s">
        <v>3840</v>
      </c>
      <c r="S391" s="121" t="s">
        <v>2742</v>
      </c>
      <c r="T391" s="121" t="s">
        <v>3841</v>
      </c>
      <c r="U391" s="121">
        <v>0</v>
      </c>
      <c r="V391" s="121" t="s">
        <v>760</v>
      </c>
      <c r="W391" s="121" t="s">
        <v>2950</v>
      </c>
      <c r="X391" s="121" t="s">
        <v>3802</v>
      </c>
      <c r="Y391" s="121" t="s">
        <v>2465</v>
      </c>
      <c r="Z391" s="121" t="s">
        <v>2768</v>
      </c>
      <c r="AA391" s="121" t="s">
        <v>2769</v>
      </c>
      <c r="AB391" s="121" t="s">
        <v>3842</v>
      </c>
      <c r="AC391" s="121" t="s">
        <v>2103</v>
      </c>
      <c r="AD391" s="121" t="s">
        <v>2771</v>
      </c>
      <c r="AE391" s="121" t="s">
        <v>2991</v>
      </c>
      <c r="AF391" s="121"/>
      <c r="AG391" s="121"/>
      <c r="AH391" s="121"/>
      <c r="AI391" s="551"/>
      <c r="AJ391" s="551"/>
      <c r="AK391" s="551"/>
      <c r="AL391" s="551"/>
      <c r="AM391" s="551"/>
      <c r="AN391" s="551"/>
      <c r="AO391" s="551"/>
      <c r="AP391" s="551"/>
      <c r="AQ391" s="551"/>
      <c r="AR391" s="551"/>
      <c r="AS391" s="551"/>
      <c r="AT391" s="551"/>
      <c r="AU391" s="551"/>
      <c r="AV391" s="551"/>
      <c r="AW391" s="551"/>
      <c r="AX391" s="551"/>
    </row>
    <row r="392">
      <c r="A392" s="570" t="s">
        <v>1766</v>
      </c>
      <c r="B392" s="570" t="s">
        <v>3843</v>
      </c>
      <c r="C392" s="570" t="s">
        <v>486</v>
      </c>
      <c r="D392" s="570" t="s">
        <v>3786</v>
      </c>
      <c r="E392" s="570" t="s">
        <v>2714</v>
      </c>
      <c r="F392" s="570">
        <v>12</v>
      </c>
      <c r="G392" s="570">
        <v>38</v>
      </c>
      <c r="H392" s="570">
        <v>1.8700000000000001</v>
      </c>
      <c r="I392" s="569"/>
      <c r="J392" s="121"/>
      <c r="K392" s="121"/>
      <c r="L392" s="121"/>
      <c r="M392" s="570"/>
      <c r="N392" s="569"/>
      <c r="O392" s="569"/>
      <c r="P392" s="569"/>
      <c r="Q392" s="121"/>
      <c r="R392" s="121" t="s">
        <v>3844</v>
      </c>
      <c r="S392" s="121" t="s">
        <v>2742</v>
      </c>
      <c r="T392" s="121" t="s">
        <v>3841</v>
      </c>
      <c r="U392" s="121">
        <v>0</v>
      </c>
      <c r="V392" s="121" t="s">
        <v>760</v>
      </c>
      <c r="W392" s="121" t="s">
        <v>2950</v>
      </c>
      <c r="X392" s="121" t="s">
        <v>3802</v>
      </c>
      <c r="Y392" s="121" t="s">
        <v>2465</v>
      </c>
      <c r="Z392" s="121" t="s">
        <v>2768</v>
      </c>
      <c r="AA392" s="121" t="s">
        <v>2769</v>
      </c>
      <c r="AB392" s="121" t="s">
        <v>3845</v>
      </c>
      <c r="AC392" s="121" t="s">
        <v>2103</v>
      </c>
      <c r="AD392" s="121" t="s">
        <v>2771</v>
      </c>
      <c r="AE392" s="121" t="s">
        <v>2772</v>
      </c>
      <c r="AF392" s="121"/>
      <c r="AG392" s="121"/>
      <c r="AH392" s="121"/>
      <c r="AI392" s="551"/>
      <c r="AJ392" s="551"/>
      <c r="AK392" s="551"/>
      <c r="AL392" s="551"/>
      <c r="AM392" s="551"/>
      <c r="AN392" s="551"/>
      <c r="AO392" s="551"/>
      <c r="AP392" s="551"/>
      <c r="AQ392" s="551"/>
      <c r="AR392" s="551"/>
      <c r="AS392" s="551"/>
      <c r="AT392" s="551"/>
      <c r="AU392" s="551"/>
      <c r="AV392" s="551"/>
      <c r="AW392" s="551"/>
      <c r="AX392" s="551"/>
    </row>
    <row r="393">
      <c r="A393" s="570" t="s">
        <v>1766</v>
      </c>
      <c r="B393" s="570" t="s">
        <v>3846</v>
      </c>
      <c r="C393" s="570" t="s">
        <v>486</v>
      </c>
      <c r="D393" s="570" t="s">
        <v>3786</v>
      </c>
      <c r="E393" s="570" t="s">
        <v>2714</v>
      </c>
      <c r="F393" s="570">
        <v>12</v>
      </c>
      <c r="G393" s="570">
        <v>38</v>
      </c>
      <c r="H393" s="570">
        <v>1.8700000000000001</v>
      </c>
      <c r="I393" s="569"/>
      <c r="J393" s="121"/>
      <c r="K393" s="121"/>
      <c r="L393" s="121"/>
      <c r="M393" s="570"/>
      <c r="N393" s="569"/>
      <c r="O393" s="569"/>
      <c r="P393" s="569"/>
      <c r="Q393" s="121"/>
      <c r="R393" s="121" t="s">
        <v>3847</v>
      </c>
      <c r="S393" s="121" t="s">
        <v>2742</v>
      </c>
      <c r="T393" s="121" t="s">
        <v>2766</v>
      </c>
      <c r="U393" s="121">
        <v>0</v>
      </c>
      <c r="V393" s="121" t="s">
        <v>760</v>
      </c>
      <c r="W393" s="121" t="s">
        <v>2950</v>
      </c>
      <c r="X393" s="121">
        <v>0</v>
      </c>
      <c r="Y393" s="121" t="s">
        <v>2465</v>
      </c>
      <c r="Z393" s="121" t="s">
        <v>2768</v>
      </c>
      <c r="AA393" s="121" t="s">
        <v>2769</v>
      </c>
      <c r="AB393" s="121" t="s">
        <v>3033</v>
      </c>
      <c r="AC393" s="121" t="s">
        <v>2103</v>
      </c>
      <c r="AD393" s="121" t="s">
        <v>2771</v>
      </c>
      <c r="AE393" s="121" t="s">
        <v>2776</v>
      </c>
      <c r="AF393" s="121"/>
      <c r="AG393" s="121"/>
      <c r="AH393" s="121"/>
      <c r="AI393" s="551"/>
      <c r="AJ393" s="551"/>
      <c r="AK393" s="551"/>
      <c r="AL393" s="551"/>
      <c r="AM393" s="551"/>
      <c r="AN393" s="551"/>
      <c r="AO393" s="551"/>
      <c r="AP393" s="551"/>
      <c r="AQ393" s="551"/>
      <c r="AR393" s="551"/>
      <c r="AS393" s="551"/>
      <c r="AT393" s="551"/>
      <c r="AU393" s="551"/>
      <c r="AV393" s="551"/>
      <c r="AW393" s="551"/>
      <c r="AX393" s="551"/>
    </row>
    <row r="394">
      <c r="A394" s="570" t="s">
        <v>1766</v>
      </c>
      <c r="B394" s="570" t="s">
        <v>3848</v>
      </c>
      <c r="C394" s="570" t="s">
        <v>486</v>
      </c>
      <c r="D394" s="570" t="s">
        <v>3786</v>
      </c>
      <c r="E394" s="570" t="s">
        <v>2714</v>
      </c>
      <c r="F394" s="570">
        <v>18</v>
      </c>
      <c r="G394" s="570">
        <v>32</v>
      </c>
      <c r="H394" s="570">
        <v>1.29</v>
      </c>
      <c r="I394" s="569"/>
      <c r="J394" s="121"/>
      <c r="K394" s="121"/>
      <c r="L394" s="121"/>
      <c r="M394" s="570"/>
      <c r="N394" s="569"/>
      <c r="O394" s="569"/>
      <c r="P394" s="569"/>
      <c r="Q394" s="121"/>
      <c r="R394" s="121" t="s">
        <v>3848</v>
      </c>
      <c r="S394" s="121" t="s">
        <v>2742</v>
      </c>
      <c r="T394" s="121" t="s">
        <v>3849</v>
      </c>
      <c r="U394" s="121">
        <v>0</v>
      </c>
      <c r="V394" s="121" t="s">
        <v>760</v>
      </c>
      <c r="W394" s="121">
        <v>0</v>
      </c>
      <c r="X394" s="121" t="s">
        <v>2721</v>
      </c>
      <c r="Y394" s="121" t="s">
        <v>2465</v>
      </c>
      <c r="Z394" s="121">
        <v>0</v>
      </c>
      <c r="AA394" s="121">
        <v>0</v>
      </c>
      <c r="AB394" s="121">
        <v>0</v>
      </c>
      <c r="AC394" s="121">
        <v>0</v>
      </c>
      <c r="AD394" s="121">
        <v>0</v>
      </c>
      <c r="AE394" s="121">
        <v>0</v>
      </c>
      <c r="AF394" s="121"/>
      <c r="AG394" s="121"/>
      <c r="AH394" s="121"/>
      <c r="AI394" s="551"/>
      <c r="AJ394" s="551"/>
      <c r="AK394" s="551"/>
      <c r="AL394" s="551"/>
      <c r="AM394" s="551"/>
      <c r="AN394" s="551"/>
      <c r="AO394" s="551"/>
      <c r="AP394" s="551"/>
      <c r="AQ394" s="551"/>
      <c r="AR394" s="551"/>
      <c r="AS394" s="551"/>
      <c r="AT394" s="551"/>
      <c r="AU394" s="551"/>
      <c r="AV394" s="551"/>
      <c r="AW394" s="551"/>
      <c r="AX394" s="551"/>
    </row>
    <row r="395">
      <c r="A395" s="570" t="s">
        <v>1766</v>
      </c>
      <c r="B395" s="570" t="s">
        <v>3850</v>
      </c>
      <c r="C395" s="570" t="s">
        <v>486</v>
      </c>
      <c r="D395" s="570" t="s">
        <v>3786</v>
      </c>
      <c r="E395" s="570" t="s">
        <v>2714</v>
      </c>
      <c r="F395" s="570">
        <v>18</v>
      </c>
      <c r="G395" s="570">
        <v>32</v>
      </c>
      <c r="H395" s="570">
        <v>1.29</v>
      </c>
      <c r="I395" s="569"/>
      <c r="J395" s="121"/>
      <c r="K395" s="121"/>
      <c r="L395" s="121"/>
      <c r="M395" s="570"/>
      <c r="N395" s="569"/>
      <c r="O395" s="569"/>
      <c r="P395" s="569"/>
      <c r="Q395" s="121"/>
      <c r="R395" s="121" t="s">
        <v>3850</v>
      </c>
      <c r="S395" s="121" t="s">
        <v>2742</v>
      </c>
      <c r="T395" s="121" t="s">
        <v>3849</v>
      </c>
      <c r="U395" s="121">
        <v>0</v>
      </c>
      <c r="V395" s="121" t="s">
        <v>760</v>
      </c>
      <c r="W395" s="121">
        <v>0</v>
      </c>
      <c r="X395" s="121" t="s">
        <v>2721</v>
      </c>
      <c r="Y395" s="121" t="s">
        <v>2465</v>
      </c>
      <c r="Z395" s="121">
        <v>0</v>
      </c>
      <c r="AA395" s="121">
        <v>0</v>
      </c>
      <c r="AB395" s="121">
        <v>0</v>
      </c>
      <c r="AC395" s="121">
        <v>0</v>
      </c>
      <c r="AD395" s="121">
        <v>0</v>
      </c>
      <c r="AE395" s="121">
        <v>0</v>
      </c>
      <c r="AF395" s="121"/>
      <c r="AG395" s="121"/>
      <c r="AH395" s="121"/>
      <c r="AI395" s="551"/>
      <c r="AJ395" s="551"/>
      <c r="AK395" s="551"/>
      <c r="AL395" s="551"/>
      <c r="AM395" s="551"/>
      <c r="AN395" s="551"/>
      <c r="AO395" s="551"/>
      <c r="AP395" s="551"/>
      <c r="AQ395" s="551"/>
      <c r="AR395" s="551"/>
      <c r="AS395" s="551"/>
      <c r="AT395" s="551"/>
      <c r="AU395" s="551"/>
      <c r="AV395" s="551"/>
      <c r="AW395" s="551"/>
      <c r="AX395" s="551"/>
    </row>
    <row r="396">
      <c r="A396" s="570" t="s">
        <v>1766</v>
      </c>
      <c r="B396" s="570" t="s">
        <v>3851</v>
      </c>
      <c r="C396" s="570" t="s">
        <v>486</v>
      </c>
      <c r="D396" s="570" t="s">
        <v>3786</v>
      </c>
      <c r="E396" s="570" t="s">
        <v>2714</v>
      </c>
      <c r="F396" s="570">
        <v>18</v>
      </c>
      <c r="G396" s="570">
        <v>32</v>
      </c>
      <c r="H396" s="570">
        <v>380</v>
      </c>
      <c r="I396" s="569"/>
      <c r="J396" s="121"/>
      <c r="K396" s="121"/>
      <c r="L396" s="121"/>
      <c r="M396" s="570"/>
      <c r="N396" s="569"/>
      <c r="O396" s="569"/>
      <c r="P396" s="569"/>
      <c r="Q396" s="121"/>
      <c r="R396" s="121" t="s">
        <v>3851</v>
      </c>
      <c r="S396" s="121" t="s">
        <v>2742</v>
      </c>
      <c r="T396" s="121" t="s">
        <v>3852</v>
      </c>
      <c r="U396" s="121">
        <v>0</v>
      </c>
      <c r="V396" s="121" t="s">
        <v>760</v>
      </c>
      <c r="W396" s="121" t="s">
        <v>2969</v>
      </c>
      <c r="X396" s="121" t="s">
        <v>2721</v>
      </c>
      <c r="Y396" s="121" t="s">
        <v>2465</v>
      </c>
      <c r="Z396" s="121" t="s">
        <v>3155</v>
      </c>
      <c r="AA396" s="121" t="s">
        <v>3092</v>
      </c>
      <c r="AB396" s="121" t="s">
        <v>3853</v>
      </c>
      <c r="AC396" s="121" t="s">
        <v>2103</v>
      </c>
      <c r="AD396" s="121" t="s">
        <v>2747</v>
      </c>
      <c r="AE396" s="121" t="s">
        <v>3174</v>
      </c>
      <c r="AF396" s="121"/>
      <c r="AG396" s="121"/>
      <c r="AH396" s="121"/>
      <c r="AI396" s="551"/>
      <c r="AJ396" s="551"/>
      <c r="AK396" s="551"/>
      <c r="AL396" s="551"/>
      <c r="AM396" s="551"/>
      <c r="AN396" s="551"/>
      <c r="AO396" s="551"/>
      <c r="AP396" s="551"/>
      <c r="AQ396" s="551"/>
      <c r="AR396" s="551"/>
      <c r="AS396" s="551"/>
      <c r="AT396" s="551"/>
      <c r="AU396" s="551"/>
      <c r="AV396" s="551"/>
      <c r="AW396" s="551"/>
      <c r="AX396" s="551"/>
    </row>
    <row r="397">
      <c r="A397" s="570" t="s">
        <v>1766</v>
      </c>
      <c r="B397" s="570" t="s">
        <v>3854</v>
      </c>
      <c r="C397" s="570" t="s">
        <v>486</v>
      </c>
      <c r="D397" s="570" t="s">
        <v>3786</v>
      </c>
      <c r="E397" s="570" t="s">
        <v>2714</v>
      </c>
      <c r="F397" s="570">
        <v>18</v>
      </c>
      <c r="G397" s="570">
        <v>32</v>
      </c>
      <c r="H397" s="570">
        <v>380</v>
      </c>
      <c r="I397" s="569"/>
      <c r="J397" s="121"/>
      <c r="K397" s="121"/>
      <c r="L397" s="121"/>
      <c r="M397" s="570"/>
      <c r="N397" s="569"/>
      <c r="O397" s="569"/>
      <c r="P397" s="569"/>
      <c r="Q397" s="121"/>
      <c r="R397" s="121" t="s">
        <v>3854</v>
      </c>
      <c r="S397" s="121" t="s">
        <v>2742</v>
      </c>
      <c r="T397" s="121" t="s">
        <v>3852</v>
      </c>
      <c r="U397" s="121">
        <v>0</v>
      </c>
      <c r="V397" s="121" t="s">
        <v>760</v>
      </c>
      <c r="W397" s="121" t="s">
        <v>2969</v>
      </c>
      <c r="X397" s="121" t="s">
        <v>2721</v>
      </c>
      <c r="Y397" s="121" t="s">
        <v>2465</v>
      </c>
      <c r="Z397" s="121" t="s">
        <v>3155</v>
      </c>
      <c r="AA397" s="121" t="s">
        <v>3169</v>
      </c>
      <c r="AB397" s="121" t="s">
        <v>3855</v>
      </c>
      <c r="AC397" s="121" t="s">
        <v>2103</v>
      </c>
      <c r="AD397" s="121" t="s">
        <v>2747</v>
      </c>
      <c r="AE397" s="121" t="s">
        <v>3452</v>
      </c>
      <c r="AF397" s="121"/>
      <c r="AG397" s="121"/>
      <c r="AH397" s="121"/>
      <c r="AI397" s="551"/>
      <c r="AJ397" s="551"/>
      <c r="AK397" s="551"/>
      <c r="AL397" s="551"/>
      <c r="AM397" s="551"/>
      <c r="AN397" s="551"/>
      <c r="AO397" s="551"/>
      <c r="AP397" s="551"/>
      <c r="AQ397" s="551"/>
      <c r="AR397" s="551"/>
      <c r="AS397" s="551"/>
      <c r="AT397" s="551"/>
      <c r="AU397" s="551"/>
      <c r="AV397" s="551"/>
      <c r="AW397" s="551"/>
      <c r="AX397" s="551"/>
    </row>
    <row r="398">
      <c r="A398" s="570" t="s">
        <v>1766</v>
      </c>
      <c r="B398" s="570" t="s">
        <v>3856</v>
      </c>
      <c r="C398" s="570" t="s">
        <v>486</v>
      </c>
      <c r="D398" s="570" t="s">
        <v>3786</v>
      </c>
      <c r="E398" s="570" t="s">
        <v>2714</v>
      </c>
      <c r="F398" s="570">
        <v>18</v>
      </c>
      <c r="G398" s="570">
        <v>32</v>
      </c>
      <c r="H398" s="570">
        <v>380</v>
      </c>
      <c r="I398" s="569"/>
      <c r="J398" s="121"/>
      <c r="K398" s="121"/>
      <c r="L398" s="121"/>
      <c r="M398" s="570"/>
      <c r="N398" s="569"/>
      <c r="O398" s="569"/>
      <c r="P398" s="569"/>
      <c r="Q398" s="121"/>
      <c r="R398" s="121" t="s">
        <v>3856</v>
      </c>
      <c r="S398" s="121" t="s">
        <v>2742</v>
      </c>
      <c r="T398" s="121" t="s">
        <v>3852</v>
      </c>
      <c r="U398" s="121">
        <v>0</v>
      </c>
      <c r="V398" s="121" t="s">
        <v>760</v>
      </c>
      <c r="W398" s="121" t="s">
        <v>2969</v>
      </c>
      <c r="X398" s="121" t="s">
        <v>2721</v>
      </c>
      <c r="Y398" s="121" t="s">
        <v>2465</v>
      </c>
      <c r="Z398" s="121" t="s">
        <v>3155</v>
      </c>
      <c r="AA398" s="121" t="s">
        <v>3092</v>
      </c>
      <c r="AB398" s="121" t="s">
        <v>3364</v>
      </c>
      <c r="AC398" s="121" t="s">
        <v>2103</v>
      </c>
      <c r="AD398" s="121" t="s">
        <v>2747</v>
      </c>
      <c r="AE398" s="121" t="s">
        <v>3174</v>
      </c>
      <c r="AF398" s="121"/>
      <c r="AG398" s="121"/>
      <c r="AH398" s="121"/>
      <c r="AI398" s="551"/>
      <c r="AJ398" s="551"/>
      <c r="AK398" s="551"/>
      <c r="AL398" s="551"/>
      <c r="AM398" s="551"/>
      <c r="AN398" s="551"/>
      <c r="AO398" s="551"/>
      <c r="AP398" s="551"/>
      <c r="AQ398" s="551"/>
      <c r="AR398" s="551"/>
      <c r="AS398" s="551"/>
      <c r="AT398" s="551"/>
      <c r="AU398" s="551"/>
      <c r="AV398" s="551"/>
      <c r="AW398" s="551"/>
      <c r="AX398" s="551"/>
    </row>
    <row r="399">
      <c r="A399" s="570" t="s">
        <v>1766</v>
      </c>
      <c r="B399" s="570" t="s">
        <v>3857</v>
      </c>
      <c r="C399" s="570" t="s">
        <v>486</v>
      </c>
      <c r="D399" s="570" t="s">
        <v>3786</v>
      </c>
      <c r="E399" s="570" t="s">
        <v>2714</v>
      </c>
      <c r="F399" s="570">
        <v>18</v>
      </c>
      <c r="G399" s="570">
        <v>32</v>
      </c>
      <c r="H399" s="570">
        <v>380</v>
      </c>
      <c r="I399" s="569"/>
      <c r="J399" s="121"/>
      <c r="K399" s="121"/>
      <c r="L399" s="121"/>
      <c r="M399" s="570"/>
      <c r="N399" s="569"/>
      <c r="O399" s="569"/>
      <c r="P399" s="569"/>
      <c r="Q399" s="121"/>
      <c r="R399" s="121" t="s">
        <v>3858</v>
      </c>
      <c r="S399" s="121" t="s">
        <v>2742</v>
      </c>
      <c r="T399" s="121" t="s">
        <v>3841</v>
      </c>
      <c r="U399" s="121">
        <v>0</v>
      </c>
      <c r="V399" s="121" t="s">
        <v>760</v>
      </c>
      <c r="W399" s="121" t="s">
        <v>2969</v>
      </c>
      <c r="X399" s="121" t="s">
        <v>3802</v>
      </c>
      <c r="Y399" s="121" t="s">
        <v>2465</v>
      </c>
      <c r="Z399" s="121" t="s">
        <v>3155</v>
      </c>
      <c r="AA399" s="121" t="s">
        <v>3092</v>
      </c>
      <c r="AB399" s="121" t="s">
        <v>3859</v>
      </c>
      <c r="AC399" s="121" t="s">
        <v>2103</v>
      </c>
      <c r="AD399" s="121" t="s">
        <v>2747</v>
      </c>
      <c r="AE399" s="121" t="s">
        <v>3174</v>
      </c>
      <c r="AF399" s="121"/>
      <c r="AG399" s="121"/>
      <c r="AH399" s="121"/>
      <c r="AI399" s="551"/>
      <c r="AJ399" s="551"/>
      <c r="AK399" s="551"/>
      <c r="AL399" s="551"/>
      <c r="AM399" s="551"/>
      <c r="AN399" s="551"/>
      <c r="AO399" s="551"/>
      <c r="AP399" s="551"/>
      <c r="AQ399" s="551"/>
      <c r="AR399" s="551"/>
      <c r="AS399" s="551"/>
      <c r="AT399" s="551"/>
      <c r="AU399" s="551"/>
      <c r="AV399" s="551"/>
      <c r="AW399" s="551"/>
      <c r="AX399" s="551"/>
    </row>
    <row r="400">
      <c r="A400" s="570" t="s">
        <v>1766</v>
      </c>
      <c r="B400" s="570" t="s">
        <v>3860</v>
      </c>
      <c r="C400" s="570" t="s">
        <v>486</v>
      </c>
      <c r="D400" s="570" t="s">
        <v>3786</v>
      </c>
      <c r="E400" s="570" t="s">
        <v>2714</v>
      </c>
      <c r="F400" s="570">
        <v>18</v>
      </c>
      <c r="G400" s="570">
        <v>32</v>
      </c>
      <c r="H400" s="570">
        <v>380</v>
      </c>
      <c r="I400" s="569"/>
      <c r="J400" s="121"/>
      <c r="K400" s="121"/>
      <c r="L400" s="121"/>
      <c r="M400" s="570"/>
      <c r="N400" s="569"/>
      <c r="O400" s="569"/>
      <c r="P400" s="569"/>
      <c r="Q400" s="121"/>
      <c r="R400" s="121" t="s">
        <v>3861</v>
      </c>
      <c r="S400" s="121" t="s">
        <v>2742</v>
      </c>
      <c r="T400" s="121" t="s">
        <v>3841</v>
      </c>
      <c r="U400" s="121">
        <v>0</v>
      </c>
      <c r="V400" s="121" t="s">
        <v>760</v>
      </c>
      <c r="W400" s="121" t="s">
        <v>2969</v>
      </c>
      <c r="X400" s="121" t="s">
        <v>3802</v>
      </c>
      <c r="Y400" s="121" t="s">
        <v>2465</v>
      </c>
      <c r="Z400" s="121" t="s">
        <v>3155</v>
      </c>
      <c r="AA400" s="121" t="s">
        <v>3092</v>
      </c>
      <c r="AB400" s="121" t="s">
        <v>3862</v>
      </c>
      <c r="AC400" s="121" t="s">
        <v>2103</v>
      </c>
      <c r="AD400" s="121" t="s">
        <v>2747</v>
      </c>
      <c r="AE400" s="121" t="s">
        <v>3174</v>
      </c>
      <c r="AF400" s="121"/>
      <c r="AG400" s="121"/>
      <c r="AH400" s="121"/>
      <c r="AI400" s="551"/>
      <c r="AJ400" s="551"/>
      <c r="AK400" s="551"/>
      <c r="AL400" s="551"/>
      <c r="AM400" s="551"/>
      <c r="AN400" s="551"/>
      <c r="AO400" s="551"/>
      <c r="AP400" s="551"/>
      <c r="AQ400" s="551"/>
      <c r="AR400" s="551"/>
      <c r="AS400" s="551"/>
      <c r="AT400" s="551"/>
      <c r="AU400" s="551"/>
      <c r="AV400" s="551"/>
      <c r="AW400" s="551"/>
      <c r="AX400" s="551"/>
    </row>
    <row r="401">
      <c r="A401" s="570" t="s">
        <v>1766</v>
      </c>
      <c r="B401" s="570" t="s">
        <v>3863</v>
      </c>
      <c r="C401" s="570" t="s">
        <v>486</v>
      </c>
      <c r="D401" s="570" t="s">
        <v>3786</v>
      </c>
      <c r="E401" s="570" t="s">
        <v>2714</v>
      </c>
      <c r="F401" s="570">
        <v>18</v>
      </c>
      <c r="G401" s="570">
        <v>32</v>
      </c>
      <c r="H401" s="570">
        <v>380</v>
      </c>
      <c r="I401" s="569"/>
      <c r="J401" s="121"/>
      <c r="K401" s="121"/>
      <c r="L401" s="121"/>
      <c r="M401" s="570"/>
      <c r="N401" s="569"/>
      <c r="O401" s="569"/>
      <c r="P401" s="569"/>
      <c r="Q401" s="121"/>
      <c r="R401" s="121" t="s">
        <v>3864</v>
      </c>
      <c r="S401" s="121" t="s">
        <v>2742</v>
      </c>
      <c r="T401" s="121" t="s">
        <v>3841</v>
      </c>
      <c r="U401" s="121">
        <v>0</v>
      </c>
      <c r="V401" s="121" t="s">
        <v>760</v>
      </c>
      <c r="W401" s="121" t="s">
        <v>2969</v>
      </c>
      <c r="X401" s="121" t="s">
        <v>3802</v>
      </c>
      <c r="Y401" s="121" t="s">
        <v>2465</v>
      </c>
      <c r="Z401" s="121" t="s">
        <v>3155</v>
      </c>
      <c r="AA401" s="121" t="s">
        <v>3092</v>
      </c>
      <c r="AB401" s="121" t="s">
        <v>3379</v>
      </c>
      <c r="AC401" s="121" t="s">
        <v>2103</v>
      </c>
      <c r="AD401" s="121" t="s">
        <v>2747</v>
      </c>
      <c r="AE401" s="121" t="s">
        <v>3174</v>
      </c>
      <c r="AF401" s="121"/>
      <c r="AG401" s="121"/>
      <c r="AH401" s="121"/>
      <c r="AI401" s="551"/>
      <c r="AJ401" s="551"/>
      <c r="AK401" s="551"/>
      <c r="AL401" s="551"/>
      <c r="AM401" s="551"/>
      <c r="AN401" s="551"/>
      <c r="AO401" s="551"/>
      <c r="AP401" s="551"/>
      <c r="AQ401" s="551"/>
      <c r="AR401" s="551"/>
      <c r="AS401" s="551"/>
      <c r="AT401" s="551"/>
      <c r="AU401" s="551"/>
      <c r="AV401" s="551"/>
      <c r="AW401" s="551"/>
      <c r="AX401" s="551"/>
    </row>
    <row r="402">
      <c r="A402" s="570" t="s">
        <v>1766</v>
      </c>
      <c r="B402" s="570" t="s">
        <v>3865</v>
      </c>
      <c r="C402" s="570" t="s">
        <v>486</v>
      </c>
      <c r="D402" s="570" t="s">
        <v>3786</v>
      </c>
      <c r="E402" s="570" t="s">
        <v>2714</v>
      </c>
      <c r="F402" s="570">
        <v>18</v>
      </c>
      <c r="G402" s="570">
        <v>32</v>
      </c>
      <c r="H402" s="570">
        <v>1.778</v>
      </c>
      <c r="I402" s="569"/>
      <c r="J402" s="121"/>
      <c r="K402" s="121"/>
      <c r="L402" s="121"/>
      <c r="M402" s="570"/>
      <c r="N402" s="569"/>
      <c r="O402" s="569"/>
      <c r="P402" s="569"/>
      <c r="Q402" s="121"/>
      <c r="R402" s="121" t="s">
        <v>3866</v>
      </c>
      <c r="S402" s="121" t="s">
        <v>2716</v>
      </c>
      <c r="T402" s="121" t="s">
        <v>3852</v>
      </c>
      <c r="U402" s="121">
        <v>0</v>
      </c>
      <c r="V402" s="121" t="s">
        <v>760</v>
      </c>
      <c r="W402" s="121" t="s">
        <v>2720</v>
      </c>
      <c r="X402" s="121" t="s">
        <v>2721</v>
      </c>
      <c r="Y402" s="121" t="s">
        <v>2465</v>
      </c>
      <c r="Z402" s="121" t="s">
        <v>2785</v>
      </c>
      <c r="AA402" s="121" t="s">
        <v>3222</v>
      </c>
      <c r="AB402" s="121" t="s">
        <v>3867</v>
      </c>
      <c r="AC402" s="121" t="s">
        <v>2103</v>
      </c>
      <c r="AD402" s="121" t="s">
        <v>3224</v>
      </c>
      <c r="AE402" s="121" t="s">
        <v>3868</v>
      </c>
      <c r="AF402" s="121"/>
      <c r="AG402" s="121"/>
      <c r="AH402" s="121"/>
      <c r="AI402" s="551"/>
      <c r="AJ402" s="551"/>
      <c r="AK402" s="551"/>
      <c r="AL402" s="551"/>
      <c r="AM402" s="551"/>
      <c r="AN402" s="551"/>
      <c r="AO402" s="551"/>
      <c r="AP402" s="551"/>
      <c r="AQ402" s="551"/>
      <c r="AR402" s="551"/>
      <c r="AS402" s="551"/>
      <c r="AT402" s="551"/>
      <c r="AU402" s="551"/>
      <c r="AV402" s="551"/>
      <c r="AW402" s="551"/>
      <c r="AX402" s="551"/>
    </row>
    <row r="403">
      <c r="A403" s="570" t="s">
        <v>1766</v>
      </c>
      <c r="B403" s="570" t="s">
        <v>3869</v>
      </c>
      <c r="C403" s="570" t="s">
        <v>486</v>
      </c>
      <c r="D403" s="570" t="s">
        <v>3786</v>
      </c>
      <c r="E403" s="570" t="s">
        <v>2714</v>
      </c>
      <c r="F403" s="570">
        <v>18</v>
      </c>
      <c r="G403" s="570">
        <v>32</v>
      </c>
      <c r="H403" s="570">
        <v>1.778</v>
      </c>
      <c r="I403" s="569"/>
      <c r="J403" s="121"/>
      <c r="K403" s="121"/>
      <c r="L403" s="121"/>
      <c r="M403" s="570"/>
      <c r="N403" s="569"/>
      <c r="O403" s="569"/>
      <c r="P403" s="569"/>
      <c r="Q403" s="121"/>
      <c r="R403" s="121" t="s">
        <v>3870</v>
      </c>
      <c r="S403" s="121" t="s">
        <v>2716</v>
      </c>
      <c r="T403" s="121" t="s">
        <v>3852</v>
      </c>
      <c r="U403" s="121">
        <v>0</v>
      </c>
      <c r="V403" s="121" t="s">
        <v>760</v>
      </c>
      <c r="W403" s="121" t="s">
        <v>2720</v>
      </c>
      <c r="X403" s="121" t="s">
        <v>2721</v>
      </c>
      <c r="Y403" s="121" t="s">
        <v>2465</v>
      </c>
      <c r="Z403" s="121" t="s">
        <v>2785</v>
      </c>
      <c r="AA403" s="121" t="s">
        <v>3222</v>
      </c>
      <c r="AB403" s="121" t="s">
        <v>3871</v>
      </c>
      <c r="AC403" s="121" t="s">
        <v>2103</v>
      </c>
      <c r="AD403" s="121" t="s">
        <v>3224</v>
      </c>
      <c r="AE403" s="121" t="s">
        <v>3872</v>
      </c>
      <c r="AF403" s="121"/>
      <c r="AG403" s="121"/>
      <c r="AH403" s="121"/>
      <c r="AI403" s="551"/>
      <c r="AJ403" s="551"/>
      <c r="AK403" s="551"/>
      <c r="AL403" s="551"/>
      <c r="AM403" s="551"/>
      <c r="AN403" s="551"/>
      <c r="AO403" s="551"/>
      <c r="AP403" s="551"/>
      <c r="AQ403" s="551"/>
      <c r="AR403" s="551"/>
      <c r="AS403" s="551"/>
      <c r="AT403" s="551"/>
      <c r="AU403" s="551"/>
      <c r="AV403" s="551"/>
      <c r="AW403" s="551"/>
      <c r="AX403" s="551"/>
    </row>
    <row r="404">
      <c r="A404" s="570" t="s">
        <v>3873</v>
      </c>
      <c r="C404" s="569"/>
      <c r="D404" s="569"/>
      <c r="E404" s="569"/>
      <c r="F404" s="569"/>
      <c r="G404" s="569"/>
      <c r="H404" s="569"/>
      <c r="I404" s="569"/>
      <c r="J404" s="551"/>
      <c r="K404" s="551"/>
      <c r="L404" s="551"/>
      <c r="M404" s="569"/>
      <c r="N404" s="569"/>
      <c r="O404" s="569"/>
      <c r="P404" s="569"/>
      <c r="Q404" s="551"/>
      <c r="R404" s="551"/>
      <c r="S404" s="551"/>
      <c r="T404" s="551"/>
      <c r="U404" s="551"/>
      <c r="V404" s="551"/>
      <c r="W404" s="551"/>
      <c r="X404" s="551"/>
      <c r="Y404" s="551"/>
      <c r="Z404" s="551"/>
      <c r="AA404" s="551"/>
      <c r="AB404" s="551"/>
      <c r="AC404" s="551"/>
      <c r="AD404" s="551"/>
      <c r="AE404" s="551"/>
      <c r="AF404" s="551"/>
      <c r="AG404" s="551"/>
      <c r="AH404" s="551"/>
      <c r="AI404" s="551"/>
      <c r="AJ404" s="551"/>
      <c r="AK404" s="551"/>
      <c r="AL404" s="551"/>
      <c r="AM404" s="551"/>
      <c r="AN404" s="551"/>
      <c r="AO404" s="551"/>
      <c r="AP404" s="551"/>
      <c r="AQ404" s="551"/>
      <c r="AR404" s="551"/>
      <c r="AS404" s="551"/>
      <c r="AT404" s="551"/>
      <c r="AU404" s="551"/>
      <c r="AV404" s="551"/>
      <c r="AW404" s="551"/>
      <c r="AX404" s="551"/>
    </row>
    <row r="405">
      <c r="A405" s="570" t="s">
        <v>3874</v>
      </c>
      <c r="B405" s="570" t="s">
        <v>3875</v>
      </c>
      <c r="C405" s="570" t="s">
        <v>486</v>
      </c>
      <c r="D405" s="570" t="s">
        <v>3786</v>
      </c>
      <c r="E405" s="570" t="s">
        <v>2714</v>
      </c>
      <c r="F405" s="570">
        <v>24</v>
      </c>
      <c r="G405" s="570">
        <v>128</v>
      </c>
      <c r="H405" s="570">
        <v>1024</v>
      </c>
      <c r="I405" s="569"/>
      <c r="J405" s="121"/>
      <c r="K405" s="121"/>
      <c r="L405" s="121"/>
      <c r="M405" s="570"/>
      <c r="N405" s="569"/>
      <c r="O405" s="569"/>
      <c r="P405" s="569"/>
      <c r="Q405" s="121"/>
      <c r="R405" s="121" t="s">
        <v>3875</v>
      </c>
      <c r="S405" s="121" t="s">
        <v>2716</v>
      </c>
      <c r="T405" s="121" t="s">
        <v>3876</v>
      </c>
      <c r="U405" s="121">
        <v>0</v>
      </c>
      <c r="V405" s="121" t="s">
        <v>3877</v>
      </c>
      <c r="W405" s="121" t="s">
        <v>3877</v>
      </c>
      <c r="X405" s="121" t="s">
        <v>2721</v>
      </c>
      <c r="Y405" s="121" t="s">
        <v>3878</v>
      </c>
      <c r="Z405" s="121" t="s">
        <v>2768</v>
      </c>
      <c r="AA405" s="121" t="s">
        <v>2769</v>
      </c>
      <c r="AB405" s="121" t="s">
        <v>3879</v>
      </c>
      <c r="AC405" s="121" t="s">
        <v>3158</v>
      </c>
      <c r="AD405" s="121" t="s">
        <v>3880</v>
      </c>
      <c r="AE405" s="121" t="s">
        <v>3881</v>
      </c>
      <c r="AF405" s="121"/>
      <c r="AG405" s="121"/>
      <c r="AH405" s="121"/>
      <c r="AI405" s="551"/>
      <c r="AJ405" s="551"/>
      <c r="AK405" s="551"/>
      <c r="AL405" s="551"/>
      <c r="AM405" s="551"/>
      <c r="AN405" s="551"/>
      <c r="AO405" s="551"/>
      <c r="AP405" s="551"/>
      <c r="AQ405" s="551"/>
      <c r="AR405" s="551"/>
      <c r="AS405" s="551"/>
      <c r="AT405" s="551"/>
      <c r="AU405" s="551"/>
      <c r="AV405" s="551"/>
      <c r="AW405" s="551"/>
      <c r="AX405" s="551"/>
    </row>
    <row r="406">
      <c r="A406" s="570" t="s">
        <v>3873</v>
      </c>
      <c r="C406" s="569"/>
      <c r="D406" s="569"/>
      <c r="E406" s="569"/>
      <c r="F406" s="569"/>
      <c r="G406" s="569"/>
      <c r="H406" s="569"/>
      <c r="I406" s="569"/>
      <c r="J406" s="551"/>
      <c r="K406" s="551"/>
      <c r="L406" s="551"/>
      <c r="M406" s="569"/>
      <c r="N406" s="569"/>
      <c r="O406" s="569"/>
      <c r="P406" s="569"/>
      <c r="Q406" s="551"/>
      <c r="R406" s="551"/>
      <c r="S406" s="551"/>
      <c r="T406" s="551"/>
      <c r="U406" s="551"/>
      <c r="V406" s="551"/>
      <c r="W406" s="551"/>
      <c r="X406" s="551"/>
      <c r="Y406" s="551"/>
      <c r="Z406" s="551"/>
      <c r="AA406" s="551"/>
      <c r="AB406" s="551"/>
      <c r="AC406" s="551"/>
      <c r="AD406" s="551"/>
      <c r="AE406" s="551"/>
      <c r="AF406" s="551"/>
      <c r="AG406" s="551"/>
      <c r="AH406" s="551"/>
      <c r="AI406" s="551"/>
      <c r="AJ406" s="551"/>
      <c r="AK406" s="551"/>
      <c r="AL406" s="551"/>
      <c r="AM406" s="551"/>
      <c r="AN406" s="551"/>
      <c r="AO406" s="551"/>
      <c r="AP406" s="551"/>
      <c r="AQ406" s="551"/>
      <c r="AR406" s="551"/>
      <c r="AS406" s="551"/>
      <c r="AT406" s="551"/>
      <c r="AU406" s="551"/>
      <c r="AV406" s="551"/>
      <c r="AW406" s="551"/>
      <c r="AX406" s="551"/>
    </row>
    <row r="407">
      <c r="A407" s="570" t="s">
        <v>3874</v>
      </c>
      <c r="B407" s="570" t="s">
        <v>3882</v>
      </c>
      <c r="C407" s="570" t="s">
        <v>486</v>
      </c>
      <c r="D407" s="570" t="s">
        <v>3786</v>
      </c>
      <c r="E407" s="570" t="s">
        <v>2714</v>
      </c>
      <c r="F407" s="570">
        <v>24</v>
      </c>
      <c r="G407" s="570">
        <v>128</v>
      </c>
      <c r="H407" s="570">
        <v>1024</v>
      </c>
      <c r="I407" s="569"/>
      <c r="J407" s="121"/>
      <c r="K407" s="121"/>
      <c r="L407" s="121"/>
      <c r="M407" s="570"/>
      <c r="N407" s="569"/>
      <c r="O407" s="569"/>
      <c r="P407" s="569"/>
      <c r="Q407" s="121"/>
      <c r="R407" s="121" t="s">
        <v>3882</v>
      </c>
      <c r="S407" s="121" t="s">
        <v>2716</v>
      </c>
      <c r="T407" s="121" t="s">
        <v>3876</v>
      </c>
      <c r="U407" s="121">
        <v>0</v>
      </c>
      <c r="V407" s="121" t="s">
        <v>3877</v>
      </c>
      <c r="W407" s="121" t="s">
        <v>3877</v>
      </c>
      <c r="X407" s="121" t="s">
        <v>2721</v>
      </c>
      <c r="Y407" s="121" t="s">
        <v>3878</v>
      </c>
      <c r="Z407" s="121" t="s">
        <v>2768</v>
      </c>
      <c r="AA407" s="121" t="s">
        <v>2769</v>
      </c>
      <c r="AB407" s="121" t="s">
        <v>3883</v>
      </c>
      <c r="AC407" s="121" t="s">
        <v>3158</v>
      </c>
      <c r="AD407" s="121" t="s">
        <v>3880</v>
      </c>
      <c r="AE407" s="121" t="s">
        <v>3884</v>
      </c>
      <c r="AF407" s="121"/>
      <c r="AG407" s="121"/>
      <c r="AH407" s="121"/>
      <c r="AI407" s="551"/>
      <c r="AJ407" s="551"/>
      <c r="AK407" s="551"/>
      <c r="AL407" s="551"/>
      <c r="AM407" s="551"/>
      <c r="AN407" s="551"/>
      <c r="AO407" s="551"/>
      <c r="AP407" s="551"/>
      <c r="AQ407" s="551"/>
      <c r="AR407" s="551"/>
      <c r="AS407" s="551"/>
      <c r="AT407" s="551"/>
      <c r="AU407" s="551"/>
      <c r="AV407" s="551"/>
      <c r="AW407" s="551"/>
      <c r="AX407" s="551"/>
    </row>
    <row r="408">
      <c r="A408" s="570" t="s">
        <v>3885</v>
      </c>
      <c r="B408" s="570" t="s">
        <v>3886</v>
      </c>
      <c r="C408" s="570" t="s">
        <v>486</v>
      </c>
      <c r="D408" s="570" t="s">
        <v>3786</v>
      </c>
      <c r="E408" s="570" t="s">
        <v>2714</v>
      </c>
      <c r="F408" s="570">
        <v>24</v>
      </c>
      <c r="G408" s="570">
        <v>128</v>
      </c>
      <c r="H408" s="570">
        <v>1024</v>
      </c>
      <c r="I408" s="569"/>
      <c r="J408" s="121"/>
      <c r="K408" s="121"/>
      <c r="L408" s="121"/>
      <c r="M408" s="570"/>
      <c r="N408" s="569"/>
      <c r="O408" s="569"/>
      <c r="P408" s="569"/>
      <c r="Q408" s="121"/>
      <c r="R408" s="121" t="s">
        <v>3886</v>
      </c>
      <c r="S408" s="121" t="s">
        <v>2716</v>
      </c>
      <c r="T408" s="121" t="s">
        <v>3876</v>
      </c>
      <c r="U408" s="121">
        <v>0</v>
      </c>
      <c r="V408" s="121" t="s">
        <v>3877</v>
      </c>
      <c r="W408" s="121" t="s">
        <v>3877</v>
      </c>
      <c r="X408" s="121" t="s">
        <v>2721</v>
      </c>
      <c r="Y408" s="121" t="s">
        <v>3878</v>
      </c>
      <c r="Z408" s="121" t="s">
        <v>2768</v>
      </c>
      <c r="AA408" s="121" t="s">
        <v>2769</v>
      </c>
      <c r="AB408" s="121" t="s">
        <v>3887</v>
      </c>
      <c r="AC408" s="121" t="s">
        <v>3158</v>
      </c>
      <c r="AD408" s="121" t="s">
        <v>3880</v>
      </c>
      <c r="AE408" s="121" t="s">
        <v>3881</v>
      </c>
      <c r="AF408" s="121"/>
      <c r="AG408" s="121"/>
      <c r="AH408" s="121"/>
      <c r="AI408" s="551"/>
      <c r="AJ408" s="551"/>
      <c r="AK408" s="551"/>
      <c r="AL408" s="551"/>
      <c r="AM408" s="551"/>
      <c r="AN408" s="551"/>
      <c r="AO408" s="551"/>
      <c r="AP408" s="551"/>
      <c r="AQ408" s="551"/>
      <c r="AR408" s="551"/>
      <c r="AS408" s="551"/>
      <c r="AT408" s="551"/>
      <c r="AU408" s="551"/>
      <c r="AV408" s="551"/>
      <c r="AW408" s="551"/>
      <c r="AX408" s="551"/>
    </row>
    <row r="409">
      <c r="A409" s="570" t="s">
        <v>3885</v>
      </c>
      <c r="B409" s="570" t="s">
        <v>3888</v>
      </c>
      <c r="C409" s="570" t="s">
        <v>486</v>
      </c>
      <c r="D409" s="570" t="s">
        <v>3786</v>
      </c>
      <c r="E409" s="570" t="s">
        <v>2714</v>
      </c>
      <c r="F409" s="570">
        <v>24</v>
      </c>
      <c r="G409" s="570">
        <v>128</v>
      </c>
      <c r="H409" s="570">
        <v>1024</v>
      </c>
      <c r="I409" s="569"/>
      <c r="J409" s="121"/>
      <c r="K409" s="121"/>
      <c r="L409" s="121"/>
      <c r="M409" s="570"/>
      <c r="N409" s="569"/>
      <c r="O409" s="569"/>
      <c r="P409" s="569"/>
      <c r="Q409" s="121"/>
      <c r="R409" s="121" t="s">
        <v>3888</v>
      </c>
      <c r="S409" s="121" t="s">
        <v>2716</v>
      </c>
      <c r="T409" s="121" t="s">
        <v>3876</v>
      </c>
      <c r="U409" s="121">
        <v>0</v>
      </c>
      <c r="V409" s="121" t="s">
        <v>3877</v>
      </c>
      <c r="W409" s="121" t="s">
        <v>3877</v>
      </c>
      <c r="X409" s="121" t="s">
        <v>2721</v>
      </c>
      <c r="Y409" s="121" t="s">
        <v>3878</v>
      </c>
      <c r="Z409" s="121" t="s">
        <v>2768</v>
      </c>
      <c r="AA409" s="121" t="s">
        <v>2769</v>
      </c>
      <c r="AB409" s="121" t="s">
        <v>3889</v>
      </c>
      <c r="AC409" s="121" t="s">
        <v>3158</v>
      </c>
      <c r="AD409" s="121" t="s">
        <v>3880</v>
      </c>
      <c r="AE409" s="121" t="s">
        <v>3884</v>
      </c>
      <c r="AF409" s="121"/>
      <c r="AG409" s="121"/>
      <c r="AH409" s="121"/>
      <c r="AI409" s="551"/>
      <c r="AJ409" s="551"/>
      <c r="AK409" s="551"/>
      <c r="AL409" s="551"/>
      <c r="AM409" s="551"/>
      <c r="AN409" s="551"/>
      <c r="AO409" s="551"/>
      <c r="AP409" s="551"/>
      <c r="AQ409" s="551"/>
      <c r="AR409" s="551"/>
      <c r="AS409" s="551"/>
      <c r="AT409" s="551"/>
      <c r="AU409" s="551"/>
      <c r="AV409" s="551"/>
      <c r="AW409" s="551"/>
      <c r="AX409" s="551"/>
    </row>
    <row r="410">
      <c r="A410" s="570" t="s">
        <v>3890</v>
      </c>
      <c r="B410" s="570" t="s">
        <v>3891</v>
      </c>
      <c r="C410" s="570" t="s">
        <v>486</v>
      </c>
      <c r="D410" s="570" t="s">
        <v>3786</v>
      </c>
      <c r="E410" s="570" t="s">
        <v>2714</v>
      </c>
      <c r="F410" s="570">
        <v>16</v>
      </c>
      <c r="G410" s="570">
        <v>16</v>
      </c>
      <c r="H410" s="570">
        <v>150</v>
      </c>
      <c r="I410" s="569"/>
      <c r="J410" s="121"/>
      <c r="K410" s="121"/>
      <c r="L410" s="121"/>
      <c r="M410" s="570"/>
      <c r="N410" s="569"/>
      <c r="O410" s="569"/>
      <c r="P410" s="569"/>
      <c r="Q410" s="121"/>
      <c r="R410" s="121" t="s">
        <v>3892</v>
      </c>
      <c r="S410" s="121" t="s">
        <v>2716</v>
      </c>
      <c r="T410" s="121" t="s">
        <v>3893</v>
      </c>
      <c r="U410" s="121">
        <v>0</v>
      </c>
      <c r="V410" s="121" t="s">
        <v>2206</v>
      </c>
      <c r="W410" s="121" t="s">
        <v>2278</v>
      </c>
      <c r="X410" s="121" t="s">
        <v>2721</v>
      </c>
      <c r="Y410" s="121" t="s">
        <v>2465</v>
      </c>
      <c r="Z410" s="121" t="s">
        <v>3155</v>
      </c>
      <c r="AA410" s="121" t="s">
        <v>3156</v>
      </c>
      <c r="AB410" s="121" t="s">
        <v>3894</v>
      </c>
      <c r="AC410" s="121" t="s">
        <v>3158</v>
      </c>
      <c r="AD410" s="121" t="s">
        <v>3880</v>
      </c>
      <c r="AE410" s="121" t="s">
        <v>3895</v>
      </c>
      <c r="AF410" s="121"/>
      <c r="AG410" s="121"/>
      <c r="AH410" s="121"/>
      <c r="AI410" s="551"/>
      <c r="AJ410" s="551"/>
      <c r="AK410" s="551"/>
      <c r="AL410" s="551"/>
      <c r="AM410" s="551"/>
      <c r="AN410" s="551"/>
      <c r="AO410" s="551"/>
      <c r="AP410" s="551"/>
      <c r="AQ410" s="551"/>
      <c r="AR410" s="551"/>
      <c r="AS410" s="551"/>
      <c r="AT410" s="551"/>
      <c r="AU410" s="551"/>
      <c r="AV410" s="551"/>
      <c r="AW410" s="551"/>
      <c r="AX410" s="551"/>
    </row>
    <row r="411">
      <c r="A411" s="570" t="s">
        <v>3890</v>
      </c>
      <c r="B411" s="570" t="s">
        <v>3896</v>
      </c>
      <c r="C411" s="570" t="s">
        <v>486</v>
      </c>
      <c r="D411" s="570" t="s">
        <v>3786</v>
      </c>
      <c r="E411" s="570" t="s">
        <v>2714</v>
      </c>
      <c r="F411" s="570">
        <v>16</v>
      </c>
      <c r="G411" s="570">
        <v>16</v>
      </c>
      <c r="H411" s="570">
        <v>150</v>
      </c>
      <c r="I411" s="569"/>
      <c r="J411" s="121"/>
      <c r="K411" s="121"/>
      <c r="L411" s="121"/>
      <c r="M411" s="570"/>
      <c r="N411" s="569"/>
      <c r="O411" s="569"/>
      <c r="P411" s="569"/>
      <c r="Q411" s="121"/>
      <c r="R411" s="121" t="s">
        <v>3897</v>
      </c>
      <c r="S411" s="121" t="s">
        <v>2716</v>
      </c>
      <c r="T411" s="121" t="s">
        <v>3898</v>
      </c>
      <c r="U411" s="121">
        <v>0</v>
      </c>
      <c r="V411" s="121" t="s">
        <v>2206</v>
      </c>
      <c r="W411" s="121" t="s">
        <v>2278</v>
      </c>
      <c r="X411" s="121" t="s">
        <v>2721</v>
      </c>
      <c r="Y411" s="121" t="s">
        <v>2465</v>
      </c>
      <c r="Z411" s="121" t="s">
        <v>3155</v>
      </c>
      <c r="AA411" s="121" t="s">
        <v>3156</v>
      </c>
      <c r="AB411" s="121" t="s">
        <v>3899</v>
      </c>
      <c r="AC411" s="121" t="s">
        <v>3158</v>
      </c>
      <c r="AD411" s="121" t="s">
        <v>3880</v>
      </c>
      <c r="AE411" s="121" t="s">
        <v>3895</v>
      </c>
      <c r="AF411" s="121"/>
      <c r="AG411" s="121"/>
      <c r="AH411" s="121"/>
      <c r="AI411" s="551"/>
      <c r="AJ411" s="551"/>
      <c r="AK411" s="551"/>
      <c r="AL411" s="551"/>
      <c r="AM411" s="551"/>
      <c r="AN411" s="551"/>
      <c r="AO411" s="551"/>
      <c r="AP411" s="551"/>
      <c r="AQ411" s="551"/>
      <c r="AR411" s="551"/>
      <c r="AS411" s="551"/>
      <c r="AT411" s="551"/>
      <c r="AU411" s="551"/>
      <c r="AV411" s="551"/>
      <c r="AW411" s="551"/>
      <c r="AX411" s="551"/>
    </row>
    <row r="412">
      <c r="A412" s="570" t="s">
        <v>3900</v>
      </c>
      <c r="B412" s="570" t="s">
        <v>3901</v>
      </c>
      <c r="C412" s="570" t="s">
        <v>486</v>
      </c>
      <c r="D412" s="570" t="s">
        <v>3786</v>
      </c>
      <c r="E412" s="570" t="s">
        <v>2714</v>
      </c>
      <c r="F412" s="570">
        <v>16</v>
      </c>
      <c r="G412" s="570">
        <v>16</v>
      </c>
      <c r="H412" s="570">
        <v>150</v>
      </c>
      <c r="I412" s="569"/>
      <c r="J412" s="121"/>
      <c r="K412" s="121"/>
      <c r="L412" s="121"/>
      <c r="M412" s="570"/>
      <c r="N412" s="569"/>
      <c r="O412" s="569"/>
      <c r="P412" s="569"/>
      <c r="Q412" s="121"/>
      <c r="R412" s="121" t="s">
        <v>3902</v>
      </c>
      <c r="S412" s="121" t="s">
        <v>2716</v>
      </c>
      <c r="T412" s="121" t="s">
        <v>3898</v>
      </c>
      <c r="U412" s="121">
        <v>0</v>
      </c>
      <c r="V412" s="121" t="s">
        <v>2206</v>
      </c>
      <c r="W412" s="121" t="s">
        <v>2278</v>
      </c>
      <c r="X412" s="121" t="s">
        <v>2721</v>
      </c>
      <c r="Y412" s="121" t="s">
        <v>2465</v>
      </c>
      <c r="Z412" s="121" t="s">
        <v>3155</v>
      </c>
      <c r="AA412" s="121" t="s">
        <v>3156</v>
      </c>
      <c r="AB412" s="121" t="s">
        <v>3903</v>
      </c>
      <c r="AC412" s="121" t="s">
        <v>3158</v>
      </c>
      <c r="AD412" s="121" t="s">
        <v>3880</v>
      </c>
      <c r="AE412" s="121" t="s">
        <v>3895</v>
      </c>
      <c r="AF412" s="121"/>
      <c r="AG412" s="121"/>
      <c r="AH412" s="121"/>
      <c r="AI412" s="551"/>
      <c r="AJ412" s="551"/>
      <c r="AK412" s="551"/>
      <c r="AL412" s="551"/>
      <c r="AM412" s="551"/>
      <c r="AN412" s="551"/>
      <c r="AO412" s="551"/>
      <c r="AP412" s="551"/>
      <c r="AQ412" s="551"/>
      <c r="AR412" s="551"/>
      <c r="AS412" s="551"/>
      <c r="AT412" s="551"/>
      <c r="AU412" s="551"/>
      <c r="AV412" s="551"/>
      <c r="AW412" s="551"/>
      <c r="AX412" s="551"/>
    </row>
    <row r="413">
      <c r="A413" s="570" t="s">
        <v>3904</v>
      </c>
      <c r="B413" s="570" t="s">
        <v>3905</v>
      </c>
      <c r="C413" s="570" t="s">
        <v>486</v>
      </c>
      <c r="D413" s="570" t="s">
        <v>3786</v>
      </c>
      <c r="E413" s="570" t="s">
        <v>2714</v>
      </c>
      <c r="F413" s="570">
        <v>16</v>
      </c>
      <c r="G413" s="570">
        <v>16</v>
      </c>
      <c r="H413" s="570">
        <v>500</v>
      </c>
      <c r="I413" s="569"/>
      <c r="J413" s="121"/>
      <c r="K413" s="121"/>
      <c r="L413" s="121"/>
      <c r="M413" s="570"/>
      <c r="N413" s="569"/>
      <c r="O413" s="569"/>
      <c r="P413" s="569"/>
      <c r="Q413" s="121"/>
      <c r="R413" s="121" t="s">
        <v>3905</v>
      </c>
      <c r="S413" s="121" t="s">
        <v>2742</v>
      </c>
      <c r="T413" s="121" t="s">
        <v>3906</v>
      </c>
      <c r="U413" s="121">
        <v>0</v>
      </c>
      <c r="V413" s="121" t="s">
        <v>2206</v>
      </c>
      <c r="W413" s="121">
        <v>0</v>
      </c>
      <c r="X413" s="121" t="s">
        <v>2721</v>
      </c>
      <c r="Y413" s="121" t="s">
        <v>2465</v>
      </c>
      <c r="Z413" s="121">
        <v>0</v>
      </c>
      <c r="AA413" s="121">
        <v>0</v>
      </c>
      <c r="AB413" s="121">
        <v>0</v>
      </c>
      <c r="AC413" s="121">
        <v>0</v>
      </c>
      <c r="AD413" s="121">
        <v>0</v>
      </c>
      <c r="AE413" s="121">
        <v>0</v>
      </c>
      <c r="AF413" s="121"/>
      <c r="AG413" s="121"/>
      <c r="AH413" s="121"/>
      <c r="AI413" s="551"/>
      <c r="AJ413" s="551"/>
      <c r="AK413" s="551"/>
      <c r="AL413" s="551"/>
      <c r="AM413" s="551"/>
      <c r="AN413" s="551"/>
      <c r="AO413" s="551"/>
      <c r="AP413" s="551"/>
      <c r="AQ413" s="551"/>
      <c r="AR413" s="551"/>
      <c r="AS413" s="551"/>
      <c r="AT413" s="551"/>
      <c r="AU413" s="551"/>
      <c r="AV413" s="551"/>
      <c r="AW413" s="551"/>
      <c r="AX413" s="551"/>
    </row>
    <row r="414">
      <c r="A414" s="570" t="s">
        <v>3904</v>
      </c>
      <c r="B414" s="570" t="s">
        <v>3907</v>
      </c>
      <c r="C414" s="570" t="s">
        <v>486</v>
      </c>
      <c r="D414" s="570" t="s">
        <v>3786</v>
      </c>
      <c r="E414" s="570" t="s">
        <v>2714</v>
      </c>
      <c r="F414" s="570">
        <v>16</v>
      </c>
      <c r="G414" s="570">
        <v>16</v>
      </c>
      <c r="H414" s="570">
        <v>500</v>
      </c>
      <c r="I414" s="569"/>
      <c r="J414" s="121"/>
      <c r="K414" s="121"/>
      <c r="L414" s="121"/>
      <c r="M414" s="570"/>
      <c r="N414" s="569"/>
      <c r="O414" s="569"/>
      <c r="P414" s="569"/>
      <c r="Q414" s="121"/>
      <c r="R414" s="121" t="s">
        <v>3908</v>
      </c>
      <c r="S414" s="121" t="s">
        <v>2716</v>
      </c>
      <c r="T414" s="121" t="s">
        <v>3909</v>
      </c>
      <c r="U414" s="121">
        <v>0</v>
      </c>
      <c r="V414" s="121" t="s">
        <v>2206</v>
      </c>
      <c r="W414" s="121" t="s">
        <v>2278</v>
      </c>
      <c r="X414" s="121" t="s">
        <v>2721</v>
      </c>
      <c r="Y414" s="121" t="s">
        <v>2465</v>
      </c>
      <c r="Z414" s="121" t="s">
        <v>3200</v>
      </c>
      <c r="AA414" s="121" t="s">
        <v>3910</v>
      </c>
      <c r="AB414" s="121" t="s">
        <v>3911</v>
      </c>
      <c r="AC414" s="121" t="s">
        <v>3158</v>
      </c>
      <c r="AD414" s="121" t="s">
        <v>3880</v>
      </c>
      <c r="AE414" s="121" t="s">
        <v>3912</v>
      </c>
      <c r="AF414" s="121"/>
      <c r="AG414" s="121"/>
      <c r="AH414" s="121"/>
      <c r="AI414" s="551"/>
      <c r="AJ414" s="551"/>
      <c r="AK414" s="551"/>
      <c r="AL414" s="551"/>
      <c r="AM414" s="551"/>
      <c r="AN414" s="551"/>
      <c r="AO414" s="551"/>
      <c r="AP414" s="551"/>
      <c r="AQ414" s="551"/>
      <c r="AR414" s="551"/>
      <c r="AS414" s="551"/>
      <c r="AT414" s="551"/>
      <c r="AU414" s="551"/>
      <c r="AV414" s="551"/>
      <c r="AW414" s="551"/>
      <c r="AX414" s="551"/>
    </row>
    <row r="415">
      <c r="A415" s="570" t="s">
        <v>3913</v>
      </c>
      <c r="B415" s="570" t="s">
        <v>3914</v>
      </c>
      <c r="C415" s="570" t="s">
        <v>486</v>
      </c>
      <c r="D415" s="570" t="s">
        <v>3786</v>
      </c>
      <c r="E415" s="570" t="s">
        <v>2714</v>
      </c>
      <c r="F415" s="570">
        <v>16</v>
      </c>
      <c r="G415" s="570">
        <v>16</v>
      </c>
      <c r="H415" s="570">
        <v>150</v>
      </c>
      <c r="I415" s="569"/>
      <c r="J415" s="121"/>
      <c r="K415" s="121"/>
      <c r="L415" s="121"/>
      <c r="M415" s="570"/>
      <c r="N415" s="569"/>
      <c r="O415" s="569"/>
      <c r="P415" s="569"/>
      <c r="Q415" s="121"/>
      <c r="R415" s="121" t="s">
        <v>3915</v>
      </c>
      <c r="S415" s="121" t="s">
        <v>2716</v>
      </c>
      <c r="T415" s="121" t="s">
        <v>2717</v>
      </c>
      <c r="U415" s="121">
        <v>0</v>
      </c>
      <c r="V415" s="121" t="s">
        <v>2206</v>
      </c>
      <c r="W415" s="121" t="s">
        <v>2278</v>
      </c>
      <c r="X415" s="121">
        <v>0</v>
      </c>
      <c r="Y415" s="121" t="s">
        <v>2465</v>
      </c>
      <c r="Z415" s="121" t="s">
        <v>2785</v>
      </c>
      <c r="AA415" s="121" t="s">
        <v>3916</v>
      </c>
      <c r="AB415" s="121" t="s">
        <v>3917</v>
      </c>
      <c r="AC415" s="121" t="s">
        <v>3158</v>
      </c>
      <c r="AD415" s="121" t="s">
        <v>3880</v>
      </c>
      <c r="AE415" s="121" t="s">
        <v>3884</v>
      </c>
      <c r="AF415" s="121"/>
      <c r="AG415" s="121"/>
      <c r="AH415" s="121"/>
      <c r="AI415" s="551"/>
      <c r="AJ415" s="551"/>
      <c r="AK415" s="551"/>
      <c r="AL415" s="551"/>
      <c r="AM415" s="551"/>
      <c r="AN415" s="551"/>
      <c r="AO415" s="551"/>
      <c r="AP415" s="551"/>
      <c r="AQ415" s="551"/>
      <c r="AR415" s="551"/>
      <c r="AS415" s="551"/>
      <c r="AT415" s="551"/>
      <c r="AU415" s="551"/>
      <c r="AV415" s="551"/>
      <c r="AW415" s="551"/>
      <c r="AX415" s="551"/>
    </row>
    <row r="416">
      <c r="A416" s="570" t="s">
        <v>3918</v>
      </c>
      <c r="B416" s="570" t="s">
        <v>3919</v>
      </c>
      <c r="C416" s="570" t="s">
        <v>486</v>
      </c>
      <c r="D416" s="570" t="s">
        <v>3786</v>
      </c>
      <c r="E416" s="570" t="s">
        <v>2714</v>
      </c>
      <c r="F416" s="570">
        <v>10</v>
      </c>
      <c r="G416" s="570">
        <v>25.399999999999999</v>
      </c>
      <c r="H416" s="570">
        <v>371.80000000000001</v>
      </c>
      <c r="I416" s="569"/>
      <c r="J416" s="121"/>
      <c r="K416" s="121"/>
      <c r="L416" s="121"/>
      <c r="M416" s="570"/>
      <c r="N416" s="569"/>
      <c r="O416" s="569"/>
      <c r="P416" s="569"/>
      <c r="Q416" s="121"/>
      <c r="R416" s="121" t="s">
        <v>3919</v>
      </c>
      <c r="S416" s="121" t="s">
        <v>2742</v>
      </c>
      <c r="T416" s="121" t="s">
        <v>3801</v>
      </c>
      <c r="U416" s="121">
        <v>0</v>
      </c>
      <c r="V416" s="121" t="s">
        <v>486</v>
      </c>
      <c r="W416" s="121" t="s">
        <v>3877</v>
      </c>
      <c r="X416" s="121">
        <v>0</v>
      </c>
      <c r="Y416" s="121" t="s">
        <v>3803</v>
      </c>
      <c r="Z416" s="121" t="s">
        <v>2785</v>
      </c>
      <c r="AA416" s="121" t="s">
        <v>3598</v>
      </c>
      <c r="AB416" s="121" t="s">
        <v>3920</v>
      </c>
      <c r="AC416" s="121" t="s">
        <v>3158</v>
      </c>
      <c r="AD416" s="121" t="s">
        <v>3880</v>
      </c>
      <c r="AE416" s="121" t="s">
        <v>3884</v>
      </c>
      <c r="AF416" s="121"/>
      <c r="AG416" s="121"/>
      <c r="AH416" s="121"/>
      <c r="AI416" s="551"/>
      <c r="AJ416" s="551"/>
      <c r="AK416" s="551"/>
      <c r="AL416" s="551"/>
      <c r="AM416" s="551"/>
      <c r="AN416" s="551"/>
      <c r="AO416" s="551"/>
      <c r="AP416" s="551"/>
      <c r="AQ416" s="551"/>
      <c r="AR416" s="551"/>
      <c r="AS416" s="551"/>
      <c r="AT416" s="551"/>
      <c r="AU416" s="551"/>
      <c r="AV416" s="551"/>
      <c r="AW416" s="551"/>
      <c r="AX416" s="551"/>
    </row>
    <row r="417">
      <c r="A417" s="570" t="s">
        <v>3918</v>
      </c>
      <c r="B417" s="570" t="s">
        <v>3921</v>
      </c>
      <c r="C417" s="570" t="s">
        <v>486</v>
      </c>
      <c r="D417" s="570" t="s">
        <v>3786</v>
      </c>
      <c r="E417" s="570" t="s">
        <v>2714</v>
      </c>
      <c r="F417" s="570">
        <v>10</v>
      </c>
      <c r="G417" s="570">
        <v>25.300000000000001</v>
      </c>
      <c r="H417" s="570">
        <v>304.80000000000001</v>
      </c>
      <c r="I417" s="569"/>
      <c r="J417" s="121"/>
      <c r="K417" s="121"/>
      <c r="L417" s="121"/>
      <c r="M417" s="570"/>
      <c r="N417" s="569"/>
      <c r="O417" s="569"/>
      <c r="P417" s="569"/>
      <c r="Q417" s="121"/>
      <c r="R417" s="121" t="s">
        <v>3921</v>
      </c>
      <c r="S417" s="121" t="s">
        <v>2742</v>
      </c>
      <c r="T417" s="121" t="s">
        <v>3801</v>
      </c>
      <c r="U417" s="121">
        <v>0</v>
      </c>
      <c r="V417" s="121" t="s">
        <v>486</v>
      </c>
      <c r="W417" s="121" t="s">
        <v>3877</v>
      </c>
      <c r="X417" s="121">
        <v>0</v>
      </c>
      <c r="Y417" s="121" t="s">
        <v>2465</v>
      </c>
      <c r="Z417" s="121" t="s">
        <v>2785</v>
      </c>
      <c r="AA417" s="121" t="s">
        <v>3598</v>
      </c>
      <c r="AB417" s="121" t="s">
        <v>3922</v>
      </c>
      <c r="AC417" s="121" t="s">
        <v>3158</v>
      </c>
      <c r="AD417" s="121" t="s">
        <v>3880</v>
      </c>
      <c r="AE417" s="121" t="s">
        <v>3881</v>
      </c>
      <c r="AF417" s="121"/>
      <c r="AG417" s="121"/>
      <c r="AH417" s="121"/>
      <c r="AI417" s="551"/>
      <c r="AJ417" s="551"/>
      <c r="AK417" s="551"/>
      <c r="AL417" s="551"/>
      <c r="AM417" s="551"/>
      <c r="AN417" s="551"/>
      <c r="AO417" s="551"/>
      <c r="AP417" s="551"/>
      <c r="AQ417" s="551"/>
      <c r="AR417" s="551"/>
      <c r="AS417" s="551"/>
      <c r="AT417" s="551"/>
      <c r="AU417" s="551"/>
      <c r="AV417" s="551"/>
      <c r="AW417" s="551"/>
      <c r="AX417" s="551"/>
    </row>
    <row r="418">
      <c r="A418" s="570" t="s">
        <v>3918</v>
      </c>
      <c r="B418" s="570" t="s">
        <v>3923</v>
      </c>
      <c r="C418" s="570" t="s">
        <v>486</v>
      </c>
      <c r="D418" s="570" t="s">
        <v>3786</v>
      </c>
      <c r="E418" s="570" t="s">
        <v>2714</v>
      </c>
      <c r="F418" s="570">
        <v>8</v>
      </c>
      <c r="G418" s="570">
        <v>37.100000000000001</v>
      </c>
      <c r="H418" s="570">
        <v>504.69999999999999</v>
      </c>
      <c r="I418" s="569"/>
      <c r="J418" s="121"/>
      <c r="K418" s="121"/>
      <c r="L418" s="121"/>
      <c r="M418" s="570"/>
      <c r="N418" s="569"/>
      <c r="O418" s="569"/>
      <c r="P418" s="569"/>
      <c r="Q418" s="121"/>
      <c r="R418" s="121" t="s">
        <v>3923</v>
      </c>
      <c r="S418" s="121" t="s">
        <v>2742</v>
      </c>
      <c r="T418" s="121" t="s">
        <v>3801</v>
      </c>
      <c r="U418" s="121">
        <v>0</v>
      </c>
      <c r="V418" s="121" t="s">
        <v>486</v>
      </c>
      <c r="W418" s="121" t="s">
        <v>3877</v>
      </c>
      <c r="X418" s="121">
        <v>0</v>
      </c>
      <c r="Y418" s="121" t="s">
        <v>2465</v>
      </c>
      <c r="Z418" s="121" t="s">
        <v>2785</v>
      </c>
      <c r="AA418" s="121" t="s">
        <v>3598</v>
      </c>
      <c r="AB418" s="121" t="s">
        <v>3920</v>
      </c>
      <c r="AC418" s="121" t="s">
        <v>3158</v>
      </c>
      <c r="AD418" s="121" t="s">
        <v>3880</v>
      </c>
      <c r="AE418" s="121" t="s">
        <v>3884</v>
      </c>
      <c r="AF418" s="121"/>
      <c r="AG418" s="121"/>
      <c r="AH418" s="121"/>
      <c r="AI418" s="551"/>
      <c r="AJ418" s="551"/>
      <c r="AK418" s="551"/>
      <c r="AL418" s="551"/>
      <c r="AM418" s="551"/>
      <c r="AN418" s="551"/>
      <c r="AO418" s="551"/>
      <c r="AP418" s="551"/>
      <c r="AQ418" s="551"/>
      <c r="AR418" s="551"/>
      <c r="AS418" s="551"/>
      <c r="AT418" s="551"/>
      <c r="AU418" s="551"/>
      <c r="AV418" s="551"/>
      <c r="AW418" s="551"/>
      <c r="AX418" s="551"/>
    </row>
    <row r="419">
      <c r="A419" s="570" t="s">
        <v>3918</v>
      </c>
      <c r="B419" s="570" t="s">
        <v>3924</v>
      </c>
      <c r="C419" s="570" t="s">
        <v>486</v>
      </c>
      <c r="D419" s="570" t="s">
        <v>3786</v>
      </c>
      <c r="E419" s="570" t="s">
        <v>2714</v>
      </c>
      <c r="F419" s="570">
        <v>8</v>
      </c>
      <c r="G419" s="570">
        <v>37.200000000000003</v>
      </c>
      <c r="H419" s="570">
        <v>504.69999999999999</v>
      </c>
      <c r="I419" s="569"/>
      <c r="J419" s="121"/>
      <c r="K419" s="121"/>
      <c r="L419" s="121"/>
      <c r="M419" s="570"/>
      <c r="N419" s="569"/>
      <c r="O419" s="569"/>
      <c r="P419" s="569"/>
      <c r="Q419" s="121"/>
      <c r="R419" s="121" t="s">
        <v>3924</v>
      </c>
      <c r="S419" s="121" t="s">
        <v>2742</v>
      </c>
      <c r="T419" s="121" t="s">
        <v>3801</v>
      </c>
      <c r="U419" s="121">
        <v>0</v>
      </c>
      <c r="V419" s="121" t="s">
        <v>486</v>
      </c>
      <c r="W419" s="121" t="s">
        <v>3877</v>
      </c>
      <c r="X419" s="121">
        <v>0</v>
      </c>
      <c r="Y419" s="121" t="s">
        <v>2465</v>
      </c>
      <c r="Z419" s="121" t="s">
        <v>2785</v>
      </c>
      <c r="AA419" s="121" t="s">
        <v>3598</v>
      </c>
      <c r="AB419" s="121" t="s">
        <v>3922</v>
      </c>
      <c r="AC419" s="121" t="s">
        <v>3158</v>
      </c>
      <c r="AD419" s="121" t="s">
        <v>3880</v>
      </c>
      <c r="AE419" s="121" t="s">
        <v>3881</v>
      </c>
      <c r="AF419" s="121"/>
      <c r="AG419" s="121"/>
      <c r="AH419" s="121"/>
      <c r="AI419" s="551"/>
      <c r="AJ419" s="551"/>
      <c r="AK419" s="551"/>
      <c r="AL419" s="551"/>
      <c r="AM419" s="551"/>
      <c r="AN419" s="551"/>
      <c r="AO419" s="551"/>
      <c r="AP419" s="551"/>
      <c r="AQ419" s="551"/>
      <c r="AR419" s="551"/>
      <c r="AS419" s="551"/>
      <c r="AT419" s="551"/>
      <c r="AU419" s="551"/>
      <c r="AV419" s="551"/>
      <c r="AW419" s="551"/>
      <c r="AX419" s="551"/>
    </row>
    <row r="420">
      <c r="A420" s="570" t="s">
        <v>3918</v>
      </c>
      <c r="B420" s="570" t="s">
        <v>3925</v>
      </c>
      <c r="C420" s="570" t="s">
        <v>486</v>
      </c>
      <c r="D420" s="570" t="s">
        <v>3786</v>
      </c>
      <c r="E420" s="570" t="s">
        <v>2714</v>
      </c>
      <c r="F420" s="570">
        <v>8</v>
      </c>
      <c r="G420" s="570">
        <v>27.300000000000001</v>
      </c>
      <c r="H420" s="570">
        <v>504.69999999999999</v>
      </c>
      <c r="I420" s="569"/>
      <c r="J420" s="121"/>
      <c r="K420" s="121"/>
      <c r="L420" s="121"/>
      <c r="M420" s="570"/>
      <c r="N420" s="569"/>
      <c r="O420" s="569"/>
      <c r="P420" s="569"/>
      <c r="Q420" s="121"/>
      <c r="R420" s="121" t="s">
        <v>3925</v>
      </c>
      <c r="S420" s="121" t="s">
        <v>2742</v>
      </c>
      <c r="T420" s="121" t="s">
        <v>3801</v>
      </c>
      <c r="U420" s="121">
        <v>0</v>
      </c>
      <c r="V420" s="121" t="s">
        <v>486</v>
      </c>
      <c r="W420" s="121" t="s">
        <v>3877</v>
      </c>
      <c r="X420" s="121">
        <v>0</v>
      </c>
      <c r="Y420" s="121" t="s">
        <v>2465</v>
      </c>
      <c r="Z420" s="121" t="s">
        <v>2785</v>
      </c>
      <c r="AA420" s="121" t="s">
        <v>3598</v>
      </c>
      <c r="AB420" s="121" t="s">
        <v>3926</v>
      </c>
      <c r="AC420" s="121" t="s">
        <v>3158</v>
      </c>
      <c r="AD420" s="121" t="s">
        <v>3880</v>
      </c>
      <c r="AE420" s="121" t="s">
        <v>3881</v>
      </c>
      <c r="AF420" s="121"/>
      <c r="AG420" s="121"/>
      <c r="AH420" s="121"/>
      <c r="AI420" s="551"/>
      <c r="AJ420" s="551"/>
      <c r="AK420" s="551"/>
      <c r="AL420" s="551"/>
      <c r="AM420" s="551"/>
      <c r="AN420" s="551"/>
      <c r="AO420" s="551"/>
      <c r="AP420" s="551"/>
      <c r="AQ420" s="551"/>
      <c r="AR420" s="551"/>
      <c r="AS420" s="551"/>
      <c r="AT420" s="551"/>
      <c r="AU420" s="551"/>
      <c r="AV420" s="551"/>
      <c r="AW420" s="551"/>
      <c r="AX420" s="551"/>
    </row>
    <row r="421">
      <c r="A421" s="570" t="s">
        <v>3918</v>
      </c>
      <c r="B421" s="570" t="s">
        <v>3927</v>
      </c>
      <c r="C421" s="570" t="s">
        <v>486</v>
      </c>
      <c r="D421" s="570" t="s">
        <v>3786</v>
      </c>
      <c r="E421" s="570" t="s">
        <v>2714</v>
      </c>
      <c r="F421" s="570">
        <v>14</v>
      </c>
      <c r="G421" s="570">
        <v>17.5</v>
      </c>
      <c r="H421" s="570">
        <v>180.90000000000001</v>
      </c>
      <c r="I421" s="569"/>
      <c r="J421" s="121"/>
      <c r="K421" s="121"/>
      <c r="L421" s="121"/>
      <c r="M421" s="570"/>
      <c r="N421" s="569"/>
      <c r="O421" s="569"/>
      <c r="P421" s="569"/>
      <c r="Q421" s="121"/>
      <c r="R421" s="121" t="s">
        <v>3927</v>
      </c>
      <c r="S421" s="121" t="s">
        <v>2742</v>
      </c>
      <c r="T421" s="121" t="s">
        <v>3801</v>
      </c>
      <c r="U421" s="121">
        <v>0</v>
      </c>
      <c r="V421" s="121" t="s">
        <v>486</v>
      </c>
      <c r="W421" s="121" t="s">
        <v>3877</v>
      </c>
      <c r="X421" s="121">
        <v>0</v>
      </c>
      <c r="Y421" s="121" t="s">
        <v>2465</v>
      </c>
      <c r="Z421" s="121" t="s">
        <v>2785</v>
      </c>
      <c r="AA421" s="121" t="s">
        <v>3598</v>
      </c>
      <c r="AB421" s="121" t="s">
        <v>3922</v>
      </c>
      <c r="AC421" s="121" t="s">
        <v>3158</v>
      </c>
      <c r="AD421" s="121" t="s">
        <v>3880</v>
      </c>
      <c r="AE421" s="121" t="s">
        <v>3881</v>
      </c>
      <c r="AF421" s="121"/>
      <c r="AG421" s="121"/>
      <c r="AH421" s="121"/>
      <c r="AI421" s="551"/>
      <c r="AJ421" s="551"/>
      <c r="AK421" s="551"/>
      <c r="AL421" s="551"/>
      <c r="AM421" s="551"/>
      <c r="AN421" s="551"/>
      <c r="AO421" s="551"/>
      <c r="AP421" s="551"/>
      <c r="AQ421" s="551"/>
      <c r="AR421" s="551"/>
      <c r="AS421" s="551"/>
      <c r="AT421" s="551"/>
      <c r="AU421" s="551"/>
      <c r="AV421" s="551"/>
      <c r="AW421" s="551"/>
      <c r="AX421" s="551"/>
    </row>
    <row r="422">
      <c r="A422" s="570" t="s">
        <v>3918</v>
      </c>
      <c r="B422" s="570" t="s">
        <v>3928</v>
      </c>
      <c r="C422" s="570" t="s">
        <v>486</v>
      </c>
      <c r="D422" s="570" t="s">
        <v>3786</v>
      </c>
      <c r="E422" s="570" t="s">
        <v>2714</v>
      </c>
      <c r="F422" s="570">
        <v>14</v>
      </c>
      <c r="G422" s="570">
        <v>17.5</v>
      </c>
      <c r="H422" s="570">
        <v>180.90000000000001</v>
      </c>
      <c r="I422" s="569"/>
      <c r="J422" s="121"/>
      <c r="K422" s="121"/>
      <c r="L422" s="121"/>
      <c r="M422" s="570"/>
      <c r="N422" s="569"/>
      <c r="O422" s="569"/>
      <c r="P422" s="569"/>
      <c r="Q422" s="121"/>
      <c r="R422" s="121" t="s">
        <v>3928</v>
      </c>
      <c r="S422" s="121" t="s">
        <v>2742</v>
      </c>
      <c r="T422" s="121" t="s">
        <v>3801</v>
      </c>
      <c r="U422" s="121">
        <v>0</v>
      </c>
      <c r="V422" s="121" t="s">
        <v>486</v>
      </c>
      <c r="W422" s="121" t="s">
        <v>3877</v>
      </c>
      <c r="X422" s="121">
        <v>0</v>
      </c>
      <c r="Y422" s="121" t="s">
        <v>2465</v>
      </c>
      <c r="Z422" s="121" t="s">
        <v>2785</v>
      </c>
      <c r="AA422" s="121" t="s">
        <v>3598</v>
      </c>
      <c r="AB422" s="121" t="s">
        <v>3926</v>
      </c>
      <c r="AC422" s="121" t="s">
        <v>3158</v>
      </c>
      <c r="AD422" s="121" t="s">
        <v>3880</v>
      </c>
      <c r="AE422" s="121" t="s">
        <v>3881</v>
      </c>
      <c r="AF422" s="121"/>
      <c r="AG422" s="121"/>
      <c r="AH422" s="121"/>
      <c r="AI422" s="551"/>
      <c r="AJ422" s="551"/>
      <c r="AK422" s="551"/>
      <c r="AL422" s="551"/>
      <c r="AM422" s="551"/>
      <c r="AN422" s="551"/>
      <c r="AO422" s="551"/>
      <c r="AP422" s="551"/>
      <c r="AQ422" s="551"/>
      <c r="AR422" s="551"/>
      <c r="AS422" s="551"/>
      <c r="AT422" s="551"/>
      <c r="AU422" s="551"/>
      <c r="AV422" s="551"/>
      <c r="AW422" s="551"/>
      <c r="AX422" s="551"/>
    </row>
    <row r="423">
      <c r="A423" s="570" t="s">
        <v>3918</v>
      </c>
      <c r="B423" s="570" t="s">
        <v>3929</v>
      </c>
      <c r="C423" s="570" t="s">
        <v>486</v>
      </c>
      <c r="D423" s="570" t="s">
        <v>3786</v>
      </c>
      <c r="E423" s="570" t="s">
        <v>2714</v>
      </c>
      <c r="F423" s="570">
        <v>8</v>
      </c>
      <c r="G423" s="570">
        <v>21.399999999999999</v>
      </c>
      <c r="H423" s="570">
        <v>659.70000000000005</v>
      </c>
      <c r="I423" s="569"/>
      <c r="J423" s="121"/>
      <c r="K423" s="121"/>
      <c r="L423" s="121"/>
      <c r="M423" s="570"/>
      <c r="N423" s="569"/>
      <c r="O423" s="569"/>
      <c r="P423" s="569"/>
      <c r="Q423" s="121"/>
      <c r="R423" s="121" t="s">
        <v>3929</v>
      </c>
      <c r="S423" s="121" t="s">
        <v>2742</v>
      </c>
      <c r="T423" s="121" t="s">
        <v>3801</v>
      </c>
      <c r="U423" s="121">
        <v>0</v>
      </c>
      <c r="V423" s="121" t="s">
        <v>486</v>
      </c>
      <c r="W423" s="121" t="s">
        <v>3877</v>
      </c>
      <c r="X423" s="121">
        <v>0</v>
      </c>
      <c r="Y423" s="121" t="s">
        <v>2465</v>
      </c>
      <c r="Z423" s="121" t="s">
        <v>2785</v>
      </c>
      <c r="AA423" s="121" t="s">
        <v>3598</v>
      </c>
      <c r="AB423" s="121" t="s">
        <v>3920</v>
      </c>
      <c r="AC423" s="121" t="s">
        <v>3158</v>
      </c>
      <c r="AD423" s="121" t="s">
        <v>3880</v>
      </c>
      <c r="AE423" s="121" t="s">
        <v>3884</v>
      </c>
      <c r="AF423" s="121"/>
      <c r="AG423" s="121"/>
      <c r="AH423" s="121"/>
      <c r="AI423" s="551"/>
      <c r="AJ423" s="551"/>
      <c r="AK423" s="551"/>
      <c r="AL423" s="551"/>
      <c r="AM423" s="551"/>
      <c r="AN423" s="551"/>
      <c r="AO423" s="551"/>
      <c r="AP423" s="551"/>
      <c r="AQ423" s="551"/>
      <c r="AR423" s="551"/>
      <c r="AS423" s="551"/>
      <c r="AT423" s="551"/>
      <c r="AU423" s="551"/>
      <c r="AV423" s="551"/>
      <c r="AW423" s="551"/>
      <c r="AX423" s="551"/>
    </row>
    <row r="424">
      <c r="A424" s="570" t="s">
        <v>3918</v>
      </c>
      <c r="B424" s="570" t="s">
        <v>3930</v>
      </c>
      <c r="C424" s="570" t="s">
        <v>486</v>
      </c>
      <c r="D424" s="570" t="s">
        <v>3786</v>
      </c>
      <c r="E424" s="570" t="s">
        <v>2714</v>
      </c>
      <c r="F424" s="570">
        <v>8</v>
      </c>
      <c r="G424" s="570">
        <v>21.399999999999999</v>
      </c>
      <c r="H424" s="570">
        <v>559.70000000000005</v>
      </c>
      <c r="I424" s="569"/>
      <c r="J424" s="121"/>
      <c r="K424" s="121"/>
      <c r="L424" s="121"/>
      <c r="M424" s="570"/>
      <c r="N424" s="569"/>
      <c r="O424" s="569"/>
      <c r="P424" s="569"/>
      <c r="Q424" s="121"/>
      <c r="R424" s="121" t="s">
        <v>3930</v>
      </c>
      <c r="S424" s="121" t="s">
        <v>2742</v>
      </c>
      <c r="T424" s="121" t="s">
        <v>3801</v>
      </c>
      <c r="U424" s="121">
        <v>0</v>
      </c>
      <c r="V424" s="121" t="s">
        <v>486</v>
      </c>
      <c r="W424" s="121" t="s">
        <v>3877</v>
      </c>
      <c r="X424" s="121">
        <v>0</v>
      </c>
      <c r="Y424" s="121" t="s">
        <v>2465</v>
      </c>
      <c r="Z424" s="121" t="s">
        <v>2785</v>
      </c>
      <c r="AA424" s="121" t="s">
        <v>3598</v>
      </c>
      <c r="AB424" s="121" t="s">
        <v>3922</v>
      </c>
      <c r="AC424" s="121" t="s">
        <v>3158</v>
      </c>
      <c r="AD424" s="121" t="s">
        <v>3880</v>
      </c>
      <c r="AE424" s="121" t="s">
        <v>3881</v>
      </c>
      <c r="AF424" s="121"/>
      <c r="AG424" s="121"/>
      <c r="AH424" s="121"/>
      <c r="AI424" s="551"/>
      <c r="AJ424" s="551"/>
      <c r="AK424" s="551"/>
      <c r="AL424" s="551"/>
      <c r="AM424" s="551"/>
      <c r="AN424" s="551"/>
      <c r="AO424" s="551"/>
      <c r="AP424" s="551"/>
      <c r="AQ424" s="551"/>
      <c r="AR424" s="551"/>
      <c r="AS424" s="551"/>
      <c r="AT424" s="551"/>
      <c r="AU424" s="551"/>
      <c r="AV424" s="551"/>
      <c r="AW424" s="551"/>
      <c r="AX424" s="551"/>
    </row>
    <row r="425">
      <c r="A425" s="570" t="s">
        <v>3918</v>
      </c>
      <c r="B425" s="570" t="s">
        <v>3931</v>
      </c>
      <c r="C425" s="570" t="s">
        <v>486</v>
      </c>
      <c r="D425" s="570" t="s">
        <v>3786</v>
      </c>
      <c r="E425" s="570" t="s">
        <v>2714</v>
      </c>
      <c r="F425" s="570">
        <v>8</v>
      </c>
      <c r="G425" s="570">
        <v>21.399999999999999</v>
      </c>
      <c r="H425" s="570">
        <v>659.70000000000005</v>
      </c>
      <c r="I425" s="569"/>
      <c r="J425" s="121"/>
      <c r="K425" s="121"/>
      <c r="L425" s="121"/>
      <c r="M425" s="570"/>
      <c r="N425" s="569"/>
      <c r="O425" s="569"/>
      <c r="P425" s="569"/>
      <c r="Q425" s="121"/>
      <c r="R425" s="121" t="s">
        <v>3931</v>
      </c>
      <c r="S425" s="121" t="s">
        <v>2742</v>
      </c>
      <c r="T425" s="121" t="s">
        <v>3801</v>
      </c>
      <c r="U425" s="121">
        <v>0</v>
      </c>
      <c r="V425" s="121" t="s">
        <v>486</v>
      </c>
      <c r="W425" s="121" t="s">
        <v>3877</v>
      </c>
      <c r="X425" s="121">
        <v>0</v>
      </c>
      <c r="Y425" s="121" t="s">
        <v>2465</v>
      </c>
      <c r="Z425" s="121" t="s">
        <v>2785</v>
      </c>
      <c r="AA425" s="121" t="s">
        <v>3598</v>
      </c>
      <c r="AB425" s="121" t="s">
        <v>3926</v>
      </c>
      <c r="AC425" s="121" t="s">
        <v>3158</v>
      </c>
      <c r="AD425" s="121" t="s">
        <v>3880</v>
      </c>
      <c r="AE425" s="121" t="s">
        <v>3881</v>
      </c>
      <c r="AF425" s="121"/>
      <c r="AG425" s="121"/>
      <c r="AH425" s="121"/>
      <c r="AI425" s="551"/>
      <c r="AJ425" s="551"/>
      <c r="AK425" s="551"/>
      <c r="AL425" s="551"/>
      <c r="AM425" s="551"/>
      <c r="AN425" s="551"/>
      <c r="AO425" s="551"/>
      <c r="AP425" s="551"/>
      <c r="AQ425" s="551"/>
      <c r="AR425" s="551"/>
      <c r="AS425" s="551"/>
      <c r="AT425" s="551"/>
      <c r="AU425" s="551"/>
      <c r="AV425" s="551"/>
      <c r="AW425" s="551"/>
      <c r="AX425" s="551"/>
    </row>
    <row r="426">
      <c r="A426" s="570" t="s">
        <v>3932</v>
      </c>
      <c r="B426" s="570" t="s">
        <v>3933</v>
      </c>
      <c r="C426" s="570" t="s">
        <v>486</v>
      </c>
      <c r="D426" s="570" t="s">
        <v>3786</v>
      </c>
      <c r="E426" s="570" t="s">
        <v>2714</v>
      </c>
      <c r="F426" s="570">
        <v>16</v>
      </c>
      <c r="G426" s="570">
        <v>32</v>
      </c>
      <c r="H426" s="570">
        <v>200</v>
      </c>
      <c r="I426" s="569"/>
      <c r="J426" s="121"/>
      <c r="K426" s="121"/>
      <c r="L426" s="121"/>
      <c r="M426" s="570"/>
      <c r="N426" s="569"/>
      <c r="O426" s="569"/>
      <c r="P426" s="569"/>
      <c r="Q426" s="121"/>
      <c r="R426" s="121" t="s">
        <v>3933</v>
      </c>
      <c r="S426" s="121" t="s">
        <v>2742</v>
      </c>
      <c r="T426" s="121" t="s">
        <v>3934</v>
      </c>
      <c r="U426" s="121">
        <v>0</v>
      </c>
      <c r="V426" s="121" t="s">
        <v>486</v>
      </c>
      <c r="W426" s="121" t="s">
        <v>3877</v>
      </c>
      <c r="X426" s="121">
        <v>0</v>
      </c>
      <c r="Y426" s="121" t="s">
        <v>3803</v>
      </c>
      <c r="Z426" s="121" t="s">
        <v>2785</v>
      </c>
      <c r="AA426" s="121" t="s">
        <v>3206</v>
      </c>
      <c r="AB426" s="121" t="s">
        <v>3935</v>
      </c>
      <c r="AC426" s="121" t="s">
        <v>3158</v>
      </c>
      <c r="AD426" s="121" t="s">
        <v>3880</v>
      </c>
      <c r="AE426" s="121" t="s">
        <v>3936</v>
      </c>
      <c r="AF426" s="121"/>
      <c r="AG426" s="121"/>
      <c r="AH426" s="121"/>
      <c r="AI426" s="551"/>
      <c r="AJ426" s="551"/>
      <c r="AK426" s="551"/>
      <c r="AL426" s="551"/>
      <c r="AM426" s="551"/>
      <c r="AN426" s="551"/>
      <c r="AO426" s="551"/>
      <c r="AP426" s="551"/>
      <c r="AQ426" s="551"/>
      <c r="AR426" s="551"/>
      <c r="AS426" s="551"/>
      <c r="AT426" s="551"/>
      <c r="AU426" s="551"/>
      <c r="AV426" s="551"/>
      <c r="AW426" s="551"/>
      <c r="AX426" s="551"/>
    </row>
    <row r="427">
      <c r="A427" s="570" t="s">
        <v>3932</v>
      </c>
      <c r="B427" s="570" t="s">
        <v>3937</v>
      </c>
      <c r="C427" s="570" t="s">
        <v>486</v>
      </c>
      <c r="D427" s="570" t="s">
        <v>3786</v>
      </c>
      <c r="E427" s="570" t="s">
        <v>2714</v>
      </c>
      <c r="F427" s="570">
        <v>8</v>
      </c>
      <c r="G427" s="570">
        <v>40</v>
      </c>
      <c r="H427" s="570">
        <v>100</v>
      </c>
      <c r="I427" s="569"/>
      <c r="J427" s="121"/>
      <c r="K427" s="121"/>
      <c r="L427" s="121"/>
      <c r="M427" s="570"/>
      <c r="N427" s="569"/>
      <c r="O427" s="569"/>
      <c r="P427" s="569"/>
      <c r="Q427" s="121"/>
      <c r="R427" s="121" t="s">
        <v>3937</v>
      </c>
      <c r="S427" s="121" t="s">
        <v>2742</v>
      </c>
      <c r="T427" s="121" t="s">
        <v>3801</v>
      </c>
      <c r="U427" s="121">
        <v>0</v>
      </c>
      <c r="V427" s="121" t="s">
        <v>3938</v>
      </c>
      <c r="W427" s="121" t="s">
        <v>3877</v>
      </c>
      <c r="X427" s="121" t="s">
        <v>2410</v>
      </c>
      <c r="Y427" s="121" t="s">
        <v>3803</v>
      </c>
      <c r="Z427" s="121" t="s">
        <v>2785</v>
      </c>
      <c r="AA427" s="121" t="s">
        <v>3206</v>
      </c>
      <c r="AB427" s="121" t="s">
        <v>3939</v>
      </c>
      <c r="AC427" s="121" t="s">
        <v>3158</v>
      </c>
      <c r="AD427" s="121" t="s">
        <v>3880</v>
      </c>
      <c r="AE427" s="121" t="s">
        <v>3936</v>
      </c>
      <c r="AF427" s="121"/>
      <c r="AG427" s="121"/>
      <c r="AH427" s="121"/>
      <c r="AI427" s="551"/>
      <c r="AJ427" s="551"/>
      <c r="AK427" s="551"/>
      <c r="AL427" s="551"/>
      <c r="AM427" s="551"/>
      <c r="AN427" s="551"/>
      <c r="AO427" s="551"/>
      <c r="AP427" s="551"/>
      <c r="AQ427" s="551"/>
      <c r="AR427" s="551"/>
      <c r="AS427" s="551"/>
      <c r="AT427" s="551"/>
      <c r="AU427" s="551"/>
      <c r="AV427" s="551"/>
      <c r="AW427" s="551"/>
      <c r="AX427" s="551"/>
    </row>
    <row r="428">
      <c r="A428" s="570" t="s">
        <v>3932</v>
      </c>
      <c r="B428" s="570" t="s">
        <v>3940</v>
      </c>
      <c r="C428" s="570" t="s">
        <v>486</v>
      </c>
      <c r="D428" s="570" t="s">
        <v>3786</v>
      </c>
      <c r="E428" s="570" t="s">
        <v>2714</v>
      </c>
      <c r="F428" s="570">
        <v>8</v>
      </c>
      <c r="G428" s="570">
        <v>40</v>
      </c>
      <c r="H428" s="570">
        <v>100</v>
      </c>
      <c r="I428" s="569"/>
      <c r="J428" s="121"/>
      <c r="K428" s="121"/>
      <c r="L428" s="121"/>
      <c r="M428" s="570"/>
      <c r="N428" s="569"/>
      <c r="O428" s="569"/>
      <c r="P428" s="569"/>
      <c r="Q428" s="121"/>
      <c r="R428" s="121" t="s">
        <v>3940</v>
      </c>
      <c r="S428" s="121" t="s">
        <v>2742</v>
      </c>
      <c r="T428" s="121" t="s">
        <v>3801</v>
      </c>
      <c r="U428" s="121">
        <v>0</v>
      </c>
      <c r="V428" s="121" t="s">
        <v>3938</v>
      </c>
      <c r="W428" s="121" t="s">
        <v>3877</v>
      </c>
      <c r="X428" s="121" t="s">
        <v>2410</v>
      </c>
      <c r="Y428" s="121" t="s">
        <v>3803</v>
      </c>
      <c r="Z428" s="121" t="s">
        <v>2785</v>
      </c>
      <c r="AA428" s="121" t="s">
        <v>3206</v>
      </c>
      <c r="AB428" s="121" t="s">
        <v>3935</v>
      </c>
      <c r="AC428" s="121" t="s">
        <v>3158</v>
      </c>
      <c r="AD428" s="121" t="s">
        <v>3880</v>
      </c>
      <c r="AE428" s="121" t="s">
        <v>3936</v>
      </c>
      <c r="AF428" s="121"/>
      <c r="AG428" s="121"/>
      <c r="AH428" s="121"/>
      <c r="AI428" s="551"/>
      <c r="AJ428" s="551"/>
      <c r="AK428" s="551"/>
      <c r="AL428" s="551"/>
      <c r="AM428" s="551"/>
      <c r="AN428" s="551"/>
      <c r="AO428" s="551"/>
      <c r="AP428" s="551"/>
      <c r="AQ428" s="551"/>
      <c r="AR428" s="551"/>
      <c r="AS428" s="551"/>
      <c r="AT428" s="551"/>
      <c r="AU428" s="551"/>
      <c r="AV428" s="551"/>
      <c r="AW428" s="551"/>
      <c r="AX428" s="551"/>
    </row>
    <row r="429">
      <c r="A429" s="570" t="s">
        <v>3932</v>
      </c>
      <c r="B429" s="570" t="s">
        <v>3941</v>
      </c>
      <c r="C429" s="570" t="s">
        <v>486</v>
      </c>
      <c r="D429" s="570" t="s">
        <v>3786</v>
      </c>
      <c r="E429" s="570" t="s">
        <v>2714</v>
      </c>
      <c r="F429" s="570">
        <v>16</v>
      </c>
      <c r="G429" s="570">
        <v>32</v>
      </c>
      <c r="H429" s="570">
        <v>200</v>
      </c>
      <c r="I429" s="569"/>
      <c r="J429" s="121"/>
      <c r="K429" s="121"/>
      <c r="L429" s="121"/>
      <c r="M429" s="570"/>
      <c r="N429" s="569"/>
      <c r="O429" s="569"/>
      <c r="P429" s="569"/>
      <c r="Q429" s="121"/>
      <c r="R429" s="121" t="s">
        <v>3941</v>
      </c>
      <c r="S429" s="121" t="s">
        <v>2742</v>
      </c>
      <c r="T429" s="121" t="s">
        <v>3934</v>
      </c>
      <c r="U429" s="121">
        <v>0</v>
      </c>
      <c r="V429" s="121" t="s">
        <v>486</v>
      </c>
      <c r="W429" s="121" t="s">
        <v>3877</v>
      </c>
      <c r="X429" s="121">
        <v>0</v>
      </c>
      <c r="Y429" s="121" t="s">
        <v>3803</v>
      </c>
      <c r="Z429" s="121" t="s">
        <v>2785</v>
      </c>
      <c r="AA429" s="121" t="s">
        <v>2786</v>
      </c>
      <c r="AB429" s="121" t="s">
        <v>3942</v>
      </c>
      <c r="AC429" s="121" t="s">
        <v>3158</v>
      </c>
      <c r="AD429" s="121" t="s">
        <v>3880</v>
      </c>
      <c r="AE429" s="121" t="s">
        <v>3936</v>
      </c>
      <c r="AF429" s="121"/>
      <c r="AG429" s="121"/>
      <c r="AH429" s="121"/>
      <c r="AI429" s="551"/>
      <c r="AJ429" s="551"/>
      <c r="AK429" s="551"/>
      <c r="AL429" s="551"/>
      <c r="AM429" s="551"/>
      <c r="AN429" s="551"/>
      <c r="AO429" s="551"/>
      <c r="AP429" s="551"/>
      <c r="AQ429" s="551"/>
      <c r="AR429" s="551"/>
      <c r="AS429" s="551"/>
      <c r="AT429" s="551"/>
      <c r="AU429" s="551"/>
      <c r="AV429" s="551"/>
      <c r="AW429" s="551"/>
      <c r="AX429" s="551"/>
    </row>
    <row r="430">
      <c r="A430" s="570" t="s">
        <v>3932</v>
      </c>
      <c r="B430" s="570" t="s">
        <v>3943</v>
      </c>
      <c r="C430" s="570" t="s">
        <v>486</v>
      </c>
      <c r="D430" s="570" t="s">
        <v>3786</v>
      </c>
      <c r="E430" s="570" t="s">
        <v>2714</v>
      </c>
      <c r="F430" s="570">
        <v>16</v>
      </c>
      <c r="G430" s="570">
        <v>32</v>
      </c>
      <c r="H430" s="570">
        <v>200</v>
      </c>
      <c r="I430" s="569"/>
      <c r="J430" s="121"/>
      <c r="K430" s="121"/>
      <c r="L430" s="121"/>
      <c r="M430" s="570"/>
      <c r="N430" s="569"/>
      <c r="O430" s="569"/>
      <c r="P430" s="569"/>
      <c r="Q430" s="121"/>
      <c r="R430" s="121" t="s">
        <v>3943</v>
      </c>
      <c r="S430" s="121" t="s">
        <v>2742</v>
      </c>
      <c r="T430" s="121" t="s">
        <v>3934</v>
      </c>
      <c r="U430" s="121">
        <v>0</v>
      </c>
      <c r="V430" s="121" t="s">
        <v>486</v>
      </c>
      <c r="W430" s="121" t="s">
        <v>3877</v>
      </c>
      <c r="X430" s="121">
        <v>0</v>
      </c>
      <c r="Y430" s="121" t="s">
        <v>3803</v>
      </c>
      <c r="Z430" s="121" t="s">
        <v>2785</v>
      </c>
      <c r="AA430" s="121" t="s">
        <v>2786</v>
      </c>
      <c r="AB430" s="121" t="s">
        <v>3944</v>
      </c>
      <c r="AC430" s="121" t="s">
        <v>3158</v>
      </c>
      <c r="AD430" s="121" t="s">
        <v>3880</v>
      </c>
      <c r="AE430" s="121" t="s">
        <v>3936</v>
      </c>
      <c r="AF430" s="121"/>
      <c r="AG430" s="121"/>
      <c r="AH430" s="121"/>
      <c r="AI430" s="551"/>
      <c r="AJ430" s="551"/>
      <c r="AK430" s="551"/>
      <c r="AL430" s="551"/>
      <c r="AM430" s="551"/>
      <c r="AN430" s="551"/>
      <c r="AO430" s="551"/>
      <c r="AP430" s="551"/>
      <c r="AQ430" s="551"/>
      <c r="AR430" s="551"/>
      <c r="AS430" s="551"/>
      <c r="AT430" s="551"/>
      <c r="AU430" s="551"/>
      <c r="AV430" s="551"/>
      <c r="AW430" s="551"/>
      <c r="AX430" s="551"/>
    </row>
    <row r="431">
      <c r="A431" s="570" t="s">
        <v>3932</v>
      </c>
      <c r="B431" s="570" t="s">
        <v>3945</v>
      </c>
      <c r="C431" s="570" t="s">
        <v>486</v>
      </c>
      <c r="D431" s="570" t="s">
        <v>3786</v>
      </c>
      <c r="E431" s="570" t="s">
        <v>2714</v>
      </c>
      <c r="F431" s="570">
        <v>8</v>
      </c>
      <c r="G431" s="570">
        <v>32</v>
      </c>
      <c r="H431" s="570">
        <v>1000</v>
      </c>
      <c r="I431" s="569"/>
      <c r="J431" s="121"/>
      <c r="K431" s="121"/>
      <c r="L431" s="121"/>
      <c r="M431" s="570"/>
      <c r="N431" s="569"/>
      <c r="O431" s="569"/>
      <c r="P431" s="569"/>
      <c r="Q431" s="121"/>
      <c r="R431" s="121" t="s">
        <v>3945</v>
      </c>
      <c r="S431" s="121" t="s">
        <v>2716</v>
      </c>
      <c r="T431" s="121" t="s">
        <v>3946</v>
      </c>
      <c r="U431" s="121">
        <v>0</v>
      </c>
      <c r="V431" s="121" t="s">
        <v>486</v>
      </c>
      <c r="W431" s="121" t="s">
        <v>132</v>
      </c>
      <c r="X431" s="121" t="s">
        <v>2410</v>
      </c>
      <c r="Y431" s="121" t="s">
        <v>2465</v>
      </c>
      <c r="Z431" s="121" t="s">
        <v>3947</v>
      </c>
      <c r="AA431" s="121" t="s">
        <v>3948</v>
      </c>
      <c r="AB431" s="121" t="s">
        <v>3949</v>
      </c>
      <c r="AC431" s="121" t="s">
        <v>3158</v>
      </c>
      <c r="AD431" s="121" t="s">
        <v>3880</v>
      </c>
      <c r="AE431" s="121" t="s">
        <v>3950</v>
      </c>
      <c r="AF431" s="121"/>
      <c r="AG431" s="121"/>
      <c r="AH431" s="121"/>
      <c r="AI431" s="551"/>
      <c r="AJ431" s="551"/>
      <c r="AK431" s="551"/>
      <c r="AL431" s="551"/>
      <c r="AM431" s="551"/>
      <c r="AN431" s="551"/>
      <c r="AO431" s="551"/>
      <c r="AP431" s="551"/>
      <c r="AQ431" s="551"/>
      <c r="AR431" s="551"/>
      <c r="AS431" s="551"/>
      <c r="AT431" s="551"/>
      <c r="AU431" s="551"/>
      <c r="AV431" s="551"/>
      <c r="AW431" s="551"/>
      <c r="AX431" s="551"/>
    </row>
    <row r="432">
      <c r="A432" s="570" t="s">
        <v>3932</v>
      </c>
      <c r="B432" s="570" t="s">
        <v>3951</v>
      </c>
      <c r="C432" s="570" t="s">
        <v>486</v>
      </c>
      <c r="D432" s="570" t="s">
        <v>3786</v>
      </c>
      <c r="E432" s="570" t="s">
        <v>2714</v>
      </c>
      <c r="F432" s="570">
        <v>8</v>
      </c>
      <c r="G432" s="570">
        <v>32</v>
      </c>
      <c r="H432" s="570">
        <v>1000</v>
      </c>
      <c r="I432" s="569"/>
      <c r="J432" s="121"/>
      <c r="K432" s="121"/>
      <c r="L432" s="121"/>
      <c r="M432" s="570"/>
      <c r="N432" s="569"/>
      <c r="O432" s="569"/>
      <c r="P432" s="569"/>
      <c r="Q432" s="121"/>
      <c r="R432" s="121" t="s">
        <v>3951</v>
      </c>
      <c r="S432" s="121" t="s">
        <v>2716</v>
      </c>
      <c r="T432" s="121" t="s">
        <v>3952</v>
      </c>
      <c r="U432" s="121">
        <v>0</v>
      </c>
      <c r="V432" s="121" t="s">
        <v>486</v>
      </c>
      <c r="W432" s="121" t="s">
        <v>132</v>
      </c>
      <c r="X432" s="121" t="s">
        <v>2410</v>
      </c>
      <c r="Y432" s="121" t="s">
        <v>2465</v>
      </c>
      <c r="Z432" s="121" t="s">
        <v>3947</v>
      </c>
      <c r="AA432" s="121" t="s">
        <v>3948</v>
      </c>
      <c r="AB432" s="121" t="s">
        <v>3953</v>
      </c>
      <c r="AC432" s="121" t="s">
        <v>3158</v>
      </c>
      <c r="AD432" s="121" t="s">
        <v>3880</v>
      </c>
      <c r="AE432" s="121" t="s">
        <v>3936</v>
      </c>
      <c r="AF432" s="121"/>
      <c r="AG432" s="121"/>
      <c r="AH432" s="121"/>
      <c r="AI432" s="551"/>
      <c r="AJ432" s="551"/>
      <c r="AK432" s="551"/>
      <c r="AL432" s="551"/>
      <c r="AM432" s="551"/>
      <c r="AN432" s="551"/>
      <c r="AO432" s="551"/>
      <c r="AP432" s="551"/>
      <c r="AQ432" s="551"/>
      <c r="AR432" s="551"/>
      <c r="AS432" s="551"/>
      <c r="AT432" s="551"/>
      <c r="AU432" s="551"/>
      <c r="AV432" s="551"/>
      <c r="AW432" s="551"/>
      <c r="AX432" s="551"/>
    </row>
    <row r="433">
      <c r="A433" s="570" t="s">
        <v>3932</v>
      </c>
      <c r="B433" s="570" t="s">
        <v>3954</v>
      </c>
      <c r="C433" s="570" t="s">
        <v>486</v>
      </c>
      <c r="D433" s="570" t="s">
        <v>3786</v>
      </c>
      <c r="E433" s="570" t="s">
        <v>2714</v>
      </c>
      <c r="F433" s="570">
        <v>4</v>
      </c>
      <c r="G433" s="570">
        <v>8</v>
      </c>
      <c r="H433" s="570">
        <v>150</v>
      </c>
      <c r="I433" s="569"/>
      <c r="J433" s="121"/>
      <c r="K433" s="121"/>
      <c r="L433" s="121"/>
      <c r="M433" s="570"/>
      <c r="N433" s="569"/>
      <c r="O433" s="569"/>
      <c r="P433" s="569"/>
      <c r="Q433" s="121"/>
      <c r="R433" s="121" t="s">
        <v>3954</v>
      </c>
      <c r="S433" s="121" t="s">
        <v>2742</v>
      </c>
      <c r="T433" s="121" t="s">
        <v>3801</v>
      </c>
      <c r="U433" s="121">
        <v>0</v>
      </c>
      <c r="V433" s="121" t="s">
        <v>3938</v>
      </c>
      <c r="W433" s="121" t="s">
        <v>3877</v>
      </c>
      <c r="X433" s="121">
        <v>0</v>
      </c>
      <c r="Y433" s="121" t="s">
        <v>3803</v>
      </c>
      <c r="Z433" s="121" t="s">
        <v>2785</v>
      </c>
      <c r="AA433" s="121" t="s">
        <v>2786</v>
      </c>
      <c r="AB433" s="121" t="s">
        <v>3955</v>
      </c>
      <c r="AC433" s="121" t="s">
        <v>3158</v>
      </c>
      <c r="AD433" s="121" t="s">
        <v>3880</v>
      </c>
      <c r="AE433" s="121" t="s">
        <v>3936</v>
      </c>
      <c r="AF433" s="121"/>
      <c r="AG433" s="121"/>
      <c r="AH433" s="121"/>
      <c r="AI433" s="551"/>
      <c r="AJ433" s="551"/>
      <c r="AK433" s="551"/>
      <c r="AL433" s="551"/>
      <c r="AM433" s="551"/>
      <c r="AN433" s="551"/>
      <c r="AO433" s="551"/>
      <c r="AP433" s="551"/>
      <c r="AQ433" s="551"/>
      <c r="AR433" s="551"/>
      <c r="AS433" s="551"/>
      <c r="AT433" s="551"/>
      <c r="AU433" s="551"/>
      <c r="AV433" s="551"/>
      <c r="AW433" s="551"/>
      <c r="AX433" s="551"/>
    </row>
    <row r="434">
      <c r="A434" s="570" t="s">
        <v>3932</v>
      </c>
      <c r="B434" s="570" t="s">
        <v>3956</v>
      </c>
      <c r="C434" s="570" t="s">
        <v>486</v>
      </c>
      <c r="D434" s="570" t="s">
        <v>3786</v>
      </c>
      <c r="E434" s="570" t="s">
        <v>2714</v>
      </c>
      <c r="F434" s="570">
        <v>12</v>
      </c>
      <c r="G434" s="570">
        <v>24</v>
      </c>
      <c r="H434" s="570">
        <v>100</v>
      </c>
      <c r="I434" s="569"/>
      <c r="J434" s="121"/>
      <c r="K434" s="121"/>
      <c r="L434" s="121"/>
      <c r="M434" s="570"/>
      <c r="N434" s="569"/>
      <c r="O434" s="569"/>
      <c r="P434" s="569"/>
      <c r="Q434" s="121"/>
      <c r="R434" s="121" t="s">
        <v>3956</v>
      </c>
      <c r="S434" s="121" t="s">
        <v>2742</v>
      </c>
      <c r="T434" s="121" t="s">
        <v>3801</v>
      </c>
      <c r="U434" s="121">
        <v>0</v>
      </c>
      <c r="V434" s="121" t="s">
        <v>3938</v>
      </c>
      <c r="W434" s="121" t="s">
        <v>3877</v>
      </c>
      <c r="X434" s="121" t="s">
        <v>3802</v>
      </c>
      <c r="Y434" s="121" t="s">
        <v>3803</v>
      </c>
      <c r="Z434" s="121" t="s">
        <v>2785</v>
      </c>
      <c r="AA434" s="121" t="s">
        <v>2786</v>
      </c>
      <c r="AB434" s="121" t="s">
        <v>3955</v>
      </c>
      <c r="AC434" s="121" t="s">
        <v>3158</v>
      </c>
      <c r="AD434" s="121" t="s">
        <v>3880</v>
      </c>
      <c r="AE434" s="121" t="s">
        <v>3936</v>
      </c>
      <c r="AF434" s="121"/>
      <c r="AG434" s="121"/>
      <c r="AH434" s="121"/>
      <c r="AI434" s="551"/>
      <c r="AJ434" s="551"/>
      <c r="AK434" s="551"/>
      <c r="AL434" s="551"/>
      <c r="AM434" s="551"/>
      <c r="AN434" s="551"/>
      <c r="AO434" s="551"/>
      <c r="AP434" s="551"/>
      <c r="AQ434" s="551"/>
      <c r="AR434" s="551"/>
      <c r="AS434" s="551"/>
      <c r="AT434" s="551"/>
      <c r="AU434" s="551"/>
      <c r="AV434" s="551"/>
      <c r="AW434" s="551"/>
      <c r="AX434" s="551"/>
    </row>
    <row r="435">
      <c r="A435" s="570" t="s">
        <v>3932</v>
      </c>
      <c r="B435" s="570" t="s">
        <v>3957</v>
      </c>
      <c r="C435" s="570" t="s">
        <v>486</v>
      </c>
      <c r="D435" s="570" t="s">
        <v>3786</v>
      </c>
      <c r="E435" s="570" t="s">
        <v>2714</v>
      </c>
      <c r="F435" s="570">
        <v>12</v>
      </c>
      <c r="G435" s="570">
        <v>24</v>
      </c>
      <c r="H435" s="570">
        <v>100</v>
      </c>
      <c r="I435" s="569"/>
      <c r="J435" s="121"/>
      <c r="K435" s="121"/>
      <c r="L435" s="121"/>
      <c r="M435" s="570"/>
      <c r="N435" s="569"/>
      <c r="O435" s="569"/>
      <c r="P435" s="569"/>
      <c r="Q435" s="121"/>
      <c r="R435" s="121" t="s">
        <v>3957</v>
      </c>
      <c r="S435" s="121" t="s">
        <v>2742</v>
      </c>
      <c r="T435" s="121" t="s">
        <v>3801</v>
      </c>
      <c r="U435" s="121">
        <v>0</v>
      </c>
      <c r="V435" s="121" t="s">
        <v>3938</v>
      </c>
      <c r="W435" s="121" t="s">
        <v>3877</v>
      </c>
      <c r="X435" s="121" t="s">
        <v>2410</v>
      </c>
      <c r="Y435" s="121" t="s">
        <v>3803</v>
      </c>
      <c r="Z435" s="121" t="s">
        <v>2785</v>
      </c>
      <c r="AA435" s="121" t="s">
        <v>2786</v>
      </c>
      <c r="AB435" s="121" t="s">
        <v>3958</v>
      </c>
      <c r="AC435" s="121" t="s">
        <v>3158</v>
      </c>
      <c r="AD435" s="121" t="s">
        <v>3880</v>
      </c>
      <c r="AE435" s="121" t="s">
        <v>3936</v>
      </c>
      <c r="AF435" s="121"/>
      <c r="AG435" s="121"/>
      <c r="AH435" s="121"/>
      <c r="AI435" s="551"/>
      <c r="AJ435" s="551"/>
      <c r="AK435" s="551"/>
      <c r="AL435" s="551"/>
      <c r="AM435" s="551"/>
      <c r="AN435" s="551"/>
      <c r="AO435" s="551"/>
      <c r="AP435" s="551"/>
      <c r="AQ435" s="551"/>
      <c r="AR435" s="551"/>
      <c r="AS435" s="551"/>
      <c r="AT435" s="551"/>
      <c r="AU435" s="551"/>
      <c r="AV435" s="551"/>
      <c r="AW435" s="551"/>
      <c r="AX435" s="551"/>
    </row>
    <row r="436">
      <c r="A436" s="570" t="s">
        <v>3932</v>
      </c>
      <c r="B436" s="570" t="s">
        <v>3959</v>
      </c>
      <c r="C436" s="570" t="s">
        <v>486</v>
      </c>
      <c r="D436" s="570" t="s">
        <v>3786</v>
      </c>
      <c r="E436" s="570" t="s">
        <v>2714</v>
      </c>
      <c r="F436" s="570">
        <v>8</v>
      </c>
      <c r="G436" s="570">
        <v>12</v>
      </c>
      <c r="H436" s="570">
        <v>2500</v>
      </c>
      <c r="I436" s="569"/>
      <c r="J436" s="121"/>
      <c r="K436" s="121"/>
      <c r="L436" s="121"/>
      <c r="M436" s="570"/>
      <c r="N436" s="569"/>
      <c r="O436" s="569"/>
      <c r="P436" s="569"/>
      <c r="Q436" s="121"/>
      <c r="R436" s="121" t="s">
        <v>3959</v>
      </c>
      <c r="S436" s="121" t="s">
        <v>2742</v>
      </c>
      <c r="T436" s="121" t="s">
        <v>3960</v>
      </c>
      <c r="U436" s="121">
        <v>0</v>
      </c>
      <c r="V436" s="121" t="s">
        <v>486</v>
      </c>
      <c r="W436" s="121" t="s">
        <v>3877</v>
      </c>
      <c r="X436" s="121" t="s">
        <v>2410</v>
      </c>
      <c r="Y436" s="121" t="s">
        <v>3803</v>
      </c>
      <c r="Z436" s="121" t="s">
        <v>2785</v>
      </c>
      <c r="AA436" s="121" t="s">
        <v>2786</v>
      </c>
      <c r="AB436" s="121" t="s">
        <v>3942</v>
      </c>
      <c r="AC436" s="121" t="s">
        <v>3158</v>
      </c>
      <c r="AD436" s="121" t="s">
        <v>3880</v>
      </c>
      <c r="AE436" s="121" t="s">
        <v>3936</v>
      </c>
      <c r="AF436" s="121"/>
      <c r="AG436" s="121"/>
      <c r="AH436" s="121"/>
      <c r="AI436" s="551"/>
      <c r="AJ436" s="551"/>
      <c r="AK436" s="551"/>
      <c r="AL436" s="551"/>
      <c r="AM436" s="551"/>
      <c r="AN436" s="551"/>
      <c r="AO436" s="551"/>
      <c r="AP436" s="551"/>
      <c r="AQ436" s="551"/>
      <c r="AR436" s="551"/>
      <c r="AS436" s="551"/>
      <c r="AT436" s="551"/>
      <c r="AU436" s="551"/>
      <c r="AV436" s="551"/>
      <c r="AW436" s="551"/>
      <c r="AX436" s="551"/>
    </row>
    <row r="437">
      <c r="A437" s="570" t="s">
        <v>3932</v>
      </c>
      <c r="B437" s="570" t="s">
        <v>3961</v>
      </c>
      <c r="C437" s="570" t="s">
        <v>486</v>
      </c>
      <c r="D437" s="570" t="s">
        <v>3786</v>
      </c>
      <c r="E437" s="570" t="s">
        <v>2714</v>
      </c>
      <c r="F437" s="570">
        <v>12</v>
      </c>
      <c r="G437" s="570">
        <v>16</v>
      </c>
      <c r="H437" s="570">
        <v>200</v>
      </c>
      <c r="I437" s="569"/>
      <c r="J437" s="121"/>
      <c r="K437" s="121"/>
      <c r="L437" s="121"/>
      <c r="M437" s="570"/>
      <c r="N437" s="569"/>
      <c r="O437" s="569"/>
      <c r="P437" s="569"/>
      <c r="Q437" s="121"/>
      <c r="R437" s="121" t="s">
        <v>3961</v>
      </c>
      <c r="S437" s="121" t="s">
        <v>2742</v>
      </c>
      <c r="T437" s="121" t="s">
        <v>3801</v>
      </c>
      <c r="U437" s="121">
        <v>0</v>
      </c>
      <c r="V437" s="121" t="s">
        <v>486</v>
      </c>
      <c r="W437" s="121" t="s">
        <v>3877</v>
      </c>
      <c r="X437" s="121" t="s">
        <v>2410</v>
      </c>
      <c r="Y437" s="121" t="s">
        <v>3803</v>
      </c>
      <c r="Z437" s="121" t="s">
        <v>2785</v>
      </c>
      <c r="AA437" s="121" t="s">
        <v>2786</v>
      </c>
      <c r="AB437" s="121" t="s">
        <v>3942</v>
      </c>
      <c r="AC437" s="121" t="s">
        <v>3158</v>
      </c>
      <c r="AD437" s="121" t="s">
        <v>3880</v>
      </c>
      <c r="AE437" s="121" t="s">
        <v>3936</v>
      </c>
      <c r="AF437" s="121"/>
      <c r="AG437" s="121"/>
      <c r="AH437" s="121"/>
      <c r="AI437" s="551"/>
      <c r="AJ437" s="551"/>
      <c r="AK437" s="551"/>
      <c r="AL437" s="551"/>
      <c r="AM437" s="551"/>
      <c r="AN437" s="551"/>
      <c r="AO437" s="551"/>
      <c r="AP437" s="551"/>
      <c r="AQ437" s="551"/>
      <c r="AR437" s="551"/>
      <c r="AS437" s="551"/>
      <c r="AT437" s="551"/>
      <c r="AU437" s="551"/>
      <c r="AV437" s="551"/>
      <c r="AW437" s="551"/>
      <c r="AX437" s="551"/>
    </row>
    <row r="438">
      <c r="A438" s="570" t="s">
        <v>3932</v>
      </c>
      <c r="B438" s="570" t="s">
        <v>3962</v>
      </c>
      <c r="C438" s="570" t="s">
        <v>486</v>
      </c>
      <c r="D438" s="570" t="s">
        <v>3786</v>
      </c>
      <c r="E438" s="570" t="s">
        <v>2714</v>
      </c>
      <c r="F438" s="570">
        <v>8</v>
      </c>
      <c r="G438" s="570">
        <v>16</v>
      </c>
      <c r="H438" s="570">
        <v>200</v>
      </c>
      <c r="I438" s="569"/>
      <c r="J438" s="121"/>
      <c r="K438" s="121"/>
      <c r="L438" s="121"/>
      <c r="M438" s="570"/>
      <c r="N438" s="569"/>
      <c r="O438" s="569"/>
      <c r="P438" s="569"/>
      <c r="Q438" s="121"/>
      <c r="R438" s="121" t="s">
        <v>3962</v>
      </c>
      <c r="S438" s="121" t="s">
        <v>2742</v>
      </c>
      <c r="T438" s="121" t="s">
        <v>3801</v>
      </c>
      <c r="U438" s="121">
        <v>0</v>
      </c>
      <c r="V438" s="121" t="s">
        <v>486</v>
      </c>
      <c r="W438" s="121" t="s">
        <v>3877</v>
      </c>
      <c r="X438" s="121" t="s">
        <v>2410</v>
      </c>
      <c r="Y438" s="121" t="s">
        <v>3803</v>
      </c>
      <c r="Z438" s="121" t="s">
        <v>2785</v>
      </c>
      <c r="AA438" s="121" t="s">
        <v>2786</v>
      </c>
      <c r="AB438" s="121" t="s">
        <v>3944</v>
      </c>
      <c r="AC438" s="121" t="s">
        <v>3158</v>
      </c>
      <c r="AD438" s="121" t="s">
        <v>3880</v>
      </c>
      <c r="AE438" s="121" t="s">
        <v>3936</v>
      </c>
      <c r="AF438" s="121"/>
      <c r="AG438" s="121"/>
      <c r="AH438" s="121"/>
      <c r="AI438" s="551"/>
      <c r="AJ438" s="551"/>
      <c r="AK438" s="551"/>
      <c r="AL438" s="551"/>
      <c r="AM438" s="551"/>
      <c r="AN438" s="551"/>
      <c r="AO438" s="551"/>
      <c r="AP438" s="551"/>
      <c r="AQ438" s="551"/>
      <c r="AR438" s="551"/>
      <c r="AS438" s="551"/>
      <c r="AT438" s="551"/>
      <c r="AU438" s="551"/>
      <c r="AV438" s="551"/>
      <c r="AW438" s="551"/>
      <c r="AX438" s="551"/>
    </row>
    <row r="439">
      <c r="A439" s="570" t="s">
        <v>3932</v>
      </c>
      <c r="B439" s="570" t="s">
        <v>3963</v>
      </c>
      <c r="C439" s="570" t="s">
        <v>486</v>
      </c>
      <c r="D439" s="570" t="s">
        <v>3786</v>
      </c>
      <c r="E439" s="570" t="s">
        <v>2714</v>
      </c>
      <c r="F439" s="570">
        <v>12</v>
      </c>
      <c r="G439" s="570">
        <v>16</v>
      </c>
      <c r="H439" s="570">
        <v>200</v>
      </c>
      <c r="I439" s="569"/>
      <c r="J439" s="121"/>
      <c r="K439" s="121"/>
      <c r="L439" s="121"/>
      <c r="M439" s="570"/>
      <c r="N439" s="569"/>
      <c r="O439" s="569"/>
      <c r="P439" s="569"/>
      <c r="Q439" s="121"/>
      <c r="R439" s="121" t="s">
        <v>3963</v>
      </c>
      <c r="S439" s="121" t="s">
        <v>2742</v>
      </c>
      <c r="T439" s="121" t="s">
        <v>3801</v>
      </c>
      <c r="U439" s="121">
        <v>0</v>
      </c>
      <c r="V439" s="121" t="s">
        <v>486</v>
      </c>
      <c r="W439" s="121" t="s">
        <v>3877</v>
      </c>
      <c r="X439" s="121" t="s">
        <v>2410</v>
      </c>
      <c r="Y439" s="121" t="s">
        <v>3803</v>
      </c>
      <c r="Z439" s="121" t="s">
        <v>2785</v>
      </c>
      <c r="AA439" s="121" t="s">
        <v>2786</v>
      </c>
      <c r="AB439" s="121" t="s">
        <v>3944</v>
      </c>
      <c r="AC439" s="121" t="s">
        <v>3158</v>
      </c>
      <c r="AD439" s="121" t="s">
        <v>3880</v>
      </c>
      <c r="AE439" s="121" t="s">
        <v>3936</v>
      </c>
      <c r="AF439" s="121"/>
      <c r="AG439" s="121"/>
      <c r="AH439" s="121"/>
      <c r="AI439" s="551"/>
      <c r="AJ439" s="551"/>
      <c r="AK439" s="551"/>
      <c r="AL439" s="551"/>
      <c r="AM439" s="551"/>
      <c r="AN439" s="551"/>
      <c r="AO439" s="551"/>
      <c r="AP439" s="551"/>
      <c r="AQ439" s="551"/>
      <c r="AR439" s="551"/>
      <c r="AS439" s="551"/>
      <c r="AT439" s="551"/>
      <c r="AU439" s="551"/>
      <c r="AV439" s="551"/>
      <c r="AW439" s="551"/>
      <c r="AX439" s="551"/>
    </row>
    <row r="440">
      <c r="A440" s="570" t="s">
        <v>3932</v>
      </c>
      <c r="B440" s="570" t="s">
        <v>3964</v>
      </c>
      <c r="C440" s="570" t="s">
        <v>486</v>
      </c>
      <c r="D440" s="570" t="s">
        <v>3786</v>
      </c>
      <c r="E440" s="570" t="s">
        <v>2714</v>
      </c>
      <c r="F440" s="570">
        <v>16</v>
      </c>
      <c r="G440" s="570">
        <v>16</v>
      </c>
      <c r="H440" s="570">
        <v>200</v>
      </c>
      <c r="I440" s="569"/>
      <c r="J440" s="121"/>
      <c r="K440" s="121"/>
      <c r="L440" s="121"/>
      <c r="M440" s="570"/>
      <c r="N440" s="569"/>
      <c r="O440" s="569"/>
      <c r="P440" s="569"/>
      <c r="Q440" s="121"/>
      <c r="R440" s="121" t="s">
        <v>3964</v>
      </c>
      <c r="S440" s="121" t="s">
        <v>2742</v>
      </c>
      <c r="T440" s="121" t="s">
        <v>3801</v>
      </c>
      <c r="U440" s="121">
        <v>0</v>
      </c>
      <c r="V440" s="121" t="s">
        <v>486</v>
      </c>
      <c r="W440" s="121" t="s">
        <v>3877</v>
      </c>
      <c r="X440" s="121" t="s">
        <v>2410</v>
      </c>
      <c r="Y440" s="121" t="s">
        <v>3803</v>
      </c>
      <c r="Z440" s="121" t="s">
        <v>2785</v>
      </c>
      <c r="AA440" s="121" t="s">
        <v>2786</v>
      </c>
      <c r="AB440" s="121" t="s">
        <v>3955</v>
      </c>
      <c r="AC440" s="121" t="s">
        <v>3158</v>
      </c>
      <c r="AD440" s="121" t="s">
        <v>3880</v>
      </c>
      <c r="AE440" s="121" t="s">
        <v>3936</v>
      </c>
      <c r="AF440" s="121"/>
      <c r="AG440" s="121"/>
      <c r="AH440" s="121"/>
      <c r="AI440" s="551"/>
      <c r="AJ440" s="551"/>
      <c r="AK440" s="551"/>
      <c r="AL440" s="551"/>
      <c r="AM440" s="551"/>
      <c r="AN440" s="551"/>
      <c r="AO440" s="551"/>
      <c r="AP440" s="551"/>
      <c r="AQ440" s="551"/>
      <c r="AR440" s="551"/>
      <c r="AS440" s="551"/>
      <c r="AT440" s="551"/>
      <c r="AU440" s="551"/>
      <c r="AV440" s="551"/>
      <c r="AW440" s="551"/>
      <c r="AX440" s="551"/>
    </row>
    <row r="441">
      <c r="A441" s="570" t="s">
        <v>3932</v>
      </c>
      <c r="B441" s="570" t="s">
        <v>3965</v>
      </c>
      <c r="C441" s="570" t="s">
        <v>486</v>
      </c>
      <c r="D441" s="570" t="s">
        <v>3786</v>
      </c>
      <c r="E441" s="570" t="s">
        <v>2714</v>
      </c>
      <c r="F441" s="570">
        <v>8</v>
      </c>
      <c r="G441" s="570">
        <v>16</v>
      </c>
      <c r="H441" s="570">
        <v>200</v>
      </c>
      <c r="I441" s="569"/>
      <c r="J441" s="121"/>
      <c r="K441" s="121"/>
      <c r="L441" s="121"/>
      <c r="M441" s="570"/>
      <c r="N441" s="569"/>
      <c r="O441" s="569"/>
      <c r="P441" s="569"/>
      <c r="Q441" s="121"/>
      <c r="R441" s="121" t="s">
        <v>3965</v>
      </c>
      <c r="S441" s="121" t="s">
        <v>2742</v>
      </c>
      <c r="T441" s="121" t="s">
        <v>3801</v>
      </c>
      <c r="U441" s="121">
        <v>0</v>
      </c>
      <c r="V441" s="121" t="s">
        <v>486</v>
      </c>
      <c r="W441" s="121" t="s">
        <v>3877</v>
      </c>
      <c r="X441" s="121" t="s">
        <v>2410</v>
      </c>
      <c r="Y441" s="121" t="s">
        <v>3803</v>
      </c>
      <c r="Z441" s="121" t="s">
        <v>2785</v>
      </c>
      <c r="AA441" s="121" t="s">
        <v>2786</v>
      </c>
      <c r="AB441" s="121" t="s">
        <v>3958</v>
      </c>
      <c r="AC441" s="121" t="s">
        <v>3158</v>
      </c>
      <c r="AD441" s="121" t="s">
        <v>3880</v>
      </c>
      <c r="AE441" s="121" t="s">
        <v>3936</v>
      </c>
      <c r="AF441" s="121"/>
      <c r="AG441" s="121"/>
      <c r="AH441" s="121"/>
      <c r="AI441" s="551"/>
      <c r="AJ441" s="551"/>
      <c r="AK441" s="551"/>
      <c r="AL441" s="551"/>
      <c r="AM441" s="551"/>
      <c r="AN441" s="551"/>
      <c r="AO441" s="551"/>
      <c r="AP441" s="551"/>
      <c r="AQ441" s="551"/>
      <c r="AR441" s="551"/>
      <c r="AS441" s="551"/>
      <c r="AT441" s="551"/>
      <c r="AU441" s="551"/>
      <c r="AV441" s="551"/>
      <c r="AW441" s="551"/>
      <c r="AX441" s="551"/>
    </row>
    <row r="442">
      <c r="A442" s="570" t="s">
        <v>3932</v>
      </c>
      <c r="B442" s="570" t="s">
        <v>3966</v>
      </c>
      <c r="C442" s="570" t="s">
        <v>486</v>
      </c>
      <c r="D442" s="570" t="s">
        <v>3786</v>
      </c>
      <c r="E442" s="570" t="s">
        <v>2714</v>
      </c>
      <c r="F442" s="570">
        <v>4</v>
      </c>
      <c r="G442" s="570">
        <v>8</v>
      </c>
      <c r="H442" s="570">
        <v>200</v>
      </c>
      <c r="I442" s="569"/>
      <c r="J442" s="121"/>
      <c r="K442" s="121"/>
      <c r="L442" s="121"/>
      <c r="M442" s="570"/>
      <c r="N442" s="569"/>
      <c r="O442" s="569"/>
      <c r="P442" s="569"/>
      <c r="Q442" s="121"/>
      <c r="R442" s="121" t="s">
        <v>3966</v>
      </c>
      <c r="S442" s="121" t="s">
        <v>2742</v>
      </c>
      <c r="T442" s="121" t="s">
        <v>3801</v>
      </c>
      <c r="U442" s="121">
        <v>0</v>
      </c>
      <c r="V442" s="121" t="s">
        <v>486</v>
      </c>
      <c r="W442" s="121" t="s">
        <v>3877</v>
      </c>
      <c r="X442" s="121">
        <v>0</v>
      </c>
      <c r="Y442" s="121" t="s">
        <v>3803</v>
      </c>
      <c r="Z442" s="121" t="s">
        <v>2785</v>
      </c>
      <c r="AA442" s="121" t="s">
        <v>2786</v>
      </c>
      <c r="AB442" s="121" t="s">
        <v>3958</v>
      </c>
      <c r="AC442" s="121" t="s">
        <v>3158</v>
      </c>
      <c r="AD442" s="121" t="s">
        <v>3880</v>
      </c>
      <c r="AE442" s="121" t="s">
        <v>3936</v>
      </c>
      <c r="AF442" s="121"/>
      <c r="AG442" s="121"/>
      <c r="AH442" s="121"/>
      <c r="AI442" s="551"/>
      <c r="AJ442" s="551"/>
      <c r="AK442" s="551"/>
      <c r="AL442" s="551"/>
      <c r="AM442" s="551"/>
      <c r="AN442" s="551"/>
      <c r="AO442" s="551"/>
      <c r="AP442" s="551"/>
      <c r="AQ442" s="551"/>
      <c r="AR442" s="551"/>
      <c r="AS442" s="551"/>
      <c r="AT442" s="551"/>
      <c r="AU442" s="551"/>
      <c r="AV442" s="551"/>
      <c r="AW442" s="551"/>
      <c r="AX442" s="551"/>
    </row>
    <row r="443">
      <c r="A443" s="570" t="s">
        <v>3932</v>
      </c>
      <c r="B443" s="570" t="s">
        <v>3967</v>
      </c>
      <c r="C443" s="570" t="s">
        <v>486</v>
      </c>
      <c r="D443" s="570" t="s">
        <v>3786</v>
      </c>
      <c r="E443" s="570" t="s">
        <v>2714</v>
      </c>
      <c r="F443" s="570">
        <v>4</v>
      </c>
      <c r="G443" s="570">
        <v>8</v>
      </c>
      <c r="H443" s="570">
        <v>2500</v>
      </c>
      <c r="I443" s="569"/>
      <c r="J443" s="121"/>
      <c r="K443" s="121"/>
      <c r="L443" s="121"/>
      <c r="M443" s="570"/>
      <c r="N443" s="569"/>
      <c r="O443" s="569"/>
      <c r="P443" s="569"/>
      <c r="Q443" s="121"/>
      <c r="R443" s="121" t="s">
        <v>3967</v>
      </c>
      <c r="S443" s="121" t="s">
        <v>2742</v>
      </c>
      <c r="T443" s="121" t="s">
        <v>3801</v>
      </c>
      <c r="U443" s="121">
        <v>0</v>
      </c>
      <c r="V443" s="121" t="s">
        <v>486</v>
      </c>
      <c r="W443" s="121" t="s">
        <v>3877</v>
      </c>
      <c r="X443" s="121" t="s">
        <v>2410</v>
      </c>
      <c r="Y443" s="121" t="s">
        <v>3803</v>
      </c>
      <c r="Z443" s="121" t="s">
        <v>2785</v>
      </c>
      <c r="AA443" s="121" t="s">
        <v>2786</v>
      </c>
      <c r="AB443" s="121" t="s">
        <v>3958</v>
      </c>
      <c r="AC443" s="121" t="s">
        <v>3158</v>
      </c>
      <c r="AD443" s="121" t="s">
        <v>3880</v>
      </c>
      <c r="AE443" s="121" t="s">
        <v>3936</v>
      </c>
      <c r="AF443" s="121"/>
      <c r="AG443" s="121"/>
      <c r="AH443" s="121"/>
      <c r="AI443" s="551"/>
      <c r="AJ443" s="551"/>
      <c r="AK443" s="551"/>
      <c r="AL443" s="551"/>
      <c r="AM443" s="551"/>
      <c r="AN443" s="551"/>
      <c r="AO443" s="551"/>
      <c r="AP443" s="551"/>
      <c r="AQ443" s="551"/>
      <c r="AR443" s="551"/>
      <c r="AS443" s="551"/>
      <c r="AT443" s="551"/>
      <c r="AU443" s="551"/>
      <c r="AV443" s="551"/>
      <c r="AW443" s="551"/>
      <c r="AX443" s="551"/>
    </row>
    <row r="444">
      <c r="A444" s="570" t="s">
        <v>3932</v>
      </c>
      <c r="B444" s="570" t="s">
        <v>3968</v>
      </c>
      <c r="C444" s="570" t="s">
        <v>486</v>
      </c>
      <c r="D444" s="570" t="s">
        <v>3786</v>
      </c>
      <c r="E444" s="570" t="s">
        <v>2714</v>
      </c>
      <c r="F444" s="570">
        <v>8</v>
      </c>
      <c r="G444" s="570">
        <v>8</v>
      </c>
      <c r="H444" s="570">
        <v>200</v>
      </c>
      <c r="I444" s="569"/>
      <c r="J444" s="121"/>
      <c r="K444" s="121"/>
      <c r="L444" s="121"/>
      <c r="M444" s="570"/>
      <c r="N444" s="569"/>
      <c r="O444" s="569"/>
      <c r="P444" s="569"/>
      <c r="Q444" s="121"/>
      <c r="R444" s="121" t="s">
        <v>3968</v>
      </c>
      <c r="S444" s="121" t="s">
        <v>2742</v>
      </c>
      <c r="T444" s="121" t="s">
        <v>3801</v>
      </c>
      <c r="U444" s="121">
        <v>0</v>
      </c>
      <c r="V444" s="121" t="s">
        <v>3938</v>
      </c>
      <c r="W444" s="121" t="s">
        <v>3877</v>
      </c>
      <c r="X444" s="121" t="s">
        <v>2410</v>
      </c>
      <c r="Y444" s="121" t="s">
        <v>3803</v>
      </c>
      <c r="Z444" s="121" t="s">
        <v>2785</v>
      </c>
      <c r="AA444" s="121" t="s">
        <v>2786</v>
      </c>
      <c r="AB444" s="121" t="s">
        <v>3955</v>
      </c>
      <c r="AC444" s="121" t="s">
        <v>3158</v>
      </c>
      <c r="AD444" s="121" t="s">
        <v>3880</v>
      </c>
      <c r="AE444" s="121" t="s">
        <v>3936</v>
      </c>
      <c r="AF444" s="121"/>
      <c r="AG444" s="121"/>
      <c r="AH444" s="121"/>
      <c r="AI444" s="551"/>
      <c r="AJ444" s="551"/>
      <c r="AK444" s="551"/>
      <c r="AL444" s="551"/>
      <c r="AM444" s="551"/>
      <c r="AN444" s="551"/>
      <c r="AO444" s="551"/>
      <c r="AP444" s="551"/>
      <c r="AQ444" s="551"/>
      <c r="AR444" s="551"/>
      <c r="AS444" s="551"/>
      <c r="AT444" s="551"/>
      <c r="AU444" s="551"/>
      <c r="AV444" s="551"/>
      <c r="AW444" s="551"/>
      <c r="AX444" s="551"/>
    </row>
    <row r="445">
      <c r="A445" s="570" t="s">
        <v>3932</v>
      </c>
      <c r="B445" s="570" t="s">
        <v>3969</v>
      </c>
      <c r="C445" s="570" t="s">
        <v>486</v>
      </c>
      <c r="D445" s="570" t="s">
        <v>3786</v>
      </c>
      <c r="E445" s="570" t="s">
        <v>2714</v>
      </c>
      <c r="F445" s="570">
        <v>8</v>
      </c>
      <c r="G445" s="570">
        <v>16</v>
      </c>
      <c r="H445" s="570">
        <v>200</v>
      </c>
      <c r="I445" s="569"/>
      <c r="J445" s="121"/>
      <c r="K445" s="121"/>
      <c r="L445" s="121"/>
      <c r="M445" s="570"/>
      <c r="N445" s="569"/>
      <c r="O445" s="569"/>
      <c r="P445" s="569"/>
      <c r="Q445" s="121"/>
      <c r="R445" s="121" t="s">
        <v>3969</v>
      </c>
      <c r="S445" s="121" t="s">
        <v>2742</v>
      </c>
      <c r="T445" s="121" t="s">
        <v>3801</v>
      </c>
      <c r="U445" s="121">
        <v>0</v>
      </c>
      <c r="V445" s="121" t="s">
        <v>3938</v>
      </c>
      <c r="W445" s="121" t="s">
        <v>3877</v>
      </c>
      <c r="X445" s="121" t="s">
        <v>2410</v>
      </c>
      <c r="Y445" s="121" t="s">
        <v>3803</v>
      </c>
      <c r="Z445" s="121" t="s">
        <v>2785</v>
      </c>
      <c r="AA445" s="121" t="s">
        <v>3206</v>
      </c>
      <c r="AB445" s="121" t="s">
        <v>3935</v>
      </c>
      <c r="AC445" s="121" t="s">
        <v>3158</v>
      </c>
      <c r="AD445" s="121" t="s">
        <v>3880</v>
      </c>
      <c r="AE445" s="121" t="s">
        <v>3936</v>
      </c>
      <c r="AF445" s="121"/>
      <c r="AG445" s="121"/>
      <c r="AH445" s="121"/>
      <c r="AI445" s="551"/>
      <c r="AJ445" s="551"/>
      <c r="AK445" s="551"/>
      <c r="AL445" s="551"/>
      <c r="AM445" s="551"/>
      <c r="AN445" s="551"/>
      <c r="AO445" s="551"/>
      <c r="AP445" s="551"/>
      <c r="AQ445" s="551"/>
      <c r="AR445" s="551"/>
      <c r="AS445" s="551"/>
      <c r="AT445" s="551"/>
      <c r="AU445" s="551"/>
      <c r="AV445" s="551"/>
      <c r="AW445" s="551"/>
      <c r="AX445" s="551"/>
    </row>
    <row r="446">
      <c r="A446" s="570" t="s">
        <v>3970</v>
      </c>
      <c r="B446" s="570" t="s">
        <v>3971</v>
      </c>
      <c r="C446" s="570" t="s">
        <v>486</v>
      </c>
      <c r="D446" s="570" t="s">
        <v>3786</v>
      </c>
      <c r="E446" s="570" t="s">
        <v>2714</v>
      </c>
      <c r="F446" s="570">
        <v>32</v>
      </c>
      <c r="G446" s="570">
        <v>35</v>
      </c>
      <c r="H446" s="570">
        <v>3000</v>
      </c>
      <c r="I446" s="569"/>
      <c r="J446" s="121"/>
      <c r="K446" s="121"/>
      <c r="L446" s="121"/>
      <c r="M446" s="570"/>
      <c r="N446" s="569"/>
      <c r="O446" s="569"/>
      <c r="P446" s="569"/>
      <c r="Q446" s="121"/>
      <c r="R446" s="121" t="s">
        <v>3972</v>
      </c>
      <c r="S446" s="121" t="s">
        <v>2742</v>
      </c>
      <c r="T446" s="121" t="s">
        <v>2766</v>
      </c>
      <c r="U446" s="121">
        <v>0</v>
      </c>
      <c r="V446" s="121" t="s">
        <v>486</v>
      </c>
      <c r="W446" s="121" t="s">
        <v>2820</v>
      </c>
      <c r="X446" s="121">
        <v>0</v>
      </c>
      <c r="Y446" s="121" t="s">
        <v>2465</v>
      </c>
      <c r="Z446" s="121" t="s">
        <v>2768</v>
      </c>
      <c r="AA446" s="121" t="s">
        <v>2769</v>
      </c>
      <c r="AB446" s="121" t="s">
        <v>3973</v>
      </c>
      <c r="AC446" s="121" t="s">
        <v>2103</v>
      </c>
      <c r="AD446" s="121" t="s">
        <v>2771</v>
      </c>
      <c r="AE446" s="121" t="s">
        <v>3591</v>
      </c>
      <c r="AF446" s="121"/>
      <c r="AG446" s="121"/>
      <c r="AH446" s="121"/>
      <c r="AI446" s="551"/>
      <c r="AJ446" s="551"/>
      <c r="AK446" s="551"/>
      <c r="AL446" s="551"/>
      <c r="AM446" s="551"/>
      <c r="AN446" s="551"/>
      <c r="AO446" s="551"/>
      <c r="AP446" s="551"/>
      <c r="AQ446" s="551"/>
      <c r="AR446" s="551"/>
      <c r="AS446" s="551"/>
      <c r="AT446" s="551"/>
      <c r="AU446" s="551"/>
      <c r="AV446" s="551"/>
      <c r="AW446" s="551"/>
      <c r="AX446" s="551"/>
    </row>
    <row r="447">
      <c r="A447" s="570" t="s">
        <v>3970</v>
      </c>
      <c r="B447" s="570" t="s">
        <v>3974</v>
      </c>
      <c r="C447" s="570" t="s">
        <v>486</v>
      </c>
      <c r="D447" s="570" t="s">
        <v>3786</v>
      </c>
      <c r="E447" s="570" t="s">
        <v>2714</v>
      </c>
      <c r="F447" s="570">
        <v>32</v>
      </c>
      <c r="G447" s="570">
        <v>35</v>
      </c>
      <c r="H447" s="570">
        <v>3000</v>
      </c>
      <c r="I447" s="569"/>
      <c r="J447" s="121"/>
      <c r="K447" s="121"/>
      <c r="L447" s="121"/>
      <c r="M447" s="570"/>
      <c r="N447" s="569"/>
      <c r="O447" s="569"/>
      <c r="P447" s="569"/>
      <c r="Q447" s="121"/>
      <c r="R447" s="121" t="s">
        <v>3975</v>
      </c>
      <c r="S447" s="121" t="s">
        <v>2742</v>
      </c>
      <c r="T447" s="121" t="s">
        <v>2766</v>
      </c>
      <c r="U447" s="121">
        <v>0</v>
      </c>
      <c r="V447" s="121" t="s">
        <v>486</v>
      </c>
      <c r="W447" s="121" t="s">
        <v>2767</v>
      </c>
      <c r="X447" s="121">
        <v>0</v>
      </c>
      <c r="Y447" s="121" t="s">
        <v>2465</v>
      </c>
      <c r="Z447" s="121" t="s">
        <v>2768</v>
      </c>
      <c r="AA447" s="121" t="s">
        <v>2769</v>
      </c>
      <c r="AB447" s="121" t="s">
        <v>3976</v>
      </c>
      <c r="AC447" s="121" t="s">
        <v>2103</v>
      </c>
      <c r="AD447" s="121" t="s">
        <v>2771</v>
      </c>
      <c r="AE447" s="121" t="s">
        <v>3595</v>
      </c>
      <c r="AF447" s="121"/>
      <c r="AG447" s="121"/>
      <c r="AH447" s="121"/>
      <c r="AI447" s="551"/>
      <c r="AJ447" s="551"/>
      <c r="AK447" s="551"/>
      <c r="AL447" s="551"/>
      <c r="AM447" s="551"/>
      <c r="AN447" s="551"/>
      <c r="AO447" s="551"/>
      <c r="AP447" s="551"/>
      <c r="AQ447" s="551"/>
      <c r="AR447" s="551"/>
      <c r="AS447" s="551"/>
      <c r="AT447" s="551"/>
      <c r="AU447" s="551"/>
      <c r="AV447" s="551"/>
      <c r="AW447" s="551"/>
      <c r="AX447" s="551"/>
    </row>
    <row r="448">
      <c r="A448" s="570" t="s">
        <v>3970</v>
      </c>
      <c r="B448" s="570" t="s">
        <v>3977</v>
      </c>
      <c r="C448" s="570" t="s">
        <v>486</v>
      </c>
      <c r="D448" s="570" t="s">
        <v>3786</v>
      </c>
      <c r="E448" s="570" t="s">
        <v>2714</v>
      </c>
      <c r="F448" s="570">
        <v>32</v>
      </c>
      <c r="G448" s="570">
        <v>35</v>
      </c>
      <c r="H448" s="570">
        <v>3000</v>
      </c>
      <c r="I448" s="569"/>
      <c r="J448" s="121"/>
      <c r="K448" s="121"/>
      <c r="L448" s="121"/>
      <c r="M448" s="570"/>
      <c r="N448" s="569"/>
      <c r="O448" s="569"/>
      <c r="P448" s="569"/>
      <c r="Q448" s="121"/>
      <c r="R448" s="121" t="s">
        <v>3978</v>
      </c>
      <c r="S448" s="121" t="s">
        <v>2742</v>
      </c>
      <c r="T448" s="121" t="s">
        <v>2766</v>
      </c>
      <c r="U448" s="121">
        <v>0</v>
      </c>
      <c r="V448" s="121" t="s">
        <v>486</v>
      </c>
      <c r="W448" s="121" t="s">
        <v>2820</v>
      </c>
      <c r="X448" s="121">
        <v>0</v>
      </c>
      <c r="Y448" s="121" t="s">
        <v>2465</v>
      </c>
      <c r="Z448" s="121" t="s">
        <v>2785</v>
      </c>
      <c r="AA448" s="121" t="s">
        <v>3598</v>
      </c>
      <c r="AB448" s="121" t="s">
        <v>3979</v>
      </c>
      <c r="AC448" s="121" t="s">
        <v>2103</v>
      </c>
      <c r="AD448" s="121" t="s">
        <v>2771</v>
      </c>
      <c r="AE448" s="121" t="s">
        <v>3980</v>
      </c>
      <c r="AF448" s="121"/>
      <c r="AG448" s="121"/>
      <c r="AH448" s="121"/>
      <c r="AI448" s="551"/>
      <c r="AJ448" s="551"/>
      <c r="AK448" s="551"/>
      <c r="AL448" s="551"/>
      <c r="AM448" s="551"/>
      <c r="AN448" s="551"/>
      <c r="AO448" s="551"/>
      <c r="AP448" s="551"/>
      <c r="AQ448" s="551"/>
      <c r="AR448" s="551"/>
      <c r="AS448" s="551"/>
      <c r="AT448" s="551"/>
      <c r="AU448" s="551"/>
      <c r="AV448" s="551"/>
      <c r="AW448" s="551"/>
      <c r="AX448" s="551"/>
    </row>
    <row r="449">
      <c r="A449" s="570" t="s">
        <v>3970</v>
      </c>
      <c r="B449" s="570" t="s">
        <v>3981</v>
      </c>
      <c r="C449" s="570" t="s">
        <v>486</v>
      </c>
      <c r="D449" s="570" t="s">
        <v>3786</v>
      </c>
      <c r="E449" s="570" t="s">
        <v>2714</v>
      </c>
      <c r="F449" s="570">
        <v>32</v>
      </c>
      <c r="G449" s="570">
        <v>35</v>
      </c>
      <c r="H449" s="570">
        <v>3000</v>
      </c>
      <c r="I449" s="569"/>
      <c r="J449" s="121"/>
      <c r="K449" s="121"/>
      <c r="L449" s="121"/>
      <c r="M449" s="570"/>
      <c r="N449" s="569"/>
      <c r="O449" s="569"/>
      <c r="P449" s="569"/>
      <c r="Q449" s="121"/>
      <c r="R449" s="121" t="s">
        <v>3982</v>
      </c>
      <c r="S449" s="121" t="s">
        <v>2742</v>
      </c>
      <c r="T449" s="121" t="s">
        <v>2766</v>
      </c>
      <c r="U449" s="121">
        <v>0</v>
      </c>
      <c r="V449" s="121" t="s">
        <v>486</v>
      </c>
      <c r="W449" s="121" t="s">
        <v>2767</v>
      </c>
      <c r="X449" s="121">
        <v>0</v>
      </c>
      <c r="Y449" s="121" t="s">
        <v>2465</v>
      </c>
      <c r="Z449" s="121" t="s">
        <v>2785</v>
      </c>
      <c r="AA449" s="121" t="s">
        <v>3598</v>
      </c>
      <c r="AB449" s="121" t="s">
        <v>3983</v>
      </c>
      <c r="AC449" s="121" t="s">
        <v>2103</v>
      </c>
      <c r="AD449" s="121" t="s">
        <v>2771</v>
      </c>
      <c r="AE449" s="121" t="s">
        <v>3604</v>
      </c>
      <c r="AF449" s="121"/>
      <c r="AG449" s="121"/>
      <c r="AH449" s="121"/>
      <c r="AI449" s="551"/>
      <c r="AJ449" s="551"/>
      <c r="AK449" s="551"/>
      <c r="AL449" s="551"/>
      <c r="AM449" s="551"/>
      <c r="AN449" s="551"/>
      <c r="AO449" s="551"/>
      <c r="AP449" s="551"/>
      <c r="AQ449" s="551"/>
      <c r="AR449" s="551"/>
      <c r="AS449" s="551"/>
      <c r="AT449" s="551"/>
      <c r="AU449" s="551"/>
      <c r="AV449" s="551"/>
      <c r="AW449" s="551"/>
      <c r="AX449" s="551"/>
    </row>
    <row r="450">
      <c r="A450" s="570" t="s">
        <v>3970</v>
      </c>
      <c r="B450" s="570" t="s">
        <v>3984</v>
      </c>
      <c r="C450" s="570" t="s">
        <v>486</v>
      </c>
      <c r="D450" s="570" t="s">
        <v>3786</v>
      </c>
      <c r="E450" s="570" t="s">
        <v>2714</v>
      </c>
      <c r="F450" s="570">
        <v>32</v>
      </c>
      <c r="G450" s="570">
        <v>35</v>
      </c>
      <c r="H450" s="570">
        <v>3000</v>
      </c>
      <c r="I450" s="569"/>
      <c r="J450" s="121"/>
      <c r="K450" s="121"/>
      <c r="L450" s="121"/>
      <c r="M450" s="570"/>
      <c r="N450" s="569"/>
      <c r="O450" s="569"/>
      <c r="P450" s="569"/>
      <c r="Q450" s="121"/>
      <c r="R450" s="121" t="s">
        <v>3985</v>
      </c>
      <c r="S450" s="121" t="s">
        <v>2742</v>
      </c>
      <c r="T450" s="121" t="s">
        <v>2766</v>
      </c>
      <c r="U450" s="121">
        <v>0</v>
      </c>
      <c r="V450" s="121" t="s">
        <v>486</v>
      </c>
      <c r="W450" s="121" t="s">
        <v>2767</v>
      </c>
      <c r="X450" s="121">
        <v>0</v>
      </c>
      <c r="Y450" s="121" t="s">
        <v>2465</v>
      </c>
      <c r="Z450" s="121" t="s">
        <v>2785</v>
      </c>
      <c r="AA450" s="121" t="s">
        <v>3598</v>
      </c>
      <c r="AB450" s="121" t="s">
        <v>3986</v>
      </c>
      <c r="AC450" s="121" t="s">
        <v>2103</v>
      </c>
      <c r="AD450" s="121" t="s">
        <v>2771</v>
      </c>
      <c r="AE450" s="121" t="s">
        <v>3604</v>
      </c>
      <c r="AF450" s="121"/>
      <c r="AG450" s="121"/>
      <c r="AH450" s="121"/>
      <c r="AI450" s="551"/>
      <c r="AJ450" s="551"/>
      <c r="AK450" s="551"/>
      <c r="AL450" s="551"/>
      <c r="AM450" s="551"/>
      <c r="AN450" s="551"/>
      <c r="AO450" s="551"/>
      <c r="AP450" s="551"/>
      <c r="AQ450" s="551"/>
      <c r="AR450" s="551"/>
      <c r="AS450" s="551"/>
      <c r="AT450" s="551"/>
      <c r="AU450" s="551"/>
      <c r="AV450" s="551"/>
      <c r="AW450" s="551"/>
      <c r="AX450" s="551"/>
    </row>
    <row r="451">
      <c r="A451" s="570" t="s">
        <v>3970</v>
      </c>
      <c r="B451" s="570" t="s">
        <v>3987</v>
      </c>
      <c r="C451" s="570" t="s">
        <v>486</v>
      </c>
      <c r="D451" s="570" t="s">
        <v>3786</v>
      </c>
      <c r="E451" s="570" t="s">
        <v>2714</v>
      </c>
      <c r="F451" s="570">
        <v>6</v>
      </c>
      <c r="G451" s="570">
        <v>33</v>
      </c>
      <c r="H451" s="570">
        <v>900</v>
      </c>
      <c r="I451" s="569"/>
      <c r="J451" s="121"/>
      <c r="K451" s="121"/>
      <c r="L451" s="121"/>
      <c r="M451" s="570"/>
      <c r="N451" s="569"/>
      <c r="O451" s="569"/>
      <c r="P451" s="569"/>
      <c r="Q451" s="121"/>
      <c r="R451" s="121" t="s">
        <v>3988</v>
      </c>
      <c r="S451" s="121" t="s">
        <v>2742</v>
      </c>
      <c r="T451" s="121" t="s">
        <v>2766</v>
      </c>
      <c r="U451" s="121">
        <v>0</v>
      </c>
      <c r="V451" s="121" t="s">
        <v>486</v>
      </c>
      <c r="W451" s="121" t="s">
        <v>2820</v>
      </c>
      <c r="X451" s="121">
        <v>0</v>
      </c>
      <c r="Y451" s="121" t="s">
        <v>2465</v>
      </c>
      <c r="Z451" s="121" t="s">
        <v>2768</v>
      </c>
      <c r="AA451" s="121" t="s">
        <v>2769</v>
      </c>
      <c r="AB451" s="121" t="s">
        <v>3973</v>
      </c>
      <c r="AC451" s="121" t="s">
        <v>2103</v>
      </c>
      <c r="AD451" s="121" t="s">
        <v>2771</v>
      </c>
      <c r="AE451" s="121" t="s">
        <v>3591</v>
      </c>
      <c r="AF451" s="121"/>
      <c r="AG451" s="121"/>
      <c r="AH451" s="121"/>
      <c r="AI451" s="551"/>
      <c r="AJ451" s="551"/>
      <c r="AK451" s="551"/>
      <c r="AL451" s="551"/>
      <c r="AM451" s="551"/>
      <c r="AN451" s="551"/>
      <c r="AO451" s="551"/>
      <c r="AP451" s="551"/>
      <c r="AQ451" s="551"/>
      <c r="AR451" s="551"/>
      <c r="AS451" s="551"/>
      <c r="AT451" s="551"/>
      <c r="AU451" s="551"/>
      <c r="AV451" s="551"/>
      <c r="AW451" s="551"/>
      <c r="AX451" s="551"/>
    </row>
    <row r="452">
      <c r="A452" s="570" t="s">
        <v>3970</v>
      </c>
      <c r="B452" s="570" t="s">
        <v>3989</v>
      </c>
      <c r="C452" s="570" t="s">
        <v>486</v>
      </c>
      <c r="D452" s="570" t="s">
        <v>3786</v>
      </c>
      <c r="E452" s="570" t="s">
        <v>2714</v>
      </c>
      <c r="F452" s="570">
        <v>6</v>
      </c>
      <c r="G452" s="570">
        <v>33</v>
      </c>
      <c r="H452" s="570">
        <v>900</v>
      </c>
      <c r="I452" s="569"/>
      <c r="J452" s="121"/>
      <c r="K452" s="121"/>
      <c r="L452" s="121"/>
      <c r="M452" s="570"/>
      <c r="N452" s="569"/>
      <c r="O452" s="569"/>
      <c r="P452" s="569"/>
      <c r="Q452" s="121"/>
      <c r="R452" s="121" t="s">
        <v>3990</v>
      </c>
      <c r="S452" s="121" t="s">
        <v>2742</v>
      </c>
      <c r="T452" s="121" t="s">
        <v>2766</v>
      </c>
      <c r="U452" s="121">
        <v>0</v>
      </c>
      <c r="V452" s="121" t="s">
        <v>486</v>
      </c>
      <c r="W452" s="121" t="s">
        <v>2767</v>
      </c>
      <c r="X452" s="121">
        <v>0</v>
      </c>
      <c r="Y452" s="121" t="s">
        <v>2465</v>
      </c>
      <c r="Z452" s="121" t="s">
        <v>2768</v>
      </c>
      <c r="AA452" s="121" t="s">
        <v>2769</v>
      </c>
      <c r="AB452" s="121" t="s">
        <v>3991</v>
      </c>
      <c r="AC452" s="121" t="s">
        <v>2103</v>
      </c>
      <c r="AD452" s="121" t="s">
        <v>2771</v>
      </c>
      <c r="AE452" s="121" t="s">
        <v>3992</v>
      </c>
      <c r="AF452" s="121"/>
      <c r="AG452" s="121"/>
      <c r="AH452" s="121"/>
      <c r="AI452" s="551"/>
      <c r="AJ452" s="551"/>
      <c r="AK452" s="551"/>
      <c r="AL452" s="551"/>
      <c r="AM452" s="551"/>
      <c r="AN452" s="551"/>
      <c r="AO452" s="551"/>
      <c r="AP452" s="551"/>
      <c r="AQ452" s="551"/>
      <c r="AR452" s="551"/>
      <c r="AS452" s="551"/>
      <c r="AT452" s="551"/>
      <c r="AU452" s="551"/>
      <c r="AV452" s="551"/>
      <c r="AW452" s="551"/>
      <c r="AX452" s="551"/>
    </row>
    <row r="453">
      <c r="A453" s="570" t="s">
        <v>3970</v>
      </c>
      <c r="B453" s="570" t="s">
        <v>3993</v>
      </c>
      <c r="C453" s="570" t="s">
        <v>486</v>
      </c>
      <c r="D453" s="570" t="s">
        <v>3786</v>
      </c>
      <c r="E453" s="570" t="s">
        <v>2714</v>
      </c>
      <c r="F453" s="570">
        <v>6</v>
      </c>
      <c r="G453" s="570">
        <v>33</v>
      </c>
      <c r="H453" s="570">
        <v>900</v>
      </c>
      <c r="I453" s="569"/>
      <c r="J453" s="121"/>
      <c r="K453" s="121"/>
      <c r="L453" s="121"/>
      <c r="M453" s="570"/>
      <c r="N453" s="569"/>
      <c r="O453" s="569"/>
      <c r="P453" s="569"/>
      <c r="Q453" s="121"/>
      <c r="R453" s="121" t="s">
        <v>3994</v>
      </c>
      <c r="S453" s="121" t="s">
        <v>2742</v>
      </c>
      <c r="T453" s="121" t="s">
        <v>2766</v>
      </c>
      <c r="U453" s="121">
        <v>0</v>
      </c>
      <c r="V453" s="121" t="s">
        <v>486</v>
      </c>
      <c r="W453" s="121" t="s">
        <v>2820</v>
      </c>
      <c r="X453" s="121">
        <v>0</v>
      </c>
      <c r="Y453" s="121" t="s">
        <v>2465</v>
      </c>
      <c r="Z453" s="121" t="s">
        <v>2785</v>
      </c>
      <c r="AA453" s="121" t="s">
        <v>3598</v>
      </c>
      <c r="AB453" s="121" t="s">
        <v>3995</v>
      </c>
      <c r="AC453" s="121" t="s">
        <v>2103</v>
      </c>
      <c r="AD453" s="121" t="s">
        <v>2771</v>
      </c>
      <c r="AE453" s="121" t="s">
        <v>3600</v>
      </c>
      <c r="AF453" s="121"/>
      <c r="AG453" s="121"/>
      <c r="AH453" s="121"/>
      <c r="AI453" s="551"/>
      <c r="AJ453" s="551"/>
      <c r="AK453" s="551"/>
      <c r="AL453" s="551"/>
      <c r="AM453" s="551"/>
      <c r="AN453" s="551"/>
      <c r="AO453" s="551"/>
      <c r="AP453" s="551"/>
      <c r="AQ453" s="551"/>
      <c r="AR453" s="551"/>
      <c r="AS453" s="551"/>
      <c r="AT453" s="551"/>
      <c r="AU453" s="551"/>
      <c r="AV453" s="551"/>
      <c r="AW453" s="551"/>
      <c r="AX453" s="551"/>
    </row>
    <row r="454">
      <c r="A454" s="570" t="s">
        <v>3970</v>
      </c>
      <c r="B454" s="570" t="s">
        <v>3996</v>
      </c>
      <c r="C454" s="570" t="s">
        <v>486</v>
      </c>
      <c r="D454" s="570" t="s">
        <v>3786</v>
      </c>
      <c r="E454" s="570" t="s">
        <v>2714</v>
      </c>
      <c r="F454" s="570">
        <v>96</v>
      </c>
      <c r="G454" s="570">
        <v>256</v>
      </c>
      <c r="H454" s="570">
        <v>3500</v>
      </c>
      <c r="I454" s="569"/>
      <c r="J454" s="121"/>
      <c r="K454" s="121"/>
      <c r="L454" s="121"/>
      <c r="M454" s="570"/>
      <c r="N454" s="569"/>
      <c r="O454" s="569"/>
      <c r="P454" s="569"/>
      <c r="Q454" s="121"/>
      <c r="R454" s="121" t="s">
        <v>3996</v>
      </c>
      <c r="S454" s="121" t="s">
        <v>2716</v>
      </c>
      <c r="T454" s="121" t="s">
        <v>3997</v>
      </c>
      <c r="U454" s="121">
        <v>0</v>
      </c>
      <c r="V454" s="121" t="s">
        <v>213</v>
      </c>
      <c r="W454" s="121" t="s">
        <v>2720</v>
      </c>
      <c r="X454" s="121">
        <v>0</v>
      </c>
      <c r="Y454" s="121" t="s">
        <v>2465</v>
      </c>
      <c r="Z454" s="121" t="s">
        <v>2785</v>
      </c>
      <c r="AA454" s="121" t="s">
        <v>3598</v>
      </c>
      <c r="AB454" s="121" t="s">
        <v>3998</v>
      </c>
      <c r="AC454" s="121" t="s">
        <v>2103</v>
      </c>
      <c r="AD454" s="121" t="s">
        <v>2771</v>
      </c>
      <c r="AE454" s="121" t="s">
        <v>3999</v>
      </c>
      <c r="AF454" s="121"/>
      <c r="AG454" s="121"/>
      <c r="AH454" s="121"/>
      <c r="AI454" s="551"/>
      <c r="AJ454" s="551"/>
      <c r="AK454" s="551"/>
      <c r="AL454" s="551"/>
      <c r="AM454" s="551"/>
      <c r="AN454" s="551"/>
      <c r="AO454" s="551"/>
      <c r="AP454" s="551"/>
      <c r="AQ454" s="551"/>
      <c r="AR454" s="551"/>
      <c r="AS454" s="551"/>
      <c r="AT454" s="551"/>
      <c r="AU454" s="551"/>
      <c r="AV454" s="551"/>
      <c r="AW454" s="551"/>
      <c r="AX454" s="551"/>
    </row>
    <row r="455">
      <c r="A455" s="570" t="s">
        <v>3970</v>
      </c>
      <c r="B455" s="570" t="s">
        <v>4000</v>
      </c>
      <c r="C455" s="570" t="s">
        <v>486</v>
      </c>
      <c r="D455" s="570" t="s">
        <v>3786</v>
      </c>
      <c r="E455" s="570" t="s">
        <v>2714</v>
      </c>
      <c r="F455" s="570">
        <v>96</v>
      </c>
      <c r="G455" s="570">
        <v>256</v>
      </c>
      <c r="H455" s="570">
        <v>3500</v>
      </c>
      <c r="I455" s="569"/>
      <c r="J455" s="121"/>
      <c r="K455" s="121"/>
      <c r="L455" s="121"/>
      <c r="M455" s="570"/>
      <c r="N455" s="569"/>
      <c r="O455" s="569"/>
      <c r="P455" s="569"/>
      <c r="Q455" s="121"/>
      <c r="R455" s="121" t="s">
        <v>4000</v>
      </c>
      <c r="S455" s="121" t="s">
        <v>2716</v>
      </c>
      <c r="T455" s="121" t="s">
        <v>3997</v>
      </c>
      <c r="U455" s="121">
        <v>0</v>
      </c>
      <c r="V455" s="121" t="s">
        <v>213</v>
      </c>
      <c r="W455" s="121" t="s">
        <v>2720</v>
      </c>
      <c r="X455" s="121">
        <v>0</v>
      </c>
      <c r="Y455" s="121" t="s">
        <v>2465</v>
      </c>
      <c r="Z455" s="121" t="s">
        <v>2785</v>
      </c>
      <c r="AA455" s="121" t="s">
        <v>3598</v>
      </c>
      <c r="AB455" s="121" t="s">
        <v>4001</v>
      </c>
      <c r="AC455" s="121" t="s">
        <v>2103</v>
      </c>
      <c r="AD455" s="121" t="s">
        <v>2771</v>
      </c>
      <c r="AE455" s="121" t="s">
        <v>4002</v>
      </c>
      <c r="AF455" s="121"/>
      <c r="AG455" s="121"/>
      <c r="AH455" s="121"/>
      <c r="AI455" s="551"/>
      <c r="AJ455" s="551"/>
      <c r="AK455" s="551"/>
      <c r="AL455" s="551"/>
      <c r="AM455" s="551"/>
      <c r="AN455" s="551"/>
      <c r="AO455" s="551"/>
      <c r="AP455" s="551"/>
      <c r="AQ455" s="551"/>
      <c r="AR455" s="551"/>
      <c r="AS455" s="551"/>
      <c r="AT455" s="551"/>
      <c r="AU455" s="551"/>
      <c r="AV455" s="551"/>
      <c r="AW455" s="551"/>
      <c r="AX455" s="551"/>
    </row>
    <row r="456">
      <c r="A456" s="570" t="s">
        <v>3970</v>
      </c>
      <c r="B456" s="570" t="s">
        <v>4003</v>
      </c>
      <c r="C456" s="570" t="s">
        <v>486</v>
      </c>
      <c r="D456" s="570" t="s">
        <v>3786</v>
      </c>
      <c r="E456" s="570" t="s">
        <v>2714</v>
      </c>
      <c r="F456" s="570">
        <v>96</v>
      </c>
      <c r="G456" s="570">
        <v>256</v>
      </c>
      <c r="H456" s="570">
        <v>3500</v>
      </c>
      <c r="I456" s="569"/>
      <c r="J456" s="121"/>
      <c r="K456" s="121"/>
      <c r="L456" s="121"/>
      <c r="M456" s="570"/>
      <c r="N456" s="569"/>
      <c r="O456" s="569"/>
      <c r="P456" s="569"/>
      <c r="Q456" s="121"/>
      <c r="R456" s="121" t="s">
        <v>4003</v>
      </c>
      <c r="S456" s="121" t="s">
        <v>2716</v>
      </c>
      <c r="T456" s="121" t="s">
        <v>3997</v>
      </c>
      <c r="U456" s="121">
        <v>0</v>
      </c>
      <c r="V456" s="121" t="s">
        <v>213</v>
      </c>
      <c r="W456" s="121" t="s">
        <v>2720</v>
      </c>
      <c r="X456" s="121">
        <v>0</v>
      </c>
      <c r="Y456" s="121" t="s">
        <v>2465</v>
      </c>
      <c r="Z456" s="121" t="s">
        <v>2785</v>
      </c>
      <c r="AA456" s="121" t="s">
        <v>3598</v>
      </c>
      <c r="AB456" s="121" t="s">
        <v>4004</v>
      </c>
      <c r="AC456" s="121" t="s">
        <v>2103</v>
      </c>
      <c r="AD456" s="121" t="s">
        <v>2771</v>
      </c>
      <c r="AE456" s="121" t="s">
        <v>3999</v>
      </c>
      <c r="AF456" s="121"/>
      <c r="AG456" s="121"/>
      <c r="AH456" s="121"/>
      <c r="AI456" s="551"/>
      <c r="AJ456" s="551"/>
      <c r="AK456" s="551"/>
      <c r="AL456" s="551"/>
      <c r="AM456" s="551"/>
      <c r="AN456" s="551"/>
      <c r="AO456" s="551"/>
      <c r="AP456" s="551"/>
      <c r="AQ456" s="551"/>
      <c r="AR456" s="551"/>
      <c r="AS456" s="551"/>
      <c r="AT456" s="551"/>
      <c r="AU456" s="551"/>
      <c r="AV456" s="551"/>
      <c r="AW456" s="551"/>
      <c r="AX456" s="551"/>
    </row>
    <row r="457">
      <c r="A457" s="570" t="s">
        <v>3970</v>
      </c>
      <c r="B457" s="570" t="s">
        <v>4005</v>
      </c>
      <c r="C457" s="570" t="s">
        <v>486</v>
      </c>
      <c r="D457" s="570" t="s">
        <v>3786</v>
      </c>
      <c r="E457" s="570" t="s">
        <v>2714</v>
      </c>
      <c r="F457" s="570">
        <v>96</v>
      </c>
      <c r="G457" s="570">
        <v>256</v>
      </c>
      <c r="H457" s="570">
        <v>3500</v>
      </c>
      <c r="I457" s="569"/>
      <c r="J457" s="121"/>
      <c r="K457" s="121"/>
      <c r="L457" s="121"/>
      <c r="M457" s="570"/>
      <c r="N457" s="569"/>
      <c r="O457" s="569"/>
      <c r="P457" s="569"/>
      <c r="Q457" s="121"/>
      <c r="R457" s="121" t="s">
        <v>4005</v>
      </c>
      <c r="S457" s="121" t="s">
        <v>2716</v>
      </c>
      <c r="T457" s="121" t="s">
        <v>3997</v>
      </c>
      <c r="U457" s="121">
        <v>0</v>
      </c>
      <c r="V457" s="121" t="s">
        <v>213</v>
      </c>
      <c r="W457" s="121" t="s">
        <v>2720</v>
      </c>
      <c r="X457" s="121">
        <v>0</v>
      </c>
      <c r="Y457" s="121" t="s">
        <v>2465</v>
      </c>
      <c r="Z457" s="121" t="s">
        <v>2785</v>
      </c>
      <c r="AA457" s="121" t="s">
        <v>3598</v>
      </c>
      <c r="AB457" s="121" t="s">
        <v>4006</v>
      </c>
      <c r="AC457" s="121" t="s">
        <v>2103</v>
      </c>
      <c r="AD457" s="121" t="s">
        <v>2771</v>
      </c>
      <c r="AE457" s="121" t="s">
        <v>4002</v>
      </c>
      <c r="AF457" s="121"/>
      <c r="AG457" s="121"/>
      <c r="AH457" s="121"/>
      <c r="AI457" s="551"/>
      <c r="AJ457" s="551"/>
      <c r="AK457" s="551"/>
      <c r="AL457" s="551"/>
      <c r="AM457" s="551"/>
      <c r="AN457" s="551"/>
      <c r="AO457" s="551"/>
      <c r="AP457" s="551"/>
      <c r="AQ457" s="551"/>
      <c r="AR457" s="551"/>
      <c r="AS457" s="551"/>
      <c r="AT457" s="551"/>
      <c r="AU457" s="551"/>
      <c r="AV457" s="551"/>
      <c r="AW457" s="551"/>
      <c r="AX457" s="551"/>
    </row>
    <row r="458">
      <c r="A458" s="570" t="s">
        <v>3970</v>
      </c>
      <c r="B458" s="570" t="s">
        <v>4007</v>
      </c>
      <c r="C458" s="570" t="s">
        <v>486</v>
      </c>
      <c r="D458" s="570" t="s">
        <v>3786</v>
      </c>
      <c r="E458" s="570" t="s">
        <v>2714</v>
      </c>
      <c r="F458" s="570">
        <v>96</v>
      </c>
      <c r="G458" s="570">
        <v>256</v>
      </c>
      <c r="H458" s="570">
        <v>3500</v>
      </c>
      <c r="I458" s="569"/>
      <c r="J458" s="121"/>
      <c r="K458" s="121"/>
      <c r="L458" s="121"/>
      <c r="M458" s="570"/>
      <c r="N458" s="569"/>
      <c r="O458" s="569"/>
      <c r="P458" s="569"/>
      <c r="Q458" s="121"/>
      <c r="R458" s="121" t="s">
        <v>4007</v>
      </c>
      <c r="S458" s="121" t="s">
        <v>2716</v>
      </c>
      <c r="T458" s="121" t="s">
        <v>3997</v>
      </c>
      <c r="U458" s="121">
        <v>0</v>
      </c>
      <c r="V458" s="121" t="s">
        <v>213</v>
      </c>
      <c r="W458" s="121" t="s">
        <v>2720</v>
      </c>
      <c r="X458" s="121">
        <v>0</v>
      </c>
      <c r="Y458" s="121" t="s">
        <v>2465</v>
      </c>
      <c r="Z458" s="121" t="s">
        <v>2785</v>
      </c>
      <c r="AA458" s="121" t="s">
        <v>3598</v>
      </c>
      <c r="AB458" s="121" t="s">
        <v>4008</v>
      </c>
      <c r="AC458" s="121" t="s">
        <v>2103</v>
      </c>
      <c r="AD458" s="121" t="s">
        <v>2771</v>
      </c>
      <c r="AE458" s="121" t="s">
        <v>3999</v>
      </c>
      <c r="AF458" s="121"/>
      <c r="AG458" s="121"/>
      <c r="AH458" s="121"/>
      <c r="AI458" s="551"/>
      <c r="AJ458" s="551"/>
      <c r="AK458" s="551"/>
      <c r="AL458" s="551"/>
      <c r="AM458" s="551"/>
      <c r="AN458" s="551"/>
      <c r="AO458" s="551"/>
      <c r="AP458" s="551"/>
      <c r="AQ458" s="551"/>
      <c r="AR458" s="551"/>
      <c r="AS458" s="551"/>
      <c r="AT458" s="551"/>
      <c r="AU458" s="551"/>
      <c r="AV458" s="551"/>
      <c r="AW458" s="551"/>
      <c r="AX458" s="551"/>
    </row>
    <row r="459">
      <c r="A459" s="570" t="s">
        <v>3970</v>
      </c>
      <c r="B459" s="570" t="s">
        <v>4009</v>
      </c>
      <c r="C459" s="570" t="s">
        <v>486</v>
      </c>
      <c r="D459" s="570" t="s">
        <v>3786</v>
      </c>
      <c r="E459" s="570" t="s">
        <v>2714</v>
      </c>
      <c r="F459" s="570">
        <v>96</v>
      </c>
      <c r="G459" s="570">
        <v>256</v>
      </c>
      <c r="H459" s="570">
        <v>3500</v>
      </c>
      <c r="I459" s="569"/>
      <c r="J459" s="121"/>
      <c r="K459" s="121"/>
      <c r="L459" s="121"/>
      <c r="M459" s="570"/>
      <c r="N459" s="569"/>
      <c r="O459" s="569"/>
      <c r="P459" s="569"/>
      <c r="Q459" s="121"/>
      <c r="R459" s="121" t="s">
        <v>4009</v>
      </c>
      <c r="S459" s="121" t="s">
        <v>2716</v>
      </c>
      <c r="T459" s="121" t="s">
        <v>3997</v>
      </c>
      <c r="U459" s="121">
        <v>0</v>
      </c>
      <c r="V459" s="121" t="s">
        <v>213</v>
      </c>
      <c r="W459" s="121" t="s">
        <v>2720</v>
      </c>
      <c r="X459" s="121">
        <v>0</v>
      </c>
      <c r="Y459" s="121" t="s">
        <v>2465</v>
      </c>
      <c r="Z459" s="121" t="s">
        <v>2785</v>
      </c>
      <c r="AA459" s="121" t="s">
        <v>3598</v>
      </c>
      <c r="AB459" s="121" t="s">
        <v>4010</v>
      </c>
      <c r="AC459" s="121" t="s">
        <v>2103</v>
      </c>
      <c r="AD459" s="121" t="s">
        <v>2771</v>
      </c>
      <c r="AE459" s="121" t="s">
        <v>4002</v>
      </c>
      <c r="AF459" s="121"/>
      <c r="AG459" s="121"/>
      <c r="AH459" s="121"/>
      <c r="AI459" s="551"/>
      <c r="AJ459" s="551"/>
      <c r="AK459" s="551"/>
      <c r="AL459" s="551"/>
      <c r="AM459" s="551"/>
      <c r="AN459" s="551"/>
      <c r="AO459" s="551"/>
      <c r="AP459" s="551"/>
      <c r="AQ459" s="551"/>
      <c r="AR459" s="551"/>
      <c r="AS459" s="551"/>
      <c r="AT459" s="551"/>
      <c r="AU459" s="551"/>
      <c r="AV459" s="551"/>
      <c r="AW459" s="551"/>
      <c r="AX459" s="551"/>
    </row>
    <row r="460">
      <c r="A460" s="570" t="s">
        <v>3970</v>
      </c>
      <c r="B460" s="570" t="s">
        <v>4011</v>
      </c>
      <c r="C460" s="570" t="s">
        <v>486</v>
      </c>
      <c r="D460" s="570" t="s">
        <v>3786</v>
      </c>
      <c r="E460" s="570" t="s">
        <v>2714</v>
      </c>
      <c r="F460" s="570">
        <v>96</v>
      </c>
      <c r="G460" s="570">
        <v>256</v>
      </c>
      <c r="H460" s="570">
        <v>3500</v>
      </c>
      <c r="I460" s="569"/>
      <c r="J460" s="121"/>
      <c r="K460" s="121"/>
      <c r="L460" s="121"/>
      <c r="M460" s="570"/>
      <c r="N460" s="569"/>
      <c r="O460" s="569"/>
      <c r="P460" s="569"/>
      <c r="Q460" s="121"/>
      <c r="R460" s="121" t="s">
        <v>4011</v>
      </c>
      <c r="S460" s="121" t="s">
        <v>2716</v>
      </c>
      <c r="T460" s="121" t="s">
        <v>3997</v>
      </c>
      <c r="U460" s="121">
        <v>0</v>
      </c>
      <c r="V460" s="121" t="s">
        <v>213</v>
      </c>
      <c r="W460" s="121" t="s">
        <v>2720</v>
      </c>
      <c r="X460" s="121">
        <v>0</v>
      </c>
      <c r="Y460" s="121" t="s">
        <v>2465</v>
      </c>
      <c r="Z460" s="121" t="s">
        <v>2785</v>
      </c>
      <c r="AA460" s="121" t="s">
        <v>3598</v>
      </c>
      <c r="AB460" s="121" t="s">
        <v>4012</v>
      </c>
      <c r="AC460" s="121" t="s">
        <v>2103</v>
      </c>
      <c r="AD460" s="121" t="s">
        <v>2771</v>
      </c>
      <c r="AE460" s="121" t="s">
        <v>3999</v>
      </c>
      <c r="AF460" s="121"/>
      <c r="AG460" s="121"/>
      <c r="AH460" s="121"/>
      <c r="AI460" s="551"/>
      <c r="AJ460" s="551"/>
      <c r="AK460" s="551"/>
      <c r="AL460" s="551"/>
      <c r="AM460" s="551"/>
      <c r="AN460" s="551"/>
      <c r="AO460" s="551"/>
      <c r="AP460" s="551"/>
      <c r="AQ460" s="551"/>
      <c r="AR460" s="551"/>
      <c r="AS460" s="551"/>
      <c r="AT460" s="551"/>
      <c r="AU460" s="551"/>
      <c r="AV460" s="551"/>
      <c r="AW460" s="551"/>
      <c r="AX460" s="551"/>
    </row>
    <row r="461">
      <c r="A461" s="570" t="s">
        <v>3970</v>
      </c>
      <c r="B461" s="570" t="s">
        <v>4013</v>
      </c>
      <c r="C461" s="570" t="s">
        <v>486</v>
      </c>
      <c r="D461" s="570" t="s">
        <v>3786</v>
      </c>
      <c r="E461" s="570" t="s">
        <v>2714</v>
      </c>
      <c r="F461" s="570">
        <v>96</v>
      </c>
      <c r="G461" s="570">
        <v>256</v>
      </c>
      <c r="H461" s="570">
        <v>3500</v>
      </c>
      <c r="I461" s="569"/>
      <c r="J461" s="121"/>
      <c r="K461" s="121"/>
      <c r="L461" s="121"/>
      <c r="M461" s="570"/>
      <c r="N461" s="569"/>
      <c r="O461" s="569"/>
      <c r="P461" s="569"/>
      <c r="Q461" s="121"/>
      <c r="R461" s="121" t="s">
        <v>4013</v>
      </c>
      <c r="S461" s="121" t="s">
        <v>2716</v>
      </c>
      <c r="T461" s="121" t="s">
        <v>3997</v>
      </c>
      <c r="U461" s="121">
        <v>0</v>
      </c>
      <c r="V461" s="121" t="s">
        <v>213</v>
      </c>
      <c r="W461" s="121" t="s">
        <v>2720</v>
      </c>
      <c r="X461" s="121">
        <v>0</v>
      </c>
      <c r="Y461" s="121" t="s">
        <v>2465</v>
      </c>
      <c r="Z461" s="121" t="s">
        <v>2785</v>
      </c>
      <c r="AA461" s="121" t="s">
        <v>3598</v>
      </c>
      <c r="AB461" s="121" t="s">
        <v>4014</v>
      </c>
      <c r="AC461" s="121" t="s">
        <v>2103</v>
      </c>
      <c r="AD461" s="121" t="s">
        <v>2771</v>
      </c>
      <c r="AE461" s="121" t="s">
        <v>4002</v>
      </c>
      <c r="AF461" s="121"/>
      <c r="AG461" s="121"/>
      <c r="AH461" s="121"/>
      <c r="AI461" s="551"/>
      <c r="AJ461" s="551"/>
      <c r="AK461" s="551"/>
      <c r="AL461" s="551"/>
      <c r="AM461" s="551"/>
      <c r="AN461" s="551"/>
      <c r="AO461" s="551"/>
      <c r="AP461" s="551"/>
      <c r="AQ461" s="551"/>
      <c r="AR461" s="551"/>
      <c r="AS461" s="551"/>
      <c r="AT461" s="551"/>
      <c r="AU461" s="551"/>
      <c r="AV461" s="551"/>
      <c r="AW461" s="551"/>
      <c r="AX461" s="551"/>
    </row>
    <row r="462">
      <c r="A462" s="570" t="s">
        <v>3970</v>
      </c>
      <c r="B462" s="570" t="s">
        <v>4015</v>
      </c>
      <c r="C462" s="570" t="s">
        <v>486</v>
      </c>
      <c r="D462" s="570" t="s">
        <v>3786</v>
      </c>
      <c r="E462" s="570" t="s">
        <v>2714</v>
      </c>
      <c r="F462" s="570">
        <v>32</v>
      </c>
      <c r="G462" s="570">
        <v>34</v>
      </c>
      <c r="H462" s="570">
        <v>850</v>
      </c>
      <c r="I462" s="569"/>
      <c r="J462" s="121"/>
      <c r="K462" s="121"/>
      <c r="L462" s="121"/>
      <c r="M462" s="570"/>
      <c r="N462" s="569"/>
      <c r="O462" s="569"/>
      <c r="P462" s="569"/>
      <c r="Q462" s="121"/>
      <c r="R462" s="121" t="s">
        <v>4016</v>
      </c>
      <c r="S462" s="121" t="s">
        <v>2742</v>
      </c>
      <c r="T462" s="121" t="s">
        <v>2766</v>
      </c>
      <c r="U462" s="121">
        <v>0</v>
      </c>
      <c r="V462" s="121" t="s">
        <v>486</v>
      </c>
      <c r="W462" s="121" t="s">
        <v>2767</v>
      </c>
      <c r="X462" s="121">
        <v>0</v>
      </c>
      <c r="Y462" s="121" t="s">
        <v>2465</v>
      </c>
      <c r="Z462" s="121" t="s">
        <v>2768</v>
      </c>
      <c r="AA462" s="121" t="s">
        <v>2769</v>
      </c>
      <c r="AB462" s="121" t="s">
        <v>4017</v>
      </c>
      <c r="AC462" s="121" t="s">
        <v>2103</v>
      </c>
      <c r="AD462" s="121" t="s">
        <v>2771</v>
      </c>
      <c r="AE462" s="121" t="s">
        <v>3992</v>
      </c>
      <c r="AF462" s="121"/>
      <c r="AG462" s="121"/>
      <c r="AH462" s="121"/>
      <c r="AI462" s="551"/>
      <c r="AJ462" s="551"/>
      <c r="AK462" s="551"/>
      <c r="AL462" s="551"/>
      <c r="AM462" s="551"/>
      <c r="AN462" s="551"/>
      <c r="AO462" s="551"/>
      <c r="AP462" s="551"/>
      <c r="AQ462" s="551"/>
      <c r="AR462" s="551"/>
      <c r="AS462" s="551"/>
      <c r="AT462" s="551"/>
      <c r="AU462" s="551"/>
      <c r="AV462" s="551"/>
      <c r="AW462" s="551"/>
      <c r="AX462" s="551"/>
    </row>
    <row r="463">
      <c r="A463" s="570" t="s">
        <v>3970</v>
      </c>
      <c r="B463" s="570" t="s">
        <v>4018</v>
      </c>
      <c r="C463" s="570" t="s">
        <v>486</v>
      </c>
      <c r="D463" s="570" t="s">
        <v>3786</v>
      </c>
      <c r="E463" s="570" t="s">
        <v>2714</v>
      </c>
      <c r="F463" s="570">
        <v>32</v>
      </c>
      <c r="G463" s="570">
        <v>34</v>
      </c>
      <c r="H463" s="570">
        <v>850</v>
      </c>
      <c r="I463" s="569"/>
      <c r="J463" s="121"/>
      <c r="K463" s="121"/>
      <c r="L463" s="121"/>
      <c r="M463" s="570"/>
      <c r="N463" s="569"/>
      <c r="O463" s="569"/>
      <c r="P463" s="569"/>
      <c r="Q463" s="121"/>
      <c r="R463" s="121" t="s">
        <v>4019</v>
      </c>
      <c r="S463" s="121" t="s">
        <v>2742</v>
      </c>
      <c r="T463" s="121" t="s">
        <v>2766</v>
      </c>
      <c r="U463" s="121">
        <v>0</v>
      </c>
      <c r="V463" s="121" t="s">
        <v>486</v>
      </c>
      <c r="W463" s="121" t="s">
        <v>2820</v>
      </c>
      <c r="X463" s="121">
        <v>0</v>
      </c>
      <c r="Y463" s="121" t="s">
        <v>2465</v>
      </c>
      <c r="Z463" s="121" t="s">
        <v>2785</v>
      </c>
      <c r="AA463" s="121" t="s">
        <v>3598</v>
      </c>
      <c r="AB463" s="121" t="s">
        <v>4020</v>
      </c>
      <c r="AC463" s="121" t="s">
        <v>2103</v>
      </c>
      <c r="AD463" s="121" t="s">
        <v>2771</v>
      </c>
      <c r="AE463" s="121" t="s">
        <v>4021</v>
      </c>
      <c r="AF463" s="121"/>
      <c r="AG463" s="121"/>
      <c r="AH463" s="121"/>
      <c r="AI463" s="551"/>
      <c r="AJ463" s="551"/>
      <c r="AK463" s="551"/>
      <c r="AL463" s="551"/>
      <c r="AM463" s="551"/>
      <c r="AN463" s="551"/>
      <c r="AO463" s="551"/>
      <c r="AP463" s="551"/>
      <c r="AQ463" s="551"/>
      <c r="AR463" s="551"/>
      <c r="AS463" s="551"/>
      <c r="AT463" s="551"/>
      <c r="AU463" s="551"/>
      <c r="AV463" s="551"/>
      <c r="AW463" s="551"/>
      <c r="AX463" s="551"/>
    </row>
    <row r="464">
      <c r="A464" s="570" t="s">
        <v>3970</v>
      </c>
      <c r="B464" s="570" t="s">
        <v>4022</v>
      </c>
      <c r="C464" s="570" t="s">
        <v>486</v>
      </c>
      <c r="D464" s="570" t="s">
        <v>3786</v>
      </c>
      <c r="E464" s="570" t="s">
        <v>2714</v>
      </c>
      <c r="F464" s="570">
        <v>32</v>
      </c>
      <c r="G464" s="570">
        <v>34</v>
      </c>
      <c r="H464" s="570">
        <v>850</v>
      </c>
      <c r="I464" s="569"/>
      <c r="J464" s="121"/>
      <c r="K464" s="121"/>
      <c r="L464" s="121"/>
      <c r="M464" s="570"/>
      <c r="N464" s="569"/>
      <c r="O464" s="569"/>
      <c r="P464" s="569"/>
      <c r="Q464" s="121"/>
      <c r="R464" s="121" t="s">
        <v>4023</v>
      </c>
      <c r="S464" s="121" t="s">
        <v>2742</v>
      </c>
      <c r="T464" s="121" t="s">
        <v>2766</v>
      </c>
      <c r="U464" s="121">
        <v>0</v>
      </c>
      <c r="V464" s="121" t="s">
        <v>486</v>
      </c>
      <c r="W464" s="121" t="s">
        <v>2767</v>
      </c>
      <c r="X464" s="121">
        <v>0</v>
      </c>
      <c r="Y464" s="121" t="s">
        <v>2465</v>
      </c>
      <c r="Z464" s="121" t="s">
        <v>2785</v>
      </c>
      <c r="AA464" s="121" t="s">
        <v>3598</v>
      </c>
      <c r="AB464" s="121" t="s">
        <v>4024</v>
      </c>
      <c r="AC464" s="121" t="s">
        <v>2103</v>
      </c>
      <c r="AD464" s="121" t="s">
        <v>2771</v>
      </c>
      <c r="AE464" s="121" t="s">
        <v>4025</v>
      </c>
      <c r="AF464" s="121"/>
      <c r="AG464" s="121"/>
      <c r="AH464" s="121"/>
      <c r="AI464" s="551"/>
      <c r="AJ464" s="551"/>
      <c r="AK464" s="551"/>
      <c r="AL464" s="551"/>
      <c r="AM464" s="551"/>
      <c r="AN464" s="551"/>
      <c r="AO464" s="551"/>
      <c r="AP464" s="551"/>
      <c r="AQ464" s="551"/>
      <c r="AR464" s="551"/>
      <c r="AS464" s="551"/>
      <c r="AT464" s="551"/>
      <c r="AU464" s="551"/>
      <c r="AV464" s="551"/>
      <c r="AW464" s="551"/>
      <c r="AX464" s="551"/>
    </row>
    <row r="465">
      <c r="A465" s="570" t="s">
        <v>3970</v>
      </c>
      <c r="B465" s="570" t="s">
        <v>4026</v>
      </c>
      <c r="C465" s="570" t="s">
        <v>486</v>
      </c>
      <c r="D465" s="570" t="s">
        <v>3786</v>
      </c>
      <c r="E465" s="570" t="s">
        <v>2714</v>
      </c>
      <c r="F465" s="570">
        <v>32</v>
      </c>
      <c r="G465" s="570">
        <v>34</v>
      </c>
      <c r="H465" s="570">
        <v>850</v>
      </c>
      <c r="I465" s="569"/>
      <c r="J465" s="121"/>
      <c r="K465" s="121"/>
      <c r="L465" s="121"/>
      <c r="M465" s="570"/>
      <c r="N465" s="569"/>
      <c r="O465" s="569"/>
      <c r="P465" s="569"/>
      <c r="Q465" s="121"/>
      <c r="R465" s="121" t="s">
        <v>4027</v>
      </c>
      <c r="S465" s="121" t="s">
        <v>2742</v>
      </c>
      <c r="T465" s="121" t="s">
        <v>2766</v>
      </c>
      <c r="U465" s="121">
        <v>0</v>
      </c>
      <c r="V465" s="121" t="s">
        <v>486</v>
      </c>
      <c r="W465" s="121" t="s">
        <v>2767</v>
      </c>
      <c r="X465" s="121">
        <v>0</v>
      </c>
      <c r="Y465" s="121" t="s">
        <v>2465</v>
      </c>
      <c r="Z465" s="121" t="s">
        <v>2785</v>
      </c>
      <c r="AA465" s="121" t="s">
        <v>3598</v>
      </c>
      <c r="AB465" s="121" t="s">
        <v>4028</v>
      </c>
      <c r="AC465" s="121" t="s">
        <v>2103</v>
      </c>
      <c r="AD465" s="121" t="s">
        <v>2771</v>
      </c>
      <c r="AE465" s="121" t="s">
        <v>3604</v>
      </c>
      <c r="AF465" s="121"/>
      <c r="AG465" s="121"/>
      <c r="AH465" s="121"/>
      <c r="AI465" s="551"/>
      <c r="AJ465" s="551"/>
      <c r="AK465" s="551"/>
      <c r="AL465" s="551"/>
      <c r="AM465" s="551"/>
      <c r="AN465" s="551"/>
      <c r="AO465" s="551"/>
      <c r="AP465" s="551"/>
      <c r="AQ465" s="551"/>
      <c r="AR465" s="551"/>
      <c r="AS465" s="551"/>
      <c r="AT465" s="551"/>
      <c r="AU465" s="551"/>
      <c r="AV465" s="551"/>
      <c r="AW465" s="551"/>
      <c r="AX465" s="551"/>
    </row>
    <row r="466">
      <c r="A466" s="570" t="s">
        <v>3970</v>
      </c>
      <c r="B466" s="570" t="s">
        <v>4029</v>
      </c>
      <c r="C466" s="570" t="s">
        <v>486</v>
      </c>
      <c r="D466" s="570" t="s">
        <v>3786</v>
      </c>
      <c r="E466" s="570" t="s">
        <v>2714</v>
      </c>
      <c r="F466" s="570">
        <v>32</v>
      </c>
      <c r="G466" s="570">
        <v>34</v>
      </c>
      <c r="H466" s="570">
        <v>850</v>
      </c>
      <c r="I466" s="569"/>
      <c r="J466" s="121"/>
      <c r="K466" s="121"/>
      <c r="L466" s="121"/>
      <c r="M466" s="570"/>
      <c r="N466" s="569"/>
      <c r="O466" s="569"/>
      <c r="P466" s="569"/>
      <c r="Q466" s="121"/>
      <c r="R466" s="121" t="s">
        <v>4030</v>
      </c>
      <c r="S466" s="121" t="s">
        <v>2742</v>
      </c>
      <c r="T466" s="121" t="s">
        <v>2766</v>
      </c>
      <c r="U466" s="121">
        <v>0</v>
      </c>
      <c r="V466" s="121" t="s">
        <v>486</v>
      </c>
      <c r="W466" s="121" t="s">
        <v>2767</v>
      </c>
      <c r="X466" s="121">
        <v>0</v>
      </c>
      <c r="Y466" s="121" t="s">
        <v>2465</v>
      </c>
      <c r="Z466" s="121" t="s">
        <v>2768</v>
      </c>
      <c r="AA466" s="121" t="s">
        <v>2769</v>
      </c>
      <c r="AB466" s="121" t="s">
        <v>4031</v>
      </c>
      <c r="AC466" s="121" t="s">
        <v>2103</v>
      </c>
      <c r="AD466" s="121" t="s">
        <v>2771</v>
      </c>
      <c r="AE466" s="121" t="s">
        <v>3595</v>
      </c>
      <c r="AF466" s="121"/>
      <c r="AG466" s="121"/>
      <c r="AH466" s="121"/>
      <c r="AI466" s="551"/>
      <c r="AJ466" s="551"/>
      <c r="AK466" s="551"/>
      <c r="AL466" s="551"/>
      <c r="AM466" s="551"/>
      <c r="AN466" s="551"/>
      <c r="AO466" s="551"/>
      <c r="AP466" s="551"/>
      <c r="AQ466" s="551"/>
      <c r="AR466" s="551"/>
      <c r="AS466" s="551"/>
      <c r="AT466" s="551"/>
      <c r="AU466" s="551"/>
      <c r="AV466" s="551"/>
      <c r="AW466" s="551"/>
      <c r="AX466" s="551"/>
    </row>
    <row r="467">
      <c r="A467" s="570" t="s">
        <v>4032</v>
      </c>
      <c r="B467" s="570" t="s">
        <v>4033</v>
      </c>
      <c r="C467" s="570" t="s">
        <v>669</v>
      </c>
      <c r="D467" s="570" t="s">
        <v>4034</v>
      </c>
      <c r="E467" s="570" t="s">
        <v>2714</v>
      </c>
      <c r="F467" s="570">
        <v>24</v>
      </c>
      <c r="G467" s="570">
        <v>38</v>
      </c>
      <c r="H467" s="570">
        <v>1098</v>
      </c>
      <c r="I467" s="569"/>
      <c r="J467" s="121"/>
      <c r="K467" s="121"/>
      <c r="L467" s="121"/>
      <c r="M467" s="570"/>
      <c r="N467" s="569"/>
      <c r="O467" s="569"/>
      <c r="P467" s="569"/>
      <c r="Q467" s="121"/>
      <c r="R467" s="121" t="s">
        <v>4035</v>
      </c>
      <c r="S467" s="121" t="s">
        <v>2742</v>
      </c>
      <c r="T467" s="121" t="s">
        <v>3251</v>
      </c>
      <c r="U467" s="121">
        <v>0</v>
      </c>
      <c r="V467" s="121" t="s">
        <v>2969</v>
      </c>
      <c r="W467" s="121" t="s">
        <v>2969</v>
      </c>
      <c r="X467" s="121">
        <v>0</v>
      </c>
      <c r="Y467" s="121" t="s">
        <v>2465</v>
      </c>
      <c r="Z467" s="121" t="s">
        <v>2768</v>
      </c>
      <c r="AA467" s="121" t="s">
        <v>3092</v>
      </c>
      <c r="AB467" s="121" t="s">
        <v>3650</v>
      </c>
      <c r="AC467" s="121" t="s">
        <v>2103</v>
      </c>
      <c r="AD467" s="121" t="s">
        <v>2788</v>
      </c>
      <c r="AE467" s="121" t="s">
        <v>3282</v>
      </c>
      <c r="AF467" s="121"/>
      <c r="AG467" s="121"/>
      <c r="AH467" s="121"/>
      <c r="AI467" s="551"/>
      <c r="AJ467" s="551"/>
      <c r="AK467" s="551"/>
      <c r="AL467" s="551"/>
      <c r="AM467" s="551"/>
      <c r="AN467" s="551"/>
      <c r="AO467" s="551"/>
      <c r="AP467" s="551"/>
      <c r="AQ467" s="551"/>
      <c r="AR467" s="551"/>
      <c r="AS467" s="551"/>
      <c r="AT467" s="551"/>
      <c r="AU467" s="551"/>
      <c r="AV467" s="551"/>
      <c r="AW467" s="551"/>
      <c r="AX467" s="551"/>
    </row>
    <row r="468">
      <c r="A468" s="570" t="s">
        <v>4032</v>
      </c>
      <c r="B468" s="570" t="s">
        <v>4036</v>
      </c>
      <c r="C468" s="570" t="s">
        <v>669</v>
      </c>
      <c r="D468" s="570" t="s">
        <v>4034</v>
      </c>
      <c r="E468" s="570" t="s">
        <v>2714</v>
      </c>
      <c r="F468" s="570">
        <v>24</v>
      </c>
      <c r="G468" s="570">
        <v>38</v>
      </c>
      <c r="H468" s="570">
        <v>1098</v>
      </c>
      <c r="I468" s="569"/>
      <c r="J468" s="121"/>
      <c r="K468" s="121"/>
      <c r="L468" s="121"/>
      <c r="M468" s="570"/>
      <c r="N468" s="569"/>
      <c r="O468" s="569"/>
      <c r="P468" s="569"/>
      <c r="Q468" s="121"/>
      <c r="R468" s="121" t="s">
        <v>4037</v>
      </c>
      <c r="S468" s="121" t="s">
        <v>2742</v>
      </c>
      <c r="T468" s="121" t="s">
        <v>3251</v>
      </c>
      <c r="U468" s="121">
        <v>0</v>
      </c>
      <c r="V468" s="121" t="s">
        <v>2969</v>
      </c>
      <c r="W468" s="121" t="s">
        <v>2969</v>
      </c>
      <c r="X468" s="121">
        <v>0</v>
      </c>
      <c r="Y468" s="121" t="s">
        <v>2465</v>
      </c>
      <c r="Z468" s="121" t="s">
        <v>2768</v>
      </c>
      <c r="AA468" s="121" t="s">
        <v>3092</v>
      </c>
      <c r="AB468" s="121" t="s">
        <v>3281</v>
      </c>
      <c r="AC468" s="121" t="s">
        <v>2103</v>
      </c>
      <c r="AD468" s="121" t="s">
        <v>2788</v>
      </c>
      <c r="AE468" s="121" t="s">
        <v>3282</v>
      </c>
      <c r="AF468" s="121"/>
      <c r="AG468" s="121"/>
      <c r="AH468" s="121"/>
      <c r="AI468" s="551"/>
      <c r="AJ468" s="551"/>
      <c r="AK468" s="551"/>
      <c r="AL468" s="551"/>
      <c r="AM468" s="551"/>
      <c r="AN468" s="551"/>
      <c r="AO468" s="551"/>
      <c r="AP468" s="551"/>
      <c r="AQ468" s="551"/>
      <c r="AR468" s="551"/>
      <c r="AS468" s="551"/>
      <c r="AT468" s="551"/>
      <c r="AU468" s="551"/>
      <c r="AV468" s="551"/>
      <c r="AW468" s="551"/>
      <c r="AX468" s="551"/>
    </row>
    <row r="469">
      <c r="A469" s="570" t="s">
        <v>4032</v>
      </c>
      <c r="B469" s="570" t="s">
        <v>4038</v>
      </c>
      <c r="C469" s="570" t="s">
        <v>669</v>
      </c>
      <c r="D469" s="570" t="s">
        <v>4034</v>
      </c>
      <c r="E469" s="570" t="s">
        <v>2714</v>
      </c>
      <c r="F469" s="570">
        <v>15</v>
      </c>
      <c r="G469" s="570">
        <v>45</v>
      </c>
      <c r="H469" s="570">
        <v>100</v>
      </c>
      <c r="I469" s="569"/>
      <c r="J469" s="121"/>
      <c r="K469" s="121"/>
      <c r="L469" s="121"/>
      <c r="M469" s="570"/>
      <c r="N469" s="569"/>
      <c r="O469" s="569"/>
      <c r="P469" s="569"/>
      <c r="Q469" s="121"/>
      <c r="R469" s="121" t="s">
        <v>4039</v>
      </c>
      <c r="S469" s="121" t="s">
        <v>2742</v>
      </c>
      <c r="T469" s="121" t="s">
        <v>3251</v>
      </c>
      <c r="U469" s="121">
        <v>0</v>
      </c>
      <c r="V469" s="121" t="s">
        <v>33</v>
      </c>
      <c r="W469" s="121" t="s">
        <v>2969</v>
      </c>
      <c r="X469" s="121" t="s">
        <v>2721</v>
      </c>
      <c r="Y469" s="121" t="s">
        <v>2465</v>
      </c>
      <c r="Z469" s="121" t="s">
        <v>2785</v>
      </c>
      <c r="AA469" s="121" t="s">
        <v>3092</v>
      </c>
      <c r="AB469" s="121" t="s">
        <v>3644</v>
      </c>
      <c r="AC469" s="121" t="s">
        <v>2103</v>
      </c>
      <c r="AD469" s="121" t="s">
        <v>2725</v>
      </c>
      <c r="AE469" s="121" t="s">
        <v>3138</v>
      </c>
      <c r="AF469" s="121"/>
      <c r="AG469" s="121"/>
      <c r="AH469" s="121"/>
      <c r="AI469" s="551"/>
      <c r="AJ469" s="551"/>
      <c r="AK469" s="551"/>
      <c r="AL469" s="551"/>
      <c r="AM469" s="551"/>
      <c r="AN469" s="551"/>
      <c r="AO469" s="551"/>
      <c r="AP469" s="551"/>
      <c r="AQ469" s="551"/>
      <c r="AR469" s="551"/>
      <c r="AS469" s="551"/>
      <c r="AT469" s="551"/>
      <c r="AU469" s="551"/>
      <c r="AV469" s="551"/>
      <c r="AW469" s="551"/>
      <c r="AX469" s="551"/>
    </row>
    <row r="470">
      <c r="A470" s="570" t="s">
        <v>4032</v>
      </c>
      <c r="B470" s="570" t="s">
        <v>4040</v>
      </c>
      <c r="C470" s="570" t="s">
        <v>669</v>
      </c>
      <c r="D470" s="570" t="s">
        <v>4034</v>
      </c>
      <c r="E470" s="570" t="s">
        <v>2714</v>
      </c>
      <c r="F470" s="570">
        <v>15</v>
      </c>
      <c r="G470" s="570">
        <v>45</v>
      </c>
      <c r="H470" s="570">
        <v>100</v>
      </c>
      <c r="I470" s="569"/>
      <c r="J470" s="121"/>
      <c r="K470" s="121"/>
      <c r="L470" s="121"/>
      <c r="M470" s="570"/>
      <c r="N470" s="569"/>
      <c r="O470" s="569"/>
      <c r="P470" s="569"/>
      <c r="Q470" s="121"/>
      <c r="R470" s="121" t="s">
        <v>4041</v>
      </c>
      <c r="S470" s="121" t="s">
        <v>2742</v>
      </c>
      <c r="T470" s="121" t="s">
        <v>3251</v>
      </c>
      <c r="U470" s="121">
        <v>0</v>
      </c>
      <c r="V470" s="121" t="s">
        <v>33</v>
      </c>
      <c r="W470" s="121" t="s">
        <v>2969</v>
      </c>
      <c r="X470" s="121" t="s">
        <v>2721</v>
      </c>
      <c r="Y470" s="121" t="s">
        <v>2465</v>
      </c>
      <c r="Z470" s="121" t="s">
        <v>2768</v>
      </c>
      <c r="AA470" s="121" t="s">
        <v>3092</v>
      </c>
      <c r="AB470" s="121" t="s">
        <v>3306</v>
      </c>
      <c r="AC470" s="121" t="s">
        <v>2103</v>
      </c>
      <c r="AD470" s="121" t="s">
        <v>2788</v>
      </c>
      <c r="AE470" s="121" t="s">
        <v>3282</v>
      </c>
      <c r="AF470" s="121"/>
      <c r="AG470" s="121"/>
      <c r="AH470" s="121"/>
      <c r="AI470" s="551"/>
      <c r="AJ470" s="551"/>
      <c r="AK470" s="551"/>
      <c r="AL470" s="551"/>
      <c r="AM470" s="551"/>
      <c r="AN470" s="551"/>
      <c r="AO470" s="551"/>
      <c r="AP470" s="551"/>
      <c r="AQ470" s="551"/>
      <c r="AR470" s="551"/>
      <c r="AS470" s="551"/>
      <c r="AT470" s="551"/>
      <c r="AU470" s="551"/>
      <c r="AV470" s="551"/>
      <c r="AW470" s="551"/>
      <c r="AX470" s="551"/>
    </row>
    <row r="471">
      <c r="A471" s="570" t="s">
        <v>4032</v>
      </c>
      <c r="B471" s="570" t="s">
        <v>4042</v>
      </c>
      <c r="C471" s="570" t="s">
        <v>669</v>
      </c>
      <c r="D471" s="570" t="s">
        <v>4034</v>
      </c>
      <c r="E471" s="570" t="s">
        <v>2714</v>
      </c>
      <c r="F471" s="570">
        <v>15</v>
      </c>
      <c r="G471" s="570">
        <v>45</v>
      </c>
      <c r="H471" s="570">
        <v>100</v>
      </c>
      <c r="I471" s="569"/>
      <c r="J471" s="121"/>
      <c r="K471" s="121"/>
      <c r="L471" s="121"/>
      <c r="M471" s="570"/>
      <c r="N471" s="569"/>
      <c r="O471" s="569"/>
      <c r="P471" s="569"/>
      <c r="Q471" s="121"/>
      <c r="R471" s="121" t="s">
        <v>4043</v>
      </c>
      <c r="S471" s="121" t="s">
        <v>2742</v>
      </c>
      <c r="T471" s="121" t="s">
        <v>3251</v>
      </c>
      <c r="U471" s="121">
        <v>0</v>
      </c>
      <c r="V471" s="121" t="s">
        <v>33</v>
      </c>
      <c r="W471" s="121" t="s">
        <v>2969</v>
      </c>
      <c r="X471" s="121" t="s">
        <v>2721</v>
      </c>
      <c r="Y471" s="121" t="s">
        <v>2465</v>
      </c>
      <c r="Z471" s="121" t="s">
        <v>2785</v>
      </c>
      <c r="AA471" s="121" t="s">
        <v>3092</v>
      </c>
      <c r="AB471" s="121" t="s">
        <v>3627</v>
      </c>
      <c r="AC471" s="121" t="s">
        <v>2103</v>
      </c>
      <c r="AD471" s="121" t="s">
        <v>2725</v>
      </c>
      <c r="AE471" s="121" t="s">
        <v>3138</v>
      </c>
      <c r="AF471" s="121"/>
      <c r="AG471" s="121"/>
      <c r="AH471" s="121"/>
      <c r="AI471" s="551"/>
      <c r="AJ471" s="551"/>
      <c r="AK471" s="551"/>
      <c r="AL471" s="551"/>
      <c r="AM471" s="551"/>
      <c r="AN471" s="551"/>
      <c r="AO471" s="551"/>
      <c r="AP471" s="551"/>
      <c r="AQ471" s="551"/>
      <c r="AR471" s="551"/>
      <c r="AS471" s="551"/>
      <c r="AT471" s="551"/>
      <c r="AU471" s="551"/>
      <c r="AV471" s="551"/>
      <c r="AW471" s="551"/>
      <c r="AX471" s="551"/>
    </row>
    <row r="472">
      <c r="A472" s="570" t="s">
        <v>4044</v>
      </c>
      <c r="B472" s="570" t="s">
        <v>4045</v>
      </c>
      <c r="C472" s="570" t="s">
        <v>669</v>
      </c>
      <c r="D472" s="570" t="s">
        <v>4034</v>
      </c>
      <c r="E472" s="570" t="s">
        <v>2714</v>
      </c>
      <c r="F472" s="570">
        <v>12</v>
      </c>
      <c r="G472" s="570">
        <v>24</v>
      </c>
      <c r="H472" s="570">
        <v>296</v>
      </c>
      <c r="I472" s="569"/>
      <c r="J472" s="121"/>
      <c r="K472" s="121"/>
      <c r="L472" s="121"/>
      <c r="M472" s="570"/>
      <c r="N472" s="569"/>
      <c r="O472" s="569"/>
      <c r="P472" s="569"/>
      <c r="Q472" s="121"/>
      <c r="R472" s="121" t="s">
        <v>4045</v>
      </c>
      <c r="S472" s="121" t="s">
        <v>2742</v>
      </c>
      <c r="T472" s="121" t="s">
        <v>4046</v>
      </c>
      <c r="U472" s="121">
        <v>0</v>
      </c>
      <c r="V472" s="121" t="s">
        <v>580</v>
      </c>
      <c r="W472" s="121">
        <v>0</v>
      </c>
      <c r="X472" s="121" t="s">
        <v>2721</v>
      </c>
      <c r="Y472" s="121" t="s">
        <v>2465</v>
      </c>
      <c r="Z472" s="121">
        <v>0</v>
      </c>
      <c r="AA472" s="121">
        <v>0</v>
      </c>
      <c r="AB472" s="121">
        <v>0</v>
      </c>
      <c r="AC472" s="121">
        <v>0</v>
      </c>
      <c r="AD472" s="121">
        <v>0</v>
      </c>
      <c r="AE472" s="121">
        <v>0</v>
      </c>
      <c r="AF472" s="121"/>
      <c r="AG472" s="121"/>
      <c r="AH472" s="121"/>
      <c r="AI472" s="551"/>
      <c r="AJ472" s="551"/>
      <c r="AK472" s="551"/>
      <c r="AL472" s="551"/>
      <c r="AM472" s="551"/>
      <c r="AN472" s="551"/>
      <c r="AO472" s="551"/>
      <c r="AP472" s="551"/>
      <c r="AQ472" s="551"/>
      <c r="AR472" s="551"/>
      <c r="AS472" s="551"/>
      <c r="AT472" s="551"/>
      <c r="AU472" s="551"/>
      <c r="AV472" s="551"/>
      <c r="AW472" s="551"/>
      <c r="AX472" s="551"/>
    </row>
    <row r="473">
      <c r="A473" s="570" t="s">
        <v>4044</v>
      </c>
      <c r="B473" s="570" t="s">
        <v>4047</v>
      </c>
      <c r="C473" s="570" t="s">
        <v>669</v>
      </c>
      <c r="D473" s="570" t="s">
        <v>4034</v>
      </c>
      <c r="E473" s="570" t="s">
        <v>2714</v>
      </c>
      <c r="F473" s="570">
        <v>12</v>
      </c>
      <c r="G473" s="570">
        <v>24</v>
      </c>
      <c r="H473" s="570">
        <v>296</v>
      </c>
      <c r="I473" s="569"/>
      <c r="J473" s="121"/>
      <c r="K473" s="121"/>
      <c r="L473" s="121"/>
      <c r="M473" s="570"/>
      <c r="N473" s="569"/>
      <c r="O473" s="569"/>
      <c r="P473" s="569"/>
      <c r="Q473" s="121"/>
      <c r="R473" s="121" t="s">
        <v>4047</v>
      </c>
      <c r="S473" s="121" t="s">
        <v>2742</v>
      </c>
      <c r="T473" s="121" t="s">
        <v>4046</v>
      </c>
      <c r="U473" s="121">
        <v>0</v>
      </c>
      <c r="V473" s="121" t="s">
        <v>580</v>
      </c>
      <c r="W473" s="121">
        <v>0</v>
      </c>
      <c r="X473" s="121" t="s">
        <v>2721</v>
      </c>
      <c r="Y473" s="121" t="s">
        <v>2465</v>
      </c>
      <c r="Z473" s="121">
        <v>0</v>
      </c>
      <c r="AA473" s="121">
        <v>0</v>
      </c>
      <c r="AB473" s="121">
        <v>0</v>
      </c>
      <c r="AC473" s="121">
        <v>0</v>
      </c>
      <c r="AD473" s="121">
        <v>0</v>
      </c>
      <c r="AE473" s="121">
        <v>0</v>
      </c>
      <c r="AF473" s="121"/>
      <c r="AG473" s="121"/>
      <c r="AH473" s="121"/>
      <c r="AI473" s="551"/>
      <c r="AJ473" s="551"/>
      <c r="AK473" s="551"/>
      <c r="AL473" s="551"/>
      <c r="AM473" s="551"/>
      <c r="AN473" s="551"/>
      <c r="AO473" s="551"/>
      <c r="AP473" s="551"/>
      <c r="AQ473" s="551"/>
      <c r="AR473" s="551"/>
      <c r="AS473" s="551"/>
      <c r="AT473" s="551"/>
      <c r="AU473" s="551"/>
      <c r="AV473" s="551"/>
      <c r="AW473" s="551"/>
      <c r="AX473" s="551"/>
    </row>
    <row r="474">
      <c r="A474" s="570" t="s">
        <v>4044</v>
      </c>
      <c r="B474" s="570" t="s">
        <v>4048</v>
      </c>
      <c r="C474" s="570" t="s">
        <v>669</v>
      </c>
      <c r="D474" s="570" t="s">
        <v>4034</v>
      </c>
      <c r="E474" s="570" t="s">
        <v>2714</v>
      </c>
      <c r="F474" s="570">
        <v>32</v>
      </c>
      <c r="G474" s="570">
        <v>32</v>
      </c>
      <c r="H474" s="570">
        <v>788</v>
      </c>
      <c r="I474" s="569"/>
      <c r="J474" s="121"/>
      <c r="K474" s="121"/>
      <c r="L474" s="121"/>
      <c r="M474" s="570"/>
      <c r="N474" s="569"/>
      <c r="O474" s="569"/>
      <c r="P474" s="569"/>
      <c r="Q474" s="121"/>
      <c r="R474" s="121" t="s">
        <v>4048</v>
      </c>
      <c r="S474" s="121" t="s">
        <v>2742</v>
      </c>
      <c r="T474" s="121" t="s">
        <v>4046</v>
      </c>
      <c r="U474" s="121">
        <v>0</v>
      </c>
      <c r="V474" s="121" t="s">
        <v>580</v>
      </c>
      <c r="W474" s="121">
        <v>0</v>
      </c>
      <c r="X474" s="121" t="s">
        <v>2721</v>
      </c>
      <c r="Y474" s="121" t="s">
        <v>2465</v>
      </c>
      <c r="Z474" s="121">
        <v>0</v>
      </c>
      <c r="AA474" s="121">
        <v>0</v>
      </c>
      <c r="AB474" s="121">
        <v>0</v>
      </c>
      <c r="AC474" s="121">
        <v>0</v>
      </c>
      <c r="AD474" s="121">
        <v>0</v>
      </c>
      <c r="AE474" s="121">
        <v>0</v>
      </c>
      <c r="AF474" s="121"/>
      <c r="AG474" s="121"/>
      <c r="AH474" s="121"/>
      <c r="AI474" s="551"/>
      <c r="AJ474" s="551"/>
      <c r="AK474" s="551"/>
      <c r="AL474" s="551"/>
      <c r="AM474" s="551"/>
      <c r="AN474" s="551"/>
      <c r="AO474" s="551"/>
      <c r="AP474" s="551"/>
      <c r="AQ474" s="551"/>
      <c r="AR474" s="551"/>
      <c r="AS474" s="551"/>
      <c r="AT474" s="551"/>
      <c r="AU474" s="551"/>
      <c r="AV474" s="551"/>
      <c r="AW474" s="551"/>
      <c r="AX474" s="551"/>
    </row>
    <row r="475">
      <c r="A475" s="570" t="s">
        <v>4044</v>
      </c>
      <c r="B475" s="570" t="s">
        <v>4049</v>
      </c>
      <c r="C475" s="570" t="s">
        <v>669</v>
      </c>
      <c r="D475" s="570" t="s">
        <v>4034</v>
      </c>
      <c r="E475" s="570" t="s">
        <v>2714</v>
      </c>
      <c r="F475" s="570">
        <v>32</v>
      </c>
      <c r="G475" s="570">
        <v>32</v>
      </c>
      <c r="H475" s="570">
        <v>788</v>
      </c>
      <c r="I475" s="569"/>
      <c r="J475" s="121"/>
      <c r="K475" s="121"/>
      <c r="L475" s="121"/>
      <c r="M475" s="570"/>
      <c r="N475" s="569"/>
      <c r="O475" s="569"/>
      <c r="P475" s="569"/>
      <c r="Q475" s="121"/>
      <c r="R475" s="121" t="s">
        <v>4049</v>
      </c>
      <c r="S475" s="121" t="s">
        <v>2742</v>
      </c>
      <c r="T475" s="121" t="s">
        <v>4050</v>
      </c>
      <c r="U475" s="121">
        <v>0</v>
      </c>
      <c r="V475" s="121" t="s">
        <v>580</v>
      </c>
      <c r="W475" s="121">
        <v>0</v>
      </c>
      <c r="X475" s="121" t="s">
        <v>2721</v>
      </c>
      <c r="Y475" s="121" t="s">
        <v>2465</v>
      </c>
      <c r="Z475" s="121">
        <v>0</v>
      </c>
      <c r="AA475" s="121">
        <v>0</v>
      </c>
      <c r="AB475" s="121">
        <v>0</v>
      </c>
      <c r="AC475" s="121">
        <v>0</v>
      </c>
      <c r="AD475" s="121">
        <v>0</v>
      </c>
      <c r="AE475" s="121">
        <v>0</v>
      </c>
      <c r="AF475" s="121"/>
      <c r="AG475" s="121"/>
      <c r="AH475" s="121"/>
      <c r="AI475" s="551"/>
      <c r="AJ475" s="551"/>
      <c r="AK475" s="551"/>
      <c r="AL475" s="551"/>
      <c r="AM475" s="551"/>
      <c r="AN475" s="551"/>
      <c r="AO475" s="551"/>
      <c r="AP475" s="551"/>
      <c r="AQ475" s="551"/>
      <c r="AR475" s="551"/>
      <c r="AS475" s="551"/>
      <c r="AT475" s="551"/>
      <c r="AU475" s="551"/>
      <c r="AV475" s="551"/>
      <c r="AW475" s="551"/>
      <c r="AX475" s="551"/>
    </row>
    <row r="476">
      <c r="A476" s="570" t="s">
        <v>4044</v>
      </c>
      <c r="B476" s="570" t="s">
        <v>4051</v>
      </c>
      <c r="C476" s="570" t="s">
        <v>669</v>
      </c>
      <c r="D476" s="570" t="s">
        <v>4034</v>
      </c>
      <c r="E476" s="570" t="s">
        <v>2714</v>
      </c>
      <c r="F476" s="570">
        <v>48</v>
      </c>
      <c r="G476" s="570">
        <v>257</v>
      </c>
      <c r="H476" s="570">
        <v>300</v>
      </c>
      <c r="I476" s="569"/>
      <c r="J476" s="121"/>
      <c r="K476" s="121"/>
      <c r="L476" s="121"/>
      <c r="M476" s="570"/>
      <c r="N476" s="569"/>
      <c r="O476" s="569"/>
      <c r="P476" s="569"/>
      <c r="Q476" s="121"/>
      <c r="R476" s="121" t="s">
        <v>4051</v>
      </c>
      <c r="S476" s="121" t="s">
        <v>2742</v>
      </c>
      <c r="T476" s="121" t="s">
        <v>4052</v>
      </c>
      <c r="U476" s="121">
        <v>0</v>
      </c>
      <c r="V476" s="121" t="s">
        <v>580</v>
      </c>
      <c r="W476" s="121">
        <v>0</v>
      </c>
      <c r="X476" s="121" t="s">
        <v>2410</v>
      </c>
      <c r="Y476" s="121" t="s">
        <v>2465</v>
      </c>
      <c r="Z476" s="121">
        <v>0</v>
      </c>
      <c r="AA476" s="121">
        <v>0</v>
      </c>
      <c r="AB476" s="121">
        <v>0</v>
      </c>
      <c r="AC476" s="121">
        <v>0</v>
      </c>
      <c r="AD476" s="121">
        <v>0</v>
      </c>
      <c r="AE476" s="121">
        <v>0</v>
      </c>
      <c r="AF476" s="121"/>
      <c r="AG476" s="121"/>
      <c r="AH476" s="121"/>
      <c r="AI476" s="551"/>
      <c r="AJ476" s="551"/>
      <c r="AK476" s="551"/>
      <c r="AL476" s="551"/>
      <c r="AM476" s="551"/>
      <c r="AN476" s="551"/>
      <c r="AO476" s="551"/>
      <c r="AP476" s="551"/>
      <c r="AQ476" s="551"/>
      <c r="AR476" s="551"/>
      <c r="AS476" s="551"/>
      <c r="AT476" s="551"/>
      <c r="AU476" s="551"/>
      <c r="AV476" s="551"/>
      <c r="AW476" s="551"/>
      <c r="AX476" s="551"/>
    </row>
    <row r="477">
      <c r="A477" s="570" t="s">
        <v>4044</v>
      </c>
      <c r="B477" s="570" t="s">
        <v>4053</v>
      </c>
      <c r="C477" s="570" t="s">
        <v>669</v>
      </c>
      <c r="D477" s="570" t="s">
        <v>4034</v>
      </c>
      <c r="E477" s="570" t="s">
        <v>2714</v>
      </c>
      <c r="F477" s="570">
        <v>48</v>
      </c>
      <c r="G477" s="570">
        <v>257</v>
      </c>
      <c r="H477" s="570">
        <v>300</v>
      </c>
      <c r="I477" s="569"/>
      <c r="J477" s="121"/>
      <c r="K477" s="121"/>
      <c r="L477" s="121"/>
      <c r="M477" s="570"/>
      <c r="N477" s="569"/>
      <c r="O477" s="569"/>
      <c r="P477" s="569"/>
      <c r="Q477" s="121"/>
      <c r="R477" s="121" t="s">
        <v>4053</v>
      </c>
      <c r="S477" s="121" t="s">
        <v>2742</v>
      </c>
      <c r="T477" s="121" t="s">
        <v>4054</v>
      </c>
      <c r="U477" s="121">
        <v>0</v>
      </c>
      <c r="V477" s="121" t="s">
        <v>2720</v>
      </c>
      <c r="W477" s="121">
        <v>0</v>
      </c>
      <c r="X477" s="121">
        <v>0</v>
      </c>
      <c r="Y477" s="121" t="s">
        <v>2465</v>
      </c>
      <c r="Z477" s="121">
        <v>0</v>
      </c>
      <c r="AA477" s="121">
        <v>0</v>
      </c>
      <c r="AB477" s="121">
        <v>0</v>
      </c>
      <c r="AC477" s="121">
        <v>0</v>
      </c>
      <c r="AD477" s="121">
        <v>0</v>
      </c>
      <c r="AE477" s="121">
        <v>0</v>
      </c>
      <c r="AF477" s="121"/>
      <c r="AG477" s="121"/>
      <c r="AH477" s="121"/>
      <c r="AI477" s="551"/>
      <c r="AJ477" s="551"/>
      <c r="AK477" s="551"/>
      <c r="AL477" s="551"/>
      <c r="AM477" s="551"/>
      <c r="AN477" s="551"/>
      <c r="AO477" s="551"/>
      <c r="AP477" s="551"/>
      <c r="AQ477" s="551"/>
      <c r="AR477" s="551"/>
      <c r="AS477" s="551"/>
      <c r="AT477" s="551"/>
      <c r="AU477" s="551"/>
      <c r="AV477" s="551"/>
      <c r="AW477" s="551"/>
      <c r="AX477" s="551"/>
    </row>
    <row r="478">
      <c r="A478" s="570" t="s">
        <v>4055</v>
      </c>
      <c r="B478" s="570" t="s">
        <v>4056</v>
      </c>
      <c r="C478" s="570" t="s">
        <v>669</v>
      </c>
      <c r="D478" s="570" t="s">
        <v>4034</v>
      </c>
      <c r="E478" s="570" t="s">
        <v>2714</v>
      </c>
      <c r="F478" s="570">
        <v>14</v>
      </c>
      <c r="G478" s="570">
        <v>32</v>
      </c>
      <c r="H478" s="570">
        <v>279</v>
      </c>
      <c r="I478" s="569"/>
      <c r="J478" s="121"/>
      <c r="K478" s="121"/>
      <c r="L478" s="121"/>
      <c r="M478" s="570"/>
      <c r="N478" s="569"/>
      <c r="O478" s="569"/>
      <c r="P478" s="569"/>
      <c r="Q478" s="121"/>
      <c r="R478" s="121" t="s">
        <v>4057</v>
      </c>
      <c r="S478" s="121" t="s">
        <v>2716</v>
      </c>
      <c r="T478" s="121" t="s">
        <v>3852</v>
      </c>
      <c r="U478" s="121">
        <v>0</v>
      </c>
      <c r="V478" s="121" t="s">
        <v>2720</v>
      </c>
      <c r="W478" s="121" t="s">
        <v>2720</v>
      </c>
      <c r="X478" s="121" t="s">
        <v>2721</v>
      </c>
      <c r="Y478" s="121" t="s">
        <v>2465</v>
      </c>
      <c r="Z478" s="121" t="s">
        <v>2785</v>
      </c>
      <c r="AA478" s="121" t="s">
        <v>4058</v>
      </c>
      <c r="AB478" s="121" t="s">
        <v>4059</v>
      </c>
      <c r="AC478" s="121" t="s">
        <v>2103</v>
      </c>
      <c r="AD478" s="121" t="s">
        <v>3195</v>
      </c>
      <c r="AE478" s="121" t="s">
        <v>4060</v>
      </c>
      <c r="AF478" s="121"/>
      <c r="AG478" s="121"/>
      <c r="AH478" s="121"/>
      <c r="AI478" s="551"/>
      <c r="AJ478" s="551"/>
      <c r="AK478" s="551"/>
      <c r="AL478" s="551"/>
      <c r="AM478" s="551"/>
      <c r="AN478" s="551"/>
      <c r="AO478" s="551"/>
      <c r="AP478" s="551"/>
      <c r="AQ478" s="551"/>
      <c r="AR478" s="551"/>
      <c r="AS478" s="551"/>
      <c r="AT478" s="551"/>
      <c r="AU478" s="551"/>
      <c r="AV478" s="551"/>
      <c r="AW478" s="551"/>
      <c r="AX478" s="551"/>
    </row>
    <row r="479">
      <c r="A479" s="570" t="s">
        <v>4055</v>
      </c>
      <c r="B479" s="570" t="s">
        <v>4061</v>
      </c>
      <c r="C479" s="570" t="s">
        <v>669</v>
      </c>
      <c r="D479" s="570" t="s">
        <v>4034</v>
      </c>
      <c r="E479" s="570" t="s">
        <v>2714</v>
      </c>
      <c r="F479" s="570">
        <v>14</v>
      </c>
      <c r="G479" s="570">
        <v>32</v>
      </c>
      <c r="H479" s="570">
        <v>279</v>
      </c>
      <c r="I479" s="569"/>
      <c r="J479" s="121"/>
      <c r="K479" s="121"/>
      <c r="L479" s="121"/>
      <c r="M479" s="570"/>
      <c r="N479" s="569"/>
      <c r="O479" s="569"/>
      <c r="P479" s="569"/>
      <c r="Q479" s="121"/>
      <c r="R479" s="121" t="s">
        <v>4062</v>
      </c>
      <c r="S479" s="121" t="s">
        <v>2716</v>
      </c>
      <c r="T479" s="121" t="s">
        <v>3852</v>
      </c>
      <c r="U479" s="121">
        <v>0</v>
      </c>
      <c r="V479" s="121" t="s">
        <v>2720</v>
      </c>
      <c r="W479" s="121" t="s">
        <v>2720</v>
      </c>
      <c r="X479" s="121" t="s">
        <v>2721</v>
      </c>
      <c r="Y479" s="121" t="s">
        <v>2465</v>
      </c>
      <c r="Z479" s="121" t="s">
        <v>2785</v>
      </c>
      <c r="AA479" s="121" t="s">
        <v>4058</v>
      </c>
      <c r="AB479" s="121" t="s">
        <v>4063</v>
      </c>
      <c r="AC479" s="121" t="s">
        <v>2103</v>
      </c>
      <c r="AD479" s="121" t="s">
        <v>3195</v>
      </c>
      <c r="AE479" s="121" t="s">
        <v>4060</v>
      </c>
      <c r="AF479" s="121"/>
      <c r="AG479" s="121"/>
      <c r="AH479" s="121"/>
      <c r="AI479" s="551"/>
      <c r="AJ479" s="551"/>
      <c r="AK479" s="551"/>
      <c r="AL479" s="551"/>
      <c r="AM479" s="551"/>
      <c r="AN479" s="551"/>
      <c r="AO479" s="551"/>
      <c r="AP479" s="551"/>
      <c r="AQ479" s="551"/>
      <c r="AR479" s="551"/>
      <c r="AS479" s="551"/>
      <c r="AT479" s="551"/>
      <c r="AU479" s="551"/>
      <c r="AV479" s="551"/>
      <c r="AW479" s="551"/>
      <c r="AX479" s="551"/>
    </row>
    <row r="480">
      <c r="A480" s="570" t="s">
        <v>4055</v>
      </c>
      <c r="B480" s="570" t="s">
        <v>4064</v>
      </c>
      <c r="C480" s="570" t="s">
        <v>669</v>
      </c>
      <c r="D480" s="570" t="s">
        <v>4034</v>
      </c>
      <c r="E480" s="570" t="s">
        <v>2714</v>
      </c>
      <c r="F480" s="570">
        <v>14</v>
      </c>
      <c r="G480" s="570">
        <v>32</v>
      </c>
      <c r="H480" s="570">
        <v>510</v>
      </c>
      <c r="I480" s="569"/>
      <c r="J480" s="121"/>
      <c r="K480" s="121"/>
      <c r="L480" s="121"/>
      <c r="M480" s="570"/>
      <c r="N480" s="569"/>
      <c r="O480" s="569"/>
      <c r="P480" s="569"/>
      <c r="Q480" s="121"/>
      <c r="R480" s="121" t="s">
        <v>4065</v>
      </c>
      <c r="S480" s="121" t="s">
        <v>2742</v>
      </c>
      <c r="T480" s="121" t="s">
        <v>3852</v>
      </c>
      <c r="U480" s="121">
        <v>0</v>
      </c>
      <c r="V480" s="121" t="s">
        <v>2720</v>
      </c>
      <c r="W480" s="121" t="s">
        <v>2969</v>
      </c>
      <c r="X480" s="121" t="s">
        <v>2721</v>
      </c>
      <c r="Y480" s="121" t="s">
        <v>2465</v>
      </c>
      <c r="Z480" s="121" t="s">
        <v>2744</v>
      </c>
      <c r="AA480" s="121" t="s">
        <v>2745</v>
      </c>
      <c r="AB480" s="121" t="s">
        <v>4066</v>
      </c>
      <c r="AC480" s="121" t="s">
        <v>2103</v>
      </c>
      <c r="AD480" s="121" t="s">
        <v>2747</v>
      </c>
      <c r="AE480" s="121" t="s">
        <v>3331</v>
      </c>
      <c r="AF480" s="121"/>
      <c r="AG480" s="121"/>
      <c r="AH480" s="121"/>
      <c r="AI480" s="551"/>
      <c r="AJ480" s="551"/>
      <c r="AK480" s="551"/>
      <c r="AL480" s="551"/>
      <c r="AM480" s="551"/>
      <c r="AN480" s="551"/>
      <c r="AO480" s="551"/>
      <c r="AP480" s="551"/>
      <c r="AQ480" s="551"/>
      <c r="AR480" s="551"/>
      <c r="AS480" s="551"/>
      <c r="AT480" s="551"/>
      <c r="AU480" s="551"/>
      <c r="AV480" s="551"/>
      <c r="AW480" s="551"/>
      <c r="AX480" s="551"/>
    </row>
    <row r="481">
      <c r="A481" s="570" t="s">
        <v>4055</v>
      </c>
      <c r="B481" s="570" t="s">
        <v>4067</v>
      </c>
      <c r="C481" s="570" t="s">
        <v>669</v>
      </c>
      <c r="D481" s="570" t="s">
        <v>4034</v>
      </c>
      <c r="E481" s="570" t="s">
        <v>2714</v>
      </c>
      <c r="F481" s="570">
        <v>14</v>
      </c>
      <c r="G481" s="570">
        <v>32</v>
      </c>
      <c r="H481" s="570">
        <v>510</v>
      </c>
      <c r="I481" s="569"/>
      <c r="J481" s="121"/>
      <c r="K481" s="121"/>
      <c r="L481" s="121"/>
      <c r="M481" s="570"/>
      <c r="N481" s="569"/>
      <c r="O481" s="569"/>
      <c r="P481" s="569"/>
      <c r="Q481" s="121"/>
      <c r="R481" s="121" t="s">
        <v>4068</v>
      </c>
      <c r="S481" s="121" t="s">
        <v>2742</v>
      </c>
      <c r="T481" s="121" t="s">
        <v>4069</v>
      </c>
      <c r="U481" s="121">
        <v>0</v>
      </c>
      <c r="V481" s="121" t="s">
        <v>2720</v>
      </c>
      <c r="W481" s="121" t="s">
        <v>2969</v>
      </c>
      <c r="X481" s="121" t="s">
        <v>2721</v>
      </c>
      <c r="Y481" s="121" t="s">
        <v>2465</v>
      </c>
      <c r="Z481" s="121" t="s">
        <v>2744</v>
      </c>
      <c r="AA481" s="121" t="s">
        <v>2745</v>
      </c>
      <c r="AB481" s="121" t="s">
        <v>4070</v>
      </c>
      <c r="AC481" s="121" t="s">
        <v>2103</v>
      </c>
      <c r="AD481" s="121" t="s">
        <v>2747</v>
      </c>
      <c r="AE481" s="121" t="s">
        <v>3339</v>
      </c>
      <c r="AF481" s="121"/>
      <c r="AG481" s="121"/>
      <c r="AH481" s="121"/>
      <c r="AI481" s="551"/>
      <c r="AJ481" s="551"/>
      <c r="AK481" s="551"/>
      <c r="AL481" s="551"/>
      <c r="AM481" s="551"/>
      <c r="AN481" s="551"/>
      <c r="AO481" s="551"/>
      <c r="AP481" s="551"/>
      <c r="AQ481" s="551"/>
      <c r="AR481" s="551"/>
      <c r="AS481" s="551"/>
      <c r="AT481" s="551"/>
      <c r="AU481" s="551"/>
      <c r="AV481" s="551"/>
      <c r="AW481" s="551"/>
      <c r="AX481" s="551"/>
    </row>
    <row r="482">
      <c r="A482" s="570" t="s">
        <v>4055</v>
      </c>
      <c r="B482" s="570" t="s">
        <v>4071</v>
      </c>
      <c r="C482" s="570" t="s">
        <v>669</v>
      </c>
      <c r="D482" s="570" t="s">
        <v>4034</v>
      </c>
      <c r="E482" s="570" t="s">
        <v>2714</v>
      </c>
      <c r="F482" s="570">
        <v>32</v>
      </c>
      <c r="G482" s="570">
        <v>64</v>
      </c>
      <c r="H482" s="570">
        <v>279</v>
      </c>
      <c r="I482" s="569"/>
      <c r="J482" s="121"/>
      <c r="K482" s="121"/>
      <c r="L482" s="121"/>
      <c r="M482" s="570"/>
      <c r="N482" s="569"/>
      <c r="O482" s="569"/>
      <c r="P482" s="569"/>
      <c r="Q482" s="121"/>
      <c r="R482" s="121" t="s">
        <v>4071</v>
      </c>
      <c r="S482" s="121" t="s">
        <v>2742</v>
      </c>
      <c r="T482" s="121" t="s">
        <v>3852</v>
      </c>
      <c r="U482" s="121">
        <v>0</v>
      </c>
      <c r="V482" s="121" t="s">
        <v>2720</v>
      </c>
      <c r="W482" s="121" t="s">
        <v>2869</v>
      </c>
      <c r="X482" s="121" t="s">
        <v>2721</v>
      </c>
      <c r="Y482" s="121" t="s">
        <v>2465</v>
      </c>
      <c r="Z482" s="121" t="s">
        <v>2744</v>
      </c>
      <c r="AA482" s="121" t="s">
        <v>2745</v>
      </c>
      <c r="AB482" s="121" t="s">
        <v>4072</v>
      </c>
      <c r="AC482" s="121" t="s">
        <v>2103</v>
      </c>
      <c r="AD482" s="121" t="s">
        <v>2747</v>
      </c>
      <c r="AE482" s="121" t="s">
        <v>2748</v>
      </c>
      <c r="AF482" s="121"/>
      <c r="AG482" s="121"/>
      <c r="AH482" s="121"/>
      <c r="AI482" s="551"/>
      <c r="AJ482" s="551"/>
      <c r="AK482" s="551"/>
      <c r="AL482" s="551"/>
      <c r="AM482" s="551"/>
      <c r="AN482" s="551"/>
      <c r="AO482" s="551"/>
      <c r="AP482" s="551"/>
      <c r="AQ482" s="551"/>
      <c r="AR482" s="551"/>
      <c r="AS482" s="551"/>
      <c r="AT482" s="551"/>
      <c r="AU482" s="551"/>
      <c r="AV482" s="551"/>
      <c r="AW482" s="551"/>
      <c r="AX482" s="551"/>
    </row>
    <row r="483">
      <c r="A483" s="570" t="s">
        <v>4055</v>
      </c>
      <c r="B483" s="570" t="s">
        <v>4073</v>
      </c>
      <c r="C483" s="570" t="s">
        <v>669</v>
      </c>
      <c r="D483" s="570" t="s">
        <v>4034</v>
      </c>
      <c r="E483" s="570" t="s">
        <v>2714</v>
      </c>
      <c r="F483" s="570">
        <v>32</v>
      </c>
      <c r="G483" s="570">
        <v>64</v>
      </c>
      <c r="H483" s="570">
        <v>279</v>
      </c>
      <c r="I483" s="569"/>
      <c r="J483" s="121"/>
      <c r="K483" s="121"/>
      <c r="L483" s="121"/>
      <c r="M483" s="570"/>
      <c r="N483" s="569"/>
      <c r="O483" s="569"/>
      <c r="P483" s="569"/>
      <c r="Q483" s="121"/>
      <c r="R483" s="121" t="s">
        <v>4073</v>
      </c>
      <c r="S483" s="121" t="s">
        <v>2742</v>
      </c>
      <c r="T483" s="121" t="s">
        <v>3852</v>
      </c>
      <c r="U483" s="121">
        <v>0</v>
      </c>
      <c r="V483" s="121" t="s">
        <v>2720</v>
      </c>
      <c r="W483" s="121" t="s">
        <v>3071</v>
      </c>
      <c r="X483" s="121" t="s">
        <v>2721</v>
      </c>
      <c r="Y483" s="121" t="s">
        <v>2465</v>
      </c>
      <c r="Z483" s="121" t="s">
        <v>3155</v>
      </c>
      <c r="AA483" s="121" t="s">
        <v>3092</v>
      </c>
      <c r="AB483" s="121" t="s">
        <v>3211</v>
      </c>
      <c r="AC483" s="121" t="s">
        <v>2103</v>
      </c>
      <c r="AD483" s="121" t="s">
        <v>2747</v>
      </c>
      <c r="AE483" s="121" t="s">
        <v>3212</v>
      </c>
      <c r="AF483" s="121"/>
      <c r="AG483" s="121"/>
      <c r="AH483" s="121"/>
      <c r="AI483" s="551"/>
      <c r="AJ483" s="551"/>
      <c r="AK483" s="551"/>
      <c r="AL483" s="551"/>
      <c r="AM483" s="551"/>
      <c r="AN483" s="551"/>
      <c r="AO483" s="551"/>
      <c r="AP483" s="551"/>
      <c r="AQ483" s="551"/>
      <c r="AR483" s="551"/>
      <c r="AS483" s="551"/>
      <c r="AT483" s="551"/>
      <c r="AU483" s="551"/>
      <c r="AV483" s="551"/>
      <c r="AW483" s="551"/>
      <c r="AX483" s="551"/>
    </row>
    <row r="484">
      <c r="A484" s="570" t="s">
        <v>4055</v>
      </c>
      <c r="B484" s="570" t="s">
        <v>4074</v>
      </c>
      <c r="C484" s="570" t="s">
        <v>669</v>
      </c>
      <c r="D484" s="570" t="s">
        <v>4034</v>
      </c>
      <c r="E484" s="570" t="s">
        <v>2714</v>
      </c>
      <c r="F484" s="570">
        <v>52</v>
      </c>
      <c r="G484" s="570">
        <v>250</v>
      </c>
      <c r="H484" s="570">
        <v>760</v>
      </c>
      <c r="I484" s="569"/>
      <c r="J484" s="121"/>
      <c r="K484" s="121"/>
      <c r="L484" s="121"/>
      <c r="M484" s="570"/>
      <c r="N484" s="569"/>
      <c r="O484" s="569"/>
      <c r="P484" s="569"/>
      <c r="Q484" s="121"/>
      <c r="R484" s="121" t="s">
        <v>4074</v>
      </c>
      <c r="S484" s="121" t="s">
        <v>2716</v>
      </c>
      <c r="T484" s="121" t="s">
        <v>4075</v>
      </c>
      <c r="U484" s="121">
        <v>0</v>
      </c>
      <c r="V484" s="121" t="s">
        <v>2720</v>
      </c>
      <c r="W484" s="121" t="s">
        <v>2720</v>
      </c>
      <c r="X484" s="121">
        <v>0</v>
      </c>
      <c r="Y484" s="121" t="s">
        <v>2465</v>
      </c>
      <c r="Z484" s="121" t="s">
        <v>2785</v>
      </c>
      <c r="AA484" s="121" t="s">
        <v>3598</v>
      </c>
      <c r="AB484" s="121" t="s">
        <v>4076</v>
      </c>
      <c r="AC484" s="121" t="s">
        <v>2103</v>
      </c>
      <c r="AD484" s="121" t="s">
        <v>2771</v>
      </c>
      <c r="AE484" s="121" t="s">
        <v>4077</v>
      </c>
      <c r="AF484" s="121"/>
      <c r="AG484" s="121"/>
      <c r="AH484" s="121"/>
      <c r="AI484" s="551"/>
      <c r="AJ484" s="551"/>
      <c r="AK484" s="551"/>
      <c r="AL484" s="551"/>
      <c r="AM484" s="551"/>
      <c r="AN484" s="551"/>
      <c r="AO484" s="551"/>
      <c r="AP484" s="551"/>
      <c r="AQ484" s="551"/>
      <c r="AR484" s="551"/>
      <c r="AS484" s="551"/>
      <c r="AT484" s="551"/>
      <c r="AU484" s="551"/>
      <c r="AV484" s="551"/>
      <c r="AW484" s="551"/>
      <c r="AX484" s="551"/>
    </row>
    <row r="485">
      <c r="A485" s="570" t="s">
        <v>4055</v>
      </c>
      <c r="B485" s="570" t="s">
        <v>4078</v>
      </c>
      <c r="C485" s="570" t="s">
        <v>669</v>
      </c>
      <c r="D485" s="570" t="s">
        <v>4034</v>
      </c>
      <c r="E485" s="570" t="s">
        <v>2714</v>
      </c>
      <c r="F485" s="570">
        <v>52</v>
      </c>
      <c r="G485" s="570">
        <v>250</v>
      </c>
      <c r="H485" s="570">
        <v>760</v>
      </c>
      <c r="I485" s="569"/>
      <c r="J485" s="121"/>
      <c r="K485" s="121"/>
      <c r="L485" s="121"/>
      <c r="M485" s="570"/>
      <c r="N485" s="569"/>
      <c r="O485" s="569"/>
      <c r="P485" s="569"/>
      <c r="Q485" s="121"/>
      <c r="R485" s="121" t="s">
        <v>4078</v>
      </c>
      <c r="S485" s="121" t="s">
        <v>2716</v>
      </c>
      <c r="T485" s="121" t="s">
        <v>4075</v>
      </c>
      <c r="U485" s="121">
        <v>0</v>
      </c>
      <c r="V485" s="121" t="s">
        <v>2720</v>
      </c>
      <c r="W485" s="121" t="s">
        <v>2720</v>
      </c>
      <c r="X485" s="121">
        <v>0</v>
      </c>
      <c r="Y485" s="121" t="s">
        <v>2465</v>
      </c>
      <c r="Z485" s="121" t="s">
        <v>2785</v>
      </c>
      <c r="AA485" s="121" t="s">
        <v>3598</v>
      </c>
      <c r="AB485" s="121" t="s">
        <v>4079</v>
      </c>
      <c r="AC485" s="121" t="s">
        <v>2103</v>
      </c>
      <c r="AD485" s="121" t="s">
        <v>2771</v>
      </c>
      <c r="AE485" s="121" t="s">
        <v>4080</v>
      </c>
      <c r="AF485" s="121"/>
      <c r="AG485" s="121"/>
      <c r="AH485" s="121"/>
      <c r="AI485" s="551"/>
      <c r="AJ485" s="551"/>
      <c r="AK485" s="551"/>
      <c r="AL485" s="551"/>
      <c r="AM485" s="551"/>
      <c r="AN485" s="551"/>
      <c r="AO485" s="551"/>
      <c r="AP485" s="551"/>
      <c r="AQ485" s="551"/>
      <c r="AR485" s="551"/>
      <c r="AS485" s="551"/>
      <c r="AT485" s="551"/>
      <c r="AU485" s="551"/>
      <c r="AV485" s="551"/>
      <c r="AW485" s="551"/>
      <c r="AX485" s="551"/>
    </row>
    <row r="486">
      <c r="A486" s="570" t="s">
        <v>4055</v>
      </c>
      <c r="B486" s="570" t="s">
        <v>4081</v>
      </c>
      <c r="C486" s="570" t="s">
        <v>669</v>
      </c>
      <c r="D486" s="570" t="s">
        <v>4034</v>
      </c>
      <c r="E486" s="570" t="s">
        <v>2714</v>
      </c>
      <c r="F486" s="570">
        <v>52</v>
      </c>
      <c r="G486" s="570">
        <v>250</v>
      </c>
      <c r="H486" s="570">
        <v>760</v>
      </c>
      <c r="I486" s="569"/>
      <c r="J486" s="121"/>
      <c r="K486" s="121"/>
      <c r="L486" s="121"/>
      <c r="M486" s="570"/>
      <c r="N486" s="569"/>
      <c r="O486" s="569"/>
      <c r="P486" s="569"/>
      <c r="Q486" s="121"/>
      <c r="R486" s="121" t="s">
        <v>4081</v>
      </c>
      <c r="S486" s="121" t="s">
        <v>2716</v>
      </c>
      <c r="T486" s="121" t="s">
        <v>4075</v>
      </c>
      <c r="U486" s="121">
        <v>0</v>
      </c>
      <c r="V486" s="121" t="s">
        <v>2720</v>
      </c>
      <c r="W486" s="121" t="s">
        <v>2720</v>
      </c>
      <c r="X486" s="121">
        <v>0</v>
      </c>
      <c r="Y486" s="121" t="s">
        <v>2465</v>
      </c>
      <c r="Z486" s="121" t="s">
        <v>2785</v>
      </c>
      <c r="AA486" s="121" t="s">
        <v>3598</v>
      </c>
      <c r="AB486" s="121" t="s">
        <v>4082</v>
      </c>
      <c r="AC486" s="121" t="s">
        <v>2103</v>
      </c>
      <c r="AD486" s="121" t="s">
        <v>2771</v>
      </c>
      <c r="AE486" s="121" t="s">
        <v>4077</v>
      </c>
      <c r="AF486" s="121"/>
      <c r="AG486" s="121"/>
      <c r="AH486" s="121"/>
      <c r="AI486" s="551"/>
      <c r="AJ486" s="551"/>
      <c r="AK486" s="551"/>
      <c r="AL486" s="551"/>
      <c r="AM486" s="551"/>
      <c r="AN486" s="551"/>
      <c r="AO486" s="551"/>
      <c r="AP486" s="551"/>
      <c r="AQ486" s="551"/>
      <c r="AR486" s="551"/>
      <c r="AS486" s="551"/>
      <c r="AT486" s="551"/>
      <c r="AU486" s="551"/>
      <c r="AV486" s="551"/>
      <c r="AW486" s="551"/>
      <c r="AX486" s="551"/>
    </row>
    <row r="487">
      <c r="A487" s="570" t="s">
        <v>4055</v>
      </c>
      <c r="B487" s="570" t="s">
        <v>4083</v>
      </c>
      <c r="C487" s="570" t="s">
        <v>669</v>
      </c>
      <c r="D487" s="570" t="s">
        <v>4034</v>
      </c>
      <c r="E487" s="570" t="s">
        <v>2714</v>
      </c>
      <c r="F487" s="570">
        <v>6</v>
      </c>
      <c r="G487" s="570">
        <v>20</v>
      </c>
      <c r="H487" s="570">
        <v>140</v>
      </c>
      <c r="I487" s="569"/>
      <c r="J487" s="121"/>
      <c r="K487" s="121"/>
      <c r="L487" s="121"/>
      <c r="M487" s="570"/>
      <c r="N487" s="569"/>
      <c r="O487" s="569"/>
      <c r="P487" s="569"/>
      <c r="Q487" s="121"/>
      <c r="R487" s="121" t="s">
        <v>4084</v>
      </c>
      <c r="S487" s="121" t="s">
        <v>2742</v>
      </c>
      <c r="T487" s="121" t="s">
        <v>3852</v>
      </c>
      <c r="U487" s="121">
        <v>0</v>
      </c>
      <c r="V487" s="121" t="s">
        <v>3164</v>
      </c>
      <c r="W487" s="121" t="s">
        <v>2869</v>
      </c>
      <c r="X487" s="121" t="s">
        <v>2721</v>
      </c>
      <c r="Y487" s="121" t="s">
        <v>3803</v>
      </c>
      <c r="Z487" s="121" t="s">
        <v>2744</v>
      </c>
      <c r="AA487" s="121" t="s">
        <v>2751</v>
      </c>
      <c r="AB487" s="121" t="s">
        <v>4085</v>
      </c>
      <c r="AC487" s="121" t="s">
        <v>2103</v>
      </c>
      <c r="AD487" s="121" t="s">
        <v>2747</v>
      </c>
      <c r="AE487" s="121" t="s">
        <v>3049</v>
      </c>
      <c r="AF487" s="121"/>
      <c r="AG487" s="121"/>
      <c r="AH487" s="121"/>
      <c r="AI487" s="551"/>
      <c r="AJ487" s="551"/>
      <c r="AK487" s="551"/>
      <c r="AL487" s="551"/>
      <c r="AM487" s="551"/>
      <c r="AN487" s="551"/>
      <c r="AO487" s="551"/>
      <c r="AP487" s="551"/>
      <c r="AQ487" s="551"/>
      <c r="AR487" s="551"/>
      <c r="AS487" s="551"/>
      <c r="AT487" s="551"/>
      <c r="AU487" s="551"/>
      <c r="AV487" s="551"/>
      <c r="AW487" s="551"/>
      <c r="AX487" s="551"/>
    </row>
    <row r="488">
      <c r="A488" s="570" t="s">
        <v>4055</v>
      </c>
      <c r="B488" s="570" t="s">
        <v>4086</v>
      </c>
      <c r="C488" s="570" t="s">
        <v>669</v>
      </c>
      <c r="D488" s="570" t="s">
        <v>4034</v>
      </c>
      <c r="E488" s="570" t="s">
        <v>2714</v>
      </c>
      <c r="F488" s="570">
        <v>8</v>
      </c>
      <c r="G488" s="570">
        <v>20</v>
      </c>
      <c r="H488" s="570">
        <v>140</v>
      </c>
      <c r="I488" s="569"/>
      <c r="J488" s="121"/>
      <c r="K488" s="121"/>
      <c r="L488" s="121"/>
      <c r="M488" s="570"/>
      <c r="N488" s="569"/>
      <c r="O488" s="569"/>
      <c r="P488" s="569"/>
      <c r="Q488" s="121"/>
      <c r="R488" s="121" t="s">
        <v>4086</v>
      </c>
      <c r="S488" s="121" t="s">
        <v>2742</v>
      </c>
      <c r="T488" s="121" t="s">
        <v>3852</v>
      </c>
      <c r="U488" s="121">
        <v>0</v>
      </c>
      <c r="V488" s="121" t="s">
        <v>3164</v>
      </c>
      <c r="W488" s="121" t="s">
        <v>2949</v>
      </c>
      <c r="X488" s="121" t="s">
        <v>2721</v>
      </c>
      <c r="Y488" s="121" t="s">
        <v>3803</v>
      </c>
      <c r="Z488" s="121" t="s">
        <v>2744</v>
      </c>
      <c r="AA488" s="121" t="s">
        <v>2745</v>
      </c>
      <c r="AB488" s="121" t="s">
        <v>4087</v>
      </c>
      <c r="AC488" s="121" t="s">
        <v>2103</v>
      </c>
      <c r="AD488" s="121" t="s">
        <v>2747</v>
      </c>
      <c r="AE488" s="121" t="s">
        <v>4088</v>
      </c>
      <c r="AF488" s="121"/>
      <c r="AG488" s="121"/>
      <c r="AH488" s="121"/>
      <c r="AI488" s="551"/>
      <c r="AJ488" s="551"/>
      <c r="AK488" s="551"/>
      <c r="AL488" s="551"/>
      <c r="AM488" s="551"/>
      <c r="AN488" s="551"/>
      <c r="AO488" s="551"/>
      <c r="AP488" s="551"/>
      <c r="AQ488" s="551"/>
      <c r="AR488" s="551"/>
      <c r="AS488" s="551"/>
      <c r="AT488" s="551"/>
      <c r="AU488" s="551"/>
      <c r="AV488" s="551"/>
      <c r="AW488" s="551"/>
      <c r="AX488" s="551"/>
    </row>
    <row r="489">
      <c r="A489" s="570" t="s">
        <v>4055</v>
      </c>
      <c r="B489" s="570" t="s">
        <v>4089</v>
      </c>
      <c r="C489" s="570" t="s">
        <v>669</v>
      </c>
      <c r="D489" s="570" t="s">
        <v>4034</v>
      </c>
      <c r="E489" s="570" t="s">
        <v>2714</v>
      </c>
      <c r="F489" s="570">
        <v>4</v>
      </c>
      <c r="G489" s="570">
        <v>32</v>
      </c>
      <c r="H489" s="570">
        <v>1367</v>
      </c>
      <c r="I489" s="569"/>
      <c r="J489" s="121"/>
      <c r="K489" s="121"/>
      <c r="L489" s="121"/>
      <c r="M489" s="570"/>
      <c r="N489" s="569"/>
      <c r="O489" s="569"/>
      <c r="P489" s="569"/>
      <c r="Q489" s="121"/>
      <c r="R489" s="121" t="s">
        <v>4090</v>
      </c>
      <c r="S489" s="121" t="s">
        <v>2716</v>
      </c>
      <c r="T489" s="121" t="s">
        <v>3909</v>
      </c>
      <c r="U489" s="121">
        <v>0</v>
      </c>
      <c r="V489" s="121" t="s">
        <v>4091</v>
      </c>
      <c r="W489" s="121" t="s">
        <v>2278</v>
      </c>
      <c r="X489" s="121">
        <v>0</v>
      </c>
      <c r="Y489" s="121" t="s">
        <v>2465</v>
      </c>
      <c r="Z489" s="121" t="s">
        <v>2785</v>
      </c>
      <c r="AA489" s="121" t="s">
        <v>4092</v>
      </c>
      <c r="AB489" s="121" t="s">
        <v>4093</v>
      </c>
      <c r="AC489" s="121" t="s">
        <v>3158</v>
      </c>
      <c r="AD489" s="121" t="s">
        <v>3159</v>
      </c>
      <c r="AE489" s="121" t="s">
        <v>4094</v>
      </c>
      <c r="AF489" s="121"/>
      <c r="AG489" s="121"/>
      <c r="AH489" s="121"/>
      <c r="AI489" s="551"/>
      <c r="AJ489" s="551"/>
      <c r="AK489" s="551"/>
      <c r="AL489" s="551"/>
      <c r="AM489" s="551"/>
      <c r="AN489" s="551"/>
      <c r="AO489" s="551"/>
      <c r="AP489" s="551"/>
      <c r="AQ489" s="551"/>
      <c r="AR489" s="551"/>
      <c r="AS489" s="551"/>
      <c r="AT489" s="551"/>
      <c r="AU489" s="551"/>
      <c r="AV489" s="551"/>
      <c r="AW489" s="551"/>
      <c r="AX489" s="551"/>
    </row>
    <row r="490">
      <c r="A490" s="570" t="s">
        <v>4055</v>
      </c>
      <c r="B490" s="570" t="s">
        <v>4095</v>
      </c>
      <c r="C490" s="570" t="s">
        <v>669</v>
      </c>
      <c r="D490" s="570" t="s">
        <v>4034</v>
      </c>
      <c r="E490" s="570" t="s">
        <v>2714</v>
      </c>
      <c r="F490" s="570">
        <v>4</v>
      </c>
      <c r="G490" s="570">
        <v>32</v>
      </c>
      <c r="H490" s="570"/>
      <c r="I490" s="569"/>
      <c r="J490" s="121"/>
      <c r="K490" s="121"/>
      <c r="L490" s="121"/>
      <c r="M490" s="570"/>
      <c r="N490" s="569"/>
      <c r="O490" s="569"/>
      <c r="P490" s="569"/>
      <c r="Q490" s="121"/>
      <c r="R490" s="121" t="s">
        <v>4096</v>
      </c>
      <c r="S490" s="121" t="s">
        <v>2716</v>
      </c>
      <c r="T490" s="121" t="s">
        <v>3909</v>
      </c>
      <c r="U490" s="121">
        <v>0</v>
      </c>
      <c r="V490" s="121" t="s">
        <v>4091</v>
      </c>
      <c r="W490" s="121" t="s">
        <v>2278</v>
      </c>
      <c r="X490" s="121">
        <v>0</v>
      </c>
      <c r="Y490" s="121" t="s">
        <v>2465</v>
      </c>
      <c r="Z490" s="121" t="s">
        <v>2785</v>
      </c>
      <c r="AA490" s="121" t="s">
        <v>4092</v>
      </c>
      <c r="AB490" s="121" t="s">
        <v>4097</v>
      </c>
      <c r="AC490" s="121" t="s">
        <v>3158</v>
      </c>
      <c r="AD490" s="121" t="s">
        <v>3159</v>
      </c>
      <c r="AE490" s="121" t="s">
        <v>4094</v>
      </c>
      <c r="AF490" s="121"/>
      <c r="AG490" s="121"/>
      <c r="AH490" s="121"/>
      <c r="AI490" s="551"/>
      <c r="AJ490" s="551"/>
      <c r="AK490" s="551"/>
      <c r="AL490" s="551"/>
      <c r="AM490" s="551"/>
      <c r="AN490" s="551"/>
      <c r="AO490" s="551"/>
      <c r="AP490" s="551"/>
      <c r="AQ490" s="551"/>
      <c r="AR490" s="551"/>
      <c r="AS490" s="551"/>
      <c r="AT490" s="551"/>
      <c r="AU490" s="551"/>
      <c r="AV490" s="551"/>
      <c r="AW490" s="551"/>
      <c r="AX490" s="551"/>
    </row>
    <row r="491">
      <c r="A491" s="570" t="s">
        <v>4055</v>
      </c>
      <c r="B491" s="570" t="s">
        <v>4098</v>
      </c>
      <c r="C491" s="570" t="s">
        <v>669</v>
      </c>
      <c r="D491" s="570" t="s">
        <v>4034</v>
      </c>
      <c r="E491" s="570" t="s">
        <v>2714</v>
      </c>
      <c r="F491" s="570">
        <v>16</v>
      </c>
      <c r="G491" s="570">
        <v>8</v>
      </c>
      <c r="H491" s="570"/>
      <c r="I491" s="569"/>
      <c r="J491" s="121"/>
      <c r="K491" s="121"/>
      <c r="L491" s="121"/>
      <c r="M491" s="570"/>
      <c r="N491" s="569"/>
      <c r="O491" s="569"/>
      <c r="P491" s="569"/>
      <c r="Q491" s="121"/>
      <c r="R491" s="121" t="s">
        <v>4099</v>
      </c>
      <c r="S491" s="121" t="s">
        <v>2742</v>
      </c>
      <c r="T491" s="121" t="s">
        <v>4100</v>
      </c>
      <c r="U491" s="121">
        <v>0</v>
      </c>
      <c r="V491" s="121" t="s">
        <v>669</v>
      </c>
      <c r="W491" s="121" t="s">
        <v>2969</v>
      </c>
      <c r="X491" s="121" t="s">
        <v>2721</v>
      </c>
      <c r="Y491" s="121" t="s">
        <v>2465</v>
      </c>
      <c r="Z491" s="121" t="s">
        <v>2768</v>
      </c>
      <c r="AA491" s="121" t="s">
        <v>3092</v>
      </c>
      <c r="AB491" s="121" t="s">
        <v>3647</v>
      </c>
      <c r="AC491" s="121" t="s">
        <v>2103</v>
      </c>
      <c r="AD491" s="121" t="s">
        <v>2725</v>
      </c>
      <c r="AE491" s="121" t="s">
        <v>3111</v>
      </c>
      <c r="AF491" s="121"/>
      <c r="AG491" s="121"/>
      <c r="AH491" s="121"/>
      <c r="AI491" s="551"/>
      <c r="AJ491" s="551"/>
      <c r="AK491" s="551"/>
      <c r="AL491" s="551"/>
      <c r="AM491" s="551"/>
      <c r="AN491" s="551"/>
      <c r="AO491" s="551"/>
      <c r="AP491" s="551"/>
      <c r="AQ491" s="551"/>
      <c r="AR491" s="551"/>
      <c r="AS491" s="551"/>
      <c r="AT491" s="551"/>
      <c r="AU491" s="551"/>
      <c r="AV491" s="551"/>
      <c r="AW491" s="551"/>
      <c r="AX491" s="551"/>
    </row>
    <row r="492">
      <c r="A492" s="570" t="s">
        <v>4055</v>
      </c>
      <c r="B492" s="570" t="s">
        <v>4101</v>
      </c>
      <c r="C492" s="570" t="s">
        <v>669</v>
      </c>
      <c r="D492" s="570" t="s">
        <v>4034</v>
      </c>
      <c r="E492" s="570" t="s">
        <v>2714</v>
      </c>
      <c r="F492" s="570">
        <v>16</v>
      </c>
      <c r="G492" s="570">
        <v>8</v>
      </c>
      <c r="H492" s="570"/>
      <c r="I492" s="569"/>
      <c r="J492" s="121"/>
      <c r="K492" s="121"/>
      <c r="L492" s="121"/>
      <c r="M492" s="570"/>
      <c r="N492" s="569"/>
      <c r="O492" s="569"/>
      <c r="P492" s="569"/>
      <c r="Q492" s="121"/>
      <c r="R492" s="121" t="s">
        <v>4102</v>
      </c>
      <c r="S492" s="121" t="s">
        <v>2742</v>
      </c>
      <c r="T492" s="121" t="s">
        <v>4100</v>
      </c>
      <c r="U492" s="121">
        <v>0</v>
      </c>
      <c r="V492" s="121" t="s">
        <v>669</v>
      </c>
      <c r="W492" s="121" t="s">
        <v>2969</v>
      </c>
      <c r="X492" s="121" t="s">
        <v>2721</v>
      </c>
      <c r="Y492" s="121" t="s">
        <v>2465</v>
      </c>
      <c r="Z492" s="121" t="s">
        <v>2744</v>
      </c>
      <c r="AA492" s="121" t="s">
        <v>2751</v>
      </c>
      <c r="AB492" s="121" t="s">
        <v>4103</v>
      </c>
      <c r="AC492" s="121" t="s">
        <v>2103</v>
      </c>
      <c r="AD492" s="121" t="s">
        <v>2747</v>
      </c>
      <c r="AE492" s="121" t="s">
        <v>3053</v>
      </c>
      <c r="AF492" s="121"/>
      <c r="AG492" s="121"/>
      <c r="AH492" s="121"/>
      <c r="AI492" s="551"/>
      <c r="AJ492" s="551"/>
      <c r="AK492" s="551"/>
      <c r="AL492" s="551"/>
      <c r="AM492" s="551"/>
      <c r="AN492" s="551"/>
      <c r="AO492" s="551"/>
      <c r="AP492" s="551"/>
      <c r="AQ492" s="551"/>
      <c r="AR492" s="551"/>
      <c r="AS492" s="551"/>
      <c r="AT492" s="551"/>
      <c r="AU492" s="551"/>
      <c r="AV492" s="551"/>
      <c r="AW492" s="551"/>
      <c r="AX492" s="551"/>
    </row>
    <row r="493">
      <c r="A493" s="570" t="s">
        <v>4055</v>
      </c>
      <c r="B493" s="570" t="s">
        <v>4104</v>
      </c>
      <c r="C493" s="570" t="s">
        <v>669</v>
      </c>
      <c r="D493" s="570" t="s">
        <v>4034</v>
      </c>
      <c r="E493" s="570" t="s">
        <v>2714</v>
      </c>
      <c r="F493" s="570">
        <v>4</v>
      </c>
      <c r="G493" s="570">
        <v>8</v>
      </c>
      <c r="H493" s="570"/>
      <c r="I493" s="569"/>
      <c r="J493" s="121"/>
      <c r="K493" s="121"/>
      <c r="L493" s="121"/>
      <c r="M493" s="570"/>
      <c r="N493" s="569"/>
      <c r="O493" s="569"/>
      <c r="P493" s="569"/>
      <c r="Q493" s="121"/>
      <c r="R493" s="121" t="s">
        <v>4105</v>
      </c>
      <c r="S493" s="121" t="s">
        <v>2742</v>
      </c>
      <c r="T493" s="121" t="s">
        <v>4106</v>
      </c>
      <c r="U493" s="121">
        <v>0</v>
      </c>
      <c r="V493" s="121" t="s">
        <v>3164</v>
      </c>
      <c r="W493" s="121" t="s">
        <v>2950</v>
      </c>
      <c r="X493" s="121">
        <v>0</v>
      </c>
      <c r="Y493" s="121" t="s">
        <v>2465</v>
      </c>
      <c r="Z493" s="121" t="s">
        <v>2744</v>
      </c>
      <c r="AA493" s="121" t="s">
        <v>2751</v>
      </c>
      <c r="AB493" s="121" t="s">
        <v>4107</v>
      </c>
      <c r="AC493" s="121" t="s">
        <v>2103</v>
      </c>
      <c r="AD493" s="121" t="s">
        <v>2747</v>
      </c>
      <c r="AE493" s="121" t="s">
        <v>2753</v>
      </c>
      <c r="AF493" s="121"/>
      <c r="AG493" s="121"/>
      <c r="AH493" s="121"/>
      <c r="AI493" s="551"/>
      <c r="AJ493" s="551"/>
      <c r="AK493" s="551"/>
      <c r="AL493" s="551"/>
      <c r="AM493" s="551"/>
      <c r="AN493" s="551"/>
      <c r="AO493" s="551"/>
      <c r="AP493" s="551"/>
      <c r="AQ493" s="551"/>
      <c r="AR493" s="551"/>
      <c r="AS493" s="551"/>
      <c r="AT493" s="551"/>
      <c r="AU493" s="551"/>
      <c r="AV493" s="551"/>
      <c r="AW493" s="551"/>
      <c r="AX493" s="551"/>
    </row>
    <row r="494">
      <c r="A494" s="570" t="s">
        <v>4055</v>
      </c>
      <c r="B494" s="570" t="s">
        <v>4108</v>
      </c>
      <c r="C494" s="570" t="s">
        <v>669</v>
      </c>
      <c r="D494" s="570" t="s">
        <v>4034</v>
      </c>
      <c r="E494" s="570" t="s">
        <v>2714</v>
      </c>
      <c r="F494" s="570">
        <v>22</v>
      </c>
      <c r="G494" s="570">
        <v>43</v>
      </c>
      <c r="H494" s="570">
        <v>1020</v>
      </c>
      <c r="I494" s="569"/>
      <c r="J494" s="121"/>
      <c r="K494" s="121"/>
      <c r="L494" s="121"/>
      <c r="M494" s="570"/>
      <c r="N494" s="569"/>
      <c r="O494" s="569"/>
      <c r="P494" s="569"/>
      <c r="Q494" s="121"/>
      <c r="R494" s="121" t="s">
        <v>4109</v>
      </c>
      <c r="S494" s="121" t="s">
        <v>2742</v>
      </c>
      <c r="T494" s="121" t="s">
        <v>2766</v>
      </c>
      <c r="U494" s="121">
        <v>0</v>
      </c>
      <c r="V494" s="121" t="s">
        <v>33</v>
      </c>
      <c r="W494" s="121" t="s">
        <v>2969</v>
      </c>
      <c r="X494" s="121" t="s">
        <v>2410</v>
      </c>
      <c r="Y494" s="121" t="s">
        <v>2465</v>
      </c>
      <c r="Z494" s="121" t="s">
        <v>2768</v>
      </c>
      <c r="AA494" s="121" t="s">
        <v>2769</v>
      </c>
      <c r="AB494" s="121" t="s">
        <v>4110</v>
      </c>
      <c r="AC494" s="121" t="s">
        <v>2103</v>
      </c>
      <c r="AD494" s="121" t="s">
        <v>2788</v>
      </c>
      <c r="AE494" s="121" t="s">
        <v>2858</v>
      </c>
      <c r="AF494" s="121"/>
      <c r="AG494" s="121"/>
      <c r="AH494" s="121"/>
      <c r="AI494" s="551"/>
      <c r="AJ494" s="551"/>
      <c r="AK494" s="551"/>
      <c r="AL494" s="551"/>
      <c r="AM494" s="551"/>
      <c r="AN494" s="551"/>
      <c r="AO494" s="551"/>
      <c r="AP494" s="551"/>
      <c r="AQ494" s="551"/>
      <c r="AR494" s="551"/>
      <c r="AS494" s="551"/>
      <c r="AT494" s="551"/>
      <c r="AU494" s="551"/>
      <c r="AV494" s="551"/>
      <c r="AW494" s="551"/>
      <c r="AX494" s="551"/>
    </row>
    <row r="495">
      <c r="A495" s="570" t="s">
        <v>4055</v>
      </c>
      <c r="B495" s="570" t="s">
        <v>4111</v>
      </c>
      <c r="C495" s="570" t="s">
        <v>669</v>
      </c>
      <c r="D495" s="570" t="s">
        <v>4034</v>
      </c>
      <c r="E495" s="570" t="s">
        <v>2714</v>
      </c>
      <c r="F495" s="570">
        <v>22</v>
      </c>
      <c r="G495" s="570">
        <v>44</v>
      </c>
      <c r="H495" s="570">
        <v>1020</v>
      </c>
      <c r="I495" s="569"/>
      <c r="J495" s="121"/>
      <c r="K495" s="121"/>
      <c r="L495" s="121"/>
      <c r="M495" s="570"/>
      <c r="N495" s="569"/>
      <c r="O495" s="569"/>
      <c r="P495" s="569"/>
      <c r="Q495" s="121"/>
      <c r="R495" s="121" t="s">
        <v>4112</v>
      </c>
      <c r="S495" s="121" t="s">
        <v>2742</v>
      </c>
      <c r="T495" s="121" t="s">
        <v>2766</v>
      </c>
      <c r="U495" s="121">
        <v>0</v>
      </c>
      <c r="V495" s="121" t="s">
        <v>33</v>
      </c>
      <c r="W495" s="121" t="s">
        <v>2869</v>
      </c>
      <c r="X495" s="121" t="s">
        <v>2410</v>
      </c>
      <c r="Y495" s="121" t="s">
        <v>2465</v>
      </c>
      <c r="Z495" s="121" t="s">
        <v>2768</v>
      </c>
      <c r="AA495" s="121" t="s">
        <v>2769</v>
      </c>
      <c r="AB495" s="121" t="s">
        <v>4113</v>
      </c>
      <c r="AC495" s="121" t="s">
        <v>2103</v>
      </c>
      <c r="AD495" s="121" t="s">
        <v>2788</v>
      </c>
      <c r="AE495" s="121" t="s">
        <v>4114</v>
      </c>
      <c r="AF495" s="121"/>
      <c r="AG495" s="121"/>
      <c r="AH495" s="121"/>
      <c r="AI495" s="551"/>
      <c r="AJ495" s="551"/>
      <c r="AK495" s="551"/>
      <c r="AL495" s="551"/>
      <c r="AM495" s="551"/>
      <c r="AN495" s="551"/>
      <c r="AO495" s="551"/>
      <c r="AP495" s="551"/>
      <c r="AQ495" s="551"/>
      <c r="AR495" s="551"/>
      <c r="AS495" s="551"/>
      <c r="AT495" s="551"/>
      <c r="AU495" s="551"/>
      <c r="AV495" s="551"/>
      <c r="AW495" s="551"/>
      <c r="AX495" s="551"/>
    </row>
    <row r="496">
      <c r="A496" s="570" t="s">
        <v>4055</v>
      </c>
      <c r="B496" s="570" t="s">
        <v>4115</v>
      </c>
      <c r="C496" s="570" t="s">
        <v>669</v>
      </c>
      <c r="D496" s="570" t="s">
        <v>4034</v>
      </c>
      <c r="E496" s="570" t="s">
        <v>2714</v>
      </c>
      <c r="F496" s="570">
        <v>22</v>
      </c>
      <c r="G496" s="570">
        <v>45</v>
      </c>
      <c r="H496" s="570">
        <v>1020</v>
      </c>
      <c r="I496" s="569"/>
      <c r="J496" s="121"/>
      <c r="K496" s="121"/>
      <c r="L496" s="121"/>
      <c r="M496" s="570"/>
      <c r="N496" s="569"/>
      <c r="O496" s="569"/>
      <c r="P496" s="569"/>
      <c r="Q496" s="121"/>
      <c r="R496" s="121" t="s">
        <v>4116</v>
      </c>
      <c r="S496" s="121" t="s">
        <v>2742</v>
      </c>
      <c r="T496" s="121" t="s">
        <v>2766</v>
      </c>
      <c r="U496" s="121">
        <v>0</v>
      </c>
      <c r="V496" s="121" t="s">
        <v>33</v>
      </c>
      <c r="W496" s="121" t="s">
        <v>2969</v>
      </c>
      <c r="X496" s="121" t="s">
        <v>2410</v>
      </c>
      <c r="Y496" s="121" t="s">
        <v>2465</v>
      </c>
      <c r="Z496" s="121" t="s">
        <v>2768</v>
      </c>
      <c r="AA496" s="121" t="s">
        <v>2769</v>
      </c>
      <c r="AB496" s="121" t="s">
        <v>4117</v>
      </c>
      <c r="AC496" s="121" t="s">
        <v>2103</v>
      </c>
      <c r="AD496" s="121" t="s">
        <v>2788</v>
      </c>
      <c r="AE496" s="121" t="s">
        <v>2858</v>
      </c>
      <c r="AF496" s="121"/>
      <c r="AG496" s="121"/>
      <c r="AH496" s="121"/>
      <c r="AI496" s="551"/>
      <c r="AJ496" s="551"/>
      <c r="AK496" s="551"/>
      <c r="AL496" s="551"/>
      <c r="AM496" s="551"/>
      <c r="AN496" s="551"/>
      <c r="AO496" s="551"/>
      <c r="AP496" s="551"/>
      <c r="AQ496" s="551"/>
      <c r="AR496" s="551"/>
      <c r="AS496" s="551"/>
      <c r="AT496" s="551"/>
      <c r="AU496" s="551"/>
      <c r="AV496" s="551"/>
      <c r="AW496" s="551"/>
      <c r="AX496" s="551"/>
    </row>
    <row r="497">
      <c r="A497" s="570" t="s">
        <v>4055</v>
      </c>
      <c r="B497" s="570" t="s">
        <v>4118</v>
      </c>
      <c r="C497" s="570" t="s">
        <v>669</v>
      </c>
      <c r="D497" s="570" t="s">
        <v>4034</v>
      </c>
      <c r="E497" s="570" t="s">
        <v>2714</v>
      </c>
      <c r="F497" s="570">
        <v>22</v>
      </c>
      <c r="G497" s="570">
        <v>46</v>
      </c>
      <c r="H497" s="570">
        <v>725</v>
      </c>
      <c r="I497" s="569"/>
      <c r="J497" s="121"/>
      <c r="K497" s="121"/>
      <c r="L497" s="121"/>
      <c r="M497" s="570"/>
      <c r="N497" s="569"/>
      <c r="O497" s="569"/>
      <c r="P497" s="569"/>
      <c r="Q497" s="121"/>
      <c r="R497" s="121" t="s">
        <v>4119</v>
      </c>
      <c r="S497" s="121" t="s">
        <v>2742</v>
      </c>
      <c r="T497" s="121" t="s">
        <v>2766</v>
      </c>
      <c r="U497" s="121">
        <v>0</v>
      </c>
      <c r="V497" s="121" t="s">
        <v>2820</v>
      </c>
      <c r="W497" s="121" t="s">
        <v>2869</v>
      </c>
      <c r="X497" s="121" t="s">
        <v>2410</v>
      </c>
      <c r="Y497" s="121" t="s">
        <v>2465</v>
      </c>
      <c r="Z497" s="121" t="s">
        <v>2768</v>
      </c>
      <c r="AA497" s="121" t="s">
        <v>2769</v>
      </c>
      <c r="AB497" s="121" t="s">
        <v>4113</v>
      </c>
      <c r="AC497" s="121" t="s">
        <v>2103</v>
      </c>
      <c r="AD497" s="121" t="s">
        <v>2788</v>
      </c>
      <c r="AE497" s="121" t="s">
        <v>4114</v>
      </c>
      <c r="AF497" s="121"/>
      <c r="AG497" s="121"/>
      <c r="AH497" s="121"/>
      <c r="AI497" s="551"/>
      <c r="AJ497" s="551"/>
      <c r="AK497" s="551"/>
      <c r="AL497" s="551"/>
      <c r="AM497" s="551"/>
      <c r="AN497" s="551"/>
      <c r="AO497" s="551"/>
      <c r="AP497" s="551"/>
      <c r="AQ497" s="551"/>
      <c r="AR497" s="551"/>
      <c r="AS497" s="551"/>
      <c r="AT497" s="551"/>
      <c r="AU497" s="551"/>
      <c r="AV497" s="551"/>
      <c r="AW497" s="551"/>
      <c r="AX497" s="551"/>
    </row>
    <row r="498">
      <c r="A498" s="570" t="s">
        <v>4055</v>
      </c>
      <c r="B498" s="570" t="s">
        <v>4120</v>
      </c>
      <c r="C498" s="570" t="s">
        <v>669</v>
      </c>
      <c r="D498" s="570" t="s">
        <v>4034</v>
      </c>
      <c r="E498" s="570" t="s">
        <v>2714</v>
      </c>
      <c r="F498" s="570">
        <v>22</v>
      </c>
      <c r="G498" s="570">
        <v>46</v>
      </c>
      <c r="H498" s="570">
        <v>725</v>
      </c>
      <c r="I498" s="569"/>
      <c r="J498" s="121"/>
      <c r="K498" s="121"/>
      <c r="L498" s="121"/>
      <c r="M498" s="570"/>
      <c r="N498" s="569"/>
      <c r="O498" s="569"/>
      <c r="P498" s="569"/>
      <c r="Q498" s="121"/>
      <c r="R498" s="121" t="s">
        <v>4121</v>
      </c>
      <c r="S498" s="121" t="s">
        <v>2742</v>
      </c>
      <c r="T498" s="121" t="s">
        <v>2766</v>
      </c>
      <c r="U498" s="121">
        <v>0</v>
      </c>
      <c r="V498" s="121" t="s">
        <v>2206</v>
      </c>
      <c r="W498" s="121" t="s">
        <v>2969</v>
      </c>
      <c r="X498" s="121" t="s">
        <v>2410</v>
      </c>
      <c r="Y498" s="121" t="s">
        <v>2465</v>
      </c>
      <c r="Z498" s="121" t="s">
        <v>2768</v>
      </c>
      <c r="AA498" s="121" t="s">
        <v>3092</v>
      </c>
      <c r="AB498" s="121" t="s">
        <v>3287</v>
      </c>
      <c r="AC498" s="121" t="s">
        <v>2103</v>
      </c>
      <c r="AD498" s="121" t="s">
        <v>2788</v>
      </c>
      <c r="AE498" s="121" t="s">
        <v>3243</v>
      </c>
      <c r="AF498" s="121"/>
      <c r="AG498" s="121"/>
      <c r="AH498" s="121"/>
      <c r="AI498" s="551"/>
      <c r="AJ498" s="551"/>
      <c r="AK498" s="551"/>
      <c r="AL498" s="551"/>
      <c r="AM498" s="551"/>
      <c r="AN498" s="551"/>
      <c r="AO498" s="551"/>
      <c r="AP498" s="551"/>
      <c r="AQ498" s="551"/>
      <c r="AR498" s="551"/>
      <c r="AS498" s="551"/>
      <c r="AT498" s="551"/>
      <c r="AU498" s="551"/>
      <c r="AV498" s="551"/>
      <c r="AW498" s="551"/>
      <c r="AX498" s="551"/>
    </row>
    <row r="499">
      <c r="A499" s="570" t="s">
        <v>4055</v>
      </c>
      <c r="B499" s="570" t="s">
        <v>4122</v>
      </c>
      <c r="C499" s="570" t="s">
        <v>669</v>
      </c>
      <c r="D499" s="570" t="s">
        <v>4034</v>
      </c>
      <c r="E499" s="570" t="s">
        <v>2714</v>
      </c>
      <c r="F499" s="570">
        <v>22</v>
      </c>
      <c r="G499" s="570">
        <v>46</v>
      </c>
      <c r="H499" s="570">
        <v>725</v>
      </c>
      <c r="I499" s="569"/>
      <c r="J499" s="121"/>
      <c r="K499" s="121"/>
      <c r="L499" s="121"/>
      <c r="M499" s="570"/>
      <c r="N499" s="569"/>
      <c r="O499" s="569"/>
      <c r="P499" s="569"/>
      <c r="Q499" s="121"/>
      <c r="R499" s="121" t="s">
        <v>4123</v>
      </c>
      <c r="S499" s="121" t="s">
        <v>2742</v>
      </c>
      <c r="T499" s="121" t="s">
        <v>2766</v>
      </c>
      <c r="U499" s="121">
        <v>0</v>
      </c>
      <c r="V499" s="121" t="s">
        <v>2206</v>
      </c>
      <c r="W499" s="121" t="s">
        <v>2969</v>
      </c>
      <c r="X499" s="121" t="s">
        <v>2410</v>
      </c>
      <c r="Y499" s="121" t="s">
        <v>2465</v>
      </c>
      <c r="Z499" s="121" t="s">
        <v>2768</v>
      </c>
      <c r="AA499" s="121" t="s">
        <v>3092</v>
      </c>
      <c r="AB499" s="121" t="s">
        <v>3698</v>
      </c>
      <c r="AC499" s="121" t="s">
        <v>2103</v>
      </c>
      <c r="AD499" s="121" t="s">
        <v>2788</v>
      </c>
      <c r="AE499" s="121" t="s">
        <v>3243</v>
      </c>
      <c r="AF499" s="121"/>
      <c r="AG499" s="121"/>
      <c r="AH499" s="121"/>
      <c r="AI499" s="551"/>
      <c r="AJ499" s="551"/>
      <c r="AK499" s="551"/>
      <c r="AL499" s="551"/>
      <c r="AM499" s="551"/>
      <c r="AN499" s="551"/>
      <c r="AO499" s="551"/>
      <c r="AP499" s="551"/>
      <c r="AQ499" s="551"/>
      <c r="AR499" s="551"/>
      <c r="AS499" s="551"/>
      <c r="AT499" s="551"/>
      <c r="AU499" s="551"/>
      <c r="AV499" s="551"/>
      <c r="AW499" s="551"/>
      <c r="AX499" s="551"/>
    </row>
    <row r="500">
      <c r="A500" s="570" t="s">
        <v>4124</v>
      </c>
      <c r="B500" s="570" t="s">
        <v>4125</v>
      </c>
      <c r="C500" s="570" t="s">
        <v>669</v>
      </c>
      <c r="D500" s="570" t="s">
        <v>4034</v>
      </c>
      <c r="E500" s="570" t="s">
        <v>2714</v>
      </c>
      <c r="F500" s="570">
        <v>12</v>
      </c>
      <c r="G500" s="570">
        <v>8</v>
      </c>
      <c r="H500" s="570">
        <v>160</v>
      </c>
      <c r="I500" s="569"/>
      <c r="J500" s="121"/>
      <c r="K500" s="121"/>
      <c r="L500" s="121"/>
      <c r="M500" s="570"/>
      <c r="N500" s="569"/>
      <c r="O500" s="569"/>
      <c r="P500" s="569"/>
      <c r="Q500" s="121"/>
      <c r="R500" s="121" t="s">
        <v>4126</v>
      </c>
      <c r="S500" s="121" t="s">
        <v>2742</v>
      </c>
      <c r="T500" s="121" t="s">
        <v>4127</v>
      </c>
      <c r="U500" s="121">
        <v>0</v>
      </c>
      <c r="V500" s="121" t="s">
        <v>33</v>
      </c>
      <c r="W500" s="121" t="s">
        <v>3589</v>
      </c>
      <c r="X500" s="121" t="s">
        <v>2410</v>
      </c>
      <c r="Y500" s="121" t="s">
        <v>2465</v>
      </c>
      <c r="Z500" s="121" t="s">
        <v>2768</v>
      </c>
      <c r="AA500" s="121" t="s">
        <v>4128</v>
      </c>
      <c r="AB500" s="121" t="s">
        <v>4129</v>
      </c>
      <c r="AC500" s="121" t="s">
        <v>2103</v>
      </c>
      <c r="AD500" s="121" t="s">
        <v>4130</v>
      </c>
      <c r="AE500" s="121" t="s">
        <v>4131</v>
      </c>
      <c r="AF500" s="121"/>
      <c r="AG500" s="121"/>
      <c r="AH500" s="121"/>
      <c r="AI500" s="551"/>
      <c r="AJ500" s="551"/>
      <c r="AK500" s="551"/>
      <c r="AL500" s="551"/>
      <c r="AM500" s="551"/>
      <c r="AN500" s="551"/>
      <c r="AO500" s="551"/>
      <c r="AP500" s="551"/>
      <c r="AQ500" s="551"/>
      <c r="AR500" s="551"/>
      <c r="AS500" s="551"/>
      <c r="AT500" s="551"/>
      <c r="AU500" s="551"/>
      <c r="AV500" s="551"/>
      <c r="AW500" s="551"/>
      <c r="AX500" s="551"/>
    </row>
    <row r="501">
      <c r="A501" s="570" t="s">
        <v>4124</v>
      </c>
      <c r="B501" s="570" t="s">
        <v>4132</v>
      </c>
      <c r="C501" s="570" t="s">
        <v>669</v>
      </c>
      <c r="D501" s="570" t="s">
        <v>4034</v>
      </c>
      <c r="E501" s="570" t="s">
        <v>2714</v>
      </c>
      <c r="F501" s="570">
        <v>12</v>
      </c>
      <c r="G501" s="570">
        <v>8</v>
      </c>
      <c r="H501" s="570">
        <v>160</v>
      </c>
      <c r="I501" s="569"/>
      <c r="J501" s="121"/>
      <c r="K501" s="121"/>
      <c r="L501" s="121"/>
      <c r="M501" s="570"/>
      <c r="N501" s="569"/>
      <c r="O501" s="569"/>
      <c r="P501" s="569"/>
      <c r="Q501" s="121"/>
      <c r="R501" s="121" t="s">
        <v>4133</v>
      </c>
      <c r="S501" s="121" t="s">
        <v>2742</v>
      </c>
      <c r="T501" s="121" t="s">
        <v>4127</v>
      </c>
      <c r="U501" s="121">
        <v>0</v>
      </c>
      <c r="V501" s="121" t="s">
        <v>33</v>
      </c>
      <c r="W501" s="121" t="s">
        <v>3589</v>
      </c>
      <c r="X501" s="121" t="s">
        <v>2410</v>
      </c>
      <c r="Y501" s="121" t="s">
        <v>2465</v>
      </c>
      <c r="Z501" s="121" t="s">
        <v>2768</v>
      </c>
      <c r="AA501" s="121" t="s">
        <v>4128</v>
      </c>
      <c r="AB501" s="121" t="s">
        <v>4134</v>
      </c>
      <c r="AC501" s="121" t="s">
        <v>2103</v>
      </c>
      <c r="AD501" s="121" t="s">
        <v>4130</v>
      </c>
      <c r="AE501" s="121" t="s">
        <v>4135</v>
      </c>
      <c r="AF501" s="121"/>
      <c r="AG501" s="121"/>
      <c r="AH501" s="121"/>
      <c r="AI501" s="551"/>
      <c r="AJ501" s="551"/>
      <c r="AK501" s="551"/>
      <c r="AL501" s="551"/>
      <c r="AM501" s="551"/>
      <c r="AN501" s="551"/>
      <c r="AO501" s="551"/>
      <c r="AP501" s="551"/>
      <c r="AQ501" s="551"/>
      <c r="AR501" s="551"/>
      <c r="AS501" s="551"/>
      <c r="AT501" s="551"/>
      <c r="AU501" s="551"/>
      <c r="AV501" s="551"/>
      <c r="AW501" s="551"/>
      <c r="AX501" s="551"/>
    </row>
    <row r="502">
      <c r="A502" s="570" t="s">
        <v>4124</v>
      </c>
      <c r="B502" s="570" t="s">
        <v>4136</v>
      </c>
      <c r="C502" s="570" t="s">
        <v>669</v>
      </c>
      <c r="D502" s="570" t="s">
        <v>4034</v>
      </c>
      <c r="E502" s="570" t="s">
        <v>2714</v>
      </c>
      <c r="F502" s="570">
        <v>12</v>
      </c>
      <c r="G502" s="570">
        <v>8</v>
      </c>
      <c r="H502" s="570">
        <v>160</v>
      </c>
      <c r="I502" s="569"/>
      <c r="J502" s="121"/>
      <c r="K502" s="121"/>
      <c r="L502" s="121"/>
      <c r="M502" s="570"/>
      <c r="N502" s="569"/>
      <c r="O502" s="569"/>
      <c r="P502" s="569"/>
      <c r="Q502" s="121"/>
      <c r="R502" s="121" t="s">
        <v>4137</v>
      </c>
      <c r="S502" s="121" t="s">
        <v>2742</v>
      </c>
      <c r="T502" s="121" t="s">
        <v>4127</v>
      </c>
      <c r="U502" s="121">
        <v>0</v>
      </c>
      <c r="V502" s="121" t="s">
        <v>33</v>
      </c>
      <c r="W502" s="121" t="s">
        <v>3589</v>
      </c>
      <c r="X502" s="121" t="s">
        <v>2410</v>
      </c>
      <c r="Y502" s="121" t="s">
        <v>2465</v>
      </c>
      <c r="Z502" s="121" t="s">
        <v>2768</v>
      </c>
      <c r="AA502" s="121" t="s">
        <v>4128</v>
      </c>
      <c r="AB502" s="121" t="s">
        <v>4138</v>
      </c>
      <c r="AC502" s="121" t="s">
        <v>2103</v>
      </c>
      <c r="AD502" s="121" t="s">
        <v>4130</v>
      </c>
      <c r="AE502" s="121" t="s">
        <v>4139</v>
      </c>
      <c r="AF502" s="121"/>
      <c r="AG502" s="121"/>
      <c r="AH502" s="121"/>
      <c r="AI502" s="551"/>
      <c r="AJ502" s="551"/>
      <c r="AK502" s="551"/>
      <c r="AL502" s="551"/>
      <c r="AM502" s="551"/>
      <c r="AN502" s="551"/>
      <c r="AO502" s="551"/>
      <c r="AP502" s="551"/>
      <c r="AQ502" s="551"/>
      <c r="AR502" s="551"/>
      <c r="AS502" s="551"/>
      <c r="AT502" s="551"/>
      <c r="AU502" s="551"/>
      <c r="AV502" s="551"/>
      <c r="AW502" s="551"/>
      <c r="AX502" s="551"/>
    </row>
    <row r="503">
      <c r="A503" s="570" t="s">
        <v>4124</v>
      </c>
      <c r="B503" s="570" t="s">
        <v>4140</v>
      </c>
      <c r="C503" s="570" t="s">
        <v>669</v>
      </c>
      <c r="D503" s="570" t="s">
        <v>4034</v>
      </c>
      <c r="E503" s="570" t="s">
        <v>2714</v>
      </c>
      <c r="F503" s="570">
        <v>12</v>
      </c>
      <c r="G503" s="570">
        <v>8</v>
      </c>
      <c r="H503" s="570">
        <v>160</v>
      </c>
      <c r="I503" s="569"/>
      <c r="J503" s="121"/>
      <c r="K503" s="121"/>
      <c r="L503" s="121"/>
      <c r="M503" s="570"/>
      <c r="N503" s="569"/>
      <c r="O503" s="569"/>
      <c r="P503" s="569"/>
      <c r="Q503" s="121"/>
      <c r="R503" s="121" t="s">
        <v>4141</v>
      </c>
      <c r="S503" s="121" t="s">
        <v>2742</v>
      </c>
      <c r="T503" s="121" t="s">
        <v>4127</v>
      </c>
      <c r="U503" s="121">
        <v>0</v>
      </c>
      <c r="V503" s="121" t="s">
        <v>33</v>
      </c>
      <c r="W503" s="121" t="s">
        <v>3589</v>
      </c>
      <c r="X503" s="121" t="s">
        <v>2410</v>
      </c>
      <c r="Y503" s="121" t="s">
        <v>2465</v>
      </c>
      <c r="Z503" s="121" t="s">
        <v>2768</v>
      </c>
      <c r="AA503" s="121" t="s">
        <v>4128</v>
      </c>
      <c r="AB503" s="121" t="s">
        <v>4142</v>
      </c>
      <c r="AC503" s="121" t="s">
        <v>2103</v>
      </c>
      <c r="AD503" s="121" t="s">
        <v>4130</v>
      </c>
      <c r="AE503" s="121" t="s">
        <v>4143</v>
      </c>
      <c r="AF503" s="121"/>
      <c r="AG503" s="121"/>
      <c r="AH503" s="121"/>
      <c r="AI503" s="551"/>
      <c r="AJ503" s="551"/>
      <c r="AK503" s="551"/>
      <c r="AL503" s="551"/>
      <c r="AM503" s="551"/>
      <c r="AN503" s="551"/>
      <c r="AO503" s="551"/>
      <c r="AP503" s="551"/>
      <c r="AQ503" s="551"/>
      <c r="AR503" s="551"/>
      <c r="AS503" s="551"/>
      <c r="AT503" s="551"/>
      <c r="AU503" s="551"/>
      <c r="AV503" s="551"/>
      <c r="AW503" s="551"/>
      <c r="AX503" s="551"/>
    </row>
    <row r="504">
      <c r="A504" s="570" t="s">
        <v>4124</v>
      </c>
      <c r="B504" s="570" t="s">
        <v>4144</v>
      </c>
      <c r="C504" s="570" t="s">
        <v>669</v>
      </c>
      <c r="D504" s="570" t="s">
        <v>4034</v>
      </c>
      <c r="E504" s="570" t="s">
        <v>2714</v>
      </c>
      <c r="F504" s="570">
        <v>12</v>
      </c>
      <c r="G504" s="570">
        <v>8</v>
      </c>
      <c r="H504" s="570">
        <v>160</v>
      </c>
      <c r="I504" s="569"/>
      <c r="J504" s="121"/>
      <c r="K504" s="121"/>
      <c r="L504" s="121"/>
      <c r="M504" s="570"/>
      <c r="N504" s="569"/>
      <c r="O504" s="569"/>
      <c r="P504" s="569"/>
      <c r="Q504" s="121"/>
      <c r="R504" s="121" t="s">
        <v>4145</v>
      </c>
      <c r="S504" s="121" t="s">
        <v>2742</v>
      </c>
      <c r="T504" s="121" t="s">
        <v>4127</v>
      </c>
      <c r="U504" s="121">
        <v>0</v>
      </c>
      <c r="V504" s="121" t="s">
        <v>33</v>
      </c>
      <c r="W504" s="121" t="s">
        <v>3589</v>
      </c>
      <c r="X504" s="121" t="s">
        <v>2410</v>
      </c>
      <c r="Y504" s="121" t="s">
        <v>2465</v>
      </c>
      <c r="Z504" s="121" t="s">
        <v>2768</v>
      </c>
      <c r="AA504" s="121" t="s">
        <v>4128</v>
      </c>
      <c r="AB504" s="121" t="s">
        <v>4146</v>
      </c>
      <c r="AC504" s="121" t="s">
        <v>2103</v>
      </c>
      <c r="AD504" s="121" t="s">
        <v>4130</v>
      </c>
      <c r="AE504" s="121" t="s">
        <v>4131</v>
      </c>
      <c r="AF504" s="121"/>
      <c r="AG504" s="121"/>
      <c r="AH504" s="121"/>
      <c r="AI504" s="551"/>
      <c r="AJ504" s="551"/>
      <c r="AK504" s="551"/>
      <c r="AL504" s="551"/>
      <c r="AM504" s="551"/>
      <c r="AN504" s="551"/>
      <c r="AO504" s="551"/>
      <c r="AP504" s="551"/>
      <c r="AQ504" s="551"/>
      <c r="AR504" s="551"/>
      <c r="AS504" s="551"/>
      <c r="AT504" s="551"/>
      <c r="AU504" s="551"/>
      <c r="AV504" s="551"/>
      <c r="AW504" s="551"/>
      <c r="AX504" s="551"/>
    </row>
    <row r="505">
      <c r="A505" s="570" t="s">
        <v>4124</v>
      </c>
      <c r="B505" s="570" t="s">
        <v>4147</v>
      </c>
      <c r="C505" s="570" t="s">
        <v>669</v>
      </c>
      <c r="D505" s="570" t="s">
        <v>4034</v>
      </c>
      <c r="E505" s="570" t="s">
        <v>2714</v>
      </c>
      <c r="F505" s="570">
        <v>12</v>
      </c>
      <c r="G505" s="570">
        <v>8</v>
      </c>
      <c r="H505" s="570">
        <v>160</v>
      </c>
      <c r="I505" s="569"/>
      <c r="J505" s="121"/>
      <c r="K505" s="121"/>
      <c r="L505" s="121"/>
      <c r="M505" s="570"/>
      <c r="N505" s="569"/>
      <c r="O505" s="569"/>
      <c r="P505" s="569"/>
      <c r="Q505" s="121"/>
      <c r="R505" s="121" t="s">
        <v>4148</v>
      </c>
      <c r="S505" s="121" t="s">
        <v>2742</v>
      </c>
      <c r="T505" s="121" t="s">
        <v>4127</v>
      </c>
      <c r="U505" s="121">
        <v>0</v>
      </c>
      <c r="V505" s="121" t="s">
        <v>33</v>
      </c>
      <c r="W505" s="121" t="s">
        <v>3589</v>
      </c>
      <c r="X505" s="121" t="s">
        <v>2410</v>
      </c>
      <c r="Y505" s="121" t="s">
        <v>2465</v>
      </c>
      <c r="Z505" s="121" t="s">
        <v>2768</v>
      </c>
      <c r="AA505" s="121" t="s">
        <v>4128</v>
      </c>
      <c r="AB505" s="121" t="s">
        <v>4149</v>
      </c>
      <c r="AC505" s="121" t="s">
        <v>2103</v>
      </c>
      <c r="AD505" s="121" t="s">
        <v>4130</v>
      </c>
      <c r="AE505" s="121" t="s">
        <v>4150</v>
      </c>
      <c r="AF505" s="121"/>
      <c r="AG505" s="121"/>
      <c r="AH505" s="121"/>
      <c r="AI505" s="551"/>
      <c r="AJ505" s="551"/>
      <c r="AK505" s="551"/>
      <c r="AL505" s="551"/>
      <c r="AM505" s="551"/>
      <c r="AN505" s="551"/>
      <c r="AO505" s="551"/>
      <c r="AP505" s="551"/>
      <c r="AQ505" s="551"/>
      <c r="AR505" s="551"/>
      <c r="AS505" s="551"/>
      <c r="AT505" s="551"/>
      <c r="AU505" s="551"/>
      <c r="AV505" s="551"/>
      <c r="AW505" s="551"/>
      <c r="AX505" s="551"/>
    </row>
    <row r="506">
      <c r="A506" s="570" t="s">
        <v>4124</v>
      </c>
      <c r="B506" s="570" t="s">
        <v>4151</v>
      </c>
      <c r="C506" s="570" t="s">
        <v>669</v>
      </c>
      <c r="D506" s="570" t="s">
        <v>4034</v>
      </c>
      <c r="E506" s="570" t="s">
        <v>2714</v>
      </c>
      <c r="F506" s="570">
        <v>12</v>
      </c>
      <c r="G506" s="570">
        <v>8</v>
      </c>
      <c r="H506" s="570">
        <v>160</v>
      </c>
      <c r="I506" s="569"/>
      <c r="J506" s="121"/>
      <c r="K506" s="121"/>
      <c r="L506" s="121"/>
      <c r="M506" s="570"/>
      <c r="N506" s="569"/>
      <c r="O506" s="569"/>
      <c r="P506" s="569"/>
      <c r="Q506" s="121"/>
      <c r="R506" s="121" t="s">
        <v>4152</v>
      </c>
      <c r="S506" s="121" t="s">
        <v>2742</v>
      </c>
      <c r="T506" s="121" t="s">
        <v>4127</v>
      </c>
      <c r="U506" s="121">
        <v>0</v>
      </c>
      <c r="V506" s="121" t="s">
        <v>33</v>
      </c>
      <c r="W506" s="121" t="s">
        <v>3589</v>
      </c>
      <c r="X506" s="121" t="s">
        <v>2410</v>
      </c>
      <c r="Y506" s="121" t="s">
        <v>2465</v>
      </c>
      <c r="Z506" s="121" t="s">
        <v>2768</v>
      </c>
      <c r="AA506" s="121" t="s">
        <v>4128</v>
      </c>
      <c r="AB506" s="121" t="s">
        <v>4146</v>
      </c>
      <c r="AC506" s="121" t="s">
        <v>2103</v>
      </c>
      <c r="AD506" s="121" t="s">
        <v>4130</v>
      </c>
      <c r="AE506" s="121" t="s">
        <v>4131</v>
      </c>
      <c r="AF506" s="121"/>
      <c r="AG506" s="121"/>
      <c r="AH506" s="121"/>
      <c r="AI506" s="551"/>
      <c r="AJ506" s="551"/>
      <c r="AK506" s="551"/>
      <c r="AL506" s="551"/>
      <c r="AM506" s="551"/>
      <c r="AN506" s="551"/>
      <c r="AO506" s="551"/>
      <c r="AP506" s="551"/>
      <c r="AQ506" s="551"/>
      <c r="AR506" s="551"/>
      <c r="AS506" s="551"/>
      <c r="AT506" s="551"/>
      <c r="AU506" s="551"/>
      <c r="AV506" s="551"/>
      <c r="AW506" s="551"/>
      <c r="AX506" s="551"/>
    </row>
    <row r="507">
      <c r="A507" s="570" t="s">
        <v>4124</v>
      </c>
      <c r="B507" s="570" t="s">
        <v>4153</v>
      </c>
      <c r="C507" s="570" t="s">
        <v>669</v>
      </c>
      <c r="D507" s="570" t="s">
        <v>4034</v>
      </c>
      <c r="E507" s="570" t="s">
        <v>2714</v>
      </c>
      <c r="F507" s="570">
        <v>12</v>
      </c>
      <c r="G507" s="570">
        <v>8</v>
      </c>
      <c r="H507" s="570">
        <v>160</v>
      </c>
      <c r="I507" s="569"/>
      <c r="J507" s="121"/>
      <c r="K507" s="121"/>
      <c r="L507" s="121"/>
      <c r="M507" s="570"/>
      <c r="N507" s="569"/>
      <c r="O507" s="569"/>
      <c r="P507" s="569"/>
      <c r="Q507" s="121"/>
      <c r="R507" s="121" t="s">
        <v>4154</v>
      </c>
      <c r="S507" s="121" t="s">
        <v>2742</v>
      </c>
      <c r="T507" s="121" t="s">
        <v>4127</v>
      </c>
      <c r="U507" s="121">
        <v>0</v>
      </c>
      <c r="V507" s="121" t="s">
        <v>33</v>
      </c>
      <c r="W507" s="121" t="s">
        <v>3589</v>
      </c>
      <c r="X507" s="121" t="s">
        <v>2410</v>
      </c>
      <c r="Y507" s="121" t="s">
        <v>2465</v>
      </c>
      <c r="Z507" s="121" t="s">
        <v>2768</v>
      </c>
      <c r="AA507" s="121" t="s">
        <v>4128</v>
      </c>
      <c r="AB507" s="121" t="s">
        <v>4155</v>
      </c>
      <c r="AC507" s="121" t="s">
        <v>2103</v>
      </c>
      <c r="AD507" s="121" t="s">
        <v>4130</v>
      </c>
      <c r="AE507" s="121" t="s">
        <v>4139</v>
      </c>
      <c r="AF507" s="121"/>
      <c r="AG507" s="121"/>
      <c r="AH507" s="121"/>
      <c r="AI507" s="551"/>
      <c r="AJ507" s="551"/>
      <c r="AK507" s="551"/>
      <c r="AL507" s="551"/>
      <c r="AM507" s="551"/>
      <c r="AN507" s="551"/>
      <c r="AO507" s="551"/>
      <c r="AP507" s="551"/>
      <c r="AQ507" s="551"/>
      <c r="AR507" s="551"/>
      <c r="AS507" s="551"/>
      <c r="AT507" s="551"/>
      <c r="AU507" s="551"/>
      <c r="AV507" s="551"/>
      <c r="AW507" s="551"/>
      <c r="AX507" s="551"/>
    </row>
    <row r="508">
      <c r="A508" s="570" t="s">
        <v>4124</v>
      </c>
      <c r="B508" s="570" t="s">
        <v>4156</v>
      </c>
      <c r="C508" s="570" t="s">
        <v>669</v>
      </c>
      <c r="D508" s="570" t="s">
        <v>4034</v>
      </c>
      <c r="E508" s="570" t="s">
        <v>2714</v>
      </c>
      <c r="F508" s="570">
        <v>12</v>
      </c>
      <c r="G508" s="570">
        <v>8</v>
      </c>
      <c r="H508" s="570">
        <v>160</v>
      </c>
      <c r="I508" s="569"/>
      <c r="J508" s="121"/>
      <c r="K508" s="121"/>
      <c r="L508" s="121"/>
      <c r="M508" s="570"/>
      <c r="N508" s="569"/>
      <c r="O508" s="569"/>
      <c r="P508" s="569"/>
      <c r="Q508" s="121"/>
      <c r="R508" s="121" t="s">
        <v>4157</v>
      </c>
      <c r="S508" s="121" t="s">
        <v>2742</v>
      </c>
      <c r="T508" s="121" t="s">
        <v>4127</v>
      </c>
      <c r="U508" s="121">
        <v>0</v>
      </c>
      <c r="V508" s="121" t="s">
        <v>33</v>
      </c>
      <c r="W508" s="121" t="s">
        <v>3589</v>
      </c>
      <c r="X508" s="121" t="s">
        <v>2410</v>
      </c>
      <c r="Y508" s="121" t="s">
        <v>2465</v>
      </c>
      <c r="Z508" s="121" t="s">
        <v>2768</v>
      </c>
      <c r="AA508" s="121" t="s">
        <v>4128</v>
      </c>
      <c r="AB508" s="121" t="s">
        <v>4146</v>
      </c>
      <c r="AC508" s="121" t="s">
        <v>2103</v>
      </c>
      <c r="AD508" s="121" t="s">
        <v>4130</v>
      </c>
      <c r="AE508" s="121" t="s">
        <v>4131</v>
      </c>
      <c r="AF508" s="121"/>
      <c r="AG508" s="121"/>
      <c r="AH508" s="121"/>
      <c r="AI508" s="551"/>
      <c r="AJ508" s="551"/>
      <c r="AK508" s="551"/>
      <c r="AL508" s="551"/>
      <c r="AM508" s="551"/>
      <c r="AN508" s="551"/>
      <c r="AO508" s="551"/>
      <c r="AP508" s="551"/>
      <c r="AQ508" s="551"/>
      <c r="AR508" s="551"/>
      <c r="AS508" s="551"/>
      <c r="AT508" s="551"/>
      <c r="AU508" s="551"/>
      <c r="AV508" s="551"/>
      <c r="AW508" s="551"/>
      <c r="AX508" s="551"/>
    </row>
    <row r="509">
      <c r="A509" s="570" t="s">
        <v>4124</v>
      </c>
      <c r="B509" s="570" t="s">
        <v>4158</v>
      </c>
      <c r="C509" s="570" t="s">
        <v>669</v>
      </c>
      <c r="D509" s="570" t="s">
        <v>4034</v>
      </c>
      <c r="E509" s="570" t="s">
        <v>2714</v>
      </c>
      <c r="F509" s="570">
        <v>12</v>
      </c>
      <c r="G509" s="570">
        <v>8</v>
      </c>
      <c r="H509" s="570">
        <v>160</v>
      </c>
      <c r="I509" s="569"/>
      <c r="J509" s="121"/>
      <c r="K509" s="121"/>
      <c r="L509" s="121"/>
      <c r="M509" s="570"/>
      <c r="N509" s="569"/>
      <c r="O509" s="569"/>
      <c r="P509" s="569"/>
      <c r="Q509" s="121"/>
      <c r="R509" s="121" t="s">
        <v>4159</v>
      </c>
      <c r="S509" s="121" t="s">
        <v>2742</v>
      </c>
      <c r="T509" s="121" t="s">
        <v>4127</v>
      </c>
      <c r="U509" s="121">
        <v>0</v>
      </c>
      <c r="V509" s="121" t="s">
        <v>33</v>
      </c>
      <c r="W509" s="121" t="s">
        <v>3589</v>
      </c>
      <c r="X509" s="121" t="s">
        <v>2410</v>
      </c>
      <c r="Y509" s="121" t="s">
        <v>2465</v>
      </c>
      <c r="Z509" s="121" t="s">
        <v>2768</v>
      </c>
      <c r="AA509" s="121" t="s">
        <v>4128</v>
      </c>
      <c r="AB509" s="121" t="s">
        <v>4160</v>
      </c>
      <c r="AC509" s="121" t="s">
        <v>2103</v>
      </c>
      <c r="AD509" s="121" t="s">
        <v>4130</v>
      </c>
      <c r="AE509" s="121" t="s">
        <v>4131</v>
      </c>
      <c r="AF509" s="121"/>
      <c r="AG509" s="121"/>
      <c r="AH509" s="121"/>
      <c r="AI509" s="551"/>
      <c r="AJ509" s="551"/>
      <c r="AK509" s="551"/>
      <c r="AL509" s="551"/>
      <c r="AM509" s="551"/>
      <c r="AN509" s="551"/>
      <c r="AO509" s="551"/>
      <c r="AP509" s="551"/>
      <c r="AQ509" s="551"/>
      <c r="AR509" s="551"/>
      <c r="AS509" s="551"/>
      <c r="AT509" s="551"/>
      <c r="AU509" s="551"/>
      <c r="AV509" s="551"/>
      <c r="AW509" s="551"/>
      <c r="AX509" s="551"/>
    </row>
    <row r="510">
      <c r="A510" s="570" t="s">
        <v>4124</v>
      </c>
      <c r="B510" s="570" t="s">
        <v>4161</v>
      </c>
      <c r="C510" s="570" t="s">
        <v>669</v>
      </c>
      <c r="D510" s="570" t="s">
        <v>4034</v>
      </c>
      <c r="E510" s="570" t="s">
        <v>2714</v>
      </c>
      <c r="F510" s="570">
        <v>12</v>
      </c>
      <c r="G510" s="570">
        <v>8</v>
      </c>
      <c r="H510" s="570">
        <v>160</v>
      </c>
      <c r="I510" s="569"/>
      <c r="J510" s="121"/>
      <c r="K510" s="121"/>
      <c r="L510" s="121"/>
      <c r="M510" s="570"/>
      <c r="N510" s="569"/>
      <c r="O510" s="569"/>
      <c r="P510" s="569"/>
      <c r="Q510" s="121"/>
      <c r="R510" s="121" t="s">
        <v>4162</v>
      </c>
      <c r="S510" s="121" t="s">
        <v>2742</v>
      </c>
      <c r="T510" s="121" t="s">
        <v>4127</v>
      </c>
      <c r="U510" s="121">
        <v>0</v>
      </c>
      <c r="V510" s="121" t="s">
        <v>33</v>
      </c>
      <c r="W510" s="121" t="s">
        <v>3589</v>
      </c>
      <c r="X510" s="121" t="s">
        <v>2410</v>
      </c>
      <c r="Y510" s="121" t="s">
        <v>2465</v>
      </c>
      <c r="Z510" s="121" t="s">
        <v>2768</v>
      </c>
      <c r="AA510" s="121" t="s">
        <v>4128</v>
      </c>
      <c r="AB510" s="121" t="s">
        <v>4155</v>
      </c>
      <c r="AC510" s="121" t="s">
        <v>2103</v>
      </c>
      <c r="AD510" s="121" t="s">
        <v>4130</v>
      </c>
      <c r="AE510" s="121" t="s">
        <v>4139</v>
      </c>
      <c r="AF510" s="121"/>
      <c r="AG510" s="121"/>
      <c r="AH510" s="121"/>
      <c r="AI510" s="551"/>
      <c r="AJ510" s="551"/>
      <c r="AK510" s="551"/>
      <c r="AL510" s="551"/>
      <c r="AM510" s="551"/>
      <c r="AN510" s="551"/>
      <c r="AO510" s="551"/>
      <c r="AP510" s="551"/>
      <c r="AQ510" s="551"/>
      <c r="AR510" s="551"/>
      <c r="AS510" s="551"/>
      <c r="AT510" s="551"/>
      <c r="AU510" s="551"/>
      <c r="AV510" s="551"/>
      <c r="AW510" s="551"/>
      <c r="AX510" s="551"/>
    </row>
    <row r="511">
      <c r="A511" s="570" t="s">
        <v>4124</v>
      </c>
      <c r="B511" s="570" t="s">
        <v>4163</v>
      </c>
      <c r="C511" s="570" t="s">
        <v>669</v>
      </c>
      <c r="D511" s="570" t="s">
        <v>4034</v>
      </c>
      <c r="E511" s="570" t="s">
        <v>2714</v>
      </c>
      <c r="F511" s="570">
        <v>12</v>
      </c>
      <c r="G511" s="570">
        <v>8</v>
      </c>
      <c r="H511" s="570">
        <v>160</v>
      </c>
      <c r="I511" s="569"/>
      <c r="J511" s="121"/>
      <c r="K511" s="121"/>
      <c r="L511" s="121"/>
      <c r="M511" s="570"/>
      <c r="N511" s="569"/>
      <c r="O511" s="569"/>
      <c r="P511" s="569"/>
      <c r="Q511" s="121"/>
      <c r="R511" s="121" t="s">
        <v>4164</v>
      </c>
      <c r="S511" s="121" t="s">
        <v>2742</v>
      </c>
      <c r="T511" s="121" t="s">
        <v>4127</v>
      </c>
      <c r="U511" s="121">
        <v>0</v>
      </c>
      <c r="V511" s="121" t="s">
        <v>33</v>
      </c>
      <c r="W511" s="121" t="s">
        <v>3589</v>
      </c>
      <c r="X511" s="121">
        <v>0</v>
      </c>
      <c r="Y511" s="121" t="s">
        <v>2465</v>
      </c>
      <c r="Z511" s="121" t="s">
        <v>2768</v>
      </c>
      <c r="AA511" s="121" t="s">
        <v>4128</v>
      </c>
      <c r="AB511" s="121" t="s">
        <v>4165</v>
      </c>
      <c r="AC511" s="121" t="s">
        <v>2103</v>
      </c>
      <c r="AD511" s="121" t="s">
        <v>4130</v>
      </c>
      <c r="AE511" s="121" t="s">
        <v>4143</v>
      </c>
      <c r="AF511" s="121"/>
      <c r="AG511" s="121"/>
      <c r="AH511" s="121"/>
      <c r="AI511" s="551"/>
      <c r="AJ511" s="551"/>
      <c r="AK511" s="551"/>
      <c r="AL511" s="551"/>
      <c r="AM511" s="551"/>
      <c r="AN511" s="551"/>
      <c r="AO511" s="551"/>
      <c r="AP511" s="551"/>
      <c r="AQ511" s="551"/>
      <c r="AR511" s="551"/>
      <c r="AS511" s="551"/>
      <c r="AT511" s="551"/>
      <c r="AU511" s="551"/>
      <c r="AV511" s="551"/>
      <c r="AW511" s="551"/>
      <c r="AX511" s="551"/>
    </row>
    <row r="512">
      <c r="A512" s="570" t="s">
        <v>4124</v>
      </c>
      <c r="B512" s="570" t="s">
        <v>4166</v>
      </c>
      <c r="C512" s="570" t="s">
        <v>669</v>
      </c>
      <c r="D512" s="570" t="s">
        <v>4034</v>
      </c>
      <c r="E512" s="570" t="s">
        <v>2714</v>
      </c>
      <c r="F512" s="570">
        <v>12</v>
      </c>
      <c r="G512" s="570">
        <v>8</v>
      </c>
      <c r="H512" s="570">
        <v>160</v>
      </c>
      <c r="I512" s="569"/>
      <c r="J512" s="121"/>
      <c r="K512" s="121"/>
      <c r="L512" s="121"/>
      <c r="M512" s="570"/>
      <c r="N512" s="569"/>
      <c r="O512" s="569"/>
      <c r="P512" s="569"/>
      <c r="Q512" s="121"/>
      <c r="R512" s="121" t="s">
        <v>4167</v>
      </c>
      <c r="S512" s="121" t="s">
        <v>2742</v>
      </c>
      <c r="T512" s="121" t="s">
        <v>4127</v>
      </c>
      <c r="U512" s="121">
        <v>0</v>
      </c>
      <c r="V512" s="121" t="s">
        <v>33</v>
      </c>
      <c r="W512" s="121" t="s">
        <v>3589</v>
      </c>
      <c r="X512" s="121" t="s">
        <v>2410</v>
      </c>
      <c r="Y512" s="121" t="s">
        <v>2465</v>
      </c>
      <c r="Z512" s="121" t="s">
        <v>2768</v>
      </c>
      <c r="AA512" s="121" t="s">
        <v>4128</v>
      </c>
      <c r="AB512" s="121" t="s">
        <v>4149</v>
      </c>
      <c r="AC512" s="121" t="s">
        <v>2103</v>
      </c>
      <c r="AD512" s="121" t="s">
        <v>4130</v>
      </c>
      <c r="AE512" s="121" t="s">
        <v>4150</v>
      </c>
      <c r="AF512" s="121"/>
      <c r="AG512" s="121"/>
      <c r="AH512" s="121"/>
      <c r="AI512" s="551"/>
      <c r="AJ512" s="551"/>
      <c r="AK512" s="551"/>
      <c r="AL512" s="551"/>
      <c r="AM512" s="551"/>
      <c r="AN512" s="551"/>
      <c r="AO512" s="551"/>
      <c r="AP512" s="551"/>
      <c r="AQ512" s="551"/>
      <c r="AR512" s="551"/>
      <c r="AS512" s="551"/>
      <c r="AT512" s="551"/>
      <c r="AU512" s="551"/>
      <c r="AV512" s="551"/>
      <c r="AW512" s="551"/>
      <c r="AX512" s="551"/>
    </row>
    <row r="513">
      <c r="A513" s="570" t="s">
        <v>4124</v>
      </c>
      <c r="B513" s="570" t="s">
        <v>4168</v>
      </c>
      <c r="C513" s="570" t="s">
        <v>669</v>
      </c>
      <c r="D513" s="570" t="s">
        <v>4034</v>
      </c>
      <c r="E513" s="570" t="s">
        <v>2714</v>
      </c>
      <c r="F513" s="570">
        <v>12</v>
      </c>
      <c r="G513" s="570">
        <v>8</v>
      </c>
      <c r="H513" s="570">
        <v>160</v>
      </c>
      <c r="I513" s="569"/>
      <c r="J513" s="121"/>
      <c r="K513" s="121"/>
      <c r="L513" s="121"/>
      <c r="M513" s="570"/>
      <c r="N513" s="569"/>
      <c r="O513" s="569"/>
      <c r="P513" s="569"/>
      <c r="Q513" s="121"/>
      <c r="R513" s="121" t="s">
        <v>4169</v>
      </c>
      <c r="S513" s="121" t="s">
        <v>2742</v>
      </c>
      <c r="T513" s="121" t="s">
        <v>4127</v>
      </c>
      <c r="U513" s="121">
        <v>0</v>
      </c>
      <c r="V513" s="121" t="s">
        <v>33</v>
      </c>
      <c r="W513" s="121" t="s">
        <v>3589</v>
      </c>
      <c r="X513" s="121" t="s">
        <v>2410</v>
      </c>
      <c r="Y513" s="121" t="s">
        <v>2465</v>
      </c>
      <c r="Z513" s="121" t="s">
        <v>2768</v>
      </c>
      <c r="AA513" s="121" t="s">
        <v>4128</v>
      </c>
      <c r="AB513" s="121" t="s">
        <v>4170</v>
      </c>
      <c r="AC513" s="121" t="s">
        <v>2103</v>
      </c>
      <c r="AD513" s="121" t="s">
        <v>4130</v>
      </c>
      <c r="AE513" s="121" t="s">
        <v>4135</v>
      </c>
      <c r="AF513" s="121"/>
      <c r="AG513" s="121"/>
      <c r="AH513" s="121"/>
      <c r="AI513" s="551"/>
      <c r="AJ513" s="551"/>
      <c r="AK513" s="551"/>
      <c r="AL513" s="551"/>
      <c r="AM513" s="551"/>
      <c r="AN513" s="551"/>
      <c r="AO513" s="551"/>
      <c r="AP513" s="551"/>
      <c r="AQ513" s="551"/>
      <c r="AR513" s="551"/>
      <c r="AS513" s="551"/>
      <c r="AT513" s="551"/>
      <c r="AU513" s="551"/>
      <c r="AV513" s="551"/>
      <c r="AW513" s="551"/>
      <c r="AX513" s="551"/>
    </row>
    <row r="514">
      <c r="A514" s="570" t="s">
        <v>4124</v>
      </c>
      <c r="B514" s="570" t="s">
        <v>4171</v>
      </c>
      <c r="C514" s="570" t="s">
        <v>669</v>
      </c>
      <c r="D514" s="570" t="s">
        <v>4034</v>
      </c>
      <c r="E514" s="570" t="s">
        <v>2714</v>
      </c>
      <c r="F514" s="570">
        <v>12</v>
      </c>
      <c r="G514" s="570">
        <v>8</v>
      </c>
      <c r="H514" s="570">
        <v>160</v>
      </c>
      <c r="I514" s="569"/>
      <c r="J514" s="121"/>
      <c r="K514" s="121"/>
      <c r="L514" s="121"/>
      <c r="M514" s="570"/>
      <c r="N514" s="569"/>
      <c r="O514" s="569"/>
      <c r="P514" s="569"/>
      <c r="Q514" s="121"/>
      <c r="R514" s="121" t="s">
        <v>4172</v>
      </c>
      <c r="S514" s="121" t="s">
        <v>2742</v>
      </c>
      <c r="T514" s="121" t="s">
        <v>4127</v>
      </c>
      <c r="U514" s="121">
        <v>0</v>
      </c>
      <c r="V514" s="121" t="s">
        <v>33</v>
      </c>
      <c r="W514" s="121" t="s">
        <v>3589</v>
      </c>
      <c r="X514" s="121" t="s">
        <v>2410</v>
      </c>
      <c r="Y514" s="121" t="s">
        <v>2465</v>
      </c>
      <c r="Z514" s="121" t="s">
        <v>2768</v>
      </c>
      <c r="AA514" s="121" t="s">
        <v>4128</v>
      </c>
      <c r="AB514" s="121" t="s">
        <v>4173</v>
      </c>
      <c r="AC514" s="121" t="s">
        <v>2103</v>
      </c>
      <c r="AD514" s="121" t="s">
        <v>4130</v>
      </c>
      <c r="AE514" s="121" t="s">
        <v>4135</v>
      </c>
      <c r="AF514" s="121"/>
      <c r="AG514" s="121"/>
      <c r="AH514" s="121"/>
      <c r="AI514" s="551"/>
      <c r="AJ514" s="551"/>
      <c r="AK514" s="551"/>
      <c r="AL514" s="551"/>
      <c r="AM514" s="551"/>
      <c r="AN514" s="551"/>
      <c r="AO514" s="551"/>
      <c r="AP514" s="551"/>
      <c r="AQ514" s="551"/>
      <c r="AR514" s="551"/>
      <c r="AS514" s="551"/>
      <c r="AT514" s="551"/>
      <c r="AU514" s="551"/>
      <c r="AV514" s="551"/>
      <c r="AW514" s="551"/>
      <c r="AX514" s="551"/>
    </row>
    <row r="515">
      <c r="A515" s="570" t="s">
        <v>4124</v>
      </c>
      <c r="B515" s="570" t="s">
        <v>4174</v>
      </c>
      <c r="C515" s="570" t="s">
        <v>669</v>
      </c>
      <c r="D515" s="570" t="s">
        <v>4034</v>
      </c>
      <c r="E515" s="570" t="s">
        <v>2714</v>
      </c>
      <c r="F515" s="570">
        <v>12</v>
      </c>
      <c r="G515" s="570">
        <v>8</v>
      </c>
      <c r="H515" s="570">
        <v>160</v>
      </c>
      <c r="I515" s="569"/>
      <c r="J515" s="121"/>
      <c r="K515" s="121"/>
      <c r="L515" s="121"/>
      <c r="M515" s="570"/>
      <c r="N515" s="569"/>
      <c r="O515" s="569"/>
      <c r="P515" s="569"/>
      <c r="Q515" s="121"/>
      <c r="R515" s="121" t="s">
        <v>4175</v>
      </c>
      <c r="S515" s="121" t="s">
        <v>2742</v>
      </c>
      <c r="T515" s="121" t="s">
        <v>4127</v>
      </c>
      <c r="U515" s="121">
        <v>0</v>
      </c>
      <c r="V515" s="121" t="s">
        <v>33</v>
      </c>
      <c r="W515" s="121" t="s">
        <v>3589</v>
      </c>
      <c r="X515" s="121" t="s">
        <v>2410</v>
      </c>
      <c r="Y515" s="121" t="s">
        <v>2465</v>
      </c>
      <c r="Z515" s="121" t="s">
        <v>2768</v>
      </c>
      <c r="AA515" s="121" t="s">
        <v>4128</v>
      </c>
      <c r="AB515" s="121" t="s">
        <v>4176</v>
      </c>
      <c r="AC515" s="121" t="s">
        <v>2103</v>
      </c>
      <c r="AD515" s="121" t="s">
        <v>4130</v>
      </c>
      <c r="AE515" s="121" t="s">
        <v>4150</v>
      </c>
      <c r="AF515" s="121"/>
      <c r="AG515" s="121"/>
      <c r="AH515" s="121"/>
      <c r="AI515" s="551"/>
      <c r="AJ515" s="551"/>
      <c r="AK515" s="551"/>
      <c r="AL515" s="551"/>
      <c r="AM515" s="551"/>
      <c r="AN515" s="551"/>
      <c r="AO515" s="551"/>
      <c r="AP515" s="551"/>
      <c r="AQ515" s="551"/>
      <c r="AR515" s="551"/>
      <c r="AS515" s="551"/>
      <c r="AT515" s="551"/>
      <c r="AU515" s="551"/>
      <c r="AV515" s="551"/>
      <c r="AW515" s="551"/>
      <c r="AX515" s="551"/>
    </row>
    <row r="516">
      <c r="A516" s="570" t="s">
        <v>4124</v>
      </c>
      <c r="B516" s="570" t="s">
        <v>4177</v>
      </c>
      <c r="C516" s="570" t="s">
        <v>669</v>
      </c>
      <c r="D516" s="570" t="s">
        <v>4034</v>
      </c>
      <c r="E516" s="570" t="s">
        <v>2714</v>
      </c>
      <c r="F516" s="570">
        <v>12</v>
      </c>
      <c r="G516" s="570">
        <v>8</v>
      </c>
      <c r="H516" s="570">
        <v>160</v>
      </c>
      <c r="I516" s="569"/>
      <c r="J516" s="121"/>
      <c r="K516" s="121"/>
      <c r="L516" s="121"/>
      <c r="M516" s="570"/>
      <c r="N516" s="569"/>
      <c r="O516" s="569"/>
      <c r="P516" s="569"/>
      <c r="Q516" s="121"/>
      <c r="R516" s="121" t="s">
        <v>4178</v>
      </c>
      <c r="S516" s="121" t="s">
        <v>2742</v>
      </c>
      <c r="T516" s="121" t="s">
        <v>4127</v>
      </c>
      <c r="U516" s="121">
        <v>0</v>
      </c>
      <c r="V516" s="121" t="s">
        <v>33</v>
      </c>
      <c r="W516" s="121" t="s">
        <v>3589</v>
      </c>
      <c r="X516" s="121" t="s">
        <v>2410</v>
      </c>
      <c r="Y516" s="121" t="s">
        <v>2465</v>
      </c>
      <c r="Z516" s="121" t="s">
        <v>2768</v>
      </c>
      <c r="AA516" s="121" t="s">
        <v>4128</v>
      </c>
      <c r="AB516" s="121" t="s">
        <v>4149</v>
      </c>
      <c r="AC516" s="121" t="s">
        <v>2103</v>
      </c>
      <c r="AD516" s="121" t="s">
        <v>4130</v>
      </c>
      <c r="AE516" s="121" t="s">
        <v>4150</v>
      </c>
      <c r="AF516" s="121"/>
      <c r="AG516" s="121"/>
      <c r="AH516" s="121"/>
      <c r="AI516" s="551"/>
      <c r="AJ516" s="551"/>
      <c r="AK516" s="551"/>
      <c r="AL516" s="551"/>
      <c r="AM516" s="551"/>
      <c r="AN516" s="551"/>
      <c r="AO516" s="551"/>
      <c r="AP516" s="551"/>
      <c r="AQ516" s="551"/>
      <c r="AR516" s="551"/>
      <c r="AS516" s="551"/>
      <c r="AT516" s="551"/>
      <c r="AU516" s="551"/>
      <c r="AV516" s="551"/>
      <c r="AW516" s="551"/>
      <c r="AX516" s="551"/>
    </row>
    <row r="517">
      <c r="A517" s="570" t="s">
        <v>4124</v>
      </c>
      <c r="B517" s="570" t="s">
        <v>4179</v>
      </c>
      <c r="C517" s="570" t="s">
        <v>669</v>
      </c>
      <c r="D517" s="570" t="s">
        <v>4034</v>
      </c>
      <c r="E517" s="570" t="s">
        <v>2714</v>
      </c>
      <c r="F517" s="570">
        <v>12</v>
      </c>
      <c r="G517" s="570">
        <v>8</v>
      </c>
      <c r="H517" s="570">
        <v>160</v>
      </c>
      <c r="I517" s="569"/>
      <c r="J517" s="121"/>
      <c r="K517" s="121"/>
      <c r="L517" s="121"/>
      <c r="M517" s="570"/>
      <c r="N517" s="569"/>
      <c r="O517" s="569"/>
      <c r="P517" s="569"/>
      <c r="Q517" s="121"/>
      <c r="R517" s="121" t="s">
        <v>4180</v>
      </c>
      <c r="S517" s="121" t="s">
        <v>2742</v>
      </c>
      <c r="T517" s="121" t="s">
        <v>4127</v>
      </c>
      <c r="U517" s="121">
        <v>0</v>
      </c>
      <c r="V517" s="121" t="s">
        <v>33</v>
      </c>
      <c r="W517" s="121" t="s">
        <v>3589</v>
      </c>
      <c r="X517" s="121" t="s">
        <v>2410</v>
      </c>
      <c r="Y517" s="121" t="s">
        <v>2465</v>
      </c>
      <c r="Z517" s="121" t="s">
        <v>2768</v>
      </c>
      <c r="AA517" s="121" t="s">
        <v>4128</v>
      </c>
      <c r="AB517" s="121" t="s">
        <v>4170</v>
      </c>
      <c r="AC517" s="121" t="s">
        <v>2103</v>
      </c>
      <c r="AD517" s="121" t="s">
        <v>4130</v>
      </c>
      <c r="AE517" s="121" t="s">
        <v>4135</v>
      </c>
      <c r="AF517" s="121"/>
      <c r="AG517" s="121"/>
      <c r="AH517" s="121"/>
      <c r="AI517" s="551"/>
      <c r="AJ517" s="551"/>
      <c r="AK517" s="551"/>
      <c r="AL517" s="551"/>
      <c r="AM517" s="551"/>
      <c r="AN517" s="551"/>
      <c r="AO517" s="551"/>
      <c r="AP517" s="551"/>
      <c r="AQ517" s="551"/>
      <c r="AR517" s="551"/>
      <c r="AS517" s="551"/>
      <c r="AT517" s="551"/>
      <c r="AU517" s="551"/>
      <c r="AV517" s="551"/>
      <c r="AW517" s="551"/>
      <c r="AX517" s="551"/>
    </row>
    <row r="518">
      <c r="A518" s="570" t="s">
        <v>4124</v>
      </c>
      <c r="B518" s="570" t="s">
        <v>4181</v>
      </c>
      <c r="C518" s="570" t="s">
        <v>669</v>
      </c>
      <c r="D518" s="570" t="s">
        <v>4034</v>
      </c>
      <c r="E518" s="570" t="s">
        <v>2714</v>
      </c>
      <c r="F518" s="570">
        <v>12</v>
      </c>
      <c r="G518" s="570">
        <v>8</v>
      </c>
      <c r="H518" s="570">
        <v>80</v>
      </c>
      <c r="I518" s="569"/>
      <c r="J518" s="121"/>
      <c r="K518" s="121"/>
      <c r="L518" s="121"/>
      <c r="M518" s="570"/>
      <c r="N518" s="569"/>
      <c r="O518" s="569"/>
      <c r="P518" s="569"/>
      <c r="Q518" s="121"/>
      <c r="R518" s="121" t="s">
        <v>4182</v>
      </c>
      <c r="S518" s="121" t="s">
        <v>2742</v>
      </c>
      <c r="T518" s="121" t="s">
        <v>4127</v>
      </c>
      <c r="U518" s="121">
        <v>0</v>
      </c>
      <c r="V518" s="121" t="s">
        <v>33</v>
      </c>
      <c r="W518" s="121" t="s">
        <v>3589</v>
      </c>
      <c r="X518" s="121" t="s">
        <v>2410</v>
      </c>
      <c r="Y518" s="121" t="s">
        <v>2465</v>
      </c>
      <c r="Z518" s="121" t="s">
        <v>2768</v>
      </c>
      <c r="AA518" s="121" t="s">
        <v>4128</v>
      </c>
      <c r="AB518" s="121" t="s">
        <v>4183</v>
      </c>
      <c r="AC518" s="121" t="s">
        <v>2103</v>
      </c>
      <c r="AD518" s="121" t="s">
        <v>4130</v>
      </c>
      <c r="AE518" s="121" t="s">
        <v>4131</v>
      </c>
      <c r="AF518" s="121"/>
      <c r="AG518" s="121"/>
      <c r="AH518" s="121"/>
      <c r="AI518" s="551"/>
      <c r="AJ518" s="551"/>
      <c r="AK518" s="551"/>
      <c r="AL518" s="551"/>
      <c r="AM518" s="551"/>
      <c r="AN518" s="551"/>
      <c r="AO518" s="551"/>
      <c r="AP518" s="551"/>
      <c r="AQ518" s="551"/>
      <c r="AR518" s="551"/>
      <c r="AS518" s="551"/>
      <c r="AT518" s="551"/>
      <c r="AU518" s="551"/>
      <c r="AV518" s="551"/>
      <c r="AW518" s="551"/>
      <c r="AX518" s="551"/>
    </row>
    <row r="519">
      <c r="A519" s="570" t="s">
        <v>4124</v>
      </c>
      <c r="B519" s="570" t="s">
        <v>4184</v>
      </c>
      <c r="C519" s="570" t="s">
        <v>669</v>
      </c>
      <c r="D519" s="570" t="s">
        <v>4034</v>
      </c>
      <c r="E519" s="570" t="s">
        <v>2714</v>
      </c>
      <c r="F519" s="570">
        <v>12</v>
      </c>
      <c r="G519" s="570">
        <v>8</v>
      </c>
      <c r="H519" s="570">
        <v>80</v>
      </c>
      <c r="I519" s="569"/>
      <c r="J519" s="121"/>
      <c r="K519" s="121"/>
      <c r="L519" s="121"/>
      <c r="M519" s="570"/>
      <c r="N519" s="569"/>
      <c r="O519" s="569"/>
      <c r="P519" s="569"/>
      <c r="Q519" s="121"/>
      <c r="R519" s="121" t="s">
        <v>4185</v>
      </c>
      <c r="S519" s="121" t="s">
        <v>2742</v>
      </c>
      <c r="T519" s="121" t="s">
        <v>4127</v>
      </c>
      <c r="U519" s="121">
        <v>0</v>
      </c>
      <c r="V519" s="121" t="s">
        <v>33</v>
      </c>
      <c r="W519" s="121" t="s">
        <v>3589</v>
      </c>
      <c r="X519" s="121" t="s">
        <v>2410</v>
      </c>
      <c r="Y519" s="121" t="s">
        <v>2465</v>
      </c>
      <c r="Z519" s="121" t="s">
        <v>2768</v>
      </c>
      <c r="AA519" s="121" t="s">
        <v>4128</v>
      </c>
      <c r="AB519" s="121" t="s">
        <v>4138</v>
      </c>
      <c r="AC519" s="121" t="s">
        <v>2103</v>
      </c>
      <c r="AD519" s="121" t="s">
        <v>4130</v>
      </c>
      <c r="AE519" s="121" t="s">
        <v>4139</v>
      </c>
      <c r="AF519" s="121"/>
      <c r="AG519" s="121"/>
      <c r="AH519" s="121"/>
      <c r="AI519" s="551"/>
      <c r="AJ519" s="551"/>
      <c r="AK519" s="551"/>
      <c r="AL519" s="551"/>
      <c r="AM519" s="551"/>
      <c r="AN519" s="551"/>
      <c r="AO519" s="551"/>
      <c r="AP519" s="551"/>
      <c r="AQ519" s="551"/>
      <c r="AR519" s="551"/>
      <c r="AS519" s="551"/>
      <c r="AT519" s="551"/>
      <c r="AU519" s="551"/>
      <c r="AV519" s="551"/>
      <c r="AW519" s="551"/>
      <c r="AX519" s="551"/>
    </row>
    <row r="520">
      <c r="A520" s="570" t="s">
        <v>4124</v>
      </c>
      <c r="B520" s="570" t="s">
        <v>4186</v>
      </c>
      <c r="C520" s="570" t="s">
        <v>669</v>
      </c>
      <c r="D520" s="570" t="s">
        <v>4034</v>
      </c>
      <c r="E520" s="570" t="s">
        <v>2714</v>
      </c>
      <c r="F520" s="570">
        <v>12</v>
      </c>
      <c r="G520" s="570">
        <v>8</v>
      </c>
      <c r="H520" s="570">
        <v>80</v>
      </c>
      <c r="I520" s="569"/>
      <c r="J520" s="121"/>
      <c r="K520" s="121"/>
      <c r="L520" s="121"/>
      <c r="M520" s="570"/>
      <c r="N520" s="569"/>
      <c r="O520" s="569"/>
      <c r="P520" s="569"/>
      <c r="Q520" s="121"/>
      <c r="R520" s="121" t="s">
        <v>4187</v>
      </c>
      <c r="S520" s="121" t="s">
        <v>2742</v>
      </c>
      <c r="T520" s="121" t="s">
        <v>4127</v>
      </c>
      <c r="U520" s="121">
        <v>0</v>
      </c>
      <c r="V520" s="121" t="s">
        <v>33</v>
      </c>
      <c r="W520" s="121" t="s">
        <v>3589</v>
      </c>
      <c r="X520" s="121" t="s">
        <v>2410</v>
      </c>
      <c r="Y520" s="121" t="s">
        <v>2465</v>
      </c>
      <c r="Z520" s="121" t="s">
        <v>2768</v>
      </c>
      <c r="AA520" s="121" t="s">
        <v>4128</v>
      </c>
      <c r="AB520" s="121" t="s">
        <v>4188</v>
      </c>
      <c r="AC520" s="121" t="s">
        <v>2103</v>
      </c>
      <c r="AD520" s="121" t="s">
        <v>4130</v>
      </c>
      <c r="AE520" s="121" t="s">
        <v>4189</v>
      </c>
      <c r="AF520" s="121"/>
      <c r="AG520" s="121"/>
      <c r="AH520" s="121"/>
      <c r="AI520" s="551"/>
      <c r="AJ520" s="551"/>
      <c r="AK520" s="551"/>
      <c r="AL520" s="551"/>
      <c r="AM520" s="551"/>
      <c r="AN520" s="551"/>
      <c r="AO520" s="551"/>
      <c r="AP520" s="551"/>
      <c r="AQ520" s="551"/>
      <c r="AR520" s="551"/>
      <c r="AS520" s="551"/>
      <c r="AT520" s="551"/>
      <c r="AU520" s="551"/>
      <c r="AV520" s="551"/>
      <c r="AW520" s="551"/>
      <c r="AX520" s="551"/>
    </row>
    <row r="521">
      <c r="A521" s="570" t="s">
        <v>4124</v>
      </c>
      <c r="B521" s="570" t="s">
        <v>4190</v>
      </c>
      <c r="C521" s="570" t="s">
        <v>669</v>
      </c>
      <c r="D521" s="570" t="s">
        <v>4034</v>
      </c>
      <c r="E521" s="570" t="s">
        <v>2714</v>
      </c>
      <c r="F521" s="570">
        <v>12</v>
      </c>
      <c r="G521" s="570">
        <v>8</v>
      </c>
      <c r="H521" s="570">
        <v>80</v>
      </c>
      <c r="I521" s="569"/>
      <c r="J521" s="121"/>
      <c r="K521" s="121"/>
      <c r="L521" s="121"/>
      <c r="M521" s="570"/>
      <c r="N521" s="569"/>
      <c r="O521" s="569"/>
      <c r="P521" s="569"/>
      <c r="Q521" s="121"/>
      <c r="R521" s="121" t="s">
        <v>4191</v>
      </c>
      <c r="S521" s="121" t="s">
        <v>2742</v>
      </c>
      <c r="T521" s="121" t="s">
        <v>4127</v>
      </c>
      <c r="U521" s="121">
        <v>0</v>
      </c>
      <c r="V521" s="121" t="s">
        <v>33</v>
      </c>
      <c r="W521" s="121" t="s">
        <v>3589</v>
      </c>
      <c r="X521" s="121" t="s">
        <v>2410</v>
      </c>
      <c r="Y521" s="121" t="s">
        <v>2465</v>
      </c>
      <c r="Z521" s="121" t="s">
        <v>2768</v>
      </c>
      <c r="AA521" s="121" t="s">
        <v>4128</v>
      </c>
      <c r="AB521" s="121" t="s">
        <v>4192</v>
      </c>
      <c r="AC521" s="121" t="s">
        <v>2103</v>
      </c>
      <c r="AD521" s="121" t="s">
        <v>4130</v>
      </c>
      <c r="AE521" s="121" t="s">
        <v>4193</v>
      </c>
      <c r="AF521" s="121"/>
      <c r="AG521" s="121"/>
      <c r="AH521" s="121"/>
      <c r="AI521" s="551"/>
      <c r="AJ521" s="551"/>
      <c r="AK521" s="551"/>
      <c r="AL521" s="551"/>
      <c r="AM521" s="551"/>
      <c r="AN521" s="551"/>
      <c r="AO521" s="551"/>
      <c r="AP521" s="551"/>
      <c r="AQ521" s="551"/>
      <c r="AR521" s="551"/>
      <c r="AS521" s="551"/>
      <c r="AT521" s="551"/>
      <c r="AU521" s="551"/>
      <c r="AV521" s="551"/>
      <c r="AW521" s="551"/>
      <c r="AX521" s="551"/>
    </row>
    <row r="522">
      <c r="A522" s="570" t="s">
        <v>4124</v>
      </c>
      <c r="B522" s="570" t="s">
        <v>4194</v>
      </c>
      <c r="C522" s="570" t="s">
        <v>669</v>
      </c>
      <c r="D522" s="570" t="s">
        <v>4034</v>
      </c>
      <c r="E522" s="570" t="s">
        <v>2714</v>
      </c>
      <c r="F522" s="570">
        <v>20</v>
      </c>
      <c r="G522" s="570">
        <v>8</v>
      </c>
      <c r="H522" s="570">
        <v>170</v>
      </c>
      <c r="I522" s="569"/>
      <c r="J522" s="121"/>
      <c r="K522" s="121"/>
      <c r="L522" s="121"/>
      <c r="M522" s="570"/>
      <c r="N522" s="569"/>
      <c r="O522" s="569"/>
      <c r="P522" s="569"/>
      <c r="Q522" s="121"/>
      <c r="R522" s="121" t="s">
        <v>4195</v>
      </c>
      <c r="S522" s="121" t="s">
        <v>2742</v>
      </c>
      <c r="T522" s="121" t="s">
        <v>4127</v>
      </c>
      <c r="U522" s="121">
        <v>0</v>
      </c>
      <c r="V522" s="121" t="s">
        <v>33</v>
      </c>
      <c r="W522" s="121" t="s">
        <v>3589</v>
      </c>
      <c r="X522" s="121" t="s">
        <v>2410</v>
      </c>
      <c r="Y522" s="121" t="s">
        <v>2465</v>
      </c>
      <c r="Z522" s="121" t="s">
        <v>2768</v>
      </c>
      <c r="AA522" s="121" t="s">
        <v>4128</v>
      </c>
      <c r="AB522" s="121" t="s">
        <v>4196</v>
      </c>
      <c r="AC522" s="121" t="s">
        <v>2103</v>
      </c>
      <c r="AD522" s="121" t="s">
        <v>4130</v>
      </c>
      <c r="AE522" s="121" t="s">
        <v>4150</v>
      </c>
      <c r="AF522" s="121"/>
      <c r="AG522" s="121"/>
      <c r="AH522" s="121"/>
      <c r="AI522" s="551"/>
      <c r="AJ522" s="551"/>
      <c r="AK522" s="551"/>
      <c r="AL522" s="551"/>
      <c r="AM522" s="551"/>
      <c r="AN522" s="551"/>
      <c r="AO522" s="551"/>
      <c r="AP522" s="551"/>
      <c r="AQ522" s="551"/>
      <c r="AR522" s="551"/>
      <c r="AS522" s="551"/>
      <c r="AT522" s="551"/>
      <c r="AU522" s="551"/>
      <c r="AV522" s="551"/>
      <c r="AW522" s="551"/>
      <c r="AX522" s="551"/>
    </row>
    <row r="523">
      <c r="A523" s="570" t="s">
        <v>4124</v>
      </c>
      <c r="B523" s="570" t="s">
        <v>4197</v>
      </c>
      <c r="C523" s="570" t="s">
        <v>669</v>
      </c>
      <c r="D523" s="570" t="s">
        <v>4034</v>
      </c>
      <c r="E523" s="570" t="s">
        <v>2714</v>
      </c>
      <c r="F523" s="570">
        <v>20</v>
      </c>
      <c r="G523" s="570">
        <v>8</v>
      </c>
      <c r="H523" s="570">
        <v>170</v>
      </c>
      <c r="I523" s="569"/>
      <c r="J523" s="121"/>
      <c r="K523" s="121"/>
      <c r="L523" s="121"/>
      <c r="M523" s="570"/>
      <c r="N523" s="569"/>
      <c r="O523" s="569"/>
      <c r="P523" s="569"/>
      <c r="Q523" s="121"/>
      <c r="R523" s="121" t="s">
        <v>4198</v>
      </c>
      <c r="S523" s="121" t="s">
        <v>2742</v>
      </c>
      <c r="T523" s="121" t="s">
        <v>4127</v>
      </c>
      <c r="U523" s="121">
        <v>0</v>
      </c>
      <c r="V523" s="121" t="s">
        <v>33</v>
      </c>
      <c r="W523" s="121" t="s">
        <v>3589</v>
      </c>
      <c r="X523" s="121" t="s">
        <v>2410</v>
      </c>
      <c r="Y523" s="121" t="s">
        <v>2465</v>
      </c>
      <c r="Z523" s="121" t="s">
        <v>2768</v>
      </c>
      <c r="AA523" s="121" t="s">
        <v>4128</v>
      </c>
      <c r="AB523" s="121" t="s">
        <v>4199</v>
      </c>
      <c r="AC523" s="121" t="s">
        <v>2103</v>
      </c>
      <c r="AD523" s="121" t="s">
        <v>4130</v>
      </c>
      <c r="AE523" s="121" t="s">
        <v>4135</v>
      </c>
      <c r="AF523" s="121"/>
      <c r="AG523" s="121"/>
      <c r="AH523" s="121"/>
      <c r="AI523" s="551"/>
      <c r="AJ523" s="551"/>
      <c r="AK523" s="551"/>
      <c r="AL523" s="551"/>
      <c r="AM523" s="551"/>
      <c r="AN523" s="551"/>
      <c r="AO523" s="551"/>
      <c r="AP523" s="551"/>
      <c r="AQ523" s="551"/>
      <c r="AR523" s="551"/>
      <c r="AS523" s="551"/>
      <c r="AT523" s="551"/>
      <c r="AU523" s="551"/>
      <c r="AV523" s="551"/>
      <c r="AW523" s="551"/>
      <c r="AX523" s="551"/>
    </row>
    <row r="524">
      <c r="A524" s="570" t="s">
        <v>4124</v>
      </c>
      <c r="B524" s="570" t="s">
        <v>4200</v>
      </c>
      <c r="C524" s="570" t="s">
        <v>669</v>
      </c>
      <c r="D524" s="570" t="s">
        <v>4034</v>
      </c>
      <c r="E524" s="570" t="s">
        <v>2714</v>
      </c>
      <c r="F524" s="570">
        <v>20</v>
      </c>
      <c r="G524" s="570">
        <v>8</v>
      </c>
      <c r="H524" s="570">
        <v>170</v>
      </c>
      <c r="I524" s="569"/>
      <c r="J524" s="121"/>
      <c r="K524" s="121"/>
      <c r="L524" s="121"/>
      <c r="M524" s="570"/>
      <c r="N524" s="569"/>
      <c r="O524" s="569"/>
      <c r="P524" s="569"/>
      <c r="Q524" s="121"/>
      <c r="R524" s="121" t="s">
        <v>4201</v>
      </c>
      <c r="S524" s="121" t="s">
        <v>2742</v>
      </c>
      <c r="T524" s="121" t="s">
        <v>4127</v>
      </c>
      <c r="U524" s="121">
        <v>0</v>
      </c>
      <c r="V524" s="121" t="s">
        <v>33</v>
      </c>
      <c r="W524" s="121" t="s">
        <v>3589</v>
      </c>
      <c r="X524" s="121" t="s">
        <v>2410</v>
      </c>
      <c r="Y524" s="121" t="s">
        <v>2465</v>
      </c>
      <c r="Z524" s="121" t="s">
        <v>2768</v>
      </c>
      <c r="AA524" s="121" t="s">
        <v>4128</v>
      </c>
      <c r="AB524" s="121" t="s">
        <v>4202</v>
      </c>
      <c r="AC524" s="121" t="s">
        <v>2103</v>
      </c>
      <c r="AD524" s="121" t="s">
        <v>4130</v>
      </c>
      <c r="AE524" s="121" t="s">
        <v>4193</v>
      </c>
      <c r="AF524" s="121"/>
      <c r="AG524" s="121"/>
      <c r="AH524" s="121"/>
      <c r="AI524" s="551"/>
      <c r="AJ524" s="551"/>
      <c r="AK524" s="551"/>
      <c r="AL524" s="551"/>
      <c r="AM524" s="551"/>
      <c r="AN524" s="551"/>
      <c r="AO524" s="551"/>
      <c r="AP524" s="551"/>
      <c r="AQ524" s="551"/>
      <c r="AR524" s="551"/>
      <c r="AS524" s="551"/>
      <c r="AT524" s="551"/>
      <c r="AU524" s="551"/>
      <c r="AV524" s="551"/>
      <c r="AW524" s="551"/>
      <c r="AX524" s="551"/>
    </row>
    <row r="525">
      <c r="A525" s="570" t="s">
        <v>4124</v>
      </c>
      <c r="B525" s="570" t="s">
        <v>4203</v>
      </c>
      <c r="C525" s="570" t="s">
        <v>669</v>
      </c>
      <c r="D525" s="570" t="s">
        <v>4034</v>
      </c>
      <c r="E525" s="570" t="s">
        <v>2714</v>
      </c>
      <c r="F525" s="570">
        <v>20</v>
      </c>
      <c r="G525" s="570">
        <v>8</v>
      </c>
      <c r="H525" s="570">
        <v>170</v>
      </c>
      <c r="I525" s="569"/>
      <c r="J525" s="121"/>
      <c r="K525" s="121"/>
      <c r="L525" s="121"/>
      <c r="M525" s="570"/>
      <c r="N525" s="569"/>
      <c r="O525" s="569"/>
      <c r="P525" s="569"/>
      <c r="Q525" s="121"/>
      <c r="R525" s="121" t="s">
        <v>4204</v>
      </c>
      <c r="S525" s="121" t="s">
        <v>2742</v>
      </c>
      <c r="T525" s="121" t="s">
        <v>4127</v>
      </c>
      <c r="U525" s="121">
        <v>0</v>
      </c>
      <c r="V525" s="121" t="s">
        <v>33</v>
      </c>
      <c r="W525" s="121" t="s">
        <v>3589</v>
      </c>
      <c r="X525" s="121" t="s">
        <v>2410</v>
      </c>
      <c r="Y525" s="121" t="s">
        <v>2465</v>
      </c>
      <c r="Z525" s="121" t="s">
        <v>2768</v>
      </c>
      <c r="AA525" s="121" t="s">
        <v>4128</v>
      </c>
      <c r="AB525" s="121" t="s">
        <v>4202</v>
      </c>
      <c r="AC525" s="121" t="s">
        <v>2103</v>
      </c>
      <c r="AD525" s="121" t="s">
        <v>4130</v>
      </c>
      <c r="AE525" s="121" t="s">
        <v>4193</v>
      </c>
      <c r="AF525" s="121"/>
      <c r="AG525" s="121"/>
      <c r="AH525" s="121"/>
      <c r="AI525" s="551"/>
      <c r="AJ525" s="551"/>
      <c r="AK525" s="551"/>
      <c r="AL525" s="551"/>
      <c r="AM525" s="551"/>
      <c r="AN525" s="551"/>
      <c r="AO525" s="551"/>
      <c r="AP525" s="551"/>
      <c r="AQ525" s="551"/>
      <c r="AR525" s="551"/>
      <c r="AS525" s="551"/>
      <c r="AT525" s="551"/>
      <c r="AU525" s="551"/>
      <c r="AV525" s="551"/>
      <c r="AW525" s="551"/>
      <c r="AX525" s="551"/>
    </row>
    <row r="526">
      <c r="A526" s="570" t="s">
        <v>4124</v>
      </c>
      <c r="B526" s="570" t="s">
        <v>4205</v>
      </c>
      <c r="C526" s="570" t="s">
        <v>669</v>
      </c>
      <c r="D526" s="570" t="s">
        <v>4034</v>
      </c>
      <c r="E526" s="570" t="s">
        <v>2714</v>
      </c>
      <c r="F526" s="570">
        <v>12</v>
      </c>
      <c r="G526" s="570">
        <v>16</v>
      </c>
      <c r="H526" s="570">
        <v>160</v>
      </c>
      <c r="I526" s="569"/>
      <c r="J526" s="121"/>
      <c r="K526" s="121"/>
      <c r="L526" s="121"/>
      <c r="M526" s="570"/>
      <c r="N526" s="569"/>
      <c r="O526" s="569"/>
      <c r="P526" s="569"/>
      <c r="Q526" s="121"/>
      <c r="R526" s="121" t="s">
        <v>4206</v>
      </c>
      <c r="S526" s="121" t="s">
        <v>2742</v>
      </c>
      <c r="T526" s="121" t="s">
        <v>4127</v>
      </c>
      <c r="U526" s="121">
        <v>0</v>
      </c>
      <c r="V526" s="121" t="s">
        <v>33</v>
      </c>
      <c r="W526" s="121" t="s">
        <v>3589</v>
      </c>
      <c r="X526" s="121" t="s">
        <v>2410</v>
      </c>
      <c r="Y526" s="121" t="s">
        <v>2465</v>
      </c>
      <c r="Z526" s="121" t="s">
        <v>2768</v>
      </c>
      <c r="AA526" s="121" t="s">
        <v>4128</v>
      </c>
      <c r="AB526" s="121" t="s">
        <v>4202</v>
      </c>
      <c r="AC526" s="121" t="s">
        <v>2103</v>
      </c>
      <c r="AD526" s="121" t="s">
        <v>4130</v>
      </c>
      <c r="AE526" s="121" t="s">
        <v>4193</v>
      </c>
      <c r="AF526" s="121"/>
      <c r="AG526" s="121"/>
      <c r="AH526" s="121"/>
      <c r="AI526" s="551"/>
      <c r="AJ526" s="551"/>
      <c r="AK526" s="551"/>
      <c r="AL526" s="551"/>
      <c r="AM526" s="551"/>
      <c r="AN526" s="551"/>
      <c r="AO526" s="551"/>
      <c r="AP526" s="551"/>
      <c r="AQ526" s="551"/>
      <c r="AR526" s="551"/>
      <c r="AS526" s="551"/>
      <c r="AT526" s="551"/>
      <c r="AU526" s="551"/>
      <c r="AV526" s="551"/>
      <c r="AW526" s="551"/>
      <c r="AX526" s="551"/>
    </row>
    <row r="527">
      <c r="A527" s="570" t="s">
        <v>4124</v>
      </c>
      <c r="B527" s="570" t="s">
        <v>4207</v>
      </c>
      <c r="C527" s="570" t="s">
        <v>669</v>
      </c>
      <c r="D527" s="570" t="s">
        <v>4034</v>
      </c>
      <c r="E527" s="570" t="s">
        <v>2714</v>
      </c>
      <c r="F527" s="570">
        <v>12</v>
      </c>
      <c r="G527" s="570">
        <v>16</v>
      </c>
      <c r="H527" s="570">
        <v>160</v>
      </c>
      <c r="I527" s="569"/>
      <c r="J527" s="121"/>
      <c r="K527" s="121"/>
      <c r="L527" s="121"/>
      <c r="M527" s="570"/>
      <c r="N527" s="569"/>
      <c r="O527" s="569"/>
      <c r="P527" s="569"/>
      <c r="Q527" s="121"/>
      <c r="R527" s="121" t="s">
        <v>4208</v>
      </c>
      <c r="S527" s="121" t="s">
        <v>2742</v>
      </c>
      <c r="T527" s="121" t="s">
        <v>4127</v>
      </c>
      <c r="U527" s="121">
        <v>0</v>
      </c>
      <c r="V527" s="121" t="s">
        <v>33</v>
      </c>
      <c r="W527" s="121" t="s">
        <v>3589</v>
      </c>
      <c r="X527" s="121" t="s">
        <v>2410</v>
      </c>
      <c r="Y527" s="121" t="s">
        <v>2465</v>
      </c>
      <c r="Z527" s="121" t="s">
        <v>2768</v>
      </c>
      <c r="AA527" s="121" t="s">
        <v>4128</v>
      </c>
      <c r="AB527" s="121" t="s">
        <v>4192</v>
      </c>
      <c r="AC527" s="121" t="s">
        <v>2103</v>
      </c>
      <c r="AD527" s="121" t="s">
        <v>4130</v>
      </c>
      <c r="AE527" s="121" t="s">
        <v>4193</v>
      </c>
      <c r="AF527" s="121"/>
      <c r="AG527" s="121"/>
      <c r="AH527" s="121"/>
      <c r="AI527" s="551"/>
      <c r="AJ527" s="551"/>
      <c r="AK527" s="551"/>
      <c r="AL527" s="551"/>
      <c r="AM527" s="551"/>
      <c r="AN527" s="551"/>
      <c r="AO527" s="551"/>
      <c r="AP527" s="551"/>
      <c r="AQ527" s="551"/>
      <c r="AR527" s="551"/>
      <c r="AS527" s="551"/>
      <c r="AT527" s="551"/>
      <c r="AU527" s="551"/>
      <c r="AV527" s="551"/>
      <c r="AW527" s="551"/>
      <c r="AX527" s="551"/>
    </row>
    <row r="528">
      <c r="A528" s="570" t="s">
        <v>4124</v>
      </c>
      <c r="B528" s="570" t="s">
        <v>4209</v>
      </c>
      <c r="C528" s="570" t="s">
        <v>669</v>
      </c>
      <c r="D528" s="570" t="s">
        <v>4034</v>
      </c>
      <c r="E528" s="570" t="s">
        <v>2714</v>
      </c>
      <c r="F528" s="570">
        <v>25</v>
      </c>
      <c r="G528" s="570">
        <v>8</v>
      </c>
      <c r="H528" s="570">
        <v>125</v>
      </c>
      <c r="I528" s="569"/>
      <c r="J528" s="121"/>
      <c r="K528" s="121"/>
      <c r="L528" s="121"/>
      <c r="M528" s="570"/>
      <c r="N528" s="569"/>
      <c r="O528" s="569"/>
      <c r="P528" s="569"/>
      <c r="Q528" s="121"/>
      <c r="R528" s="121" t="s">
        <v>4210</v>
      </c>
      <c r="S528" s="121" t="s">
        <v>2742</v>
      </c>
      <c r="T528" s="121" t="s">
        <v>4127</v>
      </c>
      <c r="U528" s="121">
        <v>0</v>
      </c>
      <c r="V528" s="121" t="s">
        <v>33</v>
      </c>
      <c r="W528" s="121" t="s">
        <v>3589</v>
      </c>
      <c r="X528" s="121" t="s">
        <v>2410</v>
      </c>
      <c r="Y528" s="121" t="s">
        <v>2465</v>
      </c>
      <c r="Z528" s="121" t="s">
        <v>2768</v>
      </c>
      <c r="AA528" s="121" t="s">
        <v>4128</v>
      </c>
      <c r="AB528" s="121" t="s">
        <v>4211</v>
      </c>
      <c r="AC528" s="121" t="s">
        <v>2103</v>
      </c>
      <c r="AD528" s="121" t="s">
        <v>4130</v>
      </c>
      <c r="AE528" s="121" t="s">
        <v>4139</v>
      </c>
      <c r="AF528" s="121"/>
      <c r="AG528" s="121"/>
      <c r="AH528" s="121"/>
      <c r="AI528" s="551"/>
      <c r="AJ528" s="551"/>
      <c r="AK528" s="551"/>
      <c r="AL528" s="551"/>
      <c r="AM528" s="551"/>
      <c r="AN528" s="551"/>
      <c r="AO528" s="551"/>
      <c r="AP528" s="551"/>
      <c r="AQ528" s="551"/>
      <c r="AR528" s="551"/>
      <c r="AS528" s="551"/>
      <c r="AT528" s="551"/>
      <c r="AU528" s="551"/>
      <c r="AV528" s="551"/>
      <c r="AW528" s="551"/>
      <c r="AX528" s="551"/>
    </row>
    <row r="529">
      <c r="A529" s="570" t="s">
        <v>4124</v>
      </c>
      <c r="B529" s="570" t="s">
        <v>4212</v>
      </c>
      <c r="C529" s="570" t="s">
        <v>669</v>
      </c>
      <c r="D529" s="570" t="s">
        <v>4034</v>
      </c>
      <c r="E529" s="570" t="s">
        <v>2714</v>
      </c>
      <c r="F529" s="570">
        <v>25</v>
      </c>
      <c r="G529" s="570">
        <v>8</v>
      </c>
      <c r="H529" s="570">
        <v>125</v>
      </c>
      <c r="I529" s="569"/>
      <c r="J529" s="121"/>
      <c r="K529" s="121"/>
      <c r="L529" s="121"/>
      <c r="M529" s="570"/>
      <c r="N529" s="569"/>
      <c r="O529" s="569"/>
      <c r="P529" s="569"/>
      <c r="Q529" s="121"/>
      <c r="R529" s="121" t="s">
        <v>4213</v>
      </c>
      <c r="S529" s="121" t="s">
        <v>2742</v>
      </c>
      <c r="T529" s="121" t="s">
        <v>4127</v>
      </c>
      <c r="U529" s="121">
        <v>0</v>
      </c>
      <c r="V529" s="121" t="s">
        <v>33</v>
      </c>
      <c r="W529" s="121" t="s">
        <v>3589</v>
      </c>
      <c r="X529" s="121" t="s">
        <v>2410</v>
      </c>
      <c r="Y529" s="121" t="s">
        <v>2465</v>
      </c>
      <c r="Z529" s="121" t="s">
        <v>2768</v>
      </c>
      <c r="AA529" s="121" t="s">
        <v>4128</v>
      </c>
      <c r="AB529" s="121" t="s">
        <v>4214</v>
      </c>
      <c r="AC529" s="121" t="s">
        <v>2103</v>
      </c>
      <c r="AD529" s="121" t="s">
        <v>4130</v>
      </c>
      <c r="AE529" s="121" t="s">
        <v>4131</v>
      </c>
      <c r="AF529" s="121"/>
      <c r="AG529" s="121"/>
      <c r="AH529" s="121"/>
      <c r="AI529" s="551"/>
      <c r="AJ529" s="551"/>
      <c r="AK529" s="551"/>
      <c r="AL529" s="551"/>
      <c r="AM529" s="551"/>
      <c r="AN529" s="551"/>
      <c r="AO529" s="551"/>
      <c r="AP529" s="551"/>
      <c r="AQ529" s="551"/>
      <c r="AR529" s="551"/>
      <c r="AS529" s="551"/>
      <c r="AT529" s="551"/>
      <c r="AU529" s="551"/>
      <c r="AV529" s="551"/>
      <c r="AW529" s="551"/>
      <c r="AX529" s="551"/>
    </row>
    <row r="530">
      <c r="A530" s="570" t="s">
        <v>4124</v>
      </c>
      <c r="B530" s="570" t="s">
        <v>4215</v>
      </c>
      <c r="C530" s="570" t="s">
        <v>669</v>
      </c>
      <c r="D530" s="570" t="s">
        <v>4034</v>
      </c>
      <c r="E530" s="570" t="s">
        <v>2714</v>
      </c>
      <c r="F530" s="570">
        <v>25</v>
      </c>
      <c r="G530" s="570">
        <v>8</v>
      </c>
      <c r="H530" s="570">
        <v>125</v>
      </c>
      <c r="I530" s="569"/>
      <c r="J530" s="121"/>
      <c r="K530" s="121"/>
      <c r="L530" s="121"/>
      <c r="M530" s="570"/>
      <c r="N530" s="569"/>
      <c r="O530" s="569"/>
      <c r="P530" s="569"/>
      <c r="Q530" s="121"/>
      <c r="R530" s="121" t="s">
        <v>4216</v>
      </c>
      <c r="S530" s="121" t="s">
        <v>2742</v>
      </c>
      <c r="T530" s="121" t="s">
        <v>4127</v>
      </c>
      <c r="U530" s="121">
        <v>0</v>
      </c>
      <c r="V530" s="121" t="s">
        <v>33</v>
      </c>
      <c r="W530" s="121" t="s">
        <v>3589</v>
      </c>
      <c r="X530" s="121" t="s">
        <v>2410</v>
      </c>
      <c r="Y530" s="121" t="s">
        <v>2465</v>
      </c>
      <c r="Z530" s="121" t="s">
        <v>2768</v>
      </c>
      <c r="AA530" s="121" t="s">
        <v>4128</v>
      </c>
      <c r="AB530" s="121" t="s">
        <v>4217</v>
      </c>
      <c r="AC530" s="121" t="s">
        <v>2103</v>
      </c>
      <c r="AD530" s="121" t="s">
        <v>4130</v>
      </c>
      <c r="AE530" s="121" t="s">
        <v>4135</v>
      </c>
      <c r="AF530" s="121"/>
      <c r="AG530" s="121"/>
      <c r="AH530" s="121"/>
      <c r="AI530" s="551"/>
      <c r="AJ530" s="551"/>
      <c r="AK530" s="551"/>
      <c r="AL530" s="551"/>
      <c r="AM530" s="551"/>
      <c r="AN530" s="551"/>
      <c r="AO530" s="551"/>
      <c r="AP530" s="551"/>
      <c r="AQ530" s="551"/>
      <c r="AR530" s="551"/>
      <c r="AS530" s="551"/>
      <c r="AT530" s="551"/>
      <c r="AU530" s="551"/>
      <c r="AV530" s="551"/>
      <c r="AW530" s="551"/>
      <c r="AX530" s="551"/>
    </row>
    <row r="531">
      <c r="A531" s="570" t="s">
        <v>4124</v>
      </c>
      <c r="B531" s="570" t="s">
        <v>4218</v>
      </c>
      <c r="C531" s="570" t="s">
        <v>669</v>
      </c>
      <c r="D531" s="570" t="s">
        <v>4034</v>
      </c>
      <c r="E531" s="570" t="s">
        <v>2714</v>
      </c>
      <c r="F531" s="570">
        <v>25</v>
      </c>
      <c r="G531" s="570">
        <v>8</v>
      </c>
      <c r="H531" s="570">
        <v>125</v>
      </c>
      <c r="I531" s="569"/>
      <c r="J531" s="121"/>
      <c r="K531" s="121"/>
      <c r="L531" s="121"/>
      <c r="M531" s="570"/>
      <c r="N531" s="569"/>
      <c r="O531" s="569"/>
      <c r="P531" s="569"/>
      <c r="Q531" s="121"/>
      <c r="R531" s="121" t="s">
        <v>4219</v>
      </c>
      <c r="S531" s="121" t="s">
        <v>2742</v>
      </c>
      <c r="T531" s="121" t="s">
        <v>4127</v>
      </c>
      <c r="U531" s="121">
        <v>0</v>
      </c>
      <c r="V531" s="121" t="s">
        <v>33</v>
      </c>
      <c r="W531" s="121" t="s">
        <v>3589</v>
      </c>
      <c r="X531" s="121" t="s">
        <v>2410</v>
      </c>
      <c r="Y531" s="121" t="s">
        <v>2465</v>
      </c>
      <c r="Z531" s="121" t="s">
        <v>2768</v>
      </c>
      <c r="AA531" s="121" t="s">
        <v>4128</v>
      </c>
      <c r="AB531" s="121" t="s">
        <v>4220</v>
      </c>
      <c r="AC531" s="121" t="s">
        <v>2103</v>
      </c>
      <c r="AD531" s="121" t="s">
        <v>4130</v>
      </c>
      <c r="AE531" s="121" t="s">
        <v>4150</v>
      </c>
      <c r="AF531" s="121"/>
      <c r="AG531" s="121"/>
      <c r="AH531" s="121"/>
      <c r="AI531" s="551"/>
      <c r="AJ531" s="551"/>
      <c r="AK531" s="551"/>
      <c r="AL531" s="551"/>
      <c r="AM531" s="551"/>
      <c r="AN531" s="551"/>
      <c r="AO531" s="551"/>
      <c r="AP531" s="551"/>
      <c r="AQ531" s="551"/>
      <c r="AR531" s="551"/>
      <c r="AS531" s="551"/>
      <c r="AT531" s="551"/>
      <c r="AU531" s="551"/>
      <c r="AV531" s="551"/>
      <c r="AW531" s="551"/>
      <c r="AX531" s="551"/>
    </row>
    <row r="532">
      <c r="A532" s="570" t="s">
        <v>4124</v>
      </c>
      <c r="B532" s="570" t="s">
        <v>4221</v>
      </c>
      <c r="C532" s="570" t="s">
        <v>669</v>
      </c>
      <c r="D532" s="570" t="s">
        <v>4034</v>
      </c>
      <c r="E532" s="570" t="s">
        <v>2714</v>
      </c>
      <c r="F532" s="570">
        <v>12</v>
      </c>
      <c r="G532" s="570">
        <v>8</v>
      </c>
      <c r="H532" s="570">
        <v>1398</v>
      </c>
      <c r="I532" s="569"/>
      <c r="J532" s="121"/>
      <c r="K532" s="121"/>
      <c r="L532" s="121"/>
      <c r="M532" s="570"/>
      <c r="N532" s="569"/>
      <c r="O532" s="569"/>
      <c r="P532" s="569"/>
      <c r="Q532" s="121"/>
      <c r="R532" s="121" t="s">
        <v>4222</v>
      </c>
      <c r="S532" s="121" t="s">
        <v>2742</v>
      </c>
      <c r="T532" s="121" t="s">
        <v>4127</v>
      </c>
      <c r="U532" s="121">
        <v>0</v>
      </c>
      <c r="V532" s="121" t="s">
        <v>33</v>
      </c>
      <c r="W532" s="121" t="s">
        <v>3589</v>
      </c>
      <c r="X532" s="121" t="s">
        <v>2410</v>
      </c>
      <c r="Y532" s="121" t="s">
        <v>2465</v>
      </c>
      <c r="Z532" s="121" t="s">
        <v>2768</v>
      </c>
      <c r="AA532" s="121" t="s">
        <v>4128</v>
      </c>
      <c r="AB532" s="121" t="s">
        <v>4155</v>
      </c>
      <c r="AC532" s="121" t="s">
        <v>2103</v>
      </c>
      <c r="AD532" s="121" t="s">
        <v>4130</v>
      </c>
      <c r="AE532" s="121" t="s">
        <v>4139</v>
      </c>
      <c r="AF532" s="121"/>
      <c r="AG532" s="121"/>
      <c r="AH532" s="121"/>
      <c r="AI532" s="551"/>
      <c r="AJ532" s="551"/>
      <c r="AK532" s="551"/>
      <c r="AL532" s="551"/>
      <c r="AM532" s="551"/>
      <c r="AN532" s="551"/>
      <c r="AO532" s="551"/>
      <c r="AP532" s="551"/>
      <c r="AQ532" s="551"/>
      <c r="AR532" s="551"/>
      <c r="AS532" s="551"/>
      <c r="AT532" s="551"/>
      <c r="AU532" s="551"/>
      <c r="AV532" s="551"/>
      <c r="AW532" s="551"/>
      <c r="AX532" s="551"/>
    </row>
    <row r="533">
      <c r="A533" s="570" t="s">
        <v>4124</v>
      </c>
      <c r="B533" s="570" t="s">
        <v>4223</v>
      </c>
      <c r="C533" s="570" t="s">
        <v>669</v>
      </c>
      <c r="D533" s="570" t="s">
        <v>4034</v>
      </c>
      <c r="E533" s="570" t="s">
        <v>2714</v>
      </c>
      <c r="F533" s="570">
        <v>12</v>
      </c>
      <c r="G533" s="570">
        <v>8</v>
      </c>
      <c r="H533" s="570">
        <v>1398</v>
      </c>
      <c r="I533" s="569"/>
      <c r="J533" s="121"/>
      <c r="K533" s="121"/>
      <c r="L533" s="121"/>
      <c r="M533" s="570"/>
      <c r="N533" s="569"/>
      <c r="O533" s="569"/>
      <c r="P533" s="569"/>
      <c r="Q533" s="121"/>
      <c r="R533" s="121" t="s">
        <v>4224</v>
      </c>
      <c r="S533" s="121" t="s">
        <v>2742</v>
      </c>
      <c r="T533" s="121" t="s">
        <v>4127</v>
      </c>
      <c r="U533" s="121">
        <v>0</v>
      </c>
      <c r="V533" s="121" t="s">
        <v>33</v>
      </c>
      <c r="W533" s="121" t="s">
        <v>3589</v>
      </c>
      <c r="X533" s="121" t="s">
        <v>2410</v>
      </c>
      <c r="Y533" s="121" t="s">
        <v>2465</v>
      </c>
      <c r="Z533" s="121" t="s">
        <v>2768</v>
      </c>
      <c r="AA533" s="121" t="s">
        <v>4128</v>
      </c>
      <c r="AB533" s="121" t="s">
        <v>4188</v>
      </c>
      <c r="AC533" s="121" t="s">
        <v>2103</v>
      </c>
      <c r="AD533" s="121" t="s">
        <v>4130</v>
      </c>
      <c r="AE533" s="121" t="s">
        <v>4189</v>
      </c>
      <c r="AF533" s="121"/>
      <c r="AG533" s="121"/>
      <c r="AH533" s="121"/>
      <c r="AI533" s="551"/>
      <c r="AJ533" s="551"/>
      <c r="AK533" s="551"/>
      <c r="AL533" s="551"/>
      <c r="AM533" s="551"/>
      <c r="AN533" s="551"/>
      <c r="AO533" s="551"/>
      <c r="AP533" s="551"/>
      <c r="AQ533" s="551"/>
      <c r="AR533" s="551"/>
      <c r="AS533" s="551"/>
      <c r="AT533" s="551"/>
      <c r="AU533" s="551"/>
      <c r="AV533" s="551"/>
      <c r="AW533" s="551"/>
      <c r="AX533" s="551"/>
    </row>
    <row r="534">
      <c r="A534" s="570" t="s">
        <v>4124</v>
      </c>
      <c r="B534" s="570" t="s">
        <v>4225</v>
      </c>
      <c r="C534" s="570" t="s">
        <v>669</v>
      </c>
      <c r="D534" s="570" t="s">
        <v>4034</v>
      </c>
      <c r="E534" s="570" t="s">
        <v>2714</v>
      </c>
      <c r="F534" s="570">
        <v>12</v>
      </c>
      <c r="G534" s="570">
        <v>8</v>
      </c>
      <c r="H534" s="570">
        <v>1398</v>
      </c>
      <c r="I534" s="569"/>
      <c r="J534" s="121"/>
      <c r="K534" s="121"/>
      <c r="L534" s="121"/>
      <c r="M534" s="570"/>
      <c r="N534" s="569"/>
      <c r="O534" s="569"/>
      <c r="P534" s="569"/>
      <c r="Q534" s="121"/>
      <c r="R534" s="121" t="s">
        <v>4226</v>
      </c>
      <c r="S534" s="121" t="s">
        <v>2742</v>
      </c>
      <c r="T534" s="121" t="s">
        <v>4127</v>
      </c>
      <c r="U534" s="121">
        <v>0</v>
      </c>
      <c r="V534" s="121" t="s">
        <v>33</v>
      </c>
      <c r="W534" s="121" t="s">
        <v>3589</v>
      </c>
      <c r="X534" s="121" t="s">
        <v>2410</v>
      </c>
      <c r="Y534" s="121" t="s">
        <v>2465</v>
      </c>
      <c r="Z534" s="121" t="s">
        <v>2768</v>
      </c>
      <c r="AA534" s="121" t="s">
        <v>4128</v>
      </c>
      <c r="AB534" s="121" t="s">
        <v>4149</v>
      </c>
      <c r="AC534" s="121" t="s">
        <v>2103</v>
      </c>
      <c r="AD534" s="121" t="s">
        <v>4130</v>
      </c>
      <c r="AE534" s="121" t="s">
        <v>4150</v>
      </c>
      <c r="AF534" s="121"/>
      <c r="AG534" s="121"/>
      <c r="AH534" s="121"/>
      <c r="AI534" s="551"/>
      <c r="AJ534" s="551"/>
      <c r="AK534" s="551"/>
      <c r="AL534" s="551"/>
      <c r="AM534" s="551"/>
      <c r="AN534" s="551"/>
      <c r="AO534" s="551"/>
      <c r="AP534" s="551"/>
      <c r="AQ534" s="551"/>
      <c r="AR534" s="551"/>
      <c r="AS534" s="551"/>
      <c r="AT534" s="551"/>
      <c r="AU534" s="551"/>
      <c r="AV534" s="551"/>
      <c r="AW534" s="551"/>
      <c r="AX534" s="551"/>
    </row>
    <row r="535">
      <c r="A535" s="570" t="s">
        <v>4124</v>
      </c>
      <c r="B535" s="570" t="s">
        <v>4227</v>
      </c>
      <c r="C535" s="570" t="s">
        <v>669</v>
      </c>
      <c r="D535" s="570" t="s">
        <v>4034</v>
      </c>
      <c r="E535" s="570" t="s">
        <v>2714</v>
      </c>
      <c r="F535" s="570">
        <v>12</v>
      </c>
      <c r="G535" s="570">
        <v>8</v>
      </c>
      <c r="H535" s="570">
        <v>1398</v>
      </c>
      <c r="I535" s="569"/>
      <c r="J535" s="121"/>
      <c r="K535" s="121"/>
      <c r="L535" s="121"/>
      <c r="M535" s="570"/>
      <c r="N535" s="569"/>
      <c r="O535" s="569"/>
      <c r="P535" s="569"/>
      <c r="Q535" s="121"/>
      <c r="R535" s="121" t="s">
        <v>4228</v>
      </c>
      <c r="S535" s="121" t="s">
        <v>2742</v>
      </c>
      <c r="T535" s="121" t="s">
        <v>4127</v>
      </c>
      <c r="U535" s="121">
        <v>0</v>
      </c>
      <c r="V535" s="121" t="s">
        <v>33</v>
      </c>
      <c r="W535" s="121" t="s">
        <v>3589</v>
      </c>
      <c r="X535" s="121" t="s">
        <v>2410</v>
      </c>
      <c r="Y535" s="121" t="s">
        <v>2465</v>
      </c>
      <c r="Z535" s="121" t="s">
        <v>2768</v>
      </c>
      <c r="AA535" s="121" t="s">
        <v>4128</v>
      </c>
      <c r="AB535" s="121" t="s">
        <v>4149</v>
      </c>
      <c r="AC535" s="121" t="s">
        <v>2103</v>
      </c>
      <c r="AD535" s="121" t="s">
        <v>4130</v>
      </c>
      <c r="AE535" s="121" t="s">
        <v>4150</v>
      </c>
      <c r="AF535" s="121"/>
      <c r="AG535" s="121"/>
      <c r="AH535" s="121"/>
      <c r="AI535" s="551"/>
      <c r="AJ535" s="551"/>
      <c r="AK535" s="551"/>
      <c r="AL535" s="551"/>
      <c r="AM535" s="551"/>
      <c r="AN535" s="551"/>
      <c r="AO535" s="551"/>
      <c r="AP535" s="551"/>
      <c r="AQ535" s="551"/>
      <c r="AR535" s="551"/>
      <c r="AS535" s="551"/>
      <c r="AT535" s="551"/>
      <c r="AU535" s="551"/>
      <c r="AV535" s="551"/>
      <c r="AW535" s="551"/>
      <c r="AX535" s="551"/>
    </row>
    <row r="536">
      <c r="A536" s="570" t="s">
        <v>4124</v>
      </c>
      <c r="B536" s="570" t="s">
        <v>4229</v>
      </c>
      <c r="C536" s="569"/>
      <c r="D536" s="569"/>
      <c r="E536" s="569"/>
      <c r="F536" s="569"/>
      <c r="G536" s="569"/>
      <c r="H536" s="569"/>
      <c r="I536" s="569"/>
      <c r="J536" s="551"/>
      <c r="K536" s="551"/>
      <c r="L536" s="551"/>
      <c r="M536" s="569"/>
      <c r="N536" s="569"/>
      <c r="O536" s="569"/>
      <c r="P536" s="569"/>
      <c r="Q536" s="551"/>
      <c r="R536" s="551"/>
      <c r="S536" s="551"/>
      <c r="T536" s="551"/>
      <c r="U536" s="551"/>
      <c r="V536" s="551"/>
      <c r="W536" s="551"/>
      <c r="X536" s="551"/>
      <c r="Y536" s="551"/>
      <c r="Z536" s="551"/>
      <c r="AA536" s="551"/>
      <c r="AB536" s="551"/>
      <c r="AC536" s="551"/>
      <c r="AD536" s="551"/>
      <c r="AE536" s="551"/>
      <c r="AF536" s="551"/>
      <c r="AG536" s="551"/>
      <c r="AH536" s="551"/>
      <c r="AI536" s="551"/>
      <c r="AJ536" s="551"/>
      <c r="AK536" s="551"/>
      <c r="AL536" s="551"/>
      <c r="AM536" s="551"/>
      <c r="AN536" s="551"/>
      <c r="AO536" s="551"/>
      <c r="AP536" s="551"/>
      <c r="AQ536" s="551"/>
      <c r="AR536" s="551"/>
      <c r="AS536" s="551"/>
      <c r="AT536" s="551"/>
      <c r="AU536" s="551"/>
      <c r="AV536" s="551"/>
      <c r="AW536" s="551"/>
      <c r="AX536" s="551"/>
    </row>
    <row r="537">
      <c r="A537" s="570" t="s">
        <v>4230</v>
      </c>
      <c r="B537" s="570" t="s">
        <v>4231</v>
      </c>
      <c r="C537" s="570" t="s">
        <v>4034</v>
      </c>
      <c r="D537" s="570" t="s">
        <v>2714</v>
      </c>
      <c r="E537" s="570">
        <v>72</v>
      </c>
      <c r="F537" s="570">
        <v>64</v>
      </c>
      <c r="G537" s="570">
        <v>265</v>
      </c>
      <c r="H537" s="570"/>
      <c r="I537" s="569"/>
      <c r="J537" s="121"/>
      <c r="K537" s="121"/>
      <c r="L537" s="121"/>
      <c r="M537" s="569"/>
      <c r="N537" s="569"/>
      <c r="O537" s="569"/>
      <c r="P537" s="569"/>
      <c r="Q537" s="121"/>
      <c r="R537" s="121" t="s">
        <v>2742</v>
      </c>
      <c r="S537" s="121" t="s">
        <v>4127</v>
      </c>
      <c r="T537" s="121">
        <v>0</v>
      </c>
      <c r="U537" s="121" t="s">
        <v>33</v>
      </c>
      <c r="V537" s="121" t="s">
        <v>3589</v>
      </c>
      <c r="W537" s="121" t="s">
        <v>2410</v>
      </c>
      <c r="X537" s="121" t="s">
        <v>2465</v>
      </c>
      <c r="Y537" s="121" t="s">
        <v>2768</v>
      </c>
      <c r="Z537" s="121" t="s">
        <v>4128</v>
      </c>
      <c r="AA537" s="121" t="s">
        <v>4232</v>
      </c>
      <c r="AB537" s="121" t="s">
        <v>2103</v>
      </c>
      <c r="AC537" s="121" t="s">
        <v>4130</v>
      </c>
      <c r="AD537" s="121" t="s">
        <v>4139</v>
      </c>
      <c r="AE537" s="121" t="s">
        <v>669</v>
      </c>
      <c r="AF537" s="121"/>
      <c r="AG537" s="121"/>
      <c r="AH537" s="121"/>
      <c r="AI537" s="551"/>
      <c r="AJ537" s="551"/>
      <c r="AK537" s="551"/>
      <c r="AL537" s="551"/>
      <c r="AM537" s="551"/>
      <c r="AN537" s="551"/>
      <c r="AO537" s="551"/>
      <c r="AP537" s="551"/>
      <c r="AQ537" s="551"/>
      <c r="AR537" s="551"/>
      <c r="AS537" s="551"/>
      <c r="AT537" s="551"/>
      <c r="AU537" s="551"/>
      <c r="AV537" s="551"/>
      <c r="AW537" s="551"/>
      <c r="AX537" s="551"/>
    </row>
    <row r="538">
      <c r="A538" s="570" t="s">
        <v>4124</v>
      </c>
      <c r="B538" s="570" t="s">
        <v>4233</v>
      </c>
      <c r="C538" s="569"/>
      <c r="D538" s="569"/>
      <c r="E538" s="569"/>
      <c r="F538" s="569"/>
      <c r="G538" s="569"/>
      <c r="H538" s="569"/>
      <c r="I538" s="569"/>
      <c r="J538" s="551"/>
      <c r="K538" s="551"/>
      <c r="L538" s="551"/>
      <c r="M538" s="569"/>
      <c r="N538" s="569"/>
      <c r="O538" s="569"/>
      <c r="P538" s="569"/>
      <c r="Q538" s="551"/>
      <c r="R538" s="551"/>
      <c r="S538" s="551"/>
      <c r="T538" s="551"/>
      <c r="U538" s="551"/>
      <c r="V538" s="551"/>
      <c r="W538" s="551"/>
      <c r="X538" s="551"/>
      <c r="Y538" s="551"/>
      <c r="Z538" s="551"/>
      <c r="AA538" s="551"/>
      <c r="AB538" s="551"/>
      <c r="AC538" s="551"/>
      <c r="AD538" s="551"/>
      <c r="AE538" s="551"/>
      <c r="AF538" s="551"/>
      <c r="AG538" s="551"/>
      <c r="AH538" s="551"/>
      <c r="AI538" s="551"/>
      <c r="AJ538" s="551"/>
      <c r="AK538" s="551"/>
      <c r="AL538" s="551"/>
      <c r="AM538" s="551"/>
      <c r="AN538" s="551"/>
      <c r="AO538" s="551"/>
      <c r="AP538" s="551"/>
      <c r="AQ538" s="551"/>
      <c r="AR538" s="551"/>
      <c r="AS538" s="551"/>
      <c r="AT538" s="551"/>
      <c r="AU538" s="551"/>
      <c r="AV538" s="551"/>
      <c r="AW538" s="551"/>
      <c r="AX538" s="551"/>
    </row>
    <row r="539">
      <c r="A539" s="570" t="s">
        <v>4230</v>
      </c>
      <c r="B539" s="570" t="s">
        <v>4234</v>
      </c>
      <c r="C539" s="570" t="s">
        <v>4034</v>
      </c>
      <c r="D539" s="570" t="s">
        <v>2714</v>
      </c>
      <c r="E539" s="570">
        <v>72</v>
      </c>
      <c r="F539" s="570">
        <v>64</v>
      </c>
      <c r="G539" s="570">
        <v>265</v>
      </c>
      <c r="H539" s="570"/>
      <c r="I539" s="569"/>
      <c r="J539" s="121"/>
      <c r="K539" s="121"/>
      <c r="L539" s="121"/>
      <c r="M539" s="569"/>
      <c r="N539" s="569"/>
      <c r="O539" s="569"/>
      <c r="P539" s="569"/>
      <c r="Q539" s="121"/>
      <c r="R539" s="121" t="s">
        <v>2742</v>
      </c>
      <c r="S539" s="121" t="s">
        <v>4127</v>
      </c>
      <c r="T539" s="121">
        <v>0</v>
      </c>
      <c r="U539" s="121" t="s">
        <v>33</v>
      </c>
      <c r="V539" s="121" t="s">
        <v>3589</v>
      </c>
      <c r="W539" s="121" t="s">
        <v>2410</v>
      </c>
      <c r="X539" s="121" t="s">
        <v>2465</v>
      </c>
      <c r="Y539" s="121" t="s">
        <v>2768</v>
      </c>
      <c r="Z539" s="121" t="s">
        <v>4128</v>
      </c>
      <c r="AA539" s="121" t="s">
        <v>4129</v>
      </c>
      <c r="AB539" s="121" t="s">
        <v>2103</v>
      </c>
      <c r="AC539" s="121" t="s">
        <v>4130</v>
      </c>
      <c r="AD539" s="121" t="s">
        <v>4131</v>
      </c>
      <c r="AE539" s="121" t="s">
        <v>669</v>
      </c>
      <c r="AF539" s="121"/>
      <c r="AG539" s="121"/>
      <c r="AH539" s="121"/>
      <c r="AI539" s="551"/>
      <c r="AJ539" s="551"/>
      <c r="AK539" s="551"/>
      <c r="AL539" s="551"/>
      <c r="AM539" s="551"/>
      <c r="AN539" s="551"/>
      <c r="AO539" s="551"/>
      <c r="AP539" s="551"/>
      <c r="AQ539" s="551"/>
      <c r="AR539" s="551"/>
      <c r="AS539" s="551"/>
      <c r="AT539" s="551"/>
      <c r="AU539" s="551"/>
      <c r="AV539" s="551"/>
      <c r="AW539" s="551"/>
      <c r="AX539" s="551"/>
    </row>
    <row r="540">
      <c r="A540" s="570" t="s">
        <v>4124</v>
      </c>
      <c r="B540" s="570" t="s">
        <v>4235</v>
      </c>
      <c r="C540" s="569"/>
      <c r="D540" s="569"/>
      <c r="E540" s="569"/>
      <c r="F540" s="569"/>
      <c r="G540" s="569"/>
      <c r="H540" s="569"/>
      <c r="I540" s="569"/>
      <c r="J540" s="551"/>
      <c r="K540" s="551"/>
      <c r="L540" s="551"/>
      <c r="M540" s="569"/>
      <c r="N540" s="569"/>
      <c r="O540" s="569"/>
      <c r="P540" s="569"/>
      <c r="Q540" s="551"/>
      <c r="R540" s="551"/>
      <c r="S540" s="551"/>
      <c r="T540" s="551"/>
      <c r="U540" s="551"/>
      <c r="V540" s="551"/>
      <c r="W540" s="551"/>
      <c r="X540" s="551"/>
      <c r="Y540" s="551"/>
      <c r="Z540" s="551"/>
      <c r="AA540" s="551"/>
      <c r="AB540" s="551"/>
      <c r="AC540" s="551"/>
      <c r="AD540" s="551"/>
      <c r="AE540" s="551"/>
      <c r="AF540" s="551"/>
      <c r="AG540" s="551"/>
      <c r="AH540" s="551"/>
      <c r="AI540" s="551"/>
      <c r="AJ540" s="551"/>
      <c r="AK540" s="551"/>
      <c r="AL540" s="551"/>
      <c r="AM540" s="551"/>
      <c r="AN540" s="551"/>
      <c r="AO540" s="551"/>
      <c r="AP540" s="551"/>
      <c r="AQ540" s="551"/>
      <c r="AR540" s="551"/>
      <c r="AS540" s="551"/>
      <c r="AT540" s="551"/>
      <c r="AU540" s="551"/>
      <c r="AV540" s="551"/>
      <c r="AW540" s="551"/>
      <c r="AX540" s="551"/>
    </row>
    <row r="541">
      <c r="A541" s="570" t="s">
        <v>4230</v>
      </c>
      <c r="B541" s="570" t="s">
        <v>4236</v>
      </c>
      <c r="C541" s="570" t="s">
        <v>4034</v>
      </c>
      <c r="D541" s="570" t="s">
        <v>2714</v>
      </c>
      <c r="E541" s="570">
        <v>72</v>
      </c>
      <c r="F541" s="570">
        <v>64</v>
      </c>
      <c r="G541" s="570">
        <v>265</v>
      </c>
      <c r="H541" s="570"/>
      <c r="I541" s="569"/>
      <c r="J541" s="121"/>
      <c r="K541" s="121"/>
      <c r="L541" s="121"/>
      <c r="M541" s="569"/>
      <c r="N541" s="569"/>
      <c r="O541" s="569"/>
      <c r="P541" s="569"/>
      <c r="Q541" s="121"/>
      <c r="R541" s="121" t="s">
        <v>2742</v>
      </c>
      <c r="S541" s="121" t="s">
        <v>4127</v>
      </c>
      <c r="T541" s="121">
        <v>0</v>
      </c>
      <c r="U541" s="121" t="s">
        <v>33</v>
      </c>
      <c r="V541" s="121" t="s">
        <v>3589</v>
      </c>
      <c r="W541" s="121" t="s">
        <v>2410</v>
      </c>
      <c r="X541" s="121" t="s">
        <v>2465</v>
      </c>
      <c r="Y541" s="121" t="s">
        <v>2768</v>
      </c>
      <c r="Z541" s="121" t="s">
        <v>4128</v>
      </c>
      <c r="AA541" s="121" t="s">
        <v>4134</v>
      </c>
      <c r="AB541" s="121" t="s">
        <v>2103</v>
      </c>
      <c r="AC541" s="121" t="s">
        <v>4130</v>
      </c>
      <c r="AD541" s="121" t="s">
        <v>4135</v>
      </c>
      <c r="AE541" s="121" t="s">
        <v>669</v>
      </c>
      <c r="AF541" s="121"/>
      <c r="AG541" s="121"/>
      <c r="AH541" s="121"/>
      <c r="AI541" s="551"/>
      <c r="AJ541" s="551"/>
      <c r="AK541" s="551"/>
      <c r="AL541" s="551"/>
      <c r="AM541" s="551"/>
      <c r="AN541" s="551"/>
      <c r="AO541" s="551"/>
      <c r="AP541" s="551"/>
      <c r="AQ541" s="551"/>
      <c r="AR541" s="551"/>
      <c r="AS541" s="551"/>
      <c r="AT541" s="551"/>
      <c r="AU541" s="551"/>
      <c r="AV541" s="551"/>
      <c r="AW541" s="551"/>
      <c r="AX541" s="551"/>
    </row>
    <row r="542">
      <c r="A542" s="570" t="s">
        <v>4237</v>
      </c>
      <c r="B542" s="570" t="s">
        <v>4238</v>
      </c>
      <c r="C542" s="570" t="s">
        <v>642</v>
      </c>
      <c r="D542" s="570" t="s">
        <v>4239</v>
      </c>
      <c r="E542" s="570" t="s">
        <v>2714</v>
      </c>
      <c r="F542" s="570">
        <v>6</v>
      </c>
      <c r="G542" s="570">
        <v>64</v>
      </c>
      <c r="H542" s="570">
        <v>220</v>
      </c>
      <c r="I542" s="569"/>
      <c r="J542" s="121"/>
      <c r="K542" s="121"/>
      <c r="L542" s="121"/>
      <c r="M542" s="570"/>
      <c r="N542" s="569"/>
      <c r="O542" s="569"/>
      <c r="P542" s="569"/>
      <c r="Q542" s="121"/>
      <c r="R542" s="121" t="s">
        <v>4240</v>
      </c>
      <c r="S542" s="121" t="s">
        <v>2742</v>
      </c>
      <c r="T542" s="121" t="s">
        <v>2766</v>
      </c>
      <c r="U542" s="121">
        <v>0</v>
      </c>
      <c r="V542" s="121" t="s">
        <v>2950</v>
      </c>
      <c r="W542" s="121" t="s">
        <v>2969</v>
      </c>
      <c r="X542" s="121" t="s">
        <v>3193</v>
      </c>
      <c r="Y542" s="121" t="s">
        <v>2465</v>
      </c>
      <c r="Z542" s="121" t="s">
        <v>2768</v>
      </c>
      <c r="AA542" s="121" t="s">
        <v>3092</v>
      </c>
      <c r="AB542" s="121" t="s">
        <v>3679</v>
      </c>
      <c r="AC542" s="121" t="s">
        <v>2103</v>
      </c>
      <c r="AD542" s="121" t="s">
        <v>2788</v>
      </c>
      <c r="AE542" s="121" t="s">
        <v>3282</v>
      </c>
      <c r="AF542" s="121"/>
      <c r="AG542" s="121"/>
      <c r="AH542" s="121"/>
      <c r="AI542" s="551"/>
      <c r="AJ542" s="551"/>
      <c r="AK542" s="551"/>
      <c r="AL542" s="551"/>
      <c r="AM542" s="551"/>
      <c r="AN542" s="551"/>
      <c r="AO542" s="551"/>
      <c r="AP542" s="551"/>
      <c r="AQ542" s="551"/>
      <c r="AR542" s="551"/>
      <c r="AS542" s="551"/>
      <c r="AT542" s="551"/>
      <c r="AU542" s="551"/>
      <c r="AV542" s="551"/>
      <c r="AW542" s="551"/>
      <c r="AX542" s="551"/>
    </row>
    <row r="543">
      <c r="A543" s="570" t="s">
        <v>4237</v>
      </c>
      <c r="B543" s="570" t="s">
        <v>4241</v>
      </c>
      <c r="C543" s="570" t="s">
        <v>642</v>
      </c>
      <c r="D543" s="570" t="s">
        <v>4239</v>
      </c>
      <c r="E543" s="570" t="s">
        <v>2714</v>
      </c>
      <c r="F543" s="570">
        <v>6</v>
      </c>
      <c r="G543" s="570">
        <v>64</v>
      </c>
      <c r="H543" s="570">
        <v>220</v>
      </c>
      <c r="I543" s="569"/>
      <c r="J543" s="121"/>
      <c r="K543" s="121"/>
      <c r="L543" s="121"/>
      <c r="M543" s="570"/>
      <c r="N543" s="569"/>
      <c r="O543" s="569"/>
      <c r="P543" s="569"/>
      <c r="Q543" s="121"/>
      <c r="R543" s="121" t="s">
        <v>4242</v>
      </c>
      <c r="S543" s="121" t="s">
        <v>2742</v>
      </c>
      <c r="T543" s="121" t="s">
        <v>2766</v>
      </c>
      <c r="U543" s="121">
        <v>0</v>
      </c>
      <c r="V543" s="121" t="s">
        <v>2950</v>
      </c>
      <c r="W543" s="121" t="s">
        <v>2969</v>
      </c>
      <c r="X543" s="121" t="s">
        <v>3193</v>
      </c>
      <c r="Y543" s="121" t="s">
        <v>2465</v>
      </c>
      <c r="Z543" s="121" t="s">
        <v>2768</v>
      </c>
      <c r="AA543" s="121" t="s">
        <v>3092</v>
      </c>
      <c r="AB543" s="121" t="s">
        <v>3242</v>
      </c>
      <c r="AC543" s="121" t="s">
        <v>2103</v>
      </c>
      <c r="AD543" s="121" t="s">
        <v>2788</v>
      </c>
      <c r="AE543" s="121" t="s">
        <v>3243</v>
      </c>
      <c r="AF543" s="121"/>
      <c r="AG543" s="121"/>
      <c r="AH543" s="121"/>
      <c r="AI543" s="551"/>
      <c r="AJ543" s="551"/>
      <c r="AK543" s="551"/>
      <c r="AL543" s="551"/>
      <c r="AM543" s="551"/>
      <c r="AN543" s="551"/>
      <c r="AO543" s="551"/>
      <c r="AP543" s="551"/>
      <c r="AQ543" s="551"/>
      <c r="AR543" s="551"/>
      <c r="AS543" s="551"/>
      <c r="AT543" s="551"/>
      <c r="AU543" s="551"/>
      <c r="AV543" s="551"/>
      <c r="AW543" s="551"/>
      <c r="AX543" s="551"/>
    </row>
    <row r="544">
      <c r="A544" s="570" t="s">
        <v>4237</v>
      </c>
      <c r="B544" s="570" t="s">
        <v>4243</v>
      </c>
      <c r="C544" s="570" t="s">
        <v>642</v>
      </c>
      <c r="D544" s="570" t="s">
        <v>4239</v>
      </c>
      <c r="E544" s="570" t="s">
        <v>2714</v>
      </c>
      <c r="F544" s="570">
        <v>6</v>
      </c>
      <c r="G544" s="570">
        <v>64</v>
      </c>
      <c r="H544" s="570">
        <v>220</v>
      </c>
      <c r="I544" s="569"/>
      <c r="J544" s="121"/>
      <c r="K544" s="121"/>
      <c r="L544" s="121"/>
      <c r="M544" s="570"/>
      <c r="N544" s="569"/>
      <c r="O544" s="569"/>
      <c r="P544" s="569"/>
      <c r="Q544" s="121"/>
      <c r="R544" s="121" t="s">
        <v>4244</v>
      </c>
      <c r="S544" s="121" t="s">
        <v>2742</v>
      </c>
      <c r="T544" s="121" t="s">
        <v>2766</v>
      </c>
      <c r="U544" s="121">
        <v>0</v>
      </c>
      <c r="V544" s="121" t="s">
        <v>2950</v>
      </c>
      <c r="W544" s="121" t="s">
        <v>2969</v>
      </c>
      <c r="X544" s="121" t="s">
        <v>3193</v>
      </c>
      <c r="Y544" s="121" t="s">
        <v>2465</v>
      </c>
      <c r="Z544" s="121" t="s">
        <v>2768</v>
      </c>
      <c r="AA544" s="121" t="s">
        <v>3092</v>
      </c>
      <c r="AB544" s="121" t="s">
        <v>3653</v>
      </c>
      <c r="AC544" s="121" t="s">
        <v>2103</v>
      </c>
      <c r="AD544" s="121" t="s">
        <v>2788</v>
      </c>
      <c r="AE544" s="121" t="s">
        <v>3243</v>
      </c>
      <c r="AF544" s="121"/>
      <c r="AG544" s="121"/>
      <c r="AH544" s="121"/>
      <c r="AI544" s="551"/>
      <c r="AJ544" s="551"/>
      <c r="AK544" s="551"/>
      <c r="AL544" s="551"/>
      <c r="AM544" s="551"/>
      <c r="AN544" s="551"/>
      <c r="AO544" s="551"/>
      <c r="AP544" s="551"/>
      <c r="AQ544" s="551"/>
      <c r="AR544" s="551"/>
      <c r="AS544" s="551"/>
      <c r="AT544" s="551"/>
      <c r="AU544" s="551"/>
      <c r="AV544" s="551"/>
      <c r="AW544" s="551"/>
      <c r="AX544" s="551"/>
    </row>
    <row r="545">
      <c r="A545" s="570" t="s">
        <v>4237</v>
      </c>
      <c r="B545" s="570" t="s">
        <v>4245</v>
      </c>
      <c r="C545" s="570" t="s">
        <v>642</v>
      </c>
      <c r="D545" s="570" t="s">
        <v>4239</v>
      </c>
      <c r="E545" s="570" t="s">
        <v>2714</v>
      </c>
      <c r="F545" s="570">
        <v>6</v>
      </c>
      <c r="G545" s="570">
        <v>64</v>
      </c>
      <c r="H545" s="570">
        <v>220</v>
      </c>
      <c r="I545" s="569"/>
      <c r="J545" s="121"/>
      <c r="K545" s="121"/>
      <c r="L545" s="121"/>
      <c r="M545" s="570"/>
      <c r="N545" s="569"/>
      <c r="O545" s="569"/>
      <c r="P545" s="569"/>
      <c r="Q545" s="121"/>
      <c r="R545" s="121" t="s">
        <v>4246</v>
      </c>
      <c r="S545" s="121" t="s">
        <v>2742</v>
      </c>
      <c r="T545" s="121" t="s">
        <v>2766</v>
      </c>
      <c r="U545" s="121">
        <v>0</v>
      </c>
      <c r="V545" s="121" t="s">
        <v>2950</v>
      </c>
      <c r="W545" s="121" t="s">
        <v>2969</v>
      </c>
      <c r="X545" s="121" t="s">
        <v>3193</v>
      </c>
      <c r="Y545" s="121" t="s">
        <v>2465</v>
      </c>
      <c r="Z545" s="121" t="s">
        <v>2768</v>
      </c>
      <c r="AA545" s="121" t="s">
        <v>3092</v>
      </c>
      <c r="AB545" s="121" t="s">
        <v>3246</v>
      </c>
      <c r="AC545" s="121" t="s">
        <v>2103</v>
      </c>
      <c r="AD545" s="121" t="s">
        <v>2788</v>
      </c>
      <c r="AE545" s="121" t="s">
        <v>3243</v>
      </c>
      <c r="AF545" s="121"/>
      <c r="AG545" s="121"/>
      <c r="AH545" s="121"/>
      <c r="AI545" s="551"/>
      <c r="AJ545" s="551"/>
      <c r="AK545" s="551"/>
      <c r="AL545" s="551"/>
      <c r="AM545" s="551"/>
      <c r="AN545" s="551"/>
      <c r="AO545" s="551"/>
      <c r="AP545" s="551"/>
      <c r="AQ545" s="551"/>
      <c r="AR545" s="551"/>
      <c r="AS545" s="551"/>
      <c r="AT545" s="551"/>
      <c r="AU545" s="551"/>
      <c r="AV545" s="551"/>
      <c r="AW545" s="551"/>
      <c r="AX545" s="551"/>
    </row>
    <row r="546">
      <c r="A546" s="570" t="s">
        <v>4237</v>
      </c>
      <c r="B546" s="570" t="s">
        <v>4247</v>
      </c>
      <c r="C546" s="570" t="s">
        <v>642</v>
      </c>
      <c r="D546" s="570" t="s">
        <v>4239</v>
      </c>
      <c r="E546" s="570" t="s">
        <v>2714</v>
      </c>
      <c r="F546" s="570">
        <v>6</v>
      </c>
      <c r="G546" s="570">
        <v>64</v>
      </c>
      <c r="H546" s="570">
        <v>220</v>
      </c>
      <c r="I546" s="569"/>
      <c r="J546" s="121"/>
      <c r="K546" s="121"/>
      <c r="L546" s="121"/>
      <c r="M546" s="570"/>
      <c r="N546" s="569"/>
      <c r="O546" s="569"/>
      <c r="P546" s="569"/>
      <c r="Q546" s="121"/>
      <c r="R546" s="121" t="s">
        <v>4248</v>
      </c>
      <c r="S546" s="121" t="s">
        <v>2742</v>
      </c>
      <c r="T546" s="121" t="s">
        <v>2766</v>
      </c>
      <c r="U546" s="121">
        <v>0</v>
      </c>
      <c r="V546" s="121" t="s">
        <v>2950</v>
      </c>
      <c r="W546" s="121" t="s">
        <v>2969</v>
      </c>
      <c r="X546" s="121" t="s">
        <v>3193</v>
      </c>
      <c r="Y546" s="121" t="s">
        <v>2465</v>
      </c>
      <c r="Z546" s="121" t="s">
        <v>2768</v>
      </c>
      <c r="AA546" s="121" t="s">
        <v>3092</v>
      </c>
      <c r="AB546" s="121" t="s">
        <v>4249</v>
      </c>
      <c r="AC546" s="121" t="s">
        <v>2103</v>
      </c>
      <c r="AD546" s="121" t="s">
        <v>2788</v>
      </c>
      <c r="AE546" s="121" t="s">
        <v>3282</v>
      </c>
      <c r="AF546" s="121"/>
      <c r="AG546" s="121"/>
      <c r="AH546" s="121"/>
      <c r="AI546" s="551"/>
      <c r="AJ546" s="551"/>
      <c r="AK546" s="551"/>
      <c r="AL546" s="551"/>
      <c r="AM546" s="551"/>
      <c r="AN546" s="551"/>
      <c r="AO546" s="551"/>
      <c r="AP546" s="551"/>
      <c r="AQ546" s="551"/>
      <c r="AR546" s="551"/>
      <c r="AS546" s="551"/>
      <c r="AT546" s="551"/>
      <c r="AU546" s="551"/>
      <c r="AV546" s="551"/>
      <c r="AW546" s="551"/>
      <c r="AX546" s="551"/>
    </row>
    <row r="547">
      <c r="A547" s="570" t="s">
        <v>4237</v>
      </c>
      <c r="B547" s="570" t="s">
        <v>4250</v>
      </c>
      <c r="C547" s="570" t="s">
        <v>642</v>
      </c>
      <c r="D547" s="570" t="s">
        <v>4239</v>
      </c>
      <c r="E547" s="570" t="s">
        <v>2714</v>
      </c>
      <c r="F547" s="570">
        <v>6</v>
      </c>
      <c r="G547" s="570">
        <v>64</v>
      </c>
      <c r="H547" s="570">
        <v>220</v>
      </c>
      <c r="I547" s="569"/>
      <c r="J547" s="121"/>
      <c r="K547" s="121"/>
      <c r="L547" s="121"/>
      <c r="M547" s="570"/>
      <c r="N547" s="569"/>
      <c r="O547" s="569"/>
      <c r="P547" s="569"/>
      <c r="Q547" s="121"/>
      <c r="R547" s="121" t="s">
        <v>4251</v>
      </c>
      <c r="S547" s="121" t="s">
        <v>2742</v>
      </c>
      <c r="T547" s="121" t="s">
        <v>2766</v>
      </c>
      <c r="U547" s="121">
        <v>0</v>
      </c>
      <c r="V547" s="121" t="s">
        <v>2950</v>
      </c>
      <c r="W547" s="121" t="s">
        <v>2969</v>
      </c>
      <c r="X547" s="121" t="s">
        <v>3193</v>
      </c>
      <c r="Y547" s="121" t="s">
        <v>2465</v>
      </c>
      <c r="Z547" s="121" t="s">
        <v>2768</v>
      </c>
      <c r="AA547" s="121" t="s">
        <v>3092</v>
      </c>
      <c r="AB547" s="121" t="s">
        <v>3281</v>
      </c>
      <c r="AC547" s="121" t="s">
        <v>2103</v>
      </c>
      <c r="AD547" s="121" t="s">
        <v>2788</v>
      </c>
      <c r="AE547" s="121" t="s">
        <v>3282</v>
      </c>
      <c r="AF547" s="121"/>
      <c r="AG547" s="121"/>
      <c r="AH547" s="121"/>
      <c r="AI547" s="551"/>
      <c r="AJ547" s="551"/>
      <c r="AK547" s="551"/>
      <c r="AL547" s="551"/>
      <c r="AM547" s="551"/>
      <c r="AN547" s="551"/>
      <c r="AO547" s="551"/>
      <c r="AP547" s="551"/>
      <c r="AQ547" s="551"/>
      <c r="AR547" s="551"/>
      <c r="AS547" s="551"/>
      <c r="AT547" s="551"/>
      <c r="AU547" s="551"/>
      <c r="AV547" s="551"/>
      <c r="AW547" s="551"/>
      <c r="AX547" s="551"/>
    </row>
    <row r="548">
      <c r="A548" s="570" t="s">
        <v>4237</v>
      </c>
      <c r="B548" s="570" t="s">
        <v>4252</v>
      </c>
      <c r="C548" s="570" t="s">
        <v>642</v>
      </c>
      <c r="D548" s="570" t="s">
        <v>4239</v>
      </c>
      <c r="E548" s="570" t="s">
        <v>2714</v>
      </c>
      <c r="F548" s="570">
        <v>48</v>
      </c>
      <c r="G548" s="570">
        <v>128</v>
      </c>
      <c r="H548" s="570">
        <v>2000</v>
      </c>
      <c r="I548" s="569"/>
      <c r="J548" s="121"/>
      <c r="K548" s="121"/>
      <c r="L548" s="121"/>
      <c r="M548" s="570"/>
      <c r="N548" s="569"/>
      <c r="O548" s="569"/>
      <c r="P548" s="569"/>
      <c r="Q548" s="121"/>
      <c r="R548" s="121" t="s">
        <v>4253</v>
      </c>
      <c r="S548" s="121" t="s">
        <v>2716</v>
      </c>
      <c r="T548" s="121" t="s">
        <v>2717</v>
      </c>
      <c r="U548" s="121">
        <v>0</v>
      </c>
      <c r="V548" s="121" t="s">
        <v>2719</v>
      </c>
      <c r="W548" s="121" t="s">
        <v>2720</v>
      </c>
      <c r="X548" s="121" t="s">
        <v>3193</v>
      </c>
      <c r="Y548" s="121" t="s">
        <v>2465</v>
      </c>
      <c r="Z548" s="121" t="s">
        <v>2722</v>
      </c>
      <c r="AA548" s="121" t="s">
        <v>2723</v>
      </c>
      <c r="AB548" s="121" t="s">
        <v>4254</v>
      </c>
      <c r="AC548" s="121" t="s">
        <v>2103</v>
      </c>
      <c r="AD548" s="121" t="s">
        <v>2725</v>
      </c>
      <c r="AE548" s="121" t="s">
        <v>4255</v>
      </c>
      <c r="AF548" s="121"/>
      <c r="AG548" s="121"/>
      <c r="AH548" s="121"/>
      <c r="AI548" s="551"/>
      <c r="AJ548" s="551"/>
      <c r="AK548" s="551"/>
      <c r="AL548" s="551"/>
      <c r="AM548" s="551"/>
      <c r="AN548" s="551"/>
      <c r="AO548" s="551"/>
      <c r="AP548" s="551"/>
      <c r="AQ548" s="551"/>
      <c r="AR548" s="551"/>
      <c r="AS548" s="551"/>
      <c r="AT548" s="551"/>
      <c r="AU548" s="551"/>
      <c r="AV548" s="551"/>
      <c r="AW548" s="551"/>
      <c r="AX548" s="551"/>
    </row>
    <row r="549">
      <c r="A549" s="570" t="s">
        <v>4237</v>
      </c>
      <c r="B549" s="570" t="s">
        <v>4256</v>
      </c>
      <c r="C549" s="570" t="s">
        <v>642</v>
      </c>
      <c r="D549" s="570" t="s">
        <v>4239</v>
      </c>
      <c r="E549" s="570" t="s">
        <v>2714</v>
      </c>
      <c r="F549" s="570">
        <v>48</v>
      </c>
      <c r="G549" s="570">
        <v>128</v>
      </c>
      <c r="H549" s="570">
        <v>2000</v>
      </c>
      <c r="I549" s="569"/>
      <c r="J549" s="121"/>
      <c r="K549" s="121"/>
      <c r="L549" s="121"/>
      <c r="M549" s="570"/>
      <c r="N549" s="569"/>
      <c r="O549" s="569"/>
      <c r="P549" s="569"/>
      <c r="Q549" s="121"/>
      <c r="R549" s="121" t="s">
        <v>4257</v>
      </c>
      <c r="S549" s="121" t="s">
        <v>2716</v>
      </c>
      <c r="T549" s="121" t="s">
        <v>2717</v>
      </c>
      <c r="U549" s="121">
        <v>0</v>
      </c>
      <c r="V549" s="121" t="s">
        <v>2719</v>
      </c>
      <c r="W549" s="121" t="s">
        <v>2720</v>
      </c>
      <c r="X549" s="121" t="s">
        <v>3193</v>
      </c>
      <c r="Y549" s="121" t="s">
        <v>2465</v>
      </c>
      <c r="Z549" s="121" t="s">
        <v>2722</v>
      </c>
      <c r="AA549" s="121" t="s">
        <v>2723</v>
      </c>
      <c r="AB549" s="121" t="s">
        <v>4258</v>
      </c>
      <c r="AC549" s="121" t="s">
        <v>2103</v>
      </c>
      <c r="AD549" s="121" t="s">
        <v>2725</v>
      </c>
      <c r="AE549" s="121" t="s">
        <v>4255</v>
      </c>
      <c r="AF549" s="121"/>
      <c r="AG549" s="121"/>
      <c r="AH549" s="121"/>
      <c r="AI549" s="551"/>
      <c r="AJ549" s="551"/>
      <c r="AK549" s="551"/>
      <c r="AL549" s="551"/>
      <c r="AM549" s="551"/>
      <c r="AN549" s="551"/>
      <c r="AO549" s="551"/>
      <c r="AP549" s="551"/>
      <c r="AQ549" s="551"/>
      <c r="AR549" s="551"/>
      <c r="AS549" s="551"/>
      <c r="AT549" s="551"/>
      <c r="AU549" s="551"/>
      <c r="AV549" s="551"/>
      <c r="AW549" s="551"/>
      <c r="AX549" s="551"/>
    </row>
    <row r="550">
      <c r="A550" s="570" t="s">
        <v>4237</v>
      </c>
      <c r="B550" s="570" t="s">
        <v>4259</v>
      </c>
      <c r="C550" s="570" t="s">
        <v>642</v>
      </c>
      <c r="D550" s="570" t="s">
        <v>4239</v>
      </c>
      <c r="E550" s="570" t="s">
        <v>2714</v>
      </c>
      <c r="F550" s="570">
        <v>48</v>
      </c>
      <c r="G550" s="570">
        <v>128</v>
      </c>
      <c r="H550" s="570">
        <v>2000</v>
      </c>
      <c r="I550" s="569"/>
      <c r="J550" s="121"/>
      <c r="K550" s="121"/>
      <c r="L550" s="121"/>
      <c r="M550" s="570"/>
      <c r="N550" s="569"/>
      <c r="O550" s="569"/>
      <c r="P550" s="569"/>
      <c r="Q550" s="121"/>
      <c r="R550" s="121" t="s">
        <v>4260</v>
      </c>
      <c r="S550" s="121" t="s">
        <v>2716</v>
      </c>
      <c r="T550" s="121" t="s">
        <v>2717</v>
      </c>
      <c r="U550" s="121">
        <v>0</v>
      </c>
      <c r="V550" s="121" t="s">
        <v>2719</v>
      </c>
      <c r="W550" s="121" t="s">
        <v>2720</v>
      </c>
      <c r="X550" s="121" t="s">
        <v>3193</v>
      </c>
      <c r="Y550" s="121" t="s">
        <v>2465</v>
      </c>
      <c r="Z550" s="121" t="s">
        <v>2722</v>
      </c>
      <c r="AA550" s="121" t="s">
        <v>2723</v>
      </c>
      <c r="AB550" s="121" t="s">
        <v>4261</v>
      </c>
      <c r="AC550" s="121" t="s">
        <v>2103</v>
      </c>
      <c r="AD550" s="121" t="s">
        <v>2725</v>
      </c>
      <c r="AE550" s="121" t="s">
        <v>4262</v>
      </c>
      <c r="AF550" s="121"/>
      <c r="AG550" s="121"/>
      <c r="AH550" s="121"/>
      <c r="AI550" s="551"/>
      <c r="AJ550" s="551"/>
      <c r="AK550" s="551"/>
      <c r="AL550" s="551"/>
      <c r="AM550" s="551"/>
      <c r="AN550" s="551"/>
      <c r="AO550" s="551"/>
      <c r="AP550" s="551"/>
      <c r="AQ550" s="551"/>
      <c r="AR550" s="551"/>
      <c r="AS550" s="551"/>
      <c r="AT550" s="551"/>
      <c r="AU550" s="551"/>
      <c r="AV550" s="551"/>
      <c r="AW550" s="551"/>
      <c r="AX550" s="551"/>
    </row>
    <row r="551">
      <c r="A551" s="570" t="s">
        <v>4237</v>
      </c>
      <c r="B551" s="570" t="s">
        <v>4263</v>
      </c>
      <c r="C551" s="570" t="s">
        <v>642</v>
      </c>
      <c r="D551" s="570" t="s">
        <v>4239</v>
      </c>
      <c r="E551" s="570" t="s">
        <v>2714</v>
      </c>
      <c r="F551" s="570">
        <v>48</v>
      </c>
      <c r="G551" s="570">
        <v>128</v>
      </c>
      <c r="H551" s="570">
        <v>2000</v>
      </c>
      <c r="I551" s="569"/>
      <c r="J551" s="121"/>
      <c r="K551" s="121"/>
      <c r="L551" s="121"/>
      <c r="M551" s="570"/>
      <c r="N551" s="569"/>
      <c r="O551" s="569"/>
      <c r="P551" s="569"/>
      <c r="Q551" s="121"/>
      <c r="R551" s="121" t="s">
        <v>4264</v>
      </c>
      <c r="S551" s="121" t="s">
        <v>2716</v>
      </c>
      <c r="T551" s="121" t="s">
        <v>2717</v>
      </c>
      <c r="U551" s="121">
        <v>0</v>
      </c>
      <c r="V551" s="121" t="s">
        <v>2719</v>
      </c>
      <c r="W551" s="121" t="s">
        <v>2720</v>
      </c>
      <c r="X551" s="121" t="s">
        <v>3193</v>
      </c>
      <c r="Y551" s="121" t="s">
        <v>2465</v>
      </c>
      <c r="Z551" s="121" t="s">
        <v>2722</v>
      </c>
      <c r="AA551" s="121" t="s">
        <v>2723</v>
      </c>
      <c r="AB551" s="121" t="s">
        <v>4265</v>
      </c>
      <c r="AC551" s="121" t="s">
        <v>2103</v>
      </c>
      <c r="AD551" s="121" t="s">
        <v>2725</v>
      </c>
      <c r="AE551" s="121" t="s">
        <v>4262</v>
      </c>
      <c r="AF551" s="121"/>
      <c r="AG551" s="121"/>
      <c r="AH551" s="121"/>
      <c r="AI551" s="551"/>
      <c r="AJ551" s="551"/>
      <c r="AK551" s="551"/>
      <c r="AL551" s="551"/>
      <c r="AM551" s="551"/>
      <c r="AN551" s="551"/>
      <c r="AO551" s="551"/>
      <c r="AP551" s="551"/>
      <c r="AQ551" s="551"/>
      <c r="AR551" s="551"/>
      <c r="AS551" s="551"/>
      <c r="AT551" s="551"/>
      <c r="AU551" s="551"/>
      <c r="AV551" s="551"/>
      <c r="AW551" s="551"/>
      <c r="AX551" s="551"/>
    </row>
    <row r="552">
      <c r="A552" s="570" t="s">
        <v>4237</v>
      </c>
      <c r="B552" s="570" t="s">
        <v>4266</v>
      </c>
      <c r="C552" s="570" t="s">
        <v>642</v>
      </c>
      <c r="D552" s="570" t="s">
        <v>4239</v>
      </c>
      <c r="E552" s="570" t="s">
        <v>2714</v>
      </c>
      <c r="F552" s="570">
        <v>48</v>
      </c>
      <c r="G552" s="570">
        <v>128</v>
      </c>
      <c r="H552" s="570">
        <v>2000</v>
      </c>
      <c r="I552" s="569"/>
      <c r="J552" s="121"/>
      <c r="K552" s="121"/>
      <c r="L552" s="121"/>
      <c r="M552" s="570"/>
      <c r="N552" s="569"/>
      <c r="O552" s="569"/>
      <c r="P552" s="569"/>
      <c r="Q552" s="121"/>
      <c r="R552" s="121" t="s">
        <v>4267</v>
      </c>
      <c r="S552" s="121" t="s">
        <v>2716</v>
      </c>
      <c r="T552" s="121" t="s">
        <v>2717</v>
      </c>
      <c r="U552" s="121">
        <v>0</v>
      </c>
      <c r="V552" s="121" t="s">
        <v>2719</v>
      </c>
      <c r="W552" s="121" t="s">
        <v>2720</v>
      </c>
      <c r="X552" s="121" t="s">
        <v>3193</v>
      </c>
      <c r="Y552" s="121" t="s">
        <v>2465</v>
      </c>
      <c r="Z552" s="121" t="s">
        <v>2722</v>
      </c>
      <c r="AA552" s="121" t="s">
        <v>2723</v>
      </c>
      <c r="AB552" s="121" t="s">
        <v>4268</v>
      </c>
      <c r="AC552" s="121" t="s">
        <v>2103</v>
      </c>
      <c r="AD552" s="121" t="s">
        <v>2725</v>
      </c>
      <c r="AE552" s="121" t="s">
        <v>4262</v>
      </c>
      <c r="AF552" s="121"/>
      <c r="AG552" s="121"/>
      <c r="AH552" s="121"/>
      <c r="AI552" s="551"/>
      <c r="AJ552" s="551"/>
      <c r="AK552" s="551"/>
      <c r="AL552" s="551"/>
      <c r="AM552" s="551"/>
      <c r="AN552" s="551"/>
      <c r="AO552" s="551"/>
      <c r="AP552" s="551"/>
      <c r="AQ552" s="551"/>
      <c r="AR552" s="551"/>
      <c r="AS552" s="551"/>
      <c r="AT552" s="551"/>
      <c r="AU552" s="551"/>
      <c r="AV552" s="551"/>
      <c r="AW552" s="551"/>
      <c r="AX552" s="551"/>
    </row>
    <row r="553">
      <c r="A553" s="570" t="s">
        <v>4237</v>
      </c>
      <c r="B553" s="570" t="s">
        <v>4269</v>
      </c>
      <c r="C553" s="570" t="s">
        <v>642</v>
      </c>
      <c r="D553" s="570" t="s">
        <v>4239</v>
      </c>
      <c r="E553" s="570" t="s">
        <v>2714</v>
      </c>
      <c r="F553" s="570">
        <v>48</v>
      </c>
      <c r="G553" s="570">
        <v>200</v>
      </c>
      <c r="H553" s="570">
        <v>2500</v>
      </c>
      <c r="I553" s="569"/>
      <c r="J553" s="121"/>
      <c r="K553" s="121"/>
      <c r="L553" s="121"/>
      <c r="M553" s="570"/>
      <c r="N553" s="569"/>
      <c r="O553" s="569"/>
      <c r="P553" s="569"/>
      <c r="Q553" s="121"/>
      <c r="R553" s="121" t="s">
        <v>4270</v>
      </c>
      <c r="S553" s="121" t="s">
        <v>2716</v>
      </c>
      <c r="T553" s="121" t="s">
        <v>2717</v>
      </c>
      <c r="U553" s="121">
        <v>0</v>
      </c>
      <c r="V553" s="121" t="s">
        <v>2719</v>
      </c>
      <c r="W553" s="121" t="s">
        <v>2720</v>
      </c>
      <c r="X553" s="121" t="s">
        <v>3193</v>
      </c>
      <c r="Y553" s="121" t="s">
        <v>2465</v>
      </c>
      <c r="Z553" s="121" t="s">
        <v>2722</v>
      </c>
      <c r="AA553" s="121" t="s">
        <v>2723</v>
      </c>
      <c r="AB553" s="121" t="s">
        <v>4271</v>
      </c>
      <c r="AC553" s="121" t="s">
        <v>2103</v>
      </c>
      <c r="AD553" s="121" t="s">
        <v>2725</v>
      </c>
      <c r="AE553" s="121" t="s">
        <v>2912</v>
      </c>
      <c r="AF553" s="121"/>
      <c r="AG553" s="121"/>
      <c r="AH553" s="121"/>
      <c r="AI553" s="551"/>
      <c r="AJ553" s="551"/>
      <c r="AK553" s="551"/>
      <c r="AL553" s="551"/>
      <c r="AM553" s="551"/>
      <c r="AN553" s="551"/>
      <c r="AO553" s="551"/>
      <c r="AP553" s="551"/>
      <c r="AQ553" s="551"/>
      <c r="AR553" s="551"/>
      <c r="AS553" s="551"/>
      <c r="AT553" s="551"/>
      <c r="AU553" s="551"/>
      <c r="AV553" s="551"/>
      <c r="AW553" s="551"/>
      <c r="AX553" s="551"/>
    </row>
    <row r="554">
      <c r="A554" s="570" t="s">
        <v>4237</v>
      </c>
      <c r="B554" s="570" t="s">
        <v>4272</v>
      </c>
      <c r="C554" s="570" t="s">
        <v>642</v>
      </c>
      <c r="D554" s="570" t="s">
        <v>4239</v>
      </c>
      <c r="E554" s="570" t="s">
        <v>2714</v>
      </c>
      <c r="F554" s="570">
        <v>48</v>
      </c>
      <c r="G554" s="570">
        <v>200</v>
      </c>
      <c r="H554" s="570">
        <v>2500</v>
      </c>
      <c r="I554" s="569"/>
      <c r="J554" s="121"/>
      <c r="K554" s="121"/>
      <c r="L554" s="121"/>
      <c r="M554" s="570"/>
      <c r="N554" s="569"/>
      <c r="O554" s="569"/>
      <c r="P554" s="569"/>
      <c r="Q554" s="121"/>
      <c r="R554" s="121" t="s">
        <v>4273</v>
      </c>
      <c r="S554" s="121" t="s">
        <v>2716</v>
      </c>
      <c r="T554" s="121" t="s">
        <v>2717</v>
      </c>
      <c r="U554" s="121">
        <v>0</v>
      </c>
      <c r="V554" s="121" t="s">
        <v>2719</v>
      </c>
      <c r="W554" s="121" t="s">
        <v>2720</v>
      </c>
      <c r="X554" s="121" t="s">
        <v>3193</v>
      </c>
      <c r="Y554" s="121" t="s">
        <v>2465</v>
      </c>
      <c r="Z554" s="121" t="s">
        <v>2722</v>
      </c>
      <c r="AA554" s="121" t="s">
        <v>2723</v>
      </c>
      <c r="AB554" s="121" t="s">
        <v>4274</v>
      </c>
      <c r="AC554" s="121" t="s">
        <v>2103</v>
      </c>
      <c r="AD554" s="121" t="s">
        <v>2725</v>
      </c>
      <c r="AE554" s="121" t="s">
        <v>2912</v>
      </c>
      <c r="AF554" s="121"/>
      <c r="AG554" s="121"/>
      <c r="AH554" s="121"/>
      <c r="AI554" s="551"/>
      <c r="AJ554" s="551"/>
      <c r="AK554" s="551"/>
      <c r="AL554" s="551"/>
      <c r="AM554" s="551"/>
      <c r="AN554" s="551"/>
      <c r="AO554" s="551"/>
      <c r="AP554" s="551"/>
      <c r="AQ554" s="551"/>
      <c r="AR554" s="551"/>
      <c r="AS554" s="551"/>
      <c r="AT554" s="551"/>
      <c r="AU554" s="551"/>
      <c r="AV554" s="551"/>
      <c r="AW554" s="551"/>
      <c r="AX554" s="551"/>
    </row>
    <row r="555">
      <c r="A555" s="570" t="s">
        <v>4237</v>
      </c>
      <c r="B555" s="570" t="s">
        <v>4275</v>
      </c>
      <c r="C555" s="570" t="s">
        <v>642</v>
      </c>
      <c r="D555" s="570" t="s">
        <v>4239</v>
      </c>
      <c r="E555" s="570" t="s">
        <v>2714</v>
      </c>
      <c r="F555" s="570">
        <v>48</v>
      </c>
      <c r="G555" s="570">
        <v>200</v>
      </c>
      <c r="H555" s="570">
        <v>2500</v>
      </c>
      <c r="I555" s="569"/>
      <c r="J555" s="121"/>
      <c r="K555" s="121"/>
      <c r="L555" s="121"/>
      <c r="M555" s="570"/>
      <c r="N555" s="569"/>
      <c r="O555" s="569"/>
      <c r="P555" s="569"/>
      <c r="Q555" s="121"/>
      <c r="R555" s="121" t="s">
        <v>4276</v>
      </c>
      <c r="S555" s="121" t="s">
        <v>2716</v>
      </c>
      <c r="T555" s="121" t="s">
        <v>2717</v>
      </c>
      <c r="U555" s="121">
        <v>0</v>
      </c>
      <c r="V555" s="121" t="s">
        <v>2719</v>
      </c>
      <c r="W555" s="121" t="s">
        <v>2720</v>
      </c>
      <c r="X555" s="121" t="s">
        <v>3193</v>
      </c>
      <c r="Y555" s="121" t="s">
        <v>2465</v>
      </c>
      <c r="Z555" s="121" t="s">
        <v>2722</v>
      </c>
      <c r="AA555" s="121" t="s">
        <v>2723</v>
      </c>
      <c r="AB555" s="121" t="s">
        <v>4277</v>
      </c>
      <c r="AC555" s="121" t="s">
        <v>2103</v>
      </c>
      <c r="AD555" s="121" t="s">
        <v>2725</v>
      </c>
      <c r="AE555" s="121" t="s">
        <v>2925</v>
      </c>
      <c r="AF555" s="121"/>
      <c r="AG555" s="121"/>
      <c r="AH555" s="121"/>
      <c r="AI555" s="551"/>
      <c r="AJ555" s="551"/>
      <c r="AK555" s="551"/>
      <c r="AL555" s="551"/>
      <c r="AM555" s="551"/>
      <c r="AN555" s="551"/>
      <c r="AO555" s="551"/>
      <c r="AP555" s="551"/>
      <c r="AQ555" s="551"/>
      <c r="AR555" s="551"/>
      <c r="AS555" s="551"/>
      <c r="AT555" s="551"/>
      <c r="AU555" s="551"/>
      <c r="AV555" s="551"/>
      <c r="AW555" s="551"/>
      <c r="AX555" s="551"/>
    </row>
    <row r="556">
      <c r="A556" s="570" t="s">
        <v>4237</v>
      </c>
      <c r="B556" s="570" t="s">
        <v>4278</v>
      </c>
      <c r="C556" s="570" t="s">
        <v>642</v>
      </c>
      <c r="D556" s="570" t="s">
        <v>4239</v>
      </c>
      <c r="E556" s="570" t="s">
        <v>2714</v>
      </c>
      <c r="F556" s="570">
        <v>48</v>
      </c>
      <c r="G556" s="570">
        <v>128</v>
      </c>
      <c r="H556" s="570">
        <v>500</v>
      </c>
      <c r="I556" s="569"/>
      <c r="J556" s="121"/>
      <c r="K556" s="121"/>
      <c r="L556" s="121"/>
      <c r="M556" s="570"/>
      <c r="N556" s="569"/>
      <c r="O556" s="569"/>
      <c r="P556" s="569"/>
      <c r="Q556" s="121"/>
      <c r="R556" s="121" t="s">
        <v>4279</v>
      </c>
      <c r="S556" s="121" t="s">
        <v>2716</v>
      </c>
      <c r="T556" s="121" t="s">
        <v>2717</v>
      </c>
      <c r="U556" s="121">
        <v>0</v>
      </c>
      <c r="V556" s="121" t="s">
        <v>2719</v>
      </c>
      <c r="W556" s="121" t="s">
        <v>2720</v>
      </c>
      <c r="X556" s="121" t="s">
        <v>3193</v>
      </c>
      <c r="Y556" s="121" t="s">
        <v>2465</v>
      </c>
      <c r="Z556" s="121" t="s">
        <v>2722</v>
      </c>
      <c r="AA556" s="121" t="s">
        <v>2723</v>
      </c>
      <c r="AB556" s="121" t="s">
        <v>4280</v>
      </c>
      <c r="AC556" s="121" t="s">
        <v>2103</v>
      </c>
      <c r="AD556" s="121" t="s">
        <v>2725</v>
      </c>
      <c r="AE556" s="121" t="s">
        <v>4255</v>
      </c>
      <c r="AF556" s="121"/>
      <c r="AG556" s="121"/>
      <c r="AH556" s="121"/>
      <c r="AI556" s="551"/>
      <c r="AJ556" s="551"/>
      <c r="AK556" s="551"/>
      <c r="AL556" s="551"/>
      <c r="AM556" s="551"/>
      <c r="AN556" s="551"/>
      <c r="AO556" s="551"/>
      <c r="AP556" s="551"/>
      <c r="AQ556" s="551"/>
      <c r="AR556" s="551"/>
      <c r="AS556" s="551"/>
      <c r="AT556" s="551"/>
      <c r="AU556" s="551"/>
      <c r="AV556" s="551"/>
      <c r="AW556" s="551"/>
      <c r="AX556" s="551"/>
    </row>
    <row r="557">
      <c r="A557" s="570" t="s">
        <v>4237</v>
      </c>
      <c r="B557" s="570" t="s">
        <v>4281</v>
      </c>
      <c r="C557" s="570" t="s">
        <v>642</v>
      </c>
      <c r="D557" s="570" t="s">
        <v>4239</v>
      </c>
      <c r="E557" s="570" t="s">
        <v>2714</v>
      </c>
      <c r="F557" s="570">
        <v>48</v>
      </c>
      <c r="G557" s="570">
        <v>128</v>
      </c>
      <c r="H557" s="570">
        <v>500</v>
      </c>
      <c r="I557" s="569"/>
      <c r="J557" s="121"/>
      <c r="K557" s="121"/>
      <c r="L557" s="121"/>
      <c r="M557" s="570"/>
      <c r="N557" s="569"/>
      <c r="O557" s="569"/>
      <c r="P557" s="569"/>
      <c r="Q557" s="121"/>
      <c r="R557" s="121" t="s">
        <v>4282</v>
      </c>
      <c r="S557" s="121" t="s">
        <v>2716</v>
      </c>
      <c r="T557" s="121" t="s">
        <v>2717</v>
      </c>
      <c r="U557" s="121">
        <v>0</v>
      </c>
      <c r="V557" s="121" t="s">
        <v>2719</v>
      </c>
      <c r="W557" s="121" t="s">
        <v>2720</v>
      </c>
      <c r="X557" s="121" t="s">
        <v>3193</v>
      </c>
      <c r="Y557" s="121" t="s">
        <v>2465</v>
      </c>
      <c r="Z557" s="121" t="s">
        <v>2722</v>
      </c>
      <c r="AA557" s="121" t="s">
        <v>2723</v>
      </c>
      <c r="AB557" s="121" t="s">
        <v>4283</v>
      </c>
      <c r="AC557" s="121" t="s">
        <v>2103</v>
      </c>
      <c r="AD557" s="121" t="s">
        <v>2725</v>
      </c>
      <c r="AE557" s="121" t="s">
        <v>4255</v>
      </c>
      <c r="AF557" s="121"/>
      <c r="AG557" s="121"/>
      <c r="AH557" s="121"/>
      <c r="AI557" s="551"/>
      <c r="AJ557" s="551"/>
      <c r="AK557" s="551"/>
      <c r="AL557" s="551"/>
      <c r="AM557" s="551"/>
      <c r="AN557" s="551"/>
      <c r="AO557" s="551"/>
      <c r="AP557" s="551"/>
      <c r="AQ557" s="551"/>
      <c r="AR557" s="551"/>
      <c r="AS557" s="551"/>
      <c r="AT557" s="551"/>
      <c r="AU557" s="551"/>
      <c r="AV557" s="551"/>
      <c r="AW557" s="551"/>
      <c r="AX557" s="551"/>
    </row>
    <row r="558">
      <c r="A558" s="570" t="s">
        <v>4237</v>
      </c>
      <c r="B558" s="570" t="s">
        <v>4284</v>
      </c>
      <c r="C558" s="570" t="s">
        <v>642</v>
      </c>
      <c r="D558" s="570" t="s">
        <v>4239</v>
      </c>
      <c r="E558" s="570" t="s">
        <v>2714</v>
      </c>
      <c r="F558" s="570">
        <v>48</v>
      </c>
      <c r="G558" s="570">
        <v>128</v>
      </c>
      <c r="H558" s="570">
        <v>500</v>
      </c>
      <c r="I558" s="569"/>
      <c r="J558" s="121"/>
      <c r="K558" s="121"/>
      <c r="L558" s="121"/>
      <c r="M558" s="570"/>
      <c r="N558" s="569"/>
      <c r="O558" s="569"/>
      <c r="P558" s="569"/>
      <c r="Q558" s="121"/>
      <c r="R558" s="121" t="s">
        <v>4285</v>
      </c>
      <c r="S558" s="121" t="s">
        <v>2716</v>
      </c>
      <c r="T558" s="121" t="s">
        <v>2717</v>
      </c>
      <c r="U558" s="121">
        <v>0</v>
      </c>
      <c r="V558" s="121" t="s">
        <v>2719</v>
      </c>
      <c r="W558" s="121" t="s">
        <v>2720</v>
      </c>
      <c r="X558" s="121" t="s">
        <v>3193</v>
      </c>
      <c r="Y558" s="121" t="s">
        <v>2465</v>
      </c>
      <c r="Z558" s="121" t="s">
        <v>2722</v>
      </c>
      <c r="AA558" s="121" t="s">
        <v>2723</v>
      </c>
      <c r="AB558" s="121" t="s">
        <v>4286</v>
      </c>
      <c r="AC558" s="121" t="s">
        <v>2103</v>
      </c>
      <c r="AD558" s="121" t="s">
        <v>2725</v>
      </c>
      <c r="AE558" s="121" t="s">
        <v>4255</v>
      </c>
      <c r="AF558" s="121"/>
      <c r="AG558" s="121"/>
      <c r="AH558" s="121"/>
      <c r="AI558" s="551"/>
      <c r="AJ558" s="551"/>
      <c r="AK558" s="551"/>
      <c r="AL558" s="551"/>
      <c r="AM558" s="551"/>
      <c r="AN558" s="551"/>
      <c r="AO558" s="551"/>
      <c r="AP558" s="551"/>
      <c r="AQ558" s="551"/>
      <c r="AR558" s="551"/>
      <c r="AS558" s="551"/>
      <c r="AT558" s="551"/>
      <c r="AU558" s="551"/>
      <c r="AV558" s="551"/>
      <c r="AW558" s="551"/>
      <c r="AX558" s="551"/>
    </row>
    <row r="559">
      <c r="A559" s="570" t="s">
        <v>4237</v>
      </c>
      <c r="B559" s="570" t="s">
        <v>4287</v>
      </c>
      <c r="C559" s="570" t="s">
        <v>642</v>
      </c>
      <c r="D559" s="570" t="s">
        <v>4239</v>
      </c>
      <c r="E559" s="570" t="s">
        <v>2714</v>
      </c>
      <c r="F559" s="570">
        <v>48</v>
      </c>
      <c r="G559" s="570">
        <v>128</v>
      </c>
      <c r="H559" s="570">
        <v>500</v>
      </c>
      <c r="I559" s="569"/>
      <c r="J559" s="121"/>
      <c r="K559" s="121"/>
      <c r="L559" s="121"/>
      <c r="M559" s="570"/>
      <c r="N559" s="569"/>
      <c r="O559" s="569"/>
      <c r="P559" s="569"/>
      <c r="Q559" s="121"/>
      <c r="R559" s="121" t="s">
        <v>4288</v>
      </c>
      <c r="S559" s="121" t="s">
        <v>2716</v>
      </c>
      <c r="T559" s="121" t="s">
        <v>2717</v>
      </c>
      <c r="U559" s="121">
        <v>0</v>
      </c>
      <c r="V559" s="121" t="s">
        <v>2719</v>
      </c>
      <c r="W559" s="121" t="s">
        <v>2720</v>
      </c>
      <c r="X559" s="121" t="s">
        <v>3193</v>
      </c>
      <c r="Y559" s="121" t="s">
        <v>2465</v>
      </c>
      <c r="Z559" s="121" t="s">
        <v>2722</v>
      </c>
      <c r="AA559" s="121" t="s">
        <v>2723</v>
      </c>
      <c r="AB559" s="121" t="s">
        <v>4289</v>
      </c>
      <c r="AC559" s="121" t="s">
        <v>2103</v>
      </c>
      <c r="AD559" s="121" t="s">
        <v>2725</v>
      </c>
      <c r="AE559" s="121" t="s">
        <v>4262</v>
      </c>
      <c r="AF559" s="121"/>
      <c r="AG559" s="121"/>
      <c r="AH559" s="121"/>
      <c r="AI559" s="551"/>
      <c r="AJ559" s="551"/>
      <c r="AK559" s="551"/>
      <c r="AL559" s="551"/>
      <c r="AM559" s="551"/>
      <c r="AN559" s="551"/>
      <c r="AO559" s="551"/>
      <c r="AP559" s="551"/>
      <c r="AQ559" s="551"/>
      <c r="AR559" s="551"/>
      <c r="AS559" s="551"/>
      <c r="AT559" s="551"/>
      <c r="AU559" s="551"/>
      <c r="AV559" s="551"/>
      <c r="AW559" s="551"/>
      <c r="AX559" s="551"/>
    </row>
    <row r="560">
      <c r="A560" s="570" t="s">
        <v>4237</v>
      </c>
      <c r="B560" s="570" t="s">
        <v>4290</v>
      </c>
      <c r="C560" s="570" t="s">
        <v>642</v>
      </c>
      <c r="D560" s="570" t="s">
        <v>4239</v>
      </c>
      <c r="E560" s="570" t="s">
        <v>2714</v>
      </c>
      <c r="F560" s="570">
        <v>48</v>
      </c>
      <c r="G560" s="570">
        <v>128</v>
      </c>
      <c r="H560" s="570">
        <v>500</v>
      </c>
      <c r="I560" s="569"/>
      <c r="J560" s="121"/>
      <c r="K560" s="121"/>
      <c r="L560" s="121"/>
      <c r="M560" s="570"/>
      <c r="N560" s="569"/>
      <c r="O560" s="569"/>
      <c r="P560" s="569"/>
      <c r="Q560" s="121"/>
      <c r="R560" s="121" t="s">
        <v>4291</v>
      </c>
      <c r="S560" s="121" t="s">
        <v>2716</v>
      </c>
      <c r="T560" s="121" t="s">
        <v>2717</v>
      </c>
      <c r="U560" s="121">
        <v>0</v>
      </c>
      <c r="V560" s="121" t="s">
        <v>2719</v>
      </c>
      <c r="W560" s="121" t="s">
        <v>2720</v>
      </c>
      <c r="X560" s="121" t="s">
        <v>3193</v>
      </c>
      <c r="Y560" s="121" t="s">
        <v>2465</v>
      </c>
      <c r="Z560" s="121" t="s">
        <v>2722</v>
      </c>
      <c r="AA560" s="121" t="s">
        <v>2723</v>
      </c>
      <c r="AB560" s="121" t="s">
        <v>4292</v>
      </c>
      <c r="AC560" s="121" t="s">
        <v>2103</v>
      </c>
      <c r="AD560" s="121" t="s">
        <v>2725</v>
      </c>
      <c r="AE560" s="121" t="s">
        <v>4262</v>
      </c>
      <c r="AF560" s="121"/>
      <c r="AG560" s="121"/>
      <c r="AH560" s="121"/>
      <c r="AI560" s="551"/>
      <c r="AJ560" s="551"/>
      <c r="AK560" s="551"/>
      <c r="AL560" s="551"/>
      <c r="AM560" s="551"/>
      <c r="AN560" s="551"/>
      <c r="AO560" s="551"/>
      <c r="AP560" s="551"/>
      <c r="AQ560" s="551"/>
      <c r="AR560" s="551"/>
      <c r="AS560" s="551"/>
      <c r="AT560" s="551"/>
      <c r="AU560" s="551"/>
      <c r="AV560" s="551"/>
      <c r="AW560" s="551"/>
      <c r="AX560" s="551"/>
    </row>
    <row r="561">
      <c r="A561" s="570" t="s">
        <v>4237</v>
      </c>
      <c r="B561" s="570" t="s">
        <v>4293</v>
      </c>
      <c r="C561" s="570" t="s">
        <v>642</v>
      </c>
      <c r="D561" s="570" t="s">
        <v>4239</v>
      </c>
      <c r="E561" s="570" t="s">
        <v>2714</v>
      </c>
      <c r="F561" s="570">
        <v>32</v>
      </c>
      <c r="G561" s="570">
        <v>128</v>
      </c>
      <c r="H561" s="570">
        <v>500</v>
      </c>
      <c r="I561" s="569"/>
      <c r="J561" s="121"/>
      <c r="K561" s="121"/>
      <c r="L561" s="121"/>
      <c r="M561" s="570"/>
      <c r="N561" s="569"/>
      <c r="O561" s="569"/>
      <c r="P561" s="569"/>
      <c r="Q561" s="121"/>
      <c r="R561" s="121" t="s">
        <v>4294</v>
      </c>
      <c r="S561" s="121" t="s">
        <v>2716</v>
      </c>
      <c r="T561" s="121" t="s">
        <v>2717</v>
      </c>
      <c r="U561" s="121">
        <v>0</v>
      </c>
      <c r="V561" s="121" t="s">
        <v>2719</v>
      </c>
      <c r="W561" s="121" t="s">
        <v>2720</v>
      </c>
      <c r="X561" s="121" t="s">
        <v>2721</v>
      </c>
      <c r="Y561" s="121" t="s">
        <v>2465</v>
      </c>
      <c r="Z561" s="121" t="s">
        <v>2722</v>
      </c>
      <c r="AA561" s="121" t="s">
        <v>2723</v>
      </c>
      <c r="AB561" s="121" t="s">
        <v>4295</v>
      </c>
      <c r="AC561" s="121" t="s">
        <v>2103</v>
      </c>
      <c r="AD561" s="121" t="s">
        <v>2725</v>
      </c>
      <c r="AE561" s="121" t="s">
        <v>4255</v>
      </c>
      <c r="AF561" s="121"/>
      <c r="AG561" s="121"/>
      <c r="AH561" s="121"/>
      <c r="AI561" s="551"/>
      <c r="AJ561" s="551"/>
      <c r="AK561" s="551"/>
      <c r="AL561" s="551"/>
      <c r="AM561" s="551"/>
      <c r="AN561" s="551"/>
      <c r="AO561" s="551"/>
      <c r="AP561" s="551"/>
      <c r="AQ561" s="551"/>
      <c r="AR561" s="551"/>
      <c r="AS561" s="551"/>
      <c r="AT561" s="551"/>
      <c r="AU561" s="551"/>
      <c r="AV561" s="551"/>
      <c r="AW561" s="551"/>
      <c r="AX561" s="551"/>
    </row>
    <row r="562">
      <c r="A562" s="570" t="s">
        <v>4237</v>
      </c>
      <c r="B562" s="570" t="s">
        <v>4296</v>
      </c>
      <c r="C562" s="570" t="s">
        <v>642</v>
      </c>
      <c r="D562" s="570" t="s">
        <v>4239</v>
      </c>
      <c r="E562" s="570" t="s">
        <v>2714</v>
      </c>
      <c r="F562" s="570">
        <v>32</v>
      </c>
      <c r="G562" s="570">
        <v>128</v>
      </c>
      <c r="H562" s="570">
        <v>2000</v>
      </c>
      <c r="I562" s="569"/>
      <c r="J562" s="121"/>
      <c r="K562" s="121"/>
      <c r="L562" s="121"/>
      <c r="M562" s="570"/>
      <c r="N562" s="569"/>
      <c r="O562" s="569"/>
      <c r="P562" s="569"/>
      <c r="Q562" s="121"/>
      <c r="R562" s="121" t="s">
        <v>4297</v>
      </c>
      <c r="S562" s="121" t="s">
        <v>2716</v>
      </c>
      <c r="T562" s="121" t="s">
        <v>2717</v>
      </c>
      <c r="U562" s="121">
        <v>0</v>
      </c>
      <c r="V562" s="121" t="s">
        <v>2719</v>
      </c>
      <c r="W562" s="121" t="s">
        <v>2720</v>
      </c>
      <c r="X562" s="121" t="s">
        <v>3193</v>
      </c>
      <c r="Y562" s="121" t="s">
        <v>2465</v>
      </c>
      <c r="Z562" s="121" t="s">
        <v>2722</v>
      </c>
      <c r="AA562" s="121" t="s">
        <v>2723</v>
      </c>
      <c r="AB562" s="121" t="s">
        <v>4298</v>
      </c>
      <c r="AC562" s="121" t="s">
        <v>2103</v>
      </c>
      <c r="AD562" s="121" t="s">
        <v>2725</v>
      </c>
      <c r="AE562" s="121" t="s">
        <v>4262</v>
      </c>
      <c r="AF562" s="121"/>
      <c r="AG562" s="121"/>
      <c r="AH562" s="121"/>
      <c r="AI562" s="551"/>
      <c r="AJ562" s="551"/>
      <c r="AK562" s="551"/>
      <c r="AL562" s="551"/>
      <c r="AM562" s="551"/>
      <c r="AN562" s="551"/>
      <c r="AO562" s="551"/>
      <c r="AP562" s="551"/>
      <c r="AQ562" s="551"/>
      <c r="AR562" s="551"/>
      <c r="AS562" s="551"/>
      <c r="AT562" s="551"/>
      <c r="AU562" s="551"/>
      <c r="AV562" s="551"/>
      <c r="AW562" s="551"/>
      <c r="AX562" s="551"/>
    </row>
    <row r="563">
      <c r="A563" s="570" t="s">
        <v>4237</v>
      </c>
      <c r="B563" s="570" t="s">
        <v>4299</v>
      </c>
      <c r="C563" s="570" t="s">
        <v>642</v>
      </c>
      <c r="D563" s="570" t="s">
        <v>4239</v>
      </c>
      <c r="E563" s="570" t="s">
        <v>2714</v>
      </c>
      <c r="F563" s="570">
        <v>48</v>
      </c>
      <c r="G563" s="570">
        <v>200</v>
      </c>
      <c r="H563" s="570">
        <v>2500</v>
      </c>
      <c r="I563" s="569"/>
      <c r="J563" s="121"/>
      <c r="K563" s="121"/>
      <c r="L563" s="121"/>
      <c r="M563" s="570"/>
      <c r="N563" s="569"/>
      <c r="O563" s="569"/>
      <c r="P563" s="569"/>
      <c r="Q563" s="121"/>
      <c r="R563" s="121" t="s">
        <v>4300</v>
      </c>
      <c r="S563" s="121" t="s">
        <v>2716</v>
      </c>
      <c r="T563" s="121" t="s">
        <v>2717</v>
      </c>
      <c r="U563" s="121">
        <v>0</v>
      </c>
      <c r="V563" s="121" t="s">
        <v>2719</v>
      </c>
      <c r="W563" s="121" t="s">
        <v>2720</v>
      </c>
      <c r="X563" s="121" t="s">
        <v>3193</v>
      </c>
      <c r="Y563" s="121" t="s">
        <v>2465</v>
      </c>
      <c r="Z563" s="121" t="s">
        <v>2722</v>
      </c>
      <c r="AA563" s="121" t="s">
        <v>2723</v>
      </c>
      <c r="AB563" s="121" t="s">
        <v>4301</v>
      </c>
      <c r="AC563" s="121" t="s">
        <v>2103</v>
      </c>
      <c r="AD563" s="121" t="s">
        <v>2725</v>
      </c>
      <c r="AE563" s="121" t="s">
        <v>4255</v>
      </c>
      <c r="AF563" s="121"/>
      <c r="AG563" s="121"/>
      <c r="AH563" s="121"/>
      <c r="AI563" s="551"/>
      <c r="AJ563" s="551"/>
      <c r="AK563" s="551"/>
      <c r="AL563" s="551"/>
      <c r="AM563" s="551"/>
      <c r="AN563" s="551"/>
      <c r="AO563" s="551"/>
      <c r="AP563" s="551"/>
      <c r="AQ563" s="551"/>
      <c r="AR563" s="551"/>
      <c r="AS563" s="551"/>
      <c r="AT563" s="551"/>
      <c r="AU563" s="551"/>
      <c r="AV563" s="551"/>
      <c r="AW563" s="551"/>
      <c r="AX563" s="551"/>
    </row>
    <row r="564">
      <c r="A564" s="570" t="s">
        <v>4237</v>
      </c>
      <c r="B564" s="570" t="s">
        <v>4302</v>
      </c>
      <c r="C564" s="570" t="s">
        <v>642</v>
      </c>
      <c r="D564" s="570" t="s">
        <v>4239</v>
      </c>
      <c r="E564" s="570" t="s">
        <v>2714</v>
      </c>
      <c r="F564" s="570">
        <v>48</v>
      </c>
      <c r="G564" s="570">
        <v>200</v>
      </c>
      <c r="H564" s="570">
        <v>2500</v>
      </c>
      <c r="I564" s="569"/>
      <c r="J564" s="121"/>
      <c r="K564" s="121"/>
      <c r="L564" s="121"/>
      <c r="M564" s="570"/>
      <c r="N564" s="569"/>
      <c r="O564" s="569"/>
      <c r="P564" s="569"/>
      <c r="Q564" s="121"/>
      <c r="R564" s="121" t="s">
        <v>4303</v>
      </c>
      <c r="S564" s="121" t="s">
        <v>2716</v>
      </c>
      <c r="T564" s="121" t="s">
        <v>2717</v>
      </c>
      <c r="U564" s="121">
        <v>0</v>
      </c>
      <c r="V564" s="121" t="s">
        <v>2719</v>
      </c>
      <c r="W564" s="121" t="s">
        <v>2720</v>
      </c>
      <c r="X564" s="121" t="s">
        <v>3193</v>
      </c>
      <c r="Y564" s="121" t="s">
        <v>2465</v>
      </c>
      <c r="Z564" s="121" t="s">
        <v>2722</v>
      </c>
      <c r="AA564" s="121" t="s">
        <v>2723</v>
      </c>
      <c r="AB564" s="121" t="s">
        <v>4304</v>
      </c>
      <c r="AC564" s="121" t="s">
        <v>2103</v>
      </c>
      <c r="AD564" s="121" t="s">
        <v>2725</v>
      </c>
      <c r="AE564" s="121" t="s">
        <v>4262</v>
      </c>
      <c r="AF564" s="121"/>
      <c r="AG564" s="121"/>
      <c r="AH564" s="121"/>
      <c r="AI564" s="551"/>
      <c r="AJ564" s="551"/>
      <c r="AK564" s="551"/>
      <c r="AL564" s="551"/>
      <c r="AM564" s="551"/>
      <c r="AN564" s="551"/>
      <c r="AO564" s="551"/>
      <c r="AP564" s="551"/>
      <c r="AQ564" s="551"/>
      <c r="AR564" s="551"/>
      <c r="AS564" s="551"/>
      <c r="AT564" s="551"/>
      <c r="AU564" s="551"/>
      <c r="AV564" s="551"/>
      <c r="AW564" s="551"/>
      <c r="AX564" s="551"/>
    </row>
    <row r="565">
      <c r="A565" s="570" t="s">
        <v>4237</v>
      </c>
      <c r="B565" s="570" t="s">
        <v>4305</v>
      </c>
      <c r="C565" s="570" t="s">
        <v>642</v>
      </c>
      <c r="D565" s="570" t="s">
        <v>4239</v>
      </c>
      <c r="E565" s="570" t="s">
        <v>2714</v>
      </c>
      <c r="F565" s="570">
        <v>48</v>
      </c>
      <c r="G565" s="570">
        <v>200</v>
      </c>
      <c r="H565" s="570">
        <v>2500</v>
      </c>
      <c r="I565" s="569"/>
      <c r="J565" s="121"/>
      <c r="K565" s="121"/>
      <c r="L565" s="121"/>
      <c r="M565" s="570"/>
      <c r="N565" s="569"/>
      <c r="O565" s="569"/>
      <c r="P565" s="569"/>
      <c r="Q565" s="121"/>
      <c r="R565" s="121" t="s">
        <v>4306</v>
      </c>
      <c r="S565" s="121" t="s">
        <v>2716</v>
      </c>
      <c r="T565" s="121" t="s">
        <v>2717</v>
      </c>
      <c r="U565" s="121">
        <v>0</v>
      </c>
      <c r="V565" s="121" t="s">
        <v>2719</v>
      </c>
      <c r="W565" s="121" t="s">
        <v>2720</v>
      </c>
      <c r="X565" s="121" t="s">
        <v>3193</v>
      </c>
      <c r="Y565" s="121" t="s">
        <v>2465</v>
      </c>
      <c r="Z565" s="121" t="s">
        <v>2722</v>
      </c>
      <c r="AA565" s="121" t="s">
        <v>2723</v>
      </c>
      <c r="AB565" s="121" t="s">
        <v>4307</v>
      </c>
      <c r="AC565" s="121" t="s">
        <v>2103</v>
      </c>
      <c r="AD565" s="121" t="s">
        <v>2725</v>
      </c>
      <c r="AE565" s="121" t="s">
        <v>4262</v>
      </c>
      <c r="AF565" s="121"/>
      <c r="AG565" s="121"/>
      <c r="AH565" s="121"/>
      <c r="AI565" s="551"/>
      <c r="AJ565" s="551"/>
      <c r="AK565" s="551"/>
      <c r="AL565" s="551"/>
      <c r="AM565" s="551"/>
      <c r="AN565" s="551"/>
      <c r="AO565" s="551"/>
      <c r="AP565" s="551"/>
      <c r="AQ565" s="551"/>
      <c r="AR565" s="551"/>
      <c r="AS565" s="551"/>
      <c r="AT565" s="551"/>
      <c r="AU565" s="551"/>
      <c r="AV565" s="551"/>
      <c r="AW565" s="551"/>
      <c r="AX565" s="551"/>
    </row>
    <row r="566">
      <c r="A566" s="570" t="s">
        <v>4237</v>
      </c>
      <c r="B566" s="570" t="s">
        <v>4308</v>
      </c>
      <c r="C566" s="570" t="s">
        <v>642</v>
      </c>
      <c r="D566" s="570" t="s">
        <v>4239</v>
      </c>
      <c r="E566" s="570" t="s">
        <v>2714</v>
      </c>
      <c r="F566" s="570">
        <v>48</v>
      </c>
      <c r="G566" s="570">
        <v>128</v>
      </c>
      <c r="H566" s="570">
        <v>2000</v>
      </c>
      <c r="I566" s="569"/>
      <c r="J566" s="121"/>
      <c r="K566" s="121"/>
      <c r="L566" s="121"/>
      <c r="M566" s="570"/>
      <c r="N566" s="569"/>
      <c r="O566" s="569"/>
      <c r="P566" s="569"/>
      <c r="Q566" s="121"/>
      <c r="R566" s="121" t="s">
        <v>4309</v>
      </c>
      <c r="S566" s="121" t="s">
        <v>2716</v>
      </c>
      <c r="T566" s="121" t="s">
        <v>2717</v>
      </c>
      <c r="U566" s="121">
        <v>0</v>
      </c>
      <c r="V566" s="121" t="s">
        <v>2719</v>
      </c>
      <c r="W566" s="121" t="s">
        <v>2720</v>
      </c>
      <c r="X566" s="121" t="s">
        <v>3193</v>
      </c>
      <c r="Y566" s="121" t="s">
        <v>2465</v>
      </c>
      <c r="Z566" s="121" t="s">
        <v>2722</v>
      </c>
      <c r="AA566" s="121" t="s">
        <v>2723</v>
      </c>
      <c r="AB566" s="121" t="s">
        <v>4310</v>
      </c>
      <c r="AC566" s="121" t="s">
        <v>2103</v>
      </c>
      <c r="AD566" s="121" t="s">
        <v>2725</v>
      </c>
      <c r="AE566" s="121" t="s">
        <v>4255</v>
      </c>
      <c r="AF566" s="121"/>
      <c r="AG566" s="121"/>
      <c r="AH566" s="121"/>
      <c r="AI566" s="551"/>
      <c r="AJ566" s="551"/>
      <c r="AK566" s="551"/>
      <c r="AL566" s="551"/>
      <c r="AM566" s="551"/>
      <c r="AN566" s="551"/>
      <c r="AO566" s="551"/>
      <c r="AP566" s="551"/>
      <c r="AQ566" s="551"/>
      <c r="AR566" s="551"/>
      <c r="AS566" s="551"/>
      <c r="AT566" s="551"/>
      <c r="AU566" s="551"/>
      <c r="AV566" s="551"/>
      <c r="AW566" s="551"/>
      <c r="AX566" s="551"/>
    </row>
    <row r="567">
      <c r="A567" s="570" t="s">
        <v>4237</v>
      </c>
      <c r="B567" s="570" t="s">
        <v>4311</v>
      </c>
      <c r="C567" s="570" t="s">
        <v>642</v>
      </c>
      <c r="D567" s="570" t="s">
        <v>4239</v>
      </c>
      <c r="E567" s="570" t="s">
        <v>2714</v>
      </c>
      <c r="F567" s="570">
        <v>16</v>
      </c>
      <c r="G567" s="570">
        <v>32</v>
      </c>
      <c r="H567" s="570">
        <v>400</v>
      </c>
      <c r="I567" s="569"/>
      <c r="J567" s="121"/>
      <c r="K567" s="121"/>
      <c r="L567" s="121"/>
      <c r="M567" s="570"/>
      <c r="N567" s="569"/>
      <c r="O567" s="569"/>
      <c r="P567" s="569"/>
      <c r="Q567" s="121"/>
      <c r="R567" s="121" t="s">
        <v>4311</v>
      </c>
      <c r="S567" s="121" t="s">
        <v>2742</v>
      </c>
      <c r="T567" s="121" t="s">
        <v>3793</v>
      </c>
      <c r="U567" s="121">
        <v>0</v>
      </c>
      <c r="V567" s="121" t="s">
        <v>3164</v>
      </c>
      <c r="W567" s="121" t="s">
        <v>2969</v>
      </c>
      <c r="X567" s="121" t="s">
        <v>3193</v>
      </c>
      <c r="Y567" s="121" t="s">
        <v>2465</v>
      </c>
      <c r="Z567" s="121" t="s">
        <v>3155</v>
      </c>
      <c r="AA567" s="121" t="s">
        <v>3092</v>
      </c>
      <c r="AB567" s="121" t="s">
        <v>4312</v>
      </c>
      <c r="AC567" s="121" t="s">
        <v>2103</v>
      </c>
      <c r="AD567" s="121" t="s">
        <v>2747</v>
      </c>
      <c r="AE567" s="121" t="s">
        <v>4313</v>
      </c>
      <c r="AF567" s="121"/>
      <c r="AG567" s="121"/>
      <c r="AH567" s="121"/>
      <c r="AI567" s="551"/>
      <c r="AJ567" s="551"/>
      <c r="AK567" s="551"/>
      <c r="AL567" s="551"/>
      <c r="AM567" s="551"/>
      <c r="AN567" s="551"/>
      <c r="AO567" s="551"/>
      <c r="AP567" s="551"/>
      <c r="AQ567" s="551"/>
      <c r="AR567" s="551"/>
      <c r="AS567" s="551"/>
      <c r="AT567" s="551"/>
      <c r="AU567" s="551"/>
      <c r="AV567" s="551"/>
      <c r="AW567" s="551"/>
      <c r="AX567" s="551"/>
    </row>
    <row r="568">
      <c r="A568" s="570" t="s">
        <v>4237</v>
      </c>
      <c r="B568" s="570" t="s">
        <v>4314</v>
      </c>
      <c r="C568" s="570" t="s">
        <v>642</v>
      </c>
      <c r="D568" s="570" t="s">
        <v>4239</v>
      </c>
      <c r="E568" s="570" t="s">
        <v>2714</v>
      </c>
      <c r="F568" s="570">
        <v>16</v>
      </c>
      <c r="G568" s="570">
        <v>32</v>
      </c>
      <c r="H568" s="570">
        <v>400</v>
      </c>
      <c r="I568" s="569"/>
      <c r="J568" s="121"/>
      <c r="K568" s="121"/>
      <c r="L568" s="121"/>
      <c r="M568" s="570"/>
      <c r="N568" s="569"/>
      <c r="O568" s="569"/>
      <c r="P568" s="569"/>
      <c r="Q568" s="121"/>
      <c r="R568" s="121" t="s">
        <v>4314</v>
      </c>
      <c r="S568" s="121" t="s">
        <v>2742</v>
      </c>
      <c r="T568" s="121" t="s">
        <v>3793</v>
      </c>
      <c r="U568" s="121">
        <v>0</v>
      </c>
      <c r="V568" s="121" t="s">
        <v>3164</v>
      </c>
      <c r="W568" s="121" t="s">
        <v>3071</v>
      </c>
      <c r="X568" s="121" t="s">
        <v>3193</v>
      </c>
      <c r="Y568" s="121" t="s">
        <v>2465</v>
      </c>
      <c r="Z568" s="121" t="s">
        <v>3155</v>
      </c>
      <c r="AA568" s="121" t="s">
        <v>3092</v>
      </c>
      <c r="AB568" s="121" t="s">
        <v>4315</v>
      </c>
      <c r="AC568" s="121" t="s">
        <v>2103</v>
      </c>
      <c r="AD568" s="121" t="s">
        <v>2747</v>
      </c>
      <c r="AE568" s="121" t="s">
        <v>3569</v>
      </c>
      <c r="AF568" s="121"/>
      <c r="AG568" s="121"/>
      <c r="AH568" s="121"/>
      <c r="AI568" s="551"/>
      <c r="AJ568" s="551"/>
      <c r="AK568" s="551"/>
      <c r="AL568" s="551"/>
      <c r="AM568" s="551"/>
      <c r="AN568" s="551"/>
      <c r="AO568" s="551"/>
      <c r="AP568" s="551"/>
      <c r="AQ568" s="551"/>
      <c r="AR568" s="551"/>
      <c r="AS568" s="551"/>
      <c r="AT568" s="551"/>
      <c r="AU568" s="551"/>
      <c r="AV568" s="551"/>
      <c r="AW568" s="551"/>
      <c r="AX568" s="551"/>
    </row>
    <row r="569">
      <c r="A569" s="570" t="s">
        <v>4237</v>
      </c>
      <c r="B569" s="570" t="s">
        <v>4316</v>
      </c>
      <c r="C569" s="570" t="s">
        <v>642</v>
      </c>
      <c r="D569" s="570" t="s">
        <v>4239</v>
      </c>
      <c r="E569" s="570" t="s">
        <v>2714</v>
      </c>
      <c r="F569" s="570">
        <v>8</v>
      </c>
      <c r="G569" s="570">
        <v>8</v>
      </c>
      <c r="H569" s="570">
        <v>110</v>
      </c>
      <c r="I569" s="569"/>
      <c r="J569" s="121"/>
      <c r="K569" s="121"/>
      <c r="L569" s="121"/>
      <c r="M569" s="570"/>
      <c r="N569" s="569"/>
      <c r="O569" s="569"/>
      <c r="P569" s="569"/>
      <c r="Q569" s="121"/>
      <c r="R569" s="121" t="s">
        <v>4316</v>
      </c>
      <c r="S569" s="121" t="s">
        <v>2742</v>
      </c>
      <c r="T569" s="121" t="s">
        <v>3251</v>
      </c>
      <c r="U569" s="121">
        <v>0</v>
      </c>
      <c r="V569" s="121" t="s">
        <v>2720</v>
      </c>
      <c r="W569" s="121" t="s">
        <v>2949</v>
      </c>
      <c r="X569" s="121" t="s">
        <v>3193</v>
      </c>
      <c r="Y569" s="121" t="s">
        <v>2465</v>
      </c>
      <c r="Z569" s="121" t="s">
        <v>2744</v>
      </c>
      <c r="AA569" s="121" t="s">
        <v>2751</v>
      </c>
      <c r="AB569" s="121" t="s">
        <v>4317</v>
      </c>
      <c r="AC569" s="121" t="s">
        <v>2103</v>
      </c>
      <c r="AD569" s="121" t="s">
        <v>2747</v>
      </c>
      <c r="AE569" s="121" t="s">
        <v>3049</v>
      </c>
      <c r="AF569" s="121"/>
      <c r="AG569" s="121"/>
      <c r="AH569" s="121"/>
      <c r="AI569" s="551"/>
      <c r="AJ569" s="551"/>
      <c r="AK569" s="551"/>
      <c r="AL569" s="551"/>
      <c r="AM569" s="551"/>
      <c r="AN569" s="551"/>
      <c r="AO569" s="551"/>
      <c r="AP569" s="551"/>
      <c r="AQ569" s="551"/>
      <c r="AR569" s="551"/>
      <c r="AS569" s="551"/>
      <c r="AT569" s="551"/>
      <c r="AU569" s="551"/>
      <c r="AV569" s="551"/>
      <c r="AW569" s="551"/>
      <c r="AX569" s="551"/>
    </row>
    <row r="570">
      <c r="A570" s="570" t="s">
        <v>4237</v>
      </c>
      <c r="B570" s="570" t="s">
        <v>4318</v>
      </c>
      <c r="C570" s="570" t="s">
        <v>642</v>
      </c>
      <c r="D570" s="570" t="s">
        <v>4239</v>
      </c>
      <c r="E570" s="570" t="s">
        <v>2714</v>
      </c>
      <c r="F570" s="570">
        <v>8</v>
      </c>
      <c r="G570" s="570">
        <v>8</v>
      </c>
      <c r="H570" s="570">
        <v>110</v>
      </c>
      <c r="I570" s="569"/>
      <c r="J570" s="121"/>
      <c r="K570" s="121"/>
      <c r="L570" s="121"/>
      <c r="M570" s="570"/>
      <c r="N570" s="569"/>
      <c r="O570" s="569"/>
      <c r="P570" s="569"/>
      <c r="Q570" s="121"/>
      <c r="R570" s="121" t="s">
        <v>4318</v>
      </c>
      <c r="S570" s="121" t="s">
        <v>2742</v>
      </c>
      <c r="T570" s="121" t="s">
        <v>3251</v>
      </c>
      <c r="U570" s="121">
        <v>0</v>
      </c>
      <c r="V570" s="121" t="s">
        <v>2720</v>
      </c>
      <c r="W570" s="121" t="s">
        <v>2949</v>
      </c>
      <c r="X570" s="121" t="s">
        <v>3193</v>
      </c>
      <c r="Y570" s="121" t="s">
        <v>2465</v>
      </c>
      <c r="Z570" s="121" t="s">
        <v>2744</v>
      </c>
      <c r="AA570" s="121" t="s">
        <v>2751</v>
      </c>
      <c r="AB570" s="121" t="s">
        <v>4319</v>
      </c>
      <c r="AC570" s="121" t="s">
        <v>2103</v>
      </c>
      <c r="AD570" s="121" t="s">
        <v>2747</v>
      </c>
      <c r="AE570" s="121" t="s">
        <v>3614</v>
      </c>
      <c r="AF570" s="121"/>
      <c r="AG570" s="121"/>
      <c r="AH570" s="121"/>
      <c r="AI570" s="551"/>
      <c r="AJ570" s="551"/>
      <c r="AK570" s="551"/>
      <c r="AL570" s="551"/>
      <c r="AM570" s="551"/>
      <c r="AN570" s="551"/>
      <c r="AO570" s="551"/>
      <c r="AP570" s="551"/>
      <c r="AQ570" s="551"/>
      <c r="AR570" s="551"/>
      <c r="AS570" s="551"/>
      <c r="AT570" s="551"/>
      <c r="AU570" s="551"/>
      <c r="AV570" s="551"/>
      <c r="AW570" s="551"/>
      <c r="AX570" s="551"/>
    </row>
    <row r="571">
      <c r="A571" s="570" t="s">
        <v>4237</v>
      </c>
      <c r="B571" s="570" t="s">
        <v>4320</v>
      </c>
      <c r="C571" s="570" t="s">
        <v>642</v>
      </c>
      <c r="D571" s="570" t="s">
        <v>4239</v>
      </c>
      <c r="E571" s="570" t="s">
        <v>2714</v>
      </c>
      <c r="F571" s="570">
        <v>16</v>
      </c>
      <c r="G571" s="570">
        <v>32</v>
      </c>
      <c r="H571" s="570">
        <v>330</v>
      </c>
      <c r="I571" s="569"/>
      <c r="J571" s="121"/>
      <c r="K571" s="121"/>
      <c r="L571" s="121"/>
      <c r="M571" s="570"/>
      <c r="N571" s="569"/>
      <c r="O571" s="569"/>
      <c r="P571" s="569"/>
      <c r="Q571" s="121"/>
      <c r="R571" s="121" t="s">
        <v>4320</v>
      </c>
      <c r="S571" s="121" t="s">
        <v>2742</v>
      </c>
      <c r="T571" s="121" t="s">
        <v>3251</v>
      </c>
      <c r="U571" s="121">
        <v>0</v>
      </c>
      <c r="V571" s="121" t="s">
        <v>2206</v>
      </c>
      <c r="W571" s="121" t="s">
        <v>2950</v>
      </c>
      <c r="X571" s="121" t="s">
        <v>2721</v>
      </c>
      <c r="Y571" s="121" t="s">
        <v>2465</v>
      </c>
      <c r="Z571" s="121" t="s">
        <v>2744</v>
      </c>
      <c r="AA571" s="121" t="s">
        <v>2751</v>
      </c>
      <c r="AB571" s="121" t="s">
        <v>4321</v>
      </c>
      <c r="AC571" s="121" t="s">
        <v>2103</v>
      </c>
      <c r="AD571" s="121" t="s">
        <v>2747</v>
      </c>
      <c r="AE571" s="121" t="s">
        <v>3063</v>
      </c>
      <c r="AF571" s="121"/>
      <c r="AG571" s="121"/>
      <c r="AH571" s="121"/>
      <c r="AI571" s="551"/>
      <c r="AJ571" s="551"/>
      <c r="AK571" s="551"/>
      <c r="AL571" s="551"/>
      <c r="AM571" s="551"/>
      <c r="AN571" s="551"/>
      <c r="AO571" s="551"/>
      <c r="AP571" s="551"/>
      <c r="AQ571" s="551"/>
      <c r="AR571" s="551"/>
      <c r="AS571" s="551"/>
      <c r="AT571" s="551"/>
      <c r="AU571" s="551"/>
      <c r="AV571" s="551"/>
      <c r="AW571" s="551"/>
      <c r="AX571" s="551"/>
    </row>
    <row r="572">
      <c r="A572" s="570" t="s">
        <v>4237</v>
      </c>
      <c r="B572" s="570" t="s">
        <v>4322</v>
      </c>
      <c r="C572" s="570" t="s">
        <v>642</v>
      </c>
      <c r="D572" s="570" t="s">
        <v>4239</v>
      </c>
      <c r="E572" s="570" t="s">
        <v>2714</v>
      </c>
      <c r="F572" s="570">
        <v>24</v>
      </c>
      <c r="G572" s="570">
        <v>32</v>
      </c>
      <c r="H572" s="570">
        <v>250</v>
      </c>
      <c r="I572" s="569"/>
      <c r="J572" s="121"/>
      <c r="K572" s="121"/>
      <c r="L572" s="121"/>
      <c r="M572" s="570"/>
      <c r="N572" s="569"/>
      <c r="O572" s="569"/>
      <c r="P572" s="569"/>
      <c r="Q572" s="121"/>
      <c r="R572" s="121" t="s">
        <v>4323</v>
      </c>
      <c r="S572" s="121" t="s">
        <v>2742</v>
      </c>
      <c r="T572" s="121" t="s">
        <v>3047</v>
      </c>
      <c r="U572" s="121">
        <v>0</v>
      </c>
      <c r="V572" s="121" t="s">
        <v>2720</v>
      </c>
      <c r="W572" s="121" t="s">
        <v>2969</v>
      </c>
      <c r="X572" s="121" t="s">
        <v>3193</v>
      </c>
      <c r="Y572" s="121" t="s">
        <v>2465</v>
      </c>
      <c r="Z572" s="121" t="s">
        <v>2744</v>
      </c>
      <c r="AA572" s="121" t="s">
        <v>2745</v>
      </c>
      <c r="AB572" s="121" t="s">
        <v>4324</v>
      </c>
      <c r="AC572" s="121" t="s">
        <v>2103</v>
      </c>
      <c r="AD572" s="121" t="s">
        <v>2747</v>
      </c>
      <c r="AE572" s="121" t="s">
        <v>3331</v>
      </c>
      <c r="AF572" s="121"/>
      <c r="AG572" s="121"/>
      <c r="AH572" s="121"/>
      <c r="AI572" s="551"/>
      <c r="AJ572" s="551"/>
      <c r="AK572" s="551"/>
      <c r="AL572" s="551"/>
      <c r="AM572" s="551"/>
      <c r="AN572" s="551"/>
      <c r="AO572" s="551"/>
      <c r="AP572" s="551"/>
      <c r="AQ572" s="551"/>
      <c r="AR572" s="551"/>
      <c r="AS572" s="551"/>
      <c r="AT572" s="551"/>
      <c r="AU572" s="551"/>
      <c r="AV572" s="551"/>
      <c r="AW572" s="551"/>
      <c r="AX572" s="551"/>
    </row>
    <row r="573">
      <c r="A573" s="570" t="s">
        <v>4237</v>
      </c>
      <c r="B573" s="570" t="s">
        <v>4325</v>
      </c>
      <c r="C573" s="570" t="s">
        <v>642</v>
      </c>
      <c r="D573" s="570" t="s">
        <v>4239</v>
      </c>
      <c r="E573" s="570" t="s">
        <v>2714</v>
      </c>
      <c r="F573" s="570">
        <v>4</v>
      </c>
      <c r="G573" s="570">
        <v>12</v>
      </c>
      <c r="H573" s="570">
        <v>200</v>
      </c>
      <c r="I573" s="569"/>
      <c r="J573" s="121"/>
      <c r="K573" s="121"/>
      <c r="L573" s="121"/>
      <c r="M573" s="570"/>
      <c r="N573" s="569"/>
      <c r="O573" s="569"/>
      <c r="P573" s="569"/>
      <c r="Q573" s="121"/>
      <c r="R573" s="121" t="s">
        <v>4325</v>
      </c>
      <c r="S573" s="121" t="s">
        <v>2742</v>
      </c>
      <c r="T573" s="121" t="s">
        <v>2743</v>
      </c>
      <c r="U573" s="121">
        <v>0</v>
      </c>
      <c r="V573" s="121" t="s">
        <v>3178</v>
      </c>
      <c r="W573" s="121" t="s">
        <v>2969</v>
      </c>
      <c r="X573" s="121" t="s">
        <v>2721</v>
      </c>
      <c r="Y573" s="121" t="s">
        <v>2465</v>
      </c>
      <c r="Z573" s="121" t="s">
        <v>2744</v>
      </c>
      <c r="AA573" s="121" t="s">
        <v>2745</v>
      </c>
      <c r="AB573" s="121" t="s">
        <v>3494</v>
      </c>
      <c r="AC573" s="121" t="s">
        <v>2103</v>
      </c>
      <c r="AD573" s="121" t="s">
        <v>2747</v>
      </c>
      <c r="AE573" s="121" t="s">
        <v>2757</v>
      </c>
      <c r="AF573" s="121"/>
      <c r="AG573" s="121"/>
      <c r="AH573" s="121"/>
      <c r="AI573" s="551"/>
      <c r="AJ573" s="551"/>
      <c r="AK573" s="551"/>
      <c r="AL573" s="551"/>
      <c r="AM573" s="551"/>
      <c r="AN573" s="551"/>
      <c r="AO573" s="551"/>
      <c r="AP573" s="551"/>
      <c r="AQ573" s="551"/>
      <c r="AR573" s="551"/>
      <c r="AS573" s="551"/>
      <c r="AT573" s="551"/>
      <c r="AU573" s="551"/>
      <c r="AV573" s="551"/>
      <c r="AW573" s="551"/>
      <c r="AX573" s="551"/>
    </row>
    <row r="574">
      <c r="A574" s="570" t="s">
        <v>4326</v>
      </c>
      <c r="B574" s="570" t="s">
        <v>4327</v>
      </c>
      <c r="C574" s="570" t="s">
        <v>642</v>
      </c>
      <c r="D574" s="570" t="s">
        <v>4239</v>
      </c>
      <c r="E574" s="570" t="s">
        <v>2714</v>
      </c>
      <c r="F574" s="570">
        <v>32</v>
      </c>
      <c r="G574" s="570">
        <v>63</v>
      </c>
      <c r="H574" s="570">
        <v>422</v>
      </c>
      <c r="I574" s="569"/>
      <c r="J574" s="121"/>
      <c r="K574" s="121"/>
      <c r="L574" s="121"/>
      <c r="M574" s="570"/>
      <c r="N574" s="569"/>
      <c r="O574" s="569"/>
      <c r="P574" s="569"/>
      <c r="Q574" s="121"/>
      <c r="R574" s="121" t="s">
        <v>4328</v>
      </c>
      <c r="S574" s="121" t="s">
        <v>2716</v>
      </c>
      <c r="T574" s="121" t="s">
        <v>4329</v>
      </c>
      <c r="U574" s="121">
        <v>0</v>
      </c>
      <c r="V574" s="121" t="s">
        <v>2719</v>
      </c>
      <c r="W574" s="121" t="s">
        <v>2720</v>
      </c>
      <c r="X574" s="121" t="s">
        <v>2721</v>
      </c>
      <c r="Y574" s="121" t="s">
        <v>2465</v>
      </c>
      <c r="Z574" s="121" t="s">
        <v>2722</v>
      </c>
      <c r="AA574" s="121" t="s">
        <v>2723</v>
      </c>
      <c r="AB574" s="121" t="s">
        <v>4330</v>
      </c>
      <c r="AC574" s="121" t="s">
        <v>2103</v>
      </c>
      <c r="AD574" s="121" t="s">
        <v>2725</v>
      </c>
      <c r="AE574" s="121" t="s">
        <v>4331</v>
      </c>
      <c r="AF574" s="121"/>
      <c r="AG574" s="121"/>
      <c r="AH574" s="121"/>
      <c r="AI574" s="551"/>
      <c r="AJ574" s="551"/>
      <c r="AK574" s="551"/>
      <c r="AL574" s="551"/>
      <c r="AM574" s="551"/>
      <c r="AN574" s="551"/>
      <c r="AO574" s="551"/>
      <c r="AP574" s="551"/>
      <c r="AQ574" s="551"/>
      <c r="AR574" s="551"/>
      <c r="AS574" s="551"/>
      <c r="AT574" s="551"/>
      <c r="AU574" s="551"/>
      <c r="AV574" s="551"/>
      <c r="AW574" s="551"/>
      <c r="AX574" s="551"/>
    </row>
    <row r="575">
      <c r="A575" s="570" t="s">
        <v>4326</v>
      </c>
      <c r="B575" s="570" t="s">
        <v>4332</v>
      </c>
      <c r="C575" s="570" t="s">
        <v>642</v>
      </c>
      <c r="D575" s="570" t="s">
        <v>4239</v>
      </c>
      <c r="E575" s="570" t="s">
        <v>2714</v>
      </c>
      <c r="F575" s="570">
        <v>32</v>
      </c>
      <c r="G575" s="570">
        <v>63</v>
      </c>
      <c r="H575" s="570">
        <v>422</v>
      </c>
      <c r="I575" s="569"/>
      <c r="J575" s="121"/>
      <c r="K575" s="121"/>
      <c r="L575" s="121"/>
      <c r="M575" s="570"/>
      <c r="N575" s="569"/>
      <c r="O575" s="569"/>
      <c r="P575" s="569"/>
      <c r="Q575" s="121"/>
      <c r="R575" s="121" t="s">
        <v>4333</v>
      </c>
      <c r="S575" s="121" t="s">
        <v>2716</v>
      </c>
      <c r="T575" s="121" t="s">
        <v>4329</v>
      </c>
      <c r="U575" s="121">
        <v>0</v>
      </c>
      <c r="V575" s="121" t="s">
        <v>2719</v>
      </c>
      <c r="W575" s="121" t="s">
        <v>2720</v>
      </c>
      <c r="X575" s="121" t="s">
        <v>2721</v>
      </c>
      <c r="Y575" s="121" t="s">
        <v>2465</v>
      </c>
      <c r="Z575" s="121" t="s">
        <v>2722</v>
      </c>
      <c r="AA575" s="121" t="s">
        <v>2723</v>
      </c>
      <c r="AB575" s="121" t="s">
        <v>4334</v>
      </c>
      <c r="AC575" s="121" t="s">
        <v>2103</v>
      </c>
      <c r="AD575" s="121" t="s">
        <v>2725</v>
      </c>
      <c r="AE575" s="121" t="s">
        <v>4331</v>
      </c>
      <c r="AF575" s="121"/>
      <c r="AG575" s="121"/>
      <c r="AH575" s="121"/>
      <c r="AI575" s="551"/>
      <c r="AJ575" s="551"/>
      <c r="AK575" s="551"/>
      <c r="AL575" s="551"/>
      <c r="AM575" s="551"/>
      <c r="AN575" s="551"/>
      <c r="AO575" s="551"/>
      <c r="AP575" s="551"/>
      <c r="AQ575" s="551"/>
      <c r="AR575" s="551"/>
      <c r="AS575" s="551"/>
      <c r="AT575" s="551"/>
      <c r="AU575" s="551"/>
      <c r="AV575" s="551"/>
      <c r="AW575" s="551"/>
      <c r="AX575" s="551"/>
    </row>
    <row r="576">
      <c r="A576" s="570" t="s">
        <v>4326</v>
      </c>
      <c r="B576" s="570" t="s">
        <v>4335</v>
      </c>
      <c r="C576" s="570" t="s">
        <v>642</v>
      </c>
      <c r="D576" s="570" t="s">
        <v>4239</v>
      </c>
      <c r="E576" s="570" t="s">
        <v>2714</v>
      </c>
      <c r="F576" s="570">
        <v>32</v>
      </c>
      <c r="G576" s="570">
        <v>63</v>
      </c>
      <c r="H576" s="570">
        <v>422</v>
      </c>
      <c r="I576" s="569"/>
      <c r="J576" s="121"/>
      <c r="K576" s="121"/>
      <c r="L576" s="121"/>
      <c r="M576" s="570"/>
      <c r="N576" s="569"/>
      <c r="O576" s="569"/>
      <c r="P576" s="569"/>
      <c r="Q576" s="121"/>
      <c r="R576" s="121" t="s">
        <v>4336</v>
      </c>
      <c r="S576" s="121" t="s">
        <v>2716</v>
      </c>
      <c r="T576" s="121" t="s">
        <v>4329</v>
      </c>
      <c r="U576" s="121">
        <v>0</v>
      </c>
      <c r="V576" s="121" t="s">
        <v>2719</v>
      </c>
      <c r="W576" s="121" t="s">
        <v>2720</v>
      </c>
      <c r="X576" s="121" t="s">
        <v>2721</v>
      </c>
      <c r="Y576" s="121" t="s">
        <v>2465</v>
      </c>
      <c r="Z576" s="121" t="s">
        <v>2722</v>
      </c>
      <c r="AA576" s="121" t="s">
        <v>2723</v>
      </c>
      <c r="AB576" s="121" t="s">
        <v>4337</v>
      </c>
      <c r="AC576" s="121" t="s">
        <v>2103</v>
      </c>
      <c r="AD576" s="121" t="s">
        <v>2725</v>
      </c>
      <c r="AE576" s="121" t="s">
        <v>4331</v>
      </c>
      <c r="AF576" s="121"/>
      <c r="AG576" s="121"/>
      <c r="AH576" s="121"/>
      <c r="AI576" s="551"/>
      <c r="AJ576" s="551"/>
      <c r="AK576" s="551"/>
      <c r="AL576" s="551"/>
      <c r="AM576" s="551"/>
      <c r="AN576" s="551"/>
      <c r="AO576" s="551"/>
      <c r="AP576" s="551"/>
      <c r="AQ576" s="551"/>
      <c r="AR576" s="551"/>
      <c r="AS576" s="551"/>
      <c r="AT576" s="551"/>
      <c r="AU576" s="551"/>
      <c r="AV576" s="551"/>
      <c r="AW576" s="551"/>
      <c r="AX576" s="551"/>
    </row>
    <row r="577">
      <c r="A577" s="570" t="s">
        <v>4326</v>
      </c>
      <c r="B577" s="570" t="s">
        <v>4338</v>
      </c>
      <c r="C577" s="570" t="s">
        <v>642</v>
      </c>
      <c r="D577" s="570" t="s">
        <v>4239</v>
      </c>
      <c r="E577" s="570" t="s">
        <v>2714</v>
      </c>
      <c r="F577" s="570">
        <v>12</v>
      </c>
      <c r="G577" s="570">
        <v>32</v>
      </c>
      <c r="H577" s="570">
        <v>1750</v>
      </c>
      <c r="I577" s="569"/>
      <c r="J577" s="121"/>
      <c r="K577" s="121"/>
      <c r="L577" s="121"/>
      <c r="M577" s="570"/>
      <c r="N577" s="569"/>
      <c r="O577" s="569"/>
      <c r="P577" s="569"/>
      <c r="Q577" s="121"/>
      <c r="R577" s="121" t="s">
        <v>4338</v>
      </c>
      <c r="S577" s="121" t="s">
        <v>2742</v>
      </c>
      <c r="T577" s="121" t="s">
        <v>3163</v>
      </c>
      <c r="U577" s="121">
        <v>0</v>
      </c>
      <c r="V577" s="121" t="s">
        <v>3164</v>
      </c>
      <c r="W577" s="121" t="s">
        <v>2949</v>
      </c>
      <c r="X577" s="121" t="s">
        <v>2721</v>
      </c>
      <c r="Y577" s="121" t="s">
        <v>2465</v>
      </c>
      <c r="Z577" s="121" t="s">
        <v>2744</v>
      </c>
      <c r="AA577" s="121" t="s">
        <v>2751</v>
      </c>
      <c r="AB577" s="121" t="s">
        <v>4319</v>
      </c>
      <c r="AC577" s="121" t="s">
        <v>2103</v>
      </c>
      <c r="AD577" s="121" t="s">
        <v>2747</v>
      </c>
      <c r="AE577" s="121" t="s">
        <v>3614</v>
      </c>
      <c r="AF577" s="121"/>
      <c r="AG577" s="121"/>
      <c r="AH577" s="121"/>
      <c r="AI577" s="551"/>
      <c r="AJ577" s="551"/>
      <c r="AK577" s="551"/>
      <c r="AL577" s="551"/>
      <c r="AM577" s="551"/>
      <c r="AN577" s="551"/>
      <c r="AO577" s="551"/>
      <c r="AP577" s="551"/>
      <c r="AQ577" s="551"/>
      <c r="AR577" s="551"/>
      <c r="AS577" s="551"/>
      <c r="AT577" s="551"/>
      <c r="AU577" s="551"/>
      <c r="AV577" s="551"/>
      <c r="AW577" s="551"/>
      <c r="AX577" s="551"/>
    </row>
    <row r="578">
      <c r="A578" s="570" t="s">
        <v>4326</v>
      </c>
      <c r="B578" s="570" t="s">
        <v>4339</v>
      </c>
      <c r="C578" s="570" t="s">
        <v>642</v>
      </c>
      <c r="D578" s="570" t="s">
        <v>4239</v>
      </c>
      <c r="E578" s="570" t="s">
        <v>2714</v>
      </c>
      <c r="F578" s="570">
        <v>12</v>
      </c>
      <c r="G578" s="570">
        <v>32</v>
      </c>
      <c r="H578" s="570">
        <v>1750</v>
      </c>
      <c r="I578" s="569"/>
      <c r="J578" s="121"/>
      <c r="K578" s="121"/>
      <c r="L578" s="121"/>
      <c r="M578" s="570"/>
      <c r="N578" s="569"/>
      <c r="O578" s="569"/>
      <c r="P578" s="569"/>
      <c r="Q578" s="121"/>
      <c r="R578" s="121" t="s">
        <v>4339</v>
      </c>
      <c r="S578" s="121" t="s">
        <v>2742</v>
      </c>
      <c r="T578" s="121" t="s">
        <v>3163</v>
      </c>
      <c r="U578" s="121">
        <v>0</v>
      </c>
      <c r="V578" s="121" t="s">
        <v>3164</v>
      </c>
      <c r="W578" s="121" t="s">
        <v>2869</v>
      </c>
      <c r="X578" s="121" t="s">
        <v>2721</v>
      </c>
      <c r="Y578" s="121" t="s">
        <v>2465</v>
      </c>
      <c r="Z578" s="121" t="s">
        <v>2744</v>
      </c>
      <c r="AA578" s="121" t="s">
        <v>2751</v>
      </c>
      <c r="AB578" s="121" t="s">
        <v>4340</v>
      </c>
      <c r="AC578" s="121" t="s">
        <v>2103</v>
      </c>
      <c r="AD578" s="121" t="s">
        <v>2747</v>
      </c>
      <c r="AE578" s="121" t="s">
        <v>3049</v>
      </c>
      <c r="AF578" s="121"/>
      <c r="AG578" s="121"/>
      <c r="AH578" s="121"/>
      <c r="AI578" s="551"/>
      <c r="AJ578" s="551"/>
      <c r="AK578" s="551"/>
      <c r="AL578" s="551"/>
      <c r="AM578" s="551"/>
      <c r="AN578" s="551"/>
      <c r="AO578" s="551"/>
      <c r="AP578" s="551"/>
      <c r="AQ578" s="551"/>
      <c r="AR578" s="551"/>
      <c r="AS578" s="551"/>
      <c r="AT578" s="551"/>
      <c r="AU578" s="551"/>
      <c r="AV578" s="551"/>
      <c r="AW578" s="551"/>
      <c r="AX578" s="551"/>
    </row>
    <row r="579">
      <c r="A579" s="570" t="s">
        <v>4341</v>
      </c>
      <c r="B579" s="570" t="s">
        <v>4342</v>
      </c>
      <c r="C579" s="570" t="s">
        <v>642</v>
      </c>
      <c r="D579" s="570" t="s">
        <v>4239</v>
      </c>
      <c r="E579" s="570" t="s">
        <v>2714</v>
      </c>
      <c r="F579" s="570">
        <v>10</v>
      </c>
      <c r="G579" s="570">
        <v>23</v>
      </c>
      <c r="H579" s="570">
        <v>296</v>
      </c>
      <c r="I579" s="569"/>
      <c r="J579" s="121"/>
      <c r="K579" s="121"/>
      <c r="L579" s="121"/>
      <c r="M579" s="570"/>
      <c r="N579" s="569"/>
      <c r="O579" s="569"/>
      <c r="P579" s="569"/>
      <c r="Q579" s="121"/>
      <c r="R579" s="121" t="s">
        <v>4343</v>
      </c>
      <c r="S579" s="121" t="s">
        <v>2742</v>
      </c>
      <c r="T579" s="121" t="s">
        <v>3251</v>
      </c>
      <c r="U579" s="121">
        <v>0</v>
      </c>
      <c r="V579" s="121" t="s">
        <v>2969</v>
      </c>
      <c r="W579" s="121" t="s">
        <v>2969</v>
      </c>
      <c r="X579" s="121" t="s">
        <v>4344</v>
      </c>
      <c r="Y579" s="121" t="s">
        <v>2465</v>
      </c>
      <c r="Z579" s="121" t="s">
        <v>2768</v>
      </c>
      <c r="AA579" s="121" t="s">
        <v>3092</v>
      </c>
      <c r="AB579" s="121" t="s">
        <v>3306</v>
      </c>
      <c r="AC579" s="121" t="s">
        <v>2103</v>
      </c>
      <c r="AD579" s="121" t="s">
        <v>2788</v>
      </c>
      <c r="AE579" s="121" t="s">
        <v>3282</v>
      </c>
      <c r="AF579" s="121"/>
      <c r="AG579" s="121"/>
      <c r="AH579" s="121"/>
      <c r="AI579" s="551"/>
      <c r="AJ579" s="551"/>
      <c r="AK579" s="551"/>
      <c r="AL579" s="551"/>
      <c r="AM579" s="551"/>
      <c r="AN579" s="551"/>
      <c r="AO579" s="551"/>
      <c r="AP579" s="551"/>
      <c r="AQ579" s="551"/>
      <c r="AR579" s="551"/>
      <c r="AS579" s="551"/>
      <c r="AT579" s="551"/>
      <c r="AU579" s="551"/>
      <c r="AV579" s="551"/>
      <c r="AW579" s="551"/>
      <c r="AX579" s="551"/>
    </row>
    <row r="580">
      <c r="A580" s="570" t="s">
        <v>4341</v>
      </c>
      <c r="B580" s="570" t="s">
        <v>4345</v>
      </c>
      <c r="C580" s="570" t="s">
        <v>642</v>
      </c>
      <c r="D580" s="570" t="s">
        <v>4239</v>
      </c>
      <c r="E580" s="570" t="s">
        <v>2714</v>
      </c>
      <c r="F580" s="570">
        <v>10</v>
      </c>
      <c r="G580" s="570">
        <v>23</v>
      </c>
      <c r="H580" s="570">
        <v>296</v>
      </c>
      <c r="I580" s="569"/>
      <c r="J580" s="121"/>
      <c r="K580" s="121"/>
      <c r="L580" s="121"/>
      <c r="M580" s="570"/>
      <c r="N580" s="569"/>
      <c r="O580" s="569"/>
      <c r="P580" s="569"/>
      <c r="Q580" s="121"/>
      <c r="R580" s="121" t="s">
        <v>4346</v>
      </c>
      <c r="S580" s="121" t="s">
        <v>2742</v>
      </c>
      <c r="T580" s="121" t="s">
        <v>3251</v>
      </c>
      <c r="U580" s="121">
        <v>0</v>
      </c>
      <c r="V580" s="121" t="s">
        <v>2969</v>
      </c>
      <c r="W580" s="121" t="s">
        <v>2969</v>
      </c>
      <c r="X580" s="121" t="s">
        <v>4344</v>
      </c>
      <c r="Y580" s="121" t="s">
        <v>2465</v>
      </c>
      <c r="Z580" s="121" t="s">
        <v>2768</v>
      </c>
      <c r="AA580" s="121" t="s">
        <v>3092</v>
      </c>
      <c r="AB580" s="121" t="s">
        <v>3294</v>
      </c>
      <c r="AC580" s="121" t="s">
        <v>2103</v>
      </c>
      <c r="AD580" s="121" t="s">
        <v>2788</v>
      </c>
      <c r="AE580" s="121" t="s">
        <v>3282</v>
      </c>
      <c r="AF580" s="121"/>
      <c r="AG580" s="121"/>
      <c r="AH580" s="121"/>
      <c r="AI580" s="551"/>
      <c r="AJ580" s="551"/>
      <c r="AK580" s="551"/>
      <c r="AL580" s="551"/>
      <c r="AM580" s="551"/>
      <c r="AN580" s="551"/>
      <c r="AO580" s="551"/>
      <c r="AP580" s="551"/>
      <c r="AQ580" s="551"/>
      <c r="AR580" s="551"/>
      <c r="AS580" s="551"/>
      <c r="AT580" s="551"/>
      <c r="AU580" s="551"/>
      <c r="AV580" s="551"/>
      <c r="AW580" s="551"/>
      <c r="AX580" s="551"/>
    </row>
    <row r="581">
      <c r="A581" s="570" t="s">
        <v>4341</v>
      </c>
      <c r="B581" s="570" t="s">
        <v>4347</v>
      </c>
      <c r="C581" s="570" t="s">
        <v>642</v>
      </c>
      <c r="D581" s="570" t="s">
        <v>4239</v>
      </c>
      <c r="E581" s="570" t="s">
        <v>2714</v>
      </c>
      <c r="F581" s="570">
        <v>10</v>
      </c>
      <c r="G581" s="570">
        <v>23</v>
      </c>
      <c r="H581" s="570">
        <v>296</v>
      </c>
      <c r="I581" s="569"/>
      <c r="J581" s="121"/>
      <c r="K581" s="121"/>
      <c r="L581" s="121"/>
      <c r="M581" s="570"/>
      <c r="N581" s="569"/>
      <c r="O581" s="569"/>
      <c r="P581" s="569"/>
      <c r="Q581" s="121"/>
      <c r="R581" s="121" t="s">
        <v>4348</v>
      </c>
      <c r="S581" s="121" t="s">
        <v>2742</v>
      </c>
      <c r="T581" s="121" t="s">
        <v>3251</v>
      </c>
      <c r="U581" s="121">
        <v>0</v>
      </c>
      <c r="V581" s="121" t="s">
        <v>2969</v>
      </c>
      <c r="W581" s="121" t="s">
        <v>2969</v>
      </c>
      <c r="X581" s="121" t="s">
        <v>4344</v>
      </c>
      <c r="Y581" s="121" t="s">
        <v>2465</v>
      </c>
      <c r="Z581" s="121" t="s">
        <v>2768</v>
      </c>
      <c r="AA581" s="121" t="s">
        <v>3092</v>
      </c>
      <c r="AB581" s="121" t="s">
        <v>3242</v>
      </c>
      <c r="AC581" s="121" t="s">
        <v>2103</v>
      </c>
      <c r="AD581" s="121" t="s">
        <v>2788</v>
      </c>
      <c r="AE581" s="121" t="s">
        <v>3243</v>
      </c>
      <c r="AF581" s="121"/>
      <c r="AG581" s="121"/>
      <c r="AH581" s="121"/>
      <c r="AI581" s="551"/>
      <c r="AJ581" s="551"/>
      <c r="AK581" s="551"/>
      <c r="AL581" s="551"/>
      <c r="AM581" s="551"/>
      <c r="AN581" s="551"/>
      <c r="AO581" s="551"/>
      <c r="AP581" s="551"/>
      <c r="AQ581" s="551"/>
      <c r="AR581" s="551"/>
      <c r="AS581" s="551"/>
      <c r="AT581" s="551"/>
      <c r="AU581" s="551"/>
      <c r="AV581" s="551"/>
      <c r="AW581" s="551"/>
      <c r="AX581" s="551"/>
    </row>
    <row r="582">
      <c r="A582" s="570" t="s">
        <v>4349</v>
      </c>
      <c r="B582" s="570" t="s">
        <v>4350</v>
      </c>
      <c r="C582" s="570" t="s">
        <v>70</v>
      </c>
      <c r="D582" s="570" t="s">
        <v>4351</v>
      </c>
      <c r="E582" s="570" t="s">
        <v>2714</v>
      </c>
      <c r="F582" s="570">
        <v>8</v>
      </c>
      <c r="G582" s="570">
        <v>35</v>
      </c>
      <c r="H582" s="570">
        <v>182</v>
      </c>
      <c r="I582" s="569"/>
      <c r="J582" s="121"/>
      <c r="K582" s="121"/>
      <c r="L582" s="121"/>
      <c r="M582" s="570"/>
      <c r="N582" s="569"/>
      <c r="O582" s="569"/>
      <c r="P582" s="569"/>
      <c r="Q582" s="121"/>
      <c r="R582" s="121" t="s">
        <v>4352</v>
      </c>
      <c r="S582" s="121" t="s">
        <v>2742</v>
      </c>
      <c r="T582" s="121" t="s">
        <v>2766</v>
      </c>
      <c r="U582" s="121">
        <v>0</v>
      </c>
      <c r="V582" s="121" t="s">
        <v>70</v>
      </c>
      <c r="W582" s="121" t="s">
        <v>2969</v>
      </c>
      <c r="X582" s="121" t="s">
        <v>3193</v>
      </c>
      <c r="Y582" s="121" t="s">
        <v>2465</v>
      </c>
      <c r="Z582" s="121" t="s">
        <v>2768</v>
      </c>
      <c r="AA582" s="121" t="s">
        <v>2769</v>
      </c>
      <c r="AB582" s="121" t="s">
        <v>4353</v>
      </c>
      <c r="AC582" s="121" t="s">
        <v>2103</v>
      </c>
      <c r="AD582" s="121" t="s">
        <v>2788</v>
      </c>
      <c r="AE582" s="121" t="s">
        <v>4354</v>
      </c>
      <c r="AF582" s="121"/>
      <c r="AG582" s="121"/>
      <c r="AH582" s="121"/>
      <c r="AI582" s="551"/>
      <c r="AJ582" s="551"/>
      <c r="AK582" s="551"/>
      <c r="AL582" s="551"/>
      <c r="AM582" s="551"/>
      <c r="AN582" s="551"/>
      <c r="AO582" s="551"/>
      <c r="AP582" s="551"/>
      <c r="AQ582" s="551"/>
      <c r="AR582" s="551"/>
      <c r="AS582" s="551"/>
      <c r="AT582" s="551"/>
      <c r="AU582" s="551"/>
      <c r="AV582" s="551"/>
      <c r="AW582" s="551"/>
      <c r="AX582" s="551"/>
    </row>
    <row r="583">
      <c r="A583" s="570" t="s">
        <v>4349</v>
      </c>
      <c r="B583" s="570" t="s">
        <v>4355</v>
      </c>
      <c r="C583" s="570" t="s">
        <v>70</v>
      </c>
      <c r="D583" s="570" t="s">
        <v>4351</v>
      </c>
      <c r="E583" s="570" t="s">
        <v>2714</v>
      </c>
      <c r="F583" s="570">
        <v>8</v>
      </c>
      <c r="G583" s="570">
        <v>35</v>
      </c>
      <c r="H583" s="570">
        <v>182</v>
      </c>
      <c r="I583" s="569"/>
      <c r="J583" s="121"/>
      <c r="K583" s="121"/>
      <c r="L583" s="121"/>
      <c r="M583" s="570"/>
      <c r="N583" s="569"/>
      <c r="O583" s="569"/>
      <c r="P583" s="569"/>
      <c r="Q583" s="121"/>
      <c r="R583" s="121" t="s">
        <v>4356</v>
      </c>
      <c r="S583" s="121" t="s">
        <v>2742</v>
      </c>
      <c r="T583" s="121" t="s">
        <v>2766</v>
      </c>
      <c r="U583" s="121">
        <v>0</v>
      </c>
      <c r="V583" s="121" t="s">
        <v>70</v>
      </c>
      <c r="W583" s="121" t="s">
        <v>2869</v>
      </c>
      <c r="X583" s="121" t="s">
        <v>3193</v>
      </c>
      <c r="Y583" s="121" t="s">
        <v>2465</v>
      </c>
      <c r="Z583" s="121" t="s">
        <v>2768</v>
      </c>
      <c r="AA583" s="121" t="s">
        <v>2769</v>
      </c>
      <c r="AB583" s="121" t="s">
        <v>4357</v>
      </c>
      <c r="AC583" s="121" t="s">
        <v>2103</v>
      </c>
      <c r="AD583" s="121" t="s">
        <v>2788</v>
      </c>
      <c r="AE583" s="121" t="s">
        <v>4358</v>
      </c>
      <c r="AF583" s="121"/>
      <c r="AG583" s="121"/>
      <c r="AH583" s="121"/>
      <c r="AI583" s="551"/>
      <c r="AJ583" s="551"/>
      <c r="AK583" s="551"/>
      <c r="AL583" s="551"/>
      <c r="AM583" s="551"/>
      <c r="AN583" s="551"/>
      <c r="AO583" s="551"/>
      <c r="AP583" s="551"/>
      <c r="AQ583" s="551"/>
      <c r="AR583" s="551"/>
      <c r="AS583" s="551"/>
      <c r="AT583" s="551"/>
      <c r="AU583" s="551"/>
      <c r="AV583" s="551"/>
      <c r="AW583" s="551"/>
      <c r="AX583" s="551"/>
    </row>
    <row r="584">
      <c r="A584" s="570" t="s">
        <v>4349</v>
      </c>
      <c r="B584" s="570" t="s">
        <v>4359</v>
      </c>
      <c r="C584" s="570" t="s">
        <v>70</v>
      </c>
      <c r="D584" s="570" t="s">
        <v>4351</v>
      </c>
      <c r="E584" s="570" t="s">
        <v>2714</v>
      </c>
      <c r="F584" s="570">
        <v>8</v>
      </c>
      <c r="G584" s="570">
        <v>35</v>
      </c>
      <c r="H584" s="570">
        <v>182</v>
      </c>
      <c r="I584" s="569"/>
      <c r="J584" s="121"/>
      <c r="K584" s="121"/>
      <c r="L584" s="121"/>
      <c r="M584" s="570"/>
      <c r="N584" s="569"/>
      <c r="O584" s="569"/>
      <c r="P584" s="569"/>
      <c r="Q584" s="121"/>
      <c r="R584" s="121" t="s">
        <v>4360</v>
      </c>
      <c r="S584" s="121" t="s">
        <v>2742</v>
      </c>
      <c r="T584" s="121" t="s">
        <v>2766</v>
      </c>
      <c r="U584" s="121">
        <v>0</v>
      </c>
      <c r="V584" s="121" t="s">
        <v>70</v>
      </c>
      <c r="W584" s="121" t="s">
        <v>2969</v>
      </c>
      <c r="X584" s="121" t="s">
        <v>3193</v>
      </c>
      <c r="Y584" s="121" t="s">
        <v>2465</v>
      </c>
      <c r="Z584" s="121" t="s">
        <v>2768</v>
      </c>
      <c r="AA584" s="121" t="s">
        <v>2769</v>
      </c>
      <c r="AB584" s="121" t="s">
        <v>4361</v>
      </c>
      <c r="AC584" s="121" t="s">
        <v>2103</v>
      </c>
      <c r="AD584" s="121" t="s">
        <v>2788</v>
      </c>
      <c r="AE584" s="121" t="s">
        <v>2858</v>
      </c>
      <c r="AF584" s="121"/>
      <c r="AG584" s="121"/>
      <c r="AH584" s="121"/>
      <c r="AI584" s="551"/>
      <c r="AJ584" s="551"/>
      <c r="AK584" s="551"/>
      <c r="AL584" s="551"/>
      <c r="AM584" s="551"/>
      <c r="AN584" s="551"/>
      <c r="AO584" s="551"/>
      <c r="AP584" s="551"/>
      <c r="AQ584" s="551"/>
      <c r="AR584" s="551"/>
      <c r="AS584" s="551"/>
      <c r="AT584" s="551"/>
      <c r="AU584" s="551"/>
      <c r="AV584" s="551"/>
      <c r="AW584" s="551"/>
      <c r="AX584" s="551"/>
    </row>
    <row r="585">
      <c r="A585" s="570" t="s">
        <v>4349</v>
      </c>
      <c r="B585" s="570" t="s">
        <v>4362</v>
      </c>
      <c r="C585" s="570" t="s">
        <v>70</v>
      </c>
      <c r="D585" s="570" t="s">
        <v>4351</v>
      </c>
      <c r="E585" s="570" t="s">
        <v>2714</v>
      </c>
      <c r="F585" s="570">
        <v>8</v>
      </c>
      <c r="G585" s="570">
        <v>35</v>
      </c>
      <c r="H585" s="570">
        <v>182</v>
      </c>
      <c r="I585" s="569"/>
      <c r="J585" s="121"/>
      <c r="K585" s="121"/>
      <c r="L585" s="121"/>
      <c r="M585" s="570"/>
      <c r="N585" s="569"/>
      <c r="O585" s="569"/>
      <c r="P585" s="569"/>
      <c r="Q585" s="121"/>
      <c r="R585" s="121" t="s">
        <v>4363</v>
      </c>
      <c r="S585" s="121" t="s">
        <v>2742</v>
      </c>
      <c r="T585" s="121" t="s">
        <v>2766</v>
      </c>
      <c r="U585" s="121">
        <v>0</v>
      </c>
      <c r="V585" s="121" t="s">
        <v>70</v>
      </c>
      <c r="W585" s="121" t="s">
        <v>2969</v>
      </c>
      <c r="X585" s="121" t="s">
        <v>3193</v>
      </c>
      <c r="Y585" s="121" t="s">
        <v>2465</v>
      </c>
      <c r="Z585" s="121" t="s">
        <v>2768</v>
      </c>
      <c r="AA585" s="121" t="s">
        <v>2769</v>
      </c>
      <c r="AB585" s="121" t="s">
        <v>4364</v>
      </c>
      <c r="AC585" s="121" t="s">
        <v>2103</v>
      </c>
      <c r="AD585" s="121" t="s">
        <v>2788</v>
      </c>
      <c r="AE585" s="121" t="s">
        <v>4354</v>
      </c>
      <c r="AF585" s="121"/>
      <c r="AG585" s="121"/>
      <c r="AH585" s="121"/>
      <c r="AI585" s="551"/>
      <c r="AJ585" s="551"/>
      <c r="AK585" s="551"/>
      <c r="AL585" s="551"/>
      <c r="AM585" s="551"/>
      <c r="AN585" s="551"/>
      <c r="AO585" s="551"/>
      <c r="AP585" s="551"/>
      <c r="AQ585" s="551"/>
      <c r="AR585" s="551"/>
      <c r="AS585" s="551"/>
      <c r="AT585" s="551"/>
      <c r="AU585" s="551"/>
      <c r="AV585" s="551"/>
      <c r="AW585" s="551"/>
      <c r="AX585" s="551"/>
    </row>
    <row r="586">
      <c r="A586" s="570" t="s">
        <v>4349</v>
      </c>
      <c r="B586" s="570" t="s">
        <v>4365</v>
      </c>
      <c r="C586" s="570" t="s">
        <v>70</v>
      </c>
      <c r="D586" s="570" t="s">
        <v>4351</v>
      </c>
      <c r="E586" s="570" t="s">
        <v>2714</v>
      </c>
      <c r="F586" s="570">
        <v>8</v>
      </c>
      <c r="G586" s="570">
        <v>35</v>
      </c>
      <c r="H586" s="570">
        <v>182</v>
      </c>
      <c r="I586" s="569"/>
      <c r="J586" s="121"/>
      <c r="K586" s="121"/>
      <c r="L586" s="121"/>
      <c r="M586" s="570"/>
      <c r="N586" s="569"/>
      <c r="O586" s="569"/>
      <c r="P586" s="569"/>
      <c r="Q586" s="121"/>
      <c r="R586" s="121" t="s">
        <v>4366</v>
      </c>
      <c r="S586" s="121" t="s">
        <v>2742</v>
      </c>
      <c r="T586" s="121" t="s">
        <v>2766</v>
      </c>
      <c r="U586" s="121">
        <v>0</v>
      </c>
      <c r="V586" s="121" t="s">
        <v>70</v>
      </c>
      <c r="W586" s="121" t="s">
        <v>2767</v>
      </c>
      <c r="X586" s="121" t="s">
        <v>3193</v>
      </c>
      <c r="Y586" s="121" t="s">
        <v>2465</v>
      </c>
      <c r="Z586" s="121" t="s">
        <v>2768</v>
      </c>
      <c r="AA586" s="121" t="s">
        <v>2769</v>
      </c>
      <c r="AB586" s="121" t="s">
        <v>4367</v>
      </c>
      <c r="AC586" s="121" t="s">
        <v>2103</v>
      </c>
      <c r="AD586" s="121" t="s">
        <v>2788</v>
      </c>
      <c r="AE586" s="121" t="s">
        <v>2793</v>
      </c>
      <c r="AF586" s="121"/>
      <c r="AG586" s="121"/>
      <c r="AH586" s="121"/>
      <c r="AI586" s="551"/>
      <c r="AJ586" s="551"/>
      <c r="AK586" s="551"/>
      <c r="AL586" s="551"/>
      <c r="AM586" s="551"/>
      <c r="AN586" s="551"/>
      <c r="AO586" s="551"/>
      <c r="AP586" s="551"/>
      <c r="AQ586" s="551"/>
      <c r="AR586" s="551"/>
      <c r="AS586" s="551"/>
      <c r="AT586" s="551"/>
      <c r="AU586" s="551"/>
      <c r="AV586" s="551"/>
      <c r="AW586" s="551"/>
      <c r="AX586" s="551"/>
    </row>
    <row r="587">
      <c r="A587" s="570" t="s">
        <v>4349</v>
      </c>
      <c r="B587" s="570" t="s">
        <v>4368</v>
      </c>
      <c r="C587" s="570" t="s">
        <v>70</v>
      </c>
      <c r="D587" s="570" t="s">
        <v>4351</v>
      </c>
      <c r="E587" s="570" t="s">
        <v>2714</v>
      </c>
      <c r="F587" s="570">
        <v>8</v>
      </c>
      <c r="G587" s="570">
        <v>35</v>
      </c>
      <c r="H587" s="570">
        <v>182</v>
      </c>
      <c r="I587" s="569"/>
      <c r="J587" s="121"/>
      <c r="K587" s="121"/>
      <c r="L587" s="121"/>
      <c r="M587" s="570"/>
      <c r="N587" s="569"/>
      <c r="O587" s="569"/>
      <c r="P587" s="569"/>
      <c r="Q587" s="121"/>
      <c r="R587" s="121" t="s">
        <v>4369</v>
      </c>
      <c r="S587" s="121" t="s">
        <v>2742</v>
      </c>
      <c r="T587" s="121" t="s">
        <v>2766</v>
      </c>
      <c r="U587" s="121">
        <v>0</v>
      </c>
      <c r="V587" s="121" t="s">
        <v>70</v>
      </c>
      <c r="W587" s="121" t="s">
        <v>2869</v>
      </c>
      <c r="X587" s="121" t="s">
        <v>3193</v>
      </c>
      <c r="Y587" s="121" t="s">
        <v>2465</v>
      </c>
      <c r="Z587" s="121" t="s">
        <v>2768</v>
      </c>
      <c r="AA587" s="121" t="s">
        <v>2769</v>
      </c>
      <c r="AB587" s="121" t="s">
        <v>4370</v>
      </c>
      <c r="AC587" s="121" t="s">
        <v>2103</v>
      </c>
      <c r="AD587" s="121" t="s">
        <v>2788</v>
      </c>
      <c r="AE587" s="121" t="s">
        <v>4358</v>
      </c>
      <c r="AF587" s="121"/>
      <c r="AG587" s="121"/>
      <c r="AH587" s="121"/>
      <c r="AI587" s="551"/>
      <c r="AJ587" s="551"/>
      <c r="AK587" s="551"/>
      <c r="AL587" s="551"/>
      <c r="AM587" s="551"/>
      <c r="AN587" s="551"/>
      <c r="AO587" s="551"/>
      <c r="AP587" s="551"/>
      <c r="AQ587" s="551"/>
      <c r="AR587" s="551"/>
      <c r="AS587" s="551"/>
      <c r="AT587" s="551"/>
      <c r="AU587" s="551"/>
      <c r="AV587" s="551"/>
      <c r="AW587" s="551"/>
      <c r="AX587" s="551"/>
    </row>
    <row r="588">
      <c r="A588" s="570" t="s">
        <v>4349</v>
      </c>
      <c r="B588" s="570" t="s">
        <v>4371</v>
      </c>
      <c r="C588" s="570" t="s">
        <v>70</v>
      </c>
      <c r="D588" s="570" t="s">
        <v>4351</v>
      </c>
      <c r="E588" s="570" t="s">
        <v>2714</v>
      </c>
      <c r="F588" s="570">
        <v>8</v>
      </c>
      <c r="G588" s="570">
        <v>35</v>
      </c>
      <c r="H588" s="570">
        <v>182</v>
      </c>
      <c r="I588" s="569"/>
      <c r="J588" s="121"/>
      <c r="K588" s="121"/>
      <c r="L588" s="121"/>
      <c r="M588" s="570"/>
      <c r="N588" s="569"/>
      <c r="O588" s="569"/>
      <c r="P588" s="569"/>
      <c r="Q588" s="121"/>
      <c r="R588" s="121" t="s">
        <v>4372</v>
      </c>
      <c r="S588" s="121" t="s">
        <v>2742</v>
      </c>
      <c r="T588" s="121" t="s">
        <v>2766</v>
      </c>
      <c r="U588" s="121">
        <v>0</v>
      </c>
      <c r="V588" s="121" t="s">
        <v>70</v>
      </c>
      <c r="W588" s="121" t="s">
        <v>2969</v>
      </c>
      <c r="X588" s="121" t="s">
        <v>3193</v>
      </c>
      <c r="Y588" s="121" t="s">
        <v>2465</v>
      </c>
      <c r="Z588" s="121" t="s">
        <v>2768</v>
      </c>
      <c r="AA588" s="121" t="s">
        <v>2769</v>
      </c>
      <c r="AB588" s="121" t="s">
        <v>4373</v>
      </c>
      <c r="AC588" s="121" t="s">
        <v>2103</v>
      </c>
      <c r="AD588" s="121" t="s">
        <v>2788</v>
      </c>
      <c r="AE588" s="121" t="s">
        <v>2858</v>
      </c>
      <c r="AF588" s="121"/>
      <c r="AG588" s="121"/>
      <c r="AH588" s="121"/>
      <c r="AI588" s="551"/>
      <c r="AJ588" s="551"/>
      <c r="AK588" s="551"/>
      <c r="AL588" s="551"/>
      <c r="AM588" s="551"/>
      <c r="AN588" s="551"/>
      <c r="AO588" s="551"/>
      <c r="AP588" s="551"/>
      <c r="AQ588" s="551"/>
      <c r="AR588" s="551"/>
      <c r="AS588" s="551"/>
      <c r="AT588" s="551"/>
      <c r="AU588" s="551"/>
      <c r="AV588" s="551"/>
      <c r="AW588" s="551"/>
      <c r="AX588" s="551"/>
    </row>
    <row r="589">
      <c r="A589" s="570" t="s">
        <v>4349</v>
      </c>
      <c r="B589" s="570" t="s">
        <v>4374</v>
      </c>
      <c r="C589" s="570" t="s">
        <v>70</v>
      </c>
      <c r="D589" s="570" t="s">
        <v>4351</v>
      </c>
      <c r="E589" s="570" t="s">
        <v>2714</v>
      </c>
      <c r="F589" s="570">
        <v>8</v>
      </c>
      <c r="G589" s="570">
        <v>35</v>
      </c>
      <c r="H589" s="570">
        <v>182</v>
      </c>
      <c r="I589" s="569"/>
      <c r="J589" s="121"/>
      <c r="K589" s="121"/>
      <c r="L589" s="121"/>
      <c r="M589" s="570"/>
      <c r="N589" s="569"/>
      <c r="O589" s="569"/>
      <c r="P589" s="569"/>
      <c r="Q589" s="121"/>
      <c r="R589" s="121" t="s">
        <v>4375</v>
      </c>
      <c r="S589" s="121" t="s">
        <v>2742</v>
      </c>
      <c r="T589" s="121" t="s">
        <v>2766</v>
      </c>
      <c r="U589" s="121">
        <v>0</v>
      </c>
      <c r="V589" s="121" t="s">
        <v>70</v>
      </c>
      <c r="W589" s="121" t="s">
        <v>2969</v>
      </c>
      <c r="X589" s="121" t="s">
        <v>3193</v>
      </c>
      <c r="Y589" s="121" t="s">
        <v>2465</v>
      </c>
      <c r="Z589" s="121" t="s">
        <v>2768</v>
      </c>
      <c r="AA589" s="121" t="s">
        <v>2769</v>
      </c>
      <c r="AB589" s="121" t="s">
        <v>4353</v>
      </c>
      <c r="AC589" s="121" t="s">
        <v>2103</v>
      </c>
      <c r="AD589" s="121" t="s">
        <v>2788</v>
      </c>
      <c r="AE589" s="121" t="s">
        <v>4354</v>
      </c>
      <c r="AF589" s="121"/>
      <c r="AG589" s="121"/>
      <c r="AH589" s="121"/>
      <c r="AI589" s="551"/>
      <c r="AJ589" s="551"/>
      <c r="AK589" s="551"/>
      <c r="AL589" s="551"/>
      <c r="AM589" s="551"/>
      <c r="AN589" s="551"/>
      <c r="AO589" s="551"/>
      <c r="AP589" s="551"/>
      <c r="AQ589" s="551"/>
      <c r="AR589" s="551"/>
      <c r="AS589" s="551"/>
      <c r="AT589" s="551"/>
      <c r="AU589" s="551"/>
      <c r="AV589" s="551"/>
      <c r="AW589" s="551"/>
      <c r="AX589" s="551"/>
    </row>
    <row r="590">
      <c r="A590" s="570" t="s">
        <v>4349</v>
      </c>
      <c r="B590" s="570" t="s">
        <v>4376</v>
      </c>
      <c r="C590" s="570" t="s">
        <v>70</v>
      </c>
      <c r="D590" s="570" t="s">
        <v>4351</v>
      </c>
      <c r="E590" s="570" t="s">
        <v>2714</v>
      </c>
      <c r="F590" s="570">
        <v>8</v>
      </c>
      <c r="G590" s="570">
        <v>31</v>
      </c>
      <c r="H590" s="570">
        <v>99</v>
      </c>
      <c r="I590" s="569"/>
      <c r="J590" s="121"/>
      <c r="K590" s="121"/>
      <c r="L590" s="121"/>
      <c r="M590" s="570"/>
      <c r="N590" s="569"/>
      <c r="O590" s="569"/>
      <c r="P590" s="569"/>
      <c r="Q590" s="121"/>
      <c r="R590" s="121" t="s">
        <v>4377</v>
      </c>
      <c r="S590" s="121" t="s">
        <v>2742</v>
      </c>
      <c r="T590" s="121" t="s">
        <v>2766</v>
      </c>
      <c r="U590" s="121">
        <v>0</v>
      </c>
      <c r="V590" s="121" t="s">
        <v>70</v>
      </c>
      <c r="W590" s="121" t="s">
        <v>2869</v>
      </c>
      <c r="X590" s="121" t="s">
        <v>3193</v>
      </c>
      <c r="Y590" s="121" t="s">
        <v>2465</v>
      </c>
      <c r="Z590" s="121" t="s">
        <v>2785</v>
      </c>
      <c r="AA590" s="121" t="s">
        <v>2786</v>
      </c>
      <c r="AB590" s="121" t="s">
        <v>4378</v>
      </c>
      <c r="AC590" s="121" t="s">
        <v>2103</v>
      </c>
      <c r="AD590" s="121" t="s">
        <v>2788</v>
      </c>
      <c r="AE590" s="121" t="s">
        <v>2836</v>
      </c>
      <c r="AF590" s="121"/>
      <c r="AG590" s="121"/>
      <c r="AH590" s="121"/>
      <c r="AI590" s="551"/>
      <c r="AJ590" s="551"/>
      <c r="AK590" s="551"/>
      <c r="AL590" s="551"/>
      <c r="AM590" s="551"/>
      <c r="AN590" s="551"/>
      <c r="AO590" s="551"/>
      <c r="AP590" s="551"/>
      <c r="AQ590" s="551"/>
      <c r="AR590" s="551"/>
      <c r="AS590" s="551"/>
      <c r="AT590" s="551"/>
      <c r="AU590" s="551"/>
      <c r="AV590" s="551"/>
      <c r="AW590" s="551"/>
      <c r="AX590" s="551"/>
    </row>
    <row r="591">
      <c r="A591" s="570" t="s">
        <v>4349</v>
      </c>
      <c r="B591" s="570" t="s">
        <v>4379</v>
      </c>
      <c r="C591" s="570" t="s">
        <v>70</v>
      </c>
      <c r="D591" s="570" t="s">
        <v>4351</v>
      </c>
      <c r="E591" s="570" t="s">
        <v>2714</v>
      </c>
      <c r="F591" s="570">
        <v>8</v>
      </c>
      <c r="G591" s="570">
        <v>31</v>
      </c>
      <c r="H591" s="570">
        <v>99</v>
      </c>
      <c r="I591" s="569"/>
      <c r="J591" s="121"/>
      <c r="K591" s="121"/>
      <c r="L591" s="121"/>
      <c r="M591" s="570"/>
      <c r="N591" s="569"/>
      <c r="O591" s="569"/>
      <c r="P591" s="569"/>
      <c r="Q591" s="121"/>
      <c r="R591" s="121" t="s">
        <v>4380</v>
      </c>
      <c r="S591" s="121" t="s">
        <v>2742</v>
      </c>
      <c r="T591" s="121" t="s">
        <v>2766</v>
      </c>
      <c r="U591" s="121">
        <v>0</v>
      </c>
      <c r="V591" s="121" t="s">
        <v>70</v>
      </c>
      <c r="W591" s="121" t="s">
        <v>2969</v>
      </c>
      <c r="X591" s="121" t="s">
        <v>3193</v>
      </c>
      <c r="Y591" s="121" t="s">
        <v>2465</v>
      </c>
      <c r="Z591" s="121" t="s">
        <v>2768</v>
      </c>
      <c r="AA591" s="121" t="s">
        <v>2769</v>
      </c>
      <c r="AB591" s="121" t="s">
        <v>4364</v>
      </c>
      <c r="AC591" s="121" t="s">
        <v>2103</v>
      </c>
      <c r="AD591" s="121" t="s">
        <v>2788</v>
      </c>
      <c r="AE591" s="121" t="s">
        <v>4354</v>
      </c>
      <c r="AF591" s="121"/>
      <c r="AG591" s="121"/>
      <c r="AH591" s="121"/>
      <c r="AI591" s="551"/>
      <c r="AJ591" s="551"/>
      <c r="AK591" s="551"/>
      <c r="AL591" s="551"/>
      <c r="AM591" s="551"/>
      <c r="AN591" s="551"/>
      <c r="AO591" s="551"/>
      <c r="AP591" s="551"/>
      <c r="AQ591" s="551"/>
      <c r="AR591" s="551"/>
      <c r="AS591" s="551"/>
      <c r="AT591" s="551"/>
      <c r="AU591" s="551"/>
      <c r="AV591" s="551"/>
      <c r="AW591" s="551"/>
      <c r="AX591" s="551"/>
    </row>
    <row r="592">
      <c r="A592" s="570" t="s">
        <v>4349</v>
      </c>
      <c r="B592" s="570" t="s">
        <v>4381</v>
      </c>
      <c r="C592" s="570" t="s">
        <v>70</v>
      </c>
      <c r="D592" s="570" t="s">
        <v>4351</v>
      </c>
      <c r="E592" s="570" t="s">
        <v>2714</v>
      </c>
      <c r="F592" s="570">
        <v>8</v>
      </c>
      <c r="G592" s="570">
        <v>31</v>
      </c>
      <c r="H592" s="570">
        <v>99</v>
      </c>
      <c r="I592" s="569"/>
      <c r="J592" s="121"/>
      <c r="K592" s="121"/>
      <c r="L592" s="121"/>
      <c r="M592" s="570"/>
      <c r="N592" s="569"/>
      <c r="O592" s="569"/>
      <c r="P592" s="569"/>
      <c r="Q592" s="121"/>
      <c r="R592" s="121" t="s">
        <v>4382</v>
      </c>
      <c r="S592" s="121" t="s">
        <v>2742</v>
      </c>
      <c r="T592" s="121" t="s">
        <v>2766</v>
      </c>
      <c r="U592" s="121">
        <v>0</v>
      </c>
      <c r="V592" s="121" t="s">
        <v>70</v>
      </c>
      <c r="W592" s="121" t="s">
        <v>2969</v>
      </c>
      <c r="X592" s="121" t="s">
        <v>3193</v>
      </c>
      <c r="Y592" s="121" t="s">
        <v>2465</v>
      </c>
      <c r="Z592" s="121" t="s">
        <v>2768</v>
      </c>
      <c r="AA592" s="121" t="s">
        <v>2769</v>
      </c>
      <c r="AB592" s="121" t="s">
        <v>2857</v>
      </c>
      <c r="AC592" s="121" t="s">
        <v>2103</v>
      </c>
      <c r="AD592" s="121" t="s">
        <v>2788</v>
      </c>
      <c r="AE592" s="121" t="s">
        <v>2858</v>
      </c>
      <c r="AF592" s="121"/>
      <c r="AG592" s="121"/>
      <c r="AH592" s="121"/>
      <c r="AI592" s="551"/>
      <c r="AJ592" s="551"/>
      <c r="AK592" s="551"/>
      <c r="AL592" s="551"/>
      <c r="AM592" s="551"/>
      <c r="AN592" s="551"/>
      <c r="AO592" s="551"/>
      <c r="AP592" s="551"/>
      <c r="AQ592" s="551"/>
      <c r="AR592" s="551"/>
      <c r="AS592" s="551"/>
      <c r="AT592" s="551"/>
      <c r="AU592" s="551"/>
      <c r="AV592" s="551"/>
      <c r="AW592" s="551"/>
      <c r="AX592" s="551"/>
    </row>
    <row r="593">
      <c r="A593" s="570" t="s">
        <v>4349</v>
      </c>
      <c r="B593" s="570" t="s">
        <v>4383</v>
      </c>
      <c r="C593" s="570" t="s">
        <v>70</v>
      </c>
      <c r="D593" s="570" t="s">
        <v>4351</v>
      </c>
      <c r="E593" s="570" t="s">
        <v>2714</v>
      </c>
      <c r="F593" s="570">
        <v>8</v>
      </c>
      <c r="G593" s="570">
        <v>31</v>
      </c>
      <c r="H593" s="570">
        <v>99</v>
      </c>
      <c r="I593" s="569"/>
      <c r="J593" s="121"/>
      <c r="K593" s="121"/>
      <c r="L593" s="121"/>
      <c r="M593" s="570"/>
      <c r="N593" s="569"/>
      <c r="O593" s="569"/>
      <c r="P593" s="569"/>
      <c r="Q593" s="121"/>
      <c r="R593" s="121" t="s">
        <v>4384</v>
      </c>
      <c r="S593" s="121" t="s">
        <v>2742</v>
      </c>
      <c r="T593" s="121" t="s">
        <v>2766</v>
      </c>
      <c r="U593" s="121">
        <v>0</v>
      </c>
      <c r="V593" s="121" t="s">
        <v>70</v>
      </c>
      <c r="W593" s="121" t="s">
        <v>2767</v>
      </c>
      <c r="X593" s="121" t="s">
        <v>3193</v>
      </c>
      <c r="Y593" s="121" t="s">
        <v>2465</v>
      </c>
      <c r="Z593" s="121" t="s">
        <v>2768</v>
      </c>
      <c r="AA593" s="121" t="s">
        <v>2769</v>
      </c>
      <c r="AB593" s="121" t="s">
        <v>2812</v>
      </c>
      <c r="AC593" s="121" t="s">
        <v>2103</v>
      </c>
      <c r="AD593" s="121" t="s">
        <v>2788</v>
      </c>
      <c r="AE593" s="121" t="s">
        <v>2793</v>
      </c>
      <c r="AF593" s="121"/>
      <c r="AG593" s="121"/>
      <c r="AH593" s="121"/>
      <c r="AI593" s="551"/>
      <c r="AJ593" s="551"/>
      <c r="AK593" s="551"/>
      <c r="AL593" s="551"/>
      <c r="AM593" s="551"/>
      <c r="AN593" s="551"/>
      <c r="AO593" s="551"/>
      <c r="AP593" s="551"/>
      <c r="AQ593" s="551"/>
      <c r="AR593" s="551"/>
      <c r="AS593" s="551"/>
      <c r="AT593" s="551"/>
      <c r="AU593" s="551"/>
      <c r="AV593" s="551"/>
      <c r="AW593" s="551"/>
      <c r="AX593" s="551"/>
    </row>
    <row r="594">
      <c r="A594" s="570" t="s">
        <v>4349</v>
      </c>
      <c r="B594" s="570" t="s">
        <v>4385</v>
      </c>
      <c r="C594" s="570" t="s">
        <v>70</v>
      </c>
      <c r="D594" s="570" t="s">
        <v>4351</v>
      </c>
      <c r="E594" s="570" t="s">
        <v>2714</v>
      </c>
      <c r="F594" s="570">
        <v>8</v>
      </c>
      <c r="G594" s="570">
        <v>31</v>
      </c>
      <c r="H594" s="570">
        <v>90</v>
      </c>
      <c r="I594" s="569"/>
      <c r="J594" s="121"/>
      <c r="K594" s="121"/>
      <c r="L594" s="121"/>
      <c r="M594" s="570"/>
      <c r="N594" s="569"/>
      <c r="O594" s="569"/>
      <c r="P594" s="569"/>
      <c r="Q594" s="121"/>
      <c r="R594" s="121" t="s">
        <v>4386</v>
      </c>
      <c r="S594" s="121" t="s">
        <v>2742</v>
      </c>
      <c r="T594" s="121" t="s">
        <v>2766</v>
      </c>
      <c r="U594" s="121">
        <v>0</v>
      </c>
      <c r="V594" s="121" t="s">
        <v>70</v>
      </c>
      <c r="W594" s="121" t="s">
        <v>3071</v>
      </c>
      <c r="X594" s="121" t="s">
        <v>3193</v>
      </c>
      <c r="Y594" s="121" t="s">
        <v>2465</v>
      </c>
      <c r="Z594" s="121" t="s">
        <v>2744</v>
      </c>
      <c r="AA594" s="121" t="s">
        <v>2751</v>
      </c>
      <c r="AB594" s="121" t="s">
        <v>3381</v>
      </c>
      <c r="AC594" s="121" t="s">
        <v>2103</v>
      </c>
      <c r="AD594" s="121" t="s">
        <v>2747</v>
      </c>
      <c r="AE594" s="121" t="s">
        <v>2797</v>
      </c>
      <c r="AF594" s="121"/>
      <c r="AG594" s="121"/>
      <c r="AH594" s="121"/>
      <c r="AI594" s="551"/>
      <c r="AJ594" s="551"/>
      <c r="AK594" s="551"/>
      <c r="AL594" s="551"/>
      <c r="AM594" s="551"/>
      <c r="AN594" s="551"/>
      <c r="AO594" s="551"/>
      <c r="AP594" s="551"/>
      <c r="AQ594" s="551"/>
      <c r="AR594" s="551"/>
      <c r="AS594" s="551"/>
      <c r="AT594" s="551"/>
      <c r="AU594" s="551"/>
      <c r="AV594" s="551"/>
      <c r="AW594" s="551"/>
      <c r="AX594" s="551"/>
    </row>
    <row r="595">
      <c r="A595" s="570" t="s">
        <v>4349</v>
      </c>
      <c r="B595" s="570" t="s">
        <v>4387</v>
      </c>
      <c r="C595" s="570" t="s">
        <v>70</v>
      </c>
      <c r="D595" s="570" t="s">
        <v>4351</v>
      </c>
      <c r="E595" s="570" t="s">
        <v>2714</v>
      </c>
      <c r="F595" s="570">
        <v>8</v>
      </c>
      <c r="G595" s="570">
        <v>31</v>
      </c>
      <c r="H595" s="570">
        <v>90</v>
      </c>
      <c r="I595" s="569"/>
      <c r="J595" s="121"/>
      <c r="K595" s="121"/>
      <c r="L595" s="121"/>
      <c r="M595" s="570"/>
      <c r="N595" s="569"/>
      <c r="O595" s="569"/>
      <c r="P595" s="569"/>
      <c r="Q595" s="121"/>
      <c r="R595" s="121" t="s">
        <v>4388</v>
      </c>
      <c r="S595" s="121" t="s">
        <v>2742</v>
      </c>
      <c r="T595" s="121" t="s">
        <v>2766</v>
      </c>
      <c r="U595" s="121">
        <v>0</v>
      </c>
      <c r="V595" s="121" t="s">
        <v>70</v>
      </c>
      <c r="W595" s="121" t="s">
        <v>2767</v>
      </c>
      <c r="X595" s="121" t="s">
        <v>3193</v>
      </c>
      <c r="Y595" s="121" t="s">
        <v>2465</v>
      </c>
      <c r="Z595" s="121" t="s">
        <v>2768</v>
      </c>
      <c r="AA595" s="121" t="s">
        <v>2769</v>
      </c>
      <c r="AB595" s="121" t="s">
        <v>4389</v>
      </c>
      <c r="AC595" s="121" t="s">
        <v>2103</v>
      </c>
      <c r="AD595" s="121" t="s">
        <v>2788</v>
      </c>
      <c r="AE595" s="121" t="s">
        <v>2793</v>
      </c>
      <c r="AF595" s="121"/>
      <c r="AG595" s="121"/>
      <c r="AH595" s="121"/>
      <c r="AI595" s="551"/>
      <c r="AJ595" s="551"/>
      <c r="AK595" s="551"/>
      <c r="AL595" s="551"/>
      <c r="AM595" s="551"/>
      <c r="AN595" s="551"/>
      <c r="AO595" s="551"/>
      <c r="AP595" s="551"/>
      <c r="AQ595" s="551"/>
      <c r="AR595" s="551"/>
      <c r="AS595" s="551"/>
      <c r="AT595" s="551"/>
      <c r="AU595" s="551"/>
      <c r="AV595" s="551"/>
      <c r="AW595" s="551"/>
      <c r="AX595" s="551"/>
    </row>
    <row r="596">
      <c r="A596" s="570" t="s">
        <v>4349</v>
      </c>
      <c r="B596" s="570" t="s">
        <v>4390</v>
      </c>
      <c r="C596" s="570" t="s">
        <v>70</v>
      </c>
      <c r="D596" s="570" t="s">
        <v>4351</v>
      </c>
      <c r="E596" s="570" t="s">
        <v>2714</v>
      </c>
      <c r="F596" s="570">
        <v>8</v>
      </c>
      <c r="G596" s="570">
        <v>31</v>
      </c>
      <c r="H596" s="570">
        <v>90</v>
      </c>
      <c r="I596" s="569"/>
      <c r="J596" s="121"/>
      <c r="K596" s="121"/>
      <c r="L596" s="121"/>
      <c r="M596" s="570"/>
      <c r="N596" s="569"/>
      <c r="O596" s="569"/>
      <c r="P596" s="569"/>
      <c r="Q596" s="121"/>
      <c r="R596" s="121" t="s">
        <v>4391</v>
      </c>
      <c r="S596" s="121" t="s">
        <v>2742</v>
      </c>
      <c r="T596" s="121" t="s">
        <v>2766</v>
      </c>
      <c r="U596" s="121">
        <v>0</v>
      </c>
      <c r="V596" s="121" t="s">
        <v>70</v>
      </c>
      <c r="W596" s="121" t="s">
        <v>2869</v>
      </c>
      <c r="X596" s="121" t="s">
        <v>3193</v>
      </c>
      <c r="Y596" s="121" t="s">
        <v>2465</v>
      </c>
      <c r="Z596" s="121" t="s">
        <v>2785</v>
      </c>
      <c r="AA596" s="121" t="s">
        <v>2786</v>
      </c>
      <c r="AB596" s="121" t="s">
        <v>4392</v>
      </c>
      <c r="AC596" s="121" t="s">
        <v>2103</v>
      </c>
      <c r="AD596" s="121" t="s">
        <v>2788</v>
      </c>
      <c r="AE596" s="121" t="s">
        <v>2836</v>
      </c>
      <c r="AF596" s="121"/>
      <c r="AG596" s="121"/>
      <c r="AH596" s="121"/>
      <c r="AI596" s="551"/>
      <c r="AJ596" s="551"/>
      <c r="AK596" s="551"/>
      <c r="AL596" s="551"/>
      <c r="AM596" s="551"/>
      <c r="AN596" s="551"/>
      <c r="AO596" s="551"/>
      <c r="AP596" s="551"/>
      <c r="AQ596" s="551"/>
      <c r="AR596" s="551"/>
      <c r="AS596" s="551"/>
      <c r="AT596" s="551"/>
      <c r="AU596" s="551"/>
      <c r="AV596" s="551"/>
      <c r="AW596" s="551"/>
      <c r="AX596" s="551"/>
    </row>
    <row r="597">
      <c r="A597" s="570" t="s">
        <v>4349</v>
      </c>
      <c r="B597" s="570" t="s">
        <v>4393</v>
      </c>
      <c r="C597" s="570" t="s">
        <v>70</v>
      </c>
      <c r="D597" s="570" t="s">
        <v>4351</v>
      </c>
      <c r="E597" s="570" t="s">
        <v>2714</v>
      </c>
      <c r="F597" s="570">
        <v>8</v>
      </c>
      <c r="G597" s="570">
        <v>31</v>
      </c>
      <c r="H597" s="570">
        <v>90</v>
      </c>
      <c r="I597" s="569"/>
      <c r="J597" s="121"/>
      <c r="K597" s="121"/>
      <c r="L597" s="121"/>
      <c r="M597" s="570"/>
      <c r="N597" s="569"/>
      <c r="O597" s="569"/>
      <c r="P597" s="569"/>
      <c r="Q597" s="121"/>
      <c r="R597" s="121" t="s">
        <v>4394</v>
      </c>
      <c r="S597" s="121" t="s">
        <v>2742</v>
      </c>
      <c r="T597" s="121" t="s">
        <v>2766</v>
      </c>
      <c r="U597" s="121">
        <v>0</v>
      </c>
      <c r="V597" s="121" t="s">
        <v>70</v>
      </c>
      <c r="W597" s="121" t="s">
        <v>2767</v>
      </c>
      <c r="X597" s="121" t="s">
        <v>3193</v>
      </c>
      <c r="Y597" s="121" t="s">
        <v>2465</v>
      </c>
      <c r="Z597" s="121" t="s">
        <v>2768</v>
      </c>
      <c r="AA597" s="121" t="s">
        <v>2769</v>
      </c>
      <c r="AB597" s="121" t="s">
        <v>4395</v>
      </c>
      <c r="AC597" s="121" t="s">
        <v>2103</v>
      </c>
      <c r="AD597" s="121" t="s">
        <v>2788</v>
      </c>
      <c r="AE597" s="121" t="s">
        <v>2793</v>
      </c>
      <c r="AF597" s="121"/>
      <c r="AG597" s="121"/>
      <c r="AH597" s="121"/>
      <c r="AI597" s="551"/>
      <c r="AJ597" s="551"/>
      <c r="AK597" s="551"/>
      <c r="AL597" s="551"/>
      <c r="AM597" s="551"/>
      <c r="AN597" s="551"/>
      <c r="AO597" s="551"/>
      <c r="AP597" s="551"/>
      <c r="AQ597" s="551"/>
      <c r="AR597" s="551"/>
      <c r="AS597" s="551"/>
      <c r="AT597" s="551"/>
      <c r="AU597" s="551"/>
      <c r="AV597" s="551"/>
      <c r="AW597" s="551"/>
      <c r="AX597" s="551"/>
    </row>
    <row r="598">
      <c r="A598" s="570" t="s">
        <v>4349</v>
      </c>
      <c r="B598" s="570" t="s">
        <v>4396</v>
      </c>
      <c r="C598" s="570" t="s">
        <v>70</v>
      </c>
      <c r="D598" s="570" t="s">
        <v>4351</v>
      </c>
      <c r="E598" s="570" t="s">
        <v>2714</v>
      </c>
      <c r="F598" s="570">
        <v>8</v>
      </c>
      <c r="G598" s="570">
        <v>31</v>
      </c>
      <c r="H598" s="570">
        <v>90</v>
      </c>
      <c r="I598" s="569"/>
      <c r="J598" s="121"/>
      <c r="K598" s="121"/>
      <c r="L598" s="121"/>
      <c r="M598" s="570"/>
      <c r="N598" s="569"/>
      <c r="O598" s="569"/>
      <c r="P598" s="569"/>
      <c r="Q598" s="121"/>
      <c r="R598" s="121" t="s">
        <v>4397</v>
      </c>
      <c r="S598" s="121" t="s">
        <v>2742</v>
      </c>
      <c r="T598" s="121" t="s">
        <v>2766</v>
      </c>
      <c r="U598" s="121">
        <v>0</v>
      </c>
      <c r="V598" s="121" t="s">
        <v>70</v>
      </c>
      <c r="W598" s="121" t="s">
        <v>2869</v>
      </c>
      <c r="X598" s="121" t="s">
        <v>3193</v>
      </c>
      <c r="Y598" s="121" t="s">
        <v>2465</v>
      </c>
      <c r="Z598" s="121" t="s">
        <v>2768</v>
      </c>
      <c r="AA598" s="121" t="s">
        <v>2769</v>
      </c>
      <c r="AB598" s="121" t="s">
        <v>4398</v>
      </c>
      <c r="AC598" s="121" t="s">
        <v>2103</v>
      </c>
      <c r="AD598" s="121" t="s">
        <v>2788</v>
      </c>
      <c r="AE598" s="121" t="s">
        <v>4114</v>
      </c>
      <c r="AF598" s="121"/>
      <c r="AG598" s="121"/>
      <c r="AH598" s="121"/>
      <c r="AI598" s="551"/>
      <c r="AJ598" s="551"/>
      <c r="AK598" s="551"/>
      <c r="AL598" s="551"/>
      <c r="AM598" s="551"/>
      <c r="AN598" s="551"/>
      <c r="AO598" s="551"/>
      <c r="AP598" s="551"/>
      <c r="AQ598" s="551"/>
      <c r="AR598" s="551"/>
      <c r="AS598" s="551"/>
      <c r="AT598" s="551"/>
      <c r="AU598" s="551"/>
      <c r="AV598" s="551"/>
      <c r="AW598" s="551"/>
      <c r="AX598" s="551"/>
    </row>
    <row r="599">
      <c r="A599" s="570" t="s">
        <v>4349</v>
      </c>
      <c r="B599" s="570" t="s">
        <v>4399</v>
      </c>
      <c r="C599" s="570" t="s">
        <v>70</v>
      </c>
      <c r="D599" s="570" t="s">
        <v>4351</v>
      </c>
      <c r="E599" s="570" t="s">
        <v>2714</v>
      </c>
      <c r="F599" s="570">
        <v>8</v>
      </c>
      <c r="G599" s="570">
        <v>31</v>
      </c>
      <c r="H599" s="570">
        <v>90</v>
      </c>
      <c r="I599" s="569"/>
      <c r="J599" s="121"/>
      <c r="K599" s="121"/>
      <c r="L599" s="121"/>
      <c r="M599" s="570"/>
      <c r="N599" s="569"/>
      <c r="O599" s="569"/>
      <c r="P599" s="569"/>
      <c r="Q599" s="121"/>
      <c r="R599" s="121" t="s">
        <v>4400</v>
      </c>
      <c r="S599" s="121" t="s">
        <v>2742</v>
      </c>
      <c r="T599" s="121" t="s">
        <v>2766</v>
      </c>
      <c r="U599" s="121">
        <v>0</v>
      </c>
      <c r="V599" s="121" t="s">
        <v>70</v>
      </c>
      <c r="W599" s="121" t="s">
        <v>2969</v>
      </c>
      <c r="X599" s="121" t="s">
        <v>3193</v>
      </c>
      <c r="Y599" s="121" t="s">
        <v>2465</v>
      </c>
      <c r="Z599" s="121" t="s">
        <v>2744</v>
      </c>
      <c r="AA599" s="121" t="s">
        <v>2751</v>
      </c>
      <c r="AB599" s="121" t="s">
        <v>3067</v>
      </c>
      <c r="AC599" s="121" t="s">
        <v>2103</v>
      </c>
      <c r="AD599" s="121" t="s">
        <v>2747</v>
      </c>
      <c r="AE599" s="121" t="s">
        <v>3068</v>
      </c>
      <c r="AF599" s="121"/>
      <c r="AG599" s="121"/>
      <c r="AH599" s="121"/>
      <c r="AI599" s="551"/>
      <c r="AJ599" s="551"/>
      <c r="AK599" s="551"/>
      <c r="AL599" s="551"/>
      <c r="AM599" s="551"/>
      <c r="AN599" s="551"/>
      <c r="AO599" s="551"/>
      <c r="AP599" s="551"/>
      <c r="AQ599" s="551"/>
      <c r="AR599" s="551"/>
      <c r="AS599" s="551"/>
      <c r="AT599" s="551"/>
      <c r="AU599" s="551"/>
      <c r="AV599" s="551"/>
      <c r="AW599" s="551"/>
      <c r="AX599" s="551"/>
    </row>
    <row r="600">
      <c r="A600" s="570" t="s">
        <v>4349</v>
      </c>
      <c r="B600" s="570" t="s">
        <v>4401</v>
      </c>
      <c r="C600" s="570" t="s">
        <v>70</v>
      </c>
      <c r="D600" s="570" t="s">
        <v>4351</v>
      </c>
      <c r="E600" s="570" t="s">
        <v>2714</v>
      </c>
      <c r="F600" s="570">
        <v>8</v>
      </c>
      <c r="G600" s="570">
        <v>31</v>
      </c>
      <c r="H600" s="570">
        <v>90</v>
      </c>
      <c r="I600" s="569"/>
      <c r="J600" s="121"/>
      <c r="K600" s="121"/>
      <c r="L600" s="121"/>
      <c r="M600" s="570"/>
      <c r="N600" s="569"/>
      <c r="O600" s="569"/>
      <c r="P600" s="569"/>
      <c r="Q600" s="121"/>
      <c r="R600" s="121" t="s">
        <v>4402</v>
      </c>
      <c r="S600" s="121" t="s">
        <v>2742</v>
      </c>
      <c r="T600" s="121" t="s">
        <v>2766</v>
      </c>
      <c r="U600" s="121">
        <v>0</v>
      </c>
      <c r="V600" s="121" t="s">
        <v>70</v>
      </c>
      <c r="W600" s="121" t="s">
        <v>2767</v>
      </c>
      <c r="X600" s="121" t="s">
        <v>3193</v>
      </c>
      <c r="Y600" s="121" t="s">
        <v>2465</v>
      </c>
      <c r="Z600" s="121" t="s">
        <v>2768</v>
      </c>
      <c r="AA600" s="121" t="s">
        <v>2769</v>
      </c>
      <c r="AB600" s="121" t="s">
        <v>3609</v>
      </c>
      <c r="AC600" s="121" t="s">
        <v>2103</v>
      </c>
      <c r="AD600" s="121" t="s">
        <v>2788</v>
      </c>
      <c r="AE600" s="121" t="s">
        <v>2793</v>
      </c>
      <c r="AF600" s="121"/>
      <c r="AG600" s="121"/>
      <c r="AH600" s="121"/>
      <c r="AI600" s="551"/>
      <c r="AJ600" s="551"/>
      <c r="AK600" s="551"/>
      <c r="AL600" s="551"/>
      <c r="AM600" s="551"/>
      <c r="AN600" s="551"/>
      <c r="AO600" s="551"/>
      <c r="AP600" s="551"/>
      <c r="AQ600" s="551"/>
      <c r="AR600" s="551"/>
      <c r="AS600" s="551"/>
      <c r="AT600" s="551"/>
      <c r="AU600" s="551"/>
      <c r="AV600" s="551"/>
      <c r="AW600" s="551"/>
      <c r="AX600" s="551"/>
    </row>
    <row r="601">
      <c r="A601" s="570" t="s">
        <v>4349</v>
      </c>
      <c r="B601" s="570" t="s">
        <v>4403</v>
      </c>
      <c r="C601" s="570" t="s">
        <v>70</v>
      </c>
      <c r="D601" s="570" t="s">
        <v>4351</v>
      </c>
      <c r="E601" s="570" t="s">
        <v>2714</v>
      </c>
      <c r="F601" s="570">
        <v>8</v>
      </c>
      <c r="G601" s="570">
        <v>31</v>
      </c>
      <c r="H601" s="570">
        <v>175</v>
      </c>
      <c r="I601" s="569"/>
      <c r="J601" s="121"/>
      <c r="K601" s="121"/>
      <c r="L601" s="121"/>
      <c r="M601" s="570"/>
      <c r="N601" s="569"/>
      <c r="O601" s="569"/>
      <c r="P601" s="569"/>
      <c r="Q601" s="121"/>
      <c r="R601" s="121" t="s">
        <v>4404</v>
      </c>
      <c r="S601" s="121" t="s">
        <v>2742</v>
      </c>
      <c r="T601" s="121" t="s">
        <v>2766</v>
      </c>
      <c r="U601" s="121">
        <v>0</v>
      </c>
      <c r="V601" s="121" t="s">
        <v>70</v>
      </c>
      <c r="W601" s="121" t="s">
        <v>2869</v>
      </c>
      <c r="X601" s="121" t="s">
        <v>3193</v>
      </c>
      <c r="Y601" s="121" t="s">
        <v>2465</v>
      </c>
      <c r="Z601" s="121" t="s">
        <v>2768</v>
      </c>
      <c r="AA601" s="121" t="s">
        <v>2769</v>
      </c>
      <c r="AB601" s="121" t="s">
        <v>4405</v>
      </c>
      <c r="AC601" s="121" t="s">
        <v>2103</v>
      </c>
      <c r="AD601" s="121" t="s">
        <v>2788</v>
      </c>
      <c r="AE601" s="121" t="s">
        <v>4358</v>
      </c>
      <c r="AF601" s="121"/>
      <c r="AG601" s="121"/>
      <c r="AH601" s="121"/>
      <c r="AI601" s="551"/>
      <c r="AJ601" s="551"/>
      <c r="AK601" s="551"/>
      <c r="AL601" s="551"/>
      <c r="AM601" s="551"/>
      <c r="AN601" s="551"/>
      <c r="AO601" s="551"/>
      <c r="AP601" s="551"/>
      <c r="AQ601" s="551"/>
      <c r="AR601" s="551"/>
      <c r="AS601" s="551"/>
      <c r="AT601" s="551"/>
      <c r="AU601" s="551"/>
      <c r="AV601" s="551"/>
      <c r="AW601" s="551"/>
      <c r="AX601" s="551"/>
    </row>
    <row r="602">
      <c r="A602" s="570" t="s">
        <v>4349</v>
      </c>
      <c r="B602" s="570" t="s">
        <v>4406</v>
      </c>
      <c r="C602" s="570" t="s">
        <v>70</v>
      </c>
      <c r="D602" s="570" t="s">
        <v>4351</v>
      </c>
      <c r="E602" s="570" t="s">
        <v>2714</v>
      </c>
      <c r="F602" s="570">
        <v>8</v>
      </c>
      <c r="G602" s="570">
        <v>31</v>
      </c>
      <c r="H602" s="570">
        <v>175</v>
      </c>
      <c r="I602" s="569"/>
      <c r="J602" s="121"/>
      <c r="K602" s="121"/>
      <c r="L602" s="121"/>
      <c r="M602" s="570"/>
      <c r="N602" s="569"/>
      <c r="O602" s="569"/>
      <c r="P602" s="569"/>
      <c r="Q602" s="121"/>
      <c r="R602" s="121" t="s">
        <v>4407</v>
      </c>
      <c r="S602" s="121" t="s">
        <v>2742</v>
      </c>
      <c r="T602" s="121" t="s">
        <v>2766</v>
      </c>
      <c r="U602" s="121">
        <v>0</v>
      </c>
      <c r="V602" s="121" t="s">
        <v>70</v>
      </c>
      <c r="W602" s="121" t="s">
        <v>2969</v>
      </c>
      <c r="X602" s="121" t="s">
        <v>3193</v>
      </c>
      <c r="Y602" s="121" t="s">
        <v>2465</v>
      </c>
      <c r="Z602" s="121" t="s">
        <v>2744</v>
      </c>
      <c r="AA602" s="121" t="s">
        <v>2751</v>
      </c>
      <c r="AB602" s="121" t="s">
        <v>4408</v>
      </c>
      <c r="AC602" s="121" t="s">
        <v>2103</v>
      </c>
      <c r="AD602" s="121" t="s">
        <v>2747</v>
      </c>
      <c r="AE602" s="121" t="s">
        <v>3068</v>
      </c>
      <c r="AF602" s="121"/>
      <c r="AG602" s="121"/>
      <c r="AH602" s="121"/>
      <c r="AI602" s="551"/>
      <c r="AJ602" s="551"/>
      <c r="AK602" s="551"/>
      <c r="AL602" s="551"/>
      <c r="AM602" s="551"/>
      <c r="AN602" s="551"/>
      <c r="AO602" s="551"/>
      <c r="AP602" s="551"/>
      <c r="AQ602" s="551"/>
      <c r="AR602" s="551"/>
      <c r="AS602" s="551"/>
      <c r="AT602" s="551"/>
      <c r="AU602" s="551"/>
      <c r="AV602" s="551"/>
      <c r="AW602" s="551"/>
      <c r="AX602" s="551"/>
    </row>
    <row r="603">
      <c r="A603" s="570" t="s">
        <v>4349</v>
      </c>
      <c r="B603" s="570" t="s">
        <v>4409</v>
      </c>
      <c r="C603" s="570" t="s">
        <v>70</v>
      </c>
      <c r="D603" s="570" t="s">
        <v>4351</v>
      </c>
      <c r="E603" s="570" t="s">
        <v>2714</v>
      </c>
      <c r="F603" s="570">
        <v>8</v>
      </c>
      <c r="G603" s="570">
        <v>31</v>
      </c>
      <c r="H603" s="570">
        <v>99</v>
      </c>
      <c r="I603" s="569"/>
      <c r="J603" s="121"/>
      <c r="K603" s="121"/>
      <c r="L603" s="121"/>
      <c r="M603" s="570"/>
      <c r="N603" s="569"/>
      <c r="O603" s="569"/>
      <c r="P603" s="569"/>
      <c r="Q603" s="121"/>
      <c r="R603" s="121" t="s">
        <v>4410</v>
      </c>
      <c r="S603" s="121" t="s">
        <v>2742</v>
      </c>
      <c r="T603" s="121" t="s">
        <v>2766</v>
      </c>
      <c r="U603" s="121">
        <v>0</v>
      </c>
      <c r="V603" s="121" t="s">
        <v>70</v>
      </c>
      <c r="W603" s="121" t="s">
        <v>2869</v>
      </c>
      <c r="X603" s="121" t="s">
        <v>3193</v>
      </c>
      <c r="Y603" s="121" t="s">
        <v>2465</v>
      </c>
      <c r="Z603" s="121" t="s">
        <v>2768</v>
      </c>
      <c r="AA603" s="121" t="s">
        <v>2769</v>
      </c>
      <c r="AB603" s="121" t="s">
        <v>4370</v>
      </c>
      <c r="AC603" s="121" t="s">
        <v>2103</v>
      </c>
      <c r="AD603" s="121" t="s">
        <v>2788</v>
      </c>
      <c r="AE603" s="121" t="s">
        <v>4358</v>
      </c>
      <c r="AF603" s="121"/>
      <c r="AG603" s="121"/>
      <c r="AH603" s="121"/>
      <c r="AI603" s="551"/>
      <c r="AJ603" s="551"/>
      <c r="AK603" s="551"/>
      <c r="AL603" s="551"/>
      <c r="AM603" s="551"/>
      <c r="AN603" s="551"/>
      <c r="AO603" s="551"/>
      <c r="AP603" s="551"/>
      <c r="AQ603" s="551"/>
      <c r="AR603" s="551"/>
      <c r="AS603" s="551"/>
      <c r="AT603" s="551"/>
      <c r="AU603" s="551"/>
      <c r="AV603" s="551"/>
      <c r="AW603" s="551"/>
      <c r="AX603" s="551"/>
    </row>
    <row r="604">
      <c r="A604" s="570" t="s">
        <v>4349</v>
      </c>
      <c r="B604" s="570" t="s">
        <v>4411</v>
      </c>
      <c r="C604" s="570" t="s">
        <v>70</v>
      </c>
      <c r="D604" s="570" t="s">
        <v>4351</v>
      </c>
      <c r="E604" s="570" t="s">
        <v>2714</v>
      </c>
      <c r="F604" s="570">
        <v>8</v>
      </c>
      <c r="G604" s="570">
        <v>31</v>
      </c>
      <c r="H604" s="570">
        <v>99</v>
      </c>
      <c r="I604" s="569"/>
      <c r="J604" s="121"/>
      <c r="K604" s="121"/>
      <c r="L604" s="121"/>
      <c r="M604" s="570"/>
      <c r="N604" s="569"/>
      <c r="O604" s="569"/>
      <c r="P604" s="569"/>
      <c r="Q604" s="121"/>
      <c r="R604" s="121" t="s">
        <v>4412</v>
      </c>
      <c r="S604" s="121" t="s">
        <v>2742</v>
      </c>
      <c r="T604" s="121" t="s">
        <v>2766</v>
      </c>
      <c r="U604" s="121">
        <v>0</v>
      </c>
      <c r="V604" s="121" t="s">
        <v>70</v>
      </c>
      <c r="W604" s="121" t="s">
        <v>2969</v>
      </c>
      <c r="X604" s="121" t="s">
        <v>3193</v>
      </c>
      <c r="Y604" s="121" t="s">
        <v>2465</v>
      </c>
      <c r="Z604" s="121" t="s">
        <v>2744</v>
      </c>
      <c r="AA604" s="121" t="s">
        <v>2751</v>
      </c>
      <c r="AB604" s="121" t="s">
        <v>4413</v>
      </c>
      <c r="AC604" s="121" t="s">
        <v>2103</v>
      </c>
      <c r="AD604" s="121" t="s">
        <v>2747</v>
      </c>
      <c r="AE604" s="121" t="s">
        <v>3068</v>
      </c>
      <c r="AF604" s="121"/>
      <c r="AG604" s="121"/>
      <c r="AH604" s="121"/>
      <c r="AI604" s="551"/>
      <c r="AJ604" s="551"/>
      <c r="AK604" s="551"/>
      <c r="AL604" s="551"/>
      <c r="AM604" s="551"/>
      <c r="AN604" s="551"/>
      <c r="AO604" s="551"/>
      <c r="AP604" s="551"/>
      <c r="AQ604" s="551"/>
      <c r="AR604" s="551"/>
      <c r="AS604" s="551"/>
      <c r="AT604" s="551"/>
      <c r="AU604" s="551"/>
      <c r="AV604" s="551"/>
      <c r="AW604" s="551"/>
      <c r="AX604" s="551"/>
    </row>
    <row r="605">
      <c r="A605" s="570" t="s">
        <v>4349</v>
      </c>
      <c r="B605" s="570" t="s">
        <v>4414</v>
      </c>
      <c r="C605" s="570" t="s">
        <v>70</v>
      </c>
      <c r="D605" s="570" t="s">
        <v>4351</v>
      </c>
      <c r="E605" s="570" t="s">
        <v>2714</v>
      </c>
      <c r="F605" s="570">
        <v>8</v>
      </c>
      <c r="G605" s="570">
        <v>31</v>
      </c>
      <c r="H605" s="570">
        <v>83</v>
      </c>
      <c r="I605" s="569"/>
      <c r="J605" s="121"/>
      <c r="K605" s="121"/>
      <c r="L605" s="121"/>
      <c r="M605" s="570"/>
      <c r="N605" s="569"/>
      <c r="O605" s="569"/>
      <c r="P605" s="569"/>
      <c r="Q605" s="121"/>
      <c r="R605" s="121" t="s">
        <v>4415</v>
      </c>
      <c r="S605" s="121" t="s">
        <v>2742</v>
      </c>
      <c r="T605" s="121" t="s">
        <v>2766</v>
      </c>
      <c r="U605" s="121">
        <v>0</v>
      </c>
      <c r="V605" s="121" t="s">
        <v>70</v>
      </c>
      <c r="W605" s="121" t="s">
        <v>2969</v>
      </c>
      <c r="X605" s="121" t="s">
        <v>3193</v>
      </c>
      <c r="Y605" s="121" t="s">
        <v>2465</v>
      </c>
      <c r="Z605" s="121" t="s">
        <v>2744</v>
      </c>
      <c r="AA605" s="121" t="s">
        <v>2751</v>
      </c>
      <c r="AB605" s="121" t="s">
        <v>4416</v>
      </c>
      <c r="AC605" s="121" t="s">
        <v>2103</v>
      </c>
      <c r="AD605" s="121" t="s">
        <v>2747</v>
      </c>
      <c r="AE605" s="121" t="s">
        <v>3068</v>
      </c>
      <c r="AF605" s="121"/>
      <c r="AG605" s="121"/>
      <c r="AH605" s="121"/>
      <c r="AI605" s="551"/>
      <c r="AJ605" s="551"/>
      <c r="AK605" s="551"/>
      <c r="AL605" s="551"/>
      <c r="AM605" s="551"/>
      <c r="AN605" s="551"/>
      <c r="AO605" s="551"/>
      <c r="AP605" s="551"/>
      <c r="AQ605" s="551"/>
      <c r="AR605" s="551"/>
      <c r="AS605" s="551"/>
      <c r="AT605" s="551"/>
      <c r="AU605" s="551"/>
      <c r="AV605" s="551"/>
      <c r="AW605" s="551"/>
      <c r="AX605" s="551"/>
    </row>
    <row r="606">
      <c r="A606" s="570" t="s">
        <v>4349</v>
      </c>
      <c r="B606" s="570" t="s">
        <v>4417</v>
      </c>
      <c r="C606" s="570" t="s">
        <v>70</v>
      </c>
      <c r="D606" s="570" t="s">
        <v>4351</v>
      </c>
      <c r="E606" s="570" t="s">
        <v>2714</v>
      </c>
      <c r="F606" s="570">
        <v>8</v>
      </c>
      <c r="G606" s="570">
        <v>31</v>
      </c>
      <c r="H606" s="570">
        <v>83</v>
      </c>
      <c r="I606" s="569"/>
      <c r="J606" s="121"/>
      <c r="K606" s="121"/>
      <c r="L606" s="121"/>
      <c r="M606" s="570"/>
      <c r="N606" s="569"/>
      <c r="O606" s="569"/>
      <c r="P606" s="569"/>
      <c r="Q606" s="121"/>
      <c r="R606" s="121" t="s">
        <v>4418</v>
      </c>
      <c r="S606" s="121" t="s">
        <v>2742</v>
      </c>
      <c r="T606" s="121" t="s">
        <v>2766</v>
      </c>
      <c r="U606" s="121">
        <v>0</v>
      </c>
      <c r="V606" s="121" t="s">
        <v>70</v>
      </c>
      <c r="W606" s="121" t="s">
        <v>2767</v>
      </c>
      <c r="X606" s="121" t="s">
        <v>3193</v>
      </c>
      <c r="Y606" s="121" t="s">
        <v>2465</v>
      </c>
      <c r="Z606" s="121" t="s">
        <v>2768</v>
      </c>
      <c r="AA606" s="121" t="s">
        <v>2769</v>
      </c>
      <c r="AB606" s="121" t="s">
        <v>3609</v>
      </c>
      <c r="AC606" s="121" t="s">
        <v>2103</v>
      </c>
      <c r="AD606" s="121" t="s">
        <v>2788</v>
      </c>
      <c r="AE606" s="121" t="s">
        <v>2793</v>
      </c>
      <c r="AF606" s="121"/>
      <c r="AG606" s="121"/>
      <c r="AH606" s="121"/>
      <c r="AI606" s="551"/>
      <c r="AJ606" s="551"/>
      <c r="AK606" s="551"/>
      <c r="AL606" s="551"/>
      <c r="AM606" s="551"/>
      <c r="AN606" s="551"/>
      <c r="AO606" s="551"/>
      <c r="AP606" s="551"/>
      <c r="AQ606" s="551"/>
      <c r="AR606" s="551"/>
      <c r="AS606" s="551"/>
      <c r="AT606" s="551"/>
      <c r="AU606" s="551"/>
      <c r="AV606" s="551"/>
      <c r="AW606" s="551"/>
      <c r="AX606" s="551"/>
    </row>
    <row r="607">
      <c r="A607" s="570" t="s">
        <v>4349</v>
      </c>
      <c r="B607" s="570" t="s">
        <v>4419</v>
      </c>
      <c r="C607" s="570" t="s">
        <v>70</v>
      </c>
      <c r="D607" s="570" t="s">
        <v>4351</v>
      </c>
      <c r="E607" s="570" t="s">
        <v>2714</v>
      </c>
      <c r="F607" s="570">
        <v>8</v>
      </c>
      <c r="G607" s="570">
        <v>31</v>
      </c>
      <c r="H607" s="570">
        <v>83</v>
      </c>
      <c r="I607" s="569"/>
      <c r="J607" s="121"/>
      <c r="K607" s="121"/>
      <c r="L607" s="121"/>
      <c r="M607" s="570"/>
      <c r="N607" s="569"/>
      <c r="O607" s="569"/>
      <c r="P607" s="569"/>
      <c r="Q607" s="121"/>
      <c r="R607" s="121" t="s">
        <v>4420</v>
      </c>
      <c r="S607" s="121" t="s">
        <v>2742</v>
      </c>
      <c r="T607" s="121" t="s">
        <v>2766</v>
      </c>
      <c r="U607" s="121">
        <v>0</v>
      </c>
      <c r="V607" s="121" t="s">
        <v>70</v>
      </c>
      <c r="W607" s="121" t="s">
        <v>2869</v>
      </c>
      <c r="X607" s="121" t="s">
        <v>3193</v>
      </c>
      <c r="Y607" s="121" t="s">
        <v>2465</v>
      </c>
      <c r="Z607" s="121" t="s">
        <v>2768</v>
      </c>
      <c r="AA607" s="121" t="s">
        <v>2769</v>
      </c>
      <c r="AB607" s="121" t="s">
        <v>4421</v>
      </c>
      <c r="AC607" s="121" t="s">
        <v>2103</v>
      </c>
      <c r="AD607" s="121" t="s">
        <v>2788</v>
      </c>
      <c r="AE607" s="121" t="s">
        <v>4114</v>
      </c>
      <c r="AF607" s="121"/>
      <c r="AG607" s="121"/>
      <c r="AH607" s="121"/>
      <c r="AI607" s="551"/>
      <c r="AJ607" s="551"/>
      <c r="AK607" s="551"/>
      <c r="AL607" s="551"/>
      <c r="AM607" s="551"/>
      <c r="AN607" s="551"/>
      <c r="AO607" s="551"/>
      <c r="AP607" s="551"/>
      <c r="AQ607" s="551"/>
      <c r="AR607" s="551"/>
      <c r="AS607" s="551"/>
      <c r="AT607" s="551"/>
      <c r="AU607" s="551"/>
      <c r="AV607" s="551"/>
      <c r="AW607" s="551"/>
      <c r="AX607" s="551"/>
    </row>
    <row r="608">
      <c r="A608" s="570" t="s">
        <v>4349</v>
      </c>
      <c r="B608" s="570" t="s">
        <v>4422</v>
      </c>
      <c r="C608" s="570" t="s">
        <v>70</v>
      </c>
      <c r="D608" s="570" t="s">
        <v>4351</v>
      </c>
      <c r="E608" s="570" t="s">
        <v>2714</v>
      </c>
      <c r="F608" s="570">
        <v>8</v>
      </c>
      <c r="G608" s="570">
        <v>31</v>
      </c>
      <c r="H608" s="570">
        <v>83</v>
      </c>
      <c r="I608" s="569"/>
      <c r="J608" s="121"/>
      <c r="K608" s="121"/>
      <c r="L608" s="121"/>
      <c r="M608" s="570"/>
      <c r="N608" s="569"/>
      <c r="O608" s="569"/>
      <c r="P608" s="569"/>
      <c r="Q608" s="121"/>
      <c r="R608" s="121" t="s">
        <v>4423</v>
      </c>
      <c r="S608" s="121" t="s">
        <v>2742</v>
      </c>
      <c r="T608" s="121" t="s">
        <v>2766</v>
      </c>
      <c r="U608" s="121">
        <v>0</v>
      </c>
      <c r="V608" s="121" t="s">
        <v>70</v>
      </c>
      <c r="W608" s="121" t="s">
        <v>3071</v>
      </c>
      <c r="X608" s="121" t="s">
        <v>3193</v>
      </c>
      <c r="Y608" s="121" t="s">
        <v>2465</v>
      </c>
      <c r="Z608" s="121" t="s">
        <v>2744</v>
      </c>
      <c r="AA608" s="121" t="s">
        <v>2751</v>
      </c>
      <c r="AB608" s="121" t="s">
        <v>2817</v>
      </c>
      <c r="AC608" s="121" t="s">
        <v>2103</v>
      </c>
      <c r="AD608" s="121" t="s">
        <v>2747</v>
      </c>
      <c r="AE608" s="121" t="s">
        <v>2797</v>
      </c>
      <c r="AF608" s="121"/>
      <c r="AG608" s="121"/>
      <c r="AH608" s="121"/>
      <c r="AI608" s="551"/>
      <c r="AJ608" s="551"/>
      <c r="AK608" s="551"/>
      <c r="AL608" s="551"/>
      <c r="AM608" s="551"/>
      <c r="AN608" s="551"/>
      <c r="AO608" s="551"/>
      <c r="AP608" s="551"/>
      <c r="AQ608" s="551"/>
      <c r="AR608" s="551"/>
      <c r="AS608" s="551"/>
      <c r="AT608" s="551"/>
      <c r="AU608" s="551"/>
      <c r="AV608" s="551"/>
      <c r="AW608" s="551"/>
      <c r="AX608" s="551"/>
    </row>
    <row r="609">
      <c r="A609" s="570" t="s">
        <v>4349</v>
      </c>
      <c r="B609" s="570" t="s">
        <v>4424</v>
      </c>
      <c r="C609" s="570" t="s">
        <v>70</v>
      </c>
      <c r="D609" s="570" t="s">
        <v>4351</v>
      </c>
      <c r="E609" s="570" t="s">
        <v>2714</v>
      </c>
      <c r="F609" s="570">
        <v>8</v>
      </c>
      <c r="G609" s="570">
        <v>31</v>
      </c>
      <c r="H609" s="570">
        <v>83</v>
      </c>
      <c r="I609" s="569"/>
      <c r="J609" s="121"/>
      <c r="K609" s="121"/>
      <c r="L609" s="121"/>
      <c r="M609" s="570"/>
      <c r="N609" s="569"/>
      <c r="O609" s="569"/>
      <c r="P609" s="569"/>
      <c r="Q609" s="121"/>
      <c r="R609" s="121" t="s">
        <v>4425</v>
      </c>
      <c r="S609" s="121" t="s">
        <v>2742</v>
      </c>
      <c r="T609" s="121" t="s">
        <v>2766</v>
      </c>
      <c r="U609" s="121">
        <v>0</v>
      </c>
      <c r="V609" s="121" t="s">
        <v>70</v>
      </c>
      <c r="W609" s="121" t="s">
        <v>2869</v>
      </c>
      <c r="X609" s="121" t="s">
        <v>3193</v>
      </c>
      <c r="Y609" s="121" t="s">
        <v>2465</v>
      </c>
      <c r="Z609" s="121" t="s">
        <v>2785</v>
      </c>
      <c r="AA609" s="121" t="s">
        <v>2786</v>
      </c>
      <c r="AB609" s="121" t="s">
        <v>2787</v>
      </c>
      <c r="AC609" s="121" t="s">
        <v>2103</v>
      </c>
      <c r="AD609" s="121" t="s">
        <v>2788</v>
      </c>
      <c r="AE609" s="121" t="s">
        <v>2789</v>
      </c>
      <c r="AF609" s="121"/>
      <c r="AG609" s="121"/>
      <c r="AH609" s="121"/>
      <c r="AI609" s="551"/>
      <c r="AJ609" s="551"/>
      <c r="AK609" s="551"/>
      <c r="AL609" s="551"/>
      <c r="AM609" s="551"/>
      <c r="AN609" s="551"/>
      <c r="AO609" s="551"/>
      <c r="AP609" s="551"/>
      <c r="AQ609" s="551"/>
      <c r="AR609" s="551"/>
      <c r="AS609" s="551"/>
      <c r="AT609" s="551"/>
      <c r="AU609" s="551"/>
      <c r="AV609" s="551"/>
      <c r="AW609" s="551"/>
      <c r="AX609" s="551"/>
    </row>
    <row r="610">
      <c r="A610" s="570" t="s">
        <v>4349</v>
      </c>
      <c r="B610" s="570" t="s">
        <v>4426</v>
      </c>
      <c r="C610" s="570" t="s">
        <v>70</v>
      </c>
      <c r="D610" s="570" t="s">
        <v>4351</v>
      </c>
      <c r="E610" s="570" t="s">
        <v>2714</v>
      </c>
      <c r="F610" s="570">
        <v>8</v>
      </c>
      <c r="G610" s="570">
        <v>31</v>
      </c>
      <c r="H610" s="570">
        <v>83</v>
      </c>
      <c r="I610" s="569"/>
      <c r="J610" s="121"/>
      <c r="K610" s="121"/>
      <c r="L610" s="121"/>
      <c r="M610" s="570"/>
      <c r="N610" s="569"/>
      <c r="O610" s="569"/>
      <c r="P610" s="569"/>
      <c r="Q610" s="121"/>
      <c r="R610" s="121" t="s">
        <v>4427</v>
      </c>
      <c r="S610" s="121" t="s">
        <v>2742</v>
      </c>
      <c r="T610" s="121" t="s">
        <v>2766</v>
      </c>
      <c r="U610" s="121">
        <v>0</v>
      </c>
      <c r="V610" s="121" t="s">
        <v>70</v>
      </c>
      <c r="W610" s="121" t="s">
        <v>2869</v>
      </c>
      <c r="X610" s="121" t="s">
        <v>3193</v>
      </c>
      <c r="Y610" s="121" t="s">
        <v>2465</v>
      </c>
      <c r="Z610" s="121" t="s">
        <v>2768</v>
      </c>
      <c r="AA610" s="121" t="s">
        <v>2769</v>
      </c>
      <c r="AB610" s="121" t="s">
        <v>4398</v>
      </c>
      <c r="AC610" s="121" t="s">
        <v>2103</v>
      </c>
      <c r="AD610" s="121" t="s">
        <v>2788</v>
      </c>
      <c r="AE610" s="121" t="s">
        <v>4114</v>
      </c>
      <c r="AF610" s="121"/>
      <c r="AG610" s="121"/>
      <c r="AH610" s="121"/>
      <c r="AI610" s="551"/>
      <c r="AJ610" s="551"/>
      <c r="AK610" s="551"/>
      <c r="AL610" s="551"/>
      <c r="AM610" s="551"/>
      <c r="AN610" s="551"/>
      <c r="AO610" s="551"/>
      <c r="AP610" s="551"/>
      <c r="AQ610" s="551"/>
      <c r="AR610" s="551"/>
      <c r="AS610" s="551"/>
      <c r="AT610" s="551"/>
      <c r="AU610" s="551"/>
      <c r="AV610" s="551"/>
      <c r="AW610" s="551"/>
      <c r="AX610" s="551"/>
    </row>
    <row r="611">
      <c r="A611" s="570" t="s">
        <v>4349</v>
      </c>
      <c r="B611" s="570" t="s">
        <v>4428</v>
      </c>
      <c r="C611" s="570" t="s">
        <v>70</v>
      </c>
      <c r="D611" s="570" t="s">
        <v>4351</v>
      </c>
      <c r="E611" s="570" t="s">
        <v>2714</v>
      </c>
      <c r="F611" s="570">
        <v>8</v>
      </c>
      <c r="G611" s="570">
        <v>19</v>
      </c>
      <c r="H611" s="570">
        <v>80</v>
      </c>
      <c r="I611" s="569"/>
      <c r="J611" s="121"/>
      <c r="K611" s="121"/>
      <c r="L611" s="121"/>
      <c r="M611" s="570"/>
      <c r="N611" s="569"/>
      <c r="O611" s="569"/>
      <c r="P611" s="569"/>
      <c r="Q611" s="121"/>
      <c r="R611" s="121" t="s">
        <v>4429</v>
      </c>
      <c r="S611" s="121" t="s">
        <v>2742</v>
      </c>
      <c r="T611" s="121" t="s">
        <v>2766</v>
      </c>
      <c r="U611" s="121">
        <v>0</v>
      </c>
      <c r="V611" s="121" t="s">
        <v>70</v>
      </c>
      <c r="W611" s="121" t="s">
        <v>2869</v>
      </c>
      <c r="X611" s="121" t="s">
        <v>3193</v>
      </c>
      <c r="Y611" s="121" t="s">
        <v>2465</v>
      </c>
      <c r="Z611" s="121" t="s">
        <v>2768</v>
      </c>
      <c r="AA611" s="121" t="s">
        <v>2769</v>
      </c>
      <c r="AB611" s="121" t="s">
        <v>4398</v>
      </c>
      <c r="AC611" s="121" t="s">
        <v>2103</v>
      </c>
      <c r="AD611" s="121" t="s">
        <v>2788</v>
      </c>
      <c r="AE611" s="121" t="s">
        <v>4114</v>
      </c>
      <c r="AF611" s="121"/>
      <c r="AG611" s="121"/>
      <c r="AH611" s="121"/>
      <c r="AI611" s="551"/>
      <c r="AJ611" s="551"/>
      <c r="AK611" s="551"/>
      <c r="AL611" s="551"/>
      <c r="AM611" s="551"/>
      <c r="AN611" s="551"/>
      <c r="AO611" s="551"/>
      <c r="AP611" s="551"/>
      <c r="AQ611" s="551"/>
      <c r="AR611" s="551"/>
      <c r="AS611" s="551"/>
      <c r="AT611" s="551"/>
      <c r="AU611" s="551"/>
      <c r="AV611" s="551"/>
      <c r="AW611" s="551"/>
      <c r="AX611" s="551"/>
    </row>
    <row r="612">
      <c r="A612" s="570" t="s">
        <v>4349</v>
      </c>
      <c r="B612" s="570" t="s">
        <v>4430</v>
      </c>
      <c r="C612" s="570" t="s">
        <v>70</v>
      </c>
      <c r="D612" s="570" t="s">
        <v>4351</v>
      </c>
      <c r="E612" s="570" t="s">
        <v>2714</v>
      </c>
      <c r="F612" s="570">
        <v>8</v>
      </c>
      <c r="G612" s="570">
        <v>62</v>
      </c>
      <c r="H612" s="570">
        <v>102</v>
      </c>
      <c r="I612" s="569"/>
      <c r="J612" s="121"/>
      <c r="K612" s="121"/>
      <c r="L612" s="121"/>
      <c r="M612" s="570"/>
      <c r="N612" s="569"/>
      <c r="O612" s="569"/>
      <c r="P612" s="569"/>
      <c r="Q612" s="121"/>
      <c r="R612" s="121" t="s">
        <v>4431</v>
      </c>
      <c r="S612" s="121" t="s">
        <v>2742</v>
      </c>
      <c r="T612" s="121" t="s">
        <v>2766</v>
      </c>
      <c r="U612" s="121">
        <v>0</v>
      </c>
      <c r="V612" s="121" t="s">
        <v>70</v>
      </c>
      <c r="W612" s="121" t="s">
        <v>2767</v>
      </c>
      <c r="X612" s="121" t="s">
        <v>2410</v>
      </c>
      <c r="Y612" s="121" t="s">
        <v>2465</v>
      </c>
      <c r="Z612" s="121" t="s">
        <v>2768</v>
      </c>
      <c r="AA612" s="121" t="s">
        <v>2769</v>
      </c>
      <c r="AB612" s="121" t="s">
        <v>4395</v>
      </c>
      <c r="AC612" s="121" t="s">
        <v>2103</v>
      </c>
      <c r="AD612" s="121" t="s">
        <v>2788</v>
      </c>
      <c r="AE612" s="121" t="s">
        <v>2793</v>
      </c>
      <c r="AF612" s="121"/>
      <c r="AG612" s="121"/>
      <c r="AH612" s="121"/>
      <c r="AI612" s="551"/>
      <c r="AJ612" s="551"/>
      <c r="AK612" s="551"/>
      <c r="AL612" s="551"/>
      <c r="AM612" s="551"/>
      <c r="AN612" s="551"/>
      <c r="AO612" s="551"/>
      <c r="AP612" s="551"/>
      <c r="AQ612" s="551"/>
      <c r="AR612" s="551"/>
      <c r="AS612" s="551"/>
      <c r="AT612" s="551"/>
      <c r="AU612" s="551"/>
      <c r="AV612" s="551"/>
      <c r="AW612" s="551"/>
      <c r="AX612" s="551"/>
    </row>
    <row r="613">
      <c r="A613" s="570" t="s">
        <v>4349</v>
      </c>
      <c r="B613" s="570" t="s">
        <v>4432</v>
      </c>
      <c r="C613" s="570" t="s">
        <v>70</v>
      </c>
      <c r="D613" s="570" t="s">
        <v>4351</v>
      </c>
      <c r="E613" s="570" t="s">
        <v>2714</v>
      </c>
      <c r="F613" s="570">
        <v>8</v>
      </c>
      <c r="G613" s="570">
        <v>62</v>
      </c>
      <c r="H613" s="570">
        <v>102</v>
      </c>
      <c r="I613" s="569"/>
      <c r="J613" s="121"/>
      <c r="K613" s="121"/>
      <c r="L613" s="121"/>
      <c r="M613" s="570"/>
      <c r="N613" s="569"/>
      <c r="O613" s="569"/>
      <c r="P613" s="569"/>
      <c r="Q613" s="121"/>
      <c r="R613" s="121" t="s">
        <v>4433</v>
      </c>
      <c r="S613" s="121" t="s">
        <v>2742</v>
      </c>
      <c r="T613" s="121" t="s">
        <v>2766</v>
      </c>
      <c r="U613" s="121">
        <v>0</v>
      </c>
      <c r="V613" s="121" t="s">
        <v>70</v>
      </c>
      <c r="W613" s="121" t="s">
        <v>2869</v>
      </c>
      <c r="X613" s="121" t="s">
        <v>2410</v>
      </c>
      <c r="Y613" s="121" t="s">
        <v>2465</v>
      </c>
      <c r="Z613" s="121" t="s">
        <v>2768</v>
      </c>
      <c r="AA613" s="121" t="s">
        <v>2769</v>
      </c>
      <c r="AB613" s="121" t="s">
        <v>4434</v>
      </c>
      <c r="AC613" s="121" t="s">
        <v>2103</v>
      </c>
      <c r="AD613" s="121" t="s">
        <v>2788</v>
      </c>
      <c r="AE613" s="121" t="s">
        <v>4435</v>
      </c>
      <c r="AF613" s="121"/>
      <c r="AG613" s="121"/>
      <c r="AH613" s="121"/>
      <c r="AI613" s="551"/>
      <c r="AJ613" s="551"/>
      <c r="AK613" s="551"/>
      <c r="AL613" s="551"/>
      <c r="AM613" s="551"/>
      <c r="AN613" s="551"/>
      <c r="AO613" s="551"/>
      <c r="AP613" s="551"/>
      <c r="AQ613" s="551"/>
      <c r="AR613" s="551"/>
      <c r="AS613" s="551"/>
      <c r="AT613" s="551"/>
      <c r="AU613" s="551"/>
      <c r="AV613" s="551"/>
      <c r="AW613" s="551"/>
      <c r="AX613" s="551"/>
    </row>
    <row r="614">
      <c r="A614" s="570" t="s">
        <v>4349</v>
      </c>
      <c r="B614" s="570" t="s">
        <v>4436</v>
      </c>
      <c r="C614" s="570" t="s">
        <v>70</v>
      </c>
      <c r="D614" s="570" t="s">
        <v>4351</v>
      </c>
      <c r="E614" s="570" t="s">
        <v>2714</v>
      </c>
      <c r="F614" s="570">
        <v>8</v>
      </c>
      <c r="G614" s="570">
        <v>62</v>
      </c>
      <c r="H614" s="570">
        <v>102</v>
      </c>
      <c r="I614" s="569"/>
      <c r="J614" s="121"/>
      <c r="K614" s="121"/>
      <c r="L614" s="121"/>
      <c r="M614" s="570"/>
      <c r="N614" s="569"/>
      <c r="O614" s="569"/>
      <c r="P614" s="569"/>
      <c r="Q614" s="121"/>
      <c r="R614" s="121" t="s">
        <v>4437</v>
      </c>
      <c r="S614" s="121" t="s">
        <v>2742</v>
      </c>
      <c r="T614" s="121" t="s">
        <v>2766</v>
      </c>
      <c r="U614" s="121">
        <v>0</v>
      </c>
      <c r="V614" s="121" t="s">
        <v>70</v>
      </c>
      <c r="W614" s="121" t="s">
        <v>3071</v>
      </c>
      <c r="X614" s="121" t="s">
        <v>2410</v>
      </c>
      <c r="Y614" s="121" t="s">
        <v>2465</v>
      </c>
      <c r="Z614" s="121" t="s">
        <v>2744</v>
      </c>
      <c r="AA614" s="121" t="s">
        <v>2751</v>
      </c>
      <c r="AB614" s="121" t="s">
        <v>2809</v>
      </c>
      <c r="AC614" s="121" t="s">
        <v>2103</v>
      </c>
      <c r="AD614" s="121" t="s">
        <v>2747</v>
      </c>
      <c r="AE614" s="121" t="s">
        <v>2797</v>
      </c>
      <c r="AF614" s="121"/>
      <c r="AG614" s="121"/>
      <c r="AH614" s="121"/>
      <c r="AI614" s="551"/>
      <c r="AJ614" s="551"/>
      <c r="AK614" s="551"/>
      <c r="AL614" s="551"/>
      <c r="AM614" s="551"/>
      <c r="AN614" s="551"/>
      <c r="AO614" s="551"/>
      <c r="AP614" s="551"/>
      <c r="AQ614" s="551"/>
      <c r="AR614" s="551"/>
      <c r="AS614" s="551"/>
      <c r="AT614" s="551"/>
      <c r="AU614" s="551"/>
      <c r="AV614" s="551"/>
      <c r="AW614" s="551"/>
      <c r="AX614" s="551"/>
    </row>
    <row r="615">
      <c r="A615" s="570" t="s">
        <v>4349</v>
      </c>
      <c r="B615" s="570" t="s">
        <v>4438</v>
      </c>
      <c r="C615" s="570" t="s">
        <v>70</v>
      </c>
      <c r="D615" s="570" t="s">
        <v>4351</v>
      </c>
      <c r="E615" s="570" t="s">
        <v>2714</v>
      </c>
      <c r="F615" s="570">
        <v>8</v>
      </c>
      <c r="G615" s="570">
        <v>62</v>
      </c>
      <c r="H615" s="570">
        <v>102</v>
      </c>
      <c r="I615" s="569"/>
      <c r="J615" s="121"/>
      <c r="K615" s="121"/>
      <c r="L615" s="121"/>
      <c r="M615" s="570"/>
      <c r="N615" s="569"/>
      <c r="O615" s="569"/>
      <c r="P615" s="569"/>
      <c r="Q615" s="121"/>
      <c r="R615" s="121" t="s">
        <v>4439</v>
      </c>
      <c r="S615" s="121" t="s">
        <v>2742</v>
      </c>
      <c r="T615" s="121" t="s">
        <v>2766</v>
      </c>
      <c r="U615" s="121">
        <v>0</v>
      </c>
      <c r="V615" s="121" t="s">
        <v>70</v>
      </c>
      <c r="W615" s="121" t="s">
        <v>2969</v>
      </c>
      <c r="X615" s="121" t="s">
        <v>2410</v>
      </c>
      <c r="Y615" s="121" t="s">
        <v>2465</v>
      </c>
      <c r="Z615" s="121" t="s">
        <v>2768</v>
      </c>
      <c r="AA615" s="121" t="s">
        <v>2769</v>
      </c>
      <c r="AB615" s="121" t="s">
        <v>4440</v>
      </c>
      <c r="AC615" s="121" t="s">
        <v>2103</v>
      </c>
      <c r="AD615" s="121" t="s">
        <v>2788</v>
      </c>
      <c r="AE615" s="121" t="s">
        <v>4354</v>
      </c>
      <c r="AF615" s="121"/>
      <c r="AG615" s="121"/>
      <c r="AH615" s="121"/>
      <c r="AI615" s="551"/>
      <c r="AJ615" s="551"/>
      <c r="AK615" s="551"/>
      <c r="AL615" s="551"/>
      <c r="AM615" s="551"/>
      <c r="AN615" s="551"/>
      <c r="AO615" s="551"/>
      <c r="AP615" s="551"/>
      <c r="AQ615" s="551"/>
      <c r="AR615" s="551"/>
      <c r="AS615" s="551"/>
      <c r="AT615" s="551"/>
      <c r="AU615" s="551"/>
      <c r="AV615" s="551"/>
      <c r="AW615" s="551"/>
      <c r="AX615" s="551"/>
    </row>
    <row r="616">
      <c r="A616" s="570" t="s">
        <v>4349</v>
      </c>
      <c r="B616" s="570" t="s">
        <v>4441</v>
      </c>
      <c r="C616" s="570" t="s">
        <v>70</v>
      </c>
      <c r="D616" s="570" t="s">
        <v>4351</v>
      </c>
      <c r="E616" s="570" t="s">
        <v>2714</v>
      </c>
      <c r="F616" s="570">
        <v>8</v>
      </c>
      <c r="G616" s="570">
        <v>62</v>
      </c>
      <c r="H616" s="570">
        <v>102</v>
      </c>
      <c r="I616" s="569"/>
      <c r="J616" s="121"/>
      <c r="K616" s="121"/>
      <c r="L616" s="121"/>
      <c r="M616" s="570"/>
      <c r="N616" s="569"/>
      <c r="O616" s="569"/>
      <c r="P616" s="569"/>
      <c r="Q616" s="121"/>
      <c r="R616" s="121" t="s">
        <v>4442</v>
      </c>
      <c r="S616" s="121" t="s">
        <v>2742</v>
      </c>
      <c r="T616" s="121" t="s">
        <v>2766</v>
      </c>
      <c r="U616" s="121">
        <v>0</v>
      </c>
      <c r="V616" s="121" t="s">
        <v>70</v>
      </c>
      <c r="W616" s="121" t="s">
        <v>2869</v>
      </c>
      <c r="X616" s="121" t="s">
        <v>3193</v>
      </c>
      <c r="Y616" s="121" t="s">
        <v>2465</v>
      </c>
      <c r="Z616" s="121" t="s">
        <v>2768</v>
      </c>
      <c r="AA616" s="121" t="s">
        <v>2769</v>
      </c>
      <c r="AB616" s="121" t="s">
        <v>4443</v>
      </c>
      <c r="AC616" s="121" t="s">
        <v>2103</v>
      </c>
      <c r="AD616" s="121" t="s">
        <v>2788</v>
      </c>
      <c r="AE616" s="121" t="s">
        <v>4114</v>
      </c>
      <c r="AF616" s="121"/>
      <c r="AG616" s="121"/>
      <c r="AH616" s="121"/>
      <c r="AI616" s="551"/>
      <c r="AJ616" s="551"/>
      <c r="AK616" s="551"/>
      <c r="AL616" s="551"/>
      <c r="AM616" s="551"/>
      <c r="AN616" s="551"/>
      <c r="AO616" s="551"/>
      <c r="AP616" s="551"/>
      <c r="AQ616" s="551"/>
      <c r="AR616" s="551"/>
      <c r="AS616" s="551"/>
      <c r="AT616" s="551"/>
      <c r="AU616" s="551"/>
      <c r="AV616" s="551"/>
      <c r="AW616" s="551"/>
      <c r="AX616" s="551"/>
    </row>
    <row r="617">
      <c r="A617" s="570" t="s">
        <v>4349</v>
      </c>
      <c r="B617" s="570" t="s">
        <v>4444</v>
      </c>
      <c r="C617" s="570" t="s">
        <v>70</v>
      </c>
      <c r="D617" s="570" t="s">
        <v>4351</v>
      </c>
      <c r="E617" s="570" t="s">
        <v>2714</v>
      </c>
      <c r="F617" s="570">
        <v>8</v>
      </c>
      <c r="G617" s="570">
        <v>62</v>
      </c>
      <c r="H617" s="570">
        <v>102</v>
      </c>
      <c r="I617" s="569"/>
      <c r="J617" s="121"/>
      <c r="K617" s="121"/>
      <c r="L617" s="121"/>
      <c r="M617" s="570"/>
      <c r="N617" s="569"/>
      <c r="O617" s="569"/>
      <c r="P617" s="569"/>
      <c r="Q617" s="121"/>
      <c r="R617" s="121" t="s">
        <v>4445</v>
      </c>
      <c r="S617" s="121" t="s">
        <v>2742</v>
      </c>
      <c r="T617" s="121" t="s">
        <v>2766</v>
      </c>
      <c r="U617" s="121">
        <v>0</v>
      </c>
      <c r="V617" s="121" t="s">
        <v>70</v>
      </c>
      <c r="W617" s="121" t="s">
        <v>3071</v>
      </c>
      <c r="X617" s="121" t="s">
        <v>3193</v>
      </c>
      <c r="Y617" s="121" t="s">
        <v>2465</v>
      </c>
      <c r="Z617" s="121" t="s">
        <v>2744</v>
      </c>
      <c r="AA617" s="121" t="s">
        <v>2751</v>
      </c>
      <c r="AB617" s="121" t="s">
        <v>4446</v>
      </c>
      <c r="AC617" s="121" t="s">
        <v>2103</v>
      </c>
      <c r="AD617" s="121" t="s">
        <v>2747</v>
      </c>
      <c r="AE617" s="121" t="s">
        <v>2797</v>
      </c>
      <c r="AF617" s="121"/>
      <c r="AG617" s="121"/>
      <c r="AH617" s="121"/>
      <c r="AI617" s="551"/>
      <c r="AJ617" s="551"/>
      <c r="AK617" s="551"/>
      <c r="AL617" s="551"/>
      <c r="AM617" s="551"/>
      <c r="AN617" s="551"/>
      <c r="AO617" s="551"/>
      <c r="AP617" s="551"/>
      <c r="AQ617" s="551"/>
      <c r="AR617" s="551"/>
      <c r="AS617" s="551"/>
      <c r="AT617" s="551"/>
      <c r="AU617" s="551"/>
      <c r="AV617" s="551"/>
      <c r="AW617" s="551"/>
      <c r="AX617" s="551"/>
    </row>
    <row r="618">
      <c r="A618" s="570" t="s">
        <v>4349</v>
      </c>
      <c r="B618" s="570" t="s">
        <v>4447</v>
      </c>
      <c r="C618" s="570" t="s">
        <v>70</v>
      </c>
      <c r="D618" s="570" t="s">
        <v>4351</v>
      </c>
      <c r="E618" s="570" t="s">
        <v>2714</v>
      </c>
      <c r="F618" s="570">
        <v>8</v>
      </c>
      <c r="G618" s="570">
        <v>62</v>
      </c>
      <c r="H618" s="570">
        <v>102</v>
      </c>
      <c r="I618" s="569"/>
      <c r="J618" s="121"/>
      <c r="K618" s="121"/>
      <c r="L618" s="121"/>
      <c r="M618" s="570"/>
      <c r="N618" s="569"/>
      <c r="O618" s="569"/>
      <c r="P618" s="569"/>
      <c r="Q618" s="121"/>
      <c r="R618" s="121" t="s">
        <v>4448</v>
      </c>
      <c r="S618" s="121" t="s">
        <v>2742</v>
      </c>
      <c r="T618" s="121" t="s">
        <v>2766</v>
      </c>
      <c r="U618" s="121">
        <v>0</v>
      </c>
      <c r="V618" s="121" t="s">
        <v>70</v>
      </c>
      <c r="W618" s="121" t="s">
        <v>2767</v>
      </c>
      <c r="X618" s="121" t="s">
        <v>3193</v>
      </c>
      <c r="Y618" s="121" t="s">
        <v>2465</v>
      </c>
      <c r="Z618" s="121" t="s">
        <v>2768</v>
      </c>
      <c r="AA618" s="121" t="s">
        <v>2769</v>
      </c>
      <c r="AB618" s="121" t="s">
        <v>4449</v>
      </c>
      <c r="AC618" s="121" t="s">
        <v>2103</v>
      </c>
      <c r="AD618" s="121" t="s">
        <v>2788</v>
      </c>
      <c r="AE618" s="121" t="s">
        <v>2793</v>
      </c>
      <c r="AF618" s="121"/>
      <c r="AG618" s="121"/>
      <c r="AH618" s="121"/>
      <c r="AI618" s="551"/>
      <c r="AJ618" s="551"/>
      <c r="AK618" s="551"/>
      <c r="AL618" s="551"/>
      <c r="AM618" s="551"/>
      <c r="AN618" s="551"/>
      <c r="AO618" s="551"/>
      <c r="AP618" s="551"/>
      <c r="AQ618" s="551"/>
      <c r="AR618" s="551"/>
      <c r="AS618" s="551"/>
      <c r="AT618" s="551"/>
      <c r="AU618" s="551"/>
      <c r="AV618" s="551"/>
      <c r="AW618" s="551"/>
      <c r="AX618" s="551"/>
    </row>
    <row r="619">
      <c r="A619" s="570" t="s">
        <v>4349</v>
      </c>
      <c r="B619" s="570" t="s">
        <v>4450</v>
      </c>
      <c r="C619" s="570" t="s">
        <v>70</v>
      </c>
      <c r="D619" s="570" t="s">
        <v>4351</v>
      </c>
      <c r="E619" s="570" t="s">
        <v>2714</v>
      </c>
      <c r="F619" s="570">
        <v>8</v>
      </c>
      <c r="G619" s="570">
        <v>62</v>
      </c>
      <c r="H619" s="570">
        <v>102</v>
      </c>
      <c r="I619" s="569"/>
      <c r="J619" s="121"/>
      <c r="K619" s="121"/>
      <c r="L619" s="121"/>
      <c r="M619" s="570"/>
      <c r="N619" s="569"/>
      <c r="O619" s="569"/>
      <c r="P619" s="569"/>
      <c r="Q619" s="121"/>
      <c r="R619" s="121" t="s">
        <v>4451</v>
      </c>
      <c r="S619" s="121" t="s">
        <v>2742</v>
      </c>
      <c r="T619" s="121" t="s">
        <v>2766</v>
      </c>
      <c r="U619" s="121">
        <v>0</v>
      </c>
      <c r="V619" s="121" t="s">
        <v>70</v>
      </c>
      <c r="W619" s="121" t="s">
        <v>2869</v>
      </c>
      <c r="X619" s="121" t="s">
        <v>3193</v>
      </c>
      <c r="Y619" s="121" t="s">
        <v>2465</v>
      </c>
      <c r="Z619" s="121" t="s">
        <v>2768</v>
      </c>
      <c r="AA619" s="121" t="s">
        <v>2769</v>
      </c>
      <c r="AB619" s="121" t="s">
        <v>4452</v>
      </c>
      <c r="AC619" s="121" t="s">
        <v>2103</v>
      </c>
      <c r="AD619" s="121" t="s">
        <v>2788</v>
      </c>
      <c r="AE619" s="121" t="s">
        <v>4114</v>
      </c>
      <c r="AF619" s="121"/>
      <c r="AG619" s="121"/>
      <c r="AH619" s="121"/>
      <c r="AI619" s="551"/>
      <c r="AJ619" s="551"/>
      <c r="AK619" s="551"/>
      <c r="AL619" s="551"/>
      <c r="AM619" s="551"/>
      <c r="AN619" s="551"/>
      <c r="AO619" s="551"/>
      <c r="AP619" s="551"/>
      <c r="AQ619" s="551"/>
      <c r="AR619" s="551"/>
      <c r="AS619" s="551"/>
      <c r="AT619" s="551"/>
      <c r="AU619" s="551"/>
      <c r="AV619" s="551"/>
      <c r="AW619" s="551"/>
      <c r="AX619" s="551"/>
    </row>
    <row r="620">
      <c r="A620" s="570" t="s">
        <v>4349</v>
      </c>
      <c r="B620" s="570" t="s">
        <v>4453</v>
      </c>
      <c r="C620" s="570" t="s">
        <v>70</v>
      </c>
      <c r="D620" s="570" t="s">
        <v>4351</v>
      </c>
      <c r="E620" s="570" t="s">
        <v>2714</v>
      </c>
      <c r="F620" s="570">
        <v>8</v>
      </c>
      <c r="G620" s="570">
        <v>62</v>
      </c>
      <c r="H620" s="570">
        <v>102</v>
      </c>
      <c r="I620" s="569"/>
      <c r="J620" s="121"/>
      <c r="K620" s="121"/>
      <c r="L620" s="121"/>
      <c r="M620" s="570"/>
      <c r="N620" s="569"/>
      <c r="O620" s="569"/>
      <c r="P620" s="569"/>
      <c r="Q620" s="121"/>
      <c r="R620" s="121" t="s">
        <v>4454</v>
      </c>
      <c r="S620" s="121" t="s">
        <v>2742</v>
      </c>
      <c r="T620" s="121" t="s">
        <v>2766</v>
      </c>
      <c r="U620" s="121">
        <v>0</v>
      </c>
      <c r="V620" s="121" t="s">
        <v>70</v>
      </c>
      <c r="W620" s="121" t="s">
        <v>2767</v>
      </c>
      <c r="X620" s="121" t="s">
        <v>3193</v>
      </c>
      <c r="Y620" s="121" t="s">
        <v>2465</v>
      </c>
      <c r="Z620" s="121" t="s">
        <v>2744</v>
      </c>
      <c r="AA620" s="121" t="s">
        <v>2751</v>
      </c>
      <c r="AB620" s="121" t="s">
        <v>3074</v>
      </c>
      <c r="AC620" s="121" t="s">
        <v>2103</v>
      </c>
      <c r="AD620" s="121" t="s">
        <v>2747</v>
      </c>
      <c r="AE620" s="121" t="s">
        <v>2797</v>
      </c>
      <c r="AF620" s="121"/>
      <c r="AG620" s="121"/>
      <c r="AH620" s="121"/>
      <c r="AI620" s="551"/>
      <c r="AJ620" s="551"/>
      <c r="AK620" s="551"/>
      <c r="AL620" s="551"/>
      <c r="AM620" s="551"/>
      <c r="AN620" s="551"/>
      <c r="AO620" s="551"/>
      <c r="AP620" s="551"/>
      <c r="AQ620" s="551"/>
      <c r="AR620" s="551"/>
      <c r="AS620" s="551"/>
      <c r="AT620" s="551"/>
      <c r="AU620" s="551"/>
      <c r="AV620" s="551"/>
      <c r="AW620" s="551"/>
      <c r="AX620" s="551"/>
    </row>
    <row r="621">
      <c r="A621" s="570" t="s">
        <v>4349</v>
      </c>
      <c r="B621" s="570" t="s">
        <v>4455</v>
      </c>
      <c r="C621" s="570" t="s">
        <v>70</v>
      </c>
      <c r="D621" s="570" t="s">
        <v>4351</v>
      </c>
      <c r="E621" s="570" t="s">
        <v>2714</v>
      </c>
      <c r="F621" s="570">
        <v>8</v>
      </c>
      <c r="G621" s="570">
        <v>62</v>
      </c>
      <c r="H621" s="570">
        <v>102</v>
      </c>
      <c r="I621" s="569"/>
      <c r="J621" s="121"/>
      <c r="K621" s="121"/>
      <c r="L621" s="121"/>
      <c r="M621" s="570"/>
      <c r="N621" s="569"/>
      <c r="O621" s="569"/>
      <c r="P621" s="569"/>
      <c r="Q621" s="121"/>
      <c r="R621" s="121" t="s">
        <v>4456</v>
      </c>
      <c r="S621" s="121" t="s">
        <v>2742</v>
      </c>
      <c r="T621" s="121" t="s">
        <v>2766</v>
      </c>
      <c r="U621" s="121">
        <v>0</v>
      </c>
      <c r="V621" s="121" t="s">
        <v>70</v>
      </c>
      <c r="W621" s="121" t="s">
        <v>2767</v>
      </c>
      <c r="X621" s="121" t="s">
        <v>3193</v>
      </c>
      <c r="Y621" s="121" t="s">
        <v>2465</v>
      </c>
      <c r="Z621" s="121" t="s">
        <v>2768</v>
      </c>
      <c r="AA621" s="121" t="s">
        <v>2769</v>
      </c>
      <c r="AB621" s="121" t="s">
        <v>3788</v>
      </c>
      <c r="AC621" s="121" t="s">
        <v>2103</v>
      </c>
      <c r="AD621" s="121" t="s">
        <v>2788</v>
      </c>
      <c r="AE621" s="121" t="s">
        <v>2793</v>
      </c>
      <c r="AF621" s="121"/>
      <c r="AG621" s="121"/>
      <c r="AH621" s="121"/>
      <c r="AI621" s="551"/>
      <c r="AJ621" s="551"/>
      <c r="AK621" s="551"/>
      <c r="AL621" s="551"/>
      <c r="AM621" s="551"/>
      <c r="AN621" s="551"/>
      <c r="AO621" s="551"/>
      <c r="AP621" s="551"/>
      <c r="AQ621" s="551"/>
      <c r="AR621" s="551"/>
      <c r="AS621" s="551"/>
      <c r="AT621" s="551"/>
      <c r="AU621" s="551"/>
      <c r="AV621" s="551"/>
      <c r="AW621" s="551"/>
      <c r="AX621" s="551"/>
    </row>
    <row r="622">
      <c r="A622" s="570" t="s">
        <v>4349</v>
      </c>
      <c r="B622" s="570" t="s">
        <v>4457</v>
      </c>
      <c r="C622" s="570" t="s">
        <v>70</v>
      </c>
      <c r="D622" s="570" t="s">
        <v>4351</v>
      </c>
      <c r="E622" s="570" t="s">
        <v>2714</v>
      </c>
      <c r="F622" s="570">
        <v>8</v>
      </c>
      <c r="G622" s="570">
        <v>62</v>
      </c>
      <c r="H622" s="570">
        <v>102</v>
      </c>
      <c r="I622" s="569"/>
      <c r="J622" s="121"/>
      <c r="K622" s="121"/>
      <c r="L622" s="121"/>
      <c r="M622" s="570"/>
      <c r="N622" s="569"/>
      <c r="O622" s="569"/>
      <c r="P622" s="569"/>
      <c r="Q622" s="121"/>
      <c r="R622" s="121" t="s">
        <v>4458</v>
      </c>
      <c r="S622" s="121" t="s">
        <v>2742</v>
      </c>
      <c r="T622" s="121" t="s">
        <v>2766</v>
      </c>
      <c r="U622" s="121">
        <v>0</v>
      </c>
      <c r="V622" s="121" t="s">
        <v>70</v>
      </c>
      <c r="W622" s="121" t="s">
        <v>2869</v>
      </c>
      <c r="X622" s="121" t="s">
        <v>3193</v>
      </c>
      <c r="Y622" s="121" t="s">
        <v>2465</v>
      </c>
      <c r="Z622" s="121" t="s">
        <v>2768</v>
      </c>
      <c r="AA622" s="121" t="s">
        <v>2769</v>
      </c>
      <c r="AB622" s="121" t="s">
        <v>4459</v>
      </c>
      <c r="AC622" s="121" t="s">
        <v>2103</v>
      </c>
      <c r="AD622" s="121" t="s">
        <v>2788</v>
      </c>
      <c r="AE622" s="121" t="s">
        <v>4358</v>
      </c>
      <c r="AF622" s="121"/>
      <c r="AG622" s="121"/>
      <c r="AH622" s="121"/>
      <c r="AI622" s="551"/>
      <c r="AJ622" s="551"/>
      <c r="AK622" s="551"/>
      <c r="AL622" s="551"/>
      <c r="AM622" s="551"/>
      <c r="AN622" s="551"/>
      <c r="AO622" s="551"/>
      <c r="AP622" s="551"/>
      <c r="AQ622" s="551"/>
      <c r="AR622" s="551"/>
      <c r="AS622" s="551"/>
      <c r="AT622" s="551"/>
      <c r="AU622" s="551"/>
      <c r="AV622" s="551"/>
      <c r="AW622" s="551"/>
      <c r="AX622" s="551"/>
    </row>
    <row r="623">
      <c r="A623" s="570" t="s">
        <v>4349</v>
      </c>
      <c r="B623" s="570" t="s">
        <v>4460</v>
      </c>
      <c r="C623" s="570" t="s">
        <v>70</v>
      </c>
      <c r="D623" s="570" t="s">
        <v>4351</v>
      </c>
      <c r="E623" s="570" t="s">
        <v>2714</v>
      </c>
      <c r="F623" s="570">
        <v>8</v>
      </c>
      <c r="G623" s="570">
        <v>62</v>
      </c>
      <c r="H623" s="570">
        <v>102</v>
      </c>
      <c r="I623" s="569"/>
      <c r="J623" s="121"/>
      <c r="K623" s="121"/>
      <c r="L623" s="121"/>
      <c r="M623" s="570"/>
      <c r="N623" s="569"/>
      <c r="O623" s="569"/>
      <c r="P623" s="569"/>
      <c r="Q623" s="121"/>
      <c r="R623" s="121" t="s">
        <v>4461</v>
      </c>
      <c r="S623" s="121" t="s">
        <v>2742</v>
      </c>
      <c r="T623" s="121" t="s">
        <v>2766</v>
      </c>
      <c r="U623" s="121">
        <v>0</v>
      </c>
      <c r="V623" s="121" t="s">
        <v>70</v>
      </c>
      <c r="W623" s="121" t="s">
        <v>3071</v>
      </c>
      <c r="X623" s="121" t="s">
        <v>3193</v>
      </c>
      <c r="Y623" s="121" t="s">
        <v>2465</v>
      </c>
      <c r="Z623" s="121" t="s">
        <v>2744</v>
      </c>
      <c r="AA623" s="121" t="s">
        <v>2751</v>
      </c>
      <c r="AB623" s="121" t="s">
        <v>2817</v>
      </c>
      <c r="AC623" s="121" t="s">
        <v>2103</v>
      </c>
      <c r="AD623" s="121" t="s">
        <v>2747</v>
      </c>
      <c r="AE623" s="121" t="s">
        <v>2797</v>
      </c>
      <c r="AF623" s="121"/>
      <c r="AG623" s="121"/>
      <c r="AH623" s="121"/>
      <c r="AI623" s="551"/>
      <c r="AJ623" s="551"/>
      <c r="AK623" s="551"/>
      <c r="AL623" s="551"/>
      <c r="AM623" s="551"/>
      <c r="AN623" s="551"/>
      <c r="AO623" s="551"/>
      <c r="AP623" s="551"/>
      <c r="AQ623" s="551"/>
      <c r="AR623" s="551"/>
      <c r="AS623" s="551"/>
      <c r="AT623" s="551"/>
      <c r="AU623" s="551"/>
      <c r="AV623" s="551"/>
      <c r="AW623" s="551"/>
      <c r="AX623" s="551"/>
    </row>
    <row r="624">
      <c r="A624" s="570" t="s">
        <v>4349</v>
      </c>
      <c r="B624" s="570" t="s">
        <v>4462</v>
      </c>
      <c r="C624" s="570" t="s">
        <v>70</v>
      </c>
      <c r="D624" s="570" t="s">
        <v>4351</v>
      </c>
      <c r="E624" s="570" t="s">
        <v>2714</v>
      </c>
      <c r="F624" s="570">
        <v>8</v>
      </c>
      <c r="G624" s="570">
        <v>62</v>
      </c>
      <c r="H624" s="570">
        <v>102</v>
      </c>
      <c r="I624" s="569"/>
      <c r="J624" s="121"/>
      <c r="K624" s="121"/>
      <c r="L624" s="121"/>
      <c r="M624" s="570"/>
      <c r="N624" s="569"/>
      <c r="O624" s="569"/>
      <c r="P624" s="569"/>
      <c r="Q624" s="121"/>
      <c r="R624" s="121" t="s">
        <v>4463</v>
      </c>
      <c r="S624" s="121" t="s">
        <v>2742</v>
      </c>
      <c r="T624" s="121" t="s">
        <v>2766</v>
      </c>
      <c r="U624" s="121">
        <v>0</v>
      </c>
      <c r="V624" s="121" t="s">
        <v>70</v>
      </c>
      <c r="W624" s="121" t="s">
        <v>2969</v>
      </c>
      <c r="X624" s="121" t="s">
        <v>2410</v>
      </c>
      <c r="Y624" s="121" t="s">
        <v>2465</v>
      </c>
      <c r="Z624" s="121" t="s">
        <v>2768</v>
      </c>
      <c r="AA624" s="121" t="s">
        <v>2769</v>
      </c>
      <c r="AB624" s="121" t="s">
        <v>4464</v>
      </c>
      <c r="AC624" s="121" t="s">
        <v>2103</v>
      </c>
      <c r="AD624" s="121" t="s">
        <v>2788</v>
      </c>
      <c r="AE624" s="121" t="s">
        <v>4354</v>
      </c>
      <c r="AF624" s="121"/>
      <c r="AG624" s="121"/>
      <c r="AH624" s="121"/>
      <c r="AI624" s="551"/>
      <c r="AJ624" s="551"/>
      <c r="AK624" s="551"/>
      <c r="AL624" s="551"/>
      <c r="AM624" s="551"/>
      <c r="AN624" s="551"/>
      <c r="AO624" s="551"/>
      <c r="AP624" s="551"/>
      <c r="AQ624" s="551"/>
      <c r="AR624" s="551"/>
      <c r="AS624" s="551"/>
      <c r="AT624" s="551"/>
      <c r="AU624" s="551"/>
      <c r="AV624" s="551"/>
      <c r="AW624" s="551"/>
      <c r="AX624" s="551"/>
    </row>
    <row r="625">
      <c r="A625" s="570" t="s">
        <v>4349</v>
      </c>
      <c r="B625" s="570" t="s">
        <v>4465</v>
      </c>
      <c r="C625" s="570" t="s">
        <v>70</v>
      </c>
      <c r="D625" s="570" t="s">
        <v>4351</v>
      </c>
      <c r="E625" s="570" t="s">
        <v>2714</v>
      </c>
      <c r="F625" s="570">
        <v>8</v>
      </c>
      <c r="G625" s="570">
        <v>62</v>
      </c>
      <c r="H625" s="570">
        <v>102</v>
      </c>
      <c r="I625" s="569"/>
      <c r="J625" s="121"/>
      <c r="K625" s="121"/>
      <c r="L625" s="121"/>
      <c r="M625" s="570"/>
      <c r="N625" s="569"/>
      <c r="O625" s="569"/>
      <c r="P625" s="569"/>
      <c r="Q625" s="121"/>
      <c r="R625" s="121" t="s">
        <v>4466</v>
      </c>
      <c r="S625" s="121" t="s">
        <v>2742</v>
      </c>
      <c r="T625" s="121" t="s">
        <v>2766</v>
      </c>
      <c r="U625" s="121">
        <v>0</v>
      </c>
      <c r="V625" s="121" t="s">
        <v>70</v>
      </c>
      <c r="W625" s="121" t="s">
        <v>2869</v>
      </c>
      <c r="X625" s="121" t="s">
        <v>2410</v>
      </c>
      <c r="Y625" s="121" t="s">
        <v>2465</v>
      </c>
      <c r="Z625" s="121" t="s">
        <v>2768</v>
      </c>
      <c r="AA625" s="121" t="s">
        <v>2769</v>
      </c>
      <c r="AB625" s="121" t="s">
        <v>4467</v>
      </c>
      <c r="AC625" s="121" t="s">
        <v>2103</v>
      </c>
      <c r="AD625" s="121" t="s">
        <v>2788</v>
      </c>
      <c r="AE625" s="121" t="s">
        <v>4358</v>
      </c>
      <c r="AF625" s="121"/>
      <c r="AG625" s="121"/>
      <c r="AH625" s="121"/>
      <c r="AI625" s="551"/>
      <c r="AJ625" s="551"/>
      <c r="AK625" s="551"/>
      <c r="AL625" s="551"/>
      <c r="AM625" s="551"/>
      <c r="AN625" s="551"/>
      <c r="AO625" s="551"/>
      <c r="AP625" s="551"/>
      <c r="AQ625" s="551"/>
      <c r="AR625" s="551"/>
      <c r="AS625" s="551"/>
      <c r="AT625" s="551"/>
      <c r="AU625" s="551"/>
      <c r="AV625" s="551"/>
      <c r="AW625" s="551"/>
      <c r="AX625" s="551"/>
    </row>
    <row r="626">
      <c r="A626" s="570" t="s">
        <v>4349</v>
      </c>
      <c r="B626" s="570" t="s">
        <v>4468</v>
      </c>
      <c r="C626" s="570" t="s">
        <v>70</v>
      </c>
      <c r="D626" s="570" t="s">
        <v>4351</v>
      </c>
      <c r="E626" s="570" t="s">
        <v>2714</v>
      </c>
      <c r="F626" s="570">
        <v>8</v>
      </c>
      <c r="G626" s="570">
        <v>62</v>
      </c>
      <c r="H626" s="570">
        <v>102</v>
      </c>
      <c r="I626" s="569"/>
      <c r="J626" s="121"/>
      <c r="K626" s="121"/>
      <c r="L626" s="121"/>
      <c r="M626" s="570"/>
      <c r="N626" s="569"/>
      <c r="O626" s="569"/>
      <c r="P626" s="569"/>
      <c r="Q626" s="121"/>
      <c r="R626" s="121" t="s">
        <v>4469</v>
      </c>
      <c r="S626" s="121" t="s">
        <v>2742</v>
      </c>
      <c r="T626" s="121" t="s">
        <v>2766</v>
      </c>
      <c r="U626" s="121">
        <v>0</v>
      </c>
      <c r="V626" s="121" t="s">
        <v>70</v>
      </c>
      <c r="W626" s="121" t="s">
        <v>3071</v>
      </c>
      <c r="X626" s="121" t="s">
        <v>2410</v>
      </c>
      <c r="Y626" s="121" t="s">
        <v>2465</v>
      </c>
      <c r="Z626" s="121" t="s">
        <v>2744</v>
      </c>
      <c r="AA626" s="121" t="s">
        <v>2751</v>
      </c>
      <c r="AB626" s="121" t="s">
        <v>4446</v>
      </c>
      <c r="AC626" s="121" t="s">
        <v>2103</v>
      </c>
      <c r="AD626" s="121" t="s">
        <v>2747</v>
      </c>
      <c r="AE626" s="121" t="s">
        <v>2797</v>
      </c>
      <c r="AF626" s="121"/>
      <c r="AG626" s="121"/>
      <c r="AH626" s="121"/>
      <c r="AI626" s="551"/>
      <c r="AJ626" s="551"/>
      <c r="AK626" s="551"/>
      <c r="AL626" s="551"/>
      <c r="AM626" s="551"/>
      <c r="AN626" s="551"/>
      <c r="AO626" s="551"/>
      <c r="AP626" s="551"/>
      <c r="AQ626" s="551"/>
      <c r="AR626" s="551"/>
      <c r="AS626" s="551"/>
      <c r="AT626" s="551"/>
      <c r="AU626" s="551"/>
      <c r="AV626" s="551"/>
      <c r="AW626" s="551"/>
      <c r="AX626" s="551"/>
    </row>
    <row r="627">
      <c r="A627" s="570" t="s">
        <v>4349</v>
      </c>
      <c r="B627" s="570" t="s">
        <v>4470</v>
      </c>
      <c r="C627" s="570" t="s">
        <v>70</v>
      </c>
      <c r="D627" s="570" t="s">
        <v>4351</v>
      </c>
      <c r="E627" s="570" t="s">
        <v>2714</v>
      </c>
      <c r="F627" s="570">
        <v>8</v>
      </c>
      <c r="G627" s="570">
        <v>62</v>
      </c>
      <c r="H627" s="570">
        <v>102</v>
      </c>
      <c r="I627" s="569"/>
      <c r="J627" s="121"/>
      <c r="K627" s="121"/>
      <c r="L627" s="121"/>
      <c r="M627" s="570"/>
      <c r="N627" s="569"/>
      <c r="O627" s="569"/>
      <c r="P627" s="569"/>
      <c r="Q627" s="121"/>
      <c r="R627" s="121" t="s">
        <v>4471</v>
      </c>
      <c r="S627" s="121" t="s">
        <v>2742</v>
      </c>
      <c r="T627" s="121" t="s">
        <v>2766</v>
      </c>
      <c r="U627" s="121">
        <v>0</v>
      </c>
      <c r="V627" s="121" t="s">
        <v>70</v>
      </c>
      <c r="W627" s="121" t="s">
        <v>2969</v>
      </c>
      <c r="X627" s="121" t="s">
        <v>2410</v>
      </c>
      <c r="Y627" s="121" t="s">
        <v>2465</v>
      </c>
      <c r="Z627" s="121" t="s">
        <v>2768</v>
      </c>
      <c r="AA627" s="121" t="s">
        <v>2769</v>
      </c>
      <c r="AB627" s="121" t="s">
        <v>4472</v>
      </c>
      <c r="AC627" s="121" t="s">
        <v>2103</v>
      </c>
      <c r="AD627" s="121" t="s">
        <v>2788</v>
      </c>
      <c r="AE627" s="121" t="s">
        <v>4354</v>
      </c>
      <c r="AF627" s="121"/>
      <c r="AG627" s="121"/>
      <c r="AH627" s="121"/>
      <c r="AI627" s="551"/>
      <c r="AJ627" s="551"/>
      <c r="AK627" s="551"/>
      <c r="AL627" s="551"/>
      <c r="AM627" s="551"/>
      <c r="AN627" s="551"/>
      <c r="AO627" s="551"/>
      <c r="AP627" s="551"/>
      <c r="AQ627" s="551"/>
      <c r="AR627" s="551"/>
      <c r="AS627" s="551"/>
      <c r="AT627" s="551"/>
      <c r="AU627" s="551"/>
      <c r="AV627" s="551"/>
      <c r="AW627" s="551"/>
      <c r="AX627" s="551"/>
    </row>
    <row r="628">
      <c r="A628" s="570" t="s">
        <v>4349</v>
      </c>
      <c r="B628" s="570" t="s">
        <v>4473</v>
      </c>
      <c r="C628" s="570" t="s">
        <v>70</v>
      </c>
      <c r="D628" s="570" t="s">
        <v>4351</v>
      </c>
      <c r="E628" s="570" t="s">
        <v>2714</v>
      </c>
      <c r="F628" s="570">
        <v>8</v>
      </c>
      <c r="G628" s="570">
        <v>62</v>
      </c>
      <c r="H628" s="570">
        <v>102</v>
      </c>
      <c r="I628" s="569"/>
      <c r="J628" s="121"/>
      <c r="K628" s="121"/>
      <c r="L628" s="121"/>
      <c r="M628" s="570"/>
      <c r="N628" s="569"/>
      <c r="O628" s="569"/>
      <c r="P628" s="569"/>
      <c r="Q628" s="121"/>
      <c r="R628" s="121" t="s">
        <v>4474</v>
      </c>
      <c r="S628" s="121" t="s">
        <v>2742</v>
      </c>
      <c r="T628" s="121" t="s">
        <v>2766</v>
      </c>
      <c r="U628" s="121">
        <v>0</v>
      </c>
      <c r="V628" s="121" t="s">
        <v>70</v>
      </c>
      <c r="W628" s="121" t="s">
        <v>2869</v>
      </c>
      <c r="X628" s="121" t="s">
        <v>2410</v>
      </c>
      <c r="Y628" s="121" t="s">
        <v>2465</v>
      </c>
      <c r="Z628" s="121" t="s">
        <v>2768</v>
      </c>
      <c r="AA628" s="121" t="s">
        <v>2769</v>
      </c>
      <c r="AB628" s="121" t="s">
        <v>4475</v>
      </c>
      <c r="AC628" s="121" t="s">
        <v>2103</v>
      </c>
      <c r="AD628" s="121" t="s">
        <v>2788</v>
      </c>
      <c r="AE628" s="121" t="s">
        <v>4114</v>
      </c>
      <c r="AF628" s="121"/>
      <c r="AG628" s="121"/>
      <c r="AH628" s="121"/>
      <c r="AI628" s="551"/>
      <c r="AJ628" s="551"/>
      <c r="AK628" s="551"/>
      <c r="AL628" s="551"/>
      <c r="AM628" s="551"/>
      <c r="AN628" s="551"/>
      <c r="AO628" s="551"/>
      <c r="AP628" s="551"/>
      <c r="AQ628" s="551"/>
      <c r="AR628" s="551"/>
      <c r="AS628" s="551"/>
      <c r="AT628" s="551"/>
      <c r="AU628" s="551"/>
      <c r="AV628" s="551"/>
      <c r="AW628" s="551"/>
      <c r="AX628" s="551"/>
    </row>
    <row r="629">
      <c r="A629" s="570" t="s">
        <v>4349</v>
      </c>
      <c r="B629" s="570" t="s">
        <v>4476</v>
      </c>
      <c r="C629" s="570" t="s">
        <v>70</v>
      </c>
      <c r="D629" s="570" t="s">
        <v>4351</v>
      </c>
      <c r="E629" s="570" t="s">
        <v>2714</v>
      </c>
      <c r="F629" s="570">
        <v>8</v>
      </c>
      <c r="G629" s="570">
        <v>62</v>
      </c>
      <c r="H629" s="570">
        <v>102</v>
      </c>
      <c r="I629" s="569"/>
      <c r="J629" s="121"/>
      <c r="K629" s="121"/>
      <c r="L629" s="121"/>
      <c r="M629" s="570"/>
      <c r="N629" s="569"/>
      <c r="O629" s="569"/>
      <c r="P629" s="569"/>
      <c r="Q629" s="121"/>
      <c r="R629" s="121" t="s">
        <v>4477</v>
      </c>
      <c r="S629" s="121" t="s">
        <v>2742</v>
      </c>
      <c r="T629" s="121" t="s">
        <v>2766</v>
      </c>
      <c r="U629" s="121">
        <v>0</v>
      </c>
      <c r="V629" s="121" t="s">
        <v>70</v>
      </c>
      <c r="W629" s="121" t="s">
        <v>2949</v>
      </c>
      <c r="X629" s="121" t="s">
        <v>2410</v>
      </c>
      <c r="Y629" s="121" t="s">
        <v>2465</v>
      </c>
      <c r="Z629" s="121" t="s">
        <v>2744</v>
      </c>
      <c r="AA629" s="121" t="s">
        <v>2751</v>
      </c>
      <c r="AB629" s="121" t="s">
        <v>4478</v>
      </c>
      <c r="AC629" s="121" t="s">
        <v>2103</v>
      </c>
      <c r="AD629" s="121" t="s">
        <v>2747</v>
      </c>
      <c r="AE629" s="121" t="s">
        <v>2797</v>
      </c>
      <c r="AF629" s="121"/>
      <c r="AG629" s="121"/>
      <c r="AH629" s="121"/>
      <c r="AI629" s="551"/>
      <c r="AJ629" s="551"/>
      <c r="AK629" s="551"/>
      <c r="AL629" s="551"/>
      <c r="AM629" s="551"/>
      <c r="AN629" s="551"/>
      <c r="AO629" s="551"/>
      <c r="AP629" s="551"/>
      <c r="AQ629" s="551"/>
      <c r="AR629" s="551"/>
      <c r="AS629" s="551"/>
      <c r="AT629" s="551"/>
      <c r="AU629" s="551"/>
      <c r="AV629" s="551"/>
      <c r="AW629" s="551"/>
      <c r="AX629" s="551"/>
    </row>
    <row r="630">
      <c r="A630" s="570" t="s">
        <v>4349</v>
      </c>
      <c r="B630" s="570" t="s">
        <v>4479</v>
      </c>
      <c r="C630" s="570" t="s">
        <v>70</v>
      </c>
      <c r="D630" s="570" t="s">
        <v>4351</v>
      </c>
      <c r="E630" s="570" t="s">
        <v>2714</v>
      </c>
      <c r="F630" s="570">
        <v>8</v>
      </c>
      <c r="G630" s="570">
        <v>62</v>
      </c>
      <c r="H630" s="570">
        <v>102</v>
      </c>
      <c r="I630" s="569"/>
      <c r="J630" s="121"/>
      <c r="K630" s="121"/>
      <c r="L630" s="121"/>
      <c r="M630" s="570"/>
      <c r="N630" s="569"/>
      <c r="O630" s="569"/>
      <c r="P630" s="569"/>
      <c r="Q630" s="121"/>
      <c r="R630" s="121" t="s">
        <v>4480</v>
      </c>
      <c r="S630" s="121" t="s">
        <v>2742</v>
      </c>
      <c r="T630" s="121" t="s">
        <v>2766</v>
      </c>
      <c r="U630" s="121">
        <v>0</v>
      </c>
      <c r="V630" s="121" t="s">
        <v>70</v>
      </c>
      <c r="W630" s="121" t="s">
        <v>2767</v>
      </c>
      <c r="X630" s="121" t="s">
        <v>2410</v>
      </c>
      <c r="Y630" s="121" t="s">
        <v>2465</v>
      </c>
      <c r="Z630" s="121" t="s">
        <v>2768</v>
      </c>
      <c r="AA630" s="121" t="s">
        <v>2769</v>
      </c>
      <c r="AB630" s="121" t="s">
        <v>4395</v>
      </c>
      <c r="AC630" s="121" t="s">
        <v>2103</v>
      </c>
      <c r="AD630" s="121" t="s">
        <v>2788</v>
      </c>
      <c r="AE630" s="121" t="s">
        <v>2793</v>
      </c>
      <c r="AF630" s="121"/>
      <c r="AG630" s="121"/>
      <c r="AH630" s="121"/>
      <c r="AI630" s="551"/>
      <c r="AJ630" s="551"/>
      <c r="AK630" s="551"/>
      <c r="AL630" s="551"/>
      <c r="AM630" s="551"/>
      <c r="AN630" s="551"/>
      <c r="AO630" s="551"/>
      <c r="AP630" s="551"/>
      <c r="AQ630" s="551"/>
      <c r="AR630" s="551"/>
      <c r="AS630" s="551"/>
      <c r="AT630" s="551"/>
      <c r="AU630" s="551"/>
      <c r="AV630" s="551"/>
      <c r="AW630" s="551"/>
      <c r="AX630" s="551"/>
    </row>
    <row r="631">
      <c r="A631" s="570" t="s">
        <v>4349</v>
      </c>
      <c r="B631" s="570" t="s">
        <v>4481</v>
      </c>
      <c r="C631" s="570" t="s">
        <v>70</v>
      </c>
      <c r="D631" s="570" t="s">
        <v>4351</v>
      </c>
      <c r="E631" s="570" t="s">
        <v>2714</v>
      </c>
      <c r="F631" s="570">
        <v>8</v>
      </c>
      <c r="G631" s="570">
        <v>62</v>
      </c>
      <c r="H631" s="570">
        <v>102</v>
      </c>
      <c r="I631" s="569"/>
      <c r="J631" s="121"/>
      <c r="K631" s="121"/>
      <c r="L631" s="121"/>
      <c r="M631" s="570"/>
      <c r="N631" s="569"/>
      <c r="O631" s="569"/>
      <c r="P631" s="569"/>
      <c r="Q631" s="121"/>
      <c r="R631" s="121" t="s">
        <v>4482</v>
      </c>
      <c r="S631" s="121" t="s">
        <v>2742</v>
      </c>
      <c r="T631" s="121" t="s">
        <v>2766</v>
      </c>
      <c r="U631" s="121">
        <v>0</v>
      </c>
      <c r="V631" s="121" t="s">
        <v>70</v>
      </c>
      <c r="W631" s="121" t="s">
        <v>2869</v>
      </c>
      <c r="X631" s="121" t="s">
        <v>2410</v>
      </c>
      <c r="Y631" s="121" t="s">
        <v>2465</v>
      </c>
      <c r="Z631" s="121" t="s">
        <v>2768</v>
      </c>
      <c r="AA631" s="121" t="s">
        <v>2769</v>
      </c>
      <c r="AB631" s="121" t="s">
        <v>4483</v>
      </c>
      <c r="AC631" s="121" t="s">
        <v>2103</v>
      </c>
      <c r="AD631" s="121" t="s">
        <v>2788</v>
      </c>
      <c r="AE631" s="121" t="s">
        <v>4114</v>
      </c>
      <c r="AF631" s="121"/>
      <c r="AG631" s="121"/>
      <c r="AH631" s="121"/>
      <c r="AI631" s="551"/>
      <c r="AJ631" s="551"/>
      <c r="AK631" s="551"/>
      <c r="AL631" s="551"/>
      <c r="AM631" s="551"/>
      <c r="AN631" s="551"/>
      <c r="AO631" s="551"/>
      <c r="AP631" s="551"/>
      <c r="AQ631" s="551"/>
      <c r="AR631" s="551"/>
      <c r="AS631" s="551"/>
      <c r="AT631" s="551"/>
      <c r="AU631" s="551"/>
      <c r="AV631" s="551"/>
      <c r="AW631" s="551"/>
      <c r="AX631" s="551"/>
    </row>
    <row r="632">
      <c r="A632" s="570" t="s">
        <v>4349</v>
      </c>
      <c r="B632" s="570" t="s">
        <v>4484</v>
      </c>
      <c r="C632" s="570" t="s">
        <v>70</v>
      </c>
      <c r="D632" s="570" t="s">
        <v>4351</v>
      </c>
      <c r="E632" s="570" t="s">
        <v>2714</v>
      </c>
      <c r="F632" s="570">
        <v>8</v>
      </c>
      <c r="G632" s="570">
        <v>62</v>
      </c>
      <c r="H632" s="570">
        <v>102</v>
      </c>
      <c r="I632" s="569"/>
      <c r="J632" s="121"/>
      <c r="K632" s="121"/>
      <c r="L632" s="121"/>
      <c r="M632" s="570"/>
      <c r="N632" s="569"/>
      <c r="O632" s="569"/>
      <c r="P632" s="569"/>
      <c r="Q632" s="121"/>
      <c r="R632" s="121" t="s">
        <v>4485</v>
      </c>
      <c r="S632" s="121" t="s">
        <v>2742</v>
      </c>
      <c r="T632" s="121" t="s">
        <v>2766</v>
      </c>
      <c r="U632" s="121">
        <v>0</v>
      </c>
      <c r="V632" s="121" t="s">
        <v>70</v>
      </c>
      <c r="W632" s="121" t="s">
        <v>2767</v>
      </c>
      <c r="X632" s="121" t="s">
        <v>2410</v>
      </c>
      <c r="Y632" s="121" t="s">
        <v>2465</v>
      </c>
      <c r="Z632" s="121" t="s">
        <v>2744</v>
      </c>
      <c r="AA632" s="121" t="s">
        <v>2751</v>
      </c>
      <c r="AB632" s="121" t="s">
        <v>3074</v>
      </c>
      <c r="AC632" s="121" t="s">
        <v>2103</v>
      </c>
      <c r="AD632" s="121" t="s">
        <v>2747</v>
      </c>
      <c r="AE632" s="121" t="s">
        <v>2797</v>
      </c>
      <c r="AF632" s="121"/>
      <c r="AG632" s="121"/>
      <c r="AH632" s="121"/>
      <c r="AI632" s="551"/>
      <c r="AJ632" s="551"/>
      <c r="AK632" s="551"/>
      <c r="AL632" s="551"/>
      <c r="AM632" s="551"/>
      <c r="AN632" s="551"/>
      <c r="AO632" s="551"/>
      <c r="AP632" s="551"/>
      <c r="AQ632" s="551"/>
      <c r="AR632" s="551"/>
      <c r="AS632" s="551"/>
      <c r="AT632" s="551"/>
      <c r="AU632" s="551"/>
      <c r="AV632" s="551"/>
      <c r="AW632" s="551"/>
      <c r="AX632" s="551"/>
    </row>
    <row r="633">
      <c r="A633" s="570" t="s">
        <v>4349</v>
      </c>
      <c r="B633" s="570" t="s">
        <v>4486</v>
      </c>
      <c r="C633" s="570" t="s">
        <v>70</v>
      </c>
      <c r="D633" s="570" t="s">
        <v>4351</v>
      </c>
      <c r="E633" s="570" t="s">
        <v>2714</v>
      </c>
      <c r="F633" s="570">
        <v>8</v>
      </c>
      <c r="G633" s="570">
        <v>62</v>
      </c>
      <c r="H633" s="570">
        <v>102</v>
      </c>
      <c r="I633" s="569"/>
      <c r="J633" s="121"/>
      <c r="K633" s="121"/>
      <c r="L633" s="121"/>
      <c r="M633" s="570"/>
      <c r="N633" s="569"/>
      <c r="O633" s="569"/>
      <c r="P633" s="569"/>
      <c r="Q633" s="121"/>
      <c r="R633" s="121" t="s">
        <v>4487</v>
      </c>
      <c r="S633" s="121" t="s">
        <v>2742</v>
      </c>
      <c r="T633" s="121" t="s">
        <v>2766</v>
      </c>
      <c r="U633" s="121">
        <v>0</v>
      </c>
      <c r="V633" s="121" t="s">
        <v>70</v>
      </c>
      <c r="W633" s="121" t="s">
        <v>2969</v>
      </c>
      <c r="X633" s="121" t="s">
        <v>2410</v>
      </c>
      <c r="Y633" s="121" t="s">
        <v>2465</v>
      </c>
      <c r="Z633" s="121" t="s">
        <v>2768</v>
      </c>
      <c r="AA633" s="121" t="s">
        <v>2769</v>
      </c>
      <c r="AB633" s="121" t="s">
        <v>4464</v>
      </c>
      <c r="AC633" s="121" t="s">
        <v>2103</v>
      </c>
      <c r="AD633" s="121" t="s">
        <v>2788</v>
      </c>
      <c r="AE633" s="121" t="s">
        <v>4354</v>
      </c>
      <c r="AF633" s="121"/>
      <c r="AG633" s="121"/>
      <c r="AH633" s="121"/>
      <c r="AI633" s="551"/>
      <c r="AJ633" s="551"/>
      <c r="AK633" s="551"/>
      <c r="AL633" s="551"/>
      <c r="AM633" s="551"/>
      <c r="AN633" s="551"/>
      <c r="AO633" s="551"/>
      <c r="AP633" s="551"/>
      <c r="AQ633" s="551"/>
      <c r="AR633" s="551"/>
      <c r="AS633" s="551"/>
      <c r="AT633" s="551"/>
      <c r="AU633" s="551"/>
      <c r="AV633" s="551"/>
      <c r="AW633" s="551"/>
      <c r="AX633" s="551"/>
    </row>
    <row r="634">
      <c r="A634" s="570" t="s">
        <v>4349</v>
      </c>
      <c r="B634" s="570" t="s">
        <v>4488</v>
      </c>
      <c r="C634" s="570" t="s">
        <v>70</v>
      </c>
      <c r="D634" s="570" t="s">
        <v>4351</v>
      </c>
      <c r="E634" s="570" t="s">
        <v>2714</v>
      </c>
      <c r="F634" s="570">
        <v>8</v>
      </c>
      <c r="G634" s="570">
        <v>62</v>
      </c>
      <c r="H634" s="570">
        <v>102</v>
      </c>
      <c r="I634" s="569"/>
      <c r="J634" s="121"/>
      <c r="K634" s="121"/>
      <c r="L634" s="121"/>
      <c r="M634" s="570"/>
      <c r="N634" s="569"/>
      <c r="O634" s="569"/>
      <c r="P634" s="569"/>
      <c r="Q634" s="121"/>
      <c r="R634" s="121" t="s">
        <v>4489</v>
      </c>
      <c r="S634" s="121" t="s">
        <v>2742</v>
      </c>
      <c r="T634" s="121" t="s">
        <v>2766</v>
      </c>
      <c r="U634" s="121">
        <v>0</v>
      </c>
      <c r="V634" s="121" t="s">
        <v>70</v>
      </c>
      <c r="W634" s="121" t="s">
        <v>2869</v>
      </c>
      <c r="X634" s="121" t="s">
        <v>2410</v>
      </c>
      <c r="Y634" s="121" t="s">
        <v>2465</v>
      </c>
      <c r="Z634" s="121" t="s">
        <v>2768</v>
      </c>
      <c r="AA634" s="121" t="s">
        <v>2769</v>
      </c>
      <c r="AB634" s="121" t="s">
        <v>4434</v>
      </c>
      <c r="AC634" s="121" t="s">
        <v>2103</v>
      </c>
      <c r="AD634" s="121" t="s">
        <v>2788</v>
      </c>
      <c r="AE634" s="121" t="s">
        <v>4435</v>
      </c>
      <c r="AF634" s="121"/>
      <c r="AG634" s="121"/>
      <c r="AH634" s="121"/>
      <c r="AI634" s="551"/>
      <c r="AJ634" s="551"/>
      <c r="AK634" s="551"/>
      <c r="AL634" s="551"/>
      <c r="AM634" s="551"/>
      <c r="AN634" s="551"/>
      <c r="AO634" s="551"/>
      <c r="AP634" s="551"/>
      <c r="AQ634" s="551"/>
      <c r="AR634" s="551"/>
      <c r="AS634" s="551"/>
      <c r="AT634" s="551"/>
      <c r="AU634" s="551"/>
      <c r="AV634" s="551"/>
      <c r="AW634" s="551"/>
      <c r="AX634" s="551"/>
    </row>
    <row r="635">
      <c r="A635" s="570" t="s">
        <v>4349</v>
      </c>
      <c r="B635" s="570" t="s">
        <v>4490</v>
      </c>
      <c r="C635" s="570" t="s">
        <v>70</v>
      </c>
      <c r="D635" s="570" t="s">
        <v>4351</v>
      </c>
      <c r="E635" s="570" t="s">
        <v>2714</v>
      </c>
      <c r="F635" s="570">
        <v>8</v>
      </c>
      <c r="G635" s="570">
        <v>62</v>
      </c>
      <c r="H635" s="570">
        <v>102</v>
      </c>
      <c r="I635" s="569"/>
      <c r="J635" s="121"/>
      <c r="K635" s="121"/>
      <c r="L635" s="121"/>
      <c r="M635" s="570"/>
      <c r="N635" s="569"/>
      <c r="O635" s="569"/>
      <c r="P635" s="569"/>
      <c r="Q635" s="121"/>
      <c r="R635" s="121" t="s">
        <v>4491</v>
      </c>
      <c r="S635" s="121" t="s">
        <v>2742</v>
      </c>
      <c r="T635" s="121" t="s">
        <v>2766</v>
      </c>
      <c r="U635" s="121">
        <v>0</v>
      </c>
      <c r="V635" s="121" t="s">
        <v>70</v>
      </c>
      <c r="W635" s="121" t="s">
        <v>2969</v>
      </c>
      <c r="X635" s="121" t="s">
        <v>3193</v>
      </c>
      <c r="Y635" s="121" t="s">
        <v>2465</v>
      </c>
      <c r="Z635" s="121" t="s">
        <v>2768</v>
      </c>
      <c r="AA635" s="121" t="s">
        <v>2769</v>
      </c>
      <c r="AB635" s="121" t="s">
        <v>4440</v>
      </c>
      <c r="AC635" s="121" t="s">
        <v>2103</v>
      </c>
      <c r="AD635" s="121" t="s">
        <v>2788</v>
      </c>
      <c r="AE635" s="121" t="s">
        <v>4354</v>
      </c>
      <c r="AF635" s="121"/>
      <c r="AG635" s="121"/>
      <c r="AH635" s="121"/>
      <c r="AI635" s="551"/>
      <c r="AJ635" s="551"/>
      <c r="AK635" s="551"/>
      <c r="AL635" s="551"/>
      <c r="AM635" s="551"/>
      <c r="AN635" s="551"/>
      <c r="AO635" s="551"/>
      <c r="AP635" s="551"/>
      <c r="AQ635" s="551"/>
      <c r="AR635" s="551"/>
      <c r="AS635" s="551"/>
      <c r="AT635" s="551"/>
      <c r="AU635" s="551"/>
      <c r="AV635" s="551"/>
      <c r="AW635" s="551"/>
      <c r="AX635" s="551"/>
    </row>
    <row r="636">
      <c r="A636" s="570" t="s">
        <v>4349</v>
      </c>
      <c r="B636" s="570" t="s">
        <v>4492</v>
      </c>
      <c r="C636" s="570" t="s">
        <v>70</v>
      </c>
      <c r="D636" s="570" t="s">
        <v>4351</v>
      </c>
      <c r="E636" s="570" t="s">
        <v>2714</v>
      </c>
      <c r="F636" s="570">
        <v>8</v>
      </c>
      <c r="G636" s="570">
        <v>62</v>
      </c>
      <c r="H636" s="570">
        <v>102</v>
      </c>
      <c r="I636" s="569"/>
      <c r="J636" s="121"/>
      <c r="K636" s="121"/>
      <c r="L636" s="121"/>
      <c r="M636" s="570"/>
      <c r="N636" s="569"/>
      <c r="O636" s="569"/>
      <c r="P636" s="569"/>
      <c r="Q636" s="121"/>
      <c r="R636" s="121" t="s">
        <v>4493</v>
      </c>
      <c r="S636" s="121" t="s">
        <v>2742</v>
      </c>
      <c r="T636" s="121" t="s">
        <v>2766</v>
      </c>
      <c r="U636" s="121">
        <v>0</v>
      </c>
      <c r="V636" s="121" t="s">
        <v>70</v>
      </c>
      <c r="W636" s="121" t="s">
        <v>2869</v>
      </c>
      <c r="X636" s="121" t="s">
        <v>3193</v>
      </c>
      <c r="Y636" s="121" t="s">
        <v>2465</v>
      </c>
      <c r="Z636" s="121" t="s">
        <v>2768</v>
      </c>
      <c r="AA636" s="121" t="s">
        <v>2769</v>
      </c>
      <c r="AB636" s="121" t="s">
        <v>4494</v>
      </c>
      <c r="AC636" s="121" t="s">
        <v>2103</v>
      </c>
      <c r="AD636" s="121" t="s">
        <v>2788</v>
      </c>
      <c r="AE636" s="121" t="s">
        <v>4114</v>
      </c>
      <c r="AF636" s="121"/>
      <c r="AG636" s="121"/>
      <c r="AH636" s="121"/>
      <c r="AI636" s="551"/>
      <c r="AJ636" s="551"/>
      <c r="AK636" s="551"/>
      <c r="AL636" s="551"/>
      <c r="AM636" s="551"/>
      <c r="AN636" s="551"/>
      <c r="AO636" s="551"/>
      <c r="AP636" s="551"/>
      <c r="AQ636" s="551"/>
      <c r="AR636" s="551"/>
      <c r="AS636" s="551"/>
      <c r="AT636" s="551"/>
      <c r="AU636" s="551"/>
      <c r="AV636" s="551"/>
      <c r="AW636" s="551"/>
      <c r="AX636" s="551"/>
    </row>
    <row r="637">
      <c r="A637" s="570" t="s">
        <v>4349</v>
      </c>
      <c r="B637" s="570" t="s">
        <v>4495</v>
      </c>
      <c r="C637" s="570" t="s">
        <v>70</v>
      </c>
      <c r="D637" s="570" t="s">
        <v>4351</v>
      </c>
      <c r="E637" s="570" t="s">
        <v>2714</v>
      </c>
      <c r="F637" s="570">
        <v>8</v>
      </c>
      <c r="G637" s="570">
        <v>62</v>
      </c>
      <c r="H637" s="570">
        <v>102</v>
      </c>
      <c r="I637" s="569"/>
      <c r="J637" s="121"/>
      <c r="K637" s="121"/>
      <c r="L637" s="121"/>
      <c r="M637" s="570"/>
      <c r="N637" s="569"/>
      <c r="O637" s="569"/>
      <c r="P637" s="569"/>
      <c r="Q637" s="121"/>
      <c r="R637" s="121" t="s">
        <v>4496</v>
      </c>
      <c r="S637" s="121" t="s">
        <v>2742</v>
      </c>
      <c r="T637" s="121" t="s">
        <v>2766</v>
      </c>
      <c r="U637" s="121">
        <v>0</v>
      </c>
      <c r="V637" s="121" t="s">
        <v>70</v>
      </c>
      <c r="W637" s="121" t="s">
        <v>2969</v>
      </c>
      <c r="X637" s="121" t="s">
        <v>3193</v>
      </c>
      <c r="Y637" s="121" t="s">
        <v>2465</v>
      </c>
      <c r="Z637" s="121" t="s">
        <v>2768</v>
      </c>
      <c r="AA637" s="121" t="s">
        <v>2769</v>
      </c>
      <c r="AB637" s="121" t="s">
        <v>4497</v>
      </c>
      <c r="AC637" s="121" t="s">
        <v>2103</v>
      </c>
      <c r="AD637" s="121" t="s">
        <v>2788</v>
      </c>
      <c r="AE637" s="121" t="s">
        <v>4354</v>
      </c>
      <c r="AF637" s="121"/>
      <c r="AG637" s="121"/>
      <c r="AH637" s="121"/>
      <c r="AI637" s="551"/>
      <c r="AJ637" s="551"/>
      <c r="AK637" s="551"/>
      <c r="AL637" s="551"/>
      <c r="AM637" s="551"/>
      <c r="AN637" s="551"/>
      <c r="AO637" s="551"/>
      <c r="AP637" s="551"/>
      <c r="AQ637" s="551"/>
      <c r="AR637" s="551"/>
      <c r="AS637" s="551"/>
      <c r="AT637" s="551"/>
      <c r="AU637" s="551"/>
      <c r="AV637" s="551"/>
      <c r="AW637" s="551"/>
      <c r="AX637" s="551"/>
    </row>
    <row r="638">
      <c r="A638" s="570" t="s">
        <v>4349</v>
      </c>
      <c r="B638" s="570" t="s">
        <v>4498</v>
      </c>
      <c r="C638" s="570" t="s">
        <v>70</v>
      </c>
      <c r="D638" s="570" t="s">
        <v>4351</v>
      </c>
      <c r="E638" s="570" t="s">
        <v>2714</v>
      </c>
      <c r="F638" s="570">
        <v>8</v>
      </c>
      <c r="G638" s="570">
        <v>62</v>
      </c>
      <c r="H638" s="570">
        <v>102</v>
      </c>
      <c r="I638" s="569"/>
      <c r="J638" s="121"/>
      <c r="K638" s="121"/>
      <c r="L638" s="121"/>
      <c r="M638" s="570"/>
      <c r="N638" s="569"/>
      <c r="O638" s="569"/>
      <c r="P638" s="569"/>
      <c r="Q638" s="121"/>
      <c r="R638" s="121" t="s">
        <v>4499</v>
      </c>
      <c r="S638" s="121" t="s">
        <v>2742</v>
      </c>
      <c r="T638" s="121" t="s">
        <v>2766</v>
      </c>
      <c r="U638" s="121">
        <v>0</v>
      </c>
      <c r="V638" s="121" t="s">
        <v>70</v>
      </c>
      <c r="W638" s="121" t="s">
        <v>2869</v>
      </c>
      <c r="X638" s="121" t="s">
        <v>2410</v>
      </c>
      <c r="Y638" s="121" t="s">
        <v>2465</v>
      </c>
      <c r="Z638" s="121" t="s">
        <v>2785</v>
      </c>
      <c r="AA638" s="121" t="s">
        <v>2786</v>
      </c>
      <c r="AB638" s="121" t="s">
        <v>4500</v>
      </c>
      <c r="AC638" s="121" t="s">
        <v>2103</v>
      </c>
      <c r="AD638" s="121" t="s">
        <v>2788</v>
      </c>
      <c r="AE638" s="121" t="s">
        <v>2836</v>
      </c>
      <c r="AF638" s="121"/>
      <c r="AG638" s="121"/>
      <c r="AH638" s="121"/>
      <c r="AI638" s="551"/>
      <c r="AJ638" s="551"/>
      <c r="AK638" s="551"/>
      <c r="AL638" s="551"/>
      <c r="AM638" s="551"/>
      <c r="AN638" s="551"/>
      <c r="AO638" s="551"/>
      <c r="AP638" s="551"/>
      <c r="AQ638" s="551"/>
      <c r="AR638" s="551"/>
      <c r="AS638" s="551"/>
      <c r="AT638" s="551"/>
      <c r="AU638" s="551"/>
      <c r="AV638" s="551"/>
      <c r="AW638" s="551"/>
      <c r="AX638" s="551"/>
    </row>
    <row r="639">
      <c r="A639" s="570" t="s">
        <v>4349</v>
      </c>
      <c r="B639" s="570" t="s">
        <v>4501</v>
      </c>
      <c r="C639" s="570" t="s">
        <v>70</v>
      </c>
      <c r="D639" s="570" t="s">
        <v>4351</v>
      </c>
      <c r="E639" s="570" t="s">
        <v>2714</v>
      </c>
      <c r="F639" s="570">
        <v>16</v>
      </c>
      <c r="G639" s="570">
        <v>63</v>
      </c>
      <c r="H639" s="570">
        <v>109</v>
      </c>
      <c r="I639" s="569"/>
      <c r="J639" s="121"/>
      <c r="K639" s="121"/>
      <c r="L639" s="121"/>
      <c r="M639" s="570"/>
      <c r="N639" s="569"/>
      <c r="O639" s="569"/>
      <c r="P639" s="569"/>
      <c r="Q639" s="121"/>
      <c r="R639" s="121" t="s">
        <v>4502</v>
      </c>
      <c r="S639" s="121" t="s">
        <v>2742</v>
      </c>
      <c r="T639" s="121" t="s">
        <v>4503</v>
      </c>
      <c r="U639" s="121">
        <v>0</v>
      </c>
      <c r="V639" s="121" t="s">
        <v>70</v>
      </c>
      <c r="W639" s="121" t="s">
        <v>2869</v>
      </c>
      <c r="X639" s="121" t="s">
        <v>2410</v>
      </c>
      <c r="Y639" s="121" t="s">
        <v>2465</v>
      </c>
      <c r="Z639" s="121" t="s">
        <v>2785</v>
      </c>
      <c r="AA639" s="121" t="s">
        <v>2786</v>
      </c>
      <c r="AB639" s="121" t="s">
        <v>4504</v>
      </c>
      <c r="AC639" s="121" t="s">
        <v>2103</v>
      </c>
      <c r="AD639" s="121" t="s">
        <v>2788</v>
      </c>
      <c r="AE639" s="121" t="s">
        <v>4505</v>
      </c>
      <c r="AF639" s="121"/>
      <c r="AG639" s="121"/>
      <c r="AH639" s="121"/>
      <c r="AI639" s="551"/>
      <c r="AJ639" s="551"/>
      <c r="AK639" s="551"/>
      <c r="AL639" s="551"/>
      <c r="AM639" s="551"/>
      <c r="AN639" s="551"/>
      <c r="AO639" s="551"/>
      <c r="AP639" s="551"/>
      <c r="AQ639" s="551"/>
      <c r="AR639" s="551"/>
      <c r="AS639" s="551"/>
      <c r="AT639" s="551"/>
      <c r="AU639" s="551"/>
      <c r="AV639" s="551"/>
      <c r="AW639" s="551"/>
      <c r="AX639" s="551"/>
    </row>
    <row r="640">
      <c r="A640" s="570" t="s">
        <v>4349</v>
      </c>
      <c r="B640" s="570" t="s">
        <v>4506</v>
      </c>
      <c r="C640" s="570" t="s">
        <v>70</v>
      </c>
      <c r="D640" s="570" t="s">
        <v>4351</v>
      </c>
      <c r="E640" s="570" t="s">
        <v>2714</v>
      </c>
      <c r="F640" s="570">
        <v>16</v>
      </c>
      <c r="G640" s="570">
        <v>63</v>
      </c>
      <c r="H640" s="570">
        <v>109</v>
      </c>
      <c r="I640" s="569"/>
      <c r="J640" s="121"/>
      <c r="K640" s="121"/>
      <c r="L640" s="121"/>
      <c r="M640" s="570"/>
      <c r="N640" s="569"/>
      <c r="O640" s="569"/>
      <c r="P640" s="569"/>
      <c r="Q640" s="121"/>
      <c r="R640" s="121" t="s">
        <v>4507</v>
      </c>
      <c r="S640" s="121" t="s">
        <v>2742</v>
      </c>
      <c r="T640" s="121" t="s">
        <v>4503</v>
      </c>
      <c r="U640" s="121">
        <v>0</v>
      </c>
      <c r="V640" s="121" t="s">
        <v>70</v>
      </c>
      <c r="W640" s="121" t="s">
        <v>3071</v>
      </c>
      <c r="X640" s="121" t="s">
        <v>2410</v>
      </c>
      <c r="Y640" s="121" t="s">
        <v>2465</v>
      </c>
      <c r="Z640" s="121" t="s">
        <v>2785</v>
      </c>
      <c r="AA640" s="121" t="s">
        <v>2786</v>
      </c>
      <c r="AB640" s="121" t="s">
        <v>4508</v>
      </c>
      <c r="AC640" s="121" t="s">
        <v>2103</v>
      </c>
      <c r="AD640" s="121" t="s">
        <v>2788</v>
      </c>
      <c r="AE640" s="121" t="s">
        <v>4509</v>
      </c>
      <c r="AF640" s="121"/>
      <c r="AG640" s="121"/>
      <c r="AH640" s="121"/>
      <c r="AI640" s="551"/>
      <c r="AJ640" s="551"/>
      <c r="AK640" s="551"/>
      <c r="AL640" s="551"/>
      <c r="AM640" s="551"/>
      <c r="AN640" s="551"/>
      <c r="AO640" s="551"/>
      <c r="AP640" s="551"/>
      <c r="AQ640" s="551"/>
      <c r="AR640" s="551"/>
      <c r="AS640" s="551"/>
      <c r="AT640" s="551"/>
      <c r="AU640" s="551"/>
      <c r="AV640" s="551"/>
      <c r="AW640" s="551"/>
      <c r="AX640" s="551"/>
    </row>
    <row r="641">
      <c r="A641" s="570" t="s">
        <v>4349</v>
      </c>
      <c r="B641" s="570" t="s">
        <v>4510</v>
      </c>
      <c r="C641" s="570" t="s">
        <v>70</v>
      </c>
      <c r="D641" s="570" t="s">
        <v>4351</v>
      </c>
      <c r="E641" s="570" t="s">
        <v>2714</v>
      </c>
      <c r="F641" s="570">
        <v>16</v>
      </c>
      <c r="G641" s="570">
        <v>63</v>
      </c>
      <c r="H641" s="570">
        <v>109</v>
      </c>
      <c r="I641" s="569"/>
      <c r="J641" s="121"/>
      <c r="K641" s="121"/>
      <c r="L641" s="121"/>
      <c r="M641" s="570"/>
      <c r="N641" s="569"/>
      <c r="O641" s="569"/>
      <c r="P641" s="569"/>
      <c r="Q641" s="121"/>
      <c r="R641" s="121" t="s">
        <v>4511</v>
      </c>
      <c r="S641" s="121" t="s">
        <v>2742</v>
      </c>
      <c r="T641" s="121" t="s">
        <v>4503</v>
      </c>
      <c r="U641" s="121">
        <v>0</v>
      </c>
      <c r="V641" s="121" t="s">
        <v>70</v>
      </c>
      <c r="W641" s="121" t="s">
        <v>2869</v>
      </c>
      <c r="X641" s="121" t="s">
        <v>2410</v>
      </c>
      <c r="Y641" s="121" t="s">
        <v>2465</v>
      </c>
      <c r="Z641" s="121" t="s">
        <v>2785</v>
      </c>
      <c r="AA641" s="121" t="s">
        <v>2786</v>
      </c>
      <c r="AB641" s="121" t="s">
        <v>4512</v>
      </c>
      <c r="AC641" s="121" t="s">
        <v>2103</v>
      </c>
      <c r="AD641" s="121" t="s">
        <v>2788</v>
      </c>
      <c r="AE641" s="121" t="s">
        <v>2789</v>
      </c>
      <c r="AF641" s="121"/>
      <c r="AG641" s="121"/>
      <c r="AH641" s="121"/>
      <c r="AI641" s="551"/>
      <c r="AJ641" s="551"/>
      <c r="AK641" s="551"/>
      <c r="AL641" s="551"/>
      <c r="AM641" s="551"/>
      <c r="AN641" s="551"/>
      <c r="AO641" s="551"/>
      <c r="AP641" s="551"/>
      <c r="AQ641" s="551"/>
      <c r="AR641" s="551"/>
      <c r="AS641" s="551"/>
      <c r="AT641" s="551"/>
      <c r="AU641" s="551"/>
      <c r="AV641" s="551"/>
      <c r="AW641" s="551"/>
      <c r="AX641" s="551"/>
    </row>
    <row r="642">
      <c r="A642" s="570" t="s">
        <v>4349</v>
      </c>
      <c r="B642" s="570" t="s">
        <v>4513</v>
      </c>
      <c r="C642" s="570" t="s">
        <v>70</v>
      </c>
      <c r="D642" s="570" t="s">
        <v>4351</v>
      </c>
      <c r="E642" s="570" t="s">
        <v>2714</v>
      </c>
      <c r="F642" s="570">
        <v>16</v>
      </c>
      <c r="G642" s="570">
        <v>63</v>
      </c>
      <c r="H642" s="570">
        <v>109</v>
      </c>
      <c r="I642" s="569"/>
      <c r="J642" s="121"/>
      <c r="K642" s="121"/>
      <c r="L642" s="121"/>
      <c r="M642" s="570"/>
      <c r="N642" s="569"/>
      <c r="O642" s="569"/>
      <c r="P642" s="569"/>
      <c r="Q642" s="121"/>
      <c r="R642" s="121" t="s">
        <v>4514</v>
      </c>
      <c r="S642" s="121" t="s">
        <v>2742</v>
      </c>
      <c r="T642" s="121" t="s">
        <v>4503</v>
      </c>
      <c r="U642" s="121">
        <v>0</v>
      </c>
      <c r="V642" s="121" t="s">
        <v>70</v>
      </c>
      <c r="W642" s="121" t="s">
        <v>3071</v>
      </c>
      <c r="X642" s="121" t="s">
        <v>2410</v>
      </c>
      <c r="Y642" s="121" t="s">
        <v>2465</v>
      </c>
      <c r="Z642" s="121" t="s">
        <v>2785</v>
      </c>
      <c r="AA642" s="121" t="s">
        <v>2786</v>
      </c>
      <c r="AB642" s="121" t="s">
        <v>4515</v>
      </c>
      <c r="AC642" s="121" t="s">
        <v>2103</v>
      </c>
      <c r="AD642" s="121" t="s">
        <v>2788</v>
      </c>
      <c r="AE642" s="121" t="s">
        <v>4509</v>
      </c>
      <c r="AF642" s="121"/>
      <c r="AG642" s="121"/>
      <c r="AH642" s="121"/>
      <c r="AI642" s="551"/>
      <c r="AJ642" s="551"/>
      <c r="AK642" s="551"/>
      <c r="AL642" s="551"/>
      <c r="AM642" s="551"/>
      <c r="AN642" s="551"/>
      <c r="AO642" s="551"/>
      <c r="AP642" s="551"/>
      <c r="AQ642" s="551"/>
      <c r="AR642" s="551"/>
      <c r="AS642" s="551"/>
      <c r="AT642" s="551"/>
      <c r="AU642" s="551"/>
      <c r="AV642" s="551"/>
      <c r="AW642" s="551"/>
      <c r="AX642" s="551"/>
    </row>
    <row r="643">
      <c r="A643" s="570" t="s">
        <v>4349</v>
      </c>
      <c r="B643" s="570" t="s">
        <v>4516</v>
      </c>
      <c r="C643" s="570" t="s">
        <v>70</v>
      </c>
      <c r="D643" s="570" t="s">
        <v>4351</v>
      </c>
      <c r="E643" s="570" t="s">
        <v>2714</v>
      </c>
      <c r="F643" s="570">
        <v>16</v>
      </c>
      <c r="G643" s="570">
        <v>63</v>
      </c>
      <c r="H643" s="570">
        <v>109</v>
      </c>
      <c r="I643" s="569"/>
      <c r="J643" s="121"/>
      <c r="K643" s="121"/>
      <c r="L643" s="121"/>
      <c r="M643" s="570"/>
      <c r="N643" s="569"/>
      <c r="O643" s="569"/>
      <c r="P643" s="569"/>
      <c r="Q643" s="121"/>
      <c r="R643" s="121" t="s">
        <v>4517</v>
      </c>
      <c r="S643" s="121" t="s">
        <v>2742</v>
      </c>
      <c r="T643" s="121" t="s">
        <v>4503</v>
      </c>
      <c r="U643" s="121">
        <v>0</v>
      </c>
      <c r="V643" s="121" t="s">
        <v>70</v>
      </c>
      <c r="W643" s="121" t="s">
        <v>2869</v>
      </c>
      <c r="X643" s="121" t="s">
        <v>2410</v>
      </c>
      <c r="Y643" s="121" t="s">
        <v>2465</v>
      </c>
      <c r="Z643" s="121" t="s">
        <v>2785</v>
      </c>
      <c r="AA643" s="121" t="s">
        <v>2786</v>
      </c>
      <c r="AB643" s="121" t="s">
        <v>4518</v>
      </c>
      <c r="AC643" s="121" t="s">
        <v>2103</v>
      </c>
      <c r="AD643" s="121" t="s">
        <v>2788</v>
      </c>
      <c r="AE643" s="121" t="s">
        <v>2789</v>
      </c>
      <c r="AF643" s="121"/>
      <c r="AG643" s="121"/>
      <c r="AH643" s="121"/>
      <c r="AI643" s="551"/>
      <c r="AJ643" s="551"/>
      <c r="AK643" s="551"/>
      <c r="AL643" s="551"/>
      <c r="AM643" s="551"/>
      <c r="AN643" s="551"/>
      <c r="AO643" s="551"/>
      <c r="AP643" s="551"/>
      <c r="AQ643" s="551"/>
      <c r="AR643" s="551"/>
      <c r="AS643" s="551"/>
      <c r="AT643" s="551"/>
      <c r="AU643" s="551"/>
      <c r="AV643" s="551"/>
      <c r="AW643" s="551"/>
      <c r="AX643" s="551"/>
    </row>
    <row r="644">
      <c r="A644" s="570" t="s">
        <v>4349</v>
      </c>
      <c r="B644" s="570" t="s">
        <v>4519</v>
      </c>
      <c r="C644" s="570" t="s">
        <v>70</v>
      </c>
      <c r="D644" s="570" t="s">
        <v>4351</v>
      </c>
      <c r="E644" s="570" t="s">
        <v>2714</v>
      </c>
      <c r="F644" s="570">
        <v>16</v>
      </c>
      <c r="G644" s="570">
        <v>63</v>
      </c>
      <c r="H644" s="570">
        <v>109</v>
      </c>
      <c r="I644" s="569"/>
      <c r="J644" s="121"/>
      <c r="K644" s="121"/>
      <c r="L644" s="121"/>
      <c r="M644" s="570"/>
      <c r="N644" s="569"/>
      <c r="O644" s="569"/>
      <c r="P644" s="569"/>
      <c r="Q644" s="121"/>
      <c r="R644" s="121" t="s">
        <v>4520</v>
      </c>
      <c r="S644" s="121" t="s">
        <v>2742</v>
      </c>
      <c r="T644" s="121" t="s">
        <v>4503</v>
      </c>
      <c r="U644" s="121">
        <v>0</v>
      </c>
      <c r="V644" s="121" t="s">
        <v>70</v>
      </c>
      <c r="W644" s="121" t="s">
        <v>3071</v>
      </c>
      <c r="X644" s="121" t="s">
        <v>2410</v>
      </c>
      <c r="Y644" s="121" t="s">
        <v>2465</v>
      </c>
      <c r="Z644" s="121" t="s">
        <v>2785</v>
      </c>
      <c r="AA644" s="121" t="s">
        <v>2786</v>
      </c>
      <c r="AB644" s="121" t="s">
        <v>4521</v>
      </c>
      <c r="AC644" s="121" t="s">
        <v>2103</v>
      </c>
      <c r="AD644" s="121" t="s">
        <v>2788</v>
      </c>
      <c r="AE644" s="121" t="s">
        <v>4522</v>
      </c>
      <c r="AF644" s="121"/>
      <c r="AG644" s="121"/>
      <c r="AH644" s="121"/>
      <c r="AI644" s="551"/>
      <c r="AJ644" s="551"/>
      <c r="AK644" s="551"/>
      <c r="AL644" s="551"/>
      <c r="AM644" s="551"/>
      <c r="AN644" s="551"/>
      <c r="AO644" s="551"/>
      <c r="AP644" s="551"/>
      <c r="AQ644" s="551"/>
      <c r="AR644" s="551"/>
      <c r="AS644" s="551"/>
      <c r="AT644" s="551"/>
      <c r="AU644" s="551"/>
      <c r="AV644" s="551"/>
      <c r="AW644" s="551"/>
      <c r="AX644" s="551"/>
    </row>
    <row r="645">
      <c r="A645" s="570" t="s">
        <v>4349</v>
      </c>
      <c r="B645" s="570" t="s">
        <v>4523</v>
      </c>
      <c r="C645" s="570" t="s">
        <v>70</v>
      </c>
      <c r="D645" s="570" t="s">
        <v>4351</v>
      </c>
      <c r="E645" s="570" t="s">
        <v>2714</v>
      </c>
      <c r="F645" s="570">
        <v>16</v>
      </c>
      <c r="G645" s="570">
        <v>63</v>
      </c>
      <c r="H645" s="570">
        <v>109</v>
      </c>
      <c r="I645" s="569"/>
      <c r="J645" s="121"/>
      <c r="K645" s="121"/>
      <c r="L645" s="121"/>
      <c r="M645" s="570"/>
      <c r="N645" s="569"/>
      <c r="O645" s="569"/>
      <c r="P645" s="569"/>
      <c r="Q645" s="121"/>
      <c r="R645" s="121" t="s">
        <v>4524</v>
      </c>
      <c r="S645" s="121" t="s">
        <v>2742</v>
      </c>
      <c r="T645" s="121" t="s">
        <v>4503</v>
      </c>
      <c r="U645" s="121">
        <v>0</v>
      </c>
      <c r="V645" s="121" t="s">
        <v>70</v>
      </c>
      <c r="W645" s="121" t="s">
        <v>2767</v>
      </c>
      <c r="X645" s="121" t="s">
        <v>2410</v>
      </c>
      <c r="Y645" s="121" t="s">
        <v>2465</v>
      </c>
      <c r="Z645" s="121" t="s">
        <v>2785</v>
      </c>
      <c r="AA645" s="121" t="s">
        <v>2786</v>
      </c>
      <c r="AB645" s="121" t="s">
        <v>4525</v>
      </c>
      <c r="AC645" s="121" t="s">
        <v>2103</v>
      </c>
      <c r="AD645" s="121" t="s">
        <v>2788</v>
      </c>
      <c r="AE645" s="121" t="s">
        <v>4526</v>
      </c>
      <c r="AF645" s="121"/>
      <c r="AG645" s="121"/>
      <c r="AH645" s="121"/>
      <c r="AI645" s="551"/>
      <c r="AJ645" s="551"/>
      <c r="AK645" s="551"/>
      <c r="AL645" s="551"/>
      <c r="AM645" s="551"/>
      <c r="AN645" s="551"/>
      <c r="AO645" s="551"/>
      <c r="AP645" s="551"/>
      <c r="AQ645" s="551"/>
      <c r="AR645" s="551"/>
      <c r="AS645" s="551"/>
      <c r="AT645" s="551"/>
      <c r="AU645" s="551"/>
      <c r="AV645" s="551"/>
      <c r="AW645" s="551"/>
      <c r="AX645" s="551"/>
    </row>
    <row r="646">
      <c r="A646" s="570" t="s">
        <v>4349</v>
      </c>
      <c r="B646" s="570" t="s">
        <v>4527</v>
      </c>
      <c r="C646" s="570" t="s">
        <v>70</v>
      </c>
      <c r="D646" s="570" t="s">
        <v>4351</v>
      </c>
      <c r="E646" s="570" t="s">
        <v>2714</v>
      </c>
      <c r="F646" s="570">
        <v>16</v>
      </c>
      <c r="G646" s="570">
        <v>63</v>
      </c>
      <c r="H646" s="570">
        <v>109</v>
      </c>
      <c r="I646" s="569"/>
      <c r="J646" s="121"/>
      <c r="K646" s="121"/>
      <c r="L646" s="121"/>
      <c r="M646" s="570"/>
      <c r="N646" s="569"/>
      <c r="O646" s="569"/>
      <c r="P646" s="569"/>
      <c r="Q646" s="121"/>
      <c r="R646" s="121" t="s">
        <v>4528</v>
      </c>
      <c r="S646" s="121" t="s">
        <v>2742</v>
      </c>
      <c r="T646" s="121" t="s">
        <v>4503</v>
      </c>
      <c r="U646" s="121">
        <v>0</v>
      </c>
      <c r="V646" s="121" t="s">
        <v>70</v>
      </c>
      <c r="W646" s="121" t="s">
        <v>3071</v>
      </c>
      <c r="X646" s="121" t="s">
        <v>2410</v>
      </c>
      <c r="Y646" s="121" t="s">
        <v>2465</v>
      </c>
      <c r="Z646" s="121" t="s">
        <v>2785</v>
      </c>
      <c r="AA646" s="121" t="s">
        <v>2786</v>
      </c>
      <c r="AB646" s="121" t="s">
        <v>4529</v>
      </c>
      <c r="AC646" s="121" t="s">
        <v>2103</v>
      </c>
      <c r="AD646" s="121" t="s">
        <v>2788</v>
      </c>
      <c r="AE646" s="121" t="s">
        <v>4509</v>
      </c>
      <c r="AF646" s="121"/>
      <c r="AG646" s="121"/>
      <c r="AH646" s="121"/>
      <c r="AI646" s="551"/>
      <c r="AJ646" s="551"/>
      <c r="AK646" s="551"/>
      <c r="AL646" s="551"/>
      <c r="AM646" s="551"/>
      <c r="AN646" s="551"/>
      <c r="AO646" s="551"/>
      <c r="AP646" s="551"/>
      <c r="AQ646" s="551"/>
      <c r="AR646" s="551"/>
      <c r="AS646" s="551"/>
      <c r="AT646" s="551"/>
      <c r="AU646" s="551"/>
      <c r="AV646" s="551"/>
      <c r="AW646" s="551"/>
      <c r="AX646" s="551"/>
    </row>
    <row r="647">
      <c r="A647" s="570" t="s">
        <v>4349</v>
      </c>
      <c r="B647" s="570" t="s">
        <v>4530</v>
      </c>
      <c r="C647" s="570" t="s">
        <v>70</v>
      </c>
      <c r="D647" s="570" t="s">
        <v>4351</v>
      </c>
      <c r="E647" s="570" t="s">
        <v>2714</v>
      </c>
      <c r="F647" s="570">
        <v>16</v>
      </c>
      <c r="G647" s="570">
        <v>63</v>
      </c>
      <c r="H647" s="570">
        <v>109</v>
      </c>
      <c r="I647" s="569"/>
      <c r="J647" s="121"/>
      <c r="K647" s="121"/>
      <c r="L647" s="121"/>
      <c r="M647" s="570"/>
      <c r="N647" s="569"/>
      <c r="O647" s="569"/>
      <c r="P647" s="569"/>
      <c r="Q647" s="121"/>
      <c r="R647" s="121" t="s">
        <v>4531</v>
      </c>
      <c r="S647" s="121" t="s">
        <v>2742</v>
      </c>
      <c r="T647" s="121" t="s">
        <v>4503</v>
      </c>
      <c r="U647" s="121">
        <v>0</v>
      </c>
      <c r="V647" s="121" t="s">
        <v>70</v>
      </c>
      <c r="W647" s="121" t="s">
        <v>3071</v>
      </c>
      <c r="X647" s="121" t="s">
        <v>2410</v>
      </c>
      <c r="Y647" s="121" t="s">
        <v>2465</v>
      </c>
      <c r="Z647" s="121" t="s">
        <v>2785</v>
      </c>
      <c r="AA647" s="121" t="s">
        <v>2786</v>
      </c>
      <c r="AB647" s="121" t="s">
        <v>4532</v>
      </c>
      <c r="AC647" s="121" t="s">
        <v>2103</v>
      </c>
      <c r="AD647" s="121" t="s">
        <v>2788</v>
      </c>
      <c r="AE647" s="121" t="s">
        <v>4526</v>
      </c>
      <c r="AF647" s="121"/>
      <c r="AG647" s="121"/>
      <c r="AH647" s="121"/>
      <c r="AI647" s="551"/>
      <c r="AJ647" s="551"/>
      <c r="AK647" s="551"/>
      <c r="AL647" s="551"/>
      <c r="AM647" s="551"/>
      <c r="AN647" s="551"/>
      <c r="AO647" s="551"/>
      <c r="AP647" s="551"/>
      <c r="AQ647" s="551"/>
      <c r="AR647" s="551"/>
      <c r="AS647" s="551"/>
      <c r="AT647" s="551"/>
      <c r="AU647" s="551"/>
      <c r="AV647" s="551"/>
      <c r="AW647" s="551"/>
      <c r="AX647" s="551"/>
    </row>
    <row r="648">
      <c r="A648" s="570" t="s">
        <v>4349</v>
      </c>
      <c r="B648" s="570" t="s">
        <v>4533</v>
      </c>
      <c r="C648" s="570" t="s">
        <v>70</v>
      </c>
      <c r="D648" s="570" t="s">
        <v>4351</v>
      </c>
      <c r="E648" s="570" t="s">
        <v>2714</v>
      </c>
      <c r="F648" s="570">
        <v>8</v>
      </c>
      <c r="G648" s="570">
        <v>15</v>
      </c>
      <c r="H648" s="570">
        <v>50</v>
      </c>
      <c r="I648" s="569"/>
      <c r="J648" s="121"/>
      <c r="K648" s="121"/>
      <c r="L648" s="121"/>
      <c r="M648" s="570"/>
      <c r="N648" s="569"/>
      <c r="O648" s="569"/>
      <c r="P648" s="569"/>
      <c r="Q648" s="121"/>
      <c r="R648" s="121" t="s">
        <v>4534</v>
      </c>
      <c r="S648" s="121" t="s">
        <v>2742</v>
      </c>
      <c r="T648" s="121" t="s">
        <v>4503</v>
      </c>
      <c r="U648" s="121">
        <v>0</v>
      </c>
      <c r="V648" s="121" t="s">
        <v>70</v>
      </c>
      <c r="W648" s="121" t="s">
        <v>2869</v>
      </c>
      <c r="X648" s="121" t="s">
        <v>3193</v>
      </c>
      <c r="Y648" s="121" t="s">
        <v>2465</v>
      </c>
      <c r="Z648" s="121" t="s">
        <v>2785</v>
      </c>
      <c r="AA648" s="121" t="s">
        <v>2786</v>
      </c>
      <c r="AB648" s="121" t="s">
        <v>4535</v>
      </c>
      <c r="AC648" s="121" t="s">
        <v>2103</v>
      </c>
      <c r="AD648" s="121" t="s">
        <v>2788</v>
      </c>
      <c r="AE648" s="121" t="s">
        <v>4536</v>
      </c>
      <c r="AF648" s="121"/>
      <c r="AG648" s="121"/>
      <c r="AH648" s="121"/>
      <c r="AI648" s="551"/>
      <c r="AJ648" s="551"/>
      <c r="AK648" s="551"/>
      <c r="AL648" s="551"/>
      <c r="AM648" s="551"/>
      <c r="AN648" s="551"/>
      <c r="AO648" s="551"/>
      <c r="AP648" s="551"/>
      <c r="AQ648" s="551"/>
      <c r="AR648" s="551"/>
      <c r="AS648" s="551"/>
      <c r="AT648" s="551"/>
      <c r="AU648" s="551"/>
      <c r="AV648" s="551"/>
      <c r="AW648" s="551"/>
      <c r="AX648" s="551"/>
    </row>
    <row r="649">
      <c r="A649" s="570" t="s">
        <v>4349</v>
      </c>
      <c r="B649" s="570" t="s">
        <v>4537</v>
      </c>
      <c r="C649" s="570" t="s">
        <v>70</v>
      </c>
      <c r="D649" s="570" t="s">
        <v>4351</v>
      </c>
      <c r="E649" s="570" t="s">
        <v>2714</v>
      </c>
      <c r="F649" s="570">
        <v>8</v>
      </c>
      <c r="G649" s="570">
        <v>15</v>
      </c>
      <c r="H649" s="570">
        <v>50</v>
      </c>
      <c r="I649" s="569"/>
      <c r="J649" s="121"/>
      <c r="K649" s="121"/>
      <c r="L649" s="121"/>
      <c r="M649" s="570"/>
      <c r="N649" s="569"/>
      <c r="O649" s="569"/>
      <c r="P649" s="569"/>
      <c r="Q649" s="121"/>
      <c r="R649" s="121" t="s">
        <v>4538</v>
      </c>
      <c r="S649" s="121" t="s">
        <v>2742</v>
      </c>
      <c r="T649" s="121" t="s">
        <v>4503</v>
      </c>
      <c r="U649" s="121">
        <v>0</v>
      </c>
      <c r="V649" s="121" t="s">
        <v>70</v>
      </c>
      <c r="W649" s="121" t="s">
        <v>2869</v>
      </c>
      <c r="X649" s="121" t="s">
        <v>3193</v>
      </c>
      <c r="Y649" s="121" t="s">
        <v>2465</v>
      </c>
      <c r="Z649" s="121" t="s">
        <v>2785</v>
      </c>
      <c r="AA649" s="121" t="s">
        <v>2786</v>
      </c>
      <c r="AB649" s="121" t="s">
        <v>4539</v>
      </c>
      <c r="AC649" s="121" t="s">
        <v>2103</v>
      </c>
      <c r="AD649" s="121" t="s">
        <v>2788</v>
      </c>
      <c r="AE649" s="121" t="s">
        <v>4540</v>
      </c>
      <c r="AF649" s="121"/>
      <c r="AG649" s="121"/>
      <c r="AH649" s="121"/>
      <c r="AI649" s="551"/>
      <c r="AJ649" s="551"/>
      <c r="AK649" s="551"/>
      <c r="AL649" s="551"/>
      <c r="AM649" s="551"/>
      <c r="AN649" s="551"/>
      <c r="AO649" s="551"/>
      <c r="AP649" s="551"/>
      <c r="AQ649" s="551"/>
      <c r="AR649" s="551"/>
      <c r="AS649" s="551"/>
      <c r="AT649" s="551"/>
      <c r="AU649" s="551"/>
      <c r="AV649" s="551"/>
      <c r="AW649" s="551"/>
      <c r="AX649" s="551"/>
    </row>
    <row r="650">
      <c r="A650" s="570" t="s">
        <v>4349</v>
      </c>
      <c r="B650" s="570" t="s">
        <v>4541</v>
      </c>
      <c r="C650" s="570" t="s">
        <v>70</v>
      </c>
      <c r="D650" s="570" t="s">
        <v>4351</v>
      </c>
      <c r="E650" s="570" t="s">
        <v>2714</v>
      </c>
      <c r="F650" s="570">
        <v>8</v>
      </c>
      <c r="G650" s="570">
        <v>15</v>
      </c>
      <c r="H650" s="570">
        <v>50</v>
      </c>
      <c r="I650" s="569"/>
      <c r="J650" s="121"/>
      <c r="K650" s="121"/>
      <c r="L650" s="121"/>
      <c r="M650" s="570"/>
      <c r="N650" s="569"/>
      <c r="O650" s="569"/>
      <c r="P650" s="569"/>
      <c r="Q650" s="121"/>
      <c r="R650" s="121" t="s">
        <v>4542</v>
      </c>
      <c r="S650" s="121" t="s">
        <v>2742</v>
      </c>
      <c r="T650" s="121" t="s">
        <v>4503</v>
      </c>
      <c r="U650" s="121">
        <v>0</v>
      </c>
      <c r="V650" s="121" t="s">
        <v>70</v>
      </c>
      <c r="W650" s="121" t="s">
        <v>3071</v>
      </c>
      <c r="X650" s="121" t="s">
        <v>3193</v>
      </c>
      <c r="Y650" s="121" t="s">
        <v>2465</v>
      </c>
      <c r="Z650" s="121" t="s">
        <v>2785</v>
      </c>
      <c r="AA650" s="121" t="s">
        <v>2786</v>
      </c>
      <c r="AB650" s="121" t="s">
        <v>4543</v>
      </c>
      <c r="AC650" s="121" t="s">
        <v>2103</v>
      </c>
      <c r="AD650" s="121" t="s">
        <v>2788</v>
      </c>
      <c r="AE650" s="121" t="s">
        <v>4509</v>
      </c>
      <c r="AF650" s="121"/>
      <c r="AG650" s="121"/>
      <c r="AH650" s="121"/>
      <c r="AI650" s="551"/>
      <c r="AJ650" s="551"/>
      <c r="AK650" s="551"/>
      <c r="AL650" s="551"/>
      <c r="AM650" s="551"/>
      <c r="AN650" s="551"/>
      <c r="AO650" s="551"/>
      <c r="AP650" s="551"/>
      <c r="AQ650" s="551"/>
      <c r="AR650" s="551"/>
      <c r="AS650" s="551"/>
      <c r="AT650" s="551"/>
      <c r="AU650" s="551"/>
      <c r="AV650" s="551"/>
      <c r="AW650" s="551"/>
      <c r="AX650" s="551"/>
    </row>
    <row r="651">
      <c r="A651" s="570" t="s">
        <v>4349</v>
      </c>
      <c r="B651" s="570" t="s">
        <v>4544</v>
      </c>
      <c r="C651" s="570" t="s">
        <v>70</v>
      </c>
      <c r="D651" s="570" t="s">
        <v>4351</v>
      </c>
      <c r="E651" s="570" t="s">
        <v>2714</v>
      </c>
      <c r="F651" s="570">
        <v>8</v>
      </c>
      <c r="G651" s="570">
        <v>15</v>
      </c>
      <c r="H651" s="570">
        <v>50</v>
      </c>
      <c r="I651" s="569"/>
      <c r="J651" s="121"/>
      <c r="K651" s="121"/>
      <c r="L651" s="121"/>
      <c r="M651" s="570"/>
      <c r="N651" s="569"/>
      <c r="O651" s="569"/>
      <c r="P651" s="569"/>
      <c r="Q651" s="121"/>
      <c r="R651" s="121" t="s">
        <v>4545</v>
      </c>
      <c r="S651" s="121" t="s">
        <v>2742</v>
      </c>
      <c r="T651" s="121" t="s">
        <v>4503</v>
      </c>
      <c r="U651" s="121">
        <v>0</v>
      </c>
      <c r="V651" s="121" t="s">
        <v>70</v>
      </c>
      <c r="W651" s="121" t="s">
        <v>2969</v>
      </c>
      <c r="X651" s="121" t="s">
        <v>3193</v>
      </c>
      <c r="Y651" s="121" t="s">
        <v>2465</v>
      </c>
      <c r="Z651" s="121" t="s">
        <v>2768</v>
      </c>
      <c r="AA651" s="121" t="s">
        <v>3092</v>
      </c>
      <c r="AB651" s="121" t="s">
        <v>3303</v>
      </c>
      <c r="AC651" s="121" t="s">
        <v>2103</v>
      </c>
      <c r="AD651" s="121" t="s">
        <v>2788</v>
      </c>
      <c r="AE651" s="121" t="s">
        <v>3243</v>
      </c>
      <c r="AF651" s="121"/>
      <c r="AG651" s="121"/>
      <c r="AH651" s="121"/>
      <c r="AI651" s="551"/>
      <c r="AJ651" s="551"/>
      <c r="AK651" s="551"/>
      <c r="AL651" s="551"/>
      <c r="AM651" s="551"/>
      <c r="AN651" s="551"/>
      <c r="AO651" s="551"/>
      <c r="AP651" s="551"/>
      <c r="AQ651" s="551"/>
      <c r="AR651" s="551"/>
      <c r="AS651" s="551"/>
      <c r="AT651" s="551"/>
      <c r="AU651" s="551"/>
      <c r="AV651" s="551"/>
      <c r="AW651" s="551"/>
      <c r="AX651" s="551"/>
    </row>
    <row r="652">
      <c r="A652" s="570" t="s">
        <v>4349</v>
      </c>
      <c r="B652" s="570" t="s">
        <v>4546</v>
      </c>
      <c r="C652" s="570" t="s">
        <v>70</v>
      </c>
      <c r="D652" s="570" t="s">
        <v>4351</v>
      </c>
      <c r="E652" s="570" t="s">
        <v>2714</v>
      </c>
      <c r="F652" s="570">
        <v>8</v>
      </c>
      <c r="G652" s="570">
        <v>15</v>
      </c>
      <c r="H652" s="570">
        <v>50</v>
      </c>
      <c r="I652" s="569"/>
      <c r="J652" s="121"/>
      <c r="K652" s="121"/>
      <c r="L652" s="121"/>
      <c r="M652" s="570"/>
      <c r="N652" s="569"/>
      <c r="O652" s="569"/>
      <c r="P652" s="569"/>
      <c r="Q652" s="121"/>
      <c r="R652" s="121" t="s">
        <v>4547</v>
      </c>
      <c r="S652" s="121" t="s">
        <v>2742</v>
      </c>
      <c r="T652" s="121" t="s">
        <v>4503</v>
      </c>
      <c r="U652" s="121">
        <v>0</v>
      </c>
      <c r="V652" s="121" t="s">
        <v>70</v>
      </c>
      <c r="W652" s="121" t="s">
        <v>2969</v>
      </c>
      <c r="X652" s="121" t="s">
        <v>3193</v>
      </c>
      <c r="Y652" s="121" t="s">
        <v>2465</v>
      </c>
      <c r="Z652" s="121" t="s">
        <v>2768</v>
      </c>
      <c r="AA652" s="121" t="s">
        <v>3092</v>
      </c>
      <c r="AB652" s="121" t="s">
        <v>3281</v>
      </c>
      <c r="AC652" s="121" t="s">
        <v>2103</v>
      </c>
      <c r="AD652" s="121" t="s">
        <v>2788</v>
      </c>
      <c r="AE652" s="121" t="s">
        <v>3282</v>
      </c>
      <c r="AF652" s="121"/>
      <c r="AG652" s="121"/>
      <c r="AH652" s="121"/>
      <c r="AI652" s="551"/>
      <c r="AJ652" s="551"/>
      <c r="AK652" s="551"/>
      <c r="AL652" s="551"/>
      <c r="AM652" s="551"/>
      <c r="AN652" s="551"/>
      <c r="AO652" s="551"/>
      <c r="AP652" s="551"/>
      <c r="AQ652" s="551"/>
      <c r="AR652" s="551"/>
      <c r="AS652" s="551"/>
      <c r="AT652" s="551"/>
      <c r="AU652" s="551"/>
      <c r="AV652" s="551"/>
      <c r="AW652" s="551"/>
      <c r="AX652" s="551"/>
    </row>
    <row r="653">
      <c r="A653" s="570" t="s">
        <v>4349</v>
      </c>
      <c r="B653" s="570" t="s">
        <v>4548</v>
      </c>
      <c r="C653" s="570" t="s">
        <v>70</v>
      </c>
      <c r="D653" s="570" t="s">
        <v>4351</v>
      </c>
      <c r="E653" s="570" t="s">
        <v>2714</v>
      </c>
      <c r="F653" s="570">
        <v>8</v>
      </c>
      <c r="G653" s="570">
        <v>15</v>
      </c>
      <c r="H653" s="570">
        <v>50</v>
      </c>
      <c r="I653" s="569"/>
      <c r="J653" s="121"/>
      <c r="K653" s="121"/>
      <c r="L653" s="121"/>
      <c r="M653" s="570"/>
      <c r="N653" s="569"/>
      <c r="O653" s="569"/>
      <c r="P653" s="569"/>
      <c r="Q653" s="121"/>
      <c r="R653" s="121" t="s">
        <v>4549</v>
      </c>
      <c r="S653" s="121" t="s">
        <v>2742</v>
      </c>
      <c r="T653" s="121" t="s">
        <v>4503</v>
      </c>
      <c r="U653" s="121">
        <v>0</v>
      </c>
      <c r="V653" s="121" t="s">
        <v>70</v>
      </c>
      <c r="W653" s="121" t="s">
        <v>2969</v>
      </c>
      <c r="X653" s="121" t="s">
        <v>3193</v>
      </c>
      <c r="Y653" s="121" t="s">
        <v>2465</v>
      </c>
      <c r="Z653" s="121" t="s">
        <v>2768</v>
      </c>
      <c r="AA653" s="121" t="s">
        <v>3092</v>
      </c>
      <c r="AB653" s="121" t="s">
        <v>3246</v>
      </c>
      <c r="AC653" s="121" t="s">
        <v>2103</v>
      </c>
      <c r="AD653" s="121" t="s">
        <v>2788</v>
      </c>
      <c r="AE653" s="121" t="s">
        <v>3243</v>
      </c>
      <c r="AF653" s="121"/>
      <c r="AG653" s="121"/>
      <c r="AH653" s="121"/>
      <c r="AI653" s="551"/>
      <c r="AJ653" s="551"/>
      <c r="AK653" s="551"/>
      <c r="AL653" s="551"/>
      <c r="AM653" s="551"/>
      <c r="AN653" s="551"/>
      <c r="AO653" s="551"/>
      <c r="AP653" s="551"/>
      <c r="AQ653" s="551"/>
      <c r="AR653" s="551"/>
      <c r="AS653" s="551"/>
      <c r="AT653" s="551"/>
      <c r="AU653" s="551"/>
      <c r="AV653" s="551"/>
      <c r="AW653" s="551"/>
      <c r="AX653" s="551"/>
    </row>
    <row r="654">
      <c r="A654" s="570" t="s">
        <v>4349</v>
      </c>
      <c r="B654" s="570" t="s">
        <v>4550</v>
      </c>
      <c r="C654" s="570" t="s">
        <v>70</v>
      </c>
      <c r="D654" s="570" t="s">
        <v>4351</v>
      </c>
      <c r="E654" s="570" t="s">
        <v>2714</v>
      </c>
      <c r="F654" s="570">
        <v>64</v>
      </c>
      <c r="G654" s="570">
        <v>125</v>
      </c>
      <c r="H654" s="570">
        <v>50</v>
      </c>
      <c r="I654" s="569"/>
      <c r="J654" s="121"/>
      <c r="K654" s="121"/>
      <c r="L654" s="121"/>
      <c r="M654" s="570"/>
      <c r="N654" s="569"/>
      <c r="O654" s="569"/>
      <c r="P654" s="569"/>
      <c r="Q654" s="121"/>
      <c r="R654" s="121" t="s">
        <v>4551</v>
      </c>
      <c r="S654" s="121" t="s">
        <v>2742</v>
      </c>
      <c r="T654" s="121" t="s">
        <v>4503</v>
      </c>
      <c r="U654" s="121">
        <v>0</v>
      </c>
      <c r="V654" s="121" t="s">
        <v>70</v>
      </c>
      <c r="W654" s="121" t="s">
        <v>2869</v>
      </c>
      <c r="X654" s="121" t="s">
        <v>2410</v>
      </c>
      <c r="Y654" s="121" t="s">
        <v>2465</v>
      </c>
      <c r="Z654" s="121" t="s">
        <v>2785</v>
      </c>
      <c r="AA654" s="121" t="s">
        <v>2786</v>
      </c>
      <c r="AB654" s="121" t="s">
        <v>4552</v>
      </c>
      <c r="AC654" s="121" t="s">
        <v>2103</v>
      </c>
      <c r="AD654" s="121" t="s">
        <v>2788</v>
      </c>
      <c r="AE654" s="121" t="s">
        <v>2789</v>
      </c>
      <c r="AF654" s="121"/>
      <c r="AG654" s="121"/>
      <c r="AH654" s="121"/>
      <c r="AI654" s="551"/>
      <c r="AJ654" s="551"/>
      <c r="AK654" s="551"/>
      <c r="AL654" s="551"/>
      <c r="AM654" s="551"/>
      <c r="AN654" s="551"/>
      <c r="AO654" s="551"/>
      <c r="AP654" s="551"/>
      <c r="AQ654" s="551"/>
      <c r="AR654" s="551"/>
      <c r="AS654" s="551"/>
      <c r="AT654" s="551"/>
      <c r="AU654" s="551"/>
      <c r="AV654" s="551"/>
      <c r="AW654" s="551"/>
      <c r="AX654" s="551"/>
    </row>
    <row r="655">
      <c r="A655" s="570" t="s">
        <v>4349</v>
      </c>
      <c r="B655" s="570" t="s">
        <v>4553</v>
      </c>
      <c r="C655" s="570" t="s">
        <v>70</v>
      </c>
      <c r="D655" s="570" t="s">
        <v>4351</v>
      </c>
      <c r="E655" s="570" t="s">
        <v>2714</v>
      </c>
      <c r="F655" s="570">
        <v>64</v>
      </c>
      <c r="G655" s="570">
        <v>125</v>
      </c>
      <c r="H655" s="570">
        <v>50</v>
      </c>
      <c r="I655" s="569"/>
      <c r="J655" s="121"/>
      <c r="K655" s="121"/>
      <c r="L655" s="121"/>
      <c r="M655" s="570"/>
      <c r="N655" s="569"/>
      <c r="O655" s="569"/>
      <c r="P655" s="569"/>
      <c r="Q655" s="121"/>
      <c r="R655" s="121" t="s">
        <v>4554</v>
      </c>
      <c r="S655" s="121" t="s">
        <v>2742</v>
      </c>
      <c r="T655" s="121" t="s">
        <v>4503</v>
      </c>
      <c r="U655" s="121">
        <v>0</v>
      </c>
      <c r="V655" s="121" t="s">
        <v>70</v>
      </c>
      <c r="W655" s="121" t="s">
        <v>3071</v>
      </c>
      <c r="X655" s="121" t="s">
        <v>2410</v>
      </c>
      <c r="Y655" s="121" t="s">
        <v>2465</v>
      </c>
      <c r="Z655" s="121" t="s">
        <v>2785</v>
      </c>
      <c r="AA655" s="121" t="s">
        <v>2786</v>
      </c>
      <c r="AB655" s="121" t="s">
        <v>4555</v>
      </c>
      <c r="AC655" s="121" t="s">
        <v>2103</v>
      </c>
      <c r="AD655" s="121" t="s">
        <v>2788</v>
      </c>
      <c r="AE655" s="121" t="s">
        <v>4522</v>
      </c>
      <c r="AF655" s="121"/>
      <c r="AG655" s="121"/>
      <c r="AH655" s="121"/>
      <c r="AI655" s="551"/>
      <c r="AJ655" s="551"/>
      <c r="AK655" s="551"/>
      <c r="AL655" s="551"/>
      <c r="AM655" s="551"/>
      <c r="AN655" s="551"/>
      <c r="AO655" s="551"/>
      <c r="AP655" s="551"/>
      <c r="AQ655" s="551"/>
      <c r="AR655" s="551"/>
      <c r="AS655" s="551"/>
      <c r="AT655" s="551"/>
      <c r="AU655" s="551"/>
      <c r="AV655" s="551"/>
      <c r="AW655" s="551"/>
      <c r="AX655" s="551"/>
    </row>
    <row r="656">
      <c r="A656" s="570" t="s">
        <v>4349</v>
      </c>
      <c r="B656" s="570" t="s">
        <v>4556</v>
      </c>
      <c r="C656" s="570" t="s">
        <v>70</v>
      </c>
      <c r="D656" s="570" t="s">
        <v>4351</v>
      </c>
      <c r="E656" s="570" t="s">
        <v>2714</v>
      </c>
      <c r="F656" s="570">
        <v>64</v>
      </c>
      <c r="G656" s="570">
        <v>125</v>
      </c>
      <c r="H656" s="570">
        <v>50</v>
      </c>
      <c r="I656" s="569"/>
      <c r="J656" s="121"/>
      <c r="K656" s="121"/>
      <c r="L656" s="121"/>
      <c r="M656" s="570"/>
      <c r="N656" s="569"/>
      <c r="O656" s="569"/>
      <c r="P656" s="569"/>
      <c r="Q656" s="121"/>
      <c r="R656" s="121" t="s">
        <v>4557</v>
      </c>
      <c r="S656" s="121" t="s">
        <v>2742</v>
      </c>
      <c r="T656" s="121" t="s">
        <v>4503</v>
      </c>
      <c r="U656" s="121">
        <v>0</v>
      </c>
      <c r="V656" s="121" t="s">
        <v>70</v>
      </c>
      <c r="W656" s="121" t="s">
        <v>2869</v>
      </c>
      <c r="X656" s="121" t="s">
        <v>2410</v>
      </c>
      <c r="Y656" s="121" t="s">
        <v>2465</v>
      </c>
      <c r="Z656" s="121" t="s">
        <v>2785</v>
      </c>
      <c r="AA656" s="121" t="s">
        <v>2786</v>
      </c>
      <c r="AB656" s="121" t="s">
        <v>4558</v>
      </c>
      <c r="AC656" s="121" t="s">
        <v>2103</v>
      </c>
      <c r="AD656" s="121" t="s">
        <v>2788</v>
      </c>
      <c r="AE656" s="121" t="s">
        <v>4536</v>
      </c>
      <c r="AF656" s="121"/>
      <c r="AG656" s="121"/>
      <c r="AH656" s="121"/>
      <c r="AI656" s="551"/>
      <c r="AJ656" s="551"/>
      <c r="AK656" s="551"/>
      <c r="AL656" s="551"/>
      <c r="AM656" s="551"/>
      <c r="AN656" s="551"/>
      <c r="AO656" s="551"/>
      <c r="AP656" s="551"/>
      <c r="AQ656" s="551"/>
      <c r="AR656" s="551"/>
      <c r="AS656" s="551"/>
      <c r="AT656" s="551"/>
      <c r="AU656" s="551"/>
      <c r="AV656" s="551"/>
      <c r="AW656" s="551"/>
      <c r="AX656" s="551"/>
    </row>
    <row r="657">
      <c r="A657" s="570" t="s">
        <v>4349</v>
      </c>
      <c r="B657" s="570" t="s">
        <v>4559</v>
      </c>
      <c r="C657" s="570" t="s">
        <v>70</v>
      </c>
      <c r="D657" s="570" t="s">
        <v>4351</v>
      </c>
      <c r="E657" s="570" t="s">
        <v>2714</v>
      </c>
      <c r="F657" s="570">
        <v>32</v>
      </c>
      <c r="G657" s="570">
        <v>62</v>
      </c>
      <c r="H657" s="570">
        <v>394</v>
      </c>
      <c r="I657" s="569"/>
      <c r="J657" s="121"/>
      <c r="K657" s="121"/>
      <c r="L657" s="121"/>
      <c r="M657" s="570"/>
      <c r="N657" s="569"/>
      <c r="O657" s="569"/>
      <c r="P657" s="569"/>
      <c r="Q657" s="121"/>
      <c r="R657" s="121" t="s">
        <v>4560</v>
      </c>
      <c r="S657" s="121" t="s">
        <v>2742</v>
      </c>
      <c r="T657" s="121" t="s">
        <v>4503</v>
      </c>
      <c r="U657" s="121">
        <v>0</v>
      </c>
      <c r="V657" s="121" t="s">
        <v>70</v>
      </c>
      <c r="W657" s="121" t="s">
        <v>2869</v>
      </c>
      <c r="X657" s="121" t="s">
        <v>2410</v>
      </c>
      <c r="Y657" s="121" t="s">
        <v>2465</v>
      </c>
      <c r="Z657" s="121" t="s">
        <v>2785</v>
      </c>
      <c r="AA657" s="121" t="s">
        <v>2786</v>
      </c>
      <c r="AB657" s="121" t="s">
        <v>4561</v>
      </c>
      <c r="AC657" s="121" t="s">
        <v>2103</v>
      </c>
      <c r="AD657" s="121" t="s">
        <v>2788</v>
      </c>
      <c r="AE657" s="121" t="s">
        <v>4536</v>
      </c>
      <c r="AF657" s="121"/>
      <c r="AG657" s="121"/>
      <c r="AH657" s="121"/>
      <c r="AI657" s="551"/>
      <c r="AJ657" s="551"/>
      <c r="AK657" s="551"/>
      <c r="AL657" s="551"/>
      <c r="AM657" s="551"/>
      <c r="AN657" s="551"/>
      <c r="AO657" s="551"/>
      <c r="AP657" s="551"/>
      <c r="AQ657" s="551"/>
      <c r="AR657" s="551"/>
      <c r="AS657" s="551"/>
      <c r="AT657" s="551"/>
      <c r="AU657" s="551"/>
      <c r="AV657" s="551"/>
      <c r="AW657" s="551"/>
      <c r="AX657" s="551"/>
    </row>
    <row r="658">
      <c r="A658" s="570" t="s">
        <v>4349</v>
      </c>
      <c r="B658" s="570" t="s">
        <v>4562</v>
      </c>
      <c r="C658" s="570" t="s">
        <v>70</v>
      </c>
      <c r="D658" s="570" t="s">
        <v>4351</v>
      </c>
      <c r="E658" s="570" t="s">
        <v>2714</v>
      </c>
      <c r="F658" s="570">
        <v>32</v>
      </c>
      <c r="G658" s="570">
        <v>62</v>
      </c>
      <c r="H658" s="570">
        <v>394</v>
      </c>
      <c r="I658" s="569"/>
      <c r="J658" s="121"/>
      <c r="K658" s="121"/>
      <c r="L658" s="121"/>
      <c r="M658" s="570"/>
      <c r="N658" s="569"/>
      <c r="O658" s="569"/>
      <c r="P658" s="569"/>
      <c r="Q658" s="121"/>
      <c r="R658" s="121" t="s">
        <v>4563</v>
      </c>
      <c r="S658" s="121" t="s">
        <v>2742</v>
      </c>
      <c r="T658" s="121" t="s">
        <v>4503</v>
      </c>
      <c r="U658" s="121">
        <v>0</v>
      </c>
      <c r="V658" s="121" t="s">
        <v>70</v>
      </c>
      <c r="W658" s="121" t="s">
        <v>3071</v>
      </c>
      <c r="X658" s="121" t="s">
        <v>2410</v>
      </c>
      <c r="Y658" s="121" t="s">
        <v>2465</v>
      </c>
      <c r="Z658" s="121" t="s">
        <v>2785</v>
      </c>
      <c r="AA658" s="121" t="s">
        <v>2786</v>
      </c>
      <c r="AB658" s="121" t="s">
        <v>4564</v>
      </c>
      <c r="AC658" s="121" t="s">
        <v>2103</v>
      </c>
      <c r="AD658" s="121" t="s">
        <v>2788</v>
      </c>
      <c r="AE658" s="121" t="s">
        <v>4522</v>
      </c>
      <c r="AF658" s="121"/>
      <c r="AG658" s="121"/>
      <c r="AH658" s="121"/>
      <c r="AI658" s="551"/>
      <c r="AJ658" s="551"/>
      <c r="AK658" s="551"/>
      <c r="AL658" s="551"/>
      <c r="AM658" s="551"/>
      <c r="AN658" s="551"/>
      <c r="AO658" s="551"/>
      <c r="AP658" s="551"/>
      <c r="AQ658" s="551"/>
      <c r="AR658" s="551"/>
      <c r="AS658" s="551"/>
      <c r="AT658" s="551"/>
      <c r="AU658" s="551"/>
      <c r="AV658" s="551"/>
      <c r="AW658" s="551"/>
      <c r="AX658" s="551"/>
    </row>
    <row r="659">
      <c r="A659" s="570" t="s">
        <v>4349</v>
      </c>
      <c r="B659" s="570" t="s">
        <v>4565</v>
      </c>
      <c r="C659" s="570" t="s">
        <v>70</v>
      </c>
      <c r="D659" s="570" t="s">
        <v>4351</v>
      </c>
      <c r="E659" s="570" t="s">
        <v>2714</v>
      </c>
      <c r="F659" s="570">
        <v>8</v>
      </c>
      <c r="G659" s="570">
        <v>17</v>
      </c>
      <c r="H659" s="570">
        <v>50</v>
      </c>
      <c r="I659" s="569"/>
      <c r="J659" s="121"/>
      <c r="K659" s="121"/>
      <c r="L659" s="121"/>
      <c r="M659" s="570"/>
      <c r="N659" s="569"/>
      <c r="O659" s="569"/>
      <c r="P659" s="569"/>
      <c r="Q659" s="121"/>
      <c r="R659" s="121" t="s">
        <v>4566</v>
      </c>
      <c r="S659" s="121" t="s">
        <v>2742</v>
      </c>
      <c r="T659" s="121" t="s">
        <v>4503</v>
      </c>
      <c r="U659" s="121">
        <v>0</v>
      </c>
      <c r="V659" s="121" t="s">
        <v>70</v>
      </c>
      <c r="W659" s="121" t="s">
        <v>2869</v>
      </c>
      <c r="X659" s="121" t="s">
        <v>3193</v>
      </c>
      <c r="Y659" s="121" t="s">
        <v>2465</v>
      </c>
      <c r="Z659" s="121" t="s">
        <v>2785</v>
      </c>
      <c r="AA659" s="121" t="s">
        <v>2786</v>
      </c>
      <c r="AB659" s="121" t="s">
        <v>4567</v>
      </c>
      <c r="AC659" s="121" t="s">
        <v>2103</v>
      </c>
      <c r="AD659" s="121" t="s">
        <v>2788</v>
      </c>
      <c r="AE659" s="121" t="s">
        <v>4540</v>
      </c>
      <c r="AF659" s="121"/>
      <c r="AG659" s="121"/>
      <c r="AH659" s="121"/>
      <c r="AI659" s="551"/>
      <c r="AJ659" s="551"/>
      <c r="AK659" s="551"/>
      <c r="AL659" s="551"/>
      <c r="AM659" s="551"/>
      <c r="AN659" s="551"/>
      <c r="AO659" s="551"/>
      <c r="AP659" s="551"/>
      <c r="AQ659" s="551"/>
      <c r="AR659" s="551"/>
      <c r="AS659" s="551"/>
      <c r="AT659" s="551"/>
      <c r="AU659" s="551"/>
      <c r="AV659" s="551"/>
      <c r="AW659" s="551"/>
      <c r="AX659" s="551"/>
    </row>
    <row r="660">
      <c r="A660" s="570" t="s">
        <v>4349</v>
      </c>
      <c r="B660" s="570" t="s">
        <v>4568</v>
      </c>
      <c r="C660" s="570" t="s">
        <v>70</v>
      </c>
      <c r="D660" s="570" t="s">
        <v>4351</v>
      </c>
      <c r="E660" s="570" t="s">
        <v>2714</v>
      </c>
      <c r="F660" s="570">
        <v>16</v>
      </c>
      <c r="G660" s="570">
        <v>15</v>
      </c>
      <c r="H660" s="570">
        <v>50</v>
      </c>
      <c r="I660" s="569"/>
      <c r="J660" s="121"/>
      <c r="K660" s="121"/>
      <c r="L660" s="121"/>
      <c r="M660" s="570"/>
      <c r="N660" s="569"/>
      <c r="O660" s="569"/>
      <c r="P660" s="569"/>
      <c r="Q660" s="121"/>
      <c r="R660" s="121" t="s">
        <v>4569</v>
      </c>
      <c r="S660" s="121" t="s">
        <v>2742</v>
      </c>
      <c r="T660" s="121" t="s">
        <v>4503</v>
      </c>
      <c r="U660" s="121">
        <v>0</v>
      </c>
      <c r="V660" s="121" t="s">
        <v>70</v>
      </c>
      <c r="W660" s="121" t="s">
        <v>3071</v>
      </c>
      <c r="X660" s="121" t="s">
        <v>3193</v>
      </c>
      <c r="Y660" s="121" t="s">
        <v>2465</v>
      </c>
      <c r="Z660" s="121" t="s">
        <v>2785</v>
      </c>
      <c r="AA660" s="121" t="s">
        <v>2786</v>
      </c>
      <c r="AB660" s="121" t="s">
        <v>4570</v>
      </c>
      <c r="AC660" s="121" t="s">
        <v>2103</v>
      </c>
      <c r="AD660" s="121" t="s">
        <v>2788</v>
      </c>
      <c r="AE660" s="121" t="s">
        <v>4509</v>
      </c>
      <c r="AF660" s="121"/>
      <c r="AG660" s="121"/>
      <c r="AH660" s="121"/>
      <c r="AI660" s="551"/>
      <c r="AJ660" s="551"/>
      <c r="AK660" s="551"/>
      <c r="AL660" s="551"/>
      <c r="AM660" s="551"/>
      <c r="AN660" s="551"/>
      <c r="AO660" s="551"/>
      <c r="AP660" s="551"/>
      <c r="AQ660" s="551"/>
      <c r="AR660" s="551"/>
      <c r="AS660" s="551"/>
      <c r="AT660" s="551"/>
      <c r="AU660" s="551"/>
      <c r="AV660" s="551"/>
      <c r="AW660" s="551"/>
      <c r="AX660" s="551"/>
    </row>
    <row r="661">
      <c r="A661" s="570" t="s">
        <v>4349</v>
      </c>
      <c r="B661" s="570" t="s">
        <v>4571</v>
      </c>
      <c r="C661" s="570" t="s">
        <v>70</v>
      </c>
      <c r="D661" s="570" t="s">
        <v>4351</v>
      </c>
      <c r="E661" s="570" t="s">
        <v>2714</v>
      </c>
      <c r="F661" s="570">
        <v>32</v>
      </c>
      <c r="G661" s="570">
        <v>18</v>
      </c>
      <c r="H661" s="570">
        <v>50</v>
      </c>
      <c r="I661" s="569"/>
      <c r="J661" s="121"/>
      <c r="K661" s="121"/>
      <c r="L661" s="121"/>
      <c r="M661" s="570"/>
      <c r="N661" s="569"/>
      <c r="O661" s="569"/>
      <c r="P661" s="569"/>
      <c r="Q661" s="121"/>
      <c r="R661" s="121" t="s">
        <v>4572</v>
      </c>
      <c r="S661" s="121" t="s">
        <v>2742</v>
      </c>
      <c r="T661" s="121" t="s">
        <v>4503</v>
      </c>
      <c r="U661" s="121">
        <v>0</v>
      </c>
      <c r="V661" s="121" t="s">
        <v>70</v>
      </c>
      <c r="W661" s="121" t="s">
        <v>2869</v>
      </c>
      <c r="X661" s="121" t="s">
        <v>3193</v>
      </c>
      <c r="Y661" s="121" t="s">
        <v>2465</v>
      </c>
      <c r="Z661" s="121" t="s">
        <v>2785</v>
      </c>
      <c r="AA661" s="121" t="s">
        <v>2786</v>
      </c>
      <c r="AB661" s="121" t="s">
        <v>4573</v>
      </c>
      <c r="AC661" s="121" t="s">
        <v>2103</v>
      </c>
      <c r="AD661" s="121" t="s">
        <v>2788</v>
      </c>
      <c r="AE661" s="121" t="s">
        <v>4574</v>
      </c>
      <c r="AF661" s="121"/>
      <c r="AG661" s="121"/>
      <c r="AH661" s="121"/>
      <c r="AI661" s="551"/>
      <c r="AJ661" s="551"/>
      <c r="AK661" s="551"/>
      <c r="AL661" s="551"/>
      <c r="AM661" s="551"/>
      <c r="AN661" s="551"/>
      <c r="AO661" s="551"/>
      <c r="AP661" s="551"/>
      <c r="AQ661" s="551"/>
      <c r="AR661" s="551"/>
      <c r="AS661" s="551"/>
      <c r="AT661" s="551"/>
      <c r="AU661" s="551"/>
      <c r="AV661" s="551"/>
      <c r="AW661" s="551"/>
      <c r="AX661" s="551"/>
    </row>
    <row r="662">
      <c r="A662" s="570" t="s">
        <v>4349</v>
      </c>
      <c r="B662" s="570" t="s">
        <v>4575</v>
      </c>
      <c r="C662" s="570" t="s">
        <v>70</v>
      </c>
      <c r="D662" s="570" t="s">
        <v>4351</v>
      </c>
      <c r="E662" s="570" t="s">
        <v>2714</v>
      </c>
      <c r="F662" s="570">
        <v>16</v>
      </c>
      <c r="G662" s="570">
        <v>63</v>
      </c>
      <c r="H662" s="570">
        <v>109</v>
      </c>
      <c r="I662" s="569"/>
      <c r="J662" s="121"/>
      <c r="K662" s="121"/>
      <c r="L662" s="121"/>
      <c r="M662" s="570"/>
      <c r="N662" s="569"/>
      <c r="O662" s="569"/>
      <c r="P662" s="569"/>
      <c r="Q662" s="121"/>
      <c r="R662" s="121" t="s">
        <v>4576</v>
      </c>
      <c r="S662" s="121" t="s">
        <v>2742</v>
      </c>
      <c r="T662" s="121" t="s">
        <v>3251</v>
      </c>
      <c r="U662" s="121">
        <v>0</v>
      </c>
      <c r="V662" s="121" t="s">
        <v>70</v>
      </c>
      <c r="W662" s="121" t="s">
        <v>2869</v>
      </c>
      <c r="X662" s="121" t="s">
        <v>2410</v>
      </c>
      <c r="Y662" s="121" t="s">
        <v>2465</v>
      </c>
      <c r="Z662" s="121" t="s">
        <v>2785</v>
      </c>
      <c r="AA662" s="121" t="s">
        <v>2786</v>
      </c>
      <c r="AB662" s="121" t="s">
        <v>4577</v>
      </c>
      <c r="AC662" s="121" t="s">
        <v>2103</v>
      </c>
      <c r="AD662" s="121" t="s">
        <v>2788</v>
      </c>
      <c r="AE662" s="121" t="s">
        <v>4540</v>
      </c>
      <c r="AF662" s="121"/>
      <c r="AG662" s="121"/>
      <c r="AH662" s="121"/>
      <c r="AI662" s="551"/>
      <c r="AJ662" s="551"/>
      <c r="AK662" s="551"/>
      <c r="AL662" s="551"/>
      <c r="AM662" s="551"/>
      <c r="AN662" s="551"/>
      <c r="AO662" s="551"/>
      <c r="AP662" s="551"/>
      <c r="AQ662" s="551"/>
      <c r="AR662" s="551"/>
      <c r="AS662" s="551"/>
      <c r="AT662" s="551"/>
      <c r="AU662" s="551"/>
      <c r="AV662" s="551"/>
      <c r="AW662" s="551"/>
      <c r="AX662" s="551"/>
    </row>
    <row r="663">
      <c r="A663" s="570" t="s">
        <v>4349</v>
      </c>
      <c r="B663" s="570" t="s">
        <v>4578</v>
      </c>
      <c r="C663" s="570" t="s">
        <v>70</v>
      </c>
      <c r="D663" s="570" t="s">
        <v>4351</v>
      </c>
      <c r="E663" s="570" t="s">
        <v>2714</v>
      </c>
      <c r="F663" s="570">
        <v>16</v>
      </c>
      <c r="G663" s="570">
        <v>63</v>
      </c>
      <c r="H663" s="570">
        <v>109</v>
      </c>
      <c r="I663" s="569"/>
      <c r="J663" s="121"/>
      <c r="K663" s="121"/>
      <c r="L663" s="121"/>
      <c r="M663" s="570"/>
      <c r="N663" s="569"/>
      <c r="O663" s="569"/>
      <c r="P663" s="569"/>
      <c r="Q663" s="121"/>
      <c r="R663" s="121" t="s">
        <v>4579</v>
      </c>
      <c r="S663" s="121" t="s">
        <v>2742</v>
      </c>
      <c r="T663" s="121" t="s">
        <v>3251</v>
      </c>
      <c r="U663" s="121">
        <v>0</v>
      </c>
      <c r="V663" s="121" t="s">
        <v>70</v>
      </c>
      <c r="W663" s="121" t="s">
        <v>3071</v>
      </c>
      <c r="X663" s="121" t="s">
        <v>2410</v>
      </c>
      <c r="Y663" s="121" t="s">
        <v>2465</v>
      </c>
      <c r="Z663" s="121" t="s">
        <v>2785</v>
      </c>
      <c r="AA663" s="121" t="s">
        <v>2786</v>
      </c>
      <c r="AB663" s="121" t="s">
        <v>4529</v>
      </c>
      <c r="AC663" s="121" t="s">
        <v>2103</v>
      </c>
      <c r="AD663" s="121" t="s">
        <v>2788</v>
      </c>
      <c r="AE663" s="121" t="s">
        <v>4509</v>
      </c>
      <c r="AF663" s="121"/>
      <c r="AG663" s="121"/>
      <c r="AH663" s="121"/>
      <c r="AI663" s="551"/>
      <c r="AJ663" s="551"/>
      <c r="AK663" s="551"/>
      <c r="AL663" s="551"/>
      <c r="AM663" s="551"/>
      <c r="AN663" s="551"/>
      <c r="AO663" s="551"/>
      <c r="AP663" s="551"/>
      <c r="AQ663" s="551"/>
      <c r="AR663" s="551"/>
      <c r="AS663" s="551"/>
      <c r="AT663" s="551"/>
      <c r="AU663" s="551"/>
      <c r="AV663" s="551"/>
      <c r="AW663" s="551"/>
      <c r="AX663" s="551"/>
    </row>
    <row r="664">
      <c r="A664" s="570" t="s">
        <v>4349</v>
      </c>
      <c r="B664" s="570" t="s">
        <v>4580</v>
      </c>
      <c r="C664" s="570" t="s">
        <v>70</v>
      </c>
      <c r="D664" s="570" t="s">
        <v>4351</v>
      </c>
      <c r="E664" s="570" t="s">
        <v>2714</v>
      </c>
      <c r="F664" s="570">
        <v>16</v>
      </c>
      <c r="G664" s="570">
        <v>63</v>
      </c>
      <c r="H664" s="570">
        <v>109</v>
      </c>
      <c r="I664" s="569"/>
      <c r="J664" s="121"/>
      <c r="K664" s="121"/>
      <c r="L664" s="121"/>
      <c r="M664" s="570"/>
      <c r="N664" s="569"/>
      <c r="O664" s="569"/>
      <c r="P664" s="569"/>
      <c r="Q664" s="121"/>
      <c r="R664" s="121" t="s">
        <v>4581</v>
      </c>
      <c r="S664" s="121" t="s">
        <v>2742</v>
      </c>
      <c r="T664" s="121" t="s">
        <v>3251</v>
      </c>
      <c r="U664" s="121">
        <v>0</v>
      </c>
      <c r="V664" s="121" t="s">
        <v>70</v>
      </c>
      <c r="W664" s="121" t="s">
        <v>2869</v>
      </c>
      <c r="X664" s="121" t="s">
        <v>2410</v>
      </c>
      <c r="Y664" s="121" t="s">
        <v>2465</v>
      </c>
      <c r="Z664" s="121" t="s">
        <v>2785</v>
      </c>
      <c r="AA664" s="121" t="s">
        <v>2786</v>
      </c>
      <c r="AB664" s="121" t="s">
        <v>4582</v>
      </c>
      <c r="AC664" s="121" t="s">
        <v>2103</v>
      </c>
      <c r="AD664" s="121" t="s">
        <v>2788</v>
      </c>
      <c r="AE664" s="121" t="s">
        <v>4540</v>
      </c>
      <c r="AF664" s="121"/>
      <c r="AG664" s="121"/>
      <c r="AH664" s="121"/>
      <c r="AI664" s="551"/>
      <c r="AJ664" s="551"/>
      <c r="AK664" s="551"/>
      <c r="AL664" s="551"/>
      <c r="AM664" s="551"/>
      <c r="AN664" s="551"/>
      <c r="AO664" s="551"/>
      <c r="AP664" s="551"/>
      <c r="AQ664" s="551"/>
      <c r="AR664" s="551"/>
      <c r="AS664" s="551"/>
      <c r="AT664" s="551"/>
      <c r="AU664" s="551"/>
      <c r="AV664" s="551"/>
      <c r="AW664" s="551"/>
      <c r="AX664" s="551"/>
    </row>
    <row r="665">
      <c r="A665" s="570" t="s">
        <v>4349</v>
      </c>
      <c r="B665" s="570" t="s">
        <v>4583</v>
      </c>
      <c r="C665" s="570" t="s">
        <v>70</v>
      </c>
      <c r="D665" s="570" t="s">
        <v>4351</v>
      </c>
      <c r="E665" s="570" t="s">
        <v>2714</v>
      </c>
      <c r="F665" s="570">
        <v>16</v>
      </c>
      <c r="G665" s="570">
        <v>63</v>
      </c>
      <c r="H665" s="570">
        <v>109</v>
      </c>
      <c r="I665" s="569"/>
      <c r="J665" s="121"/>
      <c r="K665" s="121"/>
      <c r="L665" s="121"/>
      <c r="M665" s="570"/>
      <c r="N665" s="569"/>
      <c r="O665" s="569"/>
      <c r="P665" s="569"/>
      <c r="Q665" s="121"/>
      <c r="R665" s="121" t="s">
        <v>4584</v>
      </c>
      <c r="S665" s="121" t="s">
        <v>2742</v>
      </c>
      <c r="T665" s="121" t="s">
        <v>3251</v>
      </c>
      <c r="U665" s="121">
        <v>0</v>
      </c>
      <c r="V665" s="121" t="s">
        <v>70</v>
      </c>
      <c r="W665" s="121" t="s">
        <v>2949</v>
      </c>
      <c r="X665" s="121" t="s">
        <v>2410</v>
      </c>
      <c r="Y665" s="121" t="s">
        <v>2465</v>
      </c>
      <c r="Z665" s="121" t="s">
        <v>2785</v>
      </c>
      <c r="AA665" s="121" t="s">
        <v>2786</v>
      </c>
      <c r="AB665" s="121" t="s">
        <v>4585</v>
      </c>
      <c r="AC665" s="121" t="s">
        <v>2103</v>
      </c>
      <c r="AD665" s="121" t="s">
        <v>2788</v>
      </c>
      <c r="AE665" s="121" t="s">
        <v>4522</v>
      </c>
      <c r="AF665" s="121"/>
      <c r="AG665" s="121"/>
      <c r="AH665" s="121"/>
      <c r="AI665" s="551"/>
      <c r="AJ665" s="551"/>
      <c r="AK665" s="551"/>
      <c r="AL665" s="551"/>
      <c r="AM665" s="551"/>
      <c r="AN665" s="551"/>
      <c r="AO665" s="551"/>
      <c r="AP665" s="551"/>
      <c r="AQ665" s="551"/>
      <c r="AR665" s="551"/>
      <c r="AS665" s="551"/>
      <c r="AT665" s="551"/>
      <c r="AU665" s="551"/>
      <c r="AV665" s="551"/>
      <c r="AW665" s="551"/>
      <c r="AX665" s="551"/>
    </row>
    <row r="666">
      <c r="A666" s="570" t="s">
        <v>4349</v>
      </c>
      <c r="B666" s="570" t="s">
        <v>4586</v>
      </c>
      <c r="C666" s="570" t="s">
        <v>70</v>
      </c>
      <c r="D666" s="570" t="s">
        <v>4351</v>
      </c>
      <c r="E666" s="570" t="s">
        <v>2714</v>
      </c>
      <c r="F666" s="570">
        <v>16</v>
      </c>
      <c r="G666" s="570">
        <v>63</v>
      </c>
      <c r="H666" s="570">
        <v>109</v>
      </c>
      <c r="I666" s="569"/>
      <c r="J666" s="121"/>
      <c r="K666" s="121"/>
      <c r="L666" s="121"/>
      <c r="M666" s="570"/>
      <c r="N666" s="569"/>
      <c r="O666" s="569"/>
      <c r="P666" s="569"/>
      <c r="Q666" s="121"/>
      <c r="R666" s="121" t="s">
        <v>4587</v>
      </c>
      <c r="S666" s="121" t="s">
        <v>2742</v>
      </c>
      <c r="T666" s="121" t="s">
        <v>3251</v>
      </c>
      <c r="U666" s="121">
        <v>0</v>
      </c>
      <c r="V666" s="121" t="s">
        <v>70</v>
      </c>
      <c r="W666" s="121" t="s">
        <v>2869</v>
      </c>
      <c r="X666" s="121" t="s">
        <v>2410</v>
      </c>
      <c r="Y666" s="121" t="s">
        <v>2465</v>
      </c>
      <c r="Z666" s="121" t="s">
        <v>2785</v>
      </c>
      <c r="AA666" s="121" t="s">
        <v>2786</v>
      </c>
      <c r="AB666" s="121" t="s">
        <v>4588</v>
      </c>
      <c r="AC666" s="121" t="s">
        <v>2103</v>
      </c>
      <c r="AD666" s="121" t="s">
        <v>2788</v>
      </c>
      <c r="AE666" s="121" t="s">
        <v>4536</v>
      </c>
      <c r="AF666" s="121"/>
      <c r="AG666" s="121"/>
      <c r="AH666" s="121"/>
      <c r="AI666" s="551"/>
      <c r="AJ666" s="551"/>
      <c r="AK666" s="551"/>
      <c r="AL666" s="551"/>
      <c r="AM666" s="551"/>
      <c r="AN666" s="551"/>
      <c r="AO666" s="551"/>
      <c r="AP666" s="551"/>
      <c r="AQ666" s="551"/>
      <c r="AR666" s="551"/>
      <c r="AS666" s="551"/>
      <c r="AT666" s="551"/>
      <c r="AU666" s="551"/>
      <c r="AV666" s="551"/>
      <c r="AW666" s="551"/>
      <c r="AX666" s="551"/>
    </row>
    <row r="667">
      <c r="A667" s="570" t="s">
        <v>4349</v>
      </c>
      <c r="B667" s="570" t="s">
        <v>4589</v>
      </c>
      <c r="C667" s="570" t="s">
        <v>70</v>
      </c>
      <c r="D667" s="570" t="s">
        <v>4351</v>
      </c>
      <c r="E667" s="570" t="s">
        <v>2714</v>
      </c>
      <c r="F667" s="570">
        <v>16</v>
      </c>
      <c r="G667" s="570">
        <v>63</v>
      </c>
      <c r="H667" s="570">
        <v>109</v>
      </c>
      <c r="I667" s="569"/>
      <c r="J667" s="121"/>
      <c r="K667" s="121"/>
      <c r="L667" s="121"/>
      <c r="M667" s="570"/>
      <c r="N667" s="569"/>
      <c r="O667" s="569"/>
      <c r="P667" s="569"/>
      <c r="Q667" s="121"/>
      <c r="R667" s="121" t="s">
        <v>4590</v>
      </c>
      <c r="S667" s="121" t="s">
        <v>2742</v>
      </c>
      <c r="T667" s="121" t="s">
        <v>3251</v>
      </c>
      <c r="U667" s="121">
        <v>0</v>
      </c>
      <c r="V667" s="121" t="s">
        <v>70</v>
      </c>
      <c r="W667" s="121" t="s">
        <v>2869</v>
      </c>
      <c r="X667" s="121" t="s">
        <v>2410</v>
      </c>
      <c r="Y667" s="121" t="s">
        <v>2465</v>
      </c>
      <c r="Z667" s="121" t="s">
        <v>2785</v>
      </c>
      <c r="AA667" s="121" t="s">
        <v>2786</v>
      </c>
      <c r="AB667" s="121" t="s">
        <v>4591</v>
      </c>
      <c r="AC667" s="121" t="s">
        <v>2103</v>
      </c>
      <c r="AD667" s="121" t="s">
        <v>2788</v>
      </c>
      <c r="AE667" s="121" t="s">
        <v>4536</v>
      </c>
      <c r="AF667" s="121"/>
      <c r="AG667" s="121"/>
      <c r="AH667" s="121"/>
      <c r="AI667" s="551"/>
      <c r="AJ667" s="551"/>
      <c r="AK667" s="551"/>
      <c r="AL667" s="551"/>
      <c r="AM667" s="551"/>
      <c r="AN667" s="551"/>
      <c r="AO667" s="551"/>
      <c r="AP667" s="551"/>
      <c r="AQ667" s="551"/>
      <c r="AR667" s="551"/>
      <c r="AS667" s="551"/>
      <c r="AT667" s="551"/>
      <c r="AU667" s="551"/>
      <c r="AV667" s="551"/>
      <c r="AW667" s="551"/>
      <c r="AX667" s="551"/>
    </row>
    <row r="668">
      <c r="A668" s="570" t="s">
        <v>4349</v>
      </c>
      <c r="B668" s="570" t="s">
        <v>4592</v>
      </c>
      <c r="C668" s="570" t="s">
        <v>70</v>
      </c>
      <c r="D668" s="570" t="s">
        <v>4351</v>
      </c>
      <c r="E668" s="570" t="s">
        <v>2714</v>
      </c>
      <c r="F668" s="570">
        <v>8</v>
      </c>
      <c r="G668" s="570">
        <v>15</v>
      </c>
      <c r="H668" s="570">
        <v>50</v>
      </c>
      <c r="I668" s="569"/>
      <c r="J668" s="121"/>
      <c r="K668" s="121"/>
      <c r="L668" s="121"/>
      <c r="M668" s="570"/>
      <c r="N668" s="569"/>
      <c r="O668" s="569"/>
      <c r="P668" s="569"/>
      <c r="Q668" s="121"/>
      <c r="R668" s="121" t="s">
        <v>4593</v>
      </c>
      <c r="S668" s="121" t="s">
        <v>2742</v>
      </c>
      <c r="T668" s="121" t="s">
        <v>3251</v>
      </c>
      <c r="U668" s="121">
        <v>0</v>
      </c>
      <c r="V668" s="121" t="s">
        <v>70</v>
      </c>
      <c r="W668" s="121" t="s">
        <v>3071</v>
      </c>
      <c r="X668" s="121" t="s">
        <v>3193</v>
      </c>
      <c r="Y668" s="121" t="s">
        <v>2465</v>
      </c>
      <c r="Z668" s="121" t="s">
        <v>2785</v>
      </c>
      <c r="AA668" s="121" t="s">
        <v>2786</v>
      </c>
      <c r="AB668" s="121" t="s">
        <v>4594</v>
      </c>
      <c r="AC668" s="121" t="s">
        <v>2103</v>
      </c>
      <c r="AD668" s="121" t="s">
        <v>2788</v>
      </c>
      <c r="AE668" s="121" t="s">
        <v>4526</v>
      </c>
      <c r="AF668" s="121"/>
      <c r="AG668" s="121"/>
      <c r="AH668" s="121"/>
      <c r="AI668" s="551"/>
      <c r="AJ668" s="551"/>
      <c r="AK668" s="551"/>
      <c r="AL668" s="551"/>
      <c r="AM668" s="551"/>
      <c r="AN668" s="551"/>
      <c r="AO668" s="551"/>
      <c r="AP668" s="551"/>
      <c r="AQ668" s="551"/>
      <c r="AR668" s="551"/>
      <c r="AS668" s="551"/>
      <c r="AT668" s="551"/>
      <c r="AU668" s="551"/>
      <c r="AV668" s="551"/>
      <c r="AW668" s="551"/>
      <c r="AX668" s="551"/>
    </row>
    <row r="669">
      <c r="A669" s="570" t="s">
        <v>4349</v>
      </c>
      <c r="B669" s="570" t="s">
        <v>4595</v>
      </c>
      <c r="C669" s="570" t="s">
        <v>70</v>
      </c>
      <c r="D669" s="570" t="s">
        <v>4351</v>
      </c>
      <c r="E669" s="570" t="s">
        <v>2714</v>
      </c>
      <c r="F669" s="570">
        <v>8</v>
      </c>
      <c r="G669" s="570">
        <v>15</v>
      </c>
      <c r="H669" s="570">
        <v>50</v>
      </c>
      <c r="I669" s="569"/>
      <c r="J669" s="121"/>
      <c r="K669" s="121"/>
      <c r="L669" s="121"/>
      <c r="M669" s="570"/>
      <c r="N669" s="569"/>
      <c r="O669" s="569"/>
      <c r="P669" s="569"/>
      <c r="Q669" s="121"/>
      <c r="R669" s="121" t="s">
        <v>4596</v>
      </c>
      <c r="S669" s="121" t="s">
        <v>2742</v>
      </c>
      <c r="T669" s="121" t="s">
        <v>3251</v>
      </c>
      <c r="U669" s="121">
        <v>0</v>
      </c>
      <c r="V669" s="121" t="s">
        <v>70</v>
      </c>
      <c r="W669" s="121" t="s">
        <v>3071</v>
      </c>
      <c r="X669" s="121" t="s">
        <v>3193</v>
      </c>
      <c r="Y669" s="121" t="s">
        <v>2465</v>
      </c>
      <c r="Z669" s="121" t="s">
        <v>2785</v>
      </c>
      <c r="AA669" s="121" t="s">
        <v>2786</v>
      </c>
      <c r="AB669" s="121" t="s">
        <v>4597</v>
      </c>
      <c r="AC669" s="121" t="s">
        <v>2103</v>
      </c>
      <c r="AD669" s="121" t="s">
        <v>2788</v>
      </c>
      <c r="AE669" s="121" t="s">
        <v>4509</v>
      </c>
      <c r="AF669" s="121"/>
      <c r="AG669" s="121"/>
      <c r="AH669" s="121"/>
      <c r="AI669" s="551"/>
      <c r="AJ669" s="551"/>
      <c r="AK669" s="551"/>
      <c r="AL669" s="551"/>
      <c r="AM669" s="551"/>
      <c r="AN669" s="551"/>
      <c r="AO669" s="551"/>
      <c r="AP669" s="551"/>
      <c r="AQ669" s="551"/>
      <c r="AR669" s="551"/>
      <c r="AS669" s="551"/>
      <c r="AT669" s="551"/>
      <c r="AU669" s="551"/>
      <c r="AV669" s="551"/>
      <c r="AW669" s="551"/>
      <c r="AX669" s="551"/>
    </row>
    <row r="670">
      <c r="A670" s="570" t="s">
        <v>4349</v>
      </c>
      <c r="B670" s="570" t="s">
        <v>4598</v>
      </c>
      <c r="C670" s="570" t="s">
        <v>70</v>
      </c>
      <c r="D670" s="570" t="s">
        <v>4351</v>
      </c>
      <c r="E670" s="570" t="s">
        <v>2714</v>
      </c>
      <c r="F670" s="570">
        <v>8</v>
      </c>
      <c r="G670" s="570">
        <v>15</v>
      </c>
      <c r="H670" s="570">
        <v>50</v>
      </c>
      <c r="I670" s="569"/>
      <c r="J670" s="121"/>
      <c r="K670" s="121"/>
      <c r="L670" s="121"/>
      <c r="M670" s="570"/>
      <c r="N670" s="569"/>
      <c r="O670" s="569"/>
      <c r="P670" s="569"/>
      <c r="Q670" s="121"/>
      <c r="R670" s="121" t="s">
        <v>4599</v>
      </c>
      <c r="S670" s="121" t="s">
        <v>2742</v>
      </c>
      <c r="T670" s="121" t="s">
        <v>3251</v>
      </c>
      <c r="U670" s="121">
        <v>0</v>
      </c>
      <c r="V670" s="121" t="s">
        <v>70</v>
      </c>
      <c r="W670" s="121" t="s">
        <v>3071</v>
      </c>
      <c r="X670" s="121" t="s">
        <v>3193</v>
      </c>
      <c r="Y670" s="121" t="s">
        <v>2465</v>
      </c>
      <c r="Z670" s="121" t="s">
        <v>2785</v>
      </c>
      <c r="AA670" s="121" t="s">
        <v>2786</v>
      </c>
      <c r="AB670" s="121" t="s">
        <v>4532</v>
      </c>
      <c r="AC670" s="121" t="s">
        <v>2103</v>
      </c>
      <c r="AD670" s="121" t="s">
        <v>2788</v>
      </c>
      <c r="AE670" s="121" t="s">
        <v>4526</v>
      </c>
      <c r="AF670" s="121"/>
      <c r="AG670" s="121"/>
      <c r="AH670" s="121"/>
      <c r="AI670" s="551"/>
      <c r="AJ670" s="551"/>
      <c r="AK670" s="551"/>
      <c r="AL670" s="551"/>
      <c r="AM670" s="551"/>
      <c r="AN670" s="551"/>
      <c r="AO670" s="551"/>
      <c r="AP670" s="551"/>
      <c r="AQ670" s="551"/>
      <c r="AR670" s="551"/>
      <c r="AS670" s="551"/>
      <c r="AT670" s="551"/>
      <c r="AU670" s="551"/>
      <c r="AV670" s="551"/>
      <c r="AW670" s="551"/>
      <c r="AX670" s="551"/>
    </row>
    <row r="671">
      <c r="A671" s="570" t="s">
        <v>4349</v>
      </c>
      <c r="B671" s="570" t="s">
        <v>4600</v>
      </c>
      <c r="C671" s="570" t="s">
        <v>70</v>
      </c>
      <c r="D671" s="570" t="s">
        <v>4351</v>
      </c>
      <c r="E671" s="570" t="s">
        <v>2714</v>
      </c>
      <c r="F671" s="570">
        <v>16</v>
      </c>
      <c r="G671" s="570">
        <v>63</v>
      </c>
      <c r="H671" s="570">
        <v>109</v>
      </c>
      <c r="I671" s="569"/>
      <c r="J671" s="121"/>
      <c r="K671" s="121"/>
      <c r="L671" s="121"/>
      <c r="M671" s="570"/>
      <c r="N671" s="569"/>
      <c r="O671" s="569"/>
      <c r="P671" s="569"/>
      <c r="Q671" s="121"/>
      <c r="R671" s="121" t="s">
        <v>4601</v>
      </c>
      <c r="S671" s="121" t="s">
        <v>2742</v>
      </c>
      <c r="T671" s="121" t="s">
        <v>3251</v>
      </c>
      <c r="U671" s="121">
        <v>0</v>
      </c>
      <c r="V671" s="121" t="s">
        <v>70</v>
      </c>
      <c r="W671" s="121" t="s">
        <v>3071</v>
      </c>
      <c r="X671" s="121" t="s">
        <v>2410</v>
      </c>
      <c r="Y671" s="121" t="s">
        <v>2465</v>
      </c>
      <c r="Z671" s="121" t="s">
        <v>2785</v>
      </c>
      <c r="AA671" s="121" t="s">
        <v>2786</v>
      </c>
      <c r="AB671" s="121" t="s">
        <v>4508</v>
      </c>
      <c r="AC671" s="121" t="s">
        <v>2103</v>
      </c>
      <c r="AD671" s="121" t="s">
        <v>2788</v>
      </c>
      <c r="AE671" s="121" t="s">
        <v>4509</v>
      </c>
      <c r="AF671" s="121"/>
      <c r="AG671" s="121"/>
      <c r="AH671" s="121"/>
      <c r="AI671" s="551"/>
      <c r="AJ671" s="551"/>
      <c r="AK671" s="551"/>
      <c r="AL671" s="551"/>
      <c r="AM671" s="551"/>
      <c r="AN671" s="551"/>
      <c r="AO671" s="551"/>
      <c r="AP671" s="551"/>
      <c r="AQ671" s="551"/>
      <c r="AR671" s="551"/>
      <c r="AS671" s="551"/>
      <c r="AT671" s="551"/>
      <c r="AU671" s="551"/>
      <c r="AV671" s="551"/>
      <c r="AW671" s="551"/>
      <c r="AX671" s="551"/>
    </row>
    <row r="672">
      <c r="A672" s="570" t="s">
        <v>4349</v>
      </c>
      <c r="B672" s="570" t="s">
        <v>4602</v>
      </c>
      <c r="C672" s="570" t="s">
        <v>70</v>
      </c>
      <c r="D672" s="570" t="s">
        <v>4351</v>
      </c>
      <c r="E672" s="570" t="s">
        <v>2714</v>
      </c>
      <c r="F672" s="570">
        <v>16</v>
      </c>
      <c r="G672" s="570">
        <v>63</v>
      </c>
      <c r="H672" s="570">
        <v>109</v>
      </c>
      <c r="I672" s="569"/>
      <c r="J672" s="121"/>
      <c r="K672" s="121"/>
      <c r="L672" s="121"/>
      <c r="M672" s="570"/>
      <c r="N672" s="569"/>
      <c r="O672" s="569"/>
      <c r="P672" s="569"/>
      <c r="Q672" s="121"/>
      <c r="R672" s="121" t="s">
        <v>4603</v>
      </c>
      <c r="S672" s="121" t="s">
        <v>2742</v>
      </c>
      <c r="T672" s="121" t="s">
        <v>3251</v>
      </c>
      <c r="U672" s="121">
        <v>0</v>
      </c>
      <c r="V672" s="121" t="s">
        <v>70</v>
      </c>
      <c r="W672" s="121" t="s">
        <v>3071</v>
      </c>
      <c r="X672" s="121" t="s">
        <v>2410</v>
      </c>
      <c r="Y672" s="121" t="s">
        <v>2465</v>
      </c>
      <c r="Z672" s="121" t="s">
        <v>2785</v>
      </c>
      <c r="AA672" s="121" t="s">
        <v>2786</v>
      </c>
      <c r="AB672" s="121" t="s">
        <v>4604</v>
      </c>
      <c r="AC672" s="121" t="s">
        <v>2103</v>
      </c>
      <c r="AD672" s="121" t="s">
        <v>2788</v>
      </c>
      <c r="AE672" s="121" t="s">
        <v>4526</v>
      </c>
      <c r="AF672" s="121"/>
      <c r="AG672" s="121"/>
      <c r="AH672" s="121"/>
      <c r="AI672" s="551"/>
      <c r="AJ672" s="551"/>
      <c r="AK672" s="551"/>
      <c r="AL672" s="551"/>
      <c r="AM672" s="551"/>
      <c r="AN672" s="551"/>
      <c r="AO672" s="551"/>
      <c r="AP672" s="551"/>
      <c r="AQ672" s="551"/>
      <c r="AR672" s="551"/>
      <c r="AS672" s="551"/>
      <c r="AT672" s="551"/>
      <c r="AU672" s="551"/>
      <c r="AV672" s="551"/>
      <c r="AW672" s="551"/>
      <c r="AX672" s="551"/>
    </row>
    <row r="673">
      <c r="A673" s="570" t="s">
        <v>4349</v>
      </c>
      <c r="B673" s="570" t="s">
        <v>4605</v>
      </c>
      <c r="C673" s="570" t="s">
        <v>70</v>
      </c>
      <c r="D673" s="570" t="s">
        <v>4351</v>
      </c>
      <c r="E673" s="570" t="s">
        <v>2714</v>
      </c>
      <c r="F673" s="570">
        <v>16</v>
      </c>
      <c r="G673" s="570">
        <v>63</v>
      </c>
      <c r="H673" s="570">
        <v>109</v>
      </c>
      <c r="I673" s="569"/>
      <c r="J673" s="121"/>
      <c r="K673" s="121"/>
      <c r="L673" s="121"/>
      <c r="M673" s="570"/>
      <c r="N673" s="569"/>
      <c r="O673" s="569"/>
      <c r="P673" s="569"/>
      <c r="Q673" s="121"/>
      <c r="R673" s="121" t="s">
        <v>4606</v>
      </c>
      <c r="S673" s="121" t="s">
        <v>2742</v>
      </c>
      <c r="T673" s="121" t="s">
        <v>3251</v>
      </c>
      <c r="U673" s="121">
        <v>0</v>
      </c>
      <c r="V673" s="121" t="s">
        <v>70</v>
      </c>
      <c r="W673" s="121" t="s">
        <v>3071</v>
      </c>
      <c r="X673" s="121" t="s">
        <v>2410</v>
      </c>
      <c r="Y673" s="121" t="s">
        <v>2465</v>
      </c>
      <c r="Z673" s="121" t="s">
        <v>2785</v>
      </c>
      <c r="AA673" s="121" t="s">
        <v>2786</v>
      </c>
      <c r="AB673" s="121" t="s">
        <v>4607</v>
      </c>
      <c r="AC673" s="121" t="s">
        <v>2103</v>
      </c>
      <c r="AD673" s="121" t="s">
        <v>2788</v>
      </c>
      <c r="AE673" s="121" t="s">
        <v>4522</v>
      </c>
      <c r="AF673" s="121"/>
      <c r="AG673" s="121"/>
      <c r="AH673" s="121"/>
      <c r="AI673" s="551"/>
      <c r="AJ673" s="551"/>
      <c r="AK673" s="551"/>
      <c r="AL673" s="551"/>
      <c r="AM673" s="551"/>
      <c r="AN673" s="551"/>
      <c r="AO673" s="551"/>
      <c r="AP673" s="551"/>
      <c r="AQ673" s="551"/>
      <c r="AR673" s="551"/>
      <c r="AS673" s="551"/>
      <c r="AT673" s="551"/>
      <c r="AU673" s="551"/>
      <c r="AV673" s="551"/>
      <c r="AW673" s="551"/>
      <c r="AX673" s="551"/>
    </row>
    <row r="674">
      <c r="A674" s="570" t="s">
        <v>4349</v>
      </c>
      <c r="B674" s="570" t="s">
        <v>4608</v>
      </c>
      <c r="C674" s="570" t="s">
        <v>70</v>
      </c>
      <c r="D674" s="570" t="s">
        <v>4351</v>
      </c>
      <c r="E674" s="570" t="s">
        <v>2714</v>
      </c>
      <c r="F674" s="570">
        <v>8</v>
      </c>
      <c r="G674" s="570">
        <v>15</v>
      </c>
      <c r="H674" s="570">
        <v>50</v>
      </c>
      <c r="I674" s="569"/>
      <c r="J674" s="121"/>
      <c r="K674" s="121"/>
      <c r="L674" s="121"/>
      <c r="M674" s="570"/>
      <c r="N674" s="569"/>
      <c r="O674" s="569"/>
      <c r="P674" s="569"/>
      <c r="Q674" s="121"/>
      <c r="R674" s="121" t="s">
        <v>4609</v>
      </c>
      <c r="S674" s="121" t="s">
        <v>2742</v>
      </c>
      <c r="T674" s="121" t="s">
        <v>3251</v>
      </c>
      <c r="U674" s="121">
        <v>0</v>
      </c>
      <c r="V674" s="121" t="s">
        <v>70</v>
      </c>
      <c r="W674" s="121" t="s">
        <v>2969</v>
      </c>
      <c r="X674" s="121" t="s">
        <v>3193</v>
      </c>
      <c r="Y674" s="121" t="s">
        <v>2465</v>
      </c>
      <c r="Z674" s="121" t="s">
        <v>2768</v>
      </c>
      <c r="AA674" s="121" t="s">
        <v>3092</v>
      </c>
      <c r="AB674" s="121" t="s">
        <v>3281</v>
      </c>
      <c r="AC674" s="121" t="s">
        <v>2103</v>
      </c>
      <c r="AD674" s="121" t="s">
        <v>2788</v>
      </c>
      <c r="AE674" s="121" t="s">
        <v>3282</v>
      </c>
      <c r="AF674" s="121"/>
      <c r="AG674" s="121"/>
      <c r="AH674" s="121"/>
      <c r="AI674" s="551"/>
      <c r="AJ674" s="551"/>
      <c r="AK674" s="551"/>
      <c r="AL674" s="551"/>
      <c r="AM674" s="551"/>
      <c r="AN674" s="551"/>
      <c r="AO674" s="551"/>
      <c r="AP674" s="551"/>
      <c r="AQ674" s="551"/>
      <c r="AR674" s="551"/>
      <c r="AS674" s="551"/>
      <c r="AT674" s="551"/>
      <c r="AU674" s="551"/>
      <c r="AV674" s="551"/>
      <c r="AW674" s="551"/>
      <c r="AX674" s="551"/>
    </row>
    <row r="675">
      <c r="A675" s="570" t="s">
        <v>4349</v>
      </c>
      <c r="B675" s="570" t="s">
        <v>4610</v>
      </c>
      <c r="C675" s="570" t="s">
        <v>70</v>
      </c>
      <c r="D675" s="570" t="s">
        <v>4351</v>
      </c>
      <c r="E675" s="570" t="s">
        <v>2714</v>
      </c>
      <c r="F675" s="570">
        <v>8</v>
      </c>
      <c r="G675" s="570">
        <v>15</v>
      </c>
      <c r="H675" s="570">
        <v>50</v>
      </c>
      <c r="I675" s="569"/>
      <c r="J675" s="121"/>
      <c r="K675" s="121"/>
      <c r="L675" s="121"/>
      <c r="M675" s="570"/>
      <c r="N675" s="569"/>
      <c r="O675" s="569"/>
      <c r="P675" s="569"/>
      <c r="Q675" s="121"/>
      <c r="R675" s="121" t="s">
        <v>4611</v>
      </c>
      <c r="S675" s="121" t="s">
        <v>2742</v>
      </c>
      <c r="T675" s="121" t="s">
        <v>3251</v>
      </c>
      <c r="U675" s="121">
        <v>0</v>
      </c>
      <c r="V675" s="121" t="s">
        <v>70</v>
      </c>
      <c r="W675" s="121" t="s">
        <v>2969</v>
      </c>
      <c r="X675" s="121" t="s">
        <v>3193</v>
      </c>
      <c r="Y675" s="121" t="s">
        <v>2465</v>
      </c>
      <c r="Z675" s="121" t="s">
        <v>2768</v>
      </c>
      <c r="AA675" s="121" t="s">
        <v>3092</v>
      </c>
      <c r="AB675" s="121" t="s">
        <v>3303</v>
      </c>
      <c r="AC675" s="121" t="s">
        <v>2103</v>
      </c>
      <c r="AD675" s="121" t="s">
        <v>2788</v>
      </c>
      <c r="AE675" s="121" t="s">
        <v>3243</v>
      </c>
      <c r="AF675" s="121"/>
      <c r="AG675" s="121"/>
      <c r="AH675" s="121"/>
      <c r="AI675" s="551"/>
      <c r="AJ675" s="551"/>
      <c r="AK675" s="551"/>
      <c r="AL675" s="551"/>
      <c r="AM675" s="551"/>
      <c r="AN675" s="551"/>
      <c r="AO675" s="551"/>
      <c r="AP675" s="551"/>
      <c r="AQ675" s="551"/>
      <c r="AR675" s="551"/>
      <c r="AS675" s="551"/>
      <c r="AT675" s="551"/>
      <c r="AU675" s="551"/>
      <c r="AV675" s="551"/>
      <c r="AW675" s="551"/>
      <c r="AX675" s="551"/>
    </row>
    <row r="676">
      <c r="A676" s="570" t="s">
        <v>4349</v>
      </c>
      <c r="B676" s="570" t="s">
        <v>4612</v>
      </c>
      <c r="C676" s="570" t="s">
        <v>70</v>
      </c>
      <c r="D676" s="570" t="s">
        <v>4351</v>
      </c>
      <c r="E676" s="570" t="s">
        <v>2714</v>
      </c>
      <c r="F676" s="570">
        <v>8</v>
      </c>
      <c r="G676" s="570">
        <v>15</v>
      </c>
      <c r="H676" s="570">
        <v>50</v>
      </c>
      <c r="I676" s="569"/>
      <c r="J676" s="121"/>
      <c r="K676" s="121"/>
      <c r="L676" s="121"/>
      <c r="M676" s="570"/>
      <c r="N676" s="569"/>
      <c r="O676" s="569"/>
      <c r="P676" s="569"/>
      <c r="Q676" s="121"/>
      <c r="R676" s="121" t="s">
        <v>4613</v>
      </c>
      <c r="S676" s="121" t="s">
        <v>2742</v>
      </c>
      <c r="T676" s="121" t="s">
        <v>3251</v>
      </c>
      <c r="U676" s="121">
        <v>0</v>
      </c>
      <c r="V676" s="121" t="s">
        <v>70</v>
      </c>
      <c r="W676" s="121" t="s">
        <v>2969</v>
      </c>
      <c r="X676" s="121" t="s">
        <v>3193</v>
      </c>
      <c r="Y676" s="121" t="s">
        <v>2465</v>
      </c>
      <c r="Z676" s="121" t="s">
        <v>2768</v>
      </c>
      <c r="AA676" s="121" t="s">
        <v>3092</v>
      </c>
      <c r="AB676" s="121" t="s">
        <v>3650</v>
      </c>
      <c r="AC676" s="121" t="s">
        <v>2103</v>
      </c>
      <c r="AD676" s="121" t="s">
        <v>2788</v>
      </c>
      <c r="AE676" s="121" t="s">
        <v>3282</v>
      </c>
      <c r="AF676" s="121"/>
      <c r="AG676" s="121"/>
      <c r="AH676" s="121"/>
      <c r="AI676" s="551"/>
      <c r="AJ676" s="551"/>
      <c r="AK676" s="551"/>
      <c r="AL676" s="551"/>
      <c r="AM676" s="551"/>
      <c r="AN676" s="551"/>
      <c r="AO676" s="551"/>
      <c r="AP676" s="551"/>
      <c r="AQ676" s="551"/>
      <c r="AR676" s="551"/>
      <c r="AS676" s="551"/>
      <c r="AT676" s="551"/>
      <c r="AU676" s="551"/>
      <c r="AV676" s="551"/>
      <c r="AW676" s="551"/>
      <c r="AX676" s="551"/>
    </row>
    <row r="677">
      <c r="A677" s="570" t="s">
        <v>4349</v>
      </c>
      <c r="B677" s="570" t="s">
        <v>4614</v>
      </c>
      <c r="C677" s="570" t="s">
        <v>70</v>
      </c>
      <c r="D677" s="570" t="s">
        <v>4351</v>
      </c>
      <c r="E677" s="570" t="s">
        <v>2714</v>
      </c>
      <c r="F677" s="570">
        <v>8</v>
      </c>
      <c r="G677" s="570">
        <v>15</v>
      </c>
      <c r="H677" s="570">
        <v>50</v>
      </c>
      <c r="I677" s="569"/>
      <c r="J677" s="121"/>
      <c r="K677" s="121"/>
      <c r="L677" s="121"/>
      <c r="M677" s="570"/>
      <c r="N677" s="569"/>
      <c r="O677" s="569"/>
      <c r="P677" s="569"/>
      <c r="Q677" s="121"/>
      <c r="R677" s="121" t="s">
        <v>4615</v>
      </c>
      <c r="S677" s="121" t="s">
        <v>2742</v>
      </c>
      <c r="T677" s="121" t="s">
        <v>3251</v>
      </c>
      <c r="U677" s="121">
        <v>0</v>
      </c>
      <c r="V677" s="121" t="s">
        <v>70</v>
      </c>
      <c r="W677" s="121" t="s">
        <v>2869</v>
      </c>
      <c r="X677" s="121" t="s">
        <v>3193</v>
      </c>
      <c r="Y677" s="121" t="s">
        <v>2465</v>
      </c>
      <c r="Z677" s="121" t="s">
        <v>2785</v>
      </c>
      <c r="AA677" s="121" t="s">
        <v>2786</v>
      </c>
      <c r="AB677" s="121" t="s">
        <v>4616</v>
      </c>
      <c r="AC677" s="121" t="s">
        <v>2103</v>
      </c>
      <c r="AD677" s="121" t="s">
        <v>2788</v>
      </c>
      <c r="AE677" s="121" t="s">
        <v>4540</v>
      </c>
      <c r="AF677" s="121"/>
      <c r="AG677" s="121"/>
      <c r="AH677" s="121"/>
      <c r="AI677" s="551"/>
      <c r="AJ677" s="551"/>
      <c r="AK677" s="551"/>
      <c r="AL677" s="551"/>
      <c r="AM677" s="551"/>
      <c r="AN677" s="551"/>
      <c r="AO677" s="551"/>
      <c r="AP677" s="551"/>
      <c r="AQ677" s="551"/>
      <c r="AR677" s="551"/>
      <c r="AS677" s="551"/>
      <c r="AT677" s="551"/>
      <c r="AU677" s="551"/>
      <c r="AV677" s="551"/>
      <c r="AW677" s="551"/>
      <c r="AX677" s="551"/>
    </row>
    <row r="678">
      <c r="A678" s="570" t="s">
        <v>4349</v>
      </c>
      <c r="B678" s="570" t="s">
        <v>4617</v>
      </c>
      <c r="C678" s="570" t="s">
        <v>70</v>
      </c>
      <c r="D678" s="570" t="s">
        <v>4351</v>
      </c>
      <c r="E678" s="570" t="s">
        <v>2714</v>
      </c>
      <c r="F678" s="570">
        <v>8</v>
      </c>
      <c r="G678" s="570">
        <v>15</v>
      </c>
      <c r="H678" s="570">
        <v>50</v>
      </c>
      <c r="I678" s="569"/>
      <c r="J678" s="121"/>
      <c r="K678" s="121"/>
      <c r="L678" s="121"/>
      <c r="M678" s="570"/>
      <c r="N678" s="569"/>
      <c r="O678" s="569"/>
      <c r="P678" s="569"/>
      <c r="Q678" s="121"/>
      <c r="R678" s="121" t="s">
        <v>4618</v>
      </c>
      <c r="S678" s="121" t="s">
        <v>2742</v>
      </c>
      <c r="T678" s="121" t="s">
        <v>3251</v>
      </c>
      <c r="U678" s="121">
        <v>0</v>
      </c>
      <c r="V678" s="121" t="s">
        <v>70</v>
      </c>
      <c r="W678" s="121" t="s">
        <v>3071</v>
      </c>
      <c r="X678" s="121" t="s">
        <v>3193</v>
      </c>
      <c r="Y678" s="121" t="s">
        <v>2465</v>
      </c>
      <c r="Z678" s="121" t="s">
        <v>2785</v>
      </c>
      <c r="AA678" s="121" t="s">
        <v>2786</v>
      </c>
      <c r="AB678" s="121" t="s">
        <v>4619</v>
      </c>
      <c r="AC678" s="121" t="s">
        <v>2103</v>
      </c>
      <c r="AD678" s="121" t="s">
        <v>2788</v>
      </c>
      <c r="AE678" s="121" t="s">
        <v>4509</v>
      </c>
      <c r="AF678" s="121"/>
      <c r="AG678" s="121"/>
      <c r="AH678" s="121"/>
      <c r="AI678" s="551"/>
      <c r="AJ678" s="551"/>
      <c r="AK678" s="551"/>
      <c r="AL678" s="551"/>
      <c r="AM678" s="551"/>
      <c r="AN678" s="551"/>
      <c r="AO678" s="551"/>
      <c r="AP678" s="551"/>
      <c r="AQ678" s="551"/>
      <c r="AR678" s="551"/>
      <c r="AS678" s="551"/>
      <c r="AT678" s="551"/>
      <c r="AU678" s="551"/>
      <c r="AV678" s="551"/>
      <c r="AW678" s="551"/>
      <c r="AX678" s="551"/>
    </row>
    <row r="679">
      <c r="A679" s="570" t="s">
        <v>4349</v>
      </c>
      <c r="B679" s="570" t="s">
        <v>4620</v>
      </c>
      <c r="C679" s="570" t="s">
        <v>70</v>
      </c>
      <c r="D679" s="570" t="s">
        <v>4351</v>
      </c>
      <c r="E679" s="570" t="s">
        <v>2714</v>
      </c>
      <c r="F679" s="570">
        <v>8</v>
      </c>
      <c r="G679" s="570">
        <v>15</v>
      </c>
      <c r="H679" s="570">
        <v>50</v>
      </c>
      <c r="I679" s="569"/>
      <c r="J679" s="121"/>
      <c r="K679" s="121"/>
      <c r="L679" s="121"/>
      <c r="M679" s="570"/>
      <c r="N679" s="569"/>
      <c r="O679" s="569"/>
      <c r="P679" s="569"/>
      <c r="Q679" s="121"/>
      <c r="R679" s="121" t="s">
        <v>4621</v>
      </c>
      <c r="S679" s="121" t="s">
        <v>2742</v>
      </c>
      <c r="T679" s="121" t="s">
        <v>3251</v>
      </c>
      <c r="U679" s="121">
        <v>0</v>
      </c>
      <c r="V679" s="121" t="s">
        <v>70</v>
      </c>
      <c r="W679" s="121" t="s">
        <v>2869</v>
      </c>
      <c r="X679" s="121" t="s">
        <v>3193</v>
      </c>
      <c r="Y679" s="121" t="s">
        <v>2465</v>
      </c>
      <c r="Z679" s="121" t="s">
        <v>2785</v>
      </c>
      <c r="AA679" s="121" t="s">
        <v>2786</v>
      </c>
      <c r="AB679" s="121" t="s">
        <v>4622</v>
      </c>
      <c r="AC679" s="121" t="s">
        <v>2103</v>
      </c>
      <c r="AD679" s="121" t="s">
        <v>2788</v>
      </c>
      <c r="AE679" s="121" t="s">
        <v>4536</v>
      </c>
      <c r="AF679" s="121"/>
      <c r="AG679" s="121"/>
      <c r="AH679" s="121"/>
      <c r="AI679" s="551"/>
      <c r="AJ679" s="551"/>
      <c r="AK679" s="551"/>
      <c r="AL679" s="551"/>
      <c r="AM679" s="551"/>
      <c r="AN679" s="551"/>
      <c r="AO679" s="551"/>
      <c r="AP679" s="551"/>
      <c r="AQ679" s="551"/>
      <c r="AR679" s="551"/>
      <c r="AS679" s="551"/>
      <c r="AT679" s="551"/>
      <c r="AU679" s="551"/>
      <c r="AV679" s="551"/>
      <c r="AW679" s="551"/>
      <c r="AX679" s="551"/>
    </row>
    <row r="680">
      <c r="A680" s="570" t="s">
        <v>4349</v>
      </c>
      <c r="B680" s="570" t="s">
        <v>4623</v>
      </c>
      <c r="C680" s="570" t="s">
        <v>70</v>
      </c>
      <c r="D680" s="570" t="s">
        <v>4351</v>
      </c>
      <c r="E680" s="570" t="s">
        <v>2714</v>
      </c>
      <c r="F680" s="570">
        <v>8</v>
      </c>
      <c r="G680" s="570">
        <v>15</v>
      </c>
      <c r="H680" s="570">
        <v>50</v>
      </c>
      <c r="I680" s="569"/>
      <c r="J680" s="121"/>
      <c r="K680" s="121"/>
      <c r="L680" s="121"/>
      <c r="M680" s="570"/>
      <c r="N680" s="569"/>
      <c r="O680" s="569"/>
      <c r="P680" s="569"/>
      <c r="Q680" s="121"/>
      <c r="R680" s="121" t="s">
        <v>4624</v>
      </c>
      <c r="S680" s="121" t="s">
        <v>2742</v>
      </c>
      <c r="T680" s="121" t="s">
        <v>3251</v>
      </c>
      <c r="U680" s="121">
        <v>0</v>
      </c>
      <c r="V680" s="121" t="s">
        <v>70</v>
      </c>
      <c r="W680" s="121" t="s">
        <v>2949</v>
      </c>
      <c r="X680" s="121" t="s">
        <v>3193</v>
      </c>
      <c r="Y680" s="121" t="s">
        <v>2465</v>
      </c>
      <c r="Z680" s="121" t="s">
        <v>2785</v>
      </c>
      <c r="AA680" s="121" t="s">
        <v>2786</v>
      </c>
      <c r="AB680" s="121" t="s">
        <v>4625</v>
      </c>
      <c r="AC680" s="121" t="s">
        <v>2103</v>
      </c>
      <c r="AD680" s="121" t="s">
        <v>2788</v>
      </c>
      <c r="AE680" s="121" t="s">
        <v>4522</v>
      </c>
      <c r="AF680" s="121"/>
      <c r="AG680" s="121"/>
      <c r="AH680" s="121"/>
      <c r="AI680" s="551"/>
      <c r="AJ680" s="551"/>
      <c r="AK680" s="551"/>
      <c r="AL680" s="551"/>
      <c r="AM680" s="551"/>
      <c r="AN680" s="551"/>
      <c r="AO680" s="551"/>
      <c r="AP680" s="551"/>
      <c r="AQ680" s="551"/>
      <c r="AR680" s="551"/>
      <c r="AS680" s="551"/>
      <c r="AT680" s="551"/>
      <c r="AU680" s="551"/>
      <c r="AV680" s="551"/>
      <c r="AW680" s="551"/>
      <c r="AX680" s="551"/>
    </row>
    <row r="681">
      <c r="A681" s="570" t="s">
        <v>4349</v>
      </c>
      <c r="B681" s="570" t="s">
        <v>4626</v>
      </c>
      <c r="C681" s="570" t="s">
        <v>70</v>
      </c>
      <c r="D681" s="570" t="s">
        <v>4351</v>
      </c>
      <c r="E681" s="570" t="s">
        <v>2714</v>
      </c>
      <c r="F681" s="570">
        <v>8</v>
      </c>
      <c r="G681" s="570">
        <v>15</v>
      </c>
      <c r="H681" s="570">
        <v>50</v>
      </c>
      <c r="I681" s="569"/>
      <c r="J681" s="121"/>
      <c r="K681" s="121"/>
      <c r="L681" s="121"/>
      <c r="M681" s="570"/>
      <c r="N681" s="569"/>
      <c r="O681" s="569"/>
      <c r="P681" s="569"/>
      <c r="Q681" s="121"/>
      <c r="R681" s="121" t="s">
        <v>4627</v>
      </c>
      <c r="S681" s="121" t="s">
        <v>2742</v>
      </c>
      <c r="T681" s="121" t="s">
        <v>3251</v>
      </c>
      <c r="U681" s="121">
        <v>0</v>
      </c>
      <c r="V681" s="121" t="s">
        <v>70</v>
      </c>
      <c r="W681" s="121" t="s">
        <v>2869</v>
      </c>
      <c r="X681" s="121" t="s">
        <v>3193</v>
      </c>
      <c r="Y681" s="121" t="s">
        <v>2465</v>
      </c>
      <c r="Z681" s="121" t="s">
        <v>2785</v>
      </c>
      <c r="AA681" s="121" t="s">
        <v>2786</v>
      </c>
      <c r="AB681" s="121" t="s">
        <v>4628</v>
      </c>
      <c r="AC681" s="121" t="s">
        <v>2103</v>
      </c>
      <c r="AD681" s="121" t="s">
        <v>2788</v>
      </c>
      <c r="AE681" s="121" t="s">
        <v>4536</v>
      </c>
      <c r="AF681" s="121"/>
      <c r="AG681" s="121"/>
      <c r="AH681" s="121"/>
      <c r="AI681" s="551"/>
      <c r="AJ681" s="551"/>
      <c r="AK681" s="551"/>
      <c r="AL681" s="551"/>
      <c r="AM681" s="551"/>
      <c r="AN681" s="551"/>
      <c r="AO681" s="551"/>
      <c r="AP681" s="551"/>
      <c r="AQ681" s="551"/>
      <c r="AR681" s="551"/>
      <c r="AS681" s="551"/>
      <c r="AT681" s="551"/>
      <c r="AU681" s="551"/>
      <c r="AV681" s="551"/>
      <c r="AW681" s="551"/>
      <c r="AX681" s="551"/>
    </row>
    <row r="682">
      <c r="A682" s="570" t="s">
        <v>4349</v>
      </c>
      <c r="B682" s="570" t="s">
        <v>4629</v>
      </c>
      <c r="C682" s="570" t="s">
        <v>70</v>
      </c>
      <c r="D682" s="570" t="s">
        <v>4351</v>
      </c>
      <c r="E682" s="570" t="s">
        <v>2714</v>
      </c>
      <c r="F682" s="570">
        <v>8</v>
      </c>
      <c r="G682" s="570">
        <v>15</v>
      </c>
      <c r="H682" s="570">
        <v>50</v>
      </c>
      <c r="I682" s="569"/>
      <c r="J682" s="121"/>
      <c r="K682" s="121"/>
      <c r="L682" s="121"/>
      <c r="M682" s="570"/>
      <c r="N682" s="569"/>
      <c r="O682" s="569"/>
      <c r="P682" s="569"/>
      <c r="Q682" s="121"/>
      <c r="R682" s="121" t="s">
        <v>4630</v>
      </c>
      <c r="S682" s="121" t="s">
        <v>2742</v>
      </c>
      <c r="T682" s="121" t="s">
        <v>3251</v>
      </c>
      <c r="U682" s="121">
        <v>0</v>
      </c>
      <c r="V682" s="121" t="s">
        <v>70</v>
      </c>
      <c r="W682" s="121" t="s">
        <v>3071</v>
      </c>
      <c r="X682" s="121" t="s">
        <v>3193</v>
      </c>
      <c r="Y682" s="121" t="s">
        <v>2465</v>
      </c>
      <c r="Z682" s="121" t="s">
        <v>2785</v>
      </c>
      <c r="AA682" s="121" t="s">
        <v>2786</v>
      </c>
      <c r="AB682" s="121" t="s">
        <v>4597</v>
      </c>
      <c r="AC682" s="121" t="s">
        <v>2103</v>
      </c>
      <c r="AD682" s="121" t="s">
        <v>2788</v>
      </c>
      <c r="AE682" s="121" t="s">
        <v>4509</v>
      </c>
      <c r="AF682" s="121"/>
      <c r="AG682" s="121"/>
      <c r="AH682" s="121"/>
      <c r="AI682" s="551"/>
      <c r="AJ682" s="551"/>
      <c r="AK682" s="551"/>
      <c r="AL682" s="551"/>
      <c r="AM682" s="551"/>
      <c r="AN682" s="551"/>
      <c r="AO682" s="551"/>
      <c r="AP682" s="551"/>
      <c r="AQ682" s="551"/>
      <c r="AR682" s="551"/>
      <c r="AS682" s="551"/>
      <c r="AT682" s="551"/>
      <c r="AU682" s="551"/>
      <c r="AV682" s="551"/>
      <c r="AW682" s="551"/>
      <c r="AX682" s="551"/>
    </row>
    <row r="683">
      <c r="A683" s="570" t="s">
        <v>4349</v>
      </c>
      <c r="B683" s="570" t="s">
        <v>4631</v>
      </c>
      <c r="C683" s="570" t="s">
        <v>70</v>
      </c>
      <c r="D683" s="570" t="s">
        <v>4351</v>
      </c>
      <c r="E683" s="570" t="s">
        <v>2714</v>
      </c>
      <c r="F683" s="570">
        <v>8</v>
      </c>
      <c r="G683" s="570">
        <v>15</v>
      </c>
      <c r="H683" s="570">
        <v>50</v>
      </c>
      <c r="I683" s="569"/>
      <c r="J683" s="121"/>
      <c r="K683" s="121"/>
      <c r="L683" s="121"/>
      <c r="M683" s="570"/>
      <c r="N683" s="569"/>
      <c r="O683" s="569"/>
      <c r="P683" s="569"/>
      <c r="Q683" s="121"/>
      <c r="R683" s="121" t="s">
        <v>4632</v>
      </c>
      <c r="S683" s="121" t="s">
        <v>2742</v>
      </c>
      <c r="T683" s="121" t="s">
        <v>3251</v>
      </c>
      <c r="U683" s="121">
        <v>0</v>
      </c>
      <c r="V683" s="121" t="s">
        <v>70</v>
      </c>
      <c r="W683" s="121" t="s">
        <v>2869</v>
      </c>
      <c r="X683" s="121" t="s">
        <v>3193</v>
      </c>
      <c r="Y683" s="121" t="s">
        <v>2465</v>
      </c>
      <c r="Z683" s="121" t="s">
        <v>2785</v>
      </c>
      <c r="AA683" s="121" t="s">
        <v>2786</v>
      </c>
      <c r="AB683" s="121" t="s">
        <v>4633</v>
      </c>
      <c r="AC683" s="121" t="s">
        <v>2103</v>
      </c>
      <c r="AD683" s="121" t="s">
        <v>2788</v>
      </c>
      <c r="AE683" s="121" t="s">
        <v>4505</v>
      </c>
      <c r="AF683" s="121"/>
      <c r="AG683" s="121"/>
      <c r="AH683" s="121"/>
      <c r="AI683" s="551"/>
      <c r="AJ683" s="551"/>
      <c r="AK683" s="551"/>
      <c r="AL683" s="551"/>
      <c r="AM683" s="551"/>
      <c r="AN683" s="551"/>
      <c r="AO683" s="551"/>
      <c r="AP683" s="551"/>
      <c r="AQ683" s="551"/>
      <c r="AR683" s="551"/>
      <c r="AS683" s="551"/>
      <c r="AT683" s="551"/>
      <c r="AU683" s="551"/>
      <c r="AV683" s="551"/>
      <c r="AW683" s="551"/>
      <c r="AX683" s="551"/>
    </row>
    <row r="684">
      <c r="A684" s="570" t="s">
        <v>4349</v>
      </c>
      <c r="B684" s="570" t="s">
        <v>4634</v>
      </c>
      <c r="C684" s="570" t="s">
        <v>70</v>
      </c>
      <c r="D684" s="570" t="s">
        <v>4351</v>
      </c>
      <c r="E684" s="570" t="s">
        <v>2714</v>
      </c>
      <c r="F684" s="570">
        <v>8</v>
      </c>
      <c r="G684" s="570">
        <v>15</v>
      </c>
      <c r="H684" s="570">
        <v>50</v>
      </c>
      <c r="I684" s="569"/>
      <c r="J684" s="121"/>
      <c r="K684" s="121"/>
      <c r="L684" s="121"/>
      <c r="M684" s="570"/>
      <c r="N684" s="569"/>
      <c r="O684" s="569"/>
      <c r="P684" s="569"/>
      <c r="Q684" s="121"/>
      <c r="R684" s="121" t="s">
        <v>4635</v>
      </c>
      <c r="S684" s="121" t="s">
        <v>2742</v>
      </c>
      <c r="T684" s="121" t="s">
        <v>3251</v>
      </c>
      <c r="U684" s="121">
        <v>0</v>
      </c>
      <c r="V684" s="121" t="s">
        <v>70</v>
      </c>
      <c r="W684" s="121" t="s">
        <v>3071</v>
      </c>
      <c r="X684" s="121" t="s">
        <v>3193</v>
      </c>
      <c r="Y684" s="121" t="s">
        <v>2465</v>
      </c>
      <c r="Z684" s="121" t="s">
        <v>2785</v>
      </c>
      <c r="AA684" s="121" t="s">
        <v>2786</v>
      </c>
      <c r="AB684" s="121" t="s">
        <v>4636</v>
      </c>
      <c r="AC684" s="121" t="s">
        <v>2103</v>
      </c>
      <c r="AD684" s="121" t="s">
        <v>2788</v>
      </c>
      <c r="AE684" s="121" t="s">
        <v>4509</v>
      </c>
      <c r="AF684" s="121"/>
      <c r="AG684" s="121"/>
      <c r="AH684" s="121"/>
      <c r="AI684" s="551"/>
      <c r="AJ684" s="551"/>
      <c r="AK684" s="551"/>
      <c r="AL684" s="551"/>
      <c r="AM684" s="551"/>
      <c r="AN684" s="551"/>
      <c r="AO684" s="551"/>
      <c r="AP684" s="551"/>
      <c r="AQ684" s="551"/>
      <c r="AR684" s="551"/>
      <c r="AS684" s="551"/>
      <c r="AT684" s="551"/>
      <c r="AU684" s="551"/>
      <c r="AV684" s="551"/>
      <c r="AW684" s="551"/>
      <c r="AX684" s="551"/>
    </row>
    <row r="685">
      <c r="A685" s="570" t="s">
        <v>4349</v>
      </c>
      <c r="B685" s="570" t="s">
        <v>4637</v>
      </c>
      <c r="C685" s="570" t="s">
        <v>70</v>
      </c>
      <c r="D685" s="570" t="s">
        <v>4351</v>
      </c>
      <c r="E685" s="570" t="s">
        <v>2714</v>
      </c>
      <c r="F685" s="570">
        <v>32</v>
      </c>
      <c r="G685" s="570">
        <v>94</v>
      </c>
      <c r="H685" s="570">
        <v>99</v>
      </c>
      <c r="I685" s="569"/>
      <c r="J685" s="121"/>
      <c r="K685" s="121"/>
      <c r="L685" s="121"/>
      <c r="M685" s="570"/>
      <c r="N685" s="569"/>
      <c r="O685" s="569"/>
      <c r="P685" s="569"/>
      <c r="Q685" s="121"/>
      <c r="R685" s="121" t="s">
        <v>4638</v>
      </c>
      <c r="S685" s="121" t="s">
        <v>2742</v>
      </c>
      <c r="T685" s="121" t="s">
        <v>2766</v>
      </c>
      <c r="U685" s="121">
        <v>0</v>
      </c>
      <c r="V685" s="121" t="s">
        <v>70</v>
      </c>
      <c r="W685" s="121" t="s">
        <v>2969</v>
      </c>
      <c r="X685" s="121" t="s">
        <v>3193</v>
      </c>
      <c r="Y685" s="121" t="s">
        <v>2465</v>
      </c>
      <c r="Z685" s="121" t="s">
        <v>2768</v>
      </c>
      <c r="AA685" s="121" t="s">
        <v>2769</v>
      </c>
      <c r="AB685" s="121" t="s">
        <v>4639</v>
      </c>
      <c r="AC685" s="121" t="s">
        <v>2103</v>
      </c>
      <c r="AD685" s="121" t="s">
        <v>2788</v>
      </c>
      <c r="AE685" s="121" t="s">
        <v>4354</v>
      </c>
      <c r="AF685" s="121"/>
      <c r="AG685" s="121"/>
      <c r="AH685" s="121"/>
      <c r="AI685" s="551"/>
      <c r="AJ685" s="551"/>
      <c r="AK685" s="551"/>
      <c r="AL685" s="551"/>
      <c r="AM685" s="551"/>
      <c r="AN685" s="551"/>
      <c r="AO685" s="551"/>
      <c r="AP685" s="551"/>
      <c r="AQ685" s="551"/>
      <c r="AR685" s="551"/>
      <c r="AS685" s="551"/>
      <c r="AT685" s="551"/>
      <c r="AU685" s="551"/>
      <c r="AV685" s="551"/>
      <c r="AW685" s="551"/>
      <c r="AX685" s="551"/>
    </row>
    <row r="686">
      <c r="A686" s="570" t="s">
        <v>4349</v>
      </c>
      <c r="B686" s="570" t="s">
        <v>4640</v>
      </c>
      <c r="C686" s="570" t="s">
        <v>70</v>
      </c>
      <c r="D686" s="570" t="s">
        <v>4351</v>
      </c>
      <c r="E686" s="570" t="s">
        <v>2714</v>
      </c>
      <c r="F686" s="570">
        <v>32</v>
      </c>
      <c r="G686" s="570">
        <v>94</v>
      </c>
      <c r="H686" s="570">
        <v>99</v>
      </c>
      <c r="I686" s="569"/>
      <c r="J686" s="121"/>
      <c r="K686" s="121"/>
      <c r="L686" s="121"/>
      <c r="M686" s="570"/>
      <c r="N686" s="569"/>
      <c r="O686" s="569"/>
      <c r="P686" s="569"/>
      <c r="Q686" s="121"/>
      <c r="R686" s="121" t="s">
        <v>4641</v>
      </c>
      <c r="S686" s="121" t="s">
        <v>2742</v>
      </c>
      <c r="T686" s="121" t="s">
        <v>2766</v>
      </c>
      <c r="U686" s="121">
        <v>0</v>
      </c>
      <c r="V686" s="121" t="s">
        <v>70</v>
      </c>
      <c r="W686" s="121" t="s">
        <v>2869</v>
      </c>
      <c r="X686" s="121" t="s">
        <v>3193</v>
      </c>
      <c r="Y686" s="121" t="s">
        <v>2465</v>
      </c>
      <c r="Z686" s="121" t="s">
        <v>2785</v>
      </c>
      <c r="AA686" s="121" t="s">
        <v>2786</v>
      </c>
      <c r="AB686" s="121" t="s">
        <v>4642</v>
      </c>
      <c r="AC686" s="121" t="s">
        <v>2103</v>
      </c>
      <c r="AD686" s="121" t="s">
        <v>2788</v>
      </c>
      <c r="AE686" s="121" t="s">
        <v>2826</v>
      </c>
      <c r="AF686" s="121"/>
      <c r="AG686" s="121"/>
      <c r="AH686" s="121"/>
      <c r="AI686" s="551"/>
      <c r="AJ686" s="551"/>
      <c r="AK686" s="551"/>
      <c r="AL686" s="551"/>
      <c r="AM686" s="551"/>
      <c r="AN686" s="551"/>
      <c r="AO686" s="551"/>
      <c r="AP686" s="551"/>
      <c r="AQ686" s="551"/>
      <c r="AR686" s="551"/>
      <c r="AS686" s="551"/>
      <c r="AT686" s="551"/>
      <c r="AU686" s="551"/>
      <c r="AV686" s="551"/>
      <c r="AW686" s="551"/>
      <c r="AX686" s="551"/>
    </row>
    <row r="687">
      <c r="A687" s="570" t="s">
        <v>4349</v>
      </c>
      <c r="B687" s="570" t="s">
        <v>4643</v>
      </c>
      <c r="C687" s="570" t="s">
        <v>70</v>
      </c>
      <c r="D687" s="570" t="s">
        <v>4351</v>
      </c>
      <c r="E687" s="570" t="s">
        <v>2714</v>
      </c>
      <c r="F687" s="570">
        <v>32</v>
      </c>
      <c r="G687" s="570">
        <v>94</v>
      </c>
      <c r="H687" s="570">
        <v>99</v>
      </c>
      <c r="I687" s="569"/>
      <c r="J687" s="121"/>
      <c r="K687" s="121"/>
      <c r="L687" s="121"/>
      <c r="M687" s="570"/>
      <c r="N687" s="569"/>
      <c r="O687" s="569"/>
      <c r="P687" s="569"/>
      <c r="Q687" s="121"/>
      <c r="R687" s="121" t="s">
        <v>4644</v>
      </c>
      <c r="S687" s="121" t="s">
        <v>2742</v>
      </c>
      <c r="T687" s="121" t="s">
        <v>2766</v>
      </c>
      <c r="U687" s="121">
        <v>0</v>
      </c>
      <c r="V687" s="121" t="s">
        <v>70</v>
      </c>
      <c r="W687" s="121" t="s">
        <v>2969</v>
      </c>
      <c r="X687" s="121" t="s">
        <v>3193</v>
      </c>
      <c r="Y687" s="121" t="s">
        <v>2465</v>
      </c>
      <c r="Z687" s="121" t="s">
        <v>2768</v>
      </c>
      <c r="AA687" s="121" t="s">
        <v>2769</v>
      </c>
      <c r="AB687" s="121" t="s">
        <v>4645</v>
      </c>
      <c r="AC687" s="121" t="s">
        <v>2103</v>
      </c>
      <c r="AD687" s="121" t="s">
        <v>2788</v>
      </c>
      <c r="AE687" s="121" t="s">
        <v>4354</v>
      </c>
      <c r="AF687" s="121"/>
      <c r="AG687" s="121"/>
      <c r="AH687" s="121"/>
      <c r="AI687" s="551"/>
      <c r="AJ687" s="551"/>
      <c r="AK687" s="551"/>
      <c r="AL687" s="551"/>
      <c r="AM687" s="551"/>
      <c r="AN687" s="551"/>
      <c r="AO687" s="551"/>
      <c r="AP687" s="551"/>
      <c r="AQ687" s="551"/>
      <c r="AR687" s="551"/>
      <c r="AS687" s="551"/>
      <c r="AT687" s="551"/>
      <c r="AU687" s="551"/>
      <c r="AV687" s="551"/>
      <c r="AW687" s="551"/>
      <c r="AX687" s="551"/>
    </row>
    <row r="688">
      <c r="A688" s="570" t="s">
        <v>4349</v>
      </c>
      <c r="B688" s="570" t="s">
        <v>4646</v>
      </c>
      <c r="C688" s="570" t="s">
        <v>70</v>
      </c>
      <c r="D688" s="570" t="s">
        <v>4351</v>
      </c>
      <c r="E688" s="570" t="s">
        <v>2714</v>
      </c>
      <c r="F688" s="570">
        <v>4</v>
      </c>
      <c r="G688" s="570">
        <v>15</v>
      </c>
      <c r="H688" s="570">
        <v>99</v>
      </c>
      <c r="I688" s="569"/>
      <c r="J688" s="121"/>
      <c r="K688" s="121"/>
      <c r="L688" s="121"/>
      <c r="M688" s="570"/>
      <c r="N688" s="569"/>
      <c r="O688" s="569"/>
      <c r="P688" s="569"/>
      <c r="Q688" s="121"/>
      <c r="R688" s="121" t="s">
        <v>4646</v>
      </c>
      <c r="S688" s="121" t="s">
        <v>2742</v>
      </c>
      <c r="T688" s="121" t="s">
        <v>3251</v>
      </c>
      <c r="U688" s="121">
        <v>0</v>
      </c>
      <c r="V688" s="121" t="s">
        <v>70</v>
      </c>
      <c r="W688" s="121" t="s">
        <v>2950</v>
      </c>
      <c r="X688" s="121" t="s">
        <v>2410</v>
      </c>
      <c r="Y688" s="121" t="s">
        <v>2465</v>
      </c>
      <c r="Z688" s="121" t="s">
        <v>2744</v>
      </c>
      <c r="AA688" s="121" t="s">
        <v>2751</v>
      </c>
      <c r="AB688" s="121" t="s">
        <v>4647</v>
      </c>
      <c r="AC688" s="121" t="s">
        <v>2103</v>
      </c>
      <c r="AD688" s="121" t="s">
        <v>2747</v>
      </c>
      <c r="AE688" s="121" t="s">
        <v>3063</v>
      </c>
      <c r="AF688" s="121"/>
      <c r="AG688" s="121"/>
      <c r="AH688" s="121"/>
      <c r="AI688" s="551"/>
      <c r="AJ688" s="551"/>
      <c r="AK688" s="551"/>
      <c r="AL688" s="551"/>
      <c r="AM688" s="551"/>
      <c r="AN688" s="551"/>
      <c r="AO688" s="551"/>
      <c r="AP688" s="551"/>
      <c r="AQ688" s="551"/>
      <c r="AR688" s="551"/>
      <c r="AS688" s="551"/>
      <c r="AT688" s="551"/>
      <c r="AU688" s="551"/>
      <c r="AV688" s="551"/>
      <c r="AW688" s="551"/>
      <c r="AX688" s="551"/>
    </row>
    <row r="689">
      <c r="A689" s="570" t="s">
        <v>4349</v>
      </c>
      <c r="B689" s="570" t="s">
        <v>4648</v>
      </c>
      <c r="C689" s="570" t="s">
        <v>70</v>
      </c>
      <c r="D689" s="570" t="s">
        <v>4351</v>
      </c>
      <c r="E689" s="570" t="s">
        <v>2714</v>
      </c>
      <c r="F689" s="570">
        <v>4</v>
      </c>
      <c r="G689" s="570">
        <v>15</v>
      </c>
      <c r="H689" s="570">
        <v>99</v>
      </c>
      <c r="I689" s="569"/>
      <c r="J689" s="121"/>
      <c r="K689" s="121"/>
      <c r="L689" s="121"/>
      <c r="M689" s="570"/>
      <c r="N689" s="569"/>
      <c r="O689" s="569"/>
      <c r="P689" s="569"/>
      <c r="Q689" s="121"/>
      <c r="R689" s="121" t="s">
        <v>4648</v>
      </c>
      <c r="S689" s="121" t="s">
        <v>2742</v>
      </c>
      <c r="T689" s="121" t="s">
        <v>3251</v>
      </c>
      <c r="U689" s="121">
        <v>0</v>
      </c>
      <c r="V689" s="121" t="s">
        <v>70</v>
      </c>
      <c r="W689" s="121" t="s">
        <v>2950</v>
      </c>
      <c r="X689" s="121" t="s">
        <v>2410</v>
      </c>
      <c r="Y689" s="121" t="s">
        <v>2465</v>
      </c>
      <c r="Z689" s="121" t="s">
        <v>2744</v>
      </c>
      <c r="AA689" s="121" t="s">
        <v>2751</v>
      </c>
      <c r="AB689" s="121" t="s">
        <v>4647</v>
      </c>
      <c r="AC689" s="121" t="s">
        <v>2103</v>
      </c>
      <c r="AD689" s="121" t="s">
        <v>2747</v>
      </c>
      <c r="AE689" s="121" t="s">
        <v>3063</v>
      </c>
      <c r="AF689" s="121"/>
      <c r="AG689" s="121"/>
      <c r="AH689" s="121"/>
      <c r="AI689" s="551"/>
      <c r="AJ689" s="551"/>
      <c r="AK689" s="551"/>
      <c r="AL689" s="551"/>
      <c r="AM689" s="551"/>
      <c r="AN689" s="551"/>
      <c r="AO689" s="551"/>
      <c r="AP689" s="551"/>
      <c r="AQ689" s="551"/>
      <c r="AR689" s="551"/>
      <c r="AS689" s="551"/>
      <c r="AT689" s="551"/>
      <c r="AU689" s="551"/>
      <c r="AV689" s="551"/>
      <c r="AW689" s="551"/>
      <c r="AX689" s="551"/>
    </row>
    <row r="690">
      <c r="A690" s="570" t="s">
        <v>4349</v>
      </c>
      <c r="B690" s="570" t="s">
        <v>4649</v>
      </c>
      <c r="C690" s="570" t="s">
        <v>70</v>
      </c>
      <c r="D690" s="570" t="s">
        <v>4351</v>
      </c>
      <c r="E690" s="570" t="s">
        <v>2714</v>
      </c>
      <c r="F690" s="570">
        <v>4</v>
      </c>
      <c r="G690" s="570">
        <v>15</v>
      </c>
      <c r="H690" s="570">
        <v>99</v>
      </c>
      <c r="I690" s="569"/>
      <c r="J690" s="121"/>
      <c r="K690" s="121"/>
      <c r="L690" s="121"/>
      <c r="M690" s="570"/>
      <c r="N690" s="569"/>
      <c r="O690" s="569"/>
      <c r="P690" s="569"/>
      <c r="Q690" s="121"/>
      <c r="R690" s="121" t="s">
        <v>4649</v>
      </c>
      <c r="S690" s="121" t="s">
        <v>2742</v>
      </c>
      <c r="T690" s="121" t="s">
        <v>3251</v>
      </c>
      <c r="U690" s="121">
        <v>0</v>
      </c>
      <c r="V690" s="121" t="s">
        <v>70</v>
      </c>
      <c r="W690" s="121" t="s">
        <v>2949</v>
      </c>
      <c r="X690" s="121" t="s">
        <v>2410</v>
      </c>
      <c r="Y690" s="121" t="s">
        <v>2465</v>
      </c>
      <c r="Z690" s="121" t="s">
        <v>2744</v>
      </c>
      <c r="AA690" s="121" t="s">
        <v>3822</v>
      </c>
      <c r="AB690" s="121" t="s">
        <v>4650</v>
      </c>
      <c r="AC690" s="121" t="s">
        <v>2103</v>
      </c>
      <c r="AD690" s="121" t="s">
        <v>2747</v>
      </c>
      <c r="AE690" s="121" t="s">
        <v>3614</v>
      </c>
      <c r="AF690" s="121"/>
      <c r="AG690" s="121"/>
      <c r="AH690" s="121"/>
      <c r="AI690" s="551"/>
      <c r="AJ690" s="551"/>
      <c r="AK690" s="551"/>
      <c r="AL690" s="551"/>
      <c r="AM690" s="551"/>
      <c r="AN690" s="551"/>
      <c r="AO690" s="551"/>
      <c r="AP690" s="551"/>
      <c r="AQ690" s="551"/>
      <c r="AR690" s="551"/>
      <c r="AS690" s="551"/>
      <c r="AT690" s="551"/>
      <c r="AU690" s="551"/>
      <c r="AV690" s="551"/>
      <c r="AW690" s="551"/>
      <c r="AX690" s="551"/>
    </row>
    <row r="691">
      <c r="A691" s="570" t="s">
        <v>4349</v>
      </c>
      <c r="B691" s="570" t="s">
        <v>4651</v>
      </c>
      <c r="C691" s="570" t="s">
        <v>70</v>
      </c>
      <c r="D691" s="570" t="s">
        <v>4351</v>
      </c>
      <c r="E691" s="570" t="s">
        <v>2714</v>
      </c>
      <c r="F691" s="570">
        <v>4</v>
      </c>
      <c r="G691" s="570">
        <v>15</v>
      </c>
      <c r="H691" s="570">
        <v>99</v>
      </c>
      <c r="I691" s="569"/>
      <c r="J691" s="121"/>
      <c r="K691" s="121"/>
      <c r="L691" s="121"/>
      <c r="M691" s="570"/>
      <c r="N691" s="569"/>
      <c r="O691" s="569"/>
      <c r="P691" s="569"/>
      <c r="Q691" s="121"/>
      <c r="R691" s="121" t="s">
        <v>4651</v>
      </c>
      <c r="S691" s="121" t="s">
        <v>2742</v>
      </c>
      <c r="T691" s="121" t="s">
        <v>3251</v>
      </c>
      <c r="U691" s="121">
        <v>0</v>
      </c>
      <c r="V691" s="121" t="s">
        <v>70</v>
      </c>
      <c r="W691" s="121" t="s">
        <v>2949</v>
      </c>
      <c r="X691" s="121" t="s">
        <v>2410</v>
      </c>
      <c r="Y691" s="121" t="s">
        <v>2465</v>
      </c>
      <c r="Z691" s="121" t="s">
        <v>2744</v>
      </c>
      <c r="AA691" s="121" t="s">
        <v>3822</v>
      </c>
      <c r="AB691" s="121" t="s">
        <v>4652</v>
      </c>
      <c r="AC691" s="121" t="s">
        <v>2103</v>
      </c>
      <c r="AD691" s="121" t="s">
        <v>2747</v>
      </c>
      <c r="AE691" s="121" t="s">
        <v>3049</v>
      </c>
      <c r="AF691" s="121"/>
      <c r="AG691" s="121"/>
      <c r="AH691" s="121"/>
      <c r="AI691" s="551"/>
      <c r="AJ691" s="551"/>
      <c r="AK691" s="551"/>
      <c r="AL691" s="551"/>
      <c r="AM691" s="551"/>
      <c r="AN691" s="551"/>
      <c r="AO691" s="551"/>
      <c r="AP691" s="551"/>
      <c r="AQ691" s="551"/>
      <c r="AR691" s="551"/>
      <c r="AS691" s="551"/>
      <c r="AT691" s="551"/>
      <c r="AU691" s="551"/>
      <c r="AV691" s="551"/>
      <c r="AW691" s="551"/>
      <c r="AX691" s="551"/>
    </row>
    <row r="692">
      <c r="A692" s="570" t="s">
        <v>4349</v>
      </c>
      <c r="B692" s="570" t="s">
        <v>4653</v>
      </c>
      <c r="C692" s="570" t="s">
        <v>70</v>
      </c>
      <c r="D692" s="570" t="s">
        <v>4351</v>
      </c>
      <c r="E692" s="570" t="s">
        <v>2714</v>
      </c>
      <c r="F692" s="570">
        <v>4</v>
      </c>
      <c r="G692" s="570">
        <v>15</v>
      </c>
      <c r="H692" s="570">
        <v>99</v>
      </c>
      <c r="I692" s="569"/>
      <c r="J692" s="121"/>
      <c r="K692" s="121"/>
      <c r="L692" s="121"/>
      <c r="M692" s="570"/>
      <c r="N692" s="569"/>
      <c r="O692" s="569"/>
      <c r="P692" s="569"/>
      <c r="Q692" s="121"/>
      <c r="R692" s="121" t="s">
        <v>4653</v>
      </c>
      <c r="S692" s="121" t="s">
        <v>2742</v>
      </c>
      <c r="T692" s="121" t="s">
        <v>3251</v>
      </c>
      <c r="U692" s="121">
        <v>0</v>
      </c>
      <c r="V692" s="121" t="s">
        <v>70</v>
      </c>
      <c r="W692" s="121" t="s">
        <v>2950</v>
      </c>
      <c r="X692" s="121" t="s">
        <v>2410</v>
      </c>
      <c r="Y692" s="121" t="s">
        <v>2465</v>
      </c>
      <c r="Z692" s="121" t="s">
        <v>2744</v>
      </c>
      <c r="AA692" s="121" t="s">
        <v>2751</v>
      </c>
      <c r="AB692" s="121" t="s">
        <v>4654</v>
      </c>
      <c r="AC692" s="121" t="s">
        <v>2103</v>
      </c>
      <c r="AD692" s="121" t="s">
        <v>2747</v>
      </c>
      <c r="AE692" s="121" t="s">
        <v>3063</v>
      </c>
      <c r="AF692" s="121"/>
      <c r="AG692" s="121"/>
      <c r="AH692" s="121"/>
      <c r="AI692" s="551"/>
      <c r="AJ692" s="551"/>
      <c r="AK692" s="551"/>
      <c r="AL692" s="551"/>
      <c r="AM692" s="551"/>
      <c r="AN692" s="551"/>
      <c r="AO692" s="551"/>
      <c r="AP692" s="551"/>
      <c r="AQ692" s="551"/>
      <c r="AR692" s="551"/>
      <c r="AS692" s="551"/>
      <c r="AT692" s="551"/>
      <c r="AU692" s="551"/>
      <c r="AV692" s="551"/>
      <c r="AW692" s="551"/>
      <c r="AX692" s="551"/>
    </row>
    <row r="693">
      <c r="A693" s="570" t="s">
        <v>4349</v>
      </c>
      <c r="B693" s="570" t="s">
        <v>4655</v>
      </c>
      <c r="C693" s="570" t="s">
        <v>70</v>
      </c>
      <c r="D693" s="570" t="s">
        <v>4351</v>
      </c>
      <c r="E693" s="570" t="s">
        <v>2714</v>
      </c>
      <c r="F693" s="570">
        <v>4</v>
      </c>
      <c r="G693" s="570">
        <v>15</v>
      </c>
      <c r="H693" s="570">
        <v>99</v>
      </c>
      <c r="I693" s="569"/>
      <c r="J693" s="121"/>
      <c r="K693" s="121"/>
      <c r="L693" s="121"/>
      <c r="M693" s="570"/>
      <c r="N693" s="569"/>
      <c r="O693" s="569"/>
      <c r="P693" s="569"/>
      <c r="Q693" s="121"/>
      <c r="R693" s="121" t="s">
        <v>4655</v>
      </c>
      <c r="S693" s="121" t="s">
        <v>2742</v>
      </c>
      <c r="T693" s="121" t="s">
        <v>3251</v>
      </c>
      <c r="U693" s="121">
        <v>0</v>
      </c>
      <c r="V693" s="121" t="s">
        <v>70</v>
      </c>
      <c r="W693" s="121" t="s">
        <v>2950</v>
      </c>
      <c r="X693" s="121" t="s">
        <v>2410</v>
      </c>
      <c r="Y693" s="121" t="s">
        <v>2465</v>
      </c>
      <c r="Z693" s="121" t="s">
        <v>2744</v>
      </c>
      <c r="AA693" s="121" t="s">
        <v>2751</v>
      </c>
      <c r="AB693" s="121" t="s">
        <v>4647</v>
      </c>
      <c r="AC693" s="121" t="s">
        <v>2103</v>
      </c>
      <c r="AD693" s="121" t="s">
        <v>2747</v>
      </c>
      <c r="AE693" s="121" t="s">
        <v>3063</v>
      </c>
      <c r="AF693" s="121"/>
      <c r="AG693" s="121"/>
      <c r="AH693" s="121"/>
      <c r="AI693" s="551"/>
      <c r="AJ693" s="551"/>
      <c r="AK693" s="551"/>
      <c r="AL693" s="551"/>
      <c r="AM693" s="551"/>
      <c r="AN693" s="551"/>
      <c r="AO693" s="551"/>
      <c r="AP693" s="551"/>
      <c r="AQ693" s="551"/>
      <c r="AR693" s="551"/>
      <c r="AS693" s="551"/>
      <c r="AT693" s="551"/>
      <c r="AU693" s="551"/>
      <c r="AV693" s="551"/>
      <c r="AW693" s="551"/>
      <c r="AX693" s="551"/>
    </row>
    <row r="694">
      <c r="A694" s="570" t="s">
        <v>4349</v>
      </c>
      <c r="B694" s="570" t="s">
        <v>4656</v>
      </c>
      <c r="C694" s="570" t="s">
        <v>70</v>
      </c>
      <c r="D694" s="570" t="s">
        <v>4351</v>
      </c>
      <c r="E694" s="570" t="s">
        <v>2714</v>
      </c>
      <c r="F694" s="570">
        <v>4</v>
      </c>
      <c r="G694" s="570">
        <v>15</v>
      </c>
      <c r="H694" s="570">
        <v>99</v>
      </c>
      <c r="I694" s="569"/>
      <c r="J694" s="121"/>
      <c r="K694" s="121"/>
      <c r="L694" s="121"/>
      <c r="M694" s="570"/>
      <c r="N694" s="569"/>
      <c r="O694" s="569"/>
      <c r="P694" s="569"/>
      <c r="Q694" s="121"/>
      <c r="R694" s="121" t="s">
        <v>4656</v>
      </c>
      <c r="S694" s="121" t="s">
        <v>2742</v>
      </c>
      <c r="T694" s="121" t="s">
        <v>3251</v>
      </c>
      <c r="U694" s="121">
        <v>0</v>
      </c>
      <c r="V694" s="121" t="s">
        <v>70</v>
      </c>
      <c r="W694" s="121" t="s">
        <v>2869</v>
      </c>
      <c r="X694" s="121" t="s">
        <v>2410</v>
      </c>
      <c r="Y694" s="121" t="s">
        <v>2465</v>
      </c>
      <c r="Z694" s="121" t="s">
        <v>2744</v>
      </c>
      <c r="AA694" s="121" t="s">
        <v>2745</v>
      </c>
      <c r="AB694" s="121" t="s">
        <v>4657</v>
      </c>
      <c r="AC694" s="121" t="s">
        <v>2103</v>
      </c>
      <c r="AD694" s="121" t="s">
        <v>2747</v>
      </c>
      <c r="AE694" s="121" t="s">
        <v>3362</v>
      </c>
      <c r="AF694" s="121"/>
      <c r="AG694" s="121"/>
      <c r="AH694" s="121"/>
      <c r="AI694" s="551"/>
      <c r="AJ694" s="551"/>
      <c r="AK694" s="551"/>
      <c r="AL694" s="551"/>
      <c r="AM694" s="551"/>
      <c r="AN694" s="551"/>
      <c r="AO694" s="551"/>
      <c r="AP694" s="551"/>
      <c r="AQ694" s="551"/>
      <c r="AR694" s="551"/>
      <c r="AS694" s="551"/>
      <c r="AT694" s="551"/>
      <c r="AU694" s="551"/>
      <c r="AV694" s="551"/>
      <c r="AW694" s="551"/>
      <c r="AX694" s="551"/>
    </row>
    <row r="695">
      <c r="A695" s="570" t="s">
        <v>4349</v>
      </c>
      <c r="B695" s="570" t="s">
        <v>4658</v>
      </c>
      <c r="C695" s="570" t="s">
        <v>70</v>
      </c>
      <c r="D695" s="570" t="s">
        <v>4351</v>
      </c>
      <c r="E695" s="570" t="s">
        <v>2714</v>
      </c>
      <c r="F695" s="570">
        <v>4</v>
      </c>
      <c r="G695" s="570">
        <v>15</v>
      </c>
      <c r="H695" s="570">
        <v>99</v>
      </c>
      <c r="I695" s="569"/>
      <c r="J695" s="121"/>
      <c r="K695" s="121"/>
      <c r="L695" s="121"/>
      <c r="M695" s="570"/>
      <c r="N695" s="569"/>
      <c r="O695" s="569"/>
      <c r="P695" s="569"/>
      <c r="Q695" s="121"/>
      <c r="R695" s="121" t="s">
        <v>4658</v>
      </c>
      <c r="S695" s="121" t="s">
        <v>2742</v>
      </c>
      <c r="T695" s="121" t="s">
        <v>3251</v>
      </c>
      <c r="U695" s="121">
        <v>0</v>
      </c>
      <c r="V695" s="121" t="s">
        <v>70</v>
      </c>
      <c r="W695" s="121" t="s">
        <v>2950</v>
      </c>
      <c r="X695" s="121" t="s">
        <v>2410</v>
      </c>
      <c r="Y695" s="121" t="s">
        <v>2465</v>
      </c>
      <c r="Z695" s="121" t="s">
        <v>2744</v>
      </c>
      <c r="AA695" s="121" t="s">
        <v>2751</v>
      </c>
      <c r="AB695" s="121" t="s">
        <v>4647</v>
      </c>
      <c r="AC695" s="121" t="s">
        <v>2103</v>
      </c>
      <c r="AD695" s="121" t="s">
        <v>2747</v>
      </c>
      <c r="AE695" s="121" t="s">
        <v>3063</v>
      </c>
      <c r="AF695" s="121"/>
      <c r="AG695" s="121"/>
      <c r="AH695" s="121"/>
      <c r="AI695" s="551"/>
      <c r="AJ695" s="551"/>
      <c r="AK695" s="551"/>
      <c r="AL695" s="551"/>
      <c r="AM695" s="551"/>
      <c r="AN695" s="551"/>
      <c r="AO695" s="551"/>
      <c r="AP695" s="551"/>
      <c r="AQ695" s="551"/>
      <c r="AR695" s="551"/>
      <c r="AS695" s="551"/>
      <c r="AT695" s="551"/>
      <c r="AU695" s="551"/>
      <c r="AV695" s="551"/>
      <c r="AW695" s="551"/>
      <c r="AX695" s="551"/>
    </row>
    <row r="696">
      <c r="A696" s="570" t="s">
        <v>4349</v>
      </c>
      <c r="B696" s="570" t="s">
        <v>4659</v>
      </c>
      <c r="C696" s="570" t="s">
        <v>70</v>
      </c>
      <c r="D696" s="570" t="s">
        <v>4351</v>
      </c>
      <c r="E696" s="570" t="s">
        <v>2714</v>
      </c>
      <c r="F696" s="570">
        <v>4</v>
      </c>
      <c r="G696" s="570">
        <v>15</v>
      </c>
      <c r="H696" s="570">
        <v>99</v>
      </c>
      <c r="I696" s="569"/>
      <c r="J696" s="121"/>
      <c r="K696" s="121"/>
      <c r="L696" s="121"/>
      <c r="M696" s="570"/>
      <c r="N696" s="569"/>
      <c r="O696" s="569"/>
      <c r="P696" s="569"/>
      <c r="Q696" s="121"/>
      <c r="R696" s="121" t="s">
        <v>4659</v>
      </c>
      <c r="S696" s="121" t="s">
        <v>2742</v>
      </c>
      <c r="T696" s="121" t="s">
        <v>3251</v>
      </c>
      <c r="U696" s="121">
        <v>0</v>
      </c>
      <c r="V696" s="121" t="s">
        <v>70</v>
      </c>
      <c r="W696" s="121" t="s">
        <v>2950</v>
      </c>
      <c r="X696" s="121" t="s">
        <v>2410</v>
      </c>
      <c r="Y696" s="121" t="s">
        <v>2465</v>
      </c>
      <c r="Z696" s="121" t="s">
        <v>2744</v>
      </c>
      <c r="AA696" s="121" t="s">
        <v>2751</v>
      </c>
      <c r="AB696" s="121" t="s">
        <v>4654</v>
      </c>
      <c r="AC696" s="121" t="s">
        <v>2103</v>
      </c>
      <c r="AD696" s="121" t="s">
        <v>2747</v>
      </c>
      <c r="AE696" s="121" t="s">
        <v>3063</v>
      </c>
      <c r="AF696" s="121"/>
      <c r="AG696" s="121"/>
      <c r="AH696" s="121"/>
      <c r="AI696" s="551"/>
      <c r="AJ696" s="551"/>
      <c r="AK696" s="551"/>
      <c r="AL696" s="551"/>
      <c r="AM696" s="551"/>
      <c r="AN696" s="551"/>
      <c r="AO696" s="551"/>
      <c r="AP696" s="551"/>
      <c r="AQ696" s="551"/>
      <c r="AR696" s="551"/>
      <c r="AS696" s="551"/>
      <c r="AT696" s="551"/>
      <c r="AU696" s="551"/>
      <c r="AV696" s="551"/>
      <c r="AW696" s="551"/>
      <c r="AX696" s="551"/>
    </row>
    <row r="697">
      <c r="A697" s="570" t="s">
        <v>4349</v>
      </c>
      <c r="B697" s="570" t="s">
        <v>4660</v>
      </c>
      <c r="C697" s="570" t="s">
        <v>70</v>
      </c>
      <c r="D697" s="570" t="s">
        <v>4351</v>
      </c>
      <c r="E697" s="570" t="s">
        <v>2714</v>
      </c>
      <c r="F697" s="570">
        <v>4</v>
      </c>
      <c r="G697" s="570">
        <v>15</v>
      </c>
      <c r="H697" s="570">
        <v>99</v>
      </c>
      <c r="I697" s="569"/>
      <c r="J697" s="121"/>
      <c r="K697" s="121"/>
      <c r="L697" s="121"/>
      <c r="M697" s="570"/>
      <c r="N697" s="569"/>
      <c r="O697" s="569"/>
      <c r="P697" s="569"/>
      <c r="Q697" s="121"/>
      <c r="R697" s="121" t="s">
        <v>4660</v>
      </c>
      <c r="S697" s="121" t="s">
        <v>2742</v>
      </c>
      <c r="T697" s="121" t="s">
        <v>3251</v>
      </c>
      <c r="U697" s="121">
        <v>0</v>
      </c>
      <c r="V697" s="121" t="s">
        <v>70</v>
      </c>
      <c r="W697" s="121" t="s">
        <v>2950</v>
      </c>
      <c r="X697" s="121" t="s">
        <v>2410</v>
      </c>
      <c r="Y697" s="121" t="s">
        <v>2465</v>
      </c>
      <c r="Z697" s="121" t="s">
        <v>2744</v>
      </c>
      <c r="AA697" s="121" t="s">
        <v>2751</v>
      </c>
      <c r="AB697" s="121" t="s">
        <v>4654</v>
      </c>
      <c r="AC697" s="121" t="s">
        <v>2103</v>
      </c>
      <c r="AD697" s="121" t="s">
        <v>2747</v>
      </c>
      <c r="AE697" s="121" t="s">
        <v>3063</v>
      </c>
      <c r="AF697" s="121"/>
      <c r="AG697" s="121"/>
      <c r="AH697" s="121"/>
      <c r="AI697" s="551"/>
      <c r="AJ697" s="551"/>
      <c r="AK697" s="551"/>
      <c r="AL697" s="551"/>
      <c r="AM697" s="551"/>
      <c r="AN697" s="551"/>
      <c r="AO697" s="551"/>
      <c r="AP697" s="551"/>
      <c r="AQ697" s="551"/>
      <c r="AR697" s="551"/>
      <c r="AS697" s="551"/>
      <c r="AT697" s="551"/>
      <c r="AU697" s="551"/>
      <c r="AV697" s="551"/>
      <c r="AW697" s="551"/>
      <c r="AX697" s="551"/>
    </row>
    <row r="698">
      <c r="A698" s="570" t="s">
        <v>4349</v>
      </c>
      <c r="B698" s="570" t="s">
        <v>4661</v>
      </c>
      <c r="C698" s="570" t="s">
        <v>70</v>
      </c>
      <c r="D698" s="570" t="s">
        <v>4351</v>
      </c>
      <c r="E698" s="570" t="s">
        <v>2714</v>
      </c>
      <c r="F698" s="570">
        <v>4</v>
      </c>
      <c r="G698" s="570">
        <v>7</v>
      </c>
      <c r="H698" s="570">
        <v>478</v>
      </c>
      <c r="I698" s="569"/>
      <c r="J698" s="121"/>
      <c r="K698" s="121"/>
      <c r="L698" s="121"/>
      <c r="M698" s="570"/>
      <c r="N698" s="9" t="s">
        <v>1498</v>
      </c>
      <c r="O698" s="569" t="s">
        <v>44</v>
      </c>
      <c r="P698" s="569" t="s">
        <v>4662</v>
      </c>
      <c r="Q698" s="121"/>
      <c r="R698" s="121" t="s">
        <v>4661</v>
      </c>
      <c r="S698" s="121" t="s">
        <v>2742</v>
      </c>
      <c r="T698" s="121" t="s">
        <v>3251</v>
      </c>
      <c r="U698" s="121">
        <v>0</v>
      </c>
      <c r="V698" s="121" t="s">
        <v>70</v>
      </c>
      <c r="W698" s="121" t="s">
        <v>2950</v>
      </c>
      <c r="X698" s="121" t="s">
        <v>2410</v>
      </c>
      <c r="Y698" s="121" t="s">
        <v>2465</v>
      </c>
      <c r="Z698" s="121" t="s">
        <v>2744</v>
      </c>
      <c r="AA698" s="121" t="s">
        <v>2751</v>
      </c>
      <c r="AB698" s="121" t="s">
        <v>4321</v>
      </c>
      <c r="AC698" s="121" t="s">
        <v>2103</v>
      </c>
      <c r="AD698" s="121" t="s">
        <v>2747</v>
      </c>
      <c r="AE698" s="121" t="s">
        <v>3063</v>
      </c>
      <c r="AF698" s="121"/>
      <c r="AG698" s="121"/>
      <c r="AH698" s="121"/>
      <c r="AI698" s="551"/>
      <c r="AJ698" s="551"/>
      <c r="AK698" s="551"/>
      <c r="AL698" s="551"/>
      <c r="AM698" s="551"/>
      <c r="AN698" s="551"/>
      <c r="AO698" s="551"/>
      <c r="AP698" s="551"/>
      <c r="AQ698" s="551"/>
      <c r="AR698" s="551"/>
      <c r="AS698" s="551"/>
      <c r="AT698" s="551"/>
      <c r="AU698" s="551"/>
      <c r="AV698" s="551"/>
      <c r="AW698" s="551"/>
      <c r="AX698" s="551"/>
    </row>
    <row r="699">
      <c r="A699" s="570" t="s">
        <v>4349</v>
      </c>
      <c r="B699" s="570" t="s">
        <v>4663</v>
      </c>
      <c r="C699" s="570" t="s">
        <v>70</v>
      </c>
      <c r="D699" s="570" t="s">
        <v>4351</v>
      </c>
      <c r="E699" s="570" t="s">
        <v>2714</v>
      </c>
      <c r="F699" s="570">
        <v>4</v>
      </c>
      <c r="G699" s="570">
        <v>7</v>
      </c>
      <c r="H699" s="570">
        <v>478</v>
      </c>
      <c r="I699" s="569"/>
      <c r="J699" s="121"/>
      <c r="K699" s="121"/>
      <c r="L699" s="121"/>
      <c r="M699" s="570"/>
      <c r="N699" s="9" t="s">
        <v>1498</v>
      </c>
      <c r="O699" s="569" t="s">
        <v>44</v>
      </c>
      <c r="P699" s="569" t="s">
        <v>4662</v>
      </c>
      <c r="Q699" s="121"/>
      <c r="R699" s="121" t="s">
        <v>4663</v>
      </c>
      <c r="S699" s="121" t="s">
        <v>2742</v>
      </c>
      <c r="T699" s="121" t="s">
        <v>3251</v>
      </c>
      <c r="U699" s="121">
        <v>0</v>
      </c>
      <c r="V699" s="121" t="s">
        <v>70</v>
      </c>
      <c r="W699" s="121" t="s">
        <v>2869</v>
      </c>
      <c r="X699" s="121" t="s">
        <v>2410</v>
      </c>
      <c r="Y699" s="121" t="s">
        <v>2465</v>
      </c>
      <c r="Z699" s="121" t="s">
        <v>2744</v>
      </c>
      <c r="AA699" s="121" t="s">
        <v>2745</v>
      </c>
      <c r="AB699" s="121" t="s">
        <v>4664</v>
      </c>
      <c r="AC699" s="121" t="s">
        <v>2103</v>
      </c>
      <c r="AD699" s="121" t="s">
        <v>2747</v>
      </c>
      <c r="AE699" s="121" t="s">
        <v>3362</v>
      </c>
      <c r="AF699" s="121"/>
      <c r="AG699" s="121"/>
      <c r="AH699" s="121"/>
      <c r="AI699" s="551"/>
      <c r="AJ699" s="551"/>
      <c r="AK699" s="551"/>
      <c r="AL699" s="551"/>
      <c r="AM699" s="551"/>
      <c r="AN699" s="551"/>
      <c r="AO699" s="551"/>
      <c r="AP699" s="551"/>
      <c r="AQ699" s="551"/>
      <c r="AR699" s="551"/>
      <c r="AS699" s="551"/>
      <c r="AT699" s="551"/>
      <c r="AU699" s="551"/>
      <c r="AV699" s="551"/>
      <c r="AW699" s="551"/>
      <c r="AX699" s="551"/>
    </row>
    <row r="700">
      <c r="A700" s="570" t="s">
        <v>4349</v>
      </c>
      <c r="B700" s="570" t="s">
        <v>4665</v>
      </c>
      <c r="C700" s="570" t="s">
        <v>70</v>
      </c>
      <c r="D700" s="570" t="s">
        <v>4351</v>
      </c>
      <c r="E700" s="570" t="s">
        <v>2714</v>
      </c>
      <c r="F700" s="570">
        <v>4</v>
      </c>
      <c r="G700" s="570">
        <v>7</v>
      </c>
      <c r="H700" s="570">
        <v>478</v>
      </c>
      <c r="I700" s="569"/>
      <c r="J700" s="121"/>
      <c r="K700" s="121"/>
      <c r="L700" s="121"/>
      <c r="M700" s="570"/>
      <c r="N700" s="9" t="s">
        <v>1498</v>
      </c>
      <c r="O700" s="569" t="s">
        <v>44</v>
      </c>
      <c r="P700" s="569" t="s">
        <v>4662</v>
      </c>
      <c r="Q700" s="121"/>
      <c r="R700" s="121" t="s">
        <v>4665</v>
      </c>
      <c r="S700" s="121" t="s">
        <v>2742</v>
      </c>
      <c r="T700" s="121" t="s">
        <v>3251</v>
      </c>
      <c r="U700" s="121">
        <v>0</v>
      </c>
      <c r="V700" s="121" t="s">
        <v>70</v>
      </c>
      <c r="W700" s="121" t="s">
        <v>2950</v>
      </c>
      <c r="X700" s="121" t="s">
        <v>2410</v>
      </c>
      <c r="Y700" s="121" t="s">
        <v>2465</v>
      </c>
      <c r="Z700" s="121" t="s">
        <v>2744</v>
      </c>
      <c r="AA700" s="121" t="s">
        <v>2751</v>
      </c>
      <c r="AB700" s="121" t="s">
        <v>4666</v>
      </c>
      <c r="AC700" s="121" t="s">
        <v>2103</v>
      </c>
      <c r="AD700" s="121" t="s">
        <v>2747</v>
      </c>
      <c r="AE700" s="121" t="s">
        <v>3063</v>
      </c>
      <c r="AF700" s="121"/>
      <c r="AG700" s="121"/>
      <c r="AH700" s="121"/>
      <c r="AI700" s="551"/>
      <c r="AJ700" s="551"/>
      <c r="AK700" s="551"/>
      <c r="AL700" s="551"/>
      <c r="AM700" s="551"/>
      <c r="AN700" s="551"/>
      <c r="AO700" s="551"/>
      <c r="AP700" s="551"/>
      <c r="AQ700" s="551"/>
      <c r="AR700" s="551"/>
      <c r="AS700" s="551"/>
      <c r="AT700" s="551"/>
      <c r="AU700" s="551"/>
      <c r="AV700" s="551"/>
      <c r="AW700" s="551"/>
      <c r="AX700" s="551"/>
    </row>
    <row r="701">
      <c r="A701" s="570" t="s">
        <v>4349</v>
      </c>
      <c r="B701" s="570" t="s">
        <v>4667</v>
      </c>
      <c r="C701" s="570" t="s">
        <v>70</v>
      </c>
      <c r="D701" s="570" t="s">
        <v>4351</v>
      </c>
      <c r="E701" s="570" t="s">
        <v>2714</v>
      </c>
      <c r="F701" s="570">
        <v>19</v>
      </c>
      <c r="G701" s="570">
        <v>31</v>
      </c>
      <c r="H701" s="570">
        <v>450</v>
      </c>
      <c r="I701" s="569"/>
      <c r="J701" s="121"/>
      <c r="K701" s="121"/>
      <c r="L701" s="121"/>
      <c r="M701" s="570"/>
      <c r="N701" s="9" t="s">
        <v>1498</v>
      </c>
      <c r="O701" s="569" t="s">
        <v>44</v>
      </c>
      <c r="P701" s="569" t="s">
        <v>4662</v>
      </c>
      <c r="Q701" s="121"/>
      <c r="R701" s="121" t="s">
        <v>4668</v>
      </c>
      <c r="S701" s="121" t="s">
        <v>2742</v>
      </c>
      <c r="T701" s="121" t="s">
        <v>2766</v>
      </c>
      <c r="U701" s="121">
        <v>0</v>
      </c>
      <c r="V701" s="121" t="s">
        <v>70</v>
      </c>
      <c r="W701" s="121" t="s">
        <v>2767</v>
      </c>
      <c r="X701" s="121" t="s">
        <v>3193</v>
      </c>
      <c r="Y701" s="121" t="s">
        <v>2465</v>
      </c>
      <c r="Z701" s="121" t="s">
        <v>2768</v>
      </c>
      <c r="AA701" s="121" t="s">
        <v>2769</v>
      </c>
      <c r="AB701" s="121" t="s">
        <v>4669</v>
      </c>
      <c r="AC701" s="121" t="s">
        <v>2103</v>
      </c>
      <c r="AD701" s="121" t="s">
        <v>2788</v>
      </c>
      <c r="AE701" s="121" t="s">
        <v>2793</v>
      </c>
      <c r="AF701" s="121"/>
      <c r="AG701" s="121"/>
      <c r="AH701" s="121"/>
      <c r="AI701" s="551"/>
      <c r="AJ701" s="551"/>
      <c r="AK701" s="551"/>
      <c r="AL701" s="551"/>
      <c r="AM701" s="551"/>
      <c r="AN701" s="551"/>
      <c r="AO701" s="551"/>
      <c r="AP701" s="551"/>
      <c r="AQ701" s="551"/>
      <c r="AR701" s="551"/>
      <c r="AS701" s="551"/>
      <c r="AT701" s="551"/>
      <c r="AU701" s="551"/>
      <c r="AV701" s="551"/>
      <c r="AW701" s="551"/>
      <c r="AX701" s="551"/>
    </row>
    <row r="702">
      <c r="A702" s="570" t="s">
        <v>4349</v>
      </c>
      <c r="B702" s="570" t="s">
        <v>4670</v>
      </c>
      <c r="C702" s="570" t="s">
        <v>70</v>
      </c>
      <c r="D702" s="570" t="s">
        <v>4351</v>
      </c>
      <c r="E702" s="570" t="s">
        <v>2714</v>
      </c>
      <c r="F702" s="570">
        <v>19</v>
      </c>
      <c r="G702" s="570">
        <v>31</v>
      </c>
      <c r="H702" s="570">
        <v>450</v>
      </c>
      <c r="I702" s="569"/>
      <c r="J702" s="121"/>
      <c r="K702" s="121"/>
      <c r="L702" s="121"/>
      <c r="M702" s="570"/>
      <c r="N702" s="9" t="s">
        <v>1498</v>
      </c>
      <c r="O702" s="569" t="s">
        <v>44</v>
      </c>
      <c r="P702" s="569" t="s">
        <v>4662</v>
      </c>
      <c r="Q702" s="121"/>
      <c r="R702" s="121" t="s">
        <v>4671</v>
      </c>
      <c r="S702" s="121" t="s">
        <v>2742</v>
      </c>
      <c r="T702" s="121" t="s">
        <v>2766</v>
      </c>
      <c r="U702" s="121">
        <v>0</v>
      </c>
      <c r="V702" s="121" t="s">
        <v>70</v>
      </c>
      <c r="W702" s="121" t="s">
        <v>2869</v>
      </c>
      <c r="X702" s="121" t="s">
        <v>3193</v>
      </c>
      <c r="Y702" s="121" t="s">
        <v>2465</v>
      </c>
      <c r="Z702" s="121" t="s">
        <v>2768</v>
      </c>
      <c r="AA702" s="121" t="s">
        <v>2769</v>
      </c>
      <c r="AB702" s="121" t="s">
        <v>4672</v>
      </c>
      <c r="AC702" s="121" t="s">
        <v>2103</v>
      </c>
      <c r="AD702" s="121" t="s">
        <v>2788</v>
      </c>
      <c r="AE702" s="121" t="s">
        <v>4358</v>
      </c>
      <c r="AF702" s="121"/>
      <c r="AG702" s="121"/>
      <c r="AH702" s="121"/>
      <c r="AI702" s="551"/>
      <c r="AJ702" s="551"/>
      <c r="AK702" s="551"/>
      <c r="AL702" s="551"/>
      <c r="AM702" s="551"/>
      <c r="AN702" s="551"/>
      <c r="AO702" s="551"/>
      <c r="AP702" s="551"/>
      <c r="AQ702" s="551"/>
      <c r="AR702" s="551"/>
      <c r="AS702" s="551"/>
      <c r="AT702" s="551"/>
      <c r="AU702" s="551"/>
      <c r="AV702" s="551"/>
      <c r="AW702" s="551"/>
      <c r="AX702" s="551"/>
    </row>
    <row r="703">
      <c r="A703" s="570" t="s">
        <v>4349</v>
      </c>
      <c r="B703" s="570" t="s">
        <v>4673</v>
      </c>
      <c r="C703" s="570" t="s">
        <v>70</v>
      </c>
      <c r="D703" s="570" t="s">
        <v>4351</v>
      </c>
      <c r="E703" s="570" t="s">
        <v>2714</v>
      </c>
      <c r="F703" s="570">
        <v>19</v>
      </c>
      <c r="G703" s="570">
        <v>31</v>
      </c>
      <c r="H703" s="570">
        <v>450</v>
      </c>
      <c r="I703" s="569"/>
      <c r="J703" s="121"/>
      <c r="K703" s="121"/>
      <c r="L703" s="121"/>
      <c r="M703" s="570"/>
      <c r="N703" s="9" t="s">
        <v>1498</v>
      </c>
      <c r="O703" s="569" t="s">
        <v>44</v>
      </c>
      <c r="P703" s="569" t="s">
        <v>4662</v>
      </c>
      <c r="Q703" s="121"/>
      <c r="R703" s="121" t="s">
        <v>4674</v>
      </c>
      <c r="S703" s="121" t="s">
        <v>2742</v>
      </c>
      <c r="T703" s="121" t="s">
        <v>2766</v>
      </c>
      <c r="U703" s="121">
        <v>0</v>
      </c>
      <c r="V703" s="121" t="s">
        <v>70</v>
      </c>
      <c r="W703" s="121" t="s">
        <v>2949</v>
      </c>
      <c r="X703" s="121" t="s">
        <v>3193</v>
      </c>
      <c r="Y703" s="121" t="s">
        <v>2465</v>
      </c>
      <c r="Z703" s="121" t="s">
        <v>2744</v>
      </c>
      <c r="AA703" s="121" t="s">
        <v>2751</v>
      </c>
      <c r="AB703" s="121" t="s">
        <v>2796</v>
      </c>
      <c r="AC703" s="121" t="s">
        <v>2103</v>
      </c>
      <c r="AD703" s="121" t="s">
        <v>2747</v>
      </c>
      <c r="AE703" s="121" t="s">
        <v>2797</v>
      </c>
      <c r="AF703" s="121"/>
      <c r="AG703" s="121"/>
      <c r="AH703" s="121"/>
      <c r="AI703" s="551"/>
      <c r="AJ703" s="551"/>
      <c r="AK703" s="551"/>
      <c r="AL703" s="551"/>
      <c r="AM703" s="551"/>
      <c r="AN703" s="551"/>
      <c r="AO703" s="551"/>
      <c r="AP703" s="551"/>
      <c r="AQ703" s="551"/>
      <c r="AR703" s="551"/>
      <c r="AS703" s="551"/>
      <c r="AT703" s="551"/>
      <c r="AU703" s="551"/>
      <c r="AV703" s="551"/>
      <c r="AW703" s="551"/>
      <c r="AX703" s="551"/>
    </row>
    <row r="704">
      <c r="A704" s="570" t="s">
        <v>4349</v>
      </c>
      <c r="B704" s="570" t="s">
        <v>4675</v>
      </c>
      <c r="C704" s="570" t="s">
        <v>70</v>
      </c>
      <c r="D704" s="570" t="s">
        <v>4351</v>
      </c>
      <c r="E704" s="570" t="s">
        <v>2714</v>
      </c>
      <c r="F704" s="570">
        <v>8</v>
      </c>
      <c r="G704" s="570">
        <v>31</v>
      </c>
      <c r="H704" s="570">
        <v>90</v>
      </c>
      <c r="I704" s="569"/>
      <c r="J704" s="121"/>
      <c r="K704" s="121"/>
      <c r="L704" s="121"/>
      <c r="M704" s="570"/>
      <c r="N704" s="569"/>
      <c r="O704" s="569"/>
      <c r="P704" s="569"/>
      <c r="Q704" s="121"/>
      <c r="R704" s="121" t="s">
        <v>4676</v>
      </c>
      <c r="S704" s="121" t="s">
        <v>2742</v>
      </c>
      <c r="T704" s="121" t="s">
        <v>2766</v>
      </c>
      <c r="U704" s="121">
        <v>0</v>
      </c>
      <c r="V704" s="121" t="s">
        <v>70</v>
      </c>
      <c r="W704" s="121" t="s">
        <v>2869</v>
      </c>
      <c r="X704" s="121" t="s">
        <v>2410</v>
      </c>
      <c r="Y704" s="121" t="s">
        <v>2465</v>
      </c>
      <c r="Z704" s="121" t="s">
        <v>2785</v>
      </c>
      <c r="AA704" s="121" t="s">
        <v>2786</v>
      </c>
      <c r="AB704" s="121" t="s">
        <v>4500</v>
      </c>
      <c r="AC704" s="121" t="s">
        <v>2103</v>
      </c>
      <c r="AD704" s="121" t="s">
        <v>2788</v>
      </c>
      <c r="AE704" s="121" t="s">
        <v>2836</v>
      </c>
      <c r="AF704" s="121"/>
      <c r="AG704" s="121"/>
      <c r="AH704" s="121"/>
      <c r="AI704" s="551"/>
      <c r="AJ704" s="551"/>
      <c r="AK704" s="551"/>
      <c r="AL704" s="551"/>
      <c r="AM704" s="551"/>
      <c r="AN704" s="551"/>
      <c r="AO704" s="551"/>
      <c r="AP704" s="551"/>
      <c r="AQ704" s="551"/>
      <c r="AR704" s="551"/>
      <c r="AS704" s="551"/>
      <c r="AT704" s="551"/>
      <c r="AU704" s="551"/>
      <c r="AV704" s="551"/>
      <c r="AW704" s="551"/>
      <c r="AX704" s="551"/>
    </row>
    <row r="705">
      <c r="A705" s="570" t="s">
        <v>4349</v>
      </c>
      <c r="B705" s="570" t="s">
        <v>4677</v>
      </c>
      <c r="C705" s="570" t="s">
        <v>70</v>
      </c>
      <c r="D705" s="570" t="s">
        <v>4351</v>
      </c>
      <c r="E705" s="570" t="s">
        <v>2714</v>
      </c>
      <c r="F705" s="570">
        <v>8</v>
      </c>
      <c r="G705" s="570">
        <v>31</v>
      </c>
      <c r="H705" s="570">
        <v>90</v>
      </c>
      <c r="I705" s="569"/>
      <c r="J705" s="121"/>
      <c r="K705" s="121"/>
      <c r="L705" s="121"/>
      <c r="M705" s="570"/>
      <c r="N705" s="569"/>
      <c r="O705" s="569"/>
      <c r="P705" s="569"/>
      <c r="Q705" s="121"/>
      <c r="R705" s="121" t="s">
        <v>4678</v>
      </c>
      <c r="S705" s="121" t="s">
        <v>2742</v>
      </c>
      <c r="T705" s="121" t="s">
        <v>2766</v>
      </c>
      <c r="U705" s="121">
        <v>0</v>
      </c>
      <c r="V705" s="121" t="s">
        <v>70</v>
      </c>
      <c r="W705" s="121" t="s">
        <v>2767</v>
      </c>
      <c r="X705" s="121" t="s">
        <v>2410</v>
      </c>
      <c r="Y705" s="121" t="s">
        <v>2465</v>
      </c>
      <c r="Z705" s="121" t="s">
        <v>2744</v>
      </c>
      <c r="AA705" s="121" t="s">
        <v>2751</v>
      </c>
      <c r="AB705" s="121" t="s">
        <v>3366</v>
      </c>
      <c r="AC705" s="121" t="s">
        <v>2103</v>
      </c>
      <c r="AD705" s="121" t="s">
        <v>2747</v>
      </c>
      <c r="AE705" s="121" t="s">
        <v>2797</v>
      </c>
      <c r="AF705" s="121"/>
      <c r="AG705" s="121"/>
      <c r="AH705" s="121"/>
      <c r="AI705" s="551"/>
      <c r="AJ705" s="551"/>
      <c r="AK705" s="551"/>
      <c r="AL705" s="551"/>
      <c r="AM705" s="551"/>
      <c r="AN705" s="551"/>
      <c r="AO705" s="551"/>
      <c r="AP705" s="551"/>
      <c r="AQ705" s="551"/>
      <c r="AR705" s="551"/>
      <c r="AS705" s="551"/>
      <c r="AT705" s="551"/>
      <c r="AU705" s="551"/>
      <c r="AV705" s="551"/>
      <c r="AW705" s="551"/>
      <c r="AX705" s="551"/>
    </row>
    <row r="706">
      <c r="A706" s="570" t="s">
        <v>4349</v>
      </c>
      <c r="B706" s="570" t="s">
        <v>4679</v>
      </c>
      <c r="C706" s="570" t="s">
        <v>70</v>
      </c>
      <c r="D706" s="570" t="s">
        <v>4351</v>
      </c>
      <c r="E706" s="570" t="s">
        <v>2714</v>
      </c>
      <c r="F706" s="570">
        <v>8</v>
      </c>
      <c r="G706" s="570">
        <v>31</v>
      </c>
      <c r="H706" s="570">
        <v>90</v>
      </c>
      <c r="I706" s="569"/>
      <c r="J706" s="121"/>
      <c r="K706" s="121"/>
      <c r="L706" s="121"/>
      <c r="M706" s="570"/>
      <c r="N706" s="569"/>
      <c r="O706" s="569"/>
      <c r="P706" s="569"/>
      <c r="Q706" s="121"/>
      <c r="R706" s="121" t="s">
        <v>4680</v>
      </c>
      <c r="S706" s="121" t="s">
        <v>2742</v>
      </c>
      <c r="T706" s="121" t="s">
        <v>2766</v>
      </c>
      <c r="U706" s="121">
        <v>0</v>
      </c>
      <c r="V706" s="121" t="s">
        <v>70</v>
      </c>
      <c r="W706" s="121" t="s">
        <v>2969</v>
      </c>
      <c r="X706" s="121" t="s">
        <v>2410</v>
      </c>
      <c r="Y706" s="121" t="s">
        <v>2465</v>
      </c>
      <c r="Z706" s="121" t="s">
        <v>2768</v>
      </c>
      <c r="AA706" s="121" t="s">
        <v>2769</v>
      </c>
      <c r="AB706" s="121" t="s">
        <v>4472</v>
      </c>
      <c r="AC706" s="121" t="s">
        <v>2103</v>
      </c>
      <c r="AD706" s="121" t="s">
        <v>2788</v>
      </c>
      <c r="AE706" s="121" t="s">
        <v>4354</v>
      </c>
      <c r="AF706" s="121"/>
      <c r="AG706" s="121"/>
      <c r="AH706" s="121"/>
      <c r="AI706" s="551"/>
      <c r="AJ706" s="551"/>
      <c r="AK706" s="551"/>
      <c r="AL706" s="551"/>
      <c r="AM706" s="551"/>
      <c r="AN706" s="551"/>
      <c r="AO706" s="551"/>
      <c r="AP706" s="551"/>
      <c r="AQ706" s="551"/>
      <c r="AR706" s="551"/>
      <c r="AS706" s="551"/>
      <c r="AT706" s="551"/>
      <c r="AU706" s="551"/>
      <c r="AV706" s="551"/>
      <c r="AW706" s="551"/>
      <c r="AX706" s="551"/>
    </row>
    <row r="707">
      <c r="A707" s="570" t="s">
        <v>4349</v>
      </c>
      <c r="B707" s="570" t="s">
        <v>4681</v>
      </c>
      <c r="C707" s="570" t="s">
        <v>70</v>
      </c>
      <c r="D707" s="570" t="s">
        <v>4351</v>
      </c>
      <c r="E707" s="570" t="s">
        <v>2714</v>
      </c>
      <c r="F707" s="570">
        <v>8</v>
      </c>
      <c r="G707" s="570">
        <v>31</v>
      </c>
      <c r="H707" s="570">
        <v>90</v>
      </c>
      <c r="I707" s="569"/>
      <c r="J707" s="121"/>
      <c r="K707" s="121"/>
      <c r="L707" s="121"/>
      <c r="M707" s="570"/>
      <c r="N707" s="569"/>
      <c r="O707" s="569"/>
      <c r="P707" s="569"/>
      <c r="Q707" s="121"/>
      <c r="R707" s="121" t="s">
        <v>4682</v>
      </c>
      <c r="S707" s="121" t="s">
        <v>2742</v>
      </c>
      <c r="T707" s="121" t="s">
        <v>2766</v>
      </c>
      <c r="U707" s="121">
        <v>0</v>
      </c>
      <c r="V707" s="121" t="s">
        <v>70</v>
      </c>
      <c r="W707" s="121" t="s">
        <v>2869</v>
      </c>
      <c r="X707" s="121" t="s">
        <v>2410</v>
      </c>
      <c r="Y707" s="121" t="s">
        <v>2465</v>
      </c>
      <c r="Z707" s="121" t="s">
        <v>2768</v>
      </c>
      <c r="AA707" s="121" t="s">
        <v>2769</v>
      </c>
      <c r="AB707" s="121" t="s">
        <v>4683</v>
      </c>
      <c r="AC707" s="121" t="s">
        <v>2103</v>
      </c>
      <c r="AD707" s="121" t="s">
        <v>2788</v>
      </c>
      <c r="AE707" s="121" t="s">
        <v>4114</v>
      </c>
      <c r="AF707" s="121"/>
      <c r="AG707" s="121"/>
      <c r="AH707" s="121"/>
      <c r="AI707" s="551"/>
      <c r="AJ707" s="551"/>
      <c r="AK707" s="551"/>
      <c r="AL707" s="551"/>
      <c r="AM707" s="551"/>
      <c r="AN707" s="551"/>
      <c r="AO707" s="551"/>
      <c r="AP707" s="551"/>
      <c r="AQ707" s="551"/>
      <c r="AR707" s="551"/>
      <c r="AS707" s="551"/>
      <c r="AT707" s="551"/>
      <c r="AU707" s="551"/>
      <c r="AV707" s="551"/>
      <c r="AW707" s="551"/>
      <c r="AX707" s="551"/>
    </row>
    <row r="708">
      <c r="A708" s="570" t="s">
        <v>4349</v>
      </c>
      <c r="B708" s="570" t="s">
        <v>4684</v>
      </c>
      <c r="C708" s="570" t="s">
        <v>70</v>
      </c>
      <c r="D708" s="570" t="s">
        <v>4351</v>
      </c>
      <c r="E708" s="570" t="s">
        <v>2714</v>
      </c>
      <c r="F708" s="570">
        <v>8</v>
      </c>
      <c r="G708" s="570">
        <v>31</v>
      </c>
      <c r="H708" s="570">
        <v>90</v>
      </c>
      <c r="I708" s="569"/>
      <c r="J708" s="121"/>
      <c r="K708" s="121"/>
      <c r="L708" s="121"/>
      <c r="M708" s="570"/>
      <c r="N708" s="569"/>
      <c r="O708" s="569"/>
      <c r="P708" s="569"/>
      <c r="Q708" s="121"/>
      <c r="R708" s="121" t="s">
        <v>4685</v>
      </c>
      <c r="S708" s="121" t="s">
        <v>2742</v>
      </c>
      <c r="T708" s="121" t="s">
        <v>2766</v>
      </c>
      <c r="U708" s="121">
        <v>0</v>
      </c>
      <c r="V708" s="121" t="s">
        <v>70</v>
      </c>
      <c r="W708" s="121" t="s">
        <v>3071</v>
      </c>
      <c r="X708" s="121" t="s">
        <v>2410</v>
      </c>
      <c r="Y708" s="121" t="s">
        <v>2465</v>
      </c>
      <c r="Z708" s="121" t="s">
        <v>2744</v>
      </c>
      <c r="AA708" s="121" t="s">
        <v>2751</v>
      </c>
      <c r="AB708" s="121" t="s">
        <v>3381</v>
      </c>
      <c r="AC708" s="121" t="s">
        <v>2103</v>
      </c>
      <c r="AD708" s="121" t="s">
        <v>2747</v>
      </c>
      <c r="AE708" s="121" t="s">
        <v>2797</v>
      </c>
      <c r="AF708" s="121"/>
      <c r="AG708" s="121"/>
      <c r="AH708" s="121"/>
      <c r="AI708" s="551"/>
      <c r="AJ708" s="551"/>
      <c r="AK708" s="551"/>
      <c r="AL708" s="551"/>
      <c r="AM708" s="551"/>
      <c r="AN708" s="551"/>
      <c r="AO708" s="551"/>
      <c r="AP708" s="551"/>
      <c r="AQ708" s="551"/>
      <c r="AR708" s="551"/>
      <c r="AS708" s="551"/>
      <c r="AT708" s="551"/>
      <c r="AU708" s="551"/>
      <c r="AV708" s="551"/>
      <c r="AW708" s="551"/>
      <c r="AX708" s="551"/>
    </row>
    <row r="709">
      <c r="A709" s="570" t="s">
        <v>4349</v>
      </c>
      <c r="B709" s="570" t="s">
        <v>4686</v>
      </c>
      <c r="C709" s="570" t="s">
        <v>70</v>
      </c>
      <c r="D709" s="570" t="s">
        <v>4351</v>
      </c>
      <c r="E709" s="570" t="s">
        <v>2714</v>
      </c>
      <c r="F709" s="570">
        <v>8</v>
      </c>
      <c r="G709" s="570">
        <v>31</v>
      </c>
      <c r="H709" s="570">
        <v>90</v>
      </c>
      <c r="I709" s="569"/>
      <c r="J709" s="121"/>
      <c r="K709" s="121"/>
      <c r="L709" s="121"/>
      <c r="M709" s="570"/>
      <c r="N709" s="569"/>
      <c r="O709" s="569"/>
      <c r="P709" s="569"/>
      <c r="Q709" s="121"/>
      <c r="R709" s="121" t="s">
        <v>4687</v>
      </c>
      <c r="S709" s="121" t="s">
        <v>2742</v>
      </c>
      <c r="T709" s="121" t="s">
        <v>2766</v>
      </c>
      <c r="U709" s="121">
        <v>0</v>
      </c>
      <c r="V709" s="121" t="s">
        <v>70</v>
      </c>
      <c r="W709" s="121" t="s">
        <v>2969</v>
      </c>
      <c r="X709" s="121" t="s">
        <v>2410</v>
      </c>
      <c r="Y709" s="121" t="s">
        <v>2465</v>
      </c>
      <c r="Z709" s="121" t="s">
        <v>2768</v>
      </c>
      <c r="AA709" s="121" t="s">
        <v>2769</v>
      </c>
      <c r="AB709" s="121" t="s">
        <v>4688</v>
      </c>
      <c r="AC709" s="121" t="s">
        <v>2103</v>
      </c>
      <c r="AD709" s="121" t="s">
        <v>2788</v>
      </c>
      <c r="AE709" s="121" t="s">
        <v>4354</v>
      </c>
      <c r="AF709" s="121"/>
      <c r="AG709" s="121"/>
      <c r="AH709" s="121"/>
      <c r="AI709" s="551"/>
      <c r="AJ709" s="551"/>
      <c r="AK709" s="551"/>
      <c r="AL709" s="551"/>
      <c r="AM709" s="551"/>
      <c r="AN709" s="551"/>
      <c r="AO709" s="551"/>
      <c r="AP709" s="551"/>
      <c r="AQ709" s="551"/>
      <c r="AR709" s="551"/>
      <c r="AS709" s="551"/>
      <c r="AT709" s="551"/>
      <c r="AU709" s="551"/>
      <c r="AV709" s="551"/>
      <c r="AW709" s="551"/>
      <c r="AX709" s="551"/>
    </row>
    <row r="710">
      <c r="A710" s="570" t="s">
        <v>4349</v>
      </c>
      <c r="B710" s="570" t="s">
        <v>4689</v>
      </c>
      <c r="C710" s="570" t="s">
        <v>70</v>
      </c>
      <c r="D710" s="570" t="s">
        <v>4351</v>
      </c>
      <c r="E710" s="570" t="s">
        <v>2714</v>
      </c>
      <c r="F710" s="570">
        <v>8</v>
      </c>
      <c r="G710" s="570">
        <v>31</v>
      </c>
      <c r="H710" s="570">
        <v>90</v>
      </c>
      <c r="I710" s="569"/>
      <c r="J710" s="121"/>
      <c r="K710" s="121"/>
      <c r="L710" s="121"/>
      <c r="M710" s="570"/>
      <c r="N710" s="569"/>
      <c r="O710" s="569"/>
      <c r="P710" s="569"/>
      <c r="Q710" s="121"/>
      <c r="R710" s="121" t="s">
        <v>4690</v>
      </c>
      <c r="S710" s="121" t="s">
        <v>2742</v>
      </c>
      <c r="T710" s="121" t="s">
        <v>2766</v>
      </c>
      <c r="U710" s="121">
        <v>0</v>
      </c>
      <c r="V710" s="121" t="s">
        <v>70</v>
      </c>
      <c r="W710" s="121" t="s">
        <v>2869</v>
      </c>
      <c r="X710" s="121" t="s">
        <v>2410</v>
      </c>
      <c r="Y710" s="121" t="s">
        <v>2465</v>
      </c>
      <c r="Z710" s="121" t="s">
        <v>2768</v>
      </c>
      <c r="AA710" s="121" t="s">
        <v>2769</v>
      </c>
      <c r="AB710" s="121" t="s">
        <v>4691</v>
      </c>
      <c r="AC710" s="121" t="s">
        <v>2103</v>
      </c>
      <c r="AD710" s="121" t="s">
        <v>2788</v>
      </c>
      <c r="AE710" s="121" t="s">
        <v>4114</v>
      </c>
      <c r="AF710" s="121"/>
      <c r="AG710" s="121"/>
      <c r="AH710" s="121"/>
      <c r="AI710" s="551"/>
      <c r="AJ710" s="551"/>
      <c r="AK710" s="551"/>
      <c r="AL710" s="551"/>
      <c r="AM710" s="551"/>
      <c r="AN710" s="551"/>
      <c r="AO710" s="551"/>
      <c r="AP710" s="551"/>
      <c r="AQ710" s="551"/>
      <c r="AR710" s="551"/>
      <c r="AS710" s="551"/>
      <c r="AT710" s="551"/>
      <c r="AU710" s="551"/>
      <c r="AV710" s="551"/>
      <c r="AW710" s="551"/>
      <c r="AX710" s="551"/>
    </row>
    <row r="711">
      <c r="A711" s="570" t="s">
        <v>4349</v>
      </c>
      <c r="B711" s="570" t="s">
        <v>4692</v>
      </c>
      <c r="C711" s="570" t="s">
        <v>70</v>
      </c>
      <c r="D711" s="570" t="s">
        <v>4351</v>
      </c>
      <c r="E711" s="570" t="s">
        <v>2714</v>
      </c>
      <c r="F711" s="570">
        <v>8</v>
      </c>
      <c r="G711" s="570">
        <v>31</v>
      </c>
      <c r="H711" s="570">
        <v>90</v>
      </c>
      <c r="I711" s="569"/>
      <c r="J711" s="121"/>
      <c r="K711" s="121"/>
      <c r="L711" s="121"/>
      <c r="M711" s="570"/>
      <c r="N711" s="569"/>
      <c r="O711" s="569"/>
      <c r="P711" s="569"/>
      <c r="Q711" s="121"/>
      <c r="R711" s="121" t="s">
        <v>4693</v>
      </c>
      <c r="S711" s="121" t="s">
        <v>2742</v>
      </c>
      <c r="T711" s="121" t="s">
        <v>2766</v>
      </c>
      <c r="U711" s="121">
        <v>0</v>
      </c>
      <c r="V711" s="121" t="s">
        <v>70</v>
      </c>
      <c r="W711" s="121" t="s">
        <v>2767</v>
      </c>
      <c r="X711" s="121" t="s">
        <v>2410</v>
      </c>
      <c r="Y711" s="121" t="s">
        <v>2465</v>
      </c>
      <c r="Z711" s="121" t="s">
        <v>2744</v>
      </c>
      <c r="AA711" s="121" t="s">
        <v>2751</v>
      </c>
      <c r="AB711" s="121" t="s">
        <v>3717</v>
      </c>
      <c r="AC711" s="121" t="s">
        <v>2103</v>
      </c>
      <c r="AD711" s="121" t="s">
        <v>2747</v>
      </c>
      <c r="AE711" s="121" t="s">
        <v>2797</v>
      </c>
      <c r="AF711" s="121"/>
      <c r="AG711" s="121"/>
      <c r="AH711" s="121"/>
      <c r="AI711" s="551"/>
      <c r="AJ711" s="551"/>
      <c r="AK711" s="551"/>
      <c r="AL711" s="551"/>
      <c r="AM711" s="551"/>
      <c r="AN711" s="551"/>
      <c r="AO711" s="551"/>
      <c r="AP711" s="551"/>
      <c r="AQ711" s="551"/>
      <c r="AR711" s="551"/>
      <c r="AS711" s="551"/>
      <c r="AT711" s="551"/>
      <c r="AU711" s="551"/>
      <c r="AV711" s="551"/>
      <c r="AW711" s="551"/>
      <c r="AX711" s="551"/>
    </row>
    <row r="712">
      <c r="A712" s="570" t="s">
        <v>4349</v>
      </c>
      <c r="B712" s="570" t="s">
        <v>4694</v>
      </c>
      <c r="C712" s="570" t="s">
        <v>70</v>
      </c>
      <c r="D712" s="570" t="s">
        <v>4351</v>
      </c>
      <c r="E712" s="570" t="s">
        <v>2714</v>
      </c>
      <c r="F712" s="570">
        <v>8</v>
      </c>
      <c r="G712" s="570">
        <v>30</v>
      </c>
      <c r="H712" s="570">
        <v>83</v>
      </c>
      <c r="I712" s="569"/>
      <c r="J712" s="121"/>
      <c r="K712" s="121"/>
      <c r="L712" s="121"/>
      <c r="M712" s="570"/>
      <c r="N712" s="569"/>
      <c r="O712" s="569"/>
      <c r="P712" s="569"/>
      <c r="Q712" s="121"/>
      <c r="R712" s="121" t="s">
        <v>4695</v>
      </c>
      <c r="S712" s="121" t="s">
        <v>2742</v>
      </c>
      <c r="T712" s="121" t="s">
        <v>4503</v>
      </c>
      <c r="U712" s="121">
        <v>0</v>
      </c>
      <c r="V712" s="121" t="s">
        <v>70</v>
      </c>
      <c r="W712" s="121" t="s">
        <v>2969</v>
      </c>
      <c r="X712" s="121" t="s">
        <v>2410</v>
      </c>
      <c r="Y712" s="121" t="s">
        <v>2465</v>
      </c>
      <c r="Z712" s="121" t="s">
        <v>2768</v>
      </c>
      <c r="AA712" s="121" t="s">
        <v>3092</v>
      </c>
      <c r="AB712" s="121" t="s">
        <v>3281</v>
      </c>
      <c r="AC712" s="121" t="s">
        <v>2103</v>
      </c>
      <c r="AD712" s="121" t="s">
        <v>2788</v>
      </c>
      <c r="AE712" s="121" t="s">
        <v>3282</v>
      </c>
      <c r="AF712" s="121"/>
      <c r="AG712" s="121"/>
      <c r="AH712" s="121"/>
      <c r="AI712" s="551"/>
      <c r="AJ712" s="551"/>
      <c r="AK712" s="551"/>
      <c r="AL712" s="551"/>
      <c r="AM712" s="551"/>
      <c r="AN712" s="551"/>
      <c r="AO712" s="551"/>
      <c r="AP712" s="551"/>
      <c r="AQ712" s="551"/>
      <c r="AR712" s="551"/>
      <c r="AS712" s="551"/>
      <c r="AT712" s="551"/>
      <c r="AU712" s="551"/>
      <c r="AV712" s="551"/>
      <c r="AW712" s="551"/>
      <c r="AX712" s="551"/>
    </row>
    <row r="713">
      <c r="A713" s="570" t="s">
        <v>4349</v>
      </c>
      <c r="B713" s="570" t="s">
        <v>4696</v>
      </c>
      <c r="C713" s="570" t="s">
        <v>70</v>
      </c>
      <c r="D713" s="570" t="s">
        <v>4351</v>
      </c>
      <c r="E713" s="570" t="s">
        <v>2714</v>
      </c>
      <c r="F713" s="570">
        <v>8</v>
      </c>
      <c r="G713" s="570">
        <v>30</v>
      </c>
      <c r="H713" s="570">
        <v>83</v>
      </c>
      <c r="I713" s="569"/>
      <c r="J713" s="121"/>
      <c r="K713" s="121"/>
      <c r="L713" s="121"/>
      <c r="M713" s="570"/>
      <c r="N713" s="569"/>
      <c r="O713" s="569"/>
      <c r="P713" s="569"/>
      <c r="Q713" s="121"/>
      <c r="R713" s="121" t="s">
        <v>4697</v>
      </c>
      <c r="S713" s="121" t="s">
        <v>2742</v>
      </c>
      <c r="T713" s="121" t="s">
        <v>4503</v>
      </c>
      <c r="U713" s="121">
        <v>0</v>
      </c>
      <c r="V713" s="121" t="s">
        <v>70</v>
      </c>
      <c r="W713" s="121" t="s">
        <v>2969</v>
      </c>
      <c r="X713" s="121" t="s">
        <v>2410</v>
      </c>
      <c r="Y713" s="121" t="s">
        <v>2465</v>
      </c>
      <c r="Z713" s="121" t="s">
        <v>2768</v>
      </c>
      <c r="AA713" s="121" t="s">
        <v>3092</v>
      </c>
      <c r="AB713" s="121" t="s">
        <v>3246</v>
      </c>
      <c r="AC713" s="121" t="s">
        <v>2103</v>
      </c>
      <c r="AD713" s="121" t="s">
        <v>2788</v>
      </c>
      <c r="AE713" s="121" t="s">
        <v>3243</v>
      </c>
      <c r="AF713" s="121"/>
      <c r="AG713" s="121"/>
      <c r="AH713" s="121"/>
      <c r="AI713" s="551"/>
      <c r="AJ713" s="551"/>
      <c r="AK713" s="551"/>
      <c r="AL713" s="551"/>
      <c r="AM713" s="551"/>
      <c r="AN713" s="551"/>
      <c r="AO713" s="551"/>
      <c r="AP713" s="551"/>
      <c r="AQ713" s="551"/>
      <c r="AR713" s="551"/>
      <c r="AS713" s="551"/>
      <c r="AT713" s="551"/>
      <c r="AU713" s="551"/>
      <c r="AV713" s="551"/>
      <c r="AW713" s="551"/>
      <c r="AX713" s="551"/>
    </row>
    <row r="714">
      <c r="A714" s="570" t="s">
        <v>4349</v>
      </c>
      <c r="B714" s="570" t="s">
        <v>4698</v>
      </c>
      <c r="C714" s="570" t="s">
        <v>70</v>
      </c>
      <c r="D714" s="570" t="s">
        <v>4351</v>
      </c>
      <c r="E714" s="570" t="s">
        <v>2714</v>
      </c>
      <c r="F714" s="570">
        <v>8</v>
      </c>
      <c r="G714" s="570">
        <v>30</v>
      </c>
      <c r="H714" s="570">
        <v>83</v>
      </c>
      <c r="I714" s="569"/>
      <c r="J714" s="121"/>
      <c r="K714" s="121"/>
      <c r="L714" s="121"/>
      <c r="M714" s="570"/>
      <c r="N714" s="569"/>
      <c r="O714" s="569"/>
      <c r="P714" s="569"/>
      <c r="Q714" s="121"/>
      <c r="R714" s="121" t="s">
        <v>4699</v>
      </c>
      <c r="S714" s="121" t="s">
        <v>2742</v>
      </c>
      <c r="T714" s="121" t="s">
        <v>4503</v>
      </c>
      <c r="U714" s="121">
        <v>0</v>
      </c>
      <c r="V714" s="121" t="s">
        <v>70</v>
      </c>
      <c r="W714" s="121" t="s">
        <v>2969</v>
      </c>
      <c r="X714" s="121" t="s">
        <v>2410</v>
      </c>
      <c r="Y714" s="121" t="s">
        <v>2465</v>
      </c>
      <c r="Z714" s="121" t="s">
        <v>2768</v>
      </c>
      <c r="AA714" s="121" t="s">
        <v>3092</v>
      </c>
      <c r="AB714" s="121" t="s">
        <v>3242</v>
      </c>
      <c r="AC714" s="121" t="s">
        <v>2103</v>
      </c>
      <c r="AD714" s="121" t="s">
        <v>2788</v>
      </c>
      <c r="AE714" s="121" t="s">
        <v>3243</v>
      </c>
      <c r="AF714" s="121"/>
      <c r="AG714" s="121"/>
      <c r="AH714" s="121"/>
      <c r="AI714" s="551"/>
      <c r="AJ714" s="551"/>
      <c r="AK714" s="551"/>
      <c r="AL714" s="551"/>
      <c r="AM714" s="551"/>
      <c r="AN714" s="551"/>
      <c r="AO714" s="551"/>
      <c r="AP714" s="551"/>
      <c r="AQ714" s="551"/>
      <c r="AR714" s="551"/>
      <c r="AS714" s="551"/>
      <c r="AT714" s="551"/>
      <c r="AU714" s="551"/>
      <c r="AV714" s="551"/>
      <c r="AW714" s="551"/>
      <c r="AX714" s="551"/>
    </row>
    <row r="715">
      <c r="A715" s="570" t="s">
        <v>4349</v>
      </c>
      <c r="B715" s="570" t="s">
        <v>4700</v>
      </c>
      <c r="C715" s="570" t="s">
        <v>70</v>
      </c>
      <c r="D715" s="570" t="s">
        <v>4351</v>
      </c>
      <c r="E715" s="570" t="s">
        <v>2714</v>
      </c>
      <c r="F715" s="570">
        <v>8</v>
      </c>
      <c r="G715" s="570">
        <v>30</v>
      </c>
      <c r="H715" s="570">
        <v>83</v>
      </c>
      <c r="I715" s="569"/>
      <c r="J715" s="121"/>
      <c r="K715" s="121"/>
      <c r="L715" s="121"/>
      <c r="M715" s="570"/>
      <c r="N715" s="569"/>
      <c r="O715" s="569"/>
      <c r="P715" s="569"/>
      <c r="Q715" s="121"/>
      <c r="R715" s="121" t="s">
        <v>4701</v>
      </c>
      <c r="S715" s="121" t="s">
        <v>2742</v>
      </c>
      <c r="T715" s="121" t="s">
        <v>4503</v>
      </c>
      <c r="U715" s="121">
        <v>0</v>
      </c>
      <c r="V715" s="121" t="s">
        <v>70</v>
      </c>
      <c r="W715" s="121" t="s">
        <v>2969</v>
      </c>
      <c r="X715" s="121" t="s">
        <v>2410</v>
      </c>
      <c r="Y715" s="121" t="s">
        <v>2465</v>
      </c>
      <c r="Z715" s="121" t="s">
        <v>2768</v>
      </c>
      <c r="AA715" s="121" t="s">
        <v>3092</v>
      </c>
      <c r="AB715" s="121" t="s">
        <v>3698</v>
      </c>
      <c r="AC715" s="121" t="s">
        <v>2103</v>
      </c>
      <c r="AD715" s="121" t="s">
        <v>2788</v>
      </c>
      <c r="AE715" s="121" t="s">
        <v>3243</v>
      </c>
      <c r="AF715" s="121"/>
      <c r="AG715" s="121"/>
      <c r="AH715" s="121"/>
      <c r="AI715" s="551"/>
      <c r="AJ715" s="551"/>
      <c r="AK715" s="551"/>
      <c r="AL715" s="551"/>
      <c r="AM715" s="551"/>
      <c r="AN715" s="551"/>
      <c r="AO715" s="551"/>
      <c r="AP715" s="551"/>
      <c r="AQ715" s="551"/>
      <c r="AR715" s="551"/>
      <c r="AS715" s="551"/>
      <c r="AT715" s="551"/>
      <c r="AU715" s="551"/>
      <c r="AV715" s="551"/>
      <c r="AW715" s="551"/>
      <c r="AX715" s="551"/>
    </row>
    <row r="716">
      <c r="A716" s="570" t="s">
        <v>4349</v>
      </c>
      <c r="B716" s="570" t="s">
        <v>4702</v>
      </c>
      <c r="C716" s="570" t="s">
        <v>70</v>
      </c>
      <c r="D716" s="570" t="s">
        <v>4351</v>
      </c>
      <c r="E716" s="570" t="s">
        <v>2714</v>
      </c>
      <c r="F716" s="570">
        <v>8</v>
      </c>
      <c r="G716" s="570">
        <v>30</v>
      </c>
      <c r="H716" s="570">
        <v>83</v>
      </c>
      <c r="I716" s="569"/>
      <c r="J716" s="121"/>
      <c r="K716" s="121"/>
      <c r="L716" s="121"/>
      <c r="M716" s="570"/>
      <c r="N716" s="569"/>
      <c r="O716" s="569"/>
      <c r="P716" s="569"/>
      <c r="Q716" s="121"/>
      <c r="R716" s="121" t="s">
        <v>4703</v>
      </c>
      <c r="S716" s="121" t="s">
        <v>2742</v>
      </c>
      <c r="T716" s="121" t="s">
        <v>4503</v>
      </c>
      <c r="U716" s="121">
        <v>0</v>
      </c>
      <c r="V716" s="121" t="s">
        <v>70</v>
      </c>
      <c r="W716" s="121" t="s">
        <v>2969</v>
      </c>
      <c r="X716" s="121" t="s">
        <v>2410</v>
      </c>
      <c r="Y716" s="121" t="s">
        <v>2465</v>
      </c>
      <c r="Z716" s="121" t="s">
        <v>2768</v>
      </c>
      <c r="AA716" s="121" t="s">
        <v>3092</v>
      </c>
      <c r="AB716" s="121" t="s">
        <v>3679</v>
      </c>
      <c r="AC716" s="121" t="s">
        <v>2103</v>
      </c>
      <c r="AD716" s="121" t="s">
        <v>2788</v>
      </c>
      <c r="AE716" s="121" t="s">
        <v>3282</v>
      </c>
      <c r="AF716" s="121"/>
      <c r="AG716" s="121"/>
      <c r="AH716" s="121"/>
      <c r="AI716" s="551"/>
      <c r="AJ716" s="551"/>
      <c r="AK716" s="551"/>
      <c r="AL716" s="551"/>
      <c r="AM716" s="551"/>
      <c r="AN716" s="551"/>
      <c r="AO716" s="551"/>
      <c r="AP716" s="551"/>
      <c r="AQ716" s="551"/>
      <c r="AR716" s="551"/>
      <c r="AS716" s="551"/>
      <c r="AT716" s="551"/>
      <c r="AU716" s="551"/>
      <c r="AV716" s="551"/>
      <c r="AW716" s="551"/>
      <c r="AX716" s="551"/>
    </row>
    <row r="717">
      <c r="A717" s="570" t="s">
        <v>4349</v>
      </c>
      <c r="B717" s="570" t="s">
        <v>4704</v>
      </c>
      <c r="C717" s="570" t="s">
        <v>70</v>
      </c>
      <c r="D717" s="570" t="s">
        <v>4351</v>
      </c>
      <c r="E717" s="570" t="s">
        <v>2714</v>
      </c>
      <c r="F717" s="570">
        <v>8</v>
      </c>
      <c r="G717" s="570">
        <v>30</v>
      </c>
      <c r="H717" s="570">
        <v>83</v>
      </c>
      <c r="I717" s="569"/>
      <c r="J717" s="121"/>
      <c r="K717" s="121"/>
      <c r="L717" s="121"/>
      <c r="M717" s="570"/>
      <c r="N717" s="569"/>
      <c r="O717" s="569"/>
      <c r="P717" s="569"/>
      <c r="Q717" s="121"/>
      <c r="R717" s="121" t="s">
        <v>4705</v>
      </c>
      <c r="S717" s="121" t="s">
        <v>2742</v>
      </c>
      <c r="T717" s="121" t="s">
        <v>4503</v>
      </c>
      <c r="U717" s="121">
        <v>0</v>
      </c>
      <c r="V717" s="121" t="s">
        <v>70</v>
      </c>
      <c r="W717" s="121" t="s">
        <v>2969</v>
      </c>
      <c r="X717" s="121" t="s">
        <v>2410</v>
      </c>
      <c r="Y717" s="121" t="s">
        <v>2465</v>
      </c>
      <c r="Z717" s="121" t="s">
        <v>2768</v>
      </c>
      <c r="AA717" s="121" t="s">
        <v>3092</v>
      </c>
      <c r="AB717" s="121" t="s">
        <v>3303</v>
      </c>
      <c r="AC717" s="121" t="s">
        <v>2103</v>
      </c>
      <c r="AD717" s="121" t="s">
        <v>2788</v>
      </c>
      <c r="AE717" s="121" t="s">
        <v>3243</v>
      </c>
      <c r="AF717" s="121"/>
      <c r="AG717" s="121"/>
      <c r="AH717" s="121"/>
      <c r="AI717" s="551"/>
      <c r="AJ717" s="551"/>
      <c r="AK717" s="551"/>
      <c r="AL717" s="551"/>
      <c r="AM717" s="551"/>
      <c r="AN717" s="551"/>
      <c r="AO717" s="551"/>
      <c r="AP717" s="551"/>
      <c r="AQ717" s="551"/>
      <c r="AR717" s="551"/>
      <c r="AS717" s="551"/>
      <c r="AT717" s="551"/>
      <c r="AU717" s="551"/>
      <c r="AV717" s="551"/>
      <c r="AW717" s="551"/>
      <c r="AX717" s="551"/>
    </row>
    <row r="718">
      <c r="A718" s="570" t="s">
        <v>4349</v>
      </c>
      <c r="B718" s="570" t="s">
        <v>4706</v>
      </c>
      <c r="C718" s="570" t="s">
        <v>70</v>
      </c>
      <c r="D718" s="570" t="s">
        <v>4351</v>
      </c>
      <c r="E718" s="570" t="s">
        <v>2714</v>
      </c>
      <c r="F718" s="570">
        <v>8</v>
      </c>
      <c r="G718" s="570">
        <v>30</v>
      </c>
      <c r="H718" s="570">
        <v>83</v>
      </c>
      <c r="I718" s="569"/>
      <c r="J718" s="121"/>
      <c r="K718" s="121"/>
      <c r="L718" s="121"/>
      <c r="M718" s="570"/>
      <c r="N718" s="569"/>
      <c r="O718" s="569"/>
      <c r="P718" s="569"/>
      <c r="Q718" s="121"/>
      <c r="R718" s="121" t="s">
        <v>4707</v>
      </c>
      <c r="S718" s="121" t="s">
        <v>2742</v>
      </c>
      <c r="T718" s="121" t="s">
        <v>4503</v>
      </c>
      <c r="U718" s="121">
        <v>0</v>
      </c>
      <c r="V718" s="121" t="s">
        <v>70</v>
      </c>
      <c r="W718" s="121" t="s">
        <v>2969</v>
      </c>
      <c r="X718" s="121" t="s">
        <v>2410</v>
      </c>
      <c r="Y718" s="121" t="s">
        <v>2465</v>
      </c>
      <c r="Z718" s="121" t="s">
        <v>2768</v>
      </c>
      <c r="AA718" s="121" t="s">
        <v>3092</v>
      </c>
      <c r="AB718" s="121" t="s">
        <v>4249</v>
      </c>
      <c r="AC718" s="121" t="s">
        <v>2103</v>
      </c>
      <c r="AD718" s="121" t="s">
        <v>2788</v>
      </c>
      <c r="AE718" s="121" t="s">
        <v>3282</v>
      </c>
      <c r="AF718" s="121"/>
      <c r="AG718" s="121"/>
      <c r="AH718" s="121"/>
      <c r="AI718" s="551"/>
      <c r="AJ718" s="551"/>
      <c r="AK718" s="551"/>
      <c r="AL718" s="551"/>
      <c r="AM718" s="551"/>
      <c r="AN718" s="551"/>
      <c r="AO718" s="551"/>
      <c r="AP718" s="551"/>
      <c r="AQ718" s="551"/>
      <c r="AR718" s="551"/>
      <c r="AS718" s="551"/>
      <c r="AT718" s="551"/>
      <c r="AU718" s="551"/>
      <c r="AV718" s="551"/>
      <c r="AW718" s="551"/>
      <c r="AX718" s="551"/>
    </row>
    <row r="719">
      <c r="A719" s="570" t="s">
        <v>4349</v>
      </c>
      <c r="B719" s="570" t="s">
        <v>4708</v>
      </c>
      <c r="C719" s="570" t="s">
        <v>70</v>
      </c>
      <c r="D719" s="570" t="s">
        <v>4351</v>
      </c>
      <c r="E719" s="570" t="s">
        <v>2714</v>
      </c>
      <c r="F719" s="570">
        <v>8</v>
      </c>
      <c r="G719" s="570">
        <v>30</v>
      </c>
      <c r="H719" s="570">
        <v>83</v>
      </c>
      <c r="I719" s="569"/>
      <c r="J719" s="121"/>
      <c r="K719" s="121"/>
      <c r="L719" s="121"/>
      <c r="M719" s="570"/>
      <c r="N719" s="569"/>
      <c r="O719" s="569"/>
      <c r="P719" s="569"/>
      <c r="Q719" s="121"/>
      <c r="R719" s="121" t="s">
        <v>4709</v>
      </c>
      <c r="S719" s="121" t="s">
        <v>2742</v>
      </c>
      <c r="T719" s="121" t="s">
        <v>4503</v>
      </c>
      <c r="U719" s="121">
        <v>0</v>
      </c>
      <c r="V719" s="121" t="s">
        <v>70</v>
      </c>
      <c r="W719" s="121" t="s">
        <v>2969</v>
      </c>
      <c r="X719" s="121" t="s">
        <v>2410</v>
      </c>
      <c r="Y719" s="121" t="s">
        <v>2465</v>
      </c>
      <c r="Z719" s="121" t="s">
        <v>2768</v>
      </c>
      <c r="AA719" s="121" t="s">
        <v>3092</v>
      </c>
      <c r="AB719" s="121" t="s">
        <v>3246</v>
      </c>
      <c r="AC719" s="121" t="s">
        <v>2103</v>
      </c>
      <c r="AD719" s="121" t="s">
        <v>2788</v>
      </c>
      <c r="AE719" s="121" t="s">
        <v>3243</v>
      </c>
      <c r="AF719" s="121"/>
      <c r="AG719" s="121"/>
      <c r="AH719" s="121"/>
      <c r="AI719" s="551"/>
      <c r="AJ719" s="551"/>
      <c r="AK719" s="551"/>
      <c r="AL719" s="551"/>
      <c r="AM719" s="551"/>
      <c r="AN719" s="551"/>
      <c r="AO719" s="551"/>
      <c r="AP719" s="551"/>
      <c r="AQ719" s="551"/>
      <c r="AR719" s="551"/>
      <c r="AS719" s="551"/>
      <c r="AT719" s="551"/>
      <c r="AU719" s="551"/>
      <c r="AV719" s="551"/>
      <c r="AW719" s="551"/>
      <c r="AX719" s="551"/>
    </row>
    <row r="720">
      <c r="A720" s="570" t="s">
        <v>4349</v>
      </c>
      <c r="B720" s="570" t="s">
        <v>4710</v>
      </c>
      <c r="C720" s="570" t="s">
        <v>70</v>
      </c>
      <c r="D720" s="570" t="s">
        <v>4351</v>
      </c>
      <c r="E720" s="570" t="s">
        <v>2714</v>
      </c>
      <c r="F720" s="570">
        <v>8</v>
      </c>
      <c r="G720" s="570">
        <v>30</v>
      </c>
      <c r="H720" s="570">
        <v>83</v>
      </c>
      <c r="I720" s="569"/>
      <c r="J720" s="121"/>
      <c r="K720" s="121"/>
      <c r="L720" s="121"/>
      <c r="M720" s="570"/>
      <c r="N720" s="569"/>
      <c r="O720" s="569"/>
      <c r="P720" s="569"/>
      <c r="Q720" s="121"/>
      <c r="R720" s="121" t="s">
        <v>4711</v>
      </c>
      <c r="S720" s="121" t="s">
        <v>2742</v>
      </c>
      <c r="T720" s="121" t="s">
        <v>4503</v>
      </c>
      <c r="U720" s="121">
        <v>0</v>
      </c>
      <c r="V720" s="121" t="s">
        <v>70</v>
      </c>
      <c r="W720" s="121" t="s">
        <v>2969</v>
      </c>
      <c r="X720" s="121" t="s">
        <v>2410</v>
      </c>
      <c r="Y720" s="121" t="s">
        <v>2465</v>
      </c>
      <c r="Z720" s="121" t="s">
        <v>2768</v>
      </c>
      <c r="AA720" s="121" t="s">
        <v>3092</v>
      </c>
      <c r="AB720" s="121" t="s">
        <v>3242</v>
      </c>
      <c r="AC720" s="121" t="s">
        <v>2103</v>
      </c>
      <c r="AD720" s="121" t="s">
        <v>2788</v>
      </c>
      <c r="AE720" s="121" t="s">
        <v>3243</v>
      </c>
      <c r="AF720" s="121"/>
      <c r="AG720" s="121"/>
      <c r="AH720" s="121"/>
      <c r="AI720" s="551"/>
      <c r="AJ720" s="551"/>
      <c r="AK720" s="551"/>
      <c r="AL720" s="551"/>
      <c r="AM720" s="551"/>
      <c r="AN720" s="551"/>
      <c r="AO720" s="551"/>
      <c r="AP720" s="551"/>
      <c r="AQ720" s="551"/>
      <c r="AR720" s="551"/>
      <c r="AS720" s="551"/>
      <c r="AT720" s="551"/>
      <c r="AU720" s="551"/>
      <c r="AV720" s="551"/>
      <c r="AW720" s="551"/>
      <c r="AX720" s="551"/>
    </row>
    <row r="721">
      <c r="A721" s="570" t="s">
        <v>4349</v>
      </c>
      <c r="B721" s="570" t="s">
        <v>4712</v>
      </c>
      <c r="C721" s="570" t="s">
        <v>70</v>
      </c>
      <c r="D721" s="570" t="s">
        <v>4351</v>
      </c>
      <c r="E721" s="570" t="s">
        <v>2714</v>
      </c>
      <c r="F721" s="570">
        <v>24</v>
      </c>
      <c r="G721" s="570">
        <v>31</v>
      </c>
      <c r="H721" s="570">
        <v>90</v>
      </c>
      <c r="I721" s="569"/>
      <c r="J721" s="121"/>
      <c r="K721" s="121"/>
      <c r="L721" s="121"/>
      <c r="M721" s="570"/>
      <c r="N721" s="569"/>
      <c r="O721" s="569"/>
      <c r="P721" s="569"/>
      <c r="Q721" s="121"/>
      <c r="R721" s="121" t="s">
        <v>4713</v>
      </c>
      <c r="S721" s="121" t="s">
        <v>2742</v>
      </c>
      <c r="T721" s="121" t="s">
        <v>3251</v>
      </c>
      <c r="U721" s="121">
        <v>0</v>
      </c>
      <c r="V721" s="121" t="s">
        <v>70</v>
      </c>
      <c r="W721" s="121" t="s">
        <v>2969</v>
      </c>
      <c r="X721" s="121" t="s">
        <v>2410</v>
      </c>
      <c r="Y721" s="121" t="s">
        <v>2465</v>
      </c>
      <c r="Z721" s="121" t="s">
        <v>2768</v>
      </c>
      <c r="AA721" s="121" t="s">
        <v>3092</v>
      </c>
      <c r="AB721" s="121" t="s">
        <v>3650</v>
      </c>
      <c r="AC721" s="121" t="s">
        <v>2103</v>
      </c>
      <c r="AD721" s="121" t="s">
        <v>2788</v>
      </c>
      <c r="AE721" s="121" t="s">
        <v>3282</v>
      </c>
      <c r="AF721" s="121"/>
      <c r="AG721" s="121"/>
      <c r="AH721" s="121"/>
      <c r="AI721" s="551"/>
      <c r="AJ721" s="551"/>
      <c r="AK721" s="551"/>
      <c r="AL721" s="551"/>
      <c r="AM721" s="551"/>
      <c r="AN721" s="551"/>
      <c r="AO721" s="551"/>
      <c r="AP721" s="551"/>
      <c r="AQ721" s="551"/>
      <c r="AR721" s="551"/>
      <c r="AS721" s="551"/>
      <c r="AT721" s="551"/>
      <c r="AU721" s="551"/>
      <c r="AV721" s="551"/>
      <c r="AW721" s="551"/>
      <c r="AX721" s="551"/>
    </row>
    <row r="722">
      <c r="A722" s="570" t="s">
        <v>4349</v>
      </c>
      <c r="B722" s="570" t="s">
        <v>4714</v>
      </c>
      <c r="C722" s="570" t="s">
        <v>70</v>
      </c>
      <c r="D722" s="570" t="s">
        <v>4351</v>
      </c>
      <c r="E722" s="570" t="s">
        <v>2714</v>
      </c>
      <c r="F722" s="570">
        <v>8</v>
      </c>
      <c r="G722" s="570">
        <v>30</v>
      </c>
      <c r="H722" s="570">
        <v>83</v>
      </c>
      <c r="I722" s="569"/>
      <c r="J722" s="121"/>
      <c r="K722" s="121"/>
      <c r="L722" s="121"/>
      <c r="M722" s="570"/>
      <c r="N722" s="569"/>
      <c r="O722" s="569"/>
      <c r="P722" s="569"/>
      <c r="Q722" s="121"/>
      <c r="R722" s="121" t="s">
        <v>4715</v>
      </c>
      <c r="S722" s="121" t="s">
        <v>2742</v>
      </c>
      <c r="T722" s="121" t="s">
        <v>3251</v>
      </c>
      <c r="U722" s="121">
        <v>0</v>
      </c>
      <c r="V722" s="121" t="s">
        <v>70</v>
      </c>
      <c r="W722" s="121" t="s">
        <v>2969</v>
      </c>
      <c r="X722" s="121" t="s">
        <v>2410</v>
      </c>
      <c r="Y722" s="121" t="s">
        <v>2465</v>
      </c>
      <c r="Z722" s="121" t="s">
        <v>2768</v>
      </c>
      <c r="AA722" s="121" t="s">
        <v>3092</v>
      </c>
      <c r="AB722" s="121" t="s">
        <v>3246</v>
      </c>
      <c r="AC722" s="121" t="s">
        <v>2103</v>
      </c>
      <c r="AD722" s="121" t="s">
        <v>2788</v>
      </c>
      <c r="AE722" s="121" t="s">
        <v>3243</v>
      </c>
      <c r="AF722" s="121"/>
      <c r="AG722" s="121"/>
      <c r="AH722" s="121"/>
      <c r="AI722" s="551"/>
      <c r="AJ722" s="551"/>
      <c r="AK722" s="551"/>
      <c r="AL722" s="551"/>
      <c r="AM722" s="551"/>
      <c r="AN722" s="551"/>
      <c r="AO722" s="551"/>
      <c r="AP722" s="551"/>
      <c r="AQ722" s="551"/>
      <c r="AR722" s="551"/>
      <c r="AS722" s="551"/>
      <c r="AT722" s="551"/>
      <c r="AU722" s="551"/>
      <c r="AV722" s="551"/>
      <c r="AW722" s="551"/>
      <c r="AX722" s="551"/>
    </row>
    <row r="723">
      <c r="A723" s="570" t="s">
        <v>4349</v>
      </c>
      <c r="B723" s="570" t="s">
        <v>4716</v>
      </c>
      <c r="C723" s="570" t="s">
        <v>70</v>
      </c>
      <c r="D723" s="570" t="s">
        <v>4351</v>
      </c>
      <c r="E723" s="570" t="s">
        <v>2714</v>
      </c>
      <c r="F723" s="570">
        <v>8</v>
      </c>
      <c r="G723" s="570">
        <v>30</v>
      </c>
      <c r="H723" s="570">
        <v>83</v>
      </c>
      <c r="I723" s="569"/>
      <c r="J723" s="121"/>
      <c r="K723" s="121"/>
      <c r="L723" s="121"/>
      <c r="M723" s="570"/>
      <c r="N723" s="569"/>
      <c r="O723" s="569"/>
      <c r="P723" s="569"/>
      <c r="Q723" s="121"/>
      <c r="R723" s="121" t="s">
        <v>4717</v>
      </c>
      <c r="S723" s="121" t="s">
        <v>2742</v>
      </c>
      <c r="T723" s="121" t="s">
        <v>3251</v>
      </c>
      <c r="U723" s="121">
        <v>0</v>
      </c>
      <c r="V723" s="121" t="s">
        <v>70</v>
      </c>
      <c r="W723" s="121" t="s">
        <v>2969</v>
      </c>
      <c r="X723" s="121" t="s">
        <v>2410</v>
      </c>
      <c r="Y723" s="121" t="s">
        <v>2465</v>
      </c>
      <c r="Z723" s="121" t="s">
        <v>2768</v>
      </c>
      <c r="AA723" s="121" t="s">
        <v>3092</v>
      </c>
      <c r="AB723" s="121" t="s">
        <v>3287</v>
      </c>
      <c r="AC723" s="121" t="s">
        <v>2103</v>
      </c>
      <c r="AD723" s="121" t="s">
        <v>2788</v>
      </c>
      <c r="AE723" s="121" t="s">
        <v>3243</v>
      </c>
      <c r="AF723" s="121"/>
      <c r="AG723" s="121"/>
      <c r="AH723" s="121"/>
      <c r="AI723" s="551"/>
      <c r="AJ723" s="551"/>
      <c r="AK723" s="551"/>
      <c r="AL723" s="551"/>
      <c r="AM723" s="551"/>
      <c r="AN723" s="551"/>
      <c r="AO723" s="551"/>
      <c r="AP723" s="551"/>
      <c r="AQ723" s="551"/>
      <c r="AR723" s="551"/>
      <c r="AS723" s="551"/>
      <c r="AT723" s="551"/>
      <c r="AU723" s="551"/>
      <c r="AV723" s="551"/>
      <c r="AW723" s="551"/>
      <c r="AX723" s="551"/>
    </row>
    <row r="724">
      <c r="A724" s="570" t="s">
        <v>4349</v>
      </c>
      <c r="B724" s="570" t="s">
        <v>4718</v>
      </c>
      <c r="C724" s="570" t="s">
        <v>70</v>
      </c>
      <c r="D724" s="570" t="s">
        <v>4351</v>
      </c>
      <c r="E724" s="570" t="s">
        <v>2714</v>
      </c>
      <c r="F724" s="570">
        <v>8</v>
      </c>
      <c r="G724" s="570">
        <v>30</v>
      </c>
      <c r="H724" s="570">
        <v>83</v>
      </c>
      <c r="I724" s="569"/>
      <c r="J724" s="121"/>
      <c r="K724" s="121"/>
      <c r="L724" s="121"/>
      <c r="M724" s="570"/>
      <c r="N724" s="569"/>
      <c r="O724" s="569"/>
      <c r="P724" s="569"/>
      <c r="Q724" s="121"/>
      <c r="R724" s="121" t="s">
        <v>4719</v>
      </c>
      <c r="S724" s="121" t="s">
        <v>2742</v>
      </c>
      <c r="T724" s="121" t="s">
        <v>3251</v>
      </c>
      <c r="U724" s="121">
        <v>0</v>
      </c>
      <c r="V724" s="121" t="s">
        <v>70</v>
      </c>
      <c r="W724" s="121" t="s">
        <v>2969</v>
      </c>
      <c r="X724" s="121" t="s">
        <v>2410</v>
      </c>
      <c r="Y724" s="121" t="s">
        <v>2465</v>
      </c>
      <c r="Z724" s="121" t="s">
        <v>2768</v>
      </c>
      <c r="AA724" s="121" t="s">
        <v>3092</v>
      </c>
      <c r="AB724" s="121" t="s">
        <v>3303</v>
      </c>
      <c r="AC724" s="121" t="s">
        <v>2103</v>
      </c>
      <c r="AD724" s="121" t="s">
        <v>2788</v>
      </c>
      <c r="AE724" s="121" t="s">
        <v>3243</v>
      </c>
      <c r="AF724" s="121"/>
      <c r="AG724" s="121"/>
      <c r="AH724" s="121"/>
      <c r="AI724" s="551"/>
      <c r="AJ724" s="551"/>
      <c r="AK724" s="551"/>
      <c r="AL724" s="551"/>
      <c r="AM724" s="551"/>
      <c r="AN724" s="551"/>
      <c r="AO724" s="551"/>
      <c r="AP724" s="551"/>
      <c r="AQ724" s="551"/>
      <c r="AR724" s="551"/>
      <c r="AS724" s="551"/>
      <c r="AT724" s="551"/>
      <c r="AU724" s="551"/>
      <c r="AV724" s="551"/>
      <c r="AW724" s="551"/>
      <c r="AX724" s="551"/>
    </row>
    <row r="725">
      <c r="A725" s="570" t="s">
        <v>4349</v>
      </c>
      <c r="B725" s="570" t="s">
        <v>4720</v>
      </c>
      <c r="C725" s="570" t="s">
        <v>70</v>
      </c>
      <c r="D725" s="570" t="s">
        <v>4351</v>
      </c>
      <c r="E725" s="570" t="s">
        <v>2714</v>
      </c>
      <c r="F725" s="570">
        <v>8</v>
      </c>
      <c r="G725" s="570">
        <v>30</v>
      </c>
      <c r="H725" s="570">
        <v>83</v>
      </c>
      <c r="I725" s="569"/>
      <c r="J725" s="121"/>
      <c r="K725" s="121"/>
      <c r="L725" s="121"/>
      <c r="M725" s="570"/>
      <c r="N725" s="569"/>
      <c r="O725" s="569"/>
      <c r="P725" s="569"/>
      <c r="Q725" s="121"/>
      <c r="R725" s="121" t="s">
        <v>4721</v>
      </c>
      <c r="S725" s="121" t="s">
        <v>2742</v>
      </c>
      <c r="T725" s="121" t="s">
        <v>3251</v>
      </c>
      <c r="U725" s="121">
        <v>0</v>
      </c>
      <c r="V725" s="121" t="s">
        <v>70</v>
      </c>
      <c r="W725" s="121" t="s">
        <v>2969</v>
      </c>
      <c r="X725" s="121" t="s">
        <v>2410</v>
      </c>
      <c r="Y725" s="121" t="s">
        <v>2465</v>
      </c>
      <c r="Z725" s="121" t="s">
        <v>2768</v>
      </c>
      <c r="AA725" s="121" t="s">
        <v>3092</v>
      </c>
      <c r="AB725" s="121" t="s">
        <v>3242</v>
      </c>
      <c r="AC725" s="121" t="s">
        <v>2103</v>
      </c>
      <c r="AD725" s="121" t="s">
        <v>2788</v>
      </c>
      <c r="AE725" s="121" t="s">
        <v>3243</v>
      </c>
      <c r="AF725" s="121"/>
      <c r="AG725" s="121"/>
      <c r="AH725" s="121"/>
      <c r="AI725" s="551"/>
      <c r="AJ725" s="551"/>
      <c r="AK725" s="551"/>
      <c r="AL725" s="551"/>
      <c r="AM725" s="551"/>
      <c r="AN725" s="551"/>
      <c r="AO725" s="551"/>
      <c r="AP725" s="551"/>
      <c r="AQ725" s="551"/>
      <c r="AR725" s="551"/>
      <c r="AS725" s="551"/>
      <c r="AT725" s="551"/>
      <c r="AU725" s="551"/>
      <c r="AV725" s="551"/>
      <c r="AW725" s="551"/>
      <c r="AX725" s="551"/>
    </row>
    <row r="726">
      <c r="A726" s="570" t="s">
        <v>4349</v>
      </c>
      <c r="B726" s="570" t="s">
        <v>4722</v>
      </c>
      <c r="C726" s="570" t="s">
        <v>70</v>
      </c>
      <c r="D726" s="570" t="s">
        <v>4351</v>
      </c>
      <c r="E726" s="570" t="s">
        <v>2714</v>
      </c>
      <c r="F726" s="570">
        <v>8</v>
      </c>
      <c r="G726" s="570">
        <v>30</v>
      </c>
      <c r="H726" s="570">
        <v>83</v>
      </c>
      <c r="I726" s="569"/>
      <c r="J726" s="121"/>
      <c r="K726" s="121"/>
      <c r="L726" s="121"/>
      <c r="M726" s="570"/>
      <c r="N726" s="569"/>
      <c r="O726" s="569"/>
      <c r="P726" s="569"/>
      <c r="Q726" s="121"/>
      <c r="R726" s="121" t="s">
        <v>4723</v>
      </c>
      <c r="S726" s="121" t="s">
        <v>2742</v>
      </c>
      <c r="T726" s="121" t="s">
        <v>3251</v>
      </c>
      <c r="U726" s="121">
        <v>0</v>
      </c>
      <c r="V726" s="121" t="s">
        <v>70</v>
      </c>
      <c r="W726" s="121" t="s">
        <v>2969</v>
      </c>
      <c r="X726" s="121" t="s">
        <v>2410</v>
      </c>
      <c r="Y726" s="121" t="s">
        <v>2465</v>
      </c>
      <c r="Z726" s="121" t="s">
        <v>2768</v>
      </c>
      <c r="AA726" s="121" t="s">
        <v>3092</v>
      </c>
      <c r="AB726" s="121" t="s">
        <v>3294</v>
      </c>
      <c r="AC726" s="121" t="s">
        <v>2103</v>
      </c>
      <c r="AD726" s="121" t="s">
        <v>2788</v>
      </c>
      <c r="AE726" s="121" t="s">
        <v>3282</v>
      </c>
      <c r="AF726" s="121"/>
      <c r="AG726" s="121"/>
      <c r="AH726" s="121"/>
      <c r="AI726" s="551"/>
      <c r="AJ726" s="551"/>
      <c r="AK726" s="551"/>
      <c r="AL726" s="551"/>
      <c r="AM726" s="551"/>
      <c r="AN726" s="551"/>
      <c r="AO726" s="551"/>
      <c r="AP726" s="551"/>
      <c r="AQ726" s="551"/>
      <c r="AR726" s="551"/>
      <c r="AS726" s="551"/>
      <c r="AT726" s="551"/>
      <c r="AU726" s="551"/>
      <c r="AV726" s="551"/>
      <c r="AW726" s="551"/>
      <c r="AX726" s="551"/>
    </row>
    <row r="727">
      <c r="A727" s="570" t="s">
        <v>4349</v>
      </c>
      <c r="B727" s="570" t="s">
        <v>4724</v>
      </c>
      <c r="C727" s="570" t="s">
        <v>70</v>
      </c>
      <c r="D727" s="570" t="s">
        <v>4351</v>
      </c>
      <c r="E727" s="570" t="s">
        <v>2714</v>
      </c>
      <c r="F727" s="570">
        <v>8</v>
      </c>
      <c r="G727" s="570">
        <v>30</v>
      </c>
      <c r="H727" s="570">
        <v>83</v>
      </c>
      <c r="I727" s="569"/>
      <c r="J727" s="121"/>
      <c r="K727" s="121"/>
      <c r="L727" s="121"/>
      <c r="M727" s="570"/>
      <c r="N727" s="569"/>
      <c r="O727" s="569"/>
      <c r="P727" s="569"/>
      <c r="Q727" s="121"/>
      <c r="R727" s="121" t="s">
        <v>4725</v>
      </c>
      <c r="S727" s="121" t="s">
        <v>2742</v>
      </c>
      <c r="T727" s="121" t="s">
        <v>3251</v>
      </c>
      <c r="U727" s="121">
        <v>0</v>
      </c>
      <c r="V727" s="121" t="s">
        <v>70</v>
      </c>
      <c r="W727" s="121" t="s">
        <v>2969</v>
      </c>
      <c r="X727" s="121" t="s">
        <v>2410</v>
      </c>
      <c r="Y727" s="121" t="s">
        <v>2465</v>
      </c>
      <c r="Z727" s="121" t="s">
        <v>2768</v>
      </c>
      <c r="AA727" s="121" t="s">
        <v>3092</v>
      </c>
      <c r="AB727" s="121" t="s">
        <v>3303</v>
      </c>
      <c r="AC727" s="121" t="s">
        <v>2103</v>
      </c>
      <c r="AD727" s="121" t="s">
        <v>2788</v>
      </c>
      <c r="AE727" s="121" t="s">
        <v>3243</v>
      </c>
      <c r="AF727" s="121"/>
      <c r="AG727" s="121"/>
      <c r="AH727" s="121"/>
      <c r="AI727" s="551"/>
      <c r="AJ727" s="551"/>
      <c r="AK727" s="551"/>
      <c r="AL727" s="551"/>
      <c r="AM727" s="551"/>
      <c r="AN727" s="551"/>
      <c r="AO727" s="551"/>
      <c r="AP727" s="551"/>
      <c r="AQ727" s="551"/>
      <c r="AR727" s="551"/>
      <c r="AS727" s="551"/>
      <c r="AT727" s="551"/>
      <c r="AU727" s="551"/>
      <c r="AV727" s="551"/>
      <c r="AW727" s="551"/>
      <c r="AX727" s="551"/>
    </row>
    <row r="728">
      <c r="A728" s="570" t="s">
        <v>4349</v>
      </c>
      <c r="B728" s="570" t="s">
        <v>4726</v>
      </c>
      <c r="C728" s="570" t="s">
        <v>70</v>
      </c>
      <c r="D728" s="570" t="s">
        <v>4351</v>
      </c>
      <c r="E728" s="570" t="s">
        <v>2714</v>
      </c>
      <c r="F728" s="570">
        <v>8</v>
      </c>
      <c r="G728" s="570">
        <v>30</v>
      </c>
      <c r="H728" s="570">
        <v>83</v>
      </c>
      <c r="I728" s="569"/>
      <c r="J728" s="121"/>
      <c r="K728" s="121"/>
      <c r="L728" s="121"/>
      <c r="M728" s="570"/>
      <c r="N728" s="569"/>
      <c r="O728" s="569"/>
      <c r="P728" s="569"/>
      <c r="Q728" s="121"/>
      <c r="R728" s="121" t="s">
        <v>4727</v>
      </c>
      <c r="S728" s="121" t="s">
        <v>2742</v>
      </c>
      <c r="T728" s="121" t="s">
        <v>3251</v>
      </c>
      <c r="U728" s="121">
        <v>0</v>
      </c>
      <c r="V728" s="121" t="s">
        <v>70</v>
      </c>
      <c r="W728" s="121" t="s">
        <v>2969</v>
      </c>
      <c r="X728" s="121" t="s">
        <v>2410</v>
      </c>
      <c r="Y728" s="121" t="s">
        <v>2465</v>
      </c>
      <c r="Z728" s="121" t="s">
        <v>2768</v>
      </c>
      <c r="AA728" s="121" t="s">
        <v>3092</v>
      </c>
      <c r="AB728" s="121" t="s">
        <v>3242</v>
      </c>
      <c r="AC728" s="121" t="s">
        <v>2103</v>
      </c>
      <c r="AD728" s="121" t="s">
        <v>2788</v>
      </c>
      <c r="AE728" s="121" t="s">
        <v>3243</v>
      </c>
      <c r="AF728" s="121"/>
      <c r="AG728" s="121"/>
      <c r="AH728" s="121"/>
      <c r="AI728" s="551"/>
      <c r="AJ728" s="551"/>
      <c r="AK728" s="551"/>
      <c r="AL728" s="551"/>
      <c r="AM728" s="551"/>
      <c r="AN728" s="551"/>
      <c r="AO728" s="551"/>
      <c r="AP728" s="551"/>
      <c r="AQ728" s="551"/>
      <c r="AR728" s="551"/>
      <c r="AS728" s="551"/>
      <c r="AT728" s="551"/>
      <c r="AU728" s="551"/>
      <c r="AV728" s="551"/>
      <c r="AW728" s="551"/>
      <c r="AX728" s="551"/>
    </row>
    <row r="729">
      <c r="A729" s="570" t="s">
        <v>4349</v>
      </c>
      <c r="B729" s="570" t="s">
        <v>4728</v>
      </c>
      <c r="C729" s="570" t="s">
        <v>70</v>
      </c>
      <c r="D729" s="570" t="s">
        <v>4351</v>
      </c>
      <c r="E729" s="570" t="s">
        <v>2714</v>
      </c>
      <c r="F729" s="570">
        <v>8</v>
      </c>
      <c r="G729" s="570">
        <v>30</v>
      </c>
      <c r="H729" s="570">
        <v>83</v>
      </c>
      <c r="I729" s="569"/>
      <c r="J729" s="121"/>
      <c r="K729" s="121"/>
      <c r="L729" s="121"/>
      <c r="M729" s="570"/>
      <c r="N729" s="569"/>
      <c r="O729" s="569"/>
      <c r="P729" s="569"/>
      <c r="Q729" s="121"/>
      <c r="R729" s="121" t="s">
        <v>4729</v>
      </c>
      <c r="S729" s="121" t="s">
        <v>2742</v>
      </c>
      <c r="T729" s="121" t="s">
        <v>3251</v>
      </c>
      <c r="U729" s="121">
        <v>0</v>
      </c>
      <c r="V729" s="121" t="s">
        <v>70</v>
      </c>
      <c r="W729" s="121" t="s">
        <v>2969</v>
      </c>
      <c r="X729" s="121" t="s">
        <v>2410</v>
      </c>
      <c r="Y729" s="121" t="s">
        <v>2465</v>
      </c>
      <c r="Z729" s="121" t="s">
        <v>2768</v>
      </c>
      <c r="AA729" s="121" t="s">
        <v>3092</v>
      </c>
      <c r="AB729" s="121" t="s">
        <v>3294</v>
      </c>
      <c r="AC729" s="121" t="s">
        <v>2103</v>
      </c>
      <c r="AD729" s="121" t="s">
        <v>2788</v>
      </c>
      <c r="AE729" s="121" t="s">
        <v>3282</v>
      </c>
      <c r="AF729" s="121"/>
      <c r="AG729" s="121"/>
      <c r="AH729" s="121"/>
      <c r="AI729" s="551"/>
      <c r="AJ729" s="551"/>
      <c r="AK729" s="551"/>
      <c r="AL729" s="551"/>
      <c r="AM729" s="551"/>
      <c r="AN729" s="551"/>
      <c r="AO729" s="551"/>
      <c r="AP729" s="551"/>
      <c r="AQ729" s="551"/>
      <c r="AR729" s="551"/>
      <c r="AS729" s="551"/>
      <c r="AT729" s="551"/>
      <c r="AU729" s="551"/>
      <c r="AV729" s="551"/>
      <c r="AW729" s="551"/>
      <c r="AX729" s="551"/>
    </row>
    <row r="730">
      <c r="A730" s="570" t="s">
        <v>4349</v>
      </c>
      <c r="B730" s="570" t="s">
        <v>4730</v>
      </c>
      <c r="C730" s="570" t="s">
        <v>70</v>
      </c>
      <c r="D730" s="570" t="s">
        <v>4351</v>
      </c>
      <c r="E730" s="570" t="s">
        <v>2714</v>
      </c>
      <c r="F730" s="570">
        <v>8</v>
      </c>
      <c r="G730" s="570">
        <v>31</v>
      </c>
      <c r="H730" s="570">
        <v>90</v>
      </c>
      <c r="I730" s="569"/>
      <c r="J730" s="121"/>
      <c r="K730" s="121"/>
      <c r="L730" s="121"/>
      <c r="M730" s="570"/>
      <c r="N730" s="569"/>
      <c r="O730" s="569"/>
      <c r="P730" s="569"/>
      <c r="Q730" s="121"/>
      <c r="R730" s="121" t="s">
        <v>4731</v>
      </c>
      <c r="S730" s="121" t="s">
        <v>2742</v>
      </c>
      <c r="T730" s="121" t="s">
        <v>2766</v>
      </c>
      <c r="U730" s="121">
        <v>0</v>
      </c>
      <c r="V730" s="121" t="s">
        <v>70</v>
      </c>
      <c r="W730" s="121" t="s">
        <v>2869</v>
      </c>
      <c r="X730" s="121" t="s">
        <v>2410</v>
      </c>
      <c r="Y730" s="121" t="s">
        <v>2465</v>
      </c>
      <c r="Z730" s="121" t="s">
        <v>2785</v>
      </c>
      <c r="AA730" s="121" t="s">
        <v>2786</v>
      </c>
      <c r="AB730" s="121" t="s">
        <v>4378</v>
      </c>
      <c r="AC730" s="121" t="s">
        <v>2103</v>
      </c>
      <c r="AD730" s="121" t="s">
        <v>2788</v>
      </c>
      <c r="AE730" s="121" t="s">
        <v>2836</v>
      </c>
      <c r="AF730" s="121"/>
      <c r="AG730" s="121"/>
      <c r="AH730" s="121"/>
      <c r="AI730" s="551"/>
      <c r="AJ730" s="551"/>
      <c r="AK730" s="551"/>
      <c r="AL730" s="551"/>
      <c r="AM730" s="551"/>
      <c r="AN730" s="551"/>
      <c r="AO730" s="551"/>
      <c r="AP730" s="551"/>
      <c r="AQ730" s="551"/>
      <c r="AR730" s="551"/>
      <c r="AS730" s="551"/>
      <c r="AT730" s="551"/>
      <c r="AU730" s="551"/>
      <c r="AV730" s="551"/>
      <c r="AW730" s="551"/>
      <c r="AX730" s="551"/>
    </row>
    <row r="731">
      <c r="A731" s="570" t="s">
        <v>4349</v>
      </c>
      <c r="B731" s="570" t="s">
        <v>4732</v>
      </c>
      <c r="C731" s="570" t="s">
        <v>70</v>
      </c>
      <c r="D731" s="570" t="s">
        <v>4351</v>
      </c>
      <c r="E731" s="570" t="s">
        <v>2714</v>
      </c>
      <c r="F731" s="570">
        <v>8</v>
      </c>
      <c r="G731" s="570">
        <v>31</v>
      </c>
      <c r="H731" s="570">
        <v>90</v>
      </c>
      <c r="I731" s="569"/>
      <c r="J731" s="121"/>
      <c r="K731" s="121"/>
      <c r="L731" s="121"/>
      <c r="M731" s="570"/>
      <c r="N731" s="569"/>
      <c r="O731" s="569"/>
      <c r="P731" s="569"/>
      <c r="Q731" s="121"/>
      <c r="R731" s="121" t="s">
        <v>4733</v>
      </c>
      <c r="S731" s="121" t="s">
        <v>2742</v>
      </c>
      <c r="T731" s="121" t="s">
        <v>2766</v>
      </c>
      <c r="U731" s="121">
        <v>0</v>
      </c>
      <c r="V731" s="121" t="s">
        <v>70</v>
      </c>
      <c r="W731" s="121" t="s">
        <v>2767</v>
      </c>
      <c r="X731" s="121" t="s">
        <v>2410</v>
      </c>
      <c r="Y731" s="121" t="s">
        <v>2465</v>
      </c>
      <c r="Z731" s="121" t="s">
        <v>2744</v>
      </c>
      <c r="AA731" s="121" t="s">
        <v>2751</v>
      </c>
      <c r="AB731" s="121" t="s">
        <v>3717</v>
      </c>
      <c r="AC731" s="121" t="s">
        <v>2103</v>
      </c>
      <c r="AD731" s="121" t="s">
        <v>2747</v>
      </c>
      <c r="AE731" s="121" t="s">
        <v>2797</v>
      </c>
      <c r="AF731" s="121"/>
      <c r="AG731" s="121"/>
      <c r="AH731" s="121"/>
      <c r="AI731" s="551"/>
      <c r="AJ731" s="551"/>
      <c r="AK731" s="551"/>
      <c r="AL731" s="551"/>
      <c r="AM731" s="551"/>
      <c r="AN731" s="551"/>
      <c r="AO731" s="551"/>
      <c r="AP731" s="551"/>
      <c r="AQ731" s="551"/>
      <c r="AR731" s="551"/>
      <c r="AS731" s="551"/>
      <c r="AT731" s="551"/>
      <c r="AU731" s="551"/>
      <c r="AV731" s="551"/>
      <c r="AW731" s="551"/>
      <c r="AX731" s="551"/>
    </row>
    <row r="732">
      <c r="A732" s="570" t="s">
        <v>4349</v>
      </c>
      <c r="B732" s="570" t="s">
        <v>4734</v>
      </c>
      <c r="C732" s="570" t="s">
        <v>70</v>
      </c>
      <c r="D732" s="570" t="s">
        <v>4351</v>
      </c>
      <c r="E732" s="570" t="s">
        <v>2714</v>
      </c>
      <c r="F732" s="570">
        <v>8</v>
      </c>
      <c r="G732" s="570">
        <v>31</v>
      </c>
      <c r="H732" s="570">
        <v>90</v>
      </c>
      <c r="I732" s="569"/>
      <c r="J732" s="121"/>
      <c r="K732" s="121"/>
      <c r="L732" s="121"/>
      <c r="M732" s="570"/>
      <c r="N732" s="569"/>
      <c r="O732" s="569"/>
      <c r="P732" s="569"/>
      <c r="Q732" s="121"/>
      <c r="R732" s="121" t="s">
        <v>4735</v>
      </c>
      <c r="S732" s="121" t="s">
        <v>2742</v>
      </c>
      <c r="T732" s="121" t="s">
        <v>2766</v>
      </c>
      <c r="U732" s="121">
        <v>0</v>
      </c>
      <c r="V732" s="121" t="s">
        <v>70</v>
      </c>
      <c r="W732" s="121" t="s">
        <v>2969</v>
      </c>
      <c r="X732" s="121" t="s">
        <v>2410</v>
      </c>
      <c r="Y732" s="121" t="s">
        <v>2465</v>
      </c>
      <c r="Z732" s="121" t="s">
        <v>2768</v>
      </c>
      <c r="AA732" s="121" t="s">
        <v>2769</v>
      </c>
      <c r="AB732" s="121" t="s">
        <v>4440</v>
      </c>
      <c r="AC732" s="121" t="s">
        <v>2103</v>
      </c>
      <c r="AD732" s="121" t="s">
        <v>2788</v>
      </c>
      <c r="AE732" s="121" t="s">
        <v>4354</v>
      </c>
      <c r="AF732" s="121"/>
      <c r="AG732" s="121"/>
      <c r="AH732" s="121"/>
      <c r="AI732" s="551"/>
      <c r="AJ732" s="551"/>
      <c r="AK732" s="551"/>
      <c r="AL732" s="551"/>
      <c r="AM732" s="551"/>
      <c r="AN732" s="551"/>
      <c r="AO732" s="551"/>
      <c r="AP732" s="551"/>
      <c r="AQ732" s="551"/>
      <c r="AR732" s="551"/>
      <c r="AS732" s="551"/>
      <c r="AT732" s="551"/>
      <c r="AU732" s="551"/>
      <c r="AV732" s="551"/>
      <c r="AW732" s="551"/>
      <c r="AX732" s="551"/>
    </row>
    <row r="733">
      <c r="A733" s="570" t="s">
        <v>4349</v>
      </c>
      <c r="B733" s="570" t="s">
        <v>4736</v>
      </c>
      <c r="C733" s="570" t="s">
        <v>70</v>
      </c>
      <c r="D733" s="570" t="s">
        <v>4351</v>
      </c>
      <c r="E733" s="570" t="s">
        <v>2714</v>
      </c>
      <c r="F733" s="570">
        <v>8</v>
      </c>
      <c r="G733" s="570">
        <v>31</v>
      </c>
      <c r="H733" s="570">
        <v>90</v>
      </c>
      <c r="I733" s="569"/>
      <c r="J733" s="121"/>
      <c r="K733" s="121"/>
      <c r="L733" s="121"/>
      <c r="M733" s="570"/>
      <c r="N733" s="569"/>
      <c r="O733" s="569"/>
      <c r="P733" s="569"/>
      <c r="Q733" s="121"/>
      <c r="R733" s="121" t="s">
        <v>4737</v>
      </c>
      <c r="S733" s="121" t="s">
        <v>2742</v>
      </c>
      <c r="T733" s="121" t="s">
        <v>2766</v>
      </c>
      <c r="U733" s="121">
        <v>0</v>
      </c>
      <c r="V733" s="121" t="s">
        <v>70</v>
      </c>
      <c r="W733" s="121" t="s">
        <v>2869</v>
      </c>
      <c r="X733" s="121" t="s">
        <v>2410</v>
      </c>
      <c r="Y733" s="121" t="s">
        <v>2465</v>
      </c>
      <c r="Z733" s="121" t="s">
        <v>2768</v>
      </c>
      <c r="AA733" s="121" t="s">
        <v>2769</v>
      </c>
      <c r="AB733" s="121" t="s">
        <v>4398</v>
      </c>
      <c r="AC733" s="121" t="s">
        <v>2103</v>
      </c>
      <c r="AD733" s="121" t="s">
        <v>2788</v>
      </c>
      <c r="AE733" s="121" t="s">
        <v>4114</v>
      </c>
      <c r="AF733" s="121"/>
      <c r="AG733" s="121"/>
      <c r="AH733" s="121"/>
      <c r="AI733" s="551"/>
      <c r="AJ733" s="551"/>
      <c r="AK733" s="551"/>
      <c r="AL733" s="551"/>
      <c r="AM733" s="551"/>
      <c r="AN733" s="551"/>
      <c r="AO733" s="551"/>
      <c r="AP733" s="551"/>
      <c r="AQ733" s="551"/>
      <c r="AR733" s="551"/>
      <c r="AS733" s="551"/>
      <c r="AT733" s="551"/>
      <c r="AU733" s="551"/>
      <c r="AV733" s="551"/>
      <c r="AW733" s="551"/>
      <c r="AX733" s="551"/>
    </row>
    <row r="734">
      <c r="A734" s="570" t="s">
        <v>4349</v>
      </c>
      <c r="B734" s="570" t="s">
        <v>4738</v>
      </c>
      <c r="C734" s="570" t="s">
        <v>70</v>
      </c>
      <c r="D734" s="570" t="s">
        <v>4351</v>
      </c>
      <c r="E734" s="570" t="s">
        <v>2714</v>
      </c>
      <c r="F734" s="570">
        <v>32</v>
      </c>
      <c r="G734" s="570">
        <v>37</v>
      </c>
      <c r="H734" s="570">
        <v>7</v>
      </c>
      <c r="I734" s="569"/>
      <c r="J734" s="121"/>
      <c r="K734" s="121"/>
      <c r="L734" s="121"/>
      <c r="M734" s="570"/>
      <c r="N734" s="569"/>
      <c r="O734" s="569"/>
      <c r="P734" s="569"/>
      <c r="Q734" s="121"/>
      <c r="R734" s="121" t="s">
        <v>4739</v>
      </c>
      <c r="S734" s="121" t="s">
        <v>2742</v>
      </c>
      <c r="T734" s="121" t="s">
        <v>2766</v>
      </c>
      <c r="U734" s="121">
        <v>0</v>
      </c>
      <c r="V734" s="121" t="s">
        <v>70</v>
      </c>
      <c r="W734" s="121" t="s">
        <v>2869</v>
      </c>
      <c r="X734" s="121" t="s">
        <v>3193</v>
      </c>
      <c r="Y734" s="121" t="s">
        <v>2465</v>
      </c>
      <c r="Z734" s="121" t="s">
        <v>2768</v>
      </c>
      <c r="AA734" s="121" t="s">
        <v>2769</v>
      </c>
      <c r="AB734" s="121" t="s">
        <v>4494</v>
      </c>
      <c r="AC734" s="121" t="s">
        <v>2103</v>
      </c>
      <c r="AD734" s="121" t="s">
        <v>2788</v>
      </c>
      <c r="AE734" s="121" t="s">
        <v>4114</v>
      </c>
      <c r="AF734" s="121"/>
      <c r="AG734" s="121"/>
      <c r="AH734" s="121"/>
      <c r="AI734" s="551"/>
      <c r="AJ734" s="551"/>
      <c r="AK734" s="551"/>
      <c r="AL734" s="551"/>
      <c r="AM734" s="551"/>
      <c r="AN734" s="551"/>
      <c r="AO734" s="551"/>
      <c r="AP734" s="551"/>
      <c r="AQ734" s="551"/>
      <c r="AR734" s="551"/>
      <c r="AS734" s="551"/>
      <c r="AT734" s="551"/>
      <c r="AU734" s="551"/>
      <c r="AV734" s="551"/>
      <c r="AW734" s="551"/>
      <c r="AX734" s="551"/>
    </row>
    <row r="735">
      <c r="A735" s="570" t="s">
        <v>4349</v>
      </c>
      <c r="B735" s="570" t="s">
        <v>4740</v>
      </c>
      <c r="C735" s="570" t="s">
        <v>70</v>
      </c>
      <c r="D735" s="570" t="s">
        <v>4351</v>
      </c>
      <c r="E735" s="570" t="s">
        <v>2714</v>
      </c>
      <c r="F735" s="570">
        <v>32</v>
      </c>
      <c r="G735" s="570">
        <v>37</v>
      </c>
      <c r="H735" s="570">
        <v>7</v>
      </c>
      <c r="I735" s="569"/>
      <c r="J735" s="121"/>
      <c r="K735" s="121"/>
      <c r="L735" s="121"/>
      <c r="M735" s="570"/>
      <c r="N735" s="569"/>
      <c r="O735" s="569"/>
      <c r="P735" s="569"/>
      <c r="Q735" s="121"/>
      <c r="R735" s="121" t="s">
        <v>4741</v>
      </c>
      <c r="S735" s="121" t="s">
        <v>2742</v>
      </c>
      <c r="T735" s="121" t="s">
        <v>2766</v>
      </c>
      <c r="U735" s="121">
        <v>0</v>
      </c>
      <c r="V735" s="121" t="s">
        <v>70</v>
      </c>
      <c r="W735" s="121" t="s">
        <v>2969</v>
      </c>
      <c r="X735" s="121" t="s">
        <v>3193</v>
      </c>
      <c r="Y735" s="121" t="s">
        <v>2465</v>
      </c>
      <c r="Z735" s="121" t="s">
        <v>2744</v>
      </c>
      <c r="AA735" s="121" t="s">
        <v>2751</v>
      </c>
      <c r="AB735" s="121" t="s">
        <v>4413</v>
      </c>
      <c r="AC735" s="121" t="s">
        <v>2103</v>
      </c>
      <c r="AD735" s="121" t="s">
        <v>2747</v>
      </c>
      <c r="AE735" s="121" t="s">
        <v>3068</v>
      </c>
      <c r="AF735" s="121"/>
      <c r="AG735" s="121"/>
      <c r="AH735" s="121"/>
      <c r="AI735" s="551"/>
      <c r="AJ735" s="551"/>
      <c r="AK735" s="551"/>
      <c r="AL735" s="551"/>
      <c r="AM735" s="551"/>
      <c r="AN735" s="551"/>
      <c r="AO735" s="551"/>
      <c r="AP735" s="551"/>
      <c r="AQ735" s="551"/>
      <c r="AR735" s="551"/>
      <c r="AS735" s="551"/>
      <c r="AT735" s="551"/>
      <c r="AU735" s="551"/>
      <c r="AV735" s="551"/>
      <c r="AW735" s="551"/>
      <c r="AX735" s="551"/>
    </row>
    <row r="736">
      <c r="A736" s="570" t="s">
        <v>4349</v>
      </c>
      <c r="B736" s="570" t="s">
        <v>4742</v>
      </c>
      <c r="C736" s="570" t="s">
        <v>70</v>
      </c>
      <c r="D736" s="570" t="s">
        <v>4351</v>
      </c>
      <c r="E736" s="570" t="s">
        <v>2714</v>
      </c>
      <c r="F736" s="570">
        <v>32</v>
      </c>
      <c r="G736" s="570">
        <v>62</v>
      </c>
      <c r="H736" s="570">
        <v>7</v>
      </c>
      <c r="I736" s="569"/>
      <c r="J736" s="121"/>
      <c r="K736" s="121"/>
      <c r="L736" s="121"/>
      <c r="M736" s="570"/>
      <c r="N736" s="569"/>
      <c r="O736" s="569"/>
      <c r="P736" s="569"/>
      <c r="Q736" s="121"/>
      <c r="R736" s="121" t="s">
        <v>4743</v>
      </c>
      <c r="S736" s="121" t="s">
        <v>2742</v>
      </c>
      <c r="T736" s="121" t="s">
        <v>2766</v>
      </c>
      <c r="U736" s="121">
        <v>0</v>
      </c>
      <c r="V736" s="121" t="s">
        <v>70</v>
      </c>
      <c r="W736" s="121" t="s">
        <v>2767</v>
      </c>
      <c r="X736" s="121" t="s">
        <v>3193</v>
      </c>
      <c r="Y736" s="121" t="s">
        <v>2465</v>
      </c>
      <c r="Z736" s="121" t="s">
        <v>2768</v>
      </c>
      <c r="AA736" s="121" t="s">
        <v>2769</v>
      </c>
      <c r="AB736" s="121" t="s">
        <v>4389</v>
      </c>
      <c r="AC736" s="121" t="s">
        <v>2103</v>
      </c>
      <c r="AD736" s="121" t="s">
        <v>2788</v>
      </c>
      <c r="AE736" s="121" t="s">
        <v>2793</v>
      </c>
      <c r="AF736" s="121"/>
      <c r="AG736" s="121"/>
      <c r="AH736" s="121"/>
      <c r="AI736" s="551"/>
      <c r="AJ736" s="551"/>
      <c r="AK736" s="551"/>
      <c r="AL736" s="551"/>
      <c r="AM736" s="551"/>
      <c r="AN736" s="551"/>
      <c r="AO736" s="551"/>
      <c r="AP736" s="551"/>
      <c r="AQ736" s="551"/>
      <c r="AR736" s="551"/>
      <c r="AS736" s="551"/>
      <c r="AT736" s="551"/>
      <c r="AU736" s="551"/>
      <c r="AV736" s="551"/>
      <c r="AW736" s="551"/>
      <c r="AX736" s="551"/>
    </row>
    <row r="737">
      <c r="A737" s="570" t="s">
        <v>4349</v>
      </c>
      <c r="B737" s="570" t="s">
        <v>4744</v>
      </c>
      <c r="C737" s="570" t="s">
        <v>70</v>
      </c>
      <c r="D737" s="570" t="s">
        <v>4351</v>
      </c>
      <c r="E737" s="570" t="s">
        <v>2714</v>
      </c>
      <c r="F737" s="570">
        <v>32</v>
      </c>
      <c r="G737" s="570">
        <v>37</v>
      </c>
      <c r="H737" s="570">
        <v>7</v>
      </c>
      <c r="I737" s="569"/>
      <c r="J737" s="121"/>
      <c r="K737" s="121"/>
      <c r="L737" s="121"/>
      <c r="M737" s="570"/>
      <c r="N737" s="569"/>
      <c r="O737" s="569"/>
      <c r="P737" s="569"/>
      <c r="Q737" s="121"/>
      <c r="R737" s="121" t="s">
        <v>4745</v>
      </c>
      <c r="S737" s="121" t="s">
        <v>2742</v>
      </c>
      <c r="T737" s="121" t="s">
        <v>2766</v>
      </c>
      <c r="U737" s="121">
        <v>0</v>
      </c>
      <c r="V737" s="121" t="s">
        <v>70</v>
      </c>
      <c r="W737" s="121" t="s">
        <v>2869</v>
      </c>
      <c r="X737" s="121" t="s">
        <v>3193</v>
      </c>
      <c r="Y737" s="121" t="s">
        <v>2465</v>
      </c>
      <c r="Z737" s="121" t="s">
        <v>2785</v>
      </c>
      <c r="AA737" s="121" t="s">
        <v>2786</v>
      </c>
      <c r="AB737" s="121" t="s">
        <v>2787</v>
      </c>
      <c r="AC737" s="121" t="s">
        <v>2103</v>
      </c>
      <c r="AD737" s="121" t="s">
        <v>2788</v>
      </c>
      <c r="AE737" s="121" t="s">
        <v>2789</v>
      </c>
      <c r="AF737" s="121"/>
      <c r="AG737" s="121"/>
      <c r="AH737" s="121"/>
      <c r="AI737" s="551"/>
      <c r="AJ737" s="551"/>
      <c r="AK737" s="551"/>
      <c r="AL737" s="551"/>
      <c r="AM737" s="551"/>
      <c r="AN737" s="551"/>
      <c r="AO737" s="551"/>
      <c r="AP737" s="551"/>
      <c r="AQ737" s="551"/>
      <c r="AR737" s="551"/>
      <c r="AS737" s="551"/>
      <c r="AT737" s="551"/>
      <c r="AU737" s="551"/>
      <c r="AV737" s="551"/>
      <c r="AW737" s="551"/>
      <c r="AX737" s="551"/>
    </row>
    <row r="738">
      <c r="A738" s="570" t="s">
        <v>4349</v>
      </c>
      <c r="B738" s="570" t="s">
        <v>4746</v>
      </c>
      <c r="C738" s="570" t="s">
        <v>70</v>
      </c>
      <c r="D738" s="570" t="s">
        <v>4351</v>
      </c>
      <c r="E738" s="570" t="s">
        <v>2714</v>
      </c>
      <c r="F738" s="570">
        <v>32</v>
      </c>
      <c r="G738" s="570">
        <v>62</v>
      </c>
      <c r="H738" s="570">
        <v>7</v>
      </c>
      <c r="I738" s="569"/>
      <c r="J738" s="121"/>
      <c r="K738" s="121"/>
      <c r="L738" s="121"/>
      <c r="M738" s="570"/>
      <c r="N738" s="569"/>
      <c r="O738" s="569"/>
      <c r="P738" s="569"/>
      <c r="Q738" s="121"/>
      <c r="R738" s="121" t="s">
        <v>4747</v>
      </c>
      <c r="S738" s="121" t="s">
        <v>2742</v>
      </c>
      <c r="T738" s="121" t="s">
        <v>2766</v>
      </c>
      <c r="U738" s="121">
        <v>0</v>
      </c>
      <c r="V738" s="121" t="s">
        <v>70</v>
      </c>
      <c r="W738" s="121" t="s">
        <v>2869</v>
      </c>
      <c r="X738" s="121" t="s">
        <v>3193</v>
      </c>
      <c r="Y738" s="121" t="s">
        <v>2465</v>
      </c>
      <c r="Z738" s="121" t="s">
        <v>2768</v>
      </c>
      <c r="AA738" s="121" t="s">
        <v>2769</v>
      </c>
      <c r="AB738" s="121" t="s">
        <v>4443</v>
      </c>
      <c r="AC738" s="121" t="s">
        <v>2103</v>
      </c>
      <c r="AD738" s="121" t="s">
        <v>2788</v>
      </c>
      <c r="AE738" s="121" t="s">
        <v>4114</v>
      </c>
      <c r="AF738" s="121"/>
      <c r="AG738" s="121"/>
      <c r="AH738" s="121"/>
      <c r="AI738" s="551"/>
      <c r="AJ738" s="551"/>
      <c r="AK738" s="551"/>
      <c r="AL738" s="551"/>
      <c r="AM738" s="551"/>
      <c r="AN738" s="551"/>
      <c r="AO738" s="551"/>
      <c r="AP738" s="551"/>
      <c r="AQ738" s="551"/>
      <c r="AR738" s="551"/>
      <c r="AS738" s="551"/>
      <c r="AT738" s="551"/>
      <c r="AU738" s="551"/>
      <c r="AV738" s="551"/>
      <c r="AW738" s="551"/>
      <c r="AX738" s="551"/>
    </row>
    <row r="739">
      <c r="A739" s="570" t="s">
        <v>4349</v>
      </c>
      <c r="B739" s="570" t="s">
        <v>4748</v>
      </c>
      <c r="C739" s="570" t="s">
        <v>70</v>
      </c>
      <c r="D739" s="570" t="s">
        <v>4351</v>
      </c>
      <c r="E739" s="570" t="s">
        <v>2714</v>
      </c>
      <c r="F739" s="570">
        <v>32</v>
      </c>
      <c r="G739" s="570">
        <v>94</v>
      </c>
      <c r="H739" s="570">
        <v>7</v>
      </c>
      <c r="I739" s="569"/>
      <c r="J739" s="121"/>
      <c r="K739" s="121"/>
      <c r="L739" s="121"/>
      <c r="M739" s="570"/>
      <c r="N739" s="569"/>
      <c r="O739" s="569"/>
      <c r="P739" s="569"/>
      <c r="Q739" s="121"/>
      <c r="R739" s="121" t="s">
        <v>4749</v>
      </c>
      <c r="S739" s="121" t="s">
        <v>2742</v>
      </c>
      <c r="T739" s="121" t="s">
        <v>2766</v>
      </c>
      <c r="U739" s="121">
        <v>0</v>
      </c>
      <c r="V739" s="121" t="s">
        <v>70</v>
      </c>
      <c r="W739" s="121" t="s">
        <v>2767</v>
      </c>
      <c r="X739" s="121" t="s">
        <v>3193</v>
      </c>
      <c r="Y739" s="121" t="s">
        <v>2465</v>
      </c>
      <c r="Z739" s="121" t="s">
        <v>2744</v>
      </c>
      <c r="AA739" s="121" t="s">
        <v>2751</v>
      </c>
      <c r="AB739" s="121" t="s">
        <v>3074</v>
      </c>
      <c r="AC739" s="121" t="s">
        <v>2103</v>
      </c>
      <c r="AD739" s="121" t="s">
        <v>2747</v>
      </c>
      <c r="AE739" s="121" t="s">
        <v>2797</v>
      </c>
      <c r="AF739" s="121"/>
      <c r="AG739" s="121"/>
      <c r="AH739" s="121"/>
      <c r="AI739" s="551"/>
      <c r="AJ739" s="551"/>
      <c r="AK739" s="551"/>
      <c r="AL739" s="551"/>
      <c r="AM739" s="551"/>
      <c r="AN739" s="551"/>
      <c r="AO739" s="551"/>
      <c r="AP739" s="551"/>
      <c r="AQ739" s="551"/>
      <c r="AR739" s="551"/>
      <c r="AS739" s="551"/>
      <c r="AT739" s="551"/>
      <c r="AU739" s="551"/>
      <c r="AV739" s="551"/>
      <c r="AW739" s="551"/>
      <c r="AX739" s="551"/>
    </row>
    <row r="740">
      <c r="A740" s="570" t="s">
        <v>4349</v>
      </c>
      <c r="B740" s="570" t="s">
        <v>4750</v>
      </c>
      <c r="C740" s="570" t="s">
        <v>70</v>
      </c>
      <c r="D740" s="570" t="s">
        <v>4351</v>
      </c>
      <c r="E740" s="570" t="s">
        <v>2714</v>
      </c>
      <c r="F740" s="570">
        <v>32</v>
      </c>
      <c r="G740" s="570">
        <v>31</v>
      </c>
      <c r="H740" s="570">
        <v>7</v>
      </c>
      <c r="I740" s="569"/>
      <c r="J740" s="121"/>
      <c r="K740" s="121"/>
      <c r="L740" s="121"/>
      <c r="M740" s="570"/>
      <c r="N740" s="569"/>
      <c r="O740" s="569"/>
      <c r="P740" s="569"/>
      <c r="Q740" s="121"/>
      <c r="R740" s="121" t="s">
        <v>4751</v>
      </c>
      <c r="S740" s="121" t="s">
        <v>2742</v>
      </c>
      <c r="T740" s="121" t="s">
        <v>4503</v>
      </c>
      <c r="U740" s="121">
        <v>0</v>
      </c>
      <c r="V740" s="121" t="s">
        <v>70</v>
      </c>
      <c r="W740" s="121" t="s">
        <v>2969</v>
      </c>
      <c r="X740" s="121" t="s">
        <v>3193</v>
      </c>
      <c r="Y740" s="121" t="s">
        <v>2465</v>
      </c>
      <c r="Z740" s="121" t="s">
        <v>2768</v>
      </c>
      <c r="AA740" s="121" t="s">
        <v>3092</v>
      </c>
      <c r="AB740" s="121" t="s">
        <v>3242</v>
      </c>
      <c r="AC740" s="121" t="s">
        <v>2103</v>
      </c>
      <c r="AD740" s="121" t="s">
        <v>2788</v>
      </c>
      <c r="AE740" s="121" t="s">
        <v>3243</v>
      </c>
      <c r="AF740" s="121"/>
      <c r="AG740" s="121"/>
      <c r="AH740" s="121"/>
      <c r="AI740" s="551"/>
      <c r="AJ740" s="551"/>
      <c r="AK740" s="551"/>
      <c r="AL740" s="551"/>
      <c r="AM740" s="551"/>
      <c r="AN740" s="551"/>
      <c r="AO740" s="551"/>
      <c r="AP740" s="551"/>
      <c r="AQ740" s="551"/>
      <c r="AR740" s="551"/>
      <c r="AS740" s="551"/>
      <c r="AT740" s="551"/>
      <c r="AU740" s="551"/>
      <c r="AV740" s="551"/>
      <c r="AW740" s="551"/>
      <c r="AX740" s="551"/>
    </row>
    <row r="741">
      <c r="A741" s="570" t="s">
        <v>4349</v>
      </c>
      <c r="B741" s="570" t="s">
        <v>4752</v>
      </c>
      <c r="C741" s="570" t="s">
        <v>70</v>
      </c>
      <c r="D741" s="570" t="s">
        <v>4351</v>
      </c>
      <c r="E741" s="570" t="s">
        <v>2714</v>
      </c>
      <c r="F741" s="570">
        <v>24</v>
      </c>
      <c r="G741" s="570">
        <v>94</v>
      </c>
      <c r="H741" s="570">
        <v>7</v>
      </c>
      <c r="I741" s="569"/>
      <c r="J741" s="121"/>
      <c r="K741" s="121"/>
      <c r="L741" s="121"/>
      <c r="M741" s="570"/>
      <c r="N741" s="569"/>
      <c r="O741" s="569"/>
      <c r="P741" s="569"/>
      <c r="Q741" s="121"/>
      <c r="R741" s="121" t="s">
        <v>4753</v>
      </c>
      <c r="S741" s="121" t="s">
        <v>2742</v>
      </c>
      <c r="T741" s="121" t="s">
        <v>4503</v>
      </c>
      <c r="U741" s="121">
        <v>0</v>
      </c>
      <c r="V741" s="121" t="s">
        <v>70</v>
      </c>
      <c r="W741" s="121" t="s">
        <v>2969</v>
      </c>
      <c r="X741" s="121" t="s">
        <v>3193</v>
      </c>
      <c r="Y741" s="121" t="s">
        <v>2465</v>
      </c>
      <c r="Z741" s="121" t="s">
        <v>2768</v>
      </c>
      <c r="AA741" s="121" t="s">
        <v>3092</v>
      </c>
      <c r="AB741" s="121" t="s">
        <v>3246</v>
      </c>
      <c r="AC741" s="121" t="s">
        <v>2103</v>
      </c>
      <c r="AD741" s="121" t="s">
        <v>2788</v>
      </c>
      <c r="AE741" s="121" t="s">
        <v>3243</v>
      </c>
      <c r="AF741" s="121"/>
      <c r="AG741" s="121"/>
      <c r="AH741" s="121"/>
      <c r="AI741" s="551"/>
      <c r="AJ741" s="551"/>
      <c r="AK741" s="551"/>
      <c r="AL741" s="551"/>
      <c r="AM741" s="551"/>
      <c r="AN741" s="551"/>
      <c r="AO741" s="551"/>
      <c r="AP741" s="551"/>
      <c r="AQ741" s="551"/>
      <c r="AR741" s="551"/>
      <c r="AS741" s="551"/>
      <c r="AT741" s="551"/>
      <c r="AU741" s="551"/>
      <c r="AV741" s="551"/>
      <c r="AW741" s="551"/>
      <c r="AX741" s="551"/>
    </row>
    <row r="742">
      <c r="A742" s="570" t="s">
        <v>4349</v>
      </c>
      <c r="B742" s="570" t="s">
        <v>4754</v>
      </c>
      <c r="C742" s="570" t="s">
        <v>70</v>
      </c>
      <c r="D742" s="570" t="s">
        <v>4351</v>
      </c>
      <c r="E742" s="570" t="s">
        <v>2714</v>
      </c>
      <c r="F742" s="570">
        <v>32</v>
      </c>
      <c r="G742" s="570">
        <v>37</v>
      </c>
      <c r="H742" s="570">
        <v>7</v>
      </c>
      <c r="I742" s="569"/>
      <c r="J742" s="121"/>
      <c r="K742" s="121"/>
      <c r="L742" s="121"/>
      <c r="M742" s="570"/>
      <c r="N742" s="569"/>
      <c r="O742" s="569"/>
      <c r="P742" s="569"/>
      <c r="Q742" s="121"/>
      <c r="R742" s="121" t="s">
        <v>4755</v>
      </c>
      <c r="S742" s="121" t="s">
        <v>2742</v>
      </c>
      <c r="T742" s="121" t="s">
        <v>2766</v>
      </c>
      <c r="U742" s="121">
        <v>0</v>
      </c>
      <c r="V742" s="121" t="s">
        <v>70</v>
      </c>
      <c r="W742" s="121" t="s">
        <v>2767</v>
      </c>
      <c r="X742" s="121" t="s">
        <v>3193</v>
      </c>
      <c r="Y742" s="121" t="s">
        <v>2465</v>
      </c>
      <c r="Z742" s="121" t="s">
        <v>2744</v>
      </c>
      <c r="AA742" s="121" t="s">
        <v>2751</v>
      </c>
      <c r="AB742" s="121" t="s">
        <v>3366</v>
      </c>
      <c r="AC742" s="121" t="s">
        <v>2103</v>
      </c>
      <c r="AD742" s="121" t="s">
        <v>2747</v>
      </c>
      <c r="AE742" s="121" t="s">
        <v>2797</v>
      </c>
      <c r="AF742" s="121"/>
      <c r="AG742" s="121"/>
      <c r="AH742" s="121"/>
      <c r="AI742" s="551"/>
      <c r="AJ742" s="551"/>
      <c r="AK742" s="551"/>
      <c r="AL742" s="551"/>
      <c r="AM742" s="551"/>
      <c r="AN742" s="551"/>
      <c r="AO742" s="551"/>
      <c r="AP742" s="551"/>
      <c r="AQ742" s="551"/>
      <c r="AR742" s="551"/>
      <c r="AS742" s="551"/>
      <c r="AT742" s="551"/>
      <c r="AU742" s="551"/>
      <c r="AV742" s="551"/>
      <c r="AW742" s="551"/>
      <c r="AX742" s="551"/>
    </row>
    <row r="743">
      <c r="A743" s="570" t="s">
        <v>4349</v>
      </c>
      <c r="B743" s="570" t="s">
        <v>4756</v>
      </c>
      <c r="C743" s="570" t="s">
        <v>70</v>
      </c>
      <c r="D743" s="570" t="s">
        <v>4351</v>
      </c>
      <c r="E743" s="570" t="s">
        <v>2714</v>
      </c>
      <c r="F743" s="570">
        <v>24</v>
      </c>
      <c r="G743" s="570">
        <v>94</v>
      </c>
      <c r="H743" s="570">
        <v>7</v>
      </c>
      <c r="I743" s="569"/>
      <c r="J743" s="121"/>
      <c r="K743" s="121"/>
      <c r="L743" s="121"/>
      <c r="M743" s="570"/>
      <c r="N743" s="569"/>
      <c r="O743" s="569"/>
      <c r="P743" s="569"/>
      <c r="Q743" s="121"/>
      <c r="R743" s="121" t="s">
        <v>4757</v>
      </c>
      <c r="S743" s="121" t="s">
        <v>2742</v>
      </c>
      <c r="T743" s="121" t="s">
        <v>4503</v>
      </c>
      <c r="U743" s="121">
        <v>0</v>
      </c>
      <c r="V743" s="121" t="s">
        <v>70</v>
      </c>
      <c r="W743" s="121" t="s">
        <v>2950</v>
      </c>
      <c r="X743" s="121" t="s">
        <v>3193</v>
      </c>
      <c r="Y743" s="121" t="s">
        <v>2465</v>
      </c>
      <c r="Z743" s="121" t="s">
        <v>2768</v>
      </c>
      <c r="AA743" s="121" t="s">
        <v>2769</v>
      </c>
      <c r="AB743" s="121" t="s">
        <v>4758</v>
      </c>
      <c r="AC743" s="121" t="s">
        <v>2103</v>
      </c>
      <c r="AD743" s="121" t="s">
        <v>2771</v>
      </c>
      <c r="AE743" s="121" t="s">
        <v>2776</v>
      </c>
      <c r="AF743" s="121"/>
      <c r="AG743" s="121"/>
      <c r="AH743" s="121"/>
      <c r="AI743" s="551"/>
      <c r="AJ743" s="551"/>
      <c r="AK743" s="551"/>
      <c r="AL743" s="551"/>
      <c r="AM743" s="551"/>
      <c r="AN743" s="551"/>
      <c r="AO743" s="551"/>
      <c r="AP743" s="551"/>
      <c r="AQ743" s="551"/>
      <c r="AR743" s="551"/>
      <c r="AS743" s="551"/>
      <c r="AT743" s="551"/>
      <c r="AU743" s="551"/>
      <c r="AV743" s="551"/>
      <c r="AW743" s="551"/>
      <c r="AX743" s="551"/>
    </row>
    <row r="744">
      <c r="A744" s="570" t="s">
        <v>4349</v>
      </c>
      <c r="B744" s="570" t="s">
        <v>4759</v>
      </c>
      <c r="C744" s="570" t="s">
        <v>70</v>
      </c>
      <c r="D744" s="570" t="s">
        <v>4351</v>
      </c>
      <c r="E744" s="570" t="s">
        <v>2714</v>
      </c>
      <c r="F744" s="570">
        <v>24</v>
      </c>
      <c r="G744" s="570">
        <v>94</v>
      </c>
      <c r="H744" s="570">
        <v>7</v>
      </c>
      <c r="I744" s="569"/>
      <c r="J744" s="121"/>
      <c r="K744" s="121"/>
      <c r="L744" s="121"/>
      <c r="M744" s="570"/>
      <c r="N744" s="569"/>
      <c r="O744" s="569"/>
      <c r="P744" s="569"/>
      <c r="Q744" s="121"/>
      <c r="R744" s="121" t="s">
        <v>4760</v>
      </c>
      <c r="S744" s="121" t="s">
        <v>2742</v>
      </c>
      <c r="T744" s="121" t="s">
        <v>4503</v>
      </c>
      <c r="U744" s="121">
        <v>0</v>
      </c>
      <c r="V744" s="121" t="s">
        <v>70</v>
      </c>
      <c r="W744" s="121" t="s">
        <v>2969</v>
      </c>
      <c r="X744" s="121" t="s">
        <v>3193</v>
      </c>
      <c r="Y744" s="121" t="s">
        <v>2465</v>
      </c>
      <c r="Z744" s="121" t="s">
        <v>2768</v>
      </c>
      <c r="AA744" s="121" t="s">
        <v>3092</v>
      </c>
      <c r="AB744" s="121" t="s">
        <v>3698</v>
      </c>
      <c r="AC744" s="121" t="s">
        <v>2103</v>
      </c>
      <c r="AD744" s="121" t="s">
        <v>2788</v>
      </c>
      <c r="AE744" s="121" t="s">
        <v>3243</v>
      </c>
      <c r="AF744" s="121"/>
      <c r="AG744" s="121"/>
      <c r="AH744" s="121"/>
      <c r="AI744" s="551"/>
      <c r="AJ744" s="551"/>
      <c r="AK744" s="551"/>
      <c r="AL744" s="551"/>
      <c r="AM744" s="551"/>
      <c r="AN744" s="551"/>
      <c r="AO744" s="551"/>
      <c r="AP744" s="551"/>
      <c r="AQ744" s="551"/>
      <c r="AR744" s="551"/>
      <c r="AS744" s="551"/>
      <c r="AT744" s="551"/>
      <c r="AU744" s="551"/>
      <c r="AV744" s="551"/>
      <c r="AW744" s="551"/>
      <c r="AX744" s="551"/>
    </row>
    <row r="745">
      <c r="A745" s="570" t="s">
        <v>4349</v>
      </c>
      <c r="B745" s="570" t="s">
        <v>4761</v>
      </c>
      <c r="C745" s="570" t="s">
        <v>70</v>
      </c>
      <c r="D745" s="570" t="s">
        <v>4351</v>
      </c>
      <c r="E745" s="570" t="s">
        <v>2714</v>
      </c>
      <c r="F745" s="570">
        <v>32</v>
      </c>
      <c r="G745" s="570">
        <v>37</v>
      </c>
      <c r="H745" s="570">
        <v>7</v>
      </c>
      <c r="I745" s="569"/>
      <c r="J745" s="121"/>
      <c r="K745" s="121"/>
      <c r="L745" s="121"/>
      <c r="M745" s="570"/>
      <c r="N745" s="569"/>
      <c r="O745" s="569"/>
      <c r="P745" s="569"/>
      <c r="Q745" s="121"/>
      <c r="R745" s="121" t="s">
        <v>4762</v>
      </c>
      <c r="S745" s="121" t="s">
        <v>2742</v>
      </c>
      <c r="T745" s="121" t="s">
        <v>2766</v>
      </c>
      <c r="U745" s="121">
        <v>0</v>
      </c>
      <c r="V745" s="121" t="s">
        <v>70</v>
      </c>
      <c r="W745" s="121" t="s">
        <v>2869</v>
      </c>
      <c r="X745" s="121" t="s">
        <v>3193</v>
      </c>
      <c r="Y745" s="121" t="s">
        <v>2465</v>
      </c>
      <c r="Z745" s="121" t="s">
        <v>2768</v>
      </c>
      <c r="AA745" s="121" t="s">
        <v>2769</v>
      </c>
      <c r="AB745" s="121" t="s">
        <v>4467</v>
      </c>
      <c r="AC745" s="121" t="s">
        <v>2103</v>
      </c>
      <c r="AD745" s="121" t="s">
        <v>2788</v>
      </c>
      <c r="AE745" s="121" t="s">
        <v>4358</v>
      </c>
      <c r="AF745" s="121"/>
      <c r="AG745" s="121"/>
      <c r="AH745" s="121"/>
      <c r="AI745" s="551"/>
      <c r="AJ745" s="551"/>
      <c r="AK745" s="551"/>
      <c r="AL745" s="551"/>
      <c r="AM745" s="551"/>
      <c r="AN745" s="551"/>
      <c r="AO745" s="551"/>
      <c r="AP745" s="551"/>
      <c r="AQ745" s="551"/>
      <c r="AR745" s="551"/>
      <c r="AS745" s="551"/>
      <c r="AT745" s="551"/>
      <c r="AU745" s="551"/>
      <c r="AV745" s="551"/>
      <c r="AW745" s="551"/>
      <c r="AX745" s="551"/>
    </row>
    <row r="746">
      <c r="A746" s="570" t="s">
        <v>4349</v>
      </c>
      <c r="B746" s="570" t="s">
        <v>4763</v>
      </c>
      <c r="C746" s="570" t="s">
        <v>70</v>
      </c>
      <c r="D746" s="570" t="s">
        <v>4351</v>
      </c>
      <c r="E746" s="570" t="s">
        <v>2714</v>
      </c>
      <c r="F746" s="570">
        <v>23</v>
      </c>
      <c r="G746" s="570">
        <v>32</v>
      </c>
      <c r="H746" s="570">
        <v>7</v>
      </c>
      <c r="I746" s="569"/>
      <c r="J746" s="121"/>
      <c r="K746" s="121"/>
      <c r="L746" s="121"/>
      <c r="M746" s="570"/>
      <c r="N746" s="569"/>
      <c r="O746" s="569"/>
      <c r="P746" s="569"/>
      <c r="Q746" s="121"/>
      <c r="R746" s="121" t="s">
        <v>4764</v>
      </c>
      <c r="S746" s="121" t="s">
        <v>2742</v>
      </c>
      <c r="T746" s="121" t="s">
        <v>4503</v>
      </c>
      <c r="U746" s="121">
        <v>0</v>
      </c>
      <c r="V746" s="121" t="s">
        <v>70</v>
      </c>
      <c r="W746" s="121" t="s">
        <v>2950</v>
      </c>
      <c r="X746" s="121" t="s">
        <v>3193</v>
      </c>
      <c r="Y746" s="121" t="s">
        <v>2465</v>
      </c>
      <c r="Z746" s="121" t="s">
        <v>2768</v>
      </c>
      <c r="AA746" s="121" t="s">
        <v>2769</v>
      </c>
      <c r="AB746" s="121" t="s">
        <v>2954</v>
      </c>
      <c r="AC746" s="121" t="s">
        <v>2103</v>
      </c>
      <c r="AD746" s="121" t="s">
        <v>2771</v>
      </c>
      <c r="AE746" s="121" t="s">
        <v>2955</v>
      </c>
      <c r="AF746" s="121"/>
      <c r="AG746" s="121"/>
      <c r="AH746" s="121"/>
      <c r="AI746" s="551"/>
      <c r="AJ746" s="551"/>
      <c r="AK746" s="551"/>
      <c r="AL746" s="551"/>
      <c r="AM746" s="551"/>
      <c r="AN746" s="551"/>
      <c r="AO746" s="551"/>
      <c r="AP746" s="551"/>
      <c r="AQ746" s="551"/>
      <c r="AR746" s="551"/>
      <c r="AS746" s="551"/>
      <c r="AT746" s="551"/>
      <c r="AU746" s="551"/>
      <c r="AV746" s="551"/>
      <c r="AW746" s="551"/>
      <c r="AX746" s="551"/>
    </row>
    <row r="747">
      <c r="A747" s="570" t="s">
        <v>4349</v>
      </c>
      <c r="B747" s="570" t="s">
        <v>4765</v>
      </c>
      <c r="C747" s="570" t="s">
        <v>70</v>
      </c>
      <c r="D747" s="570" t="s">
        <v>4351</v>
      </c>
      <c r="E747" s="570" t="s">
        <v>2714</v>
      </c>
      <c r="F747" s="570">
        <v>24</v>
      </c>
      <c r="G747" s="570">
        <v>94</v>
      </c>
      <c r="H747" s="570">
        <v>7</v>
      </c>
      <c r="I747" s="569"/>
      <c r="J747" s="121"/>
      <c r="K747" s="121"/>
      <c r="L747" s="121"/>
      <c r="M747" s="570"/>
      <c r="N747" s="569"/>
      <c r="O747" s="569"/>
      <c r="P747" s="569"/>
      <c r="Q747" s="121"/>
      <c r="R747" s="121" t="s">
        <v>4766</v>
      </c>
      <c r="S747" s="121" t="s">
        <v>2742</v>
      </c>
      <c r="T747" s="121" t="s">
        <v>4503</v>
      </c>
      <c r="U747" s="121">
        <v>0</v>
      </c>
      <c r="V747" s="121" t="s">
        <v>70</v>
      </c>
      <c r="W747" s="121" t="s">
        <v>2969</v>
      </c>
      <c r="X747" s="121" t="s">
        <v>3193</v>
      </c>
      <c r="Y747" s="121" t="s">
        <v>2465</v>
      </c>
      <c r="Z747" s="121" t="s">
        <v>2768</v>
      </c>
      <c r="AA747" s="121" t="s">
        <v>3092</v>
      </c>
      <c r="AB747" s="121" t="s">
        <v>3294</v>
      </c>
      <c r="AC747" s="121" t="s">
        <v>2103</v>
      </c>
      <c r="AD747" s="121" t="s">
        <v>2788</v>
      </c>
      <c r="AE747" s="121" t="s">
        <v>3282</v>
      </c>
      <c r="AF747" s="121"/>
      <c r="AG747" s="121"/>
      <c r="AH747" s="121"/>
      <c r="AI747" s="551"/>
      <c r="AJ747" s="551"/>
      <c r="AK747" s="551"/>
      <c r="AL747" s="551"/>
      <c r="AM747" s="551"/>
      <c r="AN747" s="551"/>
      <c r="AO747" s="551"/>
      <c r="AP747" s="551"/>
      <c r="AQ747" s="551"/>
      <c r="AR747" s="551"/>
      <c r="AS747" s="551"/>
      <c r="AT747" s="551"/>
      <c r="AU747" s="551"/>
      <c r="AV747" s="551"/>
      <c r="AW747" s="551"/>
      <c r="AX747" s="551"/>
    </row>
    <row r="748">
      <c r="A748" s="570" t="s">
        <v>4349</v>
      </c>
      <c r="B748" s="570" t="s">
        <v>4767</v>
      </c>
      <c r="C748" s="570" t="s">
        <v>70</v>
      </c>
      <c r="D748" s="570" t="s">
        <v>4351</v>
      </c>
      <c r="E748" s="570" t="s">
        <v>2714</v>
      </c>
      <c r="F748" s="570">
        <v>31</v>
      </c>
      <c r="G748" s="570">
        <v>62</v>
      </c>
      <c r="H748" s="570">
        <v>7</v>
      </c>
      <c r="I748" s="569"/>
      <c r="J748" s="121"/>
      <c r="K748" s="121"/>
      <c r="L748" s="121"/>
      <c r="M748" s="570"/>
      <c r="N748" s="569"/>
      <c r="O748" s="569"/>
      <c r="P748" s="569"/>
      <c r="Q748" s="121"/>
      <c r="R748" s="121" t="s">
        <v>4768</v>
      </c>
      <c r="S748" s="121" t="s">
        <v>2742</v>
      </c>
      <c r="T748" s="121" t="s">
        <v>2766</v>
      </c>
      <c r="U748" s="121">
        <v>0</v>
      </c>
      <c r="V748" s="121" t="s">
        <v>70</v>
      </c>
      <c r="W748" s="121" t="s">
        <v>2869</v>
      </c>
      <c r="X748" s="121" t="s">
        <v>3193</v>
      </c>
      <c r="Y748" s="121" t="s">
        <v>2465</v>
      </c>
      <c r="Z748" s="121" t="s">
        <v>2785</v>
      </c>
      <c r="AA748" s="121" t="s">
        <v>2786</v>
      </c>
      <c r="AB748" s="121" t="s">
        <v>2787</v>
      </c>
      <c r="AC748" s="121" t="s">
        <v>2103</v>
      </c>
      <c r="AD748" s="121" t="s">
        <v>2788</v>
      </c>
      <c r="AE748" s="121" t="s">
        <v>2789</v>
      </c>
      <c r="AF748" s="121"/>
      <c r="AG748" s="121"/>
      <c r="AH748" s="121"/>
      <c r="AI748" s="551"/>
      <c r="AJ748" s="551"/>
      <c r="AK748" s="551"/>
      <c r="AL748" s="551"/>
      <c r="AM748" s="551"/>
      <c r="AN748" s="551"/>
      <c r="AO748" s="551"/>
      <c r="AP748" s="551"/>
      <c r="AQ748" s="551"/>
      <c r="AR748" s="551"/>
      <c r="AS748" s="551"/>
      <c r="AT748" s="551"/>
      <c r="AU748" s="551"/>
      <c r="AV748" s="551"/>
      <c r="AW748" s="551"/>
      <c r="AX748" s="551"/>
    </row>
    <row r="749">
      <c r="A749" s="570" t="s">
        <v>4349</v>
      </c>
      <c r="B749" s="570" t="s">
        <v>4769</v>
      </c>
      <c r="C749" s="570" t="s">
        <v>70</v>
      </c>
      <c r="D749" s="570" t="s">
        <v>4351</v>
      </c>
      <c r="E749" s="570" t="s">
        <v>2714</v>
      </c>
      <c r="F749" s="570">
        <v>24</v>
      </c>
      <c r="G749" s="570">
        <v>94</v>
      </c>
      <c r="H749" s="570">
        <v>7</v>
      </c>
      <c r="I749" s="569"/>
      <c r="J749" s="121"/>
      <c r="K749" s="121"/>
      <c r="L749" s="121"/>
      <c r="M749" s="570"/>
      <c r="N749" s="569"/>
      <c r="O749" s="569"/>
      <c r="P749" s="569"/>
      <c r="Q749" s="121"/>
      <c r="R749" s="121" t="s">
        <v>4770</v>
      </c>
      <c r="S749" s="121" t="s">
        <v>2742</v>
      </c>
      <c r="T749" s="121" t="s">
        <v>3251</v>
      </c>
      <c r="U749" s="121">
        <v>0</v>
      </c>
      <c r="V749" s="121" t="s">
        <v>70</v>
      </c>
      <c r="W749" s="121" t="s">
        <v>2950</v>
      </c>
      <c r="X749" s="121" t="s">
        <v>3193</v>
      </c>
      <c r="Y749" s="121" t="s">
        <v>2465</v>
      </c>
      <c r="Z749" s="121" t="s">
        <v>2768</v>
      </c>
      <c r="AA749" s="121" t="s">
        <v>2769</v>
      </c>
      <c r="AB749" s="121" t="s">
        <v>3015</v>
      </c>
      <c r="AC749" s="121" t="s">
        <v>2103</v>
      </c>
      <c r="AD749" s="121" t="s">
        <v>2771</v>
      </c>
      <c r="AE749" s="121" t="s">
        <v>2776</v>
      </c>
      <c r="AF749" s="121"/>
      <c r="AG749" s="121"/>
      <c r="AH749" s="121"/>
      <c r="AI749" s="551"/>
      <c r="AJ749" s="551"/>
      <c r="AK749" s="551"/>
      <c r="AL749" s="551"/>
      <c r="AM749" s="551"/>
      <c r="AN749" s="551"/>
      <c r="AO749" s="551"/>
      <c r="AP749" s="551"/>
      <c r="AQ749" s="551"/>
      <c r="AR749" s="551"/>
      <c r="AS749" s="551"/>
      <c r="AT749" s="551"/>
      <c r="AU749" s="551"/>
      <c r="AV749" s="551"/>
      <c r="AW749" s="551"/>
      <c r="AX749" s="551"/>
    </row>
    <row r="750">
      <c r="A750" s="570" t="s">
        <v>4349</v>
      </c>
      <c r="B750" s="570" t="s">
        <v>4771</v>
      </c>
      <c r="C750" s="570" t="s">
        <v>70</v>
      </c>
      <c r="D750" s="570" t="s">
        <v>4351</v>
      </c>
      <c r="E750" s="570" t="s">
        <v>2714</v>
      </c>
      <c r="F750" s="570">
        <v>23</v>
      </c>
      <c r="G750" s="570">
        <v>94</v>
      </c>
      <c r="H750" s="570">
        <v>7</v>
      </c>
      <c r="I750" s="569"/>
      <c r="J750" s="121"/>
      <c r="K750" s="121"/>
      <c r="L750" s="121"/>
      <c r="M750" s="570"/>
      <c r="N750" s="569"/>
      <c r="O750" s="569"/>
      <c r="P750" s="569"/>
      <c r="Q750" s="121"/>
      <c r="R750" s="121" t="s">
        <v>4772</v>
      </c>
      <c r="S750" s="121" t="s">
        <v>2742</v>
      </c>
      <c r="T750" s="121" t="s">
        <v>3251</v>
      </c>
      <c r="U750" s="121">
        <v>0</v>
      </c>
      <c r="V750" s="121" t="s">
        <v>70</v>
      </c>
      <c r="W750" s="121" t="s">
        <v>2969</v>
      </c>
      <c r="X750" s="121" t="s">
        <v>3193</v>
      </c>
      <c r="Y750" s="121" t="s">
        <v>2465</v>
      </c>
      <c r="Z750" s="121" t="s">
        <v>2768</v>
      </c>
      <c r="AA750" s="121" t="s">
        <v>3092</v>
      </c>
      <c r="AB750" s="121" t="s">
        <v>3698</v>
      </c>
      <c r="AC750" s="121" t="s">
        <v>2103</v>
      </c>
      <c r="AD750" s="121" t="s">
        <v>2788</v>
      </c>
      <c r="AE750" s="121" t="s">
        <v>3243</v>
      </c>
      <c r="AF750" s="121"/>
      <c r="AG750" s="121"/>
      <c r="AH750" s="121"/>
      <c r="AI750" s="551"/>
      <c r="AJ750" s="551"/>
      <c r="AK750" s="551"/>
      <c r="AL750" s="551"/>
      <c r="AM750" s="551"/>
      <c r="AN750" s="551"/>
      <c r="AO750" s="551"/>
      <c r="AP750" s="551"/>
      <c r="AQ750" s="551"/>
      <c r="AR750" s="551"/>
      <c r="AS750" s="551"/>
      <c r="AT750" s="551"/>
      <c r="AU750" s="551"/>
      <c r="AV750" s="551"/>
      <c r="AW750" s="551"/>
      <c r="AX750" s="551"/>
    </row>
    <row r="751">
      <c r="A751" s="570" t="s">
        <v>4349</v>
      </c>
      <c r="B751" s="570" t="s">
        <v>4773</v>
      </c>
      <c r="C751" s="570" t="s">
        <v>70</v>
      </c>
      <c r="D751" s="570" t="s">
        <v>4351</v>
      </c>
      <c r="E751" s="570" t="s">
        <v>2714</v>
      </c>
      <c r="F751" s="570">
        <v>32</v>
      </c>
      <c r="G751" s="570">
        <v>37</v>
      </c>
      <c r="H751" s="570">
        <v>7</v>
      </c>
      <c r="I751" s="569"/>
      <c r="J751" s="121"/>
      <c r="K751" s="121"/>
      <c r="L751" s="121"/>
      <c r="M751" s="570"/>
      <c r="N751" s="569"/>
      <c r="O751" s="569"/>
      <c r="P751" s="569"/>
      <c r="Q751" s="121"/>
      <c r="R751" s="121" t="s">
        <v>4774</v>
      </c>
      <c r="S751" s="121" t="s">
        <v>2742</v>
      </c>
      <c r="T751" s="121" t="s">
        <v>2766</v>
      </c>
      <c r="U751" s="121">
        <v>0</v>
      </c>
      <c r="V751" s="121" t="s">
        <v>70</v>
      </c>
      <c r="W751" s="121" t="s">
        <v>2767</v>
      </c>
      <c r="X751" s="121" t="s">
        <v>3193</v>
      </c>
      <c r="Y751" s="121" t="s">
        <v>2465</v>
      </c>
      <c r="Z751" s="121" t="s">
        <v>2768</v>
      </c>
      <c r="AA751" s="121" t="s">
        <v>2769</v>
      </c>
      <c r="AB751" s="121" t="s">
        <v>4389</v>
      </c>
      <c r="AC751" s="121" t="s">
        <v>2103</v>
      </c>
      <c r="AD751" s="121" t="s">
        <v>2788</v>
      </c>
      <c r="AE751" s="121" t="s">
        <v>2793</v>
      </c>
      <c r="AF751" s="121"/>
      <c r="AG751" s="121"/>
      <c r="AH751" s="121"/>
      <c r="AI751" s="551"/>
      <c r="AJ751" s="551"/>
      <c r="AK751" s="551"/>
      <c r="AL751" s="551"/>
      <c r="AM751" s="551"/>
      <c r="AN751" s="551"/>
      <c r="AO751" s="551"/>
      <c r="AP751" s="551"/>
      <c r="AQ751" s="551"/>
      <c r="AR751" s="551"/>
      <c r="AS751" s="551"/>
      <c r="AT751" s="551"/>
      <c r="AU751" s="551"/>
      <c r="AV751" s="551"/>
      <c r="AW751" s="551"/>
      <c r="AX751" s="551"/>
    </row>
    <row r="752">
      <c r="A752" s="570" t="s">
        <v>4349</v>
      </c>
      <c r="B752" s="570" t="s">
        <v>4775</v>
      </c>
      <c r="C752" s="570" t="s">
        <v>70</v>
      </c>
      <c r="D752" s="570" t="s">
        <v>4351</v>
      </c>
      <c r="E752" s="570" t="s">
        <v>2714</v>
      </c>
      <c r="F752" s="570">
        <v>32</v>
      </c>
      <c r="G752" s="570">
        <v>32</v>
      </c>
      <c r="H752" s="570">
        <v>7</v>
      </c>
      <c r="I752" s="569"/>
      <c r="J752" s="121"/>
      <c r="K752" s="121"/>
      <c r="L752" s="121"/>
      <c r="M752" s="570"/>
      <c r="N752" s="569"/>
      <c r="O752" s="569"/>
      <c r="P752" s="569"/>
      <c r="Q752" s="121"/>
      <c r="R752" s="121" t="s">
        <v>4776</v>
      </c>
      <c r="S752" s="121" t="s">
        <v>2742</v>
      </c>
      <c r="T752" s="121" t="s">
        <v>2766</v>
      </c>
      <c r="U752" s="121">
        <v>0</v>
      </c>
      <c r="V752" s="121" t="s">
        <v>70</v>
      </c>
      <c r="W752" s="121" t="s">
        <v>2869</v>
      </c>
      <c r="X752" s="121" t="s">
        <v>3193</v>
      </c>
      <c r="Y752" s="121" t="s">
        <v>2465</v>
      </c>
      <c r="Z752" s="121" t="s">
        <v>2785</v>
      </c>
      <c r="AA752" s="121" t="s">
        <v>2786</v>
      </c>
      <c r="AB752" s="121" t="s">
        <v>4777</v>
      </c>
      <c r="AC752" s="121" t="s">
        <v>2103</v>
      </c>
      <c r="AD752" s="121" t="s">
        <v>2788</v>
      </c>
      <c r="AE752" s="121" t="s">
        <v>2836</v>
      </c>
      <c r="AF752" s="121"/>
      <c r="AG752" s="121"/>
      <c r="AH752" s="121"/>
      <c r="AI752" s="551"/>
      <c r="AJ752" s="551"/>
      <c r="AK752" s="551"/>
      <c r="AL752" s="551"/>
      <c r="AM752" s="551"/>
      <c r="AN752" s="551"/>
      <c r="AO752" s="551"/>
      <c r="AP752" s="551"/>
      <c r="AQ752" s="551"/>
      <c r="AR752" s="551"/>
      <c r="AS752" s="551"/>
      <c r="AT752" s="551"/>
      <c r="AU752" s="551"/>
      <c r="AV752" s="551"/>
      <c r="AW752" s="551"/>
      <c r="AX752" s="551"/>
    </row>
    <row r="753">
      <c r="A753" s="570" t="s">
        <v>4349</v>
      </c>
      <c r="B753" s="570" t="s">
        <v>4778</v>
      </c>
      <c r="C753" s="570" t="s">
        <v>70</v>
      </c>
      <c r="D753" s="570" t="s">
        <v>4351</v>
      </c>
      <c r="E753" s="570" t="s">
        <v>2714</v>
      </c>
      <c r="F753" s="570">
        <v>24</v>
      </c>
      <c r="G753" s="570">
        <v>94</v>
      </c>
      <c r="H753" s="570">
        <v>7</v>
      </c>
      <c r="I753" s="569"/>
      <c r="J753" s="121"/>
      <c r="K753" s="121"/>
      <c r="L753" s="121"/>
      <c r="M753" s="570"/>
      <c r="N753" s="569"/>
      <c r="O753" s="569"/>
      <c r="P753" s="569"/>
      <c r="Q753" s="121"/>
      <c r="R753" s="121" t="s">
        <v>4779</v>
      </c>
      <c r="S753" s="121" t="s">
        <v>2742</v>
      </c>
      <c r="T753" s="121" t="s">
        <v>3251</v>
      </c>
      <c r="U753" s="121">
        <v>0</v>
      </c>
      <c r="V753" s="121" t="s">
        <v>70</v>
      </c>
      <c r="W753" s="121" t="s">
        <v>2950</v>
      </c>
      <c r="X753" s="121" t="s">
        <v>3193</v>
      </c>
      <c r="Y753" s="121" t="s">
        <v>2465</v>
      </c>
      <c r="Z753" s="121" t="s">
        <v>2768</v>
      </c>
      <c r="AA753" s="121" t="s">
        <v>2769</v>
      </c>
      <c r="AB753" s="121" t="s">
        <v>4780</v>
      </c>
      <c r="AC753" s="121" t="s">
        <v>2103</v>
      </c>
      <c r="AD753" s="121" t="s">
        <v>2771</v>
      </c>
      <c r="AE753" s="121" t="s">
        <v>2776</v>
      </c>
      <c r="AF753" s="121"/>
      <c r="AG753" s="121"/>
      <c r="AH753" s="121"/>
      <c r="AI753" s="551"/>
      <c r="AJ753" s="551"/>
      <c r="AK753" s="551"/>
      <c r="AL753" s="551"/>
      <c r="AM753" s="551"/>
      <c r="AN753" s="551"/>
      <c r="AO753" s="551"/>
      <c r="AP753" s="551"/>
      <c r="AQ753" s="551"/>
      <c r="AR753" s="551"/>
      <c r="AS753" s="551"/>
      <c r="AT753" s="551"/>
      <c r="AU753" s="551"/>
      <c r="AV753" s="551"/>
      <c r="AW753" s="551"/>
      <c r="AX753" s="551"/>
    </row>
    <row r="754">
      <c r="A754" s="570" t="s">
        <v>4349</v>
      </c>
      <c r="B754" s="570" t="s">
        <v>4781</v>
      </c>
      <c r="C754" s="570" t="s">
        <v>70</v>
      </c>
      <c r="D754" s="570" t="s">
        <v>4351</v>
      </c>
      <c r="E754" s="570" t="s">
        <v>2714</v>
      </c>
      <c r="F754" s="570">
        <v>24</v>
      </c>
      <c r="G754" s="570">
        <v>94</v>
      </c>
      <c r="H754" s="570">
        <v>7</v>
      </c>
      <c r="I754" s="569"/>
      <c r="J754" s="121"/>
      <c r="K754" s="121"/>
      <c r="L754" s="121"/>
      <c r="M754" s="570"/>
      <c r="N754" s="569"/>
      <c r="O754" s="569"/>
      <c r="P754" s="569"/>
      <c r="Q754" s="121"/>
      <c r="R754" s="121" t="s">
        <v>4782</v>
      </c>
      <c r="S754" s="121" t="s">
        <v>2742</v>
      </c>
      <c r="T754" s="121" t="s">
        <v>3251</v>
      </c>
      <c r="U754" s="121">
        <v>0</v>
      </c>
      <c r="V754" s="121" t="s">
        <v>70</v>
      </c>
      <c r="W754" s="121" t="s">
        <v>2969</v>
      </c>
      <c r="X754" s="121" t="s">
        <v>3193</v>
      </c>
      <c r="Y754" s="121" t="s">
        <v>2465</v>
      </c>
      <c r="Z754" s="121" t="s">
        <v>2768</v>
      </c>
      <c r="AA754" s="121" t="s">
        <v>3092</v>
      </c>
      <c r="AB754" s="121" t="s">
        <v>3679</v>
      </c>
      <c r="AC754" s="121" t="s">
        <v>2103</v>
      </c>
      <c r="AD754" s="121" t="s">
        <v>2788</v>
      </c>
      <c r="AE754" s="121" t="s">
        <v>3282</v>
      </c>
      <c r="AF754" s="121"/>
      <c r="AG754" s="121"/>
      <c r="AH754" s="121"/>
      <c r="AI754" s="551"/>
      <c r="AJ754" s="551"/>
      <c r="AK754" s="551"/>
      <c r="AL754" s="551"/>
      <c r="AM754" s="551"/>
      <c r="AN754" s="551"/>
      <c r="AO754" s="551"/>
      <c r="AP754" s="551"/>
      <c r="AQ754" s="551"/>
      <c r="AR754" s="551"/>
      <c r="AS754" s="551"/>
      <c r="AT754" s="551"/>
      <c r="AU754" s="551"/>
      <c r="AV754" s="551"/>
      <c r="AW754" s="551"/>
      <c r="AX754" s="551"/>
    </row>
    <row r="755">
      <c r="A755" s="570" t="s">
        <v>4349</v>
      </c>
      <c r="B755" s="570" t="s">
        <v>4783</v>
      </c>
      <c r="C755" s="570" t="s">
        <v>70</v>
      </c>
      <c r="D755" s="570" t="s">
        <v>4351</v>
      </c>
      <c r="E755" s="570" t="s">
        <v>2714</v>
      </c>
      <c r="F755" s="570">
        <v>24</v>
      </c>
      <c r="G755" s="570">
        <v>94</v>
      </c>
      <c r="H755" s="570">
        <v>7</v>
      </c>
      <c r="I755" s="569"/>
      <c r="J755" s="121"/>
      <c r="K755" s="121"/>
      <c r="L755" s="121"/>
      <c r="M755" s="570"/>
      <c r="N755" s="569"/>
      <c r="O755" s="569"/>
      <c r="P755" s="569"/>
      <c r="Q755" s="121"/>
      <c r="R755" s="121" t="s">
        <v>4784</v>
      </c>
      <c r="S755" s="121" t="s">
        <v>2742</v>
      </c>
      <c r="T755" s="121" t="s">
        <v>3251</v>
      </c>
      <c r="U755" s="121">
        <v>0</v>
      </c>
      <c r="V755" s="121" t="s">
        <v>70</v>
      </c>
      <c r="W755" s="121" t="s">
        <v>2950</v>
      </c>
      <c r="X755" s="121" t="s">
        <v>3193</v>
      </c>
      <c r="Y755" s="121" t="s">
        <v>2465</v>
      </c>
      <c r="Z755" s="121" t="s">
        <v>2768</v>
      </c>
      <c r="AA755" s="121" t="s">
        <v>2769</v>
      </c>
      <c r="AB755" s="121" t="s">
        <v>3030</v>
      </c>
      <c r="AC755" s="121" t="s">
        <v>2103</v>
      </c>
      <c r="AD755" s="121" t="s">
        <v>2771</v>
      </c>
      <c r="AE755" s="121" t="s">
        <v>2955</v>
      </c>
      <c r="AF755" s="121"/>
      <c r="AG755" s="121"/>
      <c r="AH755" s="121"/>
      <c r="AI755" s="551"/>
      <c r="AJ755" s="551"/>
      <c r="AK755" s="551"/>
      <c r="AL755" s="551"/>
      <c r="AM755" s="551"/>
      <c r="AN755" s="551"/>
      <c r="AO755" s="551"/>
      <c r="AP755" s="551"/>
      <c r="AQ755" s="551"/>
      <c r="AR755" s="551"/>
      <c r="AS755" s="551"/>
      <c r="AT755" s="551"/>
      <c r="AU755" s="551"/>
      <c r="AV755" s="551"/>
      <c r="AW755" s="551"/>
      <c r="AX755" s="551"/>
    </row>
    <row r="756">
      <c r="A756" s="570" t="s">
        <v>4349</v>
      </c>
      <c r="B756" s="570" t="s">
        <v>4785</v>
      </c>
      <c r="C756" s="570" t="s">
        <v>70</v>
      </c>
      <c r="D756" s="570" t="s">
        <v>4351</v>
      </c>
      <c r="E756" s="570" t="s">
        <v>2714</v>
      </c>
      <c r="F756" s="570">
        <v>24</v>
      </c>
      <c r="G756" s="570">
        <v>94</v>
      </c>
      <c r="H756" s="570">
        <v>7</v>
      </c>
      <c r="I756" s="569"/>
      <c r="J756" s="121"/>
      <c r="K756" s="121"/>
      <c r="L756" s="121"/>
      <c r="M756" s="570"/>
      <c r="N756" s="569"/>
      <c r="O756" s="569"/>
      <c r="P756" s="569"/>
      <c r="Q756" s="121"/>
      <c r="R756" s="121" t="s">
        <v>4786</v>
      </c>
      <c r="S756" s="121" t="s">
        <v>2742</v>
      </c>
      <c r="T756" s="121" t="s">
        <v>3251</v>
      </c>
      <c r="U756" s="121">
        <v>0</v>
      </c>
      <c r="V756" s="121" t="s">
        <v>70</v>
      </c>
      <c r="W756" s="121" t="s">
        <v>2969</v>
      </c>
      <c r="X756" s="121" t="s">
        <v>3193</v>
      </c>
      <c r="Y756" s="121" t="s">
        <v>2465</v>
      </c>
      <c r="Z756" s="121" t="s">
        <v>2768</v>
      </c>
      <c r="AA756" s="121" t="s">
        <v>3092</v>
      </c>
      <c r="AB756" s="121" t="s">
        <v>3698</v>
      </c>
      <c r="AC756" s="121" t="s">
        <v>2103</v>
      </c>
      <c r="AD756" s="121" t="s">
        <v>2788</v>
      </c>
      <c r="AE756" s="121" t="s">
        <v>3243</v>
      </c>
      <c r="AF756" s="121"/>
      <c r="AG756" s="121"/>
      <c r="AH756" s="121"/>
      <c r="AI756" s="551"/>
      <c r="AJ756" s="551"/>
      <c r="AK756" s="551"/>
      <c r="AL756" s="551"/>
      <c r="AM756" s="551"/>
      <c r="AN756" s="551"/>
      <c r="AO756" s="551"/>
      <c r="AP756" s="551"/>
      <c r="AQ756" s="551"/>
      <c r="AR756" s="551"/>
      <c r="AS756" s="551"/>
      <c r="AT756" s="551"/>
      <c r="AU756" s="551"/>
      <c r="AV756" s="551"/>
      <c r="AW756" s="551"/>
      <c r="AX756" s="551"/>
    </row>
    <row r="757">
      <c r="A757" s="570" t="s">
        <v>4349</v>
      </c>
      <c r="B757" s="570" t="s">
        <v>4787</v>
      </c>
      <c r="C757" s="570" t="s">
        <v>70</v>
      </c>
      <c r="D757" s="570" t="s">
        <v>4351</v>
      </c>
      <c r="E757" s="570" t="s">
        <v>2714</v>
      </c>
      <c r="F757" s="570">
        <v>24</v>
      </c>
      <c r="G757" s="570">
        <v>94</v>
      </c>
      <c r="H757" s="570">
        <v>7</v>
      </c>
      <c r="I757" s="569"/>
      <c r="J757" s="121"/>
      <c r="K757" s="121"/>
      <c r="L757" s="121"/>
      <c r="M757" s="570"/>
      <c r="N757" s="569"/>
      <c r="O757" s="569"/>
      <c r="P757" s="569"/>
      <c r="Q757" s="121"/>
      <c r="R757" s="121" t="s">
        <v>4788</v>
      </c>
      <c r="S757" s="121" t="s">
        <v>2742</v>
      </c>
      <c r="T757" s="121" t="s">
        <v>2766</v>
      </c>
      <c r="U757" s="121">
        <v>0</v>
      </c>
      <c r="V757" s="121" t="s">
        <v>70</v>
      </c>
      <c r="W757" s="121" t="s">
        <v>2869</v>
      </c>
      <c r="X757" s="121" t="s">
        <v>3193</v>
      </c>
      <c r="Y757" s="121" t="s">
        <v>2465</v>
      </c>
      <c r="Z757" s="121" t="s">
        <v>2768</v>
      </c>
      <c r="AA757" s="121" t="s">
        <v>2769</v>
      </c>
      <c r="AB757" s="121" t="s">
        <v>4672</v>
      </c>
      <c r="AC757" s="121" t="s">
        <v>2103</v>
      </c>
      <c r="AD757" s="121" t="s">
        <v>2788</v>
      </c>
      <c r="AE757" s="121" t="s">
        <v>4358</v>
      </c>
      <c r="AF757" s="121"/>
      <c r="AG757" s="121"/>
      <c r="AH757" s="121"/>
      <c r="AI757" s="551"/>
      <c r="AJ757" s="551"/>
      <c r="AK757" s="551"/>
      <c r="AL757" s="551"/>
      <c r="AM757" s="551"/>
      <c r="AN757" s="551"/>
      <c r="AO757" s="551"/>
      <c r="AP757" s="551"/>
      <c r="AQ757" s="551"/>
      <c r="AR757" s="551"/>
      <c r="AS757" s="551"/>
      <c r="AT757" s="551"/>
      <c r="AU757" s="551"/>
      <c r="AV757" s="551"/>
      <c r="AW757" s="551"/>
      <c r="AX757" s="551"/>
    </row>
    <row r="758">
      <c r="A758" s="570" t="s">
        <v>4349</v>
      </c>
      <c r="B758" s="570" t="s">
        <v>4789</v>
      </c>
      <c r="C758" s="570" t="s">
        <v>70</v>
      </c>
      <c r="D758" s="570" t="s">
        <v>4351</v>
      </c>
      <c r="E758" s="570" t="s">
        <v>2714</v>
      </c>
      <c r="F758" s="570">
        <v>32</v>
      </c>
      <c r="G758" s="570">
        <v>43</v>
      </c>
      <c r="H758" s="570">
        <v>3672</v>
      </c>
      <c r="I758" s="569"/>
      <c r="J758" s="121"/>
      <c r="K758" s="121"/>
      <c r="L758" s="121"/>
      <c r="M758" s="570"/>
      <c r="N758" s="9" t="s">
        <v>1498</v>
      </c>
      <c r="O758" s="569" t="s">
        <v>44</v>
      </c>
      <c r="P758" s="569" t="s">
        <v>4662</v>
      </c>
      <c r="Q758" s="121"/>
      <c r="R758" s="121" t="s">
        <v>4790</v>
      </c>
      <c r="S758" s="121" t="s">
        <v>2742</v>
      </c>
      <c r="T758" s="121" t="s">
        <v>2766</v>
      </c>
      <c r="U758" s="121">
        <v>0</v>
      </c>
      <c r="V758" s="121" t="s">
        <v>70</v>
      </c>
      <c r="W758" s="121" t="s">
        <v>2869</v>
      </c>
      <c r="X758" s="121" t="s">
        <v>2410</v>
      </c>
      <c r="Y758" s="121" t="s">
        <v>2465</v>
      </c>
      <c r="Z758" s="121" t="s">
        <v>2768</v>
      </c>
      <c r="AA758" s="121" t="s">
        <v>2769</v>
      </c>
      <c r="AB758" s="121" t="s">
        <v>4459</v>
      </c>
      <c r="AC758" s="121" t="s">
        <v>2103</v>
      </c>
      <c r="AD758" s="121" t="s">
        <v>2788</v>
      </c>
      <c r="AE758" s="121" t="s">
        <v>4358</v>
      </c>
      <c r="AF758" s="121"/>
      <c r="AG758" s="121"/>
      <c r="AH758" s="121"/>
      <c r="AI758" s="551"/>
      <c r="AJ758" s="551"/>
      <c r="AK758" s="551"/>
      <c r="AL758" s="551"/>
      <c r="AM758" s="551"/>
      <c r="AN758" s="551"/>
      <c r="AO758" s="551"/>
      <c r="AP758" s="551"/>
      <c r="AQ758" s="551"/>
      <c r="AR758" s="551"/>
      <c r="AS758" s="551"/>
      <c r="AT758" s="551"/>
      <c r="AU758" s="551"/>
      <c r="AV758" s="551"/>
      <c r="AW758" s="551"/>
      <c r="AX758" s="551"/>
    </row>
    <row r="759">
      <c r="A759" s="570" t="s">
        <v>4349</v>
      </c>
      <c r="B759" s="570" t="s">
        <v>4791</v>
      </c>
      <c r="C759" s="570" t="s">
        <v>70</v>
      </c>
      <c r="D759" s="570" t="s">
        <v>4351</v>
      </c>
      <c r="E759" s="570" t="s">
        <v>2714</v>
      </c>
      <c r="F759" s="570">
        <v>32</v>
      </c>
      <c r="G759" s="570">
        <v>94</v>
      </c>
      <c r="H759" s="570">
        <v>3672</v>
      </c>
      <c r="I759" s="569"/>
      <c r="J759" s="121"/>
      <c r="K759" s="121"/>
      <c r="L759" s="121"/>
      <c r="M759" s="570"/>
      <c r="N759" s="9" t="s">
        <v>1498</v>
      </c>
      <c r="O759" s="569" t="s">
        <v>44</v>
      </c>
      <c r="P759" s="569" t="s">
        <v>4662</v>
      </c>
      <c r="Q759" s="121"/>
      <c r="R759" s="121" t="s">
        <v>4792</v>
      </c>
      <c r="S759" s="121" t="s">
        <v>2742</v>
      </c>
      <c r="T759" s="121" t="s">
        <v>2766</v>
      </c>
      <c r="U759" s="121">
        <v>0</v>
      </c>
      <c r="V759" s="121" t="s">
        <v>70</v>
      </c>
      <c r="W759" s="121" t="s">
        <v>2969</v>
      </c>
      <c r="X759" s="121" t="s">
        <v>3193</v>
      </c>
      <c r="Y759" s="121" t="s">
        <v>2465</v>
      </c>
      <c r="Z759" s="121" t="s">
        <v>2744</v>
      </c>
      <c r="AA759" s="121" t="s">
        <v>2751</v>
      </c>
      <c r="AB759" s="121" t="s">
        <v>4416</v>
      </c>
      <c r="AC759" s="121" t="s">
        <v>2103</v>
      </c>
      <c r="AD759" s="121" t="s">
        <v>2747</v>
      </c>
      <c r="AE759" s="121" t="s">
        <v>3068</v>
      </c>
      <c r="AF759" s="121"/>
      <c r="AG759" s="121"/>
      <c r="AH759" s="121"/>
      <c r="AI759" s="551"/>
      <c r="AJ759" s="551"/>
      <c r="AK759" s="551"/>
      <c r="AL759" s="551"/>
      <c r="AM759" s="551"/>
      <c r="AN759" s="551"/>
      <c r="AO759" s="551"/>
      <c r="AP759" s="551"/>
      <c r="AQ759" s="551"/>
      <c r="AR759" s="551"/>
      <c r="AS759" s="551"/>
      <c r="AT759" s="551"/>
      <c r="AU759" s="551"/>
      <c r="AV759" s="551"/>
      <c r="AW759" s="551"/>
      <c r="AX759" s="551"/>
    </row>
    <row r="760">
      <c r="A760" s="570" t="s">
        <v>4349</v>
      </c>
      <c r="B760" s="570" t="s">
        <v>4793</v>
      </c>
      <c r="C760" s="570" t="s">
        <v>70</v>
      </c>
      <c r="D760" s="570" t="s">
        <v>4351</v>
      </c>
      <c r="E760" s="570" t="s">
        <v>2714</v>
      </c>
      <c r="F760" s="570">
        <v>32</v>
      </c>
      <c r="G760" s="570">
        <v>43</v>
      </c>
      <c r="H760" s="570">
        <v>3672</v>
      </c>
      <c r="I760" s="569"/>
      <c r="J760" s="121"/>
      <c r="K760" s="121"/>
      <c r="L760" s="121"/>
      <c r="M760" s="570"/>
      <c r="N760" s="9" t="s">
        <v>1498</v>
      </c>
      <c r="O760" s="569" t="s">
        <v>44</v>
      </c>
      <c r="P760" s="569" t="s">
        <v>4662</v>
      </c>
      <c r="Q760" s="121"/>
      <c r="R760" s="121" t="s">
        <v>4794</v>
      </c>
      <c r="S760" s="121" t="s">
        <v>2742</v>
      </c>
      <c r="T760" s="121" t="s">
        <v>2766</v>
      </c>
      <c r="U760" s="121">
        <v>0</v>
      </c>
      <c r="V760" s="121" t="s">
        <v>70</v>
      </c>
      <c r="W760" s="121" t="s">
        <v>2969</v>
      </c>
      <c r="X760" s="121" t="s">
        <v>3193</v>
      </c>
      <c r="Y760" s="121" t="s">
        <v>2465</v>
      </c>
      <c r="Z760" s="121" t="s">
        <v>2768</v>
      </c>
      <c r="AA760" s="121" t="s">
        <v>2769</v>
      </c>
      <c r="AB760" s="121" t="s">
        <v>4440</v>
      </c>
      <c r="AC760" s="121" t="s">
        <v>2103</v>
      </c>
      <c r="AD760" s="121" t="s">
        <v>2788</v>
      </c>
      <c r="AE760" s="121" t="s">
        <v>4354</v>
      </c>
      <c r="AF760" s="121"/>
      <c r="AG760" s="121"/>
      <c r="AH760" s="121"/>
      <c r="AI760" s="551"/>
      <c r="AJ760" s="551"/>
      <c r="AK760" s="551"/>
      <c r="AL760" s="551"/>
      <c r="AM760" s="551"/>
      <c r="AN760" s="551"/>
      <c r="AO760" s="551"/>
      <c r="AP760" s="551"/>
      <c r="AQ760" s="551"/>
      <c r="AR760" s="551"/>
      <c r="AS760" s="551"/>
      <c r="AT760" s="551"/>
      <c r="AU760" s="551"/>
      <c r="AV760" s="551"/>
      <c r="AW760" s="551"/>
      <c r="AX760" s="551"/>
    </row>
    <row r="761">
      <c r="A761" s="570" t="s">
        <v>4349</v>
      </c>
      <c r="B761" s="570" t="s">
        <v>4795</v>
      </c>
      <c r="C761" s="570" t="s">
        <v>70</v>
      </c>
      <c r="D761" s="570" t="s">
        <v>4351</v>
      </c>
      <c r="E761" s="570" t="s">
        <v>2714</v>
      </c>
      <c r="F761" s="570">
        <v>28</v>
      </c>
      <c r="G761" s="570">
        <v>94</v>
      </c>
      <c r="H761" s="570">
        <v>8</v>
      </c>
      <c r="I761" s="569"/>
      <c r="J761" s="121"/>
      <c r="K761" s="121"/>
      <c r="L761" s="121"/>
      <c r="M761" s="570"/>
      <c r="N761" s="569"/>
      <c r="O761" s="569"/>
      <c r="P761" s="569"/>
      <c r="Q761" s="121"/>
      <c r="R761" s="121" t="s">
        <v>4796</v>
      </c>
      <c r="S761" s="121" t="s">
        <v>2742</v>
      </c>
      <c r="T761" s="121" t="s">
        <v>2766</v>
      </c>
      <c r="U761" s="121">
        <v>0</v>
      </c>
      <c r="V761" s="121" t="s">
        <v>70</v>
      </c>
      <c r="W761" s="121" t="s">
        <v>2969</v>
      </c>
      <c r="X761" s="121" t="s">
        <v>3193</v>
      </c>
      <c r="Y761" s="121" t="s">
        <v>2465</v>
      </c>
      <c r="Z761" s="121" t="s">
        <v>2768</v>
      </c>
      <c r="AA761" s="121" t="s">
        <v>3092</v>
      </c>
      <c r="AB761" s="121" t="s">
        <v>3679</v>
      </c>
      <c r="AC761" s="121" t="s">
        <v>2103</v>
      </c>
      <c r="AD761" s="121" t="s">
        <v>2788</v>
      </c>
      <c r="AE761" s="121" t="s">
        <v>3282</v>
      </c>
      <c r="AF761" s="121"/>
      <c r="AG761" s="121"/>
      <c r="AH761" s="121"/>
      <c r="AI761" s="551"/>
      <c r="AJ761" s="551"/>
      <c r="AK761" s="551"/>
      <c r="AL761" s="551"/>
      <c r="AM761" s="551"/>
      <c r="AN761" s="551"/>
      <c r="AO761" s="551"/>
      <c r="AP761" s="551"/>
      <c r="AQ761" s="551"/>
      <c r="AR761" s="551"/>
      <c r="AS761" s="551"/>
      <c r="AT761" s="551"/>
      <c r="AU761" s="551"/>
      <c r="AV761" s="551"/>
      <c r="AW761" s="551"/>
      <c r="AX761" s="551"/>
    </row>
    <row r="762">
      <c r="A762" s="570" t="s">
        <v>4349</v>
      </c>
      <c r="B762" s="570" t="s">
        <v>4797</v>
      </c>
      <c r="C762" s="570" t="s">
        <v>70</v>
      </c>
      <c r="D762" s="570" t="s">
        <v>4351</v>
      </c>
      <c r="E762" s="570" t="s">
        <v>2714</v>
      </c>
      <c r="F762" s="570">
        <v>28</v>
      </c>
      <c r="G762" s="570">
        <v>94</v>
      </c>
      <c r="H762" s="570">
        <v>8</v>
      </c>
      <c r="I762" s="569"/>
      <c r="J762" s="121"/>
      <c r="K762" s="121"/>
      <c r="L762" s="121"/>
      <c r="M762" s="570"/>
      <c r="N762" s="569"/>
      <c r="O762" s="569"/>
      <c r="P762" s="569"/>
      <c r="Q762" s="121"/>
      <c r="R762" s="121" t="s">
        <v>4798</v>
      </c>
      <c r="S762" s="121" t="s">
        <v>2742</v>
      </c>
      <c r="T762" s="121" t="s">
        <v>2766</v>
      </c>
      <c r="U762" s="121">
        <v>0</v>
      </c>
      <c r="V762" s="121" t="s">
        <v>70</v>
      </c>
      <c r="W762" s="121" t="s">
        <v>2969</v>
      </c>
      <c r="X762" s="121" t="s">
        <v>3193</v>
      </c>
      <c r="Y762" s="121" t="s">
        <v>2465</v>
      </c>
      <c r="Z762" s="121" t="s">
        <v>2768</v>
      </c>
      <c r="AA762" s="121" t="s">
        <v>3092</v>
      </c>
      <c r="AB762" s="121" t="s">
        <v>3246</v>
      </c>
      <c r="AC762" s="121" t="s">
        <v>2103</v>
      </c>
      <c r="AD762" s="121" t="s">
        <v>2788</v>
      </c>
      <c r="AE762" s="121" t="s">
        <v>3243</v>
      </c>
      <c r="AF762" s="121"/>
      <c r="AG762" s="121"/>
      <c r="AH762" s="121"/>
      <c r="AI762" s="551"/>
      <c r="AJ762" s="551"/>
      <c r="AK762" s="551"/>
      <c r="AL762" s="551"/>
      <c r="AM762" s="551"/>
      <c r="AN762" s="551"/>
      <c r="AO762" s="551"/>
      <c r="AP762" s="551"/>
      <c r="AQ762" s="551"/>
      <c r="AR762" s="551"/>
      <c r="AS762" s="551"/>
      <c r="AT762" s="551"/>
      <c r="AU762" s="551"/>
      <c r="AV762" s="551"/>
      <c r="AW762" s="551"/>
      <c r="AX762" s="551"/>
    </row>
    <row r="763">
      <c r="A763" s="570" t="s">
        <v>4349</v>
      </c>
      <c r="B763" s="570" t="s">
        <v>4799</v>
      </c>
      <c r="C763" s="570" t="s">
        <v>70</v>
      </c>
      <c r="D763" s="570" t="s">
        <v>4351</v>
      </c>
      <c r="E763" s="570" t="s">
        <v>2714</v>
      </c>
      <c r="F763" s="570">
        <v>28</v>
      </c>
      <c r="G763" s="570">
        <v>94</v>
      </c>
      <c r="H763" s="570">
        <v>8</v>
      </c>
      <c r="I763" s="569"/>
      <c r="J763" s="121"/>
      <c r="K763" s="121"/>
      <c r="L763" s="121"/>
      <c r="M763" s="570"/>
      <c r="N763" s="569"/>
      <c r="O763" s="569"/>
      <c r="P763" s="569"/>
      <c r="Q763" s="121"/>
      <c r="R763" s="121" t="s">
        <v>4800</v>
      </c>
      <c r="S763" s="121" t="s">
        <v>2742</v>
      </c>
      <c r="T763" s="121" t="s">
        <v>2766</v>
      </c>
      <c r="U763" s="121">
        <v>0</v>
      </c>
      <c r="V763" s="121" t="s">
        <v>70</v>
      </c>
      <c r="W763" s="121" t="s">
        <v>2969</v>
      </c>
      <c r="X763" s="121">
        <v>0</v>
      </c>
      <c r="Y763" s="121" t="s">
        <v>2465</v>
      </c>
      <c r="Z763" s="121" t="s">
        <v>2768</v>
      </c>
      <c r="AA763" s="121" t="s">
        <v>3092</v>
      </c>
      <c r="AB763" s="121" t="s">
        <v>3246</v>
      </c>
      <c r="AC763" s="121" t="s">
        <v>2103</v>
      </c>
      <c r="AD763" s="121" t="s">
        <v>2788</v>
      </c>
      <c r="AE763" s="121" t="s">
        <v>3243</v>
      </c>
      <c r="AF763" s="121"/>
      <c r="AG763" s="121"/>
      <c r="AH763" s="121"/>
      <c r="AI763" s="551"/>
      <c r="AJ763" s="551"/>
      <c r="AK763" s="551"/>
      <c r="AL763" s="551"/>
      <c r="AM763" s="551"/>
      <c r="AN763" s="551"/>
      <c r="AO763" s="551"/>
      <c r="AP763" s="551"/>
      <c r="AQ763" s="551"/>
      <c r="AR763" s="551"/>
      <c r="AS763" s="551"/>
      <c r="AT763" s="551"/>
      <c r="AU763" s="551"/>
      <c r="AV763" s="551"/>
      <c r="AW763" s="551"/>
      <c r="AX763" s="551"/>
    </row>
    <row r="764">
      <c r="A764" s="570" t="s">
        <v>4801</v>
      </c>
      <c r="B764" s="570" t="s">
        <v>4802</v>
      </c>
      <c r="C764" s="570" t="s">
        <v>168</v>
      </c>
      <c r="D764" s="570" t="s">
        <v>4803</v>
      </c>
      <c r="E764" s="570" t="s">
        <v>2714</v>
      </c>
      <c r="F764" s="570">
        <v>48</v>
      </c>
      <c r="G764" s="570">
        <v>251</v>
      </c>
      <c r="H764" s="570">
        <v>504</v>
      </c>
      <c r="I764" s="569"/>
      <c r="J764" s="121"/>
      <c r="K764" s="121"/>
      <c r="L764" s="121"/>
      <c r="M764" s="570"/>
      <c r="N764" s="569"/>
      <c r="O764" s="569"/>
      <c r="P764" s="569"/>
      <c r="Q764" s="121"/>
      <c r="R764" s="121" t="s">
        <v>4804</v>
      </c>
      <c r="S764" s="121" t="s">
        <v>2716</v>
      </c>
      <c r="T764" s="121" t="s">
        <v>4805</v>
      </c>
      <c r="U764" s="121">
        <v>0</v>
      </c>
      <c r="V764" s="121" t="s">
        <v>2720</v>
      </c>
      <c r="W764" s="121" t="s">
        <v>2720</v>
      </c>
      <c r="X764" s="121" t="s">
        <v>3193</v>
      </c>
      <c r="Y764" s="121" t="s">
        <v>2465</v>
      </c>
      <c r="Z764" s="121" t="s">
        <v>3155</v>
      </c>
      <c r="AA764" s="121" t="s">
        <v>3222</v>
      </c>
      <c r="AB764" s="121" t="s">
        <v>4806</v>
      </c>
      <c r="AC764" s="121" t="s">
        <v>2103</v>
      </c>
      <c r="AD764" s="121" t="s">
        <v>3224</v>
      </c>
      <c r="AE764" s="121" t="s">
        <v>3872</v>
      </c>
      <c r="AF764" s="121"/>
      <c r="AG764" s="121"/>
      <c r="AH764" s="121"/>
      <c r="AI764" s="551"/>
      <c r="AJ764" s="551"/>
      <c r="AK764" s="551"/>
      <c r="AL764" s="551"/>
      <c r="AM764" s="551"/>
      <c r="AN764" s="551"/>
      <c r="AO764" s="551"/>
      <c r="AP764" s="551"/>
      <c r="AQ764" s="551"/>
      <c r="AR764" s="551"/>
      <c r="AS764" s="551"/>
      <c r="AT764" s="551"/>
      <c r="AU764" s="551"/>
      <c r="AV764" s="551"/>
      <c r="AW764" s="551"/>
      <c r="AX764" s="551"/>
    </row>
    <row r="765">
      <c r="A765" s="570" t="s">
        <v>4801</v>
      </c>
      <c r="B765" s="570" t="s">
        <v>4807</v>
      </c>
      <c r="C765" s="570" t="s">
        <v>168</v>
      </c>
      <c r="D765" s="570" t="s">
        <v>4803</v>
      </c>
      <c r="E765" s="570" t="s">
        <v>2714</v>
      </c>
      <c r="F765" s="570">
        <v>48</v>
      </c>
      <c r="G765" s="570">
        <v>251</v>
      </c>
      <c r="H765" s="570">
        <v>512</v>
      </c>
      <c r="I765" s="569"/>
      <c r="J765" s="121"/>
      <c r="K765" s="121"/>
      <c r="L765" s="121"/>
      <c r="M765" s="570"/>
      <c r="N765" s="569"/>
      <c r="O765" s="569"/>
      <c r="P765" s="569"/>
      <c r="Q765" s="121"/>
      <c r="R765" s="121" t="s">
        <v>4808</v>
      </c>
      <c r="S765" s="121" t="s">
        <v>2716</v>
      </c>
      <c r="T765" s="121" t="s">
        <v>4809</v>
      </c>
      <c r="U765" s="121">
        <v>0</v>
      </c>
      <c r="V765" s="121" t="s">
        <v>2720</v>
      </c>
      <c r="W765" s="121" t="s">
        <v>2720</v>
      </c>
      <c r="X765" s="121" t="s">
        <v>3193</v>
      </c>
      <c r="Y765" s="121" t="s">
        <v>2465</v>
      </c>
      <c r="Z765" s="121" t="s">
        <v>3155</v>
      </c>
      <c r="AA765" s="121" t="s">
        <v>3222</v>
      </c>
      <c r="AB765" s="121" t="s">
        <v>4810</v>
      </c>
      <c r="AC765" s="121" t="s">
        <v>2103</v>
      </c>
      <c r="AD765" s="121" t="s">
        <v>3224</v>
      </c>
      <c r="AE765" s="121" t="s">
        <v>3868</v>
      </c>
      <c r="AF765" s="121"/>
      <c r="AG765" s="121"/>
      <c r="AH765" s="121"/>
      <c r="AI765" s="551"/>
      <c r="AJ765" s="551"/>
      <c r="AK765" s="551"/>
      <c r="AL765" s="551"/>
      <c r="AM765" s="551"/>
      <c r="AN765" s="551"/>
      <c r="AO765" s="551"/>
      <c r="AP765" s="551"/>
      <c r="AQ765" s="551"/>
      <c r="AR765" s="551"/>
      <c r="AS765" s="551"/>
      <c r="AT765" s="551"/>
      <c r="AU765" s="551"/>
      <c r="AV765" s="551"/>
      <c r="AW765" s="551"/>
      <c r="AX765" s="551"/>
    </row>
    <row r="766">
      <c r="A766" s="570" t="s">
        <v>4801</v>
      </c>
      <c r="B766" s="570" t="s">
        <v>4811</v>
      </c>
      <c r="C766" s="570" t="s">
        <v>168</v>
      </c>
      <c r="D766" s="570" t="s">
        <v>4803</v>
      </c>
      <c r="E766" s="570" t="s">
        <v>2714</v>
      </c>
      <c r="F766" s="570">
        <v>48</v>
      </c>
      <c r="G766" s="570">
        <v>251</v>
      </c>
      <c r="H766" s="570">
        <v>504</v>
      </c>
      <c r="I766" s="569"/>
      <c r="J766" s="121"/>
      <c r="K766" s="121"/>
      <c r="L766" s="121"/>
      <c r="M766" s="570"/>
      <c r="N766" s="569"/>
      <c r="O766" s="569"/>
      <c r="P766" s="569"/>
      <c r="Q766" s="121"/>
      <c r="R766" s="121" t="s">
        <v>4812</v>
      </c>
      <c r="S766" s="121" t="s">
        <v>2716</v>
      </c>
      <c r="T766" s="121" t="s">
        <v>4805</v>
      </c>
      <c r="U766" s="121">
        <v>0</v>
      </c>
      <c r="V766" s="121" t="s">
        <v>2720</v>
      </c>
      <c r="W766" s="121" t="s">
        <v>2720</v>
      </c>
      <c r="X766" s="121" t="s">
        <v>3193</v>
      </c>
      <c r="Y766" s="121" t="s">
        <v>2465</v>
      </c>
      <c r="Z766" s="121" t="s">
        <v>3155</v>
      </c>
      <c r="AA766" s="121" t="s">
        <v>3222</v>
      </c>
      <c r="AB766" s="121" t="s">
        <v>4813</v>
      </c>
      <c r="AC766" s="121" t="s">
        <v>2103</v>
      </c>
      <c r="AD766" s="121" t="s">
        <v>3224</v>
      </c>
      <c r="AE766" s="121" t="s">
        <v>3868</v>
      </c>
      <c r="AF766" s="121"/>
      <c r="AG766" s="121"/>
      <c r="AH766" s="121"/>
      <c r="AI766" s="551"/>
      <c r="AJ766" s="551"/>
      <c r="AK766" s="551"/>
      <c r="AL766" s="551"/>
      <c r="AM766" s="551"/>
      <c r="AN766" s="551"/>
      <c r="AO766" s="551"/>
      <c r="AP766" s="551"/>
      <c r="AQ766" s="551"/>
      <c r="AR766" s="551"/>
      <c r="AS766" s="551"/>
      <c r="AT766" s="551"/>
      <c r="AU766" s="551"/>
      <c r="AV766" s="551"/>
      <c r="AW766" s="551"/>
      <c r="AX766" s="551"/>
    </row>
    <row r="767">
      <c r="A767" s="570" t="s">
        <v>4801</v>
      </c>
      <c r="B767" s="570" t="s">
        <v>4814</v>
      </c>
      <c r="C767" s="570" t="s">
        <v>168</v>
      </c>
      <c r="D767" s="570" t="s">
        <v>4803</v>
      </c>
      <c r="E767" s="570" t="s">
        <v>2714</v>
      </c>
      <c r="F767" s="570">
        <v>24</v>
      </c>
      <c r="G767" s="570">
        <v>113</v>
      </c>
      <c r="H767" s="570">
        <v>1800</v>
      </c>
      <c r="I767" s="569"/>
      <c r="J767" s="121"/>
      <c r="K767" s="121"/>
      <c r="L767" s="121"/>
      <c r="M767" s="570"/>
      <c r="N767" s="569"/>
      <c r="O767" s="569"/>
      <c r="P767" s="569"/>
      <c r="Q767" s="121"/>
      <c r="R767" s="121" t="s">
        <v>4815</v>
      </c>
      <c r="S767" s="121" t="s">
        <v>2716</v>
      </c>
      <c r="T767" s="121" t="s">
        <v>3163</v>
      </c>
      <c r="U767" s="121">
        <v>0</v>
      </c>
      <c r="V767" s="121" t="s">
        <v>3178</v>
      </c>
      <c r="W767" s="121" t="s">
        <v>3178</v>
      </c>
      <c r="X767" s="121" t="s">
        <v>2721</v>
      </c>
      <c r="Y767" s="121" t="s">
        <v>2465</v>
      </c>
      <c r="Z767" s="121" t="s">
        <v>2785</v>
      </c>
      <c r="AA767" s="121" t="s">
        <v>4058</v>
      </c>
      <c r="AB767" s="121" t="s">
        <v>4816</v>
      </c>
      <c r="AC767" s="121" t="s">
        <v>2455</v>
      </c>
      <c r="AD767" s="121" t="s">
        <v>4817</v>
      </c>
      <c r="AE767" s="121" t="s">
        <v>4818</v>
      </c>
      <c r="AF767" s="121"/>
      <c r="AG767" s="121"/>
      <c r="AH767" s="121"/>
      <c r="AI767" s="551"/>
      <c r="AJ767" s="551"/>
      <c r="AK767" s="551"/>
      <c r="AL767" s="551"/>
      <c r="AM767" s="551"/>
      <c r="AN767" s="551"/>
      <c r="AO767" s="551"/>
      <c r="AP767" s="551"/>
      <c r="AQ767" s="551"/>
      <c r="AR767" s="551"/>
      <c r="AS767" s="551"/>
      <c r="AT767" s="551"/>
      <c r="AU767" s="551"/>
      <c r="AV767" s="551"/>
      <c r="AW767" s="551"/>
      <c r="AX767" s="551"/>
    </row>
    <row r="768">
      <c r="A768" s="570" t="s">
        <v>4801</v>
      </c>
      <c r="B768" s="570" t="s">
        <v>4819</v>
      </c>
      <c r="C768" s="570" t="s">
        <v>168</v>
      </c>
      <c r="D768" s="570" t="s">
        <v>4803</v>
      </c>
      <c r="E768" s="570" t="s">
        <v>2714</v>
      </c>
      <c r="F768" s="570">
        <v>24</v>
      </c>
      <c r="G768" s="570">
        <v>110</v>
      </c>
      <c r="H768" s="570">
        <v>1800</v>
      </c>
      <c r="I768" s="569"/>
      <c r="J768" s="121"/>
      <c r="K768" s="121"/>
      <c r="L768" s="121"/>
      <c r="M768" s="570"/>
      <c r="N768" s="569"/>
      <c r="O768" s="569"/>
      <c r="P768" s="569"/>
      <c r="Q768" s="121"/>
      <c r="R768" s="121" t="s">
        <v>4820</v>
      </c>
      <c r="S768" s="121" t="s">
        <v>2716</v>
      </c>
      <c r="T768" s="121" t="s">
        <v>3163</v>
      </c>
      <c r="U768" s="121">
        <v>0</v>
      </c>
      <c r="V768" s="121" t="s">
        <v>3178</v>
      </c>
      <c r="W768" s="121" t="s">
        <v>3178</v>
      </c>
      <c r="X768" s="121" t="s">
        <v>2721</v>
      </c>
      <c r="Y768" s="121" t="s">
        <v>2465</v>
      </c>
      <c r="Z768" s="121" t="s">
        <v>2785</v>
      </c>
      <c r="AA768" s="121" t="s">
        <v>4058</v>
      </c>
      <c r="AB768" s="121" t="s">
        <v>4821</v>
      </c>
      <c r="AC768" s="121" t="s">
        <v>2455</v>
      </c>
      <c r="AD768" s="121" t="s">
        <v>4817</v>
      </c>
      <c r="AE768" s="121" t="s">
        <v>4818</v>
      </c>
      <c r="AF768" s="121"/>
      <c r="AG768" s="121"/>
      <c r="AH768" s="121"/>
      <c r="AI768" s="551"/>
      <c r="AJ768" s="551"/>
      <c r="AK768" s="551"/>
      <c r="AL768" s="551"/>
      <c r="AM768" s="551"/>
      <c r="AN768" s="551"/>
      <c r="AO768" s="551"/>
      <c r="AP768" s="551"/>
      <c r="AQ768" s="551"/>
      <c r="AR768" s="551"/>
      <c r="AS768" s="551"/>
      <c r="AT768" s="551"/>
      <c r="AU768" s="551"/>
      <c r="AV768" s="551"/>
      <c r="AW768" s="551"/>
      <c r="AX768" s="551"/>
    </row>
    <row r="769">
      <c r="A769" s="570" t="s">
        <v>4801</v>
      </c>
      <c r="B769" s="570" t="s">
        <v>4822</v>
      </c>
      <c r="C769" s="570" t="s">
        <v>168</v>
      </c>
      <c r="D769" s="570" t="s">
        <v>4803</v>
      </c>
      <c r="E769" s="570" t="s">
        <v>2714</v>
      </c>
      <c r="F769" s="570">
        <v>24</v>
      </c>
      <c r="G769" s="570">
        <v>252</v>
      </c>
      <c r="H769" s="570">
        <v>1800</v>
      </c>
      <c r="I769" s="569"/>
      <c r="J769" s="121"/>
      <c r="K769" s="121"/>
      <c r="L769" s="121"/>
      <c r="M769" s="570"/>
      <c r="N769" s="569"/>
      <c r="O769" s="569"/>
      <c r="P769" s="569"/>
      <c r="Q769" s="121"/>
      <c r="R769" s="121" t="s">
        <v>4823</v>
      </c>
      <c r="S769" s="121" t="s">
        <v>2716</v>
      </c>
      <c r="T769" s="121" t="s">
        <v>3163</v>
      </c>
      <c r="U769" s="121">
        <v>0</v>
      </c>
      <c r="V769" s="121" t="s">
        <v>3178</v>
      </c>
      <c r="W769" s="121" t="s">
        <v>3178</v>
      </c>
      <c r="X769" s="121" t="s">
        <v>2721</v>
      </c>
      <c r="Y769" s="121" t="s">
        <v>2465</v>
      </c>
      <c r="Z769" s="121" t="s">
        <v>3165</v>
      </c>
      <c r="AA769" s="121" t="s">
        <v>3166</v>
      </c>
      <c r="AB769" s="121" t="s">
        <v>4824</v>
      </c>
      <c r="AC769" s="121" t="s">
        <v>2455</v>
      </c>
      <c r="AD769" s="121" t="s">
        <v>4817</v>
      </c>
      <c r="AE769" s="121" t="s">
        <v>4825</v>
      </c>
      <c r="AF769" s="121"/>
      <c r="AG769" s="121"/>
      <c r="AH769" s="121"/>
      <c r="AI769" s="551"/>
      <c r="AJ769" s="551"/>
      <c r="AK769" s="551"/>
      <c r="AL769" s="551"/>
      <c r="AM769" s="551"/>
      <c r="AN769" s="551"/>
      <c r="AO769" s="551"/>
      <c r="AP769" s="551"/>
      <c r="AQ769" s="551"/>
      <c r="AR769" s="551"/>
      <c r="AS769" s="551"/>
      <c r="AT769" s="551"/>
      <c r="AU769" s="551"/>
      <c r="AV769" s="551"/>
      <c r="AW769" s="551"/>
      <c r="AX769" s="551"/>
    </row>
    <row r="770">
      <c r="A770" s="570" t="s">
        <v>4801</v>
      </c>
      <c r="B770" s="570" t="s">
        <v>4826</v>
      </c>
      <c r="C770" s="570" t="s">
        <v>168</v>
      </c>
      <c r="D770" s="570" t="s">
        <v>4803</v>
      </c>
      <c r="E770" s="570" t="s">
        <v>2714</v>
      </c>
      <c r="F770" s="570">
        <v>32</v>
      </c>
      <c r="G770" s="570">
        <v>252</v>
      </c>
      <c r="H770" s="570">
        <v>1800</v>
      </c>
      <c r="I770" s="569"/>
      <c r="J770" s="121"/>
      <c r="K770" s="121"/>
      <c r="L770" s="121"/>
      <c r="M770" s="570"/>
      <c r="N770" s="569"/>
      <c r="O770" s="569"/>
      <c r="P770" s="569"/>
      <c r="Q770" s="121"/>
      <c r="R770" s="121" t="s">
        <v>4827</v>
      </c>
      <c r="S770" s="121" t="s">
        <v>2716</v>
      </c>
      <c r="T770" s="121" t="s">
        <v>3163</v>
      </c>
      <c r="U770" s="121">
        <v>0</v>
      </c>
      <c r="V770" s="121" t="s">
        <v>3178</v>
      </c>
      <c r="W770" s="121" t="s">
        <v>3178</v>
      </c>
      <c r="X770" s="121" t="s">
        <v>2721</v>
      </c>
      <c r="Y770" s="121" t="s">
        <v>2465</v>
      </c>
      <c r="Z770" s="121" t="s">
        <v>3165</v>
      </c>
      <c r="AA770" s="121" t="s">
        <v>3166</v>
      </c>
      <c r="AB770" s="121" t="s">
        <v>4828</v>
      </c>
      <c r="AC770" s="121" t="s">
        <v>2455</v>
      </c>
      <c r="AD770" s="121" t="s">
        <v>4817</v>
      </c>
      <c r="AE770" s="121" t="s">
        <v>4825</v>
      </c>
      <c r="AF770" s="121"/>
      <c r="AG770" s="121"/>
      <c r="AH770" s="121"/>
      <c r="AI770" s="551"/>
      <c r="AJ770" s="551"/>
      <c r="AK770" s="551"/>
      <c r="AL770" s="551"/>
      <c r="AM770" s="551"/>
      <c r="AN770" s="551"/>
      <c r="AO770" s="551"/>
      <c r="AP770" s="551"/>
      <c r="AQ770" s="551"/>
      <c r="AR770" s="551"/>
      <c r="AS770" s="551"/>
      <c r="AT770" s="551"/>
      <c r="AU770" s="551"/>
      <c r="AV770" s="551"/>
      <c r="AW770" s="551"/>
      <c r="AX770" s="551"/>
    </row>
    <row r="771">
      <c r="A771" s="570" t="s">
        <v>4801</v>
      </c>
      <c r="B771" s="570" t="s">
        <v>4829</v>
      </c>
      <c r="C771" s="570" t="s">
        <v>168</v>
      </c>
      <c r="D771" s="570" t="s">
        <v>4803</v>
      </c>
      <c r="E771" s="570" t="s">
        <v>2714</v>
      </c>
      <c r="F771" s="570">
        <v>32</v>
      </c>
      <c r="G771" s="570">
        <v>252</v>
      </c>
      <c r="H771" s="570">
        <v>1800</v>
      </c>
      <c r="I771" s="569"/>
      <c r="J771" s="121"/>
      <c r="K771" s="121"/>
      <c r="L771" s="121"/>
      <c r="M771" s="570"/>
      <c r="N771" s="569"/>
      <c r="O771" s="569"/>
      <c r="P771" s="569"/>
      <c r="Q771" s="121"/>
      <c r="R771" s="121" t="s">
        <v>4830</v>
      </c>
      <c r="S771" s="121" t="s">
        <v>2716</v>
      </c>
      <c r="T771" s="121" t="s">
        <v>3163</v>
      </c>
      <c r="U771" s="121">
        <v>0</v>
      </c>
      <c r="V771" s="121" t="s">
        <v>3178</v>
      </c>
      <c r="W771" s="121" t="s">
        <v>3178</v>
      </c>
      <c r="X771" s="121" t="s">
        <v>2721</v>
      </c>
      <c r="Y771" s="121" t="s">
        <v>2465</v>
      </c>
      <c r="Z771" s="121" t="s">
        <v>3165</v>
      </c>
      <c r="AA771" s="121" t="s">
        <v>3166</v>
      </c>
      <c r="AB771" s="121" t="s">
        <v>4831</v>
      </c>
      <c r="AC771" s="121" t="s">
        <v>2455</v>
      </c>
      <c r="AD771" s="121" t="s">
        <v>4817</v>
      </c>
      <c r="AE771" s="121" t="s">
        <v>4825</v>
      </c>
      <c r="AF771" s="121"/>
      <c r="AG771" s="121"/>
      <c r="AH771" s="121"/>
      <c r="AI771" s="551"/>
      <c r="AJ771" s="551"/>
      <c r="AK771" s="551"/>
      <c r="AL771" s="551"/>
      <c r="AM771" s="551"/>
      <c r="AN771" s="551"/>
      <c r="AO771" s="551"/>
      <c r="AP771" s="551"/>
      <c r="AQ771" s="551"/>
      <c r="AR771" s="551"/>
      <c r="AS771" s="551"/>
      <c r="AT771" s="551"/>
      <c r="AU771" s="551"/>
      <c r="AV771" s="551"/>
      <c r="AW771" s="551"/>
      <c r="AX771" s="551"/>
    </row>
    <row r="772">
      <c r="A772" s="570" t="s">
        <v>4801</v>
      </c>
      <c r="B772" s="570" t="s">
        <v>4832</v>
      </c>
      <c r="C772" s="570" t="s">
        <v>168</v>
      </c>
      <c r="D772" s="570" t="s">
        <v>4803</v>
      </c>
      <c r="E772" s="570" t="s">
        <v>2714</v>
      </c>
      <c r="F772" s="570">
        <v>24</v>
      </c>
      <c r="G772" s="570">
        <v>65</v>
      </c>
      <c r="H772" s="570">
        <v>500</v>
      </c>
      <c r="I772" s="569"/>
      <c r="J772" s="121"/>
      <c r="K772" s="121"/>
      <c r="L772" s="121"/>
      <c r="M772" s="570"/>
      <c r="N772" s="569"/>
      <c r="O772" s="569"/>
      <c r="P772" s="569"/>
      <c r="Q772" s="121"/>
      <c r="R772" s="121" t="s">
        <v>4833</v>
      </c>
      <c r="S772" s="121" t="s">
        <v>2742</v>
      </c>
      <c r="T772" s="121" t="s">
        <v>2766</v>
      </c>
      <c r="U772" s="121">
        <v>0</v>
      </c>
      <c r="V772" s="121" t="s">
        <v>2969</v>
      </c>
      <c r="W772" s="121" t="s">
        <v>2969</v>
      </c>
      <c r="X772" s="121" t="s">
        <v>2721</v>
      </c>
      <c r="Y772" s="121" t="s">
        <v>2465</v>
      </c>
      <c r="Z772" s="121" t="s">
        <v>2768</v>
      </c>
      <c r="AA772" s="121" t="s">
        <v>2769</v>
      </c>
      <c r="AB772" s="121" t="s">
        <v>4834</v>
      </c>
      <c r="AC772" s="121" t="s">
        <v>2103</v>
      </c>
      <c r="AD772" s="121" t="s">
        <v>2788</v>
      </c>
      <c r="AE772" s="121" t="s">
        <v>4354</v>
      </c>
      <c r="AF772" s="121"/>
      <c r="AG772" s="121"/>
      <c r="AH772" s="121"/>
      <c r="AI772" s="551"/>
      <c r="AJ772" s="551"/>
      <c r="AK772" s="551"/>
      <c r="AL772" s="551"/>
      <c r="AM772" s="551"/>
      <c r="AN772" s="551"/>
      <c r="AO772" s="551"/>
      <c r="AP772" s="551"/>
      <c r="AQ772" s="551"/>
      <c r="AR772" s="551"/>
      <c r="AS772" s="551"/>
      <c r="AT772" s="551"/>
      <c r="AU772" s="551"/>
      <c r="AV772" s="551"/>
      <c r="AW772" s="551"/>
      <c r="AX772" s="551"/>
    </row>
    <row r="773">
      <c r="A773" s="570" t="s">
        <v>4801</v>
      </c>
      <c r="B773" s="570" t="s">
        <v>4835</v>
      </c>
      <c r="C773" s="570" t="s">
        <v>168</v>
      </c>
      <c r="D773" s="570" t="s">
        <v>4803</v>
      </c>
      <c r="E773" s="570" t="s">
        <v>2714</v>
      </c>
      <c r="F773" s="570">
        <v>24</v>
      </c>
      <c r="G773" s="570">
        <v>65</v>
      </c>
      <c r="H773" s="570">
        <v>500</v>
      </c>
      <c r="I773" s="569"/>
      <c r="J773" s="121"/>
      <c r="K773" s="121"/>
      <c r="L773" s="121"/>
      <c r="M773" s="570"/>
      <c r="N773" s="569"/>
      <c r="O773" s="569"/>
      <c r="P773" s="569"/>
      <c r="Q773" s="121"/>
      <c r="R773" s="121" t="s">
        <v>4836</v>
      </c>
      <c r="S773" s="121" t="s">
        <v>2742</v>
      </c>
      <c r="T773" s="121" t="s">
        <v>2766</v>
      </c>
      <c r="U773" s="121">
        <v>0</v>
      </c>
      <c r="V773" s="121" t="s">
        <v>2969</v>
      </c>
      <c r="W773" s="121" t="s">
        <v>2969</v>
      </c>
      <c r="X773" s="121" t="s">
        <v>2721</v>
      </c>
      <c r="Y773" s="121" t="s">
        <v>2465</v>
      </c>
      <c r="Z773" s="121" t="s">
        <v>2768</v>
      </c>
      <c r="AA773" s="121" t="s">
        <v>2769</v>
      </c>
      <c r="AB773" s="121" t="s">
        <v>4837</v>
      </c>
      <c r="AC773" s="121" t="s">
        <v>2103</v>
      </c>
      <c r="AD773" s="121" t="s">
        <v>2788</v>
      </c>
      <c r="AE773" s="121" t="s">
        <v>4354</v>
      </c>
      <c r="AF773" s="121"/>
      <c r="AG773" s="121"/>
      <c r="AH773" s="121"/>
      <c r="AI773" s="551"/>
      <c r="AJ773" s="551"/>
      <c r="AK773" s="551"/>
      <c r="AL773" s="551"/>
      <c r="AM773" s="551"/>
      <c r="AN773" s="551"/>
      <c r="AO773" s="551"/>
      <c r="AP773" s="551"/>
      <c r="AQ773" s="551"/>
      <c r="AR773" s="551"/>
      <c r="AS773" s="551"/>
      <c r="AT773" s="551"/>
      <c r="AU773" s="551"/>
      <c r="AV773" s="551"/>
      <c r="AW773" s="551"/>
      <c r="AX773" s="551"/>
    </row>
    <row r="774">
      <c r="A774" s="570" t="s">
        <v>4801</v>
      </c>
      <c r="B774" s="570" t="s">
        <v>4838</v>
      </c>
      <c r="C774" s="570" t="s">
        <v>168</v>
      </c>
      <c r="D774" s="570" t="s">
        <v>4803</v>
      </c>
      <c r="E774" s="570" t="s">
        <v>2714</v>
      </c>
      <c r="F774" s="570">
        <v>24</v>
      </c>
      <c r="G774" s="570">
        <v>65</v>
      </c>
      <c r="H774" s="570">
        <v>500</v>
      </c>
      <c r="I774" s="569"/>
      <c r="J774" s="121"/>
      <c r="K774" s="121"/>
      <c r="L774" s="121"/>
      <c r="M774" s="570"/>
      <c r="N774" s="569"/>
      <c r="O774" s="569"/>
      <c r="P774" s="569"/>
      <c r="Q774" s="121"/>
      <c r="R774" s="121" t="s">
        <v>4839</v>
      </c>
      <c r="S774" s="121" t="s">
        <v>2742</v>
      </c>
      <c r="T774" s="121" t="s">
        <v>2766</v>
      </c>
      <c r="U774" s="121">
        <v>0</v>
      </c>
      <c r="V774" s="121" t="s">
        <v>2969</v>
      </c>
      <c r="W774" s="121" t="s">
        <v>2767</v>
      </c>
      <c r="X774" s="121" t="s">
        <v>2721</v>
      </c>
      <c r="Y774" s="121" t="s">
        <v>2465</v>
      </c>
      <c r="Z774" s="121" t="s">
        <v>2768</v>
      </c>
      <c r="AA774" s="121" t="s">
        <v>2769</v>
      </c>
      <c r="AB774" s="121" t="s">
        <v>2792</v>
      </c>
      <c r="AC774" s="121" t="s">
        <v>2103</v>
      </c>
      <c r="AD774" s="121" t="s">
        <v>2788</v>
      </c>
      <c r="AE774" s="121" t="s">
        <v>2793</v>
      </c>
      <c r="AF774" s="121"/>
      <c r="AG774" s="121"/>
      <c r="AH774" s="121"/>
      <c r="AI774" s="551"/>
      <c r="AJ774" s="551"/>
      <c r="AK774" s="551"/>
      <c r="AL774" s="551"/>
      <c r="AM774" s="551"/>
      <c r="AN774" s="551"/>
      <c r="AO774" s="551"/>
      <c r="AP774" s="551"/>
      <c r="AQ774" s="551"/>
      <c r="AR774" s="551"/>
      <c r="AS774" s="551"/>
      <c r="AT774" s="551"/>
      <c r="AU774" s="551"/>
      <c r="AV774" s="551"/>
      <c r="AW774" s="551"/>
      <c r="AX774" s="551"/>
    </row>
    <row r="775">
      <c r="A775" s="570" t="s">
        <v>4801</v>
      </c>
      <c r="B775" s="570" t="s">
        <v>4840</v>
      </c>
      <c r="C775" s="570" t="s">
        <v>168</v>
      </c>
      <c r="D775" s="570" t="s">
        <v>4803</v>
      </c>
      <c r="E775" s="570" t="s">
        <v>2714</v>
      </c>
      <c r="F775" s="570">
        <v>24</v>
      </c>
      <c r="G775" s="570">
        <v>65</v>
      </c>
      <c r="H775" s="570">
        <v>500</v>
      </c>
      <c r="I775" s="569"/>
      <c r="J775" s="121"/>
      <c r="K775" s="121"/>
      <c r="L775" s="121"/>
      <c r="M775" s="570"/>
      <c r="N775" s="569"/>
      <c r="O775" s="569"/>
      <c r="P775" s="569"/>
      <c r="Q775" s="121"/>
      <c r="R775" s="121" t="s">
        <v>4841</v>
      </c>
      <c r="S775" s="121" t="s">
        <v>2742</v>
      </c>
      <c r="T775" s="121" t="s">
        <v>2766</v>
      </c>
      <c r="U775" s="121">
        <v>0</v>
      </c>
      <c r="V775" s="121" t="s">
        <v>2969</v>
      </c>
      <c r="W775" s="121" t="s">
        <v>2869</v>
      </c>
      <c r="X775" s="121" t="s">
        <v>2721</v>
      </c>
      <c r="Y775" s="121" t="s">
        <v>2465</v>
      </c>
      <c r="Z775" s="121" t="s">
        <v>2785</v>
      </c>
      <c r="AA775" s="121" t="s">
        <v>2786</v>
      </c>
      <c r="AB775" s="121" t="s">
        <v>4842</v>
      </c>
      <c r="AC775" s="121" t="s">
        <v>2103</v>
      </c>
      <c r="AD775" s="121" t="s">
        <v>2788</v>
      </c>
      <c r="AE775" s="121" t="s">
        <v>2826</v>
      </c>
      <c r="AF775" s="121"/>
      <c r="AG775" s="121"/>
      <c r="AH775" s="121"/>
      <c r="AI775" s="551"/>
      <c r="AJ775" s="551"/>
      <c r="AK775" s="551"/>
      <c r="AL775" s="551"/>
      <c r="AM775" s="551"/>
      <c r="AN775" s="551"/>
      <c r="AO775" s="551"/>
      <c r="AP775" s="551"/>
      <c r="AQ775" s="551"/>
      <c r="AR775" s="551"/>
      <c r="AS775" s="551"/>
      <c r="AT775" s="551"/>
      <c r="AU775" s="551"/>
      <c r="AV775" s="551"/>
      <c r="AW775" s="551"/>
      <c r="AX775" s="551"/>
    </row>
    <row r="776">
      <c r="A776" s="570" t="s">
        <v>4801</v>
      </c>
      <c r="B776" s="570" t="s">
        <v>4843</v>
      </c>
      <c r="C776" s="570" t="s">
        <v>168</v>
      </c>
      <c r="D776" s="570" t="s">
        <v>4803</v>
      </c>
      <c r="E776" s="570" t="s">
        <v>2714</v>
      </c>
      <c r="F776" s="570">
        <v>24</v>
      </c>
      <c r="G776" s="570">
        <v>65</v>
      </c>
      <c r="H776" s="570">
        <v>500</v>
      </c>
      <c r="I776" s="569"/>
      <c r="J776" s="121"/>
      <c r="K776" s="121"/>
      <c r="L776" s="121"/>
      <c r="M776" s="570"/>
      <c r="N776" s="569"/>
      <c r="O776" s="569"/>
      <c r="P776" s="569"/>
      <c r="Q776" s="121"/>
      <c r="R776" s="121" t="s">
        <v>4844</v>
      </c>
      <c r="S776" s="121" t="s">
        <v>2742</v>
      </c>
      <c r="T776" s="121" t="s">
        <v>2766</v>
      </c>
      <c r="U776" s="121">
        <v>0</v>
      </c>
      <c r="V776" s="121" t="s">
        <v>2969</v>
      </c>
      <c r="W776" s="121" t="s">
        <v>2969</v>
      </c>
      <c r="X776" s="121" t="s">
        <v>2721</v>
      </c>
      <c r="Y776" s="121" t="s">
        <v>2465</v>
      </c>
      <c r="Z776" s="121" t="s">
        <v>2744</v>
      </c>
      <c r="AA776" s="121" t="s">
        <v>2751</v>
      </c>
      <c r="AB776" s="121" t="s">
        <v>4845</v>
      </c>
      <c r="AC776" s="121" t="s">
        <v>2103</v>
      </c>
      <c r="AD776" s="121" t="s">
        <v>2747</v>
      </c>
      <c r="AE776" s="121" t="s">
        <v>3068</v>
      </c>
      <c r="AF776" s="121"/>
      <c r="AG776" s="121"/>
      <c r="AH776" s="121"/>
      <c r="AI776" s="551"/>
      <c r="AJ776" s="551"/>
      <c r="AK776" s="551"/>
      <c r="AL776" s="551"/>
      <c r="AM776" s="551"/>
      <c r="AN776" s="551"/>
      <c r="AO776" s="551"/>
      <c r="AP776" s="551"/>
      <c r="AQ776" s="551"/>
      <c r="AR776" s="551"/>
      <c r="AS776" s="551"/>
      <c r="AT776" s="551"/>
      <c r="AU776" s="551"/>
      <c r="AV776" s="551"/>
      <c r="AW776" s="551"/>
      <c r="AX776" s="551"/>
    </row>
    <row r="777">
      <c r="A777" s="570" t="s">
        <v>4801</v>
      </c>
      <c r="B777" s="570" t="s">
        <v>4846</v>
      </c>
      <c r="C777" s="570" t="s">
        <v>168</v>
      </c>
      <c r="D777" s="570" t="s">
        <v>4803</v>
      </c>
      <c r="E777" s="570" t="s">
        <v>2714</v>
      </c>
      <c r="F777" s="570">
        <v>24</v>
      </c>
      <c r="G777" s="570">
        <v>65</v>
      </c>
      <c r="H777" s="570">
        <v>500</v>
      </c>
      <c r="I777" s="569"/>
      <c r="J777" s="121"/>
      <c r="K777" s="121"/>
      <c r="L777" s="121"/>
      <c r="M777" s="570"/>
      <c r="N777" s="569"/>
      <c r="O777" s="569"/>
      <c r="P777" s="569"/>
      <c r="Q777" s="121"/>
      <c r="R777" s="121" t="s">
        <v>4847</v>
      </c>
      <c r="S777" s="121" t="s">
        <v>2742</v>
      </c>
      <c r="T777" s="121" t="s">
        <v>2766</v>
      </c>
      <c r="U777" s="121">
        <v>0</v>
      </c>
      <c r="V777" s="121" t="s">
        <v>2969</v>
      </c>
      <c r="W777" s="121" t="s">
        <v>2949</v>
      </c>
      <c r="X777" s="121" t="s">
        <v>2721</v>
      </c>
      <c r="Y777" s="121" t="s">
        <v>2465</v>
      </c>
      <c r="Z777" s="121" t="s">
        <v>2744</v>
      </c>
      <c r="AA777" s="121" t="s">
        <v>2751</v>
      </c>
      <c r="AB777" s="121" t="s">
        <v>3708</v>
      </c>
      <c r="AC777" s="121" t="s">
        <v>2103</v>
      </c>
      <c r="AD777" s="121" t="s">
        <v>2747</v>
      </c>
      <c r="AE777" s="121" t="s">
        <v>2797</v>
      </c>
      <c r="AF777" s="121"/>
      <c r="AG777" s="121"/>
      <c r="AH777" s="121"/>
      <c r="AI777" s="551"/>
      <c r="AJ777" s="551"/>
      <c r="AK777" s="551"/>
      <c r="AL777" s="551"/>
      <c r="AM777" s="551"/>
      <c r="AN777" s="551"/>
      <c r="AO777" s="551"/>
      <c r="AP777" s="551"/>
      <c r="AQ777" s="551"/>
      <c r="AR777" s="551"/>
      <c r="AS777" s="551"/>
      <c r="AT777" s="551"/>
      <c r="AU777" s="551"/>
      <c r="AV777" s="551"/>
      <c r="AW777" s="551"/>
      <c r="AX777" s="551"/>
    </row>
    <row r="778">
      <c r="A778" s="570" t="s">
        <v>4801</v>
      </c>
      <c r="B778" s="570" t="s">
        <v>4848</v>
      </c>
      <c r="C778" s="570" t="s">
        <v>168</v>
      </c>
      <c r="D778" s="570" t="s">
        <v>4803</v>
      </c>
      <c r="E778" s="570" t="s">
        <v>2714</v>
      </c>
      <c r="F778" s="570">
        <v>24</v>
      </c>
      <c r="G778" s="570">
        <v>65</v>
      </c>
      <c r="H778" s="570">
        <v>500</v>
      </c>
      <c r="I778" s="569"/>
      <c r="J778" s="121"/>
      <c r="K778" s="121"/>
      <c r="L778" s="121"/>
      <c r="M778" s="570"/>
      <c r="N778" s="569"/>
      <c r="O778" s="569"/>
      <c r="P778" s="569"/>
      <c r="Q778" s="121"/>
      <c r="R778" s="121" t="s">
        <v>4849</v>
      </c>
      <c r="S778" s="121" t="s">
        <v>2742</v>
      </c>
      <c r="T778" s="121" t="s">
        <v>2766</v>
      </c>
      <c r="U778" s="121">
        <v>0</v>
      </c>
      <c r="V778" s="121" t="s">
        <v>2969</v>
      </c>
      <c r="W778" s="121" t="s">
        <v>2767</v>
      </c>
      <c r="X778" s="121" t="s">
        <v>2721</v>
      </c>
      <c r="Y778" s="121" t="s">
        <v>2465</v>
      </c>
      <c r="Z778" s="121" t="s">
        <v>2744</v>
      </c>
      <c r="AA778" s="121" t="s">
        <v>2751</v>
      </c>
      <c r="AB778" s="121" t="s">
        <v>3384</v>
      </c>
      <c r="AC778" s="121" t="s">
        <v>2103</v>
      </c>
      <c r="AD778" s="121" t="s">
        <v>2747</v>
      </c>
      <c r="AE778" s="121" t="s">
        <v>2797</v>
      </c>
      <c r="AF778" s="121"/>
      <c r="AG778" s="121"/>
      <c r="AH778" s="121"/>
      <c r="AI778" s="551"/>
      <c r="AJ778" s="551"/>
      <c r="AK778" s="551"/>
      <c r="AL778" s="551"/>
      <c r="AM778" s="551"/>
      <c r="AN778" s="551"/>
      <c r="AO778" s="551"/>
      <c r="AP778" s="551"/>
      <c r="AQ778" s="551"/>
      <c r="AR778" s="551"/>
      <c r="AS778" s="551"/>
      <c r="AT778" s="551"/>
      <c r="AU778" s="551"/>
      <c r="AV778" s="551"/>
      <c r="AW778" s="551"/>
      <c r="AX778" s="551"/>
    </row>
    <row r="779">
      <c r="A779" s="570" t="s">
        <v>4801</v>
      </c>
      <c r="B779" s="570" t="s">
        <v>4850</v>
      </c>
      <c r="C779" s="570" t="s">
        <v>168</v>
      </c>
      <c r="D779" s="570" t="s">
        <v>4803</v>
      </c>
      <c r="E779" s="570" t="s">
        <v>2714</v>
      </c>
      <c r="F779" s="570">
        <v>24</v>
      </c>
      <c r="G779" s="570">
        <v>65</v>
      </c>
      <c r="H779" s="570">
        <v>500</v>
      </c>
      <c r="I779" s="569"/>
      <c r="J779" s="121"/>
      <c r="K779" s="121"/>
      <c r="L779" s="121"/>
      <c r="M779" s="570"/>
      <c r="N779" s="569"/>
      <c r="O779" s="569"/>
      <c r="P779" s="569"/>
      <c r="Q779" s="121"/>
      <c r="R779" s="121" t="s">
        <v>4851</v>
      </c>
      <c r="S779" s="121" t="s">
        <v>2742</v>
      </c>
      <c r="T779" s="121" t="s">
        <v>2766</v>
      </c>
      <c r="U779" s="121">
        <v>0</v>
      </c>
      <c r="V779" s="121" t="s">
        <v>2969</v>
      </c>
      <c r="W779" s="121" t="s">
        <v>2969</v>
      </c>
      <c r="X779" s="121" t="s">
        <v>2721</v>
      </c>
      <c r="Y779" s="121" t="s">
        <v>2465</v>
      </c>
      <c r="Z779" s="121" t="s">
        <v>2744</v>
      </c>
      <c r="AA779" s="121" t="s">
        <v>2751</v>
      </c>
      <c r="AB779" s="121" t="s">
        <v>4408</v>
      </c>
      <c r="AC779" s="121" t="s">
        <v>2103</v>
      </c>
      <c r="AD779" s="121" t="s">
        <v>2747</v>
      </c>
      <c r="AE779" s="121" t="s">
        <v>3068</v>
      </c>
      <c r="AF779" s="121"/>
      <c r="AG779" s="121"/>
      <c r="AH779" s="121"/>
      <c r="AI779" s="551"/>
      <c r="AJ779" s="551"/>
      <c r="AK779" s="551"/>
      <c r="AL779" s="551"/>
      <c r="AM779" s="551"/>
      <c r="AN779" s="551"/>
      <c r="AO779" s="551"/>
      <c r="AP779" s="551"/>
      <c r="AQ779" s="551"/>
      <c r="AR779" s="551"/>
      <c r="AS779" s="551"/>
      <c r="AT779" s="551"/>
      <c r="AU779" s="551"/>
      <c r="AV779" s="551"/>
      <c r="AW779" s="551"/>
      <c r="AX779" s="551"/>
    </row>
    <row r="780">
      <c r="A780" s="570" t="s">
        <v>4801</v>
      </c>
      <c r="B780" s="570" t="s">
        <v>4852</v>
      </c>
      <c r="C780" s="570" t="s">
        <v>168</v>
      </c>
      <c r="D780" s="570" t="s">
        <v>4803</v>
      </c>
      <c r="E780" s="570" t="s">
        <v>2714</v>
      </c>
      <c r="F780" s="570">
        <v>24</v>
      </c>
      <c r="G780" s="570">
        <v>65</v>
      </c>
      <c r="H780" s="570">
        <v>500</v>
      </c>
      <c r="I780" s="569"/>
      <c r="J780" s="121"/>
      <c r="K780" s="121"/>
      <c r="L780" s="121"/>
      <c r="M780" s="570"/>
      <c r="N780" s="569"/>
      <c r="O780" s="569"/>
      <c r="P780" s="569"/>
      <c r="Q780" s="121"/>
      <c r="R780" s="121" t="s">
        <v>4853</v>
      </c>
      <c r="S780" s="121" t="s">
        <v>2742</v>
      </c>
      <c r="T780" s="121" t="s">
        <v>2766</v>
      </c>
      <c r="U780" s="121">
        <v>0</v>
      </c>
      <c r="V780" s="121" t="s">
        <v>2969</v>
      </c>
      <c r="W780" s="121" t="s">
        <v>2969</v>
      </c>
      <c r="X780" s="121" t="s">
        <v>2721</v>
      </c>
      <c r="Y780" s="121" t="s">
        <v>2465</v>
      </c>
      <c r="Z780" s="121" t="s">
        <v>2768</v>
      </c>
      <c r="AA780" s="121" t="s">
        <v>2769</v>
      </c>
      <c r="AB780" s="121" t="s">
        <v>4364</v>
      </c>
      <c r="AC780" s="121" t="s">
        <v>2103</v>
      </c>
      <c r="AD780" s="121" t="s">
        <v>2788</v>
      </c>
      <c r="AE780" s="121" t="s">
        <v>4354</v>
      </c>
      <c r="AF780" s="121"/>
      <c r="AG780" s="121"/>
      <c r="AH780" s="121"/>
      <c r="AI780" s="551"/>
      <c r="AJ780" s="551"/>
      <c r="AK780" s="551"/>
      <c r="AL780" s="551"/>
      <c r="AM780" s="551"/>
      <c r="AN780" s="551"/>
      <c r="AO780" s="551"/>
      <c r="AP780" s="551"/>
      <c r="AQ780" s="551"/>
      <c r="AR780" s="551"/>
      <c r="AS780" s="551"/>
      <c r="AT780" s="551"/>
      <c r="AU780" s="551"/>
      <c r="AV780" s="551"/>
      <c r="AW780" s="551"/>
      <c r="AX780" s="551"/>
    </row>
    <row r="781">
      <c r="A781" s="570" t="s">
        <v>4801</v>
      </c>
      <c r="B781" s="570" t="s">
        <v>4854</v>
      </c>
      <c r="C781" s="570" t="s">
        <v>168</v>
      </c>
      <c r="D781" s="570" t="s">
        <v>4803</v>
      </c>
      <c r="E781" s="570" t="s">
        <v>2714</v>
      </c>
      <c r="F781" s="570">
        <v>24</v>
      </c>
      <c r="G781" s="570">
        <v>65</v>
      </c>
      <c r="H781" s="570">
        <v>500</v>
      </c>
      <c r="I781" s="569"/>
      <c r="J781" s="121"/>
      <c r="K781" s="121"/>
      <c r="L781" s="121"/>
      <c r="M781" s="570"/>
      <c r="N781" s="569"/>
      <c r="O781" s="569"/>
      <c r="P781" s="569"/>
      <c r="Q781" s="121"/>
      <c r="R781" s="121" t="s">
        <v>4855</v>
      </c>
      <c r="S781" s="121" t="s">
        <v>2742</v>
      </c>
      <c r="T781" s="121" t="s">
        <v>2766</v>
      </c>
      <c r="U781" s="121">
        <v>0</v>
      </c>
      <c r="V781" s="121" t="s">
        <v>2969</v>
      </c>
      <c r="W781" s="121" t="s">
        <v>2767</v>
      </c>
      <c r="X781" s="121" t="s">
        <v>2721</v>
      </c>
      <c r="Y781" s="121" t="s">
        <v>2465</v>
      </c>
      <c r="Z781" s="121" t="s">
        <v>2768</v>
      </c>
      <c r="AA781" s="121" t="s">
        <v>2769</v>
      </c>
      <c r="AB781" s="121" t="s">
        <v>4389</v>
      </c>
      <c r="AC781" s="121" t="s">
        <v>2103</v>
      </c>
      <c r="AD781" s="121" t="s">
        <v>2788</v>
      </c>
      <c r="AE781" s="121" t="s">
        <v>2793</v>
      </c>
      <c r="AF781" s="121"/>
      <c r="AG781" s="121"/>
      <c r="AH781" s="121"/>
      <c r="AI781" s="551"/>
      <c r="AJ781" s="551"/>
      <c r="AK781" s="551"/>
      <c r="AL781" s="551"/>
      <c r="AM781" s="551"/>
      <c r="AN781" s="551"/>
      <c r="AO781" s="551"/>
      <c r="AP781" s="551"/>
      <c r="AQ781" s="551"/>
      <c r="AR781" s="551"/>
      <c r="AS781" s="551"/>
      <c r="AT781" s="551"/>
      <c r="AU781" s="551"/>
      <c r="AV781" s="551"/>
      <c r="AW781" s="551"/>
      <c r="AX781" s="551"/>
    </row>
    <row r="782">
      <c r="A782" s="570" t="s">
        <v>4801</v>
      </c>
      <c r="B782" s="570" t="s">
        <v>4856</v>
      </c>
      <c r="C782" s="570" t="s">
        <v>168</v>
      </c>
      <c r="D782" s="570" t="s">
        <v>4803</v>
      </c>
      <c r="E782" s="570" t="s">
        <v>2714</v>
      </c>
      <c r="F782" s="570">
        <v>24</v>
      </c>
      <c r="G782" s="570">
        <v>65</v>
      </c>
      <c r="H782" s="570">
        <v>500</v>
      </c>
      <c r="I782" s="569"/>
      <c r="J782" s="121"/>
      <c r="K782" s="121"/>
      <c r="L782" s="121"/>
      <c r="M782" s="570"/>
      <c r="N782" s="569"/>
      <c r="O782" s="569"/>
      <c r="P782" s="569"/>
      <c r="Q782" s="121"/>
      <c r="R782" s="121" t="s">
        <v>4857</v>
      </c>
      <c r="S782" s="121" t="s">
        <v>2742</v>
      </c>
      <c r="T782" s="121" t="s">
        <v>2766</v>
      </c>
      <c r="U782" s="121">
        <v>0</v>
      </c>
      <c r="V782" s="121" t="s">
        <v>2969</v>
      </c>
      <c r="W782" s="121" t="s">
        <v>2969</v>
      </c>
      <c r="X782" s="121" t="s">
        <v>2721</v>
      </c>
      <c r="Y782" s="121" t="s">
        <v>2465</v>
      </c>
      <c r="Z782" s="121" t="s">
        <v>2768</v>
      </c>
      <c r="AA782" s="121" t="s">
        <v>2769</v>
      </c>
      <c r="AB782" s="121" t="s">
        <v>4834</v>
      </c>
      <c r="AC782" s="121" t="s">
        <v>2103</v>
      </c>
      <c r="AD782" s="121" t="s">
        <v>2788</v>
      </c>
      <c r="AE782" s="121" t="s">
        <v>4354</v>
      </c>
      <c r="AF782" s="121"/>
      <c r="AG782" s="121"/>
      <c r="AH782" s="121"/>
      <c r="AI782" s="551"/>
      <c r="AJ782" s="551"/>
      <c r="AK782" s="551"/>
      <c r="AL782" s="551"/>
      <c r="AM782" s="551"/>
      <c r="AN782" s="551"/>
      <c r="AO782" s="551"/>
      <c r="AP782" s="551"/>
      <c r="AQ782" s="551"/>
      <c r="AR782" s="551"/>
      <c r="AS782" s="551"/>
      <c r="AT782" s="551"/>
      <c r="AU782" s="551"/>
      <c r="AV782" s="551"/>
      <c r="AW782" s="551"/>
      <c r="AX782" s="551"/>
    </row>
    <row r="783">
      <c r="A783" s="570" t="s">
        <v>4801</v>
      </c>
      <c r="B783" s="570" t="s">
        <v>4858</v>
      </c>
      <c r="C783" s="570" t="s">
        <v>168</v>
      </c>
      <c r="D783" s="570" t="s">
        <v>4803</v>
      </c>
      <c r="E783" s="570" t="s">
        <v>2714</v>
      </c>
      <c r="F783" s="570">
        <v>24</v>
      </c>
      <c r="G783" s="570">
        <v>65</v>
      </c>
      <c r="H783" s="570">
        <v>500</v>
      </c>
      <c r="I783" s="569"/>
      <c r="J783" s="121"/>
      <c r="K783" s="121"/>
      <c r="L783" s="121"/>
      <c r="M783" s="570"/>
      <c r="N783" s="569"/>
      <c r="O783" s="569"/>
      <c r="P783" s="569"/>
      <c r="Q783" s="121"/>
      <c r="R783" s="121" t="s">
        <v>4859</v>
      </c>
      <c r="S783" s="121" t="s">
        <v>2742</v>
      </c>
      <c r="T783" s="121" t="s">
        <v>2766</v>
      </c>
      <c r="U783" s="121">
        <v>0</v>
      </c>
      <c r="V783" s="121" t="s">
        <v>2969</v>
      </c>
      <c r="W783" s="121" t="s">
        <v>2869</v>
      </c>
      <c r="X783" s="121" t="s">
        <v>2721</v>
      </c>
      <c r="Y783" s="121" t="s">
        <v>2465</v>
      </c>
      <c r="Z783" s="121" t="s">
        <v>2785</v>
      </c>
      <c r="AA783" s="121" t="s">
        <v>2786</v>
      </c>
      <c r="AB783" s="121" t="s">
        <v>4860</v>
      </c>
      <c r="AC783" s="121" t="s">
        <v>2103</v>
      </c>
      <c r="AD783" s="121" t="s">
        <v>2788</v>
      </c>
      <c r="AE783" s="121" t="s">
        <v>2789</v>
      </c>
      <c r="AF783" s="121"/>
      <c r="AG783" s="121"/>
      <c r="AH783" s="121"/>
      <c r="AI783" s="551"/>
      <c r="AJ783" s="551"/>
      <c r="AK783" s="551"/>
      <c r="AL783" s="551"/>
      <c r="AM783" s="551"/>
      <c r="AN783" s="551"/>
      <c r="AO783" s="551"/>
      <c r="AP783" s="551"/>
      <c r="AQ783" s="551"/>
      <c r="AR783" s="551"/>
      <c r="AS783" s="551"/>
      <c r="AT783" s="551"/>
      <c r="AU783" s="551"/>
      <c r="AV783" s="551"/>
      <c r="AW783" s="551"/>
      <c r="AX783" s="551"/>
    </row>
    <row r="784">
      <c r="A784" s="570" t="s">
        <v>4801</v>
      </c>
      <c r="B784" s="570" t="s">
        <v>4861</v>
      </c>
      <c r="C784" s="570" t="s">
        <v>168</v>
      </c>
      <c r="D784" s="570" t="s">
        <v>4803</v>
      </c>
      <c r="E784" s="570" t="s">
        <v>2714</v>
      </c>
      <c r="F784" s="570">
        <v>24</v>
      </c>
      <c r="G784" s="570">
        <v>65</v>
      </c>
      <c r="H784" s="570">
        <v>500</v>
      </c>
      <c r="I784" s="569"/>
      <c r="J784" s="121"/>
      <c r="K784" s="121"/>
      <c r="L784" s="121"/>
      <c r="M784" s="570"/>
      <c r="N784" s="569"/>
      <c r="O784" s="569"/>
      <c r="P784" s="569"/>
      <c r="Q784" s="121"/>
      <c r="R784" s="121" t="s">
        <v>4862</v>
      </c>
      <c r="S784" s="121" t="s">
        <v>2742</v>
      </c>
      <c r="T784" s="121" t="s">
        <v>2766</v>
      </c>
      <c r="U784" s="121">
        <v>0</v>
      </c>
      <c r="V784" s="121" t="s">
        <v>2969</v>
      </c>
      <c r="W784" s="121" t="s">
        <v>3071</v>
      </c>
      <c r="X784" s="121" t="s">
        <v>2721</v>
      </c>
      <c r="Y784" s="121" t="s">
        <v>2465</v>
      </c>
      <c r="Z784" s="121" t="s">
        <v>2744</v>
      </c>
      <c r="AA784" s="121" t="s">
        <v>2751</v>
      </c>
      <c r="AB784" s="121" t="s">
        <v>3089</v>
      </c>
      <c r="AC784" s="121" t="s">
        <v>2103</v>
      </c>
      <c r="AD784" s="121" t="s">
        <v>2747</v>
      </c>
      <c r="AE784" s="121" t="s">
        <v>2797</v>
      </c>
      <c r="AF784" s="121"/>
      <c r="AG784" s="121"/>
      <c r="AH784" s="121"/>
      <c r="AI784" s="551"/>
      <c r="AJ784" s="551"/>
      <c r="AK784" s="551"/>
      <c r="AL784" s="551"/>
      <c r="AM784" s="551"/>
      <c r="AN784" s="551"/>
      <c r="AO784" s="551"/>
      <c r="AP784" s="551"/>
      <c r="AQ784" s="551"/>
      <c r="AR784" s="551"/>
      <c r="AS784" s="551"/>
      <c r="AT784" s="551"/>
      <c r="AU784" s="551"/>
      <c r="AV784" s="551"/>
      <c r="AW784" s="551"/>
      <c r="AX784" s="551"/>
    </row>
    <row r="785">
      <c r="A785" s="570" t="s">
        <v>4801</v>
      </c>
      <c r="B785" s="570" t="s">
        <v>4863</v>
      </c>
      <c r="C785" s="570" t="s">
        <v>168</v>
      </c>
      <c r="D785" s="570" t="s">
        <v>4803</v>
      </c>
      <c r="E785" s="570" t="s">
        <v>2714</v>
      </c>
      <c r="F785" s="570">
        <v>24</v>
      </c>
      <c r="G785" s="570">
        <v>65</v>
      </c>
      <c r="H785" s="570">
        <v>500</v>
      </c>
      <c r="I785" s="569"/>
      <c r="J785" s="121"/>
      <c r="K785" s="121"/>
      <c r="L785" s="121"/>
      <c r="M785" s="570"/>
      <c r="N785" s="569"/>
      <c r="O785" s="569"/>
      <c r="P785" s="569"/>
      <c r="Q785" s="121"/>
      <c r="R785" s="121" t="s">
        <v>4864</v>
      </c>
      <c r="S785" s="121" t="s">
        <v>2742</v>
      </c>
      <c r="T785" s="121" t="s">
        <v>2766</v>
      </c>
      <c r="U785" s="121">
        <v>0</v>
      </c>
      <c r="V785" s="121" t="s">
        <v>2969</v>
      </c>
      <c r="W785" s="121" t="s">
        <v>3071</v>
      </c>
      <c r="X785" s="121" t="s">
        <v>2721</v>
      </c>
      <c r="Y785" s="121" t="s">
        <v>2465</v>
      </c>
      <c r="Z785" s="121" t="s">
        <v>2744</v>
      </c>
      <c r="AA785" s="121" t="s">
        <v>2751</v>
      </c>
      <c r="AB785" s="121" t="s">
        <v>3381</v>
      </c>
      <c r="AC785" s="121" t="s">
        <v>2103</v>
      </c>
      <c r="AD785" s="121" t="s">
        <v>2747</v>
      </c>
      <c r="AE785" s="121" t="s">
        <v>2797</v>
      </c>
      <c r="AF785" s="121"/>
      <c r="AG785" s="121"/>
      <c r="AH785" s="121"/>
      <c r="AI785" s="551"/>
      <c r="AJ785" s="551"/>
      <c r="AK785" s="551"/>
      <c r="AL785" s="551"/>
      <c r="AM785" s="551"/>
      <c r="AN785" s="551"/>
      <c r="AO785" s="551"/>
      <c r="AP785" s="551"/>
      <c r="AQ785" s="551"/>
      <c r="AR785" s="551"/>
      <c r="AS785" s="551"/>
      <c r="AT785" s="551"/>
      <c r="AU785" s="551"/>
      <c r="AV785" s="551"/>
      <c r="AW785" s="551"/>
      <c r="AX785" s="551"/>
    </row>
    <row r="786">
      <c r="A786" s="570" t="s">
        <v>4801</v>
      </c>
      <c r="B786" s="570" t="s">
        <v>4865</v>
      </c>
      <c r="C786" s="570" t="s">
        <v>168</v>
      </c>
      <c r="D786" s="570" t="s">
        <v>4803</v>
      </c>
      <c r="E786" s="570" t="s">
        <v>2714</v>
      </c>
      <c r="F786" s="570">
        <v>24</v>
      </c>
      <c r="G786" s="570">
        <v>65</v>
      </c>
      <c r="H786" s="570">
        <v>500</v>
      </c>
      <c r="I786" s="569"/>
      <c r="J786" s="121"/>
      <c r="K786" s="121"/>
      <c r="L786" s="121"/>
      <c r="M786" s="570"/>
      <c r="N786" s="569"/>
      <c r="O786" s="569"/>
      <c r="P786" s="569"/>
      <c r="Q786" s="121"/>
      <c r="R786" s="121" t="s">
        <v>4866</v>
      </c>
      <c r="S786" s="121" t="s">
        <v>2742</v>
      </c>
      <c r="T786" s="121" t="s">
        <v>2766</v>
      </c>
      <c r="U786" s="121">
        <v>0</v>
      </c>
      <c r="V786" s="121" t="s">
        <v>2969</v>
      </c>
      <c r="W786" s="121" t="s">
        <v>2767</v>
      </c>
      <c r="X786" s="121" t="s">
        <v>2721</v>
      </c>
      <c r="Y786" s="121" t="s">
        <v>2465</v>
      </c>
      <c r="Z786" s="121" t="s">
        <v>2744</v>
      </c>
      <c r="AA786" s="121" t="s">
        <v>2751</v>
      </c>
      <c r="AB786" s="121" t="s">
        <v>4867</v>
      </c>
      <c r="AC786" s="121" t="s">
        <v>2103</v>
      </c>
      <c r="AD786" s="121" t="s">
        <v>2747</v>
      </c>
      <c r="AE786" s="121" t="s">
        <v>2797</v>
      </c>
      <c r="AF786" s="121"/>
      <c r="AG786" s="121"/>
      <c r="AH786" s="121"/>
      <c r="AI786" s="551"/>
      <c r="AJ786" s="551"/>
      <c r="AK786" s="551"/>
      <c r="AL786" s="551"/>
      <c r="AM786" s="551"/>
      <c r="AN786" s="551"/>
      <c r="AO786" s="551"/>
      <c r="AP786" s="551"/>
      <c r="AQ786" s="551"/>
      <c r="AR786" s="551"/>
      <c r="AS786" s="551"/>
      <c r="AT786" s="551"/>
      <c r="AU786" s="551"/>
      <c r="AV786" s="551"/>
      <c r="AW786" s="551"/>
      <c r="AX786" s="551"/>
    </row>
    <row r="787">
      <c r="A787" s="570" t="s">
        <v>4801</v>
      </c>
      <c r="B787" s="570" t="s">
        <v>4868</v>
      </c>
      <c r="C787" s="570" t="s">
        <v>168</v>
      </c>
      <c r="D787" s="570" t="s">
        <v>4803</v>
      </c>
      <c r="E787" s="570" t="s">
        <v>2714</v>
      </c>
      <c r="F787" s="570">
        <v>24</v>
      </c>
      <c r="G787" s="570">
        <v>65</v>
      </c>
      <c r="H787" s="570">
        <v>500</v>
      </c>
      <c r="I787" s="569"/>
      <c r="J787" s="121"/>
      <c r="K787" s="121"/>
      <c r="L787" s="121"/>
      <c r="M787" s="570"/>
      <c r="N787" s="569"/>
      <c r="O787" s="569"/>
      <c r="P787" s="569"/>
      <c r="Q787" s="121"/>
      <c r="R787" s="121" t="s">
        <v>4869</v>
      </c>
      <c r="S787" s="121" t="s">
        <v>2742</v>
      </c>
      <c r="T787" s="121" t="s">
        <v>2766</v>
      </c>
      <c r="U787" s="121">
        <v>0</v>
      </c>
      <c r="V787" s="121" t="s">
        <v>2969</v>
      </c>
      <c r="W787" s="121" t="s">
        <v>2969</v>
      </c>
      <c r="X787" s="121" t="s">
        <v>2721</v>
      </c>
      <c r="Y787" s="121" t="s">
        <v>2465</v>
      </c>
      <c r="Z787" s="121" t="s">
        <v>2744</v>
      </c>
      <c r="AA787" s="121" t="s">
        <v>2751</v>
      </c>
      <c r="AB787" s="121" t="s">
        <v>4413</v>
      </c>
      <c r="AC787" s="121" t="s">
        <v>2103</v>
      </c>
      <c r="AD787" s="121" t="s">
        <v>2747</v>
      </c>
      <c r="AE787" s="121" t="s">
        <v>3068</v>
      </c>
      <c r="AF787" s="121"/>
      <c r="AG787" s="121"/>
      <c r="AH787" s="121"/>
      <c r="AI787" s="551"/>
      <c r="AJ787" s="551"/>
      <c r="AK787" s="551"/>
      <c r="AL787" s="551"/>
      <c r="AM787" s="551"/>
      <c r="AN787" s="551"/>
      <c r="AO787" s="551"/>
      <c r="AP787" s="551"/>
      <c r="AQ787" s="551"/>
      <c r="AR787" s="551"/>
      <c r="AS787" s="551"/>
      <c r="AT787" s="551"/>
      <c r="AU787" s="551"/>
      <c r="AV787" s="551"/>
      <c r="AW787" s="551"/>
      <c r="AX787" s="551"/>
    </row>
    <row r="788">
      <c r="A788" s="570" t="s">
        <v>4801</v>
      </c>
      <c r="B788" s="570" t="s">
        <v>4870</v>
      </c>
      <c r="C788" s="570" t="s">
        <v>168</v>
      </c>
      <c r="D788" s="570" t="s">
        <v>4803</v>
      </c>
      <c r="E788" s="570" t="s">
        <v>2714</v>
      </c>
      <c r="F788" s="570">
        <v>48</v>
      </c>
      <c r="G788" s="570">
        <v>94</v>
      </c>
      <c r="H788" s="570">
        <v>197</v>
      </c>
      <c r="I788" s="569"/>
      <c r="J788" s="121"/>
      <c r="K788" s="121"/>
      <c r="L788" s="121"/>
      <c r="M788" s="570"/>
      <c r="N788" s="569"/>
      <c r="O788" s="569"/>
      <c r="P788" s="569"/>
      <c r="Q788" s="121"/>
      <c r="R788" s="121" t="s">
        <v>4870</v>
      </c>
      <c r="S788" s="121" t="s">
        <v>2742</v>
      </c>
      <c r="T788" s="121" t="s">
        <v>2717</v>
      </c>
      <c r="U788" s="121">
        <v>0</v>
      </c>
      <c r="V788" s="121" t="s">
        <v>3164</v>
      </c>
      <c r="W788" s="121" t="s">
        <v>2969</v>
      </c>
      <c r="X788" s="121" t="s">
        <v>2721</v>
      </c>
      <c r="Y788" s="121" t="s">
        <v>2465</v>
      </c>
      <c r="Z788" s="121" t="s">
        <v>3155</v>
      </c>
      <c r="AA788" s="121" t="s">
        <v>3092</v>
      </c>
      <c r="AB788" s="121" t="s">
        <v>4871</v>
      </c>
      <c r="AC788" s="121" t="s">
        <v>2103</v>
      </c>
      <c r="AD788" s="121" t="s">
        <v>2747</v>
      </c>
      <c r="AE788" s="121" t="s">
        <v>3174</v>
      </c>
      <c r="AF788" s="121"/>
      <c r="AG788" s="121"/>
      <c r="AH788" s="121"/>
      <c r="AI788" s="551"/>
      <c r="AJ788" s="551"/>
      <c r="AK788" s="551"/>
      <c r="AL788" s="551"/>
      <c r="AM788" s="551"/>
      <c r="AN788" s="551"/>
      <c r="AO788" s="551"/>
      <c r="AP788" s="551"/>
      <c r="AQ788" s="551"/>
      <c r="AR788" s="551"/>
      <c r="AS788" s="551"/>
      <c r="AT788" s="551"/>
      <c r="AU788" s="551"/>
      <c r="AV788" s="551"/>
      <c r="AW788" s="551"/>
      <c r="AX788" s="551"/>
    </row>
    <row r="789">
      <c r="A789" s="570" t="s">
        <v>4801</v>
      </c>
      <c r="B789" s="570" t="s">
        <v>4872</v>
      </c>
      <c r="C789" s="570" t="s">
        <v>168</v>
      </c>
      <c r="D789" s="570" t="s">
        <v>4803</v>
      </c>
      <c r="E789" s="570" t="s">
        <v>2714</v>
      </c>
      <c r="F789" s="570">
        <v>48</v>
      </c>
      <c r="G789" s="570">
        <v>94</v>
      </c>
      <c r="H789" s="570">
        <v>197</v>
      </c>
      <c r="I789" s="569"/>
      <c r="J789" s="121"/>
      <c r="K789" s="121"/>
      <c r="L789" s="121"/>
      <c r="M789" s="570"/>
      <c r="N789" s="569"/>
      <c r="O789" s="569"/>
      <c r="P789" s="569"/>
      <c r="Q789" s="121"/>
      <c r="R789" s="121" t="s">
        <v>4872</v>
      </c>
      <c r="S789" s="121" t="s">
        <v>2742</v>
      </c>
      <c r="T789" s="121" t="s">
        <v>2717</v>
      </c>
      <c r="U789" s="121">
        <v>0</v>
      </c>
      <c r="V789" s="121" t="s">
        <v>3164</v>
      </c>
      <c r="W789" s="121" t="s">
        <v>2969</v>
      </c>
      <c r="X789" s="121" t="s">
        <v>2721</v>
      </c>
      <c r="Y789" s="121" t="s">
        <v>2465</v>
      </c>
      <c r="Z789" s="121" t="s">
        <v>3155</v>
      </c>
      <c r="AA789" s="121" t="s">
        <v>3092</v>
      </c>
      <c r="AB789" s="121" t="s">
        <v>3459</v>
      </c>
      <c r="AC789" s="121" t="s">
        <v>2103</v>
      </c>
      <c r="AD789" s="121" t="s">
        <v>2747</v>
      </c>
      <c r="AE789" s="121" t="s">
        <v>3445</v>
      </c>
      <c r="AF789" s="121"/>
      <c r="AG789" s="121"/>
      <c r="AH789" s="121"/>
      <c r="AI789" s="551"/>
      <c r="AJ789" s="551"/>
      <c r="AK789" s="551"/>
      <c r="AL789" s="551"/>
      <c r="AM789" s="551"/>
      <c r="AN789" s="551"/>
      <c r="AO789" s="551"/>
      <c r="AP789" s="551"/>
      <c r="AQ789" s="551"/>
      <c r="AR789" s="551"/>
      <c r="AS789" s="551"/>
      <c r="AT789" s="551"/>
      <c r="AU789" s="551"/>
      <c r="AV789" s="551"/>
      <c r="AW789" s="551"/>
      <c r="AX789" s="551"/>
    </row>
    <row r="790">
      <c r="A790" s="570" t="s">
        <v>4801</v>
      </c>
      <c r="B790" s="570" t="s">
        <v>4873</v>
      </c>
      <c r="C790" s="570" t="s">
        <v>168</v>
      </c>
      <c r="D790" s="570" t="s">
        <v>4803</v>
      </c>
      <c r="E790" s="570" t="s">
        <v>2714</v>
      </c>
      <c r="F790" s="570">
        <v>48</v>
      </c>
      <c r="G790" s="570">
        <v>94</v>
      </c>
      <c r="H790" s="570">
        <v>197</v>
      </c>
      <c r="I790" s="569"/>
      <c r="J790" s="121"/>
      <c r="K790" s="121"/>
      <c r="L790" s="121"/>
      <c r="M790" s="570"/>
      <c r="N790" s="569"/>
      <c r="O790" s="569"/>
      <c r="P790" s="569"/>
      <c r="Q790" s="121"/>
      <c r="R790" s="121" t="s">
        <v>4873</v>
      </c>
      <c r="S790" s="121" t="s">
        <v>2742</v>
      </c>
      <c r="T790" s="121" t="s">
        <v>2717</v>
      </c>
      <c r="U790" s="121">
        <v>0</v>
      </c>
      <c r="V790" s="121" t="s">
        <v>3164</v>
      </c>
      <c r="W790" s="121" t="s">
        <v>2969</v>
      </c>
      <c r="X790" s="121" t="s">
        <v>2721</v>
      </c>
      <c r="Y790" s="121" t="s">
        <v>2465</v>
      </c>
      <c r="Z790" s="121" t="s">
        <v>3155</v>
      </c>
      <c r="AA790" s="121" t="s">
        <v>3166</v>
      </c>
      <c r="AB790" s="121" t="s">
        <v>4874</v>
      </c>
      <c r="AC790" s="121" t="s">
        <v>2103</v>
      </c>
      <c r="AD790" s="121" t="s">
        <v>2747</v>
      </c>
      <c r="AE790" s="121" t="s">
        <v>3098</v>
      </c>
      <c r="AF790" s="121"/>
      <c r="AG790" s="121"/>
      <c r="AH790" s="121"/>
      <c r="AI790" s="551"/>
      <c r="AJ790" s="551"/>
      <c r="AK790" s="551"/>
      <c r="AL790" s="551"/>
      <c r="AM790" s="551"/>
      <c r="AN790" s="551"/>
      <c r="AO790" s="551"/>
      <c r="AP790" s="551"/>
      <c r="AQ790" s="551"/>
      <c r="AR790" s="551"/>
      <c r="AS790" s="551"/>
      <c r="AT790" s="551"/>
      <c r="AU790" s="551"/>
      <c r="AV790" s="551"/>
      <c r="AW790" s="551"/>
      <c r="AX790" s="551"/>
    </row>
    <row r="791">
      <c r="A791" s="570" t="s">
        <v>4801</v>
      </c>
      <c r="B791" s="570" t="s">
        <v>4875</v>
      </c>
      <c r="C791" s="570" t="s">
        <v>168</v>
      </c>
      <c r="D791" s="570" t="s">
        <v>4803</v>
      </c>
      <c r="E791" s="570" t="s">
        <v>2714</v>
      </c>
      <c r="F791" s="570">
        <v>8</v>
      </c>
      <c r="G791" s="570">
        <v>32</v>
      </c>
      <c r="H791" s="570" t="s">
        <v>4876</v>
      </c>
      <c r="I791" s="569"/>
      <c r="J791" s="121"/>
      <c r="K791" s="121"/>
      <c r="L791" s="121"/>
      <c r="M791" s="570"/>
      <c r="N791" s="569"/>
      <c r="O791" s="569"/>
      <c r="P791" s="569"/>
      <c r="Q791" s="121"/>
      <c r="R791" s="121" t="s">
        <v>4877</v>
      </c>
      <c r="S791" s="121" t="s">
        <v>2742</v>
      </c>
      <c r="T791" s="121" t="s">
        <v>2743</v>
      </c>
      <c r="U791" s="121">
        <v>0</v>
      </c>
      <c r="V791" s="121" t="s">
        <v>2720</v>
      </c>
      <c r="W791" s="121" t="s">
        <v>2869</v>
      </c>
      <c r="X791" s="121" t="s">
        <v>3193</v>
      </c>
      <c r="Y791" s="121" t="s">
        <v>2465</v>
      </c>
      <c r="Z791" s="121" t="s">
        <v>2744</v>
      </c>
      <c r="AA791" s="121" t="s">
        <v>2745</v>
      </c>
      <c r="AB791" s="121" t="s">
        <v>3479</v>
      </c>
      <c r="AC791" s="121" t="s">
        <v>2103</v>
      </c>
      <c r="AD791" s="121" t="s">
        <v>2747</v>
      </c>
      <c r="AE791" s="121" t="s">
        <v>3313</v>
      </c>
      <c r="AF791" s="121"/>
      <c r="AG791" s="121"/>
      <c r="AH791" s="121"/>
      <c r="AI791" s="551"/>
      <c r="AJ791" s="551"/>
      <c r="AK791" s="551"/>
      <c r="AL791" s="551"/>
      <c r="AM791" s="551"/>
      <c r="AN791" s="551"/>
      <c r="AO791" s="551"/>
      <c r="AP791" s="551"/>
      <c r="AQ791" s="551"/>
      <c r="AR791" s="551"/>
      <c r="AS791" s="551"/>
      <c r="AT791" s="551"/>
      <c r="AU791" s="551"/>
      <c r="AV791" s="551"/>
      <c r="AW791" s="551"/>
      <c r="AX791" s="551"/>
    </row>
    <row r="792">
      <c r="A792" s="570" t="s">
        <v>4801</v>
      </c>
      <c r="B792" s="570" t="s">
        <v>4878</v>
      </c>
      <c r="C792" s="570" t="s">
        <v>168</v>
      </c>
      <c r="D792" s="570" t="s">
        <v>4803</v>
      </c>
      <c r="E792" s="570" t="s">
        <v>2714</v>
      </c>
      <c r="F792" s="570">
        <v>8</v>
      </c>
      <c r="G792" s="570">
        <v>16</v>
      </c>
      <c r="H792" s="570">
        <v>250</v>
      </c>
      <c r="I792" s="569"/>
      <c r="J792" s="121"/>
      <c r="K792" s="121"/>
      <c r="L792" s="121"/>
      <c r="M792" s="570"/>
      <c r="N792" s="569"/>
      <c r="O792" s="569"/>
      <c r="P792" s="569"/>
      <c r="Q792" s="121"/>
      <c r="R792" s="121" t="s">
        <v>4879</v>
      </c>
      <c r="S792" s="121" t="s">
        <v>2742</v>
      </c>
      <c r="T792" s="121" t="s">
        <v>3047</v>
      </c>
      <c r="U792" s="121">
        <v>0</v>
      </c>
      <c r="V792" s="121" t="s">
        <v>2720</v>
      </c>
      <c r="W792" s="121" t="s">
        <v>2950</v>
      </c>
      <c r="X792" s="121" t="s">
        <v>3193</v>
      </c>
      <c r="Y792" s="121" t="s">
        <v>2465</v>
      </c>
      <c r="Z792" s="121" t="s">
        <v>2744</v>
      </c>
      <c r="AA792" s="121" t="s">
        <v>2751</v>
      </c>
      <c r="AB792" s="121" t="s">
        <v>3150</v>
      </c>
      <c r="AC792" s="121" t="s">
        <v>2103</v>
      </c>
      <c r="AD792" s="121" t="s">
        <v>2747</v>
      </c>
      <c r="AE792" s="121" t="s">
        <v>3063</v>
      </c>
      <c r="AF792" s="121"/>
      <c r="AG792" s="121"/>
      <c r="AH792" s="121"/>
      <c r="AI792" s="551"/>
      <c r="AJ792" s="551"/>
      <c r="AK792" s="551"/>
      <c r="AL792" s="551"/>
      <c r="AM792" s="551"/>
      <c r="AN792" s="551"/>
      <c r="AO792" s="551"/>
      <c r="AP792" s="551"/>
      <c r="AQ792" s="551"/>
      <c r="AR792" s="551"/>
      <c r="AS792" s="551"/>
      <c r="AT792" s="551"/>
      <c r="AU792" s="551"/>
      <c r="AV792" s="551"/>
      <c r="AW792" s="551"/>
      <c r="AX792" s="551"/>
    </row>
    <row r="793">
      <c r="A793" s="570" t="s">
        <v>4801</v>
      </c>
      <c r="B793" s="570" t="s">
        <v>4880</v>
      </c>
      <c r="C793" s="570" t="s">
        <v>168</v>
      </c>
      <c r="D793" s="570" t="s">
        <v>4803</v>
      </c>
      <c r="E793" s="570" t="s">
        <v>2714</v>
      </c>
      <c r="F793" s="570">
        <v>12</v>
      </c>
      <c r="G793" s="570">
        <v>54</v>
      </c>
      <c r="H793" s="570">
        <v>314</v>
      </c>
      <c r="I793" s="569"/>
      <c r="J793" s="121"/>
      <c r="K793" s="121"/>
      <c r="L793" s="121"/>
      <c r="M793" s="570"/>
      <c r="N793" s="569"/>
      <c r="O793" s="569"/>
      <c r="P793" s="569"/>
      <c r="Q793" s="121"/>
      <c r="R793" s="121" t="s">
        <v>4881</v>
      </c>
      <c r="S793" s="121" t="s">
        <v>2742</v>
      </c>
      <c r="T793" s="121" t="s">
        <v>2766</v>
      </c>
      <c r="U793" s="121">
        <v>0</v>
      </c>
      <c r="V793" s="121" t="s">
        <v>2767</v>
      </c>
      <c r="W793" s="121" t="s">
        <v>2767</v>
      </c>
      <c r="X793" s="121" t="s">
        <v>2721</v>
      </c>
      <c r="Y793" s="121" t="s">
        <v>2465</v>
      </c>
      <c r="Z793" s="121" t="s">
        <v>2768</v>
      </c>
      <c r="AA793" s="121" t="s">
        <v>2769</v>
      </c>
      <c r="AB793" s="121" t="s">
        <v>4449</v>
      </c>
      <c r="AC793" s="121" t="s">
        <v>2103</v>
      </c>
      <c r="AD793" s="121" t="s">
        <v>2788</v>
      </c>
      <c r="AE793" s="121" t="s">
        <v>2793</v>
      </c>
      <c r="AF793" s="121"/>
      <c r="AG793" s="121"/>
      <c r="AH793" s="121"/>
      <c r="AI793" s="551"/>
      <c r="AJ793" s="551"/>
      <c r="AK793" s="551"/>
      <c r="AL793" s="551"/>
      <c r="AM793" s="551"/>
      <c r="AN793" s="551"/>
      <c r="AO793" s="551"/>
      <c r="AP793" s="551"/>
      <c r="AQ793" s="551"/>
      <c r="AR793" s="551"/>
      <c r="AS793" s="551"/>
      <c r="AT793" s="551"/>
      <c r="AU793" s="551"/>
      <c r="AV793" s="551"/>
      <c r="AW793" s="551"/>
      <c r="AX793" s="551"/>
    </row>
    <row r="794">
      <c r="A794" s="570" t="s">
        <v>4801</v>
      </c>
      <c r="B794" s="570" t="s">
        <v>4882</v>
      </c>
      <c r="C794" s="570" t="s">
        <v>168</v>
      </c>
      <c r="D794" s="570" t="s">
        <v>4803</v>
      </c>
      <c r="E794" s="570" t="s">
        <v>2714</v>
      </c>
      <c r="F794" s="570">
        <v>12</v>
      </c>
      <c r="G794" s="570">
        <v>54</v>
      </c>
      <c r="H794" s="570">
        <v>314</v>
      </c>
      <c r="I794" s="569"/>
      <c r="J794" s="121"/>
      <c r="K794" s="121"/>
      <c r="L794" s="121"/>
      <c r="M794" s="570"/>
      <c r="N794" s="569"/>
      <c r="O794" s="569"/>
      <c r="P794" s="569"/>
      <c r="Q794" s="121"/>
      <c r="R794" s="121" t="s">
        <v>4883</v>
      </c>
      <c r="S794" s="121" t="s">
        <v>2742</v>
      </c>
      <c r="T794" s="121" t="s">
        <v>2766</v>
      </c>
      <c r="U794" s="121">
        <v>0</v>
      </c>
      <c r="V794" s="121" t="s">
        <v>2767</v>
      </c>
      <c r="W794" s="121" t="s">
        <v>2969</v>
      </c>
      <c r="X794" s="121" t="s">
        <v>2721</v>
      </c>
      <c r="Y794" s="121" t="s">
        <v>2465</v>
      </c>
      <c r="Z794" s="121" t="s">
        <v>2768</v>
      </c>
      <c r="AA794" s="121" t="s">
        <v>2769</v>
      </c>
      <c r="AB794" s="121" t="s">
        <v>4884</v>
      </c>
      <c r="AC794" s="121" t="s">
        <v>2103</v>
      </c>
      <c r="AD794" s="121" t="s">
        <v>2788</v>
      </c>
      <c r="AE794" s="121" t="s">
        <v>4354</v>
      </c>
      <c r="AF794" s="121"/>
      <c r="AG794" s="121"/>
      <c r="AH794" s="121"/>
      <c r="AI794" s="551"/>
      <c r="AJ794" s="551"/>
      <c r="AK794" s="551"/>
      <c r="AL794" s="551"/>
      <c r="AM794" s="551"/>
      <c r="AN794" s="551"/>
      <c r="AO794" s="551"/>
      <c r="AP794" s="551"/>
      <c r="AQ794" s="551"/>
      <c r="AR794" s="551"/>
      <c r="AS794" s="551"/>
      <c r="AT794" s="551"/>
      <c r="AU794" s="551"/>
      <c r="AV794" s="551"/>
      <c r="AW794" s="551"/>
      <c r="AX794" s="551"/>
    </row>
    <row r="795">
      <c r="A795" s="570" t="s">
        <v>4801</v>
      </c>
      <c r="B795" s="570" t="s">
        <v>4885</v>
      </c>
      <c r="C795" s="570" t="s">
        <v>168</v>
      </c>
      <c r="D795" s="570" t="s">
        <v>4803</v>
      </c>
      <c r="E795" s="570" t="s">
        <v>2714</v>
      </c>
      <c r="F795" s="570">
        <v>12</v>
      </c>
      <c r="G795" s="570">
        <v>54</v>
      </c>
      <c r="H795" s="570">
        <v>314</v>
      </c>
      <c r="I795" s="569"/>
      <c r="J795" s="121"/>
      <c r="K795" s="121"/>
      <c r="L795" s="121"/>
      <c r="M795" s="570"/>
      <c r="N795" s="569"/>
      <c r="O795" s="569"/>
      <c r="P795" s="569"/>
      <c r="Q795" s="121"/>
      <c r="R795" s="121" t="s">
        <v>4886</v>
      </c>
      <c r="S795" s="121" t="s">
        <v>2742</v>
      </c>
      <c r="T795" s="121" t="s">
        <v>2766</v>
      </c>
      <c r="U795" s="121">
        <v>0</v>
      </c>
      <c r="V795" s="121" t="s">
        <v>2767</v>
      </c>
      <c r="W795" s="121" t="s">
        <v>2767</v>
      </c>
      <c r="X795" s="121" t="s">
        <v>2721</v>
      </c>
      <c r="Y795" s="121" t="s">
        <v>2465</v>
      </c>
      <c r="Z795" s="121" t="s">
        <v>2768</v>
      </c>
      <c r="AA795" s="121" t="s">
        <v>2769</v>
      </c>
      <c r="AB795" s="121" t="s">
        <v>4449</v>
      </c>
      <c r="AC795" s="121" t="s">
        <v>2103</v>
      </c>
      <c r="AD795" s="121" t="s">
        <v>2788</v>
      </c>
      <c r="AE795" s="121" t="s">
        <v>2793</v>
      </c>
      <c r="AF795" s="121"/>
      <c r="AG795" s="121"/>
      <c r="AH795" s="121"/>
      <c r="AI795" s="551"/>
      <c r="AJ795" s="551"/>
      <c r="AK795" s="551"/>
      <c r="AL795" s="551"/>
      <c r="AM795" s="551"/>
      <c r="AN795" s="551"/>
      <c r="AO795" s="551"/>
      <c r="AP795" s="551"/>
      <c r="AQ795" s="551"/>
      <c r="AR795" s="551"/>
      <c r="AS795" s="551"/>
      <c r="AT795" s="551"/>
      <c r="AU795" s="551"/>
      <c r="AV795" s="551"/>
      <c r="AW795" s="551"/>
      <c r="AX795" s="551"/>
    </row>
    <row r="796">
      <c r="A796" s="570" t="s">
        <v>4801</v>
      </c>
      <c r="B796" s="570" t="s">
        <v>4887</v>
      </c>
      <c r="C796" s="570" t="s">
        <v>168</v>
      </c>
      <c r="D796" s="570" t="s">
        <v>4803</v>
      </c>
      <c r="E796" s="570" t="s">
        <v>2714</v>
      </c>
      <c r="F796" s="570">
        <v>12</v>
      </c>
      <c r="G796" s="570">
        <v>54</v>
      </c>
      <c r="H796" s="570">
        <v>314</v>
      </c>
      <c r="I796" s="569"/>
      <c r="J796" s="121"/>
      <c r="K796" s="121"/>
      <c r="L796" s="121"/>
      <c r="M796" s="570"/>
      <c r="N796" s="569"/>
      <c r="O796" s="569"/>
      <c r="P796" s="569"/>
      <c r="Q796" s="121"/>
      <c r="R796" s="121" t="s">
        <v>4888</v>
      </c>
      <c r="S796" s="121" t="s">
        <v>2742</v>
      </c>
      <c r="T796" s="121" t="s">
        <v>2766</v>
      </c>
      <c r="U796" s="121">
        <v>0</v>
      </c>
      <c r="V796" s="121" t="s">
        <v>2767</v>
      </c>
      <c r="W796" s="121" t="s">
        <v>2969</v>
      </c>
      <c r="X796" s="121" t="s">
        <v>2721</v>
      </c>
      <c r="Y796" s="121" t="s">
        <v>2465</v>
      </c>
      <c r="Z796" s="121" t="s">
        <v>2768</v>
      </c>
      <c r="AA796" s="121" t="s">
        <v>2769</v>
      </c>
      <c r="AB796" s="121" t="s">
        <v>4472</v>
      </c>
      <c r="AC796" s="121" t="s">
        <v>2103</v>
      </c>
      <c r="AD796" s="121" t="s">
        <v>2788</v>
      </c>
      <c r="AE796" s="121" t="s">
        <v>4354</v>
      </c>
      <c r="AF796" s="121"/>
      <c r="AG796" s="121"/>
      <c r="AH796" s="121"/>
      <c r="AI796" s="551"/>
      <c r="AJ796" s="551"/>
      <c r="AK796" s="551"/>
      <c r="AL796" s="551"/>
      <c r="AM796" s="551"/>
      <c r="AN796" s="551"/>
      <c r="AO796" s="551"/>
      <c r="AP796" s="551"/>
      <c r="AQ796" s="551"/>
      <c r="AR796" s="551"/>
      <c r="AS796" s="551"/>
      <c r="AT796" s="551"/>
      <c r="AU796" s="551"/>
      <c r="AV796" s="551"/>
      <c r="AW796" s="551"/>
      <c r="AX796" s="551"/>
    </row>
    <row r="797">
      <c r="A797" s="570" t="s">
        <v>4801</v>
      </c>
      <c r="B797" s="570" t="s">
        <v>4889</v>
      </c>
      <c r="C797" s="570" t="s">
        <v>168</v>
      </c>
      <c r="D797" s="570" t="s">
        <v>4803</v>
      </c>
      <c r="E797" s="570" t="s">
        <v>2714</v>
      </c>
      <c r="F797" s="570">
        <v>12</v>
      </c>
      <c r="G797" s="570">
        <v>54</v>
      </c>
      <c r="H797" s="570">
        <v>314</v>
      </c>
      <c r="I797" s="569"/>
      <c r="J797" s="121"/>
      <c r="K797" s="121"/>
      <c r="L797" s="121"/>
      <c r="M797" s="570"/>
      <c r="N797" s="569"/>
      <c r="O797" s="569"/>
      <c r="P797" s="569"/>
      <c r="Q797" s="121"/>
      <c r="R797" s="121" t="s">
        <v>4890</v>
      </c>
      <c r="S797" s="121" t="s">
        <v>2742</v>
      </c>
      <c r="T797" s="121" t="s">
        <v>2766</v>
      </c>
      <c r="U797" s="121">
        <v>0</v>
      </c>
      <c r="V797" s="121" t="s">
        <v>2767</v>
      </c>
      <c r="W797" s="121" t="s">
        <v>2969</v>
      </c>
      <c r="X797" s="121" t="s">
        <v>2721</v>
      </c>
      <c r="Y797" s="121" t="s">
        <v>2465</v>
      </c>
      <c r="Z797" s="121" t="s">
        <v>2768</v>
      </c>
      <c r="AA797" s="121" t="s">
        <v>2769</v>
      </c>
      <c r="AB797" s="121" t="s">
        <v>4364</v>
      </c>
      <c r="AC797" s="121" t="s">
        <v>2103</v>
      </c>
      <c r="AD797" s="121" t="s">
        <v>2788</v>
      </c>
      <c r="AE797" s="121" t="s">
        <v>4354</v>
      </c>
      <c r="AF797" s="121"/>
      <c r="AG797" s="121"/>
      <c r="AH797" s="121"/>
      <c r="AI797" s="551"/>
      <c r="AJ797" s="551"/>
      <c r="AK797" s="551"/>
      <c r="AL797" s="551"/>
      <c r="AM797" s="551"/>
      <c r="AN797" s="551"/>
      <c r="AO797" s="551"/>
      <c r="AP797" s="551"/>
      <c r="AQ797" s="551"/>
      <c r="AR797" s="551"/>
      <c r="AS797" s="551"/>
      <c r="AT797" s="551"/>
      <c r="AU797" s="551"/>
      <c r="AV797" s="551"/>
      <c r="AW797" s="551"/>
      <c r="AX797" s="551"/>
    </row>
    <row r="798">
      <c r="A798" s="570" t="s">
        <v>4801</v>
      </c>
      <c r="B798" s="570" t="s">
        <v>4891</v>
      </c>
      <c r="C798" s="570" t="s">
        <v>168</v>
      </c>
      <c r="D798" s="570" t="s">
        <v>4803</v>
      </c>
      <c r="E798" s="570" t="s">
        <v>2714</v>
      </c>
      <c r="F798" s="570">
        <v>12</v>
      </c>
      <c r="G798" s="570">
        <v>54</v>
      </c>
      <c r="H798" s="570">
        <v>314</v>
      </c>
      <c r="I798" s="569"/>
      <c r="J798" s="121"/>
      <c r="K798" s="121"/>
      <c r="L798" s="121"/>
      <c r="M798" s="570"/>
      <c r="N798" s="569"/>
      <c r="O798" s="569"/>
      <c r="P798" s="569"/>
      <c r="Q798" s="121"/>
      <c r="R798" s="121" t="s">
        <v>4892</v>
      </c>
      <c r="S798" s="121" t="s">
        <v>2742</v>
      </c>
      <c r="T798" s="121" t="s">
        <v>2766</v>
      </c>
      <c r="U798" s="121">
        <v>0</v>
      </c>
      <c r="V798" s="121" t="s">
        <v>2767</v>
      </c>
      <c r="W798" s="121" t="s">
        <v>2767</v>
      </c>
      <c r="X798" s="121" t="s">
        <v>2721</v>
      </c>
      <c r="Y798" s="121" t="s">
        <v>2465</v>
      </c>
      <c r="Z798" s="121" t="s">
        <v>2768</v>
      </c>
      <c r="AA798" s="121" t="s">
        <v>2769</v>
      </c>
      <c r="AB798" s="121" t="s">
        <v>4449</v>
      </c>
      <c r="AC798" s="121" t="s">
        <v>2103</v>
      </c>
      <c r="AD798" s="121" t="s">
        <v>2788</v>
      </c>
      <c r="AE798" s="121" t="s">
        <v>2793</v>
      </c>
      <c r="AF798" s="121"/>
      <c r="AG798" s="121"/>
      <c r="AH798" s="121"/>
      <c r="AI798" s="551"/>
      <c r="AJ798" s="551"/>
      <c r="AK798" s="551"/>
      <c r="AL798" s="551"/>
      <c r="AM798" s="551"/>
      <c r="AN798" s="551"/>
      <c r="AO798" s="551"/>
      <c r="AP798" s="551"/>
      <c r="AQ798" s="551"/>
      <c r="AR798" s="551"/>
      <c r="AS798" s="551"/>
      <c r="AT798" s="551"/>
      <c r="AU798" s="551"/>
      <c r="AV798" s="551"/>
      <c r="AW798" s="551"/>
      <c r="AX798" s="551"/>
    </row>
    <row r="799">
      <c r="A799" s="570" t="s">
        <v>4801</v>
      </c>
      <c r="B799" s="570" t="s">
        <v>4893</v>
      </c>
      <c r="C799" s="570" t="s">
        <v>168</v>
      </c>
      <c r="D799" s="570" t="s">
        <v>4803</v>
      </c>
      <c r="E799" s="570" t="s">
        <v>2714</v>
      </c>
      <c r="F799" s="570">
        <v>12</v>
      </c>
      <c r="G799" s="570">
        <v>54</v>
      </c>
      <c r="H799" s="570">
        <v>314</v>
      </c>
      <c r="I799" s="569"/>
      <c r="J799" s="121"/>
      <c r="K799" s="121"/>
      <c r="L799" s="121"/>
      <c r="M799" s="570"/>
      <c r="N799" s="569"/>
      <c r="O799" s="569"/>
      <c r="P799" s="569"/>
      <c r="Q799" s="121"/>
      <c r="R799" s="121" t="s">
        <v>4894</v>
      </c>
      <c r="S799" s="121" t="s">
        <v>2742</v>
      </c>
      <c r="T799" s="121" t="s">
        <v>2766</v>
      </c>
      <c r="U799" s="121">
        <v>0</v>
      </c>
      <c r="V799" s="121" t="s">
        <v>2767</v>
      </c>
      <c r="W799" s="121" t="s">
        <v>2949</v>
      </c>
      <c r="X799" s="121" t="s">
        <v>2721</v>
      </c>
      <c r="Y799" s="121" t="s">
        <v>2465</v>
      </c>
      <c r="Z799" s="121" t="s">
        <v>2744</v>
      </c>
      <c r="AA799" s="121" t="s">
        <v>2751</v>
      </c>
      <c r="AB799" s="121" t="s">
        <v>3708</v>
      </c>
      <c r="AC799" s="121" t="s">
        <v>2103</v>
      </c>
      <c r="AD799" s="121" t="s">
        <v>2747</v>
      </c>
      <c r="AE799" s="121" t="s">
        <v>2797</v>
      </c>
      <c r="AF799" s="121"/>
      <c r="AG799" s="121"/>
      <c r="AH799" s="121"/>
      <c r="AI799" s="551"/>
      <c r="AJ799" s="551"/>
      <c r="AK799" s="551"/>
      <c r="AL799" s="551"/>
      <c r="AM799" s="551"/>
      <c r="AN799" s="551"/>
      <c r="AO799" s="551"/>
      <c r="AP799" s="551"/>
      <c r="AQ799" s="551"/>
      <c r="AR799" s="551"/>
      <c r="AS799" s="551"/>
      <c r="AT799" s="551"/>
      <c r="AU799" s="551"/>
      <c r="AV799" s="551"/>
      <c r="AW799" s="551"/>
      <c r="AX799" s="551"/>
    </row>
    <row r="800">
      <c r="A800" s="570" t="s">
        <v>4801</v>
      </c>
      <c r="B800" s="570" t="s">
        <v>4895</v>
      </c>
      <c r="C800" s="570" t="s">
        <v>168</v>
      </c>
      <c r="D800" s="570" t="s">
        <v>4803</v>
      </c>
      <c r="E800" s="570" t="s">
        <v>2714</v>
      </c>
      <c r="F800" s="570">
        <v>12</v>
      </c>
      <c r="G800" s="570">
        <v>54</v>
      </c>
      <c r="H800" s="570">
        <v>314</v>
      </c>
      <c r="I800" s="569"/>
      <c r="J800" s="121"/>
      <c r="K800" s="121"/>
      <c r="L800" s="121"/>
      <c r="M800" s="570"/>
      <c r="N800" s="569"/>
      <c r="O800" s="569"/>
      <c r="P800" s="569"/>
      <c r="Q800" s="121"/>
      <c r="R800" s="121" t="s">
        <v>4896</v>
      </c>
      <c r="S800" s="121" t="s">
        <v>2742</v>
      </c>
      <c r="T800" s="121" t="s">
        <v>2766</v>
      </c>
      <c r="U800" s="121">
        <v>0</v>
      </c>
      <c r="V800" s="121" t="s">
        <v>2767</v>
      </c>
      <c r="W800" s="121" t="s">
        <v>2969</v>
      </c>
      <c r="X800" s="121" t="s">
        <v>2721</v>
      </c>
      <c r="Y800" s="121" t="s">
        <v>2465</v>
      </c>
      <c r="Z800" s="121" t="s">
        <v>2744</v>
      </c>
      <c r="AA800" s="121" t="s">
        <v>2751</v>
      </c>
      <c r="AB800" s="121" t="s">
        <v>4845</v>
      </c>
      <c r="AC800" s="121" t="s">
        <v>2103</v>
      </c>
      <c r="AD800" s="121" t="s">
        <v>2747</v>
      </c>
      <c r="AE800" s="121" t="s">
        <v>3068</v>
      </c>
      <c r="AF800" s="121"/>
      <c r="AG800" s="121"/>
      <c r="AH800" s="121"/>
      <c r="AI800" s="551"/>
      <c r="AJ800" s="551"/>
      <c r="AK800" s="551"/>
      <c r="AL800" s="551"/>
      <c r="AM800" s="551"/>
      <c r="AN800" s="551"/>
      <c r="AO800" s="551"/>
      <c r="AP800" s="551"/>
      <c r="AQ800" s="551"/>
      <c r="AR800" s="551"/>
      <c r="AS800" s="551"/>
      <c r="AT800" s="551"/>
      <c r="AU800" s="551"/>
      <c r="AV800" s="551"/>
      <c r="AW800" s="551"/>
      <c r="AX800" s="551"/>
    </row>
    <row r="801">
      <c r="A801" s="570" t="s">
        <v>4801</v>
      </c>
      <c r="B801" s="570" t="s">
        <v>4897</v>
      </c>
      <c r="C801" s="570" t="s">
        <v>168</v>
      </c>
      <c r="D801" s="570" t="s">
        <v>4803</v>
      </c>
      <c r="E801" s="570" t="s">
        <v>2714</v>
      </c>
      <c r="F801" s="570">
        <v>12</v>
      </c>
      <c r="G801" s="570">
        <v>54</v>
      </c>
      <c r="H801" s="570">
        <v>314</v>
      </c>
      <c r="I801" s="569"/>
      <c r="J801" s="121"/>
      <c r="K801" s="121"/>
      <c r="L801" s="121"/>
      <c r="M801" s="570"/>
      <c r="N801" s="569"/>
      <c r="O801" s="569"/>
      <c r="P801" s="569"/>
      <c r="Q801" s="121"/>
      <c r="R801" s="121" t="s">
        <v>4898</v>
      </c>
      <c r="S801" s="121" t="s">
        <v>2742</v>
      </c>
      <c r="T801" s="121" t="s">
        <v>2766</v>
      </c>
      <c r="U801" s="121">
        <v>0</v>
      </c>
      <c r="V801" s="121" t="s">
        <v>2767</v>
      </c>
      <c r="W801" s="121" t="s">
        <v>2969</v>
      </c>
      <c r="X801" s="121" t="s">
        <v>2721</v>
      </c>
      <c r="Y801" s="121" t="s">
        <v>2465</v>
      </c>
      <c r="Z801" s="121" t="s">
        <v>2744</v>
      </c>
      <c r="AA801" s="121" t="s">
        <v>2751</v>
      </c>
      <c r="AB801" s="121" t="s">
        <v>4845</v>
      </c>
      <c r="AC801" s="121" t="s">
        <v>2103</v>
      </c>
      <c r="AD801" s="121" t="s">
        <v>2747</v>
      </c>
      <c r="AE801" s="121" t="s">
        <v>3068</v>
      </c>
      <c r="AF801" s="121"/>
      <c r="AG801" s="121"/>
      <c r="AH801" s="121"/>
      <c r="AI801" s="551"/>
      <c r="AJ801" s="551"/>
      <c r="AK801" s="551"/>
      <c r="AL801" s="551"/>
      <c r="AM801" s="551"/>
      <c r="AN801" s="551"/>
      <c r="AO801" s="551"/>
      <c r="AP801" s="551"/>
      <c r="AQ801" s="551"/>
      <c r="AR801" s="551"/>
      <c r="AS801" s="551"/>
      <c r="AT801" s="551"/>
      <c r="AU801" s="551"/>
      <c r="AV801" s="551"/>
      <c r="AW801" s="551"/>
      <c r="AX801" s="551"/>
    </row>
    <row r="802">
      <c r="A802" s="570" t="s">
        <v>4801</v>
      </c>
      <c r="B802" s="570" t="s">
        <v>4899</v>
      </c>
      <c r="C802" s="570" t="s">
        <v>168</v>
      </c>
      <c r="D802" s="570" t="s">
        <v>4803</v>
      </c>
      <c r="E802" s="570" t="s">
        <v>2714</v>
      </c>
      <c r="F802" s="570">
        <v>12</v>
      </c>
      <c r="G802" s="570">
        <v>54</v>
      </c>
      <c r="H802" s="570">
        <v>314</v>
      </c>
      <c r="I802" s="569"/>
      <c r="J802" s="121"/>
      <c r="K802" s="121"/>
      <c r="L802" s="121"/>
      <c r="M802" s="570"/>
      <c r="N802" s="569"/>
      <c r="O802" s="569"/>
      <c r="P802" s="569"/>
      <c r="Q802" s="121"/>
      <c r="R802" s="121" t="s">
        <v>4900</v>
      </c>
      <c r="S802" s="121" t="s">
        <v>2742</v>
      </c>
      <c r="T802" s="121" t="s">
        <v>2766</v>
      </c>
      <c r="U802" s="121">
        <v>0</v>
      </c>
      <c r="V802" s="121" t="s">
        <v>2767</v>
      </c>
      <c r="W802" s="121" t="s">
        <v>2949</v>
      </c>
      <c r="X802" s="121" t="s">
        <v>2721</v>
      </c>
      <c r="Y802" s="121" t="s">
        <v>2465</v>
      </c>
      <c r="Z802" s="121" t="s">
        <v>2744</v>
      </c>
      <c r="AA802" s="121" t="s">
        <v>2751</v>
      </c>
      <c r="AB802" s="121" t="s">
        <v>2796</v>
      </c>
      <c r="AC802" s="121" t="s">
        <v>2103</v>
      </c>
      <c r="AD802" s="121" t="s">
        <v>2747</v>
      </c>
      <c r="AE802" s="121" t="s">
        <v>2797</v>
      </c>
      <c r="AF802" s="121"/>
      <c r="AG802" s="121"/>
      <c r="AH802" s="121"/>
      <c r="AI802" s="551"/>
      <c r="AJ802" s="551"/>
      <c r="AK802" s="551"/>
      <c r="AL802" s="551"/>
      <c r="AM802" s="551"/>
      <c r="AN802" s="551"/>
      <c r="AO802" s="551"/>
      <c r="AP802" s="551"/>
      <c r="AQ802" s="551"/>
      <c r="AR802" s="551"/>
      <c r="AS802" s="551"/>
      <c r="AT802" s="551"/>
      <c r="AU802" s="551"/>
      <c r="AV802" s="551"/>
      <c r="AW802" s="551"/>
      <c r="AX802" s="551"/>
    </row>
    <row r="803">
      <c r="A803" s="570" t="s">
        <v>4801</v>
      </c>
      <c r="B803" s="570" t="s">
        <v>4901</v>
      </c>
      <c r="C803" s="570" t="s">
        <v>168</v>
      </c>
      <c r="D803" s="570" t="s">
        <v>4803</v>
      </c>
      <c r="E803" s="570" t="s">
        <v>2714</v>
      </c>
      <c r="F803" s="570">
        <v>12</v>
      </c>
      <c r="G803" s="570">
        <v>54</v>
      </c>
      <c r="H803" s="570">
        <v>314</v>
      </c>
      <c r="I803" s="569"/>
      <c r="J803" s="121"/>
      <c r="K803" s="121"/>
      <c r="L803" s="121"/>
      <c r="M803" s="570"/>
      <c r="N803" s="569"/>
      <c r="O803" s="569"/>
      <c r="P803" s="569"/>
      <c r="Q803" s="121"/>
      <c r="R803" s="121" t="s">
        <v>4902</v>
      </c>
      <c r="S803" s="121" t="s">
        <v>2742</v>
      </c>
      <c r="T803" s="121" t="s">
        <v>2766</v>
      </c>
      <c r="U803" s="121">
        <v>0</v>
      </c>
      <c r="V803" s="121" t="s">
        <v>2767</v>
      </c>
      <c r="W803" s="121" t="s">
        <v>3071</v>
      </c>
      <c r="X803" s="121" t="s">
        <v>2721</v>
      </c>
      <c r="Y803" s="121" t="s">
        <v>2465</v>
      </c>
      <c r="Z803" s="121" t="s">
        <v>2744</v>
      </c>
      <c r="AA803" s="121" t="s">
        <v>2751</v>
      </c>
      <c r="AB803" s="121" t="s">
        <v>4903</v>
      </c>
      <c r="AC803" s="121" t="s">
        <v>2103</v>
      </c>
      <c r="AD803" s="121" t="s">
        <v>2747</v>
      </c>
      <c r="AE803" s="121" t="s">
        <v>2797</v>
      </c>
      <c r="AF803" s="121"/>
      <c r="AG803" s="121"/>
      <c r="AH803" s="121"/>
      <c r="AI803" s="551"/>
      <c r="AJ803" s="551"/>
      <c r="AK803" s="551"/>
      <c r="AL803" s="551"/>
      <c r="AM803" s="551"/>
      <c r="AN803" s="551"/>
      <c r="AO803" s="551"/>
      <c r="AP803" s="551"/>
      <c r="AQ803" s="551"/>
      <c r="AR803" s="551"/>
      <c r="AS803" s="551"/>
      <c r="AT803" s="551"/>
      <c r="AU803" s="551"/>
      <c r="AV803" s="551"/>
      <c r="AW803" s="551"/>
      <c r="AX803" s="551"/>
    </row>
    <row r="804">
      <c r="A804" s="570" t="s">
        <v>4801</v>
      </c>
      <c r="B804" s="570" t="s">
        <v>4904</v>
      </c>
      <c r="C804" s="570" t="s">
        <v>168</v>
      </c>
      <c r="D804" s="570" t="s">
        <v>4803</v>
      </c>
      <c r="E804" s="570" t="s">
        <v>2714</v>
      </c>
      <c r="F804" s="570">
        <v>12</v>
      </c>
      <c r="G804" s="570">
        <v>54</v>
      </c>
      <c r="H804" s="570">
        <v>314</v>
      </c>
      <c r="I804" s="569"/>
      <c r="J804" s="121"/>
      <c r="K804" s="121"/>
      <c r="L804" s="121"/>
      <c r="M804" s="570"/>
      <c r="N804" s="569"/>
      <c r="O804" s="569"/>
      <c r="P804" s="569"/>
      <c r="Q804" s="121"/>
      <c r="R804" s="121" t="s">
        <v>4905</v>
      </c>
      <c r="S804" s="121" t="s">
        <v>2742</v>
      </c>
      <c r="T804" s="121" t="s">
        <v>2766</v>
      </c>
      <c r="U804" s="121">
        <v>0</v>
      </c>
      <c r="V804" s="121" t="s">
        <v>2767</v>
      </c>
      <c r="W804" s="121" t="s">
        <v>2767</v>
      </c>
      <c r="X804" s="121" t="s">
        <v>2721</v>
      </c>
      <c r="Y804" s="121" t="s">
        <v>2465</v>
      </c>
      <c r="Z804" s="121" t="s">
        <v>2744</v>
      </c>
      <c r="AA804" s="121" t="s">
        <v>2751</v>
      </c>
      <c r="AB804" s="121" t="s">
        <v>4906</v>
      </c>
      <c r="AC804" s="121" t="s">
        <v>2103</v>
      </c>
      <c r="AD804" s="121" t="s">
        <v>2747</v>
      </c>
      <c r="AE804" s="121" t="s">
        <v>2797</v>
      </c>
      <c r="AF804" s="121"/>
      <c r="AG804" s="121"/>
      <c r="AH804" s="121"/>
      <c r="AI804" s="551"/>
      <c r="AJ804" s="551"/>
      <c r="AK804" s="551"/>
      <c r="AL804" s="551"/>
      <c r="AM804" s="551"/>
      <c r="AN804" s="551"/>
      <c r="AO804" s="551"/>
      <c r="AP804" s="551"/>
      <c r="AQ804" s="551"/>
      <c r="AR804" s="551"/>
      <c r="AS804" s="551"/>
      <c r="AT804" s="551"/>
      <c r="AU804" s="551"/>
      <c r="AV804" s="551"/>
      <c r="AW804" s="551"/>
      <c r="AX804" s="551"/>
    </row>
    <row r="805">
      <c r="A805" s="570" t="s">
        <v>1802</v>
      </c>
      <c r="B805" s="570" t="s">
        <v>4907</v>
      </c>
      <c r="C805" s="570" t="s">
        <v>168</v>
      </c>
      <c r="D805" s="570" t="s">
        <v>4803</v>
      </c>
      <c r="E805" s="570" t="s">
        <v>2714</v>
      </c>
      <c r="F805" s="570">
        <v>24</v>
      </c>
      <c r="G805" s="570">
        <v>47</v>
      </c>
      <c r="H805" s="570">
        <v>493</v>
      </c>
      <c r="I805" s="569"/>
      <c r="J805" s="121"/>
      <c r="K805" s="121"/>
      <c r="L805" s="121"/>
      <c r="M805" s="570"/>
      <c r="N805" s="569"/>
      <c r="O805" s="569"/>
      <c r="P805" s="569"/>
      <c r="Q805" s="121"/>
      <c r="R805" s="121" t="s">
        <v>4907</v>
      </c>
      <c r="S805" s="121" t="s">
        <v>2742</v>
      </c>
      <c r="T805" s="121" t="s">
        <v>3251</v>
      </c>
      <c r="U805" s="121">
        <v>0</v>
      </c>
      <c r="V805" s="121" t="s">
        <v>3164</v>
      </c>
      <c r="W805" s="121" t="s">
        <v>2969</v>
      </c>
      <c r="X805" s="121" t="s">
        <v>2721</v>
      </c>
      <c r="Y805" s="121" t="s">
        <v>2465</v>
      </c>
      <c r="Z805" s="121" t="s">
        <v>2744</v>
      </c>
      <c r="AA805" s="121" t="s">
        <v>2745</v>
      </c>
      <c r="AB805" s="121" t="s">
        <v>3334</v>
      </c>
      <c r="AC805" s="121" t="s">
        <v>2103</v>
      </c>
      <c r="AD805" s="121" t="s">
        <v>2747</v>
      </c>
      <c r="AE805" s="121" t="s">
        <v>3335</v>
      </c>
      <c r="AF805" s="121"/>
      <c r="AG805" s="121"/>
      <c r="AH805" s="121"/>
      <c r="AI805" s="551"/>
      <c r="AJ805" s="551"/>
      <c r="AK805" s="551"/>
      <c r="AL805" s="551"/>
      <c r="AM805" s="551"/>
      <c r="AN805" s="551"/>
      <c r="AO805" s="551"/>
      <c r="AP805" s="551"/>
      <c r="AQ805" s="551"/>
      <c r="AR805" s="551"/>
      <c r="AS805" s="551"/>
      <c r="AT805" s="551"/>
      <c r="AU805" s="551"/>
      <c r="AV805" s="551"/>
      <c r="AW805" s="551"/>
      <c r="AX805" s="551"/>
    </row>
    <row r="806">
      <c r="A806" s="570" t="s">
        <v>1802</v>
      </c>
      <c r="B806" s="570" t="s">
        <v>4908</v>
      </c>
      <c r="C806" s="570" t="s">
        <v>168</v>
      </c>
      <c r="D806" s="570" t="s">
        <v>4803</v>
      </c>
      <c r="E806" s="570" t="s">
        <v>2714</v>
      </c>
      <c r="F806" s="570">
        <v>24</v>
      </c>
      <c r="G806" s="570">
        <v>47</v>
      </c>
      <c r="H806" s="570">
        <v>493</v>
      </c>
      <c r="I806" s="569"/>
      <c r="J806" s="121"/>
      <c r="K806" s="121"/>
      <c r="L806" s="121"/>
      <c r="M806" s="570"/>
      <c r="N806" s="569"/>
      <c r="O806" s="569"/>
      <c r="P806" s="569"/>
      <c r="Q806" s="121"/>
      <c r="R806" s="121" t="s">
        <v>4908</v>
      </c>
      <c r="S806" s="121" t="s">
        <v>2742</v>
      </c>
      <c r="T806" s="121" t="s">
        <v>3251</v>
      </c>
      <c r="U806" s="121">
        <v>0</v>
      </c>
      <c r="V806" s="121" t="s">
        <v>3164</v>
      </c>
      <c r="W806" s="121" t="s">
        <v>2969</v>
      </c>
      <c r="X806" s="121" t="s">
        <v>2721</v>
      </c>
      <c r="Y806" s="121" t="s">
        <v>2465</v>
      </c>
      <c r="Z806" s="121" t="s">
        <v>2744</v>
      </c>
      <c r="AA806" s="121" t="s">
        <v>2745</v>
      </c>
      <c r="AB806" s="121" t="s">
        <v>4066</v>
      </c>
      <c r="AC806" s="121" t="s">
        <v>2103</v>
      </c>
      <c r="AD806" s="121" t="s">
        <v>2747</v>
      </c>
      <c r="AE806" s="121" t="s">
        <v>3331</v>
      </c>
      <c r="AF806" s="121"/>
      <c r="AG806" s="121"/>
      <c r="AH806" s="121"/>
      <c r="AI806" s="551"/>
      <c r="AJ806" s="551"/>
      <c r="AK806" s="551"/>
      <c r="AL806" s="551"/>
      <c r="AM806" s="551"/>
      <c r="AN806" s="551"/>
      <c r="AO806" s="551"/>
      <c r="AP806" s="551"/>
      <c r="AQ806" s="551"/>
      <c r="AR806" s="551"/>
      <c r="AS806" s="551"/>
      <c r="AT806" s="551"/>
      <c r="AU806" s="551"/>
      <c r="AV806" s="551"/>
      <c r="AW806" s="551"/>
      <c r="AX806" s="551"/>
    </row>
    <row r="807">
      <c r="A807" s="570" t="s">
        <v>1802</v>
      </c>
      <c r="B807" s="570" t="s">
        <v>4909</v>
      </c>
      <c r="C807" s="570" t="s">
        <v>168</v>
      </c>
      <c r="D807" s="570" t="s">
        <v>4803</v>
      </c>
      <c r="E807" s="570" t="s">
        <v>2714</v>
      </c>
      <c r="F807" s="570">
        <v>32</v>
      </c>
      <c r="G807" s="570">
        <v>32</v>
      </c>
      <c r="H807" s="570">
        <v>591</v>
      </c>
      <c r="I807" s="569"/>
      <c r="J807" s="121"/>
      <c r="K807" s="121"/>
      <c r="L807" s="121"/>
      <c r="M807" s="570"/>
      <c r="N807" s="569"/>
      <c r="O807" s="569"/>
      <c r="P807" s="569"/>
      <c r="Q807" s="121"/>
      <c r="R807" s="121" t="s">
        <v>4910</v>
      </c>
      <c r="S807" s="121" t="s">
        <v>2716</v>
      </c>
      <c r="T807" s="121" t="s">
        <v>4911</v>
      </c>
      <c r="U807" s="121">
        <v>0</v>
      </c>
      <c r="V807" s="121" t="s">
        <v>168</v>
      </c>
      <c r="W807" s="121" t="s">
        <v>2221</v>
      </c>
      <c r="X807" s="121" t="s">
        <v>2721</v>
      </c>
      <c r="Y807" s="121" t="s">
        <v>2465</v>
      </c>
      <c r="Z807" s="121" t="s">
        <v>3165</v>
      </c>
      <c r="AA807" s="121" t="s">
        <v>3166</v>
      </c>
      <c r="AB807" s="121" t="s">
        <v>4912</v>
      </c>
      <c r="AC807" s="121" t="s">
        <v>2103</v>
      </c>
      <c r="AD807" s="121" t="s">
        <v>2725</v>
      </c>
      <c r="AE807" s="121" t="s">
        <v>4913</v>
      </c>
      <c r="AF807" s="121"/>
      <c r="AG807" s="121"/>
      <c r="AH807" s="121"/>
      <c r="AI807" s="551"/>
      <c r="AJ807" s="551"/>
      <c r="AK807" s="551"/>
      <c r="AL807" s="551"/>
      <c r="AM807" s="551"/>
      <c r="AN807" s="551"/>
      <c r="AO807" s="551"/>
      <c r="AP807" s="551"/>
      <c r="AQ807" s="551"/>
      <c r="AR807" s="551"/>
      <c r="AS807" s="551"/>
      <c r="AT807" s="551"/>
      <c r="AU807" s="551"/>
      <c r="AV807" s="551"/>
      <c r="AW807" s="551"/>
      <c r="AX807" s="551"/>
    </row>
    <row r="808">
      <c r="A808" s="570" t="s">
        <v>1802</v>
      </c>
      <c r="B808" s="570" t="s">
        <v>4914</v>
      </c>
      <c r="C808" s="570" t="s">
        <v>168</v>
      </c>
      <c r="D808" s="570" t="s">
        <v>4803</v>
      </c>
      <c r="E808" s="570" t="s">
        <v>2714</v>
      </c>
      <c r="F808" s="570">
        <v>32</v>
      </c>
      <c r="G808" s="570">
        <v>47</v>
      </c>
      <c r="H808" s="570">
        <v>591</v>
      </c>
      <c r="I808" s="569"/>
      <c r="J808" s="121"/>
      <c r="K808" s="121"/>
      <c r="L808" s="121"/>
      <c r="M808" s="570"/>
      <c r="N808" s="569"/>
      <c r="O808" s="569"/>
      <c r="P808" s="569"/>
      <c r="Q808" s="121"/>
      <c r="R808" s="121" t="s">
        <v>4914</v>
      </c>
      <c r="S808" s="121" t="s">
        <v>2742</v>
      </c>
      <c r="T808" s="121" t="s">
        <v>4915</v>
      </c>
      <c r="U808" s="121">
        <v>0</v>
      </c>
      <c r="V808" s="121" t="s">
        <v>3164</v>
      </c>
      <c r="W808" s="121" t="s">
        <v>2869</v>
      </c>
      <c r="X808" s="121" t="s">
        <v>2721</v>
      </c>
      <c r="Y808" s="121" t="s">
        <v>2465</v>
      </c>
      <c r="Z808" s="121" t="s">
        <v>2744</v>
      </c>
      <c r="AA808" s="121" t="s">
        <v>2745</v>
      </c>
      <c r="AB808" s="121" t="s">
        <v>4916</v>
      </c>
      <c r="AC808" s="121" t="s">
        <v>2103</v>
      </c>
      <c r="AD808" s="121" t="s">
        <v>2747</v>
      </c>
      <c r="AE808" s="121" t="s">
        <v>3049</v>
      </c>
      <c r="AF808" s="121"/>
      <c r="AG808" s="121"/>
      <c r="AH808" s="121"/>
      <c r="AI808" s="551"/>
      <c r="AJ808" s="551"/>
      <c r="AK808" s="551"/>
      <c r="AL808" s="551"/>
      <c r="AM808" s="551"/>
      <c r="AN808" s="551"/>
      <c r="AO808" s="551"/>
      <c r="AP808" s="551"/>
      <c r="AQ808" s="551"/>
      <c r="AR808" s="551"/>
      <c r="AS808" s="551"/>
      <c r="AT808" s="551"/>
      <c r="AU808" s="551"/>
      <c r="AV808" s="551"/>
      <c r="AW808" s="551"/>
      <c r="AX808" s="551"/>
    </row>
    <row r="809">
      <c r="A809" s="570" t="s">
        <v>1802</v>
      </c>
      <c r="B809" s="570" t="s">
        <v>4917</v>
      </c>
      <c r="C809" s="570" t="s">
        <v>168</v>
      </c>
      <c r="D809" s="570" t="s">
        <v>4803</v>
      </c>
      <c r="E809" s="570" t="s">
        <v>2714</v>
      </c>
      <c r="F809" s="570">
        <v>46</v>
      </c>
      <c r="G809" s="570">
        <v>64</v>
      </c>
      <c r="H809" s="570">
        <v>300</v>
      </c>
      <c r="I809" s="569"/>
      <c r="J809" s="121"/>
      <c r="K809" s="121"/>
      <c r="L809" s="121"/>
      <c r="M809" s="570"/>
      <c r="N809" s="569"/>
      <c r="O809" s="569"/>
      <c r="P809" s="569"/>
      <c r="Q809" s="121"/>
      <c r="R809" s="121" t="s">
        <v>4918</v>
      </c>
      <c r="S809" s="121" t="s">
        <v>2742</v>
      </c>
      <c r="T809" s="121" t="s">
        <v>3251</v>
      </c>
      <c r="U809" s="121">
        <v>0</v>
      </c>
      <c r="V809" s="121" t="s">
        <v>2950</v>
      </c>
      <c r="W809" s="121" t="s">
        <v>2969</v>
      </c>
      <c r="X809" s="121" t="s">
        <v>2721</v>
      </c>
      <c r="Y809" s="121" t="s">
        <v>2465</v>
      </c>
      <c r="Z809" s="121" t="s">
        <v>2768</v>
      </c>
      <c r="AA809" s="121" t="s">
        <v>3092</v>
      </c>
      <c r="AB809" s="121" t="s">
        <v>3242</v>
      </c>
      <c r="AC809" s="121" t="s">
        <v>2103</v>
      </c>
      <c r="AD809" s="121" t="s">
        <v>2788</v>
      </c>
      <c r="AE809" s="121" t="s">
        <v>3243</v>
      </c>
      <c r="AF809" s="121"/>
      <c r="AG809" s="121"/>
      <c r="AH809" s="121"/>
      <c r="AI809" s="551"/>
      <c r="AJ809" s="551"/>
      <c r="AK809" s="551"/>
      <c r="AL809" s="551"/>
      <c r="AM809" s="551"/>
      <c r="AN809" s="551"/>
      <c r="AO809" s="551"/>
      <c r="AP809" s="551"/>
      <c r="AQ809" s="551"/>
      <c r="AR809" s="551"/>
      <c r="AS809" s="551"/>
      <c r="AT809" s="551"/>
      <c r="AU809" s="551"/>
      <c r="AV809" s="551"/>
      <c r="AW809" s="551"/>
      <c r="AX809" s="551"/>
    </row>
    <row r="810">
      <c r="A810" s="570" t="s">
        <v>1802</v>
      </c>
      <c r="B810" s="570" t="s">
        <v>4919</v>
      </c>
      <c r="C810" s="570" t="s">
        <v>168</v>
      </c>
      <c r="D810" s="570" t="s">
        <v>4803</v>
      </c>
      <c r="E810" s="570" t="s">
        <v>2714</v>
      </c>
      <c r="F810" s="570">
        <v>46</v>
      </c>
      <c r="G810" s="570">
        <v>64</v>
      </c>
      <c r="H810" s="570">
        <v>300</v>
      </c>
      <c r="I810" s="569"/>
      <c r="J810" s="121"/>
      <c r="K810" s="121"/>
      <c r="L810" s="121"/>
      <c r="M810" s="570"/>
      <c r="N810" s="569"/>
      <c r="O810" s="569"/>
      <c r="P810" s="569"/>
      <c r="Q810" s="121"/>
      <c r="R810" s="121" t="s">
        <v>4920</v>
      </c>
      <c r="S810" s="121" t="s">
        <v>2742</v>
      </c>
      <c r="T810" s="121" t="s">
        <v>3251</v>
      </c>
      <c r="U810" s="121">
        <v>0</v>
      </c>
      <c r="V810" s="121" t="s">
        <v>2950</v>
      </c>
      <c r="W810" s="121" t="s">
        <v>2969</v>
      </c>
      <c r="X810" s="121" t="s">
        <v>2721</v>
      </c>
      <c r="Y810" s="121" t="s">
        <v>2465</v>
      </c>
      <c r="Z810" s="121" t="s">
        <v>2768</v>
      </c>
      <c r="AA810" s="121" t="s">
        <v>3092</v>
      </c>
      <c r="AB810" s="121" t="s">
        <v>3650</v>
      </c>
      <c r="AC810" s="121" t="s">
        <v>2103</v>
      </c>
      <c r="AD810" s="121" t="s">
        <v>2788</v>
      </c>
      <c r="AE810" s="121" t="s">
        <v>3282</v>
      </c>
      <c r="AF810" s="121"/>
      <c r="AG810" s="121"/>
      <c r="AH810" s="121"/>
      <c r="AI810" s="551"/>
      <c r="AJ810" s="551"/>
      <c r="AK810" s="551"/>
      <c r="AL810" s="551"/>
      <c r="AM810" s="551"/>
      <c r="AN810" s="551"/>
      <c r="AO810" s="551"/>
      <c r="AP810" s="551"/>
      <c r="AQ810" s="551"/>
      <c r="AR810" s="551"/>
      <c r="AS810" s="551"/>
      <c r="AT810" s="551"/>
      <c r="AU810" s="551"/>
      <c r="AV810" s="551"/>
      <c r="AW810" s="551"/>
      <c r="AX810" s="551"/>
    </row>
    <row r="811">
      <c r="A811" s="570" t="s">
        <v>1802</v>
      </c>
      <c r="B811" s="570" t="s">
        <v>4921</v>
      </c>
      <c r="C811" s="570" t="s">
        <v>168</v>
      </c>
      <c r="D811" s="570" t="s">
        <v>4803</v>
      </c>
      <c r="E811" s="570" t="s">
        <v>2714</v>
      </c>
      <c r="F811" s="570">
        <v>46</v>
      </c>
      <c r="G811" s="570">
        <v>64</v>
      </c>
      <c r="H811" s="570">
        <v>300</v>
      </c>
      <c r="I811" s="569"/>
      <c r="J811" s="121"/>
      <c r="K811" s="121"/>
      <c r="L811" s="121"/>
      <c r="M811" s="570"/>
      <c r="N811" s="569"/>
      <c r="O811" s="569"/>
      <c r="P811" s="569"/>
      <c r="Q811" s="121"/>
      <c r="R811" s="121" t="s">
        <v>4922</v>
      </c>
      <c r="S811" s="121" t="s">
        <v>2742</v>
      </c>
      <c r="T811" s="121" t="s">
        <v>3251</v>
      </c>
      <c r="U811" s="121">
        <v>0</v>
      </c>
      <c r="V811" s="121" t="s">
        <v>2950</v>
      </c>
      <c r="W811" s="121" t="s">
        <v>2969</v>
      </c>
      <c r="X811" s="121" t="s">
        <v>2721</v>
      </c>
      <c r="Y811" s="121" t="s">
        <v>2465</v>
      </c>
      <c r="Z811" s="121" t="s">
        <v>2768</v>
      </c>
      <c r="AA811" s="121" t="s">
        <v>3092</v>
      </c>
      <c r="AB811" s="121" t="s">
        <v>3679</v>
      </c>
      <c r="AC811" s="121" t="s">
        <v>2103</v>
      </c>
      <c r="AD811" s="121" t="s">
        <v>2788</v>
      </c>
      <c r="AE811" s="121" t="s">
        <v>3282</v>
      </c>
      <c r="AF811" s="121"/>
      <c r="AG811" s="121"/>
      <c r="AH811" s="121"/>
      <c r="AI811" s="551"/>
      <c r="AJ811" s="551"/>
      <c r="AK811" s="551"/>
      <c r="AL811" s="551"/>
      <c r="AM811" s="551"/>
      <c r="AN811" s="551"/>
      <c r="AO811" s="551"/>
      <c r="AP811" s="551"/>
      <c r="AQ811" s="551"/>
      <c r="AR811" s="551"/>
      <c r="AS811" s="551"/>
      <c r="AT811" s="551"/>
      <c r="AU811" s="551"/>
      <c r="AV811" s="551"/>
      <c r="AW811" s="551"/>
      <c r="AX811" s="551"/>
    </row>
    <row r="812">
      <c r="A812" s="570" t="s">
        <v>1802</v>
      </c>
      <c r="B812" s="570" t="s">
        <v>4923</v>
      </c>
      <c r="C812" s="570" t="s">
        <v>168</v>
      </c>
      <c r="D812" s="570" t="s">
        <v>4803</v>
      </c>
      <c r="E812" s="570" t="s">
        <v>2714</v>
      </c>
      <c r="F812" s="570">
        <v>46</v>
      </c>
      <c r="G812" s="570">
        <v>64</v>
      </c>
      <c r="H812" s="570">
        <v>300</v>
      </c>
      <c r="I812" s="569"/>
      <c r="J812" s="121"/>
      <c r="K812" s="121"/>
      <c r="L812" s="121"/>
      <c r="M812" s="570"/>
      <c r="N812" s="569"/>
      <c r="O812" s="569"/>
      <c r="P812" s="569"/>
      <c r="Q812" s="121"/>
      <c r="R812" s="121" t="s">
        <v>4924</v>
      </c>
      <c r="S812" s="121" t="s">
        <v>2742</v>
      </c>
      <c r="T812" s="121" t="s">
        <v>3251</v>
      </c>
      <c r="U812" s="121">
        <v>0</v>
      </c>
      <c r="V812" s="121" t="s">
        <v>2950</v>
      </c>
      <c r="W812" s="121" t="s">
        <v>2969</v>
      </c>
      <c r="X812" s="121" t="s">
        <v>2721</v>
      </c>
      <c r="Y812" s="121" t="s">
        <v>2465</v>
      </c>
      <c r="Z812" s="121" t="s">
        <v>2768</v>
      </c>
      <c r="AA812" s="121" t="s">
        <v>3092</v>
      </c>
      <c r="AB812" s="121" t="s">
        <v>3306</v>
      </c>
      <c r="AC812" s="121" t="s">
        <v>2103</v>
      </c>
      <c r="AD812" s="121" t="s">
        <v>2788</v>
      </c>
      <c r="AE812" s="121" t="s">
        <v>3282</v>
      </c>
      <c r="AF812" s="121"/>
      <c r="AG812" s="121"/>
      <c r="AH812" s="121"/>
      <c r="AI812" s="551"/>
      <c r="AJ812" s="551"/>
      <c r="AK812" s="551"/>
      <c r="AL812" s="551"/>
      <c r="AM812" s="551"/>
      <c r="AN812" s="551"/>
      <c r="AO812" s="551"/>
      <c r="AP812" s="551"/>
      <c r="AQ812" s="551"/>
      <c r="AR812" s="551"/>
      <c r="AS812" s="551"/>
      <c r="AT812" s="551"/>
      <c r="AU812" s="551"/>
      <c r="AV812" s="551"/>
      <c r="AW812" s="551"/>
      <c r="AX812" s="551"/>
    </row>
    <row r="813">
      <c r="A813" s="570" t="s">
        <v>1802</v>
      </c>
      <c r="B813" s="570" t="s">
        <v>4925</v>
      </c>
      <c r="C813" s="570" t="s">
        <v>168</v>
      </c>
      <c r="D813" s="570" t="s">
        <v>4803</v>
      </c>
      <c r="E813" s="570" t="s">
        <v>2714</v>
      </c>
      <c r="F813" s="570">
        <v>46</v>
      </c>
      <c r="G813" s="570">
        <v>64</v>
      </c>
      <c r="H813" s="570">
        <v>300</v>
      </c>
      <c r="I813" s="569"/>
      <c r="J813" s="121"/>
      <c r="K813" s="121"/>
      <c r="L813" s="121"/>
      <c r="M813" s="570"/>
      <c r="N813" s="569"/>
      <c r="O813" s="569"/>
      <c r="P813" s="569"/>
      <c r="Q813" s="121"/>
      <c r="R813" s="121" t="s">
        <v>4926</v>
      </c>
      <c r="S813" s="121" t="s">
        <v>2742</v>
      </c>
      <c r="T813" s="121" t="s">
        <v>3251</v>
      </c>
      <c r="U813" s="121">
        <v>0</v>
      </c>
      <c r="V813" s="121" t="s">
        <v>2950</v>
      </c>
      <c r="W813" s="121" t="s">
        <v>2969</v>
      </c>
      <c r="X813" s="121" t="s">
        <v>2721</v>
      </c>
      <c r="Y813" s="121" t="s">
        <v>2465</v>
      </c>
      <c r="Z813" s="121" t="s">
        <v>2768</v>
      </c>
      <c r="AA813" s="121" t="s">
        <v>3092</v>
      </c>
      <c r="AB813" s="121" t="s">
        <v>3287</v>
      </c>
      <c r="AC813" s="121" t="s">
        <v>2103</v>
      </c>
      <c r="AD813" s="121" t="s">
        <v>2788</v>
      </c>
      <c r="AE813" s="121" t="s">
        <v>3243</v>
      </c>
      <c r="AF813" s="121"/>
      <c r="AG813" s="121"/>
      <c r="AH813" s="121"/>
      <c r="AI813" s="551"/>
      <c r="AJ813" s="551"/>
      <c r="AK813" s="551"/>
      <c r="AL813" s="551"/>
      <c r="AM813" s="551"/>
      <c r="AN813" s="551"/>
      <c r="AO813" s="551"/>
      <c r="AP813" s="551"/>
      <c r="AQ813" s="551"/>
      <c r="AR813" s="551"/>
      <c r="AS813" s="551"/>
      <c r="AT813" s="551"/>
      <c r="AU813" s="551"/>
      <c r="AV813" s="551"/>
      <c r="AW813" s="551"/>
      <c r="AX813" s="551"/>
    </row>
    <row r="814">
      <c r="A814" s="570" t="s">
        <v>1802</v>
      </c>
      <c r="B814" s="570" t="s">
        <v>4927</v>
      </c>
      <c r="C814" s="570" t="s">
        <v>168</v>
      </c>
      <c r="D814" s="570" t="s">
        <v>4803</v>
      </c>
      <c r="E814" s="570" t="s">
        <v>2714</v>
      </c>
      <c r="F814" s="570">
        <v>46</v>
      </c>
      <c r="G814" s="570">
        <v>64</v>
      </c>
      <c r="H814" s="570">
        <v>300</v>
      </c>
      <c r="I814" s="569"/>
      <c r="J814" s="121"/>
      <c r="K814" s="121"/>
      <c r="L814" s="121"/>
      <c r="M814" s="570"/>
      <c r="N814" s="569"/>
      <c r="O814" s="569"/>
      <c r="P814" s="569"/>
      <c r="Q814" s="121"/>
      <c r="R814" s="121" t="s">
        <v>4928</v>
      </c>
      <c r="S814" s="121" t="s">
        <v>2742</v>
      </c>
      <c r="T814" s="121" t="s">
        <v>3251</v>
      </c>
      <c r="U814" s="121">
        <v>0</v>
      </c>
      <c r="V814" s="121" t="s">
        <v>2950</v>
      </c>
      <c r="W814" s="121" t="s">
        <v>2969</v>
      </c>
      <c r="X814" s="121" t="s">
        <v>2721</v>
      </c>
      <c r="Y814" s="121" t="s">
        <v>2465</v>
      </c>
      <c r="Z814" s="121" t="s">
        <v>2768</v>
      </c>
      <c r="AA814" s="121" t="s">
        <v>3092</v>
      </c>
      <c r="AB814" s="121" t="s">
        <v>3281</v>
      </c>
      <c r="AC814" s="121" t="s">
        <v>2103</v>
      </c>
      <c r="AD814" s="121" t="s">
        <v>2788</v>
      </c>
      <c r="AE814" s="121" t="s">
        <v>3282</v>
      </c>
      <c r="AF814" s="121"/>
      <c r="AG814" s="121"/>
      <c r="AH814" s="121"/>
      <c r="AI814" s="551"/>
      <c r="AJ814" s="551"/>
      <c r="AK814" s="551"/>
      <c r="AL814" s="551"/>
      <c r="AM814" s="551"/>
      <c r="AN814" s="551"/>
      <c r="AO814" s="551"/>
      <c r="AP814" s="551"/>
      <c r="AQ814" s="551"/>
      <c r="AR814" s="551"/>
      <c r="AS814" s="551"/>
      <c r="AT814" s="551"/>
      <c r="AU814" s="551"/>
      <c r="AV814" s="551"/>
      <c r="AW814" s="551"/>
      <c r="AX814" s="551"/>
    </row>
    <row r="815">
      <c r="A815" s="570" t="s">
        <v>1802</v>
      </c>
      <c r="B815" s="570" t="s">
        <v>4929</v>
      </c>
      <c r="C815" s="570" t="s">
        <v>168</v>
      </c>
      <c r="D815" s="570" t="s">
        <v>4803</v>
      </c>
      <c r="E815" s="570" t="s">
        <v>2714</v>
      </c>
      <c r="F815" s="570">
        <v>46</v>
      </c>
      <c r="G815" s="570">
        <v>64</v>
      </c>
      <c r="H815" s="570">
        <v>300</v>
      </c>
      <c r="I815" s="569"/>
      <c r="J815" s="121"/>
      <c r="K815" s="121"/>
      <c r="L815" s="121"/>
      <c r="M815" s="570"/>
      <c r="N815" s="569"/>
      <c r="O815" s="569"/>
      <c r="P815" s="569"/>
      <c r="Q815" s="121"/>
      <c r="R815" s="121" t="s">
        <v>4930</v>
      </c>
      <c r="S815" s="121" t="s">
        <v>2742</v>
      </c>
      <c r="T815" s="121" t="s">
        <v>3251</v>
      </c>
      <c r="U815" s="121">
        <v>0</v>
      </c>
      <c r="V815" s="121" t="s">
        <v>2950</v>
      </c>
      <c r="W815" s="121" t="s">
        <v>2969</v>
      </c>
      <c r="X815" s="121" t="s">
        <v>2721</v>
      </c>
      <c r="Y815" s="121" t="s">
        <v>2465</v>
      </c>
      <c r="Z815" s="121" t="s">
        <v>2768</v>
      </c>
      <c r="AA815" s="121" t="s">
        <v>3092</v>
      </c>
      <c r="AB815" s="121" t="s">
        <v>3698</v>
      </c>
      <c r="AC815" s="121" t="s">
        <v>2103</v>
      </c>
      <c r="AD815" s="121" t="s">
        <v>2788</v>
      </c>
      <c r="AE815" s="121" t="s">
        <v>3243</v>
      </c>
      <c r="AF815" s="121"/>
      <c r="AG815" s="121"/>
      <c r="AH815" s="121"/>
      <c r="AI815" s="551"/>
      <c r="AJ815" s="551"/>
      <c r="AK815" s="551"/>
      <c r="AL815" s="551"/>
      <c r="AM815" s="551"/>
      <c r="AN815" s="551"/>
      <c r="AO815" s="551"/>
      <c r="AP815" s="551"/>
      <c r="AQ815" s="551"/>
      <c r="AR815" s="551"/>
      <c r="AS815" s="551"/>
      <c r="AT815" s="551"/>
      <c r="AU815" s="551"/>
      <c r="AV815" s="551"/>
      <c r="AW815" s="551"/>
      <c r="AX815" s="551"/>
    </row>
    <row r="816">
      <c r="A816" s="570" t="s">
        <v>1802</v>
      </c>
      <c r="B816" s="570" t="s">
        <v>4931</v>
      </c>
      <c r="C816" s="570" t="s">
        <v>168</v>
      </c>
      <c r="D816" s="570" t="s">
        <v>4803</v>
      </c>
      <c r="E816" s="570" t="s">
        <v>2714</v>
      </c>
      <c r="F816" s="570">
        <v>46</v>
      </c>
      <c r="G816" s="570">
        <v>64</v>
      </c>
      <c r="H816" s="570">
        <v>300</v>
      </c>
      <c r="I816" s="569"/>
      <c r="J816" s="121"/>
      <c r="K816" s="121"/>
      <c r="L816" s="121"/>
      <c r="M816" s="570"/>
      <c r="N816" s="569"/>
      <c r="O816" s="569"/>
      <c r="P816" s="569"/>
      <c r="Q816" s="121"/>
      <c r="R816" s="121" t="s">
        <v>4932</v>
      </c>
      <c r="S816" s="121" t="s">
        <v>2742</v>
      </c>
      <c r="T816" s="121" t="s">
        <v>3251</v>
      </c>
      <c r="U816" s="121">
        <v>0</v>
      </c>
      <c r="V816" s="121" t="s">
        <v>2950</v>
      </c>
      <c r="W816" s="121" t="s">
        <v>2969</v>
      </c>
      <c r="X816" s="121" t="s">
        <v>2721</v>
      </c>
      <c r="Y816" s="121" t="s">
        <v>2465</v>
      </c>
      <c r="Z816" s="121" t="s">
        <v>2768</v>
      </c>
      <c r="AA816" s="121" t="s">
        <v>3092</v>
      </c>
      <c r="AB816" s="121" t="s">
        <v>3698</v>
      </c>
      <c r="AC816" s="121" t="s">
        <v>2103</v>
      </c>
      <c r="AD816" s="121" t="s">
        <v>2788</v>
      </c>
      <c r="AE816" s="121" t="s">
        <v>3243</v>
      </c>
      <c r="AF816" s="121"/>
      <c r="AG816" s="121"/>
      <c r="AH816" s="121"/>
      <c r="AI816" s="551"/>
      <c r="AJ816" s="551"/>
      <c r="AK816" s="551"/>
      <c r="AL816" s="551"/>
      <c r="AM816" s="551"/>
      <c r="AN816" s="551"/>
      <c r="AO816" s="551"/>
      <c r="AP816" s="551"/>
      <c r="AQ816" s="551"/>
      <c r="AR816" s="551"/>
      <c r="AS816" s="551"/>
      <c r="AT816" s="551"/>
      <c r="AU816" s="551"/>
      <c r="AV816" s="551"/>
      <c r="AW816" s="551"/>
      <c r="AX816" s="551"/>
    </row>
    <row r="817">
      <c r="A817" s="570" t="s">
        <v>1802</v>
      </c>
      <c r="B817" s="570" t="s">
        <v>4933</v>
      </c>
      <c r="C817" s="570" t="s">
        <v>168</v>
      </c>
      <c r="D817" s="570" t="s">
        <v>4803</v>
      </c>
      <c r="E817" s="570" t="s">
        <v>2714</v>
      </c>
      <c r="F817" s="570">
        <v>46</v>
      </c>
      <c r="G817" s="570">
        <v>64</v>
      </c>
      <c r="H817" s="570">
        <v>300</v>
      </c>
      <c r="I817" s="569"/>
      <c r="J817" s="121"/>
      <c r="K817" s="121"/>
      <c r="L817" s="121"/>
      <c r="M817" s="570"/>
      <c r="N817" s="569"/>
      <c r="O817" s="569"/>
      <c r="P817" s="569"/>
      <c r="Q817" s="121"/>
      <c r="R817" s="121" t="s">
        <v>4934</v>
      </c>
      <c r="S817" s="121" t="s">
        <v>2742</v>
      </c>
      <c r="T817" s="121" t="s">
        <v>3251</v>
      </c>
      <c r="U817" s="121">
        <v>0</v>
      </c>
      <c r="V817" s="121" t="s">
        <v>2950</v>
      </c>
      <c r="W817" s="121" t="s">
        <v>2969</v>
      </c>
      <c r="X817" s="121" t="s">
        <v>2721</v>
      </c>
      <c r="Y817" s="121" t="s">
        <v>2465</v>
      </c>
      <c r="Z817" s="121" t="s">
        <v>2768</v>
      </c>
      <c r="AA817" s="121" t="s">
        <v>3092</v>
      </c>
      <c r="AB817" s="121" t="s">
        <v>3294</v>
      </c>
      <c r="AC817" s="121" t="s">
        <v>2103</v>
      </c>
      <c r="AD817" s="121" t="s">
        <v>2788</v>
      </c>
      <c r="AE817" s="121" t="s">
        <v>3282</v>
      </c>
      <c r="AF817" s="121"/>
      <c r="AG817" s="121"/>
      <c r="AH817" s="121"/>
      <c r="AI817" s="551"/>
      <c r="AJ817" s="551"/>
      <c r="AK817" s="551"/>
      <c r="AL817" s="551"/>
      <c r="AM817" s="551"/>
      <c r="AN817" s="551"/>
      <c r="AO817" s="551"/>
      <c r="AP817" s="551"/>
      <c r="AQ817" s="551"/>
      <c r="AR817" s="551"/>
      <c r="AS817" s="551"/>
      <c r="AT817" s="551"/>
      <c r="AU817" s="551"/>
      <c r="AV817" s="551"/>
      <c r="AW817" s="551"/>
      <c r="AX817" s="551"/>
    </row>
    <row r="818">
      <c r="A818" s="570" t="s">
        <v>1802</v>
      </c>
      <c r="B818" s="570" t="s">
        <v>4935</v>
      </c>
      <c r="C818" s="570" t="s">
        <v>168</v>
      </c>
      <c r="D818" s="570" t="s">
        <v>4803</v>
      </c>
      <c r="E818" s="570" t="s">
        <v>2714</v>
      </c>
      <c r="F818" s="570">
        <v>46</v>
      </c>
      <c r="G818" s="570">
        <v>64</v>
      </c>
      <c r="H818" s="570">
        <v>300</v>
      </c>
      <c r="I818" s="569"/>
      <c r="J818" s="121"/>
      <c r="K818" s="121"/>
      <c r="L818" s="121"/>
      <c r="M818" s="570"/>
      <c r="N818" s="569"/>
      <c r="O818" s="569"/>
      <c r="P818" s="569"/>
      <c r="Q818" s="121"/>
      <c r="R818" s="121" t="s">
        <v>4936</v>
      </c>
      <c r="S818" s="121" t="s">
        <v>2742</v>
      </c>
      <c r="T818" s="121" t="s">
        <v>3251</v>
      </c>
      <c r="U818" s="121">
        <v>0</v>
      </c>
      <c r="V818" s="121" t="s">
        <v>2950</v>
      </c>
      <c r="W818" s="121" t="s">
        <v>2969</v>
      </c>
      <c r="X818" s="121" t="s">
        <v>2721</v>
      </c>
      <c r="Y818" s="121" t="s">
        <v>2465</v>
      </c>
      <c r="Z818" s="121" t="s">
        <v>2768</v>
      </c>
      <c r="AA818" s="121" t="s">
        <v>3092</v>
      </c>
      <c r="AB818" s="121" t="s">
        <v>3653</v>
      </c>
      <c r="AC818" s="121" t="s">
        <v>2103</v>
      </c>
      <c r="AD818" s="121" t="s">
        <v>2788</v>
      </c>
      <c r="AE818" s="121" t="s">
        <v>3243</v>
      </c>
      <c r="AF818" s="121"/>
      <c r="AG818" s="121"/>
      <c r="AH818" s="121"/>
      <c r="AI818" s="551"/>
      <c r="AJ818" s="551"/>
      <c r="AK818" s="551"/>
      <c r="AL818" s="551"/>
      <c r="AM818" s="551"/>
      <c r="AN818" s="551"/>
      <c r="AO818" s="551"/>
      <c r="AP818" s="551"/>
      <c r="AQ818" s="551"/>
      <c r="AR818" s="551"/>
      <c r="AS818" s="551"/>
      <c r="AT818" s="551"/>
      <c r="AU818" s="551"/>
      <c r="AV818" s="551"/>
      <c r="AW818" s="551"/>
      <c r="AX818" s="551"/>
    </row>
    <row r="819">
      <c r="A819" s="570" t="s">
        <v>1802</v>
      </c>
      <c r="B819" s="570" t="s">
        <v>4937</v>
      </c>
      <c r="C819" s="570" t="s">
        <v>168</v>
      </c>
      <c r="D819" s="570" t="s">
        <v>4803</v>
      </c>
      <c r="E819" s="570" t="s">
        <v>2714</v>
      </c>
      <c r="F819" s="570">
        <v>46</v>
      </c>
      <c r="G819" s="570">
        <v>64</v>
      </c>
      <c r="H819" s="570">
        <v>300</v>
      </c>
      <c r="I819" s="569"/>
      <c r="J819" s="121"/>
      <c r="K819" s="121"/>
      <c r="L819" s="121"/>
      <c r="M819" s="570"/>
      <c r="N819" s="569"/>
      <c r="O819" s="569"/>
      <c r="P819" s="569"/>
      <c r="Q819" s="121"/>
      <c r="R819" s="121" t="s">
        <v>4938</v>
      </c>
      <c r="S819" s="121" t="s">
        <v>2742</v>
      </c>
      <c r="T819" s="121" t="s">
        <v>3251</v>
      </c>
      <c r="U819" s="121">
        <v>0</v>
      </c>
      <c r="V819" s="121" t="s">
        <v>2950</v>
      </c>
      <c r="W819" s="121" t="s">
        <v>2969</v>
      </c>
      <c r="X819" s="121" t="s">
        <v>2721</v>
      </c>
      <c r="Y819" s="121" t="s">
        <v>2465</v>
      </c>
      <c r="Z819" s="121" t="s">
        <v>2768</v>
      </c>
      <c r="AA819" s="121" t="s">
        <v>3092</v>
      </c>
      <c r="AB819" s="121" t="s">
        <v>3303</v>
      </c>
      <c r="AC819" s="121" t="s">
        <v>2103</v>
      </c>
      <c r="AD819" s="121" t="s">
        <v>2788</v>
      </c>
      <c r="AE819" s="121" t="s">
        <v>3243</v>
      </c>
      <c r="AF819" s="121"/>
      <c r="AG819" s="121"/>
      <c r="AH819" s="121"/>
      <c r="AI819" s="551"/>
      <c r="AJ819" s="551"/>
      <c r="AK819" s="551"/>
      <c r="AL819" s="551"/>
      <c r="AM819" s="551"/>
      <c r="AN819" s="551"/>
      <c r="AO819" s="551"/>
      <c r="AP819" s="551"/>
      <c r="AQ819" s="551"/>
      <c r="AR819" s="551"/>
      <c r="AS819" s="551"/>
      <c r="AT819" s="551"/>
      <c r="AU819" s="551"/>
      <c r="AV819" s="551"/>
      <c r="AW819" s="551"/>
      <c r="AX819" s="551"/>
    </row>
    <row r="820">
      <c r="A820" s="570" t="s">
        <v>4939</v>
      </c>
      <c r="B820" s="570" t="s">
        <v>4940</v>
      </c>
      <c r="C820" s="570" t="s">
        <v>168</v>
      </c>
      <c r="D820" s="570" t="s">
        <v>4803</v>
      </c>
      <c r="E820" s="570" t="s">
        <v>2714</v>
      </c>
      <c r="F820" s="570">
        <v>16</v>
      </c>
      <c r="G820" s="570">
        <v>32</v>
      </c>
      <c r="H820" s="570">
        <v>689</v>
      </c>
      <c r="I820" s="569"/>
      <c r="J820" s="121"/>
      <c r="K820" s="121"/>
      <c r="L820" s="121"/>
      <c r="M820" s="570"/>
      <c r="N820" s="569"/>
      <c r="O820" s="569"/>
      <c r="P820" s="569"/>
      <c r="Q820" s="121"/>
      <c r="R820" s="121" t="s">
        <v>4941</v>
      </c>
      <c r="S820" s="121" t="s">
        <v>2742</v>
      </c>
      <c r="T820" s="121" t="s">
        <v>2766</v>
      </c>
      <c r="U820" s="121">
        <v>0</v>
      </c>
      <c r="V820" s="121" t="s">
        <v>3071</v>
      </c>
      <c r="W820" s="121" t="s">
        <v>2767</v>
      </c>
      <c r="X820" s="121" t="s">
        <v>4942</v>
      </c>
      <c r="Y820" s="121" t="s">
        <v>2465</v>
      </c>
      <c r="Z820" s="121" t="s">
        <v>2744</v>
      </c>
      <c r="AA820" s="121" t="s">
        <v>2751</v>
      </c>
      <c r="AB820" s="121" t="s">
        <v>3077</v>
      </c>
      <c r="AC820" s="121" t="s">
        <v>2103</v>
      </c>
      <c r="AD820" s="121" t="s">
        <v>2747</v>
      </c>
      <c r="AE820" s="121" t="s">
        <v>2797</v>
      </c>
      <c r="AF820" s="121"/>
      <c r="AG820" s="121"/>
      <c r="AH820" s="121"/>
      <c r="AI820" s="551"/>
      <c r="AJ820" s="551"/>
      <c r="AK820" s="551"/>
      <c r="AL820" s="551"/>
      <c r="AM820" s="551"/>
      <c r="AN820" s="551"/>
      <c r="AO820" s="551"/>
      <c r="AP820" s="551"/>
      <c r="AQ820" s="551"/>
      <c r="AR820" s="551"/>
      <c r="AS820" s="551"/>
      <c r="AT820" s="551"/>
      <c r="AU820" s="551"/>
      <c r="AV820" s="551"/>
      <c r="AW820" s="551"/>
      <c r="AX820" s="551"/>
    </row>
    <row r="821">
      <c r="A821" s="570" t="s">
        <v>4939</v>
      </c>
      <c r="B821" s="570" t="s">
        <v>4943</v>
      </c>
      <c r="C821" s="570" t="s">
        <v>168</v>
      </c>
      <c r="D821" s="570" t="s">
        <v>4803</v>
      </c>
      <c r="E821" s="570" t="s">
        <v>2714</v>
      </c>
      <c r="F821" s="570">
        <v>16</v>
      </c>
      <c r="G821" s="570">
        <v>32</v>
      </c>
      <c r="H821" s="570">
        <v>689</v>
      </c>
      <c r="I821" s="569"/>
      <c r="J821" s="121"/>
      <c r="K821" s="121"/>
      <c r="L821" s="121"/>
      <c r="M821" s="570"/>
      <c r="N821" s="569"/>
      <c r="O821" s="569"/>
      <c r="P821" s="569"/>
      <c r="Q821" s="121"/>
      <c r="R821" s="121" t="s">
        <v>4944</v>
      </c>
      <c r="S821" s="121" t="s">
        <v>2742</v>
      </c>
      <c r="T821" s="121" t="s">
        <v>2766</v>
      </c>
      <c r="U821" s="121">
        <v>0</v>
      </c>
      <c r="V821" s="121" t="s">
        <v>3071</v>
      </c>
      <c r="W821" s="121" t="s">
        <v>2767</v>
      </c>
      <c r="X821" s="121" t="s">
        <v>4942</v>
      </c>
      <c r="Y821" s="121" t="s">
        <v>2465</v>
      </c>
      <c r="Z821" s="121" t="s">
        <v>2744</v>
      </c>
      <c r="AA821" s="121" t="s">
        <v>2751</v>
      </c>
      <c r="AB821" s="121" t="s">
        <v>3077</v>
      </c>
      <c r="AC821" s="121" t="s">
        <v>2103</v>
      </c>
      <c r="AD821" s="121" t="s">
        <v>2747</v>
      </c>
      <c r="AE821" s="121" t="s">
        <v>2797</v>
      </c>
      <c r="AF821" s="121"/>
      <c r="AG821" s="121"/>
      <c r="AH821" s="121"/>
      <c r="AI821" s="551"/>
      <c r="AJ821" s="551"/>
      <c r="AK821" s="551"/>
      <c r="AL821" s="551"/>
      <c r="AM821" s="551"/>
      <c r="AN821" s="551"/>
      <c r="AO821" s="551"/>
      <c r="AP821" s="551"/>
      <c r="AQ821" s="551"/>
      <c r="AR821" s="551"/>
      <c r="AS821" s="551"/>
      <c r="AT821" s="551"/>
      <c r="AU821" s="551"/>
      <c r="AV821" s="551"/>
      <c r="AW821" s="551"/>
      <c r="AX821" s="551"/>
    </row>
    <row r="822">
      <c r="A822" s="570" t="s">
        <v>4939</v>
      </c>
      <c r="B822" s="570" t="s">
        <v>4945</v>
      </c>
      <c r="C822" s="570" t="s">
        <v>168</v>
      </c>
      <c r="D822" s="570" t="s">
        <v>4803</v>
      </c>
      <c r="E822" s="570" t="s">
        <v>2714</v>
      </c>
      <c r="F822" s="570">
        <v>16</v>
      </c>
      <c r="G822" s="570">
        <v>32</v>
      </c>
      <c r="H822" s="570">
        <v>689</v>
      </c>
      <c r="I822" s="569"/>
      <c r="J822" s="121"/>
      <c r="K822" s="121"/>
      <c r="L822" s="121"/>
      <c r="M822" s="570"/>
      <c r="N822" s="569"/>
      <c r="O822" s="569"/>
      <c r="P822" s="569"/>
      <c r="Q822" s="121"/>
      <c r="R822" s="121" t="s">
        <v>4946</v>
      </c>
      <c r="S822" s="121" t="s">
        <v>2742</v>
      </c>
      <c r="T822" s="121" t="s">
        <v>2766</v>
      </c>
      <c r="U822" s="121">
        <v>0</v>
      </c>
      <c r="V822" s="121" t="s">
        <v>3071</v>
      </c>
      <c r="W822" s="121" t="s">
        <v>2969</v>
      </c>
      <c r="X822" s="121" t="s">
        <v>4942</v>
      </c>
      <c r="Y822" s="121" t="s">
        <v>2465</v>
      </c>
      <c r="Z822" s="121" t="s">
        <v>2744</v>
      </c>
      <c r="AA822" s="121" t="s">
        <v>2751</v>
      </c>
      <c r="AB822" s="121" t="s">
        <v>3067</v>
      </c>
      <c r="AC822" s="121" t="s">
        <v>2103</v>
      </c>
      <c r="AD822" s="121" t="s">
        <v>2747</v>
      </c>
      <c r="AE822" s="121" t="s">
        <v>3068</v>
      </c>
      <c r="AF822" s="121"/>
      <c r="AG822" s="121"/>
      <c r="AH822" s="121"/>
      <c r="AI822" s="551"/>
      <c r="AJ822" s="551"/>
      <c r="AK822" s="551"/>
      <c r="AL822" s="551"/>
      <c r="AM822" s="551"/>
      <c r="AN822" s="551"/>
      <c r="AO822" s="551"/>
      <c r="AP822" s="551"/>
      <c r="AQ822" s="551"/>
      <c r="AR822" s="551"/>
      <c r="AS822" s="551"/>
      <c r="AT822" s="551"/>
      <c r="AU822" s="551"/>
      <c r="AV822" s="551"/>
      <c r="AW822" s="551"/>
      <c r="AX822" s="551"/>
    </row>
    <row r="823">
      <c r="A823" s="570" t="s">
        <v>4939</v>
      </c>
      <c r="B823" s="570" t="s">
        <v>4947</v>
      </c>
      <c r="C823" s="570" t="s">
        <v>168</v>
      </c>
      <c r="D823" s="570" t="s">
        <v>4803</v>
      </c>
      <c r="E823" s="570" t="s">
        <v>2714</v>
      </c>
      <c r="F823" s="570">
        <v>16</v>
      </c>
      <c r="G823" s="570">
        <v>32</v>
      </c>
      <c r="H823" s="570">
        <v>689</v>
      </c>
      <c r="I823" s="569"/>
      <c r="J823" s="121"/>
      <c r="K823" s="121"/>
      <c r="L823" s="121"/>
      <c r="M823" s="570"/>
      <c r="N823" s="569"/>
      <c r="O823" s="569"/>
      <c r="P823" s="569"/>
      <c r="Q823" s="121"/>
      <c r="R823" s="121" t="s">
        <v>4948</v>
      </c>
      <c r="S823" s="121" t="s">
        <v>2742</v>
      </c>
      <c r="T823" s="121" t="s">
        <v>2766</v>
      </c>
      <c r="U823" s="121">
        <v>0</v>
      </c>
      <c r="V823" s="121" t="s">
        <v>3071</v>
      </c>
      <c r="W823" s="121" t="s">
        <v>2767</v>
      </c>
      <c r="X823" s="121" t="s">
        <v>4942</v>
      </c>
      <c r="Y823" s="121" t="s">
        <v>2465</v>
      </c>
      <c r="Z823" s="121" t="s">
        <v>2744</v>
      </c>
      <c r="AA823" s="121" t="s">
        <v>2751</v>
      </c>
      <c r="AB823" s="121" t="s">
        <v>3384</v>
      </c>
      <c r="AC823" s="121" t="s">
        <v>2103</v>
      </c>
      <c r="AD823" s="121" t="s">
        <v>2747</v>
      </c>
      <c r="AE823" s="121" t="s">
        <v>2797</v>
      </c>
      <c r="AF823" s="121"/>
      <c r="AG823" s="121"/>
      <c r="AH823" s="121"/>
      <c r="AI823" s="551"/>
      <c r="AJ823" s="551"/>
      <c r="AK823" s="551"/>
      <c r="AL823" s="551"/>
      <c r="AM823" s="551"/>
      <c r="AN823" s="551"/>
      <c r="AO823" s="551"/>
      <c r="AP823" s="551"/>
      <c r="AQ823" s="551"/>
      <c r="AR823" s="551"/>
      <c r="AS823" s="551"/>
      <c r="AT823" s="551"/>
      <c r="AU823" s="551"/>
      <c r="AV823" s="551"/>
      <c r="AW823" s="551"/>
      <c r="AX823" s="551"/>
    </row>
    <row r="824">
      <c r="A824" s="570" t="s">
        <v>4939</v>
      </c>
      <c r="B824" s="570" t="s">
        <v>4949</v>
      </c>
      <c r="C824" s="570" t="s">
        <v>168</v>
      </c>
      <c r="D824" s="570" t="s">
        <v>4803</v>
      </c>
      <c r="E824" s="570" t="s">
        <v>2714</v>
      </c>
      <c r="F824" s="570">
        <v>16</v>
      </c>
      <c r="G824" s="570">
        <v>32</v>
      </c>
      <c r="H824" s="570">
        <v>689</v>
      </c>
      <c r="I824" s="569"/>
      <c r="J824" s="121"/>
      <c r="K824" s="121"/>
      <c r="L824" s="121"/>
      <c r="M824" s="570"/>
      <c r="N824" s="569"/>
      <c r="O824" s="569"/>
      <c r="P824" s="569"/>
      <c r="Q824" s="121"/>
      <c r="R824" s="121" t="s">
        <v>4950</v>
      </c>
      <c r="S824" s="121" t="s">
        <v>2742</v>
      </c>
      <c r="T824" s="121" t="s">
        <v>2766</v>
      </c>
      <c r="U824" s="121">
        <v>0</v>
      </c>
      <c r="V824" s="121" t="s">
        <v>3071</v>
      </c>
      <c r="W824" s="121" t="s">
        <v>2767</v>
      </c>
      <c r="X824" s="121" t="s">
        <v>4942</v>
      </c>
      <c r="Y824" s="121" t="s">
        <v>2465</v>
      </c>
      <c r="Z824" s="121" t="s">
        <v>2744</v>
      </c>
      <c r="AA824" s="121" t="s">
        <v>2751</v>
      </c>
      <c r="AB824" s="121" t="s">
        <v>4951</v>
      </c>
      <c r="AC824" s="121" t="s">
        <v>2103</v>
      </c>
      <c r="AD824" s="121" t="s">
        <v>2747</v>
      </c>
      <c r="AE824" s="121" t="s">
        <v>2797</v>
      </c>
      <c r="AF824" s="121"/>
      <c r="AG824" s="121"/>
      <c r="AH824" s="121"/>
      <c r="AI824" s="551"/>
      <c r="AJ824" s="551"/>
      <c r="AK824" s="551"/>
      <c r="AL824" s="551"/>
      <c r="AM824" s="551"/>
      <c r="AN824" s="551"/>
      <c r="AO824" s="551"/>
      <c r="AP824" s="551"/>
      <c r="AQ824" s="551"/>
      <c r="AR824" s="551"/>
      <c r="AS824" s="551"/>
      <c r="AT824" s="551"/>
      <c r="AU824" s="551"/>
      <c r="AV824" s="551"/>
      <c r="AW824" s="551"/>
      <c r="AX824" s="551"/>
    </row>
    <row r="825">
      <c r="A825" s="570" t="s">
        <v>4939</v>
      </c>
      <c r="B825" s="570" t="s">
        <v>4952</v>
      </c>
      <c r="C825" s="570" t="s">
        <v>168</v>
      </c>
      <c r="D825" s="570" t="s">
        <v>4803</v>
      </c>
      <c r="E825" s="570" t="s">
        <v>2714</v>
      </c>
      <c r="F825" s="570">
        <v>16</v>
      </c>
      <c r="G825" s="570">
        <v>32</v>
      </c>
      <c r="H825" s="570">
        <v>689</v>
      </c>
      <c r="I825" s="569"/>
      <c r="J825" s="121"/>
      <c r="K825" s="121"/>
      <c r="L825" s="121"/>
      <c r="M825" s="570"/>
      <c r="N825" s="569"/>
      <c r="O825" s="569"/>
      <c r="P825" s="569"/>
      <c r="Q825" s="121"/>
      <c r="R825" s="121" t="s">
        <v>4953</v>
      </c>
      <c r="S825" s="121" t="s">
        <v>2742</v>
      </c>
      <c r="T825" s="121" t="s">
        <v>2766</v>
      </c>
      <c r="U825" s="121">
        <v>0</v>
      </c>
      <c r="V825" s="121" t="s">
        <v>3071</v>
      </c>
      <c r="W825" s="121" t="s">
        <v>3071</v>
      </c>
      <c r="X825" s="121" t="s">
        <v>4942</v>
      </c>
      <c r="Y825" s="121" t="s">
        <v>2465</v>
      </c>
      <c r="Z825" s="121" t="s">
        <v>2744</v>
      </c>
      <c r="AA825" s="121" t="s">
        <v>2751</v>
      </c>
      <c r="AB825" s="121" t="s">
        <v>2800</v>
      </c>
      <c r="AC825" s="121" t="s">
        <v>2103</v>
      </c>
      <c r="AD825" s="121" t="s">
        <v>2747</v>
      </c>
      <c r="AE825" s="121" t="s">
        <v>2797</v>
      </c>
      <c r="AF825" s="121"/>
      <c r="AG825" s="121"/>
      <c r="AH825" s="121"/>
      <c r="AI825" s="551"/>
      <c r="AJ825" s="551"/>
      <c r="AK825" s="551"/>
      <c r="AL825" s="551"/>
      <c r="AM825" s="551"/>
      <c r="AN825" s="551"/>
      <c r="AO825" s="551"/>
      <c r="AP825" s="551"/>
      <c r="AQ825" s="551"/>
      <c r="AR825" s="551"/>
      <c r="AS825" s="551"/>
      <c r="AT825" s="551"/>
      <c r="AU825" s="551"/>
      <c r="AV825" s="551"/>
      <c r="AW825" s="551"/>
      <c r="AX825" s="551"/>
    </row>
    <row r="826">
      <c r="A826" s="570" t="s">
        <v>4939</v>
      </c>
      <c r="B826" s="570" t="s">
        <v>4954</v>
      </c>
      <c r="C826" s="570" t="s">
        <v>168</v>
      </c>
      <c r="D826" s="570" t="s">
        <v>4803</v>
      </c>
      <c r="E826" s="570" t="s">
        <v>2714</v>
      </c>
      <c r="F826" s="570">
        <v>16</v>
      </c>
      <c r="G826" s="570">
        <v>32</v>
      </c>
      <c r="H826" s="570">
        <v>689</v>
      </c>
      <c r="I826" s="569"/>
      <c r="J826" s="121"/>
      <c r="K826" s="121"/>
      <c r="L826" s="121"/>
      <c r="M826" s="570"/>
      <c r="N826" s="569"/>
      <c r="O826" s="569"/>
      <c r="P826" s="569"/>
      <c r="Q826" s="121"/>
      <c r="R826" s="121" t="s">
        <v>4955</v>
      </c>
      <c r="S826" s="121" t="s">
        <v>2742</v>
      </c>
      <c r="T826" s="121" t="s">
        <v>2766</v>
      </c>
      <c r="U826" s="121">
        <v>0</v>
      </c>
      <c r="V826" s="121" t="s">
        <v>3071</v>
      </c>
      <c r="W826" s="121" t="s">
        <v>2767</v>
      </c>
      <c r="X826" s="121" t="s">
        <v>4942</v>
      </c>
      <c r="Y826" s="121" t="s">
        <v>2465</v>
      </c>
      <c r="Z826" s="121" t="s">
        <v>2744</v>
      </c>
      <c r="AA826" s="121" t="s">
        <v>2751</v>
      </c>
      <c r="AB826" s="121" t="s">
        <v>3077</v>
      </c>
      <c r="AC826" s="121" t="s">
        <v>2103</v>
      </c>
      <c r="AD826" s="121" t="s">
        <v>2747</v>
      </c>
      <c r="AE826" s="121" t="s">
        <v>2797</v>
      </c>
      <c r="AF826" s="121"/>
      <c r="AG826" s="121"/>
      <c r="AH826" s="121"/>
      <c r="AI826" s="551"/>
      <c r="AJ826" s="551"/>
      <c r="AK826" s="551"/>
      <c r="AL826" s="551"/>
      <c r="AM826" s="551"/>
      <c r="AN826" s="551"/>
      <c r="AO826" s="551"/>
      <c r="AP826" s="551"/>
      <c r="AQ826" s="551"/>
      <c r="AR826" s="551"/>
      <c r="AS826" s="551"/>
      <c r="AT826" s="551"/>
      <c r="AU826" s="551"/>
      <c r="AV826" s="551"/>
      <c r="AW826" s="551"/>
      <c r="AX826" s="551"/>
    </row>
    <row r="827">
      <c r="A827" s="570" t="s">
        <v>4939</v>
      </c>
      <c r="B827" s="570" t="s">
        <v>4956</v>
      </c>
      <c r="C827" s="570" t="s">
        <v>168</v>
      </c>
      <c r="D827" s="570" t="s">
        <v>4803</v>
      </c>
      <c r="E827" s="570" t="s">
        <v>2714</v>
      </c>
      <c r="F827" s="570">
        <v>16</v>
      </c>
      <c r="G827" s="570">
        <v>32</v>
      </c>
      <c r="H827" s="570">
        <v>689</v>
      </c>
      <c r="I827" s="569"/>
      <c r="J827" s="121"/>
      <c r="K827" s="121"/>
      <c r="L827" s="121"/>
      <c r="M827" s="570"/>
      <c r="N827" s="569"/>
      <c r="O827" s="569"/>
      <c r="P827" s="569"/>
      <c r="Q827" s="121"/>
      <c r="R827" s="121" t="s">
        <v>4957</v>
      </c>
      <c r="S827" s="121" t="s">
        <v>2742</v>
      </c>
      <c r="T827" s="121" t="s">
        <v>2766</v>
      </c>
      <c r="U827" s="121">
        <v>0</v>
      </c>
      <c r="V827" s="121" t="s">
        <v>3071</v>
      </c>
      <c r="W827" s="121" t="s">
        <v>2767</v>
      </c>
      <c r="X827" s="121" t="s">
        <v>4942</v>
      </c>
      <c r="Y827" s="121" t="s">
        <v>2465</v>
      </c>
      <c r="Z827" s="121" t="s">
        <v>2744</v>
      </c>
      <c r="AA827" s="121" t="s">
        <v>2751</v>
      </c>
      <c r="AB827" s="121" t="s">
        <v>3077</v>
      </c>
      <c r="AC827" s="121" t="s">
        <v>2103</v>
      </c>
      <c r="AD827" s="121" t="s">
        <v>2747</v>
      </c>
      <c r="AE827" s="121" t="s">
        <v>2797</v>
      </c>
      <c r="AF827" s="121"/>
      <c r="AG827" s="121"/>
      <c r="AH827" s="121"/>
      <c r="AI827" s="551"/>
      <c r="AJ827" s="551"/>
      <c r="AK827" s="551"/>
      <c r="AL827" s="551"/>
      <c r="AM827" s="551"/>
      <c r="AN827" s="551"/>
      <c r="AO827" s="551"/>
      <c r="AP827" s="551"/>
      <c r="AQ827" s="551"/>
      <c r="AR827" s="551"/>
      <c r="AS827" s="551"/>
      <c r="AT827" s="551"/>
      <c r="AU827" s="551"/>
      <c r="AV827" s="551"/>
      <c r="AW827" s="551"/>
      <c r="AX827" s="551"/>
    </row>
    <row r="828">
      <c r="A828" s="570" t="s">
        <v>4939</v>
      </c>
      <c r="B828" s="570" t="s">
        <v>4958</v>
      </c>
      <c r="C828" s="570" t="s">
        <v>168</v>
      </c>
      <c r="D828" s="570" t="s">
        <v>4803</v>
      </c>
      <c r="E828" s="570" t="s">
        <v>2714</v>
      </c>
      <c r="F828" s="570">
        <v>16</v>
      </c>
      <c r="G828" s="570">
        <v>32</v>
      </c>
      <c r="H828" s="570">
        <v>689</v>
      </c>
      <c r="I828" s="569"/>
      <c r="J828" s="121"/>
      <c r="K828" s="121"/>
      <c r="L828" s="121"/>
      <c r="M828" s="570"/>
      <c r="N828" s="569"/>
      <c r="O828" s="569"/>
      <c r="P828" s="569"/>
      <c r="Q828" s="121"/>
      <c r="R828" s="121" t="s">
        <v>4959</v>
      </c>
      <c r="S828" s="121" t="s">
        <v>2742</v>
      </c>
      <c r="T828" s="121" t="s">
        <v>2766</v>
      </c>
      <c r="U828" s="121">
        <v>0</v>
      </c>
      <c r="V828" s="121" t="s">
        <v>3071</v>
      </c>
      <c r="W828" s="121" t="s">
        <v>3071</v>
      </c>
      <c r="X828" s="121" t="s">
        <v>4942</v>
      </c>
      <c r="Y828" s="121" t="s">
        <v>2465</v>
      </c>
      <c r="Z828" s="121" t="s">
        <v>2744</v>
      </c>
      <c r="AA828" s="121" t="s">
        <v>2751</v>
      </c>
      <c r="AB828" s="121" t="s">
        <v>2809</v>
      </c>
      <c r="AC828" s="121" t="s">
        <v>2103</v>
      </c>
      <c r="AD828" s="121" t="s">
        <v>2747</v>
      </c>
      <c r="AE828" s="121" t="s">
        <v>2797</v>
      </c>
      <c r="AF828" s="121"/>
      <c r="AG828" s="121"/>
      <c r="AH828" s="121"/>
      <c r="AI828" s="551"/>
      <c r="AJ828" s="551"/>
      <c r="AK828" s="551"/>
      <c r="AL828" s="551"/>
      <c r="AM828" s="551"/>
      <c r="AN828" s="551"/>
      <c r="AO828" s="551"/>
      <c r="AP828" s="551"/>
      <c r="AQ828" s="551"/>
      <c r="AR828" s="551"/>
      <c r="AS828" s="551"/>
      <c r="AT828" s="551"/>
      <c r="AU828" s="551"/>
      <c r="AV828" s="551"/>
      <c r="AW828" s="551"/>
      <c r="AX828" s="551"/>
    </row>
    <row r="829">
      <c r="A829" s="570" t="s">
        <v>4960</v>
      </c>
      <c r="B829" s="570" t="s">
        <v>4961</v>
      </c>
      <c r="C829" s="570" t="s">
        <v>152</v>
      </c>
      <c r="D829" s="570" t="s">
        <v>4962</v>
      </c>
      <c r="E829" s="570" t="s">
        <v>2714</v>
      </c>
      <c r="F829" s="570">
        <v>16</v>
      </c>
      <c r="G829" s="570">
        <v>48</v>
      </c>
      <c r="H829" s="570">
        <v>248</v>
      </c>
      <c r="I829" s="569"/>
      <c r="J829" s="121"/>
      <c r="K829" s="121"/>
      <c r="L829" s="121"/>
      <c r="M829" s="570"/>
      <c r="N829" s="569"/>
      <c r="O829" s="569"/>
      <c r="P829" s="569"/>
      <c r="Q829" s="121"/>
      <c r="R829" s="121" t="s">
        <v>4963</v>
      </c>
      <c r="S829" s="121" t="s">
        <v>2742</v>
      </c>
      <c r="T829" s="121" t="s">
        <v>2766</v>
      </c>
      <c r="U829" s="121">
        <v>0</v>
      </c>
      <c r="V829" s="121" t="s">
        <v>152</v>
      </c>
      <c r="W829" s="121" t="s">
        <v>3589</v>
      </c>
      <c r="X829" s="121" t="s">
        <v>2410</v>
      </c>
      <c r="Y829" s="121" t="s">
        <v>2465</v>
      </c>
      <c r="Z829" s="121" t="s">
        <v>2768</v>
      </c>
      <c r="AA829" s="121" t="s">
        <v>3092</v>
      </c>
      <c r="AB829" s="121" t="s">
        <v>3814</v>
      </c>
      <c r="AC829" s="121" t="s">
        <v>3805</v>
      </c>
      <c r="AD829" s="121" t="s">
        <v>3806</v>
      </c>
      <c r="AE829" s="121" t="s">
        <v>3811</v>
      </c>
      <c r="AF829" s="121"/>
      <c r="AG829" s="121"/>
      <c r="AH829" s="121"/>
      <c r="AI829" s="551"/>
      <c r="AJ829" s="551"/>
      <c r="AK829" s="551"/>
      <c r="AL829" s="551"/>
      <c r="AM829" s="551"/>
      <c r="AN829" s="551"/>
      <c r="AO829" s="551"/>
      <c r="AP829" s="551"/>
      <c r="AQ829" s="551"/>
      <c r="AR829" s="551"/>
      <c r="AS829" s="551"/>
      <c r="AT829" s="551"/>
      <c r="AU829" s="551"/>
      <c r="AV829" s="551"/>
      <c r="AW829" s="551"/>
      <c r="AX829" s="551"/>
    </row>
    <row r="830">
      <c r="A830" s="570" t="s">
        <v>4960</v>
      </c>
      <c r="B830" s="570" t="s">
        <v>4964</v>
      </c>
      <c r="C830" s="570" t="s">
        <v>152</v>
      </c>
      <c r="D830" s="570" t="s">
        <v>4962</v>
      </c>
      <c r="E830" s="570" t="s">
        <v>2714</v>
      </c>
      <c r="F830" s="570">
        <v>16</v>
      </c>
      <c r="G830" s="570">
        <v>48</v>
      </c>
      <c r="H830" s="570">
        <v>248</v>
      </c>
      <c r="I830" s="569"/>
      <c r="J830" s="121"/>
      <c r="K830" s="121"/>
      <c r="L830" s="121"/>
      <c r="M830" s="570"/>
      <c r="N830" s="569"/>
      <c r="O830" s="569"/>
      <c r="P830" s="569"/>
      <c r="Q830" s="121"/>
      <c r="R830" s="121" t="s">
        <v>4965</v>
      </c>
      <c r="S830" s="121" t="s">
        <v>2742</v>
      </c>
      <c r="T830" s="121" t="s">
        <v>2766</v>
      </c>
      <c r="U830" s="121">
        <v>0</v>
      </c>
      <c r="V830" s="121" t="s">
        <v>152</v>
      </c>
      <c r="W830" s="121" t="s">
        <v>3589</v>
      </c>
      <c r="X830" s="121" t="s">
        <v>2410</v>
      </c>
      <c r="Y830" s="121" t="s">
        <v>2465</v>
      </c>
      <c r="Z830" s="121" t="s">
        <v>2768</v>
      </c>
      <c r="AA830" s="121" t="s">
        <v>3092</v>
      </c>
      <c r="AB830" s="121" t="s">
        <v>3804</v>
      </c>
      <c r="AC830" s="121" t="s">
        <v>3805</v>
      </c>
      <c r="AD830" s="121" t="s">
        <v>3806</v>
      </c>
      <c r="AE830" s="121" t="s">
        <v>3807</v>
      </c>
      <c r="AF830" s="121"/>
      <c r="AG830" s="121"/>
      <c r="AH830" s="121"/>
      <c r="AI830" s="551"/>
      <c r="AJ830" s="551"/>
      <c r="AK830" s="551"/>
      <c r="AL830" s="551"/>
      <c r="AM830" s="551"/>
      <c r="AN830" s="551"/>
      <c r="AO830" s="551"/>
      <c r="AP830" s="551"/>
      <c r="AQ830" s="551"/>
      <c r="AR830" s="551"/>
      <c r="AS830" s="551"/>
      <c r="AT830" s="551"/>
      <c r="AU830" s="551"/>
      <c r="AV830" s="551"/>
      <c r="AW830" s="551"/>
      <c r="AX830" s="551"/>
    </row>
    <row r="831">
      <c r="A831" s="570" t="s">
        <v>4960</v>
      </c>
      <c r="B831" s="570" t="s">
        <v>4966</v>
      </c>
      <c r="C831" s="570" t="s">
        <v>152</v>
      </c>
      <c r="D831" s="570" t="s">
        <v>4962</v>
      </c>
      <c r="E831" s="570" t="s">
        <v>2714</v>
      </c>
      <c r="F831" s="570">
        <v>16</v>
      </c>
      <c r="G831" s="570">
        <v>48</v>
      </c>
      <c r="H831" s="570">
        <v>248</v>
      </c>
      <c r="I831" s="569"/>
      <c r="J831" s="121"/>
      <c r="K831" s="121"/>
      <c r="L831" s="121"/>
      <c r="M831" s="570"/>
      <c r="N831" s="569"/>
      <c r="O831" s="569"/>
      <c r="P831" s="569"/>
      <c r="Q831" s="121"/>
      <c r="R831" s="121" t="s">
        <v>4967</v>
      </c>
      <c r="S831" s="121" t="s">
        <v>2742</v>
      </c>
      <c r="T831" s="121" t="s">
        <v>2766</v>
      </c>
      <c r="U831" s="121">
        <v>0</v>
      </c>
      <c r="V831" s="121" t="s">
        <v>152</v>
      </c>
      <c r="W831" s="121" t="s">
        <v>3589</v>
      </c>
      <c r="X831" s="121" t="s">
        <v>2410</v>
      </c>
      <c r="Y831" s="121" t="s">
        <v>2465</v>
      </c>
      <c r="Z831" s="121" t="s">
        <v>2768</v>
      </c>
      <c r="AA831" s="121" t="s">
        <v>3092</v>
      </c>
      <c r="AB831" s="121" t="s">
        <v>4968</v>
      </c>
      <c r="AC831" s="121" t="s">
        <v>3805</v>
      </c>
      <c r="AD831" s="121" t="s">
        <v>3806</v>
      </c>
      <c r="AE831" s="121" t="s">
        <v>3811</v>
      </c>
      <c r="AF831" s="121"/>
      <c r="AG831" s="121"/>
      <c r="AH831" s="121"/>
      <c r="AI831" s="551"/>
      <c r="AJ831" s="551"/>
      <c r="AK831" s="551"/>
      <c r="AL831" s="551"/>
      <c r="AM831" s="551"/>
      <c r="AN831" s="551"/>
      <c r="AO831" s="551"/>
      <c r="AP831" s="551"/>
      <c r="AQ831" s="551"/>
      <c r="AR831" s="551"/>
      <c r="AS831" s="551"/>
      <c r="AT831" s="551"/>
      <c r="AU831" s="551"/>
      <c r="AV831" s="551"/>
      <c r="AW831" s="551"/>
      <c r="AX831" s="551"/>
    </row>
    <row r="832">
      <c r="A832" s="570" t="s">
        <v>4960</v>
      </c>
      <c r="B832" s="570" t="s">
        <v>4969</v>
      </c>
      <c r="C832" s="570" t="s">
        <v>152</v>
      </c>
      <c r="D832" s="570" t="s">
        <v>4962</v>
      </c>
      <c r="E832" s="570" t="s">
        <v>2714</v>
      </c>
      <c r="F832" s="570">
        <v>16</v>
      </c>
      <c r="G832" s="570">
        <v>48</v>
      </c>
      <c r="H832" s="570">
        <v>248</v>
      </c>
      <c r="I832" s="569"/>
      <c r="J832" s="121"/>
      <c r="K832" s="121"/>
      <c r="L832" s="121"/>
      <c r="M832" s="570"/>
      <c r="N832" s="569"/>
      <c r="O832" s="569"/>
      <c r="P832" s="569"/>
      <c r="Q832" s="121"/>
      <c r="R832" s="121" t="s">
        <v>4970</v>
      </c>
      <c r="S832" s="121" t="s">
        <v>2742</v>
      </c>
      <c r="T832" s="121" t="s">
        <v>2766</v>
      </c>
      <c r="U832" s="121">
        <v>0</v>
      </c>
      <c r="V832" s="121" t="s">
        <v>152</v>
      </c>
      <c r="W832" s="121" t="s">
        <v>3589</v>
      </c>
      <c r="X832" s="121" t="s">
        <v>2410</v>
      </c>
      <c r="Y832" s="121" t="s">
        <v>2465</v>
      </c>
      <c r="Z832" s="121" t="s">
        <v>2768</v>
      </c>
      <c r="AA832" s="121" t="s">
        <v>3092</v>
      </c>
      <c r="AB832" s="121" t="s">
        <v>4971</v>
      </c>
      <c r="AC832" s="121" t="s">
        <v>3805</v>
      </c>
      <c r="AD832" s="121" t="s">
        <v>3806</v>
      </c>
      <c r="AE832" s="121" t="s">
        <v>3807</v>
      </c>
      <c r="AF832" s="121"/>
      <c r="AG832" s="121"/>
      <c r="AH832" s="121"/>
      <c r="AI832" s="551"/>
      <c r="AJ832" s="551"/>
      <c r="AK832" s="551"/>
      <c r="AL832" s="551"/>
      <c r="AM832" s="551"/>
      <c r="AN832" s="551"/>
      <c r="AO832" s="551"/>
      <c r="AP832" s="551"/>
      <c r="AQ832" s="551"/>
      <c r="AR832" s="551"/>
      <c r="AS832" s="551"/>
      <c r="AT832" s="551"/>
      <c r="AU832" s="551"/>
      <c r="AV832" s="551"/>
      <c r="AW832" s="551"/>
      <c r="AX832" s="551"/>
    </row>
    <row r="833">
      <c r="A833" s="570" t="s">
        <v>4960</v>
      </c>
      <c r="B833" s="570" t="s">
        <v>4972</v>
      </c>
      <c r="C833" s="570" t="s">
        <v>152</v>
      </c>
      <c r="D833" s="570" t="s">
        <v>4962</v>
      </c>
      <c r="E833" s="570" t="s">
        <v>2714</v>
      </c>
      <c r="F833" s="570">
        <v>16</v>
      </c>
      <c r="G833" s="570">
        <v>48</v>
      </c>
      <c r="H833" s="570">
        <v>248</v>
      </c>
      <c r="I833" s="569"/>
      <c r="J833" s="121"/>
      <c r="K833" s="121"/>
      <c r="L833" s="121"/>
      <c r="M833" s="570"/>
      <c r="N833" s="569"/>
      <c r="O833" s="569"/>
      <c r="P833" s="569"/>
      <c r="Q833" s="121"/>
      <c r="R833" s="121" t="s">
        <v>4973</v>
      </c>
      <c r="S833" s="121" t="s">
        <v>2742</v>
      </c>
      <c r="T833" s="121" t="s">
        <v>2766</v>
      </c>
      <c r="U833" s="121">
        <v>0</v>
      </c>
      <c r="V833" s="121" t="s">
        <v>152</v>
      </c>
      <c r="W833" s="121" t="s">
        <v>3589</v>
      </c>
      <c r="X833" s="121" t="s">
        <v>2410</v>
      </c>
      <c r="Y833" s="121" t="s">
        <v>2465</v>
      </c>
      <c r="Z833" s="121" t="s">
        <v>2768</v>
      </c>
      <c r="AA833" s="121" t="s">
        <v>3092</v>
      </c>
      <c r="AB833" s="121" t="s">
        <v>4974</v>
      </c>
      <c r="AC833" s="121" t="s">
        <v>3805</v>
      </c>
      <c r="AD833" s="121" t="s">
        <v>3806</v>
      </c>
      <c r="AE833" s="121" t="s">
        <v>3818</v>
      </c>
      <c r="AF833" s="121"/>
      <c r="AG833" s="121"/>
      <c r="AH833" s="121"/>
      <c r="AI833" s="551"/>
      <c r="AJ833" s="551"/>
      <c r="AK833" s="551"/>
      <c r="AL833" s="551"/>
      <c r="AM833" s="551"/>
      <c r="AN833" s="551"/>
      <c r="AO833" s="551"/>
      <c r="AP833" s="551"/>
      <c r="AQ833" s="551"/>
      <c r="AR833" s="551"/>
      <c r="AS833" s="551"/>
      <c r="AT833" s="551"/>
      <c r="AU833" s="551"/>
      <c r="AV833" s="551"/>
      <c r="AW833" s="551"/>
      <c r="AX833" s="551"/>
    </row>
    <row r="834">
      <c r="A834" s="570" t="s">
        <v>4960</v>
      </c>
      <c r="B834" s="570" t="s">
        <v>4975</v>
      </c>
      <c r="C834" s="570" t="s">
        <v>152</v>
      </c>
      <c r="D834" s="570" t="s">
        <v>4962</v>
      </c>
      <c r="E834" s="570" t="s">
        <v>2714</v>
      </c>
      <c r="F834" s="570">
        <v>28</v>
      </c>
      <c r="G834" s="570">
        <v>37</v>
      </c>
      <c r="H834" s="570">
        <v>753</v>
      </c>
      <c r="I834" s="569"/>
      <c r="J834" s="121"/>
      <c r="K834" s="121"/>
      <c r="L834" s="121"/>
      <c r="M834" s="570"/>
      <c r="N834" s="569"/>
      <c r="O834" s="569"/>
      <c r="P834" s="569"/>
      <c r="Q834" s="121"/>
      <c r="R834" s="121" t="s">
        <v>4976</v>
      </c>
      <c r="S834" s="121" t="s">
        <v>2742</v>
      </c>
      <c r="T834" s="121" t="s">
        <v>2766</v>
      </c>
      <c r="U834" s="121">
        <v>0</v>
      </c>
      <c r="V834" s="121" t="s">
        <v>152</v>
      </c>
      <c r="W834" s="121" t="s">
        <v>3589</v>
      </c>
      <c r="X834" s="121" t="s">
        <v>2410</v>
      </c>
      <c r="Y834" s="121" t="s">
        <v>2465</v>
      </c>
      <c r="Z834" s="121" t="s">
        <v>2768</v>
      </c>
      <c r="AA834" s="121" t="s">
        <v>3092</v>
      </c>
      <c r="AB834" s="121" t="s">
        <v>4977</v>
      </c>
      <c r="AC834" s="121" t="s">
        <v>3805</v>
      </c>
      <c r="AD834" s="121" t="s">
        <v>3806</v>
      </c>
      <c r="AE834" s="121" t="s">
        <v>3811</v>
      </c>
      <c r="AF834" s="121"/>
      <c r="AG834" s="121"/>
      <c r="AH834" s="121"/>
      <c r="AI834" s="551"/>
      <c r="AJ834" s="551"/>
      <c r="AK834" s="551"/>
      <c r="AL834" s="551"/>
      <c r="AM834" s="551"/>
      <c r="AN834" s="551"/>
      <c r="AO834" s="551"/>
      <c r="AP834" s="551"/>
      <c r="AQ834" s="551"/>
      <c r="AR834" s="551"/>
      <c r="AS834" s="551"/>
      <c r="AT834" s="551"/>
      <c r="AU834" s="551"/>
      <c r="AV834" s="551"/>
      <c r="AW834" s="551"/>
      <c r="AX834" s="551"/>
    </row>
    <row r="835">
      <c r="A835" s="570" t="s">
        <v>4960</v>
      </c>
      <c r="B835" s="570" t="s">
        <v>4978</v>
      </c>
      <c r="C835" s="570" t="s">
        <v>152</v>
      </c>
      <c r="D835" s="570" t="s">
        <v>4962</v>
      </c>
      <c r="E835" s="570" t="s">
        <v>2714</v>
      </c>
      <c r="F835" s="570">
        <v>28</v>
      </c>
      <c r="G835" s="570">
        <v>37</v>
      </c>
      <c r="H835" s="570">
        <v>753</v>
      </c>
      <c r="I835" s="569"/>
      <c r="J835" s="121"/>
      <c r="K835" s="121"/>
      <c r="L835" s="121"/>
      <c r="M835" s="570"/>
      <c r="N835" s="569"/>
      <c r="O835" s="569"/>
      <c r="P835" s="569"/>
      <c r="Q835" s="121"/>
      <c r="R835" s="121" t="s">
        <v>4979</v>
      </c>
      <c r="S835" s="121" t="s">
        <v>2742</v>
      </c>
      <c r="T835" s="121" t="s">
        <v>2766</v>
      </c>
      <c r="U835" s="121">
        <v>0</v>
      </c>
      <c r="V835" s="121" t="s">
        <v>152</v>
      </c>
      <c r="W835" s="121" t="s">
        <v>3589</v>
      </c>
      <c r="X835" s="121" t="s">
        <v>2410</v>
      </c>
      <c r="Y835" s="121" t="s">
        <v>2465</v>
      </c>
      <c r="Z835" s="121" t="s">
        <v>2768</v>
      </c>
      <c r="AA835" s="121" t="s">
        <v>3092</v>
      </c>
      <c r="AB835" s="121" t="s">
        <v>4980</v>
      </c>
      <c r="AC835" s="121" t="s">
        <v>3805</v>
      </c>
      <c r="AD835" s="121" t="s">
        <v>3806</v>
      </c>
      <c r="AE835" s="121" t="s">
        <v>3811</v>
      </c>
      <c r="AF835" s="121"/>
      <c r="AG835" s="121"/>
      <c r="AH835" s="121"/>
      <c r="AI835" s="551"/>
      <c r="AJ835" s="551"/>
      <c r="AK835" s="551"/>
      <c r="AL835" s="551"/>
      <c r="AM835" s="551"/>
      <c r="AN835" s="551"/>
      <c r="AO835" s="551"/>
      <c r="AP835" s="551"/>
      <c r="AQ835" s="551"/>
      <c r="AR835" s="551"/>
      <c r="AS835" s="551"/>
      <c r="AT835" s="551"/>
      <c r="AU835" s="551"/>
      <c r="AV835" s="551"/>
      <c r="AW835" s="551"/>
      <c r="AX835" s="551"/>
    </row>
    <row r="836">
      <c r="A836" s="570" t="s">
        <v>4960</v>
      </c>
      <c r="B836" s="570" t="s">
        <v>4981</v>
      </c>
      <c r="C836" s="570" t="s">
        <v>152</v>
      </c>
      <c r="D836" s="570" t="s">
        <v>4962</v>
      </c>
      <c r="E836" s="570" t="s">
        <v>2714</v>
      </c>
      <c r="F836" s="570">
        <v>28</v>
      </c>
      <c r="G836" s="570">
        <v>37</v>
      </c>
      <c r="H836" s="570">
        <v>753</v>
      </c>
      <c r="I836" s="569"/>
      <c r="J836" s="121"/>
      <c r="K836" s="121"/>
      <c r="L836" s="121"/>
      <c r="M836" s="570"/>
      <c r="N836" s="569"/>
      <c r="O836" s="569"/>
      <c r="P836" s="569"/>
      <c r="Q836" s="121"/>
      <c r="R836" s="121" t="s">
        <v>4982</v>
      </c>
      <c r="S836" s="121" t="s">
        <v>2742</v>
      </c>
      <c r="T836" s="121" t="s">
        <v>2766</v>
      </c>
      <c r="U836" s="121">
        <v>0</v>
      </c>
      <c r="V836" s="121" t="s">
        <v>152</v>
      </c>
      <c r="W836" s="121" t="s">
        <v>3589</v>
      </c>
      <c r="X836" s="121" t="s">
        <v>2410</v>
      </c>
      <c r="Y836" s="121" t="s">
        <v>2465</v>
      </c>
      <c r="Z836" s="121" t="s">
        <v>2768</v>
      </c>
      <c r="AA836" s="121" t="s">
        <v>3092</v>
      </c>
      <c r="AB836" s="121" t="s">
        <v>4983</v>
      </c>
      <c r="AC836" s="121" t="s">
        <v>3805</v>
      </c>
      <c r="AD836" s="121" t="s">
        <v>3806</v>
      </c>
      <c r="AE836" s="121" t="s">
        <v>3807</v>
      </c>
      <c r="AF836" s="121"/>
      <c r="AG836" s="121"/>
      <c r="AH836" s="121"/>
      <c r="AI836" s="551"/>
      <c r="AJ836" s="551"/>
      <c r="AK836" s="551"/>
      <c r="AL836" s="551"/>
      <c r="AM836" s="551"/>
      <c r="AN836" s="551"/>
      <c r="AO836" s="551"/>
      <c r="AP836" s="551"/>
      <c r="AQ836" s="551"/>
      <c r="AR836" s="551"/>
      <c r="AS836" s="551"/>
      <c r="AT836" s="551"/>
      <c r="AU836" s="551"/>
      <c r="AV836" s="551"/>
      <c r="AW836" s="551"/>
      <c r="AX836" s="551"/>
    </row>
    <row r="837">
      <c r="A837" s="570" t="s">
        <v>4960</v>
      </c>
      <c r="B837" s="570" t="s">
        <v>4984</v>
      </c>
      <c r="C837" s="570" t="s">
        <v>152</v>
      </c>
      <c r="D837" s="570" t="s">
        <v>4962</v>
      </c>
      <c r="E837" s="570" t="s">
        <v>2714</v>
      </c>
      <c r="F837" s="570">
        <v>32</v>
      </c>
      <c r="G837" s="570">
        <v>40</v>
      </c>
      <c r="H837" s="570">
        <v>121</v>
      </c>
      <c r="I837" s="569"/>
      <c r="J837" s="121"/>
      <c r="K837" s="121"/>
      <c r="L837" s="121"/>
      <c r="M837" s="570"/>
      <c r="N837" s="569"/>
      <c r="O837" s="569"/>
      <c r="P837" s="569"/>
      <c r="Q837" s="121"/>
      <c r="R837" s="121" t="s">
        <v>4985</v>
      </c>
      <c r="S837" s="121" t="s">
        <v>2742</v>
      </c>
      <c r="T837" s="121" t="s">
        <v>2766</v>
      </c>
      <c r="U837" s="121">
        <v>0</v>
      </c>
      <c r="V837" s="121" t="s">
        <v>152</v>
      </c>
      <c r="W837" s="121" t="s">
        <v>3589</v>
      </c>
      <c r="X837" s="121" t="s">
        <v>2410</v>
      </c>
      <c r="Y837" s="121" t="s">
        <v>2465</v>
      </c>
      <c r="Z837" s="121" t="s">
        <v>2768</v>
      </c>
      <c r="AA837" s="121" t="s">
        <v>3092</v>
      </c>
      <c r="AB837" s="121" t="s">
        <v>3810</v>
      </c>
      <c r="AC837" s="121" t="s">
        <v>3805</v>
      </c>
      <c r="AD837" s="121" t="s">
        <v>3806</v>
      </c>
      <c r="AE837" s="121" t="s">
        <v>3811</v>
      </c>
      <c r="AF837" s="121"/>
      <c r="AG837" s="121"/>
      <c r="AH837" s="121"/>
      <c r="AI837" s="551"/>
      <c r="AJ837" s="551"/>
      <c r="AK837" s="551"/>
      <c r="AL837" s="551"/>
      <c r="AM837" s="551"/>
      <c r="AN837" s="551"/>
      <c r="AO837" s="551"/>
      <c r="AP837" s="551"/>
      <c r="AQ837" s="551"/>
      <c r="AR837" s="551"/>
      <c r="AS837" s="551"/>
      <c r="AT837" s="551"/>
      <c r="AU837" s="551"/>
      <c r="AV837" s="551"/>
      <c r="AW837" s="551"/>
      <c r="AX837" s="551"/>
    </row>
    <row r="838">
      <c r="A838" s="570" t="s">
        <v>4960</v>
      </c>
      <c r="B838" s="570" t="s">
        <v>4986</v>
      </c>
      <c r="C838" s="570" t="s">
        <v>152</v>
      </c>
      <c r="D838" s="570" t="s">
        <v>4962</v>
      </c>
      <c r="E838" s="570" t="s">
        <v>2714</v>
      </c>
      <c r="F838" s="570">
        <v>32</v>
      </c>
      <c r="G838" s="570">
        <v>40</v>
      </c>
      <c r="H838" s="570">
        <v>121</v>
      </c>
      <c r="I838" s="569"/>
      <c r="J838" s="121"/>
      <c r="K838" s="121"/>
      <c r="L838" s="121"/>
      <c r="M838" s="570"/>
      <c r="N838" s="569"/>
      <c r="O838" s="569"/>
      <c r="P838" s="569"/>
      <c r="Q838" s="121"/>
      <c r="R838" s="121" t="s">
        <v>4987</v>
      </c>
      <c r="S838" s="121" t="s">
        <v>2742</v>
      </c>
      <c r="T838" s="121" t="s">
        <v>2766</v>
      </c>
      <c r="U838" s="121">
        <v>0</v>
      </c>
      <c r="V838" s="121" t="s">
        <v>152</v>
      </c>
      <c r="W838" s="121" t="s">
        <v>3589</v>
      </c>
      <c r="X838" s="121" t="s">
        <v>2410</v>
      </c>
      <c r="Y838" s="121" t="s">
        <v>2465</v>
      </c>
      <c r="Z838" s="121" t="s">
        <v>2768</v>
      </c>
      <c r="AA838" s="121" t="s">
        <v>3092</v>
      </c>
      <c r="AB838" s="121" t="s">
        <v>4977</v>
      </c>
      <c r="AC838" s="121" t="s">
        <v>3805</v>
      </c>
      <c r="AD838" s="121" t="s">
        <v>3806</v>
      </c>
      <c r="AE838" s="121" t="s">
        <v>3811</v>
      </c>
      <c r="AF838" s="121"/>
      <c r="AG838" s="121"/>
      <c r="AH838" s="121"/>
      <c r="AI838" s="551"/>
      <c r="AJ838" s="551"/>
      <c r="AK838" s="551"/>
      <c r="AL838" s="551"/>
      <c r="AM838" s="551"/>
      <c r="AN838" s="551"/>
      <c r="AO838" s="551"/>
      <c r="AP838" s="551"/>
      <c r="AQ838" s="551"/>
      <c r="AR838" s="551"/>
      <c r="AS838" s="551"/>
      <c r="AT838" s="551"/>
      <c r="AU838" s="551"/>
      <c r="AV838" s="551"/>
      <c r="AW838" s="551"/>
      <c r="AX838" s="551"/>
    </row>
    <row r="839">
      <c r="A839" s="570" t="s">
        <v>4960</v>
      </c>
      <c r="B839" s="570" t="s">
        <v>4988</v>
      </c>
      <c r="C839" s="570" t="s">
        <v>152</v>
      </c>
      <c r="D839" s="570" t="s">
        <v>4962</v>
      </c>
      <c r="E839" s="570" t="s">
        <v>2714</v>
      </c>
      <c r="F839" s="570">
        <v>32</v>
      </c>
      <c r="G839" s="570">
        <v>48</v>
      </c>
      <c r="H839" s="570">
        <v>121</v>
      </c>
      <c r="I839" s="569"/>
      <c r="J839" s="121"/>
      <c r="K839" s="121"/>
      <c r="L839" s="121"/>
      <c r="M839" s="570"/>
      <c r="N839" s="569"/>
      <c r="O839" s="569"/>
      <c r="P839" s="569"/>
      <c r="Q839" s="121"/>
      <c r="R839" s="121" t="s">
        <v>4989</v>
      </c>
      <c r="S839" s="121" t="s">
        <v>2742</v>
      </c>
      <c r="T839" s="121" t="s">
        <v>2766</v>
      </c>
      <c r="U839" s="121">
        <v>0</v>
      </c>
      <c r="V839" s="121" t="s">
        <v>152</v>
      </c>
      <c r="W839" s="121" t="s">
        <v>3589</v>
      </c>
      <c r="X839" s="121" t="s">
        <v>2410</v>
      </c>
      <c r="Y839" s="121" t="s">
        <v>2465</v>
      </c>
      <c r="Z839" s="121" t="s">
        <v>2768</v>
      </c>
      <c r="AA839" s="121" t="s">
        <v>3092</v>
      </c>
      <c r="AB839" s="121" t="s">
        <v>4990</v>
      </c>
      <c r="AC839" s="121" t="s">
        <v>3805</v>
      </c>
      <c r="AD839" s="121" t="s">
        <v>3806</v>
      </c>
      <c r="AE839" s="121" t="s">
        <v>3818</v>
      </c>
      <c r="AF839" s="121"/>
      <c r="AG839" s="121"/>
      <c r="AH839" s="121"/>
      <c r="AI839" s="551"/>
      <c r="AJ839" s="551"/>
      <c r="AK839" s="551"/>
      <c r="AL839" s="551"/>
      <c r="AM839" s="551"/>
      <c r="AN839" s="551"/>
      <c r="AO839" s="551"/>
      <c r="AP839" s="551"/>
      <c r="AQ839" s="551"/>
      <c r="AR839" s="551"/>
      <c r="AS839" s="551"/>
      <c r="AT839" s="551"/>
      <c r="AU839" s="551"/>
      <c r="AV839" s="551"/>
      <c r="AW839" s="551"/>
      <c r="AX839" s="551"/>
    </row>
    <row r="840">
      <c r="A840" s="570" t="s">
        <v>4960</v>
      </c>
      <c r="B840" s="570" t="s">
        <v>4991</v>
      </c>
      <c r="C840" s="570" t="s">
        <v>152</v>
      </c>
      <c r="D840" s="570" t="s">
        <v>4962</v>
      </c>
      <c r="E840" s="570" t="s">
        <v>2714</v>
      </c>
      <c r="F840" s="570">
        <v>32</v>
      </c>
      <c r="G840" s="570">
        <v>48</v>
      </c>
      <c r="H840" s="570">
        <v>121</v>
      </c>
      <c r="I840" s="569"/>
      <c r="J840" s="121"/>
      <c r="K840" s="121"/>
      <c r="L840" s="121"/>
      <c r="M840" s="570"/>
      <c r="N840" s="569"/>
      <c r="O840" s="569"/>
      <c r="P840" s="569"/>
      <c r="Q840" s="121"/>
      <c r="R840" s="121" t="s">
        <v>4992</v>
      </c>
      <c r="S840" s="121" t="s">
        <v>2742</v>
      </c>
      <c r="T840" s="121" t="s">
        <v>2766</v>
      </c>
      <c r="U840" s="121">
        <v>0</v>
      </c>
      <c r="V840" s="121" t="s">
        <v>152</v>
      </c>
      <c r="W840" s="121" t="s">
        <v>3589</v>
      </c>
      <c r="X840" s="121" t="s">
        <v>2410</v>
      </c>
      <c r="Y840" s="121" t="s">
        <v>2465</v>
      </c>
      <c r="Z840" s="121" t="s">
        <v>2768</v>
      </c>
      <c r="AA840" s="121" t="s">
        <v>3092</v>
      </c>
      <c r="AB840" s="121" t="s">
        <v>4977</v>
      </c>
      <c r="AC840" s="121" t="s">
        <v>3805</v>
      </c>
      <c r="AD840" s="121" t="s">
        <v>3806</v>
      </c>
      <c r="AE840" s="121" t="s">
        <v>3811</v>
      </c>
      <c r="AF840" s="121"/>
      <c r="AG840" s="121"/>
      <c r="AH840" s="121"/>
      <c r="AI840" s="551"/>
      <c r="AJ840" s="551"/>
      <c r="AK840" s="551"/>
      <c r="AL840" s="551"/>
      <c r="AM840" s="551"/>
      <c r="AN840" s="551"/>
      <c r="AO840" s="551"/>
      <c r="AP840" s="551"/>
      <c r="AQ840" s="551"/>
      <c r="AR840" s="551"/>
      <c r="AS840" s="551"/>
      <c r="AT840" s="551"/>
      <c r="AU840" s="551"/>
      <c r="AV840" s="551"/>
      <c r="AW840" s="551"/>
      <c r="AX840" s="551"/>
    </row>
    <row r="841">
      <c r="A841" s="570" t="s">
        <v>4960</v>
      </c>
      <c r="B841" s="570" t="s">
        <v>4993</v>
      </c>
      <c r="C841" s="570" t="s">
        <v>152</v>
      </c>
      <c r="D841" s="570" t="s">
        <v>4962</v>
      </c>
      <c r="E841" s="570" t="s">
        <v>2714</v>
      </c>
      <c r="F841" s="570">
        <v>32</v>
      </c>
      <c r="G841" s="570">
        <v>48</v>
      </c>
      <c r="H841" s="570">
        <v>121</v>
      </c>
      <c r="I841" s="569"/>
      <c r="J841" s="121"/>
      <c r="K841" s="121"/>
      <c r="L841" s="121"/>
      <c r="M841" s="570"/>
      <c r="N841" s="569"/>
      <c r="O841" s="569"/>
      <c r="P841" s="569"/>
      <c r="Q841" s="121"/>
      <c r="R841" s="121" t="s">
        <v>4994</v>
      </c>
      <c r="S841" s="121" t="s">
        <v>2742</v>
      </c>
      <c r="T841" s="121" t="s">
        <v>2766</v>
      </c>
      <c r="U841" s="121">
        <v>0</v>
      </c>
      <c r="V841" s="121" t="s">
        <v>152</v>
      </c>
      <c r="W841" s="121" t="s">
        <v>3589</v>
      </c>
      <c r="X841" s="121" t="s">
        <v>2410</v>
      </c>
      <c r="Y841" s="121" t="s">
        <v>2465</v>
      </c>
      <c r="Z841" s="121" t="s">
        <v>2768</v>
      </c>
      <c r="AA841" s="121" t="s">
        <v>3092</v>
      </c>
      <c r="AB841" s="121" t="s">
        <v>4995</v>
      </c>
      <c r="AC841" s="121" t="s">
        <v>3805</v>
      </c>
      <c r="AD841" s="121" t="s">
        <v>3806</v>
      </c>
      <c r="AE841" s="121" t="s">
        <v>3818</v>
      </c>
      <c r="AF841" s="121"/>
      <c r="AG841" s="121"/>
      <c r="AH841" s="121"/>
      <c r="AI841" s="551"/>
      <c r="AJ841" s="551"/>
      <c r="AK841" s="551"/>
      <c r="AL841" s="551"/>
      <c r="AM841" s="551"/>
      <c r="AN841" s="551"/>
      <c r="AO841" s="551"/>
      <c r="AP841" s="551"/>
      <c r="AQ841" s="551"/>
      <c r="AR841" s="551"/>
      <c r="AS841" s="551"/>
      <c r="AT841" s="551"/>
      <c r="AU841" s="551"/>
      <c r="AV841" s="551"/>
      <c r="AW841" s="551"/>
      <c r="AX841" s="551"/>
    </row>
    <row r="842">
      <c r="A842" s="570" t="s">
        <v>4960</v>
      </c>
      <c r="B842" s="570" t="s">
        <v>4996</v>
      </c>
      <c r="C842" s="570" t="s">
        <v>152</v>
      </c>
      <c r="D842" s="570" t="s">
        <v>4962</v>
      </c>
      <c r="E842" s="570" t="s">
        <v>2714</v>
      </c>
      <c r="F842" s="570">
        <v>23</v>
      </c>
      <c r="G842" s="570">
        <v>128</v>
      </c>
      <c r="H842" s="570">
        <v>14870</v>
      </c>
      <c r="I842" s="569"/>
      <c r="J842" s="121"/>
      <c r="K842" s="121"/>
      <c r="L842" s="121"/>
      <c r="M842" s="570"/>
      <c r="N842" s="569"/>
      <c r="O842" s="569"/>
      <c r="P842" s="569"/>
      <c r="Q842" s="121"/>
      <c r="R842" s="121" t="s">
        <v>4997</v>
      </c>
      <c r="S842" s="121" t="s">
        <v>2742</v>
      </c>
      <c r="T842" s="121" t="s">
        <v>2766</v>
      </c>
      <c r="U842" s="121">
        <v>0</v>
      </c>
      <c r="V842" s="121" t="s">
        <v>152</v>
      </c>
      <c r="W842" s="121" t="s">
        <v>3589</v>
      </c>
      <c r="X842" s="121" t="s">
        <v>2410</v>
      </c>
      <c r="Y842" s="121" t="s">
        <v>2465</v>
      </c>
      <c r="Z842" s="121" t="s">
        <v>2768</v>
      </c>
      <c r="AA842" s="121" t="s">
        <v>3092</v>
      </c>
      <c r="AB842" s="121" t="s">
        <v>4998</v>
      </c>
      <c r="AC842" s="121" t="s">
        <v>3805</v>
      </c>
      <c r="AD842" s="121" t="s">
        <v>3806</v>
      </c>
      <c r="AE842" s="121" t="s">
        <v>4999</v>
      </c>
      <c r="AF842" s="121"/>
      <c r="AG842" s="121"/>
      <c r="AH842" s="121"/>
      <c r="AI842" s="551"/>
      <c r="AJ842" s="551"/>
      <c r="AK842" s="551"/>
      <c r="AL842" s="551"/>
      <c r="AM842" s="551"/>
      <c r="AN842" s="551"/>
      <c r="AO842" s="551"/>
      <c r="AP842" s="551"/>
      <c r="AQ842" s="551"/>
      <c r="AR842" s="551"/>
      <c r="AS842" s="551"/>
      <c r="AT842" s="551"/>
      <c r="AU842" s="551"/>
      <c r="AV842" s="551"/>
      <c r="AW842" s="551"/>
      <c r="AX842" s="551"/>
    </row>
    <row r="843">
      <c r="A843" s="570" t="s">
        <v>4960</v>
      </c>
      <c r="B843" s="570" t="s">
        <v>5000</v>
      </c>
      <c r="C843" s="570" t="s">
        <v>152</v>
      </c>
      <c r="D843" s="570" t="s">
        <v>4962</v>
      </c>
      <c r="E843" s="570" t="s">
        <v>2714</v>
      </c>
      <c r="F843" s="570">
        <v>23</v>
      </c>
      <c r="G843" s="570">
        <v>128</v>
      </c>
      <c r="H843" s="570">
        <v>4870</v>
      </c>
      <c r="I843" s="569"/>
      <c r="J843" s="121"/>
      <c r="K843" s="121"/>
      <c r="L843" s="121"/>
      <c r="M843" s="570"/>
      <c r="N843" s="569"/>
      <c r="O843" s="569"/>
      <c r="P843" s="569"/>
      <c r="Q843" s="121"/>
      <c r="R843" s="121" t="s">
        <v>5001</v>
      </c>
      <c r="S843" s="121" t="s">
        <v>2742</v>
      </c>
      <c r="T843" s="121" t="s">
        <v>2766</v>
      </c>
      <c r="U843" s="121">
        <v>0</v>
      </c>
      <c r="V843" s="121" t="s">
        <v>152</v>
      </c>
      <c r="W843" s="121" t="s">
        <v>3589</v>
      </c>
      <c r="X843" s="121" t="s">
        <v>2410</v>
      </c>
      <c r="Y843" s="121" t="s">
        <v>2465</v>
      </c>
      <c r="Z843" s="121" t="s">
        <v>2768</v>
      </c>
      <c r="AA843" s="121" t="s">
        <v>3092</v>
      </c>
      <c r="AB843" s="121" t="s">
        <v>5002</v>
      </c>
      <c r="AC843" s="121" t="s">
        <v>3805</v>
      </c>
      <c r="AD843" s="121" t="s">
        <v>3806</v>
      </c>
      <c r="AE843" s="121" t="s">
        <v>3818</v>
      </c>
      <c r="AF843" s="121"/>
      <c r="AG843" s="121"/>
      <c r="AH843" s="121"/>
      <c r="AI843" s="551"/>
      <c r="AJ843" s="551"/>
      <c r="AK843" s="551"/>
      <c r="AL843" s="551"/>
      <c r="AM843" s="551"/>
      <c r="AN843" s="551"/>
      <c r="AO843" s="551"/>
      <c r="AP843" s="551"/>
      <c r="AQ843" s="551"/>
      <c r="AR843" s="551"/>
      <c r="AS843" s="551"/>
      <c r="AT843" s="551"/>
      <c r="AU843" s="551"/>
      <c r="AV843" s="551"/>
      <c r="AW843" s="551"/>
      <c r="AX843" s="551"/>
    </row>
    <row r="844">
      <c r="A844" s="570" t="s">
        <v>4960</v>
      </c>
      <c r="B844" s="570" t="s">
        <v>5003</v>
      </c>
      <c r="C844" s="570" t="s">
        <v>152</v>
      </c>
      <c r="D844" s="570" t="s">
        <v>4962</v>
      </c>
      <c r="E844" s="570" t="s">
        <v>2714</v>
      </c>
      <c r="F844" s="570">
        <v>23</v>
      </c>
      <c r="G844" s="570">
        <v>128</v>
      </c>
      <c r="H844" s="570">
        <v>4870</v>
      </c>
      <c r="I844" s="569"/>
      <c r="J844" s="121"/>
      <c r="K844" s="121"/>
      <c r="L844" s="121"/>
      <c r="M844" s="570"/>
      <c r="N844" s="569"/>
      <c r="O844" s="569"/>
      <c r="P844" s="569"/>
      <c r="Q844" s="121"/>
      <c r="R844" s="121" t="s">
        <v>5004</v>
      </c>
      <c r="S844" s="121" t="s">
        <v>2742</v>
      </c>
      <c r="T844" s="121" t="s">
        <v>2766</v>
      </c>
      <c r="U844" s="121">
        <v>0</v>
      </c>
      <c r="V844" s="121" t="s">
        <v>152</v>
      </c>
      <c r="W844" s="121" t="s">
        <v>3589</v>
      </c>
      <c r="X844" s="121" t="s">
        <v>2410</v>
      </c>
      <c r="Y844" s="121" t="s">
        <v>2465</v>
      </c>
      <c r="Z844" s="121" t="s">
        <v>2768</v>
      </c>
      <c r="AA844" s="121" t="s">
        <v>3092</v>
      </c>
      <c r="AB844" s="121" t="s">
        <v>4977</v>
      </c>
      <c r="AC844" s="121" t="s">
        <v>3805</v>
      </c>
      <c r="AD844" s="121" t="s">
        <v>3806</v>
      </c>
      <c r="AE844" s="121" t="s">
        <v>3811</v>
      </c>
      <c r="AF844" s="121"/>
      <c r="AG844" s="121"/>
      <c r="AH844" s="121"/>
      <c r="AI844" s="551"/>
      <c r="AJ844" s="551"/>
      <c r="AK844" s="551"/>
      <c r="AL844" s="551"/>
      <c r="AM844" s="551"/>
      <c r="AN844" s="551"/>
      <c r="AO844" s="551"/>
      <c r="AP844" s="551"/>
      <c r="AQ844" s="551"/>
      <c r="AR844" s="551"/>
      <c r="AS844" s="551"/>
      <c r="AT844" s="551"/>
      <c r="AU844" s="551"/>
      <c r="AV844" s="551"/>
      <c r="AW844" s="551"/>
      <c r="AX844" s="551"/>
    </row>
    <row r="845">
      <c r="A845" s="570" t="s">
        <v>5005</v>
      </c>
      <c r="B845" s="570" t="s">
        <v>5006</v>
      </c>
      <c r="C845" s="570" t="s">
        <v>152</v>
      </c>
      <c r="D845" s="570" t="s">
        <v>4962</v>
      </c>
      <c r="E845" s="570" t="s">
        <v>2714</v>
      </c>
      <c r="F845" s="570">
        <v>16</v>
      </c>
      <c r="G845" s="570">
        <v>64</v>
      </c>
      <c r="H845" s="570">
        <v>300</v>
      </c>
      <c r="I845" s="569"/>
      <c r="J845" s="121"/>
      <c r="K845" s="121"/>
      <c r="L845" s="121"/>
      <c r="M845" s="570"/>
      <c r="N845" s="569"/>
      <c r="O845" s="569"/>
      <c r="P845" s="569"/>
      <c r="Q845" s="121"/>
      <c r="R845" s="121" t="s">
        <v>5007</v>
      </c>
      <c r="S845" s="121" t="s">
        <v>2742</v>
      </c>
      <c r="T845" s="121" t="s">
        <v>3801</v>
      </c>
      <c r="U845" s="121">
        <v>0</v>
      </c>
      <c r="V845" s="121" t="s">
        <v>152</v>
      </c>
      <c r="W845" s="121" t="s">
        <v>3589</v>
      </c>
      <c r="X845" s="121">
        <v>0</v>
      </c>
      <c r="Y845" s="121" t="s">
        <v>3803</v>
      </c>
      <c r="Z845" s="121" t="s">
        <v>2768</v>
      </c>
      <c r="AA845" s="121" t="s">
        <v>3092</v>
      </c>
      <c r="AB845" s="121" t="s">
        <v>5008</v>
      </c>
      <c r="AC845" s="121" t="s">
        <v>3805</v>
      </c>
      <c r="AD845" s="121" t="s">
        <v>3806</v>
      </c>
      <c r="AE845" s="121" t="s">
        <v>3807</v>
      </c>
      <c r="AF845" s="121"/>
      <c r="AG845" s="121"/>
      <c r="AH845" s="121"/>
      <c r="AI845" s="551"/>
      <c r="AJ845" s="551"/>
      <c r="AK845" s="551"/>
      <c r="AL845" s="551"/>
      <c r="AM845" s="551"/>
      <c r="AN845" s="551"/>
      <c r="AO845" s="551"/>
      <c r="AP845" s="551"/>
      <c r="AQ845" s="551"/>
      <c r="AR845" s="551"/>
      <c r="AS845" s="551"/>
      <c r="AT845" s="551"/>
      <c r="AU845" s="551"/>
      <c r="AV845" s="551"/>
      <c r="AW845" s="551"/>
      <c r="AX845" s="551"/>
    </row>
    <row r="846">
      <c r="A846" s="570" t="s">
        <v>5005</v>
      </c>
      <c r="B846" s="570" t="s">
        <v>5009</v>
      </c>
      <c r="C846" s="570" t="s">
        <v>152</v>
      </c>
      <c r="D846" s="570" t="s">
        <v>4962</v>
      </c>
      <c r="E846" s="570" t="s">
        <v>2714</v>
      </c>
      <c r="F846" s="570">
        <v>16</v>
      </c>
      <c r="G846" s="570">
        <v>64</v>
      </c>
      <c r="H846" s="570">
        <v>300</v>
      </c>
      <c r="I846" s="569"/>
      <c r="J846" s="121"/>
      <c r="K846" s="121"/>
      <c r="L846" s="121"/>
      <c r="M846" s="570"/>
      <c r="N846" s="569"/>
      <c r="O846" s="569"/>
      <c r="P846" s="569"/>
      <c r="Q846" s="121"/>
      <c r="R846" s="121" t="s">
        <v>5010</v>
      </c>
      <c r="S846" s="121" t="s">
        <v>2742</v>
      </c>
      <c r="T846" s="121" t="s">
        <v>3801</v>
      </c>
      <c r="U846" s="121">
        <v>0</v>
      </c>
      <c r="V846" s="121" t="s">
        <v>152</v>
      </c>
      <c r="W846" s="121" t="s">
        <v>3589</v>
      </c>
      <c r="X846" s="121">
        <v>0</v>
      </c>
      <c r="Y846" s="121" t="s">
        <v>3803</v>
      </c>
      <c r="Z846" s="121" t="s">
        <v>2768</v>
      </c>
      <c r="AA846" s="121" t="s">
        <v>3092</v>
      </c>
      <c r="AB846" s="121" t="s">
        <v>5011</v>
      </c>
      <c r="AC846" s="121" t="s">
        <v>3805</v>
      </c>
      <c r="AD846" s="121" t="s">
        <v>3806</v>
      </c>
      <c r="AE846" s="121" t="s">
        <v>3811</v>
      </c>
      <c r="AF846" s="121"/>
      <c r="AG846" s="121"/>
      <c r="AH846" s="121"/>
      <c r="AI846" s="551"/>
      <c r="AJ846" s="551"/>
      <c r="AK846" s="551"/>
      <c r="AL846" s="551"/>
      <c r="AM846" s="551"/>
      <c r="AN846" s="551"/>
      <c r="AO846" s="551"/>
      <c r="AP846" s="551"/>
      <c r="AQ846" s="551"/>
      <c r="AR846" s="551"/>
      <c r="AS846" s="551"/>
      <c r="AT846" s="551"/>
      <c r="AU846" s="551"/>
      <c r="AV846" s="551"/>
      <c r="AW846" s="551"/>
      <c r="AX846" s="551"/>
    </row>
    <row r="847">
      <c r="A847" s="570" t="s">
        <v>5005</v>
      </c>
      <c r="B847" s="570" t="s">
        <v>5012</v>
      </c>
      <c r="C847" s="570" t="s">
        <v>152</v>
      </c>
      <c r="D847" s="570" t="s">
        <v>4962</v>
      </c>
      <c r="E847" s="570" t="s">
        <v>2714</v>
      </c>
      <c r="F847" s="570">
        <v>16</v>
      </c>
      <c r="G847" s="570">
        <v>64</v>
      </c>
      <c r="H847" s="570">
        <v>300</v>
      </c>
      <c r="I847" s="569"/>
      <c r="J847" s="121"/>
      <c r="K847" s="121"/>
      <c r="L847" s="121"/>
      <c r="M847" s="570"/>
      <c r="N847" s="569"/>
      <c r="O847" s="569"/>
      <c r="P847" s="569"/>
      <c r="Q847" s="121"/>
      <c r="R847" s="121" t="s">
        <v>5013</v>
      </c>
      <c r="S847" s="121" t="s">
        <v>2742</v>
      </c>
      <c r="T847" s="121" t="s">
        <v>3801</v>
      </c>
      <c r="U847" s="121">
        <v>0</v>
      </c>
      <c r="V847" s="121" t="s">
        <v>152</v>
      </c>
      <c r="W847" s="121" t="s">
        <v>3589</v>
      </c>
      <c r="X847" s="121">
        <v>0</v>
      </c>
      <c r="Y847" s="121" t="s">
        <v>3803</v>
      </c>
      <c r="Z847" s="121" t="s">
        <v>2768</v>
      </c>
      <c r="AA847" s="121" t="s">
        <v>3092</v>
      </c>
      <c r="AB847" s="121" t="s">
        <v>5014</v>
      </c>
      <c r="AC847" s="121" t="s">
        <v>3805</v>
      </c>
      <c r="AD847" s="121" t="s">
        <v>3806</v>
      </c>
      <c r="AE847" s="121" t="s">
        <v>4999</v>
      </c>
      <c r="AF847" s="121"/>
      <c r="AG847" s="121"/>
      <c r="AH847" s="121"/>
      <c r="AI847" s="551"/>
      <c r="AJ847" s="551"/>
      <c r="AK847" s="551"/>
      <c r="AL847" s="551"/>
      <c r="AM847" s="551"/>
      <c r="AN847" s="551"/>
      <c r="AO847" s="551"/>
      <c r="AP847" s="551"/>
      <c r="AQ847" s="551"/>
      <c r="AR847" s="551"/>
      <c r="AS847" s="551"/>
      <c r="AT847" s="551"/>
      <c r="AU847" s="551"/>
      <c r="AV847" s="551"/>
      <c r="AW847" s="551"/>
      <c r="AX847" s="551"/>
    </row>
    <row r="848">
      <c r="A848" s="570" t="s">
        <v>5005</v>
      </c>
      <c r="B848" s="570" t="s">
        <v>5015</v>
      </c>
      <c r="C848" s="570" t="s">
        <v>152</v>
      </c>
      <c r="D848" s="570" t="s">
        <v>4962</v>
      </c>
      <c r="E848" s="570" t="s">
        <v>2714</v>
      </c>
      <c r="F848" s="570">
        <v>16</v>
      </c>
      <c r="G848" s="570">
        <v>64</v>
      </c>
      <c r="H848" s="570">
        <v>300</v>
      </c>
      <c r="I848" s="569"/>
      <c r="J848" s="121"/>
      <c r="K848" s="121"/>
      <c r="L848" s="121"/>
      <c r="M848" s="570"/>
      <c r="N848" s="569"/>
      <c r="O848" s="569"/>
      <c r="P848" s="569"/>
      <c r="Q848" s="121"/>
      <c r="R848" s="121" t="s">
        <v>5016</v>
      </c>
      <c r="S848" s="121" t="s">
        <v>2742</v>
      </c>
      <c r="T848" s="121" t="s">
        <v>3801</v>
      </c>
      <c r="U848" s="121">
        <v>0</v>
      </c>
      <c r="V848" s="121" t="s">
        <v>152</v>
      </c>
      <c r="W848" s="121" t="s">
        <v>3589</v>
      </c>
      <c r="X848" s="121">
        <v>0</v>
      </c>
      <c r="Y848" s="121" t="s">
        <v>3803</v>
      </c>
      <c r="Z848" s="121" t="s">
        <v>2768</v>
      </c>
      <c r="AA848" s="121" t="s">
        <v>3092</v>
      </c>
      <c r="AB848" s="121" t="s">
        <v>4980</v>
      </c>
      <c r="AC848" s="121" t="s">
        <v>3805</v>
      </c>
      <c r="AD848" s="121" t="s">
        <v>3806</v>
      </c>
      <c r="AE848" s="121" t="s">
        <v>3811</v>
      </c>
      <c r="AF848" s="121"/>
      <c r="AG848" s="121"/>
      <c r="AH848" s="121"/>
      <c r="AI848" s="551"/>
      <c r="AJ848" s="551"/>
      <c r="AK848" s="551"/>
      <c r="AL848" s="551"/>
      <c r="AM848" s="551"/>
      <c r="AN848" s="551"/>
      <c r="AO848" s="551"/>
      <c r="AP848" s="551"/>
      <c r="AQ848" s="551"/>
      <c r="AR848" s="551"/>
      <c r="AS848" s="551"/>
      <c r="AT848" s="551"/>
      <c r="AU848" s="551"/>
      <c r="AV848" s="551"/>
      <c r="AW848" s="551"/>
      <c r="AX848" s="551"/>
    </row>
    <row r="849">
      <c r="A849" s="570" t="s">
        <v>5005</v>
      </c>
      <c r="B849" s="570" t="s">
        <v>5017</v>
      </c>
      <c r="C849" s="570" t="s">
        <v>152</v>
      </c>
      <c r="D849" s="570" t="s">
        <v>4962</v>
      </c>
      <c r="E849" s="570" t="s">
        <v>2714</v>
      </c>
      <c r="F849" s="570">
        <v>16</v>
      </c>
      <c r="G849" s="570">
        <v>80</v>
      </c>
      <c r="H849" s="570">
        <v>300</v>
      </c>
      <c r="I849" s="569"/>
      <c r="J849" s="121"/>
      <c r="K849" s="121"/>
      <c r="L849" s="121"/>
      <c r="M849" s="570"/>
      <c r="N849" s="569"/>
      <c r="O849" s="569"/>
      <c r="P849" s="569"/>
      <c r="Q849" s="121"/>
      <c r="R849" s="121" t="s">
        <v>5018</v>
      </c>
      <c r="S849" s="121" t="s">
        <v>2742</v>
      </c>
      <c r="T849" s="121" t="s">
        <v>3801</v>
      </c>
      <c r="U849" s="121">
        <v>0</v>
      </c>
      <c r="V849" s="121" t="s">
        <v>152</v>
      </c>
      <c r="W849" s="121" t="s">
        <v>3589</v>
      </c>
      <c r="X849" s="121">
        <v>0</v>
      </c>
      <c r="Y849" s="121" t="s">
        <v>3803</v>
      </c>
      <c r="Z849" s="121" t="s">
        <v>2768</v>
      </c>
      <c r="AA849" s="121" t="s">
        <v>3092</v>
      </c>
      <c r="AB849" s="121" t="s">
        <v>5019</v>
      </c>
      <c r="AC849" s="121" t="s">
        <v>3805</v>
      </c>
      <c r="AD849" s="121" t="s">
        <v>3806</v>
      </c>
      <c r="AE849" s="121" t="s">
        <v>4999</v>
      </c>
      <c r="AF849" s="121"/>
      <c r="AG849" s="121"/>
      <c r="AH849" s="121"/>
      <c r="AI849" s="551"/>
      <c r="AJ849" s="551"/>
      <c r="AK849" s="551"/>
      <c r="AL849" s="551"/>
      <c r="AM849" s="551"/>
      <c r="AN849" s="551"/>
      <c r="AO849" s="551"/>
      <c r="AP849" s="551"/>
      <c r="AQ849" s="551"/>
      <c r="AR849" s="551"/>
      <c r="AS849" s="551"/>
      <c r="AT849" s="551"/>
      <c r="AU849" s="551"/>
      <c r="AV849" s="551"/>
      <c r="AW849" s="551"/>
      <c r="AX849" s="551"/>
    </row>
    <row r="850">
      <c r="A850" s="570" t="s">
        <v>5005</v>
      </c>
      <c r="B850" s="570" t="s">
        <v>5020</v>
      </c>
      <c r="C850" s="570" t="s">
        <v>152</v>
      </c>
      <c r="D850" s="570" t="s">
        <v>4962</v>
      </c>
      <c r="E850" s="570" t="s">
        <v>2714</v>
      </c>
      <c r="F850" s="570">
        <v>32</v>
      </c>
      <c r="G850" s="570">
        <v>96</v>
      </c>
      <c r="H850" s="570">
        <v>360</v>
      </c>
      <c r="I850" s="569"/>
      <c r="J850" s="121"/>
      <c r="K850" s="121"/>
      <c r="L850" s="121"/>
      <c r="M850" s="570"/>
      <c r="N850" s="569"/>
      <c r="O850" s="569"/>
      <c r="P850" s="569"/>
      <c r="Q850" s="121"/>
      <c r="R850" s="121" t="s">
        <v>5021</v>
      </c>
      <c r="S850" s="121" t="s">
        <v>2742</v>
      </c>
      <c r="T850" s="121" t="s">
        <v>3801</v>
      </c>
      <c r="U850" s="121">
        <v>0</v>
      </c>
      <c r="V850" s="121" t="s">
        <v>152</v>
      </c>
      <c r="W850" s="121" t="s">
        <v>3589</v>
      </c>
      <c r="X850" s="121">
        <v>0</v>
      </c>
      <c r="Y850" s="121" t="s">
        <v>3803</v>
      </c>
      <c r="Z850" s="121" t="s">
        <v>2768</v>
      </c>
      <c r="AA850" s="121" t="s">
        <v>3092</v>
      </c>
      <c r="AB850" s="121" t="s">
        <v>5019</v>
      </c>
      <c r="AC850" s="121" t="s">
        <v>3805</v>
      </c>
      <c r="AD850" s="121" t="s">
        <v>3806</v>
      </c>
      <c r="AE850" s="121" t="s">
        <v>4999</v>
      </c>
      <c r="AF850" s="121"/>
      <c r="AG850" s="121"/>
      <c r="AH850" s="121"/>
      <c r="AI850" s="551"/>
      <c r="AJ850" s="551"/>
      <c r="AK850" s="551"/>
      <c r="AL850" s="551"/>
      <c r="AM850" s="551"/>
      <c r="AN850" s="551"/>
      <c r="AO850" s="551"/>
      <c r="AP850" s="551"/>
      <c r="AQ850" s="551"/>
      <c r="AR850" s="551"/>
      <c r="AS850" s="551"/>
      <c r="AT850" s="551"/>
      <c r="AU850" s="551"/>
      <c r="AV850" s="551"/>
      <c r="AW850" s="551"/>
      <c r="AX850" s="551"/>
    </row>
    <row r="851">
      <c r="A851" s="570" t="s">
        <v>5005</v>
      </c>
      <c r="B851" s="570" t="s">
        <v>5022</v>
      </c>
      <c r="C851" s="570" t="s">
        <v>152</v>
      </c>
      <c r="D851" s="570" t="s">
        <v>4962</v>
      </c>
      <c r="E851" s="570" t="s">
        <v>2714</v>
      </c>
      <c r="F851" s="570">
        <v>32</v>
      </c>
      <c r="G851" s="570">
        <v>96</v>
      </c>
      <c r="H851" s="570">
        <v>2000</v>
      </c>
      <c r="I851" s="569"/>
      <c r="J851" s="121"/>
      <c r="K851" s="121"/>
      <c r="L851" s="121"/>
      <c r="M851" s="570"/>
      <c r="N851" s="569"/>
      <c r="O851" s="569"/>
      <c r="P851" s="569"/>
      <c r="Q851" s="121"/>
      <c r="R851" s="121" t="s">
        <v>5023</v>
      </c>
      <c r="S851" s="121" t="s">
        <v>2742</v>
      </c>
      <c r="T851" s="121" t="s">
        <v>3801</v>
      </c>
      <c r="U851" s="121">
        <v>0</v>
      </c>
      <c r="V851" s="121" t="s">
        <v>152</v>
      </c>
      <c r="W851" s="121" t="s">
        <v>3589</v>
      </c>
      <c r="X851" s="121">
        <v>0</v>
      </c>
      <c r="Y851" s="121" t="s">
        <v>3803</v>
      </c>
      <c r="Z851" s="121" t="s">
        <v>2768</v>
      </c>
      <c r="AA851" s="121" t="s">
        <v>3092</v>
      </c>
      <c r="AB851" s="121" t="s">
        <v>5024</v>
      </c>
      <c r="AC851" s="121" t="s">
        <v>3805</v>
      </c>
      <c r="AD851" s="121" t="s">
        <v>3806</v>
      </c>
      <c r="AE851" s="121" t="s">
        <v>3811</v>
      </c>
      <c r="AF851" s="121"/>
      <c r="AG851" s="121"/>
      <c r="AH851" s="121"/>
      <c r="AI851" s="551"/>
      <c r="AJ851" s="551"/>
      <c r="AK851" s="551"/>
      <c r="AL851" s="551"/>
      <c r="AM851" s="551"/>
      <c r="AN851" s="551"/>
      <c r="AO851" s="551"/>
      <c r="AP851" s="551"/>
      <c r="AQ851" s="551"/>
      <c r="AR851" s="551"/>
      <c r="AS851" s="551"/>
      <c r="AT851" s="551"/>
      <c r="AU851" s="551"/>
      <c r="AV851" s="551"/>
      <c r="AW851" s="551"/>
      <c r="AX851" s="551"/>
    </row>
    <row r="852">
      <c r="A852" s="570" t="s">
        <v>5005</v>
      </c>
      <c r="B852" s="570" t="s">
        <v>5025</v>
      </c>
      <c r="C852" s="570" t="s">
        <v>152</v>
      </c>
      <c r="D852" s="570" t="s">
        <v>4962</v>
      </c>
      <c r="E852" s="570" t="s">
        <v>2714</v>
      </c>
      <c r="F852" s="570">
        <v>32</v>
      </c>
      <c r="G852" s="570">
        <v>96</v>
      </c>
      <c r="H852" s="570">
        <v>390</v>
      </c>
      <c r="I852" s="569"/>
      <c r="J852" s="121"/>
      <c r="K852" s="121"/>
      <c r="L852" s="121"/>
      <c r="M852" s="570"/>
      <c r="N852" s="569"/>
      <c r="O852" s="569"/>
      <c r="P852" s="569"/>
      <c r="Q852" s="121"/>
      <c r="R852" s="121" t="s">
        <v>5026</v>
      </c>
      <c r="S852" s="121" t="s">
        <v>2742</v>
      </c>
      <c r="T852" s="121" t="s">
        <v>3801</v>
      </c>
      <c r="U852" s="121">
        <v>0</v>
      </c>
      <c r="V852" s="121" t="s">
        <v>152</v>
      </c>
      <c r="W852" s="121" t="s">
        <v>3589</v>
      </c>
      <c r="X852" s="121">
        <v>0</v>
      </c>
      <c r="Y852" s="121" t="s">
        <v>3803</v>
      </c>
      <c r="Z852" s="121" t="s">
        <v>2768</v>
      </c>
      <c r="AA852" s="121" t="s">
        <v>3092</v>
      </c>
      <c r="AB852" s="121" t="s">
        <v>4971</v>
      </c>
      <c r="AC852" s="121" t="s">
        <v>3805</v>
      </c>
      <c r="AD852" s="121" t="s">
        <v>3806</v>
      </c>
      <c r="AE852" s="121" t="s">
        <v>3807</v>
      </c>
      <c r="AF852" s="121"/>
      <c r="AG852" s="121"/>
      <c r="AH852" s="121"/>
      <c r="AI852" s="551"/>
      <c r="AJ852" s="551"/>
      <c r="AK852" s="551"/>
      <c r="AL852" s="551"/>
      <c r="AM852" s="551"/>
      <c r="AN852" s="551"/>
      <c r="AO852" s="551"/>
      <c r="AP852" s="551"/>
      <c r="AQ852" s="551"/>
      <c r="AR852" s="551"/>
      <c r="AS852" s="551"/>
      <c r="AT852" s="551"/>
      <c r="AU852" s="551"/>
      <c r="AV852" s="551"/>
      <c r="AW852" s="551"/>
      <c r="AX852" s="551"/>
    </row>
    <row r="853">
      <c r="A853" s="570" t="s">
        <v>5005</v>
      </c>
      <c r="B853" s="570" t="s">
        <v>5027</v>
      </c>
      <c r="C853" s="570" t="s">
        <v>152</v>
      </c>
      <c r="D853" s="570" t="s">
        <v>4962</v>
      </c>
      <c r="E853" s="570" t="s">
        <v>2714</v>
      </c>
      <c r="F853" s="570">
        <v>8</v>
      </c>
      <c r="G853" s="570">
        <v>58</v>
      </c>
      <c r="H853" s="570">
        <v>510</v>
      </c>
      <c r="I853" s="569"/>
      <c r="J853" s="121"/>
      <c r="K853" s="121"/>
      <c r="L853" s="121"/>
      <c r="M853" s="570"/>
      <c r="N853" s="569"/>
      <c r="O853" s="569"/>
      <c r="P853" s="569"/>
      <c r="Q853" s="121"/>
      <c r="R853" s="121" t="s">
        <v>5028</v>
      </c>
      <c r="S853" s="121" t="s">
        <v>2742</v>
      </c>
      <c r="T853" s="121" t="s">
        <v>3801</v>
      </c>
      <c r="U853" s="121">
        <v>0</v>
      </c>
      <c r="V853" s="121" t="s">
        <v>152</v>
      </c>
      <c r="W853" s="121" t="s">
        <v>3589</v>
      </c>
      <c r="X853" s="121">
        <v>0</v>
      </c>
      <c r="Y853" s="121" t="s">
        <v>3803</v>
      </c>
      <c r="Z853" s="121" t="s">
        <v>2768</v>
      </c>
      <c r="AA853" s="121" t="s">
        <v>3092</v>
      </c>
      <c r="AB853" s="121" t="s">
        <v>5019</v>
      </c>
      <c r="AC853" s="121" t="s">
        <v>3805</v>
      </c>
      <c r="AD853" s="121" t="s">
        <v>3806</v>
      </c>
      <c r="AE853" s="121" t="s">
        <v>4999</v>
      </c>
      <c r="AF853" s="121"/>
      <c r="AG853" s="121"/>
      <c r="AH853" s="121"/>
      <c r="AI853" s="551"/>
      <c r="AJ853" s="551"/>
      <c r="AK853" s="551"/>
      <c r="AL853" s="551"/>
      <c r="AM853" s="551"/>
      <c r="AN853" s="551"/>
      <c r="AO853" s="551"/>
      <c r="AP853" s="551"/>
      <c r="AQ853" s="551"/>
      <c r="AR853" s="551"/>
      <c r="AS853" s="551"/>
      <c r="AT853" s="551"/>
      <c r="AU853" s="551"/>
      <c r="AV853" s="551"/>
      <c r="AW853" s="551"/>
      <c r="AX853" s="551"/>
    </row>
    <row r="854">
      <c r="A854" s="570" t="s">
        <v>5005</v>
      </c>
      <c r="B854" s="570" t="s">
        <v>5029</v>
      </c>
      <c r="C854" s="570" t="s">
        <v>152</v>
      </c>
      <c r="D854" s="570" t="s">
        <v>4962</v>
      </c>
      <c r="E854" s="570" t="s">
        <v>2714</v>
      </c>
      <c r="F854" s="570">
        <v>8</v>
      </c>
      <c r="G854" s="570">
        <v>8</v>
      </c>
      <c r="H854" s="570">
        <v>1500</v>
      </c>
      <c r="I854" s="569"/>
      <c r="J854" s="121"/>
      <c r="K854" s="121"/>
      <c r="L854" s="121"/>
      <c r="M854" s="570"/>
      <c r="N854" s="569"/>
      <c r="O854" s="569"/>
      <c r="P854" s="569"/>
      <c r="Q854" s="121"/>
      <c r="R854" s="121" t="s">
        <v>5030</v>
      </c>
      <c r="S854" s="121" t="s">
        <v>2742</v>
      </c>
      <c r="T854" s="121" t="s">
        <v>3801</v>
      </c>
      <c r="U854" s="121">
        <v>0</v>
      </c>
      <c r="V854" s="121" t="s">
        <v>152</v>
      </c>
      <c r="W854" s="121" t="s">
        <v>3589</v>
      </c>
      <c r="X854" s="121">
        <v>0</v>
      </c>
      <c r="Y854" s="121" t="s">
        <v>3803</v>
      </c>
      <c r="Z854" s="121" t="s">
        <v>2768</v>
      </c>
      <c r="AA854" s="121" t="s">
        <v>3092</v>
      </c>
      <c r="AB854" s="121" t="s">
        <v>5031</v>
      </c>
      <c r="AC854" s="121" t="s">
        <v>3805</v>
      </c>
      <c r="AD854" s="121" t="s">
        <v>3806</v>
      </c>
      <c r="AE854" s="121" t="s">
        <v>3811</v>
      </c>
      <c r="AF854" s="121"/>
      <c r="AG854" s="121"/>
      <c r="AH854" s="121"/>
      <c r="AI854" s="551"/>
      <c r="AJ854" s="551"/>
      <c r="AK854" s="551"/>
      <c r="AL854" s="551"/>
      <c r="AM854" s="551"/>
      <c r="AN854" s="551"/>
      <c r="AO854" s="551"/>
      <c r="AP854" s="551"/>
      <c r="AQ854" s="551"/>
      <c r="AR854" s="551"/>
      <c r="AS854" s="551"/>
      <c r="AT854" s="551"/>
      <c r="AU854" s="551"/>
      <c r="AV854" s="551"/>
      <c r="AW854" s="551"/>
      <c r="AX854" s="551"/>
    </row>
    <row r="855">
      <c r="A855" s="570" t="s">
        <v>5005</v>
      </c>
      <c r="B855" s="570" t="s">
        <v>5032</v>
      </c>
      <c r="C855" s="570" t="s">
        <v>152</v>
      </c>
      <c r="D855" s="570" t="s">
        <v>4962</v>
      </c>
      <c r="E855" s="570" t="s">
        <v>2714</v>
      </c>
      <c r="F855" s="570">
        <v>8</v>
      </c>
      <c r="G855" s="570">
        <v>8</v>
      </c>
      <c r="H855" s="570">
        <v>2600</v>
      </c>
      <c r="I855" s="569"/>
      <c r="J855" s="121"/>
      <c r="K855" s="121"/>
      <c r="L855" s="121"/>
      <c r="M855" s="570"/>
      <c r="N855" s="569"/>
      <c r="O855" s="569"/>
      <c r="P855" s="569"/>
      <c r="Q855" s="121"/>
      <c r="R855" s="121" t="s">
        <v>5033</v>
      </c>
      <c r="S855" s="121" t="s">
        <v>2742</v>
      </c>
      <c r="T855" s="121" t="s">
        <v>3801</v>
      </c>
      <c r="U855" s="121">
        <v>0</v>
      </c>
      <c r="V855" s="121" t="s">
        <v>152</v>
      </c>
      <c r="W855" s="121" t="s">
        <v>3589</v>
      </c>
      <c r="X855" s="121">
        <v>0</v>
      </c>
      <c r="Y855" s="121" t="s">
        <v>3803</v>
      </c>
      <c r="Z855" s="121" t="s">
        <v>2768</v>
      </c>
      <c r="AA855" s="121" t="s">
        <v>3092</v>
      </c>
      <c r="AB855" s="121" t="s">
        <v>5024</v>
      </c>
      <c r="AC855" s="121" t="s">
        <v>3805</v>
      </c>
      <c r="AD855" s="121" t="s">
        <v>3806</v>
      </c>
      <c r="AE855" s="121" t="s">
        <v>3811</v>
      </c>
      <c r="AF855" s="121"/>
      <c r="AG855" s="121"/>
      <c r="AH855" s="121"/>
      <c r="AI855" s="551"/>
      <c r="AJ855" s="551"/>
      <c r="AK855" s="551"/>
      <c r="AL855" s="551"/>
      <c r="AM855" s="551"/>
      <c r="AN855" s="551"/>
      <c r="AO855" s="551"/>
      <c r="AP855" s="551"/>
      <c r="AQ855" s="551"/>
      <c r="AR855" s="551"/>
      <c r="AS855" s="551"/>
      <c r="AT855" s="551"/>
      <c r="AU855" s="551"/>
      <c r="AV855" s="551"/>
      <c r="AW855" s="551"/>
      <c r="AX855" s="551"/>
    </row>
    <row r="856">
      <c r="A856" s="570" t="s">
        <v>5005</v>
      </c>
      <c r="B856" s="570" t="s">
        <v>5034</v>
      </c>
      <c r="C856" s="570" t="s">
        <v>152</v>
      </c>
      <c r="D856" s="570" t="s">
        <v>4962</v>
      </c>
      <c r="E856" s="570" t="s">
        <v>2714</v>
      </c>
      <c r="F856" s="570">
        <v>8</v>
      </c>
      <c r="G856" s="570">
        <v>8</v>
      </c>
      <c r="H856" s="570">
        <v>2600</v>
      </c>
      <c r="I856" s="569"/>
      <c r="J856" s="121"/>
      <c r="K856" s="121"/>
      <c r="L856" s="121"/>
      <c r="M856" s="570"/>
      <c r="N856" s="569"/>
      <c r="O856" s="569"/>
      <c r="P856" s="569"/>
      <c r="Q856" s="121"/>
      <c r="R856" s="121" t="s">
        <v>5035</v>
      </c>
      <c r="S856" s="121" t="s">
        <v>2742</v>
      </c>
      <c r="T856" s="121" t="s">
        <v>3801</v>
      </c>
      <c r="U856" s="121">
        <v>0</v>
      </c>
      <c r="V856" s="121" t="s">
        <v>152</v>
      </c>
      <c r="W856" s="121" t="s">
        <v>3589</v>
      </c>
      <c r="X856" s="121">
        <v>0</v>
      </c>
      <c r="Y856" s="121" t="s">
        <v>3803</v>
      </c>
      <c r="Z856" s="121" t="s">
        <v>2768</v>
      </c>
      <c r="AA856" s="121" t="s">
        <v>3092</v>
      </c>
      <c r="AB856" s="121" t="s">
        <v>4971</v>
      </c>
      <c r="AC856" s="121" t="s">
        <v>3805</v>
      </c>
      <c r="AD856" s="121" t="s">
        <v>3806</v>
      </c>
      <c r="AE856" s="121" t="s">
        <v>3807</v>
      </c>
      <c r="AF856" s="121"/>
      <c r="AG856" s="121"/>
      <c r="AH856" s="121"/>
      <c r="AI856" s="551"/>
      <c r="AJ856" s="551"/>
      <c r="AK856" s="551"/>
      <c r="AL856" s="551"/>
      <c r="AM856" s="551"/>
      <c r="AN856" s="551"/>
      <c r="AO856" s="551"/>
      <c r="AP856" s="551"/>
      <c r="AQ856" s="551"/>
      <c r="AR856" s="551"/>
      <c r="AS856" s="551"/>
      <c r="AT856" s="551"/>
      <c r="AU856" s="551"/>
      <c r="AV856" s="551"/>
      <c r="AW856" s="551"/>
      <c r="AX856" s="551"/>
    </row>
    <row r="857">
      <c r="A857" s="570" t="s">
        <v>5005</v>
      </c>
      <c r="B857" s="570" t="s">
        <v>5036</v>
      </c>
      <c r="C857" s="570" t="s">
        <v>152</v>
      </c>
      <c r="D857" s="570" t="s">
        <v>4962</v>
      </c>
      <c r="E857" s="570" t="s">
        <v>2714</v>
      </c>
      <c r="F857" s="570">
        <v>8</v>
      </c>
      <c r="G857" s="570">
        <v>16</v>
      </c>
      <c r="H857" s="570">
        <v>2600</v>
      </c>
      <c r="I857" s="569"/>
      <c r="J857" s="121"/>
      <c r="K857" s="121"/>
      <c r="L857" s="121"/>
      <c r="M857" s="570"/>
      <c r="N857" s="569"/>
      <c r="O857" s="569"/>
      <c r="P857" s="569"/>
      <c r="Q857" s="121"/>
      <c r="R857" s="121" t="s">
        <v>5037</v>
      </c>
      <c r="S857" s="121" t="s">
        <v>2742</v>
      </c>
      <c r="T857" s="121" t="s">
        <v>3801</v>
      </c>
      <c r="U857" s="121">
        <v>0</v>
      </c>
      <c r="V857" s="121" t="s">
        <v>152</v>
      </c>
      <c r="W857" s="121" t="s">
        <v>3589</v>
      </c>
      <c r="X857" s="121">
        <v>0</v>
      </c>
      <c r="Y857" s="121" t="s">
        <v>3803</v>
      </c>
      <c r="Z857" s="121" t="s">
        <v>2768</v>
      </c>
      <c r="AA857" s="121" t="s">
        <v>3092</v>
      </c>
      <c r="AB857" s="121" t="s">
        <v>4980</v>
      </c>
      <c r="AC857" s="121" t="s">
        <v>3805</v>
      </c>
      <c r="AD857" s="121" t="s">
        <v>3806</v>
      </c>
      <c r="AE857" s="121" t="s">
        <v>3811</v>
      </c>
      <c r="AF857" s="121"/>
      <c r="AG857" s="121"/>
      <c r="AH857" s="121"/>
      <c r="AI857" s="551"/>
      <c r="AJ857" s="551"/>
      <c r="AK857" s="551"/>
      <c r="AL857" s="551"/>
      <c r="AM857" s="551"/>
      <c r="AN857" s="551"/>
      <c r="AO857" s="551"/>
      <c r="AP857" s="551"/>
      <c r="AQ857" s="551"/>
      <c r="AR857" s="551"/>
      <c r="AS857" s="551"/>
      <c r="AT857" s="551"/>
      <c r="AU857" s="551"/>
      <c r="AV857" s="551"/>
      <c r="AW857" s="551"/>
      <c r="AX857" s="551"/>
    </row>
    <row r="858">
      <c r="A858" s="570" t="s">
        <v>5038</v>
      </c>
      <c r="B858" s="570" t="s">
        <v>5039</v>
      </c>
      <c r="C858" s="570" t="s">
        <v>5040</v>
      </c>
      <c r="D858" s="570" t="s">
        <v>5041</v>
      </c>
      <c r="E858" s="570" t="s">
        <v>2714</v>
      </c>
      <c r="F858" s="570">
        <v>32</v>
      </c>
      <c r="G858" s="570">
        <v>42</v>
      </c>
      <c r="H858" s="570">
        <v>1200</v>
      </c>
      <c r="I858" s="569"/>
      <c r="J858" s="121"/>
      <c r="K858" s="121"/>
      <c r="L858" s="121"/>
      <c r="M858" s="570"/>
      <c r="N858" s="569"/>
      <c r="O858" s="569"/>
      <c r="P858" s="569"/>
      <c r="Q858" s="121"/>
      <c r="R858" s="121" t="s">
        <v>5042</v>
      </c>
      <c r="S858" s="121" t="s">
        <v>2742</v>
      </c>
      <c r="T858" s="121" t="s">
        <v>2766</v>
      </c>
      <c r="U858" s="121">
        <v>0</v>
      </c>
      <c r="V858" s="121" t="s">
        <v>3071</v>
      </c>
      <c r="W858" s="121" t="s">
        <v>2869</v>
      </c>
      <c r="X858" s="121" t="s">
        <v>2721</v>
      </c>
      <c r="Y858" s="121" t="s">
        <v>2465</v>
      </c>
      <c r="Z858" s="121" t="s">
        <v>2768</v>
      </c>
      <c r="AA858" s="121" t="s">
        <v>2769</v>
      </c>
      <c r="AB858" s="121" t="s">
        <v>4683</v>
      </c>
      <c r="AC858" s="121" t="s">
        <v>2103</v>
      </c>
      <c r="AD858" s="121" t="s">
        <v>2788</v>
      </c>
      <c r="AE858" s="121" t="s">
        <v>4114</v>
      </c>
      <c r="AF858" s="121"/>
      <c r="AG858" s="121"/>
      <c r="AH858" s="121"/>
      <c r="AI858" s="551"/>
      <c r="AJ858" s="551"/>
      <c r="AK858" s="551"/>
      <c r="AL858" s="551"/>
      <c r="AM858" s="551"/>
      <c r="AN858" s="551"/>
      <c r="AO858" s="551"/>
      <c r="AP858" s="551"/>
      <c r="AQ858" s="551"/>
      <c r="AR858" s="551"/>
      <c r="AS858" s="551"/>
      <c r="AT858" s="551"/>
      <c r="AU858" s="551"/>
      <c r="AV858" s="551"/>
      <c r="AW858" s="551"/>
      <c r="AX858" s="551"/>
    </row>
    <row r="859">
      <c r="A859" s="570" t="s">
        <v>5038</v>
      </c>
      <c r="B859" s="570" t="s">
        <v>5043</v>
      </c>
      <c r="C859" s="570" t="s">
        <v>5040</v>
      </c>
      <c r="D859" s="570" t="s">
        <v>5041</v>
      </c>
      <c r="E859" s="570" t="s">
        <v>2714</v>
      </c>
      <c r="F859" s="570">
        <v>32</v>
      </c>
      <c r="G859" s="570">
        <v>42</v>
      </c>
      <c r="H859" s="570">
        <v>1200</v>
      </c>
      <c r="I859" s="569"/>
      <c r="J859" s="121"/>
      <c r="K859" s="121"/>
      <c r="L859" s="121"/>
      <c r="M859" s="570"/>
      <c r="N859" s="569"/>
      <c r="O859" s="569"/>
      <c r="P859" s="569"/>
      <c r="Q859" s="121"/>
      <c r="R859" s="121" t="s">
        <v>5044</v>
      </c>
      <c r="S859" s="121" t="s">
        <v>2742</v>
      </c>
      <c r="T859" s="121" t="s">
        <v>2766</v>
      </c>
      <c r="U859" s="121">
        <v>0</v>
      </c>
      <c r="V859" s="121" t="s">
        <v>3071</v>
      </c>
      <c r="W859" s="121" t="s">
        <v>2969</v>
      </c>
      <c r="X859" s="121" t="s">
        <v>2721</v>
      </c>
      <c r="Y859" s="121" t="s">
        <v>2465</v>
      </c>
      <c r="Z859" s="121" t="s">
        <v>2768</v>
      </c>
      <c r="AA859" s="121" t="s">
        <v>2769</v>
      </c>
      <c r="AB859" s="121" t="s">
        <v>4117</v>
      </c>
      <c r="AC859" s="121" t="s">
        <v>2103</v>
      </c>
      <c r="AD859" s="121" t="s">
        <v>2788</v>
      </c>
      <c r="AE859" s="121" t="s">
        <v>2858</v>
      </c>
      <c r="AF859" s="121"/>
      <c r="AG859" s="121"/>
      <c r="AH859" s="121"/>
      <c r="AI859" s="551"/>
      <c r="AJ859" s="551"/>
      <c r="AK859" s="551"/>
      <c r="AL859" s="551"/>
      <c r="AM859" s="551"/>
      <c r="AN859" s="551"/>
      <c r="AO859" s="551"/>
      <c r="AP859" s="551"/>
      <c r="AQ859" s="551"/>
      <c r="AR859" s="551"/>
      <c r="AS859" s="551"/>
      <c r="AT859" s="551"/>
      <c r="AU859" s="551"/>
      <c r="AV859" s="551"/>
      <c r="AW859" s="551"/>
      <c r="AX859" s="551"/>
    </row>
    <row r="860">
      <c r="A860" s="570" t="s">
        <v>5038</v>
      </c>
      <c r="B860" s="570" t="s">
        <v>5045</v>
      </c>
      <c r="C860" s="570" t="s">
        <v>5040</v>
      </c>
      <c r="D860" s="570" t="s">
        <v>5041</v>
      </c>
      <c r="E860" s="570" t="s">
        <v>2714</v>
      </c>
      <c r="F860" s="570">
        <v>32</v>
      </c>
      <c r="G860" s="570">
        <v>42</v>
      </c>
      <c r="H860" s="570">
        <v>1200</v>
      </c>
      <c r="I860" s="569"/>
      <c r="J860" s="121"/>
      <c r="K860" s="121"/>
      <c r="L860" s="121"/>
      <c r="M860" s="570"/>
      <c r="N860" s="569"/>
      <c r="O860" s="569"/>
      <c r="P860" s="569"/>
      <c r="Q860" s="121"/>
      <c r="R860" s="121" t="s">
        <v>5046</v>
      </c>
      <c r="S860" s="121" t="s">
        <v>2742</v>
      </c>
      <c r="T860" s="121" t="s">
        <v>2766</v>
      </c>
      <c r="U860" s="121">
        <v>0</v>
      </c>
      <c r="V860" s="121" t="s">
        <v>3071</v>
      </c>
      <c r="W860" s="121" t="s">
        <v>2869</v>
      </c>
      <c r="X860" s="121" t="s">
        <v>2721</v>
      </c>
      <c r="Y860" s="121" t="s">
        <v>2465</v>
      </c>
      <c r="Z860" s="121" t="s">
        <v>2785</v>
      </c>
      <c r="AA860" s="121" t="s">
        <v>2786</v>
      </c>
      <c r="AB860" s="121" t="s">
        <v>5047</v>
      </c>
      <c r="AC860" s="121" t="s">
        <v>2103</v>
      </c>
      <c r="AD860" s="121" t="s">
        <v>2788</v>
      </c>
      <c r="AE860" s="121" t="s">
        <v>2836</v>
      </c>
      <c r="AF860" s="121"/>
      <c r="AG860" s="121"/>
      <c r="AH860" s="121"/>
      <c r="AI860" s="551"/>
      <c r="AJ860" s="551"/>
      <c r="AK860" s="551"/>
      <c r="AL860" s="551"/>
      <c r="AM860" s="551"/>
      <c r="AN860" s="551"/>
      <c r="AO860" s="551"/>
      <c r="AP860" s="551"/>
      <c r="AQ860" s="551"/>
      <c r="AR860" s="551"/>
      <c r="AS860" s="551"/>
      <c r="AT860" s="551"/>
      <c r="AU860" s="551"/>
      <c r="AV860" s="551"/>
      <c r="AW860" s="551"/>
      <c r="AX860" s="551"/>
    </row>
    <row r="861">
      <c r="A861" s="570" t="s">
        <v>5038</v>
      </c>
      <c r="B861" s="570" t="s">
        <v>5048</v>
      </c>
      <c r="C861" s="570" t="s">
        <v>5040</v>
      </c>
      <c r="D861" s="570" t="s">
        <v>5041</v>
      </c>
      <c r="E861" s="570" t="s">
        <v>2714</v>
      </c>
      <c r="F861" s="570">
        <v>32</v>
      </c>
      <c r="G861" s="570">
        <v>42</v>
      </c>
      <c r="H861" s="570">
        <v>1200</v>
      </c>
      <c r="I861" s="569"/>
      <c r="J861" s="121"/>
      <c r="K861" s="121"/>
      <c r="L861" s="121"/>
      <c r="M861" s="570"/>
      <c r="N861" s="569"/>
      <c r="O861" s="569"/>
      <c r="P861" s="569"/>
      <c r="Q861" s="121"/>
      <c r="R861" s="121" t="s">
        <v>5049</v>
      </c>
      <c r="S861" s="121" t="s">
        <v>2742</v>
      </c>
      <c r="T861" s="121" t="s">
        <v>2766</v>
      </c>
      <c r="U861" s="121">
        <v>0</v>
      </c>
      <c r="V861" s="121" t="s">
        <v>3071</v>
      </c>
      <c r="W861" s="121" t="s">
        <v>2969</v>
      </c>
      <c r="X861" s="121" t="s">
        <v>2721</v>
      </c>
      <c r="Y861" s="121" t="s">
        <v>2465</v>
      </c>
      <c r="Z861" s="121" t="s">
        <v>2768</v>
      </c>
      <c r="AA861" s="121" t="s">
        <v>2769</v>
      </c>
      <c r="AB861" s="121" t="s">
        <v>5050</v>
      </c>
      <c r="AC861" s="121" t="s">
        <v>2103</v>
      </c>
      <c r="AD861" s="121" t="s">
        <v>2788</v>
      </c>
      <c r="AE861" s="121" t="s">
        <v>2858</v>
      </c>
      <c r="AF861" s="121"/>
      <c r="AG861" s="121"/>
      <c r="AH861" s="121"/>
      <c r="AI861" s="551"/>
      <c r="AJ861" s="551"/>
      <c r="AK861" s="551"/>
      <c r="AL861" s="551"/>
      <c r="AM861" s="551"/>
      <c r="AN861" s="551"/>
      <c r="AO861" s="551"/>
      <c r="AP861" s="551"/>
      <c r="AQ861" s="551"/>
      <c r="AR861" s="551"/>
      <c r="AS861" s="551"/>
      <c r="AT861" s="551"/>
      <c r="AU861" s="551"/>
      <c r="AV861" s="551"/>
      <c r="AW861" s="551"/>
      <c r="AX861" s="551"/>
    </row>
    <row r="862">
      <c r="A862" s="570" t="s">
        <v>5038</v>
      </c>
      <c r="B862" s="570" t="s">
        <v>5051</v>
      </c>
      <c r="C862" s="570" t="s">
        <v>5040</v>
      </c>
      <c r="D862" s="570" t="s">
        <v>5041</v>
      </c>
      <c r="E862" s="570" t="s">
        <v>2714</v>
      </c>
      <c r="F862" s="570">
        <v>32</v>
      </c>
      <c r="G862" s="570">
        <v>64</v>
      </c>
      <c r="H862" s="570">
        <v>1200</v>
      </c>
      <c r="I862" s="569"/>
      <c r="J862" s="121"/>
      <c r="K862" s="121"/>
      <c r="L862" s="121"/>
      <c r="M862" s="570"/>
      <c r="N862" s="569"/>
      <c r="O862" s="569"/>
      <c r="P862" s="569"/>
      <c r="Q862" s="121"/>
      <c r="R862" s="121" t="s">
        <v>5052</v>
      </c>
      <c r="S862" s="121" t="s">
        <v>2742</v>
      </c>
      <c r="T862" s="121" t="s">
        <v>2766</v>
      </c>
      <c r="U862" s="121">
        <v>0</v>
      </c>
      <c r="V862" s="121" t="s">
        <v>3071</v>
      </c>
      <c r="W862" s="121" t="s">
        <v>2869</v>
      </c>
      <c r="X862" s="121" t="s">
        <v>2721</v>
      </c>
      <c r="Y862" s="121" t="s">
        <v>2465</v>
      </c>
      <c r="Z862" s="121" t="s">
        <v>2768</v>
      </c>
      <c r="AA862" s="121" t="s">
        <v>2769</v>
      </c>
      <c r="AB862" s="121" t="s">
        <v>4475</v>
      </c>
      <c r="AC862" s="121" t="s">
        <v>2103</v>
      </c>
      <c r="AD862" s="121" t="s">
        <v>2788</v>
      </c>
      <c r="AE862" s="121" t="s">
        <v>4114</v>
      </c>
      <c r="AF862" s="121"/>
      <c r="AG862" s="121"/>
      <c r="AH862" s="121"/>
      <c r="AI862" s="551"/>
      <c r="AJ862" s="551"/>
      <c r="AK862" s="551"/>
      <c r="AL862" s="551"/>
      <c r="AM862" s="551"/>
      <c r="AN862" s="551"/>
      <c r="AO862" s="551"/>
      <c r="AP862" s="551"/>
      <c r="AQ862" s="551"/>
      <c r="AR862" s="551"/>
      <c r="AS862" s="551"/>
      <c r="AT862" s="551"/>
      <c r="AU862" s="551"/>
      <c r="AV862" s="551"/>
      <c r="AW862" s="551"/>
      <c r="AX862" s="551"/>
    </row>
    <row r="863">
      <c r="A863" s="570" t="s">
        <v>5038</v>
      </c>
      <c r="B863" s="570" t="s">
        <v>5053</v>
      </c>
      <c r="C863" s="570" t="s">
        <v>5040</v>
      </c>
      <c r="D863" s="570" t="s">
        <v>5041</v>
      </c>
      <c r="E863" s="570" t="s">
        <v>2714</v>
      </c>
      <c r="F863" s="570">
        <v>32</v>
      </c>
      <c r="G863" s="570">
        <v>64</v>
      </c>
      <c r="H863" s="570">
        <v>1200</v>
      </c>
      <c r="I863" s="569"/>
      <c r="J863" s="121"/>
      <c r="K863" s="121"/>
      <c r="L863" s="121"/>
      <c r="M863" s="570"/>
      <c r="N863" s="569"/>
      <c r="O863" s="569"/>
      <c r="P863" s="569"/>
      <c r="Q863" s="121"/>
      <c r="R863" s="121" t="s">
        <v>5054</v>
      </c>
      <c r="S863" s="121" t="s">
        <v>2742</v>
      </c>
      <c r="T863" s="121" t="s">
        <v>2766</v>
      </c>
      <c r="U863" s="121">
        <v>0</v>
      </c>
      <c r="V863" s="121" t="s">
        <v>3071</v>
      </c>
      <c r="W863" s="121" t="s">
        <v>2969</v>
      </c>
      <c r="X863" s="121" t="s">
        <v>2721</v>
      </c>
      <c r="Y863" s="121" t="s">
        <v>2465</v>
      </c>
      <c r="Z863" s="121" t="s">
        <v>2768</v>
      </c>
      <c r="AA863" s="121" t="s">
        <v>2769</v>
      </c>
      <c r="AB863" s="121" t="s">
        <v>5055</v>
      </c>
      <c r="AC863" s="121" t="s">
        <v>2103</v>
      </c>
      <c r="AD863" s="121" t="s">
        <v>2788</v>
      </c>
      <c r="AE863" s="121" t="s">
        <v>2858</v>
      </c>
      <c r="AF863" s="121"/>
      <c r="AG863" s="121"/>
      <c r="AH863" s="121"/>
      <c r="AI863" s="551"/>
      <c r="AJ863" s="551"/>
      <c r="AK863" s="551"/>
      <c r="AL863" s="551"/>
      <c r="AM863" s="551"/>
      <c r="AN863" s="551"/>
      <c r="AO863" s="551"/>
      <c r="AP863" s="551"/>
      <c r="AQ863" s="551"/>
      <c r="AR863" s="551"/>
      <c r="AS863" s="551"/>
      <c r="AT863" s="551"/>
      <c r="AU863" s="551"/>
      <c r="AV863" s="551"/>
      <c r="AW863" s="551"/>
      <c r="AX863" s="551"/>
    </row>
    <row r="864">
      <c r="A864" s="570" t="s">
        <v>5038</v>
      </c>
      <c r="B864" s="570" t="s">
        <v>5056</v>
      </c>
      <c r="C864" s="570" t="s">
        <v>5040</v>
      </c>
      <c r="D864" s="570" t="s">
        <v>5041</v>
      </c>
      <c r="E864" s="570" t="s">
        <v>2714</v>
      </c>
      <c r="F864" s="570">
        <v>32</v>
      </c>
      <c r="G864" s="570">
        <v>64</v>
      </c>
      <c r="H864" s="570">
        <v>1200</v>
      </c>
      <c r="I864" s="569"/>
      <c r="J864" s="121"/>
      <c r="K864" s="121"/>
      <c r="L864" s="121"/>
      <c r="M864" s="570"/>
      <c r="N864" s="569"/>
      <c r="O864" s="569"/>
      <c r="P864" s="569"/>
      <c r="Q864" s="121"/>
      <c r="R864" s="121" t="s">
        <v>5057</v>
      </c>
      <c r="S864" s="121" t="s">
        <v>2742</v>
      </c>
      <c r="T864" s="121" t="s">
        <v>2766</v>
      </c>
      <c r="U864" s="121">
        <v>0</v>
      </c>
      <c r="V864" s="121" t="s">
        <v>3071</v>
      </c>
      <c r="W864" s="121" t="s">
        <v>2869</v>
      </c>
      <c r="X864" s="121" t="s">
        <v>2721</v>
      </c>
      <c r="Y864" s="121" t="s">
        <v>2465</v>
      </c>
      <c r="Z864" s="121" t="s">
        <v>2768</v>
      </c>
      <c r="AA864" s="121" t="s">
        <v>2769</v>
      </c>
      <c r="AB864" s="121" t="s">
        <v>4434</v>
      </c>
      <c r="AC864" s="121" t="s">
        <v>2103</v>
      </c>
      <c r="AD864" s="121" t="s">
        <v>2788</v>
      </c>
      <c r="AE864" s="121" t="s">
        <v>4435</v>
      </c>
      <c r="AF864" s="121"/>
      <c r="AG864" s="121"/>
      <c r="AH864" s="121"/>
      <c r="AI864" s="551"/>
      <c r="AJ864" s="551"/>
      <c r="AK864" s="551"/>
      <c r="AL864" s="551"/>
      <c r="AM864" s="551"/>
      <c r="AN864" s="551"/>
      <c r="AO864" s="551"/>
      <c r="AP864" s="551"/>
      <c r="AQ864" s="551"/>
      <c r="AR864" s="551"/>
      <c r="AS864" s="551"/>
      <c r="AT864" s="551"/>
      <c r="AU864" s="551"/>
      <c r="AV864" s="551"/>
      <c r="AW864" s="551"/>
      <c r="AX864" s="551"/>
    </row>
    <row r="865">
      <c r="A865" s="570" t="s">
        <v>5038</v>
      </c>
      <c r="B865" s="570" t="s">
        <v>5058</v>
      </c>
      <c r="C865" s="570" t="s">
        <v>5040</v>
      </c>
      <c r="D865" s="570" t="s">
        <v>5041</v>
      </c>
      <c r="E865" s="570" t="s">
        <v>2714</v>
      </c>
      <c r="F865" s="570">
        <v>32</v>
      </c>
      <c r="G865" s="570">
        <v>64</v>
      </c>
      <c r="H865" s="570">
        <v>1200</v>
      </c>
      <c r="I865" s="569"/>
      <c r="J865" s="121"/>
      <c r="K865" s="121"/>
      <c r="L865" s="121"/>
      <c r="M865" s="570"/>
      <c r="N865" s="569"/>
      <c r="O865" s="569"/>
      <c r="P865" s="569"/>
      <c r="Q865" s="121"/>
      <c r="R865" s="121" t="s">
        <v>5059</v>
      </c>
      <c r="S865" s="121" t="s">
        <v>2742</v>
      </c>
      <c r="T865" s="121" t="s">
        <v>2766</v>
      </c>
      <c r="U865" s="121">
        <v>0</v>
      </c>
      <c r="V865" s="121" t="s">
        <v>3071</v>
      </c>
      <c r="W865" s="121" t="s">
        <v>2969</v>
      </c>
      <c r="X865" s="121" t="s">
        <v>2721</v>
      </c>
      <c r="Y865" s="121" t="s">
        <v>2465</v>
      </c>
      <c r="Z865" s="121" t="s">
        <v>2768</v>
      </c>
      <c r="AA865" s="121" t="s">
        <v>2769</v>
      </c>
      <c r="AB865" s="121" t="s">
        <v>5060</v>
      </c>
      <c r="AC865" s="121" t="s">
        <v>2103</v>
      </c>
      <c r="AD865" s="121" t="s">
        <v>2788</v>
      </c>
      <c r="AE865" s="121" t="s">
        <v>2858</v>
      </c>
      <c r="AF865" s="121"/>
      <c r="AG865" s="121"/>
      <c r="AH865" s="121"/>
      <c r="AI865" s="551"/>
      <c r="AJ865" s="551"/>
      <c r="AK865" s="551"/>
      <c r="AL865" s="551"/>
      <c r="AM865" s="551"/>
      <c r="AN865" s="551"/>
      <c r="AO865" s="551"/>
      <c r="AP865" s="551"/>
      <c r="AQ865" s="551"/>
      <c r="AR865" s="551"/>
      <c r="AS865" s="551"/>
      <c r="AT865" s="551"/>
      <c r="AU865" s="551"/>
      <c r="AV865" s="551"/>
      <c r="AW865" s="551"/>
      <c r="AX865" s="551"/>
    </row>
    <row r="866">
      <c r="A866" s="570" t="s">
        <v>5038</v>
      </c>
      <c r="B866" s="570" t="s">
        <v>5061</v>
      </c>
      <c r="C866" s="570" t="s">
        <v>5040</v>
      </c>
      <c r="D866" s="570" t="s">
        <v>5041</v>
      </c>
      <c r="E866" s="570" t="s">
        <v>2714</v>
      </c>
      <c r="F866" s="570">
        <v>48</v>
      </c>
      <c r="G866" s="570">
        <v>196</v>
      </c>
      <c r="H866" s="570">
        <v>30700</v>
      </c>
      <c r="I866" s="569"/>
      <c r="J866" s="121"/>
      <c r="K866" s="121"/>
      <c r="L866" s="121"/>
      <c r="M866" s="570"/>
      <c r="N866" s="569"/>
      <c r="O866" s="569"/>
      <c r="P866" s="569"/>
      <c r="Q866" s="121"/>
      <c r="R866" s="121" t="s">
        <v>5061</v>
      </c>
      <c r="S866" s="121" t="s">
        <v>2716</v>
      </c>
      <c r="T866" s="121" t="s">
        <v>5062</v>
      </c>
      <c r="U866" s="121">
        <v>0</v>
      </c>
      <c r="V866" s="121" t="s">
        <v>2720</v>
      </c>
      <c r="W866" s="121" t="s">
        <v>2720</v>
      </c>
      <c r="X866" s="121" t="s">
        <v>2721</v>
      </c>
      <c r="Y866" s="121" t="s">
        <v>3878</v>
      </c>
      <c r="Z866" s="121" t="s">
        <v>2768</v>
      </c>
      <c r="AA866" s="121" t="s">
        <v>2769</v>
      </c>
      <c r="AB866" s="121" t="s">
        <v>5063</v>
      </c>
      <c r="AC866" s="121" t="s">
        <v>2103</v>
      </c>
      <c r="AD866" s="121" t="s">
        <v>2788</v>
      </c>
      <c r="AE866" s="121" t="s">
        <v>5064</v>
      </c>
      <c r="AF866" s="121"/>
      <c r="AG866" s="121"/>
      <c r="AH866" s="121"/>
      <c r="AI866" s="551"/>
      <c r="AJ866" s="551"/>
      <c r="AK866" s="551"/>
      <c r="AL866" s="551"/>
      <c r="AM866" s="551"/>
      <c r="AN866" s="551"/>
      <c r="AO866" s="551"/>
      <c r="AP866" s="551"/>
      <c r="AQ866" s="551"/>
      <c r="AR866" s="551"/>
      <c r="AS866" s="551"/>
      <c r="AT866" s="551"/>
      <c r="AU866" s="551"/>
      <c r="AV866" s="551"/>
      <c r="AW866" s="551"/>
      <c r="AX866" s="551"/>
    </row>
    <row r="867">
      <c r="A867" s="570" t="s">
        <v>5038</v>
      </c>
      <c r="B867" s="570" t="s">
        <v>5065</v>
      </c>
      <c r="C867" s="570" t="s">
        <v>5040</v>
      </c>
      <c r="D867" s="570" t="s">
        <v>5041</v>
      </c>
      <c r="E867" s="570" t="s">
        <v>2714</v>
      </c>
      <c r="F867" s="570">
        <v>48</v>
      </c>
      <c r="G867" s="570">
        <v>196</v>
      </c>
      <c r="H867" s="570">
        <v>30700</v>
      </c>
      <c r="I867" s="569"/>
      <c r="J867" s="121"/>
      <c r="K867" s="121"/>
      <c r="L867" s="121"/>
      <c r="M867" s="570"/>
      <c r="N867" s="569"/>
      <c r="O867" s="569"/>
      <c r="P867" s="569"/>
      <c r="Q867" s="121"/>
      <c r="R867" s="121" t="s">
        <v>5065</v>
      </c>
      <c r="S867" s="121" t="s">
        <v>2716</v>
      </c>
      <c r="T867" s="121" t="s">
        <v>5062</v>
      </c>
      <c r="U867" s="121">
        <v>0</v>
      </c>
      <c r="V867" s="121" t="s">
        <v>2720</v>
      </c>
      <c r="W867" s="121" t="s">
        <v>2720</v>
      </c>
      <c r="X867" s="121" t="s">
        <v>2721</v>
      </c>
      <c r="Y867" s="121" t="s">
        <v>3878</v>
      </c>
      <c r="Z867" s="121" t="s">
        <v>2768</v>
      </c>
      <c r="AA867" s="121" t="s">
        <v>2769</v>
      </c>
      <c r="AB867" s="121" t="s">
        <v>5066</v>
      </c>
      <c r="AC867" s="121" t="s">
        <v>2103</v>
      </c>
      <c r="AD867" s="121" t="s">
        <v>2788</v>
      </c>
      <c r="AE867" s="121" t="s">
        <v>5064</v>
      </c>
      <c r="AF867" s="121"/>
      <c r="AG867" s="121"/>
      <c r="AH867" s="121"/>
      <c r="AI867" s="551"/>
      <c r="AJ867" s="551"/>
      <c r="AK867" s="551"/>
      <c r="AL867" s="551"/>
      <c r="AM867" s="551"/>
      <c r="AN867" s="551"/>
      <c r="AO867" s="551"/>
      <c r="AP867" s="551"/>
      <c r="AQ867" s="551"/>
      <c r="AR867" s="551"/>
      <c r="AS867" s="551"/>
      <c r="AT867" s="551"/>
      <c r="AU867" s="551"/>
      <c r="AV867" s="551"/>
      <c r="AW867" s="551"/>
      <c r="AX867" s="551"/>
    </row>
    <row r="868">
      <c r="A868" s="570" t="s">
        <v>5038</v>
      </c>
      <c r="B868" s="570" t="s">
        <v>5067</v>
      </c>
      <c r="C868" s="570" t="s">
        <v>5040</v>
      </c>
      <c r="D868" s="570" t="s">
        <v>5041</v>
      </c>
      <c r="E868" s="570" t="s">
        <v>2714</v>
      </c>
      <c r="F868" s="570">
        <v>48</v>
      </c>
      <c r="G868" s="570">
        <v>196</v>
      </c>
      <c r="H868" s="570">
        <v>30700</v>
      </c>
      <c r="I868" s="569"/>
      <c r="J868" s="121"/>
      <c r="K868" s="121"/>
      <c r="L868" s="121"/>
      <c r="M868" s="570"/>
      <c r="N868" s="569"/>
      <c r="O868" s="569"/>
      <c r="P868" s="569"/>
      <c r="Q868" s="121"/>
      <c r="R868" s="121" t="s">
        <v>5067</v>
      </c>
      <c r="S868" s="121" t="s">
        <v>2716</v>
      </c>
      <c r="T868" s="121" t="s">
        <v>5062</v>
      </c>
      <c r="U868" s="121">
        <v>0</v>
      </c>
      <c r="V868" s="121" t="s">
        <v>2720</v>
      </c>
      <c r="W868" s="121" t="s">
        <v>2720</v>
      </c>
      <c r="X868" s="121" t="s">
        <v>2721</v>
      </c>
      <c r="Y868" s="121" t="s">
        <v>3878</v>
      </c>
      <c r="Z868" s="121" t="s">
        <v>2768</v>
      </c>
      <c r="AA868" s="121" t="s">
        <v>2769</v>
      </c>
      <c r="AB868" s="121" t="s">
        <v>5068</v>
      </c>
      <c r="AC868" s="121" t="s">
        <v>2103</v>
      </c>
      <c r="AD868" s="121" t="s">
        <v>2788</v>
      </c>
      <c r="AE868" s="121" t="s">
        <v>5069</v>
      </c>
      <c r="AF868" s="121"/>
      <c r="AG868" s="121"/>
      <c r="AH868" s="121"/>
      <c r="AI868" s="551"/>
      <c r="AJ868" s="551"/>
      <c r="AK868" s="551"/>
      <c r="AL868" s="551"/>
      <c r="AM868" s="551"/>
      <c r="AN868" s="551"/>
      <c r="AO868" s="551"/>
      <c r="AP868" s="551"/>
      <c r="AQ868" s="551"/>
      <c r="AR868" s="551"/>
      <c r="AS868" s="551"/>
      <c r="AT868" s="551"/>
      <c r="AU868" s="551"/>
      <c r="AV868" s="551"/>
      <c r="AW868" s="551"/>
      <c r="AX868" s="551"/>
    </row>
    <row r="869">
      <c r="A869" s="570" t="s">
        <v>5038</v>
      </c>
      <c r="B869" s="570" t="s">
        <v>5070</v>
      </c>
      <c r="C869" s="570" t="s">
        <v>5040</v>
      </c>
      <c r="D869" s="570" t="s">
        <v>5041</v>
      </c>
      <c r="E869" s="570" t="s">
        <v>2714</v>
      </c>
      <c r="F869" s="570">
        <v>16</v>
      </c>
      <c r="G869" s="570">
        <v>32</v>
      </c>
      <c r="H869" s="570">
        <v>1200</v>
      </c>
      <c r="I869" s="569"/>
      <c r="J869" s="121"/>
      <c r="K869" s="121"/>
      <c r="L869" s="121"/>
      <c r="M869" s="570"/>
      <c r="N869" s="569"/>
      <c r="O869" s="569"/>
      <c r="P869" s="569"/>
      <c r="Q869" s="121"/>
      <c r="R869" s="121" t="s">
        <v>5071</v>
      </c>
      <c r="S869" s="121" t="s">
        <v>2742</v>
      </c>
      <c r="T869" s="121" t="s">
        <v>3251</v>
      </c>
      <c r="U869" s="121">
        <v>0</v>
      </c>
      <c r="V869" s="121" t="s">
        <v>2950</v>
      </c>
      <c r="W869" s="121" t="s">
        <v>2767</v>
      </c>
      <c r="X869" s="121" t="s">
        <v>2721</v>
      </c>
      <c r="Y869" s="121" t="s">
        <v>2465</v>
      </c>
      <c r="Z869" s="121" t="s">
        <v>2785</v>
      </c>
      <c r="AA869" s="121" t="s">
        <v>2786</v>
      </c>
      <c r="AB869" s="121" t="s">
        <v>5072</v>
      </c>
      <c r="AC869" s="121" t="s">
        <v>2103</v>
      </c>
      <c r="AD869" s="121" t="s">
        <v>2788</v>
      </c>
      <c r="AE869" s="121" t="s">
        <v>4505</v>
      </c>
      <c r="AF869" s="121"/>
      <c r="AG869" s="121"/>
      <c r="AH869" s="121"/>
      <c r="AI869" s="551"/>
      <c r="AJ869" s="551"/>
      <c r="AK869" s="551"/>
      <c r="AL869" s="551"/>
      <c r="AM869" s="551"/>
      <c r="AN869" s="551"/>
      <c r="AO869" s="551"/>
      <c r="AP869" s="551"/>
      <c r="AQ869" s="551"/>
      <c r="AR869" s="551"/>
      <c r="AS869" s="551"/>
      <c r="AT869" s="551"/>
      <c r="AU869" s="551"/>
      <c r="AV869" s="551"/>
      <c r="AW869" s="551"/>
      <c r="AX869" s="551"/>
    </row>
    <row r="870">
      <c r="A870" s="570" t="s">
        <v>5038</v>
      </c>
      <c r="B870" s="570" t="s">
        <v>5073</v>
      </c>
      <c r="C870" s="570" t="s">
        <v>5040</v>
      </c>
      <c r="D870" s="570" t="s">
        <v>5041</v>
      </c>
      <c r="E870" s="570" t="s">
        <v>2714</v>
      </c>
      <c r="F870" s="570">
        <v>16</v>
      </c>
      <c r="G870" s="570">
        <v>64</v>
      </c>
      <c r="H870" s="570">
        <v>1200</v>
      </c>
      <c r="I870" s="569"/>
      <c r="J870" s="121"/>
      <c r="K870" s="121"/>
      <c r="L870" s="121"/>
      <c r="M870" s="570"/>
      <c r="N870" s="569"/>
      <c r="O870" s="569"/>
      <c r="P870" s="569"/>
      <c r="Q870" s="121"/>
      <c r="R870" s="121" t="s">
        <v>5074</v>
      </c>
      <c r="S870" s="121" t="s">
        <v>2742</v>
      </c>
      <c r="T870" s="121" t="s">
        <v>3251</v>
      </c>
      <c r="U870" s="121">
        <v>0</v>
      </c>
      <c r="V870" s="121" t="s">
        <v>2950</v>
      </c>
      <c r="W870" s="121" t="s">
        <v>2949</v>
      </c>
      <c r="X870" s="121" t="s">
        <v>2721</v>
      </c>
      <c r="Y870" s="121" t="s">
        <v>2465</v>
      </c>
      <c r="Z870" s="121" t="s">
        <v>2785</v>
      </c>
      <c r="AA870" s="121" t="s">
        <v>2786</v>
      </c>
      <c r="AB870" s="121" t="s">
        <v>4585</v>
      </c>
      <c r="AC870" s="121" t="s">
        <v>2103</v>
      </c>
      <c r="AD870" s="121" t="s">
        <v>2788</v>
      </c>
      <c r="AE870" s="121" t="s">
        <v>4522</v>
      </c>
      <c r="AF870" s="121"/>
      <c r="AG870" s="121"/>
      <c r="AH870" s="121"/>
      <c r="AI870" s="551"/>
      <c r="AJ870" s="551"/>
      <c r="AK870" s="551"/>
      <c r="AL870" s="551"/>
      <c r="AM870" s="551"/>
      <c r="AN870" s="551"/>
      <c r="AO870" s="551"/>
      <c r="AP870" s="551"/>
      <c r="AQ870" s="551"/>
      <c r="AR870" s="551"/>
      <c r="AS870" s="551"/>
      <c r="AT870" s="551"/>
      <c r="AU870" s="551"/>
      <c r="AV870" s="551"/>
      <c r="AW870" s="551"/>
      <c r="AX870" s="551"/>
    </row>
    <row r="871">
      <c r="A871" s="570" t="s">
        <v>5038</v>
      </c>
      <c r="B871" s="570" t="s">
        <v>5075</v>
      </c>
      <c r="C871" s="570" t="s">
        <v>5040</v>
      </c>
      <c r="D871" s="570" t="s">
        <v>5041</v>
      </c>
      <c r="E871" s="570" t="s">
        <v>2714</v>
      </c>
      <c r="F871" s="570">
        <v>16</v>
      </c>
      <c r="G871" s="570">
        <v>64</v>
      </c>
      <c r="H871" s="570">
        <v>1200</v>
      </c>
      <c r="I871" s="569"/>
      <c r="J871" s="121"/>
      <c r="K871" s="121"/>
      <c r="L871" s="121"/>
      <c r="M871" s="570"/>
      <c r="N871" s="569"/>
      <c r="O871" s="569"/>
      <c r="P871" s="569"/>
      <c r="Q871" s="121"/>
      <c r="R871" s="121" t="s">
        <v>5076</v>
      </c>
      <c r="S871" s="121" t="s">
        <v>2742</v>
      </c>
      <c r="T871" s="121" t="s">
        <v>3251</v>
      </c>
      <c r="U871" s="121">
        <v>0</v>
      </c>
      <c r="V871" s="121" t="s">
        <v>2950</v>
      </c>
      <c r="W871" s="121" t="s">
        <v>3071</v>
      </c>
      <c r="X871" s="121" t="s">
        <v>2721</v>
      </c>
      <c r="Y871" s="121" t="s">
        <v>2465</v>
      </c>
      <c r="Z871" s="121" t="s">
        <v>2785</v>
      </c>
      <c r="AA871" s="121" t="s">
        <v>2786</v>
      </c>
      <c r="AB871" s="121" t="s">
        <v>5077</v>
      </c>
      <c r="AC871" s="121" t="s">
        <v>2103</v>
      </c>
      <c r="AD871" s="121" t="s">
        <v>2788</v>
      </c>
      <c r="AE871" s="121" t="s">
        <v>4526</v>
      </c>
      <c r="AF871" s="121"/>
      <c r="AG871" s="121"/>
      <c r="AH871" s="121"/>
      <c r="AI871" s="551"/>
      <c r="AJ871" s="551"/>
      <c r="AK871" s="551"/>
      <c r="AL871" s="551"/>
      <c r="AM871" s="551"/>
      <c r="AN871" s="551"/>
      <c r="AO871" s="551"/>
      <c r="AP871" s="551"/>
      <c r="AQ871" s="551"/>
      <c r="AR871" s="551"/>
      <c r="AS871" s="551"/>
      <c r="AT871" s="551"/>
      <c r="AU871" s="551"/>
      <c r="AV871" s="551"/>
      <c r="AW871" s="551"/>
      <c r="AX871" s="551"/>
    </row>
    <row r="872">
      <c r="A872" s="570" t="s">
        <v>5038</v>
      </c>
      <c r="B872" s="570" t="s">
        <v>5078</v>
      </c>
      <c r="C872" s="570" t="s">
        <v>5040</v>
      </c>
      <c r="D872" s="570" t="s">
        <v>5041</v>
      </c>
      <c r="E872" s="570" t="s">
        <v>2714</v>
      </c>
      <c r="F872" s="570">
        <v>16</v>
      </c>
      <c r="G872" s="570">
        <v>64</v>
      </c>
      <c r="H872" s="570">
        <v>1200</v>
      </c>
      <c r="I872" s="569"/>
      <c r="J872" s="121"/>
      <c r="K872" s="121"/>
      <c r="L872" s="121"/>
      <c r="M872" s="570"/>
      <c r="N872" s="569"/>
      <c r="O872" s="569"/>
      <c r="P872" s="569"/>
      <c r="Q872" s="121"/>
      <c r="R872" s="121" t="s">
        <v>5079</v>
      </c>
      <c r="S872" s="121" t="s">
        <v>2742</v>
      </c>
      <c r="T872" s="121" t="s">
        <v>3251</v>
      </c>
      <c r="U872" s="121">
        <v>0</v>
      </c>
      <c r="V872" s="121" t="s">
        <v>2950</v>
      </c>
      <c r="W872" s="121" t="s">
        <v>3071</v>
      </c>
      <c r="X872" s="121" t="s">
        <v>2721</v>
      </c>
      <c r="Y872" s="121" t="s">
        <v>2465</v>
      </c>
      <c r="Z872" s="121" t="s">
        <v>2785</v>
      </c>
      <c r="AA872" s="121" t="s">
        <v>2786</v>
      </c>
      <c r="AB872" s="121" t="s">
        <v>4619</v>
      </c>
      <c r="AC872" s="121" t="s">
        <v>2103</v>
      </c>
      <c r="AD872" s="121" t="s">
        <v>2788</v>
      </c>
      <c r="AE872" s="121" t="s">
        <v>4509</v>
      </c>
      <c r="AF872" s="121"/>
      <c r="AG872" s="121"/>
      <c r="AH872" s="121"/>
      <c r="AI872" s="551"/>
      <c r="AJ872" s="551"/>
      <c r="AK872" s="551"/>
      <c r="AL872" s="551"/>
      <c r="AM872" s="551"/>
      <c r="AN872" s="551"/>
      <c r="AO872" s="551"/>
      <c r="AP872" s="551"/>
      <c r="AQ872" s="551"/>
      <c r="AR872" s="551"/>
      <c r="AS872" s="551"/>
      <c r="AT872" s="551"/>
      <c r="AU872" s="551"/>
      <c r="AV872" s="551"/>
      <c r="AW872" s="551"/>
      <c r="AX872" s="551"/>
    </row>
    <row r="873">
      <c r="A873" s="570" t="s">
        <v>5038</v>
      </c>
      <c r="B873" s="570" t="s">
        <v>5080</v>
      </c>
      <c r="C873" s="570" t="s">
        <v>5040</v>
      </c>
      <c r="D873" s="570" t="s">
        <v>5041</v>
      </c>
      <c r="E873" s="570" t="s">
        <v>2714</v>
      </c>
      <c r="F873" s="570">
        <v>16</v>
      </c>
      <c r="G873" s="570">
        <v>64</v>
      </c>
      <c r="H873" s="570">
        <v>1200</v>
      </c>
      <c r="I873" s="569"/>
      <c r="J873" s="121"/>
      <c r="K873" s="121"/>
      <c r="L873" s="121"/>
      <c r="M873" s="570"/>
      <c r="N873" s="569"/>
      <c r="O873" s="569"/>
      <c r="P873" s="569"/>
      <c r="Q873" s="121"/>
      <c r="R873" s="121" t="s">
        <v>5081</v>
      </c>
      <c r="S873" s="121" t="s">
        <v>2742</v>
      </c>
      <c r="T873" s="121" t="s">
        <v>3251</v>
      </c>
      <c r="U873" s="121">
        <v>0</v>
      </c>
      <c r="V873" s="121" t="s">
        <v>2950</v>
      </c>
      <c r="W873" s="121" t="s">
        <v>2869</v>
      </c>
      <c r="X873" s="121" t="s">
        <v>2721</v>
      </c>
      <c r="Y873" s="121" t="s">
        <v>2465</v>
      </c>
      <c r="Z873" s="121" t="s">
        <v>2785</v>
      </c>
      <c r="AA873" s="121" t="s">
        <v>2786</v>
      </c>
      <c r="AB873" s="121" t="s">
        <v>5082</v>
      </c>
      <c r="AC873" s="121" t="s">
        <v>2103</v>
      </c>
      <c r="AD873" s="121" t="s">
        <v>2788</v>
      </c>
      <c r="AE873" s="121" t="s">
        <v>4540</v>
      </c>
      <c r="AF873" s="121"/>
      <c r="AG873" s="121"/>
      <c r="AH873" s="121"/>
      <c r="AI873" s="551"/>
      <c r="AJ873" s="551"/>
      <c r="AK873" s="551"/>
      <c r="AL873" s="551"/>
      <c r="AM873" s="551"/>
      <c r="AN873" s="551"/>
      <c r="AO873" s="551"/>
      <c r="AP873" s="551"/>
      <c r="AQ873" s="551"/>
      <c r="AR873" s="551"/>
      <c r="AS873" s="551"/>
      <c r="AT873" s="551"/>
      <c r="AU873" s="551"/>
      <c r="AV873" s="551"/>
      <c r="AW873" s="551"/>
      <c r="AX873" s="551"/>
    </row>
    <row r="874">
      <c r="A874" s="570" t="s">
        <v>5038</v>
      </c>
      <c r="B874" s="570" t="s">
        <v>5083</v>
      </c>
      <c r="C874" s="570" t="s">
        <v>5040</v>
      </c>
      <c r="D874" s="570" t="s">
        <v>5041</v>
      </c>
      <c r="E874" s="570" t="s">
        <v>2714</v>
      </c>
      <c r="F874" s="570">
        <v>16</v>
      </c>
      <c r="G874" s="570">
        <v>64</v>
      </c>
      <c r="H874" s="570">
        <v>1200</v>
      </c>
      <c r="I874" s="569"/>
      <c r="J874" s="121"/>
      <c r="K874" s="121"/>
      <c r="L874" s="121"/>
      <c r="M874" s="570"/>
      <c r="N874" s="569"/>
      <c r="O874" s="569"/>
      <c r="P874" s="569"/>
      <c r="Q874" s="121"/>
      <c r="R874" s="121" t="s">
        <v>5084</v>
      </c>
      <c r="S874" s="121" t="s">
        <v>2742</v>
      </c>
      <c r="T874" s="121" t="s">
        <v>3251</v>
      </c>
      <c r="U874" s="121">
        <v>0</v>
      </c>
      <c r="V874" s="121" t="s">
        <v>2950</v>
      </c>
      <c r="W874" s="121" t="s">
        <v>3071</v>
      </c>
      <c r="X874" s="121" t="s">
        <v>2721</v>
      </c>
      <c r="Y874" s="121" t="s">
        <v>2465</v>
      </c>
      <c r="Z874" s="121" t="s">
        <v>2785</v>
      </c>
      <c r="AA874" s="121" t="s">
        <v>2786</v>
      </c>
      <c r="AB874" s="121" t="s">
        <v>4570</v>
      </c>
      <c r="AC874" s="121" t="s">
        <v>2103</v>
      </c>
      <c r="AD874" s="121" t="s">
        <v>2788</v>
      </c>
      <c r="AE874" s="121" t="s">
        <v>4509</v>
      </c>
      <c r="AF874" s="121"/>
      <c r="AG874" s="121"/>
      <c r="AH874" s="121"/>
      <c r="AI874" s="551"/>
      <c r="AJ874" s="551"/>
      <c r="AK874" s="551"/>
      <c r="AL874" s="551"/>
      <c r="AM874" s="551"/>
      <c r="AN874" s="551"/>
      <c r="AO874" s="551"/>
      <c r="AP874" s="551"/>
      <c r="AQ874" s="551"/>
      <c r="AR874" s="551"/>
      <c r="AS874" s="551"/>
      <c r="AT874" s="551"/>
      <c r="AU874" s="551"/>
      <c r="AV874" s="551"/>
      <c r="AW874" s="551"/>
      <c r="AX874" s="551"/>
    </row>
    <row r="875">
      <c r="A875" s="570" t="s">
        <v>5038</v>
      </c>
      <c r="B875" s="570" t="s">
        <v>5085</v>
      </c>
      <c r="C875" s="570" t="s">
        <v>5040</v>
      </c>
      <c r="D875" s="570" t="s">
        <v>5041</v>
      </c>
      <c r="E875" s="570" t="s">
        <v>2714</v>
      </c>
      <c r="F875" s="570">
        <v>16</v>
      </c>
      <c r="G875" s="570">
        <v>64</v>
      </c>
      <c r="H875" s="570">
        <v>1200</v>
      </c>
      <c r="I875" s="569"/>
      <c r="J875" s="121"/>
      <c r="K875" s="121"/>
      <c r="L875" s="121"/>
      <c r="M875" s="570"/>
      <c r="N875" s="569"/>
      <c r="O875" s="569"/>
      <c r="P875" s="569"/>
      <c r="Q875" s="121"/>
      <c r="R875" s="121" t="s">
        <v>5086</v>
      </c>
      <c r="S875" s="121" t="s">
        <v>2742</v>
      </c>
      <c r="T875" s="121" t="s">
        <v>3251</v>
      </c>
      <c r="U875" s="121">
        <v>0</v>
      </c>
      <c r="V875" s="121" t="s">
        <v>2950</v>
      </c>
      <c r="W875" s="121" t="s">
        <v>3071</v>
      </c>
      <c r="X875" s="121" t="s">
        <v>2721</v>
      </c>
      <c r="Y875" s="121" t="s">
        <v>2465</v>
      </c>
      <c r="Z875" s="121" t="s">
        <v>2785</v>
      </c>
      <c r="AA875" s="121" t="s">
        <v>2786</v>
      </c>
      <c r="AB875" s="121" t="s">
        <v>5077</v>
      </c>
      <c r="AC875" s="121" t="s">
        <v>2103</v>
      </c>
      <c r="AD875" s="121" t="s">
        <v>2788</v>
      </c>
      <c r="AE875" s="121" t="s">
        <v>4526</v>
      </c>
      <c r="AF875" s="121"/>
      <c r="AG875" s="121"/>
      <c r="AH875" s="121"/>
      <c r="AI875" s="551"/>
      <c r="AJ875" s="551"/>
      <c r="AK875" s="551"/>
      <c r="AL875" s="551"/>
      <c r="AM875" s="551"/>
      <c r="AN875" s="551"/>
      <c r="AO875" s="551"/>
      <c r="AP875" s="551"/>
      <c r="AQ875" s="551"/>
      <c r="AR875" s="551"/>
      <c r="AS875" s="551"/>
      <c r="AT875" s="551"/>
      <c r="AU875" s="551"/>
      <c r="AV875" s="551"/>
      <c r="AW875" s="551"/>
      <c r="AX875" s="551"/>
    </row>
    <row r="876">
      <c r="A876" s="570" t="s">
        <v>5038</v>
      </c>
      <c r="B876" s="570" t="s">
        <v>5087</v>
      </c>
      <c r="C876" s="570" t="s">
        <v>5040</v>
      </c>
      <c r="D876" s="570" t="s">
        <v>5041</v>
      </c>
      <c r="E876" s="570" t="s">
        <v>2714</v>
      </c>
      <c r="F876" s="570">
        <v>16</v>
      </c>
      <c r="G876" s="570">
        <v>64</v>
      </c>
      <c r="H876" s="570">
        <v>1200</v>
      </c>
      <c r="I876" s="569"/>
      <c r="J876" s="121"/>
      <c r="K876" s="121"/>
      <c r="L876" s="121"/>
      <c r="M876" s="570"/>
      <c r="N876" s="569"/>
      <c r="O876" s="569"/>
      <c r="P876" s="569"/>
      <c r="Q876" s="121"/>
      <c r="R876" s="121" t="s">
        <v>5088</v>
      </c>
      <c r="S876" s="121" t="s">
        <v>2742</v>
      </c>
      <c r="T876" s="121" t="s">
        <v>3251</v>
      </c>
      <c r="U876" s="121">
        <v>0</v>
      </c>
      <c r="V876" s="121" t="s">
        <v>2950</v>
      </c>
      <c r="W876" s="121" t="s">
        <v>3071</v>
      </c>
      <c r="X876" s="121" t="s">
        <v>2721</v>
      </c>
      <c r="Y876" s="121" t="s">
        <v>2465</v>
      </c>
      <c r="Z876" s="121" t="s">
        <v>2785</v>
      </c>
      <c r="AA876" s="121" t="s">
        <v>2786</v>
      </c>
      <c r="AB876" s="121" t="s">
        <v>4543</v>
      </c>
      <c r="AC876" s="121" t="s">
        <v>2103</v>
      </c>
      <c r="AD876" s="121" t="s">
        <v>2788</v>
      </c>
      <c r="AE876" s="121" t="s">
        <v>4509</v>
      </c>
      <c r="AF876" s="121"/>
      <c r="AG876" s="121"/>
      <c r="AH876" s="121"/>
      <c r="AI876" s="551"/>
      <c r="AJ876" s="551"/>
      <c r="AK876" s="551"/>
      <c r="AL876" s="551"/>
      <c r="AM876" s="551"/>
      <c r="AN876" s="551"/>
      <c r="AO876" s="551"/>
      <c r="AP876" s="551"/>
      <c r="AQ876" s="551"/>
      <c r="AR876" s="551"/>
      <c r="AS876" s="551"/>
      <c r="AT876" s="551"/>
      <c r="AU876" s="551"/>
      <c r="AV876" s="551"/>
      <c r="AW876" s="551"/>
      <c r="AX876" s="551"/>
    </row>
    <row r="877">
      <c r="A877" s="570" t="s">
        <v>5038</v>
      </c>
      <c r="B877" s="570" t="s">
        <v>5089</v>
      </c>
      <c r="C877" s="570" t="s">
        <v>5040</v>
      </c>
      <c r="D877" s="570" t="s">
        <v>5041</v>
      </c>
      <c r="E877" s="570" t="s">
        <v>2714</v>
      </c>
      <c r="F877" s="570">
        <v>16</v>
      </c>
      <c r="G877" s="570">
        <v>64</v>
      </c>
      <c r="H877" s="570">
        <v>1200</v>
      </c>
      <c r="I877" s="569"/>
      <c r="J877" s="121"/>
      <c r="K877" s="121"/>
      <c r="L877" s="121"/>
      <c r="M877" s="570"/>
      <c r="N877" s="569"/>
      <c r="O877" s="569"/>
      <c r="P877" s="569"/>
      <c r="Q877" s="121"/>
      <c r="R877" s="121" t="s">
        <v>5090</v>
      </c>
      <c r="S877" s="121" t="s">
        <v>2742</v>
      </c>
      <c r="T877" s="121" t="s">
        <v>3251</v>
      </c>
      <c r="U877" s="121">
        <v>0</v>
      </c>
      <c r="V877" s="121" t="s">
        <v>2950</v>
      </c>
      <c r="W877" s="121" t="s">
        <v>2869</v>
      </c>
      <c r="X877" s="121" t="s">
        <v>2721</v>
      </c>
      <c r="Y877" s="121" t="s">
        <v>2465</v>
      </c>
      <c r="Z877" s="121" t="s">
        <v>2785</v>
      </c>
      <c r="AA877" s="121" t="s">
        <v>2786</v>
      </c>
      <c r="AB877" s="121" t="s">
        <v>5091</v>
      </c>
      <c r="AC877" s="121" t="s">
        <v>2103</v>
      </c>
      <c r="AD877" s="121" t="s">
        <v>2788</v>
      </c>
      <c r="AE877" s="121" t="s">
        <v>4505</v>
      </c>
      <c r="AF877" s="121"/>
      <c r="AG877" s="121"/>
      <c r="AH877" s="121"/>
      <c r="AI877" s="551"/>
      <c r="AJ877" s="551"/>
      <c r="AK877" s="551"/>
      <c r="AL877" s="551"/>
      <c r="AM877" s="551"/>
      <c r="AN877" s="551"/>
      <c r="AO877" s="551"/>
      <c r="AP877" s="551"/>
      <c r="AQ877" s="551"/>
      <c r="AR877" s="551"/>
      <c r="AS877" s="551"/>
      <c r="AT877" s="551"/>
      <c r="AU877" s="551"/>
      <c r="AV877" s="551"/>
      <c r="AW877" s="551"/>
      <c r="AX877" s="551"/>
    </row>
    <row r="878">
      <c r="A878" s="570" t="s">
        <v>5038</v>
      </c>
      <c r="B878" s="570" t="s">
        <v>5092</v>
      </c>
      <c r="C878" s="570" t="s">
        <v>5040</v>
      </c>
      <c r="D878" s="570" t="s">
        <v>5041</v>
      </c>
      <c r="E878" s="570" t="s">
        <v>2714</v>
      </c>
      <c r="F878" s="570">
        <v>16</v>
      </c>
      <c r="G878" s="570">
        <v>64</v>
      </c>
      <c r="H878" s="570">
        <v>1200</v>
      </c>
      <c r="I878" s="569"/>
      <c r="J878" s="121"/>
      <c r="K878" s="121"/>
      <c r="L878" s="121"/>
      <c r="M878" s="570"/>
      <c r="N878" s="569"/>
      <c r="O878" s="569"/>
      <c r="P878" s="569"/>
      <c r="Q878" s="121"/>
      <c r="R878" s="121" t="s">
        <v>5093</v>
      </c>
      <c r="S878" s="121" t="s">
        <v>2742</v>
      </c>
      <c r="T878" s="121" t="s">
        <v>3251</v>
      </c>
      <c r="U878" s="121">
        <v>0</v>
      </c>
      <c r="V878" s="121" t="s">
        <v>2950</v>
      </c>
      <c r="W878" s="121" t="s">
        <v>2869</v>
      </c>
      <c r="X878" s="121" t="s">
        <v>2721</v>
      </c>
      <c r="Y878" s="121" t="s">
        <v>2465</v>
      </c>
      <c r="Z878" s="121" t="s">
        <v>2785</v>
      </c>
      <c r="AA878" s="121" t="s">
        <v>2786</v>
      </c>
      <c r="AB878" s="121" t="s">
        <v>4512</v>
      </c>
      <c r="AC878" s="121" t="s">
        <v>2103</v>
      </c>
      <c r="AD878" s="121" t="s">
        <v>2788</v>
      </c>
      <c r="AE878" s="121" t="s">
        <v>2789</v>
      </c>
      <c r="AF878" s="121"/>
      <c r="AG878" s="121"/>
      <c r="AH878" s="121"/>
      <c r="AI878" s="551"/>
      <c r="AJ878" s="551"/>
      <c r="AK878" s="551"/>
      <c r="AL878" s="551"/>
      <c r="AM878" s="551"/>
      <c r="AN878" s="551"/>
      <c r="AO878" s="551"/>
      <c r="AP878" s="551"/>
      <c r="AQ878" s="551"/>
      <c r="AR878" s="551"/>
      <c r="AS878" s="551"/>
      <c r="AT878" s="551"/>
      <c r="AU878" s="551"/>
      <c r="AV878" s="551"/>
      <c r="AW878" s="551"/>
      <c r="AX878" s="551"/>
    </row>
    <row r="879">
      <c r="A879" s="570" t="s">
        <v>5038</v>
      </c>
      <c r="B879" s="570" t="s">
        <v>5094</v>
      </c>
      <c r="C879" s="570" t="s">
        <v>5040</v>
      </c>
      <c r="D879" s="570" t="s">
        <v>5041</v>
      </c>
      <c r="E879" s="570" t="s">
        <v>2714</v>
      </c>
      <c r="F879" s="570">
        <v>16</v>
      </c>
      <c r="G879" s="570">
        <v>64</v>
      </c>
      <c r="H879" s="570">
        <v>1200</v>
      </c>
      <c r="I879" s="569"/>
      <c r="J879" s="121"/>
      <c r="K879" s="121"/>
      <c r="L879" s="121"/>
      <c r="M879" s="570"/>
      <c r="N879" s="569"/>
      <c r="O879" s="569"/>
      <c r="P879" s="569"/>
      <c r="Q879" s="121"/>
      <c r="R879" s="121" t="s">
        <v>5095</v>
      </c>
      <c r="S879" s="121" t="s">
        <v>2742</v>
      </c>
      <c r="T879" s="121" t="s">
        <v>3251</v>
      </c>
      <c r="U879" s="121">
        <v>0</v>
      </c>
      <c r="V879" s="121" t="s">
        <v>2950</v>
      </c>
      <c r="W879" s="121" t="s">
        <v>2767</v>
      </c>
      <c r="X879" s="121" t="s">
        <v>2721</v>
      </c>
      <c r="Y879" s="121" t="s">
        <v>2465</v>
      </c>
      <c r="Z879" s="121" t="s">
        <v>2785</v>
      </c>
      <c r="AA879" s="121" t="s">
        <v>2786</v>
      </c>
      <c r="AB879" s="121" t="s">
        <v>5072</v>
      </c>
      <c r="AC879" s="121" t="s">
        <v>2103</v>
      </c>
      <c r="AD879" s="121" t="s">
        <v>2788</v>
      </c>
      <c r="AE879" s="121" t="s">
        <v>4505</v>
      </c>
      <c r="AF879" s="121"/>
      <c r="AG879" s="121"/>
      <c r="AH879" s="121"/>
      <c r="AI879" s="551"/>
      <c r="AJ879" s="551"/>
      <c r="AK879" s="551"/>
      <c r="AL879" s="551"/>
      <c r="AM879" s="551"/>
      <c r="AN879" s="551"/>
      <c r="AO879" s="551"/>
      <c r="AP879" s="551"/>
      <c r="AQ879" s="551"/>
      <c r="AR879" s="551"/>
      <c r="AS879" s="551"/>
      <c r="AT879" s="551"/>
      <c r="AU879" s="551"/>
      <c r="AV879" s="551"/>
      <c r="AW879" s="551"/>
      <c r="AX879" s="551"/>
    </row>
    <row r="880">
      <c r="A880" s="570" t="s">
        <v>5038</v>
      </c>
      <c r="B880" s="570" t="s">
        <v>5096</v>
      </c>
      <c r="C880" s="570" t="s">
        <v>5040</v>
      </c>
      <c r="D880" s="570" t="s">
        <v>5041</v>
      </c>
      <c r="E880" s="570" t="s">
        <v>2714</v>
      </c>
      <c r="F880" s="570">
        <v>16</v>
      </c>
      <c r="G880" s="570">
        <v>64</v>
      </c>
      <c r="H880" s="570">
        <v>1200</v>
      </c>
      <c r="I880" s="569"/>
      <c r="J880" s="121"/>
      <c r="K880" s="121"/>
      <c r="L880" s="121"/>
      <c r="M880" s="570"/>
      <c r="N880" s="569"/>
      <c r="O880" s="569"/>
      <c r="P880" s="569"/>
      <c r="Q880" s="121"/>
      <c r="R880" s="121" t="s">
        <v>5097</v>
      </c>
      <c r="S880" s="121" t="s">
        <v>2742</v>
      </c>
      <c r="T880" s="121" t="s">
        <v>3251</v>
      </c>
      <c r="U880" s="121">
        <v>0</v>
      </c>
      <c r="V880" s="121" t="s">
        <v>2950</v>
      </c>
      <c r="W880" s="121" t="s">
        <v>2869</v>
      </c>
      <c r="X880" s="121" t="s">
        <v>2721</v>
      </c>
      <c r="Y880" s="121" t="s">
        <v>2465</v>
      </c>
      <c r="Z880" s="121" t="s">
        <v>2785</v>
      </c>
      <c r="AA880" s="121" t="s">
        <v>2786</v>
      </c>
      <c r="AB880" s="121" t="s">
        <v>4561</v>
      </c>
      <c r="AC880" s="121" t="s">
        <v>2103</v>
      </c>
      <c r="AD880" s="121" t="s">
        <v>2788</v>
      </c>
      <c r="AE880" s="121" t="s">
        <v>4536</v>
      </c>
      <c r="AF880" s="121"/>
      <c r="AG880" s="121"/>
      <c r="AH880" s="121"/>
      <c r="AI880" s="551"/>
      <c r="AJ880" s="551"/>
      <c r="AK880" s="551"/>
      <c r="AL880" s="551"/>
      <c r="AM880" s="551"/>
      <c r="AN880" s="551"/>
      <c r="AO880" s="551"/>
      <c r="AP880" s="551"/>
      <c r="AQ880" s="551"/>
      <c r="AR880" s="551"/>
      <c r="AS880" s="551"/>
      <c r="AT880" s="551"/>
      <c r="AU880" s="551"/>
      <c r="AV880" s="551"/>
      <c r="AW880" s="551"/>
      <c r="AX880" s="551"/>
    </row>
    <row r="881">
      <c r="A881" s="570" t="s">
        <v>5038</v>
      </c>
      <c r="B881" s="570" t="s">
        <v>5098</v>
      </c>
      <c r="C881" s="570" t="s">
        <v>5040</v>
      </c>
      <c r="D881" s="570" t="s">
        <v>5041</v>
      </c>
      <c r="E881" s="570" t="s">
        <v>2714</v>
      </c>
      <c r="F881" s="570">
        <v>16</v>
      </c>
      <c r="G881" s="570">
        <v>64</v>
      </c>
      <c r="H881" s="570">
        <v>1200</v>
      </c>
      <c r="I881" s="569"/>
      <c r="J881" s="121"/>
      <c r="K881" s="121"/>
      <c r="L881" s="121"/>
      <c r="M881" s="570"/>
      <c r="N881" s="569"/>
      <c r="O881" s="569"/>
      <c r="P881" s="569"/>
      <c r="Q881" s="121"/>
      <c r="R881" s="121" t="s">
        <v>5099</v>
      </c>
      <c r="S881" s="121" t="s">
        <v>2742</v>
      </c>
      <c r="T881" s="121" t="s">
        <v>3251</v>
      </c>
      <c r="U881" s="121">
        <v>0</v>
      </c>
      <c r="V881" s="121" t="s">
        <v>2950</v>
      </c>
      <c r="W881" s="121" t="s">
        <v>2869</v>
      </c>
      <c r="X881" s="121" t="s">
        <v>2721</v>
      </c>
      <c r="Y881" s="121" t="s">
        <v>2465</v>
      </c>
      <c r="Z881" s="121" t="s">
        <v>2785</v>
      </c>
      <c r="AA881" s="121" t="s">
        <v>2786</v>
      </c>
      <c r="AB881" s="121" t="s">
        <v>5100</v>
      </c>
      <c r="AC881" s="121" t="s">
        <v>2103</v>
      </c>
      <c r="AD881" s="121" t="s">
        <v>2788</v>
      </c>
      <c r="AE881" s="121" t="s">
        <v>4505</v>
      </c>
      <c r="AF881" s="121"/>
      <c r="AG881" s="121"/>
      <c r="AH881" s="121"/>
      <c r="AI881" s="551"/>
      <c r="AJ881" s="551"/>
      <c r="AK881" s="551"/>
      <c r="AL881" s="551"/>
      <c r="AM881" s="551"/>
      <c r="AN881" s="551"/>
      <c r="AO881" s="551"/>
      <c r="AP881" s="551"/>
      <c r="AQ881" s="551"/>
      <c r="AR881" s="551"/>
      <c r="AS881" s="551"/>
      <c r="AT881" s="551"/>
      <c r="AU881" s="551"/>
      <c r="AV881" s="551"/>
      <c r="AW881" s="551"/>
      <c r="AX881" s="551"/>
    </row>
    <row r="882">
      <c r="A882" s="570" t="s">
        <v>5038</v>
      </c>
      <c r="B882" s="570" t="s">
        <v>5101</v>
      </c>
      <c r="C882" s="570" t="s">
        <v>5040</v>
      </c>
      <c r="D882" s="570" t="s">
        <v>5041</v>
      </c>
      <c r="E882" s="570" t="s">
        <v>2714</v>
      </c>
      <c r="F882" s="570">
        <v>16</v>
      </c>
      <c r="G882" s="570">
        <v>64</v>
      </c>
      <c r="H882" s="570">
        <v>1200</v>
      </c>
      <c r="I882" s="569"/>
      <c r="J882" s="121"/>
      <c r="K882" s="121"/>
      <c r="L882" s="121"/>
      <c r="M882" s="570"/>
      <c r="N882" s="569"/>
      <c r="O882" s="569"/>
      <c r="P882" s="569"/>
      <c r="Q882" s="121"/>
      <c r="R882" s="121" t="s">
        <v>5102</v>
      </c>
      <c r="S882" s="121" t="s">
        <v>2742</v>
      </c>
      <c r="T882" s="121" t="s">
        <v>3251</v>
      </c>
      <c r="U882" s="121">
        <v>0</v>
      </c>
      <c r="V882" s="121" t="s">
        <v>2950</v>
      </c>
      <c r="W882" s="121" t="s">
        <v>2949</v>
      </c>
      <c r="X882" s="121" t="s">
        <v>2721</v>
      </c>
      <c r="Y882" s="121" t="s">
        <v>2465</v>
      </c>
      <c r="Z882" s="121" t="s">
        <v>2785</v>
      </c>
      <c r="AA882" s="121" t="s">
        <v>2786</v>
      </c>
      <c r="AB882" s="121" t="s">
        <v>4585</v>
      </c>
      <c r="AC882" s="121" t="s">
        <v>2103</v>
      </c>
      <c r="AD882" s="121" t="s">
        <v>2788</v>
      </c>
      <c r="AE882" s="121" t="s">
        <v>4522</v>
      </c>
      <c r="AF882" s="121"/>
      <c r="AG882" s="121"/>
      <c r="AH882" s="121"/>
      <c r="AI882" s="551"/>
      <c r="AJ882" s="551"/>
      <c r="AK882" s="551"/>
      <c r="AL882" s="551"/>
      <c r="AM882" s="551"/>
      <c r="AN882" s="551"/>
      <c r="AO882" s="551"/>
      <c r="AP882" s="551"/>
      <c r="AQ882" s="551"/>
      <c r="AR882" s="551"/>
      <c r="AS882" s="551"/>
      <c r="AT882" s="551"/>
      <c r="AU882" s="551"/>
      <c r="AV882" s="551"/>
      <c r="AW882" s="551"/>
      <c r="AX882" s="551"/>
    </row>
    <row r="883">
      <c r="A883" s="570" t="s">
        <v>5038</v>
      </c>
      <c r="B883" s="570" t="s">
        <v>5103</v>
      </c>
      <c r="C883" s="570" t="s">
        <v>5040</v>
      </c>
      <c r="D883" s="570" t="s">
        <v>5041</v>
      </c>
      <c r="E883" s="570" t="s">
        <v>2714</v>
      </c>
      <c r="F883" s="570">
        <v>8</v>
      </c>
      <c r="G883" s="570">
        <v>64</v>
      </c>
      <c r="H883" s="570">
        <v>1200</v>
      </c>
      <c r="I883" s="569"/>
      <c r="J883" s="121"/>
      <c r="K883" s="121"/>
      <c r="L883" s="121"/>
      <c r="M883" s="570"/>
      <c r="N883" s="569"/>
      <c r="O883" s="569"/>
      <c r="P883" s="569"/>
      <c r="Q883" s="121"/>
      <c r="R883" s="121" t="s">
        <v>5104</v>
      </c>
      <c r="S883" s="121" t="s">
        <v>2742</v>
      </c>
      <c r="T883" s="121" t="s">
        <v>3251</v>
      </c>
      <c r="U883" s="121">
        <v>0</v>
      </c>
      <c r="V883" s="121" t="s">
        <v>2950</v>
      </c>
      <c r="W883" s="121" t="s">
        <v>3071</v>
      </c>
      <c r="X883" s="121" t="s">
        <v>2721</v>
      </c>
      <c r="Y883" s="121" t="s">
        <v>2465</v>
      </c>
      <c r="Z883" s="121" t="s">
        <v>2785</v>
      </c>
      <c r="AA883" s="121" t="s">
        <v>2786</v>
      </c>
      <c r="AB883" s="121" t="s">
        <v>4564</v>
      </c>
      <c r="AC883" s="121" t="s">
        <v>2103</v>
      </c>
      <c r="AD883" s="121" t="s">
        <v>2788</v>
      </c>
      <c r="AE883" s="121" t="s">
        <v>4522</v>
      </c>
      <c r="AF883" s="121"/>
      <c r="AG883" s="121"/>
      <c r="AH883" s="121"/>
      <c r="AI883" s="551"/>
      <c r="AJ883" s="551"/>
      <c r="AK883" s="551"/>
      <c r="AL883" s="551"/>
      <c r="AM883" s="551"/>
      <c r="AN883" s="551"/>
      <c r="AO883" s="551"/>
      <c r="AP883" s="551"/>
      <c r="AQ883" s="551"/>
      <c r="AR883" s="551"/>
      <c r="AS883" s="551"/>
      <c r="AT883" s="551"/>
      <c r="AU883" s="551"/>
      <c r="AV883" s="551"/>
      <c r="AW883" s="551"/>
      <c r="AX883" s="551"/>
    </row>
    <row r="884">
      <c r="A884" s="570" t="s">
        <v>5038</v>
      </c>
      <c r="B884" s="570" t="s">
        <v>5105</v>
      </c>
      <c r="C884" s="570" t="s">
        <v>5040</v>
      </c>
      <c r="D884" s="570" t="s">
        <v>5041</v>
      </c>
      <c r="E884" s="570" t="s">
        <v>2714</v>
      </c>
      <c r="F884" s="570">
        <v>8</v>
      </c>
      <c r="G884" s="570">
        <v>64</v>
      </c>
      <c r="H884" s="570">
        <v>1200</v>
      </c>
      <c r="I884" s="569"/>
      <c r="J884" s="121"/>
      <c r="K884" s="121"/>
      <c r="L884" s="121"/>
      <c r="M884" s="570"/>
      <c r="N884" s="569"/>
      <c r="O884" s="569"/>
      <c r="P884" s="569"/>
      <c r="Q884" s="121"/>
      <c r="R884" s="121" t="s">
        <v>5106</v>
      </c>
      <c r="S884" s="121" t="s">
        <v>2742</v>
      </c>
      <c r="T884" s="121" t="s">
        <v>3251</v>
      </c>
      <c r="U884" s="121">
        <v>0</v>
      </c>
      <c r="V884" s="121" t="s">
        <v>2950</v>
      </c>
      <c r="W884" s="121" t="s">
        <v>2869</v>
      </c>
      <c r="X884" s="121" t="s">
        <v>2721</v>
      </c>
      <c r="Y884" s="121" t="s">
        <v>2465</v>
      </c>
      <c r="Z884" s="121" t="s">
        <v>2785</v>
      </c>
      <c r="AA884" s="121" t="s">
        <v>2786</v>
      </c>
      <c r="AB884" s="121" t="s">
        <v>5107</v>
      </c>
      <c r="AC884" s="121" t="s">
        <v>2103</v>
      </c>
      <c r="AD884" s="121" t="s">
        <v>2788</v>
      </c>
      <c r="AE884" s="121" t="s">
        <v>4505</v>
      </c>
      <c r="AF884" s="121"/>
      <c r="AG884" s="121"/>
      <c r="AH884" s="121"/>
      <c r="AI884" s="551"/>
      <c r="AJ884" s="551"/>
      <c r="AK884" s="551"/>
      <c r="AL884" s="551"/>
      <c r="AM884" s="551"/>
      <c r="AN884" s="551"/>
      <c r="AO884" s="551"/>
      <c r="AP884" s="551"/>
      <c r="AQ884" s="551"/>
      <c r="AR884" s="551"/>
      <c r="AS884" s="551"/>
      <c r="AT884" s="551"/>
      <c r="AU884" s="551"/>
      <c r="AV884" s="551"/>
      <c r="AW884" s="551"/>
      <c r="AX884" s="551"/>
    </row>
    <row r="885">
      <c r="A885" s="570" t="s">
        <v>5038</v>
      </c>
      <c r="B885" s="570" t="s">
        <v>5108</v>
      </c>
      <c r="C885" s="570" t="s">
        <v>5040</v>
      </c>
      <c r="D885" s="570" t="s">
        <v>5041</v>
      </c>
      <c r="E885" s="570" t="s">
        <v>2714</v>
      </c>
      <c r="F885" s="570">
        <v>8</v>
      </c>
      <c r="G885" s="570">
        <v>64</v>
      </c>
      <c r="H885" s="570">
        <v>1200</v>
      </c>
      <c r="I885" s="569"/>
      <c r="J885" s="121"/>
      <c r="K885" s="121"/>
      <c r="L885" s="121"/>
      <c r="M885" s="570"/>
      <c r="N885" s="569"/>
      <c r="O885" s="569"/>
      <c r="P885" s="569"/>
      <c r="Q885" s="121"/>
      <c r="R885" s="121" t="s">
        <v>5109</v>
      </c>
      <c r="S885" s="121" t="s">
        <v>2742</v>
      </c>
      <c r="T885" s="121" t="s">
        <v>3251</v>
      </c>
      <c r="U885" s="121">
        <v>0</v>
      </c>
      <c r="V885" s="121" t="s">
        <v>2950</v>
      </c>
      <c r="W885" s="121" t="s">
        <v>3071</v>
      </c>
      <c r="X885" s="121" t="s">
        <v>2721</v>
      </c>
      <c r="Y885" s="121" t="s">
        <v>2465</v>
      </c>
      <c r="Z885" s="121" t="s">
        <v>2785</v>
      </c>
      <c r="AA885" s="121" t="s">
        <v>2786</v>
      </c>
      <c r="AB885" s="121" t="s">
        <v>5110</v>
      </c>
      <c r="AC885" s="121" t="s">
        <v>2103</v>
      </c>
      <c r="AD885" s="121" t="s">
        <v>2788</v>
      </c>
      <c r="AE885" s="121" t="s">
        <v>4509</v>
      </c>
      <c r="AF885" s="121"/>
      <c r="AG885" s="121"/>
      <c r="AH885" s="121"/>
      <c r="AI885" s="551"/>
      <c r="AJ885" s="551"/>
      <c r="AK885" s="551"/>
      <c r="AL885" s="551"/>
      <c r="AM885" s="551"/>
      <c r="AN885" s="551"/>
      <c r="AO885" s="551"/>
      <c r="AP885" s="551"/>
      <c r="AQ885" s="551"/>
      <c r="AR885" s="551"/>
      <c r="AS885" s="551"/>
      <c r="AT885" s="551"/>
      <c r="AU885" s="551"/>
      <c r="AV885" s="551"/>
      <c r="AW885" s="551"/>
      <c r="AX885" s="551"/>
    </row>
    <row r="886">
      <c r="A886" s="570" t="s">
        <v>5038</v>
      </c>
      <c r="B886" s="570" t="s">
        <v>5111</v>
      </c>
      <c r="C886" s="570" t="s">
        <v>5040</v>
      </c>
      <c r="D886" s="570" t="s">
        <v>5041</v>
      </c>
      <c r="E886" s="570" t="s">
        <v>2714</v>
      </c>
      <c r="F886" s="570">
        <v>26</v>
      </c>
      <c r="G886" s="570">
        <v>64</v>
      </c>
      <c r="H886" s="570">
        <v>1200</v>
      </c>
      <c r="I886" s="569"/>
      <c r="J886" s="121"/>
      <c r="K886" s="121"/>
      <c r="L886" s="121"/>
      <c r="M886" s="570"/>
      <c r="N886" s="569"/>
      <c r="O886" s="569"/>
      <c r="P886" s="569"/>
      <c r="Q886" s="121"/>
      <c r="R886" s="121" t="s">
        <v>5112</v>
      </c>
      <c r="S886" s="121" t="s">
        <v>2742</v>
      </c>
      <c r="T886" s="121" t="s">
        <v>3251</v>
      </c>
      <c r="U886" s="121">
        <v>0</v>
      </c>
      <c r="V886" s="121" t="s">
        <v>2950</v>
      </c>
      <c r="W886" s="121" t="s">
        <v>2869</v>
      </c>
      <c r="X886" s="121" t="s">
        <v>2721</v>
      </c>
      <c r="Y886" s="121" t="s">
        <v>2465</v>
      </c>
      <c r="Z886" s="121" t="s">
        <v>2785</v>
      </c>
      <c r="AA886" s="121" t="s">
        <v>2786</v>
      </c>
      <c r="AB886" s="121" t="s">
        <v>4628</v>
      </c>
      <c r="AC886" s="121" t="s">
        <v>2103</v>
      </c>
      <c r="AD886" s="121" t="s">
        <v>2788</v>
      </c>
      <c r="AE886" s="121" t="s">
        <v>4536</v>
      </c>
      <c r="AF886" s="121"/>
      <c r="AG886" s="121"/>
      <c r="AH886" s="121"/>
      <c r="AI886" s="551"/>
      <c r="AJ886" s="551"/>
      <c r="AK886" s="551"/>
      <c r="AL886" s="551"/>
      <c r="AM886" s="551"/>
      <c r="AN886" s="551"/>
      <c r="AO886" s="551"/>
      <c r="AP886" s="551"/>
      <c r="AQ886" s="551"/>
      <c r="AR886" s="551"/>
      <c r="AS886" s="551"/>
      <c r="AT886" s="551"/>
      <c r="AU886" s="551"/>
      <c r="AV886" s="551"/>
      <c r="AW886" s="551"/>
      <c r="AX886" s="551"/>
    </row>
    <row r="887">
      <c r="A887" s="570" t="s">
        <v>5038</v>
      </c>
      <c r="B887" s="570" t="s">
        <v>5113</v>
      </c>
      <c r="C887" s="570" t="s">
        <v>5040</v>
      </c>
      <c r="D887" s="570" t="s">
        <v>5041</v>
      </c>
      <c r="E887" s="570" t="s">
        <v>2714</v>
      </c>
      <c r="F887" s="570">
        <v>26</v>
      </c>
      <c r="G887" s="570">
        <v>64</v>
      </c>
      <c r="H887" s="570">
        <v>1200</v>
      </c>
      <c r="I887" s="569"/>
      <c r="J887" s="121"/>
      <c r="K887" s="121"/>
      <c r="L887" s="121"/>
      <c r="M887" s="570"/>
      <c r="N887" s="569"/>
      <c r="O887" s="569"/>
      <c r="P887" s="569"/>
      <c r="Q887" s="121"/>
      <c r="R887" s="121" t="s">
        <v>5114</v>
      </c>
      <c r="S887" s="121" t="s">
        <v>2742</v>
      </c>
      <c r="T887" s="121" t="s">
        <v>3251</v>
      </c>
      <c r="U887" s="121">
        <v>0</v>
      </c>
      <c r="V887" s="121" t="s">
        <v>2950</v>
      </c>
      <c r="W887" s="121" t="s">
        <v>2869</v>
      </c>
      <c r="X887" s="121" t="s">
        <v>2721</v>
      </c>
      <c r="Y887" s="121" t="s">
        <v>2465</v>
      </c>
      <c r="Z887" s="121" t="s">
        <v>2785</v>
      </c>
      <c r="AA887" s="121" t="s">
        <v>2786</v>
      </c>
      <c r="AB887" s="121" t="s">
        <v>4591</v>
      </c>
      <c r="AC887" s="121" t="s">
        <v>2103</v>
      </c>
      <c r="AD887" s="121" t="s">
        <v>2788</v>
      </c>
      <c r="AE887" s="121" t="s">
        <v>4536</v>
      </c>
      <c r="AF887" s="121"/>
      <c r="AG887" s="121"/>
      <c r="AH887" s="121"/>
      <c r="AI887" s="551"/>
      <c r="AJ887" s="551"/>
      <c r="AK887" s="551"/>
      <c r="AL887" s="551"/>
      <c r="AM887" s="551"/>
      <c r="AN887" s="551"/>
      <c r="AO887" s="551"/>
      <c r="AP887" s="551"/>
      <c r="AQ887" s="551"/>
      <c r="AR887" s="551"/>
      <c r="AS887" s="551"/>
      <c r="AT887" s="551"/>
      <c r="AU887" s="551"/>
      <c r="AV887" s="551"/>
      <c r="AW887" s="551"/>
      <c r="AX887" s="551"/>
    </row>
    <row r="888">
      <c r="A888" s="570" t="s">
        <v>5038</v>
      </c>
      <c r="B888" s="570" t="s">
        <v>5115</v>
      </c>
      <c r="C888" s="570" t="s">
        <v>5040</v>
      </c>
      <c r="D888" s="570" t="s">
        <v>5041</v>
      </c>
      <c r="E888" s="570" t="s">
        <v>2714</v>
      </c>
      <c r="F888" s="570">
        <v>26</v>
      </c>
      <c r="G888" s="570">
        <v>64</v>
      </c>
      <c r="H888" s="570">
        <v>1200</v>
      </c>
      <c r="I888" s="569"/>
      <c r="J888" s="121"/>
      <c r="K888" s="121"/>
      <c r="L888" s="121"/>
      <c r="M888" s="570"/>
      <c r="N888" s="569"/>
      <c r="O888" s="569"/>
      <c r="P888" s="569"/>
      <c r="Q888" s="121"/>
      <c r="R888" s="121" t="s">
        <v>5116</v>
      </c>
      <c r="S888" s="121" t="s">
        <v>2742</v>
      </c>
      <c r="T888" s="121" t="s">
        <v>3251</v>
      </c>
      <c r="U888" s="121">
        <v>0</v>
      </c>
      <c r="V888" s="121" t="s">
        <v>2950</v>
      </c>
      <c r="W888" s="121" t="s">
        <v>2869</v>
      </c>
      <c r="X888" s="121" t="s">
        <v>2721</v>
      </c>
      <c r="Y888" s="121" t="s">
        <v>2465</v>
      </c>
      <c r="Z888" s="121" t="s">
        <v>2785</v>
      </c>
      <c r="AA888" s="121" t="s">
        <v>2786</v>
      </c>
      <c r="AB888" s="121" t="s">
        <v>5117</v>
      </c>
      <c r="AC888" s="121" t="s">
        <v>2103</v>
      </c>
      <c r="AD888" s="121" t="s">
        <v>2788</v>
      </c>
      <c r="AE888" s="121" t="s">
        <v>4536</v>
      </c>
      <c r="AF888" s="121"/>
      <c r="AG888" s="121"/>
      <c r="AH888" s="121"/>
      <c r="AI888" s="551"/>
      <c r="AJ888" s="551"/>
      <c r="AK888" s="551"/>
      <c r="AL888" s="551"/>
      <c r="AM888" s="551"/>
      <c r="AN888" s="551"/>
      <c r="AO888" s="551"/>
      <c r="AP888" s="551"/>
      <c r="AQ888" s="551"/>
      <c r="AR888" s="551"/>
      <c r="AS888" s="551"/>
      <c r="AT888" s="551"/>
      <c r="AU888" s="551"/>
      <c r="AV888" s="551"/>
      <c r="AW888" s="551"/>
      <c r="AX888" s="551"/>
    </row>
    <row r="889">
      <c r="A889" s="570" t="s">
        <v>5038</v>
      </c>
      <c r="B889" s="570" t="s">
        <v>5118</v>
      </c>
      <c r="C889" s="570" t="s">
        <v>5040</v>
      </c>
      <c r="D889" s="570" t="s">
        <v>5041</v>
      </c>
      <c r="E889" s="570" t="s">
        <v>2714</v>
      </c>
      <c r="F889" s="570">
        <v>24</v>
      </c>
      <c r="G889" s="570">
        <v>96</v>
      </c>
      <c r="H889" s="570">
        <v>1200</v>
      </c>
      <c r="I889" s="569"/>
      <c r="J889" s="121"/>
      <c r="K889" s="121"/>
      <c r="L889" s="121"/>
      <c r="M889" s="570"/>
      <c r="N889" s="569"/>
      <c r="O889" s="569"/>
      <c r="P889" s="569"/>
      <c r="Q889" s="121"/>
      <c r="R889" s="121" t="s">
        <v>5119</v>
      </c>
      <c r="S889" s="121" t="s">
        <v>2742</v>
      </c>
      <c r="T889" s="121" t="s">
        <v>3588</v>
      </c>
      <c r="U889" s="121">
        <v>0</v>
      </c>
      <c r="V889" s="121" t="s">
        <v>3164</v>
      </c>
      <c r="W889" s="121" t="s">
        <v>2820</v>
      </c>
      <c r="X889" s="121" t="s">
        <v>2721</v>
      </c>
      <c r="Y889" s="121" t="s">
        <v>2465</v>
      </c>
      <c r="Z889" s="121" t="s">
        <v>2768</v>
      </c>
      <c r="AA889" s="121" t="s">
        <v>2769</v>
      </c>
      <c r="AB889" s="121" t="s">
        <v>5120</v>
      </c>
      <c r="AC889" s="121" t="s">
        <v>2103</v>
      </c>
      <c r="AD889" s="121" t="s">
        <v>2771</v>
      </c>
      <c r="AE889" s="121" t="s">
        <v>3591</v>
      </c>
      <c r="AF889" s="121"/>
      <c r="AG889" s="121"/>
      <c r="AH889" s="121"/>
      <c r="AI889" s="551"/>
      <c r="AJ889" s="551"/>
      <c r="AK889" s="551"/>
      <c r="AL889" s="551"/>
      <c r="AM889" s="551"/>
      <c r="AN889" s="551"/>
      <c r="AO889" s="551"/>
      <c r="AP889" s="551"/>
      <c r="AQ889" s="551"/>
      <c r="AR889" s="551"/>
      <c r="AS889" s="551"/>
      <c r="AT889" s="551"/>
      <c r="AU889" s="551"/>
      <c r="AV889" s="551"/>
      <c r="AW889" s="551"/>
      <c r="AX889" s="551"/>
    </row>
    <row r="890">
      <c r="A890" s="570" t="s">
        <v>5038</v>
      </c>
      <c r="B890" s="570" t="s">
        <v>5121</v>
      </c>
      <c r="C890" s="570" t="s">
        <v>5040</v>
      </c>
      <c r="D890" s="570" t="s">
        <v>5041</v>
      </c>
      <c r="E890" s="570" t="s">
        <v>2714</v>
      </c>
      <c r="F890" s="570">
        <v>24</v>
      </c>
      <c r="G890" s="570">
        <v>96</v>
      </c>
      <c r="H890" s="570">
        <v>1200</v>
      </c>
      <c r="I890" s="569"/>
      <c r="J890" s="121"/>
      <c r="K890" s="121"/>
      <c r="L890" s="121"/>
      <c r="M890" s="570"/>
      <c r="N890" s="569"/>
      <c r="O890" s="569"/>
      <c r="P890" s="569"/>
      <c r="Q890" s="121"/>
      <c r="R890" s="121" t="s">
        <v>5122</v>
      </c>
      <c r="S890" s="121" t="s">
        <v>2742</v>
      </c>
      <c r="T890" s="121" t="s">
        <v>3588</v>
      </c>
      <c r="U890" s="121">
        <v>0</v>
      </c>
      <c r="V890" s="121" t="s">
        <v>3164</v>
      </c>
      <c r="W890" s="121" t="s">
        <v>2820</v>
      </c>
      <c r="X890" s="121" t="s">
        <v>2721</v>
      </c>
      <c r="Y890" s="121" t="s">
        <v>2465</v>
      </c>
      <c r="Z890" s="121" t="s">
        <v>2785</v>
      </c>
      <c r="AA890" s="121" t="s">
        <v>3598</v>
      </c>
      <c r="AB890" s="121" t="s">
        <v>5123</v>
      </c>
      <c r="AC890" s="121" t="s">
        <v>2103</v>
      </c>
      <c r="AD890" s="121" t="s">
        <v>2771</v>
      </c>
      <c r="AE890" s="121" t="s">
        <v>4021</v>
      </c>
      <c r="AF890" s="121"/>
      <c r="AG890" s="121"/>
      <c r="AH890" s="121"/>
      <c r="AI890" s="551"/>
      <c r="AJ890" s="551"/>
      <c r="AK890" s="551"/>
      <c r="AL890" s="551"/>
      <c r="AM890" s="551"/>
      <c r="AN890" s="551"/>
      <c r="AO890" s="551"/>
      <c r="AP890" s="551"/>
      <c r="AQ890" s="551"/>
      <c r="AR890" s="551"/>
      <c r="AS890" s="551"/>
      <c r="AT890" s="551"/>
      <c r="AU890" s="551"/>
      <c r="AV890" s="551"/>
      <c r="AW890" s="551"/>
      <c r="AX890" s="551"/>
    </row>
    <row r="891">
      <c r="A891" s="570" t="s">
        <v>5038</v>
      </c>
      <c r="B891" s="570" t="s">
        <v>5124</v>
      </c>
      <c r="C891" s="570" t="s">
        <v>5040</v>
      </c>
      <c r="D891" s="570" t="s">
        <v>5041</v>
      </c>
      <c r="E891" s="570" t="s">
        <v>2714</v>
      </c>
      <c r="F891" s="570">
        <v>24</v>
      </c>
      <c r="G891" s="570">
        <v>96</v>
      </c>
      <c r="H891" s="570">
        <v>1200</v>
      </c>
      <c r="I891" s="569"/>
      <c r="J891" s="121"/>
      <c r="K891" s="121"/>
      <c r="L891" s="121"/>
      <c r="M891" s="570"/>
      <c r="N891" s="569"/>
      <c r="O891" s="569"/>
      <c r="P891" s="569"/>
      <c r="Q891" s="121"/>
      <c r="R891" s="121" t="s">
        <v>5125</v>
      </c>
      <c r="S891" s="121" t="s">
        <v>2742</v>
      </c>
      <c r="T891" s="121" t="s">
        <v>3588</v>
      </c>
      <c r="U891" s="121">
        <v>0</v>
      </c>
      <c r="V891" s="121" t="s">
        <v>3164</v>
      </c>
      <c r="W891" s="121" t="s">
        <v>2820</v>
      </c>
      <c r="X891" s="121" t="s">
        <v>2721</v>
      </c>
      <c r="Y891" s="121" t="s">
        <v>2465</v>
      </c>
      <c r="Z891" s="121" t="s">
        <v>2768</v>
      </c>
      <c r="AA891" s="121" t="s">
        <v>2769</v>
      </c>
      <c r="AB891" s="121" t="s">
        <v>5126</v>
      </c>
      <c r="AC891" s="121" t="s">
        <v>2103</v>
      </c>
      <c r="AD891" s="121" t="s">
        <v>2771</v>
      </c>
      <c r="AE891" s="121" t="s">
        <v>3591</v>
      </c>
      <c r="AF891" s="121"/>
      <c r="AG891" s="121"/>
      <c r="AH891" s="121"/>
      <c r="AI891" s="551"/>
      <c r="AJ891" s="551"/>
      <c r="AK891" s="551"/>
      <c r="AL891" s="551"/>
      <c r="AM891" s="551"/>
      <c r="AN891" s="551"/>
      <c r="AO891" s="551"/>
      <c r="AP891" s="551"/>
      <c r="AQ891" s="551"/>
      <c r="AR891" s="551"/>
      <c r="AS891" s="551"/>
      <c r="AT891" s="551"/>
      <c r="AU891" s="551"/>
      <c r="AV891" s="551"/>
      <c r="AW891" s="551"/>
      <c r="AX891" s="551"/>
    </row>
    <row r="892">
      <c r="A892" s="570" t="s">
        <v>5038</v>
      </c>
      <c r="B892" s="570" t="s">
        <v>5127</v>
      </c>
      <c r="C892" s="570" t="s">
        <v>5040</v>
      </c>
      <c r="D892" s="570" t="s">
        <v>5041</v>
      </c>
      <c r="E892" s="570" t="s">
        <v>2714</v>
      </c>
      <c r="F892" s="570">
        <v>24</v>
      </c>
      <c r="G892" s="570">
        <v>96</v>
      </c>
      <c r="H892" s="570">
        <v>1200</v>
      </c>
      <c r="I892" s="569"/>
      <c r="J892" s="121"/>
      <c r="K892" s="121"/>
      <c r="L892" s="121"/>
      <c r="M892" s="570"/>
      <c r="N892" s="569"/>
      <c r="O892" s="569"/>
      <c r="P892" s="569"/>
      <c r="Q892" s="121"/>
      <c r="R892" s="121" t="s">
        <v>5128</v>
      </c>
      <c r="S892" s="121" t="s">
        <v>2742</v>
      </c>
      <c r="T892" s="121" t="s">
        <v>3588</v>
      </c>
      <c r="U892" s="121">
        <v>0</v>
      </c>
      <c r="V892" s="121" t="s">
        <v>3164</v>
      </c>
      <c r="W892" s="121" t="s">
        <v>2820</v>
      </c>
      <c r="X892" s="121" t="s">
        <v>2721</v>
      </c>
      <c r="Y892" s="121" t="s">
        <v>2465</v>
      </c>
      <c r="Z892" s="121" t="s">
        <v>2785</v>
      </c>
      <c r="AA892" s="121" t="s">
        <v>3598</v>
      </c>
      <c r="AB892" s="121" t="s">
        <v>3995</v>
      </c>
      <c r="AC892" s="121" t="s">
        <v>2103</v>
      </c>
      <c r="AD892" s="121" t="s">
        <v>2771</v>
      </c>
      <c r="AE892" s="121" t="s">
        <v>3600</v>
      </c>
      <c r="AF892" s="121"/>
      <c r="AG892" s="121"/>
      <c r="AH892" s="121"/>
      <c r="AI892" s="551"/>
      <c r="AJ892" s="551"/>
      <c r="AK892" s="551"/>
      <c r="AL892" s="551"/>
      <c r="AM892" s="551"/>
      <c r="AN892" s="551"/>
      <c r="AO892" s="551"/>
      <c r="AP892" s="551"/>
      <c r="AQ892" s="551"/>
      <c r="AR892" s="551"/>
      <c r="AS892" s="551"/>
      <c r="AT892" s="551"/>
      <c r="AU892" s="551"/>
      <c r="AV892" s="551"/>
      <c r="AW892" s="551"/>
      <c r="AX892" s="551"/>
    </row>
    <row r="893">
      <c r="A893" s="570" t="s">
        <v>5038</v>
      </c>
      <c r="B893" s="570" t="s">
        <v>5129</v>
      </c>
      <c r="C893" s="570" t="s">
        <v>5040</v>
      </c>
      <c r="D893" s="570" t="s">
        <v>5041</v>
      </c>
      <c r="E893" s="570" t="s">
        <v>2714</v>
      </c>
      <c r="F893" s="570">
        <v>24</v>
      </c>
      <c r="G893" s="570">
        <v>96</v>
      </c>
      <c r="H893" s="570">
        <v>1200</v>
      </c>
      <c r="I893" s="569"/>
      <c r="J893" s="121"/>
      <c r="K893" s="121"/>
      <c r="L893" s="121"/>
      <c r="M893" s="570"/>
      <c r="N893" s="569"/>
      <c r="O893" s="569"/>
      <c r="P893" s="569"/>
      <c r="Q893" s="121"/>
      <c r="R893" s="121" t="s">
        <v>5130</v>
      </c>
      <c r="S893" s="121" t="s">
        <v>2742</v>
      </c>
      <c r="T893" s="121" t="s">
        <v>3588</v>
      </c>
      <c r="U893" s="121">
        <v>0</v>
      </c>
      <c r="V893" s="121" t="s">
        <v>3164</v>
      </c>
      <c r="W893" s="121" t="s">
        <v>2820</v>
      </c>
      <c r="X893" s="121" t="s">
        <v>2721</v>
      </c>
      <c r="Y893" s="121" t="s">
        <v>2465</v>
      </c>
      <c r="Z893" s="121" t="s">
        <v>2768</v>
      </c>
      <c r="AA893" s="121" t="s">
        <v>2769</v>
      </c>
      <c r="AB893" s="121" t="s">
        <v>5131</v>
      </c>
      <c r="AC893" s="121" t="s">
        <v>2103</v>
      </c>
      <c r="AD893" s="121" t="s">
        <v>2771</v>
      </c>
      <c r="AE893" s="121" t="s">
        <v>3591</v>
      </c>
      <c r="AF893" s="121"/>
      <c r="AG893" s="121"/>
      <c r="AH893" s="121"/>
      <c r="AI893" s="551"/>
      <c r="AJ893" s="551"/>
      <c r="AK893" s="551"/>
      <c r="AL893" s="551"/>
      <c r="AM893" s="551"/>
      <c r="AN893" s="551"/>
      <c r="AO893" s="551"/>
      <c r="AP893" s="551"/>
      <c r="AQ893" s="551"/>
      <c r="AR893" s="551"/>
      <c r="AS893" s="551"/>
      <c r="AT893" s="551"/>
      <c r="AU893" s="551"/>
      <c r="AV893" s="551"/>
      <c r="AW893" s="551"/>
      <c r="AX893" s="551"/>
    </row>
    <row r="894">
      <c r="A894" s="570" t="s">
        <v>5038</v>
      </c>
      <c r="B894" s="570" t="s">
        <v>5132</v>
      </c>
      <c r="C894" s="570" t="s">
        <v>5040</v>
      </c>
      <c r="D894" s="570" t="s">
        <v>5041</v>
      </c>
      <c r="E894" s="570" t="s">
        <v>2714</v>
      </c>
      <c r="F894" s="570">
        <v>24</v>
      </c>
      <c r="G894" s="570">
        <v>96</v>
      </c>
      <c r="H894" s="570">
        <v>1200</v>
      </c>
      <c r="I894" s="569"/>
      <c r="J894" s="121"/>
      <c r="K894" s="121"/>
      <c r="L894" s="121"/>
      <c r="M894" s="570"/>
      <c r="N894" s="569"/>
      <c r="O894" s="569"/>
      <c r="P894" s="569"/>
      <c r="Q894" s="121"/>
      <c r="R894" s="121" t="s">
        <v>5133</v>
      </c>
      <c r="S894" s="121" t="s">
        <v>2742</v>
      </c>
      <c r="T894" s="121" t="s">
        <v>3588</v>
      </c>
      <c r="U894" s="121">
        <v>0</v>
      </c>
      <c r="V894" s="121" t="s">
        <v>3164</v>
      </c>
      <c r="W894" s="121" t="s">
        <v>2820</v>
      </c>
      <c r="X894" s="121" t="s">
        <v>2721</v>
      </c>
      <c r="Y894" s="121" t="s">
        <v>2465</v>
      </c>
      <c r="Z894" s="121" t="s">
        <v>2785</v>
      </c>
      <c r="AA894" s="121" t="s">
        <v>3598</v>
      </c>
      <c r="AB894" s="121" t="s">
        <v>5134</v>
      </c>
      <c r="AC894" s="121" t="s">
        <v>2103</v>
      </c>
      <c r="AD894" s="121" t="s">
        <v>2771</v>
      </c>
      <c r="AE894" s="121" t="s">
        <v>4021</v>
      </c>
      <c r="AF894" s="121"/>
      <c r="AG894" s="121"/>
      <c r="AH894" s="121"/>
      <c r="AI894" s="551"/>
      <c r="AJ894" s="551"/>
      <c r="AK894" s="551"/>
      <c r="AL894" s="551"/>
      <c r="AM894" s="551"/>
      <c r="AN894" s="551"/>
      <c r="AO894" s="551"/>
      <c r="AP894" s="551"/>
      <c r="AQ894" s="551"/>
      <c r="AR894" s="551"/>
      <c r="AS894" s="551"/>
      <c r="AT894" s="551"/>
      <c r="AU894" s="551"/>
      <c r="AV894" s="551"/>
      <c r="AW894" s="551"/>
      <c r="AX894" s="551"/>
    </row>
    <row r="895">
      <c r="A895" s="570" t="s">
        <v>5038</v>
      </c>
      <c r="B895" s="570" t="s">
        <v>5135</v>
      </c>
      <c r="C895" s="570" t="s">
        <v>5040</v>
      </c>
      <c r="D895" s="570" t="s">
        <v>5041</v>
      </c>
      <c r="E895" s="570" t="s">
        <v>2714</v>
      </c>
      <c r="F895" s="570">
        <v>24</v>
      </c>
      <c r="G895" s="570">
        <v>96</v>
      </c>
      <c r="H895" s="570">
        <v>1200</v>
      </c>
      <c r="I895" s="569"/>
      <c r="J895" s="121"/>
      <c r="K895" s="121"/>
      <c r="L895" s="121"/>
      <c r="M895" s="570"/>
      <c r="N895" s="569"/>
      <c r="O895" s="569"/>
      <c r="P895" s="569"/>
      <c r="Q895" s="121"/>
      <c r="R895" s="121" t="s">
        <v>5136</v>
      </c>
      <c r="S895" s="121" t="s">
        <v>2742</v>
      </c>
      <c r="T895" s="121" t="s">
        <v>3588</v>
      </c>
      <c r="U895" s="121">
        <v>0</v>
      </c>
      <c r="V895" s="121" t="s">
        <v>3164</v>
      </c>
      <c r="W895" s="121" t="s">
        <v>2820</v>
      </c>
      <c r="X895" s="121" t="s">
        <v>2721</v>
      </c>
      <c r="Y895" s="121" t="s">
        <v>2465</v>
      </c>
      <c r="Z895" s="121" t="s">
        <v>2768</v>
      </c>
      <c r="AA895" s="121" t="s">
        <v>2769</v>
      </c>
      <c r="AB895" s="121" t="s">
        <v>5137</v>
      </c>
      <c r="AC895" s="121" t="s">
        <v>2103</v>
      </c>
      <c r="AD895" s="121" t="s">
        <v>2771</v>
      </c>
      <c r="AE895" s="121" t="s">
        <v>3591</v>
      </c>
      <c r="AF895" s="121"/>
      <c r="AG895" s="121"/>
      <c r="AH895" s="121"/>
      <c r="AI895" s="551"/>
      <c r="AJ895" s="551"/>
      <c r="AK895" s="551"/>
      <c r="AL895" s="551"/>
      <c r="AM895" s="551"/>
      <c r="AN895" s="551"/>
      <c r="AO895" s="551"/>
      <c r="AP895" s="551"/>
      <c r="AQ895" s="551"/>
      <c r="AR895" s="551"/>
      <c r="AS895" s="551"/>
      <c r="AT895" s="551"/>
      <c r="AU895" s="551"/>
      <c r="AV895" s="551"/>
      <c r="AW895" s="551"/>
      <c r="AX895" s="551"/>
    </row>
    <row r="896">
      <c r="A896" s="570" t="s">
        <v>5038</v>
      </c>
      <c r="B896" s="570" t="s">
        <v>5138</v>
      </c>
      <c r="C896" s="570" t="s">
        <v>5040</v>
      </c>
      <c r="D896" s="570" t="s">
        <v>5041</v>
      </c>
      <c r="E896" s="570" t="s">
        <v>2714</v>
      </c>
      <c r="F896" s="570">
        <v>24</v>
      </c>
      <c r="G896" s="570">
        <v>96</v>
      </c>
      <c r="H896" s="570">
        <v>1200</v>
      </c>
      <c r="I896" s="569"/>
      <c r="J896" s="121"/>
      <c r="K896" s="121"/>
      <c r="L896" s="121"/>
      <c r="M896" s="570"/>
      <c r="N896" s="569"/>
      <c r="O896" s="569"/>
      <c r="P896" s="569"/>
      <c r="Q896" s="121"/>
      <c r="R896" s="121" t="s">
        <v>5139</v>
      </c>
      <c r="S896" s="121" t="s">
        <v>2742</v>
      </c>
      <c r="T896" s="121" t="s">
        <v>3588</v>
      </c>
      <c r="U896" s="121">
        <v>0</v>
      </c>
      <c r="V896" s="121" t="s">
        <v>3164</v>
      </c>
      <c r="W896" s="121" t="s">
        <v>2820</v>
      </c>
      <c r="X896" s="121" t="s">
        <v>2721</v>
      </c>
      <c r="Y896" s="121" t="s">
        <v>2465</v>
      </c>
      <c r="Z896" s="121" t="s">
        <v>2768</v>
      </c>
      <c r="AA896" s="121" t="s">
        <v>2769</v>
      </c>
      <c r="AB896" s="121" t="s">
        <v>5126</v>
      </c>
      <c r="AC896" s="121" t="s">
        <v>2103</v>
      </c>
      <c r="AD896" s="121" t="s">
        <v>2771</v>
      </c>
      <c r="AE896" s="121" t="s">
        <v>3591</v>
      </c>
      <c r="AF896" s="121"/>
      <c r="AG896" s="121"/>
      <c r="AH896" s="121"/>
      <c r="AI896" s="551"/>
      <c r="AJ896" s="551"/>
      <c r="AK896" s="551"/>
      <c r="AL896" s="551"/>
      <c r="AM896" s="551"/>
      <c r="AN896" s="551"/>
      <c r="AO896" s="551"/>
      <c r="AP896" s="551"/>
      <c r="AQ896" s="551"/>
      <c r="AR896" s="551"/>
      <c r="AS896" s="551"/>
      <c r="AT896" s="551"/>
      <c r="AU896" s="551"/>
      <c r="AV896" s="551"/>
      <c r="AW896" s="551"/>
      <c r="AX896" s="551"/>
    </row>
    <row r="897">
      <c r="A897" s="570" t="s">
        <v>5038</v>
      </c>
      <c r="B897" s="570" t="s">
        <v>5140</v>
      </c>
      <c r="C897" s="570" t="s">
        <v>5040</v>
      </c>
      <c r="D897" s="570" t="s">
        <v>5041</v>
      </c>
      <c r="E897" s="570" t="s">
        <v>2714</v>
      </c>
      <c r="F897" s="570">
        <v>24</v>
      </c>
      <c r="G897" s="570">
        <v>96</v>
      </c>
      <c r="H897" s="570">
        <v>1200</v>
      </c>
      <c r="I897" s="569"/>
      <c r="J897" s="121"/>
      <c r="K897" s="121"/>
      <c r="L897" s="121"/>
      <c r="M897" s="570"/>
      <c r="N897" s="569"/>
      <c r="O897" s="569"/>
      <c r="P897" s="569"/>
      <c r="Q897" s="121"/>
      <c r="R897" s="121" t="s">
        <v>5141</v>
      </c>
      <c r="S897" s="121" t="s">
        <v>2742</v>
      </c>
      <c r="T897" s="121" t="s">
        <v>3588</v>
      </c>
      <c r="U897" s="121">
        <v>0</v>
      </c>
      <c r="V897" s="121" t="s">
        <v>3164</v>
      </c>
      <c r="W897" s="121" t="s">
        <v>2820</v>
      </c>
      <c r="X897" s="121" t="s">
        <v>2721</v>
      </c>
      <c r="Y897" s="121" t="s">
        <v>2465</v>
      </c>
      <c r="Z897" s="121" t="s">
        <v>2785</v>
      </c>
      <c r="AA897" s="121" t="s">
        <v>3598</v>
      </c>
      <c r="AB897" s="121" t="s">
        <v>5123</v>
      </c>
      <c r="AC897" s="121" t="s">
        <v>2103</v>
      </c>
      <c r="AD897" s="121" t="s">
        <v>2771</v>
      </c>
      <c r="AE897" s="121" t="s">
        <v>4021</v>
      </c>
      <c r="AF897" s="121"/>
      <c r="AG897" s="121"/>
      <c r="AH897" s="121"/>
      <c r="AI897" s="551"/>
      <c r="AJ897" s="551"/>
      <c r="AK897" s="551"/>
      <c r="AL897" s="551"/>
      <c r="AM897" s="551"/>
      <c r="AN897" s="551"/>
      <c r="AO897" s="551"/>
      <c r="AP897" s="551"/>
      <c r="AQ897" s="551"/>
      <c r="AR897" s="551"/>
      <c r="AS897" s="551"/>
      <c r="AT897" s="551"/>
      <c r="AU897" s="551"/>
      <c r="AV897" s="551"/>
      <c r="AW897" s="551"/>
      <c r="AX897" s="551"/>
    </row>
    <row r="898">
      <c r="A898" s="570" t="s">
        <v>5038</v>
      </c>
      <c r="B898" s="570" t="s">
        <v>5142</v>
      </c>
      <c r="C898" s="570" t="s">
        <v>5040</v>
      </c>
      <c r="D898" s="570" t="s">
        <v>5041</v>
      </c>
      <c r="E898" s="570" t="s">
        <v>2714</v>
      </c>
      <c r="F898" s="570">
        <v>48</v>
      </c>
      <c r="G898" s="570">
        <v>256</v>
      </c>
      <c r="H898" s="570">
        <v>1200</v>
      </c>
      <c r="I898" s="569"/>
      <c r="J898" s="121"/>
      <c r="K898" s="121"/>
      <c r="L898" s="121"/>
      <c r="M898" s="570"/>
      <c r="N898" s="569"/>
      <c r="O898" s="569"/>
      <c r="P898" s="569"/>
      <c r="Q898" s="121"/>
      <c r="R898" s="121" t="s">
        <v>5143</v>
      </c>
      <c r="S898" s="121" t="s">
        <v>2716</v>
      </c>
      <c r="T898" s="121" t="s">
        <v>4809</v>
      </c>
      <c r="U898" s="121">
        <v>0</v>
      </c>
      <c r="V898" s="121" t="s">
        <v>2720</v>
      </c>
      <c r="W898" s="121" t="s">
        <v>2720</v>
      </c>
      <c r="X898" s="121" t="s">
        <v>2721</v>
      </c>
      <c r="Y898" s="121" t="s">
        <v>2465</v>
      </c>
      <c r="Z898" s="121" t="s">
        <v>3155</v>
      </c>
      <c r="AA898" s="121" t="s">
        <v>3166</v>
      </c>
      <c r="AB898" s="121" t="s">
        <v>5144</v>
      </c>
      <c r="AC898" s="121" t="s">
        <v>2103</v>
      </c>
      <c r="AD898" s="121" t="s">
        <v>3224</v>
      </c>
      <c r="AE898" s="121" t="s">
        <v>5145</v>
      </c>
      <c r="AF898" s="121"/>
      <c r="AG898" s="121"/>
      <c r="AH898" s="121"/>
      <c r="AI898" s="551"/>
      <c r="AJ898" s="551"/>
      <c r="AK898" s="551"/>
      <c r="AL898" s="551"/>
      <c r="AM898" s="551"/>
      <c r="AN898" s="551"/>
      <c r="AO898" s="551"/>
      <c r="AP898" s="551"/>
      <c r="AQ898" s="551"/>
      <c r="AR898" s="551"/>
      <c r="AS898" s="551"/>
      <c r="AT898" s="551"/>
      <c r="AU898" s="551"/>
      <c r="AV898" s="551"/>
      <c r="AW898" s="551"/>
      <c r="AX898" s="551"/>
    </row>
    <row r="899">
      <c r="A899" s="570" t="s">
        <v>5038</v>
      </c>
      <c r="B899" s="570" t="s">
        <v>5146</v>
      </c>
      <c r="C899" s="570" t="s">
        <v>5040</v>
      </c>
      <c r="D899" s="570" t="s">
        <v>5041</v>
      </c>
      <c r="E899" s="570" t="s">
        <v>2714</v>
      </c>
      <c r="F899" s="570">
        <v>48</v>
      </c>
      <c r="G899" s="570">
        <v>256</v>
      </c>
      <c r="H899" s="570">
        <v>1200</v>
      </c>
      <c r="I899" s="569"/>
      <c r="J899" s="121"/>
      <c r="K899" s="121"/>
      <c r="L899" s="121"/>
      <c r="M899" s="570"/>
      <c r="N899" s="569"/>
      <c r="O899" s="569"/>
      <c r="P899" s="569"/>
      <c r="Q899" s="121"/>
      <c r="R899" s="121" t="s">
        <v>5147</v>
      </c>
      <c r="S899" s="121" t="s">
        <v>2716</v>
      </c>
      <c r="T899" s="121" t="s">
        <v>5148</v>
      </c>
      <c r="U899" s="121">
        <v>0</v>
      </c>
      <c r="V899" s="121" t="s">
        <v>2720</v>
      </c>
      <c r="W899" s="121" t="s">
        <v>2720</v>
      </c>
      <c r="X899" s="121" t="s">
        <v>2721</v>
      </c>
      <c r="Y899" s="121" t="s">
        <v>2465</v>
      </c>
      <c r="Z899" s="121" t="s">
        <v>3155</v>
      </c>
      <c r="AA899" s="121" t="s">
        <v>3166</v>
      </c>
      <c r="AB899" s="121" t="s">
        <v>5149</v>
      </c>
      <c r="AC899" s="121" t="s">
        <v>2103</v>
      </c>
      <c r="AD899" s="121" t="s">
        <v>3224</v>
      </c>
      <c r="AE899" s="121" t="s">
        <v>5145</v>
      </c>
      <c r="AF899" s="121"/>
      <c r="AG899" s="121"/>
      <c r="AH899" s="121"/>
      <c r="AI899" s="551"/>
      <c r="AJ899" s="551"/>
      <c r="AK899" s="551"/>
      <c r="AL899" s="551"/>
      <c r="AM899" s="551"/>
      <c r="AN899" s="551"/>
      <c r="AO899" s="551"/>
      <c r="AP899" s="551"/>
      <c r="AQ899" s="551"/>
      <c r="AR899" s="551"/>
      <c r="AS899" s="551"/>
      <c r="AT899" s="551"/>
      <c r="AU899" s="551"/>
      <c r="AV899" s="551"/>
      <c r="AW899" s="551"/>
      <c r="AX899" s="551"/>
    </row>
    <row r="900">
      <c r="A900" s="570" t="s">
        <v>5038</v>
      </c>
      <c r="B900" s="570" t="s">
        <v>5150</v>
      </c>
      <c r="C900" s="570" t="s">
        <v>5040</v>
      </c>
      <c r="D900" s="570" t="s">
        <v>5041</v>
      </c>
      <c r="E900" s="570" t="s">
        <v>2714</v>
      </c>
      <c r="F900" s="570">
        <v>40</v>
      </c>
      <c r="G900" s="570">
        <v>64</v>
      </c>
      <c r="H900" s="570">
        <v>7200</v>
      </c>
      <c r="I900" s="569"/>
      <c r="J900" s="121"/>
      <c r="K900" s="121"/>
      <c r="L900" s="121"/>
      <c r="M900" s="570"/>
      <c r="N900" s="569"/>
      <c r="O900" s="569"/>
      <c r="P900" s="569"/>
      <c r="Q900" s="121"/>
      <c r="R900" s="121" t="s">
        <v>5151</v>
      </c>
      <c r="S900" s="121" t="s">
        <v>2742</v>
      </c>
      <c r="T900" s="121" t="s">
        <v>3251</v>
      </c>
      <c r="U900" s="121">
        <v>0</v>
      </c>
      <c r="V900" s="121" t="s">
        <v>2720</v>
      </c>
      <c r="W900" s="121" t="s">
        <v>2969</v>
      </c>
      <c r="X900" s="121" t="s">
        <v>2721</v>
      </c>
      <c r="Y900" s="121" t="s">
        <v>2465</v>
      </c>
      <c r="Z900" s="121" t="s">
        <v>2744</v>
      </c>
      <c r="AA900" s="121" t="s">
        <v>2745</v>
      </c>
      <c r="AB900" s="121" t="s">
        <v>3327</v>
      </c>
      <c r="AC900" s="121" t="s">
        <v>2103</v>
      </c>
      <c r="AD900" s="121" t="s">
        <v>2747</v>
      </c>
      <c r="AE900" s="121" t="s">
        <v>2757</v>
      </c>
      <c r="AF900" s="121"/>
      <c r="AG900" s="121"/>
      <c r="AH900" s="121"/>
      <c r="AI900" s="551"/>
      <c r="AJ900" s="551"/>
      <c r="AK900" s="551"/>
      <c r="AL900" s="551"/>
      <c r="AM900" s="551"/>
      <c r="AN900" s="551"/>
      <c r="AO900" s="551"/>
      <c r="AP900" s="551"/>
      <c r="AQ900" s="551"/>
      <c r="AR900" s="551"/>
      <c r="AS900" s="551"/>
      <c r="AT900" s="551"/>
      <c r="AU900" s="551"/>
      <c r="AV900" s="551"/>
      <c r="AW900" s="551"/>
      <c r="AX900" s="551"/>
    </row>
    <row r="901">
      <c r="A901" s="570" t="s">
        <v>5038</v>
      </c>
      <c r="B901" s="570" t="s">
        <v>5152</v>
      </c>
      <c r="C901" s="570" t="s">
        <v>5040</v>
      </c>
      <c r="D901" s="570" t="s">
        <v>5041</v>
      </c>
      <c r="E901" s="570" t="s">
        <v>2714</v>
      </c>
      <c r="F901" s="570">
        <v>40</v>
      </c>
      <c r="G901" s="570">
        <v>64</v>
      </c>
      <c r="H901" s="570">
        <v>7200</v>
      </c>
      <c r="I901" s="569"/>
      <c r="J901" s="121"/>
      <c r="K901" s="121"/>
      <c r="L901" s="121"/>
      <c r="M901" s="570"/>
      <c r="N901" s="569"/>
      <c r="O901" s="569"/>
      <c r="P901" s="569"/>
      <c r="Q901" s="121"/>
      <c r="R901" s="121" t="s">
        <v>5153</v>
      </c>
      <c r="S901" s="121" t="s">
        <v>2742</v>
      </c>
      <c r="T901" s="121" t="s">
        <v>3251</v>
      </c>
      <c r="U901" s="121">
        <v>0</v>
      </c>
      <c r="V901" s="121" t="s">
        <v>2720</v>
      </c>
      <c r="W901" s="121" t="s">
        <v>2969</v>
      </c>
      <c r="X901" s="121" t="s">
        <v>2721</v>
      </c>
      <c r="Y901" s="121" t="s">
        <v>2465</v>
      </c>
      <c r="Z901" s="121" t="s">
        <v>2744</v>
      </c>
      <c r="AA901" s="121" t="s">
        <v>2745</v>
      </c>
      <c r="AB901" s="121" t="s">
        <v>3494</v>
      </c>
      <c r="AC901" s="121" t="s">
        <v>2103</v>
      </c>
      <c r="AD901" s="121" t="s">
        <v>2747</v>
      </c>
      <c r="AE901" s="121" t="s">
        <v>2757</v>
      </c>
      <c r="AF901" s="121"/>
      <c r="AG901" s="121"/>
      <c r="AH901" s="121"/>
      <c r="AI901" s="551"/>
      <c r="AJ901" s="551"/>
      <c r="AK901" s="551"/>
      <c r="AL901" s="551"/>
      <c r="AM901" s="551"/>
      <c r="AN901" s="551"/>
      <c r="AO901" s="551"/>
      <c r="AP901" s="551"/>
      <c r="AQ901" s="551"/>
      <c r="AR901" s="551"/>
      <c r="AS901" s="551"/>
      <c r="AT901" s="551"/>
      <c r="AU901" s="551"/>
      <c r="AV901" s="551"/>
      <c r="AW901" s="551"/>
      <c r="AX901" s="551"/>
    </row>
    <row r="902">
      <c r="A902" s="570" t="s">
        <v>5038</v>
      </c>
      <c r="B902" s="570" t="s">
        <v>5154</v>
      </c>
      <c r="C902" s="570" t="s">
        <v>5040</v>
      </c>
      <c r="D902" s="570" t="s">
        <v>5041</v>
      </c>
      <c r="E902" s="570" t="s">
        <v>2714</v>
      </c>
      <c r="F902" s="570">
        <v>40</v>
      </c>
      <c r="G902" s="570">
        <v>64</v>
      </c>
      <c r="H902" s="570">
        <v>7200</v>
      </c>
      <c r="I902" s="569"/>
      <c r="J902" s="121"/>
      <c r="K902" s="121"/>
      <c r="L902" s="121"/>
      <c r="M902" s="570"/>
      <c r="N902" s="569"/>
      <c r="O902" s="569"/>
      <c r="P902" s="569"/>
      <c r="Q902" s="121"/>
      <c r="R902" s="121" t="s">
        <v>5155</v>
      </c>
      <c r="S902" s="121" t="s">
        <v>2742</v>
      </c>
      <c r="T902" s="121" t="s">
        <v>3251</v>
      </c>
      <c r="U902" s="121">
        <v>0</v>
      </c>
      <c r="V902" s="121" t="s">
        <v>2720</v>
      </c>
      <c r="W902" s="121" t="s">
        <v>2969</v>
      </c>
      <c r="X902" s="121" t="s">
        <v>2721</v>
      </c>
      <c r="Y902" s="121" t="s">
        <v>2465</v>
      </c>
      <c r="Z902" s="121" t="s">
        <v>2744</v>
      </c>
      <c r="AA902" s="121" t="s">
        <v>2745</v>
      </c>
      <c r="AB902" s="121" t="s">
        <v>3503</v>
      </c>
      <c r="AC902" s="121" t="s">
        <v>2103</v>
      </c>
      <c r="AD902" s="121" t="s">
        <v>2747</v>
      </c>
      <c r="AE902" s="121" t="s">
        <v>3053</v>
      </c>
      <c r="AF902" s="121"/>
      <c r="AG902" s="121"/>
      <c r="AH902" s="121"/>
      <c r="AI902" s="551"/>
      <c r="AJ902" s="551"/>
      <c r="AK902" s="551"/>
      <c r="AL902" s="551"/>
      <c r="AM902" s="551"/>
      <c r="AN902" s="551"/>
      <c r="AO902" s="551"/>
      <c r="AP902" s="551"/>
      <c r="AQ902" s="551"/>
      <c r="AR902" s="551"/>
      <c r="AS902" s="551"/>
      <c r="AT902" s="551"/>
      <c r="AU902" s="551"/>
      <c r="AV902" s="551"/>
      <c r="AW902" s="551"/>
      <c r="AX902" s="551"/>
    </row>
    <row r="903">
      <c r="A903" s="570" t="s">
        <v>5038</v>
      </c>
      <c r="B903" s="570" t="s">
        <v>5156</v>
      </c>
      <c r="C903" s="570" t="s">
        <v>5040</v>
      </c>
      <c r="D903" s="570" t="s">
        <v>5041</v>
      </c>
      <c r="E903" s="570" t="s">
        <v>2714</v>
      </c>
      <c r="F903" s="570">
        <v>32</v>
      </c>
      <c r="G903" s="570">
        <v>64</v>
      </c>
      <c r="H903" s="570">
        <v>1200</v>
      </c>
      <c r="I903" s="569"/>
      <c r="J903" s="121"/>
      <c r="K903" s="121"/>
      <c r="L903" s="121"/>
      <c r="M903" s="570"/>
      <c r="N903" s="569"/>
      <c r="O903" s="569"/>
      <c r="P903" s="569"/>
      <c r="Q903" s="121"/>
      <c r="R903" s="121" t="s">
        <v>5157</v>
      </c>
      <c r="S903" s="121" t="s">
        <v>2742</v>
      </c>
      <c r="T903" s="121" t="s">
        <v>3251</v>
      </c>
      <c r="U903" s="121">
        <v>0</v>
      </c>
      <c r="V903" s="121" t="s">
        <v>2720</v>
      </c>
      <c r="W903" s="121" t="s">
        <v>2950</v>
      </c>
      <c r="X903" s="121" t="s">
        <v>2721</v>
      </c>
      <c r="Y903" s="121" t="s">
        <v>2465</v>
      </c>
      <c r="Z903" s="121" t="s">
        <v>2785</v>
      </c>
      <c r="AA903" s="121" t="s">
        <v>2786</v>
      </c>
      <c r="AB903" s="121" t="s">
        <v>5158</v>
      </c>
      <c r="AC903" s="121" t="s">
        <v>2103</v>
      </c>
      <c r="AD903" s="121" t="s">
        <v>2747</v>
      </c>
      <c r="AE903" s="121" t="s">
        <v>3357</v>
      </c>
      <c r="AF903" s="121"/>
      <c r="AG903" s="121"/>
      <c r="AH903" s="121"/>
      <c r="AI903" s="551"/>
      <c r="AJ903" s="551"/>
      <c r="AK903" s="551"/>
      <c r="AL903" s="551"/>
      <c r="AM903" s="551"/>
      <c r="AN903" s="551"/>
      <c r="AO903" s="551"/>
      <c r="AP903" s="551"/>
      <c r="AQ903" s="551"/>
      <c r="AR903" s="551"/>
      <c r="AS903" s="551"/>
      <c r="AT903" s="551"/>
      <c r="AU903" s="551"/>
      <c r="AV903" s="551"/>
      <c r="AW903" s="551"/>
      <c r="AX903" s="551"/>
    </row>
    <row r="904">
      <c r="A904" s="570" t="s">
        <v>5038</v>
      </c>
      <c r="B904" s="570" t="s">
        <v>5159</v>
      </c>
      <c r="C904" s="570" t="s">
        <v>5040</v>
      </c>
      <c r="D904" s="570" t="s">
        <v>5041</v>
      </c>
      <c r="E904" s="570" t="s">
        <v>2714</v>
      </c>
      <c r="F904" s="570">
        <v>32</v>
      </c>
      <c r="G904" s="570">
        <v>64</v>
      </c>
      <c r="H904" s="570">
        <v>1200</v>
      </c>
      <c r="I904" s="569"/>
      <c r="J904" s="121"/>
      <c r="K904" s="121"/>
      <c r="L904" s="121"/>
      <c r="M904" s="570"/>
      <c r="N904" s="569"/>
      <c r="O904" s="569"/>
      <c r="P904" s="569"/>
      <c r="Q904" s="121"/>
      <c r="R904" s="121" t="s">
        <v>5160</v>
      </c>
      <c r="S904" s="121" t="s">
        <v>2742</v>
      </c>
      <c r="T904" s="121" t="s">
        <v>3251</v>
      </c>
      <c r="U904" s="121">
        <v>0</v>
      </c>
      <c r="V904" s="121" t="s">
        <v>2720</v>
      </c>
      <c r="W904" s="121" t="s">
        <v>2969</v>
      </c>
      <c r="X904" s="121" t="s">
        <v>2721</v>
      </c>
      <c r="Y904" s="121" t="s">
        <v>2465</v>
      </c>
      <c r="Z904" s="121" t="s">
        <v>2744</v>
      </c>
      <c r="AA904" s="121" t="s">
        <v>2745</v>
      </c>
      <c r="AB904" s="121" t="s">
        <v>3181</v>
      </c>
      <c r="AC904" s="121" t="s">
        <v>2103</v>
      </c>
      <c r="AD904" s="121" t="s">
        <v>2747</v>
      </c>
      <c r="AE904" s="121" t="s">
        <v>3182</v>
      </c>
      <c r="AF904" s="121"/>
      <c r="AG904" s="121"/>
      <c r="AH904" s="121"/>
      <c r="AI904" s="551"/>
      <c r="AJ904" s="551"/>
      <c r="AK904" s="551"/>
      <c r="AL904" s="551"/>
      <c r="AM904" s="551"/>
      <c r="AN904" s="551"/>
      <c r="AO904" s="551"/>
      <c r="AP904" s="551"/>
      <c r="AQ904" s="551"/>
      <c r="AR904" s="551"/>
      <c r="AS904" s="551"/>
      <c r="AT904" s="551"/>
      <c r="AU904" s="551"/>
      <c r="AV904" s="551"/>
      <c r="AW904" s="551"/>
      <c r="AX904" s="551"/>
    </row>
    <row r="905">
      <c r="A905" s="570" t="s">
        <v>5038</v>
      </c>
      <c r="B905" s="570" t="s">
        <v>5161</v>
      </c>
      <c r="C905" s="570" t="s">
        <v>5040</v>
      </c>
      <c r="D905" s="570" t="s">
        <v>5041</v>
      </c>
      <c r="E905" s="570" t="s">
        <v>2714</v>
      </c>
      <c r="F905" s="570">
        <v>56</v>
      </c>
      <c r="G905" s="570">
        <v>256</v>
      </c>
      <c r="H905" s="570">
        <v>1200</v>
      </c>
      <c r="I905" s="569"/>
      <c r="J905" s="121"/>
      <c r="K905" s="121"/>
      <c r="L905" s="121"/>
      <c r="M905" s="570"/>
      <c r="N905" s="569"/>
      <c r="O905" s="569"/>
      <c r="P905" s="569"/>
      <c r="Q905" s="121"/>
      <c r="R905" s="121" t="s">
        <v>5162</v>
      </c>
      <c r="S905" s="121" t="s">
        <v>2716</v>
      </c>
      <c r="T905" s="121" t="s">
        <v>3091</v>
      </c>
      <c r="U905" s="121">
        <v>0</v>
      </c>
      <c r="V905" s="121" t="s">
        <v>2720</v>
      </c>
      <c r="W905" s="121" t="s">
        <v>2720</v>
      </c>
      <c r="X905" s="121" t="s">
        <v>2721</v>
      </c>
      <c r="Y905" s="121" t="s">
        <v>2465</v>
      </c>
      <c r="Z905" s="121" t="s">
        <v>2785</v>
      </c>
      <c r="AA905" s="121" t="s">
        <v>3092</v>
      </c>
      <c r="AB905" s="121" t="s">
        <v>5163</v>
      </c>
      <c r="AC905" s="121" t="s">
        <v>2103</v>
      </c>
      <c r="AD905" s="121" t="s">
        <v>2747</v>
      </c>
      <c r="AE905" s="121" t="s">
        <v>3094</v>
      </c>
      <c r="AF905" s="121"/>
      <c r="AG905" s="121"/>
      <c r="AH905" s="121"/>
      <c r="AI905" s="551"/>
      <c r="AJ905" s="551"/>
      <c r="AK905" s="551"/>
      <c r="AL905" s="551"/>
      <c r="AM905" s="551"/>
      <c r="AN905" s="551"/>
      <c r="AO905" s="551"/>
      <c r="AP905" s="551"/>
      <c r="AQ905" s="551"/>
      <c r="AR905" s="551"/>
      <c r="AS905" s="551"/>
      <c r="AT905" s="551"/>
      <c r="AU905" s="551"/>
      <c r="AV905" s="551"/>
      <c r="AW905" s="551"/>
      <c r="AX905" s="551"/>
    </row>
    <row r="906">
      <c r="A906" s="570" t="s">
        <v>5038</v>
      </c>
      <c r="B906" s="570" t="s">
        <v>5164</v>
      </c>
      <c r="C906" s="570" t="s">
        <v>5040</v>
      </c>
      <c r="D906" s="570" t="s">
        <v>5041</v>
      </c>
      <c r="E906" s="570" t="s">
        <v>2714</v>
      </c>
      <c r="F906" s="570">
        <v>32</v>
      </c>
      <c r="G906" s="570">
        <v>42</v>
      </c>
      <c r="H906" s="570">
        <v>1200</v>
      </c>
      <c r="I906" s="569"/>
      <c r="J906" s="121"/>
      <c r="K906" s="121"/>
      <c r="L906" s="121"/>
      <c r="M906" s="570"/>
      <c r="N906" s="569"/>
      <c r="O906" s="569"/>
      <c r="P906" s="569"/>
      <c r="Q906" s="121"/>
      <c r="R906" s="121" t="s">
        <v>5165</v>
      </c>
      <c r="S906" s="121" t="s">
        <v>2742</v>
      </c>
      <c r="T906" s="121" t="s">
        <v>3251</v>
      </c>
      <c r="U906" s="121">
        <v>0</v>
      </c>
      <c r="V906" s="121" t="s">
        <v>2720</v>
      </c>
      <c r="W906" s="121" t="s">
        <v>2950</v>
      </c>
      <c r="X906" s="121" t="s">
        <v>2721</v>
      </c>
      <c r="Y906" s="121" t="s">
        <v>2465</v>
      </c>
      <c r="Z906" s="121" t="s">
        <v>3155</v>
      </c>
      <c r="AA906" s="121" t="s">
        <v>3092</v>
      </c>
      <c r="AB906" s="121" t="s">
        <v>5166</v>
      </c>
      <c r="AC906" s="121" t="s">
        <v>2103</v>
      </c>
      <c r="AD906" s="121" t="s">
        <v>2747</v>
      </c>
      <c r="AE906" s="121" t="s">
        <v>5167</v>
      </c>
      <c r="AF906" s="121"/>
      <c r="AG906" s="121"/>
      <c r="AH906" s="121"/>
      <c r="AI906" s="551"/>
      <c r="AJ906" s="551"/>
      <c r="AK906" s="551"/>
      <c r="AL906" s="551"/>
      <c r="AM906" s="551"/>
      <c r="AN906" s="551"/>
      <c r="AO906" s="551"/>
      <c r="AP906" s="551"/>
      <c r="AQ906" s="551"/>
      <c r="AR906" s="551"/>
      <c r="AS906" s="551"/>
      <c r="AT906" s="551"/>
      <c r="AU906" s="551"/>
      <c r="AV906" s="551"/>
      <c r="AW906" s="551"/>
      <c r="AX906" s="551"/>
    </row>
    <row r="907">
      <c r="A907" s="570" t="s">
        <v>5038</v>
      </c>
      <c r="B907" s="570" t="s">
        <v>5168</v>
      </c>
      <c r="C907" s="570" t="s">
        <v>5040</v>
      </c>
      <c r="D907" s="570" t="s">
        <v>5041</v>
      </c>
      <c r="E907" s="570" t="s">
        <v>2714</v>
      </c>
      <c r="F907" s="570">
        <v>32</v>
      </c>
      <c r="G907" s="570">
        <v>42</v>
      </c>
      <c r="H907" s="570">
        <v>1200</v>
      </c>
      <c r="I907" s="569"/>
      <c r="J907" s="121"/>
      <c r="K907" s="121"/>
      <c r="L907" s="121"/>
      <c r="M907" s="570"/>
      <c r="N907" s="569"/>
      <c r="O907" s="569"/>
      <c r="P907" s="569"/>
      <c r="Q907" s="121"/>
      <c r="R907" s="121" t="s">
        <v>5169</v>
      </c>
      <c r="S907" s="121" t="s">
        <v>2742</v>
      </c>
      <c r="T907" s="121" t="s">
        <v>3251</v>
      </c>
      <c r="U907" s="121">
        <v>0</v>
      </c>
      <c r="V907" s="121" t="s">
        <v>2720</v>
      </c>
      <c r="W907" s="121" t="s">
        <v>2950</v>
      </c>
      <c r="X907" s="121" t="s">
        <v>2721</v>
      </c>
      <c r="Y907" s="121" t="s">
        <v>2465</v>
      </c>
      <c r="Z907" s="121" t="s">
        <v>3155</v>
      </c>
      <c r="AA907" s="121" t="s">
        <v>3092</v>
      </c>
      <c r="AB907" s="121" t="s">
        <v>5170</v>
      </c>
      <c r="AC907" s="121" t="s">
        <v>2103</v>
      </c>
      <c r="AD907" s="121" t="s">
        <v>2747</v>
      </c>
      <c r="AE907" s="121" t="s">
        <v>5167</v>
      </c>
      <c r="AF907" s="121"/>
      <c r="AG907" s="121"/>
      <c r="AH907" s="121"/>
      <c r="AI907" s="551"/>
      <c r="AJ907" s="551"/>
      <c r="AK907" s="551"/>
      <c r="AL907" s="551"/>
      <c r="AM907" s="551"/>
      <c r="AN907" s="551"/>
      <c r="AO907" s="551"/>
      <c r="AP907" s="551"/>
      <c r="AQ907" s="551"/>
      <c r="AR907" s="551"/>
      <c r="AS907" s="551"/>
      <c r="AT907" s="551"/>
      <c r="AU907" s="551"/>
      <c r="AV907" s="551"/>
      <c r="AW907" s="551"/>
      <c r="AX907" s="551"/>
    </row>
    <row r="908">
      <c r="A908" s="570" t="s">
        <v>5038</v>
      </c>
      <c r="B908" s="570" t="s">
        <v>5171</v>
      </c>
      <c r="C908" s="570" t="s">
        <v>5040</v>
      </c>
      <c r="D908" s="570" t="s">
        <v>5041</v>
      </c>
      <c r="E908" s="570" t="s">
        <v>2714</v>
      </c>
      <c r="F908" s="570">
        <v>32</v>
      </c>
      <c r="G908" s="570">
        <v>42</v>
      </c>
      <c r="H908" s="570">
        <v>1200</v>
      </c>
      <c r="I908" s="569"/>
      <c r="J908" s="121"/>
      <c r="K908" s="121"/>
      <c r="L908" s="121"/>
      <c r="M908" s="570"/>
      <c r="N908" s="569"/>
      <c r="O908" s="569"/>
      <c r="P908" s="569"/>
      <c r="Q908" s="121"/>
      <c r="R908" s="121" t="s">
        <v>5172</v>
      </c>
      <c r="S908" s="121" t="s">
        <v>2742</v>
      </c>
      <c r="T908" s="121" t="s">
        <v>3251</v>
      </c>
      <c r="U908" s="121">
        <v>0</v>
      </c>
      <c r="V908" s="121" t="s">
        <v>2720</v>
      </c>
      <c r="W908" s="121" t="s">
        <v>2950</v>
      </c>
      <c r="X908" s="121" t="s">
        <v>2721</v>
      </c>
      <c r="Y908" s="121" t="s">
        <v>2465</v>
      </c>
      <c r="Z908" s="121" t="s">
        <v>3155</v>
      </c>
      <c r="AA908" s="121" t="s">
        <v>3092</v>
      </c>
      <c r="AB908" s="121" t="s">
        <v>5173</v>
      </c>
      <c r="AC908" s="121" t="s">
        <v>2103</v>
      </c>
      <c r="AD908" s="121" t="s">
        <v>2747</v>
      </c>
      <c r="AE908" s="121" t="s">
        <v>5167</v>
      </c>
      <c r="AF908" s="121"/>
      <c r="AG908" s="121"/>
      <c r="AH908" s="121"/>
      <c r="AI908" s="551"/>
      <c r="AJ908" s="551"/>
      <c r="AK908" s="551"/>
      <c r="AL908" s="551"/>
      <c r="AM908" s="551"/>
      <c r="AN908" s="551"/>
      <c r="AO908" s="551"/>
      <c r="AP908" s="551"/>
      <c r="AQ908" s="551"/>
      <c r="AR908" s="551"/>
      <c r="AS908" s="551"/>
      <c r="AT908" s="551"/>
      <c r="AU908" s="551"/>
      <c r="AV908" s="551"/>
      <c r="AW908" s="551"/>
      <c r="AX908" s="551"/>
    </row>
    <row r="909">
      <c r="A909" s="570" t="s">
        <v>5038</v>
      </c>
      <c r="B909" s="570" t="s">
        <v>5174</v>
      </c>
      <c r="C909" s="570" t="s">
        <v>5040</v>
      </c>
      <c r="D909" s="570" t="s">
        <v>5041</v>
      </c>
      <c r="E909" s="570" t="s">
        <v>2714</v>
      </c>
      <c r="F909" s="570">
        <v>32</v>
      </c>
      <c r="G909" s="570">
        <v>42</v>
      </c>
      <c r="H909" s="570">
        <v>1200</v>
      </c>
      <c r="I909" s="569"/>
      <c r="J909" s="121"/>
      <c r="K909" s="121"/>
      <c r="L909" s="121"/>
      <c r="M909" s="570"/>
      <c r="N909" s="569"/>
      <c r="O909" s="569"/>
      <c r="P909" s="569"/>
      <c r="Q909" s="121"/>
      <c r="R909" s="121" t="s">
        <v>5175</v>
      </c>
      <c r="S909" s="121" t="s">
        <v>2742</v>
      </c>
      <c r="T909" s="121" t="s">
        <v>3251</v>
      </c>
      <c r="U909" s="121">
        <v>0</v>
      </c>
      <c r="V909" s="121" t="s">
        <v>2720</v>
      </c>
      <c r="W909" s="121" t="s">
        <v>2950</v>
      </c>
      <c r="X909" s="121" t="s">
        <v>2721</v>
      </c>
      <c r="Y909" s="121" t="s">
        <v>2465</v>
      </c>
      <c r="Z909" s="121" t="s">
        <v>3155</v>
      </c>
      <c r="AA909" s="121" t="s">
        <v>3092</v>
      </c>
      <c r="AB909" s="121" t="s">
        <v>5176</v>
      </c>
      <c r="AC909" s="121" t="s">
        <v>2103</v>
      </c>
      <c r="AD909" s="121" t="s">
        <v>2747</v>
      </c>
      <c r="AE909" s="121" t="s">
        <v>5167</v>
      </c>
      <c r="AF909" s="121"/>
      <c r="AG909" s="121"/>
      <c r="AH909" s="121"/>
      <c r="AI909" s="551"/>
      <c r="AJ909" s="551"/>
      <c r="AK909" s="551"/>
      <c r="AL909" s="551"/>
      <c r="AM909" s="551"/>
      <c r="AN909" s="551"/>
      <c r="AO909" s="551"/>
      <c r="AP909" s="551"/>
      <c r="AQ909" s="551"/>
      <c r="AR909" s="551"/>
      <c r="AS909" s="551"/>
      <c r="AT909" s="551"/>
      <c r="AU909" s="551"/>
      <c r="AV909" s="551"/>
      <c r="AW909" s="551"/>
      <c r="AX909" s="551"/>
    </row>
    <row r="910">
      <c r="A910" s="570" t="s">
        <v>5038</v>
      </c>
      <c r="B910" s="570" t="s">
        <v>5177</v>
      </c>
      <c r="C910" s="570" t="s">
        <v>5040</v>
      </c>
      <c r="D910" s="570" t="s">
        <v>5041</v>
      </c>
      <c r="E910" s="570" t="s">
        <v>2714</v>
      </c>
      <c r="F910" s="570">
        <v>32</v>
      </c>
      <c r="G910" s="570">
        <v>42</v>
      </c>
      <c r="H910" s="570">
        <v>1200</v>
      </c>
      <c r="I910" s="569"/>
      <c r="J910" s="121"/>
      <c r="K910" s="121"/>
      <c r="L910" s="121"/>
      <c r="M910" s="570"/>
      <c r="N910" s="569"/>
      <c r="O910" s="569"/>
      <c r="P910" s="569"/>
      <c r="Q910" s="121"/>
      <c r="R910" s="121" t="s">
        <v>5178</v>
      </c>
      <c r="S910" s="121" t="s">
        <v>2742</v>
      </c>
      <c r="T910" s="121" t="s">
        <v>3251</v>
      </c>
      <c r="U910" s="121">
        <v>0</v>
      </c>
      <c r="V910" s="121" t="s">
        <v>2720</v>
      </c>
      <c r="W910" s="121" t="s">
        <v>2950</v>
      </c>
      <c r="X910" s="121" t="s">
        <v>2721</v>
      </c>
      <c r="Y910" s="121" t="s">
        <v>2465</v>
      </c>
      <c r="Z910" s="121" t="s">
        <v>3155</v>
      </c>
      <c r="AA910" s="121" t="s">
        <v>3092</v>
      </c>
      <c r="AB910" s="121" t="s">
        <v>5166</v>
      </c>
      <c r="AC910" s="121" t="s">
        <v>2103</v>
      </c>
      <c r="AD910" s="121" t="s">
        <v>2747</v>
      </c>
      <c r="AE910" s="121" t="s">
        <v>5167</v>
      </c>
      <c r="AF910" s="121"/>
      <c r="AG910" s="121"/>
      <c r="AH910" s="121"/>
      <c r="AI910" s="551"/>
      <c r="AJ910" s="551"/>
      <c r="AK910" s="551"/>
      <c r="AL910" s="551"/>
      <c r="AM910" s="551"/>
      <c r="AN910" s="551"/>
      <c r="AO910" s="551"/>
      <c r="AP910" s="551"/>
      <c r="AQ910" s="551"/>
      <c r="AR910" s="551"/>
      <c r="AS910" s="551"/>
      <c r="AT910" s="551"/>
      <c r="AU910" s="551"/>
      <c r="AV910" s="551"/>
      <c r="AW910" s="551"/>
      <c r="AX910" s="551"/>
    </row>
    <row r="911">
      <c r="A911" s="570" t="s">
        <v>5038</v>
      </c>
      <c r="B911" s="570" t="s">
        <v>5179</v>
      </c>
      <c r="C911" s="570" t="s">
        <v>5040</v>
      </c>
      <c r="D911" s="570" t="s">
        <v>5041</v>
      </c>
      <c r="E911" s="570" t="s">
        <v>2714</v>
      </c>
      <c r="F911" s="570">
        <v>32</v>
      </c>
      <c r="G911" s="570">
        <v>42</v>
      </c>
      <c r="H911" s="570">
        <v>1200</v>
      </c>
      <c r="I911" s="569"/>
      <c r="J911" s="121"/>
      <c r="K911" s="121"/>
      <c r="L911" s="121"/>
      <c r="M911" s="570"/>
      <c r="N911" s="569"/>
      <c r="O911" s="569"/>
      <c r="P911" s="569"/>
      <c r="Q911" s="121"/>
      <c r="R911" s="121" t="s">
        <v>5180</v>
      </c>
      <c r="S911" s="121" t="s">
        <v>2742</v>
      </c>
      <c r="T911" s="121" t="s">
        <v>3251</v>
      </c>
      <c r="U911" s="121">
        <v>0</v>
      </c>
      <c r="V911" s="121" t="s">
        <v>2720</v>
      </c>
      <c r="W911" s="121" t="s">
        <v>2950</v>
      </c>
      <c r="X911" s="121" t="s">
        <v>2721</v>
      </c>
      <c r="Y911" s="121" t="s">
        <v>2465</v>
      </c>
      <c r="Z911" s="121" t="s">
        <v>3155</v>
      </c>
      <c r="AA911" s="121" t="s">
        <v>3092</v>
      </c>
      <c r="AB911" s="121" t="s">
        <v>5181</v>
      </c>
      <c r="AC911" s="121" t="s">
        <v>2103</v>
      </c>
      <c r="AD911" s="121" t="s">
        <v>2747</v>
      </c>
      <c r="AE911" s="121" t="s">
        <v>5167</v>
      </c>
      <c r="AF911" s="121"/>
      <c r="AG911" s="121"/>
      <c r="AH911" s="121"/>
      <c r="AI911" s="551"/>
      <c r="AJ911" s="551"/>
      <c r="AK911" s="551"/>
      <c r="AL911" s="551"/>
      <c r="AM911" s="551"/>
      <c r="AN911" s="551"/>
      <c r="AO911" s="551"/>
      <c r="AP911" s="551"/>
      <c r="AQ911" s="551"/>
      <c r="AR911" s="551"/>
      <c r="AS911" s="551"/>
      <c r="AT911" s="551"/>
      <c r="AU911" s="551"/>
      <c r="AV911" s="551"/>
      <c r="AW911" s="551"/>
      <c r="AX911" s="551"/>
    </row>
    <row r="912">
      <c r="A912" s="570" t="s">
        <v>5038</v>
      </c>
      <c r="B912" s="570" t="s">
        <v>5182</v>
      </c>
      <c r="C912" s="570" t="s">
        <v>5040</v>
      </c>
      <c r="D912" s="570" t="s">
        <v>5041</v>
      </c>
      <c r="E912" s="570" t="s">
        <v>2714</v>
      </c>
      <c r="F912" s="570">
        <v>32</v>
      </c>
      <c r="G912" s="570">
        <v>42</v>
      </c>
      <c r="H912" s="570">
        <v>1200</v>
      </c>
      <c r="I912" s="569"/>
      <c r="J912" s="121"/>
      <c r="K912" s="121"/>
      <c r="L912" s="121"/>
      <c r="M912" s="570"/>
      <c r="N912" s="569"/>
      <c r="O912" s="569"/>
      <c r="P912" s="569"/>
      <c r="Q912" s="121"/>
      <c r="R912" s="121" t="s">
        <v>5183</v>
      </c>
      <c r="S912" s="121" t="s">
        <v>2742</v>
      </c>
      <c r="T912" s="121" t="s">
        <v>3251</v>
      </c>
      <c r="U912" s="121">
        <v>0</v>
      </c>
      <c r="V912" s="121" t="s">
        <v>2720</v>
      </c>
      <c r="W912" s="121" t="s">
        <v>2950</v>
      </c>
      <c r="X912" s="121" t="s">
        <v>2721</v>
      </c>
      <c r="Y912" s="121" t="s">
        <v>2465</v>
      </c>
      <c r="Z912" s="121" t="s">
        <v>3155</v>
      </c>
      <c r="AA912" s="121" t="s">
        <v>3092</v>
      </c>
      <c r="AB912" s="121" t="s">
        <v>5181</v>
      </c>
      <c r="AC912" s="121" t="s">
        <v>2103</v>
      </c>
      <c r="AD912" s="121" t="s">
        <v>2747</v>
      </c>
      <c r="AE912" s="121" t="s">
        <v>5167</v>
      </c>
      <c r="AF912" s="121"/>
      <c r="AG912" s="121"/>
      <c r="AH912" s="121"/>
      <c r="AI912" s="551"/>
      <c r="AJ912" s="551"/>
      <c r="AK912" s="551"/>
      <c r="AL912" s="551"/>
      <c r="AM912" s="551"/>
      <c r="AN912" s="551"/>
      <c r="AO912" s="551"/>
      <c r="AP912" s="551"/>
      <c r="AQ912" s="551"/>
      <c r="AR912" s="551"/>
      <c r="AS912" s="551"/>
      <c r="AT912" s="551"/>
      <c r="AU912" s="551"/>
      <c r="AV912" s="551"/>
      <c r="AW912" s="551"/>
      <c r="AX912" s="551"/>
    </row>
    <row r="913">
      <c r="A913" s="570" t="s">
        <v>5038</v>
      </c>
      <c r="B913" s="570" t="s">
        <v>5184</v>
      </c>
      <c r="C913" s="570" t="s">
        <v>5040</v>
      </c>
      <c r="D913" s="570" t="s">
        <v>5041</v>
      </c>
      <c r="E913" s="570" t="s">
        <v>2714</v>
      </c>
      <c r="F913" s="570">
        <v>32</v>
      </c>
      <c r="G913" s="570">
        <v>42</v>
      </c>
      <c r="H913" s="570">
        <v>1200</v>
      </c>
      <c r="I913" s="569"/>
      <c r="J913" s="121"/>
      <c r="K913" s="121"/>
      <c r="L913" s="121"/>
      <c r="M913" s="570"/>
      <c r="N913" s="569"/>
      <c r="O913" s="569"/>
      <c r="P913" s="569"/>
      <c r="Q913" s="121"/>
      <c r="R913" s="121" t="s">
        <v>5185</v>
      </c>
      <c r="S913" s="121" t="s">
        <v>2742</v>
      </c>
      <c r="T913" s="121" t="s">
        <v>3251</v>
      </c>
      <c r="U913" s="121">
        <v>0</v>
      </c>
      <c r="V913" s="121" t="s">
        <v>2720</v>
      </c>
      <c r="W913" s="121" t="s">
        <v>2950</v>
      </c>
      <c r="X913" s="121" t="s">
        <v>2721</v>
      </c>
      <c r="Y913" s="121" t="s">
        <v>2465</v>
      </c>
      <c r="Z913" s="121" t="s">
        <v>3155</v>
      </c>
      <c r="AA913" s="121" t="s">
        <v>3092</v>
      </c>
      <c r="AB913" s="121" t="s">
        <v>5186</v>
      </c>
      <c r="AC913" s="121" t="s">
        <v>2103</v>
      </c>
      <c r="AD913" s="121" t="s">
        <v>2747</v>
      </c>
      <c r="AE913" s="121" t="s">
        <v>5167</v>
      </c>
      <c r="AF913" s="121"/>
      <c r="AG913" s="121"/>
      <c r="AH913" s="121"/>
      <c r="AI913" s="551"/>
      <c r="AJ913" s="551"/>
      <c r="AK913" s="551"/>
      <c r="AL913" s="551"/>
      <c r="AM913" s="551"/>
      <c r="AN913" s="551"/>
      <c r="AO913" s="551"/>
      <c r="AP913" s="551"/>
      <c r="AQ913" s="551"/>
      <c r="AR913" s="551"/>
      <c r="AS913" s="551"/>
      <c r="AT913" s="551"/>
      <c r="AU913" s="551"/>
      <c r="AV913" s="551"/>
      <c r="AW913" s="551"/>
      <c r="AX913" s="551"/>
    </row>
    <row r="914">
      <c r="A914" s="570" t="s">
        <v>5038</v>
      </c>
      <c r="B914" s="570" t="s">
        <v>5187</v>
      </c>
      <c r="C914" s="570" t="s">
        <v>5040</v>
      </c>
      <c r="D914" s="570" t="s">
        <v>5041</v>
      </c>
      <c r="E914" s="570" t="s">
        <v>2714</v>
      </c>
      <c r="F914" s="570">
        <v>32</v>
      </c>
      <c r="G914" s="570">
        <v>42</v>
      </c>
      <c r="H914" s="570">
        <v>1200</v>
      </c>
      <c r="I914" s="569"/>
      <c r="J914" s="121"/>
      <c r="K914" s="121"/>
      <c r="L914" s="121"/>
      <c r="M914" s="570"/>
      <c r="N914" s="569"/>
      <c r="O914" s="569"/>
      <c r="P914" s="569"/>
      <c r="Q914" s="121"/>
      <c r="R914" s="121" t="s">
        <v>5188</v>
      </c>
      <c r="S914" s="121" t="s">
        <v>2742</v>
      </c>
      <c r="T914" s="121" t="s">
        <v>3251</v>
      </c>
      <c r="U914" s="121">
        <v>0</v>
      </c>
      <c r="V914" s="121" t="s">
        <v>2720</v>
      </c>
      <c r="W914" s="121" t="s">
        <v>2950</v>
      </c>
      <c r="X914" s="121" t="s">
        <v>2721</v>
      </c>
      <c r="Y914" s="121" t="s">
        <v>2465</v>
      </c>
      <c r="Z914" s="121" t="s">
        <v>3155</v>
      </c>
      <c r="AA914" s="121" t="s">
        <v>3092</v>
      </c>
      <c r="AB914" s="121" t="s">
        <v>5186</v>
      </c>
      <c r="AC914" s="121" t="s">
        <v>2103</v>
      </c>
      <c r="AD914" s="121" t="s">
        <v>2747</v>
      </c>
      <c r="AE914" s="121" t="s">
        <v>5167</v>
      </c>
      <c r="AF914" s="121"/>
      <c r="AG914" s="121"/>
      <c r="AH914" s="121"/>
      <c r="AI914" s="551"/>
      <c r="AJ914" s="551"/>
      <c r="AK914" s="551"/>
      <c r="AL914" s="551"/>
      <c r="AM914" s="551"/>
      <c r="AN914" s="551"/>
      <c r="AO914" s="551"/>
      <c r="AP914" s="551"/>
      <c r="AQ914" s="551"/>
      <c r="AR914" s="551"/>
      <c r="AS914" s="551"/>
      <c r="AT914" s="551"/>
      <c r="AU914" s="551"/>
      <c r="AV914" s="551"/>
      <c r="AW914" s="551"/>
      <c r="AX914" s="551"/>
    </row>
    <row r="915">
      <c r="A915" s="570" t="s">
        <v>5038</v>
      </c>
      <c r="B915" s="570" t="s">
        <v>5189</v>
      </c>
      <c r="C915" s="570" t="s">
        <v>5040</v>
      </c>
      <c r="D915" s="570" t="s">
        <v>5041</v>
      </c>
      <c r="E915" s="570" t="s">
        <v>2714</v>
      </c>
      <c r="F915" s="570">
        <v>32</v>
      </c>
      <c r="G915" s="570">
        <v>42</v>
      </c>
      <c r="H915" s="570">
        <v>1200</v>
      </c>
      <c r="I915" s="569"/>
      <c r="J915" s="121"/>
      <c r="K915" s="121"/>
      <c r="L915" s="121"/>
      <c r="M915" s="570"/>
      <c r="N915" s="569"/>
      <c r="O915" s="569"/>
      <c r="P915" s="569"/>
      <c r="Q915" s="121"/>
      <c r="R915" s="121" t="s">
        <v>5190</v>
      </c>
      <c r="S915" s="121" t="s">
        <v>2742</v>
      </c>
      <c r="T915" s="121" t="s">
        <v>3251</v>
      </c>
      <c r="U915" s="121">
        <v>0</v>
      </c>
      <c r="V915" s="121" t="s">
        <v>2720</v>
      </c>
      <c r="W915" s="121" t="s">
        <v>2950</v>
      </c>
      <c r="X915" s="121" t="s">
        <v>2721</v>
      </c>
      <c r="Y915" s="121" t="s">
        <v>2465</v>
      </c>
      <c r="Z915" s="121" t="s">
        <v>3155</v>
      </c>
      <c r="AA915" s="121" t="s">
        <v>3092</v>
      </c>
      <c r="AB915" s="121" t="s">
        <v>5191</v>
      </c>
      <c r="AC915" s="121" t="s">
        <v>2103</v>
      </c>
      <c r="AD915" s="121" t="s">
        <v>2747</v>
      </c>
      <c r="AE915" s="121" t="s">
        <v>5192</v>
      </c>
      <c r="AF915" s="121"/>
      <c r="AG915" s="121"/>
      <c r="AH915" s="121"/>
      <c r="AI915" s="551"/>
      <c r="AJ915" s="551"/>
      <c r="AK915" s="551"/>
      <c r="AL915" s="551"/>
      <c r="AM915" s="551"/>
      <c r="AN915" s="551"/>
      <c r="AO915" s="551"/>
      <c r="AP915" s="551"/>
      <c r="AQ915" s="551"/>
      <c r="AR915" s="551"/>
      <c r="AS915" s="551"/>
      <c r="AT915" s="551"/>
      <c r="AU915" s="551"/>
      <c r="AV915" s="551"/>
      <c r="AW915" s="551"/>
      <c r="AX915" s="551"/>
    </row>
    <row r="916">
      <c r="A916" s="570" t="s">
        <v>5038</v>
      </c>
      <c r="B916" s="570" t="s">
        <v>5193</v>
      </c>
      <c r="C916" s="570" t="s">
        <v>5040</v>
      </c>
      <c r="D916" s="570" t="s">
        <v>5041</v>
      </c>
      <c r="E916" s="570" t="s">
        <v>2714</v>
      </c>
      <c r="F916" s="570">
        <v>12</v>
      </c>
      <c r="G916" s="570">
        <v>48</v>
      </c>
      <c r="H916" s="570">
        <v>1200</v>
      </c>
      <c r="I916" s="569"/>
      <c r="J916" s="121"/>
      <c r="K916" s="121"/>
      <c r="L916" s="121"/>
      <c r="M916" s="570"/>
      <c r="N916" s="569"/>
      <c r="O916" s="569"/>
      <c r="P916" s="569"/>
      <c r="Q916" s="121"/>
      <c r="R916" s="121" t="s">
        <v>5193</v>
      </c>
      <c r="S916" s="121" t="s">
        <v>2742</v>
      </c>
      <c r="T916" s="121" t="s">
        <v>3311</v>
      </c>
      <c r="U916" s="121">
        <v>0</v>
      </c>
      <c r="V916" s="121" t="s">
        <v>3164</v>
      </c>
      <c r="W916" s="121" t="s">
        <v>3071</v>
      </c>
      <c r="X916" s="121" t="s">
        <v>2721</v>
      </c>
      <c r="Y916" s="121" t="s">
        <v>2465</v>
      </c>
      <c r="Z916" s="121" t="s">
        <v>3155</v>
      </c>
      <c r="AA916" s="121" t="s">
        <v>3092</v>
      </c>
      <c r="AB916" s="121" t="s">
        <v>5194</v>
      </c>
      <c r="AC916" s="121" t="s">
        <v>2103</v>
      </c>
      <c r="AD916" s="121" t="s">
        <v>2747</v>
      </c>
      <c r="AE916" s="121" t="s">
        <v>3212</v>
      </c>
      <c r="AF916" s="121"/>
      <c r="AG916" s="121"/>
      <c r="AH916" s="121"/>
      <c r="AI916" s="551"/>
      <c r="AJ916" s="551"/>
      <c r="AK916" s="551"/>
      <c r="AL916" s="551"/>
      <c r="AM916" s="551"/>
      <c r="AN916" s="551"/>
      <c r="AO916" s="551"/>
      <c r="AP916" s="551"/>
      <c r="AQ916" s="551"/>
      <c r="AR916" s="551"/>
      <c r="AS916" s="551"/>
      <c r="AT916" s="551"/>
      <c r="AU916" s="551"/>
      <c r="AV916" s="551"/>
      <c r="AW916" s="551"/>
      <c r="AX916" s="551"/>
    </row>
    <row r="917">
      <c r="A917" s="570" t="s">
        <v>5038</v>
      </c>
      <c r="B917" s="570" t="s">
        <v>5195</v>
      </c>
      <c r="C917" s="570" t="s">
        <v>5040</v>
      </c>
      <c r="D917" s="570" t="s">
        <v>5041</v>
      </c>
      <c r="E917" s="570" t="s">
        <v>2714</v>
      </c>
      <c r="F917" s="570">
        <v>12</v>
      </c>
      <c r="G917" s="570">
        <v>48</v>
      </c>
      <c r="H917" s="570">
        <v>1200</v>
      </c>
      <c r="I917" s="569"/>
      <c r="J917" s="121"/>
      <c r="K917" s="121"/>
      <c r="L917" s="121"/>
      <c r="M917" s="570"/>
      <c r="N917" s="569"/>
      <c r="O917" s="569"/>
      <c r="P917" s="569"/>
      <c r="Q917" s="121"/>
      <c r="R917" s="121" t="s">
        <v>5195</v>
      </c>
      <c r="S917" s="121" t="s">
        <v>2742</v>
      </c>
      <c r="T917" s="121" t="s">
        <v>3311</v>
      </c>
      <c r="U917" s="121">
        <v>0</v>
      </c>
      <c r="V917" s="121" t="s">
        <v>3164</v>
      </c>
      <c r="W917" s="121" t="s">
        <v>2969</v>
      </c>
      <c r="X917" s="121" t="s">
        <v>2721</v>
      </c>
      <c r="Y917" s="121" t="s">
        <v>2465</v>
      </c>
      <c r="Z917" s="121" t="s">
        <v>3155</v>
      </c>
      <c r="AA917" s="121" t="s">
        <v>3092</v>
      </c>
      <c r="AB917" s="121" t="s">
        <v>3721</v>
      </c>
      <c r="AC917" s="121" t="s">
        <v>2103</v>
      </c>
      <c r="AD917" s="121" t="s">
        <v>2747</v>
      </c>
      <c r="AE917" s="121" t="s">
        <v>3445</v>
      </c>
      <c r="AF917" s="121"/>
      <c r="AG917" s="121"/>
      <c r="AH917" s="121"/>
      <c r="AI917" s="551"/>
      <c r="AJ917" s="551"/>
      <c r="AK917" s="551"/>
      <c r="AL917" s="551"/>
      <c r="AM917" s="551"/>
      <c r="AN917" s="551"/>
      <c r="AO917" s="551"/>
      <c r="AP917" s="551"/>
      <c r="AQ917" s="551"/>
      <c r="AR917" s="551"/>
      <c r="AS917" s="551"/>
      <c r="AT917" s="551"/>
      <c r="AU917" s="551"/>
      <c r="AV917" s="551"/>
      <c r="AW917" s="551"/>
      <c r="AX917" s="551"/>
    </row>
    <row r="918">
      <c r="A918" s="570" t="s">
        <v>5038</v>
      </c>
      <c r="B918" s="570" t="s">
        <v>5196</v>
      </c>
      <c r="C918" s="570" t="s">
        <v>5040</v>
      </c>
      <c r="D918" s="570" t="s">
        <v>5041</v>
      </c>
      <c r="E918" s="570" t="s">
        <v>2714</v>
      </c>
      <c r="F918" s="570">
        <v>16</v>
      </c>
      <c r="G918" s="570">
        <v>96</v>
      </c>
      <c r="H918" s="570">
        <v>1200</v>
      </c>
      <c r="I918" s="569"/>
      <c r="J918" s="121"/>
      <c r="K918" s="121"/>
      <c r="L918" s="121"/>
      <c r="M918" s="570"/>
      <c r="N918" s="569"/>
      <c r="O918" s="569"/>
      <c r="P918" s="569"/>
      <c r="Q918" s="121"/>
      <c r="R918" s="121" t="s">
        <v>5196</v>
      </c>
      <c r="S918" s="121" t="s">
        <v>2742</v>
      </c>
      <c r="T918" s="121" t="s">
        <v>3311</v>
      </c>
      <c r="U918" s="121">
        <v>0</v>
      </c>
      <c r="V918" s="121" t="s">
        <v>3164</v>
      </c>
      <c r="W918" s="121" t="s">
        <v>3071</v>
      </c>
      <c r="X918" s="121" t="s">
        <v>2721</v>
      </c>
      <c r="Y918" s="121" t="s">
        <v>2465</v>
      </c>
      <c r="Z918" s="121" t="s">
        <v>3155</v>
      </c>
      <c r="AA918" s="121" t="s">
        <v>3092</v>
      </c>
      <c r="AB918" s="121" t="s">
        <v>3426</v>
      </c>
      <c r="AC918" s="121" t="s">
        <v>2103</v>
      </c>
      <c r="AD918" s="121" t="s">
        <v>2747</v>
      </c>
      <c r="AE918" s="121" t="s">
        <v>3188</v>
      </c>
      <c r="AF918" s="121"/>
      <c r="AG918" s="121"/>
      <c r="AH918" s="121"/>
      <c r="AI918" s="551"/>
      <c r="AJ918" s="551"/>
      <c r="AK918" s="551"/>
      <c r="AL918" s="551"/>
      <c r="AM918" s="551"/>
      <c r="AN918" s="551"/>
      <c r="AO918" s="551"/>
      <c r="AP918" s="551"/>
      <c r="AQ918" s="551"/>
      <c r="AR918" s="551"/>
      <c r="AS918" s="551"/>
      <c r="AT918" s="551"/>
      <c r="AU918" s="551"/>
      <c r="AV918" s="551"/>
      <c r="AW918" s="551"/>
      <c r="AX918" s="551"/>
    </row>
    <row r="919">
      <c r="A919" s="570" t="s">
        <v>5038</v>
      </c>
      <c r="B919" s="570" t="s">
        <v>5197</v>
      </c>
      <c r="C919" s="570" t="s">
        <v>5040</v>
      </c>
      <c r="D919" s="570" t="s">
        <v>5041</v>
      </c>
      <c r="E919" s="570" t="s">
        <v>2714</v>
      </c>
      <c r="F919" s="570">
        <v>16</v>
      </c>
      <c r="G919" s="570">
        <v>96</v>
      </c>
      <c r="H919" s="570">
        <v>1200</v>
      </c>
      <c r="I919" s="569"/>
      <c r="J919" s="121"/>
      <c r="K919" s="121"/>
      <c r="L919" s="121"/>
      <c r="M919" s="570"/>
      <c r="N919" s="569"/>
      <c r="O919" s="569"/>
      <c r="P919" s="569"/>
      <c r="Q919" s="121"/>
      <c r="R919" s="121" t="s">
        <v>5197</v>
      </c>
      <c r="S919" s="121" t="s">
        <v>2742</v>
      </c>
      <c r="T919" s="121" t="s">
        <v>3311</v>
      </c>
      <c r="U919" s="121">
        <v>0</v>
      </c>
      <c r="V919" s="121" t="s">
        <v>3164</v>
      </c>
      <c r="W919" s="121" t="s">
        <v>3071</v>
      </c>
      <c r="X919" s="121" t="s">
        <v>2721</v>
      </c>
      <c r="Y919" s="121" t="s">
        <v>2465</v>
      </c>
      <c r="Z919" s="121" t="s">
        <v>3155</v>
      </c>
      <c r="AA919" s="121" t="s">
        <v>3092</v>
      </c>
      <c r="AB919" s="121" t="s">
        <v>3449</v>
      </c>
      <c r="AC919" s="121" t="s">
        <v>2103</v>
      </c>
      <c r="AD919" s="121" t="s">
        <v>2747</v>
      </c>
      <c r="AE919" s="121" t="s">
        <v>3212</v>
      </c>
      <c r="AF919" s="121"/>
      <c r="AG919" s="121"/>
      <c r="AH919" s="121"/>
      <c r="AI919" s="551"/>
      <c r="AJ919" s="551"/>
      <c r="AK919" s="551"/>
      <c r="AL919" s="551"/>
      <c r="AM919" s="551"/>
      <c r="AN919" s="551"/>
      <c r="AO919" s="551"/>
      <c r="AP919" s="551"/>
      <c r="AQ919" s="551"/>
      <c r="AR919" s="551"/>
      <c r="AS919" s="551"/>
      <c r="AT919" s="551"/>
      <c r="AU919" s="551"/>
      <c r="AV919" s="551"/>
      <c r="AW919" s="551"/>
      <c r="AX919" s="551"/>
    </row>
    <row r="920">
      <c r="A920" s="570" t="s">
        <v>5038</v>
      </c>
      <c r="B920" s="570" t="s">
        <v>5198</v>
      </c>
      <c r="C920" s="570" t="s">
        <v>5040</v>
      </c>
      <c r="D920" s="570" t="s">
        <v>5041</v>
      </c>
      <c r="E920" s="570" t="s">
        <v>2714</v>
      </c>
      <c r="F920" s="570">
        <v>16</v>
      </c>
      <c r="G920" s="570">
        <v>96</v>
      </c>
      <c r="H920" s="570">
        <v>1200</v>
      </c>
      <c r="I920" s="569"/>
      <c r="J920" s="121"/>
      <c r="K920" s="121"/>
      <c r="L920" s="121"/>
      <c r="M920" s="570"/>
      <c r="N920" s="569"/>
      <c r="O920" s="569"/>
      <c r="P920" s="569"/>
      <c r="Q920" s="121"/>
      <c r="R920" s="121" t="s">
        <v>5198</v>
      </c>
      <c r="S920" s="121" t="s">
        <v>2742</v>
      </c>
      <c r="T920" s="121" t="s">
        <v>3311</v>
      </c>
      <c r="U920" s="121">
        <v>0</v>
      </c>
      <c r="V920" s="121" t="s">
        <v>3164</v>
      </c>
      <c r="W920" s="121" t="s">
        <v>2949</v>
      </c>
      <c r="X920" s="121" t="s">
        <v>2721</v>
      </c>
      <c r="Y920" s="121" t="s">
        <v>2465</v>
      </c>
      <c r="Z920" s="121" t="s">
        <v>2785</v>
      </c>
      <c r="AA920" s="121" t="s">
        <v>3206</v>
      </c>
      <c r="AB920" s="121" t="s">
        <v>5199</v>
      </c>
      <c r="AC920" s="121" t="s">
        <v>2103</v>
      </c>
      <c r="AD920" s="121" t="s">
        <v>2747</v>
      </c>
      <c r="AE920" s="121" t="s">
        <v>5200</v>
      </c>
      <c r="AF920" s="121"/>
      <c r="AG920" s="121"/>
      <c r="AH920" s="121"/>
      <c r="AI920" s="551"/>
      <c r="AJ920" s="551"/>
      <c r="AK920" s="551"/>
      <c r="AL920" s="551"/>
      <c r="AM920" s="551"/>
      <c r="AN920" s="551"/>
      <c r="AO920" s="551"/>
      <c r="AP920" s="551"/>
      <c r="AQ920" s="551"/>
      <c r="AR920" s="551"/>
      <c r="AS920" s="551"/>
      <c r="AT920" s="551"/>
      <c r="AU920" s="551"/>
      <c r="AV920" s="551"/>
      <c r="AW920" s="551"/>
      <c r="AX920" s="551"/>
    </row>
    <row r="921">
      <c r="A921" s="570" t="s">
        <v>5038</v>
      </c>
      <c r="B921" s="570" t="s">
        <v>5201</v>
      </c>
      <c r="C921" s="570" t="s">
        <v>5040</v>
      </c>
      <c r="D921" s="570" t="s">
        <v>5041</v>
      </c>
      <c r="E921" s="570" t="s">
        <v>2714</v>
      </c>
      <c r="F921" s="570">
        <v>26</v>
      </c>
      <c r="G921" s="570">
        <v>64</v>
      </c>
      <c r="H921" s="570">
        <v>1200</v>
      </c>
      <c r="I921" s="569"/>
      <c r="J921" s="121"/>
      <c r="K921" s="121"/>
      <c r="L921" s="121"/>
      <c r="M921" s="570"/>
      <c r="N921" s="569"/>
      <c r="O921" s="569"/>
      <c r="P921" s="569"/>
      <c r="Q921" s="121"/>
      <c r="R921" s="121" t="s">
        <v>5201</v>
      </c>
      <c r="S921" s="121" t="s">
        <v>2742</v>
      </c>
      <c r="T921" s="121" t="s">
        <v>3311</v>
      </c>
      <c r="U921" s="121">
        <v>0</v>
      </c>
      <c r="V921" s="121" t="s">
        <v>3164</v>
      </c>
      <c r="W921" s="121" t="s">
        <v>3071</v>
      </c>
      <c r="X921" s="121" t="s">
        <v>2721</v>
      </c>
      <c r="Y921" s="121" t="s">
        <v>2465</v>
      </c>
      <c r="Z921" s="121" t="s">
        <v>3155</v>
      </c>
      <c r="AA921" s="121" t="s">
        <v>3092</v>
      </c>
      <c r="AB921" s="121" t="s">
        <v>5202</v>
      </c>
      <c r="AC921" s="121" t="s">
        <v>2103</v>
      </c>
      <c r="AD921" s="121" t="s">
        <v>2747</v>
      </c>
      <c r="AE921" s="121" t="s">
        <v>3188</v>
      </c>
      <c r="AF921" s="121"/>
      <c r="AG921" s="121"/>
      <c r="AH921" s="121"/>
      <c r="AI921" s="551"/>
      <c r="AJ921" s="551"/>
      <c r="AK921" s="551"/>
      <c r="AL921" s="551"/>
      <c r="AM921" s="551"/>
      <c r="AN921" s="551"/>
      <c r="AO921" s="551"/>
      <c r="AP921" s="551"/>
      <c r="AQ921" s="551"/>
      <c r="AR921" s="551"/>
      <c r="AS921" s="551"/>
      <c r="AT921" s="551"/>
      <c r="AU921" s="551"/>
      <c r="AV921" s="551"/>
      <c r="AW921" s="551"/>
      <c r="AX921" s="551"/>
    </row>
    <row r="922">
      <c r="A922" s="570" t="s">
        <v>5038</v>
      </c>
      <c r="B922" s="570" t="s">
        <v>5203</v>
      </c>
      <c r="C922" s="570" t="s">
        <v>5040</v>
      </c>
      <c r="D922" s="570" t="s">
        <v>5041</v>
      </c>
      <c r="E922" s="570" t="s">
        <v>2714</v>
      </c>
      <c r="F922" s="570">
        <v>26</v>
      </c>
      <c r="G922" s="570">
        <v>64</v>
      </c>
      <c r="H922" s="570">
        <v>1200</v>
      </c>
      <c r="I922" s="569"/>
      <c r="J922" s="121"/>
      <c r="K922" s="121"/>
      <c r="L922" s="121"/>
      <c r="M922" s="570"/>
      <c r="N922" s="569"/>
      <c r="O922" s="569"/>
      <c r="P922" s="569"/>
      <c r="Q922" s="121"/>
      <c r="R922" s="121" t="s">
        <v>5203</v>
      </c>
      <c r="S922" s="121" t="s">
        <v>2742</v>
      </c>
      <c r="T922" s="121" t="s">
        <v>3311</v>
      </c>
      <c r="U922" s="121">
        <v>0</v>
      </c>
      <c r="V922" s="121" t="s">
        <v>3164</v>
      </c>
      <c r="W922" s="121" t="s">
        <v>3071</v>
      </c>
      <c r="X922" s="121" t="s">
        <v>2721</v>
      </c>
      <c r="Y922" s="121" t="s">
        <v>2465</v>
      </c>
      <c r="Z922" s="121" t="s">
        <v>3155</v>
      </c>
      <c r="AA922" s="121" t="s">
        <v>3092</v>
      </c>
      <c r="AB922" s="121" t="s">
        <v>5204</v>
      </c>
      <c r="AC922" s="121" t="s">
        <v>2103</v>
      </c>
      <c r="AD922" s="121" t="s">
        <v>2747</v>
      </c>
      <c r="AE922" s="121" t="s">
        <v>3219</v>
      </c>
      <c r="AF922" s="121"/>
      <c r="AG922" s="121"/>
      <c r="AH922" s="121"/>
      <c r="AI922" s="551"/>
      <c r="AJ922" s="551"/>
      <c r="AK922" s="551"/>
      <c r="AL922" s="551"/>
      <c r="AM922" s="551"/>
      <c r="AN922" s="551"/>
      <c r="AO922" s="551"/>
      <c r="AP922" s="551"/>
      <c r="AQ922" s="551"/>
      <c r="AR922" s="551"/>
      <c r="AS922" s="551"/>
      <c r="AT922" s="551"/>
      <c r="AU922" s="551"/>
      <c r="AV922" s="551"/>
      <c r="AW922" s="551"/>
      <c r="AX922" s="551"/>
    </row>
    <row r="923">
      <c r="A923" s="570" t="s">
        <v>5038</v>
      </c>
      <c r="B923" s="570" t="s">
        <v>5205</v>
      </c>
      <c r="C923" s="570" t="s">
        <v>5040</v>
      </c>
      <c r="D923" s="570" t="s">
        <v>5041</v>
      </c>
      <c r="E923" s="570" t="s">
        <v>2714</v>
      </c>
      <c r="F923" s="570">
        <v>26</v>
      </c>
      <c r="G923" s="570">
        <v>64</v>
      </c>
      <c r="H923" s="570">
        <v>1200</v>
      </c>
      <c r="I923" s="569"/>
      <c r="J923" s="121"/>
      <c r="K923" s="121"/>
      <c r="L923" s="121"/>
      <c r="M923" s="570"/>
      <c r="N923" s="569"/>
      <c r="O923" s="569"/>
      <c r="P923" s="569"/>
      <c r="Q923" s="121"/>
      <c r="R923" s="121" t="s">
        <v>5205</v>
      </c>
      <c r="S923" s="121" t="s">
        <v>2742</v>
      </c>
      <c r="T923" s="121" t="s">
        <v>3311</v>
      </c>
      <c r="U923" s="121">
        <v>0</v>
      </c>
      <c r="V923" s="121" t="s">
        <v>3164</v>
      </c>
      <c r="W923" s="121" t="s">
        <v>3071</v>
      </c>
      <c r="X923" s="121" t="s">
        <v>2721</v>
      </c>
      <c r="Y923" s="121" t="s">
        <v>2465</v>
      </c>
      <c r="Z923" s="121" t="s">
        <v>3155</v>
      </c>
      <c r="AA923" s="121" t="s">
        <v>3092</v>
      </c>
      <c r="AB923" s="121" t="s">
        <v>3211</v>
      </c>
      <c r="AC923" s="121" t="s">
        <v>2103</v>
      </c>
      <c r="AD923" s="121" t="s">
        <v>2747</v>
      </c>
      <c r="AE923" s="121" t="s">
        <v>3212</v>
      </c>
      <c r="AF923" s="121"/>
      <c r="AG923" s="121"/>
      <c r="AH923" s="121"/>
      <c r="AI923" s="551"/>
      <c r="AJ923" s="551"/>
      <c r="AK923" s="551"/>
      <c r="AL923" s="551"/>
      <c r="AM923" s="551"/>
      <c r="AN923" s="551"/>
      <c r="AO923" s="551"/>
      <c r="AP923" s="551"/>
      <c r="AQ923" s="551"/>
      <c r="AR923" s="551"/>
      <c r="AS923" s="551"/>
      <c r="AT923" s="551"/>
      <c r="AU923" s="551"/>
      <c r="AV923" s="551"/>
      <c r="AW923" s="551"/>
      <c r="AX923" s="551"/>
    </row>
    <row r="924">
      <c r="A924" s="570" t="s">
        <v>5038</v>
      </c>
      <c r="B924" s="570" t="s">
        <v>5206</v>
      </c>
      <c r="C924" s="570" t="s">
        <v>5040</v>
      </c>
      <c r="D924" s="570" t="s">
        <v>5041</v>
      </c>
      <c r="E924" s="570" t="s">
        <v>2714</v>
      </c>
      <c r="F924" s="570">
        <v>16</v>
      </c>
      <c r="G924" s="570">
        <v>64</v>
      </c>
      <c r="H924" s="570">
        <v>1200</v>
      </c>
      <c r="I924" s="569"/>
      <c r="J924" s="121"/>
      <c r="K924" s="121"/>
      <c r="L924" s="121"/>
      <c r="M924" s="570"/>
      <c r="N924" s="569"/>
      <c r="O924" s="569"/>
      <c r="P924" s="569"/>
      <c r="Q924" s="121"/>
      <c r="R924" s="121" t="s">
        <v>5206</v>
      </c>
      <c r="S924" s="121" t="s">
        <v>2742</v>
      </c>
      <c r="T924" s="121" t="s">
        <v>3311</v>
      </c>
      <c r="U924" s="121">
        <v>0</v>
      </c>
      <c r="V924" s="121" t="s">
        <v>3164</v>
      </c>
      <c r="W924" s="121" t="s">
        <v>2949</v>
      </c>
      <c r="X924" s="121" t="s">
        <v>2721</v>
      </c>
      <c r="Y924" s="121" t="s">
        <v>2465</v>
      </c>
      <c r="Z924" s="121" t="s">
        <v>2785</v>
      </c>
      <c r="AA924" s="121" t="s">
        <v>3206</v>
      </c>
      <c r="AB924" s="121" t="s">
        <v>5207</v>
      </c>
      <c r="AC924" s="121" t="s">
        <v>2103</v>
      </c>
      <c r="AD924" s="121" t="s">
        <v>2747</v>
      </c>
      <c r="AE924" s="121" t="s">
        <v>5208</v>
      </c>
      <c r="AF924" s="121"/>
      <c r="AG924" s="121"/>
      <c r="AH924" s="121"/>
      <c r="AI924" s="551"/>
      <c r="AJ924" s="551"/>
      <c r="AK924" s="551"/>
      <c r="AL924" s="551"/>
      <c r="AM924" s="551"/>
      <c r="AN924" s="551"/>
      <c r="AO924" s="551"/>
      <c r="AP924" s="551"/>
      <c r="AQ924" s="551"/>
      <c r="AR924" s="551"/>
      <c r="AS924" s="551"/>
      <c r="AT924" s="551"/>
      <c r="AU924" s="551"/>
      <c r="AV924" s="551"/>
      <c r="AW924" s="551"/>
      <c r="AX924" s="551"/>
    </row>
    <row r="925">
      <c r="A925" s="570" t="s">
        <v>5038</v>
      </c>
      <c r="B925" s="570" t="s">
        <v>5209</v>
      </c>
      <c r="C925" s="570" t="s">
        <v>5040</v>
      </c>
      <c r="D925" s="570" t="s">
        <v>5041</v>
      </c>
      <c r="E925" s="570" t="s">
        <v>2714</v>
      </c>
      <c r="F925" s="570">
        <v>16</v>
      </c>
      <c r="G925" s="570">
        <v>64</v>
      </c>
      <c r="H925" s="570">
        <v>1200</v>
      </c>
      <c r="I925" s="569"/>
      <c r="J925" s="121"/>
      <c r="K925" s="121"/>
      <c r="L925" s="121"/>
      <c r="M925" s="570"/>
      <c r="N925" s="569"/>
      <c r="O925" s="569"/>
      <c r="P925" s="569"/>
      <c r="Q925" s="121"/>
      <c r="R925" s="121" t="s">
        <v>5209</v>
      </c>
      <c r="S925" s="121" t="s">
        <v>2742</v>
      </c>
      <c r="T925" s="121" t="s">
        <v>3311</v>
      </c>
      <c r="U925" s="121">
        <v>0</v>
      </c>
      <c r="V925" s="121" t="s">
        <v>3164</v>
      </c>
      <c r="W925" s="121" t="s">
        <v>2969</v>
      </c>
      <c r="X925" s="121" t="s">
        <v>2721</v>
      </c>
      <c r="Y925" s="121" t="s">
        <v>2465</v>
      </c>
      <c r="Z925" s="121" t="s">
        <v>3155</v>
      </c>
      <c r="AA925" s="121" t="s">
        <v>3092</v>
      </c>
      <c r="AB925" s="121" t="s">
        <v>5210</v>
      </c>
      <c r="AC925" s="121" t="s">
        <v>2103</v>
      </c>
      <c r="AD925" s="121" t="s">
        <v>2747</v>
      </c>
      <c r="AE925" s="121" t="s">
        <v>3445</v>
      </c>
      <c r="AF925" s="121"/>
      <c r="AG925" s="121"/>
      <c r="AH925" s="121"/>
      <c r="AI925" s="551"/>
      <c r="AJ925" s="551"/>
      <c r="AK925" s="551"/>
      <c r="AL925" s="551"/>
      <c r="AM925" s="551"/>
      <c r="AN925" s="551"/>
      <c r="AO925" s="551"/>
      <c r="AP925" s="551"/>
      <c r="AQ925" s="551"/>
      <c r="AR925" s="551"/>
      <c r="AS925" s="551"/>
      <c r="AT925" s="551"/>
      <c r="AU925" s="551"/>
      <c r="AV925" s="551"/>
      <c r="AW925" s="551"/>
      <c r="AX925" s="551"/>
    </row>
    <row r="926">
      <c r="A926" s="570" t="s">
        <v>5038</v>
      </c>
      <c r="B926" s="570" t="s">
        <v>5211</v>
      </c>
      <c r="C926" s="570" t="s">
        <v>5040</v>
      </c>
      <c r="D926" s="570" t="s">
        <v>5041</v>
      </c>
      <c r="E926" s="570" t="s">
        <v>2714</v>
      </c>
      <c r="F926" s="570">
        <v>24</v>
      </c>
      <c r="G926" s="570">
        <v>64</v>
      </c>
      <c r="H926" s="570">
        <v>1200</v>
      </c>
      <c r="I926" s="569"/>
      <c r="J926" s="121"/>
      <c r="K926" s="121"/>
      <c r="L926" s="121"/>
      <c r="M926" s="570"/>
      <c r="N926" s="569"/>
      <c r="O926" s="569"/>
      <c r="P926" s="569"/>
      <c r="Q926" s="121"/>
      <c r="R926" s="121" t="s">
        <v>5211</v>
      </c>
      <c r="S926" s="121" t="s">
        <v>2742</v>
      </c>
      <c r="T926" s="121" t="s">
        <v>3311</v>
      </c>
      <c r="U926" s="121">
        <v>0</v>
      </c>
      <c r="V926" s="121" t="s">
        <v>3164</v>
      </c>
      <c r="W926" s="121" t="s">
        <v>2969</v>
      </c>
      <c r="X926" s="121" t="s">
        <v>2721</v>
      </c>
      <c r="Y926" s="121" t="s">
        <v>2465</v>
      </c>
      <c r="Z926" s="121" t="s">
        <v>3155</v>
      </c>
      <c r="AA926" s="121" t="s">
        <v>3092</v>
      </c>
      <c r="AB926" s="121" t="s">
        <v>3752</v>
      </c>
      <c r="AC926" s="121" t="s">
        <v>2103</v>
      </c>
      <c r="AD926" s="121" t="s">
        <v>2747</v>
      </c>
      <c r="AE926" s="121" t="s">
        <v>3376</v>
      </c>
      <c r="AF926" s="121"/>
      <c r="AG926" s="121"/>
      <c r="AH926" s="121"/>
      <c r="AI926" s="551"/>
      <c r="AJ926" s="551"/>
      <c r="AK926" s="551"/>
      <c r="AL926" s="551"/>
      <c r="AM926" s="551"/>
      <c r="AN926" s="551"/>
      <c r="AO926" s="551"/>
      <c r="AP926" s="551"/>
      <c r="AQ926" s="551"/>
      <c r="AR926" s="551"/>
      <c r="AS926" s="551"/>
      <c r="AT926" s="551"/>
      <c r="AU926" s="551"/>
      <c r="AV926" s="551"/>
      <c r="AW926" s="551"/>
      <c r="AX926" s="551"/>
    </row>
    <row r="927">
      <c r="A927" s="570" t="s">
        <v>5038</v>
      </c>
      <c r="B927" s="570" t="s">
        <v>5212</v>
      </c>
      <c r="C927" s="570" t="s">
        <v>5040</v>
      </c>
      <c r="D927" s="570" t="s">
        <v>5041</v>
      </c>
      <c r="E927" s="570" t="s">
        <v>2714</v>
      </c>
      <c r="F927" s="570">
        <v>24</v>
      </c>
      <c r="G927" s="570">
        <v>64</v>
      </c>
      <c r="H927" s="570">
        <v>1200</v>
      </c>
      <c r="I927" s="569"/>
      <c r="J927" s="121"/>
      <c r="K927" s="121"/>
      <c r="L927" s="121"/>
      <c r="M927" s="570"/>
      <c r="N927" s="569"/>
      <c r="O927" s="569"/>
      <c r="P927" s="569"/>
      <c r="Q927" s="121"/>
      <c r="R927" s="121" t="s">
        <v>5212</v>
      </c>
      <c r="S927" s="121" t="s">
        <v>2742</v>
      </c>
      <c r="T927" s="121" t="s">
        <v>3311</v>
      </c>
      <c r="U927" s="121">
        <v>0</v>
      </c>
      <c r="V927" s="121" t="s">
        <v>3164</v>
      </c>
      <c r="W927" s="121" t="s">
        <v>2969</v>
      </c>
      <c r="X927" s="121" t="s">
        <v>2721</v>
      </c>
      <c r="Y927" s="121" t="s">
        <v>2465</v>
      </c>
      <c r="Z927" s="121" t="s">
        <v>3155</v>
      </c>
      <c r="AA927" s="121" t="s">
        <v>3092</v>
      </c>
      <c r="AB927" s="121" t="s">
        <v>5213</v>
      </c>
      <c r="AC927" s="121" t="s">
        <v>2103</v>
      </c>
      <c r="AD927" s="121" t="s">
        <v>2747</v>
      </c>
      <c r="AE927" s="121" t="s">
        <v>3376</v>
      </c>
      <c r="AF927" s="121"/>
      <c r="AG927" s="121"/>
      <c r="AH927" s="121"/>
      <c r="AI927" s="551"/>
      <c r="AJ927" s="551"/>
      <c r="AK927" s="551"/>
      <c r="AL927" s="551"/>
      <c r="AM927" s="551"/>
      <c r="AN927" s="551"/>
      <c r="AO927" s="551"/>
      <c r="AP927" s="551"/>
      <c r="AQ927" s="551"/>
      <c r="AR927" s="551"/>
      <c r="AS927" s="551"/>
      <c r="AT927" s="551"/>
      <c r="AU927" s="551"/>
      <c r="AV927" s="551"/>
      <c r="AW927" s="551"/>
      <c r="AX927" s="551"/>
    </row>
    <row r="928">
      <c r="A928" s="570" t="s">
        <v>5038</v>
      </c>
      <c r="B928" s="570" t="s">
        <v>5214</v>
      </c>
      <c r="C928" s="570" t="s">
        <v>5040</v>
      </c>
      <c r="D928" s="570" t="s">
        <v>5041</v>
      </c>
      <c r="E928" s="570" t="s">
        <v>2714</v>
      </c>
      <c r="F928" s="570">
        <v>24</v>
      </c>
      <c r="G928" s="570">
        <v>64</v>
      </c>
      <c r="H928" s="570">
        <v>1200</v>
      </c>
      <c r="I928" s="569"/>
      <c r="J928" s="121"/>
      <c r="K928" s="121"/>
      <c r="L928" s="121"/>
      <c r="M928" s="570"/>
      <c r="N928" s="569"/>
      <c r="O928" s="569"/>
      <c r="P928" s="569"/>
      <c r="Q928" s="121"/>
      <c r="R928" s="121" t="s">
        <v>5214</v>
      </c>
      <c r="S928" s="121" t="s">
        <v>2742</v>
      </c>
      <c r="T928" s="121" t="s">
        <v>3311</v>
      </c>
      <c r="U928" s="121">
        <v>0</v>
      </c>
      <c r="V928" s="121" t="s">
        <v>3164</v>
      </c>
      <c r="W928" s="121" t="s">
        <v>3071</v>
      </c>
      <c r="X928" s="121" t="s">
        <v>2721</v>
      </c>
      <c r="Y928" s="121" t="s">
        <v>2465</v>
      </c>
      <c r="Z928" s="121" t="s">
        <v>3155</v>
      </c>
      <c r="AA928" s="121" t="s">
        <v>3092</v>
      </c>
      <c r="AB928" s="121" t="s">
        <v>5215</v>
      </c>
      <c r="AC928" s="121" t="s">
        <v>2103</v>
      </c>
      <c r="AD928" s="121" t="s">
        <v>2747</v>
      </c>
      <c r="AE928" s="121" t="s">
        <v>3212</v>
      </c>
      <c r="AF928" s="121"/>
      <c r="AG928" s="121"/>
      <c r="AH928" s="121"/>
      <c r="AI928" s="551"/>
      <c r="AJ928" s="551"/>
      <c r="AK928" s="551"/>
      <c r="AL928" s="551"/>
      <c r="AM928" s="551"/>
      <c r="AN928" s="551"/>
      <c r="AO928" s="551"/>
      <c r="AP928" s="551"/>
      <c r="AQ928" s="551"/>
      <c r="AR928" s="551"/>
      <c r="AS928" s="551"/>
      <c r="AT928" s="551"/>
      <c r="AU928" s="551"/>
      <c r="AV928" s="551"/>
      <c r="AW928" s="551"/>
      <c r="AX928" s="551"/>
    </row>
    <row r="929">
      <c r="A929" s="570" t="s">
        <v>5038</v>
      </c>
      <c r="B929" s="570" t="s">
        <v>5216</v>
      </c>
      <c r="C929" s="570" t="s">
        <v>5040</v>
      </c>
      <c r="D929" s="570" t="s">
        <v>5041</v>
      </c>
      <c r="E929" s="570" t="s">
        <v>2714</v>
      </c>
      <c r="F929" s="570">
        <v>32</v>
      </c>
      <c r="G929" s="570">
        <v>64</v>
      </c>
      <c r="H929" s="570">
        <v>1200</v>
      </c>
      <c r="I929" s="569"/>
      <c r="J929" s="121"/>
      <c r="K929" s="121"/>
      <c r="L929" s="121"/>
      <c r="M929" s="570"/>
      <c r="N929" s="569"/>
      <c r="O929" s="569"/>
      <c r="P929" s="569"/>
      <c r="Q929" s="121"/>
      <c r="R929" s="121" t="s">
        <v>5216</v>
      </c>
      <c r="S929" s="121" t="s">
        <v>2742</v>
      </c>
      <c r="T929" s="121" t="s">
        <v>4915</v>
      </c>
      <c r="U929" s="121">
        <v>0</v>
      </c>
      <c r="V929" s="121" t="s">
        <v>3164</v>
      </c>
      <c r="W929" s="121" t="s">
        <v>2949</v>
      </c>
      <c r="X929" s="121" t="s">
        <v>2721</v>
      </c>
      <c r="Y929" s="121" t="s">
        <v>2465</v>
      </c>
      <c r="Z929" s="121" t="s">
        <v>2785</v>
      </c>
      <c r="AA929" s="121" t="s">
        <v>3206</v>
      </c>
      <c r="AB929" s="121" t="s">
        <v>5207</v>
      </c>
      <c r="AC929" s="121" t="s">
        <v>2103</v>
      </c>
      <c r="AD929" s="121" t="s">
        <v>2747</v>
      </c>
      <c r="AE929" s="121" t="s">
        <v>5208</v>
      </c>
      <c r="AF929" s="121"/>
      <c r="AG929" s="121"/>
      <c r="AH929" s="121"/>
      <c r="AI929" s="551"/>
      <c r="AJ929" s="551"/>
      <c r="AK929" s="551"/>
      <c r="AL929" s="551"/>
      <c r="AM929" s="551"/>
      <c r="AN929" s="551"/>
      <c r="AO929" s="551"/>
      <c r="AP929" s="551"/>
      <c r="AQ929" s="551"/>
      <c r="AR929" s="551"/>
      <c r="AS929" s="551"/>
      <c r="AT929" s="551"/>
      <c r="AU929" s="551"/>
      <c r="AV929" s="551"/>
      <c r="AW929" s="551"/>
      <c r="AX929" s="551"/>
    </row>
    <row r="930">
      <c r="A930" s="570" t="s">
        <v>5038</v>
      </c>
      <c r="B930" s="570" t="s">
        <v>5217</v>
      </c>
      <c r="C930" s="570" t="s">
        <v>5040</v>
      </c>
      <c r="D930" s="570" t="s">
        <v>5041</v>
      </c>
      <c r="E930" s="570" t="s">
        <v>2714</v>
      </c>
      <c r="F930" s="570">
        <v>32</v>
      </c>
      <c r="G930" s="570">
        <v>64</v>
      </c>
      <c r="H930" s="570">
        <v>1200</v>
      </c>
      <c r="I930" s="569"/>
      <c r="J930" s="121"/>
      <c r="K930" s="121"/>
      <c r="L930" s="121"/>
      <c r="M930" s="570"/>
      <c r="N930" s="569"/>
      <c r="O930" s="569"/>
      <c r="P930" s="569"/>
      <c r="Q930" s="121"/>
      <c r="R930" s="121" t="s">
        <v>5217</v>
      </c>
      <c r="S930" s="121" t="s">
        <v>2742</v>
      </c>
      <c r="T930" s="121" t="s">
        <v>4915</v>
      </c>
      <c r="U930" s="121">
        <v>0</v>
      </c>
      <c r="V930" s="121" t="s">
        <v>3164</v>
      </c>
      <c r="W930" s="121" t="s">
        <v>3071</v>
      </c>
      <c r="X930" s="121" t="s">
        <v>2721</v>
      </c>
      <c r="Y930" s="121" t="s">
        <v>2465</v>
      </c>
      <c r="Z930" s="121" t="s">
        <v>3155</v>
      </c>
      <c r="AA930" s="121" t="s">
        <v>3092</v>
      </c>
      <c r="AB930" s="121" t="s">
        <v>5215</v>
      </c>
      <c r="AC930" s="121" t="s">
        <v>2103</v>
      </c>
      <c r="AD930" s="121" t="s">
        <v>2747</v>
      </c>
      <c r="AE930" s="121" t="s">
        <v>3212</v>
      </c>
      <c r="AF930" s="121"/>
      <c r="AG930" s="121"/>
      <c r="AH930" s="121"/>
      <c r="AI930" s="551"/>
      <c r="AJ930" s="551"/>
      <c r="AK930" s="551"/>
      <c r="AL930" s="551"/>
      <c r="AM930" s="551"/>
      <c r="AN930" s="551"/>
      <c r="AO930" s="551"/>
      <c r="AP930" s="551"/>
      <c r="AQ930" s="551"/>
      <c r="AR930" s="551"/>
      <c r="AS930" s="551"/>
      <c r="AT930" s="551"/>
      <c r="AU930" s="551"/>
      <c r="AV930" s="551"/>
      <c r="AW930" s="551"/>
      <c r="AX930" s="551"/>
    </row>
    <row r="931">
      <c r="A931" s="570" t="s">
        <v>5038</v>
      </c>
      <c r="B931" s="570" t="s">
        <v>5218</v>
      </c>
      <c r="C931" s="570" t="s">
        <v>5040</v>
      </c>
      <c r="D931" s="570" t="s">
        <v>5041</v>
      </c>
      <c r="E931" s="570" t="s">
        <v>2714</v>
      </c>
      <c r="F931" s="570">
        <v>32</v>
      </c>
      <c r="G931" s="570">
        <v>64</v>
      </c>
      <c r="H931" s="570">
        <v>1200</v>
      </c>
      <c r="I931" s="569"/>
      <c r="J931" s="121"/>
      <c r="K931" s="121"/>
      <c r="L931" s="121"/>
      <c r="M931" s="570"/>
      <c r="N931" s="569"/>
      <c r="O931" s="569"/>
      <c r="P931" s="569"/>
      <c r="Q931" s="121"/>
      <c r="R931" s="121" t="s">
        <v>5218</v>
      </c>
      <c r="S931" s="121" t="s">
        <v>2742</v>
      </c>
      <c r="T931" s="121" t="s">
        <v>4915</v>
      </c>
      <c r="U931" s="121">
        <v>0</v>
      </c>
      <c r="V931" s="121" t="s">
        <v>3164</v>
      </c>
      <c r="W931" s="121">
        <v>0</v>
      </c>
      <c r="X931" s="121" t="s">
        <v>2721</v>
      </c>
      <c r="Y931" s="121" t="s">
        <v>2465</v>
      </c>
      <c r="Z931" s="121">
        <v>0</v>
      </c>
      <c r="AA931" s="121">
        <v>0</v>
      </c>
      <c r="AB931" s="121">
        <v>0</v>
      </c>
      <c r="AC931" s="121">
        <v>0</v>
      </c>
      <c r="AD931" s="121">
        <v>0</v>
      </c>
      <c r="AE931" s="121">
        <v>0</v>
      </c>
      <c r="AF931" s="121"/>
      <c r="AG931" s="121"/>
      <c r="AH931" s="121"/>
      <c r="AI931" s="551"/>
      <c r="AJ931" s="551"/>
      <c r="AK931" s="551"/>
      <c r="AL931" s="551"/>
      <c r="AM931" s="551"/>
      <c r="AN931" s="551"/>
      <c r="AO931" s="551"/>
      <c r="AP931" s="551"/>
      <c r="AQ931" s="551"/>
      <c r="AR931" s="551"/>
      <c r="AS931" s="551"/>
      <c r="AT931" s="551"/>
      <c r="AU931" s="551"/>
      <c r="AV931" s="551"/>
      <c r="AW931" s="551"/>
      <c r="AX931" s="551"/>
    </row>
    <row r="932">
      <c r="A932" s="570" t="s">
        <v>5038</v>
      </c>
      <c r="B932" s="570" t="s">
        <v>5219</v>
      </c>
      <c r="C932" s="570" t="s">
        <v>5040</v>
      </c>
      <c r="D932" s="570" t="s">
        <v>5041</v>
      </c>
      <c r="E932" s="570" t="s">
        <v>2714</v>
      </c>
      <c r="F932" s="570">
        <v>32</v>
      </c>
      <c r="G932" s="570">
        <v>64</v>
      </c>
      <c r="H932" s="570">
        <v>1200</v>
      </c>
      <c r="I932" s="569"/>
      <c r="J932" s="121"/>
      <c r="K932" s="121"/>
      <c r="L932" s="121"/>
      <c r="M932" s="570"/>
      <c r="N932" s="569"/>
      <c r="O932" s="569"/>
      <c r="P932" s="569"/>
      <c r="Q932" s="121"/>
      <c r="R932" s="121" t="s">
        <v>5219</v>
      </c>
      <c r="S932" s="121" t="s">
        <v>2742</v>
      </c>
      <c r="T932" s="121" t="s">
        <v>4915</v>
      </c>
      <c r="U932" s="121">
        <v>0</v>
      </c>
      <c r="V932" s="121" t="s">
        <v>3164</v>
      </c>
      <c r="W932" s="121">
        <v>0</v>
      </c>
      <c r="X932" s="121" t="s">
        <v>2721</v>
      </c>
      <c r="Y932" s="121" t="s">
        <v>2465</v>
      </c>
      <c r="Z932" s="121">
        <v>0</v>
      </c>
      <c r="AA932" s="121">
        <v>0</v>
      </c>
      <c r="AB932" s="121">
        <v>0</v>
      </c>
      <c r="AC932" s="121">
        <v>0</v>
      </c>
      <c r="AD932" s="121">
        <v>0</v>
      </c>
      <c r="AE932" s="121">
        <v>0</v>
      </c>
      <c r="AF932" s="121"/>
      <c r="AG932" s="121"/>
      <c r="AH932" s="121"/>
      <c r="AI932" s="551"/>
      <c r="AJ932" s="551"/>
      <c r="AK932" s="551"/>
      <c r="AL932" s="551"/>
      <c r="AM932" s="551"/>
      <c r="AN932" s="551"/>
      <c r="AO932" s="551"/>
      <c r="AP932" s="551"/>
      <c r="AQ932" s="551"/>
      <c r="AR932" s="551"/>
      <c r="AS932" s="551"/>
      <c r="AT932" s="551"/>
      <c r="AU932" s="551"/>
      <c r="AV932" s="551"/>
      <c r="AW932" s="551"/>
      <c r="AX932" s="551"/>
    </row>
    <row r="933">
      <c r="A933" s="570" t="s">
        <v>5038</v>
      </c>
      <c r="B933" s="570" t="s">
        <v>5220</v>
      </c>
      <c r="C933" s="570" t="s">
        <v>5040</v>
      </c>
      <c r="D933" s="570" t="s">
        <v>5041</v>
      </c>
      <c r="E933" s="570" t="s">
        <v>2714</v>
      </c>
      <c r="F933" s="570">
        <v>32</v>
      </c>
      <c r="G933" s="570">
        <v>64</v>
      </c>
      <c r="H933" s="570">
        <v>1200</v>
      </c>
      <c r="I933" s="569"/>
      <c r="J933" s="121"/>
      <c r="K933" s="121"/>
      <c r="L933" s="121"/>
      <c r="M933" s="570"/>
      <c r="N933" s="569"/>
      <c r="O933" s="569"/>
      <c r="P933" s="569"/>
      <c r="Q933" s="121"/>
      <c r="R933" s="121" t="s">
        <v>5221</v>
      </c>
      <c r="S933" s="121" t="s">
        <v>2742</v>
      </c>
      <c r="T933" s="121" t="s">
        <v>2766</v>
      </c>
      <c r="U933" s="121">
        <v>0</v>
      </c>
      <c r="V933" s="121" t="s">
        <v>5222</v>
      </c>
      <c r="W933" s="121" t="s">
        <v>3071</v>
      </c>
      <c r="X933" s="121" t="s">
        <v>2721</v>
      </c>
      <c r="Y933" s="121" t="s">
        <v>2465</v>
      </c>
      <c r="Z933" s="121" t="s">
        <v>2744</v>
      </c>
      <c r="AA933" s="121" t="s">
        <v>2751</v>
      </c>
      <c r="AB933" s="121" t="s">
        <v>4903</v>
      </c>
      <c r="AC933" s="121" t="s">
        <v>2103</v>
      </c>
      <c r="AD933" s="121" t="s">
        <v>2747</v>
      </c>
      <c r="AE933" s="121" t="s">
        <v>2797</v>
      </c>
      <c r="AF933" s="121"/>
      <c r="AG933" s="121"/>
      <c r="AH933" s="121"/>
      <c r="AI933" s="551"/>
      <c r="AJ933" s="551"/>
      <c r="AK933" s="551"/>
      <c r="AL933" s="551"/>
      <c r="AM933" s="551"/>
      <c r="AN933" s="551"/>
      <c r="AO933" s="551"/>
      <c r="AP933" s="551"/>
      <c r="AQ933" s="551"/>
      <c r="AR933" s="551"/>
      <c r="AS933" s="551"/>
      <c r="AT933" s="551"/>
      <c r="AU933" s="551"/>
      <c r="AV933" s="551"/>
      <c r="AW933" s="551"/>
      <c r="AX933" s="551"/>
    </row>
    <row r="934">
      <c r="A934" s="570" t="s">
        <v>5038</v>
      </c>
      <c r="B934" s="570" t="s">
        <v>5223</v>
      </c>
      <c r="C934" s="570" t="s">
        <v>5040</v>
      </c>
      <c r="D934" s="570" t="s">
        <v>5041</v>
      </c>
      <c r="E934" s="570" t="s">
        <v>2714</v>
      </c>
      <c r="F934" s="570">
        <v>32</v>
      </c>
      <c r="G934" s="570">
        <v>64</v>
      </c>
      <c r="H934" s="570">
        <v>1200</v>
      </c>
      <c r="I934" s="569"/>
      <c r="J934" s="121"/>
      <c r="K934" s="121"/>
      <c r="L934" s="121"/>
      <c r="M934" s="570"/>
      <c r="N934" s="569"/>
      <c r="O934" s="569"/>
      <c r="P934" s="569"/>
      <c r="Q934" s="121"/>
      <c r="R934" s="121" t="s">
        <v>5223</v>
      </c>
      <c r="S934" s="121" t="s">
        <v>2742</v>
      </c>
      <c r="T934" s="121" t="s">
        <v>4915</v>
      </c>
      <c r="U934" s="121">
        <v>0</v>
      </c>
      <c r="V934" s="121" t="s">
        <v>3164</v>
      </c>
      <c r="W934" s="121" t="s">
        <v>2950</v>
      </c>
      <c r="X934" s="121" t="s">
        <v>2721</v>
      </c>
      <c r="Y934" s="121" t="s">
        <v>2465</v>
      </c>
      <c r="Z934" s="121" t="s">
        <v>2768</v>
      </c>
      <c r="AA934" s="121" t="s">
        <v>2769</v>
      </c>
      <c r="AB934" s="121" t="s">
        <v>3005</v>
      </c>
      <c r="AC934" s="121" t="s">
        <v>2103</v>
      </c>
      <c r="AD934" s="121" t="s">
        <v>2771</v>
      </c>
      <c r="AE934" s="121" t="s">
        <v>2772</v>
      </c>
      <c r="AF934" s="121"/>
      <c r="AG934" s="121"/>
      <c r="AH934" s="121"/>
      <c r="AI934" s="551"/>
      <c r="AJ934" s="551"/>
      <c r="AK934" s="551"/>
      <c r="AL934" s="551"/>
      <c r="AM934" s="551"/>
      <c r="AN934" s="551"/>
      <c r="AO934" s="551"/>
      <c r="AP934" s="551"/>
      <c r="AQ934" s="551"/>
      <c r="AR934" s="551"/>
      <c r="AS934" s="551"/>
      <c r="AT934" s="551"/>
      <c r="AU934" s="551"/>
      <c r="AV934" s="551"/>
      <c r="AW934" s="551"/>
      <c r="AX934" s="551"/>
    </row>
    <row r="935">
      <c r="A935" s="570" t="s">
        <v>5038</v>
      </c>
      <c r="B935" s="570" t="s">
        <v>5224</v>
      </c>
      <c r="C935" s="570" t="s">
        <v>5040</v>
      </c>
      <c r="D935" s="570" t="s">
        <v>5041</v>
      </c>
      <c r="E935" s="570" t="s">
        <v>2714</v>
      </c>
      <c r="F935" s="570">
        <v>16</v>
      </c>
      <c r="G935" s="570">
        <v>64</v>
      </c>
      <c r="H935" s="570">
        <v>1200</v>
      </c>
      <c r="I935" s="569"/>
      <c r="J935" s="121"/>
      <c r="K935" s="121"/>
      <c r="L935" s="121"/>
      <c r="M935" s="570"/>
      <c r="N935" s="569"/>
      <c r="O935" s="569"/>
      <c r="P935" s="569"/>
      <c r="Q935" s="121"/>
      <c r="R935" s="121" t="s">
        <v>5225</v>
      </c>
      <c r="S935" s="121" t="s">
        <v>2742</v>
      </c>
      <c r="T935" s="121" t="s">
        <v>3251</v>
      </c>
      <c r="U935" s="121">
        <v>0</v>
      </c>
      <c r="V935" s="121" t="s">
        <v>3071</v>
      </c>
      <c r="W935" s="121" t="s">
        <v>2969</v>
      </c>
      <c r="X935" s="121" t="s">
        <v>2721</v>
      </c>
      <c r="Y935" s="121" t="s">
        <v>2465</v>
      </c>
      <c r="Z935" s="121" t="s">
        <v>2744</v>
      </c>
      <c r="AA935" s="121" t="s">
        <v>2751</v>
      </c>
      <c r="AB935" s="121" t="s">
        <v>5226</v>
      </c>
      <c r="AC935" s="121" t="s">
        <v>2103</v>
      </c>
      <c r="AD935" s="121" t="s">
        <v>2747</v>
      </c>
      <c r="AE935" s="121" t="s">
        <v>3339</v>
      </c>
      <c r="AF935" s="121"/>
      <c r="AG935" s="121"/>
      <c r="AH935" s="121"/>
      <c r="AI935" s="551"/>
      <c r="AJ935" s="551"/>
      <c r="AK935" s="551"/>
      <c r="AL935" s="551"/>
      <c r="AM935" s="551"/>
      <c r="AN935" s="551"/>
      <c r="AO935" s="551"/>
      <c r="AP935" s="551"/>
      <c r="AQ935" s="551"/>
      <c r="AR935" s="551"/>
      <c r="AS935" s="551"/>
      <c r="AT935" s="551"/>
      <c r="AU935" s="551"/>
      <c r="AV935" s="551"/>
      <c r="AW935" s="551"/>
      <c r="AX935" s="551"/>
    </row>
    <row r="936">
      <c r="A936" s="570" t="s">
        <v>5038</v>
      </c>
      <c r="B936" s="570" t="s">
        <v>5227</v>
      </c>
      <c r="C936" s="570" t="s">
        <v>5040</v>
      </c>
      <c r="D936" s="570" t="s">
        <v>5041</v>
      </c>
      <c r="E936" s="570" t="s">
        <v>2714</v>
      </c>
      <c r="F936" s="570">
        <v>16</v>
      </c>
      <c r="G936" s="570">
        <v>64</v>
      </c>
      <c r="H936" s="570">
        <v>1200</v>
      </c>
      <c r="I936" s="569"/>
      <c r="J936" s="121"/>
      <c r="K936" s="121"/>
      <c r="L936" s="121"/>
      <c r="M936" s="570"/>
      <c r="N936" s="569"/>
      <c r="O936" s="569"/>
      <c r="P936" s="569"/>
      <c r="Q936" s="121"/>
      <c r="R936" s="121" t="s">
        <v>5228</v>
      </c>
      <c r="S936" s="121" t="s">
        <v>2742</v>
      </c>
      <c r="T936" s="121" t="s">
        <v>3251</v>
      </c>
      <c r="U936" s="121">
        <v>0</v>
      </c>
      <c r="V936" s="121" t="s">
        <v>3071</v>
      </c>
      <c r="W936" s="121" t="s">
        <v>2969</v>
      </c>
      <c r="X936" s="121" t="s">
        <v>2721</v>
      </c>
      <c r="Y936" s="121" t="s">
        <v>2465</v>
      </c>
      <c r="Z936" s="121" t="s">
        <v>2744</v>
      </c>
      <c r="AA936" s="121" t="s">
        <v>2751</v>
      </c>
      <c r="AB936" s="121" t="s">
        <v>5229</v>
      </c>
      <c r="AC936" s="121" t="s">
        <v>2103</v>
      </c>
      <c r="AD936" s="121" t="s">
        <v>2747</v>
      </c>
      <c r="AE936" s="121" t="s">
        <v>3339</v>
      </c>
      <c r="AF936" s="121"/>
      <c r="AG936" s="121"/>
      <c r="AH936" s="121"/>
      <c r="AI936" s="551"/>
      <c r="AJ936" s="551"/>
      <c r="AK936" s="551"/>
      <c r="AL936" s="551"/>
      <c r="AM936" s="551"/>
      <c r="AN936" s="551"/>
      <c r="AO936" s="551"/>
      <c r="AP936" s="551"/>
      <c r="AQ936" s="551"/>
      <c r="AR936" s="551"/>
      <c r="AS936" s="551"/>
      <c r="AT936" s="551"/>
      <c r="AU936" s="551"/>
      <c r="AV936" s="551"/>
      <c r="AW936" s="551"/>
      <c r="AX936" s="551"/>
    </row>
    <row r="937">
      <c r="A937" s="570" t="s">
        <v>5038</v>
      </c>
      <c r="B937" s="570" t="s">
        <v>5230</v>
      </c>
      <c r="C937" s="570" t="s">
        <v>5040</v>
      </c>
      <c r="D937" s="570" t="s">
        <v>5041</v>
      </c>
      <c r="E937" s="570" t="s">
        <v>2714</v>
      </c>
      <c r="F937" s="570">
        <v>16</v>
      </c>
      <c r="G937" s="570">
        <v>64</v>
      </c>
      <c r="H937" s="570">
        <v>1200</v>
      </c>
      <c r="I937" s="569"/>
      <c r="J937" s="121"/>
      <c r="K937" s="121"/>
      <c r="L937" s="121"/>
      <c r="M937" s="570"/>
      <c r="N937" s="569"/>
      <c r="O937" s="569"/>
      <c r="P937" s="569"/>
      <c r="Q937" s="121"/>
      <c r="R937" s="121" t="s">
        <v>5231</v>
      </c>
      <c r="S937" s="121" t="s">
        <v>2742</v>
      </c>
      <c r="T937" s="121" t="s">
        <v>3251</v>
      </c>
      <c r="U937" s="121">
        <v>0</v>
      </c>
      <c r="V937" s="121" t="s">
        <v>3071</v>
      </c>
      <c r="W937" s="121" t="s">
        <v>2969</v>
      </c>
      <c r="X937" s="121" t="s">
        <v>2721</v>
      </c>
      <c r="Y937" s="121" t="s">
        <v>2465</v>
      </c>
      <c r="Z937" s="121" t="s">
        <v>2744</v>
      </c>
      <c r="AA937" s="121" t="s">
        <v>2751</v>
      </c>
      <c r="AB937" s="121" t="s">
        <v>5232</v>
      </c>
      <c r="AC937" s="121" t="s">
        <v>2103</v>
      </c>
      <c r="AD937" s="121" t="s">
        <v>2747</v>
      </c>
      <c r="AE937" s="121" t="s">
        <v>3339</v>
      </c>
      <c r="AF937" s="121"/>
      <c r="AG937" s="121"/>
      <c r="AH937" s="121"/>
      <c r="AI937" s="551"/>
      <c r="AJ937" s="551"/>
      <c r="AK937" s="551"/>
      <c r="AL937" s="551"/>
      <c r="AM937" s="551"/>
      <c r="AN937" s="551"/>
      <c r="AO937" s="551"/>
      <c r="AP937" s="551"/>
      <c r="AQ937" s="551"/>
      <c r="AR937" s="551"/>
      <c r="AS937" s="551"/>
      <c r="AT937" s="551"/>
      <c r="AU937" s="551"/>
      <c r="AV937" s="551"/>
      <c r="AW937" s="551"/>
      <c r="AX937" s="551"/>
    </row>
    <row r="938">
      <c r="A938" s="570" t="s">
        <v>5038</v>
      </c>
      <c r="B938" s="570" t="s">
        <v>5233</v>
      </c>
      <c r="C938" s="570" t="s">
        <v>5040</v>
      </c>
      <c r="D938" s="570" t="s">
        <v>5041</v>
      </c>
      <c r="E938" s="570" t="s">
        <v>2714</v>
      </c>
      <c r="F938" s="570">
        <v>16</v>
      </c>
      <c r="G938" s="570">
        <v>64</v>
      </c>
      <c r="H938" s="570">
        <v>1200</v>
      </c>
      <c r="I938" s="569"/>
      <c r="J938" s="121"/>
      <c r="K938" s="121"/>
      <c r="L938" s="121"/>
      <c r="M938" s="570"/>
      <c r="N938" s="569"/>
      <c r="O938" s="569"/>
      <c r="P938" s="569"/>
      <c r="Q938" s="121"/>
      <c r="R938" s="121" t="s">
        <v>5234</v>
      </c>
      <c r="S938" s="121" t="s">
        <v>2742</v>
      </c>
      <c r="T938" s="121" t="s">
        <v>3251</v>
      </c>
      <c r="U938" s="121">
        <v>0</v>
      </c>
      <c r="V938" s="121" t="s">
        <v>3071</v>
      </c>
      <c r="W938" s="121" t="s">
        <v>2969</v>
      </c>
      <c r="X938" s="121" t="s">
        <v>2721</v>
      </c>
      <c r="Y938" s="121" t="s">
        <v>2465</v>
      </c>
      <c r="Z938" s="121" t="s">
        <v>2744</v>
      </c>
      <c r="AA938" s="121" t="s">
        <v>2751</v>
      </c>
      <c r="AB938" s="121" t="s">
        <v>5235</v>
      </c>
      <c r="AC938" s="121" t="s">
        <v>2103</v>
      </c>
      <c r="AD938" s="121" t="s">
        <v>2747</v>
      </c>
      <c r="AE938" s="121" t="s">
        <v>3339</v>
      </c>
      <c r="AF938" s="121"/>
      <c r="AG938" s="121"/>
      <c r="AH938" s="121"/>
      <c r="AI938" s="551"/>
      <c r="AJ938" s="551"/>
      <c r="AK938" s="551"/>
      <c r="AL938" s="551"/>
      <c r="AM938" s="551"/>
      <c r="AN938" s="551"/>
      <c r="AO938" s="551"/>
      <c r="AP938" s="551"/>
      <c r="AQ938" s="551"/>
      <c r="AR938" s="551"/>
      <c r="AS938" s="551"/>
      <c r="AT938" s="551"/>
      <c r="AU938" s="551"/>
      <c r="AV938" s="551"/>
      <c r="AW938" s="551"/>
      <c r="AX938" s="551"/>
    </row>
    <row r="939">
      <c r="A939" s="570" t="s">
        <v>5038</v>
      </c>
      <c r="B939" s="570" t="s">
        <v>5236</v>
      </c>
      <c r="C939" s="570" t="s">
        <v>5040</v>
      </c>
      <c r="D939" s="570" t="s">
        <v>5041</v>
      </c>
      <c r="E939" s="570" t="s">
        <v>2714</v>
      </c>
      <c r="F939" s="570">
        <v>16</v>
      </c>
      <c r="G939" s="570">
        <v>64</v>
      </c>
      <c r="H939" s="570">
        <v>1200</v>
      </c>
      <c r="I939" s="569"/>
      <c r="J939" s="121"/>
      <c r="K939" s="121"/>
      <c r="L939" s="121"/>
      <c r="M939" s="570"/>
      <c r="N939" s="569"/>
      <c r="O939" s="569"/>
      <c r="P939" s="569"/>
      <c r="Q939" s="121"/>
      <c r="R939" s="121" t="s">
        <v>5237</v>
      </c>
      <c r="S939" s="121" t="s">
        <v>2742</v>
      </c>
      <c r="T939" s="121" t="s">
        <v>3251</v>
      </c>
      <c r="U939" s="121">
        <v>0</v>
      </c>
      <c r="V939" s="121" t="s">
        <v>3071</v>
      </c>
      <c r="W939" s="121" t="s">
        <v>2969</v>
      </c>
      <c r="X939" s="121" t="s">
        <v>2721</v>
      </c>
      <c r="Y939" s="121" t="s">
        <v>2465</v>
      </c>
      <c r="Z939" s="121" t="s">
        <v>2744</v>
      </c>
      <c r="AA939" s="121" t="s">
        <v>2751</v>
      </c>
      <c r="AB939" s="121" t="s">
        <v>5238</v>
      </c>
      <c r="AC939" s="121" t="s">
        <v>2103</v>
      </c>
      <c r="AD939" s="121" t="s">
        <v>2747</v>
      </c>
      <c r="AE939" s="121" t="s">
        <v>5239</v>
      </c>
      <c r="AF939" s="121"/>
      <c r="AG939" s="121"/>
      <c r="AH939" s="121"/>
      <c r="AI939" s="551"/>
      <c r="AJ939" s="551"/>
      <c r="AK939" s="551"/>
      <c r="AL939" s="551"/>
      <c r="AM939" s="551"/>
      <c r="AN939" s="551"/>
      <c r="AO939" s="551"/>
      <c r="AP939" s="551"/>
      <c r="AQ939" s="551"/>
      <c r="AR939" s="551"/>
      <c r="AS939" s="551"/>
      <c r="AT939" s="551"/>
      <c r="AU939" s="551"/>
      <c r="AV939" s="551"/>
      <c r="AW939" s="551"/>
      <c r="AX939" s="551"/>
    </row>
    <row r="940">
      <c r="A940" s="570" t="s">
        <v>5038</v>
      </c>
      <c r="B940" s="570" t="s">
        <v>5240</v>
      </c>
      <c r="C940" s="570" t="s">
        <v>5040</v>
      </c>
      <c r="D940" s="570" t="s">
        <v>5041</v>
      </c>
      <c r="E940" s="570" t="s">
        <v>2714</v>
      </c>
      <c r="F940" s="570">
        <v>16</v>
      </c>
      <c r="G940" s="570">
        <v>64</v>
      </c>
      <c r="H940" s="570">
        <v>1200</v>
      </c>
      <c r="I940" s="569"/>
      <c r="J940" s="121"/>
      <c r="K940" s="121"/>
      <c r="L940" s="121"/>
      <c r="M940" s="570"/>
      <c r="N940" s="569"/>
      <c r="O940" s="569"/>
      <c r="P940" s="569"/>
      <c r="Q940" s="121"/>
      <c r="R940" s="121" t="s">
        <v>5241</v>
      </c>
      <c r="S940" s="121" t="s">
        <v>2742</v>
      </c>
      <c r="T940" s="121" t="s">
        <v>3251</v>
      </c>
      <c r="U940" s="121">
        <v>0</v>
      </c>
      <c r="V940" s="121" t="s">
        <v>3071</v>
      </c>
      <c r="W940" s="121" t="s">
        <v>2969</v>
      </c>
      <c r="X940" s="121" t="s">
        <v>2721</v>
      </c>
      <c r="Y940" s="121" t="s">
        <v>2465</v>
      </c>
      <c r="Z940" s="121" t="s">
        <v>2744</v>
      </c>
      <c r="AA940" s="121" t="s">
        <v>2751</v>
      </c>
      <c r="AB940" s="121" t="s">
        <v>5242</v>
      </c>
      <c r="AC940" s="121" t="s">
        <v>2103</v>
      </c>
      <c r="AD940" s="121" t="s">
        <v>2747</v>
      </c>
      <c r="AE940" s="121" t="s">
        <v>5239</v>
      </c>
      <c r="AF940" s="121"/>
      <c r="AG940" s="121"/>
      <c r="AH940" s="121"/>
      <c r="AI940" s="551"/>
      <c r="AJ940" s="551"/>
      <c r="AK940" s="551"/>
      <c r="AL940" s="551"/>
      <c r="AM940" s="551"/>
      <c r="AN940" s="551"/>
      <c r="AO940" s="551"/>
      <c r="AP940" s="551"/>
      <c r="AQ940" s="551"/>
      <c r="AR940" s="551"/>
      <c r="AS940" s="551"/>
      <c r="AT940" s="551"/>
      <c r="AU940" s="551"/>
      <c r="AV940" s="551"/>
      <c r="AW940" s="551"/>
      <c r="AX940" s="551"/>
    </row>
    <row r="941">
      <c r="A941" s="570" t="s">
        <v>5038</v>
      </c>
      <c r="B941" s="570" t="s">
        <v>5243</v>
      </c>
      <c r="C941" s="570" t="s">
        <v>5040</v>
      </c>
      <c r="D941" s="570" t="s">
        <v>5041</v>
      </c>
      <c r="E941" s="570" t="s">
        <v>2714</v>
      </c>
      <c r="F941" s="570">
        <v>16</v>
      </c>
      <c r="G941" s="570">
        <v>64</v>
      </c>
      <c r="H941" s="570">
        <v>1200</v>
      </c>
      <c r="I941" s="569"/>
      <c r="J941" s="121"/>
      <c r="K941" s="121"/>
      <c r="L941" s="121"/>
      <c r="M941" s="570"/>
      <c r="N941" s="569"/>
      <c r="O941" s="569"/>
      <c r="P941" s="569"/>
      <c r="Q941" s="121"/>
      <c r="R941" s="121" t="s">
        <v>5244</v>
      </c>
      <c r="S941" s="121" t="s">
        <v>2742</v>
      </c>
      <c r="T941" s="121" t="s">
        <v>3251</v>
      </c>
      <c r="U941" s="121">
        <v>0</v>
      </c>
      <c r="V941" s="121" t="s">
        <v>3071</v>
      </c>
      <c r="W941" s="121" t="s">
        <v>2969</v>
      </c>
      <c r="X941" s="121" t="s">
        <v>2721</v>
      </c>
      <c r="Y941" s="121" t="s">
        <v>2465</v>
      </c>
      <c r="Z941" s="121" t="s">
        <v>2744</v>
      </c>
      <c r="AA941" s="121" t="s">
        <v>2751</v>
      </c>
      <c r="AB941" s="121" t="s">
        <v>5245</v>
      </c>
      <c r="AC941" s="121" t="s">
        <v>2103</v>
      </c>
      <c r="AD941" s="121" t="s">
        <v>2747</v>
      </c>
      <c r="AE941" s="121" t="s">
        <v>5239</v>
      </c>
      <c r="AF941" s="121"/>
      <c r="AG941" s="121"/>
      <c r="AH941" s="121"/>
      <c r="AI941" s="551"/>
      <c r="AJ941" s="551"/>
      <c r="AK941" s="551"/>
      <c r="AL941" s="551"/>
      <c r="AM941" s="551"/>
      <c r="AN941" s="551"/>
      <c r="AO941" s="551"/>
      <c r="AP941" s="551"/>
      <c r="AQ941" s="551"/>
      <c r="AR941" s="551"/>
      <c r="AS941" s="551"/>
      <c r="AT941" s="551"/>
      <c r="AU941" s="551"/>
      <c r="AV941" s="551"/>
      <c r="AW941" s="551"/>
      <c r="AX941" s="551"/>
    </row>
    <row r="942">
      <c r="A942" s="570" t="s">
        <v>5038</v>
      </c>
      <c r="B942" s="570" t="s">
        <v>5246</v>
      </c>
      <c r="C942" s="570" t="s">
        <v>5040</v>
      </c>
      <c r="D942" s="570" t="s">
        <v>5041</v>
      </c>
      <c r="E942" s="570" t="s">
        <v>2714</v>
      </c>
      <c r="F942" s="570">
        <v>16</v>
      </c>
      <c r="G942" s="570">
        <v>64</v>
      </c>
      <c r="H942" s="570">
        <v>1200</v>
      </c>
      <c r="I942" s="569"/>
      <c r="J942" s="121"/>
      <c r="K942" s="121"/>
      <c r="L942" s="121"/>
      <c r="M942" s="570"/>
      <c r="N942" s="569"/>
      <c r="O942" s="569"/>
      <c r="P942" s="569"/>
      <c r="Q942" s="121"/>
      <c r="R942" s="121" t="s">
        <v>5247</v>
      </c>
      <c r="S942" s="121" t="s">
        <v>2742</v>
      </c>
      <c r="T942" s="121" t="s">
        <v>3251</v>
      </c>
      <c r="U942" s="121">
        <v>0</v>
      </c>
      <c r="V942" s="121" t="s">
        <v>3071</v>
      </c>
      <c r="W942" s="121" t="s">
        <v>2969</v>
      </c>
      <c r="X942" s="121" t="s">
        <v>2721</v>
      </c>
      <c r="Y942" s="121" t="s">
        <v>2465</v>
      </c>
      <c r="Z942" s="121" t="s">
        <v>2744</v>
      </c>
      <c r="AA942" s="121" t="s">
        <v>2751</v>
      </c>
      <c r="AB942" s="121" t="s">
        <v>5248</v>
      </c>
      <c r="AC942" s="121" t="s">
        <v>2103</v>
      </c>
      <c r="AD942" s="121" t="s">
        <v>2747</v>
      </c>
      <c r="AE942" s="121" t="s">
        <v>3339</v>
      </c>
      <c r="AF942" s="121"/>
      <c r="AG942" s="121"/>
      <c r="AH942" s="121"/>
      <c r="AI942" s="551"/>
      <c r="AJ942" s="551"/>
      <c r="AK942" s="551"/>
      <c r="AL942" s="551"/>
      <c r="AM942" s="551"/>
      <c r="AN942" s="551"/>
      <c r="AO942" s="551"/>
      <c r="AP942" s="551"/>
      <c r="AQ942" s="551"/>
      <c r="AR942" s="551"/>
      <c r="AS942" s="551"/>
      <c r="AT942" s="551"/>
      <c r="AU942" s="551"/>
      <c r="AV942" s="551"/>
      <c r="AW942" s="551"/>
      <c r="AX942" s="551"/>
    </row>
    <row r="943">
      <c r="A943" s="570" t="s">
        <v>5038</v>
      </c>
      <c r="B943" s="570" t="s">
        <v>5249</v>
      </c>
      <c r="C943" s="570" t="s">
        <v>5040</v>
      </c>
      <c r="D943" s="570" t="s">
        <v>5041</v>
      </c>
      <c r="E943" s="570" t="s">
        <v>2714</v>
      </c>
      <c r="F943" s="570">
        <v>16</v>
      </c>
      <c r="G943" s="570">
        <v>64</v>
      </c>
      <c r="H943" s="570">
        <v>1200</v>
      </c>
      <c r="I943" s="569"/>
      <c r="J943" s="121"/>
      <c r="K943" s="121"/>
      <c r="L943" s="121"/>
      <c r="M943" s="570"/>
      <c r="N943" s="569"/>
      <c r="O943" s="569"/>
      <c r="P943" s="569"/>
      <c r="Q943" s="121"/>
      <c r="R943" s="121" t="s">
        <v>5250</v>
      </c>
      <c r="S943" s="121" t="s">
        <v>2742</v>
      </c>
      <c r="T943" s="121" t="s">
        <v>3251</v>
      </c>
      <c r="U943" s="121">
        <v>0</v>
      </c>
      <c r="V943" s="121" t="s">
        <v>3071</v>
      </c>
      <c r="W943" s="121" t="s">
        <v>2969</v>
      </c>
      <c r="X943" s="121" t="s">
        <v>2721</v>
      </c>
      <c r="Y943" s="121" t="s">
        <v>2465</v>
      </c>
      <c r="Z943" s="121" t="s">
        <v>2744</v>
      </c>
      <c r="AA943" s="121" t="s">
        <v>2751</v>
      </c>
      <c r="AB943" s="121" t="s">
        <v>5251</v>
      </c>
      <c r="AC943" s="121" t="s">
        <v>2103</v>
      </c>
      <c r="AD943" s="121" t="s">
        <v>2747</v>
      </c>
      <c r="AE943" s="121" t="s">
        <v>3053</v>
      </c>
      <c r="AF943" s="121"/>
      <c r="AG943" s="121"/>
      <c r="AH943" s="121"/>
      <c r="AI943" s="551"/>
      <c r="AJ943" s="551"/>
      <c r="AK943" s="551"/>
      <c r="AL943" s="551"/>
      <c r="AM943" s="551"/>
      <c r="AN943" s="551"/>
      <c r="AO943" s="551"/>
      <c r="AP943" s="551"/>
      <c r="AQ943" s="551"/>
      <c r="AR943" s="551"/>
      <c r="AS943" s="551"/>
      <c r="AT943" s="551"/>
      <c r="AU943" s="551"/>
      <c r="AV943" s="551"/>
      <c r="AW943" s="551"/>
      <c r="AX943" s="551"/>
    </row>
    <row r="944">
      <c r="A944" s="570" t="s">
        <v>5038</v>
      </c>
      <c r="B944" s="570" t="s">
        <v>5252</v>
      </c>
      <c r="C944" s="570" t="s">
        <v>5040</v>
      </c>
      <c r="D944" s="570" t="s">
        <v>5041</v>
      </c>
      <c r="E944" s="570" t="s">
        <v>2714</v>
      </c>
      <c r="F944" s="570">
        <v>16</v>
      </c>
      <c r="G944" s="570">
        <v>64</v>
      </c>
      <c r="H944" s="570">
        <v>1200</v>
      </c>
      <c r="I944" s="569"/>
      <c r="J944" s="121"/>
      <c r="K944" s="121"/>
      <c r="L944" s="121"/>
      <c r="M944" s="570"/>
      <c r="N944" s="569"/>
      <c r="O944" s="569"/>
      <c r="P944" s="569"/>
      <c r="Q944" s="121"/>
      <c r="R944" s="121" t="s">
        <v>5253</v>
      </c>
      <c r="S944" s="121" t="s">
        <v>2742</v>
      </c>
      <c r="T944" s="121" t="s">
        <v>3251</v>
      </c>
      <c r="U944" s="121">
        <v>0</v>
      </c>
      <c r="V944" s="121" t="s">
        <v>3071</v>
      </c>
      <c r="W944" s="121" t="s">
        <v>2969</v>
      </c>
      <c r="X944" s="121" t="s">
        <v>2721</v>
      </c>
      <c r="Y944" s="121" t="s">
        <v>2465</v>
      </c>
      <c r="Z944" s="121" t="s">
        <v>2744</v>
      </c>
      <c r="AA944" s="121" t="s">
        <v>2751</v>
      </c>
      <c r="AB944" s="121" t="s">
        <v>5254</v>
      </c>
      <c r="AC944" s="121" t="s">
        <v>2103</v>
      </c>
      <c r="AD944" s="121" t="s">
        <v>2747</v>
      </c>
      <c r="AE944" s="121" t="s">
        <v>3053</v>
      </c>
      <c r="AF944" s="121"/>
      <c r="AG944" s="121"/>
      <c r="AH944" s="121"/>
      <c r="AI944" s="551"/>
      <c r="AJ944" s="551"/>
      <c r="AK944" s="551"/>
      <c r="AL944" s="551"/>
      <c r="AM944" s="551"/>
      <c r="AN944" s="551"/>
      <c r="AO944" s="551"/>
      <c r="AP944" s="551"/>
      <c r="AQ944" s="551"/>
      <c r="AR944" s="551"/>
      <c r="AS944" s="551"/>
      <c r="AT944" s="551"/>
      <c r="AU944" s="551"/>
      <c r="AV944" s="551"/>
      <c r="AW944" s="551"/>
      <c r="AX944" s="551"/>
    </row>
    <row r="945">
      <c r="A945" s="570" t="s">
        <v>5038</v>
      </c>
      <c r="B945" s="570" t="s">
        <v>5255</v>
      </c>
      <c r="C945" s="570" t="s">
        <v>5040</v>
      </c>
      <c r="D945" s="570" t="s">
        <v>5041</v>
      </c>
      <c r="E945" s="570" t="s">
        <v>2714</v>
      </c>
      <c r="F945" s="570">
        <v>16</v>
      </c>
      <c r="G945" s="570">
        <v>64</v>
      </c>
      <c r="H945" s="570">
        <v>1200</v>
      </c>
      <c r="I945" s="569"/>
      <c r="J945" s="121"/>
      <c r="K945" s="121"/>
      <c r="L945" s="121"/>
      <c r="M945" s="570"/>
      <c r="N945" s="569"/>
      <c r="O945" s="569"/>
      <c r="P945" s="569"/>
      <c r="Q945" s="121"/>
      <c r="R945" s="121" t="s">
        <v>5256</v>
      </c>
      <c r="S945" s="121" t="s">
        <v>2742</v>
      </c>
      <c r="T945" s="121" t="s">
        <v>3251</v>
      </c>
      <c r="U945" s="121">
        <v>0</v>
      </c>
      <c r="V945" s="121" t="s">
        <v>3071</v>
      </c>
      <c r="W945" s="121" t="s">
        <v>2969</v>
      </c>
      <c r="X945" s="121" t="s">
        <v>2721</v>
      </c>
      <c r="Y945" s="121" t="s">
        <v>2465</v>
      </c>
      <c r="Z945" s="121" t="s">
        <v>2744</v>
      </c>
      <c r="AA945" s="121" t="s">
        <v>2751</v>
      </c>
      <c r="AB945" s="121" t="s">
        <v>5257</v>
      </c>
      <c r="AC945" s="121" t="s">
        <v>2103</v>
      </c>
      <c r="AD945" s="121" t="s">
        <v>2747</v>
      </c>
      <c r="AE945" s="121" t="s">
        <v>3339</v>
      </c>
      <c r="AF945" s="121"/>
      <c r="AG945" s="121"/>
      <c r="AH945" s="121"/>
      <c r="AI945" s="551"/>
      <c r="AJ945" s="551"/>
      <c r="AK945" s="551"/>
      <c r="AL945" s="551"/>
      <c r="AM945" s="551"/>
      <c r="AN945" s="551"/>
      <c r="AO945" s="551"/>
      <c r="AP945" s="551"/>
      <c r="AQ945" s="551"/>
      <c r="AR945" s="551"/>
      <c r="AS945" s="551"/>
      <c r="AT945" s="551"/>
      <c r="AU945" s="551"/>
      <c r="AV945" s="551"/>
      <c r="AW945" s="551"/>
      <c r="AX945" s="551"/>
    </row>
    <row r="946">
      <c r="A946" s="570" t="s">
        <v>5038</v>
      </c>
      <c r="B946" s="570" t="s">
        <v>5258</v>
      </c>
      <c r="C946" s="570" t="s">
        <v>5040</v>
      </c>
      <c r="D946" s="570" t="s">
        <v>5041</v>
      </c>
      <c r="E946" s="570" t="s">
        <v>2714</v>
      </c>
      <c r="F946" s="570">
        <v>32</v>
      </c>
      <c r="G946" s="570">
        <v>64</v>
      </c>
      <c r="H946" s="570">
        <v>1200</v>
      </c>
      <c r="I946" s="569"/>
      <c r="J946" s="121"/>
      <c r="K946" s="121"/>
      <c r="L946" s="121"/>
      <c r="M946" s="570"/>
      <c r="N946" s="569"/>
      <c r="O946" s="569"/>
      <c r="P946" s="569"/>
      <c r="Q946" s="121"/>
      <c r="R946" s="121" t="s">
        <v>5258</v>
      </c>
      <c r="S946" s="121" t="s">
        <v>2742</v>
      </c>
      <c r="T946" s="121" t="s">
        <v>3251</v>
      </c>
      <c r="U946" s="121">
        <v>0</v>
      </c>
      <c r="V946" s="121" t="s">
        <v>3164</v>
      </c>
      <c r="W946" s="121" t="s">
        <v>2969</v>
      </c>
      <c r="X946" s="121" t="s">
        <v>2721</v>
      </c>
      <c r="Y946" s="121" t="s">
        <v>2465</v>
      </c>
      <c r="Z946" s="121" t="s">
        <v>2744</v>
      </c>
      <c r="AA946" s="121" t="s">
        <v>2745</v>
      </c>
      <c r="AB946" s="121" t="s">
        <v>3334</v>
      </c>
      <c r="AC946" s="121" t="s">
        <v>2103</v>
      </c>
      <c r="AD946" s="121" t="s">
        <v>2747</v>
      </c>
      <c r="AE946" s="121" t="s">
        <v>3335</v>
      </c>
      <c r="AF946" s="121"/>
      <c r="AG946" s="121"/>
      <c r="AH946" s="121"/>
      <c r="AI946" s="551"/>
      <c r="AJ946" s="551"/>
      <c r="AK946" s="551"/>
      <c r="AL946" s="551"/>
      <c r="AM946" s="551"/>
      <c r="AN946" s="551"/>
      <c r="AO946" s="551"/>
      <c r="AP946" s="551"/>
      <c r="AQ946" s="551"/>
      <c r="AR946" s="551"/>
      <c r="AS946" s="551"/>
      <c r="AT946" s="551"/>
      <c r="AU946" s="551"/>
      <c r="AV946" s="551"/>
      <c r="AW946" s="551"/>
      <c r="AX946" s="551"/>
    </row>
    <row r="947">
      <c r="A947" s="570" t="s">
        <v>5038</v>
      </c>
      <c r="B947" s="570" t="s">
        <v>5259</v>
      </c>
      <c r="C947" s="570" t="s">
        <v>5040</v>
      </c>
      <c r="D947" s="570" t="s">
        <v>5041</v>
      </c>
      <c r="E947" s="570" t="s">
        <v>2714</v>
      </c>
      <c r="F947" s="570">
        <v>32</v>
      </c>
      <c r="G947" s="570">
        <v>64</v>
      </c>
      <c r="H947" s="570">
        <v>1200</v>
      </c>
      <c r="I947" s="569"/>
      <c r="J947" s="121"/>
      <c r="K947" s="121"/>
      <c r="L947" s="121"/>
      <c r="M947" s="570"/>
      <c r="N947" s="569"/>
      <c r="O947" s="569"/>
      <c r="P947" s="569"/>
      <c r="Q947" s="121"/>
      <c r="R947" s="121" t="s">
        <v>5259</v>
      </c>
      <c r="S947" s="121" t="s">
        <v>2742</v>
      </c>
      <c r="T947" s="121" t="s">
        <v>3251</v>
      </c>
      <c r="U947" s="121">
        <v>0</v>
      </c>
      <c r="V947" s="121" t="s">
        <v>3164</v>
      </c>
      <c r="W947" s="121" t="s">
        <v>2969</v>
      </c>
      <c r="X947" s="121" t="s">
        <v>2721</v>
      </c>
      <c r="Y947" s="121" t="s">
        <v>2465</v>
      </c>
      <c r="Z947" s="121" t="s">
        <v>2744</v>
      </c>
      <c r="AA947" s="121" t="s">
        <v>2745</v>
      </c>
      <c r="AB947" s="121" t="s">
        <v>3181</v>
      </c>
      <c r="AC947" s="121" t="s">
        <v>2103</v>
      </c>
      <c r="AD947" s="121" t="s">
        <v>2747</v>
      </c>
      <c r="AE947" s="121" t="s">
        <v>3182</v>
      </c>
      <c r="AF947" s="121"/>
      <c r="AG947" s="121"/>
      <c r="AH947" s="121"/>
      <c r="AI947" s="551"/>
      <c r="AJ947" s="551"/>
      <c r="AK947" s="551"/>
      <c r="AL947" s="551"/>
      <c r="AM947" s="551"/>
      <c r="AN947" s="551"/>
      <c r="AO947" s="551"/>
      <c r="AP947" s="551"/>
      <c r="AQ947" s="551"/>
      <c r="AR947" s="551"/>
      <c r="AS947" s="551"/>
      <c r="AT947" s="551"/>
      <c r="AU947" s="551"/>
      <c r="AV947" s="551"/>
      <c r="AW947" s="551"/>
      <c r="AX947" s="551"/>
    </row>
    <row r="948">
      <c r="A948" s="570" t="s">
        <v>5038</v>
      </c>
      <c r="B948" s="570" t="s">
        <v>5260</v>
      </c>
      <c r="C948" s="570" t="s">
        <v>5040</v>
      </c>
      <c r="D948" s="570" t="s">
        <v>5041</v>
      </c>
      <c r="E948" s="570" t="s">
        <v>2714</v>
      </c>
      <c r="F948" s="570">
        <v>32</v>
      </c>
      <c r="G948" s="570">
        <v>64</v>
      </c>
      <c r="H948" s="570">
        <v>1200</v>
      </c>
      <c r="I948" s="569"/>
      <c r="J948" s="121"/>
      <c r="K948" s="121"/>
      <c r="L948" s="121"/>
      <c r="M948" s="570"/>
      <c r="N948" s="569"/>
      <c r="O948" s="569"/>
      <c r="P948" s="569"/>
      <c r="Q948" s="121"/>
      <c r="R948" s="121" t="s">
        <v>5260</v>
      </c>
      <c r="S948" s="121" t="s">
        <v>2742</v>
      </c>
      <c r="T948" s="121" t="s">
        <v>3251</v>
      </c>
      <c r="U948" s="121">
        <v>0</v>
      </c>
      <c r="V948" s="121" t="s">
        <v>3164</v>
      </c>
      <c r="W948" s="121" t="s">
        <v>2969</v>
      </c>
      <c r="X948" s="121" t="s">
        <v>2721</v>
      </c>
      <c r="Y948" s="121" t="s">
        <v>2465</v>
      </c>
      <c r="Z948" s="121" t="s">
        <v>2744</v>
      </c>
      <c r="AA948" s="121" t="s">
        <v>2745</v>
      </c>
      <c r="AB948" s="121" t="s">
        <v>3345</v>
      </c>
      <c r="AC948" s="121" t="s">
        <v>2103</v>
      </c>
      <c r="AD948" s="121" t="s">
        <v>2747</v>
      </c>
      <c r="AE948" s="121" t="s">
        <v>3335</v>
      </c>
      <c r="AF948" s="121"/>
      <c r="AG948" s="121"/>
      <c r="AH948" s="121"/>
      <c r="AI948" s="551"/>
      <c r="AJ948" s="551"/>
      <c r="AK948" s="551"/>
      <c r="AL948" s="551"/>
      <c r="AM948" s="551"/>
      <c r="AN948" s="551"/>
      <c r="AO948" s="551"/>
      <c r="AP948" s="551"/>
      <c r="AQ948" s="551"/>
      <c r="AR948" s="551"/>
      <c r="AS948" s="551"/>
      <c r="AT948" s="551"/>
      <c r="AU948" s="551"/>
      <c r="AV948" s="551"/>
      <c r="AW948" s="551"/>
      <c r="AX948" s="551"/>
    </row>
    <row r="949">
      <c r="A949" s="570" t="s">
        <v>5038</v>
      </c>
      <c r="B949" s="570" t="s">
        <v>5261</v>
      </c>
      <c r="C949" s="570" t="s">
        <v>5040</v>
      </c>
      <c r="D949" s="570" t="s">
        <v>5041</v>
      </c>
      <c r="E949" s="570" t="s">
        <v>2714</v>
      </c>
      <c r="F949" s="570">
        <v>32</v>
      </c>
      <c r="G949" s="570">
        <v>64</v>
      </c>
      <c r="H949" s="570">
        <v>1200</v>
      </c>
      <c r="I949" s="569"/>
      <c r="J949" s="121"/>
      <c r="K949" s="121"/>
      <c r="L949" s="121"/>
      <c r="M949" s="570"/>
      <c r="N949" s="569"/>
      <c r="O949" s="569"/>
      <c r="P949" s="569"/>
      <c r="Q949" s="121"/>
      <c r="R949" s="121" t="s">
        <v>5261</v>
      </c>
      <c r="S949" s="121" t="s">
        <v>2742</v>
      </c>
      <c r="T949" s="121" t="s">
        <v>3251</v>
      </c>
      <c r="U949" s="121">
        <v>0</v>
      </c>
      <c r="V949" s="121" t="s">
        <v>3164</v>
      </c>
      <c r="W949" s="121" t="s">
        <v>2969</v>
      </c>
      <c r="X949" s="121" t="s">
        <v>2721</v>
      </c>
      <c r="Y949" s="121" t="s">
        <v>2465</v>
      </c>
      <c r="Z949" s="121" t="s">
        <v>2744</v>
      </c>
      <c r="AA949" s="121" t="s">
        <v>2745</v>
      </c>
      <c r="AB949" s="121" t="s">
        <v>4070</v>
      </c>
      <c r="AC949" s="121" t="s">
        <v>2103</v>
      </c>
      <c r="AD949" s="121" t="s">
        <v>2747</v>
      </c>
      <c r="AE949" s="121" t="s">
        <v>3339</v>
      </c>
      <c r="AF949" s="121"/>
      <c r="AG949" s="121"/>
      <c r="AH949" s="121"/>
      <c r="AI949" s="551"/>
      <c r="AJ949" s="551"/>
      <c r="AK949" s="551"/>
      <c r="AL949" s="551"/>
      <c r="AM949" s="551"/>
      <c r="AN949" s="551"/>
      <c r="AO949" s="551"/>
      <c r="AP949" s="551"/>
      <c r="AQ949" s="551"/>
      <c r="AR949" s="551"/>
      <c r="AS949" s="551"/>
      <c r="AT949" s="551"/>
      <c r="AU949" s="551"/>
      <c r="AV949" s="551"/>
      <c r="AW949" s="551"/>
      <c r="AX949" s="551"/>
    </row>
    <row r="950">
      <c r="A950" s="570" t="s">
        <v>5038</v>
      </c>
      <c r="B950" s="570" t="s">
        <v>5262</v>
      </c>
      <c r="C950" s="570" t="s">
        <v>5040</v>
      </c>
      <c r="D950" s="570" t="s">
        <v>5041</v>
      </c>
      <c r="E950" s="570" t="s">
        <v>2714</v>
      </c>
      <c r="F950" s="570">
        <v>32</v>
      </c>
      <c r="G950" s="570">
        <v>64</v>
      </c>
      <c r="H950" s="570">
        <v>1200</v>
      </c>
      <c r="I950" s="569"/>
      <c r="J950" s="121"/>
      <c r="K950" s="121"/>
      <c r="L950" s="121"/>
      <c r="M950" s="570"/>
      <c r="N950" s="569"/>
      <c r="O950" s="569"/>
      <c r="P950" s="569"/>
      <c r="Q950" s="121"/>
      <c r="R950" s="121" t="s">
        <v>5262</v>
      </c>
      <c r="S950" s="121" t="s">
        <v>2742</v>
      </c>
      <c r="T950" s="121" t="s">
        <v>3251</v>
      </c>
      <c r="U950" s="121">
        <v>0</v>
      </c>
      <c r="V950" s="121" t="s">
        <v>3164</v>
      </c>
      <c r="W950" s="121" t="s">
        <v>2969</v>
      </c>
      <c r="X950" s="121" t="s">
        <v>2721</v>
      </c>
      <c r="Y950" s="121" t="s">
        <v>2465</v>
      </c>
      <c r="Z950" s="121" t="s">
        <v>2744</v>
      </c>
      <c r="AA950" s="121" t="s">
        <v>2745</v>
      </c>
      <c r="AB950" s="121" t="s">
        <v>4066</v>
      </c>
      <c r="AC950" s="121" t="s">
        <v>2103</v>
      </c>
      <c r="AD950" s="121" t="s">
        <v>2747</v>
      </c>
      <c r="AE950" s="121" t="s">
        <v>3331</v>
      </c>
      <c r="AF950" s="121"/>
      <c r="AG950" s="121"/>
      <c r="AH950" s="121"/>
      <c r="AI950" s="551"/>
      <c r="AJ950" s="551"/>
      <c r="AK950" s="551"/>
      <c r="AL950" s="551"/>
      <c r="AM950" s="551"/>
      <c r="AN950" s="551"/>
      <c r="AO950" s="551"/>
      <c r="AP950" s="551"/>
      <c r="AQ950" s="551"/>
      <c r="AR950" s="551"/>
      <c r="AS950" s="551"/>
      <c r="AT950" s="551"/>
      <c r="AU950" s="551"/>
      <c r="AV950" s="551"/>
      <c r="AW950" s="551"/>
      <c r="AX950" s="551"/>
    </row>
    <row r="951">
      <c r="A951" s="570" t="s">
        <v>5038</v>
      </c>
      <c r="B951" s="570" t="s">
        <v>5263</v>
      </c>
      <c r="C951" s="570" t="s">
        <v>5040</v>
      </c>
      <c r="D951" s="570" t="s">
        <v>5041</v>
      </c>
      <c r="E951" s="570" t="s">
        <v>2714</v>
      </c>
      <c r="F951" s="570">
        <v>16</v>
      </c>
      <c r="G951" s="570">
        <v>64</v>
      </c>
      <c r="H951" s="570">
        <v>1200</v>
      </c>
      <c r="I951" s="569"/>
      <c r="J951" s="121"/>
      <c r="K951" s="121"/>
      <c r="L951" s="121"/>
      <c r="M951" s="570"/>
      <c r="N951" s="569"/>
      <c r="O951" s="569"/>
      <c r="P951" s="569"/>
      <c r="Q951" s="121"/>
      <c r="R951" s="121" t="s">
        <v>5263</v>
      </c>
      <c r="S951" s="121" t="s">
        <v>2742</v>
      </c>
      <c r="T951" s="121" t="s">
        <v>3251</v>
      </c>
      <c r="U951" s="121">
        <v>0</v>
      </c>
      <c r="V951" s="121" t="s">
        <v>3164</v>
      </c>
      <c r="W951" s="121" t="s">
        <v>2969</v>
      </c>
      <c r="X951" s="121" t="s">
        <v>2721</v>
      </c>
      <c r="Y951" s="121" t="s">
        <v>2465</v>
      </c>
      <c r="Z951" s="121" t="s">
        <v>2744</v>
      </c>
      <c r="AA951" s="121" t="s">
        <v>2745</v>
      </c>
      <c r="AB951" s="121" t="s">
        <v>3774</v>
      </c>
      <c r="AC951" s="121" t="s">
        <v>2103</v>
      </c>
      <c r="AD951" s="121" t="s">
        <v>2747</v>
      </c>
      <c r="AE951" s="121" t="s">
        <v>3331</v>
      </c>
      <c r="AF951" s="121"/>
      <c r="AG951" s="121"/>
      <c r="AH951" s="121"/>
      <c r="AI951" s="551"/>
      <c r="AJ951" s="551"/>
      <c r="AK951" s="551"/>
      <c r="AL951" s="551"/>
      <c r="AM951" s="551"/>
      <c r="AN951" s="551"/>
      <c r="AO951" s="551"/>
      <c r="AP951" s="551"/>
      <c r="AQ951" s="551"/>
      <c r="AR951" s="551"/>
      <c r="AS951" s="551"/>
      <c r="AT951" s="551"/>
      <c r="AU951" s="551"/>
      <c r="AV951" s="551"/>
      <c r="AW951" s="551"/>
      <c r="AX951" s="551"/>
    </row>
    <row r="952">
      <c r="A952" s="570" t="s">
        <v>5038</v>
      </c>
      <c r="B952" s="570" t="s">
        <v>5264</v>
      </c>
      <c r="C952" s="570" t="s">
        <v>5040</v>
      </c>
      <c r="D952" s="570" t="s">
        <v>5041</v>
      </c>
      <c r="E952" s="570" t="s">
        <v>2714</v>
      </c>
      <c r="F952" s="570">
        <v>16</v>
      </c>
      <c r="G952" s="570">
        <v>64</v>
      </c>
      <c r="H952" s="570">
        <v>1200</v>
      </c>
      <c r="I952" s="569"/>
      <c r="J952" s="121"/>
      <c r="K952" s="121"/>
      <c r="L952" s="121"/>
      <c r="M952" s="570"/>
      <c r="N952" s="569"/>
      <c r="O952" s="569"/>
      <c r="P952" s="569"/>
      <c r="Q952" s="121"/>
      <c r="R952" s="121" t="s">
        <v>5264</v>
      </c>
      <c r="S952" s="121" t="s">
        <v>2742</v>
      </c>
      <c r="T952" s="121" t="s">
        <v>3251</v>
      </c>
      <c r="U952" s="121">
        <v>0</v>
      </c>
      <c r="V952" s="121" t="s">
        <v>3164</v>
      </c>
      <c r="W952" s="121" t="s">
        <v>2969</v>
      </c>
      <c r="X952" s="121" t="s">
        <v>2721</v>
      </c>
      <c r="Y952" s="121" t="s">
        <v>2465</v>
      </c>
      <c r="Z952" s="121" t="s">
        <v>2744</v>
      </c>
      <c r="AA952" s="121" t="s">
        <v>2745</v>
      </c>
      <c r="AB952" s="121" t="s">
        <v>5265</v>
      </c>
      <c r="AC952" s="121" t="s">
        <v>2103</v>
      </c>
      <c r="AD952" s="121" t="s">
        <v>2747</v>
      </c>
      <c r="AE952" s="121" t="s">
        <v>3331</v>
      </c>
      <c r="AF952" s="121"/>
      <c r="AG952" s="121"/>
      <c r="AH952" s="121"/>
      <c r="AI952" s="551"/>
      <c r="AJ952" s="551"/>
      <c r="AK952" s="551"/>
      <c r="AL952" s="551"/>
      <c r="AM952" s="551"/>
      <c r="AN952" s="551"/>
      <c r="AO952" s="551"/>
      <c r="AP952" s="551"/>
      <c r="AQ952" s="551"/>
      <c r="AR952" s="551"/>
      <c r="AS952" s="551"/>
      <c r="AT952" s="551"/>
      <c r="AU952" s="551"/>
      <c r="AV952" s="551"/>
      <c r="AW952" s="551"/>
      <c r="AX952" s="551"/>
    </row>
    <row r="953">
      <c r="A953" s="570" t="s">
        <v>5038</v>
      </c>
      <c r="B953" s="570" t="s">
        <v>5266</v>
      </c>
      <c r="C953" s="570" t="s">
        <v>5040</v>
      </c>
      <c r="D953" s="570" t="s">
        <v>5041</v>
      </c>
      <c r="E953" s="570" t="s">
        <v>2714</v>
      </c>
      <c r="F953" s="570">
        <v>24</v>
      </c>
      <c r="G953" s="570">
        <v>64</v>
      </c>
      <c r="H953" s="570">
        <v>1200</v>
      </c>
      <c r="I953" s="569"/>
      <c r="J953" s="121"/>
      <c r="K953" s="121"/>
      <c r="L953" s="121"/>
      <c r="M953" s="570"/>
      <c r="N953" s="569"/>
      <c r="O953" s="569"/>
      <c r="P953" s="569"/>
      <c r="Q953" s="121"/>
      <c r="R953" s="121" t="s">
        <v>5266</v>
      </c>
      <c r="S953" s="121" t="s">
        <v>2742</v>
      </c>
      <c r="T953" s="121" t="s">
        <v>5267</v>
      </c>
      <c r="U953" s="121">
        <v>0</v>
      </c>
      <c r="V953" s="121" t="s">
        <v>3164</v>
      </c>
      <c r="W953" s="121">
        <v>0</v>
      </c>
      <c r="X953" s="121" t="s">
        <v>2721</v>
      </c>
      <c r="Y953" s="121" t="s">
        <v>2465</v>
      </c>
      <c r="Z953" s="121">
        <v>0</v>
      </c>
      <c r="AA953" s="121">
        <v>0</v>
      </c>
      <c r="AB953" s="121">
        <v>0</v>
      </c>
      <c r="AC953" s="121">
        <v>0</v>
      </c>
      <c r="AD953" s="121">
        <v>0</v>
      </c>
      <c r="AE953" s="121">
        <v>0</v>
      </c>
      <c r="AF953" s="121"/>
      <c r="AG953" s="121"/>
      <c r="AH953" s="121"/>
      <c r="AI953" s="551"/>
      <c r="AJ953" s="551"/>
      <c r="AK953" s="551"/>
      <c r="AL953" s="551"/>
      <c r="AM953" s="551"/>
      <c r="AN953" s="551"/>
      <c r="AO953" s="551"/>
      <c r="AP953" s="551"/>
      <c r="AQ953" s="551"/>
      <c r="AR953" s="551"/>
      <c r="AS953" s="551"/>
      <c r="AT953" s="551"/>
      <c r="AU953" s="551"/>
      <c r="AV953" s="551"/>
      <c r="AW953" s="551"/>
      <c r="AX953" s="551"/>
    </row>
    <row r="954">
      <c r="A954" s="570" t="s">
        <v>5038</v>
      </c>
      <c r="B954" s="570" t="s">
        <v>5268</v>
      </c>
      <c r="C954" s="570" t="s">
        <v>5040</v>
      </c>
      <c r="D954" s="570" t="s">
        <v>5041</v>
      </c>
      <c r="E954" s="570" t="s">
        <v>2714</v>
      </c>
      <c r="F954" s="570">
        <v>24</v>
      </c>
      <c r="G954" s="570">
        <v>64</v>
      </c>
      <c r="H954" s="570">
        <v>1200</v>
      </c>
      <c r="I954" s="569"/>
      <c r="J954" s="121"/>
      <c r="K954" s="121"/>
      <c r="L954" s="121"/>
      <c r="M954" s="570"/>
      <c r="N954" s="569"/>
      <c r="O954" s="569"/>
      <c r="P954" s="569"/>
      <c r="Q954" s="121"/>
      <c r="R954" s="121" t="s">
        <v>5268</v>
      </c>
      <c r="S954" s="121" t="s">
        <v>2742</v>
      </c>
      <c r="T954" s="121" t="s">
        <v>5267</v>
      </c>
      <c r="U954" s="121">
        <v>0</v>
      </c>
      <c r="V954" s="121" t="s">
        <v>3164</v>
      </c>
      <c r="W954" s="121">
        <v>0</v>
      </c>
      <c r="X954" s="121" t="s">
        <v>2721</v>
      </c>
      <c r="Y954" s="121" t="s">
        <v>2465</v>
      </c>
      <c r="Z954" s="121">
        <v>0</v>
      </c>
      <c r="AA954" s="121">
        <v>0</v>
      </c>
      <c r="AB954" s="121">
        <v>0</v>
      </c>
      <c r="AC954" s="121">
        <v>0</v>
      </c>
      <c r="AD954" s="121">
        <v>0</v>
      </c>
      <c r="AE954" s="121">
        <v>0</v>
      </c>
      <c r="AF954" s="121"/>
      <c r="AG954" s="121"/>
      <c r="AH954" s="121"/>
      <c r="AI954" s="551"/>
      <c r="AJ954" s="551"/>
      <c r="AK954" s="551"/>
      <c r="AL954" s="551"/>
      <c r="AM954" s="551"/>
      <c r="AN954" s="551"/>
      <c r="AO954" s="551"/>
      <c r="AP954" s="551"/>
      <c r="AQ954" s="551"/>
      <c r="AR954" s="551"/>
      <c r="AS954" s="551"/>
      <c r="AT954" s="551"/>
      <c r="AU954" s="551"/>
      <c r="AV954" s="551"/>
      <c r="AW954" s="551"/>
      <c r="AX954" s="551"/>
    </row>
    <row r="955">
      <c r="A955" s="570" t="s">
        <v>5038</v>
      </c>
      <c r="B955" s="570" t="s">
        <v>5269</v>
      </c>
      <c r="C955" s="570" t="s">
        <v>5040</v>
      </c>
      <c r="D955" s="570" t="s">
        <v>5041</v>
      </c>
      <c r="E955" s="570" t="s">
        <v>2714</v>
      </c>
      <c r="F955" s="570">
        <v>16</v>
      </c>
      <c r="G955" s="570">
        <v>64</v>
      </c>
      <c r="H955" s="570">
        <v>1200</v>
      </c>
      <c r="I955" s="569"/>
      <c r="J955" s="121"/>
      <c r="K955" s="121"/>
      <c r="L955" s="121"/>
      <c r="M955" s="570"/>
      <c r="N955" s="569"/>
      <c r="O955" s="569"/>
      <c r="P955" s="569"/>
      <c r="Q955" s="121"/>
      <c r="R955" s="121" t="s">
        <v>5269</v>
      </c>
      <c r="S955" s="121" t="s">
        <v>2742</v>
      </c>
      <c r="T955" s="121" t="s">
        <v>5270</v>
      </c>
      <c r="U955" s="121">
        <v>0</v>
      </c>
      <c r="V955" s="121" t="s">
        <v>3164</v>
      </c>
      <c r="W955" s="121" t="s">
        <v>2950</v>
      </c>
      <c r="X955" s="121" t="s">
        <v>2721</v>
      </c>
      <c r="Y955" s="121" t="s">
        <v>2465</v>
      </c>
      <c r="Z955" s="121" t="s">
        <v>2785</v>
      </c>
      <c r="AA955" s="121" t="s">
        <v>2786</v>
      </c>
      <c r="AB955" s="121" t="s">
        <v>3476</v>
      </c>
      <c r="AC955" s="121" t="s">
        <v>2103</v>
      </c>
      <c r="AD955" s="121" t="s">
        <v>2747</v>
      </c>
      <c r="AE955" s="121" t="s">
        <v>3357</v>
      </c>
      <c r="AF955" s="121"/>
      <c r="AG955" s="121"/>
      <c r="AH955" s="121"/>
      <c r="AI955" s="551"/>
      <c r="AJ955" s="551"/>
      <c r="AK955" s="551"/>
      <c r="AL955" s="551"/>
      <c r="AM955" s="551"/>
      <c r="AN955" s="551"/>
      <c r="AO955" s="551"/>
      <c r="AP955" s="551"/>
      <c r="AQ955" s="551"/>
      <c r="AR955" s="551"/>
      <c r="AS955" s="551"/>
      <c r="AT955" s="551"/>
      <c r="AU955" s="551"/>
      <c r="AV955" s="551"/>
      <c r="AW955" s="551"/>
      <c r="AX955" s="551"/>
    </row>
    <row r="956">
      <c r="A956" s="570" t="s">
        <v>5038</v>
      </c>
      <c r="B956" s="570" t="s">
        <v>5271</v>
      </c>
      <c r="C956" s="570" t="s">
        <v>5040</v>
      </c>
      <c r="D956" s="570" t="s">
        <v>5041</v>
      </c>
      <c r="E956" s="570" t="s">
        <v>2714</v>
      </c>
      <c r="F956" s="570">
        <v>16</v>
      </c>
      <c r="G956" s="570">
        <v>64</v>
      </c>
      <c r="H956" s="570">
        <v>1200</v>
      </c>
      <c r="I956" s="569"/>
      <c r="J956" s="121"/>
      <c r="K956" s="121"/>
      <c r="L956" s="121"/>
      <c r="M956" s="570"/>
      <c r="N956" s="569"/>
      <c r="O956" s="569"/>
      <c r="P956" s="569"/>
      <c r="Q956" s="121"/>
      <c r="R956" s="121" t="s">
        <v>5271</v>
      </c>
      <c r="S956" s="121" t="s">
        <v>2742</v>
      </c>
      <c r="T956" s="121" t="s">
        <v>3251</v>
      </c>
      <c r="U956" s="121">
        <v>0</v>
      </c>
      <c r="V956" s="121" t="s">
        <v>3164</v>
      </c>
      <c r="W956" s="121" t="s">
        <v>2969</v>
      </c>
      <c r="X956" s="121" t="s">
        <v>2721</v>
      </c>
      <c r="Y956" s="121" t="s">
        <v>2465</v>
      </c>
      <c r="Z956" s="121" t="s">
        <v>2744</v>
      </c>
      <c r="AA956" s="121" t="s">
        <v>2745</v>
      </c>
      <c r="AB956" s="121" t="s">
        <v>2756</v>
      </c>
      <c r="AC956" s="121" t="s">
        <v>2103</v>
      </c>
      <c r="AD956" s="121" t="s">
        <v>2747</v>
      </c>
      <c r="AE956" s="121" t="s">
        <v>2757</v>
      </c>
      <c r="AF956" s="121"/>
      <c r="AG956" s="121"/>
      <c r="AH956" s="121"/>
      <c r="AI956" s="551"/>
      <c r="AJ956" s="551"/>
      <c r="AK956" s="551"/>
      <c r="AL956" s="551"/>
      <c r="AM956" s="551"/>
      <c r="AN956" s="551"/>
      <c r="AO956" s="551"/>
      <c r="AP956" s="551"/>
      <c r="AQ956" s="551"/>
      <c r="AR956" s="551"/>
      <c r="AS956" s="551"/>
      <c r="AT956" s="551"/>
      <c r="AU956" s="551"/>
      <c r="AV956" s="551"/>
      <c r="AW956" s="551"/>
      <c r="AX956" s="551"/>
    </row>
    <row r="957">
      <c r="A957" s="570" t="s">
        <v>5038</v>
      </c>
      <c r="B957" s="570" t="s">
        <v>5272</v>
      </c>
      <c r="C957" s="570" t="s">
        <v>5040</v>
      </c>
      <c r="D957" s="570" t="s">
        <v>5041</v>
      </c>
      <c r="E957" s="570" t="s">
        <v>2714</v>
      </c>
      <c r="F957" s="570">
        <v>32</v>
      </c>
      <c r="G957" s="570">
        <v>64</v>
      </c>
      <c r="H957" s="570">
        <v>1200</v>
      </c>
      <c r="I957" s="569"/>
      <c r="J957" s="121"/>
      <c r="K957" s="121"/>
      <c r="L957" s="121"/>
      <c r="M957" s="570"/>
      <c r="N957" s="569"/>
      <c r="O957" s="569"/>
      <c r="P957" s="569"/>
      <c r="Q957" s="121"/>
      <c r="R957" s="121" t="s">
        <v>5273</v>
      </c>
      <c r="S957" s="121" t="s">
        <v>2742</v>
      </c>
      <c r="T957" s="121" t="s">
        <v>3251</v>
      </c>
      <c r="U957" s="121">
        <v>0</v>
      </c>
      <c r="V957" s="121" t="s">
        <v>2720</v>
      </c>
      <c r="W957" s="121" t="s">
        <v>2949</v>
      </c>
      <c r="X957" s="121" t="s">
        <v>2721</v>
      </c>
      <c r="Y957" s="121" t="s">
        <v>2465</v>
      </c>
      <c r="Z957" s="121" t="s">
        <v>3155</v>
      </c>
      <c r="AA957" s="121" t="s">
        <v>3222</v>
      </c>
      <c r="AB957" s="121" t="s">
        <v>5274</v>
      </c>
      <c r="AC957" s="121" t="s">
        <v>2103</v>
      </c>
      <c r="AD957" s="121" t="s">
        <v>3224</v>
      </c>
      <c r="AE957" s="121" t="s">
        <v>5275</v>
      </c>
      <c r="AF957" s="121"/>
      <c r="AG957" s="121"/>
      <c r="AH957" s="121"/>
      <c r="AI957" s="551"/>
      <c r="AJ957" s="551"/>
      <c r="AK957" s="551"/>
      <c r="AL957" s="551"/>
      <c r="AM957" s="551"/>
      <c r="AN957" s="551"/>
      <c r="AO957" s="551"/>
      <c r="AP957" s="551"/>
      <c r="AQ957" s="551"/>
      <c r="AR957" s="551"/>
      <c r="AS957" s="551"/>
      <c r="AT957" s="551"/>
      <c r="AU957" s="551"/>
      <c r="AV957" s="551"/>
      <c r="AW957" s="551"/>
      <c r="AX957" s="551"/>
    </row>
    <row r="958">
      <c r="A958" s="570" t="s">
        <v>5038</v>
      </c>
      <c r="B958" s="570" t="s">
        <v>5276</v>
      </c>
      <c r="C958" s="570" t="s">
        <v>5040</v>
      </c>
      <c r="D958" s="570" t="s">
        <v>5041</v>
      </c>
      <c r="E958" s="570" t="s">
        <v>2714</v>
      </c>
      <c r="F958" s="570">
        <v>30</v>
      </c>
      <c r="G958" s="570">
        <v>64</v>
      </c>
      <c r="H958" s="570">
        <v>1200</v>
      </c>
      <c r="I958" s="569"/>
      <c r="J958" s="121"/>
      <c r="K958" s="121"/>
      <c r="L958" s="121"/>
      <c r="M958" s="570"/>
      <c r="N958" s="569"/>
      <c r="O958" s="569"/>
      <c r="P958" s="569"/>
      <c r="Q958" s="121"/>
      <c r="R958" s="121" t="s">
        <v>5276</v>
      </c>
      <c r="S958" s="121" t="s">
        <v>2742</v>
      </c>
      <c r="T958" s="121" t="s">
        <v>3251</v>
      </c>
      <c r="U958" s="121">
        <v>0</v>
      </c>
      <c r="V958" s="121" t="s">
        <v>3164</v>
      </c>
      <c r="W958" s="121" t="s">
        <v>2969</v>
      </c>
      <c r="X958" s="121" t="s">
        <v>2721</v>
      </c>
      <c r="Y958" s="121" t="s">
        <v>2465</v>
      </c>
      <c r="Z958" s="121" t="s">
        <v>2744</v>
      </c>
      <c r="AA958" s="121" t="s">
        <v>2745</v>
      </c>
      <c r="AB958" s="121" t="s">
        <v>4066</v>
      </c>
      <c r="AC958" s="121" t="s">
        <v>2103</v>
      </c>
      <c r="AD958" s="121" t="s">
        <v>2747</v>
      </c>
      <c r="AE958" s="121" t="s">
        <v>3331</v>
      </c>
      <c r="AF958" s="121"/>
      <c r="AG958" s="121"/>
      <c r="AH958" s="121"/>
      <c r="AI958" s="551"/>
      <c r="AJ958" s="551"/>
      <c r="AK958" s="551"/>
      <c r="AL958" s="551"/>
      <c r="AM958" s="551"/>
      <c r="AN958" s="551"/>
      <c r="AO958" s="551"/>
      <c r="AP958" s="551"/>
      <c r="AQ958" s="551"/>
      <c r="AR958" s="551"/>
      <c r="AS958" s="551"/>
      <c r="AT958" s="551"/>
      <c r="AU958" s="551"/>
      <c r="AV958" s="551"/>
      <c r="AW958" s="551"/>
      <c r="AX958" s="551"/>
    </row>
    <row r="959">
      <c r="A959" s="570" t="s">
        <v>5038</v>
      </c>
      <c r="B959" s="570" t="s">
        <v>5277</v>
      </c>
      <c r="C959" s="570" t="s">
        <v>5040</v>
      </c>
      <c r="D959" s="570" t="s">
        <v>5041</v>
      </c>
      <c r="E959" s="570" t="s">
        <v>2714</v>
      </c>
      <c r="F959" s="570">
        <v>30</v>
      </c>
      <c r="G959" s="570">
        <v>64</v>
      </c>
      <c r="H959" s="570">
        <v>1200</v>
      </c>
      <c r="I959" s="569"/>
      <c r="J959" s="121"/>
      <c r="K959" s="121"/>
      <c r="L959" s="121"/>
      <c r="M959" s="570"/>
      <c r="N959" s="569"/>
      <c r="O959" s="569"/>
      <c r="P959" s="569"/>
      <c r="Q959" s="121"/>
      <c r="R959" s="121" t="s">
        <v>5277</v>
      </c>
      <c r="S959" s="121" t="s">
        <v>2742</v>
      </c>
      <c r="T959" s="121" t="s">
        <v>3251</v>
      </c>
      <c r="U959" s="121">
        <v>0</v>
      </c>
      <c r="V959" s="121" t="s">
        <v>3164</v>
      </c>
      <c r="W959" s="121" t="s">
        <v>2969</v>
      </c>
      <c r="X959" s="121" t="s">
        <v>2721</v>
      </c>
      <c r="Y959" s="121" t="s">
        <v>2465</v>
      </c>
      <c r="Z959" s="121" t="s">
        <v>2744</v>
      </c>
      <c r="AA959" s="121" t="s">
        <v>2745</v>
      </c>
      <c r="AB959" s="121" t="s">
        <v>3511</v>
      </c>
      <c r="AC959" s="121" t="s">
        <v>2103</v>
      </c>
      <c r="AD959" s="121" t="s">
        <v>2747</v>
      </c>
      <c r="AE959" s="121" t="s">
        <v>3339</v>
      </c>
      <c r="AF959" s="121"/>
      <c r="AG959" s="121"/>
      <c r="AH959" s="121"/>
      <c r="AI959" s="551"/>
      <c r="AJ959" s="551"/>
      <c r="AK959" s="551"/>
      <c r="AL959" s="551"/>
      <c r="AM959" s="551"/>
      <c r="AN959" s="551"/>
      <c r="AO959" s="551"/>
      <c r="AP959" s="551"/>
      <c r="AQ959" s="551"/>
      <c r="AR959" s="551"/>
      <c r="AS959" s="551"/>
      <c r="AT959" s="551"/>
      <c r="AU959" s="551"/>
      <c r="AV959" s="551"/>
      <c r="AW959" s="551"/>
      <c r="AX959" s="551"/>
    </row>
    <row r="960">
      <c r="A960" s="570" t="s">
        <v>5038</v>
      </c>
      <c r="B960" s="570" t="s">
        <v>5278</v>
      </c>
      <c r="C960" s="570" t="s">
        <v>5040</v>
      </c>
      <c r="D960" s="570" t="s">
        <v>5041</v>
      </c>
      <c r="E960" s="570" t="s">
        <v>2714</v>
      </c>
      <c r="F960" s="570">
        <v>32</v>
      </c>
      <c r="G960" s="570">
        <v>64</v>
      </c>
      <c r="H960" s="570">
        <v>1200</v>
      </c>
      <c r="I960" s="569"/>
      <c r="J960" s="121"/>
      <c r="K960" s="121"/>
      <c r="L960" s="121"/>
      <c r="M960" s="570"/>
      <c r="N960" s="569"/>
      <c r="O960" s="569"/>
      <c r="P960" s="569"/>
      <c r="Q960" s="121"/>
      <c r="R960" s="121" t="s">
        <v>5279</v>
      </c>
      <c r="S960" s="121" t="s">
        <v>2742</v>
      </c>
      <c r="T960" s="121" t="s">
        <v>3251</v>
      </c>
      <c r="U960" s="121">
        <v>0</v>
      </c>
      <c r="V960" s="121" t="s">
        <v>2720</v>
      </c>
      <c r="W960" s="121" t="s">
        <v>2949</v>
      </c>
      <c r="X960" s="121" t="s">
        <v>2721</v>
      </c>
      <c r="Y960" s="121" t="s">
        <v>2465</v>
      </c>
      <c r="Z960" s="121" t="s">
        <v>3155</v>
      </c>
      <c r="AA960" s="121" t="s">
        <v>3222</v>
      </c>
      <c r="AB960" s="121" t="s">
        <v>5280</v>
      </c>
      <c r="AC960" s="121" t="s">
        <v>2103</v>
      </c>
      <c r="AD960" s="121" t="s">
        <v>3224</v>
      </c>
      <c r="AE960" s="121" t="s">
        <v>3527</v>
      </c>
      <c r="AF960" s="121"/>
      <c r="AG960" s="121"/>
      <c r="AH960" s="121"/>
      <c r="AI960" s="551"/>
      <c r="AJ960" s="551"/>
      <c r="AK960" s="551"/>
      <c r="AL960" s="551"/>
      <c r="AM960" s="551"/>
      <c r="AN960" s="551"/>
      <c r="AO960" s="551"/>
      <c r="AP960" s="551"/>
      <c r="AQ960" s="551"/>
      <c r="AR960" s="551"/>
      <c r="AS960" s="551"/>
      <c r="AT960" s="551"/>
      <c r="AU960" s="551"/>
      <c r="AV960" s="551"/>
      <c r="AW960" s="551"/>
      <c r="AX960" s="551"/>
    </row>
    <row r="961">
      <c r="A961" s="570" t="s">
        <v>5038</v>
      </c>
      <c r="B961" s="570" t="s">
        <v>5281</v>
      </c>
      <c r="C961" s="570" t="s">
        <v>5040</v>
      </c>
      <c r="D961" s="570" t="s">
        <v>5041</v>
      </c>
      <c r="E961" s="570" t="s">
        <v>2714</v>
      </c>
      <c r="F961" s="570">
        <v>32</v>
      </c>
      <c r="G961" s="570">
        <v>64</v>
      </c>
      <c r="H961" s="570">
        <v>1200</v>
      </c>
      <c r="I961" s="569"/>
      <c r="J961" s="121"/>
      <c r="K961" s="121"/>
      <c r="L961" s="121"/>
      <c r="M961" s="570"/>
      <c r="N961" s="569"/>
      <c r="O961" s="569"/>
      <c r="P961" s="569"/>
      <c r="Q961" s="121"/>
      <c r="R961" s="121" t="s">
        <v>5282</v>
      </c>
      <c r="S961" s="121" t="s">
        <v>2742</v>
      </c>
      <c r="T961" s="121" t="s">
        <v>3251</v>
      </c>
      <c r="U961" s="121">
        <v>0</v>
      </c>
      <c r="V961" s="121" t="s">
        <v>2720</v>
      </c>
      <c r="W961" s="121" t="s">
        <v>2950</v>
      </c>
      <c r="X961" s="121" t="s">
        <v>2721</v>
      </c>
      <c r="Y961" s="121" t="s">
        <v>2465</v>
      </c>
      <c r="Z961" s="121" t="s">
        <v>3155</v>
      </c>
      <c r="AA961" s="121" t="s">
        <v>3222</v>
      </c>
      <c r="AB961" s="121" t="s">
        <v>5283</v>
      </c>
      <c r="AC961" s="121" t="s">
        <v>2103</v>
      </c>
      <c r="AD961" s="121" t="s">
        <v>3224</v>
      </c>
      <c r="AE961" s="121" t="s">
        <v>3527</v>
      </c>
      <c r="AF961" s="121"/>
      <c r="AG961" s="121"/>
      <c r="AH961" s="121"/>
      <c r="AI961" s="551"/>
      <c r="AJ961" s="551"/>
      <c r="AK961" s="551"/>
      <c r="AL961" s="551"/>
      <c r="AM961" s="551"/>
      <c r="AN961" s="551"/>
      <c r="AO961" s="551"/>
      <c r="AP961" s="551"/>
      <c r="AQ961" s="551"/>
      <c r="AR961" s="551"/>
      <c r="AS961" s="551"/>
      <c r="AT961" s="551"/>
      <c r="AU961" s="551"/>
      <c r="AV961" s="551"/>
      <c r="AW961" s="551"/>
      <c r="AX961" s="551"/>
    </row>
    <row r="962">
      <c r="A962" s="570" t="s">
        <v>5038</v>
      </c>
      <c r="B962" s="570" t="s">
        <v>5284</v>
      </c>
      <c r="C962" s="570" t="s">
        <v>5040</v>
      </c>
      <c r="D962" s="570" t="s">
        <v>5041</v>
      </c>
      <c r="E962" s="570" t="s">
        <v>2714</v>
      </c>
      <c r="F962" s="570">
        <v>32</v>
      </c>
      <c r="G962" s="570">
        <v>64</v>
      </c>
      <c r="H962" s="570">
        <v>1200</v>
      </c>
      <c r="I962" s="569"/>
      <c r="J962" s="121"/>
      <c r="K962" s="121"/>
      <c r="L962" s="121"/>
      <c r="M962" s="570"/>
      <c r="N962" s="569"/>
      <c r="O962" s="569"/>
      <c r="P962" s="569"/>
      <c r="Q962" s="121"/>
      <c r="R962" s="121" t="s">
        <v>5285</v>
      </c>
      <c r="S962" s="121" t="s">
        <v>2742</v>
      </c>
      <c r="T962" s="121" t="s">
        <v>3251</v>
      </c>
      <c r="U962" s="121">
        <v>0</v>
      </c>
      <c r="V962" s="121" t="s">
        <v>2720</v>
      </c>
      <c r="W962" s="121" t="s">
        <v>2950</v>
      </c>
      <c r="X962" s="121" t="s">
        <v>2721</v>
      </c>
      <c r="Y962" s="121" t="s">
        <v>2465</v>
      </c>
      <c r="Z962" s="121" t="s">
        <v>3155</v>
      </c>
      <c r="AA962" s="121" t="s">
        <v>3222</v>
      </c>
      <c r="AB962" s="121" t="s">
        <v>5286</v>
      </c>
      <c r="AC962" s="121" t="s">
        <v>2103</v>
      </c>
      <c r="AD962" s="121" t="s">
        <v>3224</v>
      </c>
      <c r="AE962" s="121" t="s">
        <v>3527</v>
      </c>
      <c r="AF962" s="121"/>
      <c r="AG962" s="121"/>
      <c r="AH962" s="121"/>
      <c r="AI962" s="551"/>
      <c r="AJ962" s="551"/>
      <c r="AK962" s="551"/>
      <c r="AL962" s="551"/>
      <c r="AM962" s="551"/>
      <c r="AN962" s="551"/>
      <c r="AO962" s="551"/>
      <c r="AP962" s="551"/>
      <c r="AQ962" s="551"/>
      <c r="AR962" s="551"/>
      <c r="AS962" s="551"/>
      <c r="AT962" s="551"/>
      <c r="AU962" s="551"/>
      <c r="AV962" s="551"/>
      <c r="AW962" s="551"/>
      <c r="AX962" s="551"/>
    </row>
    <row r="963">
      <c r="A963" s="570" t="s">
        <v>5038</v>
      </c>
      <c r="B963" s="570" t="s">
        <v>5287</v>
      </c>
      <c r="C963" s="570" t="s">
        <v>5040</v>
      </c>
      <c r="D963" s="570" t="s">
        <v>5041</v>
      </c>
      <c r="E963" s="570" t="s">
        <v>2714</v>
      </c>
      <c r="F963" s="570">
        <v>32</v>
      </c>
      <c r="G963" s="570">
        <v>64</v>
      </c>
      <c r="H963" s="570">
        <v>1200</v>
      </c>
      <c r="I963" s="569"/>
      <c r="J963" s="121"/>
      <c r="K963" s="121"/>
      <c r="L963" s="121"/>
      <c r="M963" s="570"/>
      <c r="N963" s="569"/>
      <c r="O963" s="569"/>
      <c r="P963" s="569"/>
      <c r="Q963" s="121"/>
      <c r="R963" s="121" t="s">
        <v>5288</v>
      </c>
      <c r="S963" s="121" t="s">
        <v>2742</v>
      </c>
      <c r="T963" s="121" t="s">
        <v>3251</v>
      </c>
      <c r="U963" s="121">
        <v>0</v>
      </c>
      <c r="V963" s="121" t="s">
        <v>2720</v>
      </c>
      <c r="W963" s="121" t="s">
        <v>2949</v>
      </c>
      <c r="X963" s="121" t="s">
        <v>2721</v>
      </c>
      <c r="Y963" s="121" t="s">
        <v>2465</v>
      </c>
      <c r="Z963" s="121" t="s">
        <v>3155</v>
      </c>
      <c r="AA963" s="121" t="s">
        <v>3222</v>
      </c>
      <c r="AB963" s="121" t="s">
        <v>5289</v>
      </c>
      <c r="AC963" s="121" t="s">
        <v>2103</v>
      </c>
      <c r="AD963" s="121" t="s">
        <v>3224</v>
      </c>
      <c r="AE963" s="121" t="s">
        <v>5275</v>
      </c>
      <c r="AF963" s="121"/>
      <c r="AG963" s="121"/>
      <c r="AH963" s="121"/>
      <c r="AI963" s="551"/>
      <c r="AJ963" s="551"/>
      <c r="AK963" s="551"/>
      <c r="AL963" s="551"/>
      <c r="AM963" s="551"/>
      <c r="AN963" s="551"/>
      <c r="AO963" s="551"/>
      <c r="AP963" s="551"/>
      <c r="AQ963" s="551"/>
      <c r="AR963" s="551"/>
      <c r="AS963" s="551"/>
      <c r="AT963" s="551"/>
      <c r="AU963" s="551"/>
      <c r="AV963" s="551"/>
      <c r="AW963" s="551"/>
      <c r="AX963" s="551"/>
    </row>
    <row r="964">
      <c r="A964" s="570" t="s">
        <v>5038</v>
      </c>
      <c r="B964" s="570" t="s">
        <v>5290</v>
      </c>
      <c r="C964" s="570" t="s">
        <v>5040</v>
      </c>
      <c r="D964" s="570" t="s">
        <v>5041</v>
      </c>
      <c r="E964" s="570" t="s">
        <v>2714</v>
      </c>
      <c r="F964" s="570">
        <v>32</v>
      </c>
      <c r="G964" s="570">
        <v>64</v>
      </c>
      <c r="H964" s="570">
        <v>1200</v>
      </c>
      <c r="I964" s="569"/>
      <c r="J964" s="121"/>
      <c r="K964" s="121"/>
      <c r="L964" s="121"/>
      <c r="M964" s="570"/>
      <c r="N964" s="569"/>
      <c r="O964" s="569"/>
      <c r="P964" s="569"/>
      <c r="Q964" s="121"/>
      <c r="R964" s="121" t="s">
        <v>5291</v>
      </c>
      <c r="S964" s="121" t="s">
        <v>2742</v>
      </c>
      <c r="T964" s="121" t="s">
        <v>3251</v>
      </c>
      <c r="U964" s="121">
        <v>0</v>
      </c>
      <c r="V964" s="121" t="s">
        <v>2720</v>
      </c>
      <c r="W964" s="121" t="s">
        <v>2950</v>
      </c>
      <c r="X964" s="121" t="s">
        <v>2721</v>
      </c>
      <c r="Y964" s="121" t="s">
        <v>2465</v>
      </c>
      <c r="Z964" s="121" t="s">
        <v>3155</v>
      </c>
      <c r="AA964" s="121" t="s">
        <v>3222</v>
      </c>
      <c r="AB964" s="121" t="s">
        <v>5292</v>
      </c>
      <c r="AC964" s="121" t="s">
        <v>2103</v>
      </c>
      <c r="AD964" s="121" t="s">
        <v>3224</v>
      </c>
      <c r="AE964" s="121" t="s">
        <v>5275</v>
      </c>
      <c r="AF964" s="121"/>
      <c r="AG964" s="121"/>
      <c r="AH964" s="121"/>
      <c r="AI964" s="551"/>
      <c r="AJ964" s="551"/>
      <c r="AK964" s="551"/>
      <c r="AL964" s="551"/>
      <c r="AM964" s="551"/>
      <c r="AN964" s="551"/>
      <c r="AO964" s="551"/>
      <c r="AP964" s="551"/>
      <c r="AQ964" s="551"/>
      <c r="AR964" s="551"/>
      <c r="AS964" s="551"/>
      <c r="AT964" s="551"/>
      <c r="AU964" s="551"/>
      <c r="AV964" s="551"/>
      <c r="AW964" s="551"/>
      <c r="AX964" s="551"/>
    </row>
    <row r="965">
      <c r="A965" s="570" t="s">
        <v>5038</v>
      </c>
      <c r="B965" s="570" t="s">
        <v>5293</v>
      </c>
      <c r="C965" s="570" t="s">
        <v>5040</v>
      </c>
      <c r="D965" s="570" t="s">
        <v>5041</v>
      </c>
      <c r="E965" s="570" t="s">
        <v>2714</v>
      </c>
      <c r="F965" s="570">
        <v>32</v>
      </c>
      <c r="G965" s="570">
        <v>64</v>
      </c>
      <c r="H965" s="570">
        <v>1200</v>
      </c>
      <c r="I965" s="569"/>
      <c r="J965" s="121"/>
      <c r="K965" s="121"/>
      <c r="L965" s="121"/>
      <c r="M965" s="570"/>
      <c r="N965" s="569"/>
      <c r="O965" s="569"/>
      <c r="P965" s="569"/>
      <c r="Q965" s="121"/>
      <c r="R965" s="121" t="s">
        <v>5294</v>
      </c>
      <c r="S965" s="121" t="s">
        <v>2742</v>
      </c>
      <c r="T965" s="121" t="s">
        <v>3251</v>
      </c>
      <c r="U965" s="121">
        <v>0</v>
      </c>
      <c r="V965" s="121" t="s">
        <v>2720</v>
      </c>
      <c r="W965" s="121" t="s">
        <v>2950</v>
      </c>
      <c r="X965" s="121" t="s">
        <v>2721</v>
      </c>
      <c r="Y965" s="121" t="s">
        <v>2465</v>
      </c>
      <c r="Z965" s="121" t="s">
        <v>3155</v>
      </c>
      <c r="AA965" s="121" t="s">
        <v>3222</v>
      </c>
      <c r="AB965" s="121" t="s">
        <v>5286</v>
      </c>
      <c r="AC965" s="121" t="s">
        <v>2103</v>
      </c>
      <c r="AD965" s="121" t="s">
        <v>3224</v>
      </c>
      <c r="AE965" s="121" t="s">
        <v>3527</v>
      </c>
      <c r="AF965" s="121"/>
      <c r="AG965" s="121"/>
      <c r="AH965" s="121"/>
      <c r="AI965" s="551"/>
      <c r="AJ965" s="551"/>
      <c r="AK965" s="551"/>
      <c r="AL965" s="551"/>
      <c r="AM965" s="551"/>
      <c r="AN965" s="551"/>
      <c r="AO965" s="551"/>
      <c r="AP965" s="551"/>
      <c r="AQ965" s="551"/>
      <c r="AR965" s="551"/>
      <c r="AS965" s="551"/>
      <c r="AT965" s="551"/>
      <c r="AU965" s="551"/>
      <c r="AV965" s="551"/>
      <c r="AW965" s="551"/>
      <c r="AX965" s="551"/>
    </row>
    <row r="966">
      <c r="A966" s="570" t="s">
        <v>5038</v>
      </c>
      <c r="B966" s="570" t="s">
        <v>5295</v>
      </c>
      <c r="C966" s="570" t="s">
        <v>5040</v>
      </c>
      <c r="D966" s="570" t="s">
        <v>5041</v>
      </c>
      <c r="E966" s="570" t="s">
        <v>2714</v>
      </c>
      <c r="F966" s="570">
        <v>32</v>
      </c>
      <c r="G966" s="570">
        <v>64</v>
      </c>
      <c r="H966" s="570">
        <v>1200</v>
      </c>
      <c r="I966" s="569"/>
      <c r="J966" s="121"/>
      <c r="K966" s="121"/>
      <c r="L966" s="121"/>
      <c r="M966" s="570"/>
      <c r="N966" s="569"/>
      <c r="O966" s="569"/>
      <c r="P966" s="569"/>
      <c r="Q966" s="121"/>
      <c r="R966" s="121" t="s">
        <v>5296</v>
      </c>
      <c r="S966" s="121" t="s">
        <v>2742</v>
      </c>
      <c r="T966" s="121" t="s">
        <v>3251</v>
      </c>
      <c r="U966" s="121">
        <v>0</v>
      </c>
      <c r="V966" s="121" t="s">
        <v>2720</v>
      </c>
      <c r="W966" s="121" t="s">
        <v>2969</v>
      </c>
      <c r="X966" s="121" t="s">
        <v>2721</v>
      </c>
      <c r="Y966" s="121" t="s">
        <v>2465</v>
      </c>
      <c r="Z966" s="121" t="s">
        <v>2744</v>
      </c>
      <c r="AA966" s="121" t="s">
        <v>2745</v>
      </c>
      <c r="AB966" s="121" t="s">
        <v>3774</v>
      </c>
      <c r="AC966" s="121" t="s">
        <v>2103</v>
      </c>
      <c r="AD966" s="121" t="s">
        <v>2747</v>
      </c>
      <c r="AE966" s="121" t="s">
        <v>3331</v>
      </c>
      <c r="AF966" s="121"/>
      <c r="AG966" s="121"/>
      <c r="AH966" s="121"/>
      <c r="AI966" s="551"/>
      <c r="AJ966" s="551"/>
      <c r="AK966" s="551"/>
      <c r="AL966" s="551"/>
      <c r="AM966" s="551"/>
      <c r="AN966" s="551"/>
      <c r="AO966" s="551"/>
      <c r="AP966" s="551"/>
      <c r="AQ966" s="551"/>
      <c r="AR966" s="551"/>
      <c r="AS966" s="551"/>
      <c r="AT966" s="551"/>
      <c r="AU966" s="551"/>
      <c r="AV966" s="551"/>
      <c r="AW966" s="551"/>
      <c r="AX966" s="551"/>
    </row>
    <row r="967">
      <c r="A967" s="570" t="s">
        <v>5038</v>
      </c>
      <c r="B967" s="570" t="s">
        <v>5297</v>
      </c>
      <c r="C967" s="570" t="s">
        <v>5040</v>
      </c>
      <c r="D967" s="570" t="s">
        <v>5041</v>
      </c>
      <c r="E967" s="570" t="s">
        <v>2714</v>
      </c>
      <c r="F967" s="570">
        <v>32</v>
      </c>
      <c r="G967" s="570">
        <v>256</v>
      </c>
      <c r="H967" s="570">
        <v>1200</v>
      </c>
      <c r="I967" s="569"/>
      <c r="J967" s="121"/>
      <c r="K967" s="121"/>
      <c r="L967" s="121"/>
      <c r="M967" s="570"/>
      <c r="N967" s="569"/>
      <c r="O967" s="569"/>
      <c r="P967" s="569"/>
      <c r="Q967" s="121"/>
      <c r="R967" s="121" t="s">
        <v>5298</v>
      </c>
      <c r="S967" s="121" t="s">
        <v>2716</v>
      </c>
      <c r="T967" s="121" t="s">
        <v>4915</v>
      </c>
      <c r="U967" s="121">
        <v>0</v>
      </c>
      <c r="V967" s="121" t="s">
        <v>2720</v>
      </c>
      <c r="W967" s="121" t="s">
        <v>2720</v>
      </c>
      <c r="X967" s="121" t="s">
        <v>2721</v>
      </c>
      <c r="Y967" s="121" t="s">
        <v>2465</v>
      </c>
      <c r="Z967" s="121" t="s">
        <v>2785</v>
      </c>
      <c r="AA967" s="121" t="s">
        <v>3666</v>
      </c>
      <c r="AB967" s="121" t="s">
        <v>5299</v>
      </c>
      <c r="AC967" s="121" t="s">
        <v>2103</v>
      </c>
      <c r="AD967" s="121" t="s">
        <v>3224</v>
      </c>
      <c r="AE967" s="121" t="s">
        <v>5300</v>
      </c>
      <c r="AF967" s="121"/>
      <c r="AG967" s="121"/>
      <c r="AH967" s="121"/>
      <c r="AI967" s="551"/>
      <c r="AJ967" s="551"/>
      <c r="AK967" s="551"/>
      <c r="AL967" s="551"/>
      <c r="AM967" s="551"/>
      <c r="AN967" s="551"/>
      <c r="AO967" s="551"/>
      <c r="AP967" s="551"/>
      <c r="AQ967" s="551"/>
      <c r="AR967" s="551"/>
      <c r="AS967" s="551"/>
      <c r="AT967" s="551"/>
      <c r="AU967" s="551"/>
      <c r="AV967" s="551"/>
      <c r="AW967" s="551"/>
      <c r="AX967" s="551"/>
    </row>
    <row r="968">
      <c r="A968" s="570" t="s">
        <v>5038</v>
      </c>
      <c r="B968" s="570" t="s">
        <v>5301</v>
      </c>
      <c r="C968" s="570" t="s">
        <v>5040</v>
      </c>
      <c r="D968" s="570" t="s">
        <v>5041</v>
      </c>
      <c r="E968" s="570" t="s">
        <v>2714</v>
      </c>
      <c r="F968" s="570">
        <v>32</v>
      </c>
      <c r="G968" s="570">
        <v>256</v>
      </c>
      <c r="H968" s="570">
        <v>1200</v>
      </c>
      <c r="I968" s="569"/>
      <c r="J968" s="121"/>
      <c r="K968" s="121"/>
      <c r="L968" s="121"/>
      <c r="M968" s="570"/>
      <c r="N968" s="569"/>
      <c r="O968" s="569"/>
      <c r="P968" s="569"/>
      <c r="Q968" s="121"/>
      <c r="R968" s="121" t="s">
        <v>5302</v>
      </c>
      <c r="S968" s="121" t="s">
        <v>2716</v>
      </c>
      <c r="T968" s="121" t="s">
        <v>5303</v>
      </c>
      <c r="U968" s="121">
        <v>0</v>
      </c>
      <c r="V968" s="121" t="s">
        <v>2720</v>
      </c>
      <c r="W968" s="121" t="s">
        <v>2720</v>
      </c>
      <c r="X968" s="121" t="s">
        <v>2721</v>
      </c>
      <c r="Y968" s="121" t="s">
        <v>2465</v>
      </c>
      <c r="Z968" s="121" t="s">
        <v>2785</v>
      </c>
      <c r="AA968" s="121" t="s">
        <v>3666</v>
      </c>
      <c r="AB968" s="121" t="s">
        <v>5304</v>
      </c>
      <c r="AC968" s="121" t="s">
        <v>2103</v>
      </c>
      <c r="AD968" s="121" t="s">
        <v>3224</v>
      </c>
      <c r="AE968" s="121" t="s">
        <v>5300</v>
      </c>
      <c r="AF968" s="121"/>
      <c r="AG968" s="121"/>
      <c r="AH968" s="121"/>
      <c r="AI968" s="551"/>
      <c r="AJ968" s="551"/>
      <c r="AK968" s="551"/>
      <c r="AL968" s="551"/>
      <c r="AM968" s="551"/>
      <c r="AN968" s="551"/>
      <c r="AO968" s="551"/>
      <c r="AP968" s="551"/>
      <c r="AQ968" s="551"/>
      <c r="AR968" s="551"/>
      <c r="AS968" s="551"/>
      <c r="AT968" s="551"/>
      <c r="AU968" s="551"/>
      <c r="AV968" s="551"/>
      <c r="AW968" s="551"/>
      <c r="AX968" s="551"/>
    </row>
    <row r="969">
      <c r="A969" s="570" t="s">
        <v>5038</v>
      </c>
      <c r="B969" s="570" t="s">
        <v>5305</v>
      </c>
      <c r="C969" s="570" t="s">
        <v>5040</v>
      </c>
      <c r="D969" s="570" t="s">
        <v>5041</v>
      </c>
      <c r="E969" s="570" t="s">
        <v>2714</v>
      </c>
      <c r="F969" s="570">
        <v>32</v>
      </c>
      <c r="G969" s="570">
        <v>96</v>
      </c>
      <c r="H969" s="570">
        <v>1200</v>
      </c>
      <c r="I969" s="569"/>
      <c r="J969" s="121"/>
      <c r="K969" s="121"/>
      <c r="L969" s="121"/>
      <c r="M969" s="570"/>
      <c r="N969" s="569"/>
      <c r="O969" s="569"/>
      <c r="P969" s="569"/>
      <c r="Q969" s="121"/>
      <c r="R969" s="121" t="s">
        <v>5306</v>
      </c>
      <c r="S969" s="121" t="s">
        <v>2716</v>
      </c>
      <c r="T969" s="121" t="s">
        <v>4915</v>
      </c>
      <c r="U969" s="121">
        <v>0</v>
      </c>
      <c r="V969" s="121" t="s">
        <v>2720</v>
      </c>
      <c r="W969" s="121" t="s">
        <v>2720</v>
      </c>
      <c r="X969" s="121" t="s">
        <v>2721</v>
      </c>
      <c r="Y969" s="121" t="s">
        <v>2465</v>
      </c>
      <c r="Z969" s="121" t="s">
        <v>2785</v>
      </c>
      <c r="AA969" s="121" t="s">
        <v>3666</v>
      </c>
      <c r="AB969" s="121" t="s">
        <v>5307</v>
      </c>
      <c r="AC969" s="121" t="s">
        <v>2103</v>
      </c>
      <c r="AD969" s="121" t="s">
        <v>3224</v>
      </c>
      <c r="AE969" s="121" t="s">
        <v>5300</v>
      </c>
      <c r="AF969" s="121"/>
      <c r="AG969" s="121"/>
      <c r="AH969" s="121"/>
      <c r="AI969" s="551"/>
      <c r="AJ969" s="551"/>
      <c r="AK969" s="551"/>
      <c r="AL969" s="551"/>
      <c r="AM969" s="551"/>
      <c r="AN969" s="551"/>
      <c r="AO969" s="551"/>
      <c r="AP969" s="551"/>
      <c r="AQ969" s="551"/>
      <c r="AR969" s="551"/>
      <c r="AS969" s="551"/>
      <c r="AT969" s="551"/>
      <c r="AU969" s="551"/>
      <c r="AV969" s="551"/>
      <c r="AW969" s="551"/>
      <c r="AX969" s="551"/>
    </row>
    <row r="970">
      <c r="A970" s="570" t="s">
        <v>5038</v>
      </c>
      <c r="B970" s="570" t="s">
        <v>5308</v>
      </c>
      <c r="C970" s="570" t="s">
        <v>5040</v>
      </c>
      <c r="D970" s="570" t="s">
        <v>5041</v>
      </c>
      <c r="E970" s="570" t="s">
        <v>2714</v>
      </c>
      <c r="F970" s="570">
        <v>32</v>
      </c>
      <c r="G970" s="570">
        <v>96</v>
      </c>
      <c r="H970" s="570">
        <v>1200</v>
      </c>
      <c r="I970" s="569"/>
      <c r="J970" s="121"/>
      <c r="K970" s="121"/>
      <c r="L970" s="121"/>
      <c r="M970" s="570"/>
      <c r="N970" s="569"/>
      <c r="O970" s="569"/>
      <c r="P970" s="569"/>
      <c r="Q970" s="121"/>
      <c r="R970" s="121" t="s">
        <v>5309</v>
      </c>
      <c r="S970" s="121" t="s">
        <v>2716</v>
      </c>
      <c r="T970" s="121" t="s">
        <v>4915</v>
      </c>
      <c r="U970" s="121">
        <v>0</v>
      </c>
      <c r="V970" s="121" t="s">
        <v>2720</v>
      </c>
      <c r="W970" s="121" t="s">
        <v>2720</v>
      </c>
      <c r="X970" s="121" t="s">
        <v>2721</v>
      </c>
      <c r="Y970" s="121" t="s">
        <v>2465</v>
      </c>
      <c r="Z970" s="121" t="s">
        <v>2785</v>
      </c>
      <c r="AA970" s="121" t="s">
        <v>3666</v>
      </c>
      <c r="AB970" s="121" t="s">
        <v>5310</v>
      </c>
      <c r="AC970" s="121" t="s">
        <v>2103</v>
      </c>
      <c r="AD970" s="121" t="s">
        <v>3224</v>
      </c>
      <c r="AE970" s="121" t="s">
        <v>5300</v>
      </c>
      <c r="AF970" s="121"/>
      <c r="AG970" s="121"/>
      <c r="AH970" s="121"/>
      <c r="AI970" s="551"/>
      <c r="AJ970" s="551"/>
      <c r="AK970" s="551"/>
      <c r="AL970" s="551"/>
      <c r="AM970" s="551"/>
      <c r="AN970" s="551"/>
      <c r="AO970" s="551"/>
      <c r="AP970" s="551"/>
      <c r="AQ970" s="551"/>
      <c r="AR970" s="551"/>
      <c r="AS970" s="551"/>
      <c r="AT970" s="551"/>
      <c r="AU970" s="551"/>
      <c r="AV970" s="551"/>
      <c r="AW970" s="551"/>
      <c r="AX970" s="551"/>
    </row>
    <row r="971">
      <c r="A971" s="570" t="s">
        <v>5038</v>
      </c>
      <c r="B971" s="570" t="s">
        <v>5311</v>
      </c>
      <c r="C971" s="570" t="s">
        <v>5040</v>
      </c>
      <c r="D971" s="570" t="s">
        <v>5041</v>
      </c>
      <c r="E971" s="570" t="s">
        <v>2714</v>
      </c>
      <c r="F971" s="570">
        <v>12</v>
      </c>
      <c r="G971" s="570">
        <v>64</v>
      </c>
      <c r="H971" s="570">
        <v>1200</v>
      </c>
      <c r="I971" s="569"/>
      <c r="J971" s="121"/>
      <c r="K971" s="121"/>
      <c r="L971" s="121"/>
      <c r="M971" s="570"/>
      <c r="N971" s="569"/>
      <c r="O971" s="569"/>
      <c r="P971" s="569"/>
      <c r="Q971" s="121"/>
      <c r="R971" s="121" t="s">
        <v>5312</v>
      </c>
      <c r="S971" s="121" t="s">
        <v>2742</v>
      </c>
      <c r="T971" s="121" t="s">
        <v>3251</v>
      </c>
      <c r="U971" s="121">
        <v>0</v>
      </c>
      <c r="V971" s="121" t="s">
        <v>3071</v>
      </c>
      <c r="W971" s="121" t="s">
        <v>2969</v>
      </c>
      <c r="X971" s="121" t="s">
        <v>2721</v>
      </c>
      <c r="Y971" s="121" t="s">
        <v>2465</v>
      </c>
      <c r="Z971" s="121" t="s">
        <v>2768</v>
      </c>
      <c r="AA971" s="121" t="s">
        <v>3092</v>
      </c>
      <c r="AB971" s="121" t="s">
        <v>3246</v>
      </c>
      <c r="AC971" s="121" t="s">
        <v>2103</v>
      </c>
      <c r="AD971" s="121" t="s">
        <v>2788</v>
      </c>
      <c r="AE971" s="121" t="s">
        <v>3243</v>
      </c>
      <c r="AF971" s="121"/>
      <c r="AG971" s="121"/>
      <c r="AH971" s="121"/>
      <c r="AI971" s="551"/>
      <c r="AJ971" s="551"/>
      <c r="AK971" s="551"/>
      <c r="AL971" s="551"/>
      <c r="AM971" s="551"/>
      <c r="AN971" s="551"/>
      <c r="AO971" s="551"/>
      <c r="AP971" s="551"/>
      <c r="AQ971" s="551"/>
      <c r="AR971" s="551"/>
      <c r="AS971" s="551"/>
      <c r="AT971" s="551"/>
      <c r="AU971" s="551"/>
      <c r="AV971" s="551"/>
      <c r="AW971" s="551"/>
      <c r="AX971" s="551"/>
    </row>
    <row r="972">
      <c r="A972" s="570" t="s">
        <v>5038</v>
      </c>
      <c r="B972" s="570" t="s">
        <v>5313</v>
      </c>
      <c r="C972" s="570" t="s">
        <v>5040</v>
      </c>
      <c r="D972" s="570" t="s">
        <v>5041</v>
      </c>
      <c r="E972" s="570" t="s">
        <v>2714</v>
      </c>
      <c r="F972" s="570">
        <v>12</v>
      </c>
      <c r="G972" s="570">
        <v>64</v>
      </c>
      <c r="H972" s="570">
        <v>1200</v>
      </c>
      <c r="I972" s="569"/>
      <c r="J972" s="121"/>
      <c r="K972" s="121"/>
      <c r="L972" s="121"/>
      <c r="M972" s="570"/>
      <c r="N972" s="569"/>
      <c r="O972" s="569"/>
      <c r="P972" s="569"/>
      <c r="Q972" s="121"/>
      <c r="R972" s="121" t="s">
        <v>5314</v>
      </c>
      <c r="S972" s="121" t="s">
        <v>2742</v>
      </c>
      <c r="T972" s="121" t="s">
        <v>3251</v>
      </c>
      <c r="U972" s="121">
        <v>0</v>
      </c>
      <c r="V972" s="121" t="s">
        <v>3071</v>
      </c>
      <c r="W972" s="121" t="s">
        <v>2969</v>
      </c>
      <c r="X972" s="121" t="s">
        <v>2721</v>
      </c>
      <c r="Y972" s="121" t="s">
        <v>2465</v>
      </c>
      <c r="Z972" s="121" t="s">
        <v>2768</v>
      </c>
      <c r="AA972" s="121" t="s">
        <v>3092</v>
      </c>
      <c r="AB972" s="121" t="s">
        <v>3294</v>
      </c>
      <c r="AC972" s="121" t="s">
        <v>2103</v>
      </c>
      <c r="AD972" s="121" t="s">
        <v>2788</v>
      </c>
      <c r="AE972" s="121" t="s">
        <v>3282</v>
      </c>
      <c r="AF972" s="121"/>
      <c r="AG972" s="121"/>
      <c r="AH972" s="121"/>
      <c r="AI972" s="551"/>
      <c r="AJ972" s="551"/>
      <c r="AK972" s="551"/>
      <c r="AL972" s="551"/>
      <c r="AM972" s="551"/>
      <c r="AN972" s="551"/>
      <c r="AO972" s="551"/>
      <c r="AP972" s="551"/>
      <c r="AQ972" s="551"/>
      <c r="AR972" s="551"/>
      <c r="AS972" s="551"/>
      <c r="AT972" s="551"/>
      <c r="AU972" s="551"/>
      <c r="AV972" s="551"/>
      <c r="AW972" s="551"/>
      <c r="AX972" s="551"/>
    </row>
    <row r="973">
      <c r="A973" s="570" t="s">
        <v>5038</v>
      </c>
      <c r="B973" s="570" t="s">
        <v>5315</v>
      </c>
      <c r="C973" s="570" t="s">
        <v>5040</v>
      </c>
      <c r="D973" s="570" t="s">
        <v>5041</v>
      </c>
      <c r="E973" s="570" t="s">
        <v>2714</v>
      </c>
      <c r="F973" s="570">
        <v>12</v>
      </c>
      <c r="G973" s="570">
        <v>64</v>
      </c>
      <c r="H973" s="570">
        <v>1200</v>
      </c>
      <c r="I973" s="569"/>
      <c r="J973" s="121"/>
      <c r="K973" s="121"/>
      <c r="L973" s="121"/>
      <c r="M973" s="570"/>
      <c r="N973" s="569"/>
      <c r="O973" s="569"/>
      <c r="P973" s="569"/>
      <c r="Q973" s="121"/>
      <c r="R973" s="121" t="s">
        <v>5316</v>
      </c>
      <c r="S973" s="121" t="s">
        <v>2742</v>
      </c>
      <c r="T973" s="121" t="s">
        <v>3251</v>
      </c>
      <c r="U973" s="121">
        <v>0</v>
      </c>
      <c r="V973" s="121" t="s">
        <v>3071</v>
      </c>
      <c r="W973" s="121" t="s">
        <v>2969</v>
      </c>
      <c r="X973" s="121" t="s">
        <v>2721</v>
      </c>
      <c r="Y973" s="121" t="s">
        <v>2465</v>
      </c>
      <c r="Z973" s="121" t="s">
        <v>2768</v>
      </c>
      <c r="AA973" s="121" t="s">
        <v>3092</v>
      </c>
      <c r="AB973" s="121" t="s">
        <v>3650</v>
      </c>
      <c r="AC973" s="121" t="s">
        <v>2103</v>
      </c>
      <c r="AD973" s="121" t="s">
        <v>2788</v>
      </c>
      <c r="AE973" s="121" t="s">
        <v>3282</v>
      </c>
      <c r="AF973" s="121"/>
      <c r="AG973" s="121"/>
      <c r="AH973" s="121"/>
      <c r="AI973" s="551"/>
      <c r="AJ973" s="551"/>
      <c r="AK973" s="551"/>
      <c r="AL973" s="551"/>
      <c r="AM973" s="551"/>
      <c r="AN973" s="551"/>
      <c r="AO973" s="551"/>
      <c r="AP973" s="551"/>
      <c r="AQ973" s="551"/>
      <c r="AR973" s="551"/>
      <c r="AS973" s="551"/>
      <c r="AT973" s="551"/>
      <c r="AU973" s="551"/>
      <c r="AV973" s="551"/>
      <c r="AW973" s="551"/>
      <c r="AX973" s="551"/>
    </row>
    <row r="974">
      <c r="A974" s="570" t="s">
        <v>5038</v>
      </c>
      <c r="B974" s="570" t="s">
        <v>5317</v>
      </c>
      <c r="C974" s="570" t="s">
        <v>5040</v>
      </c>
      <c r="D974" s="570" t="s">
        <v>5041</v>
      </c>
      <c r="E974" s="570" t="s">
        <v>2714</v>
      </c>
      <c r="F974" s="570">
        <v>12</v>
      </c>
      <c r="G974" s="570">
        <v>64</v>
      </c>
      <c r="H974" s="570">
        <v>1200</v>
      </c>
      <c r="I974" s="569"/>
      <c r="J974" s="121"/>
      <c r="K974" s="121"/>
      <c r="L974" s="121"/>
      <c r="M974" s="570"/>
      <c r="N974" s="569"/>
      <c r="O974" s="569"/>
      <c r="P974" s="569"/>
      <c r="Q974" s="121"/>
      <c r="R974" s="121" t="s">
        <v>5318</v>
      </c>
      <c r="S974" s="121" t="s">
        <v>2742</v>
      </c>
      <c r="T974" s="121" t="s">
        <v>3251</v>
      </c>
      <c r="U974" s="121">
        <v>0</v>
      </c>
      <c r="V974" s="121" t="s">
        <v>3071</v>
      </c>
      <c r="W974" s="121" t="s">
        <v>2969</v>
      </c>
      <c r="X974" s="121" t="s">
        <v>2721</v>
      </c>
      <c r="Y974" s="121" t="s">
        <v>2465</v>
      </c>
      <c r="Z974" s="121" t="s">
        <v>2768</v>
      </c>
      <c r="AA974" s="121" t="s">
        <v>3092</v>
      </c>
      <c r="AB974" s="121" t="s">
        <v>3303</v>
      </c>
      <c r="AC974" s="121" t="s">
        <v>2103</v>
      </c>
      <c r="AD974" s="121" t="s">
        <v>2788</v>
      </c>
      <c r="AE974" s="121" t="s">
        <v>3243</v>
      </c>
      <c r="AF974" s="121"/>
      <c r="AG974" s="121"/>
      <c r="AH974" s="121"/>
      <c r="AI974" s="551"/>
      <c r="AJ974" s="551"/>
      <c r="AK974" s="551"/>
      <c r="AL974" s="551"/>
      <c r="AM974" s="551"/>
      <c r="AN974" s="551"/>
      <c r="AO974" s="551"/>
      <c r="AP974" s="551"/>
      <c r="AQ974" s="551"/>
      <c r="AR974" s="551"/>
      <c r="AS974" s="551"/>
      <c r="AT974" s="551"/>
      <c r="AU974" s="551"/>
      <c r="AV974" s="551"/>
      <c r="AW974" s="551"/>
      <c r="AX974" s="551"/>
    </row>
    <row r="975">
      <c r="A975" s="570" t="s">
        <v>5038</v>
      </c>
      <c r="B975" s="570" t="s">
        <v>5319</v>
      </c>
      <c r="C975" s="570" t="s">
        <v>5040</v>
      </c>
      <c r="D975" s="570" t="s">
        <v>5041</v>
      </c>
      <c r="E975" s="570" t="s">
        <v>2714</v>
      </c>
      <c r="F975" s="570">
        <v>40</v>
      </c>
      <c r="G975" s="570">
        <v>480</v>
      </c>
      <c r="H975" s="570">
        <v>867</v>
      </c>
      <c r="I975" s="569"/>
      <c r="J975" s="121"/>
      <c r="K975" s="121"/>
      <c r="L975" s="121"/>
      <c r="M975" s="570"/>
      <c r="N975" s="569"/>
      <c r="O975" s="569"/>
      <c r="P975" s="569"/>
      <c r="Q975" s="121"/>
      <c r="R975" s="121" t="s">
        <v>5320</v>
      </c>
      <c r="S975" s="121" t="s">
        <v>2716</v>
      </c>
      <c r="T975" s="121" t="s">
        <v>5321</v>
      </c>
      <c r="U975" s="121">
        <v>0</v>
      </c>
      <c r="V975" s="121" t="s">
        <v>2720</v>
      </c>
      <c r="W975" s="121" t="s">
        <v>2720</v>
      </c>
      <c r="X975" s="121" t="s">
        <v>5322</v>
      </c>
      <c r="Y975" s="121" t="s">
        <v>2465</v>
      </c>
      <c r="Z975" s="121" t="s">
        <v>3155</v>
      </c>
      <c r="AA975" s="121" t="s">
        <v>3166</v>
      </c>
      <c r="AB975" s="121" t="s">
        <v>5323</v>
      </c>
      <c r="AC975" s="121" t="s">
        <v>2103</v>
      </c>
      <c r="AD975" s="121" t="s">
        <v>3224</v>
      </c>
      <c r="AE975" s="121" t="s">
        <v>5324</v>
      </c>
      <c r="AF975" s="121"/>
      <c r="AG975" s="121"/>
      <c r="AH975" s="121"/>
      <c r="AI975" s="551"/>
      <c r="AJ975" s="551"/>
      <c r="AK975" s="551"/>
      <c r="AL975" s="551"/>
      <c r="AM975" s="551"/>
      <c r="AN975" s="551"/>
      <c r="AO975" s="551"/>
      <c r="AP975" s="551"/>
      <c r="AQ975" s="551"/>
      <c r="AR975" s="551"/>
      <c r="AS975" s="551"/>
      <c r="AT975" s="551"/>
      <c r="AU975" s="551"/>
      <c r="AV975" s="551"/>
      <c r="AW975" s="551"/>
      <c r="AX975" s="551"/>
    </row>
    <row r="976">
      <c r="A976" s="570" t="s">
        <v>5038</v>
      </c>
      <c r="B976" s="570" t="s">
        <v>5325</v>
      </c>
      <c r="C976" s="570" t="s">
        <v>5040</v>
      </c>
      <c r="D976" s="570" t="s">
        <v>5041</v>
      </c>
      <c r="E976" s="570" t="s">
        <v>2714</v>
      </c>
      <c r="F976" s="570">
        <v>40</v>
      </c>
      <c r="G976" s="570">
        <v>480</v>
      </c>
      <c r="H976" s="570">
        <v>733</v>
      </c>
      <c r="I976" s="569"/>
      <c r="J976" s="121"/>
      <c r="K976" s="121"/>
      <c r="L976" s="121"/>
      <c r="M976" s="570"/>
      <c r="N976" s="569"/>
      <c r="O976" s="569"/>
      <c r="P976" s="569"/>
      <c r="Q976" s="121"/>
      <c r="R976" s="121" t="s">
        <v>5326</v>
      </c>
      <c r="S976" s="121" t="s">
        <v>2716</v>
      </c>
      <c r="T976" s="121" t="s">
        <v>5321</v>
      </c>
      <c r="U976" s="121">
        <v>0</v>
      </c>
      <c r="V976" s="121" t="s">
        <v>2720</v>
      </c>
      <c r="W976" s="121" t="s">
        <v>2720</v>
      </c>
      <c r="X976" s="121" t="s">
        <v>5322</v>
      </c>
      <c r="Y976" s="121" t="s">
        <v>2465</v>
      </c>
      <c r="Z976" s="121" t="s">
        <v>3155</v>
      </c>
      <c r="AA976" s="121" t="s">
        <v>3166</v>
      </c>
      <c r="AB976" s="121" t="s">
        <v>5327</v>
      </c>
      <c r="AC976" s="121" t="s">
        <v>2103</v>
      </c>
      <c r="AD976" s="121" t="s">
        <v>3224</v>
      </c>
      <c r="AE976" s="121" t="s">
        <v>5324</v>
      </c>
      <c r="AF976" s="121"/>
      <c r="AG976" s="121"/>
      <c r="AH976" s="121"/>
      <c r="AI976" s="551"/>
      <c r="AJ976" s="551"/>
      <c r="AK976" s="551"/>
      <c r="AL976" s="551"/>
      <c r="AM976" s="551"/>
      <c r="AN976" s="551"/>
      <c r="AO976" s="551"/>
      <c r="AP976" s="551"/>
      <c r="AQ976" s="551"/>
      <c r="AR976" s="551"/>
      <c r="AS976" s="551"/>
      <c r="AT976" s="551"/>
      <c r="AU976" s="551"/>
      <c r="AV976" s="551"/>
      <c r="AW976" s="551"/>
      <c r="AX976" s="551"/>
    </row>
    <row r="977">
      <c r="A977" s="570" t="s">
        <v>5038</v>
      </c>
      <c r="B977" s="570" t="s">
        <v>5328</v>
      </c>
      <c r="C977" s="570" t="s">
        <v>5040</v>
      </c>
      <c r="D977" s="570" t="s">
        <v>5041</v>
      </c>
      <c r="E977" s="570" t="s">
        <v>2714</v>
      </c>
      <c r="F977" s="570">
        <v>40</v>
      </c>
      <c r="G977" s="570">
        <v>480</v>
      </c>
      <c r="H977" s="570">
        <v>880</v>
      </c>
      <c r="I977" s="569"/>
      <c r="J977" s="121"/>
      <c r="K977" s="121"/>
      <c r="L977" s="121"/>
      <c r="M977" s="570"/>
      <c r="N977" s="569"/>
      <c r="O977" s="569"/>
      <c r="P977" s="569"/>
      <c r="Q977" s="121"/>
      <c r="R977" s="121" t="s">
        <v>5329</v>
      </c>
      <c r="S977" s="121" t="s">
        <v>2716</v>
      </c>
      <c r="T977" s="121" t="s">
        <v>5321</v>
      </c>
      <c r="U977" s="121">
        <v>0</v>
      </c>
      <c r="V977" s="121" t="s">
        <v>2720</v>
      </c>
      <c r="W977" s="121" t="s">
        <v>2720</v>
      </c>
      <c r="X977" s="121" t="s">
        <v>5322</v>
      </c>
      <c r="Y977" s="121" t="s">
        <v>2465</v>
      </c>
      <c r="Z977" s="121" t="s">
        <v>3155</v>
      </c>
      <c r="AA977" s="121" t="s">
        <v>3166</v>
      </c>
      <c r="AB977" s="121" t="s">
        <v>5330</v>
      </c>
      <c r="AC977" s="121" t="s">
        <v>2103</v>
      </c>
      <c r="AD977" s="121" t="s">
        <v>3224</v>
      </c>
      <c r="AE977" s="121" t="s">
        <v>5324</v>
      </c>
      <c r="AF977" s="121"/>
      <c r="AG977" s="121"/>
      <c r="AH977" s="121"/>
      <c r="AI977" s="551"/>
      <c r="AJ977" s="551"/>
      <c r="AK977" s="551"/>
      <c r="AL977" s="551"/>
      <c r="AM977" s="551"/>
      <c r="AN977" s="551"/>
      <c r="AO977" s="551"/>
      <c r="AP977" s="551"/>
      <c r="AQ977" s="551"/>
      <c r="AR977" s="551"/>
      <c r="AS977" s="551"/>
      <c r="AT977" s="551"/>
      <c r="AU977" s="551"/>
      <c r="AV977" s="551"/>
      <c r="AW977" s="551"/>
      <c r="AX977" s="551"/>
    </row>
    <row r="978">
      <c r="A978" s="570" t="s">
        <v>5038</v>
      </c>
      <c r="B978" s="570" t="s">
        <v>5331</v>
      </c>
      <c r="C978" s="570" t="s">
        <v>5040</v>
      </c>
      <c r="D978" s="570" t="s">
        <v>5041</v>
      </c>
      <c r="E978" s="570" t="s">
        <v>2714</v>
      </c>
      <c r="F978" s="570">
        <v>40</v>
      </c>
      <c r="G978" s="570">
        <v>480</v>
      </c>
      <c r="H978" s="570">
        <v>880</v>
      </c>
      <c r="I978" s="569"/>
      <c r="J978" s="121"/>
      <c r="K978" s="121"/>
      <c r="L978" s="121"/>
      <c r="M978" s="570"/>
      <c r="N978" s="569"/>
      <c r="O978" s="569"/>
      <c r="P978" s="569"/>
      <c r="Q978" s="121"/>
      <c r="R978" s="121" t="s">
        <v>5332</v>
      </c>
      <c r="S978" s="121" t="s">
        <v>2716</v>
      </c>
      <c r="T978" s="121" t="s">
        <v>5321</v>
      </c>
      <c r="U978" s="121">
        <v>0</v>
      </c>
      <c r="V978" s="121" t="s">
        <v>2720</v>
      </c>
      <c r="W978" s="121" t="s">
        <v>2720</v>
      </c>
      <c r="X978" s="121" t="s">
        <v>5322</v>
      </c>
      <c r="Y978" s="121" t="s">
        <v>2465</v>
      </c>
      <c r="Z978" s="121" t="s">
        <v>3155</v>
      </c>
      <c r="AA978" s="121" t="s">
        <v>3166</v>
      </c>
      <c r="AB978" s="121" t="s">
        <v>5333</v>
      </c>
      <c r="AC978" s="121" t="s">
        <v>2103</v>
      </c>
      <c r="AD978" s="121" t="s">
        <v>3224</v>
      </c>
      <c r="AE978" s="121" t="s">
        <v>5324</v>
      </c>
      <c r="AF978" s="121"/>
      <c r="AG978" s="121"/>
      <c r="AH978" s="121"/>
      <c r="AI978" s="551"/>
      <c r="AJ978" s="551"/>
      <c r="AK978" s="551"/>
      <c r="AL978" s="551"/>
      <c r="AM978" s="551"/>
      <c r="AN978" s="551"/>
      <c r="AO978" s="551"/>
      <c r="AP978" s="551"/>
      <c r="AQ978" s="551"/>
      <c r="AR978" s="551"/>
      <c r="AS978" s="551"/>
      <c r="AT978" s="551"/>
      <c r="AU978" s="551"/>
      <c r="AV978" s="551"/>
      <c r="AW978" s="551"/>
      <c r="AX978" s="551"/>
    </row>
    <row r="979">
      <c r="A979" s="570" t="s">
        <v>5038</v>
      </c>
      <c r="B979" s="570" t="s">
        <v>5334</v>
      </c>
      <c r="C979" s="570" t="s">
        <v>5040</v>
      </c>
      <c r="D979" s="570" t="s">
        <v>5041</v>
      </c>
      <c r="E979" s="570" t="s">
        <v>2714</v>
      </c>
      <c r="F979" s="570">
        <v>40</v>
      </c>
      <c r="G979" s="570">
        <v>480</v>
      </c>
      <c r="H979" s="570">
        <v>1700</v>
      </c>
      <c r="I979" s="569"/>
      <c r="J979" s="121"/>
      <c r="K979" s="121"/>
      <c r="L979" s="121"/>
      <c r="M979" s="570"/>
      <c r="N979" s="569"/>
      <c r="O979" s="569"/>
      <c r="P979" s="569"/>
      <c r="Q979" s="121"/>
      <c r="R979" s="121" t="s">
        <v>5335</v>
      </c>
      <c r="S979" s="121" t="s">
        <v>2716</v>
      </c>
      <c r="T979" s="121" t="s">
        <v>5336</v>
      </c>
      <c r="U979" s="121">
        <v>0</v>
      </c>
      <c r="V979" s="121" t="s">
        <v>2720</v>
      </c>
      <c r="W979" s="121" t="s">
        <v>2720</v>
      </c>
      <c r="X979" s="121" t="s">
        <v>5322</v>
      </c>
      <c r="Y979" s="121" t="s">
        <v>2465</v>
      </c>
      <c r="Z979" s="121" t="s">
        <v>2768</v>
      </c>
      <c r="AA979" s="121" t="s">
        <v>2769</v>
      </c>
      <c r="AB979" s="121" t="s">
        <v>5337</v>
      </c>
      <c r="AC979" s="121" t="s">
        <v>2103</v>
      </c>
      <c r="AD979" s="121" t="s">
        <v>2788</v>
      </c>
      <c r="AE979" s="121" t="s">
        <v>3393</v>
      </c>
      <c r="AF979" s="121"/>
      <c r="AG979" s="121"/>
      <c r="AH979" s="121"/>
      <c r="AI979" s="551"/>
      <c r="AJ979" s="551"/>
      <c r="AK979" s="551"/>
      <c r="AL979" s="551"/>
      <c r="AM979" s="551"/>
      <c r="AN979" s="551"/>
      <c r="AO979" s="551"/>
      <c r="AP979" s="551"/>
      <c r="AQ979" s="551"/>
      <c r="AR979" s="551"/>
      <c r="AS979" s="551"/>
      <c r="AT979" s="551"/>
      <c r="AU979" s="551"/>
      <c r="AV979" s="551"/>
      <c r="AW979" s="551"/>
      <c r="AX979" s="551"/>
    </row>
    <row r="980">
      <c r="A980" s="570" t="s">
        <v>5038</v>
      </c>
      <c r="B980" s="570" t="s">
        <v>5338</v>
      </c>
      <c r="C980" s="570" t="s">
        <v>5040</v>
      </c>
      <c r="D980" s="570" t="s">
        <v>5041</v>
      </c>
      <c r="E980" s="570" t="s">
        <v>2714</v>
      </c>
      <c r="F980" s="570">
        <v>40</v>
      </c>
      <c r="G980" s="570">
        <v>480</v>
      </c>
      <c r="H980" s="570">
        <v>1700</v>
      </c>
      <c r="I980" s="569"/>
      <c r="J980" s="121"/>
      <c r="K980" s="121"/>
      <c r="L980" s="121"/>
      <c r="M980" s="570"/>
      <c r="N980" s="569"/>
      <c r="O980" s="569"/>
      <c r="P980" s="569"/>
      <c r="Q980" s="121"/>
      <c r="R980" s="121" t="s">
        <v>5339</v>
      </c>
      <c r="S980" s="121" t="s">
        <v>2716</v>
      </c>
      <c r="T980" s="121" t="s">
        <v>5336</v>
      </c>
      <c r="U980" s="121">
        <v>0</v>
      </c>
      <c r="V980" s="121" t="s">
        <v>2720</v>
      </c>
      <c r="W980" s="121" t="s">
        <v>2720</v>
      </c>
      <c r="X980" s="121" t="s">
        <v>5322</v>
      </c>
      <c r="Y980" s="121" t="s">
        <v>3878</v>
      </c>
      <c r="Z980" s="121" t="s">
        <v>2768</v>
      </c>
      <c r="AA980" s="121" t="s">
        <v>2769</v>
      </c>
      <c r="AB980" s="121" t="s">
        <v>5340</v>
      </c>
      <c r="AC980" s="121" t="s">
        <v>2103</v>
      </c>
      <c r="AD980" s="121" t="s">
        <v>2788</v>
      </c>
      <c r="AE980" s="121" t="s">
        <v>3390</v>
      </c>
      <c r="AF980" s="121"/>
      <c r="AG980" s="121"/>
      <c r="AH980" s="121"/>
      <c r="AI980" s="551"/>
      <c r="AJ980" s="551"/>
      <c r="AK980" s="551"/>
      <c r="AL980" s="551"/>
      <c r="AM980" s="551"/>
      <c r="AN980" s="551"/>
      <c r="AO980" s="551"/>
      <c r="AP980" s="551"/>
      <c r="AQ980" s="551"/>
      <c r="AR980" s="551"/>
      <c r="AS980" s="551"/>
      <c r="AT980" s="551"/>
      <c r="AU980" s="551"/>
      <c r="AV980" s="551"/>
      <c r="AW980" s="551"/>
      <c r="AX980" s="551"/>
    </row>
    <row r="981">
      <c r="A981" s="570" t="s">
        <v>5038</v>
      </c>
      <c r="B981" s="570" t="s">
        <v>5341</v>
      </c>
      <c r="C981" s="570" t="s">
        <v>5040</v>
      </c>
      <c r="D981" s="570" t="s">
        <v>5041</v>
      </c>
      <c r="E981" s="570" t="s">
        <v>2714</v>
      </c>
      <c r="F981" s="570">
        <v>40</v>
      </c>
      <c r="G981" s="570">
        <v>480</v>
      </c>
      <c r="H981" s="570">
        <v>1700</v>
      </c>
      <c r="I981" s="569"/>
      <c r="J981" s="121"/>
      <c r="K981" s="121"/>
      <c r="L981" s="121"/>
      <c r="M981" s="570"/>
      <c r="N981" s="569"/>
      <c r="O981" s="569"/>
      <c r="P981" s="569"/>
      <c r="Q981" s="121"/>
      <c r="R981" s="121" t="s">
        <v>5342</v>
      </c>
      <c r="S981" s="121" t="s">
        <v>2716</v>
      </c>
      <c r="T981" s="121" t="s">
        <v>5336</v>
      </c>
      <c r="U981" s="121">
        <v>0</v>
      </c>
      <c r="V981" s="121" t="s">
        <v>2720</v>
      </c>
      <c r="W981" s="121" t="s">
        <v>2720</v>
      </c>
      <c r="X981" s="121" t="s">
        <v>5322</v>
      </c>
      <c r="Y981" s="121" t="s">
        <v>3878</v>
      </c>
      <c r="Z981" s="121" t="s">
        <v>2768</v>
      </c>
      <c r="AA981" s="121" t="s">
        <v>2769</v>
      </c>
      <c r="AB981" s="121" t="s">
        <v>5343</v>
      </c>
      <c r="AC981" s="121" t="s">
        <v>2103</v>
      </c>
      <c r="AD981" s="121" t="s">
        <v>2788</v>
      </c>
      <c r="AE981" s="121" t="s">
        <v>3390</v>
      </c>
      <c r="AF981" s="121"/>
      <c r="AG981" s="121"/>
      <c r="AH981" s="121"/>
      <c r="AI981" s="551"/>
      <c r="AJ981" s="551"/>
      <c r="AK981" s="551"/>
      <c r="AL981" s="551"/>
      <c r="AM981" s="551"/>
      <c r="AN981" s="551"/>
      <c r="AO981" s="551"/>
      <c r="AP981" s="551"/>
      <c r="AQ981" s="551"/>
      <c r="AR981" s="551"/>
      <c r="AS981" s="551"/>
      <c r="AT981" s="551"/>
      <c r="AU981" s="551"/>
      <c r="AV981" s="551"/>
      <c r="AW981" s="551"/>
      <c r="AX981" s="551"/>
    </row>
    <row r="982">
      <c r="A982" s="570" t="s">
        <v>5038</v>
      </c>
      <c r="B982" s="570" t="s">
        <v>5344</v>
      </c>
      <c r="C982" s="570" t="s">
        <v>5040</v>
      </c>
      <c r="D982" s="570" t="s">
        <v>5041</v>
      </c>
      <c r="E982" s="570" t="s">
        <v>2714</v>
      </c>
      <c r="F982" s="570">
        <v>40</v>
      </c>
      <c r="G982" s="570">
        <v>480</v>
      </c>
      <c r="H982" s="570">
        <v>1700</v>
      </c>
      <c r="I982" s="569"/>
      <c r="J982" s="121"/>
      <c r="K982" s="121"/>
      <c r="L982" s="121"/>
      <c r="M982" s="570"/>
      <c r="N982" s="569"/>
      <c r="O982" s="569"/>
      <c r="P982" s="569"/>
      <c r="Q982" s="121"/>
      <c r="R982" s="121" t="s">
        <v>5345</v>
      </c>
      <c r="S982" s="121" t="s">
        <v>2716</v>
      </c>
      <c r="T982" s="121" t="s">
        <v>5336</v>
      </c>
      <c r="U982" s="121">
        <v>0</v>
      </c>
      <c r="V982" s="121" t="s">
        <v>2720</v>
      </c>
      <c r="W982" s="121" t="s">
        <v>2720</v>
      </c>
      <c r="X982" s="121" t="s">
        <v>5322</v>
      </c>
      <c r="Y982" s="121" t="s">
        <v>3878</v>
      </c>
      <c r="Z982" s="121" t="s">
        <v>2768</v>
      </c>
      <c r="AA982" s="121" t="s">
        <v>2769</v>
      </c>
      <c r="AB982" s="121" t="s">
        <v>5346</v>
      </c>
      <c r="AC982" s="121" t="s">
        <v>2103</v>
      </c>
      <c r="AD982" s="121" t="s">
        <v>2788</v>
      </c>
      <c r="AE982" s="121" t="s">
        <v>3393</v>
      </c>
      <c r="AF982" s="121"/>
      <c r="AG982" s="121"/>
      <c r="AH982" s="121"/>
      <c r="AI982" s="551"/>
      <c r="AJ982" s="551"/>
      <c r="AK982" s="551"/>
      <c r="AL982" s="551"/>
      <c r="AM982" s="551"/>
      <c r="AN982" s="551"/>
      <c r="AO982" s="551"/>
      <c r="AP982" s="551"/>
      <c r="AQ982" s="551"/>
      <c r="AR982" s="551"/>
      <c r="AS982" s="551"/>
      <c r="AT982" s="551"/>
      <c r="AU982" s="551"/>
      <c r="AV982" s="551"/>
      <c r="AW982" s="551"/>
      <c r="AX982" s="551"/>
    </row>
    <row r="983">
      <c r="A983" s="570" t="s">
        <v>5038</v>
      </c>
      <c r="B983" s="570" t="s">
        <v>5347</v>
      </c>
      <c r="C983" s="570" t="s">
        <v>5040</v>
      </c>
      <c r="D983" s="570" t="s">
        <v>5041</v>
      </c>
      <c r="E983" s="570" t="s">
        <v>2714</v>
      </c>
      <c r="F983" s="570">
        <v>40</v>
      </c>
      <c r="G983" s="570">
        <v>480</v>
      </c>
      <c r="H983" s="570">
        <v>1700</v>
      </c>
      <c r="I983" s="569"/>
      <c r="J983" s="121"/>
      <c r="K983" s="121"/>
      <c r="L983" s="121"/>
      <c r="M983" s="570"/>
      <c r="N983" s="569"/>
      <c r="O983" s="569"/>
      <c r="P983" s="569"/>
      <c r="Q983" s="121"/>
      <c r="R983" s="121" t="s">
        <v>5348</v>
      </c>
      <c r="S983" s="121" t="s">
        <v>2716</v>
      </c>
      <c r="T983" s="121" t="s">
        <v>5336</v>
      </c>
      <c r="U983" s="121">
        <v>0</v>
      </c>
      <c r="V983" s="121" t="s">
        <v>2720</v>
      </c>
      <c r="W983" s="121" t="s">
        <v>2720</v>
      </c>
      <c r="X983" s="121" t="s">
        <v>5322</v>
      </c>
      <c r="Y983" s="121" t="s">
        <v>3878</v>
      </c>
      <c r="Z983" s="121" t="s">
        <v>2768</v>
      </c>
      <c r="AA983" s="121" t="s">
        <v>2769</v>
      </c>
      <c r="AB983" s="121" t="s">
        <v>5349</v>
      </c>
      <c r="AC983" s="121" t="s">
        <v>2103</v>
      </c>
      <c r="AD983" s="121" t="s">
        <v>2788</v>
      </c>
      <c r="AE983" s="121" t="s">
        <v>3393</v>
      </c>
      <c r="AF983" s="121"/>
      <c r="AG983" s="121"/>
      <c r="AH983" s="121"/>
      <c r="AI983" s="551"/>
      <c r="AJ983" s="551"/>
      <c r="AK983" s="551"/>
      <c r="AL983" s="551"/>
      <c r="AM983" s="551"/>
      <c r="AN983" s="551"/>
      <c r="AO983" s="551"/>
      <c r="AP983" s="551"/>
      <c r="AQ983" s="551"/>
      <c r="AR983" s="551"/>
      <c r="AS983" s="551"/>
      <c r="AT983" s="551"/>
      <c r="AU983" s="551"/>
      <c r="AV983" s="551"/>
      <c r="AW983" s="551"/>
      <c r="AX983" s="551"/>
    </row>
    <row r="984">
      <c r="A984" s="570" t="s">
        <v>5038</v>
      </c>
      <c r="B984" s="570" t="s">
        <v>5350</v>
      </c>
      <c r="C984" s="570" t="s">
        <v>5040</v>
      </c>
      <c r="D984" s="570" t="s">
        <v>5041</v>
      </c>
      <c r="E984" s="570" t="s">
        <v>2714</v>
      </c>
      <c r="F984" s="570">
        <v>40</v>
      </c>
      <c r="G984" s="570">
        <v>480</v>
      </c>
      <c r="H984" s="570">
        <v>960</v>
      </c>
      <c r="I984" s="569"/>
      <c r="J984" s="121"/>
      <c r="K984" s="121"/>
      <c r="L984" s="121"/>
      <c r="M984" s="570"/>
      <c r="N984" s="569"/>
      <c r="O984" s="569"/>
      <c r="P984" s="569"/>
      <c r="Q984" s="121"/>
      <c r="R984" s="121" t="s">
        <v>5351</v>
      </c>
      <c r="S984" s="121" t="s">
        <v>2716</v>
      </c>
      <c r="T984" s="121" t="s">
        <v>5352</v>
      </c>
      <c r="U984" s="121">
        <v>0</v>
      </c>
      <c r="V984" s="121" t="s">
        <v>2720</v>
      </c>
      <c r="W984" s="121" t="s">
        <v>2720</v>
      </c>
      <c r="X984" s="121" t="s">
        <v>5322</v>
      </c>
      <c r="Y984" s="121" t="s">
        <v>2465</v>
      </c>
      <c r="Z984" s="121" t="s">
        <v>3155</v>
      </c>
      <c r="AA984" s="121" t="s">
        <v>3166</v>
      </c>
      <c r="AB984" s="121" t="s">
        <v>5353</v>
      </c>
      <c r="AC984" s="121" t="s">
        <v>2103</v>
      </c>
      <c r="AD984" s="121" t="s">
        <v>3224</v>
      </c>
      <c r="AE984" s="121" t="s">
        <v>5145</v>
      </c>
      <c r="AF984" s="121"/>
      <c r="AG984" s="121"/>
      <c r="AH984" s="121"/>
      <c r="AI984" s="551"/>
      <c r="AJ984" s="551"/>
      <c r="AK984" s="551"/>
      <c r="AL984" s="551"/>
      <c r="AM984" s="551"/>
      <c r="AN984" s="551"/>
      <c r="AO984" s="551"/>
      <c r="AP984" s="551"/>
      <c r="AQ984" s="551"/>
      <c r="AR984" s="551"/>
      <c r="AS984" s="551"/>
      <c r="AT984" s="551"/>
      <c r="AU984" s="551"/>
      <c r="AV984" s="551"/>
      <c r="AW984" s="551"/>
      <c r="AX984" s="551"/>
    </row>
    <row r="985">
      <c r="A985" s="570" t="s">
        <v>5038</v>
      </c>
      <c r="B985" s="570" t="s">
        <v>5354</v>
      </c>
      <c r="C985" s="570" t="s">
        <v>5040</v>
      </c>
      <c r="D985" s="570" t="s">
        <v>5041</v>
      </c>
      <c r="E985" s="570" t="s">
        <v>2714</v>
      </c>
      <c r="F985" s="570">
        <v>40</v>
      </c>
      <c r="G985" s="570">
        <v>480</v>
      </c>
      <c r="H985" s="570">
        <v>960</v>
      </c>
      <c r="I985" s="569"/>
      <c r="J985" s="121"/>
      <c r="K985" s="121"/>
      <c r="L985" s="121"/>
      <c r="M985" s="570"/>
      <c r="N985" s="569"/>
      <c r="O985" s="569"/>
      <c r="P985" s="569"/>
      <c r="Q985" s="121"/>
      <c r="R985" s="121" t="s">
        <v>5355</v>
      </c>
      <c r="S985" s="121" t="s">
        <v>2716</v>
      </c>
      <c r="T985" s="121" t="s">
        <v>4809</v>
      </c>
      <c r="U985" s="121">
        <v>0</v>
      </c>
      <c r="V985" s="121" t="s">
        <v>2720</v>
      </c>
      <c r="W985" s="121" t="s">
        <v>2720</v>
      </c>
      <c r="X985" s="121" t="s">
        <v>5322</v>
      </c>
      <c r="Y985" s="121" t="s">
        <v>2465</v>
      </c>
      <c r="Z985" s="121" t="s">
        <v>3155</v>
      </c>
      <c r="AA985" s="121" t="s">
        <v>3166</v>
      </c>
      <c r="AB985" s="121" t="s">
        <v>5356</v>
      </c>
      <c r="AC985" s="121" t="s">
        <v>2103</v>
      </c>
      <c r="AD985" s="121" t="s">
        <v>3224</v>
      </c>
      <c r="AE985" s="121" t="s">
        <v>5145</v>
      </c>
      <c r="AF985" s="121"/>
      <c r="AG985" s="121"/>
      <c r="AH985" s="121"/>
      <c r="AI985" s="551"/>
      <c r="AJ985" s="551"/>
      <c r="AK985" s="551"/>
      <c r="AL985" s="551"/>
      <c r="AM985" s="551"/>
      <c r="AN985" s="551"/>
      <c r="AO985" s="551"/>
      <c r="AP985" s="551"/>
      <c r="AQ985" s="551"/>
      <c r="AR985" s="551"/>
      <c r="AS985" s="551"/>
      <c r="AT985" s="551"/>
      <c r="AU985" s="551"/>
      <c r="AV985" s="551"/>
      <c r="AW985" s="551"/>
      <c r="AX985" s="551"/>
    </row>
    <row r="986">
      <c r="A986" s="570" t="s">
        <v>5038</v>
      </c>
      <c r="B986" s="570" t="s">
        <v>5357</v>
      </c>
      <c r="C986" s="570" t="s">
        <v>5040</v>
      </c>
      <c r="D986" s="570" t="s">
        <v>5041</v>
      </c>
      <c r="E986" s="570" t="s">
        <v>2714</v>
      </c>
      <c r="F986" s="570">
        <v>40</v>
      </c>
      <c r="G986" s="570">
        <v>480</v>
      </c>
      <c r="H986" s="570">
        <v>879</v>
      </c>
      <c r="I986" s="569"/>
      <c r="J986" s="121"/>
      <c r="K986" s="121"/>
      <c r="L986" s="121"/>
      <c r="M986" s="570"/>
      <c r="N986" s="569"/>
      <c r="O986" s="569"/>
      <c r="P986" s="569"/>
      <c r="Q986" s="121"/>
      <c r="R986" s="121" t="s">
        <v>5358</v>
      </c>
      <c r="S986" s="121" t="s">
        <v>2716</v>
      </c>
      <c r="T986" s="121" t="s">
        <v>4809</v>
      </c>
      <c r="U986" s="121">
        <v>0</v>
      </c>
      <c r="V986" s="121" t="s">
        <v>2720</v>
      </c>
      <c r="W986" s="121" t="s">
        <v>2720</v>
      </c>
      <c r="X986" s="121" t="s">
        <v>5322</v>
      </c>
      <c r="Y986" s="121" t="s">
        <v>2465</v>
      </c>
      <c r="Z986" s="121" t="s">
        <v>3155</v>
      </c>
      <c r="AA986" s="121" t="s">
        <v>3166</v>
      </c>
      <c r="AB986" s="121" t="s">
        <v>5359</v>
      </c>
      <c r="AC986" s="121" t="s">
        <v>2103</v>
      </c>
      <c r="AD986" s="121" t="s">
        <v>3224</v>
      </c>
      <c r="AE986" s="121" t="s">
        <v>5145</v>
      </c>
      <c r="AF986" s="121"/>
      <c r="AG986" s="121"/>
      <c r="AH986" s="121"/>
      <c r="AI986" s="551"/>
      <c r="AJ986" s="551"/>
      <c r="AK986" s="551"/>
      <c r="AL986" s="551"/>
      <c r="AM986" s="551"/>
      <c r="AN986" s="551"/>
      <c r="AO986" s="551"/>
      <c r="AP986" s="551"/>
      <c r="AQ986" s="551"/>
      <c r="AR986" s="551"/>
      <c r="AS986" s="551"/>
      <c r="AT986" s="551"/>
      <c r="AU986" s="551"/>
      <c r="AV986" s="551"/>
      <c r="AW986" s="551"/>
      <c r="AX986" s="551"/>
    </row>
    <row r="987">
      <c r="A987" s="570" t="s">
        <v>5038</v>
      </c>
      <c r="B987" s="570" t="s">
        <v>5360</v>
      </c>
      <c r="C987" s="570" t="s">
        <v>5040</v>
      </c>
      <c r="D987" s="570" t="s">
        <v>5041</v>
      </c>
      <c r="E987" s="570" t="s">
        <v>2714</v>
      </c>
      <c r="F987" s="570">
        <v>40</v>
      </c>
      <c r="G987" s="570">
        <v>480</v>
      </c>
      <c r="H987" s="570">
        <v>960</v>
      </c>
      <c r="I987" s="569"/>
      <c r="J987" s="121"/>
      <c r="K987" s="121"/>
      <c r="L987" s="121"/>
      <c r="M987" s="570"/>
      <c r="N987" s="569"/>
      <c r="O987" s="569"/>
      <c r="P987" s="569"/>
      <c r="Q987" s="121"/>
      <c r="R987" s="121" t="s">
        <v>5361</v>
      </c>
      <c r="S987" s="121" t="s">
        <v>2716</v>
      </c>
      <c r="T987" s="121" t="s">
        <v>4809</v>
      </c>
      <c r="U987" s="121">
        <v>0</v>
      </c>
      <c r="V987" s="121" t="s">
        <v>2720</v>
      </c>
      <c r="W987" s="121" t="s">
        <v>2720</v>
      </c>
      <c r="X987" s="121" t="s">
        <v>5322</v>
      </c>
      <c r="Y987" s="121" t="s">
        <v>2465</v>
      </c>
      <c r="Z987" s="121" t="s">
        <v>3155</v>
      </c>
      <c r="AA987" s="121" t="s">
        <v>3166</v>
      </c>
      <c r="AB987" s="121" t="s">
        <v>5362</v>
      </c>
      <c r="AC987" s="121" t="s">
        <v>2103</v>
      </c>
      <c r="AD987" s="121" t="s">
        <v>3224</v>
      </c>
      <c r="AE987" s="121" t="s">
        <v>5145</v>
      </c>
      <c r="AF987" s="121"/>
      <c r="AG987" s="121"/>
      <c r="AH987" s="121"/>
      <c r="AI987" s="551"/>
      <c r="AJ987" s="551"/>
      <c r="AK987" s="551"/>
      <c r="AL987" s="551"/>
      <c r="AM987" s="551"/>
      <c r="AN987" s="551"/>
      <c r="AO987" s="551"/>
      <c r="AP987" s="551"/>
      <c r="AQ987" s="551"/>
      <c r="AR987" s="551"/>
      <c r="AS987" s="551"/>
      <c r="AT987" s="551"/>
      <c r="AU987" s="551"/>
      <c r="AV987" s="551"/>
      <c r="AW987" s="551"/>
      <c r="AX987" s="551"/>
    </row>
    <row r="988">
      <c r="A988" s="570" t="s">
        <v>5038</v>
      </c>
      <c r="B988" s="570" t="s">
        <v>5363</v>
      </c>
      <c r="C988" s="570" t="s">
        <v>5040</v>
      </c>
      <c r="D988" s="570" t="s">
        <v>5041</v>
      </c>
      <c r="E988" s="570" t="s">
        <v>2714</v>
      </c>
      <c r="F988" s="570">
        <v>40</v>
      </c>
      <c r="G988" s="570">
        <v>480</v>
      </c>
      <c r="H988" s="570">
        <v>1700</v>
      </c>
      <c r="I988" s="569"/>
      <c r="J988" s="121"/>
      <c r="K988" s="121"/>
      <c r="L988" s="121"/>
      <c r="M988" s="570"/>
      <c r="N988" s="569"/>
      <c r="O988" s="569"/>
      <c r="P988" s="569"/>
      <c r="Q988" s="121"/>
      <c r="R988" s="121" t="s">
        <v>5364</v>
      </c>
      <c r="S988" s="121" t="s">
        <v>2716</v>
      </c>
      <c r="T988" s="121" t="s">
        <v>4809</v>
      </c>
      <c r="U988" s="121">
        <v>0</v>
      </c>
      <c r="V988" s="121" t="s">
        <v>2720</v>
      </c>
      <c r="W988" s="121" t="s">
        <v>2720</v>
      </c>
      <c r="X988" s="121" t="s">
        <v>5322</v>
      </c>
      <c r="Y988" s="121" t="s">
        <v>2465</v>
      </c>
      <c r="Z988" s="121" t="s">
        <v>3155</v>
      </c>
      <c r="AA988" s="121" t="s">
        <v>3166</v>
      </c>
      <c r="AB988" s="121" t="s">
        <v>5365</v>
      </c>
      <c r="AC988" s="121" t="s">
        <v>2103</v>
      </c>
      <c r="AD988" s="121" t="s">
        <v>3224</v>
      </c>
      <c r="AE988" s="121" t="s">
        <v>5366</v>
      </c>
      <c r="AF988" s="121"/>
      <c r="AG988" s="121"/>
      <c r="AH988" s="121"/>
      <c r="AI988" s="551"/>
      <c r="AJ988" s="551"/>
      <c r="AK988" s="551"/>
      <c r="AL988" s="551"/>
      <c r="AM988" s="551"/>
      <c r="AN988" s="551"/>
      <c r="AO988" s="551"/>
      <c r="AP988" s="551"/>
      <c r="AQ988" s="551"/>
      <c r="AR988" s="551"/>
      <c r="AS988" s="551"/>
      <c r="AT988" s="551"/>
      <c r="AU988" s="551"/>
      <c r="AV988" s="551"/>
      <c r="AW988" s="551"/>
      <c r="AX988" s="551"/>
    </row>
    <row r="989">
      <c r="A989" s="570" t="s">
        <v>5038</v>
      </c>
      <c r="B989" s="570" t="s">
        <v>5367</v>
      </c>
      <c r="C989" s="570" t="s">
        <v>5040</v>
      </c>
      <c r="D989" s="570" t="s">
        <v>5041</v>
      </c>
      <c r="E989" s="570" t="s">
        <v>2714</v>
      </c>
      <c r="F989" s="570">
        <v>40</v>
      </c>
      <c r="G989" s="570">
        <v>480</v>
      </c>
      <c r="H989" s="570">
        <v>1700</v>
      </c>
      <c r="I989" s="569"/>
      <c r="J989" s="121"/>
      <c r="K989" s="121"/>
      <c r="L989" s="121"/>
      <c r="M989" s="570"/>
      <c r="N989" s="569"/>
      <c r="O989" s="569"/>
      <c r="P989" s="569"/>
      <c r="Q989" s="121"/>
      <c r="R989" s="121" t="s">
        <v>5368</v>
      </c>
      <c r="S989" s="121" t="s">
        <v>2716</v>
      </c>
      <c r="T989" s="121" t="s">
        <v>4809</v>
      </c>
      <c r="U989" s="121">
        <v>0</v>
      </c>
      <c r="V989" s="121" t="s">
        <v>2720</v>
      </c>
      <c r="W989" s="121" t="s">
        <v>2720</v>
      </c>
      <c r="X989" s="121" t="s">
        <v>5322</v>
      </c>
      <c r="Y989" s="121" t="s">
        <v>2465</v>
      </c>
      <c r="Z989" s="121" t="s">
        <v>3155</v>
      </c>
      <c r="AA989" s="121" t="s">
        <v>3166</v>
      </c>
      <c r="AB989" s="121" t="s">
        <v>5369</v>
      </c>
      <c r="AC989" s="121" t="s">
        <v>2103</v>
      </c>
      <c r="AD989" s="121" t="s">
        <v>3224</v>
      </c>
      <c r="AE989" s="121" t="s">
        <v>5366</v>
      </c>
      <c r="AF989" s="121"/>
      <c r="AG989" s="121"/>
      <c r="AH989" s="121"/>
      <c r="AI989" s="551"/>
      <c r="AJ989" s="551"/>
      <c r="AK989" s="551"/>
      <c r="AL989" s="551"/>
      <c r="AM989" s="551"/>
      <c r="AN989" s="551"/>
      <c r="AO989" s="551"/>
      <c r="AP989" s="551"/>
      <c r="AQ989" s="551"/>
      <c r="AR989" s="551"/>
      <c r="AS989" s="551"/>
      <c r="AT989" s="551"/>
      <c r="AU989" s="551"/>
      <c r="AV989" s="551"/>
      <c r="AW989" s="551"/>
      <c r="AX989" s="551"/>
    </row>
    <row r="990">
      <c r="A990" s="570" t="s">
        <v>5370</v>
      </c>
      <c r="B990" s="570" t="s">
        <v>5371</v>
      </c>
      <c r="C990" s="570" t="s">
        <v>5040</v>
      </c>
      <c r="D990" s="570" t="s">
        <v>5041</v>
      </c>
      <c r="E990" s="570" t="s">
        <v>2714</v>
      </c>
      <c r="F990" s="570">
        <v>12</v>
      </c>
      <c r="G990" s="570">
        <v>64</v>
      </c>
      <c r="H990" s="570">
        <v>1200</v>
      </c>
      <c r="I990" s="569"/>
      <c r="J990" s="121"/>
      <c r="K990" s="121"/>
      <c r="L990" s="121"/>
      <c r="M990" s="570"/>
      <c r="N990" s="569"/>
      <c r="O990" s="569"/>
      <c r="P990" s="569"/>
      <c r="Q990" s="121"/>
      <c r="R990" s="121" t="s">
        <v>5372</v>
      </c>
      <c r="S990" s="121" t="s">
        <v>2742</v>
      </c>
      <c r="T990" s="121" t="s">
        <v>2766</v>
      </c>
      <c r="U990" s="121">
        <v>0</v>
      </c>
      <c r="V990" s="121" t="s">
        <v>2950</v>
      </c>
      <c r="W990" s="121" t="s">
        <v>2969</v>
      </c>
      <c r="X990" s="121" t="s">
        <v>2721</v>
      </c>
      <c r="Y990" s="121" t="s">
        <v>2465</v>
      </c>
      <c r="Z990" s="121" t="s">
        <v>2785</v>
      </c>
      <c r="AA990" s="121" t="s">
        <v>3092</v>
      </c>
      <c r="AB990" s="121" t="s">
        <v>3656</v>
      </c>
      <c r="AC990" s="121" t="s">
        <v>2103</v>
      </c>
      <c r="AD990" s="121" t="s">
        <v>2725</v>
      </c>
      <c r="AE990" s="121" t="s">
        <v>3124</v>
      </c>
      <c r="AF990" s="121"/>
      <c r="AG990" s="121"/>
      <c r="AH990" s="121"/>
      <c r="AI990" s="551"/>
      <c r="AJ990" s="551"/>
      <c r="AK990" s="551"/>
      <c r="AL990" s="551"/>
      <c r="AM990" s="551"/>
      <c r="AN990" s="551"/>
      <c r="AO990" s="551"/>
      <c r="AP990" s="551"/>
      <c r="AQ990" s="551"/>
      <c r="AR990" s="551"/>
      <c r="AS990" s="551"/>
      <c r="AT990" s="551"/>
      <c r="AU990" s="551"/>
      <c r="AV990" s="551"/>
      <c r="AW990" s="551"/>
      <c r="AX990" s="551"/>
    </row>
    <row r="991">
      <c r="A991" s="570" t="s">
        <v>5370</v>
      </c>
      <c r="B991" s="570" t="s">
        <v>5373</v>
      </c>
      <c r="C991" s="570" t="s">
        <v>5040</v>
      </c>
      <c r="D991" s="570" t="s">
        <v>5041</v>
      </c>
      <c r="E991" s="570" t="s">
        <v>2714</v>
      </c>
      <c r="F991" s="570">
        <v>12</v>
      </c>
      <c r="G991" s="570">
        <v>64</v>
      </c>
      <c r="H991" s="570">
        <v>1200</v>
      </c>
      <c r="I991" s="569"/>
      <c r="J991" s="121"/>
      <c r="K991" s="121"/>
      <c r="L991" s="121"/>
      <c r="M991" s="570"/>
      <c r="N991" s="569"/>
      <c r="O991" s="569"/>
      <c r="P991" s="569"/>
      <c r="Q991" s="121"/>
      <c r="R991" s="121" t="s">
        <v>5374</v>
      </c>
      <c r="S991" s="121" t="s">
        <v>2742</v>
      </c>
      <c r="T991" s="121" t="s">
        <v>2766</v>
      </c>
      <c r="U991" s="121">
        <v>0</v>
      </c>
      <c r="V991" s="121" t="s">
        <v>2950</v>
      </c>
      <c r="W991" s="121" t="s">
        <v>2969</v>
      </c>
      <c r="X991" s="121" t="s">
        <v>2721</v>
      </c>
      <c r="Y991" s="121" t="s">
        <v>2465</v>
      </c>
      <c r="Z991" s="121" t="s">
        <v>2785</v>
      </c>
      <c r="AA991" s="121" t="s">
        <v>3092</v>
      </c>
      <c r="AB991" s="121" t="s">
        <v>3624</v>
      </c>
      <c r="AC991" s="121" t="s">
        <v>2103</v>
      </c>
      <c r="AD991" s="121" t="s">
        <v>2725</v>
      </c>
      <c r="AE991" s="121" t="s">
        <v>3111</v>
      </c>
      <c r="AF991" s="121"/>
      <c r="AG991" s="121"/>
      <c r="AH991" s="121"/>
      <c r="AI991" s="551"/>
      <c r="AJ991" s="551"/>
      <c r="AK991" s="551"/>
      <c r="AL991" s="551"/>
      <c r="AM991" s="551"/>
      <c r="AN991" s="551"/>
      <c r="AO991" s="551"/>
      <c r="AP991" s="551"/>
      <c r="AQ991" s="551"/>
      <c r="AR991" s="551"/>
      <c r="AS991" s="551"/>
      <c r="AT991" s="551"/>
      <c r="AU991" s="551"/>
      <c r="AV991" s="551"/>
      <c r="AW991" s="551"/>
      <c r="AX991" s="551"/>
    </row>
    <row r="992">
      <c r="A992" s="570" t="s">
        <v>5370</v>
      </c>
      <c r="B992" s="570" t="s">
        <v>5375</v>
      </c>
      <c r="C992" s="570" t="s">
        <v>5040</v>
      </c>
      <c r="D992" s="570" t="s">
        <v>5041</v>
      </c>
      <c r="E992" s="570" t="s">
        <v>2714</v>
      </c>
      <c r="F992" s="570">
        <v>12</v>
      </c>
      <c r="G992" s="570">
        <v>64</v>
      </c>
      <c r="H992" s="570">
        <v>1200</v>
      </c>
      <c r="I992" s="569"/>
      <c r="J992" s="121"/>
      <c r="K992" s="121"/>
      <c r="L992" s="121"/>
      <c r="M992" s="570"/>
      <c r="N992" s="569"/>
      <c r="O992" s="569"/>
      <c r="P992" s="569"/>
      <c r="Q992" s="121"/>
      <c r="R992" s="121" t="s">
        <v>5376</v>
      </c>
      <c r="S992" s="121" t="s">
        <v>2742</v>
      </c>
      <c r="T992" s="121" t="s">
        <v>2766</v>
      </c>
      <c r="U992" s="121">
        <v>0</v>
      </c>
      <c r="V992" s="121" t="s">
        <v>2950</v>
      </c>
      <c r="W992" s="121" t="s">
        <v>2949</v>
      </c>
      <c r="X992" s="121" t="s">
        <v>2721</v>
      </c>
      <c r="Y992" s="121" t="s">
        <v>2465</v>
      </c>
      <c r="Z992" s="121" t="s">
        <v>2744</v>
      </c>
      <c r="AA992" s="121" t="s">
        <v>2751</v>
      </c>
      <c r="AB992" s="121" t="s">
        <v>3708</v>
      </c>
      <c r="AC992" s="121" t="s">
        <v>2103</v>
      </c>
      <c r="AD992" s="121" t="s">
        <v>2747</v>
      </c>
      <c r="AE992" s="121" t="s">
        <v>2797</v>
      </c>
      <c r="AF992" s="121"/>
      <c r="AG992" s="121"/>
      <c r="AH992" s="121"/>
      <c r="AI992" s="551"/>
      <c r="AJ992" s="551"/>
      <c r="AK992" s="551"/>
      <c r="AL992" s="551"/>
      <c r="AM992" s="551"/>
      <c r="AN992" s="551"/>
      <c r="AO992" s="551"/>
      <c r="AP992" s="551"/>
      <c r="AQ992" s="551"/>
      <c r="AR992" s="551"/>
      <c r="AS992" s="551"/>
      <c r="AT992" s="551"/>
      <c r="AU992" s="551"/>
      <c r="AV992" s="551"/>
      <c r="AW992" s="551"/>
      <c r="AX992" s="551"/>
    </row>
    <row r="993">
      <c r="A993" s="570" t="s">
        <v>5370</v>
      </c>
      <c r="B993" s="570" t="s">
        <v>5377</v>
      </c>
      <c r="C993" s="570" t="s">
        <v>5040</v>
      </c>
      <c r="D993" s="570" t="s">
        <v>5041</v>
      </c>
      <c r="E993" s="570" t="s">
        <v>2714</v>
      </c>
      <c r="F993" s="570">
        <v>12</v>
      </c>
      <c r="G993" s="570">
        <v>64</v>
      </c>
      <c r="H993" s="570">
        <v>1200</v>
      </c>
      <c r="I993" s="569"/>
      <c r="J993" s="121"/>
      <c r="K993" s="121"/>
      <c r="L993" s="121"/>
      <c r="M993" s="570"/>
      <c r="N993" s="569"/>
      <c r="O993" s="569"/>
      <c r="P993" s="569"/>
      <c r="Q993" s="121"/>
      <c r="R993" s="121" t="s">
        <v>5378</v>
      </c>
      <c r="S993" s="121" t="s">
        <v>2742</v>
      </c>
      <c r="T993" s="121" t="s">
        <v>2766</v>
      </c>
      <c r="U993" s="121">
        <v>0</v>
      </c>
      <c r="V993" s="121" t="s">
        <v>2950</v>
      </c>
      <c r="W993" s="121" t="s">
        <v>2969</v>
      </c>
      <c r="X993" s="121" t="s">
        <v>2721</v>
      </c>
      <c r="Y993" s="121" t="s">
        <v>2465</v>
      </c>
      <c r="Z993" s="121" t="s">
        <v>2785</v>
      </c>
      <c r="AA993" s="121" t="s">
        <v>3092</v>
      </c>
      <c r="AB993" s="121" t="s">
        <v>3644</v>
      </c>
      <c r="AC993" s="121" t="s">
        <v>2103</v>
      </c>
      <c r="AD993" s="121" t="s">
        <v>2725</v>
      </c>
      <c r="AE993" s="121" t="s">
        <v>3138</v>
      </c>
      <c r="AF993" s="121"/>
      <c r="AG993" s="121"/>
      <c r="AH993" s="121"/>
      <c r="AI993" s="551"/>
      <c r="AJ993" s="551"/>
      <c r="AK993" s="551"/>
      <c r="AL993" s="551"/>
      <c r="AM993" s="551"/>
      <c r="AN993" s="551"/>
      <c r="AO993" s="551"/>
      <c r="AP993" s="551"/>
      <c r="AQ993" s="551"/>
      <c r="AR993" s="551"/>
      <c r="AS993" s="551"/>
      <c r="AT993" s="551"/>
      <c r="AU993" s="551"/>
      <c r="AV993" s="551"/>
      <c r="AW993" s="551"/>
      <c r="AX993" s="551"/>
    </row>
    <row r="994">
      <c r="A994" s="570" t="s">
        <v>5370</v>
      </c>
      <c r="B994" s="570" t="s">
        <v>5379</v>
      </c>
      <c r="C994" s="570" t="s">
        <v>5040</v>
      </c>
      <c r="D994" s="570" t="s">
        <v>5041</v>
      </c>
      <c r="E994" s="570" t="s">
        <v>2714</v>
      </c>
      <c r="F994" s="570">
        <v>12</v>
      </c>
      <c r="G994" s="570">
        <v>64</v>
      </c>
      <c r="H994" s="570">
        <v>1200</v>
      </c>
      <c r="I994" s="569"/>
      <c r="J994" s="121"/>
      <c r="K994" s="121"/>
      <c r="L994" s="121"/>
      <c r="M994" s="570"/>
      <c r="N994" s="569"/>
      <c r="O994" s="569"/>
      <c r="P994" s="569"/>
      <c r="Q994" s="121"/>
      <c r="R994" s="121" t="s">
        <v>5380</v>
      </c>
      <c r="S994" s="121" t="s">
        <v>2742</v>
      </c>
      <c r="T994" s="121" t="s">
        <v>2766</v>
      </c>
      <c r="U994" s="121">
        <v>0</v>
      </c>
      <c r="V994" s="121" t="s">
        <v>2950</v>
      </c>
      <c r="W994" s="121" t="s">
        <v>2969</v>
      </c>
      <c r="X994" s="121" t="s">
        <v>2721</v>
      </c>
      <c r="Y994" s="121" t="s">
        <v>2465</v>
      </c>
      <c r="Z994" s="121" t="s">
        <v>2768</v>
      </c>
      <c r="AA994" s="121" t="s">
        <v>2769</v>
      </c>
      <c r="AB994" s="121" t="s">
        <v>4361</v>
      </c>
      <c r="AC994" s="121" t="s">
        <v>2103</v>
      </c>
      <c r="AD994" s="121" t="s">
        <v>2788</v>
      </c>
      <c r="AE994" s="121" t="s">
        <v>2858</v>
      </c>
      <c r="AF994" s="121"/>
      <c r="AG994" s="121"/>
      <c r="AH994" s="121"/>
      <c r="AI994" s="551"/>
      <c r="AJ994" s="551"/>
      <c r="AK994" s="551"/>
      <c r="AL994" s="551"/>
      <c r="AM994" s="551"/>
      <c r="AN994" s="551"/>
      <c r="AO994" s="551"/>
      <c r="AP994" s="551"/>
      <c r="AQ994" s="551"/>
      <c r="AR994" s="551"/>
      <c r="AS994" s="551"/>
      <c r="AT994" s="551"/>
      <c r="AU994" s="551"/>
      <c r="AV994" s="551"/>
      <c r="AW994" s="551"/>
      <c r="AX994" s="551"/>
    </row>
    <row r="995">
      <c r="A995" s="570" t="s">
        <v>5370</v>
      </c>
      <c r="B995" s="570" t="s">
        <v>5381</v>
      </c>
      <c r="C995" s="570" t="s">
        <v>5040</v>
      </c>
      <c r="D995" s="570" t="s">
        <v>5041</v>
      </c>
      <c r="E995" s="570" t="s">
        <v>2714</v>
      </c>
      <c r="F995" s="570">
        <v>26</v>
      </c>
      <c r="G995" s="570">
        <v>64</v>
      </c>
      <c r="H995" s="570">
        <v>1200</v>
      </c>
      <c r="I995" s="569"/>
      <c r="J995" s="121"/>
      <c r="K995" s="121"/>
      <c r="L995" s="121"/>
      <c r="M995" s="570"/>
      <c r="N995" s="569"/>
      <c r="O995" s="569"/>
      <c r="P995" s="569"/>
      <c r="Q995" s="121"/>
      <c r="R995" s="121" t="s">
        <v>5382</v>
      </c>
      <c r="S995" s="121" t="s">
        <v>2742</v>
      </c>
      <c r="T995" s="121" t="s">
        <v>2766</v>
      </c>
      <c r="U995" s="121">
        <v>0</v>
      </c>
      <c r="V995" s="121" t="s">
        <v>2820</v>
      </c>
      <c r="W995" s="121" t="s">
        <v>2869</v>
      </c>
      <c r="X995" s="121" t="s">
        <v>2721</v>
      </c>
      <c r="Y995" s="121" t="s">
        <v>2465</v>
      </c>
      <c r="Z995" s="121" t="s">
        <v>2768</v>
      </c>
      <c r="AA995" s="121" t="s">
        <v>2769</v>
      </c>
      <c r="AB995" s="121" t="s">
        <v>4434</v>
      </c>
      <c r="AC995" s="121" t="s">
        <v>2103</v>
      </c>
      <c r="AD995" s="121" t="s">
        <v>2788</v>
      </c>
      <c r="AE995" s="121" t="s">
        <v>4435</v>
      </c>
      <c r="AF995" s="121"/>
      <c r="AG995" s="121"/>
      <c r="AH995" s="121"/>
      <c r="AI995" s="551"/>
      <c r="AJ995" s="551"/>
      <c r="AK995" s="551"/>
      <c r="AL995" s="551"/>
      <c r="AM995" s="551"/>
      <c r="AN995" s="551"/>
      <c r="AO995" s="551"/>
      <c r="AP995" s="551"/>
      <c r="AQ995" s="551"/>
      <c r="AR995" s="551"/>
      <c r="AS995" s="551"/>
      <c r="AT995" s="551"/>
      <c r="AU995" s="551"/>
      <c r="AV995" s="551"/>
      <c r="AW995" s="551"/>
      <c r="AX995" s="551"/>
    </row>
    <row r="996">
      <c r="A996" s="570" t="s">
        <v>5370</v>
      </c>
      <c r="B996" s="570" t="s">
        <v>5383</v>
      </c>
      <c r="C996" s="570" t="s">
        <v>5040</v>
      </c>
      <c r="D996" s="570" t="s">
        <v>5041</v>
      </c>
      <c r="E996" s="570" t="s">
        <v>2714</v>
      </c>
      <c r="F996" s="570">
        <v>26</v>
      </c>
      <c r="G996" s="570">
        <v>64</v>
      </c>
      <c r="H996" s="570">
        <v>1200</v>
      </c>
      <c r="I996" s="569"/>
      <c r="J996" s="121"/>
      <c r="K996" s="121"/>
      <c r="L996" s="121"/>
      <c r="M996" s="570"/>
      <c r="N996" s="569"/>
      <c r="O996" s="569"/>
      <c r="P996" s="569"/>
      <c r="Q996" s="121"/>
      <c r="R996" s="121" t="s">
        <v>5384</v>
      </c>
      <c r="S996" s="121" t="s">
        <v>2742</v>
      </c>
      <c r="T996" s="121" t="s">
        <v>2766</v>
      </c>
      <c r="U996" s="121">
        <v>0</v>
      </c>
      <c r="V996" s="121" t="s">
        <v>2820</v>
      </c>
      <c r="W996" s="121" t="s">
        <v>2969</v>
      </c>
      <c r="X996" s="121" t="s">
        <v>2721</v>
      </c>
      <c r="Y996" s="121" t="s">
        <v>2465</v>
      </c>
      <c r="Z996" s="121" t="s">
        <v>2768</v>
      </c>
      <c r="AA996" s="121" t="s">
        <v>2769</v>
      </c>
      <c r="AB996" s="121" t="s">
        <v>5385</v>
      </c>
      <c r="AC996" s="121" t="s">
        <v>2103</v>
      </c>
      <c r="AD996" s="121" t="s">
        <v>2788</v>
      </c>
      <c r="AE996" s="121" t="s">
        <v>2858</v>
      </c>
      <c r="AF996" s="121"/>
      <c r="AG996" s="121"/>
      <c r="AH996" s="121"/>
      <c r="AI996" s="551"/>
      <c r="AJ996" s="551"/>
      <c r="AK996" s="551"/>
      <c r="AL996" s="551"/>
      <c r="AM996" s="551"/>
      <c r="AN996" s="551"/>
      <c r="AO996" s="551"/>
      <c r="AP996" s="551"/>
      <c r="AQ996" s="551"/>
      <c r="AR996" s="551"/>
      <c r="AS996" s="551"/>
      <c r="AT996" s="551"/>
      <c r="AU996" s="551"/>
      <c r="AV996" s="551"/>
      <c r="AW996" s="551"/>
      <c r="AX996" s="551"/>
    </row>
    <row r="997">
      <c r="A997" s="570" t="s">
        <v>5370</v>
      </c>
      <c r="B997" s="570" t="s">
        <v>5386</v>
      </c>
      <c r="C997" s="570" t="s">
        <v>5040</v>
      </c>
      <c r="D997" s="570" t="s">
        <v>5041</v>
      </c>
      <c r="E997" s="570" t="s">
        <v>2714</v>
      </c>
      <c r="F997" s="570">
        <v>26</v>
      </c>
      <c r="G997" s="570">
        <v>64</v>
      </c>
      <c r="H997" s="570">
        <v>1200</v>
      </c>
      <c r="I997" s="569"/>
      <c r="J997" s="121"/>
      <c r="K997" s="121"/>
      <c r="L997" s="121"/>
      <c r="M997" s="570"/>
      <c r="N997" s="569"/>
      <c r="O997" s="569"/>
      <c r="P997" s="569"/>
      <c r="Q997" s="121"/>
      <c r="R997" s="121" t="s">
        <v>5387</v>
      </c>
      <c r="S997" s="121" t="s">
        <v>2742</v>
      </c>
      <c r="T997" s="121" t="s">
        <v>2766</v>
      </c>
      <c r="U997" s="121">
        <v>0</v>
      </c>
      <c r="V997" s="121" t="s">
        <v>2820</v>
      </c>
      <c r="W997" s="121" t="s">
        <v>2869</v>
      </c>
      <c r="X997" s="121" t="s">
        <v>2721</v>
      </c>
      <c r="Y997" s="121" t="s">
        <v>2465</v>
      </c>
      <c r="Z997" s="121" t="s">
        <v>2768</v>
      </c>
      <c r="AA997" s="121" t="s">
        <v>2769</v>
      </c>
      <c r="AB997" s="121" t="s">
        <v>4459</v>
      </c>
      <c r="AC997" s="121" t="s">
        <v>2103</v>
      </c>
      <c r="AD997" s="121" t="s">
        <v>2788</v>
      </c>
      <c r="AE997" s="121" t="s">
        <v>4358</v>
      </c>
      <c r="AF997" s="121"/>
      <c r="AG997" s="121"/>
      <c r="AH997" s="121"/>
      <c r="AI997" s="551"/>
      <c r="AJ997" s="551"/>
      <c r="AK997" s="551"/>
      <c r="AL997" s="551"/>
      <c r="AM997" s="551"/>
      <c r="AN997" s="551"/>
      <c r="AO997" s="551"/>
      <c r="AP997" s="551"/>
      <c r="AQ997" s="551"/>
      <c r="AR997" s="551"/>
      <c r="AS997" s="551"/>
      <c r="AT997" s="551"/>
      <c r="AU997" s="551"/>
      <c r="AV997" s="551"/>
      <c r="AW997" s="551"/>
      <c r="AX997" s="551"/>
    </row>
    <row r="998">
      <c r="A998" s="570" t="s">
        <v>5370</v>
      </c>
      <c r="B998" s="570" t="s">
        <v>5388</v>
      </c>
      <c r="C998" s="570" t="s">
        <v>5040</v>
      </c>
      <c r="D998" s="570" t="s">
        <v>5041</v>
      </c>
      <c r="E998" s="570" t="s">
        <v>2714</v>
      </c>
      <c r="F998" s="570">
        <v>26</v>
      </c>
      <c r="G998" s="570">
        <v>64</v>
      </c>
      <c r="H998" s="570">
        <v>1200</v>
      </c>
      <c r="I998" s="569"/>
      <c r="J998" s="121"/>
      <c r="K998" s="121"/>
      <c r="L998" s="121"/>
      <c r="M998" s="570"/>
      <c r="N998" s="569"/>
      <c r="O998" s="569"/>
      <c r="P998" s="569"/>
      <c r="Q998" s="121"/>
      <c r="R998" s="121" t="s">
        <v>5389</v>
      </c>
      <c r="S998" s="121" t="s">
        <v>2742</v>
      </c>
      <c r="T998" s="121" t="s">
        <v>2766</v>
      </c>
      <c r="U998" s="121">
        <v>0</v>
      </c>
      <c r="V998" s="121" t="s">
        <v>2820</v>
      </c>
      <c r="W998" s="121" t="s">
        <v>2969</v>
      </c>
      <c r="X998" s="121" t="s">
        <v>2721</v>
      </c>
      <c r="Y998" s="121" t="s">
        <v>2465</v>
      </c>
      <c r="Z998" s="121" t="s">
        <v>2768</v>
      </c>
      <c r="AA998" s="121" t="s">
        <v>2769</v>
      </c>
      <c r="AB998" s="121" t="s">
        <v>5390</v>
      </c>
      <c r="AC998" s="121" t="s">
        <v>2103</v>
      </c>
      <c r="AD998" s="121" t="s">
        <v>2788</v>
      </c>
      <c r="AE998" s="121" t="s">
        <v>2858</v>
      </c>
      <c r="AF998" s="121"/>
      <c r="AG998" s="121"/>
      <c r="AH998" s="121"/>
      <c r="AI998" s="551"/>
      <c r="AJ998" s="551"/>
      <c r="AK998" s="551"/>
      <c r="AL998" s="551"/>
      <c r="AM998" s="551"/>
      <c r="AN998" s="551"/>
      <c r="AO998" s="551"/>
      <c r="AP998" s="551"/>
      <c r="AQ998" s="551"/>
      <c r="AR998" s="551"/>
      <c r="AS998" s="551"/>
      <c r="AT998" s="551"/>
      <c r="AU998" s="551"/>
      <c r="AV998" s="551"/>
      <c r="AW998" s="551"/>
      <c r="AX998" s="551"/>
    </row>
    <row r="999">
      <c r="A999" s="570" t="s">
        <v>5370</v>
      </c>
      <c r="B999" s="570" t="s">
        <v>5391</v>
      </c>
      <c r="C999" s="570" t="s">
        <v>5040</v>
      </c>
      <c r="D999" s="570" t="s">
        <v>5041</v>
      </c>
      <c r="E999" s="570" t="s">
        <v>2714</v>
      </c>
      <c r="F999" s="570">
        <v>16</v>
      </c>
      <c r="G999" s="570">
        <v>64</v>
      </c>
      <c r="H999" s="570">
        <v>1200</v>
      </c>
      <c r="I999" s="569"/>
      <c r="J999" s="121"/>
      <c r="K999" s="121"/>
      <c r="L999" s="121"/>
      <c r="M999" s="570"/>
      <c r="N999" s="569"/>
      <c r="O999" s="569"/>
      <c r="P999" s="569"/>
      <c r="Q999" s="121"/>
      <c r="R999" s="121" t="s">
        <v>5392</v>
      </c>
      <c r="S999" s="121" t="s">
        <v>2742</v>
      </c>
      <c r="T999" s="121" t="s">
        <v>3588</v>
      </c>
      <c r="U999" s="121">
        <v>0</v>
      </c>
      <c r="V999" s="121" t="s">
        <v>3164</v>
      </c>
      <c r="W999" s="121" t="s">
        <v>2767</v>
      </c>
      <c r="X999" s="121" t="s">
        <v>2721</v>
      </c>
      <c r="Y999" s="121" t="s">
        <v>2465</v>
      </c>
      <c r="Z999" s="121" t="s">
        <v>2768</v>
      </c>
      <c r="AA999" s="121" t="s">
        <v>2769</v>
      </c>
      <c r="AB999" s="121" t="s">
        <v>5393</v>
      </c>
      <c r="AC999" s="121" t="s">
        <v>2103</v>
      </c>
      <c r="AD999" s="121" t="s">
        <v>2771</v>
      </c>
      <c r="AE999" s="121" t="s">
        <v>3595</v>
      </c>
      <c r="AF999" s="121"/>
      <c r="AG999" s="121"/>
      <c r="AH999" s="121"/>
      <c r="AI999" s="551"/>
      <c r="AJ999" s="551"/>
      <c r="AK999" s="551"/>
      <c r="AL999" s="551"/>
      <c r="AM999" s="551"/>
      <c r="AN999" s="551"/>
      <c r="AO999" s="551"/>
      <c r="AP999" s="551"/>
      <c r="AQ999" s="551"/>
      <c r="AR999" s="551"/>
      <c r="AS999" s="551"/>
      <c r="AT999" s="551"/>
      <c r="AU999" s="551"/>
      <c r="AV999" s="551"/>
      <c r="AW999" s="551"/>
      <c r="AX999" s="551"/>
    </row>
    <row r="1000">
      <c r="A1000" s="570" t="s">
        <v>5370</v>
      </c>
      <c r="B1000" s="570" t="s">
        <v>5394</v>
      </c>
      <c r="C1000" s="570" t="s">
        <v>5040</v>
      </c>
      <c r="D1000" s="570" t="s">
        <v>5041</v>
      </c>
      <c r="E1000" s="570" t="s">
        <v>2714</v>
      </c>
      <c r="F1000" s="570">
        <v>16</v>
      </c>
      <c r="G1000" s="570">
        <v>64</v>
      </c>
      <c r="H1000" s="570">
        <v>1200</v>
      </c>
      <c r="I1000" s="569"/>
      <c r="J1000" s="121"/>
      <c r="K1000" s="121"/>
      <c r="L1000" s="121"/>
      <c r="M1000" s="570"/>
      <c r="N1000" s="569"/>
      <c r="O1000" s="569"/>
      <c r="P1000" s="569"/>
      <c r="Q1000" s="121"/>
      <c r="R1000" s="121" t="s">
        <v>5395</v>
      </c>
      <c r="S1000" s="121" t="s">
        <v>2742</v>
      </c>
      <c r="T1000" s="121" t="s">
        <v>3588</v>
      </c>
      <c r="U1000" s="121">
        <v>0</v>
      </c>
      <c r="V1000" s="121" t="s">
        <v>3164</v>
      </c>
      <c r="W1000" s="121" t="s">
        <v>2820</v>
      </c>
      <c r="X1000" s="121" t="s">
        <v>2721</v>
      </c>
      <c r="Y1000" s="121" t="s">
        <v>2465</v>
      </c>
      <c r="Z1000" s="121" t="s">
        <v>2768</v>
      </c>
      <c r="AA1000" s="121" t="s">
        <v>2769</v>
      </c>
      <c r="AB1000" s="121" t="s">
        <v>5396</v>
      </c>
      <c r="AC1000" s="121" t="s">
        <v>2103</v>
      </c>
      <c r="AD1000" s="121" t="s">
        <v>2771</v>
      </c>
      <c r="AE1000" s="121" t="s">
        <v>5397</v>
      </c>
      <c r="AF1000" s="121"/>
      <c r="AG1000" s="121"/>
      <c r="AH1000" s="121"/>
      <c r="AI1000" s="551"/>
      <c r="AJ1000" s="551"/>
      <c r="AK1000" s="551"/>
      <c r="AL1000" s="551"/>
      <c r="AM1000" s="551"/>
      <c r="AN1000" s="551"/>
      <c r="AO1000" s="551"/>
      <c r="AP1000" s="551"/>
      <c r="AQ1000" s="551"/>
      <c r="AR1000" s="551"/>
      <c r="AS1000" s="551"/>
      <c r="AT1000" s="551"/>
      <c r="AU1000" s="551"/>
      <c r="AV1000" s="551"/>
      <c r="AW1000" s="551"/>
      <c r="AX1000" s="551"/>
    </row>
    <row r="1001">
      <c r="A1001" s="570" t="s">
        <v>5370</v>
      </c>
      <c r="B1001" s="570" t="s">
        <v>5398</v>
      </c>
      <c r="C1001" s="570" t="s">
        <v>5040</v>
      </c>
      <c r="D1001" s="570" t="s">
        <v>5041</v>
      </c>
      <c r="E1001" s="570" t="s">
        <v>2714</v>
      </c>
      <c r="F1001" s="570">
        <v>16</v>
      </c>
      <c r="G1001" s="570">
        <v>64</v>
      </c>
      <c r="H1001" s="570">
        <v>1200</v>
      </c>
      <c r="I1001" s="569"/>
      <c r="J1001" s="121"/>
      <c r="K1001" s="121"/>
      <c r="L1001" s="121"/>
      <c r="M1001" s="570"/>
      <c r="N1001" s="569"/>
      <c r="O1001" s="569"/>
      <c r="P1001" s="569"/>
      <c r="Q1001" s="121"/>
      <c r="R1001" s="121" t="s">
        <v>5399</v>
      </c>
      <c r="S1001" s="121" t="s">
        <v>2742</v>
      </c>
      <c r="T1001" s="121" t="s">
        <v>3588</v>
      </c>
      <c r="U1001" s="121">
        <v>0</v>
      </c>
      <c r="V1001" s="121" t="s">
        <v>3164</v>
      </c>
      <c r="W1001" s="121" t="s">
        <v>2820</v>
      </c>
      <c r="X1001" s="121" t="s">
        <v>2721</v>
      </c>
      <c r="Y1001" s="121" t="s">
        <v>2465</v>
      </c>
      <c r="Z1001" s="121" t="s">
        <v>2785</v>
      </c>
      <c r="AA1001" s="121" t="s">
        <v>3598</v>
      </c>
      <c r="AB1001" s="121" t="s">
        <v>5400</v>
      </c>
      <c r="AC1001" s="121" t="s">
        <v>2103</v>
      </c>
      <c r="AD1001" s="121" t="s">
        <v>2771</v>
      </c>
      <c r="AE1001" s="121" t="s">
        <v>3600</v>
      </c>
      <c r="AF1001" s="121"/>
      <c r="AG1001" s="121"/>
      <c r="AH1001" s="121"/>
      <c r="AI1001" s="551"/>
      <c r="AJ1001" s="551"/>
      <c r="AK1001" s="551"/>
      <c r="AL1001" s="551"/>
      <c r="AM1001" s="551"/>
      <c r="AN1001" s="551"/>
      <c r="AO1001" s="551"/>
      <c r="AP1001" s="551"/>
      <c r="AQ1001" s="551"/>
      <c r="AR1001" s="551"/>
      <c r="AS1001" s="551"/>
      <c r="AT1001" s="551"/>
      <c r="AU1001" s="551"/>
      <c r="AV1001" s="551"/>
      <c r="AW1001" s="551"/>
      <c r="AX1001" s="551"/>
    </row>
    <row r="1002">
      <c r="A1002" s="570" t="s">
        <v>5370</v>
      </c>
      <c r="B1002" s="570" t="s">
        <v>5401</v>
      </c>
      <c r="C1002" s="570" t="s">
        <v>5040</v>
      </c>
      <c r="D1002" s="570" t="s">
        <v>5041</v>
      </c>
      <c r="E1002" s="570" t="s">
        <v>2714</v>
      </c>
      <c r="F1002" s="570">
        <v>16</v>
      </c>
      <c r="G1002" s="570">
        <v>32</v>
      </c>
      <c r="H1002" s="570">
        <v>1200</v>
      </c>
      <c r="I1002" s="569"/>
      <c r="J1002" s="121"/>
      <c r="K1002" s="121"/>
      <c r="L1002" s="121"/>
      <c r="M1002" s="570"/>
      <c r="N1002" s="569"/>
      <c r="O1002" s="569"/>
      <c r="P1002" s="569"/>
      <c r="Q1002" s="121"/>
      <c r="R1002" s="121" t="s">
        <v>5401</v>
      </c>
      <c r="S1002" s="121" t="s">
        <v>2742</v>
      </c>
      <c r="T1002" s="121" t="s">
        <v>3186</v>
      </c>
      <c r="U1002" s="121">
        <v>0</v>
      </c>
      <c r="V1002" s="121" t="s">
        <v>3164</v>
      </c>
      <c r="W1002" s="121" t="s">
        <v>3071</v>
      </c>
      <c r="X1002" s="121" t="s">
        <v>2721</v>
      </c>
      <c r="Y1002" s="121" t="s">
        <v>2465</v>
      </c>
      <c r="Z1002" s="121" t="s">
        <v>3155</v>
      </c>
      <c r="AA1002" s="121" t="s">
        <v>3092</v>
      </c>
      <c r="AB1002" s="121" t="s">
        <v>3466</v>
      </c>
      <c r="AC1002" s="121" t="s">
        <v>2103</v>
      </c>
      <c r="AD1002" s="121" t="s">
        <v>2747</v>
      </c>
      <c r="AE1002" s="121" t="s">
        <v>3219</v>
      </c>
      <c r="AF1002" s="121"/>
      <c r="AG1002" s="121"/>
      <c r="AH1002" s="121"/>
      <c r="AI1002" s="551"/>
      <c r="AJ1002" s="551"/>
      <c r="AK1002" s="551"/>
      <c r="AL1002" s="551"/>
      <c r="AM1002" s="551"/>
      <c r="AN1002" s="551"/>
      <c r="AO1002" s="551"/>
      <c r="AP1002" s="551"/>
      <c r="AQ1002" s="551"/>
      <c r="AR1002" s="551"/>
      <c r="AS1002" s="551"/>
      <c r="AT1002" s="551"/>
      <c r="AU1002" s="551"/>
      <c r="AV1002" s="551"/>
      <c r="AW1002" s="551"/>
      <c r="AX1002" s="551"/>
    </row>
    <row r="1003">
      <c r="A1003" s="570" t="s">
        <v>5370</v>
      </c>
      <c r="B1003" s="570" t="s">
        <v>5402</v>
      </c>
      <c r="C1003" s="570" t="s">
        <v>5040</v>
      </c>
      <c r="D1003" s="570" t="s">
        <v>5041</v>
      </c>
      <c r="E1003" s="570" t="s">
        <v>2714</v>
      </c>
      <c r="F1003" s="570">
        <v>32</v>
      </c>
      <c r="G1003" s="570">
        <v>32</v>
      </c>
      <c r="H1003" s="570">
        <v>1200</v>
      </c>
      <c r="I1003" s="569"/>
      <c r="J1003" s="121"/>
      <c r="K1003" s="121"/>
      <c r="L1003" s="121"/>
      <c r="M1003" s="570"/>
      <c r="N1003" s="569"/>
      <c r="O1003" s="569"/>
      <c r="P1003" s="569"/>
      <c r="Q1003" s="121"/>
      <c r="R1003" s="121" t="s">
        <v>5402</v>
      </c>
      <c r="S1003" s="121" t="s">
        <v>2742</v>
      </c>
      <c r="T1003" s="121" t="s">
        <v>3186</v>
      </c>
      <c r="U1003" s="121">
        <v>0</v>
      </c>
      <c r="V1003" s="121" t="s">
        <v>3164</v>
      </c>
      <c r="W1003" s="121" t="s">
        <v>2969</v>
      </c>
      <c r="X1003" s="121" t="s">
        <v>2721</v>
      </c>
      <c r="Y1003" s="121" t="s">
        <v>2465</v>
      </c>
      <c r="Z1003" s="121" t="s">
        <v>3155</v>
      </c>
      <c r="AA1003" s="121" t="s">
        <v>3092</v>
      </c>
      <c r="AB1003" s="121" t="s">
        <v>5213</v>
      </c>
      <c r="AC1003" s="121" t="s">
        <v>2103</v>
      </c>
      <c r="AD1003" s="121" t="s">
        <v>2747</v>
      </c>
      <c r="AE1003" s="121" t="s">
        <v>3376</v>
      </c>
      <c r="AF1003" s="121"/>
      <c r="AG1003" s="121"/>
      <c r="AH1003" s="121"/>
      <c r="AI1003" s="551"/>
      <c r="AJ1003" s="551"/>
      <c r="AK1003" s="551"/>
      <c r="AL1003" s="551"/>
      <c r="AM1003" s="551"/>
      <c r="AN1003" s="551"/>
      <c r="AO1003" s="551"/>
      <c r="AP1003" s="551"/>
      <c r="AQ1003" s="551"/>
      <c r="AR1003" s="551"/>
      <c r="AS1003" s="551"/>
      <c r="AT1003" s="551"/>
      <c r="AU1003" s="551"/>
      <c r="AV1003" s="551"/>
      <c r="AW1003" s="551"/>
      <c r="AX1003" s="551"/>
    </row>
    <row r="1004">
      <c r="A1004" s="570" t="s">
        <v>5370</v>
      </c>
      <c r="B1004" s="570" t="s">
        <v>5403</v>
      </c>
      <c r="C1004" s="570" t="s">
        <v>5040</v>
      </c>
      <c r="D1004" s="570" t="s">
        <v>5041</v>
      </c>
      <c r="E1004" s="570" t="s">
        <v>2714</v>
      </c>
      <c r="F1004" s="570">
        <v>32</v>
      </c>
      <c r="G1004" s="570">
        <v>32</v>
      </c>
      <c r="H1004" s="570">
        <v>1200</v>
      </c>
      <c r="I1004" s="569"/>
      <c r="J1004" s="121"/>
      <c r="K1004" s="121"/>
      <c r="L1004" s="121"/>
      <c r="M1004" s="570"/>
      <c r="N1004" s="569"/>
      <c r="O1004" s="569"/>
      <c r="P1004" s="569"/>
      <c r="Q1004" s="121"/>
      <c r="R1004" s="121" t="s">
        <v>5403</v>
      </c>
      <c r="S1004" s="121" t="s">
        <v>2742</v>
      </c>
      <c r="T1004" s="121" t="s">
        <v>3186</v>
      </c>
      <c r="U1004" s="121">
        <v>0</v>
      </c>
      <c r="V1004" s="121" t="s">
        <v>3164</v>
      </c>
      <c r="W1004" s="121" t="s">
        <v>2767</v>
      </c>
      <c r="X1004" s="121" t="s">
        <v>2721</v>
      </c>
      <c r="Y1004" s="121" t="s">
        <v>2465</v>
      </c>
      <c r="Z1004" s="121" t="s">
        <v>2744</v>
      </c>
      <c r="AA1004" s="121" t="s">
        <v>2745</v>
      </c>
      <c r="AB1004" s="121" t="s">
        <v>5404</v>
      </c>
      <c r="AC1004" s="121" t="s">
        <v>2103</v>
      </c>
      <c r="AD1004" s="121" t="s">
        <v>2747</v>
      </c>
      <c r="AE1004" s="121" t="s">
        <v>3440</v>
      </c>
      <c r="AF1004" s="121"/>
      <c r="AG1004" s="121"/>
      <c r="AH1004" s="121"/>
      <c r="AI1004" s="551"/>
      <c r="AJ1004" s="551"/>
      <c r="AK1004" s="551"/>
      <c r="AL1004" s="551"/>
      <c r="AM1004" s="551"/>
      <c r="AN1004" s="551"/>
      <c r="AO1004" s="551"/>
      <c r="AP1004" s="551"/>
      <c r="AQ1004" s="551"/>
      <c r="AR1004" s="551"/>
      <c r="AS1004" s="551"/>
      <c r="AT1004" s="551"/>
      <c r="AU1004" s="551"/>
      <c r="AV1004" s="551"/>
      <c r="AW1004" s="551"/>
      <c r="AX1004" s="551"/>
    </row>
    <row r="1005">
      <c r="A1005" s="570" t="s">
        <v>5370</v>
      </c>
      <c r="B1005" s="570" t="s">
        <v>5405</v>
      </c>
      <c r="C1005" s="570" t="s">
        <v>5040</v>
      </c>
      <c r="D1005" s="570" t="s">
        <v>5041</v>
      </c>
      <c r="E1005" s="570" t="s">
        <v>2714</v>
      </c>
      <c r="F1005" s="570">
        <v>32</v>
      </c>
      <c r="G1005" s="570">
        <v>32</v>
      </c>
      <c r="H1005" s="570">
        <v>1200</v>
      </c>
      <c r="I1005" s="569"/>
      <c r="J1005" s="121"/>
      <c r="K1005" s="121"/>
      <c r="L1005" s="121"/>
      <c r="M1005" s="570"/>
      <c r="N1005" s="569"/>
      <c r="O1005" s="569"/>
      <c r="P1005" s="569"/>
      <c r="Q1005" s="121"/>
      <c r="R1005" s="121" t="s">
        <v>5405</v>
      </c>
      <c r="S1005" s="121" t="s">
        <v>2742</v>
      </c>
      <c r="T1005" s="121" t="s">
        <v>3186</v>
      </c>
      <c r="U1005" s="121">
        <v>0</v>
      </c>
      <c r="V1005" s="121" t="s">
        <v>3164</v>
      </c>
      <c r="W1005" s="121" t="s">
        <v>2949</v>
      </c>
      <c r="X1005" s="121" t="s">
        <v>2721</v>
      </c>
      <c r="Y1005" s="121" t="s">
        <v>2465</v>
      </c>
      <c r="Z1005" s="121" t="s">
        <v>2785</v>
      </c>
      <c r="AA1005" s="121" t="s">
        <v>3206</v>
      </c>
      <c r="AB1005" s="121" t="s">
        <v>5207</v>
      </c>
      <c r="AC1005" s="121" t="s">
        <v>2103</v>
      </c>
      <c r="AD1005" s="121" t="s">
        <v>2747</v>
      </c>
      <c r="AE1005" s="121" t="s">
        <v>5208</v>
      </c>
      <c r="AF1005" s="121"/>
      <c r="AG1005" s="121"/>
      <c r="AH1005" s="121"/>
      <c r="AI1005" s="551"/>
      <c r="AJ1005" s="551"/>
      <c r="AK1005" s="551"/>
      <c r="AL1005" s="551"/>
      <c r="AM1005" s="551"/>
      <c r="AN1005" s="551"/>
      <c r="AO1005" s="551"/>
      <c r="AP1005" s="551"/>
      <c r="AQ1005" s="551"/>
      <c r="AR1005" s="551"/>
      <c r="AS1005" s="551"/>
      <c r="AT1005" s="551"/>
      <c r="AU1005" s="551"/>
      <c r="AV1005" s="551"/>
      <c r="AW1005" s="551"/>
      <c r="AX1005" s="551"/>
    </row>
    <row r="1006">
      <c r="A1006" s="570" t="s">
        <v>5370</v>
      </c>
      <c r="B1006" s="570" t="s">
        <v>5406</v>
      </c>
      <c r="C1006" s="570" t="s">
        <v>5040</v>
      </c>
      <c r="D1006" s="570" t="s">
        <v>5041</v>
      </c>
      <c r="E1006" s="570" t="s">
        <v>2714</v>
      </c>
      <c r="F1006" s="570">
        <v>16</v>
      </c>
      <c r="G1006" s="570">
        <v>32</v>
      </c>
      <c r="H1006" s="570">
        <v>1200</v>
      </c>
      <c r="I1006" s="569"/>
      <c r="J1006" s="121"/>
      <c r="K1006" s="121"/>
      <c r="L1006" s="121"/>
      <c r="M1006" s="570"/>
      <c r="N1006" s="569"/>
      <c r="O1006" s="569"/>
      <c r="P1006" s="569"/>
      <c r="Q1006" s="121"/>
      <c r="R1006" s="121" t="s">
        <v>5406</v>
      </c>
      <c r="S1006" s="121" t="s">
        <v>2742</v>
      </c>
      <c r="T1006" s="121" t="s">
        <v>3186</v>
      </c>
      <c r="U1006" s="121">
        <v>0</v>
      </c>
      <c r="V1006" s="121" t="s">
        <v>3164</v>
      </c>
      <c r="W1006" s="121" t="s">
        <v>2969</v>
      </c>
      <c r="X1006" s="121" t="s">
        <v>2721</v>
      </c>
      <c r="Y1006" s="121" t="s">
        <v>2465</v>
      </c>
      <c r="Z1006" s="121" t="s">
        <v>3155</v>
      </c>
      <c r="AA1006" s="121" t="s">
        <v>3092</v>
      </c>
      <c r="AB1006" s="121" t="s">
        <v>3459</v>
      </c>
      <c r="AC1006" s="121" t="s">
        <v>2103</v>
      </c>
      <c r="AD1006" s="121" t="s">
        <v>2747</v>
      </c>
      <c r="AE1006" s="121" t="s">
        <v>3445</v>
      </c>
      <c r="AF1006" s="121"/>
      <c r="AG1006" s="121"/>
      <c r="AH1006" s="121"/>
      <c r="AI1006" s="551"/>
      <c r="AJ1006" s="551"/>
      <c r="AK1006" s="551"/>
      <c r="AL1006" s="551"/>
      <c r="AM1006" s="551"/>
      <c r="AN1006" s="551"/>
      <c r="AO1006" s="551"/>
      <c r="AP1006" s="551"/>
      <c r="AQ1006" s="551"/>
      <c r="AR1006" s="551"/>
      <c r="AS1006" s="551"/>
      <c r="AT1006" s="551"/>
      <c r="AU1006" s="551"/>
      <c r="AV1006" s="551"/>
      <c r="AW1006" s="551"/>
      <c r="AX1006" s="551"/>
    </row>
    <row r="1007">
      <c r="A1007" s="570" t="s">
        <v>5370</v>
      </c>
      <c r="B1007" s="570" t="s">
        <v>5407</v>
      </c>
      <c r="C1007" s="570" t="s">
        <v>5040</v>
      </c>
      <c r="D1007" s="570" t="s">
        <v>5041</v>
      </c>
      <c r="E1007" s="570" t="s">
        <v>2714</v>
      </c>
      <c r="F1007" s="570">
        <v>16</v>
      </c>
      <c r="G1007" s="570">
        <v>32</v>
      </c>
      <c r="H1007" s="570">
        <v>1200</v>
      </c>
      <c r="I1007" s="569"/>
      <c r="J1007" s="121"/>
      <c r="K1007" s="121"/>
      <c r="L1007" s="121"/>
      <c r="M1007" s="570"/>
      <c r="N1007" s="569"/>
      <c r="O1007" s="569"/>
      <c r="P1007" s="569"/>
      <c r="Q1007" s="121"/>
      <c r="R1007" s="121" t="s">
        <v>5407</v>
      </c>
      <c r="S1007" s="121" t="s">
        <v>2742</v>
      </c>
      <c r="T1007" s="121" t="s">
        <v>3186</v>
      </c>
      <c r="U1007" s="121">
        <v>0</v>
      </c>
      <c r="V1007" s="121" t="s">
        <v>3164</v>
      </c>
      <c r="W1007" s="121" t="s">
        <v>3071</v>
      </c>
      <c r="X1007" s="121" t="s">
        <v>2721</v>
      </c>
      <c r="Y1007" s="121" t="s">
        <v>2465</v>
      </c>
      <c r="Z1007" s="121" t="s">
        <v>3155</v>
      </c>
      <c r="AA1007" s="121" t="s">
        <v>3092</v>
      </c>
      <c r="AB1007" s="121" t="s">
        <v>5202</v>
      </c>
      <c r="AC1007" s="121" t="s">
        <v>2103</v>
      </c>
      <c r="AD1007" s="121" t="s">
        <v>2747</v>
      </c>
      <c r="AE1007" s="121" t="s">
        <v>3188</v>
      </c>
      <c r="AF1007" s="121"/>
      <c r="AG1007" s="121"/>
      <c r="AH1007" s="121"/>
      <c r="AI1007" s="551"/>
      <c r="AJ1007" s="551"/>
      <c r="AK1007" s="551"/>
      <c r="AL1007" s="551"/>
      <c r="AM1007" s="551"/>
      <c r="AN1007" s="551"/>
      <c r="AO1007" s="551"/>
      <c r="AP1007" s="551"/>
      <c r="AQ1007" s="551"/>
      <c r="AR1007" s="551"/>
      <c r="AS1007" s="551"/>
      <c r="AT1007" s="551"/>
      <c r="AU1007" s="551"/>
      <c r="AV1007" s="551"/>
      <c r="AW1007" s="551"/>
      <c r="AX1007" s="551"/>
    </row>
    <row r="1008">
      <c r="A1008" s="570" t="s">
        <v>5370</v>
      </c>
      <c r="B1008" s="570" t="s">
        <v>5408</v>
      </c>
      <c r="C1008" s="570" t="s">
        <v>5040</v>
      </c>
      <c r="D1008" s="570" t="s">
        <v>5041</v>
      </c>
      <c r="E1008" s="570" t="s">
        <v>2714</v>
      </c>
      <c r="F1008" s="570">
        <v>16</v>
      </c>
      <c r="G1008" s="570">
        <v>32</v>
      </c>
      <c r="H1008" s="570">
        <v>1200</v>
      </c>
      <c r="I1008" s="569"/>
      <c r="J1008" s="121"/>
      <c r="K1008" s="121"/>
      <c r="L1008" s="121"/>
      <c r="M1008" s="570"/>
      <c r="N1008" s="569"/>
      <c r="O1008" s="569"/>
      <c r="P1008" s="569"/>
      <c r="Q1008" s="121"/>
      <c r="R1008" s="121" t="s">
        <v>5408</v>
      </c>
      <c r="S1008" s="121" t="s">
        <v>2742</v>
      </c>
      <c r="T1008" s="121" t="s">
        <v>3186</v>
      </c>
      <c r="U1008" s="121">
        <v>0</v>
      </c>
      <c r="V1008" s="121" t="s">
        <v>3164</v>
      </c>
      <c r="W1008" s="121" t="s">
        <v>2767</v>
      </c>
      <c r="X1008" s="121" t="s">
        <v>2721</v>
      </c>
      <c r="Y1008" s="121" t="s">
        <v>2465</v>
      </c>
      <c r="Z1008" s="121" t="s">
        <v>2744</v>
      </c>
      <c r="AA1008" s="121" t="s">
        <v>2745</v>
      </c>
      <c r="AB1008" s="121" t="s">
        <v>5404</v>
      </c>
      <c r="AC1008" s="121" t="s">
        <v>2103</v>
      </c>
      <c r="AD1008" s="121" t="s">
        <v>2747</v>
      </c>
      <c r="AE1008" s="121" t="s">
        <v>3440</v>
      </c>
      <c r="AF1008" s="121"/>
      <c r="AG1008" s="121"/>
      <c r="AH1008" s="121"/>
      <c r="AI1008" s="551"/>
      <c r="AJ1008" s="551"/>
      <c r="AK1008" s="551"/>
      <c r="AL1008" s="551"/>
      <c r="AM1008" s="551"/>
      <c r="AN1008" s="551"/>
      <c r="AO1008" s="551"/>
      <c r="AP1008" s="551"/>
      <c r="AQ1008" s="551"/>
      <c r="AR1008" s="551"/>
      <c r="AS1008" s="551"/>
      <c r="AT1008" s="551"/>
      <c r="AU1008" s="551"/>
      <c r="AV1008" s="551"/>
      <c r="AW1008" s="551"/>
      <c r="AX1008" s="551"/>
    </row>
    <row r="1009">
      <c r="A1009" s="570" t="s">
        <v>5370</v>
      </c>
      <c r="B1009" s="570" t="s">
        <v>5409</v>
      </c>
      <c r="C1009" s="570" t="s">
        <v>5040</v>
      </c>
      <c r="D1009" s="570" t="s">
        <v>5041</v>
      </c>
      <c r="E1009" s="570" t="s">
        <v>2714</v>
      </c>
      <c r="F1009" s="570">
        <v>32</v>
      </c>
      <c r="G1009" s="570">
        <v>64</v>
      </c>
      <c r="H1009" s="570">
        <v>1200</v>
      </c>
      <c r="I1009" s="569"/>
      <c r="J1009" s="121"/>
      <c r="K1009" s="121"/>
      <c r="L1009" s="121"/>
      <c r="M1009" s="570"/>
      <c r="N1009" s="569"/>
      <c r="O1009" s="569"/>
      <c r="P1009" s="569"/>
      <c r="Q1009" s="121"/>
      <c r="R1009" s="121" t="s">
        <v>5409</v>
      </c>
      <c r="S1009" s="121" t="s">
        <v>2742</v>
      </c>
      <c r="T1009" s="121" t="s">
        <v>3186</v>
      </c>
      <c r="U1009" s="121">
        <v>0</v>
      </c>
      <c r="V1009" s="121" t="s">
        <v>3164</v>
      </c>
      <c r="W1009" s="121" t="s">
        <v>3071</v>
      </c>
      <c r="X1009" s="121" t="s">
        <v>2721</v>
      </c>
      <c r="Y1009" s="121" t="s">
        <v>2465</v>
      </c>
      <c r="Z1009" s="121" t="s">
        <v>3155</v>
      </c>
      <c r="AA1009" s="121" t="s">
        <v>3092</v>
      </c>
      <c r="AB1009" s="121" t="s">
        <v>5410</v>
      </c>
      <c r="AC1009" s="121" t="s">
        <v>2103</v>
      </c>
      <c r="AD1009" s="121" t="s">
        <v>2747</v>
      </c>
      <c r="AE1009" s="121" t="s">
        <v>3445</v>
      </c>
      <c r="AF1009" s="121"/>
      <c r="AG1009" s="121"/>
      <c r="AH1009" s="121"/>
      <c r="AI1009" s="551"/>
      <c r="AJ1009" s="551"/>
      <c r="AK1009" s="551"/>
      <c r="AL1009" s="551"/>
      <c r="AM1009" s="551"/>
      <c r="AN1009" s="551"/>
      <c r="AO1009" s="551"/>
      <c r="AP1009" s="551"/>
      <c r="AQ1009" s="551"/>
      <c r="AR1009" s="551"/>
      <c r="AS1009" s="551"/>
      <c r="AT1009" s="551"/>
      <c r="AU1009" s="551"/>
      <c r="AV1009" s="551"/>
      <c r="AW1009" s="551"/>
      <c r="AX1009" s="551"/>
    </row>
    <row r="1010">
      <c r="A1010" s="570" t="s">
        <v>5370</v>
      </c>
      <c r="B1010" s="570" t="s">
        <v>5411</v>
      </c>
      <c r="C1010" s="570" t="s">
        <v>5040</v>
      </c>
      <c r="D1010" s="570" t="s">
        <v>5041</v>
      </c>
      <c r="E1010" s="570" t="s">
        <v>2714</v>
      </c>
      <c r="F1010" s="570">
        <v>32</v>
      </c>
      <c r="G1010" s="570">
        <v>64</v>
      </c>
      <c r="H1010" s="570">
        <v>1200</v>
      </c>
      <c r="I1010" s="569"/>
      <c r="J1010" s="121"/>
      <c r="K1010" s="121"/>
      <c r="L1010" s="121"/>
      <c r="M1010" s="570"/>
      <c r="N1010" s="569"/>
      <c r="O1010" s="569"/>
      <c r="P1010" s="569"/>
      <c r="Q1010" s="121"/>
      <c r="R1010" s="121" t="s">
        <v>5411</v>
      </c>
      <c r="S1010" s="121" t="s">
        <v>2742</v>
      </c>
      <c r="T1010" s="121" t="s">
        <v>3186</v>
      </c>
      <c r="U1010" s="121">
        <v>0</v>
      </c>
      <c r="V1010" s="121" t="s">
        <v>3164</v>
      </c>
      <c r="W1010" s="121" t="s">
        <v>2969</v>
      </c>
      <c r="X1010" s="121" t="s">
        <v>2721</v>
      </c>
      <c r="Y1010" s="121" t="s">
        <v>2465</v>
      </c>
      <c r="Z1010" s="121" t="s">
        <v>3155</v>
      </c>
      <c r="AA1010" s="121" t="s">
        <v>3092</v>
      </c>
      <c r="AB1010" s="121" t="s">
        <v>3762</v>
      </c>
      <c r="AC1010" s="121" t="s">
        <v>2103</v>
      </c>
      <c r="AD1010" s="121" t="s">
        <v>2747</v>
      </c>
      <c r="AE1010" s="121" t="s">
        <v>3376</v>
      </c>
      <c r="AF1010" s="121"/>
      <c r="AG1010" s="121"/>
      <c r="AH1010" s="121"/>
      <c r="AI1010" s="551"/>
      <c r="AJ1010" s="551"/>
      <c r="AK1010" s="551"/>
      <c r="AL1010" s="551"/>
      <c r="AM1010" s="551"/>
      <c r="AN1010" s="551"/>
      <c r="AO1010" s="551"/>
      <c r="AP1010" s="551"/>
      <c r="AQ1010" s="551"/>
      <c r="AR1010" s="551"/>
      <c r="AS1010" s="551"/>
      <c r="AT1010" s="551"/>
      <c r="AU1010" s="551"/>
      <c r="AV1010" s="551"/>
      <c r="AW1010" s="551"/>
      <c r="AX1010" s="551"/>
    </row>
    <row r="1011">
      <c r="A1011" s="570" t="s">
        <v>5370</v>
      </c>
      <c r="B1011" s="570" t="s">
        <v>5412</v>
      </c>
      <c r="C1011" s="570" t="s">
        <v>5040</v>
      </c>
      <c r="D1011" s="570" t="s">
        <v>5041</v>
      </c>
      <c r="E1011" s="570" t="s">
        <v>2714</v>
      </c>
      <c r="F1011" s="570">
        <v>32</v>
      </c>
      <c r="G1011" s="570">
        <v>64</v>
      </c>
      <c r="H1011" s="570">
        <v>1200</v>
      </c>
      <c r="I1011" s="569"/>
      <c r="J1011" s="121"/>
      <c r="K1011" s="121"/>
      <c r="L1011" s="121"/>
      <c r="M1011" s="570"/>
      <c r="N1011" s="569"/>
      <c r="O1011" s="569"/>
      <c r="P1011" s="569"/>
      <c r="Q1011" s="121"/>
      <c r="R1011" s="121" t="s">
        <v>5412</v>
      </c>
      <c r="S1011" s="121" t="s">
        <v>2742</v>
      </c>
      <c r="T1011" s="121" t="s">
        <v>3186</v>
      </c>
      <c r="U1011" s="121">
        <v>0</v>
      </c>
      <c r="V1011" s="121" t="s">
        <v>3164</v>
      </c>
      <c r="W1011" s="121" t="s">
        <v>2949</v>
      </c>
      <c r="X1011" s="121" t="s">
        <v>2721</v>
      </c>
      <c r="Y1011" s="121" t="s">
        <v>2465</v>
      </c>
      <c r="Z1011" s="121" t="s">
        <v>2785</v>
      </c>
      <c r="AA1011" s="121" t="s">
        <v>3206</v>
      </c>
      <c r="AB1011" s="121" t="s">
        <v>5207</v>
      </c>
      <c r="AC1011" s="121" t="s">
        <v>2103</v>
      </c>
      <c r="AD1011" s="121" t="s">
        <v>2747</v>
      </c>
      <c r="AE1011" s="121" t="s">
        <v>5208</v>
      </c>
      <c r="AF1011" s="121"/>
      <c r="AG1011" s="121"/>
      <c r="AH1011" s="121"/>
      <c r="AI1011" s="551"/>
      <c r="AJ1011" s="551"/>
      <c r="AK1011" s="551"/>
      <c r="AL1011" s="551"/>
      <c r="AM1011" s="551"/>
      <c r="AN1011" s="551"/>
      <c r="AO1011" s="551"/>
      <c r="AP1011" s="551"/>
      <c r="AQ1011" s="551"/>
      <c r="AR1011" s="551"/>
      <c r="AS1011" s="551"/>
      <c r="AT1011" s="551"/>
      <c r="AU1011" s="551"/>
      <c r="AV1011" s="551"/>
      <c r="AW1011" s="551"/>
      <c r="AX1011" s="551"/>
    </row>
    <row r="1012">
      <c r="A1012" s="570" t="s">
        <v>5370</v>
      </c>
      <c r="B1012" s="570" t="s">
        <v>5413</v>
      </c>
      <c r="C1012" s="570" t="s">
        <v>5040</v>
      </c>
      <c r="D1012" s="570" t="s">
        <v>5041</v>
      </c>
      <c r="E1012" s="570" t="s">
        <v>2714</v>
      </c>
      <c r="F1012" s="570">
        <v>32</v>
      </c>
      <c r="G1012" s="570">
        <v>64</v>
      </c>
      <c r="H1012" s="570">
        <v>1200</v>
      </c>
      <c r="I1012" s="569"/>
      <c r="J1012" s="121"/>
      <c r="K1012" s="121"/>
      <c r="L1012" s="121"/>
      <c r="M1012" s="570"/>
      <c r="N1012" s="569"/>
      <c r="O1012" s="569"/>
      <c r="P1012" s="569"/>
      <c r="Q1012" s="121"/>
      <c r="R1012" s="121" t="s">
        <v>5413</v>
      </c>
      <c r="S1012" s="121" t="s">
        <v>2742</v>
      </c>
      <c r="T1012" s="121" t="s">
        <v>3186</v>
      </c>
      <c r="U1012" s="121">
        <v>0</v>
      </c>
      <c r="V1012" s="121" t="s">
        <v>3164</v>
      </c>
      <c r="W1012" s="121" t="s">
        <v>2949</v>
      </c>
      <c r="X1012" s="121" t="s">
        <v>2721</v>
      </c>
      <c r="Y1012" s="121" t="s">
        <v>2465</v>
      </c>
      <c r="Z1012" s="121" t="s">
        <v>2785</v>
      </c>
      <c r="AA1012" s="121" t="s">
        <v>3206</v>
      </c>
      <c r="AB1012" s="121" t="s">
        <v>3207</v>
      </c>
      <c r="AC1012" s="121" t="s">
        <v>2103</v>
      </c>
      <c r="AD1012" s="121" t="s">
        <v>2747</v>
      </c>
      <c r="AE1012" s="121" t="s">
        <v>3208</v>
      </c>
      <c r="AF1012" s="121"/>
      <c r="AG1012" s="121"/>
      <c r="AH1012" s="121"/>
      <c r="AI1012" s="551"/>
      <c r="AJ1012" s="551"/>
      <c r="AK1012" s="551"/>
      <c r="AL1012" s="551"/>
      <c r="AM1012" s="551"/>
      <c r="AN1012" s="551"/>
      <c r="AO1012" s="551"/>
      <c r="AP1012" s="551"/>
      <c r="AQ1012" s="551"/>
      <c r="AR1012" s="551"/>
      <c r="AS1012" s="551"/>
      <c r="AT1012" s="551"/>
      <c r="AU1012" s="551"/>
      <c r="AV1012" s="551"/>
      <c r="AW1012" s="551"/>
      <c r="AX1012" s="551"/>
    </row>
    <row r="1013">
      <c r="A1013" s="570" t="s">
        <v>5370</v>
      </c>
      <c r="B1013" s="570" t="s">
        <v>5414</v>
      </c>
      <c r="C1013" s="570" t="s">
        <v>5040</v>
      </c>
      <c r="D1013" s="570" t="s">
        <v>5041</v>
      </c>
      <c r="E1013" s="570" t="s">
        <v>2714</v>
      </c>
      <c r="F1013" s="570">
        <v>32</v>
      </c>
      <c r="G1013" s="570">
        <v>64</v>
      </c>
      <c r="H1013" s="570">
        <v>1200</v>
      </c>
      <c r="I1013" s="569"/>
      <c r="J1013" s="121"/>
      <c r="K1013" s="121"/>
      <c r="L1013" s="121"/>
      <c r="M1013" s="570"/>
      <c r="N1013" s="569"/>
      <c r="O1013" s="569"/>
      <c r="P1013" s="569"/>
      <c r="Q1013" s="121"/>
      <c r="R1013" s="121" t="s">
        <v>5414</v>
      </c>
      <c r="S1013" s="121" t="s">
        <v>2742</v>
      </c>
      <c r="T1013" s="121" t="s">
        <v>3186</v>
      </c>
      <c r="U1013" s="121">
        <v>0</v>
      </c>
      <c r="V1013" s="121" t="s">
        <v>3164</v>
      </c>
      <c r="W1013" s="121" t="s">
        <v>2767</v>
      </c>
      <c r="X1013" s="121" t="s">
        <v>2721</v>
      </c>
      <c r="Y1013" s="121" t="s">
        <v>2465</v>
      </c>
      <c r="Z1013" s="121" t="s">
        <v>2744</v>
      </c>
      <c r="AA1013" s="121" t="s">
        <v>2745</v>
      </c>
      <c r="AB1013" s="121" t="s">
        <v>3826</v>
      </c>
      <c r="AC1013" s="121" t="s">
        <v>2103</v>
      </c>
      <c r="AD1013" s="121" t="s">
        <v>2747</v>
      </c>
      <c r="AE1013" s="121" t="s">
        <v>3440</v>
      </c>
      <c r="AF1013" s="121"/>
      <c r="AG1013" s="121"/>
      <c r="AH1013" s="121"/>
      <c r="AI1013" s="551"/>
      <c r="AJ1013" s="551"/>
      <c r="AK1013" s="551"/>
      <c r="AL1013" s="551"/>
      <c r="AM1013" s="551"/>
      <c r="AN1013" s="551"/>
      <c r="AO1013" s="551"/>
      <c r="AP1013" s="551"/>
      <c r="AQ1013" s="551"/>
      <c r="AR1013" s="551"/>
      <c r="AS1013" s="551"/>
      <c r="AT1013" s="551"/>
      <c r="AU1013" s="551"/>
      <c r="AV1013" s="551"/>
      <c r="AW1013" s="551"/>
      <c r="AX1013" s="551"/>
    </row>
    <row r="1014">
      <c r="A1014" s="570" t="s">
        <v>5370</v>
      </c>
      <c r="B1014" s="570" t="s">
        <v>5415</v>
      </c>
      <c r="C1014" s="570" t="s">
        <v>5040</v>
      </c>
      <c r="D1014" s="570" t="s">
        <v>5041</v>
      </c>
      <c r="E1014" s="570" t="s">
        <v>2714</v>
      </c>
      <c r="F1014" s="570">
        <v>32</v>
      </c>
      <c r="G1014" s="570">
        <v>64</v>
      </c>
      <c r="H1014" s="570">
        <v>1200</v>
      </c>
      <c r="I1014" s="569"/>
      <c r="J1014" s="121"/>
      <c r="K1014" s="121"/>
      <c r="L1014" s="121"/>
      <c r="M1014" s="570"/>
      <c r="N1014" s="569"/>
      <c r="O1014" s="569"/>
      <c r="P1014" s="569"/>
      <c r="Q1014" s="121"/>
      <c r="R1014" s="121" t="s">
        <v>5415</v>
      </c>
      <c r="S1014" s="121" t="s">
        <v>2742</v>
      </c>
      <c r="T1014" s="121" t="s">
        <v>3186</v>
      </c>
      <c r="U1014" s="121">
        <v>0</v>
      </c>
      <c r="V1014" s="121" t="s">
        <v>3164</v>
      </c>
      <c r="W1014" s="121" t="s">
        <v>2969</v>
      </c>
      <c r="X1014" s="121" t="s">
        <v>2721</v>
      </c>
      <c r="Y1014" s="121" t="s">
        <v>2465</v>
      </c>
      <c r="Z1014" s="121" t="s">
        <v>3155</v>
      </c>
      <c r="AA1014" s="121" t="s">
        <v>3092</v>
      </c>
      <c r="AB1014" s="121" t="s">
        <v>3752</v>
      </c>
      <c r="AC1014" s="121" t="s">
        <v>2103</v>
      </c>
      <c r="AD1014" s="121" t="s">
        <v>2747</v>
      </c>
      <c r="AE1014" s="121" t="s">
        <v>3376</v>
      </c>
      <c r="AF1014" s="121"/>
      <c r="AG1014" s="121"/>
      <c r="AH1014" s="121"/>
      <c r="AI1014" s="551"/>
      <c r="AJ1014" s="551"/>
      <c r="AK1014" s="551"/>
      <c r="AL1014" s="551"/>
      <c r="AM1014" s="551"/>
      <c r="AN1014" s="551"/>
      <c r="AO1014" s="551"/>
      <c r="AP1014" s="551"/>
      <c r="AQ1014" s="551"/>
      <c r="AR1014" s="551"/>
      <c r="AS1014" s="551"/>
      <c r="AT1014" s="551"/>
      <c r="AU1014" s="551"/>
      <c r="AV1014" s="551"/>
      <c r="AW1014" s="551"/>
      <c r="AX1014" s="551"/>
    </row>
    <row r="1015">
      <c r="A1015" s="570" t="s">
        <v>5370</v>
      </c>
      <c r="B1015" s="570" t="s">
        <v>5416</v>
      </c>
      <c r="C1015" s="570" t="s">
        <v>5040</v>
      </c>
      <c r="D1015" s="570" t="s">
        <v>5041</v>
      </c>
      <c r="E1015" s="570" t="s">
        <v>2714</v>
      </c>
      <c r="F1015" s="570">
        <v>8</v>
      </c>
      <c r="G1015" s="570">
        <v>32</v>
      </c>
      <c r="H1015" s="570">
        <v>1200</v>
      </c>
      <c r="I1015" s="569"/>
      <c r="J1015" s="121"/>
      <c r="K1015" s="121"/>
      <c r="L1015" s="121"/>
      <c r="M1015" s="570"/>
      <c r="N1015" s="569"/>
      <c r="O1015" s="569"/>
      <c r="P1015" s="569"/>
      <c r="Q1015" s="121"/>
      <c r="R1015" s="121" t="s">
        <v>5417</v>
      </c>
      <c r="S1015" s="121" t="s">
        <v>2742</v>
      </c>
      <c r="T1015" s="121" t="s">
        <v>5418</v>
      </c>
      <c r="U1015" s="121">
        <v>0</v>
      </c>
      <c r="V1015" s="121" t="s">
        <v>3164</v>
      </c>
      <c r="W1015" s="121" t="s">
        <v>3071</v>
      </c>
      <c r="X1015" s="121" t="s">
        <v>2721</v>
      </c>
      <c r="Y1015" s="121" t="s">
        <v>2465</v>
      </c>
      <c r="Z1015" s="121" t="s">
        <v>3155</v>
      </c>
      <c r="AA1015" s="121" t="s">
        <v>3169</v>
      </c>
      <c r="AB1015" s="121" t="s">
        <v>5419</v>
      </c>
      <c r="AC1015" s="121" t="s">
        <v>2103</v>
      </c>
      <c r="AD1015" s="121" t="s">
        <v>2747</v>
      </c>
      <c r="AE1015" s="121" t="s">
        <v>3236</v>
      </c>
      <c r="AF1015" s="121"/>
      <c r="AG1015" s="121"/>
      <c r="AH1015" s="121"/>
      <c r="AI1015" s="551"/>
      <c r="AJ1015" s="551"/>
      <c r="AK1015" s="551"/>
      <c r="AL1015" s="551"/>
      <c r="AM1015" s="551"/>
      <c r="AN1015" s="551"/>
      <c r="AO1015" s="551"/>
      <c r="AP1015" s="551"/>
      <c r="AQ1015" s="551"/>
      <c r="AR1015" s="551"/>
      <c r="AS1015" s="551"/>
      <c r="AT1015" s="551"/>
      <c r="AU1015" s="551"/>
      <c r="AV1015" s="551"/>
      <c r="AW1015" s="551"/>
      <c r="AX1015" s="551"/>
    </row>
    <row r="1016">
      <c r="A1016" s="570" t="s">
        <v>5370</v>
      </c>
      <c r="B1016" s="570" t="s">
        <v>5420</v>
      </c>
      <c r="C1016" s="570" t="s">
        <v>5040</v>
      </c>
      <c r="D1016" s="570" t="s">
        <v>5041</v>
      </c>
      <c r="E1016" s="570" t="s">
        <v>2714</v>
      </c>
      <c r="F1016" s="570">
        <v>8</v>
      </c>
      <c r="G1016" s="570">
        <v>32</v>
      </c>
      <c r="H1016" s="570">
        <v>1200</v>
      </c>
      <c r="I1016" s="569"/>
      <c r="J1016" s="121"/>
      <c r="K1016" s="121"/>
      <c r="L1016" s="121"/>
      <c r="M1016" s="570"/>
      <c r="N1016" s="569"/>
      <c r="O1016" s="569"/>
      <c r="P1016" s="569"/>
      <c r="Q1016" s="121"/>
      <c r="R1016" s="121" t="s">
        <v>5420</v>
      </c>
      <c r="S1016" s="121" t="s">
        <v>2742</v>
      </c>
      <c r="T1016" s="121" t="s">
        <v>5418</v>
      </c>
      <c r="U1016" s="121">
        <v>0</v>
      </c>
      <c r="V1016" s="121" t="s">
        <v>3164</v>
      </c>
      <c r="W1016" s="121" t="s">
        <v>3071</v>
      </c>
      <c r="X1016" s="121" t="s">
        <v>3193</v>
      </c>
      <c r="Y1016" s="121" t="s">
        <v>2465</v>
      </c>
      <c r="Z1016" s="121" t="s">
        <v>3155</v>
      </c>
      <c r="AA1016" s="121" t="s">
        <v>3169</v>
      </c>
      <c r="AB1016" s="121" t="s">
        <v>5421</v>
      </c>
      <c r="AC1016" s="121" t="s">
        <v>2103</v>
      </c>
      <c r="AD1016" s="121" t="s">
        <v>2747</v>
      </c>
      <c r="AE1016" s="121" t="s">
        <v>3219</v>
      </c>
      <c r="AF1016" s="121"/>
      <c r="AG1016" s="121"/>
      <c r="AH1016" s="121"/>
      <c r="AI1016" s="551"/>
      <c r="AJ1016" s="551"/>
      <c r="AK1016" s="551"/>
      <c r="AL1016" s="551"/>
      <c r="AM1016" s="551"/>
      <c r="AN1016" s="551"/>
      <c r="AO1016" s="551"/>
      <c r="AP1016" s="551"/>
      <c r="AQ1016" s="551"/>
      <c r="AR1016" s="551"/>
      <c r="AS1016" s="551"/>
      <c r="AT1016" s="551"/>
      <c r="AU1016" s="551"/>
      <c r="AV1016" s="551"/>
      <c r="AW1016" s="551"/>
      <c r="AX1016" s="551"/>
    </row>
    <row r="1017">
      <c r="A1017" s="570" t="s">
        <v>5370</v>
      </c>
      <c r="B1017" s="570" t="s">
        <v>5422</v>
      </c>
      <c r="C1017" s="570" t="s">
        <v>5040</v>
      </c>
      <c r="D1017" s="570" t="s">
        <v>5041</v>
      </c>
      <c r="E1017" s="570" t="s">
        <v>2714</v>
      </c>
      <c r="F1017" s="570">
        <v>8</v>
      </c>
      <c r="G1017" s="570">
        <v>32</v>
      </c>
      <c r="H1017" s="570">
        <v>1200</v>
      </c>
      <c r="I1017" s="569"/>
      <c r="J1017" s="121"/>
      <c r="K1017" s="121"/>
      <c r="L1017" s="121"/>
      <c r="M1017" s="570"/>
      <c r="N1017" s="569"/>
      <c r="O1017" s="569"/>
      <c r="P1017" s="569"/>
      <c r="Q1017" s="121"/>
      <c r="R1017" s="121" t="s">
        <v>5423</v>
      </c>
      <c r="S1017" s="121" t="s">
        <v>2742</v>
      </c>
      <c r="T1017" s="121" t="s">
        <v>5418</v>
      </c>
      <c r="U1017" s="121">
        <v>0</v>
      </c>
      <c r="V1017" s="121" t="s">
        <v>3164</v>
      </c>
      <c r="W1017" s="121" t="s">
        <v>3071</v>
      </c>
      <c r="X1017" s="121" t="s">
        <v>3193</v>
      </c>
      <c r="Y1017" s="121" t="s">
        <v>2465</v>
      </c>
      <c r="Z1017" s="121" t="s">
        <v>3155</v>
      </c>
      <c r="AA1017" s="121" t="s">
        <v>3169</v>
      </c>
      <c r="AB1017" s="121" t="s">
        <v>3238</v>
      </c>
      <c r="AC1017" s="121" t="s">
        <v>2103</v>
      </c>
      <c r="AD1017" s="121" t="s">
        <v>2747</v>
      </c>
      <c r="AE1017" s="121" t="s">
        <v>3236</v>
      </c>
      <c r="AF1017" s="121"/>
      <c r="AG1017" s="121"/>
      <c r="AH1017" s="121"/>
      <c r="AI1017" s="551"/>
      <c r="AJ1017" s="551"/>
      <c r="AK1017" s="551"/>
      <c r="AL1017" s="551"/>
      <c r="AM1017" s="551"/>
      <c r="AN1017" s="551"/>
      <c r="AO1017" s="551"/>
      <c r="AP1017" s="551"/>
      <c r="AQ1017" s="551"/>
      <c r="AR1017" s="551"/>
      <c r="AS1017" s="551"/>
      <c r="AT1017" s="551"/>
      <c r="AU1017" s="551"/>
      <c r="AV1017" s="551"/>
      <c r="AW1017" s="551"/>
      <c r="AX1017" s="551"/>
    </row>
    <row r="1018">
      <c r="A1018" s="570" t="s">
        <v>5370</v>
      </c>
      <c r="B1018" s="570" t="s">
        <v>5424</v>
      </c>
      <c r="C1018" s="570" t="s">
        <v>5040</v>
      </c>
      <c r="D1018" s="570" t="s">
        <v>5041</v>
      </c>
      <c r="E1018" s="570" t="s">
        <v>2714</v>
      </c>
      <c r="F1018" s="570">
        <v>8</v>
      </c>
      <c r="G1018" s="570">
        <v>32</v>
      </c>
      <c r="H1018" s="570">
        <v>1200</v>
      </c>
      <c r="I1018" s="569"/>
      <c r="J1018" s="121"/>
      <c r="K1018" s="121"/>
      <c r="L1018" s="121"/>
      <c r="M1018" s="570"/>
      <c r="N1018" s="569"/>
      <c r="O1018" s="569"/>
      <c r="P1018" s="569"/>
      <c r="Q1018" s="121"/>
      <c r="R1018" s="121" t="s">
        <v>5425</v>
      </c>
      <c r="S1018" s="121" t="s">
        <v>2742</v>
      </c>
      <c r="T1018" s="121" t="s">
        <v>5418</v>
      </c>
      <c r="U1018" s="121">
        <v>0</v>
      </c>
      <c r="V1018" s="121" t="s">
        <v>3164</v>
      </c>
      <c r="W1018" s="121" t="s">
        <v>3071</v>
      </c>
      <c r="X1018" s="121" t="s">
        <v>3193</v>
      </c>
      <c r="Y1018" s="121" t="s">
        <v>2465</v>
      </c>
      <c r="Z1018" s="121" t="s">
        <v>3155</v>
      </c>
      <c r="AA1018" s="121" t="s">
        <v>3169</v>
      </c>
      <c r="AB1018" s="121" t="s">
        <v>5421</v>
      </c>
      <c r="AC1018" s="121" t="s">
        <v>2103</v>
      </c>
      <c r="AD1018" s="121" t="s">
        <v>2747</v>
      </c>
      <c r="AE1018" s="121" t="s">
        <v>3219</v>
      </c>
      <c r="AF1018" s="121"/>
      <c r="AG1018" s="121"/>
      <c r="AH1018" s="121"/>
      <c r="AI1018" s="551"/>
      <c r="AJ1018" s="551"/>
      <c r="AK1018" s="551"/>
      <c r="AL1018" s="551"/>
      <c r="AM1018" s="551"/>
      <c r="AN1018" s="551"/>
      <c r="AO1018" s="551"/>
      <c r="AP1018" s="551"/>
      <c r="AQ1018" s="551"/>
      <c r="AR1018" s="551"/>
      <c r="AS1018" s="551"/>
      <c r="AT1018" s="551"/>
      <c r="AU1018" s="551"/>
      <c r="AV1018" s="551"/>
      <c r="AW1018" s="551"/>
      <c r="AX1018" s="551"/>
    </row>
    <row r="1019">
      <c r="A1019" s="570" t="s">
        <v>5370</v>
      </c>
      <c r="B1019" s="570" t="s">
        <v>5426</v>
      </c>
      <c r="C1019" s="570" t="s">
        <v>5040</v>
      </c>
      <c r="D1019" s="570" t="s">
        <v>5041</v>
      </c>
      <c r="E1019" s="570" t="s">
        <v>2714</v>
      </c>
      <c r="F1019" s="570">
        <v>8</v>
      </c>
      <c r="G1019" s="570">
        <v>32</v>
      </c>
      <c r="H1019" s="570">
        <v>1200</v>
      </c>
      <c r="I1019" s="569"/>
      <c r="J1019" s="121"/>
      <c r="K1019" s="121"/>
      <c r="L1019" s="121"/>
      <c r="M1019" s="570"/>
      <c r="N1019" s="569"/>
      <c r="O1019" s="569"/>
      <c r="P1019" s="569"/>
      <c r="Q1019" s="121"/>
      <c r="R1019" s="121" t="s">
        <v>5427</v>
      </c>
      <c r="S1019" s="121" t="s">
        <v>2742</v>
      </c>
      <c r="T1019" s="121" t="s">
        <v>5418</v>
      </c>
      <c r="U1019" s="121">
        <v>0</v>
      </c>
      <c r="V1019" s="121" t="s">
        <v>3164</v>
      </c>
      <c r="W1019" s="121" t="s">
        <v>3071</v>
      </c>
      <c r="X1019" s="121" t="s">
        <v>3193</v>
      </c>
      <c r="Y1019" s="121" t="s">
        <v>2465</v>
      </c>
      <c r="Z1019" s="121" t="s">
        <v>3155</v>
      </c>
      <c r="AA1019" s="121" t="s">
        <v>3169</v>
      </c>
      <c r="AB1019" s="121" t="s">
        <v>3238</v>
      </c>
      <c r="AC1019" s="121" t="s">
        <v>2103</v>
      </c>
      <c r="AD1019" s="121" t="s">
        <v>2747</v>
      </c>
      <c r="AE1019" s="121" t="s">
        <v>3236</v>
      </c>
      <c r="AF1019" s="121"/>
      <c r="AG1019" s="121"/>
      <c r="AH1019" s="121"/>
      <c r="AI1019" s="551"/>
      <c r="AJ1019" s="551"/>
      <c r="AK1019" s="551"/>
      <c r="AL1019" s="551"/>
      <c r="AM1019" s="551"/>
      <c r="AN1019" s="551"/>
      <c r="AO1019" s="551"/>
      <c r="AP1019" s="551"/>
      <c r="AQ1019" s="551"/>
      <c r="AR1019" s="551"/>
      <c r="AS1019" s="551"/>
      <c r="AT1019" s="551"/>
      <c r="AU1019" s="551"/>
      <c r="AV1019" s="551"/>
      <c r="AW1019" s="551"/>
      <c r="AX1019" s="551"/>
    </row>
    <row r="1020">
      <c r="A1020" s="570" t="s">
        <v>5370</v>
      </c>
      <c r="B1020" s="570" t="s">
        <v>5428</v>
      </c>
      <c r="C1020" s="570" t="s">
        <v>5040</v>
      </c>
      <c r="D1020" s="570" t="s">
        <v>5041</v>
      </c>
      <c r="E1020" s="570" t="s">
        <v>2714</v>
      </c>
      <c r="F1020" s="570">
        <v>32</v>
      </c>
      <c r="G1020" s="570">
        <v>64</v>
      </c>
      <c r="H1020" s="570">
        <v>1200</v>
      </c>
      <c r="I1020" s="569"/>
      <c r="J1020" s="121"/>
      <c r="K1020" s="121"/>
      <c r="L1020" s="121"/>
      <c r="M1020" s="570"/>
      <c r="N1020" s="569"/>
      <c r="O1020" s="569"/>
      <c r="P1020" s="569"/>
      <c r="Q1020" s="121"/>
      <c r="R1020" s="121" t="s">
        <v>5429</v>
      </c>
      <c r="S1020" s="121" t="s">
        <v>2716</v>
      </c>
      <c r="T1020" s="121" t="s">
        <v>4915</v>
      </c>
      <c r="U1020" s="121">
        <v>0</v>
      </c>
      <c r="V1020" s="121" t="s">
        <v>2720</v>
      </c>
      <c r="W1020" s="121" t="s">
        <v>2720</v>
      </c>
      <c r="X1020" s="121" t="s">
        <v>2721</v>
      </c>
      <c r="Y1020" s="121" t="s">
        <v>2465</v>
      </c>
      <c r="Z1020" s="121" t="s">
        <v>2785</v>
      </c>
      <c r="AA1020" s="121" t="s">
        <v>3666</v>
      </c>
      <c r="AB1020" s="121" t="s">
        <v>5430</v>
      </c>
      <c r="AC1020" s="121" t="s">
        <v>2103</v>
      </c>
      <c r="AD1020" s="121" t="s">
        <v>3224</v>
      </c>
      <c r="AE1020" s="121" t="s">
        <v>5431</v>
      </c>
      <c r="AF1020" s="121"/>
      <c r="AG1020" s="121"/>
      <c r="AH1020" s="121"/>
      <c r="AI1020" s="551"/>
      <c r="AJ1020" s="551"/>
      <c r="AK1020" s="551"/>
      <c r="AL1020" s="551"/>
      <c r="AM1020" s="551"/>
      <c r="AN1020" s="551"/>
      <c r="AO1020" s="551"/>
      <c r="AP1020" s="551"/>
      <c r="AQ1020" s="551"/>
      <c r="AR1020" s="551"/>
      <c r="AS1020" s="551"/>
      <c r="AT1020" s="551"/>
      <c r="AU1020" s="551"/>
      <c r="AV1020" s="551"/>
      <c r="AW1020" s="551"/>
      <c r="AX1020" s="551"/>
    </row>
    <row r="1021">
      <c r="A1021" s="570" t="s">
        <v>5370</v>
      </c>
      <c r="B1021" s="570" t="s">
        <v>5432</v>
      </c>
      <c r="C1021" s="570" t="s">
        <v>5040</v>
      </c>
      <c r="D1021" s="570" t="s">
        <v>5041</v>
      </c>
      <c r="E1021" s="570" t="s">
        <v>2714</v>
      </c>
      <c r="F1021" s="570">
        <v>32</v>
      </c>
      <c r="G1021" s="570">
        <v>128</v>
      </c>
      <c r="H1021" s="570">
        <v>1200</v>
      </c>
      <c r="I1021" s="569"/>
      <c r="J1021" s="121"/>
      <c r="K1021" s="121"/>
      <c r="L1021" s="121"/>
      <c r="M1021" s="570"/>
      <c r="N1021" s="569"/>
      <c r="O1021" s="569"/>
      <c r="P1021" s="569"/>
      <c r="Q1021" s="121"/>
      <c r="R1021" s="121" t="s">
        <v>5433</v>
      </c>
      <c r="S1021" s="121" t="s">
        <v>2716</v>
      </c>
      <c r="T1021" s="121" t="s">
        <v>5352</v>
      </c>
      <c r="U1021" s="121">
        <v>0</v>
      </c>
      <c r="V1021" s="121" t="s">
        <v>2720</v>
      </c>
      <c r="W1021" s="121" t="s">
        <v>2720</v>
      </c>
      <c r="X1021" s="121" t="s">
        <v>2721</v>
      </c>
      <c r="Y1021" s="121" t="s">
        <v>2465</v>
      </c>
      <c r="Z1021" s="121" t="s">
        <v>2722</v>
      </c>
      <c r="AA1021" s="121" t="s">
        <v>2723</v>
      </c>
      <c r="AB1021" s="121" t="s">
        <v>5434</v>
      </c>
      <c r="AC1021" s="121" t="s">
        <v>2103</v>
      </c>
      <c r="AD1021" s="121" t="s">
        <v>3224</v>
      </c>
      <c r="AE1021" s="121" t="s">
        <v>5435</v>
      </c>
      <c r="AF1021" s="121"/>
      <c r="AG1021" s="121"/>
      <c r="AH1021" s="121"/>
      <c r="AI1021" s="551"/>
      <c r="AJ1021" s="551"/>
      <c r="AK1021" s="551"/>
      <c r="AL1021" s="551"/>
      <c r="AM1021" s="551"/>
      <c r="AN1021" s="551"/>
      <c r="AO1021" s="551"/>
      <c r="AP1021" s="551"/>
      <c r="AQ1021" s="551"/>
      <c r="AR1021" s="551"/>
      <c r="AS1021" s="551"/>
      <c r="AT1021" s="551"/>
      <c r="AU1021" s="551"/>
      <c r="AV1021" s="551"/>
      <c r="AW1021" s="551"/>
      <c r="AX1021" s="551"/>
    </row>
    <row r="1022">
      <c r="A1022" s="570" t="s">
        <v>5370</v>
      </c>
      <c r="B1022" s="570" t="s">
        <v>5436</v>
      </c>
      <c r="C1022" s="570" t="s">
        <v>5040</v>
      </c>
      <c r="D1022" s="570" t="s">
        <v>5041</v>
      </c>
      <c r="E1022" s="570" t="s">
        <v>2714</v>
      </c>
      <c r="F1022" s="570">
        <v>32</v>
      </c>
      <c r="G1022" s="570">
        <v>128</v>
      </c>
      <c r="H1022" s="570">
        <v>1200</v>
      </c>
      <c r="I1022" s="569"/>
      <c r="J1022" s="121"/>
      <c r="K1022" s="121"/>
      <c r="L1022" s="121"/>
      <c r="M1022" s="570"/>
      <c r="N1022" s="569"/>
      <c r="O1022" s="569"/>
      <c r="P1022" s="569"/>
      <c r="Q1022" s="121"/>
      <c r="R1022" s="121" t="s">
        <v>5437</v>
      </c>
      <c r="S1022" s="121" t="s">
        <v>2716</v>
      </c>
      <c r="T1022" s="121" t="s">
        <v>5352</v>
      </c>
      <c r="U1022" s="121">
        <v>0</v>
      </c>
      <c r="V1022" s="121" t="s">
        <v>2720</v>
      </c>
      <c r="W1022" s="121" t="s">
        <v>2720</v>
      </c>
      <c r="X1022" s="121" t="s">
        <v>2721</v>
      </c>
      <c r="Y1022" s="121" t="s">
        <v>2465</v>
      </c>
      <c r="Z1022" s="121" t="s">
        <v>2722</v>
      </c>
      <c r="AA1022" s="121" t="s">
        <v>2723</v>
      </c>
      <c r="AB1022" s="121" t="s">
        <v>5438</v>
      </c>
      <c r="AC1022" s="121" t="s">
        <v>2103</v>
      </c>
      <c r="AD1022" s="121" t="s">
        <v>3224</v>
      </c>
      <c r="AE1022" s="121" t="s">
        <v>5435</v>
      </c>
      <c r="AF1022" s="121"/>
      <c r="AG1022" s="121"/>
      <c r="AH1022" s="121"/>
      <c r="AI1022" s="551"/>
      <c r="AJ1022" s="551"/>
      <c r="AK1022" s="551"/>
      <c r="AL1022" s="551"/>
      <c r="AM1022" s="551"/>
      <c r="AN1022" s="551"/>
      <c r="AO1022" s="551"/>
      <c r="AP1022" s="551"/>
      <c r="AQ1022" s="551"/>
      <c r="AR1022" s="551"/>
      <c r="AS1022" s="551"/>
      <c r="AT1022" s="551"/>
      <c r="AU1022" s="551"/>
      <c r="AV1022" s="551"/>
      <c r="AW1022" s="551"/>
      <c r="AX1022" s="551"/>
    </row>
    <row r="1023">
      <c r="A1023" s="570" t="s">
        <v>5370</v>
      </c>
      <c r="B1023" s="570" t="s">
        <v>5439</v>
      </c>
      <c r="C1023" s="570" t="s">
        <v>5040</v>
      </c>
      <c r="D1023" s="570" t="s">
        <v>5041</v>
      </c>
      <c r="E1023" s="570" t="s">
        <v>2714</v>
      </c>
      <c r="F1023" s="570">
        <v>32</v>
      </c>
      <c r="G1023" s="570">
        <v>128</v>
      </c>
      <c r="H1023" s="570">
        <v>1200</v>
      </c>
      <c r="I1023" s="569"/>
      <c r="J1023" s="121"/>
      <c r="K1023" s="121"/>
      <c r="L1023" s="121"/>
      <c r="M1023" s="570"/>
      <c r="N1023" s="569"/>
      <c r="O1023" s="569"/>
      <c r="P1023" s="569"/>
      <c r="Q1023" s="121"/>
      <c r="R1023" s="121" t="s">
        <v>5440</v>
      </c>
      <c r="S1023" s="121" t="s">
        <v>2716</v>
      </c>
      <c r="T1023" s="121" t="s">
        <v>5352</v>
      </c>
      <c r="U1023" s="121">
        <v>0</v>
      </c>
      <c r="V1023" s="121" t="s">
        <v>2720</v>
      </c>
      <c r="W1023" s="121" t="s">
        <v>2720</v>
      </c>
      <c r="X1023" s="121" t="s">
        <v>2721</v>
      </c>
      <c r="Y1023" s="121" t="s">
        <v>2465</v>
      </c>
      <c r="Z1023" s="121" t="s">
        <v>2722</v>
      </c>
      <c r="AA1023" s="121" t="s">
        <v>2723</v>
      </c>
      <c r="AB1023" s="121" t="s">
        <v>5441</v>
      </c>
      <c r="AC1023" s="121" t="s">
        <v>2103</v>
      </c>
      <c r="AD1023" s="121" t="s">
        <v>3224</v>
      </c>
      <c r="AE1023" s="121" t="s">
        <v>5435</v>
      </c>
      <c r="AF1023" s="121"/>
      <c r="AG1023" s="121"/>
      <c r="AH1023" s="121"/>
      <c r="AI1023" s="551"/>
      <c r="AJ1023" s="551"/>
      <c r="AK1023" s="551"/>
      <c r="AL1023" s="551"/>
      <c r="AM1023" s="551"/>
      <c r="AN1023" s="551"/>
      <c r="AO1023" s="551"/>
      <c r="AP1023" s="551"/>
      <c r="AQ1023" s="551"/>
      <c r="AR1023" s="551"/>
      <c r="AS1023" s="551"/>
      <c r="AT1023" s="551"/>
      <c r="AU1023" s="551"/>
      <c r="AV1023" s="551"/>
      <c r="AW1023" s="551"/>
      <c r="AX1023" s="551"/>
    </row>
    <row r="1024">
      <c r="A1024" s="570" t="s">
        <v>5370</v>
      </c>
      <c r="B1024" s="570" t="s">
        <v>5442</v>
      </c>
      <c r="C1024" s="570" t="s">
        <v>5040</v>
      </c>
      <c r="D1024" s="570" t="s">
        <v>5041</v>
      </c>
      <c r="E1024" s="570" t="s">
        <v>2714</v>
      </c>
      <c r="F1024" s="570">
        <v>32</v>
      </c>
      <c r="G1024" s="570">
        <v>128</v>
      </c>
      <c r="H1024" s="570">
        <v>1200</v>
      </c>
      <c r="I1024" s="569"/>
      <c r="J1024" s="121"/>
      <c r="K1024" s="121"/>
      <c r="L1024" s="121"/>
      <c r="M1024" s="570"/>
      <c r="N1024" s="569"/>
      <c r="O1024" s="569"/>
      <c r="P1024" s="569"/>
      <c r="Q1024" s="121"/>
      <c r="R1024" s="121" t="s">
        <v>5443</v>
      </c>
      <c r="S1024" s="121" t="s">
        <v>2716</v>
      </c>
      <c r="T1024" s="121" t="s">
        <v>5352</v>
      </c>
      <c r="U1024" s="121">
        <v>0</v>
      </c>
      <c r="V1024" s="121" t="s">
        <v>2720</v>
      </c>
      <c r="W1024" s="121" t="s">
        <v>2720</v>
      </c>
      <c r="X1024" s="121" t="s">
        <v>2721</v>
      </c>
      <c r="Y1024" s="121" t="s">
        <v>2465</v>
      </c>
      <c r="Z1024" s="121" t="s">
        <v>2722</v>
      </c>
      <c r="AA1024" s="121" t="s">
        <v>2723</v>
      </c>
      <c r="AB1024" s="121" t="s">
        <v>5444</v>
      </c>
      <c r="AC1024" s="121" t="s">
        <v>2103</v>
      </c>
      <c r="AD1024" s="121" t="s">
        <v>3224</v>
      </c>
      <c r="AE1024" s="121" t="s">
        <v>5435</v>
      </c>
      <c r="AF1024" s="121"/>
      <c r="AG1024" s="121"/>
      <c r="AH1024" s="121"/>
      <c r="AI1024" s="551"/>
      <c r="AJ1024" s="551"/>
      <c r="AK1024" s="551"/>
      <c r="AL1024" s="551"/>
      <c r="AM1024" s="551"/>
      <c r="AN1024" s="551"/>
      <c r="AO1024" s="551"/>
      <c r="AP1024" s="551"/>
      <c r="AQ1024" s="551"/>
      <c r="AR1024" s="551"/>
      <c r="AS1024" s="551"/>
      <c r="AT1024" s="551"/>
      <c r="AU1024" s="551"/>
      <c r="AV1024" s="551"/>
      <c r="AW1024" s="551"/>
      <c r="AX1024" s="551"/>
    </row>
    <row r="1025">
      <c r="A1025" s="570" t="s">
        <v>5370</v>
      </c>
      <c r="B1025" s="570" t="s">
        <v>5445</v>
      </c>
      <c r="C1025" s="570" t="s">
        <v>5040</v>
      </c>
      <c r="D1025" s="570" t="s">
        <v>5041</v>
      </c>
      <c r="E1025" s="570" t="s">
        <v>2714</v>
      </c>
      <c r="F1025" s="570">
        <v>56</v>
      </c>
      <c r="G1025" s="570">
        <v>196</v>
      </c>
      <c r="H1025" s="570">
        <v>1200</v>
      </c>
      <c r="I1025" s="569"/>
      <c r="J1025" s="121"/>
      <c r="K1025" s="121"/>
      <c r="L1025" s="121"/>
      <c r="M1025" s="570"/>
      <c r="N1025" s="569"/>
      <c r="O1025" s="569"/>
      <c r="P1025" s="569"/>
      <c r="Q1025" s="121"/>
      <c r="R1025" s="121" t="s">
        <v>5446</v>
      </c>
      <c r="S1025" s="121" t="s">
        <v>2716</v>
      </c>
      <c r="T1025" s="121" t="s">
        <v>5352</v>
      </c>
      <c r="U1025" s="121">
        <v>0</v>
      </c>
      <c r="V1025" s="121" t="s">
        <v>2720</v>
      </c>
      <c r="W1025" s="121" t="s">
        <v>2720</v>
      </c>
      <c r="X1025" s="121" t="s">
        <v>2721</v>
      </c>
      <c r="Y1025" s="121" t="s">
        <v>2465</v>
      </c>
      <c r="Z1025" s="121" t="s">
        <v>2785</v>
      </c>
      <c r="AA1025" s="121" t="s">
        <v>3666</v>
      </c>
      <c r="AB1025" s="121" t="s">
        <v>5447</v>
      </c>
      <c r="AC1025" s="121" t="s">
        <v>2103</v>
      </c>
      <c r="AD1025" s="121" t="s">
        <v>3224</v>
      </c>
      <c r="AE1025" s="121" t="s">
        <v>5431</v>
      </c>
      <c r="AF1025" s="121"/>
      <c r="AG1025" s="121"/>
      <c r="AH1025" s="121"/>
      <c r="AI1025" s="551"/>
      <c r="AJ1025" s="551"/>
      <c r="AK1025" s="551"/>
      <c r="AL1025" s="551"/>
      <c r="AM1025" s="551"/>
      <c r="AN1025" s="551"/>
      <c r="AO1025" s="551"/>
      <c r="AP1025" s="551"/>
      <c r="AQ1025" s="551"/>
      <c r="AR1025" s="551"/>
      <c r="AS1025" s="551"/>
      <c r="AT1025" s="551"/>
      <c r="AU1025" s="551"/>
      <c r="AV1025" s="551"/>
      <c r="AW1025" s="551"/>
      <c r="AX1025" s="551"/>
    </row>
    <row r="1026">
      <c r="A1026" s="570" t="s">
        <v>5370</v>
      </c>
      <c r="B1026" s="570" t="s">
        <v>5448</v>
      </c>
      <c r="C1026" s="570" t="s">
        <v>5040</v>
      </c>
      <c r="D1026" s="570" t="s">
        <v>5041</v>
      </c>
      <c r="E1026" s="570" t="s">
        <v>2714</v>
      </c>
      <c r="F1026" s="570">
        <v>56</v>
      </c>
      <c r="G1026" s="570">
        <v>196</v>
      </c>
      <c r="H1026" s="570">
        <v>1200</v>
      </c>
      <c r="I1026" s="569"/>
      <c r="J1026" s="121"/>
      <c r="K1026" s="121"/>
      <c r="L1026" s="121"/>
      <c r="M1026" s="570"/>
      <c r="N1026" s="569"/>
      <c r="O1026" s="569"/>
      <c r="P1026" s="569"/>
      <c r="Q1026" s="121"/>
      <c r="R1026" s="121" t="s">
        <v>5449</v>
      </c>
      <c r="S1026" s="121" t="s">
        <v>2716</v>
      </c>
      <c r="T1026" s="121" t="s">
        <v>4915</v>
      </c>
      <c r="U1026" s="121">
        <v>0</v>
      </c>
      <c r="V1026" s="121" t="s">
        <v>2720</v>
      </c>
      <c r="W1026" s="121" t="s">
        <v>2720</v>
      </c>
      <c r="X1026" s="121" t="s">
        <v>2721</v>
      </c>
      <c r="Y1026" s="121" t="s">
        <v>2465</v>
      </c>
      <c r="Z1026" s="121" t="s">
        <v>2785</v>
      </c>
      <c r="AA1026" s="121" t="s">
        <v>3666</v>
      </c>
      <c r="AB1026" s="121" t="s">
        <v>5450</v>
      </c>
      <c r="AC1026" s="121" t="s">
        <v>2103</v>
      </c>
      <c r="AD1026" s="121" t="s">
        <v>3224</v>
      </c>
      <c r="AE1026" s="121" t="s">
        <v>5431</v>
      </c>
      <c r="AF1026" s="121"/>
      <c r="AG1026" s="121"/>
      <c r="AH1026" s="121"/>
      <c r="AI1026" s="551"/>
      <c r="AJ1026" s="551"/>
      <c r="AK1026" s="551"/>
      <c r="AL1026" s="551"/>
      <c r="AM1026" s="551"/>
      <c r="AN1026" s="551"/>
      <c r="AO1026" s="551"/>
      <c r="AP1026" s="551"/>
      <c r="AQ1026" s="551"/>
      <c r="AR1026" s="551"/>
      <c r="AS1026" s="551"/>
      <c r="AT1026" s="551"/>
      <c r="AU1026" s="551"/>
      <c r="AV1026" s="551"/>
      <c r="AW1026" s="551"/>
      <c r="AX1026" s="551"/>
    </row>
    <row r="1027">
      <c r="A1027" s="570" t="s">
        <v>5370</v>
      </c>
      <c r="B1027" s="570" t="s">
        <v>5451</v>
      </c>
      <c r="C1027" s="570" t="s">
        <v>5040</v>
      </c>
      <c r="D1027" s="570" t="s">
        <v>5041</v>
      </c>
      <c r="E1027" s="570" t="s">
        <v>2714</v>
      </c>
      <c r="F1027" s="570">
        <v>32</v>
      </c>
      <c r="G1027" s="570">
        <v>64</v>
      </c>
      <c r="H1027" s="570">
        <v>1200</v>
      </c>
      <c r="I1027" s="569"/>
      <c r="J1027" s="121"/>
      <c r="K1027" s="121"/>
      <c r="L1027" s="121"/>
      <c r="M1027" s="570"/>
      <c r="N1027" s="569"/>
      <c r="O1027" s="569"/>
      <c r="P1027" s="569"/>
      <c r="Q1027" s="121"/>
      <c r="R1027" s="121" t="s">
        <v>5452</v>
      </c>
      <c r="S1027" s="121" t="s">
        <v>2716</v>
      </c>
      <c r="T1027" s="121" t="s">
        <v>4915</v>
      </c>
      <c r="U1027" s="121">
        <v>0</v>
      </c>
      <c r="V1027" s="121" t="s">
        <v>2720</v>
      </c>
      <c r="W1027" s="121" t="s">
        <v>2720</v>
      </c>
      <c r="X1027" s="121" t="s">
        <v>2721</v>
      </c>
      <c r="Y1027" s="121" t="s">
        <v>2465</v>
      </c>
      <c r="Z1027" s="121" t="s">
        <v>2785</v>
      </c>
      <c r="AA1027" s="121" t="s">
        <v>3666</v>
      </c>
      <c r="AB1027" s="121" t="s">
        <v>5453</v>
      </c>
      <c r="AC1027" s="121" t="s">
        <v>2103</v>
      </c>
      <c r="AD1027" s="121" t="s">
        <v>3224</v>
      </c>
      <c r="AE1027" s="121" t="s">
        <v>5431</v>
      </c>
      <c r="AF1027" s="121"/>
      <c r="AG1027" s="121"/>
      <c r="AH1027" s="121"/>
      <c r="AI1027" s="551"/>
      <c r="AJ1027" s="551"/>
      <c r="AK1027" s="551"/>
      <c r="AL1027" s="551"/>
      <c r="AM1027" s="551"/>
      <c r="AN1027" s="551"/>
      <c r="AO1027" s="551"/>
      <c r="AP1027" s="551"/>
      <c r="AQ1027" s="551"/>
      <c r="AR1027" s="551"/>
      <c r="AS1027" s="551"/>
      <c r="AT1027" s="551"/>
      <c r="AU1027" s="551"/>
      <c r="AV1027" s="551"/>
      <c r="AW1027" s="551"/>
      <c r="AX1027" s="551"/>
    </row>
    <row r="1028">
      <c r="A1028" s="570" t="s">
        <v>5370</v>
      </c>
      <c r="B1028" s="570" t="s">
        <v>5454</v>
      </c>
      <c r="C1028" s="570" t="s">
        <v>5040</v>
      </c>
      <c r="D1028" s="570" t="s">
        <v>5041</v>
      </c>
      <c r="E1028" s="570" t="s">
        <v>2714</v>
      </c>
      <c r="F1028" s="570">
        <v>32</v>
      </c>
      <c r="G1028" s="570">
        <v>64</v>
      </c>
      <c r="H1028" s="570">
        <v>1200</v>
      </c>
      <c r="I1028" s="569"/>
      <c r="J1028" s="121"/>
      <c r="K1028" s="121"/>
      <c r="L1028" s="121"/>
      <c r="M1028" s="570"/>
      <c r="N1028" s="569"/>
      <c r="O1028" s="569"/>
      <c r="P1028" s="569"/>
      <c r="Q1028" s="121"/>
      <c r="R1028" s="121" t="s">
        <v>5455</v>
      </c>
      <c r="S1028" s="121" t="s">
        <v>2716</v>
      </c>
      <c r="T1028" s="121" t="s">
        <v>4915</v>
      </c>
      <c r="U1028" s="121">
        <v>0</v>
      </c>
      <c r="V1028" s="121" t="s">
        <v>2720</v>
      </c>
      <c r="W1028" s="121" t="s">
        <v>2720</v>
      </c>
      <c r="X1028" s="121" t="s">
        <v>2721</v>
      </c>
      <c r="Y1028" s="121" t="s">
        <v>2465</v>
      </c>
      <c r="Z1028" s="121" t="s">
        <v>2785</v>
      </c>
      <c r="AA1028" s="121" t="s">
        <v>3666</v>
      </c>
      <c r="AB1028" s="121" t="s">
        <v>5456</v>
      </c>
      <c r="AC1028" s="121" t="s">
        <v>2103</v>
      </c>
      <c r="AD1028" s="121" t="s">
        <v>3224</v>
      </c>
      <c r="AE1028" s="121" t="s">
        <v>5431</v>
      </c>
      <c r="AF1028" s="121"/>
      <c r="AG1028" s="121"/>
      <c r="AH1028" s="121"/>
      <c r="AI1028" s="551"/>
      <c r="AJ1028" s="551"/>
      <c r="AK1028" s="551"/>
      <c r="AL1028" s="551"/>
      <c r="AM1028" s="551"/>
      <c r="AN1028" s="551"/>
      <c r="AO1028" s="551"/>
      <c r="AP1028" s="551"/>
      <c r="AQ1028" s="551"/>
      <c r="AR1028" s="551"/>
      <c r="AS1028" s="551"/>
      <c r="AT1028" s="551"/>
      <c r="AU1028" s="551"/>
      <c r="AV1028" s="551"/>
      <c r="AW1028" s="551"/>
      <c r="AX1028" s="551"/>
    </row>
    <row r="1029">
      <c r="A1029" s="570" t="s">
        <v>5457</v>
      </c>
      <c r="B1029" s="570" t="s">
        <v>5458</v>
      </c>
      <c r="C1029" s="570" t="s">
        <v>1256</v>
      </c>
      <c r="D1029" s="570" t="s">
        <v>5459</v>
      </c>
      <c r="E1029" s="570" t="s">
        <v>2714</v>
      </c>
      <c r="F1029" s="570">
        <v>8</v>
      </c>
      <c r="G1029" s="570">
        <v>8</v>
      </c>
      <c r="H1029" s="570">
        <v>1000</v>
      </c>
      <c r="I1029" s="569"/>
      <c r="J1029" s="121"/>
      <c r="K1029" s="121"/>
      <c r="L1029" s="121"/>
      <c r="M1029" s="570"/>
      <c r="N1029" s="569"/>
      <c r="O1029" s="569"/>
      <c r="P1029" s="569"/>
      <c r="Q1029" s="121"/>
      <c r="R1029" s="121" t="s">
        <v>5458</v>
      </c>
      <c r="S1029" s="121" t="s">
        <v>2742</v>
      </c>
      <c r="T1029" s="121" t="s">
        <v>3047</v>
      </c>
      <c r="U1029" s="121">
        <v>0</v>
      </c>
      <c r="V1029" s="121" t="s">
        <v>2206</v>
      </c>
      <c r="W1029" s="121" t="s">
        <v>2949</v>
      </c>
      <c r="X1029" s="121" t="s">
        <v>2721</v>
      </c>
      <c r="Y1029" s="121" t="s">
        <v>2465</v>
      </c>
      <c r="Z1029" s="121" t="s">
        <v>2744</v>
      </c>
      <c r="AA1029" s="121" t="s">
        <v>3822</v>
      </c>
      <c r="AB1029" s="121" t="s">
        <v>4650</v>
      </c>
      <c r="AC1029" s="121" t="s">
        <v>2103</v>
      </c>
      <c r="AD1029" s="121" t="s">
        <v>2747</v>
      </c>
      <c r="AE1029" s="121" t="s">
        <v>3614</v>
      </c>
      <c r="AF1029" s="121"/>
      <c r="AG1029" s="121"/>
      <c r="AH1029" s="121"/>
      <c r="AI1029" s="551"/>
      <c r="AJ1029" s="551"/>
      <c r="AK1029" s="551"/>
      <c r="AL1029" s="551"/>
      <c r="AM1029" s="551"/>
      <c r="AN1029" s="551"/>
      <c r="AO1029" s="551"/>
      <c r="AP1029" s="551"/>
      <c r="AQ1029" s="551"/>
      <c r="AR1029" s="551"/>
      <c r="AS1029" s="551"/>
      <c r="AT1029" s="551"/>
      <c r="AU1029" s="551"/>
      <c r="AV1029" s="551"/>
      <c r="AW1029" s="551"/>
      <c r="AX1029" s="551"/>
    </row>
    <row r="1030">
      <c r="A1030" s="570" t="s">
        <v>5457</v>
      </c>
      <c r="B1030" s="570" t="s">
        <v>5460</v>
      </c>
      <c r="C1030" s="570" t="s">
        <v>1256</v>
      </c>
      <c r="D1030" s="570" t="s">
        <v>5459</v>
      </c>
      <c r="E1030" s="570" t="s">
        <v>2714</v>
      </c>
      <c r="F1030" s="570">
        <v>4</v>
      </c>
      <c r="G1030" s="570">
        <v>4</v>
      </c>
      <c r="H1030" s="570">
        <v>120</v>
      </c>
      <c r="I1030" s="569"/>
      <c r="J1030" s="121"/>
      <c r="K1030" s="121"/>
      <c r="L1030" s="121"/>
      <c r="M1030" s="570"/>
      <c r="N1030" s="569"/>
      <c r="O1030" s="569"/>
      <c r="P1030" s="569"/>
      <c r="Q1030" s="121"/>
      <c r="R1030" s="121" t="s">
        <v>5460</v>
      </c>
      <c r="S1030" s="121" t="s">
        <v>2742</v>
      </c>
      <c r="T1030" s="121" t="s">
        <v>3047</v>
      </c>
      <c r="U1030" s="121">
        <v>0</v>
      </c>
      <c r="V1030" s="121" t="s">
        <v>2206</v>
      </c>
      <c r="W1030" s="121" t="s">
        <v>2969</v>
      </c>
      <c r="X1030" s="121" t="s">
        <v>5461</v>
      </c>
      <c r="Y1030" s="121" t="s">
        <v>2465</v>
      </c>
      <c r="Z1030" s="121" t="s">
        <v>2744</v>
      </c>
      <c r="AA1030" s="121" t="s">
        <v>2745</v>
      </c>
      <c r="AB1030" s="121" t="s">
        <v>4324</v>
      </c>
      <c r="AC1030" s="121" t="s">
        <v>2103</v>
      </c>
      <c r="AD1030" s="121" t="s">
        <v>2747</v>
      </c>
      <c r="AE1030" s="121" t="s">
        <v>3331</v>
      </c>
      <c r="AF1030" s="121"/>
      <c r="AG1030" s="121"/>
      <c r="AH1030" s="121"/>
      <c r="AI1030" s="551"/>
      <c r="AJ1030" s="551"/>
      <c r="AK1030" s="551"/>
      <c r="AL1030" s="551"/>
      <c r="AM1030" s="551"/>
      <c r="AN1030" s="551"/>
      <c r="AO1030" s="551"/>
      <c r="AP1030" s="551"/>
      <c r="AQ1030" s="551"/>
      <c r="AR1030" s="551"/>
      <c r="AS1030" s="551"/>
      <c r="AT1030" s="551"/>
      <c r="AU1030" s="551"/>
      <c r="AV1030" s="551"/>
      <c r="AW1030" s="551"/>
      <c r="AX1030" s="551"/>
    </row>
    <row r="1031">
      <c r="A1031" s="570" t="s">
        <v>5457</v>
      </c>
      <c r="B1031" s="570" t="s">
        <v>5462</v>
      </c>
      <c r="C1031" s="570" t="s">
        <v>1256</v>
      </c>
      <c r="D1031" s="570" t="s">
        <v>5459</v>
      </c>
      <c r="E1031" s="570" t="s">
        <v>2714</v>
      </c>
      <c r="F1031" s="570">
        <v>4</v>
      </c>
      <c r="G1031" s="570">
        <v>16</v>
      </c>
      <c r="H1031" s="570">
        <v>200</v>
      </c>
      <c r="I1031" s="569"/>
      <c r="J1031" s="121"/>
      <c r="K1031" s="121"/>
      <c r="L1031" s="121"/>
      <c r="M1031" s="570"/>
      <c r="N1031" s="569"/>
      <c r="O1031" s="569"/>
      <c r="P1031" s="569"/>
      <c r="Q1031" s="121"/>
      <c r="R1031" s="121" t="s">
        <v>5462</v>
      </c>
      <c r="S1031" s="121" t="s">
        <v>2742</v>
      </c>
      <c r="T1031" s="121" t="s">
        <v>3163</v>
      </c>
      <c r="U1031" s="121">
        <v>0</v>
      </c>
      <c r="V1031" s="121" t="s">
        <v>3164</v>
      </c>
      <c r="W1031" s="121" t="s">
        <v>2949</v>
      </c>
      <c r="X1031" s="121" t="s">
        <v>5461</v>
      </c>
      <c r="Y1031" s="121" t="s">
        <v>2465</v>
      </c>
      <c r="Z1031" s="121" t="s">
        <v>2744</v>
      </c>
      <c r="AA1031" s="121" t="s">
        <v>3822</v>
      </c>
      <c r="AB1031" s="121" t="s">
        <v>4650</v>
      </c>
      <c r="AC1031" s="121" t="s">
        <v>2103</v>
      </c>
      <c r="AD1031" s="121" t="s">
        <v>2747</v>
      </c>
      <c r="AE1031" s="121" t="s">
        <v>3614</v>
      </c>
      <c r="AF1031" s="121"/>
      <c r="AG1031" s="121"/>
      <c r="AH1031" s="121"/>
      <c r="AI1031" s="551"/>
      <c r="AJ1031" s="551"/>
      <c r="AK1031" s="551"/>
      <c r="AL1031" s="551"/>
      <c r="AM1031" s="551"/>
      <c r="AN1031" s="551"/>
      <c r="AO1031" s="551"/>
      <c r="AP1031" s="551"/>
      <c r="AQ1031" s="551"/>
      <c r="AR1031" s="551"/>
      <c r="AS1031" s="551"/>
      <c r="AT1031" s="551"/>
      <c r="AU1031" s="551"/>
      <c r="AV1031" s="551"/>
      <c r="AW1031" s="551"/>
      <c r="AX1031" s="551"/>
    </row>
    <row r="1032">
      <c r="A1032" s="570" t="s">
        <v>5457</v>
      </c>
      <c r="B1032" s="570" t="s">
        <v>5463</v>
      </c>
      <c r="C1032" s="570" t="s">
        <v>1256</v>
      </c>
      <c r="D1032" s="570" t="s">
        <v>5459</v>
      </c>
      <c r="E1032" s="570" t="s">
        <v>2714</v>
      </c>
      <c r="F1032" s="570">
        <v>4</v>
      </c>
      <c r="G1032" s="570">
        <v>16</v>
      </c>
      <c r="H1032" s="570">
        <v>200</v>
      </c>
      <c r="I1032" s="569"/>
      <c r="J1032" s="121"/>
      <c r="K1032" s="121"/>
      <c r="L1032" s="121"/>
      <c r="M1032" s="570"/>
      <c r="N1032" s="569"/>
      <c r="O1032" s="569"/>
      <c r="P1032" s="569"/>
      <c r="Q1032" s="121"/>
      <c r="R1032" s="121" t="s">
        <v>5463</v>
      </c>
      <c r="S1032" s="121" t="s">
        <v>2742</v>
      </c>
      <c r="T1032" s="121" t="s">
        <v>3163</v>
      </c>
      <c r="U1032" s="121">
        <v>0</v>
      </c>
      <c r="V1032" s="121" t="s">
        <v>3164</v>
      </c>
      <c r="W1032" s="121" t="s">
        <v>2950</v>
      </c>
      <c r="X1032" s="121" t="s">
        <v>5461</v>
      </c>
      <c r="Y1032" s="121" t="s">
        <v>2465</v>
      </c>
      <c r="Z1032" s="121" t="s">
        <v>2744</v>
      </c>
      <c r="AA1032" s="121" t="s">
        <v>2751</v>
      </c>
      <c r="AB1032" s="121" t="s">
        <v>5464</v>
      </c>
      <c r="AC1032" s="121" t="s">
        <v>2103</v>
      </c>
      <c r="AD1032" s="121" t="s">
        <v>2747</v>
      </c>
      <c r="AE1032" s="121" t="s">
        <v>2753</v>
      </c>
      <c r="AF1032" s="121"/>
      <c r="AG1032" s="121"/>
      <c r="AH1032" s="121"/>
      <c r="AI1032" s="551"/>
      <c r="AJ1032" s="551"/>
      <c r="AK1032" s="551"/>
      <c r="AL1032" s="551"/>
      <c r="AM1032" s="551"/>
      <c r="AN1032" s="551"/>
      <c r="AO1032" s="551"/>
      <c r="AP1032" s="551"/>
      <c r="AQ1032" s="551"/>
      <c r="AR1032" s="551"/>
      <c r="AS1032" s="551"/>
      <c r="AT1032" s="551"/>
      <c r="AU1032" s="551"/>
      <c r="AV1032" s="551"/>
      <c r="AW1032" s="551"/>
      <c r="AX1032" s="551"/>
    </row>
    <row r="1033">
      <c r="A1033" s="570" t="s">
        <v>5457</v>
      </c>
      <c r="B1033" s="570" t="s">
        <v>5465</v>
      </c>
      <c r="C1033" s="570" t="s">
        <v>1256</v>
      </c>
      <c r="D1033" s="570" t="s">
        <v>5459</v>
      </c>
      <c r="E1033" s="570" t="s">
        <v>2714</v>
      </c>
      <c r="F1033" s="570">
        <v>20</v>
      </c>
      <c r="G1033" s="570">
        <v>32</v>
      </c>
      <c r="H1033" s="570">
        <v>500</v>
      </c>
      <c r="I1033" s="569"/>
      <c r="J1033" s="121"/>
      <c r="K1033" s="121"/>
      <c r="L1033" s="121"/>
      <c r="M1033" s="570"/>
      <c r="N1033" s="569"/>
      <c r="O1033" s="569"/>
      <c r="P1033" s="569"/>
      <c r="Q1033" s="121"/>
      <c r="R1033" s="121" t="s">
        <v>5466</v>
      </c>
      <c r="S1033" s="121" t="s">
        <v>2742</v>
      </c>
      <c r="T1033" s="121" t="s">
        <v>3163</v>
      </c>
      <c r="U1033" s="121">
        <v>0</v>
      </c>
      <c r="V1033" s="121" t="s">
        <v>3164</v>
      </c>
      <c r="W1033" s="121" t="s">
        <v>2869</v>
      </c>
      <c r="X1033" s="121" t="s">
        <v>5461</v>
      </c>
      <c r="Y1033" s="121" t="s">
        <v>2465</v>
      </c>
      <c r="Z1033" s="121" t="s">
        <v>2744</v>
      </c>
      <c r="AA1033" s="121" t="s">
        <v>2751</v>
      </c>
      <c r="AB1033" s="121" t="s">
        <v>4340</v>
      </c>
      <c r="AC1033" s="121" t="s">
        <v>2103</v>
      </c>
      <c r="AD1033" s="121" t="s">
        <v>2747</v>
      </c>
      <c r="AE1033" s="121" t="s">
        <v>3049</v>
      </c>
      <c r="AF1033" s="121"/>
      <c r="AG1033" s="121"/>
      <c r="AH1033" s="121"/>
      <c r="AI1033" s="551"/>
      <c r="AJ1033" s="551"/>
      <c r="AK1033" s="551"/>
      <c r="AL1033" s="551"/>
      <c r="AM1033" s="551"/>
      <c r="AN1033" s="551"/>
      <c r="AO1033" s="551"/>
      <c r="AP1033" s="551"/>
      <c r="AQ1033" s="551"/>
      <c r="AR1033" s="551"/>
      <c r="AS1033" s="551"/>
      <c r="AT1033" s="551"/>
      <c r="AU1033" s="551"/>
      <c r="AV1033" s="551"/>
      <c r="AW1033" s="551"/>
      <c r="AX1033" s="551"/>
    </row>
    <row r="1034">
      <c r="A1034" s="570" t="s">
        <v>5457</v>
      </c>
      <c r="B1034" s="570" t="s">
        <v>5467</v>
      </c>
      <c r="C1034" s="570" t="s">
        <v>1256</v>
      </c>
      <c r="D1034" s="570" t="s">
        <v>5459</v>
      </c>
      <c r="E1034" s="570" t="s">
        <v>2714</v>
      </c>
      <c r="F1034" s="570">
        <v>20</v>
      </c>
      <c r="G1034" s="570">
        <v>32</v>
      </c>
      <c r="H1034" s="570">
        <v>500</v>
      </c>
      <c r="I1034" s="569"/>
      <c r="J1034" s="121"/>
      <c r="K1034" s="121"/>
      <c r="L1034" s="121"/>
      <c r="M1034" s="570"/>
      <c r="N1034" s="569"/>
      <c r="O1034" s="569"/>
      <c r="P1034" s="569"/>
      <c r="Q1034" s="121"/>
      <c r="R1034" s="121" t="e">
        <v>#N/A</v>
      </c>
      <c r="S1034" s="121" t="e">
        <v>#N/A</v>
      </c>
      <c r="T1034" s="121" t="e">
        <v>#N/A</v>
      </c>
      <c r="U1034" s="121">
        <v>0</v>
      </c>
      <c r="V1034" s="121" t="e">
        <v>#N/A</v>
      </c>
      <c r="W1034" s="121" t="e">
        <v>#N/A</v>
      </c>
      <c r="X1034" s="121" t="e">
        <v>#N/A</v>
      </c>
      <c r="Y1034" s="121" t="e">
        <v>#N/A</v>
      </c>
      <c r="Z1034" s="121" t="e">
        <v>#N/A</v>
      </c>
      <c r="AA1034" s="121" t="e">
        <v>#N/A</v>
      </c>
      <c r="AB1034" s="121" t="e">
        <v>#N/A</v>
      </c>
      <c r="AC1034" s="121" t="e">
        <v>#N/A</v>
      </c>
      <c r="AD1034" s="121" t="e">
        <v>#N/A</v>
      </c>
      <c r="AE1034" s="121" t="e">
        <v>#N/A</v>
      </c>
      <c r="AF1034" s="121"/>
      <c r="AG1034" s="121"/>
      <c r="AH1034" s="121"/>
      <c r="AI1034" s="551"/>
      <c r="AJ1034" s="551"/>
      <c r="AK1034" s="551"/>
      <c r="AL1034" s="551"/>
      <c r="AM1034" s="551"/>
      <c r="AN1034" s="551"/>
      <c r="AO1034" s="551"/>
      <c r="AP1034" s="551"/>
      <c r="AQ1034" s="551"/>
      <c r="AR1034" s="551"/>
      <c r="AS1034" s="551"/>
      <c r="AT1034" s="551"/>
      <c r="AU1034" s="551"/>
      <c r="AV1034" s="551"/>
      <c r="AW1034" s="551"/>
      <c r="AX1034" s="551"/>
    </row>
    <row r="1035">
      <c r="A1035" s="570" t="s">
        <v>5457</v>
      </c>
      <c r="B1035" s="570" t="s">
        <v>5468</v>
      </c>
      <c r="C1035" s="570" t="s">
        <v>1256</v>
      </c>
      <c r="D1035" s="570" t="s">
        <v>5459</v>
      </c>
      <c r="E1035" s="570" t="s">
        <v>2714</v>
      </c>
      <c r="F1035" s="570">
        <v>6</v>
      </c>
      <c r="G1035" s="570">
        <v>20</v>
      </c>
      <c r="H1035" s="570">
        <v>600</v>
      </c>
      <c r="I1035" s="569"/>
      <c r="J1035" s="121"/>
      <c r="K1035" s="121"/>
      <c r="L1035" s="121"/>
      <c r="M1035" s="570"/>
      <c r="N1035" s="569"/>
      <c r="O1035" s="569"/>
      <c r="P1035" s="569"/>
      <c r="Q1035" s="121"/>
      <c r="R1035" s="121" t="s">
        <v>5468</v>
      </c>
      <c r="S1035" s="121" t="s">
        <v>2742</v>
      </c>
      <c r="T1035" s="121" t="s">
        <v>2743</v>
      </c>
      <c r="U1035" s="121">
        <v>0</v>
      </c>
      <c r="V1035" s="121" t="s">
        <v>3178</v>
      </c>
      <c r="W1035" s="121" t="s">
        <v>2949</v>
      </c>
      <c r="X1035" s="121" t="s">
        <v>2721</v>
      </c>
      <c r="Y1035" s="121" t="s">
        <v>2465</v>
      </c>
      <c r="Z1035" s="121" t="s">
        <v>2744</v>
      </c>
      <c r="AA1035" s="121" t="s">
        <v>2745</v>
      </c>
      <c r="AB1035" s="121" t="s">
        <v>5469</v>
      </c>
      <c r="AC1035" s="121" t="s">
        <v>2103</v>
      </c>
      <c r="AD1035" s="121" t="s">
        <v>2747</v>
      </c>
      <c r="AE1035" s="121" t="s">
        <v>4088</v>
      </c>
      <c r="AF1035" s="121"/>
      <c r="AG1035" s="121"/>
      <c r="AH1035" s="121"/>
      <c r="AI1035" s="551"/>
      <c r="AJ1035" s="551"/>
      <c r="AK1035" s="551"/>
      <c r="AL1035" s="551"/>
      <c r="AM1035" s="551"/>
      <c r="AN1035" s="551"/>
      <c r="AO1035" s="551"/>
      <c r="AP1035" s="551"/>
      <c r="AQ1035" s="551"/>
      <c r="AR1035" s="551"/>
      <c r="AS1035" s="551"/>
      <c r="AT1035" s="551"/>
      <c r="AU1035" s="551"/>
      <c r="AV1035" s="551"/>
      <c r="AW1035" s="551"/>
      <c r="AX1035" s="551"/>
    </row>
    <row r="1036">
      <c r="A1036" s="570" t="s">
        <v>5457</v>
      </c>
      <c r="B1036" s="570" t="s">
        <v>5470</v>
      </c>
      <c r="C1036" s="570" t="s">
        <v>1256</v>
      </c>
      <c r="D1036" s="570" t="s">
        <v>5459</v>
      </c>
      <c r="E1036" s="570" t="s">
        <v>2714</v>
      </c>
      <c r="F1036" s="570">
        <v>4</v>
      </c>
      <c r="G1036" s="570">
        <v>12</v>
      </c>
      <c r="H1036" s="570">
        <v>600</v>
      </c>
      <c r="I1036" s="569"/>
      <c r="J1036" s="121"/>
      <c r="K1036" s="121"/>
      <c r="L1036" s="121"/>
      <c r="M1036" s="570"/>
      <c r="N1036" s="569"/>
      <c r="O1036" s="569"/>
      <c r="P1036" s="569"/>
      <c r="Q1036" s="121"/>
      <c r="R1036" s="121" t="s">
        <v>5470</v>
      </c>
      <c r="S1036" s="121" t="s">
        <v>2742</v>
      </c>
      <c r="T1036" s="121" t="s">
        <v>3163</v>
      </c>
      <c r="U1036" s="121">
        <v>0</v>
      </c>
      <c r="V1036" s="121" t="s">
        <v>3178</v>
      </c>
      <c r="W1036" s="121">
        <v>0</v>
      </c>
      <c r="X1036" s="121" t="s">
        <v>5461</v>
      </c>
      <c r="Y1036" s="121" t="s">
        <v>2465</v>
      </c>
      <c r="Z1036" s="121">
        <v>0</v>
      </c>
      <c r="AA1036" s="121">
        <v>0</v>
      </c>
      <c r="AB1036" s="121">
        <v>0</v>
      </c>
      <c r="AC1036" s="121">
        <v>0</v>
      </c>
      <c r="AD1036" s="121">
        <v>0</v>
      </c>
      <c r="AE1036" s="121">
        <v>0</v>
      </c>
      <c r="AF1036" s="121"/>
      <c r="AG1036" s="121"/>
      <c r="AH1036" s="121"/>
      <c r="AI1036" s="551"/>
      <c r="AJ1036" s="551"/>
      <c r="AK1036" s="551"/>
      <c r="AL1036" s="551"/>
      <c r="AM1036" s="551"/>
      <c r="AN1036" s="551"/>
      <c r="AO1036" s="551"/>
      <c r="AP1036" s="551"/>
      <c r="AQ1036" s="551"/>
      <c r="AR1036" s="551"/>
      <c r="AS1036" s="551"/>
      <c r="AT1036" s="551"/>
      <c r="AU1036" s="551"/>
      <c r="AV1036" s="551"/>
      <c r="AW1036" s="551"/>
      <c r="AX1036" s="551"/>
    </row>
    <row r="1037">
      <c r="A1037" s="570" t="s">
        <v>5457</v>
      </c>
      <c r="B1037" s="570" t="s">
        <v>5471</v>
      </c>
      <c r="C1037" s="570" t="s">
        <v>1256</v>
      </c>
      <c r="D1037" s="570" t="s">
        <v>5459</v>
      </c>
      <c r="E1037" s="570" t="s">
        <v>2714</v>
      </c>
      <c r="F1037" s="570">
        <v>4</v>
      </c>
      <c r="G1037" s="570">
        <v>5</v>
      </c>
      <c r="H1037" s="570">
        <v>128</v>
      </c>
      <c r="I1037" s="569"/>
      <c r="J1037" s="121"/>
      <c r="K1037" s="121"/>
      <c r="L1037" s="121"/>
      <c r="M1037" s="570"/>
      <c r="N1037" s="569"/>
      <c r="O1037" s="569"/>
      <c r="P1037" s="569"/>
      <c r="Q1037" s="121"/>
      <c r="R1037" s="121" t="s">
        <v>5471</v>
      </c>
      <c r="S1037" s="121" t="s">
        <v>2742</v>
      </c>
      <c r="T1037" s="121" t="s">
        <v>3163</v>
      </c>
      <c r="U1037" s="121">
        <v>0</v>
      </c>
      <c r="V1037" s="121" t="s">
        <v>3164</v>
      </c>
      <c r="W1037" s="121" t="s">
        <v>2949</v>
      </c>
      <c r="X1037" s="121" t="s">
        <v>5461</v>
      </c>
      <c r="Y1037" s="121" t="s">
        <v>2465</v>
      </c>
      <c r="Z1037" s="121" t="s">
        <v>2744</v>
      </c>
      <c r="AA1037" s="121" t="s">
        <v>2745</v>
      </c>
      <c r="AB1037" s="121" t="s">
        <v>5469</v>
      </c>
      <c r="AC1037" s="121" t="s">
        <v>2103</v>
      </c>
      <c r="AD1037" s="121" t="s">
        <v>2747</v>
      </c>
      <c r="AE1037" s="121" t="s">
        <v>4088</v>
      </c>
      <c r="AF1037" s="121"/>
      <c r="AG1037" s="121"/>
      <c r="AH1037" s="121"/>
      <c r="AI1037" s="551"/>
      <c r="AJ1037" s="551"/>
      <c r="AK1037" s="551"/>
      <c r="AL1037" s="551"/>
      <c r="AM1037" s="551"/>
      <c r="AN1037" s="551"/>
      <c r="AO1037" s="551"/>
      <c r="AP1037" s="551"/>
      <c r="AQ1037" s="551"/>
      <c r="AR1037" s="551"/>
      <c r="AS1037" s="551"/>
      <c r="AT1037" s="551"/>
      <c r="AU1037" s="551"/>
      <c r="AV1037" s="551"/>
      <c r="AW1037" s="551"/>
      <c r="AX1037" s="551"/>
    </row>
    <row r="1038">
      <c r="A1038" s="570" t="s">
        <v>5457</v>
      </c>
      <c r="B1038" s="570" t="s">
        <v>5472</v>
      </c>
      <c r="C1038" s="570" t="s">
        <v>1256</v>
      </c>
      <c r="D1038" s="570" t="s">
        <v>5459</v>
      </c>
      <c r="E1038" s="570" t="s">
        <v>2714</v>
      </c>
      <c r="F1038" s="570">
        <v>32</v>
      </c>
      <c r="G1038" s="570">
        <v>94</v>
      </c>
      <c r="H1038" s="570">
        <v>472</v>
      </c>
      <c r="I1038" s="569"/>
      <c r="J1038" s="121"/>
      <c r="K1038" s="121"/>
      <c r="L1038" s="121"/>
      <c r="M1038" s="570"/>
      <c r="N1038" s="569"/>
      <c r="O1038" s="569"/>
      <c r="P1038" s="569"/>
      <c r="Q1038" s="121"/>
      <c r="R1038" s="121" t="s">
        <v>5473</v>
      </c>
      <c r="S1038" s="121" t="s">
        <v>2716</v>
      </c>
      <c r="T1038" s="121" t="s">
        <v>2717</v>
      </c>
      <c r="U1038" s="121">
        <v>0</v>
      </c>
      <c r="V1038" s="121" t="s">
        <v>2719</v>
      </c>
      <c r="W1038" s="121" t="s">
        <v>2720</v>
      </c>
      <c r="X1038" s="121" t="s">
        <v>5461</v>
      </c>
      <c r="Y1038" s="121" t="s">
        <v>2465</v>
      </c>
      <c r="Z1038" s="121" t="s">
        <v>2722</v>
      </c>
      <c r="AA1038" s="121" t="s">
        <v>2723</v>
      </c>
      <c r="AB1038" s="121" t="s">
        <v>5474</v>
      </c>
      <c r="AC1038" s="121" t="s">
        <v>2103</v>
      </c>
      <c r="AD1038" s="121" t="s">
        <v>2725</v>
      </c>
      <c r="AE1038" s="121" t="s">
        <v>5475</v>
      </c>
      <c r="AF1038" s="121"/>
      <c r="AG1038" s="121"/>
      <c r="AH1038" s="121"/>
      <c r="AI1038" s="551"/>
      <c r="AJ1038" s="551"/>
      <c r="AK1038" s="551"/>
      <c r="AL1038" s="551"/>
      <c r="AM1038" s="551"/>
      <c r="AN1038" s="551"/>
      <c r="AO1038" s="551"/>
      <c r="AP1038" s="551"/>
      <c r="AQ1038" s="551"/>
      <c r="AR1038" s="551"/>
      <c r="AS1038" s="551"/>
      <c r="AT1038" s="551"/>
      <c r="AU1038" s="551"/>
      <c r="AV1038" s="551"/>
      <c r="AW1038" s="551"/>
      <c r="AX1038" s="551"/>
    </row>
    <row r="1039">
      <c r="A1039" s="570" t="s">
        <v>5457</v>
      </c>
      <c r="B1039" s="570" t="s">
        <v>5476</v>
      </c>
      <c r="C1039" s="570" t="s">
        <v>1256</v>
      </c>
      <c r="D1039" s="570" t="s">
        <v>5459</v>
      </c>
      <c r="E1039" s="570" t="s">
        <v>2714</v>
      </c>
      <c r="F1039" s="570">
        <v>32</v>
      </c>
      <c r="G1039" s="570">
        <v>94</v>
      </c>
      <c r="H1039" s="570">
        <v>472</v>
      </c>
      <c r="I1039" s="569"/>
      <c r="J1039" s="121"/>
      <c r="K1039" s="121"/>
      <c r="L1039" s="121"/>
      <c r="M1039" s="570"/>
      <c r="N1039" s="569"/>
      <c r="O1039" s="569"/>
      <c r="P1039" s="569"/>
      <c r="Q1039" s="121"/>
      <c r="R1039" s="121" t="s">
        <v>5477</v>
      </c>
      <c r="S1039" s="121" t="s">
        <v>2716</v>
      </c>
      <c r="T1039" s="121" t="s">
        <v>2717</v>
      </c>
      <c r="U1039" s="121">
        <v>0</v>
      </c>
      <c r="V1039" s="121" t="s">
        <v>2719</v>
      </c>
      <c r="W1039" s="121" t="s">
        <v>2720</v>
      </c>
      <c r="X1039" s="121" t="s">
        <v>5461</v>
      </c>
      <c r="Y1039" s="121" t="s">
        <v>2465</v>
      </c>
      <c r="Z1039" s="121" t="s">
        <v>2722</v>
      </c>
      <c r="AA1039" s="121" t="s">
        <v>2723</v>
      </c>
      <c r="AB1039" s="121" t="s">
        <v>5478</v>
      </c>
      <c r="AC1039" s="121" t="s">
        <v>2103</v>
      </c>
      <c r="AD1039" s="121" t="s">
        <v>2725</v>
      </c>
      <c r="AE1039" s="121" t="s">
        <v>4913</v>
      </c>
      <c r="AF1039" s="121"/>
      <c r="AG1039" s="121"/>
      <c r="AH1039" s="121"/>
      <c r="AI1039" s="551"/>
      <c r="AJ1039" s="551"/>
      <c r="AK1039" s="551"/>
      <c r="AL1039" s="551"/>
      <c r="AM1039" s="551"/>
      <c r="AN1039" s="551"/>
      <c r="AO1039" s="551"/>
      <c r="AP1039" s="551"/>
      <c r="AQ1039" s="551"/>
      <c r="AR1039" s="551"/>
      <c r="AS1039" s="551"/>
      <c r="AT1039" s="551"/>
      <c r="AU1039" s="551"/>
      <c r="AV1039" s="551"/>
      <c r="AW1039" s="551"/>
      <c r="AX1039" s="551"/>
    </row>
    <row r="1040">
      <c r="A1040" s="570" t="s">
        <v>5457</v>
      </c>
      <c r="B1040" s="570" t="s">
        <v>5479</v>
      </c>
      <c r="C1040" s="570" t="s">
        <v>1256</v>
      </c>
      <c r="D1040" s="570" t="s">
        <v>5459</v>
      </c>
      <c r="E1040" s="570" t="s">
        <v>2714</v>
      </c>
      <c r="F1040" s="570">
        <v>16</v>
      </c>
      <c r="G1040" s="570">
        <v>22</v>
      </c>
      <c r="H1040" s="570">
        <v>453</v>
      </c>
      <c r="I1040" s="569"/>
      <c r="J1040" s="121"/>
      <c r="K1040" s="121"/>
      <c r="L1040" s="121"/>
      <c r="M1040" s="570"/>
      <c r="N1040" s="569"/>
      <c r="O1040" s="569"/>
      <c r="P1040" s="569"/>
      <c r="Q1040" s="121"/>
      <c r="R1040" s="121" t="s">
        <v>5480</v>
      </c>
      <c r="S1040" s="121" t="s">
        <v>2742</v>
      </c>
      <c r="T1040" s="121" t="s">
        <v>3801</v>
      </c>
      <c r="U1040" s="121">
        <v>0</v>
      </c>
      <c r="V1040" s="121" t="s">
        <v>5481</v>
      </c>
      <c r="W1040" s="121" t="s">
        <v>3589</v>
      </c>
      <c r="X1040" s="121" t="s">
        <v>5461</v>
      </c>
      <c r="Y1040" s="121" t="s">
        <v>3803</v>
      </c>
      <c r="Z1040" s="121" t="s">
        <v>2768</v>
      </c>
      <c r="AA1040" s="121" t="s">
        <v>3092</v>
      </c>
      <c r="AB1040" s="121" t="s">
        <v>5019</v>
      </c>
      <c r="AC1040" s="121" t="s">
        <v>3805</v>
      </c>
      <c r="AD1040" s="121" t="s">
        <v>3806</v>
      </c>
      <c r="AE1040" s="121" t="s">
        <v>4999</v>
      </c>
      <c r="AF1040" s="121"/>
      <c r="AG1040" s="121"/>
      <c r="AH1040" s="121"/>
      <c r="AI1040" s="551"/>
      <c r="AJ1040" s="551"/>
      <c r="AK1040" s="551"/>
      <c r="AL1040" s="551"/>
      <c r="AM1040" s="551"/>
      <c r="AN1040" s="551"/>
      <c r="AO1040" s="551"/>
      <c r="AP1040" s="551"/>
      <c r="AQ1040" s="551"/>
      <c r="AR1040" s="551"/>
      <c r="AS1040" s="551"/>
      <c r="AT1040" s="551"/>
      <c r="AU1040" s="551"/>
      <c r="AV1040" s="551"/>
      <c r="AW1040" s="551"/>
      <c r="AX1040" s="551"/>
    </row>
    <row r="1041">
      <c r="A1041" s="570" t="s">
        <v>5457</v>
      </c>
      <c r="B1041" s="569" t="s">
        <v>5482</v>
      </c>
      <c r="C1041" s="570" t="s">
        <v>1256</v>
      </c>
      <c r="D1041" s="570" t="s">
        <v>5459</v>
      </c>
      <c r="E1041" s="570" t="s">
        <v>2714</v>
      </c>
      <c r="F1041" s="569">
        <v>8</v>
      </c>
      <c r="G1041" s="569">
        <v>32</v>
      </c>
      <c r="H1041" s="569">
        <v>8192</v>
      </c>
      <c r="J1041" s="551" t="s">
        <v>1663</v>
      </c>
      <c r="M1041" s="9" t="s">
        <v>1385</v>
      </c>
      <c r="N1041" s="65" t="s">
        <v>1382</v>
      </c>
    </row>
    <row r="1042">
      <c r="A1042" s="570" t="s">
        <v>5457</v>
      </c>
      <c r="B1042" s="570" t="s">
        <v>5483</v>
      </c>
      <c r="C1042" s="570" t="s">
        <v>1256</v>
      </c>
      <c r="D1042" s="570" t="s">
        <v>5459</v>
      </c>
      <c r="E1042" s="570" t="s">
        <v>2714</v>
      </c>
      <c r="F1042" s="570">
        <v>16</v>
      </c>
      <c r="G1042" s="570">
        <v>22</v>
      </c>
      <c r="H1042" s="570">
        <v>453</v>
      </c>
      <c r="I1042" s="569"/>
      <c r="J1042" s="121"/>
      <c r="K1042" s="121"/>
      <c r="L1042" s="121"/>
      <c r="M1042" s="570"/>
      <c r="N1042" s="569"/>
      <c r="O1042" s="569"/>
      <c r="P1042" s="569"/>
      <c r="Q1042" s="121"/>
      <c r="R1042" s="121" t="s">
        <v>5484</v>
      </c>
      <c r="S1042" s="121" t="s">
        <v>2742</v>
      </c>
      <c r="T1042" s="121" t="s">
        <v>3801</v>
      </c>
      <c r="U1042" s="121">
        <v>0</v>
      </c>
      <c r="V1042" s="121" t="s">
        <v>5481</v>
      </c>
      <c r="W1042" s="121" t="s">
        <v>3589</v>
      </c>
      <c r="X1042" s="121" t="s">
        <v>5461</v>
      </c>
      <c r="Y1042" s="121" t="s">
        <v>3803</v>
      </c>
      <c r="Z1042" s="121" t="s">
        <v>2768</v>
      </c>
      <c r="AA1042" s="121" t="s">
        <v>3092</v>
      </c>
      <c r="AB1042" s="121" t="s">
        <v>5485</v>
      </c>
      <c r="AC1042" s="121" t="s">
        <v>3805</v>
      </c>
      <c r="AD1042" s="121" t="s">
        <v>3806</v>
      </c>
      <c r="AE1042" s="121" t="s">
        <v>3818</v>
      </c>
      <c r="AF1042" s="121"/>
      <c r="AG1042" s="121"/>
      <c r="AH1042" s="121"/>
      <c r="AI1042" s="551"/>
      <c r="AJ1042" s="551"/>
      <c r="AK1042" s="551"/>
      <c r="AL1042" s="551"/>
      <c r="AM1042" s="551"/>
      <c r="AN1042" s="551"/>
      <c r="AO1042" s="551"/>
      <c r="AP1042" s="551"/>
      <c r="AQ1042" s="551"/>
      <c r="AR1042" s="551"/>
      <c r="AS1042" s="551"/>
      <c r="AT1042" s="551"/>
      <c r="AU1042" s="551"/>
      <c r="AV1042" s="551"/>
      <c r="AW1042" s="551"/>
      <c r="AX1042" s="551"/>
    </row>
    <row r="1043">
      <c r="A1043" s="570" t="s">
        <v>5486</v>
      </c>
      <c r="B1043" s="570" t="s">
        <v>5487</v>
      </c>
      <c r="C1043" s="570" t="s">
        <v>1256</v>
      </c>
      <c r="D1043" s="570" t="s">
        <v>5459</v>
      </c>
      <c r="E1043" s="570" t="s">
        <v>2714</v>
      </c>
      <c r="F1043" s="570">
        <v>6</v>
      </c>
      <c r="G1043" s="570" t="s">
        <v>3487</v>
      </c>
      <c r="H1043" s="570">
        <v>517</v>
      </c>
      <c r="I1043" s="569"/>
      <c r="J1043" s="121"/>
      <c r="K1043" s="121"/>
      <c r="L1043" s="121"/>
      <c r="M1043" s="570"/>
      <c r="N1043" s="569"/>
      <c r="O1043" s="569"/>
      <c r="P1043" s="569"/>
      <c r="Q1043" s="121"/>
      <c r="R1043" s="121" t="s">
        <v>5488</v>
      </c>
      <c r="S1043" s="121" t="s">
        <v>2742</v>
      </c>
      <c r="T1043" s="121" t="s">
        <v>3163</v>
      </c>
      <c r="U1043" s="121">
        <v>0</v>
      </c>
      <c r="V1043" s="121" t="s">
        <v>3164</v>
      </c>
      <c r="W1043" s="121" t="s">
        <v>2969</v>
      </c>
      <c r="X1043" s="121" t="s">
        <v>3193</v>
      </c>
      <c r="Y1043" s="121" t="s">
        <v>2465</v>
      </c>
      <c r="Z1043" s="121" t="s">
        <v>3155</v>
      </c>
      <c r="AA1043" s="121" t="s">
        <v>3092</v>
      </c>
      <c r="AB1043" s="121" t="s">
        <v>3859</v>
      </c>
      <c r="AC1043" s="121" t="s">
        <v>2103</v>
      </c>
      <c r="AD1043" s="121" t="s">
        <v>2747</v>
      </c>
      <c r="AE1043" s="121" t="s">
        <v>3174</v>
      </c>
      <c r="AF1043" s="121"/>
      <c r="AG1043" s="121"/>
      <c r="AH1043" s="121"/>
      <c r="AI1043" s="551"/>
      <c r="AJ1043" s="551"/>
      <c r="AK1043" s="551"/>
      <c r="AL1043" s="551"/>
      <c r="AM1043" s="551"/>
      <c r="AN1043" s="551"/>
      <c r="AO1043" s="551"/>
      <c r="AP1043" s="551"/>
      <c r="AQ1043" s="551"/>
      <c r="AR1043" s="551"/>
      <c r="AS1043" s="551"/>
      <c r="AT1043" s="551"/>
      <c r="AU1043" s="551"/>
      <c r="AV1043" s="551"/>
      <c r="AW1043" s="551"/>
      <c r="AX1043" s="551"/>
    </row>
    <row r="1044">
      <c r="A1044" s="570" t="s">
        <v>5486</v>
      </c>
      <c r="B1044" s="570" t="s">
        <v>5489</v>
      </c>
      <c r="C1044" s="570" t="s">
        <v>1256</v>
      </c>
      <c r="D1044" s="570" t="s">
        <v>5459</v>
      </c>
      <c r="E1044" s="570" t="s">
        <v>2714</v>
      </c>
      <c r="F1044" s="570">
        <v>6</v>
      </c>
      <c r="G1044" s="570" t="s">
        <v>3487</v>
      </c>
      <c r="H1044" s="570">
        <v>517</v>
      </c>
      <c r="I1044" s="569"/>
      <c r="J1044" s="121"/>
      <c r="K1044" s="121"/>
      <c r="L1044" s="121"/>
      <c r="M1044" s="570"/>
      <c r="N1044" s="569"/>
      <c r="O1044" s="569"/>
      <c r="P1044" s="569"/>
      <c r="Q1044" s="121"/>
      <c r="R1044" s="121" t="s">
        <v>5489</v>
      </c>
      <c r="S1044" s="121" t="s">
        <v>2742</v>
      </c>
      <c r="T1044" s="121" t="s">
        <v>3163</v>
      </c>
      <c r="U1044" s="121">
        <v>0</v>
      </c>
      <c r="V1044" s="121" t="s">
        <v>3164</v>
      </c>
      <c r="W1044" s="121" t="s">
        <v>2969</v>
      </c>
      <c r="X1044" s="121" t="s">
        <v>3193</v>
      </c>
      <c r="Y1044" s="121" t="s">
        <v>2465</v>
      </c>
      <c r="Z1044" s="121" t="s">
        <v>3155</v>
      </c>
      <c r="AA1044" s="121" t="s">
        <v>3169</v>
      </c>
      <c r="AB1044" s="121" t="s">
        <v>3232</v>
      </c>
      <c r="AC1044" s="121" t="s">
        <v>2103</v>
      </c>
      <c r="AD1044" s="121" t="s">
        <v>2747</v>
      </c>
      <c r="AE1044" s="121" t="s">
        <v>3094</v>
      </c>
      <c r="AF1044" s="121"/>
      <c r="AG1044" s="121"/>
      <c r="AH1044" s="121"/>
      <c r="AI1044" s="551"/>
      <c r="AJ1044" s="551"/>
      <c r="AK1044" s="551"/>
      <c r="AL1044" s="551"/>
      <c r="AM1044" s="551"/>
      <c r="AN1044" s="551"/>
      <c r="AO1044" s="551"/>
      <c r="AP1044" s="551"/>
      <c r="AQ1044" s="551"/>
      <c r="AR1044" s="551"/>
      <c r="AS1044" s="551"/>
      <c r="AT1044" s="551"/>
      <c r="AU1044" s="551"/>
      <c r="AV1044" s="551"/>
      <c r="AW1044" s="551"/>
      <c r="AX1044" s="551"/>
    </row>
    <row r="1045">
      <c r="A1045" s="570" t="s">
        <v>5490</v>
      </c>
      <c r="B1045" s="570" t="s">
        <v>3213</v>
      </c>
      <c r="C1045" s="570" t="s">
        <v>1256</v>
      </c>
      <c r="D1045" s="570" t="s">
        <v>5459</v>
      </c>
      <c r="E1045" s="570" t="s">
        <v>2714</v>
      </c>
      <c r="F1045" s="570">
        <v>16</v>
      </c>
      <c r="G1045" s="570">
        <v>32</v>
      </c>
      <c r="H1045" s="570">
        <v>512</v>
      </c>
      <c r="I1045" s="569"/>
      <c r="J1045" s="121"/>
      <c r="K1045" s="121"/>
      <c r="L1045" s="121"/>
      <c r="M1045" s="570"/>
      <c r="N1045" s="569"/>
      <c r="O1045" s="569"/>
      <c r="P1045" s="569"/>
      <c r="Q1045" s="121"/>
      <c r="R1045" s="121" t="s">
        <v>3214</v>
      </c>
      <c r="S1045" s="121" t="s">
        <v>2742</v>
      </c>
      <c r="T1045" s="121" t="s">
        <v>2743</v>
      </c>
      <c r="U1045" s="121">
        <v>0</v>
      </c>
      <c r="V1045" s="121" t="s">
        <v>2206</v>
      </c>
      <c r="W1045" s="121" t="s">
        <v>3071</v>
      </c>
      <c r="X1045" s="121" t="s">
        <v>3193</v>
      </c>
      <c r="Y1045" s="121" t="s">
        <v>2465</v>
      </c>
      <c r="Z1045" s="121" t="s">
        <v>3155</v>
      </c>
      <c r="AA1045" s="121" t="s">
        <v>3092</v>
      </c>
      <c r="AB1045" s="121" t="s">
        <v>3215</v>
      </c>
      <c r="AC1045" s="121" t="s">
        <v>2103</v>
      </c>
      <c r="AD1045" s="121" t="s">
        <v>2747</v>
      </c>
      <c r="AE1045" s="121" t="s">
        <v>3188</v>
      </c>
      <c r="AF1045" s="121"/>
      <c r="AG1045" s="121"/>
      <c r="AH1045" s="121"/>
      <c r="AI1045" s="551"/>
      <c r="AJ1045" s="551"/>
      <c r="AK1045" s="551"/>
      <c r="AL1045" s="551"/>
      <c r="AM1045" s="551"/>
      <c r="AN1045" s="551"/>
      <c r="AO1045" s="551"/>
      <c r="AP1045" s="551"/>
      <c r="AQ1045" s="551"/>
      <c r="AR1045" s="551"/>
      <c r="AS1045" s="551"/>
      <c r="AT1045" s="551"/>
      <c r="AU1045" s="551"/>
      <c r="AV1045" s="551"/>
      <c r="AW1045" s="551"/>
      <c r="AX1045" s="551"/>
    </row>
    <row r="1046">
      <c r="A1046" s="570" t="s">
        <v>5490</v>
      </c>
      <c r="B1046" s="570" t="s">
        <v>3216</v>
      </c>
      <c r="C1046" s="570" t="s">
        <v>1256</v>
      </c>
      <c r="D1046" s="570" t="s">
        <v>5459</v>
      </c>
      <c r="E1046" s="570" t="s">
        <v>2714</v>
      </c>
      <c r="F1046" s="570">
        <v>16</v>
      </c>
      <c r="G1046" s="570">
        <v>32</v>
      </c>
      <c r="H1046" s="570">
        <v>512</v>
      </c>
      <c r="I1046" s="569"/>
      <c r="J1046" s="121"/>
      <c r="K1046" s="121"/>
      <c r="L1046" s="121"/>
      <c r="M1046" s="570"/>
      <c r="N1046" s="569"/>
      <c r="O1046" s="569"/>
      <c r="P1046" s="569"/>
      <c r="Q1046" s="121"/>
      <c r="R1046" s="121" t="s">
        <v>3217</v>
      </c>
      <c r="S1046" s="121" t="s">
        <v>2742</v>
      </c>
      <c r="T1046" s="121" t="s">
        <v>2743</v>
      </c>
      <c r="U1046" s="121">
        <v>0</v>
      </c>
      <c r="V1046" s="121" t="s">
        <v>2206</v>
      </c>
      <c r="W1046" s="121" t="s">
        <v>3071</v>
      </c>
      <c r="X1046" s="121" t="s">
        <v>3193</v>
      </c>
      <c r="Y1046" s="121" t="s">
        <v>2465</v>
      </c>
      <c r="Z1046" s="121" t="s">
        <v>3155</v>
      </c>
      <c r="AA1046" s="121" t="s">
        <v>3092</v>
      </c>
      <c r="AB1046" s="121" t="s">
        <v>3218</v>
      </c>
      <c r="AC1046" s="121" t="s">
        <v>2103</v>
      </c>
      <c r="AD1046" s="121" t="s">
        <v>2747</v>
      </c>
      <c r="AE1046" s="121" t="s">
        <v>3219</v>
      </c>
      <c r="AF1046" s="121"/>
      <c r="AG1046" s="121"/>
      <c r="AH1046" s="121"/>
      <c r="AI1046" s="551"/>
      <c r="AJ1046" s="551"/>
      <c r="AK1046" s="551"/>
      <c r="AL1046" s="551"/>
      <c r="AM1046" s="551"/>
      <c r="AN1046" s="551"/>
      <c r="AO1046" s="551"/>
      <c r="AP1046" s="551"/>
      <c r="AQ1046" s="551"/>
      <c r="AR1046" s="551"/>
      <c r="AS1046" s="551"/>
      <c r="AT1046" s="551"/>
      <c r="AU1046" s="551"/>
      <c r="AV1046" s="551"/>
      <c r="AW1046" s="551"/>
      <c r="AX1046" s="551"/>
    </row>
    <row r="1047">
      <c r="A1047" s="570" t="s">
        <v>5491</v>
      </c>
      <c r="B1047" s="570" t="s">
        <v>5492</v>
      </c>
      <c r="C1047" s="570" t="s">
        <v>1256</v>
      </c>
      <c r="D1047" s="570" t="s">
        <v>5459</v>
      </c>
      <c r="E1047" s="570" t="s">
        <v>2714</v>
      </c>
      <c r="F1047" s="570">
        <v>8</v>
      </c>
      <c r="G1047" s="570">
        <v>16</v>
      </c>
      <c r="H1047" s="570">
        <v>256</v>
      </c>
      <c r="I1047" s="569"/>
      <c r="J1047" s="121"/>
      <c r="K1047" s="121"/>
      <c r="L1047" s="121"/>
      <c r="M1047" s="570"/>
      <c r="N1047" s="569"/>
      <c r="O1047" s="569"/>
      <c r="P1047" s="569"/>
      <c r="Q1047" s="121"/>
      <c r="R1047" s="121" t="s">
        <v>5492</v>
      </c>
      <c r="S1047" s="121" t="s">
        <v>2742</v>
      </c>
      <c r="T1047" s="121" t="s">
        <v>3163</v>
      </c>
      <c r="U1047" s="121">
        <v>0</v>
      </c>
      <c r="V1047" s="121" t="s">
        <v>3164</v>
      </c>
      <c r="W1047" s="121" t="s">
        <v>3071</v>
      </c>
      <c r="X1047" s="121" t="s">
        <v>2721</v>
      </c>
      <c r="Y1047" s="121" t="s">
        <v>2465</v>
      </c>
      <c r="Z1047" s="121" t="s">
        <v>3155</v>
      </c>
      <c r="AA1047" s="121" t="s">
        <v>3169</v>
      </c>
      <c r="AB1047" s="121" t="s">
        <v>5493</v>
      </c>
      <c r="AC1047" s="121" t="s">
        <v>2103</v>
      </c>
      <c r="AD1047" s="121" t="s">
        <v>2747</v>
      </c>
      <c r="AE1047" s="121" t="s">
        <v>3236</v>
      </c>
      <c r="AF1047" s="121"/>
      <c r="AG1047" s="121"/>
      <c r="AH1047" s="121"/>
      <c r="AI1047" s="551"/>
      <c r="AJ1047" s="551"/>
      <c r="AK1047" s="551"/>
      <c r="AL1047" s="551"/>
      <c r="AM1047" s="551"/>
      <c r="AN1047" s="551"/>
      <c r="AO1047" s="551"/>
      <c r="AP1047" s="551"/>
      <c r="AQ1047" s="551"/>
      <c r="AR1047" s="551"/>
      <c r="AS1047" s="551"/>
      <c r="AT1047" s="551"/>
      <c r="AU1047" s="551"/>
      <c r="AV1047" s="551"/>
      <c r="AW1047" s="551"/>
      <c r="AX1047" s="551"/>
    </row>
    <row r="1048">
      <c r="A1048" s="570" t="s">
        <v>5491</v>
      </c>
      <c r="B1048" s="570" t="s">
        <v>5494</v>
      </c>
      <c r="C1048" s="570" t="s">
        <v>1256</v>
      </c>
      <c r="D1048" s="570" t="s">
        <v>5459</v>
      </c>
      <c r="E1048" s="570" t="s">
        <v>2714</v>
      </c>
      <c r="F1048" s="570">
        <v>8</v>
      </c>
      <c r="G1048" s="570">
        <v>16</v>
      </c>
      <c r="H1048" s="570">
        <v>256</v>
      </c>
      <c r="I1048" s="569"/>
      <c r="J1048" s="121"/>
      <c r="K1048" s="121"/>
      <c r="L1048" s="121"/>
      <c r="M1048" s="570"/>
      <c r="N1048" s="569"/>
      <c r="O1048" s="569"/>
      <c r="P1048" s="569"/>
      <c r="Q1048" s="121"/>
      <c r="R1048" s="121" t="s">
        <v>5494</v>
      </c>
      <c r="S1048" s="121" t="s">
        <v>2742</v>
      </c>
      <c r="T1048" s="121" t="s">
        <v>3163</v>
      </c>
      <c r="U1048" s="121">
        <v>0</v>
      </c>
      <c r="V1048" s="121" t="s">
        <v>3164</v>
      </c>
      <c r="W1048" s="121" t="s">
        <v>3071</v>
      </c>
      <c r="X1048" s="121" t="s">
        <v>2721</v>
      </c>
      <c r="Y1048" s="121" t="s">
        <v>2465</v>
      </c>
      <c r="Z1048" s="121" t="s">
        <v>3155</v>
      </c>
      <c r="AA1048" s="121" t="s">
        <v>3169</v>
      </c>
      <c r="AB1048" s="121" t="s">
        <v>3238</v>
      </c>
      <c r="AC1048" s="121" t="s">
        <v>2103</v>
      </c>
      <c r="AD1048" s="121" t="s">
        <v>2747</v>
      </c>
      <c r="AE1048" s="121" t="s">
        <v>3236</v>
      </c>
      <c r="AF1048" s="121"/>
      <c r="AG1048" s="121"/>
      <c r="AH1048" s="121"/>
      <c r="AI1048" s="551"/>
      <c r="AJ1048" s="551"/>
      <c r="AK1048" s="551"/>
      <c r="AL1048" s="551"/>
      <c r="AM1048" s="551"/>
      <c r="AN1048" s="551"/>
      <c r="AO1048" s="551"/>
      <c r="AP1048" s="551"/>
      <c r="AQ1048" s="551"/>
      <c r="AR1048" s="551"/>
      <c r="AS1048" s="551"/>
      <c r="AT1048" s="551"/>
      <c r="AU1048" s="551"/>
      <c r="AV1048" s="551"/>
      <c r="AW1048" s="551"/>
      <c r="AX1048" s="551"/>
    </row>
    <row r="1049">
      <c r="A1049" s="570" t="s">
        <v>5491</v>
      </c>
      <c r="B1049" s="570" t="s">
        <v>5495</v>
      </c>
      <c r="C1049" s="570" t="s">
        <v>1256</v>
      </c>
      <c r="D1049" s="570" t="s">
        <v>5459</v>
      </c>
      <c r="E1049" s="570" t="s">
        <v>2714</v>
      </c>
      <c r="F1049" s="570">
        <v>8</v>
      </c>
      <c r="G1049" s="570">
        <v>16</v>
      </c>
      <c r="H1049" s="570">
        <v>256</v>
      </c>
      <c r="I1049" s="569"/>
      <c r="J1049" s="121"/>
      <c r="K1049" s="121"/>
      <c r="L1049" s="121"/>
      <c r="M1049" s="570"/>
      <c r="N1049" s="569"/>
      <c r="O1049" s="569"/>
      <c r="P1049" s="569"/>
      <c r="Q1049" s="121"/>
      <c r="R1049" s="121" t="s">
        <v>5495</v>
      </c>
      <c r="S1049" s="121" t="s">
        <v>2742</v>
      </c>
      <c r="T1049" s="121" t="s">
        <v>3163</v>
      </c>
      <c r="U1049" s="121">
        <v>0</v>
      </c>
      <c r="V1049" s="121" t="s">
        <v>3164</v>
      </c>
      <c r="W1049" s="121" t="s">
        <v>3071</v>
      </c>
      <c r="X1049" s="121" t="s">
        <v>2721</v>
      </c>
      <c r="Y1049" s="121" t="s">
        <v>2465</v>
      </c>
      <c r="Z1049" s="121" t="s">
        <v>3155</v>
      </c>
      <c r="AA1049" s="121" t="s">
        <v>3169</v>
      </c>
      <c r="AB1049" s="121" t="s">
        <v>5496</v>
      </c>
      <c r="AC1049" s="121" t="s">
        <v>2103</v>
      </c>
      <c r="AD1049" s="121" t="s">
        <v>2747</v>
      </c>
      <c r="AE1049" s="121" t="s">
        <v>3236</v>
      </c>
      <c r="AF1049" s="121"/>
      <c r="AG1049" s="121"/>
      <c r="AH1049" s="121"/>
      <c r="AI1049" s="551"/>
      <c r="AJ1049" s="551"/>
      <c r="AK1049" s="551"/>
      <c r="AL1049" s="551"/>
      <c r="AM1049" s="551"/>
      <c r="AN1049" s="551"/>
      <c r="AO1049" s="551"/>
      <c r="AP1049" s="551"/>
      <c r="AQ1049" s="551"/>
      <c r="AR1049" s="551"/>
      <c r="AS1049" s="551"/>
      <c r="AT1049" s="551"/>
      <c r="AU1049" s="551"/>
      <c r="AV1049" s="551"/>
      <c r="AW1049" s="551"/>
      <c r="AX1049" s="551"/>
    </row>
    <row r="1050">
      <c r="A1050" s="570" t="s">
        <v>5491</v>
      </c>
      <c r="B1050" s="570" t="s">
        <v>5497</v>
      </c>
      <c r="C1050" s="570" t="s">
        <v>1256</v>
      </c>
      <c r="D1050" s="570" t="s">
        <v>5459</v>
      </c>
      <c r="E1050" s="570" t="s">
        <v>2714</v>
      </c>
      <c r="F1050" s="570">
        <v>8</v>
      </c>
      <c r="G1050" s="570">
        <v>16</v>
      </c>
      <c r="H1050" s="570">
        <v>256</v>
      </c>
      <c r="I1050" s="569"/>
      <c r="J1050" s="121"/>
      <c r="K1050" s="121"/>
      <c r="L1050" s="121"/>
      <c r="M1050" s="570"/>
      <c r="N1050" s="569"/>
      <c r="O1050" s="569"/>
      <c r="P1050" s="569"/>
      <c r="Q1050" s="121"/>
      <c r="R1050" s="121" t="s">
        <v>5497</v>
      </c>
      <c r="S1050" s="121" t="s">
        <v>2742</v>
      </c>
      <c r="T1050" s="121" t="s">
        <v>3163</v>
      </c>
      <c r="U1050" s="121">
        <v>0</v>
      </c>
      <c r="V1050" s="121" t="s">
        <v>3164</v>
      </c>
      <c r="W1050" s="121" t="s">
        <v>3071</v>
      </c>
      <c r="X1050" s="121" t="s">
        <v>2721</v>
      </c>
      <c r="Y1050" s="121" t="s">
        <v>2465</v>
      </c>
      <c r="Z1050" s="121" t="s">
        <v>3155</v>
      </c>
      <c r="AA1050" s="121" t="s">
        <v>3169</v>
      </c>
      <c r="AB1050" s="121" t="s">
        <v>3238</v>
      </c>
      <c r="AC1050" s="121" t="s">
        <v>2103</v>
      </c>
      <c r="AD1050" s="121" t="s">
        <v>2747</v>
      </c>
      <c r="AE1050" s="121" t="s">
        <v>3236</v>
      </c>
      <c r="AF1050" s="121"/>
      <c r="AG1050" s="121"/>
      <c r="AH1050" s="121"/>
      <c r="AI1050" s="551"/>
      <c r="AJ1050" s="551"/>
      <c r="AK1050" s="551"/>
      <c r="AL1050" s="551"/>
      <c r="AM1050" s="551"/>
      <c r="AN1050" s="551"/>
      <c r="AO1050" s="551"/>
      <c r="AP1050" s="551"/>
      <c r="AQ1050" s="551"/>
      <c r="AR1050" s="551"/>
      <c r="AS1050" s="551"/>
      <c r="AT1050" s="551"/>
      <c r="AU1050" s="551"/>
      <c r="AV1050" s="551"/>
      <c r="AW1050" s="551"/>
      <c r="AX1050" s="551"/>
    </row>
    <row r="1051">
      <c r="A1051" s="570" t="s">
        <v>5491</v>
      </c>
      <c r="B1051" s="570" t="s">
        <v>3486</v>
      </c>
      <c r="C1051" s="570" t="s">
        <v>1256</v>
      </c>
      <c r="D1051" s="570" t="s">
        <v>5459</v>
      </c>
      <c r="E1051" s="570" t="s">
        <v>2714</v>
      </c>
      <c r="F1051" s="570">
        <v>16</v>
      </c>
      <c r="G1051" s="570">
        <v>32</v>
      </c>
      <c r="H1051" s="570">
        <v>512</v>
      </c>
      <c r="I1051" s="569"/>
      <c r="J1051" s="121"/>
      <c r="K1051" s="121"/>
      <c r="L1051" s="121"/>
      <c r="M1051" s="570"/>
      <c r="N1051" s="569"/>
      <c r="O1051" s="569"/>
      <c r="P1051" s="569"/>
      <c r="Q1051" s="121"/>
      <c r="R1051" s="121" t="s">
        <v>3488</v>
      </c>
      <c r="S1051" s="121" t="s">
        <v>2742</v>
      </c>
      <c r="T1051" s="121" t="s">
        <v>2743</v>
      </c>
      <c r="U1051" s="121">
        <v>0</v>
      </c>
      <c r="V1051" s="121" t="s">
        <v>2206</v>
      </c>
      <c r="W1051" s="121" t="s">
        <v>2949</v>
      </c>
      <c r="X1051" s="121" t="s">
        <v>2721</v>
      </c>
      <c r="Y1051" s="121" t="s">
        <v>2465</v>
      </c>
      <c r="Z1051" s="121" t="s">
        <v>2785</v>
      </c>
      <c r="AA1051" s="121" t="s">
        <v>3206</v>
      </c>
      <c r="AB1051" s="121" t="s">
        <v>3489</v>
      </c>
      <c r="AC1051" s="121" t="s">
        <v>2103</v>
      </c>
      <c r="AD1051" s="121" t="s">
        <v>2747</v>
      </c>
      <c r="AE1051" s="121" t="s">
        <v>3490</v>
      </c>
      <c r="AF1051" s="121"/>
      <c r="AG1051" s="121"/>
      <c r="AH1051" s="121"/>
      <c r="AI1051" s="551"/>
      <c r="AJ1051" s="551"/>
      <c r="AK1051" s="551"/>
      <c r="AL1051" s="551"/>
      <c r="AM1051" s="551"/>
      <c r="AN1051" s="551"/>
      <c r="AO1051" s="551"/>
      <c r="AP1051" s="551"/>
      <c r="AQ1051" s="551"/>
      <c r="AR1051" s="551"/>
      <c r="AS1051" s="551"/>
      <c r="AT1051" s="551"/>
      <c r="AU1051" s="551"/>
      <c r="AV1051" s="551"/>
      <c r="AW1051" s="551"/>
      <c r="AX1051" s="551"/>
    </row>
    <row r="1052">
      <c r="A1052" s="570" t="s">
        <v>5491</v>
      </c>
      <c r="B1052" s="570" t="s">
        <v>5498</v>
      </c>
      <c r="C1052" s="570" t="s">
        <v>1256</v>
      </c>
      <c r="D1052" s="570" t="s">
        <v>5459</v>
      </c>
      <c r="E1052" s="570" t="s">
        <v>2714</v>
      </c>
      <c r="F1052" s="570">
        <v>16</v>
      </c>
      <c r="G1052" s="570">
        <v>32</v>
      </c>
      <c r="H1052" s="570">
        <v>512</v>
      </c>
      <c r="I1052" s="569"/>
      <c r="J1052" s="121"/>
      <c r="K1052" s="121"/>
      <c r="L1052" s="121"/>
      <c r="M1052" s="570"/>
      <c r="N1052" s="569"/>
      <c r="O1052" s="569"/>
      <c r="P1052" s="569"/>
      <c r="Q1052" s="121"/>
      <c r="R1052" s="121" t="s">
        <v>5499</v>
      </c>
      <c r="S1052" s="121" t="s">
        <v>2742</v>
      </c>
      <c r="T1052" s="121" t="s">
        <v>2743</v>
      </c>
      <c r="U1052" s="121">
        <v>0</v>
      </c>
      <c r="V1052" s="121" t="s">
        <v>2206</v>
      </c>
      <c r="W1052" s="121" t="s">
        <v>2969</v>
      </c>
      <c r="X1052" s="121" t="s">
        <v>2721</v>
      </c>
      <c r="Y1052" s="121" t="s">
        <v>2465</v>
      </c>
      <c r="Z1052" s="121" t="s">
        <v>3155</v>
      </c>
      <c r="AA1052" s="121" t="s">
        <v>3092</v>
      </c>
      <c r="AB1052" s="121" t="s">
        <v>5213</v>
      </c>
      <c r="AC1052" s="121" t="s">
        <v>2103</v>
      </c>
      <c r="AD1052" s="121" t="s">
        <v>2747</v>
      </c>
      <c r="AE1052" s="121" t="s">
        <v>3376</v>
      </c>
      <c r="AF1052" s="121"/>
      <c r="AG1052" s="121"/>
      <c r="AH1052" s="121"/>
      <c r="AI1052" s="551"/>
      <c r="AJ1052" s="551"/>
      <c r="AK1052" s="551"/>
      <c r="AL1052" s="551"/>
      <c r="AM1052" s="551"/>
      <c r="AN1052" s="551"/>
      <c r="AO1052" s="551"/>
      <c r="AP1052" s="551"/>
      <c r="AQ1052" s="551"/>
      <c r="AR1052" s="551"/>
      <c r="AS1052" s="551"/>
      <c r="AT1052" s="551"/>
      <c r="AU1052" s="551"/>
      <c r="AV1052" s="551"/>
      <c r="AW1052" s="551"/>
      <c r="AX1052" s="551"/>
    </row>
    <row r="1053">
      <c r="A1053" s="570" t="s">
        <v>5500</v>
      </c>
      <c r="B1053" s="570" t="s">
        <v>5501</v>
      </c>
      <c r="C1053" s="570" t="s">
        <v>1256</v>
      </c>
      <c r="D1053" s="570" t="s">
        <v>5459</v>
      </c>
      <c r="E1053" s="570" t="s">
        <v>2714</v>
      </c>
      <c r="F1053" s="570">
        <v>8</v>
      </c>
      <c r="G1053" s="570">
        <v>24</v>
      </c>
      <c r="H1053" s="570">
        <v>200</v>
      </c>
      <c r="I1053" s="569"/>
      <c r="J1053" s="121"/>
      <c r="K1053" s="121"/>
      <c r="L1053" s="121"/>
      <c r="M1053" s="570"/>
      <c r="N1053" s="569"/>
      <c r="O1053" s="569"/>
      <c r="P1053" s="569"/>
      <c r="Q1053" s="121"/>
      <c r="R1053" s="121" t="s">
        <v>5501</v>
      </c>
      <c r="S1053" s="121" t="s">
        <v>2742</v>
      </c>
      <c r="T1053" s="121" t="s">
        <v>4915</v>
      </c>
      <c r="U1053" s="121">
        <v>0</v>
      </c>
      <c r="V1053" s="121" t="s">
        <v>3164</v>
      </c>
      <c r="W1053" s="121" t="s">
        <v>3071</v>
      </c>
      <c r="X1053" s="121" t="s">
        <v>2721</v>
      </c>
      <c r="Y1053" s="121" t="s">
        <v>2465</v>
      </c>
      <c r="Z1053" s="121" t="s">
        <v>3155</v>
      </c>
      <c r="AA1053" s="121" t="s">
        <v>3092</v>
      </c>
      <c r="AB1053" s="121" t="s">
        <v>5410</v>
      </c>
      <c r="AC1053" s="121" t="s">
        <v>2103</v>
      </c>
      <c r="AD1053" s="121" t="s">
        <v>2747</v>
      </c>
      <c r="AE1053" s="121" t="s">
        <v>3445</v>
      </c>
      <c r="AF1053" s="121"/>
      <c r="AG1053" s="121"/>
      <c r="AH1053" s="121"/>
      <c r="AI1053" s="551"/>
      <c r="AJ1053" s="551"/>
      <c r="AK1053" s="551"/>
      <c r="AL1053" s="551"/>
      <c r="AM1053" s="551"/>
      <c r="AN1053" s="551"/>
      <c r="AO1053" s="551"/>
      <c r="AP1053" s="551"/>
      <c r="AQ1053" s="551"/>
      <c r="AR1053" s="551"/>
      <c r="AS1053" s="551"/>
      <c r="AT1053" s="551"/>
      <c r="AU1053" s="551"/>
      <c r="AV1053" s="551"/>
      <c r="AW1053" s="551"/>
      <c r="AX1053" s="551"/>
    </row>
    <row r="1054">
      <c r="A1054" s="570" t="s">
        <v>5502</v>
      </c>
      <c r="B1054" s="570" t="s">
        <v>5503</v>
      </c>
      <c r="C1054" s="570" t="s">
        <v>1256</v>
      </c>
      <c r="D1054" s="570" t="s">
        <v>5459</v>
      </c>
      <c r="E1054" s="570" t="s">
        <v>2714</v>
      </c>
      <c r="F1054" s="570">
        <v>24</v>
      </c>
      <c r="G1054" s="570">
        <v>32</v>
      </c>
      <c r="H1054" s="570">
        <v>600</v>
      </c>
      <c r="I1054" s="569"/>
      <c r="J1054" s="121"/>
      <c r="K1054" s="121"/>
      <c r="L1054" s="121"/>
      <c r="M1054" s="570"/>
      <c r="N1054" s="569"/>
      <c r="O1054" s="569"/>
      <c r="P1054" s="569"/>
      <c r="Q1054" s="121"/>
      <c r="R1054" s="121" t="s">
        <v>5503</v>
      </c>
      <c r="S1054" s="121" t="s">
        <v>2742</v>
      </c>
      <c r="T1054" s="121" t="s">
        <v>3163</v>
      </c>
      <c r="U1054" s="121">
        <v>0</v>
      </c>
      <c r="V1054" s="121" t="s">
        <v>3164</v>
      </c>
      <c r="W1054" s="121" t="s">
        <v>2969</v>
      </c>
      <c r="X1054" s="121" t="s">
        <v>2721</v>
      </c>
      <c r="Y1054" s="121" t="s">
        <v>2465</v>
      </c>
      <c r="Z1054" s="121" t="s">
        <v>3155</v>
      </c>
      <c r="AA1054" s="121" t="s">
        <v>3092</v>
      </c>
      <c r="AB1054" s="121" t="s">
        <v>3853</v>
      </c>
      <c r="AC1054" s="121" t="s">
        <v>2103</v>
      </c>
      <c r="AD1054" s="121" t="s">
        <v>2747</v>
      </c>
      <c r="AE1054" s="121" t="s">
        <v>3174</v>
      </c>
      <c r="AF1054" s="121"/>
      <c r="AG1054" s="121"/>
      <c r="AH1054" s="121"/>
      <c r="AI1054" s="551"/>
      <c r="AJ1054" s="551"/>
      <c r="AK1054" s="551"/>
      <c r="AL1054" s="551"/>
      <c r="AM1054" s="551"/>
      <c r="AN1054" s="551"/>
      <c r="AO1054" s="551"/>
      <c r="AP1054" s="551"/>
      <c r="AQ1054" s="551"/>
      <c r="AR1054" s="551"/>
      <c r="AS1054" s="551"/>
      <c r="AT1054" s="551"/>
      <c r="AU1054" s="551"/>
      <c r="AV1054" s="551"/>
      <c r="AW1054" s="551"/>
      <c r="AX1054" s="551"/>
    </row>
    <row r="1055">
      <c r="A1055" s="570" t="s">
        <v>5504</v>
      </c>
      <c r="B1055" s="570" t="s">
        <v>5498</v>
      </c>
      <c r="C1055" s="570" t="s">
        <v>1256</v>
      </c>
      <c r="D1055" s="570" t="s">
        <v>5459</v>
      </c>
      <c r="E1055" s="570" t="s">
        <v>2714</v>
      </c>
      <c r="F1055" s="570">
        <v>16</v>
      </c>
      <c r="G1055" s="570">
        <v>24</v>
      </c>
      <c r="H1055" s="570">
        <v>200</v>
      </c>
      <c r="I1055" s="569"/>
      <c r="J1055" s="121"/>
      <c r="K1055" s="121"/>
      <c r="L1055" s="121"/>
      <c r="M1055" s="570"/>
      <c r="N1055" s="569"/>
      <c r="O1055" s="569"/>
      <c r="P1055" s="569"/>
      <c r="Q1055" s="121"/>
      <c r="R1055" s="121" t="s">
        <v>5499</v>
      </c>
      <c r="S1055" s="121" t="s">
        <v>2742</v>
      </c>
      <c r="T1055" s="121" t="s">
        <v>2743</v>
      </c>
      <c r="U1055" s="121">
        <v>0</v>
      </c>
      <c r="V1055" s="121" t="s">
        <v>2206</v>
      </c>
      <c r="W1055" s="121" t="s">
        <v>2969</v>
      </c>
      <c r="X1055" s="121" t="s">
        <v>2721</v>
      </c>
      <c r="Y1055" s="121" t="s">
        <v>2465</v>
      </c>
      <c r="Z1055" s="121" t="s">
        <v>3155</v>
      </c>
      <c r="AA1055" s="121" t="s">
        <v>3092</v>
      </c>
      <c r="AB1055" s="121" t="s">
        <v>5213</v>
      </c>
      <c r="AC1055" s="121" t="s">
        <v>2103</v>
      </c>
      <c r="AD1055" s="121" t="s">
        <v>2747</v>
      </c>
      <c r="AE1055" s="121" t="s">
        <v>3376</v>
      </c>
      <c r="AF1055" s="121"/>
      <c r="AG1055" s="121"/>
      <c r="AH1055" s="121"/>
      <c r="AI1055" s="551"/>
      <c r="AJ1055" s="551"/>
      <c r="AK1055" s="551"/>
      <c r="AL1055" s="551"/>
      <c r="AM1055" s="551"/>
      <c r="AN1055" s="551"/>
      <c r="AO1055" s="551"/>
      <c r="AP1055" s="551"/>
      <c r="AQ1055" s="551"/>
      <c r="AR1055" s="551"/>
      <c r="AS1055" s="551"/>
      <c r="AT1055" s="551"/>
      <c r="AU1055" s="551"/>
      <c r="AV1055" s="551"/>
      <c r="AW1055" s="551"/>
      <c r="AX1055" s="551"/>
    </row>
    <row r="1056">
      <c r="A1056" s="570" t="s">
        <v>5505</v>
      </c>
      <c r="B1056" s="570" t="s">
        <v>5506</v>
      </c>
      <c r="C1056" s="570" t="s">
        <v>1256</v>
      </c>
      <c r="D1056" s="570" t="s">
        <v>5459</v>
      </c>
      <c r="E1056" s="570" t="s">
        <v>2714</v>
      </c>
      <c r="F1056" s="570">
        <v>8</v>
      </c>
      <c r="G1056" s="570">
        <v>16</v>
      </c>
      <c r="H1056" s="570">
        <v>200</v>
      </c>
      <c r="I1056" s="569"/>
      <c r="J1056" s="121"/>
      <c r="K1056" s="121"/>
      <c r="L1056" s="121"/>
      <c r="M1056" s="570"/>
      <c r="N1056" s="569"/>
      <c r="O1056" s="569"/>
      <c r="P1056" s="569"/>
      <c r="Q1056" s="121"/>
      <c r="R1056" s="121" t="s">
        <v>5506</v>
      </c>
      <c r="S1056" s="121" t="s">
        <v>2742</v>
      </c>
      <c r="T1056" s="121" t="s">
        <v>3186</v>
      </c>
      <c r="U1056" s="121">
        <v>0</v>
      </c>
      <c r="V1056" s="121" t="s">
        <v>3164</v>
      </c>
      <c r="W1056" s="121" t="s">
        <v>3071</v>
      </c>
      <c r="X1056" s="121" t="s">
        <v>2721</v>
      </c>
      <c r="Y1056" s="121" t="s">
        <v>2465</v>
      </c>
      <c r="Z1056" s="121" t="s">
        <v>3155</v>
      </c>
      <c r="AA1056" s="121" t="s">
        <v>3092</v>
      </c>
      <c r="AB1056" s="121" t="s">
        <v>3714</v>
      </c>
      <c r="AC1056" s="121" t="s">
        <v>2103</v>
      </c>
      <c r="AD1056" s="121" t="s">
        <v>2747</v>
      </c>
      <c r="AE1056" s="121" t="s">
        <v>3219</v>
      </c>
      <c r="AF1056" s="121"/>
      <c r="AG1056" s="121"/>
      <c r="AH1056" s="121"/>
      <c r="AI1056" s="551"/>
      <c r="AJ1056" s="551"/>
      <c r="AK1056" s="551"/>
      <c r="AL1056" s="551"/>
      <c r="AM1056" s="551"/>
      <c r="AN1056" s="551"/>
      <c r="AO1056" s="551"/>
      <c r="AP1056" s="551"/>
      <c r="AQ1056" s="551"/>
      <c r="AR1056" s="551"/>
      <c r="AS1056" s="551"/>
      <c r="AT1056" s="551"/>
      <c r="AU1056" s="551"/>
      <c r="AV1056" s="551"/>
      <c r="AW1056" s="551"/>
      <c r="AX1056" s="551"/>
    </row>
    <row r="1057">
      <c r="A1057" s="570" t="s">
        <v>5507</v>
      </c>
      <c r="B1057" s="570" t="s">
        <v>5508</v>
      </c>
      <c r="C1057" s="570" t="s">
        <v>1256</v>
      </c>
      <c r="D1057" s="570" t="s">
        <v>5459</v>
      </c>
      <c r="E1057" s="570" t="s">
        <v>2714</v>
      </c>
      <c r="F1057" s="570">
        <v>26</v>
      </c>
      <c r="G1057" s="570">
        <v>16</v>
      </c>
      <c r="H1057" s="570">
        <v>1000</v>
      </c>
      <c r="I1057" s="569"/>
      <c r="J1057" s="121"/>
      <c r="K1057" s="121"/>
      <c r="L1057" s="121"/>
      <c r="M1057" s="570"/>
      <c r="N1057" s="569"/>
      <c r="O1057" s="569"/>
      <c r="P1057" s="569"/>
      <c r="Q1057" s="121"/>
      <c r="R1057" s="121" t="s">
        <v>5508</v>
      </c>
      <c r="S1057" s="121" t="s">
        <v>2742</v>
      </c>
      <c r="T1057" s="121" t="s">
        <v>3163</v>
      </c>
      <c r="U1057" s="121">
        <v>0</v>
      </c>
      <c r="V1057" s="121" t="s">
        <v>3164</v>
      </c>
      <c r="W1057" s="121" t="s">
        <v>2950</v>
      </c>
      <c r="X1057" s="121" t="s">
        <v>2721</v>
      </c>
      <c r="Y1057" s="121" t="s">
        <v>2465</v>
      </c>
      <c r="Z1057" s="121" t="s">
        <v>2744</v>
      </c>
      <c r="AA1057" s="121" t="s">
        <v>2745</v>
      </c>
      <c r="AB1057" s="121" t="s">
        <v>3616</v>
      </c>
      <c r="AC1057" s="121" t="s">
        <v>2103</v>
      </c>
      <c r="AD1057" s="121" t="s">
        <v>2747</v>
      </c>
      <c r="AE1057" s="121" t="s">
        <v>3068</v>
      </c>
      <c r="AF1057" s="121"/>
      <c r="AG1057" s="121"/>
      <c r="AH1057" s="121"/>
      <c r="AI1057" s="551"/>
      <c r="AJ1057" s="551"/>
      <c r="AK1057" s="551"/>
      <c r="AL1057" s="551"/>
      <c r="AM1057" s="551"/>
      <c r="AN1057" s="551"/>
      <c r="AO1057" s="551"/>
      <c r="AP1057" s="551"/>
      <c r="AQ1057" s="551"/>
      <c r="AR1057" s="551"/>
      <c r="AS1057" s="551"/>
      <c r="AT1057" s="551"/>
      <c r="AU1057" s="551"/>
      <c r="AV1057" s="551"/>
      <c r="AW1057" s="551"/>
      <c r="AX1057" s="551"/>
    </row>
    <row r="1058">
      <c r="A1058" s="570" t="s">
        <v>5507</v>
      </c>
      <c r="B1058" s="570" t="s">
        <v>5509</v>
      </c>
      <c r="C1058" s="570" t="s">
        <v>1256</v>
      </c>
      <c r="D1058" s="570" t="s">
        <v>5459</v>
      </c>
      <c r="E1058" s="570" t="s">
        <v>2714</v>
      </c>
      <c r="F1058" s="570">
        <v>28</v>
      </c>
      <c r="G1058" s="570">
        <v>32</v>
      </c>
      <c r="H1058" s="570">
        <v>500</v>
      </c>
      <c r="I1058" s="569"/>
      <c r="J1058" s="121"/>
      <c r="K1058" s="121"/>
      <c r="L1058" s="121"/>
      <c r="M1058" s="570"/>
      <c r="N1058" s="569"/>
      <c r="O1058" s="569"/>
      <c r="P1058" s="569"/>
      <c r="Q1058" s="121"/>
      <c r="R1058" s="121" t="s">
        <v>5509</v>
      </c>
      <c r="S1058" s="121" t="s">
        <v>2742</v>
      </c>
      <c r="T1058" s="121" t="s">
        <v>3163</v>
      </c>
      <c r="U1058" s="121">
        <v>0</v>
      </c>
      <c r="V1058" s="121" t="s">
        <v>3164</v>
      </c>
      <c r="W1058" s="121" t="s">
        <v>2950</v>
      </c>
      <c r="X1058" s="121" t="s">
        <v>2721</v>
      </c>
      <c r="Y1058" s="121" t="s">
        <v>2465</v>
      </c>
      <c r="Z1058" s="121" t="s">
        <v>2744</v>
      </c>
      <c r="AA1058" s="121" t="s">
        <v>2751</v>
      </c>
      <c r="AB1058" s="121" t="s">
        <v>5510</v>
      </c>
      <c r="AC1058" s="121" t="s">
        <v>2103</v>
      </c>
      <c r="AD1058" s="121" t="s">
        <v>2747</v>
      </c>
      <c r="AE1058" s="121" t="s">
        <v>2753</v>
      </c>
      <c r="AF1058" s="121"/>
      <c r="AG1058" s="121"/>
      <c r="AH1058" s="121"/>
      <c r="AI1058" s="551"/>
      <c r="AJ1058" s="551"/>
      <c r="AK1058" s="551"/>
      <c r="AL1058" s="551"/>
      <c r="AM1058" s="551"/>
      <c r="AN1058" s="551"/>
      <c r="AO1058" s="551"/>
      <c r="AP1058" s="551"/>
      <c r="AQ1058" s="551"/>
      <c r="AR1058" s="551"/>
      <c r="AS1058" s="551"/>
      <c r="AT1058" s="551"/>
      <c r="AU1058" s="551"/>
      <c r="AV1058" s="551"/>
      <c r="AW1058" s="551"/>
      <c r="AX1058" s="551"/>
    </row>
    <row r="1059">
      <c r="A1059" s="570" t="s">
        <v>5511</v>
      </c>
      <c r="B1059" s="570" t="s">
        <v>5512</v>
      </c>
      <c r="C1059" s="570" t="s">
        <v>1256</v>
      </c>
      <c r="D1059" s="570" t="s">
        <v>5459</v>
      </c>
      <c r="E1059" s="570" t="s">
        <v>2714</v>
      </c>
      <c r="F1059" s="570">
        <v>56</v>
      </c>
      <c r="G1059" s="570">
        <v>190</v>
      </c>
      <c r="H1059" s="570">
        <v>1500</v>
      </c>
      <c r="I1059" s="569"/>
      <c r="J1059" s="121"/>
      <c r="K1059" s="121"/>
      <c r="L1059" s="121"/>
      <c r="M1059" s="570"/>
      <c r="N1059" s="569"/>
      <c r="O1059" s="569"/>
      <c r="P1059" s="569"/>
      <c r="Q1059" s="121"/>
      <c r="R1059" s="121" t="s">
        <v>5513</v>
      </c>
      <c r="S1059" s="121" t="s">
        <v>2716</v>
      </c>
      <c r="T1059" s="121" t="s">
        <v>2717</v>
      </c>
      <c r="U1059" s="121">
        <v>0</v>
      </c>
      <c r="V1059" s="121" t="s">
        <v>5514</v>
      </c>
      <c r="W1059" s="121" t="s">
        <v>5514</v>
      </c>
      <c r="X1059" s="121" t="s">
        <v>2410</v>
      </c>
      <c r="Y1059" s="121" t="s">
        <v>2465</v>
      </c>
      <c r="Z1059" s="121" t="s">
        <v>2722</v>
      </c>
      <c r="AA1059" s="121" t="s">
        <v>2723</v>
      </c>
      <c r="AB1059" s="121" t="s">
        <v>5515</v>
      </c>
      <c r="AC1059" s="121" t="s">
        <v>2103</v>
      </c>
      <c r="AD1059" s="121" t="s">
        <v>2725</v>
      </c>
      <c r="AE1059" s="121" t="s">
        <v>5516</v>
      </c>
      <c r="AF1059" s="121"/>
      <c r="AG1059" s="121"/>
      <c r="AH1059" s="121"/>
      <c r="AI1059" s="551"/>
      <c r="AJ1059" s="551"/>
      <c r="AK1059" s="551"/>
      <c r="AL1059" s="551"/>
      <c r="AM1059" s="551"/>
      <c r="AN1059" s="551"/>
      <c r="AO1059" s="551"/>
      <c r="AP1059" s="551"/>
      <c r="AQ1059" s="551"/>
      <c r="AR1059" s="551"/>
      <c r="AS1059" s="551"/>
      <c r="AT1059" s="551"/>
      <c r="AU1059" s="551"/>
      <c r="AV1059" s="551"/>
      <c r="AW1059" s="551"/>
      <c r="AX1059" s="551"/>
    </row>
    <row r="1060">
      <c r="A1060" s="570" t="s">
        <v>5511</v>
      </c>
      <c r="B1060" s="570" t="s">
        <v>5517</v>
      </c>
      <c r="C1060" s="570" t="s">
        <v>1256</v>
      </c>
      <c r="D1060" s="570" t="s">
        <v>5459</v>
      </c>
      <c r="E1060" s="570" t="s">
        <v>2714</v>
      </c>
      <c r="F1060" s="570">
        <v>56</v>
      </c>
      <c r="G1060" s="570">
        <v>190</v>
      </c>
      <c r="H1060" s="570">
        <v>1500</v>
      </c>
      <c r="I1060" s="569"/>
      <c r="J1060" s="121"/>
      <c r="K1060" s="121"/>
      <c r="L1060" s="121"/>
      <c r="M1060" s="570"/>
      <c r="N1060" s="569"/>
      <c r="O1060" s="569"/>
      <c r="P1060" s="569"/>
      <c r="Q1060" s="121"/>
      <c r="R1060" s="121" t="s">
        <v>5518</v>
      </c>
      <c r="S1060" s="121" t="s">
        <v>2716</v>
      </c>
      <c r="T1060" s="121" t="s">
        <v>2717</v>
      </c>
      <c r="U1060" s="121">
        <v>0</v>
      </c>
      <c r="V1060" s="121" t="s">
        <v>5514</v>
      </c>
      <c r="W1060" s="121" t="s">
        <v>5514</v>
      </c>
      <c r="X1060" s="121" t="s">
        <v>2410</v>
      </c>
      <c r="Y1060" s="121" t="s">
        <v>2465</v>
      </c>
      <c r="Z1060" s="121" t="s">
        <v>2722</v>
      </c>
      <c r="AA1060" s="121" t="s">
        <v>2723</v>
      </c>
      <c r="AB1060" s="121" t="s">
        <v>5519</v>
      </c>
      <c r="AC1060" s="121" t="s">
        <v>2103</v>
      </c>
      <c r="AD1060" s="121" t="s">
        <v>2725</v>
      </c>
      <c r="AE1060" s="121" t="s">
        <v>5516</v>
      </c>
      <c r="AF1060" s="121"/>
      <c r="AG1060" s="121"/>
      <c r="AH1060" s="121"/>
      <c r="AI1060" s="551"/>
      <c r="AJ1060" s="551"/>
      <c r="AK1060" s="551"/>
      <c r="AL1060" s="551"/>
      <c r="AM1060" s="551"/>
      <c r="AN1060" s="551"/>
      <c r="AO1060" s="551"/>
      <c r="AP1060" s="551"/>
      <c r="AQ1060" s="551"/>
      <c r="AR1060" s="551"/>
      <c r="AS1060" s="551"/>
      <c r="AT1060" s="551"/>
      <c r="AU1060" s="551"/>
      <c r="AV1060" s="551"/>
      <c r="AW1060" s="551"/>
      <c r="AX1060" s="551"/>
    </row>
    <row r="1061">
      <c r="A1061" s="570" t="s">
        <v>5520</v>
      </c>
      <c r="B1061" s="570" t="s">
        <v>5521</v>
      </c>
      <c r="C1061" s="570" t="s">
        <v>1256</v>
      </c>
      <c r="D1061" s="570" t="s">
        <v>5459</v>
      </c>
      <c r="E1061" s="570" t="s">
        <v>2714</v>
      </c>
      <c r="F1061" s="570">
        <v>16</v>
      </c>
      <c r="G1061" s="570">
        <v>32</v>
      </c>
      <c r="H1061" s="570">
        <v>100</v>
      </c>
      <c r="I1061" s="569"/>
      <c r="J1061" s="121"/>
      <c r="K1061" s="121"/>
      <c r="L1061" s="121"/>
      <c r="M1061" s="570"/>
      <c r="N1061" s="569"/>
      <c r="O1061" s="569"/>
      <c r="P1061" s="569"/>
      <c r="Q1061" s="121"/>
      <c r="R1061" s="121" t="s">
        <v>5521</v>
      </c>
      <c r="S1061" s="121" t="s">
        <v>2742</v>
      </c>
      <c r="T1061" s="121" t="s">
        <v>3163</v>
      </c>
      <c r="U1061" s="121">
        <v>0</v>
      </c>
      <c r="V1061" s="121" t="s">
        <v>3164</v>
      </c>
      <c r="W1061" s="121" t="s">
        <v>3071</v>
      </c>
      <c r="X1061" s="121" t="s">
        <v>2721</v>
      </c>
      <c r="Y1061" s="121" t="s">
        <v>2465</v>
      </c>
      <c r="Z1061" s="121" t="s">
        <v>3155</v>
      </c>
      <c r="AA1061" s="121" t="s">
        <v>3092</v>
      </c>
      <c r="AB1061" s="121" t="s">
        <v>5522</v>
      </c>
      <c r="AC1061" s="121" t="s">
        <v>2103</v>
      </c>
      <c r="AD1061" s="121" t="s">
        <v>2747</v>
      </c>
      <c r="AE1061" s="121" t="s">
        <v>3569</v>
      </c>
      <c r="AF1061" s="121"/>
      <c r="AG1061" s="121"/>
      <c r="AH1061" s="121"/>
      <c r="AI1061" s="551"/>
      <c r="AJ1061" s="551"/>
      <c r="AK1061" s="551"/>
      <c r="AL1061" s="551"/>
      <c r="AM1061" s="551"/>
      <c r="AN1061" s="551"/>
      <c r="AO1061" s="551"/>
      <c r="AP1061" s="551"/>
      <c r="AQ1061" s="551"/>
      <c r="AR1061" s="551"/>
      <c r="AS1061" s="551"/>
      <c r="AT1061" s="551"/>
      <c r="AU1061" s="551"/>
      <c r="AV1061" s="551"/>
      <c r="AW1061" s="551"/>
      <c r="AX1061" s="551"/>
    </row>
    <row r="1062">
      <c r="A1062" s="570" t="s">
        <v>5523</v>
      </c>
      <c r="B1062" s="570" t="s">
        <v>5524</v>
      </c>
      <c r="C1062" s="570" t="s">
        <v>1256</v>
      </c>
      <c r="D1062" s="570" t="s">
        <v>5459</v>
      </c>
      <c r="E1062" s="570" t="s">
        <v>2714</v>
      </c>
      <c r="F1062" s="570">
        <v>4</v>
      </c>
      <c r="G1062" s="570">
        <v>8</v>
      </c>
      <c r="H1062" s="570">
        <v>100</v>
      </c>
      <c r="I1062" s="569"/>
      <c r="J1062" s="121"/>
      <c r="K1062" s="121"/>
      <c r="L1062" s="121"/>
      <c r="M1062" s="570"/>
      <c r="N1062" s="569"/>
      <c r="O1062" s="569"/>
      <c r="P1062" s="569"/>
      <c r="Q1062" s="121"/>
      <c r="R1062" s="121" t="s">
        <v>5524</v>
      </c>
      <c r="S1062" s="121" t="s">
        <v>2742</v>
      </c>
      <c r="T1062" s="121" t="s">
        <v>5525</v>
      </c>
      <c r="U1062" s="121">
        <v>0</v>
      </c>
      <c r="V1062" s="121" t="s">
        <v>3164</v>
      </c>
      <c r="W1062" s="121" t="s">
        <v>3071</v>
      </c>
      <c r="X1062" s="121" t="s">
        <v>2721</v>
      </c>
      <c r="Y1062" s="121" t="s">
        <v>2465</v>
      </c>
      <c r="Z1062" s="121" t="s">
        <v>3155</v>
      </c>
      <c r="AA1062" s="121" t="s">
        <v>3092</v>
      </c>
      <c r="AB1062" s="121" t="s">
        <v>3428</v>
      </c>
      <c r="AC1062" s="121" t="s">
        <v>2103</v>
      </c>
      <c r="AD1062" s="121" t="s">
        <v>2747</v>
      </c>
      <c r="AE1062" s="121" t="s">
        <v>3188</v>
      </c>
      <c r="AF1062" s="121"/>
      <c r="AG1062" s="121"/>
      <c r="AH1062" s="121"/>
      <c r="AI1062" s="551"/>
      <c r="AJ1062" s="551"/>
      <c r="AK1062" s="551"/>
      <c r="AL1062" s="551"/>
      <c r="AM1062" s="551"/>
      <c r="AN1062" s="551"/>
      <c r="AO1062" s="551"/>
      <c r="AP1062" s="551"/>
      <c r="AQ1062" s="551"/>
      <c r="AR1062" s="551"/>
      <c r="AS1062" s="551"/>
      <c r="AT1062" s="551"/>
      <c r="AU1062" s="551"/>
      <c r="AV1062" s="551"/>
      <c r="AW1062" s="551"/>
      <c r="AX1062" s="551"/>
    </row>
    <row r="1063">
      <c r="A1063" s="570" t="s">
        <v>5523</v>
      </c>
      <c r="B1063" s="570" t="s">
        <v>5526</v>
      </c>
      <c r="C1063" s="570" t="s">
        <v>1256</v>
      </c>
      <c r="D1063" s="570" t="s">
        <v>5459</v>
      </c>
      <c r="E1063" s="570" t="s">
        <v>2714</v>
      </c>
      <c r="F1063" s="570">
        <v>16</v>
      </c>
      <c r="G1063" s="570">
        <v>24</v>
      </c>
      <c r="H1063" s="570">
        <v>200</v>
      </c>
      <c r="I1063" s="569"/>
      <c r="J1063" s="121"/>
      <c r="K1063" s="121"/>
      <c r="L1063" s="121"/>
      <c r="M1063" s="570"/>
      <c r="N1063" s="569"/>
      <c r="O1063" s="569"/>
      <c r="P1063" s="569"/>
      <c r="Q1063" s="121"/>
      <c r="R1063" s="121" t="s">
        <v>5526</v>
      </c>
      <c r="S1063" s="121" t="s">
        <v>2742</v>
      </c>
      <c r="T1063" s="121" t="s">
        <v>3163</v>
      </c>
      <c r="U1063" s="121">
        <v>0</v>
      </c>
      <c r="V1063" s="121" t="s">
        <v>3164</v>
      </c>
      <c r="W1063" s="121" t="s">
        <v>3071</v>
      </c>
      <c r="X1063" s="121" t="s">
        <v>2721</v>
      </c>
      <c r="Y1063" s="121" t="s">
        <v>2465</v>
      </c>
      <c r="Z1063" s="121" t="s">
        <v>3155</v>
      </c>
      <c r="AA1063" s="121" t="s">
        <v>3092</v>
      </c>
      <c r="AB1063" s="121" t="s">
        <v>5215</v>
      </c>
      <c r="AC1063" s="121" t="s">
        <v>2103</v>
      </c>
      <c r="AD1063" s="121" t="s">
        <v>2747</v>
      </c>
      <c r="AE1063" s="121" t="s">
        <v>3212</v>
      </c>
      <c r="AF1063" s="121"/>
      <c r="AG1063" s="121"/>
      <c r="AH1063" s="121"/>
      <c r="AI1063" s="551"/>
      <c r="AJ1063" s="551"/>
      <c r="AK1063" s="551"/>
      <c r="AL1063" s="551"/>
      <c r="AM1063" s="551"/>
      <c r="AN1063" s="551"/>
      <c r="AO1063" s="551"/>
      <c r="AP1063" s="551"/>
      <c r="AQ1063" s="551"/>
      <c r="AR1063" s="551"/>
      <c r="AS1063" s="551"/>
      <c r="AT1063" s="551"/>
      <c r="AU1063" s="551"/>
      <c r="AV1063" s="551"/>
      <c r="AW1063" s="551"/>
      <c r="AX1063" s="551"/>
    </row>
    <row r="1064">
      <c r="A1064" s="570" t="s">
        <v>5523</v>
      </c>
      <c r="B1064" s="570" t="s">
        <v>5527</v>
      </c>
      <c r="C1064" s="570" t="s">
        <v>1256</v>
      </c>
      <c r="D1064" s="570" t="s">
        <v>5459</v>
      </c>
      <c r="E1064" s="570" t="s">
        <v>2714</v>
      </c>
      <c r="F1064" s="570">
        <v>16</v>
      </c>
      <c r="G1064" s="570">
        <v>24</v>
      </c>
      <c r="H1064" s="570">
        <v>200</v>
      </c>
      <c r="I1064" s="569"/>
      <c r="J1064" s="121"/>
      <c r="K1064" s="121"/>
      <c r="L1064" s="121"/>
      <c r="M1064" s="570"/>
      <c r="N1064" s="569"/>
      <c r="O1064" s="569"/>
      <c r="P1064" s="569"/>
      <c r="Q1064" s="121"/>
      <c r="R1064" s="121" t="s">
        <v>5527</v>
      </c>
      <c r="S1064" s="121" t="s">
        <v>2742</v>
      </c>
      <c r="T1064" s="121" t="s">
        <v>3163</v>
      </c>
      <c r="U1064" s="121">
        <v>0</v>
      </c>
      <c r="V1064" s="121" t="s">
        <v>3164</v>
      </c>
      <c r="W1064" s="121" t="s">
        <v>3071</v>
      </c>
      <c r="X1064" s="121" t="s">
        <v>2721</v>
      </c>
      <c r="Y1064" s="121" t="s">
        <v>2465</v>
      </c>
      <c r="Z1064" s="121" t="s">
        <v>3155</v>
      </c>
      <c r="AA1064" s="121" t="s">
        <v>3092</v>
      </c>
      <c r="AB1064" s="121" t="s">
        <v>4315</v>
      </c>
      <c r="AC1064" s="121" t="s">
        <v>2103</v>
      </c>
      <c r="AD1064" s="121" t="s">
        <v>2747</v>
      </c>
      <c r="AE1064" s="121" t="s">
        <v>3569</v>
      </c>
      <c r="AF1064" s="121"/>
      <c r="AG1064" s="121"/>
      <c r="AH1064" s="121"/>
      <c r="AI1064" s="551"/>
      <c r="AJ1064" s="551"/>
      <c r="AK1064" s="551"/>
      <c r="AL1064" s="551"/>
      <c r="AM1064" s="551"/>
      <c r="AN1064" s="551"/>
      <c r="AO1064" s="551"/>
      <c r="AP1064" s="551"/>
      <c r="AQ1064" s="551"/>
      <c r="AR1064" s="551"/>
      <c r="AS1064" s="551"/>
      <c r="AT1064" s="551"/>
      <c r="AU1064" s="551"/>
      <c r="AV1064" s="551"/>
      <c r="AW1064" s="551"/>
      <c r="AX1064" s="551"/>
    </row>
    <row r="1065">
      <c r="A1065" s="570" t="s">
        <v>5523</v>
      </c>
      <c r="B1065" s="570" t="s">
        <v>5528</v>
      </c>
      <c r="C1065" s="570" t="s">
        <v>1256</v>
      </c>
      <c r="D1065" s="570" t="s">
        <v>5459</v>
      </c>
      <c r="E1065" s="570" t="s">
        <v>2714</v>
      </c>
      <c r="F1065" s="570">
        <v>16</v>
      </c>
      <c r="G1065" s="570">
        <v>24</v>
      </c>
      <c r="H1065" s="570">
        <v>200</v>
      </c>
      <c r="I1065" s="569"/>
      <c r="J1065" s="121"/>
      <c r="K1065" s="121"/>
      <c r="L1065" s="121"/>
      <c r="M1065" s="570"/>
      <c r="N1065" s="569"/>
      <c r="O1065" s="569"/>
      <c r="P1065" s="569"/>
      <c r="Q1065" s="121"/>
      <c r="R1065" s="121" t="s">
        <v>5528</v>
      </c>
      <c r="S1065" s="121" t="s">
        <v>2742</v>
      </c>
      <c r="T1065" s="121" t="s">
        <v>5529</v>
      </c>
      <c r="U1065" s="121">
        <v>0</v>
      </c>
      <c r="V1065" s="121" t="s">
        <v>3164</v>
      </c>
      <c r="W1065" s="121" t="s">
        <v>3071</v>
      </c>
      <c r="X1065" s="121" t="s">
        <v>2721</v>
      </c>
      <c r="Y1065" s="121" t="s">
        <v>2465</v>
      </c>
      <c r="Z1065" s="121" t="s">
        <v>3155</v>
      </c>
      <c r="AA1065" s="121" t="s">
        <v>3092</v>
      </c>
      <c r="AB1065" s="121" t="s">
        <v>3731</v>
      </c>
      <c r="AC1065" s="121" t="s">
        <v>2103</v>
      </c>
      <c r="AD1065" s="121" t="s">
        <v>2747</v>
      </c>
      <c r="AE1065" s="121" t="s">
        <v>3188</v>
      </c>
      <c r="AF1065" s="121"/>
      <c r="AG1065" s="121"/>
      <c r="AH1065" s="121"/>
      <c r="AI1065" s="551"/>
      <c r="AJ1065" s="551"/>
      <c r="AK1065" s="551"/>
      <c r="AL1065" s="551"/>
      <c r="AM1065" s="551"/>
      <c r="AN1065" s="551"/>
      <c r="AO1065" s="551"/>
      <c r="AP1065" s="551"/>
      <c r="AQ1065" s="551"/>
      <c r="AR1065" s="551"/>
      <c r="AS1065" s="551"/>
      <c r="AT1065" s="551"/>
      <c r="AU1065" s="551"/>
      <c r="AV1065" s="551"/>
      <c r="AW1065" s="551"/>
      <c r="AX1065" s="551"/>
    </row>
    <row r="1066">
      <c r="A1066" s="570" t="s">
        <v>5523</v>
      </c>
      <c r="B1066" s="570" t="s">
        <v>5530</v>
      </c>
      <c r="C1066" s="570" t="s">
        <v>1256</v>
      </c>
      <c r="D1066" s="570" t="s">
        <v>5459</v>
      </c>
      <c r="E1066" s="570" t="s">
        <v>2714</v>
      </c>
      <c r="F1066" s="570">
        <v>16</v>
      </c>
      <c r="G1066" s="570">
        <v>24</v>
      </c>
      <c r="H1066" s="570">
        <v>200</v>
      </c>
      <c r="I1066" s="569"/>
      <c r="J1066" s="121"/>
      <c r="K1066" s="121"/>
      <c r="L1066" s="121"/>
      <c r="M1066" s="570"/>
      <c r="N1066" s="569"/>
      <c r="O1066" s="569"/>
      <c r="P1066" s="569"/>
      <c r="Q1066" s="121"/>
      <c r="R1066" s="121" t="s">
        <v>5530</v>
      </c>
      <c r="S1066" s="121" t="s">
        <v>2742</v>
      </c>
      <c r="T1066" s="121" t="s">
        <v>3163</v>
      </c>
      <c r="U1066" s="121">
        <v>0</v>
      </c>
      <c r="V1066" s="121" t="s">
        <v>3164</v>
      </c>
      <c r="W1066" s="121" t="s">
        <v>3071</v>
      </c>
      <c r="X1066" s="121" t="s">
        <v>2721</v>
      </c>
      <c r="Y1066" s="121" t="s">
        <v>2465</v>
      </c>
      <c r="Z1066" s="121" t="s">
        <v>3155</v>
      </c>
      <c r="AA1066" s="121" t="s">
        <v>3092</v>
      </c>
      <c r="AB1066" s="121" t="s">
        <v>3568</v>
      </c>
      <c r="AC1066" s="121" t="s">
        <v>2103</v>
      </c>
      <c r="AD1066" s="121" t="s">
        <v>2747</v>
      </c>
      <c r="AE1066" s="121" t="s">
        <v>3569</v>
      </c>
      <c r="AF1066" s="121"/>
      <c r="AG1066" s="121"/>
      <c r="AH1066" s="121"/>
      <c r="AI1066" s="551"/>
      <c r="AJ1066" s="551"/>
      <c r="AK1066" s="551"/>
      <c r="AL1066" s="551"/>
      <c r="AM1066" s="551"/>
      <c r="AN1066" s="551"/>
      <c r="AO1066" s="551"/>
      <c r="AP1066" s="551"/>
      <c r="AQ1066" s="551"/>
      <c r="AR1066" s="551"/>
      <c r="AS1066" s="551"/>
      <c r="AT1066" s="551"/>
      <c r="AU1066" s="551"/>
      <c r="AV1066" s="551"/>
      <c r="AW1066" s="551"/>
      <c r="AX1066" s="551"/>
    </row>
    <row r="1067">
      <c r="A1067" s="570" t="s">
        <v>5523</v>
      </c>
      <c r="B1067" s="570" t="s">
        <v>5531</v>
      </c>
      <c r="C1067" s="570" t="s">
        <v>1256</v>
      </c>
      <c r="D1067" s="570" t="s">
        <v>5459</v>
      </c>
      <c r="E1067" s="570" t="s">
        <v>2714</v>
      </c>
      <c r="F1067" s="570">
        <v>16</v>
      </c>
      <c r="G1067" s="570">
        <v>24</v>
      </c>
      <c r="H1067" s="570">
        <v>200</v>
      </c>
      <c r="I1067" s="569"/>
      <c r="J1067" s="121"/>
      <c r="K1067" s="121"/>
      <c r="L1067" s="121"/>
      <c r="M1067" s="570"/>
      <c r="N1067" s="569"/>
      <c r="O1067" s="569"/>
      <c r="P1067" s="569"/>
      <c r="Q1067" s="121"/>
      <c r="R1067" s="121" t="s">
        <v>5531</v>
      </c>
      <c r="S1067" s="121" t="s">
        <v>2742</v>
      </c>
      <c r="T1067" s="121" t="s">
        <v>3163</v>
      </c>
      <c r="U1067" s="121">
        <v>0</v>
      </c>
      <c r="V1067" s="121" t="s">
        <v>3164</v>
      </c>
      <c r="W1067" s="121" t="s">
        <v>3071</v>
      </c>
      <c r="X1067" s="121" t="s">
        <v>2721</v>
      </c>
      <c r="Y1067" s="121" t="s">
        <v>2465</v>
      </c>
      <c r="Z1067" s="121" t="s">
        <v>3155</v>
      </c>
      <c r="AA1067" s="121" t="s">
        <v>3092</v>
      </c>
      <c r="AB1067" s="121" t="s">
        <v>3466</v>
      </c>
      <c r="AC1067" s="121" t="s">
        <v>2103</v>
      </c>
      <c r="AD1067" s="121" t="s">
        <v>2747</v>
      </c>
      <c r="AE1067" s="121" t="s">
        <v>3219</v>
      </c>
      <c r="AF1067" s="121"/>
      <c r="AG1067" s="121"/>
      <c r="AH1067" s="121"/>
      <c r="AI1067" s="551"/>
      <c r="AJ1067" s="551"/>
      <c r="AK1067" s="551"/>
      <c r="AL1067" s="551"/>
      <c r="AM1067" s="551"/>
      <c r="AN1067" s="551"/>
      <c r="AO1067" s="551"/>
      <c r="AP1067" s="551"/>
      <c r="AQ1067" s="551"/>
      <c r="AR1067" s="551"/>
      <c r="AS1067" s="551"/>
      <c r="AT1067" s="551"/>
      <c r="AU1067" s="551"/>
      <c r="AV1067" s="551"/>
      <c r="AW1067" s="551"/>
      <c r="AX1067" s="551"/>
    </row>
    <row r="1068">
      <c r="A1068" s="570" t="s">
        <v>5523</v>
      </c>
      <c r="B1068" s="570" t="s">
        <v>5532</v>
      </c>
      <c r="C1068" s="570" t="s">
        <v>1256</v>
      </c>
      <c r="D1068" s="570" t="s">
        <v>5459</v>
      </c>
      <c r="E1068" s="570" t="s">
        <v>2714</v>
      </c>
      <c r="F1068" s="570">
        <v>32</v>
      </c>
      <c r="G1068" s="570">
        <v>32</v>
      </c>
      <c r="H1068" s="570">
        <v>100</v>
      </c>
      <c r="I1068" s="569"/>
      <c r="J1068" s="121"/>
      <c r="K1068" s="121"/>
      <c r="L1068" s="121"/>
      <c r="M1068" s="570"/>
      <c r="N1068" s="569"/>
      <c r="O1068" s="569"/>
      <c r="P1068" s="569"/>
      <c r="Q1068" s="121"/>
      <c r="R1068" s="121" t="s">
        <v>5532</v>
      </c>
      <c r="S1068" s="121" t="s">
        <v>2742</v>
      </c>
      <c r="T1068" s="121" t="s">
        <v>2743</v>
      </c>
      <c r="U1068" s="121">
        <v>0</v>
      </c>
      <c r="V1068" s="121" t="s">
        <v>2206</v>
      </c>
      <c r="W1068" s="121" t="s">
        <v>2969</v>
      </c>
      <c r="X1068" s="121" t="s">
        <v>2721</v>
      </c>
      <c r="Y1068" s="121" t="s">
        <v>2465</v>
      </c>
      <c r="Z1068" s="121" t="s">
        <v>3155</v>
      </c>
      <c r="AA1068" s="121" t="s">
        <v>3092</v>
      </c>
      <c r="AB1068" s="121" t="s">
        <v>3762</v>
      </c>
      <c r="AC1068" s="121" t="s">
        <v>2103</v>
      </c>
      <c r="AD1068" s="121" t="s">
        <v>2747</v>
      </c>
      <c r="AE1068" s="121" t="s">
        <v>3376</v>
      </c>
      <c r="AF1068" s="121"/>
      <c r="AG1068" s="121"/>
      <c r="AH1068" s="121"/>
      <c r="AI1068" s="551"/>
      <c r="AJ1068" s="551"/>
      <c r="AK1068" s="551"/>
      <c r="AL1068" s="551"/>
      <c r="AM1068" s="551"/>
      <c r="AN1068" s="551"/>
      <c r="AO1068" s="551"/>
      <c r="AP1068" s="551"/>
      <c r="AQ1068" s="551"/>
      <c r="AR1068" s="551"/>
      <c r="AS1068" s="551"/>
      <c r="AT1068" s="551"/>
      <c r="AU1068" s="551"/>
      <c r="AV1068" s="551"/>
      <c r="AW1068" s="551"/>
      <c r="AX1068" s="551"/>
    </row>
    <row r="1069">
      <c r="A1069" s="570" t="s">
        <v>5523</v>
      </c>
      <c r="B1069" s="570" t="s">
        <v>5533</v>
      </c>
      <c r="C1069" s="570" t="s">
        <v>1256</v>
      </c>
      <c r="D1069" s="570" t="s">
        <v>5459</v>
      </c>
      <c r="E1069" s="570" t="s">
        <v>2714</v>
      </c>
      <c r="F1069" s="570">
        <v>16</v>
      </c>
      <c r="G1069" s="570">
        <v>32</v>
      </c>
      <c r="H1069" s="570">
        <v>100</v>
      </c>
      <c r="I1069" s="569"/>
      <c r="J1069" s="121"/>
      <c r="K1069" s="121"/>
      <c r="L1069" s="121"/>
      <c r="M1069" s="570"/>
      <c r="N1069" s="569"/>
      <c r="O1069" s="569"/>
      <c r="P1069" s="569"/>
      <c r="Q1069" s="121"/>
      <c r="R1069" s="121" t="s">
        <v>5533</v>
      </c>
      <c r="S1069" s="121" t="s">
        <v>2742</v>
      </c>
      <c r="T1069" s="121" t="s">
        <v>2743</v>
      </c>
      <c r="U1069" s="121">
        <v>0</v>
      </c>
      <c r="V1069" s="121" t="s">
        <v>2206</v>
      </c>
      <c r="W1069" s="121" t="s">
        <v>2969</v>
      </c>
      <c r="X1069" s="121" t="s">
        <v>2721</v>
      </c>
      <c r="Y1069" s="121" t="s">
        <v>2465</v>
      </c>
      <c r="Z1069" s="121" t="s">
        <v>2744</v>
      </c>
      <c r="AA1069" s="121" t="s">
        <v>2745</v>
      </c>
      <c r="AB1069" s="121" t="s">
        <v>3353</v>
      </c>
      <c r="AC1069" s="121" t="s">
        <v>2103</v>
      </c>
      <c r="AD1069" s="121" t="s">
        <v>2747</v>
      </c>
      <c r="AE1069" s="121" t="s">
        <v>2757</v>
      </c>
      <c r="AF1069" s="121"/>
      <c r="AG1069" s="121"/>
      <c r="AH1069" s="121"/>
      <c r="AI1069" s="551"/>
      <c r="AJ1069" s="551"/>
      <c r="AK1069" s="551"/>
      <c r="AL1069" s="551"/>
      <c r="AM1069" s="551"/>
      <c r="AN1069" s="551"/>
      <c r="AO1069" s="551"/>
      <c r="AP1069" s="551"/>
      <c r="AQ1069" s="551"/>
      <c r="AR1069" s="551"/>
      <c r="AS1069" s="551"/>
      <c r="AT1069" s="551"/>
      <c r="AU1069" s="551"/>
      <c r="AV1069" s="551"/>
      <c r="AW1069" s="551"/>
      <c r="AX1069" s="551"/>
    </row>
    <row r="1070">
      <c r="A1070" s="570" t="s">
        <v>5523</v>
      </c>
      <c r="B1070" s="570" t="s">
        <v>5534</v>
      </c>
      <c r="C1070" s="570" t="s">
        <v>1256</v>
      </c>
      <c r="D1070" s="570" t="s">
        <v>5459</v>
      </c>
      <c r="E1070" s="570" t="s">
        <v>2714</v>
      </c>
      <c r="F1070" s="570">
        <v>16</v>
      </c>
      <c r="G1070" s="570">
        <v>24</v>
      </c>
      <c r="H1070" s="570">
        <v>100</v>
      </c>
      <c r="I1070" s="569"/>
      <c r="J1070" s="121"/>
      <c r="K1070" s="121"/>
      <c r="L1070" s="121"/>
      <c r="M1070" s="570"/>
      <c r="N1070" s="569"/>
      <c r="O1070" s="569"/>
      <c r="P1070" s="569"/>
      <c r="Q1070" s="121"/>
      <c r="R1070" s="121" t="s">
        <v>5534</v>
      </c>
      <c r="S1070" s="121" t="s">
        <v>2742</v>
      </c>
      <c r="T1070" s="121" t="s">
        <v>3163</v>
      </c>
      <c r="U1070" s="121">
        <v>0</v>
      </c>
      <c r="V1070" s="121" t="s">
        <v>3164</v>
      </c>
      <c r="W1070" s="121" t="s">
        <v>3071</v>
      </c>
      <c r="X1070" s="121" t="s">
        <v>2721</v>
      </c>
      <c r="Y1070" s="121" t="s">
        <v>2465</v>
      </c>
      <c r="Z1070" s="121" t="s">
        <v>3155</v>
      </c>
      <c r="AA1070" s="121" t="s">
        <v>3092</v>
      </c>
      <c r="AB1070" s="121" t="s">
        <v>5535</v>
      </c>
      <c r="AC1070" s="121" t="s">
        <v>2103</v>
      </c>
      <c r="AD1070" s="121" t="s">
        <v>2747</v>
      </c>
      <c r="AE1070" s="121" t="s">
        <v>3445</v>
      </c>
      <c r="AF1070" s="121"/>
      <c r="AG1070" s="121"/>
      <c r="AH1070" s="121"/>
      <c r="AI1070" s="551"/>
      <c r="AJ1070" s="551"/>
      <c r="AK1070" s="551"/>
      <c r="AL1070" s="551"/>
      <c r="AM1070" s="551"/>
      <c r="AN1070" s="551"/>
      <c r="AO1070" s="551"/>
      <c r="AP1070" s="551"/>
      <c r="AQ1070" s="551"/>
      <c r="AR1070" s="551"/>
      <c r="AS1070" s="551"/>
      <c r="AT1070" s="551"/>
      <c r="AU1070" s="551"/>
      <c r="AV1070" s="551"/>
      <c r="AW1070" s="551"/>
      <c r="AX1070" s="551"/>
    </row>
    <row r="1071">
      <c r="A1071" s="570" t="s">
        <v>5523</v>
      </c>
      <c r="B1071" s="570" t="s">
        <v>5536</v>
      </c>
      <c r="C1071" s="570" t="s">
        <v>1256</v>
      </c>
      <c r="D1071" s="570" t="s">
        <v>5459</v>
      </c>
      <c r="E1071" s="570" t="s">
        <v>2714</v>
      </c>
      <c r="F1071" s="570">
        <v>16</v>
      </c>
      <c r="G1071" s="570">
        <v>24</v>
      </c>
      <c r="H1071" s="570">
        <v>100</v>
      </c>
      <c r="I1071" s="569"/>
      <c r="J1071" s="121"/>
      <c r="K1071" s="121"/>
      <c r="L1071" s="121"/>
      <c r="M1071" s="570"/>
      <c r="N1071" s="569"/>
      <c r="O1071" s="569"/>
      <c r="P1071" s="569"/>
      <c r="Q1071" s="121"/>
      <c r="R1071" s="121" t="s">
        <v>5536</v>
      </c>
      <c r="S1071" s="121" t="s">
        <v>2742</v>
      </c>
      <c r="T1071" s="121" t="s">
        <v>3163</v>
      </c>
      <c r="U1071" s="121">
        <v>0</v>
      </c>
      <c r="V1071" s="121" t="s">
        <v>3164</v>
      </c>
      <c r="W1071" s="121" t="s">
        <v>2950</v>
      </c>
      <c r="X1071" s="121" t="s">
        <v>2721</v>
      </c>
      <c r="Y1071" s="121" t="s">
        <v>2465</v>
      </c>
      <c r="Z1071" s="121" t="s">
        <v>2744</v>
      </c>
      <c r="AA1071" s="121" t="s">
        <v>2751</v>
      </c>
      <c r="AB1071" s="121" t="s">
        <v>5537</v>
      </c>
      <c r="AC1071" s="121" t="s">
        <v>2103</v>
      </c>
      <c r="AD1071" s="121" t="s">
        <v>2747</v>
      </c>
      <c r="AE1071" s="121" t="s">
        <v>2753</v>
      </c>
      <c r="AF1071" s="121"/>
      <c r="AG1071" s="121"/>
      <c r="AH1071" s="121"/>
      <c r="AI1071" s="551"/>
      <c r="AJ1071" s="551"/>
      <c r="AK1071" s="551"/>
      <c r="AL1071" s="551"/>
      <c r="AM1071" s="551"/>
      <c r="AN1071" s="551"/>
      <c r="AO1071" s="551"/>
      <c r="AP1071" s="551"/>
      <c r="AQ1071" s="551"/>
      <c r="AR1071" s="551"/>
      <c r="AS1071" s="551"/>
      <c r="AT1071" s="551"/>
      <c r="AU1071" s="551"/>
      <c r="AV1071" s="551"/>
      <c r="AW1071" s="551"/>
      <c r="AX1071" s="551"/>
    </row>
    <row r="1072">
      <c r="A1072" s="570" t="s">
        <v>5523</v>
      </c>
      <c r="B1072" s="570" t="s">
        <v>5538</v>
      </c>
      <c r="C1072" s="570" t="s">
        <v>1256</v>
      </c>
      <c r="D1072" s="570" t="s">
        <v>5459</v>
      </c>
      <c r="E1072" s="570" t="s">
        <v>2714</v>
      </c>
      <c r="F1072" s="570">
        <v>16</v>
      </c>
      <c r="G1072" s="570">
        <v>24</v>
      </c>
      <c r="H1072" s="570">
        <v>100</v>
      </c>
      <c r="I1072" s="569"/>
      <c r="J1072" s="121"/>
      <c r="K1072" s="121"/>
      <c r="L1072" s="121"/>
      <c r="M1072" s="570"/>
      <c r="N1072" s="569"/>
      <c r="O1072" s="569"/>
      <c r="P1072" s="569"/>
      <c r="Q1072" s="121"/>
      <c r="R1072" s="121" t="s">
        <v>5538</v>
      </c>
      <c r="S1072" s="121" t="s">
        <v>2742</v>
      </c>
      <c r="T1072" s="121" t="s">
        <v>3163</v>
      </c>
      <c r="U1072" s="121">
        <v>0</v>
      </c>
      <c r="V1072" s="121" t="s">
        <v>3164</v>
      </c>
      <c r="W1072" s="121" t="s">
        <v>3071</v>
      </c>
      <c r="X1072" s="121" t="s">
        <v>2721</v>
      </c>
      <c r="Y1072" s="121" t="s">
        <v>2465</v>
      </c>
      <c r="Z1072" s="121" t="s">
        <v>3155</v>
      </c>
      <c r="AA1072" s="121" t="s">
        <v>3092</v>
      </c>
      <c r="AB1072" s="121" t="s">
        <v>5539</v>
      </c>
      <c r="AC1072" s="121" t="s">
        <v>2103</v>
      </c>
      <c r="AD1072" s="121" t="s">
        <v>2747</v>
      </c>
      <c r="AE1072" s="121" t="s">
        <v>3569</v>
      </c>
      <c r="AF1072" s="121"/>
      <c r="AG1072" s="121"/>
      <c r="AH1072" s="121"/>
      <c r="AI1072" s="551"/>
      <c r="AJ1072" s="551"/>
      <c r="AK1072" s="551"/>
      <c r="AL1072" s="551"/>
      <c r="AM1072" s="551"/>
      <c r="AN1072" s="551"/>
      <c r="AO1072" s="551"/>
      <c r="AP1072" s="551"/>
      <c r="AQ1072" s="551"/>
      <c r="AR1072" s="551"/>
      <c r="AS1072" s="551"/>
      <c r="AT1072" s="551"/>
      <c r="AU1072" s="551"/>
      <c r="AV1072" s="551"/>
      <c r="AW1072" s="551"/>
      <c r="AX1072" s="551"/>
    </row>
    <row r="1073">
      <c r="A1073" s="570" t="s">
        <v>5523</v>
      </c>
      <c r="B1073" s="570" t="s">
        <v>5540</v>
      </c>
      <c r="C1073" s="570" t="s">
        <v>1256</v>
      </c>
      <c r="D1073" s="570" t="s">
        <v>5459</v>
      </c>
      <c r="E1073" s="570" t="s">
        <v>2714</v>
      </c>
      <c r="F1073" s="570">
        <v>16</v>
      </c>
      <c r="G1073" s="570">
        <v>24</v>
      </c>
      <c r="H1073" s="570">
        <v>100</v>
      </c>
      <c r="I1073" s="569"/>
      <c r="J1073" s="121"/>
      <c r="K1073" s="121"/>
      <c r="L1073" s="121"/>
      <c r="M1073" s="570"/>
      <c r="N1073" s="569"/>
      <c r="O1073" s="569"/>
      <c r="P1073" s="569"/>
      <c r="Q1073" s="121"/>
      <c r="R1073" s="121" t="s">
        <v>5540</v>
      </c>
      <c r="S1073" s="121" t="s">
        <v>2742</v>
      </c>
      <c r="T1073" s="121" t="s">
        <v>3163</v>
      </c>
      <c r="U1073" s="121">
        <v>0</v>
      </c>
      <c r="V1073" s="121" t="s">
        <v>3164</v>
      </c>
      <c r="W1073" s="121" t="s">
        <v>3071</v>
      </c>
      <c r="X1073" s="121" t="s">
        <v>2721</v>
      </c>
      <c r="Y1073" s="121" t="s">
        <v>2465</v>
      </c>
      <c r="Z1073" s="121" t="s">
        <v>3155</v>
      </c>
      <c r="AA1073" s="121" t="s">
        <v>3092</v>
      </c>
      <c r="AB1073" s="121" t="s">
        <v>5522</v>
      </c>
      <c r="AC1073" s="121" t="s">
        <v>2103</v>
      </c>
      <c r="AD1073" s="121" t="s">
        <v>2747</v>
      </c>
      <c r="AE1073" s="121" t="s">
        <v>3569</v>
      </c>
      <c r="AF1073" s="121"/>
      <c r="AG1073" s="121"/>
      <c r="AH1073" s="121"/>
      <c r="AI1073" s="551"/>
      <c r="AJ1073" s="551"/>
      <c r="AK1073" s="551"/>
      <c r="AL1073" s="551"/>
      <c r="AM1073" s="551"/>
      <c r="AN1073" s="551"/>
      <c r="AO1073" s="551"/>
      <c r="AP1073" s="551"/>
      <c r="AQ1073" s="551"/>
      <c r="AR1073" s="551"/>
      <c r="AS1073" s="551"/>
      <c r="AT1073" s="551"/>
      <c r="AU1073" s="551"/>
      <c r="AV1073" s="551"/>
      <c r="AW1073" s="551"/>
      <c r="AX1073" s="551"/>
    </row>
    <row r="1074">
      <c r="A1074" s="570" t="s">
        <v>5523</v>
      </c>
      <c r="B1074" s="570" t="s">
        <v>5541</v>
      </c>
      <c r="C1074" s="570" t="s">
        <v>1256</v>
      </c>
      <c r="D1074" s="570" t="s">
        <v>5459</v>
      </c>
      <c r="E1074" s="570" t="s">
        <v>2714</v>
      </c>
      <c r="F1074" s="570">
        <v>16</v>
      </c>
      <c r="G1074" s="570">
        <v>24</v>
      </c>
      <c r="H1074" s="570">
        <v>100</v>
      </c>
      <c r="I1074" s="569"/>
      <c r="J1074" s="121"/>
      <c r="K1074" s="121"/>
      <c r="L1074" s="121"/>
      <c r="M1074" s="570"/>
      <c r="N1074" s="569"/>
      <c r="O1074" s="569"/>
      <c r="P1074" s="569"/>
      <c r="Q1074" s="121"/>
      <c r="R1074" s="121" t="s">
        <v>5541</v>
      </c>
      <c r="S1074" s="121" t="s">
        <v>2742</v>
      </c>
      <c r="T1074" s="121" t="s">
        <v>3163</v>
      </c>
      <c r="U1074" s="121">
        <v>0</v>
      </c>
      <c r="V1074" s="121" t="s">
        <v>3164</v>
      </c>
      <c r="W1074" s="121" t="s">
        <v>2969</v>
      </c>
      <c r="X1074" s="121" t="s">
        <v>2721</v>
      </c>
      <c r="Y1074" s="121" t="s">
        <v>2465</v>
      </c>
      <c r="Z1074" s="121" t="s">
        <v>3155</v>
      </c>
      <c r="AA1074" s="121" t="s">
        <v>3092</v>
      </c>
      <c r="AB1074" s="121" t="s">
        <v>3375</v>
      </c>
      <c r="AC1074" s="121" t="s">
        <v>2103</v>
      </c>
      <c r="AD1074" s="121" t="s">
        <v>2747</v>
      </c>
      <c r="AE1074" s="121" t="s">
        <v>3376</v>
      </c>
      <c r="AF1074" s="121"/>
      <c r="AG1074" s="121"/>
      <c r="AH1074" s="121"/>
      <c r="AI1074" s="551"/>
      <c r="AJ1074" s="551"/>
      <c r="AK1074" s="551"/>
      <c r="AL1074" s="551"/>
      <c r="AM1074" s="551"/>
      <c r="AN1074" s="551"/>
      <c r="AO1074" s="551"/>
      <c r="AP1074" s="551"/>
      <c r="AQ1074" s="551"/>
      <c r="AR1074" s="551"/>
      <c r="AS1074" s="551"/>
      <c r="AT1074" s="551"/>
      <c r="AU1074" s="551"/>
      <c r="AV1074" s="551"/>
      <c r="AW1074" s="551"/>
      <c r="AX1074" s="551"/>
    </row>
    <row r="1075">
      <c r="A1075" s="570" t="s">
        <v>5523</v>
      </c>
      <c r="B1075" s="570" t="s">
        <v>5521</v>
      </c>
      <c r="C1075" s="570" t="s">
        <v>1256</v>
      </c>
      <c r="D1075" s="570" t="s">
        <v>5459</v>
      </c>
      <c r="E1075" s="570" t="s">
        <v>2714</v>
      </c>
      <c r="F1075" s="570">
        <v>16</v>
      </c>
      <c r="G1075" s="570">
        <v>32</v>
      </c>
      <c r="H1075" s="570">
        <v>100</v>
      </c>
      <c r="I1075" s="569"/>
      <c r="J1075" s="121"/>
      <c r="K1075" s="121"/>
      <c r="L1075" s="121"/>
      <c r="M1075" s="570"/>
      <c r="N1075" s="569"/>
      <c r="O1075" s="569"/>
      <c r="P1075" s="569"/>
      <c r="Q1075" s="121"/>
      <c r="R1075" s="121" t="s">
        <v>5521</v>
      </c>
      <c r="S1075" s="121" t="s">
        <v>2742</v>
      </c>
      <c r="T1075" s="121" t="s">
        <v>3163</v>
      </c>
      <c r="U1075" s="121">
        <v>0</v>
      </c>
      <c r="V1075" s="121" t="s">
        <v>3164</v>
      </c>
      <c r="W1075" s="121" t="s">
        <v>3071</v>
      </c>
      <c r="X1075" s="121" t="s">
        <v>2721</v>
      </c>
      <c r="Y1075" s="121" t="s">
        <v>2465</v>
      </c>
      <c r="Z1075" s="121" t="s">
        <v>3155</v>
      </c>
      <c r="AA1075" s="121" t="s">
        <v>3092</v>
      </c>
      <c r="AB1075" s="121" t="s">
        <v>5522</v>
      </c>
      <c r="AC1075" s="121" t="s">
        <v>2103</v>
      </c>
      <c r="AD1075" s="121" t="s">
        <v>2747</v>
      </c>
      <c r="AE1075" s="121" t="s">
        <v>3569</v>
      </c>
      <c r="AF1075" s="121"/>
      <c r="AG1075" s="121"/>
      <c r="AH1075" s="121"/>
      <c r="AI1075" s="551"/>
      <c r="AJ1075" s="551"/>
      <c r="AK1075" s="551"/>
      <c r="AL1075" s="551"/>
      <c r="AM1075" s="551"/>
      <c r="AN1075" s="551"/>
      <c r="AO1075" s="551"/>
      <c r="AP1075" s="551"/>
      <c r="AQ1075" s="551"/>
      <c r="AR1075" s="551"/>
      <c r="AS1075" s="551"/>
      <c r="AT1075" s="551"/>
      <c r="AU1075" s="551"/>
      <c r="AV1075" s="551"/>
      <c r="AW1075" s="551"/>
      <c r="AX1075" s="551"/>
    </row>
    <row r="1076">
      <c r="A1076" s="570" t="s">
        <v>5523</v>
      </c>
      <c r="B1076" s="570" t="s">
        <v>5542</v>
      </c>
      <c r="C1076" s="570" t="s">
        <v>1256</v>
      </c>
      <c r="D1076" s="570" t="s">
        <v>5459</v>
      </c>
      <c r="E1076" s="570" t="s">
        <v>2714</v>
      </c>
      <c r="F1076" s="570">
        <v>24</v>
      </c>
      <c r="G1076" s="570">
        <v>64</v>
      </c>
      <c r="H1076" s="570">
        <v>1200</v>
      </c>
      <c r="I1076" s="569"/>
      <c r="J1076" s="121"/>
      <c r="K1076" s="121"/>
      <c r="L1076" s="121"/>
      <c r="M1076" s="570"/>
      <c r="N1076" s="569"/>
      <c r="O1076" s="569"/>
      <c r="P1076" s="569"/>
      <c r="Q1076" s="121"/>
      <c r="R1076" s="121" t="s">
        <v>5543</v>
      </c>
      <c r="S1076" s="121" t="s">
        <v>2742</v>
      </c>
      <c r="T1076" s="121" t="s">
        <v>3047</v>
      </c>
      <c r="U1076" s="121">
        <v>0</v>
      </c>
      <c r="V1076" s="121" t="s">
        <v>2720</v>
      </c>
      <c r="W1076" s="121" t="s">
        <v>2949</v>
      </c>
      <c r="X1076" s="121" t="s">
        <v>2721</v>
      </c>
      <c r="Y1076" s="121" t="s">
        <v>2465</v>
      </c>
      <c r="Z1076" s="121" t="s">
        <v>2744</v>
      </c>
      <c r="AA1076" s="121" t="s">
        <v>3822</v>
      </c>
      <c r="AB1076" s="121" t="s">
        <v>4650</v>
      </c>
      <c r="AC1076" s="121" t="s">
        <v>2103</v>
      </c>
      <c r="AD1076" s="121" t="s">
        <v>2747</v>
      </c>
      <c r="AE1076" s="121" t="s">
        <v>3614</v>
      </c>
      <c r="AF1076" s="121"/>
      <c r="AG1076" s="121"/>
      <c r="AH1076" s="121"/>
      <c r="AI1076" s="551"/>
      <c r="AJ1076" s="551"/>
      <c r="AK1076" s="551"/>
      <c r="AL1076" s="551"/>
      <c r="AM1076" s="551"/>
      <c r="AN1076" s="551"/>
      <c r="AO1076" s="551"/>
      <c r="AP1076" s="551"/>
      <c r="AQ1076" s="551"/>
      <c r="AR1076" s="551"/>
      <c r="AS1076" s="551"/>
      <c r="AT1076" s="551"/>
      <c r="AU1076" s="551"/>
      <c r="AV1076" s="551"/>
      <c r="AW1076" s="551"/>
      <c r="AX1076" s="551"/>
    </row>
    <row r="1077">
      <c r="A1077" s="570" t="s">
        <v>5523</v>
      </c>
      <c r="B1077" s="570" t="s">
        <v>5544</v>
      </c>
      <c r="C1077" s="570" t="s">
        <v>1256</v>
      </c>
      <c r="D1077" s="570" t="s">
        <v>5459</v>
      </c>
      <c r="E1077" s="570" t="s">
        <v>2714</v>
      </c>
      <c r="F1077" s="570">
        <v>6</v>
      </c>
      <c r="G1077" s="570">
        <v>8</v>
      </c>
      <c r="H1077" s="570">
        <v>100</v>
      </c>
      <c r="I1077" s="569"/>
      <c r="J1077" s="121"/>
      <c r="K1077" s="121"/>
      <c r="L1077" s="121"/>
      <c r="M1077" s="570"/>
      <c r="N1077" s="569"/>
      <c r="O1077" s="569"/>
      <c r="P1077" s="569"/>
      <c r="Q1077" s="121"/>
      <c r="R1077" s="121" t="s">
        <v>5544</v>
      </c>
      <c r="S1077" s="121" t="s">
        <v>2742</v>
      </c>
      <c r="T1077" s="121" t="s">
        <v>2743</v>
      </c>
      <c r="U1077" s="121">
        <v>0</v>
      </c>
      <c r="V1077" s="121" t="s">
        <v>3164</v>
      </c>
      <c r="W1077" s="121" t="s">
        <v>2969</v>
      </c>
      <c r="X1077" s="121" t="s">
        <v>2721</v>
      </c>
      <c r="Y1077" s="121" t="s">
        <v>2465</v>
      </c>
      <c r="Z1077" s="121" t="s">
        <v>2744</v>
      </c>
      <c r="AA1077" s="121" t="s">
        <v>2745</v>
      </c>
      <c r="AB1077" s="121" t="s">
        <v>5545</v>
      </c>
      <c r="AC1077" s="121" t="s">
        <v>2103</v>
      </c>
      <c r="AD1077" s="121" t="s">
        <v>2747</v>
      </c>
      <c r="AE1077" s="121" t="s">
        <v>2757</v>
      </c>
      <c r="AF1077" s="121"/>
      <c r="AG1077" s="121"/>
      <c r="AH1077" s="121"/>
      <c r="AI1077" s="551"/>
      <c r="AJ1077" s="551"/>
      <c r="AK1077" s="551"/>
      <c r="AL1077" s="551"/>
      <c r="AM1077" s="551"/>
      <c r="AN1077" s="551"/>
      <c r="AO1077" s="551"/>
      <c r="AP1077" s="551"/>
      <c r="AQ1077" s="551"/>
      <c r="AR1077" s="551"/>
      <c r="AS1077" s="551"/>
      <c r="AT1077" s="551"/>
      <c r="AU1077" s="551"/>
      <c r="AV1077" s="551"/>
      <c r="AW1077" s="551"/>
      <c r="AX1077" s="551"/>
    </row>
    <row r="1078">
      <c r="A1078" s="570" t="s">
        <v>5523</v>
      </c>
      <c r="B1078" s="570" t="s">
        <v>5546</v>
      </c>
      <c r="C1078" s="570" t="s">
        <v>1256</v>
      </c>
      <c r="D1078" s="570" t="s">
        <v>5459</v>
      </c>
      <c r="E1078" s="570" t="s">
        <v>2714</v>
      </c>
      <c r="F1078" s="570">
        <v>8</v>
      </c>
      <c r="G1078" s="570">
        <v>12</v>
      </c>
      <c r="H1078" s="570">
        <v>50</v>
      </c>
      <c r="I1078" s="569"/>
      <c r="J1078" s="121"/>
      <c r="K1078" s="121"/>
      <c r="L1078" s="121"/>
      <c r="M1078" s="570"/>
      <c r="N1078" s="569"/>
      <c r="O1078" s="569"/>
      <c r="P1078" s="569"/>
      <c r="Q1078" s="121"/>
      <c r="R1078" s="121" t="s">
        <v>5546</v>
      </c>
      <c r="S1078" s="121" t="s">
        <v>2742</v>
      </c>
      <c r="T1078" s="121" t="s">
        <v>3163</v>
      </c>
      <c r="U1078" s="121">
        <v>0</v>
      </c>
      <c r="V1078" s="121" t="s">
        <v>3164</v>
      </c>
      <c r="W1078" s="121" t="s">
        <v>3071</v>
      </c>
      <c r="X1078" s="121" t="s">
        <v>2721</v>
      </c>
      <c r="Y1078" s="121" t="s">
        <v>2465</v>
      </c>
      <c r="Z1078" s="121" t="s">
        <v>3155</v>
      </c>
      <c r="AA1078" s="121" t="s">
        <v>3169</v>
      </c>
      <c r="AB1078" s="121" t="s">
        <v>3238</v>
      </c>
      <c r="AC1078" s="121" t="s">
        <v>2103</v>
      </c>
      <c r="AD1078" s="121" t="s">
        <v>2747</v>
      </c>
      <c r="AE1078" s="121" t="s">
        <v>3236</v>
      </c>
      <c r="AF1078" s="121"/>
      <c r="AG1078" s="121"/>
      <c r="AH1078" s="121"/>
      <c r="AI1078" s="551"/>
      <c r="AJ1078" s="551"/>
      <c r="AK1078" s="551"/>
      <c r="AL1078" s="551"/>
      <c r="AM1078" s="551"/>
      <c r="AN1078" s="551"/>
      <c r="AO1078" s="551"/>
      <c r="AP1078" s="551"/>
      <c r="AQ1078" s="551"/>
      <c r="AR1078" s="551"/>
      <c r="AS1078" s="551"/>
      <c r="AT1078" s="551"/>
      <c r="AU1078" s="551"/>
      <c r="AV1078" s="551"/>
      <c r="AW1078" s="551"/>
      <c r="AX1078" s="551"/>
    </row>
    <row r="1079">
      <c r="A1079" s="570" t="s">
        <v>5523</v>
      </c>
      <c r="B1079" s="570" t="s">
        <v>5547</v>
      </c>
      <c r="C1079" s="570" t="s">
        <v>1256</v>
      </c>
      <c r="D1079" s="570" t="s">
        <v>5459</v>
      </c>
      <c r="E1079" s="570" t="s">
        <v>2714</v>
      </c>
      <c r="F1079" s="570">
        <v>8</v>
      </c>
      <c r="G1079" s="570">
        <v>32</v>
      </c>
      <c r="H1079" s="570">
        <v>200</v>
      </c>
      <c r="I1079" s="569"/>
      <c r="J1079" s="121"/>
      <c r="K1079" s="121"/>
      <c r="L1079" s="121"/>
      <c r="M1079" s="570"/>
      <c r="N1079" s="569"/>
      <c r="O1079" s="569"/>
      <c r="P1079" s="569"/>
      <c r="Q1079" s="121"/>
      <c r="R1079" s="121" t="s">
        <v>5548</v>
      </c>
      <c r="S1079" s="121" t="s">
        <v>2742</v>
      </c>
      <c r="T1079" s="121" t="s">
        <v>2743</v>
      </c>
      <c r="U1079" s="121">
        <v>0</v>
      </c>
      <c r="V1079" s="121" t="s">
        <v>3164</v>
      </c>
      <c r="W1079" s="121" t="s">
        <v>2969</v>
      </c>
      <c r="X1079" s="121" t="s">
        <v>2721</v>
      </c>
      <c r="Y1079" s="121" t="s">
        <v>2465</v>
      </c>
      <c r="Z1079" s="121" t="s">
        <v>2744</v>
      </c>
      <c r="AA1079" s="121" t="s">
        <v>2745</v>
      </c>
      <c r="AB1079" s="121" t="s">
        <v>3353</v>
      </c>
      <c r="AC1079" s="121" t="s">
        <v>2103</v>
      </c>
      <c r="AD1079" s="121" t="s">
        <v>2747</v>
      </c>
      <c r="AE1079" s="121" t="s">
        <v>2757</v>
      </c>
      <c r="AF1079" s="121"/>
      <c r="AG1079" s="121"/>
      <c r="AH1079" s="121"/>
      <c r="AI1079" s="551"/>
      <c r="AJ1079" s="551"/>
      <c r="AK1079" s="551"/>
      <c r="AL1079" s="551"/>
      <c r="AM1079" s="551"/>
      <c r="AN1079" s="551"/>
      <c r="AO1079" s="551"/>
      <c r="AP1079" s="551"/>
      <c r="AQ1079" s="551"/>
      <c r="AR1079" s="551"/>
      <c r="AS1079" s="551"/>
      <c r="AT1079" s="551"/>
      <c r="AU1079" s="551"/>
      <c r="AV1079" s="551"/>
      <c r="AW1079" s="551"/>
      <c r="AX1079" s="551"/>
    </row>
    <row r="1080">
      <c r="A1080" s="570" t="s">
        <v>5523</v>
      </c>
      <c r="B1080" s="570" t="s">
        <v>5549</v>
      </c>
      <c r="C1080" s="570" t="s">
        <v>1256</v>
      </c>
      <c r="D1080" s="570" t="s">
        <v>5459</v>
      </c>
      <c r="E1080" s="570" t="s">
        <v>2714</v>
      </c>
      <c r="F1080" s="570">
        <v>8</v>
      </c>
      <c r="G1080" s="570">
        <v>32</v>
      </c>
      <c r="H1080" s="570">
        <v>200</v>
      </c>
      <c r="I1080" s="569"/>
      <c r="J1080" s="121"/>
      <c r="K1080" s="121"/>
      <c r="L1080" s="121"/>
      <c r="M1080" s="570"/>
      <c r="N1080" s="569"/>
      <c r="O1080" s="569"/>
      <c r="P1080" s="569"/>
      <c r="Q1080" s="121"/>
      <c r="R1080" s="121" t="s">
        <v>5549</v>
      </c>
      <c r="S1080" s="121" t="s">
        <v>2742</v>
      </c>
      <c r="T1080" s="121" t="s">
        <v>3163</v>
      </c>
      <c r="U1080" s="121">
        <v>0</v>
      </c>
      <c r="V1080" s="121" t="s">
        <v>3164</v>
      </c>
      <c r="W1080" s="121" t="s">
        <v>2869</v>
      </c>
      <c r="X1080" s="121" t="s">
        <v>2721</v>
      </c>
      <c r="Y1080" s="121" t="s">
        <v>2465</v>
      </c>
      <c r="Z1080" s="121" t="s">
        <v>2744</v>
      </c>
      <c r="AA1080" s="121" t="s">
        <v>2745</v>
      </c>
      <c r="AB1080" s="121" t="s">
        <v>5550</v>
      </c>
      <c r="AC1080" s="121" t="s">
        <v>2103</v>
      </c>
      <c r="AD1080" s="121" t="s">
        <v>2747</v>
      </c>
      <c r="AE1080" s="121" t="s">
        <v>3313</v>
      </c>
      <c r="AF1080" s="121"/>
      <c r="AG1080" s="121"/>
      <c r="AH1080" s="121"/>
      <c r="AI1080" s="551"/>
      <c r="AJ1080" s="551"/>
      <c r="AK1080" s="551"/>
      <c r="AL1080" s="551"/>
      <c r="AM1080" s="551"/>
      <c r="AN1080" s="551"/>
      <c r="AO1080" s="551"/>
      <c r="AP1080" s="551"/>
      <c r="AQ1080" s="551"/>
      <c r="AR1080" s="551"/>
      <c r="AS1080" s="551"/>
      <c r="AT1080" s="551"/>
      <c r="AU1080" s="551"/>
      <c r="AV1080" s="551"/>
      <c r="AW1080" s="551"/>
      <c r="AX1080" s="551"/>
    </row>
    <row r="1081">
      <c r="A1081" s="570" t="s">
        <v>5523</v>
      </c>
      <c r="B1081" s="570" t="s">
        <v>5551</v>
      </c>
      <c r="C1081" s="570" t="s">
        <v>1256</v>
      </c>
      <c r="D1081" s="570" t="s">
        <v>5459</v>
      </c>
      <c r="E1081" s="570" t="s">
        <v>2714</v>
      </c>
      <c r="F1081" s="570">
        <v>8</v>
      </c>
      <c r="G1081" s="570">
        <v>32</v>
      </c>
      <c r="H1081" s="570">
        <v>200</v>
      </c>
      <c r="I1081" s="569"/>
      <c r="J1081" s="121"/>
      <c r="K1081" s="121"/>
      <c r="L1081" s="121"/>
      <c r="M1081" s="570"/>
      <c r="N1081" s="569"/>
      <c r="O1081" s="569"/>
      <c r="P1081" s="569"/>
      <c r="Q1081" s="121"/>
      <c r="R1081" s="121" t="s">
        <v>5551</v>
      </c>
      <c r="S1081" s="121" t="s">
        <v>2742</v>
      </c>
      <c r="T1081" s="121" t="s">
        <v>3163</v>
      </c>
      <c r="U1081" s="121">
        <v>0</v>
      </c>
      <c r="V1081" s="121" t="s">
        <v>3164</v>
      </c>
      <c r="W1081" s="121" t="s">
        <v>3071</v>
      </c>
      <c r="X1081" s="121" t="s">
        <v>2721</v>
      </c>
      <c r="Y1081" s="121" t="s">
        <v>2465</v>
      </c>
      <c r="Z1081" s="121" t="s">
        <v>3155</v>
      </c>
      <c r="AA1081" s="121" t="s">
        <v>3169</v>
      </c>
      <c r="AB1081" s="121" t="s">
        <v>5493</v>
      </c>
      <c r="AC1081" s="121" t="s">
        <v>2103</v>
      </c>
      <c r="AD1081" s="121" t="s">
        <v>2747</v>
      </c>
      <c r="AE1081" s="121" t="s">
        <v>3236</v>
      </c>
      <c r="AF1081" s="121"/>
      <c r="AG1081" s="121"/>
      <c r="AH1081" s="121"/>
      <c r="AI1081" s="551"/>
      <c r="AJ1081" s="551"/>
      <c r="AK1081" s="551"/>
      <c r="AL1081" s="551"/>
      <c r="AM1081" s="551"/>
      <c r="AN1081" s="551"/>
      <c r="AO1081" s="551"/>
      <c r="AP1081" s="551"/>
      <c r="AQ1081" s="551"/>
      <c r="AR1081" s="551"/>
      <c r="AS1081" s="551"/>
      <c r="AT1081" s="551"/>
      <c r="AU1081" s="551"/>
      <c r="AV1081" s="551"/>
      <c r="AW1081" s="551"/>
      <c r="AX1081" s="551"/>
    </row>
    <row r="1082">
      <c r="A1082" s="570" t="s">
        <v>5523</v>
      </c>
      <c r="B1082" s="570" t="s">
        <v>5552</v>
      </c>
      <c r="C1082" s="570" t="s">
        <v>1256</v>
      </c>
      <c r="D1082" s="570" t="s">
        <v>5459</v>
      </c>
      <c r="E1082" s="570" t="s">
        <v>2714</v>
      </c>
      <c r="F1082" s="570">
        <v>8</v>
      </c>
      <c r="G1082" s="570">
        <v>32</v>
      </c>
      <c r="H1082" s="570">
        <v>100</v>
      </c>
      <c r="I1082" s="569"/>
      <c r="J1082" s="121"/>
      <c r="K1082" s="121"/>
      <c r="L1082" s="121"/>
      <c r="M1082" s="570"/>
      <c r="N1082" s="569"/>
      <c r="O1082" s="569"/>
      <c r="P1082" s="569"/>
      <c r="Q1082" s="121"/>
      <c r="R1082" s="121" t="s">
        <v>5553</v>
      </c>
      <c r="S1082" s="121" t="s">
        <v>2742</v>
      </c>
      <c r="T1082" s="121" t="s">
        <v>3163</v>
      </c>
      <c r="U1082" s="121">
        <v>0</v>
      </c>
      <c r="V1082" s="121" t="s">
        <v>3164</v>
      </c>
      <c r="W1082" s="121" t="s">
        <v>3071</v>
      </c>
      <c r="X1082" s="121" t="s">
        <v>2721</v>
      </c>
      <c r="Y1082" s="121" t="s">
        <v>2465</v>
      </c>
      <c r="Z1082" s="121" t="s">
        <v>3155</v>
      </c>
      <c r="AA1082" s="121" t="s">
        <v>3169</v>
      </c>
      <c r="AB1082" s="121" t="s">
        <v>3235</v>
      </c>
      <c r="AC1082" s="121" t="s">
        <v>2103</v>
      </c>
      <c r="AD1082" s="121" t="s">
        <v>2747</v>
      </c>
      <c r="AE1082" s="121" t="s">
        <v>3236</v>
      </c>
      <c r="AF1082" s="121"/>
      <c r="AG1082" s="121"/>
      <c r="AH1082" s="121"/>
      <c r="AI1082" s="551"/>
      <c r="AJ1082" s="551"/>
      <c r="AK1082" s="551"/>
      <c r="AL1082" s="551"/>
      <c r="AM1082" s="551"/>
      <c r="AN1082" s="551"/>
      <c r="AO1082" s="551"/>
      <c r="AP1082" s="551"/>
      <c r="AQ1082" s="551"/>
      <c r="AR1082" s="551"/>
      <c r="AS1082" s="551"/>
      <c r="AT1082" s="551"/>
      <c r="AU1082" s="551"/>
      <c r="AV1082" s="551"/>
      <c r="AW1082" s="551"/>
      <c r="AX1082" s="551"/>
    </row>
    <row r="1083">
      <c r="A1083" s="570" t="s">
        <v>5523</v>
      </c>
      <c r="B1083" s="570" t="s">
        <v>5554</v>
      </c>
      <c r="C1083" s="570" t="s">
        <v>1256</v>
      </c>
      <c r="D1083" s="570" t="s">
        <v>5459</v>
      </c>
      <c r="E1083" s="570" t="s">
        <v>2714</v>
      </c>
      <c r="F1083" s="570">
        <v>8</v>
      </c>
      <c r="G1083" s="570">
        <v>16</v>
      </c>
      <c r="H1083" s="570">
        <v>100</v>
      </c>
      <c r="I1083" s="569"/>
      <c r="J1083" s="121"/>
      <c r="K1083" s="121"/>
      <c r="L1083" s="121"/>
      <c r="M1083" s="570"/>
      <c r="N1083" s="569"/>
      <c r="O1083" s="569"/>
      <c r="P1083" s="569"/>
      <c r="Q1083" s="121"/>
      <c r="R1083" s="121" t="s">
        <v>5555</v>
      </c>
      <c r="S1083" s="121" t="s">
        <v>2742</v>
      </c>
      <c r="T1083" s="121" t="s">
        <v>3163</v>
      </c>
      <c r="U1083" s="121">
        <v>0</v>
      </c>
      <c r="V1083" s="121" t="s">
        <v>3164</v>
      </c>
      <c r="W1083" s="121" t="s">
        <v>2969</v>
      </c>
      <c r="X1083" s="121" t="s">
        <v>2721</v>
      </c>
      <c r="Y1083" s="121" t="s">
        <v>2465</v>
      </c>
      <c r="Z1083" s="121" t="s">
        <v>3165</v>
      </c>
      <c r="AA1083" s="121" t="s">
        <v>3166</v>
      </c>
      <c r="AB1083" s="121" t="s">
        <v>3167</v>
      </c>
      <c r="AC1083" s="121" t="s">
        <v>2103</v>
      </c>
      <c r="AD1083" s="121" t="s">
        <v>2747</v>
      </c>
      <c r="AE1083" s="121" t="s">
        <v>3101</v>
      </c>
      <c r="AF1083" s="121"/>
      <c r="AG1083" s="121"/>
      <c r="AH1083" s="121"/>
      <c r="AI1083" s="551"/>
      <c r="AJ1083" s="551"/>
      <c r="AK1083" s="551"/>
      <c r="AL1083" s="551"/>
      <c r="AM1083" s="551"/>
      <c r="AN1083" s="551"/>
      <c r="AO1083" s="551"/>
      <c r="AP1083" s="551"/>
      <c r="AQ1083" s="551"/>
      <c r="AR1083" s="551"/>
      <c r="AS1083" s="551"/>
      <c r="AT1083" s="551"/>
      <c r="AU1083" s="551"/>
      <c r="AV1083" s="551"/>
      <c r="AW1083" s="551"/>
      <c r="AX1083" s="551"/>
    </row>
    <row r="1084">
      <c r="A1084" s="570" t="s">
        <v>5523</v>
      </c>
      <c r="B1084" s="570" t="s">
        <v>5556</v>
      </c>
      <c r="C1084" s="570" t="s">
        <v>1256</v>
      </c>
      <c r="D1084" s="570" t="s">
        <v>5459</v>
      </c>
      <c r="E1084" s="570" t="s">
        <v>2714</v>
      </c>
      <c r="F1084" s="570">
        <v>16</v>
      </c>
      <c r="G1084" s="570">
        <v>32</v>
      </c>
      <c r="H1084" s="570">
        <v>200</v>
      </c>
      <c r="I1084" s="569"/>
      <c r="J1084" s="121"/>
      <c r="K1084" s="121"/>
      <c r="L1084" s="121"/>
      <c r="M1084" s="570"/>
      <c r="N1084" s="569"/>
      <c r="O1084" s="569"/>
      <c r="P1084" s="569"/>
      <c r="Q1084" s="121"/>
      <c r="R1084" s="121" t="s">
        <v>5556</v>
      </c>
      <c r="S1084" s="121" t="s">
        <v>2742</v>
      </c>
      <c r="T1084" s="121" t="s">
        <v>3163</v>
      </c>
      <c r="U1084" s="121">
        <v>0</v>
      </c>
      <c r="V1084" s="121" t="s">
        <v>3164</v>
      </c>
      <c r="W1084" s="121" t="s">
        <v>3071</v>
      </c>
      <c r="X1084" s="121" t="s">
        <v>2721</v>
      </c>
      <c r="Y1084" s="121" t="s">
        <v>2465</v>
      </c>
      <c r="Z1084" s="121" t="s">
        <v>3155</v>
      </c>
      <c r="AA1084" s="121" t="s">
        <v>3169</v>
      </c>
      <c r="AB1084" s="121" t="s">
        <v>5557</v>
      </c>
      <c r="AC1084" s="121" t="s">
        <v>2103</v>
      </c>
      <c r="AD1084" s="121" t="s">
        <v>2747</v>
      </c>
      <c r="AE1084" s="121" t="s">
        <v>5558</v>
      </c>
      <c r="AF1084" s="121"/>
      <c r="AG1084" s="121"/>
      <c r="AH1084" s="121"/>
      <c r="AI1084" s="551"/>
      <c r="AJ1084" s="551"/>
      <c r="AK1084" s="551"/>
      <c r="AL1084" s="551"/>
      <c r="AM1084" s="551"/>
      <c r="AN1084" s="551"/>
      <c r="AO1084" s="551"/>
      <c r="AP1084" s="551"/>
      <c r="AQ1084" s="551"/>
      <c r="AR1084" s="551"/>
      <c r="AS1084" s="551"/>
      <c r="AT1084" s="551"/>
      <c r="AU1084" s="551"/>
      <c r="AV1084" s="551"/>
      <c r="AW1084" s="551"/>
      <c r="AX1084" s="551"/>
    </row>
    <row r="1085">
      <c r="A1085" s="570" t="s">
        <v>5523</v>
      </c>
      <c r="B1085" s="570" t="s">
        <v>5559</v>
      </c>
      <c r="C1085" s="570" t="s">
        <v>1256</v>
      </c>
      <c r="D1085" s="570" t="s">
        <v>5459</v>
      </c>
      <c r="E1085" s="570" t="s">
        <v>2714</v>
      </c>
      <c r="F1085" s="570">
        <v>16</v>
      </c>
      <c r="G1085" s="570">
        <v>32</v>
      </c>
      <c r="H1085" s="570">
        <v>200</v>
      </c>
      <c r="I1085" s="569"/>
      <c r="J1085" s="121"/>
      <c r="K1085" s="121"/>
      <c r="L1085" s="121"/>
      <c r="M1085" s="570"/>
      <c r="N1085" s="569"/>
      <c r="O1085" s="569"/>
      <c r="P1085" s="569"/>
      <c r="Q1085" s="121"/>
      <c r="R1085" s="121" t="s">
        <v>5559</v>
      </c>
      <c r="S1085" s="121" t="s">
        <v>2742</v>
      </c>
      <c r="T1085" s="121" t="s">
        <v>3163</v>
      </c>
      <c r="U1085" s="121">
        <v>0</v>
      </c>
      <c r="V1085" s="121" t="s">
        <v>3164</v>
      </c>
      <c r="W1085" s="121" t="s">
        <v>2869</v>
      </c>
      <c r="X1085" s="121" t="s">
        <v>2721</v>
      </c>
      <c r="Y1085" s="121" t="s">
        <v>2465</v>
      </c>
      <c r="Z1085" s="121" t="s">
        <v>2744</v>
      </c>
      <c r="AA1085" s="121" t="s">
        <v>2745</v>
      </c>
      <c r="AB1085" s="121" t="s">
        <v>4657</v>
      </c>
      <c r="AC1085" s="121" t="s">
        <v>2103</v>
      </c>
      <c r="AD1085" s="121" t="s">
        <v>2747</v>
      </c>
      <c r="AE1085" s="121" t="s">
        <v>3362</v>
      </c>
      <c r="AF1085" s="121"/>
      <c r="AG1085" s="121"/>
      <c r="AH1085" s="121"/>
      <c r="AI1085" s="551"/>
      <c r="AJ1085" s="551"/>
      <c r="AK1085" s="551"/>
      <c r="AL1085" s="551"/>
      <c r="AM1085" s="551"/>
      <c r="AN1085" s="551"/>
      <c r="AO1085" s="551"/>
      <c r="AP1085" s="551"/>
      <c r="AQ1085" s="551"/>
      <c r="AR1085" s="551"/>
      <c r="AS1085" s="551"/>
      <c r="AT1085" s="551"/>
      <c r="AU1085" s="551"/>
      <c r="AV1085" s="551"/>
      <c r="AW1085" s="551"/>
      <c r="AX1085" s="551"/>
    </row>
    <row r="1086">
      <c r="A1086" s="570" t="s">
        <v>5523</v>
      </c>
      <c r="B1086" s="570" t="s">
        <v>5560</v>
      </c>
      <c r="C1086" s="570" t="s">
        <v>1256</v>
      </c>
      <c r="D1086" s="570" t="s">
        <v>5459</v>
      </c>
      <c r="E1086" s="570" t="s">
        <v>2714</v>
      </c>
      <c r="F1086" s="570">
        <v>16</v>
      </c>
      <c r="G1086" s="570">
        <v>32</v>
      </c>
      <c r="H1086" s="570">
        <v>200</v>
      </c>
      <c r="I1086" s="569"/>
      <c r="J1086" s="121"/>
      <c r="K1086" s="121"/>
      <c r="L1086" s="121"/>
      <c r="M1086" s="570"/>
      <c r="N1086" s="569"/>
      <c r="O1086" s="569"/>
      <c r="P1086" s="569"/>
      <c r="Q1086" s="121"/>
      <c r="R1086" s="121" t="s">
        <v>5560</v>
      </c>
      <c r="S1086" s="121" t="s">
        <v>2742</v>
      </c>
      <c r="T1086" s="121" t="s">
        <v>3163</v>
      </c>
      <c r="U1086" s="121">
        <v>0</v>
      </c>
      <c r="V1086" s="121" t="s">
        <v>3164</v>
      </c>
      <c r="W1086" s="121" t="s">
        <v>3071</v>
      </c>
      <c r="X1086" s="121" t="s">
        <v>2721</v>
      </c>
      <c r="Y1086" s="121" t="s">
        <v>2465</v>
      </c>
      <c r="Z1086" s="121" t="s">
        <v>3155</v>
      </c>
      <c r="AA1086" s="121" t="s">
        <v>3169</v>
      </c>
      <c r="AB1086" s="121" t="s">
        <v>3238</v>
      </c>
      <c r="AC1086" s="121" t="s">
        <v>2103</v>
      </c>
      <c r="AD1086" s="121" t="s">
        <v>2747</v>
      </c>
      <c r="AE1086" s="121" t="s">
        <v>3236</v>
      </c>
      <c r="AF1086" s="121"/>
      <c r="AG1086" s="121"/>
      <c r="AH1086" s="121"/>
      <c r="AI1086" s="551"/>
      <c r="AJ1086" s="551"/>
      <c r="AK1086" s="551"/>
      <c r="AL1086" s="551"/>
      <c r="AM1086" s="551"/>
      <c r="AN1086" s="551"/>
      <c r="AO1086" s="551"/>
      <c r="AP1086" s="551"/>
      <c r="AQ1086" s="551"/>
      <c r="AR1086" s="551"/>
      <c r="AS1086" s="551"/>
      <c r="AT1086" s="551"/>
      <c r="AU1086" s="551"/>
      <c r="AV1086" s="551"/>
      <c r="AW1086" s="551"/>
      <c r="AX1086" s="551"/>
    </row>
    <row r="1087">
      <c r="A1087" s="570" t="s">
        <v>5523</v>
      </c>
      <c r="B1087" s="570" t="s">
        <v>5561</v>
      </c>
      <c r="C1087" s="570" t="s">
        <v>1256</v>
      </c>
      <c r="D1087" s="570" t="s">
        <v>5459</v>
      </c>
      <c r="E1087" s="570" t="s">
        <v>2714</v>
      </c>
      <c r="F1087" s="570">
        <v>8</v>
      </c>
      <c r="G1087" s="570">
        <v>8</v>
      </c>
      <c r="H1087" s="570">
        <v>100</v>
      </c>
      <c r="I1087" s="569"/>
      <c r="J1087" s="121"/>
      <c r="K1087" s="121"/>
      <c r="L1087" s="121"/>
      <c r="M1087" s="570"/>
      <c r="N1087" s="569"/>
      <c r="O1087" s="569"/>
      <c r="P1087" s="569"/>
      <c r="Q1087" s="121"/>
      <c r="R1087" s="121" t="s">
        <v>5562</v>
      </c>
      <c r="S1087" s="121" t="s">
        <v>2716</v>
      </c>
      <c r="T1087" s="121" t="s">
        <v>5563</v>
      </c>
      <c r="U1087" s="121">
        <v>0</v>
      </c>
      <c r="V1087" s="121" t="s">
        <v>3178</v>
      </c>
      <c r="W1087" s="121" t="s">
        <v>3178</v>
      </c>
      <c r="X1087" s="121" t="s">
        <v>2721</v>
      </c>
      <c r="Y1087" s="121" t="s">
        <v>2465</v>
      </c>
      <c r="Z1087" s="121" t="s">
        <v>3155</v>
      </c>
      <c r="AA1087" s="121" t="s">
        <v>5564</v>
      </c>
      <c r="AB1087" s="121" t="s">
        <v>5565</v>
      </c>
      <c r="AC1087" s="121" t="s">
        <v>2455</v>
      </c>
      <c r="AD1087" s="121" t="s">
        <v>4817</v>
      </c>
      <c r="AE1087" s="121" t="s">
        <v>5566</v>
      </c>
      <c r="AF1087" s="121"/>
      <c r="AG1087" s="121"/>
      <c r="AH1087" s="121"/>
      <c r="AI1087" s="551"/>
      <c r="AJ1087" s="551"/>
      <c r="AK1087" s="551"/>
      <c r="AL1087" s="551"/>
      <c r="AM1087" s="551"/>
      <c r="AN1087" s="551"/>
      <c r="AO1087" s="551"/>
      <c r="AP1087" s="551"/>
      <c r="AQ1087" s="551"/>
      <c r="AR1087" s="551"/>
      <c r="AS1087" s="551"/>
      <c r="AT1087" s="551"/>
      <c r="AU1087" s="551"/>
      <c r="AV1087" s="551"/>
      <c r="AW1087" s="551"/>
      <c r="AX1087" s="551"/>
    </row>
    <row r="1088">
      <c r="A1088" s="570" t="s">
        <v>5567</v>
      </c>
      <c r="B1088" s="570" t="s">
        <v>5503</v>
      </c>
      <c r="C1088" s="570" t="s">
        <v>1256</v>
      </c>
      <c r="D1088" s="570" t="s">
        <v>5459</v>
      </c>
      <c r="E1088" s="570" t="s">
        <v>2714</v>
      </c>
      <c r="F1088" s="570">
        <v>24</v>
      </c>
      <c r="G1088" s="570">
        <v>32</v>
      </c>
      <c r="H1088" s="570">
        <v>600</v>
      </c>
      <c r="I1088" s="569"/>
      <c r="J1088" s="121"/>
      <c r="K1088" s="121"/>
      <c r="L1088" s="121"/>
      <c r="M1088" s="570"/>
      <c r="N1088" s="569"/>
      <c r="O1088" s="569"/>
      <c r="P1088" s="569"/>
      <c r="Q1088" s="121"/>
      <c r="R1088" s="121" t="s">
        <v>5503</v>
      </c>
      <c r="S1088" s="121" t="s">
        <v>2742</v>
      </c>
      <c r="T1088" s="121" t="s">
        <v>3163</v>
      </c>
      <c r="U1088" s="121">
        <v>0</v>
      </c>
      <c r="V1088" s="121" t="s">
        <v>3164</v>
      </c>
      <c r="W1088" s="121" t="s">
        <v>2969</v>
      </c>
      <c r="X1088" s="121" t="s">
        <v>2721</v>
      </c>
      <c r="Y1088" s="121" t="s">
        <v>2465</v>
      </c>
      <c r="Z1088" s="121" t="s">
        <v>3155</v>
      </c>
      <c r="AA1088" s="121" t="s">
        <v>3092</v>
      </c>
      <c r="AB1088" s="121" t="s">
        <v>3853</v>
      </c>
      <c r="AC1088" s="121" t="s">
        <v>2103</v>
      </c>
      <c r="AD1088" s="121" t="s">
        <v>2747</v>
      </c>
      <c r="AE1088" s="121" t="s">
        <v>3174</v>
      </c>
      <c r="AF1088" s="121"/>
      <c r="AG1088" s="121"/>
      <c r="AH1088" s="121"/>
      <c r="AI1088" s="551"/>
      <c r="AJ1088" s="551"/>
      <c r="AK1088" s="551"/>
      <c r="AL1088" s="551"/>
      <c r="AM1088" s="551"/>
      <c r="AN1088" s="551"/>
      <c r="AO1088" s="551"/>
      <c r="AP1088" s="551"/>
      <c r="AQ1088" s="551"/>
      <c r="AR1088" s="551"/>
      <c r="AS1088" s="551"/>
      <c r="AT1088" s="551"/>
      <c r="AU1088" s="551"/>
      <c r="AV1088" s="551"/>
      <c r="AW1088" s="551"/>
      <c r="AX1088" s="551"/>
    </row>
    <row r="1089">
      <c r="A1089" s="570" t="s">
        <v>5567</v>
      </c>
      <c r="B1089" s="570" t="s">
        <v>5568</v>
      </c>
      <c r="C1089" s="570" t="s">
        <v>1256</v>
      </c>
      <c r="D1089" s="570" t="s">
        <v>5459</v>
      </c>
      <c r="E1089" s="570" t="s">
        <v>2714</v>
      </c>
      <c r="F1089" s="570">
        <v>24</v>
      </c>
      <c r="G1089" s="570">
        <v>32</v>
      </c>
      <c r="H1089" s="570">
        <v>600</v>
      </c>
      <c r="I1089" s="569"/>
      <c r="J1089" s="121"/>
      <c r="K1089" s="121"/>
      <c r="L1089" s="121"/>
      <c r="M1089" s="570"/>
      <c r="N1089" s="569"/>
      <c r="O1089" s="569"/>
      <c r="P1089" s="569"/>
      <c r="Q1089" s="121"/>
      <c r="R1089" s="121" t="s">
        <v>5568</v>
      </c>
      <c r="S1089" s="121" t="s">
        <v>2742</v>
      </c>
      <c r="T1089" s="121" t="s">
        <v>3163</v>
      </c>
      <c r="U1089" s="121">
        <v>0</v>
      </c>
      <c r="V1089" s="121" t="s">
        <v>3164</v>
      </c>
      <c r="W1089" s="121" t="s">
        <v>2869</v>
      </c>
      <c r="X1089" s="121" t="s">
        <v>2721</v>
      </c>
      <c r="Y1089" s="121" t="s">
        <v>2465</v>
      </c>
      <c r="Z1089" s="121" t="s">
        <v>3155</v>
      </c>
      <c r="AA1089" s="121" t="s">
        <v>3222</v>
      </c>
      <c r="AB1089" s="121" t="s">
        <v>5569</v>
      </c>
      <c r="AC1089" s="121" t="s">
        <v>2103</v>
      </c>
      <c r="AD1089" s="121" t="s">
        <v>3224</v>
      </c>
      <c r="AE1089" s="121" t="s">
        <v>3228</v>
      </c>
      <c r="AF1089" s="121"/>
      <c r="AG1089" s="121"/>
      <c r="AH1089" s="121"/>
      <c r="AI1089" s="551"/>
      <c r="AJ1089" s="551"/>
      <c r="AK1089" s="551"/>
      <c r="AL1089" s="551"/>
      <c r="AM1089" s="551"/>
      <c r="AN1089" s="551"/>
      <c r="AO1089" s="551"/>
      <c r="AP1089" s="551"/>
      <c r="AQ1089" s="551"/>
      <c r="AR1089" s="551"/>
      <c r="AS1089" s="551"/>
      <c r="AT1089" s="551"/>
      <c r="AU1089" s="551"/>
      <c r="AV1089" s="551"/>
      <c r="AW1089" s="551"/>
      <c r="AX1089" s="551"/>
    </row>
    <row r="1090">
      <c r="A1090" s="570" t="s">
        <v>5570</v>
      </c>
      <c r="B1090" s="570" t="s">
        <v>5503</v>
      </c>
      <c r="C1090" s="570" t="s">
        <v>1256</v>
      </c>
      <c r="D1090" s="570" t="s">
        <v>5459</v>
      </c>
      <c r="E1090" s="570" t="s">
        <v>2714</v>
      </c>
      <c r="F1090" s="570">
        <v>24</v>
      </c>
      <c r="G1090" s="570">
        <v>32</v>
      </c>
      <c r="H1090" s="570">
        <v>600</v>
      </c>
      <c r="I1090" s="569"/>
      <c r="J1090" s="121"/>
      <c r="K1090" s="121"/>
      <c r="L1090" s="121"/>
      <c r="M1090" s="570"/>
      <c r="N1090" s="569"/>
      <c r="O1090" s="569"/>
      <c r="P1090" s="569"/>
      <c r="Q1090" s="121"/>
      <c r="R1090" s="121" t="s">
        <v>5503</v>
      </c>
      <c r="S1090" s="121" t="s">
        <v>2742</v>
      </c>
      <c r="T1090" s="121" t="s">
        <v>3163</v>
      </c>
      <c r="U1090" s="121">
        <v>0</v>
      </c>
      <c r="V1090" s="121" t="s">
        <v>3164</v>
      </c>
      <c r="W1090" s="121" t="s">
        <v>2969</v>
      </c>
      <c r="X1090" s="121" t="s">
        <v>2721</v>
      </c>
      <c r="Y1090" s="121" t="s">
        <v>2465</v>
      </c>
      <c r="Z1090" s="121" t="s">
        <v>3155</v>
      </c>
      <c r="AA1090" s="121" t="s">
        <v>3092</v>
      </c>
      <c r="AB1090" s="121" t="s">
        <v>3853</v>
      </c>
      <c r="AC1090" s="121" t="s">
        <v>2103</v>
      </c>
      <c r="AD1090" s="121" t="s">
        <v>2747</v>
      </c>
      <c r="AE1090" s="121" t="s">
        <v>3174</v>
      </c>
      <c r="AF1090" s="121"/>
      <c r="AG1090" s="121"/>
      <c r="AH1090" s="121"/>
      <c r="AI1090" s="551"/>
      <c r="AJ1090" s="551"/>
      <c r="AK1090" s="551"/>
      <c r="AL1090" s="551"/>
      <c r="AM1090" s="551"/>
      <c r="AN1090" s="551"/>
      <c r="AO1090" s="551"/>
      <c r="AP1090" s="551"/>
      <c r="AQ1090" s="551"/>
      <c r="AR1090" s="551"/>
      <c r="AS1090" s="551"/>
      <c r="AT1090" s="551"/>
      <c r="AU1090" s="551"/>
      <c r="AV1090" s="551"/>
      <c r="AW1090" s="551"/>
      <c r="AX1090" s="551"/>
    </row>
    <row r="1091">
      <c r="A1091" s="570" t="s">
        <v>5571</v>
      </c>
      <c r="B1091" s="570" t="s">
        <v>5572</v>
      </c>
      <c r="C1091" s="570" t="s">
        <v>1256</v>
      </c>
      <c r="D1091" s="570" t="s">
        <v>5459</v>
      </c>
      <c r="E1091" s="570" t="s">
        <v>2714</v>
      </c>
      <c r="F1091" s="570">
        <v>32</v>
      </c>
      <c r="G1091" s="570">
        <v>125</v>
      </c>
      <c r="H1091" s="570">
        <v>325</v>
      </c>
      <c r="I1091" s="569"/>
      <c r="J1091" s="121"/>
      <c r="K1091" s="121"/>
      <c r="L1091" s="121"/>
      <c r="M1091" s="570"/>
      <c r="N1091" s="569"/>
      <c r="O1091" s="569"/>
      <c r="P1091" s="569"/>
      <c r="Q1091" s="121"/>
      <c r="R1091" s="121" t="s">
        <v>5573</v>
      </c>
      <c r="S1091" s="121" t="s">
        <v>2716</v>
      </c>
      <c r="T1091" s="121" t="s">
        <v>2717</v>
      </c>
      <c r="U1091" s="121">
        <v>0</v>
      </c>
      <c r="V1091" s="121" t="s">
        <v>2719</v>
      </c>
      <c r="W1091" s="121" t="s">
        <v>2720</v>
      </c>
      <c r="X1091" s="121" t="s">
        <v>3193</v>
      </c>
      <c r="Y1091" s="121" t="s">
        <v>2465</v>
      </c>
      <c r="Z1091" s="121" t="s">
        <v>2722</v>
      </c>
      <c r="AA1091" s="121" t="s">
        <v>2723</v>
      </c>
      <c r="AB1091" s="121" t="s">
        <v>5574</v>
      </c>
      <c r="AC1091" s="121" t="s">
        <v>2103</v>
      </c>
      <c r="AD1091" s="121" t="s">
        <v>2725</v>
      </c>
      <c r="AE1091" s="121" t="s">
        <v>5575</v>
      </c>
      <c r="AF1091" s="121"/>
      <c r="AG1091" s="121"/>
      <c r="AH1091" s="121"/>
      <c r="AI1091" s="551"/>
      <c r="AJ1091" s="551"/>
      <c r="AK1091" s="551"/>
      <c r="AL1091" s="551"/>
      <c r="AM1091" s="551"/>
      <c r="AN1091" s="551"/>
      <c r="AO1091" s="551"/>
      <c r="AP1091" s="551"/>
      <c r="AQ1091" s="551"/>
      <c r="AR1091" s="551"/>
      <c r="AS1091" s="551"/>
      <c r="AT1091" s="551"/>
      <c r="AU1091" s="551"/>
      <c r="AV1091" s="551"/>
      <c r="AW1091" s="551"/>
      <c r="AX1091" s="551"/>
    </row>
    <row r="1092">
      <c r="A1092" s="570" t="s">
        <v>5571</v>
      </c>
      <c r="B1092" s="570" t="s">
        <v>5576</v>
      </c>
      <c r="C1092" s="570" t="s">
        <v>1256</v>
      </c>
      <c r="D1092" s="570" t="s">
        <v>5459</v>
      </c>
      <c r="E1092" s="570" t="s">
        <v>2714</v>
      </c>
      <c r="F1092" s="570">
        <v>32</v>
      </c>
      <c r="G1092" s="570">
        <v>125</v>
      </c>
      <c r="H1092" s="570">
        <v>325</v>
      </c>
      <c r="I1092" s="569"/>
      <c r="J1092" s="121"/>
      <c r="K1092" s="121"/>
      <c r="L1092" s="121"/>
      <c r="M1092" s="570"/>
      <c r="N1092" s="569"/>
      <c r="O1092" s="569"/>
      <c r="P1092" s="569"/>
      <c r="Q1092" s="121"/>
      <c r="R1092" s="121" t="s">
        <v>5577</v>
      </c>
      <c r="S1092" s="121" t="s">
        <v>2716</v>
      </c>
      <c r="T1092" s="121" t="s">
        <v>2717</v>
      </c>
      <c r="U1092" s="121">
        <v>0</v>
      </c>
      <c r="V1092" s="121" t="s">
        <v>2719</v>
      </c>
      <c r="W1092" s="121" t="s">
        <v>2720</v>
      </c>
      <c r="X1092" s="121" t="s">
        <v>3193</v>
      </c>
      <c r="Y1092" s="121" t="s">
        <v>2465</v>
      </c>
      <c r="Z1092" s="121" t="s">
        <v>2722</v>
      </c>
      <c r="AA1092" s="121" t="s">
        <v>2723</v>
      </c>
      <c r="AB1092" s="121" t="s">
        <v>5578</v>
      </c>
      <c r="AC1092" s="121" t="s">
        <v>2103</v>
      </c>
      <c r="AD1092" s="121" t="s">
        <v>2725</v>
      </c>
      <c r="AE1092" s="121" t="s">
        <v>4331</v>
      </c>
      <c r="AF1092" s="121"/>
      <c r="AG1092" s="121"/>
      <c r="AH1092" s="121"/>
      <c r="AI1092" s="551"/>
      <c r="AJ1092" s="551"/>
      <c r="AK1092" s="551"/>
      <c r="AL1092" s="551"/>
      <c r="AM1092" s="551"/>
      <c r="AN1092" s="551"/>
      <c r="AO1092" s="551"/>
      <c r="AP1092" s="551"/>
      <c r="AQ1092" s="551"/>
      <c r="AR1092" s="551"/>
      <c r="AS1092" s="551"/>
      <c r="AT1092" s="551"/>
      <c r="AU1092" s="551"/>
      <c r="AV1092" s="551"/>
      <c r="AW1092" s="551"/>
      <c r="AX1092" s="551"/>
    </row>
    <row r="1093">
      <c r="A1093" s="570" t="s">
        <v>5571</v>
      </c>
      <c r="B1093" s="570" t="s">
        <v>5579</v>
      </c>
      <c r="C1093" s="570" t="s">
        <v>1256</v>
      </c>
      <c r="D1093" s="570" t="s">
        <v>5459</v>
      </c>
      <c r="E1093" s="570" t="s">
        <v>2714</v>
      </c>
      <c r="F1093" s="570">
        <v>32</v>
      </c>
      <c r="G1093" s="570">
        <v>190</v>
      </c>
      <c r="H1093" s="570">
        <v>325</v>
      </c>
      <c r="I1093" s="569"/>
      <c r="J1093" s="121"/>
      <c r="K1093" s="121"/>
      <c r="L1093" s="121"/>
      <c r="M1093" s="570"/>
      <c r="N1093" s="569"/>
      <c r="O1093" s="569"/>
      <c r="P1093" s="569"/>
      <c r="Q1093" s="121"/>
      <c r="R1093" s="121" t="s">
        <v>5580</v>
      </c>
      <c r="S1093" s="121" t="s">
        <v>2716</v>
      </c>
      <c r="T1093" s="121" t="s">
        <v>2717</v>
      </c>
      <c r="U1093" s="121">
        <v>0</v>
      </c>
      <c r="V1093" s="121" t="s">
        <v>2719</v>
      </c>
      <c r="W1093" s="121" t="s">
        <v>2720</v>
      </c>
      <c r="X1093" s="121" t="s">
        <v>3193</v>
      </c>
      <c r="Y1093" s="121" t="s">
        <v>2465</v>
      </c>
      <c r="Z1093" s="121" t="s">
        <v>2722</v>
      </c>
      <c r="AA1093" s="121" t="s">
        <v>2723</v>
      </c>
      <c r="AB1093" s="121" t="s">
        <v>5581</v>
      </c>
      <c r="AC1093" s="121" t="s">
        <v>2103</v>
      </c>
      <c r="AD1093" s="121" t="s">
        <v>2725</v>
      </c>
      <c r="AE1093" s="121" t="s">
        <v>5575</v>
      </c>
      <c r="AF1093" s="121"/>
      <c r="AG1093" s="121"/>
      <c r="AH1093" s="121"/>
      <c r="AI1093" s="551"/>
      <c r="AJ1093" s="551"/>
      <c r="AK1093" s="551"/>
      <c r="AL1093" s="551"/>
      <c r="AM1093" s="551"/>
      <c r="AN1093" s="551"/>
      <c r="AO1093" s="551"/>
      <c r="AP1093" s="551"/>
      <c r="AQ1093" s="551"/>
      <c r="AR1093" s="551"/>
      <c r="AS1093" s="551"/>
      <c r="AT1093" s="551"/>
      <c r="AU1093" s="551"/>
      <c r="AV1093" s="551"/>
      <c r="AW1093" s="551"/>
      <c r="AX1093" s="551"/>
    </row>
    <row r="1094">
      <c r="A1094" s="570" t="s">
        <v>5571</v>
      </c>
      <c r="B1094" s="570" t="s">
        <v>5582</v>
      </c>
      <c r="C1094" s="570" t="s">
        <v>1256</v>
      </c>
      <c r="D1094" s="570" t="s">
        <v>5459</v>
      </c>
      <c r="E1094" s="570" t="s">
        <v>2714</v>
      </c>
      <c r="F1094" s="570">
        <v>32</v>
      </c>
      <c r="G1094" s="570">
        <v>190</v>
      </c>
      <c r="H1094" s="570">
        <v>325</v>
      </c>
      <c r="I1094" s="569"/>
      <c r="J1094" s="121"/>
      <c r="K1094" s="121"/>
      <c r="L1094" s="121"/>
      <c r="M1094" s="570"/>
      <c r="N1094" s="569"/>
      <c r="O1094" s="569"/>
      <c r="P1094" s="569"/>
      <c r="Q1094" s="121"/>
      <c r="R1094" s="121" t="s">
        <v>5583</v>
      </c>
      <c r="S1094" s="121" t="s">
        <v>2716</v>
      </c>
      <c r="T1094" s="121" t="s">
        <v>2717</v>
      </c>
      <c r="U1094" s="121">
        <v>0</v>
      </c>
      <c r="V1094" s="121" t="s">
        <v>2719</v>
      </c>
      <c r="W1094" s="121" t="s">
        <v>2720</v>
      </c>
      <c r="X1094" s="121" t="s">
        <v>3193</v>
      </c>
      <c r="Y1094" s="121" t="s">
        <v>2465</v>
      </c>
      <c r="Z1094" s="121" t="s">
        <v>2722</v>
      </c>
      <c r="AA1094" s="121" t="s">
        <v>2723</v>
      </c>
      <c r="AB1094" s="121" t="s">
        <v>5584</v>
      </c>
      <c r="AC1094" s="121" t="s">
        <v>2103</v>
      </c>
      <c r="AD1094" s="121" t="s">
        <v>2725</v>
      </c>
      <c r="AE1094" s="121" t="s">
        <v>4331</v>
      </c>
      <c r="AF1094" s="121"/>
      <c r="AG1094" s="121"/>
      <c r="AH1094" s="121"/>
      <c r="AI1094" s="551"/>
      <c r="AJ1094" s="551"/>
      <c r="AK1094" s="551"/>
      <c r="AL1094" s="551"/>
      <c r="AM1094" s="551"/>
      <c r="AN1094" s="551"/>
      <c r="AO1094" s="551"/>
      <c r="AP1094" s="551"/>
      <c r="AQ1094" s="551"/>
      <c r="AR1094" s="551"/>
      <c r="AS1094" s="551"/>
      <c r="AT1094" s="551"/>
      <c r="AU1094" s="551"/>
      <c r="AV1094" s="551"/>
      <c r="AW1094" s="551"/>
      <c r="AX1094" s="551"/>
    </row>
    <row r="1095">
      <c r="A1095" s="570" t="s">
        <v>5571</v>
      </c>
      <c r="B1095" s="570" t="s">
        <v>5585</v>
      </c>
      <c r="C1095" s="570" t="s">
        <v>1256</v>
      </c>
      <c r="D1095" s="570" t="s">
        <v>5459</v>
      </c>
      <c r="E1095" s="570" t="s">
        <v>2714</v>
      </c>
      <c r="F1095" s="570">
        <v>32</v>
      </c>
      <c r="G1095" s="570">
        <v>125</v>
      </c>
      <c r="H1095" s="570">
        <v>325</v>
      </c>
      <c r="I1095" s="569"/>
      <c r="J1095" s="121"/>
      <c r="K1095" s="121"/>
      <c r="L1095" s="121"/>
      <c r="M1095" s="570"/>
      <c r="N1095" s="569"/>
      <c r="O1095" s="569"/>
      <c r="P1095" s="569"/>
      <c r="Q1095" s="121"/>
      <c r="R1095" s="121" t="s">
        <v>5586</v>
      </c>
      <c r="S1095" s="121" t="s">
        <v>2716</v>
      </c>
      <c r="T1095" s="121" t="s">
        <v>2717</v>
      </c>
      <c r="U1095" s="121">
        <v>0</v>
      </c>
      <c r="V1095" s="121" t="s">
        <v>2719</v>
      </c>
      <c r="W1095" s="121" t="s">
        <v>2720</v>
      </c>
      <c r="X1095" s="121" t="s">
        <v>3193</v>
      </c>
      <c r="Y1095" s="121" t="s">
        <v>2465</v>
      </c>
      <c r="Z1095" s="121" t="s">
        <v>2722</v>
      </c>
      <c r="AA1095" s="121" t="s">
        <v>2723</v>
      </c>
      <c r="AB1095" s="121" t="s">
        <v>5587</v>
      </c>
      <c r="AC1095" s="121" t="s">
        <v>2103</v>
      </c>
      <c r="AD1095" s="121" t="s">
        <v>2725</v>
      </c>
      <c r="AE1095" s="121" t="s">
        <v>5575</v>
      </c>
      <c r="AF1095" s="121"/>
      <c r="AG1095" s="121"/>
      <c r="AH1095" s="121"/>
      <c r="AI1095" s="551"/>
      <c r="AJ1095" s="551"/>
      <c r="AK1095" s="551"/>
      <c r="AL1095" s="551"/>
      <c r="AM1095" s="551"/>
      <c r="AN1095" s="551"/>
      <c r="AO1095" s="551"/>
      <c r="AP1095" s="551"/>
      <c r="AQ1095" s="551"/>
      <c r="AR1095" s="551"/>
      <c r="AS1095" s="551"/>
      <c r="AT1095" s="551"/>
      <c r="AU1095" s="551"/>
      <c r="AV1095" s="551"/>
      <c r="AW1095" s="551"/>
      <c r="AX1095" s="551"/>
    </row>
    <row r="1096">
      <c r="A1096" s="570" t="s">
        <v>5571</v>
      </c>
      <c r="B1096" s="570" t="s">
        <v>5588</v>
      </c>
      <c r="C1096" s="570" t="s">
        <v>1256</v>
      </c>
      <c r="D1096" s="570" t="s">
        <v>5459</v>
      </c>
      <c r="E1096" s="570" t="s">
        <v>2714</v>
      </c>
      <c r="F1096" s="570">
        <v>32</v>
      </c>
      <c r="G1096" s="570">
        <v>125</v>
      </c>
      <c r="H1096" s="570">
        <v>325</v>
      </c>
      <c r="I1096" s="569"/>
      <c r="J1096" s="121"/>
      <c r="K1096" s="121"/>
      <c r="L1096" s="121"/>
      <c r="M1096" s="570"/>
      <c r="N1096" s="569"/>
      <c r="O1096" s="569"/>
      <c r="P1096" s="569"/>
      <c r="Q1096" s="121"/>
      <c r="R1096" s="121" t="s">
        <v>5589</v>
      </c>
      <c r="S1096" s="121" t="s">
        <v>2716</v>
      </c>
      <c r="T1096" s="121" t="s">
        <v>2717</v>
      </c>
      <c r="U1096" s="121">
        <v>0</v>
      </c>
      <c r="V1096" s="121" t="s">
        <v>2719</v>
      </c>
      <c r="W1096" s="121" t="s">
        <v>2720</v>
      </c>
      <c r="X1096" s="121" t="s">
        <v>3193</v>
      </c>
      <c r="Y1096" s="121" t="s">
        <v>2465</v>
      </c>
      <c r="Z1096" s="121" t="s">
        <v>2722</v>
      </c>
      <c r="AA1096" s="121" t="s">
        <v>2723</v>
      </c>
      <c r="AB1096" s="121" t="s">
        <v>5590</v>
      </c>
      <c r="AC1096" s="121" t="s">
        <v>2103</v>
      </c>
      <c r="AD1096" s="121" t="s">
        <v>2725</v>
      </c>
      <c r="AE1096" s="121" t="s">
        <v>4331</v>
      </c>
      <c r="AF1096" s="121"/>
      <c r="AG1096" s="121"/>
      <c r="AH1096" s="121"/>
      <c r="AI1096" s="551"/>
      <c r="AJ1096" s="551"/>
      <c r="AK1096" s="551"/>
      <c r="AL1096" s="551"/>
      <c r="AM1096" s="551"/>
      <c r="AN1096" s="551"/>
      <c r="AO1096" s="551"/>
      <c r="AP1096" s="551"/>
      <c r="AQ1096" s="551"/>
      <c r="AR1096" s="551"/>
      <c r="AS1096" s="551"/>
      <c r="AT1096" s="551"/>
      <c r="AU1096" s="551"/>
      <c r="AV1096" s="551"/>
      <c r="AW1096" s="551"/>
      <c r="AX1096" s="551"/>
    </row>
    <row r="1097">
      <c r="A1097" s="570" t="s">
        <v>5591</v>
      </c>
      <c r="B1097" s="570" t="s">
        <v>5592</v>
      </c>
      <c r="C1097" s="570" t="s">
        <v>1228</v>
      </c>
      <c r="D1097" s="570" t="s">
        <v>1212</v>
      </c>
      <c r="E1097" s="570" t="s">
        <v>2714</v>
      </c>
      <c r="F1097" s="570">
        <v>14</v>
      </c>
      <c r="G1097" s="570">
        <v>128</v>
      </c>
      <c r="H1097" s="570">
        <v>11264</v>
      </c>
      <c r="I1097" s="569"/>
      <c r="J1097" s="121"/>
      <c r="K1097" s="121"/>
      <c r="L1097" s="121"/>
      <c r="M1097" s="570"/>
      <c r="N1097" s="569"/>
      <c r="O1097" s="569"/>
      <c r="P1097" s="569"/>
      <c r="Q1097" s="121"/>
      <c r="R1097" s="121" t="s">
        <v>5593</v>
      </c>
      <c r="S1097" s="121" t="s">
        <v>2716</v>
      </c>
      <c r="T1097" s="121" t="s">
        <v>3163</v>
      </c>
      <c r="U1097" s="121">
        <v>0</v>
      </c>
      <c r="V1097" s="121" t="s">
        <v>2720</v>
      </c>
      <c r="W1097" s="121" t="s">
        <v>2720</v>
      </c>
      <c r="X1097" s="121" t="s">
        <v>5594</v>
      </c>
      <c r="Y1097" s="121" t="s">
        <v>2465</v>
      </c>
      <c r="Z1097" s="121" t="s">
        <v>2785</v>
      </c>
      <c r="AA1097" s="121" t="s">
        <v>3666</v>
      </c>
      <c r="AB1097" s="121" t="s">
        <v>5595</v>
      </c>
      <c r="AC1097" s="121" t="s">
        <v>2103</v>
      </c>
      <c r="AD1097" s="121" t="s">
        <v>3224</v>
      </c>
      <c r="AE1097" s="121" t="s">
        <v>5596</v>
      </c>
      <c r="AF1097" s="121"/>
      <c r="AG1097" s="121"/>
      <c r="AH1097" s="121"/>
      <c r="AI1097" s="551"/>
      <c r="AJ1097" s="551"/>
      <c r="AK1097" s="551"/>
      <c r="AL1097" s="551"/>
      <c r="AM1097" s="551"/>
      <c r="AN1097" s="551"/>
      <c r="AO1097" s="551"/>
      <c r="AP1097" s="551"/>
      <c r="AQ1097" s="551"/>
      <c r="AR1097" s="551"/>
      <c r="AS1097" s="551"/>
      <c r="AT1097" s="551"/>
      <c r="AU1097" s="551"/>
      <c r="AV1097" s="551"/>
      <c r="AW1097" s="551"/>
      <c r="AX1097" s="551"/>
    </row>
    <row r="1098">
      <c r="A1098" s="570" t="s">
        <v>5591</v>
      </c>
      <c r="B1098" s="570" t="s">
        <v>5597</v>
      </c>
      <c r="C1098" s="570" t="s">
        <v>1228</v>
      </c>
      <c r="D1098" s="570" t="s">
        <v>1212</v>
      </c>
      <c r="E1098" s="570" t="s">
        <v>2714</v>
      </c>
      <c r="F1098" s="570">
        <v>14</v>
      </c>
      <c r="G1098" s="570">
        <v>128</v>
      </c>
      <c r="H1098" s="570">
        <v>11264</v>
      </c>
      <c r="I1098" s="569"/>
      <c r="J1098" s="121"/>
      <c r="K1098" s="121"/>
      <c r="L1098" s="121"/>
      <c r="M1098" s="570"/>
      <c r="N1098" s="569"/>
      <c r="O1098" s="569"/>
      <c r="P1098" s="569"/>
      <c r="Q1098" s="121"/>
      <c r="R1098" s="121" t="s">
        <v>5598</v>
      </c>
      <c r="S1098" s="121" t="s">
        <v>2716</v>
      </c>
      <c r="T1098" s="121" t="s">
        <v>3163</v>
      </c>
      <c r="U1098" s="121">
        <v>0</v>
      </c>
      <c r="V1098" s="121" t="s">
        <v>2720</v>
      </c>
      <c r="W1098" s="121" t="s">
        <v>2720</v>
      </c>
      <c r="X1098" s="121" t="s">
        <v>5594</v>
      </c>
      <c r="Y1098" s="121" t="s">
        <v>2465</v>
      </c>
      <c r="Z1098" s="121" t="s">
        <v>2785</v>
      </c>
      <c r="AA1098" s="121" t="s">
        <v>3666</v>
      </c>
      <c r="AB1098" s="121" t="s">
        <v>5599</v>
      </c>
      <c r="AC1098" s="121" t="s">
        <v>2103</v>
      </c>
      <c r="AD1098" s="121" t="s">
        <v>3224</v>
      </c>
      <c r="AE1098" s="121" t="s">
        <v>5596</v>
      </c>
      <c r="AF1098" s="121"/>
      <c r="AG1098" s="121"/>
      <c r="AH1098" s="121"/>
      <c r="AI1098" s="551"/>
      <c r="AJ1098" s="551"/>
      <c r="AK1098" s="551"/>
      <c r="AL1098" s="551"/>
      <c r="AM1098" s="551"/>
      <c r="AN1098" s="551"/>
      <c r="AO1098" s="551"/>
      <c r="AP1098" s="551"/>
      <c r="AQ1098" s="551"/>
      <c r="AR1098" s="551"/>
      <c r="AS1098" s="551"/>
      <c r="AT1098" s="551"/>
      <c r="AU1098" s="551"/>
      <c r="AV1098" s="551"/>
      <c r="AW1098" s="551"/>
      <c r="AX1098" s="551"/>
    </row>
    <row r="1099">
      <c r="A1099" s="570" t="s">
        <v>5591</v>
      </c>
      <c r="B1099" s="570" t="s">
        <v>5600</v>
      </c>
      <c r="C1099" s="570" t="s">
        <v>1228</v>
      </c>
      <c r="D1099" s="570" t="s">
        <v>1212</v>
      </c>
      <c r="E1099" s="570" t="s">
        <v>2714</v>
      </c>
      <c r="F1099" s="570">
        <v>14</v>
      </c>
      <c r="G1099" s="570">
        <v>128</v>
      </c>
      <c r="H1099" s="570">
        <v>11264</v>
      </c>
      <c r="I1099" s="569"/>
      <c r="J1099" s="121"/>
      <c r="K1099" s="121"/>
      <c r="L1099" s="121"/>
      <c r="M1099" s="570"/>
      <c r="N1099" s="569"/>
      <c r="O1099" s="569"/>
      <c r="P1099" s="569"/>
      <c r="Q1099" s="121"/>
      <c r="R1099" s="121" t="s">
        <v>5601</v>
      </c>
      <c r="S1099" s="121" t="s">
        <v>2716</v>
      </c>
      <c r="T1099" s="121" t="s">
        <v>3163</v>
      </c>
      <c r="U1099" s="121">
        <v>0</v>
      </c>
      <c r="V1099" s="121" t="s">
        <v>2720</v>
      </c>
      <c r="W1099" s="121" t="s">
        <v>2720</v>
      </c>
      <c r="X1099" s="121" t="s">
        <v>5594</v>
      </c>
      <c r="Y1099" s="121" t="s">
        <v>2465</v>
      </c>
      <c r="Z1099" s="121" t="s">
        <v>2785</v>
      </c>
      <c r="AA1099" s="121" t="s">
        <v>3666</v>
      </c>
      <c r="AB1099" s="121" t="s">
        <v>5602</v>
      </c>
      <c r="AC1099" s="121" t="s">
        <v>2103</v>
      </c>
      <c r="AD1099" s="121" t="s">
        <v>3224</v>
      </c>
      <c r="AE1099" s="121" t="s">
        <v>5596</v>
      </c>
      <c r="AF1099" s="121"/>
      <c r="AG1099" s="121"/>
      <c r="AH1099" s="121"/>
      <c r="AI1099" s="551"/>
      <c r="AJ1099" s="551"/>
      <c r="AK1099" s="551"/>
      <c r="AL1099" s="551"/>
      <c r="AM1099" s="551"/>
      <c r="AN1099" s="551"/>
      <c r="AO1099" s="551"/>
      <c r="AP1099" s="551"/>
      <c r="AQ1099" s="551"/>
      <c r="AR1099" s="551"/>
      <c r="AS1099" s="551"/>
      <c r="AT1099" s="551"/>
      <c r="AU1099" s="551"/>
      <c r="AV1099" s="551"/>
      <c r="AW1099" s="551"/>
      <c r="AX1099" s="551"/>
    </row>
    <row r="1100">
      <c r="A1100" s="570" t="s">
        <v>5591</v>
      </c>
      <c r="B1100" s="570" t="s">
        <v>5603</v>
      </c>
      <c r="C1100" s="570" t="s">
        <v>1228</v>
      </c>
      <c r="D1100" s="570" t="s">
        <v>1212</v>
      </c>
      <c r="E1100" s="570" t="s">
        <v>2714</v>
      </c>
      <c r="F1100" s="570">
        <v>14</v>
      </c>
      <c r="G1100" s="570">
        <v>128</v>
      </c>
      <c r="H1100" s="570">
        <v>11264</v>
      </c>
      <c r="I1100" s="569"/>
      <c r="J1100" s="121"/>
      <c r="K1100" s="121"/>
      <c r="L1100" s="121"/>
      <c r="M1100" s="570"/>
      <c r="N1100" s="569"/>
      <c r="O1100" s="569"/>
      <c r="P1100" s="569"/>
      <c r="Q1100" s="121"/>
      <c r="R1100" s="121" t="s">
        <v>5604</v>
      </c>
      <c r="S1100" s="121" t="s">
        <v>2716</v>
      </c>
      <c r="T1100" s="121" t="s">
        <v>3163</v>
      </c>
      <c r="U1100" s="121">
        <v>0</v>
      </c>
      <c r="V1100" s="121" t="s">
        <v>2720</v>
      </c>
      <c r="W1100" s="121" t="s">
        <v>2720</v>
      </c>
      <c r="X1100" s="121" t="s">
        <v>5594</v>
      </c>
      <c r="Y1100" s="121" t="s">
        <v>2465</v>
      </c>
      <c r="Z1100" s="121" t="s">
        <v>2785</v>
      </c>
      <c r="AA1100" s="121" t="s">
        <v>3666</v>
      </c>
      <c r="AB1100" s="121" t="s">
        <v>5605</v>
      </c>
      <c r="AC1100" s="121" t="s">
        <v>2103</v>
      </c>
      <c r="AD1100" s="121" t="s">
        <v>3224</v>
      </c>
      <c r="AE1100" s="121" t="s">
        <v>5596</v>
      </c>
      <c r="AF1100" s="121"/>
      <c r="AG1100" s="121"/>
      <c r="AH1100" s="121"/>
      <c r="AI1100" s="551"/>
      <c r="AJ1100" s="551"/>
      <c r="AK1100" s="551"/>
      <c r="AL1100" s="551"/>
      <c r="AM1100" s="551"/>
      <c r="AN1100" s="551"/>
      <c r="AO1100" s="551"/>
      <c r="AP1100" s="551"/>
      <c r="AQ1100" s="551"/>
      <c r="AR1100" s="551"/>
      <c r="AS1100" s="551"/>
      <c r="AT1100" s="551"/>
      <c r="AU1100" s="551"/>
      <c r="AV1100" s="551"/>
      <c r="AW1100" s="551"/>
      <c r="AX1100" s="551"/>
    </row>
    <row r="1101">
      <c r="A1101" s="570" t="s">
        <v>5591</v>
      </c>
      <c r="B1101" s="570" t="s">
        <v>5606</v>
      </c>
      <c r="C1101" s="570" t="s">
        <v>1228</v>
      </c>
      <c r="D1101" s="570" t="s">
        <v>1212</v>
      </c>
      <c r="E1101" s="570" t="s">
        <v>2714</v>
      </c>
      <c r="F1101" s="570">
        <v>14</v>
      </c>
      <c r="G1101" s="570">
        <v>128</v>
      </c>
      <c r="H1101" s="570">
        <v>11264</v>
      </c>
      <c r="I1101" s="569"/>
      <c r="J1101" s="121"/>
      <c r="K1101" s="121"/>
      <c r="L1101" s="121"/>
      <c r="M1101" s="570"/>
      <c r="N1101" s="569"/>
      <c r="O1101" s="569"/>
      <c r="P1101" s="569"/>
      <c r="Q1101" s="121"/>
      <c r="R1101" s="121" t="s">
        <v>5607</v>
      </c>
      <c r="S1101" s="121" t="s">
        <v>2716</v>
      </c>
      <c r="T1101" s="121" t="s">
        <v>3163</v>
      </c>
      <c r="U1101" s="121">
        <v>0</v>
      </c>
      <c r="V1101" s="121" t="s">
        <v>2720</v>
      </c>
      <c r="W1101" s="121" t="s">
        <v>2720</v>
      </c>
      <c r="X1101" s="121" t="s">
        <v>5594</v>
      </c>
      <c r="Y1101" s="121" t="s">
        <v>2465</v>
      </c>
      <c r="Z1101" s="121" t="s">
        <v>2785</v>
      </c>
      <c r="AA1101" s="121" t="s">
        <v>3666</v>
      </c>
      <c r="AB1101" s="121" t="s">
        <v>5608</v>
      </c>
      <c r="AC1101" s="121" t="s">
        <v>2103</v>
      </c>
      <c r="AD1101" s="121" t="s">
        <v>3224</v>
      </c>
      <c r="AE1101" s="121" t="s">
        <v>5596</v>
      </c>
      <c r="AF1101" s="121"/>
      <c r="AG1101" s="121"/>
      <c r="AH1101" s="121"/>
      <c r="AI1101" s="551"/>
      <c r="AJ1101" s="551"/>
      <c r="AK1101" s="551"/>
      <c r="AL1101" s="551"/>
      <c r="AM1101" s="551"/>
      <c r="AN1101" s="551"/>
      <c r="AO1101" s="551"/>
      <c r="AP1101" s="551"/>
      <c r="AQ1101" s="551"/>
      <c r="AR1101" s="551"/>
      <c r="AS1101" s="551"/>
      <c r="AT1101" s="551"/>
      <c r="AU1101" s="551"/>
      <c r="AV1101" s="551"/>
      <c r="AW1101" s="551"/>
      <c r="AX1101" s="551"/>
    </row>
    <row r="1102">
      <c r="A1102" s="570" t="s">
        <v>5591</v>
      </c>
      <c r="B1102" s="570" t="s">
        <v>5609</v>
      </c>
      <c r="C1102" s="570" t="s">
        <v>1228</v>
      </c>
      <c r="D1102" s="570" t="s">
        <v>1212</v>
      </c>
      <c r="E1102" s="570" t="s">
        <v>2714</v>
      </c>
      <c r="F1102" s="570">
        <v>14</v>
      </c>
      <c r="G1102" s="570">
        <v>128</v>
      </c>
      <c r="H1102" s="570">
        <v>11264</v>
      </c>
      <c r="I1102" s="569"/>
      <c r="J1102" s="121"/>
      <c r="K1102" s="121"/>
      <c r="L1102" s="121"/>
      <c r="M1102" s="570"/>
      <c r="N1102" s="569"/>
      <c r="O1102" s="569"/>
      <c r="P1102" s="569"/>
      <c r="Q1102" s="121"/>
      <c r="R1102" s="121" t="s">
        <v>5610</v>
      </c>
      <c r="S1102" s="121" t="s">
        <v>2716</v>
      </c>
      <c r="T1102" s="121" t="s">
        <v>3163</v>
      </c>
      <c r="U1102" s="121">
        <v>0</v>
      </c>
      <c r="V1102" s="121" t="s">
        <v>2720</v>
      </c>
      <c r="W1102" s="121" t="s">
        <v>2720</v>
      </c>
      <c r="X1102" s="121" t="s">
        <v>5594</v>
      </c>
      <c r="Y1102" s="121" t="s">
        <v>2465</v>
      </c>
      <c r="Z1102" s="121" t="s">
        <v>2785</v>
      </c>
      <c r="AA1102" s="121" t="s">
        <v>3666</v>
      </c>
      <c r="AB1102" s="121" t="s">
        <v>5611</v>
      </c>
      <c r="AC1102" s="121" t="s">
        <v>2103</v>
      </c>
      <c r="AD1102" s="121" t="s">
        <v>3224</v>
      </c>
      <c r="AE1102" s="121" t="s">
        <v>5596</v>
      </c>
      <c r="AF1102" s="121"/>
      <c r="AG1102" s="121"/>
      <c r="AH1102" s="121"/>
      <c r="AI1102" s="551"/>
      <c r="AJ1102" s="551"/>
      <c r="AK1102" s="551"/>
      <c r="AL1102" s="551"/>
      <c r="AM1102" s="551"/>
      <c r="AN1102" s="551"/>
      <c r="AO1102" s="551"/>
      <c r="AP1102" s="551"/>
      <c r="AQ1102" s="551"/>
      <c r="AR1102" s="551"/>
      <c r="AS1102" s="551"/>
      <c r="AT1102" s="551"/>
      <c r="AU1102" s="551"/>
      <c r="AV1102" s="551"/>
      <c r="AW1102" s="551"/>
      <c r="AX1102" s="551"/>
    </row>
    <row r="1103">
      <c r="A1103" s="570" t="s">
        <v>5591</v>
      </c>
      <c r="B1103" s="570" t="s">
        <v>5612</v>
      </c>
      <c r="C1103" s="570" t="s">
        <v>1228</v>
      </c>
      <c r="D1103" s="570" t="s">
        <v>1212</v>
      </c>
      <c r="E1103" s="570" t="s">
        <v>2714</v>
      </c>
      <c r="F1103" s="570">
        <v>14</v>
      </c>
      <c r="G1103" s="570">
        <v>128</v>
      </c>
      <c r="H1103" s="570">
        <v>11264</v>
      </c>
      <c r="I1103" s="569"/>
      <c r="J1103" s="121"/>
      <c r="K1103" s="121"/>
      <c r="L1103" s="121"/>
      <c r="M1103" s="570"/>
      <c r="N1103" s="569"/>
      <c r="O1103" s="569"/>
      <c r="P1103" s="569"/>
      <c r="Q1103" s="121"/>
      <c r="R1103" s="121" t="s">
        <v>5613</v>
      </c>
      <c r="S1103" s="121" t="s">
        <v>2716</v>
      </c>
      <c r="T1103" s="121" t="s">
        <v>3163</v>
      </c>
      <c r="U1103" s="121">
        <v>0</v>
      </c>
      <c r="V1103" s="121" t="s">
        <v>2720</v>
      </c>
      <c r="W1103" s="121" t="s">
        <v>2720</v>
      </c>
      <c r="X1103" s="121" t="s">
        <v>5594</v>
      </c>
      <c r="Y1103" s="121" t="s">
        <v>2465</v>
      </c>
      <c r="Z1103" s="121" t="s">
        <v>2785</v>
      </c>
      <c r="AA1103" s="121" t="s">
        <v>3666</v>
      </c>
      <c r="AB1103" s="121" t="s">
        <v>5614</v>
      </c>
      <c r="AC1103" s="121" t="s">
        <v>2103</v>
      </c>
      <c r="AD1103" s="121" t="s">
        <v>3224</v>
      </c>
      <c r="AE1103" s="121" t="s">
        <v>5596</v>
      </c>
      <c r="AF1103" s="121"/>
      <c r="AG1103" s="121"/>
      <c r="AH1103" s="121"/>
      <c r="AI1103" s="551"/>
      <c r="AJ1103" s="551"/>
      <c r="AK1103" s="551"/>
      <c r="AL1103" s="551"/>
      <c r="AM1103" s="551"/>
      <c r="AN1103" s="551"/>
      <c r="AO1103" s="551"/>
      <c r="AP1103" s="551"/>
      <c r="AQ1103" s="551"/>
      <c r="AR1103" s="551"/>
      <c r="AS1103" s="551"/>
      <c r="AT1103" s="551"/>
      <c r="AU1103" s="551"/>
      <c r="AV1103" s="551"/>
      <c r="AW1103" s="551"/>
      <c r="AX1103" s="551"/>
    </row>
    <row r="1104">
      <c r="A1104" s="570" t="s">
        <v>5591</v>
      </c>
      <c r="B1104" s="570" t="s">
        <v>5615</v>
      </c>
      <c r="C1104" s="570" t="s">
        <v>1228</v>
      </c>
      <c r="D1104" s="570" t="s">
        <v>1212</v>
      </c>
      <c r="E1104" s="570" t="s">
        <v>2714</v>
      </c>
      <c r="F1104" s="570">
        <v>14</v>
      </c>
      <c r="G1104" s="570">
        <v>128</v>
      </c>
      <c r="H1104" s="570">
        <v>11264</v>
      </c>
      <c r="I1104" s="569"/>
      <c r="J1104" s="121"/>
      <c r="K1104" s="121"/>
      <c r="L1104" s="121"/>
      <c r="M1104" s="570"/>
      <c r="N1104" s="569"/>
      <c r="O1104" s="569"/>
      <c r="P1104" s="569"/>
      <c r="Q1104" s="121"/>
      <c r="R1104" s="121" t="s">
        <v>5616</v>
      </c>
      <c r="S1104" s="121" t="s">
        <v>2716</v>
      </c>
      <c r="T1104" s="121" t="s">
        <v>3163</v>
      </c>
      <c r="U1104" s="121">
        <v>0</v>
      </c>
      <c r="V1104" s="121" t="s">
        <v>2720</v>
      </c>
      <c r="W1104" s="121" t="s">
        <v>2720</v>
      </c>
      <c r="X1104" s="121" t="s">
        <v>5594</v>
      </c>
      <c r="Y1104" s="121" t="s">
        <v>2465</v>
      </c>
      <c r="Z1104" s="121" t="s">
        <v>2785</v>
      </c>
      <c r="AA1104" s="121" t="s">
        <v>3666</v>
      </c>
      <c r="AB1104" s="121" t="s">
        <v>5617</v>
      </c>
      <c r="AC1104" s="121" t="s">
        <v>2103</v>
      </c>
      <c r="AD1104" s="121" t="s">
        <v>3224</v>
      </c>
      <c r="AE1104" s="121" t="s">
        <v>5596</v>
      </c>
      <c r="AF1104" s="121"/>
      <c r="AG1104" s="121"/>
      <c r="AH1104" s="121"/>
      <c r="AI1104" s="551"/>
      <c r="AJ1104" s="551"/>
      <c r="AK1104" s="551"/>
      <c r="AL1104" s="551"/>
      <c r="AM1104" s="551"/>
      <c r="AN1104" s="551"/>
      <c r="AO1104" s="551"/>
      <c r="AP1104" s="551"/>
      <c r="AQ1104" s="551"/>
      <c r="AR1104" s="551"/>
      <c r="AS1104" s="551"/>
      <c r="AT1104" s="551"/>
      <c r="AU1104" s="551"/>
      <c r="AV1104" s="551"/>
      <c r="AW1104" s="551"/>
      <c r="AX1104" s="551"/>
    </row>
    <row r="1105">
      <c r="A1105" s="570" t="s">
        <v>5591</v>
      </c>
      <c r="B1105" s="570" t="s">
        <v>5618</v>
      </c>
      <c r="C1105" s="570" t="s">
        <v>1228</v>
      </c>
      <c r="D1105" s="570" t="s">
        <v>1212</v>
      </c>
      <c r="E1105" s="570" t="s">
        <v>2714</v>
      </c>
      <c r="F1105" s="570">
        <v>14</v>
      </c>
      <c r="G1105" s="570">
        <v>128</v>
      </c>
      <c r="H1105" s="570">
        <v>11264</v>
      </c>
      <c r="I1105" s="569"/>
      <c r="J1105" s="121"/>
      <c r="K1105" s="121"/>
      <c r="L1105" s="121"/>
      <c r="M1105" s="570"/>
      <c r="N1105" s="569"/>
      <c r="O1105" s="569"/>
      <c r="P1105" s="569"/>
      <c r="Q1105" s="121"/>
      <c r="R1105" s="121" t="s">
        <v>5619</v>
      </c>
      <c r="S1105" s="121" t="s">
        <v>2716</v>
      </c>
      <c r="T1105" s="121" t="s">
        <v>3163</v>
      </c>
      <c r="U1105" s="121">
        <v>0</v>
      </c>
      <c r="V1105" s="121" t="s">
        <v>2720</v>
      </c>
      <c r="W1105" s="121" t="s">
        <v>2720</v>
      </c>
      <c r="X1105" s="121" t="s">
        <v>5594</v>
      </c>
      <c r="Y1105" s="121" t="s">
        <v>2465</v>
      </c>
      <c r="Z1105" s="121" t="s">
        <v>2785</v>
      </c>
      <c r="AA1105" s="121" t="s">
        <v>3666</v>
      </c>
      <c r="AB1105" s="121" t="s">
        <v>5620</v>
      </c>
      <c r="AC1105" s="121" t="s">
        <v>2103</v>
      </c>
      <c r="AD1105" s="121" t="s">
        <v>3224</v>
      </c>
      <c r="AE1105" s="121" t="s">
        <v>5596</v>
      </c>
      <c r="AF1105" s="121"/>
      <c r="AG1105" s="121"/>
      <c r="AH1105" s="121"/>
      <c r="AI1105" s="551"/>
      <c r="AJ1105" s="551"/>
      <c r="AK1105" s="551"/>
      <c r="AL1105" s="551"/>
      <c r="AM1105" s="551"/>
      <c r="AN1105" s="551"/>
      <c r="AO1105" s="551"/>
      <c r="AP1105" s="551"/>
      <c r="AQ1105" s="551"/>
      <c r="AR1105" s="551"/>
      <c r="AS1105" s="551"/>
      <c r="AT1105" s="551"/>
      <c r="AU1105" s="551"/>
      <c r="AV1105" s="551"/>
      <c r="AW1105" s="551"/>
      <c r="AX1105" s="551"/>
    </row>
    <row r="1106">
      <c r="A1106" s="570" t="s">
        <v>5591</v>
      </c>
      <c r="B1106" s="570" t="s">
        <v>5621</v>
      </c>
      <c r="C1106" s="570" t="s">
        <v>1228</v>
      </c>
      <c r="D1106" s="570" t="s">
        <v>1212</v>
      </c>
      <c r="E1106" s="570" t="s">
        <v>2714</v>
      </c>
      <c r="F1106" s="570">
        <v>14</v>
      </c>
      <c r="G1106" s="570">
        <v>128</v>
      </c>
      <c r="H1106" s="570">
        <v>11264</v>
      </c>
      <c r="I1106" s="569"/>
      <c r="J1106" s="121"/>
      <c r="K1106" s="121"/>
      <c r="L1106" s="121"/>
      <c r="M1106" s="570"/>
      <c r="N1106" s="569"/>
      <c r="O1106" s="569"/>
      <c r="P1106" s="569"/>
      <c r="Q1106" s="121"/>
      <c r="R1106" s="121" t="s">
        <v>5622</v>
      </c>
      <c r="S1106" s="121" t="s">
        <v>2716</v>
      </c>
      <c r="T1106" s="121" t="s">
        <v>3163</v>
      </c>
      <c r="U1106" s="121">
        <v>0</v>
      </c>
      <c r="V1106" s="121" t="s">
        <v>2720</v>
      </c>
      <c r="W1106" s="121" t="s">
        <v>2720</v>
      </c>
      <c r="X1106" s="121" t="s">
        <v>5594</v>
      </c>
      <c r="Y1106" s="121" t="s">
        <v>2465</v>
      </c>
      <c r="Z1106" s="121" t="s">
        <v>2785</v>
      </c>
      <c r="AA1106" s="121" t="s">
        <v>3666</v>
      </c>
      <c r="AB1106" s="121" t="s">
        <v>5623</v>
      </c>
      <c r="AC1106" s="121" t="s">
        <v>2103</v>
      </c>
      <c r="AD1106" s="121" t="s">
        <v>3224</v>
      </c>
      <c r="AE1106" s="121" t="s">
        <v>5596</v>
      </c>
      <c r="AF1106" s="121"/>
      <c r="AG1106" s="121"/>
      <c r="AH1106" s="121"/>
      <c r="AI1106" s="551"/>
      <c r="AJ1106" s="551"/>
      <c r="AK1106" s="551"/>
      <c r="AL1106" s="551"/>
      <c r="AM1106" s="551"/>
      <c r="AN1106" s="551"/>
      <c r="AO1106" s="551"/>
      <c r="AP1106" s="551"/>
      <c r="AQ1106" s="551"/>
      <c r="AR1106" s="551"/>
      <c r="AS1106" s="551"/>
      <c r="AT1106" s="551"/>
      <c r="AU1106" s="551"/>
      <c r="AV1106" s="551"/>
      <c r="AW1106" s="551"/>
      <c r="AX1106" s="551"/>
    </row>
    <row r="1107">
      <c r="A1107" s="570" t="s">
        <v>5591</v>
      </c>
      <c r="B1107" s="570" t="s">
        <v>5624</v>
      </c>
      <c r="C1107" s="570" t="s">
        <v>1228</v>
      </c>
      <c r="D1107" s="570" t="s">
        <v>1212</v>
      </c>
      <c r="E1107" s="570" t="s">
        <v>2714</v>
      </c>
      <c r="F1107" s="570">
        <v>6</v>
      </c>
      <c r="G1107" s="570">
        <v>32</v>
      </c>
      <c r="H1107" s="570">
        <v>600</v>
      </c>
      <c r="I1107" s="569"/>
      <c r="J1107" s="121"/>
      <c r="K1107" s="121"/>
      <c r="L1107" s="121"/>
      <c r="M1107" s="570"/>
      <c r="N1107" s="569"/>
      <c r="O1107" s="569"/>
      <c r="P1107" s="569"/>
      <c r="Q1107" s="121"/>
      <c r="R1107" s="121" t="s">
        <v>5625</v>
      </c>
      <c r="S1107" s="121" t="s">
        <v>2716</v>
      </c>
      <c r="T1107" s="121" t="s">
        <v>3163</v>
      </c>
      <c r="U1107" s="121">
        <v>0</v>
      </c>
      <c r="V1107" s="121" t="s">
        <v>2720</v>
      </c>
      <c r="W1107" s="121" t="s">
        <v>2720</v>
      </c>
      <c r="X1107" s="121" t="s">
        <v>5594</v>
      </c>
      <c r="Y1107" s="121" t="s">
        <v>2465</v>
      </c>
      <c r="Z1107" s="121" t="s">
        <v>2785</v>
      </c>
      <c r="AA1107" s="121" t="s">
        <v>3666</v>
      </c>
      <c r="AB1107" s="121" t="s">
        <v>5626</v>
      </c>
      <c r="AC1107" s="121" t="s">
        <v>2103</v>
      </c>
      <c r="AD1107" s="121" t="s">
        <v>3224</v>
      </c>
      <c r="AE1107" s="121" t="s">
        <v>5596</v>
      </c>
      <c r="AF1107" s="121"/>
      <c r="AG1107" s="121"/>
      <c r="AH1107" s="121"/>
      <c r="AI1107" s="551"/>
      <c r="AJ1107" s="551"/>
      <c r="AK1107" s="551"/>
      <c r="AL1107" s="551"/>
      <c r="AM1107" s="551"/>
      <c r="AN1107" s="551"/>
      <c r="AO1107" s="551"/>
      <c r="AP1107" s="551"/>
      <c r="AQ1107" s="551"/>
      <c r="AR1107" s="551"/>
      <c r="AS1107" s="551"/>
      <c r="AT1107" s="551"/>
      <c r="AU1107" s="551"/>
      <c r="AV1107" s="551"/>
      <c r="AW1107" s="551"/>
      <c r="AX1107" s="551"/>
    </row>
    <row r="1108">
      <c r="A1108" s="570" t="s">
        <v>5591</v>
      </c>
      <c r="B1108" s="570" t="s">
        <v>5627</v>
      </c>
      <c r="C1108" s="570" t="s">
        <v>1228</v>
      </c>
      <c r="D1108" s="570" t="s">
        <v>1212</v>
      </c>
      <c r="E1108" s="570" t="s">
        <v>2714</v>
      </c>
      <c r="F1108" s="570">
        <v>6</v>
      </c>
      <c r="G1108" s="570">
        <v>32</v>
      </c>
      <c r="H1108" s="570">
        <v>600</v>
      </c>
      <c r="I1108" s="569"/>
      <c r="J1108" s="121"/>
      <c r="K1108" s="121"/>
      <c r="L1108" s="121"/>
      <c r="M1108" s="570"/>
      <c r="N1108" s="569"/>
      <c r="O1108" s="569"/>
      <c r="P1108" s="569"/>
      <c r="Q1108" s="121"/>
      <c r="R1108" s="121" t="s">
        <v>5628</v>
      </c>
      <c r="S1108" s="121" t="s">
        <v>2716</v>
      </c>
      <c r="T1108" s="121" t="s">
        <v>3163</v>
      </c>
      <c r="U1108" s="121">
        <v>0</v>
      </c>
      <c r="V1108" s="121" t="s">
        <v>2720</v>
      </c>
      <c r="W1108" s="121" t="s">
        <v>2720</v>
      </c>
      <c r="X1108" s="121" t="s">
        <v>5594</v>
      </c>
      <c r="Y1108" s="121" t="s">
        <v>2465</v>
      </c>
      <c r="Z1108" s="121" t="s">
        <v>2785</v>
      </c>
      <c r="AA1108" s="121" t="s">
        <v>3666</v>
      </c>
      <c r="AB1108" s="121" t="s">
        <v>5629</v>
      </c>
      <c r="AC1108" s="121" t="s">
        <v>2103</v>
      </c>
      <c r="AD1108" s="121" t="s">
        <v>3224</v>
      </c>
      <c r="AE1108" s="121" t="s">
        <v>5596</v>
      </c>
      <c r="AF1108" s="121"/>
      <c r="AG1108" s="121"/>
      <c r="AH1108" s="121"/>
      <c r="AI1108" s="551"/>
      <c r="AJ1108" s="551"/>
      <c r="AK1108" s="551"/>
      <c r="AL1108" s="551"/>
      <c r="AM1108" s="551"/>
      <c r="AN1108" s="551"/>
      <c r="AO1108" s="551"/>
      <c r="AP1108" s="551"/>
      <c r="AQ1108" s="551"/>
      <c r="AR1108" s="551"/>
      <c r="AS1108" s="551"/>
      <c r="AT1108" s="551"/>
      <c r="AU1108" s="551"/>
      <c r="AV1108" s="551"/>
      <c r="AW1108" s="551"/>
      <c r="AX1108" s="551"/>
    </row>
    <row r="1109">
      <c r="A1109" s="570" t="s">
        <v>5591</v>
      </c>
      <c r="B1109" s="570" t="s">
        <v>5630</v>
      </c>
      <c r="C1109" s="570" t="s">
        <v>1228</v>
      </c>
      <c r="D1109" s="570" t="s">
        <v>1212</v>
      </c>
      <c r="E1109" s="570" t="s">
        <v>2714</v>
      </c>
      <c r="F1109" s="570">
        <v>12</v>
      </c>
      <c r="G1109" s="570">
        <v>96</v>
      </c>
      <c r="H1109" s="570">
        <v>600</v>
      </c>
      <c r="I1109" s="569"/>
      <c r="J1109" s="121"/>
      <c r="K1109" s="121"/>
      <c r="L1109" s="121"/>
      <c r="M1109" s="570"/>
      <c r="N1109" s="569"/>
      <c r="O1109" s="569"/>
      <c r="P1109" s="569"/>
      <c r="Q1109" s="121"/>
      <c r="R1109" s="121" t="s">
        <v>5631</v>
      </c>
      <c r="S1109" s="121" t="s">
        <v>2716</v>
      </c>
      <c r="T1109" s="121" t="s">
        <v>3163</v>
      </c>
      <c r="U1109" s="121">
        <v>0</v>
      </c>
      <c r="V1109" s="121" t="s">
        <v>2720</v>
      </c>
      <c r="W1109" s="121" t="s">
        <v>2720</v>
      </c>
      <c r="X1109" s="121" t="s">
        <v>5594</v>
      </c>
      <c r="Y1109" s="121" t="s">
        <v>2465</v>
      </c>
      <c r="Z1109" s="121" t="s">
        <v>2785</v>
      </c>
      <c r="AA1109" s="121" t="s">
        <v>3666</v>
      </c>
      <c r="AB1109" s="121" t="s">
        <v>5632</v>
      </c>
      <c r="AC1109" s="121" t="s">
        <v>2103</v>
      </c>
      <c r="AD1109" s="121" t="s">
        <v>3224</v>
      </c>
      <c r="AE1109" s="121" t="s">
        <v>5633</v>
      </c>
      <c r="AF1109" s="121"/>
      <c r="AG1109" s="121"/>
      <c r="AH1109" s="121"/>
      <c r="AI1109" s="551"/>
      <c r="AJ1109" s="551"/>
      <c r="AK1109" s="551"/>
      <c r="AL1109" s="551"/>
      <c r="AM1109" s="551"/>
      <c r="AN1109" s="551"/>
      <c r="AO1109" s="551"/>
      <c r="AP1109" s="551"/>
      <c r="AQ1109" s="551"/>
      <c r="AR1109" s="551"/>
      <c r="AS1109" s="551"/>
      <c r="AT1109" s="551"/>
      <c r="AU1109" s="551"/>
      <c r="AV1109" s="551"/>
      <c r="AW1109" s="551"/>
      <c r="AX1109" s="551"/>
    </row>
    <row r="1110">
      <c r="A1110" s="570" t="s">
        <v>5591</v>
      </c>
      <c r="B1110" s="570" t="s">
        <v>5634</v>
      </c>
      <c r="C1110" s="570" t="s">
        <v>1228</v>
      </c>
      <c r="D1110" s="570" t="s">
        <v>1212</v>
      </c>
      <c r="E1110" s="570" t="s">
        <v>2714</v>
      </c>
      <c r="F1110" s="570">
        <v>12</v>
      </c>
      <c r="G1110" s="570">
        <v>96</v>
      </c>
      <c r="H1110" s="570">
        <v>600</v>
      </c>
      <c r="I1110" s="569"/>
      <c r="J1110" s="121"/>
      <c r="K1110" s="121"/>
      <c r="L1110" s="121"/>
      <c r="M1110" s="570"/>
      <c r="N1110" s="569"/>
      <c r="O1110" s="569"/>
      <c r="P1110" s="569"/>
      <c r="Q1110" s="121"/>
      <c r="R1110" s="121" t="s">
        <v>5635</v>
      </c>
      <c r="S1110" s="121" t="s">
        <v>2716</v>
      </c>
      <c r="T1110" s="121" t="s">
        <v>3163</v>
      </c>
      <c r="U1110" s="121">
        <v>0</v>
      </c>
      <c r="V1110" s="121" t="s">
        <v>2720</v>
      </c>
      <c r="W1110" s="121" t="s">
        <v>2720</v>
      </c>
      <c r="X1110" s="121" t="s">
        <v>5594</v>
      </c>
      <c r="Y1110" s="121" t="s">
        <v>2465</v>
      </c>
      <c r="Z1110" s="121" t="s">
        <v>2785</v>
      </c>
      <c r="AA1110" s="121" t="s">
        <v>3666</v>
      </c>
      <c r="AB1110" s="121" t="s">
        <v>5636</v>
      </c>
      <c r="AC1110" s="121" t="s">
        <v>2103</v>
      </c>
      <c r="AD1110" s="121" t="s">
        <v>3224</v>
      </c>
      <c r="AE1110" s="121" t="s">
        <v>5633</v>
      </c>
      <c r="AF1110" s="121"/>
      <c r="AG1110" s="121"/>
      <c r="AH1110" s="121"/>
      <c r="AI1110" s="551"/>
      <c r="AJ1110" s="551"/>
      <c r="AK1110" s="551"/>
      <c r="AL1110" s="551"/>
      <c r="AM1110" s="551"/>
      <c r="AN1110" s="551"/>
      <c r="AO1110" s="551"/>
      <c r="AP1110" s="551"/>
      <c r="AQ1110" s="551"/>
      <c r="AR1110" s="551"/>
      <c r="AS1110" s="551"/>
      <c r="AT1110" s="551"/>
      <c r="AU1110" s="551"/>
      <c r="AV1110" s="551"/>
      <c r="AW1110" s="551"/>
      <c r="AX1110" s="551"/>
    </row>
    <row r="1111">
      <c r="A1111" s="570" t="s">
        <v>5591</v>
      </c>
      <c r="B1111" s="570" t="s">
        <v>5637</v>
      </c>
      <c r="C1111" s="570" t="s">
        <v>1228</v>
      </c>
      <c r="D1111" s="570" t="s">
        <v>1212</v>
      </c>
      <c r="E1111" s="570" t="s">
        <v>2714</v>
      </c>
      <c r="F1111" s="570">
        <v>12</v>
      </c>
      <c r="G1111" s="570">
        <v>128</v>
      </c>
      <c r="H1111" s="570">
        <v>800</v>
      </c>
      <c r="I1111" s="569"/>
      <c r="J1111" s="121"/>
      <c r="K1111" s="121"/>
      <c r="L1111" s="121"/>
      <c r="M1111" s="570"/>
      <c r="N1111" s="569"/>
      <c r="O1111" s="569"/>
      <c r="P1111" s="569"/>
      <c r="Q1111" s="121"/>
      <c r="R1111" s="121" t="s">
        <v>5638</v>
      </c>
      <c r="S1111" s="121" t="s">
        <v>2716</v>
      </c>
      <c r="T1111" s="121" t="s">
        <v>5639</v>
      </c>
      <c r="U1111" s="121">
        <v>0</v>
      </c>
      <c r="V1111" s="121" t="s">
        <v>3877</v>
      </c>
      <c r="W1111" s="121" t="s">
        <v>3877</v>
      </c>
      <c r="X1111" s="121" t="s">
        <v>5594</v>
      </c>
      <c r="Y1111" s="121" t="s">
        <v>2465</v>
      </c>
      <c r="Z1111" s="121" t="s">
        <v>2744</v>
      </c>
      <c r="AA1111" s="121" t="s">
        <v>2751</v>
      </c>
      <c r="AB1111" s="121" t="s">
        <v>5640</v>
      </c>
      <c r="AC1111" s="121" t="s">
        <v>2103</v>
      </c>
      <c r="AD1111" s="121" t="s">
        <v>2747</v>
      </c>
      <c r="AE1111" s="121" t="s">
        <v>5641</v>
      </c>
      <c r="AF1111" s="121"/>
      <c r="AG1111" s="121"/>
      <c r="AH1111" s="121"/>
      <c r="AI1111" s="551"/>
      <c r="AJ1111" s="551"/>
      <c r="AK1111" s="551"/>
      <c r="AL1111" s="551"/>
      <c r="AM1111" s="551"/>
      <c r="AN1111" s="551"/>
      <c r="AO1111" s="551"/>
      <c r="AP1111" s="551"/>
      <c r="AQ1111" s="551"/>
      <c r="AR1111" s="551"/>
      <c r="AS1111" s="551"/>
      <c r="AT1111" s="551"/>
      <c r="AU1111" s="551"/>
      <c r="AV1111" s="551"/>
      <c r="AW1111" s="551"/>
      <c r="AX1111" s="551"/>
    </row>
    <row r="1112">
      <c r="A1112" s="570" t="s">
        <v>5591</v>
      </c>
      <c r="B1112" s="570" t="s">
        <v>5642</v>
      </c>
      <c r="C1112" s="570" t="s">
        <v>1228</v>
      </c>
      <c r="D1112" s="570" t="s">
        <v>1212</v>
      </c>
      <c r="E1112" s="570" t="s">
        <v>2714</v>
      </c>
      <c r="F1112" s="570">
        <v>12</v>
      </c>
      <c r="G1112" s="570">
        <v>128</v>
      </c>
      <c r="H1112" s="570">
        <v>800</v>
      </c>
      <c r="I1112" s="569"/>
      <c r="J1112" s="121"/>
      <c r="K1112" s="121"/>
      <c r="L1112" s="121"/>
      <c r="M1112" s="570"/>
      <c r="N1112" s="569"/>
      <c r="O1112" s="569"/>
      <c r="P1112" s="569"/>
      <c r="Q1112" s="121"/>
      <c r="R1112" s="121" t="s">
        <v>5643</v>
      </c>
      <c r="S1112" s="121" t="s">
        <v>2716</v>
      </c>
      <c r="T1112" s="121" t="s">
        <v>5639</v>
      </c>
      <c r="U1112" s="121">
        <v>0</v>
      </c>
      <c r="V1112" s="121" t="s">
        <v>3877</v>
      </c>
      <c r="W1112" s="121" t="s">
        <v>3877</v>
      </c>
      <c r="X1112" s="121" t="s">
        <v>5594</v>
      </c>
      <c r="Y1112" s="121" t="s">
        <v>2465</v>
      </c>
      <c r="Z1112" s="121" t="s">
        <v>2744</v>
      </c>
      <c r="AA1112" s="121" t="s">
        <v>2751</v>
      </c>
      <c r="AB1112" s="121" t="s">
        <v>5644</v>
      </c>
      <c r="AC1112" s="121" t="s">
        <v>2103</v>
      </c>
      <c r="AD1112" s="121" t="s">
        <v>2747</v>
      </c>
      <c r="AE1112" s="121" t="s">
        <v>5641</v>
      </c>
      <c r="AF1112" s="121"/>
      <c r="AG1112" s="121"/>
      <c r="AH1112" s="121"/>
      <c r="AI1112" s="551"/>
      <c r="AJ1112" s="551"/>
      <c r="AK1112" s="551"/>
      <c r="AL1112" s="551"/>
      <c r="AM1112" s="551"/>
      <c r="AN1112" s="551"/>
      <c r="AO1112" s="551"/>
      <c r="AP1112" s="551"/>
      <c r="AQ1112" s="551"/>
      <c r="AR1112" s="551"/>
      <c r="AS1112" s="551"/>
      <c r="AT1112" s="551"/>
      <c r="AU1112" s="551"/>
      <c r="AV1112" s="551"/>
      <c r="AW1112" s="551"/>
      <c r="AX1112" s="551"/>
    </row>
    <row r="1113">
      <c r="A1113" s="570" t="s">
        <v>5591</v>
      </c>
      <c r="B1113" s="570" t="s">
        <v>5645</v>
      </c>
      <c r="C1113" s="570" t="s">
        <v>1228</v>
      </c>
      <c r="D1113" s="570" t="s">
        <v>1212</v>
      </c>
      <c r="E1113" s="570" t="s">
        <v>2714</v>
      </c>
      <c r="F1113" s="570">
        <v>12</v>
      </c>
      <c r="G1113" s="570">
        <v>128</v>
      </c>
      <c r="H1113" s="570">
        <v>800</v>
      </c>
      <c r="I1113" s="569"/>
      <c r="J1113" s="121"/>
      <c r="K1113" s="121"/>
      <c r="L1113" s="121"/>
      <c r="M1113" s="570"/>
      <c r="N1113" s="569"/>
      <c r="O1113" s="569"/>
      <c r="P1113" s="569"/>
      <c r="Q1113" s="121"/>
      <c r="R1113" s="121" t="s">
        <v>5646</v>
      </c>
      <c r="S1113" s="121" t="s">
        <v>2716</v>
      </c>
      <c r="T1113" s="121" t="s">
        <v>5639</v>
      </c>
      <c r="U1113" s="121">
        <v>0</v>
      </c>
      <c r="V1113" s="121" t="s">
        <v>3877</v>
      </c>
      <c r="W1113" s="121" t="s">
        <v>3877</v>
      </c>
      <c r="X1113" s="121" t="s">
        <v>5594</v>
      </c>
      <c r="Y1113" s="121" t="s">
        <v>2465</v>
      </c>
      <c r="Z1113" s="121" t="s">
        <v>2744</v>
      </c>
      <c r="AA1113" s="121" t="s">
        <v>2751</v>
      </c>
      <c r="AB1113" s="121" t="s">
        <v>5647</v>
      </c>
      <c r="AC1113" s="121" t="s">
        <v>2103</v>
      </c>
      <c r="AD1113" s="121" t="s">
        <v>2747</v>
      </c>
      <c r="AE1113" s="121" t="s">
        <v>5641</v>
      </c>
      <c r="AF1113" s="121"/>
      <c r="AG1113" s="121"/>
      <c r="AH1113" s="121"/>
      <c r="AI1113" s="551"/>
      <c r="AJ1113" s="551"/>
      <c r="AK1113" s="551"/>
      <c r="AL1113" s="551"/>
      <c r="AM1113" s="551"/>
      <c r="AN1113" s="551"/>
      <c r="AO1113" s="551"/>
      <c r="AP1113" s="551"/>
      <c r="AQ1113" s="551"/>
      <c r="AR1113" s="551"/>
      <c r="AS1113" s="551"/>
      <c r="AT1113" s="551"/>
      <c r="AU1113" s="551"/>
      <c r="AV1113" s="551"/>
      <c r="AW1113" s="551"/>
      <c r="AX1113" s="551"/>
    </row>
    <row r="1114">
      <c r="A1114" s="570" t="s">
        <v>5591</v>
      </c>
      <c r="B1114" s="570" t="s">
        <v>5648</v>
      </c>
      <c r="C1114" s="570" t="s">
        <v>1228</v>
      </c>
      <c r="D1114" s="570" t="s">
        <v>1212</v>
      </c>
      <c r="E1114" s="570" t="s">
        <v>2714</v>
      </c>
      <c r="F1114" s="570">
        <v>12</v>
      </c>
      <c r="G1114" s="570">
        <v>128</v>
      </c>
      <c r="H1114" s="570">
        <v>800</v>
      </c>
      <c r="I1114" s="569"/>
      <c r="J1114" s="121"/>
      <c r="K1114" s="121"/>
      <c r="L1114" s="121"/>
      <c r="M1114" s="570"/>
      <c r="N1114" s="569"/>
      <c r="O1114" s="569"/>
      <c r="P1114" s="569"/>
      <c r="Q1114" s="121"/>
      <c r="R1114" s="121" t="s">
        <v>5649</v>
      </c>
      <c r="S1114" s="121" t="s">
        <v>2716</v>
      </c>
      <c r="T1114" s="121" t="s">
        <v>5639</v>
      </c>
      <c r="U1114" s="121">
        <v>0</v>
      </c>
      <c r="V1114" s="121" t="s">
        <v>3877</v>
      </c>
      <c r="W1114" s="121" t="s">
        <v>3877</v>
      </c>
      <c r="X1114" s="121">
        <v>0</v>
      </c>
      <c r="Y1114" s="121" t="s">
        <v>2465</v>
      </c>
      <c r="Z1114" s="121" t="s">
        <v>2744</v>
      </c>
      <c r="AA1114" s="121" t="s">
        <v>2751</v>
      </c>
      <c r="AB1114" s="121" t="s">
        <v>5650</v>
      </c>
      <c r="AC1114" s="121" t="s">
        <v>2103</v>
      </c>
      <c r="AD1114" s="121" t="s">
        <v>2747</v>
      </c>
      <c r="AE1114" s="121" t="s">
        <v>5641</v>
      </c>
      <c r="AF1114" s="121"/>
      <c r="AG1114" s="121"/>
      <c r="AH1114" s="121"/>
      <c r="AI1114" s="551"/>
      <c r="AJ1114" s="551"/>
      <c r="AK1114" s="551"/>
      <c r="AL1114" s="551"/>
      <c r="AM1114" s="551"/>
      <c r="AN1114" s="551"/>
      <c r="AO1114" s="551"/>
      <c r="AP1114" s="551"/>
      <c r="AQ1114" s="551"/>
      <c r="AR1114" s="551"/>
      <c r="AS1114" s="551"/>
      <c r="AT1114" s="551"/>
      <c r="AU1114" s="551"/>
      <c r="AV1114" s="551"/>
      <c r="AW1114" s="551"/>
      <c r="AX1114" s="551"/>
    </row>
    <row r="1115">
      <c r="A1115" s="570" t="s">
        <v>5591</v>
      </c>
      <c r="B1115" s="570" t="s">
        <v>5651</v>
      </c>
      <c r="C1115" s="570" t="s">
        <v>1228</v>
      </c>
      <c r="D1115" s="570" t="s">
        <v>1212</v>
      </c>
      <c r="E1115" s="570" t="s">
        <v>2714</v>
      </c>
      <c r="F1115" s="570">
        <v>12</v>
      </c>
      <c r="G1115" s="570">
        <v>128</v>
      </c>
      <c r="H1115" s="570">
        <v>800</v>
      </c>
      <c r="I1115" s="569"/>
      <c r="J1115" s="121"/>
      <c r="K1115" s="121"/>
      <c r="L1115" s="121"/>
      <c r="M1115" s="570"/>
      <c r="N1115" s="569"/>
      <c r="O1115" s="569"/>
      <c r="P1115" s="569"/>
      <c r="Q1115" s="121"/>
      <c r="R1115" s="121" t="s">
        <v>5652</v>
      </c>
      <c r="S1115" s="121" t="s">
        <v>2716</v>
      </c>
      <c r="T1115" s="121" t="s">
        <v>5639</v>
      </c>
      <c r="U1115" s="121">
        <v>0</v>
      </c>
      <c r="V1115" s="121" t="s">
        <v>3877</v>
      </c>
      <c r="W1115" s="121" t="s">
        <v>3877</v>
      </c>
      <c r="X1115" s="121">
        <v>0</v>
      </c>
      <c r="Y1115" s="121" t="s">
        <v>2465</v>
      </c>
      <c r="Z1115" s="121" t="s">
        <v>2744</v>
      </c>
      <c r="AA1115" s="121" t="s">
        <v>2751</v>
      </c>
      <c r="AB1115" s="121" t="s">
        <v>5653</v>
      </c>
      <c r="AC1115" s="121" t="s">
        <v>2103</v>
      </c>
      <c r="AD1115" s="121" t="s">
        <v>2747</v>
      </c>
      <c r="AE1115" s="121" t="s">
        <v>5641</v>
      </c>
      <c r="AF1115" s="121"/>
      <c r="AG1115" s="121"/>
      <c r="AH1115" s="121"/>
      <c r="AI1115" s="551"/>
      <c r="AJ1115" s="551"/>
      <c r="AK1115" s="551"/>
      <c r="AL1115" s="551"/>
      <c r="AM1115" s="551"/>
      <c r="AN1115" s="551"/>
      <c r="AO1115" s="551"/>
      <c r="AP1115" s="551"/>
      <c r="AQ1115" s="551"/>
      <c r="AR1115" s="551"/>
      <c r="AS1115" s="551"/>
      <c r="AT1115" s="551"/>
      <c r="AU1115" s="551"/>
      <c r="AV1115" s="551"/>
      <c r="AW1115" s="551"/>
      <c r="AX1115" s="551"/>
    </row>
    <row r="1116">
      <c r="A1116" s="570" t="s">
        <v>5591</v>
      </c>
      <c r="B1116" s="570" t="s">
        <v>5654</v>
      </c>
      <c r="C1116" s="570" t="s">
        <v>1228</v>
      </c>
      <c r="D1116" s="570" t="s">
        <v>1212</v>
      </c>
      <c r="E1116" s="570" t="s">
        <v>2714</v>
      </c>
      <c r="F1116" s="570">
        <v>12</v>
      </c>
      <c r="G1116" s="570">
        <v>128</v>
      </c>
      <c r="H1116" s="570">
        <v>800</v>
      </c>
      <c r="I1116" s="569"/>
      <c r="J1116" s="121"/>
      <c r="K1116" s="121"/>
      <c r="L1116" s="121"/>
      <c r="M1116" s="570"/>
      <c r="N1116" s="569"/>
      <c r="O1116" s="569"/>
      <c r="P1116" s="569"/>
      <c r="Q1116" s="121"/>
      <c r="R1116" s="121" t="s">
        <v>5655</v>
      </c>
      <c r="S1116" s="121" t="s">
        <v>2716</v>
      </c>
      <c r="T1116" s="121" t="s">
        <v>5639</v>
      </c>
      <c r="U1116" s="121">
        <v>0</v>
      </c>
      <c r="V1116" s="121" t="s">
        <v>3877</v>
      </c>
      <c r="W1116" s="121" t="s">
        <v>3877</v>
      </c>
      <c r="X1116" s="121">
        <v>0</v>
      </c>
      <c r="Y1116" s="121" t="s">
        <v>2465</v>
      </c>
      <c r="Z1116" s="121" t="s">
        <v>2744</v>
      </c>
      <c r="AA1116" s="121" t="s">
        <v>2751</v>
      </c>
      <c r="AB1116" s="121" t="s">
        <v>5656</v>
      </c>
      <c r="AC1116" s="121" t="s">
        <v>2103</v>
      </c>
      <c r="AD1116" s="121" t="s">
        <v>2747</v>
      </c>
      <c r="AE1116" s="121" t="s">
        <v>5641</v>
      </c>
      <c r="AF1116" s="121"/>
      <c r="AG1116" s="121"/>
      <c r="AH1116" s="121"/>
      <c r="AI1116" s="551"/>
      <c r="AJ1116" s="551"/>
      <c r="AK1116" s="551"/>
      <c r="AL1116" s="551"/>
      <c r="AM1116" s="551"/>
      <c r="AN1116" s="551"/>
      <c r="AO1116" s="551"/>
      <c r="AP1116" s="551"/>
      <c r="AQ1116" s="551"/>
      <c r="AR1116" s="551"/>
      <c r="AS1116" s="551"/>
      <c r="AT1116" s="551"/>
      <c r="AU1116" s="551"/>
      <c r="AV1116" s="551"/>
      <c r="AW1116" s="551"/>
      <c r="AX1116" s="551"/>
    </row>
    <row r="1117">
      <c r="A1117" s="570" t="s">
        <v>5591</v>
      </c>
      <c r="B1117" s="570" t="s">
        <v>5657</v>
      </c>
      <c r="C1117" s="570" t="s">
        <v>1228</v>
      </c>
      <c r="D1117" s="570" t="s">
        <v>1212</v>
      </c>
      <c r="E1117" s="570" t="s">
        <v>2714</v>
      </c>
      <c r="F1117" s="570">
        <v>12</v>
      </c>
      <c r="G1117" s="570">
        <v>128</v>
      </c>
      <c r="H1117" s="570">
        <v>800</v>
      </c>
      <c r="I1117" s="569"/>
      <c r="J1117" s="121"/>
      <c r="K1117" s="121"/>
      <c r="L1117" s="121"/>
      <c r="M1117" s="570"/>
      <c r="N1117" s="569"/>
      <c r="O1117" s="569"/>
      <c r="P1117" s="569"/>
      <c r="Q1117" s="121"/>
      <c r="R1117" s="121" t="s">
        <v>5658</v>
      </c>
      <c r="S1117" s="121" t="s">
        <v>2716</v>
      </c>
      <c r="T1117" s="121" t="s">
        <v>5639</v>
      </c>
      <c r="U1117" s="121">
        <v>0</v>
      </c>
      <c r="V1117" s="121" t="s">
        <v>3877</v>
      </c>
      <c r="W1117" s="121" t="s">
        <v>3877</v>
      </c>
      <c r="X1117" s="121">
        <v>0</v>
      </c>
      <c r="Y1117" s="121" t="s">
        <v>2465</v>
      </c>
      <c r="Z1117" s="121" t="s">
        <v>2744</v>
      </c>
      <c r="AA1117" s="121" t="s">
        <v>2751</v>
      </c>
      <c r="AB1117" s="121" t="s">
        <v>5659</v>
      </c>
      <c r="AC1117" s="121" t="s">
        <v>2103</v>
      </c>
      <c r="AD1117" s="121" t="s">
        <v>2747</v>
      </c>
      <c r="AE1117" s="121" t="s">
        <v>5641</v>
      </c>
      <c r="AF1117" s="121"/>
      <c r="AG1117" s="121"/>
      <c r="AH1117" s="121"/>
      <c r="AI1117" s="551"/>
      <c r="AJ1117" s="551"/>
      <c r="AK1117" s="551"/>
      <c r="AL1117" s="551"/>
      <c r="AM1117" s="551"/>
      <c r="AN1117" s="551"/>
      <c r="AO1117" s="551"/>
      <c r="AP1117" s="551"/>
      <c r="AQ1117" s="551"/>
      <c r="AR1117" s="551"/>
      <c r="AS1117" s="551"/>
      <c r="AT1117" s="551"/>
      <c r="AU1117" s="551"/>
      <c r="AV1117" s="551"/>
      <c r="AW1117" s="551"/>
      <c r="AX1117" s="551"/>
    </row>
    <row r="1118">
      <c r="A1118" s="570" t="s">
        <v>5591</v>
      </c>
      <c r="B1118" s="570" t="s">
        <v>5660</v>
      </c>
      <c r="C1118" s="570" t="s">
        <v>1228</v>
      </c>
      <c r="D1118" s="570" t="s">
        <v>1212</v>
      </c>
      <c r="E1118" s="570" t="s">
        <v>2714</v>
      </c>
      <c r="F1118" s="570">
        <v>12</v>
      </c>
      <c r="G1118" s="570">
        <v>128</v>
      </c>
      <c r="H1118" s="570">
        <v>800</v>
      </c>
      <c r="I1118" s="569"/>
      <c r="J1118" s="121"/>
      <c r="K1118" s="121"/>
      <c r="L1118" s="121"/>
      <c r="M1118" s="570"/>
      <c r="N1118" s="569"/>
      <c r="O1118" s="569"/>
      <c r="P1118" s="569"/>
      <c r="Q1118" s="121"/>
      <c r="R1118" s="121" t="s">
        <v>5661</v>
      </c>
      <c r="S1118" s="121" t="s">
        <v>2716</v>
      </c>
      <c r="T1118" s="121" t="s">
        <v>5639</v>
      </c>
      <c r="U1118" s="121">
        <v>0</v>
      </c>
      <c r="V1118" s="121" t="s">
        <v>3877</v>
      </c>
      <c r="W1118" s="121" t="s">
        <v>3877</v>
      </c>
      <c r="X1118" s="121">
        <v>0</v>
      </c>
      <c r="Y1118" s="121" t="s">
        <v>2465</v>
      </c>
      <c r="Z1118" s="121" t="s">
        <v>2744</v>
      </c>
      <c r="AA1118" s="121" t="s">
        <v>2751</v>
      </c>
      <c r="AB1118" s="121" t="s">
        <v>5662</v>
      </c>
      <c r="AC1118" s="121" t="s">
        <v>2103</v>
      </c>
      <c r="AD1118" s="121" t="s">
        <v>2747</v>
      </c>
      <c r="AE1118" s="121" t="s">
        <v>5641</v>
      </c>
      <c r="AF1118" s="121"/>
      <c r="AG1118" s="121"/>
      <c r="AH1118" s="121"/>
      <c r="AI1118" s="551"/>
      <c r="AJ1118" s="551"/>
      <c r="AK1118" s="551"/>
      <c r="AL1118" s="551"/>
      <c r="AM1118" s="551"/>
      <c r="AN1118" s="551"/>
      <c r="AO1118" s="551"/>
      <c r="AP1118" s="551"/>
      <c r="AQ1118" s="551"/>
      <c r="AR1118" s="551"/>
      <c r="AS1118" s="551"/>
      <c r="AT1118" s="551"/>
      <c r="AU1118" s="551"/>
      <c r="AV1118" s="551"/>
      <c r="AW1118" s="551"/>
      <c r="AX1118" s="551"/>
    </row>
    <row r="1119">
      <c r="A1119" s="570" t="s">
        <v>5591</v>
      </c>
      <c r="B1119" s="570" t="s">
        <v>5663</v>
      </c>
      <c r="C1119" s="570" t="s">
        <v>1228</v>
      </c>
      <c r="D1119" s="570" t="s">
        <v>1212</v>
      </c>
      <c r="E1119" s="570" t="s">
        <v>2714</v>
      </c>
      <c r="F1119" s="570">
        <v>12</v>
      </c>
      <c r="G1119" s="570">
        <v>128</v>
      </c>
      <c r="H1119" s="570">
        <v>800</v>
      </c>
      <c r="I1119" s="569"/>
      <c r="J1119" s="121"/>
      <c r="K1119" s="121"/>
      <c r="L1119" s="121"/>
      <c r="M1119" s="570"/>
      <c r="N1119" s="569"/>
      <c r="O1119" s="569"/>
      <c r="P1119" s="569"/>
      <c r="Q1119" s="121"/>
      <c r="R1119" s="121" t="s">
        <v>5664</v>
      </c>
      <c r="S1119" s="121" t="s">
        <v>2716</v>
      </c>
      <c r="T1119" s="121" t="s">
        <v>5639</v>
      </c>
      <c r="U1119" s="121">
        <v>0</v>
      </c>
      <c r="V1119" s="121" t="s">
        <v>3877</v>
      </c>
      <c r="W1119" s="121" t="s">
        <v>3877</v>
      </c>
      <c r="X1119" s="121" t="s">
        <v>5594</v>
      </c>
      <c r="Y1119" s="121" t="s">
        <v>2465</v>
      </c>
      <c r="Z1119" s="121" t="s">
        <v>2744</v>
      </c>
      <c r="AA1119" s="121" t="s">
        <v>2751</v>
      </c>
      <c r="AB1119" s="121" t="s">
        <v>5665</v>
      </c>
      <c r="AC1119" s="121" t="s">
        <v>2103</v>
      </c>
      <c r="AD1119" s="121" t="s">
        <v>2747</v>
      </c>
      <c r="AE1119" s="121" t="s">
        <v>5641</v>
      </c>
      <c r="AF1119" s="121"/>
      <c r="AG1119" s="121"/>
      <c r="AH1119" s="121"/>
      <c r="AI1119" s="551"/>
      <c r="AJ1119" s="551"/>
      <c r="AK1119" s="551"/>
      <c r="AL1119" s="551"/>
      <c r="AM1119" s="551"/>
      <c r="AN1119" s="551"/>
      <c r="AO1119" s="551"/>
      <c r="AP1119" s="551"/>
      <c r="AQ1119" s="551"/>
      <c r="AR1119" s="551"/>
      <c r="AS1119" s="551"/>
      <c r="AT1119" s="551"/>
      <c r="AU1119" s="551"/>
      <c r="AV1119" s="551"/>
      <c r="AW1119" s="551"/>
      <c r="AX1119" s="551"/>
    </row>
    <row r="1120">
      <c r="A1120" s="570" t="s">
        <v>5591</v>
      </c>
      <c r="B1120" s="570" t="s">
        <v>5666</v>
      </c>
      <c r="C1120" s="570" t="s">
        <v>1228</v>
      </c>
      <c r="D1120" s="570" t="s">
        <v>1212</v>
      </c>
      <c r="E1120" s="570" t="s">
        <v>2714</v>
      </c>
      <c r="F1120" s="570">
        <v>12</v>
      </c>
      <c r="G1120" s="570">
        <v>128</v>
      </c>
      <c r="H1120" s="570">
        <v>800</v>
      </c>
      <c r="I1120" s="569"/>
      <c r="J1120" s="121"/>
      <c r="K1120" s="121"/>
      <c r="L1120" s="121"/>
      <c r="M1120" s="570"/>
      <c r="N1120" s="569"/>
      <c r="O1120" s="569"/>
      <c r="P1120" s="569"/>
      <c r="Q1120" s="121"/>
      <c r="R1120" s="121" t="s">
        <v>5667</v>
      </c>
      <c r="S1120" s="121" t="s">
        <v>2716</v>
      </c>
      <c r="T1120" s="121" t="s">
        <v>5639</v>
      </c>
      <c r="U1120" s="121">
        <v>0</v>
      </c>
      <c r="V1120" s="121" t="s">
        <v>3877</v>
      </c>
      <c r="W1120" s="121" t="s">
        <v>3877</v>
      </c>
      <c r="X1120" s="121">
        <v>0</v>
      </c>
      <c r="Y1120" s="121" t="s">
        <v>2465</v>
      </c>
      <c r="Z1120" s="121" t="s">
        <v>2744</v>
      </c>
      <c r="AA1120" s="121" t="s">
        <v>2751</v>
      </c>
      <c r="AB1120" s="121" t="s">
        <v>5668</v>
      </c>
      <c r="AC1120" s="121" t="s">
        <v>2103</v>
      </c>
      <c r="AD1120" s="121" t="s">
        <v>2747</v>
      </c>
      <c r="AE1120" s="121" t="s">
        <v>5641</v>
      </c>
      <c r="AF1120" s="121"/>
      <c r="AG1120" s="121"/>
      <c r="AH1120" s="121"/>
      <c r="AI1120" s="551"/>
      <c r="AJ1120" s="551"/>
      <c r="AK1120" s="551"/>
      <c r="AL1120" s="551"/>
      <c r="AM1120" s="551"/>
      <c r="AN1120" s="551"/>
      <c r="AO1120" s="551"/>
      <c r="AP1120" s="551"/>
      <c r="AQ1120" s="551"/>
      <c r="AR1120" s="551"/>
      <c r="AS1120" s="551"/>
      <c r="AT1120" s="551"/>
      <c r="AU1120" s="551"/>
      <c r="AV1120" s="551"/>
      <c r="AW1120" s="551"/>
      <c r="AX1120" s="551"/>
    </row>
    <row r="1121">
      <c r="A1121" s="570" t="s">
        <v>5591</v>
      </c>
      <c r="B1121" s="570" t="s">
        <v>5669</v>
      </c>
      <c r="C1121" s="570" t="s">
        <v>1228</v>
      </c>
      <c r="D1121" s="570" t="s">
        <v>1212</v>
      </c>
      <c r="E1121" s="570" t="s">
        <v>2714</v>
      </c>
      <c r="F1121" s="570">
        <v>12</v>
      </c>
      <c r="G1121" s="570">
        <v>128</v>
      </c>
      <c r="H1121" s="570">
        <v>800</v>
      </c>
      <c r="I1121" s="569"/>
      <c r="J1121" s="121"/>
      <c r="K1121" s="121"/>
      <c r="L1121" s="121"/>
      <c r="M1121" s="570"/>
      <c r="N1121" s="569"/>
      <c r="O1121" s="569"/>
      <c r="P1121" s="569"/>
      <c r="Q1121" s="121"/>
      <c r="R1121" s="121" t="s">
        <v>5670</v>
      </c>
      <c r="S1121" s="121" t="s">
        <v>2716</v>
      </c>
      <c r="T1121" s="121" t="s">
        <v>5639</v>
      </c>
      <c r="U1121" s="121">
        <v>0</v>
      </c>
      <c r="V1121" s="121" t="s">
        <v>3877</v>
      </c>
      <c r="W1121" s="121" t="s">
        <v>3877</v>
      </c>
      <c r="X1121" s="121">
        <v>0</v>
      </c>
      <c r="Y1121" s="121" t="s">
        <v>2465</v>
      </c>
      <c r="Z1121" s="121" t="s">
        <v>2744</v>
      </c>
      <c r="AA1121" s="121" t="s">
        <v>2751</v>
      </c>
      <c r="AB1121" s="121" t="s">
        <v>5671</v>
      </c>
      <c r="AC1121" s="121" t="s">
        <v>2103</v>
      </c>
      <c r="AD1121" s="121" t="s">
        <v>2747</v>
      </c>
      <c r="AE1121" s="121" t="s">
        <v>5641</v>
      </c>
      <c r="AF1121" s="121"/>
      <c r="AG1121" s="121"/>
      <c r="AH1121" s="121"/>
      <c r="AI1121" s="551"/>
      <c r="AJ1121" s="551"/>
      <c r="AK1121" s="551"/>
      <c r="AL1121" s="551"/>
      <c r="AM1121" s="551"/>
      <c r="AN1121" s="551"/>
      <c r="AO1121" s="551"/>
      <c r="AP1121" s="551"/>
      <c r="AQ1121" s="551"/>
      <c r="AR1121" s="551"/>
      <c r="AS1121" s="551"/>
      <c r="AT1121" s="551"/>
      <c r="AU1121" s="551"/>
      <c r="AV1121" s="551"/>
      <c r="AW1121" s="551"/>
      <c r="AX1121" s="551"/>
    </row>
    <row r="1122">
      <c r="A1122" s="570" t="s">
        <v>5591</v>
      </c>
      <c r="B1122" s="570" t="s">
        <v>5672</v>
      </c>
      <c r="C1122" s="570" t="s">
        <v>1228</v>
      </c>
      <c r="D1122" s="570" t="s">
        <v>1212</v>
      </c>
      <c r="E1122" s="570" t="s">
        <v>2714</v>
      </c>
      <c r="F1122" s="570">
        <v>12</v>
      </c>
      <c r="G1122" s="570">
        <v>128</v>
      </c>
      <c r="H1122" s="570">
        <v>800</v>
      </c>
      <c r="I1122" s="569"/>
      <c r="J1122" s="121"/>
      <c r="K1122" s="121"/>
      <c r="L1122" s="121"/>
      <c r="M1122" s="570"/>
      <c r="N1122" s="569"/>
      <c r="O1122" s="569"/>
      <c r="P1122" s="569"/>
      <c r="Q1122" s="121"/>
      <c r="R1122" s="121" t="s">
        <v>5673</v>
      </c>
      <c r="S1122" s="121" t="s">
        <v>2716</v>
      </c>
      <c r="T1122" s="121" t="s">
        <v>5639</v>
      </c>
      <c r="U1122" s="121">
        <v>0</v>
      </c>
      <c r="V1122" s="121" t="s">
        <v>3877</v>
      </c>
      <c r="W1122" s="121" t="s">
        <v>3877</v>
      </c>
      <c r="X1122" s="121">
        <v>0</v>
      </c>
      <c r="Y1122" s="121" t="s">
        <v>2465</v>
      </c>
      <c r="Z1122" s="121" t="s">
        <v>2744</v>
      </c>
      <c r="AA1122" s="121" t="s">
        <v>2751</v>
      </c>
      <c r="AB1122" s="121" t="s">
        <v>5674</v>
      </c>
      <c r="AC1122" s="121" t="s">
        <v>2103</v>
      </c>
      <c r="AD1122" s="121" t="s">
        <v>2747</v>
      </c>
      <c r="AE1122" s="121" t="s">
        <v>5675</v>
      </c>
      <c r="AF1122" s="121"/>
      <c r="AG1122" s="121"/>
      <c r="AH1122" s="121"/>
      <c r="AI1122" s="551"/>
      <c r="AJ1122" s="551"/>
      <c r="AK1122" s="551"/>
      <c r="AL1122" s="551"/>
      <c r="AM1122" s="551"/>
      <c r="AN1122" s="551"/>
      <c r="AO1122" s="551"/>
      <c r="AP1122" s="551"/>
      <c r="AQ1122" s="551"/>
      <c r="AR1122" s="551"/>
      <c r="AS1122" s="551"/>
      <c r="AT1122" s="551"/>
      <c r="AU1122" s="551"/>
      <c r="AV1122" s="551"/>
      <c r="AW1122" s="551"/>
      <c r="AX1122" s="551"/>
    </row>
    <row r="1123">
      <c r="A1123" s="570" t="s">
        <v>5591</v>
      </c>
      <c r="B1123" s="570" t="s">
        <v>5676</v>
      </c>
      <c r="C1123" s="570" t="s">
        <v>1228</v>
      </c>
      <c r="D1123" s="570" t="s">
        <v>1212</v>
      </c>
      <c r="E1123" s="570" t="s">
        <v>2714</v>
      </c>
      <c r="F1123" s="570">
        <v>20</v>
      </c>
      <c r="G1123" s="570">
        <v>256</v>
      </c>
      <c r="H1123" s="570">
        <v>22528</v>
      </c>
      <c r="I1123" s="569"/>
      <c r="J1123" s="121"/>
      <c r="K1123" s="121"/>
      <c r="L1123" s="121"/>
      <c r="M1123" s="570"/>
      <c r="N1123" s="569"/>
      <c r="O1123" s="569"/>
      <c r="P1123" s="569"/>
      <c r="Q1123" s="121"/>
      <c r="R1123" s="121" t="s">
        <v>5677</v>
      </c>
      <c r="S1123" s="121" t="s">
        <v>2716</v>
      </c>
      <c r="T1123" s="121" t="s">
        <v>5678</v>
      </c>
      <c r="U1123" s="121">
        <v>0</v>
      </c>
      <c r="V1123" s="121" t="s">
        <v>1228</v>
      </c>
      <c r="W1123" s="121" t="s">
        <v>2206</v>
      </c>
      <c r="X1123" s="121" t="s">
        <v>5594</v>
      </c>
      <c r="Y1123" s="121" t="s">
        <v>2465</v>
      </c>
      <c r="Z1123" s="121" t="s">
        <v>2785</v>
      </c>
      <c r="AA1123" s="121" t="s">
        <v>5679</v>
      </c>
      <c r="AB1123" s="121" t="s">
        <v>5680</v>
      </c>
      <c r="AC1123" s="121" t="s">
        <v>2107</v>
      </c>
      <c r="AD1123" s="121" t="s">
        <v>5681</v>
      </c>
      <c r="AE1123" s="121" t="s">
        <v>5682</v>
      </c>
      <c r="AF1123" s="121"/>
      <c r="AG1123" s="121"/>
      <c r="AH1123" s="121"/>
      <c r="AI1123" s="551"/>
      <c r="AJ1123" s="551"/>
      <c r="AK1123" s="551"/>
      <c r="AL1123" s="551"/>
      <c r="AM1123" s="551"/>
      <c r="AN1123" s="551"/>
      <c r="AO1123" s="551"/>
      <c r="AP1123" s="551"/>
      <c r="AQ1123" s="551"/>
      <c r="AR1123" s="551"/>
      <c r="AS1123" s="551"/>
      <c r="AT1123" s="551"/>
      <c r="AU1123" s="551"/>
      <c r="AV1123" s="551"/>
      <c r="AW1123" s="551"/>
      <c r="AX1123" s="551"/>
    </row>
    <row r="1124">
      <c r="A1124" s="570" t="s">
        <v>5591</v>
      </c>
      <c r="B1124" s="570" t="s">
        <v>5683</v>
      </c>
      <c r="C1124" s="570" t="s">
        <v>1228</v>
      </c>
      <c r="D1124" s="570" t="s">
        <v>1212</v>
      </c>
      <c r="E1124" s="570" t="s">
        <v>2714</v>
      </c>
      <c r="F1124" s="570">
        <v>20</v>
      </c>
      <c r="G1124" s="570">
        <v>256</v>
      </c>
      <c r="H1124" s="570">
        <v>22528</v>
      </c>
      <c r="I1124" s="569"/>
      <c r="J1124" s="121"/>
      <c r="K1124" s="121"/>
      <c r="L1124" s="121"/>
      <c r="M1124" s="570"/>
      <c r="N1124" s="569"/>
      <c r="O1124" s="569"/>
      <c r="P1124" s="569"/>
      <c r="Q1124" s="121"/>
      <c r="R1124" s="121" t="s">
        <v>5684</v>
      </c>
      <c r="S1124" s="121" t="s">
        <v>2716</v>
      </c>
      <c r="T1124" s="121" t="s">
        <v>5678</v>
      </c>
      <c r="U1124" s="121">
        <v>0</v>
      </c>
      <c r="V1124" s="121" t="s">
        <v>1228</v>
      </c>
      <c r="W1124" s="121" t="s">
        <v>2206</v>
      </c>
      <c r="X1124" s="121" t="s">
        <v>5594</v>
      </c>
      <c r="Y1124" s="121" t="s">
        <v>2465</v>
      </c>
      <c r="Z1124" s="121" t="s">
        <v>2785</v>
      </c>
      <c r="AA1124" s="121" t="s">
        <v>5679</v>
      </c>
      <c r="AB1124" s="121" t="s">
        <v>5685</v>
      </c>
      <c r="AC1124" s="121" t="s">
        <v>2107</v>
      </c>
      <c r="AD1124" s="121" t="s">
        <v>5681</v>
      </c>
      <c r="AE1124" s="121" t="s">
        <v>5682</v>
      </c>
      <c r="AF1124" s="121"/>
      <c r="AG1124" s="121"/>
      <c r="AH1124" s="121"/>
      <c r="AI1124" s="551"/>
      <c r="AJ1124" s="551"/>
      <c r="AK1124" s="551"/>
      <c r="AL1124" s="551"/>
      <c r="AM1124" s="551"/>
      <c r="AN1124" s="551"/>
      <c r="AO1124" s="551"/>
      <c r="AP1124" s="551"/>
      <c r="AQ1124" s="551"/>
      <c r="AR1124" s="551"/>
      <c r="AS1124" s="551"/>
      <c r="AT1124" s="551"/>
      <c r="AU1124" s="551"/>
      <c r="AV1124" s="551"/>
      <c r="AW1124" s="551"/>
      <c r="AX1124" s="551"/>
    </row>
    <row r="1125">
      <c r="A1125" s="570" t="s">
        <v>5591</v>
      </c>
      <c r="B1125" s="570" t="s">
        <v>5686</v>
      </c>
      <c r="C1125" s="570" t="s">
        <v>1228</v>
      </c>
      <c r="D1125" s="570" t="s">
        <v>1212</v>
      </c>
      <c r="E1125" s="570" t="s">
        <v>2714</v>
      </c>
      <c r="F1125" s="570">
        <v>20</v>
      </c>
      <c r="G1125" s="570">
        <v>256</v>
      </c>
      <c r="H1125" s="570">
        <v>22528</v>
      </c>
      <c r="I1125" s="569"/>
      <c r="J1125" s="121"/>
      <c r="K1125" s="121"/>
      <c r="L1125" s="121"/>
      <c r="M1125" s="570"/>
      <c r="N1125" s="569"/>
      <c r="O1125" s="569"/>
      <c r="P1125" s="569"/>
      <c r="Q1125" s="121"/>
      <c r="R1125" s="121" t="s">
        <v>5687</v>
      </c>
      <c r="S1125" s="121" t="s">
        <v>2716</v>
      </c>
      <c r="T1125" s="121" t="s">
        <v>5678</v>
      </c>
      <c r="U1125" s="121">
        <v>0</v>
      </c>
      <c r="V1125" s="121" t="s">
        <v>1228</v>
      </c>
      <c r="W1125" s="121" t="s">
        <v>2206</v>
      </c>
      <c r="X1125" s="121" t="s">
        <v>5594</v>
      </c>
      <c r="Y1125" s="121" t="s">
        <v>2465</v>
      </c>
      <c r="Z1125" s="121" t="s">
        <v>2785</v>
      </c>
      <c r="AA1125" s="121" t="s">
        <v>5679</v>
      </c>
      <c r="AB1125" s="121" t="s">
        <v>5688</v>
      </c>
      <c r="AC1125" s="121" t="s">
        <v>2107</v>
      </c>
      <c r="AD1125" s="121" t="s">
        <v>5681</v>
      </c>
      <c r="AE1125" s="121" t="s">
        <v>5689</v>
      </c>
      <c r="AF1125" s="121"/>
      <c r="AG1125" s="121"/>
      <c r="AH1125" s="121"/>
      <c r="AI1125" s="551"/>
      <c r="AJ1125" s="551"/>
      <c r="AK1125" s="551"/>
      <c r="AL1125" s="551"/>
      <c r="AM1125" s="551"/>
      <c r="AN1125" s="551"/>
      <c r="AO1125" s="551"/>
      <c r="AP1125" s="551"/>
      <c r="AQ1125" s="551"/>
      <c r="AR1125" s="551"/>
      <c r="AS1125" s="551"/>
      <c r="AT1125" s="551"/>
      <c r="AU1125" s="551"/>
      <c r="AV1125" s="551"/>
      <c r="AW1125" s="551"/>
      <c r="AX1125" s="551"/>
    </row>
    <row r="1126">
      <c r="A1126" s="570" t="s">
        <v>5591</v>
      </c>
      <c r="B1126" s="570" t="s">
        <v>5690</v>
      </c>
      <c r="C1126" s="570" t="s">
        <v>1228</v>
      </c>
      <c r="D1126" s="570" t="s">
        <v>1212</v>
      </c>
      <c r="E1126" s="570" t="s">
        <v>2714</v>
      </c>
      <c r="F1126" s="570">
        <v>20</v>
      </c>
      <c r="G1126" s="570">
        <v>256</v>
      </c>
      <c r="H1126" s="570">
        <v>22528</v>
      </c>
      <c r="I1126" s="569"/>
      <c r="J1126" s="121"/>
      <c r="K1126" s="121"/>
      <c r="L1126" s="121"/>
      <c r="M1126" s="570"/>
      <c r="N1126" s="569"/>
      <c r="O1126" s="569"/>
      <c r="P1126" s="569"/>
      <c r="Q1126" s="121"/>
      <c r="R1126" s="121" t="s">
        <v>5691</v>
      </c>
      <c r="S1126" s="121" t="s">
        <v>2716</v>
      </c>
      <c r="T1126" s="121" t="s">
        <v>5678</v>
      </c>
      <c r="U1126" s="121">
        <v>0</v>
      </c>
      <c r="V1126" s="121" t="s">
        <v>1228</v>
      </c>
      <c r="W1126" s="121" t="s">
        <v>2206</v>
      </c>
      <c r="X1126" s="121" t="s">
        <v>5594</v>
      </c>
      <c r="Y1126" s="121" t="s">
        <v>2465</v>
      </c>
      <c r="Z1126" s="121" t="s">
        <v>2785</v>
      </c>
      <c r="AA1126" s="121" t="s">
        <v>5679</v>
      </c>
      <c r="AB1126" s="121" t="s">
        <v>5692</v>
      </c>
      <c r="AC1126" s="121" t="s">
        <v>2107</v>
      </c>
      <c r="AD1126" s="121" t="s">
        <v>5681</v>
      </c>
      <c r="AE1126" s="121" t="s">
        <v>5693</v>
      </c>
      <c r="AF1126" s="121"/>
      <c r="AG1126" s="121"/>
      <c r="AH1126" s="121"/>
      <c r="AI1126" s="551"/>
      <c r="AJ1126" s="551"/>
      <c r="AK1126" s="551"/>
      <c r="AL1126" s="551"/>
      <c r="AM1126" s="551"/>
      <c r="AN1126" s="551"/>
      <c r="AO1126" s="551"/>
      <c r="AP1126" s="551"/>
      <c r="AQ1126" s="551"/>
      <c r="AR1126" s="551"/>
      <c r="AS1126" s="551"/>
      <c r="AT1126" s="551"/>
      <c r="AU1126" s="551"/>
      <c r="AV1126" s="551"/>
      <c r="AW1126" s="551"/>
      <c r="AX1126" s="551"/>
    </row>
    <row r="1127">
      <c r="A1127" s="570" t="s">
        <v>5591</v>
      </c>
      <c r="B1127" s="570" t="s">
        <v>5694</v>
      </c>
      <c r="C1127" s="570" t="s">
        <v>1228</v>
      </c>
      <c r="D1127" s="570" t="s">
        <v>1212</v>
      </c>
      <c r="E1127" s="570" t="s">
        <v>2714</v>
      </c>
      <c r="F1127" s="570">
        <v>20</v>
      </c>
      <c r="G1127" s="570">
        <v>256</v>
      </c>
      <c r="H1127" s="570">
        <v>22528</v>
      </c>
      <c r="I1127" s="569"/>
      <c r="J1127" s="121"/>
      <c r="K1127" s="121"/>
      <c r="L1127" s="121"/>
      <c r="M1127" s="570"/>
      <c r="N1127" s="569"/>
      <c r="O1127" s="569"/>
      <c r="P1127" s="569"/>
      <c r="Q1127" s="121"/>
      <c r="R1127" s="121" t="s">
        <v>5695</v>
      </c>
      <c r="S1127" s="121" t="s">
        <v>2716</v>
      </c>
      <c r="T1127" s="121" t="s">
        <v>5678</v>
      </c>
      <c r="U1127" s="121">
        <v>0</v>
      </c>
      <c r="V1127" s="121" t="s">
        <v>1228</v>
      </c>
      <c r="W1127" s="121" t="s">
        <v>2206</v>
      </c>
      <c r="X1127" s="121" t="s">
        <v>5594</v>
      </c>
      <c r="Y1127" s="121" t="s">
        <v>2465</v>
      </c>
      <c r="Z1127" s="121" t="s">
        <v>2785</v>
      </c>
      <c r="AA1127" s="121" t="s">
        <v>5679</v>
      </c>
      <c r="AB1127" s="121" t="s">
        <v>5696</v>
      </c>
      <c r="AC1127" s="121" t="s">
        <v>2107</v>
      </c>
      <c r="AD1127" s="121" t="s">
        <v>5681</v>
      </c>
      <c r="AE1127" s="121" t="s">
        <v>5693</v>
      </c>
      <c r="AF1127" s="121"/>
      <c r="AG1127" s="121"/>
      <c r="AH1127" s="121"/>
      <c r="AI1127" s="551"/>
      <c r="AJ1127" s="551"/>
      <c r="AK1127" s="551"/>
      <c r="AL1127" s="551"/>
      <c r="AM1127" s="551"/>
      <c r="AN1127" s="551"/>
      <c r="AO1127" s="551"/>
      <c r="AP1127" s="551"/>
      <c r="AQ1127" s="551"/>
      <c r="AR1127" s="551"/>
      <c r="AS1127" s="551"/>
      <c r="AT1127" s="551"/>
      <c r="AU1127" s="551"/>
      <c r="AV1127" s="551"/>
      <c r="AW1127" s="551"/>
      <c r="AX1127" s="551"/>
    </row>
    <row r="1128">
      <c r="A1128" s="570" t="s">
        <v>5591</v>
      </c>
      <c r="B1128" s="570" t="s">
        <v>5697</v>
      </c>
      <c r="C1128" s="570" t="s">
        <v>1228</v>
      </c>
      <c r="D1128" s="570" t="s">
        <v>1212</v>
      </c>
      <c r="E1128" s="570" t="s">
        <v>2714</v>
      </c>
      <c r="F1128" s="570">
        <v>20</v>
      </c>
      <c r="G1128" s="570">
        <v>256</v>
      </c>
      <c r="H1128" s="570">
        <v>22528</v>
      </c>
      <c r="I1128" s="569"/>
      <c r="J1128" s="121"/>
      <c r="K1128" s="121"/>
      <c r="L1128" s="121"/>
      <c r="M1128" s="570"/>
      <c r="N1128" s="569"/>
      <c r="O1128" s="569"/>
      <c r="P1128" s="569"/>
      <c r="Q1128" s="121"/>
      <c r="R1128" s="121" t="s">
        <v>5698</v>
      </c>
      <c r="S1128" s="121" t="s">
        <v>2716</v>
      </c>
      <c r="T1128" s="121" t="s">
        <v>5678</v>
      </c>
      <c r="U1128" s="121">
        <v>0</v>
      </c>
      <c r="V1128" s="121" t="s">
        <v>1228</v>
      </c>
      <c r="W1128" s="121" t="s">
        <v>2206</v>
      </c>
      <c r="X1128" s="121" t="s">
        <v>5594</v>
      </c>
      <c r="Y1128" s="121" t="s">
        <v>2465</v>
      </c>
      <c r="Z1128" s="121" t="s">
        <v>2785</v>
      </c>
      <c r="AA1128" s="121" t="s">
        <v>5679</v>
      </c>
      <c r="AB1128" s="121" t="s">
        <v>5699</v>
      </c>
      <c r="AC1128" s="121" t="s">
        <v>2107</v>
      </c>
      <c r="AD1128" s="121" t="s">
        <v>5681</v>
      </c>
      <c r="AE1128" s="121" t="s">
        <v>5693</v>
      </c>
      <c r="AF1128" s="121"/>
      <c r="AG1128" s="121"/>
      <c r="AH1128" s="121"/>
      <c r="AI1128" s="551"/>
      <c r="AJ1128" s="551"/>
      <c r="AK1128" s="551"/>
      <c r="AL1128" s="551"/>
      <c r="AM1128" s="551"/>
      <c r="AN1128" s="551"/>
      <c r="AO1128" s="551"/>
      <c r="AP1128" s="551"/>
      <c r="AQ1128" s="551"/>
      <c r="AR1128" s="551"/>
      <c r="AS1128" s="551"/>
      <c r="AT1128" s="551"/>
      <c r="AU1128" s="551"/>
      <c r="AV1128" s="551"/>
      <c r="AW1128" s="551"/>
      <c r="AX1128" s="551"/>
    </row>
    <row r="1129">
      <c r="A1129" s="570" t="s">
        <v>5591</v>
      </c>
      <c r="B1129" s="570" t="s">
        <v>5700</v>
      </c>
      <c r="C1129" s="570" t="s">
        <v>1228</v>
      </c>
      <c r="D1129" s="570" t="s">
        <v>1212</v>
      </c>
      <c r="E1129" s="570" t="s">
        <v>2714</v>
      </c>
      <c r="F1129" s="570">
        <v>20</v>
      </c>
      <c r="G1129" s="570">
        <v>256</v>
      </c>
      <c r="H1129" s="570">
        <v>22528</v>
      </c>
      <c r="I1129" s="569"/>
      <c r="J1129" s="121"/>
      <c r="K1129" s="121"/>
      <c r="L1129" s="121"/>
      <c r="M1129" s="570"/>
      <c r="N1129" s="569"/>
      <c r="O1129" s="569"/>
      <c r="P1129" s="569"/>
      <c r="Q1129" s="121"/>
      <c r="R1129" s="121" t="s">
        <v>5701</v>
      </c>
      <c r="S1129" s="121" t="s">
        <v>2716</v>
      </c>
      <c r="T1129" s="121" t="s">
        <v>5678</v>
      </c>
      <c r="U1129" s="121">
        <v>0</v>
      </c>
      <c r="V1129" s="121" t="s">
        <v>1228</v>
      </c>
      <c r="W1129" s="121" t="s">
        <v>2206</v>
      </c>
      <c r="X1129" s="121" t="s">
        <v>5594</v>
      </c>
      <c r="Y1129" s="121" t="s">
        <v>2465</v>
      </c>
      <c r="Z1129" s="121" t="s">
        <v>2785</v>
      </c>
      <c r="AA1129" s="121" t="s">
        <v>5679</v>
      </c>
      <c r="AB1129" s="121" t="s">
        <v>5702</v>
      </c>
      <c r="AC1129" s="121" t="s">
        <v>2107</v>
      </c>
      <c r="AD1129" s="121" t="s">
        <v>5681</v>
      </c>
      <c r="AE1129" s="121" t="s">
        <v>5693</v>
      </c>
      <c r="AF1129" s="121"/>
      <c r="AG1129" s="121"/>
      <c r="AH1129" s="121"/>
      <c r="AI1129" s="551"/>
      <c r="AJ1129" s="551"/>
      <c r="AK1129" s="551"/>
      <c r="AL1129" s="551"/>
      <c r="AM1129" s="551"/>
      <c r="AN1129" s="551"/>
      <c r="AO1129" s="551"/>
      <c r="AP1129" s="551"/>
      <c r="AQ1129" s="551"/>
      <c r="AR1129" s="551"/>
      <c r="AS1129" s="551"/>
      <c r="AT1129" s="551"/>
      <c r="AU1129" s="551"/>
      <c r="AV1129" s="551"/>
      <c r="AW1129" s="551"/>
      <c r="AX1129" s="551"/>
    </row>
    <row r="1130">
      <c r="A1130" s="570" t="s">
        <v>5591</v>
      </c>
      <c r="B1130" s="570" t="s">
        <v>5703</v>
      </c>
      <c r="C1130" s="570" t="s">
        <v>1228</v>
      </c>
      <c r="D1130" s="570" t="s">
        <v>1212</v>
      </c>
      <c r="E1130" s="570" t="s">
        <v>2714</v>
      </c>
      <c r="F1130" s="570">
        <v>20</v>
      </c>
      <c r="G1130" s="570">
        <v>256</v>
      </c>
      <c r="H1130" s="570">
        <v>22528</v>
      </c>
      <c r="I1130" s="569"/>
      <c r="J1130" s="121"/>
      <c r="K1130" s="121"/>
      <c r="L1130" s="121"/>
      <c r="M1130" s="570"/>
      <c r="N1130" s="569"/>
      <c r="O1130" s="569"/>
      <c r="P1130" s="569"/>
      <c r="Q1130" s="121"/>
      <c r="R1130" s="121" t="s">
        <v>5704</v>
      </c>
      <c r="S1130" s="121" t="s">
        <v>2716</v>
      </c>
      <c r="T1130" s="121" t="s">
        <v>5678</v>
      </c>
      <c r="U1130" s="121">
        <v>0</v>
      </c>
      <c r="V1130" s="121" t="s">
        <v>1228</v>
      </c>
      <c r="W1130" s="121" t="s">
        <v>2206</v>
      </c>
      <c r="X1130" s="121" t="s">
        <v>5594</v>
      </c>
      <c r="Y1130" s="121" t="s">
        <v>2465</v>
      </c>
      <c r="Z1130" s="121" t="s">
        <v>2785</v>
      </c>
      <c r="AA1130" s="121" t="s">
        <v>5679</v>
      </c>
      <c r="AB1130" s="121" t="s">
        <v>5705</v>
      </c>
      <c r="AC1130" s="121" t="s">
        <v>2107</v>
      </c>
      <c r="AD1130" s="121" t="s">
        <v>5681</v>
      </c>
      <c r="AE1130" s="121" t="s">
        <v>5693</v>
      </c>
      <c r="AF1130" s="121"/>
      <c r="AG1130" s="121"/>
      <c r="AH1130" s="121"/>
      <c r="AI1130" s="551"/>
      <c r="AJ1130" s="551"/>
      <c r="AK1130" s="551"/>
      <c r="AL1130" s="551"/>
      <c r="AM1130" s="551"/>
      <c r="AN1130" s="551"/>
      <c r="AO1130" s="551"/>
      <c r="AP1130" s="551"/>
      <c r="AQ1130" s="551"/>
      <c r="AR1130" s="551"/>
      <c r="AS1130" s="551"/>
      <c r="AT1130" s="551"/>
      <c r="AU1130" s="551"/>
      <c r="AV1130" s="551"/>
      <c r="AW1130" s="551"/>
      <c r="AX1130" s="551"/>
    </row>
    <row r="1131">
      <c r="A1131" s="570" t="s">
        <v>5591</v>
      </c>
      <c r="B1131" s="570" t="s">
        <v>5706</v>
      </c>
      <c r="C1131" s="570" t="s">
        <v>1228</v>
      </c>
      <c r="D1131" s="570" t="s">
        <v>1212</v>
      </c>
      <c r="E1131" s="570" t="s">
        <v>2714</v>
      </c>
      <c r="F1131" s="570">
        <v>20</v>
      </c>
      <c r="G1131" s="570">
        <v>256</v>
      </c>
      <c r="H1131" s="570">
        <v>22528</v>
      </c>
      <c r="I1131" s="569"/>
      <c r="J1131" s="121"/>
      <c r="K1131" s="121"/>
      <c r="L1131" s="121"/>
      <c r="M1131" s="570"/>
      <c r="N1131" s="569"/>
      <c r="O1131" s="569"/>
      <c r="P1131" s="569"/>
      <c r="Q1131" s="121"/>
      <c r="R1131" s="121" t="s">
        <v>5707</v>
      </c>
      <c r="S1131" s="121" t="s">
        <v>2716</v>
      </c>
      <c r="T1131" s="121" t="s">
        <v>5678</v>
      </c>
      <c r="U1131" s="121">
        <v>0</v>
      </c>
      <c r="V1131" s="121" t="s">
        <v>1228</v>
      </c>
      <c r="W1131" s="121" t="s">
        <v>2206</v>
      </c>
      <c r="X1131" s="121" t="s">
        <v>5594</v>
      </c>
      <c r="Y1131" s="121" t="s">
        <v>2465</v>
      </c>
      <c r="Z1131" s="121" t="s">
        <v>2785</v>
      </c>
      <c r="AA1131" s="121" t="s">
        <v>5679</v>
      </c>
      <c r="AB1131" s="121" t="s">
        <v>5708</v>
      </c>
      <c r="AC1131" s="121" t="s">
        <v>2107</v>
      </c>
      <c r="AD1131" s="121" t="s">
        <v>5681</v>
      </c>
      <c r="AE1131" s="121" t="s">
        <v>5709</v>
      </c>
      <c r="AF1131" s="121"/>
      <c r="AG1131" s="121"/>
      <c r="AH1131" s="121"/>
      <c r="AI1131" s="551"/>
      <c r="AJ1131" s="551"/>
      <c r="AK1131" s="551"/>
      <c r="AL1131" s="551"/>
      <c r="AM1131" s="551"/>
      <c r="AN1131" s="551"/>
      <c r="AO1131" s="551"/>
      <c r="AP1131" s="551"/>
      <c r="AQ1131" s="551"/>
      <c r="AR1131" s="551"/>
      <c r="AS1131" s="551"/>
      <c r="AT1131" s="551"/>
      <c r="AU1131" s="551"/>
      <c r="AV1131" s="551"/>
      <c r="AW1131" s="551"/>
      <c r="AX1131" s="551"/>
    </row>
    <row r="1132">
      <c r="A1132" s="570" t="s">
        <v>5591</v>
      </c>
      <c r="B1132" s="570" t="s">
        <v>5710</v>
      </c>
      <c r="C1132" s="570" t="s">
        <v>1228</v>
      </c>
      <c r="D1132" s="570" t="s">
        <v>1212</v>
      </c>
      <c r="E1132" s="570" t="s">
        <v>2714</v>
      </c>
      <c r="F1132" s="570">
        <v>20</v>
      </c>
      <c r="G1132" s="570">
        <v>256</v>
      </c>
      <c r="H1132" s="570">
        <v>22528</v>
      </c>
      <c r="I1132" s="569"/>
      <c r="J1132" s="121"/>
      <c r="K1132" s="121"/>
      <c r="L1132" s="121"/>
      <c r="M1132" s="570"/>
      <c r="N1132" s="569"/>
      <c r="O1132" s="569"/>
      <c r="P1132" s="569"/>
      <c r="Q1132" s="121"/>
      <c r="R1132" s="121" t="s">
        <v>5711</v>
      </c>
      <c r="S1132" s="121" t="s">
        <v>2716</v>
      </c>
      <c r="T1132" s="121" t="s">
        <v>5678</v>
      </c>
      <c r="U1132" s="121">
        <v>0</v>
      </c>
      <c r="V1132" s="121" t="s">
        <v>1228</v>
      </c>
      <c r="W1132" s="121" t="s">
        <v>2206</v>
      </c>
      <c r="X1132" s="121" t="s">
        <v>5594</v>
      </c>
      <c r="Y1132" s="121" t="s">
        <v>2465</v>
      </c>
      <c r="Z1132" s="121" t="s">
        <v>2785</v>
      </c>
      <c r="AA1132" s="121" t="s">
        <v>5679</v>
      </c>
      <c r="AB1132" s="121" t="s">
        <v>5712</v>
      </c>
      <c r="AC1132" s="121" t="s">
        <v>2107</v>
      </c>
      <c r="AD1132" s="121" t="s">
        <v>5681</v>
      </c>
      <c r="AE1132" s="121" t="s">
        <v>5713</v>
      </c>
      <c r="AF1132" s="121"/>
      <c r="AG1132" s="121"/>
      <c r="AH1132" s="121"/>
      <c r="AI1132" s="551"/>
      <c r="AJ1132" s="551"/>
      <c r="AK1132" s="551"/>
      <c r="AL1132" s="551"/>
      <c r="AM1132" s="551"/>
      <c r="AN1132" s="551"/>
      <c r="AO1132" s="551"/>
      <c r="AP1132" s="551"/>
      <c r="AQ1132" s="551"/>
      <c r="AR1132" s="551"/>
      <c r="AS1132" s="551"/>
      <c r="AT1132" s="551"/>
      <c r="AU1132" s="551"/>
      <c r="AV1132" s="551"/>
      <c r="AW1132" s="551"/>
      <c r="AX1132" s="551"/>
    </row>
    <row r="1133">
      <c r="A1133" s="570" t="s">
        <v>5591</v>
      </c>
      <c r="B1133" s="570" t="s">
        <v>5714</v>
      </c>
      <c r="C1133" s="570" t="s">
        <v>1228</v>
      </c>
      <c r="D1133" s="570" t="s">
        <v>1212</v>
      </c>
      <c r="E1133" s="570" t="s">
        <v>2714</v>
      </c>
      <c r="F1133" s="570">
        <v>20</v>
      </c>
      <c r="G1133" s="570">
        <v>256</v>
      </c>
      <c r="H1133" s="570">
        <v>22528</v>
      </c>
      <c r="I1133" s="569"/>
      <c r="J1133" s="121"/>
      <c r="K1133" s="121"/>
      <c r="L1133" s="121"/>
      <c r="M1133" s="570"/>
      <c r="N1133" s="569"/>
      <c r="O1133" s="569"/>
      <c r="P1133" s="569"/>
      <c r="Q1133" s="121"/>
      <c r="R1133" s="121" t="s">
        <v>5715</v>
      </c>
      <c r="S1133" s="121" t="s">
        <v>2716</v>
      </c>
      <c r="T1133" s="121" t="s">
        <v>5678</v>
      </c>
      <c r="U1133" s="121">
        <v>0</v>
      </c>
      <c r="V1133" s="121" t="s">
        <v>1228</v>
      </c>
      <c r="W1133" s="121" t="s">
        <v>2206</v>
      </c>
      <c r="X1133" s="121" t="s">
        <v>5594</v>
      </c>
      <c r="Y1133" s="121" t="s">
        <v>2465</v>
      </c>
      <c r="Z1133" s="121" t="s">
        <v>2785</v>
      </c>
      <c r="AA1133" s="121" t="s">
        <v>5679</v>
      </c>
      <c r="AB1133" s="121" t="s">
        <v>5716</v>
      </c>
      <c r="AC1133" s="121" t="s">
        <v>2107</v>
      </c>
      <c r="AD1133" s="121" t="s">
        <v>5681</v>
      </c>
      <c r="AE1133" s="121" t="s">
        <v>5713</v>
      </c>
      <c r="AF1133" s="121"/>
      <c r="AG1133" s="121"/>
      <c r="AH1133" s="121"/>
      <c r="AI1133" s="551"/>
      <c r="AJ1133" s="551"/>
      <c r="AK1133" s="551"/>
      <c r="AL1133" s="551"/>
      <c r="AM1133" s="551"/>
      <c r="AN1133" s="551"/>
      <c r="AO1133" s="551"/>
      <c r="AP1133" s="551"/>
      <c r="AQ1133" s="551"/>
      <c r="AR1133" s="551"/>
      <c r="AS1133" s="551"/>
      <c r="AT1133" s="551"/>
      <c r="AU1133" s="551"/>
      <c r="AV1133" s="551"/>
      <c r="AW1133" s="551"/>
      <c r="AX1133" s="551"/>
    </row>
    <row r="1134">
      <c r="A1134" s="570" t="s">
        <v>5591</v>
      </c>
      <c r="B1134" s="570" t="s">
        <v>5717</v>
      </c>
      <c r="C1134" s="570" t="s">
        <v>1228</v>
      </c>
      <c r="D1134" s="570" t="s">
        <v>1212</v>
      </c>
      <c r="E1134" s="570" t="s">
        <v>2714</v>
      </c>
      <c r="F1134" s="570">
        <v>20</v>
      </c>
      <c r="G1134" s="570">
        <v>256</v>
      </c>
      <c r="H1134" s="570">
        <v>22528</v>
      </c>
      <c r="I1134" s="569"/>
      <c r="J1134" s="121"/>
      <c r="K1134" s="121"/>
      <c r="L1134" s="121"/>
      <c r="M1134" s="570"/>
      <c r="N1134" s="569"/>
      <c r="O1134" s="569"/>
      <c r="P1134" s="569"/>
      <c r="Q1134" s="121"/>
      <c r="R1134" s="121" t="s">
        <v>5718</v>
      </c>
      <c r="S1134" s="121" t="s">
        <v>2716</v>
      </c>
      <c r="T1134" s="121" t="s">
        <v>5678</v>
      </c>
      <c r="U1134" s="121">
        <v>0</v>
      </c>
      <c r="V1134" s="121" t="s">
        <v>1228</v>
      </c>
      <c r="W1134" s="121" t="s">
        <v>2206</v>
      </c>
      <c r="X1134" s="121" t="s">
        <v>5594</v>
      </c>
      <c r="Y1134" s="121" t="s">
        <v>2465</v>
      </c>
      <c r="Z1134" s="121" t="s">
        <v>2785</v>
      </c>
      <c r="AA1134" s="121" t="s">
        <v>5679</v>
      </c>
      <c r="AB1134" s="121" t="s">
        <v>5719</v>
      </c>
      <c r="AC1134" s="121" t="s">
        <v>2107</v>
      </c>
      <c r="AD1134" s="121" t="s">
        <v>5681</v>
      </c>
      <c r="AE1134" s="121" t="s">
        <v>5720</v>
      </c>
      <c r="AF1134" s="121"/>
      <c r="AG1134" s="121"/>
      <c r="AH1134" s="121"/>
      <c r="AI1134" s="551"/>
      <c r="AJ1134" s="551"/>
      <c r="AK1134" s="551"/>
      <c r="AL1134" s="551"/>
      <c r="AM1134" s="551"/>
      <c r="AN1134" s="551"/>
      <c r="AO1134" s="551"/>
      <c r="AP1134" s="551"/>
      <c r="AQ1134" s="551"/>
      <c r="AR1134" s="551"/>
      <c r="AS1134" s="551"/>
      <c r="AT1134" s="551"/>
      <c r="AU1134" s="551"/>
      <c r="AV1134" s="551"/>
      <c r="AW1134" s="551"/>
      <c r="AX1134" s="551"/>
    </row>
    <row r="1135">
      <c r="A1135" s="570" t="s">
        <v>5591</v>
      </c>
      <c r="B1135" s="570" t="s">
        <v>5721</v>
      </c>
      <c r="C1135" s="570" t="s">
        <v>1228</v>
      </c>
      <c r="D1135" s="570" t="s">
        <v>1212</v>
      </c>
      <c r="E1135" s="570" t="s">
        <v>2714</v>
      </c>
      <c r="F1135" s="570">
        <v>20</v>
      </c>
      <c r="G1135" s="570">
        <v>256</v>
      </c>
      <c r="H1135" s="570">
        <v>22528</v>
      </c>
      <c r="I1135" s="569"/>
      <c r="J1135" s="121"/>
      <c r="K1135" s="121"/>
      <c r="L1135" s="121"/>
      <c r="M1135" s="570"/>
      <c r="N1135" s="569"/>
      <c r="O1135" s="569"/>
      <c r="P1135" s="569"/>
      <c r="Q1135" s="121"/>
      <c r="R1135" s="121" t="s">
        <v>5722</v>
      </c>
      <c r="S1135" s="121" t="s">
        <v>2716</v>
      </c>
      <c r="T1135" s="121" t="s">
        <v>5678</v>
      </c>
      <c r="U1135" s="121">
        <v>0</v>
      </c>
      <c r="V1135" s="121" t="s">
        <v>1228</v>
      </c>
      <c r="W1135" s="121" t="s">
        <v>2206</v>
      </c>
      <c r="X1135" s="121" t="s">
        <v>5594</v>
      </c>
      <c r="Y1135" s="121" t="s">
        <v>2465</v>
      </c>
      <c r="Z1135" s="121" t="s">
        <v>2785</v>
      </c>
      <c r="AA1135" s="121" t="s">
        <v>5679</v>
      </c>
      <c r="AB1135" s="121" t="s">
        <v>5723</v>
      </c>
      <c r="AC1135" s="121" t="s">
        <v>2107</v>
      </c>
      <c r="AD1135" s="121" t="s">
        <v>5681</v>
      </c>
      <c r="AE1135" s="121" t="s">
        <v>5720</v>
      </c>
      <c r="AF1135" s="121"/>
      <c r="AG1135" s="121"/>
      <c r="AH1135" s="121"/>
      <c r="AI1135" s="551"/>
      <c r="AJ1135" s="551"/>
      <c r="AK1135" s="551"/>
      <c r="AL1135" s="551"/>
      <c r="AM1135" s="551"/>
      <c r="AN1135" s="551"/>
      <c r="AO1135" s="551"/>
      <c r="AP1135" s="551"/>
      <c r="AQ1135" s="551"/>
      <c r="AR1135" s="551"/>
      <c r="AS1135" s="551"/>
      <c r="AT1135" s="551"/>
      <c r="AU1135" s="551"/>
      <c r="AV1135" s="551"/>
      <c r="AW1135" s="551"/>
      <c r="AX1135" s="551"/>
    </row>
    <row r="1136">
      <c r="A1136" s="570" t="s">
        <v>5591</v>
      </c>
      <c r="B1136" s="570" t="s">
        <v>5724</v>
      </c>
      <c r="C1136" s="570" t="s">
        <v>1228</v>
      </c>
      <c r="D1136" s="570" t="s">
        <v>1212</v>
      </c>
      <c r="E1136" s="570" t="s">
        <v>2714</v>
      </c>
      <c r="F1136" s="570">
        <v>20</v>
      </c>
      <c r="G1136" s="570">
        <v>256</v>
      </c>
      <c r="H1136" s="570">
        <v>22528</v>
      </c>
      <c r="I1136" s="569"/>
      <c r="J1136" s="121"/>
      <c r="K1136" s="121"/>
      <c r="L1136" s="121"/>
      <c r="M1136" s="570"/>
      <c r="N1136" s="569"/>
      <c r="O1136" s="569"/>
      <c r="P1136" s="569"/>
      <c r="Q1136" s="121"/>
      <c r="R1136" s="121" t="s">
        <v>5725</v>
      </c>
      <c r="S1136" s="121" t="s">
        <v>2716</v>
      </c>
      <c r="T1136" s="121" t="s">
        <v>5678</v>
      </c>
      <c r="U1136" s="121">
        <v>0</v>
      </c>
      <c r="V1136" s="121" t="s">
        <v>1228</v>
      </c>
      <c r="W1136" s="121" t="s">
        <v>2206</v>
      </c>
      <c r="X1136" s="121" t="s">
        <v>5594</v>
      </c>
      <c r="Y1136" s="121" t="s">
        <v>2465</v>
      </c>
      <c r="Z1136" s="121" t="s">
        <v>2785</v>
      </c>
      <c r="AA1136" s="121" t="s">
        <v>5679</v>
      </c>
      <c r="AB1136" s="121" t="s">
        <v>5726</v>
      </c>
      <c r="AC1136" s="121" t="s">
        <v>2107</v>
      </c>
      <c r="AD1136" s="121" t="s">
        <v>5681</v>
      </c>
      <c r="AE1136" s="121" t="s">
        <v>5720</v>
      </c>
      <c r="AF1136" s="121"/>
      <c r="AG1136" s="121"/>
      <c r="AH1136" s="121"/>
      <c r="AI1136" s="551"/>
      <c r="AJ1136" s="551"/>
      <c r="AK1136" s="551"/>
      <c r="AL1136" s="551"/>
      <c r="AM1136" s="551"/>
      <c r="AN1136" s="551"/>
      <c r="AO1136" s="551"/>
      <c r="AP1136" s="551"/>
      <c r="AQ1136" s="551"/>
      <c r="AR1136" s="551"/>
      <c r="AS1136" s="551"/>
      <c r="AT1136" s="551"/>
      <c r="AU1136" s="551"/>
      <c r="AV1136" s="551"/>
      <c r="AW1136" s="551"/>
      <c r="AX1136" s="551"/>
    </row>
    <row r="1137">
      <c r="A1137" s="570" t="s">
        <v>5591</v>
      </c>
      <c r="B1137" s="570" t="s">
        <v>5727</v>
      </c>
      <c r="C1137" s="570" t="s">
        <v>1228</v>
      </c>
      <c r="D1137" s="570" t="s">
        <v>1212</v>
      </c>
      <c r="E1137" s="570" t="s">
        <v>2714</v>
      </c>
      <c r="F1137" s="570">
        <v>20</v>
      </c>
      <c r="G1137" s="570">
        <v>256</v>
      </c>
      <c r="H1137" s="570">
        <v>22528</v>
      </c>
      <c r="I1137" s="569"/>
      <c r="J1137" s="121"/>
      <c r="K1137" s="121"/>
      <c r="L1137" s="121"/>
      <c r="M1137" s="570"/>
      <c r="N1137" s="569"/>
      <c r="O1137" s="569"/>
      <c r="P1137" s="569"/>
      <c r="Q1137" s="121"/>
      <c r="R1137" s="121" t="s">
        <v>5728</v>
      </c>
      <c r="S1137" s="121" t="s">
        <v>2716</v>
      </c>
      <c r="T1137" s="121" t="s">
        <v>5678</v>
      </c>
      <c r="U1137" s="121">
        <v>0</v>
      </c>
      <c r="V1137" s="121" t="s">
        <v>1228</v>
      </c>
      <c r="W1137" s="121" t="s">
        <v>2206</v>
      </c>
      <c r="X1137" s="121" t="s">
        <v>5594</v>
      </c>
      <c r="Y1137" s="121" t="s">
        <v>2465</v>
      </c>
      <c r="Z1137" s="121" t="s">
        <v>2785</v>
      </c>
      <c r="AA1137" s="121" t="s">
        <v>5679</v>
      </c>
      <c r="AB1137" s="121" t="s">
        <v>5729</v>
      </c>
      <c r="AC1137" s="121" t="s">
        <v>2107</v>
      </c>
      <c r="AD1137" s="121" t="s">
        <v>5681</v>
      </c>
      <c r="AE1137" s="121" t="s">
        <v>5720</v>
      </c>
      <c r="AF1137" s="121"/>
      <c r="AG1137" s="121"/>
      <c r="AH1137" s="121"/>
      <c r="AI1137" s="551"/>
      <c r="AJ1137" s="551"/>
      <c r="AK1137" s="551"/>
      <c r="AL1137" s="551"/>
      <c r="AM1137" s="551"/>
      <c r="AN1137" s="551"/>
      <c r="AO1137" s="551"/>
      <c r="AP1137" s="551"/>
      <c r="AQ1137" s="551"/>
      <c r="AR1137" s="551"/>
      <c r="AS1137" s="551"/>
      <c r="AT1137" s="551"/>
      <c r="AU1137" s="551"/>
      <c r="AV1137" s="551"/>
      <c r="AW1137" s="551"/>
      <c r="AX1137" s="551"/>
    </row>
    <row r="1138">
      <c r="A1138" s="570" t="s">
        <v>5591</v>
      </c>
      <c r="B1138" s="570" t="s">
        <v>5730</v>
      </c>
      <c r="C1138" s="570" t="s">
        <v>1228</v>
      </c>
      <c r="D1138" s="570" t="s">
        <v>1212</v>
      </c>
      <c r="E1138" s="570" t="s">
        <v>2714</v>
      </c>
      <c r="F1138" s="570">
        <v>20</v>
      </c>
      <c r="G1138" s="570">
        <v>256</v>
      </c>
      <c r="H1138" s="570">
        <v>22528</v>
      </c>
      <c r="I1138" s="569"/>
      <c r="J1138" s="121"/>
      <c r="K1138" s="121"/>
      <c r="L1138" s="121"/>
      <c r="M1138" s="570"/>
      <c r="N1138" s="569"/>
      <c r="O1138" s="569"/>
      <c r="P1138" s="569"/>
      <c r="Q1138" s="121"/>
      <c r="R1138" s="121" t="s">
        <v>5731</v>
      </c>
      <c r="S1138" s="121" t="s">
        <v>2716</v>
      </c>
      <c r="T1138" s="121" t="s">
        <v>5678</v>
      </c>
      <c r="U1138" s="121">
        <v>0</v>
      </c>
      <c r="V1138" s="121" t="s">
        <v>1228</v>
      </c>
      <c r="W1138" s="121" t="s">
        <v>2206</v>
      </c>
      <c r="X1138" s="121" t="s">
        <v>5594</v>
      </c>
      <c r="Y1138" s="121" t="s">
        <v>2465</v>
      </c>
      <c r="Z1138" s="121" t="s">
        <v>2785</v>
      </c>
      <c r="AA1138" s="121" t="s">
        <v>5679</v>
      </c>
      <c r="AB1138" s="121" t="s">
        <v>5732</v>
      </c>
      <c r="AC1138" s="121" t="s">
        <v>2107</v>
      </c>
      <c r="AD1138" s="121" t="s">
        <v>5681</v>
      </c>
      <c r="AE1138" s="121" t="s">
        <v>5733</v>
      </c>
      <c r="AF1138" s="121"/>
      <c r="AG1138" s="121"/>
      <c r="AH1138" s="121"/>
      <c r="AI1138" s="551"/>
      <c r="AJ1138" s="551"/>
      <c r="AK1138" s="551"/>
      <c r="AL1138" s="551"/>
      <c r="AM1138" s="551"/>
      <c r="AN1138" s="551"/>
      <c r="AO1138" s="551"/>
      <c r="AP1138" s="551"/>
      <c r="AQ1138" s="551"/>
      <c r="AR1138" s="551"/>
      <c r="AS1138" s="551"/>
      <c r="AT1138" s="551"/>
      <c r="AU1138" s="551"/>
      <c r="AV1138" s="551"/>
      <c r="AW1138" s="551"/>
      <c r="AX1138" s="551"/>
    </row>
    <row r="1139">
      <c r="A1139" s="570" t="s">
        <v>5591</v>
      </c>
      <c r="B1139" s="570" t="s">
        <v>5734</v>
      </c>
      <c r="C1139" s="570" t="s">
        <v>1228</v>
      </c>
      <c r="D1139" s="570" t="s">
        <v>1212</v>
      </c>
      <c r="E1139" s="570" t="s">
        <v>2714</v>
      </c>
      <c r="F1139" s="570">
        <v>20</v>
      </c>
      <c r="G1139" s="570">
        <v>256</v>
      </c>
      <c r="H1139" s="570">
        <v>22528</v>
      </c>
      <c r="I1139" s="569"/>
      <c r="J1139" s="121"/>
      <c r="K1139" s="121"/>
      <c r="L1139" s="121"/>
      <c r="M1139" s="570"/>
      <c r="N1139" s="569"/>
      <c r="O1139" s="569"/>
      <c r="P1139" s="569"/>
      <c r="Q1139" s="121"/>
      <c r="R1139" s="121" t="s">
        <v>5735</v>
      </c>
      <c r="S1139" s="121" t="s">
        <v>2716</v>
      </c>
      <c r="T1139" s="121" t="s">
        <v>5678</v>
      </c>
      <c r="U1139" s="121">
        <v>0</v>
      </c>
      <c r="V1139" s="121" t="s">
        <v>1228</v>
      </c>
      <c r="W1139" s="121" t="s">
        <v>2206</v>
      </c>
      <c r="X1139" s="121" t="s">
        <v>5594</v>
      </c>
      <c r="Y1139" s="121" t="s">
        <v>2465</v>
      </c>
      <c r="Z1139" s="121" t="s">
        <v>2785</v>
      </c>
      <c r="AA1139" s="121" t="s">
        <v>5679</v>
      </c>
      <c r="AB1139" s="121" t="s">
        <v>5736</v>
      </c>
      <c r="AC1139" s="121" t="s">
        <v>2107</v>
      </c>
      <c r="AD1139" s="121" t="s">
        <v>5681</v>
      </c>
      <c r="AE1139" s="121" t="s">
        <v>5733</v>
      </c>
      <c r="AF1139" s="121"/>
      <c r="AG1139" s="121"/>
      <c r="AH1139" s="121"/>
      <c r="AI1139" s="551"/>
      <c r="AJ1139" s="551"/>
      <c r="AK1139" s="551"/>
      <c r="AL1139" s="551"/>
      <c r="AM1139" s="551"/>
      <c r="AN1139" s="551"/>
      <c r="AO1139" s="551"/>
      <c r="AP1139" s="551"/>
      <c r="AQ1139" s="551"/>
      <c r="AR1139" s="551"/>
      <c r="AS1139" s="551"/>
      <c r="AT1139" s="551"/>
      <c r="AU1139" s="551"/>
      <c r="AV1139" s="551"/>
      <c r="AW1139" s="551"/>
      <c r="AX1139" s="551"/>
    </row>
    <row r="1140">
      <c r="A1140" s="570" t="s">
        <v>5591</v>
      </c>
      <c r="B1140" s="570" t="s">
        <v>5737</v>
      </c>
      <c r="C1140" s="570" t="s">
        <v>1228</v>
      </c>
      <c r="D1140" s="570" t="s">
        <v>1212</v>
      </c>
      <c r="E1140" s="570" t="s">
        <v>2714</v>
      </c>
      <c r="F1140" s="570">
        <v>20</v>
      </c>
      <c r="G1140" s="570">
        <v>256</v>
      </c>
      <c r="H1140" s="570">
        <v>22528</v>
      </c>
      <c r="I1140" s="569"/>
      <c r="J1140" s="121"/>
      <c r="K1140" s="121"/>
      <c r="L1140" s="121"/>
      <c r="M1140" s="570"/>
      <c r="N1140" s="569"/>
      <c r="O1140" s="569"/>
      <c r="P1140" s="569"/>
      <c r="Q1140" s="121"/>
      <c r="R1140" s="121" t="s">
        <v>5738</v>
      </c>
      <c r="S1140" s="121" t="s">
        <v>2716</v>
      </c>
      <c r="T1140" s="121" t="s">
        <v>5678</v>
      </c>
      <c r="U1140" s="121">
        <v>0</v>
      </c>
      <c r="V1140" s="121" t="s">
        <v>1228</v>
      </c>
      <c r="W1140" s="121" t="s">
        <v>2206</v>
      </c>
      <c r="X1140" s="121" t="s">
        <v>5594</v>
      </c>
      <c r="Y1140" s="121" t="s">
        <v>2465</v>
      </c>
      <c r="Z1140" s="121" t="s">
        <v>2785</v>
      </c>
      <c r="AA1140" s="121" t="s">
        <v>5679</v>
      </c>
      <c r="AB1140" s="121" t="s">
        <v>5739</v>
      </c>
      <c r="AC1140" s="121" t="s">
        <v>2107</v>
      </c>
      <c r="AD1140" s="121" t="s">
        <v>5681</v>
      </c>
      <c r="AE1140" s="121" t="s">
        <v>5733</v>
      </c>
      <c r="AF1140" s="121"/>
      <c r="AG1140" s="121"/>
      <c r="AH1140" s="121"/>
      <c r="AI1140" s="551"/>
      <c r="AJ1140" s="551"/>
      <c r="AK1140" s="551"/>
      <c r="AL1140" s="551"/>
      <c r="AM1140" s="551"/>
      <c r="AN1140" s="551"/>
      <c r="AO1140" s="551"/>
      <c r="AP1140" s="551"/>
      <c r="AQ1140" s="551"/>
      <c r="AR1140" s="551"/>
      <c r="AS1140" s="551"/>
      <c r="AT1140" s="551"/>
      <c r="AU1140" s="551"/>
      <c r="AV1140" s="551"/>
      <c r="AW1140" s="551"/>
      <c r="AX1140" s="551"/>
    </row>
    <row r="1141">
      <c r="A1141" s="570" t="s">
        <v>5591</v>
      </c>
      <c r="B1141" s="570" t="s">
        <v>5740</v>
      </c>
      <c r="C1141" s="570" t="s">
        <v>1228</v>
      </c>
      <c r="D1141" s="570" t="s">
        <v>1212</v>
      </c>
      <c r="E1141" s="570" t="s">
        <v>2714</v>
      </c>
      <c r="F1141" s="570">
        <v>20</v>
      </c>
      <c r="G1141" s="570">
        <v>256</v>
      </c>
      <c r="H1141" s="570">
        <v>4096</v>
      </c>
      <c r="I1141" s="569"/>
      <c r="J1141" s="121"/>
      <c r="K1141" s="121"/>
      <c r="L1141" s="121"/>
      <c r="M1141" s="570"/>
      <c r="N1141" s="569"/>
      <c r="O1141" s="569"/>
      <c r="P1141" s="569"/>
      <c r="Q1141" s="121"/>
      <c r="R1141" s="121" t="s">
        <v>5741</v>
      </c>
      <c r="S1141" s="121" t="s">
        <v>2716</v>
      </c>
      <c r="T1141" s="121" t="s">
        <v>5678</v>
      </c>
      <c r="U1141" s="121">
        <v>0</v>
      </c>
      <c r="V1141" s="121" t="s">
        <v>1228</v>
      </c>
      <c r="W1141" s="121" t="s">
        <v>2206</v>
      </c>
      <c r="X1141" s="121" t="s">
        <v>5594</v>
      </c>
      <c r="Y1141" s="121" t="s">
        <v>2465</v>
      </c>
      <c r="Z1141" s="121" t="s">
        <v>2785</v>
      </c>
      <c r="AA1141" s="121" t="s">
        <v>5679</v>
      </c>
      <c r="AB1141" s="121" t="s">
        <v>5742</v>
      </c>
      <c r="AC1141" s="121" t="s">
        <v>2107</v>
      </c>
      <c r="AD1141" s="121" t="s">
        <v>5681</v>
      </c>
      <c r="AE1141" s="121" t="s">
        <v>5733</v>
      </c>
      <c r="AF1141" s="121"/>
      <c r="AG1141" s="121"/>
      <c r="AH1141" s="121"/>
      <c r="AI1141" s="551"/>
      <c r="AJ1141" s="551"/>
      <c r="AK1141" s="551"/>
      <c r="AL1141" s="551"/>
      <c r="AM1141" s="551"/>
      <c r="AN1141" s="551"/>
      <c r="AO1141" s="551"/>
      <c r="AP1141" s="551"/>
      <c r="AQ1141" s="551"/>
      <c r="AR1141" s="551"/>
      <c r="AS1141" s="551"/>
      <c r="AT1141" s="551"/>
      <c r="AU1141" s="551"/>
      <c r="AV1141" s="551"/>
      <c r="AW1141" s="551"/>
      <c r="AX1141" s="551"/>
    </row>
    <row r="1142">
      <c r="A1142" s="570" t="s">
        <v>5591</v>
      </c>
      <c r="B1142" s="570" t="s">
        <v>5743</v>
      </c>
      <c r="C1142" s="570" t="s">
        <v>1228</v>
      </c>
      <c r="D1142" s="570" t="s">
        <v>1212</v>
      </c>
      <c r="E1142" s="570" t="s">
        <v>2714</v>
      </c>
      <c r="F1142" s="570">
        <v>20</v>
      </c>
      <c r="G1142" s="570">
        <v>256</v>
      </c>
      <c r="H1142" s="570">
        <v>4096</v>
      </c>
      <c r="I1142" s="569"/>
      <c r="J1142" s="121"/>
      <c r="K1142" s="121"/>
      <c r="L1142" s="121"/>
      <c r="M1142" s="570"/>
      <c r="N1142" s="569"/>
      <c r="O1142" s="569"/>
      <c r="P1142" s="569"/>
      <c r="Q1142" s="121"/>
      <c r="R1142" s="121" t="s">
        <v>5744</v>
      </c>
      <c r="S1142" s="121" t="s">
        <v>2716</v>
      </c>
      <c r="T1142" s="121" t="s">
        <v>5678</v>
      </c>
      <c r="U1142" s="121">
        <v>0</v>
      </c>
      <c r="V1142" s="121" t="s">
        <v>1228</v>
      </c>
      <c r="W1142" s="121" t="s">
        <v>2206</v>
      </c>
      <c r="X1142" s="121" t="s">
        <v>5594</v>
      </c>
      <c r="Y1142" s="121" t="s">
        <v>2465</v>
      </c>
      <c r="Z1142" s="121" t="s">
        <v>2785</v>
      </c>
      <c r="AA1142" s="121" t="s">
        <v>5679</v>
      </c>
      <c r="AB1142" s="121" t="s">
        <v>5745</v>
      </c>
      <c r="AC1142" s="121" t="s">
        <v>2107</v>
      </c>
      <c r="AD1142" s="121" t="s">
        <v>5681</v>
      </c>
      <c r="AE1142" s="121" t="s">
        <v>5746</v>
      </c>
      <c r="AF1142" s="121"/>
      <c r="AG1142" s="121"/>
      <c r="AH1142" s="121"/>
      <c r="AI1142" s="551"/>
      <c r="AJ1142" s="551"/>
      <c r="AK1142" s="551"/>
      <c r="AL1142" s="551"/>
      <c r="AM1142" s="551"/>
      <c r="AN1142" s="551"/>
      <c r="AO1142" s="551"/>
      <c r="AP1142" s="551"/>
      <c r="AQ1142" s="551"/>
      <c r="AR1142" s="551"/>
      <c r="AS1142" s="551"/>
      <c r="AT1142" s="551"/>
      <c r="AU1142" s="551"/>
      <c r="AV1142" s="551"/>
      <c r="AW1142" s="551"/>
      <c r="AX1142" s="551"/>
    </row>
    <row r="1143">
      <c r="A1143" s="570" t="s">
        <v>5591</v>
      </c>
      <c r="B1143" s="570" t="s">
        <v>5747</v>
      </c>
      <c r="C1143" s="570" t="s">
        <v>1228</v>
      </c>
      <c r="D1143" s="570" t="s">
        <v>1212</v>
      </c>
      <c r="E1143" s="570" t="s">
        <v>2714</v>
      </c>
      <c r="F1143" s="570">
        <v>20</v>
      </c>
      <c r="G1143" s="570">
        <v>256</v>
      </c>
      <c r="H1143" s="570">
        <v>4096</v>
      </c>
      <c r="I1143" s="569"/>
      <c r="J1143" s="121"/>
      <c r="K1143" s="121"/>
      <c r="L1143" s="121"/>
      <c r="M1143" s="570"/>
      <c r="N1143" s="569"/>
      <c r="O1143" s="569"/>
      <c r="P1143" s="569"/>
      <c r="Q1143" s="121"/>
      <c r="R1143" s="121" t="s">
        <v>5748</v>
      </c>
      <c r="S1143" s="121" t="s">
        <v>2716</v>
      </c>
      <c r="T1143" s="121" t="s">
        <v>5678</v>
      </c>
      <c r="U1143" s="121">
        <v>0</v>
      </c>
      <c r="V1143" s="121" t="s">
        <v>1228</v>
      </c>
      <c r="W1143" s="121" t="s">
        <v>2206</v>
      </c>
      <c r="X1143" s="121" t="s">
        <v>5594</v>
      </c>
      <c r="Y1143" s="121" t="s">
        <v>2465</v>
      </c>
      <c r="Z1143" s="121" t="s">
        <v>2785</v>
      </c>
      <c r="AA1143" s="121" t="s">
        <v>5679</v>
      </c>
      <c r="AB1143" s="121" t="s">
        <v>5749</v>
      </c>
      <c r="AC1143" s="121" t="s">
        <v>2107</v>
      </c>
      <c r="AD1143" s="121" t="s">
        <v>5681</v>
      </c>
      <c r="AE1143" s="121" t="s">
        <v>5746</v>
      </c>
      <c r="AF1143" s="121"/>
      <c r="AG1143" s="121"/>
      <c r="AH1143" s="121"/>
      <c r="AI1143" s="551"/>
      <c r="AJ1143" s="551"/>
      <c r="AK1143" s="551"/>
      <c r="AL1143" s="551"/>
      <c r="AM1143" s="551"/>
      <c r="AN1143" s="551"/>
      <c r="AO1143" s="551"/>
      <c r="AP1143" s="551"/>
      <c r="AQ1143" s="551"/>
      <c r="AR1143" s="551"/>
      <c r="AS1143" s="551"/>
      <c r="AT1143" s="551"/>
      <c r="AU1143" s="551"/>
      <c r="AV1143" s="551"/>
      <c r="AW1143" s="551"/>
      <c r="AX1143" s="551"/>
    </row>
    <row r="1144">
      <c r="A1144" s="570" t="s">
        <v>5591</v>
      </c>
      <c r="B1144" s="570" t="s">
        <v>5750</v>
      </c>
      <c r="C1144" s="570" t="s">
        <v>1228</v>
      </c>
      <c r="D1144" s="570" t="s">
        <v>1212</v>
      </c>
      <c r="E1144" s="570" t="s">
        <v>2714</v>
      </c>
      <c r="F1144" s="570">
        <v>20</v>
      </c>
      <c r="G1144" s="570">
        <v>256</v>
      </c>
      <c r="H1144" s="570">
        <v>4096</v>
      </c>
      <c r="I1144" s="569"/>
      <c r="J1144" s="121"/>
      <c r="K1144" s="121"/>
      <c r="L1144" s="121"/>
      <c r="M1144" s="570"/>
      <c r="N1144" s="569"/>
      <c r="O1144" s="569"/>
      <c r="P1144" s="569"/>
      <c r="Q1144" s="121"/>
      <c r="R1144" s="121" t="s">
        <v>5751</v>
      </c>
      <c r="S1144" s="121" t="s">
        <v>2716</v>
      </c>
      <c r="T1144" s="121" t="s">
        <v>5678</v>
      </c>
      <c r="U1144" s="121">
        <v>0</v>
      </c>
      <c r="V1144" s="121" t="s">
        <v>1228</v>
      </c>
      <c r="W1144" s="121" t="s">
        <v>2206</v>
      </c>
      <c r="X1144" s="121" t="s">
        <v>5594</v>
      </c>
      <c r="Y1144" s="121" t="s">
        <v>2465</v>
      </c>
      <c r="Z1144" s="121" t="s">
        <v>2785</v>
      </c>
      <c r="AA1144" s="121" t="s">
        <v>5679</v>
      </c>
      <c r="AB1144" s="121" t="s">
        <v>5752</v>
      </c>
      <c r="AC1144" s="121" t="s">
        <v>2107</v>
      </c>
      <c r="AD1144" s="121" t="s">
        <v>5681</v>
      </c>
      <c r="AE1144" s="121" t="s">
        <v>5746</v>
      </c>
      <c r="AF1144" s="121"/>
      <c r="AG1144" s="121"/>
      <c r="AH1144" s="121"/>
      <c r="AI1144" s="551"/>
      <c r="AJ1144" s="551"/>
      <c r="AK1144" s="551"/>
      <c r="AL1144" s="551"/>
      <c r="AM1144" s="551"/>
      <c r="AN1144" s="551"/>
      <c r="AO1144" s="551"/>
      <c r="AP1144" s="551"/>
      <c r="AQ1144" s="551"/>
      <c r="AR1144" s="551"/>
      <c r="AS1144" s="551"/>
      <c r="AT1144" s="551"/>
      <c r="AU1144" s="551"/>
      <c r="AV1144" s="551"/>
      <c r="AW1144" s="551"/>
      <c r="AX1144" s="551"/>
    </row>
    <row r="1145">
      <c r="A1145" s="570" t="s">
        <v>5591</v>
      </c>
      <c r="B1145" s="570" t="s">
        <v>5753</v>
      </c>
      <c r="C1145" s="570" t="s">
        <v>1228</v>
      </c>
      <c r="D1145" s="570" t="s">
        <v>1212</v>
      </c>
      <c r="E1145" s="570" t="s">
        <v>2714</v>
      </c>
      <c r="F1145" s="570">
        <v>20</v>
      </c>
      <c r="G1145" s="570">
        <v>256</v>
      </c>
      <c r="H1145" s="570">
        <v>4096</v>
      </c>
      <c r="I1145" s="569"/>
      <c r="J1145" s="121"/>
      <c r="K1145" s="121"/>
      <c r="L1145" s="121"/>
      <c r="M1145" s="570"/>
      <c r="N1145" s="569"/>
      <c r="O1145" s="569"/>
      <c r="P1145" s="569"/>
      <c r="Q1145" s="121"/>
      <c r="R1145" s="121" t="s">
        <v>5754</v>
      </c>
      <c r="S1145" s="121" t="s">
        <v>2716</v>
      </c>
      <c r="T1145" s="121" t="s">
        <v>5678</v>
      </c>
      <c r="U1145" s="121">
        <v>0</v>
      </c>
      <c r="V1145" s="121" t="s">
        <v>1228</v>
      </c>
      <c r="W1145" s="121" t="s">
        <v>2206</v>
      </c>
      <c r="X1145" s="121" t="s">
        <v>5594</v>
      </c>
      <c r="Y1145" s="121" t="s">
        <v>2465</v>
      </c>
      <c r="Z1145" s="121" t="s">
        <v>2785</v>
      </c>
      <c r="AA1145" s="121" t="s">
        <v>5679</v>
      </c>
      <c r="AB1145" s="121" t="s">
        <v>5755</v>
      </c>
      <c r="AC1145" s="121" t="s">
        <v>2107</v>
      </c>
      <c r="AD1145" s="121" t="s">
        <v>5681</v>
      </c>
      <c r="AE1145" s="121" t="s">
        <v>5746</v>
      </c>
      <c r="AF1145" s="121"/>
      <c r="AG1145" s="121"/>
      <c r="AH1145" s="121"/>
      <c r="AI1145" s="551"/>
      <c r="AJ1145" s="551"/>
      <c r="AK1145" s="551"/>
      <c r="AL1145" s="551"/>
      <c r="AM1145" s="551"/>
      <c r="AN1145" s="551"/>
      <c r="AO1145" s="551"/>
      <c r="AP1145" s="551"/>
      <c r="AQ1145" s="551"/>
      <c r="AR1145" s="551"/>
      <c r="AS1145" s="551"/>
      <c r="AT1145" s="551"/>
      <c r="AU1145" s="551"/>
      <c r="AV1145" s="551"/>
      <c r="AW1145" s="551"/>
      <c r="AX1145" s="551"/>
    </row>
    <row r="1146">
      <c r="A1146" s="570" t="s">
        <v>5591</v>
      </c>
      <c r="B1146" s="570" t="s">
        <v>5756</v>
      </c>
      <c r="C1146" s="570" t="s">
        <v>1228</v>
      </c>
      <c r="D1146" s="570" t="s">
        <v>1212</v>
      </c>
      <c r="E1146" s="570" t="s">
        <v>2714</v>
      </c>
      <c r="F1146" s="570">
        <v>20</v>
      </c>
      <c r="G1146" s="570">
        <v>256</v>
      </c>
      <c r="H1146" s="570">
        <v>4096</v>
      </c>
      <c r="I1146" s="569"/>
      <c r="J1146" s="121"/>
      <c r="K1146" s="121"/>
      <c r="L1146" s="121"/>
      <c r="M1146" s="570"/>
      <c r="N1146" s="569"/>
      <c r="O1146" s="569"/>
      <c r="P1146" s="569"/>
      <c r="Q1146" s="121"/>
      <c r="R1146" s="121" t="s">
        <v>5757</v>
      </c>
      <c r="S1146" s="121" t="s">
        <v>2716</v>
      </c>
      <c r="T1146" s="121" t="s">
        <v>5678</v>
      </c>
      <c r="U1146" s="121">
        <v>0</v>
      </c>
      <c r="V1146" s="121" t="s">
        <v>1228</v>
      </c>
      <c r="W1146" s="121" t="s">
        <v>2206</v>
      </c>
      <c r="X1146" s="121" t="s">
        <v>5594</v>
      </c>
      <c r="Y1146" s="121" t="s">
        <v>2465</v>
      </c>
      <c r="Z1146" s="121" t="s">
        <v>2785</v>
      </c>
      <c r="AA1146" s="121" t="s">
        <v>5679</v>
      </c>
      <c r="AB1146" s="121" t="s">
        <v>5758</v>
      </c>
      <c r="AC1146" s="121" t="s">
        <v>2107</v>
      </c>
      <c r="AD1146" s="121" t="s">
        <v>5681</v>
      </c>
      <c r="AE1146" s="121" t="s">
        <v>5759</v>
      </c>
      <c r="AF1146" s="121"/>
      <c r="AG1146" s="121"/>
      <c r="AH1146" s="121"/>
      <c r="AI1146" s="551"/>
      <c r="AJ1146" s="551"/>
      <c r="AK1146" s="551"/>
      <c r="AL1146" s="551"/>
      <c r="AM1146" s="551"/>
      <c r="AN1146" s="551"/>
      <c r="AO1146" s="551"/>
      <c r="AP1146" s="551"/>
      <c r="AQ1146" s="551"/>
      <c r="AR1146" s="551"/>
      <c r="AS1146" s="551"/>
      <c r="AT1146" s="551"/>
      <c r="AU1146" s="551"/>
      <c r="AV1146" s="551"/>
      <c r="AW1146" s="551"/>
      <c r="AX1146" s="551"/>
    </row>
    <row r="1147">
      <c r="A1147" s="570" t="s">
        <v>5591</v>
      </c>
      <c r="B1147" s="570" t="s">
        <v>5760</v>
      </c>
      <c r="C1147" s="570" t="s">
        <v>1228</v>
      </c>
      <c r="D1147" s="570" t="s">
        <v>1212</v>
      </c>
      <c r="E1147" s="570" t="s">
        <v>2714</v>
      </c>
      <c r="F1147" s="570">
        <v>20</v>
      </c>
      <c r="G1147" s="570">
        <v>256</v>
      </c>
      <c r="H1147" s="570">
        <v>4096</v>
      </c>
      <c r="I1147" s="569"/>
      <c r="J1147" s="121"/>
      <c r="K1147" s="121"/>
      <c r="L1147" s="121"/>
      <c r="M1147" s="570"/>
      <c r="N1147" s="569"/>
      <c r="O1147" s="569"/>
      <c r="P1147" s="569"/>
      <c r="Q1147" s="121"/>
      <c r="R1147" s="121" t="s">
        <v>5761</v>
      </c>
      <c r="S1147" s="121" t="s">
        <v>2716</v>
      </c>
      <c r="T1147" s="121" t="s">
        <v>5678</v>
      </c>
      <c r="U1147" s="121">
        <v>0</v>
      </c>
      <c r="V1147" s="121" t="s">
        <v>1228</v>
      </c>
      <c r="W1147" s="121" t="s">
        <v>2206</v>
      </c>
      <c r="X1147" s="121" t="s">
        <v>5594</v>
      </c>
      <c r="Y1147" s="121" t="s">
        <v>2465</v>
      </c>
      <c r="Z1147" s="121" t="s">
        <v>2785</v>
      </c>
      <c r="AA1147" s="121" t="s">
        <v>5679</v>
      </c>
      <c r="AB1147" s="121" t="s">
        <v>5762</v>
      </c>
      <c r="AC1147" s="121" t="s">
        <v>2107</v>
      </c>
      <c r="AD1147" s="121" t="s">
        <v>5681</v>
      </c>
      <c r="AE1147" s="121" t="s">
        <v>5759</v>
      </c>
      <c r="AF1147" s="121"/>
      <c r="AG1147" s="121"/>
      <c r="AH1147" s="121"/>
      <c r="AI1147" s="551"/>
      <c r="AJ1147" s="551"/>
      <c r="AK1147" s="551"/>
      <c r="AL1147" s="551"/>
      <c r="AM1147" s="551"/>
      <c r="AN1147" s="551"/>
      <c r="AO1147" s="551"/>
      <c r="AP1147" s="551"/>
      <c r="AQ1147" s="551"/>
      <c r="AR1147" s="551"/>
      <c r="AS1147" s="551"/>
      <c r="AT1147" s="551"/>
      <c r="AU1147" s="551"/>
      <c r="AV1147" s="551"/>
      <c r="AW1147" s="551"/>
      <c r="AX1147" s="551"/>
    </row>
    <row r="1148">
      <c r="A1148" s="570" t="s">
        <v>5591</v>
      </c>
      <c r="B1148" s="570" t="s">
        <v>5763</v>
      </c>
      <c r="C1148" s="570" t="s">
        <v>1228</v>
      </c>
      <c r="D1148" s="570" t="s">
        <v>1212</v>
      </c>
      <c r="E1148" s="570" t="s">
        <v>2714</v>
      </c>
      <c r="F1148" s="570">
        <v>20</v>
      </c>
      <c r="G1148" s="570">
        <v>256</v>
      </c>
      <c r="H1148" s="570">
        <v>4096</v>
      </c>
      <c r="I1148" s="569"/>
      <c r="J1148" s="121"/>
      <c r="K1148" s="121"/>
      <c r="L1148" s="121"/>
      <c r="M1148" s="570"/>
      <c r="N1148" s="569"/>
      <c r="O1148" s="569"/>
      <c r="P1148" s="569"/>
      <c r="Q1148" s="121"/>
      <c r="R1148" s="121" t="s">
        <v>5764</v>
      </c>
      <c r="S1148" s="121" t="s">
        <v>2716</v>
      </c>
      <c r="T1148" s="121" t="s">
        <v>5678</v>
      </c>
      <c r="U1148" s="121">
        <v>0</v>
      </c>
      <c r="V1148" s="121" t="s">
        <v>1228</v>
      </c>
      <c r="W1148" s="121" t="s">
        <v>2206</v>
      </c>
      <c r="X1148" s="121" t="s">
        <v>5594</v>
      </c>
      <c r="Y1148" s="121" t="s">
        <v>2465</v>
      </c>
      <c r="Z1148" s="121" t="s">
        <v>2785</v>
      </c>
      <c r="AA1148" s="121" t="s">
        <v>5679</v>
      </c>
      <c r="AB1148" s="121" t="s">
        <v>5765</v>
      </c>
      <c r="AC1148" s="121" t="s">
        <v>2107</v>
      </c>
      <c r="AD1148" s="121" t="s">
        <v>5681</v>
      </c>
      <c r="AE1148" s="121" t="s">
        <v>5759</v>
      </c>
      <c r="AF1148" s="121"/>
      <c r="AG1148" s="121"/>
      <c r="AH1148" s="121"/>
      <c r="AI1148" s="551"/>
      <c r="AJ1148" s="551"/>
      <c r="AK1148" s="551"/>
      <c r="AL1148" s="551"/>
      <c r="AM1148" s="551"/>
      <c r="AN1148" s="551"/>
      <c r="AO1148" s="551"/>
      <c r="AP1148" s="551"/>
      <c r="AQ1148" s="551"/>
      <c r="AR1148" s="551"/>
      <c r="AS1148" s="551"/>
      <c r="AT1148" s="551"/>
      <c r="AU1148" s="551"/>
      <c r="AV1148" s="551"/>
      <c r="AW1148" s="551"/>
      <c r="AX1148" s="551"/>
    </row>
    <row r="1149">
      <c r="A1149" s="570" t="s">
        <v>5591</v>
      </c>
      <c r="B1149" s="570" t="s">
        <v>5766</v>
      </c>
      <c r="C1149" s="570" t="s">
        <v>1228</v>
      </c>
      <c r="D1149" s="570" t="s">
        <v>1212</v>
      </c>
      <c r="E1149" s="570" t="s">
        <v>2714</v>
      </c>
      <c r="F1149" s="570">
        <v>20</v>
      </c>
      <c r="G1149" s="570">
        <v>256</v>
      </c>
      <c r="H1149" s="570">
        <v>4096</v>
      </c>
      <c r="I1149" s="569"/>
      <c r="J1149" s="121"/>
      <c r="K1149" s="121"/>
      <c r="L1149" s="121"/>
      <c r="M1149" s="570"/>
      <c r="N1149" s="569"/>
      <c r="O1149" s="569"/>
      <c r="P1149" s="569"/>
      <c r="Q1149" s="121"/>
      <c r="R1149" s="121" t="s">
        <v>5767</v>
      </c>
      <c r="S1149" s="121" t="s">
        <v>2716</v>
      </c>
      <c r="T1149" s="121" t="s">
        <v>5678</v>
      </c>
      <c r="U1149" s="121">
        <v>0</v>
      </c>
      <c r="V1149" s="121" t="s">
        <v>1228</v>
      </c>
      <c r="W1149" s="121" t="s">
        <v>2206</v>
      </c>
      <c r="X1149" s="121" t="s">
        <v>5594</v>
      </c>
      <c r="Y1149" s="121" t="s">
        <v>2465</v>
      </c>
      <c r="Z1149" s="121" t="s">
        <v>2785</v>
      </c>
      <c r="AA1149" s="121" t="s">
        <v>5679</v>
      </c>
      <c r="AB1149" s="121" t="s">
        <v>5768</v>
      </c>
      <c r="AC1149" s="121" t="s">
        <v>2107</v>
      </c>
      <c r="AD1149" s="121" t="s">
        <v>5681</v>
      </c>
      <c r="AE1149" s="121" t="s">
        <v>5759</v>
      </c>
      <c r="AF1149" s="121"/>
      <c r="AG1149" s="121"/>
      <c r="AH1149" s="121"/>
      <c r="AI1149" s="551"/>
      <c r="AJ1149" s="551"/>
      <c r="AK1149" s="551"/>
      <c r="AL1149" s="551"/>
      <c r="AM1149" s="551"/>
      <c r="AN1149" s="551"/>
      <c r="AO1149" s="551"/>
      <c r="AP1149" s="551"/>
      <c r="AQ1149" s="551"/>
      <c r="AR1149" s="551"/>
      <c r="AS1149" s="551"/>
      <c r="AT1149" s="551"/>
      <c r="AU1149" s="551"/>
      <c r="AV1149" s="551"/>
      <c r="AW1149" s="551"/>
      <c r="AX1149" s="551"/>
    </row>
    <row r="1150">
      <c r="A1150" s="570" t="s">
        <v>5591</v>
      </c>
      <c r="B1150" s="570" t="s">
        <v>5769</v>
      </c>
      <c r="C1150" s="570" t="s">
        <v>1228</v>
      </c>
      <c r="D1150" s="570" t="s">
        <v>1212</v>
      </c>
      <c r="E1150" s="570" t="s">
        <v>2714</v>
      </c>
      <c r="F1150" s="570">
        <v>20</v>
      </c>
      <c r="G1150" s="570">
        <v>256</v>
      </c>
      <c r="H1150" s="570">
        <v>1024</v>
      </c>
      <c r="I1150" s="569"/>
      <c r="J1150" s="121"/>
      <c r="K1150" s="121"/>
      <c r="L1150" s="121"/>
      <c r="M1150" s="570"/>
      <c r="N1150" s="569"/>
      <c r="O1150" s="569"/>
      <c r="P1150" s="569"/>
      <c r="Q1150" s="121"/>
      <c r="R1150" s="121" t="s">
        <v>5770</v>
      </c>
      <c r="S1150" s="121" t="s">
        <v>2716</v>
      </c>
      <c r="T1150" s="121" t="s">
        <v>5678</v>
      </c>
      <c r="U1150" s="121">
        <v>0</v>
      </c>
      <c r="V1150" s="121" t="s">
        <v>1228</v>
      </c>
      <c r="W1150" s="121" t="s">
        <v>2206</v>
      </c>
      <c r="X1150" s="121" t="s">
        <v>5594</v>
      </c>
      <c r="Y1150" s="121" t="s">
        <v>2465</v>
      </c>
      <c r="Z1150" s="121" t="s">
        <v>2785</v>
      </c>
      <c r="AA1150" s="121" t="s">
        <v>5679</v>
      </c>
      <c r="AB1150" s="121" t="s">
        <v>5771</v>
      </c>
      <c r="AC1150" s="121" t="s">
        <v>2107</v>
      </c>
      <c r="AD1150" s="121" t="s">
        <v>5681</v>
      </c>
      <c r="AE1150" s="121" t="s">
        <v>5772</v>
      </c>
      <c r="AF1150" s="121"/>
      <c r="AG1150" s="121"/>
      <c r="AH1150" s="121"/>
      <c r="AI1150" s="551"/>
      <c r="AJ1150" s="551"/>
      <c r="AK1150" s="551"/>
      <c r="AL1150" s="551"/>
      <c r="AM1150" s="551"/>
      <c r="AN1150" s="551"/>
      <c r="AO1150" s="551"/>
      <c r="AP1150" s="551"/>
      <c r="AQ1150" s="551"/>
      <c r="AR1150" s="551"/>
      <c r="AS1150" s="551"/>
      <c r="AT1150" s="551"/>
      <c r="AU1150" s="551"/>
      <c r="AV1150" s="551"/>
      <c r="AW1150" s="551"/>
      <c r="AX1150" s="551"/>
    </row>
    <row r="1151">
      <c r="A1151" s="570" t="s">
        <v>5591</v>
      </c>
      <c r="B1151" s="570" t="s">
        <v>5773</v>
      </c>
      <c r="C1151" s="570" t="s">
        <v>1228</v>
      </c>
      <c r="D1151" s="570" t="s">
        <v>1212</v>
      </c>
      <c r="E1151" s="570" t="s">
        <v>2714</v>
      </c>
      <c r="F1151" s="570">
        <v>20</v>
      </c>
      <c r="G1151" s="570">
        <v>256</v>
      </c>
      <c r="H1151" s="570">
        <v>1024</v>
      </c>
      <c r="I1151" s="569"/>
      <c r="J1151" s="121"/>
      <c r="K1151" s="121"/>
      <c r="L1151" s="121"/>
      <c r="M1151" s="570"/>
      <c r="N1151" s="569"/>
      <c r="O1151" s="569"/>
      <c r="P1151" s="569"/>
      <c r="Q1151" s="121"/>
      <c r="R1151" s="121" t="s">
        <v>5774</v>
      </c>
      <c r="S1151" s="121" t="s">
        <v>2716</v>
      </c>
      <c r="T1151" s="121" t="s">
        <v>5678</v>
      </c>
      <c r="U1151" s="121">
        <v>0</v>
      </c>
      <c r="V1151" s="121" t="s">
        <v>1228</v>
      </c>
      <c r="W1151" s="121" t="s">
        <v>2206</v>
      </c>
      <c r="X1151" s="121" t="s">
        <v>5594</v>
      </c>
      <c r="Y1151" s="121" t="s">
        <v>2465</v>
      </c>
      <c r="Z1151" s="121" t="s">
        <v>2785</v>
      </c>
      <c r="AA1151" s="121" t="s">
        <v>5679</v>
      </c>
      <c r="AB1151" s="121" t="s">
        <v>5775</v>
      </c>
      <c r="AC1151" s="121" t="s">
        <v>2107</v>
      </c>
      <c r="AD1151" s="121" t="s">
        <v>5681</v>
      </c>
      <c r="AE1151" s="121" t="s">
        <v>5772</v>
      </c>
      <c r="AF1151" s="121"/>
      <c r="AG1151" s="121"/>
      <c r="AH1151" s="121"/>
      <c r="AI1151" s="551"/>
      <c r="AJ1151" s="551"/>
      <c r="AK1151" s="551"/>
      <c r="AL1151" s="551"/>
      <c r="AM1151" s="551"/>
      <c r="AN1151" s="551"/>
      <c r="AO1151" s="551"/>
      <c r="AP1151" s="551"/>
      <c r="AQ1151" s="551"/>
      <c r="AR1151" s="551"/>
      <c r="AS1151" s="551"/>
      <c r="AT1151" s="551"/>
      <c r="AU1151" s="551"/>
      <c r="AV1151" s="551"/>
      <c r="AW1151" s="551"/>
      <c r="AX1151" s="551"/>
    </row>
    <row r="1152">
      <c r="A1152" s="570" t="s">
        <v>5591</v>
      </c>
      <c r="B1152" s="570" t="s">
        <v>5776</v>
      </c>
      <c r="C1152" s="570" t="s">
        <v>1228</v>
      </c>
      <c r="D1152" s="570" t="s">
        <v>1212</v>
      </c>
      <c r="E1152" s="570" t="s">
        <v>2714</v>
      </c>
      <c r="F1152" s="570">
        <v>20</v>
      </c>
      <c r="G1152" s="570">
        <v>256</v>
      </c>
      <c r="H1152" s="570">
        <v>1024</v>
      </c>
      <c r="I1152" s="569"/>
      <c r="J1152" s="121"/>
      <c r="K1152" s="121"/>
      <c r="L1152" s="121"/>
      <c r="M1152" s="570"/>
      <c r="N1152" s="569"/>
      <c r="O1152" s="569"/>
      <c r="P1152" s="569"/>
      <c r="Q1152" s="121"/>
      <c r="R1152" s="121" t="s">
        <v>5777</v>
      </c>
      <c r="S1152" s="121" t="s">
        <v>2716</v>
      </c>
      <c r="T1152" s="121" t="s">
        <v>5678</v>
      </c>
      <c r="U1152" s="121">
        <v>0</v>
      </c>
      <c r="V1152" s="121" t="s">
        <v>1228</v>
      </c>
      <c r="W1152" s="121" t="s">
        <v>2206</v>
      </c>
      <c r="X1152" s="121" t="s">
        <v>5594</v>
      </c>
      <c r="Y1152" s="121" t="s">
        <v>2465</v>
      </c>
      <c r="Z1152" s="121" t="s">
        <v>2785</v>
      </c>
      <c r="AA1152" s="121" t="s">
        <v>5679</v>
      </c>
      <c r="AB1152" s="121" t="s">
        <v>5778</v>
      </c>
      <c r="AC1152" s="121" t="s">
        <v>2107</v>
      </c>
      <c r="AD1152" s="121" t="s">
        <v>5681</v>
      </c>
      <c r="AE1152" s="121" t="s">
        <v>5772</v>
      </c>
      <c r="AF1152" s="121"/>
      <c r="AG1152" s="121"/>
      <c r="AH1152" s="121"/>
      <c r="AI1152" s="551"/>
      <c r="AJ1152" s="551"/>
      <c r="AK1152" s="551"/>
      <c r="AL1152" s="551"/>
      <c r="AM1152" s="551"/>
      <c r="AN1152" s="551"/>
      <c r="AO1152" s="551"/>
      <c r="AP1152" s="551"/>
      <c r="AQ1152" s="551"/>
      <c r="AR1152" s="551"/>
      <c r="AS1152" s="551"/>
      <c r="AT1152" s="551"/>
      <c r="AU1152" s="551"/>
      <c r="AV1152" s="551"/>
      <c r="AW1152" s="551"/>
      <c r="AX1152" s="551"/>
    </row>
    <row r="1153">
      <c r="A1153" s="570" t="s">
        <v>5591</v>
      </c>
      <c r="B1153" s="570" t="s">
        <v>5779</v>
      </c>
      <c r="C1153" s="570" t="s">
        <v>1228</v>
      </c>
      <c r="D1153" s="570" t="s">
        <v>1212</v>
      </c>
      <c r="E1153" s="570" t="s">
        <v>2714</v>
      </c>
      <c r="F1153" s="570">
        <v>20</v>
      </c>
      <c r="G1153" s="570">
        <v>256</v>
      </c>
      <c r="H1153" s="570">
        <v>1024</v>
      </c>
      <c r="I1153" s="569"/>
      <c r="J1153" s="121"/>
      <c r="K1153" s="121"/>
      <c r="L1153" s="121"/>
      <c r="M1153" s="570"/>
      <c r="N1153" s="569"/>
      <c r="O1153" s="569"/>
      <c r="P1153" s="569"/>
      <c r="Q1153" s="121"/>
      <c r="R1153" s="121" t="s">
        <v>5780</v>
      </c>
      <c r="S1153" s="121" t="s">
        <v>2716</v>
      </c>
      <c r="T1153" s="121" t="s">
        <v>5678</v>
      </c>
      <c r="U1153" s="121">
        <v>0</v>
      </c>
      <c r="V1153" s="121" t="s">
        <v>1228</v>
      </c>
      <c r="W1153" s="121" t="s">
        <v>2206</v>
      </c>
      <c r="X1153" s="121" t="s">
        <v>5594</v>
      </c>
      <c r="Y1153" s="121" t="s">
        <v>2465</v>
      </c>
      <c r="Z1153" s="121" t="s">
        <v>2785</v>
      </c>
      <c r="AA1153" s="121" t="s">
        <v>5679</v>
      </c>
      <c r="AB1153" s="121" t="s">
        <v>5781</v>
      </c>
      <c r="AC1153" s="121" t="s">
        <v>2107</v>
      </c>
      <c r="AD1153" s="121" t="s">
        <v>5681</v>
      </c>
      <c r="AE1153" s="121" t="s">
        <v>5772</v>
      </c>
      <c r="AF1153" s="121"/>
      <c r="AG1153" s="121"/>
      <c r="AH1153" s="121"/>
      <c r="AI1153" s="551"/>
      <c r="AJ1153" s="551"/>
      <c r="AK1153" s="551"/>
      <c r="AL1153" s="551"/>
      <c r="AM1153" s="551"/>
      <c r="AN1153" s="551"/>
      <c r="AO1153" s="551"/>
      <c r="AP1153" s="551"/>
      <c r="AQ1153" s="551"/>
      <c r="AR1153" s="551"/>
      <c r="AS1153" s="551"/>
      <c r="AT1153" s="551"/>
      <c r="AU1153" s="551"/>
      <c r="AV1153" s="551"/>
      <c r="AW1153" s="551"/>
      <c r="AX1153" s="551"/>
    </row>
    <row r="1154">
      <c r="A1154" s="570" t="s">
        <v>5782</v>
      </c>
      <c r="B1154" s="570" t="s">
        <v>5783</v>
      </c>
      <c r="C1154" s="570" t="s">
        <v>1228</v>
      </c>
      <c r="D1154" s="570" t="s">
        <v>1212</v>
      </c>
      <c r="E1154" s="570" t="s">
        <v>2714</v>
      </c>
      <c r="F1154" s="570">
        <v>48</v>
      </c>
      <c r="G1154" s="570">
        <v>126</v>
      </c>
      <c r="H1154" s="570">
        <v>400</v>
      </c>
      <c r="I1154" s="569"/>
      <c r="J1154" s="121"/>
      <c r="K1154" s="121"/>
      <c r="L1154" s="121"/>
      <c r="M1154" s="570"/>
      <c r="N1154" s="569"/>
      <c r="O1154" s="569"/>
      <c r="P1154" s="569"/>
      <c r="Q1154" s="121"/>
      <c r="R1154" s="121" t="s">
        <v>5784</v>
      </c>
      <c r="S1154" s="121" t="s">
        <v>2716</v>
      </c>
      <c r="T1154" s="121" t="s">
        <v>2717</v>
      </c>
      <c r="U1154" s="121">
        <v>0</v>
      </c>
      <c r="V1154" s="121" t="s">
        <v>2719</v>
      </c>
      <c r="W1154" s="121" t="s">
        <v>2720</v>
      </c>
      <c r="X1154" s="121" t="s">
        <v>2721</v>
      </c>
      <c r="Y1154" s="121" t="s">
        <v>2465</v>
      </c>
      <c r="Z1154" s="121" t="s">
        <v>2722</v>
      </c>
      <c r="AA1154" s="121" t="s">
        <v>2723</v>
      </c>
      <c r="AB1154" s="121" t="s">
        <v>5785</v>
      </c>
      <c r="AC1154" s="121" t="s">
        <v>2103</v>
      </c>
      <c r="AD1154" s="121" t="s">
        <v>2725</v>
      </c>
      <c r="AE1154" s="121" t="s">
        <v>2876</v>
      </c>
      <c r="AF1154" s="121"/>
      <c r="AG1154" s="121"/>
      <c r="AH1154" s="121"/>
      <c r="AI1154" s="551"/>
      <c r="AJ1154" s="551"/>
      <c r="AK1154" s="551"/>
      <c r="AL1154" s="551"/>
      <c r="AM1154" s="551"/>
      <c r="AN1154" s="551"/>
      <c r="AO1154" s="551"/>
      <c r="AP1154" s="551"/>
      <c r="AQ1154" s="551"/>
      <c r="AR1154" s="551"/>
      <c r="AS1154" s="551"/>
      <c r="AT1154" s="551"/>
      <c r="AU1154" s="551"/>
      <c r="AV1154" s="551"/>
      <c r="AW1154" s="551"/>
      <c r="AX1154" s="551"/>
    </row>
    <row r="1155">
      <c r="A1155" s="570" t="s">
        <v>5782</v>
      </c>
      <c r="B1155" s="570" t="s">
        <v>5786</v>
      </c>
      <c r="C1155" s="570" t="s">
        <v>1228</v>
      </c>
      <c r="D1155" s="570" t="s">
        <v>1212</v>
      </c>
      <c r="E1155" s="570" t="s">
        <v>2714</v>
      </c>
      <c r="F1155" s="570">
        <v>48</v>
      </c>
      <c r="G1155" s="570">
        <v>126</v>
      </c>
      <c r="H1155" s="570">
        <v>400</v>
      </c>
      <c r="I1155" s="569"/>
      <c r="J1155" s="121"/>
      <c r="K1155" s="121"/>
      <c r="L1155" s="121"/>
      <c r="M1155" s="570"/>
      <c r="N1155" s="569"/>
      <c r="O1155" s="569"/>
      <c r="P1155" s="569"/>
      <c r="Q1155" s="121"/>
      <c r="R1155" s="121" t="s">
        <v>5787</v>
      </c>
      <c r="S1155" s="121" t="s">
        <v>2716</v>
      </c>
      <c r="T1155" s="121" t="s">
        <v>2717</v>
      </c>
      <c r="U1155" s="121">
        <v>0</v>
      </c>
      <c r="V1155" s="121" t="s">
        <v>2719</v>
      </c>
      <c r="W1155" s="121" t="s">
        <v>2720</v>
      </c>
      <c r="X1155" s="121" t="s">
        <v>2721</v>
      </c>
      <c r="Y1155" s="121" t="s">
        <v>2465</v>
      </c>
      <c r="Z1155" s="121" t="s">
        <v>2722</v>
      </c>
      <c r="AA1155" s="121" t="s">
        <v>2723</v>
      </c>
      <c r="AB1155" s="121" t="s">
        <v>5788</v>
      </c>
      <c r="AC1155" s="121" t="s">
        <v>2103</v>
      </c>
      <c r="AD1155" s="121" t="s">
        <v>2725</v>
      </c>
      <c r="AE1155" s="121" t="s">
        <v>2886</v>
      </c>
      <c r="AF1155" s="121"/>
      <c r="AG1155" s="121"/>
      <c r="AH1155" s="121"/>
      <c r="AI1155" s="551"/>
      <c r="AJ1155" s="551"/>
      <c r="AK1155" s="551"/>
      <c r="AL1155" s="551"/>
      <c r="AM1155" s="551"/>
      <c r="AN1155" s="551"/>
      <c r="AO1155" s="551"/>
      <c r="AP1155" s="551"/>
      <c r="AQ1155" s="551"/>
      <c r="AR1155" s="551"/>
      <c r="AS1155" s="551"/>
      <c r="AT1155" s="551"/>
      <c r="AU1155" s="551"/>
      <c r="AV1155" s="551"/>
      <c r="AW1155" s="551"/>
      <c r="AX1155" s="551"/>
    </row>
    <row r="1156">
      <c r="A1156" s="570" t="s">
        <v>5782</v>
      </c>
      <c r="B1156" s="570" t="s">
        <v>4299</v>
      </c>
      <c r="C1156" s="570" t="s">
        <v>1228</v>
      </c>
      <c r="D1156" s="570" t="s">
        <v>1212</v>
      </c>
      <c r="E1156" s="570" t="s">
        <v>2714</v>
      </c>
      <c r="F1156" s="570">
        <v>48</v>
      </c>
      <c r="G1156" s="570">
        <v>189</v>
      </c>
      <c r="H1156" s="570">
        <v>2500</v>
      </c>
      <c r="I1156" s="569"/>
      <c r="J1156" s="121"/>
      <c r="K1156" s="121"/>
      <c r="L1156" s="121"/>
      <c r="M1156" s="570"/>
      <c r="N1156" s="569"/>
      <c r="O1156" s="569"/>
      <c r="P1156" s="569"/>
      <c r="Q1156" s="121"/>
      <c r="R1156" s="121" t="s">
        <v>4300</v>
      </c>
      <c r="S1156" s="121" t="s">
        <v>2716</v>
      </c>
      <c r="T1156" s="121" t="s">
        <v>2717</v>
      </c>
      <c r="U1156" s="121">
        <v>0</v>
      </c>
      <c r="V1156" s="121" t="s">
        <v>2719</v>
      </c>
      <c r="W1156" s="121" t="s">
        <v>2720</v>
      </c>
      <c r="X1156" s="121" t="s">
        <v>3193</v>
      </c>
      <c r="Y1156" s="121" t="s">
        <v>2465</v>
      </c>
      <c r="Z1156" s="121" t="s">
        <v>2722</v>
      </c>
      <c r="AA1156" s="121" t="s">
        <v>2723</v>
      </c>
      <c r="AB1156" s="121" t="s">
        <v>4301</v>
      </c>
      <c r="AC1156" s="121" t="s">
        <v>2103</v>
      </c>
      <c r="AD1156" s="121" t="s">
        <v>2725</v>
      </c>
      <c r="AE1156" s="121" t="s">
        <v>4255</v>
      </c>
      <c r="AF1156" s="121"/>
      <c r="AG1156" s="121"/>
      <c r="AH1156" s="121"/>
      <c r="AI1156" s="551"/>
      <c r="AJ1156" s="551"/>
      <c r="AK1156" s="551"/>
      <c r="AL1156" s="551"/>
      <c r="AM1156" s="551"/>
      <c r="AN1156" s="551"/>
      <c r="AO1156" s="551"/>
      <c r="AP1156" s="551"/>
      <c r="AQ1156" s="551"/>
      <c r="AR1156" s="551"/>
      <c r="AS1156" s="551"/>
      <c r="AT1156" s="551"/>
      <c r="AU1156" s="551"/>
      <c r="AV1156" s="551"/>
      <c r="AW1156" s="551"/>
      <c r="AX1156" s="551"/>
    </row>
    <row r="1157">
      <c r="A1157" s="570" t="s">
        <v>5782</v>
      </c>
      <c r="B1157" s="570" t="s">
        <v>4302</v>
      </c>
      <c r="C1157" s="570" t="s">
        <v>1228</v>
      </c>
      <c r="D1157" s="570" t="s">
        <v>1212</v>
      </c>
      <c r="E1157" s="570" t="s">
        <v>2714</v>
      </c>
      <c r="F1157" s="570">
        <v>48</v>
      </c>
      <c r="G1157" s="570">
        <v>189</v>
      </c>
      <c r="H1157" s="570">
        <v>2500</v>
      </c>
      <c r="I1157" s="569"/>
      <c r="J1157" s="121"/>
      <c r="K1157" s="121"/>
      <c r="L1157" s="121"/>
      <c r="M1157" s="570"/>
      <c r="N1157" s="569"/>
      <c r="O1157" s="569"/>
      <c r="P1157" s="569"/>
      <c r="Q1157" s="121"/>
      <c r="R1157" s="121" t="s">
        <v>4303</v>
      </c>
      <c r="S1157" s="121" t="s">
        <v>2716</v>
      </c>
      <c r="T1157" s="121" t="s">
        <v>2717</v>
      </c>
      <c r="U1157" s="121">
        <v>0</v>
      </c>
      <c r="V1157" s="121" t="s">
        <v>2719</v>
      </c>
      <c r="W1157" s="121" t="s">
        <v>2720</v>
      </c>
      <c r="X1157" s="121" t="s">
        <v>3193</v>
      </c>
      <c r="Y1157" s="121" t="s">
        <v>2465</v>
      </c>
      <c r="Z1157" s="121" t="s">
        <v>2722</v>
      </c>
      <c r="AA1157" s="121" t="s">
        <v>2723</v>
      </c>
      <c r="AB1157" s="121" t="s">
        <v>4304</v>
      </c>
      <c r="AC1157" s="121" t="s">
        <v>2103</v>
      </c>
      <c r="AD1157" s="121" t="s">
        <v>2725</v>
      </c>
      <c r="AE1157" s="121" t="s">
        <v>4262</v>
      </c>
      <c r="AF1157" s="121"/>
      <c r="AG1157" s="121"/>
      <c r="AH1157" s="121"/>
      <c r="AI1157" s="551"/>
      <c r="AJ1157" s="551"/>
      <c r="AK1157" s="551"/>
      <c r="AL1157" s="551"/>
      <c r="AM1157" s="551"/>
      <c r="AN1157" s="551"/>
      <c r="AO1157" s="551"/>
      <c r="AP1157" s="551"/>
      <c r="AQ1157" s="551"/>
      <c r="AR1157" s="551"/>
      <c r="AS1157" s="551"/>
      <c r="AT1157" s="551"/>
      <c r="AU1157" s="551"/>
      <c r="AV1157" s="551"/>
      <c r="AW1157" s="551"/>
      <c r="AX1157" s="551"/>
    </row>
    <row r="1158">
      <c r="A1158" s="570" t="s">
        <v>5782</v>
      </c>
      <c r="B1158" s="570" t="s">
        <v>4305</v>
      </c>
      <c r="C1158" s="570" t="s">
        <v>1228</v>
      </c>
      <c r="D1158" s="570" t="s">
        <v>1212</v>
      </c>
      <c r="E1158" s="570" t="s">
        <v>2714</v>
      </c>
      <c r="F1158" s="570">
        <v>48</v>
      </c>
      <c r="G1158" s="570">
        <v>189</v>
      </c>
      <c r="H1158" s="570">
        <v>2500</v>
      </c>
      <c r="I1158" s="569"/>
      <c r="J1158" s="121"/>
      <c r="K1158" s="121"/>
      <c r="L1158" s="121"/>
      <c r="M1158" s="570"/>
      <c r="N1158" s="569"/>
      <c r="O1158" s="569"/>
      <c r="P1158" s="569"/>
      <c r="Q1158" s="121"/>
      <c r="R1158" s="121" t="s">
        <v>4306</v>
      </c>
      <c r="S1158" s="121" t="s">
        <v>2716</v>
      </c>
      <c r="T1158" s="121" t="s">
        <v>2717</v>
      </c>
      <c r="U1158" s="121">
        <v>0</v>
      </c>
      <c r="V1158" s="121" t="s">
        <v>2719</v>
      </c>
      <c r="W1158" s="121" t="s">
        <v>2720</v>
      </c>
      <c r="X1158" s="121" t="s">
        <v>3193</v>
      </c>
      <c r="Y1158" s="121" t="s">
        <v>2465</v>
      </c>
      <c r="Z1158" s="121" t="s">
        <v>2722</v>
      </c>
      <c r="AA1158" s="121" t="s">
        <v>2723</v>
      </c>
      <c r="AB1158" s="121" t="s">
        <v>4307</v>
      </c>
      <c r="AC1158" s="121" t="s">
        <v>2103</v>
      </c>
      <c r="AD1158" s="121" t="s">
        <v>2725</v>
      </c>
      <c r="AE1158" s="121" t="s">
        <v>4262</v>
      </c>
      <c r="AF1158" s="121"/>
      <c r="AG1158" s="121"/>
      <c r="AH1158" s="121"/>
      <c r="AI1158" s="551"/>
      <c r="AJ1158" s="551"/>
      <c r="AK1158" s="551"/>
      <c r="AL1158" s="551"/>
      <c r="AM1158" s="551"/>
      <c r="AN1158" s="551"/>
      <c r="AO1158" s="551"/>
      <c r="AP1158" s="551"/>
      <c r="AQ1158" s="551"/>
      <c r="AR1158" s="551"/>
      <c r="AS1158" s="551"/>
      <c r="AT1158" s="551"/>
      <c r="AU1158" s="551"/>
      <c r="AV1158" s="551"/>
      <c r="AW1158" s="551"/>
      <c r="AX1158" s="551"/>
    </row>
    <row r="1159">
      <c r="A1159" s="570" t="s">
        <v>5782</v>
      </c>
      <c r="B1159" s="570" t="s">
        <v>5789</v>
      </c>
      <c r="C1159" s="570" t="s">
        <v>1228</v>
      </c>
      <c r="D1159" s="570" t="s">
        <v>1212</v>
      </c>
      <c r="E1159" s="570" t="s">
        <v>2714</v>
      </c>
      <c r="F1159" s="570">
        <v>48</v>
      </c>
      <c r="G1159" s="570">
        <v>125</v>
      </c>
      <c r="H1159" s="570">
        <v>760</v>
      </c>
      <c r="I1159" s="569"/>
      <c r="J1159" s="121"/>
      <c r="K1159" s="121"/>
      <c r="L1159" s="121"/>
      <c r="M1159" s="570"/>
      <c r="N1159" s="569"/>
      <c r="O1159" s="569"/>
      <c r="P1159" s="569"/>
      <c r="Q1159" s="121"/>
      <c r="R1159" s="121" t="s">
        <v>5790</v>
      </c>
      <c r="S1159" s="121" t="s">
        <v>2716</v>
      </c>
      <c r="T1159" s="121" t="s">
        <v>5639</v>
      </c>
      <c r="U1159" s="121">
        <v>0</v>
      </c>
      <c r="V1159" s="121" t="s">
        <v>3877</v>
      </c>
      <c r="W1159" s="121" t="s">
        <v>3877</v>
      </c>
      <c r="X1159" s="121" t="s">
        <v>2721</v>
      </c>
      <c r="Y1159" s="121" t="s">
        <v>2465</v>
      </c>
      <c r="Z1159" s="121" t="s">
        <v>2744</v>
      </c>
      <c r="AA1159" s="121" t="s">
        <v>2751</v>
      </c>
      <c r="AB1159" s="121" t="s">
        <v>5791</v>
      </c>
      <c r="AC1159" s="121" t="s">
        <v>2103</v>
      </c>
      <c r="AD1159" s="121" t="s">
        <v>2747</v>
      </c>
      <c r="AE1159" s="121" t="s">
        <v>5792</v>
      </c>
      <c r="AF1159" s="121"/>
      <c r="AG1159" s="121"/>
      <c r="AH1159" s="121"/>
      <c r="AI1159" s="551"/>
      <c r="AJ1159" s="551"/>
      <c r="AK1159" s="551"/>
      <c r="AL1159" s="551"/>
      <c r="AM1159" s="551"/>
      <c r="AN1159" s="551"/>
      <c r="AO1159" s="551"/>
      <c r="AP1159" s="551"/>
      <c r="AQ1159" s="551"/>
      <c r="AR1159" s="551"/>
      <c r="AS1159" s="551"/>
      <c r="AT1159" s="551"/>
      <c r="AU1159" s="551"/>
      <c r="AV1159" s="551"/>
      <c r="AW1159" s="551"/>
      <c r="AX1159" s="551"/>
    </row>
    <row r="1160">
      <c r="A1160" s="570" t="s">
        <v>5782</v>
      </c>
      <c r="B1160" s="570" t="s">
        <v>5793</v>
      </c>
      <c r="C1160" s="570" t="s">
        <v>1228</v>
      </c>
      <c r="D1160" s="570" t="s">
        <v>1212</v>
      </c>
      <c r="E1160" s="570" t="s">
        <v>2714</v>
      </c>
      <c r="F1160" s="570">
        <v>48</v>
      </c>
      <c r="G1160" s="570">
        <v>125</v>
      </c>
      <c r="H1160" s="570">
        <v>760</v>
      </c>
      <c r="I1160" s="569"/>
      <c r="J1160" s="121"/>
      <c r="K1160" s="121"/>
      <c r="L1160" s="121"/>
      <c r="M1160" s="570"/>
      <c r="N1160" s="569"/>
      <c r="O1160" s="569"/>
      <c r="P1160" s="569"/>
      <c r="Q1160" s="121"/>
      <c r="R1160" s="121" t="s">
        <v>5794</v>
      </c>
      <c r="S1160" s="121" t="s">
        <v>2716</v>
      </c>
      <c r="T1160" s="121" t="s">
        <v>5639</v>
      </c>
      <c r="U1160" s="121">
        <v>0</v>
      </c>
      <c r="V1160" s="121" t="s">
        <v>3877</v>
      </c>
      <c r="W1160" s="121" t="s">
        <v>3877</v>
      </c>
      <c r="X1160" s="121" t="s">
        <v>2721</v>
      </c>
      <c r="Y1160" s="121" t="s">
        <v>2465</v>
      </c>
      <c r="Z1160" s="121" t="s">
        <v>2744</v>
      </c>
      <c r="AA1160" s="121" t="s">
        <v>2751</v>
      </c>
      <c r="AB1160" s="121" t="s">
        <v>5795</v>
      </c>
      <c r="AC1160" s="121" t="s">
        <v>2103</v>
      </c>
      <c r="AD1160" s="121" t="s">
        <v>2747</v>
      </c>
      <c r="AE1160" s="121" t="s">
        <v>5792</v>
      </c>
      <c r="AF1160" s="121"/>
      <c r="AG1160" s="121"/>
      <c r="AH1160" s="121"/>
      <c r="AI1160" s="551"/>
      <c r="AJ1160" s="551"/>
      <c r="AK1160" s="551"/>
      <c r="AL1160" s="551"/>
      <c r="AM1160" s="551"/>
      <c r="AN1160" s="551"/>
      <c r="AO1160" s="551"/>
      <c r="AP1160" s="551"/>
      <c r="AQ1160" s="551"/>
      <c r="AR1160" s="551"/>
      <c r="AS1160" s="551"/>
      <c r="AT1160" s="551"/>
      <c r="AU1160" s="551"/>
      <c r="AV1160" s="551"/>
      <c r="AW1160" s="551"/>
      <c r="AX1160" s="551"/>
    </row>
    <row r="1161">
      <c r="A1161" s="570" t="s">
        <v>5782</v>
      </c>
      <c r="B1161" s="570" t="s">
        <v>5796</v>
      </c>
      <c r="C1161" s="570" t="s">
        <v>1228</v>
      </c>
      <c r="D1161" s="570" t="s">
        <v>1212</v>
      </c>
      <c r="E1161" s="570" t="s">
        <v>2714</v>
      </c>
      <c r="F1161" s="570">
        <v>48</v>
      </c>
      <c r="G1161" s="570">
        <v>125</v>
      </c>
      <c r="H1161" s="570">
        <v>760</v>
      </c>
      <c r="I1161" s="569"/>
      <c r="J1161" s="121"/>
      <c r="K1161" s="121"/>
      <c r="L1161" s="121"/>
      <c r="M1161" s="570"/>
      <c r="N1161" s="569"/>
      <c r="O1161" s="569"/>
      <c r="P1161" s="569"/>
      <c r="Q1161" s="121"/>
      <c r="R1161" s="121" t="s">
        <v>5797</v>
      </c>
      <c r="S1161" s="121" t="s">
        <v>2716</v>
      </c>
      <c r="T1161" s="121" t="s">
        <v>5639</v>
      </c>
      <c r="U1161" s="121">
        <v>0</v>
      </c>
      <c r="V1161" s="121" t="s">
        <v>3877</v>
      </c>
      <c r="W1161" s="121" t="s">
        <v>3877</v>
      </c>
      <c r="X1161" s="121" t="s">
        <v>2721</v>
      </c>
      <c r="Y1161" s="121" t="s">
        <v>2465</v>
      </c>
      <c r="Z1161" s="121" t="s">
        <v>2744</v>
      </c>
      <c r="AA1161" s="121" t="s">
        <v>2751</v>
      </c>
      <c r="AB1161" s="121" t="s">
        <v>5798</v>
      </c>
      <c r="AC1161" s="121" t="s">
        <v>2103</v>
      </c>
      <c r="AD1161" s="121" t="s">
        <v>2747</v>
      </c>
      <c r="AE1161" s="121" t="s">
        <v>5792</v>
      </c>
      <c r="AF1161" s="121"/>
      <c r="AG1161" s="121"/>
      <c r="AH1161" s="121"/>
      <c r="AI1161" s="551"/>
      <c r="AJ1161" s="551"/>
      <c r="AK1161" s="551"/>
      <c r="AL1161" s="551"/>
      <c r="AM1161" s="551"/>
      <c r="AN1161" s="551"/>
      <c r="AO1161" s="551"/>
      <c r="AP1161" s="551"/>
      <c r="AQ1161" s="551"/>
      <c r="AR1161" s="551"/>
      <c r="AS1161" s="551"/>
      <c r="AT1161" s="551"/>
      <c r="AU1161" s="551"/>
      <c r="AV1161" s="551"/>
      <c r="AW1161" s="551"/>
      <c r="AX1161" s="551"/>
    </row>
    <row r="1162">
      <c r="A1162" s="570" t="s">
        <v>5782</v>
      </c>
      <c r="B1162" s="570" t="s">
        <v>5799</v>
      </c>
      <c r="C1162" s="570" t="s">
        <v>1228</v>
      </c>
      <c r="D1162" s="570" t="s">
        <v>1212</v>
      </c>
      <c r="E1162" s="570" t="s">
        <v>2714</v>
      </c>
      <c r="F1162" s="570">
        <v>48</v>
      </c>
      <c r="G1162" s="570">
        <v>125</v>
      </c>
      <c r="H1162" s="570">
        <v>760</v>
      </c>
      <c r="I1162" s="569"/>
      <c r="J1162" s="121"/>
      <c r="K1162" s="121"/>
      <c r="L1162" s="121"/>
      <c r="M1162" s="570"/>
      <c r="N1162" s="569"/>
      <c r="O1162" s="569"/>
      <c r="P1162" s="569"/>
      <c r="Q1162" s="121"/>
      <c r="R1162" s="121" t="s">
        <v>5800</v>
      </c>
      <c r="S1162" s="121" t="s">
        <v>2716</v>
      </c>
      <c r="T1162" s="121" t="s">
        <v>5639</v>
      </c>
      <c r="U1162" s="121">
        <v>0</v>
      </c>
      <c r="V1162" s="121" t="s">
        <v>3877</v>
      </c>
      <c r="W1162" s="121" t="s">
        <v>3877</v>
      </c>
      <c r="X1162" s="121" t="s">
        <v>2721</v>
      </c>
      <c r="Y1162" s="121" t="s">
        <v>2465</v>
      </c>
      <c r="Z1162" s="121" t="s">
        <v>2744</v>
      </c>
      <c r="AA1162" s="121" t="s">
        <v>2751</v>
      </c>
      <c r="AB1162" s="121" t="s">
        <v>5801</v>
      </c>
      <c r="AC1162" s="121" t="s">
        <v>2103</v>
      </c>
      <c r="AD1162" s="121" t="s">
        <v>2747</v>
      </c>
      <c r="AE1162" s="121" t="s">
        <v>5792</v>
      </c>
      <c r="AF1162" s="121"/>
      <c r="AG1162" s="121"/>
      <c r="AH1162" s="121"/>
      <c r="AI1162" s="551"/>
      <c r="AJ1162" s="551"/>
      <c r="AK1162" s="551"/>
      <c r="AL1162" s="551"/>
      <c r="AM1162" s="551"/>
      <c r="AN1162" s="551"/>
      <c r="AO1162" s="551"/>
      <c r="AP1162" s="551"/>
      <c r="AQ1162" s="551"/>
      <c r="AR1162" s="551"/>
      <c r="AS1162" s="551"/>
      <c r="AT1162" s="551"/>
      <c r="AU1162" s="551"/>
      <c r="AV1162" s="551"/>
      <c r="AW1162" s="551"/>
      <c r="AX1162" s="551"/>
    </row>
    <row r="1163">
      <c r="A1163" s="570" t="s">
        <v>5782</v>
      </c>
      <c r="B1163" s="570" t="s">
        <v>5802</v>
      </c>
      <c r="C1163" s="570" t="s">
        <v>1228</v>
      </c>
      <c r="D1163" s="570" t="s">
        <v>1212</v>
      </c>
      <c r="E1163" s="570" t="s">
        <v>2714</v>
      </c>
      <c r="F1163" s="570">
        <v>48</v>
      </c>
      <c r="G1163" s="570">
        <v>125</v>
      </c>
      <c r="H1163" s="570">
        <v>760</v>
      </c>
      <c r="I1163" s="569"/>
      <c r="J1163" s="121"/>
      <c r="K1163" s="121"/>
      <c r="L1163" s="121"/>
      <c r="M1163" s="570"/>
      <c r="N1163" s="569"/>
      <c r="O1163" s="569"/>
      <c r="P1163" s="569"/>
      <c r="Q1163" s="121"/>
      <c r="R1163" s="121" t="s">
        <v>5803</v>
      </c>
      <c r="S1163" s="121" t="s">
        <v>2716</v>
      </c>
      <c r="T1163" s="121" t="s">
        <v>5639</v>
      </c>
      <c r="U1163" s="121">
        <v>0</v>
      </c>
      <c r="V1163" s="121" t="s">
        <v>3877</v>
      </c>
      <c r="W1163" s="121" t="s">
        <v>3877</v>
      </c>
      <c r="X1163" s="121">
        <v>0</v>
      </c>
      <c r="Y1163" s="121" t="s">
        <v>2465</v>
      </c>
      <c r="Z1163" s="121" t="s">
        <v>2744</v>
      </c>
      <c r="AA1163" s="121" t="s">
        <v>2751</v>
      </c>
      <c r="AB1163" s="121" t="s">
        <v>5804</v>
      </c>
      <c r="AC1163" s="121" t="s">
        <v>2103</v>
      </c>
      <c r="AD1163" s="121" t="s">
        <v>2747</v>
      </c>
      <c r="AE1163" s="121" t="s">
        <v>5792</v>
      </c>
      <c r="AF1163" s="121"/>
      <c r="AG1163" s="121"/>
      <c r="AH1163" s="121"/>
      <c r="AI1163" s="551"/>
      <c r="AJ1163" s="551"/>
      <c r="AK1163" s="551"/>
      <c r="AL1163" s="551"/>
      <c r="AM1163" s="551"/>
      <c r="AN1163" s="551"/>
      <c r="AO1163" s="551"/>
      <c r="AP1163" s="551"/>
      <c r="AQ1163" s="551"/>
      <c r="AR1163" s="551"/>
      <c r="AS1163" s="551"/>
      <c r="AT1163" s="551"/>
      <c r="AU1163" s="551"/>
      <c r="AV1163" s="551"/>
      <c r="AW1163" s="551"/>
      <c r="AX1163" s="551"/>
    </row>
    <row r="1164">
      <c r="A1164" s="570" t="s">
        <v>5782</v>
      </c>
      <c r="B1164" s="570" t="s">
        <v>5805</v>
      </c>
      <c r="C1164" s="570" t="s">
        <v>1228</v>
      </c>
      <c r="D1164" s="570" t="s">
        <v>1212</v>
      </c>
      <c r="E1164" s="570" t="s">
        <v>2714</v>
      </c>
      <c r="F1164" s="570">
        <v>48</v>
      </c>
      <c r="G1164" s="570">
        <v>125</v>
      </c>
      <c r="H1164" s="570">
        <v>760</v>
      </c>
      <c r="I1164" s="569"/>
      <c r="J1164" s="121"/>
      <c r="K1164" s="121"/>
      <c r="L1164" s="121"/>
      <c r="M1164" s="570"/>
      <c r="N1164" s="569"/>
      <c r="O1164" s="569"/>
      <c r="P1164" s="569"/>
      <c r="Q1164" s="121"/>
      <c r="R1164" s="121" t="s">
        <v>5806</v>
      </c>
      <c r="S1164" s="121" t="s">
        <v>2716</v>
      </c>
      <c r="T1164" s="121" t="s">
        <v>5639</v>
      </c>
      <c r="U1164" s="121">
        <v>0</v>
      </c>
      <c r="V1164" s="121" t="s">
        <v>3877</v>
      </c>
      <c r="W1164" s="121" t="s">
        <v>3877</v>
      </c>
      <c r="X1164" s="121">
        <v>0</v>
      </c>
      <c r="Y1164" s="121" t="s">
        <v>2465</v>
      </c>
      <c r="Z1164" s="121" t="s">
        <v>2744</v>
      </c>
      <c r="AA1164" s="121" t="s">
        <v>2751</v>
      </c>
      <c r="AB1164" s="121" t="s">
        <v>5807</v>
      </c>
      <c r="AC1164" s="121" t="s">
        <v>2103</v>
      </c>
      <c r="AD1164" s="121" t="s">
        <v>2747</v>
      </c>
      <c r="AE1164" s="121" t="s">
        <v>5792</v>
      </c>
      <c r="AF1164" s="121"/>
      <c r="AG1164" s="121"/>
      <c r="AH1164" s="121"/>
      <c r="AI1164" s="551"/>
      <c r="AJ1164" s="551"/>
      <c r="AK1164" s="551"/>
      <c r="AL1164" s="551"/>
      <c r="AM1164" s="551"/>
      <c r="AN1164" s="551"/>
      <c r="AO1164" s="551"/>
      <c r="AP1164" s="551"/>
      <c r="AQ1164" s="551"/>
      <c r="AR1164" s="551"/>
      <c r="AS1164" s="551"/>
      <c r="AT1164" s="551"/>
      <c r="AU1164" s="551"/>
      <c r="AV1164" s="551"/>
      <c r="AW1164" s="551"/>
      <c r="AX1164" s="551"/>
    </row>
    <row r="1165">
      <c r="A1165" s="570" t="s">
        <v>5782</v>
      </c>
      <c r="B1165" s="570" t="s">
        <v>5808</v>
      </c>
      <c r="C1165" s="570" t="s">
        <v>1228</v>
      </c>
      <c r="D1165" s="570" t="s">
        <v>1212</v>
      </c>
      <c r="E1165" s="570" t="s">
        <v>2714</v>
      </c>
      <c r="F1165" s="570">
        <v>48</v>
      </c>
      <c r="G1165" s="570">
        <v>125</v>
      </c>
      <c r="H1165" s="570">
        <v>760</v>
      </c>
      <c r="I1165" s="569"/>
      <c r="J1165" s="121"/>
      <c r="K1165" s="121"/>
      <c r="L1165" s="121"/>
      <c r="M1165" s="570"/>
      <c r="N1165" s="569"/>
      <c r="O1165" s="569"/>
      <c r="P1165" s="569"/>
      <c r="Q1165" s="121"/>
      <c r="R1165" s="121" t="s">
        <v>5809</v>
      </c>
      <c r="S1165" s="121" t="s">
        <v>2716</v>
      </c>
      <c r="T1165" s="121" t="s">
        <v>5639</v>
      </c>
      <c r="U1165" s="121">
        <v>0</v>
      </c>
      <c r="V1165" s="121" t="s">
        <v>3877</v>
      </c>
      <c r="W1165" s="121" t="s">
        <v>3877</v>
      </c>
      <c r="X1165" s="121">
        <v>0</v>
      </c>
      <c r="Y1165" s="121" t="s">
        <v>2465</v>
      </c>
      <c r="Z1165" s="121" t="s">
        <v>2744</v>
      </c>
      <c r="AA1165" s="121" t="s">
        <v>2751</v>
      </c>
      <c r="AB1165" s="121" t="s">
        <v>5810</v>
      </c>
      <c r="AC1165" s="121" t="s">
        <v>2103</v>
      </c>
      <c r="AD1165" s="121" t="s">
        <v>2747</v>
      </c>
      <c r="AE1165" s="121" t="s">
        <v>5641</v>
      </c>
      <c r="AF1165" s="121"/>
      <c r="AG1165" s="121"/>
      <c r="AH1165" s="121"/>
      <c r="AI1165" s="551"/>
      <c r="AJ1165" s="551"/>
      <c r="AK1165" s="551"/>
      <c r="AL1165" s="551"/>
      <c r="AM1165" s="551"/>
      <c r="AN1165" s="551"/>
      <c r="AO1165" s="551"/>
      <c r="AP1165" s="551"/>
      <c r="AQ1165" s="551"/>
      <c r="AR1165" s="551"/>
      <c r="AS1165" s="551"/>
      <c r="AT1165" s="551"/>
      <c r="AU1165" s="551"/>
      <c r="AV1165" s="551"/>
      <c r="AW1165" s="551"/>
      <c r="AX1165" s="551"/>
    </row>
    <row r="1166">
      <c r="A1166" s="570" t="s">
        <v>5782</v>
      </c>
      <c r="B1166" s="570" t="s">
        <v>5811</v>
      </c>
      <c r="C1166" s="570" t="s">
        <v>1228</v>
      </c>
      <c r="D1166" s="570" t="s">
        <v>1212</v>
      </c>
      <c r="E1166" s="570" t="s">
        <v>2714</v>
      </c>
      <c r="F1166" s="570">
        <v>48</v>
      </c>
      <c r="G1166" s="570">
        <v>125</v>
      </c>
      <c r="H1166" s="570">
        <v>760</v>
      </c>
      <c r="I1166" s="569"/>
      <c r="J1166" s="121"/>
      <c r="K1166" s="121"/>
      <c r="L1166" s="121"/>
      <c r="M1166" s="570"/>
      <c r="N1166" s="569"/>
      <c r="O1166" s="569"/>
      <c r="P1166" s="569"/>
      <c r="Q1166" s="121"/>
      <c r="R1166" s="121" t="s">
        <v>5812</v>
      </c>
      <c r="S1166" s="121" t="s">
        <v>2716</v>
      </c>
      <c r="T1166" s="121" t="s">
        <v>5639</v>
      </c>
      <c r="U1166" s="121">
        <v>0</v>
      </c>
      <c r="V1166" s="121" t="s">
        <v>3877</v>
      </c>
      <c r="W1166" s="121" t="s">
        <v>3877</v>
      </c>
      <c r="X1166" s="121">
        <v>0</v>
      </c>
      <c r="Y1166" s="121" t="s">
        <v>2465</v>
      </c>
      <c r="Z1166" s="121" t="s">
        <v>2744</v>
      </c>
      <c r="AA1166" s="121" t="s">
        <v>2751</v>
      </c>
      <c r="AB1166" s="121" t="s">
        <v>5813</v>
      </c>
      <c r="AC1166" s="121" t="s">
        <v>2103</v>
      </c>
      <c r="AD1166" s="121" t="s">
        <v>2747</v>
      </c>
      <c r="AE1166" s="121" t="s">
        <v>5641</v>
      </c>
      <c r="AF1166" s="121"/>
      <c r="AG1166" s="121"/>
      <c r="AH1166" s="121"/>
      <c r="AI1166" s="551"/>
      <c r="AJ1166" s="551"/>
      <c r="AK1166" s="551"/>
      <c r="AL1166" s="551"/>
      <c r="AM1166" s="551"/>
      <c r="AN1166" s="551"/>
      <c r="AO1166" s="551"/>
      <c r="AP1166" s="551"/>
      <c r="AQ1166" s="551"/>
      <c r="AR1166" s="551"/>
      <c r="AS1166" s="551"/>
      <c r="AT1166" s="551"/>
      <c r="AU1166" s="551"/>
      <c r="AV1166" s="551"/>
      <c r="AW1166" s="551"/>
      <c r="AX1166" s="551"/>
    </row>
    <row r="1167">
      <c r="A1167" s="570" t="s">
        <v>5782</v>
      </c>
      <c r="B1167" s="570" t="s">
        <v>5814</v>
      </c>
      <c r="C1167" s="570" t="s">
        <v>1228</v>
      </c>
      <c r="D1167" s="570" t="s">
        <v>1212</v>
      </c>
      <c r="E1167" s="570" t="s">
        <v>2714</v>
      </c>
      <c r="F1167" s="570">
        <v>48</v>
      </c>
      <c r="G1167" s="570">
        <v>125</v>
      </c>
      <c r="H1167" s="570">
        <v>760</v>
      </c>
      <c r="I1167" s="569"/>
      <c r="J1167" s="121"/>
      <c r="K1167" s="121"/>
      <c r="L1167" s="121"/>
      <c r="M1167" s="570"/>
      <c r="N1167" s="569"/>
      <c r="O1167" s="569"/>
      <c r="P1167" s="569"/>
      <c r="Q1167" s="121"/>
      <c r="R1167" s="121" t="s">
        <v>5815</v>
      </c>
      <c r="S1167" s="121" t="s">
        <v>2716</v>
      </c>
      <c r="T1167" s="121" t="s">
        <v>5639</v>
      </c>
      <c r="U1167" s="121">
        <v>0</v>
      </c>
      <c r="V1167" s="121" t="s">
        <v>3877</v>
      </c>
      <c r="W1167" s="121" t="s">
        <v>3877</v>
      </c>
      <c r="X1167" s="121">
        <v>0</v>
      </c>
      <c r="Y1167" s="121" t="s">
        <v>2465</v>
      </c>
      <c r="Z1167" s="121" t="s">
        <v>2744</v>
      </c>
      <c r="AA1167" s="121" t="s">
        <v>2751</v>
      </c>
      <c r="AB1167" s="121" t="s">
        <v>5816</v>
      </c>
      <c r="AC1167" s="121" t="s">
        <v>2103</v>
      </c>
      <c r="AD1167" s="121" t="s">
        <v>2747</v>
      </c>
      <c r="AE1167" s="121" t="s">
        <v>5641</v>
      </c>
      <c r="AF1167" s="121"/>
      <c r="AG1167" s="121"/>
      <c r="AH1167" s="121"/>
      <c r="AI1167" s="551"/>
      <c r="AJ1167" s="551"/>
      <c r="AK1167" s="551"/>
      <c r="AL1167" s="551"/>
      <c r="AM1167" s="551"/>
      <c r="AN1167" s="551"/>
      <c r="AO1167" s="551"/>
      <c r="AP1167" s="551"/>
      <c r="AQ1167" s="551"/>
      <c r="AR1167" s="551"/>
      <c r="AS1167" s="551"/>
      <c r="AT1167" s="551"/>
      <c r="AU1167" s="551"/>
      <c r="AV1167" s="551"/>
      <c r="AW1167" s="551"/>
      <c r="AX1167" s="551"/>
    </row>
    <row r="1168">
      <c r="A1168" s="570" t="s">
        <v>5817</v>
      </c>
      <c r="B1168" s="570" t="s">
        <v>5818</v>
      </c>
      <c r="C1168" s="570" t="s">
        <v>5819</v>
      </c>
      <c r="D1168" s="570" t="s">
        <v>5820</v>
      </c>
      <c r="E1168" s="570" t="s">
        <v>2714</v>
      </c>
      <c r="F1168" s="570">
        <v>4</v>
      </c>
      <c r="G1168" s="570">
        <v>8</v>
      </c>
      <c r="H1168" s="570">
        <v>60</v>
      </c>
      <c r="I1168" s="569"/>
      <c r="J1168" s="121"/>
      <c r="K1168" s="121"/>
      <c r="L1168" s="121"/>
      <c r="M1168" s="570"/>
      <c r="N1168" s="569"/>
      <c r="O1168" s="569"/>
      <c r="P1168" s="569"/>
      <c r="Q1168" s="121"/>
      <c r="R1168" s="121" t="s">
        <v>5821</v>
      </c>
      <c r="S1168" s="121" t="s">
        <v>2742</v>
      </c>
      <c r="T1168" s="121" t="s">
        <v>2766</v>
      </c>
      <c r="U1168" s="121">
        <v>0</v>
      </c>
      <c r="V1168" s="121" t="s">
        <v>58</v>
      </c>
      <c r="W1168" s="121" t="s">
        <v>2767</v>
      </c>
      <c r="X1168" s="121" t="s">
        <v>2410</v>
      </c>
      <c r="Y1168" s="121" t="s">
        <v>2465</v>
      </c>
      <c r="Z1168" s="121" t="s">
        <v>2768</v>
      </c>
      <c r="AA1168" s="121" t="s">
        <v>2769</v>
      </c>
      <c r="AB1168" s="121" t="s">
        <v>2979</v>
      </c>
      <c r="AC1168" s="121" t="s">
        <v>2103</v>
      </c>
      <c r="AD1168" s="121" t="s">
        <v>2788</v>
      </c>
      <c r="AE1168" s="121" t="s">
        <v>2840</v>
      </c>
      <c r="AF1168" s="121"/>
      <c r="AG1168" s="121"/>
      <c r="AH1168" s="121"/>
      <c r="AI1168" s="551"/>
      <c r="AJ1168" s="551"/>
      <c r="AK1168" s="551"/>
      <c r="AL1168" s="551"/>
      <c r="AM1168" s="551"/>
      <c r="AN1168" s="551"/>
      <c r="AO1168" s="551"/>
      <c r="AP1168" s="551"/>
      <c r="AQ1168" s="551"/>
      <c r="AR1168" s="551"/>
      <c r="AS1168" s="551"/>
      <c r="AT1168" s="551"/>
      <c r="AU1168" s="551"/>
      <c r="AV1168" s="551"/>
      <c r="AW1168" s="551"/>
      <c r="AX1168" s="551"/>
    </row>
    <row r="1169">
      <c r="A1169" s="570" t="s">
        <v>5817</v>
      </c>
      <c r="B1169" s="570" t="s">
        <v>5822</v>
      </c>
      <c r="C1169" s="570" t="s">
        <v>5819</v>
      </c>
      <c r="D1169" s="570" t="s">
        <v>5820</v>
      </c>
      <c r="E1169" s="570" t="s">
        <v>2714</v>
      </c>
      <c r="F1169" s="570">
        <v>4</v>
      </c>
      <c r="G1169" s="570">
        <v>8</v>
      </c>
      <c r="H1169" s="570">
        <v>60</v>
      </c>
      <c r="I1169" s="569"/>
      <c r="J1169" s="121"/>
      <c r="K1169" s="121"/>
      <c r="L1169" s="121"/>
      <c r="M1169" s="570"/>
      <c r="N1169" s="569"/>
      <c r="O1169" s="569"/>
      <c r="P1169" s="569"/>
      <c r="Q1169" s="121"/>
      <c r="R1169" s="121" t="s">
        <v>5823</v>
      </c>
      <c r="S1169" s="121" t="s">
        <v>2742</v>
      </c>
      <c r="T1169" s="121" t="s">
        <v>2766</v>
      </c>
      <c r="U1169" s="121">
        <v>0</v>
      </c>
      <c r="V1169" s="121" t="s">
        <v>58</v>
      </c>
      <c r="W1169" s="121" t="s">
        <v>2869</v>
      </c>
      <c r="X1169" s="121" t="s">
        <v>2410</v>
      </c>
      <c r="Y1169" s="121" t="s">
        <v>2465</v>
      </c>
      <c r="Z1169" s="121" t="s">
        <v>2768</v>
      </c>
      <c r="AA1169" s="121" t="s">
        <v>2769</v>
      </c>
      <c r="AB1169" s="121" t="s">
        <v>4405</v>
      </c>
      <c r="AC1169" s="121" t="s">
        <v>2103</v>
      </c>
      <c r="AD1169" s="121" t="s">
        <v>2788</v>
      </c>
      <c r="AE1169" s="121" t="s">
        <v>4358</v>
      </c>
      <c r="AF1169" s="121"/>
      <c r="AG1169" s="121"/>
      <c r="AH1169" s="121"/>
      <c r="AI1169" s="551"/>
      <c r="AJ1169" s="551"/>
      <c r="AK1169" s="551"/>
      <c r="AL1169" s="551"/>
      <c r="AM1169" s="551"/>
      <c r="AN1169" s="551"/>
      <c r="AO1169" s="551"/>
      <c r="AP1169" s="551"/>
      <c r="AQ1169" s="551"/>
      <c r="AR1169" s="551"/>
      <c r="AS1169" s="551"/>
      <c r="AT1169" s="551"/>
      <c r="AU1169" s="551"/>
      <c r="AV1169" s="551"/>
      <c r="AW1169" s="551"/>
      <c r="AX1169" s="551"/>
    </row>
    <row r="1170">
      <c r="A1170" s="570" t="s">
        <v>5817</v>
      </c>
      <c r="B1170" s="570" t="s">
        <v>5824</v>
      </c>
      <c r="C1170" s="570" t="s">
        <v>5819</v>
      </c>
      <c r="D1170" s="570" t="s">
        <v>5820</v>
      </c>
      <c r="E1170" s="570" t="s">
        <v>2714</v>
      </c>
      <c r="F1170" s="570">
        <v>4</v>
      </c>
      <c r="G1170" s="570">
        <v>8</v>
      </c>
      <c r="H1170" s="570">
        <v>60</v>
      </c>
      <c r="I1170" s="569"/>
      <c r="J1170" s="121"/>
      <c r="K1170" s="121"/>
      <c r="L1170" s="121"/>
      <c r="M1170" s="570"/>
      <c r="N1170" s="569"/>
      <c r="O1170" s="569"/>
      <c r="P1170" s="569"/>
      <c r="Q1170" s="121"/>
      <c r="R1170" s="121" t="s">
        <v>5825</v>
      </c>
      <c r="S1170" s="121" t="s">
        <v>2742</v>
      </c>
      <c r="T1170" s="121" t="s">
        <v>2766</v>
      </c>
      <c r="U1170" s="121">
        <v>0</v>
      </c>
      <c r="V1170" s="121" t="s">
        <v>58</v>
      </c>
      <c r="W1170" s="121" t="s">
        <v>2969</v>
      </c>
      <c r="X1170" s="121" t="s">
        <v>2410</v>
      </c>
      <c r="Y1170" s="121" t="s">
        <v>2465</v>
      </c>
      <c r="Z1170" s="121" t="s">
        <v>2768</v>
      </c>
      <c r="AA1170" s="121" t="s">
        <v>2769</v>
      </c>
      <c r="AB1170" s="121" t="s">
        <v>5060</v>
      </c>
      <c r="AC1170" s="121" t="s">
        <v>2103</v>
      </c>
      <c r="AD1170" s="121" t="s">
        <v>2788</v>
      </c>
      <c r="AE1170" s="121" t="s">
        <v>2858</v>
      </c>
      <c r="AF1170" s="121"/>
      <c r="AG1170" s="121"/>
      <c r="AH1170" s="121"/>
      <c r="AI1170" s="551"/>
      <c r="AJ1170" s="551"/>
      <c r="AK1170" s="551"/>
      <c r="AL1170" s="551"/>
      <c r="AM1170" s="551"/>
      <c r="AN1170" s="551"/>
      <c r="AO1170" s="551"/>
      <c r="AP1170" s="551"/>
      <c r="AQ1170" s="551"/>
      <c r="AR1170" s="551"/>
      <c r="AS1170" s="551"/>
      <c r="AT1170" s="551"/>
      <c r="AU1170" s="551"/>
      <c r="AV1170" s="551"/>
      <c r="AW1170" s="551"/>
      <c r="AX1170" s="551"/>
    </row>
    <row r="1171">
      <c r="A1171" s="570" t="s">
        <v>5817</v>
      </c>
      <c r="B1171" s="570" t="s">
        <v>5826</v>
      </c>
      <c r="C1171" s="570" t="s">
        <v>5819</v>
      </c>
      <c r="D1171" s="570" t="s">
        <v>5820</v>
      </c>
      <c r="E1171" s="570" t="s">
        <v>2714</v>
      </c>
      <c r="F1171" s="570">
        <v>4</v>
      </c>
      <c r="G1171" s="570">
        <v>8</v>
      </c>
      <c r="H1171" s="570">
        <v>60</v>
      </c>
      <c r="I1171" s="569"/>
      <c r="J1171" s="121"/>
      <c r="K1171" s="121"/>
      <c r="L1171" s="121"/>
      <c r="M1171" s="570"/>
      <c r="N1171" s="569"/>
      <c r="O1171" s="569"/>
      <c r="P1171" s="569"/>
      <c r="Q1171" s="121"/>
      <c r="R1171" s="121" t="s">
        <v>5827</v>
      </c>
      <c r="S1171" s="121" t="s">
        <v>2742</v>
      </c>
      <c r="T1171" s="121" t="s">
        <v>2766</v>
      </c>
      <c r="U1171" s="121">
        <v>0</v>
      </c>
      <c r="V1171" s="121" t="s">
        <v>58</v>
      </c>
      <c r="W1171" s="121" t="s">
        <v>2969</v>
      </c>
      <c r="X1171" s="121" t="s">
        <v>2410</v>
      </c>
      <c r="Y1171" s="121" t="s">
        <v>2465</v>
      </c>
      <c r="Z1171" s="121" t="s">
        <v>2768</v>
      </c>
      <c r="AA1171" s="121" t="s">
        <v>2769</v>
      </c>
      <c r="AB1171" s="121" t="s">
        <v>5828</v>
      </c>
      <c r="AC1171" s="121" t="s">
        <v>2103</v>
      </c>
      <c r="AD1171" s="121" t="s">
        <v>2788</v>
      </c>
      <c r="AE1171" s="121" t="s">
        <v>2822</v>
      </c>
      <c r="AF1171" s="121"/>
      <c r="AG1171" s="121"/>
      <c r="AH1171" s="121"/>
      <c r="AI1171" s="551"/>
      <c r="AJ1171" s="551"/>
      <c r="AK1171" s="551"/>
      <c r="AL1171" s="551"/>
      <c r="AM1171" s="551"/>
      <c r="AN1171" s="551"/>
      <c r="AO1171" s="551"/>
      <c r="AP1171" s="551"/>
      <c r="AQ1171" s="551"/>
      <c r="AR1171" s="551"/>
      <c r="AS1171" s="551"/>
      <c r="AT1171" s="551"/>
      <c r="AU1171" s="551"/>
      <c r="AV1171" s="551"/>
      <c r="AW1171" s="551"/>
      <c r="AX1171" s="551"/>
    </row>
    <row r="1172">
      <c r="A1172" s="570" t="s">
        <v>5817</v>
      </c>
      <c r="B1172" s="570" t="s">
        <v>5829</v>
      </c>
      <c r="C1172" s="570" t="s">
        <v>5819</v>
      </c>
      <c r="D1172" s="570" t="s">
        <v>5820</v>
      </c>
      <c r="E1172" s="570" t="s">
        <v>2714</v>
      </c>
      <c r="F1172" s="570">
        <v>4</v>
      </c>
      <c r="G1172" s="570">
        <v>8</v>
      </c>
      <c r="H1172" s="570">
        <v>60</v>
      </c>
      <c r="I1172" s="569"/>
      <c r="J1172" s="121"/>
      <c r="K1172" s="121"/>
      <c r="L1172" s="121"/>
      <c r="M1172" s="570"/>
      <c r="N1172" s="569"/>
      <c r="O1172" s="569"/>
      <c r="P1172" s="569"/>
      <c r="Q1172" s="121"/>
      <c r="R1172" s="121" t="s">
        <v>5830</v>
      </c>
      <c r="S1172" s="121" t="s">
        <v>2742</v>
      </c>
      <c r="T1172" s="121" t="s">
        <v>2766</v>
      </c>
      <c r="U1172" s="121">
        <v>0</v>
      </c>
      <c r="V1172" s="121" t="s">
        <v>58</v>
      </c>
      <c r="W1172" s="121" t="s">
        <v>2869</v>
      </c>
      <c r="X1172" s="121" t="s">
        <v>2410</v>
      </c>
      <c r="Y1172" s="121" t="s">
        <v>2465</v>
      </c>
      <c r="Z1172" s="121" t="s">
        <v>2768</v>
      </c>
      <c r="AA1172" s="121" t="s">
        <v>2769</v>
      </c>
      <c r="AB1172" s="121" t="s">
        <v>4398</v>
      </c>
      <c r="AC1172" s="121" t="s">
        <v>2103</v>
      </c>
      <c r="AD1172" s="121" t="s">
        <v>2788</v>
      </c>
      <c r="AE1172" s="121" t="s">
        <v>4114</v>
      </c>
      <c r="AF1172" s="121"/>
      <c r="AG1172" s="121"/>
      <c r="AH1172" s="121"/>
      <c r="AI1172" s="551"/>
      <c r="AJ1172" s="551"/>
      <c r="AK1172" s="551"/>
      <c r="AL1172" s="551"/>
      <c r="AM1172" s="551"/>
      <c r="AN1172" s="551"/>
      <c r="AO1172" s="551"/>
      <c r="AP1172" s="551"/>
      <c r="AQ1172" s="551"/>
      <c r="AR1172" s="551"/>
      <c r="AS1172" s="551"/>
      <c r="AT1172" s="551"/>
      <c r="AU1172" s="551"/>
      <c r="AV1172" s="551"/>
      <c r="AW1172" s="551"/>
      <c r="AX1172" s="551"/>
    </row>
    <row r="1173">
      <c r="A1173" s="570" t="s">
        <v>5817</v>
      </c>
      <c r="B1173" s="570" t="s">
        <v>5831</v>
      </c>
      <c r="C1173" s="570" t="s">
        <v>5819</v>
      </c>
      <c r="D1173" s="570" t="s">
        <v>5820</v>
      </c>
      <c r="E1173" s="570" t="s">
        <v>2714</v>
      </c>
      <c r="F1173" s="570">
        <v>4</v>
      </c>
      <c r="G1173" s="570">
        <v>8</v>
      </c>
      <c r="H1173" s="570">
        <v>60</v>
      </c>
      <c r="I1173" s="569"/>
      <c r="J1173" s="121"/>
      <c r="K1173" s="121"/>
      <c r="L1173" s="121"/>
      <c r="M1173" s="570"/>
      <c r="N1173" s="569"/>
      <c r="O1173" s="569"/>
      <c r="P1173" s="569"/>
      <c r="Q1173" s="121"/>
      <c r="R1173" s="121" t="s">
        <v>5832</v>
      </c>
      <c r="S1173" s="121" t="s">
        <v>2742</v>
      </c>
      <c r="T1173" s="121" t="s">
        <v>2766</v>
      </c>
      <c r="U1173" s="121">
        <v>0</v>
      </c>
      <c r="V1173" s="121" t="s">
        <v>58</v>
      </c>
      <c r="W1173" s="121" t="s">
        <v>2969</v>
      </c>
      <c r="X1173" s="121" t="s">
        <v>2410</v>
      </c>
      <c r="Y1173" s="121" t="s">
        <v>2465</v>
      </c>
      <c r="Z1173" s="121" t="s">
        <v>2768</v>
      </c>
      <c r="AA1173" s="121" t="s">
        <v>2769</v>
      </c>
      <c r="AB1173" s="121" t="s">
        <v>5833</v>
      </c>
      <c r="AC1173" s="121" t="s">
        <v>2103</v>
      </c>
      <c r="AD1173" s="121" t="s">
        <v>2788</v>
      </c>
      <c r="AE1173" s="121" t="s">
        <v>2858</v>
      </c>
      <c r="AF1173" s="121"/>
      <c r="AG1173" s="121"/>
      <c r="AH1173" s="121"/>
      <c r="AI1173" s="551"/>
      <c r="AJ1173" s="551"/>
      <c r="AK1173" s="551"/>
      <c r="AL1173" s="551"/>
      <c r="AM1173" s="551"/>
      <c r="AN1173" s="551"/>
      <c r="AO1173" s="551"/>
      <c r="AP1173" s="551"/>
      <c r="AQ1173" s="551"/>
      <c r="AR1173" s="551"/>
      <c r="AS1173" s="551"/>
      <c r="AT1173" s="551"/>
      <c r="AU1173" s="551"/>
      <c r="AV1173" s="551"/>
      <c r="AW1173" s="551"/>
      <c r="AX1173" s="551"/>
    </row>
    <row r="1174">
      <c r="A1174" s="570" t="s">
        <v>5817</v>
      </c>
      <c r="B1174" s="570" t="s">
        <v>5834</v>
      </c>
      <c r="C1174" s="570" t="s">
        <v>5819</v>
      </c>
      <c r="D1174" s="570" t="s">
        <v>5820</v>
      </c>
      <c r="E1174" s="570" t="s">
        <v>2714</v>
      </c>
      <c r="F1174" s="570">
        <v>32</v>
      </c>
      <c r="G1174" s="570">
        <v>48</v>
      </c>
      <c r="H1174" s="570">
        <v>60</v>
      </c>
      <c r="I1174" s="569"/>
      <c r="J1174" s="121"/>
      <c r="K1174" s="121"/>
      <c r="L1174" s="121"/>
      <c r="M1174" s="570"/>
      <c r="N1174" s="569"/>
      <c r="O1174" s="569"/>
      <c r="P1174" s="569"/>
      <c r="Q1174" s="121"/>
      <c r="R1174" s="121" t="s">
        <v>5835</v>
      </c>
      <c r="S1174" s="121" t="s">
        <v>2742</v>
      </c>
      <c r="T1174" s="121" t="s">
        <v>3251</v>
      </c>
      <c r="U1174" s="121">
        <v>0</v>
      </c>
      <c r="V1174" s="121" t="s">
        <v>58</v>
      </c>
      <c r="W1174" s="121" t="s">
        <v>2969</v>
      </c>
      <c r="X1174" s="121" t="s">
        <v>2410</v>
      </c>
      <c r="Y1174" s="121" t="s">
        <v>2465</v>
      </c>
      <c r="Z1174" s="121" t="s">
        <v>2785</v>
      </c>
      <c r="AA1174" s="121" t="s">
        <v>3092</v>
      </c>
      <c r="AB1174" s="121" t="s">
        <v>5836</v>
      </c>
      <c r="AC1174" s="121" t="s">
        <v>2103</v>
      </c>
      <c r="AD1174" s="121" t="s">
        <v>2725</v>
      </c>
      <c r="AE1174" s="121" t="s">
        <v>3138</v>
      </c>
      <c r="AF1174" s="121"/>
      <c r="AG1174" s="121"/>
      <c r="AH1174" s="121"/>
      <c r="AI1174" s="551"/>
      <c r="AJ1174" s="551"/>
      <c r="AK1174" s="551"/>
      <c r="AL1174" s="551"/>
      <c r="AM1174" s="551"/>
      <c r="AN1174" s="551"/>
      <c r="AO1174" s="551"/>
      <c r="AP1174" s="551"/>
      <c r="AQ1174" s="551"/>
      <c r="AR1174" s="551"/>
      <c r="AS1174" s="551"/>
      <c r="AT1174" s="551"/>
      <c r="AU1174" s="551"/>
      <c r="AV1174" s="551"/>
      <c r="AW1174" s="551"/>
      <c r="AX1174" s="551"/>
    </row>
    <row r="1175">
      <c r="A1175" s="570" t="s">
        <v>5817</v>
      </c>
      <c r="B1175" s="570" t="s">
        <v>5837</v>
      </c>
      <c r="C1175" s="570" t="s">
        <v>5819</v>
      </c>
      <c r="D1175" s="570" t="s">
        <v>5820</v>
      </c>
      <c r="E1175" s="570" t="s">
        <v>2714</v>
      </c>
      <c r="F1175" s="570">
        <v>32</v>
      </c>
      <c r="G1175" s="570">
        <v>48</v>
      </c>
      <c r="H1175" s="570">
        <v>60</v>
      </c>
      <c r="I1175" s="569"/>
      <c r="J1175" s="121"/>
      <c r="K1175" s="121"/>
      <c r="L1175" s="121"/>
      <c r="M1175" s="570"/>
      <c r="N1175" s="569"/>
      <c r="O1175" s="569"/>
      <c r="P1175" s="569"/>
      <c r="Q1175" s="121"/>
      <c r="R1175" s="121" t="s">
        <v>5838</v>
      </c>
      <c r="S1175" s="121" t="s">
        <v>2742</v>
      </c>
      <c r="T1175" s="121" t="s">
        <v>3251</v>
      </c>
      <c r="U1175" s="121">
        <v>0</v>
      </c>
      <c r="V1175" s="121" t="s">
        <v>58</v>
      </c>
      <c r="W1175" s="121" t="s">
        <v>2969</v>
      </c>
      <c r="X1175" s="121" t="s">
        <v>2410</v>
      </c>
      <c r="Y1175" s="121" t="s">
        <v>2465</v>
      </c>
      <c r="Z1175" s="121" t="s">
        <v>2768</v>
      </c>
      <c r="AA1175" s="121" t="s">
        <v>3092</v>
      </c>
      <c r="AB1175" s="121" t="s">
        <v>3647</v>
      </c>
      <c r="AC1175" s="121" t="s">
        <v>2103</v>
      </c>
      <c r="AD1175" s="121" t="s">
        <v>2725</v>
      </c>
      <c r="AE1175" s="121" t="s">
        <v>3111</v>
      </c>
      <c r="AF1175" s="121"/>
      <c r="AG1175" s="121"/>
      <c r="AH1175" s="121"/>
      <c r="AI1175" s="551"/>
      <c r="AJ1175" s="551"/>
      <c r="AK1175" s="551"/>
      <c r="AL1175" s="551"/>
      <c r="AM1175" s="551"/>
      <c r="AN1175" s="551"/>
      <c r="AO1175" s="551"/>
      <c r="AP1175" s="551"/>
      <c r="AQ1175" s="551"/>
      <c r="AR1175" s="551"/>
      <c r="AS1175" s="551"/>
      <c r="AT1175" s="551"/>
      <c r="AU1175" s="551"/>
      <c r="AV1175" s="551"/>
      <c r="AW1175" s="551"/>
      <c r="AX1175" s="551"/>
    </row>
    <row r="1176">
      <c r="A1176" s="570" t="s">
        <v>5817</v>
      </c>
      <c r="B1176" s="570" t="s">
        <v>5839</v>
      </c>
      <c r="C1176" s="570" t="s">
        <v>5819</v>
      </c>
      <c r="D1176" s="570" t="s">
        <v>5820</v>
      </c>
      <c r="E1176" s="570" t="s">
        <v>2714</v>
      </c>
      <c r="F1176" s="570">
        <v>32</v>
      </c>
      <c r="G1176" s="570">
        <v>48</v>
      </c>
      <c r="H1176" s="570">
        <v>60</v>
      </c>
      <c r="I1176" s="569"/>
      <c r="J1176" s="121"/>
      <c r="K1176" s="121"/>
      <c r="L1176" s="121"/>
      <c r="M1176" s="570"/>
      <c r="N1176" s="569"/>
      <c r="O1176" s="569"/>
      <c r="P1176" s="569"/>
      <c r="Q1176" s="121"/>
      <c r="R1176" s="121" t="s">
        <v>5840</v>
      </c>
      <c r="S1176" s="121" t="s">
        <v>2742</v>
      </c>
      <c r="T1176" s="121" t="s">
        <v>3251</v>
      </c>
      <c r="U1176" s="121">
        <v>0</v>
      </c>
      <c r="V1176" s="121" t="s">
        <v>58</v>
      </c>
      <c r="W1176" s="121" t="s">
        <v>2969</v>
      </c>
      <c r="X1176" s="121" t="s">
        <v>2410</v>
      </c>
      <c r="Y1176" s="121" t="s">
        <v>2465</v>
      </c>
      <c r="Z1176" s="121" t="s">
        <v>2785</v>
      </c>
      <c r="AA1176" s="121" t="s">
        <v>3092</v>
      </c>
      <c r="AB1176" s="121" t="s">
        <v>3634</v>
      </c>
      <c r="AC1176" s="121" t="s">
        <v>2103</v>
      </c>
      <c r="AD1176" s="121" t="s">
        <v>2725</v>
      </c>
      <c r="AE1176" s="121" t="s">
        <v>3138</v>
      </c>
      <c r="AF1176" s="121"/>
      <c r="AG1176" s="121"/>
      <c r="AH1176" s="121"/>
      <c r="AI1176" s="551"/>
      <c r="AJ1176" s="551"/>
      <c r="AK1176" s="551"/>
      <c r="AL1176" s="551"/>
      <c r="AM1176" s="551"/>
      <c r="AN1176" s="551"/>
      <c r="AO1176" s="551"/>
      <c r="AP1176" s="551"/>
      <c r="AQ1176" s="551"/>
      <c r="AR1176" s="551"/>
      <c r="AS1176" s="551"/>
      <c r="AT1176" s="551"/>
      <c r="AU1176" s="551"/>
      <c r="AV1176" s="551"/>
      <c r="AW1176" s="551"/>
      <c r="AX1176" s="551"/>
    </row>
    <row r="1177">
      <c r="A1177" s="570" t="s">
        <v>5817</v>
      </c>
      <c r="B1177" s="570" t="s">
        <v>5841</v>
      </c>
      <c r="C1177" s="570" t="s">
        <v>5819</v>
      </c>
      <c r="D1177" s="570" t="s">
        <v>5820</v>
      </c>
      <c r="E1177" s="570" t="s">
        <v>2714</v>
      </c>
      <c r="F1177" s="570">
        <v>32</v>
      </c>
      <c r="G1177" s="570">
        <v>48</v>
      </c>
      <c r="H1177" s="570">
        <v>60</v>
      </c>
      <c r="I1177" s="569"/>
      <c r="J1177" s="121"/>
      <c r="K1177" s="121"/>
      <c r="L1177" s="121"/>
      <c r="M1177" s="570"/>
      <c r="N1177" s="569"/>
      <c r="O1177" s="569"/>
      <c r="P1177" s="569"/>
      <c r="Q1177" s="121"/>
      <c r="R1177" s="121" t="s">
        <v>5842</v>
      </c>
      <c r="S1177" s="121" t="s">
        <v>2742</v>
      </c>
      <c r="T1177" s="121" t="s">
        <v>3251</v>
      </c>
      <c r="U1177" s="121">
        <v>0</v>
      </c>
      <c r="V1177" s="121" t="s">
        <v>58</v>
      </c>
      <c r="W1177" s="121" t="s">
        <v>2969</v>
      </c>
      <c r="X1177" s="121" t="s">
        <v>2410</v>
      </c>
      <c r="Y1177" s="121" t="s">
        <v>2465</v>
      </c>
      <c r="Z1177" s="121" t="s">
        <v>2744</v>
      </c>
      <c r="AA1177" s="121" t="s">
        <v>2751</v>
      </c>
      <c r="AB1177" s="121" t="s">
        <v>5843</v>
      </c>
      <c r="AC1177" s="121" t="s">
        <v>2103</v>
      </c>
      <c r="AD1177" s="121" t="s">
        <v>2747</v>
      </c>
      <c r="AE1177" s="121" t="s">
        <v>3053</v>
      </c>
      <c r="AF1177" s="121"/>
      <c r="AG1177" s="121"/>
      <c r="AH1177" s="121"/>
      <c r="AI1177" s="551"/>
      <c r="AJ1177" s="551"/>
      <c r="AK1177" s="551"/>
      <c r="AL1177" s="551"/>
      <c r="AM1177" s="551"/>
      <c r="AN1177" s="551"/>
      <c r="AO1177" s="551"/>
      <c r="AP1177" s="551"/>
      <c r="AQ1177" s="551"/>
      <c r="AR1177" s="551"/>
      <c r="AS1177" s="551"/>
      <c r="AT1177" s="551"/>
      <c r="AU1177" s="551"/>
      <c r="AV1177" s="551"/>
      <c r="AW1177" s="551"/>
      <c r="AX1177" s="551"/>
    </row>
    <row r="1178">
      <c r="A1178" s="570" t="s">
        <v>5817</v>
      </c>
      <c r="B1178" s="570" t="s">
        <v>5844</v>
      </c>
      <c r="C1178" s="570" t="s">
        <v>5819</v>
      </c>
      <c r="D1178" s="570" t="s">
        <v>5820</v>
      </c>
      <c r="E1178" s="570" t="s">
        <v>2714</v>
      </c>
      <c r="F1178" s="570">
        <v>32</v>
      </c>
      <c r="G1178" s="570">
        <v>48</v>
      </c>
      <c r="H1178" s="570">
        <v>60</v>
      </c>
      <c r="I1178" s="569"/>
      <c r="J1178" s="121"/>
      <c r="K1178" s="121"/>
      <c r="L1178" s="121"/>
      <c r="M1178" s="570"/>
      <c r="N1178" s="569"/>
      <c r="O1178" s="569"/>
      <c r="P1178" s="569"/>
      <c r="Q1178" s="121"/>
      <c r="R1178" s="121" t="s">
        <v>5845</v>
      </c>
      <c r="S1178" s="121" t="s">
        <v>2742</v>
      </c>
      <c r="T1178" s="121" t="s">
        <v>3251</v>
      </c>
      <c r="U1178" s="121">
        <v>0</v>
      </c>
      <c r="V1178" s="121" t="s">
        <v>58</v>
      </c>
      <c r="W1178" s="121" t="s">
        <v>2969</v>
      </c>
      <c r="X1178" s="121" t="s">
        <v>2410</v>
      </c>
      <c r="Y1178" s="121" t="s">
        <v>2465</v>
      </c>
      <c r="Z1178" s="121" t="s">
        <v>2744</v>
      </c>
      <c r="AA1178" s="121" t="s">
        <v>2751</v>
      </c>
      <c r="AB1178" s="121" t="s">
        <v>5846</v>
      </c>
      <c r="AC1178" s="121" t="s">
        <v>2103</v>
      </c>
      <c r="AD1178" s="121" t="s">
        <v>2747</v>
      </c>
      <c r="AE1178" s="121" t="s">
        <v>3331</v>
      </c>
      <c r="AF1178" s="121"/>
      <c r="AG1178" s="121"/>
      <c r="AH1178" s="121"/>
      <c r="AI1178" s="551"/>
      <c r="AJ1178" s="551"/>
      <c r="AK1178" s="551"/>
      <c r="AL1178" s="551"/>
      <c r="AM1178" s="551"/>
      <c r="AN1178" s="551"/>
      <c r="AO1178" s="551"/>
      <c r="AP1178" s="551"/>
      <c r="AQ1178" s="551"/>
      <c r="AR1178" s="551"/>
      <c r="AS1178" s="551"/>
      <c r="AT1178" s="551"/>
      <c r="AU1178" s="551"/>
      <c r="AV1178" s="551"/>
      <c r="AW1178" s="551"/>
      <c r="AX1178" s="551"/>
    </row>
    <row r="1179">
      <c r="A1179" s="570" t="s">
        <v>5817</v>
      </c>
      <c r="B1179" s="570" t="s">
        <v>5847</v>
      </c>
      <c r="C1179" s="570" t="s">
        <v>5819</v>
      </c>
      <c r="D1179" s="570" t="s">
        <v>5820</v>
      </c>
      <c r="E1179" s="570" t="s">
        <v>2714</v>
      </c>
      <c r="F1179" s="570">
        <v>32</v>
      </c>
      <c r="G1179" s="570">
        <v>48</v>
      </c>
      <c r="H1179" s="570">
        <v>60</v>
      </c>
      <c r="I1179" s="569"/>
      <c r="J1179" s="121"/>
      <c r="K1179" s="121"/>
      <c r="L1179" s="121"/>
      <c r="M1179" s="570"/>
      <c r="N1179" s="569"/>
      <c r="O1179" s="569"/>
      <c r="P1179" s="569"/>
      <c r="Q1179" s="121"/>
      <c r="R1179" s="121" t="s">
        <v>5848</v>
      </c>
      <c r="S1179" s="121" t="s">
        <v>2742</v>
      </c>
      <c r="T1179" s="121" t="s">
        <v>2766</v>
      </c>
      <c r="U1179" s="121">
        <v>0</v>
      </c>
      <c r="V1179" s="121" t="s">
        <v>58</v>
      </c>
      <c r="W1179" s="121" t="s">
        <v>2969</v>
      </c>
      <c r="X1179" s="121" t="s">
        <v>2410</v>
      </c>
      <c r="Y1179" s="121" t="s">
        <v>2465</v>
      </c>
      <c r="Z1179" s="121" t="s">
        <v>2785</v>
      </c>
      <c r="AA1179" s="121" t="s">
        <v>3092</v>
      </c>
      <c r="AB1179" s="121" t="s">
        <v>5849</v>
      </c>
      <c r="AC1179" s="121" t="s">
        <v>2103</v>
      </c>
      <c r="AD1179" s="121" t="s">
        <v>2725</v>
      </c>
      <c r="AE1179" s="121" t="s">
        <v>3138</v>
      </c>
      <c r="AF1179" s="121"/>
      <c r="AG1179" s="121"/>
      <c r="AH1179" s="121"/>
      <c r="AI1179" s="551"/>
      <c r="AJ1179" s="551"/>
      <c r="AK1179" s="551"/>
      <c r="AL1179" s="551"/>
      <c r="AM1179" s="551"/>
      <c r="AN1179" s="551"/>
      <c r="AO1179" s="551"/>
      <c r="AP1179" s="551"/>
      <c r="AQ1179" s="551"/>
      <c r="AR1179" s="551"/>
      <c r="AS1179" s="551"/>
      <c r="AT1179" s="551"/>
      <c r="AU1179" s="551"/>
      <c r="AV1179" s="551"/>
      <c r="AW1179" s="551"/>
      <c r="AX1179" s="551"/>
    </row>
    <row r="1180">
      <c r="A1180" s="570" t="s">
        <v>5817</v>
      </c>
      <c r="B1180" s="570" t="s">
        <v>5850</v>
      </c>
      <c r="C1180" s="570" t="s">
        <v>5819</v>
      </c>
      <c r="D1180" s="570" t="s">
        <v>5820</v>
      </c>
      <c r="E1180" s="570" t="s">
        <v>2714</v>
      </c>
      <c r="F1180" s="570">
        <v>32</v>
      </c>
      <c r="G1180" s="570">
        <v>48</v>
      </c>
      <c r="H1180" s="570">
        <v>60</v>
      </c>
      <c r="I1180" s="569"/>
      <c r="J1180" s="121"/>
      <c r="K1180" s="121"/>
      <c r="L1180" s="121"/>
      <c r="M1180" s="570"/>
      <c r="N1180" s="569"/>
      <c r="O1180" s="569"/>
      <c r="P1180" s="569"/>
      <c r="Q1180" s="121"/>
      <c r="R1180" s="121" t="s">
        <v>5851</v>
      </c>
      <c r="S1180" s="121" t="s">
        <v>2742</v>
      </c>
      <c r="T1180" s="121" t="s">
        <v>2766</v>
      </c>
      <c r="U1180" s="121">
        <v>0</v>
      </c>
      <c r="V1180" s="121" t="s">
        <v>58</v>
      </c>
      <c r="W1180" s="121" t="s">
        <v>2969</v>
      </c>
      <c r="X1180" s="121" t="s">
        <v>2410</v>
      </c>
      <c r="Y1180" s="121" t="s">
        <v>2465</v>
      </c>
      <c r="Z1180" s="121" t="s">
        <v>2785</v>
      </c>
      <c r="AA1180" s="121" t="s">
        <v>3092</v>
      </c>
      <c r="AB1180" s="121" t="s">
        <v>3656</v>
      </c>
      <c r="AC1180" s="121" t="s">
        <v>2103</v>
      </c>
      <c r="AD1180" s="121" t="s">
        <v>2725</v>
      </c>
      <c r="AE1180" s="121" t="s">
        <v>3124</v>
      </c>
      <c r="AF1180" s="121"/>
      <c r="AG1180" s="121"/>
      <c r="AH1180" s="121"/>
      <c r="AI1180" s="551"/>
      <c r="AJ1180" s="551"/>
      <c r="AK1180" s="551"/>
      <c r="AL1180" s="551"/>
      <c r="AM1180" s="551"/>
      <c r="AN1180" s="551"/>
      <c r="AO1180" s="551"/>
      <c r="AP1180" s="551"/>
      <c r="AQ1180" s="551"/>
      <c r="AR1180" s="551"/>
      <c r="AS1180" s="551"/>
      <c r="AT1180" s="551"/>
      <c r="AU1180" s="551"/>
      <c r="AV1180" s="551"/>
      <c r="AW1180" s="551"/>
      <c r="AX1180" s="551"/>
    </row>
    <row r="1181">
      <c r="A1181" s="570" t="s">
        <v>5817</v>
      </c>
      <c r="B1181" s="570" t="s">
        <v>5852</v>
      </c>
      <c r="C1181" s="570" t="s">
        <v>5819</v>
      </c>
      <c r="D1181" s="570" t="s">
        <v>5820</v>
      </c>
      <c r="E1181" s="570" t="s">
        <v>2714</v>
      </c>
      <c r="F1181" s="570">
        <v>32</v>
      </c>
      <c r="G1181" s="570">
        <v>48</v>
      </c>
      <c r="H1181" s="570">
        <v>60</v>
      </c>
      <c r="I1181" s="569"/>
      <c r="J1181" s="121"/>
      <c r="K1181" s="121"/>
      <c r="L1181" s="121"/>
      <c r="M1181" s="570"/>
      <c r="N1181" s="569"/>
      <c r="O1181" s="569"/>
      <c r="P1181" s="569"/>
      <c r="Q1181" s="121"/>
      <c r="R1181" s="121" t="s">
        <v>5853</v>
      </c>
      <c r="S1181" s="121" t="s">
        <v>2742</v>
      </c>
      <c r="T1181" s="121" t="s">
        <v>2766</v>
      </c>
      <c r="U1181" s="121">
        <v>0</v>
      </c>
      <c r="V1181" s="121" t="s">
        <v>58</v>
      </c>
      <c r="W1181" s="121" t="s">
        <v>2969</v>
      </c>
      <c r="X1181" s="121" t="s">
        <v>2410</v>
      </c>
      <c r="Y1181" s="121" t="s">
        <v>2465</v>
      </c>
      <c r="Z1181" s="121" t="s">
        <v>2785</v>
      </c>
      <c r="AA1181" s="121" t="s">
        <v>3092</v>
      </c>
      <c r="AB1181" s="121" t="s">
        <v>5854</v>
      </c>
      <c r="AC1181" s="121" t="s">
        <v>2103</v>
      </c>
      <c r="AD1181" s="121" t="s">
        <v>2725</v>
      </c>
      <c r="AE1181" s="121" t="s">
        <v>3111</v>
      </c>
      <c r="AF1181" s="121"/>
      <c r="AG1181" s="121"/>
      <c r="AH1181" s="121"/>
      <c r="AI1181" s="551"/>
      <c r="AJ1181" s="551"/>
      <c r="AK1181" s="551"/>
      <c r="AL1181" s="551"/>
      <c r="AM1181" s="551"/>
      <c r="AN1181" s="551"/>
      <c r="AO1181" s="551"/>
      <c r="AP1181" s="551"/>
      <c r="AQ1181" s="551"/>
      <c r="AR1181" s="551"/>
      <c r="AS1181" s="551"/>
      <c r="AT1181" s="551"/>
      <c r="AU1181" s="551"/>
      <c r="AV1181" s="551"/>
      <c r="AW1181" s="551"/>
      <c r="AX1181" s="551"/>
    </row>
    <row r="1182">
      <c r="A1182" s="570" t="s">
        <v>5817</v>
      </c>
      <c r="B1182" s="570" t="s">
        <v>5855</v>
      </c>
      <c r="C1182" s="570" t="s">
        <v>5819</v>
      </c>
      <c r="D1182" s="570" t="s">
        <v>5820</v>
      </c>
      <c r="E1182" s="570" t="s">
        <v>2714</v>
      </c>
      <c r="F1182" s="570">
        <v>32</v>
      </c>
      <c r="G1182" s="570">
        <v>48</v>
      </c>
      <c r="H1182" s="570">
        <v>60</v>
      </c>
      <c r="I1182" s="569"/>
      <c r="J1182" s="121"/>
      <c r="K1182" s="121"/>
      <c r="L1182" s="121"/>
      <c r="M1182" s="570"/>
      <c r="N1182" s="569"/>
      <c r="O1182" s="569"/>
      <c r="P1182" s="569"/>
      <c r="Q1182" s="121"/>
      <c r="R1182" s="121" t="s">
        <v>5856</v>
      </c>
      <c r="S1182" s="121" t="s">
        <v>2742</v>
      </c>
      <c r="T1182" s="121" t="s">
        <v>2766</v>
      </c>
      <c r="U1182" s="121">
        <v>0</v>
      </c>
      <c r="V1182" s="121" t="s">
        <v>58</v>
      </c>
      <c r="W1182" s="121" t="s">
        <v>2969</v>
      </c>
      <c r="X1182" s="121" t="s">
        <v>2410</v>
      </c>
      <c r="Y1182" s="121" t="s">
        <v>2465</v>
      </c>
      <c r="Z1182" s="121" t="s">
        <v>2768</v>
      </c>
      <c r="AA1182" s="121" t="s">
        <v>3092</v>
      </c>
      <c r="AB1182" s="121" t="s">
        <v>3653</v>
      </c>
      <c r="AC1182" s="121" t="s">
        <v>2103</v>
      </c>
      <c r="AD1182" s="121" t="s">
        <v>2788</v>
      </c>
      <c r="AE1182" s="121" t="s">
        <v>3243</v>
      </c>
      <c r="AF1182" s="121"/>
      <c r="AG1182" s="121"/>
      <c r="AH1182" s="121"/>
      <c r="AI1182" s="551"/>
      <c r="AJ1182" s="551"/>
      <c r="AK1182" s="551"/>
      <c r="AL1182" s="551"/>
      <c r="AM1182" s="551"/>
      <c r="AN1182" s="551"/>
      <c r="AO1182" s="551"/>
      <c r="AP1182" s="551"/>
      <c r="AQ1182" s="551"/>
      <c r="AR1182" s="551"/>
      <c r="AS1182" s="551"/>
      <c r="AT1182" s="551"/>
      <c r="AU1182" s="551"/>
      <c r="AV1182" s="551"/>
      <c r="AW1182" s="551"/>
      <c r="AX1182" s="551"/>
    </row>
    <row r="1183">
      <c r="A1183" s="570" t="s">
        <v>5817</v>
      </c>
      <c r="B1183" s="570" t="s">
        <v>5857</v>
      </c>
      <c r="C1183" s="570" t="s">
        <v>5819</v>
      </c>
      <c r="D1183" s="570" t="s">
        <v>5820</v>
      </c>
      <c r="E1183" s="570" t="s">
        <v>2714</v>
      </c>
      <c r="F1183" s="570">
        <v>32</v>
      </c>
      <c r="G1183" s="570">
        <v>48</v>
      </c>
      <c r="H1183" s="570">
        <v>60</v>
      </c>
      <c r="I1183" s="569"/>
      <c r="J1183" s="121"/>
      <c r="K1183" s="121"/>
      <c r="L1183" s="121"/>
      <c r="M1183" s="570"/>
      <c r="N1183" s="569"/>
      <c r="O1183" s="569"/>
      <c r="P1183" s="569"/>
      <c r="Q1183" s="121"/>
      <c r="R1183" s="121" t="s">
        <v>5858</v>
      </c>
      <c r="S1183" s="121" t="s">
        <v>2742</v>
      </c>
      <c r="T1183" s="121" t="s">
        <v>2766</v>
      </c>
      <c r="U1183" s="121">
        <v>0</v>
      </c>
      <c r="V1183" s="121" t="s">
        <v>58</v>
      </c>
      <c r="W1183" s="121" t="s">
        <v>2969</v>
      </c>
      <c r="X1183" s="121" t="s">
        <v>2410</v>
      </c>
      <c r="Y1183" s="121" t="s">
        <v>2465</v>
      </c>
      <c r="Z1183" s="121" t="s">
        <v>2768</v>
      </c>
      <c r="AA1183" s="121" t="s">
        <v>3092</v>
      </c>
      <c r="AB1183" s="121" t="s">
        <v>3698</v>
      </c>
      <c r="AC1183" s="121" t="s">
        <v>2103</v>
      </c>
      <c r="AD1183" s="121" t="s">
        <v>2788</v>
      </c>
      <c r="AE1183" s="121" t="s">
        <v>3243</v>
      </c>
      <c r="AF1183" s="121"/>
      <c r="AG1183" s="121"/>
      <c r="AH1183" s="121"/>
      <c r="AI1183" s="551"/>
      <c r="AJ1183" s="551"/>
      <c r="AK1183" s="551"/>
      <c r="AL1183" s="551"/>
      <c r="AM1183" s="551"/>
      <c r="AN1183" s="551"/>
      <c r="AO1183" s="551"/>
      <c r="AP1183" s="551"/>
      <c r="AQ1183" s="551"/>
      <c r="AR1183" s="551"/>
      <c r="AS1183" s="551"/>
      <c r="AT1183" s="551"/>
      <c r="AU1183" s="551"/>
      <c r="AV1183" s="551"/>
      <c r="AW1183" s="551"/>
      <c r="AX1183" s="551"/>
    </row>
    <row r="1184">
      <c r="A1184" s="570" t="s">
        <v>5817</v>
      </c>
      <c r="B1184" s="570" t="s">
        <v>5859</v>
      </c>
      <c r="C1184" s="570" t="s">
        <v>5819</v>
      </c>
      <c r="D1184" s="570" t="s">
        <v>5820</v>
      </c>
      <c r="E1184" s="570" t="s">
        <v>2714</v>
      </c>
      <c r="F1184" s="570">
        <v>16</v>
      </c>
      <c r="G1184" s="570">
        <v>24</v>
      </c>
      <c r="H1184" s="570">
        <v>60</v>
      </c>
      <c r="I1184" s="569"/>
      <c r="J1184" s="121"/>
      <c r="K1184" s="121"/>
      <c r="L1184" s="121"/>
      <c r="M1184" s="570"/>
      <c r="N1184" s="569"/>
      <c r="O1184" s="569"/>
      <c r="P1184" s="569"/>
      <c r="Q1184" s="121"/>
      <c r="R1184" s="121" t="s">
        <v>5860</v>
      </c>
      <c r="S1184" s="121" t="s">
        <v>2742</v>
      </c>
      <c r="T1184" s="121" t="s">
        <v>2766</v>
      </c>
      <c r="U1184" s="121">
        <v>0</v>
      </c>
      <c r="V1184" s="121" t="s">
        <v>58</v>
      </c>
      <c r="W1184" s="121" t="s">
        <v>2969</v>
      </c>
      <c r="X1184" s="121" t="s">
        <v>2410</v>
      </c>
      <c r="Y1184" s="121" t="s">
        <v>2465</v>
      </c>
      <c r="Z1184" s="121" t="s">
        <v>2768</v>
      </c>
      <c r="AA1184" s="121" t="s">
        <v>2769</v>
      </c>
      <c r="AB1184" s="121" t="s">
        <v>2832</v>
      </c>
      <c r="AC1184" s="121" t="s">
        <v>2103</v>
      </c>
      <c r="AD1184" s="121" t="s">
        <v>2788</v>
      </c>
      <c r="AE1184" s="121" t="s">
        <v>2822</v>
      </c>
      <c r="AF1184" s="121"/>
      <c r="AG1184" s="121"/>
      <c r="AH1184" s="121"/>
      <c r="AI1184" s="551"/>
      <c r="AJ1184" s="551"/>
      <c r="AK1184" s="551"/>
      <c r="AL1184" s="551"/>
      <c r="AM1184" s="551"/>
      <c r="AN1184" s="551"/>
      <c r="AO1184" s="551"/>
      <c r="AP1184" s="551"/>
      <c r="AQ1184" s="551"/>
      <c r="AR1184" s="551"/>
      <c r="AS1184" s="551"/>
      <c r="AT1184" s="551"/>
      <c r="AU1184" s="551"/>
      <c r="AV1184" s="551"/>
      <c r="AW1184" s="551"/>
      <c r="AX1184" s="551"/>
    </row>
    <row r="1185">
      <c r="A1185" s="570" t="s">
        <v>5817</v>
      </c>
      <c r="B1185" s="570" t="s">
        <v>5861</v>
      </c>
      <c r="C1185" s="570" t="s">
        <v>5819</v>
      </c>
      <c r="D1185" s="570" t="s">
        <v>5820</v>
      </c>
      <c r="E1185" s="570" t="s">
        <v>2714</v>
      </c>
      <c r="F1185" s="570">
        <v>16</v>
      </c>
      <c r="G1185" s="570">
        <v>24</v>
      </c>
      <c r="H1185" s="570">
        <v>60</v>
      </c>
      <c r="I1185" s="569"/>
      <c r="J1185" s="121"/>
      <c r="K1185" s="121"/>
      <c r="L1185" s="121"/>
      <c r="M1185" s="570"/>
      <c r="N1185" s="569"/>
      <c r="O1185" s="569"/>
      <c r="P1185" s="569"/>
      <c r="Q1185" s="121"/>
      <c r="R1185" s="121" t="s">
        <v>5862</v>
      </c>
      <c r="S1185" s="121" t="s">
        <v>2742</v>
      </c>
      <c r="T1185" s="121" t="s">
        <v>2766</v>
      </c>
      <c r="U1185" s="121">
        <v>0</v>
      </c>
      <c r="V1185" s="121" t="s">
        <v>58</v>
      </c>
      <c r="W1185" s="121" t="s">
        <v>2869</v>
      </c>
      <c r="X1185" s="121" t="s">
        <v>2410</v>
      </c>
      <c r="Y1185" s="121" t="s">
        <v>2465</v>
      </c>
      <c r="Z1185" s="121" t="s">
        <v>2785</v>
      </c>
      <c r="AA1185" s="121" t="s">
        <v>2786</v>
      </c>
      <c r="AB1185" s="121" t="s">
        <v>4500</v>
      </c>
      <c r="AC1185" s="121" t="s">
        <v>2103</v>
      </c>
      <c r="AD1185" s="121" t="s">
        <v>2788</v>
      </c>
      <c r="AE1185" s="121" t="s">
        <v>2836</v>
      </c>
      <c r="AF1185" s="121"/>
      <c r="AG1185" s="121"/>
      <c r="AH1185" s="121"/>
      <c r="AI1185" s="551"/>
      <c r="AJ1185" s="551"/>
      <c r="AK1185" s="551"/>
      <c r="AL1185" s="551"/>
      <c r="AM1185" s="551"/>
      <c r="AN1185" s="551"/>
      <c r="AO1185" s="551"/>
      <c r="AP1185" s="551"/>
      <c r="AQ1185" s="551"/>
      <c r="AR1185" s="551"/>
      <c r="AS1185" s="551"/>
      <c r="AT1185" s="551"/>
      <c r="AU1185" s="551"/>
      <c r="AV1185" s="551"/>
      <c r="AW1185" s="551"/>
      <c r="AX1185" s="551"/>
    </row>
    <row r="1186">
      <c r="A1186" s="570" t="s">
        <v>5817</v>
      </c>
      <c r="B1186" s="570" t="s">
        <v>5863</v>
      </c>
      <c r="C1186" s="570" t="s">
        <v>5819</v>
      </c>
      <c r="D1186" s="570" t="s">
        <v>5820</v>
      </c>
      <c r="E1186" s="570" t="s">
        <v>2714</v>
      </c>
      <c r="F1186" s="570">
        <v>16</v>
      </c>
      <c r="G1186" s="570">
        <v>24</v>
      </c>
      <c r="H1186" s="570">
        <v>60</v>
      </c>
      <c r="I1186" s="569"/>
      <c r="J1186" s="121"/>
      <c r="K1186" s="121"/>
      <c r="L1186" s="121"/>
      <c r="M1186" s="570"/>
      <c r="N1186" s="569"/>
      <c r="O1186" s="569"/>
      <c r="P1186" s="569"/>
      <c r="Q1186" s="121"/>
      <c r="R1186" s="121" t="s">
        <v>5864</v>
      </c>
      <c r="S1186" s="121" t="s">
        <v>2742</v>
      </c>
      <c r="T1186" s="121" t="s">
        <v>2766</v>
      </c>
      <c r="U1186" s="121">
        <v>0</v>
      </c>
      <c r="V1186" s="121" t="s">
        <v>58</v>
      </c>
      <c r="W1186" s="121" t="s">
        <v>2869</v>
      </c>
      <c r="X1186" s="121" t="s">
        <v>2410</v>
      </c>
      <c r="Y1186" s="121" t="s">
        <v>2465</v>
      </c>
      <c r="Z1186" s="121" t="s">
        <v>2785</v>
      </c>
      <c r="AA1186" s="121" t="s">
        <v>2786</v>
      </c>
      <c r="AB1186" s="121" t="s">
        <v>2825</v>
      </c>
      <c r="AC1186" s="121" t="s">
        <v>2103</v>
      </c>
      <c r="AD1186" s="121" t="s">
        <v>2788</v>
      </c>
      <c r="AE1186" s="121" t="s">
        <v>2826</v>
      </c>
      <c r="AF1186" s="121"/>
      <c r="AG1186" s="121"/>
      <c r="AH1186" s="121"/>
      <c r="AI1186" s="551"/>
      <c r="AJ1186" s="551"/>
      <c r="AK1186" s="551"/>
      <c r="AL1186" s="551"/>
      <c r="AM1186" s="551"/>
      <c r="AN1186" s="551"/>
      <c r="AO1186" s="551"/>
      <c r="AP1186" s="551"/>
      <c r="AQ1186" s="551"/>
      <c r="AR1186" s="551"/>
      <c r="AS1186" s="551"/>
      <c r="AT1186" s="551"/>
      <c r="AU1186" s="551"/>
      <c r="AV1186" s="551"/>
      <c r="AW1186" s="551"/>
      <c r="AX1186" s="551"/>
    </row>
    <row r="1187">
      <c r="A1187" s="570" t="s">
        <v>5817</v>
      </c>
      <c r="B1187" s="570" t="s">
        <v>5865</v>
      </c>
      <c r="C1187" s="570" t="s">
        <v>5819</v>
      </c>
      <c r="D1187" s="570" t="s">
        <v>5820</v>
      </c>
      <c r="E1187" s="570" t="s">
        <v>2714</v>
      </c>
      <c r="F1187" s="570">
        <v>12</v>
      </c>
      <c r="G1187" s="570">
        <v>44</v>
      </c>
      <c r="H1187" s="570">
        <v>60</v>
      </c>
      <c r="I1187" s="569"/>
      <c r="J1187" s="121"/>
      <c r="K1187" s="121"/>
      <c r="L1187" s="121"/>
      <c r="M1187" s="570"/>
      <c r="N1187" s="569"/>
      <c r="O1187" s="569"/>
      <c r="P1187" s="569"/>
      <c r="Q1187" s="121"/>
      <c r="R1187" s="121" t="s">
        <v>5866</v>
      </c>
      <c r="S1187" s="121" t="s">
        <v>2742</v>
      </c>
      <c r="T1187" s="121" t="s">
        <v>2766</v>
      </c>
      <c r="U1187" s="121">
        <v>0</v>
      </c>
      <c r="V1187" s="121" t="s">
        <v>58</v>
      </c>
      <c r="W1187" s="121" t="s">
        <v>2767</v>
      </c>
      <c r="X1187" s="121" t="s">
        <v>2410</v>
      </c>
      <c r="Y1187" s="121" t="s">
        <v>2465</v>
      </c>
      <c r="Z1187" s="121" t="s">
        <v>2768</v>
      </c>
      <c r="AA1187" s="121" t="s">
        <v>2769</v>
      </c>
      <c r="AB1187" s="121" t="s">
        <v>5867</v>
      </c>
      <c r="AC1187" s="121" t="s">
        <v>2103</v>
      </c>
      <c r="AD1187" s="121" t="s">
        <v>2788</v>
      </c>
      <c r="AE1187" s="121" t="s">
        <v>2822</v>
      </c>
      <c r="AF1187" s="121"/>
      <c r="AG1187" s="121"/>
      <c r="AH1187" s="121"/>
      <c r="AI1187" s="551"/>
      <c r="AJ1187" s="551"/>
      <c r="AK1187" s="551"/>
      <c r="AL1187" s="551"/>
      <c r="AM1187" s="551"/>
      <c r="AN1187" s="551"/>
      <c r="AO1187" s="551"/>
      <c r="AP1187" s="551"/>
      <c r="AQ1187" s="551"/>
      <c r="AR1187" s="551"/>
      <c r="AS1187" s="551"/>
      <c r="AT1187" s="551"/>
      <c r="AU1187" s="551"/>
      <c r="AV1187" s="551"/>
      <c r="AW1187" s="551"/>
      <c r="AX1187" s="551"/>
    </row>
    <row r="1188">
      <c r="A1188" s="570" t="s">
        <v>5817</v>
      </c>
      <c r="B1188" s="570" t="s">
        <v>5868</v>
      </c>
      <c r="C1188" s="570" t="s">
        <v>5819</v>
      </c>
      <c r="D1188" s="570" t="s">
        <v>5820</v>
      </c>
      <c r="E1188" s="570" t="s">
        <v>2714</v>
      </c>
      <c r="F1188" s="570">
        <v>12</v>
      </c>
      <c r="G1188" s="570">
        <v>44</v>
      </c>
      <c r="H1188" s="570">
        <v>60</v>
      </c>
      <c r="I1188" s="569"/>
      <c r="J1188" s="121"/>
      <c r="K1188" s="121"/>
      <c r="L1188" s="121"/>
      <c r="M1188" s="570"/>
      <c r="N1188" s="569"/>
      <c r="O1188" s="569"/>
      <c r="P1188" s="569"/>
      <c r="Q1188" s="121"/>
      <c r="R1188" s="121" t="s">
        <v>5869</v>
      </c>
      <c r="S1188" s="121" t="s">
        <v>2742</v>
      </c>
      <c r="T1188" s="121" t="s">
        <v>2766</v>
      </c>
      <c r="U1188" s="121">
        <v>0</v>
      </c>
      <c r="V1188" s="121" t="s">
        <v>58</v>
      </c>
      <c r="W1188" s="121" t="s">
        <v>2869</v>
      </c>
      <c r="X1188" s="121" t="s">
        <v>2410</v>
      </c>
      <c r="Y1188" s="121" t="s">
        <v>2465</v>
      </c>
      <c r="Z1188" s="121" t="s">
        <v>2768</v>
      </c>
      <c r="AA1188" s="121" t="s">
        <v>2769</v>
      </c>
      <c r="AB1188" s="121" t="s">
        <v>4452</v>
      </c>
      <c r="AC1188" s="121" t="s">
        <v>2103</v>
      </c>
      <c r="AD1188" s="121" t="s">
        <v>2788</v>
      </c>
      <c r="AE1188" s="121" t="s">
        <v>4114</v>
      </c>
      <c r="AF1188" s="121"/>
      <c r="AG1188" s="121"/>
      <c r="AH1188" s="121"/>
      <c r="AI1188" s="551"/>
      <c r="AJ1188" s="551"/>
      <c r="AK1188" s="551"/>
      <c r="AL1188" s="551"/>
      <c r="AM1188" s="551"/>
      <c r="AN1188" s="551"/>
      <c r="AO1188" s="551"/>
      <c r="AP1188" s="551"/>
      <c r="AQ1188" s="551"/>
      <c r="AR1188" s="551"/>
      <c r="AS1188" s="551"/>
      <c r="AT1188" s="551"/>
      <c r="AU1188" s="551"/>
      <c r="AV1188" s="551"/>
      <c r="AW1188" s="551"/>
      <c r="AX1188" s="551"/>
    </row>
    <row r="1189">
      <c r="A1189" s="570" t="s">
        <v>5817</v>
      </c>
      <c r="B1189" s="570" t="s">
        <v>5870</v>
      </c>
      <c r="C1189" s="570" t="s">
        <v>5819</v>
      </c>
      <c r="D1189" s="570" t="s">
        <v>5820</v>
      </c>
      <c r="E1189" s="570" t="s">
        <v>2714</v>
      </c>
      <c r="F1189" s="570">
        <v>12</v>
      </c>
      <c r="G1189" s="570">
        <v>44</v>
      </c>
      <c r="H1189" s="570">
        <v>60</v>
      </c>
      <c r="I1189" s="569"/>
      <c r="J1189" s="121"/>
      <c r="K1189" s="121"/>
      <c r="L1189" s="121"/>
      <c r="M1189" s="570"/>
      <c r="N1189" s="569"/>
      <c r="O1189" s="569"/>
      <c r="P1189" s="569"/>
      <c r="Q1189" s="121"/>
      <c r="R1189" s="121" t="s">
        <v>5871</v>
      </c>
      <c r="S1189" s="121" t="s">
        <v>2742</v>
      </c>
      <c r="T1189" s="121" t="s">
        <v>2766</v>
      </c>
      <c r="U1189" s="121">
        <v>0</v>
      </c>
      <c r="V1189" s="121" t="s">
        <v>58</v>
      </c>
      <c r="W1189" s="121" t="s">
        <v>2869</v>
      </c>
      <c r="X1189" s="121" t="s">
        <v>2410</v>
      </c>
      <c r="Y1189" s="121" t="s">
        <v>2465</v>
      </c>
      <c r="Z1189" s="121" t="s">
        <v>2785</v>
      </c>
      <c r="AA1189" s="121" t="s">
        <v>2786</v>
      </c>
      <c r="AB1189" s="121" t="s">
        <v>5872</v>
      </c>
      <c r="AC1189" s="121" t="s">
        <v>2103</v>
      </c>
      <c r="AD1189" s="121" t="s">
        <v>2788</v>
      </c>
      <c r="AE1189" s="121" t="s">
        <v>2836</v>
      </c>
      <c r="AF1189" s="121"/>
      <c r="AG1189" s="121"/>
      <c r="AH1189" s="121"/>
      <c r="AI1189" s="551"/>
      <c r="AJ1189" s="551"/>
      <c r="AK1189" s="551"/>
      <c r="AL1189" s="551"/>
      <c r="AM1189" s="551"/>
      <c r="AN1189" s="551"/>
      <c r="AO1189" s="551"/>
      <c r="AP1189" s="551"/>
      <c r="AQ1189" s="551"/>
      <c r="AR1189" s="551"/>
      <c r="AS1189" s="551"/>
      <c r="AT1189" s="551"/>
      <c r="AU1189" s="551"/>
      <c r="AV1189" s="551"/>
      <c r="AW1189" s="551"/>
      <c r="AX1189" s="551"/>
    </row>
    <row r="1190">
      <c r="A1190" s="570" t="s">
        <v>5817</v>
      </c>
      <c r="B1190" s="570" t="s">
        <v>5873</v>
      </c>
      <c r="C1190" s="570" t="s">
        <v>5819</v>
      </c>
      <c r="D1190" s="570" t="s">
        <v>5820</v>
      </c>
      <c r="E1190" s="570" t="s">
        <v>2714</v>
      </c>
      <c r="F1190" s="570">
        <v>16</v>
      </c>
      <c r="G1190" s="570">
        <v>32</v>
      </c>
      <c r="H1190" s="570">
        <v>60</v>
      </c>
      <c r="I1190" s="569"/>
      <c r="J1190" s="121"/>
      <c r="K1190" s="121"/>
      <c r="L1190" s="121"/>
      <c r="M1190" s="570"/>
      <c r="N1190" s="569"/>
      <c r="O1190" s="569"/>
      <c r="P1190" s="569"/>
      <c r="Q1190" s="121"/>
      <c r="R1190" s="121" t="s">
        <v>5874</v>
      </c>
      <c r="S1190" s="121" t="s">
        <v>2742</v>
      </c>
      <c r="T1190" s="121" t="s">
        <v>2766</v>
      </c>
      <c r="U1190" s="121">
        <v>0</v>
      </c>
      <c r="V1190" s="121" t="s">
        <v>58</v>
      </c>
      <c r="W1190" s="121" t="s">
        <v>2969</v>
      </c>
      <c r="X1190" s="121" t="s">
        <v>2410</v>
      </c>
      <c r="Y1190" s="121" t="s">
        <v>2465</v>
      </c>
      <c r="Z1190" s="121" t="s">
        <v>2768</v>
      </c>
      <c r="AA1190" s="121" t="s">
        <v>2769</v>
      </c>
      <c r="AB1190" s="121" t="s">
        <v>2839</v>
      </c>
      <c r="AC1190" s="121" t="s">
        <v>2103</v>
      </c>
      <c r="AD1190" s="121" t="s">
        <v>2788</v>
      </c>
      <c r="AE1190" s="121" t="s">
        <v>2840</v>
      </c>
      <c r="AF1190" s="121"/>
      <c r="AG1190" s="121"/>
      <c r="AH1190" s="121"/>
      <c r="AI1190" s="551"/>
      <c r="AJ1190" s="551"/>
      <c r="AK1190" s="551"/>
      <c r="AL1190" s="551"/>
      <c r="AM1190" s="551"/>
      <c r="AN1190" s="551"/>
      <c r="AO1190" s="551"/>
      <c r="AP1190" s="551"/>
      <c r="AQ1190" s="551"/>
      <c r="AR1190" s="551"/>
      <c r="AS1190" s="551"/>
      <c r="AT1190" s="551"/>
      <c r="AU1190" s="551"/>
      <c r="AV1190" s="551"/>
      <c r="AW1190" s="551"/>
      <c r="AX1190" s="551"/>
    </row>
    <row r="1191">
      <c r="A1191" s="570" t="s">
        <v>5817</v>
      </c>
      <c r="B1191" s="570" t="s">
        <v>5875</v>
      </c>
      <c r="C1191" s="570" t="s">
        <v>5819</v>
      </c>
      <c r="D1191" s="570" t="s">
        <v>5820</v>
      </c>
      <c r="E1191" s="570" t="s">
        <v>2714</v>
      </c>
      <c r="F1191" s="570">
        <v>16</v>
      </c>
      <c r="G1191" s="570">
        <v>32</v>
      </c>
      <c r="H1191" s="570">
        <v>60</v>
      </c>
      <c r="I1191" s="569"/>
      <c r="J1191" s="121"/>
      <c r="K1191" s="121"/>
      <c r="L1191" s="121"/>
      <c r="M1191" s="570"/>
      <c r="N1191" s="569"/>
      <c r="O1191" s="569"/>
      <c r="P1191" s="569"/>
      <c r="Q1191" s="121"/>
      <c r="R1191" s="121" t="s">
        <v>5876</v>
      </c>
      <c r="S1191" s="121" t="s">
        <v>2742</v>
      </c>
      <c r="T1191" s="121" t="s">
        <v>2766</v>
      </c>
      <c r="U1191" s="121">
        <v>0</v>
      </c>
      <c r="V1191" s="121" t="s">
        <v>58</v>
      </c>
      <c r="W1191" s="121" t="s">
        <v>2869</v>
      </c>
      <c r="X1191" s="121" t="s">
        <v>2410</v>
      </c>
      <c r="Y1191" s="121" t="s">
        <v>2465</v>
      </c>
      <c r="Z1191" s="121" t="s">
        <v>2768</v>
      </c>
      <c r="AA1191" s="121" t="s">
        <v>2769</v>
      </c>
      <c r="AB1191" s="121" t="s">
        <v>4467</v>
      </c>
      <c r="AC1191" s="121" t="s">
        <v>2103</v>
      </c>
      <c r="AD1191" s="121" t="s">
        <v>2788</v>
      </c>
      <c r="AE1191" s="121" t="s">
        <v>4358</v>
      </c>
      <c r="AF1191" s="121"/>
      <c r="AG1191" s="121"/>
      <c r="AH1191" s="121"/>
      <c r="AI1191" s="551"/>
      <c r="AJ1191" s="551"/>
      <c r="AK1191" s="551"/>
      <c r="AL1191" s="551"/>
      <c r="AM1191" s="551"/>
      <c r="AN1191" s="551"/>
      <c r="AO1191" s="551"/>
      <c r="AP1191" s="551"/>
      <c r="AQ1191" s="551"/>
      <c r="AR1191" s="551"/>
      <c r="AS1191" s="551"/>
      <c r="AT1191" s="551"/>
      <c r="AU1191" s="551"/>
      <c r="AV1191" s="551"/>
      <c r="AW1191" s="551"/>
      <c r="AX1191" s="551"/>
    </row>
    <row r="1192">
      <c r="A1192" s="570" t="s">
        <v>5817</v>
      </c>
      <c r="B1192" s="570" t="s">
        <v>5877</v>
      </c>
      <c r="C1192" s="570" t="s">
        <v>5819</v>
      </c>
      <c r="D1192" s="570" t="s">
        <v>5820</v>
      </c>
      <c r="E1192" s="570" t="s">
        <v>2714</v>
      </c>
      <c r="F1192" s="570">
        <v>16</v>
      </c>
      <c r="G1192" s="570">
        <v>32</v>
      </c>
      <c r="H1192" s="570">
        <v>60</v>
      </c>
      <c r="I1192" s="569"/>
      <c r="J1192" s="121"/>
      <c r="K1192" s="121"/>
      <c r="L1192" s="121"/>
      <c r="M1192" s="570"/>
      <c r="N1192" s="569"/>
      <c r="O1192" s="569"/>
      <c r="P1192" s="569"/>
      <c r="Q1192" s="121"/>
      <c r="R1192" s="121" t="s">
        <v>5878</v>
      </c>
      <c r="S1192" s="121" t="s">
        <v>2742</v>
      </c>
      <c r="T1192" s="121" t="s">
        <v>2766</v>
      </c>
      <c r="U1192" s="121">
        <v>0</v>
      </c>
      <c r="V1192" s="121" t="s">
        <v>58</v>
      </c>
      <c r="W1192" s="121" t="s">
        <v>2869</v>
      </c>
      <c r="X1192" s="121" t="s">
        <v>2410</v>
      </c>
      <c r="Y1192" s="121" t="s">
        <v>2465</v>
      </c>
      <c r="Z1192" s="121" t="s">
        <v>2785</v>
      </c>
      <c r="AA1192" s="121" t="s">
        <v>2786</v>
      </c>
      <c r="AB1192" s="121" t="s">
        <v>5872</v>
      </c>
      <c r="AC1192" s="121" t="s">
        <v>2103</v>
      </c>
      <c r="AD1192" s="121" t="s">
        <v>2788</v>
      </c>
      <c r="AE1192" s="121" t="s">
        <v>2836</v>
      </c>
      <c r="AF1192" s="121"/>
      <c r="AG1192" s="121"/>
      <c r="AH1192" s="121"/>
      <c r="AI1192" s="551"/>
      <c r="AJ1192" s="551"/>
      <c r="AK1192" s="551"/>
      <c r="AL1192" s="551"/>
      <c r="AM1192" s="551"/>
      <c r="AN1192" s="551"/>
      <c r="AO1192" s="551"/>
      <c r="AP1192" s="551"/>
      <c r="AQ1192" s="551"/>
      <c r="AR1192" s="551"/>
      <c r="AS1192" s="551"/>
      <c r="AT1192" s="551"/>
      <c r="AU1192" s="551"/>
      <c r="AV1192" s="551"/>
      <c r="AW1192" s="551"/>
      <c r="AX1192" s="551"/>
    </row>
    <row r="1193">
      <c r="A1193" s="570" t="s">
        <v>5817</v>
      </c>
      <c r="B1193" s="570" t="s">
        <v>5879</v>
      </c>
      <c r="C1193" s="570" t="s">
        <v>5819</v>
      </c>
      <c r="D1193" s="570" t="s">
        <v>5820</v>
      </c>
      <c r="E1193" s="570" t="s">
        <v>2714</v>
      </c>
      <c r="F1193" s="570">
        <v>8</v>
      </c>
      <c r="G1193" s="570">
        <v>16</v>
      </c>
      <c r="H1193" s="570">
        <v>60</v>
      </c>
      <c r="I1193" s="569"/>
      <c r="J1193" s="121"/>
      <c r="K1193" s="121"/>
      <c r="L1193" s="121"/>
      <c r="M1193" s="570"/>
      <c r="N1193" s="569"/>
      <c r="O1193" s="569"/>
      <c r="P1193" s="569"/>
      <c r="Q1193" s="121"/>
      <c r="R1193" s="121" t="s">
        <v>5880</v>
      </c>
      <c r="S1193" s="121" t="s">
        <v>2742</v>
      </c>
      <c r="T1193" s="121" t="s">
        <v>3251</v>
      </c>
      <c r="U1193" s="121">
        <v>0</v>
      </c>
      <c r="V1193" s="121" t="s">
        <v>58</v>
      </c>
      <c r="W1193" s="121" t="s">
        <v>2969</v>
      </c>
      <c r="X1193" s="121" t="s">
        <v>2410</v>
      </c>
      <c r="Y1193" s="121" t="s">
        <v>2465</v>
      </c>
      <c r="Z1193" s="121" t="s">
        <v>2785</v>
      </c>
      <c r="AA1193" s="121" t="s">
        <v>3092</v>
      </c>
      <c r="AB1193" s="121" t="s">
        <v>5836</v>
      </c>
      <c r="AC1193" s="121" t="s">
        <v>2103</v>
      </c>
      <c r="AD1193" s="121" t="s">
        <v>2725</v>
      </c>
      <c r="AE1193" s="121" t="s">
        <v>3138</v>
      </c>
      <c r="AF1193" s="121"/>
      <c r="AG1193" s="121"/>
      <c r="AH1193" s="121"/>
      <c r="AI1193" s="551"/>
      <c r="AJ1193" s="551"/>
      <c r="AK1193" s="551"/>
      <c r="AL1193" s="551"/>
      <c r="AM1193" s="551"/>
      <c r="AN1193" s="551"/>
      <c r="AO1193" s="551"/>
      <c r="AP1193" s="551"/>
      <c r="AQ1193" s="551"/>
      <c r="AR1193" s="551"/>
      <c r="AS1193" s="551"/>
      <c r="AT1193" s="551"/>
      <c r="AU1193" s="551"/>
      <c r="AV1193" s="551"/>
      <c r="AW1193" s="551"/>
      <c r="AX1193" s="551"/>
    </row>
    <row r="1194">
      <c r="A1194" s="570" t="s">
        <v>5817</v>
      </c>
      <c r="B1194" s="570" t="s">
        <v>5881</v>
      </c>
      <c r="C1194" s="570" t="s">
        <v>5819</v>
      </c>
      <c r="D1194" s="570" t="s">
        <v>5820</v>
      </c>
      <c r="E1194" s="570" t="s">
        <v>2714</v>
      </c>
      <c r="F1194" s="570">
        <v>8</v>
      </c>
      <c r="G1194" s="570">
        <v>16</v>
      </c>
      <c r="H1194" s="570">
        <v>60</v>
      </c>
      <c r="I1194" s="569"/>
      <c r="J1194" s="121"/>
      <c r="K1194" s="121"/>
      <c r="L1194" s="121"/>
      <c r="M1194" s="570"/>
      <c r="N1194" s="569"/>
      <c r="O1194" s="569"/>
      <c r="P1194" s="569"/>
      <c r="Q1194" s="121"/>
      <c r="R1194" s="121" t="s">
        <v>5882</v>
      </c>
      <c r="S1194" s="121" t="s">
        <v>2742</v>
      </c>
      <c r="T1194" s="121" t="s">
        <v>3251</v>
      </c>
      <c r="U1194" s="121">
        <v>0</v>
      </c>
      <c r="V1194" s="121" t="s">
        <v>58</v>
      </c>
      <c r="W1194" s="121" t="s">
        <v>2969</v>
      </c>
      <c r="X1194" s="121" t="s">
        <v>2410</v>
      </c>
      <c r="Y1194" s="121" t="s">
        <v>2465</v>
      </c>
      <c r="Z1194" s="121" t="s">
        <v>2785</v>
      </c>
      <c r="AA1194" s="121" t="s">
        <v>3092</v>
      </c>
      <c r="AB1194" s="121" t="s">
        <v>5836</v>
      </c>
      <c r="AC1194" s="121" t="s">
        <v>2103</v>
      </c>
      <c r="AD1194" s="121" t="s">
        <v>2725</v>
      </c>
      <c r="AE1194" s="121" t="s">
        <v>3138</v>
      </c>
      <c r="AF1194" s="121"/>
      <c r="AG1194" s="121"/>
      <c r="AH1194" s="121"/>
      <c r="AI1194" s="551"/>
      <c r="AJ1194" s="551"/>
      <c r="AK1194" s="551"/>
      <c r="AL1194" s="551"/>
      <c r="AM1194" s="551"/>
      <c r="AN1194" s="551"/>
      <c r="AO1194" s="551"/>
      <c r="AP1194" s="551"/>
      <c r="AQ1194" s="551"/>
      <c r="AR1194" s="551"/>
      <c r="AS1194" s="551"/>
      <c r="AT1194" s="551"/>
      <c r="AU1194" s="551"/>
      <c r="AV1194" s="551"/>
      <c r="AW1194" s="551"/>
      <c r="AX1194" s="551"/>
    </row>
    <row r="1195">
      <c r="A1195" s="570" t="s">
        <v>5817</v>
      </c>
      <c r="B1195" s="570" t="s">
        <v>5883</v>
      </c>
      <c r="C1195" s="570" t="s">
        <v>5819</v>
      </c>
      <c r="D1195" s="570" t="s">
        <v>5820</v>
      </c>
      <c r="E1195" s="570" t="s">
        <v>2714</v>
      </c>
      <c r="F1195" s="570">
        <v>8</v>
      </c>
      <c r="G1195" s="570">
        <v>16</v>
      </c>
      <c r="H1195" s="570">
        <v>60</v>
      </c>
      <c r="I1195" s="569"/>
      <c r="J1195" s="121"/>
      <c r="K1195" s="121"/>
      <c r="L1195" s="121"/>
      <c r="M1195" s="570"/>
      <c r="N1195" s="569"/>
      <c r="O1195" s="569"/>
      <c r="P1195" s="569"/>
      <c r="Q1195" s="121"/>
      <c r="R1195" s="121" t="s">
        <v>5884</v>
      </c>
      <c r="S1195" s="121" t="s">
        <v>2742</v>
      </c>
      <c r="T1195" s="121" t="s">
        <v>3251</v>
      </c>
      <c r="U1195" s="121">
        <v>0</v>
      </c>
      <c r="V1195" s="121" t="s">
        <v>58</v>
      </c>
      <c r="W1195" s="121" t="s">
        <v>2969</v>
      </c>
      <c r="X1195" s="121" t="s">
        <v>2410</v>
      </c>
      <c r="Y1195" s="121" t="s">
        <v>2465</v>
      </c>
      <c r="Z1195" s="121" t="s">
        <v>2744</v>
      </c>
      <c r="AA1195" s="121" t="s">
        <v>2751</v>
      </c>
      <c r="AB1195" s="121" t="s">
        <v>4103</v>
      </c>
      <c r="AC1195" s="121" t="s">
        <v>2103</v>
      </c>
      <c r="AD1195" s="121" t="s">
        <v>2747</v>
      </c>
      <c r="AE1195" s="121" t="s">
        <v>3053</v>
      </c>
      <c r="AF1195" s="121"/>
      <c r="AG1195" s="121"/>
      <c r="AH1195" s="121"/>
      <c r="AI1195" s="551"/>
      <c r="AJ1195" s="551"/>
      <c r="AK1195" s="551"/>
      <c r="AL1195" s="551"/>
      <c r="AM1195" s="551"/>
      <c r="AN1195" s="551"/>
      <c r="AO1195" s="551"/>
      <c r="AP1195" s="551"/>
      <c r="AQ1195" s="551"/>
      <c r="AR1195" s="551"/>
      <c r="AS1195" s="551"/>
      <c r="AT1195" s="551"/>
      <c r="AU1195" s="551"/>
      <c r="AV1195" s="551"/>
      <c r="AW1195" s="551"/>
      <c r="AX1195" s="551"/>
    </row>
    <row r="1196">
      <c r="A1196" s="570" t="s">
        <v>5817</v>
      </c>
      <c r="B1196" s="570" t="s">
        <v>5885</v>
      </c>
      <c r="C1196" s="570" t="s">
        <v>5819</v>
      </c>
      <c r="D1196" s="570" t="s">
        <v>5820</v>
      </c>
      <c r="E1196" s="570" t="s">
        <v>2714</v>
      </c>
      <c r="F1196" s="570">
        <v>24</v>
      </c>
      <c r="G1196" s="570">
        <v>64</v>
      </c>
      <c r="H1196" s="570">
        <v>60</v>
      </c>
      <c r="I1196" s="569"/>
      <c r="J1196" s="121"/>
      <c r="K1196" s="121"/>
      <c r="L1196" s="121"/>
      <c r="M1196" s="570"/>
      <c r="N1196" s="569"/>
      <c r="O1196" s="569"/>
      <c r="P1196" s="569"/>
      <c r="Q1196" s="121"/>
      <c r="R1196" s="121" t="s">
        <v>5886</v>
      </c>
      <c r="S1196" s="121" t="s">
        <v>2742</v>
      </c>
      <c r="T1196" s="121" t="s">
        <v>3251</v>
      </c>
      <c r="U1196" s="121">
        <v>0</v>
      </c>
      <c r="V1196" s="121" t="s">
        <v>58</v>
      </c>
      <c r="W1196" s="121" t="s">
        <v>2969</v>
      </c>
      <c r="X1196" s="121" t="s">
        <v>2410</v>
      </c>
      <c r="Y1196" s="121" t="s">
        <v>2465</v>
      </c>
      <c r="Z1196" s="121" t="s">
        <v>2785</v>
      </c>
      <c r="AA1196" s="121" t="s">
        <v>3092</v>
      </c>
      <c r="AB1196" s="121" t="s">
        <v>5854</v>
      </c>
      <c r="AC1196" s="121" t="s">
        <v>2103</v>
      </c>
      <c r="AD1196" s="121" t="s">
        <v>2725</v>
      </c>
      <c r="AE1196" s="121" t="s">
        <v>3111</v>
      </c>
      <c r="AF1196" s="121"/>
      <c r="AG1196" s="121"/>
      <c r="AH1196" s="121"/>
      <c r="AI1196" s="551"/>
      <c r="AJ1196" s="551"/>
      <c r="AK1196" s="551"/>
      <c r="AL1196" s="551"/>
      <c r="AM1196" s="551"/>
      <c r="AN1196" s="551"/>
      <c r="AO1196" s="551"/>
      <c r="AP1196" s="551"/>
      <c r="AQ1196" s="551"/>
      <c r="AR1196" s="551"/>
      <c r="AS1196" s="551"/>
      <c r="AT1196" s="551"/>
      <c r="AU1196" s="551"/>
      <c r="AV1196" s="551"/>
      <c r="AW1196" s="551"/>
      <c r="AX1196" s="551"/>
    </row>
    <row r="1197">
      <c r="A1197" s="570" t="s">
        <v>5817</v>
      </c>
      <c r="B1197" s="570" t="s">
        <v>5887</v>
      </c>
      <c r="C1197" s="570" t="s">
        <v>5819</v>
      </c>
      <c r="D1197" s="570" t="s">
        <v>5820</v>
      </c>
      <c r="E1197" s="570" t="s">
        <v>2714</v>
      </c>
      <c r="F1197" s="570">
        <v>24</v>
      </c>
      <c r="G1197" s="570">
        <v>64</v>
      </c>
      <c r="H1197" s="570">
        <v>60</v>
      </c>
      <c r="I1197" s="569"/>
      <c r="J1197" s="121"/>
      <c r="K1197" s="121"/>
      <c r="L1197" s="121"/>
      <c r="M1197" s="570"/>
      <c r="N1197" s="569"/>
      <c r="O1197" s="569"/>
      <c r="P1197" s="569"/>
      <c r="Q1197" s="121"/>
      <c r="R1197" s="121" t="s">
        <v>5888</v>
      </c>
      <c r="S1197" s="121" t="s">
        <v>2742</v>
      </c>
      <c r="T1197" s="121" t="s">
        <v>3251</v>
      </c>
      <c r="U1197" s="121">
        <v>0</v>
      </c>
      <c r="V1197" s="121" t="s">
        <v>58</v>
      </c>
      <c r="W1197" s="121" t="s">
        <v>2969</v>
      </c>
      <c r="X1197" s="121" t="s">
        <v>2410</v>
      </c>
      <c r="Y1197" s="121" t="s">
        <v>2465</v>
      </c>
      <c r="Z1197" s="121" t="s">
        <v>2744</v>
      </c>
      <c r="AA1197" s="121" t="s">
        <v>2751</v>
      </c>
      <c r="AB1197" s="121" t="s">
        <v>5889</v>
      </c>
      <c r="AC1197" s="121" t="s">
        <v>2103</v>
      </c>
      <c r="AD1197" s="121" t="s">
        <v>2747</v>
      </c>
      <c r="AE1197" s="121" t="s">
        <v>3053</v>
      </c>
      <c r="AF1197" s="121"/>
      <c r="AG1197" s="121"/>
      <c r="AH1197" s="121"/>
      <c r="AI1197" s="551"/>
      <c r="AJ1197" s="551"/>
      <c r="AK1197" s="551"/>
      <c r="AL1197" s="551"/>
      <c r="AM1197" s="551"/>
      <c r="AN1197" s="551"/>
      <c r="AO1197" s="551"/>
      <c r="AP1197" s="551"/>
      <c r="AQ1197" s="551"/>
      <c r="AR1197" s="551"/>
      <c r="AS1197" s="551"/>
      <c r="AT1197" s="551"/>
      <c r="AU1197" s="551"/>
      <c r="AV1197" s="551"/>
      <c r="AW1197" s="551"/>
      <c r="AX1197" s="551"/>
    </row>
    <row r="1198">
      <c r="A1198" s="570" t="s">
        <v>5817</v>
      </c>
      <c r="B1198" s="570" t="s">
        <v>5890</v>
      </c>
      <c r="C1198" s="570" t="s">
        <v>5819</v>
      </c>
      <c r="D1198" s="570" t="s">
        <v>5820</v>
      </c>
      <c r="E1198" s="570" t="s">
        <v>2714</v>
      </c>
      <c r="F1198" s="570">
        <v>24</v>
      </c>
      <c r="G1198" s="570">
        <v>64</v>
      </c>
      <c r="H1198" s="570">
        <v>60</v>
      </c>
      <c r="I1198" s="569"/>
      <c r="J1198" s="121"/>
      <c r="K1198" s="121"/>
      <c r="L1198" s="121"/>
      <c r="M1198" s="570"/>
      <c r="N1198" s="569"/>
      <c r="O1198" s="569"/>
      <c r="P1198" s="569"/>
      <c r="Q1198" s="121"/>
      <c r="R1198" s="121" t="s">
        <v>5891</v>
      </c>
      <c r="S1198" s="121" t="s">
        <v>2742</v>
      </c>
      <c r="T1198" s="121" t="s">
        <v>3251</v>
      </c>
      <c r="U1198" s="121">
        <v>0</v>
      </c>
      <c r="V1198" s="121" t="s">
        <v>58</v>
      </c>
      <c r="W1198" s="121" t="s">
        <v>2969</v>
      </c>
      <c r="X1198" s="121" t="s">
        <v>2410</v>
      </c>
      <c r="Y1198" s="121" t="s">
        <v>2465</v>
      </c>
      <c r="Z1198" s="121" t="s">
        <v>2744</v>
      </c>
      <c r="AA1198" s="121" t="s">
        <v>2751</v>
      </c>
      <c r="AB1198" s="121" t="s">
        <v>5892</v>
      </c>
      <c r="AC1198" s="121" t="s">
        <v>2103</v>
      </c>
      <c r="AD1198" s="121" t="s">
        <v>2747</v>
      </c>
      <c r="AE1198" s="121" t="s">
        <v>3053</v>
      </c>
      <c r="AF1198" s="121"/>
      <c r="AG1198" s="121"/>
      <c r="AH1198" s="121"/>
      <c r="AI1198" s="551"/>
      <c r="AJ1198" s="551"/>
      <c r="AK1198" s="551"/>
      <c r="AL1198" s="551"/>
      <c r="AM1198" s="551"/>
      <c r="AN1198" s="551"/>
      <c r="AO1198" s="551"/>
      <c r="AP1198" s="551"/>
      <c r="AQ1198" s="551"/>
      <c r="AR1198" s="551"/>
      <c r="AS1198" s="551"/>
      <c r="AT1198" s="551"/>
      <c r="AU1198" s="551"/>
      <c r="AV1198" s="551"/>
      <c r="AW1198" s="551"/>
      <c r="AX1198" s="551"/>
    </row>
    <row r="1199">
      <c r="A1199" s="570" t="s">
        <v>5817</v>
      </c>
      <c r="B1199" s="570" t="s">
        <v>5893</v>
      </c>
      <c r="C1199" s="570" t="s">
        <v>5819</v>
      </c>
      <c r="D1199" s="570" t="s">
        <v>5820</v>
      </c>
      <c r="E1199" s="570" t="s">
        <v>2714</v>
      </c>
      <c r="F1199" s="570">
        <v>32</v>
      </c>
      <c r="G1199" s="570">
        <v>128</v>
      </c>
      <c r="H1199" s="570">
        <v>60</v>
      </c>
      <c r="I1199" s="569"/>
      <c r="J1199" s="121"/>
      <c r="K1199" s="121"/>
      <c r="L1199" s="121"/>
      <c r="M1199" s="570"/>
      <c r="N1199" s="569"/>
      <c r="O1199" s="569"/>
      <c r="P1199" s="569"/>
      <c r="Q1199" s="121"/>
      <c r="R1199" s="121" t="s">
        <v>5894</v>
      </c>
      <c r="S1199" s="121" t="s">
        <v>2742</v>
      </c>
      <c r="T1199" s="121" t="s">
        <v>2766</v>
      </c>
      <c r="U1199" s="121">
        <v>0</v>
      </c>
      <c r="V1199" s="121" t="s">
        <v>58</v>
      </c>
      <c r="W1199" s="121" t="s">
        <v>3589</v>
      </c>
      <c r="X1199" s="121" t="s">
        <v>2410</v>
      </c>
      <c r="Y1199" s="121" t="s">
        <v>2465</v>
      </c>
      <c r="Z1199" s="121" t="s">
        <v>2768</v>
      </c>
      <c r="AA1199" s="121" t="s">
        <v>3092</v>
      </c>
      <c r="AB1199" s="121" t="s">
        <v>5895</v>
      </c>
      <c r="AC1199" s="121" t="s">
        <v>3805</v>
      </c>
      <c r="AD1199" s="121" t="s">
        <v>3806</v>
      </c>
      <c r="AE1199" s="121" t="s">
        <v>3807</v>
      </c>
      <c r="AF1199" s="121"/>
      <c r="AG1199" s="121"/>
      <c r="AH1199" s="121"/>
      <c r="AI1199" s="551"/>
      <c r="AJ1199" s="551"/>
      <c r="AK1199" s="551"/>
      <c r="AL1199" s="551"/>
      <c r="AM1199" s="551"/>
      <c r="AN1199" s="551"/>
      <c r="AO1199" s="551"/>
      <c r="AP1199" s="551"/>
      <c r="AQ1199" s="551"/>
      <c r="AR1199" s="551"/>
      <c r="AS1199" s="551"/>
      <c r="AT1199" s="551"/>
      <c r="AU1199" s="551"/>
      <c r="AV1199" s="551"/>
      <c r="AW1199" s="551"/>
      <c r="AX1199" s="551"/>
    </row>
    <row r="1200">
      <c r="A1200" s="570" t="s">
        <v>5896</v>
      </c>
      <c r="B1200" s="570" t="s">
        <v>5897</v>
      </c>
      <c r="C1200" s="570" t="s">
        <v>5819</v>
      </c>
      <c r="D1200" s="570" t="s">
        <v>5820</v>
      </c>
      <c r="E1200" s="570" t="s">
        <v>2714</v>
      </c>
      <c r="F1200" s="570">
        <v>4</v>
      </c>
      <c r="G1200" s="570">
        <v>8</v>
      </c>
      <c r="H1200" s="570">
        <v>60</v>
      </c>
      <c r="I1200" s="569"/>
      <c r="J1200" s="121"/>
      <c r="K1200" s="121"/>
      <c r="L1200" s="121"/>
      <c r="M1200" s="570"/>
      <c r="N1200" s="569"/>
      <c r="O1200" s="569"/>
      <c r="P1200" s="569"/>
      <c r="Q1200" s="121"/>
      <c r="R1200" s="121" t="s">
        <v>5898</v>
      </c>
      <c r="S1200" s="121" t="s">
        <v>2742</v>
      </c>
      <c r="T1200" s="121" t="s">
        <v>2766</v>
      </c>
      <c r="U1200" s="121">
        <v>0</v>
      </c>
      <c r="V1200" s="121" t="s">
        <v>58</v>
      </c>
      <c r="W1200" s="121" t="s">
        <v>3589</v>
      </c>
      <c r="X1200" s="121" t="s">
        <v>2410</v>
      </c>
      <c r="Y1200" s="121" t="s">
        <v>2465</v>
      </c>
      <c r="Z1200" s="121" t="s">
        <v>2768</v>
      </c>
      <c r="AA1200" s="121" t="s">
        <v>3092</v>
      </c>
      <c r="AB1200" s="121" t="s">
        <v>5031</v>
      </c>
      <c r="AC1200" s="121" t="s">
        <v>3805</v>
      </c>
      <c r="AD1200" s="121" t="s">
        <v>3806</v>
      </c>
      <c r="AE1200" s="121" t="s">
        <v>3811</v>
      </c>
      <c r="AF1200" s="121"/>
      <c r="AG1200" s="121"/>
      <c r="AH1200" s="121"/>
      <c r="AI1200" s="551"/>
      <c r="AJ1200" s="551"/>
      <c r="AK1200" s="551"/>
      <c r="AL1200" s="551"/>
      <c r="AM1200" s="551"/>
      <c r="AN1200" s="551"/>
      <c r="AO1200" s="551"/>
      <c r="AP1200" s="551"/>
      <c r="AQ1200" s="551"/>
      <c r="AR1200" s="551"/>
      <c r="AS1200" s="551"/>
      <c r="AT1200" s="551"/>
      <c r="AU1200" s="551"/>
      <c r="AV1200" s="551"/>
      <c r="AW1200" s="551"/>
      <c r="AX1200" s="551"/>
    </row>
    <row r="1201">
      <c r="A1201" s="570" t="s">
        <v>5896</v>
      </c>
      <c r="B1201" s="570" t="s">
        <v>5899</v>
      </c>
      <c r="C1201" s="570" t="s">
        <v>5819</v>
      </c>
      <c r="D1201" s="570" t="s">
        <v>5820</v>
      </c>
      <c r="E1201" s="570" t="s">
        <v>2714</v>
      </c>
      <c r="F1201" s="570">
        <v>4</v>
      </c>
      <c r="G1201" s="570">
        <v>8</v>
      </c>
      <c r="H1201" s="570">
        <v>60</v>
      </c>
      <c r="I1201" s="569"/>
      <c r="J1201" s="121"/>
      <c r="K1201" s="121"/>
      <c r="L1201" s="121"/>
      <c r="M1201" s="570"/>
      <c r="N1201" s="569"/>
      <c r="O1201" s="569"/>
      <c r="P1201" s="569"/>
      <c r="Q1201" s="121"/>
      <c r="R1201" s="121" t="s">
        <v>5900</v>
      </c>
      <c r="S1201" s="121" t="s">
        <v>2742</v>
      </c>
      <c r="T1201" s="121" t="s">
        <v>2766</v>
      </c>
      <c r="U1201" s="121">
        <v>0</v>
      </c>
      <c r="V1201" s="121" t="s">
        <v>58</v>
      </c>
      <c r="W1201" s="121" t="s">
        <v>3589</v>
      </c>
      <c r="X1201" s="121" t="s">
        <v>2410</v>
      </c>
      <c r="Y1201" s="121" t="s">
        <v>2465</v>
      </c>
      <c r="Z1201" s="121" t="s">
        <v>2768</v>
      </c>
      <c r="AA1201" s="121" t="s">
        <v>3092</v>
      </c>
      <c r="AB1201" s="121" t="s">
        <v>3804</v>
      </c>
      <c r="AC1201" s="121" t="s">
        <v>3805</v>
      </c>
      <c r="AD1201" s="121" t="s">
        <v>3806</v>
      </c>
      <c r="AE1201" s="121" t="s">
        <v>3807</v>
      </c>
      <c r="AF1201" s="121"/>
      <c r="AG1201" s="121"/>
      <c r="AH1201" s="121"/>
      <c r="AI1201" s="551"/>
      <c r="AJ1201" s="551"/>
      <c r="AK1201" s="551"/>
      <c r="AL1201" s="551"/>
      <c r="AM1201" s="551"/>
      <c r="AN1201" s="551"/>
      <c r="AO1201" s="551"/>
      <c r="AP1201" s="551"/>
      <c r="AQ1201" s="551"/>
      <c r="AR1201" s="551"/>
      <c r="AS1201" s="551"/>
      <c r="AT1201" s="551"/>
      <c r="AU1201" s="551"/>
      <c r="AV1201" s="551"/>
      <c r="AW1201" s="551"/>
      <c r="AX1201" s="551"/>
    </row>
    <row r="1202">
      <c r="A1202" s="570" t="s">
        <v>5896</v>
      </c>
      <c r="B1202" s="570" t="s">
        <v>5901</v>
      </c>
      <c r="C1202" s="570" t="s">
        <v>5819</v>
      </c>
      <c r="D1202" s="570" t="s">
        <v>5820</v>
      </c>
      <c r="E1202" s="570" t="s">
        <v>2714</v>
      </c>
      <c r="F1202" s="570">
        <v>4</v>
      </c>
      <c r="G1202" s="570">
        <v>8</v>
      </c>
      <c r="H1202" s="570">
        <v>60</v>
      </c>
      <c r="I1202" s="569"/>
      <c r="J1202" s="121"/>
      <c r="K1202" s="121"/>
      <c r="L1202" s="121"/>
      <c r="M1202" s="570"/>
      <c r="N1202" s="569"/>
      <c r="O1202" s="569"/>
      <c r="P1202" s="569"/>
      <c r="Q1202" s="121"/>
      <c r="R1202" s="121" t="s">
        <v>5902</v>
      </c>
      <c r="S1202" s="121" t="s">
        <v>2742</v>
      </c>
      <c r="T1202" s="121" t="s">
        <v>2766</v>
      </c>
      <c r="U1202" s="121">
        <v>0</v>
      </c>
      <c r="V1202" s="121" t="s">
        <v>58</v>
      </c>
      <c r="W1202" s="121" t="s">
        <v>3589</v>
      </c>
      <c r="X1202" s="121" t="s">
        <v>2410</v>
      </c>
      <c r="Y1202" s="121" t="s">
        <v>2465</v>
      </c>
      <c r="Z1202" s="121" t="s">
        <v>2768</v>
      </c>
      <c r="AA1202" s="121" t="s">
        <v>3092</v>
      </c>
      <c r="AB1202" s="121" t="s">
        <v>5903</v>
      </c>
      <c r="AC1202" s="121" t="s">
        <v>3805</v>
      </c>
      <c r="AD1202" s="121" t="s">
        <v>5904</v>
      </c>
      <c r="AE1202" s="121" t="s">
        <v>5905</v>
      </c>
      <c r="AF1202" s="121"/>
      <c r="AG1202" s="121"/>
      <c r="AH1202" s="121"/>
      <c r="AI1202" s="551"/>
      <c r="AJ1202" s="551"/>
      <c r="AK1202" s="551"/>
      <c r="AL1202" s="551"/>
      <c r="AM1202" s="551"/>
      <c r="AN1202" s="551"/>
      <c r="AO1202" s="551"/>
      <c r="AP1202" s="551"/>
      <c r="AQ1202" s="551"/>
      <c r="AR1202" s="551"/>
      <c r="AS1202" s="551"/>
      <c r="AT1202" s="551"/>
      <c r="AU1202" s="551"/>
      <c r="AV1202" s="551"/>
      <c r="AW1202" s="551"/>
      <c r="AX1202" s="551"/>
    </row>
    <row r="1203">
      <c r="A1203" s="570" t="s">
        <v>5896</v>
      </c>
      <c r="B1203" s="570" t="s">
        <v>5906</v>
      </c>
      <c r="C1203" s="570" t="s">
        <v>5819</v>
      </c>
      <c r="D1203" s="570" t="s">
        <v>5820</v>
      </c>
      <c r="E1203" s="570" t="s">
        <v>2714</v>
      </c>
      <c r="F1203" s="570">
        <v>4</v>
      </c>
      <c r="G1203" s="570">
        <v>8</v>
      </c>
      <c r="H1203" s="570">
        <v>60</v>
      </c>
      <c r="I1203" s="569"/>
      <c r="J1203" s="121"/>
      <c r="K1203" s="121"/>
      <c r="L1203" s="121"/>
      <c r="M1203" s="570"/>
      <c r="N1203" s="569"/>
      <c r="O1203" s="569"/>
      <c r="P1203" s="569"/>
      <c r="Q1203" s="121"/>
      <c r="R1203" s="121" t="s">
        <v>5907</v>
      </c>
      <c r="S1203" s="121" t="s">
        <v>2742</v>
      </c>
      <c r="T1203" s="121" t="s">
        <v>2766</v>
      </c>
      <c r="U1203" s="121">
        <v>0</v>
      </c>
      <c r="V1203" s="121" t="s">
        <v>58</v>
      </c>
      <c r="W1203" s="121" t="s">
        <v>3589</v>
      </c>
      <c r="X1203" s="121" t="s">
        <v>2410</v>
      </c>
      <c r="Y1203" s="121" t="s">
        <v>2465</v>
      </c>
      <c r="Z1203" s="121" t="s">
        <v>2768</v>
      </c>
      <c r="AA1203" s="121" t="s">
        <v>3092</v>
      </c>
      <c r="AB1203" s="121" t="s">
        <v>4995</v>
      </c>
      <c r="AC1203" s="121" t="s">
        <v>3805</v>
      </c>
      <c r="AD1203" s="121" t="s">
        <v>3806</v>
      </c>
      <c r="AE1203" s="121" t="s">
        <v>3818</v>
      </c>
      <c r="AF1203" s="121"/>
      <c r="AG1203" s="121"/>
      <c r="AH1203" s="121"/>
      <c r="AI1203" s="551"/>
      <c r="AJ1203" s="551"/>
      <c r="AK1203" s="551"/>
      <c r="AL1203" s="551"/>
      <c r="AM1203" s="551"/>
      <c r="AN1203" s="551"/>
      <c r="AO1203" s="551"/>
      <c r="AP1203" s="551"/>
      <c r="AQ1203" s="551"/>
      <c r="AR1203" s="551"/>
      <c r="AS1203" s="551"/>
      <c r="AT1203" s="551"/>
      <c r="AU1203" s="551"/>
      <c r="AV1203" s="551"/>
      <c r="AW1203" s="551"/>
      <c r="AX1203" s="551"/>
    </row>
    <row r="1204">
      <c r="A1204" s="570" t="s">
        <v>5896</v>
      </c>
      <c r="B1204" s="570" t="s">
        <v>5908</v>
      </c>
      <c r="C1204" s="570" t="s">
        <v>5819</v>
      </c>
      <c r="D1204" s="570" t="s">
        <v>5820</v>
      </c>
      <c r="E1204" s="570" t="s">
        <v>2714</v>
      </c>
      <c r="F1204" s="570">
        <v>4</v>
      </c>
      <c r="G1204" s="570">
        <v>8</v>
      </c>
      <c r="H1204" s="570">
        <v>60</v>
      </c>
      <c r="I1204" s="569"/>
      <c r="J1204" s="121"/>
      <c r="K1204" s="121"/>
      <c r="L1204" s="121"/>
      <c r="M1204" s="570"/>
      <c r="N1204" s="569"/>
      <c r="O1204" s="569"/>
      <c r="P1204" s="569"/>
      <c r="Q1204" s="121"/>
      <c r="R1204" s="121" t="s">
        <v>5909</v>
      </c>
      <c r="S1204" s="121" t="s">
        <v>2742</v>
      </c>
      <c r="T1204" s="121" t="s">
        <v>2766</v>
      </c>
      <c r="U1204" s="121">
        <v>0</v>
      </c>
      <c r="V1204" s="121" t="s">
        <v>58</v>
      </c>
      <c r="W1204" s="121" t="s">
        <v>3589</v>
      </c>
      <c r="X1204" s="121" t="s">
        <v>2410</v>
      </c>
      <c r="Y1204" s="121" t="s">
        <v>2465</v>
      </c>
      <c r="Z1204" s="121" t="s">
        <v>2768</v>
      </c>
      <c r="AA1204" s="121" t="s">
        <v>3092</v>
      </c>
      <c r="AB1204" s="121" t="s">
        <v>3804</v>
      </c>
      <c r="AC1204" s="121" t="s">
        <v>3805</v>
      </c>
      <c r="AD1204" s="121" t="s">
        <v>3806</v>
      </c>
      <c r="AE1204" s="121" t="s">
        <v>3807</v>
      </c>
      <c r="AF1204" s="121"/>
      <c r="AG1204" s="121"/>
      <c r="AH1204" s="121"/>
      <c r="AI1204" s="551"/>
      <c r="AJ1204" s="551"/>
      <c r="AK1204" s="551"/>
      <c r="AL1204" s="551"/>
      <c r="AM1204" s="551"/>
      <c r="AN1204" s="551"/>
      <c r="AO1204" s="551"/>
      <c r="AP1204" s="551"/>
      <c r="AQ1204" s="551"/>
      <c r="AR1204" s="551"/>
      <c r="AS1204" s="551"/>
      <c r="AT1204" s="551"/>
      <c r="AU1204" s="551"/>
      <c r="AV1204" s="551"/>
      <c r="AW1204" s="551"/>
      <c r="AX1204" s="551"/>
    </row>
    <row r="1205">
      <c r="A1205" s="570" t="s">
        <v>5896</v>
      </c>
      <c r="B1205" s="570" t="s">
        <v>5910</v>
      </c>
      <c r="C1205" s="570" t="s">
        <v>5819</v>
      </c>
      <c r="D1205" s="570" t="s">
        <v>5820</v>
      </c>
      <c r="E1205" s="570" t="s">
        <v>2714</v>
      </c>
      <c r="F1205" s="570">
        <v>4</v>
      </c>
      <c r="G1205" s="570">
        <v>8</v>
      </c>
      <c r="H1205" s="570">
        <v>60</v>
      </c>
      <c r="I1205" s="569"/>
      <c r="J1205" s="121"/>
      <c r="K1205" s="121"/>
      <c r="L1205" s="121"/>
      <c r="M1205" s="570"/>
      <c r="N1205" s="569"/>
      <c r="O1205" s="569"/>
      <c r="P1205" s="569"/>
      <c r="Q1205" s="121"/>
      <c r="R1205" s="121" t="s">
        <v>5911</v>
      </c>
      <c r="S1205" s="121" t="s">
        <v>2742</v>
      </c>
      <c r="T1205" s="121" t="s">
        <v>2766</v>
      </c>
      <c r="U1205" s="121">
        <v>0</v>
      </c>
      <c r="V1205" s="121" t="s">
        <v>58</v>
      </c>
      <c r="W1205" s="121" t="s">
        <v>3589</v>
      </c>
      <c r="X1205" s="121" t="s">
        <v>2410</v>
      </c>
      <c r="Y1205" s="121" t="s">
        <v>2465</v>
      </c>
      <c r="Z1205" s="121" t="s">
        <v>2768</v>
      </c>
      <c r="AA1205" s="121" t="s">
        <v>3092</v>
      </c>
      <c r="AB1205" s="121" t="s">
        <v>5912</v>
      </c>
      <c r="AC1205" s="121" t="s">
        <v>3805</v>
      </c>
      <c r="AD1205" s="121" t="s">
        <v>5904</v>
      </c>
      <c r="AE1205" s="121" t="s">
        <v>5913</v>
      </c>
      <c r="AF1205" s="121"/>
      <c r="AG1205" s="121"/>
      <c r="AH1205" s="121"/>
      <c r="AI1205" s="551"/>
      <c r="AJ1205" s="551"/>
      <c r="AK1205" s="551"/>
      <c r="AL1205" s="551"/>
      <c r="AM1205" s="551"/>
      <c r="AN1205" s="551"/>
      <c r="AO1205" s="551"/>
      <c r="AP1205" s="551"/>
      <c r="AQ1205" s="551"/>
      <c r="AR1205" s="551"/>
      <c r="AS1205" s="551"/>
      <c r="AT1205" s="551"/>
      <c r="AU1205" s="551"/>
      <c r="AV1205" s="551"/>
      <c r="AW1205" s="551"/>
      <c r="AX1205" s="551"/>
    </row>
    <row r="1206">
      <c r="A1206" s="570" t="s">
        <v>5896</v>
      </c>
      <c r="B1206" s="570" t="s">
        <v>5914</v>
      </c>
      <c r="C1206" s="570" t="s">
        <v>5819</v>
      </c>
      <c r="D1206" s="570" t="s">
        <v>5820</v>
      </c>
      <c r="E1206" s="570" t="s">
        <v>2714</v>
      </c>
      <c r="F1206" s="570">
        <v>16</v>
      </c>
      <c r="G1206" s="570">
        <v>24</v>
      </c>
      <c r="H1206" s="570">
        <v>60</v>
      </c>
      <c r="I1206" s="569"/>
      <c r="J1206" s="121"/>
      <c r="K1206" s="121"/>
      <c r="L1206" s="121"/>
      <c r="M1206" s="570"/>
      <c r="N1206" s="569"/>
      <c r="O1206" s="569"/>
      <c r="P1206" s="569"/>
      <c r="Q1206" s="121"/>
      <c r="R1206" s="121" t="s">
        <v>5915</v>
      </c>
      <c r="S1206" s="121" t="s">
        <v>2742</v>
      </c>
      <c r="T1206" s="121" t="s">
        <v>2766</v>
      </c>
      <c r="U1206" s="121">
        <v>0</v>
      </c>
      <c r="V1206" s="121" t="s">
        <v>58</v>
      </c>
      <c r="W1206" s="121" t="s">
        <v>3589</v>
      </c>
      <c r="X1206" s="121" t="s">
        <v>2410</v>
      </c>
      <c r="Y1206" s="121" t="s">
        <v>2465</v>
      </c>
      <c r="Z1206" s="121" t="s">
        <v>2768</v>
      </c>
      <c r="AA1206" s="121" t="s">
        <v>3092</v>
      </c>
      <c r="AB1206" s="121" t="s">
        <v>4968</v>
      </c>
      <c r="AC1206" s="121" t="s">
        <v>3805</v>
      </c>
      <c r="AD1206" s="121" t="s">
        <v>3806</v>
      </c>
      <c r="AE1206" s="121" t="s">
        <v>3811</v>
      </c>
      <c r="AF1206" s="121"/>
      <c r="AG1206" s="121"/>
      <c r="AH1206" s="121"/>
      <c r="AI1206" s="551"/>
      <c r="AJ1206" s="551"/>
      <c r="AK1206" s="551"/>
      <c r="AL1206" s="551"/>
      <c r="AM1206" s="551"/>
      <c r="AN1206" s="551"/>
      <c r="AO1206" s="551"/>
      <c r="AP1206" s="551"/>
      <c r="AQ1206" s="551"/>
      <c r="AR1206" s="551"/>
      <c r="AS1206" s="551"/>
      <c r="AT1206" s="551"/>
      <c r="AU1206" s="551"/>
      <c r="AV1206" s="551"/>
      <c r="AW1206" s="551"/>
      <c r="AX1206" s="551"/>
    </row>
    <row r="1207">
      <c r="A1207" s="570" t="s">
        <v>5896</v>
      </c>
      <c r="B1207" s="570" t="s">
        <v>5916</v>
      </c>
      <c r="C1207" s="570" t="s">
        <v>5819</v>
      </c>
      <c r="D1207" s="570" t="s">
        <v>5820</v>
      </c>
      <c r="E1207" s="570" t="s">
        <v>2714</v>
      </c>
      <c r="F1207" s="570">
        <v>16</v>
      </c>
      <c r="G1207" s="570">
        <v>24</v>
      </c>
      <c r="H1207" s="570">
        <v>60</v>
      </c>
      <c r="I1207" s="569"/>
      <c r="J1207" s="121"/>
      <c r="K1207" s="121"/>
      <c r="L1207" s="121"/>
      <c r="M1207" s="570"/>
      <c r="N1207" s="569"/>
      <c r="O1207" s="569"/>
      <c r="P1207" s="569"/>
      <c r="Q1207" s="121"/>
      <c r="R1207" s="121" t="s">
        <v>5917</v>
      </c>
      <c r="S1207" s="121" t="s">
        <v>2742</v>
      </c>
      <c r="T1207" s="121" t="s">
        <v>2766</v>
      </c>
      <c r="U1207" s="121">
        <v>0</v>
      </c>
      <c r="V1207" s="121" t="s">
        <v>58</v>
      </c>
      <c r="W1207" s="121" t="s">
        <v>3589</v>
      </c>
      <c r="X1207" s="121" t="s">
        <v>2410</v>
      </c>
      <c r="Y1207" s="121" t="s">
        <v>2465</v>
      </c>
      <c r="Z1207" s="121" t="s">
        <v>2768</v>
      </c>
      <c r="AA1207" s="121" t="s">
        <v>3092</v>
      </c>
      <c r="AB1207" s="121" t="s">
        <v>4990</v>
      </c>
      <c r="AC1207" s="121" t="s">
        <v>3805</v>
      </c>
      <c r="AD1207" s="121" t="s">
        <v>3806</v>
      </c>
      <c r="AE1207" s="121" t="s">
        <v>3818</v>
      </c>
      <c r="AF1207" s="121"/>
      <c r="AG1207" s="121"/>
      <c r="AH1207" s="121"/>
      <c r="AI1207" s="551"/>
      <c r="AJ1207" s="551"/>
      <c r="AK1207" s="551"/>
      <c r="AL1207" s="551"/>
      <c r="AM1207" s="551"/>
      <c r="AN1207" s="551"/>
      <c r="AO1207" s="551"/>
      <c r="AP1207" s="551"/>
      <c r="AQ1207" s="551"/>
      <c r="AR1207" s="551"/>
      <c r="AS1207" s="551"/>
      <c r="AT1207" s="551"/>
      <c r="AU1207" s="551"/>
      <c r="AV1207" s="551"/>
      <c r="AW1207" s="551"/>
      <c r="AX1207" s="551"/>
    </row>
    <row r="1208">
      <c r="A1208" s="570" t="s">
        <v>5896</v>
      </c>
      <c r="B1208" s="570" t="s">
        <v>5918</v>
      </c>
      <c r="C1208" s="570" t="s">
        <v>5819</v>
      </c>
      <c r="D1208" s="570" t="s">
        <v>5820</v>
      </c>
      <c r="E1208" s="570" t="s">
        <v>2714</v>
      </c>
      <c r="F1208" s="570">
        <v>16</v>
      </c>
      <c r="G1208" s="570">
        <v>24</v>
      </c>
      <c r="H1208" s="570">
        <v>60</v>
      </c>
      <c r="I1208" s="569"/>
      <c r="J1208" s="121"/>
      <c r="K1208" s="121"/>
      <c r="L1208" s="121"/>
      <c r="M1208" s="570"/>
      <c r="N1208" s="569"/>
      <c r="O1208" s="569"/>
      <c r="P1208" s="569"/>
      <c r="Q1208" s="121"/>
      <c r="R1208" s="121" t="s">
        <v>5919</v>
      </c>
      <c r="S1208" s="121" t="s">
        <v>2742</v>
      </c>
      <c r="T1208" s="121" t="s">
        <v>2766</v>
      </c>
      <c r="U1208" s="121">
        <v>0</v>
      </c>
      <c r="V1208" s="121" t="s">
        <v>58</v>
      </c>
      <c r="W1208" s="121" t="s">
        <v>3589</v>
      </c>
      <c r="X1208" s="121" t="s">
        <v>2410</v>
      </c>
      <c r="Y1208" s="121" t="s">
        <v>2465</v>
      </c>
      <c r="Z1208" s="121" t="s">
        <v>2768</v>
      </c>
      <c r="AA1208" s="121" t="s">
        <v>3092</v>
      </c>
      <c r="AB1208" s="121" t="s">
        <v>4990</v>
      </c>
      <c r="AC1208" s="121" t="s">
        <v>3805</v>
      </c>
      <c r="AD1208" s="121" t="s">
        <v>3806</v>
      </c>
      <c r="AE1208" s="121" t="s">
        <v>3818</v>
      </c>
      <c r="AF1208" s="121"/>
      <c r="AG1208" s="121"/>
      <c r="AH1208" s="121"/>
      <c r="AI1208" s="551"/>
      <c r="AJ1208" s="551"/>
      <c r="AK1208" s="551"/>
      <c r="AL1208" s="551"/>
      <c r="AM1208" s="551"/>
      <c r="AN1208" s="551"/>
      <c r="AO1208" s="551"/>
      <c r="AP1208" s="551"/>
      <c r="AQ1208" s="551"/>
      <c r="AR1208" s="551"/>
      <c r="AS1208" s="551"/>
      <c r="AT1208" s="551"/>
      <c r="AU1208" s="551"/>
      <c r="AV1208" s="551"/>
      <c r="AW1208" s="551"/>
      <c r="AX1208" s="551"/>
    </row>
    <row r="1209">
      <c r="A1209" s="570" t="s">
        <v>5896</v>
      </c>
      <c r="B1209" s="570" t="s">
        <v>5920</v>
      </c>
      <c r="C1209" s="570" t="s">
        <v>5819</v>
      </c>
      <c r="D1209" s="570" t="s">
        <v>5820</v>
      </c>
      <c r="E1209" s="570" t="s">
        <v>2714</v>
      </c>
      <c r="F1209" s="570">
        <v>16</v>
      </c>
      <c r="G1209" s="570">
        <v>24</v>
      </c>
      <c r="H1209" s="570">
        <v>60</v>
      </c>
      <c r="I1209" s="569"/>
      <c r="J1209" s="121"/>
      <c r="K1209" s="121"/>
      <c r="L1209" s="121"/>
      <c r="M1209" s="570"/>
      <c r="N1209" s="569"/>
      <c r="O1209" s="569"/>
      <c r="P1209" s="569"/>
      <c r="Q1209" s="121"/>
      <c r="R1209" s="121" t="s">
        <v>5921</v>
      </c>
      <c r="S1209" s="121" t="s">
        <v>2742</v>
      </c>
      <c r="T1209" s="121" t="s">
        <v>2766</v>
      </c>
      <c r="U1209" s="121">
        <v>0</v>
      </c>
      <c r="V1209" s="121" t="s">
        <v>58</v>
      </c>
      <c r="W1209" s="121" t="s">
        <v>3589</v>
      </c>
      <c r="X1209" s="121" t="s">
        <v>2410</v>
      </c>
      <c r="Y1209" s="121" t="s">
        <v>2465</v>
      </c>
      <c r="Z1209" s="121" t="s">
        <v>2768</v>
      </c>
      <c r="AA1209" s="121" t="s">
        <v>3092</v>
      </c>
      <c r="AB1209" s="121" t="s">
        <v>4995</v>
      </c>
      <c r="AC1209" s="121" t="s">
        <v>3805</v>
      </c>
      <c r="AD1209" s="121" t="s">
        <v>3806</v>
      </c>
      <c r="AE1209" s="121" t="s">
        <v>3818</v>
      </c>
      <c r="AF1209" s="121"/>
      <c r="AG1209" s="121"/>
      <c r="AH1209" s="121"/>
      <c r="AI1209" s="551"/>
      <c r="AJ1209" s="551"/>
      <c r="AK1209" s="551"/>
      <c r="AL1209" s="551"/>
      <c r="AM1209" s="551"/>
      <c r="AN1209" s="551"/>
      <c r="AO1209" s="551"/>
      <c r="AP1209" s="551"/>
      <c r="AQ1209" s="551"/>
      <c r="AR1209" s="551"/>
      <c r="AS1209" s="551"/>
      <c r="AT1209" s="551"/>
      <c r="AU1209" s="551"/>
      <c r="AV1209" s="551"/>
      <c r="AW1209" s="551"/>
      <c r="AX1209" s="551"/>
    </row>
    <row r="1210">
      <c r="A1210" s="570" t="s">
        <v>5896</v>
      </c>
      <c r="B1210" s="570" t="s">
        <v>5922</v>
      </c>
      <c r="C1210" s="570" t="s">
        <v>5819</v>
      </c>
      <c r="D1210" s="570" t="s">
        <v>5820</v>
      </c>
      <c r="E1210" s="570" t="s">
        <v>2714</v>
      </c>
      <c r="F1210" s="570">
        <v>16</v>
      </c>
      <c r="G1210" s="570">
        <v>24</v>
      </c>
      <c r="H1210" s="570">
        <v>60</v>
      </c>
      <c r="I1210" s="569"/>
      <c r="J1210" s="121"/>
      <c r="K1210" s="121"/>
      <c r="L1210" s="121"/>
      <c r="M1210" s="570"/>
      <c r="N1210" s="569"/>
      <c r="O1210" s="569"/>
      <c r="P1210" s="569"/>
      <c r="Q1210" s="121"/>
      <c r="R1210" s="121" t="s">
        <v>5923</v>
      </c>
      <c r="S1210" s="121" t="s">
        <v>2742</v>
      </c>
      <c r="T1210" s="121" t="s">
        <v>2766</v>
      </c>
      <c r="U1210" s="121">
        <v>0</v>
      </c>
      <c r="V1210" s="121" t="s">
        <v>58</v>
      </c>
      <c r="W1210" s="121" t="s">
        <v>3589</v>
      </c>
      <c r="X1210" s="121" t="s">
        <v>2410</v>
      </c>
      <c r="Y1210" s="121" t="s">
        <v>2465</v>
      </c>
      <c r="Z1210" s="121" t="s">
        <v>2768</v>
      </c>
      <c r="AA1210" s="121" t="s">
        <v>3092</v>
      </c>
      <c r="AB1210" s="121" t="s">
        <v>5924</v>
      </c>
      <c r="AC1210" s="121" t="s">
        <v>3805</v>
      </c>
      <c r="AD1210" s="121" t="s">
        <v>3806</v>
      </c>
      <c r="AE1210" s="121" t="s">
        <v>3818</v>
      </c>
      <c r="AF1210" s="121"/>
      <c r="AG1210" s="121"/>
      <c r="AH1210" s="121"/>
      <c r="AI1210" s="551"/>
      <c r="AJ1210" s="551"/>
      <c r="AK1210" s="551"/>
      <c r="AL1210" s="551"/>
      <c r="AM1210" s="551"/>
      <c r="AN1210" s="551"/>
      <c r="AO1210" s="551"/>
      <c r="AP1210" s="551"/>
      <c r="AQ1210" s="551"/>
      <c r="AR1210" s="551"/>
      <c r="AS1210" s="551"/>
      <c r="AT1210" s="551"/>
      <c r="AU1210" s="551"/>
      <c r="AV1210" s="551"/>
      <c r="AW1210" s="551"/>
      <c r="AX1210" s="551"/>
    </row>
    <row r="1211">
      <c r="A1211" s="570" t="s">
        <v>5896</v>
      </c>
      <c r="B1211" s="570" t="s">
        <v>5925</v>
      </c>
      <c r="C1211" s="570" t="s">
        <v>5819</v>
      </c>
      <c r="D1211" s="570" t="s">
        <v>5820</v>
      </c>
      <c r="E1211" s="570" t="s">
        <v>2714</v>
      </c>
      <c r="F1211" s="570">
        <v>16</v>
      </c>
      <c r="G1211" s="570">
        <v>24</v>
      </c>
      <c r="H1211" s="570">
        <v>60</v>
      </c>
      <c r="I1211" s="569"/>
      <c r="J1211" s="121"/>
      <c r="K1211" s="121"/>
      <c r="L1211" s="121"/>
      <c r="M1211" s="570"/>
      <c r="N1211" s="569"/>
      <c r="O1211" s="569"/>
      <c r="P1211" s="569"/>
      <c r="Q1211" s="121"/>
      <c r="R1211" s="121" t="s">
        <v>5926</v>
      </c>
      <c r="S1211" s="121" t="s">
        <v>2742</v>
      </c>
      <c r="T1211" s="121" t="s">
        <v>2766</v>
      </c>
      <c r="U1211" s="121">
        <v>0</v>
      </c>
      <c r="V1211" s="121" t="s">
        <v>58</v>
      </c>
      <c r="W1211" s="121" t="s">
        <v>3589</v>
      </c>
      <c r="X1211" s="121" t="s">
        <v>2410</v>
      </c>
      <c r="Y1211" s="121" t="s">
        <v>2465</v>
      </c>
      <c r="Z1211" s="121" t="s">
        <v>2768</v>
      </c>
      <c r="AA1211" s="121" t="s">
        <v>3092</v>
      </c>
      <c r="AB1211" s="121" t="s">
        <v>5031</v>
      </c>
      <c r="AC1211" s="121" t="s">
        <v>3805</v>
      </c>
      <c r="AD1211" s="121" t="s">
        <v>3806</v>
      </c>
      <c r="AE1211" s="121" t="s">
        <v>3811</v>
      </c>
      <c r="AF1211" s="121"/>
      <c r="AG1211" s="121"/>
      <c r="AH1211" s="121"/>
      <c r="AI1211" s="551"/>
      <c r="AJ1211" s="551"/>
      <c r="AK1211" s="551"/>
      <c r="AL1211" s="551"/>
      <c r="AM1211" s="551"/>
      <c r="AN1211" s="551"/>
      <c r="AO1211" s="551"/>
      <c r="AP1211" s="551"/>
      <c r="AQ1211" s="551"/>
      <c r="AR1211" s="551"/>
      <c r="AS1211" s="551"/>
      <c r="AT1211" s="551"/>
      <c r="AU1211" s="551"/>
      <c r="AV1211" s="551"/>
      <c r="AW1211" s="551"/>
      <c r="AX1211" s="551"/>
    </row>
    <row r="1212">
      <c r="A1212" s="570" t="s">
        <v>5896</v>
      </c>
      <c r="B1212" s="570" t="s">
        <v>5927</v>
      </c>
      <c r="C1212" s="570" t="s">
        <v>5819</v>
      </c>
      <c r="D1212" s="570" t="s">
        <v>5820</v>
      </c>
      <c r="E1212" s="570" t="s">
        <v>2714</v>
      </c>
      <c r="F1212" s="570">
        <v>16</v>
      </c>
      <c r="G1212" s="570">
        <v>24</v>
      </c>
      <c r="H1212" s="570">
        <v>60</v>
      </c>
      <c r="I1212" s="569"/>
      <c r="J1212" s="121"/>
      <c r="K1212" s="121"/>
      <c r="L1212" s="121"/>
      <c r="M1212" s="570"/>
      <c r="N1212" s="569"/>
      <c r="O1212" s="569"/>
      <c r="P1212" s="569"/>
      <c r="Q1212" s="121"/>
      <c r="R1212" s="121" t="s">
        <v>5928</v>
      </c>
      <c r="S1212" s="121" t="s">
        <v>2742</v>
      </c>
      <c r="T1212" s="121" t="s">
        <v>2766</v>
      </c>
      <c r="U1212" s="121">
        <v>0</v>
      </c>
      <c r="V1212" s="121" t="s">
        <v>58</v>
      </c>
      <c r="W1212" s="121" t="s">
        <v>3589</v>
      </c>
      <c r="X1212" s="121" t="s">
        <v>2410</v>
      </c>
      <c r="Y1212" s="121" t="s">
        <v>2465</v>
      </c>
      <c r="Z1212" s="121" t="s">
        <v>2768</v>
      </c>
      <c r="AA1212" s="121" t="s">
        <v>3092</v>
      </c>
      <c r="AB1212" s="121" t="s">
        <v>5929</v>
      </c>
      <c r="AC1212" s="121" t="s">
        <v>3805</v>
      </c>
      <c r="AD1212" s="121" t="s">
        <v>3806</v>
      </c>
      <c r="AE1212" s="121" t="s">
        <v>3807</v>
      </c>
      <c r="AF1212" s="121"/>
      <c r="AG1212" s="121"/>
      <c r="AH1212" s="121"/>
      <c r="AI1212" s="551"/>
      <c r="AJ1212" s="551"/>
      <c r="AK1212" s="551"/>
      <c r="AL1212" s="551"/>
      <c r="AM1212" s="551"/>
      <c r="AN1212" s="551"/>
      <c r="AO1212" s="551"/>
      <c r="AP1212" s="551"/>
      <c r="AQ1212" s="551"/>
      <c r="AR1212" s="551"/>
      <c r="AS1212" s="551"/>
      <c r="AT1212" s="551"/>
      <c r="AU1212" s="551"/>
      <c r="AV1212" s="551"/>
      <c r="AW1212" s="551"/>
      <c r="AX1212" s="551"/>
    </row>
    <row r="1213">
      <c r="A1213" s="570" t="s">
        <v>5896</v>
      </c>
      <c r="B1213" s="570" t="s">
        <v>5930</v>
      </c>
      <c r="C1213" s="570" t="s">
        <v>5819</v>
      </c>
      <c r="D1213" s="570" t="s">
        <v>5820</v>
      </c>
      <c r="E1213" s="570" t="s">
        <v>2714</v>
      </c>
      <c r="F1213" s="570">
        <v>16</v>
      </c>
      <c r="G1213" s="570">
        <v>24</v>
      </c>
      <c r="H1213" s="570">
        <v>60</v>
      </c>
      <c r="I1213" s="569"/>
      <c r="J1213" s="121"/>
      <c r="K1213" s="121"/>
      <c r="L1213" s="121"/>
      <c r="M1213" s="570"/>
      <c r="N1213" s="569"/>
      <c r="O1213" s="569"/>
      <c r="P1213" s="569"/>
      <c r="Q1213" s="121"/>
      <c r="R1213" s="121" t="s">
        <v>5931</v>
      </c>
      <c r="S1213" s="121" t="s">
        <v>2742</v>
      </c>
      <c r="T1213" s="121" t="s">
        <v>2766</v>
      </c>
      <c r="U1213" s="121">
        <v>0</v>
      </c>
      <c r="V1213" s="121" t="s">
        <v>58</v>
      </c>
      <c r="W1213" s="121" t="s">
        <v>3589</v>
      </c>
      <c r="X1213" s="121" t="s">
        <v>2410</v>
      </c>
      <c r="Y1213" s="121" t="s">
        <v>2465</v>
      </c>
      <c r="Z1213" s="121" t="s">
        <v>2768</v>
      </c>
      <c r="AA1213" s="121" t="s">
        <v>3092</v>
      </c>
      <c r="AB1213" s="121" t="s">
        <v>4971</v>
      </c>
      <c r="AC1213" s="121" t="s">
        <v>3805</v>
      </c>
      <c r="AD1213" s="121" t="s">
        <v>3806</v>
      </c>
      <c r="AE1213" s="121" t="s">
        <v>3807</v>
      </c>
      <c r="AF1213" s="121"/>
      <c r="AG1213" s="121"/>
      <c r="AH1213" s="121"/>
      <c r="AI1213" s="551"/>
      <c r="AJ1213" s="551"/>
      <c r="AK1213" s="551"/>
      <c r="AL1213" s="551"/>
      <c r="AM1213" s="551"/>
      <c r="AN1213" s="551"/>
      <c r="AO1213" s="551"/>
      <c r="AP1213" s="551"/>
      <c r="AQ1213" s="551"/>
      <c r="AR1213" s="551"/>
      <c r="AS1213" s="551"/>
      <c r="AT1213" s="551"/>
      <c r="AU1213" s="551"/>
      <c r="AV1213" s="551"/>
      <c r="AW1213" s="551"/>
      <c r="AX1213" s="551"/>
    </row>
    <row r="1214">
      <c r="A1214" s="570" t="s">
        <v>5896</v>
      </c>
      <c r="B1214" s="570" t="s">
        <v>5932</v>
      </c>
      <c r="C1214" s="570" t="s">
        <v>5819</v>
      </c>
      <c r="D1214" s="570" t="s">
        <v>5820</v>
      </c>
      <c r="E1214" s="570" t="s">
        <v>2714</v>
      </c>
      <c r="F1214" s="570">
        <v>16</v>
      </c>
      <c r="G1214" s="570">
        <v>24</v>
      </c>
      <c r="H1214" s="570">
        <v>60</v>
      </c>
      <c r="I1214" s="569"/>
      <c r="J1214" s="121"/>
      <c r="K1214" s="121"/>
      <c r="L1214" s="121"/>
      <c r="M1214" s="570"/>
      <c r="N1214" s="569"/>
      <c r="O1214" s="569"/>
      <c r="P1214" s="569"/>
      <c r="Q1214" s="121"/>
      <c r="R1214" s="121" t="s">
        <v>5933</v>
      </c>
      <c r="S1214" s="121" t="s">
        <v>2742</v>
      </c>
      <c r="T1214" s="121" t="s">
        <v>2766</v>
      </c>
      <c r="U1214" s="121">
        <v>0</v>
      </c>
      <c r="V1214" s="121" t="s">
        <v>58</v>
      </c>
      <c r="W1214" s="121" t="s">
        <v>3589</v>
      </c>
      <c r="X1214" s="121" t="s">
        <v>2410</v>
      </c>
      <c r="Y1214" s="121" t="s">
        <v>2465</v>
      </c>
      <c r="Z1214" s="121" t="s">
        <v>2768</v>
      </c>
      <c r="AA1214" s="121" t="s">
        <v>3092</v>
      </c>
      <c r="AB1214" s="121" t="s">
        <v>5934</v>
      </c>
      <c r="AC1214" s="121" t="s">
        <v>3805</v>
      </c>
      <c r="AD1214" s="121" t="s">
        <v>3806</v>
      </c>
      <c r="AE1214" s="121" t="s">
        <v>3807</v>
      </c>
      <c r="AF1214" s="121"/>
      <c r="AG1214" s="121"/>
      <c r="AH1214" s="121"/>
      <c r="AI1214" s="551"/>
      <c r="AJ1214" s="551"/>
      <c r="AK1214" s="551"/>
      <c r="AL1214" s="551"/>
      <c r="AM1214" s="551"/>
      <c r="AN1214" s="551"/>
      <c r="AO1214" s="551"/>
      <c r="AP1214" s="551"/>
      <c r="AQ1214" s="551"/>
      <c r="AR1214" s="551"/>
      <c r="AS1214" s="551"/>
      <c r="AT1214" s="551"/>
      <c r="AU1214" s="551"/>
      <c r="AV1214" s="551"/>
      <c r="AW1214" s="551"/>
      <c r="AX1214" s="551"/>
    </row>
    <row r="1215">
      <c r="A1215" s="570" t="s">
        <v>5896</v>
      </c>
      <c r="B1215" s="570" t="s">
        <v>5935</v>
      </c>
      <c r="C1215" s="570" t="s">
        <v>5819</v>
      </c>
      <c r="D1215" s="570" t="s">
        <v>5820</v>
      </c>
      <c r="E1215" s="570" t="s">
        <v>2714</v>
      </c>
      <c r="F1215" s="570">
        <v>16</v>
      </c>
      <c r="G1215" s="570">
        <v>24</v>
      </c>
      <c r="H1215" s="570">
        <v>60</v>
      </c>
      <c r="I1215" s="569"/>
      <c r="J1215" s="121"/>
      <c r="K1215" s="121"/>
      <c r="L1215" s="121"/>
      <c r="M1215" s="570"/>
      <c r="N1215" s="569"/>
      <c r="O1215" s="569"/>
      <c r="P1215" s="569"/>
      <c r="Q1215" s="121"/>
      <c r="R1215" s="121" t="s">
        <v>5936</v>
      </c>
      <c r="S1215" s="121" t="s">
        <v>2742</v>
      </c>
      <c r="T1215" s="121" t="s">
        <v>2766</v>
      </c>
      <c r="U1215" s="121">
        <v>0</v>
      </c>
      <c r="V1215" s="121" t="s">
        <v>58</v>
      </c>
      <c r="W1215" s="121" t="s">
        <v>3589</v>
      </c>
      <c r="X1215" s="121" t="s">
        <v>2410</v>
      </c>
      <c r="Y1215" s="121" t="s">
        <v>2465</v>
      </c>
      <c r="Z1215" s="121" t="s">
        <v>2768</v>
      </c>
      <c r="AA1215" s="121" t="s">
        <v>3092</v>
      </c>
      <c r="AB1215" s="121" t="s">
        <v>3804</v>
      </c>
      <c r="AC1215" s="121" t="s">
        <v>3805</v>
      </c>
      <c r="AD1215" s="121" t="s">
        <v>3806</v>
      </c>
      <c r="AE1215" s="121" t="s">
        <v>3807</v>
      </c>
      <c r="AF1215" s="121"/>
      <c r="AG1215" s="121"/>
      <c r="AH1215" s="121"/>
      <c r="AI1215" s="551"/>
      <c r="AJ1215" s="551"/>
      <c r="AK1215" s="551"/>
      <c r="AL1215" s="551"/>
      <c r="AM1215" s="551"/>
      <c r="AN1215" s="551"/>
      <c r="AO1215" s="551"/>
      <c r="AP1215" s="551"/>
      <c r="AQ1215" s="551"/>
      <c r="AR1215" s="551"/>
      <c r="AS1215" s="551"/>
      <c r="AT1215" s="551"/>
      <c r="AU1215" s="551"/>
      <c r="AV1215" s="551"/>
      <c r="AW1215" s="551"/>
      <c r="AX1215" s="551"/>
    </row>
    <row r="1216">
      <c r="A1216" s="570" t="s">
        <v>5896</v>
      </c>
      <c r="B1216" s="570" t="s">
        <v>5937</v>
      </c>
      <c r="C1216" s="570" t="s">
        <v>5819</v>
      </c>
      <c r="D1216" s="570" t="s">
        <v>5820</v>
      </c>
      <c r="E1216" s="570" t="s">
        <v>2714</v>
      </c>
      <c r="F1216" s="570">
        <v>16</v>
      </c>
      <c r="G1216" s="570">
        <v>24</v>
      </c>
      <c r="H1216" s="570">
        <v>60</v>
      </c>
      <c r="I1216" s="569"/>
      <c r="J1216" s="121"/>
      <c r="K1216" s="121"/>
      <c r="L1216" s="121"/>
      <c r="M1216" s="570"/>
      <c r="N1216" s="569"/>
      <c r="O1216" s="569"/>
      <c r="P1216" s="569"/>
      <c r="Q1216" s="121"/>
      <c r="R1216" s="121" t="s">
        <v>5938</v>
      </c>
      <c r="S1216" s="121" t="s">
        <v>2742</v>
      </c>
      <c r="T1216" s="121" t="s">
        <v>2766</v>
      </c>
      <c r="U1216" s="121">
        <v>0</v>
      </c>
      <c r="V1216" s="121" t="s">
        <v>58</v>
      </c>
      <c r="W1216" s="121" t="s">
        <v>3589</v>
      </c>
      <c r="X1216" s="121" t="s">
        <v>2410</v>
      </c>
      <c r="Y1216" s="121" t="s">
        <v>2465</v>
      </c>
      <c r="Z1216" s="121" t="s">
        <v>2768</v>
      </c>
      <c r="AA1216" s="121" t="s">
        <v>3092</v>
      </c>
      <c r="AB1216" s="121" t="s">
        <v>4983</v>
      </c>
      <c r="AC1216" s="121" t="s">
        <v>3805</v>
      </c>
      <c r="AD1216" s="121" t="s">
        <v>3806</v>
      </c>
      <c r="AE1216" s="121" t="s">
        <v>3807</v>
      </c>
      <c r="AF1216" s="121"/>
      <c r="AG1216" s="121"/>
      <c r="AH1216" s="121"/>
      <c r="AI1216" s="551"/>
      <c r="AJ1216" s="551"/>
      <c r="AK1216" s="551"/>
      <c r="AL1216" s="551"/>
      <c r="AM1216" s="551"/>
      <c r="AN1216" s="551"/>
      <c r="AO1216" s="551"/>
      <c r="AP1216" s="551"/>
      <c r="AQ1216" s="551"/>
      <c r="AR1216" s="551"/>
      <c r="AS1216" s="551"/>
      <c r="AT1216" s="551"/>
      <c r="AU1216" s="551"/>
      <c r="AV1216" s="551"/>
      <c r="AW1216" s="551"/>
      <c r="AX1216" s="551"/>
    </row>
    <row r="1217">
      <c r="A1217" s="570" t="s">
        <v>5896</v>
      </c>
      <c r="B1217" s="570" t="s">
        <v>5939</v>
      </c>
      <c r="C1217" s="570" t="s">
        <v>5819</v>
      </c>
      <c r="D1217" s="570" t="s">
        <v>5820</v>
      </c>
      <c r="E1217" s="570" t="s">
        <v>2714</v>
      </c>
      <c r="F1217" s="570">
        <v>11</v>
      </c>
      <c r="G1217" s="570">
        <v>43</v>
      </c>
      <c r="H1217" s="570">
        <v>60</v>
      </c>
      <c r="I1217" s="569"/>
      <c r="J1217" s="121"/>
      <c r="K1217" s="121"/>
      <c r="L1217" s="121"/>
      <c r="M1217" s="570"/>
      <c r="N1217" s="569"/>
      <c r="O1217" s="569"/>
      <c r="P1217" s="569"/>
      <c r="Q1217" s="121"/>
      <c r="R1217" s="121" t="s">
        <v>5940</v>
      </c>
      <c r="S1217" s="121" t="s">
        <v>2742</v>
      </c>
      <c r="T1217" s="121" t="s">
        <v>2766</v>
      </c>
      <c r="U1217" s="121">
        <v>0</v>
      </c>
      <c r="V1217" s="121" t="s">
        <v>58</v>
      </c>
      <c r="W1217" s="121" t="s">
        <v>3589</v>
      </c>
      <c r="X1217" s="121" t="s">
        <v>2410</v>
      </c>
      <c r="Y1217" s="121" t="s">
        <v>2465</v>
      </c>
      <c r="Z1217" s="121" t="s">
        <v>2768</v>
      </c>
      <c r="AA1217" s="121" t="s">
        <v>3092</v>
      </c>
      <c r="AB1217" s="121" t="s">
        <v>5934</v>
      </c>
      <c r="AC1217" s="121" t="s">
        <v>3805</v>
      </c>
      <c r="AD1217" s="121" t="s">
        <v>3806</v>
      </c>
      <c r="AE1217" s="121" t="s">
        <v>3807</v>
      </c>
      <c r="AF1217" s="121"/>
      <c r="AG1217" s="121"/>
      <c r="AH1217" s="121"/>
      <c r="AI1217" s="551"/>
      <c r="AJ1217" s="551"/>
      <c r="AK1217" s="551"/>
      <c r="AL1217" s="551"/>
      <c r="AM1217" s="551"/>
      <c r="AN1217" s="551"/>
      <c r="AO1217" s="551"/>
      <c r="AP1217" s="551"/>
      <c r="AQ1217" s="551"/>
      <c r="AR1217" s="551"/>
      <c r="AS1217" s="551"/>
      <c r="AT1217" s="551"/>
      <c r="AU1217" s="551"/>
      <c r="AV1217" s="551"/>
      <c r="AW1217" s="551"/>
      <c r="AX1217" s="551"/>
    </row>
    <row r="1218">
      <c r="A1218" s="570" t="s">
        <v>5896</v>
      </c>
      <c r="B1218" s="570" t="s">
        <v>5941</v>
      </c>
      <c r="C1218" s="570" t="s">
        <v>5819</v>
      </c>
      <c r="D1218" s="570" t="s">
        <v>5820</v>
      </c>
      <c r="E1218" s="570" t="s">
        <v>2714</v>
      </c>
      <c r="F1218" s="570">
        <v>11</v>
      </c>
      <c r="G1218" s="570">
        <v>43</v>
      </c>
      <c r="H1218" s="570">
        <v>60</v>
      </c>
      <c r="I1218" s="569"/>
      <c r="J1218" s="121"/>
      <c r="K1218" s="121"/>
      <c r="L1218" s="121"/>
      <c r="M1218" s="570"/>
      <c r="N1218" s="569"/>
      <c r="O1218" s="569"/>
      <c r="P1218" s="569"/>
      <c r="Q1218" s="121"/>
      <c r="R1218" s="121" t="s">
        <v>5942</v>
      </c>
      <c r="S1218" s="121" t="s">
        <v>2742</v>
      </c>
      <c r="T1218" s="121" t="s">
        <v>2766</v>
      </c>
      <c r="U1218" s="121">
        <v>0</v>
      </c>
      <c r="V1218" s="121" t="s">
        <v>58</v>
      </c>
      <c r="W1218" s="121" t="s">
        <v>3589</v>
      </c>
      <c r="X1218" s="121" t="s">
        <v>2410</v>
      </c>
      <c r="Y1218" s="121" t="s">
        <v>2465</v>
      </c>
      <c r="Z1218" s="121" t="s">
        <v>2768</v>
      </c>
      <c r="AA1218" s="121" t="s">
        <v>3092</v>
      </c>
      <c r="AB1218" s="121" t="s">
        <v>5934</v>
      </c>
      <c r="AC1218" s="121" t="s">
        <v>3805</v>
      </c>
      <c r="AD1218" s="121" t="s">
        <v>3806</v>
      </c>
      <c r="AE1218" s="121" t="s">
        <v>3807</v>
      </c>
      <c r="AF1218" s="121"/>
      <c r="AG1218" s="121"/>
      <c r="AH1218" s="121"/>
      <c r="AI1218" s="551"/>
      <c r="AJ1218" s="551"/>
      <c r="AK1218" s="551"/>
      <c r="AL1218" s="551"/>
      <c r="AM1218" s="551"/>
      <c r="AN1218" s="551"/>
      <c r="AO1218" s="551"/>
      <c r="AP1218" s="551"/>
      <c r="AQ1218" s="551"/>
      <c r="AR1218" s="551"/>
      <c r="AS1218" s="551"/>
      <c r="AT1218" s="551"/>
      <c r="AU1218" s="551"/>
      <c r="AV1218" s="551"/>
      <c r="AW1218" s="551"/>
      <c r="AX1218" s="551"/>
    </row>
    <row r="1219">
      <c r="A1219" s="570" t="s">
        <v>5896</v>
      </c>
      <c r="B1219" s="570" t="s">
        <v>5943</v>
      </c>
      <c r="C1219" s="570" t="s">
        <v>5819</v>
      </c>
      <c r="D1219" s="570" t="s">
        <v>5820</v>
      </c>
      <c r="E1219" s="570" t="s">
        <v>2714</v>
      </c>
      <c r="F1219" s="570">
        <v>11</v>
      </c>
      <c r="G1219" s="570">
        <v>43</v>
      </c>
      <c r="H1219" s="570">
        <v>60</v>
      </c>
      <c r="I1219" s="569"/>
      <c r="J1219" s="121"/>
      <c r="K1219" s="121"/>
      <c r="L1219" s="121"/>
      <c r="M1219" s="570"/>
      <c r="N1219" s="569"/>
      <c r="O1219" s="569"/>
      <c r="P1219" s="569"/>
      <c r="Q1219" s="121"/>
      <c r="R1219" s="121" t="s">
        <v>5944</v>
      </c>
      <c r="S1219" s="121" t="s">
        <v>2742</v>
      </c>
      <c r="T1219" s="121" t="s">
        <v>2766</v>
      </c>
      <c r="U1219" s="121">
        <v>0</v>
      </c>
      <c r="V1219" s="121" t="s">
        <v>58</v>
      </c>
      <c r="W1219" s="121" t="s">
        <v>3589</v>
      </c>
      <c r="X1219" s="121" t="s">
        <v>2410</v>
      </c>
      <c r="Y1219" s="121" t="s">
        <v>2465</v>
      </c>
      <c r="Z1219" s="121" t="s">
        <v>2768</v>
      </c>
      <c r="AA1219" s="121" t="s">
        <v>3092</v>
      </c>
      <c r="AB1219" s="121" t="s">
        <v>5929</v>
      </c>
      <c r="AC1219" s="121" t="s">
        <v>3805</v>
      </c>
      <c r="AD1219" s="121" t="s">
        <v>3806</v>
      </c>
      <c r="AE1219" s="121" t="s">
        <v>3807</v>
      </c>
      <c r="AF1219" s="121"/>
      <c r="AG1219" s="121"/>
      <c r="AH1219" s="121"/>
      <c r="AI1219" s="551"/>
      <c r="AJ1219" s="551"/>
      <c r="AK1219" s="551"/>
      <c r="AL1219" s="551"/>
      <c r="AM1219" s="551"/>
      <c r="AN1219" s="551"/>
      <c r="AO1219" s="551"/>
      <c r="AP1219" s="551"/>
      <c r="AQ1219" s="551"/>
      <c r="AR1219" s="551"/>
      <c r="AS1219" s="551"/>
      <c r="AT1219" s="551"/>
      <c r="AU1219" s="551"/>
      <c r="AV1219" s="551"/>
      <c r="AW1219" s="551"/>
      <c r="AX1219" s="551"/>
    </row>
    <row r="1220">
      <c r="A1220" s="570" t="s">
        <v>5896</v>
      </c>
      <c r="B1220" s="570" t="s">
        <v>5945</v>
      </c>
      <c r="C1220" s="570" t="s">
        <v>5819</v>
      </c>
      <c r="D1220" s="570" t="s">
        <v>5820</v>
      </c>
      <c r="E1220" s="570" t="s">
        <v>2714</v>
      </c>
      <c r="F1220" s="570">
        <v>8</v>
      </c>
      <c r="G1220" s="570">
        <v>16</v>
      </c>
      <c r="H1220" s="570">
        <v>60</v>
      </c>
      <c r="I1220" s="569"/>
      <c r="J1220" s="121"/>
      <c r="K1220" s="121"/>
      <c r="L1220" s="121"/>
      <c r="M1220" s="570"/>
      <c r="N1220" s="569"/>
      <c r="O1220" s="569"/>
      <c r="P1220" s="569"/>
      <c r="Q1220" s="121"/>
      <c r="R1220" s="121" t="s">
        <v>5946</v>
      </c>
      <c r="S1220" s="121" t="s">
        <v>2742</v>
      </c>
      <c r="T1220" s="121" t="s">
        <v>2766</v>
      </c>
      <c r="U1220" s="121">
        <v>0</v>
      </c>
      <c r="V1220" s="121" t="s">
        <v>58</v>
      </c>
      <c r="W1220" s="121" t="s">
        <v>3589</v>
      </c>
      <c r="X1220" s="121" t="s">
        <v>2410</v>
      </c>
      <c r="Y1220" s="121" t="s">
        <v>2465</v>
      </c>
      <c r="Z1220" s="121" t="s">
        <v>2768</v>
      </c>
      <c r="AA1220" s="121" t="s">
        <v>3092</v>
      </c>
      <c r="AB1220" s="121" t="s">
        <v>5031</v>
      </c>
      <c r="AC1220" s="121" t="s">
        <v>3805</v>
      </c>
      <c r="AD1220" s="121" t="s">
        <v>3806</v>
      </c>
      <c r="AE1220" s="121" t="s">
        <v>3811</v>
      </c>
      <c r="AF1220" s="121"/>
      <c r="AG1220" s="121"/>
      <c r="AH1220" s="121"/>
      <c r="AI1220" s="551"/>
      <c r="AJ1220" s="551"/>
      <c r="AK1220" s="551"/>
      <c r="AL1220" s="551"/>
      <c r="AM1220" s="551"/>
      <c r="AN1220" s="551"/>
      <c r="AO1220" s="551"/>
      <c r="AP1220" s="551"/>
      <c r="AQ1220" s="551"/>
      <c r="AR1220" s="551"/>
      <c r="AS1220" s="551"/>
      <c r="AT1220" s="551"/>
      <c r="AU1220" s="551"/>
      <c r="AV1220" s="551"/>
      <c r="AW1220" s="551"/>
      <c r="AX1220" s="551"/>
    </row>
    <row r="1221">
      <c r="A1221" s="570" t="s">
        <v>5896</v>
      </c>
      <c r="B1221" s="570" t="s">
        <v>5947</v>
      </c>
      <c r="C1221" s="570" t="s">
        <v>5819</v>
      </c>
      <c r="D1221" s="570" t="s">
        <v>5820</v>
      </c>
      <c r="E1221" s="570" t="s">
        <v>2714</v>
      </c>
      <c r="F1221" s="570">
        <v>8</v>
      </c>
      <c r="G1221" s="570">
        <v>16</v>
      </c>
      <c r="H1221" s="570">
        <v>60</v>
      </c>
      <c r="I1221" s="569"/>
      <c r="J1221" s="121"/>
      <c r="K1221" s="121"/>
      <c r="L1221" s="121"/>
      <c r="M1221" s="570"/>
      <c r="N1221" s="569"/>
      <c r="O1221" s="569"/>
      <c r="P1221" s="569"/>
      <c r="Q1221" s="121"/>
      <c r="R1221" s="121" t="s">
        <v>5948</v>
      </c>
      <c r="S1221" s="121" t="s">
        <v>2742</v>
      </c>
      <c r="T1221" s="121" t="s">
        <v>2766</v>
      </c>
      <c r="U1221" s="121">
        <v>0</v>
      </c>
      <c r="V1221" s="121" t="s">
        <v>58</v>
      </c>
      <c r="W1221" s="121" t="s">
        <v>3589</v>
      </c>
      <c r="X1221" s="121" t="s">
        <v>2410</v>
      </c>
      <c r="Y1221" s="121" t="s">
        <v>2465</v>
      </c>
      <c r="Z1221" s="121" t="s">
        <v>2768</v>
      </c>
      <c r="AA1221" s="121" t="s">
        <v>3092</v>
      </c>
      <c r="AB1221" s="121" t="s">
        <v>4968</v>
      </c>
      <c r="AC1221" s="121" t="s">
        <v>3805</v>
      </c>
      <c r="AD1221" s="121" t="s">
        <v>3806</v>
      </c>
      <c r="AE1221" s="121" t="s">
        <v>3811</v>
      </c>
      <c r="AF1221" s="121"/>
      <c r="AG1221" s="121"/>
      <c r="AH1221" s="121"/>
      <c r="AI1221" s="551"/>
      <c r="AJ1221" s="551"/>
      <c r="AK1221" s="551"/>
      <c r="AL1221" s="551"/>
      <c r="AM1221" s="551"/>
      <c r="AN1221" s="551"/>
      <c r="AO1221" s="551"/>
      <c r="AP1221" s="551"/>
      <c r="AQ1221" s="551"/>
      <c r="AR1221" s="551"/>
      <c r="AS1221" s="551"/>
      <c r="AT1221" s="551"/>
      <c r="AU1221" s="551"/>
      <c r="AV1221" s="551"/>
      <c r="AW1221" s="551"/>
      <c r="AX1221" s="551"/>
    </row>
    <row r="1222">
      <c r="A1222" s="570" t="s">
        <v>5896</v>
      </c>
      <c r="B1222" s="570" t="s">
        <v>5949</v>
      </c>
      <c r="C1222" s="570" t="s">
        <v>5819</v>
      </c>
      <c r="D1222" s="570" t="s">
        <v>5820</v>
      </c>
      <c r="E1222" s="570" t="s">
        <v>2714</v>
      </c>
      <c r="F1222" s="570">
        <v>8</v>
      </c>
      <c r="G1222" s="570">
        <v>16</v>
      </c>
      <c r="H1222" s="570">
        <v>60</v>
      </c>
      <c r="I1222" s="569"/>
      <c r="J1222" s="121"/>
      <c r="K1222" s="121"/>
      <c r="L1222" s="121"/>
      <c r="M1222" s="570"/>
      <c r="N1222" s="569"/>
      <c r="O1222" s="569"/>
      <c r="P1222" s="569"/>
      <c r="Q1222" s="121"/>
      <c r="R1222" s="121" t="s">
        <v>5950</v>
      </c>
      <c r="S1222" s="121" t="s">
        <v>2742</v>
      </c>
      <c r="T1222" s="121" t="s">
        <v>2766</v>
      </c>
      <c r="U1222" s="121">
        <v>0</v>
      </c>
      <c r="V1222" s="121" t="s">
        <v>58</v>
      </c>
      <c r="W1222" s="121" t="s">
        <v>3589</v>
      </c>
      <c r="X1222" s="121" t="s">
        <v>2410</v>
      </c>
      <c r="Y1222" s="121" t="s">
        <v>2465</v>
      </c>
      <c r="Z1222" s="121" t="s">
        <v>2768</v>
      </c>
      <c r="AA1222" s="121" t="s">
        <v>3092</v>
      </c>
      <c r="AB1222" s="121" t="s">
        <v>5924</v>
      </c>
      <c r="AC1222" s="121" t="s">
        <v>3805</v>
      </c>
      <c r="AD1222" s="121" t="s">
        <v>3806</v>
      </c>
      <c r="AE1222" s="121" t="s">
        <v>3818</v>
      </c>
      <c r="AF1222" s="121"/>
      <c r="AG1222" s="121"/>
      <c r="AH1222" s="121"/>
      <c r="AI1222" s="551"/>
      <c r="AJ1222" s="551"/>
      <c r="AK1222" s="551"/>
      <c r="AL1222" s="551"/>
      <c r="AM1222" s="551"/>
      <c r="AN1222" s="551"/>
      <c r="AO1222" s="551"/>
      <c r="AP1222" s="551"/>
      <c r="AQ1222" s="551"/>
      <c r="AR1222" s="551"/>
      <c r="AS1222" s="551"/>
      <c r="AT1222" s="551"/>
      <c r="AU1222" s="551"/>
      <c r="AV1222" s="551"/>
      <c r="AW1222" s="551"/>
      <c r="AX1222" s="551"/>
    </row>
    <row r="1223">
      <c r="A1223" s="570" t="s">
        <v>5896</v>
      </c>
      <c r="B1223" s="570" t="s">
        <v>5951</v>
      </c>
      <c r="C1223" s="570" t="s">
        <v>5819</v>
      </c>
      <c r="D1223" s="570" t="s">
        <v>5820</v>
      </c>
      <c r="E1223" s="570" t="s">
        <v>2714</v>
      </c>
      <c r="F1223" s="570">
        <v>16</v>
      </c>
      <c r="G1223" s="570">
        <v>32</v>
      </c>
      <c r="H1223" s="570">
        <v>60</v>
      </c>
      <c r="I1223" s="569"/>
      <c r="J1223" s="121"/>
      <c r="K1223" s="121"/>
      <c r="L1223" s="121"/>
      <c r="M1223" s="570"/>
      <c r="N1223" s="569"/>
      <c r="O1223" s="569"/>
      <c r="P1223" s="569"/>
      <c r="Q1223" s="121"/>
      <c r="R1223" s="121" t="s">
        <v>5952</v>
      </c>
      <c r="S1223" s="121" t="s">
        <v>2742</v>
      </c>
      <c r="T1223" s="121" t="s">
        <v>2766</v>
      </c>
      <c r="U1223" s="121">
        <v>0</v>
      </c>
      <c r="V1223" s="121" t="s">
        <v>58</v>
      </c>
      <c r="W1223" s="121" t="s">
        <v>3589</v>
      </c>
      <c r="X1223" s="121" t="s">
        <v>2410</v>
      </c>
      <c r="Y1223" s="121" t="s">
        <v>2465</v>
      </c>
      <c r="Z1223" s="121" t="s">
        <v>2768</v>
      </c>
      <c r="AA1223" s="121" t="s">
        <v>3092</v>
      </c>
      <c r="AB1223" s="121" t="s">
        <v>4971</v>
      </c>
      <c r="AC1223" s="121" t="s">
        <v>3805</v>
      </c>
      <c r="AD1223" s="121" t="s">
        <v>3806</v>
      </c>
      <c r="AE1223" s="121" t="s">
        <v>3807</v>
      </c>
      <c r="AF1223" s="121"/>
      <c r="AG1223" s="121"/>
      <c r="AH1223" s="121"/>
      <c r="AI1223" s="551"/>
      <c r="AJ1223" s="551"/>
      <c r="AK1223" s="551"/>
      <c r="AL1223" s="551"/>
      <c r="AM1223" s="551"/>
      <c r="AN1223" s="551"/>
      <c r="AO1223" s="551"/>
      <c r="AP1223" s="551"/>
      <c r="AQ1223" s="551"/>
      <c r="AR1223" s="551"/>
      <c r="AS1223" s="551"/>
      <c r="AT1223" s="551"/>
      <c r="AU1223" s="551"/>
      <c r="AV1223" s="551"/>
      <c r="AW1223" s="551"/>
      <c r="AX1223" s="551"/>
    </row>
    <row r="1224">
      <c r="A1224" s="570" t="s">
        <v>5896</v>
      </c>
      <c r="B1224" s="570" t="s">
        <v>5953</v>
      </c>
      <c r="C1224" s="570" t="s">
        <v>5819</v>
      </c>
      <c r="D1224" s="570" t="s">
        <v>5820</v>
      </c>
      <c r="E1224" s="570" t="s">
        <v>2714</v>
      </c>
      <c r="F1224" s="570">
        <v>16</v>
      </c>
      <c r="G1224" s="570">
        <v>32</v>
      </c>
      <c r="H1224" s="570">
        <v>60</v>
      </c>
      <c r="I1224" s="569"/>
      <c r="J1224" s="121"/>
      <c r="K1224" s="121"/>
      <c r="L1224" s="121"/>
      <c r="M1224" s="570"/>
      <c r="N1224" s="569"/>
      <c r="O1224" s="569"/>
      <c r="P1224" s="569"/>
      <c r="Q1224" s="121"/>
      <c r="R1224" s="121" t="s">
        <v>5954</v>
      </c>
      <c r="S1224" s="121" t="s">
        <v>2742</v>
      </c>
      <c r="T1224" s="121" t="s">
        <v>2766</v>
      </c>
      <c r="U1224" s="121">
        <v>0</v>
      </c>
      <c r="V1224" s="121" t="s">
        <v>58</v>
      </c>
      <c r="W1224" s="121" t="s">
        <v>3589</v>
      </c>
      <c r="X1224" s="121" t="s">
        <v>2410</v>
      </c>
      <c r="Y1224" s="121" t="s">
        <v>2465</v>
      </c>
      <c r="Z1224" s="121" t="s">
        <v>2768</v>
      </c>
      <c r="AA1224" s="121" t="s">
        <v>3092</v>
      </c>
      <c r="AB1224" s="121" t="s">
        <v>5955</v>
      </c>
      <c r="AC1224" s="121" t="s">
        <v>3805</v>
      </c>
      <c r="AD1224" s="121" t="s">
        <v>3806</v>
      </c>
      <c r="AE1224" s="121" t="s">
        <v>3807</v>
      </c>
      <c r="AF1224" s="121"/>
      <c r="AG1224" s="121"/>
      <c r="AH1224" s="121"/>
      <c r="AI1224" s="551"/>
      <c r="AJ1224" s="551"/>
      <c r="AK1224" s="551"/>
      <c r="AL1224" s="551"/>
      <c r="AM1224" s="551"/>
      <c r="AN1224" s="551"/>
      <c r="AO1224" s="551"/>
      <c r="AP1224" s="551"/>
      <c r="AQ1224" s="551"/>
      <c r="AR1224" s="551"/>
      <c r="AS1224" s="551"/>
      <c r="AT1224" s="551"/>
      <c r="AU1224" s="551"/>
      <c r="AV1224" s="551"/>
      <c r="AW1224" s="551"/>
      <c r="AX1224" s="551"/>
    </row>
    <row r="1225">
      <c r="A1225" s="570" t="s">
        <v>5896</v>
      </c>
      <c r="B1225" s="570" t="s">
        <v>5956</v>
      </c>
      <c r="C1225" s="570" t="s">
        <v>5819</v>
      </c>
      <c r="D1225" s="570" t="s">
        <v>5820</v>
      </c>
      <c r="E1225" s="570" t="s">
        <v>2714</v>
      </c>
      <c r="F1225" s="570">
        <v>16</v>
      </c>
      <c r="G1225" s="570">
        <v>32</v>
      </c>
      <c r="H1225" s="570">
        <v>60</v>
      </c>
      <c r="I1225" s="569"/>
      <c r="J1225" s="121"/>
      <c r="K1225" s="121"/>
      <c r="L1225" s="121"/>
      <c r="M1225" s="570"/>
      <c r="N1225" s="569"/>
      <c r="O1225" s="569"/>
      <c r="P1225" s="569"/>
      <c r="Q1225" s="121"/>
      <c r="R1225" s="121" t="s">
        <v>5957</v>
      </c>
      <c r="S1225" s="121" t="s">
        <v>2742</v>
      </c>
      <c r="T1225" s="121" t="s">
        <v>2766</v>
      </c>
      <c r="U1225" s="121">
        <v>0</v>
      </c>
      <c r="V1225" s="121" t="s">
        <v>58</v>
      </c>
      <c r="W1225" s="121" t="s">
        <v>3589</v>
      </c>
      <c r="X1225" s="121" t="s">
        <v>2410</v>
      </c>
      <c r="Y1225" s="121" t="s">
        <v>2465</v>
      </c>
      <c r="Z1225" s="121" t="s">
        <v>2768</v>
      </c>
      <c r="AA1225" s="121" t="s">
        <v>3092</v>
      </c>
      <c r="AB1225" s="121" t="s">
        <v>4983</v>
      </c>
      <c r="AC1225" s="121" t="s">
        <v>3805</v>
      </c>
      <c r="AD1225" s="121" t="s">
        <v>3806</v>
      </c>
      <c r="AE1225" s="121" t="s">
        <v>3807</v>
      </c>
      <c r="AF1225" s="121"/>
      <c r="AG1225" s="121"/>
      <c r="AH1225" s="121"/>
      <c r="AI1225" s="551"/>
      <c r="AJ1225" s="551"/>
      <c r="AK1225" s="551"/>
      <c r="AL1225" s="551"/>
      <c r="AM1225" s="551"/>
      <c r="AN1225" s="551"/>
      <c r="AO1225" s="551"/>
      <c r="AP1225" s="551"/>
      <c r="AQ1225" s="551"/>
      <c r="AR1225" s="551"/>
      <c r="AS1225" s="551"/>
      <c r="AT1225" s="551"/>
      <c r="AU1225" s="551"/>
      <c r="AV1225" s="551"/>
      <c r="AW1225" s="551"/>
      <c r="AX1225" s="551"/>
    </row>
    <row r="1226">
      <c r="A1226" s="570" t="s">
        <v>5896</v>
      </c>
      <c r="B1226" s="570" t="s">
        <v>5958</v>
      </c>
      <c r="C1226" s="570" t="s">
        <v>5819</v>
      </c>
      <c r="D1226" s="570" t="s">
        <v>5820</v>
      </c>
      <c r="E1226" s="570" t="s">
        <v>2714</v>
      </c>
      <c r="F1226" s="570">
        <v>32</v>
      </c>
      <c r="G1226" s="570">
        <v>128</v>
      </c>
      <c r="H1226" s="570">
        <v>60</v>
      </c>
      <c r="I1226" s="569"/>
      <c r="J1226" s="121"/>
      <c r="K1226" s="121"/>
      <c r="L1226" s="121"/>
      <c r="M1226" s="570"/>
      <c r="N1226" s="569"/>
      <c r="O1226" s="569"/>
      <c r="P1226" s="569"/>
      <c r="Q1226" s="121"/>
      <c r="R1226" s="121" t="s">
        <v>5959</v>
      </c>
      <c r="S1226" s="121" t="s">
        <v>2742</v>
      </c>
      <c r="T1226" s="121" t="s">
        <v>2766</v>
      </c>
      <c r="U1226" s="121">
        <v>0</v>
      </c>
      <c r="V1226" s="121" t="s">
        <v>58</v>
      </c>
      <c r="W1226" s="121" t="s">
        <v>3589</v>
      </c>
      <c r="X1226" s="121" t="s">
        <v>2410</v>
      </c>
      <c r="Y1226" s="121" t="s">
        <v>2465</v>
      </c>
      <c r="Z1226" s="121" t="s">
        <v>2768</v>
      </c>
      <c r="AA1226" s="121" t="s">
        <v>3092</v>
      </c>
      <c r="AB1226" s="121" t="s">
        <v>5960</v>
      </c>
      <c r="AC1226" s="121" t="s">
        <v>3805</v>
      </c>
      <c r="AD1226" s="121" t="s">
        <v>3806</v>
      </c>
      <c r="AE1226" s="121" t="s">
        <v>3818</v>
      </c>
      <c r="AF1226" s="121"/>
      <c r="AG1226" s="121"/>
      <c r="AH1226" s="121"/>
      <c r="AI1226" s="551"/>
      <c r="AJ1226" s="551"/>
      <c r="AK1226" s="551"/>
      <c r="AL1226" s="551"/>
      <c r="AM1226" s="551"/>
      <c r="AN1226" s="551"/>
      <c r="AO1226" s="551"/>
      <c r="AP1226" s="551"/>
      <c r="AQ1226" s="551"/>
      <c r="AR1226" s="551"/>
      <c r="AS1226" s="551"/>
      <c r="AT1226" s="551"/>
      <c r="AU1226" s="551"/>
      <c r="AV1226" s="551"/>
      <c r="AW1226" s="551"/>
      <c r="AX1226" s="551"/>
    </row>
    <row r="1227">
      <c r="A1227" s="570" t="s">
        <v>5896</v>
      </c>
      <c r="B1227" s="570" t="s">
        <v>5961</v>
      </c>
      <c r="C1227" s="570" t="s">
        <v>5819</v>
      </c>
      <c r="D1227" s="570" t="s">
        <v>5820</v>
      </c>
      <c r="E1227" s="570" t="s">
        <v>2714</v>
      </c>
      <c r="F1227" s="570">
        <v>32</v>
      </c>
      <c r="G1227" s="570">
        <v>128</v>
      </c>
      <c r="H1227" s="570">
        <v>60</v>
      </c>
      <c r="I1227" s="569"/>
      <c r="J1227" s="121"/>
      <c r="K1227" s="121"/>
      <c r="L1227" s="121"/>
      <c r="M1227" s="570"/>
      <c r="N1227" s="569"/>
      <c r="O1227" s="569"/>
      <c r="P1227" s="569"/>
      <c r="Q1227" s="121"/>
      <c r="R1227" s="121" t="s">
        <v>5962</v>
      </c>
      <c r="S1227" s="121" t="s">
        <v>2742</v>
      </c>
      <c r="T1227" s="121" t="s">
        <v>2766</v>
      </c>
      <c r="U1227" s="121">
        <v>0</v>
      </c>
      <c r="V1227" s="121" t="s">
        <v>58</v>
      </c>
      <c r="W1227" s="121" t="s">
        <v>3589</v>
      </c>
      <c r="X1227" s="121" t="s">
        <v>2410</v>
      </c>
      <c r="Y1227" s="121" t="s">
        <v>2465</v>
      </c>
      <c r="Z1227" s="121" t="s">
        <v>2768</v>
      </c>
      <c r="AA1227" s="121" t="s">
        <v>3092</v>
      </c>
      <c r="AB1227" s="121" t="s">
        <v>5963</v>
      </c>
      <c r="AC1227" s="121" t="s">
        <v>3805</v>
      </c>
      <c r="AD1227" s="121" t="s">
        <v>3806</v>
      </c>
      <c r="AE1227" s="121" t="s">
        <v>3818</v>
      </c>
      <c r="AF1227" s="121"/>
      <c r="AG1227" s="121"/>
      <c r="AH1227" s="121"/>
      <c r="AI1227" s="551"/>
      <c r="AJ1227" s="551"/>
      <c r="AK1227" s="551"/>
      <c r="AL1227" s="551"/>
      <c r="AM1227" s="551"/>
      <c r="AN1227" s="551"/>
      <c r="AO1227" s="551"/>
      <c r="AP1227" s="551"/>
      <c r="AQ1227" s="551"/>
      <c r="AR1227" s="551"/>
      <c r="AS1227" s="551"/>
      <c r="AT1227" s="551"/>
      <c r="AU1227" s="551"/>
      <c r="AV1227" s="551"/>
      <c r="AW1227" s="551"/>
      <c r="AX1227" s="551"/>
    </row>
    <row r="1228">
      <c r="A1228" s="570" t="s">
        <v>5896</v>
      </c>
      <c r="B1228" s="570" t="s">
        <v>5964</v>
      </c>
      <c r="C1228" s="570" t="s">
        <v>5819</v>
      </c>
      <c r="D1228" s="570" t="s">
        <v>5820</v>
      </c>
      <c r="E1228" s="570" t="s">
        <v>2714</v>
      </c>
      <c r="F1228" s="570">
        <v>32</v>
      </c>
      <c r="G1228" s="570">
        <v>128</v>
      </c>
      <c r="H1228" s="570">
        <v>60</v>
      </c>
      <c r="I1228" s="569"/>
      <c r="J1228" s="121"/>
      <c r="K1228" s="121"/>
      <c r="L1228" s="121"/>
      <c r="M1228" s="570"/>
      <c r="N1228" s="569"/>
      <c r="O1228" s="569"/>
      <c r="P1228" s="569"/>
      <c r="Q1228" s="121"/>
      <c r="R1228" s="121" t="s">
        <v>5965</v>
      </c>
      <c r="S1228" s="121" t="s">
        <v>2742</v>
      </c>
      <c r="T1228" s="121" t="s">
        <v>2766</v>
      </c>
      <c r="U1228" s="121">
        <v>0</v>
      </c>
      <c r="V1228" s="121" t="s">
        <v>58</v>
      </c>
      <c r="W1228" s="121" t="s">
        <v>3589</v>
      </c>
      <c r="X1228" s="121" t="s">
        <v>2410</v>
      </c>
      <c r="Y1228" s="121" t="s">
        <v>2465</v>
      </c>
      <c r="Z1228" s="121" t="s">
        <v>2768</v>
      </c>
      <c r="AA1228" s="121" t="s">
        <v>3092</v>
      </c>
      <c r="AB1228" s="121" t="s">
        <v>5966</v>
      </c>
      <c r="AC1228" s="121" t="s">
        <v>3805</v>
      </c>
      <c r="AD1228" s="121" t="s">
        <v>3806</v>
      </c>
      <c r="AE1228" s="121" t="s">
        <v>3807</v>
      </c>
      <c r="AF1228" s="121"/>
      <c r="AG1228" s="121"/>
      <c r="AH1228" s="121"/>
      <c r="AI1228" s="551"/>
      <c r="AJ1228" s="551"/>
      <c r="AK1228" s="551"/>
      <c r="AL1228" s="551"/>
      <c r="AM1228" s="551"/>
      <c r="AN1228" s="551"/>
      <c r="AO1228" s="551"/>
      <c r="AP1228" s="551"/>
      <c r="AQ1228" s="551"/>
      <c r="AR1228" s="551"/>
      <c r="AS1228" s="551"/>
      <c r="AT1228" s="551"/>
      <c r="AU1228" s="551"/>
      <c r="AV1228" s="551"/>
      <c r="AW1228" s="551"/>
      <c r="AX1228" s="551"/>
    </row>
    <row r="1229">
      <c r="A1229" s="570" t="s">
        <v>5967</v>
      </c>
      <c r="B1229" s="570" t="s">
        <v>5968</v>
      </c>
      <c r="C1229" s="570" t="s">
        <v>86</v>
      </c>
      <c r="D1229" s="570" t="s">
        <v>5969</v>
      </c>
      <c r="E1229" s="570" t="s">
        <v>236</v>
      </c>
      <c r="F1229" s="570">
        <v>32</v>
      </c>
      <c r="G1229" s="570">
        <v>64</v>
      </c>
      <c r="H1229" s="570">
        <v>1800</v>
      </c>
      <c r="I1229" s="569"/>
      <c r="J1229" s="121"/>
      <c r="K1229" s="121"/>
      <c r="L1229" s="121"/>
      <c r="M1229" s="570"/>
      <c r="N1229" s="569"/>
      <c r="O1229" s="569"/>
      <c r="P1229" s="569"/>
      <c r="Q1229" s="121"/>
      <c r="R1229" s="121" t="s">
        <v>5970</v>
      </c>
      <c r="S1229" s="121" t="s">
        <v>2742</v>
      </c>
      <c r="T1229" s="121" t="s">
        <v>2766</v>
      </c>
      <c r="U1229" s="121">
        <v>0</v>
      </c>
      <c r="V1229" s="121" t="s">
        <v>2719</v>
      </c>
      <c r="W1229" s="121" t="s">
        <v>3589</v>
      </c>
      <c r="X1229" s="121" t="s">
        <v>5971</v>
      </c>
      <c r="Y1229" s="121" t="s">
        <v>2465</v>
      </c>
      <c r="Z1229" s="121" t="s">
        <v>2768</v>
      </c>
      <c r="AA1229" s="121" t="s">
        <v>3092</v>
      </c>
      <c r="AB1229" s="121" t="s">
        <v>5972</v>
      </c>
      <c r="AC1229" s="121" t="s">
        <v>3805</v>
      </c>
      <c r="AD1229" s="121" t="s">
        <v>5904</v>
      </c>
      <c r="AE1229" s="121" t="s">
        <v>5913</v>
      </c>
      <c r="AF1229" s="121"/>
      <c r="AG1229" s="121"/>
      <c r="AH1229" s="121"/>
      <c r="AI1229" s="551"/>
      <c r="AJ1229" s="551"/>
      <c r="AK1229" s="551"/>
      <c r="AL1229" s="551"/>
      <c r="AM1229" s="551"/>
      <c r="AN1229" s="551"/>
      <c r="AO1229" s="551"/>
      <c r="AP1229" s="551"/>
      <c r="AQ1229" s="551"/>
      <c r="AR1229" s="551"/>
      <c r="AS1229" s="551"/>
      <c r="AT1229" s="551"/>
      <c r="AU1229" s="551"/>
      <c r="AV1229" s="551"/>
      <c r="AW1229" s="551"/>
      <c r="AX1229" s="551"/>
    </row>
    <row r="1230">
      <c r="A1230" s="570" t="s">
        <v>5967</v>
      </c>
      <c r="B1230" s="570" t="s">
        <v>5973</v>
      </c>
      <c r="C1230" s="570" t="s">
        <v>86</v>
      </c>
      <c r="D1230" s="570" t="s">
        <v>5969</v>
      </c>
      <c r="E1230" s="570" t="s">
        <v>236</v>
      </c>
      <c r="F1230" s="570">
        <v>32</v>
      </c>
      <c r="G1230" s="570">
        <v>64</v>
      </c>
      <c r="H1230" s="570">
        <v>1800</v>
      </c>
      <c r="I1230" s="569"/>
      <c r="J1230" s="121"/>
      <c r="K1230" s="121"/>
      <c r="L1230" s="121"/>
      <c r="M1230" s="570"/>
      <c r="N1230" s="569"/>
      <c r="O1230" s="569"/>
      <c r="P1230" s="569"/>
      <c r="Q1230" s="121"/>
      <c r="R1230" s="121" t="s">
        <v>5974</v>
      </c>
      <c r="S1230" s="121" t="s">
        <v>2742</v>
      </c>
      <c r="T1230" s="121" t="s">
        <v>2766</v>
      </c>
      <c r="U1230" s="121">
        <v>0</v>
      </c>
      <c r="V1230" s="121" t="s">
        <v>2719</v>
      </c>
      <c r="W1230" s="121" t="s">
        <v>3589</v>
      </c>
      <c r="X1230" s="121" t="s">
        <v>5971</v>
      </c>
      <c r="Y1230" s="121" t="s">
        <v>2465</v>
      </c>
      <c r="Z1230" s="121" t="s">
        <v>2768</v>
      </c>
      <c r="AA1230" s="121" t="s">
        <v>3092</v>
      </c>
      <c r="AB1230" s="121" t="s">
        <v>5972</v>
      </c>
      <c r="AC1230" s="121" t="s">
        <v>3805</v>
      </c>
      <c r="AD1230" s="121" t="s">
        <v>5904</v>
      </c>
      <c r="AE1230" s="121" t="s">
        <v>5913</v>
      </c>
      <c r="AF1230" s="121"/>
      <c r="AG1230" s="121"/>
      <c r="AH1230" s="121"/>
      <c r="AI1230" s="551"/>
      <c r="AJ1230" s="551"/>
      <c r="AK1230" s="551"/>
      <c r="AL1230" s="551"/>
      <c r="AM1230" s="551"/>
      <c r="AN1230" s="551"/>
      <c r="AO1230" s="551"/>
      <c r="AP1230" s="551"/>
      <c r="AQ1230" s="551"/>
      <c r="AR1230" s="551"/>
      <c r="AS1230" s="551"/>
      <c r="AT1230" s="551"/>
      <c r="AU1230" s="551"/>
      <c r="AV1230" s="551"/>
      <c r="AW1230" s="551"/>
      <c r="AX1230" s="551"/>
    </row>
    <row r="1231">
      <c r="A1231" s="570" t="s">
        <v>5967</v>
      </c>
      <c r="B1231" s="570" t="s">
        <v>5975</v>
      </c>
      <c r="C1231" s="570" t="s">
        <v>86</v>
      </c>
      <c r="D1231" s="570" t="s">
        <v>5969</v>
      </c>
      <c r="E1231" s="570" t="s">
        <v>236</v>
      </c>
      <c r="F1231" s="570">
        <v>32</v>
      </c>
      <c r="G1231" s="570">
        <v>64</v>
      </c>
      <c r="H1231" s="570">
        <v>1800</v>
      </c>
      <c r="I1231" s="569"/>
      <c r="J1231" s="121"/>
      <c r="K1231" s="121"/>
      <c r="L1231" s="121"/>
      <c r="M1231" s="570"/>
      <c r="N1231" s="569"/>
      <c r="O1231" s="569"/>
      <c r="P1231" s="569"/>
      <c r="Q1231" s="121"/>
      <c r="R1231" s="121" t="s">
        <v>5976</v>
      </c>
      <c r="S1231" s="121" t="s">
        <v>2742</v>
      </c>
      <c r="T1231" s="121" t="s">
        <v>2766</v>
      </c>
      <c r="U1231" s="121">
        <v>0</v>
      </c>
      <c r="V1231" s="121" t="s">
        <v>2719</v>
      </c>
      <c r="W1231" s="121" t="s">
        <v>3589</v>
      </c>
      <c r="X1231" s="121" t="s">
        <v>5971</v>
      </c>
      <c r="Y1231" s="121" t="s">
        <v>2465</v>
      </c>
      <c r="Z1231" s="121" t="s">
        <v>2768</v>
      </c>
      <c r="AA1231" s="121" t="s">
        <v>3092</v>
      </c>
      <c r="AB1231" s="121" t="s">
        <v>5977</v>
      </c>
      <c r="AC1231" s="121" t="s">
        <v>3805</v>
      </c>
      <c r="AD1231" s="121" t="s">
        <v>5904</v>
      </c>
      <c r="AE1231" s="121" t="s">
        <v>5905</v>
      </c>
      <c r="AF1231" s="121"/>
      <c r="AG1231" s="121"/>
      <c r="AH1231" s="121"/>
      <c r="AI1231" s="551"/>
      <c r="AJ1231" s="551"/>
      <c r="AK1231" s="551"/>
      <c r="AL1231" s="551"/>
      <c r="AM1231" s="551"/>
      <c r="AN1231" s="551"/>
      <c r="AO1231" s="551"/>
      <c r="AP1231" s="551"/>
      <c r="AQ1231" s="551"/>
      <c r="AR1231" s="551"/>
      <c r="AS1231" s="551"/>
      <c r="AT1231" s="551"/>
      <c r="AU1231" s="551"/>
      <c r="AV1231" s="551"/>
      <c r="AW1231" s="551"/>
      <c r="AX1231" s="551"/>
    </row>
    <row r="1232">
      <c r="A1232" s="570" t="s">
        <v>5967</v>
      </c>
      <c r="B1232" s="570" t="s">
        <v>5978</v>
      </c>
      <c r="C1232" s="570" t="s">
        <v>86</v>
      </c>
      <c r="D1232" s="570" t="s">
        <v>5969</v>
      </c>
      <c r="E1232" s="570" t="s">
        <v>236</v>
      </c>
      <c r="F1232" s="570">
        <v>32</v>
      </c>
      <c r="G1232" s="570">
        <v>64</v>
      </c>
      <c r="H1232" s="570">
        <v>1800</v>
      </c>
      <c r="I1232" s="569"/>
      <c r="J1232" s="121"/>
      <c r="K1232" s="121"/>
      <c r="L1232" s="121"/>
      <c r="M1232" s="570"/>
      <c r="N1232" s="569"/>
      <c r="O1232" s="569"/>
      <c r="P1232" s="569"/>
      <c r="Q1232" s="121"/>
      <c r="R1232" s="121" t="s">
        <v>5979</v>
      </c>
      <c r="S1232" s="121" t="s">
        <v>2742</v>
      </c>
      <c r="T1232" s="121" t="s">
        <v>2766</v>
      </c>
      <c r="U1232" s="121">
        <v>0</v>
      </c>
      <c r="V1232" s="121" t="s">
        <v>2719</v>
      </c>
      <c r="W1232" s="121" t="s">
        <v>3589</v>
      </c>
      <c r="X1232" s="121" t="s">
        <v>5971</v>
      </c>
      <c r="Y1232" s="121" t="s">
        <v>2465</v>
      </c>
      <c r="Z1232" s="121" t="s">
        <v>2768</v>
      </c>
      <c r="AA1232" s="121" t="s">
        <v>3092</v>
      </c>
      <c r="AB1232" s="121" t="s">
        <v>5980</v>
      </c>
      <c r="AC1232" s="121" t="s">
        <v>3805</v>
      </c>
      <c r="AD1232" s="121" t="s">
        <v>5904</v>
      </c>
      <c r="AE1232" s="121" t="s">
        <v>5981</v>
      </c>
      <c r="AF1232" s="121"/>
      <c r="AG1232" s="121"/>
      <c r="AH1232" s="121"/>
      <c r="AI1232" s="551"/>
      <c r="AJ1232" s="551"/>
      <c r="AK1232" s="551"/>
      <c r="AL1232" s="551"/>
      <c r="AM1232" s="551"/>
      <c r="AN1232" s="551"/>
      <c r="AO1232" s="551"/>
      <c r="AP1232" s="551"/>
      <c r="AQ1232" s="551"/>
      <c r="AR1232" s="551"/>
      <c r="AS1232" s="551"/>
      <c r="AT1232" s="551"/>
      <c r="AU1232" s="551"/>
      <c r="AV1232" s="551"/>
      <c r="AW1232" s="551"/>
      <c r="AX1232" s="551"/>
    </row>
    <row r="1233">
      <c r="A1233" s="570" t="s">
        <v>5967</v>
      </c>
      <c r="B1233" s="570" t="s">
        <v>5982</v>
      </c>
      <c r="C1233" s="570" t="s">
        <v>86</v>
      </c>
      <c r="D1233" s="570" t="s">
        <v>5969</v>
      </c>
      <c r="E1233" s="570" t="s">
        <v>236</v>
      </c>
      <c r="F1233" s="570">
        <v>32</v>
      </c>
      <c r="G1233" s="570">
        <v>64</v>
      </c>
      <c r="H1233" s="570">
        <v>1820</v>
      </c>
      <c r="I1233" s="569"/>
      <c r="J1233" s="121"/>
      <c r="K1233" s="121"/>
      <c r="L1233" s="121"/>
      <c r="M1233" s="570"/>
      <c r="N1233" s="569"/>
      <c r="O1233" s="569"/>
      <c r="P1233" s="569"/>
      <c r="Q1233" s="121"/>
      <c r="R1233" s="121" t="s">
        <v>5983</v>
      </c>
      <c r="S1233" s="121" t="s">
        <v>2742</v>
      </c>
      <c r="T1233" s="121" t="s">
        <v>2766</v>
      </c>
      <c r="U1233" s="121">
        <v>0</v>
      </c>
      <c r="V1233" s="121" t="s">
        <v>2719</v>
      </c>
      <c r="W1233" s="121" t="s">
        <v>3589</v>
      </c>
      <c r="X1233" s="121" t="s">
        <v>2410</v>
      </c>
      <c r="Y1233" s="121" t="s">
        <v>2465</v>
      </c>
      <c r="Z1233" s="121" t="s">
        <v>2768</v>
      </c>
      <c r="AA1233" s="121" t="s">
        <v>3092</v>
      </c>
      <c r="AB1233" s="121" t="s">
        <v>5984</v>
      </c>
      <c r="AC1233" s="121" t="s">
        <v>3805</v>
      </c>
      <c r="AD1233" s="121" t="s">
        <v>5904</v>
      </c>
      <c r="AE1233" s="121" t="s">
        <v>5985</v>
      </c>
      <c r="AF1233" s="121"/>
      <c r="AG1233" s="121"/>
      <c r="AH1233" s="121"/>
      <c r="AI1233" s="551"/>
      <c r="AJ1233" s="551"/>
      <c r="AK1233" s="551"/>
      <c r="AL1233" s="551"/>
      <c r="AM1233" s="551"/>
      <c r="AN1233" s="551"/>
      <c r="AO1233" s="551"/>
      <c r="AP1233" s="551"/>
      <c r="AQ1233" s="551"/>
      <c r="AR1233" s="551"/>
      <c r="AS1233" s="551"/>
      <c r="AT1233" s="551"/>
      <c r="AU1233" s="551"/>
      <c r="AV1233" s="551"/>
      <c r="AW1233" s="551"/>
      <c r="AX1233" s="551"/>
    </row>
    <row r="1234">
      <c r="A1234" s="570" t="s">
        <v>5967</v>
      </c>
      <c r="B1234" s="570" t="s">
        <v>5986</v>
      </c>
      <c r="C1234" s="570" t="s">
        <v>86</v>
      </c>
      <c r="D1234" s="570" t="s">
        <v>5969</v>
      </c>
      <c r="E1234" s="570" t="s">
        <v>236</v>
      </c>
      <c r="F1234" s="570">
        <v>32</v>
      </c>
      <c r="G1234" s="570">
        <v>64</v>
      </c>
      <c r="H1234" s="570">
        <v>1820</v>
      </c>
      <c r="I1234" s="569"/>
      <c r="J1234" s="121"/>
      <c r="K1234" s="121"/>
      <c r="L1234" s="121"/>
      <c r="M1234" s="570"/>
      <c r="N1234" s="569"/>
      <c r="O1234" s="569"/>
      <c r="P1234" s="569"/>
      <c r="Q1234" s="121"/>
      <c r="R1234" s="121" t="s">
        <v>5987</v>
      </c>
      <c r="S1234" s="121" t="s">
        <v>2742</v>
      </c>
      <c r="T1234" s="121" t="s">
        <v>2766</v>
      </c>
      <c r="U1234" s="121">
        <v>0</v>
      </c>
      <c r="V1234" s="121" t="s">
        <v>2719</v>
      </c>
      <c r="W1234" s="121" t="s">
        <v>3589</v>
      </c>
      <c r="X1234" s="121" t="s">
        <v>2410</v>
      </c>
      <c r="Y1234" s="121" t="s">
        <v>2465</v>
      </c>
      <c r="Z1234" s="121" t="s">
        <v>2768</v>
      </c>
      <c r="AA1234" s="121" t="s">
        <v>3092</v>
      </c>
      <c r="AB1234" s="121" t="s">
        <v>5988</v>
      </c>
      <c r="AC1234" s="121" t="s">
        <v>3805</v>
      </c>
      <c r="AD1234" s="121" t="s">
        <v>5904</v>
      </c>
      <c r="AE1234" s="121" t="s">
        <v>5981</v>
      </c>
      <c r="AF1234" s="121"/>
      <c r="AG1234" s="121"/>
      <c r="AH1234" s="121"/>
      <c r="AI1234" s="551"/>
      <c r="AJ1234" s="551"/>
      <c r="AK1234" s="551"/>
      <c r="AL1234" s="551"/>
      <c r="AM1234" s="551"/>
      <c r="AN1234" s="551"/>
      <c r="AO1234" s="551"/>
      <c r="AP1234" s="551"/>
      <c r="AQ1234" s="551"/>
      <c r="AR1234" s="551"/>
      <c r="AS1234" s="551"/>
      <c r="AT1234" s="551"/>
      <c r="AU1234" s="551"/>
      <c r="AV1234" s="551"/>
      <c r="AW1234" s="551"/>
      <c r="AX1234" s="551"/>
    </row>
    <row r="1235">
      <c r="A1235" s="570" t="s">
        <v>5967</v>
      </c>
      <c r="B1235" s="570" t="s">
        <v>5989</v>
      </c>
      <c r="C1235" s="570" t="s">
        <v>86</v>
      </c>
      <c r="D1235" s="570" t="s">
        <v>5969</v>
      </c>
      <c r="E1235" s="570" t="s">
        <v>236</v>
      </c>
      <c r="F1235" s="570">
        <v>32</v>
      </c>
      <c r="G1235" s="570">
        <v>64</v>
      </c>
      <c r="H1235" s="570">
        <v>1820</v>
      </c>
      <c r="I1235" s="569"/>
      <c r="J1235" s="121"/>
      <c r="K1235" s="121"/>
      <c r="L1235" s="121"/>
      <c r="M1235" s="570"/>
      <c r="N1235" s="569"/>
      <c r="O1235" s="569"/>
      <c r="P1235" s="569"/>
      <c r="Q1235" s="121"/>
      <c r="R1235" s="121" t="s">
        <v>5990</v>
      </c>
      <c r="S1235" s="121" t="s">
        <v>2742</v>
      </c>
      <c r="T1235" s="121" t="s">
        <v>2766</v>
      </c>
      <c r="U1235" s="121">
        <v>0</v>
      </c>
      <c r="V1235" s="121" t="s">
        <v>2719</v>
      </c>
      <c r="W1235" s="121" t="s">
        <v>3589</v>
      </c>
      <c r="X1235" s="121" t="s">
        <v>2410</v>
      </c>
      <c r="Y1235" s="121" t="s">
        <v>2465</v>
      </c>
      <c r="Z1235" s="121" t="s">
        <v>2768</v>
      </c>
      <c r="AA1235" s="121" t="s">
        <v>3092</v>
      </c>
      <c r="AB1235" s="121" t="s">
        <v>5991</v>
      </c>
      <c r="AC1235" s="121" t="s">
        <v>3805</v>
      </c>
      <c r="AD1235" s="121" t="s">
        <v>5904</v>
      </c>
      <c r="AE1235" s="121" t="s">
        <v>5985</v>
      </c>
      <c r="AF1235" s="121"/>
      <c r="AG1235" s="121"/>
      <c r="AH1235" s="121"/>
      <c r="AI1235" s="551"/>
      <c r="AJ1235" s="551"/>
      <c r="AK1235" s="551"/>
      <c r="AL1235" s="551"/>
      <c r="AM1235" s="551"/>
      <c r="AN1235" s="551"/>
      <c r="AO1235" s="551"/>
      <c r="AP1235" s="551"/>
      <c r="AQ1235" s="551"/>
      <c r="AR1235" s="551"/>
      <c r="AS1235" s="551"/>
      <c r="AT1235" s="551"/>
      <c r="AU1235" s="551"/>
      <c r="AV1235" s="551"/>
      <c r="AW1235" s="551"/>
      <c r="AX1235" s="551"/>
    </row>
    <row r="1236">
      <c r="A1236" s="570" t="s">
        <v>5967</v>
      </c>
      <c r="B1236" s="570" t="s">
        <v>5992</v>
      </c>
      <c r="C1236" s="570" t="s">
        <v>86</v>
      </c>
      <c r="D1236" s="570" t="s">
        <v>5969</v>
      </c>
      <c r="E1236" s="570" t="s">
        <v>236</v>
      </c>
      <c r="F1236" s="570">
        <v>32</v>
      </c>
      <c r="G1236" s="570">
        <v>64</v>
      </c>
      <c r="H1236" s="570">
        <v>1820</v>
      </c>
      <c r="I1236" s="569"/>
      <c r="J1236" s="121"/>
      <c r="K1236" s="121"/>
      <c r="L1236" s="121"/>
      <c r="M1236" s="570"/>
      <c r="N1236" s="569"/>
      <c r="O1236" s="569"/>
      <c r="P1236" s="569"/>
      <c r="Q1236" s="121"/>
      <c r="R1236" s="121" t="s">
        <v>5993</v>
      </c>
      <c r="S1236" s="121" t="s">
        <v>2742</v>
      </c>
      <c r="T1236" s="121" t="s">
        <v>2766</v>
      </c>
      <c r="U1236" s="121">
        <v>0</v>
      </c>
      <c r="V1236" s="121" t="s">
        <v>2719</v>
      </c>
      <c r="W1236" s="121" t="s">
        <v>3589</v>
      </c>
      <c r="X1236" s="121" t="s">
        <v>2410</v>
      </c>
      <c r="Y1236" s="121" t="s">
        <v>2465</v>
      </c>
      <c r="Z1236" s="121" t="s">
        <v>2768</v>
      </c>
      <c r="AA1236" s="121" t="s">
        <v>3092</v>
      </c>
      <c r="AB1236" s="121" t="s">
        <v>5994</v>
      </c>
      <c r="AC1236" s="121" t="s">
        <v>3805</v>
      </c>
      <c r="AD1236" s="121" t="s">
        <v>5904</v>
      </c>
      <c r="AE1236" s="121" t="s">
        <v>5913</v>
      </c>
      <c r="AF1236" s="121"/>
      <c r="AG1236" s="121"/>
      <c r="AH1236" s="121"/>
      <c r="AI1236" s="551"/>
      <c r="AJ1236" s="551"/>
      <c r="AK1236" s="551"/>
      <c r="AL1236" s="551"/>
      <c r="AM1236" s="551"/>
      <c r="AN1236" s="551"/>
      <c r="AO1236" s="551"/>
      <c r="AP1236" s="551"/>
      <c r="AQ1236" s="551"/>
      <c r="AR1236" s="551"/>
      <c r="AS1236" s="551"/>
      <c r="AT1236" s="551"/>
      <c r="AU1236" s="551"/>
      <c r="AV1236" s="551"/>
      <c r="AW1236" s="551"/>
      <c r="AX1236" s="551"/>
    </row>
    <row r="1237">
      <c r="A1237" s="570" t="s">
        <v>5967</v>
      </c>
      <c r="B1237" s="570" t="s">
        <v>5995</v>
      </c>
      <c r="C1237" s="570" t="s">
        <v>86</v>
      </c>
      <c r="D1237" s="570" t="s">
        <v>5969</v>
      </c>
      <c r="E1237" s="570" t="s">
        <v>236</v>
      </c>
      <c r="F1237" s="570">
        <v>32</v>
      </c>
      <c r="G1237" s="570">
        <v>64</v>
      </c>
      <c r="H1237" s="570">
        <v>1820</v>
      </c>
      <c r="I1237" s="569"/>
      <c r="J1237" s="121"/>
      <c r="K1237" s="121"/>
      <c r="L1237" s="121"/>
      <c r="M1237" s="570"/>
      <c r="N1237" s="569"/>
      <c r="O1237" s="569"/>
      <c r="P1237" s="569"/>
      <c r="Q1237" s="121"/>
      <c r="R1237" s="121" t="s">
        <v>5996</v>
      </c>
      <c r="S1237" s="121" t="s">
        <v>2742</v>
      </c>
      <c r="T1237" s="121" t="s">
        <v>2766</v>
      </c>
      <c r="U1237" s="121">
        <v>0</v>
      </c>
      <c r="V1237" s="121" t="s">
        <v>2719</v>
      </c>
      <c r="W1237" s="121" t="s">
        <v>3589</v>
      </c>
      <c r="X1237" s="121" t="s">
        <v>2410</v>
      </c>
      <c r="Y1237" s="121" t="s">
        <v>2465</v>
      </c>
      <c r="Z1237" s="121" t="s">
        <v>2768</v>
      </c>
      <c r="AA1237" s="121" t="s">
        <v>3092</v>
      </c>
      <c r="AB1237" s="121" t="s">
        <v>5997</v>
      </c>
      <c r="AC1237" s="121" t="s">
        <v>3805</v>
      </c>
      <c r="AD1237" s="121" t="s">
        <v>5904</v>
      </c>
      <c r="AE1237" s="121" t="s">
        <v>5985</v>
      </c>
      <c r="AF1237" s="121"/>
      <c r="AG1237" s="121"/>
      <c r="AH1237" s="121"/>
      <c r="AI1237" s="551"/>
      <c r="AJ1237" s="551"/>
      <c r="AK1237" s="551"/>
      <c r="AL1237" s="551"/>
      <c r="AM1237" s="551"/>
      <c r="AN1237" s="551"/>
      <c r="AO1237" s="551"/>
      <c r="AP1237" s="551"/>
      <c r="AQ1237" s="551"/>
      <c r="AR1237" s="551"/>
      <c r="AS1237" s="551"/>
      <c r="AT1237" s="551"/>
      <c r="AU1237" s="551"/>
      <c r="AV1237" s="551"/>
      <c r="AW1237" s="551"/>
      <c r="AX1237" s="551"/>
    </row>
    <row r="1238">
      <c r="A1238" s="570" t="s">
        <v>5967</v>
      </c>
      <c r="B1238" s="570" t="s">
        <v>5998</v>
      </c>
      <c r="C1238" s="570" t="s">
        <v>86</v>
      </c>
      <c r="D1238" s="570" t="s">
        <v>5969</v>
      </c>
      <c r="E1238" s="570" t="s">
        <v>236</v>
      </c>
      <c r="F1238" s="570">
        <v>32</v>
      </c>
      <c r="G1238" s="570">
        <v>64</v>
      </c>
      <c r="H1238" s="570">
        <v>990</v>
      </c>
      <c r="I1238" s="569"/>
      <c r="J1238" s="121"/>
      <c r="K1238" s="121"/>
      <c r="L1238" s="121"/>
      <c r="M1238" s="570"/>
      <c r="N1238" s="569"/>
      <c r="O1238" s="569"/>
      <c r="P1238" s="569"/>
      <c r="Q1238" s="121"/>
      <c r="R1238" s="121" t="s">
        <v>5999</v>
      </c>
      <c r="S1238" s="121" t="s">
        <v>2742</v>
      </c>
      <c r="T1238" s="121" t="s">
        <v>2766</v>
      </c>
      <c r="U1238" s="121">
        <v>0</v>
      </c>
      <c r="V1238" s="121" t="s">
        <v>2719</v>
      </c>
      <c r="W1238" s="121" t="s">
        <v>3589</v>
      </c>
      <c r="X1238" s="121" t="s">
        <v>2410</v>
      </c>
      <c r="Y1238" s="121" t="s">
        <v>2465</v>
      </c>
      <c r="Z1238" s="121" t="s">
        <v>2768</v>
      </c>
      <c r="AA1238" s="121" t="s">
        <v>3092</v>
      </c>
      <c r="AB1238" s="121" t="s">
        <v>6000</v>
      </c>
      <c r="AC1238" s="121" t="s">
        <v>3805</v>
      </c>
      <c r="AD1238" s="121" t="s">
        <v>5904</v>
      </c>
      <c r="AE1238" s="121" t="s">
        <v>5913</v>
      </c>
      <c r="AF1238" s="121"/>
      <c r="AG1238" s="121"/>
      <c r="AH1238" s="121"/>
      <c r="AI1238" s="551"/>
      <c r="AJ1238" s="551"/>
      <c r="AK1238" s="551"/>
      <c r="AL1238" s="551"/>
      <c r="AM1238" s="551"/>
      <c r="AN1238" s="551"/>
      <c r="AO1238" s="551"/>
      <c r="AP1238" s="551"/>
      <c r="AQ1238" s="551"/>
      <c r="AR1238" s="551"/>
      <c r="AS1238" s="551"/>
      <c r="AT1238" s="551"/>
      <c r="AU1238" s="551"/>
      <c r="AV1238" s="551"/>
      <c r="AW1238" s="551"/>
      <c r="AX1238" s="551"/>
    </row>
    <row r="1239">
      <c r="A1239" s="570" t="s">
        <v>5967</v>
      </c>
      <c r="B1239" s="570" t="s">
        <v>6001</v>
      </c>
      <c r="C1239" s="570" t="s">
        <v>86</v>
      </c>
      <c r="D1239" s="570" t="s">
        <v>5969</v>
      </c>
      <c r="E1239" s="570" t="s">
        <v>236</v>
      </c>
      <c r="F1239" s="570">
        <v>32</v>
      </c>
      <c r="G1239" s="570">
        <v>64</v>
      </c>
      <c r="H1239" s="570">
        <v>990</v>
      </c>
      <c r="I1239" s="569"/>
      <c r="J1239" s="121"/>
      <c r="K1239" s="121"/>
      <c r="L1239" s="121"/>
      <c r="M1239" s="570"/>
      <c r="N1239" s="569"/>
      <c r="O1239" s="569"/>
      <c r="P1239" s="569"/>
      <c r="Q1239" s="121"/>
      <c r="R1239" s="121" t="s">
        <v>6002</v>
      </c>
      <c r="S1239" s="121" t="s">
        <v>2742</v>
      </c>
      <c r="T1239" s="121" t="s">
        <v>2766</v>
      </c>
      <c r="U1239" s="121">
        <v>0</v>
      </c>
      <c r="V1239" s="121" t="s">
        <v>2719</v>
      </c>
      <c r="W1239" s="121" t="s">
        <v>3589</v>
      </c>
      <c r="X1239" s="121" t="s">
        <v>2410</v>
      </c>
      <c r="Y1239" s="121" t="s">
        <v>2465</v>
      </c>
      <c r="Z1239" s="121" t="s">
        <v>2768</v>
      </c>
      <c r="AA1239" s="121" t="s">
        <v>3092</v>
      </c>
      <c r="AB1239" s="121" t="s">
        <v>5997</v>
      </c>
      <c r="AC1239" s="121" t="s">
        <v>3805</v>
      </c>
      <c r="AD1239" s="121" t="s">
        <v>5904</v>
      </c>
      <c r="AE1239" s="121" t="s">
        <v>5985</v>
      </c>
      <c r="AF1239" s="121"/>
      <c r="AG1239" s="121"/>
      <c r="AH1239" s="121"/>
      <c r="AI1239" s="551"/>
      <c r="AJ1239" s="551"/>
      <c r="AK1239" s="551"/>
      <c r="AL1239" s="551"/>
      <c r="AM1239" s="551"/>
      <c r="AN1239" s="551"/>
      <c r="AO1239" s="551"/>
      <c r="AP1239" s="551"/>
      <c r="AQ1239" s="551"/>
      <c r="AR1239" s="551"/>
      <c r="AS1239" s="551"/>
      <c r="AT1239" s="551"/>
      <c r="AU1239" s="551"/>
      <c r="AV1239" s="551"/>
      <c r="AW1239" s="551"/>
      <c r="AX1239" s="551"/>
    </row>
    <row r="1240">
      <c r="A1240" s="570" t="s">
        <v>5967</v>
      </c>
      <c r="B1240" s="570" t="s">
        <v>6003</v>
      </c>
      <c r="C1240" s="570" t="s">
        <v>86</v>
      </c>
      <c r="D1240" s="570" t="s">
        <v>5969</v>
      </c>
      <c r="E1240" s="570" t="s">
        <v>236</v>
      </c>
      <c r="F1240" s="570">
        <v>32</v>
      </c>
      <c r="G1240" s="570">
        <v>64</v>
      </c>
      <c r="H1240" s="570">
        <v>990</v>
      </c>
      <c r="I1240" s="569"/>
      <c r="J1240" s="121"/>
      <c r="K1240" s="121"/>
      <c r="L1240" s="121"/>
      <c r="M1240" s="570"/>
      <c r="N1240" s="569"/>
      <c r="O1240" s="569"/>
      <c r="P1240" s="569"/>
      <c r="Q1240" s="121"/>
      <c r="R1240" s="121" t="s">
        <v>6004</v>
      </c>
      <c r="S1240" s="121" t="s">
        <v>2742</v>
      </c>
      <c r="T1240" s="121" t="s">
        <v>2766</v>
      </c>
      <c r="U1240" s="121">
        <v>0</v>
      </c>
      <c r="V1240" s="121" t="s">
        <v>2719</v>
      </c>
      <c r="W1240" s="121" t="s">
        <v>3589</v>
      </c>
      <c r="X1240" s="121" t="s">
        <v>2410</v>
      </c>
      <c r="Y1240" s="121" t="s">
        <v>2465</v>
      </c>
      <c r="Z1240" s="121" t="s">
        <v>2768</v>
      </c>
      <c r="AA1240" s="121" t="s">
        <v>3092</v>
      </c>
      <c r="AB1240" s="121" t="s">
        <v>5994</v>
      </c>
      <c r="AC1240" s="121" t="s">
        <v>3805</v>
      </c>
      <c r="AD1240" s="121" t="s">
        <v>5904</v>
      </c>
      <c r="AE1240" s="121" t="s">
        <v>5913</v>
      </c>
      <c r="AF1240" s="121"/>
      <c r="AG1240" s="121"/>
      <c r="AH1240" s="121"/>
      <c r="AI1240" s="551"/>
      <c r="AJ1240" s="551"/>
      <c r="AK1240" s="551"/>
      <c r="AL1240" s="551"/>
      <c r="AM1240" s="551"/>
      <c r="AN1240" s="551"/>
      <c r="AO1240" s="551"/>
      <c r="AP1240" s="551"/>
      <c r="AQ1240" s="551"/>
      <c r="AR1240" s="551"/>
      <c r="AS1240" s="551"/>
      <c r="AT1240" s="551"/>
      <c r="AU1240" s="551"/>
      <c r="AV1240" s="551"/>
      <c r="AW1240" s="551"/>
      <c r="AX1240" s="551"/>
    </row>
    <row r="1241">
      <c r="A1241" s="570" t="s">
        <v>5967</v>
      </c>
      <c r="B1241" s="570" t="s">
        <v>6005</v>
      </c>
      <c r="C1241" s="570" t="s">
        <v>86</v>
      </c>
      <c r="D1241" s="570" t="s">
        <v>5969</v>
      </c>
      <c r="E1241" s="570" t="s">
        <v>236</v>
      </c>
      <c r="F1241" s="570">
        <v>32</v>
      </c>
      <c r="G1241" s="570">
        <v>64</v>
      </c>
      <c r="H1241" s="570">
        <v>990</v>
      </c>
      <c r="I1241" s="569"/>
      <c r="J1241" s="121"/>
      <c r="K1241" s="121"/>
      <c r="L1241" s="121"/>
      <c r="M1241" s="570"/>
      <c r="N1241" s="569"/>
      <c r="O1241" s="569"/>
      <c r="P1241" s="569"/>
      <c r="Q1241" s="121"/>
      <c r="R1241" s="121" t="s">
        <v>6006</v>
      </c>
      <c r="S1241" s="121" t="s">
        <v>2742</v>
      </c>
      <c r="T1241" s="121" t="s">
        <v>2766</v>
      </c>
      <c r="U1241" s="121">
        <v>0</v>
      </c>
      <c r="V1241" s="121" t="s">
        <v>2719</v>
      </c>
      <c r="W1241" s="121" t="s">
        <v>3589</v>
      </c>
      <c r="X1241" s="121" t="s">
        <v>2410</v>
      </c>
      <c r="Y1241" s="121" t="s">
        <v>2465</v>
      </c>
      <c r="Z1241" s="121" t="s">
        <v>2768</v>
      </c>
      <c r="AA1241" s="121" t="s">
        <v>3092</v>
      </c>
      <c r="AB1241" s="121" t="s">
        <v>6007</v>
      </c>
      <c r="AC1241" s="121" t="s">
        <v>3805</v>
      </c>
      <c r="AD1241" s="121" t="s">
        <v>5904</v>
      </c>
      <c r="AE1241" s="121" t="s">
        <v>5985</v>
      </c>
      <c r="AF1241" s="121"/>
      <c r="AG1241" s="121"/>
      <c r="AH1241" s="121"/>
      <c r="AI1241" s="551"/>
      <c r="AJ1241" s="551"/>
      <c r="AK1241" s="551"/>
      <c r="AL1241" s="551"/>
      <c r="AM1241" s="551"/>
      <c r="AN1241" s="551"/>
      <c r="AO1241" s="551"/>
      <c r="AP1241" s="551"/>
      <c r="AQ1241" s="551"/>
      <c r="AR1241" s="551"/>
      <c r="AS1241" s="551"/>
      <c r="AT1241" s="551"/>
      <c r="AU1241" s="551"/>
      <c r="AV1241" s="551"/>
      <c r="AW1241" s="551"/>
      <c r="AX1241" s="551"/>
    </row>
    <row r="1242">
      <c r="A1242" s="570" t="s">
        <v>5967</v>
      </c>
      <c r="B1242" s="570" t="s">
        <v>6008</v>
      </c>
      <c r="C1242" s="570" t="s">
        <v>86</v>
      </c>
      <c r="D1242" s="570" t="s">
        <v>5969</v>
      </c>
      <c r="E1242" s="570" t="s">
        <v>236</v>
      </c>
      <c r="F1242" s="570">
        <v>42</v>
      </c>
      <c r="G1242" s="570">
        <v>96</v>
      </c>
      <c r="H1242" s="570">
        <v>3800</v>
      </c>
      <c r="I1242" s="569"/>
      <c r="J1242" s="121"/>
      <c r="K1242" s="121"/>
      <c r="L1242" s="121"/>
      <c r="M1242" s="570"/>
      <c r="N1242" s="569"/>
      <c r="O1242" s="569"/>
      <c r="P1242" s="569"/>
      <c r="Q1242" s="121"/>
      <c r="R1242" s="121" t="s">
        <v>6009</v>
      </c>
      <c r="S1242" s="121" t="s">
        <v>2742</v>
      </c>
      <c r="T1242" s="121" t="s">
        <v>2766</v>
      </c>
      <c r="U1242" s="121">
        <v>0</v>
      </c>
      <c r="V1242" s="121" t="s">
        <v>2719</v>
      </c>
      <c r="W1242" s="121" t="s">
        <v>3589</v>
      </c>
      <c r="X1242" s="121" t="s">
        <v>2410</v>
      </c>
      <c r="Y1242" s="121" t="s">
        <v>2465</v>
      </c>
      <c r="Z1242" s="121" t="s">
        <v>2768</v>
      </c>
      <c r="AA1242" s="121" t="s">
        <v>3092</v>
      </c>
      <c r="AB1242" s="121" t="s">
        <v>6010</v>
      </c>
      <c r="AC1242" s="121" t="s">
        <v>3805</v>
      </c>
      <c r="AD1242" s="121" t="s">
        <v>5904</v>
      </c>
      <c r="AE1242" s="121" t="s">
        <v>5913</v>
      </c>
      <c r="AF1242" s="121"/>
      <c r="AG1242" s="121"/>
      <c r="AH1242" s="121"/>
      <c r="AI1242" s="551"/>
      <c r="AJ1242" s="551"/>
      <c r="AK1242" s="551"/>
      <c r="AL1242" s="551"/>
      <c r="AM1242" s="551"/>
      <c r="AN1242" s="551"/>
      <c r="AO1242" s="551"/>
      <c r="AP1242" s="551"/>
      <c r="AQ1242" s="551"/>
      <c r="AR1242" s="551"/>
      <c r="AS1242" s="551"/>
      <c r="AT1242" s="551"/>
      <c r="AU1242" s="551"/>
      <c r="AV1242" s="551"/>
      <c r="AW1242" s="551"/>
      <c r="AX1242" s="551"/>
    </row>
    <row r="1243">
      <c r="A1243" s="570" t="s">
        <v>5967</v>
      </c>
      <c r="B1243" s="570" t="s">
        <v>6011</v>
      </c>
      <c r="C1243" s="570" t="s">
        <v>86</v>
      </c>
      <c r="D1243" s="570" t="s">
        <v>5969</v>
      </c>
      <c r="E1243" s="570" t="s">
        <v>236</v>
      </c>
      <c r="F1243" s="570">
        <v>42</v>
      </c>
      <c r="G1243" s="570">
        <v>96</v>
      </c>
      <c r="H1243" s="570">
        <v>3800</v>
      </c>
      <c r="I1243" s="569"/>
      <c r="J1243" s="121"/>
      <c r="K1243" s="121"/>
      <c r="L1243" s="121"/>
      <c r="M1243" s="570"/>
      <c r="N1243" s="569"/>
      <c r="O1243" s="569"/>
      <c r="P1243" s="569"/>
      <c r="Q1243" s="121"/>
      <c r="R1243" s="121" t="s">
        <v>6012</v>
      </c>
      <c r="S1243" s="121" t="s">
        <v>2742</v>
      </c>
      <c r="T1243" s="121" t="s">
        <v>2766</v>
      </c>
      <c r="U1243" s="121">
        <v>0</v>
      </c>
      <c r="V1243" s="121" t="s">
        <v>2719</v>
      </c>
      <c r="W1243" s="121" t="s">
        <v>3589</v>
      </c>
      <c r="X1243" s="121" t="s">
        <v>2410</v>
      </c>
      <c r="Y1243" s="121" t="s">
        <v>2465</v>
      </c>
      <c r="Z1243" s="121" t="s">
        <v>2768</v>
      </c>
      <c r="AA1243" s="121" t="s">
        <v>3092</v>
      </c>
      <c r="AB1243" s="121" t="s">
        <v>6010</v>
      </c>
      <c r="AC1243" s="121" t="s">
        <v>3805</v>
      </c>
      <c r="AD1243" s="121" t="s">
        <v>5904</v>
      </c>
      <c r="AE1243" s="121" t="s">
        <v>5913</v>
      </c>
      <c r="AF1243" s="121"/>
      <c r="AG1243" s="121"/>
      <c r="AH1243" s="121"/>
      <c r="AI1243" s="551"/>
      <c r="AJ1243" s="551"/>
      <c r="AK1243" s="551"/>
      <c r="AL1243" s="551"/>
      <c r="AM1243" s="551"/>
      <c r="AN1243" s="551"/>
      <c r="AO1243" s="551"/>
      <c r="AP1243" s="551"/>
      <c r="AQ1243" s="551"/>
      <c r="AR1243" s="551"/>
      <c r="AS1243" s="551"/>
      <c r="AT1243" s="551"/>
      <c r="AU1243" s="551"/>
      <c r="AV1243" s="551"/>
      <c r="AW1243" s="551"/>
      <c r="AX1243" s="551"/>
    </row>
    <row r="1244">
      <c r="A1244" s="570" t="s">
        <v>5967</v>
      </c>
      <c r="B1244" s="570" t="s">
        <v>6013</v>
      </c>
      <c r="C1244" s="570" t="s">
        <v>86</v>
      </c>
      <c r="D1244" s="570" t="s">
        <v>5969</v>
      </c>
      <c r="E1244" s="570" t="s">
        <v>236</v>
      </c>
      <c r="F1244" s="570">
        <v>42</v>
      </c>
      <c r="G1244" s="570">
        <v>96</v>
      </c>
      <c r="H1244" s="570">
        <v>3800</v>
      </c>
      <c r="I1244" s="569"/>
      <c r="J1244" s="121"/>
      <c r="K1244" s="121"/>
      <c r="L1244" s="121"/>
      <c r="M1244" s="570"/>
      <c r="N1244" s="569"/>
      <c r="O1244" s="569"/>
      <c r="P1244" s="569"/>
      <c r="Q1244" s="121"/>
      <c r="R1244" s="121" t="s">
        <v>6014</v>
      </c>
      <c r="S1244" s="121" t="s">
        <v>2742</v>
      </c>
      <c r="T1244" s="121" t="s">
        <v>2766</v>
      </c>
      <c r="U1244" s="121">
        <v>0</v>
      </c>
      <c r="V1244" s="121" t="s">
        <v>2719</v>
      </c>
      <c r="W1244" s="121" t="s">
        <v>3589</v>
      </c>
      <c r="X1244" s="121" t="s">
        <v>2410</v>
      </c>
      <c r="Y1244" s="121" t="s">
        <v>2465</v>
      </c>
      <c r="Z1244" s="121" t="s">
        <v>2768</v>
      </c>
      <c r="AA1244" s="121" t="s">
        <v>3092</v>
      </c>
      <c r="AB1244" s="121" t="s">
        <v>6010</v>
      </c>
      <c r="AC1244" s="121" t="s">
        <v>3805</v>
      </c>
      <c r="AD1244" s="121" t="s">
        <v>5904</v>
      </c>
      <c r="AE1244" s="121" t="s">
        <v>5913</v>
      </c>
      <c r="AF1244" s="121"/>
      <c r="AG1244" s="121"/>
      <c r="AH1244" s="121"/>
      <c r="AI1244" s="551"/>
      <c r="AJ1244" s="551"/>
      <c r="AK1244" s="551"/>
      <c r="AL1244" s="551"/>
      <c r="AM1244" s="551"/>
      <c r="AN1244" s="551"/>
      <c r="AO1244" s="551"/>
      <c r="AP1244" s="551"/>
      <c r="AQ1244" s="551"/>
      <c r="AR1244" s="551"/>
      <c r="AS1244" s="551"/>
      <c r="AT1244" s="551"/>
      <c r="AU1244" s="551"/>
      <c r="AV1244" s="551"/>
      <c r="AW1244" s="551"/>
      <c r="AX1244" s="551"/>
    </row>
    <row r="1245">
      <c r="A1245" s="570" t="s">
        <v>5967</v>
      </c>
      <c r="B1245" s="570" t="s">
        <v>6015</v>
      </c>
      <c r="C1245" s="570" t="s">
        <v>86</v>
      </c>
      <c r="D1245" s="570" t="s">
        <v>5969</v>
      </c>
      <c r="E1245" s="570" t="s">
        <v>236</v>
      </c>
      <c r="F1245" s="570">
        <v>66</v>
      </c>
      <c r="G1245" s="570">
        <v>64</v>
      </c>
      <c r="H1245" s="570">
        <v>1300</v>
      </c>
      <c r="I1245" s="569"/>
      <c r="J1245" s="121"/>
      <c r="K1245" s="121"/>
      <c r="L1245" s="121"/>
      <c r="M1245" s="570"/>
      <c r="N1245" s="569"/>
      <c r="O1245" s="569"/>
      <c r="P1245" s="569"/>
      <c r="Q1245" s="121"/>
      <c r="R1245" s="121" t="s">
        <v>6016</v>
      </c>
      <c r="S1245" s="121" t="s">
        <v>2742</v>
      </c>
      <c r="T1245" s="121" t="s">
        <v>2766</v>
      </c>
      <c r="U1245" s="121">
        <v>0</v>
      </c>
      <c r="V1245" s="121" t="s">
        <v>2719</v>
      </c>
      <c r="W1245" s="121" t="s">
        <v>3589</v>
      </c>
      <c r="X1245" s="121" t="s">
        <v>2410</v>
      </c>
      <c r="Y1245" s="121" t="s">
        <v>2465</v>
      </c>
      <c r="Z1245" s="121" t="s">
        <v>2768</v>
      </c>
      <c r="AA1245" s="121" t="s">
        <v>3092</v>
      </c>
      <c r="AB1245" s="121" t="s">
        <v>5984</v>
      </c>
      <c r="AC1245" s="121" t="s">
        <v>3805</v>
      </c>
      <c r="AD1245" s="121" t="s">
        <v>5904</v>
      </c>
      <c r="AE1245" s="121" t="s">
        <v>5985</v>
      </c>
      <c r="AF1245" s="121"/>
      <c r="AG1245" s="121"/>
      <c r="AH1245" s="121"/>
      <c r="AI1245" s="551"/>
      <c r="AJ1245" s="551"/>
      <c r="AK1245" s="551"/>
      <c r="AL1245" s="551"/>
      <c r="AM1245" s="551"/>
      <c r="AN1245" s="551"/>
      <c r="AO1245" s="551"/>
      <c r="AP1245" s="551"/>
      <c r="AQ1245" s="551"/>
      <c r="AR1245" s="551"/>
      <c r="AS1245" s="551"/>
      <c r="AT1245" s="551"/>
      <c r="AU1245" s="551"/>
      <c r="AV1245" s="551"/>
      <c r="AW1245" s="551"/>
      <c r="AX1245" s="551"/>
    </row>
    <row r="1246">
      <c r="A1246" s="570" t="s">
        <v>5967</v>
      </c>
      <c r="B1246" s="570" t="s">
        <v>6017</v>
      </c>
      <c r="C1246" s="570" t="s">
        <v>86</v>
      </c>
      <c r="D1246" s="570" t="s">
        <v>5969</v>
      </c>
      <c r="E1246" s="570" t="s">
        <v>236</v>
      </c>
      <c r="F1246" s="570">
        <v>66</v>
      </c>
      <c r="G1246" s="570">
        <v>64</v>
      </c>
      <c r="H1246" s="570">
        <v>1300</v>
      </c>
      <c r="I1246" s="569"/>
      <c r="J1246" s="121"/>
      <c r="K1246" s="121"/>
      <c r="L1246" s="121"/>
      <c r="M1246" s="570"/>
      <c r="N1246" s="569"/>
      <c r="O1246" s="569"/>
      <c r="P1246" s="569"/>
      <c r="Q1246" s="121"/>
      <c r="R1246" s="121" t="s">
        <v>6018</v>
      </c>
      <c r="S1246" s="121" t="s">
        <v>2742</v>
      </c>
      <c r="T1246" s="121" t="s">
        <v>2766</v>
      </c>
      <c r="U1246" s="121">
        <v>0</v>
      </c>
      <c r="V1246" s="121" t="s">
        <v>2719</v>
      </c>
      <c r="W1246" s="121" t="s">
        <v>3589</v>
      </c>
      <c r="X1246" s="121" t="s">
        <v>2410</v>
      </c>
      <c r="Y1246" s="121" t="s">
        <v>2465</v>
      </c>
      <c r="Z1246" s="121" t="s">
        <v>2768</v>
      </c>
      <c r="AA1246" s="121" t="s">
        <v>3092</v>
      </c>
      <c r="AB1246" s="121" t="s">
        <v>6019</v>
      </c>
      <c r="AC1246" s="121" t="s">
        <v>3805</v>
      </c>
      <c r="AD1246" s="121" t="s">
        <v>5904</v>
      </c>
      <c r="AE1246" s="121" t="s">
        <v>5913</v>
      </c>
      <c r="AF1246" s="121"/>
      <c r="AG1246" s="121"/>
      <c r="AH1246" s="121"/>
      <c r="AI1246" s="551"/>
      <c r="AJ1246" s="551"/>
      <c r="AK1246" s="551"/>
      <c r="AL1246" s="551"/>
      <c r="AM1246" s="551"/>
      <c r="AN1246" s="551"/>
      <c r="AO1246" s="551"/>
      <c r="AP1246" s="551"/>
      <c r="AQ1246" s="551"/>
      <c r="AR1246" s="551"/>
      <c r="AS1246" s="551"/>
      <c r="AT1246" s="551"/>
      <c r="AU1246" s="551"/>
      <c r="AV1246" s="551"/>
      <c r="AW1246" s="551"/>
      <c r="AX1246" s="551"/>
    </row>
    <row r="1247">
      <c r="A1247" s="570" t="s">
        <v>5967</v>
      </c>
      <c r="B1247" s="570" t="s">
        <v>6020</v>
      </c>
      <c r="C1247" s="570" t="s">
        <v>86</v>
      </c>
      <c r="D1247" s="570" t="s">
        <v>5969</v>
      </c>
      <c r="E1247" s="570" t="s">
        <v>236</v>
      </c>
      <c r="F1247" s="570">
        <v>66</v>
      </c>
      <c r="G1247" s="570">
        <v>64</v>
      </c>
      <c r="H1247" s="570">
        <v>1300</v>
      </c>
      <c r="I1247" s="569"/>
      <c r="J1247" s="121"/>
      <c r="K1247" s="121"/>
      <c r="L1247" s="121"/>
      <c r="M1247" s="570"/>
      <c r="N1247" s="569"/>
      <c r="O1247" s="569"/>
      <c r="P1247" s="569"/>
      <c r="Q1247" s="121"/>
      <c r="R1247" s="121" t="s">
        <v>6021</v>
      </c>
      <c r="S1247" s="121" t="s">
        <v>2742</v>
      </c>
      <c r="T1247" s="121" t="s">
        <v>2766</v>
      </c>
      <c r="U1247" s="121">
        <v>0</v>
      </c>
      <c r="V1247" s="121" t="s">
        <v>2719</v>
      </c>
      <c r="W1247" s="121" t="s">
        <v>3589</v>
      </c>
      <c r="X1247" s="121" t="s">
        <v>2410</v>
      </c>
      <c r="Y1247" s="121" t="s">
        <v>2465</v>
      </c>
      <c r="Z1247" s="121" t="s">
        <v>2768</v>
      </c>
      <c r="AA1247" s="121" t="s">
        <v>3092</v>
      </c>
      <c r="AB1247" s="121" t="s">
        <v>6022</v>
      </c>
      <c r="AC1247" s="121" t="s">
        <v>3805</v>
      </c>
      <c r="AD1247" s="121" t="s">
        <v>5904</v>
      </c>
      <c r="AE1247" s="121" t="s">
        <v>5905</v>
      </c>
      <c r="AF1247" s="121"/>
      <c r="AG1247" s="121"/>
      <c r="AH1247" s="121"/>
      <c r="AI1247" s="551"/>
      <c r="AJ1247" s="551"/>
      <c r="AK1247" s="551"/>
      <c r="AL1247" s="551"/>
      <c r="AM1247" s="551"/>
      <c r="AN1247" s="551"/>
      <c r="AO1247" s="551"/>
      <c r="AP1247" s="551"/>
      <c r="AQ1247" s="551"/>
      <c r="AR1247" s="551"/>
      <c r="AS1247" s="551"/>
      <c r="AT1247" s="551"/>
      <c r="AU1247" s="551"/>
      <c r="AV1247" s="551"/>
      <c r="AW1247" s="551"/>
      <c r="AX1247" s="551"/>
    </row>
    <row r="1248">
      <c r="A1248" s="570" t="s">
        <v>5967</v>
      </c>
      <c r="B1248" s="570" t="s">
        <v>6023</v>
      </c>
      <c r="C1248" s="570" t="s">
        <v>86</v>
      </c>
      <c r="D1248" s="570" t="s">
        <v>5969</v>
      </c>
      <c r="E1248" s="570" t="s">
        <v>236</v>
      </c>
      <c r="F1248" s="570">
        <v>32</v>
      </c>
      <c r="G1248" s="570">
        <v>64</v>
      </c>
      <c r="H1248" s="570">
        <v>2000</v>
      </c>
      <c r="I1248" s="569"/>
      <c r="J1248" s="121"/>
      <c r="K1248" s="121"/>
      <c r="L1248" s="121"/>
      <c r="M1248" s="570"/>
      <c r="N1248" s="569"/>
      <c r="O1248" s="569"/>
      <c r="P1248" s="569"/>
      <c r="Q1248" s="121"/>
      <c r="R1248" s="121" t="s">
        <v>6024</v>
      </c>
      <c r="S1248" s="121" t="s">
        <v>2742</v>
      </c>
      <c r="T1248" s="121" t="s">
        <v>2766</v>
      </c>
      <c r="U1248" s="121">
        <v>0</v>
      </c>
      <c r="V1248" s="121" t="s">
        <v>2719</v>
      </c>
      <c r="W1248" s="121" t="s">
        <v>3589</v>
      </c>
      <c r="X1248" s="121" t="s">
        <v>2410</v>
      </c>
      <c r="Y1248" s="121" t="s">
        <v>2465</v>
      </c>
      <c r="Z1248" s="121" t="s">
        <v>2768</v>
      </c>
      <c r="AA1248" s="121" t="s">
        <v>3092</v>
      </c>
      <c r="AB1248" s="121" t="s">
        <v>6000</v>
      </c>
      <c r="AC1248" s="121" t="s">
        <v>3805</v>
      </c>
      <c r="AD1248" s="121" t="s">
        <v>5904</v>
      </c>
      <c r="AE1248" s="121" t="s">
        <v>5913</v>
      </c>
      <c r="AF1248" s="121"/>
      <c r="AG1248" s="121"/>
      <c r="AH1248" s="121"/>
      <c r="AI1248" s="551"/>
      <c r="AJ1248" s="551"/>
      <c r="AK1248" s="551"/>
      <c r="AL1248" s="551"/>
      <c r="AM1248" s="551"/>
      <c r="AN1248" s="551"/>
      <c r="AO1248" s="551"/>
      <c r="AP1248" s="551"/>
      <c r="AQ1248" s="551"/>
      <c r="AR1248" s="551"/>
      <c r="AS1248" s="551"/>
      <c r="AT1248" s="551"/>
      <c r="AU1248" s="551"/>
      <c r="AV1248" s="551"/>
      <c r="AW1248" s="551"/>
      <c r="AX1248" s="551"/>
    </row>
    <row r="1249">
      <c r="A1249" s="570" t="s">
        <v>5967</v>
      </c>
      <c r="B1249" s="570" t="s">
        <v>6025</v>
      </c>
      <c r="C1249" s="570" t="s">
        <v>86</v>
      </c>
      <c r="D1249" s="570" t="s">
        <v>5969</v>
      </c>
      <c r="E1249" s="570" t="s">
        <v>236</v>
      </c>
      <c r="F1249" s="570">
        <v>32</v>
      </c>
      <c r="G1249" s="570">
        <v>64</v>
      </c>
      <c r="H1249" s="570">
        <v>2000</v>
      </c>
      <c r="I1249" s="569"/>
      <c r="J1249" s="121"/>
      <c r="K1249" s="121"/>
      <c r="L1249" s="121"/>
      <c r="M1249" s="570"/>
      <c r="N1249" s="569"/>
      <c r="O1249" s="569"/>
      <c r="P1249" s="569"/>
      <c r="Q1249" s="121"/>
      <c r="R1249" s="121" t="s">
        <v>6026</v>
      </c>
      <c r="S1249" s="121" t="s">
        <v>2742</v>
      </c>
      <c r="T1249" s="121" t="s">
        <v>2766</v>
      </c>
      <c r="U1249" s="121">
        <v>0</v>
      </c>
      <c r="V1249" s="121" t="s">
        <v>2719</v>
      </c>
      <c r="W1249" s="121" t="s">
        <v>3589</v>
      </c>
      <c r="X1249" s="121" t="s">
        <v>2410</v>
      </c>
      <c r="Y1249" s="121" t="s">
        <v>2465</v>
      </c>
      <c r="Z1249" s="121" t="s">
        <v>2768</v>
      </c>
      <c r="AA1249" s="121" t="s">
        <v>3092</v>
      </c>
      <c r="AB1249" s="121" t="s">
        <v>5994</v>
      </c>
      <c r="AC1249" s="121" t="s">
        <v>3805</v>
      </c>
      <c r="AD1249" s="121" t="s">
        <v>5904</v>
      </c>
      <c r="AE1249" s="121" t="s">
        <v>5913</v>
      </c>
      <c r="AF1249" s="121"/>
      <c r="AG1249" s="121"/>
      <c r="AH1249" s="121"/>
      <c r="AI1249" s="551"/>
      <c r="AJ1249" s="551"/>
      <c r="AK1249" s="551"/>
      <c r="AL1249" s="551"/>
      <c r="AM1249" s="551"/>
      <c r="AN1249" s="551"/>
      <c r="AO1249" s="551"/>
      <c r="AP1249" s="551"/>
      <c r="AQ1249" s="551"/>
      <c r="AR1249" s="551"/>
      <c r="AS1249" s="551"/>
      <c r="AT1249" s="551"/>
      <c r="AU1249" s="551"/>
      <c r="AV1249" s="551"/>
      <c r="AW1249" s="551"/>
      <c r="AX1249" s="551"/>
    </row>
    <row r="1250">
      <c r="A1250" s="570" t="s">
        <v>5967</v>
      </c>
      <c r="B1250" s="570" t="s">
        <v>6027</v>
      </c>
      <c r="C1250" s="570" t="s">
        <v>86</v>
      </c>
      <c r="D1250" s="570" t="s">
        <v>5969</v>
      </c>
      <c r="E1250" s="570" t="s">
        <v>236</v>
      </c>
      <c r="F1250" s="570">
        <v>32</v>
      </c>
      <c r="G1250" s="570">
        <v>64</v>
      </c>
      <c r="H1250" s="570">
        <v>2000</v>
      </c>
      <c r="I1250" s="569"/>
      <c r="J1250" s="121"/>
      <c r="K1250" s="121"/>
      <c r="L1250" s="121"/>
      <c r="M1250" s="570"/>
      <c r="N1250" s="569"/>
      <c r="O1250" s="569"/>
      <c r="P1250" s="569"/>
      <c r="Q1250" s="121"/>
      <c r="R1250" s="121" t="s">
        <v>6028</v>
      </c>
      <c r="S1250" s="121" t="s">
        <v>2742</v>
      </c>
      <c r="T1250" s="121" t="s">
        <v>2766</v>
      </c>
      <c r="U1250" s="121">
        <v>0</v>
      </c>
      <c r="V1250" s="121" t="s">
        <v>2719</v>
      </c>
      <c r="W1250" s="121" t="s">
        <v>3589</v>
      </c>
      <c r="X1250" s="121" t="s">
        <v>2410</v>
      </c>
      <c r="Y1250" s="121" t="s">
        <v>2465</v>
      </c>
      <c r="Z1250" s="121" t="s">
        <v>2768</v>
      </c>
      <c r="AA1250" s="121" t="s">
        <v>3092</v>
      </c>
      <c r="AB1250" s="121" t="s">
        <v>6029</v>
      </c>
      <c r="AC1250" s="121" t="s">
        <v>3805</v>
      </c>
      <c r="AD1250" s="121" t="s">
        <v>5904</v>
      </c>
      <c r="AE1250" s="121" t="s">
        <v>5905</v>
      </c>
      <c r="AF1250" s="121"/>
      <c r="AG1250" s="121"/>
      <c r="AH1250" s="121"/>
      <c r="AI1250" s="551"/>
      <c r="AJ1250" s="551"/>
      <c r="AK1250" s="551"/>
      <c r="AL1250" s="551"/>
      <c r="AM1250" s="551"/>
      <c r="AN1250" s="551"/>
      <c r="AO1250" s="551"/>
      <c r="AP1250" s="551"/>
      <c r="AQ1250" s="551"/>
      <c r="AR1250" s="551"/>
      <c r="AS1250" s="551"/>
      <c r="AT1250" s="551"/>
      <c r="AU1250" s="551"/>
      <c r="AV1250" s="551"/>
      <c r="AW1250" s="551"/>
      <c r="AX1250" s="551"/>
    </row>
    <row r="1251">
      <c r="A1251" s="570" t="s">
        <v>5967</v>
      </c>
      <c r="B1251" s="570" t="s">
        <v>6030</v>
      </c>
      <c r="C1251" s="570" t="s">
        <v>86</v>
      </c>
      <c r="D1251" s="570" t="s">
        <v>5969</v>
      </c>
      <c r="E1251" s="570" t="s">
        <v>236</v>
      </c>
      <c r="F1251" s="570">
        <v>32</v>
      </c>
      <c r="G1251" s="570">
        <v>64</v>
      </c>
      <c r="H1251" s="570">
        <v>3400</v>
      </c>
      <c r="I1251" s="569"/>
      <c r="J1251" s="121"/>
      <c r="K1251" s="121"/>
      <c r="L1251" s="121"/>
      <c r="M1251" s="570"/>
      <c r="N1251" s="569"/>
      <c r="O1251" s="569"/>
      <c r="P1251" s="569"/>
      <c r="Q1251" s="121"/>
      <c r="R1251" s="121" t="s">
        <v>6031</v>
      </c>
      <c r="S1251" s="121" t="s">
        <v>2742</v>
      </c>
      <c r="T1251" s="121" t="s">
        <v>2766</v>
      </c>
      <c r="U1251" s="121">
        <v>0</v>
      </c>
      <c r="V1251" s="121" t="s">
        <v>2719</v>
      </c>
      <c r="W1251" s="121" t="s">
        <v>3589</v>
      </c>
      <c r="X1251" s="121" t="s">
        <v>2410</v>
      </c>
      <c r="Y1251" s="121" t="s">
        <v>2465</v>
      </c>
      <c r="Z1251" s="121" t="s">
        <v>2768</v>
      </c>
      <c r="AA1251" s="121" t="s">
        <v>3092</v>
      </c>
      <c r="AB1251" s="121" t="s">
        <v>6000</v>
      </c>
      <c r="AC1251" s="121" t="s">
        <v>3805</v>
      </c>
      <c r="AD1251" s="121" t="s">
        <v>5904</v>
      </c>
      <c r="AE1251" s="121" t="s">
        <v>5913</v>
      </c>
      <c r="AF1251" s="121"/>
      <c r="AG1251" s="121"/>
      <c r="AH1251" s="121"/>
      <c r="AI1251" s="551"/>
      <c r="AJ1251" s="551"/>
      <c r="AK1251" s="551"/>
      <c r="AL1251" s="551"/>
      <c r="AM1251" s="551"/>
      <c r="AN1251" s="551"/>
      <c r="AO1251" s="551"/>
      <c r="AP1251" s="551"/>
      <c r="AQ1251" s="551"/>
      <c r="AR1251" s="551"/>
      <c r="AS1251" s="551"/>
      <c r="AT1251" s="551"/>
      <c r="AU1251" s="551"/>
      <c r="AV1251" s="551"/>
      <c r="AW1251" s="551"/>
      <c r="AX1251" s="551"/>
    </row>
    <row r="1252">
      <c r="A1252" s="570" t="s">
        <v>5967</v>
      </c>
      <c r="B1252" s="570" t="s">
        <v>6032</v>
      </c>
      <c r="C1252" s="570" t="s">
        <v>86</v>
      </c>
      <c r="D1252" s="570" t="s">
        <v>5969</v>
      </c>
      <c r="E1252" s="570" t="s">
        <v>236</v>
      </c>
      <c r="F1252" s="570">
        <v>32</v>
      </c>
      <c r="G1252" s="570">
        <v>64</v>
      </c>
      <c r="H1252" s="570">
        <v>3400</v>
      </c>
      <c r="I1252" s="569"/>
      <c r="J1252" s="121"/>
      <c r="K1252" s="121"/>
      <c r="L1252" s="121"/>
      <c r="M1252" s="570"/>
      <c r="N1252" s="569"/>
      <c r="O1252" s="569"/>
      <c r="P1252" s="569"/>
      <c r="Q1252" s="121"/>
      <c r="R1252" s="121" t="s">
        <v>6033</v>
      </c>
      <c r="S1252" s="121" t="s">
        <v>2742</v>
      </c>
      <c r="T1252" s="121" t="s">
        <v>2766</v>
      </c>
      <c r="U1252" s="121">
        <v>0</v>
      </c>
      <c r="V1252" s="121" t="s">
        <v>2719</v>
      </c>
      <c r="W1252" s="121" t="s">
        <v>3589</v>
      </c>
      <c r="X1252" s="121" t="s">
        <v>2410</v>
      </c>
      <c r="Y1252" s="121" t="s">
        <v>2465</v>
      </c>
      <c r="Z1252" s="121" t="s">
        <v>2768</v>
      </c>
      <c r="AA1252" s="121" t="s">
        <v>3092</v>
      </c>
      <c r="AB1252" s="121" t="s">
        <v>5984</v>
      </c>
      <c r="AC1252" s="121" t="s">
        <v>3805</v>
      </c>
      <c r="AD1252" s="121" t="s">
        <v>5904</v>
      </c>
      <c r="AE1252" s="121" t="s">
        <v>5985</v>
      </c>
      <c r="AF1252" s="121"/>
      <c r="AG1252" s="121"/>
      <c r="AH1252" s="121"/>
      <c r="AI1252" s="551"/>
      <c r="AJ1252" s="551"/>
      <c r="AK1252" s="551"/>
      <c r="AL1252" s="551"/>
      <c r="AM1252" s="551"/>
      <c r="AN1252" s="551"/>
      <c r="AO1252" s="551"/>
      <c r="AP1252" s="551"/>
      <c r="AQ1252" s="551"/>
      <c r="AR1252" s="551"/>
      <c r="AS1252" s="551"/>
      <c r="AT1252" s="551"/>
      <c r="AU1252" s="551"/>
      <c r="AV1252" s="551"/>
      <c r="AW1252" s="551"/>
      <c r="AX1252" s="551"/>
    </row>
    <row r="1253">
      <c r="A1253" s="570" t="s">
        <v>5967</v>
      </c>
      <c r="B1253" s="570" t="s">
        <v>6034</v>
      </c>
      <c r="C1253" s="570" t="s">
        <v>86</v>
      </c>
      <c r="D1253" s="570" t="s">
        <v>5969</v>
      </c>
      <c r="E1253" s="570" t="s">
        <v>236</v>
      </c>
      <c r="F1253" s="570">
        <v>32</v>
      </c>
      <c r="G1253" s="570">
        <v>64</v>
      </c>
      <c r="H1253" s="570">
        <v>3400</v>
      </c>
      <c r="I1253" s="569"/>
      <c r="J1253" s="121"/>
      <c r="K1253" s="121"/>
      <c r="L1253" s="121"/>
      <c r="M1253" s="570"/>
      <c r="N1253" s="569"/>
      <c r="O1253" s="569"/>
      <c r="P1253" s="569"/>
      <c r="Q1253" s="121"/>
      <c r="R1253" s="121" t="s">
        <v>6035</v>
      </c>
      <c r="S1253" s="121" t="s">
        <v>2742</v>
      </c>
      <c r="T1253" s="121" t="s">
        <v>2766</v>
      </c>
      <c r="U1253" s="121">
        <v>0</v>
      </c>
      <c r="V1253" s="121" t="s">
        <v>2719</v>
      </c>
      <c r="W1253" s="121" t="s">
        <v>3589</v>
      </c>
      <c r="X1253" s="121" t="s">
        <v>2410</v>
      </c>
      <c r="Y1253" s="121" t="s">
        <v>2465</v>
      </c>
      <c r="Z1253" s="121" t="s">
        <v>2768</v>
      </c>
      <c r="AA1253" s="121" t="s">
        <v>3092</v>
      </c>
      <c r="AB1253" s="121" t="s">
        <v>6036</v>
      </c>
      <c r="AC1253" s="121" t="s">
        <v>3805</v>
      </c>
      <c r="AD1253" s="121" t="s">
        <v>5904</v>
      </c>
      <c r="AE1253" s="121" t="s">
        <v>5985</v>
      </c>
      <c r="AF1253" s="121"/>
      <c r="AG1253" s="121"/>
      <c r="AH1253" s="121"/>
      <c r="AI1253" s="551"/>
      <c r="AJ1253" s="551"/>
      <c r="AK1253" s="551"/>
      <c r="AL1253" s="551"/>
      <c r="AM1253" s="551"/>
      <c r="AN1253" s="551"/>
      <c r="AO1253" s="551"/>
      <c r="AP1253" s="551"/>
      <c r="AQ1253" s="551"/>
      <c r="AR1253" s="551"/>
      <c r="AS1253" s="551"/>
      <c r="AT1253" s="551"/>
      <c r="AU1253" s="551"/>
      <c r="AV1253" s="551"/>
      <c r="AW1253" s="551"/>
      <c r="AX1253" s="551"/>
    </row>
    <row r="1254">
      <c r="A1254" s="570" t="s">
        <v>6037</v>
      </c>
      <c r="B1254" s="570" t="s">
        <v>6038</v>
      </c>
      <c r="C1254" s="570" t="s">
        <v>86</v>
      </c>
      <c r="D1254" s="570" t="s">
        <v>5969</v>
      </c>
      <c r="E1254" s="570" t="s">
        <v>236</v>
      </c>
      <c r="F1254" s="570">
        <v>32</v>
      </c>
      <c r="G1254" s="570">
        <v>64</v>
      </c>
      <c r="H1254" s="570">
        <v>1700</v>
      </c>
      <c r="I1254" s="569"/>
      <c r="J1254" s="121"/>
      <c r="K1254" s="121"/>
      <c r="L1254" s="121"/>
      <c r="M1254" s="570"/>
      <c r="N1254" s="569"/>
      <c r="O1254" s="569"/>
      <c r="P1254" s="569"/>
      <c r="Q1254" s="121"/>
      <c r="R1254" s="121" t="s">
        <v>6039</v>
      </c>
      <c r="S1254" s="121" t="s">
        <v>2742</v>
      </c>
      <c r="T1254" s="121" t="s">
        <v>2766</v>
      </c>
      <c r="U1254" s="121">
        <v>0</v>
      </c>
      <c r="V1254" s="121" t="s">
        <v>2719</v>
      </c>
      <c r="W1254" s="121" t="s">
        <v>3589</v>
      </c>
      <c r="X1254" s="121" t="s">
        <v>2410</v>
      </c>
      <c r="Y1254" s="121" t="s">
        <v>2465</v>
      </c>
      <c r="Z1254" s="121" t="s">
        <v>2768</v>
      </c>
      <c r="AA1254" s="121" t="s">
        <v>3092</v>
      </c>
      <c r="AB1254" s="121" t="s">
        <v>6022</v>
      </c>
      <c r="AC1254" s="121" t="s">
        <v>3805</v>
      </c>
      <c r="AD1254" s="121" t="s">
        <v>5904</v>
      </c>
      <c r="AE1254" s="121" t="s">
        <v>5905</v>
      </c>
      <c r="AF1254" s="121"/>
      <c r="AG1254" s="121"/>
      <c r="AH1254" s="121"/>
      <c r="AI1254" s="551"/>
      <c r="AJ1254" s="551"/>
      <c r="AK1254" s="551"/>
      <c r="AL1254" s="551"/>
      <c r="AM1254" s="551"/>
      <c r="AN1254" s="551"/>
      <c r="AO1254" s="551"/>
      <c r="AP1254" s="551"/>
      <c r="AQ1254" s="551"/>
      <c r="AR1254" s="551"/>
      <c r="AS1254" s="551"/>
      <c r="AT1254" s="551"/>
      <c r="AU1254" s="551"/>
      <c r="AV1254" s="551"/>
      <c r="AW1254" s="551"/>
      <c r="AX1254" s="551"/>
    </row>
    <row r="1255">
      <c r="A1255" s="570" t="s">
        <v>6037</v>
      </c>
      <c r="B1255" s="570" t="s">
        <v>6040</v>
      </c>
      <c r="C1255" s="570" t="s">
        <v>86</v>
      </c>
      <c r="D1255" s="570" t="s">
        <v>5969</v>
      </c>
      <c r="E1255" s="570" t="s">
        <v>236</v>
      </c>
      <c r="F1255" s="570">
        <v>32</v>
      </c>
      <c r="G1255" s="570">
        <v>64</v>
      </c>
      <c r="H1255" s="570">
        <v>1700</v>
      </c>
      <c r="I1255" s="569"/>
      <c r="J1255" s="121"/>
      <c r="K1255" s="121"/>
      <c r="L1255" s="121"/>
      <c r="M1255" s="570"/>
      <c r="N1255" s="569"/>
      <c r="O1255" s="569"/>
      <c r="P1255" s="569"/>
      <c r="Q1255" s="121"/>
      <c r="R1255" s="121" t="s">
        <v>6041</v>
      </c>
      <c r="S1255" s="121" t="s">
        <v>2742</v>
      </c>
      <c r="T1255" s="121" t="s">
        <v>2766</v>
      </c>
      <c r="U1255" s="121">
        <v>0</v>
      </c>
      <c r="V1255" s="121" t="s">
        <v>2719</v>
      </c>
      <c r="W1255" s="121" t="s">
        <v>3589</v>
      </c>
      <c r="X1255" s="121" t="s">
        <v>2410</v>
      </c>
      <c r="Y1255" s="121" t="s">
        <v>2465</v>
      </c>
      <c r="Z1255" s="121" t="s">
        <v>2768</v>
      </c>
      <c r="AA1255" s="121" t="s">
        <v>3092</v>
      </c>
      <c r="AB1255" s="121" t="s">
        <v>6029</v>
      </c>
      <c r="AC1255" s="121" t="s">
        <v>3805</v>
      </c>
      <c r="AD1255" s="121" t="s">
        <v>5904</v>
      </c>
      <c r="AE1255" s="121" t="s">
        <v>5905</v>
      </c>
      <c r="AF1255" s="121"/>
      <c r="AG1255" s="121"/>
      <c r="AH1255" s="121"/>
      <c r="AI1255" s="551"/>
      <c r="AJ1255" s="551"/>
      <c r="AK1255" s="551"/>
      <c r="AL1255" s="551"/>
      <c r="AM1255" s="551"/>
      <c r="AN1255" s="551"/>
      <c r="AO1255" s="551"/>
      <c r="AP1255" s="551"/>
      <c r="AQ1255" s="551"/>
      <c r="AR1255" s="551"/>
      <c r="AS1255" s="551"/>
      <c r="AT1255" s="551"/>
      <c r="AU1255" s="551"/>
      <c r="AV1255" s="551"/>
      <c r="AW1255" s="551"/>
      <c r="AX1255" s="551"/>
    </row>
    <row r="1256">
      <c r="A1256" s="570" t="s">
        <v>6037</v>
      </c>
      <c r="B1256" s="570" t="s">
        <v>6042</v>
      </c>
      <c r="C1256" s="570" t="s">
        <v>86</v>
      </c>
      <c r="D1256" s="570" t="s">
        <v>5969</v>
      </c>
      <c r="E1256" s="570" t="s">
        <v>236</v>
      </c>
      <c r="F1256" s="570">
        <v>32</v>
      </c>
      <c r="G1256" s="570">
        <v>64</v>
      </c>
      <c r="H1256" s="570">
        <v>1700</v>
      </c>
      <c r="I1256" s="569"/>
      <c r="J1256" s="121"/>
      <c r="K1256" s="121"/>
      <c r="L1256" s="121"/>
      <c r="M1256" s="570"/>
      <c r="N1256" s="569"/>
      <c r="O1256" s="569"/>
      <c r="P1256" s="569"/>
      <c r="Q1256" s="121"/>
      <c r="R1256" s="121" t="s">
        <v>6043</v>
      </c>
      <c r="S1256" s="121" t="s">
        <v>2742</v>
      </c>
      <c r="T1256" s="121" t="s">
        <v>2766</v>
      </c>
      <c r="U1256" s="121">
        <v>0</v>
      </c>
      <c r="V1256" s="121" t="s">
        <v>2719</v>
      </c>
      <c r="W1256" s="121" t="s">
        <v>3589</v>
      </c>
      <c r="X1256" s="121" t="s">
        <v>2410</v>
      </c>
      <c r="Y1256" s="121" t="s">
        <v>2465</v>
      </c>
      <c r="Z1256" s="121" t="s">
        <v>2768</v>
      </c>
      <c r="AA1256" s="121" t="s">
        <v>3092</v>
      </c>
      <c r="AB1256" s="121" t="s">
        <v>6044</v>
      </c>
      <c r="AC1256" s="121" t="s">
        <v>3805</v>
      </c>
      <c r="AD1256" s="121" t="s">
        <v>5904</v>
      </c>
      <c r="AE1256" s="121" t="s">
        <v>5985</v>
      </c>
      <c r="AF1256" s="121"/>
      <c r="AG1256" s="121"/>
      <c r="AH1256" s="121"/>
      <c r="AI1256" s="551"/>
      <c r="AJ1256" s="551"/>
      <c r="AK1256" s="551"/>
      <c r="AL1256" s="551"/>
      <c r="AM1256" s="551"/>
      <c r="AN1256" s="551"/>
      <c r="AO1256" s="551"/>
      <c r="AP1256" s="551"/>
      <c r="AQ1256" s="551"/>
      <c r="AR1256" s="551"/>
      <c r="AS1256" s="551"/>
      <c r="AT1256" s="551"/>
      <c r="AU1256" s="551"/>
      <c r="AV1256" s="551"/>
      <c r="AW1256" s="551"/>
      <c r="AX1256" s="551"/>
    </row>
    <row r="1257">
      <c r="A1257" s="570" t="s">
        <v>6037</v>
      </c>
      <c r="B1257" s="570" t="s">
        <v>6045</v>
      </c>
      <c r="C1257" s="570" t="s">
        <v>86</v>
      </c>
      <c r="D1257" s="570" t="s">
        <v>5969</v>
      </c>
      <c r="E1257" s="570" t="s">
        <v>236</v>
      </c>
      <c r="F1257" s="570">
        <v>32</v>
      </c>
      <c r="G1257" s="570">
        <v>64</v>
      </c>
      <c r="H1257" s="570">
        <v>1700</v>
      </c>
      <c r="I1257" s="569"/>
      <c r="J1257" s="121"/>
      <c r="K1257" s="121"/>
      <c r="L1257" s="121"/>
      <c r="M1257" s="570"/>
      <c r="N1257" s="569"/>
      <c r="O1257" s="569"/>
      <c r="P1257" s="569"/>
      <c r="Q1257" s="121"/>
      <c r="R1257" s="121" t="s">
        <v>6046</v>
      </c>
      <c r="S1257" s="121" t="s">
        <v>2742</v>
      </c>
      <c r="T1257" s="121" t="s">
        <v>2766</v>
      </c>
      <c r="U1257" s="121">
        <v>0</v>
      </c>
      <c r="V1257" s="121" t="s">
        <v>2719</v>
      </c>
      <c r="W1257" s="121" t="s">
        <v>3589</v>
      </c>
      <c r="X1257" s="121" t="s">
        <v>2410</v>
      </c>
      <c r="Y1257" s="121" t="s">
        <v>2465</v>
      </c>
      <c r="Z1257" s="121" t="s">
        <v>2768</v>
      </c>
      <c r="AA1257" s="121" t="s">
        <v>3092</v>
      </c>
      <c r="AB1257" s="121" t="s">
        <v>5994</v>
      </c>
      <c r="AC1257" s="121" t="s">
        <v>3805</v>
      </c>
      <c r="AD1257" s="121" t="s">
        <v>5904</v>
      </c>
      <c r="AE1257" s="121" t="s">
        <v>5913</v>
      </c>
      <c r="AF1257" s="121"/>
      <c r="AG1257" s="121"/>
      <c r="AH1257" s="121"/>
      <c r="AI1257" s="551"/>
      <c r="AJ1257" s="551"/>
      <c r="AK1257" s="551"/>
      <c r="AL1257" s="551"/>
      <c r="AM1257" s="551"/>
      <c r="AN1257" s="551"/>
      <c r="AO1257" s="551"/>
      <c r="AP1257" s="551"/>
      <c r="AQ1257" s="551"/>
      <c r="AR1257" s="551"/>
      <c r="AS1257" s="551"/>
      <c r="AT1257" s="551"/>
      <c r="AU1257" s="551"/>
      <c r="AV1257" s="551"/>
      <c r="AW1257" s="551"/>
      <c r="AX1257" s="551"/>
    </row>
    <row r="1258">
      <c r="A1258" s="570" t="s">
        <v>6037</v>
      </c>
      <c r="B1258" s="570" t="s">
        <v>6047</v>
      </c>
      <c r="C1258" s="570" t="s">
        <v>86</v>
      </c>
      <c r="D1258" s="570" t="s">
        <v>5969</v>
      </c>
      <c r="E1258" s="570" t="s">
        <v>236</v>
      </c>
      <c r="F1258" s="570">
        <v>32</v>
      </c>
      <c r="G1258" s="570">
        <v>64</v>
      </c>
      <c r="H1258" s="570">
        <v>900</v>
      </c>
      <c r="I1258" s="569"/>
      <c r="J1258" s="121"/>
      <c r="K1258" s="121"/>
      <c r="L1258" s="121"/>
      <c r="M1258" s="570"/>
      <c r="N1258" s="569"/>
      <c r="O1258" s="569"/>
      <c r="P1258" s="569"/>
      <c r="Q1258" s="121"/>
      <c r="R1258" s="121" t="s">
        <v>6048</v>
      </c>
      <c r="S1258" s="121" t="s">
        <v>2742</v>
      </c>
      <c r="T1258" s="121" t="s">
        <v>2766</v>
      </c>
      <c r="U1258" s="121">
        <v>0</v>
      </c>
      <c r="V1258" s="121" t="s">
        <v>2719</v>
      </c>
      <c r="W1258" s="121" t="s">
        <v>3589</v>
      </c>
      <c r="X1258" s="121" t="s">
        <v>2410</v>
      </c>
      <c r="Y1258" s="121" t="s">
        <v>2465</v>
      </c>
      <c r="Z1258" s="121" t="s">
        <v>2768</v>
      </c>
      <c r="AA1258" s="121" t="s">
        <v>3092</v>
      </c>
      <c r="AB1258" s="121" t="s">
        <v>5997</v>
      </c>
      <c r="AC1258" s="121" t="s">
        <v>3805</v>
      </c>
      <c r="AD1258" s="121" t="s">
        <v>5904</v>
      </c>
      <c r="AE1258" s="121" t="s">
        <v>5985</v>
      </c>
      <c r="AF1258" s="121"/>
      <c r="AG1258" s="121"/>
      <c r="AH1258" s="121"/>
      <c r="AI1258" s="551"/>
      <c r="AJ1258" s="551"/>
      <c r="AK1258" s="551"/>
      <c r="AL1258" s="551"/>
      <c r="AM1258" s="551"/>
      <c r="AN1258" s="551"/>
      <c r="AO1258" s="551"/>
      <c r="AP1258" s="551"/>
      <c r="AQ1258" s="551"/>
      <c r="AR1258" s="551"/>
      <c r="AS1258" s="551"/>
      <c r="AT1258" s="551"/>
      <c r="AU1258" s="551"/>
      <c r="AV1258" s="551"/>
      <c r="AW1258" s="551"/>
      <c r="AX1258" s="551"/>
    </row>
    <row r="1259">
      <c r="A1259" s="570" t="s">
        <v>6037</v>
      </c>
      <c r="B1259" s="570" t="s">
        <v>6049</v>
      </c>
      <c r="C1259" s="570" t="s">
        <v>86</v>
      </c>
      <c r="D1259" s="570" t="s">
        <v>5969</v>
      </c>
      <c r="E1259" s="570" t="s">
        <v>236</v>
      </c>
      <c r="F1259" s="570">
        <v>32</v>
      </c>
      <c r="G1259" s="570">
        <v>64</v>
      </c>
      <c r="H1259" s="570">
        <v>900</v>
      </c>
      <c r="I1259" s="569"/>
      <c r="J1259" s="121"/>
      <c r="K1259" s="121"/>
      <c r="L1259" s="121"/>
      <c r="M1259" s="570"/>
      <c r="N1259" s="569"/>
      <c r="O1259" s="569"/>
      <c r="P1259" s="569"/>
      <c r="Q1259" s="121"/>
      <c r="R1259" s="121" t="s">
        <v>6050</v>
      </c>
      <c r="S1259" s="121" t="s">
        <v>2742</v>
      </c>
      <c r="T1259" s="121" t="s">
        <v>2766</v>
      </c>
      <c r="U1259" s="121">
        <v>0</v>
      </c>
      <c r="V1259" s="121" t="s">
        <v>2719</v>
      </c>
      <c r="W1259" s="121" t="s">
        <v>3589</v>
      </c>
      <c r="X1259" s="121" t="s">
        <v>2410</v>
      </c>
      <c r="Y1259" s="121" t="s">
        <v>2465</v>
      </c>
      <c r="Z1259" s="121" t="s">
        <v>2768</v>
      </c>
      <c r="AA1259" s="121" t="s">
        <v>3092</v>
      </c>
      <c r="AB1259" s="121" t="s">
        <v>6000</v>
      </c>
      <c r="AC1259" s="121" t="s">
        <v>3805</v>
      </c>
      <c r="AD1259" s="121" t="s">
        <v>5904</v>
      </c>
      <c r="AE1259" s="121" t="s">
        <v>5913</v>
      </c>
      <c r="AF1259" s="121"/>
      <c r="AG1259" s="121"/>
      <c r="AH1259" s="121"/>
      <c r="AI1259" s="551"/>
      <c r="AJ1259" s="551"/>
      <c r="AK1259" s="551"/>
      <c r="AL1259" s="551"/>
      <c r="AM1259" s="551"/>
      <c r="AN1259" s="551"/>
      <c r="AO1259" s="551"/>
      <c r="AP1259" s="551"/>
      <c r="AQ1259" s="551"/>
      <c r="AR1259" s="551"/>
      <c r="AS1259" s="551"/>
      <c r="AT1259" s="551"/>
      <c r="AU1259" s="551"/>
      <c r="AV1259" s="551"/>
      <c r="AW1259" s="551"/>
      <c r="AX1259" s="551"/>
    </row>
    <row r="1260">
      <c r="A1260" s="570" t="s">
        <v>6037</v>
      </c>
      <c r="B1260" s="570" t="s">
        <v>6051</v>
      </c>
      <c r="C1260" s="570" t="s">
        <v>86</v>
      </c>
      <c r="D1260" s="570" t="s">
        <v>5969</v>
      </c>
      <c r="E1260" s="570" t="s">
        <v>236</v>
      </c>
      <c r="F1260" s="570">
        <v>32</v>
      </c>
      <c r="G1260" s="570">
        <v>64</v>
      </c>
      <c r="H1260" s="570">
        <v>900</v>
      </c>
      <c r="I1260" s="569"/>
      <c r="J1260" s="121"/>
      <c r="K1260" s="121"/>
      <c r="L1260" s="121"/>
      <c r="M1260" s="570"/>
      <c r="N1260" s="569"/>
      <c r="O1260" s="569"/>
      <c r="P1260" s="569"/>
      <c r="Q1260" s="121"/>
      <c r="R1260" s="121" t="s">
        <v>6052</v>
      </c>
      <c r="S1260" s="121" t="s">
        <v>2742</v>
      </c>
      <c r="T1260" s="121" t="s">
        <v>2766</v>
      </c>
      <c r="U1260" s="121">
        <v>0</v>
      </c>
      <c r="V1260" s="121" t="s">
        <v>2719</v>
      </c>
      <c r="W1260" s="121" t="s">
        <v>3589</v>
      </c>
      <c r="X1260" s="121" t="s">
        <v>2410</v>
      </c>
      <c r="Y1260" s="121" t="s">
        <v>2465</v>
      </c>
      <c r="Z1260" s="121" t="s">
        <v>2768</v>
      </c>
      <c r="AA1260" s="121" t="s">
        <v>3092</v>
      </c>
      <c r="AB1260" s="121" t="s">
        <v>6053</v>
      </c>
      <c r="AC1260" s="121" t="s">
        <v>3805</v>
      </c>
      <c r="AD1260" s="121" t="s">
        <v>5904</v>
      </c>
      <c r="AE1260" s="121" t="s">
        <v>5985</v>
      </c>
      <c r="AF1260" s="121"/>
      <c r="AG1260" s="121"/>
      <c r="AH1260" s="121"/>
      <c r="AI1260" s="551"/>
      <c r="AJ1260" s="551"/>
      <c r="AK1260" s="551"/>
      <c r="AL1260" s="551"/>
      <c r="AM1260" s="551"/>
      <c r="AN1260" s="551"/>
      <c r="AO1260" s="551"/>
      <c r="AP1260" s="551"/>
      <c r="AQ1260" s="551"/>
      <c r="AR1260" s="551"/>
      <c r="AS1260" s="551"/>
      <c r="AT1260" s="551"/>
      <c r="AU1260" s="551"/>
      <c r="AV1260" s="551"/>
      <c r="AW1260" s="551"/>
      <c r="AX1260" s="551"/>
    </row>
    <row r="1261">
      <c r="A1261" s="570" t="s">
        <v>6037</v>
      </c>
      <c r="B1261" s="570" t="s">
        <v>6054</v>
      </c>
      <c r="C1261" s="570" t="s">
        <v>86</v>
      </c>
      <c r="D1261" s="570" t="s">
        <v>5969</v>
      </c>
      <c r="E1261" s="570" t="s">
        <v>236</v>
      </c>
      <c r="F1261" s="570">
        <v>32</v>
      </c>
      <c r="G1261" s="570">
        <v>64</v>
      </c>
      <c r="H1261" s="570">
        <v>1400</v>
      </c>
      <c r="I1261" s="569"/>
      <c r="J1261" s="121"/>
      <c r="K1261" s="121"/>
      <c r="L1261" s="121"/>
      <c r="M1261" s="570"/>
      <c r="N1261" s="569"/>
      <c r="O1261" s="569"/>
      <c r="P1261" s="569"/>
      <c r="Q1261" s="121"/>
      <c r="R1261" s="121" t="s">
        <v>6055</v>
      </c>
      <c r="S1261" s="121" t="s">
        <v>2742</v>
      </c>
      <c r="T1261" s="121" t="s">
        <v>2766</v>
      </c>
      <c r="U1261" s="121">
        <v>0</v>
      </c>
      <c r="V1261" s="121" t="s">
        <v>2719</v>
      </c>
      <c r="W1261" s="121" t="s">
        <v>3589</v>
      </c>
      <c r="X1261" s="121" t="s">
        <v>2410</v>
      </c>
      <c r="Y1261" s="121" t="s">
        <v>2465</v>
      </c>
      <c r="Z1261" s="121" t="s">
        <v>2768</v>
      </c>
      <c r="AA1261" s="121" t="s">
        <v>3092</v>
      </c>
      <c r="AB1261" s="121" t="s">
        <v>5912</v>
      </c>
      <c r="AC1261" s="121" t="s">
        <v>3805</v>
      </c>
      <c r="AD1261" s="121" t="s">
        <v>5904</v>
      </c>
      <c r="AE1261" s="121" t="s">
        <v>5913</v>
      </c>
      <c r="AF1261" s="121"/>
      <c r="AG1261" s="121"/>
      <c r="AH1261" s="121"/>
      <c r="AI1261" s="551"/>
      <c r="AJ1261" s="551"/>
      <c r="AK1261" s="551"/>
      <c r="AL1261" s="551"/>
      <c r="AM1261" s="551"/>
      <c r="AN1261" s="551"/>
      <c r="AO1261" s="551"/>
      <c r="AP1261" s="551"/>
      <c r="AQ1261" s="551"/>
      <c r="AR1261" s="551"/>
      <c r="AS1261" s="551"/>
      <c r="AT1261" s="551"/>
      <c r="AU1261" s="551"/>
      <c r="AV1261" s="551"/>
      <c r="AW1261" s="551"/>
      <c r="AX1261" s="551"/>
    </row>
    <row r="1262">
      <c r="A1262" s="570" t="s">
        <v>6037</v>
      </c>
      <c r="B1262" s="570" t="s">
        <v>6056</v>
      </c>
      <c r="C1262" s="570" t="s">
        <v>86</v>
      </c>
      <c r="D1262" s="570" t="s">
        <v>5969</v>
      </c>
      <c r="E1262" s="570" t="s">
        <v>236</v>
      </c>
      <c r="F1262" s="570">
        <v>32</v>
      </c>
      <c r="G1262" s="570">
        <v>64</v>
      </c>
      <c r="H1262" s="570">
        <v>1400</v>
      </c>
      <c r="I1262" s="569"/>
      <c r="J1262" s="121"/>
      <c r="K1262" s="121"/>
      <c r="L1262" s="121"/>
      <c r="M1262" s="570"/>
      <c r="N1262" s="569"/>
      <c r="O1262" s="569"/>
      <c r="P1262" s="569"/>
      <c r="Q1262" s="121"/>
      <c r="R1262" s="121" t="s">
        <v>6057</v>
      </c>
      <c r="S1262" s="121" t="s">
        <v>2742</v>
      </c>
      <c r="T1262" s="121" t="s">
        <v>2766</v>
      </c>
      <c r="U1262" s="121">
        <v>0</v>
      </c>
      <c r="V1262" s="121" t="s">
        <v>2719</v>
      </c>
      <c r="W1262" s="121" t="s">
        <v>3589</v>
      </c>
      <c r="X1262" s="121" t="s">
        <v>2410</v>
      </c>
      <c r="Y1262" s="121" t="s">
        <v>2465</v>
      </c>
      <c r="Z1262" s="121" t="s">
        <v>2768</v>
      </c>
      <c r="AA1262" s="121" t="s">
        <v>3092</v>
      </c>
      <c r="AB1262" s="121" t="s">
        <v>6053</v>
      </c>
      <c r="AC1262" s="121" t="s">
        <v>3805</v>
      </c>
      <c r="AD1262" s="121" t="s">
        <v>5904</v>
      </c>
      <c r="AE1262" s="121" t="s">
        <v>5985</v>
      </c>
      <c r="AF1262" s="121"/>
      <c r="AG1262" s="121"/>
      <c r="AH1262" s="121"/>
      <c r="AI1262" s="551"/>
      <c r="AJ1262" s="551"/>
      <c r="AK1262" s="551"/>
      <c r="AL1262" s="551"/>
      <c r="AM1262" s="551"/>
      <c r="AN1262" s="551"/>
      <c r="AO1262" s="551"/>
      <c r="AP1262" s="551"/>
      <c r="AQ1262" s="551"/>
      <c r="AR1262" s="551"/>
      <c r="AS1262" s="551"/>
      <c r="AT1262" s="551"/>
      <c r="AU1262" s="551"/>
      <c r="AV1262" s="551"/>
      <c r="AW1262" s="551"/>
      <c r="AX1262" s="551"/>
    </row>
    <row r="1263">
      <c r="A1263" s="570" t="s">
        <v>6037</v>
      </c>
      <c r="B1263" s="570" t="s">
        <v>6058</v>
      </c>
      <c r="C1263" s="570" t="s">
        <v>86</v>
      </c>
      <c r="D1263" s="570" t="s">
        <v>5969</v>
      </c>
      <c r="E1263" s="570" t="s">
        <v>236</v>
      </c>
      <c r="F1263" s="570">
        <v>32</v>
      </c>
      <c r="G1263" s="570">
        <v>64</v>
      </c>
      <c r="H1263" s="570">
        <v>1400</v>
      </c>
      <c r="I1263" s="569"/>
      <c r="J1263" s="121"/>
      <c r="K1263" s="121"/>
      <c r="L1263" s="121"/>
      <c r="M1263" s="570"/>
      <c r="N1263" s="569"/>
      <c r="O1263" s="569"/>
      <c r="P1263" s="569"/>
      <c r="Q1263" s="121"/>
      <c r="R1263" s="121" t="s">
        <v>6059</v>
      </c>
      <c r="S1263" s="121" t="s">
        <v>2742</v>
      </c>
      <c r="T1263" s="121" t="s">
        <v>2766</v>
      </c>
      <c r="U1263" s="121">
        <v>0</v>
      </c>
      <c r="V1263" s="121" t="s">
        <v>2719</v>
      </c>
      <c r="W1263" s="121" t="s">
        <v>3589</v>
      </c>
      <c r="X1263" s="121" t="s">
        <v>2410</v>
      </c>
      <c r="Y1263" s="121" t="s">
        <v>2465</v>
      </c>
      <c r="Z1263" s="121" t="s">
        <v>2768</v>
      </c>
      <c r="AA1263" s="121" t="s">
        <v>3092</v>
      </c>
      <c r="AB1263" s="121" t="s">
        <v>6060</v>
      </c>
      <c r="AC1263" s="121" t="s">
        <v>3805</v>
      </c>
      <c r="AD1263" s="121" t="s">
        <v>5904</v>
      </c>
      <c r="AE1263" s="121" t="s">
        <v>5985</v>
      </c>
      <c r="AF1263" s="121"/>
      <c r="AG1263" s="121"/>
      <c r="AH1263" s="121"/>
      <c r="AI1263" s="551"/>
      <c r="AJ1263" s="551"/>
      <c r="AK1263" s="551"/>
      <c r="AL1263" s="551"/>
      <c r="AM1263" s="551"/>
      <c r="AN1263" s="551"/>
      <c r="AO1263" s="551"/>
      <c r="AP1263" s="551"/>
      <c r="AQ1263" s="551"/>
      <c r="AR1263" s="551"/>
      <c r="AS1263" s="551"/>
      <c r="AT1263" s="551"/>
      <c r="AU1263" s="551"/>
      <c r="AV1263" s="551"/>
      <c r="AW1263" s="551"/>
      <c r="AX1263" s="551"/>
    </row>
    <row r="1264">
      <c r="A1264" s="570" t="s">
        <v>6037</v>
      </c>
      <c r="B1264" s="570" t="s">
        <v>6061</v>
      </c>
      <c r="C1264" s="570" t="s">
        <v>86</v>
      </c>
      <c r="D1264" s="570" t="s">
        <v>5969</v>
      </c>
      <c r="E1264" s="570" t="s">
        <v>236</v>
      </c>
      <c r="F1264" s="570">
        <v>32</v>
      </c>
      <c r="G1264" s="570">
        <v>64</v>
      </c>
      <c r="H1264" s="570">
        <v>3000</v>
      </c>
      <c r="I1264" s="569"/>
      <c r="J1264" s="121"/>
      <c r="K1264" s="121"/>
      <c r="L1264" s="121"/>
      <c r="M1264" s="570"/>
      <c r="N1264" s="569"/>
      <c r="O1264" s="569"/>
      <c r="P1264" s="569"/>
      <c r="Q1264" s="121"/>
      <c r="R1264" s="121" t="s">
        <v>6062</v>
      </c>
      <c r="S1264" s="121" t="s">
        <v>2742</v>
      </c>
      <c r="T1264" s="121" t="s">
        <v>2766</v>
      </c>
      <c r="U1264" s="121">
        <v>0</v>
      </c>
      <c r="V1264" s="121" t="s">
        <v>2719</v>
      </c>
      <c r="W1264" s="121" t="s">
        <v>3589</v>
      </c>
      <c r="X1264" s="121" t="s">
        <v>2410</v>
      </c>
      <c r="Y1264" s="121" t="s">
        <v>2465</v>
      </c>
      <c r="Z1264" s="121" t="s">
        <v>2768</v>
      </c>
      <c r="AA1264" s="121" t="s">
        <v>3092</v>
      </c>
      <c r="AB1264" s="121" t="s">
        <v>6063</v>
      </c>
      <c r="AC1264" s="121" t="s">
        <v>3805</v>
      </c>
      <c r="AD1264" s="121" t="s">
        <v>5904</v>
      </c>
      <c r="AE1264" s="121" t="s">
        <v>5981</v>
      </c>
      <c r="AF1264" s="121"/>
      <c r="AG1264" s="121"/>
      <c r="AH1264" s="121"/>
      <c r="AI1264" s="551"/>
      <c r="AJ1264" s="551"/>
      <c r="AK1264" s="551"/>
      <c r="AL1264" s="551"/>
      <c r="AM1264" s="551"/>
      <c r="AN1264" s="551"/>
      <c r="AO1264" s="551"/>
      <c r="AP1264" s="551"/>
      <c r="AQ1264" s="551"/>
      <c r="AR1264" s="551"/>
      <c r="AS1264" s="551"/>
      <c r="AT1264" s="551"/>
      <c r="AU1264" s="551"/>
      <c r="AV1264" s="551"/>
      <c r="AW1264" s="551"/>
      <c r="AX1264" s="551"/>
    </row>
    <row r="1265">
      <c r="A1265" s="570" t="s">
        <v>6037</v>
      </c>
      <c r="B1265" s="570" t="s">
        <v>6064</v>
      </c>
      <c r="C1265" s="570" t="s">
        <v>86</v>
      </c>
      <c r="D1265" s="570" t="s">
        <v>5969</v>
      </c>
      <c r="E1265" s="570" t="s">
        <v>236</v>
      </c>
      <c r="F1265" s="570">
        <v>32</v>
      </c>
      <c r="G1265" s="570">
        <v>64</v>
      </c>
      <c r="H1265" s="570">
        <v>3000</v>
      </c>
      <c r="I1265" s="569"/>
      <c r="J1265" s="121"/>
      <c r="K1265" s="121"/>
      <c r="L1265" s="121"/>
      <c r="M1265" s="570"/>
      <c r="N1265" s="569"/>
      <c r="O1265" s="569"/>
      <c r="P1265" s="569"/>
      <c r="Q1265" s="121"/>
      <c r="R1265" s="121" t="s">
        <v>6065</v>
      </c>
      <c r="S1265" s="121" t="s">
        <v>2742</v>
      </c>
      <c r="T1265" s="121" t="s">
        <v>2766</v>
      </c>
      <c r="U1265" s="121">
        <v>0</v>
      </c>
      <c r="V1265" s="121" t="s">
        <v>2719</v>
      </c>
      <c r="W1265" s="121" t="s">
        <v>3589</v>
      </c>
      <c r="X1265" s="121" t="s">
        <v>2410</v>
      </c>
      <c r="Y1265" s="121" t="s">
        <v>2465</v>
      </c>
      <c r="Z1265" s="121" t="s">
        <v>2768</v>
      </c>
      <c r="AA1265" s="121" t="s">
        <v>3092</v>
      </c>
      <c r="AB1265" s="121" t="s">
        <v>6060</v>
      </c>
      <c r="AC1265" s="121" t="s">
        <v>3805</v>
      </c>
      <c r="AD1265" s="121" t="s">
        <v>5904</v>
      </c>
      <c r="AE1265" s="121" t="s">
        <v>5985</v>
      </c>
      <c r="AF1265" s="121"/>
      <c r="AG1265" s="121"/>
      <c r="AH1265" s="121"/>
      <c r="AI1265" s="551"/>
      <c r="AJ1265" s="551"/>
      <c r="AK1265" s="551"/>
      <c r="AL1265" s="551"/>
      <c r="AM1265" s="551"/>
      <c r="AN1265" s="551"/>
      <c r="AO1265" s="551"/>
      <c r="AP1265" s="551"/>
      <c r="AQ1265" s="551"/>
      <c r="AR1265" s="551"/>
      <c r="AS1265" s="551"/>
      <c r="AT1265" s="551"/>
      <c r="AU1265" s="551"/>
      <c r="AV1265" s="551"/>
      <c r="AW1265" s="551"/>
      <c r="AX1265" s="551"/>
    </row>
    <row r="1266">
      <c r="A1266" s="570" t="s">
        <v>6037</v>
      </c>
      <c r="B1266" s="570" t="s">
        <v>6066</v>
      </c>
      <c r="C1266" s="570" t="s">
        <v>86</v>
      </c>
      <c r="D1266" s="570" t="s">
        <v>5969</v>
      </c>
      <c r="E1266" s="570" t="s">
        <v>236</v>
      </c>
      <c r="F1266" s="570">
        <v>32</v>
      </c>
      <c r="G1266" s="570">
        <v>64</v>
      </c>
      <c r="H1266" s="570">
        <v>3000</v>
      </c>
      <c r="I1266" s="569"/>
      <c r="J1266" s="121"/>
      <c r="K1266" s="121"/>
      <c r="L1266" s="121"/>
      <c r="M1266" s="570"/>
      <c r="N1266" s="569"/>
      <c r="O1266" s="569"/>
      <c r="P1266" s="569"/>
      <c r="Q1266" s="121"/>
      <c r="R1266" s="121" t="s">
        <v>6067</v>
      </c>
      <c r="S1266" s="121" t="s">
        <v>2742</v>
      </c>
      <c r="T1266" s="121" t="s">
        <v>2766</v>
      </c>
      <c r="U1266" s="121">
        <v>0</v>
      </c>
      <c r="V1266" s="121" t="s">
        <v>2719</v>
      </c>
      <c r="W1266" s="121" t="s">
        <v>3589</v>
      </c>
      <c r="X1266" s="121" t="s">
        <v>2410</v>
      </c>
      <c r="Y1266" s="121" t="s">
        <v>2465</v>
      </c>
      <c r="Z1266" s="121" t="s">
        <v>2768</v>
      </c>
      <c r="AA1266" s="121" t="s">
        <v>3092</v>
      </c>
      <c r="AB1266" s="121" t="s">
        <v>6060</v>
      </c>
      <c r="AC1266" s="121" t="s">
        <v>3805</v>
      </c>
      <c r="AD1266" s="121" t="s">
        <v>5904</v>
      </c>
      <c r="AE1266" s="121" t="s">
        <v>5985</v>
      </c>
      <c r="AF1266" s="121"/>
      <c r="AG1266" s="121"/>
      <c r="AH1266" s="121"/>
      <c r="AI1266" s="551"/>
      <c r="AJ1266" s="551"/>
      <c r="AK1266" s="551"/>
      <c r="AL1266" s="551"/>
      <c r="AM1266" s="551"/>
      <c r="AN1266" s="551"/>
      <c r="AO1266" s="551"/>
      <c r="AP1266" s="551"/>
      <c r="AQ1266" s="551"/>
      <c r="AR1266" s="551"/>
      <c r="AS1266" s="551"/>
      <c r="AT1266" s="551"/>
      <c r="AU1266" s="551"/>
      <c r="AV1266" s="551"/>
      <c r="AW1266" s="551"/>
      <c r="AX1266" s="551"/>
    </row>
    <row r="1267">
      <c r="A1267" s="570" t="s">
        <v>6037</v>
      </c>
      <c r="B1267" s="570" t="s">
        <v>6068</v>
      </c>
      <c r="C1267" s="570" t="s">
        <v>86</v>
      </c>
      <c r="D1267" s="570" t="s">
        <v>5969</v>
      </c>
      <c r="E1267" s="570" t="s">
        <v>236</v>
      </c>
      <c r="F1267" s="570">
        <v>32</v>
      </c>
      <c r="G1267" s="570">
        <v>64</v>
      </c>
      <c r="H1267" s="570">
        <v>3800</v>
      </c>
      <c r="I1267" s="569"/>
      <c r="J1267" s="121"/>
      <c r="K1267" s="121"/>
      <c r="L1267" s="121"/>
      <c r="M1267" s="570"/>
      <c r="N1267" s="569"/>
      <c r="O1267" s="569"/>
      <c r="P1267" s="569"/>
      <c r="Q1267" s="121"/>
      <c r="R1267" s="121" t="s">
        <v>6069</v>
      </c>
      <c r="S1267" s="121" t="s">
        <v>2742</v>
      </c>
      <c r="T1267" s="121" t="s">
        <v>2766</v>
      </c>
      <c r="U1267" s="121">
        <v>0</v>
      </c>
      <c r="V1267" s="121" t="s">
        <v>2719</v>
      </c>
      <c r="W1267" s="121" t="s">
        <v>3589</v>
      </c>
      <c r="X1267" s="121" t="s">
        <v>2410</v>
      </c>
      <c r="Y1267" s="121" t="s">
        <v>2465</v>
      </c>
      <c r="Z1267" s="121" t="s">
        <v>2768</v>
      </c>
      <c r="AA1267" s="121" t="s">
        <v>3092</v>
      </c>
      <c r="AB1267" s="121" t="s">
        <v>6060</v>
      </c>
      <c r="AC1267" s="121" t="s">
        <v>3805</v>
      </c>
      <c r="AD1267" s="121" t="s">
        <v>5904</v>
      </c>
      <c r="AE1267" s="121" t="s">
        <v>5985</v>
      </c>
      <c r="AF1267" s="121"/>
      <c r="AG1267" s="121"/>
      <c r="AH1267" s="121"/>
      <c r="AI1267" s="551"/>
      <c r="AJ1267" s="551"/>
      <c r="AK1267" s="551"/>
      <c r="AL1267" s="551"/>
      <c r="AM1267" s="551"/>
      <c r="AN1267" s="551"/>
      <c r="AO1267" s="551"/>
      <c r="AP1267" s="551"/>
      <c r="AQ1267" s="551"/>
      <c r="AR1267" s="551"/>
      <c r="AS1267" s="551"/>
      <c r="AT1267" s="551"/>
      <c r="AU1267" s="551"/>
      <c r="AV1267" s="551"/>
      <c r="AW1267" s="551"/>
      <c r="AX1267" s="551"/>
    </row>
    <row r="1268">
      <c r="A1268" s="570" t="s">
        <v>6037</v>
      </c>
      <c r="B1268" s="570" t="s">
        <v>6070</v>
      </c>
      <c r="C1268" s="570" t="s">
        <v>86</v>
      </c>
      <c r="D1268" s="570" t="s">
        <v>5969</v>
      </c>
      <c r="E1268" s="570" t="s">
        <v>236</v>
      </c>
      <c r="F1268" s="570">
        <v>32</v>
      </c>
      <c r="G1268" s="570">
        <v>64</v>
      </c>
      <c r="H1268" s="570">
        <v>3800</v>
      </c>
      <c r="I1268" s="569"/>
      <c r="J1268" s="121"/>
      <c r="K1268" s="121"/>
      <c r="L1268" s="121"/>
      <c r="M1268" s="570"/>
      <c r="N1268" s="569"/>
      <c r="O1268" s="569"/>
      <c r="P1268" s="569"/>
      <c r="Q1268" s="121"/>
      <c r="R1268" s="121" t="s">
        <v>6071</v>
      </c>
      <c r="S1268" s="121" t="s">
        <v>2742</v>
      </c>
      <c r="T1268" s="121" t="s">
        <v>2766</v>
      </c>
      <c r="U1268" s="121">
        <v>0</v>
      </c>
      <c r="V1268" s="121" t="s">
        <v>2719</v>
      </c>
      <c r="W1268" s="121" t="s">
        <v>3589</v>
      </c>
      <c r="X1268" s="121" t="s">
        <v>2410</v>
      </c>
      <c r="Y1268" s="121" t="s">
        <v>2465</v>
      </c>
      <c r="Z1268" s="121" t="s">
        <v>2768</v>
      </c>
      <c r="AA1268" s="121" t="s">
        <v>3092</v>
      </c>
      <c r="AB1268" s="121" t="s">
        <v>5994</v>
      </c>
      <c r="AC1268" s="121" t="s">
        <v>3805</v>
      </c>
      <c r="AD1268" s="121" t="s">
        <v>5904</v>
      </c>
      <c r="AE1268" s="121" t="s">
        <v>5913</v>
      </c>
      <c r="AF1268" s="121"/>
      <c r="AG1268" s="121"/>
      <c r="AH1268" s="121"/>
      <c r="AI1268" s="551"/>
      <c r="AJ1268" s="551"/>
      <c r="AK1268" s="551"/>
      <c r="AL1268" s="551"/>
      <c r="AM1268" s="551"/>
      <c r="AN1268" s="551"/>
      <c r="AO1268" s="551"/>
      <c r="AP1268" s="551"/>
      <c r="AQ1268" s="551"/>
      <c r="AR1268" s="551"/>
      <c r="AS1268" s="551"/>
      <c r="AT1268" s="551"/>
      <c r="AU1268" s="551"/>
      <c r="AV1268" s="551"/>
      <c r="AW1268" s="551"/>
      <c r="AX1268" s="551"/>
    </row>
    <row r="1269">
      <c r="A1269" s="570" t="s">
        <v>6037</v>
      </c>
      <c r="B1269" s="570" t="s">
        <v>6072</v>
      </c>
      <c r="C1269" s="570" t="s">
        <v>86</v>
      </c>
      <c r="D1269" s="570" t="s">
        <v>5969</v>
      </c>
      <c r="E1269" s="570" t="s">
        <v>236</v>
      </c>
      <c r="F1269" s="570">
        <v>32</v>
      </c>
      <c r="G1269" s="570">
        <v>64</v>
      </c>
      <c r="H1269" s="570">
        <v>3800</v>
      </c>
      <c r="I1269" s="569"/>
      <c r="J1269" s="121"/>
      <c r="K1269" s="121"/>
      <c r="L1269" s="121"/>
      <c r="M1269" s="570"/>
      <c r="N1269" s="569"/>
      <c r="O1269" s="569"/>
      <c r="P1269" s="569"/>
      <c r="Q1269" s="121"/>
      <c r="R1269" s="121" t="s">
        <v>6073</v>
      </c>
      <c r="S1269" s="121" t="s">
        <v>2742</v>
      </c>
      <c r="T1269" s="121" t="s">
        <v>2766</v>
      </c>
      <c r="U1269" s="121">
        <v>0</v>
      </c>
      <c r="V1269" s="121" t="s">
        <v>2719</v>
      </c>
      <c r="W1269" s="121" t="s">
        <v>3589</v>
      </c>
      <c r="X1269" s="121" t="s">
        <v>2410</v>
      </c>
      <c r="Y1269" s="121" t="s">
        <v>2465</v>
      </c>
      <c r="Z1269" s="121" t="s">
        <v>2768</v>
      </c>
      <c r="AA1269" s="121" t="s">
        <v>3092</v>
      </c>
      <c r="AB1269" s="121" t="s">
        <v>6074</v>
      </c>
      <c r="AC1269" s="121" t="s">
        <v>3805</v>
      </c>
      <c r="AD1269" s="121" t="s">
        <v>5904</v>
      </c>
      <c r="AE1269" s="121" t="s">
        <v>5981</v>
      </c>
      <c r="AF1269" s="121"/>
      <c r="AG1269" s="121"/>
      <c r="AH1269" s="121"/>
      <c r="AI1269" s="551"/>
      <c r="AJ1269" s="551"/>
      <c r="AK1269" s="551"/>
      <c r="AL1269" s="551"/>
      <c r="AM1269" s="551"/>
      <c r="AN1269" s="551"/>
      <c r="AO1269" s="551"/>
      <c r="AP1269" s="551"/>
      <c r="AQ1269" s="551"/>
      <c r="AR1269" s="551"/>
      <c r="AS1269" s="551"/>
      <c r="AT1269" s="551"/>
      <c r="AU1269" s="551"/>
      <c r="AV1269" s="551"/>
      <c r="AW1269" s="551"/>
      <c r="AX1269" s="551"/>
    </row>
    <row r="1270">
      <c r="A1270" s="570" t="s">
        <v>6075</v>
      </c>
      <c r="B1270" s="570" t="s">
        <v>6076</v>
      </c>
      <c r="C1270" s="570" t="s">
        <v>86</v>
      </c>
      <c r="D1270" s="570" t="s">
        <v>5969</v>
      </c>
      <c r="E1270" s="570" t="s">
        <v>236</v>
      </c>
      <c r="F1270" s="570">
        <v>32</v>
      </c>
      <c r="G1270" s="570">
        <v>50</v>
      </c>
      <c r="H1270" s="570">
        <v>750</v>
      </c>
      <c r="I1270" s="569"/>
      <c r="J1270" s="121"/>
      <c r="K1270" s="121"/>
      <c r="L1270" s="121"/>
      <c r="M1270" s="570"/>
      <c r="N1270" s="569"/>
      <c r="O1270" s="569"/>
      <c r="P1270" s="569"/>
      <c r="Q1270" s="121"/>
      <c r="R1270" s="121" t="s">
        <v>6077</v>
      </c>
      <c r="S1270" s="121" t="s">
        <v>2742</v>
      </c>
      <c r="T1270" s="121" t="s">
        <v>3251</v>
      </c>
      <c r="U1270" s="121">
        <v>0</v>
      </c>
      <c r="V1270" s="121" t="s">
        <v>3071</v>
      </c>
      <c r="W1270" s="121" t="s">
        <v>2969</v>
      </c>
      <c r="X1270" s="121" t="s">
        <v>2410</v>
      </c>
      <c r="Y1270" s="121" t="s">
        <v>2465</v>
      </c>
      <c r="Z1270" s="121" t="s">
        <v>2768</v>
      </c>
      <c r="AA1270" s="121" t="s">
        <v>3092</v>
      </c>
      <c r="AB1270" s="121" t="s">
        <v>3281</v>
      </c>
      <c r="AC1270" s="121" t="s">
        <v>2103</v>
      </c>
      <c r="AD1270" s="121" t="s">
        <v>2788</v>
      </c>
      <c r="AE1270" s="121" t="s">
        <v>3282</v>
      </c>
      <c r="AF1270" s="121"/>
      <c r="AG1270" s="121"/>
      <c r="AH1270" s="121"/>
      <c r="AI1270" s="551"/>
      <c r="AJ1270" s="551"/>
      <c r="AK1270" s="551"/>
      <c r="AL1270" s="551"/>
      <c r="AM1270" s="551"/>
      <c r="AN1270" s="551"/>
      <c r="AO1270" s="551"/>
      <c r="AP1270" s="551"/>
      <c r="AQ1270" s="551"/>
      <c r="AR1270" s="551"/>
      <c r="AS1270" s="551"/>
      <c r="AT1270" s="551"/>
      <c r="AU1270" s="551"/>
      <c r="AV1270" s="551"/>
      <c r="AW1270" s="551"/>
      <c r="AX1270" s="551"/>
    </row>
    <row r="1271">
      <c r="A1271" s="570" t="s">
        <v>6075</v>
      </c>
      <c r="B1271" s="570" t="s">
        <v>6078</v>
      </c>
      <c r="C1271" s="570" t="s">
        <v>86</v>
      </c>
      <c r="D1271" s="570" t="s">
        <v>5969</v>
      </c>
      <c r="E1271" s="570" t="s">
        <v>236</v>
      </c>
      <c r="F1271" s="570">
        <v>32</v>
      </c>
      <c r="G1271" s="570">
        <v>50</v>
      </c>
      <c r="H1271" s="570">
        <v>750</v>
      </c>
      <c r="I1271" s="569"/>
      <c r="J1271" s="121"/>
      <c r="K1271" s="121"/>
      <c r="L1271" s="121"/>
      <c r="M1271" s="570"/>
      <c r="N1271" s="569"/>
      <c r="O1271" s="569"/>
      <c r="P1271" s="569"/>
      <c r="Q1271" s="121"/>
      <c r="R1271" s="121" t="s">
        <v>6079</v>
      </c>
      <c r="S1271" s="121" t="s">
        <v>2742</v>
      </c>
      <c r="T1271" s="121" t="s">
        <v>3251</v>
      </c>
      <c r="U1271" s="121">
        <v>0</v>
      </c>
      <c r="V1271" s="121" t="s">
        <v>3071</v>
      </c>
      <c r="W1271" s="121" t="s">
        <v>2969</v>
      </c>
      <c r="X1271" s="121" t="s">
        <v>2410</v>
      </c>
      <c r="Y1271" s="121" t="s">
        <v>2465</v>
      </c>
      <c r="Z1271" s="121" t="s">
        <v>2768</v>
      </c>
      <c r="AA1271" s="121" t="s">
        <v>3092</v>
      </c>
      <c r="AB1271" s="121" t="s">
        <v>3303</v>
      </c>
      <c r="AC1271" s="121" t="s">
        <v>2103</v>
      </c>
      <c r="AD1271" s="121" t="s">
        <v>2788</v>
      </c>
      <c r="AE1271" s="121" t="s">
        <v>3243</v>
      </c>
      <c r="AF1271" s="121"/>
      <c r="AG1271" s="121"/>
      <c r="AH1271" s="121"/>
      <c r="AI1271" s="551"/>
      <c r="AJ1271" s="551"/>
      <c r="AK1271" s="551"/>
      <c r="AL1271" s="551"/>
      <c r="AM1271" s="551"/>
      <c r="AN1271" s="551"/>
      <c r="AO1271" s="551"/>
      <c r="AP1271" s="551"/>
      <c r="AQ1271" s="551"/>
      <c r="AR1271" s="551"/>
      <c r="AS1271" s="551"/>
      <c r="AT1271" s="551"/>
      <c r="AU1271" s="551"/>
      <c r="AV1271" s="551"/>
      <c r="AW1271" s="551"/>
      <c r="AX1271" s="551"/>
    </row>
    <row r="1272">
      <c r="A1272" s="570" t="s">
        <v>6075</v>
      </c>
      <c r="B1272" s="570" t="s">
        <v>6080</v>
      </c>
      <c r="C1272" s="570" t="s">
        <v>86</v>
      </c>
      <c r="D1272" s="570" t="s">
        <v>5969</v>
      </c>
      <c r="E1272" s="570" t="s">
        <v>236</v>
      </c>
      <c r="F1272" s="570">
        <v>16</v>
      </c>
      <c r="G1272" s="570">
        <v>48</v>
      </c>
      <c r="H1272" s="570">
        <v>1200</v>
      </c>
      <c r="I1272" s="569"/>
      <c r="J1272" s="121"/>
      <c r="K1272" s="121"/>
      <c r="L1272" s="121"/>
      <c r="M1272" s="570"/>
      <c r="N1272" s="569"/>
      <c r="O1272" s="569"/>
      <c r="P1272" s="569"/>
      <c r="Q1272" s="121"/>
      <c r="R1272" s="121" t="s">
        <v>6080</v>
      </c>
      <c r="S1272" s="121" t="s">
        <v>2742</v>
      </c>
      <c r="T1272" s="121" t="s">
        <v>3311</v>
      </c>
      <c r="U1272" s="121">
        <v>0</v>
      </c>
      <c r="V1272" s="121" t="s">
        <v>3164</v>
      </c>
      <c r="W1272" s="121" t="s">
        <v>2969</v>
      </c>
      <c r="X1272" s="121" t="s">
        <v>2410</v>
      </c>
      <c r="Y1272" s="121" t="s">
        <v>2465</v>
      </c>
      <c r="Z1272" s="121" t="s">
        <v>3155</v>
      </c>
      <c r="AA1272" s="121" t="s">
        <v>3092</v>
      </c>
      <c r="AB1272" s="121" t="s">
        <v>3574</v>
      </c>
      <c r="AC1272" s="121" t="s">
        <v>2103</v>
      </c>
      <c r="AD1272" s="121" t="s">
        <v>2747</v>
      </c>
      <c r="AE1272" s="121" t="s">
        <v>3174</v>
      </c>
      <c r="AF1272" s="121"/>
      <c r="AG1272" s="121"/>
      <c r="AH1272" s="121"/>
      <c r="AI1272" s="551"/>
      <c r="AJ1272" s="551"/>
      <c r="AK1272" s="551"/>
      <c r="AL1272" s="551"/>
      <c r="AM1272" s="551"/>
      <c r="AN1272" s="551"/>
      <c r="AO1272" s="551"/>
      <c r="AP1272" s="551"/>
      <c r="AQ1272" s="551"/>
      <c r="AR1272" s="551"/>
      <c r="AS1272" s="551"/>
      <c r="AT1272" s="551"/>
      <c r="AU1272" s="551"/>
      <c r="AV1272" s="551"/>
      <c r="AW1272" s="551"/>
      <c r="AX1272" s="551"/>
    </row>
    <row r="1273">
      <c r="A1273" s="570" t="s">
        <v>6075</v>
      </c>
      <c r="B1273" s="570" t="s">
        <v>6081</v>
      </c>
      <c r="C1273" s="570" t="s">
        <v>86</v>
      </c>
      <c r="D1273" s="570" t="s">
        <v>5969</v>
      </c>
      <c r="E1273" s="570" t="s">
        <v>236</v>
      </c>
      <c r="F1273" s="570">
        <v>16</v>
      </c>
      <c r="G1273" s="570">
        <v>48</v>
      </c>
      <c r="H1273" s="570">
        <v>1200</v>
      </c>
      <c r="I1273" s="569"/>
      <c r="J1273" s="121"/>
      <c r="K1273" s="121"/>
      <c r="L1273" s="121"/>
      <c r="M1273" s="570"/>
      <c r="N1273" s="569"/>
      <c r="O1273" s="569"/>
      <c r="P1273" s="569"/>
      <c r="Q1273" s="121"/>
      <c r="R1273" s="121" t="s">
        <v>6081</v>
      </c>
      <c r="S1273" s="121" t="s">
        <v>2742</v>
      </c>
      <c r="T1273" s="121" t="s">
        <v>3311</v>
      </c>
      <c r="U1273" s="121">
        <v>0</v>
      </c>
      <c r="V1273" s="121" t="s">
        <v>3164</v>
      </c>
      <c r="W1273" s="121" t="s">
        <v>2969</v>
      </c>
      <c r="X1273" s="121" t="s">
        <v>2410</v>
      </c>
      <c r="Y1273" s="121" t="s">
        <v>2465</v>
      </c>
      <c r="Z1273" s="121" t="s">
        <v>3155</v>
      </c>
      <c r="AA1273" s="121" t="s">
        <v>3169</v>
      </c>
      <c r="AB1273" s="121" t="s">
        <v>3232</v>
      </c>
      <c r="AC1273" s="121" t="s">
        <v>2103</v>
      </c>
      <c r="AD1273" s="121" t="s">
        <v>2747</v>
      </c>
      <c r="AE1273" s="121" t="s">
        <v>3094</v>
      </c>
      <c r="AF1273" s="121"/>
      <c r="AG1273" s="121"/>
      <c r="AH1273" s="121"/>
      <c r="AI1273" s="551"/>
      <c r="AJ1273" s="551"/>
      <c r="AK1273" s="551"/>
      <c r="AL1273" s="551"/>
      <c r="AM1273" s="551"/>
      <c r="AN1273" s="551"/>
      <c r="AO1273" s="551"/>
      <c r="AP1273" s="551"/>
      <c r="AQ1273" s="551"/>
      <c r="AR1273" s="551"/>
      <c r="AS1273" s="551"/>
      <c r="AT1273" s="551"/>
      <c r="AU1273" s="551"/>
      <c r="AV1273" s="551"/>
      <c r="AW1273" s="551"/>
      <c r="AX1273" s="551"/>
    </row>
    <row r="1274">
      <c r="A1274" s="570" t="s">
        <v>6075</v>
      </c>
      <c r="B1274" s="570" t="s">
        <v>6082</v>
      </c>
      <c r="C1274" s="570" t="s">
        <v>86</v>
      </c>
      <c r="D1274" s="570" t="s">
        <v>5969</v>
      </c>
      <c r="E1274" s="570" t="s">
        <v>236</v>
      </c>
      <c r="F1274" s="570">
        <v>16</v>
      </c>
      <c r="G1274" s="570">
        <v>48</v>
      </c>
      <c r="H1274" s="570">
        <v>1200</v>
      </c>
      <c r="I1274" s="569"/>
      <c r="J1274" s="121"/>
      <c r="K1274" s="121"/>
      <c r="L1274" s="121"/>
      <c r="M1274" s="570"/>
      <c r="N1274" s="569"/>
      <c r="O1274" s="569"/>
      <c r="P1274" s="569"/>
      <c r="Q1274" s="121"/>
      <c r="R1274" s="121" t="s">
        <v>6082</v>
      </c>
      <c r="S1274" s="121" t="s">
        <v>2742</v>
      </c>
      <c r="T1274" s="121" t="s">
        <v>3311</v>
      </c>
      <c r="U1274" s="121">
        <v>0</v>
      </c>
      <c r="V1274" s="121" t="s">
        <v>3164</v>
      </c>
      <c r="W1274" s="121" t="s">
        <v>2969</v>
      </c>
      <c r="X1274" s="121" t="s">
        <v>2410</v>
      </c>
      <c r="Y1274" s="121" t="s">
        <v>2465</v>
      </c>
      <c r="Z1274" s="121" t="s">
        <v>3155</v>
      </c>
      <c r="AA1274" s="121" t="s">
        <v>3092</v>
      </c>
      <c r="AB1274" s="121" t="s">
        <v>3230</v>
      </c>
      <c r="AC1274" s="121" t="s">
        <v>2103</v>
      </c>
      <c r="AD1274" s="121" t="s">
        <v>2747</v>
      </c>
      <c r="AE1274" s="121" t="s">
        <v>3174</v>
      </c>
      <c r="AF1274" s="121"/>
      <c r="AG1274" s="121"/>
      <c r="AH1274" s="121"/>
      <c r="AI1274" s="551"/>
      <c r="AJ1274" s="551"/>
      <c r="AK1274" s="551"/>
      <c r="AL1274" s="551"/>
      <c r="AM1274" s="551"/>
      <c r="AN1274" s="551"/>
      <c r="AO1274" s="551"/>
      <c r="AP1274" s="551"/>
      <c r="AQ1274" s="551"/>
      <c r="AR1274" s="551"/>
      <c r="AS1274" s="551"/>
      <c r="AT1274" s="551"/>
      <c r="AU1274" s="551"/>
      <c r="AV1274" s="551"/>
      <c r="AW1274" s="551"/>
      <c r="AX1274" s="551"/>
    </row>
    <row r="1275">
      <c r="A1275" s="570" t="s">
        <v>6075</v>
      </c>
      <c r="B1275" s="570" t="s">
        <v>6083</v>
      </c>
      <c r="C1275" s="570" t="s">
        <v>86</v>
      </c>
      <c r="D1275" s="570" t="s">
        <v>5969</v>
      </c>
      <c r="E1275" s="570" t="s">
        <v>236</v>
      </c>
      <c r="F1275" s="570">
        <v>16</v>
      </c>
      <c r="G1275" s="570">
        <v>64</v>
      </c>
      <c r="H1275" s="570">
        <v>1200</v>
      </c>
      <c r="I1275" s="569"/>
      <c r="J1275" s="121"/>
      <c r="K1275" s="121"/>
      <c r="L1275" s="121"/>
      <c r="M1275" s="570"/>
      <c r="N1275" s="569"/>
      <c r="O1275" s="569"/>
      <c r="P1275" s="569"/>
      <c r="Q1275" s="121"/>
      <c r="R1275" s="121" t="s">
        <v>6083</v>
      </c>
      <c r="S1275" s="121" t="s">
        <v>2742</v>
      </c>
      <c r="T1275" s="121" t="s">
        <v>3311</v>
      </c>
      <c r="U1275" s="121">
        <v>0</v>
      </c>
      <c r="V1275" s="121" t="s">
        <v>3164</v>
      </c>
      <c r="W1275" s="121" t="s">
        <v>2969</v>
      </c>
      <c r="X1275" s="121" t="s">
        <v>2410</v>
      </c>
      <c r="Y1275" s="121" t="s">
        <v>2465</v>
      </c>
      <c r="Z1275" s="121" t="s">
        <v>3155</v>
      </c>
      <c r="AA1275" s="121" t="s">
        <v>3169</v>
      </c>
      <c r="AB1275" s="121" t="s">
        <v>6084</v>
      </c>
      <c r="AC1275" s="121" t="s">
        <v>2103</v>
      </c>
      <c r="AD1275" s="121" t="s">
        <v>2747</v>
      </c>
      <c r="AE1275" s="121" t="s">
        <v>3094</v>
      </c>
      <c r="AF1275" s="121"/>
      <c r="AG1275" s="121"/>
      <c r="AH1275" s="121"/>
      <c r="AI1275" s="551"/>
      <c r="AJ1275" s="551"/>
      <c r="AK1275" s="551"/>
      <c r="AL1275" s="551"/>
      <c r="AM1275" s="551"/>
      <c r="AN1275" s="551"/>
      <c r="AO1275" s="551"/>
      <c r="AP1275" s="551"/>
      <c r="AQ1275" s="551"/>
      <c r="AR1275" s="551"/>
      <c r="AS1275" s="551"/>
      <c r="AT1275" s="551"/>
      <c r="AU1275" s="551"/>
      <c r="AV1275" s="551"/>
      <c r="AW1275" s="551"/>
      <c r="AX1275" s="551"/>
    </row>
    <row r="1276">
      <c r="A1276" s="570" t="s">
        <v>6075</v>
      </c>
      <c r="B1276" s="570" t="s">
        <v>6085</v>
      </c>
      <c r="C1276" s="570" t="s">
        <v>86</v>
      </c>
      <c r="D1276" s="570" t="s">
        <v>5969</v>
      </c>
      <c r="E1276" s="570" t="s">
        <v>236</v>
      </c>
      <c r="F1276" s="570">
        <v>16</v>
      </c>
      <c r="G1276" s="570">
        <v>64</v>
      </c>
      <c r="H1276" s="570">
        <v>1200</v>
      </c>
      <c r="I1276" s="569"/>
      <c r="J1276" s="121"/>
      <c r="K1276" s="121"/>
      <c r="L1276" s="121"/>
      <c r="M1276" s="570"/>
      <c r="N1276" s="569"/>
      <c r="O1276" s="569"/>
      <c r="P1276" s="569"/>
      <c r="Q1276" s="121"/>
      <c r="R1276" s="121" t="s">
        <v>6085</v>
      </c>
      <c r="S1276" s="121" t="s">
        <v>2742</v>
      </c>
      <c r="T1276" s="121" t="s">
        <v>3311</v>
      </c>
      <c r="U1276" s="121">
        <v>0</v>
      </c>
      <c r="V1276" s="121" t="s">
        <v>3164</v>
      </c>
      <c r="W1276" s="121" t="s">
        <v>2969</v>
      </c>
      <c r="X1276" s="121" t="s">
        <v>2410</v>
      </c>
      <c r="Y1276" s="121" t="s">
        <v>2465</v>
      </c>
      <c r="Z1276" s="121" t="s">
        <v>3155</v>
      </c>
      <c r="AA1276" s="121" t="s">
        <v>3166</v>
      </c>
      <c r="AB1276" s="121" t="s">
        <v>6086</v>
      </c>
      <c r="AC1276" s="121" t="s">
        <v>2103</v>
      </c>
      <c r="AD1276" s="121" t="s">
        <v>2747</v>
      </c>
      <c r="AE1276" s="121" t="s">
        <v>3101</v>
      </c>
      <c r="AF1276" s="121"/>
      <c r="AG1276" s="121"/>
      <c r="AH1276" s="121"/>
      <c r="AI1276" s="551"/>
      <c r="AJ1276" s="551"/>
      <c r="AK1276" s="551"/>
      <c r="AL1276" s="551"/>
      <c r="AM1276" s="551"/>
      <c r="AN1276" s="551"/>
      <c r="AO1276" s="551"/>
      <c r="AP1276" s="551"/>
      <c r="AQ1276" s="551"/>
      <c r="AR1276" s="551"/>
      <c r="AS1276" s="551"/>
      <c r="AT1276" s="551"/>
      <c r="AU1276" s="551"/>
      <c r="AV1276" s="551"/>
      <c r="AW1276" s="551"/>
      <c r="AX1276" s="551"/>
    </row>
    <row r="1277">
      <c r="A1277" s="570" t="s">
        <v>6075</v>
      </c>
      <c r="B1277" s="570" t="s">
        <v>6087</v>
      </c>
      <c r="C1277" s="570" t="s">
        <v>86</v>
      </c>
      <c r="D1277" s="570" t="s">
        <v>5969</v>
      </c>
      <c r="E1277" s="570" t="s">
        <v>236</v>
      </c>
      <c r="F1277" s="570">
        <v>16</v>
      </c>
      <c r="G1277" s="570">
        <v>64</v>
      </c>
      <c r="H1277" s="570">
        <v>1200</v>
      </c>
      <c r="I1277" s="569"/>
      <c r="J1277" s="121"/>
      <c r="K1277" s="121"/>
      <c r="L1277" s="121"/>
      <c r="M1277" s="570"/>
      <c r="N1277" s="569"/>
      <c r="O1277" s="569"/>
      <c r="P1277" s="569"/>
      <c r="Q1277" s="121"/>
      <c r="R1277" s="121" t="s">
        <v>6087</v>
      </c>
      <c r="S1277" s="121" t="s">
        <v>2742</v>
      </c>
      <c r="T1277" s="121" t="s">
        <v>3311</v>
      </c>
      <c r="U1277" s="121">
        <v>0</v>
      </c>
      <c r="V1277" s="121" t="s">
        <v>3164</v>
      </c>
      <c r="W1277" s="121" t="s">
        <v>2969</v>
      </c>
      <c r="X1277" s="121" t="s">
        <v>2410</v>
      </c>
      <c r="Y1277" s="121" t="s">
        <v>2465</v>
      </c>
      <c r="Z1277" s="121" t="s">
        <v>3155</v>
      </c>
      <c r="AA1277" s="121" t="s">
        <v>3092</v>
      </c>
      <c r="AB1277" s="121" t="s">
        <v>3379</v>
      </c>
      <c r="AC1277" s="121" t="s">
        <v>2103</v>
      </c>
      <c r="AD1277" s="121" t="s">
        <v>2747</v>
      </c>
      <c r="AE1277" s="121" t="s">
        <v>3174</v>
      </c>
      <c r="AF1277" s="121"/>
      <c r="AG1277" s="121"/>
      <c r="AH1277" s="121"/>
      <c r="AI1277" s="551"/>
      <c r="AJ1277" s="551"/>
      <c r="AK1277" s="551"/>
      <c r="AL1277" s="551"/>
      <c r="AM1277" s="551"/>
      <c r="AN1277" s="551"/>
      <c r="AO1277" s="551"/>
      <c r="AP1277" s="551"/>
      <c r="AQ1277" s="551"/>
      <c r="AR1277" s="551"/>
      <c r="AS1277" s="551"/>
      <c r="AT1277" s="551"/>
      <c r="AU1277" s="551"/>
      <c r="AV1277" s="551"/>
      <c r="AW1277" s="551"/>
      <c r="AX1277" s="551"/>
    </row>
    <row r="1278">
      <c r="A1278" s="570" t="s">
        <v>6075</v>
      </c>
      <c r="B1278" s="570" t="s">
        <v>6088</v>
      </c>
      <c r="C1278" s="570" t="s">
        <v>86</v>
      </c>
      <c r="D1278" s="570" t="s">
        <v>5969</v>
      </c>
      <c r="E1278" s="570" t="s">
        <v>236</v>
      </c>
      <c r="F1278" s="570">
        <v>16</v>
      </c>
      <c r="G1278" s="570">
        <v>48</v>
      </c>
      <c r="H1278" s="570">
        <v>1200</v>
      </c>
      <c r="I1278" s="569"/>
      <c r="J1278" s="121"/>
      <c r="K1278" s="121"/>
      <c r="L1278" s="121"/>
      <c r="M1278" s="570"/>
      <c r="N1278" s="569"/>
      <c r="O1278" s="569"/>
      <c r="P1278" s="569"/>
      <c r="Q1278" s="121"/>
      <c r="R1278" s="121" t="s">
        <v>6088</v>
      </c>
      <c r="S1278" s="121" t="s">
        <v>2742</v>
      </c>
      <c r="T1278" s="121" t="s">
        <v>3311</v>
      </c>
      <c r="U1278" s="121">
        <v>0</v>
      </c>
      <c r="V1278" s="121" t="s">
        <v>3164</v>
      </c>
      <c r="W1278" s="121" t="s">
        <v>2969</v>
      </c>
      <c r="X1278" s="121" t="s">
        <v>2410</v>
      </c>
      <c r="Y1278" s="121" t="s">
        <v>2465</v>
      </c>
      <c r="Z1278" s="121" t="s">
        <v>3155</v>
      </c>
      <c r="AA1278" s="121" t="s">
        <v>3169</v>
      </c>
      <c r="AB1278" s="121" t="s">
        <v>3170</v>
      </c>
      <c r="AC1278" s="121" t="s">
        <v>2103</v>
      </c>
      <c r="AD1278" s="121" t="s">
        <v>2747</v>
      </c>
      <c r="AE1278" s="121" t="s">
        <v>3171</v>
      </c>
      <c r="AF1278" s="121"/>
      <c r="AG1278" s="121"/>
      <c r="AH1278" s="121"/>
      <c r="AI1278" s="551"/>
      <c r="AJ1278" s="551"/>
      <c r="AK1278" s="551"/>
      <c r="AL1278" s="551"/>
      <c r="AM1278" s="551"/>
      <c r="AN1278" s="551"/>
      <c r="AO1278" s="551"/>
      <c r="AP1278" s="551"/>
      <c r="AQ1278" s="551"/>
      <c r="AR1278" s="551"/>
      <c r="AS1278" s="551"/>
      <c r="AT1278" s="551"/>
      <c r="AU1278" s="551"/>
      <c r="AV1278" s="551"/>
      <c r="AW1278" s="551"/>
      <c r="AX1278" s="551"/>
    </row>
    <row r="1279">
      <c r="A1279" s="570" t="s">
        <v>6075</v>
      </c>
      <c r="B1279" s="570" t="s">
        <v>6089</v>
      </c>
      <c r="C1279" s="570" t="s">
        <v>86</v>
      </c>
      <c r="D1279" s="570" t="s">
        <v>5969</v>
      </c>
      <c r="E1279" s="570" t="s">
        <v>236</v>
      </c>
      <c r="F1279" s="570">
        <v>16</v>
      </c>
      <c r="G1279" s="570">
        <v>48</v>
      </c>
      <c r="H1279" s="570">
        <v>1200</v>
      </c>
      <c r="I1279" s="569"/>
      <c r="J1279" s="121"/>
      <c r="K1279" s="121"/>
      <c r="L1279" s="121"/>
      <c r="M1279" s="570"/>
      <c r="N1279" s="569"/>
      <c r="O1279" s="569"/>
      <c r="P1279" s="569"/>
      <c r="Q1279" s="121"/>
      <c r="R1279" s="121" t="s">
        <v>6089</v>
      </c>
      <c r="S1279" s="121" t="s">
        <v>2742</v>
      </c>
      <c r="T1279" s="121" t="s">
        <v>3311</v>
      </c>
      <c r="U1279" s="121">
        <v>0</v>
      </c>
      <c r="V1279" s="121" t="s">
        <v>3164</v>
      </c>
      <c r="W1279" s="121" t="s">
        <v>2969</v>
      </c>
      <c r="X1279" s="121" t="s">
        <v>2410</v>
      </c>
      <c r="Y1279" s="121" t="s">
        <v>2465</v>
      </c>
      <c r="Z1279" s="121" t="s">
        <v>3155</v>
      </c>
      <c r="AA1279" s="121" t="s">
        <v>3169</v>
      </c>
      <c r="AB1279" s="121" t="s">
        <v>3468</v>
      </c>
      <c r="AC1279" s="121" t="s">
        <v>2103</v>
      </c>
      <c r="AD1279" s="121" t="s">
        <v>2747</v>
      </c>
      <c r="AE1279" s="121" t="s">
        <v>3171</v>
      </c>
      <c r="AF1279" s="121"/>
      <c r="AG1279" s="121"/>
      <c r="AH1279" s="121"/>
      <c r="AI1279" s="551"/>
      <c r="AJ1279" s="551"/>
      <c r="AK1279" s="551"/>
      <c r="AL1279" s="551"/>
      <c r="AM1279" s="551"/>
      <c r="AN1279" s="551"/>
      <c r="AO1279" s="551"/>
      <c r="AP1279" s="551"/>
      <c r="AQ1279" s="551"/>
      <c r="AR1279" s="551"/>
      <c r="AS1279" s="551"/>
      <c r="AT1279" s="551"/>
      <c r="AU1279" s="551"/>
      <c r="AV1279" s="551"/>
      <c r="AW1279" s="551"/>
      <c r="AX1279" s="551"/>
    </row>
    <row r="1280">
      <c r="A1280" s="570" t="s">
        <v>6075</v>
      </c>
      <c r="B1280" s="570" t="s">
        <v>6090</v>
      </c>
      <c r="C1280" s="570" t="s">
        <v>86</v>
      </c>
      <c r="D1280" s="570" t="s">
        <v>5969</v>
      </c>
      <c r="E1280" s="570" t="s">
        <v>236</v>
      </c>
      <c r="F1280" s="570">
        <v>16</v>
      </c>
      <c r="G1280" s="570">
        <v>48</v>
      </c>
      <c r="H1280" s="570">
        <v>1200</v>
      </c>
      <c r="I1280" s="569"/>
      <c r="J1280" s="121"/>
      <c r="K1280" s="121"/>
      <c r="L1280" s="121"/>
      <c r="M1280" s="570"/>
      <c r="N1280" s="569"/>
      <c r="O1280" s="569"/>
      <c r="P1280" s="569"/>
      <c r="Q1280" s="121"/>
      <c r="R1280" s="121" t="s">
        <v>6090</v>
      </c>
      <c r="S1280" s="121" t="s">
        <v>2742</v>
      </c>
      <c r="T1280" s="121" t="s">
        <v>3311</v>
      </c>
      <c r="U1280" s="121">
        <v>0</v>
      </c>
      <c r="V1280" s="121" t="s">
        <v>3164</v>
      </c>
      <c r="W1280" s="121" t="s">
        <v>2969</v>
      </c>
      <c r="X1280" s="121" t="s">
        <v>2410</v>
      </c>
      <c r="Y1280" s="121" t="s">
        <v>2465</v>
      </c>
      <c r="Z1280" s="121" t="s">
        <v>3165</v>
      </c>
      <c r="AA1280" s="121" t="s">
        <v>3166</v>
      </c>
      <c r="AB1280" s="121" t="s">
        <v>3167</v>
      </c>
      <c r="AC1280" s="121" t="s">
        <v>2103</v>
      </c>
      <c r="AD1280" s="121" t="s">
        <v>2747</v>
      </c>
      <c r="AE1280" s="121" t="s">
        <v>3101</v>
      </c>
      <c r="AF1280" s="121"/>
      <c r="AG1280" s="121"/>
      <c r="AH1280" s="121"/>
      <c r="AI1280" s="551"/>
      <c r="AJ1280" s="551"/>
      <c r="AK1280" s="551"/>
      <c r="AL1280" s="551"/>
      <c r="AM1280" s="551"/>
      <c r="AN1280" s="551"/>
      <c r="AO1280" s="551"/>
      <c r="AP1280" s="551"/>
      <c r="AQ1280" s="551"/>
      <c r="AR1280" s="551"/>
      <c r="AS1280" s="551"/>
      <c r="AT1280" s="551"/>
      <c r="AU1280" s="551"/>
      <c r="AV1280" s="551"/>
      <c r="AW1280" s="551"/>
      <c r="AX1280" s="551"/>
    </row>
    <row r="1281">
      <c r="A1281" s="570" t="s">
        <v>6075</v>
      </c>
      <c r="B1281" s="570" t="s">
        <v>6091</v>
      </c>
      <c r="C1281" s="570" t="s">
        <v>86</v>
      </c>
      <c r="D1281" s="570" t="s">
        <v>5969</v>
      </c>
      <c r="E1281" s="570" t="s">
        <v>236</v>
      </c>
      <c r="F1281" s="570">
        <v>16</v>
      </c>
      <c r="G1281" s="570">
        <v>48</v>
      </c>
      <c r="H1281" s="570">
        <v>1200</v>
      </c>
      <c r="I1281" s="569"/>
      <c r="J1281" s="121"/>
      <c r="K1281" s="121"/>
      <c r="L1281" s="121"/>
      <c r="M1281" s="570"/>
      <c r="N1281" s="569"/>
      <c r="O1281" s="569"/>
      <c r="P1281" s="569"/>
      <c r="Q1281" s="121"/>
      <c r="R1281" s="121" t="s">
        <v>6091</v>
      </c>
      <c r="S1281" s="121" t="s">
        <v>2742</v>
      </c>
      <c r="T1281" s="121" t="s">
        <v>3311</v>
      </c>
      <c r="U1281" s="121">
        <v>0</v>
      </c>
      <c r="V1281" s="121" t="s">
        <v>3164</v>
      </c>
      <c r="W1281" s="121" t="s">
        <v>2969</v>
      </c>
      <c r="X1281" s="121" t="s">
        <v>2410</v>
      </c>
      <c r="Y1281" s="121" t="s">
        <v>2465</v>
      </c>
      <c r="Z1281" s="121" t="s">
        <v>3155</v>
      </c>
      <c r="AA1281" s="121" t="s">
        <v>3092</v>
      </c>
      <c r="AB1281" s="121" t="s">
        <v>3173</v>
      </c>
      <c r="AC1281" s="121" t="s">
        <v>2103</v>
      </c>
      <c r="AD1281" s="121" t="s">
        <v>2747</v>
      </c>
      <c r="AE1281" s="121" t="s">
        <v>3174</v>
      </c>
      <c r="AF1281" s="121"/>
      <c r="AG1281" s="121"/>
      <c r="AH1281" s="121"/>
      <c r="AI1281" s="551"/>
      <c r="AJ1281" s="551"/>
      <c r="AK1281" s="551"/>
      <c r="AL1281" s="551"/>
      <c r="AM1281" s="551"/>
      <c r="AN1281" s="551"/>
      <c r="AO1281" s="551"/>
      <c r="AP1281" s="551"/>
      <c r="AQ1281" s="551"/>
      <c r="AR1281" s="551"/>
      <c r="AS1281" s="551"/>
      <c r="AT1281" s="551"/>
      <c r="AU1281" s="551"/>
      <c r="AV1281" s="551"/>
      <c r="AW1281" s="551"/>
      <c r="AX1281" s="551"/>
    </row>
    <row r="1282">
      <c r="A1282" s="570" t="s">
        <v>6075</v>
      </c>
      <c r="B1282" s="570" t="s">
        <v>6092</v>
      </c>
      <c r="C1282" s="570" t="s">
        <v>86</v>
      </c>
      <c r="D1282" s="570" t="s">
        <v>5969</v>
      </c>
      <c r="E1282" s="570" t="s">
        <v>236</v>
      </c>
      <c r="F1282" s="570">
        <v>16</v>
      </c>
      <c r="G1282" s="570">
        <v>48</v>
      </c>
      <c r="H1282" s="570">
        <v>1200</v>
      </c>
      <c r="I1282" s="569"/>
      <c r="J1282" s="121"/>
      <c r="K1282" s="121"/>
      <c r="L1282" s="121"/>
      <c r="M1282" s="570"/>
      <c r="N1282" s="569"/>
      <c r="O1282" s="569"/>
      <c r="P1282" s="569"/>
      <c r="Q1282" s="121"/>
      <c r="R1282" s="121" t="s">
        <v>6092</v>
      </c>
      <c r="S1282" s="121" t="s">
        <v>2742</v>
      </c>
      <c r="T1282" s="121" t="s">
        <v>3311</v>
      </c>
      <c r="U1282" s="121">
        <v>0</v>
      </c>
      <c r="V1282" s="121" t="s">
        <v>3164</v>
      </c>
      <c r="W1282" s="121" t="s">
        <v>2969</v>
      </c>
      <c r="X1282" s="121" t="s">
        <v>2410</v>
      </c>
      <c r="Y1282" s="121" t="s">
        <v>2465</v>
      </c>
      <c r="Z1282" s="121" t="s">
        <v>3155</v>
      </c>
      <c r="AA1282" s="121" t="s">
        <v>3092</v>
      </c>
      <c r="AB1282" s="121" t="s">
        <v>3230</v>
      </c>
      <c r="AC1282" s="121" t="s">
        <v>2103</v>
      </c>
      <c r="AD1282" s="121" t="s">
        <v>2747</v>
      </c>
      <c r="AE1282" s="121" t="s">
        <v>3174</v>
      </c>
      <c r="AF1282" s="121"/>
      <c r="AG1282" s="121"/>
      <c r="AH1282" s="121"/>
      <c r="AI1282" s="551"/>
      <c r="AJ1282" s="551"/>
      <c r="AK1282" s="551"/>
      <c r="AL1282" s="551"/>
      <c r="AM1282" s="551"/>
      <c r="AN1282" s="551"/>
      <c r="AO1282" s="551"/>
      <c r="AP1282" s="551"/>
      <c r="AQ1282" s="551"/>
      <c r="AR1282" s="551"/>
      <c r="AS1282" s="551"/>
      <c r="AT1282" s="551"/>
      <c r="AU1282" s="551"/>
      <c r="AV1282" s="551"/>
      <c r="AW1282" s="551"/>
      <c r="AX1282" s="551"/>
    </row>
    <row r="1283">
      <c r="A1283" s="570" t="s">
        <v>6075</v>
      </c>
      <c r="B1283" s="570" t="s">
        <v>6093</v>
      </c>
      <c r="C1283" s="570" t="s">
        <v>86</v>
      </c>
      <c r="D1283" s="570" t="s">
        <v>5969</v>
      </c>
      <c r="E1283" s="570" t="s">
        <v>236</v>
      </c>
      <c r="F1283" s="570">
        <v>16</v>
      </c>
      <c r="G1283" s="570">
        <v>48</v>
      </c>
      <c r="H1283" s="570">
        <v>1200</v>
      </c>
      <c r="I1283" s="569"/>
      <c r="J1283" s="121"/>
      <c r="K1283" s="121"/>
      <c r="L1283" s="121"/>
      <c r="M1283" s="570"/>
      <c r="N1283" s="569"/>
      <c r="O1283" s="569"/>
      <c r="P1283" s="569"/>
      <c r="Q1283" s="121"/>
      <c r="R1283" s="121" t="s">
        <v>6093</v>
      </c>
      <c r="S1283" s="121" t="s">
        <v>2742</v>
      </c>
      <c r="T1283" s="121" t="s">
        <v>3311</v>
      </c>
      <c r="U1283" s="121">
        <v>0</v>
      </c>
      <c r="V1283" s="121" t="s">
        <v>3164</v>
      </c>
      <c r="W1283" s="121" t="s">
        <v>2969</v>
      </c>
      <c r="X1283" s="121" t="s">
        <v>2410</v>
      </c>
      <c r="Y1283" s="121" t="s">
        <v>2465</v>
      </c>
      <c r="Z1283" s="121" t="s">
        <v>3155</v>
      </c>
      <c r="AA1283" s="121" t="s">
        <v>3169</v>
      </c>
      <c r="AB1283" s="121" t="s">
        <v>3855</v>
      </c>
      <c r="AC1283" s="121" t="s">
        <v>2103</v>
      </c>
      <c r="AD1283" s="121" t="s">
        <v>2747</v>
      </c>
      <c r="AE1283" s="121" t="s">
        <v>3452</v>
      </c>
      <c r="AF1283" s="121"/>
      <c r="AG1283" s="121"/>
      <c r="AH1283" s="121"/>
      <c r="AI1283" s="551"/>
      <c r="AJ1283" s="551"/>
      <c r="AK1283" s="551"/>
      <c r="AL1283" s="551"/>
      <c r="AM1283" s="551"/>
      <c r="AN1283" s="551"/>
      <c r="AO1283" s="551"/>
      <c r="AP1283" s="551"/>
      <c r="AQ1283" s="551"/>
      <c r="AR1283" s="551"/>
      <c r="AS1283" s="551"/>
      <c r="AT1283" s="551"/>
      <c r="AU1283" s="551"/>
      <c r="AV1283" s="551"/>
      <c r="AW1283" s="551"/>
      <c r="AX1283" s="551"/>
    </row>
    <row r="1284">
      <c r="A1284" s="570" t="s">
        <v>6075</v>
      </c>
      <c r="B1284" s="570" t="s">
        <v>6094</v>
      </c>
      <c r="C1284" s="570" t="s">
        <v>86</v>
      </c>
      <c r="D1284" s="570" t="s">
        <v>5969</v>
      </c>
      <c r="E1284" s="570" t="s">
        <v>236</v>
      </c>
      <c r="F1284" s="570">
        <v>16</v>
      </c>
      <c r="G1284" s="570">
        <v>48</v>
      </c>
      <c r="H1284" s="570">
        <v>1200</v>
      </c>
      <c r="I1284" s="569"/>
      <c r="J1284" s="121"/>
      <c r="K1284" s="121"/>
      <c r="L1284" s="121"/>
      <c r="M1284" s="570"/>
      <c r="N1284" s="569"/>
      <c r="O1284" s="569"/>
      <c r="P1284" s="569"/>
      <c r="Q1284" s="121"/>
      <c r="R1284" s="121" t="s">
        <v>6094</v>
      </c>
      <c r="S1284" s="121" t="s">
        <v>2742</v>
      </c>
      <c r="T1284" s="121" t="s">
        <v>3311</v>
      </c>
      <c r="U1284" s="121">
        <v>0</v>
      </c>
      <c r="V1284" s="121" t="s">
        <v>3164</v>
      </c>
      <c r="W1284" s="121" t="s">
        <v>2969</v>
      </c>
      <c r="X1284" s="121" t="s">
        <v>2410</v>
      </c>
      <c r="Y1284" s="121" t="s">
        <v>2465</v>
      </c>
      <c r="Z1284" s="121" t="s">
        <v>3155</v>
      </c>
      <c r="AA1284" s="121" t="s">
        <v>3169</v>
      </c>
      <c r="AB1284" s="121" t="s">
        <v>6095</v>
      </c>
      <c r="AC1284" s="121" t="s">
        <v>2103</v>
      </c>
      <c r="AD1284" s="121" t="s">
        <v>2747</v>
      </c>
      <c r="AE1284" s="121" t="s">
        <v>3452</v>
      </c>
      <c r="AF1284" s="121"/>
      <c r="AG1284" s="121"/>
      <c r="AH1284" s="121"/>
      <c r="AI1284" s="551"/>
      <c r="AJ1284" s="551"/>
      <c r="AK1284" s="551"/>
      <c r="AL1284" s="551"/>
      <c r="AM1284" s="551"/>
      <c r="AN1284" s="551"/>
      <c r="AO1284" s="551"/>
      <c r="AP1284" s="551"/>
      <c r="AQ1284" s="551"/>
      <c r="AR1284" s="551"/>
      <c r="AS1284" s="551"/>
      <c r="AT1284" s="551"/>
      <c r="AU1284" s="551"/>
      <c r="AV1284" s="551"/>
      <c r="AW1284" s="551"/>
      <c r="AX1284" s="551"/>
    </row>
    <row r="1285">
      <c r="A1285" s="570" t="s">
        <v>6075</v>
      </c>
      <c r="B1285" s="570" t="s">
        <v>6096</v>
      </c>
      <c r="C1285" s="570" t="s">
        <v>86</v>
      </c>
      <c r="D1285" s="570" t="s">
        <v>5969</v>
      </c>
      <c r="E1285" s="570" t="s">
        <v>236</v>
      </c>
      <c r="F1285" s="570">
        <v>30</v>
      </c>
      <c r="G1285" s="570">
        <v>48</v>
      </c>
      <c r="H1285" s="570">
        <v>1200</v>
      </c>
      <c r="I1285" s="569"/>
      <c r="J1285" s="121"/>
      <c r="K1285" s="121"/>
      <c r="L1285" s="121"/>
      <c r="M1285" s="570"/>
      <c r="N1285" s="569"/>
      <c r="O1285" s="569"/>
      <c r="P1285" s="569"/>
      <c r="Q1285" s="121"/>
      <c r="R1285" s="121" t="s">
        <v>6096</v>
      </c>
      <c r="S1285" s="121" t="s">
        <v>2742</v>
      </c>
      <c r="T1285" s="121" t="s">
        <v>3311</v>
      </c>
      <c r="U1285" s="121">
        <v>0</v>
      </c>
      <c r="V1285" s="121" t="s">
        <v>3164</v>
      </c>
      <c r="W1285" s="121" t="s">
        <v>2969</v>
      </c>
      <c r="X1285" s="121" t="s">
        <v>2410</v>
      </c>
      <c r="Y1285" s="121" t="s">
        <v>2465</v>
      </c>
      <c r="Z1285" s="121" t="s">
        <v>3155</v>
      </c>
      <c r="AA1285" s="121" t="s">
        <v>3092</v>
      </c>
      <c r="AB1285" s="121" t="s">
        <v>4871</v>
      </c>
      <c r="AC1285" s="121" t="s">
        <v>2103</v>
      </c>
      <c r="AD1285" s="121" t="s">
        <v>2747</v>
      </c>
      <c r="AE1285" s="121" t="s">
        <v>3174</v>
      </c>
      <c r="AF1285" s="121"/>
      <c r="AG1285" s="121"/>
      <c r="AH1285" s="121"/>
      <c r="AI1285" s="551"/>
      <c r="AJ1285" s="551"/>
      <c r="AK1285" s="551"/>
      <c r="AL1285" s="551"/>
      <c r="AM1285" s="551"/>
      <c r="AN1285" s="551"/>
      <c r="AO1285" s="551"/>
      <c r="AP1285" s="551"/>
      <c r="AQ1285" s="551"/>
      <c r="AR1285" s="551"/>
      <c r="AS1285" s="551"/>
      <c r="AT1285" s="551"/>
      <c r="AU1285" s="551"/>
      <c r="AV1285" s="551"/>
      <c r="AW1285" s="551"/>
      <c r="AX1285" s="551"/>
    </row>
    <row r="1286">
      <c r="A1286" s="570" t="s">
        <v>6075</v>
      </c>
      <c r="B1286" s="570" t="s">
        <v>6097</v>
      </c>
      <c r="C1286" s="570" t="s">
        <v>86</v>
      </c>
      <c r="D1286" s="570" t="s">
        <v>5969</v>
      </c>
      <c r="E1286" s="570" t="s">
        <v>236</v>
      </c>
      <c r="F1286" s="570">
        <v>30</v>
      </c>
      <c r="G1286" s="570">
        <v>48</v>
      </c>
      <c r="H1286" s="570">
        <v>1200</v>
      </c>
      <c r="I1286" s="569"/>
      <c r="J1286" s="121"/>
      <c r="K1286" s="121"/>
      <c r="L1286" s="121"/>
      <c r="M1286" s="570"/>
      <c r="N1286" s="569"/>
      <c r="O1286" s="569"/>
      <c r="P1286" s="569"/>
      <c r="Q1286" s="121"/>
      <c r="R1286" s="121" t="s">
        <v>6097</v>
      </c>
      <c r="S1286" s="121" t="s">
        <v>2742</v>
      </c>
      <c r="T1286" s="121" t="s">
        <v>3311</v>
      </c>
      <c r="U1286" s="121">
        <v>0</v>
      </c>
      <c r="V1286" s="121" t="s">
        <v>3164</v>
      </c>
      <c r="W1286" s="121" t="s">
        <v>2969</v>
      </c>
      <c r="X1286" s="121" t="s">
        <v>2410</v>
      </c>
      <c r="Y1286" s="121" t="s">
        <v>2465</v>
      </c>
      <c r="Z1286" s="121" t="s">
        <v>2722</v>
      </c>
      <c r="AA1286" s="121" t="s">
        <v>2723</v>
      </c>
      <c r="AB1286" s="121" t="s">
        <v>6098</v>
      </c>
      <c r="AC1286" s="121" t="s">
        <v>2103</v>
      </c>
      <c r="AD1286" s="121" t="s">
        <v>2747</v>
      </c>
      <c r="AE1286" s="121" t="s">
        <v>3174</v>
      </c>
      <c r="AF1286" s="121"/>
      <c r="AG1286" s="121"/>
      <c r="AH1286" s="121"/>
      <c r="AI1286" s="551"/>
      <c r="AJ1286" s="551"/>
      <c r="AK1286" s="551"/>
      <c r="AL1286" s="551"/>
      <c r="AM1286" s="551"/>
      <c r="AN1286" s="551"/>
      <c r="AO1286" s="551"/>
      <c r="AP1286" s="551"/>
      <c r="AQ1286" s="551"/>
      <c r="AR1286" s="551"/>
      <c r="AS1286" s="551"/>
      <c r="AT1286" s="551"/>
      <c r="AU1286" s="551"/>
      <c r="AV1286" s="551"/>
      <c r="AW1286" s="551"/>
      <c r="AX1286" s="551"/>
    </row>
    <row r="1287">
      <c r="A1287" s="570" t="s">
        <v>6075</v>
      </c>
      <c r="B1287" s="570" t="s">
        <v>6099</v>
      </c>
      <c r="C1287" s="570" t="s">
        <v>86</v>
      </c>
      <c r="D1287" s="570" t="s">
        <v>5969</v>
      </c>
      <c r="E1287" s="570" t="s">
        <v>236</v>
      </c>
      <c r="F1287" s="570">
        <v>30</v>
      </c>
      <c r="G1287" s="570">
        <v>48</v>
      </c>
      <c r="H1287" s="570">
        <v>1200</v>
      </c>
      <c r="I1287" s="569"/>
      <c r="J1287" s="121"/>
      <c r="K1287" s="121"/>
      <c r="L1287" s="121"/>
      <c r="M1287" s="570"/>
      <c r="N1287" s="569"/>
      <c r="O1287" s="569"/>
      <c r="P1287" s="569"/>
      <c r="Q1287" s="121"/>
      <c r="R1287" s="121" t="s">
        <v>6099</v>
      </c>
      <c r="S1287" s="121" t="s">
        <v>2742</v>
      </c>
      <c r="T1287" s="121" t="s">
        <v>3311</v>
      </c>
      <c r="U1287" s="121">
        <v>0</v>
      </c>
      <c r="V1287" s="121" t="s">
        <v>3164</v>
      </c>
      <c r="W1287" s="121" t="s">
        <v>2969</v>
      </c>
      <c r="X1287" s="121" t="s">
        <v>2410</v>
      </c>
      <c r="Y1287" s="121" t="s">
        <v>2465</v>
      </c>
      <c r="Z1287" s="121" t="s">
        <v>2722</v>
      </c>
      <c r="AA1287" s="121" t="s">
        <v>2723</v>
      </c>
      <c r="AB1287" s="121" t="s">
        <v>6098</v>
      </c>
      <c r="AC1287" s="121" t="s">
        <v>2103</v>
      </c>
      <c r="AD1287" s="121" t="s">
        <v>2747</v>
      </c>
      <c r="AE1287" s="121" t="s">
        <v>3174</v>
      </c>
      <c r="AF1287" s="121"/>
      <c r="AG1287" s="121"/>
      <c r="AH1287" s="121"/>
      <c r="AI1287" s="551"/>
      <c r="AJ1287" s="551"/>
      <c r="AK1287" s="551"/>
      <c r="AL1287" s="551"/>
      <c r="AM1287" s="551"/>
      <c r="AN1287" s="551"/>
      <c r="AO1287" s="551"/>
      <c r="AP1287" s="551"/>
      <c r="AQ1287" s="551"/>
      <c r="AR1287" s="551"/>
      <c r="AS1287" s="551"/>
      <c r="AT1287" s="551"/>
      <c r="AU1287" s="551"/>
      <c r="AV1287" s="551"/>
      <c r="AW1287" s="551"/>
      <c r="AX1287" s="551"/>
    </row>
    <row r="1288">
      <c r="A1288" s="570" t="s">
        <v>6075</v>
      </c>
      <c r="B1288" s="570" t="s">
        <v>6100</v>
      </c>
      <c r="C1288" s="570" t="s">
        <v>86</v>
      </c>
      <c r="D1288" s="570" t="s">
        <v>5969</v>
      </c>
      <c r="E1288" s="570" t="s">
        <v>236</v>
      </c>
      <c r="F1288" s="570">
        <v>16</v>
      </c>
      <c r="G1288" s="570">
        <v>64</v>
      </c>
      <c r="H1288" s="570">
        <v>1200</v>
      </c>
      <c r="I1288" s="569"/>
      <c r="J1288" s="121"/>
      <c r="K1288" s="121"/>
      <c r="L1288" s="121"/>
      <c r="M1288" s="570"/>
      <c r="N1288" s="569"/>
      <c r="O1288" s="569"/>
      <c r="P1288" s="569"/>
      <c r="Q1288" s="121"/>
      <c r="R1288" s="121" t="s">
        <v>6100</v>
      </c>
      <c r="S1288" s="121" t="s">
        <v>2742</v>
      </c>
      <c r="T1288" s="121" t="s">
        <v>3311</v>
      </c>
      <c r="U1288" s="121">
        <v>0</v>
      </c>
      <c r="V1288" s="121" t="s">
        <v>3794</v>
      </c>
      <c r="W1288" s="121" t="s">
        <v>2969</v>
      </c>
      <c r="X1288" s="121">
        <v>0</v>
      </c>
      <c r="Y1288" s="121" t="s">
        <v>2465</v>
      </c>
      <c r="Z1288" s="121" t="s">
        <v>3155</v>
      </c>
      <c r="AA1288" s="121" t="s">
        <v>3092</v>
      </c>
      <c r="AB1288" s="121" t="s">
        <v>6101</v>
      </c>
      <c r="AC1288" s="121" t="s">
        <v>2103</v>
      </c>
      <c r="AD1288" s="121" t="s">
        <v>2747</v>
      </c>
      <c r="AE1288" s="121" t="s">
        <v>3174</v>
      </c>
      <c r="AF1288" s="121"/>
      <c r="AG1288" s="121"/>
      <c r="AH1288" s="121"/>
      <c r="AI1288" s="551"/>
      <c r="AJ1288" s="551"/>
      <c r="AK1288" s="551"/>
      <c r="AL1288" s="551"/>
      <c r="AM1288" s="551"/>
      <c r="AN1288" s="551"/>
      <c r="AO1288" s="551"/>
      <c r="AP1288" s="551"/>
      <c r="AQ1288" s="551"/>
      <c r="AR1288" s="551"/>
      <c r="AS1288" s="551"/>
      <c r="AT1288" s="551"/>
      <c r="AU1288" s="551"/>
      <c r="AV1288" s="551"/>
      <c r="AW1288" s="551"/>
      <c r="AX1288" s="551"/>
    </row>
    <row r="1289">
      <c r="A1289" s="570" t="s">
        <v>6075</v>
      </c>
      <c r="B1289" s="570" t="s">
        <v>6102</v>
      </c>
      <c r="C1289" s="570" t="s">
        <v>86</v>
      </c>
      <c r="D1289" s="570" t="s">
        <v>5969</v>
      </c>
      <c r="E1289" s="570" t="s">
        <v>236</v>
      </c>
      <c r="F1289" s="570">
        <v>16</v>
      </c>
      <c r="G1289" s="570">
        <v>64</v>
      </c>
      <c r="H1289" s="570">
        <v>1200</v>
      </c>
      <c r="I1289" s="569"/>
      <c r="J1289" s="121"/>
      <c r="K1289" s="121"/>
      <c r="L1289" s="121"/>
      <c r="M1289" s="570"/>
      <c r="N1289" s="569"/>
      <c r="O1289" s="569"/>
      <c r="P1289" s="569"/>
      <c r="Q1289" s="121"/>
      <c r="R1289" s="121" t="s">
        <v>6102</v>
      </c>
      <c r="S1289" s="121" t="s">
        <v>2742</v>
      </c>
      <c r="T1289" s="121" t="s">
        <v>3311</v>
      </c>
      <c r="U1289" s="121">
        <v>0</v>
      </c>
      <c r="V1289" s="121" t="s">
        <v>3794</v>
      </c>
      <c r="W1289" s="121" t="s">
        <v>2969</v>
      </c>
      <c r="X1289" s="121">
        <v>0</v>
      </c>
      <c r="Y1289" s="121" t="s">
        <v>2465</v>
      </c>
      <c r="Z1289" s="121" t="s">
        <v>3155</v>
      </c>
      <c r="AA1289" s="121" t="s">
        <v>3092</v>
      </c>
      <c r="AB1289" s="121" t="s">
        <v>3379</v>
      </c>
      <c r="AC1289" s="121" t="s">
        <v>2103</v>
      </c>
      <c r="AD1289" s="121" t="s">
        <v>2747</v>
      </c>
      <c r="AE1289" s="121" t="s">
        <v>3174</v>
      </c>
      <c r="AF1289" s="121"/>
      <c r="AG1289" s="121"/>
      <c r="AH1289" s="121"/>
      <c r="AI1289" s="551"/>
      <c r="AJ1289" s="551"/>
      <c r="AK1289" s="551"/>
      <c r="AL1289" s="551"/>
      <c r="AM1289" s="551"/>
      <c r="AN1289" s="551"/>
      <c r="AO1289" s="551"/>
      <c r="AP1289" s="551"/>
      <c r="AQ1289" s="551"/>
      <c r="AR1289" s="551"/>
      <c r="AS1289" s="551"/>
      <c r="AT1289" s="551"/>
      <c r="AU1289" s="551"/>
      <c r="AV1289" s="551"/>
      <c r="AW1289" s="551"/>
      <c r="AX1289" s="551"/>
    </row>
    <row r="1290">
      <c r="A1290" s="570" t="s">
        <v>6075</v>
      </c>
      <c r="B1290" s="570" t="s">
        <v>6103</v>
      </c>
      <c r="C1290" s="570" t="s">
        <v>86</v>
      </c>
      <c r="D1290" s="570" t="s">
        <v>5969</v>
      </c>
      <c r="E1290" s="570" t="s">
        <v>236</v>
      </c>
      <c r="F1290" s="570">
        <v>16</v>
      </c>
      <c r="G1290" s="570">
        <v>64</v>
      </c>
      <c r="H1290" s="570">
        <v>1200</v>
      </c>
      <c r="I1290" s="569"/>
      <c r="J1290" s="121"/>
      <c r="K1290" s="121"/>
      <c r="L1290" s="121"/>
      <c r="M1290" s="570"/>
      <c r="N1290" s="569"/>
      <c r="O1290" s="569"/>
      <c r="P1290" s="569"/>
      <c r="Q1290" s="121"/>
      <c r="R1290" s="121" t="s">
        <v>6103</v>
      </c>
      <c r="S1290" s="121" t="s">
        <v>2742</v>
      </c>
      <c r="T1290" s="121" t="s">
        <v>3311</v>
      </c>
      <c r="U1290" s="121">
        <v>0</v>
      </c>
      <c r="V1290" s="121" t="s">
        <v>3164</v>
      </c>
      <c r="W1290" s="121" t="s">
        <v>2969</v>
      </c>
      <c r="X1290" s="121">
        <v>0</v>
      </c>
      <c r="Y1290" s="121" t="s">
        <v>2465</v>
      </c>
      <c r="Z1290" s="121" t="s">
        <v>2744</v>
      </c>
      <c r="AA1290" s="121" t="s">
        <v>2745</v>
      </c>
      <c r="AB1290" s="121" t="s">
        <v>6104</v>
      </c>
      <c r="AC1290" s="121" t="s">
        <v>2103</v>
      </c>
      <c r="AD1290" s="121" t="s">
        <v>2747</v>
      </c>
      <c r="AE1290" s="121" t="s">
        <v>2757</v>
      </c>
      <c r="AF1290" s="121"/>
      <c r="AG1290" s="121"/>
      <c r="AH1290" s="121"/>
      <c r="AI1290" s="551"/>
      <c r="AJ1290" s="551"/>
      <c r="AK1290" s="551"/>
      <c r="AL1290" s="551"/>
      <c r="AM1290" s="551"/>
      <c r="AN1290" s="551"/>
      <c r="AO1290" s="551"/>
      <c r="AP1290" s="551"/>
      <c r="AQ1290" s="551"/>
      <c r="AR1290" s="551"/>
      <c r="AS1290" s="551"/>
      <c r="AT1290" s="551"/>
      <c r="AU1290" s="551"/>
      <c r="AV1290" s="551"/>
      <c r="AW1290" s="551"/>
      <c r="AX1290" s="551"/>
    </row>
    <row r="1291">
      <c r="A1291" s="570" t="s">
        <v>1771</v>
      </c>
      <c r="B1291" s="570" t="s">
        <v>6105</v>
      </c>
      <c r="C1291" s="570" t="s">
        <v>379</v>
      </c>
      <c r="D1291" s="570" t="s">
        <v>1771</v>
      </c>
      <c r="E1291" s="570" t="s">
        <v>236</v>
      </c>
      <c r="F1291" s="570">
        <v>16</v>
      </c>
      <c r="G1291" s="570">
        <v>32</v>
      </c>
      <c r="H1291" s="570">
        <v>320</v>
      </c>
      <c r="I1291" s="569"/>
      <c r="J1291" s="121"/>
      <c r="K1291" s="121"/>
      <c r="L1291" s="121"/>
      <c r="M1291" s="570"/>
      <c r="N1291" s="569"/>
      <c r="O1291" s="569"/>
      <c r="P1291" s="569"/>
      <c r="Q1291" s="121"/>
      <c r="R1291" s="121" t="s">
        <v>6106</v>
      </c>
      <c r="S1291" s="121" t="s">
        <v>2742</v>
      </c>
      <c r="T1291" s="121" t="s">
        <v>6107</v>
      </c>
      <c r="U1291" s="121">
        <v>0</v>
      </c>
      <c r="V1291" s="121" t="s">
        <v>3164</v>
      </c>
      <c r="W1291" s="121" t="s">
        <v>3071</v>
      </c>
      <c r="X1291" s="121" t="s">
        <v>2410</v>
      </c>
      <c r="Y1291" s="121" t="s">
        <v>2465</v>
      </c>
      <c r="Z1291" s="121" t="s">
        <v>3155</v>
      </c>
      <c r="AA1291" s="121" t="s">
        <v>3092</v>
      </c>
      <c r="AB1291" s="121" t="s">
        <v>6108</v>
      </c>
      <c r="AC1291" s="121" t="s">
        <v>2103</v>
      </c>
      <c r="AD1291" s="121" t="s">
        <v>2747</v>
      </c>
      <c r="AE1291" s="121" t="s">
        <v>3748</v>
      </c>
      <c r="AF1291" s="121"/>
      <c r="AG1291" s="121"/>
      <c r="AH1291" s="121"/>
      <c r="AI1291" s="551"/>
      <c r="AJ1291" s="551"/>
      <c r="AK1291" s="551"/>
      <c r="AL1291" s="551"/>
      <c r="AM1291" s="551"/>
      <c r="AN1291" s="551"/>
      <c r="AO1291" s="551"/>
      <c r="AP1291" s="551"/>
      <c r="AQ1291" s="551"/>
      <c r="AR1291" s="551"/>
      <c r="AS1291" s="551"/>
      <c r="AT1291" s="551"/>
      <c r="AU1291" s="551"/>
      <c r="AV1291" s="551"/>
      <c r="AW1291" s="551"/>
      <c r="AX1291" s="551"/>
    </row>
    <row r="1292">
      <c r="A1292" s="570" t="s">
        <v>1771</v>
      </c>
      <c r="B1292" s="570" t="s">
        <v>6109</v>
      </c>
      <c r="C1292" s="570" t="s">
        <v>379</v>
      </c>
      <c r="D1292" s="570" t="s">
        <v>1771</v>
      </c>
      <c r="E1292" s="570" t="s">
        <v>236</v>
      </c>
      <c r="F1292" s="570">
        <v>16</v>
      </c>
      <c r="G1292" s="570">
        <v>32</v>
      </c>
      <c r="H1292" s="570">
        <v>320</v>
      </c>
      <c r="I1292" s="569"/>
      <c r="J1292" s="121"/>
      <c r="K1292" s="121"/>
      <c r="L1292" s="121"/>
      <c r="M1292" s="570"/>
      <c r="N1292" s="569"/>
      <c r="O1292" s="569"/>
      <c r="P1292" s="569"/>
      <c r="Q1292" s="121"/>
      <c r="R1292" s="121" t="s">
        <v>6109</v>
      </c>
      <c r="S1292" s="121" t="s">
        <v>2742</v>
      </c>
      <c r="T1292" s="121" t="s">
        <v>4915</v>
      </c>
      <c r="U1292" s="121">
        <v>0</v>
      </c>
      <c r="V1292" s="121" t="s">
        <v>3164</v>
      </c>
      <c r="W1292" s="121" t="s">
        <v>2767</v>
      </c>
      <c r="X1292" s="121" t="s">
        <v>2410</v>
      </c>
      <c r="Y1292" s="121" t="s">
        <v>2465</v>
      </c>
      <c r="Z1292" s="121" t="s">
        <v>2744</v>
      </c>
      <c r="AA1292" s="121" t="s">
        <v>2745</v>
      </c>
      <c r="AB1292" s="121" t="s">
        <v>6110</v>
      </c>
      <c r="AC1292" s="121" t="s">
        <v>2103</v>
      </c>
      <c r="AD1292" s="121" t="s">
        <v>2747</v>
      </c>
      <c r="AE1292" s="121" t="s">
        <v>3440</v>
      </c>
      <c r="AF1292" s="121"/>
      <c r="AG1292" s="121"/>
      <c r="AH1292" s="121"/>
      <c r="AI1292" s="551"/>
      <c r="AJ1292" s="551"/>
      <c r="AK1292" s="551"/>
      <c r="AL1292" s="551"/>
      <c r="AM1292" s="551"/>
      <c r="AN1292" s="551"/>
      <c r="AO1292" s="551"/>
      <c r="AP1292" s="551"/>
      <c r="AQ1292" s="551"/>
      <c r="AR1292" s="551"/>
      <c r="AS1292" s="551"/>
      <c r="AT1292" s="551"/>
      <c r="AU1292" s="551"/>
      <c r="AV1292" s="551"/>
      <c r="AW1292" s="551"/>
      <c r="AX1292" s="551"/>
    </row>
    <row r="1293">
      <c r="A1293" s="570" t="s">
        <v>1771</v>
      </c>
      <c r="B1293" s="570" t="s">
        <v>6111</v>
      </c>
      <c r="C1293" s="570" t="s">
        <v>379</v>
      </c>
      <c r="D1293" s="570" t="s">
        <v>1771</v>
      </c>
      <c r="E1293" s="570" t="s">
        <v>236</v>
      </c>
      <c r="F1293" s="570">
        <v>16</v>
      </c>
      <c r="G1293" s="570">
        <v>32</v>
      </c>
      <c r="H1293" s="570">
        <v>320</v>
      </c>
      <c r="I1293" s="569"/>
      <c r="J1293" s="121"/>
      <c r="K1293" s="121"/>
      <c r="L1293" s="121"/>
      <c r="M1293" s="570"/>
      <c r="N1293" s="569"/>
      <c r="O1293" s="569"/>
      <c r="P1293" s="569"/>
      <c r="Q1293" s="121"/>
      <c r="R1293" s="121" t="s">
        <v>6112</v>
      </c>
      <c r="S1293" s="121" t="s">
        <v>2742</v>
      </c>
      <c r="T1293" s="121" t="s">
        <v>6107</v>
      </c>
      <c r="U1293" s="121">
        <v>0</v>
      </c>
      <c r="V1293" s="121" t="s">
        <v>3164</v>
      </c>
      <c r="W1293" s="121" t="s">
        <v>2969</v>
      </c>
      <c r="X1293" s="121" t="s">
        <v>2410</v>
      </c>
      <c r="Y1293" s="121" t="s">
        <v>2465</v>
      </c>
      <c r="Z1293" s="121" t="s">
        <v>3155</v>
      </c>
      <c r="AA1293" s="121" t="s">
        <v>3092</v>
      </c>
      <c r="AB1293" s="121" t="s">
        <v>3459</v>
      </c>
      <c r="AC1293" s="121" t="s">
        <v>2103</v>
      </c>
      <c r="AD1293" s="121" t="s">
        <v>2747</v>
      </c>
      <c r="AE1293" s="121" t="s">
        <v>3445</v>
      </c>
      <c r="AF1293" s="121"/>
      <c r="AG1293" s="121"/>
      <c r="AH1293" s="121"/>
      <c r="AI1293" s="551"/>
      <c r="AJ1293" s="551"/>
      <c r="AK1293" s="551"/>
      <c r="AL1293" s="551"/>
      <c r="AM1293" s="551"/>
      <c r="AN1293" s="551"/>
      <c r="AO1293" s="551"/>
      <c r="AP1293" s="551"/>
      <c r="AQ1293" s="551"/>
      <c r="AR1293" s="551"/>
      <c r="AS1293" s="551"/>
      <c r="AT1293" s="551"/>
      <c r="AU1293" s="551"/>
      <c r="AV1293" s="551"/>
      <c r="AW1293" s="551"/>
      <c r="AX1293" s="551"/>
    </row>
    <row r="1294">
      <c r="A1294" s="570" t="s">
        <v>1771</v>
      </c>
      <c r="B1294" s="570" t="s">
        <v>6113</v>
      </c>
      <c r="C1294" s="570" t="s">
        <v>379</v>
      </c>
      <c r="D1294" s="570" t="s">
        <v>1771</v>
      </c>
      <c r="E1294" s="570" t="s">
        <v>236</v>
      </c>
      <c r="F1294" s="570">
        <v>16</v>
      </c>
      <c r="G1294" s="570">
        <v>48</v>
      </c>
      <c r="H1294" s="570">
        <v>480</v>
      </c>
      <c r="I1294" s="569"/>
      <c r="J1294" s="121"/>
      <c r="K1294" s="121"/>
      <c r="L1294" s="121"/>
      <c r="M1294" s="570"/>
      <c r="N1294" s="569"/>
      <c r="O1294" s="569"/>
      <c r="P1294" s="569"/>
      <c r="Q1294" s="121"/>
      <c r="R1294" s="121" t="s">
        <v>6113</v>
      </c>
      <c r="S1294" s="121" t="s">
        <v>2742</v>
      </c>
      <c r="T1294" s="121" t="s">
        <v>3186</v>
      </c>
      <c r="U1294" s="121">
        <v>0</v>
      </c>
      <c r="V1294" s="121" t="s">
        <v>3164</v>
      </c>
      <c r="W1294" s="121" t="s">
        <v>3071</v>
      </c>
      <c r="X1294" s="121" t="s">
        <v>2410</v>
      </c>
      <c r="Y1294" s="121" t="s">
        <v>2465</v>
      </c>
      <c r="Z1294" s="121" t="s">
        <v>3155</v>
      </c>
      <c r="AA1294" s="121" t="s">
        <v>3092</v>
      </c>
      <c r="AB1294" s="121" t="s">
        <v>5410</v>
      </c>
      <c r="AC1294" s="121" t="s">
        <v>2103</v>
      </c>
      <c r="AD1294" s="121" t="s">
        <v>2747</v>
      </c>
      <c r="AE1294" s="121" t="s">
        <v>3445</v>
      </c>
      <c r="AF1294" s="121"/>
      <c r="AG1294" s="121"/>
      <c r="AH1294" s="121"/>
      <c r="AI1294" s="551"/>
      <c r="AJ1294" s="551"/>
      <c r="AK1294" s="551"/>
      <c r="AL1294" s="551"/>
      <c r="AM1294" s="551"/>
      <c r="AN1294" s="551"/>
      <c r="AO1294" s="551"/>
      <c r="AP1294" s="551"/>
      <c r="AQ1294" s="551"/>
      <c r="AR1294" s="551"/>
      <c r="AS1294" s="551"/>
      <c r="AT1294" s="551"/>
      <c r="AU1294" s="551"/>
      <c r="AV1294" s="551"/>
      <c r="AW1294" s="551"/>
      <c r="AX1294" s="551"/>
    </row>
    <row r="1295">
      <c r="A1295" s="570" t="s">
        <v>1771</v>
      </c>
      <c r="B1295" s="570" t="s">
        <v>6114</v>
      </c>
      <c r="C1295" s="570" t="s">
        <v>379</v>
      </c>
      <c r="D1295" s="570" t="s">
        <v>1771</v>
      </c>
      <c r="E1295" s="570" t="s">
        <v>236</v>
      </c>
      <c r="F1295" s="570">
        <v>16</v>
      </c>
      <c r="G1295" s="570">
        <v>48</v>
      </c>
      <c r="H1295" s="570">
        <v>480</v>
      </c>
      <c r="I1295" s="569"/>
      <c r="J1295" s="121"/>
      <c r="K1295" s="121"/>
      <c r="L1295" s="121"/>
      <c r="M1295" s="570"/>
      <c r="N1295" s="569"/>
      <c r="O1295" s="569"/>
      <c r="P1295" s="569"/>
      <c r="Q1295" s="121"/>
      <c r="R1295" s="121" t="s">
        <v>6114</v>
      </c>
      <c r="S1295" s="121" t="s">
        <v>2742</v>
      </c>
      <c r="T1295" s="121" t="s">
        <v>3186</v>
      </c>
      <c r="U1295" s="121">
        <v>0</v>
      </c>
      <c r="V1295" s="121" t="s">
        <v>3164</v>
      </c>
      <c r="W1295" s="121" t="s">
        <v>3071</v>
      </c>
      <c r="X1295" s="121" t="s">
        <v>2410</v>
      </c>
      <c r="Y1295" s="121" t="s">
        <v>2465</v>
      </c>
      <c r="Z1295" s="121" t="s">
        <v>3155</v>
      </c>
      <c r="AA1295" s="121" t="s">
        <v>3092</v>
      </c>
      <c r="AB1295" s="121" t="s">
        <v>3215</v>
      </c>
      <c r="AC1295" s="121" t="s">
        <v>2103</v>
      </c>
      <c r="AD1295" s="121" t="s">
        <v>2747</v>
      </c>
      <c r="AE1295" s="121" t="s">
        <v>3188</v>
      </c>
      <c r="AF1295" s="121"/>
      <c r="AG1295" s="121"/>
      <c r="AH1295" s="121"/>
      <c r="AI1295" s="551"/>
      <c r="AJ1295" s="551"/>
      <c r="AK1295" s="551"/>
      <c r="AL1295" s="551"/>
      <c r="AM1295" s="551"/>
      <c r="AN1295" s="551"/>
      <c r="AO1295" s="551"/>
      <c r="AP1295" s="551"/>
      <c r="AQ1295" s="551"/>
      <c r="AR1295" s="551"/>
      <c r="AS1295" s="551"/>
      <c r="AT1295" s="551"/>
      <c r="AU1295" s="551"/>
      <c r="AV1295" s="551"/>
      <c r="AW1295" s="551"/>
      <c r="AX1295" s="551"/>
    </row>
    <row r="1296">
      <c r="A1296" s="570" t="s">
        <v>1771</v>
      </c>
      <c r="B1296" s="570" t="s">
        <v>6115</v>
      </c>
      <c r="C1296" s="570" t="s">
        <v>379</v>
      </c>
      <c r="D1296" s="570" t="s">
        <v>1771</v>
      </c>
      <c r="E1296" s="570" t="s">
        <v>236</v>
      </c>
      <c r="F1296" s="570">
        <v>16</v>
      </c>
      <c r="G1296" s="570">
        <v>48</v>
      </c>
      <c r="H1296" s="570">
        <v>480</v>
      </c>
      <c r="I1296" s="569"/>
      <c r="J1296" s="121"/>
      <c r="K1296" s="121"/>
      <c r="L1296" s="121"/>
      <c r="M1296" s="570"/>
      <c r="N1296" s="569"/>
      <c r="O1296" s="569"/>
      <c r="P1296" s="569"/>
      <c r="Q1296" s="121"/>
      <c r="R1296" s="121" t="s">
        <v>6115</v>
      </c>
      <c r="S1296" s="121" t="s">
        <v>2742</v>
      </c>
      <c r="T1296" s="121" t="s">
        <v>3186</v>
      </c>
      <c r="U1296" s="121">
        <v>0</v>
      </c>
      <c r="V1296" s="121" t="s">
        <v>3164</v>
      </c>
      <c r="W1296" s="121" t="s">
        <v>3071</v>
      </c>
      <c r="X1296" s="121" t="s">
        <v>2410</v>
      </c>
      <c r="Y1296" s="121" t="s">
        <v>2465</v>
      </c>
      <c r="Z1296" s="121" t="s">
        <v>3155</v>
      </c>
      <c r="AA1296" s="121" t="s">
        <v>3092</v>
      </c>
      <c r="AB1296" s="121" t="s">
        <v>3731</v>
      </c>
      <c r="AC1296" s="121" t="s">
        <v>2103</v>
      </c>
      <c r="AD1296" s="121" t="s">
        <v>2747</v>
      </c>
      <c r="AE1296" s="121" t="s">
        <v>3188</v>
      </c>
      <c r="AF1296" s="121"/>
      <c r="AG1296" s="121"/>
      <c r="AH1296" s="121"/>
      <c r="AI1296" s="551"/>
      <c r="AJ1296" s="551"/>
      <c r="AK1296" s="551"/>
      <c r="AL1296" s="551"/>
      <c r="AM1296" s="551"/>
      <c r="AN1296" s="551"/>
      <c r="AO1296" s="551"/>
      <c r="AP1296" s="551"/>
      <c r="AQ1296" s="551"/>
      <c r="AR1296" s="551"/>
      <c r="AS1296" s="551"/>
      <c r="AT1296" s="551"/>
      <c r="AU1296" s="551"/>
      <c r="AV1296" s="551"/>
      <c r="AW1296" s="551"/>
      <c r="AX1296" s="551"/>
    </row>
    <row r="1297">
      <c r="A1297" s="570" t="s">
        <v>1771</v>
      </c>
      <c r="B1297" s="570" t="s">
        <v>6116</v>
      </c>
      <c r="C1297" s="570" t="s">
        <v>379</v>
      </c>
      <c r="D1297" s="570" t="s">
        <v>1771</v>
      </c>
      <c r="E1297" s="570" t="s">
        <v>236</v>
      </c>
      <c r="F1297" s="570">
        <v>24</v>
      </c>
      <c r="G1297" s="570">
        <v>250</v>
      </c>
      <c r="H1297" s="570">
        <v>600</v>
      </c>
      <c r="I1297" s="569"/>
      <c r="J1297" s="121"/>
      <c r="K1297" s="121"/>
      <c r="L1297" s="121"/>
      <c r="M1297" s="570"/>
      <c r="N1297" s="569"/>
      <c r="O1297" s="569"/>
      <c r="P1297" s="569"/>
      <c r="Q1297" s="121"/>
      <c r="R1297" s="121" t="s">
        <v>6116</v>
      </c>
      <c r="S1297" s="121" t="s">
        <v>2716</v>
      </c>
      <c r="T1297" s="121" t="s">
        <v>4075</v>
      </c>
      <c r="U1297" s="121">
        <v>0</v>
      </c>
      <c r="V1297" s="121" t="s">
        <v>2206</v>
      </c>
      <c r="W1297" s="121" t="s">
        <v>2206</v>
      </c>
      <c r="X1297" s="121">
        <v>0</v>
      </c>
      <c r="Y1297" s="121" t="s">
        <v>2465</v>
      </c>
      <c r="Z1297" s="121" t="s">
        <v>2785</v>
      </c>
      <c r="AA1297" s="121" t="s">
        <v>3598</v>
      </c>
      <c r="AB1297" s="121" t="s">
        <v>6117</v>
      </c>
      <c r="AC1297" s="121" t="s">
        <v>2103</v>
      </c>
      <c r="AD1297" s="121" t="s">
        <v>2771</v>
      </c>
      <c r="AE1297" s="121" t="s">
        <v>4077</v>
      </c>
      <c r="AF1297" s="121"/>
      <c r="AG1297" s="121"/>
      <c r="AH1297" s="121"/>
      <c r="AI1297" s="551"/>
      <c r="AJ1297" s="551"/>
      <c r="AK1297" s="551"/>
      <c r="AL1297" s="551"/>
      <c r="AM1297" s="551"/>
      <c r="AN1297" s="551"/>
      <c r="AO1297" s="551"/>
      <c r="AP1297" s="551"/>
      <c r="AQ1297" s="551"/>
      <c r="AR1297" s="551"/>
      <c r="AS1297" s="551"/>
      <c r="AT1297" s="551"/>
      <c r="AU1297" s="551"/>
      <c r="AV1297" s="551"/>
      <c r="AW1297" s="551"/>
      <c r="AX1297" s="551"/>
    </row>
    <row r="1298">
      <c r="A1298" s="570" t="s">
        <v>1771</v>
      </c>
      <c r="B1298" s="570" t="s">
        <v>6118</v>
      </c>
      <c r="C1298" s="570" t="s">
        <v>379</v>
      </c>
      <c r="D1298" s="570" t="s">
        <v>1771</v>
      </c>
      <c r="E1298" s="570" t="s">
        <v>236</v>
      </c>
      <c r="F1298" s="570">
        <v>24</v>
      </c>
      <c r="G1298" s="570">
        <v>250</v>
      </c>
      <c r="H1298" s="570">
        <v>600</v>
      </c>
      <c r="I1298" s="569"/>
      <c r="J1298" s="121"/>
      <c r="K1298" s="121"/>
      <c r="L1298" s="121"/>
      <c r="M1298" s="570"/>
      <c r="N1298" s="569"/>
      <c r="O1298" s="569"/>
      <c r="P1298" s="569"/>
      <c r="Q1298" s="121"/>
      <c r="R1298" s="121" t="s">
        <v>6118</v>
      </c>
      <c r="S1298" s="121" t="s">
        <v>2716</v>
      </c>
      <c r="T1298" s="121" t="s">
        <v>4075</v>
      </c>
      <c r="U1298" s="121">
        <v>0</v>
      </c>
      <c r="V1298" s="121" t="s">
        <v>2206</v>
      </c>
      <c r="W1298" s="121" t="s">
        <v>2206</v>
      </c>
      <c r="X1298" s="121">
        <v>0</v>
      </c>
      <c r="Y1298" s="121" t="s">
        <v>2465</v>
      </c>
      <c r="Z1298" s="121" t="s">
        <v>2785</v>
      </c>
      <c r="AA1298" s="121" t="s">
        <v>3598</v>
      </c>
      <c r="AB1298" s="121" t="s">
        <v>6119</v>
      </c>
      <c r="AC1298" s="121" t="s">
        <v>2103</v>
      </c>
      <c r="AD1298" s="121" t="s">
        <v>2771</v>
      </c>
      <c r="AE1298" s="121" t="s">
        <v>6120</v>
      </c>
      <c r="AF1298" s="121"/>
      <c r="AG1298" s="121"/>
      <c r="AH1298" s="121"/>
      <c r="AI1298" s="551"/>
      <c r="AJ1298" s="551"/>
      <c r="AK1298" s="551"/>
      <c r="AL1298" s="551"/>
      <c r="AM1298" s="551"/>
      <c r="AN1298" s="551"/>
      <c r="AO1298" s="551"/>
      <c r="AP1298" s="551"/>
      <c r="AQ1298" s="551"/>
      <c r="AR1298" s="551"/>
      <c r="AS1298" s="551"/>
      <c r="AT1298" s="551"/>
      <c r="AU1298" s="551"/>
      <c r="AV1298" s="551"/>
      <c r="AW1298" s="551"/>
      <c r="AX1298" s="551"/>
    </row>
    <row r="1299">
      <c r="A1299" s="570" t="s">
        <v>6121</v>
      </c>
      <c r="B1299" s="570" t="s">
        <v>6122</v>
      </c>
      <c r="C1299" s="570" t="s">
        <v>84</v>
      </c>
      <c r="D1299" s="570" t="s">
        <v>6123</v>
      </c>
      <c r="E1299" s="570" t="s">
        <v>236</v>
      </c>
      <c r="F1299" s="570">
        <v>48</v>
      </c>
      <c r="G1299" s="570">
        <v>226</v>
      </c>
      <c r="H1299" s="570">
        <v>2500</v>
      </c>
      <c r="I1299" s="569"/>
      <c r="J1299" s="121"/>
      <c r="K1299" s="121"/>
      <c r="L1299" s="121"/>
      <c r="M1299" s="570"/>
      <c r="N1299" s="569"/>
      <c r="O1299" s="569"/>
      <c r="P1299" s="569"/>
      <c r="Q1299" s="121"/>
      <c r="R1299" s="121" t="s">
        <v>6124</v>
      </c>
      <c r="S1299" s="121" t="s">
        <v>2716</v>
      </c>
      <c r="T1299" s="121" t="s">
        <v>6125</v>
      </c>
      <c r="U1299" s="121">
        <v>0</v>
      </c>
      <c r="V1299" s="121" t="s">
        <v>2719</v>
      </c>
      <c r="W1299" s="121" t="s">
        <v>2720</v>
      </c>
      <c r="X1299" s="121" t="s">
        <v>2410</v>
      </c>
      <c r="Y1299" s="121" t="s">
        <v>2465</v>
      </c>
      <c r="Z1299" s="121" t="s">
        <v>2722</v>
      </c>
      <c r="AA1299" s="121" t="s">
        <v>6126</v>
      </c>
      <c r="AB1299" s="121" t="s">
        <v>6127</v>
      </c>
      <c r="AC1299" s="121" t="s">
        <v>2103</v>
      </c>
      <c r="AD1299" s="121" t="s">
        <v>2747</v>
      </c>
      <c r="AE1299" s="121" t="s">
        <v>6128</v>
      </c>
      <c r="AF1299" s="121"/>
      <c r="AG1299" s="121"/>
      <c r="AH1299" s="121"/>
      <c r="AI1299" s="551"/>
      <c r="AJ1299" s="551"/>
      <c r="AK1299" s="551"/>
      <c r="AL1299" s="551"/>
      <c r="AM1299" s="551"/>
      <c r="AN1299" s="551"/>
      <c r="AO1299" s="551"/>
      <c r="AP1299" s="551"/>
      <c r="AQ1299" s="551"/>
      <c r="AR1299" s="551"/>
      <c r="AS1299" s="551"/>
      <c r="AT1299" s="551"/>
      <c r="AU1299" s="551"/>
      <c r="AV1299" s="551"/>
      <c r="AW1299" s="551"/>
      <c r="AX1299" s="551"/>
    </row>
    <row r="1300">
      <c r="A1300" s="570" t="s">
        <v>6121</v>
      </c>
      <c r="B1300" s="570" t="s">
        <v>6129</v>
      </c>
      <c r="C1300" s="570" t="s">
        <v>84</v>
      </c>
      <c r="D1300" s="570" t="s">
        <v>6123</v>
      </c>
      <c r="E1300" s="570" t="s">
        <v>236</v>
      </c>
      <c r="F1300" s="570">
        <v>48</v>
      </c>
      <c r="G1300" s="570">
        <v>226</v>
      </c>
      <c r="H1300" s="570">
        <v>2500</v>
      </c>
      <c r="I1300" s="569"/>
      <c r="J1300" s="121"/>
      <c r="K1300" s="121"/>
      <c r="L1300" s="121"/>
      <c r="M1300" s="570"/>
      <c r="N1300" s="569"/>
      <c r="O1300" s="569"/>
      <c r="P1300" s="569"/>
      <c r="Q1300" s="121"/>
      <c r="R1300" s="121" t="s">
        <v>6130</v>
      </c>
      <c r="S1300" s="121" t="s">
        <v>2716</v>
      </c>
      <c r="T1300" s="121" t="s">
        <v>6125</v>
      </c>
      <c r="U1300" s="121">
        <v>0</v>
      </c>
      <c r="V1300" s="121" t="s">
        <v>2719</v>
      </c>
      <c r="W1300" s="121" t="s">
        <v>2720</v>
      </c>
      <c r="X1300" s="121" t="s">
        <v>2410</v>
      </c>
      <c r="Y1300" s="121" t="s">
        <v>2465</v>
      </c>
      <c r="Z1300" s="121" t="s">
        <v>2722</v>
      </c>
      <c r="AA1300" s="121" t="s">
        <v>6126</v>
      </c>
      <c r="AB1300" s="121" t="s">
        <v>6131</v>
      </c>
      <c r="AC1300" s="121" t="s">
        <v>2103</v>
      </c>
      <c r="AD1300" s="121" t="s">
        <v>2747</v>
      </c>
      <c r="AE1300" s="121" t="s">
        <v>6128</v>
      </c>
      <c r="AF1300" s="121"/>
      <c r="AG1300" s="121"/>
      <c r="AH1300" s="121"/>
      <c r="AI1300" s="551"/>
      <c r="AJ1300" s="551"/>
      <c r="AK1300" s="551"/>
      <c r="AL1300" s="551"/>
      <c r="AM1300" s="551"/>
      <c r="AN1300" s="551"/>
      <c r="AO1300" s="551"/>
      <c r="AP1300" s="551"/>
      <c r="AQ1300" s="551"/>
      <c r="AR1300" s="551"/>
      <c r="AS1300" s="551"/>
      <c r="AT1300" s="551"/>
      <c r="AU1300" s="551"/>
      <c r="AV1300" s="551"/>
      <c r="AW1300" s="551"/>
      <c r="AX1300" s="551"/>
    </row>
    <row r="1301">
      <c r="A1301" s="570" t="s">
        <v>6121</v>
      </c>
      <c r="B1301" s="570" t="s">
        <v>6132</v>
      </c>
      <c r="C1301" s="570" t="s">
        <v>84</v>
      </c>
      <c r="D1301" s="570" t="s">
        <v>6123</v>
      </c>
      <c r="E1301" s="570" t="s">
        <v>236</v>
      </c>
      <c r="F1301" s="570">
        <v>48</v>
      </c>
      <c r="G1301" s="570">
        <v>226</v>
      </c>
      <c r="H1301" s="570">
        <v>2500</v>
      </c>
      <c r="I1301" s="569"/>
      <c r="J1301" s="121"/>
      <c r="K1301" s="121"/>
      <c r="L1301" s="121"/>
      <c r="M1301" s="570"/>
      <c r="N1301" s="569"/>
      <c r="O1301" s="569"/>
      <c r="P1301" s="569"/>
      <c r="Q1301" s="121"/>
      <c r="R1301" s="121" t="s">
        <v>6133</v>
      </c>
      <c r="S1301" s="121" t="s">
        <v>2716</v>
      </c>
      <c r="T1301" s="121" t="s">
        <v>6125</v>
      </c>
      <c r="U1301" s="121">
        <v>0</v>
      </c>
      <c r="V1301" s="121" t="s">
        <v>2719</v>
      </c>
      <c r="W1301" s="121" t="s">
        <v>2720</v>
      </c>
      <c r="X1301" s="121" t="s">
        <v>2410</v>
      </c>
      <c r="Y1301" s="121" t="s">
        <v>2465</v>
      </c>
      <c r="Z1301" s="121" t="s">
        <v>2722</v>
      </c>
      <c r="AA1301" s="121" t="s">
        <v>6126</v>
      </c>
      <c r="AB1301" s="121" t="s">
        <v>6134</v>
      </c>
      <c r="AC1301" s="121" t="s">
        <v>2103</v>
      </c>
      <c r="AD1301" s="121" t="s">
        <v>2747</v>
      </c>
      <c r="AE1301" s="121" t="s">
        <v>6135</v>
      </c>
      <c r="AF1301" s="121"/>
      <c r="AG1301" s="121"/>
      <c r="AH1301" s="121"/>
      <c r="AI1301" s="551"/>
      <c r="AJ1301" s="551"/>
      <c r="AK1301" s="551"/>
      <c r="AL1301" s="551"/>
      <c r="AM1301" s="551"/>
      <c r="AN1301" s="551"/>
      <c r="AO1301" s="551"/>
      <c r="AP1301" s="551"/>
      <c r="AQ1301" s="551"/>
      <c r="AR1301" s="551"/>
      <c r="AS1301" s="551"/>
      <c r="AT1301" s="551"/>
      <c r="AU1301" s="551"/>
      <c r="AV1301" s="551"/>
      <c r="AW1301" s="551"/>
      <c r="AX1301" s="551"/>
    </row>
    <row r="1302">
      <c r="A1302" s="570" t="s">
        <v>6121</v>
      </c>
      <c r="B1302" s="570" t="s">
        <v>6136</v>
      </c>
      <c r="C1302" s="570" t="s">
        <v>84</v>
      </c>
      <c r="D1302" s="570" t="s">
        <v>6123</v>
      </c>
      <c r="E1302" s="570" t="s">
        <v>236</v>
      </c>
      <c r="F1302" s="570">
        <v>48</v>
      </c>
      <c r="G1302" s="570">
        <v>226</v>
      </c>
      <c r="H1302" s="570">
        <v>2500</v>
      </c>
      <c r="I1302" s="569"/>
      <c r="J1302" s="121"/>
      <c r="K1302" s="121"/>
      <c r="L1302" s="121"/>
      <c r="M1302" s="570"/>
      <c r="N1302" s="569"/>
      <c r="O1302" s="569"/>
      <c r="P1302" s="569"/>
      <c r="Q1302" s="121"/>
      <c r="R1302" s="121" t="s">
        <v>6137</v>
      </c>
      <c r="S1302" s="121" t="s">
        <v>2716</v>
      </c>
      <c r="T1302" s="121" t="s">
        <v>6125</v>
      </c>
      <c r="U1302" s="121">
        <v>0</v>
      </c>
      <c r="V1302" s="121" t="s">
        <v>2719</v>
      </c>
      <c r="W1302" s="121" t="s">
        <v>2720</v>
      </c>
      <c r="X1302" s="121" t="s">
        <v>2410</v>
      </c>
      <c r="Y1302" s="121" t="s">
        <v>2465</v>
      </c>
      <c r="Z1302" s="121" t="s">
        <v>2722</v>
      </c>
      <c r="AA1302" s="121" t="s">
        <v>6126</v>
      </c>
      <c r="AB1302" s="121" t="s">
        <v>6138</v>
      </c>
      <c r="AC1302" s="121" t="s">
        <v>2103</v>
      </c>
      <c r="AD1302" s="121" t="s">
        <v>2747</v>
      </c>
      <c r="AE1302" s="121" t="s">
        <v>6135</v>
      </c>
      <c r="AF1302" s="121"/>
      <c r="AG1302" s="121"/>
      <c r="AH1302" s="121"/>
      <c r="AI1302" s="551"/>
      <c r="AJ1302" s="551"/>
      <c r="AK1302" s="551"/>
      <c r="AL1302" s="551"/>
      <c r="AM1302" s="551"/>
      <c r="AN1302" s="551"/>
      <c r="AO1302" s="551"/>
      <c r="AP1302" s="551"/>
      <c r="AQ1302" s="551"/>
      <c r="AR1302" s="551"/>
      <c r="AS1302" s="551"/>
      <c r="AT1302" s="551"/>
      <c r="AU1302" s="551"/>
      <c r="AV1302" s="551"/>
      <c r="AW1302" s="551"/>
      <c r="AX1302" s="551"/>
    </row>
    <row r="1303">
      <c r="A1303" s="570" t="s">
        <v>6121</v>
      </c>
      <c r="B1303" s="570" t="s">
        <v>6139</v>
      </c>
      <c r="C1303" s="570" t="s">
        <v>84</v>
      </c>
      <c r="D1303" s="570" t="s">
        <v>6123</v>
      </c>
      <c r="E1303" s="570" t="s">
        <v>236</v>
      </c>
      <c r="F1303" s="570">
        <v>48</v>
      </c>
      <c r="G1303" s="570">
        <v>226</v>
      </c>
      <c r="H1303" s="570">
        <v>2500</v>
      </c>
      <c r="I1303" s="569"/>
      <c r="J1303" s="121"/>
      <c r="K1303" s="121"/>
      <c r="L1303" s="121"/>
      <c r="M1303" s="570"/>
      <c r="N1303" s="569"/>
      <c r="O1303" s="569"/>
      <c r="P1303" s="569"/>
      <c r="Q1303" s="121"/>
      <c r="R1303" s="121" t="s">
        <v>6140</v>
      </c>
      <c r="S1303" s="121" t="s">
        <v>2716</v>
      </c>
      <c r="T1303" s="121" t="s">
        <v>6125</v>
      </c>
      <c r="U1303" s="121">
        <v>0</v>
      </c>
      <c r="V1303" s="121" t="s">
        <v>2719</v>
      </c>
      <c r="W1303" s="121" t="s">
        <v>2720</v>
      </c>
      <c r="X1303" s="121" t="s">
        <v>2410</v>
      </c>
      <c r="Y1303" s="121" t="s">
        <v>2465</v>
      </c>
      <c r="Z1303" s="121" t="s">
        <v>2722</v>
      </c>
      <c r="AA1303" s="121" t="s">
        <v>6126</v>
      </c>
      <c r="AB1303" s="121" t="s">
        <v>6141</v>
      </c>
      <c r="AC1303" s="121" t="s">
        <v>2103</v>
      </c>
      <c r="AD1303" s="121" t="s">
        <v>2747</v>
      </c>
      <c r="AE1303" s="121" t="s">
        <v>6135</v>
      </c>
      <c r="AF1303" s="121"/>
      <c r="AG1303" s="121"/>
      <c r="AH1303" s="121"/>
      <c r="AI1303" s="551"/>
      <c r="AJ1303" s="551"/>
      <c r="AK1303" s="551"/>
      <c r="AL1303" s="551"/>
      <c r="AM1303" s="551"/>
      <c r="AN1303" s="551"/>
      <c r="AO1303" s="551"/>
      <c r="AP1303" s="551"/>
      <c r="AQ1303" s="551"/>
      <c r="AR1303" s="551"/>
      <c r="AS1303" s="551"/>
      <c r="AT1303" s="551"/>
      <c r="AU1303" s="551"/>
      <c r="AV1303" s="551"/>
      <c r="AW1303" s="551"/>
      <c r="AX1303" s="551"/>
    </row>
    <row r="1304">
      <c r="A1304" s="570" t="s">
        <v>6121</v>
      </c>
      <c r="B1304" s="570" t="s">
        <v>6142</v>
      </c>
      <c r="C1304" s="570" t="s">
        <v>84</v>
      </c>
      <c r="D1304" s="570" t="s">
        <v>6123</v>
      </c>
      <c r="E1304" s="570" t="s">
        <v>236</v>
      </c>
      <c r="F1304" s="570">
        <v>48</v>
      </c>
      <c r="G1304" s="570">
        <v>226</v>
      </c>
      <c r="H1304" s="570">
        <v>2500</v>
      </c>
      <c r="I1304" s="569"/>
      <c r="J1304" s="121"/>
      <c r="K1304" s="121"/>
      <c r="L1304" s="121"/>
      <c r="M1304" s="570"/>
      <c r="N1304" s="569"/>
      <c r="O1304" s="569"/>
      <c r="P1304" s="569"/>
      <c r="Q1304" s="121"/>
      <c r="R1304" s="121" t="s">
        <v>6143</v>
      </c>
      <c r="S1304" s="121" t="s">
        <v>2716</v>
      </c>
      <c r="T1304" s="121" t="s">
        <v>6125</v>
      </c>
      <c r="U1304" s="121">
        <v>0</v>
      </c>
      <c r="V1304" s="121" t="s">
        <v>2719</v>
      </c>
      <c r="W1304" s="121" t="s">
        <v>2720</v>
      </c>
      <c r="X1304" s="121" t="s">
        <v>2410</v>
      </c>
      <c r="Y1304" s="121" t="s">
        <v>2465</v>
      </c>
      <c r="Z1304" s="121" t="s">
        <v>2722</v>
      </c>
      <c r="AA1304" s="121" t="s">
        <v>6126</v>
      </c>
      <c r="AB1304" s="121" t="s">
        <v>6144</v>
      </c>
      <c r="AC1304" s="121" t="s">
        <v>2103</v>
      </c>
      <c r="AD1304" s="121" t="s">
        <v>2747</v>
      </c>
      <c r="AE1304" s="121" t="s">
        <v>6135</v>
      </c>
      <c r="AF1304" s="121"/>
      <c r="AG1304" s="121"/>
      <c r="AH1304" s="121"/>
      <c r="AI1304" s="551"/>
      <c r="AJ1304" s="551"/>
      <c r="AK1304" s="551"/>
      <c r="AL1304" s="551"/>
      <c r="AM1304" s="551"/>
      <c r="AN1304" s="551"/>
      <c r="AO1304" s="551"/>
      <c r="AP1304" s="551"/>
      <c r="AQ1304" s="551"/>
      <c r="AR1304" s="551"/>
      <c r="AS1304" s="551"/>
      <c r="AT1304" s="551"/>
      <c r="AU1304" s="551"/>
      <c r="AV1304" s="551"/>
      <c r="AW1304" s="551"/>
      <c r="AX1304" s="551"/>
    </row>
    <row r="1305">
      <c r="A1305" s="570" t="s">
        <v>6121</v>
      </c>
      <c r="B1305" s="570" t="s">
        <v>6145</v>
      </c>
      <c r="C1305" s="570" t="s">
        <v>84</v>
      </c>
      <c r="D1305" s="570" t="s">
        <v>6123</v>
      </c>
      <c r="E1305" s="570" t="s">
        <v>236</v>
      </c>
      <c r="F1305" s="570">
        <v>48</v>
      </c>
      <c r="G1305" s="570">
        <v>226</v>
      </c>
      <c r="H1305" s="570">
        <v>2500</v>
      </c>
      <c r="I1305" s="569"/>
      <c r="J1305" s="121"/>
      <c r="K1305" s="121"/>
      <c r="L1305" s="121"/>
      <c r="M1305" s="570"/>
      <c r="N1305" s="569"/>
      <c r="O1305" s="569"/>
      <c r="P1305" s="569"/>
      <c r="Q1305" s="121"/>
      <c r="R1305" s="121" t="s">
        <v>6146</v>
      </c>
      <c r="S1305" s="121" t="s">
        <v>2716</v>
      </c>
      <c r="T1305" s="121" t="s">
        <v>6125</v>
      </c>
      <c r="U1305" s="121">
        <v>0</v>
      </c>
      <c r="V1305" s="121" t="s">
        <v>2719</v>
      </c>
      <c r="W1305" s="121" t="s">
        <v>2720</v>
      </c>
      <c r="X1305" s="121" t="s">
        <v>2410</v>
      </c>
      <c r="Y1305" s="121" t="s">
        <v>2465</v>
      </c>
      <c r="Z1305" s="121" t="s">
        <v>2722</v>
      </c>
      <c r="AA1305" s="121" t="s">
        <v>6126</v>
      </c>
      <c r="AB1305" s="121" t="s">
        <v>6147</v>
      </c>
      <c r="AC1305" s="121" t="s">
        <v>2103</v>
      </c>
      <c r="AD1305" s="121" t="s">
        <v>2747</v>
      </c>
      <c r="AE1305" s="121" t="s">
        <v>6135</v>
      </c>
      <c r="AF1305" s="121"/>
      <c r="AG1305" s="121"/>
      <c r="AH1305" s="121"/>
      <c r="AI1305" s="551"/>
      <c r="AJ1305" s="551"/>
      <c r="AK1305" s="551"/>
      <c r="AL1305" s="551"/>
      <c r="AM1305" s="551"/>
      <c r="AN1305" s="551"/>
      <c r="AO1305" s="551"/>
      <c r="AP1305" s="551"/>
      <c r="AQ1305" s="551"/>
      <c r="AR1305" s="551"/>
      <c r="AS1305" s="551"/>
      <c r="AT1305" s="551"/>
      <c r="AU1305" s="551"/>
      <c r="AV1305" s="551"/>
      <c r="AW1305" s="551"/>
      <c r="AX1305" s="551"/>
    </row>
    <row r="1306">
      <c r="A1306" s="570" t="s">
        <v>6121</v>
      </c>
      <c r="B1306" s="570" t="s">
        <v>6148</v>
      </c>
      <c r="C1306" s="570" t="s">
        <v>84</v>
      </c>
      <c r="D1306" s="570" t="s">
        <v>6123</v>
      </c>
      <c r="E1306" s="570" t="s">
        <v>236</v>
      </c>
      <c r="F1306" s="570">
        <v>48</v>
      </c>
      <c r="G1306" s="570">
        <v>226</v>
      </c>
      <c r="H1306" s="570">
        <v>2500</v>
      </c>
      <c r="I1306" s="569"/>
      <c r="J1306" s="121"/>
      <c r="K1306" s="121"/>
      <c r="L1306" s="121"/>
      <c r="M1306" s="570"/>
      <c r="N1306" s="569"/>
      <c r="O1306" s="569"/>
      <c r="P1306" s="569"/>
      <c r="Q1306" s="121"/>
      <c r="R1306" s="121" t="s">
        <v>6149</v>
      </c>
      <c r="S1306" s="121" t="s">
        <v>2716</v>
      </c>
      <c r="T1306" s="121" t="s">
        <v>6125</v>
      </c>
      <c r="U1306" s="121">
        <v>0</v>
      </c>
      <c r="V1306" s="121" t="s">
        <v>2719</v>
      </c>
      <c r="W1306" s="121" t="s">
        <v>2720</v>
      </c>
      <c r="X1306" s="121" t="s">
        <v>2410</v>
      </c>
      <c r="Y1306" s="121" t="s">
        <v>2465</v>
      </c>
      <c r="Z1306" s="121" t="s">
        <v>2722</v>
      </c>
      <c r="AA1306" s="121" t="s">
        <v>6126</v>
      </c>
      <c r="AB1306" s="121" t="s">
        <v>6150</v>
      </c>
      <c r="AC1306" s="121" t="s">
        <v>2103</v>
      </c>
      <c r="AD1306" s="121" t="s">
        <v>2747</v>
      </c>
      <c r="AE1306" s="121" t="s">
        <v>6135</v>
      </c>
      <c r="AF1306" s="121"/>
      <c r="AG1306" s="121"/>
      <c r="AH1306" s="121"/>
      <c r="AI1306" s="551"/>
      <c r="AJ1306" s="551"/>
      <c r="AK1306" s="551"/>
      <c r="AL1306" s="551"/>
      <c r="AM1306" s="551"/>
      <c r="AN1306" s="551"/>
      <c r="AO1306" s="551"/>
      <c r="AP1306" s="551"/>
      <c r="AQ1306" s="551"/>
      <c r="AR1306" s="551"/>
      <c r="AS1306" s="551"/>
      <c r="AT1306" s="551"/>
      <c r="AU1306" s="551"/>
      <c r="AV1306" s="551"/>
      <c r="AW1306" s="551"/>
      <c r="AX1306" s="551"/>
    </row>
    <row r="1307">
      <c r="A1307" s="570" t="s">
        <v>6121</v>
      </c>
      <c r="B1307" s="570" t="s">
        <v>6151</v>
      </c>
      <c r="C1307" s="570" t="s">
        <v>84</v>
      </c>
      <c r="D1307" s="570" t="s">
        <v>6123</v>
      </c>
      <c r="E1307" s="570" t="s">
        <v>236</v>
      </c>
      <c r="F1307" s="570">
        <v>48</v>
      </c>
      <c r="G1307" s="570">
        <v>226</v>
      </c>
      <c r="H1307" s="570">
        <v>2500</v>
      </c>
      <c r="I1307" s="569"/>
      <c r="J1307" s="121"/>
      <c r="K1307" s="121"/>
      <c r="L1307" s="121"/>
      <c r="M1307" s="570"/>
      <c r="N1307" s="569"/>
      <c r="O1307" s="569"/>
      <c r="P1307" s="569"/>
      <c r="Q1307" s="121"/>
      <c r="R1307" s="121" t="s">
        <v>6152</v>
      </c>
      <c r="S1307" s="121" t="s">
        <v>2716</v>
      </c>
      <c r="T1307" s="121" t="s">
        <v>6125</v>
      </c>
      <c r="U1307" s="121">
        <v>0</v>
      </c>
      <c r="V1307" s="121" t="s">
        <v>2719</v>
      </c>
      <c r="W1307" s="121" t="s">
        <v>2720</v>
      </c>
      <c r="X1307" s="121" t="s">
        <v>2410</v>
      </c>
      <c r="Y1307" s="121" t="s">
        <v>2465</v>
      </c>
      <c r="Z1307" s="121" t="s">
        <v>2722</v>
      </c>
      <c r="AA1307" s="121" t="s">
        <v>6126</v>
      </c>
      <c r="AB1307" s="121" t="s">
        <v>6153</v>
      </c>
      <c r="AC1307" s="121" t="s">
        <v>2103</v>
      </c>
      <c r="AD1307" s="121" t="s">
        <v>2747</v>
      </c>
      <c r="AE1307" s="121" t="s">
        <v>6135</v>
      </c>
      <c r="AF1307" s="121"/>
      <c r="AG1307" s="121"/>
      <c r="AH1307" s="121"/>
      <c r="AI1307" s="551"/>
      <c r="AJ1307" s="551"/>
      <c r="AK1307" s="551"/>
      <c r="AL1307" s="551"/>
      <c r="AM1307" s="551"/>
      <c r="AN1307" s="551"/>
      <c r="AO1307" s="551"/>
      <c r="AP1307" s="551"/>
      <c r="AQ1307" s="551"/>
      <c r="AR1307" s="551"/>
      <c r="AS1307" s="551"/>
      <c r="AT1307" s="551"/>
      <c r="AU1307" s="551"/>
      <c r="AV1307" s="551"/>
      <c r="AW1307" s="551"/>
      <c r="AX1307" s="551"/>
    </row>
    <row r="1308">
      <c r="A1308" s="570" t="s">
        <v>6121</v>
      </c>
      <c r="B1308" s="570" t="s">
        <v>6154</v>
      </c>
      <c r="C1308" s="570" t="s">
        <v>84</v>
      </c>
      <c r="D1308" s="570" t="s">
        <v>6123</v>
      </c>
      <c r="E1308" s="570" t="s">
        <v>236</v>
      </c>
      <c r="F1308" s="570">
        <v>48</v>
      </c>
      <c r="G1308" s="570">
        <v>226</v>
      </c>
      <c r="H1308" s="570">
        <v>2500</v>
      </c>
      <c r="I1308" s="569"/>
      <c r="J1308" s="121"/>
      <c r="K1308" s="121"/>
      <c r="L1308" s="121"/>
      <c r="M1308" s="570"/>
      <c r="N1308" s="569"/>
      <c r="O1308" s="569"/>
      <c r="P1308" s="569"/>
      <c r="Q1308" s="121"/>
      <c r="R1308" s="121" t="s">
        <v>6155</v>
      </c>
      <c r="S1308" s="121" t="s">
        <v>2716</v>
      </c>
      <c r="T1308" s="121" t="s">
        <v>6125</v>
      </c>
      <c r="U1308" s="121">
        <v>0</v>
      </c>
      <c r="V1308" s="121" t="s">
        <v>2719</v>
      </c>
      <c r="W1308" s="121" t="s">
        <v>2720</v>
      </c>
      <c r="X1308" s="121" t="s">
        <v>2410</v>
      </c>
      <c r="Y1308" s="121" t="s">
        <v>2465</v>
      </c>
      <c r="Z1308" s="121" t="s">
        <v>2722</v>
      </c>
      <c r="AA1308" s="121" t="s">
        <v>6126</v>
      </c>
      <c r="AB1308" s="121" t="s">
        <v>6156</v>
      </c>
      <c r="AC1308" s="121" t="s">
        <v>2103</v>
      </c>
      <c r="AD1308" s="121" t="s">
        <v>2747</v>
      </c>
      <c r="AE1308" s="121" t="s">
        <v>6135</v>
      </c>
      <c r="AF1308" s="121"/>
      <c r="AG1308" s="121"/>
      <c r="AH1308" s="121"/>
      <c r="AI1308" s="551"/>
      <c r="AJ1308" s="551"/>
      <c r="AK1308" s="551"/>
      <c r="AL1308" s="551"/>
      <c r="AM1308" s="551"/>
      <c r="AN1308" s="551"/>
      <c r="AO1308" s="551"/>
      <c r="AP1308" s="551"/>
      <c r="AQ1308" s="551"/>
      <c r="AR1308" s="551"/>
      <c r="AS1308" s="551"/>
      <c r="AT1308" s="551"/>
      <c r="AU1308" s="551"/>
      <c r="AV1308" s="551"/>
      <c r="AW1308" s="551"/>
      <c r="AX1308" s="551"/>
    </row>
    <row r="1309">
      <c r="A1309" s="570" t="s">
        <v>6121</v>
      </c>
      <c r="B1309" s="570" t="s">
        <v>6157</v>
      </c>
      <c r="C1309" s="570" t="s">
        <v>84</v>
      </c>
      <c r="D1309" s="570" t="s">
        <v>6123</v>
      </c>
      <c r="E1309" s="570" t="s">
        <v>236</v>
      </c>
      <c r="F1309" s="570">
        <v>48</v>
      </c>
      <c r="G1309" s="570">
        <v>226</v>
      </c>
      <c r="H1309" s="570">
        <v>2500</v>
      </c>
      <c r="I1309" s="569"/>
      <c r="J1309" s="121"/>
      <c r="K1309" s="121"/>
      <c r="L1309" s="121"/>
      <c r="M1309" s="570"/>
      <c r="N1309" s="569"/>
      <c r="O1309" s="569"/>
      <c r="P1309" s="569"/>
      <c r="Q1309" s="121"/>
      <c r="R1309" s="121" t="s">
        <v>6158</v>
      </c>
      <c r="S1309" s="121" t="s">
        <v>2716</v>
      </c>
      <c r="T1309" s="121" t="s">
        <v>6125</v>
      </c>
      <c r="U1309" s="121">
        <v>0</v>
      </c>
      <c r="V1309" s="121" t="s">
        <v>2719</v>
      </c>
      <c r="W1309" s="121" t="s">
        <v>2720</v>
      </c>
      <c r="X1309" s="121" t="s">
        <v>2410</v>
      </c>
      <c r="Y1309" s="121" t="s">
        <v>2465</v>
      </c>
      <c r="Z1309" s="121" t="s">
        <v>2722</v>
      </c>
      <c r="AA1309" s="121" t="s">
        <v>6126</v>
      </c>
      <c r="AB1309" s="121" t="s">
        <v>6159</v>
      </c>
      <c r="AC1309" s="121" t="s">
        <v>2103</v>
      </c>
      <c r="AD1309" s="121" t="s">
        <v>2747</v>
      </c>
      <c r="AE1309" s="121" t="s">
        <v>6135</v>
      </c>
      <c r="AF1309" s="121"/>
      <c r="AG1309" s="121"/>
      <c r="AH1309" s="121"/>
      <c r="AI1309" s="551"/>
      <c r="AJ1309" s="551"/>
      <c r="AK1309" s="551"/>
      <c r="AL1309" s="551"/>
      <c r="AM1309" s="551"/>
      <c r="AN1309" s="551"/>
      <c r="AO1309" s="551"/>
      <c r="AP1309" s="551"/>
      <c r="AQ1309" s="551"/>
      <c r="AR1309" s="551"/>
      <c r="AS1309" s="551"/>
      <c r="AT1309" s="551"/>
      <c r="AU1309" s="551"/>
      <c r="AV1309" s="551"/>
      <c r="AW1309" s="551"/>
      <c r="AX1309" s="551"/>
    </row>
    <row r="1310">
      <c r="A1310" s="570" t="s">
        <v>6121</v>
      </c>
      <c r="B1310" s="570" t="s">
        <v>6160</v>
      </c>
      <c r="C1310" s="570" t="s">
        <v>84</v>
      </c>
      <c r="D1310" s="570" t="s">
        <v>6123</v>
      </c>
      <c r="E1310" s="570" t="s">
        <v>236</v>
      </c>
      <c r="F1310" s="570">
        <v>48</v>
      </c>
      <c r="G1310" s="570">
        <v>226</v>
      </c>
      <c r="H1310" s="570">
        <v>2500</v>
      </c>
      <c r="I1310" s="569"/>
      <c r="J1310" s="121"/>
      <c r="K1310" s="121"/>
      <c r="L1310" s="121"/>
      <c r="M1310" s="570"/>
      <c r="N1310" s="569"/>
      <c r="O1310" s="569"/>
      <c r="P1310" s="569"/>
      <c r="Q1310" s="121"/>
      <c r="R1310" s="121" t="s">
        <v>6161</v>
      </c>
      <c r="S1310" s="121" t="s">
        <v>2716</v>
      </c>
      <c r="T1310" s="121" t="s">
        <v>6125</v>
      </c>
      <c r="U1310" s="121">
        <v>0</v>
      </c>
      <c r="V1310" s="121" t="s">
        <v>2719</v>
      </c>
      <c r="W1310" s="121" t="s">
        <v>2720</v>
      </c>
      <c r="X1310" s="121" t="s">
        <v>2410</v>
      </c>
      <c r="Y1310" s="121" t="s">
        <v>2465</v>
      </c>
      <c r="Z1310" s="121" t="s">
        <v>2722</v>
      </c>
      <c r="AA1310" s="121" t="s">
        <v>6126</v>
      </c>
      <c r="AB1310" s="121" t="s">
        <v>6162</v>
      </c>
      <c r="AC1310" s="121" t="s">
        <v>2103</v>
      </c>
      <c r="AD1310" s="121" t="s">
        <v>2747</v>
      </c>
      <c r="AE1310" s="121" t="s">
        <v>6135</v>
      </c>
      <c r="AF1310" s="121"/>
      <c r="AG1310" s="121"/>
      <c r="AH1310" s="121"/>
      <c r="AI1310" s="551"/>
      <c r="AJ1310" s="551"/>
      <c r="AK1310" s="551"/>
      <c r="AL1310" s="551"/>
      <c r="AM1310" s="551"/>
      <c r="AN1310" s="551"/>
      <c r="AO1310" s="551"/>
      <c r="AP1310" s="551"/>
      <c r="AQ1310" s="551"/>
      <c r="AR1310" s="551"/>
      <c r="AS1310" s="551"/>
      <c r="AT1310" s="551"/>
      <c r="AU1310" s="551"/>
      <c r="AV1310" s="551"/>
      <c r="AW1310" s="551"/>
      <c r="AX1310" s="551"/>
    </row>
    <row r="1311">
      <c r="A1311" s="570" t="s">
        <v>6121</v>
      </c>
      <c r="B1311" s="570" t="s">
        <v>6163</v>
      </c>
      <c r="C1311" s="570" t="s">
        <v>84</v>
      </c>
      <c r="D1311" s="570" t="s">
        <v>6123</v>
      </c>
      <c r="E1311" s="570" t="s">
        <v>236</v>
      </c>
      <c r="F1311" s="570">
        <v>48</v>
      </c>
      <c r="G1311" s="570">
        <v>226</v>
      </c>
      <c r="H1311" s="570">
        <v>2500</v>
      </c>
      <c r="I1311" s="569"/>
      <c r="J1311" s="121"/>
      <c r="K1311" s="121"/>
      <c r="L1311" s="121"/>
      <c r="M1311" s="570"/>
      <c r="N1311" s="569"/>
      <c r="O1311" s="569"/>
      <c r="P1311" s="569"/>
      <c r="Q1311" s="121"/>
      <c r="R1311" s="121" t="s">
        <v>6164</v>
      </c>
      <c r="S1311" s="121" t="s">
        <v>2716</v>
      </c>
      <c r="T1311" s="121" t="s">
        <v>6125</v>
      </c>
      <c r="U1311" s="121">
        <v>0</v>
      </c>
      <c r="V1311" s="121" t="s">
        <v>2719</v>
      </c>
      <c r="W1311" s="121" t="s">
        <v>2720</v>
      </c>
      <c r="X1311" s="121" t="s">
        <v>2410</v>
      </c>
      <c r="Y1311" s="121" t="s">
        <v>2465</v>
      </c>
      <c r="Z1311" s="121" t="s">
        <v>2722</v>
      </c>
      <c r="AA1311" s="121" t="s">
        <v>6126</v>
      </c>
      <c r="AB1311" s="121" t="s">
        <v>6165</v>
      </c>
      <c r="AC1311" s="121" t="s">
        <v>2103</v>
      </c>
      <c r="AD1311" s="121" t="s">
        <v>2747</v>
      </c>
      <c r="AE1311" s="121" t="s">
        <v>6135</v>
      </c>
      <c r="AF1311" s="121"/>
      <c r="AG1311" s="121"/>
      <c r="AH1311" s="121"/>
      <c r="AI1311" s="551"/>
      <c r="AJ1311" s="551"/>
      <c r="AK1311" s="551"/>
      <c r="AL1311" s="551"/>
      <c r="AM1311" s="551"/>
      <c r="AN1311" s="551"/>
      <c r="AO1311" s="551"/>
      <c r="AP1311" s="551"/>
      <c r="AQ1311" s="551"/>
      <c r="AR1311" s="551"/>
      <c r="AS1311" s="551"/>
      <c r="AT1311" s="551"/>
      <c r="AU1311" s="551"/>
      <c r="AV1311" s="551"/>
      <c r="AW1311" s="551"/>
      <c r="AX1311" s="551"/>
    </row>
    <row r="1312">
      <c r="A1312" s="570" t="s">
        <v>6121</v>
      </c>
      <c r="B1312" s="570" t="s">
        <v>6166</v>
      </c>
      <c r="C1312" s="570" t="s">
        <v>84</v>
      </c>
      <c r="D1312" s="570" t="s">
        <v>6123</v>
      </c>
      <c r="E1312" s="570" t="s">
        <v>236</v>
      </c>
      <c r="F1312" s="570">
        <v>48</v>
      </c>
      <c r="G1312" s="570">
        <v>226</v>
      </c>
      <c r="H1312" s="570">
        <v>2500</v>
      </c>
      <c r="I1312" s="569"/>
      <c r="J1312" s="121"/>
      <c r="K1312" s="121"/>
      <c r="L1312" s="121"/>
      <c r="M1312" s="570"/>
      <c r="N1312" s="569"/>
      <c r="O1312" s="569"/>
      <c r="P1312" s="569"/>
      <c r="Q1312" s="121"/>
      <c r="R1312" s="121" t="s">
        <v>6167</v>
      </c>
      <c r="S1312" s="121" t="s">
        <v>2716</v>
      </c>
      <c r="T1312" s="121" t="s">
        <v>6125</v>
      </c>
      <c r="U1312" s="121">
        <v>0</v>
      </c>
      <c r="V1312" s="121" t="s">
        <v>2719</v>
      </c>
      <c r="W1312" s="121" t="s">
        <v>2720</v>
      </c>
      <c r="X1312" s="121" t="s">
        <v>2410</v>
      </c>
      <c r="Y1312" s="121" t="s">
        <v>2465</v>
      </c>
      <c r="Z1312" s="121" t="s">
        <v>2722</v>
      </c>
      <c r="AA1312" s="121" t="s">
        <v>6126</v>
      </c>
      <c r="AB1312" s="121" t="s">
        <v>6168</v>
      </c>
      <c r="AC1312" s="121" t="s">
        <v>2103</v>
      </c>
      <c r="AD1312" s="121" t="s">
        <v>2747</v>
      </c>
      <c r="AE1312" s="121" t="s">
        <v>6135</v>
      </c>
      <c r="AF1312" s="121"/>
      <c r="AG1312" s="121"/>
      <c r="AH1312" s="121"/>
      <c r="AI1312" s="551"/>
      <c r="AJ1312" s="551"/>
      <c r="AK1312" s="551"/>
      <c r="AL1312" s="551"/>
      <c r="AM1312" s="551"/>
      <c r="AN1312" s="551"/>
      <c r="AO1312" s="551"/>
      <c r="AP1312" s="551"/>
      <c r="AQ1312" s="551"/>
      <c r="AR1312" s="551"/>
      <c r="AS1312" s="551"/>
      <c r="AT1312" s="551"/>
      <c r="AU1312" s="551"/>
      <c r="AV1312" s="551"/>
      <c r="AW1312" s="551"/>
      <c r="AX1312" s="551"/>
    </row>
    <row r="1313">
      <c r="A1313" s="570" t="s">
        <v>6121</v>
      </c>
      <c r="B1313" s="570" t="s">
        <v>6169</v>
      </c>
      <c r="C1313" s="570" t="s">
        <v>84</v>
      </c>
      <c r="D1313" s="570" t="s">
        <v>6123</v>
      </c>
      <c r="E1313" s="570" t="s">
        <v>236</v>
      </c>
      <c r="F1313" s="570">
        <v>48</v>
      </c>
      <c r="G1313" s="570">
        <v>226</v>
      </c>
      <c r="H1313" s="570">
        <v>2500</v>
      </c>
      <c r="I1313" s="569"/>
      <c r="J1313" s="121"/>
      <c r="K1313" s="121"/>
      <c r="L1313" s="121"/>
      <c r="M1313" s="570"/>
      <c r="N1313" s="569"/>
      <c r="O1313" s="569"/>
      <c r="P1313" s="569"/>
      <c r="Q1313" s="121"/>
      <c r="R1313" s="121" t="s">
        <v>6170</v>
      </c>
      <c r="S1313" s="121" t="s">
        <v>2716</v>
      </c>
      <c r="T1313" s="121" t="s">
        <v>6125</v>
      </c>
      <c r="U1313" s="121">
        <v>0</v>
      </c>
      <c r="V1313" s="121" t="s">
        <v>2719</v>
      </c>
      <c r="W1313" s="121" t="s">
        <v>2720</v>
      </c>
      <c r="X1313" s="121" t="s">
        <v>2410</v>
      </c>
      <c r="Y1313" s="121" t="s">
        <v>2465</v>
      </c>
      <c r="Z1313" s="121" t="s">
        <v>2722</v>
      </c>
      <c r="AA1313" s="121" t="s">
        <v>6126</v>
      </c>
      <c r="AB1313" s="121" t="s">
        <v>6171</v>
      </c>
      <c r="AC1313" s="121" t="s">
        <v>2103</v>
      </c>
      <c r="AD1313" s="121" t="s">
        <v>2747</v>
      </c>
      <c r="AE1313" s="121" t="s">
        <v>6135</v>
      </c>
      <c r="AF1313" s="121"/>
      <c r="AG1313" s="121"/>
      <c r="AH1313" s="121"/>
      <c r="AI1313" s="551"/>
      <c r="AJ1313" s="551"/>
      <c r="AK1313" s="551"/>
      <c r="AL1313" s="551"/>
      <c r="AM1313" s="551"/>
      <c r="AN1313" s="551"/>
      <c r="AO1313" s="551"/>
      <c r="AP1313" s="551"/>
      <c r="AQ1313" s="551"/>
      <c r="AR1313" s="551"/>
      <c r="AS1313" s="551"/>
      <c r="AT1313" s="551"/>
      <c r="AU1313" s="551"/>
      <c r="AV1313" s="551"/>
      <c r="AW1313" s="551"/>
      <c r="AX1313" s="551"/>
    </row>
    <row r="1314">
      <c r="A1314" s="570" t="s">
        <v>6121</v>
      </c>
      <c r="B1314" s="570" t="s">
        <v>6172</v>
      </c>
      <c r="C1314" s="570" t="s">
        <v>84</v>
      </c>
      <c r="D1314" s="570" t="s">
        <v>6123</v>
      </c>
      <c r="E1314" s="570" t="s">
        <v>236</v>
      </c>
      <c r="F1314" s="570">
        <v>48</v>
      </c>
      <c r="G1314" s="570">
        <v>226</v>
      </c>
      <c r="H1314" s="570">
        <v>2500</v>
      </c>
      <c r="I1314" s="569"/>
      <c r="J1314" s="121"/>
      <c r="K1314" s="121"/>
      <c r="L1314" s="121"/>
      <c r="M1314" s="570"/>
      <c r="N1314" s="569"/>
      <c r="O1314" s="569"/>
      <c r="P1314" s="569"/>
      <c r="Q1314" s="121"/>
      <c r="R1314" s="121" t="s">
        <v>6173</v>
      </c>
      <c r="S1314" s="121" t="s">
        <v>2716</v>
      </c>
      <c r="T1314" s="121" t="s">
        <v>6125</v>
      </c>
      <c r="U1314" s="121">
        <v>0</v>
      </c>
      <c r="V1314" s="121" t="s">
        <v>2719</v>
      </c>
      <c r="W1314" s="121" t="s">
        <v>2720</v>
      </c>
      <c r="X1314" s="121" t="s">
        <v>2410</v>
      </c>
      <c r="Y1314" s="121" t="s">
        <v>2465</v>
      </c>
      <c r="Z1314" s="121" t="s">
        <v>2722</v>
      </c>
      <c r="AA1314" s="121" t="s">
        <v>6126</v>
      </c>
      <c r="AB1314" s="121" t="s">
        <v>6174</v>
      </c>
      <c r="AC1314" s="121" t="s">
        <v>2103</v>
      </c>
      <c r="AD1314" s="121" t="s">
        <v>2747</v>
      </c>
      <c r="AE1314" s="121" t="s">
        <v>6135</v>
      </c>
      <c r="AF1314" s="121"/>
      <c r="AG1314" s="121"/>
      <c r="AH1314" s="121"/>
      <c r="AI1314" s="551"/>
      <c r="AJ1314" s="551"/>
      <c r="AK1314" s="551"/>
      <c r="AL1314" s="551"/>
      <c r="AM1314" s="551"/>
      <c r="AN1314" s="551"/>
      <c r="AO1314" s="551"/>
      <c r="AP1314" s="551"/>
      <c r="AQ1314" s="551"/>
      <c r="AR1314" s="551"/>
      <c r="AS1314" s="551"/>
      <c r="AT1314" s="551"/>
      <c r="AU1314" s="551"/>
      <c r="AV1314" s="551"/>
      <c r="AW1314" s="551"/>
      <c r="AX1314" s="551"/>
    </row>
    <row r="1315">
      <c r="A1315" s="570" t="s">
        <v>6121</v>
      </c>
      <c r="B1315" s="570" t="s">
        <v>6175</v>
      </c>
      <c r="C1315" s="570" t="s">
        <v>84</v>
      </c>
      <c r="D1315" s="570" t="s">
        <v>6123</v>
      </c>
      <c r="E1315" s="570" t="s">
        <v>236</v>
      </c>
      <c r="F1315" s="570">
        <v>48</v>
      </c>
      <c r="G1315" s="570">
        <v>226</v>
      </c>
      <c r="H1315" s="570">
        <v>2500</v>
      </c>
      <c r="I1315" s="569"/>
      <c r="J1315" s="121"/>
      <c r="K1315" s="121"/>
      <c r="L1315" s="121"/>
      <c r="M1315" s="570"/>
      <c r="N1315" s="569"/>
      <c r="O1315" s="569"/>
      <c r="P1315" s="569"/>
      <c r="Q1315" s="121"/>
      <c r="R1315" s="121" t="s">
        <v>6176</v>
      </c>
      <c r="S1315" s="121" t="s">
        <v>2716</v>
      </c>
      <c r="T1315" s="121" t="s">
        <v>6125</v>
      </c>
      <c r="U1315" s="121">
        <v>0</v>
      </c>
      <c r="V1315" s="121" t="s">
        <v>2719</v>
      </c>
      <c r="W1315" s="121" t="s">
        <v>2720</v>
      </c>
      <c r="X1315" s="121" t="s">
        <v>2410</v>
      </c>
      <c r="Y1315" s="121" t="s">
        <v>2465</v>
      </c>
      <c r="Z1315" s="121" t="s">
        <v>2722</v>
      </c>
      <c r="AA1315" s="121" t="s">
        <v>6126</v>
      </c>
      <c r="AB1315" s="121" t="s">
        <v>6177</v>
      </c>
      <c r="AC1315" s="121" t="s">
        <v>2103</v>
      </c>
      <c r="AD1315" s="121" t="s">
        <v>2747</v>
      </c>
      <c r="AE1315" s="121" t="s">
        <v>6178</v>
      </c>
      <c r="AF1315" s="121"/>
      <c r="AG1315" s="121"/>
      <c r="AH1315" s="121"/>
      <c r="AI1315" s="551"/>
      <c r="AJ1315" s="551"/>
      <c r="AK1315" s="551"/>
      <c r="AL1315" s="551"/>
      <c r="AM1315" s="551"/>
      <c r="AN1315" s="551"/>
      <c r="AO1315" s="551"/>
      <c r="AP1315" s="551"/>
      <c r="AQ1315" s="551"/>
      <c r="AR1315" s="551"/>
      <c r="AS1315" s="551"/>
      <c r="AT1315" s="551"/>
      <c r="AU1315" s="551"/>
      <c r="AV1315" s="551"/>
      <c r="AW1315" s="551"/>
      <c r="AX1315" s="551"/>
    </row>
    <row r="1316">
      <c r="A1316" s="570" t="s">
        <v>6121</v>
      </c>
      <c r="B1316" s="570" t="s">
        <v>6179</v>
      </c>
      <c r="C1316" s="570" t="s">
        <v>84</v>
      </c>
      <c r="D1316" s="570" t="s">
        <v>6123</v>
      </c>
      <c r="E1316" s="570" t="s">
        <v>236</v>
      </c>
      <c r="F1316" s="570">
        <v>48</v>
      </c>
      <c r="G1316" s="570">
        <v>226</v>
      </c>
      <c r="H1316" s="570">
        <v>2500</v>
      </c>
      <c r="I1316" s="569"/>
      <c r="J1316" s="121"/>
      <c r="K1316" s="121"/>
      <c r="L1316" s="121"/>
      <c r="M1316" s="570"/>
      <c r="N1316" s="569"/>
      <c r="O1316" s="569"/>
      <c r="P1316" s="569"/>
      <c r="Q1316" s="121"/>
      <c r="R1316" s="121" t="s">
        <v>6180</v>
      </c>
      <c r="S1316" s="121" t="s">
        <v>2716</v>
      </c>
      <c r="T1316" s="121" t="s">
        <v>6125</v>
      </c>
      <c r="U1316" s="121">
        <v>0</v>
      </c>
      <c r="V1316" s="121" t="s">
        <v>2719</v>
      </c>
      <c r="W1316" s="121" t="s">
        <v>2720</v>
      </c>
      <c r="X1316" s="121" t="s">
        <v>2410</v>
      </c>
      <c r="Y1316" s="121" t="s">
        <v>2465</v>
      </c>
      <c r="Z1316" s="121" t="s">
        <v>2722</v>
      </c>
      <c r="AA1316" s="121" t="s">
        <v>6126</v>
      </c>
      <c r="AB1316" s="121" t="s">
        <v>6181</v>
      </c>
      <c r="AC1316" s="121" t="s">
        <v>2103</v>
      </c>
      <c r="AD1316" s="121" t="s">
        <v>2747</v>
      </c>
      <c r="AE1316" s="121" t="s">
        <v>6178</v>
      </c>
      <c r="AF1316" s="121"/>
      <c r="AG1316" s="121"/>
      <c r="AH1316" s="121"/>
      <c r="AI1316" s="551"/>
      <c r="AJ1316" s="551"/>
      <c r="AK1316" s="551"/>
      <c r="AL1316" s="551"/>
      <c r="AM1316" s="551"/>
      <c r="AN1316" s="551"/>
      <c r="AO1316" s="551"/>
      <c r="AP1316" s="551"/>
      <c r="AQ1316" s="551"/>
      <c r="AR1316" s="551"/>
      <c r="AS1316" s="551"/>
      <c r="AT1316" s="551"/>
      <c r="AU1316" s="551"/>
      <c r="AV1316" s="551"/>
      <c r="AW1316" s="551"/>
      <c r="AX1316" s="551"/>
    </row>
    <row r="1317">
      <c r="A1317" s="570" t="s">
        <v>6121</v>
      </c>
      <c r="B1317" s="570" t="s">
        <v>6182</v>
      </c>
      <c r="C1317" s="570" t="s">
        <v>84</v>
      </c>
      <c r="D1317" s="570" t="s">
        <v>6123</v>
      </c>
      <c r="E1317" s="570" t="s">
        <v>236</v>
      </c>
      <c r="F1317" s="570">
        <v>48</v>
      </c>
      <c r="G1317" s="570">
        <v>226</v>
      </c>
      <c r="H1317" s="570">
        <v>2500</v>
      </c>
      <c r="I1317" s="569"/>
      <c r="J1317" s="121"/>
      <c r="K1317" s="121"/>
      <c r="L1317" s="121"/>
      <c r="M1317" s="570"/>
      <c r="N1317" s="569"/>
      <c r="O1317" s="569"/>
      <c r="P1317" s="569"/>
      <c r="Q1317" s="121"/>
      <c r="R1317" s="121" t="s">
        <v>6183</v>
      </c>
      <c r="S1317" s="121" t="s">
        <v>2716</v>
      </c>
      <c r="T1317" s="121" t="s">
        <v>6125</v>
      </c>
      <c r="U1317" s="121">
        <v>0</v>
      </c>
      <c r="V1317" s="121" t="s">
        <v>2719</v>
      </c>
      <c r="W1317" s="121" t="s">
        <v>2720</v>
      </c>
      <c r="X1317" s="121" t="s">
        <v>2410</v>
      </c>
      <c r="Y1317" s="121" t="s">
        <v>2465</v>
      </c>
      <c r="Z1317" s="121" t="s">
        <v>2722</v>
      </c>
      <c r="AA1317" s="121" t="s">
        <v>6126</v>
      </c>
      <c r="AB1317" s="121" t="s">
        <v>6184</v>
      </c>
      <c r="AC1317" s="121" t="s">
        <v>2103</v>
      </c>
      <c r="AD1317" s="121" t="s">
        <v>2747</v>
      </c>
      <c r="AE1317" s="121" t="s">
        <v>6178</v>
      </c>
      <c r="AF1317" s="121"/>
      <c r="AG1317" s="121"/>
      <c r="AH1317" s="121"/>
      <c r="AI1317" s="551"/>
      <c r="AJ1317" s="551"/>
      <c r="AK1317" s="551"/>
      <c r="AL1317" s="551"/>
      <c r="AM1317" s="551"/>
      <c r="AN1317" s="551"/>
      <c r="AO1317" s="551"/>
      <c r="AP1317" s="551"/>
      <c r="AQ1317" s="551"/>
      <c r="AR1317" s="551"/>
      <c r="AS1317" s="551"/>
      <c r="AT1317" s="551"/>
      <c r="AU1317" s="551"/>
      <c r="AV1317" s="551"/>
      <c r="AW1317" s="551"/>
      <c r="AX1317" s="551"/>
    </row>
    <row r="1318">
      <c r="A1318" s="570" t="s">
        <v>6121</v>
      </c>
      <c r="B1318" s="570" t="s">
        <v>6185</v>
      </c>
      <c r="C1318" s="570" t="s">
        <v>84</v>
      </c>
      <c r="D1318" s="570" t="s">
        <v>6123</v>
      </c>
      <c r="E1318" s="570" t="s">
        <v>236</v>
      </c>
      <c r="F1318" s="570">
        <v>48</v>
      </c>
      <c r="G1318" s="570">
        <v>226</v>
      </c>
      <c r="H1318" s="570">
        <v>2500</v>
      </c>
      <c r="I1318" s="569"/>
      <c r="J1318" s="121"/>
      <c r="K1318" s="121"/>
      <c r="L1318" s="121"/>
      <c r="M1318" s="570"/>
      <c r="N1318" s="569"/>
      <c r="O1318" s="569"/>
      <c r="P1318" s="569"/>
      <c r="Q1318" s="121"/>
      <c r="R1318" s="121" t="s">
        <v>6186</v>
      </c>
      <c r="S1318" s="121" t="s">
        <v>2716</v>
      </c>
      <c r="T1318" s="121" t="s">
        <v>6125</v>
      </c>
      <c r="U1318" s="121">
        <v>0</v>
      </c>
      <c r="V1318" s="121" t="s">
        <v>2719</v>
      </c>
      <c r="W1318" s="121" t="s">
        <v>2720</v>
      </c>
      <c r="X1318" s="121" t="s">
        <v>2410</v>
      </c>
      <c r="Y1318" s="121" t="s">
        <v>2465</v>
      </c>
      <c r="Z1318" s="121" t="s">
        <v>2722</v>
      </c>
      <c r="AA1318" s="121" t="s">
        <v>6126</v>
      </c>
      <c r="AB1318" s="121" t="s">
        <v>6187</v>
      </c>
      <c r="AC1318" s="121" t="s">
        <v>2103</v>
      </c>
      <c r="AD1318" s="121" t="s">
        <v>2747</v>
      </c>
      <c r="AE1318" s="121" t="s">
        <v>6178</v>
      </c>
      <c r="AF1318" s="121"/>
      <c r="AG1318" s="121"/>
      <c r="AH1318" s="121"/>
      <c r="AI1318" s="551"/>
      <c r="AJ1318" s="551"/>
      <c r="AK1318" s="551"/>
      <c r="AL1318" s="551"/>
      <c r="AM1318" s="551"/>
      <c r="AN1318" s="551"/>
      <c r="AO1318" s="551"/>
      <c r="AP1318" s="551"/>
      <c r="AQ1318" s="551"/>
      <c r="AR1318" s="551"/>
      <c r="AS1318" s="551"/>
      <c r="AT1318" s="551"/>
      <c r="AU1318" s="551"/>
      <c r="AV1318" s="551"/>
      <c r="AW1318" s="551"/>
      <c r="AX1318" s="551"/>
    </row>
    <row r="1319">
      <c r="A1319" s="570" t="s">
        <v>6121</v>
      </c>
      <c r="B1319" s="570" t="s">
        <v>6188</v>
      </c>
      <c r="C1319" s="570" t="s">
        <v>84</v>
      </c>
      <c r="D1319" s="570" t="s">
        <v>6123</v>
      </c>
      <c r="E1319" s="570" t="s">
        <v>236</v>
      </c>
      <c r="F1319" s="570">
        <v>48</v>
      </c>
      <c r="G1319" s="570">
        <v>226</v>
      </c>
      <c r="H1319" s="570">
        <v>2500</v>
      </c>
      <c r="I1319" s="569"/>
      <c r="J1319" s="121"/>
      <c r="K1319" s="121"/>
      <c r="L1319" s="121"/>
      <c r="M1319" s="570"/>
      <c r="N1319" s="569"/>
      <c r="O1319" s="569"/>
      <c r="P1319" s="569"/>
      <c r="Q1319" s="121"/>
      <c r="R1319" s="121" t="s">
        <v>6189</v>
      </c>
      <c r="S1319" s="121" t="s">
        <v>2716</v>
      </c>
      <c r="T1319" s="121" t="s">
        <v>6125</v>
      </c>
      <c r="U1319" s="121">
        <v>0</v>
      </c>
      <c r="V1319" s="121" t="s">
        <v>2719</v>
      </c>
      <c r="W1319" s="121" t="s">
        <v>2720</v>
      </c>
      <c r="X1319" s="121" t="s">
        <v>2410</v>
      </c>
      <c r="Y1319" s="121" t="s">
        <v>2465</v>
      </c>
      <c r="Z1319" s="121" t="s">
        <v>2722</v>
      </c>
      <c r="AA1319" s="121" t="s">
        <v>6126</v>
      </c>
      <c r="AB1319" s="121" t="s">
        <v>6190</v>
      </c>
      <c r="AC1319" s="121" t="s">
        <v>2103</v>
      </c>
      <c r="AD1319" s="121" t="s">
        <v>2747</v>
      </c>
      <c r="AE1319" s="121" t="s">
        <v>6178</v>
      </c>
      <c r="AF1319" s="121"/>
      <c r="AG1319" s="121"/>
      <c r="AH1319" s="121"/>
      <c r="AI1319" s="551"/>
      <c r="AJ1319" s="551"/>
      <c r="AK1319" s="551"/>
      <c r="AL1319" s="551"/>
      <c r="AM1319" s="551"/>
      <c r="AN1319" s="551"/>
      <c r="AO1319" s="551"/>
      <c r="AP1319" s="551"/>
      <c r="AQ1319" s="551"/>
      <c r="AR1319" s="551"/>
      <c r="AS1319" s="551"/>
      <c r="AT1319" s="551"/>
      <c r="AU1319" s="551"/>
      <c r="AV1319" s="551"/>
      <c r="AW1319" s="551"/>
      <c r="AX1319" s="551"/>
    </row>
    <row r="1320">
      <c r="A1320" s="570" t="s">
        <v>6121</v>
      </c>
      <c r="B1320" s="570" t="s">
        <v>6191</v>
      </c>
      <c r="C1320" s="570" t="s">
        <v>84</v>
      </c>
      <c r="D1320" s="570" t="s">
        <v>6123</v>
      </c>
      <c r="E1320" s="570" t="s">
        <v>236</v>
      </c>
      <c r="F1320" s="570">
        <v>48</v>
      </c>
      <c r="G1320" s="570">
        <v>226</v>
      </c>
      <c r="H1320" s="570">
        <v>2500</v>
      </c>
      <c r="I1320" s="569"/>
      <c r="J1320" s="121"/>
      <c r="K1320" s="121"/>
      <c r="L1320" s="121"/>
      <c r="M1320" s="570"/>
      <c r="N1320" s="569"/>
      <c r="O1320" s="569"/>
      <c r="P1320" s="569"/>
      <c r="Q1320" s="121"/>
      <c r="R1320" s="121" t="s">
        <v>6192</v>
      </c>
      <c r="S1320" s="121" t="s">
        <v>2716</v>
      </c>
      <c r="T1320" s="121" t="s">
        <v>6125</v>
      </c>
      <c r="U1320" s="121">
        <v>0</v>
      </c>
      <c r="V1320" s="121" t="s">
        <v>2719</v>
      </c>
      <c r="W1320" s="121" t="s">
        <v>2720</v>
      </c>
      <c r="X1320" s="121" t="s">
        <v>2410</v>
      </c>
      <c r="Y1320" s="121" t="s">
        <v>2465</v>
      </c>
      <c r="Z1320" s="121" t="s">
        <v>2722</v>
      </c>
      <c r="AA1320" s="121" t="s">
        <v>6126</v>
      </c>
      <c r="AB1320" s="121" t="s">
        <v>6193</v>
      </c>
      <c r="AC1320" s="121" t="s">
        <v>2103</v>
      </c>
      <c r="AD1320" s="121" t="s">
        <v>2747</v>
      </c>
      <c r="AE1320" s="121" t="s">
        <v>6178</v>
      </c>
      <c r="AF1320" s="121"/>
      <c r="AG1320" s="121"/>
      <c r="AH1320" s="121"/>
      <c r="AI1320" s="551"/>
      <c r="AJ1320" s="551"/>
      <c r="AK1320" s="551"/>
      <c r="AL1320" s="551"/>
      <c r="AM1320" s="551"/>
      <c r="AN1320" s="551"/>
      <c r="AO1320" s="551"/>
      <c r="AP1320" s="551"/>
      <c r="AQ1320" s="551"/>
      <c r="AR1320" s="551"/>
      <c r="AS1320" s="551"/>
      <c r="AT1320" s="551"/>
      <c r="AU1320" s="551"/>
      <c r="AV1320" s="551"/>
      <c r="AW1320" s="551"/>
      <c r="AX1320" s="551"/>
    </row>
    <row r="1321">
      <c r="A1321" s="570" t="s">
        <v>6121</v>
      </c>
      <c r="B1321" s="570" t="s">
        <v>6194</v>
      </c>
      <c r="C1321" s="570" t="s">
        <v>84</v>
      </c>
      <c r="D1321" s="570" t="s">
        <v>6123</v>
      </c>
      <c r="E1321" s="570" t="s">
        <v>236</v>
      </c>
      <c r="F1321" s="570">
        <v>48</v>
      </c>
      <c r="G1321" s="570">
        <v>226</v>
      </c>
      <c r="H1321" s="570">
        <v>2500</v>
      </c>
      <c r="I1321" s="569"/>
      <c r="J1321" s="121"/>
      <c r="K1321" s="121"/>
      <c r="L1321" s="121"/>
      <c r="M1321" s="570"/>
      <c r="N1321" s="569"/>
      <c r="O1321" s="569"/>
      <c r="P1321" s="569"/>
      <c r="Q1321" s="121"/>
      <c r="R1321" s="121" t="s">
        <v>6195</v>
      </c>
      <c r="S1321" s="121" t="s">
        <v>2716</v>
      </c>
      <c r="T1321" s="121" t="s">
        <v>6125</v>
      </c>
      <c r="U1321" s="121">
        <v>0</v>
      </c>
      <c r="V1321" s="121" t="s">
        <v>2719</v>
      </c>
      <c r="W1321" s="121" t="s">
        <v>2720</v>
      </c>
      <c r="X1321" s="121" t="s">
        <v>2410</v>
      </c>
      <c r="Y1321" s="121" t="s">
        <v>2465</v>
      </c>
      <c r="Z1321" s="121" t="s">
        <v>2722</v>
      </c>
      <c r="AA1321" s="121" t="s">
        <v>6126</v>
      </c>
      <c r="AB1321" s="121" t="s">
        <v>6196</v>
      </c>
      <c r="AC1321" s="121" t="s">
        <v>2103</v>
      </c>
      <c r="AD1321" s="121" t="s">
        <v>2747</v>
      </c>
      <c r="AE1321" s="121" t="s">
        <v>6178</v>
      </c>
      <c r="AF1321" s="121"/>
      <c r="AG1321" s="121"/>
      <c r="AH1321" s="121"/>
      <c r="AI1321" s="551"/>
      <c r="AJ1321" s="551"/>
      <c r="AK1321" s="551"/>
      <c r="AL1321" s="551"/>
      <c r="AM1321" s="551"/>
      <c r="AN1321" s="551"/>
      <c r="AO1321" s="551"/>
      <c r="AP1321" s="551"/>
      <c r="AQ1321" s="551"/>
      <c r="AR1321" s="551"/>
      <c r="AS1321" s="551"/>
      <c r="AT1321" s="551"/>
      <c r="AU1321" s="551"/>
      <c r="AV1321" s="551"/>
      <c r="AW1321" s="551"/>
      <c r="AX1321" s="551"/>
    </row>
    <row r="1322">
      <c r="A1322" s="570" t="s">
        <v>6121</v>
      </c>
      <c r="B1322" s="570" t="s">
        <v>6197</v>
      </c>
      <c r="C1322" s="570" t="s">
        <v>84</v>
      </c>
      <c r="D1322" s="570" t="s">
        <v>6123</v>
      </c>
      <c r="E1322" s="570" t="s">
        <v>236</v>
      </c>
      <c r="F1322" s="570">
        <v>48</v>
      </c>
      <c r="G1322" s="570">
        <v>226</v>
      </c>
      <c r="H1322" s="570">
        <v>2500</v>
      </c>
      <c r="I1322" s="569"/>
      <c r="J1322" s="121"/>
      <c r="K1322" s="121"/>
      <c r="L1322" s="121"/>
      <c r="M1322" s="570"/>
      <c r="N1322" s="569"/>
      <c r="O1322" s="569"/>
      <c r="P1322" s="569"/>
      <c r="Q1322" s="121"/>
      <c r="R1322" s="121" t="s">
        <v>6198</v>
      </c>
      <c r="S1322" s="121" t="s">
        <v>2716</v>
      </c>
      <c r="T1322" s="121" t="s">
        <v>6125</v>
      </c>
      <c r="U1322" s="121">
        <v>0</v>
      </c>
      <c r="V1322" s="121" t="s">
        <v>2719</v>
      </c>
      <c r="W1322" s="121" t="s">
        <v>2720</v>
      </c>
      <c r="X1322" s="121" t="s">
        <v>2410</v>
      </c>
      <c r="Y1322" s="121" t="s">
        <v>2465</v>
      </c>
      <c r="Z1322" s="121" t="s">
        <v>2722</v>
      </c>
      <c r="AA1322" s="121" t="s">
        <v>6126</v>
      </c>
      <c r="AB1322" s="121" t="s">
        <v>6199</v>
      </c>
      <c r="AC1322" s="121" t="s">
        <v>2103</v>
      </c>
      <c r="AD1322" s="121" t="s">
        <v>2747</v>
      </c>
      <c r="AE1322" s="121" t="s">
        <v>6178</v>
      </c>
      <c r="AF1322" s="121"/>
      <c r="AG1322" s="121"/>
      <c r="AH1322" s="121"/>
      <c r="AI1322" s="551"/>
      <c r="AJ1322" s="551"/>
      <c r="AK1322" s="551"/>
      <c r="AL1322" s="551"/>
      <c r="AM1322" s="551"/>
      <c r="AN1322" s="551"/>
      <c r="AO1322" s="551"/>
      <c r="AP1322" s="551"/>
      <c r="AQ1322" s="551"/>
      <c r="AR1322" s="551"/>
      <c r="AS1322" s="551"/>
      <c r="AT1322" s="551"/>
      <c r="AU1322" s="551"/>
      <c r="AV1322" s="551"/>
      <c r="AW1322" s="551"/>
      <c r="AX1322" s="551"/>
    </row>
    <row r="1323">
      <c r="A1323" s="570" t="s">
        <v>6121</v>
      </c>
      <c r="B1323" s="570" t="s">
        <v>6200</v>
      </c>
      <c r="C1323" s="570" t="s">
        <v>84</v>
      </c>
      <c r="D1323" s="570" t="s">
        <v>6123</v>
      </c>
      <c r="E1323" s="570" t="s">
        <v>236</v>
      </c>
      <c r="F1323" s="570">
        <v>40</v>
      </c>
      <c r="G1323" s="570">
        <v>96</v>
      </c>
      <c r="H1323" s="570">
        <v>1500</v>
      </c>
      <c r="I1323" s="569"/>
      <c r="J1323" s="121"/>
      <c r="K1323" s="121"/>
      <c r="L1323" s="121"/>
      <c r="M1323" s="570"/>
      <c r="N1323" s="569"/>
      <c r="O1323" s="569"/>
      <c r="P1323" s="569"/>
      <c r="Q1323" s="121"/>
      <c r="R1323" s="121" t="s">
        <v>6201</v>
      </c>
      <c r="S1323" s="121" t="s">
        <v>2716</v>
      </c>
      <c r="T1323" s="121" t="s">
        <v>6125</v>
      </c>
      <c r="U1323" s="121">
        <v>0</v>
      </c>
      <c r="V1323" s="121" t="s">
        <v>2719</v>
      </c>
      <c r="W1323" s="121" t="s">
        <v>2720</v>
      </c>
      <c r="X1323" s="121" t="s">
        <v>2410</v>
      </c>
      <c r="Y1323" s="121" t="s">
        <v>2465</v>
      </c>
      <c r="Z1323" s="121" t="s">
        <v>2722</v>
      </c>
      <c r="AA1323" s="121" t="s">
        <v>6126</v>
      </c>
      <c r="AB1323" s="121" t="s">
        <v>6202</v>
      </c>
      <c r="AC1323" s="121" t="s">
        <v>2103</v>
      </c>
      <c r="AD1323" s="121" t="s">
        <v>2747</v>
      </c>
      <c r="AE1323" s="121" t="s">
        <v>6203</v>
      </c>
      <c r="AF1323" s="121"/>
      <c r="AG1323" s="121"/>
      <c r="AH1323" s="121"/>
      <c r="AI1323" s="551"/>
      <c r="AJ1323" s="551"/>
      <c r="AK1323" s="551"/>
      <c r="AL1323" s="551"/>
      <c r="AM1323" s="551"/>
      <c r="AN1323" s="551"/>
      <c r="AO1323" s="551"/>
      <c r="AP1323" s="551"/>
      <c r="AQ1323" s="551"/>
      <c r="AR1323" s="551"/>
      <c r="AS1323" s="551"/>
      <c r="AT1323" s="551"/>
      <c r="AU1323" s="551"/>
      <c r="AV1323" s="551"/>
      <c r="AW1323" s="551"/>
      <c r="AX1323" s="551"/>
    </row>
    <row r="1324">
      <c r="A1324" s="570" t="s">
        <v>6121</v>
      </c>
      <c r="B1324" s="570" t="s">
        <v>6204</v>
      </c>
      <c r="C1324" s="570" t="s">
        <v>84</v>
      </c>
      <c r="D1324" s="570" t="s">
        <v>6123</v>
      </c>
      <c r="E1324" s="570" t="s">
        <v>236</v>
      </c>
      <c r="F1324" s="570">
        <v>40</v>
      </c>
      <c r="G1324" s="570">
        <v>96</v>
      </c>
      <c r="H1324" s="570">
        <v>1500</v>
      </c>
      <c r="I1324" s="569"/>
      <c r="J1324" s="121"/>
      <c r="K1324" s="121"/>
      <c r="L1324" s="121"/>
      <c r="M1324" s="570"/>
      <c r="N1324" s="569"/>
      <c r="O1324" s="569"/>
      <c r="P1324" s="569"/>
      <c r="Q1324" s="121"/>
      <c r="R1324" s="121" t="s">
        <v>6205</v>
      </c>
      <c r="S1324" s="121" t="s">
        <v>2716</v>
      </c>
      <c r="T1324" s="121" t="s">
        <v>6125</v>
      </c>
      <c r="U1324" s="121">
        <v>0</v>
      </c>
      <c r="V1324" s="121" t="s">
        <v>2719</v>
      </c>
      <c r="W1324" s="121" t="s">
        <v>2720</v>
      </c>
      <c r="X1324" s="121" t="s">
        <v>2410</v>
      </c>
      <c r="Y1324" s="121" t="s">
        <v>2465</v>
      </c>
      <c r="Z1324" s="121" t="s">
        <v>2722</v>
      </c>
      <c r="AA1324" s="121" t="s">
        <v>6126</v>
      </c>
      <c r="AB1324" s="121" t="s">
        <v>6206</v>
      </c>
      <c r="AC1324" s="121" t="s">
        <v>2103</v>
      </c>
      <c r="AD1324" s="121" t="s">
        <v>2747</v>
      </c>
      <c r="AE1324" s="121" t="s">
        <v>6203</v>
      </c>
      <c r="AF1324" s="121"/>
      <c r="AG1324" s="121"/>
      <c r="AH1324" s="121"/>
      <c r="AI1324" s="551"/>
      <c r="AJ1324" s="551"/>
      <c r="AK1324" s="551"/>
      <c r="AL1324" s="551"/>
      <c r="AM1324" s="551"/>
      <c r="AN1324" s="551"/>
      <c r="AO1324" s="551"/>
      <c r="AP1324" s="551"/>
      <c r="AQ1324" s="551"/>
      <c r="AR1324" s="551"/>
      <c r="AS1324" s="551"/>
      <c r="AT1324" s="551"/>
      <c r="AU1324" s="551"/>
      <c r="AV1324" s="551"/>
      <c r="AW1324" s="551"/>
      <c r="AX1324" s="551"/>
    </row>
    <row r="1325">
      <c r="A1325" s="570" t="s">
        <v>6121</v>
      </c>
      <c r="B1325" s="570" t="s">
        <v>6207</v>
      </c>
      <c r="C1325" s="570" t="s">
        <v>84</v>
      </c>
      <c r="D1325" s="570" t="s">
        <v>6123</v>
      </c>
      <c r="E1325" s="570" t="s">
        <v>236</v>
      </c>
      <c r="F1325" s="570">
        <v>40</v>
      </c>
      <c r="G1325" s="570">
        <v>96</v>
      </c>
      <c r="H1325" s="570">
        <v>1500</v>
      </c>
      <c r="I1325" s="569"/>
      <c r="J1325" s="121"/>
      <c r="K1325" s="121"/>
      <c r="L1325" s="121"/>
      <c r="M1325" s="570"/>
      <c r="N1325" s="569"/>
      <c r="O1325" s="569"/>
      <c r="P1325" s="569"/>
      <c r="Q1325" s="121"/>
      <c r="R1325" s="121" t="s">
        <v>6208</v>
      </c>
      <c r="S1325" s="121" t="s">
        <v>2716</v>
      </c>
      <c r="T1325" s="121" t="s">
        <v>6125</v>
      </c>
      <c r="U1325" s="121">
        <v>0</v>
      </c>
      <c r="V1325" s="121" t="s">
        <v>2719</v>
      </c>
      <c r="W1325" s="121" t="s">
        <v>2720</v>
      </c>
      <c r="X1325" s="121" t="s">
        <v>2410</v>
      </c>
      <c r="Y1325" s="121" t="s">
        <v>2465</v>
      </c>
      <c r="Z1325" s="121" t="s">
        <v>2722</v>
      </c>
      <c r="AA1325" s="121" t="s">
        <v>6126</v>
      </c>
      <c r="AB1325" s="121" t="s">
        <v>6209</v>
      </c>
      <c r="AC1325" s="121" t="s">
        <v>2103</v>
      </c>
      <c r="AD1325" s="121" t="s">
        <v>2747</v>
      </c>
      <c r="AE1325" s="121" t="s">
        <v>6203</v>
      </c>
      <c r="AF1325" s="121"/>
      <c r="AG1325" s="121"/>
      <c r="AH1325" s="121"/>
      <c r="AI1325" s="551"/>
      <c r="AJ1325" s="551"/>
      <c r="AK1325" s="551"/>
      <c r="AL1325" s="551"/>
      <c r="AM1325" s="551"/>
      <c r="AN1325" s="551"/>
      <c r="AO1325" s="551"/>
      <c r="AP1325" s="551"/>
      <c r="AQ1325" s="551"/>
      <c r="AR1325" s="551"/>
      <c r="AS1325" s="551"/>
      <c r="AT1325" s="551"/>
      <c r="AU1325" s="551"/>
      <c r="AV1325" s="551"/>
      <c r="AW1325" s="551"/>
      <c r="AX1325" s="551"/>
    </row>
    <row r="1326">
      <c r="A1326" s="570" t="s">
        <v>6121</v>
      </c>
      <c r="B1326" s="570" t="s">
        <v>6210</v>
      </c>
      <c r="C1326" s="570" t="s">
        <v>84</v>
      </c>
      <c r="D1326" s="570" t="s">
        <v>6123</v>
      </c>
      <c r="E1326" s="570" t="s">
        <v>236</v>
      </c>
      <c r="F1326" s="570">
        <v>40</v>
      </c>
      <c r="G1326" s="570">
        <v>96</v>
      </c>
      <c r="H1326" s="570">
        <v>1500</v>
      </c>
      <c r="I1326" s="569"/>
      <c r="J1326" s="121"/>
      <c r="K1326" s="121"/>
      <c r="L1326" s="121"/>
      <c r="M1326" s="570"/>
      <c r="N1326" s="569"/>
      <c r="O1326" s="569"/>
      <c r="P1326" s="569"/>
      <c r="Q1326" s="121"/>
      <c r="R1326" s="121" t="s">
        <v>6211</v>
      </c>
      <c r="S1326" s="121" t="s">
        <v>2716</v>
      </c>
      <c r="T1326" s="121" t="s">
        <v>6125</v>
      </c>
      <c r="U1326" s="121">
        <v>0</v>
      </c>
      <c r="V1326" s="121" t="s">
        <v>2719</v>
      </c>
      <c r="W1326" s="121" t="s">
        <v>2720</v>
      </c>
      <c r="X1326" s="121" t="s">
        <v>2410</v>
      </c>
      <c r="Y1326" s="121" t="s">
        <v>2465</v>
      </c>
      <c r="Z1326" s="121" t="s">
        <v>2722</v>
      </c>
      <c r="AA1326" s="121" t="s">
        <v>6126</v>
      </c>
      <c r="AB1326" s="121" t="s">
        <v>6212</v>
      </c>
      <c r="AC1326" s="121" t="s">
        <v>2103</v>
      </c>
      <c r="AD1326" s="121" t="s">
        <v>2747</v>
      </c>
      <c r="AE1326" s="121" t="s">
        <v>6203</v>
      </c>
      <c r="AF1326" s="121"/>
      <c r="AG1326" s="121"/>
      <c r="AH1326" s="121"/>
      <c r="AI1326" s="551"/>
      <c r="AJ1326" s="551"/>
      <c r="AK1326" s="551"/>
      <c r="AL1326" s="551"/>
      <c r="AM1326" s="551"/>
      <c r="AN1326" s="551"/>
      <c r="AO1326" s="551"/>
      <c r="AP1326" s="551"/>
      <c r="AQ1326" s="551"/>
      <c r="AR1326" s="551"/>
      <c r="AS1326" s="551"/>
      <c r="AT1326" s="551"/>
      <c r="AU1326" s="551"/>
      <c r="AV1326" s="551"/>
      <c r="AW1326" s="551"/>
      <c r="AX1326" s="551"/>
    </row>
    <row r="1327">
      <c r="A1327" s="570" t="s">
        <v>6121</v>
      </c>
      <c r="B1327" s="570" t="s">
        <v>6213</v>
      </c>
      <c r="C1327" s="570" t="s">
        <v>84</v>
      </c>
      <c r="D1327" s="570" t="s">
        <v>6123</v>
      </c>
      <c r="E1327" s="570" t="s">
        <v>236</v>
      </c>
      <c r="F1327" s="570">
        <v>40</v>
      </c>
      <c r="G1327" s="570">
        <v>96</v>
      </c>
      <c r="H1327" s="570">
        <v>1500</v>
      </c>
      <c r="I1327" s="569"/>
      <c r="J1327" s="121"/>
      <c r="K1327" s="121"/>
      <c r="L1327" s="121"/>
      <c r="M1327" s="570"/>
      <c r="N1327" s="569"/>
      <c r="O1327" s="569"/>
      <c r="P1327" s="569"/>
      <c r="Q1327" s="121"/>
      <c r="R1327" s="121" t="s">
        <v>6214</v>
      </c>
      <c r="S1327" s="121" t="s">
        <v>2716</v>
      </c>
      <c r="T1327" s="121" t="s">
        <v>6125</v>
      </c>
      <c r="U1327" s="121">
        <v>0</v>
      </c>
      <c r="V1327" s="121" t="s">
        <v>2719</v>
      </c>
      <c r="W1327" s="121" t="s">
        <v>2720</v>
      </c>
      <c r="X1327" s="121" t="s">
        <v>2410</v>
      </c>
      <c r="Y1327" s="121" t="s">
        <v>2465</v>
      </c>
      <c r="Z1327" s="121" t="s">
        <v>2722</v>
      </c>
      <c r="AA1327" s="121" t="s">
        <v>6126</v>
      </c>
      <c r="AB1327" s="121" t="s">
        <v>6215</v>
      </c>
      <c r="AC1327" s="121" t="s">
        <v>2103</v>
      </c>
      <c r="AD1327" s="121" t="s">
        <v>2747</v>
      </c>
      <c r="AE1327" s="121" t="s">
        <v>6203</v>
      </c>
      <c r="AF1327" s="121"/>
      <c r="AG1327" s="121"/>
      <c r="AH1327" s="121"/>
      <c r="AI1327" s="551"/>
      <c r="AJ1327" s="551"/>
      <c r="AK1327" s="551"/>
      <c r="AL1327" s="551"/>
      <c r="AM1327" s="551"/>
      <c r="AN1327" s="551"/>
      <c r="AO1327" s="551"/>
      <c r="AP1327" s="551"/>
      <c r="AQ1327" s="551"/>
      <c r="AR1327" s="551"/>
      <c r="AS1327" s="551"/>
      <c r="AT1327" s="551"/>
      <c r="AU1327" s="551"/>
      <c r="AV1327" s="551"/>
      <c r="AW1327" s="551"/>
      <c r="AX1327" s="551"/>
    </row>
    <row r="1328">
      <c r="A1328" s="570" t="s">
        <v>6121</v>
      </c>
      <c r="B1328" s="570" t="s">
        <v>6216</v>
      </c>
      <c r="C1328" s="570" t="s">
        <v>84</v>
      </c>
      <c r="D1328" s="570" t="s">
        <v>6123</v>
      </c>
      <c r="E1328" s="570" t="s">
        <v>236</v>
      </c>
      <c r="F1328" s="570">
        <v>40</v>
      </c>
      <c r="G1328" s="570">
        <v>96</v>
      </c>
      <c r="H1328" s="570">
        <v>1500</v>
      </c>
      <c r="I1328" s="569"/>
      <c r="J1328" s="121"/>
      <c r="K1328" s="121"/>
      <c r="L1328" s="121"/>
      <c r="M1328" s="570"/>
      <c r="N1328" s="569"/>
      <c r="O1328" s="569"/>
      <c r="P1328" s="569"/>
      <c r="Q1328" s="121"/>
      <c r="R1328" s="121" t="s">
        <v>6217</v>
      </c>
      <c r="S1328" s="121" t="s">
        <v>2716</v>
      </c>
      <c r="T1328" s="121" t="s">
        <v>6125</v>
      </c>
      <c r="U1328" s="121">
        <v>0</v>
      </c>
      <c r="V1328" s="121" t="s">
        <v>2719</v>
      </c>
      <c r="W1328" s="121" t="s">
        <v>2720</v>
      </c>
      <c r="X1328" s="121" t="s">
        <v>2410</v>
      </c>
      <c r="Y1328" s="121" t="s">
        <v>2465</v>
      </c>
      <c r="Z1328" s="121" t="s">
        <v>2722</v>
      </c>
      <c r="AA1328" s="121" t="s">
        <v>6126</v>
      </c>
      <c r="AB1328" s="121" t="s">
        <v>6218</v>
      </c>
      <c r="AC1328" s="121" t="s">
        <v>2103</v>
      </c>
      <c r="AD1328" s="121" t="s">
        <v>2747</v>
      </c>
      <c r="AE1328" s="121" t="s">
        <v>6203</v>
      </c>
      <c r="AF1328" s="121"/>
      <c r="AG1328" s="121"/>
      <c r="AH1328" s="121"/>
      <c r="AI1328" s="551"/>
      <c r="AJ1328" s="551"/>
      <c r="AK1328" s="551"/>
      <c r="AL1328" s="551"/>
      <c r="AM1328" s="551"/>
      <c r="AN1328" s="551"/>
      <c r="AO1328" s="551"/>
      <c r="AP1328" s="551"/>
      <c r="AQ1328" s="551"/>
      <c r="AR1328" s="551"/>
      <c r="AS1328" s="551"/>
      <c r="AT1328" s="551"/>
      <c r="AU1328" s="551"/>
      <c r="AV1328" s="551"/>
      <c r="AW1328" s="551"/>
      <c r="AX1328" s="551"/>
    </row>
    <row r="1329">
      <c r="A1329" s="570" t="s">
        <v>6121</v>
      </c>
      <c r="B1329" s="570" t="s">
        <v>6219</v>
      </c>
      <c r="C1329" s="570" t="s">
        <v>84</v>
      </c>
      <c r="D1329" s="570" t="s">
        <v>6123</v>
      </c>
      <c r="E1329" s="570" t="s">
        <v>236</v>
      </c>
      <c r="F1329" s="570">
        <v>40</v>
      </c>
      <c r="G1329" s="570">
        <v>96</v>
      </c>
      <c r="H1329" s="570">
        <v>300</v>
      </c>
      <c r="I1329" s="569"/>
      <c r="J1329" s="121"/>
      <c r="K1329" s="121"/>
      <c r="L1329" s="121"/>
      <c r="M1329" s="570"/>
      <c r="N1329" s="569"/>
      <c r="O1329" s="569"/>
      <c r="P1329" s="569"/>
      <c r="Q1329" s="121"/>
      <c r="R1329" s="121" t="s">
        <v>6220</v>
      </c>
      <c r="S1329" s="121" t="s">
        <v>2716</v>
      </c>
      <c r="T1329" s="121" t="s">
        <v>6125</v>
      </c>
      <c r="U1329" s="121">
        <v>0</v>
      </c>
      <c r="V1329" s="121" t="s">
        <v>2719</v>
      </c>
      <c r="W1329" s="121" t="s">
        <v>2720</v>
      </c>
      <c r="X1329" s="121" t="s">
        <v>2410</v>
      </c>
      <c r="Y1329" s="121" t="s">
        <v>2465</v>
      </c>
      <c r="Z1329" s="121" t="s">
        <v>2722</v>
      </c>
      <c r="AA1329" s="121" t="s">
        <v>6126</v>
      </c>
      <c r="AB1329" s="121" t="s">
        <v>6221</v>
      </c>
      <c r="AC1329" s="121" t="s">
        <v>2103</v>
      </c>
      <c r="AD1329" s="121" t="s">
        <v>2747</v>
      </c>
      <c r="AE1329" s="121" t="s">
        <v>6203</v>
      </c>
      <c r="AF1329" s="121"/>
      <c r="AG1329" s="121"/>
      <c r="AH1329" s="121"/>
      <c r="AI1329" s="551"/>
      <c r="AJ1329" s="551"/>
      <c r="AK1329" s="551"/>
      <c r="AL1329" s="551"/>
      <c r="AM1329" s="551"/>
      <c r="AN1329" s="551"/>
      <c r="AO1329" s="551"/>
      <c r="AP1329" s="551"/>
      <c r="AQ1329" s="551"/>
      <c r="AR1329" s="551"/>
      <c r="AS1329" s="551"/>
      <c r="AT1329" s="551"/>
      <c r="AU1329" s="551"/>
      <c r="AV1329" s="551"/>
      <c r="AW1329" s="551"/>
      <c r="AX1329" s="551"/>
    </row>
    <row r="1330">
      <c r="A1330" s="570" t="s">
        <v>6121</v>
      </c>
      <c r="B1330" s="570" t="s">
        <v>6222</v>
      </c>
      <c r="C1330" s="570" t="s">
        <v>84</v>
      </c>
      <c r="D1330" s="570" t="s">
        <v>6123</v>
      </c>
      <c r="E1330" s="570" t="s">
        <v>236</v>
      </c>
      <c r="F1330" s="570">
        <v>40</v>
      </c>
      <c r="G1330" s="570">
        <v>32</v>
      </c>
      <c r="H1330" s="570">
        <v>300</v>
      </c>
      <c r="I1330" s="569"/>
      <c r="J1330" s="121"/>
      <c r="K1330" s="121"/>
      <c r="L1330" s="121"/>
      <c r="M1330" s="570"/>
      <c r="N1330" s="569"/>
      <c r="O1330" s="569"/>
      <c r="P1330" s="569"/>
      <c r="Q1330" s="121"/>
      <c r="R1330" s="121" t="s">
        <v>6223</v>
      </c>
      <c r="S1330" s="121" t="s">
        <v>2716</v>
      </c>
      <c r="T1330" s="121" t="s">
        <v>6125</v>
      </c>
      <c r="U1330" s="121">
        <v>0</v>
      </c>
      <c r="V1330" s="121" t="s">
        <v>2719</v>
      </c>
      <c r="W1330" s="121" t="s">
        <v>2720</v>
      </c>
      <c r="X1330" s="121" t="s">
        <v>2410</v>
      </c>
      <c r="Y1330" s="121" t="s">
        <v>2465</v>
      </c>
      <c r="Z1330" s="121" t="s">
        <v>2722</v>
      </c>
      <c r="AA1330" s="121" t="s">
        <v>6126</v>
      </c>
      <c r="AB1330" s="121" t="s">
        <v>6224</v>
      </c>
      <c r="AC1330" s="121" t="s">
        <v>2103</v>
      </c>
      <c r="AD1330" s="121" t="s">
        <v>2747</v>
      </c>
      <c r="AE1330" s="121" t="s">
        <v>6225</v>
      </c>
      <c r="AF1330" s="121"/>
      <c r="AG1330" s="121"/>
      <c r="AH1330" s="121"/>
      <c r="AI1330" s="551"/>
      <c r="AJ1330" s="551"/>
      <c r="AK1330" s="551"/>
      <c r="AL1330" s="551"/>
      <c r="AM1330" s="551"/>
      <c r="AN1330" s="551"/>
      <c r="AO1330" s="551"/>
      <c r="AP1330" s="551"/>
      <c r="AQ1330" s="551"/>
      <c r="AR1330" s="551"/>
      <c r="AS1330" s="551"/>
      <c r="AT1330" s="551"/>
      <c r="AU1330" s="551"/>
      <c r="AV1330" s="551"/>
      <c r="AW1330" s="551"/>
      <c r="AX1330" s="551"/>
    </row>
    <row r="1331">
      <c r="A1331" s="570" t="s">
        <v>6121</v>
      </c>
      <c r="B1331" s="570" t="s">
        <v>6226</v>
      </c>
      <c r="C1331" s="570" t="s">
        <v>84</v>
      </c>
      <c r="D1331" s="570" t="s">
        <v>6123</v>
      </c>
      <c r="E1331" s="570" t="s">
        <v>236</v>
      </c>
      <c r="F1331" s="570">
        <v>48</v>
      </c>
      <c r="G1331" s="570">
        <v>226</v>
      </c>
      <c r="H1331" s="570">
        <v>2500</v>
      </c>
      <c r="I1331" s="569"/>
      <c r="J1331" s="121"/>
      <c r="K1331" s="121"/>
      <c r="L1331" s="121"/>
      <c r="M1331" s="570"/>
      <c r="N1331" s="569"/>
      <c r="O1331" s="569"/>
      <c r="P1331" s="569"/>
      <c r="Q1331" s="121"/>
      <c r="R1331" s="121" t="s">
        <v>6227</v>
      </c>
      <c r="S1331" s="121" t="s">
        <v>2716</v>
      </c>
      <c r="T1331" s="121" t="s">
        <v>6125</v>
      </c>
      <c r="U1331" s="121">
        <v>0</v>
      </c>
      <c r="V1331" s="121" t="s">
        <v>2719</v>
      </c>
      <c r="W1331" s="121" t="s">
        <v>2720</v>
      </c>
      <c r="X1331" s="121" t="s">
        <v>2410</v>
      </c>
      <c r="Y1331" s="121" t="s">
        <v>2465</v>
      </c>
      <c r="Z1331" s="121" t="s">
        <v>2722</v>
      </c>
      <c r="AA1331" s="121" t="s">
        <v>6126</v>
      </c>
      <c r="AB1331" s="121" t="s">
        <v>6228</v>
      </c>
      <c r="AC1331" s="121" t="s">
        <v>2103</v>
      </c>
      <c r="AD1331" s="121" t="s">
        <v>2747</v>
      </c>
      <c r="AE1331" s="121" t="s">
        <v>6229</v>
      </c>
      <c r="AF1331" s="121"/>
      <c r="AG1331" s="121"/>
      <c r="AH1331" s="121"/>
      <c r="AI1331" s="551"/>
      <c r="AJ1331" s="551"/>
      <c r="AK1331" s="551"/>
      <c r="AL1331" s="551"/>
      <c r="AM1331" s="551"/>
      <c r="AN1331" s="551"/>
      <c r="AO1331" s="551"/>
      <c r="AP1331" s="551"/>
      <c r="AQ1331" s="551"/>
      <c r="AR1331" s="551"/>
      <c r="AS1331" s="551"/>
      <c r="AT1331" s="551"/>
      <c r="AU1331" s="551"/>
      <c r="AV1331" s="551"/>
      <c r="AW1331" s="551"/>
      <c r="AX1331" s="551"/>
    </row>
    <row r="1332">
      <c r="A1332" s="570" t="s">
        <v>6121</v>
      </c>
      <c r="B1332" s="570" t="s">
        <v>6230</v>
      </c>
      <c r="C1332" s="570" t="s">
        <v>84</v>
      </c>
      <c r="D1332" s="570" t="s">
        <v>6123</v>
      </c>
      <c r="E1332" s="570" t="s">
        <v>236</v>
      </c>
      <c r="F1332" s="570">
        <v>48</v>
      </c>
      <c r="G1332" s="570">
        <v>226</v>
      </c>
      <c r="H1332" s="570">
        <v>2500</v>
      </c>
      <c r="I1332" s="569"/>
      <c r="J1332" s="121"/>
      <c r="K1332" s="121"/>
      <c r="L1332" s="121"/>
      <c r="M1332" s="570"/>
      <c r="N1332" s="569"/>
      <c r="O1332" s="569"/>
      <c r="P1332" s="569"/>
      <c r="Q1332" s="121"/>
      <c r="R1332" s="121" t="s">
        <v>6231</v>
      </c>
      <c r="S1332" s="121" t="s">
        <v>2716</v>
      </c>
      <c r="T1332" s="121" t="s">
        <v>6125</v>
      </c>
      <c r="U1332" s="121">
        <v>0</v>
      </c>
      <c r="V1332" s="121" t="s">
        <v>2719</v>
      </c>
      <c r="W1332" s="121" t="s">
        <v>2720</v>
      </c>
      <c r="X1332" s="121" t="s">
        <v>2410</v>
      </c>
      <c r="Y1332" s="121" t="s">
        <v>2465</v>
      </c>
      <c r="Z1332" s="121" t="s">
        <v>2722</v>
      </c>
      <c r="AA1332" s="121" t="s">
        <v>6126</v>
      </c>
      <c r="AB1332" s="121" t="s">
        <v>6232</v>
      </c>
      <c r="AC1332" s="121" t="s">
        <v>2103</v>
      </c>
      <c r="AD1332" s="121" t="s">
        <v>2747</v>
      </c>
      <c r="AE1332" s="121" t="s">
        <v>6229</v>
      </c>
      <c r="AF1332" s="121"/>
      <c r="AG1332" s="121"/>
      <c r="AH1332" s="121"/>
      <c r="AI1332" s="551"/>
      <c r="AJ1332" s="551"/>
      <c r="AK1332" s="551"/>
      <c r="AL1332" s="551"/>
      <c r="AM1332" s="551"/>
      <c r="AN1332" s="551"/>
      <c r="AO1332" s="551"/>
      <c r="AP1332" s="551"/>
      <c r="AQ1332" s="551"/>
      <c r="AR1332" s="551"/>
      <c r="AS1332" s="551"/>
      <c r="AT1332" s="551"/>
      <c r="AU1332" s="551"/>
      <c r="AV1332" s="551"/>
      <c r="AW1332" s="551"/>
      <c r="AX1332" s="551"/>
    </row>
    <row r="1333">
      <c r="A1333" s="570" t="s">
        <v>6121</v>
      </c>
      <c r="B1333" s="570" t="s">
        <v>6233</v>
      </c>
      <c r="C1333" s="570" t="s">
        <v>84</v>
      </c>
      <c r="D1333" s="570" t="s">
        <v>6123</v>
      </c>
      <c r="E1333" s="570" t="s">
        <v>236</v>
      </c>
      <c r="F1333" s="570">
        <v>48</v>
      </c>
      <c r="G1333" s="570">
        <v>226</v>
      </c>
      <c r="H1333" s="570">
        <v>2500</v>
      </c>
      <c r="I1333" s="569"/>
      <c r="J1333" s="121"/>
      <c r="K1333" s="121"/>
      <c r="L1333" s="121"/>
      <c r="M1333" s="570"/>
      <c r="N1333" s="569"/>
      <c r="O1333" s="569"/>
      <c r="P1333" s="569"/>
      <c r="Q1333" s="121"/>
      <c r="R1333" s="121" t="s">
        <v>6234</v>
      </c>
      <c r="S1333" s="121" t="s">
        <v>2716</v>
      </c>
      <c r="T1333" s="121" t="s">
        <v>6125</v>
      </c>
      <c r="U1333" s="121">
        <v>0</v>
      </c>
      <c r="V1333" s="121" t="s">
        <v>2719</v>
      </c>
      <c r="W1333" s="121" t="s">
        <v>2720</v>
      </c>
      <c r="X1333" s="121" t="s">
        <v>2410</v>
      </c>
      <c r="Y1333" s="121" t="s">
        <v>2465</v>
      </c>
      <c r="Z1333" s="121" t="s">
        <v>2722</v>
      </c>
      <c r="AA1333" s="121" t="s">
        <v>6126</v>
      </c>
      <c r="AB1333" s="121" t="s">
        <v>6235</v>
      </c>
      <c r="AC1333" s="121" t="s">
        <v>2103</v>
      </c>
      <c r="AD1333" s="121" t="s">
        <v>2747</v>
      </c>
      <c r="AE1333" s="121" t="s">
        <v>6229</v>
      </c>
      <c r="AF1333" s="121"/>
      <c r="AG1333" s="121"/>
      <c r="AH1333" s="121"/>
      <c r="AI1333" s="551"/>
      <c r="AJ1333" s="551"/>
      <c r="AK1333" s="551"/>
      <c r="AL1333" s="551"/>
      <c r="AM1333" s="551"/>
      <c r="AN1333" s="551"/>
      <c r="AO1333" s="551"/>
      <c r="AP1333" s="551"/>
      <c r="AQ1333" s="551"/>
      <c r="AR1333" s="551"/>
      <c r="AS1333" s="551"/>
      <c r="AT1333" s="551"/>
      <c r="AU1333" s="551"/>
      <c r="AV1333" s="551"/>
      <c r="AW1333" s="551"/>
      <c r="AX1333" s="551"/>
    </row>
    <row r="1334">
      <c r="A1334" s="570" t="s">
        <v>6121</v>
      </c>
      <c r="B1334" s="570" t="s">
        <v>6236</v>
      </c>
      <c r="C1334" s="570" t="s">
        <v>84</v>
      </c>
      <c r="D1334" s="570" t="s">
        <v>6123</v>
      </c>
      <c r="E1334" s="570" t="s">
        <v>236</v>
      </c>
      <c r="F1334" s="570">
        <v>48</v>
      </c>
      <c r="G1334" s="570">
        <v>226</v>
      </c>
      <c r="H1334" s="570">
        <v>2500</v>
      </c>
      <c r="I1334" s="569"/>
      <c r="J1334" s="121"/>
      <c r="K1334" s="121"/>
      <c r="L1334" s="121"/>
      <c r="M1334" s="570"/>
      <c r="N1334" s="569"/>
      <c r="O1334" s="569"/>
      <c r="P1334" s="569"/>
      <c r="Q1334" s="121"/>
      <c r="R1334" s="121" t="s">
        <v>6237</v>
      </c>
      <c r="S1334" s="121" t="s">
        <v>2716</v>
      </c>
      <c r="T1334" s="121" t="s">
        <v>6125</v>
      </c>
      <c r="U1334" s="121">
        <v>0</v>
      </c>
      <c r="V1334" s="121" t="s">
        <v>2719</v>
      </c>
      <c r="W1334" s="121" t="s">
        <v>2720</v>
      </c>
      <c r="X1334" s="121" t="s">
        <v>2410</v>
      </c>
      <c r="Y1334" s="121" t="s">
        <v>2465</v>
      </c>
      <c r="Z1334" s="121" t="s">
        <v>2722</v>
      </c>
      <c r="AA1334" s="121" t="s">
        <v>6126</v>
      </c>
      <c r="AB1334" s="121" t="s">
        <v>6238</v>
      </c>
      <c r="AC1334" s="121" t="s">
        <v>2103</v>
      </c>
      <c r="AD1334" s="121" t="s">
        <v>2747</v>
      </c>
      <c r="AE1334" s="121" t="s">
        <v>6229</v>
      </c>
      <c r="AF1334" s="121"/>
      <c r="AG1334" s="121"/>
      <c r="AH1334" s="121"/>
      <c r="AI1334" s="551"/>
      <c r="AJ1334" s="551"/>
      <c r="AK1334" s="551"/>
      <c r="AL1334" s="551"/>
      <c r="AM1334" s="551"/>
      <c r="AN1334" s="551"/>
      <c r="AO1334" s="551"/>
      <c r="AP1334" s="551"/>
      <c r="AQ1334" s="551"/>
      <c r="AR1334" s="551"/>
      <c r="AS1334" s="551"/>
      <c r="AT1334" s="551"/>
      <c r="AU1334" s="551"/>
      <c r="AV1334" s="551"/>
      <c r="AW1334" s="551"/>
      <c r="AX1334" s="551"/>
    </row>
    <row r="1335">
      <c r="A1335" s="570" t="s">
        <v>6121</v>
      </c>
      <c r="B1335" s="570" t="s">
        <v>6239</v>
      </c>
      <c r="C1335" s="570" t="s">
        <v>84</v>
      </c>
      <c r="D1335" s="570" t="s">
        <v>6123</v>
      </c>
      <c r="E1335" s="570" t="s">
        <v>236</v>
      </c>
      <c r="F1335" s="570">
        <v>48</v>
      </c>
      <c r="G1335" s="570">
        <v>226</v>
      </c>
      <c r="H1335" s="570">
        <v>2500</v>
      </c>
      <c r="I1335" s="569"/>
      <c r="J1335" s="121"/>
      <c r="K1335" s="121"/>
      <c r="L1335" s="121"/>
      <c r="M1335" s="570"/>
      <c r="N1335" s="569"/>
      <c r="O1335" s="569"/>
      <c r="P1335" s="569"/>
      <c r="Q1335" s="121"/>
      <c r="R1335" s="121" t="s">
        <v>6240</v>
      </c>
      <c r="S1335" s="121" t="s">
        <v>2716</v>
      </c>
      <c r="T1335" s="121" t="s">
        <v>6125</v>
      </c>
      <c r="U1335" s="121">
        <v>0</v>
      </c>
      <c r="V1335" s="121" t="s">
        <v>2719</v>
      </c>
      <c r="W1335" s="121" t="s">
        <v>2720</v>
      </c>
      <c r="X1335" s="121" t="s">
        <v>2410</v>
      </c>
      <c r="Y1335" s="121" t="s">
        <v>2465</v>
      </c>
      <c r="Z1335" s="121" t="s">
        <v>2722</v>
      </c>
      <c r="AA1335" s="121" t="s">
        <v>6126</v>
      </c>
      <c r="AB1335" s="121" t="s">
        <v>6241</v>
      </c>
      <c r="AC1335" s="121" t="s">
        <v>2103</v>
      </c>
      <c r="AD1335" s="121" t="s">
        <v>2747</v>
      </c>
      <c r="AE1335" s="121" t="s">
        <v>6229</v>
      </c>
      <c r="AF1335" s="121"/>
      <c r="AG1335" s="121"/>
      <c r="AH1335" s="121"/>
      <c r="AI1335" s="551"/>
      <c r="AJ1335" s="551"/>
      <c r="AK1335" s="551"/>
      <c r="AL1335" s="551"/>
      <c r="AM1335" s="551"/>
      <c r="AN1335" s="551"/>
      <c r="AO1335" s="551"/>
      <c r="AP1335" s="551"/>
      <c r="AQ1335" s="551"/>
      <c r="AR1335" s="551"/>
      <c r="AS1335" s="551"/>
      <c r="AT1335" s="551"/>
      <c r="AU1335" s="551"/>
      <c r="AV1335" s="551"/>
      <c r="AW1335" s="551"/>
      <c r="AX1335" s="551"/>
    </row>
    <row r="1336">
      <c r="A1336" s="570" t="s">
        <v>6121</v>
      </c>
      <c r="B1336" s="570" t="s">
        <v>6242</v>
      </c>
      <c r="C1336" s="570" t="s">
        <v>84</v>
      </c>
      <c r="D1336" s="570" t="s">
        <v>6123</v>
      </c>
      <c r="E1336" s="570" t="s">
        <v>236</v>
      </c>
      <c r="F1336" s="570">
        <v>48</v>
      </c>
      <c r="G1336" s="570">
        <v>226</v>
      </c>
      <c r="H1336" s="570">
        <v>2500</v>
      </c>
      <c r="I1336" s="569"/>
      <c r="J1336" s="121"/>
      <c r="K1336" s="121"/>
      <c r="L1336" s="121"/>
      <c r="M1336" s="570"/>
      <c r="N1336" s="569"/>
      <c r="O1336" s="569"/>
      <c r="P1336" s="569"/>
      <c r="Q1336" s="121"/>
      <c r="R1336" s="121" t="s">
        <v>6243</v>
      </c>
      <c r="S1336" s="121" t="s">
        <v>2716</v>
      </c>
      <c r="T1336" s="121" t="s">
        <v>6125</v>
      </c>
      <c r="U1336" s="121">
        <v>0</v>
      </c>
      <c r="V1336" s="121" t="s">
        <v>2719</v>
      </c>
      <c r="W1336" s="121" t="s">
        <v>2720</v>
      </c>
      <c r="X1336" s="121" t="s">
        <v>2410</v>
      </c>
      <c r="Y1336" s="121" t="s">
        <v>2465</v>
      </c>
      <c r="Z1336" s="121" t="s">
        <v>2722</v>
      </c>
      <c r="AA1336" s="121" t="s">
        <v>6126</v>
      </c>
      <c r="AB1336" s="121" t="s">
        <v>6244</v>
      </c>
      <c r="AC1336" s="121" t="s">
        <v>2103</v>
      </c>
      <c r="AD1336" s="121" t="s">
        <v>2747</v>
      </c>
      <c r="AE1336" s="121" t="s">
        <v>6229</v>
      </c>
      <c r="AF1336" s="121"/>
      <c r="AG1336" s="121"/>
      <c r="AH1336" s="121"/>
      <c r="AI1336" s="551"/>
      <c r="AJ1336" s="551"/>
      <c r="AK1336" s="551"/>
      <c r="AL1336" s="551"/>
      <c r="AM1336" s="551"/>
      <c r="AN1336" s="551"/>
      <c r="AO1336" s="551"/>
      <c r="AP1336" s="551"/>
      <c r="AQ1336" s="551"/>
      <c r="AR1336" s="551"/>
      <c r="AS1336" s="551"/>
      <c r="AT1336" s="551"/>
      <c r="AU1336" s="551"/>
      <c r="AV1336" s="551"/>
      <c r="AW1336" s="551"/>
      <c r="AX1336" s="551"/>
    </row>
    <row r="1337">
      <c r="A1337" s="570" t="s">
        <v>6121</v>
      </c>
      <c r="B1337" s="570" t="s">
        <v>6245</v>
      </c>
      <c r="C1337" s="570" t="s">
        <v>84</v>
      </c>
      <c r="D1337" s="570" t="s">
        <v>6123</v>
      </c>
      <c r="E1337" s="570" t="s">
        <v>236</v>
      </c>
      <c r="F1337" s="570">
        <v>48</v>
      </c>
      <c r="G1337" s="570">
        <v>226</v>
      </c>
      <c r="H1337" s="570">
        <v>2500</v>
      </c>
      <c r="I1337" s="569"/>
      <c r="J1337" s="121"/>
      <c r="K1337" s="121"/>
      <c r="L1337" s="121"/>
      <c r="M1337" s="570"/>
      <c r="N1337" s="569"/>
      <c r="O1337" s="569"/>
      <c r="P1337" s="569"/>
      <c r="Q1337" s="121"/>
      <c r="R1337" s="121" t="s">
        <v>6246</v>
      </c>
      <c r="S1337" s="121" t="s">
        <v>2716</v>
      </c>
      <c r="T1337" s="121" t="s">
        <v>6125</v>
      </c>
      <c r="U1337" s="121">
        <v>0</v>
      </c>
      <c r="V1337" s="121" t="s">
        <v>2719</v>
      </c>
      <c r="W1337" s="121" t="s">
        <v>2720</v>
      </c>
      <c r="X1337" s="121" t="s">
        <v>2410</v>
      </c>
      <c r="Y1337" s="121" t="s">
        <v>2465</v>
      </c>
      <c r="Z1337" s="121" t="s">
        <v>2722</v>
      </c>
      <c r="AA1337" s="121" t="s">
        <v>6126</v>
      </c>
      <c r="AB1337" s="121" t="s">
        <v>6247</v>
      </c>
      <c r="AC1337" s="121" t="s">
        <v>2103</v>
      </c>
      <c r="AD1337" s="121" t="s">
        <v>2747</v>
      </c>
      <c r="AE1337" s="121" t="s">
        <v>6229</v>
      </c>
      <c r="AF1337" s="121"/>
      <c r="AG1337" s="121"/>
      <c r="AH1337" s="121"/>
      <c r="AI1337" s="551"/>
      <c r="AJ1337" s="551"/>
      <c r="AK1337" s="551"/>
      <c r="AL1337" s="551"/>
      <c r="AM1337" s="551"/>
      <c r="AN1337" s="551"/>
      <c r="AO1337" s="551"/>
      <c r="AP1337" s="551"/>
      <c r="AQ1337" s="551"/>
      <c r="AR1337" s="551"/>
      <c r="AS1337" s="551"/>
      <c r="AT1337" s="551"/>
      <c r="AU1337" s="551"/>
      <c r="AV1337" s="551"/>
      <c r="AW1337" s="551"/>
      <c r="AX1337" s="551"/>
    </row>
    <row r="1338">
      <c r="A1338" s="570" t="s">
        <v>6121</v>
      </c>
      <c r="B1338" s="570" t="s">
        <v>6248</v>
      </c>
      <c r="C1338" s="570" t="s">
        <v>84</v>
      </c>
      <c r="D1338" s="570" t="s">
        <v>6123</v>
      </c>
      <c r="E1338" s="570" t="s">
        <v>236</v>
      </c>
      <c r="F1338" s="570">
        <v>48</v>
      </c>
      <c r="G1338" s="570">
        <v>226</v>
      </c>
      <c r="H1338" s="570">
        <v>2500</v>
      </c>
      <c r="I1338" s="569"/>
      <c r="J1338" s="121"/>
      <c r="K1338" s="121"/>
      <c r="L1338" s="121"/>
      <c r="M1338" s="570"/>
      <c r="N1338" s="569"/>
      <c r="O1338" s="569"/>
      <c r="P1338" s="569"/>
      <c r="Q1338" s="121"/>
      <c r="R1338" s="121" t="s">
        <v>6249</v>
      </c>
      <c r="S1338" s="121" t="s">
        <v>2716</v>
      </c>
      <c r="T1338" s="121" t="s">
        <v>6125</v>
      </c>
      <c r="U1338" s="121">
        <v>0</v>
      </c>
      <c r="V1338" s="121" t="s">
        <v>2719</v>
      </c>
      <c r="W1338" s="121" t="s">
        <v>2720</v>
      </c>
      <c r="X1338" s="121" t="s">
        <v>2410</v>
      </c>
      <c r="Y1338" s="121" t="s">
        <v>2465</v>
      </c>
      <c r="Z1338" s="121" t="s">
        <v>2722</v>
      </c>
      <c r="AA1338" s="121" t="s">
        <v>6126</v>
      </c>
      <c r="AB1338" s="121" t="s">
        <v>6250</v>
      </c>
      <c r="AC1338" s="121" t="s">
        <v>2103</v>
      </c>
      <c r="AD1338" s="121" t="s">
        <v>2747</v>
      </c>
      <c r="AE1338" s="121" t="s">
        <v>6229</v>
      </c>
      <c r="AF1338" s="121"/>
      <c r="AG1338" s="121"/>
      <c r="AH1338" s="121"/>
      <c r="AI1338" s="551"/>
      <c r="AJ1338" s="551"/>
      <c r="AK1338" s="551"/>
      <c r="AL1338" s="551"/>
      <c r="AM1338" s="551"/>
      <c r="AN1338" s="551"/>
      <c r="AO1338" s="551"/>
      <c r="AP1338" s="551"/>
      <c r="AQ1338" s="551"/>
      <c r="AR1338" s="551"/>
      <c r="AS1338" s="551"/>
      <c r="AT1338" s="551"/>
      <c r="AU1338" s="551"/>
      <c r="AV1338" s="551"/>
      <c r="AW1338" s="551"/>
      <c r="AX1338" s="551"/>
    </row>
    <row r="1339">
      <c r="A1339" s="570" t="s">
        <v>6121</v>
      </c>
      <c r="B1339" s="570" t="s">
        <v>6251</v>
      </c>
      <c r="C1339" s="570" t="s">
        <v>84</v>
      </c>
      <c r="D1339" s="570" t="s">
        <v>6123</v>
      </c>
      <c r="E1339" s="570" t="s">
        <v>236</v>
      </c>
      <c r="F1339" s="570">
        <v>48</v>
      </c>
      <c r="G1339" s="570">
        <v>226</v>
      </c>
      <c r="H1339" s="570">
        <v>2500</v>
      </c>
      <c r="I1339" s="569"/>
      <c r="J1339" s="121"/>
      <c r="K1339" s="121"/>
      <c r="L1339" s="121"/>
      <c r="M1339" s="570"/>
      <c r="N1339" s="569"/>
      <c r="O1339" s="569"/>
      <c r="P1339" s="569"/>
      <c r="Q1339" s="121"/>
      <c r="R1339" s="121" t="s">
        <v>6252</v>
      </c>
      <c r="S1339" s="121" t="s">
        <v>2716</v>
      </c>
      <c r="T1339" s="121" t="s">
        <v>6125</v>
      </c>
      <c r="U1339" s="121">
        <v>0</v>
      </c>
      <c r="V1339" s="121" t="s">
        <v>2719</v>
      </c>
      <c r="W1339" s="121" t="s">
        <v>2720</v>
      </c>
      <c r="X1339" s="121" t="s">
        <v>2410</v>
      </c>
      <c r="Y1339" s="121" t="s">
        <v>2465</v>
      </c>
      <c r="Z1339" s="121" t="s">
        <v>2722</v>
      </c>
      <c r="AA1339" s="121" t="s">
        <v>6126</v>
      </c>
      <c r="AB1339" s="121" t="s">
        <v>6253</v>
      </c>
      <c r="AC1339" s="121" t="s">
        <v>2103</v>
      </c>
      <c r="AD1339" s="121" t="s">
        <v>2747</v>
      </c>
      <c r="AE1339" s="121" t="s">
        <v>6229</v>
      </c>
      <c r="AF1339" s="121"/>
      <c r="AG1339" s="121"/>
      <c r="AH1339" s="121"/>
      <c r="AI1339" s="551"/>
      <c r="AJ1339" s="551"/>
      <c r="AK1339" s="551"/>
      <c r="AL1339" s="551"/>
      <c r="AM1339" s="551"/>
      <c r="AN1339" s="551"/>
      <c r="AO1339" s="551"/>
      <c r="AP1339" s="551"/>
      <c r="AQ1339" s="551"/>
      <c r="AR1339" s="551"/>
      <c r="AS1339" s="551"/>
      <c r="AT1339" s="551"/>
      <c r="AU1339" s="551"/>
      <c r="AV1339" s="551"/>
      <c r="AW1339" s="551"/>
      <c r="AX1339" s="551"/>
    </row>
    <row r="1340">
      <c r="A1340" s="570" t="s">
        <v>6121</v>
      </c>
      <c r="B1340" s="570" t="s">
        <v>6254</v>
      </c>
      <c r="C1340" s="570" t="s">
        <v>84</v>
      </c>
      <c r="D1340" s="570" t="s">
        <v>6123</v>
      </c>
      <c r="E1340" s="570" t="s">
        <v>236</v>
      </c>
      <c r="F1340" s="570">
        <v>48</v>
      </c>
      <c r="G1340" s="570">
        <v>226</v>
      </c>
      <c r="H1340" s="570">
        <v>2500</v>
      </c>
      <c r="I1340" s="569"/>
      <c r="J1340" s="121"/>
      <c r="K1340" s="121"/>
      <c r="L1340" s="121"/>
      <c r="M1340" s="570"/>
      <c r="N1340" s="569"/>
      <c r="O1340" s="569"/>
      <c r="P1340" s="569"/>
      <c r="Q1340" s="121"/>
      <c r="R1340" s="121" t="s">
        <v>6255</v>
      </c>
      <c r="S1340" s="121" t="s">
        <v>2716</v>
      </c>
      <c r="T1340" s="121" t="s">
        <v>6125</v>
      </c>
      <c r="U1340" s="121">
        <v>0</v>
      </c>
      <c r="V1340" s="121" t="s">
        <v>2719</v>
      </c>
      <c r="W1340" s="121" t="s">
        <v>2720</v>
      </c>
      <c r="X1340" s="121" t="s">
        <v>2410</v>
      </c>
      <c r="Y1340" s="121" t="s">
        <v>2465</v>
      </c>
      <c r="Z1340" s="121" t="s">
        <v>2722</v>
      </c>
      <c r="AA1340" s="121" t="s">
        <v>6126</v>
      </c>
      <c r="AB1340" s="121" t="s">
        <v>6256</v>
      </c>
      <c r="AC1340" s="121" t="s">
        <v>2103</v>
      </c>
      <c r="AD1340" s="121" t="s">
        <v>2747</v>
      </c>
      <c r="AE1340" s="121" t="s">
        <v>6229</v>
      </c>
      <c r="AF1340" s="121"/>
      <c r="AG1340" s="121"/>
      <c r="AH1340" s="121"/>
      <c r="AI1340" s="551"/>
      <c r="AJ1340" s="551"/>
      <c r="AK1340" s="551"/>
      <c r="AL1340" s="551"/>
      <c r="AM1340" s="551"/>
      <c r="AN1340" s="551"/>
      <c r="AO1340" s="551"/>
      <c r="AP1340" s="551"/>
      <c r="AQ1340" s="551"/>
      <c r="AR1340" s="551"/>
      <c r="AS1340" s="551"/>
      <c r="AT1340" s="551"/>
      <c r="AU1340" s="551"/>
      <c r="AV1340" s="551"/>
      <c r="AW1340" s="551"/>
      <c r="AX1340" s="551"/>
    </row>
    <row r="1341">
      <c r="A1341" s="570" t="s">
        <v>6121</v>
      </c>
      <c r="B1341" s="570" t="s">
        <v>6257</v>
      </c>
      <c r="C1341" s="570" t="s">
        <v>84</v>
      </c>
      <c r="D1341" s="570" t="s">
        <v>6123</v>
      </c>
      <c r="E1341" s="570" t="s">
        <v>236</v>
      </c>
      <c r="F1341" s="570">
        <v>48</v>
      </c>
      <c r="G1341" s="570">
        <v>226</v>
      </c>
      <c r="H1341" s="570">
        <v>2500</v>
      </c>
      <c r="I1341" s="569"/>
      <c r="J1341" s="121"/>
      <c r="K1341" s="121"/>
      <c r="L1341" s="121"/>
      <c r="M1341" s="570"/>
      <c r="N1341" s="569"/>
      <c r="O1341" s="569"/>
      <c r="P1341" s="569"/>
      <c r="Q1341" s="121"/>
      <c r="R1341" s="121" t="s">
        <v>6258</v>
      </c>
      <c r="S1341" s="121" t="s">
        <v>2716</v>
      </c>
      <c r="T1341" s="121" t="s">
        <v>6125</v>
      </c>
      <c r="U1341" s="121">
        <v>0</v>
      </c>
      <c r="V1341" s="121" t="s">
        <v>2719</v>
      </c>
      <c r="W1341" s="121" t="s">
        <v>2720</v>
      </c>
      <c r="X1341" s="121" t="s">
        <v>2410</v>
      </c>
      <c r="Y1341" s="121" t="s">
        <v>2465</v>
      </c>
      <c r="Z1341" s="121" t="s">
        <v>2722</v>
      </c>
      <c r="AA1341" s="121" t="s">
        <v>6126</v>
      </c>
      <c r="AB1341" s="121" t="s">
        <v>6259</v>
      </c>
      <c r="AC1341" s="121" t="s">
        <v>2103</v>
      </c>
      <c r="AD1341" s="121" t="s">
        <v>2747</v>
      </c>
      <c r="AE1341" s="121" t="s">
        <v>6229</v>
      </c>
      <c r="AF1341" s="121"/>
      <c r="AG1341" s="121"/>
      <c r="AH1341" s="121"/>
      <c r="AI1341" s="551"/>
      <c r="AJ1341" s="551"/>
      <c r="AK1341" s="551"/>
      <c r="AL1341" s="551"/>
      <c r="AM1341" s="551"/>
      <c r="AN1341" s="551"/>
      <c r="AO1341" s="551"/>
      <c r="AP1341" s="551"/>
      <c r="AQ1341" s="551"/>
      <c r="AR1341" s="551"/>
      <c r="AS1341" s="551"/>
      <c r="AT1341" s="551"/>
      <c r="AU1341" s="551"/>
      <c r="AV1341" s="551"/>
      <c r="AW1341" s="551"/>
      <c r="AX1341" s="551"/>
    </row>
    <row r="1342">
      <c r="A1342" s="570" t="s">
        <v>6121</v>
      </c>
      <c r="B1342" s="570" t="s">
        <v>6260</v>
      </c>
      <c r="C1342" s="570" t="s">
        <v>84</v>
      </c>
      <c r="D1342" s="570" t="s">
        <v>6123</v>
      </c>
      <c r="E1342" s="570" t="s">
        <v>236</v>
      </c>
      <c r="F1342" s="570">
        <v>48</v>
      </c>
      <c r="G1342" s="570">
        <v>226</v>
      </c>
      <c r="H1342" s="570">
        <v>2500</v>
      </c>
      <c r="I1342" s="569"/>
      <c r="J1342" s="121"/>
      <c r="K1342" s="121"/>
      <c r="L1342" s="121"/>
      <c r="M1342" s="570"/>
      <c r="N1342" s="569"/>
      <c r="O1342" s="569"/>
      <c r="P1342" s="569"/>
      <c r="Q1342" s="121"/>
      <c r="R1342" s="121" t="s">
        <v>6261</v>
      </c>
      <c r="S1342" s="121" t="s">
        <v>2716</v>
      </c>
      <c r="T1342" s="121" t="s">
        <v>6125</v>
      </c>
      <c r="U1342" s="121">
        <v>0</v>
      </c>
      <c r="V1342" s="121" t="s">
        <v>2719</v>
      </c>
      <c r="W1342" s="121" t="s">
        <v>2720</v>
      </c>
      <c r="X1342" s="121" t="s">
        <v>2410</v>
      </c>
      <c r="Y1342" s="121" t="s">
        <v>2465</v>
      </c>
      <c r="Z1342" s="121" t="s">
        <v>2722</v>
      </c>
      <c r="AA1342" s="121" t="s">
        <v>6126</v>
      </c>
      <c r="AB1342" s="121" t="s">
        <v>6262</v>
      </c>
      <c r="AC1342" s="121" t="s">
        <v>2103</v>
      </c>
      <c r="AD1342" s="121" t="s">
        <v>2747</v>
      </c>
      <c r="AE1342" s="121" t="s">
        <v>6229</v>
      </c>
      <c r="AF1342" s="121"/>
      <c r="AG1342" s="121"/>
      <c r="AH1342" s="121"/>
      <c r="AI1342" s="551"/>
      <c r="AJ1342" s="551"/>
      <c r="AK1342" s="551"/>
      <c r="AL1342" s="551"/>
      <c r="AM1342" s="551"/>
      <c r="AN1342" s="551"/>
      <c r="AO1342" s="551"/>
      <c r="AP1342" s="551"/>
      <c r="AQ1342" s="551"/>
      <c r="AR1342" s="551"/>
      <c r="AS1342" s="551"/>
      <c r="AT1342" s="551"/>
      <c r="AU1342" s="551"/>
      <c r="AV1342" s="551"/>
      <c r="AW1342" s="551"/>
      <c r="AX1342" s="551"/>
    </row>
    <row r="1343">
      <c r="A1343" s="570" t="s">
        <v>6121</v>
      </c>
      <c r="B1343" s="570" t="s">
        <v>6263</v>
      </c>
      <c r="C1343" s="570" t="s">
        <v>84</v>
      </c>
      <c r="D1343" s="570" t="s">
        <v>6123</v>
      </c>
      <c r="E1343" s="570" t="s">
        <v>236</v>
      </c>
      <c r="F1343" s="570">
        <v>48</v>
      </c>
      <c r="G1343" s="570">
        <v>226</v>
      </c>
      <c r="H1343" s="570">
        <v>2500</v>
      </c>
      <c r="I1343" s="569"/>
      <c r="J1343" s="121"/>
      <c r="K1343" s="121"/>
      <c r="L1343" s="121"/>
      <c r="M1343" s="570"/>
      <c r="N1343" s="569"/>
      <c r="O1343" s="569"/>
      <c r="P1343" s="569"/>
      <c r="Q1343" s="121"/>
      <c r="R1343" s="121" t="s">
        <v>6264</v>
      </c>
      <c r="S1343" s="121" t="s">
        <v>2716</v>
      </c>
      <c r="T1343" s="121" t="s">
        <v>6125</v>
      </c>
      <c r="U1343" s="121">
        <v>0</v>
      </c>
      <c r="V1343" s="121" t="s">
        <v>2719</v>
      </c>
      <c r="W1343" s="121" t="s">
        <v>2720</v>
      </c>
      <c r="X1343" s="121" t="s">
        <v>2410</v>
      </c>
      <c r="Y1343" s="121" t="s">
        <v>2465</v>
      </c>
      <c r="Z1343" s="121" t="s">
        <v>2722</v>
      </c>
      <c r="AA1343" s="121" t="s">
        <v>6126</v>
      </c>
      <c r="AB1343" s="121" t="s">
        <v>6265</v>
      </c>
      <c r="AC1343" s="121" t="s">
        <v>2103</v>
      </c>
      <c r="AD1343" s="121" t="s">
        <v>2747</v>
      </c>
      <c r="AE1343" s="121" t="s">
        <v>6229</v>
      </c>
      <c r="AF1343" s="121"/>
      <c r="AG1343" s="121"/>
      <c r="AH1343" s="121"/>
      <c r="AI1343" s="551"/>
      <c r="AJ1343" s="551"/>
      <c r="AK1343" s="551"/>
      <c r="AL1343" s="551"/>
      <c r="AM1343" s="551"/>
      <c r="AN1343" s="551"/>
      <c r="AO1343" s="551"/>
      <c r="AP1343" s="551"/>
      <c r="AQ1343" s="551"/>
      <c r="AR1343" s="551"/>
      <c r="AS1343" s="551"/>
      <c r="AT1343" s="551"/>
      <c r="AU1343" s="551"/>
      <c r="AV1343" s="551"/>
      <c r="AW1343" s="551"/>
      <c r="AX1343" s="551"/>
    </row>
    <row r="1344">
      <c r="A1344" s="570" t="s">
        <v>6121</v>
      </c>
      <c r="B1344" s="570" t="s">
        <v>6266</v>
      </c>
      <c r="C1344" s="570" t="s">
        <v>84</v>
      </c>
      <c r="D1344" s="570" t="s">
        <v>6123</v>
      </c>
      <c r="E1344" s="570" t="s">
        <v>236</v>
      </c>
      <c r="F1344" s="570">
        <v>48</v>
      </c>
      <c r="G1344" s="570">
        <v>226</v>
      </c>
      <c r="H1344" s="570">
        <v>2500</v>
      </c>
      <c r="I1344" s="569"/>
      <c r="J1344" s="121"/>
      <c r="K1344" s="121"/>
      <c r="L1344" s="121"/>
      <c r="M1344" s="570"/>
      <c r="N1344" s="569"/>
      <c r="O1344" s="569"/>
      <c r="P1344" s="569"/>
      <c r="Q1344" s="121"/>
      <c r="R1344" s="121" t="s">
        <v>6267</v>
      </c>
      <c r="S1344" s="121" t="s">
        <v>2716</v>
      </c>
      <c r="T1344" s="121" t="s">
        <v>6125</v>
      </c>
      <c r="U1344" s="121">
        <v>0</v>
      </c>
      <c r="V1344" s="121" t="s">
        <v>2719</v>
      </c>
      <c r="W1344" s="121" t="s">
        <v>2720</v>
      </c>
      <c r="X1344" s="121" t="s">
        <v>2410</v>
      </c>
      <c r="Y1344" s="121" t="s">
        <v>2465</v>
      </c>
      <c r="Z1344" s="121" t="s">
        <v>2722</v>
      </c>
      <c r="AA1344" s="121" t="s">
        <v>6126</v>
      </c>
      <c r="AB1344" s="121" t="s">
        <v>6268</v>
      </c>
      <c r="AC1344" s="121" t="s">
        <v>2103</v>
      </c>
      <c r="AD1344" s="121" t="s">
        <v>2747</v>
      </c>
      <c r="AE1344" s="121" t="s">
        <v>6203</v>
      </c>
      <c r="AF1344" s="121"/>
      <c r="AG1344" s="121"/>
      <c r="AH1344" s="121"/>
      <c r="AI1344" s="551"/>
      <c r="AJ1344" s="551"/>
      <c r="AK1344" s="551"/>
      <c r="AL1344" s="551"/>
      <c r="AM1344" s="551"/>
      <c r="AN1344" s="551"/>
      <c r="AO1344" s="551"/>
      <c r="AP1344" s="551"/>
      <c r="AQ1344" s="551"/>
      <c r="AR1344" s="551"/>
      <c r="AS1344" s="551"/>
      <c r="AT1344" s="551"/>
      <c r="AU1344" s="551"/>
      <c r="AV1344" s="551"/>
      <c r="AW1344" s="551"/>
      <c r="AX1344" s="551"/>
    </row>
    <row r="1345">
      <c r="A1345" s="570" t="s">
        <v>6121</v>
      </c>
      <c r="B1345" s="570" t="s">
        <v>6269</v>
      </c>
      <c r="C1345" s="570" t="s">
        <v>84</v>
      </c>
      <c r="D1345" s="570" t="s">
        <v>6123</v>
      </c>
      <c r="E1345" s="570" t="s">
        <v>236</v>
      </c>
      <c r="F1345" s="570">
        <v>48</v>
      </c>
      <c r="G1345" s="570">
        <v>226</v>
      </c>
      <c r="H1345" s="570">
        <v>2500</v>
      </c>
      <c r="I1345" s="569"/>
      <c r="J1345" s="121"/>
      <c r="K1345" s="121"/>
      <c r="L1345" s="121"/>
      <c r="M1345" s="570"/>
      <c r="N1345" s="569"/>
      <c r="O1345" s="569"/>
      <c r="P1345" s="569"/>
      <c r="Q1345" s="121"/>
      <c r="R1345" s="121" t="s">
        <v>6270</v>
      </c>
      <c r="S1345" s="121" t="s">
        <v>2716</v>
      </c>
      <c r="T1345" s="121" t="s">
        <v>6125</v>
      </c>
      <c r="U1345" s="121">
        <v>0</v>
      </c>
      <c r="V1345" s="121" t="s">
        <v>2719</v>
      </c>
      <c r="W1345" s="121" t="s">
        <v>2720</v>
      </c>
      <c r="X1345" s="121" t="s">
        <v>2410</v>
      </c>
      <c r="Y1345" s="121" t="s">
        <v>2465</v>
      </c>
      <c r="Z1345" s="121" t="s">
        <v>2722</v>
      </c>
      <c r="AA1345" s="121" t="s">
        <v>6126</v>
      </c>
      <c r="AB1345" s="121" t="s">
        <v>6271</v>
      </c>
      <c r="AC1345" s="121" t="s">
        <v>2103</v>
      </c>
      <c r="AD1345" s="121" t="s">
        <v>2747</v>
      </c>
      <c r="AE1345" s="121" t="s">
        <v>6128</v>
      </c>
      <c r="AF1345" s="121"/>
      <c r="AG1345" s="121"/>
      <c r="AH1345" s="121"/>
      <c r="AI1345" s="551"/>
      <c r="AJ1345" s="551"/>
      <c r="AK1345" s="551"/>
      <c r="AL1345" s="551"/>
      <c r="AM1345" s="551"/>
      <c r="AN1345" s="551"/>
      <c r="AO1345" s="551"/>
      <c r="AP1345" s="551"/>
      <c r="AQ1345" s="551"/>
      <c r="AR1345" s="551"/>
      <c r="AS1345" s="551"/>
      <c r="AT1345" s="551"/>
      <c r="AU1345" s="551"/>
      <c r="AV1345" s="551"/>
      <c r="AW1345" s="551"/>
      <c r="AX1345" s="551"/>
    </row>
    <row r="1346">
      <c r="A1346" s="570" t="s">
        <v>6121</v>
      </c>
      <c r="B1346" s="570" t="s">
        <v>6272</v>
      </c>
      <c r="C1346" s="570" t="s">
        <v>84</v>
      </c>
      <c r="D1346" s="570" t="s">
        <v>6123</v>
      </c>
      <c r="E1346" s="570" t="s">
        <v>236</v>
      </c>
      <c r="F1346" s="570">
        <v>48</v>
      </c>
      <c r="G1346" s="570">
        <v>226</v>
      </c>
      <c r="H1346" s="570">
        <v>2500</v>
      </c>
      <c r="I1346" s="569"/>
      <c r="J1346" s="121"/>
      <c r="K1346" s="121"/>
      <c r="L1346" s="121"/>
      <c r="M1346" s="570"/>
      <c r="N1346" s="569"/>
      <c r="O1346" s="569"/>
      <c r="P1346" s="569"/>
      <c r="Q1346" s="121"/>
      <c r="R1346" s="121" t="s">
        <v>6273</v>
      </c>
      <c r="S1346" s="121" t="s">
        <v>2716</v>
      </c>
      <c r="T1346" s="121" t="s">
        <v>6125</v>
      </c>
      <c r="U1346" s="121">
        <v>0</v>
      </c>
      <c r="V1346" s="121" t="s">
        <v>2719</v>
      </c>
      <c r="W1346" s="121" t="s">
        <v>2720</v>
      </c>
      <c r="X1346" s="121" t="s">
        <v>2410</v>
      </c>
      <c r="Y1346" s="121" t="s">
        <v>2465</v>
      </c>
      <c r="Z1346" s="121" t="s">
        <v>2722</v>
      </c>
      <c r="AA1346" s="121" t="s">
        <v>6126</v>
      </c>
      <c r="AB1346" s="121" t="s">
        <v>6274</v>
      </c>
      <c r="AC1346" s="121" t="s">
        <v>2103</v>
      </c>
      <c r="AD1346" s="121" t="s">
        <v>2747</v>
      </c>
      <c r="AE1346" s="121" t="s">
        <v>6128</v>
      </c>
      <c r="AF1346" s="121"/>
      <c r="AG1346" s="121"/>
      <c r="AH1346" s="121"/>
      <c r="AI1346" s="551"/>
      <c r="AJ1346" s="551"/>
      <c r="AK1346" s="551"/>
      <c r="AL1346" s="551"/>
      <c r="AM1346" s="551"/>
      <c r="AN1346" s="551"/>
      <c r="AO1346" s="551"/>
      <c r="AP1346" s="551"/>
      <c r="AQ1346" s="551"/>
      <c r="AR1346" s="551"/>
      <c r="AS1346" s="551"/>
      <c r="AT1346" s="551"/>
      <c r="AU1346" s="551"/>
      <c r="AV1346" s="551"/>
      <c r="AW1346" s="551"/>
      <c r="AX1346" s="551"/>
    </row>
    <row r="1347">
      <c r="A1347" s="570" t="s">
        <v>6121</v>
      </c>
      <c r="B1347" s="570" t="s">
        <v>6275</v>
      </c>
      <c r="C1347" s="570" t="s">
        <v>84</v>
      </c>
      <c r="D1347" s="570" t="s">
        <v>6123</v>
      </c>
      <c r="E1347" s="570" t="s">
        <v>236</v>
      </c>
      <c r="F1347" s="570">
        <v>48</v>
      </c>
      <c r="G1347" s="570">
        <v>226</v>
      </c>
      <c r="H1347" s="570">
        <v>2500</v>
      </c>
      <c r="I1347" s="569"/>
      <c r="J1347" s="121"/>
      <c r="K1347" s="121"/>
      <c r="L1347" s="121"/>
      <c r="M1347" s="570"/>
      <c r="N1347" s="569"/>
      <c r="O1347" s="569"/>
      <c r="P1347" s="569"/>
      <c r="Q1347" s="121"/>
      <c r="R1347" s="121" t="s">
        <v>6276</v>
      </c>
      <c r="S1347" s="121" t="s">
        <v>2716</v>
      </c>
      <c r="T1347" s="121" t="s">
        <v>6125</v>
      </c>
      <c r="U1347" s="121">
        <v>0</v>
      </c>
      <c r="V1347" s="121" t="s">
        <v>2719</v>
      </c>
      <c r="W1347" s="121" t="s">
        <v>2720</v>
      </c>
      <c r="X1347" s="121" t="s">
        <v>2410</v>
      </c>
      <c r="Y1347" s="121" t="s">
        <v>2465</v>
      </c>
      <c r="Z1347" s="121" t="s">
        <v>2722</v>
      </c>
      <c r="AA1347" s="121" t="s">
        <v>6126</v>
      </c>
      <c r="AB1347" s="121" t="s">
        <v>6277</v>
      </c>
      <c r="AC1347" s="121" t="s">
        <v>2103</v>
      </c>
      <c r="AD1347" s="121" t="s">
        <v>2747</v>
      </c>
      <c r="AE1347" s="121" t="s">
        <v>6128</v>
      </c>
      <c r="AF1347" s="121"/>
      <c r="AG1347" s="121"/>
      <c r="AH1347" s="121"/>
      <c r="AI1347" s="551"/>
      <c r="AJ1347" s="551"/>
      <c r="AK1347" s="551"/>
      <c r="AL1347" s="551"/>
      <c r="AM1347" s="551"/>
      <c r="AN1347" s="551"/>
      <c r="AO1347" s="551"/>
      <c r="AP1347" s="551"/>
      <c r="AQ1347" s="551"/>
      <c r="AR1347" s="551"/>
      <c r="AS1347" s="551"/>
      <c r="AT1347" s="551"/>
      <c r="AU1347" s="551"/>
      <c r="AV1347" s="551"/>
      <c r="AW1347" s="551"/>
      <c r="AX1347" s="551"/>
    </row>
    <row r="1348">
      <c r="A1348" s="570" t="s">
        <v>6121</v>
      </c>
      <c r="B1348" s="570" t="s">
        <v>6278</v>
      </c>
      <c r="C1348" s="570" t="s">
        <v>84</v>
      </c>
      <c r="D1348" s="570" t="s">
        <v>6123</v>
      </c>
      <c r="E1348" s="570" t="s">
        <v>236</v>
      </c>
      <c r="F1348" s="570">
        <v>48</v>
      </c>
      <c r="G1348" s="570">
        <v>226</v>
      </c>
      <c r="H1348" s="570">
        <v>2500</v>
      </c>
      <c r="I1348" s="569"/>
      <c r="J1348" s="121"/>
      <c r="K1348" s="121"/>
      <c r="L1348" s="121"/>
      <c r="M1348" s="570"/>
      <c r="N1348" s="569"/>
      <c r="O1348" s="569"/>
      <c r="P1348" s="569"/>
      <c r="Q1348" s="121"/>
      <c r="R1348" s="121" t="s">
        <v>6279</v>
      </c>
      <c r="S1348" s="121" t="s">
        <v>2716</v>
      </c>
      <c r="T1348" s="121" t="s">
        <v>6125</v>
      </c>
      <c r="U1348" s="121">
        <v>0</v>
      </c>
      <c r="V1348" s="121" t="s">
        <v>2719</v>
      </c>
      <c r="W1348" s="121" t="s">
        <v>2720</v>
      </c>
      <c r="X1348" s="121" t="s">
        <v>2410</v>
      </c>
      <c r="Y1348" s="121" t="s">
        <v>2465</v>
      </c>
      <c r="Z1348" s="121" t="s">
        <v>2722</v>
      </c>
      <c r="AA1348" s="121" t="s">
        <v>6126</v>
      </c>
      <c r="AB1348" s="121" t="s">
        <v>6280</v>
      </c>
      <c r="AC1348" s="121" t="s">
        <v>2103</v>
      </c>
      <c r="AD1348" s="121" t="s">
        <v>2747</v>
      </c>
      <c r="AE1348" s="121" t="s">
        <v>6128</v>
      </c>
      <c r="AF1348" s="121"/>
      <c r="AG1348" s="121"/>
      <c r="AH1348" s="121"/>
      <c r="AI1348" s="551"/>
      <c r="AJ1348" s="551"/>
      <c r="AK1348" s="551"/>
      <c r="AL1348" s="551"/>
      <c r="AM1348" s="551"/>
      <c r="AN1348" s="551"/>
      <c r="AO1348" s="551"/>
      <c r="AP1348" s="551"/>
      <c r="AQ1348" s="551"/>
      <c r="AR1348" s="551"/>
      <c r="AS1348" s="551"/>
      <c r="AT1348" s="551"/>
      <c r="AU1348" s="551"/>
      <c r="AV1348" s="551"/>
      <c r="AW1348" s="551"/>
      <c r="AX1348" s="551"/>
    </row>
    <row r="1349">
      <c r="A1349" s="570" t="s">
        <v>6121</v>
      </c>
      <c r="B1349" s="570" t="s">
        <v>6281</v>
      </c>
      <c r="C1349" s="570" t="s">
        <v>84</v>
      </c>
      <c r="D1349" s="570" t="s">
        <v>6123</v>
      </c>
      <c r="E1349" s="570" t="s">
        <v>236</v>
      </c>
      <c r="F1349" s="570">
        <v>48</v>
      </c>
      <c r="G1349" s="570">
        <v>226</v>
      </c>
      <c r="H1349" s="570">
        <v>2500</v>
      </c>
      <c r="I1349" s="569"/>
      <c r="J1349" s="121"/>
      <c r="K1349" s="121"/>
      <c r="L1349" s="121"/>
      <c r="M1349" s="570"/>
      <c r="N1349" s="569"/>
      <c r="O1349" s="569"/>
      <c r="P1349" s="569"/>
      <c r="Q1349" s="121"/>
      <c r="R1349" s="121" t="s">
        <v>6282</v>
      </c>
      <c r="S1349" s="121" t="s">
        <v>2716</v>
      </c>
      <c r="T1349" s="121" t="s">
        <v>6125</v>
      </c>
      <c r="U1349" s="121">
        <v>0</v>
      </c>
      <c r="V1349" s="121" t="s">
        <v>2719</v>
      </c>
      <c r="W1349" s="121" t="s">
        <v>2720</v>
      </c>
      <c r="X1349" s="121" t="s">
        <v>2410</v>
      </c>
      <c r="Y1349" s="121" t="s">
        <v>2465</v>
      </c>
      <c r="Z1349" s="121" t="s">
        <v>2722</v>
      </c>
      <c r="AA1349" s="121" t="s">
        <v>6126</v>
      </c>
      <c r="AB1349" s="121" t="s">
        <v>6283</v>
      </c>
      <c r="AC1349" s="121" t="s">
        <v>2103</v>
      </c>
      <c r="AD1349" s="121" t="s">
        <v>2747</v>
      </c>
      <c r="AE1349" s="121" t="s">
        <v>6128</v>
      </c>
      <c r="AF1349" s="121"/>
      <c r="AG1349" s="121"/>
      <c r="AH1349" s="121"/>
      <c r="AI1349" s="551"/>
      <c r="AJ1349" s="551"/>
      <c r="AK1349" s="551"/>
      <c r="AL1349" s="551"/>
      <c r="AM1349" s="551"/>
      <c r="AN1349" s="551"/>
      <c r="AO1349" s="551"/>
      <c r="AP1349" s="551"/>
      <c r="AQ1349" s="551"/>
      <c r="AR1349" s="551"/>
      <c r="AS1349" s="551"/>
      <c r="AT1349" s="551"/>
      <c r="AU1349" s="551"/>
      <c r="AV1349" s="551"/>
      <c r="AW1349" s="551"/>
      <c r="AX1349" s="551"/>
    </row>
    <row r="1350">
      <c r="A1350" s="570" t="s">
        <v>6121</v>
      </c>
      <c r="B1350" s="570" t="s">
        <v>6284</v>
      </c>
      <c r="C1350" s="570" t="s">
        <v>84</v>
      </c>
      <c r="D1350" s="570" t="s">
        <v>6123</v>
      </c>
      <c r="E1350" s="570" t="s">
        <v>236</v>
      </c>
      <c r="F1350" s="570">
        <v>48</v>
      </c>
      <c r="G1350" s="570">
        <v>226</v>
      </c>
      <c r="H1350" s="570">
        <v>2500</v>
      </c>
      <c r="I1350" s="569"/>
      <c r="J1350" s="121"/>
      <c r="K1350" s="121"/>
      <c r="L1350" s="121"/>
      <c r="M1350" s="570"/>
      <c r="N1350" s="569"/>
      <c r="O1350" s="569"/>
      <c r="P1350" s="569"/>
      <c r="Q1350" s="121"/>
      <c r="R1350" s="121" t="s">
        <v>6285</v>
      </c>
      <c r="S1350" s="121" t="s">
        <v>2716</v>
      </c>
      <c r="T1350" s="121" t="s">
        <v>6125</v>
      </c>
      <c r="U1350" s="121">
        <v>0</v>
      </c>
      <c r="V1350" s="121" t="s">
        <v>2719</v>
      </c>
      <c r="W1350" s="121" t="s">
        <v>2720</v>
      </c>
      <c r="X1350" s="121" t="s">
        <v>2410</v>
      </c>
      <c r="Y1350" s="121" t="s">
        <v>2465</v>
      </c>
      <c r="Z1350" s="121" t="s">
        <v>2722</v>
      </c>
      <c r="AA1350" s="121" t="s">
        <v>6126</v>
      </c>
      <c r="AB1350" s="121" t="s">
        <v>6286</v>
      </c>
      <c r="AC1350" s="121" t="s">
        <v>2103</v>
      </c>
      <c r="AD1350" s="121" t="s">
        <v>2747</v>
      </c>
      <c r="AE1350" s="121" t="s">
        <v>6128</v>
      </c>
      <c r="AF1350" s="121"/>
      <c r="AG1350" s="121"/>
      <c r="AH1350" s="121"/>
      <c r="AI1350" s="551"/>
      <c r="AJ1350" s="551"/>
      <c r="AK1350" s="551"/>
      <c r="AL1350" s="551"/>
      <c r="AM1350" s="551"/>
      <c r="AN1350" s="551"/>
      <c r="AO1350" s="551"/>
      <c r="AP1350" s="551"/>
      <c r="AQ1350" s="551"/>
      <c r="AR1350" s="551"/>
      <c r="AS1350" s="551"/>
      <c r="AT1350" s="551"/>
      <c r="AU1350" s="551"/>
      <c r="AV1350" s="551"/>
      <c r="AW1350" s="551"/>
      <c r="AX1350" s="551"/>
    </row>
    <row r="1351">
      <c r="A1351" s="570" t="s">
        <v>6121</v>
      </c>
      <c r="B1351" s="570" t="s">
        <v>6287</v>
      </c>
      <c r="C1351" s="570" t="s">
        <v>84</v>
      </c>
      <c r="D1351" s="570" t="s">
        <v>6123</v>
      </c>
      <c r="E1351" s="570" t="s">
        <v>236</v>
      </c>
      <c r="F1351" s="570">
        <v>48</v>
      </c>
      <c r="G1351" s="570">
        <v>226</v>
      </c>
      <c r="H1351" s="570">
        <v>2500</v>
      </c>
      <c r="I1351" s="569"/>
      <c r="J1351" s="121"/>
      <c r="K1351" s="121"/>
      <c r="L1351" s="121"/>
      <c r="M1351" s="570"/>
      <c r="N1351" s="569"/>
      <c r="O1351" s="569"/>
      <c r="P1351" s="569"/>
      <c r="Q1351" s="121"/>
      <c r="R1351" s="121" t="s">
        <v>6288</v>
      </c>
      <c r="S1351" s="121" t="s">
        <v>2716</v>
      </c>
      <c r="T1351" s="121" t="s">
        <v>6125</v>
      </c>
      <c r="U1351" s="121">
        <v>0</v>
      </c>
      <c r="V1351" s="121" t="s">
        <v>2719</v>
      </c>
      <c r="W1351" s="121" t="s">
        <v>2720</v>
      </c>
      <c r="X1351" s="121" t="s">
        <v>2410</v>
      </c>
      <c r="Y1351" s="121" t="s">
        <v>2465</v>
      </c>
      <c r="Z1351" s="121" t="s">
        <v>2722</v>
      </c>
      <c r="AA1351" s="121" t="s">
        <v>6126</v>
      </c>
      <c r="AB1351" s="121" t="s">
        <v>6289</v>
      </c>
      <c r="AC1351" s="121" t="s">
        <v>2103</v>
      </c>
      <c r="AD1351" s="121" t="s">
        <v>2747</v>
      </c>
      <c r="AE1351" s="121" t="s">
        <v>6128</v>
      </c>
      <c r="AF1351" s="121"/>
      <c r="AG1351" s="121"/>
      <c r="AH1351" s="121"/>
      <c r="AI1351" s="551"/>
      <c r="AJ1351" s="551"/>
      <c r="AK1351" s="551"/>
      <c r="AL1351" s="551"/>
      <c r="AM1351" s="551"/>
      <c r="AN1351" s="551"/>
      <c r="AO1351" s="551"/>
      <c r="AP1351" s="551"/>
      <c r="AQ1351" s="551"/>
      <c r="AR1351" s="551"/>
      <c r="AS1351" s="551"/>
      <c r="AT1351" s="551"/>
      <c r="AU1351" s="551"/>
      <c r="AV1351" s="551"/>
      <c r="AW1351" s="551"/>
      <c r="AX1351" s="551"/>
    </row>
    <row r="1352">
      <c r="A1352" s="570" t="s">
        <v>6121</v>
      </c>
      <c r="B1352" s="570" t="s">
        <v>6290</v>
      </c>
      <c r="C1352" s="570" t="s">
        <v>84</v>
      </c>
      <c r="D1352" s="570" t="s">
        <v>6123</v>
      </c>
      <c r="E1352" s="570" t="s">
        <v>236</v>
      </c>
      <c r="F1352" s="570">
        <v>48</v>
      </c>
      <c r="G1352" s="570">
        <v>226</v>
      </c>
      <c r="H1352" s="570">
        <v>2500</v>
      </c>
      <c r="I1352" s="569"/>
      <c r="J1352" s="121"/>
      <c r="K1352" s="121"/>
      <c r="L1352" s="121"/>
      <c r="M1352" s="570"/>
      <c r="N1352" s="569"/>
      <c r="O1352" s="569"/>
      <c r="P1352" s="569"/>
      <c r="Q1352" s="121"/>
      <c r="R1352" s="121" t="s">
        <v>6291</v>
      </c>
      <c r="S1352" s="121" t="s">
        <v>2716</v>
      </c>
      <c r="T1352" s="121" t="s">
        <v>6125</v>
      </c>
      <c r="U1352" s="121">
        <v>0</v>
      </c>
      <c r="V1352" s="121" t="s">
        <v>2719</v>
      </c>
      <c r="W1352" s="121" t="s">
        <v>2720</v>
      </c>
      <c r="X1352" s="121" t="s">
        <v>2410</v>
      </c>
      <c r="Y1352" s="121" t="s">
        <v>2465</v>
      </c>
      <c r="Z1352" s="121" t="s">
        <v>2722</v>
      </c>
      <c r="AA1352" s="121" t="s">
        <v>6126</v>
      </c>
      <c r="AB1352" s="121" t="s">
        <v>6292</v>
      </c>
      <c r="AC1352" s="121" t="s">
        <v>2103</v>
      </c>
      <c r="AD1352" s="121" t="s">
        <v>2747</v>
      </c>
      <c r="AE1352" s="121" t="s">
        <v>6128</v>
      </c>
      <c r="AF1352" s="121"/>
      <c r="AG1352" s="121"/>
      <c r="AH1352" s="121"/>
      <c r="AI1352" s="551"/>
      <c r="AJ1352" s="551"/>
      <c r="AK1352" s="551"/>
      <c r="AL1352" s="551"/>
      <c r="AM1352" s="551"/>
      <c r="AN1352" s="551"/>
      <c r="AO1352" s="551"/>
      <c r="AP1352" s="551"/>
      <c r="AQ1352" s="551"/>
      <c r="AR1352" s="551"/>
      <c r="AS1352" s="551"/>
      <c r="AT1352" s="551"/>
      <c r="AU1352" s="551"/>
      <c r="AV1352" s="551"/>
      <c r="AW1352" s="551"/>
      <c r="AX1352" s="551"/>
    </row>
    <row r="1353">
      <c r="A1353" s="570" t="s">
        <v>6121</v>
      </c>
      <c r="B1353" s="570" t="s">
        <v>6293</v>
      </c>
      <c r="C1353" s="570" t="s">
        <v>84</v>
      </c>
      <c r="D1353" s="570" t="s">
        <v>6123</v>
      </c>
      <c r="E1353" s="570" t="s">
        <v>236</v>
      </c>
      <c r="F1353" s="570">
        <v>48</v>
      </c>
      <c r="G1353" s="570">
        <v>226</v>
      </c>
      <c r="H1353" s="570">
        <v>2500</v>
      </c>
      <c r="I1353" s="569"/>
      <c r="J1353" s="121"/>
      <c r="K1353" s="121"/>
      <c r="L1353" s="121"/>
      <c r="M1353" s="570"/>
      <c r="N1353" s="569"/>
      <c r="O1353" s="569"/>
      <c r="P1353" s="569"/>
      <c r="Q1353" s="121"/>
      <c r="R1353" s="121" t="s">
        <v>6294</v>
      </c>
      <c r="S1353" s="121" t="s">
        <v>2716</v>
      </c>
      <c r="T1353" s="121" t="s">
        <v>6125</v>
      </c>
      <c r="U1353" s="121">
        <v>0</v>
      </c>
      <c r="V1353" s="121" t="s">
        <v>2719</v>
      </c>
      <c r="W1353" s="121" t="s">
        <v>2720</v>
      </c>
      <c r="X1353" s="121" t="s">
        <v>2410</v>
      </c>
      <c r="Y1353" s="121" t="s">
        <v>2465</v>
      </c>
      <c r="Z1353" s="121" t="s">
        <v>2722</v>
      </c>
      <c r="AA1353" s="121" t="s">
        <v>6126</v>
      </c>
      <c r="AB1353" s="121" t="s">
        <v>6295</v>
      </c>
      <c r="AC1353" s="121" t="s">
        <v>2103</v>
      </c>
      <c r="AD1353" s="121" t="s">
        <v>2747</v>
      </c>
      <c r="AE1353" s="121" t="s">
        <v>6128</v>
      </c>
      <c r="AF1353" s="121"/>
      <c r="AG1353" s="121"/>
      <c r="AH1353" s="121"/>
      <c r="AI1353" s="551"/>
      <c r="AJ1353" s="551"/>
      <c r="AK1353" s="551"/>
      <c r="AL1353" s="551"/>
      <c r="AM1353" s="551"/>
      <c r="AN1353" s="551"/>
      <c r="AO1353" s="551"/>
      <c r="AP1353" s="551"/>
      <c r="AQ1353" s="551"/>
      <c r="AR1353" s="551"/>
      <c r="AS1353" s="551"/>
      <c r="AT1353" s="551"/>
      <c r="AU1353" s="551"/>
      <c r="AV1353" s="551"/>
      <c r="AW1353" s="551"/>
      <c r="AX1353" s="551"/>
    </row>
    <row r="1354">
      <c r="A1354" s="570" t="s">
        <v>6121</v>
      </c>
      <c r="B1354" s="570" t="s">
        <v>6296</v>
      </c>
      <c r="C1354" s="570" t="s">
        <v>84</v>
      </c>
      <c r="D1354" s="570" t="s">
        <v>6123</v>
      </c>
      <c r="E1354" s="570" t="s">
        <v>236</v>
      </c>
      <c r="F1354" s="570">
        <v>48</v>
      </c>
      <c r="G1354" s="570">
        <v>226</v>
      </c>
      <c r="H1354" s="570">
        <v>2500</v>
      </c>
      <c r="I1354" s="569"/>
      <c r="J1354" s="121"/>
      <c r="K1354" s="121"/>
      <c r="L1354" s="121"/>
      <c r="M1354" s="570"/>
      <c r="N1354" s="569"/>
      <c r="O1354" s="569"/>
      <c r="P1354" s="569"/>
      <c r="Q1354" s="121"/>
      <c r="R1354" s="121" t="s">
        <v>6297</v>
      </c>
      <c r="S1354" s="121" t="s">
        <v>2716</v>
      </c>
      <c r="T1354" s="121" t="s">
        <v>6125</v>
      </c>
      <c r="U1354" s="121">
        <v>0</v>
      </c>
      <c r="V1354" s="121" t="s">
        <v>2719</v>
      </c>
      <c r="W1354" s="121" t="s">
        <v>2720</v>
      </c>
      <c r="X1354" s="121" t="s">
        <v>2410</v>
      </c>
      <c r="Y1354" s="121" t="s">
        <v>2465</v>
      </c>
      <c r="Z1354" s="121" t="s">
        <v>2722</v>
      </c>
      <c r="AA1354" s="121" t="s">
        <v>6126</v>
      </c>
      <c r="AB1354" s="121" t="s">
        <v>6298</v>
      </c>
      <c r="AC1354" s="121" t="s">
        <v>2103</v>
      </c>
      <c r="AD1354" s="121" t="s">
        <v>2747</v>
      </c>
      <c r="AE1354" s="121" t="s">
        <v>6128</v>
      </c>
      <c r="AF1354" s="121"/>
      <c r="AG1354" s="121"/>
      <c r="AH1354" s="121"/>
      <c r="AI1354" s="551"/>
      <c r="AJ1354" s="551"/>
      <c r="AK1354" s="551"/>
      <c r="AL1354" s="551"/>
      <c r="AM1354" s="551"/>
      <c r="AN1354" s="551"/>
      <c r="AO1354" s="551"/>
      <c r="AP1354" s="551"/>
      <c r="AQ1354" s="551"/>
      <c r="AR1354" s="551"/>
      <c r="AS1354" s="551"/>
      <c r="AT1354" s="551"/>
      <c r="AU1354" s="551"/>
      <c r="AV1354" s="551"/>
      <c r="AW1354" s="551"/>
      <c r="AX1354" s="551"/>
    </row>
    <row r="1355">
      <c r="A1355" s="570" t="s">
        <v>6121</v>
      </c>
      <c r="B1355" s="570" t="s">
        <v>6299</v>
      </c>
      <c r="C1355" s="570" t="s">
        <v>84</v>
      </c>
      <c r="D1355" s="570" t="s">
        <v>6123</v>
      </c>
      <c r="E1355" s="570" t="s">
        <v>236</v>
      </c>
      <c r="F1355" s="570">
        <v>48</v>
      </c>
      <c r="G1355" s="570">
        <v>226</v>
      </c>
      <c r="H1355" s="570">
        <v>2500</v>
      </c>
      <c r="I1355" s="569"/>
      <c r="J1355" s="121"/>
      <c r="K1355" s="121"/>
      <c r="L1355" s="121"/>
      <c r="M1355" s="570"/>
      <c r="N1355" s="569"/>
      <c r="O1355" s="569"/>
      <c r="P1355" s="569"/>
      <c r="Q1355" s="121"/>
      <c r="R1355" s="121" t="s">
        <v>6300</v>
      </c>
      <c r="S1355" s="121" t="s">
        <v>2716</v>
      </c>
      <c r="T1355" s="121" t="s">
        <v>6125</v>
      </c>
      <c r="U1355" s="121">
        <v>0</v>
      </c>
      <c r="V1355" s="121" t="s">
        <v>2719</v>
      </c>
      <c r="W1355" s="121" t="s">
        <v>2720</v>
      </c>
      <c r="X1355" s="121" t="s">
        <v>2410</v>
      </c>
      <c r="Y1355" s="121" t="s">
        <v>2465</v>
      </c>
      <c r="Z1355" s="121" t="s">
        <v>2722</v>
      </c>
      <c r="AA1355" s="121" t="s">
        <v>6126</v>
      </c>
      <c r="AB1355" s="121" t="s">
        <v>6301</v>
      </c>
      <c r="AC1355" s="121" t="s">
        <v>2103</v>
      </c>
      <c r="AD1355" s="121" t="s">
        <v>2747</v>
      </c>
      <c r="AE1355" s="121" t="s">
        <v>6128</v>
      </c>
      <c r="AF1355" s="121"/>
      <c r="AG1355" s="121"/>
      <c r="AH1355" s="121"/>
      <c r="AI1355" s="551"/>
      <c r="AJ1355" s="551"/>
      <c r="AK1355" s="551"/>
      <c r="AL1355" s="551"/>
      <c r="AM1355" s="551"/>
      <c r="AN1355" s="551"/>
      <c r="AO1355" s="551"/>
      <c r="AP1355" s="551"/>
      <c r="AQ1355" s="551"/>
      <c r="AR1355" s="551"/>
      <c r="AS1355" s="551"/>
      <c r="AT1355" s="551"/>
      <c r="AU1355" s="551"/>
      <c r="AV1355" s="551"/>
      <c r="AW1355" s="551"/>
      <c r="AX1355" s="551"/>
    </row>
    <row r="1356">
      <c r="A1356" s="570" t="s">
        <v>6121</v>
      </c>
      <c r="B1356" s="570" t="s">
        <v>6302</v>
      </c>
      <c r="C1356" s="570" t="s">
        <v>84</v>
      </c>
      <c r="D1356" s="570" t="s">
        <v>6123</v>
      </c>
      <c r="E1356" s="570" t="s">
        <v>236</v>
      </c>
      <c r="F1356" s="570">
        <v>48</v>
      </c>
      <c r="G1356" s="570">
        <v>226</v>
      </c>
      <c r="H1356" s="570">
        <v>2500</v>
      </c>
      <c r="I1356" s="569"/>
      <c r="J1356" s="121"/>
      <c r="K1356" s="121"/>
      <c r="L1356" s="121"/>
      <c r="M1356" s="570"/>
      <c r="N1356" s="569"/>
      <c r="O1356" s="569"/>
      <c r="P1356" s="569"/>
      <c r="Q1356" s="121"/>
      <c r="R1356" s="121" t="s">
        <v>6303</v>
      </c>
      <c r="S1356" s="121" t="s">
        <v>2716</v>
      </c>
      <c r="T1356" s="121" t="s">
        <v>6125</v>
      </c>
      <c r="U1356" s="121">
        <v>0</v>
      </c>
      <c r="V1356" s="121" t="s">
        <v>2719</v>
      </c>
      <c r="W1356" s="121" t="s">
        <v>2720</v>
      </c>
      <c r="X1356" s="121" t="s">
        <v>2410</v>
      </c>
      <c r="Y1356" s="121" t="s">
        <v>2465</v>
      </c>
      <c r="Z1356" s="121" t="s">
        <v>2722</v>
      </c>
      <c r="AA1356" s="121" t="s">
        <v>6126</v>
      </c>
      <c r="AB1356" s="121" t="s">
        <v>6304</v>
      </c>
      <c r="AC1356" s="121" t="s">
        <v>2103</v>
      </c>
      <c r="AD1356" s="121" t="s">
        <v>2747</v>
      </c>
      <c r="AE1356" s="121" t="s">
        <v>6128</v>
      </c>
      <c r="AF1356" s="121"/>
      <c r="AG1356" s="121"/>
      <c r="AH1356" s="121"/>
      <c r="AI1356" s="551"/>
      <c r="AJ1356" s="551"/>
      <c r="AK1356" s="551"/>
      <c r="AL1356" s="551"/>
      <c r="AM1356" s="551"/>
      <c r="AN1356" s="551"/>
      <c r="AO1356" s="551"/>
      <c r="AP1356" s="551"/>
      <c r="AQ1356" s="551"/>
      <c r="AR1356" s="551"/>
      <c r="AS1356" s="551"/>
      <c r="AT1356" s="551"/>
      <c r="AU1356" s="551"/>
      <c r="AV1356" s="551"/>
      <c r="AW1356" s="551"/>
      <c r="AX1356" s="551"/>
    </row>
    <row r="1357">
      <c r="A1357" s="570" t="s">
        <v>6121</v>
      </c>
      <c r="B1357" s="570" t="s">
        <v>6305</v>
      </c>
      <c r="C1357" s="570" t="s">
        <v>84</v>
      </c>
      <c r="D1357" s="570" t="s">
        <v>6123</v>
      </c>
      <c r="E1357" s="570" t="s">
        <v>236</v>
      </c>
      <c r="F1357" s="570">
        <v>48</v>
      </c>
      <c r="G1357" s="570">
        <v>196</v>
      </c>
      <c r="H1357" s="570">
        <v>55000</v>
      </c>
      <c r="I1357" s="569"/>
      <c r="J1357" s="121"/>
      <c r="K1357" s="121"/>
      <c r="L1357" s="121"/>
      <c r="M1357" s="570"/>
      <c r="N1357" s="569"/>
      <c r="O1357" s="569"/>
      <c r="P1357" s="569"/>
      <c r="Q1357" s="121"/>
      <c r="R1357" s="121" t="s">
        <v>6305</v>
      </c>
      <c r="S1357" s="121" t="s">
        <v>2716</v>
      </c>
      <c r="T1357" s="121" t="s">
        <v>6306</v>
      </c>
      <c r="U1357" s="121">
        <v>0</v>
      </c>
      <c r="V1357" s="121" t="s">
        <v>2720</v>
      </c>
      <c r="W1357" s="121" t="s">
        <v>2720</v>
      </c>
      <c r="X1357" s="121" t="s">
        <v>2410</v>
      </c>
      <c r="Y1357" s="121" t="s">
        <v>3878</v>
      </c>
      <c r="Z1357" s="121" t="s">
        <v>2768</v>
      </c>
      <c r="AA1357" s="121" t="s">
        <v>3092</v>
      </c>
      <c r="AB1357" s="121" t="s">
        <v>6307</v>
      </c>
      <c r="AC1357" s="121" t="s">
        <v>2103</v>
      </c>
      <c r="AD1357" s="121" t="s">
        <v>2788</v>
      </c>
      <c r="AE1357" s="121" t="s">
        <v>6308</v>
      </c>
      <c r="AF1357" s="121"/>
      <c r="AG1357" s="121"/>
      <c r="AH1357" s="121"/>
      <c r="AI1357" s="551"/>
      <c r="AJ1357" s="551"/>
      <c r="AK1357" s="551"/>
      <c r="AL1357" s="551"/>
      <c r="AM1357" s="551"/>
      <c r="AN1357" s="551"/>
      <c r="AO1357" s="551"/>
      <c r="AP1357" s="551"/>
      <c r="AQ1357" s="551"/>
      <c r="AR1357" s="551"/>
      <c r="AS1357" s="551"/>
      <c r="AT1357" s="551"/>
      <c r="AU1357" s="551"/>
      <c r="AV1357" s="551"/>
      <c r="AW1357" s="551"/>
      <c r="AX1357" s="551"/>
    </row>
    <row r="1358">
      <c r="A1358" s="570" t="s">
        <v>6121</v>
      </c>
      <c r="B1358" s="570" t="s">
        <v>6309</v>
      </c>
      <c r="C1358" s="570" t="s">
        <v>84</v>
      </c>
      <c r="D1358" s="570" t="s">
        <v>6123</v>
      </c>
      <c r="E1358" s="570" t="s">
        <v>236</v>
      </c>
      <c r="F1358" s="570">
        <v>48</v>
      </c>
      <c r="G1358" s="570">
        <v>196</v>
      </c>
      <c r="H1358" s="570">
        <v>55000</v>
      </c>
      <c r="I1358" s="569"/>
      <c r="J1358" s="121"/>
      <c r="K1358" s="121"/>
      <c r="L1358" s="121"/>
      <c r="M1358" s="570"/>
      <c r="N1358" s="569"/>
      <c r="O1358" s="569"/>
      <c r="P1358" s="569"/>
      <c r="Q1358" s="121"/>
      <c r="R1358" s="121" t="s">
        <v>6309</v>
      </c>
      <c r="S1358" s="121" t="s">
        <v>2716</v>
      </c>
      <c r="T1358" s="121" t="s">
        <v>6306</v>
      </c>
      <c r="U1358" s="121">
        <v>0</v>
      </c>
      <c r="V1358" s="121" t="s">
        <v>2720</v>
      </c>
      <c r="W1358" s="121" t="s">
        <v>2719</v>
      </c>
      <c r="X1358" s="121" t="s">
        <v>2410</v>
      </c>
      <c r="Y1358" s="121" t="s">
        <v>3878</v>
      </c>
      <c r="Z1358" s="121" t="s">
        <v>2768</v>
      </c>
      <c r="AA1358" s="121" t="s">
        <v>3092</v>
      </c>
      <c r="AB1358" s="121" t="s">
        <v>6310</v>
      </c>
      <c r="AC1358" s="121" t="s">
        <v>2103</v>
      </c>
      <c r="AD1358" s="121" t="s">
        <v>2788</v>
      </c>
      <c r="AE1358" s="121" t="s">
        <v>6308</v>
      </c>
      <c r="AF1358" s="121"/>
      <c r="AG1358" s="121"/>
      <c r="AH1358" s="121"/>
      <c r="AI1358" s="551"/>
      <c r="AJ1358" s="551"/>
      <c r="AK1358" s="551"/>
      <c r="AL1358" s="551"/>
      <c r="AM1358" s="551"/>
      <c r="AN1358" s="551"/>
      <c r="AO1358" s="551"/>
      <c r="AP1358" s="551"/>
      <c r="AQ1358" s="551"/>
      <c r="AR1358" s="551"/>
      <c r="AS1358" s="551"/>
      <c r="AT1358" s="551"/>
      <c r="AU1358" s="551"/>
      <c r="AV1358" s="551"/>
      <c r="AW1358" s="551"/>
      <c r="AX1358" s="551"/>
    </row>
    <row r="1359">
      <c r="A1359" s="570" t="s">
        <v>6121</v>
      </c>
      <c r="B1359" s="570" t="s">
        <v>6311</v>
      </c>
      <c r="C1359" s="570" t="s">
        <v>84</v>
      </c>
      <c r="D1359" s="570" t="s">
        <v>6123</v>
      </c>
      <c r="E1359" s="570" t="s">
        <v>236</v>
      </c>
      <c r="F1359" s="570">
        <v>48</v>
      </c>
      <c r="G1359" s="570">
        <v>196</v>
      </c>
      <c r="H1359" s="570">
        <v>55000</v>
      </c>
      <c r="I1359" s="569"/>
      <c r="J1359" s="121"/>
      <c r="K1359" s="121"/>
      <c r="L1359" s="121"/>
      <c r="M1359" s="570"/>
      <c r="N1359" s="569"/>
      <c r="O1359" s="569"/>
      <c r="P1359" s="569"/>
      <c r="Q1359" s="121"/>
      <c r="R1359" s="121" t="s">
        <v>6311</v>
      </c>
      <c r="S1359" s="121" t="s">
        <v>2716</v>
      </c>
      <c r="T1359" s="121" t="s">
        <v>6306</v>
      </c>
      <c r="U1359" s="121">
        <v>0</v>
      </c>
      <c r="V1359" s="121" t="s">
        <v>2720</v>
      </c>
      <c r="W1359" s="121" t="s">
        <v>2719</v>
      </c>
      <c r="X1359" s="121" t="s">
        <v>2410</v>
      </c>
      <c r="Y1359" s="121" t="s">
        <v>3878</v>
      </c>
      <c r="Z1359" s="121" t="s">
        <v>2768</v>
      </c>
      <c r="AA1359" s="121" t="s">
        <v>3092</v>
      </c>
      <c r="AB1359" s="121" t="s">
        <v>6312</v>
      </c>
      <c r="AC1359" s="121" t="s">
        <v>2103</v>
      </c>
      <c r="AD1359" s="121" t="s">
        <v>2788</v>
      </c>
      <c r="AE1359" s="121" t="s">
        <v>6308</v>
      </c>
      <c r="AF1359" s="121"/>
      <c r="AG1359" s="121"/>
      <c r="AH1359" s="121"/>
      <c r="AI1359" s="551"/>
      <c r="AJ1359" s="551"/>
      <c r="AK1359" s="551"/>
      <c r="AL1359" s="551"/>
      <c r="AM1359" s="551"/>
      <c r="AN1359" s="551"/>
      <c r="AO1359" s="551"/>
      <c r="AP1359" s="551"/>
      <c r="AQ1359" s="551"/>
      <c r="AR1359" s="551"/>
      <c r="AS1359" s="551"/>
      <c r="AT1359" s="551"/>
      <c r="AU1359" s="551"/>
      <c r="AV1359" s="551"/>
      <c r="AW1359" s="551"/>
      <c r="AX1359" s="551"/>
    </row>
    <row r="1360">
      <c r="A1360" s="570" t="s">
        <v>6121</v>
      </c>
      <c r="B1360" s="570" t="s">
        <v>6313</v>
      </c>
      <c r="C1360" s="570" t="s">
        <v>84</v>
      </c>
      <c r="D1360" s="570" t="s">
        <v>6123</v>
      </c>
      <c r="E1360" s="570" t="s">
        <v>236</v>
      </c>
      <c r="F1360" s="570">
        <v>48</v>
      </c>
      <c r="G1360" s="570">
        <v>196</v>
      </c>
      <c r="H1360" s="570">
        <v>55000</v>
      </c>
      <c r="I1360" s="569"/>
      <c r="J1360" s="121"/>
      <c r="K1360" s="121"/>
      <c r="L1360" s="121"/>
      <c r="M1360" s="570"/>
      <c r="N1360" s="569"/>
      <c r="O1360" s="569"/>
      <c r="P1360" s="569"/>
      <c r="Q1360" s="121"/>
      <c r="R1360" s="121" t="s">
        <v>6313</v>
      </c>
      <c r="S1360" s="121" t="s">
        <v>2716</v>
      </c>
      <c r="T1360" s="121" t="s">
        <v>6306</v>
      </c>
      <c r="U1360" s="121">
        <v>0</v>
      </c>
      <c r="V1360" s="121" t="s">
        <v>2720</v>
      </c>
      <c r="W1360" s="121" t="s">
        <v>2719</v>
      </c>
      <c r="X1360" s="121" t="s">
        <v>2410</v>
      </c>
      <c r="Y1360" s="121" t="s">
        <v>3878</v>
      </c>
      <c r="Z1360" s="121" t="s">
        <v>2768</v>
      </c>
      <c r="AA1360" s="121" t="s">
        <v>3092</v>
      </c>
      <c r="AB1360" s="121" t="s">
        <v>6314</v>
      </c>
      <c r="AC1360" s="121" t="s">
        <v>2103</v>
      </c>
      <c r="AD1360" s="121" t="s">
        <v>2788</v>
      </c>
      <c r="AE1360" s="121" t="s">
        <v>6308</v>
      </c>
      <c r="AF1360" s="121"/>
      <c r="AG1360" s="121"/>
      <c r="AH1360" s="121"/>
      <c r="AI1360" s="551"/>
      <c r="AJ1360" s="551"/>
      <c r="AK1360" s="551"/>
      <c r="AL1360" s="551"/>
      <c r="AM1360" s="551"/>
      <c r="AN1360" s="551"/>
      <c r="AO1360" s="551"/>
      <c r="AP1360" s="551"/>
      <c r="AQ1360" s="551"/>
      <c r="AR1360" s="551"/>
      <c r="AS1360" s="551"/>
      <c r="AT1360" s="551"/>
      <c r="AU1360" s="551"/>
      <c r="AV1360" s="551"/>
      <c r="AW1360" s="551"/>
      <c r="AX1360" s="551"/>
    </row>
    <row r="1361">
      <c r="A1361" s="570" t="s">
        <v>6121</v>
      </c>
      <c r="B1361" s="570" t="s">
        <v>6315</v>
      </c>
      <c r="C1361" s="570" t="s">
        <v>84</v>
      </c>
      <c r="D1361" s="570" t="s">
        <v>6123</v>
      </c>
      <c r="E1361" s="570" t="s">
        <v>236</v>
      </c>
      <c r="F1361" s="570">
        <v>48</v>
      </c>
      <c r="G1361" s="570">
        <v>196</v>
      </c>
      <c r="H1361" s="570">
        <v>55000</v>
      </c>
      <c r="I1361" s="569"/>
      <c r="J1361" s="121"/>
      <c r="K1361" s="121"/>
      <c r="L1361" s="121"/>
      <c r="M1361" s="570"/>
      <c r="N1361" s="569"/>
      <c r="O1361" s="569"/>
      <c r="P1361" s="569"/>
      <c r="Q1361" s="121"/>
      <c r="R1361" s="121" t="s">
        <v>6315</v>
      </c>
      <c r="S1361" s="121" t="s">
        <v>2716</v>
      </c>
      <c r="T1361" s="121" t="s">
        <v>6306</v>
      </c>
      <c r="U1361" s="121">
        <v>0</v>
      </c>
      <c r="V1361" s="121" t="s">
        <v>2720</v>
      </c>
      <c r="W1361" s="121" t="s">
        <v>2719</v>
      </c>
      <c r="X1361" s="121" t="s">
        <v>2410</v>
      </c>
      <c r="Y1361" s="121" t="s">
        <v>3878</v>
      </c>
      <c r="Z1361" s="121" t="s">
        <v>2768</v>
      </c>
      <c r="AA1361" s="121" t="s">
        <v>3092</v>
      </c>
      <c r="AB1361" s="121" t="s">
        <v>6316</v>
      </c>
      <c r="AC1361" s="121" t="s">
        <v>2103</v>
      </c>
      <c r="AD1361" s="121" t="s">
        <v>2788</v>
      </c>
      <c r="AE1361" s="121" t="s">
        <v>6308</v>
      </c>
      <c r="AF1361" s="121"/>
      <c r="AG1361" s="121"/>
      <c r="AH1361" s="121"/>
      <c r="AI1361" s="551"/>
      <c r="AJ1361" s="551"/>
      <c r="AK1361" s="551"/>
      <c r="AL1361" s="551"/>
      <c r="AM1361" s="551"/>
      <c r="AN1361" s="551"/>
      <c r="AO1361" s="551"/>
      <c r="AP1361" s="551"/>
      <c r="AQ1361" s="551"/>
      <c r="AR1361" s="551"/>
      <c r="AS1361" s="551"/>
      <c r="AT1361" s="551"/>
      <c r="AU1361" s="551"/>
      <c r="AV1361" s="551"/>
      <c r="AW1361" s="551"/>
      <c r="AX1361" s="551"/>
    </row>
    <row r="1362">
      <c r="A1362" s="570" t="s">
        <v>6121</v>
      </c>
      <c r="B1362" s="570" t="s">
        <v>6317</v>
      </c>
      <c r="C1362" s="570" t="s">
        <v>84</v>
      </c>
      <c r="D1362" s="570" t="s">
        <v>6123</v>
      </c>
      <c r="E1362" s="570" t="s">
        <v>236</v>
      </c>
      <c r="F1362" s="570">
        <v>48</v>
      </c>
      <c r="G1362" s="570">
        <v>196</v>
      </c>
      <c r="H1362" s="570">
        <v>55000</v>
      </c>
      <c r="I1362" s="569"/>
      <c r="J1362" s="121"/>
      <c r="K1362" s="121"/>
      <c r="L1362" s="121"/>
      <c r="M1362" s="570"/>
      <c r="N1362" s="569"/>
      <c r="O1362" s="569"/>
      <c r="P1362" s="569"/>
      <c r="Q1362" s="121"/>
      <c r="R1362" s="121" t="s">
        <v>6317</v>
      </c>
      <c r="S1362" s="121" t="s">
        <v>2716</v>
      </c>
      <c r="T1362" s="121" t="s">
        <v>6306</v>
      </c>
      <c r="U1362" s="121">
        <v>0</v>
      </c>
      <c r="V1362" s="121" t="s">
        <v>2719</v>
      </c>
      <c r="W1362" s="121" t="s">
        <v>2719</v>
      </c>
      <c r="X1362" s="121" t="s">
        <v>2410</v>
      </c>
      <c r="Y1362" s="121" t="s">
        <v>3878</v>
      </c>
      <c r="Z1362" s="121" t="s">
        <v>2768</v>
      </c>
      <c r="AA1362" s="121" t="s">
        <v>3092</v>
      </c>
      <c r="AB1362" s="121" t="s">
        <v>6318</v>
      </c>
      <c r="AC1362" s="121" t="s">
        <v>2103</v>
      </c>
      <c r="AD1362" s="121" t="s">
        <v>2788</v>
      </c>
      <c r="AE1362" s="121" t="s">
        <v>6308</v>
      </c>
      <c r="AF1362" s="121"/>
      <c r="AG1362" s="121"/>
      <c r="AH1362" s="121"/>
      <c r="AI1362" s="551"/>
      <c r="AJ1362" s="551"/>
      <c r="AK1362" s="551"/>
      <c r="AL1362" s="551"/>
      <c r="AM1362" s="551"/>
      <c r="AN1362" s="551"/>
      <c r="AO1362" s="551"/>
      <c r="AP1362" s="551"/>
      <c r="AQ1362" s="551"/>
      <c r="AR1362" s="551"/>
      <c r="AS1362" s="551"/>
      <c r="AT1362" s="551"/>
      <c r="AU1362" s="551"/>
      <c r="AV1362" s="551"/>
      <c r="AW1362" s="551"/>
      <c r="AX1362" s="551"/>
    </row>
    <row r="1363">
      <c r="A1363" s="570" t="s">
        <v>6121</v>
      </c>
      <c r="B1363" s="570" t="s">
        <v>6319</v>
      </c>
      <c r="C1363" s="570" t="s">
        <v>84</v>
      </c>
      <c r="D1363" s="570" t="s">
        <v>6123</v>
      </c>
      <c r="E1363" s="570" t="s">
        <v>236</v>
      </c>
      <c r="F1363" s="570">
        <v>48</v>
      </c>
      <c r="G1363" s="570">
        <v>196</v>
      </c>
      <c r="H1363" s="570">
        <v>55000</v>
      </c>
      <c r="I1363" s="569"/>
      <c r="J1363" s="121"/>
      <c r="K1363" s="121"/>
      <c r="L1363" s="121"/>
      <c r="M1363" s="570"/>
      <c r="N1363" s="569"/>
      <c r="O1363" s="569"/>
      <c r="P1363" s="569"/>
      <c r="Q1363" s="121"/>
      <c r="R1363" s="121" t="s">
        <v>6319</v>
      </c>
      <c r="S1363" s="121" t="s">
        <v>2716</v>
      </c>
      <c r="T1363" s="121" t="s">
        <v>6306</v>
      </c>
      <c r="U1363" s="121">
        <v>0</v>
      </c>
      <c r="V1363" s="121" t="s">
        <v>2719</v>
      </c>
      <c r="W1363" s="121" t="s">
        <v>2719</v>
      </c>
      <c r="X1363" s="121" t="s">
        <v>2410</v>
      </c>
      <c r="Y1363" s="121" t="s">
        <v>3878</v>
      </c>
      <c r="Z1363" s="121" t="s">
        <v>2768</v>
      </c>
      <c r="AA1363" s="121" t="s">
        <v>3092</v>
      </c>
      <c r="AB1363" s="121" t="s">
        <v>6320</v>
      </c>
      <c r="AC1363" s="121" t="s">
        <v>2103</v>
      </c>
      <c r="AD1363" s="121" t="s">
        <v>2788</v>
      </c>
      <c r="AE1363" s="121" t="s">
        <v>6308</v>
      </c>
      <c r="AF1363" s="121"/>
      <c r="AG1363" s="121"/>
      <c r="AH1363" s="121"/>
      <c r="AI1363" s="551"/>
      <c r="AJ1363" s="551"/>
      <c r="AK1363" s="551"/>
      <c r="AL1363" s="551"/>
      <c r="AM1363" s="551"/>
      <c r="AN1363" s="551"/>
      <c r="AO1363" s="551"/>
      <c r="AP1363" s="551"/>
      <c r="AQ1363" s="551"/>
      <c r="AR1363" s="551"/>
      <c r="AS1363" s="551"/>
      <c r="AT1363" s="551"/>
      <c r="AU1363" s="551"/>
      <c r="AV1363" s="551"/>
      <c r="AW1363" s="551"/>
      <c r="AX1363" s="551"/>
    </row>
    <row r="1364">
      <c r="A1364" s="570" t="s">
        <v>6121</v>
      </c>
      <c r="B1364" s="570" t="s">
        <v>6321</v>
      </c>
      <c r="C1364" s="570" t="s">
        <v>84</v>
      </c>
      <c r="D1364" s="570" t="s">
        <v>6123</v>
      </c>
      <c r="E1364" s="570" t="s">
        <v>236</v>
      </c>
      <c r="F1364" s="570">
        <v>48</v>
      </c>
      <c r="G1364" s="570">
        <v>196</v>
      </c>
      <c r="H1364" s="570">
        <v>55000</v>
      </c>
      <c r="I1364" s="569"/>
      <c r="J1364" s="121"/>
      <c r="K1364" s="121"/>
      <c r="L1364" s="121"/>
      <c r="M1364" s="570"/>
      <c r="N1364" s="569"/>
      <c r="O1364" s="569"/>
      <c r="P1364" s="569"/>
      <c r="Q1364" s="121"/>
      <c r="R1364" s="121" t="s">
        <v>6321</v>
      </c>
      <c r="S1364" s="121" t="s">
        <v>2716</v>
      </c>
      <c r="T1364" s="121" t="s">
        <v>6306</v>
      </c>
      <c r="U1364" s="121">
        <v>0</v>
      </c>
      <c r="V1364" s="121" t="s">
        <v>2719</v>
      </c>
      <c r="W1364" s="121" t="s">
        <v>2719</v>
      </c>
      <c r="X1364" s="121" t="s">
        <v>2410</v>
      </c>
      <c r="Y1364" s="121" t="s">
        <v>3878</v>
      </c>
      <c r="Z1364" s="121" t="s">
        <v>2768</v>
      </c>
      <c r="AA1364" s="121" t="s">
        <v>3092</v>
      </c>
      <c r="AB1364" s="121" t="s">
        <v>6322</v>
      </c>
      <c r="AC1364" s="121" t="s">
        <v>2103</v>
      </c>
      <c r="AD1364" s="121" t="s">
        <v>2788</v>
      </c>
      <c r="AE1364" s="121" t="s">
        <v>6308</v>
      </c>
      <c r="AF1364" s="121"/>
      <c r="AG1364" s="121"/>
      <c r="AH1364" s="121"/>
      <c r="AI1364" s="551"/>
      <c r="AJ1364" s="551"/>
      <c r="AK1364" s="551"/>
      <c r="AL1364" s="551"/>
      <c r="AM1364" s="551"/>
      <c r="AN1364" s="551"/>
      <c r="AO1364" s="551"/>
      <c r="AP1364" s="551"/>
      <c r="AQ1364" s="551"/>
      <c r="AR1364" s="551"/>
      <c r="AS1364" s="551"/>
      <c r="AT1364" s="551"/>
      <c r="AU1364" s="551"/>
      <c r="AV1364" s="551"/>
      <c r="AW1364" s="551"/>
      <c r="AX1364" s="551"/>
    </row>
    <row r="1365">
      <c r="A1365" s="570" t="s">
        <v>6121</v>
      </c>
      <c r="B1365" s="570" t="s">
        <v>6323</v>
      </c>
      <c r="C1365" s="570" t="s">
        <v>84</v>
      </c>
      <c r="D1365" s="570" t="s">
        <v>6123</v>
      </c>
      <c r="E1365" s="570" t="s">
        <v>236</v>
      </c>
      <c r="F1365" s="570">
        <v>48</v>
      </c>
      <c r="G1365" s="570">
        <v>196</v>
      </c>
      <c r="H1365" s="570">
        <v>55000</v>
      </c>
      <c r="I1365" s="569"/>
      <c r="J1365" s="121"/>
      <c r="K1365" s="121"/>
      <c r="L1365" s="121"/>
      <c r="M1365" s="570"/>
      <c r="N1365" s="569"/>
      <c r="O1365" s="569"/>
      <c r="P1365" s="569"/>
      <c r="Q1365" s="121"/>
      <c r="R1365" s="121" t="s">
        <v>6323</v>
      </c>
      <c r="S1365" s="121" t="s">
        <v>2716</v>
      </c>
      <c r="T1365" s="121" t="s">
        <v>6306</v>
      </c>
      <c r="U1365" s="121">
        <v>0</v>
      </c>
      <c r="V1365" s="121" t="s">
        <v>2719</v>
      </c>
      <c r="W1365" s="121" t="s">
        <v>2719</v>
      </c>
      <c r="X1365" s="121" t="s">
        <v>2410</v>
      </c>
      <c r="Y1365" s="121" t="s">
        <v>3878</v>
      </c>
      <c r="Z1365" s="121" t="s">
        <v>2768</v>
      </c>
      <c r="AA1365" s="121" t="s">
        <v>3092</v>
      </c>
      <c r="AB1365" s="121" t="s">
        <v>6324</v>
      </c>
      <c r="AC1365" s="121" t="s">
        <v>2103</v>
      </c>
      <c r="AD1365" s="121" t="s">
        <v>2788</v>
      </c>
      <c r="AE1365" s="121" t="s">
        <v>6325</v>
      </c>
      <c r="AF1365" s="121"/>
      <c r="AG1365" s="121"/>
      <c r="AH1365" s="121"/>
      <c r="AI1365" s="551"/>
      <c r="AJ1365" s="551"/>
      <c r="AK1365" s="551"/>
      <c r="AL1365" s="551"/>
      <c r="AM1365" s="551"/>
      <c r="AN1365" s="551"/>
      <c r="AO1365" s="551"/>
      <c r="AP1365" s="551"/>
      <c r="AQ1365" s="551"/>
      <c r="AR1365" s="551"/>
      <c r="AS1365" s="551"/>
      <c r="AT1365" s="551"/>
      <c r="AU1365" s="551"/>
      <c r="AV1365" s="551"/>
      <c r="AW1365" s="551"/>
      <c r="AX1365" s="551"/>
    </row>
    <row r="1366">
      <c r="A1366" s="570" t="s">
        <v>6121</v>
      </c>
      <c r="B1366" s="570" t="s">
        <v>6326</v>
      </c>
      <c r="C1366" s="570" t="s">
        <v>84</v>
      </c>
      <c r="D1366" s="570" t="s">
        <v>6123</v>
      </c>
      <c r="E1366" s="570" t="s">
        <v>236</v>
      </c>
      <c r="F1366" s="570">
        <v>48</v>
      </c>
      <c r="G1366" s="570">
        <v>196</v>
      </c>
      <c r="H1366" s="570">
        <v>55000</v>
      </c>
      <c r="I1366" s="569"/>
      <c r="J1366" s="121"/>
      <c r="K1366" s="121"/>
      <c r="L1366" s="121"/>
      <c r="M1366" s="570"/>
      <c r="N1366" s="569"/>
      <c r="O1366" s="569"/>
      <c r="P1366" s="569"/>
      <c r="Q1366" s="121"/>
      <c r="R1366" s="121" t="s">
        <v>6326</v>
      </c>
      <c r="S1366" s="121" t="s">
        <v>2716</v>
      </c>
      <c r="T1366" s="121" t="s">
        <v>6306</v>
      </c>
      <c r="U1366" s="121">
        <v>0</v>
      </c>
      <c r="V1366" s="121" t="s">
        <v>2719</v>
      </c>
      <c r="W1366" s="121" t="s">
        <v>2719</v>
      </c>
      <c r="X1366" s="121" t="s">
        <v>2410</v>
      </c>
      <c r="Y1366" s="121" t="s">
        <v>3878</v>
      </c>
      <c r="Z1366" s="121" t="s">
        <v>2768</v>
      </c>
      <c r="AA1366" s="121" t="s">
        <v>3092</v>
      </c>
      <c r="AB1366" s="121" t="s">
        <v>6327</v>
      </c>
      <c r="AC1366" s="121" t="s">
        <v>2103</v>
      </c>
      <c r="AD1366" s="121" t="s">
        <v>2788</v>
      </c>
      <c r="AE1366" s="121" t="s">
        <v>6325</v>
      </c>
      <c r="AF1366" s="121"/>
      <c r="AG1366" s="121"/>
      <c r="AH1366" s="121"/>
      <c r="AI1366" s="551"/>
      <c r="AJ1366" s="551"/>
      <c r="AK1366" s="551"/>
      <c r="AL1366" s="551"/>
      <c r="AM1366" s="551"/>
      <c r="AN1366" s="551"/>
      <c r="AO1366" s="551"/>
      <c r="AP1366" s="551"/>
      <c r="AQ1366" s="551"/>
      <c r="AR1366" s="551"/>
      <c r="AS1366" s="551"/>
      <c r="AT1366" s="551"/>
      <c r="AU1366" s="551"/>
      <c r="AV1366" s="551"/>
      <c r="AW1366" s="551"/>
      <c r="AX1366" s="551"/>
    </row>
    <row r="1367">
      <c r="A1367" s="570" t="s">
        <v>6121</v>
      </c>
      <c r="B1367" s="570" t="s">
        <v>6328</v>
      </c>
      <c r="C1367" s="570" t="s">
        <v>84</v>
      </c>
      <c r="D1367" s="570" t="s">
        <v>6123</v>
      </c>
      <c r="E1367" s="570" t="s">
        <v>236</v>
      </c>
      <c r="F1367" s="570">
        <v>48</v>
      </c>
      <c r="G1367" s="570">
        <v>196</v>
      </c>
      <c r="H1367" s="570">
        <v>55000</v>
      </c>
      <c r="I1367" s="569"/>
      <c r="J1367" s="121"/>
      <c r="K1367" s="121"/>
      <c r="L1367" s="121"/>
      <c r="M1367" s="570"/>
      <c r="N1367" s="569"/>
      <c r="O1367" s="569"/>
      <c r="P1367" s="569"/>
      <c r="Q1367" s="121"/>
      <c r="R1367" s="121" t="s">
        <v>6328</v>
      </c>
      <c r="S1367" s="121" t="s">
        <v>2716</v>
      </c>
      <c r="T1367" s="121" t="s">
        <v>6306</v>
      </c>
      <c r="U1367" s="121">
        <v>0</v>
      </c>
      <c r="V1367" s="121" t="s">
        <v>2719</v>
      </c>
      <c r="W1367" s="121" t="s">
        <v>2719</v>
      </c>
      <c r="X1367" s="121" t="s">
        <v>2410</v>
      </c>
      <c r="Y1367" s="121" t="s">
        <v>3878</v>
      </c>
      <c r="Z1367" s="121" t="s">
        <v>2768</v>
      </c>
      <c r="AA1367" s="121" t="s">
        <v>3092</v>
      </c>
      <c r="AB1367" s="121" t="s">
        <v>6329</v>
      </c>
      <c r="AC1367" s="121" t="s">
        <v>2103</v>
      </c>
      <c r="AD1367" s="121" t="s">
        <v>2788</v>
      </c>
      <c r="AE1367" s="121" t="s">
        <v>6325</v>
      </c>
      <c r="AF1367" s="121"/>
      <c r="AG1367" s="121"/>
      <c r="AH1367" s="121"/>
      <c r="AI1367" s="551"/>
      <c r="AJ1367" s="551"/>
      <c r="AK1367" s="551"/>
      <c r="AL1367" s="551"/>
      <c r="AM1367" s="551"/>
      <c r="AN1367" s="551"/>
      <c r="AO1367" s="551"/>
      <c r="AP1367" s="551"/>
      <c r="AQ1367" s="551"/>
      <c r="AR1367" s="551"/>
      <c r="AS1367" s="551"/>
      <c r="AT1367" s="551"/>
      <c r="AU1367" s="551"/>
      <c r="AV1367" s="551"/>
      <c r="AW1367" s="551"/>
      <c r="AX1367" s="551"/>
    </row>
    <row r="1368">
      <c r="A1368" s="570" t="s">
        <v>6121</v>
      </c>
      <c r="B1368" s="570" t="s">
        <v>6330</v>
      </c>
      <c r="C1368" s="570" t="s">
        <v>84</v>
      </c>
      <c r="D1368" s="570" t="s">
        <v>6123</v>
      </c>
      <c r="E1368" s="570" t="s">
        <v>236</v>
      </c>
      <c r="F1368" s="570">
        <v>48</v>
      </c>
      <c r="G1368" s="570">
        <v>196</v>
      </c>
      <c r="H1368" s="570">
        <v>55000</v>
      </c>
      <c r="I1368" s="569"/>
      <c r="J1368" s="121"/>
      <c r="K1368" s="121"/>
      <c r="L1368" s="121"/>
      <c r="M1368" s="570"/>
      <c r="N1368" s="569"/>
      <c r="O1368" s="569"/>
      <c r="P1368" s="569"/>
      <c r="Q1368" s="121"/>
      <c r="R1368" s="121" t="s">
        <v>6330</v>
      </c>
      <c r="S1368" s="121" t="s">
        <v>2716</v>
      </c>
      <c r="T1368" s="121" t="s">
        <v>6306</v>
      </c>
      <c r="U1368" s="121">
        <v>0</v>
      </c>
      <c r="V1368" s="121" t="s">
        <v>2719</v>
      </c>
      <c r="W1368" s="121" t="s">
        <v>2719</v>
      </c>
      <c r="X1368" s="121" t="s">
        <v>2410</v>
      </c>
      <c r="Y1368" s="121" t="s">
        <v>3878</v>
      </c>
      <c r="Z1368" s="121" t="s">
        <v>2768</v>
      </c>
      <c r="AA1368" s="121" t="s">
        <v>3092</v>
      </c>
      <c r="AB1368" s="121" t="s">
        <v>6331</v>
      </c>
      <c r="AC1368" s="121" t="s">
        <v>2103</v>
      </c>
      <c r="AD1368" s="121" t="s">
        <v>2788</v>
      </c>
      <c r="AE1368" s="121" t="s">
        <v>6325</v>
      </c>
      <c r="AF1368" s="121"/>
      <c r="AG1368" s="121"/>
      <c r="AH1368" s="121"/>
      <c r="AI1368" s="551"/>
      <c r="AJ1368" s="551"/>
      <c r="AK1368" s="551"/>
      <c r="AL1368" s="551"/>
      <c r="AM1368" s="551"/>
      <c r="AN1368" s="551"/>
      <c r="AO1368" s="551"/>
      <c r="AP1368" s="551"/>
      <c r="AQ1368" s="551"/>
      <c r="AR1368" s="551"/>
      <c r="AS1368" s="551"/>
      <c r="AT1368" s="551"/>
      <c r="AU1368" s="551"/>
      <c r="AV1368" s="551"/>
      <c r="AW1368" s="551"/>
      <c r="AX1368" s="551"/>
    </row>
    <row r="1369">
      <c r="A1369" s="570" t="s">
        <v>6121</v>
      </c>
      <c r="B1369" s="570" t="s">
        <v>6332</v>
      </c>
      <c r="C1369" s="570" t="s">
        <v>84</v>
      </c>
      <c r="D1369" s="570" t="s">
        <v>6123</v>
      </c>
      <c r="E1369" s="570" t="s">
        <v>236</v>
      </c>
      <c r="F1369" s="570">
        <v>48</v>
      </c>
      <c r="G1369" s="570">
        <v>196</v>
      </c>
      <c r="H1369" s="570">
        <v>55000</v>
      </c>
      <c r="I1369" s="569"/>
      <c r="J1369" s="121"/>
      <c r="K1369" s="121"/>
      <c r="L1369" s="121"/>
      <c r="M1369" s="570"/>
      <c r="N1369" s="569"/>
      <c r="O1369" s="569"/>
      <c r="P1369" s="569"/>
      <c r="Q1369" s="121"/>
      <c r="R1369" s="121" t="s">
        <v>6332</v>
      </c>
      <c r="S1369" s="121" t="s">
        <v>2716</v>
      </c>
      <c r="T1369" s="121" t="s">
        <v>6306</v>
      </c>
      <c r="U1369" s="121">
        <v>0</v>
      </c>
      <c r="V1369" s="121" t="s">
        <v>2719</v>
      </c>
      <c r="W1369" s="121" t="s">
        <v>2719</v>
      </c>
      <c r="X1369" s="121" t="s">
        <v>2410</v>
      </c>
      <c r="Y1369" s="121" t="s">
        <v>3878</v>
      </c>
      <c r="Z1369" s="121" t="s">
        <v>2768</v>
      </c>
      <c r="AA1369" s="121" t="s">
        <v>3092</v>
      </c>
      <c r="AB1369" s="121" t="s">
        <v>6333</v>
      </c>
      <c r="AC1369" s="121" t="s">
        <v>2103</v>
      </c>
      <c r="AD1369" s="121" t="s">
        <v>2788</v>
      </c>
      <c r="AE1369" s="121" t="s">
        <v>6325</v>
      </c>
      <c r="AF1369" s="121"/>
      <c r="AG1369" s="121"/>
      <c r="AH1369" s="121"/>
      <c r="AI1369" s="551"/>
      <c r="AJ1369" s="551"/>
      <c r="AK1369" s="551"/>
      <c r="AL1369" s="551"/>
      <c r="AM1369" s="551"/>
      <c r="AN1369" s="551"/>
      <c r="AO1369" s="551"/>
      <c r="AP1369" s="551"/>
      <c r="AQ1369" s="551"/>
      <c r="AR1369" s="551"/>
      <c r="AS1369" s="551"/>
      <c r="AT1369" s="551"/>
      <c r="AU1369" s="551"/>
      <c r="AV1369" s="551"/>
      <c r="AW1369" s="551"/>
      <c r="AX1369" s="551"/>
    </row>
    <row r="1370">
      <c r="A1370" s="570" t="s">
        <v>6121</v>
      </c>
      <c r="B1370" s="570" t="s">
        <v>6334</v>
      </c>
      <c r="C1370" s="570" t="s">
        <v>84</v>
      </c>
      <c r="D1370" s="570" t="s">
        <v>6123</v>
      </c>
      <c r="E1370" s="570" t="s">
        <v>236</v>
      </c>
      <c r="F1370" s="570">
        <v>48</v>
      </c>
      <c r="G1370" s="570">
        <v>196</v>
      </c>
      <c r="H1370" s="570">
        <v>55000</v>
      </c>
      <c r="I1370" s="569"/>
      <c r="J1370" s="121"/>
      <c r="K1370" s="121"/>
      <c r="L1370" s="121"/>
      <c r="M1370" s="570"/>
      <c r="N1370" s="569"/>
      <c r="O1370" s="569"/>
      <c r="P1370" s="569"/>
      <c r="Q1370" s="121"/>
      <c r="R1370" s="121" t="s">
        <v>6334</v>
      </c>
      <c r="S1370" s="121" t="s">
        <v>2716</v>
      </c>
      <c r="T1370" s="121" t="s">
        <v>6306</v>
      </c>
      <c r="U1370" s="121">
        <v>0</v>
      </c>
      <c r="V1370" s="121" t="s">
        <v>2719</v>
      </c>
      <c r="W1370" s="121" t="s">
        <v>2719</v>
      </c>
      <c r="X1370" s="121" t="s">
        <v>2410</v>
      </c>
      <c r="Y1370" s="121" t="s">
        <v>3878</v>
      </c>
      <c r="Z1370" s="121" t="s">
        <v>2768</v>
      </c>
      <c r="AA1370" s="121" t="s">
        <v>3092</v>
      </c>
      <c r="AB1370" s="121" t="s">
        <v>6335</v>
      </c>
      <c r="AC1370" s="121" t="s">
        <v>2103</v>
      </c>
      <c r="AD1370" s="121" t="s">
        <v>2788</v>
      </c>
      <c r="AE1370" s="121" t="s">
        <v>6325</v>
      </c>
      <c r="AF1370" s="121"/>
      <c r="AG1370" s="121"/>
      <c r="AH1370" s="121"/>
      <c r="AI1370" s="551"/>
      <c r="AJ1370" s="551"/>
      <c r="AK1370" s="551"/>
      <c r="AL1370" s="551"/>
      <c r="AM1370" s="551"/>
      <c r="AN1370" s="551"/>
      <c r="AO1370" s="551"/>
      <c r="AP1370" s="551"/>
      <c r="AQ1370" s="551"/>
      <c r="AR1370" s="551"/>
      <c r="AS1370" s="551"/>
      <c r="AT1370" s="551"/>
      <c r="AU1370" s="551"/>
      <c r="AV1370" s="551"/>
      <c r="AW1370" s="551"/>
      <c r="AX1370" s="551"/>
    </row>
    <row r="1371">
      <c r="A1371" s="570" t="s">
        <v>6121</v>
      </c>
      <c r="B1371" s="570" t="s">
        <v>6336</v>
      </c>
      <c r="C1371" s="570" t="s">
        <v>84</v>
      </c>
      <c r="D1371" s="570" t="s">
        <v>6123</v>
      </c>
      <c r="E1371" s="570" t="s">
        <v>236</v>
      </c>
      <c r="F1371" s="570">
        <v>48</v>
      </c>
      <c r="G1371" s="570">
        <v>196</v>
      </c>
      <c r="H1371" s="570">
        <v>55000</v>
      </c>
      <c r="I1371" s="569"/>
      <c r="J1371" s="121"/>
      <c r="K1371" s="121"/>
      <c r="L1371" s="121"/>
      <c r="M1371" s="570"/>
      <c r="N1371" s="569"/>
      <c r="O1371" s="569"/>
      <c r="P1371" s="569"/>
      <c r="Q1371" s="121"/>
      <c r="R1371" s="121" t="s">
        <v>6336</v>
      </c>
      <c r="S1371" s="121" t="s">
        <v>2716</v>
      </c>
      <c r="T1371" s="121" t="s">
        <v>6306</v>
      </c>
      <c r="U1371" s="121">
        <v>0</v>
      </c>
      <c r="V1371" s="121" t="s">
        <v>2719</v>
      </c>
      <c r="W1371" s="121" t="s">
        <v>2719</v>
      </c>
      <c r="X1371" s="121" t="s">
        <v>2410</v>
      </c>
      <c r="Y1371" s="121" t="s">
        <v>3878</v>
      </c>
      <c r="Z1371" s="121" t="s">
        <v>2768</v>
      </c>
      <c r="AA1371" s="121" t="s">
        <v>3092</v>
      </c>
      <c r="AB1371" s="121" t="s">
        <v>6337</v>
      </c>
      <c r="AC1371" s="121" t="s">
        <v>2103</v>
      </c>
      <c r="AD1371" s="121" t="s">
        <v>2788</v>
      </c>
      <c r="AE1371" s="121" t="s">
        <v>6325</v>
      </c>
      <c r="AF1371" s="121"/>
      <c r="AG1371" s="121"/>
      <c r="AH1371" s="121"/>
      <c r="AI1371" s="551"/>
      <c r="AJ1371" s="551"/>
      <c r="AK1371" s="551"/>
      <c r="AL1371" s="551"/>
      <c r="AM1371" s="551"/>
      <c r="AN1371" s="551"/>
      <c r="AO1371" s="551"/>
      <c r="AP1371" s="551"/>
      <c r="AQ1371" s="551"/>
      <c r="AR1371" s="551"/>
      <c r="AS1371" s="551"/>
      <c r="AT1371" s="551"/>
      <c r="AU1371" s="551"/>
      <c r="AV1371" s="551"/>
      <c r="AW1371" s="551"/>
      <c r="AX1371" s="551"/>
    </row>
    <row r="1372">
      <c r="A1372" s="570" t="s">
        <v>6121</v>
      </c>
      <c r="B1372" s="570" t="s">
        <v>6338</v>
      </c>
      <c r="C1372" s="570" t="s">
        <v>84</v>
      </c>
      <c r="D1372" s="570" t="s">
        <v>6123</v>
      </c>
      <c r="E1372" s="570" t="s">
        <v>236</v>
      </c>
      <c r="F1372" s="570">
        <v>48</v>
      </c>
      <c r="G1372" s="570">
        <v>196</v>
      </c>
      <c r="H1372" s="570">
        <v>55000</v>
      </c>
      <c r="I1372" s="569"/>
      <c r="J1372" s="121"/>
      <c r="K1372" s="121"/>
      <c r="L1372" s="121"/>
      <c r="M1372" s="570"/>
      <c r="N1372" s="569"/>
      <c r="O1372" s="569"/>
      <c r="P1372" s="569"/>
      <c r="Q1372" s="121"/>
      <c r="R1372" s="121" t="s">
        <v>6338</v>
      </c>
      <c r="S1372" s="121" t="s">
        <v>2716</v>
      </c>
      <c r="T1372" s="121" t="s">
        <v>6306</v>
      </c>
      <c r="U1372" s="121">
        <v>0</v>
      </c>
      <c r="V1372" s="121" t="s">
        <v>2719</v>
      </c>
      <c r="W1372" s="121" t="s">
        <v>2719</v>
      </c>
      <c r="X1372" s="121" t="s">
        <v>2410</v>
      </c>
      <c r="Y1372" s="121" t="s">
        <v>3878</v>
      </c>
      <c r="Z1372" s="121" t="s">
        <v>2768</v>
      </c>
      <c r="AA1372" s="121" t="s">
        <v>3092</v>
      </c>
      <c r="AB1372" s="121" t="s">
        <v>6339</v>
      </c>
      <c r="AC1372" s="121" t="s">
        <v>2103</v>
      </c>
      <c r="AD1372" s="121" t="s">
        <v>2788</v>
      </c>
      <c r="AE1372" s="121" t="s">
        <v>6325</v>
      </c>
      <c r="AF1372" s="121"/>
      <c r="AG1372" s="121"/>
      <c r="AH1372" s="121"/>
      <c r="AI1372" s="551"/>
      <c r="AJ1372" s="551"/>
      <c r="AK1372" s="551"/>
      <c r="AL1372" s="551"/>
      <c r="AM1372" s="551"/>
      <c r="AN1372" s="551"/>
      <c r="AO1372" s="551"/>
      <c r="AP1372" s="551"/>
      <c r="AQ1372" s="551"/>
      <c r="AR1372" s="551"/>
      <c r="AS1372" s="551"/>
      <c r="AT1372" s="551"/>
      <c r="AU1372" s="551"/>
      <c r="AV1372" s="551"/>
      <c r="AW1372" s="551"/>
      <c r="AX1372" s="551"/>
    </row>
    <row r="1373">
      <c r="A1373" s="570" t="s">
        <v>6121</v>
      </c>
      <c r="B1373" s="570" t="s">
        <v>6340</v>
      </c>
      <c r="C1373" s="570" t="s">
        <v>84</v>
      </c>
      <c r="D1373" s="570" t="s">
        <v>6123</v>
      </c>
      <c r="E1373" s="570" t="s">
        <v>236</v>
      </c>
      <c r="F1373" s="570">
        <v>48</v>
      </c>
      <c r="G1373" s="570">
        <v>196</v>
      </c>
      <c r="H1373" s="570">
        <v>55000</v>
      </c>
      <c r="I1373" s="569"/>
      <c r="J1373" s="121"/>
      <c r="K1373" s="121"/>
      <c r="L1373" s="121"/>
      <c r="M1373" s="570"/>
      <c r="N1373" s="569"/>
      <c r="O1373" s="569"/>
      <c r="P1373" s="569"/>
      <c r="Q1373" s="121"/>
      <c r="R1373" s="121" t="s">
        <v>6340</v>
      </c>
      <c r="S1373" s="121" t="s">
        <v>2716</v>
      </c>
      <c r="T1373" s="121" t="s">
        <v>6306</v>
      </c>
      <c r="U1373" s="121">
        <v>0</v>
      </c>
      <c r="V1373" s="121" t="s">
        <v>2719</v>
      </c>
      <c r="W1373" s="121" t="s">
        <v>2720</v>
      </c>
      <c r="X1373" s="121" t="s">
        <v>2410</v>
      </c>
      <c r="Y1373" s="121" t="s">
        <v>3878</v>
      </c>
      <c r="Z1373" s="121" t="s">
        <v>2768</v>
      </c>
      <c r="AA1373" s="121" t="s">
        <v>6341</v>
      </c>
      <c r="AB1373" s="121" t="s">
        <v>6342</v>
      </c>
      <c r="AC1373" s="121" t="s">
        <v>2103</v>
      </c>
      <c r="AD1373" s="121" t="s">
        <v>2788</v>
      </c>
      <c r="AE1373" s="121" t="s">
        <v>6325</v>
      </c>
      <c r="AF1373" s="121"/>
      <c r="AG1373" s="121"/>
      <c r="AH1373" s="121"/>
      <c r="AI1373" s="551"/>
      <c r="AJ1373" s="551"/>
      <c r="AK1373" s="551"/>
      <c r="AL1373" s="551"/>
      <c r="AM1373" s="551"/>
      <c r="AN1373" s="551"/>
      <c r="AO1373" s="551"/>
      <c r="AP1373" s="551"/>
      <c r="AQ1373" s="551"/>
      <c r="AR1373" s="551"/>
      <c r="AS1373" s="551"/>
      <c r="AT1373" s="551"/>
      <c r="AU1373" s="551"/>
      <c r="AV1373" s="551"/>
      <c r="AW1373" s="551"/>
      <c r="AX1373" s="551"/>
    </row>
    <row r="1374">
      <c r="A1374" s="570" t="s">
        <v>6121</v>
      </c>
      <c r="B1374" s="570" t="s">
        <v>6343</v>
      </c>
      <c r="C1374" s="570" t="s">
        <v>84</v>
      </c>
      <c r="D1374" s="570" t="s">
        <v>6123</v>
      </c>
      <c r="E1374" s="570" t="s">
        <v>236</v>
      </c>
      <c r="F1374" s="570">
        <v>48</v>
      </c>
      <c r="G1374" s="570">
        <v>196</v>
      </c>
      <c r="H1374" s="570">
        <v>55000</v>
      </c>
      <c r="I1374" s="569"/>
      <c r="J1374" s="121"/>
      <c r="K1374" s="121"/>
      <c r="L1374" s="121"/>
      <c r="M1374" s="570"/>
      <c r="N1374" s="569"/>
      <c r="O1374" s="569"/>
      <c r="P1374" s="569"/>
      <c r="Q1374" s="121"/>
      <c r="R1374" s="121" t="s">
        <v>6343</v>
      </c>
      <c r="S1374" s="121" t="s">
        <v>2716</v>
      </c>
      <c r="T1374" s="121" t="s">
        <v>6306</v>
      </c>
      <c r="U1374" s="121">
        <v>0</v>
      </c>
      <c r="V1374" s="121" t="s">
        <v>2719</v>
      </c>
      <c r="W1374" s="121" t="s">
        <v>2719</v>
      </c>
      <c r="X1374" s="121" t="s">
        <v>2410</v>
      </c>
      <c r="Y1374" s="121" t="s">
        <v>3878</v>
      </c>
      <c r="Z1374" s="121" t="s">
        <v>2768</v>
      </c>
      <c r="AA1374" s="121" t="s">
        <v>3092</v>
      </c>
      <c r="AB1374" s="121" t="s">
        <v>6344</v>
      </c>
      <c r="AC1374" s="121" t="s">
        <v>2103</v>
      </c>
      <c r="AD1374" s="121" t="s">
        <v>2788</v>
      </c>
      <c r="AE1374" s="121" t="s">
        <v>6345</v>
      </c>
      <c r="AF1374" s="121"/>
      <c r="AG1374" s="121"/>
      <c r="AH1374" s="121"/>
      <c r="AI1374" s="551"/>
      <c r="AJ1374" s="551"/>
      <c r="AK1374" s="551"/>
      <c r="AL1374" s="551"/>
      <c r="AM1374" s="551"/>
      <c r="AN1374" s="551"/>
      <c r="AO1374" s="551"/>
      <c r="AP1374" s="551"/>
      <c r="AQ1374" s="551"/>
      <c r="AR1374" s="551"/>
      <c r="AS1374" s="551"/>
      <c r="AT1374" s="551"/>
      <c r="AU1374" s="551"/>
      <c r="AV1374" s="551"/>
      <c r="AW1374" s="551"/>
      <c r="AX1374" s="551"/>
    </row>
    <row r="1375">
      <c r="A1375" s="570" t="s">
        <v>6121</v>
      </c>
      <c r="B1375" s="570" t="s">
        <v>6346</v>
      </c>
      <c r="C1375" s="570" t="s">
        <v>84</v>
      </c>
      <c r="D1375" s="570" t="s">
        <v>6123</v>
      </c>
      <c r="E1375" s="570" t="s">
        <v>236</v>
      </c>
      <c r="F1375" s="570">
        <v>48</v>
      </c>
      <c r="G1375" s="570">
        <v>196</v>
      </c>
      <c r="H1375" s="570">
        <v>55000</v>
      </c>
      <c r="I1375" s="569"/>
      <c r="J1375" s="121"/>
      <c r="K1375" s="121"/>
      <c r="L1375" s="121"/>
      <c r="M1375" s="570"/>
      <c r="N1375" s="569"/>
      <c r="O1375" s="569"/>
      <c r="P1375" s="569"/>
      <c r="Q1375" s="121"/>
      <c r="R1375" s="121" t="s">
        <v>6346</v>
      </c>
      <c r="S1375" s="121" t="s">
        <v>2716</v>
      </c>
      <c r="T1375" s="121" t="s">
        <v>6306</v>
      </c>
      <c r="U1375" s="121">
        <v>0</v>
      </c>
      <c r="V1375" s="121" t="s">
        <v>2719</v>
      </c>
      <c r="W1375" s="121" t="s">
        <v>2719</v>
      </c>
      <c r="X1375" s="121" t="s">
        <v>2410</v>
      </c>
      <c r="Y1375" s="121" t="s">
        <v>3878</v>
      </c>
      <c r="Z1375" s="121" t="s">
        <v>2768</v>
      </c>
      <c r="AA1375" s="121" t="s">
        <v>3092</v>
      </c>
      <c r="AB1375" s="121" t="s">
        <v>6347</v>
      </c>
      <c r="AC1375" s="121" t="s">
        <v>2103</v>
      </c>
      <c r="AD1375" s="121" t="s">
        <v>2788</v>
      </c>
      <c r="AE1375" s="121" t="s">
        <v>6345</v>
      </c>
      <c r="AF1375" s="121"/>
      <c r="AG1375" s="121"/>
      <c r="AH1375" s="121"/>
      <c r="AI1375" s="551"/>
      <c r="AJ1375" s="551"/>
      <c r="AK1375" s="551"/>
      <c r="AL1375" s="551"/>
      <c r="AM1375" s="551"/>
      <c r="AN1375" s="551"/>
      <c r="AO1375" s="551"/>
      <c r="AP1375" s="551"/>
      <c r="AQ1375" s="551"/>
      <c r="AR1375" s="551"/>
      <c r="AS1375" s="551"/>
      <c r="AT1375" s="551"/>
      <c r="AU1375" s="551"/>
      <c r="AV1375" s="551"/>
      <c r="AW1375" s="551"/>
      <c r="AX1375" s="551"/>
    </row>
    <row r="1376">
      <c r="A1376" s="570" t="s">
        <v>6121</v>
      </c>
      <c r="B1376" s="570" t="s">
        <v>6348</v>
      </c>
      <c r="C1376" s="570" t="s">
        <v>84</v>
      </c>
      <c r="D1376" s="570" t="s">
        <v>6123</v>
      </c>
      <c r="E1376" s="570" t="s">
        <v>236</v>
      </c>
      <c r="F1376" s="570">
        <v>48</v>
      </c>
      <c r="G1376" s="570">
        <v>196</v>
      </c>
      <c r="H1376" s="570">
        <v>55000</v>
      </c>
      <c r="I1376" s="569"/>
      <c r="J1376" s="121"/>
      <c r="K1376" s="121"/>
      <c r="L1376" s="121"/>
      <c r="M1376" s="570"/>
      <c r="N1376" s="569"/>
      <c r="O1376" s="569"/>
      <c r="P1376" s="569"/>
      <c r="Q1376" s="121"/>
      <c r="R1376" s="121" t="s">
        <v>6348</v>
      </c>
      <c r="S1376" s="121" t="s">
        <v>2716</v>
      </c>
      <c r="T1376" s="121" t="s">
        <v>6306</v>
      </c>
      <c r="U1376" s="121">
        <v>0</v>
      </c>
      <c r="V1376" s="121" t="s">
        <v>2719</v>
      </c>
      <c r="W1376" s="121" t="s">
        <v>2719</v>
      </c>
      <c r="X1376" s="121" t="s">
        <v>2410</v>
      </c>
      <c r="Y1376" s="121" t="s">
        <v>3878</v>
      </c>
      <c r="Z1376" s="121" t="s">
        <v>2768</v>
      </c>
      <c r="AA1376" s="121" t="s">
        <v>3092</v>
      </c>
      <c r="AB1376" s="121" t="s">
        <v>6349</v>
      </c>
      <c r="AC1376" s="121" t="s">
        <v>2103</v>
      </c>
      <c r="AD1376" s="121" t="s">
        <v>2788</v>
      </c>
      <c r="AE1376" s="121" t="s">
        <v>6345</v>
      </c>
      <c r="AF1376" s="121"/>
      <c r="AG1376" s="121"/>
      <c r="AH1376" s="121"/>
      <c r="AI1376" s="551"/>
      <c r="AJ1376" s="551"/>
      <c r="AK1376" s="551"/>
      <c r="AL1376" s="551"/>
      <c r="AM1376" s="551"/>
      <c r="AN1376" s="551"/>
      <c r="AO1376" s="551"/>
      <c r="AP1376" s="551"/>
      <c r="AQ1376" s="551"/>
      <c r="AR1376" s="551"/>
      <c r="AS1376" s="551"/>
      <c r="AT1376" s="551"/>
      <c r="AU1376" s="551"/>
      <c r="AV1376" s="551"/>
      <c r="AW1376" s="551"/>
      <c r="AX1376" s="551"/>
    </row>
    <row r="1377">
      <c r="A1377" s="570" t="s">
        <v>6121</v>
      </c>
      <c r="B1377" s="570" t="s">
        <v>6350</v>
      </c>
      <c r="C1377" s="570" t="s">
        <v>84</v>
      </c>
      <c r="D1377" s="570" t="s">
        <v>6123</v>
      </c>
      <c r="E1377" s="570" t="s">
        <v>236</v>
      </c>
      <c r="F1377" s="570">
        <v>48</v>
      </c>
      <c r="G1377" s="570">
        <v>196</v>
      </c>
      <c r="H1377" s="570">
        <v>55000</v>
      </c>
      <c r="I1377" s="569"/>
      <c r="J1377" s="121"/>
      <c r="K1377" s="121"/>
      <c r="L1377" s="121"/>
      <c r="M1377" s="570"/>
      <c r="N1377" s="569"/>
      <c r="O1377" s="569"/>
      <c r="P1377" s="569"/>
      <c r="Q1377" s="121"/>
      <c r="R1377" s="121" t="s">
        <v>6350</v>
      </c>
      <c r="S1377" s="121" t="s">
        <v>2716</v>
      </c>
      <c r="T1377" s="121" t="s">
        <v>6306</v>
      </c>
      <c r="U1377" s="121">
        <v>0</v>
      </c>
      <c r="V1377" s="121" t="s">
        <v>2719</v>
      </c>
      <c r="W1377" s="121" t="s">
        <v>2719</v>
      </c>
      <c r="X1377" s="121" t="s">
        <v>2410</v>
      </c>
      <c r="Y1377" s="121" t="s">
        <v>3878</v>
      </c>
      <c r="Z1377" s="121" t="s">
        <v>2768</v>
      </c>
      <c r="AA1377" s="121" t="s">
        <v>3092</v>
      </c>
      <c r="AB1377" s="121" t="s">
        <v>6351</v>
      </c>
      <c r="AC1377" s="121" t="s">
        <v>2103</v>
      </c>
      <c r="AD1377" s="121" t="s">
        <v>2788</v>
      </c>
      <c r="AE1377" s="121" t="s">
        <v>6345</v>
      </c>
      <c r="AF1377" s="121"/>
      <c r="AG1377" s="121"/>
      <c r="AH1377" s="121"/>
      <c r="AI1377" s="551"/>
      <c r="AJ1377" s="551"/>
      <c r="AK1377" s="551"/>
      <c r="AL1377" s="551"/>
      <c r="AM1377" s="551"/>
      <c r="AN1377" s="551"/>
      <c r="AO1377" s="551"/>
      <c r="AP1377" s="551"/>
      <c r="AQ1377" s="551"/>
      <c r="AR1377" s="551"/>
      <c r="AS1377" s="551"/>
      <c r="AT1377" s="551"/>
      <c r="AU1377" s="551"/>
      <c r="AV1377" s="551"/>
      <c r="AW1377" s="551"/>
      <c r="AX1377" s="551"/>
    </row>
    <row r="1378">
      <c r="A1378" s="570" t="s">
        <v>6121</v>
      </c>
      <c r="B1378" s="570" t="s">
        <v>6352</v>
      </c>
      <c r="C1378" s="570" t="s">
        <v>84</v>
      </c>
      <c r="D1378" s="570" t="s">
        <v>6123</v>
      </c>
      <c r="E1378" s="570" t="s">
        <v>236</v>
      </c>
      <c r="F1378" s="570">
        <v>48</v>
      </c>
      <c r="G1378" s="570">
        <v>196</v>
      </c>
      <c r="H1378" s="570">
        <v>55000</v>
      </c>
      <c r="I1378" s="569"/>
      <c r="J1378" s="121"/>
      <c r="K1378" s="121"/>
      <c r="L1378" s="121"/>
      <c r="M1378" s="570"/>
      <c r="N1378" s="569"/>
      <c r="O1378" s="569"/>
      <c r="P1378" s="569"/>
      <c r="Q1378" s="121"/>
      <c r="R1378" s="121" t="s">
        <v>6352</v>
      </c>
      <c r="S1378" s="121" t="s">
        <v>2716</v>
      </c>
      <c r="T1378" s="121" t="s">
        <v>6306</v>
      </c>
      <c r="U1378" s="121">
        <v>0</v>
      </c>
      <c r="V1378" s="121" t="s">
        <v>2719</v>
      </c>
      <c r="W1378" s="121" t="s">
        <v>2719</v>
      </c>
      <c r="X1378" s="121" t="s">
        <v>2410</v>
      </c>
      <c r="Y1378" s="121" t="s">
        <v>3878</v>
      </c>
      <c r="Z1378" s="121" t="s">
        <v>2768</v>
      </c>
      <c r="AA1378" s="121" t="s">
        <v>3092</v>
      </c>
      <c r="AB1378" s="121" t="s">
        <v>6353</v>
      </c>
      <c r="AC1378" s="121" t="s">
        <v>2103</v>
      </c>
      <c r="AD1378" s="121" t="s">
        <v>2788</v>
      </c>
      <c r="AE1378" s="121" t="s">
        <v>6345</v>
      </c>
      <c r="AF1378" s="121"/>
      <c r="AG1378" s="121"/>
      <c r="AH1378" s="121"/>
      <c r="AI1378" s="551"/>
      <c r="AJ1378" s="551"/>
      <c r="AK1378" s="551"/>
      <c r="AL1378" s="551"/>
      <c r="AM1378" s="551"/>
      <c r="AN1378" s="551"/>
      <c r="AO1378" s="551"/>
      <c r="AP1378" s="551"/>
      <c r="AQ1378" s="551"/>
      <c r="AR1378" s="551"/>
      <c r="AS1378" s="551"/>
      <c r="AT1378" s="551"/>
      <c r="AU1378" s="551"/>
      <c r="AV1378" s="551"/>
      <c r="AW1378" s="551"/>
      <c r="AX1378" s="551"/>
    </row>
    <row r="1379">
      <c r="A1379" s="570" t="s">
        <v>6121</v>
      </c>
      <c r="B1379" s="570" t="s">
        <v>6354</v>
      </c>
      <c r="C1379" s="570" t="s">
        <v>84</v>
      </c>
      <c r="D1379" s="570" t="s">
        <v>6123</v>
      </c>
      <c r="E1379" s="570" t="s">
        <v>236</v>
      </c>
      <c r="F1379" s="570">
        <v>48</v>
      </c>
      <c r="G1379" s="570">
        <v>196</v>
      </c>
      <c r="H1379" s="570">
        <v>55000</v>
      </c>
      <c r="I1379" s="569"/>
      <c r="J1379" s="121"/>
      <c r="K1379" s="121"/>
      <c r="L1379" s="121"/>
      <c r="M1379" s="570"/>
      <c r="N1379" s="569"/>
      <c r="O1379" s="569"/>
      <c r="P1379" s="569"/>
      <c r="Q1379" s="121"/>
      <c r="R1379" s="121" t="s">
        <v>6354</v>
      </c>
      <c r="S1379" s="121" t="s">
        <v>2716</v>
      </c>
      <c r="T1379" s="121" t="s">
        <v>6306</v>
      </c>
      <c r="U1379" s="121">
        <v>0</v>
      </c>
      <c r="V1379" s="121" t="s">
        <v>2719</v>
      </c>
      <c r="W1379" s="121" t="s">
        <v>2719</v>
      </c>
      <c r="X1379" s="121" t="s">
        <v>2410</v>
      </c>
      <c r="Y1379" s="121" t="s">
        <v>3878</v>
      </c>
      <c r="Z1379" s="121" t="s">
        <v>2768</v>
      </c>
      <c r="AA1379" s="121" t="s">
        <v>3092</v>
      </c>
      <c r="AB1379" s="121" t="s">
        <v>6355</v>
      </c>
      <c r="AC1379" s="121" t="s">
        <v>2103</v>
      </c>
      <c r="AD1379" s="121" t="s">
        <v>2788</v>
      </c>
      <c r="AE1379" s="121" t="s">
        <v>6345</v>
      </c>
      <c r="AF1379" s="121"/>
      <c r="AG1379" s="121"/>
      <c r="AH1379" s="121"/>
      <c r="AI1379" s="551"/>
      <c r="AJ1379" s="551"/>
      <c r="AK1379" s="551"/>
      <c r="AL1379" s="551"/>
      <c r="AM1379" s="551"/>
      <c r="AN1379" s="551"/>
      <c r="AO1379" s="551"/>
      <c r="AP1379" s="551"/>
      <c r="AQ1379" s="551"/>
      <c r="AR1379" s="551"/>
      <c r="AS1379" s="551"/>
      <c r="AT1379" s="551"/>
      <c r="AU1379" s="551"/>
      <c r="AV1379" s="551"/>
      <c r="AW1379" s="551"/>
      <c r="AX1379" s="551"/>
    </row>
    <row r="1380">
      <c r="A1380" s="570" t="s">
        <v>6121</v>
      </c>
      <c r="B1380" s="570" t="s">
        <v>6356</v>
      </c>
      <c r="C1380" s="570" t="s">
        <v>84</v>
      </c>
      <c r="D1380" s="570" t="s">
        <v>6123</v>
      </c>
      <c r="E1380" s="570" t="s">
        <v>236</v>
      </c>
      <c r="F1380" s="570">
        <v>48</v>
      </c>
      <c r="G1380" s="570">
        <v>196</v>
      </c>
      <c r="H1380" s="570">
        <v>55000</v>
      </c>
      <c r="I1380" s="569"/>
      <c r="J1380" s="121"/>
      <c r="K1380" s="121"/>
      <c r="L1380" s="121"/>
      <c r="M1380" s="570"/>
      <c r="N1380" s="569"/>
      <c r="O1380" s="569"/>
      <c r="P1380" s="569"/>
      <c r="Q1380" s="121"/>
      <c r="R1380" s="121" t="s">
        <v>6356</v>
      </c>
      <c r="S1380" s="121" t="s">
        <v>2716</v>
      </c>
      <c r="T1380" s="121" t="s">
        <v>6306</v>
      </c>
      <c r="U1380" s="121">
        <v>0</v>
      </c>
      <c r="V1380" s="121" t="s">
        <v>2719</v>
      </c>
      <c r="W1380" s="121" t="s">
        <v>2720</v>
      </c>
      <c r="X1380" s="121" t="s">
        <v>2410</v>
      </c>
      <c r="Y1380" s="121" t="s">
        <v>3878</v>
      </c>
      <c r="Z1380" s="121" t="s">
        <v>2768</v>
      </c>
      <c r="AA1380" s="121" t="s">
        <v>3092</v>
      </c>
      <c r="AB1380" s="121" t="s">
        <v>6357</v>
      </c>
      <c r="AC1380" s="121" t="s">
        <v>2103</v>
      </c>
      <c r="AD1380" s="121" t="s">
        <v>2788</v>
      </c>
      <c r="AE1380" s="121" t="s">
        <v>6345</v>
      </c>
      <c r="AF1380" s="121"/>
      <c r="AG1380" s="121"/>
      <c r="AH1380" s="121"/>
      <c r="AI1380" s="551"/>
      <c r="AJ1380" s="551"/>
      <c r="AK1380" s="551"/>
      <c r="AL1380" s="551"/>
      <c r="AM1380" s="551"/>
      <c r="AN1380" s="551"/>
      <c r="AO1380" s="551"/>
      <c r="AP1380" s="551"/>
      <c r="AQ1380" s="551"/>
      <c r="AR1380" s="551"/>
      <c r="AS1380" s="551"/>
      <c r="AT1380" s="551"/>
      <c r="AU1380" s="551"/>
      <c r="AV1380" s="551"/>
      <c r="AW1380" s="551"/>
      <c r="AX1380" s="551"/>
    </row>
    <row r="1381">
      <c r="A1381" s="570" t="s">
        <v>6121</v>
      </c>
      <c r="B1381" s="570" t="s">
        <v>6358</v>
      </c>
      <c r="C1381" s="570" t="s">
        <v>84</v>
      </c>
      <c r="D1381" s="570" t="s">
        <v>6123</v>
      </c>
      <c r="E1381" s="570" t="s">
        <v>236</v>
      </c>
      <c r="F1381" s="570">
        <v>48</v>
      </c>
      <c r="G1381" s="570">
        <v>196</v>
      </c>
      <c r="H1381" s="570">
        <v>55000</v>
      </c>
      <c r="I1381" s="569"/>
      <c r="J1381" s="121"/>
      <c r="K1381" s="121"/>
      <c r="L1381" s="121"/>
      <c r="M1381" s="570"/>
      <c r="N1381" s="569"/>
      <c r="O1381" s="569"/>
      <c r="P1381" s="569"/>
      <c r="Q1381" s="121"/>
      <c r="R1381" s="121" t="s">
        <v>6358</v>
      </c>
      <c r="S1381" s="121" t="s">
        <v>2716</v>
      </c>
      <c r="T1381" s="121" t="s">
        <v>6306</v>
      </c>
      <c r="U1381" s="121">
        <v>0</v>
      </c>
      <c r="V1381" s="121" t="s">
        <v>2719</v>
      </c>
      <c r="W1381" s="121" t="s">
        <v>2719</v>
      </c>
      <c r="X1381" s="121" t="s">
        <v>2410</v>
      </c>
      <c r="Y1381" s="121" t="s">
        <v>3878</v>
      </c>
      <c r="Z1381" s="121" t="s">
        <v>2768</v>
      </c>
      <c r="AA1381" s="121" t="s">
        <v>3092</v>
      </c>
      <c r="AB1381" s="121" t="s">
        <v>6359</v>
      </c>
      <c r="AC1381" s="121" t="s">
        <v>2103</v>
      </c>
      <c r="AD1381" s="121" t="s">
        <v>2788</v>
      </c>
      <c r="AE1381" s="121" t="s">
        <v>6345</v>
      </c>
      <c r="AF1381" s="121"/>
      <c r="AG1381" s="121"/>
      <c r="AH1381" s="121"/>
      <c r="AI1381" s="551"/>
      <c r="AJ1381" s="551"/>
      <c r="AK1381" s="551"/>
      <c r="AL1381" s="551"/>
      <c r="AM1381" s="551"/>
      <c r="AN1381" s="551"/>
      <c r="AO1381" s="551"/>
      <c r="AP1381" s="551"/>
      <c r="AQ1381" s="551"/>
      <c r="AR1381" s="551"/>
      <c r="AS1381" s="551"/>
      <c r="AT1381" s="551"/>
      <c r="AU1381" s="551"/>
      <c r="AV1381" s="551"/>
      <c r="AW1381" s="551"/>
      <c r="AX1381" s="551"/>
    </row>
    <row r="1382">
      <c r="A1382" s="570" t="s">
        <v>6121</v>
      </c>
      <c r="B1382" s="570" t="s">
        <v>6360</v>
      </c>
      <c r="C1382" s="570" t="s">
        <v>84</v>
      </c>
      <c r="D1382" s="570" t="s">
        <v>6123</v>
      </c>
      <c r="E1382" s="570" t="s">
        <v>236</v>
      </c>
      <c r="F1382" s="570">
        <v>24</v>
      </c>
      <c r="G1382" s="570">
        <v>64</v>
      </c>
      <c r="H1382" s="570">
        <v>1500</v>
      </c>
      <c r="I1382" s="569"/>
      <c r="J1382" s="121"/>
      <c r="K1382" s="121"/>
      <c r="L1382" s="121"/>
      <c r="M1382" s="570"/>
      <c r="N1382" s="569"/>
      <c r="O1382" s="569"/>
      <c r="P1382" s="569"/>
      <c r="Q1382" s="121"/>
      <c r="R1382" s="121" t="s">
        <v>6360</v>
      </c>
      <c r="S1382" s="121" t="s">
        <v>2742</v>
      </c>
      <c r="T1382" s="121" t="s">
        <v>3186</v>
      </c>
      <c r="U1382" s="121">
        <v>0</v>
      </c>
      <c r="V1382" s="121" t="s">
        <v>3164</v>
      </c>
      <c r="W1382" s="121" t="s">
        <v>2869</v>
      </c>
      <c r="X1382" s="121" t="s">
        <v>2410</v>
      </c>
      <c r="Y1382" s="121" t="s">
        <v>2465</v>
      </c>
      <c r="Z1382" s="121" t="s">
        <v>3155</v>
      </c>
      <c r="AA1382" s="121" t="s">
        <v>3222</v>
      </c>
      <c r="AB1382" s="121" t="s">
        <v>6361</v>
      </c>
      <c r="AC1382" s="121" t="s">
        <v>2103</v>
      </c>
      <c r="AD1382" s="121" t="s">
        <v>3224</v>
      </c>
      <c r="AE1382" s="121" t="s">
        <v>3225</v>
      </c>
      <c r="AF1382" s="121"/>
      <c r="AG1382" s="121"/>
      <c r="AH1382" s="121"/>
      <c r="AI1382" s="551"/>
      <c r="AJ1382" s="551"/>
      <c r="AK1382" s="551"/>
      <c r="AL1382" s="551"/>
      <c r="AM1382" s="551"/>
      <c r="AN1382" s="551"/>
      <c r="AO1382" s="551"/>
      <c r="AP1382" s="551"/>
      <c r="AQ1382" s="551"/>
      <c r="AR1382" s="551"/>
      <c r="AS1382" s="551"/>
      <c r="AT1382" s="551"/>
      <c r="AU1382" s="551"/>
      <c r="AV1382" s="551"/>
      <c r="AW1382" s="551"/>
      <c r="AX1382" s="551"/>
    </row>
    <row r="1383">
      <c r="A1383" s="570" t="s">
        <v>6121</v>
      </c>
      <c r="B1383" s="570" t="s">
        <v>6362</v>
      </c>
      <c r="C1383" s="570" t="s">
        <v>84</v>
      </c>
      <c r="D1383" s="570" t="s">
        <v>6123</v>
      </c>
      <c r="E1383" s="570" t="s">
        <v>236</v>
      </c>
      <c r="F1383" s="570">
        <v>20</v>
      </c>
      <c r="G1383" s="570">
        <v>48</v>
      </c>
      <c r="H1383" s="570">
        <v>550</v>
      </c>
      <c r="I1383" s="569"/>
      <c r="J1383" s="121"/>
      <c r="K1383" s="121"/>
      <c r="L1383" s="121"/>
      <c r="M1383" s="570"/>
      <c r="N1383" s="569"/>
      <c r="O1383" s="569"/>
      <c r="P1383" s="569"/>
      <c r="Q1383" s="121"/>
      <c r="R1383" s="121" t="s">
        <v>6363</v>
      </c>
      <c r="S1383" s="121" t="s">
        <v>2742</v>
      </c>
      <c r="T1383" s="121" t="s">
        <v>3251</v>
      </c>
      <c r="U1383" s="121">
        <v>0</v>
      </c>
      <c r="V1383" s="121" t="s">
        <v>2720</v>
      </c>
      <c r="W1383" s="121" t="s">
        <v>2950</v>
      </c>
      <c r="X1383" s="121" t="s">
        <v>2410</v>
      </c>
      <c r="Y1383" s="121" t="s">
        <v>2465</v>
      </c>
      <c r="Z1383" s="121" t="s">
        <v>3155</v>
      </c>
      <c r="AA1383" s="121" t="s">
        <v>3092</v>
      </c>
      <c r="AB1383" s="121" t="s">
        <v>6364</v>
      </c>
      <c r="AC1383" s="121" t="s">
        <v>2103</v>
      </c>
      <c r="AD1383" s="121" t="s">
        <v>2747</v>
      </c>
      <c r="AE1383" s="121" t="s">
        <v>6365</v>
      </c>
      <c r="AF1383" s="121"/>
      <c r="AG1383" s="121"/>
      <c r="AH1383" s="121"/>
      <c r="AI1383" s="551"/>
      <c r="AJ1383" s="551"/>
      <c r="AK1383" s="551"/>
      <c r="AL1383" s="551"/>
      <c r="AM1383" s="551"/>
      <c r="AN1383" s="551"/>
      <c r="AO1383" s="551"/>
      <c r="AP1383" s="551"/>
      <c r="AQ1383" s="551"/>
      <c r="AR1383" s="551"/>
      <c r="AS1383" s="551"/>
      <c r="AT1383" s="551"/>
      <c r="AU1383" s="551"/>
      <c r="AV1383" s="551"/>
      <c r="AW1383" s="551"/>
      <c r="AX1383" s="551"/>
    </row>
    <row r="1384">
      <c r="A1384" s="570" t="s">
        <v>6121</v>
      </c>
      <c r="B1384" s="570" t="s">
        <v>6366</v>
      </c>
      <c r="C1384" s="570" t="s">
        <v>84</v>
      </c>
      <c r="D1384" s="570" t="s">
        <v>6123</v>
      </c>
      <c r="E1384" s="570" t="s">
        <v>236</v>
      </c>
      <c r="F1384" s="570">
        <v>20</v>
      </c>
      <c r="G1384" s="570">
        <v>48</v>
      </c>
      <c r="H1384" s="570">
        <v>550</v>
      </c>
      <c r="I1384" s="569"/>
      <c r="J1384" s="121"/>
      <c r="K1384" s="121"/>
      <c r="L1384" s="121"/>
      <c r="M1384" s="570"/>
      <c r="N1384" s="569"/>
      <c r="O1384" s="569"/>
      <c r="P1384" s="569"/>
      <c r="Q1384" s="121"/>
      <c r="R1384" s="121" t="s">
        <v>6367</v>
      </c>
      <c r="S1384" s="121" t="s">
        <v>2742</v>
      </c>
      <c r="T1384" s="121" t="s">
        <v>3251</v>
      </c>
      <c r="U1384" s="121">
        <v>0</v>
      </c>
      <c r="V1384" s="121" t="s">
        <v>2720</v>
      </c>
      <c r="W1384" s="121" t="s">
        <v>2950</v>
      </c>
      <c r="X1384" s="121" t="s">
        <v>2410</v>
      </c>
      <c r="Y1384" s="121" t="s">
        <v>2465</v>
      </c>
      <c r="Z1384" s="121" t="s">
        <v>3155</v>
      </c>
      <c r="AA1384" s="121" t="s">
        <v>3092</v>
      </c>
      <c r="AB1384" s="121" t="s">
        <v>5191</v>
      </c>
      <c r="AC1384" s="121" t="s">
        <v>2103</v>
      </c>
      <c r="AD1384" s="121" t="s">
        <v>2747</v>
      </c>
      <c r="AE1384" s="121" t="s">
        <v>5192</v>
      </c>
      <c r="AF1384" s="121"/>
      <c r="AG1384" s="121"/>
      <c r="AH1384" s="121"/>
      <c r="AI1384" s="551"/>
      <c r="AJ1384" s="551"/>
      <c r="AK1384" s="551"/>
      <c r="AL1384" s="551"/>
      <c r="AM1384" s="551"/>
      <c r="AN1384" s="551"/>
      <c r="AO1384" s="551"/>
      <c r="AP1384" s="551"/>
      <c r="AQ1384" s="551"/>
      <c r="AR1384" s="551"/>
      <c r="AS1384" s="551"/>
      <c r="AT1384" s="551"/>
      <c r="AU1384" s="551"/>
      <c r="AV1384" s="551"/>
      <c r="AW1384" s="551"/>
      <c r="AX1384" s="551"/>
    </row>
    <row r="1385">
      <c r="A1385" s="570" t="s">
        <v>6121</v>
      </c>
      <c r="B1385" s="570" t="s">
        <v>6368</v>
      </c>
      <c r="C1385" s="570" t="s">
        <v>84</v>
      </c>
      <c r="D1385" s="570" t="s">
        <v>6123</v>
      </c>
      <c r="E1385" s="570" t="s">
        <v>236</v>
      </c>
      <c r="F1385" s="570">
        <v>20</v>
      </c>
      <c r="G1385" s="570">
        <v>48</v>
      </c>
      <c r="H1385" s="570">
        <v>550</v>
      </c>
      <c r="I1385" s="569"/>
      <c r="J1385" s="121"/>
      <c r="K1385" s="121"/>
      <c r="L1385" s="121"/>
      <c r="M1385" s="570"/>
      <c r="N1385" s="569"/>
      <c r="O1385" s="569"/>
      <c r="P1385" s="569"/>
      <c r="Q1385" s="121"/>
      <c r="R1385" s="121" t="s">
        <v>6369</v>
      </c>
      <c r="S1385" s="121" t="s">
        <v>2742</v>
      </c>
      <c r="T1385" s="121" t="s">
        <v>3251</v>
      </c>
      <c r="U1385" s="121">
        <v>0</v>
      </c>
      <c r="V1385" s="121" t="s">
        <v>2720</v>
      </c>
      <c r="W1385" s="121" t="s">
        <v>2950</v>
      </c>
      <c r="X1385" s="121" t="s">
        <v>2410</v>
      </c>
      <c r="Y1385" s="121" t="s">
        <v>2465</v>
      </c>
      <c r="Z1385" s="121" t="s">
        <v>3155</v>
      </c>
      <c r="AA1385" s="121" t="s">
        <v>3092</v>
      </c>
      <c r="AB1385" s="121" t="s">
        <v>6364</v>
      </c>
      <c r="AC1385" s="121" t="s">
        <v>2103</v>
      </c>
      <c r="AD1385" s="121" t="s">
        <v>2747</v>
      </c>
      <c r="AE1385" s="121" t="s">
        <v>6365</v>
      </c>
      <c r="AF1385" s="121"/>
      <c r="AG1385" s="121"/>
      <c r="AH1385" s="121"/>
      <c r="AI1385" s="551"/>
      <c r="AJ1385" s="551"/>
      <c r="AK1385" s="551"/>
      <c r="AL1385" s="551"/>
      <c r="AM1385" s="551"/>
      <c r="AN1385" s="551"/>
      <c r="AO1385" s="551"/>
      <c r="AP1385" s="551"/>
      <c r="AQ1385" s="551"/>
      <c r="AR1385" s="551"/>
      <c r="AS1385" s="551"/>
      <c r="AT1385" s="551"/>
      <c r="AU1385" s="551"/>
      <c r="AV1385" s="551"/>
      <c r="AW1385" s="551"/>
      <c r="AX1385" s="551"/>
    </row>
    <row r="1386">
      <c r="A1386" s="570" t="s">
        <v>6121</v>
      </c>
      <c r="B1386" s="570" t="s">
        <v>6370</v>
      </c>
      <c r="C1386" s="570" t="s">
        <v>84</v>
      </c>
      <c r="D1386" s="570" t="s">
        <v>6123</v>
      </c>
      <c r="E1386" s="570" t="s">
        <v>236</v>
      </c>
      <c r="F1386" s="570">
        <v>20</v>
      </c>
      <c r="G1386" s="570">
        <v>48</v>
      </c>
      <c r="H1386" s="570">
        <v>550</v>
      </c>
      <c r="I1386" s="569"/>
      <c r="J1386" s="121"/>
      <c r="K1386" s="121"/>
      <c r="L1386" s="121"/>
      <c r="M1386" s="570"/>
      <c r="N1386" s="569"/>
      <c r="O1386" s="569"/>
      <c r="P1386" s="569"/>
      <c r="Q1386" s="121"/>
      <c r="R1386" s="121" t="s">
        <v>6371</v>
      </c>
      <c r="S1386" s="121" t="s">
        <v>2742</v>
      </c>
      <c r="T1386" s="121" t="s">
        <v>3251</v>
      </c>
      <c r="U1386" s="121">
        <v>0</v>
      </c>
      <c r="V1386" s="121" t="s">
        <v>2720</v>
      </c>
      <c r="W1386" s="121" t="s">
        <v>2950</v>
      </c>
      <c r="X1386" s="121" t="s">
        <v>2410</v>
      </c>
      <c r="Y1386" s="121" t="s">
        <v>2465</v>
      </c>
      <c r="Z1386" s="121" t="s">
        <v>3155</v>
      </c>
      <c r="AA1386" s="121" t="s">
        <v>3092</v>
      </c>
      <c r="AB1386" s="121" t="s">
        <v>6372</v>
      </c>
      <c r="AC1386" s="121" t="s">
        <v>2103</v>
      </c>
      <c r="AD1386" s="121" t="s">
        <v>2747</v>
      </c>
      <c r="AE1386" s="121" t="s">
        <v>5167</v>
      </c>
      <c r="AF1386" s="121"/>
      <c r="AG1386" s="121"/>
      <c r="AH1386" s="121"/>
      <c r="AI1386" s="551"/>
      <c r="AJ1386" s="551"/>
      <c r="AK1386" s="551"/>
      <c r="AL1386" s="551"/>
      <c r="AM1386" s="551"/>
      <c r="AN1386" s="551"/>
      <c r="AO1386" s="551"/>
      <c r="AP1386" s="551"/>
      <c r="AQ1386" s="551"/>
      <c r="AR1386" s="551"/>
      <c r="AS1386" s="551"/>
      <c r="AT1386" s="551"/>
      <c r="AU1386" s="551"/>
      <c r="AV1386" s="551"/>
      <c r="AW1386" s="551"/>
      <c r="AX1386" s="551"/>
    </row>
    <row r="1387">
      <c r="A1387" s="570" t="s">
        <v>6121</v>
      </c>
      <c r="B1387" s="570" t="s">
        <v>6373</v>
      </c>
      <c r="C1387" s="570" t="s">
        <v>84</v>
      </c>
      <c r="D1387" s="570" t="s">
        <v>6123</v>
      </c>
      <c r="E1387" s="570" t="s">
        <v>236</v>
      </c>
      <c r="F1387" s="570">
        <v>20</v>
      </c>
      <c r="G1387" s="570">
        <v>48</v>
      </c>
      <c r="H1387" s="570">
        <v>550</v>
      </c>
      <c r="I1387" s="569"/>
      <c r="J1387" s="121"/>
      <c r="K1387" s="121"/>
      <c r="L1387" s="121"/>
      <c r="M1387" s="570"/>
      <c r="N1387" s="569"/>
      <c r="O1387" s="569"/>
      <c r="P1387" s="569"/>
      <c r="Q1387" s="121"/>
      <c r="R1387" s="121" t="s">
        <v>6374</v>
      </c>
      <c r="S1387" s="121" t="s">
        <v>2742</v>
      </c>
      <c r="T1387" s="121" t="s">
        <v>3251</v>
      </c>
      <c r="U1387" s="121">
        <v>0</v>
      </c>
      <c r="V1387" s="121" t="s">
        <v>2720</v>
      </c>
      <c r="W1387" s="121" t="s">
        <v>2950</v>
      </c>
      <c r="X1387" s="121" t="s">
        <v>2410</v>
      </c>
      <c r="Y1387" s="121" t="s">
        <v>2465</v>
      </c>
      <c r="Z1387" s="121" t="s">
        <v>3155</v>
      </c>
      <c r="AA1387" s="121" t="s">
        <v>3092</v>
      </c>
      <c r="AB1387" s="121" t="s">
        <v>6375</v>
      </c>
      <c r="AC1387" s="121" t="s">
        <v>2103</v>
      </c>
      <c r="AD1387" s="121" t="s">
        <v>2747</v>
      </c>
      <c r="AE1387" s="121" t="s">
        <v>5167</v>
      </c>
      <c r="AF1387" s="121"/>
      <c r="AG1387" s="121"/>
      <c r="AH1387" s="121"/>
      <c r="AI1387" s="551"/>
      <c r="AJ1387" s="551"/>
      <c r="AK1387" s="551"/>
      <c r="AL1387" s="551"/>
      <c r="AM1387" s="551"/>
      <c r="AN1387" s="551"/>
      <c r="AO1387" s="551"/>
      <c r="AP1387" s="551"/>
      <c r="AQ1387" s="551"/>
      <c r="AR1387" s="551"/>
      <c r="AS1387" s="551"/>
      <c r="AT1387" s="551"/>
      <c r="AU1387" s="551"/>
      <c r="AV1387" s="551"/>
      <c r="AW1387" s="551"/>
      <c r="AX1387" s="551"/>
    </row>
    <row r="1388">
      <c r="A1388" s="570" t="s">
        <v>6121</v>
      </c>
      <c r="B1388" s="570" t="s">
        <v>6376</v>
      </c>
      <c r="C1388" s="570" t="s">
        <v>84</v>
      </c>
      <c r="D1388" s="570" t="s">
        <v>6123</v>
      </c>
      <c r="E1388" s="570" t="s">
        <v>236</v>
      </c>
      <c r="F1388" s="570">
        <v>20</v>
      </c>
      <c r="G1388" s="570">
        <v>48</v>
      </c>
      <c r="H1388" s="570">
        <v>550</v>
      </c>
      <c r="I1388" s="569"/>
      <c r="J1388" s="121"/>
      <c r="K1388" s="121"/>
      <c r="L1388" s="121"/>
      <c r="M1388" s="570"/>
      <c r="N1388" s="569"/>
      <c r="O1388" s="569"/>
      <c r="P1388" s="569"/>
      <c r="Q1388" s="121"/>
      <c r="R1388" s="121" t="s">
        <v>6377</v>
      </c>
      <c r="S1388" s="121" t="s">
        <v>2742</v>
      </c>
      <c r="T1388" s="121" t="s">
        <v>3251</v>
      </c>
      <c r="U1388" s="121">
        <v>0</v>
      </c>
      <c r="V1388" s="121" t="s">
        <v>2720</v>
      </c>
      <c r="W1388" s="121" t="s">
        <v>2950</v>
      </c>
      <c r="X1388" s="121" t="s">
        <v>2410</v>
      </c>
      <c r="Y1388" s="121" t="s">
        <v>2465</v>
      </c>
      <c r="Z1388" s="121" t="s">
        <v>3155</v>
      </c>
      <c r="AA1388" s="121" t="s">
        <v>3092</v>
      </c>
      <c r="AB1388" s="121" t="s">
        <v>6372</v>
      </c>
      <c r="AC1388" s="121" t="s">
        <v>2103</v>
      </c>
      <c r="AD1388" s="121" t="s">
        <v>2747</v>
      </c>
      <c r="AE1388" s="121" t="s">
        <v>5167</v>
      </c>
      <c r="AF1388" s="121"/>
      <c r="AG1388" s="121"/>
      <c r="AH1388" s="121"/>
      <c r="AI1388" s="551"/>
      <c r="AJ1388" s="551"/>
      <c r="AK1388" s="551"/>
      <c r="AL1388" s="551"/>
      <c r="AM1388" s="551"/>
      <c r="AN1388" s="551"/>
      <c r="AO1388" s="551"/>
      <c r="AP1388" s="551"/>
      <c r="AQ1388" s="551"/>
      <c r="AR1388" s="551"/>
      <c r="AS1388" s="551"/>
      <c r="AT1388" s="551"/>
      <c r="AU1388" s="551"/>
      <c r="AV1388" s="551"/>
      <c r="AW1388" s="551"/>
      <c r="AX1388" s="551"/>
    </row>
    <row r="1389">
      <c r="A1389" s="570" t="s">
        <v>6121</v>
      </c>
      <c r="B1389" s="570" t="s">
        <v>6378</v>
      </c>
      <c r="C1389" s="570" t="s">
        <v>84</v>
      </c>
      <c r="D1389" s="570" t="s">
        <v>6123</v>
      </c>
      <c r="E1389" s="570" t="s">
        <v>236</v>
      </c>
      <c r="F1389" s="570">
        <v>20</v>
      </c>
      <c r="G1389" s="570">
        <v>48</v>
      </c>
      <c r="H1389" s="570">
        <v>550</v>
      </c>
      <c r="I1389" s="569"/>
      <c r="J1389" s="121"/>
      <c r="K1389" s="121"/>
      <c r="L1389" s="121"/>
      <c r="M1389" s="570"/>
      <c r="N1389" s="569"/>
      <c r="O1389" s="569"/>
      <c r="P1389" s="569"/>
      <c r="Q1389" s="121"/>
      <c r="R1389" s="121" t="s">
        <v>6379</v>
      </c>
      <c r="S1389" s="121" t="s">
        <v>2742</v>
      </c>
      <c r="T1389" s="121" t="s">
        <v>3251</v>
      </c>
      <c r="U1389" s="121">
        <v>0</v>
      </c>
      <c r="V1389" s="121" t="s">
        <v>2720</v>
      </c>
      <c r="W1389" s="121" t="s">
        <v>2950</v>
      </c>
      <c r="X1389" s="121" t="s">
        <v>2410</v>
      </c>
      <c r="Y1389" s="121" t="s">
        <v>2465</v>
      </c>
      <c r="Z1389" s="121" t="s">
        <v>3155</v>
      </c>
      <c r="AA1389" s="121" t="s">
        <v>3092</v>
      </c>
      <c r="AB1389" s="121" t="s">
        <v>5170</v>
      </c>
      <c r="AC1389" s="121" t="s">
        <v>2103</v>
      </c>
      <c r="AD1389" s="121" t="s">
        <v>2747</v>
      </c>
      <c r="AE1389" s="121" t="s">
        <v>5167</v>
      </c>
      <c r="AF1389" s="121"/>
      <c r="AG1389" s="121"/>
      <c r="AH1389" s="121"/>
      <c r="AI1389" s="551"/>
      <c r="AJ1389" s="551"/>
      <c r="AK1389" s="551"/>
      <c r="AL1389" s="551"/>
      <c r="AM1389" s="551"/>
      <c r="AN1389" s="551"/>
      <c r="AO1389" s="551"/>
      <c r="AP1389" s="551"/>
      <c r="AQ1389" s="551"/>
      <c r="AR1389" s="551"/>
      <c r="AS1389" s="551"/>
      <c r="AT1389" s="551"/>
      <c r="AU1389" s="551"/>
      <c r="AV1389" s="551"/>
      <c r="AW1389" s="551"/>
      <c r="AX1389" s="551"/>
    </row>
    <row r="1390">
      <c r="A1390" s="570" t="s">
        <v>6121</v>
      </c>
      <c r="B1390" s="570" t="s">
        <v>6380</v>
      </c>
      <c r="C1390" s="570" t="s">
        <v>84</v>
      </c>
      <c r="D1390" s="570" t="s">
        <v>6123</v>
      </c>
      <c r="E1390" s="570" t="s">
        <v>236</v>
      </c>
      <c r="F1390" s="570">
        <v>20</v>
      </c>
      <c r="G1390" s="570">
        <v>48</v>
      </c>
      <c r="H1390" s="570">
        <v>550</v>
      </c>
      <c r="I1390" s="569"/>
      <c r="J1390" s="121"/>
      <c r="K1390" s="121"/>
      <c r="L1390" s="121"/>
      <c r="M1390" s="570"/>
      <c r="N1390" s="569"/>
      <c r="O1390" s="569"/>
      <c r="P1390" s="569"/>
      <c r="Q1390" s="121"/>
      <c r="R1390" s="121" t="s">
        <v>6381</v>
      </c>
      <c r="S1390" s="121" t="s">
        <v>2742</v>
      </c>
      <c r="T1390" s="121" t="s">
        <v>3251</v>
      </c>
      <c r="U1390" s="121">
        <v>0</v>
      </c>
      <c r="V1390" s="121" t="s">
        <v>2720</v>
      </c>
      <c r="W1390" s="121" t="s">
        <v>2950</v>
      </c>
      <c r="X1390" s="121" t="s">
        <v>2410</v>
      </c>
      <c r="Y1390" s="121" t="s">
        <v>2465</v>
      </c>
      <c r="Z1390" s="121" t="s">
        <v>3155</v>
      </c>
      <c r="AA1390" s="121" t="s">
        <v>3092</v>
      </c>
      <c r="AB1390" s="121" t="s">
        <v>6382</v>
      </c>
      <c r="AC1390" s="121" t="s">
        <v>2103</v>
      </c>
      <c r="AD1390" s="121" t="s">
        <v>2747</v>
      </c>
      <c r="AE1390" s="121" t="s">
        <v>6365</v>
      </c>
      <c r="AF1390" s="121"/>
      <c r="AG1390" s="121"/>
      <c r="AH1390" s="121"/>
      <c r="AI1390" s="551"/>
      <c r="AJ1390" s="551"/>
      <c r="AK1390" s="551"/>
      <c r="AL1390" s="551"/>
      <c r="AM1390" s="551"/>
      <c r="AN1390" s="551"/>
      <c r="AO1390" s="551"/>
      <c r="AP1390" s="551"/>
      <c r="AQ1390" s="551"/>
      <c r="AR1390" s="551"/>
      <c r="AS1390" s="551"/>
      <c r="AT1390" s="551"/>
      <c r="AU1390" s="551"/>
      <c r="AV1390" s="551"/>
      <c r="AW1390" s="551"/>
      <c r="AX1390" s="551"/>
    </row>
    <row r="1391">
      <c r="A1391" s="570" t="s">
        <v>6121</v>
      </c>
      <c r="B1391" s="570" t="s">
        <v>6383</v>
      </c>
      <c r="C1391" s="570" t="s">
        <v>84</v>
      </c>
      <c r="D1391" s="570" t="s">
        <v>6123</v>
      </c>
      <c r="E1391" s="570" t="s">
        <v>236</v>
      </c>
      <c r="F1391" s="570">
        <v>10</v>
      </c>
      <c r="G1391" s="570">
        <v>32</v>
      </c>
      <c r="H1391" s="570">
        <v>500</v>
      </c>
      <c r="I1391" s="569"/>
      <c r="J1391" s="121"/>
      <c r="K1391" s="121"/>
      <c r="L1391" s="121"/>
      <c r="M1391" s="570"/>
      <c r="N1391" s="569"/>
      <c r="O1391" s="569"/>
      <c r="P1391" s="569"/>
      <c r="Q1391" s="121"/>
      <c r="R1391" s="121" t="s">
        <v>6383</v>
      </c>
      <c r="S1391" s="121" t="s">
        <v>2742</v>
      </c>
      <c r="T1391" s="121" t="s">
        <v>3251</v>
      </c>
      <c r="U1391" s="121">
        <v>0</v>
      </c>
      <c r="V1391" s="121" t="s">
        <v>3164</v>
      </c>
      <c r="W1391" s="121" t="s">
        <v>2969</v>
      </c>
      <c r="X1391" s="121" t="s">
        <v>2410</v>
      </c>
      <c r="Y1391" s="121" t="s">
        <v>2465</v>
      </c>
      <c r="Z1391" s="121" t="s">
        <v>3155</v>
      </c>
      <c r="AA1391" s="121" t="s">
        <v>3092</v>
      </c>
      <c r="AB1391" s="121" t="s">
        <v>6384</v>
      </c>
      <c r="AC1391" s="121" t="s">
        <v>2103</v>
      </c>
      <c r="AD1391" s="121" t="s">
        <v>2747</v>
      </c>
      <c r="AE1391" s="121" t="s">
        <v>3376</v>
      </c>
      <c r="AF1391" s="121"/>
      <c r="AG1391" s="121"/>
      <c r="AH1391" s="121"/>
      <c r="AI1391" s="551"/>
      <c r="AJ1391" s="551"/>
      <c r="AK1391" s="551"/>
      <c r="AL1391" s="551"/>
      <c r="AM1391" s="551"/>
      <c r="AN1391" s="551"/>
      <c r="AO1391" s="551"/>
      <c r="AP1391" s="551"/>
      <c r="AQ1391" s="551"/>
      <c r="AR1391" s="551"/>
      <c r="AS1391" s="551"/>
      <c r="AT1391" s="551"/>
      <c r="AU1391" s="551"/>
      <c r="AV1391" s="551"/>
      <c r="AW1391" s="551"/>
      <c r="AX1391" s="551"/>
    </row>
    <row r="1392">
      <c r="A1392" s="570" t="s">
        <v>6121</v>
      </c>
      <c r="B1392" s="570" t="s">
        <v>6385</v>
      </c>
      <c r="C1392" s="570" t="s">
        <v>84</v>
      </c>
      <c r="D1392" s="570" t="s">
        <v>6123</v>
      </c>
      <c r="E1392" s="570" t="s">
        <v>236</v>
      </c>
      <c r="F1392" s="570">
        <v>10</v>
      </c>
      <c r="G1392" s="570">
        <v>32</v>
      </c>
      <c r="H1392" s="570">
        <v>500</v>
      </c>
      <c r="I1392" s="569"/>
      <c r="J1392" s="121"/>
      <c r="K1392" s="121"/>
      <c r="L1392" s="121"/>
      <c r="M1392" s="570"/>
      <c r="N1392" s="569"/>
      <c r="O1392" s="569"/>
      <c r="P1392" s="569"/>
      <c r="Q1392" s="121"/>
      <c r="R1392" s="121" t="s">
        <v>6385</v>
      </c>
      <c r="S1392" s="121" t="s">
        <v>2742</v>
      </c>
      <c r="T1392" s="121" t="s">
        <v>3251</v>
      </c>
      <c r="U1392" s="121">
        <v>0</v>
      </c>
      <c r="V1392" s="121" t="s">
        <v>3164</v>
      </c>
      <c r="W1392" s="121" t="s">
        <v>2767</v>
      </c>
      <c r="X1392" s="121" t="s">
        <v>2410</v>
      </c>
      <c r="Y1392" s="121" t="s">
        <v>2465</v>
      </c>
      <c r="Z1392" s="121" t="s">
        <v>3155</v>
      </c>
      <c r="AA1392" s="121" t="s">
        <v>3092</v>
      </c>
      <c r="AB1392" s="121" t="s">
        <v>6386</v>
      </c>
      <c r="AC1392" s="121" t="s">
        <v>2103</v>
      </c>
      <c r="AD1392" s="121" t="s">
        <v>2747</v>
      </c>
      <c r="AE1392" s="121" t="s">
        <v>3445</v>
      </c>
      <c r="AF1392" s="121"/>
      <c r="AG1392" s="121"/>
      <c r="AH1392" s="121"/>
      <c r="AI1392" s="551"/>
      <c r="AJ1392" s="551"/>
      <c r="AK1392" s="551"/>
      <c r="AL1392" s="551"/>
      <c r="AM1392" s="551"/>
      <c r="AN1392" s="551"/>
      <c r="AO1392" s="551"/>
      <c r="AP1392" s="551"/>
      <c r="AQ1392" s="551"/>
      <c r="AR1392" s="551"/>
      <c r="AS1392" s="551"/>
      <c r="AT1392" s="551"/>
      <c r="AU1392" s="551"/>
      <c r="AV1392" s="551"/>
      <c r="AW1392" s="551"/>
      <c r="AX1392" s="551"/>
    </row>
    <row r="1393">
      <c r="A1393" s="570" t="s">
        <v>6121</v>
      </c>
      <c r="B1393" s="570" t="s">
        <v>6387</v>
      </c>
      <c r="C1393" s="570" t="s">
        <v>84</v>
      </c>
      <c r="D1393" s="570" t="s">
        <v>6123</v>
      </c>
      <c r="E1393" s="570" t="s">
        <v>236</v>
      </c>
      <c r="F1393" s="570">
        <v>10</v>
      </c>
      <c r="G1393" s="570">
        <v>32</v>
      </c>
      <c r="H1393" s="570">
        <v>500</v>
      </c>
      <c r="I1393" s="569"/>
      <c r="J1393" s="121"/>
      <c r="K1393" s="121"/>
      <c r="L1393" s="121"/>
      <c r="M1393" s="570"/>
      <c r="N1393" s="569"/>
      <c r="O1393" s="569"/>
      <c r="P1393" s="569"/>
      <c r="Q1393" s="121"/>
      <c r="R1393" s="121" t="s">
        <v>6387</v>
      </c>
      <c r="S1393" s="121" t="s">
        <v>2742</v>
      </c>
      <c r="T1393" s="121" t="s">
        <v>3251</v>
      </c>
      <c r="U1393" s="121">
        <v>0</v>
      </c>
      <c r="V1393" s="121" t="s">
        <v>3164</v>
      </c>
      <c r="W1393" s="121" t="s">
        <v>2949</v>
      </c>
      <c r="X1393" s="121" t="s">
        <v>2410</v>
      </c>
      <c r="Y1393" s="121" t="s">
        <v>2465</v>
      </c>
      <c r="Z1393" s="121" t="s">
        <v>2785</v>
      </c>
      <c r="AA1393" s="121" t="s">
        <v>3206</v>
      </c>
      <c r="AB1393" s="121" t="s">
        <v>3207</v>
      </c>
      <c r="AC1393" s="121" t="s">
        <v>2103</v>
      </c>
      <c r="AD1393" s="121" t="s">
        <v>2747</v>
      </c>
      <c r="AE1393" s="121" t="s">
        <v>3208</v>
      </c>
      <c r="AF1393" s="121"/>
      <c r="AG1393" s="121"/>
      <c r="AH1393" s="121"/>
      <c r="AI1393" s="551"/>
      <c r="AJ1393" s="551"/>
      <c r="AK1393" s="551"/>
      <c r="AL1393" s="551"/>
      <c r="AM1393" s="551"/>
      <c r="AN1393" s="551"/>
      <c r="AO1393" s="551"/>
      <c r="AP1393" s="551"/>
      <c r="AQ1393" s="551"/>
      <c r="AR1393" s="551"/>
      <c r="AS1393" s="551"/>
      <c r="AT1393" s="551"/>
      <c r="AU1393" s="551"/>
      <c r="AV1393" s="551"/>
      <c r="AW1393" s="551"/>
      <c r="AX1393" s="551"/>
    </row>
    <row r="1394">
      <c r="A1394" s="570" t="s">
        <v>6121</v>
      </c>
      <c r="B1394" s="570" t="s">
        <v>6388</v>
      </c>
      <c r="C1394" s="570" t="s">
        <v>84</v>
      </c>
      <c r="D1394" s="570" t="s">
        <v>6123</v>
      </c>
      <c r="E1394" s="570" t="s">
        <v>236</v>
      </c>
      <c r="F1394" s="570">
        <v>10</v>
      </c>
      <c r="G1394" s="570">
        <v>32</v>
      </c>
      <c r="H1394" s="570">
        <v>500</v>
      </c>
      <c r="I1394" s="569"/>
      <c r="J1394" s="121"/>
      <c r="K1394" s="121"/>
      <c r="L1394" s="121"/>
      <c r="M1394" s="570"/>
      <c r="N1394" s="569"/>
      <c r="O1394" s="569"/>
      <c r="P1394" s="569"/>
      <c r="Q1394" s="121"/>
      <c r="R1394" s="121" t="s">
        <v>6388</v>
      </c>
      <c r="S1394" s="121" t="s">
        <v>2742</v>
      </c>
      <c r="T1394" s="121" t="s">
        <v>3251</v>
      </c>
      <c r="U1394" s="121">
        <v>0</v>
      </c>
      <c r="V1394" s="121" t="s">
        <v>3164</v>
      </c>
      <c r="W1394" s="121" t="s">
        <v>2767</v>
      </c>
      <c r="X1394" s="121" t="s">
        <v>2410</v>
      </c>
      <c r="Y1394" s="121" t="s">
        <v>2465</v>
      </c>
      <c r="Z1394" s="121" t="s">
        <v>2744</v>
      </c>
      <c r="AA1394" s="121" t="s">
        <v>2745</v>
      </c>
      <c r="AB1394" s="121" t="s">
        <v>6389</v>
      </c>
      <c r="AC1394" s="121" t="s">
        <v>2103</v>
      </c>
      <c r="AD1394" s="121" t="s">
        <v>2747</v>
      </c>
      <c r="AE1394" s="121" t="s">
        <v>3440</v>
      </c>
      <c r="AF1394" s="121"/>
      <c r="AG1394" s="121"/>
      <c r="AH1394" s="121"/>
      <c r="AI1394" s="551"/>
      <c r="AJ1394" s="551"/>
      <c r="AK1394" s="551"/>
      <c r="AL1394" s="551"/>
      <c r="AM1394" s="551"/>
      <c r="AN1394" s="551"/>
      <c r="AO1394" s="551"/>
      <c r="AP1394" s="551"/>
      <c r="AQ1394" s="551"/>
      <c r="AR1394" s="551"/>
      <c r="AS1394" s="551"/>
      <c r="AT1394" s="551"/>
      <c r="AU1394" s="551"/>
      <c r="AV1394" s="551"/>
      <c r="AW1394" s="551"/>
      <c r="AX1394" s="551"/>
    </row>
    <row r="1395">
      <c r="A1395" s="570" t="s">
        <v>6121</v>
      </c>
      <c r="B1395" s="570" t="s">
        <v>6390</v>
      </c>
      <c r="C1395" s="570" t="s">
        <v>84</v>
      </c>
      <c r="D1395" s="570" t="s">
        <v>6123</v>
      </c>
      <c r="E1395" s="570" t="s">
        <v>236</v>
      </c>
      <c r="F1395" s="570">
        <v>10</v>
      </c>
      <c r="G1395" s="570">
        <v>32</v>
      </c>
      <c r="H1395" s="570">
        <v>500</v>
      </c>
      <c r="I1395" s="569"/>
      <c r="J1395" s="121"/>
      <c r="K1395" s="121"/>
      <c r="L1395" s="121"/>
      <c r="M1395" s="570"/>
      <c r="N1395" s="569"/>
      <c r="O1395" s="569"/>
      <c r="P1395" s="569"/>
      <c r="Q1395" s="121"/>
      <c r="R1395" s="121" t="s">
        <v>6390</v>
      </c>
      <c r="S1395" s="121" t="s">
        <v>2742</v>
      </c>
      <c r="T1395" s="121" t="s">
        <v>3251</v>
      </c>
      <c r="U1395" s="121">
        <v>0</v>
      </c>
      <c r="V1395" s="121" t="s">
        <v>3164</v>
      </c>
      <c r="W1395" s="121" t="s">
        <v>2969</v>
      </c>
      <c r="X1395" s="121" t="s">
        <v>2410</v>
      </c>
      <c r="Y1395" s="121" t="s">
        <v>2465</v>
      </c>
      <c r="Z1395" s="121" t="s">
        <v>3155</v>
      </c>
      <c r="AA1395" s="121" t="s">
        <v>3092</v>
      </c>
      <c r="AB1395" s="121" t="s">
        <v>3721</v>
      </c>
      <c r="AC1395" s="121" t="s">
        <v>2103</v>
      </c>
      <c r="AD1395" s="121" t="s">
        <v>2747</v>
      </c>
      <c r="AE1395" s="121" t="s">
        <v>3445</v>
      </c>
      <c r="AF1395" s="121"/>
      <c r="AG1395" s="121"/>
      <c r="AH1395" s="121"/>
      <c r="AI1395" s="551"/>
      <c r="AJ1395" s="551"/>
      <c r="AK1395" s="551"/>
      <c r="AL1395" s="551"/>
      <c r="AM1395" s="551"/>
      <c r="AN1395" s="551"/>
      <c r="AO1395" s="551"/>
      <c r="AP1395" s="551"/>
      <c r="AQ1395" s="551"/>
      <c r="AR1395" s="551"/>
      <c r="AS1395" s="551"/>
      <c r="AT1395" s="551"/>
      <c r="AU1395" s="551"/>
      <c r="AV1395" s="551"/>
      <c r="AW1395" s="551"/>
      <c r="AX1395" s="551"/>
    </row>
    <row r="1396">
      <c r="A1396" s="570" t="s">
        <v>6121</v>
      </c>
      <c r="B1396" s="570" t="s">
        <v>6391</v>
      </c>
      <c r="C1396" s="570" t="s">
        <v>84</v>
      </c>
      <c r="D1396" s="570" t="s">
        <v>6123</v>
      </c>
      <c r="E1396" s="570" t="s">
        <v>236</v>
      </c>
      <c r="F1396" s="570">
        <v>10</v>
      </c>
      <c r="G1396" s="570">
        <v>32</v>
      </c>
      <c r="H1396" s="570">
        <v>500</v>
      </c>
      <c r="I1396" s="569"/>
      <c r="J1396" s="121"/>
      <c r="K1396" s="121"/>
      <c r="L1396" s="121"/>
      <c r="M1396" s="570"/>
      <c r="N1396" s="569"/>
      <c r="O1396" s="569"/>
      <c r="P1396" s="569"/>
      <c r="Q1396" s="121"/>
      <c r="R1396" s="121" t="s">
        <v>6391</v>
      </c>
      <c r="S1396" s="121" t="s">
        <v>2742</v>
      </c>
      <c r="T1396" s="121" t="s">
        <v>3251</v>
      </c>
      <c r="U1396" s="121">
        <v>0</v>
      </c>
      <c r="V1396" s="121" t="s">
        <v>3164</v>
      </c>
      <c r="W1396" s="121" t="s">
        <v>3071</v>
      </c>
      <c r="X1396" s="121" t="s">
        <v>2410</v>
      </c>
      <c r="Y1396" s="121" t="s">
        <v>2465</v>
      </c>
      <c r="Z1396" s="121" t="s">
        <v>3155</v>
      </c>
      <c r="AA1396" s="121" t="s">
        <v>3092</v>
      </c>
      <c r="AB1396" s="121" t="s">
        <v>3215</v>
      </c>
      <c r="AC1396" s="121" t="s">
        <v>2103</v>
      </c>
      <c r="AD1396" s="121" t="s">
        <v>2747</v>
      </c>
      <c r="AE1396" s="121" t="s">
        <v>3188</v>
      </c>
      <c r="AF1396" s="121"/>
      <c r="AG1396" s="121"/>
      <c r="AH1396" s="121"/>
      <c r="AI1396" s="551"/>
      <c r="AJ1396" s="551"/>
      <c r="AK1396" s="551"/>
      <c r="AL1396" s="551"/>
      <c r="AM1396" s="551"/>
      <c r="AN1396" s="551"/>
      <c r="AO1396" s="551"/>
      <c r="AP1396" s="551"/>
      <c r="AQ1396" s="551"/>
      <c r="AR1396" s="551"/>
      <c r="AS1396" s="551"/>
      <c r="AT1396" s="551"/>
      <c r="AU1396" s="551"/>
      <c r="AV1396" s="551"/>
      <c r="AW1396" s="551"/>
      <c r="AX1396" s="551"/>
    </row>
    <row r="1397">
      <c r="A1397" s="570" t="s">
        <v>6121</v>
      </c>
      <c r="B1397" s="570" t="s">
        <v>6392</v>
      </c>
      <c r="C1397" s="570" t="s">
        <v>84</v>
      </c>
      <c r="D1397" s="570" t="s">
        <v>6123</v>
      </c>
      <c r="E1397" s="570" t="s">
        <v>236</v>
      </c>
      <c r="F1397" s="570">
        <v>10</v>
      </c>
      <c r="G1397" s="570">
        <v>32</v>
      </c>
      <c r="H1397" s="570">
        <v>500</v>
      </c>
      <c r="I1397" s="569"/>
      <c r="J1397" s="121"/>
      <c r="K1397" s="121"/>
      <c r="L1397" s="121"/>
      <c r="M1397" s="570"/>
      <c r="N1397" s="569"/>
      <c r="O1397" s="569"/>
      <c r="P1397" s="569"/>
      <c r="Q1397" s="121"/>
      <c r="R1397" s="121" t="s">
        <v>6392</v>
      </c>
      <c r="S1397" s="121" t="s">
        <v>2742</v>
      </c>
      <c r="T1397" s="121" t="s">
        <v>3251</v>
      </c>
      <c r="U1397" s="121">
        <v>0</v>
      </c>
      <c r="V1397" s="121" t="s">
        <v>3164</v>
      </c>
      <c r="W1397" s="121" t="s">
        <v>3071</v>
      </c>
      <c r="X1397" s="121" t="s">
        <v>2410</v>
      </c>
      <c r="Y1397" s="121" t="s">
        <v>2465</v>
      </c>
      <c r="Z1397" s="121" t="s">
        <v>3155</v>
      </c>
      <c r="AA1397" s="121" t="s">
        <v>3092</v>
      </c>
      <c r="AB1397" s="121" t="s">
        <v>5194</v>
      </c>
      <c r="AC1397" s="121" t="s">
        <v>2103</v>
      </c>
      <c r="AD1397" s="121" t="s">
        <v>2747</v>
      </c>
      <c r="AE1397" s="121" t="s">
        <v>3212</v>
      </c>
      <c r="AF1397" s="121"/>
      <c r="AG1397" s="121"/>
      <c r="AH1397" s="121"/>
      <c r="AI1397" s="551"/>
      <c r="AJ1397" s="551"/>
      <c r="AK1397" s="551"/>
      <c r="AL1397" s="551"/>
      <c r="AM1397" s="551"/>
      <c r="AN1397" s="551"/>
      <c r="AO1397" s="551"/>
      <c r="AP1397" s="551"/>
      <c r="AQ1397" s="551"/>
      <c r="AR1397" s="551"/>
      <c r="AS1397" s="551"/>
      <c r="AT1397" s="551"/>
      <c r="AU1397" s="551"/>
      <c r="AV1397" s="551"/>
      <c r="AW1397" s="551"/>
      <c r="AX1397" s="551"/>
    </row>
    <row r="1398">
      <c r="A1398" s="570" t="s">
        <v>6121</v>
      </c>
      <c r="B1398" s="570" t="s">
        <v>6393</v>
      </c>
      <c r="C1398" s="570" t="s">
        <v>84</v>
      </c>
      <c r="D1398" s="570" t="s">
        <v>6123</v>
      </c>
      <c r="E1398" s="570" t="s">
        <v>236</v>
      </c>
      <c r="F1398" s="570">
        <v>10</v>
      </c>
      <c r="G1398" s="570">
        <v>32</v>
      </c>
      <c r="H1398" s="570">
        <v>500</v>
      </c>
      <c r="I1398" s="569"/>
      <c r="J1398" s="121"/>
      <c r="K1398" s="121"/>
      <c r="L1398" s="121"/>
      <c r="M1398" s="570"/>
      <c r="N1398" s="569"/>
      <c r="O1398" s="569"/>
      <c r="P1398" s="569"/>
      <c r="Q1398" s="121"/>
      <c r="R1398" s="121" t="s">
        <v>6393</v>
      </c>
      <c r="S1398" s="121" t="s">
        <v>2742</v>
      </c>
      <c r="T1398" s="121" t="s">
        <v>3251</v>
      </c>
      <c r="U1398" s="121">
        <v>0</v>
      </c>
      <c r="V1398" s="121" t="s">
        <v>3164</v>
      </c>
      <c r="W1398" s="121" t="s">
        <v>3071</v>
      </c>
      <c r="X1398" s="121" t="s">
        <v>2410</v>
      </c>
      <c r="Y1398" s="121" t="s">
        <v>2465</v>
      </c>
      <c r="Z1398" s="121" t="s">
        <v>3155</v>
      </c>
      <c r="AA1398" s="121" t="s">
        <v>3092</v>
      </c>
      <c r="AB1398" s="121" t="s">
        <v>3257</v>
      </c>
      <c r="AC1398" s="121" t="s">
        <v>2103</v>
      </c>
      <c r="AD1398" s="121" t="s">
        <v>2747</v>
      </c>
      <c r="AE1398" s="121" t="s">
        <v>3219</v>
      </c>
      <c r="AF1398" s="121"/>
      <c r="AG1398" s="121"/>
      <c r="AH1398" s="121"/>
      <c r="AI1398" s="551"/>
      <c r="AJ1398" s="551"/>
      <c r="AK1398" s="551"/>
      <c r="AL1398" s="551"/>
      <c r="AM1398" s="551"/>
      <c r="AN1398" s="551"/>
      <c r="AO1398" s="551"/>
      <c r="AP1398" s="551"/>
      <c r="AQ1398" s="551"/>
      <c r="AR1398" s="551"/>
      <c r="AS1398" s="551"/>
      <c r="AT1398" s="551"/>
      <c r="AU1398" s="551"/>
      <c r="AV1398" s="551"/>
      <c r="AW1398" s="551"/>
      <c r="AX1398" s="551"/>
    </row>
    <row r="1399">
      <c r="A1399" s="570" t="s">
        <v>6121</v>
      </c>
      <c r="B1399" s="570" t="s">
        <v>6394</v>
      </c>
      <c r="C1399" s="570" t="s">
        <v>84</v>
      </c>
      <c r="D1399" s="570" t="s">
        <v>6123</v>
      </c>
      <c r="E1399" s="570" t="s">
        <v>236</v>
      </c>
      <c r="F1399" s="570">
        <v>20</v>
      </c>
      <c r="G1399" s="570">
        <v>378</v>
      </c>
      <c r="H1399" s="570">
        <v>15000</v>
      </c>
      <c r="I1399" s="569"/>
      <c r="J1399" s="121"/>
      <c r="K1399" s="121"/>
      <c r="L1399" s="121"/>
      <c r="M1399" s="570"/>
      <c r="N1399" s="569"/>
      <c r="O1399" s="569"/>
      <c r="P1399" s="569"/>
      <c r="Q1399" s="121"/>
      <c r="R1399" s="121" t="s">
        <v>6394</v>
      </c>
      <c r="S1399" s="121" t="s">
        <v>2716</v>
      </c>
      <c r="T1399" s="121" t="s">
        <v>6395</v>
      </c>
      <c r="U1399" s="121">
        <v>0</v>
      </c>
      <c r="V1399" s="121" t="s">
        <v>6396</v>
      </c>
      <c r="W1399" s="121" t="s">
        <v>2720</v>
      </c>
      <c r="X1399" s="121">
        <v>0</v>
      </c>
      <c r="Y1399" s="121" t="s">
        <v>3878</v>
      </c>
      <c r="Z1399" s="121" t="s">
        <v>2768</v>
      </c>
      <c r="AA1399" s="121" t="s">
        <v>2769</v>
      </c>
      <c r="AB1399" s="121" t="s">
        <v>6397</v>
      </c>
      <c r="AC1399" s="121" t="s">
        <v>2103</v>
      </c>
      <c r="AD1399" s="121" t="s">
        <v>2788</v>
      </c>
      <c r="AE1399" s="121" t="s">
        <v>6398</v>
      </c>
      <c r="AF1399" s="121"/>
      <c r="AG1399" s="121"/>
      <c r="AH1399" s="121"/>
      <c r="AI1399" s="551"/>
      <c r="AJ1399" s="551"/>
      <c r="AK1399" s="551"/>
      <c r="AL1399" s="551"/>
      <c r="AM1399" s="551"/>
      <c r="AN1399" s="551"/>
      <c r="AO1399" s="551"/>
      <c r="AP1399" s="551"/>
      <c r="AQ1399" s="551"/>
      <c r="AR1399" s="551"/>
      <c r="AS1399" s="551"/>
      <c r="AT1399" s="551"/>
      <c r="AU1399" s="551"/>
      <c r="AV1399" s="551"/>
      <c r="AW1399" s="551"/>
      <c r="AX1399" s="551"/>
    </row>
    <row r="1400">
      <c r="A1400" s="570" t="s">
        <v>6121</v>
      </c>
      <c r="B1400" s="570" t="s">
        <v>6399</v>
      </c>
      <c r="C1400" s="570" t="s">
        <v>84</v>
      </c>
      <c r="D1400" s="570" t="s">
        <v>6123</v>
      </c>
      <c r="E1400" s="570" t="s">
        <v>236</v>
      </c>
      <c r="F1400" s="570">
        <v>20</v>
      </c>
      <c r="G1400" s="570">
        <v>378</v>
      </c>
      <c r="H1400" s="570">
        <v>15000</v>
      </c>
      <c r="I1400" s="569"/>
      <c r="J1400" s="121"/>
      <c r="K1400" s="121"/>
      <c r="L1400" s="121"/>
      <c r="M1400" s="570"/>
      <c r="N1400" s="569"/>
      <c r="O1400" s="569"/>
      <c r="P1400" s="569"/>
      <c r="Q1400" s="121"/>
      <c r="R1400" s="121" t="s">
        <v>6399</v>
      </c>
      <c r="S1400" s="121" t="s">
        <v>2716</v>
      </c>
      <c r="T1400" s="121" t="s">
        <v>6395</v>
      </c>
      <c r="U1400" s="121">
        <v>0</v>
      </c>
      <c r="V1400" s="121" t="s">
        <v>6396</v>
      </c>
      <c r="W1400" s="121" t="s">
        <v>2720</v>
      </c>
      <c r="X1400" s="121">
        <v>0</v>
      </c>
      <c r="Y1400" s="121" t="s">
        <v>3878</v>
      </c>
      <c r="Z1400" s="121" t="s">
        <v>2768</v>
      </c>
      <c r="AA1400" s="121" t="s">
        <v>2769</v>
      </c>
      <c r="AB1400" s="121" t="s">
        <v>6400</v>
      </c>
      <c r="AC1400" s="121" t="s">
        <v>2103</v>
      </c>
      <c r="AD1400" s="121" t="s">
        <v>2788</v>
      </c>
      <c r="AE1400" s="121" t="s">
        <v>6401</v>
      </c>
      <c r="AF1400" s="121"/>
      <c r="AG1400" s="121"/>
      <c r="AH1400" s="121"/>
      <c r="AI1400" s="551"/>
      <c r="AJ1400" s="551"/>
      <c r="AK1400" s="551"/>
      <c r="AL1400" s="551"/>
      <c r="AM1400" s="551"/>
      <c r="AN1400" s="551"/>
      <c r="AO1400" s="551"/>
      <c r="AP1400" s="551"/>
      <c r="AQ1400" s="551"/>
      <c r="AR1400" s="551"/>
      <c r="AS1400" s="551"/>
      <c r="AT1400" s="551"/>
      <c r="AU1400" s="551"/>
      <c r="AV1400" s="551"/>
      <c r="AW1400" s="551"/>
      <c r="AX1400" s="551"/>
    </row>
    <row r="1401">
      <c r="A1401" s="570" t="s">
        <v>6121</v>
      </c>
      <c r="B1401" s="570" t="s">
        <v>6402</v>
      </c>
      <c r="C1401" s="570" t="s">
        <v>84</v>
      </c>
      <c r="D1401" s="570" t="s">
        <v>6123</v>
      </c>
      <c r="E1401" s="570" t="s">
        <v>236</v>
      </c>
      <c r="F1401" s="570">
        <v>20</v>
      </c>
      <c r="G1401" s="570">
        <v>256</v>
      </c>
      <c r="H1401" s="570">
        <v>15000</v>
      </c>
      <c r="I1401" s="569"/>
      <c r="J1401" s="121"/>
      <c r="K1401" s="121"/>
      <c r="L1401" s="121"/>
      <c r="M1401" s="570"/>
      <c r="N1401" s="569"/>
      <c r="O1401" s="569"/>
      <c r="P1401" s="569"/>
      <c r="Q1401" s="121"/>
      <c r="R1401" s="121" t="s">
        <v>6403</v>
      </c>
      <c r="S1401" s="121" t="s">
        <v>2716</v>
      </c>
      <c r="T1401" s="121" t="s">
        <v>5418</v>
      </c>
      <c r="U1401" s="121">
        <v>0</v>
      </c>
      <c r="V1401" s="121" t="s">
        <v>6396</v>
      </c>
      <c r="W1401" s="121" t="s">
        <v>6404</v>
      </c>
      <c r="X1401" s="121">
        <v>0</v>
      </c>
      <c r="Y1401" s="121" t="s">
        <v>2465</v>
      </c>
      <c r="Z1401" s="121" t="s">
        <v>2785</v>
      </c>
      <c r="AA1401" s="121" t="s">
        <v>6405</v>
      </c>
      <c r="AB1401" s="121" t="s">
        <v>6406</v>
      </c>
      <c r="AC1401" s="121" t="s">
        <v>2455</v>
      </c>
      <c r="AD1401" s="121" t="s">
        <v>6407</v>
      </c>
      <c r="AE1401" s="121" t="s">
        <v>6408</v>
      </c>
      <c r="AF1401" s="121"/>
      <c r="AG1401" s="121"/>
      <c r="AH1401" s="121"/>
      <c r="AI1401" s="551"/>
      <c r="AJ1401" s="551"/>
      <c r="AK1401" s="551"/>
      <c r="AL1401" s="551"/>
      <c r="AM1401" s="551"/>
      <c r="AN1401" s="551"/>
      <c r="AO1401" s="551"/>
      <c r="AP1401" s="551"/>
      <c r="AQ1401" s="551"/>
      <c r="AR1401" s="551"/>
      <c r="AS1401" s="551"/>
      <c r="AT1401" s="551"/>
      <c r="AU1401" s="551"/>
      <c r="AV1401" s="551"/>
      <c r="AW1401" s="551"/>
      <c r="AX1401" s="551"/>
    </row>
    <row r="1402">
      <c r="A1402" s="570" t="s">
        <v>6121</v>
      </c>
      <c r="B1402" s="570" t="s">
        <v>6409</v>
      </c>
      <c r="C1402" s="570" t="s">
        <v>84</v>
      </c>
      <c r="D1402" s="570" t="s">
        <v>6123</v>
      </c>
      <c r="E1402" s="570" t="s">
        <v>236</v>
      </c>
      <c r="F1402" s="570">
        <v>20</v>
      </c>
      <c r="G1402" s="570">
        <v>256</v>
      </c>
      <c r="H1402" s="570">
        <v>15000</v>
      </c>
      <c r="I1402" s="569"/>
      <c r="J1402" s="121"/>
      <c r="K1402" s="121"/>
      <c r="L1402" s="121"/>
      <c r="M1402" s="570"/>
      <c r="N1402" s="569"/>
      <c r="O1402" s="569"/>
      <c r="P1402" s="569"/>
      <c r="Q1402" s="121"/>
      <c r="R1402" s="121" t="s">
        <v>6410</v>
      </c>
      <c r="S1402" s="121" t="s">
        <v>2716</v>
      </c>
      <c r="T1402" s="121" t="s">
        <v>5418</v>
      </c>
      <c r="U1402" s="121">
        <v>0</v>
      </c>
      <c r="V1402" s="121" t="s">
        <v>6396</v>
      </c>
      <c r="W1402" s="121" t="s">
        <v>6404</v>
      </c>
      <c r="X1402" s="121">
        <v>0</v>
      </c>
      <c r="Y1402" s="121" t="s">
        <v>2465</v>
      </c>
      <c r="Z1402" s="121" t="s">
        <v>2785</v>
      </c>
      <c r="AA1402" s="121" t="s">
        <v>6405</v>
      </c>
      <c r="AB1402" s="121" t="s">
        <v>6411</v>
      </c>
      <c r="AC1402" s="121" t="s">
        <v>2455</v>
      </c>
      <c r="AD1402" s="121" t="s">
        <v>6407</v>
      </c>
      <c r="AE1402" s="121" t="s">
        <v>6408</v>
      </c>
      <c r="AF1402" s="121"/>
      <c r="AG1402" s="121"/>
      <c r="AH1402" s="121"/>
      <c r="AI1402" s="551"/>
      <c r="AJ1402" s="551"/>
      <c r="AK1402" s="551"/>
      <c r="AL1402" s="551"/>
      <c r="AM1402" s="551"/>
      <c r="AN1402" s="551"/>
      <c r="AO1402" s="551"/>
      <c r="AP1402" s="551"/>
      <c r="AQ1402" s="551"/>
      <c r="AR1402" s="551"/>
      <c r="AS1402" s="551"/>
      <c r="AT1402" s="551"/>
      <c r="AU1402" s="551"/>
      <c r="AV1402" s="551"/>
      <c r="AW1402" s="551"/>
      <c r="AX1402" s="551"/>
    </row>
    <row r="1403">
      <c r="A1403" s="570" t="s">
        <v>6121</v>
      </c>
      <c r="B1403" s="570" t="s">
        <v>6412</v>
      </c>
      <c r="C1403" s="570" t="s">
        <v>84</v>
      </c>
      <c r="D1403" s="570" t="s">
        <v>6123</v>
      </c>
      <c r="E1403" s="570" t="s">
        <v>236</v>
      </c>
      <c r="F1403" s="570">
        <v>24</v>
      </c>
      <c r="G1403" s="570">
        <v>64</v>
      </c>
      <c r="H1403" s="570">
        <v>2500</v>
      </c>
      <c r="I1403" s="569"/>
      <c r="J1403" s="121"/>
      <c r="K1403" s="121"/>
      <c r="L1403" s="121"/>
      <c r="M1403" s="570"/>
      <c r="N1403" s="569"/>
      <c r="O1403" s="569"/>
      <c r="P1403" s="569"/>
      <c r="Q1403" s="121"/>
      <c r="R1403" s="121" t="s">
        <v>6412</v>
      </c>
      <c r="S1403" s="121" t="s">
        <v>2742</v>
      </c>
      <c r="T1403" s="121" t="s">
        <v>3251</v>
      </c>
      <c r="U1403" s="121">
        <v>0</v>
      </c>
      <c r="V1403" s="121" t="s">
        <v>3794</v>
      </c>
      <c r="W1403" s="121" t="s">
        <v>2950</v>
      </c>
      <c r="X1403" s="121">
        <v>0</v>
      </c>
      <c r="Y1403" s="121" t="s">
        <v>2465</v>
      </c>
      <c r="Z1403" s="121" t="s">
        <v>2744</v>
      </c>
      <c r="AA1403" s="121" t="s">
        <v>2745</v>
      </c>
      <c r="AB1403" s="121" t="s">
        <v>6413</v>
      </c>
      <c r="AC1403" s="121" t="s">
        <v>2103</v>
      </c>
      <c r="AD1403" s="121" t="s">
        <v>2747</v>
      </c>
      <c r="AE1403" s="121" t="s">
        <v>3440</v>
      </c>
      <c r="AF1403" s="121"/>
      <c r="AG1403" s="121"/>
      <c r="AH1403" s="121"/>
      <c r="AI1403" s="551"/>
      <c r="AJ1403" s="551"/>
      <c r="AK1403" s="551"/>
      <c r="AL1403" s="551"/>
      <c r="AM1403" s="551"/>
      <c r="AN1403" s="551"/>
      <c r="AO1403" s="551"/>
      <c r="AP1403" s="551"/>
      <c r="AQ1403" s="551"/>
      <c r="AR1403" s="551"/>
      <c r="AS1403" s="551"/>
      <c r="AT1403" s="551"/>
      <c r="AU1403" s="551"/>
      <c r="AV1403" s="551"/>
      <c r="AW1403" s="551"/>
      <c r="AX1403" s="551"/>
    </row>
    <row r="1404">
      <c r="A1404" s="570" t="s">
        <v>6121</v>
      </c>
      <c r="B1404" s="570" t="s">
        <v>6414</v>
      </c>
      <c r="C1404" s="570" t="s">
        <v>84</v>
      </c>
      <c r="D1404" s="570" t="s">
        <v>6123</v>
      </c>
      <c r="E1404" s="570" t="s">
        <v>236</v>
      </c>
      <c r="F1404" s="570">
        <v>24</v>
      </c>
      <c r="G1404" s="570">
        <v>64</v>
      </c>
      <c r="H1404" s="570">
        <v>2500</v>
      </c>
      <c r="I1404" s="569"/>
      <c r="J1404" s="121"/>
      <c r="K1404" s="121"/>
      <c r="L1404" s="121"/>
      <c r="M1404" s="570"/>
      <c r="N1404" s="569"/>
      <c r="O1404" s="569"/>
      <c r="P1404" s="569"/>
      <c r="Q1404" s="121"/>
      <c r="R1404" s="121" t="s">
        <v>6414</v>
      </c>
      <c r="S1404" s="121" t="s">
        <v>2742</v>
      </c>
      <c r="T1404" s="121" t="s">
        <v>3251</v>
      </c>
      <c r="U1404" s="121">
        <v>0</v>
      </c>
      <c r="V1404" s="121" t="s">
        <v>3794</v>
      </c>
      <c r="W1404" s="121" t="s">
        <v>2950</v>
      </c>
      <c r="X1404" s="121">
        <v>0</v>
      </c>
      <c r="Y1404" s="121" t="s">
        <v>2465</v>
      </c>
      <c r="Z1404" s="121" t="s">
        <v>2744</v>
      </c>
      <c r="AA1404" s="121" t="s">
        <v>2751</v>
      </c>
      <c r="AB1404" s="121" t="s">
        <v>2752</v>
      </c>
      <c r="AC1404" s="121" t="s">
        <v>2103</v>
      </c>
      <c r="AD1404" s="121" t="s">
        <v>2747</v>
      </c>
      <c r="AE1404" s="121" t="s">
        <v>2753</v>
      </c>
      <c r="AF1404" s="121"/>
      <c r="AG1404" s="121"/>
      <c r="AH1404" s="121"/>
      <c r="AI1404" s="551"/>
      <c r="AJ1404" s="551"/>
      <c r="AK1404" s="551"/>
      <c r="AL1404" s="551"/>
      <c r="AM1404" s="551"/>
      <c r="AN1404" s="551"/>
      <c r="AO1404" s="551"/>
      <c r="AP1404" s="551"/>
      <c r="AQ1404" s="551"/>
      <c r="AR1404" s="551"/>
      <c r="AS1404" s="551"/>
      <c r="AT1404" s="551"/>
      <c r="AU1404" s="551"/>
      <c r="AV1404" s="551"/>
      <c r="AW1404" s="551"/>
      <c r="AX1404" s="551"/>
    </row>
    <row r="1405">
      <c r="A1405" s="570" t="s">
        <v>6121</v>
      </c>
      <c r="B1405" s="570" t="s">
        <v>6415</v>
      </c>
      <c r="C1405" s="570" t="s">
        <v>84</v>
      </c>
      <c r="D1405" s="570" t="s">
        <v>6123</v>
      </c>
      <c r="E1405" s="570" t="s">
        <v>236</v>
      </c>
      <c r="F1405" s="570">
        <v>24</v>
      </c>
      <c r="G1405" s="570">
        <v>64</v>
      </c>
      <c r="H1405" s="570">
        <v>2500</v>
      </c>
      <c r="I1405" s="569"/>
      <c r="J1405" s="121"/>
      <c r="K1405" s="121"/>
      <c r="L1405" s="121"/>
      <c r="M1405" s="570"/>
      <c r="N1405" s="569"/>
      <c r="O1405" s="569"/>
      <c r="P1405" s="569"/>
      <c r="Q1405" s="121"/>
      <c r="R1405" s="121" t="s">
        <v>6415</v>
      </c>
      <c r="S1405" s="121" t="s">
        <v>2742</v>
      </c>
      <c r="T1405" s="121" t="s">
        <v>3251</v>
      </c>
      <c r="U1405" s="121">
        <v>0</v>
      </c>
      <c r="V1405" s="121" t="s">
        <v>3794</v>
      </c>
      <c r="W1405" s="121" t="s">
        <v>2969</v>
      </c>
      <c r="X1405" s="121">
        <v>0</v>
      </c>
      <c r="Y1405" s="121" t="s">
        <v>2465</v>
      </c>
      <c r="Z1405" s="121" t="s">
        <v>2744</v>
      </c>
      <c r="AA1405" s="121" t="s">
        <v>2745</v>
      </c>
      <c r="AB1405" s="121" t="s">
        <v>4070</v>
      </c>
      <c r="AC1405" s="121" t="s">
        <v>2103</v>
      </c>
      <c r="AD1405" s="121" t="s">
        <v>2747</v>
      </c>
      <c r="AE1405" s="121" t="s">
        <v>3339</v>
      </c>
      <c r="AF1405" s="121"/>
      <c r="AG1405" s="121"/>
      <c r="AH1405" s="121"/>
      <c r="AI1405" s="551"/>
      <c r="AJ1405" s="551"/>
      <c r="AK1405" s="551"/>
      <c r="AL1405" s="551"/>
      <c r="AM1405" s="551"/>
      <c r="AN1405" s="551"/>
      <c r="AO1405" s="551"/>
      <c r="AP1405" s="551"/>
      <c r="AQ1405" s="551"/>
      <c r="AR1405" s="551"/>
      <c r="AS1405" s="551"/>
      <c r="AT1405" s="551"/>
      <c r="AU1405" s="551"/>
      <c r="AV1405" s="551"/>
      <c r="AW1405" s="551"/>
      <c r="AX1405" s="551"/>
    </row>
    <row r="1406">
      <c r="A1406" s="570" t="s">
        <v>6416</v>
      </c>
      <c r="B1406" s="570" t="s">
        <v>6417</v>
      </c>
      <c r="C1406" s="570" t="s">
        <v>84</v>
      </c>
      <c r="D1406" s="570" t="s">
        <v>6123</v>
      </c>
      <c r="E1406" s="570" t="s">
        <v>236</v>
      </c>
      <c r="F1406" s="570">
        <v>32</v>
      </c>
      <c r="G1406" s="570">
        <v>40</v>
      </c>
      <c r="H1406" s="570">
        <v>1000</v>
      </c>
      <c r="I1406" s="569"/>
      <c r="J1406" s="121"/>
      <c r="K1406" s="121"/>
      <c r="L1406" s="121"/>
      <c r="M1406" s="570"/>
      <c r="N1406" s="569"/>
      <c r="O1406" s="569"/>
      <c r="P1406" s="569"/>
      <c r="Q1406" s="121"/>
      <c r="R1406" s="121" t="s">
        <v>6417</v>
      </c>
      <c r="S1406" s="121" t="s">
        <v>2742</v>
      </c>
      <c r="T1406" s="121" t="s">
        <v>5525</v>
      </c>
      <c r="U1406" s="121">
        <v>0</v>
      </c>
      <c r="V1406" s="121" t="s">
        <v>3164</v>
      </c>
      <c r="W1406" s="121" t="s">
        <v>2869</v>
      </c>
      <c r="X1406" s="121" t="s">
        <v>2410</v>
      </c>
      <c r="Y1406" s="121" t="s">
        <v>2465</v>
      </c>
      <c r="Z1406" s="121" t="s">
        <v>2744</v>
      </c>
      <c r="AA1406" s="121" t="s">
        <v>2751</v>
      </c>
      <c r="AB1406" s="121" t="s">
        <v>4340</v>
      </c>
      <c r="AC1406" s="121" t="s">
        <v>2103</v>
      </c>
      <c r="AD1406" s="121" t="s">
        <v>2747</v>
      </c>
      <c r="AE1406" s="121" t="s">
        <v>3049</v>
      </c>
      <c r="AF1406" s="121"/>
      <c r="AG1406" s="121"/>
      <c r="AH1406" s="121"/>
      <c r="AI1406" s="551"/>
      <c r="AJ1406" s="551"/>
      <c r="AK1406" s="551"/>
      <c r="AL1406" s="551"/>
      <c r="AM1406" s="551"/>
      <c r="AN1406" s="551"/>
      <c r="AO1406" s="551"/>
      <c r="AP1406" s="551"/>
      <c r="AQ1406" s="551"/>
      <c r="AR1406" s="551"/>
      <c r="AS1406" s="551"/>
      <c r="AT1406" s="551"/>
      <c r="AU1406" s="551"/>
      <c r="AV1406" s="551"/>
      <c r="AW1406" s="551"/>
      <c r="AX1406" s="551"/>
    </row>
    <row r="1407">
      <c r="A1407" s="570" t="s">
        <v>6416</v>
      </c>
      <c r="B1407" s="570" t="s">
        <v>6418</v>
      </c>
      <c r="C1407" s="570" t="s">
        <v>84</v>
      </c>
      <c r="D1407" s="570" t="s">
        <v>6123</v>
      </c>
      <c r="E1407" s="570" t="s">
        <v>236</v>
      </c>
      <c r="F1407" s="570">
        <v>32</v>
      </c>
      <c r="G1407" s="570">
        <v>40</v>
      </c>
      <c r="H1407" s="570">
        <v>1000</v>
      </c>
      <c r="I1407" s="569"/>
      <c r="J1407" s="121"/>
      <c r="K1407" s="121"/>
      <c r="L1407" s="121"/>
      <c r="M1407" s="570"/>
      <c r="N1407" s="569"/>
      <c r="O1407" s="569"/>
      <c r="P1407" s="569"/>
      <c r="Q1407" s="121"/>
      <c r="R1407" s="121" t="s">
        <v>6418</v>
      </c>
      <c r="S1407" s="121" t="s">
        <v>2742</v>
      </c>
      <c r="T1407" s="121" t="s">
        <v>5525</v>
      </c>
      <c r="U1407" s="121">
        <v>0</v>
      </c>
      <c r="V1407" s="121" t="s">
        <v>3164</v>
      </c>
      <c r="W1407" s="121" t="s">
        <v>3071</v>
      </c>
      <c r="X1407" s="121" t="s">
        <v>2410</v>
      </c>
      <c r="Y1407" s="121" t="s">
        <v>2465</v>
      </c>
      <c r="Z1407" s="121" t="s">
        <v>3155</v>
      </c>
      <c r="AA1407" s="121" t="s">
        <v>3092</v>
      </c>
      <c r="AB1407" s="121" t="s">
        <v>6419</v>
      </c>
      <c r="AC1407" s="121" t="s">
        <v>2103</v>
      </c>
      <c r="AD1407" s="121" t="s">
        <v>2747</v>
      </c>
      <c r="AE1407" s="121" t="s">
        <v>3569</v>
      </c>
      <c r="AF1407" s="121"/>
      <c r="AG1407" s="121"/>
      <c r="AH1407" s="121"/>
      <c r="AI1407" s="551"/>
      <c r="AJ1407" s="551"/>
      <c r="AK1407" s="551"/>
      <c r="AL1407" s="551"/>
      <c r="AM1407" s="551"/>
      <c r="AN1407" s="551"/>
      <c r="AO1407" s="551"/>
      <c r="AP1407" s="551"/>
      <c r="AQ1407" s="551"/>
      <c r="AR1407" s="551"/>
      <c r="AS1407" s="551"/>
      <c r="AT1407" s="551"/>
      <c r="AU1407" s="551"/>
      <c r="AV1407" s="551"/>
      <c r="AW1407" s="551"/>
      <c r="AX1407" s="551"/>
    </row>
    <row r="1408">
      <c r="A1408" s="570" t="s">
        <v>6416</v>
      </c>
      <c r="B1408" s="570" t="s">
        <v>6420</v>
      </c>
      <c r="C1408" s="570" t="s">
        <v>84</v>
      </c>
      <c r="D1408" s="570" t="s">
        <v>6123</v>
      </c>
      <c r="E1408" s="570" t="s">
        <v>236</v>
      </c>
      <c r="F1408" s="570">
        <v>32</v>
      </c>
      <c r="G1408" s="570">
        <v>40</v>
      </c>
      <c r="H1408" s="570">
        <v>300</v>
      </c>
      <c r="I1408" s="569"/>
      <c r="J1408" s="121"/>
      <c r="K1408" s="121"/>
      <c r="L1408" s="121"/>
      <c r="M1408" s="570"/>
      <c r="N1408" s="569"/>
      <c r="O1408" s="569"/>
      <c r="P1408" s="569"/>
      <c r="Q1408" s="121"/>
      <c r="R1408" s="121" t="s">
        <v>6420</v>
      </c>
      <c r="S1408" s="121" t="s">
        <v>2742</v>
      </c>
      <c r="T1408" s="121" t="s">
        <v>5525</v>
      </c>
      <c r="U1408" s="121">
        <v>0</v>
      </c>
      <c r="V1408" s="121" t="s">
        <v>3164</v>
      </c>
      <c r="W1408" s="121" t="s">
        <v>2969</v>
      </c>
      <c r="X1408" s="121" t="s">
        <v>2410</v>
      </c>
      <c r="Y1408" s="121" t="s">
        <v>2465</v>
      </c>
      <c r="Z1408" s="121" t="s">
        <v>3155</v>
      </c>
      <c r="AA1408" s="121" t="s">
        <v>3092</v>
      </c>
      <c r="AB1408" s="121" t="s">
        <v>3752</v>
      </c>
      <c r="AC1408" s="121" t="s">
        <v>2103</v>
      </c>
      <c r="AD1408" s="121" t="s">
        <v>2747</v>
      </c>
      <c r="AE1408" s="121" t="s">
        <v>3376</v>
      </c>
      <c r="AF1408" s="121"/>
      <c r="AG1408" s="121"/>
      <c r="AH1408" s="121"/>
      <c r="AI1408" s="551"/>
      <c r="AJ1408" s="551"/>
      <c r="AK1408" s="551"/>
      <c r="AL1408" s="551"/>
      <c r="AM1408" s="551"/>
      <c r="AN1408" s="551"/>
      <c r="AO1408" s="551"/>
      <c r="AP1408" s="551"/>
      <c r="AQ1408" s="551"/>
      <c r="AR1408" s="551"/>
      <c r="AS1408" s="551"/>
      <c r="AT1408" s="551"/>
      <c r="AU1408" s="551"/>
      <c r="AV1408" s="551"/>
      <c r="AW1408" s="551"/>
      <c r="AX1408" s="551"/>
    </row>
    <row r="1409">
      <c r="A1409" s="570" t="s">
        <v>6416</v>
      </c>
      <c r="B1409" s="570" t="s">
        <v>6421</v>
      </c>
      <c r="C1409" s="570" t="s">
        <v>84</v>
      </c>
      <c r="D1409" s="570" t="s">
        <v>6123</v>
      </c>
      <c r="E1409" s="570" t="s">
        <v>236</v>
      </c>
      <c r="F1409" s="570">
        <v>32</v>
      </c>
      <c r="G1409" s="570">
        <v>40</v>
      </c>
      <c r="H1409" s="570">
        <v>300</v>
      </c>
      <c r="I1409" s="569"/>
      <c r="J1409" s="121"/>
      <c r="K1409" s="121"/>
      <c r="L1409" s="121"/>
      <c r="M1409" s="570"/>
      <c r="N1409" s="569"/>
      <c r="O1409" s="569"/>
      <c r="P1409" s="569"/>
      <c r="Q1409" s="121"/>
      <c r="R1409" s="121" t="s">
        <v>6421</v>
      </c>
      <c r="S1409" s="121" t="s">
        <v>2742</v>
      </c>
      <c r="T1409" s="121" t="s">
        <v>5525</v>
      </c>
      <c r="U1409" s="121">
        <v>0</v>
      </c>
      <c r="V1409" s="121" t="s">
        <v>3164</v>
      </c>
      <c r="W1409" s="121" t="s">
        <v>3071</v>
      </c>
      <c r="X1409" s="121" t="s">
        <v>2410</v>
      </c>
      <c r="Y1409" s="121" t="s">
        <v>2465</v>
      </c>
      <c r="Z1409" s="121" t="s">
        <v>3155</v>
      </c>
      <c r="AA1409" s="121" t="s">
        <v>3092</v>
      </c>
      <c r="AB1409" s="121" t="s">
        <v>3218</v>
      </c>
      <c r="AC1409" s="121" t="s">
        <v>2103</v>
      </c>
      <c r="AD1409" s="121" t="s">
        <v>2747</v>
      </c>
      <c r="AE1409" s="121" t="s">
        <v>3219</v>
      </c>
      <c r="AF1409" s="121"/>
      <c r="AG1409" s="121"/>
      <c r="AH1409" s="121"/>
      <c r="AI1409" s="551"/>
      <c r="AJ1409" s="551"/>
      <c r="AK1409" s="551"/>
      <c r="AL1409" s="551"/>
      <c r="AM1409" s="551"/>
      <c r="AN1409" s="551"/>
      <c r="AO1409" s="551"/>
      <c r="AP1409" s="551"/>
      <c r="AQ1409" s="551"/>
      <c r="AR1409" s="551"/>
      <c r="AS1409" s="551"/>
      <c r="AT1409" s="551"/>
      <c r="AU1409" s="551"/>
      <c r="AV1409" s="551"/>
      <c r="AW1409" s="551"/>
      <c r="AX1409" s="551"/>
    </row>
    <row r="1410">
      <c r="A1410" s="570" t="s">
        <v>6422</v>
      </c>
      <c r="B1410" s="570" t="s">
        <v>6423</v>
      </c>
      <c r="C1410" s="570" t="s">
        <v>84</v>
      </c>
      <c r="D1410" s="570" t="s">
        <v>6123</v>
      </c>
      <c r="E1410" s="570" t="s">
        <v>236</v>
      </c>
      <c r="F1410" s="570">
        <v>10</v>
      </c>
      <c r="G1410" s="570">
        <v>32</v>
      </c>
      <c r="H1410" s="570">
        <v>2000</v>
      </c>
      <c r="I1410" s="569"/>
      <c r="J1410" s="121"/>
      <c r="K1410" s="121"/>
      <c r="L1410" s="121"/>
      <c r="M1410" s="570"/>
      <c r="N1410" s="569"/>
      <c r="O1410" s="569"/>
      <c r="P1410" s="569"/>
      <c r="Q1410" s="121"/>
      <c r="R1410" s="121" t="s">
        <v>6423</v>
      </c>
      <c r="S1410" s="121" t="s">
        <v>2742</v>
      </c>
      <c r="T1410" s="121" t="s">
        <v>3251</v>
      </c>
      <c r="U1410" s="121">
        <v>0</v>
      </c>
      <c r="V1410" s="121" t="s">
        <v>2720</v>
      </c>
      <c r="W1410" s="121" t="s">
        <v>2950</v>
      </c>
      <c r="X1410" s="121" t="s">
        <v>6424</v>
      </c>
      <c r="Y1410" s="121" t="s">
        <v>2465</v>
      </c>
      <c r="Z1410" s="121" t="s">
        <v>2744</v>
      </c>
      <c r="AA1410" s="121" t="s">
        <v>2751</v>
      </c>
      <c r="AB1410" s="121" t="s">
        <v>3254</v>
      </c>
      <c r="AC1410" s="121" t="s">
        <v>2103</v>
      </c>
      <c r="AD1410" s="121" t="s">
        <v>2747</v>
      </c>
      <c r="AE1410" s="121" t="s">
        <v>3063</v>
      </c>
      <c r="AF1410" s="121"/>
      <c r="AG1410" s="121"/>
      <c r="AH1410" s="121"/>
      <c r="AI1410" s="551"/>
      <c r="AJ1410" s="551"/>
      <c r="AK1410" s="551"/>
      <c r="AL1410" s="551"/>
      <c r="AM1410" s="551"/>
      <c r="AN1410" s="551"/>
      <c r="AO1410" s="551"/>
      <c r="AP1410" s="551"/>
      <c r="AQ1410" s="551"/>
      <c r="AR1410" s="551"/>
      <c r="AS1410" s="551"/>
      <c r="AT1410" s="551"/>
      <c r="AU1410" s="551"/>
      <c r="AV1410" s="551"/>
      <c r="AW1410" s="551"/>
      <c r="AX1410" s="551"/>
    </row>
    <row r="1411">
      <c r="A1411" s="570" t="s">
        <v>6422</v>
      </c>
      <c r="B1411" s="570" t="s">
        <v>6425</v>
      </c>
      <c r="C1411" s="570" t="s">
        <v>84</v>
      </c>
      <c r="D1411" s="570" t="s">
        <v>6123</v>
      </c>
      <c r="E1411" s="570" t="s">
        <v>236</v>
      </c>
      <c r="F1411" s="570">
        <v>10</v>
      </c>
      <c r="G1411" s="570">
        <v>32</v>
      </c>
      <c r="H1411" s="570">
        <v>2000</v>
      </c>
      <c r="I1411" s="569"/>
      <c r="J1411" s="121"/>
      <c r="K1411" s="121"/>
      <c r="L1411" s="121"/>
      <c r="M1411" s="570"/>
      <c r="N1411" s="569"/>
      <c r="O1411" s="569"/>
      <c r="P1411" s="569"/>
      <c r="Q1411" s="121"/>
      <c r="R1411" s="121" t="s">
        <v>6425</v>
      </c>
      <c r="S1411" s="121" t="s">
        <v>2742</v>
      </c>
      <c r="T1411" s="121" t="s">
        <v>3251</v>
      </c>
      <c r="U1411" s="121">
        <v>0</v>
      </c>
      <c r="V1411" s="121" t="s">
        <v>2720</v>
      </c>
      <c r="W1411" s="121" t="s">
        <v>2869</v>
      </c>
      <c r="X1411" s="121" t="s">
        <v>6424</v>
      </c>
      <c r="Y1411" s="121" t="s">
        <v>2465</v>
      </c>
      <c r="Z1411" s="121" t="s">
        <v>2744</v>
      </c>
      <c r="AA1411" s="121" t="s">
        <v>2745</v>
      </c>
      <c r="AB1411" s="121" t="s">
        <v>5550</v>
      </c>
      <c r="AC1411" s="121" t="s">
        <v>2103</v>
      </c>
      <c r="AD1411" s="121" t="s">
        <v>2747</v>
      </c>
      <c r="AE1411" s="121" t="s">
        <v>3313</v>
      </c>
      <c r="AF1411" s="121"/>
      <c r="AG1411" s="121"/>
      <c r="AH1411" s="121"/>
      <c r="AI1411" s="551"/>
      <c r="AJ1411" s="551"/>
      <c r="AK1411" s="551"/>
      <c r="AL1411" s="551"/>
      <c r="AM1411" s="551"/>
      <c r="AN1411" s="551"/>
      <c r="AO1411" s="551"/>
      <c r="AP1411" s="551"/>
      <c r="AQ1411" s="551"/>
      <c r="AR1411" s="551"/>
      <c r="AS1411" s="551"/>
      <c r="AT1411" s="551"/>
      <c r="AU1411" s="551"/>
      <c r="AV1411" s="551"/>
      <c r="AW1411" s="551"/>
      <c r="AX1411" s="551"/>
    </row>
    <row r="1412">
      <c r="A1412" s="570" t="s">
        <v>6426</v>
      </c>
      <c r="B1412" s="570" t="s">
        <v>6427</v>
      </c>
      <c r="C1412" s="570" t="s">
        <v>84</v>
      </c>
      <c r="D1412" s="570" t="s">
        <v>6123</v>
      </c>
      <c r="E1412" s="570" t="s">
        <v>236</v>
      </c>
      <c r="F1412" s="570">
        <v>20</v>
      </c>
      <c r="G1412" s="570">
        <v>20</v>
      </c>
      <c r="H1412" s="570">
        <v>500</v>
      </c>
      <c r="I1412" s="569"/>
      <c r="J1412" s="121"/>
      <c r="K1412" s="121"/>
      <c r="L1412" s="121"/>
      <c r="M1412" s="570"/>
      <c r="N1412" s="569"/>
      <c r="O1412" s="569"/>
      <c r="P1412" s="569"/>
      <c r="Q1412" s="121"/>
      <c r="R1412" s="121" t="s">
        <v>6427</v>
      </c>
      <c r="S1412" s="121" t="s">
        <v>2742</v>
      </c>
      <c r="T1412" s="121" t="s">
        <v>3163</v>
      </c>
      <c r="U1412" s="121">
        <v>0</v>
      </c>
      <c r="V1412" s="121" t="s">
        <v>3164</v>
      </c>
      <c r="W1412" s="121" t="s">
        <v>3071</v>
      </c>
      <c r="X1412" s="121" t="s">
        <v>3193</v>
      </c>
      <c r="Y1412" s="121" t="s">
        <v>2465</v>
      </c>
      <c r="Z1412" s="121" t="s">
        <v>3155</v>
      </c>
      <c r="AA1412" s="121" t="s">
        <v>3092</v>
      </c>
      <c r="AB1412" s="121" t="s">
        <v>3466</v>
      </c>
      <c r="AC1412" s="121" t="s">
        <v>2103</v>
      </c>
      <c r="AD1412" s="121" t="s">
        <v>2747</v>
      </c>
      <c r="AE1412" s="121" t="s">
        <v>3219</v>
      </c>
      <c r="AF1412" s="121"/>
      <c r="AG1412" s="121"/>
      <c r="AH1412" s="121"/>
      <c r="AI1412" s="551"/>
      <c r="AJ1412" s="551"/>
      <c r="AK1412" s="551"/>
      <c r="AL1412" s="551"/>
      <c r="AM1412" s="551"/>
      <c r="AN1412" s="551"/>
      <c r="AO1412" s="551"/>
      <c r="AP1412" s="551"/>
      <c r="AQ1412" s="551"/>
      <c r="AR1412" s="551"/>
      <c r="AS1412" s="551"/>
      <c r="AT1412" s="551"/>
      <c r="AU1412" s="551"/>
      <c r="AV1412" s="551"/>
      <c r="AW1412" s="551"/>
      <c r="AX1412" s="551"/>
    </row>
    <row r="1413">
      <c r="A1413" s="570" t="s">
        <v>6426</v>
      </c>
      <c r="B1413" s="570" t="s">
        <v>6428</v>
      </c>
      <c r="C1413" s="570" t="s">
        <v>84</v>
      </c>
      <c r="D1413" s="570" t="s">
        <v>6123</v>
      </c>
      <c r="E1413" s="570" t="s">
        <v>236</v>
      </c>
      <c r="F1413" s="570">
        <v>20</v>
      </c>
      <c r="G1413" s="570">
        <v>20</v>
      </c>
      <c r="H1413" s="570">
        <v>500</v>
      </c>
      <c r="I1413" s="569"/>
      <c r="J1413" s="121"/>
      <c r="K1413" s="121"/>
      <c r="L1413" s="121"/>
      <c r="M1413" s="570"/>
      <c r="N1413" s="569"/>
      <c r="O1413" s="569"/>
      <c r="P1413" s="569"/>
      <c r="Q1413" s="121"/>
      <c r="R1413" s="121" t="s">
        <v>6428</v>
      </c>
      <c r="S1413" s="121" t="s">
        <v>2742</v>
      </c>
      <c r="T1413" s="121" t="s">
        <v>3163</v>
      </c>
      <c r="U1413" s="121">
        <v>0</v>
      </c>
      <c r="V1413" s="121" t="s">
        <v>3164</v>
      </c>
      <c r="W1413" s="121" t="s">
        <v>3071</v>
      </c>
      <c r="X1413" s="121" t="s">
        <v>3193</v>
      </c>
      <c r="Y1413" s="121" t="s">
        <v>2465</v>
      </c>
      <c r="Z1413" s="121" t="s">
        <v>3155</v>
      </c>
      <c r="AA1413" s="121" t="s">
        <v>3092</v>
      </c>
      <c r="AB1413" s="121" t="s">
        <v>5215</v>
      </c>
      <c r="AC1413" s="121" t="s">
        <v>2103</v>
      </c>
      <c r="AD1413" s="121" t="s">
        <v>2747</v>
      </c>
      <c r="AE1413" s="121" t="s">
        <v>3212</v>
      </c>
      <c r="AF1413" s="121"/>
      <c r="AG1413" s="121"/>
      <c r="AH1413" s="121"/>
      <c r="AI1413" s="551"/>
      <c r="AJ1413" s="551"/>
      <c r="AK1413" s="551"/>
      <c r="AL1413" s="551"/>
      <c r="AM1413" s="551"/>
      <c r="AN1413" s="551"/>
      <c r="AO1413" s="551"/>
      <c r="AP1413" s="551"/>
      <c r="AQ1413" s="551"/>
      <c r="AR1413" s="551"/>
      <c r="AS1413" s="551"/>
      <c r="AT1413" s="551"/>
      <c r="AU1413" s="551"/>
      <c r="AV1413" s="551"/>
      <c r="AW1413" s="551"/>
      <c r="AX1413" s="551"/>
    </row>
    <row r="1414">
      <c r="A1414" s="570" t="s">
        <v>6426</v>
      </c>
      <c r="B1414" s="570" t="s">
        <v>6429</v>
      </c>
      <c r="C1414" s="570" t="s">
        <v>84</v>
      </c>
      <c r="D1414" s="570" t="s">
        <v>6123</v>
      </c>
      <c r="E1414" s="570" t="s">
        <v>236</v>
      </c>
      <c r="F1414" s="570">
        <v>20</v>
      </c>
      <c r="G1414" s="570">
        <v>20</v>
      </c>
      <c r="H1414" s="570">
        <v>250</v>
      </c>
      <c r="I1414" s="569"/>
      <c r="J1414" s="121"/>
      <c r="K1414" s="121"/>
      <c r="L1414" s="121"/>
      <c r="M1414" s="570"/>
      <c r="N1414" s="569"/>
      <c r="O1414" s="569"/>
      <c r="P1414" s="569"/>
      <c r="Q1414" s="121"/>
      <c r="R1414" s="121" t="s">
        <v>6430</v>
      </c>
      <c r="S1414" s="121" t="s">
        <v>2742</v>
      </c>
      <c r="T1414" s="121" t="s">
        <v>3163</v>
      </c>
      <c r="U1414" s="121">
        <v>0</v>
      </c>
      <c r="V1414" s="121" t="s">
        <v>3164</v>
      </c>
      <c r="W1414" s="121" t="s">
        <v>2969</v>
      </c>
      <c r="X1414" s="121" t="s">
        <v>3193</v>
      </c>
      <c r="Y1414" s="121" t="s">
        <v>2465</v>
      </c>
      <c r="Z1414" s="121" t="s">
        <v>3155</v>
      </c>
      <c r="AA1414" s="121" t="s">
        <v>3092</v>
      </c>
      <c r="AB1414" s="121" t="s">
        <v>5210</v>
      </c>
      <c r="AC1414" s="121" t="s">
        <v>2103</v>
      </c>
      <c r="AD1414" s="121" t="s">
        <v>2747</v>
      </c>
      <c r="AE1414" s="121" t="s">
        <v>3445</v>
      </c>
      <c r="AF1414" s="121"/>
      <c r="AG1414" s="121"/>
      <c r="AH1414" s="121"/>
      <c r="AI1414" s="551"/>
      <c r="AJ1414" s="551"/>
      <c r="AK1414" s="551"/>
      <c r="AL1414" s="551"/>
      <c r="AM1414" s="551"/>
      <c r="AN1414" s="551"/>
      <c r="AO1414" s="551"/>
      <c r="AP1414" s="551"/>
      <c r="AQ1414" s="551"/>
      <c r="AR1414" s="551"/>
      <c r="AS1414" s="551"/>
      <c r="AT1414" s="551"/>
      <c r="AU1414" s="551"/>
      <c r="AV1414" s="551"/>
      <c r="AW1414" s="551"/>
      <c r="AX1414" s="551"/>
    </row>
    <row r="1415">
      <c r="A1415" s="570" t="s">
        <v>6431</v>
      </c>
      <c r="B1415" s="570" t="s">
        <v>6432</v>
      </c>
      <c r="C1415" s="570" t="s">
        <v>84</v>
      </c>
      <c r="D1415" s="570" t="s">
        <v>6123</v>
      </c>
      <c r="E1415" s="570" t="s">
        <v>236</v>
      </c>
      <c r="F1415" s="570">
        <v>21</v>
      </c>
      <c r="G1415" s="570">
        <v>20</v>
      </c>
      <c r="H1415" s="570">
        <v>250</v>
      </c>
      <c r="I1415" s="569"/>
      <c r="J1415" s="121"/>
      <c r="K1415" s="121"/>
      <c r="L1415" s="121"/>
      <c r="M1415" s="570"/>
      <c r="N1415" s="569"/>
      <c r="O1415" s="569"/>
      <c r="P1415" s="569"/>
      <c r="Q1415" s="121"/>
      <c r="R1415" s="121" t="s">
        <v>6433</v>
      </c>
      <c r="S1415" s="121" t="s">
        <v>2742</v>
      </c>
      <c r="T1415" s="121" t="s">
        <v>2766</v>
      </c>
      <c r="U1415" s="121">
        <v>0</v>
      </c>
      <c r="V1415" s="121" t="s">
        <v>3164</v>
      </c>
      <c r="W1415" s="121" t="s">
        <v>2950</v>
      </c>
      <c r="X1415" s="121" t="s">
        <v>2721</v>
      </c>
      <c r="Y1415" s="121" t="s">
        <v>2465</v>
      </c>
      <c r="Z1415" s="121" t="s">
        <v>2768</v>
      </c>
      <c r="AA1415" s="121" t="s">
        <v>2769</v>
      </c>
      <c r="AB1415" s="121" t="s">
        <v>6434</v>
      </c>
      <c r="AC1415" s="121" t="s">
        <v>2103</v>
      </c>
      <c r="AD1415" s="121" t="s">
        <v>2771</v>
      </c>
      <c r="AE1415" s="121" t="s">
        <v>3009</v>
      </c>
      <c r="AF1415" s="121"/>
      <c r="AG1415" s="121"/>
      <c r="AH1415" s="121"/>
      <c r="AI1415" s="551"/>
      <c r="AJ1415" s="551"/>
      <c r="AK1415" s="551"/>
      <c r="AL1415" s="551"/>
      <c r="AM1415" s="551"/>
      <c r="AN1415" s="551"/>
      <c r="AO1415" s="551"/>
      <c r="AP1415" s="551"/>
      <c r="AQ1415" s="551"/>
      <c r="AR1415" s="551"/>
      <c r="AS1415" s="551"/>
      <c r="AT1415" s="551"/>
      <c r="AU1415" s="551"/>
      <c r="AV1415" s="551"/>
      <c r="AW1415" s="551"/>
      <c r="AX1415" s="551"/>
    </row>
    <row r="1416">
      <c r="A1416" s="570" t="s">
        <v>6431</v>
      </c>
      <c r="B1416" s="570" t="s">
        <v>6435</v>
      </c>
      <c r="C1416" s="570" t="s">
        <v>84</v>
      </c>
      <c r="D1416" s="570" t="s">
        <v>6123</v>
      </c>
      <c r="E1416" s="570" t="s">
        <v>236</v>
      </c>
      <c r="F1416" s="570">
        <v>21</v>
      </c>
      <c r="G1416" s="570">
        <v>20</v>
      </c>
      <c r="H1416" s="570">
        <v>500</v>
      </c>
      <c r="I1416" s="569"/>
      <c r="J1416" s="121"/>
      <c r="K1416" s="121"/>
      <c r="L1416" s="121"/>
      <c r="M1416" s="570"/>
      <c r="N1416" s="569"/>
      <c r="O1416" s="569"/>
      <c r="P1416" s="569"/>
      <c r="Q1416" s="121"/>
      <c r="R1416" s="121" t="s">
        <v>6436</v>
      </c>
      <c r="S1416" s="121" t="s">
        <v>2742</v>
      </c>
      <c r="T1416" s="121" t="s">
        <v>2766</v>
      </c>
      <c r="U1416" s="121">
        <v>0</v>
      </c>
      <c r="V1416" s="121" t="s">
        <v>3164</v>
      </c>
      <c r="W1416" s="121" t="s">
        <v>2950</v>
      </c>
      <c r="X1416" s="121" t="s">
        <v>2721</v>
      </c>
      <c r="Y1416" s="121" t="s">
        <v>2465</v>
      </c>
      <c r="Z1416" s="121" t="s">
        <v>2768</v>
      </c>
      <c r="AA1416" s="121" t="s">
        <v>2769</v>
      </c>
      <c r="AB1416" s="121" t="s">
        <v>2775</v>
      </c>
      <c r="AC1416" s="121" t="s">
        <v>2103</v>
      </c>
      <c r="AD1416" s="121" t="s">
        <v>2771</v>
      </c>
      <c r="AE1416" s="121" t="s">
        <v>2776</v>
      </c>
      <c r="AF1416" s="121"/>
      <c r="AG1416" s="121"/>
      <c r="AH1416" s="121"/>
      <c r="AI1416" s="551"/>
      <c r="AJ1416" s="551"/>
      <c r="AK1416" s="551"/>
      <c r="AL1416" s="551"/>
      <c r="AM1416" s="551"/>
      <c r="AN1416" s="551"/>
      <c r="AO1416" s="551"/>
      <c r="AP1416" s="551"/>
      <c r="AQ1416" s="551"/>
      <c r="AR1416" s="551"/>
      <c r="AS1416" s="551"/>
      <c r="AT1416" s="551"/>
      <c r="AU1416" s="551"/>
      <c r="AV1416" s="551"/>
      <c r="AW1416" s="551"/>
      <c r="AX1416" s="551"/>
    </row>
    <row r="1417">
      <c r="A1417" s="570" t="s">
        <v>6437</v>
      </c>
      <c r="B1417" s="570" t="s">
        <v>6438</v>
      </c>
      <c r="C1417" s="570" t="s">
        <v>317</v>
      </c>
      <c r="D1417" s="570" t="s">
        <v>6439</v>
      </c>
      <c r="E1417" s="570" t="s">
        <v>236</v>
      </c>
      <c r="F1417" s="570">
        <v>24</v>
      </c>
      <c r="G1417" s="570">
        <v>80</v>
      </c>
      <c r="H1417" s="570" t="s">
        <v>6440</v>
      </c>
      <c r="I1417" s="569"/>
      <c r="J1417" s="121"/>
      <c r="K1417" s="121"/>
      <c r="L1417" s="121"/>
      <c r="M1417" s="570"/>
      <c r="N1417" s="569"/>
      <c r="O1417" s="569"/>
      <c r="P1417" s="569"/>
      <c r="Q1417" s="121"/>
      <c r="R1417" s="121" t="s">
        <v>6441</v>
      </c>
      <c r="S1417" s="121" t="s">
        <v>2742</v>
      </c>
      <c r="T1417" s="121" t="s">
        <v>2766</v>
      </c>
      <c r="U1417" s="121">
        <v>0</v>
      </c>
      <c r="V1417" s="121" t="s">
        <v>2820</v>
      </c>
      <c r="W1417" s="121" t="s">
        <v>2767</v>
      </c>
      <c r="X1417" s="121">
        <v>0</v>
      </c>
      <c r="Y1417" s="121" t="s">
        <v>2465</v>
      </c>
      <c r="Z1417" s="121" t="s">
        <v>2768</v>
      </c>
      <c r="AA1417" s="121" t="s">
        <v>2769</v>
      </c>
      <c r="AB1417" s="121" t="s">
        <v>2803</v>
      </c>
      <c r="AC1417" s="121" t="s">
        <v>2103</v>
      </c>
      <c r="AD1417" s="121" t="s">
        <v>2788</v>
      </c>
      <c r="AE1417" s="121" t="s">
        <v>2793</v>
      </c>
      <c r="AF1417" s="121"/>
      <c r="AG1417" s="121"/>
      <c r="AH1417" s="121"/>
      <c r="AI1417" s="551"/>
      <c r="AJ1417" s="551"/>
      <c r="AK1417" s="551"/>
      <c r="AL1417" s="551"/>
      <c r="AM1417" s="551"/>
      <c r="AN1417" s="551"/>
      <c r="AO1417" s="551"/>
      <c r="AP1417" s="551"/>
      <c r="AQ1417" s="551"/>
      <c r="AR1417" s="551"/>
      <c r="AS1417" s="551"/>
      <c r="AT1417" s="551"/>
      <c r="AU1417" s="551"/>
      <c r="AV1417" s="551"/>
      <c r="AW1417" s="551"/>
      <c r="AX1417" s="551"/>
    </row>
    <row r="1418">
      <c r="A1418" s="570" t="s">
        <v>6437</v>
      </c>
      <c r="B1418" s="570" t="s">
        <v>6442</v>
      </c>
      <c r="C1418" s="570" t="s">
        <v>317</v>
      </c>
      <c r="D1418" s="570" t="s">
        <v>6439</v>
      </c>
      <c r="E1418" s="570" t="s">
        <v>236</v>
      </c>
      <c r="F1418" s="570">
        <v>24</v>
      </c>
      <c r="G1418" s="570">
        <v>80</v>
      </c>
      <c r="H1418" s="570">
        <v>2000</v>
      </c>
      <c r="I1418" s="569"/>
      <c r="J1418" s="121"/>
      <c r="K1418" s="121"/>
      <c r="L1418" s="121"/>
      <c r="M1418" s="570"/>
      <c r="N1418" s="569"/>
      <c r="O1418" s="569"/>
      <c r="P1418" s="569"/>
      <c r="Q1418" s="121"/>
      <c r="R1418" s="121" t="s">
        <v>6443</v>
      </c>
      <c r="S1418" s="121" t="s">
        <v>2742</v>
      </c>
      <c r="T1418" s="121" t="s">
        <v>2766</v>
      </c>
      <c r="U1418" s="121">
        <v>0</v>
      </c>
      <c r="V1418" s="121" t="s">
        <v>2820</v>
      </c>
      <c r="W1418" s="121" t="s">
        <v>2969</v>
      </c>
      <c r="X1418" s="121">
        <v>0</v>
      </c>
      <c r="Y1418" s="121" t="s">
        <v>2465</v>
      </c>
      <c r="Z1418" s="121" t="s">
        <v>2768</v>
      </c>
      <c r="AA1418" s="121" t="s">
        <v>2769</v>
      </c>
      <c r="AB1418" s="121" t="s">
        <v>5055</v>
      </c>
      <c r="AC1418" s="121" t="s">
        <v>2103</v>
      </c>
      <c r="AD1418" s="121" t="s">
        <v>2788</v>
      </c>
      <c r="AE1418" s="121" t="s">
        <v>2858</v>
      </c>
      <c r="AF1418" s="121"/>
      <c r="AG1418" s="121"/>
      <c r="AH1418" s="121"/>
      <c r="AI1418" s="551"/>
      <c r="AJ1418" s="551"/>
      <c r="AK1418" s="551"/>
      <c r="AL1418" s="551"/>
      <c r="AM1418" s="551"/>
      <c r="AN1418" s="551"/>
      <c r="AO1418" s="551"/>
      <c r="AP1418" s="551"/>
      <c r="AQ1418" s="551"/>
      <c r="AR1418" s="551"/>
      <c r="AS1418" s="551"/>
      <c r="AT1418" s="551"/>
      <c r="AU1418" s="551"/>
      <c r="AV1418" s="551"/>
      <c r="AW1418" s="551"/>
      <c r="AX1418" s="551"/>
    </row>
    <row r="1419">
      <c r="A1419" s="570" t="s">
        <v>6437</v>
      </c>
      <c r="B1419" s="570" t="s">
        <v>6444</v>
      </c>
      <c r="C1419" s="570" t="s">
        <v>317</v>
      </c>
      <c r="D1419" s="570" t="s">
        <v>6439</v>
      </c>
      <c r="E1419" s="570" t="s">
        <v>236</v>
      </c>
      <c r="F1419" s="570">
        <v>24</v>
      </c>
      <c r="G1419" s="570">
        <v>80</v>
      </c>
      <c r="H1419" s="570">
        <v>2000</v>
      </c>
      <c r="I1419" s="569"/>
      <c r="J1419" s="121"/>
      <c r="K1419" s="121"/>
      <c r="L1419" s="121"/>
      <c r="M1419" s="570"/>
      <c r="N1419" s="569"/>
      <c r="O1419" s="569"/>
      <c r="P1419" s="569"/>
      <c r="Q1419" s="121"/>
      <c r="R1419" s="121" t="s">
        <v>6445</v>
      </c>
      <c r="S1419" s="121" t="s">
        <v>2742</v>
      </c>
      <c r="T1419" s="121" t="s">
        <v>2766</v>
      </c>
      <c r="U1419" s="121">
        <v>0</v>
      </c>
      <c r="V1419" s="121" t="s">
        <v>2820</v>
      </c>
      <c r="W1419" s="121" t="s">
        <v>2869</v>
      </c>
      <c r="X1419" s="121">
        <v>0</v>
      </c>
      <c r="Y1419" s="121" t="s">
        <v>2465</v>
      </c>
      <c r="Z1419" s="121" t="s">
        <v>2785</v>
      </c>
      <c r="AA1419" s="121" t="s">
        <v>2786</v>
      </c>
      <c r="AB1419" s="121" t="s">
        <v>6446</v>
      </c>
      <c r="AC1419" s="121" t="s">
        <v>2103</v>
      </c>
      <c r="AD1419" s="121" t="s">
        <v>2788</v>
      </c>
      <c r="AE1419" s="121" t="s">
        <v>2789</v>
      </c>
      <c r="AF1419" s="121"/>
      <c r="AG1419" s="121"/>
      <c r="AH1419" s="121"/>
      <c r="AI1419" s="551"/>
      <c r="AJ1419" s="551"/>
      <c r="AK1419" s="551"/>
      <c r="AL1419" s="551"/>
      <c r="AM1419" s="551"/>
      <c r="AN1419" s="551"/>
      <c r="AO1419" s="551"/>
      <c r="AP1419" s="551"/>
      <c r="AQ1419" s="551"/>
      <c r="AR1419" s="551"/>
      <c r="AS1419" s="551"/>
      <c r="AT1419" s="551"/>
      <c r="AU1419" s="551"/>
      <c r="AV1419" s="551"/>
      <c r="AW1419" s="551"/>
      <c r="AX1419" s="551"/>
    </row>
    <row r="1420">
      <c r="A1420" s="570" t="s">
        <v>6437</v>
      </c>
      <c r="B1420" s="570" t="s">
        <v>6447</v>
      </c>
      <c r="C1420" s="570" t="s">
        <v>317</v>
      </c>
      <c r="D1420" s="570" t="s">
        <v>6439</v>
      </c>
      <c r="E1420" s="570" t="s">
        <v>236</v>
      </c>
      <c r="F1420" s="570">
        <v>8</v>
      </c>
      <c r="G1420" s="570">
        <v>56</v>
      </c>
      <c r="H1420" s="570">
        <v>668</v>
      </c>
      <c r="I1420" s="569"/>
      <c r="J1420" s="121"/>
      <c r="K1420" s="121"/>
      <c r="L1420" s="121"/>
      <c r="M1420" s="570"/>
      <c r="N1420" s="569"/>
      <c r="O1420" s="569"/>
      <c r="P1420" s="569"/>
      <c r="Q1420" s="121"/>
      <c r="R1420" s="121" t="s">
        <v>6448</v>
      </c>
      <c r="S1420" s="121" t="s">
        <v>2742</v>
      </c>
      <c r="T1420" s="121" t="s">
        <v>2766</v>
      </c>
      <c r="U1420" s="121">
        <v>0</v>
      </c>
      <c r="V1420" s="121" t="s">
        <v>2820</v>
      </c>
      <c r="W1420" s="121" t="s">
        <v>2969</v>
      </c>
      <c r="X1420" s="121" t="s">
        <v>2721</v>
      </c>
      <c r="Y1420" s="121" t="s">
        <v>2465</v>
      </c>
      <c r="Z1420" s="121" t="s">
        <v>2768</v>
      </c>
      <c r="AA1420" s="121" t="s">
        <v>2769</v>
      </c>
      <c r="AB1420" s="121" t="s">
        <v>6449</v>
      </c>
      <c r="AC1420" s="121" t="s">
        <v>2103</v>
      </c>
      <c r="AD1420" s="121" t="s">
        <v>2788</v>
      </c>
      <c r="AE1420" s="121" t="s">
        <v>2858</v>
      </c>
      <c r="AF1420" s="121"/>
      <c r="AG1420" s="121"/>
      <c r="AH1420" s="121"/>
      <c r="AI1420" s="551"/>
      <c r="AJ1420" s="551"/>
      <c r="AK1420" s="551"/>
      <c r="AL1420" s="551"/>
      <c r="AM1420" s="551"/>
      <c r="AN1420" s="551"/>
      <c r="AO1420" s="551"/>
      <c r="AP1420" s="551"/>
      <c r="AQ1420" s="551"/>
      <c r="AR1420" s="551"/>
      <c r="AS1420" s="551"/>
      <c r="AT1420" s="551"/>
      <c r="AU1420" s="551"/>
      <c r="AV1420" s="551"/>
      <c r="AW1420" s="551"/>
      <c r="AX1420" s="551"/>
    </row>
    <row r="1421">
      <c r="A1421" s="570" t="s">
        <v>6437</v>
      </c>
      <c r="B1421" s="570" t="s">
        <v>6450</v>
      </c>
      <c r="C1421" s="570" t="s">
        <v>317</v>
      </c>
      <c r="D1421" s="570" t="s">
        <v>6439</v>
      </c>
      <c r="E1421" s="570" t="s">
        <v>236</v>
      </c>
      <c r="F1421" s="570">
        <v>8</v>
      </c>
      <c r="G1421" s="570">
        <v>56</v>
      </c>
      <c r="H1421" s="570">
        <v>668</v>
      </c>
      <c r="I1421" s="569"/>
      <c r="J1421" s="121"/>
      <c r="K1421" s="121"/>
      <c r="L1421" s="121"/>
      <c r="M1421" s="570"/>
      <c r="N1421" s="569"/>
      <c r="O1421" s="569"/>
      <c r="P1421" s="569"/>
      <c r="Q1421" s="121"/>
      <c r="R1421" s="121" t="s">
        <v>6451</v>
      </c>
      <c r="S1421" s="121" t="s">
        <v>2742</v>
      </c>
      <c r="T1421" s="121" t="s">
        <v>2766</v>
      </c>
      <c r="U1421" s="121">
        <v>0</v>
      </c>
      <c r="V1421" s="121" t="s">
        <v>2820</v>
      </c>
      <c r="W1421" s="121" t="s">
        <v>2767</v>
      </c>
      <c r="X1421" s="121" t="s">
        <v>2721</v>
      </c>
      <c r="Y1421" s="121" t="s">
        <v>2465</v>
      </c>
      <c r="Z1421" s="121" t="s">
        <v>2768</v>
      </c>
      <c r="AA1421" s="121" t="s">
        <v>2769</v>
      </c>
      <c r="AB1421" s="121" t="s">
        <v>2792</v>
      </c>
      <c r="AC1421" s="121" t="s">
        <v>2103</v>
      </c>
      <c r="AD1421" s="121" t="s">
        <v>2788</v>
      </c>
      <c r="AE1421" s="121" t="s">
        <v>2793</v>
      </c>
      <c r="AF1421" s="121"/>
      <c r="AG1421" s="121"/>
      <c r="AH1421" s="121"/>
      <c r="AI1421" s="551"/>
      <c r="AJ1421" s="551"/>
      <c r="AK1421" s="551"/>
      <c r="AL1421" s="551"/>
      <c r="AM1421" s="551"/>
      <c r="AN1421" s="551"/>
      <c r="AO1421" s="551"/>
      <c r="AP1421" s="551"/>
      <c r="AQ1421" s="551"/>
      <c r="AR1421" s="551"/>
      <c r="AS1421" s="551"/>
      <c r="AT1421" s="551"/>
      <c r="AU1421" s="551"/>
      <c r="AV1421" s="551"/>
      <c r="AW1421" s="551"/>
      <c r="AX1421" s="551"/>
    </row>
    <row r="1422">
      <c r="A1422" s="570" t="s">
        <v>6437</v>
      </c>
      <c r="B1422" s="570" t="s">
        <v>6452</v>
      </c>
      <c r="C1422" s="570" t="s">
        <v>317</v>
      </c>
      <c r="D1422" s="570" t="s">
        <v>6439</v>
      </c>
      <c r="E1422" s="570" t="s">
        <v>236</v>
      </c>
      <c r="F1422" s="570">
        <v>8</v>
      </c>
      <c r="G1422" s="570">
        <v>56</v>
      </c>
      <c r="H1422" s="570">
        <v>668</v>
      </c>
      <c r="I1422" s="569"/>
      <c r="J1422" s="121"/>
      <c r="K1422" s="121"/>
      <c r="L1422" s="121"/>
      <c r="M1422" s="570"/>
      <c r="N1422" s="569"/>
      <c r="O1422" s="569"/>
      <c r="P1422" s="569"/>
      <c r="Q1422" s="121"/>
      <c r="R1422" s="121" t="s">
        <v>6453</v>
      </c>
      <c r="S1422" s="121" t="s">
        <v>2742</v>
      </c>
      <c r="T1422" s="121" t="s">
        <v>2766</v>
      </c>
      <c r="U1422" s="121">
        <v>0</v>
      </c>
      <c r="V1422" s="121" t="s">
        <v>2820</v>
      </c>
      <c r="W1422" s="121" t="s">
        <v>2869</v>
      </c>
      <c r="X1422" s="121" t="s">
        <v>2721</v>
      </c>
      <c r="Y1422" s="121" t="s">
        <v>2465</v>
      </c>
      <c r="Z1422" s="121" t="s">
        <v>2785</v>
      </c>
      <c r="AA1422" s="121" t="s">
        <v>2786</v>
      </c>
      <c r="AB1422" s="121" t="s">
        <v>6454</v>
      </c>
      <c r="AC1422" s="121" t="s">
        <v>2103</v>
      </c>
      <c r="AD1422" s="121" t="s">
        <v>2788</v>
      </c>
      <c r="AE1422" s="121" t="s">
        <v>2826</v>
      </c>
      <c r="AF1422" s="121"/>
      <c r="AG1422" s="121"/>
      <c r="AH1422" s="121"/>
      <c r="AI1422" s="551"/>
      <c r="AJ1422" s="551"/>
      <c r="AK1422" s="551"/>
      <c r="AL1422" s="551"/>
      <c r="AM1422" s="551"/>
      <c r="AN1422" s="551"/>
      <c r="AO1422" s="551"/>
      <c r="AP1422" s="551"/>
      <c r="AQ1422" s="551"/>
      <c r="AR1422" s="551"/>
      <c r="AS1422" s="551"/>
      <c r="AT1422" s="551"/>
      <c r="AU1422" s="551"/>
      <c r="AV1422" s="551"/>
      <c r="AW1422" s="551"/>
      <c r="AX1422" s="551"/>
    </row>
    <row r="1423">
      <c r="A1423" s="570" t="s">
        <v>6437</v>
      </c>
      <c r="B1423" s="570" t="s">
        <v>6455</v>
      </c>
      <c r="C1423" s="570" t="s">
        <v>317</v>
      </c>
      <c r="D1423" s="570" t="s">
        <v>6439</v>
      </c>
      <c r="E1423" s="570" t="s">
        <v>236</v>
      </c>
      <c r="F1423" s="570">
        <v>8</v>
      </c>
      <c r="G1423" s="570">
        <v>56</v>
      </c>
      <c r="H1423" s="570">
        <v>668</v>
      </c>
      <c r="I1423" s="569"/>
      <c r="J1423" s="121"/>
      <c r="K1423" s="121"/>
      <c r="L1423" s="121"/>
      <c r="M1423" s="570"/>
      <c r="N1423" s="569"/>
      <c r="O1423" s="569"/>
      <c r="P1423" s="569"/>
      <c r="Q1423" s="121"/>
      <c r="R1423" s="121" t="s">
        <v>6456</v>
      </c>
      <c r="S1423" s="121" t="s">
        <v>2742</v>
      </c>
      <c r="T1423" s="121" t="s">
        <v>2766</v>
      </c>
      <c r="U1423" s="121">
        <v>0</v>
      </c>
      <c r="V1423" s="121" t="s">
        <v>2820</v>
      </c>
      <c r="W1423" s="121" t="s">
        <v>2767</v>
      </c>
      <c r="X1423" s="121" t="s">
        <v>2721</v>
      </c>
      <c r="Y1423" s="121" t="s">
        <v>2465</v>
      </c>
      <c r="Z1423" s="121" t="s">
        <v>2768</v>
      </c>
      <c r="AA1423" s="121" t="s">
        <v>2769</v>
      </c>
      <c r="AB1423" s="121" t="s">
        <v>2792</v>
      </c>
      <c r="AC1423" s="121" t="s">
        <v>2103</v>
      </c>
      <c r="AD1423" s="121" t="s">
        <v>2788</v>
      </c>
      <c r="AE1423" s="121" t="s">
        <v>2793</v>
      </c>
      <c r="AF1423" s="121"/>
      <c r="AG1423" s="121"/>
      <c r="AH1423" s="121"/>
      <c r="AI1423" s="551"/>
      <c r="AJ1423" s="551"/>
      <c r="AK1423" s="551"/>
      <c r="AL1423" s="551"/>
      <c r="AM1423" s="551"/>
      <c r="AN1423" s="551"/>
      <c r="AO1423" s="551"/>
      <c r="AP1423" s="551"/>
      <c r="AQ1423" s="551"/>
      <c r="AR1423" s="551"/>
      <c r="AS1423" s="551"/>
      <c r="AT1423" s="551"/>
      <c r="AU1423" s="551"/>
      <c r="AV1423" s="551"/>
      <c r="AW1423" s="551"/>
      <c r="AX1423" s="551"/>
    </row>
    <row r="1424">
      <c r="A1424" s="570" t="s">
        <v>6437</v>
      </c>
      <c r="B1424" s="570" t="s">
        <v>6457</v>
      </c>
      <c r="C1424" s="570" t="s">
        <v>317</v>
      </c>
      <c r="D1424" s="570" t="s">
        <v>6439</v>
      </c>
      <c r="E1424" s="570" t="s">
        <v>236</v>
      </c>
      <c r="F1424" s="570">
        <v>8</v>
      </c>
      <c r="G1424" s="570">
        <v>56</v>
      </c>
      <c r="H1424" s="570">
        <v>668</v>
      </c>
      <c r="I1424" s="569"/>
      <c r="J1424" s="121"/>
      <c r="K1424" s="121"/>
      <c r="L1424" s="121"/>
      <c r="M1424" s="570"/>
      <c r="N1424" s="569"/>
      <c r="O1424" s="569"/>
      <c r="P1424" s="569"/>
      <c r="Q1424" s="121"/>
      <c r="R1424" s="121" t="s">
        <v>6458</v>
      </c>
      <c r="S1424" s="121" t="s">
        <v>2742</v>
      </c>
      <c r="T1424" s="121" t="s">
        <v>2766</v>
      </c>
      <c r="U1424" s="121">
        <v>0</v>
      </c>
      <c r="V1424" s="121" t="s">
        <v>2820</v>
      </c>
      <c r="W1424" s="121" t="s">
        <v>2869</v>
      </c>
      <c r="X1424" s="121" t="s">
        <v>6459</v>
      </c>
      <c r="Y1424" s="121" t="s">
        <v>2465</v>
      </c>
      <c r="Z1424" s="121" t="s">
        <v>2785</v>
      </c>
      <c r="AA1424" s="121" t="s">
        <v>2786</v>
      </c>
      <c r="AB1424" s="121" t="s">
        <v>6460</v>
      </c>
      <c r="AC1424" s="121" t="s">
        <v>2103</v>
      </c>
      <c r="AD1424" s="121" t="s">
        <v>2788</v>
      </c>
      <c r="AE1424" s="121" t="s">
        <v>2836</v>
      </c>
      <c r="AF1424" s="121"/>
      <c r="AG1424" s="121"/>
      <c r="AH1424" s="121"/>
      <c r="AI1424" s="551"/>
      <c r="AJ1424" s="551"/>
      <c r="AK1424" s="551"/>
      <c r="AL1424" s="551"/>
      <c r="AM1424" s="551"/>
      <c r="AN1424" s="551"/>
      <c r="AO1424" s="551"/>
      <c r="AP1424" s="551"/>
      <c r="AQ1424" s="551"/>
      <c r="AR1424" s="551"/>
      <c r="AS1424" s="551"/>
      <c r="AT1424" s="551"/>
      <c r="AU1424" s="551"/>
      <c r="AV1424" s="551"/>
      <c r="AW1424" s="551"/>
      <c r="AX1424" s="551"/>
    </row>
    <row r="1425">
      <c r="A1425" s="570" t="s">
        <v>6437</v>
      </c>
      <c r="B1425" s="570" t="s">
        <v>6461</v>
      </c>
      <c r="C1425" s="570" t="s">
        <v>317</v>
      </c>
      <c r="D1425" s="570" t="s">
        <v>6439</v>
      </c>
      <c r="E1425" s="570" t="s">
        <v>236</v>
      </c>
      <c r="F1425" s="570">
        <v>8</v>
      </c>
      <c r="G1425" s="570">
        <v>56</v>
      </c>
      <c r="H1425" s="570">
        <v>668</v>
      </c>
      <c r="I1425" s="569"/>
      <c r="J1425" s="121"/>
      <c r="K1425" s="121"/>
      <c r="L1425" s="121"/>
      <c r="M1425" s="570"/>
      <c r="N1425" s="569"/>
      <c r="O1425" s="569"/>
      <c r="P1425" s="569"/>
      <c r="Q1425" s="121"/>
      <c r="R1425" s="121" t="s">
        <v>6462</v>
      </c>
      <c r="S1425" s="121" t="s">
        <v>2742</v>
      </c>
      <c r="T1425" s="121" t="s">
        <v>2766</v>
      </c>
      <c r="U1425" s="121">
        <v>0</v>
      </c>
      <c r="V1425" s="121" t="s">
        <v>2820</v>
      </c>
      <c r="W1425" s="121" t="s">
        <v>2969</v>
      </c>
      <c r="X1425" s="121" t="s">
        <v>6459</v>
      </c>
      <c r="Y1425" s="121" t="s">
        <v>2465</v>
      </c>
      <c r="Z1425" s="121" t="s">
        <v>2768</v>
      </c>
      <c r="AA1425" s="121" t="s">
        <v>2769</v>
      </c>
      <c r="AB1425" s="121" t="s">
        <v>4639</v>
      </c>
      <c r="AC1425" s="121" t="s">
        <v>2103</v>
      </c>
      <c r="AD1425" s="121" t="s">
        <v>2788</v>
      </c>
      <c r="AE1425" s="121" t="s">
        <v>4354</v>
      </c>
      <c r="AF1425" s="121"/>
      <c r="AG1425" s="121"/>
      <c r="AH1425" s="121"/>
      <c r="AI1425" s="551"/>
      <c r="AJ1425" s="551"/>
      <c r="AK1425" s="551"/>
      <c r="AL1425" s="551"/>
      <c r="AM1425" s="551"/>
      <c r="AN1425" s="551"/>
      <c r="AO1425" s="551"/>
      <c r="AP1425" s="551"/>
      <c r="AQ1425" s="551"/>
      <c r="AR1425" s="551"/>
      <c r="AS1425" s="551"/>
      <c r="AT1425" s="551"/>
      <c r="AU1425" s="551"/>
      <c r="AV1425" s="551"/>
      <c r="AW1425" s="551"/>
      <c r="AX1425" s="551"/>
    </row>
    <row r="1426">
      <c r="A1426" s="570" t="s">
        <v>6463</v>
      </c>
      <c r="B1426" s="570" t="s">
        <v>6464</v>
      </c>
      <c r="C1426" s="570" t="s">
        <v>317</v>
      </c>
      <c r="D1426" s="570" t="s">
        <v>6439</v>
      </c>
      <c r="E1426" s="570" t="s">
        <v>236</v>
      </c>
      <c r="F1426" s="570">
        <v>48</v>
      </c>
      <c r="G1426" s="570">
        <v>256</v>
      </c>
      <c r="H1426" s="570">
        <v>600</v>
      </c>
      <c r="I1426" s="569"/>
      <c r="J1426" s="121"/>
      <c r="K1426" s="121"/>
      <c r="L1426" s="121"/>
      <c r="M1426" s="570"/>
      <c r="N1426" s="569"/>
      <c r="O1426" s="569"/>
      <c r="P1426" s="569"/>
      <c r="Q1426" s="121"/>
      <c r="R1426" s="121" t="s">
        <v>6465</v>
      </c>
      <c r="S1426" s="121" t="s">
        <v>2716</v>
      </c>
      <c r="T1426" s="121" t="s">
        <v>4805</v>
      </c>
      <c r="U1426" s="121">
        <v>0</v>
      </c>
      <c r="V1426" s="121" t="s">
        <v>538</v>
      </c>
      <c r="W1426" s="121" t="s">
        <v>538</v>
      </c>
      <c r="X1426" s="121">
        <v>0</v>
      </c>
      <c r="Y1426" s="121" t="s">
        <v>2465</v>
      </c>
      <c r="Z1426" s="121" t="s">
        <v>3155</v>
      </c>
      <c r="AA1426" s="121" t="s">
        <v>3166</v>
      </c>
      <c r="AB1426" s="121" t="s">
        <v>6466</v>
      </c>
      <c r="AC1426" s="121" t="s">
        <v>2103</v>
      </c>
      <c r="AD1426" s="121" t="s">
        <v>2725</v>
      </c>
      <c r="AE1426" s="121" t="s">
        <v>6467</v>
      </c>
      <c r="AF1426" s="121"/>
      <c r="AG1426" s="121"/>
      <c r="AH1426" s="121"/>
      <c r="AI1426" s="551"/>
      <c r="AJ1426" s="551"/>
      <c r="AK1426" s="551"/>
      <c r="AL1426" s="551"/>
      <c r="AM1426" s="551"/>
      <c r="AN1426" s="551"/>
      <c r="AO1426" s="551"/>
      <c r="AP1426" s="551"/>
      <c r="AQ1426" s="551"/>
      <c r="AR1426" s="551"/>
      <c r="AS1426" s="551"/>
      <c r="AT1426" s="551"/>
      <c r="AU1426" s="551"/>
      <c r="AV1426" s="551"/>
      <c r="AW1426" s="551"/>
      <c r="AX1426" s="551"/>
    </row>
    <row r="1427">
      <c r="A1427" s="570" t="s">
        <v>6463</v>
      </c>
      <c r="B1427" s="570" t="s">
        <v>6468</v>
      </c>
      <c r="C1427" s="570" t="s">
        <v>317</v>
      </c>
      <c r="D1427" s="570" t="s">
        <v>6439</v>
      </c>
      <c r="E1427" s="570" t="s">
        <v>236</v>
      </c>
      <c r="F1427" s="570">
        <v>48</v>
      </c>
      <c r="G1427" s="570">
        <v>256</v>
      </c>
      <c r="H1427" s="570">
        <v>600</v>
      </c>
      <c r="I1427" s="569"/>
      <c r="J1427" s="121"/>
      <c r="K1427" s="121"/>
      <c r="L1427" s="121"/>
      <c r="M1427" s="570"/>
      <c r="N1427" s="569"/>
      <c r="O1427" s="569"/>
      <c r="P1427" s="569"/>
      <c r="Q1427" s="121"/>
      <c r="R1427" s="121" t="s">
        <v>6469</v>
      </c>
      <c r="S1427" s="121" t="s">
        <v>2716</v>
      </c>
      <c r="T1427" s="121" t="s">
        <v>4805</v>
      </c>
      <c r="U1427" s="121">
        <v>0</v>
      </c>
      <c r="V1427" s="121" t="s">
        <v>538</v>
      </c>
      <c r="W1427" s="121" t="s">
        <v>538</v>
      </c>
      <c r="X1427" s="121">
        <v>0</v>
      </c>
      <c r="Y1427" s="121" t="s">
        <v>2465</v>
      </c>
      <c r="Z1427" s="121" t="s">
        <v>3155</v>
      </c>
      <c r="AA1427" s="121" t="s">
        <v>3166</v>
      </c>
      <c r="AB1427" s="121" t="s">
        <v>6470</v>
      </c>
      <c r="AC1427" s="121" t="s">
        <v>2103</v>
      </c>
      <c r="AD1427" s="121" t="s">
        <v>2725</v>
      </c>
      <c r="AE1427" s="121" t="s">
        <v>6471</v>
      </c>
      <c r="AF1427" s="121"/>
      <c r="AG1427" s="121"/>
      <c r="AH1427" s="121"/>
      <c r="AI1427" s="551"/>
      <c r="AJ1427" s="551"/>
      <c r="AK1427" s="551"/>
      <c r="AL1427" s="551"/>
      <c r="AM1427" s="551"/>
      <c r="AN1427" s="551"/>
      <c r="AO1427" s="551"/>
      <c r="AP1427" s="551"/>
      <c r="AQ1427" s="551"/>
      <c r="AR1427" s="551"/>
      <c r="AS1427" s="551"/>
      <c r="AT1427" s="551"/>
      <c r="AU1427" s="551"/>
      <c r="AV1427" s="551"/>
      <c r="AW1427" s="551"/>
      <c r="AX1427" s="551"/>
    </row>
    <row r="1428">
      <c r="A1428" s="570" t="s">
        <v>6463</v>
      </c>
      <c r="B1428" s="570" t="s">
        <v>6472</v>
      </c>
      <c r="C1428" s="570" t="s">
        <v>317</v>
      </c>
      <c r="D1428" s="570" t="s">
        <v>6439</v>
      </c>
      <c r="E1428" s="570" t="s">
        <v>236</v>
      </c>
      <c r="F1428" s="570">
        <v>24</v>
      </c>
      <c r="G1428" s="570">
        <v>160</v>
      </c>
      <c r="H1428" s="570">
        <v>200</v>
      </c>
      <c r="I1428" s="569"/>
      <c r="J1428" s="121"/>
      <c r="K1428" s="121"/>
      <c r="L1428" s="121"/>
      <c r="M1428" s="570"/>
      <c r="N1428" s="569"/>
      <c r="O1428" s="569"/>
      <c r="P1428" s="569"/>
      <c r="Q1428" s="121"/>
      <c r="R1428" s="121" t="s">
        <v>6473</v>
      </c>
      <c r="S1428" s="121" t="s">
        <v>2716</v>
      </c>
      <c r="T1428" s="121" t="s">
        <v>3163</v>
      </c>
      <c r="U1428" s="121">
        <v>0</v>
      </c>
      <c r="V1428" s="121" t="s">
        <v>6474</v>
      </c>
      <c r="W1428" s="121" t="s">
        <v>6474</v>
      </c>
      <c r="X1428" s="121" t="s">
        <v>2410</v>
      </c>
      <c r="Y1428" s="121" t="s">
        <v>2465</v>
      </c>
      <c r="Z1428" s="121" t="s">
        <v>3155</v>
      </c>
      <c r="AA1428" s="121" t="s">
        <v>3166</v>
      </c>
      <c r="AB1428" s="121" t="s">
        <v>6475</v>
      </c>
      <c r="AC1428" s="121" t="s">
        <v>2103</v>
      </c>
      <c r="AD1428" s="121" t="s">
        <v>2725</v>
      </c>
      <c r="AE1428" s="121" t="s">
        <v>6476</v>
      </c>
      <c r="AF1428" s="121"/>
      <c r="AG1428" s="121"/>
      <c r="AH1428" s="121"/>
      <c r="AI1428" s="551"/>
      <c r="AJ1428" s="551"/>
      <c r="AK1428" s="551"/>
      <c r="AL1428" s="551"/>
      <c r="AM1428" s="551"/>
      <c r="AN1428" s="551"/>
      <c r="AO1428" s="551"/>
      <c r="AP1428" s="551"/>
      <c r="AQ1428" s="551"/>
      <c r="AR1428" s="551"/>
      <c r="AS1428" s="551"/>
      <c r="AT1428" s="551"/>
      <c r="AU1428" s="551"/>
      <c r="AV1428" s="551"/>
      <c r="AW1428" s="551"/>
      <c r="AX1428" s="551"/>
    </row>
    <row r="1429">
      <c r="A1429" s="570" t="s">
        <v>6463</v>
      </c>
      <c r="B1429" s="570" t="s">
        <v>6477</v>
      </c>
      <c r="C1429" s="570" t="s">
        <v>317</v>
      </c>
      <c r="D1429" s="570" t="s">
        <v>6439</v>
      </c>
      <c r="E1429" s="570" t="s">
        <v>236</v>
      </c>
      <c r="F1429" s="570">
        <v>24</v>
      </c>
      <c r="G1429" s="570">
        <v>160</v>
      </c>
      <c r="H1429" s="570">
        <v>200</v>
      </c>
      <c r="I1429" s="569"/>
      <c r="J1429" s="121"/>
      <c r="K1429" s="121"/>
      <c r="L1429" s="121"/>
      <c r="M1429" s="570"/>
      <c r="N1429" s="569"/>
      <c r="O1429" s="569"/>
      <c r="P1429" s="569"/>
      <c r="Q1429" s="121"/>
      <c r="R1429" s="121" t="s">
        <v>6478</v>
      </c>
      <c r="S1429" s="121" t="s">
        <v>2716</v>
      </c>
      <c r="T1429" s="121" t="s">
        <v>3163</v>
      </c>
      <c r="U1429" s="121">
        <v>0</v>
      </c>
      <c r="V1429" s="121" t="s">
        <v>6474</v>
      </c>
      <c r="W1429" s="121" t="s">
        <v>6474</v>
      </c>
      <c r="X1429" s="121" t="s">
        <v>2410</v>
      </c>
      <c r="Y1429" s="121" t="s">
        <v>2465</v>
      </c>
      <c r="Z1429" s="121" t="s">
        <v>3155</v>
      </c>
      <c r="AA1429" s="121" t="s">
        <v>3166</v>
      </c>
      <c r="AB1429" s="121" t="s">
        <v>6479</v>
      </c>
      <c r="AC1429" s="121" t="s">
        <v>2103</v>
      </c>
      <c r="AD1429" s="121" t="s">
        <v>2725</v>
      </c>
      <c r="AE1429" s="121" t="s">
        <v>6480</v>
      </c>
      <c r="AF1429" s="121"/>
      <c r="AG1429" s="121"/>
      <c r="AH1429" s="121"/>
      <c r="AI1429" s="551"/>
      <c r="AJ1429" s="551"/>
      <c r="AK1429" s="551"/>
      <c r="AL1429" s="551"/>
      <c r="AM1429" s="551"/>
      <c r="AN1429" s="551"/>
      <c r="AO1429" s="551"/>
      <c r="AP1429" s="551"/>
      <c r="AQ1429" s="551"/>
      <c r="AR1429" s="551"/>
      <c r="AS1429" s="551"/>
      <c r="AT1429" s="551"/>
      <c r="AU1429" s="551"/>
      <c r="AV1429" s="551"/>
      <c r="AW1429" s="551"/>
      <c r="AX1429" s="551"/>
    </row>
    <row r="1430">
      <c r="A1430" s="570" t="s">
        <v>907</v>
      </c>
      <c r="B1430" s="570" t="s">
        <v>6481</v>
      </c>
      <c r="C1430" s="570" t="s">
        <v>317</v>
      </c>
      <c r="D1430" s="570" t="s">
        <v>6439</v>
      </c>
      <c r="E1430" s="570" t="s">
        <v>236</v>
      </c>
      <c r="F1430" s="570">
        <v>8</v>
      </c>
      <c r="G1430" s="570">
        <v>44</v>
      </c>
      <c r="H1430" s="570">
        <v>600</v>
      </c>
      <c r="I1430" s="569"/>
      <c r="J1430" s="121"/>
      <c r="K1430" s="121"/>
      <c r="L1430" s="121"/>
      <c r="M1430" s="570"/>
      <c r="N1430" s="569"/>
      <c r="O1430" s="569"/>
      <c r="P1430" s="569"/>
      <c r="Q1430" s="121"/>
      <c r="R1430" s="121" t="s">
        <v>6482</v>
      </c>
      <c r="S1430" s="121" t="s">
        <v>2742</v>
      </c>
      <c r="T1430" s="121" t="s">
        <v>2766</v>
      </c>
      <c r="U1430" s="121">
        <v>0</v>
      </c>
      <c r="V1430" s="121" t="s">
        <v>2206</v>
      </c>
      <c r="W1430" s="121" t="s">
        <v>2869</v>
      </c>
      <c r="X1430" s="121" t="s">
        <v>2721</v>
      </c>
      <c r="Y1430" s="121" t="s">
        <v>2465</v>
      </c>
      <c r="Z1430" s="121" t="s">
        <v>2785</v>
      </c>
      <c r="AA1430" s="121" t="s">
        <v>2786</v>
      </c>
      <c r="AB1430" s="121" t="s">
        <v>5872</v>
      </c>
      <c r="AC1430" s="121" t="s">
        <v>2103</v>
      </c>
      <c r="AD1430" s="121" t="s">
        <v>2788</v>
      </c>
      <c r="AE1430" s="121" t="s">
        <v>2836</v>
      </c>
      <c r="AF1430" s="121"/>
      <c r="AG1430" s="121"/>
      <c r="AH1430" s="121"/>
      <c r="AI1430" s="551"/>
      <c r="AJ1430" s="551"/>
      <c r="AK1430" s="551"/>
      <c r="AL1430" s="551"/>
      <c r="AM1430" s="551"/>
      <c r="AN1430" s="551"/>
      <c r="AO1430" s="551"/>
      <c r="AP1430" s="551"/>
      <c r="AQ1430" s="551"/>
      <c r="AR1430" s="551"/>
      <c r="AS1430" s="551"/>
      <c r="AT1430" s="551"/>
      <c r="AU1430" s="551"/>
      <c r="AV1430" s="551"/>
      <c r="AW1430" s="551"/>
      <c r="AX1430" s="551"/>
    </row>
    <row r="1431">
      <c r="A1431" s="570" t="s">
        <v>6483</v>
      </c>
      <c r="B1431" s="570" t="s">
        <v>6484</v>
      </c>
      <c r="C1431" s="570" t="s">
        <v>317</v>
      </c>
      <c r="D1431" s="570" t="s">
        <v>6439</v>
      </c>
      <c r="E1431" s="570" t="s">
        <v>236</v>
      </c>
      <c r="F1431" s="570">
        <v>40</v>
      </c>
      <c r="G1431" s="570">
        <v>256</v>
      </c>
      <c r="H1431" s="570">
        <v>1920</v>
      </c>
      <c r="I1431" s="569"/>
      <c r="J1431" s="121"/>
      <c r="K1431" s="121"/>
      <c r="L1431" s="121"/>
      <c r="M1431" s="570"/>
      <c r="N1431" s="569"/>
      <c r="O1431" s="569"/>
      <c r="P1431" s="569"/>
      <c r="Q1431" s="121"/>
      <c r="R1431" s="121" t="s">
        <v>6485</v>
      </c>
      <c r="S1431" s="121" t="s">
        <v>2716</v>
      </c>
      <c r="T1431" s="121" t="s">
        <v>5678</v>
      </c>
      <c r="U1431" s="121">
        <v>0</v>
      </c>
      <c r="V1431" s="121" t="s">
        <v>283</v>
      </c>
      <c r="W1431" s="121" t="s">
        <v>2206</v>
      </c>
      <c r="X1431" s="121">
        <v>0</v>
      </c>
      <c r="Y1431" s="121" t="s">
        <v>2465</v>
      </c>
      <c r="Z1431" s="121" t="s">
        <v>2785</v>
      </c>
      <c r="AA1431" s="121" t="s">
        <v>5679</v>
      </c>
      <c r="AB1431" s="121" t="s">
        <v>6486</v>
      </c>
      <c r="AC1431" s="121" t="s">
        <v>2107</v>
      </c>
      <c r="AD1431" s="121" t="s">
        <v>5681</v>
      </c>
      <c r="AE1431" s="121" t="s">
        <v>5709</v>
      </c>
      <c r="AF1431" s="121"/>
      <c r="AG1431" s="121"/>
      <c r="AH1431" s="121"/>
      <c r="AI1431" s="551"/>
      <c r="AJ1431" s="551"/>
      <c r="AK1431" s="551"/>
      <c r="AL1431" s="551"/>
      <c r="AM1431" s="551"/>
      <c r="AN1431" s="551"/>
      <c r="AO1431" s="551"/>
      <c r="AP1431" s="551"/>
      <c r="AQ1431" s="551"/>
      <c r="AR1431" s="551"/>
      <c r="AS1431" s="551"/>
      <c r="AT1431" s="551"/>
      <c r="AU1431" s="551"/>
      <c r="AV1431" s="551"/>
      <c r="AW1431" s="551"/>
      <c r="AX1431" s="551"/>
    </row>
    <row r="1432">
      <c r="A1432" s="570" t="s">
        <v>6483</v>
      </c>
      <c r="B1432" s="570" t="s">
        <v>6487</v>
      </c>
      <c r="C1432" s="570" t="s">
        <v>317</v>
      </c>
      <c r="D1432" s="570" t="s">
        <v>6439</v>
      </c>
      <c r="E1432" s="570" t="s">
        <v>236</v>
      </c>
      <c r="F1432" s="570">
        <v>40</v>
      </c>
      <c r="G1432" s="570">
        <v>256</v>
      </c>
      <c r="H1432" s="570">
        <v>1920</v>
      </c>
      <c r="I1432" s="569"/>
      <c r="J1432" s="121"/>
      <c r="K1432" s="121"/>
      <c r="L1432" s="121"/>
      <c r="M1432" s="570"/>
      <c r="N1432" s="569"/>
      <c r="O1432" s="569"/>
      <c r="P1432" s="569"/>
      <c r="Q1432" s="121"/>
      <c r="R1432" s="121" t="s">
        <v>6488</v>
      </c>
      <c r="S1432" s="121" t="s">
        <v>2716</v>
      </c>
      <c r="T1432" s="121" t="s">
        <v>5678</v>
      </c>
      <c r="U1432" s="121">
        <v>0</v>
      </c>
      <c r="V1432" s="121" t="s">
        <v>283</v>
      </c>
      <c r="W1432" s="121" t="s">
        <v>2206</v>
      </c>
      <c r="X1432" s="121">
        <v>0</v>
      </c>
      <c r="Y1432" s="121" t="s">
        <v>2465</v>
      </c>
      <c r="Z1432" s="121" t="s">
        <v>2785</v>
      </c>
      <c r="AA1432" s="121" t="s">
        <v>5679</v>
      </c>
      <c r="AB1432" s="121" t="s">
        <v>6489</v>
      </c>
      <c r="AC1432" s="121" t="s">
        <v>2107</v>
      </c>
      <c r="AD1432" s="121" t="s">
        <v>5681</v>
      </c>
      <c r="AE1432" s="121" t="s">
        <v>5709</v>
      </c>
      <c r="AF1432" s="121"/>
      <c r="AG1432" s="121"/>
      <c r="AH1432" s="121"/>
      <c r="AI1432" s="551"/>
      <c r="AJ1432" s="551"/>
      <c r="AK1432" s="551"/>
      <c r="AL1432" s="551"/>
      <c r="AM1432" s="551"/>
      <c r="AN1432" s="551"/>
      <c r="AO1432" s="551"/>
      <c r="AP1432" s="551"/>
      <c r="AQ1432" s="551"/>
      <c r="AR1432" s="551"/>
      <c r="AS1432" s="551"/>
      <c r="AT1432" s="551"/>
      <c r="AU1432" s="551"/>
      <c r="AV1432" s="551"/>
      <c r="AW1432" s="551"/>
      <c r="AX1432" s="551"/>
    </row>
    <row r="1433">
      <c r="A1433" s="570" t="s">
        <v>6483</v>
      </c>
      <c r="B1433" s="570" t="s">
        <v>6490</v>
      </c>
      <c r="C1433" s="570" t="s">
        <v>317</v>
      </c>
      <c r="D1433" s="570" t="s">
        <v>6439</v>
      </c>
      <c r="E1433" s="570" t="s">
        <v>236</v>
      </c>
      <c r="F1433" s="570">
        <v>40</v>
      </c>
      <c r="G1433" s="570">
        <v>256</v>
      </c>
      <c r="H1433" s="570">
        <v>1920</v>
      </c>
      <c r="I1433" s="569"/>
      <c r="J1433" s="121"/>
      <c r="K1433" s="121"/>
      <c r="L1433" s="121"/>
      <c r="M1433" s="570"/>
      <c r="N1433" s="569"/>
      <c r="O1433" s="569"/>
      <c r="P1433" s="569"/>
      <c r="Q1433" s="121"/>
      <c r="R1433" s="121" t="s">
        <v>6491</v>
      </c>
      <c r="S1433" s="121" t="s">
        <v>2716</v>
      </c>
      <c r="T1433" s="121" t="s">
        <v>5678</v>
      </c>
      <c r="U1433" s="121">
        <v>0</v>
      </c>
      <c r="V1433" s="121" t="s">
        <v>283</v>
      </c>
      <c r="W1433" s="121" t="s">
        <v>2206</v>
      </c>
      <c r="X1433" s="121">
        <v>0</v>
      </c>
      <c r="Y1433" s="121" t="s">
        <v>2465</v>
      </c>
      <c r="Z1433" s="121" t="s">
        <v>2785</v>
      </c>
      <c r="AA1433" s="121" t="s">
        <v>5679</v>
      </c>
      <c r="AB1433" s="121" t="s">
        <v>6492</v>
      </c>
      <c r="AC1433" s="121" t="s">
        <v>2107</v>
      </c>
      <c r="AD1433" s="121" t="s">
        <v>5681</v>
      </c>
      <c r="AE1433" s="121" t="s">
        <v>5709</v>
      </c>
      <c r="AF1433" s="121"/>
      <c r="AG1433" s="121"/>
      <c r="AH1433" s="121"/>
      <c r="AI1433" s="551"/>
      <c r="AJ1433" s="551"/>
      <c r="AK1433" s="551"/>
      <c r="AL1433" s="551"/>
      <c r="AM1433" s="551"/>
      <c r="AN1433" s="551"/>
      <c r="AO1433" s="551"/>
      <c r="AP1433" s="551"/>
      <c r="AQ1433" s="551"/>
      <c r="AR1433" s="551"/>
      <c r="AS1433" s="551"/>
      <c r="AT1433" s="551"/>
      <c r="AU1433" s="551"/>
      <c r="AV1433" s="551"/>
      <c r="AW1433" s="551"/>
      <c r="AX1433" s="551"/>
    </row>
    <row r="1434">
      <c r="A1434" s="570" t="s">
        <v>6483</v>
      </c>
      <c r="B1434" s="570" t="s">
        <v>6493</v>
      </c>
      <c r="C1434" s="570" t="s">
        <v>317</v>
      </c>
      <c r="D1434" s="570" t="s">
        <v>6439</v>
      </c>
      <c r="E1434" s="570" t="s">
        <v>236</v>
      </c>
      <c r="F1434" s="570">
        <v>40</v>
      </c>
      <c r="G1434" s="570">
        <v>256</v>
      </c>
      <c r="H1434" s="570">
        <v>1920</v>
      </c>
      <c r="I1434" s="569"/>
      <c r="J1434" s="121"/>
      <c r="K1434" s="121"/>
      <c r="L1434" s="121"/>
      <c r="M1434" s="570"/>
      <c r="N1434" s="569"/>
      <c r="O1434" s="569"/>
      <c r="P1434" s="569"/>
      <c r="Q1434" s="121"/>
      <c r="R1434" s="121" t="s">
        <v>6494</v>
      </c>
      <c r="S1434" s="121" t="s">
        <v>2716</v>
      </c>
      <c r="T1434" s="121" t="s">
        <v>5678</v>
      </c>
      <c r="U1434" s="121">
        <v>0</v>
      </c>
      <c r="V1434" s="121" t="s">
        <v>283</v>
      </c>
      <c r="W1434" s="121" t="s">
        <v>2206</v>
      </c>
      <c r="X1434" s="121">
        <v>0</v>
      </c>
      <c r="Y1434" s="121" t="s">
        <v>2465</v>
      </c>
      <c r="Z1434" s="121" t="s">
        <v>2785</v>
      </c>
      <c r="AA1434" s="121" t="s">
        <v>5679</v>
      </c>
      <c r="AB1434" s="121" t="s">
        <v>6495</v>
      </c>
      <c r="AC1434" s="121" t="s">
        <v>2107</v>
      </c>
      <c r="AD1434" s="121" t="s">
        <v>5681</v>
      </c>
      <c r="AE1434" s="121" t="s">
        <v>5709</v>
      </c>
      <c r="AF1434" s="121"/>
      <c r="AG1434" s="121"/>
      <c r="AH1434" s="121"/>
      <c r="AI1434" s="551"/>
      <c r="AJ1434" s="551"/>
      <c r="AK1434" s="551"/>
      <c r="AL1434" s="551"/>
      <c r="AM1434" s="551"/>
      <c r="AN1434" s="551"/>
      <c r="AO1434" s="551"/>
      <c r="AP1434" s="551"/>
      <c r="AQ1434" s="551"/>
      <c r="AR1434" s="551"/>
      <c r="AS1434" s="551"/>
      <c r="AT1434" s="551"/>
      <c r="AU1434" s="551"/>
      <c r="AV1434" s="551"/>
      <c r="AW1434" s="551"/>
      <c r="AX1434" s="551"/>
    </row>
    <row r="1435">
      <c r="A1435" s="570" t="s">
        <v>6483</v>
      </c>
      <c r="B1435" s="570" t="s">
        <v>6496</v>
      </c>
      <c r="C1435" s="570" t="s">
        <v>317</v>
      </c>
      <c r="D1435" s="570" t="s">
        <v>6439</v>
      </c>
      <c r="E1435" s="570" t="s">
        <v>236</v>
      </c>
      <c r="F1435" s="570">
        <v>40</v>
      </c>
      <c r="G1435" s="570">
        <v>256</v>
      </c>
      <c r="H1435" s="570">
        <v>1920</v>
      </c>
      <c r="I1435" s="569"/>
      <c r="J1435" s="121"/>
      <c r="K1435" s="121"/>
      <c r="L1435" s="121"/>
      <c r="M1435" s="570"/>
      <c r="N1435" s="569"/>
      <c r="O1435" s="569"/>
      <c r="P1435" s="569"/>
      <c r="Q1435" s="121"/>
      <c r="R1435" s="121" t="s">
        <v>6497</v>
      </c>
      <c r="S1435" s="121" t="s">
        <v>2716</v>
      </c>
      <c r="T1435" s="121" t="s">
        <v>5678</v>
      </c>
      <c r="U1435" s="121">
        <v>0</v>
      </c>
      <c r="V1435" s="121" t="s">
        <v>283</v>
      </c>
      <c r="W1435" s="121" t="s">
        <v>6404</v>
      </c>
      <c r="X1435" s="121">
        <v>0</v>
      </c>
      <c r="Y1435" s="121" t="s">
        <v>2465</v>
      </c>
      <c r="Z1435" s="121" t="s">
        <v>2785</v>
      </c>
      <c r="AA1435" s="121" t="s">
        <v>5679</v>
      </c>
      <c r="AB1435" s="121" t="s">
        <v>6498</v>
      </c>
      <c r="AC1435" s="121" t="s">
        <v>2107</v>
      </c>
      <c r="AD1435" s="121" t="s">
        <v>6499</v>
      </c>
      <c r="AE1435" s="121" t="s">
        <v>6500</v>
      </c>
      <c r="AF1435" s="121"/>
      <c r="AG1435" s="121"/>
      <c r="AH1435" s="121"/>
      <c r="AI1435" s="551"/>
      <c r="AJ1435" s="551"/>
      <c r="AK1435" s="551"/>
      <c r="AL1435" s="551"/>
      <c r="AM1435" s="551"/>
      <c r="AN1435" s="551"/>
      <c r="AO1435" s="551"/>
      <c r="AP1435" s="551"/>
      <c r="AQ1435" s="551"/>
      <c r="AR1435" s="551"/>
      <c r="AS1435" s="551"/>
      <c r="AT1435" s="551"/>
      <c r="AU1435" s="551"/>
      <c r="AV1435" s="551"/>
      <c r="AW1435" s="551"/>
      <c r="AX1435" s="551"/>
    </row>
    <row r="1436">
      <c r="A1436" s="570" t="s">
        <v>6483</v>
      </c>
      <c r="B1436" s="570" t="s">
        <v>6501</v>
      </c>
      <c r="C1436" s="570" t="s">
        <v>317</v>
      </c>
      <c r="D1436" s="570" t="s">
        <v>6439</v>
      </c>
      <c r="E1436" s="570" t="s">
        <v>236</v>
      </c>
      <c r="F1436" s="570">
        <v>40</v>
      </c>
      <c r="G1436" s="570">
        <v>256</v>
      </c>
      <c r="H1436" s="570">
        <v>1920</v>
      </c>
      <c r="I1436" s="569"/>
      <c r="J1436" s="121"/>
      <c r="K1436" s="121"/>
      <c r="L1436" s="121"/>
      <c r="M1436" s="570"/>
      <c r="N1436" s="569"/>
      <c r="O1436" s="569"/>
      <c r="P1436" s="569"/>
      <c r="Q1436" s="121"/>
      <c r="R1436" s="121" t="s">
        <v>6502</v>
      </c>
      <c r="S1436" s="121" t="s">
        <v>2716</v>
      </c>
      <c r="T1436" s="121" t="s">
        <v>5678</v>
      </c>
      <c r="U1436" s="121">
        <v>0</v>
      </c>
      <c r="V1436" s="121" t="s">
        <v>283</v>
      </c>
      <c r="W1436" s="121" t="s">
        <v>6404</v>
      </c>
      <c r="X1436" s="121">
        <v>0</v>
      </c>
      <c r="Y1436" s="121" t="s">
        <v>2465</v>
      </c>
      <c r="Z1436" s="121" t="s">
        <v>2785</v>
      </c>
      <c r="AA1436" s="121" t="s">
        <v>5679</v>
      </c>
      <c r="AB1436" s="121" t="s">
        <v>6503</v>
      </c>
      <c r="AC1436" s="121" t="s">
        <v>2107</v>
      </c>
      <c r="AD1436" s="121" t="s">
        <v>6499</v>
      </c>
      <c r="AE1436" s="121" t="s">
        <v>6500</v>
      </c>
      <c r="AF1436" s="121"/>
      <c r="AG1436" s="121"/>
      <c r="AH1436" s="121"/>
      <c r="AI1436" s="551"/>
      <c r="AJ1436" s="551"/>
      <c r="AK1436" s="551"/>
      <c r="AL1436" s="551"/>
      <c r="AM1436" s="551"/>
      <c r="AN1436" s="551"/>
      <c r="AO1436" s="551"/>
      <c r="AP1436" s="551"/>
      <c r="AQ1436" s="551"/>
      <c r="AR1436" s="551"/>
      <c r="AS1436" s="551"/>
      <c r="AT1436" s="551"/>
      <c r="AU1436" s="551"/>
      <c r="AV1436" s="551"/>
      <c r="AW1436" s="551"/>
      <c r="AX1436" s="551"/>
    </row>
    <row r="1437">
      <c r="A1437" s="570" t="s">
        <v>6483</v>
      </c>
      <c r="B1437" s="570" t="s">
        <v>6504</v>
      </c>
      <c r="C1437" s="570" t="s">
        <v>317</v>
      </c>
      <c r="D1437" s="570" t="s">
        <v>6439</v>
      </c>
      <c r="E1437" s="570" t="s">
        <v>236</v>
      </c>
      <c r="F1437" s="570">
        <v>40</v>
      </c>
      <c r="G1437" s="570">
        <v>256</v>
      </c>
      <c r="H1437" s="570">
        <v>1920</v>
      </c>
      <c r="I1437" s="569"/>
      <c r="J1437" s="121"/>
      <c r="K1437" s="121"/>
      <c r="L1437" s="121"/>
      <c r="M1437" s="570"/>
      <c r="N1437" s="569"/>
      <c r="O1437" s="569"/>
      <c r="P1437" s="569"/>
      <c r="Q1437" s="121"/>
      <c r="R1437" s="121" t="s">
        <v>6505</v>
      </c>
      <c r="S1437" s="121" t="s">
        <v>2716</v>
      </c>
      <c r="T1437" s="121" t="s">
        <v>5678</v>
      </c>
      <c r="U1437" s="121">
        <v>0</v>
      </c>
      <c r="V1437" s="121" t="s">
        <v>283</v>
      </c>
      <c r="W1437" s="121" t="s">
        <v>6404</v>
      </c>
      <c r="X1437" s="121">
        <v>0</v>
      </c>
      <c r="Y1437" s="121" t="s">
        <v>2465</v>
      </c>
      <c r="Z1437" s="121" t="s">
        <v>2785</v>
      </c>
      <c r="AA1437" s="121" t="s">
        <v>5679</v>
      </c>
      <c r="AB1437" s="121" t="s">
        <v>6506</v>
      </c>
      <c r="AC1437" s="121" t="s">
        <v>2107</v>
      </c>
      <c r="AD1437" s="121" t="s">
        <v>6499</v>
      </c>
      <c r="AE1437" s="121" t="s">
        <v>6507</v>
      </c>
      <c r="AF1437" s="121"/>
      <c r="AG1437" s="121"/>
      <c r="AH1437" s="121"/>
      <c r="AI1437" s="551"/>
      <c r="AJ1437" s="551"/>
      <c r="AK1437" s="551"/>
      <c r="AL1437" s="551"/>
      <c r="AM1437" s="551"/>
      <c r="AN1437" s="551"/>
      <c r="AO1437" s="551"/>
      <c r="AP1437" s="551"/>
      <c r="AQ1437" s="551"/>
      <c r="AR1437" s="551"/>
      <c r="AS1437" s="551"/>
      <c r="AT1437" s="551"/>
      <c r="AU1437" s="551"/>
      <c r="AV1437" s="551"/>
      <c r="AW1437" s="551"/>
      <c r="AX1437" s="551"/>
    </row>
    <row r="1438">
      <c r="A1438" s="570" t="s">
        <v>6483</v>
      </c>
      <c r="B1438" s="570" t="s">
        <v>6508</v>
      </c>
      <c r="C1438" s="570" t="s">
        <v>317</v>
      </c>
      <c r="D1438" s="570" t="s">
        <v>6439</v>
      </c>
      <c r="E1438" s="570" t="s">
        <v>236</v>
      </c>
      <c r="F1438" s="570">
        <v>40</v>
      </c>
      <c r="G1438" s="570">
        <v>256</v>
      </c>
      <c r="H1438" s="570">
        <v>1920</v>
      </c>
      <c r="I1438" s="569"/>
      <c r="J1438" s="121"/>
      <c r="K1438" s="121"/>
      <c r="L1438" s="121"/>
      <c r="M1438" s="570"/>
      <c r="N1438" s="569"/>
      <c r="O1438" s="569"/>
      <c r="P1438" s="569"/>
      <c r="Q1438" s="121"/>
      <c r="R1438" s="121" t="s">
        <v>6509</v>
      </c>
      <c r="S1438" s="121" t="s">
        <v>2716</v>
      </c>
      <c r="T1438" s="121" t="s">
        <v>5678</v>
      </c>
      <c r="U1438" s="121">
        <v>0</v>
      </c>
      <c r="V1438" s="121" t="s">
        <v>283</v>
      </c>
      <c r="W1438" s="121" t="s">
        <v>6404</v>
      </c>
      <c r="X1438" s="121" t="s">
        <v>6459</v>
      </c>
      <c r="Y1438" s="121" t="s">
        <v>2465</v>
      </c>
      <c r="Z1438" s="121" t="s">
        <v>2785</v>
      </c>
      <c r="AA1438" s="121" t="s">
        <v>5679</v>
      </c>
      <c r="AB1438" s="121" t="s">
        <v>6510</v>
      </c>
      <c r="AC1438" s="121" t="s">
        <v>2107</v>
      </c>
      <c r="AD1438" s="121" t="s">
        <v>6499</v>
      </c>
      <c r="AE1438" s="121" t="s">
        <v>6507</v>
      </c>
      <c r="AF1438" s="121"/>
      <c r="AG1438" s="121"/>
      <c r="AH1438" s="121"/>
      <c r="AI1438" s="551"/>
      <c r="AJ1438" s="551"/>
      <c r="AK1438" s="551"/>
      <c r="AL1438" s="551"/>
      <c r="AM1438" s="551"/>
      <c r="AN1438" s="551"/>
      <c r="AO1438" s="551"/>
      <c r="AP1438" s="551"/>
      <c r="AQ1438" s="551"/>
      <c r="AR1438" s="551"/>
      <c r="AS1438" s="551"/>
      <c r="AT1438" s="551"/>
      <c r="AU1438" s="551"/>
      <c r="AV1438" s="551"/>
      <c r="AW1438" s="551"/>
      <c r="AX1438" s="551"/>
    </row>
    <row r="1439">
      <c r="A1439" s="570" t="s">
        <v>6483</v>
      </c>
      <c r="B1439" s="570" t="s">
        <v>6511</v>
      </c>
      <c r="C1439" s="570" t="s">
        <v>317</v>
      </c>
      <c r="D1439" s="570" t="s">
        <v>6439</v>
      </c>
      <c r="E1439" s="570" t="s">
        <v>236</v>
      </c>
      <c r="F1439" s="570">
        <v>40</v>
      </c>
      <c r="G1439" s="570">
        <v>256</v>
      </c>
      <c r="H1439" s="570">
        <v>1920</v>
      </c>
      <c r="I1439" s="569"/>
      <c r="J1439" s="121"/>
      <c r="K1439" s="121"/>
      <c r="L1439" s="121"/>
      <c r="M1439" s="570"/>
      <c r="N1439" s="569"/>
      <c r="O1439" s="569"/>
      <c r="P1439" s="569"/>
      <c r="Q1439" s="121"/>
      <c r="R1439" s="121" t="s">
        <v>6512</v>
      </c>
      <c r="S1439" s="121" t="s">
        <v>2716</v>
      </c>
      <c r="T1439" s="121" t="s">
        <v>5678</v>
      </c>
      <c r="U1439" s="121">
        <v>0</v>
      </c>
      <c r="V1439" s="121" t="s">
        <v>283</v>
      </c>
      <c r="W1439" s="121" t="s">
        <v>6404</v>
      </c>
      <c r="X1439" s="121">
        <v>0</v>
      </c>
      <c r="Y1439" s="121" t="s">
        <v>2465</v>
      </c>
      <c r="Z1439" s="121" t="s">
        <v>2785</v>
      </c>
      <c r="AA1439" s="121" t="s">
        <v>5679</v>
      </c>
      <c r="AB1439" s="121" t="s">
        <v>6513</v>
      </c>
      <c r="AC1439" s="121" t="s">
        <v>2107</v>
      </c>
      <c r="AD1439" s="121" t="s">
        <v>6499</v>
      </c>
      <c r="AE1439" s="121" t="s">
        <v>6507</v>
      </c>
      <c r="AF1439" s="121"/>
      <c r="AG1439" s="121"/>
      <c r="AH1439" s="121"/>
      <c r="AI1439" s="551"/>
      <c r="AJ1439" s="551"/>
      <c r="AK1439" s="551"/>
      <c r="AL1439" s="551"/>
      <c r="AM1439" s="551"/>
      <c r="AN1439" s="551"/>
      <c r="AO1439" s="551"/>
      <c r="AP1439" s="551"/>
      <c r="AQ1439" s="551"/>
      <c r="AR1439" s="551"/>
      <c r="AS1439" s="551"/>
      <c r="AT1439" s="551"/>
      <c r="AU1439" s="551"/>
      <c r="AV1439" s="551"/>
      <c r="AW1439" s="551"/>
      <c r="AX1439" s="551"/>
    </row>
    <row r="1440">
      <c r="A1440" s="570" t="s">
        <v>6483</v>
      </c>
      <c r="B1440" s="570" t="s">
        <v>6514</v>
      </c>
      <c r="C1440" s="570" t="s">
        <v>317</v>
      </c>
      <c r="D1440" s="570" t="s">
        <v>6439</v>
      </c>
      <c r="E1440" s="570" t="s">
        <v>236</v>
      </c>
      <c r="F1440" s="570">
        <v>40</v>
      </c>
      <c r="G1440" s="570">
        <v>256</v>
      </c>
      <c r="H1440" s="570">
        <v>1920</v>
      </c>
      <c r="I1440" s="569"/>
      <c r="J1440" s="121"/>
      <c r="K1440" s="121"/>
      <c r="L1440" s="121"/>
      <c r="M1440" s="570"/>
      <c r="N1440" s="569"/>
      <c r="O1440" s="569"/>
      <c r="P1440" s="569"/>
      <c r="Q1440" s="121"/>
      <c r="R1440" s="121" t="s">
        <v>6515</v>
      </c>
      <c r="S1440" s="121" t="s">
        <v>2716</v>
      </c>
      <c r="T1440" s="121" t="s">
        <v>5678</v>
      </c>
      <c r="U1440" s="121">
        <v>0</v>
      </c>
      <c r="V1440" s="121" t="s">
        <v>283</v>
      </c>
      <c r="W1440" s="121" t="s">
        <v>6404</v>
      </c>
      <c r="X1440" s="121">
        <v>0</v>
      </c>
      <c r="Y1440" s="121" t="s">
        <v>2465</v>
      </c>
      <c r="Z1440" s="121" t="s">
        <v>2785</v>
      </c>
      <c r="AA1440" s="121" t="s">
        <v>5679</v>
      </c>
      <c r="AB1440" s="121" t="s">
        <v>6516</v>
      </c>
      <c r="AC1440" s="121" t="s">
        <v>2107</v>
      </c>
      <c r="AD1440" s="121" t="s">
        <v>6499</v>
      </c>
      <c r="AE1440" s="121" t="s">
        <v>6507</v>
      </c>
      <c r="AF1440" s="121"/>
      <c r="AG1440" s="121"/>
      <c r="AH1440" s="121"/>
      <c r="AI1440" s="551"/>
      <c r="AJ1440" s="551"/>
      <c r="AK1440" s="551"/>
      <c r="AL1440" s="551"/>
      <c r="AM1440" s="551"/>
      <c r="AN1440" s="551"/>
      <c r="AO1440" s="551"/>
      <c r="AP1440" s="551"/>
      <c r="AQ1440" s="551"/>
      <c r="AR1440" s="551"/>
      <c r="AS1440" s="551"/>
      <c r="AT1440" s="551"/>
      <c r="AU1440" s="551"/>
      <c r="AV1440" s="551"/>
      <c r="AW1440" s="551"/>
      <c r="AX1440" s="551"/>
    </row>
    <row r="1441">
      <c r="A1441" s="570" t="s">
        <v>6517</v>
      </c>
      <c r="B1441" s="570" t="s">
        <v>6518</v>
      </c>
      <c r="C1441" s="570" t="s">
        <v>84</v>
      </c>
      <c r="D1441" s="570" t="s">
        <v>6123</v>
      </c>
      <c r="E1441" s="570" t="s">
        <v>236</v>
      </c>
      <c r="F1441" s="570">
        <v>16</v>
      </c>
      <c r="G1441" s="570">
        <v>32</v>
      </c>
      <c r="H1441" s="570">
        <v>500</v>
      </c>
      <c r="I1441" s="569"/>
      <c r="J1441" s="121"/>
      <c r="K1441" s="121"/>
      <c r="L1441" s="121"/>
      <c r="M1441" s="570"/>
      <c r="N1441" s="569"/>
      <c r="O1441" s="569"/>
      <c r="P1441" s="569"/>
      <c r="Q1441" s="121"/>
      <c r="R1441" s="121" t="s">
        <v>6518</v>
      </c>
      <c r="S1441" s="121" t="s">
        <v>2742</v>
      </c>
      <c r="T1441" s="121" t="s">
        <v>2743</v>
      </c>
      <c r="U1441" s="121">
        <v>0</v>
      </c>
      <c r="V1441" s="121" t="s">
        <v>2206</v>
      </c>
      <c r="W1441" s="121" t="s">
        <v>2950</v>
      </c>
      <c r="X1441" s="121" t="s">
        <v>2721</v>
      </c>
      <c r="Y1441" s="121" t="s">
        <v>2465</v>
      </c>
      <c r="Z1441" s="121" t="s">
        <v>2744</v>
      </c>
      <c r="AA1441" s="121" t="s">
        <v>2751</v>
      </c>
      <c r="AB1441" s="121" t="s">
        <v>6519</v>
      </c>
      <c r="AC1441" s="121" t="s">
        <v>2103</v>
      </c>
      <c r="AD1441" s="121" t="s">
        <v>2747</v>
      </c>
      <c r="AE1441" s="121" t="s">
        <v>2753</v>
      </c>
      <c r="AF1441" s="121"/>
      <c r="AG1441" s="121"/>
      <c r="AH1441" s="121"/>
      <c r="AI1441" s="551"/>
      <c r="AJ1441" s="551"/>
      <c r="AK1441" s="551"/>
      <c r="AL1441" s="551"/>
      <c r="AM1441" s="551"/>
      <c r="AN1441" s="551"/>
      <c r="AO1441" s="551"/>
      <c r="AP1441" s="551"/>
      <c r="AQ1441" s="551"/>
      <c r="AR1441" s="551"/>
      <c r="AS1441" s="551"/>
      <c r="AT1441" s="551"/>
      <c r="AU1441" s="551"/>
      <c r="AV1441" s="551"/>
      <c r="AW1441" s="551"/>
      <c r="AX1441" s="551"/>
    </row>
    <row r="1442">
      <c r="A1442" s="570" t="s">
        <v>6517</v>
      </c>
      <c r="B1442" s="570" t="s">
        <v>6520</v>
      </c>
      <c r="C1442" s="570" t="s">
        <v>84</v>
      </c>
      <c r="D1442" s="570" t="s">
        <v>6123</v>
      </c>
      <c r="E1442" s="570" t="s">
        <v>236</v>
      </c>
      <c r="F1442" s="570">
        <v>8</v>
      </c>
      <c r="G1442" s="570">
        <v>32</v>
      </c>
      <c r="H1442" s="570">
        <v>1200</v>
      </c>
      <c r="I1442" s="569"/>
      <c r="J1442" s="121"/>
      <c r="K1442" s="121"/>
      <c r="L1442" s="121"/>
      <c r="M1442" s="570"/>
      <c r="N1442" s="569"/>
      <c r="O1442" s="569"/>
      <c r="P1442" s="569"/>
      <c r="Q1442" s="121"/>
      <c r="R1442" s="121" t="s">
        <v>6520</v>
      </c>
      <c r="S1442" s="121" t="s">
        <v>2742</v>
      </c>
      <c r="T1442" s="121" t="s">
        <v>6521</v>
      </c>
      <c r="U1442" s="121">
        <v>0</v>
      </c>
      <c r="V1442" s="121" t="s">
        <v>3164</v>
      </c>
      <c r="W1442" s="121" t="s">
        <v>2949</v>
      </c>
      <c r="X1442" s="121" t="s">
        <v>2721</v>
      </c>
      <c r="Y1442" s="121" t="s">
        <v>2465</v>
      </c>
      <c r="Z1442" s="121" t="s">
        <v>2744</v>
      </c>
      <c r="AA1442" s="121" t="s">
        <v>2745</v>
      </c>
      <c r="AB1442" s="121" t="s">
        <v>4087</v>
      </c>
      <c r="AC1442" s="121" t="s">
        <v>2103</v>
      </c>
      <c r="AD1442" s="121" t="s">
        <v>2747</v>
      </c>
      <c r="AE1442" s="121" t="s">
        <v>4088</v>
      </c>
      <c r="AF1442" s="121"/>
      <c r="AG1442" s="121"/>
      <c r="AH1442" s="121"/>
      <c r="AI1442" s="551"/>
      <c r="AJ1442" s="551"/>
      <c r="AK1442" s="551"/>
      <c r="AL1442" s="551"/>
      <c r="AM1442" s="551"/>
      <c r="AN1442" s="551"/>
      <c r="AO1442" s="551"/>
      <c r="AP1442" s="551"/>
      <c r="AQ1442" s="551"/>
      <c r="AR1442" s="551"/>
      <c r="AS1442" s="551"/>
      <c r="AT1442" s="551"/>
      <c r="AU1442" s="551"/>
      <c r="AV1442" s="551"/>
      <c r="AW1442" s="551"/>
      <c r="AX1442" s="551"/>
    </row>
    <row r="1443">
      <c r="A1443" s="570" t="s">
        <v>6517</v>
      </c>
      <c r="B1443" s="570" t="s">
        <v>6522</v>
      </c>
      <c r="C1443" s="570" t="s">
        <v>84</v>
      </c>
      <c r="D1443" s="570" t="s">
        <v>6123</v>
      </c>
      <c r="E1443" s="570" t="s">
        <v>236</v>
      </c>
      <c r="F1443" s="570">
        <v>8</v>
      </c>
      <c r="G1443" s="570">
        <v>16</v>
      </c>
      <c r="H1443" s="570">
        <v>1500</v>
      </c>
      <c r="I1443" s="569"/>
      <c r="J1443" s="121"/>
      <c r="K1443" s="121"/>
      <c r="L1443" s="121"/>
      <c r="M1443" s="570"/>
      <c r="N1443" s="569"/>
      <c r="O1443" s="569"/>
      <c r="P1443" s="569"/>
      <c r="Q1443" s="121"/>
      <c r="R1443" s="121" t="s">
        <v>6522</v>
      </c>
      <c r="S1443" s="121" t="s">
        <v>2742</v>
      </c>
      <c r="T1443" s="121" t="s">
        <v>3163</v>
      </c>
      <c r="U1443" s="121">
        <v>0</v>
      </c>
      <c r="V1443" s="121" t="s">
        <v>3164</v>
      </c>
      <c r="W1443" s="121" t="s">
        <v>2949</v>
      </c>
      <c r="X1443" s="121" t="s">
        <v>2721</v>
      </c>
      <c r="Y1443" s="121" t="s">
        <v>2465</v>
      </c>
      <c r="Z1443" s="121" t="s">
        <v>2744</v>
      </c>
      <c r="AA1443" s="121" t="s">
        <v>3822</v>
      </c>
      <c r="AB1443" s="121" t="s">
        <v>4650</v>
      </c>
      <c r="AC1443" s="121" t="s">
        <v>2103</v>
      </c>
      <c r="AD1443" s="121" t="s">
        <v>2747</v>
      </c>
      <c r="AE1443" s="121" t="s">
        <v>3614</v>
      </c>
      <c r="AF1443" s="121"/>
      <c r="AG1443" s="121"/>
      <c r="AH1443" s="121"/>
      <c r="AI1443" s="551"/>
      <c r="AJ1443" s="551"/>
      <c r="AK1443" s="551"/>
      <c r="AL1443" s="551"/>
      <c r="AM1443" s="551"/>
      <c r="AN1443" s="551"/>
      <c r="AO1443" s="551"/>
      <c r="AP1443" s="551"/>
      <c r="AQ1443" s="551"/>
      <c r="AR1443" s="551"/>
      <c r="AS1443" s="551"/>
      <c r="AT1443" s="551"/>
      <c r="AU1443" s="551"/>
      <c r="AV1443" s="551"/>
      <c r="AW1443" s="551"/>
      <c r="AX1443" s="551"/>
    </row>
    <row r="1444">
      <c r="A1444" s="570" t="s">
        <v>6517</v>
      </c>
      <c r="B1444" s="570" t="s">
        <v>6523</v>
      </c>
      <c r="C1444" s="570" t="s">
        <v>84</v>
      </c>
      <c r="D1444" s="570" t="s">
        <v>6123</v>
      </c>
      <c r="E1444" s="570" t="s">
        <v>236</v>
      </c>
      <c r="F1444" s="570">
        <v>8</v>
      </c>
      <c r="G1444" s="570">
        <v>16</v>
      </c>
      <c r="H1444" s="570">
        <v>1200</v>
      </c>
      <c r="I1444" s="569"/>
      <c r="J1444" s="121"/>
      <c r="K1444" s="121"/>
      <c r="L1444" s="121"/>
      <c r="M1444" s="570"/>
      <c r="N1444" s="569"/>
      <c r="O1444" s="569"/>
      <c r="P1444" s="569"/>
      <c r="Q1444" s="121"/>
      <c r="R1444" s="121" t="s">
        <v>6523</v>
      </c>
      <c r="S1444" s="121" t="s">
        <v>2742</v>
      </c>
      <c r="T1444" s="121" t="s">
        <v>3186</v>
      </c>
      <c r="U1444" s="121">
        <v>0</v>
      </c>
      <c r="V1444" s="121" t="s">
        <v>3164</v>
      </c>
      <c r="W1444" s="121" t="s">
        <v>2969</v>
      </c>
      <c r="X1444" s="121" t="s">
        <v>2721</v>
      </c>
      <c r="Y1444" s="121" t="s">
        <v>2465</v>
      </c>
      <c r="Z1444" s="121" t="s">
        <v>3155</v>
      </c>
      <c r="AA1444" s="121" t="s">
        <v>3092</v>
      </c>
      <c r="AB1444" s="121" t="s">
        <v>3721</v>
      </c>
      <c r="AC1444" s="121" t="s">
        <v>2103</v>
      </c>
      <c r="AD1444" s="121" t="s">
        <v>2747</v>
      </c>
      <c r="AE1444" s="121" t="s">
        <v>3445</v>
      </c>
      <c r="AF1444" s="121"/>
      <c r="AG1444" s="121"/>
      <c r="AH1444" s="121"/>
      <c r="AI1444" s="551"/>
      <c r="AJ1444" s="551"/>
      <c r="AK1444" s="551"/>
      <c r="AL1444" s="551"/>
      <c r="AM1444" s="551"/>
      <c r="AN1444" s="551"/>
      <c r="AO1444" s="551"/>
      <c r="AP1444" s="551"/>
      <c r="AQ1444" s="551"/>
      <c r="AR1444" s="551"/>
      <c r="AS1444" s="551"/>
      <c r="AT1444" s="551"/>
      <c r="AU1444" s="551"/>
      <c r="AV1444" s="551"/>
      <c r="AW1444" s="551"/>
      <c r="AX1444" s="551"/>
    </row>
    <row r="1445">
      <c r="A1445" s="570" t="s">
        <v>6524</v>
      </c>
      <c r="B1445" s="570" t="s">
        <v>6525</v>
      </c>
      <c r="C1445" s="570" t="s">
        <v>84</v>
      </c>
      <c r="D1445" s="570" t="s">
        <v>6123</v>
      </c>
      <c r="E1445" s="570" t="s">
        <v>236</v>
      </c>
      <c r="F1445" s="570">
        <v>8</v>
      </c>
      <c r="G1445" s="570">
        <v>16</v>
      </c>
      <c r="H1445" s="570">
        <v>1200</v>
      </c>
      <c r="I1445" s="569"/>
      <c r="J1445" s="121"/>
      <c r="K1445" s="121"/>
      <c r="L1445" s="121"/>
      <c r="M1445" s="570"/>
      <c r="N1445" s="569"/>
      <c r="O1445" s="569"/>
      <c r="P1445" s="569"/>
      <c r="Q1445" s="121"/>
      <c r="R1445" s="121" t="s">
        <v>6525</v>
      </c>
      <c r="S1445" s="121" t="s">
        <v>2742</v>
      </c>
      <c r="T1445" s="121" t="s">
        <v>3186</v>
      </c>
      <c r="U1445" s="121">
        <v>0</v>
      </c>
      <c r="V1445" s="121" t="s">
        <v>3164</v>
      </c>
      <c r="W1445" s="121" t="s">
        <v>2949</v>
      </c>
      <c r="X1445" s="121" t="s">
        <v>2721</v>
      </c>
      <c r="Y1445" s="121" t="s">
        <v>2465</v>
      </c>
      <c r="Z1445" s="121" t="s">
        <v>2744</v>
      </c>
      <c r="AA1445" s="121" t="s">
        <v>2751</v>
      </c>
      <c r="AB1445" s="121" t="s">
        <v>4317</v>
      </c>
      <c r="AC1445" s="121" t="s">
        <v>2103</v>
      </c>
      <c r="AD1445" s="121" t="s">
        <v>2747</v>
      </c>
      <c r="AE1445" s="121" t="s">
        <v>3049</v>
      </c>
      <c r="AF1445" s="121"/>
      <c r="AG1445" s="121"/>
      <c r="AH1445" s="121"/>
      <c r="AI1445" s="551"/>
      <c r="AJ1445" s="551"/>
      <c r="AK1445" s="551"/>
      <c r="AL1445" s="551"/>
      <c r="AM1445" s="551"/>
      <c r="AN1445" s="551"/>
      <c r="AO1445" s="551"/>
      <c r="AP1445" s="551"/>
      <c r="AQ1445" s="551"/>
      <c r="AR1445" s="551"/>
      <c r="AS1445" s="551"/>
      <c r="AT1445" s="551"/>
      <c r="AU1445" s="551"/>
      <c r="AV1445" s="551"/>
      <c r="AW1445" s="551"/>
      <c r="AX1445" s="551"/>
    </row>
    <row r="1446">
      <c r="A1446" s="570" t="s">
        <v>6524</v>
      </c>
      <c r="B1446" s="570" t="s">
        <v>6526</v>
      </c>
      <c r="C1446" s="570" t="s">
        <v>84</v>
      </c>
      <c r="D1446" s="570" t="s">
        <v>6123</v>
      </c>
      <c r="E1446" s="570" t="s">
        <v>236</v>
      </c>
      <c r="F1446" s="570">
        <v>8</v>
      </c>
      <c r="G1446" s="570">
        <v>16</v>
      </c>
      <c r="H1446" s="570">
        <v>1200</v>
      </c>
      <c r="I1446" s="569"/>
      <c r="J1446" s="121"/>
      <c r="K1446" s="121"/>
      <c r="L1446" s="121"/>
      <c r="M1446" s="570"/>
      <c r="N1446" s="569"/>
      <c r="O1446" s="569"/>
      <c r="P1446" s="569"/>
      <c r="Q1446" s="121"/>
      <c r="R1446" s="121" t="s">
        <v>6526</v>
      </c>
      <c r="S1446" s="121" t="s">
        <v>2742</v>
      </c>
      <c r="T1446" s="121" t="s">
        <v>3186</v>
      </c>
      <c r="U1446" s="121">
        <v>0</v>
      </c>
      <c r="V1446" s="121" t="s">
        <v>3164</v>
      </c>
      <c r="W1446" s="121" t="s">
        <v>3071</v>
      </c>
      <c r="X1446" s="121" t="s">
        <v>2721</v>
      </c>
      <c r="Y1446" s="121" t="s">
        <v>2465</v>
      </c>
      <c r="Z1446" s="121" t="s">
        <v>3155</v>
      </c>
      <c r="AA1446" s="121" t="s">
        <v>3092</v>
      </c>
      <c r="AB1446" s="121" t="s">
        <v>6527</v>
      </c>
      <c r="AC1446" s="121" t="s">
        <v>2103</v>
      </c>
      <c r="AD1446" s="121" t="s">
        <v>2747</v>
      </c>
      <c r="AE1446" s="121" t="s">
        <v>3569</v>
      </c>
      <c r="AF1446" s="121"/>
      <c r="AG1446" s="121"/>
      <c r="AH1446" s="121"/>
      <c r="AI1446" s="551"/>
      <c r="AJ1446" s="551"/>
      <c r="AK1446" s="551"/>
      <c r="AL1446" s="551"/>
      <c r="AM1446" s="551"/>
      <c r="AN1446" s="551"/>
      <c r="AO1446" s="551"/>
      <c r="AP1446" s="551"/>
      <c r="AQ1446" s="551"/>
      <c r="AR1446" s="551"/>
      <c r="AS1446" s="551"/>
      <c r="AT1446" s="551"/>
      <c r="AU1446" s="551"/>
      <c r="AV1446" s="551"/>
      <c r="AW1446" s="551"/>
      <c r="AX1446" s="551"/>
    </row>
    <row r="1447">
      <c r="A1447" s="570" t="s">
        <v>6524</v>
      </c>
      <c r="B1447" s="570" t="s">
        <v>6528</v>
      </c>
      <c r="C1447" s="570" t="s">
        <v>84</v>
      </c>
      <c r="D1447" s="570" t="s">
        <v>6123</v>
      </c>
      <c r="E1447" s="570" t="s">
        <v>236</v>
      </c>
      <c r="F1447" s="570">
        <v>8</v>
      </c>
      <c r="G1447" s="570">
        <v>24</v>
      </c>
      <c r="H1447" s="570">
        <v>250</v>
      </c>
      <c r="I1447" s="569"/>
      <c r="J1447" s="121"/>
      <c r="K1447" s="121"/>
      <c r="L1447" s="121"/>
      <c r="M1447" s="570"/>
      <c r="N1447" s="569"/>
      <c r="O1447" s="569"/>
      <c r="P1447" s="569"/>
      <c r="Q1447" s="121"/>
      <c r="R1447" s="121" t="s">
        <v>6528</v>
      </c>
      <c r="S1447" s="121" t="s">
        <v>2742</v>
      </c>
      <c r="T1447" s="121" t="s">
        <v>3163</v>
      </c>
      <c r="U1447" s="121">
        <v>0</v>
      </c>
      <c r="V1447" s="121" t="s">
        <v>3164</v>
      </c>
      <c r="W1447" s="121" t="s">
        <v>2969</v>
      </c>
      <c r="X1447" s="121" t="s">
        <v>2721</v>
      </c>
      <c r="Y1447" s="121" t="s">
        <v>2465</v>
      </c>
      <c r="Z1447" s="121" t="s">
        <v>3155</v>
      </c>
      <c r="AA1447" s="121" t="s">
        <v>3166</v>
      </c>
      <c r="AB1447" s="121" t="s">
        <v>4874</v>
      </c>
      <c r="AC1447" s="121" t="s">
        <v>2103</v>
      </c>
      <c r="AD1447" s="121" t="s">
        <v>2747</v>
      </c>
      <c r="AE1447" s="121" t="s">
        <v>3098</v>
      </c>
      <c r="AF1447" s="121"/>
      <c r="AG1447" s="121"/>
      <c r="AH1447" s="121"/>
      <c r="AI1447" s="551"/>
      <c r="AJ1447" s="551"/>
      <c r="AK1447" s="551"/>
      <c r="AL1447" s="551"/>
      <c r="AM1447" s="551"/>
      <c r="AN1447" s="551"/>
      <c r="AO1447" s="551"/>
      <c r="AP1447" s="551"/>
      <c r="AQ1447" s="551"/>
      <c r="AR1447" s="551"/>
      <c r="AS1447" s="551"/>
      <c r="AT1447" s="551"/>
      <c r="AU1447" s="551"/>
      <c r="AV1447" s="551"/>
      <c r="AW1447" s="551"/>
      <c r="AX1447" s="551"/>
    </row>
    <row r="1448">
      <c r="A1448" s="570" t="s">
        <v>6524</v>
      </c>
      <c r="B1448" s="570" t="s">
        <v>6529</v>
      </c>
      <c r="C1448" s="570" t="s">
        <v>84</v>
      </c>
      <c r="D1448" s="570" t="s">
        <v>6123</v>
      </c>
      <c r="E1448" s="570" t="s">
        <v>236</v>
      </c>
      <c r="F1448" s="570">
        <v>8</v>
      </c>
      <c r="G1448" s="570">
        <v>16</v>
      </c>
      <c r="H1448" s="570">
        <v>1200</v>
      </c>
      <c r="I1448" s="569"/>
      <c r="J1448" s="121"/>
      <c r="K1448" s="121"/>
      <c r="L1448" s="121"/>
      <c r="M1448" s="570"/>
      <c r="N1448" s="569"/>
      <c r="O1448" s="569"/>
      <c r="P1448" s="569"/>
      <c r="Q1448" s="121"/>
      <c r="R1448" s="121" t="e">
        <v>#N/A</v>
      </c>
      <c r="S1448" s="121" t="e">
        <v>#N/A</v>
      </c>
      <c r="T1448" s="121" t="e">
        <v>#N/A</v>
      </c>
      <c r="U1448" s="121">
        <v>0</v>
      </c>
      <c r="V1448" s="121" t="e">
        <v>#N/A</v>
      </c>
      <c r="W1448" s="121" t="e">
        <v>#N/A</v>
      </c>
      <c r="X1448" s="121" t="e">
        <v>#N/A</v>
      </c>
      <c r="Y1448" s="121" t="e">
        <v>#N/A</v>
      </c>
      <c r="Z1448" s="121" t="e">
        <v>#N/A</v>
      </c>
      <c r="AA1448" s="121" t="e">
        <v>#N/A</v>
      </c>
      <c r="AB1448" s="121" t="e">
        <v>#N/A</v>
      </c>
      <c r="AC1448" s="121" t="e">
        <v>#N/A</v>
      </c>
      <c r="AD1448" s="121" t="e">
        <v>#N/A</v>
      </c>
      <c r="AE1448" s="121" t="e">
        <v>#N/A</v>
      </c>
      <c r="AF1448" s="121"/>
      <c r="AG1448" s="121"/>
      <c r="AH1448" s="121"/>
      <c r="AI1448" s="551"/>
      <c r="AJ1448" s="551"/>
      <c r="AK1448" s="551"/>
      <c r="AL1448" s="551"/>
      <c r="AM1448" s="551"/>
      <c r="AN1448" s="551"/>
      <c r="AO1448" s="551"/>
      <c r="AP1448" s="551"/>
      <c r="AQ1448" s="551"/>
      <c r="AR1448" s="551"/>
      <c r="AS1448" s="551"/>
      <c r="AT1448" s="551"/>
      <c r="AU1448" s="551"/>
      <c r="AV1448" s="551"/>
      <c r="AW1448" s="551"/>
      <c r="AX1448" s="551"/>
    </row>
    <row r="1449">
      <c r="A1449" s="570" t="s">
        <v>6530</v>
      </c>
      <c r="B1449" s="570" t="s">
        <v>6531</v>
      </c>
      <c r="C1449" s="570" t="s">
        <v>84</v>
      </c>
      <c r="D1449" s="570" t="s">
        <v>6123</v>
      </c>
      <c r="E1449" s="570" t="s">
        <v>236</v>
      </c>
      <c r="F1449" s="570">
        <v>30</v>
      </c>
      <c r="G1449" s="570">
        <v>63</v>
      </c>
      <c r="H1449" s="570">
        <v>1915</v>
      </c>
      <c r="I1449" s="569"/>
      <c r="J1449" s="121"/>
      <c r="K1449" s="121"/>
      <c r="L1449" s="121"/>
      <c r="M1449" s="570"/>
      <c r="N1449" s="569"/>
      <c r="O1449" s="569"/>
      <c r="P1449" s="569"/>
      <c r="Q1449" s="121"/>
      <c r="R1449" s="121" t="s">
        <v>6532</v>
      </c>
      <c r="S1449" s="121" t="s">
        <v>2742</v>
      </c>
      <c r="T1449" s="121" t="s">
        <v>2743</v>
      </c>
      <c r="U1449" s="121">
        <v>0</v>
      </c>
      <c r="V1449" s="121" t="s">
        <v>2719</v>
      </c>
      <c r="W1449" s="121" t="s">
        <v>2950</v>
      </c>
      <c r="X1449" s="121" t="s">
        <v>2721</v>
      </c>
      <c r="Y1449" s="121" t="s">
        <v>3803</v>
      </c>
      <c r="Z1449" s="121" t="s">
        <v>2785</v>
      </c>
      <c r="AA1449" s="121" t="s">
        <v>2786</v>
      </c>
      <c r="AB1449" s="121" t="s">
        <v>5158</v>
      </c>
      <c r="AC1449" s="121" t="s">
        <v>2103</v>
      </c>
      <c r="AD1449" s="121" t="s">
        <v>2747</v>
      </c>
      <c r="AE1449" s="121" t="s">
        <v>3357</v>
      </c>
      <c r="AF1449" s="121"/>
      <c r="AG1449" s="121"/>
      <c r="AH1449" s="121"/>
      <c r="AI1449" s="551"/>
      <c r="AJ1449" s="551"/>
      <c r="AK1449" s="551"/>
      <c r="AL1449" s="551"/>
      <c r="AM1449" s="551"/>
      <c r="AN1449" s="551"/>
      <c r="AO1449" s="551"/>
      <c r="AP1449" s="551"/>
      <c r="AQ1449" s="551"/>
      <c r="AR1449" s="551"/>
      <c r="AS1449" s="551"/>
      <c r="AT1449" s="551"/>
      <c r="AU1449" s="551"/>
      <c r="AV1449" s="551"/>
      <c r="AW1449" s="551"/>
      <c r="AX1449" s="551"/>
    </row>
    <row r="1450">
      <c r="A1450" s="570" t="s">
        <v>6530</v>
      </c>
      <c r="B1450" s="570" t="s">
        <v>6533</v>
      </c>
      <c r="C1450" s="570" t="s">
        <v>84</v>
      </c>
      <c r="D1450" s="570" t="s">
        <v>6123</v>
      </c>
      <c r="E1450" s="570" t="s">
        <v>236</v>
      </c>
      <c r="F1450" s="570">
        <v>30</v>
      </c>
      <c r="G1450" s="570">
        <v>63</v>
      </c>
      <c r="H1450" s="570">
        <v>1915</v>
      </c>
      <c r="I1450" s="569"/>
      <c r="J1450" s="121"/>
      <c r="K1450" s="121"/>
      <c r="L1450" s="121"/>
      <c r="M1450" s="570"/>
      <c r="N1450" s="569"/>
      <c r="O1450" s="569"/>
      <c r="P1450" s="569"/>
      <c r="Q1450" s="121"/>
      <c r="R1450" s="121" t="s">
        <v>6534</v>
      </c>
      <c r="S1450" s="121" t="s">
        <v>2742</v>
      </c>
      <c r="T1450" s="121" t="s">
        <v>2743</v>
      </c>
      <c r="U1450" s="121">
        <v>0</v>
      </c>
      <c r="V1450" s="121" t="s">
        <v>2719</v>
      </c>
      <c r="W1450" s="121" t="s">
        <v>2969</v>
      </c>
      <c r="X1450" s="121" t="s">
        <v>2721</v>
      </c>
      <c r="Y1450" s="121" t="s">
        <v>3803</v>
      </c>
      <c r="Z1450" s="121" t="s">
        <v>2744</v>
      </c>
      <c r="AA1450" s="121" t="s">
        <v>2745</v>
      </c>
      <c r="AB1450" s="121" t="s">
        <v>3774</v>
      </c>
      <c r="AC1450" s="121" t="s">
        <v>2103</v>
      </c>
      <c r="AD1450" s="121" t="s">
        <v>2747</v>
      </c>
      <c r="AE1450" s="121" t="s">
        <v>3331</v>
      </c>
      <c r="AF1450" s="121"/>
      <c r="AG1450" s="121"/>
      <c r="AH1450" s="121"/>
      <c r="AI1450" s="551"/>
      <c r="AJ1450" s="551"/>
      <c r="AK1450" s="551"/>
      <c r="AL1450" s="551"/>
      <c r="AM1450" s="551"/>
      <c r="AN1450" s="551"/>
      <c r="AO1450" s="551"/>
      <c r="AP1450" s="551"/>
      <c r="AQ1450" s="551"/>
      <c r="AR1450" s="551"/>
      <c r="AS1450" s="551"/>
      <c r="AT1450" s="551"/>
      <c r="AU1450" s="551"/>
      <c r="AV1450" s="551"/>
      <c r="AW1450" s="551"/>
      <c r="AX1450" s="551"/>
    </row>
    <row r="1451">
      <c r="A1451" s="570" t="s">
        <v>6530</v>
      </c>
      <c r="B1451" s="570" t="s">
        <v>6535</v>
      </c>
      <c r="C1451" s="570" t="s">
        <v>84</v>
      </c>
      <c r="D1451" s="570" t="s">
        <v>6123</v>
      </c>
      <c r="E1451" s="570" t="s">
        <v>236</v>
      </c>
      <c r="F1451" s="570">
        <v>40</v>
      </c>
      <c r="G1451" s="570">
        <v>32</v>
      </c>
      <c r="H1451" s="570">
        <v>1060</v>
      </c>
      <c r="I1451" s="569"/>
      <c r="J1451" s="121"/>
      <c r="K1451" s="121"/>
      <c r="L1451" s="121"/>
      <c r="M1451" s="570"/>
      <c r="N1451" s="569"/>
      <c r="O1451" s="569"/>
      <c r="P1451" s="569"/>
      <c r="Q1451" s="121"/>
      <c r="R1451" s="121" t="s">
        <v>6536</v>
      </c>
      <c r="S1451" s="121" t="s">
        <v>2742</v>
      </c>
      <c r="T1451" s="121" t="s">
        <v>2743</v>
      </c>
      <c r="U1451" s="121">
        <v>0</v>
      </c>
      <c r="V1451" s="121" t="s">
        <v>2719</v>
      </c>
      <c r="W1451" s="121" t="s">
        <v>2969</v>
      </c>
      <c r="X1451" s="121" t="s">
        <v>2721</v>
      </c>
      <c r="Y1451" s="121" t="s">
        <v>2465</v>
      </c>
      <c r="Z1451" s="121" t="s">
        <v>2744</v>
      </c>
      <c r="AA1451" s="121" t="s">
        <v>2745</v>
      </c>
      <c r="AB1451" s="121" t="s">
        <v>4324</v>
      </c>
      <c r="AC1451" s="121" t="s">
        <v>2103</v>
      </c>
      <c r="AD1451" s="121" t="s">
        <v>2747</v>
      </c>
      <c r="AE1451" s="121" t="s">
        <v>3331</v>
      </c>
      <c r="AF1451" s="121"/>
      <c r="AG1451" s="121"/>
      <c r="AH1451" s="121"/>
      <c r="AI1451" s="551"/>
      <c r="AJ1451" s="551"/>
      <c r="AK1451" s="551"/>
      <c r="AL1451" s="551"/>
      <c r="AM1451" s="551"/>
      <c r="AN1451" s="551"/>
      <c r="AO1451" s="551"/>
      <c r="AP1451" s="551"/>
      <c r="AQ1451" s="551"/>
      <c r="AR1451" s="551"/>
      <c r="AS1451" s="551"/>
      <c r="AT1451" s="551"/>
      <c r="AU1451" s="551"/>
      <c r="AV1451" s="551"/>
      <c r="AW1451" s="551"/>
      <c r="AX1451" s="551"/>
    </row>
    <row r="1452">
      <c r="A1452" s="570" t="s">
        <v>6530</v>
      </c>
      <c r="B1452" s="570" t="s">
        <v>6537</v>
      </c>
      <c r="C1452" s="570" t="s">
        <v>84</v>
      </c>
      <c r="D1452" s="570" t="s">
        <v>6123</v>
      </c>
      <c r="E1452" s="570" t="s">
        <v>236</v>
      </c>
      <c r="F1452" s="570">
        <v>40</v>
      </c>
      <c r="G1452" s="570">
        <v>95</v>
      </c>
      <c r="H1452" s="570">
        <v>2078</v>
      </c>
      <c r="I1452" s="569"/>
      <c r="J1452" s="121"/>
      <c r="K1452" s="121"/>
      <c r="L1452" s="121"/>
      <c r="M1452" s="570"/>
      <c r="N1452" s="569"/>
      <c r="O1452" s="569"/>
      <c r="P1452" s="569"/>
      <c r="Q1452" s="121"/>
      <c r="R1452" s="121" t="s">
        <v>6538</v>
      </c>
      <c r="S1452" s="121" t="s">
        <v>2742</v>
      </c>
      <c r="T1452" s="121" t="s">
        <v>2743</v>
      </c>
      <c r="U1452" s="121">
        <v>0</v>
      </c>
      <c r="V1452" s="121" t="s">
        <v>2719</v>
      </c>
      <c r="W1452" s="121" t="s">
        <v>2950</v>
      </c>
      <c r="X1452" s="121" t="s">
        <v>2721</v>
      </c>
      <c r="Y1452" s="121" t="s">
        <v>2465</v>
      </c>
      <c r="Z1452" s="121" t="s">
        <v>2744</v>
      </c>
      <c r="AA1452" s="121" t="s">
        <v>2751</v>
      </c>
      <c r="AB1452" s="121" t="s">
        <v>3829</v>
      </c>
      <c r="AC1452" s="121" t="s">
        <v>2103</v>
      </c>
      <c r="AD1452" s="121" t="s">
        <v>2747</v>
      </c>
      <c r="AE1452" s="121" t="s">
        <v>2753</v>
      </c>
      <c r="AF1452" s="121"/>
      <c r="AG1452" s="121"/>
      <c r="AH1452" s="121"/>
      <c r="AI1452" s="551"/>
      <c r="AJ1452" s="551"/>
      <c r="AK1452" s="551"/>
      <c r="AL1452" s="551"/>
      <c r="AM1452" s="551"/>
      <c r="AN1452" s="551"/>
      <c r="AO1452" s="551"/>
      <c r="AP1452" s="551"/>
      <c r="AQ1452" s="551"/>
      <c r="AR1452" s="551"/>
      <c r="AS1452" s="551"/>
      <c r="AT1452" s="551"/>
      <c r="AU1452" s="551"/>
      <c r="AV1452" s="551"/>
      <c r="AW1452" s="551"/>
      <c r="AX1452" s="551"/>
    </row>
    <row r="1453">
      <c r="A1453" s="570" t="s">
        <v>6530</v>
      </c>
      <c r="B1453" s="570" t="s">
        <v>6539</v>
      </c>
      <c r="C1453" s="570" t="s">
        <v>84</v>
      </c>
      <c r="D1453" s="570" t="s">
        <v>6123</v>
      </c>
      <c r="E1453" s="570" t="s">
        <v>236</v>
      </c>
      <c r="F1453" s="570">
        <v>40</v>
      </c>
      <c r="G1453" s="570">
        <v>95</v>
      </c>
      <c r="H1453" s="570">
        <v>2078</v>
      </c>
      <c r="I1453" s="569"/>
      <c r="J1453" s="121"/>
      <c r="K1453" s="121"/>
      <c r="L1453" s="121"/>
      <c r="M1453" s="570"/>
      <c r="N1453" s="569"/>
      <c r="O1453" s="569"/>
      <c r="P1453" s="569"/>
      <c r="Q1453" s="121"/>
      <c r="R1453" s="121" t="s">
        <v>6540</v>
      </c>
      <c r="S1453" s="121" t="s">
        <v>2742</v>
      </c>
      <c r="T1453" s="121" t="s">
        <v>2743</v>
      </c>
      <c r="U1453" s="121">
        <v>0</v>
      </c>
      <c r="V1453" s="121" t="s">
        <v>2719</v>
      </c>
      <c r="W1453" s="121" t="s">
        <v>3071</v>
      </c>
      <c r="X1453" s="121" t="s">
        <v>2721</v>
      </c>
      <c r="Y1453" s="121" t="s">
        <v>2465</v>
      </c>
      <c r="Z1453" s="121" t="s">
        <v>3155</v>
      </c>
      <c r="AA1453" s="121" t="s">
        <v>3092</v>
      </c>
      <c r="AB1453" s="121" t="s">
        <v>3449</v>
      </c>
      <c r="AC1453" s="121" t="s">
        <v>2103</v>
      </c>
      <c r="AD1453" s="121" t="s">
        <v>2747</v>
      </c>
      <c r="AE1453" s="121" t="s">
        <v>3212</v>
      </c>
      <c r="AF1453" s="121"/>
      <c r="AG1453" s="121"/>
      <c r="AH1453" s="121"/>
      <c r="AI1453" s="551"/>
      <c r="AJ1453" s="551"/>
      <c r="AK1453" s="551"/>
      <c r="AL1453" s="551"/>
      <c r="AM1453" s="551"/>
      <c r="AN1453" s="551"/>
      <c r="AO1453" s="551"/>
      <c r="AP1453" s="551"/>
      <c r="AQ1453" s="551"/>
      <c r="AR1453" s="551"/>
      <c r="AS1453" s="551"/>
      <c r="AT1453" s="551"/>
      <c r="AU1453" s="551"/>
      <c r="AV1453" s="551"/>
      <c r="AW1453" s="551"/>
      <c r="AX1453" s="551"/>
    </row>
    <row r="1454">
      <c r="A1454" s="570" t="s">
        <v>6530</v>
      </c>
      <c r="B1454" s="570" t="s">
        <v>6541</v>
      </c>
      <c r="C1454" s="570" t="s">
        <v>84</v>
      </c>
      <c r="D1454" s="570" t="s">
        <v>6123</v>
      </c>
      <c r="E1454" s="570" t="s">
        <v>236</v>
      </c>
      <c r="F1454" s="570">
        <v>40</v>
      </c>
      <c r="G1454" s="570">
        <v>95</v>
      </c>
      <c r="H1454" s="570">
        <v>2078</v>
      </c>
      <c r="I1454" s="569"/>
      <c r="J1454" s="121"/>
      <c r="K1454" s="121"/>
      <c r="L1454" s="121"/>
      <c r="M1454" s="570"/>
      <c r="N1454" s="569"/>
      <c r="O1454" s="569"/>
      <c r="P1454" s="569"/>
      <c r="Q1454" s="121"/>
      <c r="R1454" s="121" t="s">
        <v>6542</v>
      </c>
      <c r="S1454" s="121" t="s">
        <v>2742</v>
      </c>
      <c r="T1454" s="121" t="s">
        <v>2743</v>
      </c>
      <c r="U1454" s="121">
        <v>0</v>
      </c>
      <c r="V1454" s="121" t="s">
        <v>2719</v>
      </c>
      <c r="W1454" s="121" t="s">
        <v>2949</v>
      </c>
      <c r="X1454" s="121" t="s">
        <v>2721</v>
      </c>
      <c r="Y1454" s="121" t="s">
        <v>2465</v>
      </c>
      <c r="Z1454" s="121" t="s">
        <v>3155</v>
      </c>
      <c r="AA1454" s="121" t="s">
        <v>3222</v>
      </c>
      <c r="AB1454" s="121" t="s">
        <v>6543</v>
      </c>
      <c r="AC1454" s="121" t="s">
        <v>2103</v>
      </c>
      <c r="AD1454" s="121" t="s">
        <v>3224</v>
      </c>
      <c r="AE1454" s="121" t="s">
        <v>5275</v>
      </c>
      <c r="AF1454" s="121"/>
      <c r="AG1454" s="121"/>
      <c r="AH1454" s="121"/>
      <c r="AI1454" s="551"/>
      <c r="AJ1454" s="551"/>
      <c r="AK1454" s="551"/>
      <c r="AL1454" s="551"/>
      <c r="AM1454" s="551"/>
      <c r="AN1454" s="551"/>
      <c r="AO1454" s="551"/>
      <c r="AP1454" s="551"/>
      <c r="AQ1454" s="551"/>
      <c r="AR1454" s="551"/>
      <c r="AS1454" s="551"/>
      <c r="AT1454" s="551"/>
      <c r="AU1454" s="551"/>
      <c r="AV1454" s="551"/>
      <c r="AW1454" s="551"/>
      <c r="AX1454" s="551"/>
    </row>
    <row r="1455">
      <c r="A1455" s="570" t="s">
        <v>6530</v>
      </c>
      <c r="B1455" s="570" t="s">
        <v>6544</v>
      </c>
      <c r="C1455" s="570" t="s">
        <v>84</v>
      </c>
      <c r="D1455" s="570" t="s">
        <v>6123</v>
      </c>
      <c r="E1455" s="570" t="s">
        <v>236</v>
      </c>
      <c r="F1455" s="570">
        <v>40</v>
      </c>
      <c r="G1455" s="570">
        <v>95</v>
      </c>
      <c r="H1455" s="570">
        <v>2620</v>
      </c>
      <c r="I1455" s="569"/>
      <c r="J1455" s="121"/>
      <c r="K1455" s="121"/>
      <c r="L1455" s="121"/>
      <c r="M1455" s="570"/>
      <c r="N1455" s="569"/>
      <c r="O1455" s="569"/>
      <c r="P1455" s="569"/>
      <c r="Q1455" s="121"/>
      <c r="R1455" s="121" t="s">
        <v>6545</v>
      </c>
      <c r="S1455" s="121" t="s">
        <v>2742</v>
      </c>
      <c r="T1455" s="121" t="s">
        <v>3047</v>
      </c>
      <c r="U1455" s="121">
        <v>0</v>
      </c>
      <c r="V1455" s="121" t="s">
        <v>2719</v>
      </c>
      <c r="W1455" s="121" t="s">
        <v>2950</v>
      </c>
      <c r="X1455" s="121" t="s">
        <v>2721</v>
      </c>
      <c r="Y1455" s="121" t="s">
        <v>2465</v>
      </c>
      <c r="Z1455" s="121" t="s">
        <v>2744</v>
      </c>
      <c r="AA1455" s="121" t="s">
        <v>2745</v>
      </c>
      <c r="AB1455" s="121" t="s">
        <v>6546</v>
      </c>
      <c r="AC1455" s="121" t="s">
        <v>2103</v>
      </c>
      <c r="AD1455" s="121" t="s">
        <v>2747</v>
      </c>
      <c r="AE1455" s="121" t="s">
        <v>2797</v>
      </c>
      <c r="AF1455" s="121"/>
      <c r="AG1455" s="121"/>
      <c r="AH1455" s="121"/>
      <c r="AI1455" s="551"/>
      <c r="AJ1455" s="551"/>
      <c r="AK1455" s="551"/>
      <c r="AL1455" s="551"/>
      <c r="AM1455" s="551"/>
      <c r="AN1455" s="551"/>
      <c r="AO1455" s="551"/>
      <c r="AP1455" s="551"/>
      <c r="AQ1455" s="551"/>
      <c r="AR1455" s="551"/>
      <c r="AS1455" s="551"/>
      <c r="AT1455" s="551"/>
      <c r="AU1455" s="551"/>
      <c r="AV1455" s="551"/>
      <c r="AW1455" s="551"/>
      <c r="AX1455" s="551"/>
    </row>
    <row r="1456">
      <c r="A1456" s="570" t="s">
        <v>6530</v>
      </c>
      <c r="B1456" s="570" t="s">
        <v>6547</v>
      </c>
      <c r="C1456" s="570" t="s">
        <v>84</v>
      </c>
      <c r="D1456" s="570" t="s">
        <v>6123</v>
      </c>
      <c r="E1456" s="570" t="s">
        <v>236</v>
      </c>
      <c r="F1456" s="570">
        <v>40</v>
      </c>
      <c r="G1456" s="570">
        <v>95</v>
      </c>
      <c r="H1456" s="570">
        <v>2078</v>
      </c>
      <c r="I1456" s="569"/>
      <c r="J1456" s="121"/>
      <c r="K1456" s="121"/>
      <c r="L1456" s="121"/>
      <c r="M1456" s="570"/>
      <c r="N1456" s="569"/>
      <c r="O1456" s="569"/>
      <c r="P1456" s="569"/>
      <c r="Q1456" s="121"/>
      <c r="R1456" s="121" t="s">
        <v>6548</v>
      </c>
      <c r="S1456" s="121" t="s">
        <v>2742</v>
      </c>
      <c r="T1456" s="121" t="s">
        <v>2743</v>
      </c>
      <c r="U1456" s="121">
        <v>0</v>
      </c>
      <c r="V1456" s="121" t="s">
        <v>2719</v>
      </c>
      <c r="W1456" s="121" t="s">
        <v>2949</v>
      </c>
      <c r="X1456" s="121" t="s">
        <v>2721</v>
      </c>
      <c r="Y1456" s="121" t="s">
        <v>2465</v>
      </c>
      <c r="Z1456" s="121" t="s">
        <v>2744</v>
      </c>
      <c r="AA1456" s="121" t="s">
        <v>2745</v>
      </c>
      <c r="AB1456" s="121" t="s">
        <v>4087</v>
      </c>
      <c r="AC1456" s="121" t="s">
        <v>2103</v>
      </c>
      <c r="AD1456" s="121" t="s">
        <v>2747</v>
      </c>
      <c r="AE1456" s="121" t="s">
        <v>4088</v>
      </c>
      <c r="AF1456" s="121"/>
      <c r="AG1456" s="121"/>
      <c r="AH1456" s="121"/>
      <c r="AI1456" s="551"/>
      <c r="AJ1456" s="551"/>
      <c r="AK1456" s="551"/>
      <c r="AL1456" s="551"/>
      <c r="AM1456" s="551"/>
      <c r="AN1456" s="551"/>
      <c r="AO1456" s="551"/>
      <c r="AP1456" s="551"/>
      <c r="AQ1456" s="551"/>
      <c r="AR1456" s="551"/>
      <c r="AS1456" s="551"/>
      <c r="AT1456" s="551"/>
      <c r="AU1456" s="551"/>
      <c r="AV1456" s="551"/>
      <c r="AW1456" s="551"/>
      <c r="AX1456" s="551"/>
    </row>
    <row r="1457">
      <c r="A1457" s="570" t="s">
        <v>6530</v>
      </c>
      <c r="B1457" s="570" t="s">
        <v>6549</v>
      </c>
      <c r="C1457" s="570" t="s">
        <v>84</v>
      </c>
      <c r="D1457" s="570" t="s">
        <v>6123</v>
      </c>
      <c r="E1457" s="570" t="s">
        <v>236</v>
      </c>
      <c r="F1457" s="570">
        <v>40</v>
      </c>
      <c r="G1457" s="570">
        <v>95</v>
      </c>
      <c r="H1457" s="570">
        <v>2078</v>
      </c>
      <c r="I1457" s="569"/>
      <c r="J1457" s="121"/>
      <c r="K1457" s="121"/>
      <c r="L1457" s="121"/>
      <c r="M1457" s="570"/>
      <c r="N1457" s="569"/>
      <c r="O1457" s="569"/>
      <c r="P1457" s="569"/>
      <c r="Q1457" s="121"/>
      <c r="R1457" s="121" t="s">
        <v>6550</v>
      </c>
      <c r="S1457" s="121" t="s">
        <v>2742</v>
      </c>
      <c r="T1457" s="121" t="s">
        <v>2743</v>
      </c>
      <c r="U1457" s="121">
        <v>0</v>
      </c>
      <c r="V1457" s="121" t="s">
        <v>2719</v>
      </c>
      <c r="W1457" s="121" t="s">
        <v>2869</v>
      </c>
      <c r="X1457" s="121" t="s">
        <v>2721</v>
      </c>
      <c r="Y1457" s="121" t="s">
        <v>2465</v>
      </c>
      <c r="Z1457" s="121" t="s">
        <v>3155</v>
      </c>
      <c r="AA1457" s="121" t="s">
        <v>3222</v>
      </c>
      <c r="AB1457" s="121" t="s">
        <v>6551</v>
      </c>
      <c r="AC1457" s="121" t="s">
        <v>2103</v>
      </c>
      <c r="AD1457" s="121" t="s">
        <v>3224</v>
      </c>
      <c r="AE1457" s="121" t="s">
        <v>3228</v>
      </c>
      <c r="AF1457" s="121"/>
      <c r="AG1457" s="121"/>
      <c r="AH1457" s="121"/>
      <c r="AI1457" s="551"/>
      <c r="AJ1457" s="551"/>
      <c r="AK1457" s="551"/>
      <c r="AL1457" s="551"/>
      <c r="AM1457" s="551"/>
      <c r="AN1457" s="551"/>
      <c r="AO1457" s="551"/>
      <c r="AP1457" s="551"/>
      <c r="AQ1457" s="551"/>
      <c r="AR1457" s="551"/>
      <c r="AS1457" s="551"/>
      <c r="AT1457" s="551"/>
      <c r="AU1457" s="551"/>
      <c r="AV1457" s="551"/>
      <c r="AW1457" s="551"/>
      <c r="AX1457" s="551"/>
    </row>
    <row r="1458">
      <c r="A1458" s="570" t="s">
        <v>6530</v>
      </c>
      <c r="B1458" s="570" t="s">
        <v>6552</v>
      </c>
      <c r="C1458" s="570" t="s">
        <v>84</v>
      </c>
      <c r="D1458" s="570" t="s">
        <v>6123</v>
      </c>
      <c r="E1458" s="570" t="s">
        <v>236</v>
      </c>
      <c r="F1458" s="570">
        <v>40</v>
      </c>
      <c r="G1458" s="570">
        <v>95</v>
      </c>
      <c r="H1458" s="570">
        <v>2078</v>
      </c>
      <c r="I1458" s="569"/>
      <c r="J1458" s="121"/>
      <c r="K1458" s="121"/>
      <c r="L1458" s="121"/>
      <c r="M1458" s="570"/>
      <c r="N1458" s="569"/>
      <c r="O1458" s="569"/>
      <c r="P1458" s="569"/>
      <c r="Q1458" s="121"/>
      <c r="R1458" s="121" t="s">
        <v>6553</v>
      </c>
      <c r="S1458" s="121" t="s">
        <v>2742</v>
      </c>
      <c r="T1458" s="121" t="s">
        <v>3047</v>
      </c>
      <c r="U1458" s="121">
        <v>0</v>
      </c>
      <c r="V1458" s="121" t="s">
        <v>2719</v>
      </c>
      <c r="W1458" s="121" t="s">
        <v>2869</v>
      </c>
      <c r="X1458" s="121" t="s">
        <v>2721</v>
      </c>
      <c r="Y1458" s="121" t="s">
        <v>2465</v>
      </c>
      <c r="Z1458" s="121" t="s">
        <v>2744</v>
      </c>
      <c r="AA1458" s="121" t="s">
        <v>2751</v>
      </c>
      <c r="AB1458" s="121" t="s">
        <v>6554</v>
      </c>
      <c r="AC1458" s="121" t="s">
        <v>2103</v>
      </c>
      <c r="AD1458" s="121" t="s">
        <v>2747</v>
      </c>
      <c r="AE1458" s="121" t="s">
        <v>3049</v>
      </c>
      <c r="AF1458" s="121"/>
      <c r="AG1458" s="121"/>
      <c r="AH1458" s="121"/>
      <c r="AI1458" s="551"/>
      <c r="AJ1458" s="551"/>
      <c r="AK1458" s="551"/>
      <c r="AL1458" s="551"/>
      <c r="AM1458" s="551"/>
      <c r="AN1458" s="551"/>
      <c r="AO1458" s="551"/>
      <c r="AP1458" s="551"/>
      <c r="AQ1458" s="551"/>
      <c r="AR1458" s="551"/>
      <c r="AS1458" s="551"/>
      <c r="AT1458" s="551"/>
      <c r="AU1458" s="551"/>
      <c r="AV1458" s="551"/>
      <c r="AW1458" s="551"/>
      <c r="AX1458" s="551"/>
    </row>
    <row r="1459">
      <c r="A1459" s="570" t="s">
        <v>6530</v>
      </c>
      <c r="B1459" s="570" t="s">
        <v>6555</v>
      </c>
      <c r="C1459" s="570" t="s">
        <v>84</v>
      </c>
      <c r="D1459" s="570" t="s">
        <v>6123</v>
      </c>
      <c r="E1459" s="570" t="s">
        <v>236</v>
      </c>
      <c r="F1459" s="570">
        <v>40</v>
      </c>
      <c r="G1459" s="570">
        <v>95</v>
      </c>
      <c r="H1459" s="570">
        <v>2078</v>
      </c>
      <c r="I1459" s="569"/>
      <c r="J1459" s="121"/>
      <c r="K1459" s="121"/>
      <c r="L1459" s="121"/>
      <c r="M1459" s="570"/>
      <c r="N1459" s="569"/>
      <c r="O1459" s="569"/>
      <c r="P1459" s="569"/>
      <c r="Q1459" s="121"/>
      <c r="R1459" s="121" t="s">
        <v>6556</v>
      </c>
      <c r="S1459" s="121" t="s">
        <v>2742</v>
      </c>
      <c r="T1459" s="121" t="s">
        <v>2743</v>
      </c>
      <c r="U1459" s="121">
        <v>0</v>
      </c>
      <c r="V1459" s="121" t="s">
        <v>2719</v>
      </c>
      <c r="W1459" s="121" t="s">
        <v>2950</v>
      </c>
      <c r="X1459" s="121" t="s">
        <v>2721</v>
      </c>
      <c r="Y1459" s="121" t="s">
        <v>2465</v>
      </c>
      <c r="Z1459" s="121" t="s">
        <v>3155</v>
      </c>
      <c r="AA1459" s="121" t="s">
        <v>3222</v>
      </c>
      <c r="AB1459" s="121" t="s">
        <v>6557</v>
      </c>
      <c r="AC1459" s="121" t="s">
        <v>2103</v>
      </c>
      <c r="AD1459" s="121" t="s">
        <v>3224</v>
      </c>
      <c r="AE1459" s="121" t="s">
        <v>3527</v>
      </c>
      <c r="AF1459" s="121"/>
      <c r="AG1459" s="121"/>
      <c r="AH1459" s="121"/>
      <c r="AI1459" s="551"/>
      <c r="AJ1459" s="551"/>
      <c r="AK1459" s="551"/>
      <c r="AL1459" s="551"/>
      <c r="AM1459" s="551"/>
      <c r="AN1459" s="551"/>
      <c r="AO1459" s="551"/>
      <c r="AP1459" s="551"/>
      <c r="AQ1459" s="551"/>
      <c r="AR1459" s="551"/>
      <c r="AS1459" s="551"/>
      <c r="AT1459" s="551"/>
      <c r="AU1459" s="551"/>
      <c r="AV1459" s="551"/>
      <c r="AW1459" s="551"/>
      <c r="AX1459" s="551"/>
    </row>
    <row r="1460">
      <c r="A1460" s="570" t="s">
        <v>6530</v>
      </c>
      <c r="B1460" s="570" t="s">
        <v>6558</v>
      </c>
      <c r="C1460" s="570" t="s">
        <v>84</v>
      </c>
      <c r="D1460" s="570" t="s">
        <v>6123</v>
      </c>
      <c r="E1460" s="570" t="s">
        <v>236</v>
      </c>
      <c r="F1460" s="570">
        <v>40</v>
      </c>
      <c r="G1460" s="570">
        <v>95</v>
      </c>
      <c r="H1460" s="570">
        <v>2078</v>
      </c>
      <c r="I1460" s="569"/>
      <c r="J1460" s="121"/>
      <c r="K1460" s="121"/>
      <c r="L1460" s="121"/>
      <c r="M1460" s="570"/>
      <c r="N1460" s="569"/>
      <c r="O1460" s="569"/>
      <c r="P1460" s="569"/>
      <c r="Q1460" s="121"/>
      <c r="R1460" s="121" t="s">
        <v>6559</v>
      </c>
      <c r="S1460" s="121" t="s">
        <v>2742</v>
      </c>
      <c r="T1460" s="121" t="s">
        <v>2743</v>
      </c>
      <c r="U1460" s="121">
        <v>0</v>
      </c>
      <c r="V1460" s="121" t="s">
        <v>2719</v>
      </c>
      <c r="W1460" s="121" t="s">
        <v>2950</v>
      </c>
      <c r="X1460" s="121" t="s">
        <v>2721</v>
      </c>
      <c r="Y1460" s="121" t="s">
        <v>2465</v>
      </c>
      <c r="Z1460" s="121" t="s">
        <v>3155</v>
      </c>
      <c r="AA1460" s="121" t="s">
        <v>3222</v>
      </c>
      <c r="AB1460" s="121" t="s">
        <v>6560</v>
      </c>
      <c r="AC1460" s="121" t="s">
        <v>2103</v>
      </c>
      <c r="AD1460" s="121" t="s">
        <v>3224</v>
      </c>
      <c r="AE1460" s="121" t="s">
        <v>3527</v>
      </c>
      <c r="AF1460" s="121"/>
      <c r="AG1460" s="121"/>
      <c r="AH1460" s="121"/>
      <c r="AI1460" s="551"/>
      <c r="AJ1460" s="551"/>
      <c r="AK1460" s="551"/>
      <c r="AL1460" s="551"/>
      <c r="AM1460" s="551"/>
      <c r="AN1460" s="551"/>
      <c r="AO1460" s="551"/>
      <c r="AP1460" s="551"/>
      <c r="AQ1460" s="551"/>
      <c r="AR1460" s="551"/>
      <c r="AS1460" s="551"/>
      <c r="AT1460" s="551"/>
      <c r="AU1460" s="551"/>
      <c r="AV1460" s="551"/>
      <c r="AW1460" s="551"/>
      <c r="AX1460" s="551"/>
    </row>
    <row r="1461">
      <c r="A1461" s="570" t="s">
        <v>6530</v>
      </c>
      <c r="B1461" s="570" t="s">
        <v>6561</v>
      </c>
      <c r="C1461" s="570" t="s">
        <v>84</v>
      </c>
      <c r="D1461" s="570" t="s">
        <v>6123</v>
      </c>
      <c r="E1461" s="570" t="s">
        <v>236</v>
      </c>
      <c r="F1461" s="570">
        <v>40</v>
      </c>
      <c r="G1461" s="570">
        <v>95</v>
      </c>
      <c r="H1461" s="570">
        <v>2051</v>
      </c>
      <c r="I1461" s="569"/>
      <c r="J1461" s="121"/>
      <c r="K1461" s="121"/>
      <c r="L1461" s="121"/>
      <c r="M1461" s="570"/>
      <c r="N1461" s="569"/>
      <c r="O1461" s="569"/>
      <c r="P1461" s="569"/>
      <c r="Q1461" s="121"/>
      <c r="R1461" s="121" t="s">
        <v>6562</v>
      </c>
      <c r="S1461" s="121" t="s">
        <v>2742</v>
      </c>
      <c r="T1461" s="121" t="s">
        <v>2743</v>
      </c>
      <c r="U1461" s="121">
        <v>0</v>
      </c>
      <c r="V1461" s="121" t="s">
        <v>2719</v>
      </c>
      <c r="W1461" s="121" t="s">
        <v>2767</v>
      </c>
      <c r="X1461" s="121" t="s">
        <v>2721</v>
      </c>
      <c r="Y1461" s="121" t="s">
        <v>2465</v>
      </c>
      <c r="Z1461" s="121" t="s">
        <v>2744</v>
      </c>
      <c r="AA1461" s="121" t="s">
        <v>2745</v>
      </c>
      <c r="AB1461" s="121" t="s">
        <v>3826</v>
      </c>
      <c r="AC1461" s="121" t="s">
        <v>2103</v>
      </c>
      <c r="AD1461" s="121" t="s">
        <v>2747</v>
      </c>
      <c r="AE1461" s="121" t="s">
        <v>3440</v>
      </c>
      <c r="AF1461" s="121"/>
      <c r="AG1461" s="121"/>
      <c r="AH1461" s="121"/>
      <c r="AI1461" s="551"/>
      <c r="AJ1461" s="551"/>
      <c r="AK1461" s="551"/>
      <c r="AL1461" s="551"/>
      <c r="AM1461" s="551"/>
      <c r="AN1461" s="551"/>
      <c r="AO1461" s="551"/>
      <c r="AP1461" s="551"/>
      <c r="AQ1461" s="551"/>
      <c r="AR1461" s="551"/>
      <c r="AS1461" s="551"/>
      <c r="AT1461" s="551"/>
      <c r="AU1461" s="551"/>
      <c r="AV1461" s="551"/>
      <c r="AW1461" s="551"/>
      <c r="AX1461" s="551"/>
    </row>
    <row r="1462">
      <c r="A1462" s="570" t="s">
        <v>6530</v>
      </c>
      <c r="B1462" s="570" t="s">
        <v>6563</v>
      </c>
      <c r="C1462" s="570" t="s">
        <v>84</v>
      </c>
      <c r="D1462" s="570" t="s">
        <v>6123</v>
      </c>
      <c r="E1462" s="570" t="s">
        <v>236</v>
      </c>
      <c r="F1462" s="570">
        <v>40</v>
      </c>
      <c r="G1462" s="570">
        <v>95</v>
      </c>
      <c r="H1462" s="570">
        <v>2058</v>
      </c>
      <c r="I1462" s="569"/>
      <c r="J1462" s="121"/>
      <c r="K1462" s="121"/>
      <c r="L1462" s="121"/>
      <c r="M1462" s="570"/>
      <c r="N1462" s="569"/>
      <c r="O1462" s="569"/>
      <c r="P1462" s="569"/>
      <c r="Q1462" s="121"/>
      <c r="R1462" s="121" t="s">
        <v>6564</v>
      </c>
      <c r="S1462" s="121" t="s">
        <v>2742</v>
      </c>
      <c r="T1462" s="121" t="s">
        <v>3047</v>
      </c>
      <c r="U1462" s="121">
        <v>0</v>
      </c>
      <c r="V1462" s="121" t="s">
        <v>2719</v>
      </c>
      <c r="W1462" s="121" t="s">
        <v>2950</v>
      </c>
      <c r="X1462" s="121" t="s">
        <v>2721</v>
      </c>
      <c r="Y1462" s="121" t="s">
        <v>2465</v>
      </c>
      <c r="Z1462" s="121" t="s">
        <v>2744</v>
      </c>
      <c r="AA1462" s="121" t="s">
        <v>2745</v>
      </c>
      <c r="AB1462" s="121" t="s">
        <v>6565</v>
      </c>
      <c r="AC1462" s="121" t="s">
        <v>2103</v>
      </c>
      <c r="AD1462" s="121" t="s">
        <v>2747</v>
      </c>
      <c r="AE1462" s="121" t="s">
        <v>3440</v>
      </c>
      <c r="AF1462" s="121"/>
      <c r="AG1462" s="121"/>
      <c r="AH1462" s="121"/>
      <c r="AI1462" s="551"/>
      <c r="AJ1462" s="551"/>
      <c r="AK1462" s="551"/>
      <c r="AL1462" s="551"/>
      <c r="AM1462" s="551"/>
      <c r="AN1462" s="551"/>
      <c r="AO1462" s="551"/>
      <c r="AP1462" s="551"/>
      <c r="AQ1462" s="551"/>
      <c r="AR1462" s="551"/>
      <c r="AS1462" s="551"/>
      <c r="AT1462" s="551"/>
      <c r="AU1462" s="551"/>
      <c r="AV1462" s="551"/>
      <c r="AW1462" s="551"/>
      <c r="AX1462" s="551"/>
    </row>
    <row r="1463">
      <c r="A1463" s="570" t="s">
        <v>6530</v>
      </c>
      <c r="B1463" s="570" t="s">
        <v>6566</v>
      </c>
      <c r="C1463" s="570" t="s">
        <v>84</v>
      </c>
      <c r="D1463" s="570" t="s">
        <v>6123</v>
      </c>
      <c r="E1463" s="570" t="s">
        <v>236</v>
      </c>
      <c r="F1463" s="570">
        <v>40</v>
      </c>
      <c r="G1463" s="570">
        <v>95</v>
      </c>
      <c r="H1463" s="570">
        <v>2870</v>
      </c>
      <c r="I1463" s="569"/>
      <c r="J1463" s="121"/>
      <c r="K1463" s="121"/>
      <c r="L1463" s="121"/>
      <c r="M1463" s="570"/>
      <c r="N1463" s="569"/>
      <c r="O1463" s="569"/>
      <c r="P1463" s="569"/>
      <c r="Q1463" s="121"/>
      <c r="R1463" s="121" t="s">
        <v>6567</v>
      </c>
      <c r="S1463" s="121" t="s">
        <v>2742</v>
      </c>
      <c r="T1463" s="121" t="s">
        <v>3047</v>
      </c>
      <c r="U1463" s="121">
        <v>0</v>
      </c>
      <c r="V1463" s="121" t="s">
        <v>2719</v>
      </c>
      <c r="W1463" s="121" t="s">
        <v>2950</v>
      </c>
      <c r="X1463" s="121" t="s">
        <v>2721</v>
      </c>
      <c r="Y1463" s="121" t="s">
        <v>2465</v>
      </c>
      <c r="Z1463" s="121" t="s">
        <v>2744</v>
      </c>
      <c r="AA1463" s="121" t="s">
        <v>2745</v>
      </c>
      <c r="AB1463" s="121" t="s">
        <v>6565</v>
      </c>
      <c r="AC1463" s="121" t="s">
        <v>2103</v>
      </c>
      <c r="AD1463" s="121" t="s">
        <v>2747</v>
      </c>
      <c r="AE1463" s="121" t="s">
        <v>3440</v>
      </c>
      <c r="AF1463" s="121"/>
      <c r="AG1463" s="121"/>
      <c r="AH1463" s="121"/>
      <c r="AI1463" s="551"/>
      <c r="AJ1463" s="551"/>
      <c r="AK1463" s="551"/>
      <c r="AL1463" s="551"/>
      <c r="AM1463" s="551"/>
      <c r="AN1463" s="551"/>
      <c r="AO1463" s="551"/>
      <c r="AP1463" s="551"/>
      <c r="AQ1463" s="551"/>
      <c r="AR1463" s="551"/>
      <c r="AS1463" s="551"/>
      <c r="AT1463" s="551"/>
      <c r="AU1463" s="551"/>
      <c r="AV1463" s="551"/>
      <c r="AW1463" s="551"/>
      <c r="AX1463" s="551"/>
    </row>
    <row r="1464">
      <c r="A1464" s="570" t="s">
        <v>6530</v>
      </c>
      <c r="B1464" s="570" t="s">
        <v>6568</v>
      </c>
      <c r="C1464" s="570" t="s">
        <v>84</v>
      </c>
      <c r="D1464" s="570" t="s">
        <v>6123</v>
      </c>
      <c r="E1464" s="570" t="s">
        <v>236</v>
      </c>
      <c r="F1464" s="570">
        <v>40</v>
      </c>
      <c r="G1464" s="570">
        <v>126</v>
      </c>
      <c r="H1464" s="570">
        <v>2950</v>
      </c>
      <c r="I1464" s="569"/>
      <c r="J1464" s="121"/>
      <c r="K1464" s="121"/>
      <c r="L1464" s="121"/>
      <c r="M1464" s="570"/>
      <c r="N1464" s="569"/>
      <c r="O1464" s="569"/>
      <c r="P1464" s="569"/>
      <c r="Q1464" s="121"/>
      <c r="R1464" s="121" t="s">
        <v>6569</v>
      </c>
      <c r="S1464" s="121" t="s">
        <v>2716</v>
      </c>
      <c r="T1464" s="121" t="s">
        <v>2717</v>
      </c>
      <c r="U1464" s="121">
        <v>0</v>
      </c>
      <c r="V1464" s="121" t="s">
        <v>2719</v>
      </c>
      <c r="W1464" s="121" t="s">
        <v>2720</v>
      </c>
      <c r="X1464" s="121" t="s">
        <v>2721</v>
      </c>
      <c r="Y1464" s="121" t="s">
        <v>2465</v>
      </c>
      <c r="Z1464" s="121" t="s">
        <v>2785</v>
      </c>
      <c r="AA1464" s="121" t="s">
        <v>3206</v>
      </c>
      <c r="AB1464" s="121" t="s">
        <v>6570</v>
      </c>
      <c r="AC1464" s="121" t="s">
        <v>2103</v>
      </c>
      <c r="AD1464" s="121" t="s">
        <v>2725</v>
      </c>
      <c r="AE1464" s="121" t="s">
        <v>6571</v>
      </c>
      <c r="AF1464" s="121"/>
      <c r="AG1464" s="121"/>
      <c r="AH1464" s="121"/>
      <c r="AI1464" s="551"/>
      <c r="AJ1464" s="551"/>
      <c r="AK1464" s="551"/>
      <c r="AL1464" s="551"/>
      <c r="AM1464" s="551"/>
      <c r="AN1464" s="551"/>
      <c r="AO1464" s="551"/>
      <c r="AP1464" s="551"/>
      <c r="AQ1464" s="551"/>
      <c r="AR1464" s="551"/>
      <c r="AS1464" s="551"/>
      <c r="AT1464" s="551"/>
      <c r="AU1464" s="551"/>
      <c r="AV1464" s="551"/>
      <c r="AW1464" s="551"/>
      <c r="AX1464" s="551"/>
    </row>
    <row r="1465">
      <c r="A1465" s="570" t="s">
        <v>6530</v>
      </c>
      <c r="B1465" s="570" t="s">
        <v>6572</v>
      </c>
      <c r="C1465" s="570" t="s">
        <v>84</v>
      </c>
      <c r="D1465" s="570" t="s">
        <v>6123</v>
      </c>
      <c r="E1465" s="570" t="s">
        <v>236</v>
      </c>
      <c r="F1465" s="570">
        <v>40</v>
      </c>
      <c r="G1465" s="570">
        <v>79</v>
      </c>
      <c r="H1465" s="570">
        <v>21227</v>
      </c>
      <c r="I1465" s="569"/>
      <c r="J1465" s="121"/>
      <c r="K1465" s="121"/>
      <c r="L1465" s="121"/>
      <c r="M1465" s="570"/>
      <c r="N1465" s="569"/>
      <c r="O1465" s="569"/>
      <c r="P1465" s="569"/>
      <c r="Q1465" s="121"/>
      <c r="R1465" s="121" t="s">
        <v>6573</v>
      </c>
      <c r="S1465" s="121" t="s">
        <v>2742</v>
      </c>
      <c r="T1465" s="121" t="s">
        <v>2766</v>
      </c>
      <c r="U1465" s="121">
        <v>0</v>
      </c>
      <c r="V1465" s="121" t="s">
        <v>2950</v>
      </c>
      <c r="W1465" s="121" t="s">
        <v>2969</v>
      </c>
      <c r="X1465" s="121" t="s">
        <v>2721</v>
      </c>
      <c r="Y1465" s="121" t="s">
        <v>2465</v>
      </c>
      <c r="Z1465" s="121" t="s">
        <v>2768</v>
      </c>
      <c r="AA1465" s="121" t="s">
        <v>3092</v>
      </c>
      <c r="AB1465" s="121" t="s">
        <v>3650</v>
      </c>
      <c r="AC1465" s="121" t="s">
        <v>2103</v>
      </c>
      <c r="AD1465" s="121" t="s">
        <v>2788</v>
      </c>
      <c r="AE1465" s="121" t="s">
        <v>3282</v>
      </c>
      <c r="AF1465" s="121"/>
      <c r="AG1465" s="121"/>
      <c r="AH1465" s="121"/>
      <c r="AI1465" s="551"/>
      <c r="AJ1465" s="551"/>
      <c r="AK1465" s="551"/>
      <c r="AL1465" s="551"/>
      <c r="AM1465" s="551"/>
      <c r="AN1465" s="551"/>
      <c r="AO1465" s="551"/>
      <c r="AP1465" s="551"/>
      <c r="AQ1465" s="551"/>
      <c r="AR1465" s="551"/>
      <c r="AS1465" s="551"/>
      <c r="AT1465" s="551"/>
      <c r="AU1465" s="551"/>
      <c r="AV1465" s="551"/>
      <c r="AW1465" s="551"/>
      <c r="AX1465" s="551"/>
    </row>
    <row r="1466">
      <c r="A1466" s="570" t="s">
        <v>6530</v>
      </c>
      <c r="B1466" s="570" t="s">
        <v>6574</v>
      </c>
      <c r="C1466" s="570" t="s">
        <v>84</v>
      </c>
      <c r="D1466" s="570" t="s">
        <v>6123</v>
      </c>
      <c r="E1466" s="570" t="s">
        <v>236</v>
      </c>
      <c r="F1466" s="570">
        <v>40</v>
      </c>
      <c r="G1466" s="570">
        <v>79</v>
      </c>
      <c r="H1466" s="570">
        <v>21227</v>
      </c>
      <c r="I1466" s="569"/>
      <c r="J1466" s="121"/>
      <c r="K1466" s="121"/>
      <c r="L1466" s="121"/>
      <c r="M1466" s="570"/>
      <c r="N1466" s="569"/>
      <c r="O1466" s="569"/>
      <c r="P1466" s="569"/>
      <c r="Q1466" s="121"/>
      <c r="R1466" s="121" t="s">
        <v>6575</v>
      </c>
      <c r="S1466" s="121" t="s">
        <v>2742</v>
      </c>
      <c r="T1466" s="121" t="s">
        <v>2766</v>
      </c>
      <c r="U1466" s="121">
        <v>0</v>
      </c>
      <c r="V1466" s="121" t="s">
        <v>2950</v>
      </c>
      <c r="W1466" s="121" t="s">
        <v>3071</v>
      </c>
      <c r="X1466" s="121" t="s">
        <v>2721</v>
      </c>
      <c r="Y1466" s="121" t="s">
        <v>2465</v>
      </c>
      <c r="Z1466" s="121" t="s">
        <v>2785</v>
      </c>
      <c r="AA1466" s="121" t="s">
        <v>2786</v>
      </c>
      <c r="AB1466" s="121" t="s">
        <v>6576</v>
      </c>
      <c r="AC1466" s="121" t="s">
        <v>2103</v>
      </c>
      <c r="AD1466" s="121" t="s">
        <v>2788</v>
      </c>
      <c r="AE1466" s="121" t="s">
        <v>4509</v>
      </c>
      <c r="AF1466" s="121"/>
      <c r="AG1466" s="121"/>
      <c r="AH1466" s="121"/>
      <c r="AI1466" s="551"/>
      <c r="AJ1466" s="551"/>
      <c r="AK1466" s="551"/>
      <c r="AL1466" s="551"/>
      <c r="AM1466" s="551"/>
      <c r="AN1466" s="551"/>
      <c r="AO1466" s="551"/>
      <c r="AP1466" s="551"/>
      <c r="AQ1466" s="551"/>
      <c r="AR1466" s="551"/>
      <c r="AS1466" s="551"/>
      <c r="AT1466" s="551"/>
      <c r="AU1466" s="551"/>
      <c r="AV1466" s="551"/>
      <c r="AW1466" s="551"/>
      <c r="AX1466" s="551"/>
    </row>
    <row r="1467">
      <c r="A1467" s="570" t="s">
        <v>6530</v>
      </c>
      <c r="B1467" s="570" t="s">
        <v>6577</v>
      </c>
      <c r="C1467" s="570" t="s">
        <v>84</v>
      </c>
      <c r="D1467" s="570" t="s">
        <v>6123</v>
      </c>
      <c r="E1467" s="570" t="s">
        <v>236</v>
      </c>
      <c r="F1467" s="570">
        <v>30</v>
      </c>
      <c r="G1467" s="570">
        <v>59</v>
      </c>
      <c r="H1467" s="570">
        <v>21191</v>
      </c>
      <c r="I1467" s="569"/>
      <c r="J1467" s="121"/>
      <c r="K1467" s="121"/>
      <c r="L1467" s="121"/>
      <c r="M1467" s="570"/>
      <c r="N1467" s="569"/>
      <c r="O1467" s="569"/>
      <c r="P1467" s="569"/>
      <c r="Q1467" s="121"/>
      <c r="R1467" s="121" t="s">
        <v>6578</v>
      </c>
      <c r="S1467" s="121" t="s">
        <v>2742</v>
      </c>
      <c r="T1467" s="121" t="s">
        <v>2766</v>
      </c>
      <c r="U1467" s="121">
        <v>0</v>
      </c>
      <c r="V1467" s="121" t="s">
        <v>2950</v>
      </c>
      <c r="W1467" s="121" t="s">
        <v>2969</v>
      </c>
      <c r="X1467" s="121" t="s">
        <v>2721</v>
      </c>
      <c r="Y1467" s="121" t="s">
        <v>2465</v>
      </c>
      <c r="Z1467" s="121" t="s">
        <v>2768</v>
      </c>
      <c r="AA1467" s="121" t="s">
        <v>3092</v>
      </c>
      <c r="AB1467" s="121" t="s">
        <v>3281</v>
      </c>
      <c r="AC1467" s="121" t="s">
        <v>2103</v>
      </c>
      <c r="AD1467" s="121" t="s">
        <v>2788</v>
      </c>
      <c r="AE1467" s="121" t="s">
        <v>3282</v>
      </c>
      <c r="AF1467" s="121"/>
      <c r="AG1467" s="121"/>
      <c r="AH1467" s="121"/>
      <c r="AI1467" s="551"/>
      <c r="AJ1467" s="551"/>
      <c r="AK1467" s="551"/>
      <c r="AL1467" s="551"/>
      <c r="AM1467" s="551"/>
      <c r="AN1467" s="551"/>
      <c r="AO1467" s="551"/>
      <c r="AP1467" s="551"/>
      <c r="AQ1467" s="551"/>
      <c r="AR1467" s="551"/>
      <c r="AS1467" s="551"/>
      <c r="AT1467" s="551"/>
      <c r="AU1467" s="551"/>
      <c r="AV1467" s="551"/>
      <c r="AW1467" s="551"/>
      <c r="AX1467" s="551"/>
    </row>
    <row r="1468">
      <c r="A1468" s="570" t="s">
        <v>6530</v>
      </c>
      <c r="B1468" s="570" t="s">
        <v>6579</v>
      </c>
      <c r="C1468" s="570" t="s">
        <v>84</v>
      </c>
      <c r="D1468" s="570" t="s">
        <v>6123</v>
      </c>
      <c r="E1468" s="570" t="s">
        <v>236</v>
      </c>
      <c r="F1468" s="570">
        <v>30</v>
      </c>
      <c r="G1468" s="570">
        <v>59</v>
      </c>
      <c r="H1468" s="570">
        <v>21191</v>
      </c>
      <c r="I1468" s="569"/>
      <c r="J1468" s="121"/>
      <c r="K1468" s="121"/>
      <c r="L1468" s="121"/>
      <c r="M1468" s="570"/>
      <c r="N1468" s="569"/>
      <c r="O1468" s="569"/>
      <c r="P1468" s="569"/>
      <c r="Q1468" s="121"/>
      <c r="R1468" s="121" t="s">
        <v>6580</v>
      </c>
      <c r="S1468" s="121" t="s">
        <v>2742</v>
      </c>
      <c r="T1468" s="121" t="s">
        <v>2766</v>
      </c>
      <c r="U1468" s="121">
        <v>0</v>
      </c>
      <c r="V1468" s="121" t="s">
        <v>2950</v>
      </c>
      <c r="W1468" s="121" t="s">
        <v>3071</v>
      </c>
      <c r="X1468" s="121" t="s">
        <v>2721</v>
      </c>
      <c r="Y1468" s="121" t="s">
        <v>2465</v>
      </c>
      <c r="Z1468" s="121" t="s">
        <v>2785</v>
      </c>
      <c r="AA1468" s="121" t="s">
        <v>2786</v>
      </c>
      <c r="AB1468" s="121" t="s">
        <v>6581</v>
      </c>
      <c r="AC1468" s="121" t="s">
        <v>2103</v>
      </c>
      <c r="AD1468" s="121" t="s">
        <v>2788</v>
      </c>
      <c r="AE1468" s="121" t="s">
        <v>4509</v>
      </c>
      <c r="AF1468" s="121"/>
      <c r="AG1468" s="121"/>
      <c r="AH1468" s="121"/>
      <c r="AI1468" s="551"/>
      <c r="AJ1468" s="551"/>
      <c r="AK1468" s="551"/>
      <c r="AL1468" s="551"/>
      <c r="AM1468" s="551"/>
      <c r="AN1468" s="551"/>
      <c r="AO1468" s="551"/>
      <c r="AP1468" s="551"/>
      <c r="AQ1468" s="551"/>
      <c r="AR1468" s="551"/>
      <c r="AS1468" s="551"/>
      <c r="AT1468" s="551"/>
      <c r="AU1468" s="551"/>
      <c r="AV1468" s="551"/>
      <c r="AW1468" s="551"/>
      <c r="AX1468" s="551"/>
    </row>
    <row r="1469">
      <c r="A1469" s="570" t="s">
        <v>6582</v>
      </c>
      <c r="B1469" s="570" t="s">
        <v>6583</v>
      </c>
      <c r="C1469" s="570" t="s">
        <v>6584</v>
      </c>
      <c r="D1469" s="570" t="s">
        <v>6585</v>
      </c>
      <c r="E1469" s="570" t="s">
        <v>236</v>
      </c>
      <c r="F1469" s="570">
        <v>42</v>
      </c>
      <c r="G1469" s="570">
        <v>96</v>
      </c>
      <c r="H1469" s="570">
        <v>6000</v>
      </c>
      <c r="I1469" s="569"/>
      <c r="J1469" s="121"/>
      <c r="K1469" s="121"/>
      <c r="L1469" s="121"/>
      <c r="M1469" s="570"/>
      <c r="N1469" s="569"/>
      <c r="O1469" s="569"/>
      <c r="P1469" s="569"/>
      <c r="Q1469" s="121"/>
      <c r="R1469" s="121" t="s">
        <v>6586</v>
      </c>
      <c r="S1469" s="121" t="s">
        <v>2742</v>
      </c>
      <c r="T1469" s="121" t="s">
        <v>6587</v>
      </c>
      <c r="U1469" s="121">
        <v>0</v>
      </c>
      <c r="V1469" s="121" t="s">
        <v>2949</v>
      </c>
      <c r="W1469" s="121" t="s">
        <v>3071</v>
      </c>
      <c r="X1469" s="121" t="s">
        <v>2410</v>
      </c>
      <c r="Y1469" s="121" t="s">
        <v>2465</v>
      </c>
      <c r="Z1469" s="121" t="s">
        <v>2768</v>
      </c>
      <c r="AA1469" s="121" t="s">
        <v>2769</v>
      </c>
      <c r="AB1469" s="121" t="s">
        <v>6588</v>
      </c>
      <c r="AC1469" s="121" t="s">
        <v>2456</v>
      </c>
      <c r="AD1469" s="121" t="s">
        <v>6589</v>
      </c>
      <c r="AE1469" s="121" t="s">
        <v>6590</v>
      </c>
      <c r="AF1469" s="121"/>
      <c r="AG1469" s="121"/>
      <c r="AH1469" s="121"/>
      <c r="AI1469" s="551"/>
      <c r="AJ1469" s="551"/>
      <c r="AK1469" s="551"/>
      <c r="AL1469" s="551"/>
      <c r="AM1469" s="551"/>
      <c r="AN1469" s="551"/>
      <c r="AO1469" s="551"/>
      <c r="AP1469" s="551"/>
      <c r="AQ1469" s="551"/>
      <c r="AR1469" s="551"/>
      <c r="AS1469" s="551"/>
      <c r="AT1469" s="551"/>
      <c r="AU1469" s="551"/>
      <c r="AV1469" s="551"/>
      <c r="AW1469" s="551"/>
      <c r="AX1469" s="551"/>
    </row>
    <row r="1470">
      <c r="A1470" s="570" t="s">
        <v>6582</v>
      </c>
      <c r="B1470" s="570" t="s">
        <v>6591</v>
      </c>
      <c r="C1470" s="570" t="s">
        <v>6584</v>
      </c>
      <c r="D1470" s="570" t="s">
        <v>6585</v>
      </c>
      <c r="E1470" s="570" t="s">
        <v>236</v>
      </c>
      <c r="F1470" s="570">
        <v>42</v>
      </c>
      <c r="G1470" s="570">
        <v>96</v>
      </c>
      <c r="H1470" s="570">
        <v>6000</v>
      </c>
      <c r="I1470" s="569"/>
      <c r="J1470" s="121"/>
      <c r="K1470" s="121"/>
      <c r="L1470" s="121"/>
      <c r="M1470" s="570"/>
      <c r="N1470" s="569"/>
      <c r="O1470" s="569"/>
      <c r="P1470" s="569"/>
      <c r="Q1470" s="121"/>
      <c r="R1470" s="121" t="s">
        <v>6592</v>
      </c>
      <c r="S1470" s="121" t="s">
        <v>2742</v>
      </c>
      <c r="T1470" s="121" t="s">
        <v>6587</v>
      </c>
      <c r="U1470" s="121">
        <v>0</v>
      </c>
      <c r="V1470" s="121" t="s">
        <v>2949</v>
      </c>
      <c r="W1470" s="121" t="s">
        <v>3071</v>
      </c>
      <c r="X1470" s="121" t="s">
        <v>2410</v>
      </c>
      <c r="Y1470" s="121" t="s">
        <v>2465</v>
      </c>
      <c r="Z1470" s="121" t="s">
        <v>2768</v>
      </c>
      <c r="AA1470" s="121" t="s">
        <v>2769</v>
      </c>
      <c r="AB1470" s="121" t="s">
        <v>6593</v>
      </c>
      <c r="AC1470" s="121" t="s">
        <v>2456</v>
      </c>
      <c r="AD1470" s="121" t="s">
        <v>6589</v>
      </c>
      <c r="AE1470" s="121" t="s">
        <v>6594</v>
      </c>
      <c r="AF1470" s="121"/>
      <c r="AG1470" s="121"/>
      <c r="AH1470" s="121"/>
      <c r="AI1470" s="551"/>
      <c r="AJ1470" s="551"/>
      <c r="AK1470" s="551"/>
      <c r="AL1470" s="551"/>
      <c r="AM1470" s="551"/>
      <c r="AN1470" s="551"/>
      <c r="AO1470" s="551"/>
      <c r="AP1470" s="551"/>
      <c r="AQ1470" s="551"/>
      <c r="AR1470" s="551"/>
      <c r="AS1470" s="551"/>
      <c r="AT1470" s="551"/>
      <c r="AU1470" s="551"/>
      <c r="AV1470" s="551"/>
      <c r="AW1470" s="551"/>
      <c r="AX1470" s="551"/>
    </row>
    <row r="1471">
      <c r="A1471" s="570" t="s">
        <v>6582</v>
      </c>
      <c r="B1471" s="570" t="s">
        <v>6595</v>
      </c>
      <c r="C1471" s="570" t="s">
        <v>6584</v>
      </c>
      <c r="D1471" s="570" t="s">
        <v>6585</v>
      </c>
      <c r="E1471" s="570" t="s">
        <v>236</v>
      </c>
      <c r="F1471" s="570">
        <v>42</v>
      </c>
      <c r="G1471" s="570">
        <v>96</v>
      </c>
      <c r="H1471" s="570">
        <v>6000</v>
      </c>
      <c r="I1471" s="569"/>
      <c r="J1471" s="121"/>
      <c r="K1471" s="121"/>
      <c r="L1471" s="121"/>
      <c r="M1471" s="570"/>
      <c r="N1471" s="569"/>
      <c r="O1471" s="569"/>
      <c r="P1471" s="569"/>
      <c r="Q1471" s="121"/>
      <c r="R1471" s="121" t="s">
        <v>6596</v>
      </c>
      <c r="S1471" s="121" t="s">
        <v>2742</v>
      </c>
      <c r="T1471" s="121" t="s">
        <v>6587</v>
      </c>
      <c r="U1471" s="121">
        <v>0</v>
      </c>
      <c r="V1471" s="121" t="s">
        <v>2949</v>
      </c>
      <c r="W1471" s="121" t="s">
        <v>3071</v>
      </c>
      <c r="X1471" s="121" t="s">
        <v>2410</v>
      </c>
      <c r="Y1471" s="121" t="s">
        <v>2465</v>
      </c>
      <c r="Z1471" s="121" t="s">
        <v>2768</v>
      </c>
      <c r="AA1471" s="121" t="s">
        <v>2769</v>
      </c>
      <c r="AB1471" s="121" t="s">
        <v>6597</v>
      </c>
      <c r="AC1471" s="121" t="s">
        <v>2456</v>
      </c>
      <c r="AD1471" s="121" t="s">
        <v>6589</v>
      </c>
      <c r="AE1471" s="121" t="s">
        <v>6590</v>
      </c>
      <c r="AF1471" s="121"/>
      <c r="AG1471" s="121"/>
      <c r="AH1471" s="121"/>
      <c r="AI1471" s="551"/>
      <c r="AJ1471" s="551"/>
      <c r="AK1471" s="551"/>
      <c r="AL1471" s="551"/>
      <c r="AM1471" s="551"/>
      <c r="AN1471" s="551"/>
      <c r="AO1471" s="551"/>
      <c r="AP1471" s="551"/>
      <c r="AQ1471" s="551"/>
      <c r="AR1471" s="551"/>
      <c r="AS1471" s="551"/>
      <c r="AT1471" s="551"/>
      <c r="AU1471" s="551"/>
      <c r="AV1471" s="551"/>
      <c r="AW1471" s="551"/>
      <c r="AX1471" s="551"/>
    </row>
    <row r="1472">
      <c r="A1472" s="570" t="s">
        <v>6582</v>
      </c>
      <c r="B1472" s="570" t="s">
        <v>6598</v>
      </c>
      <c r="C1472" s="570" t="s">
        <v>6584</v>
      </c>
      <c r="D1472" s="570" t="s">
        <v>6585</v>
      </c>
      <c r="E1472" s="570" t="s">
        <v>236</v>
      </c>
      <c r="F1472" s="570">
        <v>42</v>
      </c>
      <c r="G1472" s="570">
        <v>96</v>
      </c>
      <c r="H1472" s="570">
        <v>6000</v>
      </c>
      <c r="I1472" s="569"/>
      <c r="J1472" s="121"/>
      <c r="K1472" s="121"/>
      <c r="L1472" s="121"/>
      <c r="M1472" s="570"/>
      <c r="N1472" s="569"/>
      <c r="O1472" s="569"/>
      <c r="P1472" s="569"/>
      <c r="Q1472" s="121"/>
      <c r="R1472" s="121" t="s">
        <v>6599</v>
      </c>
      <c r="S1472" s="121" t="s">
        <v>2742</v>
      </c>
      <c r="T1472" s="121" t="s">
        <v>6587</v>
      </c>
      <c r="U1472" s="121">
        <v>0</v>
      </c>
      <c r="V1472" s="121" t="s">
        <v>2949</v>
      </c>
      <c r="W1472" s="121" t="s">
        <v>3071</v>
      </c>
      <c r="X1472" s="121" t="s">
        <v>2410</v>
      </c>
      <c r="Y1472" s="121" t="s">
        <v>2465</v>
      </c>
      <c r="Z1472" s="121" t="s">
        <v>2768</v>
      </c>
      <c r="AA1472" s="121" t="s">
        <v>2769</v>
      </c>
      <c r="AB1472" s="121" t="s">
        <v>6600</v>
      </c>
      <c r="AC1472" s="121" t="s">
        <v>2456</v>
      </c>
      <c r="AD1472" s="121" t="s">
        <v>6589</v>
      </c>
      <c r="AE1472" s="121" t="s">
        <v>6594</v>
      </c>
      <c r="AF1472" s="121"/>
      <c r="AG1472" s="121"/>
      <c r="AH1472" s="121"/>
      <c r="AI1472" s="551"/>
      <c r="AJ1472" s="551"/>
      <c r="AK1472" s="551"/>
      <c r="AL1472" s="551"/>
      <c r="AM1472" s="551"/>
      <c r="AN1472" s="551"/>
      <c r="AO1472" s="551"/>
      <c r="AP1472" s="551"/>
      <c r="AQ1472" s="551"/>
      <c r="AR1472" s="551"/>
      <c r="AS1472" s="551"/>
      <c r="AT1472" s="551"/>
      <c r="AU1472" s="551"/>
      <c r="AV1472" s="551"/>
      <c r="AW1472" s="551"/>
      <c r="AX1472" s="551"/>
    </row>
    <row r="1473">
      <c r="A1473" s="570" t="s">
        <v>6582</v>
      </c>
      <c r="B1473" s="570" t="s">
        <v>6601</v>
      </c>
      <c r="C1473" s="570" t="s">
        <v>6584</v>
      </c>
      <c r="D1473" s="570" t="s">
        <v>6585</v>
      </c>
      <c r="E1473" s="570" t="s">
        <v>236</v>
      </c>
      <c r="F1473" s="570">
        <v>42</v>
      </c>
      <c r="G1473" s="570">
        <v>96</v>
      </c>
      <c r="H1473" s="570">
        <v>6000</v>
      </c>
      <c r="I1473" s="569"/>
      <c r="J1473" s="121"/>
      <c r="K1473" s="121"/>
      <c r="L1473" s="121"/>
      <c r="M1473" s="570"/>
      <c r="N1473" s="569"/>
      <c r="O1473" s="569"/>
      <c r="P1473" s="569"/>
      <c r="Q1473" s="121"/>
      <c r="R1473" s="121" t="s">
        <v>6602</v>
      </c>
      <c r="S1473" s="121" t="s">
        <v>2742</v>
      </c>
      <c r="T1473" s="121" t="s">
        <v>6587</v>
      </c>
      <c r="U1473" s="121">
        <v>0</v>
      </c>
      <c r="V1473" s="121" t="s">
        <v>2949</v>
      </c>
      <c r="W1473" s="121" t="s">
        <v>3071</v>
      </c>
      <c r="X1473" s="121" t="s">
        <v>2410</v>
      </c>
      <c r="Y1473" s="121" t="s">
        <v>2465</v>
      </c>
      <c r="Z1473" s="121" t="s">
        <v>2768</v>
      </c>
      <c r="AA1473" s="121" t="s">
        <v>2769</v>
      </c>
      <c r="AB1473" s="121" t="s">
        <v>6603</v>
      </c>
      <c r="AC1473" s="121" t="s">
        <v>2456</v>
      </c>
      <c r="AD1473" s="121" t="s">
        <v>6589</v>
      </c>
      <c r="AE1473" s="121" t="s">
        <v>6604</v>
      </c>
      <c r="AF1473" s="121"/>
      <c r="AG1473" s="121"/>
      <c r="AH1473" s="121"/>
      <c r="AI1473" s="551"/>
      <c r="AJ1473" s="551"/>
      <c r="AK1473" s="551"/>
      <c r="AL1473" s="551"/>
      <c r="AM1473" s="551"/>
      <c r="AN1473" s="551"/>
      <c r="AO1473" s="551"/>
      <c r="AP1473" s="551"/>
      <c r="AQ1473" s="551"/>
      <c r="AR1473" s="551"/>
      <c r="AS1473" s="551"/>
      <c r="AT1473" s="551"/>
      <c r="AU1473" s="551"/>
      <c r="AV1473" s="551"/>
      <c r="AW1473" s="551"/>
      <c r="AX1473" s="551"/>
    </row>
    <row r="1474">
      <c r="A1474" s="570" t="s">
        <v>6582</v>
      </c>
      <c r="B1474" s="570" t="s">
        <v>6605</v>
      </c>
      <c r="C1474" s="570" t="s">
        <v>6584</v>
      </c>
      <c r="D1474" s="570" t="s">
        <v>6585</v>
      </c>
      <c r="E1474" s="570" t="s">
        <v>236</v>
      </c>
      <c r="F1474" s="570">
        <v>48</v>
      </c>
      <c r="G1474" s="570">
        <v>128</v>
      </c>
      <c r="H1474" s="570">
        <v>30000</v>
      </c>
      <c r="I1474" s="569"/>
      <c r="J1474" s="121"/>
      <c r="K1474" s="121"/>
      <c r="L1474" s="121"/>
      <c r="M1474" s="570"/>
      <c r="N1474" s="569"/>
      <c r="O1474" s="569"/>
      <c r="P1474" s="569"/>
      <c r="Q1474" s="121"/>
      <c r="R1474" s="121" t="s">
        <v>6605</v>
      </c>
      <c r="S1474" s="121" t="s">
        <v>2716</v>
      </c>
      <c r="T1474" s="121" t="s">
        <v>6606</v>
      </c>
      <c r="U1474" s="121">
        <v>0</v>
      </c>
      <c r="V1474" s="121" t="s">
        <v>20</v>
      </c>
      <c r="W1474" s="121" t="s">
        <v>3877</v>
      </c>
      <c r="X1474" s="121" t="s">
        <v>2410</v>
      </c>
      <c r="Y1474" s="121" t="s">
        <v>2465</v>
      </c>
      <c r="Z1474" s="121" t="s">
        <v>2744</v>
      </c>
      <c r="AA1474" s="121" t="s">
        <v>2751</v>
      </c>
      <c r="AB1474" s="121" t="s">
        <v>6607</v>
      </c>
      <c r="AC1474" s="121" t="s">
        <v>2103</v>
      </c>
      <c r="AD1474" s="121" t="s">
        <v>2747</v>
      </c>
      <c r="AE1474" s="121" t="s">
        <v>6608</v>
      </c>
      <c r="AF1474" s="121"/>
      <c r="AG1474" s="121"/>
      <c r="AH1474" s="121"/>
      <c r="AI1474" s="551"/>
      <c r="AJ1474" s="551"/>
      <c r="AK1474" s="551"/>
      <c r="AL1474" s="551"/>
      <c r="AM1474" s="551"/>
      <c r="AN1474" s="551"/>
      <c r="AO1474" s="551"/>
      <c r="AP1474" s="551"/>
      <c r="AQ1474" s="551"/>
      <c r="AR1474" s="551"/>
      <c r="AS1474" s="551"/>
      <c r="AT1474" s="551"/>
      <c r="AU1474" s="551"/>
      <c r="AV1474" s="551"/>
      <c r="AW1474" s="551"/>
      <c r="AX1474" s="551"/>
    </row>
    <row r="1475">
      <c r="A1475" s="570" t="s">
        <v>6582</v>
      </c>
      <c r="B1475" s="570" t="s">
        <v>6609</v>
      </c>
      <c r="C1475" s="570" t="s">
        <v>6584</v>
      </c>
      <c r="D1475" s="570" t="s">
        <v>6585</v>
      </c>
      <c r="E1475" s="570" t="s">
        <v>236</v>
      </c>
      <c r="F1475" s="570">
        <v>48</v>
      </c>
      <c r="G1475" s="570">
        <v>128</v>
      </c>
      <c r="H1475" s="570">
        <v>30000</v>
      </c>
      <c r="I1475" s="569"/>
      <c r="J1475" s="121"/>
      <c r="K1475" s="121"/>
      <c r="L1475" s="121"/>
      <c r="M1475" s="570"/>
      <c r="N1475" s="569"/>
      <c r="O1475" s="569"/>
      <c r="P1475" s="569"/>
      <c r="Q1475" s="121"/>
      <c r="R1475" s="121" t="s">
        <v>6609</v>
      </c>
      <c r="S1475" s="121" t="s">
        <v>2716</v>
      </c>
      <c r="T1475" s="121" t="s">
        <v>6606</v>
      </c>
      <c r="U1475" s="121">
        <v>0</v>
      </c>
      <c r="V1475" s="121" t="s">
        <v>20</v>
      </c>
      <c r="W1475" s="121" t="s">
        <v>3877</v>
      </c>
      <c r="X1475" s="121" t="s">
        <v>2410</v>
      </c>
      <c r="Y1475" s="121" t="s">
        <v>2465</v>
      </c>
      <c r="Z1475" s="121" t="s">
        <v>2744</v>
      </c>
      <c r="AA1475" s="121" t="s">
        <v>2751</v>
      </c>
      <c r="AB1475" s="121" t="s">
        <v>6610</v>
      </c>
      <c r="AC1475" s="121" t="s">
        <v>2103</v>
      </c>
      <c r="AD1475" s="121" t="s">
        <v>2747</v>
      </c>
      <c r="AE1475" s="121" t="s">
        <v>6611</v>
      </c>
      <c r="AF1475" s="121"/>
      <c r="AG1475" s="121"/>
      <c r="AH1475" s="121"/>
      <c r="AI1475" s="551"/>
      <c r="AJ1475" s="551"/>
      <c r="AK1475" s="551"/>
      <c r="AL1475" s="551"/>
      <c r="AM1475" s="551"/>
      <c r="AN1475" s="551"/>
      <c r="AO1475" s="551"/>
      <c r="AP1475" s="551"/>
      <c r="AQ1475" s="551"/>
      <c r="AR1475" s="551"/>
      <c r="AS1475" s="551"/>
      <c r="AT1475" s="551"/>
      <c r="AU1475" s="551"/>
      <c r="AV1475" s="551"/>
      <c r="AW1475" s="551"/>
      <c r="AX1475" s="551"/>
    </row>
    <row r="1476">
      <c r="A1476" s="570" t="s">
        <v>6582</v>
      </c>
      <c r="B1476" s="570" t="s">
        <v>6612</v>
      </c>
      <c r="C1476" s="570" t="s">
        <v>6584</v>
      </c>
      <c r="D1476" s="570" t="s">
        <v>6585</v>
      </c>
      <c r="E1476" s="570" t="s">
        <v>236</v>
      </c>
      <c r="F1476" s="570">
        <v>48</v>
      </c>
      <c r="G1476" s="570">
        <v>128</v>
      </c>
      <c r="H1476" s="570">
        <v>30000</v>
      </c>
      <c r="I1476" s="569"/>
      <c r="J1476" s="121"/>
      <c r="K1476" s="121"/>
      <c r="L1476" s="121"/>
      <c r="M1476" s="570"/>
      <c r="N1476" s="569"/>
      <c r="O1476" s="569"/>
      <c r="P1476" s="569"/>
      <c r="Q1476" s="121"/>
      <c r="R1476" s="121" t="s">
        <v>6612</v>
      </c>
      <c r="S1476" s="121" t="s">
        <v>2716</v>
      </c>
      <c r="T1476" s="121" t="s">
        <v>6606</v>
      </c>
      <c r="U1476" s="121">
        <v>0</v>
      </c>
      <c r="V1476" s="121" t="s">
        <v>20</v>
      </c>
      <c r="W1476" s="121" t="s">
        <v>3877</v>
      </c>
      <c r="X1476" s="121" t="s">
        <v>2410</v>
      </c>
      <c r="Y1476" s="121" t="s">
        <v>2465</v>
      </c>
      <c r="Z1476" s="121" t="s">
        <v>2744</v>
      </c>
      <c r="AA1476" s="121" t="s">
        <v>2751</v>
      </c>
      <c r="AB1476" s="121" t="s">
        <v>6613</v>
      </c>
      <c r="AC1476" s="121" t="s">
        <v>2103</v>
      </c>
      <c r="AD1476" s="121" t="s">
        <v>2747</v>
      </c>
      <c r="AE1476" s="121" t="s">
        <v>6611</v>
      </c>
      <c r="AF1476" s="121"/>
      <c r="AG1476" s="121"/>
      <c r="AH1476" s="121"/>
      <c r="AI1476" s="551"/>
      <c r="AJ1476" s="551"/>
      <c r="AK1476" s="551"/>
      <c r="AL1476" s="551"/>
      <c r="AM1476" s="551"/>
      <c r="AN1476" s="551"/>
      <c r="AO1476" s="551"/>
      <c r="AP1476" s="551"/>
      <c r="AQ1476" s="551"/>
      <c r="AR1476" s="551"/>
      <c r="AS1476" s="551"/>
      <c r="AT1476" s="551"/>
      <c r="AU1476" s="551"/>
      <c r="AV1476" s="551"/>
      <c r="AW1476" s="551"/>
      <c r="AX1476" s="551"/>
    </row>
    <row r="1477">
      <c r="A1477" s="570" t="s">
        <v>6582</v>
      </c>
      <c r="B1477" s="570" t="s">
        <v>6614</v>
      </c>
      <c r="C1477" s="570" t="s">
        <v>6584</v>
      </c>
      <c r="D1477" s="570" t="s">
        <v>6585</v>
      </c>
      <c r="E1477" s="570" t="s">
        <v>236</v>
      </c>
      <c r="F1477" s="570">
        <v>48</v>
      </c>
      <c r="G1477" s="570">
        <v>128</v>
      </c>
      <c r="H1477" s="570">
        <v>6000</v>
      </c>
      <c r="I1477" s="569"/>
      <c r="J1477" s="121"/>
      <c r="K1477" s="121"/>
      <c r="L1477" s="121"/>
      <c r="M1477" s="570"/>
      <c r="N1477" s="569"/>
      <c r="O1477" s="569"/>
      <c r="P1477" s="569"/>
      <c r="Q1477" s="121"/>
      <c r="R1477" s="121" t="s">
        <v>6614</v>
      </c>
      <c r="S1477" s="121" t="s">
        <v>2716</v>
      </c>
      <c r="T1477" s="121" t="s">
        <v>6606</v>
      </c>
      <c r="U1477" s="121">
        <v>0</v>
      </c>
      <c r="V1477" s="121" t="s">
        <v>20</v>
      </c>
      <c r="W1477" s="121" t="s">
        <v>3877</v>
      </c>
      <c r="X1477" s="121">
        <v>0</v>
      </c>
      <c r="Y1477" s="121" t="s">
        <v>2465</v>
      </c>
      <c r="Z1477" s="121" t="s">
        <v>2744</v>
      </c>
      <c r="AA1477" s="121" t="s">
        <v>2751</v>
      </c>
      <c r="AB1477" s="121" t="s">
        <v>6615</v>
      </c>
      <c r="AC1477" s="121" t="s">
        <v>2103</v>
      </c>
      <c r="AD1477" s="121" t="s">
        <v>2747</v>
      </c>
      <c r="AE1477" s="121" t="s">
        <v>6611</v>
      </c>
      <c r="AF1477" s="121"/>
      <c r="AG1477" s="121"/>
      <c r="AH1477" s="121"/>
      <c r="AI1477" s="551"/>
      <c r="AJ1477" s="551"/>
      <c r="AK1477" s="551"/>
      <c r="AL1477" s="551"/>
      <c r="AM1477" s="551"/>
      <c r="AN1477" s="551"/>
      <c r="AO1477" s="551"/>
      <c r="AP1477" s="551"/>
      <c r="AQ1477" s="551"/>
      <c r="AR1477" s="551"/>
      <c r="AS1477" s="551"/>
      <c r="AT1477" s="551"/>
      <c r="AU1477" s="551"/>
      <c r="AV1477" s="551"/>
      <c r="AW1477" s="551"/>
      <c r="AX1477" s="551"/>
    </row>
    <row r="1478">
      <c r="A1478" s="570" t="s">
        <v>6582</v>
      </c>
      <c r="B1478" s="570" t="s">
        <v>6616</v>
      </c>
      <c r="C1478" s="570" t="s">
        <v>6584</v>
      </c>
      <c r="D1478" s="570" t="s">
        <v>6585</v>
      </c>
      <c r="E1478" s="570" t="s">
        <v>236</v>
      </c>
      <c r="F1478" s="570">
        <v>48</v>
      </c>
      <c r="G1478" s="570">
        <v>128</v>
      </c>
      <c r="H1478" s="570">
        <v>6000</v>
      </c>
      <c r="I1478" s="569"/>
      <c r="J1478" s="121"/>
      <c r="K1478" s="121"/>
      <c r="L1478" s="121"/>
      <c r="M1478" s="570"/>
      <c r="N1478" s="569"/>
      <c r="O1478" s="569"/>
      <c r="P1478" s="569"/>
      <c r="Q1478" s="121"/>
      <c r="R1478" s="121" t="s">
        <v>6616</v>
      </c>
      <c r="S1478" s="121" t="s">
        <v>2716</v>
      </c>
      <c r="T1478" s="121" t="s">
        <v>6606</v>
      </c>
      <c r="U1478" s="121">
        <v>0</v>
      </c>
      <c r="V1478" s="121" t="s">
        <v>20</v>
      </c>
      <c r="W1478" s="121" t="s">
        <v>3877</v>
      </c>
      <c r="X1478" s="121">
        <v>0</v>
      </c>
      <c r="Y1478" s="121" t="s">
        <v>2465</v>
      </c>
      <c r="Z1478" s="121" t="s">
        <v>2744</v>
      </c>
      <c r="AA1478" s="121" t="s">
        <v>2751</v>
      </c>
      <c r="AB1478" s="121" t="s">
        <v>6617</v>
      </c>
      <c r="AC1478" s="121" t="s">
        <v>2103</v>
      </c>
      <c r="AD1478" s="121" t="s">
        <v>2747</v>
      </c>
      <c r="AE1478" s="121" t="s">
        <v>6611</v>
      </c>
      <c r="AF1478" s="121"/>
      <c r="AG1478" s="121"/>
      <c r="AH1478" s="121"/>
      <c r="AI1478" s="551"/>
      <c r="AJ1478" s="551"/>
      <c r="AK1478" s="551"/>
      <c r="AL1478" s="551"/>
      <c r="AM1478" s="551"/>
      <c r="AN1478" s="551"/>
      <c r="AO1478" s="551"/>
      <c r="AP1478" s="551"/>
      <c r="AQ1478" s="551"/>
      <c r="AR1478" s="551"/>
      <c r="AS1478" s="551"/>
      <c r="AT1478" s="551"/>
      <c r="AU1478" s="551"/>
      <c r="AV1478" s="551"/>
      <c r="AW1478" s="551"/>
      <c r="AX1478" s="551"/>
    </row>
    <row r="1479">
      <c r="A1479" s="570" t="s">
        <v>6582</v>
      </c>
      <c r="B1479" s="570" t="s">
        <v>6618</v>
      </c>
      <c r="C1479" s="570" t="s">
        <v>6584</v>
      </c>
      <c r="D1479" s="570" t="s">
        <v>6585</v>
      </c>
      <c r="E1479" s="570" t="s">
        <v>236</v>
      </c>
      <c r="F1479" s="570">
        <v>48</v>
      </c>
      <c r="G1479" s="570">
        <v>128</v>
      </c>
      <c r="H1479" s="570">
        <v>6000</v>
      </c>
      <c r="I1479" s="569"/>
      <c r="J1479" s="121"/>
      <c r="K1479" s="121"/>
      <c r="L1479" s="121"/>
      <c r="M1479" s="570"/>
      <c r="N1479" s="569"/>
      <c r="O1479" s="569"/>
      <c r="P1479" s="569"/>
      <c r="Q1479" s="121"/>
      <c r="R1479" s="121" t="s">
        <v>6618</v>
      </c>
      <c r="S1479" s="121" t="s">
        <v>2716</v>
      </c>
      <c r="T1479" s="121" t="s">
        <v>6606</v>
      </c>
      <c r="U1479" s="121">
        <v>0</v>
      </c>
      <c r="V1479" s="121" t="s">
        <v>20</v>
      </c>
      <c r="W1479" s="121" t="s">
        <v>3877</v>
      </c>
      <c r="X1479" s="121">
        <v>0</v>
      </c>
      <c r="Y1479" s="121" t="s">
        <v>2465</v>
      </c>
      <c r="Z1479" s="121" t="s">
        <v>2744</v>
      </c>
      <c r="AA1479" s="121" t="s">
        <v>2751</v>
      </c>
      <c r="AB1479" s="121" t="s">
        <v>6619</v>
      </c>
      <c r="AC1479" s="121" t="s">
        <v>2103</v>
      </c>
      <c r="AD1479" s="121" t="s">
        <v>2747</v>
      </c>
      <c r="AE1479" s="121" t="s">
        <v>6611</v>
      </c>
      <c r="AF1479" s="121"/>
      <c r="AG1479" s="121"/>
      <c r="AH1479" s="121"/>
      <c r="AI1479" s="551"/>
      <c r="AJ1479" s="551"/>
      <c r="AK1479" s="551"/>
      <c r="AL1479" s="551"/>
      <c r="AM1479" s="551"/>
      <c r="AN1479" s="551"/>
      <c r="AO1479" s="551"/>
      <c r="AP1479" s="551"/>
      <c r="AQ1479" s="551"/>
      <c r="AR1479" s="551"/>
      <c r="AS1479" s="551"/>
      <c r="AT1479" s="551"/>
      <c r="AU1479" s="551"/>
      <c r="AV1479" s="551"/>
      <c r="AW1479" s="551"/>
      <c r="AX1479" s="551"/>
    </row>
    <row r="1480">
      <c r="A1480" s="570" t="s">
        <v>6620</v>
      </c>
      <c r="B1480" s="570" t="s">
        <v>6621</v>
      </c>
      <c r="C1480" s="570" t="s">
        <v>6584</v>
      </c>
      <c r="D1480" s="570" t="s">
        <v>6585</v>
      </c>
      <c r="E1480" s="570" t="s">
        <v>236</v>
      </c>
      <c r="F1480" s="570">
        <v>10</v>
      </c>
      <c r="G1480" s="570">
        <v>64</v>
      </c>
      <c r="H1480" s="570">
        <v>500</v>
      </c>
      <c r="I1480" s="569"/>
      <c r="J1480" s="121"/>
      <c r="K1480" s="121"/>
      <c r="L1480" s="121"/>
      <c r="M1480" s="570"/>
      <c r="N1480" s="569"/>
      <c r="O1480" s="569"/>
      <c r="P1480" s="569"/>
      <c r="Q1480" s="121"/>
      <c r="R1480" s="121" t="s">
        <v>6622</v>
      </c>
      <c r="S1480" s="121" t="s">
        <v>2742</v>
      </c>
      <c r="T1480" s="121" t="s">
        <v>2766</v>
      </c>
      <c r="U1480" s="121">
        <v>0</v>
      </c>
      <c r="V1480" s="121" t="s">
        <v>3071</v>
      </c>
      <c r="W1480" s="121" t="s">
        <v>2869</v>
      </c>
      <c r="X1480" s="121" t="s">
        <v>2410</v>
      </c>
      <c r="Y1480" s="121" t="s">
        <v>2465</v>
      </c>
      <c r="Z1480" s="121" t="s">
        <v>2785</v>
      </c>
      <c r="AA1480" s="121" t="s">
        <v>2786</v>
      </c>
      <c r="AB1480" s="121" t="s">
        <v>6623</v>
      </c>
      <c r="AC1480" s="121" t="s">
        <v>2103</v>
      </c>
      <c r="AD1480" s="121" t="s">
        <v>2788</v>
      </c>
      <c r="AE1480" s="121" t="s">
        <v>2836</v>
      </c>
      <c r="AF1480" s="121"/>
      <c r="AG1480" s="121"/>
      <c r="AH1480" s="121"/>
      <c r="AI1480" s="551"/>
      <c r="AJ1480" s="551"/>
      <c r="AK1480" s="551"/>
      <c r="AL1480" s="551"/>
      <c r="AM1480" s="551"/>
      <c r="AN1480" s="551"/>
      <c r="AO1480" s="551"/>
      <c r="AP1480" s="551"/>
      <c r="AQ1480" s="551"/>
      <c r="AR1480" s="551"/>
      <c r="AS1480" s="551"/>
      <c r="AT1480" s="551"/>
      <c r="AU1480" s="551"/>
      <c r="AV1480" s="551"/>
      <c r="AW1480" s="551"/>
      <c r="AX1480" s="551"/>
    </row>
    <row r="1481">
      <c r="A1481" s="570" t="s">
        <v>6620</v>
      </c>
      <c r="B1481" s="570" t="s">
        <v>6624</v>
      </c>
      <c r="C1481" s="570" t="s">
        <v>6584</v>
      </c>
      <c r="D1481" s="570" t="s">
        <v>6585</v>
      </c>
      <c r="E1481" s="570" t="s">
        <v>236</v>
      </c>
      <c r="F1481" s="570">
        <v>10</v>
      </c>
      <c r="G1481" s="570">
        <v>64</v>
      </c>
      <c r="H1481" s="570">
        <v>500</v>
      </c>
      <c r="I1481" s="569"/>
      <c r="J1481" s="121"/>
      <c r="K1481" s="121"/>
      <c r="L1481" s="121"/>
      <c r="M1481" s="570"/>
      <c r="N1481" s="569"/>
      <c r="O1481" s="569"/>
      <c r="P1481" s="569"/>
      <c r="Q1481" s="121"/>
      <c r="R1481" s="121" t="s">
        <v>6625</v>
      </c>
      <c r="S1481" s="121" t="s">
        <v>2742</v>
      </c>
      <c r="T1481" s="121" t="s">
        <v>2766</v>
      </c>
      <c r="U1481" s="121">
        <v>0</v>
      </c>
      <c r="V1481" s="121" t="s">
        <v>3071</v>
      </c>
      <c r="W1481" s="121" t="s">
        <v>2869</v>
      </c>
      <c r="X1481" s="121" t="s">
        <v>2410</v>
      </c>
      <c r="Y1481" s="121" t="s">
        <v>2465</v>
      </c>
      <c r="Z1481" s="121" t="s">
        <v>2785</v>
      </c>
      <c r="AA1481" s="121" t="s">
        <v>2786</v>
      </c>
      <c r="AB1481" s="121" t="s">
        <v>2825</v>
      </c>
      <c r="AC1481" s="121" t="s">
        <v>2103</v>
      </c>
      <c r="AD1481" s="121" t="s">
        <v>2788</v>
      </c>
      <c r="AE1481" s="121" t="s">
        <v>2826</v>
      </c>
      <c r="AF1481" s="121"/>
      <c r="AG1481" s="121"/>
      <c r="AH1481" s="121"/>
      <c r="AI1481" s="551"/>
      <c r="AJ1481" s="551"/>
      <c r="AK1481" s="551"/>
      <c r="AL1481" s="551"/>
      <c r="AM1481" s="551"/>
      <c r="AN1481" s="551"/>
      <c r="AO1481" s="551"/>
      <c r="AP1481" s="551"/>
      <c r="AQ1481" s="551"/>
      <c r="AR1481" s="551"/>
      <c r="AS1481" s="551"/>
      <c r="AT1481" s="551"/>
      <c r="AU1481" s="551"/>
      <c r="AV1481" s="551"/>
      <c r="AW1481" s="551"/>
      <c r="AX1481" s="551"/>
    </row>
    <row r="1482">
      <c r="A1482" s="570" t="s">
        <v>6620</v>
      </c>
      <c r="B1482" s="570" t="s">
        <v>6626</v>
      </c>
      <c r="C1482" s="570" t="s">
        <v>6584</v>
      </c>
      <c r="D1482" s="570" t="s">
        <v>6585</v>
      </c>
      <c r="E1482" s="570" t="s">
        <v>236</v>
      </c>
      <c r="F1482" s="570">
        <v>10</v>
      </c>
      <c r="G1482" s="570">
        <v>64</v>
      </c>
      <c r="H1482" s="570">
        <v>500</v>
      </c>
      <c r="I1482" s="569"/>
      <c r="J1482" s="121"/>
      <c r="K1482" s="121"/>
      <c r="L1482" s="121"/>
      <c r="M1482" s="570"/>
      <c r="N1482" s="569"/>
      <c r="O1482" s="569"/>
      <c r="P1482" s="569"/>
      <c r="Q1482" s="121"/>
      <c r="R1482" s="121" t="s">
        <v>6627</v>
      </c>
      <c r="S1482" s="121" t="s">
        <v>2742</v>
      </c>
      <c r="T1482" s="121" t="s">
        <v>2766</v>
      </c>
      <c r="U1482" s="121">
        <v>0</v>
      </c>
      <c r="V1482" s="121" t="s">
        <v>3071</v>
      </c>
      <c r="W1482" s="121" t="s">
        <v>2969</v>
      </c>
      <c r="X1482" s="121" t="s">
        <v>2410</v>
      </c>
      <c r="Y1482" s="121" t="s">
        <v>2465</v>
      </c>
      <c r="Z1482" s="121" t="s">
        <v>2768</v>
      </c>
      <c r="AA1482" s="121" t="s">
        <v>2769</v>
      </c>
      <c r="AB1482" s="121" t="s">
        <v>4110</v>
      </c>
      <c r="AC1482" s="121" t="s">
        <v>2103</v>
      </c>
      <c r="AD1482" s="121" t="s">
        <v>2788</v>
      </c>
      <c r="AE1482" s="121" t="s">
        <v>2858</v>
      </c>
      <c r="AF1482" s="121"/>
      <c r="AG1482" s="121"/>
      <c r="AH1482" s="121"/>
      <c r="AI1482" s="551"/>
      <c r="AJ1482" s="551"/>
      <c r="AK1482" s="551"/>
      <c r="AL1482" s="551"/>
      <c r="AM1482" s="551"/>
      <c r="AN1482" s="551"/>
      <c r="AO1482" s="551"/>
      <c r="AP1482" s="551"/>
      <c r="AQ1482" s="551"/>
      <c r="AR1482" s="551"/>
      <c r="AS1482" s="551"/>
      <c r="AT1482" s="551"/>
      <c r="AU1482" s="551"/>
      <c r="AV1482" s="551"/>
      <c r="AW1482" s="551"/>
      <c r="AX1482" s="551"/>
    </row>
    <row r="1483">
      <c r="A1483" s="570" t="s">
        <v>6620</v>
      </c>
      <c r="B1483" s="570" t="s">
        <v>6628</v>
      </c>
      <c r="C1483" s="570" t="s">
        <v>6584</v>
      </c>
      <c r="D1483" s="570" t="s">
        <v>6585</v>
      </c>
      <c r="E1483" s="570" t="s">
        <v>236</v>
      </c>
      <c r="F1483" s="570">
        <v>10</v>
      </c>
      <c r="G1483" s="570">
        <v>64</v>
      </c>
      <c r="H1483" s="570">
        <v>500</v>
      </c>
      <c r="I1483" s="569"/>
      <c r="J1483" s="121"/>
      <c r="K1483" s="121"/>
      <c r="L1483" s="121"/>
      <c r="M1483" s="570"/>
      <c r="N1483" s="569"/>
      <c r="O1483" s="569"/>
      <c r="P1483" s="569"/>
      <c r="Q1483" s="121"/>
      <c r="R1483" s="121" t="s">
        <v>6629</v>
      </c>
      <c r="S1483" s="121" t="s">
        <v>2742</v>
      </c>
      <c r="T1483" s="121" t="s">
        <v>2766</v>
      </c>
      <c r="U1483" s="121">
        <v>0</v>
      </c>
      <c r="V1483" s="121" t="s">
        <v>2206</v>
      </c>
      <c r="W1483" s="121" t="s">
        <v>2969</v>
      </c>
      <c r="X1483" s="121" t="s">
        <v>2410</v>
      </c>
      <c r="Y1483" s="121" t="s">
        <v>2465</v>
      </c>
      <c r="Z1483" s="121" t="s">
        <v>2768</v>
      </c>
      <c r="AA1483" s="121" t="s">
        <v>2769</v>
      </c>
      <c r="AB1483" s="121" t="s">
        <v>6630</v>
      </c>
      <c r="AC1483" s="121" t="s">
        <v>2103</v>
      </c>
      <c r="AD1483" s="121" t="s">
        <v>2788</v>
      </c>
      <c r="AE1483" s="121" t="s">
        <v>4354</v>
      </c>
      <c r="AF1483" s="121"/>
      <c r="AG1483" s="121"/>
      <c r="AH1483" s="121"/>
      <c r="AI1483" s="551"/>
      <c r="AJ1483" s="551"/>
      <c r="AK1483" s="551"/>
      <c r="AL1483" s="551"/>
      <c r="AM1483" s="551"/>
      <c r="AN1483" s="551"/>
      <c r="AO1483" s="551"/>
      <c r="AP1483" s="551"/>
      <c r="AQ1483" s="551"/>
      <c r="AR1483" s="551"/>
      <c r="AS1483" s="551"/>
      <c r="AT1483" s="551"/>
      <c r="AU1483" s="551"/>
      <c r="AV1483" s="551"/>
      <c r="AW1483" s="551"/>
      <c r="AX1483" s="551"/>
    </row>
    <row r="1484">
      <c r="A1484" s="570" t="s">
        <v>6620</v>
      </c>
      <c r="B1484" s="570" t="s">
        <v>6631</v>
      </c>
      <c r="C1484" s="570" t="s">
        <v>6584</v>
      </c>
      <c r="D1484" s="570" t="s">
        <v>6585</v>
      </c>
      <c r="E1484" s="570" t="s">
        <v>236</v>
      </c>
      <c r="F1484" s="570">
        <v>10</v>
      </c>
      <c r="G1484" s="570">
        <v>64</v>
      </c>
      <c r="H1484" s="570">
        <v>500</v>
      </c>
      <c r="I1484" s="569"/>
      <c r="J1484" s="121"/>
      <c r="K1484" s="121"/>
      <c r="L1484" s="121"/>
      <c r="M1484" s="570"/>
      <c r="N1484" s="569"/>
      <c r="O1484" s="569"/>
      <c r="P1484" s="569"/>
      <c r="Q1484" s="121"/>
      <c r="R1484" s="121" t="s">
        <v>6632</v>
      </c>
      <c r="S1484" s="121" t="s">
        <v>2742</v>
      </c>
      <c r="T1484" s="121" t="s">
        <v>2766</v>
      </c>
      <c r="U1484" s="121">
        <v>0</v>
      </c>
      <c r="V1484" s="121" t="s">
        <v>2206</v>
      </c>
      <c r="W1484" s="121" t="s">
        <v>2969</v>
      </c>
      <c r="X1484" s="121" t="s">
        <v>2410</v>
      </c>
      <c r="Y1484" s="121" t="s">
        <v>2465</v>
      </c>
      <c r="Z1484" s="121" t="s">
        <v>2768</v>
      </c>
      <c r="AA1484" s="121" t="s">
        <v>2769</v>
      </c>
      <c r="AB1484" s="121" t="s">
        <v>4688</v>
      </c>
      <c r="AC1484" s="121" t="s">
        <v>2103</v>
      </c>
      <c r="AD1484" s="121" t="s">
        <v>2788</v>
      </c>
      <c r="AE1484" s="121" t="s">
        <v>4354</v>
      </c>
      <c r="AF1484" s="121"/>
      <c r="AG1484" s="121"/>
      <c r="AH1484" s="121"/>
      <c r="AI1484" s="551"/>
      <c r="AJ1484" s="551"/>
      <c r="AK1484" s="551"/>
      <c r="AL1484" s="551"/>
      <c r="AM1484" s="551"/>
      <c r="AN1484" s="551"/>
      <c r="AO1484" s="551"/>
      <c r="AP1484" s="551"/>
      <c r="AQ1484" s="551"/>
      <c r="AR1484" s="551"/>
      <c r="AS1484" s="551"/>
      <c r="AT1484" s="551"/>
      <c r="AU1484" s="551"/>
      <c r="AV1484" s="551"/>
      <c r="AW1484" s="551"/>
      <c r="AX1484" s="551"/>
    </row>
    <row r="1485">
      <c r="A1485" s="570" t="s">
        <v>6620</v>
      </c>
      <c r="B1485" s="570" t="s">
        <v>6633</v>
      </c>
      <c r="C1485" s="570" t="s">
        <v>6584</v>
      </c>
      <c r="D1485" s="570" t="s">
        <v>6585</v>
      </c>
      <c r="E1485" s="570" t="s">
        <v>236</v>
      </c>
      <c r="F1485" s="570">
        <v>10</v>
      </c>
      <c r="G1485" s="570">
        <v>64</v>
      </c>
      <c r="H1485" s="570">
        <v>500</v>
      </c>
      <c r="I1485" s="569"/>
      <c r="J1485" s="121"/>
      <c r="K1485" s="121"/>
      <c r="L1485" s="121"/>
      <c r="M1485" s="570"/>
      <c r="N1485" s="569"/>
      <c r="O1485" s="569"/>
      <c r="P1485" s="569"/>
      <c r="Q1485" s="121"/>
      <c r="R1485" s="121" t="s">
        <v>6634</v>
      </c>
      <c r="S1485" s="121" t="s">
        <v>2742</v>
      </c>
      <c r="T1485" s="121" t="s">
        <v>2766</v>
      </c>
      <c r="U1485" s="121">
        <v>0</v>
      </c>
      <c r="V1485" s="121" t="s">
        <v>2206</v>
      </c>
      <c r="W1485" s="121" t="s">
        <v>2969</v>
      </c>
      <c r="X1485" s="121" t="s">
        <v>2410</v>
      </c>
      <c r="Y1485" s="121" t="s">
        <v>2465</v>
      </c>
      <c r="Z1485" s="121" t="s">
        <v>2768</v>
      </c>
      <c r="AA1485" s="121" t="s">
        <v>2769</v>
      </c>
      <c r="AB1485" s="121" t="s">
        <v>4464</v>
      </c>
      <c r="AC1485" s="121" t="s">
        <v>2103</v>
      </c>
      <c r="AD1485" s="121" t="s">
        <v>2788</v>
      </c>
      <c r="AE1485" s="121" t="s">
        <v>4354</v>
      </c>
      <c r="AF1485" s="121"/>
      <c r="AG1485" s="121"/>
      <c r="AH1485" s="121"/>
      <c r="AI1485" s="551"/>
      <c r="AJ1485" s="551"/>
      <c r="AK1485" s="551"/>
      <c r="AL1485" s="551"/>
      <c r="AM1485" s="551"/>
      <c r="AN1485" s="551"/>
      <c r="AO1485" s="551"/>
      <c r="AP1485" s="551"/>
      <c r="AQ1485" s="551"/>
      <c r="AR1485" s="551"/>
      <c r="AS1485" s="551"/>
      <c r="AT1485" s="551"/>
      <c r="AU1485" s="551"/>
      <c r="AV1485" s="551"/>
      <c r="AW1485" s="551"/>
      <c r="AX1485" s="551"/>
    </row>
    <row r="1486">
      <c r="A1486" s="570" t="s">
        <v>6620</v>
      </c>
      <c r="B1486" s="570" t="s">
        <v>6635</v>
      </c>
      <c r="C1486" s="570" t="s">
        <v>6584</v>
      </c>
      <c r="D1486" s="570" t="s">
        <v>6585</v>
      </c>
      <c r="E1486" s="570" t="s">
        <v>236</v>
      </c>
      <c r="F1486" s="570">
        <v>10</v>
      </c>
      <c r="G1486" s="570">
        <v>64</v>
      </c>
      <c r="H1486" s="570">
        <v>500</v>
      </c>
      <c r="I1486" s="569"/>
      <c r="J1486" s="121"/>
      <c r="K1486" s="121"/>
      <c r="L1486" s="121"/>
      <c r="M1486" s="570"/>
      <c r="N1486" s="569"/>
      <c r="O1486" s="569"/>
      <c r="P1486" s="569"/>
      <c r="Q1486" s="121"/>
      <c r="R1486" s="121" t="s">
        <v>6636</v>
      </c>
      <c r="S1486" s="121" t="s">
        <v>2742</v>
      </c>
      <c r="T1486" s="121" t="s">
        <v>2766</v>
      </c>
      <c r="U1486" s="121">
        <v>0</v>
      </c>
      <c r="V1486" s="121" t="s">
        <v>3071</v>
      </c>
      <c r="W1486" s="121" t="s">
        <v>2869</v>
      </c>
      <c r="X1486" s="121">
        <v>0</v>
      </c>
      <c r="Y1486" s="121" t="s">
        <v>2465</v>
      </c>
      <c r="Z1486" s="121" t="s">
        <v>2785</v>
      </c>
      <c r="AA1486" s="121" t="s">
        <v>2786</v>
      </c>
      <c r="AB1486" s="121" t="s">
        <v>6637</v>
      </c>
      <c r="AC1486" s="121" t="s">
        <v>2103</v>
      </c>
      <c r="AD1486" s="121" t="s">
        <v>2788</v>
      </c>
      <c r="AE1486" s="121" t="s">
        <v>2826</v>
      </c>
      <c r="AF1486" s="121"/>
      <c r="AG1486" s="121"/>
      <c r="AH1486" s="121"/>
      <c r="AI1486" s="551"/>
      <c r="AJ1486" s="551"/>
      <c r="AK1486" s="551"/>
      <c r="AL1486" s="551"/>
      <c r="AM1486" s="551"/>
      <c r="AN1486" s="551"/>
      <c r="AO1486" s="551"/>
      <c r="AP1486" s="551"/>
      <c r="AQ1486" s="551"/>
      <c r="AR1486" s="551"/>
      <c r="AS1486" s="551"/>
      <c r="AT1486" s="551"/>
      <c r="AU1486" s="551"/>
      <c r="AV1486" s="551"/>
      <c r="AW1486" s="551"/>
      <c r="AX1486" s="551"/>
    </row>
    <row r="1487">
      <c r="A1487" s="570" t="s">
        <v>6620</v>
      </c>
      <c r="B1487" s="570" t="s">
        <v>6638</v>
      </c>
      <c r="C1487" s="570" t="s">
        <v>6584</v>
      </c>
      <c r="D1487" s="570" t="s">
        <v>6585</v>
      </c>
      <c r="E1487" s="570" t="s">
        <v>236</v>
      </c>
      <c r="F1487" s="570">
        <v>8</v>
      </c>
      <c r="G1487" s="570">
        <v>64</v>
      </c>
      <c r="H1487" s="570">
        <v>300</v>
      </c>
      <c r="I1487" s="569"/>
      <c r="J1487" s="121"/>
      <c r="K1487" s="121"/>
      <c r="L1487" s="121"/>
      <c r="M1487" s="570"/>
      <c r="N1487" s="569"/>
      <c r="O1487" s="569"/>
      <c r="P1487" s="569"/>
      <c r="Q1487" s="121"/>
      <c r="R1487" s="121" t="s">
        <v>6639</v>
      </c>
      <c r="S1487" s="121" t="s">
        <v>2742</v>
      </c>
      <c r="T1487" s="121" t="s">
        <v>2766</v>
      </c>
      <c r="U1487" s="121">
        <v>0</v>
      </c>
      <c r="V1487" s="121" t="s">
        <v>2206</v>
      </c>
      <c r="W1487" s="121" t="s">
        <v>2767</v>
      </c>
      <c r="X1487" s="121">
        <v>0</v>
      </c>
      <c r="Y1487" s="121" t="s">
        <v>2465</v>
      </c>
      <c r="Z1487" s="121" t="s">
        <v>2768</v>
      </c>
      <c r="AA1487" s="121" t="s">
        <v>2769</v>
      </c>
      <c r="AB1487" s="121" t="s">
        <v>6640</v>
      </c>
      <c r="AC1487" s="121" t="s">
        <v>2103</v>
      </c>
      <c r="AD1487" s="121" t="s">
        <v>2788</v>
      </c>
      <c r="AE1487" s="121" t="s">
        <v>2793</v>
      </c>
      <c r="AF1487" s="121"/>
      <c r="AG1487" s="121"/>
      <c r="AH1487" s="121"/>
      <c r="AI1487" s="551"/>
      <c r="AJ1487" s="551"/>
      <c r="AK1487" s="551"/>
      <c r="AL1487" s="551"/>
      <c r="AM1487" s="551"/>
      <c r="AN1487" s="551"/>
      <c r="AO1487" s="551"/>
      <c r="AP1487" s="551"/>
      <c r="AQ1487" s="551"/>
      <c r="AR1487" s="551"/>
      <c r="AS1487" s="551"/>
      <c r="AT1487" s="551"/>
      <c r="AU1487" s="551"/>
      <c r="AV1487" s="551"/>
      <c r="AW1487" s="551"/>
      <c r="AX1487" s="551"/>
    </row>
    <row r="1488">
      <c r="A1488" s="570" t="s">
        <v>6620</v>
      </c>
      <c r="B1488" s="570" t="s">
        <v>6641</v>
      </c>
      <c r="C1488" s="570" t="s">
        <v>6584</v>
      </c>
      <c r="D1488" s="570" t="s">
        <v>6585</v>
      </c>
      <c r="E1488" s="570" t="s">
        <v>236</v>
      </c>
      <c r="F1488" s="570">
        <v>8</v>
      </c>
      <c r="G1488" s="570">
        <v>64</v>
      </c>
      <c r="H1488" s="570">
        <v>300</v>
      </c>
      <c r="I1488" s="569"/>
      <c r="J1488" s="121"/>
      <c r="K1488" s="121"/>
      <c r="L1488" s="121"/>
      <c r="M1488" s="570"/>
      <c r="N1488" s="569"/>
      <c r="O1488" s="569"/>
      <c r="P1488" s="569"/>
      <c r="Q1488" s="121"/>
      <c r="R1488" s="121" t="s">
        <v>6642</v>
      </c>
      <c r="S1488" s="121" t="s">
        <v>2742</v>
      </c>
      <c r="T1488" s="121" t="s">
        <v>2766</v>
      </c>
      <c r="U1488" s="121">
        <v>0</v>
      </c>
      <c r="V1488" s="121" t="s">
        <v>2206</v>
      </c>
      <c r="W1488" s="121" t="s">
        <v>2767</v>
      </c>
      <c r="X1488" s="121">
        <v>0</v>
      </c>
      <c r="Y1488" s="121" t="s">
        <v>2465</v>
      </c>
      <c r="Z1488" s="121" t="s">
        <v>2768</v>
      </c>
      <c r="AA1488" s="121" t="s">
        <v>2769</v>
      </c>
      <c r="AB1488" s="121" t="s">
        <v>4367</v>
      </c>
      <c r="AC1488" s="121" t="s">
        <v>2103</v>
      </c>
      <c r="AD1488" s="121" t="s">
        <v>2788</v>
      </c>
      <c r="AE1488" s="121" t="s">
        <v>2793</v>
      </c>
      <c r="AF1488" s="121"/>
      <c r="AG1488" s="121"/>
      <c r="AH1488" s="121"/>
      <c r="AI1488" s="551"/>
      <c r="AJ1488" s="551"/>
      <c r="AK1488" s="551"/>
      <c r="AL1488" s="551"/>
      <c r="AM1488" s="551"/>
      <c r="AN1488" s="551"/>
      <c r="AO1488" s="551"/>
      <c r="AP1488" s="551"/>
      <c r="AQ1488" s="551"/>
      <c r="AR1488" s="551"/>
      <c r="AS1488" s="551"/>
      <c r="AT1488" s="551"/>
      <c r="AU1488" s="551"/>
      <c r="AV1488" s="551"/>
      <c r="AW1488" s="551"/>
      <c r="AX1488" s="551"/>
    </row>
    <row r="1489">
      <c r="A1489" s="570" t="s">
        <v>6620</v>
      </c>
      <c r="B1489" s="570" t="s">
        <v>6643</v>
      </c>
      <c r="C1489" s="570" t="s">
        <v>6584</v>
      </c>
      <c r="D1489" s="570" t="s">
        <v>6585</v>
      </c>
      <c r="E1489" s="570" t="s">
        <v>236</v>
      </c>
      <c r="F1489" s="570">
        <v>8</v>
      </c>
      <c r="G1489" s="570">
        <v>64</v>
      </c>
      <c r="H1489" s="570">
        <v>300</v>
      </c>
      <c r="I1489" s="569"/>
      <c r="J1489" s="121"/>
      <c r="K1489" s="121"/>
      <c r="L1489" s="121"/>
      <c r="M1489" s="570"/>
      <c r="N1489" s="569"/>
      <c r="O1489" s="569"/>
      <c r="P1489" s="569"/>
      <c r="Q1489" s="121"/>
      <c r="R1489" s="121" t="s">
        <v>6644</v>
      </c>
      <c r="S1489" s="121" t="s">
        <v>2742</v>
      </c>
      <c r="T1489" s="121" t="s">
        <v>2766</v>
      </c>
      <c r="U1489" s="121">
        <v>0</v>
      </c>
      <c r="V1489" s="121" t="s">
        <v>2206</v>
      </c>
      <c r="W1489" s="121" t="s">
        <v>2869</v>
      </c>
      <c r="X1489" s="121">
        <v>0</v>
      </c>
      <c r="Y1489" s="121" t="s">
        <v>2465</v>
      </c>
      <c r="Z1489" s="121" t="s">
        <v>2785</v>
      </c>
      <c r="AA1489" s="121" t="s">
        <v>2786</v>
      </c>
      <c r="AB1489" s="121" t="s">
        <v>6645</v>
      </c>
      <c r="AC1489" s="121" t="s">
        <v>2103</v>
      </c>
      <c r="AD1489" s="121" t="s">
        <v>2788</v>
      </c>
      <c r="AE1489" s="121" t="s">
        <v>2826</v>
      </c>
      <c r="AF1489" s="121"/>
      <c r="AG1489" s="121"/>
      <c r="AH1489" s="121"/>
      <c r="AI1489" s="551"/>
      <c r="AJ1489" s="551"/>
      <c r="AK1489" s="551"/>
      <c r="AL1489" s="551"/>
      <c r="AM1489" s="551"/>
      <c r="AN1489" s="551"/>
      <c r="AO1489" s="551"/>
      <c r="AP1489" s="551"/>
      <c r="AQ1489" s="551"/>
      <c r="AR1489" s="551"/>
      <c r="AS1489" s="551"/>
      <c r="AT1489" s="551"/>
      <c r="AU1489" s="551"/>
      <c r="AV1489" s="551"/>
      <c r="AW1489" s="551"/>
      <c r="AX1489" s="551"/>
    </row>
    <row r="1490">
      <c r="A1490" s="570" t="s">
        <v>6620</v>
      </c>
      <c r="B1490" s="570" t="s">
        <v>6646</v>
      </c>
      <c r="C1490" s="570" t="s">
        <v>6584</v>
      </c>
      <c r="D1490" s="570" t="s">
        <v>6585</v>
      </c>
      <c r="E1490" s="570" t="s">
        <v>236</v>
      </c>
      <c r="F1490" s="570">
        <v>8</v>
      </c>
      <c r="G1490" s="570">
        <v>64</v>
      </c>
      <c r="H1490" s="570">
        <v>300</v>
      </c>
      <c r="I1490" s="569"/>
      <c r="J1490" s="121"/>
      <c r="K1490" s="121"/>
      <c r="L1490" s="121"/>
      <c r="M1490" s="570"/>
      <c r="N1490" s="569"/>
      <c r="O1490" s="569"/>
      <c r="P1490" s="569"/>
      <c r="Q1490" s="121"/>
      <c r="R1490" s="121" t="s">
        <v>6647</v>
      </c>
      <c r="S1490" s="121" t="s">
        <v>2742</v>
      </c>
      <c r="T1490" s="121" t="s">
        <v>2766</v>
      </c>
      <c r="U1490" s="121">
        <v>0</v>
      </c>
      <c r="V1490" s="121" t="s">
        <v>2206</v>
      </c>
      <c r="W1490" s="121" t="s">
        <v>2767</v>
      </c>
      <c r="X1490" s="121">
        <v>0</v>
      </c>
      <c r="Y1490" s="121" t="s">
        <v>2465</v>
      </c>
      <c r="Z1490" s="121" t="s">
        <v>2768</v>
      </c>
      <c r="AA1490" s="121" t="s">
        <v>2769</v>
      </c>
      <c r="AB1490" s="121" t="s">
        <v>2806</v>
      </c>
      <c r="AC1490" s="121" t="s">
        <v>2103</v>
      </c>
      <c r="AD1490" s="121" t="s">
        <v>2788</v>
      </c>
      <c r="AE1490" s="121" t="s">
        <v>2793</v>
      </c>
      <c r="AF1490" s="121"/>
      <c r="AG1490" s="121"/>
      <c r="AH1490" s="121"/>
      <c r="AI1490" s="551"/>
      <c r="AJ1490" s="551"/>
      <c r="AK1490" s="551"/>
      <c r="AL1490" s="551"/>
      <c r="AM1490" s="551"/>
      <c r="AN1490" s="551"/>
      <c r="AO1490" s="551"/>
      <c r="AP1490" s="551"/>
      <c r="AQ1490" s="551"/>
      <c r="AR1490" s="551"/>
      <c r="AS1490" s="551"/>
      <c r="AT1490" s="551"/>
      <c r="AU1490" s="551"/>
      <c r="AV1490" s="551"/>
      <c r="AW1490" s="551"/>
      <c r="AX1490" s="551"/>
    </row>
    <row r="1491">
      <c r="A1491" s="570" t="s">
        <v>6620</v>
      </c>
      <c r="B1491" s="570" t="s">
        <v>6648</v>
      </c>
      <c r="C1491" s="570" t="s">
        <v>6584</v>
      </c>
      <c r="D1491" s="570" t="s">
        <v>6585</v>
      </c>
      <c r="E1491" s="570" t="s">
        <v>236</v>
      </c>
      <c r="F1491" s="570">
        <v>8</v>
      </c>
      <c r="G1491" s="570">
        <v>64</v>
      </c>
      <c r="H1491" s="570">
        <v>300</v>
      </c>
      <c r="I1491" s="569"/>
      <c r="J1491" s="121"/>
      <c r="K1491" s="121"/>
      <c r="L1491" s="121"/>
      <c r="M1491" s="570"/>
      <c r="N1491" s="569"/>
      <c r="O1491" s="569"/>
      <c r="P1491" s="569"/>
      <c r="Q1491" s="121"/>
      <c r="R1491" s="121" t="s">
        <v>6649</v>
      </c>
      <c r="S1491" s="121" t="s">
        <v>2742</v>
      </c>
      <c r="T1491" s="121" t="s">
        <v>2766</v>
      </c>
      <c r="U1491" s="121">
        <v>0</v>
      </c>
      <c r="V1491" s="121" t="s">
        <v>3071</v>
      </c>
      <c r="W1491" s="121" t="s">
        <v>2869</v>
      </c>
      <c r="X1491" s="121">
        <v>0</v>
      </c>
      <c r="Y1491" s="121" t="s">
        <v>2465</v>
      </c>
      <c r="Z1491" s="121" t="s">
        <v>2785</v>
      </c>
      <c r="AA1491" s="121" t="s">
        <v>2786</v>
      </c>
      <c r="AB1491" s="121" t="s">
        <v>6650</v>
      </c>
      <c r="AC1491" s="121" t="s">
        <v>2103</v>
      </c>
      <c r="AD1491" s="121" t="s">
        <v>2788</v>
      </c>
      <c r="AE1491" s="121" t="s">
        <v>2826</v>
      </c>
      <c r="AF1491" s="121"/>
      <c r="AG1491" s="121"/>
      <c r="AH1491" s="121"/>
      <c r="AI1491" s="551"/>
      <c r="AJ1491" s="551"/>
      <c r="AK1491" s="551"/>
      <c r="AL1491" s="551"/>
      <c r="AM1491" s="551"/>
      <c r="AN1491" s="551"/>
      <c r="AO1491" s="551"/>
      <c r="AP1491" s="551"/>
      <c r="AQ1491" s="551"/>
      <c r="AR1491" s="551"/>
      <c r="AS1491" s="551"/>
      <c r="AT1491" s="551"/>
      <c r="AU1491" s="551"/>
      <c r="AV1491" s="551"/>
      <c r="AW1491" s="551"/>
      <c r="AX1491" s="551"/>
    </row>
    <row r="1492">
      <c r="A1492" s="570" t="s">
        <v>6620</v>
      </c>
      <c r="B1492" s="570" t="s">
        <v>6651</v>
      </c>
      <c r="C1492" s="570" t="s">
        <v>6584</v>
      </c>
      <c r="D1492" s="570" t="s">
        <v>6585</v>
      </c>
      <c r="E1492" s="570" t="s">
        <v>236</v>
      </c>
      <c r="F1492" s="570">
        <v>8</v>
      </c>
      <c r="G1492" s="570">
        <v>64</v>
      </c>
      <c r="H1492" s="570">
        <v>300</v>
      </c>
      <c r="I1492" s="569"/>
      <c r="J1492" s="121"/>
      <c r="K1492" s="121"/>
      <c r="L1492" s="121"/>
      <c r="M1492" s="570"/>
      <c r="N1492" s="569"/>
      <c r="O1492" s="569"/>
      <c r="P1492" s="569"/>
      <c r="Q1492" s="121"/>
      <c r="R1492" s="121" t="s">
        <v>6652</v>
      </c>
      <c r="S1492" s="121" t="s">
        <v>2742</v>
      </c>
      <c r="T1492" s="121" t="s">
        <v>2766</v>
      </c>
      <c r="U1492" s="121">
        <v>0</v>
      </c>
      <c r="V1492" s="121" t="s">
        <v>3071</v>
      </c>
      <c r="W1492" s="121" t="s">
        <v>2969</v>
      </c>
      <c r="X1492" s="121">
        <v>0</v>
      </c>
      <c r="Y1492" s="121" t="s">
        <v>2465</v>
      </c>
      <c r="Z1492" s="121" t="s">
        <v>2768</v>
      </c>
      <c r="AA1492" s="121" t="s">
        <v>2769</v>
      </c>
      <c r="AB1492" s="121" t="s">
        <v>5390</v>
      </c>
      <c r="AC1492" s="121" t="s">
        <v>2103</v>
      </c>
      <c r="AD1492" s="121" t="s">
        <v>2788</v>
      </c>
      <c r="AE1492" s="121" t="s">
        <v>2858</v>
      </c>
      <c r="AF1492" s="121"/>
      <c r="AG1492" s="121"/>
      <c r="AH1492" s="121"/>
      <c r="AI1492" s="551"/>
      <c r="AJ1492" s="551"/>
      <c r="AK1492" s="551"/>
      <c r="AL1492" s="551"/>
      <c r="AM1492" s="551"/>
      <c r="AN1492" s="551"/>
      <c r="AO1492" s="551"/>
      <c r="AP1492" s="551"/>
      <c r="AQ1492" s="551"/>
      <c r="AR1492" s="551"/>
      <c r="AS1492" s="551"/>
      <c r="AT1492" s="551"/>
      <c r="AU1492" s="551"/>
      <c r="AV1492" s="551"/>
      <c r="AW1492" s="551"/>
      <c r="AX1492" s="551"/>
    </row>
    <row r="1493">
      <c r="A1493" s="570" t="s">
        <v>6620</v>
      </c>
      <c r="B1493" s="570" t="s">
        <v>6653</v>
      </c>
      <c r="C1493" s="570" t="s">
        <v>6584</v>
      </c>
      <c r="D1493" s="570" t="s">
        <v>6585</v>
      </c>
      <c r="E1493" s="570" t="s">
        <v>236</v>
      </c>
      <c r="F1493" s="570">
        <v>8</v>
      </c>
      <c r="G1493" s="570">
        <v>64</v>
      </c>
      <c r="H1493" s="570">
        <v>300</v>
      </c>
      <c r="I1493" s="569"/>
      <c r="J1493" s="121"/>
      <c r="K1493" s="121"/>
      <c r="L1493" s="121"/>
      <c r="M1493" s="570"/>
      <c r="N1493" s="569"/>
      <c r="O1493" s="569"/>
      <c r="P1493" s="569"/>
      <c r="Q1493" s="121"/>
      <c r="R1493" s="121" t="s">
        <v>6654</v>
      </c>
      <c r="S1493" s="121" t="s">
        <v>2742</v>
      </c>
      <c r="T1493" s="121" t="s">
        <v>2766</v>
      </c>
      <c r="U1493" s="121">
        <v>0</v>
      </c>
      <c r="V1493" s="121" t="s">
        <v>3071</v>
      </c>
      <c r="W1493" s="121" t="s">
        <v>2869</v>
      </c>
      <c r="X1493" s="121">
        <v>0</v>
      </c>
      <c r="Y1493" s="121" t="s">
        <v>2465</v>
      </c>
      <c r="Z1493" s="121" t="s">
        <v>2785</v>
      </c>
      <c r="AA1493" s="121" t="s">
        <v>2786</v>
      </c>
      <c r="AB1493" s="121" t="s">
        <v>6623</v>
      </c>
      <c r="AC1493" s="121" t="s">
        <v>2103</v>
      </c>
      <c r="AD1493" s="121" t="s">
        <v>2788</v>
      </c>
      <c r="AE1493" s="121" t="s">
        <v>2836</v>
      </c>
      <c r="AF1493" s="121"/>
      <c r="AG1493" s="121"/>
      <c r="AH1493" s="121"/>
      <c r="AI1493" s="551"/>
      <c r="AJ1493" s="551"/>
      <c r="AK1493" s="551"/>
      <c r="AL1493" s="551"/>
      <c r="AM1493" s="551"/>
      <c r="AN1493" s="551"/>
      <c r="AO1493" s="551"/>
      <c r="AP1493" s="551"/>
      <c r="AQ1493" s="551"/>
      <c r="AR1493" s="551"/>
      <c r="AS1493" s="551"/>
      <c r="AT1493" s="551"/>
      <c r="AU1493" s="551"/>
      <c r="AV1493" s="551"/>
      <c r="AW1493" s="551"/>
      <c r="AX1493" s="551"/>
    </row>
    <row r="1494">
      <c r="A1494" s="570" t="s">
        <v>6620</v>
      </c>
      <c r="B1494" s="570" t="s">
        <v>6655</v>
      </c>
      <c r="C1494" s="570" t="s">
        <v>6584</v>
      </c>
      <c r="D1494" s="570" t="s">
        <v>6585</v>
      </c>
      <c r="E1494" s="570" t="s">
        <v>236</v>
      </c>
      <c r="F1494" s="570">
        <v>8</v>
      </c>
      <c r="G1494" s="570">
        <v>64</v>
      </c>
      <c r="H1494" s="570">
        <v>300</v>
      </c>
      <c r="I1494" s="569"/>
      <c r="J1494" s="121"/>
      <c r="K1494" s="121"/>
      <c r="L1494" s="121"/>
      <c r="M1494" s="570"/>
      <c r="N1494" s="569"/>
      <c r="O1494" s="569"/>
      <c r="P1494" s="569"/>
      <c r="Q1494" s="121"/>
      <c r="R1494" s="121" t="s">
        <v>6656</v>
      </c>
      <c r="S1494" s="121" t="s">
        <v>2742</v>
      </c>
      <c r="T1494" s="121" t="s">
        <v>2766</v>
      </c>
      <c r="U1494" s="121">
        <v>0</v>
      </c>
      <c r="V1494" s="121" t="s">
        <v>3071</v>
      </c>
      <c r="W1494" s="121" t="s">
        <v>2869</v>
      </c>
      <c r="X1494" s="121">
        <v>0</v>
      </c>
      <c r="Y1494" s="121" t="s">
        <v>2465</v>
      </c>
      <c r="Z1494" s="121" t="s">
        <v>2785</v>
      </c>
      <c r="AA1494" s="121" t="s">
        <v>2786</v>
      </c>
      <c r="AB1494" s="121" t="s">
        <v>6637</v>
      </c>
      <c r="AC1494" s="121" t="s">
        <v>2103</v>
      </c>
      <c r="AD1494" s="121" t="s">
        <v>2788</v>
      </c>
      <c r="AE1494" s="121" t="s">
        <v>2826</v>
      </c>
      <c r="AF1494" s="121"/>
      <c r="AG1494" s="121"/>
      <c r="AH1494" s="121"/>
      <c r="AI1494" s="551"/>
      <c r="AJ1494" s="551"/>
      <c r="AK1494" s="551"/>
      <c r="AL1494" s="551"/>
      <c r="AM1494" s="551"/>
      <c r="AN1494" s="551"/>
      <c r="AO1494" s="551"/>
      <c r="AP1494" s="551"/>
      <c r="AQ1494" s="551"/>
      <c r="AR1494" s="551"/>
      <c r="AS1494" s="551"/>
      <c r="AT1494" s="551"/>
      <c r="AU1494" s="551"/>
      <c r="AV1494" s="551"/>
      <c r="AW1494" s="551"/>
      <c r="AX1494" s="551"/>
    </row>
    <row r="1495">
      <c r="A1495" s="570" t="s">
        <v>6620</v>
      </c>
      <c r="B1495" s="570" t="s">
        <v>6657</v>
      </c>
      <c r="C1495" s="570" t="s">
        <v>6584</v>
      </c>
      <c r="D1495" s="570" t="s">
        <v>6585</v>
      </c>
      <c r="E1495" s="570" t="s">
        <v>236</v>
      </c>
      <c r="F1495" s="570">
        <v>8</v>
      </c>
      <c r="G1495" s="570">
        <v>64</v>
      </c>
      <c r="H1495" s="570">
        <v>300</v>
      </c>
      <c r="I1495" s="569"/>
      <c r="J1495" s="121"/>
      <c r="K1495" s="121"/>
      <c r="L1495" s="121"/>
      <c r="M1495" s="570"/>
      <c r="N1495" s="569"/>
      <c r="O1495" s="569"/>
      <c r="P1495" s="569"/>
      <c r="Q1495" s="121"/>
      <c r="R1495" s="121" t="s">
        <v>6658</v>
      </c>
      <c r="S1495" s="121" t="s">
        <v>2742</v>
      </c>
      <c r="T1495" s="121" t="s">
        <v>2766</v>
      </c>
      <c r="U1495" s="121">
        <v>0</v>
      </c>
      <c r="V1495" s="121" t="s">
        <v>3071</v>
      </c>
      <c r="W1495" s="121" t="s">
        <v>2869</v>
      </c>
      <c r="X1495" s="121">
        <v>0</v>
      </c>
      <c r="Y1495" s="121" t="s">
        <v>2465</v>
      </c>
      <c r="Z1495" s="121" t="s">
        <v>2785</v>
      </c>
      <c r="AA1495" s="121" t="s">
        <v>2786</v>
      </c>
      <c r="AB1495" s="121" t="s">
        <v>6460</v>
      </c>
      <c r="AC1495" s="121" t="s">
        <v>2103</v>
      </c>
      <c r="AD1495" s="121" t="s">
        <v>2788</v>
      </c>
      <c r="AE1495" s="121" t="s">
        <v>2836</v>
      </c>
      <c r="AF1495" s="121"/>
      <c r="AG1495" s="121"/>
      <c r="AH1495" s="121"/>
      <c r="AI1495" s="551"/>
      <c r="AJ1495" s="551"/>
      <c r="AK1495" s="551"/>
      <c r="AL1495" s="551"/>
      <c r="AM1495" s="551"/>
      <c r="AN1495" s="551"/>
      <c r="AO1495" s="551"/>
      <c r="AP1495" s="551"/>
      <c r="AQ1495" s="551"/>
      <c r="AR1495" s="551"/>
      <c r="AS1495" s="551"/>
      <c r="AT1495" s="551"/>
      <c r="AU1495" s="551"/>
      <c r="AV1495" s="551"/>
      <c r="AW1495" s="551"/>
      <c r="AX1495" s="551"/>
    </row>
    <row r="1496">
      <c r="A1496" s="570" t="s">
        <v>2419</v>
      </c>
      <c r="B1496" s="570" t="s">
        <v>6659</v>
      </c>
      <c r="C1496" s="570" t="s">
        <v>6584</v>
      </c>
      <c r="D1496" s="570" t="s">
        <v>6660</v>
      </c>
      <c r="E1496" s="570" t="s">
        <v>236</v>
      </c>
      <c r="F1496" s="570">
        <v>50</v>
      </c>
      <c r="G1496" s="570">
        <v>51</v>
      </c>
      <c r="H1496" s="570">
        <v>700</v>
      </c>
      <c r="I1496" s="569"/>
      <c r="J1496" s="121"/>
      <c r="K1496" s="121"/>
      <c r="L1496" s="121"/>
      <c r="M1496" s="570"/>
      <c r="N1496" s="569"/>
      <c r="O1496" s="569"/>
      <c r="P1496" s="569"/>
      <c r="Q1496" s="121"/>
      <c r="R1496" s="121" t="s">
        <v>6661</v>
      </c>
      <c r="S1496" s="121" t="s">
        <v>2742</v>
      </c>
      <c r="T1496" s="121" t="s">
        <v>3251</v>
      </c>
      <c r="U1496" s="121">
        <v>0</v>
      </c>
      <c r="V1496" s="121" t="s">
        <v>2969</v>
      </c>
      <c r="W1496" s="121" t="s">
        <v>3071</v>
      </c>
      <c r="X1496" s="121" t="s">
        <v>2410</v>
      </c>
      <c r="Y1496" s="121" t="s">
        <v>2465</v>
      </c>
      <c r="Z1496" s="121" t="s">
        <v>2785</v>
      </c>
      <c r="AA1496" s="121" t="s">
        <v>2786</v>
      </c>
      <c r="AB1496" s="121" t="s">
        <v>6662</v>
      </c>
      <c r="AC1496" s="121" t="s">
        <v>2103</v>
      </c>
      <c r="AD1496" s="121" t="s">
        <v>2788</v>
      </c>
      <c r="AE1496" s="121" t="s">
        <v>6663</v>
      </c>
      <c r="AF1496" s="121"/>
      <c r="AG1496" s="121"/>
      <c r="AH1496" s="121"/>
      <c r="AI1496" s="551"/>
      <c r="AJ1496" s="551"/>
      <c r="AK1496" s="551"/>
      <c r="AL1496" s="551"/>
      <c r="AM1496" s="551"/>
      <c r="AN1496" s="551"/>
      <c r="AO1496" s="551"/>
      <c r="AP1496" s="551"/>
      <c r="AQ1496" s="551"/>
      <c r="AR1496" s="551"/>
      <c r="AS1496" s="551"/>
      <c r="AT1496" s="551"/>
      <c r="AU1496" s="551"/>
      <c r="AV1496" s="551"/>
      <c r="AW1496" s="551"/>
      <c r="AX1496" s="551"/>
    </row>
    <row r="1497">
      <c r="A1497" s="570" t="s">
        <v>2419</v>
      </c>
      <c r="B1497" s="570" t="s">
        <v>6664</v>
      </c>
      <c r="C1497" s="570" t="s">
        <v>6584</v>
      </c>
      <c r="D1497" s="570" t="s">
        <v>6660</v>
      </c>
      <c r="E1497" s="570" t="s">
        <v>236</v>
      </c>
      <c r="F1497" s="570">
        <v>50</v>
      </c>
      <c r="G1497" s="570">
        <v>51</v>
      </c>
      <c r="H1497" s="570">
        <v>700</v>
      </c>
      <c r="I1497" s="569"/>
      <c r="J1497" s="121"/>
      <c r="K1497" s="121"/>
      <c r="L1497" s="121"/>
      <c r="M1497" s="570"/>
      <c r="N1497" s="569"/>
      <c r="O1497" s="569"/>
      <c r="P1497" s="569"/>
      <c r="Q1497" s="121"/>
      <c r="R1497" s="121" t="s">
        <v>6665</v>
      </c>
      <c r="S1497" s="121" t="s">
        <v>2742</v>
      </c>
      <c r="T1497" s="121" t="s">
        <v>3251</v>
      </c>
      <c r="U1497" s="121">
        <v>0</v>
      </c>
      <c r="V1497" s="121" t="s">
        <v>2969</v>
      </c>
      <c r="W1497" s="121" t="s">
        <v>2869</v>
      </c>
      <c r="X1497" s="121" t="s">
        <v>2410</v>
      </c>
      <c r="Y1497" s="121" t="s">
        <v>2465</v>
      </c>
      <c r="Z1497" s="121" t="s">
        <v>2785</v>
      </c>
      <c r="AA1497" s="121" t="s">
        <v>2786</v>
      </c>
      <c r="AB1497" s="121" t="s">
        <v>4552</v>
      </c>
      <c r="AC1497" s="121" t="s">
        <v>2103</v>
      </c>
      <c r="AD1497" s="121" t="s">
        <v>2788</v>
      </c>
      <c r="AE1497" s="121" t="s">
        <v>2789</v>
      </c>
      <c r="AF1497" s="121"/>
      <c r="AG1497" s="121"/>
      <c r="AH1497" s="121"/>
      <c r="AI1497" s="551"/>
      <c r="AJ1497" s="551"/>
      <c r="AK1497" s="551"/>
      <c r="AL1497" s="551"/>
      <c r="AM1497" s="551"/>
      <c r="AN1497" s="551"/>
      <c r="AO1497" s="551"/>
      <c r="AP1497" s="551"/>
      <c r="AQ1497" s="551"/>
      <c r="AR1497" s="551"/>
      <c r="AS1497" s="551"/>
      <c r="AT1497" s="551"/>
      <c r="AU1497" s="551"/>
      <c r="AV1497" s="551"/>
      <c r="AW1497" s="551"/>
      <c r="AX1497" s="551"/>
    </row>
    <row r="1498">
      <c r="A1498" s="570" t="s">
        <v>2419</v>
      </c>
      <c r="B1498" s="570" t="s">
        <v>6666</v>
      </c>
      <c r="C1498" s="570" t="s">
        <v>6584</v>
      </c>
      <c r="D1498" s="570" t="s">
        <v>6660</v>
      </c>
      <c r="E1498" s="570" t="s">
        <v>236</v>
      </c>
      <c r="F1498" s="570">
        <v>50</v>
      </c>
      <c r="G1498" s="570">
        <v>51</v>
      </c>
      <c r="H1498" s="570">
        <v>700</v>
      </c>
      <c r="I1498" s="569"/>
      <c r="J1498" s="121"/>
      <c r="K1498" s="121"/>
      <c r="L1498" s="121"/>
      <c r="M1498" s="570"/>
      <c r="N1498" s="569"/>
      <c r="O1498" s="569"/>
      <c r="P1498" s="569"/>
      <c r="Q1498" s="121"/>
      <c r="R1498" s="121" t="s">
        <v>6667</v>
      </c>
      <c r="S1498" s="121" t="s">
        <v>2742</v>
      </c>
      <c r="T1498" s="121" t="s">
        <v>3251</v>
      </c>
      <c r="U1498" s="121">
        <v>0</v>
      </c>
      <c r="V1498" s="121" t="s">
        <v>2969</v>
      </c>
      <c r="W1498" s="121" t="s">
        <v>3071</v>
      </c>
      <c r="X1498" s="121" t="s">
        <v>2410</v>
      </c>
      <c r="Y1498" s="121" t="s">
        <v>2465</v>
      </c>
      <c r="Z1498" s="121" t="s">
        <v>2785</v>
      </c>
      <c r="AA1498" s="121" t="s">
        <v>2786</v>
      </c>
      <c r="AB1498" s="121" t="s">
        <v>6668</v>
      </c>
      <c r="AC1498" s="121" t="s">
        <v>2103</v>
      </c>
      <c r="AD1498" s="121" t="s">
        <v>2788</v>
      </c>
      <c r="AE1498" s="121" t="s">
        <v>6669</v>
      </c>
      <c r="AF1498" s="121"/>
      <c r="AG1498" s="121"/>
      <c r="AH1498" s="121"/>
      <c r="AI1498" s="551"/>
      <c r="AJ1498" s="551"/>
      <c r="AK1498" s="551"/>
      <c r="AL1498" s="551"/>
      <c r="AM1498" s="551"/>
      <c r="AN1498" s="551"/>
      <c r="AO1498" s="551"/>
      <c r="AP1498" s="551"/>
      <c r="AQ1498" s="551"/>
      <c r="AR1498" s="551"/>
      <c r="AS1498" s="551"/>
      <c r="AT1498" s="551"/>
      <c r="AU1498" s="551"/>
      <c r="AV1498" s="551"/>
      <c r="AW1498" s="551"/>
      <c r="AX1498" s="551"/>
    </row>
    <row r="1499">
      <c r="A1499" s="570" t="s">
        <v>2419</v>
      </c>
      <c r="B1499" s="570" t="s">
        <v>6670</v>
      </c>
      <c r="C1499" s="570" t="s">
        <v>6584</v>
      </c>
      <c r="D1499" s="570" t="s">
        <v>6660</v>
      </c>
      <c r="E1499" s="570" t="s">
        <v>236</v>
      </c>
      <c r="F1499" s="570">
        <v>50</v>
      </c>
      <c r="G1499" s="570">
        <v>51</v>
      </c>
      <c r="H1499" s="570">
        <v>700</v>
      </c>
      <c r="I1499" s="569"/>
      <c r="J1499" s="121"/>
      <c r="K1499" s="121"/>
      <c r="L1499" s="121"/>
      <c r="M1499" s="570"/>
      <c r="N1499" s="569"/>
      <c r="O1499" s="569"/>
      <c r="P1499" s="569"/>
      <c r="Q1499" s="121"/>
      <c r="R1499" s="121" t="s">
        <v>6671</v>
      </c>
      <c r="S1499" s="121" t="s">
        <v>2742</v>
      </c>
      <c r="T1499" s="121" t="s">
        <v>3251</v>
      </c>
      <c r="U1499" s="121">
        <v>0</v>
      </c>
      <c r="V1499" s="121" t="s">
        <v>2969</v>
      </c>
      <c r="W1499" s="121" t="s">
        <v>2869</v>
      </c>
      <c r="X1499" s="121" t="s">
        <v>2410</v>
      </c>
      <c r="Y1499" s="121" t="s">
        <v>2465</v>
      </c>
      <c r="Z1499" s="121" t="s">
        <v>2785</v>
      </c>
      <c r="AA1499" s="121" t="s">
        <v>2786</v>
      </c>
      <c r="AB1499" s="121" t="s">
        <v>4633</v>
      </c>
      <c r="AC1499" s="121" t="s">
        <v>2103</v>
      </c>
      <c r="AD1499" s="121" t="s">
        <v>2788</v>
      </c>
      <c r="AE1499" s="121" t="s">
        <v>4505</v>
      </c>
      <c r="AF1499" s="121"/>
      <c r="AG1499" s="121"/>
      <c r="AH1499" s="121"/>
      <c r="AI1499" s="551"/>
      <c r="AJ1499" s="551"/>
      <c r="AK1499" s="551"/>
      <c r="AL1499" s="551"/>
      <c r="AM1499" s="551"/>
      <c r="AN1499" s="551"/>
      <c r="AO1499" s="551"/>
      <c r="AP1499" s="551"/>
      <c r="AQ1499" s="551"/>
      <c r="AR1499" s="551"/>
      <c r="AS1499" s="551"/>
      <c r="AT1499" s="551"/>
      <c r="AU1499" s="551"/>
      <c r="AV1499" s="551"/>
      <c r="AW1499" s="551"/>
      <c r="AX1499" s="551"/>
    </row>
    <row r="1500">
      <c r="A1500" s="570" t="s">
        <v>2419</v>
      </c>
      <c r="B1500" s="570" t="s">
        <v>6672</v>
      </c>
      <c r="C1500" s="570" t="s">
        <v>6584</v>
      </c>
      <c r="D1500" s="570" t="s">
        <v>6660</v>
      </c>
      <c r="E1500" s="570" t="s">
        <v>236</v>
      </c>
      <c r="F1500" s="570">
        <v>50</v>
      </c>
      <c r="G1500" s="570">
        <v>51</v>
      </c>
      <c r="H1500" s="570">
        <v>700</v>
      </c>
      <c r="I1500" s="569"/>
      <c r="J1500" s="121"/>
      <c r="K1500" s="121"/>
      <c r="L1500" s="121"/>
      <c r="M1500" s="570"/>
      <c r="N1500" s="569"/>
      <c r="O1500" s="569"/>
      <c r="P1500" s="569"/>
      <c r="Q1500" s="121"/>
      <c r="R1500" s="121" t="s">
        <v>6673</v>
      </c>
      <c r="S1500" s="121" t="s">
        <v>2742</v>
      </c>
      <c r="T1500" s="121" t="s">
        <v>3251</v>
      </c>
      <c r="U1500" s="121">
        <v>0</v>
      </c>
      <c r="V1500" s="121" t="s">
        <v>2969</v>
      </c>
      <c r="W1500" s="121" t="s">
        <v>2869</v>
      </c>
      <c r="X1500" s="121" t="s">
        <v>2410</v>
      </c>
      <c r="Y1500" s="121" t="s">
        <v>2465</v>
      </c>
      <c r="Z1500" s="121" t="s">
        <v>2785</v>
      </c>
      <c r="AA1500" s="121" t="s">
        <v>2786</v>
      </c>
      <c r="AB1500" s="121" t="s">
        <v>6674</v>
      </c>
      <c r="AC1500" s="121" t="s">
        <v>2103</v>
      </c>
      <c r="AD1500" s="121" t="s">
        <v>2788</v>
      </c>
      <c r="AE1500" s="121" t="s">
        <v>6675</v>
      </c>
      <c r="AF1500" s="121"/>
      <c r="AG1500" s="121"/>
      <c r="AH1500" s="121"/>
      <c r="AI1500" s="551"/>
      <c r="AJ1500" s="551"/>
      <c r="AK1500" s="551"/>
      <c r="AL1500" s="551"/>
      <c r="AM1500" s="551"/>
      <c r="AN1500" s="551"/>
      <c r="AO1500" s="551"/>
      <c r="AP1500" s="551"/>
      <c r="AQ1500" s="551"/>
      <c r="AR1500" s="551"/>
      <c r="AS1500" s="551"/>
      <c r="AT1500" s="551"/>
      <c r="AU1500" s="551"/>
      <c r="AV1500" s="551"/>
      <c r="AW1500" s="551"/>
      <c r="AX1500" s="551"/>
    </row>
    <row r="1501">
      <c r="A1501" s="570" t="s">
        <v>2419</v>
      </c>
      <c r="B1501" s="570" t="s">
        <v>6676</v>
      </c>
      <c r="C1501" s="570" t="s">
        <v>6584</v>
      </c>
      <c r="D1501" s="570" t="s">
        <v>6660</v>
      </c>
      <c r="E1501" s="570" t="s">
        <v>236</v>
      </c>
      <c r="F1501" s="570">
        <v>64</v>
      </c>
      <c r="G1501" s="570">
        <v>36</v>
      </c>
      <c r="H1501" s="570">
        <v>1100</v>
      </c>
      <c r="I1501" s="569"/>
      <c r="J1501" s="121"/>
      <c r="K1501" s="121"/>
      <c r="L1501" s="121"/>
      <c r="M1501" s="570"/>
      <c r="N1501" s="569"/>
      <c r="O1501" s="569"/>
      <c r="P1501" s="569"/>
      <c r="Q1501" s="121"/>
      <c r="R1501" s="121" t="s">
        <v>6677</v>
      </c>
      <c r="S1501" s="121" t="s">
        <v>2742</v>
      </c>
      <c r="T1501" s="121" t="s">
        <v>3251</v>
      </c>
      <c r="U1501" s="121">
        <v>0</v>
      </c>
      <c r="V1501" s="121" t="s">
        <v>2969</v>
      </c>
      <c r="W1501" s="121" t="s">
        <v>3071</v>
      </c>
      <c r="X1501" s="121" t="s">
        <v>2410</v>
      </c>
      <c r="Y1501" s="121" t="s">
        <v>2465</v>
      </c>
      <c r="Z1501" s="121" t="s">
        <v>2785</v>
      </c>
      <c r="AA1501" s="121" t="s">
        <v>2786</v>
      </c>
      <c r="AB1501" s="121" t="s">
        <v>6678</v>
      </c>
      <c r="AC1501" s="121" t="s">
        <v>2103</v>
      </c>
      <c r="AD1501" s="121" t="s">
        <v>2788</v>
      </c>
      <c r="AE1501" s="121" t="s">
        <v>6669</v>
      </c>
      <c r="AF1501" s="121"/>
      <c r="AG1501" s="121"/>
      <c r="AH1501" s="121"/>
      <c r="AI1501" s="551"/>
      <c r="AJ1501" s="551"/>
      <c r="AK1501" s="551"/>
      <c r="AL1501" s="551"/>
      <c r="AM1501" s="551"/>
      <c r="AN1501" s="551"/>
      <c r="AO1501" s="551"/>
      <c r="AP1501" s="551"/>
      <c r="AQ1501" s="551"/>
      <c r="AR1501" s="551"/>
      <c r="AS1501" s="551"/>
      <c r="AT1501" s="551"/>
      <c r="AU1501" s="551"/>
      <c r="AV1501" s="551"/>
      <c r="AW1501" s="551"/>
      <c r="AX1501" s="551"/>
    </row>
    <row r="1502">
      <c r="A1502" s="570" t="s">
        <v>2419</v>
      </c>
      <c r="B1502" s="570" t="s">
        <v>6679</v>
      </c>
      <c r="C1502" s="570" t="s">
        <v>6584</v>
      </c>
      <c r="D1502" s="570" t="s">
        <v>6660</v>
      </c>
      <c r="E1502" s="570" t="s">
        <v>236</v>
      </c>
      <c r="F1502" s="570">
        <v>64</v>
      </c>
      <c r="G1502" s="570">
        <v>36</v>
      </c>
      <c r="H1502" s="570">
        <v>1100</v>
      </c>
      <c r="I1502" s="569"/>
      <c r="J1502" s="121"/>
      <c r="K1502" s="121"/>
      <c r="L1502" s="121"/>
      <c r="M1502" s="570"/>
      <c r="N1502" s="569"/>
      <c r="O1502" s="569"/>
      <c r="P1502" s="569"/>
      <c r="Q1502" s="121"/>
      <c r="R1502" s="121" t="s">
        <v>6680</v>
      </c>
      <c r="S1502" s="121" t="s">
        <v>2742</v>
      </c>
      <c r="T1502" s="121" t="s">
        <v>3251</v>
      </c>
      <c r="U1502" s="121">
        <v>0</v>
      </c>
      <c r="V1502" s="121" t="s">
        <v>2969</v>
      </c>
      <c r="W1502" s="121" t="s">
        <v>2869</v>
      </c>
      <c r="X1502" s="121" t="s">
        <v>2410</v>
      </c>
      <c r="Y1502" s="121" t="s">
        <v>2465</v>
      </c>
      <c r="Z1502" s="121" t="s">
        <v>2785</v>
      </c>
      <c r="AA1502" s="121" t="s">
        <v>2786</v>
      </c>
      <c r="AB1502" s="121" t="s">
        <v>5107</v>
      </c>
      <c r="AC1502" s="121" t="s">
        <v>2103</v>
      </c>
      <c r="AD1502" s="121" t="s">
        <v>2788</v>
      </c>
      <c r="AE1502" s="121" t="s">
        <v>4505</v>
      </c>
      <c r="AF1502" s="121"/>
      <c r="AG1502" s="121"/>
      <c r="AH1502" s="121"/>
      <c r="AI1502" s="551"/>
      <c r="AJ1502" s="551"/>
      <c r="AK1502" s="551"/>
      <c r="AL1502" s="551"/>
      <c r="AM1502" s="551"/>
      <c r="AN1502" s="551"/>
      <c r="AO1502" s="551"/>
      <c r="AP1502" s="551"/>
      <c r="AQ1502" s="551"/>
      <c r="AR1502" s="551"/>
      <c r="AS1502" s="551"/>
      <c r="AT1502" s="551"/>
      <c r="AU1502" s="551"/>
      <c r="AV1502" s="551"/>
      <c r="AW1502" s="551"/>
      <c r="AX1502" s="551"/>
    </row>
    <row r="1503">
      <c r="A1503" s="570" t="s">
        <v>2419</v>
      </c>
      <c r="B1503" s="570" t="s">
        <v>6681</v>
      </c>
      <c r="C1503" s="570" t="s">
        <v>6584</v>
      </c>
      <c r="D1503" s="570" t="s">
        <v>6660</v>
      </c>
      <c r="E1503" s="570" t="s">
        <v>236</v>
      </c>
      <c r="F1503" s="570">
        <v>64</v>
      </c>
      <c r="G1503" s="570">
        <v>36</v>
      </c>
      <c r="H1503" s="570">
        <v>1100</v>
      </c>
      <c r="I1503" s="569"/>
      <c r="J1503" s="121"/>
      <c r="K1503" s="121"/>
      <c r="L1503" s="121"/>
      <c r="M1503" s="570"/>
      <c r="N1503" s="569"/>
      <c r="O1503" s="569"/>
      <c r="P1503" s="569"/>
      <c r="Q1503" s="121"/>
      <c r="R1503" s="121" t="s">
        <v>6682</v>
      </c>
      <c r="S1503" s="121" t="s">
        <v>2742</v>
      </c>
      <c r="T1503" s="121" t="s">
        <v>3251</v>
      </c>
      <c r="U1503" s="121">
        <v>0</v>
      </c>
      <c r="V1503" s="121" t="s">
        <v>2969</v>
      </c>
      <c r="W1503" s="121" t="s">
        <v>3071</v>
      </c>
      <c r="X1503" s="121" t="s">
        <v>2410</v>
      </c>
      <c r="Y1503" s="121" t="s">
        <v>2465</v>
      </c>
      <c r="Z1503" s="121" t="s">
        <v>2785</v>
      </c>
      <c r="AA1503" s="121" t="s">
        <v>2786</v>
      </c>
      <c r="AB1503" s="121" t="s">
        <v>6683</v>
      </c>
      <c r="AC1503" s="121" t="s">
        <v>2103</v>
      </c>
      <c r="AD1503" s="121" t="s">
        <v>2788</v>
      </c>
      <c r="AE1503" s="121" t="s">
        <v>4574</v>
      </c>
      <c r="AF1503" s="121"/>
      <c r="AG1503" s="121"/>
      <c r="AH1503" s="121"/>
      <c r="AI1503" s="551"/>
      <c r="AJ1503" s="551"/>
      <c r="AK1503" s="551"/>
      <c r="AL1503" s="551"/>
      <c r="AM1503" s="551"/>
      <c r="AN1503" s="551"/>
      <c r="AO1503" s="551"/>
      <c r="AP1503" s="551"/>
      <c r="AQ1503" s="551"/>
      <c r="AR1503" s="551"/>
      <c r="AS1503" s="551"/>
      <c r="AT1503" s="551"/>
      <c r="AU1503" s="551"/>
      <c r="AV1503" s="551"/>
      <c r="AW1503" s="551"/>
      <c r="AX1503" s="551"/>
    </row>
    <row r="1504">
      <c r="A1504" s="570" t="s">
        <v>2419</v>
      </c>
      <c r="B1504" s="570" t="s">
        <v>6684</v>
      </c>
      <c r="C1504" s="570" t="s">
        <v>6584</v>
      </c>
      <c r="D1504" s="570" t="s">
        <v>6660</v>
      </c>
      <c r="E1504" s="570" t="s">
        <v>236</v>
      </c>
      <c r="F1504" s="570">
        <v>64</v>
      </c>
      <c r="G1504" s="570">
        <v>36</v>
      </c>
      <c r="H1504" s="570">
        <v>1100</v>
      </c>
      <c r="I1504" s="569"/>
      <c r="J1504" s="121"/>
      <c r="K1504" s="121"/>
      <c r="L1504" s="121"/>
      <c r="M1504" s="570"/>
      <c r="N1504" s="569"/>
      <c r="O1504" s="569"/>
      <c r="P1504" s="569"/>
      <c r="Q1504" s="121"/>
      <c r="R1504" s="121" t="s">
        <v>6685</v>
      </c>
      <c r="S1504" s="121" t="s">
        <v>2742</v>
      </c>
      <c r="T1504" s="121" t="s">
        <v>3251</v>
      </c>
      <c r="U1504" s="121">
        <v>0</v>
      </c>
      <c r="V1504" s="121" t="s">
        <v>2969</v>
      </c>
      <c r="W1504" s="121" t="s">
        <v>2869</v>
      </c>
      <c r="X1504" s="121" t="s">
        <v>2410</v>
      </c>
      <c r="Y1504" s="121" t="s">
        <v>2465</v>
      </c>
      <c r="Z1504" s="121" t="s">
        <v>2785</v>
      </c>
      <c r="AA1504" s="121" t="s">
        <v>2786</v>
      </c>
      <c r="AB1504" s="121" t="s">
        <v>4539</v>
      </c>
      <c r="AC1504" s="121" t="s">
        <v>2103</v>
      </c>
      <c r="AD1504" s="121" t="s">
        <v>2788</v>
      </c>
      <c r="AE1504" s="121" t="s">
        <v>4540</v>
      </c>
      <c r="AF1504" s="121"/>
      <c r="AG1504" s="121"/>
      <c r="AH1504" s="121"/>
      <c r="AI1504" s="551"/>
      <c r="AJ1504" s="551"/>
      <c r="AK1504" s="551"/>
      <c r="AL1504" s="551"/>
      <c r="AM1504" s="551"/>
      <c r="AN1504" s="551"/>
      <c r="AO1504" s="551"/>
      <c r="AP1504" s="551"/>
      <c r="AQ1504" s="551"/>
      <c r="AR1504" s="551"/>
      <c r="AS1504" s="551"/>
      <c r="AT1504" s="551"/>
      <c r="AU1504" s="551"/>
      <c r="AV1504" s="551"/>
      <c r="AW1504" s="551"/>
      <c r="AX1504" s="551"/>
    </row>
    <row r="1505">
      <c r="A1505" s="570" t="s">
        <v>2419</v>
      </c>
      <c r="B1505" s="570" t="s">
        <v>6686</v>
      </c>
      <c r="C1505" s="570" t="s">
        <v>6584</v>
      </c>
      <c r="D1505" s="570" t="s">
        <v>6660</v>
      </c>
      <c r="E1505" s="570" t="s">
        <v>236</v>
      </c>
      <c r="F1505" s="570">
        <v>66</v>
      </c>
      <c r="G1505" s="570">
        <v>64</v>
      </c>
      <c r="H1505" s="570">
        <v>1100</v>
      </c>
      <c r="I1505" s="569"/>
      <c r="J1505" s="121"/>
      <c r="K1505" s="121"/>
      <c r="L1505" s="121"/>
      <c r="M1505" s="570"/>
      <c r="N1505" s="569"/>
      <c r="O1505" s="569"/>
      <c r="P1505" s="569"/>
      <c r="Q1505" s="121"/>
      <c r="R1505" s="121" t="s">
        <v>6687</v>
      </c>
      <c r="S1505" s="121" t="s">
        <v>2742</v>
      </c>
      <c r="T1505" s="121" t="s">
        <v>3251</v>
      </c>
      <c r="U1505" s="121">
        <v>0</v>
      </c>
      <c r="V1505" s="121" t="s">
        <v>2969</v>
      </c>
      <c r="W1505" s="121" t="s">
        <v>2969</v>
      </c>
      <c r="X1505" s="121" t="s">
        <v>2410</v>
      </c>
      <c r="Y1505" s="121" t="s">
        <v>2465</v>
      </c>
      <c r="Z1505" s="121" t="s">
        <v>2785</v>
      </c>
      <c r="AA1505" s="121" t="s">
        <v>3092</v>
      </c>
      <c r="AB1505" s="121" t="s">
        <v>5836</v>
      </c>
      <c r="AC1505" s="121" t="s">
        <v>2103</v>
      </c>
      <c r="AD1505" s="121" t="s">
        <v>2725</v>
      </c>
      <c r="AE1505" s="121" t="s">
        <v>3138</v>
      </c>
      <c r="AF1505" s="121"/>
      <c r="AG1505" s="121"/>
      <c r="AH1505" s="121"/>
      <c r="AI1505" s="551"/>
      <c r="AJ1505" s="551"/>
      <c r="AK1505" s="551"/>
      <c r="AL1505" s="551"/>
      <c r="AM1505" s="551"/>
      <c r="AN1505" s="551"/>
      <c r="AO1505" s="551"/>
      <c r="AP1505" s="551"/>
      <c r="AQ1505" s="551"/>
      <c r="AR1505" s="551"/>
      <c r="AS1505" s="551"/>
      <c r="AT1505" s="551"/>
      <c r="AU1505" s="551"/>
      <c r="AV1505" s="551"/>
      <c r="AW1505" s="551"/>
      <c r="AX1505" s="551"/>
    </row>
    <row r="1506">
      <c r="A1506" s="570" t="s">
        <v>2419</v>
      </c>
      <c r="B1506" s="570" t="s">
        <v>6688</v>
      </c>
      <c r="C1506" s="570" t="s">
        <v>6584</v>
      </c>
      <c r="D1506" s="570" t="s">
        <v>6660</v>
      </c>
      <c r="E1506" s="570" t="s">
        <v>236</v>
      </c>
      <c r="F1506" s="570">
        <v>66</v>
      </c>
      <c r="G1506" s="570">
        <v>64</v>
      </c>
      <c r="H1506" s="570">
        <v>1100</v>
      </c>
      <c r="I1506" s="569"/>
      <c r="J1506" s="121"/>
      <c r="K1506" s="121"/>
      <c r="L1506" s="121"/>
      <c r="M1506" s="570"/>
      <c r="N1506" s="569"/>
      <c r="O1506" s="569"/>
      <c r="P1506" s="569"/>
      <c r="Q1506" s="121"/>
      <c r="R1506" s="121" t="s">
        <v>6689</v>
      </c>
      <c r="S1506" s="121" t="s">
        <v>2742</v>
      </c>
      <c r="T1506" s="121" t="s">
        <v>3251</v>
      </c>
      <c r="U1506" s="121">
        <v>0</v>
      </c>
      <c r="V1506" s="121" t="s">
        <v>2969</v>
      </c>
      <c r="W1506" s="121" t="s">
        <v>2969</v>
      </c>
      <c r="X1506" s="121" t="s">
        <v>2410</v>
      </c>
      <c r="Y1506" s="121" t="s">
        <v>2465</v>
      </c>
      <c r="Z1506" s="121" t="s">
        <v>2768</v>
      </c>
      <c r="AA1506" s="121" t="s">
        <v>3092</v>
      </c>
      <c r="AB1506" s="121" t="s">
        <v>3281</v>
      </c>
      <c r="AC1506" s="121" t="s">
        <v>2103</v>
      </c>
      <c r="AD1506" s="121" t="s">
        <v>2788</v>
      </c>
      <c r="AE1506" s="121" t="s">
        <v>3282</v>
      </c>
      <c r="AF1506" s="121"/>
      <c r="AG1506" s="121"/>
      <c r="AH1506" s="121"/>
      <c r="AI1506" s="551"/>
      <c r="AJ1506" s="551"/>
      <c r="AK1506" s="551"/>
      <c r="AL1506" s="551"/>
      <c r="AM1506" s="551"/>
      <c r="AN1506" s="551"/>
      <c r="AO1506" s="551"/>
      <c r="AP1506" s="551"/>
      <c r="AQ1506" s="551"/>
      <c r="AR1506" s="551"/>
      <c r="AS1506" s="551"/>
      <c r="AT1506" s="551"/>
      <c r="AU1506" s="551"/>
      <c r="AV1506" s="551"/>
      <c r="AW1506" s="551"/>
      <c r="AX1506" s="551"/>
    </row>
    <row r="1507">
      <c r="A1507" s="570" t="s">
        <v>2419</v>
      </c>
      <c r="B1507" s="570" t="s">
        <v>6690</v>
      </c>
      <c r="C1507" s="570" t="s">
        <v>6584</v>
      </c>
      <c r="D1507" s="570" t="s">
        <v>6660</v>
      </c>
      <c r="E1507" s="570" t="s">
        <v>236</v>
      </c>
      <c r="F1507" s="570">
        <v>66</v>
      </c>
      <c r="G1507" s="570">
        <v>64</v>
      </c>
      <c r="H1507" s="570">
        <v>1100</v>
      </c>
      <c r="I1507" s="569"/>
      <c r="J1507" s="121"/>
      <c r="K1507" s="121"/>
      <c r="L1507" s="121"/>
      <c r="M1507" s="570"/>
      <c r="N1507" s="569"/>
      <c r="O1507" s="569"/>
      <c r="P1507" s="569"/>
      <c r="Q1507" s="121"/>
      <c r="R1507" s="121" t="s">
        <v>6691</v>
      </c>
      <c r="S1507" s="121" t="s">
        <v>2742</v>
      </c>
      <c r="T1507" s="121" t="s">
        <v>3251</v>
      </c>
      <c r="U1507" s="121">
        <v>0</v>
      </c>
      <c r="V1507" s="121" t="s">
        <v>2969</v>
      </c>
      <c r="W1507" s="121" t="s">
        <v>2969</v>
      </c>
      <c r="X1507" s="121" t="s">
        <v>2410</v>
      </c>
      <c r="Y1507" s="121" t="s">
        <v>2465</v>
      </c>
      <c r="Z1507" s="121" t="s">
        <v>2785</v>
      </c>
      <c r="AA1507" s="121" t="s">
        <v>3092</v>
      </c>
      <c r="AB1507" s="121" t="s">
        <v>5849</v>
      </c>
      <c r="AC1507" s="121" t="s">
        <v>2103</v>
      </c>
      <c r="AD1507" s="121" t="s">
        <v>2725</v>
      </c>
      <c r="AE1507" s="121" t="s">
        <v>3138</v>
      </c>
      <c r="AF1507" s="121"/>
      <c r="AG1507" s="121"/>
      <c r="AH1507" s="121"/>
      <c r="AI1507" s="551"/>
      <c r="AJ1507" s="551"/>
      <c r="AK1507" s="551"/>
      <c r="AL1507" s="551"/>
      <c r="AM1507" s="551"/>
      <c r="AN1507" s="551"/>
      <c r="AO1507" s="551"/>
      <c r="AP1507" s="551"/>
      <c r="AQ1507" s="551"/>
      <c r="AR1507" s="551"/>
      <c r="AS1507" s="551"/>
      <c r="AT1507" s="551"/>
      <c r="AU1507" s="551"/>
      <c r="AV1507" s="551"/>
      <c r="AW1507" s="551"/>
      <c r="AX1507" s="551"/>
    </row>
    <row r="1508">
      <c r="A1508" s="570" t="s">
        <v>2419</v>
      </c>
      <c r="B1508" s="570" t="s">
        <v>6692</v>
      </c>
      <c r="C1508" s="570" t="s">
        <v>6584</v>
      </c>
      <c r="D1508" s="570" t="s">
        <v>6660</v>
      </c>
      <c r="E1508" s="570" t="s">
        <v>236</v>
      </c>
      <c r="F1508" s="570">
        <v>54</v>
      </c>
      <c r="G1508" s="570">
        <v>56</v>
      </c>
      <c r="H1508" s="570">
        <v>1100</v>
      </c>
      <c r="I1508" s="569"/>
      <c r="J1508" s="121"/>
      <c r="K1508" s="121"/>
      <c r="L1508" s="121"/>
      <c r="M1508" s="570"/>
      <c r="N1508" s="569"/>
      <c r="O1508" s="569"/>
      <c r="P1508" s="569"/>
      <c r="Q1508" s="121"/>
      <c r="R1508" s="121" t="s">
        <v>6693</v>
      </c>
      <c r="S1508" s="121" t="s">
        <v>2742</v>
      </c>
      <c r="T1508" s="121" t="s">
        <v>3251</v>
      </c>
      <c r="U1508" s="121">
        <v>0</v>
      </c>
      <c r="V1508" s="121" t="s">
        <v>2969</v>
      </c>
      <c r="W1508" s="121" t="s">
        <v>2869</v>
      </c>
      <c r="X1508" s="121" t="s">
        <v>2410</v>
      </c>
      <c r="Y1508" s="121" t="s">
        <v>2465</v>
      </c>
      <c r="Z1508" s="121" t="s">
        <v>2785</v>
      </c>
      <c r="AA1508" s="121" t="s">
        <v>2786</v>
      </c>
      <c r="AB1508" s="121" t="s">
        <v>4577</v>
      </c>
      <c r="AC1508" s="121" t="s">
        <v>2103</v>
      </c>
      <c r="AD1508" s="121" t="s">
        <v>2788</v>
      </c>
      <c r="AE1508" s="121" t="s">
        <v>4540</v>
      </c>
      <c r="AF1508" s="121"/>
      <c r="AG1508" s="121"/>
      <c r="AH1508" s="121"/>
      <c r="AI1508" s="551"/>
      <c r="AJ1508" s="551"/>
      <c r="AK1508" s="551"/>
      <c r="AL1508" s="551"/>
      <c r="AM1508" s="551"/>
      <c r="AN1508" s="551"/>
      <c r="AO1508" s="551"/>
      <c r="AP1508" s="551"/>
      <c r="AQ1508" s="551"/>
      <c r="AR1508" s="551"/>
      <c r="AS1508" s="551"/>
      <c r="AT1508" s="551"/>
      <c r="AU1508" s="551"/>
      <c r="AV1508" s="551"/>
      <c r="AW1508" s="551"/>
      <c r="AX1508" s="551"/>
    </row>
    <row r="1509">
      <c r="A1509" s="570" t="s">
        <v>2419</v>
      </c>
      <c r="B1509" s="570" t="s">
        <v>6694</v>
      </c>
      <c r="C1509" s="570" t="s">
        <v>6584</v>
      </c>
      <c r="D1509" s="570" t="s">
        <v>6660</v>
      </c>
      <c r="E1509" s="570" t="s">
        <v>236</v>
      </c>
      <c r="F1509" s="570">
        <v>54</v>
      </c>
      <c r="G1509" s="570">
        <v>56</v>
      </c>
      <c r="H1509" s="570">
        <v>1100</v>
      </c>
      <c r="I1509" s="569"/>
      <c r="J1509" s="121"/>
      <c r="K1509" s="121"/>
      <c r="L1509" s="121"/>
      <c r="M1509" s="570"/>
      <c r="N1509" s="569"/>
      <c r="O1509" s="569"/>
      <c r="P1509" s="569"/>
      <c r="Q1509" s="121"/>
      <c r="R1509" s="121" t="s">
        <v>6695</v>
      </c>
      <c r="S1509" s="121" t="s">
        <v>2742</v>
      </c>
      <c r="T1509" s="121" t="s">
        <v>3251</v>
      </c>
      <c r="U1509" s="121">
        <v>0</v>
      </c>
      <c r="V1509" s="121" t="s">
        <v>2969</v>
      </c>
      <c r="W1509" s="121" t="s">
        <v>3071</v>
      </c>
      <c r="X1509" s="121" t="s">
        <v>2410</v>
      </c>
      <c r="Y1509" s="121" t="s">
        <v>2465</v>
      </c>
      <c r="Z1509" s="121" t="s">
        <v>2785</v>
      </c>
      <c r="AA1509" s="121" t="s">
        <v>2786</v>
      </c>
      <c r="AB1509" s="121" t="s">
        <v>6696</v>
      </c>
      <c r="AC1509" s="121" t="s">
        <v>2103</v>
      </c>
      <c r="AD1509" s="121" t="s">
        <v>2788</v>
      </c>
      <c r="AE1509" s="121" t="s">
        <v>4574</v>
      </c>
      <c r="AF1509" s="121"/>
      <c r="AG1509" s="121"/>
      <c r="AH1509" s="121"/>
      <c r="AI1509" s="551"/>
      <c r="AJ1509" s="551"/>
      <c r="AK1509" s="551"/>
      <c r="AL1509" s="551"/>
      <c r="AM1509" s="551"/>
      <c r="AN1509" s="551"/>
      <c r="AO1509" s="551"/>
      <c r="AP1509" s="551"/>
      <c r="AQ1509" s="551"/>
      <c r="AR1509" s="551"/>
      <c r="AS1509" s="551"/>
      <c r="AT1509" s="551"/>
      <c r="AU1509" s="551"/>
      <c r="AV1509" s="551"/>
      <c r="AW1509" s="551"/>
      <c r="AX1509" s="551"/>
    </row>
    <row r="1510">
      <c r="A1510" s="570" t="s">
        <v>2419</v>
      </c>
      <c r="B1510" s="570" t="s">
        <v>6697</v>
      </c>
      <c r="C1510" s="570" t="s">
        <v>6584</v>
      </c>
      <c r="D1510" s="570" t="s">
        <v>6660</v>
      </c>
      <c r="E1510" s="570" t="s">
        <v>236</v>
      </c>
      <c r="F1510" s="570">
        <v>54</v>
      </c>
      <c r="G1510" s="570">
        <v>56</v>
      </c>
      <c r="H1510" s="570">
        <v>1100</v>
      </c>
      <c r="I1510" s="569"/>
      <c r="J1510" s="121"/>
      <c r="K1510" s="121"/>
      <c r="L1510" s="121"/>
      <c r="M1510" s="570"/>
      <c r="N1510" s="569"/>
      <c r="O1510" s="569"/>
      <c r="P1510" s="569"/>
      <c r="Q1510" s="121"/>
      <c r="R1510" s="121" t="s">
        <v>6698</v>
      </c>
      <c r="S1510" s="121" t="s">
        <v>2742</v>
      </c>
      <c r="T1510" s="121" t="s">
        <v>3251</v>
      </c>
      <c r="U1510" s="121">
        <v>0</v>
      </c>
      <c r="V1510" s="121" t="s">
        <v>2969</v>
      </c>
      <c r="W1510" s="121" t="s">
        <v>2767</v>
      </c>
      <c r="X1510" s="121" t="s">
        <v>2410</v>
      </c>
      <c r="Y1510" s="121" t="s">
        <v>2465</v>
      </c>
      <c r="Z1510" s="121" t="s">
        <v>2785</v>
      </c>
      <c r="AA1510" s="121" t="s">
        <v>2786</v>
      </c>
      <c r="AB1510" s="121" t="s">
        <v>4525</v>
      </c>
      <c r="AC1510" s="121" t="s">
        <v>2103</v>
      </c>
      <c r="AD1510" s="121" t="s">
        <v>2788</v>
      </c>
      <c r="AE1510" s="121" t="s">
        <v>4526</v>
      </c>
      <c r="AF1510" s="121"/>
      <c r="AG1510" s="121"/>
      <c r="AH1510" s="121"/>
      <c r="AI1510" s="551"/>
      <c r="AJ1510" s="551"/>
      <c r="AK1510" s="551"/>
      <c r="AL1510" s="551"/>
      <c r="AM1510" s="551"/>
      <c r="AN1510" s="551"/>
      <c r="AO1510" s="551"/>
      <c r="AP1510" s="551"/>
      <c r="AQ1510" s="551"/>
      <c r="AR1510" s="551"/>
      <c r="AS1510" s="551"/>
      <c r="AT1510" s="551"/>
      <c r="AU1510" s="551"/>
      <c r="AV1510" s="551"/>
      <c r="AW1510" s="551"/>
      <c r="AX1510" s="551"/>
    </row>
    <row r="1511">
      <c r="A1511" s="570" t="s">
        <v>2419</v>
      </c>
      <c r="B1511" s="570" t="s">
        <v>6699</v>
      </c>
      <c r="C1511" s="570" t="s">
        <v>6584</v>
      </c>
      <c r="D1511" s="570" t="s">
        <v>6660</v>
      </c>
      <c r="E1511" s="570" t="s">
        <v>236</v>
      </c>
      <c r="F1511" s="570">
        <v>54</v>
      </c>
      <c r="G1511" s="570">
        <v>56</v>
      </c>
      <c r="H1511" s="570">
        <v>1100</v>
      </c>
      <c r="I1511" s="569"/>
      <c r="J1511" s="121"/>
      <c r="K1511" s="121"/>
      <c r="L1511" s="121"/>
      <c r="M1511" s="570"/>
      <c r="N1511" s="569"/>
      <c r="O1511" s="569"/>
      <c r="P1511" s="569"/>
      <c r="Q1511" s="121"/>
      <c r="R1511" s="121" t="s">
        <v>6700</v>
      </c>
      <c r="S1511" s="121" t="s">
        <v>2742</v>
      </c>
      <c r="T1511" s="121" t="s">
        <v>3251</v>
      </c>
      <c r="U1511" s="121">
        <v>0</v>
      </c>
      <c r="V1511" s="121" t="s">
        <v>2969</v>
      </c>
      <c r="W1511" s="121" t="s">
        <v>3071</v>
      </c>
      <c r="X1511" s="121" t="s">
        <v>2410</v>
      </c>
      <c r="Y1511" s="121" t="s">
        <v>2465</v>
      </c>
      <c r="Z1511" s="121" t="s">
        <v>2785</v>
      </c>
      <c r="AA1511" s="121" t="s">
        <v>2786</v>
      </c>
      <c r="AB1511" s="121" t="s">
        <v>6668</v>
      </c>
      <c r="AC1511" s="121" t="s">
        <v>2103</v>
      </c>
      <c r="AD1511" s="121" t="s">
        <v>2788</v>
      </c>
      <c r="AE1511" s="121" t="s">
        <v>6669</v>
      </c>
      <c r="AF1511" s="121"/>
      <c r="AG1511" s="121"/>
      <c r="AH1511" s="121"/>
      <c r="AI1511" s="551"/>
      <c r="AJ1511" s="551"/>
      <c r="AK1511" s="551"/>
      <c r="AL1511" s="551"/>
      <c r="AM1511" s="551"/>
      <c r="AN1511" s="551"/>
      <c r="AO1511" s="551"/>
      <c r="AP1511" s="551"/>
      <c r="AQ1511" s="551"/>
      <c r="AR1511" s="551"/>
      <c r="AS1511" s="551"/>
      <c r="AT1511" s="551"/>
      <c r="AU1511" s="551"/>
      <c r="AV1511" s="551"/>
      <c r="AW1511" s="551"/>
      <c r="AX1511" s="551"/>
    </row>
    <row r="1512">
      <c r="A1512" s="570" t="s">
        <v>2419</v>
      </c>
      <c r="B1512" s="570" t="s">
        <v>6701</v>
      </c>
      <c r="C1512" s="570" t="s">
        <v>6584</v>
      </c>
      <c r="D1512" s="570" t="s">
        <v>6660</v>
      </c>
      <c r="E1512" s="570" t="s">
        <v>236</v>
      </c>
      <c r="F1512" s="570">
        <v>94</v>
      </c>
      <c r="G1512" s="570">
        <v>80</v>
      </c>
      <c r="H1512" s="570">
        <v>1600</v>
      </c>
      <c r="I1512" s="569"/>
      <c r="J1512" s="121"/>
      <c r="K1512" s="121"/>
      <c r="L1512" s="121"/>
      <c r="M1512" s="570"/>
      <c r="N1512" s="569"/>
      <c r="O1512" s="569"/>
      <c r="P1512" s="569"/>
      <c r="Q1512" s="121"/>
      <c r="R1512" s="121" t="s">
        <v>6702</v>
      </c>
      <c r="S1512" s="121" t="s">
        <v>2742</v>
      </c>
      <c r="T1512" s="121" t="s">
        <v>3251</v>
      </c>
      <c r="U1512" s="121">
        <v>0</v>
      </c>
      <c r="V1512" s="121" t="s">
        <v>2969</v>
      </c>
      <c r="W1512" s="121" t="s">
        <v>2969</v>
      </c>
      <c r="X1512" s="121" t="s">
        <v>2410</v>
      </c>
      <c r="Y1512" s="121" t="s">
        <v>2465</v>
      </c>
      <c r="Z1512" s="121" t="s">
        <v>2768</v>
      </c>
      <c r="AA1512" s="121" t="s">
        <v>3092</v>
      </c>
      <c r="AB1512" s="121" t="s">
        <v>3294</v>
      </c>
      <c r="AC1512" s="121" t="s">
        <v>2103</v>
      </c>
      <c r="AD1512" s="121" t="s">
        <v>2788</v>
      </c>
      <c r="AE1512" s="121" t="s">
        <v>3282</v>
      </c>
      <c r="AF1512" s="121"/>
      <c r="AG1512" s="121"/>
      <c r="AH1512" s="121"/>
      <c r="AI1512" s="551"/>
      <c r="AJ1512" s="551"/>
      <c r="AK1512" s="551"/>
      <c r="AL1512" s="551"/>
      <c r="AM1512" s="551"/>
      <c r="AN1512" s="551"/>
      <c r="AO1512" s="551"/>
      <c r="AP1512" s="551"/>
      <c r="AQ1512" s="551"/>
      <c r="AR1512" s="551"/>
      <c r="AS1512" s="551"/>
      <c r="AT1512" s="551"/>
      <c r="AU1512" s="551"/>
      <c r="AV1512" s="551"/>
      <c r="AW1512" s="551"/>
      <c r="AX1512" s="551"/>
    </row>
    <row r="1513">
      <c r="A1513" s="570" t="s">
        <v>2419</v>
      </c>
      <c r="B1513" s="570" t="s">
        <v>6703</v>
      </c>
      <c r="C1513" s="570" t="s">
        <v>6584</v>
      </c>
      <c r="D1513" s="570" t="s">
        <v>6660</v>
      </c>
      <c r="E1513" s="570" t="s">
        <v>236</v>
      </c>
      <c r="F1513" s="570">
        <v>94</v>
      </c>
      <c r="G1513" s="570">
        <v>80</v>
      </c>
      <c r="H1513" s="570">
        <v>1600</v>
      </c>
      <c r="I1513" s="569"/>
      <c r="J1513" s="121"/>
      <c r="K1513" s="121"/>
      <c r="L1513" s="121"/>
      <c r="M1513" s="570"/>
      <c r="N1513" s="569"/>
      <c r="O1513" s="569"/>
      <c r="P1513" s="569"/>
      <c r="Q1513" s="121"/>
      <c r="R1513" s="121" t="s">
        <v>6704</v>
      </c>
      <c r="S1513" s="121" t="s">
        <v>2742</v>
      </c>
      <c r="T1513" s="121" t="s">
        <v>3251</v>
      </c>
      <c r="U1513" s="121">
        <v>0</v>
      </c>
      <c r="V1513" s="121" t="s">
        <v>2969</v>
      </c>
      <c r="W1513" s="121" t="s">
        <v>2969</v>
      </c>
      <c r="X1513" s="121" t="s">
        <v>2410</v>
      </c>
      <c r="Y1513" s="121" t="s">
        <v>2465</v>
      </c>
      <c r="Z1513" s="121" t="s">
        <v>2768</v>
      </c>
      <c r="AA1513" s="121" t="s">
        <v>3092</v>
      </c>
      <c r="AB1513" s="121" t="s">
        <v>3679</v>
      </c>
      <c r="AC1513" s="121" t="s">
        <v>2103</v>
      </c>
      <c r="AD1513" s="121" t="s">
        <v>2788</v>
      </c>
      <c r="AE1513" s="121" t="s">
        <v>3282</v>
      </c>
      <c r="AF1513" s="121"/>
      <c r="AG1513" s="121"/>
      <c r="AH1513" s="121"/>
      <c r="AI1513" s="551"/>
      <c r="AJ1513" s="551"/>
      <c r="AK1513" s="551"/>
      <c r="AL1513" s="551"/>
      <c r="AM1513" s="551"/>
      <c r="AN1513" s="551"/>
      <c r="AO1513" s="551"/>
      <c r="AP1513" s="551"/>
      <c r="AQ1513" s="551"/>
      <c r="AR1513" s="551"/>
      <c r="AS1513" s="551"/>
      <c r="AT1513" s="551"/>
      <c r="AU1513" s="551"/>
      <c r="AV1513" s="551"/>
      <c r="AW1513" s="551"/>
      <c r="AX1513" s="551"/>
    </row>
    <row r="1514">
      <c r="A1514" s="570" t="s">
        <v>2419</v>
      </c>
      <c r="B1514" s="570" t="s">
        <v>6705</v>
      </c>
      <c r="C1514" s="570" t="s">
        <v>6584</v>
      </c>
      <c r="D1514" s="570" t="s">
        <v>6660</v>
      </c>
      <c r="E1514" s="570" t="s">
        <v>236</v>
      </c>
      <c r="F1514" s="570">
        <v>94</v>
      </c>
      <c r="G1514" s="570">
        <v>80</v>
      </c>
      <c r="H1514" s="570">
        <v>1600</v>
      </c>
      <c r="I1514" s="569"/>
      <c r="J1514" s="121"/>
      <c r="K1514" s="121"/>
      <c r="L1514" s="121"/>
      <c r="M1514" s="570"/>
      <c r="N1514" s="569"/>
      <c r="O1514" s="569"/>
      <c r="P1514" s="569"/>
      <c r="Q1514" s="121"/>
      <c r="R1514" s="121" t="s">
        <v>6706</v>
      </c>
      <c r="S1514" s="121" t="s">
        <v>2742</v>
      </c>
      <c r="T1514" s="121" t="s">
        <v>3251</v>
      </c>
      <c r="U1514" s="121">
        <v>0</v>
      </c>
      <c r="V1514" s="121" t="s">
        <v>2969</v>
      </c>
      <c r="W1514" s="121" t="s">
        <v>2969</v>
      </c>
      <c r="X1514" s="121" t="s">
        <v>2410</v>
      </c>
      <c r="Y1514" s="121" t="s">
        <v>2465</v>
      </c>
      <c r="Z1514" s="121" t="s">
        <v>2768</v>
      </c>
      <c r="AA1514" s="121" t="s">
        <v>3092</v>
      </c>
      <c r="AB1514" s="121" t="s">
        <v>3294</v>
      </c>
      <c r="AC1514" s="121" t="s">
        <v>2103</v>
      </c>
      <c r="AD1514" s="121" t="s">
        <v>2788</v>
      </c>
      <c r="AE1514" s="121" t="s">
        <v>3282</v>
      </c>
      <c r="AF1514" s="121"/>
      <c r="AG1514" s="121"/>
      <c r="AH1514" s="121"/>
      <c r="AI1514" s="551"/>
      <c r="AJ1514" s="551"/>
      <c r="AK1514" s="551"/>
      <c r="AL1514" s="551"/>
      <c r="AM1514" s="551"/>
      <c r="AN1514" s="551"/>
      <c r="AO1514" s="551"/>
      <c r="AP1514" s="551"/>
      <c r="AQ1514" s="551"/>
      <c r="AR1514" s="551"/>
      <c r="AS1514" s="551"/>
      <c r="AT1514" s="551"/>
      <c r="AU1514" s="551"/>
      <c r="AV1514" s="551"/>
      <c r="AW1514" s="551"/>
      <c r="AX1514" s="551"/>
    </row>
    <row r="1515">
      <c r="A1515" s="570" t="s">
        <v>6707</v>
      </c>
      <c r="B1515" s="570" t="s">
        <v>6708</v>
      </c>
      <c r="C1515" s="570" t="s">
        <v>6584</v>
      </c>
      <c r="D1515" s="570" t="s">
        <v>6660</v>
      </c>
      <c r="E1515" s="570" t="s">
        <v>236</v>
      </c>
      <c r="F1515" s="570">
        <v>50</v>
      </c>
      <c r="G1515" s="570">
        <v>51</v>
      </c>
      <c r="H1515" s="570">
        <v>700</v>
      </c>
      <c r="I1515" s="569"/>
      <c r="J1515" s="121"/>
      <c r="K1515" s="121"/>
      <c r="L1515" s="121"/>
      <c r="M1515" s="570"/>
      <c r="N1515" s="569"/>
      <c r="O1515" s="569"/>
      <c r="P1515" s="569"/>
      <c r="Q1515" s="121"/>
      <c r="R1515" s="121" t="s">
        <v>6709</v>
      </c>
      <c r="S1515" s="121" t="s">
        <v>2742</v>
      </c>
      <c r="T1515" s="121" t="s">
        <v>2766</v>
      </c>
      <c r="U1515" s="121">
        <v>0</v>
      </c>
      <c r="V1515" s="121" t="s">
        <v>2969</v>
      </c>
      <c r="W1515" s="121" t="s">
        <v>2869</v>
      </c>
      <c r="X1515" s="121" t="s">
        <v>2410</v>
      </c>
      <c r="Y1515" s="121" t="s">
        <v>2465</v>
      </c>
      <c r="Z1515" s="121" t="s">
        <v>2785</v>
      </c>
      <c r="AA1515" s="121" t="s">
        <v>2786</v>
      </c>
      <c r="AB1515" s="121" t="s">
        <v>6645</v>
      </c>
      <c r="AC1515" s="121" t="s">
        <v>2103</v>
      </c>
      <c r="AD1515" s="121" t="s">
        <v>2788</v>
      </c>
      <c r="AE1515" s="121" t="s">
        <v>2826</v>
      </c>
      <c r="AF1515" s="121"/>
      <c r="AG1515" s="121"/>
      <c r="AH1515" s="121"/>
      <c r="AI1515" s="551"/>
      <c r="AJ1515" s="551"/>
      <c r="AK1515" s="551"/>
      <c r="AL1515" s="551"/>
      <c r="AM1515" s="551"/>
      <c r="AN1515" s="551"/>
      <c r="AO1515" s="551"/>
      <c r="AP1515" s="551"/>
      <c r="AQ1515" s="551"/>
      <c r="AR1515" s="551"/>
      <c r="AS1515" s="551"/>
      <c r="AT1515" s="551"/>
      <c r="AU1515" s="551"/>
      <c r="AV1515" s="551"/>
      <c r="AW1515" s="551"/>
      <c r="AX1515" s="551"/>
    </row>
    <row r="1516">
      <c r="A1516" s="570" t="s">
        <v>6707</v>
      </c>
      <c r="B1516" s="570" t="s">
        <v>6710</v>
      </c>
      <c r="C1516" s="570" t="s">
        <v>6584</v>
      </c>
      <c r="D1516" s="570" t="s">
        <v>6660</v>
      </c>
      <c r="E1516" s="570" t="s">
        <v>236</v>
      </c>
      <c r="F1516" s="570">
        <v>50</v>
      </c>
      <c r="G1516" s="570">
        <v>51</v>
      </c>
      <c r="H1516" s="570">
        <v>700</v>
      </c>
      <c r="I1516" s="569"/>
      <c r="J1516" s="121"/>
      <c r="K1516" s="121"/>
      <c r="L1516" s="121"/>
      <c r="M1516" s="570"/>
      <c r="N1516" s="569"/>
      <c r="O1516" s="569"/>
      <c r="P1516" s="569"/>
      <c r="Q1516" s="121"/>
      <c r="R1516" s="121" t="s">
        <v>6711</v>
      </c>
      <c r="S1516" s="121" t="s">
        <v>2742</v>
      </c>
      <c r="T1516" s="121" t="s">
        <v>2766</v>
      </c>
      <c r="U1516" s="121">
        <v>0</v>
      </c>
      <c r="V1516" s="121" t="s">
        <v>2969</v>
      </c>
      <c r="W1516" s="121" t="s">
        <v>2869</v>
      </c>
      <c r="X1516" s="121" t="s">
        <v>2410</v>
      </c>
      <c r="Y1516" s="121" t="s">
        <v>2465</v>
      </c>
      <c r="Z1516" s="121" t="s">
        <v>2785</v>
      </c>
      <c r="AA1516" s="121" t="s">
        <v>2786</v>
      </c>
      <c r="AB1516" s="121" t="s">
        <v>2835</v>
      </c>
      <c r="AC1516" s="121" t="s">
        <v>2103</v>
      </c>
      <c r="AD1516" s="121" t="s">
        <v>2788</v>
      </c>
      <c r="AE1516" s="121" t="s">
        <v>2836</v>
      </c>
      <c r="AF1516" s="121"/>
      <c r="AG1516" s="121"/>
      <c r="AH1516" s="121"/>
      <c r="AI1516" s="551"/>
      <c r="AJ1516" s="551"/>
      <c r="AK1516" s="551"/>
      <c r="AL1516" s="551"/>
      <c r="AM1516" s="551"/>
      <c r="AN1516" s="551"/>
      <c r="AO1516" s="551"/>
      <c r="AP1516" s="551"/>
      <c r="AQ1516" s="551"/>
      <c r="AR1516" s="551"/>
      <c r="AS1516" s="551"/>
      <c r="AT1516" s="551"/>
      <c r="AU1516" s="551"/>
      <c r="AV1516" s="551"/>
      <c r="AW1516" s="551"/>
      <c r="AX1516" s="551"/>
    </row>
    <row r="1517">
      <c r="A1517" s="570" t="s">
        <v>6707</v>
      </c>
      <c r="B1517" s="570" t="s">
        <v>6712</v>
      </c>
      <c r="C1517" s="570" t="s">
        <v>6584</v>
      </c>
      <c r="D1517" s="570" t="s">
        <v>6660</v>
      </c>
      <c r="E1517" s="570" t="s">
        <v>236</v>
      </c>
      <c r="F1517" s="570">
        <v>50</v>
      </c>
      <c r="G1517" s="570">
        <v>51</v>
      </c>
      <c r="H1517" s="570">
        <v>700</v>
      </c>
      <c r="I1517" s="569"/>
      <c r="J1517" s="121"/>
      <c r="K1517" s="121"/>
      <c r="L1517" s="121"/>
      <c r="M1517" s="570"/>
      <c r="N1517" s="569"/>
      <c r="O1517" s="569"/>
      <c r="P1517" s="569"/>
      <c r="Q1517" s="121"/>
      <c r="R1517" s="121" t="s">
        <v>6713</v>
      </c>
      <c r="S1517" s="121" t="s">
        <v>2742</v>
      </c>
      <c r="T1517" s="121" t="s">
        <v>2766</v>
      </c>
      <c r="U1517" s="121">
        <v>0</v>
      </c>
      <c r="V1517" s="121" t="s">
        <v>2969</v>
      </c>
      <c r="W1517" s="121" t="s">
        <v>2767</v>
      </c>
      <c r="X1517" s="121" t="s">
        <v>2410</v>
      </c>
      <c r="Y1517" s="121" t="s">
        <v>2465</v>
      </c>
      <c r="Z1517" s="121" t="s">
        <v>2768</v>
      </c>
      <c r="AA1517" s="121" t="s">
        <v>2769</v>
      </c>
      <c r="AB1517" s="121" t="s">
        <v>3788</v>
      </c>
      <c r="AC1517" s="121" t="s">
        <v>2103</v>
      </c>
      <c r="AD1517" s="121" t="s">
        <v>2788</v>
      </c>
      <c r="AE1517" s="121" t="s">
        <v>2793</v>
      </c>
      <c r="AF1517" s="121"/>
      <c r="AG1517" s="121"/>
      <c r="AH1517" s="121"/>
      <c r="AI1517" s="551"/>
      <c r="AJ1517" s="551"/>
      <c r="AK1517" s="551"/>
      <c r="AL1517" s="551"/>
      <c r="AM1517" s="551"/>
      <c r="AN1517" s="551"/>
      <c r="AO1517" s="551"/>
      <c r="AP1517" s="551"/>
      <c r="AQ1517" s="551"/>
      <c r="AR1517" s="551"/>
      <c r="AS1517" s="551"/>
      <c r="AT1517" s="551"/>
      <c r="AU1517" s="551"/>
      <c r="AV1517" s="551"/>
      <c r="AW1517" s="551"/>
      <c r="AX1517" s="551"/>
    </row>
    <row r="1518">
      <c r="A1518" s="570" t="s">
        <v>6707</v>
      </c>
      <c r="B1518" s="570" t="s">
        <v>6714</v>
      </c>
      <c r="C1518" s="570" t="s">
        <v>6584</v>
      </c>
      <c r="D1518" s="570" t="s">
        <v>6660</v>
      </c>
      <c r="E1518" s="570" t="s">
        <v>236</v>
      </c>
      <c r="F1518" s="570">
        <v>66</v>
      </c>
      <c r="G1518" s="570">
        <v>64</v>
      </c>
      <c r="H1518" s="570">
        <v>1100</v>
      </c>
      <c r="I1518" s="569"/>
      <c r="J1518" s="121"/>
      <c r="K1518" s="121"/>
      <c r="L1518" s="121"/>
      <c r="M1518" s="570"/>
      <c r="N1518" s="569"/>
      <c r="O1518" s="569"/>
      <c r="P1518" s="569"/>
      <c r="Q1518" s="121"/>
      <c r="R1518" s="121" t="s">
        <v>6715</v>
      </c>
      <c r="S1518" s="121" t="s">
        <v>2742</v>
      </c>
      <c r="T1518" s="121" t="s">
        <v>2766</v>
      </c>
      <c r="U1518" s="121">
        <v>0</v>
      </c>
      <c r="V1518" s="121" t="s">
        <v>2969</v>
      </c>
      <c r="W1518" s="121" t="s">
        <v>2869</v>
      </c>
      <c r="X1518" s="121" t="s">
        <v>2410</v>
      </c>
      <c r="Y1518" s="121" t="s">
        <v>2465</v>
      </c>
      <c r="Z1518" s="121" t="s">
        <v>2785</v>
      </c>
      <c r="AA1518" s="121" t="s">
        <v>2786</v>
      </c>
      <c r="AB1518" s="121" t="s">
        <v>6637</v>
      </c>
      <c r="AC1518" s="121" t="s">
        <v>2103</v>
      </c>
      <c r="AD1518" s="121" t="s">
        <v>2788</v>
      </c>
      <c r="AE1518" s="121" t="s">
        <v>2826</v>
      </c>
      <c r="AF1518" s="121"/>
      <c r="AG1518" s="121"/>
      <c r="AH1518" s="121"/>
      <c r="AI1518" s="551"/>
      <c r="AJ1518" s="551"/>
      <c r="AK1518" s="551"/>
      <c r="AL1518" s="551"/>
      <c r="AM1518" s="551"/>
      <c r="AN1518" s="551"/>
      <c r="AO1518" s="551"/>
      <c r="AP1518" s="551"/>
      <c r="AQ1518" s="551"/>
      <c r="AR1518" s="551"/>
      <c r="AS1518" s="551"/>
      <c r="AT1518" s="551"/>
      <c r="AU1518" s="551"/>
      <c r="AV1518" s="551"/>
      <c r="AW1518" s="551"/>
      <c r="AX1518" s="551"/>
    </row>
    <row r="1519">
      <c r="A1519" s="570" t="s">
        <v>6707</v>
      </c>
      <c r="B1519" s="570" t="s">
        <v>6716</v>
      </c>
      <c r="C1519" s="570" t="s">
        <v>6584</v>
      </c>
      <c r="D1519" s="570" t="s">
        <v>6660</v>
      </c>
      <c r="E1519" s="570" t="s">
        <v>236</v>
      </c>
      <c r="F1519" s="570">
        <v>66</v>
      </c>
      <c r="G1519" s="570">
        <v>64</v>
      </c>
      <c r="H1519" s="570">
        <v>1100</v>
      </c>
      <c r="I1519" s="569"/>
      <c r="J1519" s="121"/>
      <c r="K1519" s="121"/>
      <c r="L1519" s="121"/>
      <c r="M1519" s="570"/>
      <c r="N1519" s="569"/>
      <c r="O1519" s="569"/>
      <c r="P1519" s="569"/>
      <c r="Q1519" s="121"/>
      <c r="R1519" s="121" t="s">
        <v>6717</v>
      </c>
      <c r="S1519" s="121" t="s">
        <v>2742</v>
      </c>
      <c r="T1519" s="121" t="s">
        <v>2766</v>
      </c>
      <c r="U1519" s="121">
        <v>0</v>
      </c>
      <c r="V1519" s="121" t="s">
        <v>2969</v>
      </c>
      <c r="W1519" s="121" t="s">
        <v>2969</v>
      </c>
      <c r="X1519" s="121" t="s">
        <v>2410</v>
      </c>
      <c r="Y1519" s="121" t="s">
        <v>2465</v>
      </c>
      <c r="Z1519" s="121" t="s">
        <v>2768</v>
      </c>
      <c r="AA1519" s="121" t="s">
        <v>2769</v>
      </c>
      <c r="AB1519" s="121" t="s">
        <v>4688</v>
      </c>
      <c r="AC1519" s="121" t="s">
        <v>2103</v>
      </c>
      <c r="AD1519" s="121" t="s">
        <v>2788</v>
      </c>
      <c r="AE1519" s="121" t="s">
        <v>4354</v>
      </c>
      <c r="AF1519" s="121"/>
      <c r="AG1519" s="121"/>
      <c r="AH1519" s="121"/>
      <c r="AI1519" s="551"/>
      <c r="AJ1519" s="551"/>
      <c r="AK1519" s="551"/>
      <c r="AL1519" s="551"/>
      <c r="AM1519" s="551"/>
      <c r="AN1519" s="551"/>
      <c r="AO1519" s="551"/>
      <c r="AP1519" s="551"/>
      <c r="AQ1519" s="551"/>
      <c r="AR1519" s="551"/>
      <c r="AS1519" s="551"/>
      <c r="AT1519" s="551"/>
      <c r="AU1519" s="551"/>
      <c r="AV1519" s="551"/>
      <c r="AW1519" s="551"/>
      <c r="AX1519" s="551"/>
    </row>
    <row r="1520">
      <c r="A1520" s="570" t="s">
        <v>6707</v>
      </c>
      <c r="B1520" s="570" t="s">
        <v>6718</v>
      </c>
      <c r="C1520" s="570" t="s">
        <v>6584</v>
      </c>
      <c r="D1520" s="570" t="s">
        <v>6660</v>
      </c>
      <c r="E1520" s="570" t="s">
        <v>236</v>
      </c>
      <c r="F1520" s="570">
        <v>66</v>
      </c>
      <c r="G1520" s="570">
        <v>64</v>
      </c>
      <c r="H1520" s="570">
        <v>1100</v>
      </c>
      <c r="I1520" s="569"/>
      <c r="J1520" s="121"/>
      <c r="K1520" s="121"/>
      <c r="L1520" s="121"/>
      <c r="M1520" s="570"/>
      <c r="N1520" s="569"/>
      <c r="O1520" s="569"/>
      <c r="P1520" s="569"/>
      <c r="Q1520" s="121"/>
      <c r="R1520" s="121" t="s">
        <v>6719</v>
      </c>
      <c r="S1520" s="121" t="s">
        <v>2742</v>
      </c>
      <c r="T1520" s="121" t="s">
        <v>2766</v>
      </c>
      <c r="U1520" s="121">
        <v>0</v>
      </c>
      <c r="V1520" s="121" t="s">
        <v>2969</v>
      </c>
      <c r="W1520" s="121" t="s">
        <v>2869</v>
      </c>
      <c r="X1520" s="121" t="s">
        <v>2410</v>
      </c>
      <c r="Y1520" s="121" t="s">
        <v>2465</v>
      </c>
      <c r="Z1520" s="121" t="s">
        <v>2785</v>
      </c>
      <c r="AA1520" s="121" t="s">
        <v>2786</v>
      </c>
      <c r="AB1520" s="121" t="s">
        <v>2835</v>
      </c>
      <c r="AC1520" s="121" t="s">
        <v>2103</v>
      </c>
      <c r="AD1520" s="121" t="s">
        <v>2788</v>
      </c>
      <c r="AE1520" s="121" t="s">
        <v>2836</v>
      </c>
      <c r="AF1520" s="121"/>
      <c r="AG1520" s="121"/>
      <c r="AH1520" s="121"/>
      <c r="AI1520" s="551"/>
      <c r="AJ1520" s="551"/>
      <c r="AK1520" s="551"/>
      <c r="AL1520" s="551"/>
      <c r="AM1520" s="551"/>
      <c r="AN1520" s="551"/>
      <c r="AO1520" s="551"/>
      <c r="AP1520" s="551"/>
      <c r="AQ1520" s="551"/>
      <c r="AR1520" s="551"/>
      <c r="AS1520" s="551"/>
      <c r="AT1520" s="551"/>
      <c r="AU1520" s="551"/>
      <c r="AV1520" s="551"/>
      <c r="AW1520" s="551"/>
      <c r="AX1520" s="551"/>
    </row>
    <row r="1521">
      <c r="A1521" s="570" t="s">
        <v>6707</v>
      </c>
      <c r="B1521" s="570" t="s">
        <v>6720</v>
      </c>
      <c r="C1521" s="570" t="s">
        <v>6584</v>
      </c>
      <c r="D1521" s="570" t="s">
        <v>6660</v>
      </c>
      <c r="E1521" s="570" t="s">
        <v>236</v>
      </c>
      <c r="F1521" s="570">
        <v>64</v>
      </c>
      <c r="G1521" s="570">
        <v>36</v>
      </c>
      <c r="H1521" s="570">
        <v>1100</v>
      </c>
      <c r="I1521" s="569"/>
      <c r="J1521" s="121"/>
      <c r="K1521" s="121"/>
      <c r="L1521" s="121"/>
      <c r="M1521" s="570"/>
      <c r="N1521" s="569"/>
      <c r="O1521" s="569"/>
      <c r="P1521" s="569"/>
      <c r="Q1521" s="121"/>
      <c r="R1521" s="121" t="s">
        <v>6721</v>
      </c>
      <c r="S1521" s="121" t="s">
        <v>2742</v>
      </c>
      <c r="T1521" s="121" t="s">
        <v>2766</v>
      </c>
      <c r="U1521" s="121">
        <v>0</v>
      </c>
      <c r="V1521" s="121" t="s">
        <v>2969</v>
      </c>
      <c r="W1521" s="121" t="s">
        <v>2969</v>
      </c>
      <c r="X1521" s="121" t="s">
        <v>2410</v>
      </c>
      <c r="Y1521" s="121" t="s">
        <v>2465</v>
      </c>
      <c r="Z1521" s="121" t="s">
        <v>2768</v>
      </c>
      <c r="AA1521" s="121" t="s">
        <v>2769</v>
      </c>
      <c r="AB1521" s="121" t="s">
        <v>4884</v>
      </c>
      <c r="AC1521" s="121" t="s">
        <v>2103</v>
      </c>
      <c r="AD1521" s="121" t="s">
        <v>2788</v>
      </c>
      <c r="AE1521" s="121" t="s">
        <v>4354</v>
      </c>
      <c r="AF1521" s="121"/>
      <c r="AG1521" s="121"/>
      <c r="AH1521" s="121"/>
      <c r="AI1521" s="551"/>
      <c r="AJ1521" s="551"/>
      <c r="AK1521" s="551"/>
      <c r="AL1521" s="551"/>
      <c r="AM1521" s="551"/>
      <c r="AN1521" s="551"/>
      <c r="AO1521" s="551"/>
      <c r="AP1521" s="551"/>
      <c r="AQ1521" s="551"/>
      <c r="AR1521" s="551"/>
      <c r="AS1521" s="551"/>
      <c r="AT1521" s="551"/>
      <c r="AU1521" s="551"/>
      <c r="AV1521" s="551"/>
      <c r="AW1521" s="551"/>
      <c r="AX1521" s="551"/>
    </row>
    <row r="1522">
      <c r="A1522" s="570" t="s">
        <v>6707</v>
      </c>
      <c r="B1522" s="570" t="s">
        <v>6722</v>
      </c>
      <c r="C1522" s="570" t="s">
        <v>6584</v>
      </c>
      <c r="D1522" s="570" t="s">
        <v>6660</v>
      </c>
      <c r="E1522" s="570" t="s">
        <v>236</v>
      </c>
      <c r="F1522" s="570">
        <v>64</v>
      </c>
      <c r="G1522" s="570">
        <v>36</v>
      </c>
      <c r="H1522" s="570">
        <v>1100</v>
      </c>
      <c r="I1522" s="569"/>
      <c r="J1522" s="121"/>
      <c r="K1522" s="121"/>
      <c r="L1522" s="121"/>
      <c r="M1522" s="570"/>
      <c r="N1522" s="569"/>
      <c r="O1522" s="569"/>
      <c r="P1522" s="569"/>
      <c r="Q1522" s="121"/>
      <c r="R1522" s="121" t="s">
        <v>6723</v>
      </c>
      <c r="S1522" s="121" t="s">
        <v>2742</v>
      </c>
      <c r="T1522" s="121" t="s">
        <v>2766</v>
      </c>
      <c r="U1522" s="121">
        <v>0</v>
      </c>
      <c r="V1522" s="121" t="s">
        <v>2969</v>
      </c>
      <c r="W1522" s="121" t="s">
        <v>2969</v>
      </c>
      <c r="X1522" s="121" t="s">
        <v>2410</v>
      </c>
      <c r="Y1522" s="121" t="s">
        <v>2465</v>
      </c>
      <c r="Z1522" s="121" t="s">
        <v>2768</v>
      </c>
      <c r="AA1522" s="121" t="s">
        <v>2769</v>
      </c>
      <c r="AB1522" s="121" t="s">
        <v>6724</v>
      </c>
      <c r="AC1522" s="121" t="s">
        <v>2103</v>
      </c>
      <c r="AD1522" s="121" t="s">
        <v>2788</v>
      </c>
      <c r="AE1522" s="121" t="s">
        <v>4354</v>
      </c>
      <c r="AF1522" s="121"/>
      <c r="AG1522" s="121"/>
      <c r="AH1522" s="121"/>
      <c r="AI1522" s="551"/>
      <c r="AJ1522" s="551"/>
      <c r="AK1522" s="551"/>
      <c r="AL1522" s="551"/>
      <c r="AM1522" s="551"/>
      <c r="AN1522" s="551"/>
      <c r="AO1522" s="551"/>
      <c r="AP1522" s="551"/>
      <c r="AQ1522" s="551"/>
      <c r="AR1522" s="551"/>
      <c r="AS1522" s="551"/>
      <c r="AT1522" s="551"/>
      <c r="AU1522" s="551"/>
      <c r="AV1522" s="551"/>
      <c r="AW1522" s="551"/>
      <c r="AX1522" s="551"/>
    </row>
    <row r="1523">
      <c r="A1523" s="570" t="s">
        <v>6707</v>
      </c>
      <c r="B1523" s="570" t="s">
        <v>6725</v>
      </c>
      <c r="C1523" s="570" t="s">
        <v>6584</v>
      </c>
      <c r="D1523" s="570" t="s">
        <v>6660</v>
      </c>
      <c r="E1523" s="570" t="s">
        <v>236</v>
      </c>
      <c r="F1523" s="570">
        <v>64</v>
      </c>
      <c r="G1523" s="570">
        <v>36</v>
      </c>
      <c r="H1523" s="570">
        <v>1100</v>
      </c>
      <c r="I1523" s="569"/>
      <c r="J1523" s="121"/>
      <c r="K1523" s="121"/>
      <c r="L1523" s="121"/>
      <c r="M1523" s="570"/>
      <c r="N1523" s="569"/>
      <c r="O1523" s="569"/>
      <c r="P1523" s="569"/>
      <c r="Q1523" s="121"/>
      <c r="R1523" s="121" t="s">
        <v>6726</v>
      </c>
      <c r="S1523" s="121" t="s">
        <v>2742</v>
      </c>
      <c r="T1523" s="121" t="s">
        <v>2766</v>
      </c>
      <c r="U1523" s="121">
        <v>0</v>
      </c>
      <c r="V1523" s="121" t="s">
        <v>2969</v>
      </c>
      <c r="W1523" s="121" t="s">
        <v>2969</v>
      </c>
      <c r="X1523" s="121" t="s">
        <v>2410</v>
      </c>
      <c r="Y1523" s="121" t="s">
        <v>2465</v>
      </c>
      <c r="Z1523" s="121" t="s">
        <v>2768</v>
      </c>
      <c r="AA1523" s="121" t="s">
        <v>2769</v>
      </c>
      <c r="AB1523" s="121" t="s">
        <v>4837</v>
      </c>
      <c r="AC1523" s="121" t="s">
        <v>2103</v>
      </c>
      <c r="AD1523" s="121" t="s">
        <v>2788</v>
      </c>
      <c r="AE1523" s="121" t="s">
        <v>4354</v>
      </c>
      <c r="AF1523" s="121"/>
      <c r="AG1523" s="121"/>
      <c r="AH1523" s="121"/>
      <c r="AI1523" s="551"/>
      <c r="AJ1523" s="551"/>
      <c r="AK1523" s="551"/>
      <c r="AL1523" s="551"/>
      <c r="AM1523" s="551"/>
      <c r="AN1523" s="551"/>
      <c r="AO1523" s="551"/>
      <c r="AP1523" s="551"/>
      <c r="AQ1523" s="551"/>
      <c r="AR1523" s="551"/>
      <c r="AS1523" s="551"/>
      <c r="AT1523" s="551"/>
      <c r="AU1523" s="551"/>
      <c r="AV1523" s="551"/>
      <c r="AW1523" s="551"/>
      <c r="AX1523" s="551"/>
    </row>
    <row r="1524">
      <c r="A1524" s="570" t="s">
        <v>6707</v>
      </c>
      <c r="B1524" s="570" t="s">
        <v>6727</v>
      </c>
      <c r="C1524" s="570" t="s">
        <v>6584</v>
      </c>
      <c r="D1524" s="570" t="s">
        <v>6660</v>
      </c>
      <c r="E1524" s="570" t="s">
        <v>236</v>
      </c>
      <c r="F1524" s="570">
        <v>54</v>
      </c>
      <c r="G1524" s="570">
        <v>56</v>
      </c>
      <c r="H1524" s="570">
        <v>1100</v>
      </c>
      <c r="I1524" s="569"/>
      <c r="J1524" s="121"/>
      <c r="K1524" s="121"/>
      <c r="L1524" s="121"/>
      <c r="M1524" s="570"/>
      <c r="N1524" s="569"/>
      <c r="O1524" s="569"/>
      <c r="P1524" s="569"/>
      <c r="Q1524" s="121"/>
      <c r="R1524" s="121" t="s">
        <v>6728</v>
      </c>
      <c r="S1524" s="121" t="s">
        <v>2742</v>
      </c>
      <c r="T1524" s="121" t="s">
        <v>2766</v>
      </c>
      <c r="U1524" s="121">
        <v>0</v>
      </c>
      <c r="V1524" s="121" t="s">
        <v>2969</v>
      </c>
      <c r="W1524" s="121" t="s">
        <v>2969</v>
      </c>
      <c r="X1524" s="121" t="s">
        <v>2410</v>
      </c>
      <c r="Y1524" s="121" t="s">
        <v>2465</v>
      </c>
      <c r="Z1524" s="121" t="s">
        <v>2768</v>
      </c>
      <c r="AA1524" s="121" t="s">
        <v>2769</v>
      </c>
      <c r="AB1524" s="121" t="s">
        <v>6729</v>
      </c>
      <c r="AC1524" s="121" t="s">
        <v>2103</v>
      </c>
      <c r="AD1524" s="121" t="s">
        <v>2788</v>
      </c>
      <c r="AE1524" s="121" t="s">
        <v>2864</v>
      </c>
      <c r="AF1524" s="121"/>
      <c r="AG1524" s="121"/>
      <c r="AH1524" s="121"/>
      <c r="AI1524" s="551"/>
      <c r="AJ1524" s="551"/>
      <c r="AK1524" s="551"/>
      <c r="AL1524" s="551"/>
      <c r="AM1524" s="551"/>
      <c r="AN1524" s="551"/>
      <c r="AO1524" s="551"/>
      <c r="AP1524" s="551"/>
      <c r="AQ1524" s="551"/>
      <c r="AR1524" s="551"/>
      <c r="AS1524" s="551"/>
      <c r="AT1524" s="551"/>
      <c r="AU1524" s="551"/>
      <c r="AV1524" s="551"/>
      <c r="AW1524" s="551"/>
      <c r="AX1524" s="551"/>
    </row>
    <row r="1525">
      <c r="A1525" s="570" t="s">
        <v>6707</v>
      </c>
      <c r="B1525" s="570" t="s">
        <v>6730</v>
      </c>
      <c r="C1525" s="570" t="s">
        <v>6584</v>
      </c>
      <c r="D1525" s="570" t="s">
        <v>6660</v>
      </c>
      <c r="E1525" s="570" t="s">
        <v>236</v>
      </c>
      <c r="F1525" s="570">
        <v>54</v>
      </c>
      <c r="G1525" s="570">
        <v>56</v>
      </c>
      <c r="H1525" s="570">
        <v>1100</v>
      </c>
      <c r="I1525" s="569"/>
      <c r="J1525" s="121"/>
      <c r="K1525" s="121"/>
      <c r="L1525" s="121"/>
      <c r="M1525" s="570"/>
      <c r="N1525" s="569"/>
      <c r="O1525" s="569"/>
      <c r="P1525" s="569"/>
      <c r="Q1525" s="121"/>
      <c r="R1525" s="121" t="s">
        <v>6731</v>
      </c>
      <c r="S1525" s="121" t="s">
        <v>2742</v>
      </c>
      <c r="T1525" s="121" t="s">
        <v>2766</v>
      </c>
      <c r="U1525" s="121">
        <v>0</v>
      </c>
      <c r="V1525" s="121" t="s">
        <v>2969</v>
      </c>
      <c r="W1525" s="121" t="s">
        <v>2969</v>
      </c>
      <c r="X1525" s="121" t="s">
        <v>2410</v>
      </c>
      <c r="Y1525" s="121" t="s">
        <v>2465</v>
      </c>
      <c r="Z1525" s="121" t="s">
        <v>2768</v>
      </c>
      <c r="AA1525" s="121" t="s">
        <v>2769</v>
      </c>
      <c r="AB1525" s="121" t="s">
        <v>6732</v>
      </c>
      <c r="AC1525" s="121" t="s">
        <v>2103</v>
      </c>
      <c r="AD1525" s="121" t="s">
        <v>2788</v>
      </c>
      <c r="AE1525" s="121" t="s">
        <v>2822</v>
      </c>
      <c r="AF1525" s="121"/>
      <c r="AG1525" s="121"/>
      <c r="AH1525" s="121"/>
      <c r="AI1525" s="551"/>
      <c r="AJ1525" s="551"/>
      <c r="AK1525" s="551"/>
      <c r="AL1525" s="551"/>
      <c r="AM1525" s="551"/>
      <c r="AN1525" s="551"/>
      <c r="AO1525" s="551"/>
      <c r="AP1525" s="551"/>
      <c r="AQ1525" s="551"/>
      <c r="AR1525" s="551"/>
      <c r="AS1525" s="551"/>
      <c r="AT1525" s="551"/>
      <c r="AU1525" s="551"/>
      <c r="AV1525" s="551"/>
      <c r="AW1525" s="551"/>
      <c r="AX1525" s="551"/>
    </row>
    <row r="1526">
      <c r="A1526" s="570" t="s">
        <v>6707</v>
      </c>
      <c r="B1526" s="570" t="s">
        <v>6733</v>
      </c>
      <c r="C1526" s="570" t="s">
        <v>6584</v>
      </c>
      <c r="D1526" s="570" t="s">
        <v>6660</v>
      </c>
      <c r="E1526" s="570" t="s">
        <v>236</v>
      </c>
      <c r="F1526" s="570">
        <v>54</v>
      </c>
      <c r="G1526" s="570">
        <v>56</v>
      </c>
      <c r="H1526" s="570">
        <v>1100</v>
      </c>
      <c r="I1526" s="569"/>
      <c r="J1526" s="121"/>
      <c r="K1526" s="121"/>
      <c r="L1526" s="121"/>
      <c r="M1526" s="570"/>
      <c r="N1526" s="569"/>
      <c r="O1526" s="569"/>
      <c r="P1526" s="569"/>
      <c r="Q1526" s="121"/>
      <c r="R1526" s="121" t="s">
        <v>6734</v>
      </c>
      <c r="S1526" s="121" t="s">
        <v>2742</v>
      </c>
      <c r="T1526" s="121" t="s">
        <v>2766</v>
      </c>
      <c r="U1526" s="121">
        <v>0</v>
      </c>
      <c r="V1526" s="121" t="s">
        <v>2969</v>
      </c>
      <c r="W1526" s="121" t="s">
        <v>2949</v>
      </c>
      <c r="X1526" s="121" t="s">
        <v>2410</v>
      </c>
      <c r="Y1526" s="121" t="s">
        <v>2465</v>
      </c>
      <c r="Z1526" s="121" t="s">
        <v>2744</v>
      </c>
      <c r="AA1526" s="121" t="s">
        <v>2751</v>
      </c>
      <c r="AB1526" s="121" t="s">
        <v>4478</v>
      </c>
      <c r="AC1526" s="121" t="s">
        <v>2103</v>
      </c>
      <c r="AD1526" s="121" t="s">
        <v>2747</v>
      </c>
      <c r="AE1526" s="121" t="s">
        <v>2797</v>
      </c>
      <c r="AF1526" s="121"/>
      <c r="AG1526" s="121"/>
      <c r="AH1526" s="121"/>
      <c r="AI1526" s="551"/>
      <c r="AJ1526" s="551"/>
      <c r="AK1526" s="551"/>
      <c r="AL1526" s="551"/>
      <c r="AM1526" s="551"/>
      <c r="AN1526" s="551"/>
      <c r="AO1526" s="551"/>
      <c r="AP1526" s="551"/>
      <c r="AQ1526" s="551"/>
      <c r="AR1526" s="551"/>
      <c r="AS1526" s="551"/>
      <c r="AT1526" s="551"/>
      <c r="AU1526" s="551"/>
      <c r="AV1526" s="551"/>
      <c r="AW1526" s="551"/>
      <c r="AX1526" s="551"/>
    </row>
    <row r="1527">
      <c r="A1527" s="570" t="s">
        <v>6707</v>
      </c>
      <c r="B1527" s="570" t="s">
        <v>6735</v>
      </c>
      <c r="C1527" s="570" t="s">
        <v>6584</v>
      </c>
      <c r="D1527" s="570" t="s">
        <v>6660</v>
      </c>
      <c r="E1527" s="570" t="s">
        <v>236</v>
      </c>
      <c r="F1527" s="570">
        <v>54</v>
      </c>
      <c r="G1527" s="570">
        <v>56</v>
      </c>
      <c r="H1527" s="570">
        <v>1100</v>
      </c>
      <c r="I1527" s="569"/>
      <c r="J1527" s="121"/>
      <c r="K1527" s="121"/>
      <c r="L1527" s="121"/>
      <c r="M1527" s="570"/>
      <c r="N1527" s="569"/>
      <c r="O1527" s="569"/>
      <c r="P1527" s="569"/>
      <c r="Q1527" s="121"/>
      <c r="R1527" s="121" t="s">
        <v>6736</v>
      </c>
      <c r="S1527" s="121" t="s">
        <v>2742</v>
      </c>
      <c r="T1527" s="121" t="s">
        <v>2766</v>
      </c>
      <c r="U1527" s="121">
        <v>0</v>
      </c>
      <c r="V1527" s="121" t="s">
        <v>2969</v>
      </c>
      <c r="W1527" s="121" t="s">
        <v>2869</v>
      </c>
      <c r="X1527" s="121" t="s">
        <v>2410</v>
      </c>
      <c r="Y1527" s="121" t="s">
        <v>2465</v>
      </c>
      <c r="Z1527" s="121" t="s">
        <v>2768</v>
      </c>
      <c r="AA1527" s="121" t="s">
        <v>2769</v>
      </c>
      <c r="AB1527" s="121" t="s">
        <v>6737</v>
      </c>
      <c r="AC1527" s="121" t="s">
        <v>2103</v>
      </c>
      <c r="AD1527" s="121" t="s">
        <v>2788</v>
      </c>
      <c r="AE1527" s="121" t="s">
        <v>4114</v>
      </c>
      <c r="AF1527" s="121"/>
      <c r="AG1527" s="121"/>
      <c r="AH1527" s="121"/>
      <c r="AI1527" s="551"/>
      <c r="AJ1527" s="551"/>
      <c r="AK1527" s="551"/>
      <c r="AL1527" s="551"/>
      <c r="AM1527" s="551"/>
      <c r="AN1527" s="551"/>
      <c r="AO1527" s="551"/>
      <c r="AP1527" s="551"/>
      <c r="AQ1527" s="551"/>
      <c r="AR1527" s="551"/>
      <c r="AS1527" s="551"/>
      <c r="AT1527" s="551"/>
      <c r="AU1527" s="551"/>
      <c r="AV1527" s="551"/>
      <c r="AW1527" s="551"/>
      <c r="AX1527" s="551"/>
    </row>
    <row r="1528">
      <c r="A1528" s="570" t="s">
        <v>6707</v>
      </c>
      <c r="B1528" s="570" t="s">
        <v>6738</v>
      </c>
      <c r="C1528" s="570" t="s">
        <v>6584</v>
      </c>
      <c r="D1528" s="570" t="s">
        <v>6660</v>
      </c>
      <c r="E1528" s="570" t="s">
        <v>236</v>
      </c>
      <c r="F1528" s="570">
        <v>50</v>
      </c>
      <c r="G1528" s="570">
        <v>51</v>
      </c>
      <c r="H1528" s="570">
        <v>700</v>
      </c>
      <c r="I1528" s="569"/>
      <c r="J1528" s="121"/>
      <c r="K1528" s="121"/>
      <c r="L1528" s="121"/>
      <c r="M1528" s="570"/>
      <c r="N1528" s="569"/>
      <c r="O1528" s="569"/>
      <c r="P1528" s="569"/>
      <c r="Q1528" s="121"/>
      <c r="R1528" s="121" t="s">
        <v>6739</v>
      </c>
      <c r="S1528" s="121" t="s">
        <v>2742</v>
      </c>
      <c r="T1528" s="121" t="s">
        <v>2766</v>
      </c>
      <c r="U1528" s="121">
        <v>0</v>
      </c>
      <c r="V1528" s="121" t="s">
        <v>2969</v>
      </c>
      <c r="W1528" s="121" t="s">
        <v>2969</v>
      </c>
      <c r="X1528" s="121" t="s">
        <v>2410</v>
      </c>
      <c r="Y1528" s="121" t="s">
        <v>2465</v>
      </c>
      <c r="Z1528" s="121" t="s">
        <v>2768</v>
      </c>
      <c r="AA1528" s="121" t="s">
        <v>2769</v>
      </c>
      <c r="AB1528" s="121" t="s">
        <v>6449</v>
      </c>
      <c r="AC1528" s="121" t="s">
        <v>2103</v>
      </c>
      <c r="AD1528" s="121" t="s">
        <v>2788</v>
      </c>
      <c r="AE1528" s="121" t="s">
        <v>2858</v>
      </c>
      <c r="AF1528" s="121"/>
      <c r="AG1528" s="121"/>
      <c r="AH1528" s="121"/>
      <c r="AI1528" s="551"/>
      <c r="AJ1528" s="551"/>
      <c r="AK1528" s="551"/>
      <c r="AL1528" s="551"/>
      <c r="AM1528" s="551"/>
      <c r="AN1528" s="551"/>
      <c r="AO1528" s="551"/>
      <c r="AP1528" s="551"/>
      <c r="AQ1528" s="551"/>
      <c r="AR1528" s="551"/>
      <c r="AS1528" s="551"/>
      <c r="AT1528" s="551"/>
      <c r="AU1528" s="551"/>
      <c r="AV1528" s="551"/>
      <c r="AW1528" s="551"/>
      <c r="AX1528" s="551"/>
    </row>
    <row r="1529">
      <c r="A1529" s="570" t="s">
        <v>6707</v>
      </c>
      <c r="B1529" s="570" t="s">
        <v>6740</v>
      </c>
      <c r="C1529" s="570" t="s">
        <v>6584</v>
      </c>
      <c r="D1529" s="570" t="s">
        <v>6660</v>
      </c>
      <c r="E1529" s="570" t="s">
        <v>236</v>
      </c>
      <c r="F1529" s="570">
        <v>50</v>
      </c>
      <c r="G1529" s="570">
        <v>51</v>
      </c>
      <c r="H1529" s="570">
        <v>700</v>
      </c>
      <c r="I1529" s="569"/>
      <c r="J1529" s="121"/>
      <c r="K1529" s="121"/>
      <c r="L1529" s="121"/>
      <c r="M1529" s="570"/>
      <c r="N1529" s="569"/>
      <c r="O1529" s="569"/>
      <c r="P1529" s="569"/>
      <c r="Q1529" s="121"/>
      <c r="R1529" s="121" t="s">
        <v>6741</v>
      </c>
      <c r="S1529" s="121" t="s">
        <v>2742</v>
      </c>
      <c r="T1529" s="121" t="s">
        <v>2766</v>
      </c>
      <c r="U1529" s="121">
        <v>0</v>
      </c>
      <c r="V1529" s="121" t="s">
        <v>2969</v>
      </c>
      <c r="W1529" s="121" t="s">
        <v>2969</v>
      </c>
      <c r="X1529" s="121" t="s">
        <v>2410</v>
      </c>
      <c r="Y1529" s="121" t="s">
        <v>2465</v>
      </c>
      <c r="Z1529" s="121" t="s">
        <v>2768</v>
      </c>
      <c r="AA1529" s="121" t="s">
        <v>2769</v>
      </c>
      <c r="AB1529" s="121" t="s">
        <v>6742</v>
      </c>
      <c r="AC1529" s="121" t="s">
        <v>2103</v>
      </c>
      <c r="AD1529" s="121" t="s">
        <v>2788</v>
      </c>
      <c r="AE1529" s="121" t="s">
        <v>2976</v>
      </c>
      <c r="AF1529" s="121"/>
      <c r="AG1529" s="121"/>
      <c r="AH1529" s="121"/>
      <c r="AI1529" s="551"/>
      <c r="AJ1529" s="551"/>
      <c r="AK1529" s="551"/>
      <c r="AL1529" s="551"/>
      <c r="AM1529" s="551"/>
      <c r="AN1529" s="551"/>
      <c r="AO1529" s="551"/>
      <c r="AP1529" s="551"/>
      <c r="AQ1529" s="551"/>
      <c r="AR1529" s="551"/>
      <c r="AS1529" s="551"/>
      <c r="AT1529" s="551"/>
      <c r="AU1529" s="551"/>
      <c r="AV1529" s="551"/>
      <c r="AW1529" s="551"/>
      <c r="AX1529" s="551"/>
    </row>
    <row r="1530">
      <c r="A1530" s="570" t="s">
        <v>6707</v>
      </c>
      <c r="B1530" s="570" t="s">
        <v>6743</v>
      </c>
      <c r="C1530" s="570" t="s">
        <v>6584</v>
      </c>
      <c r="D1530" s="570" t="s">
        <v>6660</v>
      </c>
      <c r="E1530" s="570" t="s">
        <v>236</v>
      </c>
      <c r="F1530" s="570">
        <v>50</v>
      </c>
      <c r="G1530" s="570">
        <v>51</v>
      </c>
      <c r="H1530" s="570">
        <v>700</v>
      </c>
      <c r="I1530" s="569"/>
      <c r="J1530" s="121"/>
      <c r="K1530" s="121"/>
      <c r="L1530" s="121"/>
      <c r="M1530" s="570"/>
      <c r="N1530" s="569"/>
      <c r="O1530" s="569"/>
      <c r="P1530" s="569"/>
      <c r="Q1530" s="121"/>
      <c r="R1530" s="121" t="s">
        <v>6744</v>
      </c>
      <c r="S1530" s="121" t="s">
        <v>2742</v>
      </c>
      <c r="T1530" s="121" t="s">
        <v>2766</v>
      </c>
      <c r="U1530" s="121">
        <v>0</v>
      </c>
      <c r="V1530" s="121" t="s">
        <v>2969</v>
      </c>
      <c r="W1530" s="121" t="s">
        <v>2969</v>
      </c>
      <c r="X1530" s="121" t="s">
        <v>2410</v>
      </c>
      <c r="Y1530" s="121" t="s">
        <v>2465</v>
      </c>
      <c r="Z1530" s="121" t="s">
        <v>2768</v>
      </c>
      <c r="AA1530" s="121" t="s">
        <v>2769</v>
      </c>
      <c r="AB1530" s="121" t="s">
        <v>2832</v>
      </c>
      <c r="AC1530" s="121" t="s">
        <v>2103</v>
      </c>
      <c r="AD1530" s="121" t="s">
        <v>2788</v>
      </c>
      <c r="AE1530" s="121" t="s">
        <v>2822</v>
      </c>
      <c r="AF1530" s="121"/>
      <c r="AG1530" s="121"/>
      <c r="AH1530" s="121"/>
      <c r="AI1530" s="551"/>
      <c r="AJ1530" s="551"/>
      <c r="AK1530" s="551"/>
      <c r="AL1530" s="551"/>
      <c r="AM1530" s="551"/>
      <c r="AN1530" s="551"/>
      <c r="AO1530" s="551"/>
      <c r="AP1530" s="551"/>
      <c r="AQ1530" s="551"/>
      <c r="AR1530" s="551"/>
      <c r="AS1530" s="551"/>
      <c r="AT1530" s="551"/>
      <c r="AU1530" s="551"/>
      <c r="AV1530" s="551"/>
      <c r="AW1530" s="551"/>
      <c r="AX1530" s="551"/>
    </row>
    <row r="1531">
      <c r="A1531" s="570" t="s">
        <v>6745</v>
      </c>
      <c r="B1531" s="570" t="s">
        <v>6746</v>
      </c>
      <c r="C1531" s="570" t="s">
        <v>1162</v>
      </c>
      <c r="D1531" s="570" t="s">
        <v>6747</v>
      </c>
      <c r="E1531" s="570" t="s">
        <v>203</v>
      </c>
      <c r="F1531" s="570">
        <v>48</v>
      </c>
      <c r="G1531" s="570">
        <v>16</v>
      </c>
      <c r="H1531" s="570">
        <v>600</v>
      </c>
      <c r="I1531" s="569"/>
      <c r="J1531" s="121"/>
      <c r="K1531" s="121"/>
      <c r="L1531" s="121"/>
      <c r="M1531" s="570"/>
      <c r="N1531" s="569"/>
      <c r="O1531" s="569"/>
      <c r="P1531" s="569"/>
      <c r="Q1531" s="121"/>
      <c r="R1531" s="121" t="s">
        <v>6748</v>
      </c>
      <c r="S1531" s="121" t="s">
        <v>2716</v>
      </c>
      <c r="T1531" s="121" t="s">
        <v>3163</v>
      </c>
      <c r="U1531" s="121">
        <v>0</v>
      </c>
      <c r="V1531" s="121" t="s">
        <v>6749</v>
      </c>
      <c r="W1531" s="121" t="s">
        <v>6749</v>
      </c>
      <c r="X1531" s="121" t="s">
        <v>2410</v>
      </c>
      <c r="Y1531" s="121" t="s">
        <v>2465</v>
      </c>
      <c r="Z1531" s="121" t="s">
        <v>2785</v>
      </c>
      <c r="AA1531" s="121" t="s">
        <v>3666</v>
      </c>
      <c r="AB1531" s="121" t="s">
        <v>6750</v>
      </c>
      <c r="AC1531" s="121" t="s">
        <v>2103</v>
      </c>
      <c r="AD1531" s="121" t="s">
        <v>3195</v>
      </c>
      <c r="AE1531" s="121" t="s">
        <v>6751</v>
      </c>
      <c r="AF1531" s="121"/>
      <c r="AG1531" s="121"/>
      <c r="AH1531" s="121"/>
      <c r="AI1531" s="551"/>
      <c r="AJ1531" s="551"/>
      <c r="AK1531" s="551"/>
      <c r="AL1531" s="551"/>
      <c r="AM1531" s="551"/>
      <c r="AN1531" s="551"/>
      <c r="AO1531" s="551"/>
      <c r="AP1531" s="551"/>
      <c r="AQ1531" s="551"/>
      <c r="AR1531" s="551"/>
      <c r="AS1531" s="551"/>
      <c r="AT1531" s="551"/>
      <c r="AU1531" s="551"/>
      <c r="AV1531" s="551"/>
      <c r="AW1531" s="551"/>
      <c r="AX1531" s="551"/>
    </row>
    <row r="1532">
      <c r="A1532" s="570" t="s">
        <v>6745</v>
      </c>
      <c r="B1532" s="570" t="s">
        <v>6752</v>
      </c>
      <c r="C1532" s="570" t="s">
        <v>1162</v>
      </c>
      <c r="D1532" s="570" t="s">
        <v>6747</v>
      </c>
      <c r="E1532" s="570" t="s">
        <v>203</v>
      </c>
      <c r="F1532" s="570">
        <v>48</v>
      </c>
      <c r="G1532" s="570">
        <v>16</v>
      </c>
      <c r="H1532" s="570">
        <v>600</v>
      </c>
      <c r="I1532" s="569"/>
      <c r="J1532" s="121"/>
      <c r="K1532" s="121"/>
      <c r="L1532" s="121"/>
      <c r="M1532" s="570"/>
      <c r="N1532" s="569"/>
      <c r="O1532" s="569"/>
      <c r="P1532" s="569"/>
      <c r="Q1532" s="121"/>
      <c r="R1532" s="121" t="s">
        <v>6753</v>
      </c>
      <c r="S1532" s="121" t="s">
        <v>2716</v>
      </c>
      <c r="T1532" s="121" t="s">
        <v>3163</v>
      </c>
      <c r="U1532" s="121">
        <v>0</v>
      </c>
      <c r="V1532" s="121" t="s">
        <v>6749</v>
      </c>
      <c r="W1532" s="121" t="s">
        <v>6749</v>
      </c>
      <c r="X1532" s="121" t="s">
        <v>2410</v>
      </c>
      <c r="Y1532" s="121" t="s">
        <v>2465</v>
      </c>
      <c r="Z1532" s="121" t="s">
        <v>2785</v>
      </c>
      <c r="AA1532" s="121" t="s">
        <v>3666</v>
      </c>
      <c r="AB1532" s="121" t="s">
        <v>6754</v>
      </c>
      <c r="AC1532" s="121" t="s">
        <v>2103</v>
      </c>
      <c r="AD1532" s="121" t="s">
        <v>3195</v>
      </c>
      <c r="AE1532" s="121" t="s">
        <v>6751</v>
      </c>
      <c r="AF1532" s="121"/>
      <c r="AG1532" s="121"/>
      <c r="AH1532" s="121"/>
      <c r="AI1532" s="551"/>
      <c r="AJ1532" s="551"/>
      <c r="AK1532" s="551"/>
      <c r="AL1532" s="551"/>
      <c r="AM1532" s="551"/>
      <c r="AN1532" s="551"/>
      <c r="AO1532" s="551"/>
      <c r="AP1532" s="551"/>
      <c r="AQ1532" s="551"/>
      <c r="AR1532" s="551"/>
      <c r="AS1532" s="551"/>
      <c r="AT1532" s="551"/>
      <c r="AU1532" s="551"/>
      <c r="AV1532" s="551"/>
      <c r="AW1532" s="551"/>
      <c r="AX1532" s="551"/>
    </row>
    <row r="1533">
      <c r="A1533" s="570" t="s">
        <v>6745</v>
      </c>
      <c r="B1533" s="570" t="s">
        <v>6755</v>
      </c>
      <c r="C1533" s="570" t="s">
        <v>1162</v>
      </c>
      <c r="D1533" s="570" t="s">
        <v>6747</v>
      </c>
      <c r="E1533" s="570" t="s">
        <v>203</v>
      </c>
      <c r="F1533" s="570">
        <v>48</v>
      </c>
      <c r="G1533" s="570">
        <v>16</v>
      </c>
      <c r="H1533" s="570">
        <v>600</v>
      </c>
      <c r="I1533" s="569"/>
      <c r="J1533" s="121"/>
      <c r="K1533" s="121"/>
      <c r="L1533" s="121"/>
      <c r="M1533" s="570"/>
      <c r="N1533" s="569"/>
      <c r="O1533" s="569"/>
      <c r="P1533" s="569"/>
      <c r="Q1533" s="121"/>
      <c r="R1533" s="121" t="s">
        <v>6756</v>
      </c>
      <c r="S1533" s="121" t="s">
        <v>2716</v>
      </c>
      <c r="T1533" s="121" t="s">
        <v>3163</v>
      </c>
      <c r="U1533" s="121">
        <v>0</v>
      </c>
      <c r="V1533" s="121" t="s">
        <v>6749</v>
      </c>
      <c r="W1533" s="121" t="s">
        <v>6749</v>
      </c>
      <c r="X1533" s="121" t="s">
        <v>2410</v>
      </c>
      <c r="Y1533" s="121" t="s">
        <v>2465</v>
      </c>
      <c r="Z1533" s="121" t="s">
        <v>2785</v>
      </c>
      <c r="AA1533" s="121" t="s">
        <v>3666</v>
      </c>
      <c r="AB1533" s="121" t="s">
        <v>6757</v>
      </c>
      <c r="AC1533" s="121" t="s">
        <v>2103</v>
      </c>
      <c r="AD1533" s="121" t="s">
        <v>3195</v>
      </c>
      <c r="AE1533" s="121" t="s">
        <v>6751</v>
      </c>
      <c r="AF1533" s="121"/>
      <c r="AG1533" s="121"/>
      <c r="AH1533" s="121"/>
      <c r="AI1533" s="551"/>
      <c r="AJ1533" s="551"/>
      <c r="AK1533" s="551"/>
      <c r="AL1533" s="551"/>
      <c r="AM1533" s="551"/>
      <c r="AN1533" s="551"/>
      <c r="AO1533" s="551"/>
      <c r="AP1533" s="551"/>
      <c r="AQ1533" s="551"/>
      <c r="AR1533" s="551"/>
      <c r="AS1533" s="551"/>
      <c r="AT1533" s="551"/>
      <c r="AU1533" s="551"/>
      <c r="AV1533" s="551"/>
      <c r="AW1533" s="551"/>
      <c r="AX1533" s="551"/>
    </row>
    <row r="1534">
      <c r="A1534" s="570" t="s">
        <v>6745</v>
      </c>
      <c r="B1534" s="570" t="s">
        <v>6758</v>
      </c>
      <c r="C1534" s="570" t="s">
        <v>1162</v>
      </c>
      <c r="D1534" s="570" t="s">
        <v>6747</v>
      </c>
      <c r="E1534" s="570" t="s">
        <v>203</v>
      </c>
      <c r="F1534" s="570">
        <v>32</v>
      </c>
      <c r="G1534" s="570">
        <v>64</v>
      </c>
      <c r="H1534" s="570">
        <v>500</v>
      </c>
      <c r="I1534" s="569"/>
      <c r="J1534" s="121"/>
      <c r="K1534" s="121"/>
      <c r="L1534" s="121"/>
      <c r="M1534" s="570"/>
      <c r="N1534" s="569"/>
      <c r="O1534" s="569"/>
      <c r="P1534" s="569"/>
      <c r="Q1534" s="121"/>
      <c r="R1534" s="121" t="s">
        <v>6759</v>
      </c>
      <c r="S1534" s="121" t="s">
        <v>2742</v>
      </c>
      <c r="T1534" s="121" t="s">
        <v>3251</v>
      </c>
      <c r="U1534" s="121">
        <v>0</v>
      </c>
      <c r="V1534" s="121" t="s">
        <v>2720</v>
      </c>
      <c r="W1534" s="121" t="s">
        <v>2950</v>
      </c>
      <c r="X1534" s="121" t="s">
        <v>2410</v>
      </c>
      <c r="Y1534" s="121" t="s">
        <v>2465</v>
      </c>
      <c r="Z1534" s="121" t="s">
        <v>2785</v>
      </c>
      <c r="AA1534" s="121" t="s">
        <v>2786</v>
      </c>
      <c r="AB1534" s="121" t="s">
        <v>6760</v>
      </c>
      <c r="AC1534" s="121" t="s">
        <v>2103</v>
      </c>
      <c r="AD1534" s="121" t="s">
        <v>2747</v>
      </c>
      <c r="AE1534" s="121" t="s">
        <v>3357</v>
      </c>
      <c r="AF1534" s="121"/>
      <c r="AG1534" s="121"/>
      <c r="AH1534" s="121"/>
      <c r="AI1534" s="551"/>
      <c r="AJ1534" s="551"/>
      <c r="AK1534" s="551"/>
      <c r="AL1534" s="551"/>
      <c r="AM1534" s="551"/>
      <c r="AN1534" s="551"/>
      <c r="AO1534" s="551"/>
      <c r="AP1534" s="551"/>
      <c r="AQ1534" s="551"/>
      <c r="AR1534" s="551"/>
      <c r="AS1534" s="551"/>
      <c r="AT1534" s="551"/>
      <c r="AU1534" s="551"/>
      <c r="AV1534" s="551"/>
      <c r="AW1534" s="551"/>
      <c r="AX1534" s="551"/>
    </row>
    <row r="1535">
      <c r="A1535" s="570" t="s">
        <v>6745</v>
      </c>
      <c r="B1535" s="570" t="s">
        <v>6761</v>
      </c>
      <c r="C1535" s="570" t="s">
        <v>1162</v>
      </c>
      <c r="D1535" s="570" t="s">
        <v>6747</v>
      </c>
      <c r="E1535" s="570" t="s">
        <v>203</v>
      </c>
      <c r="F1535" s="570">
        <v>32</v>
      </c>
      <c r="G1535" s="570">
        <v>64</v>
      </c>
      <c r="H1535" s="570">
        <v>600</v>
      </c>
      <c r="I1535" s="569"/>
      <c r="J1535" s="121"/>
      <c r="K1535" s="121"/>
      <c r="L1535" s="121"/>
      <c r="M1535" s="570"/>
      <c r="N1535" s="569"/>
      <c r="O1535" s="569"/>
      <c r="P1535" s="569"/>
      <c r="Q1535" s="121"/>
      <c r="R1535" s="121" t="s">
        <v>6762</v>
      </c>
      <c r="S1535" s="121" t="s">
        <v>2716</v>
      </c>
      <c r="T1535" s="121" t="s">
        <v>6763</v>
      </c>
      <c r="U1535" s="121">
        <v>0</v>
      </c>
      <c r="V1535" s="121" t="s">
        <v>2720</v>
      </c>
      <c r="W1535" s="121" t="s">
        <v>2720</v>
      </c>
      <c r="X1535" s="121" t="s">
        <v>2410</v>
      </c>
      <c r="Y1535" s="121" t="s">
        <v>2465</v>
      </c>
      <c r="Z1535" s="121" t="s">
        <v>2722</v>
      </c>
      <c r="AA1535" s="121" t="s">
        <v>2723</v>
      </c>
      <c r="AB1535" s="121" t="s">
        <v>6764</v>
      </c>
      <c r="AC1535" s="121" t="s">
        <v>2103</v>
      </c>
      <c r="AD1535" s="121" t="s">
        <v>2725</v>
      </c>
      <c r="AE1535" s="121" t="s">
        <v>6765</v>
      </c>
      <c r="AF1535" s="121"/>
      <c r="AG1535" s="121"/>
      <c r="AH1535" s="121"/>
      <c r="AI1535" s="551"/>
      <c r="AJ1535" s="551"/>
      <c r="AK1535" s="551"/>
      <c r="AL1535" s="551"/>
      <c r="AM1535" s="551"/>
      <c r="AN1535" s="551"/>
      <c r="AO1535" s="551"/>
      <c r="AP1535" s="551"/>
      <c r="AQ1535" s="551"/>
      <c r="AR1535" s="551"/>
      <c r="AS1535" s="551"/>
      <c r="AT1535" s="551"/>
      <c r="AU1535" s="551"/>
      <c r="AV1535" s="551"/>
      <c r="AW1535" s="551"/>
      <c r="AX1535" s="551"/>
    </row>
    <row r="1536">
      <c r="A1536" s="570" t="s">
        <v>6766</v>
      </c>
      <c r="B1536" s="570" t="s">
        <v>6767</v>
      </c>
      <c r="C1536" s="570" t="s">
        <v>1159</v>
      </c>
      <c r="D1536" s="570" t="s">
        <v>6768</v>
      </c>
      <c r="E1536" s="570" t="s">
        <v>203</v>
      </c>
      <c r="F1536" s="570">
        <v>12</v>
      </c>
      <c r="G1536" s="570">
        <v>12</v>
      </c>
      <c r="H1536" s="570">
        <v>250</v>
      </c>
      <c r="I1536" s="569"/>
      <c r="J1536" s="121"/>
      <c r="K1536" s="121"/>
      <c r="L1536" s="121"/>
      <c r="M1536" s="570"/>
      <c r="N1536" s="569"/>
      <c r="O1536" s="569"/>
      <c r="P1536" s="569"/>
      <c r="Q1536" s="121"/>
      <c r="R1536" s="121" t="s">
        <v>6767</v>
      </c>
      <c r="S1536" s="121" t="s">
        <v>2742</v>
      </c>
      <c r="T1536" s="121" t="s">
        <v>3163</v>
      </c>
      <c r="U1536" s="121">
        <v>0</v>
      </c>
      <c r="V1536" s="121" t="s">
        <v>3164</v>
      </c>
      <c r="W1536" s="121" t="s">
        <v>2969</v>
      </c>
      <c r="X1536" s="121" t="s">
        <v>2410</v>
      </c>
      <c r="Y1536" s="121" t="s">
        <v>2465</v>
      </c>
      <c r="Z1536" s="121" t="s">
        <v>3155</v>
      </c>
      <c r="AA1536" s="121" t="s">
        <v>3166</v>
      </c>
      <c r="AB1536" s="121" t="s">
        <v>6769</v>
      </c>
      <c r="AC1536" s="121" t="s">
        <v>2103</v>
      </c>
      <c r="AD1536" s="121" t="s">
        <v>2747</v>
      </c>
      <c r="AE1536" s="121" t="s">
        <v>3101</v>
      </c>
      <c r="AF1536" s="121"/>
      <c r="AG1536" s="121"/>
      <c r="AH1536" s="121"/>
      <c r="AI1536" s="551"/>
      <c r="AJ1536" s="551"/>
      <c r="AK1536" s="551"/>
      <c r="AL1536" s="551"/>
      <c r="AM1536" s="551"/>
      <c r="AN1536" s="551"/>
      <c r="AO1536" s="551"/>
      <c r="AP1536" s="551"/>
      <c r="AQ1536" s="551"/>
      <c r="AR1536" s="551"/>
      <c r="AS1536" s="551"/>
      <c r="AT1536" s="551"/>
      <c r="AU1536" s="551"/>
      <c r="AV1536" s="551"/>
      <c r="AW1536" s="551"/>
      <c r="AX1536" s="551"/>
    </row>
    <row r="1537">
      <c r="A1537" s="570" t="s">
        <v>6766</v>
      </c>
      <c r="B1537" s="570" t="s">
        <v>6770</v>
      </c>
      <c r="C1537" s="570" t="s">
        <v>1159</v>
      </c>
      <c r="D1537" s="570" t="s">
        <v>6768</v>
      </c>
      <c r="E1537" s="570" t="s">
        <v>203</v>
      </c>
      <c r="F1537" s="570">
        <v>12</v>
      </c>
      <c r="G1537" s="570">
        <v>12</v>
      </c>
      <c r="H1537" s="570">
        <v>200</v>
      </c>
      <c r="I1537" s="569"/>
      <c r="J1537" s="121"/>
      <c r="K1537" s="121"/>
      <c r="L1537" s="121"/>
      <c r="M1537" s="570"/>
      <c r="N1537" s="569"/>
      <c r="O1537" s="569"/>
      <c r="P1537" s="569"/>
      <c r="Q1537" s="121"/>
      <c r="R1537" s="121" t="s">
        <v>6770</v>
      </c>
      <c r="S1537" s="121" t="s">
        <v>2742</v>
      </c>
      <c r="T1537" s="121" t="s">
        <v>3163</v>
      </c>
      <c r="U1537" s="121">
        <v>0</v>
      </c>
      <c r="V1537" s="121" t="s">
        <v>3164</v>
      </c>
      <c r="W1537" s="121" t="s">
        <v>2969</v>
      </c>
      <c r="X1537" s="121" t="s">
        <v>2410</v>
      </c>
      <c r="Y1537" s="121" t="s">
        <v>2465</v>
      </c>
      <c r="Z1537" s="121" t="s">
        <v>3155</v>
      </c>
      <c r="AA1537" s="121" t="s">
        <v>3169</v>
      </c>
      <c r="AB1537" s="121" t="s">
        <v>3232</v>
      </c>
      <c r="AC1537" s="121" t="s">
        <v>2103</v>
      </c>
      <c r="AD1537" s="121" t="s">
        <v>2747</v>
      </c>
      <c r="AE1537" s="121" t="s">
        <v>3094</v>
      </c>
      <c r="AF1537" s="121"/>
      <c r="AG1537" s="121"/>
      <c r="AH1537" s="121"/>
      <c r="AI1537" s="551"/>
      <c r="AJ1537" s="551"/>
      <c r="AK1537" s="551"/>
      <c r="AL1537" s="551"/>
      <c r="AM1537" s="551"/>
      <c r="AN1537" s="551"/>
      <c r="AO1537" s="551"/>
      <c r="AP1537" s="551"/>
      <c r="AQ1537" s="551"/>
      <c r="AR1537" s="551"/>
      <c r="AS1537" s="551"/>
      <c r="AT1537" s="551"/>
      <c r="AU1537" s="551"/>
      <c r="AV1537" s="551"/>
      <c r="AW1537" s="551"/>
      <c r="AX1537" s="551"/>
    </row>
    <row r="1538">
      <c r="A1538" s="570" t="s">
        <v>6766</v>
      </c>
      <c r="B1538" s="570" t="s">
        <v>6771</v>
      </c>
      <c r="C1538" s="570" t="s">
        <v>1159</v>
      </c>
      <c r="D1538" s="570" t="s">
        <v>6768</v>
      </c>
      <c r="E1538" s="570" t="s">
        <v>203</v>
      </c>
      <c r="F1538" s="570">
        <v>12</v>
      </c>
      <c r="G1538" s="570">
        <v>128</v>
      </c>
      <c r="H1538" s="570">
        <v>5548</v>
      </c>
      <c r="I1538" s="569"/>
      <c r="J1538" s="121"/>
      <c r="K1538" s="121"/>
      <c r="L1538" s="121"/>
      <c r="M1538" s="570"/>
      <c r="N1538" s="569"/>
      <c r="O1538" s="569"/>
      <c r="P1538" s="569"/>
      <c r="Q1538" s="121"/>
      <c r="R1538" s="121" t="s">
        <v>6772</v>
      </c>
      <c r="S1538" s="121" t="s">
        <v>2716</v>
      </c>
      <c r="T1538" s="121" t="s">
        <v>6773</v>
      </c>
      <c r="U1538" s="121">
        <v>0</v>
      </c>
      <c r="V1538" s="121" t="s">
        <v>6774</v>
      </c>
      <c r="W1538" s="121" t="s">
        <v>2720</v>
      </c>
      <c r="X1538" s="121">
        <v>0</v>
      </c>
      <c r="Y1538" s="121" t="s">
        <v>2465</v>
      </c>
      <c r="Z1538" s="121" t="s">
        <v>2722</v>
      </c>
      <c r="AA1538" s="121" t="s">
        <v>3531</v>
      </c>
      <c r="AB1538" s="121" t="s">
        <v>6775</v>
      </c>
      <c r="AC1538" s="121" t="s">
        <v>2103</v>
      </c>
      <c r="AD1538" s="121" t="s">
        <v>2725</v>
      </c>
      <c r="AE1538" s="121" t="s">
        <v>3533</v>
      </c>
      <c r="AF1538" s="121"/>
      <c r="AG1538" s="121"/>
      <c r="AH1538" s="121"/>
      <c r="AI1538" s="551"/>
      <c r="AJ1538" s="551"/>
      <c r="AK1538" s="551"/>
      <c r="AL1538" s="551"/>
      <c r="AM1538" s="551"/>
      <c r="AN1538" s="551"/>
      <c r="AO1538" s="551"/>
      <c r="AP1538" s="551"/>
      <c r="AQ1538" s="551"/>
      <c r="AR1538" s="551"/>
      <c r="AS1538" s="551"/>
      <c r="AT1538" s="551"/>
      <c r="AU1538" s="551"/>
      <c r="AV1538" s="551"/>
      <c r="AW1538" s="551"/>
      <c r="AX1538" s="551"/>
    </row>
    <row r="1539">
      <c r="A1539" s="570" t="s">
        <v>6766</v>
      </c>
      <c r="B1539" s="570" t="s">
        <v>6776</v>
      </c>
      <c r="C1539" s="570" t="s">
        <v>1159</v>
      </c>
      <c r="D1539" s="570" t="s">
        <v>6768</v>
      </c>
      <c r="E1539" s="570" t="s">
        <v>203</v>
      </c>
      <c r="F1539" s="570">
        <v>12</v>
      </c>
      <c r="G1539" s="570">
        <v>128</v>
      </c>
      <c r="H1539" s="570">
        <v>5548</v>
      </c>
      <c r="I1539" s="569"/>
      <c r="J1539" s="121"/>
      <c r="K1539" s="121"/>
      <c r="L1539" s="121"/>
      <c r="M1539" s="570"/>
      <c r="N1539" s="569"/>
      <c r="O1539" s="569"/>
      <c r="P1539" s="569"/>
      <c r="Q1539" s="121"/>
      <c r="R1539" s="121" t="s">
        <v>6777</v>
      </c>
      <c r="S1539" s="121" t="s">
        <v>2716</v>
      </c>
      <c r="T1539" s="121" t="s">
        <v>6773</v>
      </c>
      <c r="U1539" s="121">
        <v>0</v>
      </c>
      <c r="V1539" s="121" t="s">
        <v>6774</v>
      </c>
      <c r="W1539" s="121" t="s">
        <v>2720</v>
      </c>
      <c r="X1539" s="121">
        <v>0</v>
      </c>
      <c r="Y1539" s="121" t="s">
        <v>2465</v>
      </c>
      <c r="Z1539" s="121" t="s">
        <v>2722</v>
      </c>
      <c r="AA1539" s="121" t="s">
        <v>3531</v>
      </c>
      <c r="AB1539" s="121" t="s">
        <v>6778</v>
      </c>
      <c r="AC1539" s="121" t="s">
        <v>2103</v>
      </c>
      <c r="AD1539" s="121" t="s">
        <v>2725</v>
      </c>
      <c r="AE1539" s="121" t="s">
        <v>3533</v>
      </c>
      <c r="AF1539" s="121"/>
      <c r="AG1539" s="121"/>
      <c r="AH1539" s="121"/>
      <c r="AI1539" s="551"/>
      <c r="AJ1539" s="551"/>
      <c r="AK1539" s="551"/>
      <c r="AL1539" s="551"/>
      <c r="AM1539" s="551"/>
      <c r="AN1539" s="551"/>
      <c r="AO1539" s="551"/>
      <c r="AP1539" s="551"/>
      <c r="AQ1539" s="551"/>
      <c r="AR1539" s="551"/>
      <c r="AS1539" s="551"/>
      <c r="AT1539" s="551"/>
      <c r="AU1539" s="551"/>
      <c r="AV1539" s="551"/>
      <c r="AW1539" s="551"/>
      <c r="AX1539" s="551"/>
    </row>
    <row r="1540">
      <c r="A1540" s="570" t="s">
        <v>6766</v>
      </c>
      <c r="B1540" s="570" t="s">
        <v>6779</v>
      </c>
      <c r="C1540" s="570" t="s">
        <v>1159</v>
      </c>
      <c r="D1540" s="570" t="s">
        <v>6768</v>
      </c>
      <c r="E1540" s="570" t="s">
        <v>203</v>
      </c>
      <c r="F1540" s="570">
        <v>12</v>
      </c>
      <c r="G1540" s="570">
        <v>128</v>
      </c>
      <c r="H1540" s="570">
        <v>5548</v>
      </c>
      <c r="I1540" s="569"/>
      <c r="J1540" s="121"/>
      <c r="K1540" s="121"/>
      <c r="L1540" s="121"/>
      <c r="M1540" s="570"/>
      <c r="N1540" s="569"/>
      <c r="O1540" s="569"/>
      <c r="P1540" s="569"/>
      <c r="Q1540" s="121"/>
      <c r="R1540" s="121" t="s">
        <v>6777</v>
      </c>
      <c r="S1540" s="121" t="s">
        <v>2716</v>
      </c>
      <c r="T1540" s="121" t="s">
        <v>6773</v>
      </c>
      <c r="U1540" s="121">
        <v>0</v>
      </c>
      <c r="V1540" s="121" t="s">
        <v>6774</v>
      </c>
      <c r="W1540" s="121" t="s">
        <v>2720</v>
      </c>
      <c r="X1540" s="121">
        <v>0</v>
      </c>
      <c r="Y1540" s="121" t="s">
        <v>2465</v>
      </c>
      <c r="Z1540" s="121" t="s">
        <v>2722</v>
      </c>
      <c r="AA1540" s="121" t="s">
        <v>3531</v>
      </c>
      <c r="AB1540" s="121" t="s">
        <v>6778</v>
      </c>
      <c r="AC1540" s="121" t="s">
        <v>2103</v>
      </c>
      <c r="AD1540" s="121" t="s">
        <v>2725</v>
      </c>
      <c r="AE1540" s="121" t="s">
        <v>3533</v>
      </c>
      <c r="AF1540" s="121"/>
      <c r="AG1540" s="121"/>
      <c r="AH1540" s="121"/>
      <c r="AI1540" s="551"/>
      <c r="AJ1540" s="551"/>
      <c r="AK1540" s="551"/>
      <c r="AL1540" s="551"/>
      <c r="AM1540" s="551"/>
      <c r="AN1540" s="551"/>
      <c r="AO1540" s="551"/>
      <c r="AP1540" s="551"/>
      <c r="AQ1540" s="551"/>
      <c r="AR1540" s="551"/>
      <c r="AS1540" s="551"/>
      <c r="AT1540" s="551"/>
      <c r="AU1540" s="551"/>
      <c r="AV1540" s="551"/>
      <c r="AW1540" s="551"/>
      <c r="AX1540" s="551"/>
    </row>
    <row r="1541">
      <c r="A1541" s="570" t="s">
        <v>6780</v>
      </c>
      <c r="B1541" s="570" t="s">
        <v>6781</v>
      </c>
      <c r="C1541" s="570" t="s">
        <v>6782</v>
      </c>
      <c r="D1541" s="570" t="s">
        <v>6768</v>
      </c>
      <c r="E1541" s="570" t="s">
        <v>203</v>
      </c>
      <c r="F1541" s="570">
        <v>32</v>
      </c>
      <c r="G1541" s="570">
        <v>24</v>
      </c>
      <c r="H1541" s="570">
        <v>1000</v>
      </c>
      <c r="I1541" s="569"/>
      <c r="J1541" s="121"/>
      <c r="K1541" s="121"/>
      <c r="L1541" s="121"/>
      <c r="M1541" s="570"/>
      <c r="N1541" s="569"/>
      <c r="O1541" s="569"/>
      <c r="P1541" s="569"/>
      <c r="Q1541" s="121"/>
      <c r="R1541" s="121" t="s">
        <v>6781</v>
      </c>
      <c r="S1541" s="121" t="s">
        <v>2716</v>
      </c>
      <c r="T1541" s="121" t="s">
        <v>3801</v>
      </c>
      <c r="U1541" s="121">
        <v>0</v>
      </c>
      <c r="V1541" s="121" t="s">
        <v>309</v>
      </c>
      <c r="W1541" s="121" t="s">
        <v>309</v>
      </c>
      <c r="X1541" s="121" t="s">
        <v>2410</v>
      </c>
      <c r="Y1541" s="121" t="s">
        <v>2465</v>
      </c>
      <c r="Z1541" s="121" t="s">
        <v>3200</v>
      </c>
      <c r="AA1541" s="121" t="s">
        <v>6783</v>
      </c>
      <c r="AB1541" s="121" t="s">
        <v>6784</v>
      </c>
      <c r="AC1541" s="121" t="s">
        <v>2103</v>
      </c>
      <c r="AD1541" s="121" t="s">
        <v>3195</v>
      </c>
      <c r="AE1541" s="121" t="s">
        <v>6785</v>
      </c>
      <c r="AF1541" s="121"/>
      <c r="AG1541" s="121"/>
      <c r="AH1541" s="121"/>
      <c r="AI1541" s="551"/>
      <c r="AJ1541" s="551"/>
      <c r="AK1541" s="551"/>
      <c r="AL1541" s="551"/>
      <c r="AM1541" s="551"/>
      <c r="AN1541" s="551"/>
      <c r="AO1541" s="551"/>
      <c r="AP1541" s="551"/>
      <c r="AQ1541" s="551"/>
      <c r="AR1541" s="551"/>
      <c r="AS1541" s="551"/>
      <c r="AT1541" s="551"/>
      <c r="AU1541" s="551"/>
      <c r="AV1541" s="551"/>
      <c r="AW1541" s="551"/>
      <c r="AX1541" s="551"/>
    </row>
    <row r="1542">
      <c r="A1542" s="570" t="s">
        <v>6780</v>
      </c>
      <c r="B1542" s="570" t="s">
        <v>6786</v>
      </c>
      <c r="C1542" s="570" t="s">
        <v>6782</v>
      </c>
      <c r="D1542" s="570" t="s">
        <v>6768</v>
      </c>
      <c r="E1542" s="570" t="s">
        <v>203</v>
      </c>
      <c r="F1542" s="570">
        <v>32</v>
      </c>
      <c r="G1542" s="570">
        <v>16</v>
      </c>
      <c r="H1542" s="570">
        <v>550</v>
      </c>
      <c r="I1542" s="569"/>
      <c r="J1542" s="121"/>
      <c r="K1542" s="121"/>
      <c r="L1542" s="121"/>
      <c r="M1542" s="570"/>
      <c r="N1542" s="569"/>
      <c r="O1542" s="569"/>
      <c r="P1542" s="569"/>
      <c r="Q1542" s="121"/>
      <c r="R1542" s="121" t="s">
        <v>6786</v>
      </c>
      <c r="S1542" s="121" t="s">
        <v>2716</v>
      </c>
      <c r="T1542" s="121" t="s">
        <v>3801</v>
      </c>
      <c r="U1542" s="121">
        <v>0</v>
      </c>
      <c r="V1542" s="121" t="s">
        <v>309</v>
      </c>
      <c r="W1542" s="121" t="s">
        <v>309</v>
      </c>
      <c r="X1542" s="121" t="s">
        <v>2410</v>
      </c>
      <c r="Y1542" s="121" t="s">
        <v>2465</v>
      </c>
      <c r="Z1542" s="121" t="s">
        <v>3200</v>
      </c>
      <c r="AA1542" s="121" t="s">
        <v>6787</v>
      </c>
      <c r="AB1542" s="121" t="s">
        <v>6788</v>
      </c>
      <c r="AC1542" s="121" t="s">
        <v>2103</v>
      </c>
      <c r="AD1542" s="121" t="s">
        <v>3195</v>
      </c>
      <c r="AE1542" s="121" t="s">
        <v>6785</v>
      </c>
      <c r="AF1542" s="121"/>
      <c r="AG1542" s="121"/>
      <c r="AH1542" s="121"/>
      <c r="AI1542" s="551"/>
      <c r="AJ1542" s="551"/>
      <c r="AK1542" s="551"/>
      <c r="AL1542" s="551"/>
      <c r="AM1542" s="551"/>
      <c r="AN1542" s="551"/>
      <c r="AO1542" s="551"/>
      <c r="AP1542" s="551"/>
      <c r="AQ1542" s="551"/>
      <c r="AR1542" s="551"/>
      <c r="AS1542" s="551"/>
      <c r="AT1542" s="551"/>
      <c r="AU1542" s="551"/>
      <c r="AV1542" s="551"/>
      <c r="AW1542" s="551"/>
      <c r="AX1542" s="551"/>
    </row>
    <row r="1543">
      <c r="A1543" s="570" t="s">
        <v>6780</v>
      </c>
      <c r="B1543" s="570" t="s">
        <v>6789</v>
      </c>
      <c r="C1543" s="570" t="s">
        <v>6782</v>
      </c>
      <c r="D1543" s="570" t="s">
        <v>6768</v>
      </c>
      <c r="E1543" s="570" t="s">
        <v>203</v>
      </c>
      <c r="F1543" s="570" t="s">
        <v>2514</v>
      </c>
      <c r="G1543" s="570" t="s">
        <v>2514</v>
      </c>
      <c r="H1543" s="570" t="s">
        <v>2514</v>
      </c>
      <c r="I1543" s="569"/>
      <c r="J1543" s="121"/>
      <c r="K1543" s="121"/>
      <c r="L1543" s="121"/>
      <c r="M1543" s="570"/>
      <c r="N1543" s="569"/>
      <c r="O1543" s="569"/>
      <c r="P1543" s="569"/>
      <c r="Q1543" s="121"/>
      <c r="R1543" s="121" t="s">
        <v>6789</v>
      </c>
      <c r="S1543" s="121" t="s">
        <v>2742</v>
      </c>
      <c r="T1543" s="121" t="s">
        <v>3793</v>
      </c>
      <c r="U1543" s="121">
        <v>0</v>
      </c>
      <c r="V1543" s="121" t="s">
        <v>3164</v>
      </c>
      <c r="W1543" s="121" t="s">
        <v>2767</v>
      </c>
      <c r="X1543" s="121">
        <v>0</v>
      </c>
      <c r="Y1543" s="121" t="s">
        <v>2465</v>
      </c>
      <c r="Z1543" s="121" t="s">
        <v>2744</v>
      </c>
      <c r="AA1543" s="121" t="s">
        <v>2751</v>
      </c>
      <c r="AB1543" s="121" t="s">
        <v>4951</v>
      </c>
      <c r="AC1543" s="121" t="s">
        <v>2103</v>
      </c>
      <c r="AD1543" s="121" t="s">
        <v>2747</v>
      </c>
      <c r="AE1543" s="121" t="s">
        <v>2797</v>
      </c>
      <c r="AF1543" s="121"/>
      <c r="AG1543" s="121"/>
      <c r="AH1543" s="121"/>
      <c r="AI1543" s="551"/>
      <c r="AJ1543" s="551"/>
      <c r="AK1543" s="551"/>
      <c r="AL1543" s="551"/>
      <c r="AM1543" s="551"/>
      <c r="AN1543" s="551"/>
      <c r="AO1543" s="551"/>
      <c r="AP1543" s="551"/>
      <c r="AQ1543" s="551"/>
      <c r="AR1543" s="551"/>
      <c r="AS1543" s="551"/>
      <c r="AT1543" s="551"/>
      <c r="AU1543" s="551"/>
      <c r="AV1543" s="551"/>
      <c r="AW1543" s="551"/>
      <c r="AX1543" s="551"/>
    </row>
    <row r="1544">
      <c r="A1544" s="570" t="s">
        <v>6780</v>
      </c>
      <c r="B1544" s="570" t="s">
        <v>6790</v>
      </c>
      <c r="C1544" s="570" t="s">
        <v>6782</v>
      </c>
      <c r="D1544" s="570" t="s">
        <v>6768</v>
      </c>
      <c r="E1544" s="570" t="s">
        <v>203</v>
      </c>
      <c r="F1544" s="570" t="s">
        <v>2514</v>
      </c>
      <c r="G1544" s="570" t="s">
        <v>2514</v>
      </c>
      <c r="H1544" s="570" t="s">
        <v>2514</v>
      </c>
      <c r="I1544" s="569"/>
      <c r="J1544" s="121"/>
      <c r="K1544" s="121"/>
      <c r="L1544" s="121"/>
      <c r="M1544" s="570"/>
      <c r="N1544" s="569"/>
      <c r="O1544" s="569"/>
      <c r="P1544" s="569"/>
      <c r="Q1544" s="121"/>
      <c r="R1544" s="121" t="s">
        <v>6790</v>
      </c>
      <c r="S1544" s="121" t="s">
        <v>2742</v>
      </c>
      <c r="T1544" s="121" t="s">
        <v>3793</v>
      </c>
      <c r="U1544" s="121">
        <v>0</v>
      </c>
      <c r="V1544" s="121" t="s">
        <v>6791</v>
      </c>
      <c r="W1544" s="121" t="s">
        <v>2949</v>
      </c>
      <c r="X1544" s="121">
        <v>0</v>
      </c>
      <c r="Y1544" s="121" t="s">
        <v>2465</v>
      </c>
      <c r="Z1544" s="121" t="s">
        <v>3155</v>
      </c>
      <c r="AA1544" s="121" t="s">
        <v>3166</v>
      </c>
      <c r="AB1544" s="121" t="s">
        <v>3796</v>
      </c>
      <c r="AC1544" s="121" t="s">
        <v>2103</v>
      </c>
      <c r="AD1544" s="121" t="s">
        <v>2747</v>
      </c>
      <c r="AE1544" s="121" t="s">
        <v>3797</v>
      </c>
      <c r="AF1544" s="121"/>
      <c r="AG1544" s="121"/>
      <c r="AH1544" s="121"/>
      <c r="AI1544" s="551"/>
      <c r="AJ1544" s="551"/>
      <c r="AK1544" s="551"/>
      <c r="AL1544" s="551"/>
      <c r="AM1544" s="551"/>
      <c r="AN1544" s="551"/>
      <c r="AO1544" s="551"/>
      <c r="AP1544" s="551"/>
      <c r="AQ1544" s="551"/>
      <c r="AR1544" s="551"/>
      <c r="AS1544" s="551"/>
      <c r="AT1544" s="551"/>
      <c r="AU1544" s="551"/>
      <c r="AV1544" s="551"/>
      <c r="AW1544" s="551"/>
      <c r="AX1544" s="551"/>
    </row>
    <row r="1545">
      <c r="A1545" s="570" t="s">
        <v>6780</v>
      </c>
      <c r="B1545" s="570" t="s">
        <v>6792</v>
      </c>
      <c r="C1545" s="570" t="s">
        <v>6782</v>
      </c>
      <c r="D1545" s="570" t="s">
        <v>6768</v>
      </c>
      <c r="E1545" s="570" t="s">
        <v>203</v>
      </c>
      <c r="F1545" s="570" t="s">
        <v>2514</v>
      </c>
      <c r="G1545" s="570" t="s">
        <v>2514</v>
      </c>
      <c r="H1545" s="570" t="s">
        <v>2514</v>
      </c>
      <c r="I1545" s="569"/>
      <c r="J1545" s="121"/>
      <c r="K1545" s="121"/>
      <c r="L1545" s="121"/>
      <c r="M1545" s="570"/>
      <c r="N1545" s="569"/>
      <c r="O1545" s="569"/>
      <c r="P1545" s="569"/>
      <c r="Q1545" s="121"/>
      <c r="R1545" s="121" t="s">
        <v>6790</v>
      </c>
      <c r="S1545" s="121" t="s">
        <v>2742</v>
      </c>
      <c r="T1545" s="121" t="s">
        <v>3793</v>
      </c>
      <c r="U1545" s="121">
        <v>0</v>
      </c>
      <c r="V1545" s="121" t="s">
        <v>6791</v>
      </c>
      <c r="W1545" s="121" t="s">
        <v>2949</v>
      </c>
      <c r="X1545" s="121">
        <v>0</v>
      </c>
      <c r="Y1545" s="121" t="s">
        <v>2465</v>
      </c>
      <c r="Z1545" s="121" t="s">
        <v>3155</v>
      </c>
      <c r="AA1545" s="121" t="s">
        <v>3166</v>
      </c>
      <c r="AB1545" s="121" t="s">
        <v>3796</v>
      </c>
      <c r="AC1545" s="121" t="s">
        <v>2103</v>
      </c>
      <c r="AD1545" s="121" t="s">
        <v>2747</v>
      </c>
      <c r="AE1545" s="121" t="s">
        <v>3797</v>
      </c>
      <c r="AF1545" s="121"/>
      <c r="AG1545" s="121"/>
      <c r="AH1545" s="121"/>
      <c r="AI1545" s="551"/>
      <c r="AJ1545" s="551"/>
      <c r="AK1545" s="551"/>
      <c r="AL1545" s="551"/>
      <c r="AM1545" s="551"/>
      <c r="AN1545" s="551"/>
      <c r="AO1545" s="551"/>
      <c r="AP1545" s="551"/>
      <c r="AQ1545" s="551"/>
      <c r="AR1545" s="551"/>
      <c r="AS1545" s="551"/>
      <c r="AT1545" s="551"/>
      <c r="AU1545" s="551"/>
      <c r="AV1545" s="551"/>
      <c r="AW1545" s="551"/>
      <c r="AX1545" s="551"/>
    </row>
    <row r="1546">
      <c r="A1546" s="570" t="s">
        <v>6793</v>
      </c>
      <c r="B1546" s="570" t="s">
        <v>6794</v>
      </c>
      <c r="C1546" s="570" t="s">
        <v>6795</v>
      </c>
      <c r="D1546" s="570" t="s">
        <v>6768</v>
      </c>
      <c r="E1546" s="570" t="s">
        <v>203</v>
      </c>
      <c r="F1546" s="570">
        <v>24</v>
      </c>
      <c r="G1546" s="570">
        <v>16</v>
      </c>
      <c r="H1546" s="570">
        <v>550</v>
      </c>
      <c r="I1546" s="569"/>
      <c r="J1546" s="121"/>
      <c r="K1546" s="121"/>
      <c r="L1546" s="121"/>
      <c r="M1546" s="570"/>
      <c r="N1546" s="569"/>
      <c r="O1546" s="569"/>
      <c r="P1546" s="569"/>
      <c r="Q1546" s="121"/>
      <c r="R1546" s="121" t="s">
        <v>6796</v>
      </c>
      <c r="S1546" s="121" t="s">
        <v>2716</v>
      </c>
      <c r="T1546" s="121" t="s">
        <v>6797</v>
      </c>
      <c r="U1546" s="121">
        <v>0</v>
      </c>
      <c r="V1546" s="121" t="s">
        <v>309</v>
      </c>
      <c r="W1546" s="121" t="s">
        <v>309</v>
      </c>
      <c r="X1546" s="121" t="s">
        <v>2410</v>
      </c>
      <c r="Y1546" s="121" t="s">
        <v>2465</v>
      </c>
      <c r="Z1546" s="121" t="s">
        <v>2785</v>
      </c>
      <c r="AA1546" s="121" t="s">
        <v>6798</v>
      </c>
      <c r="AB1546" s="121" t="s">
        <v>6799</v>
      </c>
      <c r="AC1546" s="121" t="s">
        <v>3158</v>
      </c>
      <c r="AD1546" s="121" t="s">
        <v>3159</v>
      </c>
      <c r="AE1546" s="121" t="s">
        <v>6800</v>
      </c>
      <c r="AF1546" s="121"/>
      <c r="AG1546" s="121"/>
      <c r="AH1546" s="121"/>
      <c r="AI1546" s="551"/>
      <c r="AJ1546" s="551"/>
      <c r="AK1546" s="551"/>
      <c r="AL1546" s="551"/>
      <c r="AM1546" s="551"/>
      <c r="AN1546" s="551"/>
      <c r="AO1546" s="551"/>
      <c r="AP1546" s="551"/>
      <c r="AQ1546" s="551"/>
      <c r="AR1546" s="551"/>
      <c r="AS1546" s="551"/>
      <c r="AT1546" s="551"/>
      <c r="AU1546" s="551"/>
      <c r="AV1546" s="551"/>
      <c r="AW1546" s="551"/>
      <c r="AX1546" s="551"/>
    </row>
    <row r="1547">
      <c r="A1547" s="570" t="s">
        <v>6793</v>
      </c>
      <c r="B1547" s="570" t="s">
        <v>6801</v>
      </c>
      <c r="C1547" s="570" t="s">
        <v>6795</v>
      </c>
      <c r="D1547" s="570" t="s">
        <v>6768</v>
      </c>
      <c r="E1547" s="570" t="s">
        <v>203</v>
      </c>
      <c r="F1547" s="570">
        <v>8</v>
      </c>
      <c r="G1547" s="570">
        <v>24</v>
      </c>
      <c r="H1547" s="570">
        <v>1350</v>
      </c>
      <c r="I1547" s="569"/>
      <c r="J1547" s="121"/>
      <c r="K1547" s="121"/>
      <c r="L1547" s="121"/>
      <c r="M1547" s="570"/>
      <c r="N1547" s="569"/>
      <c r="O1547" s="569"/>
      <c r="P1547" s="569"/>
      <c r="Q1547" s="121"/>
      <c r="R1547" s="121" t="s">
        <v>6802</v>
      </c>
      <c r="S1547" s="121" t="s">
        <v>2716</v>
      </c>
      <c r="T1547" s="121" t="s">
        <v>6803</v>
      </c>
      <c r="U1547" s="121">
        <v>0</v>
      </c>
      <c r="V1547" s="121" t="s">
        <v>2720</v>
      </c>
      <c r="W1547" s="121" t="s">
        <v>2720</v>
      </c>
      <c r="X1547" s="121" t="s">
        <v>2410</v>
      </c>
      <c r="Y1547" s="121" t="s">
        <v>2465</v>
      </c>
      <c r="Z1547" s="121" t="s">
        <v>3200</v>
      </c>
      <c r="AA1547" s="121" t="s">
        <v>6804</v>
      </c>
      <c r="AB1547" s="121" t="s">
        <v>6805</v>
      </c>
      <c r="AC1547" s="121" t="s">
        <v>2103</v>
      </c>
      <c r="AD1547" s="121" t="s">
        <v>3195</v>
      </c>
      <c r="AE1547" s="121" t="s">
        <v>6806</v>
      </c>
      <c r="AF1547" s="121"/>
      <c r="AG1547" s="121"/>
      <c r="AH1547" s="121"/>
      <c r="AI1547" s="551"/>
      <c r="AJ1547" s="551"/>
      <c r="AK1547" s="551"/>
      <c r="AL1547" s="551"/>
      <c r="AM1547" s="551"/>
      <c r="AN1547" s="551"/>
      <c r="AO1547" s="551"/>
      <c r="AP1547" s="551"/>
      <c r="AQ1547" s="551"/>
      <c r="AR1547" s="551"/>
      <c r="AS1547" s="551"/>
      <c r="AT1547" s="551"/>
      <c r="AU1547" s="551"/>
      <c r="AV1547" s="551"/>
      <c r="AW1547" s="551"/>
      <c r="AX1547" s="551"/>
    </row>
    <row r="1548">
      <c r="A1548" s="570" t="s">
        <v>6807</v>
      </c>
      <c r="B1548" s="570" t="s">
        <v>6808</v>
      </c>
      <c r="C1548" s="570" t="s">
        <v>6795</v>
      </c>
      <c r="D1548" s="570" t="s">
        <v>6768</v>
      </c>
      <c r="E1548" s="570" t="s">
        <v>203</v>
      </c>
      <c r="F1548" s="570">
        <v>24</v>
      </c>
      <c r="G1548" s="570">
        <v>24</v>
      </c>
      <c r="H1548" s="570">
        <v>132</v>
      </c>
      <c r="I1548" s="569"/>
      <c r="J1548" s="121"/>
      <c r="K1548" s="121"/>
      <c r="L1548" s="121"/>
      <c r="M1548" s="570"/>
      <c r="N1548" s="569"/>
      <c r="O1548" s="569"/>
      <c r="P1548" s="569"/>
      <c r="Q1548" s="121"/>
      <c r="R1548" s="121" t="s">
        <v>6808</v>
      </c>
      <c r="S1548" s="121" t="s">
        <v>2742</v>
      </c>
      <c r="T1548" s="121" t="s">
        <v>3186</v>
      </c>
      <c r="U1548" s="121">
        <v>0</v>
      </c>
      <c r="V1548" s="121" t="s">
        <v>3164</v>
      </c>
      <c r="W1548" s="121" t="s">
        <v>2969</v>
      </c>
      <c r="X1548" s="121" t="s">
        <v>2410</v>
      </c>
      <c r="Y1548" s="121" t="s">
        <v>2465</v>
      </c>
      <c r="Z1548" s="121" t="s">
        <v>3155</v>
      </c>
      <c r="AA1548" s="121" t="s">
        <v>3169</v>
      </c>
      <c r="AB1548" s="121" t="s">
        <v>3232</v>
      </c>
      <c r="AC1548" s="121" t="s">
        <v>2103</v>
      </c>
      <c r="AD1548" s="121" t="s">
        <v>2747</v>
      </c>
      <c r="AE1548" s="121" t="s">
        <v>3094</v>
      </c>
      <c r="AF1548" s="121"/>
      <c r="AG1548" s="121"/>
      <c r="AH1548" s="121"/>
      <c r="AI1548" s="551"/>
      <c r="AJ1548" s="551"/>
      <c r="AK1548" s="551"/>
      <c r="AL1548" s="551"/>
      <c r="AM1548" s="551"/>
      <c r="AN1548" s="551"/>
      <c r="AO1548" s="551"/>
      <c r="AP1548" s="551"/>
      <c r="AQ1548" s="551"/>
      <c r="AR1548" s="551"/>
      <c r="AS1548" s="551"/>
      <c r="AT1548" s="551"/>
      <c r="AU1548" s="551"/>
      <c r="AV1548" s="551"/>
      <c r="AW1548" s="551"/>
      <c r="AX1548" s="551"/>
    </row>
    <row r="1549">
      <c r="A1549" s="570" t="s">
        <v>6807</v>
      </c>
      <c r="B1549" s="570" t="s">
        <v>6809</v>
      </c>
      <c r="C1549" s="570" t="s">
        <v>6795</v>
      </c>
      <c r="D1549" s="570" t="s">
        <v>6768</v>
      </c>
      <c r="E1549" s="570" t="s">
        <v>203</v>
      </c>
      <c r="F1549" s="570">
        <v>12</v>
      </c>
      <c r="G1549" s="570">
        <v>24</v>
      </c>
      <c r="H1549" s="570">
        <v>150</v>
      </c>
      <c r="I1549" s="569"/>
      <c r="J1549" s="121"/>
      <c r="K1549" s="121"/>
      <c r="L1549" s="121"/>
      <c r="M1549" s="570"/>
      <c r="N1549" s="569"/>
      <c r="O1549" s="569"/>
      <c r="P1549" s="569"/>
      <c r="Q1549" s="121"/>
      <c r="R1549" s="121" t="s">
        <v>6809</v>
      </c>
      <c r="S1549" s="121" t="s">
        <v>2742</v>
      </c>
      <c r="T1549" s="121" t="s">
        <v>3163</v>
      </c>
      <c r="U1549" s="121">
        <v>0</v>
      </c>
      <c r="V1549" s="121" t="s">
        <v>3164</v>
      </c>
      <c r="W1549" s="121">
        <v>0</v>
      </c>
      <c r="X1549" s="121" t="s">
        <v>2410</v>
      </c>
      <c r="Y1549" s="121" t="s">
        <v>2465</v>
      </c>
      <c r="Z1549" s="121">
        <v>0</v>
      </c>
      <c r="AA1549" s="121">
        <v>0</v>
      </c>
      <c r="AB1549" s="121">
        <v>0</v>
      </c>
      <c r="AC1549" s="121">
        <v>0</v>
      </c>
      <c r="AD1549" s="121">
        <v>0</v>
      </c>
      <c r="AE1549" s="121">
        <v>0</v>
      </c>
      <c r="AF1549" s="121"/>
      <c r="AG1549" s="121"/>
      <c r="AH1549" s="121"/>
      <c r="AI1549" s="551"/>
      <c r="AJ1549" s="551"/>
      <c r="AK1549" s="551"/>
      <c r="AL1549" s="551"/>
      <c r="AM1549" s="551"/>
      <c r="AN1549" s="551"/>
      <c r="AO1549" s="551"/>
      <c r="AP1549" s="551"/>
      <c r="AQ1549" s="551"/>
      <c r="AR1549" s="551"/>
      <c r="AS1549" s="551"/>
      <c r="AT1549" s="551"/>
      <c r="AU1549" s="551"/>
      <c r="AV1549" s="551"/>
      <c r="AW1549" s="551"/>
      <c r="AX1549" s="551"/>
    </row>
    <row r="1550">
      <c r="A1550" s="570" t="s">
        <v>6807</v>
      </c>
      <c r="B1550" s="570" t="s">
        <v>6810</v>
      </c>
      <c r="C1550" s="570" t="s">
        <v>6795</v>
      </c>
      <c r="D1550" s="570" t="s">
        <v>6768</v>
      </c>
      <c r="E1550" s="570" t="s">
        <v>203</v>
      </c>
      <c r="F1550" s="570">
        <v>12</v>
      </c>
      <c r="G1550" s="570">
        <v>24</v>
      </c>
      <c r="H1550" s="570">
        <v>152</v>
      </c>
      <c r="I1550" s="569"/>
      <c r="J1550" s="121"/>
      <c r="K1550" s="121"/>
      <c r="L1550" s="121"/>
      <c r="M1550" s="570"/>
      <c r="N1550" s="569"/>
      <c r="O1550" s="569"/>
      <c r="P1550" s="569"/>
      <c r="Q1550" s="121"/>
      <c r="R1550" s="121" t="s">
        <v>6810</v>
      </c>
      <c r="S1550" s="121" t="s">
        <v>2742</v>
      </c>
      <c r="T1550" s="121" t="s">
        <v>3163</v>
      </c>
      <c r="U1550" s="121">
        <v>0</v>
      </c>
      <c r="V1550" s="121" t="s">
        <v>3164</v>
      </c>
      <c r="W1550" s="121" t="s">
        <v>2869</v>
      </c>
      <c r="X1550" s="121" t="s">
        <v>2410</v>
      </c>
      <c r="Y1550" s="121" t="s">
        <v>2465</v>
      </c>
      <c r="Z1550" s="121" t="s">
        <v>2744</v>
      </c>
      <c r="AA1550" s="121" t="s">
        <v>2745</v>
      </c>
      <c r="AB1550" s="121" t="s">
        <v>6811</v>
      </c>
      <c r="AC1550" s="121" t="s">
        <v>2103</v>
      </c>
      <c r="AD1550" s="121" t="s">
        <v>2747</v>
      </c>
      <c r="AE1550" s="121" t="s">
        <v>3362</v>
      </c>
      <c r="AF1550" s="121"/>
      <c r="AG1550" s="121"/>
      <c r="AH1550" s="121"/>
      <c r="AI1550" s="551"/>
      <c r="AJ1550" s="551"/>
      <c r="AK1550" s="551"/>
      <c r="AL1550" s="551"/>
      <c r="AM1550" s="551"/>
      <c r="AN1550" s="551"/>
      <c r="AO1550" s="551"/>
      <c r="AP1550" s="551"/>
      <c r="AQ1550" s="551"/>
      <c r="AR1550" s="551"/>
      <c r="AS1550" s="551"/>
      <c r="AT1550" s="551"/>
      <c r="AU1550" s="551"/>
      <c r="AV1550" s="551"/>
      <c r="AW1550" s="551"/>
      <c r="AX1550" s="551"/>
    </row>
    <row r="1551">
      <c r="A1551" s="570" t="s">
        <v>6807</v>
      </c>
      <c r="B1551" s="570" t="s">
        <v>6812</v>
      </c>
      <c r="C1551" s="570" t="s">
        <v>6795</v>
      </c>
      <c r="D1551" s="570" t="s">
        <v>6768</v>
      </c>
      <c r="E1551" s="570" t="s">
        <v>203</v>
      </c>
      <c r="F1551" s="570">
        <v>12</v>
      </c>
      <c r="G1551" s="570">
        <v>24</v>
      </c>
      <c r="H1551" s="570">
        <v>150</v>
      </c>
      <c r="I1551" s="569"/>
      <c r="J1551" s="121"/>
      <c r="K1551" s="121"/>
      <c r="L1551" s="121"/>
      <c r="M1551" s="570"/>
      <c r="N1551" s="569"/>
      <c r="O1551" s="569"/>
      <c r="P1551" s="569"/>
      <c r="Q1551" s="121"/>
      <c r="R1551" s="121" t="s">
        <v>6812</v>
      </c>
      <c r="S1551" s="121" t="s">
        <v>2742</v>
      </c>
      <c r="T1551" s="121" t="s">
        <v>3163</v>
      </c>
      <c r="U1551" s="121">
        <v>0</v>
      </c>
      <c r="V1551" s="121" t="s">
        <v>3164</v>
      </c>
      <c r="W1551" s="121">
        <v>0</v>
      </c>
      <c r="X1551" s="121" t="s">
        <v>2410</v>
      </c>
      <c r="Y1551" s="121" t="s">
        <v>2465</v>
      </c>
      <c r="Z1551" s="121">
        <v>0</v>
      </c>
      <c r="AA1551" s="121">
        <v>0</v>
      </c>
      <c r="AB1551" s="121">
        <v>0</v>
      </c>
      <c r="AC1551" s="121">
        <v>0</v>
      </c>
      <c r="AD1551" s="121">
        <v>0</v>
      </c>
      <c r="AE1551" s="121">
        <v>0</v>
      </c>
      <c r="AF1551" s="121"/>
      <c r="AG1551" s="121"/>
      <c r="AH1551" s="121"/>
      <c r="AI1551" s="551"/>
      <c r="AJ1551" s="551"/>
      <c r="AK1551" s="551"/>
      <c r="AL1551" s="551"/>
      <c r="AM1551" s="551"/>
      <c r="AN1551" s="551"/>
      <c r="AO1551" s="551"/>
      <c r="AP1551" s="551"/>
      <c r="AQ1551" s="551"/>
      <c r="AR1551" s="551"/>
      <c r="AS1551" s="551"/>
      <c r="AT1551" s="551"/>
      <c r="AU1551" s="551"/>
      <c r="AV1551" s="551"/>
      <c r="AW1551" s="551"/>
      <c r="AX1551" s="551"/>
    </row>
    <row r="1552">
      <c r="A1552" s="570" t="s">
        <v>6807</v>
      </c>
      <c r="B1552" s="570" t="s">
        <v>6813</v>
      </c>
      <c r="C1552" s="570" t="s">
        <v>6795</v>
      </c>
      <c r="D1552" s="570" t="s">
        <v>6768</v>
      </c>
      <c r="E1552" s="570" t="s">
        <v>203</v>
      </c>
      <c r="F1552" s="570">
        <v>12</v>
      </c>
      <c r="G1552" s="570">
        <v>24</v>
      </c>
      <c r="H1552" s="570">
        <v>150</v>
      </c>
      <c r="I1552" s="569"/>
      <c r="J1552" s="121"/>
      <c r="K1552" s="121"/>
      <c r="L1552" s="121"/>
      <c r="M1552" s="570"/>
      <c r="N1552" s="569"/>
      <c r="O1552" s="569"/>
      <c r="P1552" s="569"/>
      <c r="Q1552" s="121"/>
      <c r="R1552" s="121" t="s">
        <v>6813</v>
      </c>
      <c r="S1552" s="121" t="s">
        <v>2742</v>
      </c>
      <c r="T1552" s="121" t="s">
        <v>3163</v>
      </c>
      <c r="U1552" s="121">
        <v>0</v>
      </c>
      <c r="V1552" s="121" t="s">
        <v>3164</v>
      </c>
      <c r="W1552" s="121">
        <v>0</v>
      </c>
      <c r="X1552" s="121" t="s">
        <v>2410</v>
      </c>
      <c r="Y1552" s="121" t="s">
        <v>2465</v>
      </c>
      <c r="Z1552" s="121">
        <v>0</v>
      </c>
      <c r="AA1552" s="121">
        <v>0</v>
      </c>
      <c r="AB1552" s="121">
        <v>0</v>
      </c>
      <c r="AC1552" s="121">
        <v>0</v>
      </c>
      <c r="AD1552" s="121">
        <v>0</v>
      </c>
      <c r="AE1552" s="121">
        <v>0</v>
      </c>
      <c r="AF1552" s="121"/>
      <c r="AG1552" s="121"/>
      <c r="AH1552" s="121"/>
      <c r="AI1552" s="551"/>
      <c r="AJ1552" s="551"/>
      <c r="AK1552" s="551"/>
      <c r="AL1552" s="551"/>
      <c r="AM1552" s="551"/>
      <c r="AN1552" s="551"/>
      <c r="AO1552" s="551"/>
      <c r="AP1552" s="551"/>
      <c r="AQ1552" s="551"/>
      <c r="AR1552" s="551"/>
      <c r="AS1552" s="551"/>
      <c r="AT1552" s="551"/>
      <c r="AU1552" s="551"/>
      <c r="AV1552" s="551"/>
      <c r="AW1552" s="551"/>
      <c r="AX1552" s="551"/>
    </row>
    <row r="1553">
      <c r="A1553" s="570" t="s">
        <v>6807</v>
      </c>
      <c r="B1553" s="570" t="s">
        <v>6814</v>
      </c>
      <c r="C1553" s="570" t="s">
        <v>6795</v>
      </c>
      <c r="D1553" s="570" t="s">
        <v>6768</v>
      </c>
      <c r="E1553" s="570" t="s">
        <v>203</v>
      </c>
      <c r="F1553" s="570">
        <v>24</v>
      </c>
      <c r="G1553" s="570">
        <v>24</v>
      </c>
      <c r="H1553" s="570">
        <v>682</v>
      </c>
      <c r="I1553" s="569"/>
      <c r="J1553" s="121"/>
      <c r="K1553" s="121"/>
      <c r="L1553" s="121"/>
      <c r="M1553" s="570"/>
      <c r="N1553" s="569"/>
      <c r="O1553" s="569"/>
      <c r="P1553" s="569"/>
      <c r="Q1553" s="121"/>
      <c r="R1553" s="121" t="s">
        <v>6814</v>
      </c>
      <c r="S1553" s="121" t="s">
        <v>2742</v>
      </c>
      <c r="T1553" s="121" t="s">
        <v>3163</v>
      </c>
      <c r="U1553" s="121">
        <v>0</v>
      </c>
      <c r="V1553" s="121" t="s">
        <v>3164</v>
      </c>
      <c r="W1553" s="121" t="s">
        <v>2950</v>
      </c>
      <c r="X1553" s="121" t="s">
        <v>2410</v>
      </c>
      <c r="Y1553" s="121" t="s">
        <v>2465</v>
      </c>
      <c r="Z1553" s="121" t="s">
        <v>2744</v>
      </c>
      <c r="AA1553" s="121" t="s">
        <v>2751</v>
      </c>
      <c r="AB1553" s="121" t="s">
        <v>3316</v>
      </c>
      <c r="AC1553" s="121" t="s">
        <v>2103</v>
      </c>
      <c r="AD1553" s="121" t="s">
        <v>2747</v>
      </c>
      <c r="AE1553" s="121" t="s">
        <v>3063</v>
      </c>
      <c r="AF1553" s="121"/>
      <c r="AG1553" s="121"/>
      <c r="AH1553" s="121"/>
      <c r="AI1553" s="551"/>
      <c r="AJ1553" s="551"/>
      <c r="AK1553" s="551"/>
      <c r="AL1553" s="551"/>
      <c r="AM1553" s="551"/>
      <c r="AN1553" s="551"/>
      <c r="AO1553" s="551"/>
      <c r="AP1553" s="551"/>
      <c r="AQ1553" s="551"/>
      <c r="AR1553" s="551"/>
      <c r="AS1553" s="551"/>
      <c r="AT1553" s="551"/>
      <c r="AU1553" s="551"/>
      <c r="AV1553" s="551"/>
      <c r="AW1553" s="551"/>
      <c r="AX1553" s="551"/>
    </row>
    <row r="1554">
      <c r="A1554" s="570" t="s">
        <v>6807</v>
      </c>
      <c r="B1554" s="570" t="s">
        <v>6815</v>
      </c>
      <c r="C1554" s="570" t="s">
        <v>6795</v>
      </c>
      <c r="D1554" s="570" t="s">
        <v>6768</v>
      </c>
      <c r="E1554" s="570" t="s">
        <v>203</v>
      </c>
      <c r="F1554" s="570">
        <v>24</v>
      </c>
      <c r="G1554" s="570">
        <v>24</v>
      </c>
      <c r="H1554" s="570">
        <v>682</v>
      </c>
      <c r="I1554" s="569"/>
      <c r="J1554" s="121"/>
      <c r="K1554" s="121"/>
      <c r="L1554" s="121"/>
      <c r="M1554" s="570"/>
      <c r="N1554" s="569"/>
      <c r="O1554" s="569"/>
      <c r="P1554" s="569"/>
      <c r="Q1554" s="121"/>
      <c r="R1554" s="121" t="s">
        <v>6815</v>
      </c>
      <c r="S1554" s="121" t="s">
        <v>2742</v>
      </c>
      <c r="T1554" s="121" t="s">
        <v>3163</v>
      </c>
      <c r="U1554" s="121">
        <v>0</v>
      </c>
      <c r="V1554" s="121" t="s">
        <v>3164</v>
      </c>
      <c r="W1554" s="121" t="s">
        <v>3071</v>
      </c>
      <c r="X1554" s="121" t="s">
        <v>2410</v>
      </c>
      <c r="Y1554" s="121" t="s">
        <v>2465</v>
      </c>
      <c r="Z1554" s="121" t="s">
        <v>3155</v>
      </c>
      <c r="AA1554" s="121" t="s">
        <v>3092</v>
      </c>
      <c r="AB1554" s="121" t="s">
        <v>6816</v>
      </c>
      <c r="AC1554" s="121" t="s">
        <v>2103</v>
      </c>
      <c r="AD1554" s="121" t="s">
        <v>2747</v>
      </c>
      <c r="AE1554" s="121" t="s">
        <v>3748</v>
      </c>
      <c r="AF1554" s="121"/>
      <c r="AG1554" s="121"/>
      <c r="AH1554" s="121"/>
      <c r="AI1554" s="551"/>
      <c r="AJ1554" s="551"/>
      <c r="AK1554" s="551"/>
      <c r="AL1554" s="551"/>
      <c r="AM1554" s="551"/>
      <c r="AN1554" s="551"/>
      <c r="AO1554" s="551"/>
      <c r="AP1554" s="551"/>
      <c r="AQ1554" s="551"/>
      <c r="AR1554" s="551"/>
      <c r="AS1554" s="551"/>
      <c r="AT1554" s="551"/>
      <c r="AU1554" s="551"/>
      <c r="AV1554" s="551"/>
      <c r="AW1554" s="551"/>
      <c r="AX1554" s="551"/>
    </row>
    <row r="1555">
      <c r="A1555" s="570" t="s">
        <v>6807</v>
      </c>
      <c r="B1555" s="570" t="s">
        <v>6817</v>
      </c>
      <c r="C1555" s="570" t="s">
        <v>6795</v>
      </c>
      <c r="D1555" s="570" t="s">
        <v>6768</v>
      </c>
      <c r="E1555" s="570" t="s">
        <v>203</v>
      </c>
      <c r="F1555" s="570">
        <v>16</v>
      </c>
      <c r="G1555" s="570">
        <v>32</v>
      </c>
      <c r="H1555" s="570">
        <v>340</v>
      </c>
      <c r="I1555" s="569"/>
      <c r="J1555" s="121"/>
      <c r="K1555" s="121"/>
      <c r="L1555" s="121"/>
      <c r="M1555" s="570"/>
      <c r="N1555" s="569"/>
      <c r="O1555" s="569"/>
      <c r="P1555" s="569"/>
      <c r="Q1555" s="121"/>
      <c r="R1555" s="121" t="s">
        <v>6817</v>
      </c>
      <c r="S1555" s="121" t="s">
        <v>2742</v>
      </c>
      <c r="T1555" s="121" t="s">
        <v>3163</v>
      </c>
      <c r="U1555" s="121">
        <v>0</v>
      </c>
      <c r="V1555" s="121" t="s">
        <v>3164</v>
      </c>
      <c r="W1555" s="121">
        <v>0</v>
      </c>
      <c r="X1555" s="121" t="s">
        <v>2410</v>
      </c>
      <c r="Y1555" s="121" t="s">
        <v>2465</v>
      </c>
      <c r="Z1555" s="121">
        <v>0</v>
      </c>
      <c r="AA1555" s="121">
        <v>0</v>
      </c>
      <c r="AB1555" s="121">
        <v>0</v>
      </c>
      <c r="AC1555" s="121">
        <v>0</v>
      </c>
      <c r="AD1555" s="121">
        <v>0</v>
      </c>
      <c r="AE1555" s="121">
        <v>0</v>
      </c>
      <c r="AF1555" s="121"/>
      <c r="AG1555" s="121"/>
      <c r="AH1555" s="121"/>
      <c r="AI1555" s="551"/>
      <c r="AJ1555" s="551"/>
      <c r="AK1555" s="551"/>
      <c r="AL1555" s="551"/>
      <c r="AM1555" s="551"/>
      <c r="AN1555" s="551"/>
      <c r="AO1555" s="551"/>
      <c r="AP1555" s="551"/>
      <c r="AQ1555" s="551"/>
      <c r="AR1555" s="551"/>
      <c r="AS1555" s="551"/>
      <c r="AT1555" s="551"/>
      <c r="AU1555" s="551"/>
      <c r="AV1555" s="551"/>
      <c r="AW1555" s="551"/>
      <c r="AX1555" s="551"/>
    </row>
    <row r="1556">
      <c r="A1556" s="570" t="s">
        <v>6807</v>
      </c>
      <c r="B1556" s="570" t="s">
        <v>6818</v>
      </c>
      <c r="C1556" s="570" t="s">
        <v>6795</v>
      </c>
      <c r="D1556" s="570" t="s">
        <v>6768</v>
      </c>
      <c r="E1556" s="570" t="s">
        <v>203</v>
      </c>
      <c r="F1556" s="570">
        <v>16</v>
      </c>
      <c r="G1556" s="570">
        <v>16</v>
      </c>
      <c r="H1556" s="570">
        <v>340</v>
      </c>
      <c r="I1556" s="569"/>
      <c r="J1556" s="121"/>
      <c r="K1556" s="121"/>
      <c r="L1556" s="121"/>
      <c r="M1556" s="570"/>
      <c r="N1556" s="569"/>
      <c r="O1556" s="569"/>
      <c r="P1556" s="569"/>
      <c r="Q1556" s="121"/>
      <c r="R1556" s="121" t="s">
        <v>6818</v>
      </c>
      <c r="S1556" s="121" t="s">
        <v>2742</v>
      </c>
      <c r="T1556" s="121" t="s">
        <v>3163</v>
      </c>
      <c r="U1556" s="121">
        <v>0</v>
      </c>
      <c r="V1556" s="121" t="s">
        <v>3164</v>
      </c>
      <c r="W1556" s="121">
        <v>0</v>
      </c>
      <c r="X1556" s="121" t="s">
        <v>2410</v>
      </c>
      <c r="Y1556" s="121" t="s">
        <v>2465</v>
      </c>
      <c r="Z1556" s="121">
        <v>0</v>
      </c>
      <c r="AA1556" s="121">
        <v>0</v>
      </c>
      <c r="AB1556" s="121">
        <v>0</v>
      </c>
      <c r="AC1556" s="121">
        <v>0</v>
      </c>
      <c r="AD1556" s="121">
        <v>0</v>
      </c>
      <c r="AE1556" s="121">
        <v>0</v>
      </c>
      <c r="AF1556" s="121"/>
      <c r="AG1556" s="121"/>
      <c r="AH1556" s="121"/>
      <c r="AI1556" s="551"/>
      <c r="AJ1556" s="551"/>
      <c r="AK1556" s="551"/>
      <c r="AL1556" s="551"/>
      <c r="AM1556" s="551"/>
      <c r="AN1556" s="551"/>
      <c r="AO1556" s="551"/>
      <c r="AP1556" s="551"/>
      <c r="AQ1556" s="551"/>
      <c r="AR1556" s="551"/>
      <c r="AS1556" s="551"/>
      <c r="AT1556" s="551"/>
      <c r="AU1556" s="551"/>
      <c r="AV1556" s="551"/>
      <c r="AW1556" s="551"/>
      <c r="AX1556" s="551"/>
    </row>
    <row r="1557">
      <c r="A1557" s="570" t="s">
        <v>6807</v>
      </c>
      <c r="B1557" s="570" t="s">
        <v>6819</v>
      </c>
      <c r="C1557" s="570" t="s">
        <v>6795</v>
      </c>
      <c r="D1557" s="570" t="s">
        <v>6768</v>
      </c>
      <c r="E1557" s="570" t="s">
        <v>203</v>
      </c>
      <c r="F1557" s="570">
        <v>8</v>
      </c>
      <c r="G1557" s="570">
        <v>16</v>
      </c>
      <c r="H1557" s="570">
        <v>502</v>
      </c>
      <c r="I1557" s="569"/>
      <c r="J1557" s="121"/>
      <c r="K1557" s="121"/>
      <c r="L1557" s="121"/>
      <c r="M1557" s="570"/>
      <c r="N1557" s="569"/>
      <c r="O1557" s="569"/>
      <c r="P1557" s="569"/>
      <c r="Q1557" s="121"/>
      <c r="R1557" s="121" t="s">
        <v>6820</v>
      </c>
      <c r="S1557" s="121" t="s">
        <v>2742</v>
      </c>
      <c r="T1557" s="121" t="s">
        <v>3186</v>
      </c>
      <c r="U1557" s="121">
        <v>0</v>
      </c>
      <c r="V1557" s="121" t="s">
        <v>3164</v>
      </c>
      <c r="W1557" s="121" t="s">
        <v>2949</v>
      </c>
      <c r="X1557" s="121" t="s">
        <v>2410</v>
      </c>
      <c r="Y1557" s="121" t="s">
        <v>2465</v>
      </c>
      <c r="Z1557" s="121" t="s">
        <v>3155</v>
      </c>
      <c r="AA1557" s="121" t="s">
        <v>3222</v>
      </c>
      <c r="AB1557" s="121" t="s">
        <v>3725</v>
      </c>
      <c r="AC1557" s="121" t="s">
        <v>2103</v>
      </c>
      <c r="AD1557" s="121" t="s">
        <v>3224</v>
      </c>
      <c r="AE1557" s="121" t="s">
        <v>3228</v>
      </c>
      <c r="AF1557" s="121"/>
      <c r="AG1557" s="121"/>
      <c r="AH1557" s="121"/>
      <c r="AI1557" s="551"/>
      <c r="AJ1557" s="551"/>
      <c r="AK1557" s="551"/>
      <c r="AL1557" s="551"/>
      <c r="AM1557" s="551"/>
      <c r="AN1557" s="551"/>
      <c r="AO1557" s="551"/>
      <c r="AP1557" s="551"/>
      <c r="AQ1557" s="551"/>
      <c r="AR1557" s="551"/>
      <c r="AS1557" s="551"/>
      <c r="AT1557" s="551"/>
      <c r="AU1557" s="551"/>
      <c r="AV1557" s="551"/>
      <c r="AW1557" s="551"/>
      <c r="AX1557" s="551"/>
    </row>
    <row r="1558">
      <c r="A1558" s="570" t="s">
        <v>6807</v>
      </c>
      <c r="B1558" s="570" t="s">
        <v>6821</v>
      </c>
      <c r="C1558" s="570" t="s">
        <v>6795</v>
      </c>
      <c r="D1558" s="570" t="s">
        <v>6768</v>
      </c>
      <c r="E1558" s="570" t="s">
        <v>203</v>
      </c>
      <c r="F1558" s="570">
        <v>8</v>
      </c>
      <c r="G1558" s="570">
        <v>16</v>
      </c>
      <c r="H1558" s="570">
        <v>502</v>
      </c>
      <c r="I1558" s="569"/>
      <c r="J1558" s="121"/>
      <c r="K1558" s="121"/>
      <c r="L1558" s="121"/>
      <c r="M1558" s="570"/>
      <c r="N1558" s="569"/>
      <c r="O1558" s="569"/>
      <c r="P1558" s="569"/>
      <c r="Q1558" s="121"/>
      <c r="R1558" s="121" t="s">
        <v>6821</v>
      </c>
      <c r="S1558" s="121" t="s">
        <v>2742</v>
      </c>
      <c r="T1558" s="121" t="s">
        <v>3186</v>
      </c>
      <c r="U1558" s="121">
        <v>0</v>
      </c>
      <c r="V1558" s="121" t="s">
        <v>3164</v>
      </c>
      <c r="W1558" s="121" t="s">
        <v>2767</v>
      </c>
      <c r="X1558" s="121" t="s">
        <v>2410</v>
      </c>
      <c r="Y1558" s="121" t="s">
        <v>2465</v>
      </c>
      <c r="Z1558" s="121" t="s">
        <v>3155</v>
      </c>
      <c r="AA1558" s="121" t="s">
        <v>3222</v>
      </c>
      <c r="AB1558" s="121" t="s">
        <v>3223</v>
      </c>
      <c r="AC1558" s="121" t="s">
        <v>2103</v>
      </c>
      <c r="AD1558" s="121" t="s">
        <v>3224</v>
      </c>
      <c r="AE1558" s="121" t="s">
        <v>3225</v>
      </c>
      <c r="AF1558" s="121"/>
      <c r="AG1558" s="121"/>
      <c r="AH1558" s="121"/>
      <c r="AI1558" s="551"/>
      <c r="AJ1558" s="551"/>
      <c r="AK1558" s="551"/>
      <c r="AL1558" s="551"/>
      <c r="AM1558" s="551"/>
      <c r="AN1558" s="551"/>
      <c r="AO1558" s="551"/>
      <c r="AP1558" s="551"/>
      <c r="AQ1558" s="551"/>
      <c r="AR1558" s="551"/>
      <c r="AS1558" s="551"/>
      <c r="AT1558" s="551"/>
      <c r="AU1558" s="551"/>
      <c r="AV1558" s="551"/>
      <c r="AW1558" s="551"/>
      <c r="AX1558" s="551"/>
    </row>
    <row r="1559">
      <c r="A1559" s="570" t="s">
        <v>6807</v>
      </c>
      <c r="B1559" s="570" t="s">
        <v>6822</v>
      </c>
      <c r="C1559" s="570" t="s">
        <v>6795</v>
      </c>
      <c r="D1559" s="570" t="s">
        <v>6768</v>
      </c>
      <c r="E1559" s="570" t="s">
        <v>203</v>
      </c>
      <c r="F1559" s="570">
        <v>16</v>
      </c>
      <c r="G1559" s="570">
        <v>8</v>
      </c>
      <c r="H1559" s="570">
        <v>160</v>
      </c>
      <c r="I1559" s="569"/>
      <c r="J1559" s="121"/>
      <c r="K1559" s="121"/>
      <c r="L1559" s="121"/>
      <c r="M1559" s="570"/>
      <c r="N1559" s="569"/>
      <c r="O1559" s="569"/>
      <c r="P1559" s="569"/>
      <c r="Q1559" s="121"/>
      <c r="R1559" s="121" t="s">
        <v>6822</v>
      </c>
      <c r="S1559" s="121" t="s">
        <v>2742</v>
      </c>
      <c r="T1559" s="121" t="s">
        <v>3163</v>
      </c>
      <c r="U1559" s="121">
        <v>0</v>
      </c>
      <c r="V1559" s="121" t="s">
        <v>6823</v>
      </c>
      <c r="W1559" s="121">
        <v>0</v>
      </c>
      <c r="X1559" s="121" t="s">
        <v>2410</v>
      </c>
      <c r="Y1559" s="121" t="s">
        <v>2465</v>
      </c>
      <c r="Z1559" s="121">
        <v>0</v>
      </c>
      <c r="AA1559" s="121">
        <v>0</v>
      </c>
      <c r="AB1559" s="121">
        <v>0</v>
      </c>
      <c r="AC1559" s="121">
        <v>0</v>
      </c>
      <c r="AD1559" s="121">
        <v>0</v>
      </c>
      <c r="AE1559" s="121">
        <v>0</v>
      </c>
      <c r="AF1559" s="121"/>
      <c r="AG1559" s="121"/>
      <c r="AH1559" s="121"/>
      <c r="AI1559" s="551"/>
      <c r="AJ1559" s="551"/>
      <c r="AK1559" s="551"/>
      <c r="AL1559" s="551"/>
      <c r="AM1559" s="551"/>
      <c r="AN1559" s="551"/>
      <c r="AO1559" s="551"/>
      <c r="AP1559" s="551"/>
      <c r="AQ1559" s="551"/>
      <c r="AR1559" s="551"/>
      <c r="AS1559" s="551"/>
      <c r="AT1559" s="551"/>
      <c r="AU1559" s="551"/>
      <c r="AV1559" s="551"/>
      <c r="AW1559" s="551"/>
      <c r="AX1559" s="551"/>
    </row>
    <row r="1560">
      <c r="A1560" s="570" t="s">
        <v>6807</v>
      </c>
      <c r="B1560" s="570" t="s">
        <v>6824</v>
      </c>
      <c r="C1560" s="570" t="s">
        <v>6795</v>
      </c>
      <c r="D1560" s="570" t="s">
        <v>6768</v>
      </c>
      <c r="E1560" s="570" t="s">
        <v>203</v>
      </c>
      <c r="F1560" s="570">
        <v>16</v>
      </c>
      <c r="G1560" s="570">
        <v>8</v>
      </c>
      <c r="H1560" s="570">
        <v>160</v>
      </c>
      <c r="I1560" s="569"/>
      <c r="J1560" s="121"/>
      <c r="K1560" s="121"/>
      <c r="L1560" s="121"/>
      <c r="M1560" s="570"/>
      <c r="N1560" s="569"/>
      <c r="O1560" s="569"/>
      <c r="P1560" s="569"/>
      <c r="Q1560" s="121"/>
      <c r="R1560" s="121" t="s">
        <v>6824</v>
      </c>
      <c r="S1560" s="121" t="s">
        <v>2742</v>
      </c>
      <c r="T1560" s="121" t="s">
        <v>3163</v>
      </c>
      <c r="U1560" s="121">
        <v>0</v>
      </c>
      <c r="V1560" s="121" t="s">
        <v>6823</v>
      </c>
      <c r="W1560" s="121">
        <v>0</v>
      </c>
      <c r="X1560" s="121" t="s">
        <v>2410</v>
      </c>
      <c r="Y1560" s="121" t="s">
        <v>2465</v>
      </c>
      <c r="Z1560" s="121">
        <v>0</v>
      </c>
      <c r="AA1560" s="121">
        <v>0</v>
      </c>
      <c r="AB1560" s="121">
        <v>0</v>
      </c>
      <c r="AC1560" s="121">
        <v>0</v>
      </c>
      <c r="AD1560" s="121">
        <v>0</v>
      </c>
      <c r="AE1560" s="121">
        <v>0</v>
      </c>
      <c r="AF1560" s="121"/>
      <c r="AG1560" s="121"/>
      <c r="AH1560" s="121"/>
      <c r="AI1560" s="551"/>
      <c r="AJ1560" s="551"/>
      <c r="AK1560" s="551"/>
      <c r="AL1560" s="551"/>
      <c r="AM1560" s="551"/>
      <c r="AN1560" s="551"/>
      <c r="AO1560" s="551"/>
      <c r="AP1560" s="551"/>
      <c r="AQ1560" s="551"/>
      <c r="AR1560" s="551"/>
      <c r="AS1560" s="551"/>
      <c r="AT1560" s="551"/>
      <c r="AU1560" s="551"/>
      <c r="AV1560" s="551"/>
      <c r="AW1560" s="551"/>
      <c r="AX1560" s="551"/>
    </row>
    <row r="1561">
      <c r="A1561" s="570" t="s">
        <v>6807</v>
      </c>
      <c r="B1561" s="570" t="s">
        <v>6825</v>
      </c>
      <c r="C1561" s="570" t="s">
        <v>6795</v>
      </c>
      <c r="D1561" s="570" t="s">
        <v>6768</v>
      </c>
      <c r="E1561" s="570" t="s">
        <v>203</v>
      </c>
      <c r="F1561" s="570">
        <v>6</v>
      </c>
      <c r="G1561" s="570">
        <v>24</v>
      </c>
      <c r="H1561" s="570">
        <v>310</v>
      </c>
      <c r="I1561" s="569"/>
      <c r="J1561" s="121"/>
      <c r="K1561" s="121"/>
      <c r="L1561" s="121"/>
      <c r="M1561" s="570"/>
      <c r="N1561" s="569"/>
      <c r="O1561" s="569"/>
      <c r="P1561" s="569"/>
      <c r="Q1561" s="121"/>
      <c r="R1561" s="121" t="s">
        <v>6826</v>
      </c>
      <c r="S1561" s="121" t="s">
        <v>2742</v>
      </c>
      <c r="T1561" s="121" t="s">
        <v>2766</v>
      </c>
      <c r="U1561" s="121">
        <v>0</v>
      </c>
      <c r="V1561" s="121" t="s">
        <v>3071</v>
      </c>
      <c r="W1561" s="121" t="s">
        <v>2869</v>
      </c>
      <c r="X1561" s="121" t="s">
        <v>2410</v>
      </c>
      <c r="Y1561" s="121" t="s">
        <v>2465</v>
      </c>
      <c r="Z1561" s="121" t="s">
        <v>2785</v>
      </c>
      <c r="AA1561" s="121" t="s">
        <v>2786</v>
      </c>
      <c r="AB1561" s="121" t="s">
        <v>4500</v>
      </c>
      <c r="AC1561" s="121" t="s">
        <v>2103</v>
      </c>
      <c r="AD1561" s="121" t="s">
        <v>2788</v>
      </c>
      <c r="AE1561" s="121" t="s">
        <v>2836</v>
      </c>
      <c r="AF1561" s="121"/>
      <c r="AG1561" s="121"/>
      <c r="AH1561" s="121"/>
      <c r="AI1561" s="551"/>
      <c r="AJ1561" s="551"/>
      <c r="AK1561" s="551"/>
      <c r="AL1561" s="551"/>
      <c r="AM1561" s="551"/>
      <c r="AN1561" s="551"/>
      <c r="AO1561" s="551"/>
      <c r="AP1561" s="551"/>
      <c r="AQ1561" s="551"/>
      <c r="AR1561" s="551"/>
      <c r="AS1561" s="551"/>
      <c r="AT1561" s="551"/>
      <c r="AU1561" s="551"/>
      <c r="AV1561" s="551"/>
      <c r="AW1561" s="551"/>
      <c r="AX1561" s="551"/>
    </row>
    <row r="1562">
      <c r="A1562" s="570" t="s">
        <v>6807</v>
      </c>
      <c r="B1562" s="570" t="s">
        <v>6827</v>
      </c>
      <c r="C1562" s="570" t="s">
        <v>6795</v>
      </c>
      <c r="D1562" s="570" t="s">
        <v>6768</v>
      </c>
      <c r="E1562" s="570" t="s">
        <v>203</v>
      </c>
      <c r="F1562" s="570">
        <v>6</v>
      </c>
      <c r="G1562" s="570">
        <v>24</v>
      </c>
      <c r="H1562" s="570">
        <v>310</v>
      </c>
      <c r="I1562" s="569"/>
      <c r="J1562" s="121"/>
      <c r="K1562" s="121"/>
      <c r="L1562" s="121"/>
      <c r="M1562" s="570"/>
      <c r="N1562" s="569"/>
      <c r="O1562" s="569"/>
      <c r="P1562" s="569"/>
      <c r="Q1562" s="121"/>
      <c r="R1562" s="121" t="s">
        <v>6828</v>
      </c>
      <c r="S1562" s="121" t="s">
        <v>2742</v>
      </c>
      <c r="T1562" s="121" t="s">
        <v>2766</v>
      </c>
      <c r="U1562" s="121">
        <v>0</v>
      </c>
      <c r="V1562" s="121" t="s">
        <v>3071</v>
      </c>
      <c r="W1562" s="121" t="s">
        <v>2969</v>
      </c>
      <c r="X1562" s="121" t="s">
        <v>2410</v>
      </c>
      <c r="Y1562" s="121" t="s">
        <v>2465</v>
      </c>
      <c r="Z1562" s="121" t="s">
        <v>2768</v>
      </c>
      <c r="AA1562" s="121" t="s">
        <v>2769</v>
      </c>
      <c r="AB1562" s="121" t="s">
        <v>5833</v>
      </c>
      <c r="AC1562" s="121" t="s">
        <v>2103</v>
      </c>
      <c r="AD1562" s="121" t="s">
        <v>2788</v>
      </c>
      <c r="AE1562" s="121" t="s">
        <v>2858</v>
      </c>
      <c r="AF1562" s="121"/>
      <c r="AG1562" s="121"/>
      <c r="AH1562" s="121"/>
      <c r="AI1562" s="551"/>
      <c r="AJ1562" s="551"/>
      <c r="AK1562" s="551"/>
      <c r="AL1562" s="551"/>
      <c r="AM1562" s="551"/>
      <c r="AN1562" s="551"/>
      <c r="AO1562" s="551"/>
      <c r="AP1562" s="551"/>
      <c r="AQ1562" s="551"/>
      <c r="AR1562" s="551"/>
      <c r="AS1562" s="551"/>
      <c r="AT1562" s="551"/>
      <c r="AU1562" s="551"/>
      <c r="AV1562" s="551"/>
      <c r="AW1562" s="551"/>
      <c r="AX1562" s="551"/>
    </row>
    <row r="1563">
      <c r="A1563" s="570" t="s">
        <v>6807</v>
      </c>
      <c r="B1563" s="570" t="s">
        <v>6829</v>
      </c>
      <c r="C1563" s="570" t="s">
        <v>6795</v>
      </c>
      <c r="D1563" s="570" t="s">
        <v>6768</v>
      </c>
      <c r="E1563" s="570" t="s">
        <v>203</v>
      </c>
      <c r="F1563" s="570">
        <v>6</v>
      </c>
      <c r="G1563" s="570">
        <v>24</v>
      </c>
      <c r="H1563" s="570">
        <v>310</v>
      </c>
      <c r="I1563" s="569"/>
      <c r="J1563" s="121"/>
      <c r="K1563" s="121"/>
      <c r="L1563" s="121"/>
      <c r="M1563" s="570"/>
      <c r="N1563" s="569"/>
      <c r="O1563" s="569"/>
      <c r="P1563" s="569"/>
      <c r="Q1563" s="121"/>
      <c r="R1563" s="121" t="s">
        <v>6830</v>
      </c>
      <c r="S1563" s="121" t="s">
        <v>2742</v>
      </c>
      <c r="T1563" s="121" t="s">
        <v>2766</v>
      </c>
      <c r="U1563" s="121">
        <v>0</v>
      </c>
      <c r="V1563" s="121" t="s">
        <v>3071</v>
      </c>
      <c r="W1563" s="121" t="s">
        <v>2869</v>
      </c>
      <c r="X1563" s="121" t="s">
        <v>2410</v>
      </c>
      <c r="Y1563" s="121" t="s">
        <v>2465</v>
      </c>
      <c r="Z1563" s="121" t="s">
        <v>2768</v>
      </c>
      <c r="AA1563" s="121" t="s">
        <v>2769</v>
      </c>
      <c r="AB1563" s="121" t="s">
        <v>4398</v>
      </c>
      <c r="AC1563" s="121" t="s">
        <v>2103</v>
      </c>
      <c r="AD1563" s="121" t="s">
        <v>2788</v>
      </c>
      <c r="AE1563" s="121" t="s">
        <v>4114</v>
      </c>
      <c r="AF1563" s="121"/>
      <c r="AG1563" s="121"/>
      <c r="AH1563" s="121"/>
      <c r="AI1563" s="551"/>
      <c r="AJ1563" s="551"/>
      <c r="AK1563" s="551"/>
      <c r="AL1563" s="551"/>
      <c r="AM1563" s="551"/>
      <c r="AN1563" s="551"/>
      <c r="AO1563" s="551"/>
      <c r="AP1563" s="551"/>
      <c r="AQ1563" s="551"/>
      <c r="AR1563" s="551"/>
      <c r="AS1563" s="551"/>
      <c r="AT1563" s="551"/>
      <c r="AU1563" s="551"/>
      <c r="AV1563" s="551"/>
      <c r="AW1563" s="551"/>
      <c r="AX1563" s="551"/>
    </row>
    <row r="1564">
      <c r="A1564" s="570" t="s">
        <v>6807</v>
      </c>
      <c r="B1564" s="570" t="s">
        <v>6831</v>
      </c>
      <c r="C1564" s="570" t="s">
        <v>6795</v>
      </c>
      <c r="D1564" s="570" t="s">
        <v>6768</v>
      </c>
      <c r="E1564" s="570" t="s">
        <v>203</v>
      </c>
      <c r="F1564" s="570">
        <v>10</v>
      </c>
      <c r="G1564" s="570">
        <v>32</v>
      </c>
      <c r="H1564" s="570">
        <v>360</v>
      </c>
      <c r="I1564" s="569"/>
      <c r="J1564" s="121"/>
      <c r="K1564" s="121"/>
      <c r="L1564" s="121"/>
      <c r="M1564" s="570"/>
      <c r="N1564" s="569"/>
      <c r="O1564" s="569"/>
      <c r="P1564" s="569"/>
      <c r="Q1564" s="121"/>
      <c r="R1564" s="121" t="s">
        <v>6832</v>
      </c>
      <c r="S1564" s="121" t="s">
        <v>2742</v>
      </c>
      <c r="T1564" s="121" t="s">
        <v>2766</v>
      </c>
      <c r="U1564" s="121">
        <v>0</v>
      </c>
      <c r="V1564" s="121" t="s">
        <v>3071</v>
      </c>
      <c r="W1564" s="121" t="s">
        <v>2969</v>
      </c>
      <c r="X1564" s="121" t="s">
        <v>2410</v>
      </c>
      <c r="Y1564" s="121" t="s">
        <v>2465</v>
      </c>
      <c r="Z1564" s="121" t="s">
        <v>2768</v>
      </c>
      <c r="AA1564" s="121" t="s">
        <v>2769</v>
      </c>
      <c r="AB1564" s="121" t="s">
        <v>5060</v>
      </c>
      <c r="AC1564" s="121" t="s">
        <v>2103</v>
      </c>
      <c r="AD1564" s="121" t="s">
        <v>2788</v>
      </c>
      <c r="AE1564" s="121" t="s">
        <v>2858</v>
      </c>
      <c r="AF1564" s="121"/>
      <c r="AG1564" s="121"/>
      <c r="AH1564" s="121"/>
      <c r="AI1564" s="551"/>
      <c r="AJ1564" s="551"/>
      <c r="AK1564" s="551"/>
      <c r="AL1564" s="551"/>
      <c r="AM1564" s="551"/>
      <c r="AN1564" s="551"/>
      <c r="AO1564" s="551"/>
      <c r="AP1564" s="551"/>
      <c r="AQ1564" s="551"/>
      <c r="AR1564" s="551"/>
      <c r="AS1564" s="551"/>
      <c r="AT1564" s="551"/>
      <c r="AU1564" s="551"/>
      <c r="AV1564" s="551"/>
      <c r="AW1564" s="551"/>
      <c r="AX1564" s="551"/>
    </row>
    <row r="1565">
      <c r="A1565" s="570" t="s">
        <v>6807</v>
      </c>
      <c r="B1565" s="570" t="s">
        <v>6833</v>
      </c>
      <c r="C1565" s="570" t="s">
        <v>6795</v>
      </c>
      <c r="D1565" s="570" t="s">
        <v>6768</v>
      </c>
      <c r="E1565" s="570" t="s">
        <v>203</v>
      </c>
      <c r="F1565" s="570">
        <v>10</v>
      </c>
      <c r="G1565" s="570">
        <v>32</v>
      </c>
      <c r="H1565" s="570">
        <v>360</v>
      </c>
      <c r="I1565" s="569"/>
      <c r="J1565" s="121"/>
      <c r="K1565" s="121"/>
      <c r="L1565" s="121"/>
      <c r="M1565" s="570"/>
      <c r="N1565" s="569"/>
      <c r="O1565" s="569"/>
      <c r="P1565" s="569"/>
      <c r="Q1565" s="121"/>
      <c r="R1565" s="121" t="s">
        <v>6834</v>
      </c>
      <c r="S1565" s="121" t="s">
        <v>2742</v>
      </c>
      <c r="T1565" s="121" t="s">
        <v>2766</v>
      </c>
      <c r="U1565" s="121">
        <v>0</v>
      </c>
      <c r="V1565" s="121" t="s">
        <v>3071</v>
      </c>
      <c r="W1565" s="121" t="s">
        <v>2869</v>
      </c>
      <c r="X1565" s="121" t="s">
        <v>2410</v>
      </c>
      <c r="Y1565" s="121" t="s">
        <v>2465</v>
      </c>
      <c r="Z1565" s="121" t="s">
        <v>2768</v>
      </c>
      <c r="AA1565" s="121" t="s">
        <v>2769</v>
      </c>
      <c r="AB1565" s="121" t="s">
        <v>4357</v>
      </c>
      <c r="AC1565" s="121" t="s">
        <v>2103</v>
      </c>
      <c r="AD1565" s="121" t="s">
        <v>2788</v>
      </c>
      <c r="AE1565" s="121" t="s">
        <v>4358</v>
      </c>
      <c r="AF1565" s="121"/>
      <c r="AG1565" s="121"/>
      <c r="AH1565" s="121"/>
      <c r="AI1565" s="551"/>
      <c r="AJ1565" s="551"/>
      <c r="AK1565" s="551"/>
      <c r="AL1565" s="551"/>
      <c r="AM1565" s="551"/>
      <c r="AN1565" s="551"/>
      <c r="AO1565" s="551"/>
      <c r="AP1565" s="551"/>
      <c r="AQ1565" s="551"/>
      <c r="AR1565" s="551"/>
      <c r="AS1565" s="551"/>
      <c r="AT1565" s="551"/>
      <c r="AU1565" s="551"/>
      <c r="AV1565" s="551"/>
      <c r="AW1565" s="551"/>
      <c r="AX1565" s="551"/>
    </row>
    <row r="1566">
      <c r="A1566" s="570" t="s">
        <v>6807</v>
      </c>
      <c r="B1566" s="570" t="s">
        <v>6835</v>
      </c>
      <c r="C1566" s="570" t="s">
        <v>6795</v>
      </c>
      <c r="D1566" s="570" t="s">
        <v>6768</v>
      </c>
      <c r="E1566" s="570" t="s">
        <v>203</v>
      </c>
      <c r="F1566" s="570">
        <v>10</v>
      </c>
      <c r="G1566" s="570">
        <v>32</v>
      </c>
      <c r="H1566" s="570">
        <v>360</v>
      </c>
      <c r="I1566" s="569"/>
      <c r="J1566" s="121"/>
      <c r="K1566" s="121"/>
      <c r="L1566" s="121"/>
      <c r="M1566" s="570"/>
      <c r="N1566" s="569"/>
      <c r="O1566" s="569"/>
      <c r="P1566" s="569"/>
      <c r="Q1566" s="121"/>
      <c r="R1566" s="121" t="s">
        <v>6836</v>
      </c>
      <c r="S1566" s="121" t="s">
        <v>2742</v>
      </c>
      <c r="T1566" s="121" t="s">
        <v>2766</v>
      </c>
      <c r="U1566" s="121">
        <v>0</v>
      </c>
      <c r="V1566" s="121" t="s">
        <v>3071</v>
      </c>
      <c r="W1566" s="121" t="s">
        <v>2969</v>
      </c>
      <c r="X1566" s="121" t="s">
        <v>2410</v>
      </c>
      <c r="Y1566" s="121" t="s">
        <v>2465</v>
      </c>
      <c r="Z1566" s="121" t="s">
        <v>2768</v>
      </c>
      <c r="AA1566" s="121" t="s">
        <v>2769</v>
      </c>
      <c r="AB1566" s="121" t="s">
        <v>5060</v>
      </c>
      <c r="AC1566" s="121" t="s">
        <v>2103</v>
      </c>
      <c r="AD1566" s="121" t="s">
        <v>2788</v>
      </c>
      <c r="AE1566" s="121" t="s">
        <v>2858</v>
      </c>
      <c r="AF1566" s="121"/>
      <c r="AG1566" s="121"/>
      <c r="AH1566" s="121"/>
      <c r="AI1566" s="551"/>
      <c r="AJ1566" s="551"/>
      <c r="AK1566" s="551"/>
      <c r="AL1566" s="551"/>
      <c r="AM1566" s="551"/>
      <c r="AN1566" s="551"/>
      <c r="AO1566" s="551"/>
      <c r="AP1566" s="551"/>
      <c r="AQ1566" s="551"/>
      <c r="AR1566" s="551"/>
      <c r="AS1566" s="551"/>
      <c r="AT1566" s="551"/>
      <c r="AU1566" s="551"/>
      <c r="AV1566" s="551"/>
      <c r="AW1566" s="551"/>
      <c r="AX1566" s="551"/>
    </row>
    <row r="1567">
      <c r="A1567" s="570" t="s">
        <v>6807</v>
      </c>
      <c r="B1567" s="570" t="s">
        <v>6837</v>
      </c>
      <c r="C1567" s="570" t="s">
        <v>6795</v>
      </c>
      <c r="D1567" s="570" t="s">
        <v>6768</v>
      </c>
      <c r="E1567" s="570" t="s">
        <v>203</v>
      </c>
      <c r="F1567" s="570">
        <v>24</v>
      </c>
      <c r="G1567" s="570">
        <v>128</v>
      </c>
      <c r="H1567" s="570">
        <v>27092</v>
      </c>
      <c r="I1567" s="569"/>
      <c r="J1567" s="121"/>
      <c r="K1567" s="121"/>
      <c r="L1567" s="121"/>
      <c r="M1567" s="570"/>
      <c r="N1567" s="569"/>
      <c r="O1567" s="569"/>
      <c r="P1567" s="569"/>
      <c r="Q1567" s="121"/>
      <c r="R1567" s="121" t="s">
        <v>6838</v>
      </c>
      <c r="S1567" s="121" t="s">
        <v>2716</v>
      </c>
      <c r="T1567" s="121" t="s">
        <v>6773</v>
      </c>
      <c r="U1567" s="121">
        <v>0</v>
      </c>
      <c r="V1567" s="121" t="s">
        <v>6774</v>
      </c>
      <c r="W1567" s="121" t="s">
        <v>2720</v>
      </c>
      <c r="X1567" s="121">
        <v>0</v>
      </c>
      <c r="Y1567" s="121" t="s">
        <v>2465</v>
      </c>
      <c r="Z1567" s="121" t="s">
        <v>2722</v>
      </c>
      <c r="AA1567" s="121" t="s">
        <v>3531</v>
      </c>
      <c r="AB1567" s="121" t="s">
        <v>6839</v>
      </c>
      <c r="AC1567" s="121" t="s">
        <v>2103</v>
      </c>
      <c r="AD1567" s="121" t="s">
        <v>2725</v>
      </c>
      <c r="AE1567" s="121" t="s">
        <v>6840</v>
      </c>
      <c r="AF1567" s="121"/>
      <c r="AG1567" s="121"/>
      <c r="AH1567" s="121"/>
      <c r="AI1567" s="551"/>
      <c r="AJ1567" s="551"/>
      <c r="AK1567" s="551"/>
      <c r="AL1567" s="551"/>
      <c r="AM1567" s="551"/>
      <c r="AN1567" s="551"/>
      <c r="AO1567" s="551"/>
      <c r="AP1567" s="551"/>
      <c r="AQ1567" s="551"/>
      <c r="AR1567" s="551"/>
      <c r="AS1567" s="551"/>
      <c r="AT1567" s="551"/>
      <c r="AU1567" s="551"/>
      <c r="AV1567" s="551"/>
      <c r="AW1567" s="551"/>
      <c r="AX1567" s="551"/>
    </row>
    <row r="1568">
      <c r="A1568" s="570" t="s">
        <v>6807</v>
      </c>
      <c r="B1568" s="570" t="s">
        <v>6841</v>
      </c>
      <c r="C1568" s="570" t="s">
        <v>6795</v>
      </c>
      <c r="D1568" s="570" t="s">
        <v>6768</v>
      </c>
      <c r="E1568" s="570" t="s">
        <v>203</v>
      </c>
      <c r="F1568" s="570">
        <v>24</v>
      </c>
      <c r="G1568" s="570">
        <v>128</v>
      </c>
      <c r="H1568" s="570">
        <v>25804</v>
      </c>
      <c r="I1568" s="569"/>
      <c r="J1568" s="121"/>
      <c r="K1568" s="121"/>
      <c r="L1568" s="121"/>
      <c r="M1568" s="570"/>
      <c r="N1568" s="569"/>
      <c r="O1568" s="569"/>
      <c r="P1568" s="569"/>
      <c r="Q1568" s="121"/>
      <c r="R1568" s="121" t="s">
        <v>6842</v>
      </c>
      <c r="S1568" s="121" t="s">
        <v>2716</v>
      </c>
      <c r="T1568" s="121" t="s">
        <v>6773</v>
      </c>
      <c r="U1568" s="121">
        <v>0</v>
      </c>
      <c r="V1568" s="121" t="s">
        <v>6774</v>
      </c>
      <c r="W1568" s="121" t="s">
        <v>2720</v>
      </c>
      <c r="X1568" s="121">
        <v>0</v>
      </c>
      <c r="Y1568" s="121" t="s">
        <v>2465</v>
      </c>
      <c r="Z1568" s="121" t="s">
        <v>2722</v>
      </c>
      <c r="AA1568" s="121" t="s">
        <v>3531</v>
      </c>
      <c r="AB1568" s="121" t="s">
        <v>6843</v>
      </c>
      <c r="AC1568" s="121" t="s">
        <v>2103</v>
      </c>
      <c r="AD1568" s="121" t="s">
        <v>2725</v>
      </c>
      <c r="AE1568" s="121" t="s">
        <v>3533</v>
      </c>
      <c r="AF1568" s="121"/>
      <c r="AG1568" s="121"/>
      <c r="AH1568" s="121"/>
      <c r="AI1568" s="551"/>
      <c r="AJ1568" s="551"/>
      <c r="AK1568" s="551"/>
      <c r="AL1568" s="551"/>
      <c r="AM1568" s="551"/>
      <c r="AN1568" s="551"/>
      <c r="AO1568" s="551"/>
      <c r="AP1568" s="551"/>
      <c r="AQ1568" s="551"/>
      <c r="AR1568" s="551"/>
      <c r="AS1568" s="551"/>
      <c r="AT1568" s="551"/>
      <c r="AU1568" s="551"/>
      <c r="AV1568" s="551"/>
      <c r="AW1568" s="551"/>
      <c r="AX1568" s="551"/>
    </row>
    <row r="1569">
      <c r="A1569" s="570" t="s">
        <v>6844</v>
      </c>
      <c r="B1569" s="570" t="s">
        <v>6845</v>
      </c>
      <c r="C1569" s="570" t="s">
        <v>6782</v>
      </c>
      <c r="D1569" s="570" t="s">
        <v>6768</v>
      </c>
      <c r="E1569" s="570" t="s">
        <v>203</v>
      </c>
      <c r="F1569" s="570">
        <v>16</v>
      </c>
      <c r="G1569" s="570">
        <v>32</v>
      </c>
      <c r="H1569" s="570">
        <v>350</v>
      </c>
      <c r="I1569" s="569"/>
      <c r="J1569" s="121"/>
      <c r="K1569" s="121"/>
      <c r="L1569" s="121"/>
      <c r="M1569" s="570"/>
      <c r="N1569" s="569"/>
      <c r="O1569" s="569"/>
      <c r="P1569" s="569"/>
      <c r="Q1569" s="121"/>
      <c r="R1569" s="121" t="s">
        <v>6845</v>
      </c>
      <c r="S1569" s="121" t="s">
        <v>2742</v>
      </c>
      <c r="T1569" s="121" t="s">
        <v>3801</v>
      </c>
      <c r="U1569" s="121">
        <v>0</v>
      </c>
      <c r="V1569" s="121" t="s">
        <v>6823</v>
      </c>
      <c r="W1569" s="121">
        <v>0</v>
      </c>
      <c r="X1569" s="121" t="s">
        <v>2410</v>
      </c>
      <c r="Y1569" s="121" t="s">
        <v>3803</v>
      </c>
      <c r="Z1569" s="121">
        <v>0</v>
      </c>
      <c r="AA1569" s="121">
        <v>0</v>
      </c>
      <c r="AB1569" s="121">
        <v>0</v>
      </c>
      <c r="AC1569" s="121">
        <v>0</v>
      </c>
      <c r="AD1569" s="121">
        <v>0</v>
      </c>
      <c r="AE1569" s="121">
        <v>0</v>
      </c>
      <c r="AF1569" s="121"/>
      <c r="AG1569" s="121"/>
      <c r="AH1569" s="121"/>
      <c r="AI1569" s="551"/>
      <c r="AJ1569" s="551"/>
      <c r="AK1569" s="551"/>
      <c r="AL1569" s="551"/>
      <c r="AM1569" s="551"/>
      <c r="AN1569" s="551"/>
      <c r="AO1569" s="551"/>
      <c r="AP1569" s="551"/>
      <c r="AQ1569" s="551"/>
      <c r="AR1569" s="551"/>
      <c r="AS1569" s="551"/>
      <c r="AT1569" s="551"/>
      <c r="AU1569" s="551"/>
      <c r="AV1569" s="551"/>
      <c r="AW1569" s="551"/>
      <c r="AX1569" s="551"/>
    </row>
    <row r="1570">
      <c r="A1570" s="570" t="s">
        <v>6844</v>
      </c>
      <c r="B1570" s="570" t="s">
        <v>6846</v>
      </c>
      <c r="C1570" s="570" t="s">
        <v>6782</v>
      </c>
      <c r="D1570" s="570" t="s">
        <v>6768</v>
      </c>
      <c r="E1570" s="570" t="s">
        <v>203</v>
      </c>
      <c r="F1570" s="570">
        <v>16</v>
      </c>
      <c r="G1570" s="570">
        <v>32</v>
      </c>
      <c r="H1570" s="570">
        <v>350</v>
      </c>
      <c r="I1570" s="569"/>
      <c r="J1570" s="121"/>
      <c r="K1570" s="121"/>
      <c r="L1570" s="121"/>
      <c r="M1570" s="570"/>
      <c r="N1570" s="569"/>
      <c r="O1570" s="569"/>
      <c r="P1570" s="569"/>
      <c r="Q1570" s="121"/>
      <c r="R1570" s="121" t="s">
        <v>6846</v>
      </c>
      <c r="S1570" s="121" t="s">
        <v>2742</v>
      </c>
      <c r="T1570" s="121" t="s">
        <v>3801</v>
      </c>
      <c r="U1570" s="121">
        <v>0</v>
      </c>
      <c r="V1570" s="121" t="s">
        <v>6823</v>
      </c>
      <c r="W1570" s="121">
        <v>0</v>
      </c>
      <c r="X1570" s="121" t="s">
        <v>2410</v>
      </c>
      <c r="Y1570" s="121" t="s">
        <v>3803</v>
      </c>
      <c r="Z1570" s="121">
        <v>0</v>
      </c>
      <c r="AA1570" s="121">
        <v>0</v>
      </c>
      <c r="AB1570" s="121">
        <v>0</v>
      </c>
      <c r="AC1570" s="121">
        <v>0</v>
      </c>
      <c r="AD1570" s="121">
        <v>0</v>
      </c>
      <c r="AE1570" s="121">
        <v>0</v>
      </c>
      <c r="AF1570" s="121"/>
      <c r="AG1570" s="121"/>
      <c r="AH1570" s="121"/>
      <c r="AI1570" s="551"/>
      <c r="AJ1570" s="551"/>
      <c r="AK1570" s="551"/>
      <c r="AL1570" s="551"/>
      <c r="AM1570" s="551"/>
      <c r="AN1570" s="551"/>
      <c r="AO1570" s="551"/>
      <c r="AP1570" s="551"/>
      <c r="AQ1570" s="551"/>
      <c r="AR1570" s="551"/>
      <c r="AS1570" s="551"/>
      <c r="AT1570" s="551"/>
      <c r="AU1570" s="551"/>
      <c r="AV1570" s="551"/>
      <c r="AW1570" s="551"/>
      <c r="AX1570" s="551"/>
    </row>
    <row r="1571">
      <c r="A1571" s="570" t="s">
        <v>6844</v>
      </c>
      <c r="B1571" s="570" t="s">
        <v>6847</v>
      </c>
      <c r="C1571" s="570" t="s">
        <v>6782</v>
      </c>
      <c r="D1571" s="570" t="s">
        <v>6768</v>
      </c>
      <c r="E1571" s="570" t="s">
        <v>203</v>
      </c>
      <c r="F1571" s="570">
        <v>16</v>
      </c>
      <c r="G1571" s="570">
        <v>32</v>
      </c>
      <c r="H1571" s="570">
        <v>350</v>
      </c>
      <c r="I1571" s="569"/>
      <c r="J1571" s="121"/>
      <c r="K1571" s="121"/>
      <c r="L1571" s="121"/>
      <c r="M1571" s="570"/>
      <c r="N1571" s="569"/>
      <c r="O1571" s="569"/>
      <c r="P1571" s="569"/>
      <c r="Q1571" s="121"/>
      <c r="R1571" s="121" t="s">
        <v>6847</v>
      </c>
      <c r="S1571" s="121" t="s">
        <v>2742</v>
      </c>
      <c r="T1571" s="121" t="s">
        <v>3801</v>
      </c>
      <c r="U1571" s="121">
        <v>0</v>
      </c>
      <c r="V1571" s="121" t="s">
        <v>6823</v>
      </c>
      <c r="W1571" s="121">
        <v>0</v>
      </c>
      <c r="X1571" s="121" t="s">
        <v>2410</v>
      </c>
      <c r="Y1571" s="121" t="s">
        <v>3803</v>
      </c>
      <c r="Z1571" s="121">
        <v>0</v>
      </c>
      <c r="AA1571" s="121">
        <v>0</v>
      </c>
      <c r="AB1571" s="121">
        <v>0</v>
      </c>
      <c r="AC1571" s="121">
        <v>0</v>
      </c>
      <c r="AD1571" s="121">
        <v>0</v>
      </c>
      <c r="AE1571" s="121">
        <v>0</v>
      </c>
      <c r="AF1571" s="121"/>
      <c r="AG1571" s="121"/>
      <c r="AH1571" s="121"/>
      <c r="AI1571" s="551"/>
      <c r="AJ1571" s="551"/>
      <c r="AK1571" s="551"/>
      <c r="AL1571" s="551"/>
      <c r="AM1571" s="551"/>
      <c r="AN1571" s="551"/>
      <c r="AO1571" s="551"/>
      <c r="AP1571" s="551"/>
      <c r="AQ1571" s="551"/>
      <c r="AR1571" s="551"/>
      <c r="AS1571" s="551"/>
      <c r="AT1571" s="551"/>
      <c r="AU1571" s="551"/>
      <c r="AV1571" s="551"/>
      <c r="AW1571" s="551"/>
      <c r="AX1571" s="551"/>
    </row>
    <row r="1572">
      <c r="A1572" s="570" t="s">
        <v>6844</v>
      </c>
      <c r="B1572" s="570" t="s">
        <v>6848</v>
      </c>
      <c r="C1572" s="570" t="s">
        <v>6782</v>
      </c>
      <c r="D1572" s="570" t="s">
        <v>6768</v>
      </c>
      <c r="E1572" s="570" t="s">
        <v>203</v>
      </c>
      <c r="F1572" s="570">
        <v>16</v>
      </c>
      <c r="G1572" s="570">
        <v>32</v>
      </c>
      <c r="H1572" s="570">
        <v>350</v>
      </c>
      <c r="I1572" s="569"/>
      <c r="J1572" s="121"/>
      <c r="K1572" s="121"/>
      <c r="L1572" s="121"/>
      <c r="M1572" s="570"/>
      <c r="N1572" s="569"/>
      <c r="O1572" s="569"/>
      <c r="P1572" s="569"/>
      <c r="Q1572" s="121"/>
      <c r="R1572" s="121" t="s">
        <v>6848</v>
      </c>
      <c r="S1572" s="121" t="s">
        <v>2742</v>
      </c>
      <c r="T1572" s="121" t="s">
        <v>3801</v>
      </c>
      <c r="U1572" s="121">
        <v>0</v>
      </c>
      <c r="V1572" s="121" t="s">
        <v>6823</v>
      </c>
      <c r="W1572" s="121">
        <v>0</v>
      </c>
      <c r="X1572" s="121" t="s">
        <v>2410</v>
      </c>
      <c r="Y1572" s="121" t="s">
        <v>3803</v>
      </c>
      <c r="Z1572" s="121">
        <v>0</v>
      </c>
      <c r="AA1572" s="121">
        <v>0</v>
      </c>
      <c r="AB1572" s="121">
        <v>0</v>
      </c>
      <c r="AC1572" s="121">
        <v>0</v>
      </c>
      <c r="AD1572" s="121">
        <v>0</v>
      </c>
      <c r="AE1572" s="121">
        <v>0</v>
      </c>
      <c r="AF1572" s="121"/>
      <c r="AG1572" s="121"/>
      <c r="AH1572" s="121"/>
      <c r="AI1572" s="551"/>
      <c r="AJ1572" s="551"/>
      <c r="AK1572" s="551"/>
      <c r="AL1572" s="551"/>
      <c r="AM1572" s="551"/>
      <c r="AN1572" s="551"/>
      <c r="AO1572" s="551"/>
      <c r="AP1572" s="551"/>
      <c r="AQ1572" s="551"/>
      <c r="AR1572" s="551"/>
      <c r="AS1572" s="551"/>
      <c r="AT1572" s="551"/>
      <c r="AU1572" s="551"/>
      <c r="AV1572" s="551"/>
      <c r="AW1572" s="551"/>
      <c r="AX1572" s="551"/>
    </row>
    <row r="1573">
      <c r="A1573" s="570" t="s">
        <v>6844</v>
      </c>
      <c r="B1573" s="570" t="s">
        <v>6849</v>
      </c>
      <c r="C1573" s="570" t="s">
        <v>6782</v>
      </c>
      <c r="D1573" s="570" t="s">
        <v>6768</v>
      </c>
      <c r="E1573" s="570" t="s">
        <v>203</v>
      </c>
      <c r="F1573" s="570">
        <v>6</v>
      </c>
      <c r="G1573" s="570">
        <v>27</v>
      </c>
      <c r="H1573" s="570">
        <v>332</v>
      </c>
      <c r="I1573" s="569"/>
      <c r="J1573" s="121"/>
      <c r="K1573" s="121"/>
      <c r="L1573" s="121"/>
      <c r="M1573" s="570"/>
      <c r="N1573" s="569"/>
      <c r="O1573" s="569"/>
      <c r="P1573" s="569"/>
      <c r="Q1573" s="121"/>
      <c r="R1573" s="121" t="s">
        <v>6849</v>
      </c>
      <c r="S1573" s="121" t="s">
        <v>2742</v>
      </c>
      <c r="T1573" s="121" t="s">
        <v>3801</v>
      </c>
      <c r="U1573" s="121">
        <v>0</v>
      </c>
      <c r="V1573" s="121" t="s">
        <v>6823</v>
      </c>
      <c r="W1573" s="121" t="s">
        <v>2869</v>
      </c>
      <c r="X1573" s="121" t="s">
        <v>2410</v>
      </c>
      <c r="Y1573" s="121" t="s">
        <v>3803</v>
      </c>
      <c r="Z1573" s="121" t="s">
        <v>2744</v>
      </c>
      <c r="AA1573" s="121" t="s">
        <v>2745</v>
      </c>
      <c r="AB1573" s="121" t="s">
        <v>6811</v>
      </c>
      <c r="AC1573" s="121" t="s">
        <v>2103</v>
      </c>
      <c r="AD1573" s="121" t="s">
        <v>2747</v>
      </c>
      <c r="AE1573" s="121" t="s">
        <v>3362</v>
      </c>
      <c r="AF1573" s="121"/>
      <c r="AG1573" s="121"/>
      <c r="AH1573" s="121"/>
      <c r="AI1573" s="551"/>
      <c r="AJ1573" s="551"/>
      <c r="AK1573" s="551"/>
      <c r="AL1573" s="551"/>
      <c r="AM1573" s="551"/>
      <c r="AN1573" s="551"/>
      <c r="AO1573" s="551"/>
      <c r="AP1573" s="551"/>
      <c r="AQ1573" s="551"/>
      <c r="AR1573" s="551"/>
      <c r="AS1573" s="551"/>
      <c r="AT1573" s="551"/>
      <c r="AU1573" s="551"/>
      <c r="AV1573" s="551"/>
      <c r="AW1573" s="551"/>
      <c r="AX1573" s="551"/>
    </row>
    <row r="1574">
      <c r="A1574" s="570" t="s">
        <v>6844</v>
      </c>
      <c r="B1574" s="570" t="s">
        <v>6850</v>
      </c>
      <c r="C1574" s="570" t="s">
        <v>6782</v>
      </c>
      <c r="D1574" s="570" t="s">
        <v>6768</v>
      </c>
      <c r="E1574" s="570" t="s">
        <v>203</v>
      </c>
      <c r="F1574" s="570">
        <v>6</v>
      </c>
      <c r="G1574" s="570">
        <v>27</v>
      </c>
      <c r="H1574" s="570">
        <v>332</v>
      </c>
      <c r="I1574" s="569"/>
      <c r="J1574" s="121"/>
      <c r="K1574" s="121"/>
      <c r="L1574" s="121"/>
      <c r="M1574" s="570"/>
      <c r="N1574" s="569"/>
      <c r="O1574" s="569"/>
      <c r="P1574" s="569"/>
      <c r="Q1574" s="121"/>
      <c r="R1574" s="121" t="s">
        <v>6850</v>
      </c>
      <c r="S1574" s="121" t="s">
        <v>2742</v>
      </c>
      <c r="T1574" s="121" t="s">
        <v>6851</v>
      </c>
      <c r="U1574" s="121">
        <v>0</v>
      </c>
      <c r="V1574" s="121" t="s">
        <v>6823</v>
      </c>
      <c r="W1574" s="121">
        <v>0</v>
      </c>
      <c r="X1574" s="121" t="s">
        <v>2410</v>
      </c>
      <c r="Y1574" s="121" t="s">
        <v>3803</v>
      </c>
      <c r="Z1574" s="121">
        <v>0</v>
      </c>
      <c r="AA1574" s="121">
        <v>0</v>
      </c>
      <c r="AB1574" s="121">
        <v>0</v>
      </c>
      <c r="AC1574" s="121">
        <v>0</v>
      </c>
      <c r="AD1574" s="121">
        <v>0</v>
      </c>
      <c r="AE1574" s="121">
        <v>0</v>
      </c>
      <c r="AF1574" s="121"/>
      <c r="AG1574" s="121"/>
      <c r="AH1574" s="121"/>
      <c r="AI1574" s="551"/>
      <c r="AJ1574" s="551"/>
      <c r="AK1574" s="551"/>
      <c r="AL1574" s="551"/>
      <c r="AM1574" s="551"/>
      <c r="AN1574" s="551"/>
      <c r="AO1574" s="551"/>
      <c r="AP1574" s="551"/>
      <c r="AQ1574" s="551"/>
      <c r="AR1574" s="551"/>
      <c r="AS1574" s="551"/>
      <c r="AT1574" s="551"/>
      <c r="AU1574" s="551"/>
      <c r="AV1574" s="551"/>
      <c r="AW1574" s="551"/>
      <c r="AX1574" s="551"/>
    </row>
    <row r="1575">
      <c r="A1575" s="570" t="s">
        <v>6844</v>
      </c>
      <c r="B1575" s="570" t="s">
        <v>6852</v>
      </c>
      <c r="C1575" s="570" t="s">
        <v>6782</v>
      </c>
      <c r="D1575" s="570" t="s">
        <v>6768</v>
      </c>
      <c r="E1575" s="570" t="s">
        <v>203</v>
      </c>
      <c r="F1575" s="570">
        <v>16</v>
      </c>
      <c r="G1575" s="570">
        <v>20</v>
      </c>
      <c r="H1575" s="570">
        <v>250</v>
      </c>
      <c r="I1575" s="569"/>
      <c r="J1575" s="121"/>
      <c r="K1575" s="121"/>
      <c r="L1575" s="121"/>
      <c r="M1575" s="570"/>
      <c r="N1575" s="569"/>
      <c r="O1575" s="569"/>
      <c r="P1575" s="569"/>
      <c r="Q1575" s="121"/>
      <c r="R1575" s="121" t="s">
        <v>6852</v>
      </c>
      <c r="S1575" s="121" t="s">
        <v>2742</v>
      </c>
      <c r="T1575" s="121" t="s">
        <v>3801</v>
      </c>
      <c r="U1575" s="121">
        <v>0</v>
      </c>
      <c r="V1575" s="121" t="s">
        <v>6823</v>
      </c>
      <c r="W1575" s="121">
        <v>0</v>
      </c>
      <c r="X1575" s="121" t="s">
        <v>2410</v>
      </c>
      <c r="Y1575" s="121" t="s">
        <v>3803</v>
      </c>
      <c r="Z1575" s="121">
        <v>0</v>
      </c>
      <c r="AA1575" s="121">
        <v>0</v>
      </c>
      <c r="AB1575" s="121">
        <v>0</v>
      </c>
      <c r="AC1575" s="121">
        <v>0</v>
      </c>
      <c r="AD1575" s="121">
        <v>0</v>
      </c>
      <c r="AE1575" s="121">
        <v>0</v>
      </c>
      <c r="AF1575" s="121"/>
      <c r="AG1575" s="121"/>
      <c r="AH1575" s="121"/>
      <c r="AI1575" s="551"/>
      <c r="AJ1575" s="551"/>
      <c r="AK1575" s="551"/>
      <c r="AL1575" s="551"/>
      <c r="AM1575" s="551"/>
      <c r="AN1575" s="551"/>
      <c r="AO1575" s="551"/>
      <c r="AP1575" s="551"/>
      <c r="AQ1575" s="551"/>
      <c r="AR1575" s="551"/>
      <c r="AS1575" s="551"/>
      <c r="AT1575" s="551"/>
      <c r="AU1575" s="551"/>
      <c r="AV1575" s="551"/>
      <c r="AW1575" s="551"/>
      <c r="AX1575" s="551"/>
    </row>
    <row r="1576">
      <c r="A1576" s="570" t="s">
        <v>6853</v>
      </c>
      <c r="B1576" s="570" t="s">
        <v>3146</v>
      </c>
      <c r="C1576" s="570" t="s">
        <v>6782</v>
      </c>
      <c r="D1576" s="570" t="s">
        <v>6768</v>
      </c>
      <c r="E1576" s="570" t="s">
        <v>203</v>
      </c>
      <c r="F1576" s="570">
        <v>16</v>
      </c>
      <c r="G1576" s="570">
        <v>32</v>
      </c>
      <c r="H1576" s="570">
        <v>197</v>
      </c>
      <c r="I1576" s="569"/>
      <c r="J1576" s="121"/>
      <c r="K1576" s="121"/>
      <c r="L1576" s="121"/>
      <c r="M1576" s="570"/>
      <c r="N1576" s="569"/>
      <c r="O1576" s="569"/>
      <c r="P1576" s="569"/>
      <c r="Q1576" s="121"/>
      <c r="R1576" s="121" t="s">
        <v>3149</v>
      </c>
      <c r="S1576" s="121" t="s">
        <v>2742</v>
      </c>
      <c r="T1576" s="121" t="s">
        <v>2743</v>
      </c>
      <c r="U1576" s="121">
        <v>0</v>
      </c>
      <c r="V1576" s="121" t="s">
        <v>2206</v>
      </c>
      <c r="W1576" s="121" t="s">
        <v>2950</v>
      </c>
      <c r="X1576" s="121" t="s">
        <v>2721</v>
      </c>
      <c r="Y1576" s="121" t="s">
        <v>2465</v>
      </c>
      <c r="Z1576" s="121" t="s">
        <v>2744</v>
      </c>
      <c r="AA1576" s="121" t="s">
        <v>2751</v>
      </c>
      <c r="AB1576" s="121" t="s">
        <v>3150</v>
      </c>
      <c r="AC1576" s="121" t="s">
        <v>2103</v>
      </c>
      <c r="AD1576" s="121" t="s">
        <v>2747</v>
      </c>
      <c r="AE1576" s="121" t="s">
        <v>3063</v>
      </c>
      <c r="AF1576" s="121"/>
      <c r="AG1576" s="121"/>
      <c r="AH1576" s="121"/>
      <c r="AI1576" s="551"/>
      <c r="AJ1576" s="551"/>
      <c r="AK1576" s="551"/>
      <c r="AL1576" s="551"/>
      <c r="AM1576" s="551"/>
      <c r="AN1576" s="551"/>
      <c r="AO1576" s="551"/>
      <c r="AP1576" s="551"/>
      <c r="AQ1576" s="551"/>
      <c r="AR1576" s="551"/>
      <c r="AS1576" s="551"/>
      <c r="AT1576" s="551"/>
      <c r="AU1576" s="551"/>
      <c r="AV1576" s="551"/>
      <c r="AW1576" s="551"/>
      <c r="AX1576" s="551"/>
    </row>
    <row r="1577">
      <c r="A1577" s="570" t="s">
        <v>6853</v>
      </c>
      <c r="B1577" s="570" t="s">
        <v>6854</v>
      </c>
      <c r="C1577" s="570" t="s">
        <v>6782</v>
      </c>
      <c r="D1577" s="570" t="s">
        <v>6768</v>
      </c>
      <c r="E1577" s="570" t="s">
        <v>203</v>
      </c>
      <c r="F1577" s="570">
        <v>4</v>
      </c>
      <c r="G1577" s="570">
        <v>4</v>
      </c>
      <c r="H1577" s="570">
        <v>79</v>
      </c>
      <c r="I1577" s="569"/>
      <c r="J1577" s="121"/>
      <c r="K1577" s="121"/>
      <c r="L1577" s="121"/>
      <c r="M1577" s="570"/>
      <c r="N1577" s="569"/>
      <c r="O1577" s="569"/>
      <c r="P1577" s="569"/>
      <c r="Q1577" s="121"/>
      <c r="R1577" s="121" t="s">
        <v>6854</v>
      </c>
      <c r="S1577" s="121" t="s">
        <v>2742</v>
      </c>
      <c r="T1577" s="121" t="s">
        <v>3163</v>
      </c>
      <c r="U1577" s="121">
        <v>0</v>
      </c>
      <c r="V1577" s="121" t="s">
        <v>3164</v>
      </c>
      <c r="W1577" s="121" t="s">
        <v>2969</v>
      </c>
      <c r="X1577" s="121" t="s">
        <v>2721</v>
      </c>
      <c r="Y1577" s="121" t="s">
        <v>2465</v>
      </c>
      <c r="Z1577" s="121" t="s">
        <v>3165</v>
      </c>
      <c r="AA1577" s="121" t="s">
        <v>3166</v>
      </c>
      <c r="AB1577" s="121" t="s">
        <v>3167</v>
      </c>
      <c r="AC1577" s="121" t="s">
        <v>2103</v>
      </c>
      <c r="AD1577" s="121" t="s">
        <v>2747</v>
      </c>
      <c r="AE1577" s="121" t="s">
        <v>3101</v>
      </c>
      <c r="AF1577" s="121"/>
      <c r="AG1577" s="121"/>
      <c r="AH1577" s="121"/>
      <c r="AI1577" s="551"/>
      <c r="AJ1577" s="551"/>
      <c r="AK1577" s="551"/>
      <c r="AL1577" s="551"/>
      <c r="AM1577" s="551"/>
      <c r="AN1577" s="551"/>
      <c r="AO1577" s="551"/>
      <c r="AP1577" s="551"/>
      <c r="AQ1577" s="551"/>
      <c r="AR1577" s="551"/>
      <c r="AS1577" s="551"/>
      <c r="AT1577" s="551"/>
      <c r="AU1577" s="551"/>
      <c r="AV1577" s="551"/>
      <c r="AW1577" s="551"/>
      <c r="AX1577" s="551"/>
    </row>
    <row r="1578">
      <c r="A1578" s="570" t="s">
        <v>6853</v>
      </c>
      <c r="B1578" s="570" t="s">
        <v>6855</v>
      </c>
      <c r="C1578" s="570" t="s">
        <v>6782</v>
      </c>
      <c r="D1578" s="570" t="s">
        <v>6768</v>
      </c>
      <c r="E1578" s="570" t="s">
        <v>203</v>
      </c>
      <c r="F1578" s="570">
        <v>32</v>
      </c>
      <c r="G1578" s="570">
        <v>32</v>
      </c>
      <c r="H1578" s="570">
        <v>197</v>
      </c>
      <c r="I1578" s="569"/>
      <c r="J1578" s="121"/>
      <c r="K1578" s="121"/>
      <c r="L1578" s="121"/>
      <c r="M1578" s="570"/>
      <c r="N1578" s="569"/>
      <c r="O1578" s="569"/>
      <c r="P1578" s="569"/>
      <c r="Q1578" s="121"/>
      <c r="R1578" s="121" t="s">
        <v>6856</v>
      </c>
      <c r="S1578" s="121" t="s">
        <v>2742</v>
      </c>
      <c r="T1578" s="121" t="s">
        <v>2743</v>
      </c>
      <c r="U1578" s="121">
        <v>0</v>
      </c>
      <c r="V1578" s="121" t="s">
        <v>2206</v>
      </c>
      <c r="W1578" s="121" t="s">
        <v>3071</v>
      </c>
      <c r="X1578" s="121" t="s">
        <v>2721</v>
      </c>
      <c r="Y1578" s="121" t="s">
        <v>2465</v>
      </c>
      <c r="Z1578" s="121" t="s">
        <v>3155</v>
      </c>
      <c r="AA1578" s="121" t="s">
        <v>3092</v>
      </c>
      <c r="AB1578" s="121" t="s">
        <v>5535</v>
      </c>
      <c r="AC1578" s="121" t="s">
        <v>2103</v>
      </c>
      <c r="AD1578" s="121" t="s">
        <v>2747</v>
      </c>
      <c r="AE1578" s="121" t="s">
        <v>3445</v>
      </c>
      <c r="AF1578" s="121"/>
      <c r="AG1578" s="121"/>
      <c r="AH1578" s="121"/>
      <c r="AI1578" s="551"/>
      <c r="AJ1578" s="551"/>
      <c r="AK1578" s="551"/>
      <c r="AL1578" s="551"/>
      <c r="AM1578" s="551"/>
      <c r="AN1578" s="551"/>
      <c r="AO1578" s="551"/>
      <c r="AP1578" s="551"/>
      <c r="AQ1578" s="551"/>
      <c r="AR1578" s="551"/>
      <c r="AS1578" s="551"/>
      <c r="AT1578" s="551"/>
      <c r="AU1578" s="551"/>
      <c r="AV1578" s="551"/>
      <c r="AW1578" s="551"/>
      <c r="AX1578" s="551"/>
    </row>
    <row r="1579">
      <c r="A1579" s="570" t="s">
        <v>6853</v>
      </c>
      <c r="B1579" s="570" t="s">
        <v>6857</v>
      </c>
      <c r="C1579" s="570" t="s">
        <v>6782</v>
      </c>
      <c r="D1579" s="570" t="s">
        <v>6768</v>
      </c>
      <c r="E1579" s="570" t="s">
        <v>203</v>
      </c>
      <c r="F1579" s="570">
        <v>8</v>
      </c>
      <c r="G1579" s="570">
        <v>8</v>
      </c>
      <c r="H1579" s="570">
        <v>50</v>
      </c>
      <c r="I1579" s="569"/>
      <c r="J1579" s="121"/>
      <c r="K1579" s="121"/>
      <c r="L1579" s="121"/>
      <c r="M1579" s="570"/>
      <c r="N1579" s="569"/>
      <c r="O1579" s="569"/>
      <c r="P1579" s="569"/>
      <c r="Q1579" s="121"/>
      <c r="R1579" s="121" t="s">
        <v>6857</v>
      </c>
      <c r="S1579" s="121" t="s">
        <v>2742</v>
      </c>
      <c r="T1579" s="121" t="s">
        <v>2743</v>
      </c>
      <c r="U1579" s="121">
        <v>0</v>
      </c>
      <c r="V1579" s="121" t="s">
        <v>3178</v>
      </c>
      <c r="W1579" s="121" t="s">
        <v>2969</v>
      </c>
      <c r="X1579" s="121" t="s">
        <v>2721</v>
      </c>
      <c r="Y1579" s="121" t="s">
        <v>2465</v>
      </c>
      <c r="Z1579" s="121" t="s">
        <v>3155</v>
      </c>
      <c r="AA1579" s="121" t="s">
        <v>3092</v>
      </c>
      <c r="AB1579" s="121" t="s">
        <v>4312</v>
      </c>
      <c r="AC1579" s="121" t="s">
        <v>2103</v>
      </c>
      <c r="AD1579" s="121" t="s">
        <v>2747</v>
      </c>
      <c r="AE1579" s="121" t="s">
        <v>4313</v>
      </c>
      <c r="AF1579" s="121"/>
      <c r="AG1579" s="121"/>
      <c r="AH1579" s="121"/>
      <c r="AI1579" s="551"/>
      <c r="AJ1579" s="551"/>
      <c r="AK1579" s="551"/>
      <c r="AL1579" s="551"/>
      <c r="AM1579" s="551"/>
      <c r="AN1579" s="551"/>
      <c r="AO1579" s="551"/>
      <c r="AP1579" s="551"/>
      <c r="AQ1579" s="551"/>
      <c r="AR1579" s="551"/>
      <c r="AS1579" s="551"/>
      <c r="AT1579" s="551"/>
      <c r="AU1579" s="551"/>
      <c r="AV1579" s="551"/>
      <c r="AW1579" s="551"/>
      <c r="AX1579" s="551"/>
    </row>
    <row r="1580">
      <c r="A1580" s="570" t="s">
        <v>6853</v>
      </c>
      <c r="B1580" s="570" t="s">
        <v>6858</v>
      </c>
      <c r="C1580" s="570" t="s">
        <v>6782</v>
      </c>
      <c r="D1580" s="570" t="s">
        <v>6768</v>
      </c>
      <c r="E1580" s="570" t="s">
        <v>203</v>
      </c>
      <c r="F1580" s="570">
        <v>16</v>
      </c>
      <c r="G1580" s="570">
        <v>24</v>
      </c>
      <c r="H1580" s="570">
        <v>197</v>
      </c>
      <c r="I1580" s="569"/>
      <c r="J1580" s="121"/>
      <c r="K1580" s="121"/>
      <c r="L1580" s="121"/>
      <c r="M1580" s="570"/>
      <c r="N1580" s="569"/>
      <c r="O1580" s="569"/>
      <c r="P1580" s="569"/>
      <c r="Q1580" s="121"/>
      <c r="R1580" s="121" t="s">
        <v>6858</v>
      </c>
      <c r="S1580" s="121" t="s">
        <v>2742</v>
      </c>
      <c r="T1580" s="121" t="s">
        <v>3163</v>
      </c>
      <c r="U1580" s="121">
        <v>0</v>
      </c>
      <c r="V1580" s="121" t="s">
        <v>3164</v>
      </c>
      <c r="W1580" s="121" t="s">
        <v>2949</v>
      </c>
      <c r="X1580" s="121" t="s">
        <v>2721</v>
      </c>
      <c r="Y1580" s="121" t="s">
        <v>2465</v>
      </c>
      <c r="Z1580" s="121" t="s">
        <v>2744</v>
      </c>
      <c r="AA1580" s="121" t="s">
        <v>2751</v>
      </c>
      <c r="AB1580" s="121" t="s">
        <v>6859</v>
      </c>
      <c r="AC1580" s="121" t="s">
        <v>2103</v>
      </c>
      <c r="AD1580" s="121" t="s">
        <v>2747</v>
      </c>
      <c r="AE1580" s="121" t="s">
        <v>3614</v>
      </c>
      <c r="AF1580" s="121"/>
      <c r="AG1580" s="121"/>
      <c r="AH1580" s="121"/>
      <c r="AI1580" s="551"/>
      <c r="AJ1580" s="551"/>
      <c r="AK1580" s="551"/>
      <c r="AL1580" s="551"/>
      <c r="AM1580" s="551"/>
      <c r="AN1580" s="551"/>
      <c r="AO1580" s="551"/>
      <c r="AP1580" s="551"/>
      <c r="AQ1580" s="551"/>
      <c r="AR1580" s="551"/>
      <c r="AS1580" s="551"/>
      <c r="AT1580" s="551"/>
      <c r="AU1580" s="551"/>
      <c r="AV1580" s="551"/>
      <c r="AW1580" s="551"/>
      <c r="AX1580" s="551"/>
    </row>
    <row r="1581">
      <c r="A1581" s="570" t="s">
        <v>6853</v>
      </c>
      <c r="B1581" s="570" t="s">
        <v>6860</v>
      </c>
      <c r="C1581" s="570" t="s">
        <v>6782</v>
      </c>
      <c r="D1581" s="570" t="s">
        <v>6768</v>
      </c>
      <c r="E1581" s="570" t="s">
        <v>203</v>
      </c>
      <c r="F1581" s="570">
        <v>16</v>
      </c>
      <c r="G1581" s="570">
        <v>24</v>
      </c>
      <c r="H1581" s="570">
        <v>197</v>
      </c>
      <c r="I1581" s="569"/>
      <c r="J1581" s="121"/>
      <c r="K1581" s="121"/>
      <c r="L1581" s="121"/>
      <c r="M1581" s="570"/>
      <c r="N1581" s="569"/>
      <c r="O1581" s="569"/>
      <c r="P1581" s="569"/>
      <c r="Q1581" s="121"/>
      <c r="R1581" s="121" t="s">
        <v>6860</v>
      </c>
      <c r="S1581" s="121" t="s">
        <v>2742</v>
      </c>
      <c r="T1581" s="121" t="s">
        <v>3163</v>
      </c>
      <c r="U1581" s="121">
        <v>0</v>
      </c>
      <c r="V1581" s="121" t="s">
        <v>3164</v>
      </c>
      <c r="W1581" s="121" t="s">
        <v>3071</v>
      </c>
      <c r="X1581" s="121" t="s">
        <v>2721</v>
      </c>
      <c r="Y1581" s="121" t="s">
        <v>2465</v>
      </c>
      <c r="Z1581" s="121" t="s">
        <v>3155</v>
      </c>
      <c r="AA1581" s="121" t="s">
        <v>3092</v>
      </c>
      <c r="AB1581" s="121" t="s">
        <v>6861</v>
      </c>
      <c r="AC1581" s="121" t="s">
        <v>2103</v>
      </c>
      <c r="AD1581" s="121" t="s">
        <v>2747</v>
      </c>
      <c r="AE1581" s="121" t="s">
        <v>3569</v>
      </c>
      <c r="AF1581" s="121"/>
      <c r="AG1581" s="121"/>
      <c r="AH1581" s="121"/>
      <c r="AI1581" s="551"/>
      <c r="AJ1581" s="551"/>
      <c r="AK1581" s="551"/>
      <c r="AL1581" s="551"/>
      <c r="AM1581" s="551"/>
      <c r="AN1581" s="551"/>
      <c r="AO1581" s="551"/>
      <c r="AP1581" s="551"/>
      <c r="AQ1581" s="551"/>
      <c r="AR1581" s="551"/>
      <c r="AS1581" s="551"/>
      <c r="AT1581" s="551"/>
      <c r="AU1581" s="551"/>
      <c r="AV1581" s="551"/>
      <c r="AW1581" s="551"/>
      <c r="AX1581" s="551"/>
    </row>
    <row r="1582">
      <c r="A1582" s="570" t="s">
        <v>6853</v>
      </c>
      <c r="B1582" s="570" t="s">
        <v>6862</v>
      </c>
      <c r="C1582" s="570" t="s">
        <v>6782</v>
      </c>
      <c r="D1582" s="570" t="s">
        <v>6768</v>
      </c>
      <c r="E1582" s="570" t="s">
        <v>203</v>
      </c>
      <c r="F1582" s="570">
        <v>4</v>
      </c>
      <c r="G1582" s="570">
        <v>8</v>
      </c>
      <c r="H1582" s="570">
        <v>197</v>
      </c>
      <c r="I1582" s="569"/>
      <c r="J1582" s="121"/>
      <c r="K1582" s="121"/>
      <c r="L1582" s="121"/>
      <c r="M1582" s="570"/>
      <c r="N1582" s="569"/>
      <c r="O1582" s="569"/>
      <c r="P1582" s="569"/>
      <c r="Q1582" s="121"/>
      <c r="R1582" s="121" t="s">
        <v>6862</v>
      </c>
      <c r="S1582" s="121" t="s">
        <v>2742</v>
      </c>
      <c r="T1582" s="121" t="s">
        <v>3186</v>
      </c>
      <c r="U1582" s="121">
        <v>0</v>
      </c>
      <c r="V1582" s="121" t="s">
        <v>3164</v>
      </c>
      <c r="W1582" s="121" t="s">
        <v>2950</v>
      </c>
      <c r="X1582" s="121" t="s">
        <v>2721</v>
      </c>
      <c r="Y1582" s="121" t="s">
        <v>2465</v>
      </c>
      <c r="Z1582" s="121" t="s">
        <v>3155</v>
      </c>
      <c r="AA1582" s="121" t="s">
        <v>3222</v>
      </c>
      <c r="AB1582" s="121" t="s">
        <v>3461</v>
      </c>
      <c r="AC1582" s="121" t="s">
        <v>2103</v>
      </c>
      <c r="AD1582" s="121" t="s">
        <v>3224</v>
      </c>
      <c r="AE1582" s="121" t="s">
        <v>3260</v>
      </c>
      <c r="AF1582" s="121"/>
      <c r="AG1582" s="121"/>
      <c r="AH1582" s="121"/>
      <c r="AI1582" s="551"/>
      <c r="AJ1582" s="551"/>
      <c r="AK1582" s="551"/>
      <c r="AL1582" s="551"/>
      <c r="AM1582" s="551"/>
      <c r="AN1582" s="551"/>
      <c r="AO1582" s="551"/>
      <c r="AP1582" s="551"/>
      <c r="AQ1582" s="551"/>
      <c r="AR1582" s="551"/>
      <c r="AS1582" s="551"/>
      <c r="AT1582" s="551"/>
      <c r="AU1582" s="551"/>
      <c r="AV1582" s="551"/>
      <c r="AW1582" s="551"/>
      <c r="AX1582" s="551"/>
    </row>
    <row r="1583">
      <c r="A1583" s="570" t="s">
        <v>6853</v>
      </c>
      <c r="B1583" s="570" t="s">
        <v>3184</v>
      </c>
      <c r="C1583" s="570" t="s">
        <v>6782</v>
      </c>
      <c r="D1583" s="570" t="s">
        <v>6768</v>
      </c>
      <c r="E1583" s="570" t="s">
        <v>203</v>
      </c>
      <c r="F1583" s="570">
        <v>4</v>
      </c>
      <c r="G1583" s="570">
        <v>8</v>
      </c>
      <c r="H1583" s="570">
        <v>197</v>
      </c>
      <c r="I1583" s="569"/>
      <c r="J1583" s="121"/>
      <c r="K1583" s="121"/>
      <c r="L1583" s="121"/>
      <c r="M1583" s="570"/>
      <c r="N1583" s="569"/>
      <c r="O1583" s="569"/>
      <c r="P1583" s="569"/>
      <c r="Q1583" s="121"/>
      <c r="R1583" s="121" t="s">
        <v>3184</v>
      </c>
      <c r="S1583" s="121" t="s">
        <v>2742</v>
      </c>
      <c r="T1583" s="121" t="s">
        <v>3186</v>
      </c>
      <c r="U1583" s="121">
        <v>0</v>
      </c>
      <c r="V1583" s="121" t="s">
        <v>3164</v>
      </c>
      <c r="W1583" s="121" t="s">
        <v>3071</v>
      </c>
      <c r="X1583" s="121" t="s">
        <v>2721</v>
      </c>
      <c r="Y1583" s="121" t="s">
        <v>2465</v>
      </c>
      <c r="Z1583" s="121" t="s">
        <v>3155</v>
      </c>
      <c r="AA1583" s="121" t="s">
        <v>3092</v>
      </c>
      <c r="AB1583" s="121" t="s">
        <v>3187</v>
      </c>
      <c r="AC1583" s="121" t="s">
        <v>2103</v>
      </c>
      <c r="AD1583" s="121" t="s">
        <v>2747</v>
      </c>
      <c r="AE1583" s="121" t="s">
        <v>3188</v>
      </c>
      <c r="AF1583" s="121"/>
      <c r="AG1583" s="121"/>
      <c r="AH1583" s="121"/>
      <c r="AI1583" s="551"/>
      <c r="AJ1583" s="551"/>
      <c r="AK1583" s="551"/>
      <c r="AL1583" s="551"/>
      <c r="AM1583" s="551"/>
      <c r="AN1583" s="551"/>
      <c r="AO1583" s="551"/>
      <c r="AP1583" s="551"/>
      <c r="AQ1583" s="551"/>
      <c r="AR1583" s="551"/>
      <c r="AS1583" s="551"/>
      <c r="AT1583" s="551"/>
      <c r="AU1583" s="551"/>
      <c r="AV1583" s="551"/>
      <c r="AW1583" s="551"/>
      <c r="AX1583" s="551"/>
    </row>
    <row r="1584">
      <c r="A1584" s="570" t="s">
        <v>6853</v>
      </c>
      <c r="B1584" s="570" t="s">
        <v>6863</v>
      </c>
      <c r="C1584" s="570" t="s">
        <v>6782</v>
      </c>
      <c r="D1584" s="570" t="s">
        <v>6768</v>
      </c>
      <c r="E1584" s="570" t="s">
        <v>203</v>
      </c>
      <c r="F1584" s="570">
        <v>28</v>
      </c>
      <c r="G1584" s="570">
        <v>32</v>
      </c>
      <c r="H1584" s="570">
        <v>493</v>
      </c>
      <c r="I1584" s="569"/>
      <c r="J1584" s="121"/>
      <c r="K1584" s="121"/>
      <c r="L1584" s="121"/>
      <c r="M1584" s="570"/>
      <c r="N1584" s="569"/>
      <c r="O1584" s="569"/>
      <c r="P1584" s="569"/>
      <c r="Q1584" s="121"/>
      <c r="R1584" s="121" t="s">
        <v>6864</v>
      </c>
      <c r="S1584" s="121" t="s">
        <v>2742</v>
      </c>
      <c r="T1584" s="121" t="s">
        <v>3251</v>
      </c>
      <c r="U1584" s="121">
        <v>0</v>
      </c>
      <c r="V1584" s="121" t="s">
        <v>6865</v>
      </c>
      <c r="W1584" s="121" t="s">
        <v>2869</v>
      </c>
      <c r="X1584" s="121">
        <v>0</v>
      </c>
      <c r="Y1584" s="121" t="s">
        <v>2465</v>
      </c>
      <c r="Z1584" s="121" t="s">
        <v>2744</v>
      </c>
      <c r="AA1584" s="121" t="s">
        <v>2745</v>
      </c>
      <c r="AB1584" s="121" t="s">
        <v>3472</v>
      </c>
      <c r="AC1584" s="121" t="s">
        <v>2103</v>
      </c>
      <c r="AD1584" s="121" t="s">
        <v>2747</v>
      </c>
      <c r="AE1584" s="121" t="s">
        <v>2797</v>
      </c>
      <c r="AF1584" s="121"/>
      <c r="AG1584" s="121"/>
      <c r="AH1584" s="121"/>
      <c r="AI1584" s="551"/>
      <c r="AJ1584" s="551"/>
      <c r="AK1584" s="551"/>
      <c r="AL1584" s="551"/>
      <c r="AM1584" s="551"/>
      <c r="AN1584" s="551"/>
      <c r="AO1584" s="551"/>
      <c r="AP1584" s="551"/>
      <c r="AQ1584" s="551"/>
      <c r="AR1584" s="551"/>
      <c r="AS1584" s="551"/>
      <c r="AT1584" s="551"/>
      <c r="AU1584" s="551"/>
      <c r="AV1584" s="551"/>
      <c r="AW1584" s="551"/>
      <c r="AX1584" s="551"/>
    </row>
    <row r="1585">
      <c r="A1585" s="570" t="s">
        <v>6853</v>
      </c>
      <c r="B1585" s="570" t="s">
        <v>6866</v>
      </c>
      <c r="C1585" s="570" t="s">
        <v>6782</v>
      </c>
      <c r="D1585" s="570" t="s">
        <v>6768</v>
      </c>
      <c r="E1585" s="570" t="s">
        <v>203</v>
      </c>
      <c r="F1585" s="570">
        <v>28</v>
      </c>
      <c r="G1585" s="570">
        <v>32</v>
      </c>
      <c r="H1585" s="570">
        <v>493</v>
      </c>
      <c r="I1585" s="569"/>
      <c r="J1585" s="121"/>
      <c r="K1585" s="121"/>
      <c r="L1585" s="121"/>
      <c r="M1585" s="570"/>
      <c r="N1585" s="569"/>
      <c r="O1585" s="569"/>
      <c r="P1585" s="569"/>
      <c r="Q1585" s="121"/>
      <c r="R1585" s="121" t="s">
        <v>6867</v>
      </c>
      <c r="S1585" s="121" t="s">
        <v>2742</v>
      </c>
      <c r="T1585" s="121" t="s">
        <v>3251</v>
      </c>
      <c r="U1585" s="121">
        <v>0</v>
      </c>
      <c r="V1585" s="121" t="s">
        <v>6865</v>
      </c>
      <c r="W1585" s="121" t="s">
        <v>2969</v>
      </c>
      <c r="X1585" s="121">
        <v>0</v>
      </c>
      <c r="Y1585" s="121" t="s">
        <v>2465</v>
      </c>
      <c r="Z1585" s="121" t="s">
        <v>3155</v>
      </c>
      <c r="AA1585" s="121" t="s">
        <v>3092</v>
      </c>
      <c r="AB1585" s="121" t="s">
        <v>3459</v>
      </c>
      <c r="AC1585" s="121" t="s">
        <v>2103</v>
      </c>
      <c r="AD1585" s="121" t="s">
        <v>2747</v>
      </c>
      <c r="AE1585" s="121" t="s">
        <v>3445</v>
      </c>
      <c r="AF1585" s="121"/>
      <c r="AG1585" s="121"/>
      <c r="AH1585" s="121"/>
      <c r="AI1585" s="551"/>
      <c r="AJ1585" s="551"/>
      <c r="AK1585" s="551"/>
      <c r="AL1585" s="551"/>
      <c r="AM1585" s="551"/>
      <c r="AN1585" s="551"/>
      <c r="AO1585" s="551"/>
      <c r="AP1585" s="551"/>
      <c r="AQ1585" s="551"/>
      <c r="AR1585" s="551"/>
      <c r="AS1585" s="551"/>
      <c r="AT1585" s="551"/>
      <c r="AU1585" s="551"/>
      <c r="AV1585" s="551"/>
      <c r="AW1585" s="551"/>
      <c r="AX1585" s="551"/>
    </row>
    <row r="1586">
      <c r="A1586" s="570" t="s">
        <v>1634</v>
      </c>
      <c r="B1586" s="570" t="s">
        <v>6868</v>
      </c>
      <c r="C1586" s="570" t="s">
        <v>6782</v>
      </c>
      <c r="D1586" s="570" t="s">
        <v>6768</v>
      </c>
      <c r="E1586" s="570" t="s">
        <v>203</v>
      </c>
      <c r="F1586" s="570">
        <v>16</v>
      </c>
      <c r="G1586" s="570">
        <v>24</v>
      </c>
      <c r="H1586" s="570" t="s">
        <v>6869</v>
      </c>
      <c r="I1586" s="569"/>
      <c r="J1586" s="121"/>
      <c r="K1586" s="121"/>
      <c r="L1586" s="121"/>
      <c r="M1586" s="570"/>
      <c r="N1586" s="569"/>
      <c r="O1586" s="569"/>
      <c r="P1586" s="569"/>
      <c r="Q1586" s="121"/>
      <c r="R1586" s="121" t="s">
        <v>6870</v>
      </c>
      <c r="S1586" s="121" t="s">
        <v>2742</v>
      </c>
      <c r="T1586" s="121" t="s">
        <v>2743</v>
      </c>
      <c r="U1586" s="121">
        <v>0</v>
      </c>
      <c r="V1586" s="121" t="s">
        <v>2206</v>
      </c>
      <c r="W1586" s="121" t="s">
        <v>2969</v>
      </c>
      <c r="X1586" s="121" t="s">
        <v>2721</v>
      </c>
      <c r="Y1586" s="121" t="s">
        <v>2465</v>
      </c>
      <c r="Z1586" s="121" t="s">
        <v>2744</v>
      </c>
      <c r="AA1586" s="121" t="s">
        <v>2745</v>
      </c>
      <c r="AB1586" s="121" t="s">
        <v>6871</v>
      </c>
      <c r="AC1586" s="121" t="s">
        <v>2103</v>
      </c>
      <c r="AD1586" s="121" t="s">
        <v>2747</v>
      </c>
      <c r="AE1586" s="121" t="s">
        <v>2757</v>
      </c>
      <c r="AF1586" s="121"/>
      <c r="AG1586" s="121"/>
      <c r="AH1586" s="121"/>
      <c r="AI1586" s="551"/>
      <c r="AJ1586" s="551"/>
      <c r="AK1586" s="551"/>
      <c r="AL1586" s="551"/>
      <c r="AM1586" s="551"/>
      <c r="AN1586" s="551"/>
      <c r="AO1586" s="551"/>
      <c r="AP1586" s="551"/>
      <c r="AQ1586" s="551"/>
      <c r="AR1586" s="551"/>
      <c r="AS1586" s="551"/>
      <c r="AT1586" s="551"/>
      <c r="AU1586" s="551"/>
      <c r="AV1586" s="551"/>
      <c r="AW1586" s="551"/>
      <c r="AX1586" s="551"/>
    </row>
    <row r="1587">
      <c r="A1587" s="570" t="s">
        <v>1634</v>
      </c>
      <c r="B1587" s="570" t="s">
        <v>6872</v>
      </c>
      <c r="C1587" s="570" t="s">
        <v>6782</v>
      </c>
      <c r="D1587" s="570" t="s">
        <v>6768</v>
      </c>
      <c r="E1587" s="570" t="s">
        <v>203</v>
      </c>
      <c r="F1587" s="570">
        <v>16</v>
      </c>
      <c r="G1587" s="570">
        <v>24</v>
      </c>
      <c r="H1587" s="570" t="s">
        <v>6869</v>
      </c>
      <c r="I1587" s="569"/>
      <c r="J1587" s="121"/>
      <c r="K1587" s="121"/>
      <c r="L1587" s="121"/>
      <c r="M1587" s="570"/>
      <c r="N1587" s="569"/>
      <c r="O1587" s="569"/>
      <c r="P1587" s="569"/>
      <c r="Q1587" s="121"/>
      <c r="R1587" s="121" t="s">
        <v>6873</v>
      </c>
      <c r="S1587" s="121" t="s">
        <v>2742</v>
      </c>
      <c r="T1587" s="121" t="s">
        <v>2743</v>
      </c>
      <c r="U1587" s="121">
        <v>0</v>
      </c>
      <c r="V1587" s="121" t="s">
        <v>2206</v>
      </c>
      <c r="W1587" s="121" t="s">
        <v>2969</v>
      </c>
      <c r="X1587" s="121" t="s">
        <v>2721</v>
      </c>
      <c r="Y1587" s="121" t="s">
        <v>2465</v>
      </c>
      <c r="Z1587" s="121" t="s">
        <v>2744</v>
      </c>
      <c r="AA1587" s="121" t="s">
        <v>2745</v>
      </c>
      <c r="AB1587" s="121" t="s">
        <v>4324</v>
      </c>
      <c r="AC1587" s="121" t="s">
        <v>2103</v>
      </c>
      <c r="AD1587" s="121" t="s">
        <v>2747</v>
      </c>
      <c r="AE1587" s="121" t="s">
        <v>3331</v>
      </c>
      <c r="AF1587" s="121"/>
      <c r="AG1587" s="121"/>
      <c r="AH1587" s="121"/>
      <c r="AI1587" s="551"/>
      <c r="AJ1587" s="551"/>
      <c r="AK1587" s="551"/>
      <c r="AL1587" s="551"/>
      <c r="AM1587" s="551"/>
      <c r="AN1587" s="551"/>
      <c r="AO1587" s="551"/>
      <c r="AP1587" s="551"/>
      <c r="AQ1587" s="551"/>
      <c r="AR1587" s="551"/>
      <c r="AS1587" s="551"/>
      <c r="AT1587" s="551"/>
      <c r="AU1587" s="551"/>
      <c r="AV1587" s="551"/>
      <c r="AW1587" s="551"/>
      <c r="AX1587" s="551"/>
    </row>
    <row r="1588">
      <c r="A1588" s="570" t="s">
        <v>1634</v>
      </c>
      <c r="B1588" s="570" t="s">
        <v>6874</v>
      </c>
      <c r="C1588" s="570" t="s">
        <v>6782</v>
      </c>
      <c r="D1588" s="570" t="s">
        <v>6768</v>
      </c>
      <c r="E1588" s="570" t="s">
        <v>203</v>
      </c>
      <c r="F1588" s="570">
        <v>8</v>
      </c>
      <c r="G1588" s="570">
        <v>24</v>
      </c>
      <c r="H1588" s="570" t="s">
        <v>6875</v>
      </c>
      <c r="I1588" s="569"/>
      <c r="J1588" s="121"/>
      <c r="K1588" s="121"/>
      <c r="L1588" s="121"/>
      <c r="M1588" s="570"/>
      <c r="N1588" s="569"/>
      <c r="O1588" s="569"/>
      <c r="P1588" s="569"/>
      <c r="Q1588" s="121"/>
      <c r="R1588" s="121" t="s">
        <v>6876</v>
      </c>
      <c r="S1588" s="121" t="s">
        <v>2742</v>
      </c>
      <c r="T1588" s="121" t="s">
        <v>5678</v>
      </c>
      <c r="U1588" s="121">
        <v>0</v>
      </c>
      <c r="V1588" s="121" t="s">
        <v>2278</v>
      </c>
      <c r="W1588" s="121" t="s">
        <v>2949</v>
      </c>
      <c r="X1588" s="121" t="s">
        <v>2721</v>
      </c>
      <c r="Y1588" s="121" t="s">
        <v>2465</v>
      </c>
      <c r="Z1588" s="121" t="s">
        <v>2744</v>
      </c>
      <c r="AA1588" s="121" t="s">
        <v>2745</v>
      </c>
      <c r="AB1588" s="121" t="s">
        <v>6877</v>
      </c>
      <c r="AC1588" s="121" t="s">
        <v>2103</v>
      </c>
      <c r="AD1588" s="121" t="s">
        <v>2747</v>
      </c>
      <c r="AE1588" s="121" t="s">
        <v>4088</v>
      </c>
      <c r="AF1588" s="121"/>
      <c r="AG1588" s="121"/>
      <c r="AH1588" s="121"/>
      <c r="AI1588" s="551"/>
      <c r="AJ1588" s="551"/>
      <c r="AK1588" s="551"/>
      <c r="AL1588" s="551"/>
      <c r="AM1588" s="551"/>
      <c r="AN1588" s="551"/>
      <c r="AO1588" s="551"/>
      <c r="AP1588" s="551"/>
      <c r="AQ1588" s="551"/>
      <c r="AR1588" s="551"/>
      <c r="AS1588" s="551"/>
      <c r="AT1588" s="551"/>
      <c r="AU1588" s="551"/>
      <c r="AV1588" s="551"/>
      <c r="AW1588" s="551"/>
      <c r="AX1588" s="551"/>
    </row>
    <row r="1589">
      <c r="A1589" s="570" t="s">
        <v>1634</v>
      </c>
      <c r="B1589" s="570" t="s">
        <v>6878</v>
      </c>
      <c r="C1589" s="570" t="s">
        <v>6782</v>
      </c>
      <c r="D1589" s="570" t="s">
        <v>6768</v>
      </c>
      <c r="E1589" s="570" t="s">
        <v>203</v>
      </c>
      <c r="F1589" s="570">
        <v>16</v>
      </c>
      <c r="G1589" s="570">
        <v>24</v>
      </c>
      <c r="H1589" s="570" t="s">
        <v>6879</v>
      </c>
      <c r="I1589" s="569"/>
      <c r="J1589" s="121"/>
      <c r="K1589" s="121"/>
      <c r="L1589" s="121"/>
      <c r="M1589" s="570"/>
      <c r="N1589" s="569"/>
      <c r="O1589" s="569"/>
      <c r="P1589" s="569"/>
      <c r="Q1589" s="121"/>
      <c r="R1589" s="121" t="s">
        <v>6880</v>
      </c>
      <c r="S1589" s="121" t="s">
        <v>2742</v>
      </c>
      <c r="T1589" s="121" t="s">
        <v>2743</v>
      </c>
      <c r="U1589" s="121">
        <v>0</v>
      </c>
      <c r="V1589" s="121" t="s">
        <v>2206</v>
      </c>
      <c r="W1589" s="121" t="s">
        <v>2969</v>
      </c>
      <c r="X1589" s="121" t="s">
        <v>2721</v>
      </c>
      <c r="Y1589" s="121" t="s">
        <v>2465</v>
      </c>
      <c r="Z1589" s="121" t="s">
        <v>2744</v>
      </c>
      <c r="AA1589" s="121" t="s">
        <v>2745</v>
      </c>
      <c r="AB1589" s="121" t="s">
        <v>6881</v>
      </c>
      <c r="AC1589" s="121" t="s">
        <v>2103</v>
      </c>
      <c r="AD1589" s="121" t="s">
        <v>2747</v>
      </c>
      <c r="AE1589" s="121" t="s">
        <v>3331</v>
      </c>
      <c r="AF1589" s="121"/>
      <c r="AG1589" s="121"/>
      <c r="AH1589" s="121"/>
      <c r="AI1589" s="551"/>
      <c r="AJ1589" s="551"/>
      <c r="AK1589" s="551"/>
      <c r="AL1589" s="551"/>
      <c r="AM1589" s="551"/>
      <c r="AN1589" s="551"/>
      <c r="AO1589" s="551"/>
      <c r="AP1589" s="551"/>
      <c r="AQ1589" s="551"/>
      <c r="AR1589" s="551"/>
      <c r="AS1589" s="551"/>
      <c r="AT1589" s="551"/>
      <c r="AU1589" s="551"/>
      <c r="AV1589" s="551"/>
      <c r="AW1589" s="551"/>
      <c r="AX1589" s="551"/>
    </row>
    <row r="1590">
      <c r="A1590" s="570" t="s">
        <v>1634</v>
      </c>
      <c r="B1590" s="570" t="s">
        <v>6882</v>
      </c>
      <c r="C1590" s="570" t="s">
        <v>6782</v>
      </c>
      <c r="D1590" s="570" t="s">
        <v>6768</v>
      </c>
      <c r="E1590" s="570" t="s">
        <v>203</v>
      </c>
      <c r="F1590" s="570">
        <v>16</v>
      </c>
      <c r="G1590" s="570">
        <v>24</v>
      </c>
      <c r="H1590" s="570" t="s">
        <v>6879</v>
      </c>
      <c r="I1590" s="569"/>
      <c r="J1590" s="121"/>
      <c r="K1590" s="121"/>
      <c r="L1590" s="121"/>
      <c r="M1590" s="570"/>
      <c r="N1590" s="569"/>
      <c r="O1590" s="569"/>
      <c r="P1590" s="569"/>
      <c r="Q1590" s="121"/>
      <c r="R1590" s="121" t="s">
        <v>6883</v>
      </c>
      <c r="S1590" s="121" t="s">
        <v>2742</v>
      </c>
      <c r="T1590" s="121" t="s">
        <v>2743</v>
      </c>
      <c r="U1590" s="121">
        <v>0</v>
      </c>
      <c r="V1590" s="121" t="s">
        <v>2206</v>
      </c>
      <c r="W1590" s="121" t="s">
        <v>2969</v>
      </c>
      <c r="X1590" s="121" t="s">
        <v>2721</v>
      </c>
      <c r="Y1590" s="121" t="s">
        <v>2465</v>
      </c>
      <c r="Z1590" s="121" t="s">
        <v>2744</v>
      </c>
      <c r="AA1590" s="121" t="s">
        <v>2745</v>
      </c>
      <c r="AB1590" s="121" t="s">
        <v>2756</v>
      </c>
      <c r="AC1590" s="121" t="s">
        <v>2103</v>
      </c>
      <c r="AD1590" s="121" t="s">
        <v>2747</v>
      </c>
      <c r="AE1590" s="121" t="s">
        <v>2757</v>
      </c>
      <c r="AF1590" s="121"/>
      <c r="AG1590" s="121"/>
      <c r="AH1590" s="121"/>
      <c r="AI1590" s="551"/>
      <c r="AJ1590" s="551"/>
      <c r="AK1590" s="551"/>
      <c r="AL1590" s="551"/>
      <c r="AM1590" s="551"/>
      <c r="AN1590" s="551"/>
      <c r="AO1590" s="551"/>
      <c r="AP1590" s="551"/>
      <c r="AQ1590" s="551"/>
      <c r="AR1590" s="551"/>
      <c r="AS1590" s="551"/>
      <c r="AT1590" s="551"/>
      <c r="AU1590" s="551"/>
      <c r="AV1590" s="551"/>
      <c r="AW1590" s="551"/>
      <c r="AX1590" s="551"/>
    </row>
    <row r="1591">
      <c r="A1591" s="570" t="s">
        <v>1634</v>
      </c>
      <c r="B1591" s="570" t="s">
        <v>6884</v>
      </c>
      <c r="C1591" s="570" t="s">
        <v>6782</v>
      </c>
      <c r="D1591" s="570" t="s">
        <v>6768</v>
      </c>
      <c r="E1591" s="570" t="s">
        <v>203</v>
      </c>
      <c r="F1591" s="570">
        <v>16</v>
      </c>
      <c r="G1591" s="570">
        <v>20</v>
      </c>
      <c r="H1591" s="570" t="s">
        <v>6885</v>
      </c>
      <c r="I1591" s="569"/>
      <c r="J1591" s="121"/>
      <c r="K1591" s="121"/>
      <c r="L1591" s="121"/>
      <c r="M1591" s="570"/>
      <c r="N1591" s="569"/>
      <c r="O1591" s="569"/>
      <c r="P1591" s="569"/>
      <c r="Q1591" s="121"/>
      <c r="R1591" s="121" t="s">
        <v>6886</v>
      </c>
      <c r="S1591" s="121" t="s">
        <v>2742</v>
      </c>
      <c r="T1591" s="121" t="s">
        <v>2766</v>
      </c>
      <c r="U1591" s="121">
        <v>0</v>
      </c>
      <c r="V1591" s="121" t="s">
        <v>2719</v>
      </c>
      <c r="W1591" s="121" t="s">
        <v>3589</v>
      </c>
      <c r="X1591" s="121" t="s">
        <v>2721</v>
      </c>
      <c r="Y1591" s="121" t="s">
        <v>2465</v>
      </c>
      <c r="Z1591" s="121" t="s">
        <v>2768</v>
      </c>
      <c r="AA1591" s="121" t="s">
        <v>3092</v>
      </c>
      <c r="AB1591" s="121" t="s">
        <v>6887</v>
      </c>
      <c r="AC1591" s="121" t="s">
        <v>3805</v>
      </c>
      <c r="AD1591" s="121" t="s">
        <v>5904</v>
      </c>
      <c r="AE1591" s="121" t="s">
        <v>5981</v>
      </c>
      <c r="AF1591" s="121"/>
      <c r="AG1591" s="121"/>
      <c r="AH1591" s="121"/>
      <c r="AI1591" s="551"/>
      <c r="AJ1591" s="551"/>
      <c r="AK1591" s="551"/>
      <c r="AL1591" s="551"/>
      <c r="AM1591" s="551"/>
      <c r="AN1591" s="551"/>
      <c r="AO1591" s="551"/>
      <c r="AP1591" s="551"/>
      <c r="AQ1591" s="551"/>
      <c r="AR1591" s="551"/>
      <c r="AS1591" s="551"/>
      <c r="AT1591" s="551"/>
      <c r="AU1591" s="551"/>
      <c r="AV1591" s="551"/>
      <c r="AW1591" s="551"/>
      <c r="AX1591" s="551"/>
    </row>
    <row r="1592">
      <c r="A1592" s="570" t="s">
        <v>1634</v>
      </c>
      <c r="B1592" s="570" t="s">
        <v>6888</v>
      </c>
      <c r="C1592" s="570" t="s">
        <v>6782</v>
      </c>
      <c r="D1592" s="570" t="s">
        <v>6768</v>
      </c>
      <c r="E1592" s="570" t="s">
        <v>203</v>
      </c>
      <c r="F1592" s="570">
        <v>16</v>
      </c>
      <c r="G1592" s="570">
        <v>20</v>
      </c>
      <c r="H1592" s="570" t="s">
        <v>6885</v>
      </c>
      <c r="I1592" s="569"/>
      <c r="J1592" s="121"/>
      <c r="K1592" s="121"/>
      <c r="L1592" s="121"/>
      <c r="M1592" s="570"/>
      <c r="N1592" s="569"/>
      <c r="O1592" s="569"/>
      <c r="P1592" s="569"/>
      <c r="Q1592" s="121"/>
      <c r="R1592" s="121" t="s">
        <v>6889</v>
      </c>
      <c r="S1592" s="121" t="s">
        <v>2742</v>
      </c>
      <c r="T1592" s="121" t="s">
        <v>2766</v>
      </c>
      <c r="U1592" s="121">
        <v>0</v>
      </c>
      <c r="V1592" s="121" t="s">
        <v>2719</v>
      </c>
      <c r="W1592" s="121" t="s">
        <v>3589</v>
      </c>
      <c r="X1592" s="121" t="s">
        <v>2721</v>
      </c>
      <c r="Y1592" s="121" t="s">
        <v>2465</v>
      </c>
      <c r="Z1592" s="121" t="s">
        <v>2768</v>
      </c>
      <c r="AA1592" s="121" t="s">
        <v>3092</v>
      </c>
      <c r="AB1592" s="121" t="s">
        <v>6887</v>
      </c>
      <c r="AC1592" s="121" t="s">
        <v>3805</v>
      </c>
      <c r="AD1592" s="121" t="s">
        <v>5904</v>
      </c>
      <c r="AE1592" s="121" t="s">
        <v>5981</v>
      </c>
      <c r="AF1592" s="121"/>
      <c r="AG1592" s="121"/>
      <c r="AH1592" s="121"/>
      <c r="AI1592" s="551"/>
      <c r="AJ1592" s="551"/>
      <c r="AK1592" s="551"/>
      <c r="AL1592" s="551"/>
      <c r="AM1592" s="551"/>
      <c r="AN1592" s="551"/>
      <c r="AO1592" s="551"/>
      <c r="AP1592" s="551"/>
      <c r="AQ1592" s="551"/>
      <c r="AR1592" s="551"/>
      <c r="AS1592" s="551"/>
      <c r="AT1592" s="551"/>
      <c r="AU1592" s="551"/>
      <c r="AV1592" s="551"/>
      <c r="AW1592" s="551"/>
      <c r="AX1592" s="551"/>
    </row>
    <row r="1593">
      <c r="A1593" s="570" t="s">
        <v>1634</v>
      </c>
      <c r="B1593" s="570" t="s">
        <v>6890</v>
      </c>
      <c r="C1593" s="570" t="s">
        <v>6782</v>
      </c>
      <c r="D1593" s="570" t="s">
        <v>6768</v>
      </c>
      <c r="E1593" s="570" t="s">
        <v>203</v>
      </c>
      <c r="F1593" s="570">
        <v>16</v>
      </c>
      <c r="G1593" s="570">
        <v>12</v>
      </c>
      <c r="H1593" s="570" t="s">
        <v>6891</v>
      </c>
      <c r="I1593" s="569"/>
      <c r="J1593" s="121"/>
      <c r="K1593" s="121"/>
      <c r="L1593" s="121"/>
      <c r="M1593" s="570"/>
      <c r="N1593" s="569"/>
      <c r="O1593" s="569"/>
      <c r="P1593" s="569"/>
      <c r="Q1593" s="121"/>
      <c r="R1593" s="121" t="s">
        <v>6892</v>
      </c>
      <c r="S1593" s="121" t="s">
        <v>2742</v>
      </c>
      <c r="T1593" s="121" t="s">
        <v>2766</v>
      </c>
      <c r="U1593" s="121">
        <v>0</v>
      </c>
      <c r="V1593" s="121" t="s">
        <v>2719</v>
      </c>
      <c r="W1593" s="121" t="s">
        <v>3589</v>
      </c>
      <c r="X1593" s="121" t="s">
        <v>2721</v>
      </c>
      <c r="Y1593" s="121" t="s">
        <v>2465</v>
      </c>
      <c r="Z1593" s="121" t="s">
        <v>2768</v>
      </c>
      <c r="AA1593" s="121" t="s">
        <v>3092</v>
      </c>
      <c r="AB1593" s="121" t="s">
        <v>6893</v>
      </c>
      <c r="AC1593" s="121" t="s">
        <v>3805</v>
      </c>
      <c r="AD1593" s="121" t="s">
        <v>5904</v>
      </c>
      <c r="AE1593" s="121" t="s">
        <v>5913</v>
      </c>
      <c r="AF1593" s="121"/>
      <c r="AG1593" s="121"/>
      <c r="AH1593" s="121"/>
      <c r="AI1593" s="551"/>
      <c r="AJ1593" s="551"/>
      <c r="AK1593" s="551"/>
      <c r="AL1593" s="551"/>
      <c r="AM1593" s="551"/>
      <c r="AN1593" s="551"/>
      <c r="AO1593" s="551"/>
      <c r="AP1593" s="551"/>
      <c r="AQ1593" s="551"/>
      <c r="AR1593" s="551"/>
      <c r="AS1593" s="551"/>
      <c r="AT1593" s="551"/>
      <c r="AU1593" s="551"/>
      <c r="AV1593" s="551"/>
      <c r="AW1593" s="551"/>
      <c r="AX1593" s="551"/>
    </row>
    <row r="1594">
      <c r="A1594" s="570" t="s">
        <v>1634</v>
      </c>
      <c r="B1594" s="570" t="s">
        <v>6894</v>
      </c>
      <c r="C1594" s="570" t="s">
        <v>6782</v>
      </c>
      <c r="D1594" s="570" t="s">
        <v>6768</v>
      </c>
      <c r="E1594" s="570" t="s">
        <v>203</v>
      </c>
      <c r="F1594" s="570">
        <v>16</v>
      </c>
      <c r="G1594" s="570">
        <v>12</v>
      </c>
      <c r="H1594" s="570" t="s">
        <v>6891</v>
      </c>
      <c r="I1594" s="569"/>
      <c r="J1594" s="121"/>
      <c r="K1594" s="121"/>
      <c r="L1594" s="121"/>
      <c r="M1594" s="570"/>
      <c r="N1594" s="569"/>
      <c r="O1594" s="569"/>
      <c r="P1594" s="569"/>
      <c r="Q1594" s="121"/>
      <c r="R1594" s="121" t="s">
        <v>6895</v>
      </c>
      <c r="S1594" s="121" t="s">
        <v>2742</v>
      </c>
      <c r="T1594" s="121" t="s">
        <v>2766</v>
      </c>
      <c r="U1594" s="121">
        <v>0</v>
      </c>
      <c r="V1594" s="121" t="s">
        <v>2719</v>
      </c>
      <c r="W1594" s="121" t="s">
        <v>3589</v>
      </c>
      <c r="X1594" s="121" t="s">
        <v>2721</v>
      </c>
      <c r="Y1594" s="121" t="s">
        <v>2465</v>
      </c>
      <c r="Z1594" s="121" t="s">
        <v>2768</v>
      </c>
      <c r="AA1594" s="121" t="s">
        <v>3092</v>
      </c>
      <c r="AB1594" s="121" t="s">
        <v>6063</v>
      </c>
      <c r="AC1594" s="121" t="s">
        <v>3805</v>
      </c>
      <c r="AD1594" s="121" t="s">
        <v>5904</v>
      </c>
      <c r="AE1594" s="121" t="s">
        <v>5981</v>
      </c>
      <c r="AF1594" s="121"/>
      <c r="AG1594" s="121"/>
      <c r="AH1594" s="121"/>
      <c r="AI1594" s="551"/>
      <c r="AJ1594" s="551"/>
      <c r="AK1594" s="551"/>
      <c r="AL1594" s="551"/>
      <c r="AM1594" s="551"/>
      <c r="AN1594" s="551"/>
      <c r="AO1594" s="551"/>
      <c r="AP1594" s="551"/>
      <c r="AQ1594" s="551"/>
      <c r="AR1594" s="551"/>
      <c r="AS1594" s="551"/>
      <c r="AT1594" s="551"/>
      <c r="AU1594" s="551"/>
      <c r="AV1594" s="551"/>
      <c r="AW1594" s="551"/>
      <c r="AX1594" s="551"/>
    </row>
    <row r="1595">
      <c r="A1595" s="570" t="s">
        <v>1634</v>
      </c>
      <c r="B1595" s="570" t="s">
        <v>6896</v>
      </c>
      <c r="C1595" s="570" t="s">
        <v>6782</v>
      </c>
      <c r="D1595" s="570" t="s">
        <v>6768</v>
      </c>
      <c r="E1595" s="570" t="s">
        <v>203</v>
      </c>
      <c r="F1595" s="570">
        <v>16</v>
      </c>
      <c r="G1595" s="570">
        <v>12</v>
      </c>
      <c r="H1595" s="570" t="s">
        <v>6891</v>
      </c>
      <c r="I1595" s="569"/>
      <c r="J1595" s="121"/>
      <c r="K1595" s="121"/>
      <c r="L1595" s="121"/>
      <c r="M1595" s="570"/>
      <c r="N1595" s="569"/>
      <c r="O1595" s="569"/>
      <c r="P1595" s="569"/>
      <c r="Q1595" s="121"/>
      <c r="R1595" s="121" t="s">
        <v>6897</v>
      </c>
      <c r="S1595" s="121" t="s">
        <v>2742</v>
      </c>
      <c r="T1595" s="121" t="s">
        <v>2766</v>
      </c>
      <c r="U1595" s="121">
        <v>0</v>
      </c>
      <c r="V1595" s="121" t="s">
        <v>2719</v>
      </c>
      <c r="W1595" s="121" t="s">
        <v>3589</v>
      </c>
      <c r="X1595" s="121" t="s">
        <v>2721</v>
      </c>
      <c r="Y1595" s="121" t="s">
        <v>2465</v>
      </c>
      <c r="Z1595" s="121" t="s">
        <v>2768</v>
      </c>
      <c r="AA1595" s="121" t="s">
        <v>3092</v>
      </c>
      <c r="AB1595" s="121" t="s">
        <v>6898</v>
      </c>
      <c r="AC1595" s="121" t="s">
        <v>3805</v>
      </c>
      <c r="AD1595" s="121" t="s">
        <v>5904</v>
      </c>
      <c r="AE1595" s="121" t="s">
        <v>5905</v>
      </c>
      <c r="AF1595" s="121"/>
      <c r="AG1595" s="121"/>
      <c r="AH1595" s="121"/>
      <c r="AI1595" s="551"/>
      <c r="AJ1595" s="551"/>
      <c r="AK1595" s="551"/>
      <c r="AL1595" s="551"/>
      <c r="AM1595" s="551"/>
      <c r="AN1595" s="551"/>
      <c r="AO1595" s="551"/>
      <c r="AP1595" s="551"/>
      <c r="AQ1595" s="551"/>
      <c r="AR1595" s="551"/>
      <c r="AS1595" s="551"/>
      <c r="AT1595" s="551"/>
      <c r="AU1595" s="551"/>
      <c r="AV1595" s="551"/>
      <c r="AW1595" s="551"/>
      <c r="AX1595" s="551"/>
    </row>
    <row r="1596">
      <c r="A1596" s="570" t="s">
        <v>1634</v>
      </c>
      <c r="B1596" s="570" t="s">
        <v>6899</v>
      </c>
      <c r="C1596" s="570" t="s">
        <v>6782</v>
      </c>
      <c r="D1596" s="570" t="s">
        <v>6768</v>
      </c>
      <c r="E1596" s="570" t="s">
        <v>203</v>
      </c>
      <c r="F1596" s="570">
        <v>63</v>
      </c>
      <c r="G1596" s="570">
        <v>40</v>
      </c>
      <c r="H1596" s="570" t="s">
        <v>6900</v>
      </c>
      <c r="I1596" s="569"/>
      <c r="J1596" s="121"/>
      <c r="K1596" s="121"/>
      <c r="L1596" s="121"/>
      <c r="M1596" s="570"/>
      <c r="N1596" s="569"/>
      <c r="O1596" s="569"/>
      <c r="P1596" s="569"/>
      <c r="Q1596" s="121"/>
      <c r="R1596" s="121" t="s">
        <v>6899</v>
      </c>
      <c r="S1596" s="121" t="s">
        <v>2742</v>
      </c>
      <c r="T1596" s="121" t="s">
        <v>3251</v>
      </c>
      <c r="U1596" s="121">
        <v>0</v>
      </c>
      <c r="V1596" s="121" t="s">
        <v>6791</v>
      </c>
      <c r="W1596" s="121" t="s">
        <v>2969</v>
      </c>
      <c r="X1596" s="121">
        <v>0</v>
      </c>
      <c r="Y1596" s="121" t="s">
        <v>2465</v>
      </c>
      <c r="Z1596" s="121" t="s">
        <v>2744</v>
      </c>
      <c r="AA1596" s="121" t="s">
        <v>2751</v>
      </c>
      <c r="AB1596" s="121" t="s">
        <v>6901</v>
      </c>
      <c r="AC1596" s="121" t="s">
        <v>2103</v>
      </c>
      <c r="AD1596" s="121" t="s">
        <v>2747</v>
      </c>
      <c r="AE1596" s="121" t="s">
        <v>3182</v>
      </c>
      <c r="AF1596" s="121"/>
      <c r="AG1596" s="121"/>
      <c r="AH1596" s="121"/>
      <c r="AI1596" s="551"/>
      <c r="AJ1596" s="551"/>
      <c r="AK1596" s="551"/>
      <c r="AL1596" s="551"/>
      <c r="AM1596" s="551"/>
      <c r="AN1596" s="551"/>
      <c r="AO1596" s="551"/>
      <c r="AP1596" s="551"/>
      <c r="AQ1596" s="551"/>
      <c r="AR1596" s="551"/>
      <c r="AS1596" s="551"/>
      <c r="AT1596" s="551"/>
      <c r="AU1596" s="551"/>
      <c r="AV1596" s="551"/>
      <c r="AW1596" s="551"/>
      <c r="AX1596" s="551"/>
    </row>
    <row r="1597">
      <c r="A1597" s="570" t="s">
        <v>1634</v>
      </c>
      <c r="B1597" s="570" t="s">
        <v>6902</v>
      </c>
      <c r="C1597" s="570" t="s">
        <v>6782</v>
      </c>
      <c r="D1597" s="570" t="s">
        <v>6768</v>
      </c>
      <c r="E1597" s="570" t="s">
        <v>203</v>
      </c>
      <c r="F1597" s="570">
        <v>126</v>
      </c>
      <c r="G1597" s="570">
        <v>48</v>
      </c>
      <c r="H1597" s="570">
        <v>11295</v>
      </c>
      <c r="I1597" s="569"/>
      <c r="J1597" s="121"/>
      <c r="K1597" s="121"/>
      <c r="L1597" s="121"/>
      <c r="M1597" s="570"/>
      <c r="N1597" s="569"/>
      <c r="O1597" s="569"/>
      <c r="P1597" s="569"/>
      <c r="Q1597" s="121"/>
      <c r="R1597" s="121" t="s">
        <v>6903</v>
      </c>
      <c r="S1597" s="121" t="s">
        <v>2716</v>
      </c>
      <c r="T1597" s="121" t="s">
        <v>3163</v>
      </c>
      <c r="U1597" s="121">
        <v>0</v>
      </c>
      <c r="V1597" s="121" t="s">
        <v>2278</v>
      </c>
      <c r="W1597" s="121" t="s">
        <v>2206</v>
      </c>
      <c r="X1597" s="121" t="s">
        <v>2721</v>
      </c>
      <c r="Y1597" s="121" t="s">
        <v>2465</v>
      </c>
      <c r="Z1597" s="121" t="s">
        <v>3165</v>
      </c>
      <c r="AA1597" s="121" t="s">
        <v>3166</v>
      </c>
      <c r="AB1597" s="121" t="s">
        <v>6904</v>
      </c>
      <c r="AC1597" s="121" t="s">
        <v>3158</v>
      </c>
      <c r="AD1597" s="121" t="s">
        <v>3159</v>
      </c>
      <c r="AE1597" s="121" t="s">
        <v>6905</v>
      </c>
      <c r="AF1597" s="121"/>
      <c r="AG1597" s="121"/>
      <c r="AH1597" s="121"/>
      <c r="AI1597" s="551"/>
      <c r="AJ1597" s="551"/>
      <c r="AK1597" s="551"/>
      <c r="AL1597" s="551"/>
      <c r="AM1597" s="551"/>
      <c r="AN1597" s="551"/>
      <c r="AO1597" s="551"/>
      <c r="AP1597" s="551"/>
      <c r="AQ1597" s="551"/>
      <c r="AR1597" s="551"/>
      <c r="AS1597" s="551"/>
      <c r="AT1597" s="551"/>
      <c r="AU1597" s="551"/>
      <c r="AV1597" s="551"/>
      <c r="AW1597" s="551"/>
      <c r="AX1597" s="551"/>
    </row>
    <row r="1598">
      <c r="A1598" s="570" t="s">
        <v>1634</v>
      </c>
      <c r="B1598" s="570" t="s">
        <v>6906</v>
      </c>
      <c r="C1598" s="570" t="s">
        <v>6782</v>
      </c>
      <c r="D1598" s="570" t="s">
        <v>6768</v>
      </c>
      <c r="E1598" s="570" t="s">
        <v>203</v>
      </c>
      <c r="F1598" s="570">
        <v>126</v>
      </c>
      <c r="G1598" s="570">
        <v>48</v>
      </c>
      <c r="H1598" s="570">
        <v>11295</v>
      </c>
      <c r="I1598" s="569"/>
      <c r="J1598" s="121"/>
      <c r="K1598" s="121"/>
      <c r="L1598" s="121"/>
      <c r="M1598" s="570"/>
      <c r="N1598" s="569"/>
      <c r="O1598" s="569"/>
      <c r="P1598" s="569"/>
      <c r="Q1598" s="121"/>
      <c r="R1598" s="121" t="s">
        <v>6907</v>
      </c>
      <c r="S1598" s="121" t="s">
        <v>2716</v>
      </c>
      <c r="T1598" s="121" t="s">
        <v>3163</v>
      </c>
      <c r="U1598" s="121">
        <v>0</v>
      </c>
      <c r="V1598" s="121" t="s">
        <v>2278</v>
      </c>
      <c r="W1598" s="121" t="s">
        <v>2206</v>
      </c>
      <c r="X1598" s="121" t="s">
        <v>2721</v>
      </c>
      <c r="Y1598" s="121" t="s">
        <v>2465</v>
      </c>
      <c r="Z1598" s="121" t="s">
        <v>3165</v>
      </c>
      <c r="AA1598" s="121" t="s">
        <v>3166</v>
      </c>
      <c r="AB1598" s="121" t="s">
        <v>6908</v>
      </c>
      <c r="AC1598" s="121" t="s">
        <v>3158</v>
      </c>
      <c r="AD1598" s="121" t="s">
        <v>3159</v>
      </c>
      <c r="AE1598" s="121" t="s">
        <v>6909</v>
      </c>
      <c r="AF1598" s="121"/>
      <c r="AG1598" s="121"/>
      <c r="AH1598" s="121"/>
      <c r="AI1598" s="551"/>
      <c r="AJ1598" s="551"/>
      <c r="AK1598" s="551"/>
      <c r="AL1598" s="551"/>
      <c r="AM1598" s="551"/>
      <c r="AN1598" s="551"/>
      <c r="AO1598" s="551"/>
      <c r="AP1598" s="551"/>
      <c r="AQ1598" s="551"/>
      <c r="AR1598" s="551"/>
      <c r="AS1598" s="551"/>
      <c r="AT1598" s="551"/>
      <c r="AU1598" s="551"/>
      <c r="AV1598" s="551"/>
      <c r="AW1598" s="551"/>
      <c r="AX1598" s="551"/>
    </row>
    <row r="1599">
      <c r="A1599" s="570" t="s">
        <v>6910</v>
      </c>
      <c r="B1599" s="570" t="s">
        <v>6911</v>
      </c>
      <c r="C1599" s="570" t="s">
        <v>6782</v>
      </c>
      <c r="D1599" s="570" t="s">
        <v>6768</v>
      </c>
      <c r="E1599" s="570" t="s">
        <v>203</v>
      </c>
      <c r="F1599" s="570">
        <v>32</v>
      </c>
      <c r="G1599" s="570">
        <v>16</v>
      </c>
      <c r="H1599" s="570">
        <v>50</v>
      </c>
      <c r="I1599" s="569"/>
      <c r="J1599" s="121"/>
      <c r="K1599" s="121"/>
      <c r="L1599" s="121"/>
      <c r="M1599" s="570"/>
      <c r="N1599" s="569"/>
      <c r="O1599" s="569"/>
      <c r="P1599" s="569"/>
      <c r="Q1599" s="121"/>
      <c r="R1599" s="121" t="s">
        <v>6911</v>
      </c>
      <c r="S1599" s="121" t="s">
        <v>2742</v>
      </c>
      <c r="T1599" s="121" t="s">
        <v>2743</v>
      </c>
      <c r="U1599" s="121">
        <v>0</v>
      </c>
      <c r="V1599" s="121" t="s">
        <v>2206</v>
      </c>
      <c r="W1599" s="121" t="s">
        <v>2950</v>
      </c>
      <c r="X1599" s="121" t="s">
        <v>2721</v>
      </c>
      <c r="Y1599" s="121" t="s">
        <v>2465</v>
      </c>
      <c r="Z1599" s="121" t="s">
        <v>2744</v>
      </c>
      <c r="AA1599" s="121" t="s">
        <v>2751</v>
      </c>
      <c r="AB1599" s="121" t="s">
        <v>6519</v>
      </c>
      <c r="AC1599" s="121" t="s">
        <v>2103</v>
      </c>
      <c r="AD1599" s="121" t="s">
        <v>2747</v>
      </c>
      <c r="AE1599" s="121" t="s">
        <v>2753</v>
      </c>
      <c r="AF1599" s="121"/>
      <c r="AG1599" s="121"/>
      <c r="AH1599" s="121"/>
      <c r="AI1599" s="551"/>
      <c r="AJ1599" s="551"/>
      <c r="AK1599" s="551"/>
      <c r="AL1599" s="551"/>
      <c r="AM1599" s="551"/>
      <c r="AN1599" s="551"/>
      <c r="AO1599" s="551"/>
      <c r="AP1599" s="551"/>
      <c r="AQ1599" s="551"/>
      <c r="AR1599" s="551"/>
      <c r="AS1599" s="551"/>
      <c r="AT1599" s="551"/>
      <c r="AU1599" s="551"/>
      <c r="AV1599" s="551"/>
      <c r="AW1599" s="551"/>
      <c r="AX1599" s="551"/>
    </row>
    <row r="1600">
      <c r="A1600" s="570" t="s">
        <v>6910</v>
      </c>
      <c r="B1600" s="570" t="s">
        <v>6912</v>
      </c>
      <c r="C1600" s="570" t="s">
        <v>6782</v>
      </c>
      <c r="D1600" s="570" t="s">
        <v>6768</v>
      </c>
      <c r="E1600" s="570" t="s">
        <v>203</v>
      </c>
      <c r="F1600" s="570">
        <v>8</v>
      </c>
      <c r="G1600" s="570">
        <v>12</v>
      </c>
      <c r="H1600" s="570">
        <v>300</v>
      </c>
      <c r="I1600" s="569"/>
      <c r="J1600" s="121"/>
      <c r="K1600" s="121"/>
      <c r="L1600" s="121"/>
      <c r="M1600" s="570"/>
      <c r="N1600" s="569"/>
      <c r="O1600" s="569"/>
      <c r="P1600" s="569"/>
      <c r="Q1600" s="121"/>
      <c r="R1600" s="121" t="s">
        <v>6913</v>
      </c>
      <c r="S1600" s="121" t="s">
        <v>2742</v>
      </c>
      <c r="T1600" s="121" t="s">
        <v>6803</v>
      </c>
      <c r="U1600" s="121">
        <v>0</v>
      </c>
      <c r="V1600" s="121" t="s">
        <v>2206</v>
      </c>
      <c r="W1600" s="121" t="s">
        <v>2869</v>
      </c>
      <c r="X1600" s="121" t="s">
        <v>2721</v>
      </c>
      <c r="Y1600" s="121" t="s">
        <v>2465</v>
      </c>
      <c r="Z1600" s="121" t="s">
        <v>2785</v>
      </c>
      <c r="AA1600" s="121" t="s">
        <v>2786</v>
      </c>
      <c r="AB1600" s="121" t="s">
        <v>6914</v>
      </c>
      <c r="AC1600" s="121" t="s">
        <v>2103</v>
      </c>
      <c r="AD1600" s="121" t="s">
        <v>2788</v>
      </c>
      <c r="AE1600" s="121" t="s">
        <v>2789</v>
      </c>
      <c r="AF1600" s="121"/>
      <c r="AG1600" s="121"/>
      <c r="AH1600" s="121"/>
      <c r="AI1600" s="551"/>
      <c r="AJ1600" s="551"/>
      <c r="AK1600" s="551"/>
      <c r="AL1600" s="551"/>
      <c r="AM1600" s="551"/>
      <c r="AN1600" s="551"/>
      <c r="AO1600" s="551"/>
      <c r="AP1600" s="551"/>
      <c r="AQ1600" s="551"/>
      <c r="AR1600" s="551"/>
      <c r="AS1600" s="551"/>
      <c r="AT1600" s="551"/>
      <c r="AU1600" s="551"/>
      <c r="AV1600" s="551"/>
      <c r="AW1600" s="551"/>
      <c r="AX1600" s="551"/>
    </row>
    <row r="1601">
      <c r="A1601" s="570" t="s">
        <v>6910</v>
      </c>
      <c r="B1601" s="570" t="s">
        <v>6915</v>
      </c>
      <c r="C1601" s="570" t="s">
        <v>6782</v>
      </c>
      <c r="D1601" s="570" t="s">
        <v>6768</v>
      </c>
      <c r="E1601" s="570" t="s">
        <v>203</v>
      </c>
      <c r="F1601" s="570">
        <v>8</v>
      </c>
      <c r="G1601" s="570">
        <v>12</v>
      </c>
      <c r="H1601" s="570">
        <v>600</v>
      </c>
      <c r="I1601" s="569"/>
      <c r="J1601" s="121"/>
      <c r="K1601" s="121"/>
      <c r="L1601" s="121"/>
      <c r="M1601" s="570"/>
      <c r="N1601" s="569"/>
      <c r="O1601" s="569"/>
      <c r="P1601" s="569"/>
      <c r="Q1601" s="121"/>
      <c r="R1601" s="121" t="s">
        <v>6916</v>
      </c>
      <c r="S1601" s="121" t="s">
        <v>2742</v>
      </c>
      <c r="T1601" s="121" t="s">
        <v>6803</v>
      </c>
      <c r="U1601" s="121">
        <v>0</v>
      </c>
      <c r="V1601" s="121" t="s">
        <v>2206</v>
      </c>
      <c r="W1601" s="121" t="s">
        <v>2969</v>
      </c>
      <c r="X1601" s="121" t="s">
        <v>2721</v>
      </c>
      <c r="Y1601" s="121" t="s">
        <v>2465</v>
      </c>
      <c r="Z1601" s="121" t="s">
        <v>2744</v>
      </c>
      <c r="AA1601" s="121" t="s">
        <v>2745</v>
      </c>
      <c r="AB1601" s="121" t="s">
        <v>6917</v>
      </c>
      <c r="AC1601" s="121" t="s">
        <v>2103</v>
      </c>
      <c r="AD1601" s="121" t="s">
        <v>2747</v>
      </c>
      <c r="AE1601" s="121" t="s">
        <v>2757</v>
      </c>
      <c r="AF1601" s="121"/>
      <c r="AG1601" s="121"/>
      <c r="AH1601" s="121"/>
      <c r="AI1601" s="551"/>
      <c r="AJ1601" s="551"/>
      <c r="AK1601" s="551"/>
      <c r="AL1601" s="551"/>
      <c r="AM1601" s="551"/>
      <c r="AN1601" s="551"/>
      <c r="AO1601" s="551"/>
      <c r="AP1601" s="551"/>
      <c r="AQ1601" s="551"/>
      <c r="AR1601" s="551"/>
      <c r="AS1601" s="551"/>
      <c r="AT1601" s="551"/>
      <c r="AU1601" s="551"/>
      <c r="AV1601" s="551"/>
      <c r="AW1601" s="551"/>
      <c r="AX1601" s="551"/>
    </row>
    <row r="1602">
      <c r="A1602" s="570" t="s">
        <v>6910</v>
      </c>
      <c r="B1602" s="570" t="s">
        <v>6918</v>
      </c>
      <c r="C1602" s="570" t="s">
        <v>6782</v>
      </c>
      <c r="D1602" s="570" t="s">
        <v>6768</v>
      </c>
      <c r="E1602" s="570" t="s">
        <v>203</v>
      </c>
      <c r="F1602" s="570">
        <v>8</v>
      </c>
      <c r="G1602" s="570">
        <v>16</v>
      </c>
      <c r="H1602" s="570">
        <v>200</v>
      </c>
      <c r="I1602" s="569"/>
      <c r="J1602" s="121"/>
      <c r="K1602" s="121"/>
      <c r="L1602" s="121"/>
      <c r="M1602" s="570"/>
      <c r="N1602" s="569"/>
      <c r="O1602" s="569"/>
      <c r="P1602" s="569"/>
      <c r="Q1602" s="121"/>
      <c r="R1602" s="121" t="s">
        <v>6919</v>
      </c>
      <c r="S1602" s="121" t="s">
        <v>2742</v>
      </c>
      <c r="T1602" s="121" t="s">
        <v>2743</v>
      </c>
      <c r="U1602" s="121">
        <v>0</v>
      </c>
      <c r="V1602" s="121" t="s">
        <v>2206</v>
      </c>
      <c r="W1602" s="121" t="s">
        <v>2950</v>
      </c>
      <c r="X1602" s="121" t="s">
        <v>2721</v>
      </c>
      <c r="Y1602" s="121" t="s">
        <v>2465</v>
      </c>
      <c r="Z1602" s="121" t="s">
        <v>2744</v>
      </c>
      <c r="AA1602" s="121" t="s">
        <v>2745</v>
      </c>
      <c r="AB1602" s="121" t="s">
        <v>6546</v>
      </c>
      <c r="AC1602" s="121" t="s">
        <v>2103</v>
      </c>
      <c r="AD1602" s="121" t="s">
        <v>2747</v>
      </c>
      <c r="AE1602" s="121" t="s">
        <v>2797</v>
      </c>
      <c r="AF1602" s="121"/>
      <c r="AG1602" s="121"/>
      <c r="AH1602" s="121"/>
      <c r="AI1602" s="551"/>
      <c r="AJ1602" s="551"/>
      <c r="AK1602" s="551"/>
      <c r="AL1602" s="551"/>
      <c r="AM1602" s="551"/>
      <c r="AN1602" s="551"/>
      <c r="AO1602" s="551"/>
      <c r="AP1602" s="551"/>
      <c r="AQ1602" s="551"/>
      <c r="AR1602" s="551"/>
      <c r="AS1602" s="551"/>
      <c r="AT1602" s="551"/>
      <c r="AU1602" s="551"/>
      <c r="AV1602" s="551"/>
      <c r="AW1602" s="551"/>
      <c r="AX1602" s="551"/>
    </row>
    <row r="1603">
      <c r="A1603" s="570" t="s">
        <v>6910</v>
      </c>
      <c r="B1603" s="570" t="s">
        <v>6920</v>
      </c>
      <c r="C1603" s="570" t="s">
        <v>6782</v>
      </c>
      <c r="D1603" s="570" t="s">
        <v>6768</v>
      </c>
      <c r="E1603" s="570" t="s">
        <v>203</v>
      </c>
      <c r="F1603" s="570">
        <v>8</v>
      </c>
      <c r="G1603" s="570">
        <v>16</v>
      </c>
      <c r="H1603" s="570">
        <v>250</v>
      </c>
      <c r="I1603" s="569"/>
      <c r="J1603" s="121"/>
      <c r="K1603" s="121"/>
      <c r="L1603" s="121"/>
      <c r="M1603" s="570"/>
      <c r="N1603" s="569"/>
      <c r="O1603" s="569"/>
      <c r="P1603" s="569"/>
      <c r="Q1603" s="121"/>
      <c r="R1603" s="121" t="s">
        <v>6920</v>
      </c>
      <c r="S1603" s="121" t="s">
        <v>2742</v>
      </c>
      <c r="T1603" s="121" t="s">
        <v>2743</v>
      </c>
      <c r="U1603" s="121">
        <v>0</v>
      </c>
      <c r="V1603" s="121" t="s">
        <v>2206</v>
      </c>
      <c r="W1603" s="121" t="s">
        <v>2869</v>
      </c>
      <c r="X1603" s="121" t="s">
        <v>2721</v>
      </c>
      <c r="Y1603" s="121" t="s">
        <v>2465</v>
      </c>
      <c r="Z1603" s="121" t="s">
        <v>2744</v>
      </c>
      <c r="AA1603" s="121" t="s">
        <v>2745</v>
      </c>
      <c r="AB1603" s="121" t="s">
        <v>6811</v>
      </c>
      <c r="AC1603" s="121" t="s">
        <v>2103</v>
      </c>
      <c r="AD1603" s="121" t="s">
        <v>2747</v>
      </c>
      <c r="AE1603" s="121" t="s">
        <v>3362</v>
      </c>
      <c r="AF1603" s="121"/>
      <c r="AG1603" s="121"/>
      <c r="AH1603" s="121"/>
      <c r="AI1603" s="551"/>
      <c r="AJ1603" s="551"/>
      <c r="AK1603" s="551"/>
      <c r="AL1603" s="551"/>
      <c r="AM1603" s="551"/>
      <c r="AN1603" s="551"/>
      <c r="AO1603" s="551"/>
      <c r="AP1603" s="551"/>
      <c r="AQ1603" s="551"/>
      <c r="AR1603" s="551"/>
      <c r="AS1603" s="551"/>
      <c r="AT1603" s="551"/>
      <c r="AU1603" s="551"/>
      <c r="AV1603" s="551"/>
      <c r="AW1603" s="551"/>
      <c r="AX1603" s="551"/>
    </row>
    <row r="1604">
      <c r="A1604" s="570" t="s">
        <v>6910</v>
      </c>
      <c r="B1604" s="570" t="s">
        <v>6921</v>
      </c>
      <c r="C1604" s="570" t="s">
        <v>6782</v>
      </c>
      <c r="D1604" s="570" t="s">
        <v>6768</v>
      </c>
      <c r="E1604" s="570" t="s">
        <v>203</v>
      </c>
      <c r="F1604" s="570">
        <v>8</v>
      </c>
      <c r="G1604" s="570">
        <v>16</v>
      </c>
      <c r="H1604" s="570">
        <v>200</v>
      </c>
      <c r="I1604" s="569"/>
      <c r="J1604" s="121"/>
      <c r="K1604" s="121"/>
      <c r="L1604" s="121"/>
      <c r="M1604" s="570"/>
      <c r="N1604" s="569"/>
      <c r="O1604" s="569"/>
      <c r="P1604" s="569"/>
      <c r="Q1604" s="121"/>
      <c r="R1604" s="121" t="s">
        <v>6921</v>
      </c>
      <c r="S1604" s="121" t="s">
        <v>2742</v>
      </c>
      <c r="T1604" s="121" t="s">
        <v>2743</v>
      </c>
      <c r="U1604" s="121">
        <v>0</v>
      </c>
      <c r="V1604" s="121" t="s">
        <v>2206</v>
      </c>
      <c r="W1604" s="121" t="s">
        <v>2869</v>
      </c>
      <c r="X1604" s="121" t="s">
        <v>2721</v>
      </c>
      <c r="Y1604" s="121" t="s">
        <v>2465</v>
      </c>
      <c r="Z1604" s="121" t="s">
        <v>2744</v>
      </c>
      <c r="AA1604" s="121" t="s">
        <v>2745</v>
      </c>
      <c r="AB1604" s="121" t="s">
        <v>5550</v>
      </c>
      <c r="AC1604" s="121" t="s">
        <v>2103</v>
      </c>
      <c r="AD1604" s="121" t="s">
        <v>2747</v>
      </c>
      <c r="AE1604" s="121" t="s">
        <v>3313</v>
      </c>
      <c r="AF1604" s="121"/>
      <c r="AG1604" s="121"/>
      <c r="AH1604" s="121"/>
      <c r="AI1604" s="551"/>
      <c r="AJ1604" s="551"/>
      <c r="AK1604" s="551"/>
      <c r="AL1604" s="551"/>
      <c r="AM1604" s="551"/>
      <c r="AN1604" s="551"/>
      <c r="AO1604" s="551"/>
      <c r="AP1604" s="551"/>
      <c r="AQ1604" s="551"/>
      <c r="AR1604" s="551"/>
      <c r="AS1604" s="551"/>
      <c r="AT1604" s="551"/>
      <c r="AU1604" s="551"/>
      <c r="AV1604" s="551"/>
      <c r="AW1604" s="551"/>
      <c r="AX1604" s="551"/>
    </row>
    <row r="1605">
      <c r="A1605" s="570" t="s">
        <v>6910</v>
      </c>
      <c r="B1605" s="570" t="s">
        <v>6922</v>
      </c>
      <c r="C1605" s="570" t="s">
        <v>6782</v>
      </c>
      <c r="D1605" s="570" t="s">
        <v>6768</v>
      </c>
      <c r="E1605" s="570" t="s">
        <v>203</v>
      </c>
      <c r="F1605" s="570">
        <v>32</v>
      </c>
      <c r="G1605" s="570">
        <v>16</v>
      </c>
      <c r="H1605" s="570">
        <v>200</v>
      </c>
      <c r="I1605" s="569"/>
      <c r="J1605" s="121"/>
      <c r="K1605" s="121"/>
      <c r="L1605" s="121"/>
      <c r="M1605" s="570"/>
      <c r="N1605" s="569"/>
      <c r="O1605" s="569"/>
      <c r="P1605" s="569"/>
      <c r="Q1605" s="121"/>
      <c r="R1605" s="121" t="s">
        <v>6922</v>
      </c>
      <c r="S1605" s="121" t="s">
        <v>2742</v>
      </c>
      <c r="T1605" s="121" t="s">
        <v>3251</v>
      </c>
      <c r="U1605" s="121">
        <v>0</v>
      </c>
      <c r="V1605" s="121" t="s">
        <v>3766</v>
      </c>
      <c r="W1605" s="121" t="s">
        <v>2950</v>
      </c>
      <c r="X1605" s="121" t="s">
        <v>2721</v>
      </c>
      <c r="Y1605" s="121" t="s">
        <v>2465</v>
      </c>
      <c r="Z1605" s="121" t="s">
        <v>2744</v>
      </c>
      <c r="AA1605" s="121" t="s">
        <v>2751</v>
      </c>
      <c r="AB1605" s="121" t="s">
        <v>3829</v>
      </c>
      <c r="AC1605" s="121" t="s">
        <v>2103</v>
      </c>
      <c r="AD1605" s="121" t="s">
        <v>2747</v>
      </c>
      <c r="AE1605" s="121" t="s">
        <v>2753</v>
      </c>
      <c r="AF1605" s="121"/>
      <c r="AG1605" s="121"/>
      <c r="AH1605" s="121"/>
      <c r="AI1605" s="551"/>
      <c r="AJ1605" s="551"/>
      <c r="AK1605" s="551"/>
      <c r="AL1605" s="551"/>
      <c r="AM1605" s="551"/>
      <c r="AN1605" s="551"/>
      <c r="AO1605" s="551"/>
      <c r="AP1605" s="551"/>
      <c r="AQ1605" s="551"/>
      <c r="AR1605" s="551"/>
      <c r="AS1605" s="551"/>
      <c r="AT1605" s="551"/>
      <c r="AU1605" s="551"/>
      <c r="AV1605" s="551"/>
      <c r="AW1605" s="551"/>
      <c r="AX1605" s="551"/>
    </row>
    <row r="1606">
      <c r="A1606" s="570" t="s">
        <v>6910</v>
      </c>
      <c r="B1606" s="570" t="s">
        <v>6923</v>
      </c>
      <c r="C1606" s="570" t="s">
        <v>6782</v>
      </c>
      <c r="D1606" s="570" t="s">
        <v>6768</v>
      </c>
      <c r="E1606" s="570" t="s">
        <v>203</v>
      </c>
      <c r="F1606" s="570">
        <v>32</v>
      </c>
      <c r="G1606" s="570">
        <v>16</v>
      </c>
      <c r="H1606" s="570">
        <v>200</v>
      </c>
      <c r="I1606" s="569"/>
      <c r="J1606" s="121"/>
      <c r="K1606" s="121"/>
      <c r="L1606" s="121"/>
      <c r="M1606" s="570"/>
      <c r="N1606" s="569"/>
      <c r="O1606" s="569"/>
      <c r="P1606" s="569"/>
      <c r="Q1606" s="121"/>
      <c r="R1606" s="121" t="s">
        <v>6923</v>
      </c>
      <c r="S1606" s="121" t="s">
        <v>2742</v>
      </c>
      <c r="T1606" s="121" t="s">
        <v>3251</v>
      </c>
      <c r="U1606" s="121">
        <v>0</v>
      </c>
      <c r="V1606" s="121" t="s">
        <v>3766</v>
      </c>
      <c r="W1606" s="121" t="s">
        <v>2950</v>
      </c>
      <c r="X1606" s="121" t="s">
        <v>2721</v>
      </c>
      <c r="Y1606" s="121" t="s">
        <v>2465</v>
      </c>
      <c r="Z1606" s="121" t="s">
        <v>2744</v>
      </c>
      <c r="AA1606" s="121" t="s">
        <v>2745</v>
      </c>
      <c r="AB1606" s="121" t="s">
        <v>6546</v>
      </c>
      <c r="AC1606" s="121" t="s">
        <v>2103</v>
      </c>
      <c r="AD1606" s="121" t="s">
        <v>2747</v>
      </c>
      <c r="AE1606" s="121" t="s">
        <v>2797</v>
      </c>
      <c r="AF1606" s="121"/>
      <c r="AG1606" s="121"/>
      <c r="AH1606" s="121"/>
      <c r="AI1606" s="551"/>
      <c r="AJ1606" s="551"/>
      <c r="AK1606" s="551"/>
      <c r="AL1606" s="551"/>
      <c r="AM1606" s="551"/>
      <c r="AN1606" s="551"/>
      <c r="AO1606" s="551"/>
      <c r="AP1606" s="551"/>
      <c r="AQ1606" s="551"/>
      <c r="AR1606" s="551"/>
      <c r="AS1606" s="551"/>
      <c r="AT1606" s="551"/>
      <c r="AU1606" s="551"/>
      <c r="AV1606" s="551"/>
      <c r="AW1606" s="551"/>
      <c r="AX1606" s="551"/>
    </row>
    <row r="1607">
      <c r="A1607" s="570" t="s">
        <v>6910</v>
      </c>
      <c r="B1607" s="570" t="s">
        <v>6924</v>
      </c>
      <c r="C1607" s="570" t="s">
        <v>6782</v>
      </c>
      <c r="D1607" s="570" t="s">
        <v>6768</v>
      </c>
      <c r="E1607" s="570" t="s">
        <v>203</v>
      </c>
      <c r="F1607" s="570">
        <v>32</v>
      </c>
      <c r="G1607" s="570">
        <v>16</v>
      </c>
      <c r="H1607" s="570">
        <v>200</v>
      </c>
      <c r="I1607" s="569"/>
      <c r="J1607" s="121"/>
      <c r="K1607" s="121"/>
      <c r="L1607" s="121"/>
      <c r="M1607" s="570"/>
      <c r="N1607" s="569"/>
      <c r="O1607" s="569"/>
      <c r="P1607" s="569"/>
      <c r="Q1607" s="121"/>
      <c r="R1607" s="121" t="s">
        <v>6924</v>
      </c>
      <c r="S1607" s="121" t="s">
        <v>2742</v>
      </c>
      <c r="T1607" s="121" t="s">
        <v>3251</v>
      </c>
      <c r="U1607" s="121">
        <v>0</v>
      </c>
      <c r="V1607" s="121" t="s">
        <v>3766</v>
      </c>
      <c r="W1607" s="121" t="s">
        <v>2869</v>
      </c>
      <c r="X1607" s="121" t="s">
        <v>2721</v>
      </c>
      <c r="Y1607" s="121" t="s">
        <v>2465</v>
      </c>
      <c r="Z1607" s="121" t="s">
        <v>2744</v>
      </c>
      <c r="AA1607" s="121" t="s">
        <v>2745</v>
      </c>
      <c r="AB1607" s="121" t="s">
        <v>4657</v>
      </c>
      <c r="AC1607" s="121" t="s">
        <v>2103</v>
      </c>
      <c r="AD1607" s="121" t="s">
        <v>2747</v>
      </c>
      <c r="AE1607" s="121" t="s">
        <v>3362</v>
      </c>
      <c r="AF1607" s="121"/>
      <c r="AG1607" s="121"/>
      <c r="AH1607" s="121"/>
      <c r="AI1607" s="551"/>
      <c r="AJ1607" s="551"/>
      <c r="AK1607" s="551"/>
      <c r="AL1607" s="551"/>
      <c r="AM1607" s="551"/>
      <c r="AN1607" s="551"/>
      <c r="AO1607" s="551"/>
      <c r="AP1607" s="551"/>
      <c r="AQ1607" s="551"/>
      <c r="AR1607" s="551"/>
      <c r="AS1607" s="551"/>
      <c r="AT1607" s="551"/>
      <c r="AU1607" s="551"/>
      <c r="AV1607" s="551"/>
      <c r="AW1607" s="551"/>
      <c r="AX1607" s="551"/>
    </row>
    <row r="1608">
      <c r="A1608" s="570" t="s">
        <v>6910</v>
      </c>
      <c r="B1608" s="570" t="s">
        <v>6925</v>
      </c>
      <c r="C1608" s="570" t="s">
        <v>6782</v>
      </c>
      <c r="D1608" s="570" t="s">
        <v>6768</v>
      </c>
      <c r="E1608" s="570" t="s">
        <v>203</v>
      </c>
      <c r="F1608" s="570">
        <v>32</v>
      </c>
      <c r="G1608" s="570">
        <v>16</v>
      </c>
      <c r="H1608" s="570">
        <v>200</v>
      </c>
      <c r="I1608" s="569"/>
      <c r="J1608" s="121"/>
      <c r="K1608" s="121"/>
      <c r="L1608" s="121"/>
      <c r="M1608" s="570"/>
      <c r="N1608" s="569"/>
      <c r="O1608" s="569"/>
      <c r="P1608" s="569"/>
      <c r="Q1608" s="121"/>
      <c r="R1608" s="121" t="s">
        <v>6925</v>
      </c>
      <c r="S1608" s="121" t="s">
        <v>2742</v>
      </c>
      <c r="T1608" s="121" t="s">
        <v>3251</v>
      </c>
      <c r="U1608" s="121">
        <v>0</v>
      </c>
      <c r="V1608" s="121" t="s">
        <v>3766</v>
      </c>
      <c r="W1608" s="121" t="s">
        <v>2869</v>
      </c>
      <c r="X1608" s="121" t="s">
        <v>2721</v>
      </c>
      <c r="Y1608" s="121" t="s">
        <v>2465</v>
      </c>
      <c r="Z1608" s="121" t="s">
        <v>2744</v>
      </c>
      <c r="AA1608" s="121" t="s">
        <v>2751</v>
      </c>
      <c r="AB1608" s="121" t="s">
        <v>6926</v>
      </c>
      <c r="AC1608" s="121" t="s">
        <v>2103</v>
      </c>
      <c r="AD1608" s="121" t="s">
        <v>2747</v>
      </c>
      <c r="AE1608" s="121" t="s">
        <v>3049</v>
      </c>
      <c r="AF1608" s="121"/>
      <c r="AG1608" s="121"/>
      <c r="AH1608" s="121"/>
      <c r="AI1608" s="551"/>
      <c r="AJ1608" s="551"/>
      <c r="AK1608" s="551"/>
      <c r="AL1608" s="551"/>
      <c r="AM1608" s="551"/>
      <c r="AN1608" s="551"/>
      <c r="AO1608" s="551"/>
      <c r="AP1608" s="551"/>
      <c r="AQ1608" s="551"/>
      <c r="AR1608" s="551"/>
      <c r="AS1608" s="551"/>
      <c r="AT1608" s="551"/>
      <c r="AU1608" s="551"/>
      <c r="AV1608" s="551"/>
      <c r="AW1608" s="551"/>
      <c r="AX1608" s="551"/>
    </row>
    <row r="1609">
      <c r="A1609" s="570" t="s">
        <v>6910</v>
      </c>
      <c r="B1609" s="570" t="s">
        <v>6927</v>
      </c>
      <c r="C1609" s="570" t="s">
        <v>6782</v>
      </c>
      <c r="D1609" s="570" t="s">
        <v>6768</v>
      </c>
      <c r="E1609" s="570" t="s">
        <v>203</v>
      </c>
      <c r="F1609" s="570">
        <v>32</v>
      </c>
      <c r="G1609" s="570">
        <v>16</v>
      </c>
      <c r="H1609" s="570">
        <v>200</v>
      </c>
      <c r="I1609" s="569"/>
      <c r="J1609" s="121"/>
      <c r="K1609" s="121"/>
      <c r="L1609" s="121"/>
      <c r="M1609" s="570"/>
      <c r="N1609" s="569"/>
      <c r="O1609" s="569"/>
      <c r="P1609" s="569"/>
      <c r="Q1609" s="121"/>
      <c r="R1609" s="121" t="s">
        <v>6927</v>
      </c>
      <c r="S1609" s="121" t="s">
        <v>2742</v>
      </c>
      <c r="T1609" s="121" t="s">
        <v>3251</v>
      </c>
      <c r="U1609" s="121">
        <v>0</v>
      </c>
      <c r="V1609" s="121" t="s">
        <v>3766</v>
      </c>
      <c r="W1609" s="121" t="s">
        <v>2949</v>
      </c>
      <c r="X1609" s="121" t="s">
        <v>2721</v>
      </c>
      <c r="Y1609" s="121" t="s">
        <v>2465</v>
      </c>
      <c r="Z1609" s="121" t="s">
        <v>2744</v>
      </c>
      <c r="AA1609" s="121" t="s">
        <v>2751</v>
      </c>
      <c r="AB1609" s="121" t="s">
        <v>6928</v>
      </c>
      <c r="AC1609" s="121" t="s">
        <v>2103</v>
      </c>
      <c r="AD1609" s="121" t="s">
        <v>2747</v>
      </c>
      <c r="AE1609" s="121" t="s">
        <v>3614</v>
      </c>
      <c r="AF1609" s="121"/>
      <c r="AG1609" s="121"/>
      <c r="AH1609" s="121"/>
      <c r="AI1609" s="551"/>
      <c r="AJ1609" s="551"/>
      <c r="AK1609" s="551"/>
      <c r="AL1609" s="551"/>
      <c r="AM1609" s="551"/>
      <c r="AN1609" s="551"/>
      <c r="AO1609" s="551"/>
      <c r="AP1609" s="551"/>
      <c r="AQ1609" s="551"/>
      <c r="AR1609" s="551"/>
      <c r="AS1609" s="551"/>
      <c r="AT1609" s="551"/>
      <c r="AU1609" s="551"/>
      <c r="AV1609" s="551"/>
      <c r="AW1609" s="551"/>
      <c r="AX1609" s="551"/>
    </row>
    <row r="1610">
      <c r="A1610" s="570" t="s">
        <v>6910</v>
      </c>
      <c r="B1610" s="570" t="s">
        <v>6929</v>
      </c>
      <c r="C1610" s="570" t="s">
        <v>6782</v>
      </c>
      <c r="D1610" s="570" t="s">
        <v>6768</v>
      </c>
      <c r="E1610" s="570" t="s">
        <v>203</v>
      </c>
      <c r="F1610" s="570">
        <v>48</v>
      </c>
      <c r="G1610" s="570">
        <v>1536</v>
      </c>
      <c r="H1610" s="570" t="s">
        <v>6930</v>
      </c>
      <c r="I1610" s="569"/>
      <c r="J1610" s="121"/>
      <c r="K1610" s="121"/>
      <c r="L1610" s="121"/>
      <c r="M1610" s="570"/>
      <c r="N1610" s="569"/>
      <c r="O1610" s="569"/>
      <c r="P1610" s="569"/>
      <c r="Q1610" s="121"/>
      <c r="R1610" s="121" t="s">
        <v>6931</v>
      </c>
      <c r="S1610" s="121" t="s">
        <v>2716</v>
      </c>
      <c r="T1610" s="121" t="s">
        <v>6932</v>
      </c>
      <c r="U1610" s="121">
        <v>0</v>
      </c>
      <c r="V1610" s="121" t="s">
        <v>2720</v>
      </c>
      <c r="W1610" s="121" t="s">
        <v>2720</v>
      </c>
      <c r="X1610" s="121">
        <v>0</v>
      </c>
      <c r="Y1610" s="121" t="s">
        <v>2465</v>
      </c>
      <c r="Z1610" s="121" t="s">
        <v>2722</v>
      </c>
      <c r="AA1610" s="121" t="s">
        <v>2723</v>
      </c>
      <c r="AB1610" s="121" t="s">
        <v>6933</v>
      </c>
      <c r="AC1610" s="121" t="s">
        <v>2103</v>
      </c>
      <c r="AD1610" s="121" t="s">
        <v>2725</v>
      </c>
      <c r="AE1610" s="121" t="s">
        <v>6934</v>
      </c>
      <c r="AF1610" s="121"/>
      <c r="AG1610" s="121"/>
      <c r="AH1610" s="121"/>
      <c r="AI1610" s="551"/>
      <c r="AJ1610" s="551"/>
      <c r="AK1610" s="551"/>
      <c r="AL1610" s="551"/>
      <c r="AM1610" s="551"/>
      <c r="AN1610" s="551"/>
      <c r="AO1610" s="551"/>
      <c r="AP1610" s="551"/>
      <c r="AQ1610" s="551"/>
      <c r="AR1610" s="551"/>
      <c r="AS1610" s="551"/>
      <c r="AT1610" s="551"/>
      <c r="AU1610" s="551"/>
      <c r="AV1610" s="551"/>
      <c r="AW1610" s="551"/>
      <c r="AX1610" s="551"/>
    </row>
    <row r="1611">
      <c r="A1611" s="570" t="s">
        <v>6910</v>
      </c>
      <c r="B1611" s="570" t="s">
        <v>6935</v>
      </c>
      <c r="C1611" s="570" t="s">
        <v>6782</v>
      </c>
      <c r="D1611" s="570" t="s">
        <v>6768</v>
      </c>
      <c r="E1611" s="570" t="s">
        <v>203</v>
      </c>
      <c r="F1611" s="570">
        <v>48</v>
      </c>
      <c r="G1611" s="570">
        <v>1536</v>
      </c>
      <c r="H1611" s="570" t="s">
        <v>6930</v>
      </c>
      <c r="I1611" s="569"/>
      <c r="J1611" s="121"/>
      <c r="K1611" s="121"/>
      <c r="L1611" s="121"/>
      <c r="M1611" s="570"/>
      <c r="N1611" s="569"/>
      <c r="O1611" s="569"/>
      <c r="P1611" s="569"/>
      <c r="Q1611" s="121"/>
      <c r="R1611" s="121" t="s">
        <v>6936</v>
      </c>
      <c r="S1611" s="121" t="s">
        <v>2716</v>
      </c>
      <c r="T1611" s="121" t="s">
        <v>6932</v>
      </c>
      <c r="U1611" s="121">
        <v>0</v>
      </c>
      <c r="V1611" s="121" t="s">
        <v>4091</v>
      </c>
      <c r="W1611" s="121" t="s">
        <v>2206</v>
      </c>
      <c r="X1611" s="121">
        <v>0</v>
      </c>
      <c r="Y1611" s="121" t="s">
        <v>2465</v>
      </c>
      <c r="Z1611" s="121" t="s">
        <v>2722</v>
      </c>
      <c r="AA1611" s="121" t="s">
        <v>2723</v>
      </c>
      <c r="AB1611" s="121" t="s">
        <v>6937</v>
      </c>
      <c r="AC1611" s="121" t="s">
        <v>2103</v>
      </c>
      <c r="AD1611" s="121" t="s">
        <v>2725</v>
      </c>
      <c r="AE1611" s="121" t="s">
        <v>6938</v>
      </c>
      <c r="AF1611" s="121"/>
      <c r="AG1611" s="121"/>
      <c r="AH1611" s="121"/>
      <c r="AI1611" s="551"/>
      <c r="AJ1611" s="551"/>
      <c r="AK1611" s="551"/>
      <c r="AL1611" s="551"/>
      <c r="AM1611" s="551"/>
      <c r="AN1611" s="551"/>
      <c r="AO1611" s="551"/>
      <c r="AP1611" s="551"/>
      <c r="AQ1611" s="551"/>
      <c r="AR1611" s="551"/>
      <c r="AS1611" s="551"/>
      <c r="AT1611" s="551"/>
      <c r="AU1611" s="551"/>
      <c r="AV1611" s="551"/>
      <c r="AW1611" s="551"/>
      <c r="AX1611" s="551"/>
    </row>
    <row r="1612">
      <c r="A1612" s="570" t="s">
        <v>6910</v>
      </c>
      <c r="B1612" s="570" t="s">
        <v>6939</v>
      </c>
      <c r="C1612" s="570" t="s">
        <v>6782</v>
      </c>
      <c r="D1612" s="570" t="s">
        <v>6768</v>
      </c>
      <c r="E1612" s="570" t="s">
        <v>203</v>
      </c>
      <c r="F1612" s="570">
        <v>80</v>
      </c>
      <c r="G1612" s="570">
        <v>2000</v>
      </c>
      <c r="H1612" s="570" t="s">
        <v>6940</v>
      </c>
      <c r="I1612" s="569"/>
      <c r="J1612" s="121"/>
      <c r="K1612" s="121"/>
      <c r="L1612" s="121"/>
      <c r="M1612" s="570"/>
      <c r="N1612" s="569"/>
      <c r="O1612" s="569"/>
      <c r="P1612" s="569"/>
      <c r="Q1612" s="121"/>
      <c r="R1612" s="121" t="s">
        <v>6941</v>
      </c>
      <c r="S1612" s="121" t="s">
        <v>2716</v>
      </c>
      <c r="T1612" s="121" t="s">
        <v>6942</v>
      </c>
      <c r="U1612" s="121">
        <v>0</v>
      </c>
      <c r="V1612" s="121" t="s">
        <v>6943</v>
      </c>
      <c r="W1612" s="121" t="s">
        <v>3178</v>
      </c>
      <c r="X1612" s="121">
        <v>0</v>
      </c>
      <c r="Y1612" s="121" t="s">
        <v>2465</v>
      </c>
      <c r="Z1612" s="121" t="s">
        <v>2785</v>
      </c>
      <c r="AA1612" s="121" t="s">
        <v>6405</v>
      </c>
      <c r="AB1612" s="121" t="s">
        <v>6944</v>
      </c>
      <c r="AC1612" s="121" t="s">
        <v>2455</v>
      </c>
      <c r="AD1612" s="121" t="s">
        <v>6407</v>
      </c>
      <c r="AE1612" s="121" t="s">
        <v>6945</v>
      </c>
      <c r="AF1612" s="121"/>
      <c r="AG1612" s="121"/>
      <c r="AH1612" s="121"/>
      <c r="AI1612" s="551"/>
      <c r="AJ1612" s="551"/>
      <c r="AK1612" s="551"/>
      <c r="AL1612" s="551"/>
      <c r="AM1612" s="551"/>
      <c r="AN1612" s="551"/>
      <c r="AO1612" s="551"/>
      <c r="AP1612" s="551"/>
      <c r="AQ1612" s="551"/>
      <c r="AR1612" s="551"/>
      <c r="AS1612" s="551"/>
      <c r="AT1612" s="551"/>
      <c r="AU1612" s="551"/>
      <c r="AV1612" s="551"/>
      <c r="AW1612" s="551"/>
      <c r="AX1612" s="551"/>
    </row>
    <row r="1613">
      <c r="A1613" s="570" t="s">
        <v>6910</v>
      </c>
      <c r="B1613" s="570" t="s">
        <v>6946</v>
      </c>
      <c r="C1613" s="570" t="s">
        <v>6782</v>
      </c>
      <c r="D1613" s="570" t="s">
        <v>6768</v>
      </c>
      <c r="E1613" s="570" t="s">
        <v>203</v>
      </c>
      <c r="F1613" s="570">
        <v>80</v>
      </c>
      <c r="G1613" s="570">
        <v>2000</v>
      </c>
      <c r="H1613" s="570" t="s">
        <v>6940</v>
      </c>
      <c r="I1613" s="569"/>
      <c r="J1613" s="121"/>
      <c r="K1613" s="121"/>
      <c r="L1613" s="121"/>
      <c r="M1613" s="570"/>
      <c r="N1613" s="569"/>
      <c r="O1613" s="569"/>
      <c r="P1613" s="569"/>
      <c r="Q1613" s="121"/>
      <c r="R1613" s="121" t="s">
        <v>6947</v>
      </c>
      <c r="S1613" s="121" t="s">
        <v>2716</v>
      </c>
      <c r="T1613" s="121" t="s">
        <v>6942</v>
      </c>
      <c r="U1613" s="121">
        <v>0</v>
      </c>
      <c r="V1613" s="121" t="s">
        <v>6943</v>
      </c>
      <c r="W1613" s="121" t="s">
        <v>3178</v>
      </c>
      <c r="X1613" s="121">
        <v>0</v>
      </c>
      <c r="Y1613" s="121" t="s">
        <v>2465</v>
      </c>
      <c r="Z1613" s="121" t="s">
        <v>2785</v>
      </c>
      <c r="AA1613" s="121" t="s">
        <v>6405</v>
      </c>
      <c r="AB1613" s="121" t="s">
        <v>6948</v>
      </c>
      <c r="AC1613" s="121" t="s">
        <v>2455</v>
      </c>
      <c r="AD1613" s="121" t="s">
        <v>6407</v>
      </c>
      <c r="AE1613" s="121" t="s">
        <v>6945</v>
      </c>
      <c r="AF1613" s="121"/>
      <c r="AG1613" s="121"/>
      <c r="AH1613" s="121"/>
      <c r="AI1613" s="551"/>
      <c r="AJ1613" s="551"/>
      <c r="AK1613" s="551"/>
      <c r="AL1613" s="551"/>
      <c r="AM1613" s="551"/>
      <c r="AN1613" s="551"/>
      <c r="AO1613" s="551"/>
      <c r="AP1613" s="551"/>
      <c r="AQ1613" s="551"/>
      <c r="AR1613" s="551"/>
      <c r="AS1613" s="551"/>
      <c r="AT1613" s="551"/>
      <c r="AU1613" s="551"/>
      <c r="AV1613" s="551"/>
      <c r="AW1613" s="551"/>
      <c r="AX1613" s="551"/>
    </row>
    <row r="1614">
      <c r="A1614" s="570" t="s">
        <v>6949</v>
      </c>
      <c r="B1614" s="570" t="s">
        <v>3146</v>
      </c>
      <c r="C1614" s="570" t="s">
        <v>6782</v>
      </c>
      <c r="D1614" s="570" t="s">
        <v>6768</v>
      </c>
      <c r="E1614" s="570" t="s">
        <v>203</v>
      </c>
      <c r="F1614" s="570">
        <v>16</v>
      </c>
      <c r="G1614" s="570">
        <v>32</v>
      </c>
      <c r="H1614" s="570">
        <v>200</v>
      </c>
      <c r="I1614" s="569"/>
      <c r="J1614" s="121"/>
      <c r="K1614" s="121"/>
      <c r="L1614" s="121"/>
      <c r="M1614" s="570"/>
      <c r="N1614" s="569"/>
      <c r="O1614" s="569"/>
      <c r="P1614" s="569"/>
      <c r="Q1614" s="121"/>
      <c r="R1614" s="121" t="s">
        <v>3149</v>
      </c>
      <c r="S1614" s="121" t="s">
        <v>2742</v>
      </c>
      <c r="T1614" s="121" t="s">
        <v>2743</v>
      </c>
      <c r="U1614" s="121">
        <v>0</v>
      </c>
      <c r="V1614" s="121" t="s">
        <v>2206</v>
      </c>
      <c r="W1614" s="121" t="s">
        <v>2950</v>
      </c>
      <c r="X1614" s="121" t="s">
        <v>2721</v>
      </c>
      <c r="Y1614" s="121" t="s">
        <v>2465</v>
      </c>
      <c r="Z1614" s="121" t="s">
        <v>2744</v>
      </c>
      <c r="AA1614" s="121" t="s">
        <v>2751</v>
      </c>
      <c r="AB1614" s="121" t="s">
        <v>3150</v>
      </c>
      <c r="AC1614" s="121" t="s">
        <v>2103</v>
      </c>
      <c r="AD1614" s="121" t="s">
        <v>2747</v>
      </c>
      <c r="AE1614" s="121" t="s">
        <v>3063</v>
      </c>
      <c r="AF1614" s="121"/>
      <c r="AG1614" s="121"/>
      <c r="AH1614" s="121"/>
      <c r="AI1614" s="551"/>
      <c r="AJ1614" s="551"/>
      <c r="AK1614" s="551"/>
      <c r="AL1614" s="551"/>
      <c r="AM1614" s="551"/>
      <c r="AN1614" s="551"/>
      <c r="AO1614" s="551"/>
      <c r="AP1614" s="551"/>
      <c r="AQ1614" s="551"/>
      <c r="AR1614" s="551"/>
      <c r="AS1614" s="551"/>
      <c r="AT1614" s="551"/>
      <c r="AU1614" s="551"/>
      <c r="AV1614" s="551"/>
      <c r="AW1614" s="551"/>
      <c r="AX1614" s="551"/>
    </row>
    <row r="1615">
      <c r="A1615" s="570" t="s">
        <v>6949</v>
      </c>
      <c r="B1615" s="570" t="s">
        <v>3432</v>
      </c>
      <c r="C1615" s="570" t="s">
        <v>6782</v>
      </c>
      <c r="D1615" s="570" t="s">
        <v>6768</v>
      </c>
      <c r="E1615" s="570" t="s">
        <v>203</v>
      </c>
      <c r="F1615" s="570">
        <v>16</v>
      </c>
      <c r="G1615" s="570">
        <v>48</v>
      </c>
      <c r="H1615" s="570">
        <v>100</v>
      </c>
      <c r="I1615" s="569"/>
      <c r="J1615" s="121"/>
      <c r="K1615" s="121"/>
      <c r="L1615" s="121"/>
      <c r="M1615" s="570"/>
      <c r="N1615" s="569"/>
      <c r="O1615" s="569"/>
      <c r="P1615" s="569"/>
      <c r="Q1615" s="121"/>
      <c r="R1615" s="121" t="s">
        <v>3433</v>
      </c>
      <c r="S1615" s="121" t="s">
        <v>2742</v>
      </c>
      <c r="T1615" s="121" t="s">
        <v>3047</v>
      </c>
      <c r="U1615" s="121">
        <v>0</v>
      </c>
      <c r="V1615" s="121" t="s">
        <v>2206</v>
      </c>
      <c r="W1615" s="121" t="s">
        <v>2869</v>
      </c>
      <c r="X1615" s="121" t="s">
        <v>2721</v>
      </c>
      <c r="Y1615" s="121" t="s">
        <v>2465</v>
      </c>
      <c r="Z1615" s="121" t="s">
        <v>2744</v>
      </c>
      <c r="AA1615" s="121" t="s">
        <v>2745</v>
      </c>
      <c r="AB1615" s="121" t="s">
        <v>3434</v>
      </c>
      <c r="AC1615" s="121" t="s">
        <v>2103</v>
      </c>
      <c r="AD1615" s="121" t="s">
        <v>2747</v>
      </c>
      <c r="AE1615" s="121" t="s">
        <v>3362</v>
      </c>
      <c r="AF1615" s="121"/>
      <c r="AG1615" s="121"/>
      <c r="AH1615" s="121"/>
      <c r="AI1615" s="551"/>
      <c r="AJ1615" s="551"/>
      <c r="AK1615" s="551"/>
      <c r="AL1615" s="551"/>
      <c r="AM1615" s="551"/>
      <c r="AN1615" s="551"/>
      <c r="AO1615" s="551"/>
      <c r="AP1615" s="551"/>
      <c r="AQ1615" s="551"/>
      <c r="AR1615" s="551"/>
      <c r="AS1615" s="551"/>
      <c r="AT1615" s="551"/>
      <c r="AU1615" s="551"/>
      <c r="AV1615" s="551"/>
      <c r="AW1615" s="551"/>
      <c r="AX1615" s="551"/>
    </row>
    <row r="1616">
      <c r="A1616" s="570" t="s">
        <v>6949</v>
      </c>
      <c r="B1616" s="570" t="s">
        <v>3253</v>
      </c>
      <c r="C1616" s="570" t="s">
        <v>6782</v>
      </c>
      <c r="D1616" s="570" t="s">
        <v>6768</v>
      </c>
      <c r="E1616" s="570" t="s">
        <v>203</v>
      </c>
      <c r="F1616" s="570">
        <v>8</v>
      </c>
      <c r="G1616" s="570">
        <v>32</v>
      </c>
      <c r="H1616" s="570">
        <v>200</v>
      </c>
      <c r="I1616" s="569"/>
      <c r="J1616" s="121"/>
      <c r="K1616" s="121"/>
      <c r="L1616" s="121"/>
      <c r="M1616" s="570"/>
      <c r="N1616" s="569"/>
      <c r="O1616" s="569"/>
      <c r="P1616" s="569"/>
      <c r="Q1616" s="121"/>
      <c r="R1616" s="121" t="s">
        <v>3253</v>
      </c>
      <c r="S1616" s="121" t="s">
        <v>2742</v>
      </c>
      <c r="T1616" s="121" t="s">
        <v>2743</v>
      </c>
      <c r="U1616" s="121">
        <v>0</v>
      </c>
      <c r="V1616" s="121" t="s">
        <v>2206</v>
      </c>
      <c r="W1616" s="121" t="s">
        <v>2950</v>
      </c>
      <c r="X1616" s="121" t="s">
        <v>2721</v>
      </c>
      <c r="Y1616" s="121" t="s">
        <v>2465</v>
      </c>
      <c r="Z1616" s="121" t="s">
        <v>2744</v>
      </c>
      <c r="AA1616" s="121" t="s">
        <v>2751</v>
      </c>
      <c r="AB1616" s="121" t="s">
        <v>3254</v>
      </c>
      <c r="AC1616" s="121" t="s">
        <v>2103</v>
      </c>
      <c r="AD1616" s="121" t="s">
        <v>2747</v>
      </c>
      <c r="AE1616" s="121" t="s">
        <v>3063</v>
      </c>
      <c r="AF1616" s="121"/>
      <c r="AG1616" s="121"/>
      <c r="AH1616" s="121"/>
      <c r="AI1616" s="551"/>
      <c r="AJ1616" s="551"/>
      <c r="AK1616" s="551"/>
      <c r="AL1616" s="551"/>
      <c r="AM1616" s="551"/>
      <c r="AN1616" s="551"/>
      <c r="AO1616" s="551"/>
      <c r="AP1616" s="551"/>
      <c r="AQ1616" s="551"/>
      <c r="AR1616" s="551"/>
      <c r="AS1616" s="551"/>
      <c r="AT1616" s="551"/>
      <c r="AU1616" s="551"/>
      <c r="AV1616" s="551"/>
      <c r="AW1616" s="551"/>
      <c r="AX1616" s="551"/>
    </row>
    <row r="1617">
      <c r="A1617" s="570" t="s">
        <v>6949</v>
      </c>
      <c r="B1617" s="570" t="s">
        <v>6950</v>
      </c>
      <c r="C1617" s="570" t="s">
        <v>6782</v>
      </c>
      <c r="D1617" s="570" t="s">
        <v>6768</v>
      </c>
      <c r="E1617" s="570" t="s">
        <v>203</v>
      </c>
      <c r="F1617" s="570">
        <v>4</v>
      </c>
      <c r="G1617" s="570">
        <v>8</v>
      </c>
      <c r="H1617" s="570">
        <v>200</v>
      </c>
      <c r="I1617" s="569"/>
      <c r="J1617" s="121"/>
      <c r="K1617" s="121"/>
      <c r="L1617" s="121"/>
      <c r="M1617" s="570"/>
      <c r="N1617" s="569"/>
      <c r="O1617" s="569"/>
      <c r="P1617" s="569"/>
      <c r="Q1617" s="121"/>
      <c r="R1617" s="121" t="s">
        <v>6950</v>
      </c>
      <c r="S1617" s="121" t="s">
        <v>2742</v>
      </c>
      <c r="T1617" s="121" t="s">
        <v>3186</v>
      </c>
      <c r="U1617" s="121">
        <v>0</v>
      </c>
      <c r="V1617" s="121" t="s">
        <v>3164</v>
      </c>
      <c r="W1617" s="121" t="s">
        <v>2767</v>
      </c>
      <c r="X1617" s="121" t="s">
        <v>2721</v>
      </c>
      <c r="Y1617" s="121" t="s">
        <v>2465</v>
      </c>
      <c r="Z1617" s="121" t="s">
        <v>3155</v>
      </c>
      <c r="AA1617" s="121" t="s">
        <v>3092</v>
      </c>
      <c r="AB1617" s="121" t="s">
        <v>3710</v>
      </c>
      <c r="AC1617" s="121" t="s">
        <v>2103</v>
      </c>
      <c r="AD1617" s="121" t="s">
        <v>2747</v>
      </c>
      <c r="AE1617" s="121" t="s">
        <v>3445</v>
      </c>
      <c r="AF1617" s="121"/>
      <c r="AG1617" s="121"/>
      <c r="AH1617" s="121"/>
      <c r="AI1617" s="551"/>
      <c r="AJ1617" s="551"/>
      <c r="AK1617" s="551"/>
      <c r="AL1617" s="551"/>
      <c r="AM1617" s="551"/>
      <c r="AN1617" s="551"/>
      <c r="AO1617" s="551"/>
      <c r="AP1617" s="551"/>
      <c r="AQ1617" s="551"/>
      <c r="AR1617" s="551"/>
      <c r="AS1617" s="551"/>
      <c r="AT1617" s="551"/>
      <c r="AU1617" s="551"/>
      <c r="AV1617" s="551"/>
      <c r="AW1617" s="551"/>
      <c r="AX1617" s="551"/>
    </row>
    <row r="1618">
      <c r="A1618" s="570" t="s">
        <v>6949</v>
      </c>
      <c r="B1618" s="570" t="s">
        <v>6951</v>
      </c>
      <c r="C1618" s="570" t="s">
        <v>6782</v>
      </c>
      <c r="D1618" s="570" t="s">
        <v>6768</v>
      </c>
      <c r="E1618" s="570" t="s">
        <v>203</v>
      </c>
      <c r="F1618" s="570">
        <v>24</v>
      </c>
      <c r="G1618" s="570">
        <v>24</v>
      </c>
      <c r="H1618" s="570">
        <v>60</v>
      </c>
      <c r="I1618" s="569"/>
      <c r="J1618" s="121"/>
      <c r="K1618" s="121"/>
      <c r="L1618" s="121"/>
      <c r="M1618" s="570"/>
      <c r="N1618" s="569"/>
      <c r="O1618" s="569"/>
      <c r="P1618" s="569"/>
      <c r="Q1618" s="121"/>
      <c r="R1618" s="121" t="s">
        <v>6952</v>
      </c>
      <c r="S1618" s="121" t="s">
        <v>2742</v>
      </c>
      <c r="T1618" s="121" t="s">
        <v>2766</v>
      </c>
      <c r="U1618" s="121">
        <v>0</v>
      </c>
      <c r="V1618" s="121" t="s">
        <v>2206</v>
      </c>
      <c r="W1618" s="121" t="s">
        <v>2969</v>
      </c>
      <c r="X1618" s="121">
        <v>0</v>
      </c>
      <c r="Y1618" s="121" t="s">
        <v>2465</v>
      </c>
      <c r="Z1618" s="121" t="s">
        <v>2768</v>
      </c>
      <c r="AA1618" s="121" t="s">
        <v>3092</v>
      </c>
      <c r="AB1618" s="121" t="s">
        <v>3242</v>
      </c>
      <c r="AC1618" s="121" t="s">
        <v>2103</v>
      </c>
      <c r="AD1618" s="121" t="s">
        <v>2788</v>
      </c>
      <c r="AE1618" s="121" t="s">
        <v>3243</v>
      </c>
      <c r="AF1618" s="121"/>
      <c r="AG1618" s="121"/>
      <c r="AH1618" s="121"/>
      <c r="AI1618" s="551"/>
      <c r="AJ1618" s="551"/>
      <c r="AK1618" s="551"/>
      <c r="AL1618" s="551"/>
      <c r="AM1618" s="551"/>
      <c r="AN1618" s="551"/>
      <c r="AO1618" s="551"/>
      <c r="AP1618" s="551"/>
      <c r="AQ1618" s="551"/>
      <c r="AR1618" s="551"/>
      <c r="AS1618" s="551"/>
      <c r="AT1618" s="551"/>
      <c r="AU1618" s="551"/>
      <c r="AV1618" s="551"/>
      <c r="AW1618" s="551"/>
      <c r="AX1618" s="551"/>
    </row>
    <row r="1619">
      <c r="A1619" s="570" t="s">
        <v>6949</v>
      </c>
      <c r="B1619" s="570" t="s">
        <v>6953</v>
      </c>
      <c r="C1619" s="570" t="s">
        <v>6782</v>
      </c>
      <c r="D1619" s="570" t="s">
        <v>6768</v>
      </c>
      <c r="E1619" s="570" t="s">
        <v>203</v>
      </c>
      <c r="F1619" s="570">
        <v>24</v>
      </c>
      <c r="G1619" s="570">
        <v>24</v>
      </c>
      <c r="H1619" s="570">
        <v>60</v>
      </c>
      <c r="I1619" s="569"/>
      <c r="J1619" s="121"/>
      <c r="K1619" s="121"/>
      <c r="L1619" s="121"/>
      <c r="M1619" s="570"/>
      <c r="N1619" s="569"/>
      <c r="O1619" s="569"/>
      <c r="P1619" s="569"/>
      <c r="Q1619" s="121"/>
      <c r="R1619" s="121" t="s">
        <v>6954</v>
      </c>
      <c r="S1619" s="121" t="s">
        <v>2742</v>
      </c>
      <c r="T1619" s="121" t="s">
        <v>2766</v>
      </c>
      <c r="U1619" s="121">
        <v>0</v>
      </c>
      <c r="V1619" s="121" t="s">
        <v>2206</v>
      </c>
      <c r="W1619" s="121" t="s">
        <v>2969</v>
      </c>
      <c r="X1619" s="121">
        <v>0</v>
      </c>
      <c r="Y1619" s="121" t="s">
        <v>2465</v>
      </c>
      <c r="Z1619" s="121" t="s">
        <v>2768</v>
      </c>
      <c r="AA1619" s="121" t="s">
        <v>3092</v>
      </c>
      <c r="AB1619" s="121" t="s">
        <v>3653</v>
      </c>
      <c r="AC1619" s="121" t="s">
        <v>2103</v>
      </c>
      <c r="AD1619" s="121" t="s">
        <v>2788</v>
      </c>
      <c r="AE1619" s="121" t="s">
        <v>3243</v>
      </c>
      <c r="AF1619" s="121"/>
      <c r="AG1619" s="121"/>
      <c r="AH1619" s="121"/>
      <c r="AI1619" s="551"/>
      <c r="AJ1619" s="551"/>
      <c r="AK1619" s="551"/>
      <c r="AL1619" s="551"/>
      <c r="AM1619" s="551"/>
      <c r="AN1619" s="551"/>
      <c r="AO1619" s="551"/>
      <c r="AP1619" s="551"/>
      <c r="AQ1619" s="551"/>
      <c r="AR1619" s="551"/>
      <c r="AS1619" s="551"/>
      <c r="AT1619" s="551"/>
      <c r="AU1619" s="551"/>
      <c r="AV1619" s="551"/>
      <c r="AW1619" s="551"/>
      <c r="AX1619" s="551"/>
    </row>
    <row r="1620">
      <c r="A1620" s="570" t="s">
        <v>6955</v>
      </c>
      <c r="B1620" s="570" t="s">
        <v>6956</v>
      </c>
      <c r="C1620" s="570" t="s">
        <v>6782</v>
      </c>
      <c r="D1620" s="570" t="s">
        <v>6768</v>
      </c>
      <c r="E1620" s="570" t="s">
        <v>203</v>
      </c>
      <c r="F1620" s="570">
        <v>8</v>
      </c>
      <c r="G1620" s="570">
        <v>16</v>
      </c>
      <c r="H1620" s="570">
        <v>493</v>
      </c>
      <c r="I1620" s="569"/>
      <c r="J1620" s="121"/>
      <c r="K1620" s="121"/>
      <c r="L1620" s="121"/>
      <c r="M1620" s="570"/>
      <c r="N1620" s="569"/>
      <c r="O1620" s="569"/>
      <c r="P1620" s="569"/>
      <c r="Q1620" s="121"/>
      <c r="R1620" s="121" t="s">
        <v>6957</v>
      </c>
      <c r="S1620" s="121" t="s">
        <v>2742</v>
      </c>
      <c r="T1620" s="121" t="s">
        <v>6958</v>
      </c>
      <c r="U1620" s="121">
        <v>0</v>
      </c>
      <c r="V1620" s="121" t="s">
        <v>3164</v>
      </c>
      <c r="W1620" s="121">
        <v>0</v>
      </c>
      <c r="X1620" s="121" t="s">
        <v>2721</v>
      </c>
      <c r="Y1620" s="121" t="s">
        <v>2465</v>
      </c>
      <c r="Z1620" s="121">
        <v>0</v>
      </c>
      <c r="AA1620" s="121">
        <v>0</v>
      </c>
      <c r="AB1620" s="121">
        <v>0</v>
      </c>
      <c r="AC1620" s="121">
        <v>0</v>
      </c>
      <c r="AD1620" s="121">
        <v>0</v>
      </c>
      <c r="AE1620" s="121">
        <v>0</v>
      </c>
      <c r="AF1620" s="121"/>
      <c r="AG1620" s="121"/>
      <c r="AH1620" s="121"/>
      <c r="AI1620" s="551"/>
      <c r="AJ1620" s="551"/>
      <c r="AK1620" s="551"/>
      <c r="AL1620" s="551"/>
      <c r="AM1620" s="551"/>
      <c r="AN1620" s="551"/>
      <c r="AO1620" s="551"/>
      <c r="AP1620" s="551"/>
      <c r="AQ1620" s="551"/>
      <c r="AR1620" s="551"/>
      <c r="AS1620" s="551"/>
      <c r="AT1620" s="551"/>
      <c r="AU1620" s="551"/>
      <c r="AV1620" s="551"/>
      <c r="AW1620" s="551"/>
      <c r="AX1620" s="551"/>
    </row>
    <row r="1621">
      <c r="A1621" s="570" t="s">
        <v>6955</v>
      </c>
      <c r="B1621" s="570" t="s">
        <v>6959</v>
      </c>
      <c r="C1621" s="570" t="s">
        <v>6782</v>
      </c>
      <c r="D1621" s="570" t="s">
        <v>6768</v>
      </c>
      <c r="E1621" s="570" t="s">
        <v>203</v>
      </c>
      <c r="F1621" s="570">
        <v>8</v>
      </c>
      <c r="G1621" s="570">
        <v>16</v>
      </c>
      <c r="H1621" s="570">
        <v>493</v>
      </c>
      <c r="I1621" s="569"/>
      <c r="J1621" s="121"/>
      <c r="K1621" s="121"/>
      <c r="L1621" s="121"/>
      <c r="M1621" s="570"/>
      <c r="N1621" s="569"/>
      <c r="O1621" s="569"/>
      <c r="P1621" s="569"/>
      <c r="Q1621" s="121"/>
      <c r="R1621" s="121" t="s">
        <v>6959</v>
      </c>
      <c r="S1621" s="121" t="s">
        <v>2742</v>
      </c>
      <c r="T1621" s="121" t="s">
        <v>6958</v>
      </c>
      <c r="U1621" s="121">
        <v>0</v>
      </c>
      <c r="V1621" s="121" t="s">
        <v>3164</v>
      </c>
      <c r="W1621" s="121">
        <v>0</v>
      </c>
      <c r="X1621" s="121" t="s">
        <v>2721</v>
      </c>
      <c r="Y1621" s="121" t="s">
        <v>2465</v>
      </c>
      <c r="Z1621" s="121">
        <v>0</v>
      </c>
      <c r="AA1621" s="121">
        <v>0</v>
      </c>
      <c r="AB1621" s="121">
        <v>0</v>
      </c>
      <c r="AC1621" s="121">
        <v>0</v>
      </c>
      <c r="AD1621" s="121">
        <v>0</v>
      </c>
      <c r="AE1621" s="121">
        <v>0</v>
      </c>
      <c r="AF1621" s="121"/>
      <c r="AG1621" s="121"/>
      <c r="AH1621" s="121"/>
      <c r="AI1621" s="551"/>
      <c r="AJ1621" s="551"/>
      <c r="AK1621" s="551"/>
      <c r="AL1621" s="551"/>
      <c r="AM1621" s="551"/>
      <c r="AN1621" s="551"/>
      <c r="AO1621" s="551"/>
      <c r="AP1621" s="551"/>
      <c r="AQ1621" s="551"/>
      <c r="AR1621" s="551"/>
      <c r="AS1621" s="551"/>
      <c r="AT1621" s="551"/>
      <c r="AU1621" s="551"/>
      <c r="AV1621" s="551"/>
      <c r="AW1621" s="551"/>
      <c r="AX1621" s="551"/>
    </row>
    <row r="1622">
      <c r="A1622" s="570" t="s">
        <v>6955</v>
      </c>
      <c r="B1622" s="570" t="s">
        <v>6960</v>
      </c>
      <c r="C1622" s="570" t="s">
        <v>6782</v>
      </c>
      <c r="D1622" s="570" t="s">
        <v>6768</v>
      </c>
      <c r="E1622" s="570" t="s">
        <v>203</v>
      </c>
      <c r="F1622" s="570">
        <v>8</v>
      </c>
      <c r="G1622" s="570">
        <v>16</v>
      </c>
      <c r="H1622" s="570">
        <v>493</v>
      </c>
      <c r="I1622" s="569"/>
      <c r="J1622" s="121"/>
      <c r="K1622" s="121"/>
      <c r="L1622" s="121"/>
      <c r="M1622" s="570"/>
      <c r="N1622" s="569"/>
      <c r="O1622" s="569"/>
      <c r="P1622" s="569"/>
      <c r="Q1622" s="121"/>
      <c r="R1622" s="121" t="s">
        <v>6961</v>
      </c>
      <c r="S1622" s="121" t="s">
        <v>2742</v>
      </c>
      <c r="T1622" s="121" t="s">
        <v>6958</v>
      </c>
      <c r="U1622" s="121">
        <v>0</v>
      </c>
      <c r="V1622" s="121" t="s">
        <v>3164</v>
      </c>
      <c r="W1622" s="121" t="s">
        <v>2949</v>
      </c>
      <c r="X1622" s="121" t="s">
        <v>2721</v>
      </c>
      <c r="Y1622" s="121" t="s">
        <v>2465</v>
      </c>
      <c r="Z1622" s="121" t="s">
        <v>3155</v>
      </c>
      <c r="AA1622" s="121" t="s">
        <v>3222</v>
      </c>
      <c r="AB1622" s="121" t="s">
        <v>6962</v>
      </c>
      <c r="AC1622" s="121" t="s">
        <v>2103</v>
      </c>
      <c r="AD1622" s="121" t="s">
        <v>3224</v>
      </c>
      <c r="AE1622" s="121" t="s">
        <v>3228</v>
      </c>
      <c r="AF1622" s="121"/>
      <c r="AG1622" s="121"/>
      <c r="AH1622" s="121"/>
      <c r="AI1622" s="551"/>
      <c r="AJ1622" s="551"/>
      <c r="AK1622" s="551"/>
      <c r="AL1622" s="551"/>
      <c r="AM1622" s="551"/>
      <c r="AN1622" s="551"/>
      <c r="AO1622" s="551"/>
      <c r="AP1622" s="551"/>
      <c r="AQ1622" s="551"/>
      <c r="AR1622" s="551"/>
      <c r="AS1622" s="551"/>
      <c r="AT1622" s="551"/>
      <c r="AU1622" s="551"/>
      <c r="AV1622" s="551"/>
      <c r="AW1622" s="551"/>
      <c r="AX1622" s="551"/>
    </row>
    <row r="1623">
      <c r="A1623" s="570" t="s">
        <v>6955</v>
      </c>
      <c r="B1623" s="570" t="s">
        <v>6963</v>
      </c>
      <c r="C1623" s="570" t="s">
        <v>6782</v>
      </c>
      <c r="D1623" s="570" t="s">
        <v>6768</v>
      </c>
      <c r="E1623" s="570" t="s">
        <v>203</v>
      </c>
      <c r="F1623" s="570">
        <v>8</v>
      </c>
      <c r="G1623" s="570">
        <v>16</v>
      </c>
      <c r="H1623" s="570">
        <v>492</v>
      </c>
      <c r="I1623" s="569"/>
      <c r="J1623" s="121"/>
      <c r="K1623" s="121"/>
      <c r="L1623" s="121"/>
      <c r="M1623" s="570"/>
      <c r="N1623" s="569"/>
      <c r="O1623" s="569"/>
      <c r="P1623" s="569"/>
      <c r="Q1623" s="121"/>
      <c r="R1623" s="121" t="s">
        <v>6964</v>
      </c>
      <c r="S1623" s="121" t="s">
        <v>2742</v>
      </c>
      <c r="T1623" s="121" t="s">
        <v>5525</v>
      </c>
      <c r="U1623" s="121">
        <v>0</v>
      </c>
      <c r="V1623" s="121" t="s">
        <v>3164</v>
      </c>
      <c r="W1623" s="121" t="s">
        <v>2950</v>
      </c>
      <c r="X1623" s="121" t="s">
        <v>2721</v>
      </c>
      <c r="Y1623" s="121" t="s">
        <v>2465</v>
      </c>
      <c r="Z1623" s="121" t="s">
        <v>3155</v>
      </c>
      <c r="AA1623" s="121" t="s">
        <v>3222</v>
      </c>
      <c r="AB1623" s="121" t="s">
        <v>3461</v>
      </c>
      <c r="AC1623" s="121" t="s">
        <v>2103</v>
      </c>
      <c r="AD1623" s="121" t="s">
        <v>3224</v>
      </c>
      <c r="AE1623" s="121" t="s">
        <v>3260</v>
      </c>
      <c r="AF1623" s="121"/>
      <c r="AG1623" s="121"/>
      <c r="AH1623" s="121"/>
      <c r="AI1623" s="551"/>
      <c r="AJ1623" s="551"/>
      <c r="AK1623" s="551"/>
      <c r="AL1623" s="551"/>
      <c r="AM1623" s="551"/>
      <c r="AN1623" s="551"/>
      <c r="AO1623" s="551"/>
      <c r="AP1623" s="551"/>
      <c r="AQ1623" s="551"/>
      <c r="AR1623" s="551"/>
      <c r="AS1623" s="551"/>
      <c r="AT1623" s="551"/>
      <c r="AU1623" s="551"/>
      <c r="AV1623" s="551"/>
      <c r="AW1623" s="551"/>
      <c r="AX1623" s="551"/>
    </row>
    <row r="1624">
      <c r="A1624" s="570" t="s">
        <v>6955</v>
      </c>
      <c r="B1624" s="570" t="s">
        <v>6965</v>
      </c>
      <c r="C1624" s="570" t="s">
        <v>6782</v>
      </c>
      <c r="D1624" s="570" t="s">
        <v>6768</v>
      </c>
      <c r="E1624" s="570" t="s">
        <v>203</v>
      </c>
      <c r="F1624" s="570">
        <v>16</v>
      </c>
      <c r="G1624" s="570">
        <v>52</v>
      </c>
      <c r="H1624" s="570">
        <v>750</v>
      </c>
      <c r="I1624" s="569"/>
      <c r="J1624" s="121"/>
      <c r="K1624" s="121"/>
      <c r="L1624" s="121"/>
      <c r="M1624" s="570"/>
      <c r="N1624" s="569"/>
      <c r="O1624" s="569"/>
      <c r="P1624" s="569"/>
      <c r="Q1624" s="121"/>
      <c r="R1624" s="121" t="s">
        <v>6965</v>
      </c>
      <c r="S1624" s="121" t="s">
        <v>2742</v>
      </c>
      <c r="T1624" s="121" t="s">
        <v>5525</v>
      </c>
      <c r="U1624" s="121">
        <v>0</v>
      </c>
      <c r="V1624" s="121" t="s">
        <v>6791</v>
      </c>
      <c r="W1624" s="121">
        <v>0</v>
      </c>
      <c r="X1624" s="121">
        <v>0</v>
      </c>
      <c r="Y1624" s="121" t="s">
        <v>2465</v>
      </c>
      <c r="Z1624" s="121">
        <v>0</v>
      </c>
      <c r="AA1624" s="121">
        <v>0</v>
      </c>
      <c r="AB1624" s="121">
        <v>0</v>
      </c>
      <c r="AC1624" s="121">
        <v>0</v>
      </c>
      <c r="AD1624" s="121">
        <v>0</v>
      </c>
      <c r="AE1624" s="121">
        <v>0</v>
      </c>
      <c r="AF1624" s="121"/>
      <c r="AG1624" s="121"/>
      <c r="AH1624" s="121"/>
      <c r="AI1624" s="551"/>
      <c r="AJ1624" s="551"/>
      <c r="AK1624" s="551"/>
      <c r="AL1624" s="551"/>
      <c r="AM1624" s="551"/>
      <c r="AN1624" s="551"/>
      <c r="AO1624" s="551"/>
      <c r="AP1624" s="551"/>
      <c r="AQ1624" s="551"/>
      <c r="AR1624" s="551"/>
      <c r="AS1624" s="551"/>
      <c r="AT1624" s="551"/>
      <c r="AU1624" s="551"/>
      <c r="AV1624" s="551"/>
      <c r="AW1624" s="551"/>
      <c r="AX1624" s="551"/>
    </row>
    <row r="1625">
      <c r="A1625" s="570" t="s">
        <v>6955</v>
      </c>
      <c r="B1625" s="570" t="s">
        <v>6966</v>
      </c>
      <c r="C1625" s="570" t="s">
        <v>6782</v>
      </c>
      <c r="D1625" s="570" t="s">
        <v>6768</v>
      </c>
      <c r="E1625" s="570" t="s">
        <v>203</v>
      </c>
      <c r="F1625" s="570">
        <v>16</v>
      </c>
      <c r="G1625" s="570">
        <v>52</v>
      </c>
      <c r="H1625" s="570">
        <v>750</v>
      </c>
      <c r="I1625" s="569"/>
      <c r="J1625" s="121"/>
      <c r="K1625" s="121"/>
      <c r="L1625" s="121"/>
      <c r="M1625" s="570"/>
      <c r="N1625" s="569"/>
      <c r="O1625" s="569"/>
      <c r="P1625" s="569"/>
      <c r="Q1625" s="121"/>
      <c r="R1625" s="121" t="s">
        <v>6967</v>
      </c>
      <c r="S1625" s="121" t="s">
        <v>2742</v>
      </c>
      <c r="T1625" s="121" t="s">
        <v>6958</v>
      </c>
      <c r="U1625" s="121">
        <v>0</v>
      </c>
      <c r="V1625" s="121" t="s">
        <v>6791</v>
      </c>
      <c r="W1625" s="121">
        <v>0</v>
      </c>
      <c r="X1625" s="121">
        <v>0</v>
      </c>
      <c r="Y1625" s="121" t="s">
        <v>2465</v>
      </c>
      <c r="Z1625" s="121">
        <v>0</v>
      </c>
      <c r="AA1625" s="121">
        <v>0</v>
      </c>
      <c r="AB1625" s="121">
        <v>0</v>
      </c>
      <c r="AC1625" s="121">
        <v>0</v>
      </c>
      <c r="AD1625" s="121">
        <v>0</v>
      </c>
      <c r="AE1625" s="121">
        <v>0</v>
      </c>
      <c r="AF1625" s="121"/>
      <c r="AG1625" s="121"/>
      <c r="AH1625" s="121"/>
      <c r="AI1625" s="551"/>
      <c r="AJ1625" s="551"/>
      <c r="AK1625" s="551"/>
      <c r="AL1625" s="551"/>
      <c r="AM1625" s="551"/>
      <c r="AN1625" s="551"/>
      <c r="AO1625" s="551"/>
      <c r="AP1625" s="551"/>
      <c r="AQ1625" s="551"/>
      <c r="AR1625" s="551"/>
      <c r="AS1625" s="551"/>
      <c r="AT1625" s="551"/>
      <c r="AU1625" s="551"/>
      <c r="AV1625" s="551"/>
      <c r="AW1625" s="551"/>
      <c r="AX1625" s="551"/>
    </row>
    <row r="1626">
      <c r="A1626" s="570" t="s">
        <v>6955</v>
      </c>
      <c r="B1626" s="570" t="s">
        <v>6968</v>
      </c>
      <c r="C1626" s="570" t="s">
        <v>6782</v>
      </c>
      <c r="D1626" s="570" t="s">
        <v>6768</v>
      </c>
      <c r="E1626" s="570" t="s">
        <v>203</v>
      </c>
      <c r="F1626" s="570">
        <v>16</v>
      </c>
      <c r="G1626" s="570">
        <v>52</v>
      </c>
      <c r="H1626" s="570">
        <v>750</v>
      </c>
      <c r="I1626" s="569"/>
      <c r="J1626" s="121"/>
      <c r="K1626" s="121"/>
      <c r="L1626" s="121"/>
      <c r="M1626" s="570"/>
      <c r="N1626" s="569"/>
      <c r="O1626" s="569"/>
      <c r="P1626" s="569"/>
      <c r="Q1626" s="121"/>
      <c r="R1626" s="121" t="s">
        <v>6968</v>
      </c>
      <c r="S1626" s="121" t="s">
        <v>2742</v>
      </c>
      <c r="T1626" s="121" t="s">
        <v>6958</v>
      </c>
      <c r="U1626" s="121">
        <v>0</v>
      </c>
      <c r="V1626" s="121" t="s">
        <v>6791</v>
      </c>
      <c r="W1626" s="121">
        <v>0</v>
      </c>
      <c r="X1626" s="121">
        <v>0</v>
      </c>
      <c r="Y1626" s="121" t="s">
        <v>2465</v>
      </c>
      <c r="Z1626" s="121">
        <v>0</v>
      </c>
      <c r="AA1626" s="121">
        <v>0</v>
      </c>
      <c r="AB1626" s="121">
        <v>0</v>
      </c>
      <c r="AC1626" s="121">
        <v>0</v>
      </c>
      <c r="AD1626" s="121">
        <v>0</v>
      </c>
      <c r="AE1626" s="121">
        <v>0</v>
      </c>
      <c r="AF1626" s="121"/>
      <c r="AG1626" s="121"/>
      <c r="AH1626" s="121"/>
      <c r="AI1626" s="551"/>
      <c r="AJ1626" s="551"/>
      <c r="AK1626" s="551"/>
      <c r="AL1626" s="551"/>
      <c r="AM1626" s="551"/>
      <c r="AN1626" s="551"/>
      <c r="AO1626" s="551"/>
      <c r="AP1626" s="551"/>
      <c r="AQ1626" s="551"/>
      <c r="AR1626" s="551"/>
      <c r="AS1626" s="551"/>
      <c r="AT1626" s="551"/>
      <c r="AU1626" s="551"/>
      <c r="AV1626" s="551"/>
      <c r="AW1626" s="551"/>
      <c r="AX1626" s="551"/>
    </row>
    <row r="1627">
      <c r="A1627" s="570" t="s">
        <v>6969</v>
      </c>
      <c r="B1627" s="570" t="s">
        <v>6970</v>
      </c>
      <c r="C1627" s="570" t="s">
        <v>6971</v>
      </c>
      <c r="D1627" s="570" t="s">
        <v>6768</v>
      </c>
      <c r="E1627" s="570" t="s">
        <v>203</v>
      </c>
      <c r="F1627" s="570">
        <v>32</v>
      </c>
      <c r="G1627" s="570">
        <v>95</v>
      </c>
      <c r="H1627" s="570">
        <v>5433</v>
      </c>
      <c r="I1627" s="569"/>
      <c r="J1627" s="121"/>
      <c r="K1627" s="121"/>
      <c r="L1627" s="121"/>
      <c r="M1627" s="570"/>
      <c r="N1627" s="569"/>
      <c r="O1627" s="569"/>
      <c r="P1627" s="569"/>
      <c r="Q1627" s="121"/>
      <c r="R1627" s="121" t="s">
        <v>6970</v>
      </c>
      <c r="S1627" s="121" t="s">
        <v>2742</v>
      </c>
      <c r="T1627" s="121" t="s">
        <v>3311</v>
      </c>
      <c r="U1627" s="121">
        <v>0</v>
      </c>
      <c r="V1627" s="121" t="s">
        <v>3794</v>
      </c>
      <c r="W1627" s="121" t="s">
        <v>2869</v>
      </c>
      <c r="X1627" s="121">
        <v>0</v>
      </c>
      <c r="Y1627" s="121" t="s">
        <v>2465</v>
      </c>
      <c r="Z1627" s="121" t="s">
        <v>2744</v>
      </c>
      <c r="AA1627" s="121" t="s">
        <v>2745</v>
      </c>
      <c r="AB1627" s="121" t="s">
        <v>6972</v>
      </c>
      <c r="AC1627" s="121" t="s">
        <v>2103</v>
      </c>
      <c r="AD1627" s="121" t="s">
        <v>2747</v>
      </c>
      <c r="AE1627" s="121" t="s">
        <v>3313</v>
      </c>
      <c r="AF1627" s="121"/>
      <c r="AG1627" s="121"/>
      <c r="AH1627" s="121"/>
      <c r="AI1627" s="551"/>
      <c r="AJ1627" s="551"/>
      <c r="AK1627" s="551"/>
      <c r="AL1627" s="551"/>
      <c r="AM1627" s="551"/>
      <c r="AN1627" s="551"/>
      <c r="AO1627" s="551"/>
      <c r="AP1627" s="551"/>
      <c r="AQ1627" s="551"/>
      <c r="AR1627" s="551"/>
      <c r="AS1627" s="551"/>
      <c r="AT1627" s="551"/>
      <c r="AU1627" s="551"/>
      <c r="AV1627" s="551"/>
      <c r="AW1627" s="551"/>
      <c r="AX1627" s="551"/>
    </row>
    <row r="1628">
      <c r="A1628" s="570" t="s">
        <v>6969</v>
      </c>
      <c r="B1628" s="570" t="s">
        <v>6973</v>
      </c>
      <c r="C1628" s="570" t="s">
        <v>6971</v>
      </c>
      <c r="D1628" s="570" t="s">
        <v>6768</v>
      </c>
      <c r="E1628" s="570" t="s">
        <v>203</v>
      </c>
      <c r="F1628" s="570">
        <v>32</v>
      </c>
      <c r="G1628" s="570">
        <v>95</v>
      </c>
      <c r="H1628" s="570">
        <v>3500</v>
      </c>
      <c r="I1628" s="569"/>
      <c r="J1628" s="121"/>
      <c r="K1628" s="121"/>
      <c r="L1628" s="121"/>
      <c r="M1628" s="570"/>
      <c r="N1628" s="569"/>
      <c r="O1628" s="569"/>
      <c r="P1628" s="569"/>
      <c r="Q1628" s="121"/>
      <c r="R1628" s="121" t="s">
        <v>6973</v>
      </c>
      <c r="S1628" s="121" t="s">
        <v>2742</v>
      </c>
      <c r="T1628" s="121" t="s">
        <v>3311</v>
      </c>
      <c r="U1628" s="121">
        <v>0</v>
      </c>
      <c r="V1628" s="121" t="s">
        <v>3794</v>
      </c>
      <c r="W1628" s="121" t="s">
        <v>2969</v>
      </c>
      <c r="X1628" s="121">
        <v>0</v>
      </c>
      <c r="Y1628" s="121" t="s">
        <v>2465</v>
      </c>
      <c r="Z1628" s="121" t="s">
        <v>3155</v>
      </c>
      <c r="AA1628" s="121" t="s">
        <v>3169</v>
      </c>
      <c r="AB1628" s="121" t="s">
        <v>3451</v>
      </c>
      <c r="AC1628" s="121" t="s">
        <v>2103</v>
      </c>
      <c r="AD1628" s="121" t="s">
        <v>2747</v>
      </c>
      <c r="AE1628" s="121" t="s">
        <v>3452</v>
      </c>
      <c r="AF1628" s="121"/>
      <c r="AG1628" s="121"/>
      <c r="AH1628" s="121"/>
      <c r="AI1628" s="551"/>
      <c r="AJ1628" s="551"/>
      <c r="AK1628" s="551"/>
      <c r="AL1628" s="551"/>
      <c r="AM1628" s="551"/>
      <c r="AN1628" s="551"/>
      <c r="AO1628" s="551"/>
      <c r="AP1628" s="551"/>
      <c r="AQ1628" s="551"/>
      <c r="AR1628" s="551"/>
      <c r="AS1628" s="551"/>
      <c r="AT1628" s="551"/>
      <c r="AU1628" s="551"/>
      <c r="AV1628" s="551"/>
      <c r="AW1628" s="551"/>
      <c r="AX1628" s="551"/>
    </row>
    <row r="1629">
      <c r="A1629" s="570" t="s">
        <v>6969</v>
      </c>
      <c r="B1629" s="570" t="s">
        <v>6974</v>
      </c>
      <c r="C1629" s="570" t="s">
        <v>6971</v>
      </c>
      <c r="D1629" s="570" t="s">
        <v>6768</v>
      </c>
      <c r="E1629" s="570" t="s">
        <v>203</v>
      </c>
      <c r="F1629" s="570">
        <v>32</v>
      </c>
      <c r="G1629" s="570">
        <v>95</v>
      </c>
      <c r="H1629" s="570">
        <v>3500</v>
      </c>
      <c r="I1629" s="569"/>
      <c r="J1629" s="121"/>
      <c r="K1629" s="121"/>
      <c r="L1629" s="121"/>
      <c r="M1629" s="570"/>
      <c r="N1629" s="569"/>
      <c r="O1629" s="569"/>
      <c r="P1629" s="569"/>
      <c r="Q1629" s="121"/>
      <c r="R1629" s="121" t="s">
        <v>6974</v>
      </c>
      <c r="S1629" s="121" t="s">
        <v>2742</v>
      </c>
      <c r="T1629" s="121" t="s">
        <v>3311</v>
      </c>
      <c r="U1629" s="121">
        <v>0</v>
      </c>
      <c r="V1629" s="121" t="s">
        <v>3794</v>
      </c>
      <c r="W1629" s="121" t="s">
        <v>2969</v>
      </c>
      <c r="X1629" s="121">
        <v>0</v>
      </c>
      <c r="Y1629" s="121" t="s">
        <v>2465</v>
      </c>
      <c r="Z1629" s="121" t="s">
        <v>3155</v>
      </c>
      <c r="AA1629" s="121" t="s">
        <v>3092</v>
      </c>
      <c r="AB1629" s="121" t="s">
        <v>3571</v>
      </c>
      <c r="AC1629" s="121" t="s">
        <v>2103</v>
      </c>
      <c r="AD1629" s="121" t="s">
        <v>2747</v>
      </c>
      <c r="AE1629" s="121" t="s">
        <v>3174</v>
      </c>
      <c r="AF1629" s="121"/>
      <c r="AG1629" s="121"/>
      <c r="AH1629" s="121"/>
      <c r="AI1629" s="551"/>
      <c r="AJ1629" s="551"/>
      <c r="AK1629" s="551"/>
      <c r="AL1629" s="551"/>
      <c r="AM1629" s="551"/>
      <c r="AN1629" s="551"/>
      <c r="AO1629" s="551"/>
      <c r="AP1629" s="551"/>
      <c r="AQ1629" s="551"/>
      <c r="AR1629" s="551"/>
      <c r="AS1629" s="551"/>
      <c r="AT1629" s="551"/>
      <c r="AU1629" s="551"/>
      <c r="AV1629" s="551"/>
      <c r="AW1629" s="551"/>
      <c r="AX1629" s="551"/>
    </row>
    <row r="1630">
      <c r="A1630" s="570" t="s">
        <v>6969</v>
      </c>
      <c r="B1630" s="570" t="s">
        <v>6975</v>
      </c>
      <c r="C1630" s="570" t="s">
        <v>6971</v>
      </c>
      <c r="D1630" s="570" t="s">
        <v>6768</v>
      </c>
      <c r="E1630" s="570" t="s">
        <v>203</v>
      </c>
      <c r="F1630" s="570">
        <v>56</v>
      </c>
      <c r="G1630" s="570">
        <v>48</v>
      </c>
      <c r="H1630" s="570">
        <v>600</v>
      </c>
      <c r="I1630" s="569"/>
      <c r="J1630" s="121"/>
      <c r="K1630" s="121"/>
      <c r="L1630" s="121"/>
      <c r="M1630" s="570"/>
      <c r="N1630" s="569"/>
      <c r="O1630" s="569"/>
      <c r="P1630" s="569"/>
      <c r="Q1630" s="121"/>
      <c r="R1630" s="121" t="s">
        <v>6976</v>
      </c>
      <c r="S1630" s="121" t="s">
        <v>2716</v>
      </c>
      <c r="T1630" s="121" t="s">
        <v>6125</v>
      </c>
      <c r="U1630" s="121">
        <v>0</v>
      </c>
      <c r="V1630" s="121" t="s">
        <v>2720</v>
      </c>
      <c r="W1630" s="121" t="s">
        <v>2720</v>
      </c>
      <c r="X1630" s="121" t="s">
        <v>3193</v>
      </c>
      <c r="Y1630" s="121" t="s">
        <v>2465</v>
      </c>
      <c r="Z1630" s="121" t="s">
        <v>2722</v>
      </c>
      <c r="AA1630" s="121" t="s">
        <v>6126</v>
      </c>
      <c r="AB1630" s="121" t="s">
        <v>6977</v>
      </c>
      <c r="AC1630" s="121" t="s">
        <v>2103</v>
      </c>
      <c r="AD1630" s="121" t="s">
        <v>2725</v>
      </c>
      <c r="AE1630" s="121" t="s">
        <v>6978</v>
      </c>
      <c r="AF1630" s="121"/>
      <c r="AG1630" s="121"/>
      <c r="AH1630" s="121"/>
      <c r="AI1630" s="551"/>
      <c r="AJ1630" s="551"/>
      <c r="AK1630" s="551"/>
      <c r="AL1630" s="551"/>
      <c r="AM1630" s="551"/>
      <c r="AN1630" s="551"/>
      <c r="AO1630" s="551"/>
      <c r="AP1630" s="551"/>
      <c r="AQ1630" s="551"/>
      <c r="AR1630" s="551"/>
      <c r="AS1630" s="551"/>
      <c r="AT1630" s="551"/>
      <c r="AU1630" s="551"/>
      <c r="AV1630" s="551"/>
      <c r="AW1630" s="551"/>
      <c r="AX1630" s="551"/>
    </row>
    <row r="1631">
      <c r="A1631" s="570" t="s">
        <v>6969</v>
      </c>
      <c r="B1631" s="570" t="s">
        <v>6979</v>
      </c>
      <c r="C1631" s="570" t="s">
        <v>6971</v>
      </c>
      <c r="D1631" s="570" t="s">
        <v>6768</v>
      </c>
      <c r="E1631" s="570" t="s">
        <v>203</v>
      </c>
      <c r="F1631" s="570">
        <v>32</v>
      </c>
      <c r="G1631" s="570">
        <v>32</v>
      </c>
      <c r="H1631" s="570">
        <v>500</v>
      </c>
      <c r="I1631" s="569"/>
      <c r="J1631" s="121"/>
      <c r="K1631" s="121"/>
      <c r="L1631" s="121"/>
      <c r="M1631" s="570"/>
      <c r="N1631" s="569"/>
      <c r="O1631" s="569"/>
      <c r="P1631" s="569"/>
      <c r="Q1631" s="121"/>
      <c r="R1631" s="121" t="s">
        <v>6980</v>
      </c>
      <c r="S1631" s="121" t="s">
        <v>2716</v>
      </c>
      <c r="T1631" s="121" t="s">
        <v>6125</v>
      </c>
      <c r="U1631" s="121">
        <v>0</v>
      </c>
      <c r="V1631" s="121" t="s">
        <v>2720</v>
      </c>
      <c r="W1631" s="121" t="s">
        <v>2720</v>
      </c>
      <c r="X1631" s="121" t="s">
        <v>3193</v>
      </c>
      <c r="Y1631" s="121" t="s">
        <v>2465</v>
      </c>
      <c r="Z1631" s="121" t="s">
        <v>2722</v>
      </c>
      <c r="AA1631" s="121" t="s">
        <v>6126</v>
      </c>
      <c r="AB1631" s="121" t="s">
        <v>6981</v>
      </c>
      <c r="AC1631" s="121" t="s">
        <v>2103</v>
      </c>
      <c r="AD1631" s="121" t="s">
        <v>2725</v>
      </c>
      <c r="AE1631" s="121" t="s">
        <v>6982</v>
      </c>
      <c r="AF1631" s="121"/>
      <c r="AG1631" s="121"/>
      <c r="AH1631" s="121"/>
      <c r="AI1631" s="551"/>
      <c r="AJ1631" s="551"/>
      <c r="AK1631" s="551"/>
      <c r="AL1631" s="551"/>
      <c r="AM1631" s="551"/>
      <c r="AN1631" s="551"/>
      <c r="AO1631" s="551"/>
      <c r="AP1631" s="551"/>
      <c r="AQ1631" s="551"/>
      <c r="AR1631" s="551"/>
      <c r="AS1631" s="551"/>
      <c r="AT1631" s="551"/>
      <c r="AU1631" s="551"/>
      <c r="AV1631" s="551"/>
      <c r="AW1631" s="551"/>
      <c r="AX1631" s="551"/>
    </row>
    <row r="1632">
      <c r="A1632" s="570" t="s">
        <v>6969</v>
      </c>
      <c r="B1632" s="570" t="s">
        <v>6983</v>
      </c>
      <c r="C1632" s="570" t="s">
        <v>6971</v>
      </c>
      <c r="D1632" s="570" t="s">
        <v>6768</v>
      </c>
      <c r="E1632" s="570" t="s">
        <v>203</v>
      </c>
      <c r="F1632" s="570">
        <v>32</v>
      </c>
      <c r="G1632" s="570">
        <v>32</v>
      </c>
      <c r="H1632" s="570">
        <v>500</v>
      </c>
      <c r="I1632" s="569"/>
      <c r="J1632" s="121"/>
      <c r="K1632" s="121"/>
      <c r="L1632" s="121"/>
      <c r="M1632" s="570"/>
      <c r="N1632" s="569"/>
      <c r="O1632" s="569"/>
      <c r="P1632" s="569"/>
      <c r="Q1632" s="121"/>
      <c r="R1632" s="121" t="s">
        <v>6984</v>
      </c>
      <c r="S1632" s="121" t="s">
        <v>2716</v>
      </c>
      <c r="T1632" s="121" t="s">
        <v>6125</v>
      </c>
      <c r="U1632" s="121">
        <v>0</v>
      </c>
      <c r="V1632" s="121" t="s">
        <v>2720</v>
      </c>
      <c r="W1632" s="121" t="s">
        <v>2720</v>
      </c>
      <c r="X1632" s="121" t="s">
        <v>3193</v>
      </c>
      <c r="Y1632" s="121" t="s">
        <v>2465</v>
      </c>
      <c r="Z1632" s="121" t="s">
        <v>2722</v>
      </c>
      <c r="AA1632" s="121" t="s">
        <v>6126</v>
      </c>
      <c r="AB1632" s="121" t="s">
        <v>6985</v>
      </c>
      <c r="AC1632" s="121" t="s">
        <v>2103</v>
      </c>
      <c r="AD1632" s="121" t="s">
        <v>2725</v>
      </c>
      <c r="AE1632" s="121" t="s">
        <v>6986</v>
      </c>
      <c r="AF1632" s="121"/>
      <c r="AG1632" s="121"/>
      <c r="AH1632" s="121"/>
      <c r="AI1632" s="551"/>
      <c r="AJ1632" s="551"/>
      <c r="AK1632" s="551"/>
      <c r="AL1632" s="551"/>
      <c r="AM1632" s="551"/>
      <c r="AN1632" s="551"/>
      <c r="AO1632" s="551"/>
      <c r="AP1632" s="551"/>
      <c r="AQ1632" s="551"/>
      <c r="AR1632" s="551"/>
      <c r="AS1632" s="551"/>
      <c r="AT1632" s="551"/>
      <c r="AU1632" s="551"/>
      <c r="AV1632" s="551"/>
      <c r="AW1632" s="551"/>
      <c r="AX1632" s="551"/>
    </row>
    <row r="1633">
      <c r="A1633" s="570" t="s">
        <v>6987</v>
      </c>
      <c r="B1633" s="570" t="s">
        <v>6988</v>
      </c>
      <c r="C1633" s="570" t="s">
        <v>6971</v>
      </c>
      <c r="D1633" s="570" t="s">
        <v>6768</v>
      </c>
      <c r="E1633" s="570" t="s">
        <v>203</v>
      </c>
      <c r="F1633" s="570">
        <v>16</v>
      </c>
      <c r="G1633" s="570">
        <v>63</v>
      </c>
      <c r="H1633" s="570">
        <v>3500</v>
      </c>
      <c r="I1633" s="569"/>
      <c r="J1633" s="121"/>
      <c r="K1633" s="121"/>
      <c r="L1633" s="121"/>
      <c r="M1633" s="570"/>
      <c r="N1633" s="569"/>
      <c r="O1633" s="569"/>
      <c r="P1633" s="569"/>
      <c r="Q1633" s="121"/>
      <c r="R1633" s="121" t="s">
        <v>6988</v>
      </c>
      <c r="S1633" s="121" t="s">
        <v>2742</v>
      </c>
      <c r="T1633" s="121" t="s">
        <v>3251</v>
      </c>
      <c r="U1633" s="121">
        <v>0</v>
      </c>
      <c r="V1633" s="121" t="s">
        <v>2720</v>
      </c>
      <c r="W1633" s="121" t="s">
        <v>2950</v>
      </c>
      <c r="X1633" s="121">
        <v>0</v>
      </c>
      <c r="Y1633" s="121" t="s">
        <v>2465</v>
      </c>
      <c r="Z1633" s="121" t="s">
        <v>2744</v>
      </c>
      <c r="AA1633" s="121" t="s">
        <v>2751</v>
      </c>
      <c r="AB1633" s="121" t="s">
        <v>6989</v>
      </c>
      <c r="AC1633" s="121" t="s">
        <v>2103</v>
      </c>
      <c r="AD1633" s="121" t="s">
        <v>2747</v>
      </c>
      <c r="AE1633" s="121" t="s">
        <v>2753</v>
      </c>
      <c r="AF1633" s="121"/>
      <c r="AG1633" s="121"/>
      <c r="AH1633" s="121"/>
      <c r="AI1633" s="551"/>
      <c r="AJ1633" s="551"/>
      <c r="AK1633" s="551"/>
      <c r="AL1633" s="551"/>
      <c r="AM1633" s="551"/>
      <c r="AN1633" s="551"/>
      <c r="AO1633" s="551"/>
      <c r="AP1633" s="551"/>
      <c r="AQ1633" s="551"/>
      <c r="AR1633" s="551"/>
      <c r="AS1633" s="551"/>
      <c r="AT1633" s="551"/>
      <c r="AU1633" s="551"/>
      <c r="AV1633" s="551"/>
      <c r="AW1633" s="551"/>
      <c r="AX1633" s="551"/>
    </row>
    <row r="1634">
      <c r="A1634" s="570" t="s">
        <v>6987</v>
      </c>
      <c r="B1634" s="570" t="s">
        <v>6990</v>
      </c>
      <c r="C1634" s="570" t="s">
        <v>6971</v>
      </c>
      <c r="D1634" s="570" t="s">
        <v>6768</v>
      </c>
      <c r="E1634" s="570" t="s">
        <v>203</v>
      </c>
      <c r="F1634" s="570">
        <v>16</v>
      </c>
      <c r="G1634" s="570">
        <v>63</v>
      </c>
      <c r="H1634" s="570">
        <v>3500</v>
      </c>
      <c r="I1634" s="569"/>
      <c r="J1634" s="121"/>
      <c r="K1634" s="121"/>
      <c r="L1634" s="121"/>
      <c r="M1634" s="570"/>
      <c r="N1634" s="569"/>
      <c r="O1634" s="569"/>
      <c r="P1634" s="569"/>
      <c r="Q1634" s="121"/>
      <c r="R1634" s="121" t="s">
        <v>6990</v>
      </c>
      <c r="S1634" s="121" t="s">
        <v>2742</v>
      </c>
      <c r="T1634" s="121" t="s">
        <v>3251</v>
      </c>
      <c r="U1634" s="121">
        <v>0</v>
      </c>
      <c r="V1634" s="121" t="s">
        <v>2720</v>
      </c>
      <c r="W1634" s="121" t="s">
        <v>2950</v>
      </c>
      <c r="X1634" s="121">
        <v>0</v>
      </c>
      <c r="Y1634" s="121" t="s">
        <v>2465</v>
      </c>
      <c r="Z1634" s="121" t="s">
        <v>2744</v>
      </c>
      <c r="AA1634" s="121" t="s">
        <v>2751</v>
      </c>
      <c r="AB1634" s="121" t="s">
        <v>6991</v>
      </c>
      <c r="AC1634" s="121" t="s">
        <v>2103</v>
      </c>
      <c r="AD1634" s="121" t="s">
        <v>2747</v>
      </c>
      <c r="AE1634" s="121" t="s">
        <v>2753</v>
      </c>
      <c r="AF1634" s="121"/>
      <c r="AG1634" s="121"/>
      <c r="AH1634" s="121"/>
      <c r="AI1634" s="551"/>
      <c r="AJ1634" s="551"/>
      <c r="AK1634" s="551"/>
      <c r="AL1634" s="551"/>
      <c r="AM1634" s="551"/>
      <c r="AN1634" s="551"/>
      <c r="AO1634" s="551"/>
      <c r="AP1634" s="551"/>
      <c r="AQ1634" s="551"/>
      <c r="AR1634" s="551"/>
      <c r="AS1634" s="551"/>
      <c r="AT1634" s="551"/>
      <c r="AU1634" s="551"/>
      <c r="AV1634" s="551"/>
      <c r="AW1634" s="551"/>
      <c r="AX1634" s="551"/>
    </row>
    <row r="1635">
      <c r="A1635" s="570" t="s">
        <v>6987</v>
      </c>
      <c r="B1635" s="570" t="s">
        <v>6992</v>
      </c>
      <c r="C1635" s="570" t="s">
        <v>6971</v>
      </c>
      <c r="D1635" s="570" t="s">
        <v>6768</v>
      </c>
      <c r="E1635" s="570" t="s">
        <v>203</v>
      </c>
      <c r="F1635" s="570">
        <v>16</v>
      </c>
      <c r="G1635" s="570">
        <v>63</v>
      </c>
      <c r="H1635" s="570">
        <v>3500</v>
      </c>
      <c r="I1635" s="569"/>
      <c r="J1635" s="121"/>
      <c r="K1635" s="121"/>
      <c r="L1635" s="121"/>
      <c r="M1635" s="570"/>
      <c r="N1635" s="569"/>
      <c r="O1635" s="569"/>
      <c r="P1635" s="569"/>
      <c r="Q1635" s="121"/>
      <c r="R1635" s="121" t="s">
        <v>6992</v>
      </c>
      <c r="S1635" s="121" t="s">
        <v>2742</v>
      </c>
      <c r="T1635" s="121" t="s">
        <v>3251</v>
      </c>
      <c r="U1635" s="121">
        <v>0</v>
      </c>
      <c r="V1635" s="121" t="s">
        <v>2720</v>
      </c>
      <c r="W1635" s="121" t="s">
        <v>2950</v>
      </c>
      <c r="X1635" s="121">
        <v>0</v>
      </c>
      <c r="Y1635" s="121" t="s">
        <v>2465</v>
      </c>
      <c r="Z1635" s="121" t="s">
        <v>2744</v>
      </c>
      <c r="AA1635" s="121" t="s">
        <v>2751</v>
      </c>
      <c r="AB1635" s="121" t="s">
        <v>3254</v>
      </c>
      <c r="AC1635" s="121" t="s">
        <v>2103</v>
      </c>
      <c r="AD1635" s="121" t="s">
        <v>2747</v>
      </c>
      <c r="AE1635" s="121" t="s">
        <v>3063</v>
      </c>
      <c r="AF1635" s="121"/>
      <c r="AG1635" s="121"/>
      <c r="AH1635" s="121"/>
      <c r="AI1635" s="551"/>
      <c r="AJ1635" s="551"/>
      <c r="AK1635" s="551"/>
      <c r="AL1635" s="551"/>
      <c r="AM1635" s="551"/>
      <c r="AN1635" s="551"/>
      <c r="AO1635" s="551"/>
      <c r="AP1635" s="551"/>
      <c r="AQ1635" s="551"/>
      <c r="AR1635" s="551"/>
      <c r="AS1635" s="551"/>
      <c r="AT1635" s="551"/>
      <c r="AU1635" s="551"/>
      <c r="AV1635" s="551"/>
      <c r="AW1635" s="551"/>
      <c r="AX1635" s="551"/>
    </row>
    <row r="1636">
      <c r="A1636" s="570" t="s">
        <v>6987</v>
      </c>
      <c r="B1636" s="570" t="s">
        <v>6993</v>
      </c>
      <c r="C1636" s="570" t="s">
        <v>6971</v>
      </c>
      <c r="D1636" s="570" t="s">
        <v>6768</v>
      </c>
      <c r="E1636" s="570" t="s">
        <v>203</v>
      </c>
      <c r="F1636" s="570">
        <v>16</v>
      </c>
      <c r="G1636" s="570">
        <v>16</v>
      </c>
      <c r="H1636" s="570">
        <v>300</v>
      </c>
      <c r="I1636" s="569"/>
      <c r="J1636" s="121"/>
      <c r="K1636" s="121"/>
      <c r="L1636" s="121"/>
      <c r="M1636" s="570"/>
      <c r="N1636" s="569"/>
      <c r="O1636" s="569"/>
      <c r="P1636" s="569"/>
      <c r="Q1636" s="121"/>
      <c r="R1636" s="121" t="s">
        <v>6994</v>
      </c>
      <c r="S1636" s="121" t="s">
        <v>2742</v>
      </c>
      <c r="T1636" s="121" t="s">
        <v>5678</v>
      </c>
      <c r="U1636" s="121">
        <v>0</v>
      </c>
      <c r="V1636" s="121" t="s">
        <v>2206</v>
      </c>
      <c r="W1636" s="121" t="s">
        <v>2767</v>
      </c>
      <c r="X1636" s="121" t="s">
        <v>3193</v>
      </c>
      <c r="Y1636" s="121" t="s">
        <v>2465</v>
      </c>
      <c r="Z1636" s="121" t="s">
        <v>2744</v>
      </c>
      <c r="AA1636" s="121" t="s">
        <v>2751</v>
      </c>
      <c r="AB1636" s="121" t="s">
        <v>4867</v>
      </c>
      <c r="AC1636" s="121" t="s">
        <v>2103</v>
      </c>
      <c r="AD1636" s="121" t="s">
        <v>2747</v>
      </c>
      <c r="AE1636" s="121" t="s">
        <v>2797</v>
      </c>
      <c r="AF1636" s="121"/>
      <c r="AG1636" s="121"/>
      <c r="AH1636" s="121"/>
      <c r="AI1636" s="551"/>
      <c r="AJ1636" s="551"/>
      <c r="AK1636" s="551"/>
      <c r="AL1636" s="551"/>
      <c r="AM1636" s="551"/>
      <c r="AN1636" s="551"/>
      <c r="AO1636" s="551"/>
      <c r="AP1636" s="551"/>
      <c r="AQ1636" s="551"/>
      <c r="AR1636" s="551"/>
      <c r="AS1636" s="551"/>
      <c r="AT1636" s="551"/>
      <c r="AU1636" s="551"/>
      <c r="AV1636" s="551"/>
      <c r="AW1636" s="551"/>
      <c r="AX1636" s="551"/>
    </row>
    <row r="1637">
      <c r="A1637" s="570" t="s">
        <v>6987</v>
      </c>
      <c r="B1637" s="570" t="s">
        <v>6995</v>
      </c>
      <c r="C1637" s="570" t="s">
        <v>6971</v>
      </c>
      <c r="D1637" s="570" t="s">
        <v>6768</v>
      </c>
      <c r="E1637" s="570" t="s">
        <v>203</v>
      </c>
      <c r="F1637" s="570">
        <v>16</v>
      </c>
      <c r="G1637" s="570">
        <v>16</v>
      </c>
      <c r="H1637" s="570">
        <v>300</v>
      </c>
      <c r="I1637" s="569"/>
      <c r="J1637" s="121"/>
      <c r="K1637" s="121"/>
      <c r="L1637" s="121"/>
      <c r="M1637" s="570"/>
      <c r="N1637" s="569"/>
      <c r="O1637" s="569"/>
      <c r="P1637" s="569"/>
      <c r="Q1637" s="121"/>
      <c r="R1637" s="121" t="s">
        <v>6996</v>
      </c>
      <c r="S1637" s="121" t="s">
        <v>2742</v>
      </c>
      <c r="T1637" s="121" t="s">
        <v>5678</v>
      </c>
      <c r="U1637" s="121">
        <v>0</v>
      </c>
      <c r="V1637" s="121" t="s">
        <v>2206</v>
      </c>
      <c r="W1637" s="121" t="s">
        <v>2869</v>
      </c>
      <c r="X1637" s="121" t="s">
        <v>3193</v>
      </c>
      <c r="Y1637" s="121" t="s">
        <v>2465</v>
      </c>
      <c r="Z1637" s="121" t="s">
        <v>2768</v>
      </c>
      <c r="AA1637" s="121" t="s">
        <v>2769</v>
      </c>
      <c r="AB1637" s="121" t="s">
        <v>4467</v>
      </c>
      <c r="AC1637" s="121" t="s">
        <v>2103</v>
      </c>
      <c r="AD1637" s="121" t="s">
        <v>2788</v>
      </c>
      <c r="AE1637" s="121" t="s">
        <v>4358</v>
      </c>
      <c r="AF1637" s="121"/>
      <c r="AG1637" s="121"/>
      <c r="AH1637" s="121"/>
      <c r="AI1637" s="551"/>
      <c r="AJ1637" s="551"/>
      <c r="AK1637" s="551"/>
      <c r="AL1637" s="551"/>
      <c r="AM1637" s="551"/>
      <c r="AN1637" s="551"/>
      <c r="AO1637" s="551"/>
      <c r="AP1637" s="551"/>
      <c r="AQ1637" s="551"/>
      <c r="AR1637" s="551"/>
      <c r="AS1637" s="551"/>
      <c r="AT1637" s="551"/>
      <c r="AU1637" s="551"/>
      <c r="AV1637" s="551"/>
      <c r="AW1637" s="551"/>
      <c r="AX1637" s="551"/>
    </row>
    <row r="1638">
      <c r="A1638" s="570" t="s">
        <v>6987</v>
      </c>
      <c r="B1638" s="570" t="s">
        <v>6997</v>
      </c>
      <c r="C1638" s="570" t="s">
        <v>6971</v>
      </c>
      <c r="D1638" s="570" t="s">
        <v>6768</v>
      </c>
      <c r="E1638" s="570" t="s">
        <v>203</v>
      </c>
      <c r="F1638" s="570">
        <v>16</v>
      </c>
      <c r="G1638" s="570">
        <v>16</v>
      </c>
      <c r="H1638" s="570">
        <v>300</v>
      </c>
      <c r="I1638" s="569"/>
      <c r="J1638" s="121"/>
      <c r="K1638" s="121"/>
      <c r="L1638" s="121"/>
      <c r="M1638" s="570"/>
      <c r="N1638" s="569"/>
      <c r="O1638" s="569"/>
      <c r="P1638" s="569"/>
      <c r="Q1638" s="121"/>
      <c r="R1638" s="121" t="s">
        <v>6998</v>
      </c>
      <c r="S1638" s="121" t="s">
        <v>2742</v>
      </c>
      <c r="T1638" s="121" t="s">
        <v>5678</v>
      </c>
      <c r="U1638" s="121">
        <v>0</v>
      </c>
      <c r="V1638" s="121" t="s">
        <v>2206</v>
      </c>
      <c r="W1638" s="121" t="s">
        <v>2869</v>
      </c>
      <c r="X1638" s="121" t="s">
        <v>2721</v>
      </c>
      <c r="Y1638" s="121" t="s">
        <v>2465</v>
      </c>
      <c r="Z1638" s="121" t="s">
        <v>2785</v>
      </c>
      <c r="AA1638" s="121" t="s">
        <v>2786</v>
      </c>
      <c r="AB1638" s="121" t="s">
        <v>2787</v>
      </c>
      <c r="AC1638" s="121" t="s">
        <v>2103</v>
      </c>
      <c r="AD1638" s="121" t="s">
        <v>2788</v>
      </c>
      <c r="AE1638" s="121" t="s">
        <v>2789</v>
      </c>
      <c r="AF1638" s="121"/>
      <c r="AG1638" s="121"/>
      <c r="AH1638" s="121"/>
      <c r="AI1638" s="551"/>
      <c r="AJ1638" s="551"/>
      <c r="AK1638" s="551"/>
      <c r="AL1638" s="551"/>
      <c r="AM1638" s="551"/>
      <c r="AN1638" s="551"/>
      <c r="AO1638" s="551"/>
      <c r="AP1638" s="551"/>
      <c r="AQ1638" s="551"/>
      <c r="AR1638" s="551"/>
      <c r="AS1638" s="551"/>
      <c r="AT1638" s="551"/>
      <c r="AU1638" s="551"/>
      <c r="AV1638" s="551"/>
      <c r="AW1638" s="551"/>
      <c r="AX1638" s="551"/>
    </row>
    <row r="1639">
      <c r="A1639" s="570" t="s">
        <v>6987</v>
      </c>
      <c r="B1639" s="570" t="s">
        <v>6999</v>
      </c>
      <c r="C1639" s="570" t="s">
        <v>6971</v>
      </c>
      <c r="D1639" s="570" t="s">
        <v>6768</v>
      </c>
      <c r="E1639" s="570" t="s">
        <v>203</v>
      </c>
      <c r="F1639" s="570">
        <v>24</v>
      </c>
      <c r="G1639" s="570">
        <v>40</v>
      </c>
      <c r="H1639" s="570">
        <v>500</v>
      </c>
      <c r="I1639" s="569"/>
      <c r="J1639" s="121"/>
      <c r="K1639" s="121"/>
      <c r="L1639" s="121"/>
      <c r="M1639" s="570"/>
      <c r="N1639" s="569"/>
      <c r="O1639" s="569"/>
      <c r="P1639" s="569"/>
      <c r="Q1639" s="121"/>
      <c r="R1639" s="121" t="s">
        <v>7000</v>
      </c>
      <c r="S1639" s="121" t="s">
        <v>2716</v>
      </c>
      <c r="T1639" s="121" t="s">
        <v>3163</v>
      </c>
      <c r="U1639" s="121">
        <v>0</v>
      </c>
      <c r="V1639" s="121" t="s">
        <v>2206</v>
      </c>
      <c r="W1639" s="121" t="s">
        <v>2206</v>
      </c>
      <c r="X1639" s="121" t="s">
        <v>3193</v>
      </c>
      <c r="Y1639" s="121" t="s">
        <v>2465</v>
      </c>
      <c r="Z1639" s="121" t="s">
        <v>2785</v>
      </c>
      <c r="AA1639" s="121" t="s">
        <v>6798</v>
      </c>
      <c r="AB1639" s="121" t="s">
        <v>7001</v>
      </c>
      <c r="AC1639" s="121" t="s">
        <v>3158</v>
      </c>
      <c r="AD1639" s="121" t="s">
        <v>3880</v>
      </c>
      <c r="AE1639" s="121" t="s">
        <v>7002</v>
      </c>
      <c r="AF1639" s="121"/>
      <c r="AG1639" s="121"/>
      <c r="AH1639" s="121"/>
      <c r="AI1639" s="551"/>
      <c r="AJ1639" s="551"/>
      <c r="AK1639" s="551"/>
      <c r="AL1639" s="551"/>
      <c r="AM1639" s="551"/>
      <c r="AN1639" s="551"/>
      <c r="AO1639" s="551"/>
      <c r="AP1639" s="551"/>
      <c r="AQ1639" s="551"/>
      <c r="AR1639" s="551"/>
      <c r="AS1639" s="551"/>
      <c r="AT1639" s="551"/>
      <c r="AU1639" s="551"/>
      <c r="AV1639" s="551"/>
      <c r="AW1639" s="551"/>
      <c r="AX1639" s="551"/>
    </row>
    <row r="1640">
      <c r="A1640" s="570" t="s">
        <v>6987</v>
      </c>
      <c r="B1640" s="570" t="s">
        <v>7003</v>
      </c>
      <c r="C1640" s="570" t="s">
        <v>6971</v>
      </c>
      <c r="D1640" s="570" t="s">
        <v>6768</v>
      </c>
      <c r="E1640" s="570" t="s">
        <v>203</v>
      </c>
      <c r="F1640" s="570">
        <v>24</v>
      </c>
      <c r="G1640" s="570">
        <v>24</v>
      </c>
      <c r="H1640" s="570">
        <v>750</v>
      </c>
      <c r="I1640" s="569"/>
      <c r="J1640" s="121"/>
      <c r="K1640" s="121"/>
      <c r="L1640" s="121"/>
      <c r="M1640" s="570"/>
      <c r="N1640" s="569"/>
      <c r="O1640" s="569"/>
      <c r="P1640" s="569"/>
      <c r="Q1640" s="121"/>
      <c r="R1640" s="121" t="s">
        <v>7004</v>
      </c>
      <c r="S1640" s="121" t="s">
        <v>2716</v>
      </c>
      <c r="T1640" s="121" t="s">
        <v>6797</v>
      </c>
      <c r="U1640" s="121">
        <v>0</v>
      </c>
      <c r="V1640" s="121" t="s">
        <v>2206</v>
      </c>
      <c r="W1640" s="121" t="s">
        <v>2206</v>
      </c>
      <c r="X1640" s="121" t="s">
        <v>3193</v>
      </c>
      <c r="Y1640" s="121" t="s">
        <v>2465</v>
      </c>
      <c r="Z1640" s="121" t="s">
        <v>2785</v>
      </c>
      <c r="AA1640" s="121" t="s">
        <v>6798</v>
      </c>
      <c r="AB1640" s="121" t="s">
        <v>7005</v>
      </c>
      <c r="AC1640" s="121" t="s">
        <v>3158</v>
      </c>
      <c r="AD1640" s="121" t="s">
        <v>3880</v>
      </c>
      <c r="AE1640" s="121" t="s">
        <v>7002</v>
      </c>
      <c r="AF1640" s="121"/>
      <c r="AG1640" s="121"/>
      <c r="AH1640" s="121"/>
      <c r="AI1640" s="551"/>
      <c r="AJ1640" s="551"/>
      <c r="AK1640" s="551"/>
      <c r="AL1640" s="551"/>
      <c r="AM1640" s="551"/>
      <c r="AN1640" s="551"/>
      <c r="AO1640" s="551"/>
      <c r="AP1640" s="551"/>
      <c r="AQ1640" s="551"/>
      <c r="AR1640" s="551"/>
      <c r="AS1640" s="551"/>
      <c r="AT1640" s="551"/>
      <c r="AU1640" s="551"/>
      <c r="AV1640" s="551"/>
      <c r="AW1640" s="551"/>
      <c r="AX1640" s="551"/>
    </row>
    <row r="1641">
      <c r="A1641" s="570" t="s">
        <v>6987</v>
      </c>
      <c r="B1641" s="570" t="s">
        <v>7006</v>
      </c>
      <c r="C1641" s="570" t="s">
        <v>6971</v>
      </c>
      <c r="D1641" s="570" t="s">
        <v>6768</v>
      </c>
      <c r="E1641" s="570" t="s">
        <v>203</v>
      </c>
      <c r="F1641" s="570">
        <v>6</v>
      </c>
      <c r="G1641" s="570">
        <v>16</v>
      </c>
      <c r="H1641" s="570">
        <v>750</v>
      </c>
      <c r="I1641" s="569"/>
      <c r="J1641" s="121"/>
      <c r="K1641" s="121"/>
      <c r="L1641" s="121"/>
      <c r="M1641" s="570"/>
      <c r="N1641" s="569"/>
      <c r="O1641" s="569"/>
      <c r="P1641" s="569"/>
      <c r="Q1641" s="121"/>
      <c r="R1641" s="121" t="s">
        <v>7006</v>
      </c>
      <c r="S1641" s="121" t="s">
        <v>2742</v>
      </c>
      <c r="T1641" s="121" t="s">
        <v>3163</v>
      </c>
      <c r="U1641" s="121">
        <v>0</v>
      </c>
      <c r="V1641" s="121" t="s">
        <v>3164</v>
      </c>
      <c r="W1641" s="121" t="s">
        <v>2969</v>
      </c>
      <c r="X1641" s="121" t="s">
        <v>3193</v>
      </c>
      <c r="Y1641" s="121" t="s">
        <v>2465</v>
      </c>
      <c r="Z1641" s="121" t="s">
        <v>3155</v>
      </c>
      <c r="AA1641" s="121" t="s">
        <v>3092</v>
      </c>
      <c r="AB1641" s="121" t="s">
        <v>3364</v>
      </c>
      <c r="AC1641" s="121" t="s">
        <v>2103</v>
      </c>
      <c r="AD1641" s="121" t="s">
        <v>2747</v>
      </c>
      <c r="AE1641" s="121" t="s">
        <v>3174</v>
      </c>
      <c r="AF1641" s="121"/>
      <c r="AG1641" s="121"/>
      <c r="AH1641" s="121"/>
      <c r="AI1641" s="551"/>
      <c r="AJ1641" s="551"/>
      <c r="AK1641" s="551"/>
      <c r="AL1641" s="551"/>
      <c r="AM1641" s="551"/>
      <c r="AN1641" s="551"/>
      <c r="AO1641" s="551"/>
      <c r="AP1641" s="551"/>
      <c r="AQ1641" s="551"/>
      <c r="AR1641" s="551"/>
      <c r="AS1641" s="551"/>
      <c r="AT1641" s="551"/>
      <c r="AU1641" s="551"/>
      <c r="AV1641" s="551"/>
      <c r="AW1641" s="551"/>
      <c r="AX1641" s="551"/>
    </row>
    <row r="1642">
      <c r="A1642" s="570" t="s">
        <v>6987</v>
      </c>
      <c r="B1642" s="570" t="s">
        <v>7007</v>
      </c>
      <c r="C1642" s="570" t="s">
        <v>6971</v>
      </c>
      <c r="D1642" s="570" t="s">
        <v>6768</v>
      </c>
      <c r="E1642" s="570" t="s">
        <v>203</v>
      </c>
      <c r="F1642" s="570">
        <v>6</v>
      </c>
      <c r="G1642" s="570">
        <v>16</v>
      </c>
      <c r="H1642" s="570">
        <v>750</v>
      </c>
      <c r="I1642" s="569"/>
      <c r="J1642" s="121"/>
      <c r="K1642" s="121"/>
      <c r="L1642" s="121"/>
      <c r="M1642" s="570"/>
      <c r="N1642" s="569"/>
      <c r="O1642" s="569"/>
      <c r="P1642" s="569"/>
      <c r="Q1642" s="121"/>
      <c r="R1642" s="121" t="s">
        <v>7007</v>
      </c>
      <c r="S1642" s="121" t="s">
        <v>2742</v>
      </c>
      <c r="T1642" s="121" t="s">
        <v>3163</v>
      </c>
      <c r="U1642" s="121">
        <v>0</v>
      </c>
      <c r="V1642" s="121" t="s">
        <v>3164</v>
      </c>
      <c r="W1642" s="121" t="s">
        <v>2969</v>
      </c>
      <c r="X1642" s="121" t="s">
        <v>3193</v>
      </c>
      <c r="Y1642" s="121" t="s">
        <v>2465</v>
      </c>
      <c r="Z1642" s="121" t="s">
        <v>3155</v>
      </c>
      <c r="AA1642" s="121" t="s">
        <v>3169</v>
      </c>
      <c r="AB1642" s="121" t="s">
        <v>3464</v>
      </c>
      <c r="AC1642" s="121" t="s">
        <v>2103</v>
      </c>
      <c r="AD1642" s="121" t="s">
        <v>2747</v>
      </c>
      <c r="AE1642" s="121" t="s">
        <v>3452</v>
      </c>
      <c r="AF1642" s="121"/>
      <c r="AG1642" s="121"/>
      <c r="AH1642" s="121"/>
      <c r="AI1642" s="551"/>
      <c r="AJ1642" s="551"/>
      <c r="AK1642" s="551"/>
      <c r="AL1642" s="551"/>
      <c r="AM1642" s="551"/>
      <c r="AN1642" s="551"/>
      <c r="AO1642" s="551"/>
      <c r="AP1642" s="551"/>
      <c r="AQ1642" s="551"/>
      <c r="AR1642" s="551"/>
      <c r="AS1642" s="551"/>
      <c r="AT1642" s="551"/>
      <c r="AU1642" s="551"/>
      <c r="AV1642" s="551"/>
      <c r="AW1642" s="551"/>
      <c r="AX1642" s="551"/>
    </row>
    <row r="1643">
      <c r="A1643" s="570" t="s">
        <v>6987</v>
      </c>
      <c r="B1643" s="570" t="s">
        <v>7008</v>
      </c>
      <c r="C1643" s="570" t="s">
        <v>6971</v>
      </c>
      <c r="D1643" s="570" t="s">
        <v>6768</v>
      </c>
      <c r="E1643" s="570" t="s">
        <v>203</v>
      </c>
      <c r="F1643" s="570">
        <v>16</v>
      </c>
      <c r="G1643" s="570">
        <v>8</v>
      </c>
      <c r="H1643" s="570">
        <v>500</v>
      </c>
      <c r="I1643" s="569"/>
      <c r="J1643" s="121"/>
      <c r="K1643" s="121"/>
      <c r="L1643" s="121"/>
      <c r="M1643" s="570"/>
      <c r="N1643" s="569"/>
      <c r="O1643" s="569"/>
      <c r="P1643" s="569"/>
      <c r="Q1643" s="121"/>
      <c r="R1643" s="121" t="s">
        <v>7009</v>
      </c>
      <c r="S1643" s="121" t="s">
        <v>2716</v>
      </c>
      <c r="T1643" s="121" t="s">
        <v>3163</v>
      </c>
      <c r="U1643" s="121">
        <v>0</v>
      </c>
      <c r="V1643" s="121" t="s">
        <v>2206</v>
      </c>
      <c r="W1643" s="121" t="s">
        <v>2206</v>
      </c>
      <c r="X1643" s="121" t="s">
        <v>3193</v>
      </c>
      <c r="Y1643" s="121" t="s">
        <v>2465</v>
      </c>
      <c r="Z1643" s="121" t="s">
        <v>3155</v>
      </c>
      <c r="AA1643" s="121" t="s">
        <v>3156</v>
      </c>
      <c r="AB1643" s="121" t="s">
        <v>7010</v>
      </c>
      <c r="AC1643" s="121" t="s">
        <v>3158</v>
      </c>
      <c r="AD1643" s="121" t="s">
        <v>3159</v>
      </c>
      <c r="AE1643" s="121" t="s">
        <v>7011</v>
      </c>
      <c r="AF1643" s="121"/>
      <c r="AG1643" s="121"/>
      <c r="AH1643" s="121"/>
      <c r="AI1643" s="551"/>
      <c r="AJ1643" s="551"/>
      <c r="AK1643" s="551"/>
      <c r="AL1643" s="551"/>
      <c r="AM1643" s="551"/>
      <c r="AN1643" s="551"/>
      <c r="AO1643" s="551"/>
      <c r="AP1643" s="551"/>
      <c r="AQ1643" s="551"/>
      <c r="AR1643" s="551"/>
      <c r="AS1643" s="551"/>
      <c r="AT1643" s="551"/>
      <c r="AU1643" s="551"/>
      <c r="AV1643" s="551"/>
      <c r="AW1643" s="551"/>
      <c r="AX1643" s="551"/>
    </row>
    <row r="1644">
      <c r="A1644" s="570" t="s">
        <v>6987</v>
      </c>
      <c r="B1644" s="570" t="s">
        <v>7012</v>
      </c>
      <c r="C1644" s="570" t="s">
        <v>6971</v>
      </c>
      <c r="D1644" s="570" t="s">
        <v>6768</v>
      </c>
      <c r="E1644" s="570" t="s">
        <v>203</v>
      </c>
      <c r="F1644" s="570">
        <v>8</v>
      </c>
      <c r="G1644" s="570">
        <v>12</v>
      </c>
      <c r="H1644" s="570">
        <v>300</v>
      </c>
      <c r="I1644" s="569"/>
      <c r="J1644" s="121"/>
      <c r="K1644" s="121"/>
      <c r="L1644" s="121"/>
      <c r="M1644" s="570"/>
      <c r="N1644" s="569"/>
      <c r="O1644" s="569"/>
      <c r="P1644" s="569"/>
      <c r="Q1644" s="121"/>
      <c r="R1644" s="121" t="s">
        <v>7013</v>
      </c>
      <c r="S1644" s="121" t="s">
        <v>2716</v>
      </c>
      <c r="T1644" s="121" t="s">
        <v>3163</v>
      </c>
      <c r="U1644" s="121">
        <v>0</v>
      </c>
      <c r="V1644" s="121" t="s">
        <v>2206</v>
      </c>
      <c r="W1644" s="121" t="s">
        <v>2278</v>
      </c>
      <c r="X1644" s="121" t="s">
        <v>3193</v>
      </c>
      <c r="Y1644" s="121" t="s">
        <v>2465</v>
      </c>
      <c r="Z1644" s="121" t="s">
        <v>3155</v>
      </c>
      <c r="AA1644" s="121" t="s">
        <v>3156</v>
      </c>
      <c r="AB1644" s="121" t="s">
        <v>7014</v>
      </c>
      <c r="AC1644" s="121" t="s">
        <v>3158</v>
      </c>
      <c r="AD1644" s="121" t="s">
        <v>3159</v>
      </c>
      <c r="AE1644" s="121" t="s">
        <v>7011</v>
      </c>
      <c r="AF1644" s="121"/>
      <c r="AG1644" s="121"/>
      <c r="AH1644" s="121"/>
      <c r="AI1644" s="551"/>
      <c r="AJ1644" s="551"/>
      <c r="AK1644" s="551"/>
      <c r="AL1644" s="551"/>
      <c r="AM1644" s="551"/>
      <c r="AN1644" s="551"/>
      <c r="AO1644" s="551"/>
      <c r="AP1644" s="551"/>
      <c r="AQ1644" s="551"/>
      <c r="AR1644" s="551"/>
      <c r="AS1644" s="551"/>
      <c r="AT1644" s="551"/>
      <c r="AU1644" s="551"/>
      <c r="AV1644" s="551"/>
      <c r="AW1644" s="551"/>
      <c r="AX1644" s="551"/>
    </row>
    <row r="1645">
      <c r="A1645" s="570" t="s">
        <v>7015</v>
      </c>
      <c r="B1645" s="570" t="s">
        <v>7016</v>
      </c>
      <c r="C1645" s="570" t="s">
        <v>6971</v>
      </c>
      <c r="D1645" s="570" t="s">
        <v>6768</v>
      </c>
      <c r="E1645" s="570" t="s">
        <v>203</v>
      </c>
      <c r="F1645" s="570">
        <v>12</v>
      </c>
      <c r="G1645" s="570">
        <v>16</v>
      </c>
      <c r="H1645" s="570">
        <v>360</v>
      </c>
      <c r="I1645" s="569"/>
      <c r="J1645" s="121"/>
      <c r="K1645" s="121"/>
      <c r="L1645" s="121"/>
      <c r="M1645" s="570"/>
      <c r="N1645" s="569"/>
      <c r="O1645" s="569"/>
      <c r="P1645" s="569"/>
      <c r="Q1645" s="121"/>
      <c r="R1645" s="121" t="s">
        <v>7016</v>
      </c>
      <c r="S1645" s="121" t="s">
        <v>2742</v>
      </c>
      <c r="T1645" s="121" t="s">
        <v>3163</v>
      </c>
      <c r="U1645" s="121">
        <v>0</v>
      </c>
      <c r="V1645" s="121" t="s">
        <v>3164</v>
      </c>
      <c r="W1645" s="121" t="s">
        <v>3071</v>
      </c>
      <c r="X1645" s="121" t="s">
        <v>2721</v>
      </c>
      <c r="Y1645" s="121" t="s">
        <v>2465</v>
      </c>
      <c r="Z1645" s="121" t="s">
        <v>3155</v>
      </c>
      <c r="AA1645" s="121" t="s">
        <v>3092</v>
      </c>
      <c r="AB1645" s="121" t="s">
        <v>3428</v>
      </c>
      <c r="AC1645" s="121" t="s">
        <v>2103</v>
      </c>
      <c r="AD1645" s="121" t="s">
        <v>2747</v>
      </c>
      <c r="AE1645" s="121" t="s">
        <v>3188</v>
      </c>
      <c r="AF1645" s="121"/>
      <c r="AG1645" s="121"/>
      <c r="AH1645" s="121"/>
      <c r="AI1645" s="551"/>
      <c r="AJ1645" s="551"/>
      <c r="AK1645" s="551"/>
      <c r="AL1645" s="551"/>
      <c r="AM1645" s="551"/>
      <c r="AN1645" s="551"/>
      <c r="AO1645" s="551"/>
      <c r="AP1645" s="551"/>
      <c r="AQ1645" s="551"/>
      <c r="AR1645" s="551"/>
      <c r="AS1645" s="551"/>
      <c r="AT1645" s="551"/>
      <c r="AU1645" s="551"/>
      <c r="AV1645" s="551"/>
      <c r="AW1645" s="551"/>
      <c r="AX1645" s="551"/>
    </row>
    <row r="1646">
      <c r="A1646" s="570" t="s">
        <v>7015</v>
      </c>
      <c r="B1646" s="570" t="s">
        <v>7017</v>
      </c>
      <c r="C1646" s="570" t="s">
        <v>6971</v>
      </c>
      <c r="D1646" s="570" t="s">
        <v>6768</v>
      </c>
      <c r="E1646" s="570" t="s">
        <v>203</v>
      </c>
      <c r="F1646" s="570">
        <v>12</v>
      </c>
      <c r="G1646" s="570">
        <v>16</v>
      </c>
      <c r="H1646" s="570">
        <v>360</v>
      </c>
      <c r="I1646" s="569"/>
      <c r="J1646" s="121"/>
      <c r="K1646" s="121"/>
      <c r="L1646" s="121"/>
      <c r="M1646" s="570"/>
      <c r="N1646" s="569"/>
      <c r="O1646" s="569"/>
      <c r="P1646" s="569"/>
      <c r="Q1646" s="121"/>
      <c r="R1646" s="121" t="s">
        <v>7017</v>
      </c>
      <c r="S1646" s="121" t="s">
        <v>2742</v>
      </c>
      <c r="T1646" s="121" t="s">
        <v>3163</v>
      </c>
      <c r="U1646" s="121">
        <v>0</v>
      </c>
      <c r="V1646" s="121" t="s">
        <v>3164</v>
      </c>
      <c r="W1646" s="121" t="s">
        <v>2969</v>
      </c>
      <c r="X1646" s="121" t="s">
        <v>2721</v>
      </c>
      <c r="Y1646" s="121" t="s">
        <v>2465</v>
      </c>
      <c r="Z1646" s="121" t="s">
        <v>3155</v>
      </c>
      <c r="AA1646" s="121" t="s">
        <v>3092</v>
      </c>
      <c r="AB1646" s="121" t="s">
        <v>3862</v>
      </c>
      <c r="AC1646" s="121" t="s">
        <v>2103</v>
      </c>
      <c r="AD1646" s="121" t="s">
        <v>2747</v>
      </c>
      <c r="AE1646" s="121" t="s">
        <v>3174</v>
      </c>
      <c r="AF1646" s="121"/>
      <c r="AG1646" s="121"/>
      <c r="AH1646" s="121"/>
      <c r="AI1646" s="551"/>
      <c r="AJ1646" s="551"/>
      <c r="AK1646" s="551"/>
      <c r="AL1646" s="551"/>
      <c r="AM1646" s="551"/>
      <c r="AN1646" s="551"/>
      <c r="AO1646" s="551"/>
      <c r="AP1646" s="551"/>
      <c r="AQ1646" s="551"/>
      <c r="AR1646" s="551"/>
      <c r="AS1646" s="551"/>
      <c r="AT1646" s="551"/>
      <c r="AU1646" s="551"/>
      <c r="AV1646" s="551"/>
      <c r="AW1646" s="551"/>
      <c r="AX1646" s="551"/>
    </row>
    <row r="1647">
      <c r="A1647" s="570" t="s">
        <v>7015</v>
      </c>
      <c r="B1647" s="570" t="s">
        <v>7018</v>
      </c>
      <c r="C1647" s="570" t="s">
        <v>6971</v>
      </c>
      <c r="D1647" s="570" t="s">
        <v>6768</v>
      </c>
      <c r="E1647" s="570" t="s">
        <v>203</v>
      </c>
      <c r="F1647" s="570">
        <v>26</v>
      </c>
      <c r="G1647" s="570">
        <v>34</v>
      </c>
      <c r="H1647" s="570" t="s">
        <v>2514</v>
      </c>
      <c r="I1647" s="569"/>
      <c r="J1647" s="121"/>
      <c r="K1647" s="121"/>
      <c r="L1647" s="121"/>
      <c r="M1647" s="570"/>
      <c r="N1647" s="569"/>
      <c r="O1647" s="569"/>
      <c r="P1647" s="569"/>
      <c r="Q1647" s="121"/>
      <c r="R1647" s="121" t="s">
        <v>7018</v>
      </c>
      <c r="S1647" s="121" t="s">
        <v>2742</v>
      </c>
      <c r="T1647" s="121" t="s">
        <v>3251</v>
      </c>
      <c r="U1647" s="121">
        <v>0</v>
      </c>
      <c r="V1647" s="121" t="s">
        <v>6791</v>
      </c>
      <c r="W1647" s="121" t="s">
        <v>2969</v>
      </c>
      <c r="X1647" s="121">
        <v>0</v>
      </c>
      <c r="Y1647" s="121" t="s">
        <v>2465</v>
      </c>
      <c r="Z1647" s="121" t="s">
        <v>2744</v>
      </c>
      <c r="AA1647" s="121" t="s">
        <v>2751</v>
      </c>
      <c r="AB1647" s="121" t="s">
        <v>7019</v>
      </c>
      <c r="AC1647" s="121" t="s">
        <v>2103</v>
      </c>
      <c r="AD1647" s="121" t="s">
        <v>2747</v>
      </c>
      <c r="AE1647" s="121" t="s">
        <v>5239</v>
      </c>
      <c r="AF1647" s="121"/>
      <c r="AG1647" s="121"/>
      <c r="AH1647" s="121"/>
      <c r="AI1647" s="551"/>
      <c r="AJ1647" s="551"/>
      <c r="AK1647" s="551"/>
      <c r="AL1647" s="551"/>
      <c r="AM1647" s="551"/>
      <c r="AN1647" s="551"/>
      <c r="AO1647" s="551"/>
      <c r="AP1647" s="551"/>
      <c r="AQ1647" s="551"/>
      <c r="AR1647" s="551"/>
      <c r="AS1647" s="551"/>
      <c r="AT1647" s="551"/>
      <c r="AU1647" s="551"/>
      <c r="AV1647" s="551"/>
      <c r="AW1647" s="551"/>
      <c r="AX1647" s="551"/>
    </row>
    <row r="1648">
      <c r="A1648" s="570" t="s">
        <v>7015</v>
      </c>
      <c r="B1648" s="570" t="s">
        <v>7020</v>
      </c>
      <c r="C1648" s="570" t="s">
        <v>6971</v>
      </c>
      <c r="D1648" s="570" t="s">
        <v>6768</v>
      </c>
      <c r="E1648" s="570" t="s">
        <v>203</v>
      </c>
      <c r="F1648" s="570">
        <v>26</v>
      </c>
      <c r="G1648" s="570">
        <v>34</v>
      </c>
      <c r="H1648" s="570" t="s">
        <v>2514</v>
      </c>
      <c r="I1648" s="569"/>
      <c r="J1648" s="121"/>
      <c r="K1648" s="121"/>
      <c r="L1648" s="121"/>
      <c r="M1648" s="570"/>
      <c r="N1648" s="569"/>
      <c r="O1648" s="569"/>
      <c r="P1648" s="569"/>
      <c r="Q1648" s="121"/>
      <c r="R1648" s="121" t="s">
        <v>7020</v>
      </c>
      <c r="S1648" s="121" t="s">
        <v>2742</v>
      </c>
      <c r="T1648" s="121" t="s">
        <v>3251</v>
      </c>
      <c r="U1648" s="121">
        <v>0</v>
      </c>
      <c r="V1648" s="121" t="s">
        <v>6791</v>
      </c>
      <c r="W1648" s="121" t="s">
        <v>2969</v>
      </c>
      <c r="X1648" s="121">
        <v>0</v>
      </c>
      <c r="Y1648" s="121" t="s">
        <v>2465</v>
      </c>
      <c r="Z1648" s="121" t="s">
        <v>2744</v>
      </c>
      <c r="AA1648" s="121" t="s">
        <v>2745</v>
      </c>
      <c r="AB1648" s="121" t="s">
        <v>7021</v>
      </c>
      <c r="AC1648" s="121" t="s">
        <v>2103</v>
      </c>
      <c r="AD1648" s="121" t="s">
        <v>2747</v>
      </c>
      <c r="AE1648" s="121" t="s">
        <v>3335</v>
      </c>
      <c r="AF1648" s="121"/>
      <c r="AG1648" s="121"/>
      <c r="AH1648" s="121"/>
      <c r="AI1648" s="551"/>
      <c r="AJ1648" s="551"/>
      <c r="AK1648" s="551"/>
      <c r="AL1648" s="551"/>
      <c r="AM1648" s="551"/>
      <c r="AN1648" s="551"/>
      <c r="AO1648" s="551"/>
      <c r="AP1648" s="551"/>
      <c r="AQ1648" s="551"/>
      <c r="AR1648" s="551"/>
      <c r="AS1648" s="551"/>
      <c r="AT1648" s="551"/>
      <c r="AU1648" s="551"/>
      <c r="AV1648" s="551"/>
      <c r="AW1648" s="551"/>
      <c r="AX1648" s="551"/>
    </row>
    <row r="1649">
      <c r="A1649" s="570" t="s">
        <v>7022</v>
      </c>
      <c r="B1649" s="570" t="s">
        <v>7023</v>
      </c>
      <c r="C1649" s="570" t="s">
        <v>6971</v>
      </c>
      <c r="D1649" s="570" t="s">
        <v>6768</v>
      </c>
      <c r="E1649" s="570" t="s">
        <v>203</v>
      </c>
      <c r="F1649" s="570">
        <v>8</v>
      </c>
      <c r="G1649" s="570">
        <v>8</v>
      </c>
      <c r="H1649" s="570">
        <v>400</v>
      </c>
      <c r="I1649" s="569"/>
      <c r="J1649" s="121"/>
      <c r="K1649" s="121"/>
      <c r="L1649" s="121"/>
      <c r="M1649" s="570"/>
      <c r="N1649" s="569"/>
      <c r="O1649" s="569"/>
      <c r="P1649" s="569"/>
      <c r="Q1649" s="121"/>
      <c r="R1649" s="121" t="s">
        <v>7023</v>
      </c>
      <c r="S1649" s="121" t="s">
        <v>2742</v>
      </c>
      <c r="T1649" s="121" t="s">
        <v>3163</v>
      </c>
      <c r="U1649" s="121">
        <v>0</v>
      </c>
      <c r="V1649" s="121" t="s">
        <v>3164</v>
      </c>
      <c r="W1649" s="121" t="s">
        <v>3071</v>
      </c>
      <c r="X1649" s="121" t="s">
        <v>2721</v>
      </c>
      <c r="Y1649" s="121" t="s">
        <v>2465</v>
      </c>
      <c r="Z1649" s="121" t="s">
        <v>3155</v>
      </c>
      <c r="AA1649" s="121" t="s">
        <v>3092</v>
      </c>
      <c r="AB1649" s="121" t="s">
        <v>3444</v>
      </c>
      <c r="AC1649" s="121" t="s">
        <v>2103</v>
      </c>
      <c r="AD1649" s="121" t="s">
        <v>2747</v>
      </c>
      <c r="AE1649" s="121" t="s">
        <v>3445</v>
      </c>
      <c r="AF1649" s="121"/>
      <c r="AG1649" s="121"/>
      <c r="AH1649" s="121"/>
      <c r="AI1649" s="551"/>
      <c r="AJ1649" s="551"/>
      <c r="AK1649" s="551"/>
      <c r="AL1649" s="551"/>
      <c r="AM1649" s="551"/>
      <c r="AN1649" s="551"/>
      <c r="AO1649" s="551"/>
      <c r="AP1649" s="551"/>
      <c r="AQ1649" s="551"/>
      <c r="AR1649" s="551"/>
      <c r="AS1649" s="551"/>
      <c r="AT1649" s="551"/>
      <c r="AU1649" s="551"/>
      <c r="AV1649" s="551"/>
      <c r="AW1649" s="551"/>
      <c r="AX1649" s="551"/>
    </row>
    <row r="1650">
      <c r="A1650" s="570" t="s">
        <v>7024</v>
      </c>
      <c r="B1650" s="570" t="s">
        <v>7025</v>
      </c>
      <c r="C1650" s="570" t="s">
        <v>6971</v>
      </c>
      <c r="D1650" s="570" t="s">
        <v>6768</v>
      </c>
      <c r="E1650" s="570" t="s">
        <v>203</v>
      </c>
      <c r="F1650" s="570">
        <v>8</v>
      </c>
      <c r="G1650" s="570">
        <v>8</v>
      </c>
      <c r="H1650" s="570">
        <v>400</v>
      </c>
      <c r="I1650" s="569"/>
      <c r="J1650" s="121"/>
      <c r="K1650" s="121"/>
      <c r="L1650" s="121"/>
      <c r="M1650" s="570"/>
      <c r="N1650" s="569"/>
      <c r="O1650" s="569"/>
      <c r="P1650" s="569"/>
      <c r="Q1650" s="121"/>
      <c r="R1650" s="121" t="s">
        <v>7025</v>
      </c>
      <c r="S1650" s="121" t="s">
        <v>2742</v>
      </c>
      <c r="T1650" s="121" t="s">
        <v>3163</v>
      </c>
      <c r="U1650" s="121">
        <v>0</v>
      </c>
      <c r="V1650" s="121" t="s">
        <v>3164</v>
      </c>
      <c r="W1650" s="121" t="s">
        <v>2767</v>
      </c>
      <c r="X1650" s="121" t="s">
        <v>2721</v>
      </c>
      <c r="Y1650" s="121" t="s">
        <v>2465</v>
      </c>
      <c r="Z1650" s="121" t="s">
        <v>2744</v>
      </c>
      <c r="AA1650" s="121" t="s">
        <v>2745</v>
      </c>
      <c r="AB1650" s="121" t="s">
        <v>5404</v>
      </c>
      <c r="AC1650" s="121" t="s">
        <v>2103</v>
      </c>
      <c r="AD1650" s="121" t="s">
        <v>2747</v>
      </c>
      <c r="AE1650" s="121" t="s">
        <v>3440</v>
      </c>
      <c r="AF1650" s="121"/>
      <c r="AG1650" s="121"/>
      <c r="AH1650" s="121"/>
      <c r="AI1650" s="551"/>
      <c r="AJ1650" s="551"/>
      <c r="AK1650" s="551"/>
      <c r="AL1650" s="551"/>
      <c r="AM1650" s="551"/>
      <c r="AN1650" s="551"/>
      <c r="AO1650" s="551"/>
      <c r="AP1650" s="551"/>
      <c r="AQ1650" s="551"/>
      <c r="AR1650" s="551"/>
      <c r="AS1650" s="551"/>
      <c r="AT1650" s="551"/>
      <c r="AU1650" s="551"/>
      <c r="AV1650" s="551"/>
      <c r="AW1650" s="551"/>
      <c r="AX1650" s="551"/>
    </row>
    <row r="1651">
      <c r="A1651" s="570" t="s">
        <v>7026</v>
      </c>
      <c r="B1651" s="570" t="s">
        <v>7027</v>
      </c>
      <c r="C1651" s="570" t="s">
        <v>6971</v>
      </c>
      <c r="D1651" s="570" t="s">
        <v>6768</v>
      </c>
      <c r="E1651" s="570" t="s">
        <v>203</v>
      </c>
      <c r="F1651" s="570">
        <v>6</v>
      </c>
      <c r="G1651" s="570">
        <v>16</v>
      </c>
      <c r="H1651" s="570">
        <v>300</v>
      </c>
      <c r="I1651" s="569"/>
      <c r="J1651" s="121"/>
      <c r="K1651" s="121"/>
      <c r="L1651" s="121"/>
      <c r="M1651" s="570"/>
      <c r="N1651" s="569"/>
      <c r="O1651" s="569"/>
      <c r="P1651" s="569"/>
      <c r="Q1651" s="121"/>
      <c r="R1651" s="121" t="s">
        <v>7027</v>
      </c>
      <c r="S1651" s="121" t="s">
        <v>2742</v>
      </c>
      <c r="T1651" s="121" t="s">
        <v>7028</v>
      </c>
      <c r="U1651" s="121">
        <v>0</v>
      </c>
      <c r="V1651" s="121" t="s">
        <v>6865</v>
      </c>
      <c r="W1651" s="121" t="s">
        <v>2969</v>
      </c>
      <c r="X1651" s="121">
        <v>0</v>
      </c>
      <c r="Y1651" s="121" t="s">
        <v>2465</v>
      </c>
      <c r="Z1651" s="121" t="s">
        <v>2744</v>
      </c>
      <c r="AA1651" s="121" t="s">
        <v>2745</v>
      </c>
      <c r="AB1651" s="121" t="s">
        <v>6881</v>
      </c>
      <c r="AC1651" s="121" t="s">
        <v>2103</v>
      </c>
      <c r="AD1651" s="121" t="s">
        <v>2747</v>
      </c>
      <c r="AE1651" s="121" t="s">
        <v>3331</v>
      </c>
      <c r="AF1651" s="121"/>
      <c r="AG1651" s="121"/>
      <c r="AH1651" s="121"/>
      <c r="AI1651" s="551"/>
      <c r="AJ1651" s="551"/>
      <c r="AK1651" s="551"/>
      <c r="AL1651" s="551"/>
      <c r="AM1651" s="551"/>
      <c r="AN1651" s="551"/>
      <c r="AO1651" s="551"/>
      <c r="AP1651" s="551"/>
      <c r="AQ1651" s="551"/>
      <c r="AR1651" s="551"/>
      <c r="AS1651" s="551"/>
      <c r="AT1651" s="551"/>
      <c r="AU1651" s="551"/>
      <c r="AV1651" s="551"/>
      <c r="AW1651" s="551"/>
      <c r="AX1651" s="551"/>
    </row>
    <row r="1652">
      <c r="A1652" s="570" t="s">
        <v>7029</v>
      </c>
      <c r="B1652" s="570" t="s">
        <v>7030</v>
      </c>
      <c r="C1652" s="570" t="s">
        <v>6971</v>
      </c>
      <c r="D1652" s="570" t="s">
        <v>6768</v>
      </c>
      <c r="E1652" s="570" t="s">
        <v>203</v>
      </c>
      <c r="F1652" s="570">
        <v>6</v>
      </c>
      <c r="G1652" s="570">
        <v>16</v>
      </c>
      <c r="H1652" s="570">
        <v>300</v>
      </c>
      <c r="I1652" s="569"/>
      <c r="J1652" s="121"/>
      <c r="K1652" s="121"/>
      <c r="L1652" s="121"/>
      <c r="M1652" s="570"/>
      <c r="N1652" s="569"/>
      <c r="O1652" s="569"/>
      <c r="P1652" s="569"/>
      <c r="Q1652" s="121"/>
      <c r="R1652" s="121" t="s">
        <v>7030</v>
      </c>
      <c r="S1652" s="121" t="s">
        <v>2742</v>
      </c>
      <c r="T1652" s="121" t="s">
        <v>7028</v>
      </c>
      <c r="U1652" s="121">
        <v>0</v>
      </c>
      <c r="V1652" s="121" t="s">
        <v>6865</v>
      </c>
      <c r="W1652" s="121" t="s">
        <v>3071</v>
      </c>
      <c r="X1652" s="121">
        <v>0</v>
      </c>
      <c r="Y1652" s="121" t="s">
        <v>2465</v>
      </c>
      <c r="Z1652" s="121" t="s">
        <v>3155</v>
      </c>
      <c r="AA1652" s="121" t="s">
        <v>3092</v>
      </c>
      <c r="AB1652" s="121" t="s">
        <v>6419</v>
      </c>
      <c r="AC1652" s="121" t="s">
        <v>2103</v>
      </c>
      <c r="AD1652" s="121" t="s">
        <v>2747</v>
      </c>
      <c r="AE1652" s="121" t="s">
        <v>3569</v>
      </c>
      <c r="AF1652" s="121"/>
      <c r="AG1652" s="121"/>
      <c r="AH1652" s="121"/>
      <c r="AI1652" s="551"/>
      <c r="AJ1652" s="551"/>
      <c r="AK1652" s="551"/>
      <c r="AL1652" s="551"/>
      <c r="AM1652" s="551"/>
      <c r="AN1652" s="551"/>
      <c r="AO1652" s="551"/>
      <c r="AP1652" s="551"/>
      <c r="AQ1652" s="551"/>
      <c r="AR1652" s="551"/>
      <c r="AS1652" s="551"/>
      <c r="AT1652" s="551"/>
      <c r="AU1652" s="551"/>
      <c r="AV1652" s="551"/>
      <c r="AW1652" s="551"/>
      <c r="AX1652" s="551"/>
    </row>
    <row r="1653">
      <c r="A1653" s="570" t="s">
        <v>7031</v>
      </c>
      <c r="B1653" s="570" t="s">
        <v>7032</v>
      </c>
      <c r="C1653" s="570" t="s">
        <v>1017</v>
      </c>
      <c r="D1653" s="570" t="s">
        <v>6768</v>
      </c>
      <c r="E1653" s="570" t="s">
        <v>203</v>
      </c>
      <c r="F1653" s="570">
        <v>16</v>
      </c>
      <c r="G1653" s="570">
        <v>16</v>
      </c>
      <c r="H1653" s="570">
        <v>197</v>
      </c>
      <c r="I1653" s="569"/>
      <c r="J1653" s="121"/>
      <c r="K1653" s="121"/>
      <c r="L1653" s="121"/>
      <c r="M1653" s="570"/>
      <c r="N1653" s="569"/>
      <c r="O1653" s="569"/>
      <c r="P1653" s="569"/>
      <c r="Q1653" s="121"/>
      <c r="R1653" s="121" t="s">
        <v>7033</v>
      </c>
      <c r="S1653" s="121" t="s">
        <v>2742</v>
      </c>
      <c r="T1653" s="121" t="s">
        <v>4915</v>
      </c>
      <c r="U1653" s="121">
        <v>0</v>
      </c>
      <c r="V1653" s="121" t="s">
        <v>3164</v>
      </c>
      <c r="W1653" s="121" t="s">
        <v>3071</v>
      </c>
      <c r="X1653" s="121" t="s">
        <v>2721</v>
      </c>
      <c r="Y1653" s="121" t="s">
        <v>2465</v>
      </c>
      <c r="Z1653" s="121" t="s">
        <v>3155</v>
      </c>
      <c r="AA1653" s="121" t="s">
        <v>3092</v>
      </c>
      <c r="AB1653" s="121" t="s">
        <v>3731</v>
      </c>
      <c r="AC1653" s="121" t="s">
        <v>2103</v>
      </c>
      <c r="AD1653" s="121" t="s">
        <v>2747</v>
      </c>
      <c r="AE1653" s="121" t="s">
        <v>3188</v>
      </c>
      <c r="AF1653" s="121"/>
      <c r="AG1653" s="121"/>
      <c r="AH1653" s="121"/>
      <c r="AI1653" s="551"/>
      <c r="AJ1653" s="551"/>
      <c r="AK1653" s="551"/>
      <c r="AL1653" s="551"/>
      <c r="AM1653" s="551"/>
      <c r="AN1653" s="551"/>
      <c r="AO1653" s="551"/>
      <c r="AP1653" s="551"/>
      <c r="AQ1653" s="551"/>
      <c r="AR1653" s="551"/>
      <c r="AS1653" s="551"/>
      <c r="AT1653" s="551"/>
      <c r="AU1653" s="551"/>
      <c r="AV1653" s="551"/>
      <c r="AW1653" s="551"/>
      <c r="AX1653" s="551"/>
    </row>
    <row r="1654">
      <c r="A1654" s="570" t="s">
        <v>7031</v>
      </c>
      <c r="B1654" s="570" t="s">
        <v>7034</v>
      </c>
      <c r="C1654" s="570" t="s">
        <v>1017</v>
      </c>
      <c r="D1654" s="570" t="s">
        <v>6768</v>
      </c>
      <c r="E1654" s="570" t="s">
        <v>203</v>
      </c>
      <c r="F1654" s="570">
        <v>16</v>
      </c>
      <c r="G1654" s="570">
        <v>16</v>
      </c>
      <c r="H1654" s="570">
        <v>148</v>
      </c>
      <c r="I1654" s="569"/>
      <c r="J1654" s="121"/>
      <c r="K1654" s="121"/>
      <c r="L1654" s="121"/>
      <c r="M1654" s="570"/>
      <c r="N1654" s="569"/>
      <c r="O1654" s="569"/>
      <c r="P1654" s="569"/>
      <c r="Q1654" s="121"/>
      <c r="R1654" s="121" t="s">
        <v>7035</v>
      </c>
      <c r="S1654" s="121" t="s">
        <v>2742</v>
      </c>
      <c r="T1654" s="121" t="s">
        <v>3311</v>
      </c>
      <c r="U1654" s="121">
        <v>0</v>
      </c>
      <c r="V1654" s="121" t="s">
        <v>3164</v>
      </c>
      <c r="W1654" s="121" t="s">
        <v>2969</v>
      </c>
      <c r="X1654" s="121" t="s">
        <v>2721</v>
      </c>
      <c r="Y1654" s="121" t="s">
        <v>2465</v>
      </c>
      <c r="Z1654" s="121" t="s">
        <v>3155</v>
      </c>
      <c r="AA1654" s="121" t="s">
        <v>3092</v>
      </c>
      <c r="AB1654" s="121" t="s">
        <v>3721</v>
      </c>
      <c r="AC1654" s="121" t="s">
        <v>2103</v>
      </c>
      <c r="AD1654" s="121" t="s">
        <v>2747</v>
      </c>
      <c r="AE1654" s="121" t="s">
        <v>3445</v>
      </c>
      <c r="AF1654" s="121"/>
      <c r="AG1654" s="121"/>
      <c r="AH1654" s="121"/>
      <c r="AI1654" s="551"/>
      <c r="AJ1654" s="551"/>
      <c r="AK1654" s="551"/>
      <c r="AL1654" s="551"/>
      <c r="AM1654" s="551"/>
      <c r="AN1654" s="551"/>
      <c r="AO1654" s="551"/>
      <c r="AP1654" s="551"/>
      <c r="AQ1654" s="551"/>
      <c r="AR1654" s="551"/>
      <c r="AS1654" s="551"/>
      <c r="AT1654" s="551"/>
      <c r="AU1654" s="551"/>
      <c r="AV1654" s="551"/>
      <c r="AW1654" s="551"/>
      <c r="AX1654" s="551"/>
    </row>
    <row r="1655">
      <c r="A1655" s="570" t="s">
        <v>7031</v>
      </c>
      <c r="B1655" s="570" t="s">
        <v>7036</v>
      </c>
      <c r="C1655" s="570" t="s">
        <v>1017</v>
      </c>
      <c r="D1655" s="570" t="s">
        <v>6768</v>
      </c>
      <c r="E1655" s="570" t="s">
        <v>203</v>
      </c>
      <c r="F1655" s="570">
        <v>16</v>
      </c>
      <c r="G1655" s="570">
        <v>16</v>
      </c>
      <c r="H1655" s="570">
        <v>148</v>
      </c>
      <c r="I1655" s="569"/>
      <c r="J1655" s="121"/>
      <c r="K1655" s="121"/>
      <c r="L1655" s="121"/>
      <c r="M1655" s="570"/>
      <c r="N1655" s="569"/>
      <c r="O1655" s="569"/>
      <c r="P1655" s="569"/>
      <c r="Q1655" s="121"/>
      <c r="R1655" s="121" t="s">
        <v>7037</v>
      </c>
      <c r="S1655" s="121" t="s">
        <v>2742</v>
      </c>
      <c r="T1655" s="121" t="s">
        <v>3311</v>
      </c>
      <c r="U1655" s="121">
        <v>0</v>
      </c>
      <c r="V1655" s="121" t="s">
        <v>3164</v>
      </c>
      <c r="W1655" s="121" t="s">
        <v>2949</v>
      </c>
      <c r="X1655" s="121" t="s">
        <v>2721</v>
      </c>
      <c r="Y1655" s="121" t="s">
        <v>2465</v>
      </c>
      <c r="Z1655" s="121" t="s">
        <v>2785</v>
      </c>
      <c r="AA1655" s="121" t="s">
        <v>3206</v>
      </c>
      <c r="AB1655" s="121" t="s">
        <v>3489</v>
      </c>
      <c r="AC1655" s="121" t="s">
        <v>2103</v>
      </c>
      <c r="AD1655" s="121" t="s">
        <v>2747</v>
      </c>
      <c r="AE1655" s="121" t="s">
        <v>3490</v>
      </c>
      <c r="AF1655" s="121"/>
      <c r="AG1655" s="121"/>
      <c r="AH1655" s="121"/>
      <c r="AI1655" s="551"/>
      <c r="AJ1655" s="551"/>
      <c r="AK1655" s="551"/>
      <c r="AL1655" s="551"/>
      <c r="AM1655" s="551"/>
      <c r="AN1655" s="551"/>
      <c r="AO1655" s="551"/>
      <c r="AP1655" s="551"/>
      <c r="AQ1655" s="551"/>
      <c r="AR1655" s="551"/>
      <c r="AS1655" s="551"/>
      <c r="AT1655" s="551"/>
      <c r="AU1655" s="551"/>
      <c r="AV1655" s="551"/>
      <c r="AW1655" s="551"/>
      <c r="AX1655" s="551"/>
    </row>
    <row r="1656">
      <c r="A1656" s="570" t="s">
        <v>7031</v>
      </c>
      <c r="B1656" s="570" t="s">
        <v>7038</v>
      </c>
      <c r="C1656" s="570" t="s">
        <v>1017</v>
      </c>
      <c r="D1656" s="570" t="s">
        <v>6768</v>
      </c>
      <c r="E1656" s="570" t="s">
        <v>203</v>
      </c>
      <c r="F1656" s="570">
        <v>16</v>
      </c>
      <c r="G1656" s="570">
        <v>32</v>
      </c>
      <c r="H1656" s="570">
        <v>197</v>
      </c>
      <c r="I1656" s="569"/>
      <c r="J1656" s="121"/>
      <c r="K1656" s="121"/>
      <c r="L1656" s="121"/>
      <c r="M1656" s="570"/>
      <c r="N1656" s="569"/>
      <c r="O1656" s="569"/>
      <c r="P1656" s="569"/>
      <c r="Q1656" s="121"/>
      <c r="R1656" s="121" t="s">
        <v>7038</v>
      </c>
      <c r="S1656" s="121" t="s">
        <v>2742</v>
      </c>
      <c r="T1656" s="121" t="s">
        <v>4915</v>
      </c>
      <c r="U1656" s="121">
        <v>0</v>
      </c>
      <c r="V1656" s="121" t="s">
        <v>3164</v>
      </c>
      <c r="W1656" s="121" t="s">
        <v>2767</v>
      </c>
      <c r="X1656" s="121" t="s">
        <v>2721</v>
      </c>
      <c r="Y1656" s="121" t="s">
        <v>2465</v>
      </c>
      <c r="Z1656" s="121" t="s">
        <v>2744</v>
      </c>
      <c r="AA1656" s="121" t="s">
        <v>2745</v>
      </c>
      <c r="AB1656" s="121" t="s">
        <v>6110</v>
      </c>
      <c r="AC1656" s="121" t="s">
        <v>2103</v>
      </c>
      <c r="AD1656" s="121" t="s">
        <v>2747</v>
      </c>
      <c r="AE1656" s="121" t="s">
        <v>3440</v>
      </c>
      <c r="AF1656" s="121"/>
      <c r="AG1656" s="121"/>
      <c r="AH1656" s="121"/>
      <c r="AI1656" s="551"/>
      <c r="AJ1656" s="551"/>
      <c r="AK1656" s="551"/>
      <c r="AL1656" s="551"/>
      <c r="AM1656" s="551"/>
      <c r="AN1656" s="551"/>
      <c r="AO1656" s="551"/>
      <c r="AP1656" s="551"/>
      <c r="AQ1656" s="551"/>
      <c r="AR1656" s="551"/>
      <c r="AS1656" s="551"/>
      <c r="AT1656" s="551"/>
      <c r="AU1656" s="551"/>
      <c r="AV1656" s="551"/>
      <c r="AW1656" s="551"/>
      <c r="AX1656" s="551"/>
    </row>
    <row r="1657">
      <c r="A1657" s="570" t="s">
        <v>7031</v>
      </c>
      <c r="B1657" s="570" t="s">
        <v>7039</v>
      </c>
      <c r="C1657" s="570" t="s">
        <v>1017</v>
      </c>
      <c r="D1657" s="570" t="s">
        <v>6768</v>
      </c>
      <c r="E1657" s="570" t="s">
        <v>203</v>
      </c>
      <c r="F1657" s="570">
        <v>16</v>
      </c>
      <c r="G1657" s="570">
        <v>32</v>
      </c>
      <c r="H1657" s="570">
        <v>197</v>
      </c>
      <c r="I1657" s="569"/>
      <c r="J1657" s="121"/>
      <c r="K1657" s="121"/>
      <c r="L1657" s="121"/>
      <c r="M1657" s="570"/>
      <c r="N1657" s="569"/>
      <c r="O1657" s="569"/>
      <c r="P1657" s="569"/>
      <c r="Q1657" s="121"/>
      <c r="R1657" s="121" t="s">
        <v>7039</v>
      </c>
      <c r="S1657" s="121" t="s">
        <v>2742</v>
      </c>
      <c r="T1657" s="121" t="s">
        <v>4915</v>
      </c>
      <c r="U1657" s="121">
        <v>0</v>
      </c>
      <c r="V1657" s="121" t="s">
        <v>2720</v>
      </c>
      <c r="W1657" s="121" t="s">
        <v>2949</v>
      </c>
      <c r="X1657" s="121" t="s">
        <v>2721</v>
      </c>
      <c r="Y1657" s="121" t="s">
        <v>2465</v>
      </c>
      <c r="Z1657" s="121" t="s">
        <v>2785</v>
      </c>
      <c r="AA1657" s="121" t="s">
        <v>3206</v>
      </c>
      <c r="AB1657" s="121" t="s">
        <v>3489</v>
      </c>
      <c r="AC1657" s="121" t="s">
        <v>2103</v>
      </c>
      <c r="AD1657" s="121" t="s">
        <v>2747</v>
      </c>
      <c r="AE1657" s="121" t="s">
        <v>3490</v>
      </c>
      <c r="AF1657" s="121"/>
      <c r="AG1657" s="121"/>
      <c r="AH1657" s="121"/>
      <c r="AI1657" s="551"/>
      <c r="AJ1657" s="551"/>
      <c r="AK1657" s="551"/>
      <c r="AL1657" s="551"/>
      <c r="AM1657" s="551"/>
      <c r="AN1657" s="551"/>
      <c r="AO1657" s="551"/>
      <c r="AP1657" s="551"/>
      <c r="AQ1657" s="551"/>
      <c r="AR1657" s="551"/>
      <c r="AS1657" s="551"/>
      <c r="AT1657" s="551"/>
      <c r="AU1657" s="551"/>
      <c r="AV1657" s="551"/>
      <c r="AW1657" s="551"/>
      <c r="AX1657" s="551"/>
    </row>
    <row r="1658">
      <c r="A1658" s="570" t="s">
        <v>7031</v>
      </c>
      <c r="B1658" s="570" t="s">
        <v>7040</v>
      </c>
      <c r="C1658" s="570" t="s">
        <v>1017</v>
      </c>
      <c r="D1658" s="570" t="s">
        <v>6768</v>
      </c>
      <c r="E1658" s="570" t="s">
        <v>203</v>
      </c>
      <c r="F1658" s="570">
        <v>16</v>
      </c>
      <c r="G1658" s="570">
        <v>32</v>
      </c>
      <c r="H1658" s="570">
        <v>197</v>
      </c>
      <c r="I1658" s="569"/>
      <c r="J1658" s="121"/>
      <c r="K1658" s="121"/>
      <c r="L1658" s="121"/>
      <c r="M1658" s="570"/>
      <c r="N1658" s="569"/>
      <c r="O1658" s="569"/>
      <c r="P1658" s="569"/>
      <c r="Q1658" s="121"/>
      <c r="R1658" s="121" t="s">
        <v>7040</v>
      </c>
      <c r="S1658" s="121" t="s">
        <v>2742</v>
      </c>
      <c r="T1658" s="121" t="s">
        <v>4915</v>
      </c>
      <c r="U1658" s="121">
        <v>0</v>
      </c>
      <c r="V1658" s="121" t="s">
        <v>2720</v>
      </c>
      <c r="W1658" s="121" t="s">
        <v>3071</v>
      </c>
      <c r="X1658" s="121" t="s">
        <v>2721</v>
      </c>
      <c r="Y1658" s="121" t="s">
        <v>2465</v>
      </c>
      <c r="Z1658" s="121" t="s">
        <v>3155</v>
      </c>
      <c r="AA1658" s="121" t="s">
        <v>3092</v>
      </c>
      <c r="AB1658" s="121" t="s">
        <v>3215</v>
      </c>
      <c r="AC1658" s="121" t="s">
        <v>2103</v>
      </c>
      <c r="AD1658" s="121" t="s">
        <v>2747</v>
      </c>
      <c r="AE1658" s="121" t="s">
        <v>3188</v>
      </c>
      <c r="AF1658" s="121"/>
      <c r="AG1658" s="121"/>
      <c r="AH1658" s="121"/>
      <c r="AI1658" s="551"/>
      <c r="AJ1658" s="551"/>
      <c r="AK1658" s="551"/>
      <c r="AL1658" s="551"/>
      <c r="AM1658" s="551"/>
      <c r="AN1658" s="551"/>
      <c r="AO1658" s="551"/>
      <c r="AP1658" s="551"/>
      <c r="AQ1658" s="551"/>
      <c r="AR1658" s="551"/>
      <c r="AS1658" s="551"/>
      <c r="AT1658" s="551"/>
      <c r="AU1658" s="551"/>
      <c r="AV1658" s="551"/>
      <c r="AW1658" s="551"/>
      <c r="AX1658" s="551"/>
    </row>
    <row r="1659">
      <c r="A1659" s="570" t="s">
        <v>7031</v>
      </c>
      <c r="B1659" s="570" t="s">
        <v>7041</v>
      </c>
      <c r="C1659" s="570" t="s">
        <v>1017</v>
      </c>
      <c r="D1659" s="570" t="s">
        <v>6768</v>
      </c>
      <c r="E1659" s="570" t="s">
        <v>203</v>
      </c>
      <c r="F1659" s="570">
        <v>16</v>
      </c>
      <c r="G1659" s="570">
        <v>16</v>
      </c>
      <c r="H1659" s="570">
        <v>195</v>
      </c>
      <c r="I1659" s="569"/>
      <c r="J1659" s="121"/>
      <c r="K1659" s="121"/>
      <c r="L1659" s="121"/>
      <c r="M1659" s="570"/>
      <c r="N1659" s="569"/>
      <c r="O1659" s="569"/>
      <c r="P1659" s="569"/>
      <c r="Q1659" s="121"/>
      <c r="R1659" s="121" t="s">
        <v>7042</v>
      </c>
      <c r="S1659" s="121" t="s">
        <v>2716</v>
      </c>
      <c r="T1659" s="121" t="s">
        <v>3163</v>
      </c>
      <c r="U1659" s="121">
        <v>0</v>
      </c>
      <c r="V1659" s="121" t="s">
        <v>2206</v>
      </c>
      <c r="W1659" s="121" t="s">
        <v>2278</v>
      </c>
      <c r="X1659" s="121" t="s">
        <v>2721</v>
      </c>
      <c r="Y1659" s="121" t="s">
        <v>2465</v>
      </c>
      <c r="Z1659" s="121" t="s">
        <v>3155</v>
      </c>
      <c r="AA1659" s="121" t="s">
        <v>3156</v>
      </c>
      <c r="AB1659" s="121" t="s">
        <v>7043</v>
      </c>
      <c r="AC1659" s="121" t="s">
        <v>3158</v>
      </c>
      <c r="AD1659" s="121" t="s">
        <v>3880</v>
      </c>
      <c r="AE1659" s="121" t="s">
        <v>7044</v>
      </c>
      <c r="AF1659" s="121"/>
      <c r="AG1659" s="121"/>
      <c r="AH1659" s="121"/>
      <c r="AI1659" s="551"/>
      <c r="AJ1659" s="551"/>
      <c r="AK1659" s="551"/>
      <c r="AL1659" s="551"/>
      <c r="AM1659" s="551"/>
      <c r="AN1659" s="551"/>
      <c r="AO1659" s="551"/>
      <c r="AP1659" s="551"/>
      <c r="AQ1659" s="551"/>
      <c r="AR1659" s="551"/>
      <c r="AS1659" s="551"/>
      <c r="AT1659" s="551"/>
      <c r="AU1659" s="551"/>
      <c r="AV1659" s="551"/>
      <c r="AW1659" s="551"/>
      <c r="AX1659" s="551"/>
    </row>
    <row r="1660">
      <c r="A1660" s="570" t="s">
        <v>7031</v>
      </c>
      <c r="B1660" s="570" t="s">
        <v>7045</v>
      </c>
      <c r="C1660" s="570" t="s">
        <v>1017</v>
      </c>
      <c r="D1660" s="570" t="s">
        <v>6768</v>
      </c>
      <c r="E1660" s="570" t="s">
        <v>203</v>
      </c>
      <c r="F1660" s="570">
        <v>16</v>
      </c>
      <c r="G1660" s="570">
        <v>16</v>
      </c>
      <c r="H1660" s="570">
        <v>255</v>
      </c>
      <c r="I1660" s="569"/>
      <c r="J1660" s="121"/>
      <c r="K1660" s="121"/>
      <c r="L1660" s="121"/>
      <c r="M1660" s="570"/>
      <c r="N1660" s="569"/>
      <c r="O1660" s="569"/>
      <c r="P1660" s="569"/>
      <c r="Q1660" s="121"/>
      <c r="R1660" s="121" t="s">
        <v>7046</v>
      </c>
      <c r="S1660" s="121" t="s">
        <v>2716</v>
      </c>
      <c r="T1660" s="121" t="s">
        <v>7047</v>
      </c>
      <c r="U1660" s="121">
        <v>0</v>
      </c>
      <c r="V1660" s="121" t="s">
        <v>2206</v>
      </c>
      <c r="W1660" s="121" t="s">
        <v>2278</v>
      </c>
      <c r="X1660" s="121" t="s">
        <v>2721</v>
      </c>
      <c r="Y1660" s="121" t="s">
        <v>2465</v>
      </c>
      <c r="Z1660" s="121" t="s">
        <v>3155</v>
      </c>
      <c r="AA1660" s="121" t="s">
        <v>3156</v>
      </c>
      <c r="AB1660" s="121" t="s">
        <v>7048</v>
      </c>
      <c r="AC1660" s="121" t="s">
        <v>3158</v>
      </c>
      <c r="AD1660" s="121" t="s">
        <v>3880</v>
      </c>
      <c r="AE1660" s="121" t="s">
        <v>7049</v>
      </c>
      <c r="AF1660" s="121"/>
      <c r="AG1660" s="121"/>
      <c r="AH1660" s="121"/>
      <c r="AI1660" s="551"/>
      <c r="AJ1660" s="551"/>
      <c r="AK1660" s="551"/>
      <c r="AL1660" s="551"/>
      <c r="AM1660" s="551"/>
      <c r="AN1660" s="551"/>
      <c r="AO1660" s="551"/>
      <c r="AP1660" s="551"/>
      <c r="AQ1660" s="551"/>
      <c r="AR1660" s="551"/>
      <c r="AS1660" s="551"/>
      <c r="AT1660" s="551"/>
      <c r="AU1660" s="551"/>
      <c r="AV1660" s="551"/>
      <c r="AW1660" s="551"/>
      <c r="AX1660" s="551"/>
    </row>
    <row r="1661">
      <c r="A1661" s="570" t="s">
        <v>7031</v>
      </c>
      <c r="B1661" s="570" t="s">
        <v>7050</v>
      </c>
      <c r="C1661" s="570" t="s">
        <v>1017</v>
      </c>
      <c r="D1661" s="570" t="s">
        <v>6768</v>
      </c>
      <c r="E1661" s="570" t="s">
        <v>203</v>
      </c>
      <c r="F1661" s="570">
        <v>16</v>
      </c>
      <c r="G1661" s="570">
        <v>16</v>
      </c>
      <c r="H1661" s="570">
        <v>247</v>
      </c>
      <c r="I1661" s="569"/>
      <c r="J1661" s="121"/>
      <c r="K1661" s="121"/>
      <c r="L1661" s="121"/>
      <c r="M1661" s="570"/>
      <c r="N1661" s="569"/>
      <c r="O1661" s="569"/>
      <c r="P1661" s="569"/>
      <c r="Q1661" s="121"/>
      <c r="R1661" s="121" t="s">
        <v>7051</v>
      </c>
      <c r="S1661" s="121" t="s">
        <v>2716</v>
      </c>
      <c r="T1661" s="121" t="s">
        <v>7047</v>
      </c>
      <c r="U1661" s="121">
        <v>0</v>
      </c>
      <c r="V1661" s="121" t="s">
        <v>2206</v>
      </c>
      <c r="W1661" s="121" t="s">
        <v>2278</v>
      </c>
      <c r="X1661" s="121" t="s">
        <v>2721</v>
      </c>
      <c r="Y1661" s="121" t="s">
        <v>2465</v>
      </c>
      <c r="Z1661" s="121" t="s">
        <v>3155</v>
      </c>
      <c r="AA1661" s="121" t="s">
        <v>3156</v>
      </c>
      <c r="AB1661" s="121" t="s">
        <v>7052</v>
      </c>
      <c r="AC1661" s="121" t="s">
        <v>3158</v>
      </c>
      <c r="AD1661" s="121" t="s">
        <v>3880</v>
      </c>
      <c r="AE1661" s="121" t="s">
        <v>7049</v>
      </c>
      <c r="AF1661" s="121"/>
      <c r="AG1661" s="121"/>
      <c r="AH1661" s="121"/>
      <c r="AI1661" s="551"/>
      <c r="AJ1661" s="551"/>
      <c r="AK1661" s="551"/>
      <c r="AL1661" s="551"/>
      <c r="AM1661" s="551"/>
      <c r="AN1661" s="551"/>
      <c r="AO1661" s="551"/>
      <c r="AP1661" s="551"/>
      <c r="AQ1661" s="551"/>
      <c r="AR1661" s="551"/>
      <c r="AS1661" s="551"/>
      <c r="AT1661" s="551"/>
      <c r="AU1661" s="551"/>
      <c r="AV1661" s="551"/>
      <c r="AW1661" s="551"/>
      <c r="AX1661" s="551"/>
    </row>
    <row r="1662">
      <c r="A1662" s="570" t="s">
        <v>7031</v>
      </c>
      <c r="B1662" s="570" t="s">
        <v>7053</v>
      </c>
      <c r="C1662" s="570" t="s">
        <v>1017</v>
      </c>
      <c r="D1662" s="570" t="s">
        <v>6768</v>
      </c>
      <c r="E1662" s="570" t="s">
        <v>203</v>
      </c>
      <c r="F1662" s="570">
        <v>16</v>
      </c>
      <c r="G1662" s="570">
        <v>32</v>
      </c>
      <c r="H1662" s="570">
        <v>1258</v>
      </c>
      <c r="I1662" s="569"/>
      <c r="J1662" s="121"/>
      <c r="K1662" s="121"/>
      <c r="L1662" s="121"/>
      <c r="M1662" s="570"/>
      <c r="N1662" s="569"/>
      <c r="O1662" s="569"/>
      <c r="P1662" s="569"/>
      <c r="Q1662" s="121"/>
      <c r="R1662" s="121" t="s">
        <v>7054</v>
      </c>
      <c r="S1662" s="121" t="s">
        <v>2742</v>
      </c>
      <c r="T1662" s="121" t="s">
        <v>3163</v>
      </c>
      <c r="U1662" s="121">
        <v>0</v>
      </c>
      <c r="V1662" s="121" t="s">
        <v>6791</v>
      </c>
      <c r="W1662" s="121" t="s">
        <v>2950</v>
      </c>
      <c r="X1662" s="121" t="s">
        <v>3193</v>
      </c>
      <c r="Y1662" s="121" t="s">
        <v>2465</v>
      </c>
      <c r="Z1662" s="121" t="s">
        <v>2744</v>
      </c>
      <c r="AA1662" s="121" t="s">
        <v>2751</v>
      </c>
      <c r="AB1662" s="121" t="s">
        <v>7055</v>
      </c>
      <c r="AC1662" s="121" t="s">
        <v>2103</v>
      </c>
      <c r="AD1662" s="121" t="s">
        <v>2747</v>
      </c>
      <c r="AE1662" s="121" t="s">
        <v>2753</v>
      </c>
      <c r="AF1662" s="121"/>
      <c r="AG1662" s="121"/>
      <c r="AH1662" s="121"/>
      <c r="AI1662" s="551"/>
      <c r="AJ1662" s="551"/>
      <c r="AK1662" s="551"/>
      <c r="AL1662" s="551"/>
      <c r="AM1662" s="551"/>
      <c r="AN1662" s="551"/>
      <c r="AO1662" s="551"/>
      <c r="AP1662" s="551"/>
      <c r="AQ1662" s="551"/>
      <c r="AR1662" s="551"/>
      <c r="AS1662" s="551"/>
      <c r="AT1662" s="551"/>
      <c r="AU1662" s="551"/>
      <c r="AV1662" s="551"/>
      <c r="AW1662" s="551"/>
      <c r="AX1662" s="551"/>
    </row>
    <row r="1663">
      <c r="A1663" s="570" t="s">
        <v>7031</v>
      </c>
      <c r="B1663" s="570" t="s">
        <v>7056</v>
      </c>
      <c r="C1663" s="570" t="s">
        <v>1017</v>
      </c>
      <c r="D1663" s="570" t="s">
        <v>6768</v>
      </c>
      <c r="E1663" s="570" t="s">
        <v>203</v>
      </c>
      <c r="F1663" s="570">
        <v>16</v>
      </c>
      <c r="G1663" s="570">
        <v>32</v>
      </c>
      <c r="H1663" s="570">
        <v>1258</v>
      </c>
      <c r="I1663" s="569"/>
      <c r="J1663" s="121"/>
      <c r="K1663" s="121"/>
      <c r="L1663" s="121"/>
      <c r="M1663" s="570"/>
      <c r="N1663" s="569"/>
      <c r="O1663" s="569"/>
      <c r="P1663" s="569"/>
      <c r="Q1663" s="121"/>
      <c r="R1663" s="121" t="s">
        <v>7057</v>
      </c>
      <c r="S1663" s="121" t="s">
        <v>2742</v>
      </c>
      <c r="T1663" s="121" t="s">
        <v>3163</v>
      </c>
      <c r="U1663" s="121">
        <v>0</v>
      </c>
      <c r="V1663" s="121" t="s">
        <v>2206</v>
      </c>
      <c r="W1663" s="121" t="s">
        <v>2969</v>
      </c>
      <c r="X1663" s="121" t="s">
        <v>3193</v>
      </c>
      <c r="Y1663" s="121" t="s">
        <v>2465</v>
      </c>
      <c r="Z1663" s="121" t="s">
        <v>2744</v>
      </c>
      <c r="AA1663" s="121" t="s">
        <v>2745</v>
      </c>
      <c r="AB1663" s="121" t="s">
        <v>7058</v>
      </c>
      <c r="AC1663" s="121" t="s">
        <v>2103</v>
      </c>
      <c r="AD1663" s="121" t="s">
        <v>2747</v>
      </c>
      <c r="AE1663" s="121" t="s">
        <v>2757</v>
      </c>
      <c r="AF1663" s="121"/>
      <c r="AG1663" s="121"/>
      <c r="AH1663" s="121"/>
      <c r="AI1663" s="551"/>
      <c r="AJ1663" s="551"/>
      <c r="AK1663" s="551"/>
      <c r="AL1663" s="551"/>
      <c r="AM1663" s="551"/>
      <c r="AN1663" s="551"/>
      <c r="AO1663" s="551"/>
      <c r="AP1663" s="551"/>
      <c r="AQ1663" s="551"/>
      <c r="AR1663" s="551"/>
      <c r="AS1663" s="551"/>
      <c r="AT1663" s="551"/>
      <c r="AU1663" s="551"/>
      <c r="AV1663" s="551"/>
      <c r="AW1663" s="551"/>
      <c r="AX1663" s="551"/>
    </row>
    <row r="1664">
      <c r="A1664" s="570" t="s">
        <v>7059</v>
      </c>
      <c r="B1664" s="570" t="s">
        <v>7060</v>
      </c>
      <c r="C1664" s="570" t="s">
        <v>1017</v>
      </c>
      <c r="D1664" s="570" t="s">
        <v>6768</v>
      </c>
      <c r="E1664" s="570" t="s">
        <v>203</v>
      </c>
      <c r="F1664" s="570">
        <v>12</v>
      </c>
      <c r="G1664" s="570">
        <v>24</v>
      </c>
      <c r="H1664" s="570">
        <v>296</v>
      </c>
      <c r="I1664" s="569"/>
      <c r="J1664" s="121"/>
      <c r="K1664" s="121"/>
      <c r="L1664" s="121"/>
      <c r="M1664" s="570"/>
      <c r="N1664" s="569"/>
      <c r="O1664" s="569"/>
      <c r="P1664" s="569"/>
      <c r="Q1664" s="121"/>
      <c r="R1664" s="121" t="s">
        <v>7060</v>
      </c>
      <c r="S1664" s="121" t="s">
        <v>2742</v>
      </c>
      <c r="T1664" s="121" t="s">
        <v>3163</v>
      </c>
      <c r="U1664" s="121">
        <v>0</v>
      </c>
      <c r="V1664" s="121" t="s">
        <v>3164</v>
      </c>
      <c r="W1664" s="121" t="s">
        <v>3071</v>
      </c>
      <c r="X1664" s="121" t="s">
        <v>2410</v>
      </c>
      <c r="Y1664" s="121" t="s">
        <v>2465</v>
      </c>
      <c r="Z1664" s="121" t="s">
        <v>3155</v>
      </c>
      <c r="AA1664" s="121" t="s">
        <v>3092</v>
      </c>
      <c r="AB1664" s="121" t="s">
        <v>5204</v>
      </c>
      <c r="AC1664" s="121" t="s">
        <v>2103</v>
      </c>
      <c r="AD1664" s="121" t="s">
        <v>2747</v>
      </c>
      <c r="AE1664" s="121" t="s">
        <v>3219</v>
      </c>
      <c r="AF1664" s="121"/>
      <c r="AG1664" s="121"/>
      <c r="AH1664" s="121"/>
      <c r="AI1664" s="551"/>
      <c r="AJ1664" s="551"/>
      <c r="AK1664" s="551"/>
      <c r="AL1664" s="551"/>
      <c r="AM1664" s="551"/>
      <c r="AN1664" s="551"/>
      <c r="AO1664" s="551"/>
      <c r="AP1664" s="551"/>
      <c r="AQ1664" s="551"/>
      <c r="AR1664" s="551"/>
      <c r="AS1664" s="551"/>
      <c r="AT1664" s="551"/>
      <c r="AU1664" s="551"/>
      <c r="AV1664" s="551"/>
      <c r="AW1664" s="551"/>
      <c r="AX1664" s="551"/>
    </row>
    <row r="1665">
      <c r="A1665" s="570" t="s">
        <v>7059</v>
      </c>
      <c r="B1665" s="570" t="s">
        <v>7061</v>
      </c>
      <c r="C1665" s="570" t="s">
        <v>1017</v>
      </c>
      <c r="D1665" s="570" t="s">
        <v>6768</v>
      </c>
      <c r="E1665" s="570" t="s">
        <v>203</v>
      </c>
      <c r="F1665" s="570">
        <v>16</v>
      </c>
      <c r="G1665" s="570">
        <v>16</v>
      </c>
      <c r="H1665" s="570">
        <v>296</v>
      </c>
      <c r="I1665" s="569"/>
      <c r="J1665" s="121"/>
      <c r="K1665" s="121"/>
      <c r="L1665" s="121"/>
      <c r="M1665" s="570"/>
      <c r="N1665" s="569"/>
      <c r="O1665" s="569"/>
      <c r="P1665" s="569"/>
      <c r="Q1665" s="121"/>
      <c r="R1665" s="121" t="s">
        <v>7062</v>
      </c>
      <c r="S1665" s="121" t="s">
        <v>2742</v>
      </c>
      <c r="T1665" s="121" t="s">
        <v>3163</v>
      </c>
      <c r="U1665" s="121">
        <v>0</v>
      </c>
      <c r="V1665" s="121" t="s">
        <v>3164</v>
      </c>
      <c r="W1665" s="121" t="s">
        <v>2969</v>
      </c>
      <c r="X1665" s="121" t="s">
        <v>2410</v>
      </c>
      <c r="Y1665" s="121" t="s">
        <v>2465</v>
      </c>
      <c r="Z1665" s="121" t="s">
        <v>2744</v>
      </c>
      <c r="AA1665" s="121" t="s">
        <v>2745</v>
      </c>
      <c r="AB1665" s="121" t="s">
        <v>3439</v>
      </c>
      <c r="AC1665" s="121" t="s">
        <v>2103</v>
      </c>
      <c r="AD1665" s="121" t="s">
        <v>2747</v>
      </c>
      <c r="AE1665" s="121" t="s">
        <v>3440</v>
      </c>
      <c r="AF1665" s="121"/>
      <c r="AG1665" s="121"/>
      <c r="AH1665" s="121"/>
      <c r="AI1665" s="551"/>
      <c r="AJ1665" s="551"/>
      <c r="AK1665" s="551"/>
      <c r="AL1665" s="551"/>
      <c r="AM1665" s="551"/>
      <c r="AN1665" s="551"/>
      <c r="AO1665" s="551"/>
      <c r="AP1665" s="551"/>
      <c r="AQ1665" s="551"/>
      <c r="AR1665" s="551"/>
      <c r="AS1665" s="551"/>
      <c r="AT1665" s="551"/>
      <c r="AU1665" s="551"/>
      <c r="AV1665" s="551"/>
      <c r="AW1665" s="551"/>
      <c r="AX1665" s="551"/>
    </row>
    <row r="1666">
      <c r="A1666" s="570" t="s">
        <v>7059</v>
      </c>
      <c r="B1666" s="570" t="s">
        <v>7063</v>
      </c>
      <c r="C1666" s="570" t="s">
        <v>1017</v>
      </c>
      <c r="D1666" s="570" t="s">
        <v>6768</v>
      </c>
      <c r="E1666" s="570" t="s">
        <v>203</v>
      </c>
      <c r="F1666" s="570">
        <v>32</v>
      </c>
      <c r="G1666" s="570">
        <v>38</v>
      </c>
      <c r="H1666" s="570">
        <v>760</v>
      </c>
      <c r="I1666" s="569"/>
      <c r="J1666" s="121"/>
      <c r="K1666" s="121"/>
      <c r="L1666" s="121"/>
      <c r="M1666" s="570"/>
      <c r="N1666" s="569"/>
      <c r="O1666" s="569"/>
      <c r="P1666" s="569"/>
      <c r="Q1666" s="121"/>
      <c r="R1666" s="121" t="s">
        <v>7064</v>
      </c>
      <c r="S1666" s="121" t="s">
        <v>2742</v>
      </c>
      <c r="T1666" s="121" t="s">
        <v>2766</v>
      </c>
      <c r="U1666" s="121">
        <v>0</v>
      </c>
      <c r="V1666" s="121" t="s">
        <v>3877</v>
      </c>
      <c r="W1666" s="121" t="s">
        <v>2969</v>
      </c>
      <c r="X1666" s="121">
        <v>0</v>
      </c>
      <c r="Y1666" s="121" t="s">
        <v>2465</v>
      </c>
      <c r="Z1666" s="121" t="s">
        <v>2768</v>
      </c>
      <c r="AA1666" s="121" t="s">
        <v>2769</v>
      </c>
      <c r="AB1666" s="121" t="s">
        <v>7065</v>
      </c>
      <c r="AC1666" s="121" t="s">
        <v>2457</v>
      </c>
      <c r="AD1666" s="121" t="s">
        <v>7066</v>
      </c>
      <c r="AE1666" s="121" t="s">
        <v>7067</v>
      </c>
      <c r="AF1666" s="121"/>
      <c r="AG1666" s="121"/>
      <c r="AH1666" s="121"/>
      <c r="AI1666" s="551"/>
      <c r="AJ1666" s="551"/>
      <c r="AK1666" s="551"/>
      <c r="AL1666" s="551"/>
      <c r="AM1666" s="551"/>
      <c r="AN1666" s="551"/>
      <c r="AO1666" s="551"/>
      <c r="AP1666" s="551"/>
      <c r="AQ1666" s="551"/>
      <c r="AR1666" s="551"/>
      <c r="AS1666" s="551"/>
      <c r="AT1666" s="551"/>
      <c r="AU1666" s="551"/>
      <c r="AV1666" s="551"/>
      <c r="AW1666" s="551"/>
      <c r="AX1666" s="551"/>
    </row>
    <row r="1667">
      <c r="A1667" s="570" t="s">
        <v>7059</v>
      </c>
      <c r="B1667" s="570" t="s">
        <v>7068</v>
      </c>
      <c r="C1667" s="570" t="s">
        <v>1017</v>
      </c>
      <c r="D1667" s="570" t="s">
        <v>6768</v>
      </c>
      <c r="E1667" s="570" t="s">
        <v>203</v>
      </c>
      <c r="F1667" s="570">
        <v>32</v>
      </c>
      <c r="G1667" s="570">
        <v>38</v>
      </c>
      <c r="H1667" s="570">
        <v>760</v>
      </c>
      <c r="I1667" s="569"/>
      <c r="J1667" s="121"/>
      <c r="K1667" s="121"/>
      <c r="L1667" s="121"/>
      <c r="M1667" s="570"/>
      <c r="N1667" s="569"/>
      <c r="O1667" s="569"/>
      <c r="P1667" s="569"/>
      <c r="Q1667" s="121"/>
      <c r="R1667" s="121" t="s">
        <v>7069</v>
      </c>
      <c r="S1667" s="121" t="s">
        <v>2742</v>
      </c>
      <c r="T1667" s="121" t="s">
        <v>2766</v>
      </c>
      <c r="U1667" s="121">
        <v>0</v>
      </c>
      <c r="V1667" s="121" t="s">
        <v>3877</v>
      </c>
      <c r="W1667" s="121" t="s">
        <v>2969</v>
      </c>
      <c r="X1667" s="121">
        <v>0</v>
      </c>
      <c r="Y1667" s="121" t="s">
        <v>2465</v>
      </c>
      <c r="Z1667" s="121" t="s">
        <v>2768</v>
      </c>
      <c r="AA1667" s="121" t="s">
        <v>2769</v>
      </c>
      <c r="AB1667" s="121" t="s">
        <v>7070</v>
      </c>
      <c r="AC1667" s="121" t="s">
        <v>2457</v>
      </c>
      <c r="AD1667" s="121" t="s">
        <v>7066</v>
      </c>
      <c r="AE1667" s="121" t="s">
        <v>7071</v>
      </c>
      <c r="AF1667" s="121"/>
      <c r="AG1667" s="121"/>
      <c r="AH1667" s="121"/>
      <c r="AI1667" s="551"/>
      <c r="AJ1667" s="551"/>
      <c r="AK1667" s="551"/>
      <c r="AL1667" s="551"/>
      <c r="AM1667" s="551"/>
      <c r="AN1667" s="551"/>
      <c r="AO1667" s="551"/>
      <c r="AP1667" s="551"/>
      <c r="AQ1667" s="551"/>
      <c r="AR1667" s="551"/>
      <c r="AS1667" s="551"/>
      <c r="AT1667" s="551"/>
      <c r="AU1667" s="551"/>
      <c r="AV1667" s="551"/>
      <c r="AW1667" s="551"/>
      <c r="AX1667" s="551"/>
    </row>
    <row r="1668">
      <c r="A1668" s="570" t="s">
        <v>1786</v>
      </c>
      <c r="B1668" s="570" t="s">
        <v>7072</v>
      </c>
      <c r="C1668" s="570" t="s">
        <v>7073</v>
      </c>
      <c r="D1668" s="570" t="s">
        <v>6768</v>
      </c>
      <c r="E1668" s="570" t="s">
        <v>203</v>
      </c>
      <c r="F1668" s="570">
        <v>8</v>
      </c>
      <c r="G1668" s="570">
        <v>16</v>
      </c>
      <c r="H1668" s="570">
        <v>160</v>
      </c>
      <c r="I1668" s="569"/>
      <c r="J1668" s="121"/>
      <c r="K1668" s="121"/>
      <c r="L1668" s="121"/>
      <c r="M1668" s="570"/>
      <c r="N1668" s="569"/>
      <c r="O1668" s="569"/>
      <c r="P1668" s="569"/>
      <c r="Q1668" s="121"/>
      <c r="R1668" s="121" t="s">
        <v>7074</v>
      </c>
      <c r="S1668" s="121" t="s">
        <v>2742</v>
      </c>
      <c r="T1668" s="121" t="s">
        <v>2766</v>
      </c>
      <c r="U1668" s="121">
        <v>0</v>
      </c>
      <c r="V1668" s="121" t="s">
        <v>7075</v>
      </c>
      <c r="W1668" s="121" t="s">
        <v>2969</v>
      </c>
      <c r="X1668" s="121" t="s">
        <v>2410</v>
      </c>
      <c r="Y1668" s="121" t="s">
        <v>2465</v>
      </c>
      <c r="Z1668" s="121" t="s">
        <v>2768</v>
      </c>
      <c r="AA1668" s="121" t="s">
        <v>2769</v>
      </c>
      <c r="AB1668" s="121" t="s">
        <v>6732</v>
      </c>
      <c r="AC1668" s="121" t="s">
        <v>2103</v>
      </c>
      <c r="AD1668" s="121" t="s">
        <v>2788</v>
      </c>
      <c r="AE1668" s="121" t="s">
        <v>2822</v>
      </c>
      <c r="AF1668" s="121"/>
      <c r="AG1668" s="121"/>
      <c r="AH1668" s="121"/>
      <c r="AI1668" s="551"/>
      <c r="AJ1668" s="551"/>
      <c r="AK1668" s="551"/>
      <c r="AL1668" s="551"/>
      <c r="AM1668" s="551"/>
      <c r="AN1668" s="551"/>
      <c r="AO1668" s="551"/>
      <c r="AP1668" s="551"/>
      <c r="AQ1668" s="551"/>
      <c r="AR1668" s="551"/>
      <c r="AS1668" s="551"/>
      <c r="AT1668" s="551"/>
      <c r="AU1668" s="551"/>
      <c r="AV1668" s="551"/>
      <c r="AW1668" s="551"/>
      <c r="AX1668" s="551"/>
    </row>
    <row r="1669">
      <c r="A1669" s="570" t="s">
        <v>1786</v>
      </c>
      <c r="B1669" s="570" t="s">
        <v>7076</v>
      </c>
      <c r="C1669" s="570" t="s">
        <v>7073</v>
      </c>
      <c r="D1669" s="570" t="s">
        <v>6768</v>
      </c>
      <c r="E1669" s="570" t="s">
        <v>203</v>
      </c>
      <c r="F1669" s="570">
        <v>8</v>
      </c>
      <c r="G1669" s="570">
        <v>16</v>
      </c>
      <c r="H1669" s="570">
        <v>160</v>
      </c>
      <c r="I1669" s="569"/>
      <c r="J1669" s="121"/>
      <c r="K1669" s="121"/>
      <c r="L1669" s="121"/>
      <c r="M1669" s="570"/>
      <c r="N1669" s="569"/>
      <c r="O1669" s="569"/>
      <c r="P1669" s="569"/>
      <c r="Q1669" s="121"/>
      <c r="R1669" s="121" t="s">
        <v>7077</v>
      </c>
      <c r="S1669" s="121" t="s">
        <v>2742</v>
      </c>
      <c r="T1669" s="121" t="s">
        <v>2766</v>
      </c>
      <c r="U1669" s="121">
        <v>0</v>
      </c>
      <c r="V1669" s="121" t="s">
        <v>7075</v>
      </c>
      <c r="W1669" s="121" t="s">
        <v>2969</v>
      </c>
      <c r="X1669" s="121" t="s">
        <v>2410</v>
      </c>
      <c r="Y1669" s="121" t="s">
        <v>2465</v>
      </c>
      <c r="Z1669" s="121" t="s">
        <v>2768</v>
      </c>
      <c r="AA1669" s="121" t="s">
        <v>2769</v>
      </c>
      <c r="AB1669" s="121" t="s">
        <v>2821</v>
      </c>
      <c r="AC1669" s="121" t="s">
        <v>2103</v>
      </c>
      <c r="AD1669" s="121" t="s">
        <v>2788</v>
      </c>
      <c r="AE1669" s="121" t="s">
        <v>2822</v>
      </c>
      <c r="AF1669" s="121"/>
      <c r="AG1669" s="121"/>
      <c r="AH1669" s="121"/>
      <c r="AI1669" s="551"/>
      <c r="AJ1669" s="551"/>
      <c r="AK1669" s="551"/>
      <c r="AL1669" s="551"/>
      <c r="AM1669" s="551"/>
      <c r="AN1669" s="551"/>
      <c r="AO1669" s="551"/>
      <c r="AP1669" s="551"/>
      <c r="AQ1669" s="551"/>
      <c r="AR1669" s="551"/>
      <c r="AS1669" s="551"/>
      <c r="AT1669" s="551"/>
      <c r="AU1669" s="551"/>
      <c r="AV1669" s="551"/>
      <c r="AW1669" s="551"/>
      <c r="AX1669" s="551"/>
    </row>
    <row r="1670">
      <c r="A1670" s="570" t="s">
        <v>1786</v>
      </c>
      <c r="B1670" s="570" t="s">
        <v>7078</v>
      </c>
      <c r="C1670" s="570" t="s">
        <v>7073</v>
      </c>
      <c r="D1670" s="570" t="s">
        <v>6768</v>
      </c>
      <c r="E1670" s="570" t="s">
        <v>203</v>
      </c>
      <c r="F1670" s="570">
        <v>8</v>
      </c>
      <c r="G1670" s="570">
        <v>16</v>
      </c>
      <c r="H1670" s="570">
        <v>160</v>
      </c>
      <c r="I1670" s="569"/>
      <c r="J1670" s="121"/>
      <c r="K1670" s="121"/>
      <c r="L1670" s="121"/>
      <c r="M1670" s="570"/>
      <c r="N1670" s="569"/>
      <c r="O1670" s="569"/>
      <c r="P1670" s="569"/>
      <c r="Q1670" s="121"/>
      <c r="R1670" s="121" t="s">
        <v>7079</v>
      </c>
      <c r="S1670" s="121" t="s">
        <v>2742</v>
      </c>
      <c r="T1670" s="121" t="s">
        <v>2766</v>
      </c>
      <c r="U1670" s="121">
        <v>0</v>
      </c>
      <c r="V1670" s="121" t="s">
        <v>7075</v>
      </c>
      <c r="W1670" s="121" t="s">
        <v>2969</v>
      </c>
      <c r="X1670" s="121" t="s">
        <v>2410</v>
      </c>
      <c r="Y1670" s="121" t="s">
        <v>2465</v>
      </c>
      <c r="Z1670" s="121" t="s">
        <v>2744</v>
      </c>
      <c r="AA1670" s="121" t="s">
        <v>2751</v>
      </c>
      <c r="AB1670" s="121" t="s">
        <v>3370</v>
      </c>
      <c r="AC1670" s="121" t="s">
        <v>2103</v>
      </c>
      <c r="AD1670" s="121" t="s">
        <v>2747</v>
      </c>
      <c r="AE1670" s="121" t="s">
        <v>3068</v>
      </c>
      <c r="AF1670" s="121"/>
      <c r="AG1670" s="121"/>
      <c r="AH1670" s="121"/>
      <c r="AI1670" s="551"/>
      <c r="AJ1670" s="551"/>
      <c r="AK1670" s="551"/>
      <c r="AL1670" s="551"/>
      <c r="AM1670" s="551"/>
      <c r="AN1670" s="551"/>
      <c r="AO1670" s="551"/>
      <c r="AP1670" s="551"/>
      <c r="AQ1670" s="551"/>
      <c r="AR1670" s="551"/>
      <c r="AS1670" s="551"/>
      <c r="AT1670" s="551"/>
      <c r="AU1670" s="551"/>
      <c r="AV1670" s="551"/>
      <c r="AW1670" s="551"/>
      <c r="AX1670" s="551"/>
    </row>
    <row r="1671">
      <c r="A1671" s="570" t="s">
        <v>1786</v>
      </c>
      <c r="B1671" s="570" t="s">
        <v>7080</v>
      </c>
      <c r="C1671" s="570" t="s">
        <v>7073</v>
      </c>
      <c r="D1671" s="570" t="s">
        <v>6768</v>
      </c>
      <c r="E1671" s="570" t="s">
        <v>203</v>
      </c>
      <c r="F1671" s="570">
        <v>8</v>
      </c>
      <c r="G1671" s="570">
        <v>16</v>
      </c>
      <c r="H1671" s="570">
        <v>160</v>
      </c>
      <c r="I1671" s="569"/>
      <c r="J1671" s="121"/>
      <c r="K1671" s="121"/>
      <c r="L1671" s="121"/>
      <c r="M1671" s="570"/>
      <c r="N1671" s="569"/>
      <c r="O1671" s="569"/>
      <c r="P1671" s="569"/>
      <c r="Q1671" s="121"/>
      <c r="R1671" s="121" t="s">
        <v>7081</v>
      </c>
      <c r="S1671" s="121" t="s">
        <v>2742</v>
      </c>
      <c r="T1671" s="121" t="s">
        <v>2766</v>
      </c>
      <c r="U1671" s="121">
        <v>0</v>
      </c>
      <c r="V1671" s="121" t="s">
        <v>7075</v>
      </c>
      <c r="W1671" s="121" t="s">
        <v>2869</v>
      </c>
      <c r="X1671" s="121" t="s">
        <v>2410</v>
      </c>
      <c r="Y1671" s="121" t="s">
        <v>2465</v>
      </c>
      <c r="Z1671" s="121" t="s">
        <v>2768</v>
      </c>
      <c r="AA1671" s="121" t="s">
        <v>2769</v>
      </c>
      <c r="AB1671" s="121" t="s">
        <v>4113</v>
      </c>
      <c r="AC1671" s="121" t="s">
        <v>2103</v>
      </c>
      <c r="AD1671" s="121" t="s">
        <v>2788</v>
      </c>
      <c r="AE1671" s="121" t="s">
        <v>4114</v>
      </c>
      <c r="AF1671" s="121"/>
      <c r="AG1671" s="121"/>
      <c r="AH1671" s="121"/>
      <c r="AI1671" s="551"/>
      <c r="AJ1671" s="551"/>
      <c r="AK1671" s="551"/>
      <c r="AL1671" s="551"/>
      <c r="AM1671" s="551"/>
      <c r="AN1671" s="551"/>
      <c r="AO1671" s="551"/>
      <c r="AP1671" s="551"/>
      <c r="AQ1671" s="551"/>
      <c r="AR1671" s="551"/>
      <c r="AS1671" s="551"/>
      <c r="AT1671" s="551"/>
      <c r="AU1671" s="551"/>
      <c r="AV1671" s="551"/>
      <c r="AW1671" s="551"/>
      <c r="AX1671" s="551"/>
    </row>
    <row r="1672">
      <c r="A1672" s="570" t="s">
        <v>1786</v>
      </c>
      <c r="B1672" s="570" t="s">
        <v>7082</v>
      </c>
      <c r="C1672" s="570" t="s">
        <v>7073</v>
      </c>
      <c r="D1672" s="570" t="s">
        <v>6768</v>
      </c>
      <c r="E1672" s="570" t="s">
        <v>203</v>
      </c>
      <c r="F1672" s="570">
        <v>8</v>
      </c>
      <c r="G1672" s="570">
        <v>16</v>
      </c>
      <c r="H1672" s="570">
        <v>160</v>
      </c>
      <c r="I1672" s="569"/>
      <c r="J1672" s="121"/>
      <c r="K1672" s="121"/>
      <c r="L1672" s="121"/>
      <c r="M1672" s="570"/>
      <c r="N1672" s="569"/>
      <c r="O1672" s="569"/>
      <c r="P1672" s="569"/>
      <c r="Q1672" s="121"/>
      <c r="R1672" s="121" t="s">
        <v>7083</v>
      </c>
      <c r="S1672" s="121" t="s">
        <v>2742</v>
      </c>
      <c r="T1672" s="121" t="s">
        <v>2766</v>
      </c>
      <c r="U1672" s="121">
        <v>0</v>
      </c>
      <c r="V1672" s="121" t="s">
        <v>7075</v>
      </c>
      <c r="W1672" s="121" t="s">
        <v>2869</v>
      </c>
      <c r="X1672" s="121" t="s">
        <v>2410</v>
      </c>
      <c r="Y1672" s="121" t="s">
        <v>2465</v>
      </c>
      <c r="Z1672" s="121" t="s">
        <v>2785</v>
      </c>
      <c r="AA1672" s="121" t="s">
        <v>2786</v>
      </c>
      <c r="AB1672" s="121" t="s">
        <v>7084</v>
      </c>
      <c r="AC1672" s="121" t="s">
        <v>2103</v>
      </c>
      <c r="AD1672" s="121" t="s">
        <v>2788</v>
      </c>
      <c r="AE1672" s="121" t="s">
        <v>2826</v>
      </c>
      <c r="AF1672" s="121"/>
      <c r="AG1672" s="121"/>
      <c r="AH1672" s="121"/>
      <c r="AI1672" s="551"/>
      <c r="AJ1672" s="551"/>
      <c r="AK1672" s="551"/>
      <c r="AL1672" s="551"/>
      <c r="AM1672" s="551"/>
      <c r="AN1672" s="551"/>
      <c r="AO1672" s="551"/>
      <c r="AP1672" s="551"/>
      <c r="AQ1672" s="551"/>
      <c r="AR1672" s="551"/>
      <c r="AS1672" s="551"/>
      <c r="AT1672" s="551"/>
      <c r="AU1672" s="551"/>
      <c r="AV1672" s="551"/>
      <c r="AW1672" s="551"/>
      <c r="AX1672" s="551"/>
    </row>
    <row r="1673">
      <c r="A1673" s="570" t="s">
        <v>1786</v>
      </c>
      <c r="B1673" s="570" t="s">
        <v>7085</v>
      </c>
      <c r="C1673" s="570" t="s">
        <v>7073</v>
      </c>
      <c r="D1673" s="570" t="s">
        <v>6768</v>
      </c>
      <c r="E1673" s="570" t="s">
        <v>203</v>
      </c>
      <c r="F1673" s="570">
        <v>8</v>
      </c>
      <c r="G1673" s="570">
        <v>16</v>
      </c>
      <c r="H1673" s="570">
        <v>160</v>
      </c>
      <c r="I1673" s="569"/>
      <c r="J1673" s="121"/>
      <c r="K1673" s="121"/>
      <c r="L1673" s="121"/>
      <c r="M1673" s="570"/>
      <c r="N1673" s="569"/>
      <c r="O1673" s="569"/>
      <c r="P1673" s="569"/>
      <c r="Q1673" s="121"/>
      <c r="R1673" s="121" t="s">
        <v>7086</v>
      </c>
      <c r="S1673" s="121" t="s">
        <v>2742</v>
      </c>
      <c r="T1673" s="121" t="s">
        <v>2766</v>
      </c>
      <c r="U1673" s="121">
        <v>0</v>
      </c>
      <c r="V1673" s="121" t="s">
        <v>7075</v>
      </c>
      <c r="W1673" s="121" t="s">
        <v>2969</v>
      </c>
      <c r="X1673" s="121" t="s">
        <v>2410</v>
      </c>
      <c r="Y1673" s="121" t="s">
        <v>2465</v>
      </c>
      <c r="Z1673" s="121" t="s">
        <v>2768</v>
      </c>
      <c r="AA1673" s="121" t="s">
        <v>2769</v>
      </c>
      <c r="AB1673" s="121" t="s">
        <v>5828</v>
      </c>
      <c r="AC1673" s="121" t="s">
        <v>2103</v>
      </c>
      <c r="AD1673" s="121" t="s">
        <v>2788</v>
      </c>
      <c r="AE1673" s="121" t="s">
        <v>2822</v>
      </c>
      <c r="AF1673" s="121"/>
      <c r="AG1673" s="121"/>
      <c r="AH1673" s="121"/>
      <c r="AI1673" s="551"/>
      <c r="AJ1673" s="551"/>
      <c r="AK1673" s="551"/>
      <c r="AL1673" s="551"/>
      <c r="AM1673" s="551"/>
      <c r="AN1673" s="551"/>
      <c r="AO1673" s="551"/>
      <c r="AP1673" s="551"/>
      <c r="AQ1673" s="551"/>
      <c r="AR1673" s="551"/>
      <c r="AS1673" s="551"/>
      <c r="AT1673" s="551"/>
      <c r="AU1673" s="551"/>
      <c r="AV1673" s="551"/>
      <c r="AW1673" s="551"/>
      <c r="AX1673" s="551"/>
    </row>
    <row r="1674">
      <c r="A1674" s="570" t="s">
        <v>1786</v>
      </c>
      <c r="B1674" s="570" t="s">
        <v>7087</v>
      </c>
      <c r="C1674" s="570" t="s">
        <v>7073</v>
      </c>
      <c r="D1674" s="570" t="s">
        <v>6768</v>
      </c>
      <c r="E1674" s="570" t="s">
        <v>203</v>
      </c>
      <c r="F1674" s="570">
        <v>8</v>
      </c>
      <c r="G1674" s="570">
        <v>16</v>
      </c>
      <c r="H1674" s="570">
        <v>160</v>
      </c>
      <c r="I1674" s="569"/>
      <c r="J1674" s="121"/>
      <c r="K1674" s="121"/>
      <c r="L1674" s="121"/>
      <c r="M1674" s="570"/>
      <c r="N1674" s="569"/>
      <c r="O1674" s="569"/>
      <c r="P1674" s="569"/>
      <c r="Q1674" s="121"/>
      <c r="R1674" s="121" t="s">
        <v>7088</v>
      </c>
      <c r="S1674" s="121" t="s">
        <v>2742</v>
      </c>
      <c r="T1674" s="121" t="s">
        <v>2766</v>
      </c>
      <c r="U1674" s="121">
        <v>0</v>
      </c>
      <c r="V1674" s="121" t="s">
        <v>7075</v>
      </c>
      <c r="W1674" s="121" t="s">
        <v>2969</v>
      </c>
      <c r="X1674" s="121" t="s">
        <v>2410</v>
      </c>
      <c r="Y1674" s="121" t="s">
        <v>2465</v>
      </c>
      <c r="Z1674" s="121" t="s">
        <v>2768</v>
      </c>
      <c r="AA1674" s="121" t="s">
        <v>2769</v>
      </c>
      <c r="AB1674" s="121" t="s">
        <v>7089</v>
      </c>
      <c r="AC1674" s="121" t="s">
        <v>2103</v>
      </c>
      <c r="AD1674" s="121" t="s">
        <v>2788</v>
      </c>
      <c r="AE1674" s="121" t="s">
        <v>2840</v>
      </c>
      <c r="AF1674" s="121"/>
      <c r="AG1674" s="121"/>
      <c r="AH1674" s="121"/>
      <c r="AI1674" s="551"/>
      <c r="AJ1674" s="551"/>
      <c r="AK1674" s="551"/>
      <c r="AL1674" s="551"/>
      <c r="AM1674" s="551"/>
      <c r="AN1674" s="551"/>
      <c r="AO1674" s="551"/>
      <c r="AP1674" s="551"/>
      <c r="AQ1674" s="551"/>
      <c r="AR1674" s="551"/>
      <c r="AS1674" s="551"/>
      <c r="AT1674" s="551"/>
      <c r="AU1674" s="551"/>
      <c r="AV1674" s="551"/>
      <c r="AW1674" s="551"/>
      <c r="AX1674" s="551"/>
    </row>
    <row r="1675">
      <c r="A1675" s="570" t="s">
        <v>1786</v>
      </c>
      <c r="B1675" s="570" t="s">
        <v>7090</v>
      </c>
      <c r="C1675" s="570" t="s">
        <v>7073</v>
      </c>
      <c r="D1675" s="570" t="s">
        <v>6768</v>
      </c>
      <c r="E1675" s="570" t="s">
        <v>203</v>
      </c>
      <c r="F1675" s="570">
        <v>8</v>
      </c>
      <c r="G1675" s="570">
        <v>16</v>
      </c>
      <c r="H1675" s="570">
        <v>160</v>
      </c>
      <c r="I1675" s="569"/>
      <c r="J1675" s="121"/>
      <c r="K1675" s="121"/>
      <c r="L1675" s="121"/>
      <c r="M1675" s="570"/>
      <c r="N1675" s="569"/>
      <c r="O1675" s="569"/>
      <c r="P1675" s="569"/>
      <c r="Q1675" s="121"/>
      <c r="R1675" s="121" t="s">
        <v>7091</v>
      </c>
      <c r="S1675" s="121" t="s">
        <v>2742</v>
      </c>
      <c r="T1675" s="121" t="s">
        <v>2766</v>
      </c>
      <c r="U1675" s="121">
        <v>0</v>
      </c>
      <c r="V1675" s="121" t="s">
        <v>7075</v>
      </c>
      <c r="W1675" s="121" t="s">
        <v>2969</v>
      </c>
      <c r="X1675" s="121" t="s">
        <v>2410</v>
      </c>
      <c r="Y1675" s="121" t="s">
        <v>2465</v>
      </c>
      <c r="Z1675" s="121" t="s">
        <v>2744</v>
      </c>
      <c r="AA1675" s="121" t="s">
        <v>2751</v>
      </c>
      <c r="AB1675" s="121" t="s">
        <v>7092</v>
      </c>
      <c r="AC1675" s="121" t="s">
        <v>2103</v>
      </c>
      <c r="AD1675" s="121" t="s">
        <v>2747</v>
      </c>
      <c r="AE1675" s="121" t="s">
        <v>3068</v>
      </c>
      <c r="AF1675" s="121"/>
      <c r="AG1675" s="121"/>
      <c r="AH1675" s="121"/>
      <c r="AI1675" s="551"/>
      <c r="AJ1675" s="551"/>
      <c r="AK1675" s="551"/>
      <c r="AL1675" s="551"/>
      <c r="AM1675" s="551"/>
      <c r="AN1675" s="551"/>
      <c r="AO1675" s="551"/>
      <c r="AP1675" s="551"/>
      <c r="AQ1675" s="551"/>
      <c r="AR1675" s="551"/>
      <c r="AS1675" s="551"/>
      <c r="AT1675" s="551"/>
      <c r="AU1675" s="551"/>
      <c r="AV1675" s="551"/>
      <c r="AW1675" s="551"/>
      <c r="AX1675" s="551"/>
    </row>
    <row r="1676">
      <c r="A1676" s="570" t="s">
        <v>1786</v>
      </c>
      <c r="B1676" s="570" t="s">
        <v>7093</v>
      </c>
      <c r="C1676" s="570" t="s">
        <v>7073</v>
      </c>
      <c r="D1676" s="570" t="s">
        <v>6768</v>
      </c>
      <c r="E1676" s="570" t="s">
        <v>203</v>
      </c>
      <c r="F1676" s="570">
        <v>8</v>
      </c>
      <c r="G1676" s="570">
        <v>16</v>
      </c>
      <c r="H1676" s="570">
        <v>160</v>
      </c>
      <c r="I1676" s="569"/>
      <c r="J1676" s="121"/>
      <c r="K1676" s="121"/>
      <c r="L1676" s="121"/>
      <c r="M1676" s="570"/>
      <c r="N1676" s="569"/>
      <c r="O1676" s="569"/>
      <c r="P1676" s="569"/>
      <c r="Q1676" s="121"/>
      <c r="R1676" s="121" t="s">
        <v>7094</v>
      </c>
      <c r="S1676" s="121" t="s">
        <v>2742</v>
      </c>
      <c r="T1676" s="121" t="s">
        <v>2766</v>
      </c>
      <c r="U1676" s="121">
        <v>0</v>
      </c>
      <c r="V1676" s="121" t="s">
        <v>7075</v>
      </c>
      <c r="W1676" s="121" t="s">
        <v>2869</v>
      </c>
      <c r="X1676" s="121" t="s">
        <v>2410</v>
      </c>
      <c r="Y1676" s="121" t="s">
        <v>2465</v>
      </c>
      <c r="Z1676" s="121" t="s">
        <v>2768</v>
      </c>
      <c r="AA1676" s="121" t="s">
        <v>2769</v>
      </c>
      <c r="AB1676" s="121" t="s">
        <v>4459</v>
      </c>
      <c r="AC1676" s="121" t="s">
        <v>2103</v>
      </c>
      <c r="AD1676" s="121" t="s">
        <v>2788</v>
      </c>
      <c r="AE1676" s="121" t="s">
        <v>4358</v>
      </c>
      <c r="AF1676" s="121"/>
      <c r="AG1676" s="121"/>
      <c r="AH1676" s="121"/>
      <c r="AI1676" s="551"/>
      <c r="AJ1676" s="551"/>
      <c r="AK1676" s="551"/>
      <c r="AL1676" s="551"/>
      <c r="AM1676" s="551"/>
      <c r="AN1676" s="551"/>
      <c r="AO1676" s="551"/>
      <c r="AP1676" s="551"/>
      <c r="AQ1676" s="551"/>
      <c r="AR1676" s="551"/>
      <c r="AS1676" s="551"/>
      <c r="AT1676" s="551"/>
      <c r="AU1676" s="551"/>
      <c r="AV1676" s="551"/>
      <c r="AW1676" s="551"/>
      <c r="AX1676" s="551"/>
    </row>
    <row r="1677">
      <c r="A1677" s="570" t="s">
        <v>1786</v>
      </c>
      <c r="B1677" s="570" t="s">
        <v>7095</v>
      </c>
      <c r="C1677" s="570" t="s">
        <v>7073</v>
      </c>
      <c r="D1677" s="570" t="s">
        <v>6768</v>
      </c>
      <c r="E1677" s="570" t="s">
        <v>203</v>
      </c>
      <c r="F1677" s="570">
        <v>8</v>
      </c>
      <c r="G1677" s="570">
        <v>16</v>
      </c>
      <c r="H1677" s="570">
        <v>160</v>
      </c>
      <c r="I1677" s="569"/>
      <c r="J1677" s="121"/>
      <c r="K1677" s="121"/>
      <c r="L1677" s="121"/>
      <c r="M1677" s="570"/>
      <c r="N1677" s="569"/>
      <c r="O1677" s="569"/>
      <c r="P1677" s="569"/>
      <c r="Q1677" s="121"/>
      <c r="R1677" s="121" t="s">
        <v>7096</v>
      </c>
      <c r="S1677" s="121" t="s">
        <v>2742</v>
      </c>
      <c r="T1677" s="121" t="s">
        <v>2766</v>
      </c>
      <c r="U1677" s="121">
        <v>0</v>
      </c>
      <c r="V1677" s="121" t="s">
        <v>7075</v>
      </c>
      <c r="W1677" s="121" t="s">
        <v>2869</v>
      </c>
      <c r="X1677" s="121" t="s">
        <v>2410</v>
      </c>
      <c r="Y1677" s="121" t="s">
        <v>2465</v>
      </c>
      <c r="Z1677" s="121" t="s">
        <v>2785</v>
      </c>
      <c r="AA1677" s="121" t="s">
        <v>2786</v>
      </c>
      <c r="AB1677" s="121" t="s">
        <v>6460</v>
      </c>
      <c r="AC1677" s="121" t="s">
        <v>2103</v>
      </c>
      <c r="AD1677" s="121" t="s">
        <v>2788</v>
      </c>
      <c r="AE1677" s="121" t="s">
        <v>2836</v>
      </c>
      <c r="AF1677" s="121"/>
      <c r="AG1677" s="121"/>
      <c r="AH1677" s="121"/>
      <c r="AI1677" s="551"/>
      <c r="AJ1677" s="551"/>
      <c r="AK1677" s="551"/>
      <c r="AL1677" s="551"/>
      <c r="AM1677" s="551"/>
      <c r="AN1677" s="551"/>
      <c r="AO1677" s="551"/>
      <c r="AP1677" s="551"/>
      <c r="AQ1677" s="551"/>
      <c r="AR1677" s="551"/>
      <c r="AS1677" s="551"/>
      <c r="AT1677" s="551"/>
      <c r="AU1677" s="551"/>
      <c r="AV1677" s="551"/>
      <c r="AW1677" s="551"/>
      <c r="AX1677" s="551"/>
    </row>
    <row r="1678">
      <c r="A1678" s="570" t="s">
        <v>1786</v>
      </c>
      <c r="B1678" s="570" t="s">
        <v>7097</v>
      </c>
      <c r="C1678" s="570" t="s">
        <v>7073</v>
      </c>
      <c r="D1678" s="570" t="s">
        <v>6768</v>
      </c>
      <c r="E1678" s="570" t="s">
        <v>203</v>
      </c>
      <c r="F1678" s="570">
        <v>8</v>
      </c>
      <c r="G1678" s="570">
        <v>16</v>
      </c>
      <c r="H1678" s="570">
        <v>160</v>
      </c>
      <c r="I1678" s="569"/>
      <c r="J1678" s="121"/>
      <c r="K1678" s="121"/>
      <c r="L1678" s="121"/>
      <c r="M1678" s="570"/>
      <c r="N1678" s="569"/>
      <c r="O1678" s="569"/>
      <c r="P1678" s="569"/>
      <c r="Q1678" s="121"/>
      <c r="R1678" s="121" t="s">
        <v>7098</v>
      </c>
      <c r="S1678" s="121" t="s">
        <v>2742</v>
      </c>
      <c r="T1678" s="121" t="s">
        <v>2766</v>
      </c>
      <c r="U1678" s="121">
        <v>0</v>
      </c>
      <c r="V1678" s="121" t="s">
        <v>7075</v>
      </c>
      <c r="W1678" s="121" t="s">
        <v>2969</v>
      </c>
      <c r="X1678" s="121" t="s">
        <v>2410</v>
      </c>
      <c r="Y1678" s="121" t="s">
        <v>2465</v>
      </c>
      <c r="Z1678" s="121" t="s">
        <v>2768</v>
      </c>
      <c r="AA1678" s="121" t="s">
        <v>2769</v>
      </c>
      <c r="AB1678" s="121" t="s">
        <v>7099</v>
      </c>
      <c r="AC1678" s="121" t="s">
        <v>2103</v>
      </c>
      <c r="AD1678" s="121" t="s">
        <v>2788</v>
      </c>
      <c r="AE1678" s="121" t="s">
        <v>2822</v>
      </c>
      <c r="AF1678" s="121"/>
      <c r="AG1678" s="121"/>
      <c r="AH1678" s="121"/>
      <c r="AI1678" s="551"/>
      <c r="AJ1678" s="551"/>
      <c r="AK1678" s="551"/>
      <c r="AL1678" s="551"/>
      <c r="AM1678" s="551"/>
      <c r="AN1678" s="551"/>
      <c r="AO1678" s="551"/>
      <c r="AP1678" s="551"/>
      <c r="AQ1678" s="551"/>
      <c r="AR1678" s="551"/>
      <c r="AS1678" s="551"/>
      <c r="AT1678" s="551"/>
      <c r="AU1678" s="551"/>
      <c r="AV1678" s="551"/>
      <c r="AW1678" s="551"/>
      <c r="AX1678" s="551"/>
    </row>
    <row r="1679">
      <c r="A1679" s="570" t="s">
        <v>1786</v>
      </c>
      <c r="B1679" s="570" t="s">
        <v>7100</v>
      </c>
      <c r="C1679" s="570" t="s">
        <v>7073</v>
      </c>
      <c r="D1679" s="570" t="s">
        <v>6768</v>
      </c>
      <c r="E1679" s="570" t="s">
        <v>203</v>
      </c>
      <c r="F1679" s="570">
        <v>8</v>
      </c>
      <c r="G1679" s="570">
        <v>16</v>
      </c>
      <c r="H1679" s="570">
        <v>160</v>
      </c>
      <c r="I1679" s="569"/>
      <c r="J1679" s="121"/>
      <c r="K1679" s="121"/>
      <c r="L1679" s="121"/>
      <c r="M1679" s="570"/>
      <c r="N1679" s="569"/>
      <c r="O1679" s="569"/>
      <c r="P1679" s="569"/>
      <c r="Q1679" s="121"/>
      <c r="R1679" s="121" t="s">
        <v>7101</v>
      </c>
      <c r="S1679" s="121" t="s">
        <v>2742</v>
      </c>
      <c r="T1679" s="121" t="s">
        <v>2766</v>
      </c>
      <c r="U1679" s="121">
        <v>0</v>
      </c>
      <c r="V1679" s="121" t="s">
        <v>7075</v>
      </c>
      <c r="W1679" s="121" t="s">
        <v>2969</v>
      </c>
      <c r="X1679" s="121" t="s">
        <v>2410</v>
      </c>
      <c r="Y1679" s="121" t="s">
        <v>2465</v>
      </c>
      <c r="Z1679" s="121" t="s">
        <v>2768</v>
      </c>
      <c r="AA1679" s="121" t="s">
        <v>2769</v>
      </c>
      <c r="AB1679" s="121" t="s">
        <v>7102</v>
      </c>
      <c r="AC1679" s="121" t="s">
        <v>2103</v>
      </c>
      <c r="AD1679" s="121" t="s">
        <v>2788</v>
      </c>
      <c r="AE1679" s="121" t="s">
        <v>2840</v>
      </c>
      <c r="AF1679" s="121"/>
      <c r="AG1679" s="121"/>
      <c r="AH1679" s="121"/>
      <c r="AI1679" s="551"/>
      <c r="AJ1679" s="551"/>
      <c r="AK1679" s="551"/>
      <c r="AL1679" s="551"/>
      <c r="AM1679" s="551"/>
      <c r="AN1679" s="551"/>
      <c r="AO1679" s="551"/>
      <c r="AP1679" s="551"/>
      <c r="AQ1679" s="551"/>
      <c r="AR1679" s="551"/>
      <c r="AS1679" s="551"/>
      <c r="AT1679" s="551"/>
      <c r="AU1679" s="551"/>
      <c r="AV1679" s="551"/>
      <c r="AW1679" s="551"/>
      <c r="AX1679" s="551"/>
    </row>
    <row r="1680">
      <c r="A1680" s="570" t="s">
        <v>1786</v>
      </c>
      <c r="B1680" s="570" t="s">
        <v>7103</v>
      </c>
      <c r="C1680" s="570" t="s">
        <v>7073</v>
      </c>
      <c r="D1680" s="570" t="s">
        <v>6768</v>
      </c>
      <c r="E1680" s="570" t="s">
        <v>203</v>
      </c>
      <c r="F1680" s="570">
        <v>8</v>
      </c>
      <c r="G1680" s="570">
        <v>16</v>
      </c>
      <c r="H1680" s="570">
        <v>160</v>
      </c>
      <c r="I1680" s="569"/>
      <c r="J1680" s="121"/>
      <c r="K1680" s="121"/>
      <c r="L1680" s="121"/>
      <c r="M1680" s="570"/>
      <c r="N1680" s="569"/>
      <c r="O1680" s="569"/>
      <c r="P1680" s="569"/>
      <c r="Q1680" s="121"/>
      <c r="R1680" s="121" t="s">
        <v>7104</v>
      </c>
      <c r="S1680" s="121" t="s">
        <v>2742</v>
      </c>
      <c r="T1680" s="121" t="s">
        <v>2766</v>
      </c>
      <c r="U1680" s="121">
        <v>0</v>
      </c>
      <c r="V1680" s="121" t="s">
        <v>7075</v>
      </c>
      <c r="W1680" s="121" t="s">
        <v>2969</v>
      </c>
      <c r="X1680" s="121" t="s">
        <v>2410</v>
      </c>
      <c r="Y1680" s="121" t="s">
        <v>2465</v>
      </c>
      <c r="Z1680" s="121" t="s">
        <v>2744</v>
      </c>
      <c r="AA1680" s="121" t="s">
        <v>2751</v>
      </c>
      <c r="AB1680" s="121" t="s">
        <v>4413</v>
      </c>
      <c r="AC1680" s="121" t="s">
        <v>2103</v>
      </c>
      <c r="AD1680" s="121" t="s">
        <v>2747</v>
      </c>
      <c r="AE1680" s="121" t="s">
        <v>3068</v>
      </c>
      <c r="AF1680" s="121"/>
      <c r="AG1680" s="121"/>
      <c r="AH1680" s="121"/>
      <c r="AI1680" s="551"/>
      <c r="AJ1680" s="551"/>
      <c r="AK1680" s="551"/>
      <c r="AL1680" s="551"/>
      <c r="AM1680" s="551"/>
      <c r="AN1680" s="551"/>
      <c r="AO1680" s="551"/>
      <c r="AP1680" s="551"/>
      <c r="AQ1680" s="551"/>
      <c r="AR1680" s="551"/>
      <c r="AS1680" s="551"/>
      <c r="AT1680" s="551"/>
      <c r="AU1680" s="551"/>
      <c r="AV1680" s="551"/>
      <c r="AW1680" s="551"/>
      <c r="AX1680" s="551"/>
    </row>
    <row r="1681">
      <c r="A1681" s="570" t="s">
        <v>1786</v>
      </c>
      <c r="B1681" s="570" t="s">
        <v>7105</v>
      </c>
      <c r="C1681" s="570" t="s">
        <v>7073</v>
      </c>
      <c r="D1681" s="570" t="s">
        <v>6768</v>
      </c>
      <c r="E1681" s="570" t="s">
        <v>203</v>
      </c>
      <c r="F1681" s="570">
        <v>8</v>
      </c>
      <c r="G1681" s="570">
        <v>16</v>
      </c>
      <c r="H1681" s="570">
        <v>160</v>
      </c>
      <c r="I1681" s="569"/>
      <c r="J1681" s="121"/>
      <c r="K1681" s="121"/>
      <c r="L1681" s="121"/>
      <c r="M1681" s="570"/>
      <c r="N1681" s="569"/>
      <c r="O1681" s="569"/>
      <c r="P1681" s="569"/>
      <c r="Q1681" s="121"/>
      <c r="R1681" s="121" t="s">
        <v>7106</v>
      </c>
      <c r="S1681" s="121" t="s">
        <v>2742</v>
      </c>
      <c r="T1681" s="121" t="s">
        <v>2766</v>
      </c>
      <c r="U1681" s="121">
        <v>0</v>
      </c>
      <c r="V1681" s="121" t="s">
        <v>7075</v>
      </c>
      <c r="W1681" s="121" t="s">
        <v>2869</v>
      </c>
      <c r="X1681" s="121" t="s">
        <v>2410</v>
      </c>
      <c r="Y1681" s="121" t="s">
        <v>2465</v>
      </c>
      <c r="Z1681" s="121" t="s">
        <v>2785</v>
      </c>
      <c r="AA1681" s="121" t="s">
        <v>2786</v>
      </c>
      <c r="AB1681" s="121" t="s">
        <v>4500</v>
      </c>
      <c r="AC1681" s="121" t="s">
        <v>2103</v>
      </c>
      <c r="AD1681" s="121" t="s">
        <v>2788</v>
      </c>
      <c r="AE1681" s="121" t="s">
        <v>2836</v>
      </c>
      <c r="AF1681" s="121"/>
      <c r="AG1681" s="121"/>
      <c r="AH1681" s="121"/>
      <c r="AI1681" s="551"/>
      <c r="AJ1681" s="551"/>
      <c r="AK1681" s="551"/>
      <c r="AL1681" s="551"/>
      <c r="AM1681" s="551"/>
      <c r="AN1681" s="551"/>
      <c r="AO1681" s="551"/>
      <c r="AP1681" s="551"/>
      <c r="AQ1681" s="551"/>
      <c r="AR1681" s="551"/>
      <c r="AS1681" s="551"/>
      <c r="AT1681" s="551"/>
      <c r="AU1681" s="551"/>
      <c r="AV1681" s="551"/>
      <c r="AW1681" s="551"/>
      <c r="AX1681" s="551"/>
    </row>
    <row r="1682">
      <c r="A1682" s="570" t="s">
        <v>1786</v>
      </c>
      <c r="B1682" s="570" t="s">
        <v>7107</v>
      </c>
      <c r="C1682" s="570" t="s">
        <v>7073</v>
      </c>
      <c r="D1682" s="570" t="s">
        <v>6768</v>
      </c>
      <c r="E1682" s="570" t="s">
        <v>203</v>
      </c>
      <c r="F1682" s="570">
        <v>8</v>
      </c>
      <c r="G1682" s="570">
        <v>16</v>
      </c>
      <c r="H1682" s="570">
        <v>160</v>
      </c>
      <c r="I1682" s="569"/>
      <c r="J1682" s="121"/>
      <c r="K1682" s="121"/>
      <c r="L1682" s="121"/>
      <c r="M1682" s="570"/>
      <c r="N1682" s="569"/>
      <c r="O1682" s="569"/>
      <c r="P1682" s="569"/>
      <c r="Q1682" s="121"/>
      <c r="R1682" s="121" t="s">
        <v>7108</v>
      </c>
      <c r="S1682" s="121" t="s">
        <v>2742</v>
      </c>
      <c r="T1682" s="121" t="s">
        <v>2766</v>
      </c>
      <c r="U1682" s="121">
        <v>0</v>
      </c>
      <c r="V1682" s="121" t="s">
        <v>7075</v>
      </c>
      <c r="W1682" s="121" t="s">
        <v>2869</v>
      </c>
      <c r="X1682" s="121" t="s">
        <v>2410</v>
      </c>
      <c r="Y1682" s="121" t="s">
        <v>2465</v>
      </c>
      <c r="Z1682" s="121" t="s">
        <v>2785</v>
      </c>
      <c r="AA1682" s="121" t="s">
        <v>2786</v>
      </c>
      <c r="AB1682" s="121" t="s">
        <v>2825</v>
      </c>
      <c r="AC1682" s="121" t="s">
        <v>2103</v>
      </c>
      <c r="AD1682" s="121" t="s">
        <v>2788</v>
      </c>
      <c r="AE1682" s="121" t="s">
        <v>2826</v>
      </c>
      <c r="AF1682" s="121"/>
      <c r="AG1682" s="121"/>
      <c r="AH1682" s="121"/>
      <c r="AI1682" s="551"/>
      <c r="AJ1682" s="551"/>
      <c r="AK1682" s="551"/>
      <c r="AL1682" s="551"/>
      <c r="AM1682" s="551"/>
      <c r="AN1682" s="551"/>
      <c r="AO1682" s="551"/>
      <c r="AP1682" s="551"/>
      <c r="AQ1682" s="551"/>
      <c r="AR1682" s="551"/>
      <c r="AS1682" s="551"/>
      <c r="AT1682" s="551"/>
      <c r="AU1682" s="551"/>
      <c r="AV1682" s="551"/>
      <c r="AW1682" s="551"/>
      <c r="AX1682" s="551"/>
    </row>
    <row r="1683">
      <c r="A1683" s="570" t="s">
        <v>1786</v>
      </c>
      <c r="B1683" s="570" t="s">
        <v>7109</v>
      </c>
      <c r="C1683" s="570" t="s">
        <v>7073</v>
      </c>
      <c r="D1683" s="570" t="s">
        <v>6768</v>
      </c>
      <c r="E1683" s="570" t="s">
        <v>203</v>
      </c>
      <c r="F1683" s="570">
        <v>8</v>
      </c>
      <c r="G1683" s="570">
        <v>16</v>
      </c>
      <c r="H1683" s="570">
        <v>160</v>
      </c>
      <c r="I1683" s="569"/>
      <c r="J1683" s="121"/>
      <c r="K1683" s="121"/>
      <c r="L1683" s="121"/>
      <c r="M1683" s="570"/>
      <c r="N1683" s="569"/>
      <c r="O1683" s="569"/>
      <c r="P1683" s="569"/>
      <c r="Q1683" s="121"/>
      <c r="R1683" s="121" t="s">
        <v>7110</v>
      </c>
      <c r="S1683" s="121" t="s">
        <v>2742</v>
      </c>
      <c r="T1683" s="121" t="s">
        <v>2766</v>
      </c>
      <c r="U1683" s="121">
        <v>0</v>
      </c>
      <c r="V1683" s="121" t="s">
        <v>7075</v>
      </c>
      <c r="W1683" s="121" t="s">
        <v>2969</v>
      </c>
      <c r="X1683" s="121" t="s">
        <v>2410</v>
      </c>
      <c r="Y1683" s="121" t="s">
        <v>2465</v>
      </c>
      <c r="Z1683" s="121" t="s">
        <v>2768</v>
      </c>
      <c r="AA1683" s="121" t="s">
        <v>2769</v>
      </c>
      <c r="AB1683" s="121" t="s">
        <v>2839</v>
      </c>
      <c r="AC1683" s="121" t="s">
        <v>2103</v>
      </c>
      <c r="AD1683" s="121" t="s">
        <v>2788</v>
      </c>
      <c r="AE1683" s="121" t="s">
        <v>2840</v>
      </c>
      <c r="AF1683" s="121"/>
      <c r="AG1683" s="121"/>
      <c r="AH1683" s="121"/>
      <c r="AI1683" s="551"/>
      <c r="AJ1683" s="551"/>
      <c r="AK1683" s="551"/>
      <c r="AL1683" s="551"/>
      <c r="AM1683" s="551"/>
      <c r="AN1683" s="551"/>
      <c r="AO1683" s="551"/>
      <c r="AP1683" s="551"/>
      <c r="AQ1683" s="551"/>
      <c r="AR1683" s="551"/>
      <c r="AS1683" s="551"/>
      <c r="AT1683" s="551"/>
      <c r="AU1683" s="551"/>
      <c r="AV1683" s="551"/>
      <c r="AW1683" s="551"/>
      <c r="AX1683" s="551"/>
    </row>
    <row r="1684">
      <c r="A1684" s="570" t="s">
        <v>1786</v>
      </c>
      <c r="B1684" s="570" t="s">
        <v>7111</v>
      </c>
      <c r="C1684" s="570" t="s">
        <v>7073</v>
      </c>
      <c r="D1684" s="570" t="s">
        <v>6768</v>
      </c>
      <c r="E1684" s="570" t="s">
        <v>203</v>
      </c>
      <c r="F1684" s="570">
        <v>8</v>
      </c>
      <c r="G1684" s="570">
        <v>16</v>
      </c>
      <c r="H1684" s="570">
        <v>160</v>
      </c>
      <c r="I1684" s="569"/>
      <c r="J1684" s="121"/>
      <c r="K1684" s="121"/>
      <c r="L1684" s="121"/>
      <c r="M1684" s="570"/>
      <c r="N1684" s="569"/>
      <c r="O1684" s="569"/>
      <c r="P1684" s="569"/>
      <c r="Q1684" s="121"/>
      <c r="R1684" s="121" t="s">
        <v>7112</v>
      </c>
      <c r="S1684" s="121" t="s">
        <v>2742</v>
      </c>
      <c r="T1684" s="121" t="s">
        <v>2766</v>
      </c>
      <c r="U1684" s="121">
        <v>0</v>
      </c>
      <c r="V1684" s="121" t="s">
        <v>7075</v>
      </c>
      <c r="W1684" s="121" t="s">
        <v>2969</v>
      </c>
      <c r="X1684" s="121" t="s">
        <v>2410</v>
      </c>
      <c r="Y1684" s="121" t="s">
        <v>2465</v>
      </c>
      <c r="Z1684" s="121" t="s">
        <v>2768</v>
      </c>
      <c r="AA1684" s="121" t="s">
        <v>2769</v>
      </c>
      <c r="AB1684" s="121" t="s">
        <v>2850</v>
      </c>
      <c r="AC1684" s="121" t="s">
        <v>2103</v>
      </c>
      <c r="AD1684" s="121" t="s">
        <v>2788</v>
      </c>
      <c r="AE1684" s="121" t="s">
        <v>2840</v>
      </c>
      <c r="AF1684" s="121"/>
      <c r="AG1684" s="121"/>
      <c r="AH1684" s="121"/>
      <c r="AI1684" s="551"/>
      <c r="AJ1684" s="551"/>
      <c r="AK1684" s="551"/>
      <c r="AL1684" s="551"/>
      <c r="AM1684" s="551"/>
      <c r="AN1684" s="551"/>
      <c r="AO1684" s="551"/>
      <c r="AP1684" s="551"/>
      <c r="AQ1684" s="551"/>
      <c r="AR1684" s="551"/>
      <c r="AS1684" s="551"/>
      <c r="AT1684" s="551"/>
      <c r="AU1684" s="551"/>
      <c r="AV1684" s="551"/>
      <c r="AW1684" s="551"/>
      <c r="AX1684" s="551"/>
    </row>
    <row r="1685">
      <c r="A1685" s="570" t="s">
        <v>1786</v>
      </c>
      <c r="B1685" s="570" t="s">
        <v>7113</v>
      </c>
      <c r="C1685" s="570" t="s">
        <v>7073</v>
      </c>
      <c r="D1685" s="570" t="s">
        <v>6768</v>
      </c>
      <c r="E1685" s="570" t="s">
        <v>203</v>
      </c>
      <c r="F1685" s="570">
        <v>8</v>
      </c>
      <c r="G1685" s="570">
        <v>16</v>
      </c>
      <c r="H1685" s="570">
        <v>160</v>
      </c>
      <c r="I1685" s="569"/>
      <c r="J1685" s="121"/>
      <c r="K1685" s="121"/>
      <c r="L1685" s="121"/>
      <c r="M1685" s="570"/>
      <c r="N1685" s="569"/>
      <c r="O1685" s="569"/>
      <c r="P1685" s="569"/>
      <c r="Q1685" s="121"/>
      <c r="R1685" s="121" t="s">
        <v>7114</v>
      </c>
      <c r="S1685" s="121" t="s">
        <v>2742</v>
      </c>
      <c r="T1685" s="121" t="s">
        <v>2766</v>
      </c>
      <c r="U1685" s="121">
        <v>0</v>
      </c>
      <c r="V1685" s="121" t="s">
        <v>7075</v>
      </c>
      <c r="W1685" s="121" t="s">
        <v>2969</v>
      </c>
      <c r="X1685" s="121" t="s">
        <v>2410</v>
      </c>
      <c r="Y1685" s="121" t="s">
        <v>2465</v>
      </c>
      <c r="Z1685" s="121" t="s">
        <v>2744</v>
      </c>
      <c r="AA1685" s="121" t="s">
        <v>2751</v>
      </c>
      <c r="AB1685" s="121" t="s">
        <v>3370</v>
      </c>
      <c r="AC1685" s="121" t="s">
        <v>2103</v>
      </c>
      <c r="AD1685" s="121" t="s">
        <v>2747</v>
      </c>
      <c r="AE1685" s="121" t="s">
        <v>3068</v>
      </c>
      <c r="AF1685" s="121"/>
      <c r="AG1685" s="121"/>
      <c r="AH1685" s="121"/>
      <c r="AI1685" s="551"/>
      <c r="AJ1685" s="551"/>
      <c r="AK1685" s="551"/>
      <c r="AL1685" s="551"/>
      <c r="AM1685" s="551"/>
      <c r="AN1685" s="551"/>
      <c r="AO1685" s="551"/>
      <c r="AP1685" s="551"/>
      <c r="AQ1685" s="551"/>
      <c r="AR1685" s="551"/>
      <c r="AS1685" s="551"/>
      <c r="AT1685" s="551"/>
      <c r="AU1685" s="551"/>
      <c r="AV1685" s="551"/>
      <c r="AW1685" s="551"/>
      <c r="AX1685" s="551"/>
    </row>
    <row r="1686">
      <c r="A1686" s="570" t="s">
        <v>1786</v>
      </c>
      <c r="B1686" s="570" t="s">
        <v>7115</v>
      </c>
      <c r="C1686" s="570" t="s">
        <v>7073</v>
      </c>
      <c r="D1686" s="570" t="s">
        <v>6768</v>
      </c>
      <c r="E1686" s="570" t="s">
        <v>203</v>
      </c>
      <c r="F1686" s="570">
        <v>4</v>
      </c>
      <c r="G1686" s="570">
        <v>8</v>
      </c>
      <c r="H1686" s="570">
        <v>200</v>
      </c>
      <c r="I1686" s="569"/>
      <c r="J1686" s="121"/>
      <c r="K1686" s="121"/>
      <c r="L1686" s="121"/>
      <c r="M1686" s="570"/>
      <c r="N1686" s="569"/>
      <c r="O1686" s="569"/>
      <c r="P1686" s="569"/>
      <c r="Q1686" s="121"/>
      <c r="R1686" s="121" t="s">
        <v>7116</v>
      </c>
      <c r="S1686" s="121" t="s">
        <v>2742</v>
      </c>
      <c r="T1686" s="121" t="s">
        <v>2766</v>
      </c>
      <c r="U1686" s="121">
        <v>0</v>
      </c>
      <c r="V1686" s="121" t="s">
        <v>7075</v>
      </c>
      <c r="W1686" s="121" t="s">
        <v>2869</v>
      </c>
      <c r="X1686" s="121" t="s">
        <v>2410</v>
      </c>
      <c r="Y1686" s="121" t="s">
        <v>2465</v>
      </c>
      <c r="Z1686" s="121" t="s">
        <v>2785</v>
      </c>
      <c r="AA1686" s="121" t="s">
        <v>2786</v>
      </c>
      <c r="AB1686" s="121" t="s">
        <v>4500</v>
      </c>
      <c r="AC1686" s="121" t="s">
        <v>2103</v>
      </c>
      <c r="AD1686" s="121" t="s">
        <v>2788</v>
      </c>
      <c r="AE1686" s="121" t="s">
        <v>2836</v>
      </c>
      <c r="AF1686" s="121"/>
      <c r="AG1686" s="121"/>
      <c r="AH1686" s="121"/>
      <c r="AI1686" s="551"/>
      <c r="AJ1686" s="551"/>
      <c r="AK1686" s="551"/>
      <c r="AL1686" s="551"/>
      <c r="AM1686" s="551"/>
      <c r="AN1686" s="551"/>
      <c r="AO1686" s="551"/>
      <c r="AP1686" s="551"/>
      <c r="AQ1686" s="551"/>
      <c r="AR1686" s="551"/>
      <c r="AS1686" s="551"/>
      <c r="AT1686" s="551"/>
      <c r="AU1686" s="551"/>
      <c r="AV1686" s="551"/>
      <c r="AW1686" s="551"/>
      <c r="AX1686" s="551"/>
    </row>
    <row r="1687">
      <c r="A1687" s="570" t="s">
        <v>1786</v>
      </c>
      <c r="B1687" s="570" t="s">
        <v>7117</v>
      </c>
      <c r="C1687" s="570" t="s">
        <v>7073</v>
      </c>
      <c r="D1687" s="570" t="s">
        <v>6768</v>
      </c>
      <c r="E1687" s="570" t="s">
        <v>203</v>
      </c>
      <c r="F1687" s="570">
        <v>4</v>
      </c>
      <c r="G1687" s="570">
        <v>8</v>
      </c>
      <c r="H1687" s="570">
        <v>200</v>
      </c>
      <c r="I1687" s="569"/>
      <c r="J1687" s="121"/>
      <c r="K1687" s="121"/>
      <c r="L1687" s="121"/>
      <c r="M1687" s="570"/>
      <c r="N1687" s="569"/>
      <c r="O1687" s="569"/>
      <c r="P1687" s="569"/>
      <c r="Q1687" s="121"/>
      <c r="R1687" s="121" t="s">
        <v>7118</v>
      </c>
      <c r="S1687" s="121" t="s">
        <v>2742</v>
      </c>
      <c r="T1687" s="121" t="s">
        <v>2766</v>
      </c>
      <c r="U1687" s="121">
        <v>0</v>
      </c>
      <c r="V1687" s="121" t="s">
        <v>7075</v>
      </c>
      <c r="W1687" s="121" t="s">
        <v>2969</v>
      </c>
      <c r="X1687" s="121" t="s">
        <v>2410</v>
      </c>
      <c r="Y1687" s="121" t="s">
        <v>2465</v>
      </c>
      <c r="Z1687" s="121" t="s">
        <v>2768</v>
      </c>
      <c r="AA1687" s="121" t="s">
        <v>2769</v>
      </c>
      <c r="AB1687" s="121" t="s">
        <v>4110</v>
      </c>
      <c r="AC1687" s="121" t="s">
        <v>2103</v>
      </c>
      <c r="AD1687" s="121" t="s">
        <v>2788</v>
      </c>
      <c r="AE1687" s="121" t="s">
        <v>2858</v>
      </c>
      <c r="AF1687" s="121"/>
      <c r="AG1687" s="121"/>
      <c r="AH1687" s="121"/>
      <c r="AI1687" s="551"/>
      <c r="AJ1687" s="551"/>
      <c r="AK1687" s="551"/>
      <c r="AL1687" s="551"/>
      <c r="AM1687" s="551"/>
      <c r="AN1687" s="551"/>
      <c r="AO1687" s="551"/>
      <c r="AP1687" s="551"/>
      <c r="AQ1687" s="551"/>
      <c r="AR1687" s="551"/>
      <c r="AS1687" s="551"/>
      <c r="AT1687" s="551"/>
      <c r="AU1687" s="551"/>
      <c r="AV1687" s="551"/>
      <c r="AW1687" s="551"/>
      <c r="AX1687" s="551"/>
    </row>
    <row r="1688">
      <c r="A1688" s="570" t="s">
        <v>1786</v>
      </c>
      <c r="B1688" s="570" t="s">
        <v>7119</v>
      </c>
      <c r="C1688" s="570" t="s">
        <v>7073</v>
      </c>
      <c r="D1688" s="570" t="s">
        <v>6768</v>
      </c>
      <c r="E1688" s="570" t="s">
        <v>203</v>
      </c>
      <c r="F1688" s="570">
        <v>4</v>
      </c>
      <c r="G1688" s="570">
        <v>8</v>
      </c>
      <c r="H1688" s="570">
        <v>200</v>
      </c>
      <c r="I1688" s="569"/>
      <c r="J1688" s="121"/>
      <c r="K1688" s="121"/>
      <c r="L1688" s="121"/>
      <c r="M1688" s="570"/>
      <c r="N1688" s="569"/>
      <c r="O1688" s="569"/>
      <c r="P1688" s="569"/>
      <c r="Q1688" s="121"/>
      <c r="R1688" s="121" t="s">
        <v>7120</v>
      </c>
      <c r="S1688" s="121" t="s">
        <v>2742</v>
      </c>
      <c r="T1688" s="121" t="s">
        <v>2766</v>
      </c>
      <c r="U1688" s="121">
        <v>0</v>
      </c>
      <c r="V1688" s="121" t="s">
        <v>7075</v>
      </c>
      <c r="W1688" s="121" t="s">
        <v>2969</v>
      </c>
      <c r="X1688" s="121" t="s">
        <v>2410</v>
      </c>
      <c r="Y1688" s="121" t="s">
        <v>2465</v>
      </c>
      <c r="Z1688" s="121" t="s">
        <v>2768</v>
      </c>
      <c r="AA1688" s="121" t="s">
        <v>2769</v>
      </c>
      <c r="AB1688" s="121" t="s">
        <v>5828</v>
      </c>
      <c r="AC1688" s="121" t="s">
        <v>2103</v>
      </c>
      <c r="AD1688" s="121" t="s">
        <v>2788</v>
      </c>
      <c r="AE1688" s="121" t="s">
        <v>2822</v>
      </c>
      <c r="AF1688" s="121"/>
      <c r="AG1688" s="121"/>
      <c r="AH1688" s="121"/>
      <c r="AI1688" s="551"/>
      <c r="AJ1688" s="551"/>
      <c r="AK1688" s="551"/>
      <c r="AL1688" s="551"/>
      <c r="AM1688" s="551"/>
      <c r="AN1688" s="551"/>
      <c r="AO1688" s="551"/>
      <c r="AP1688" s="551"/>
      <c r="AQ1688" s="551"/>
      <c r="AR1688" s="551"/>
      <c r="AS1688" s="551"/>
      <c r="AT1688" s="551"/>
      <c r="AU1688" s="551"/>
      <c r="AV1688" s="551"/>
      <c r="AW1688" s="551"/>
      <c r="AX1688" s="551"/>
    </row>
    <row r="1689">
      <c r="A1689" s="570" t="s">
        <v>1786</v>
      </c>
      <c r="B1689" s="570" t="s">
        <v>7121</v>
      </c>
      <c r="C1689" s="570" t="s">
        <v>7073</v>
      </c>
      <c r="D1689" s="570" t="s">
        <v>6768</v>
      </c>
      <c r="E1689" s="570" t="s">
        <v>203</v>
      </c>
      <c r="F1689" s="570">
        <v>4</v>
      </c>
      <c r="G1689" s="570">
        <v>8</v>
      </c>
      <c r="H1689" s="570">
        <v>200</v>
      </c>
      <c r="I1689" s="569"/>
      <c r="J1689" s="121"/>
      <c r="K1689" s="121"/>
      <c r="L1689" s="121"/>
      <c r="M1689" s="570"/>
      <c r="N1689" s="569"/>
      <c r="O1689" s="569"/>
      <c r="P1689" s="569"/>
      <c r="Q1689" s="121"/>
      <c r="R1689" s="121" t="s">
        <v>7122</v>
      </c>
      <c r="S1689" s="121" t="s">
        <v>2742</v>
      </c>
      <c r="T1689" s="121" t="s">
        <v>2766</v>
      </c>
      <c r="U1689" s="121">
        <v>0</v>
      </c>
      <c r="V1689" s="121" t="s">
        <v>7075</v>
      </c>
      <c r="W1689" s="121" t="s">
        <v>2767</v>
      </c>
      <c r="X1689" s="121" t="s">
        <v>2410</v>
      </c>
      <c r="Y1689" s="121" t="s">
        <v>2465</v>
      </c>
      <c r="Z1689" s="121" t="s">
        <v>2768</v>
      </c>
      <c r="AA1689" s="121" t="s">
        <v>2769</v>
      </c>
      <c r="AB1689" s="121" t="s">
        <v>7123</v>
      </c>
      <c r="AC1689" s="121" t="s">
        <v>2103</v>
      </c>
      <c r="AD1689" s="121" t="s">
        <v>2788</v>
      </c>
      <c r="AE1689" s="121" t="s">
        <v>2822</v>
      </c>
      <c r="AF1689" s="121"/>
      <c r="AG1689" s="121"/>
      <c r="AH1689" s="121"/>
      <c r="AI1689" s="551"/>
      <c r="AJ1689" s="551"/>
      <c r="AK1689" s="551"/>
      <c r="AL1689" s="551"/>
      <c r="AM1689" s="551"/>
      <c r="AN1689" s="551"/>
      <c r="AO1689" s="551"/>
      <c r="AP1689" s="551"/>
      <c r="AQ1689" s="551"/>
      <c r="AR1689" s="551"/>
      <c r="AS1689" s="551"/>
      <c r="AT1689" s="551"/>
      <c r="AU1689" s="551"/>
      <c r="AV1689" s="551"/>
      <c r="AW1689" s="551"/>
      <c r="AX1689" s="551"/>
    </row>
    <row r="1690">
      <c r="A1690" s="570" t="s">
        <v>1786</v>
      </c>
      <c r="B1690" s="570" t="s">
        <v>7124</v>
      </c>
      <c r="C1690" s="570" t="s">
        <v>7073</v>
      </c>
      <c r="D1690" s="570" t="s">
        <v>6768</v>
      </c>
      <c r="E1690" s="570" t="s">
        <v>203</v>
      </c>
      <c r="F1690" s="570">
        <v>4</v>
      </c>
      <c r="G1690" s="570">
        <v>8</v>
      </c>
      <c r="H1690" s="570">
        <v>200</v>
      </c>
      <c r="I1690" s="569"/>
      <c r="J1690" s="121"/>
      <c r="K1690" s="121"/>
      <c r="L1690" s="121"/>
      <c r="M1690" s="570"/>
      <c r="N1690" s="569"/>
      <c r="O1690" s="569"/>
      <c r="P1690" s="569"/>
      <c r="Q1690" s="121"/>
      <c r="R1690" s="121" t="s">
        <v>7125</v>
      </c>
      <c r="S1690" s="121" t="s">
        <v>2742</v>
      </c>
      <c r="T1690" s="121" t="s">
        <v>2766</v>
      </c>
      <c r="U1690" s="121">
        <v>0</v>
      </c>
      <c r="V1690" s="121" t="s">
        <v>7075</v>
      </c>
      <c r="W1690" s="121" t="s">
        <v>2767</v>
      </c>
      <c r="X1690" s="121" t="s">
        <v>2410</v>
      </c>
      <c r="Y1690" s="121" t="s">
        <v>2465</v>
      </c>
      <c r="Z1690" s="121" t="s">
        <v>2744</v>
      </c>
      <c r="AA1690" s="121" t="s">
        <v>2751</v>
      </c>
      <c r="AB1690" s="121" t="s">
        <v>3717</v>
      </c>
      <c r="AC1690" s="121" t="s">
        <v>2103</v>
      </c>
      <c r="AD1690" s="121" t="s">
        <v>2747</v>
      </c>
      <c r="AE1690" s="121" t="s">
        <v>2797</v>
      </c>
      <c r="AF1690" s="121"/>
      <c r="AG1690" s="121"/>
      <c r="AH1690" s="121"/>
      <c r="AI1690" s="551"/>
      <c r="AJ1690" s="551"/>
      <c r="AK1690" s="551"/>
      <c r="AL1690" s="551"/>
      <c r="AM1690" s="551"/>
      <c r="AN1690" s="551"/>
      <c r="AO1690" s="551"/>
      <c r="AP1690" s="551"/>
      <c r="AQ1690" s="551"/>
      <c r="AR1690" s="551"/>
      <c r="AS1690" s="551"/>
      <c r="AT1690" s="551"/>
      <c r="AU1690" s="551"/>
      <c r="AV1690" s="551"/>
      <c r="AW1690" s="551"/>
      <c r="AX1690" s="551"/>
    </row>
    <row r="1691">
      <c r="A1691" s="570" t="s">
        <v>1786</v>
      </c>
      <c r="B1691" s="570" t="s">
        <v>7126</v>
      </c>
      <c r="C1691" s="570" t="s">
        <v>7073</v>
      </c>
      <c r="D1691" s="570" t="s">
        <v>6768</v>
      </c>
      <c r="E1691" s="570" t="s">
        <v>203</v>
      </c>
      <c r="F1691" s="570">
        <v>4</v>
      </c>
      <c r="G1691" s="570">
        <v>8</v>
      </c>
      <c r="H1691" s="570">
        <v>200</v>
      </c>
      <c r="I1691" s="569"/>
      <c r="J1691" s="121"/>
      <c r="K1691" s="121"/>
      <c r="L1691" s="121"/>
      <c r="M1691" s="570"/>
      <c r="N1691" s="569"/>
      <c r="O1691" s="569"/>
      <c r="P1691" s="569"/>
      <c r="Q1691" s="121"/>
      <c r="R1691" s="121" t="s">
        <v>7127</v>
      </c>
      <c r="S1691" s="121" t="s">
        <v>2742</v>
      </c>
      <c r="T1691" s="121" t="s">
        <v>2766</v>
      </c>
      <c r="U1691" s="121">
        <v>0</v>
      </c>
      <c r="V1691" s="121" t="s">
        <v>7075</v>
      </c>
      <c r="W1691" s="121" t="s">
        <v>2869</v>
      </c>
      <c r="X1691" s="121" t="s">
        <v>2410</v>
      </c>
      <c r="Y1691" s="121" t="s">
        <v>2465</v>
      </c>
      <c r="Z1691" s="121" t="s">
        <v>2768</v>
      </c>
      <c r="AA1691" s="121" t="s">
        <v>2769</v>
      </c>
      <c r="AB1691" s="121" t="s">
        <v>4672</v>
      </c>
      <c r="AC1691" s="121" t="s">
        <v>2103</v>
      </c>
      <c r="AD1691" s="121" t="s">
        <v>2788</v>
      </c>
      <c r="AE1691" s="121" t="s">
        <v>4358</v>
      </c>
      <c r="AF1691" s="121"/>
      <c r="AG1691" s="121"/>
      <c r="AH1691" s="121"/>
      <c r="AI1691" s="551"/>
      <c r="AJ1691" s="551"/>
      <c r="AK1691" s="551"/>
      <c r="AL1691" s="551"/>
      <c r="AM1691" s="551"/>
      <c r="AN1691" s="551"/>
      <c r="AO1691" s="551"/>
      <c r="AP1691" s="551"/>
      <c r="AQ1691" s="551"/>
      <c r="AR1691" s="551"/>
      <c r="AS1691" s="551"/>
      <c r="AT1691" s="551"/>
      <c r="AU1691" s="551"/>
      <c r="AV1691" s="551"/>
      <c r="AW1691" s="551"/>
      <c r="AX1691" s="551"/>
    </row>
    <row r="1692">
      <c r="A1692" s="570" t="s">
        <v>1786</v>
      </c>
      <c r="B1692" s="570" t="s">
        <v>7128</v>
      </c>
      <c r="C1692" s="570" t="s">
        <v>7073</v>
      </c>
      <c r="D1692" s="570" t="s">
        <v>6768</v>
      </c>
      <c r="E1692" s="570" t="s">
        <v>203</v>
      </c>
      <c r="F1692" s="570">
        <v>8</v>
      </c>
      <c r="G1692" s="570">
        <v>24</v>
      </c>
      <c r="H1692" s="570">
        <v>260</v>
      </c>
      <c r="I1692" s="569"/>
      <c r="J1692" s="121"/>
      <c r="K1692" s="121"/>
      <c r="L1692" s="121"/>
      <c r="M1692" s="570"/>
      <c r="N1692" s="569"/>
      <c r="O1692" s="569"/>
      <c r="P1692" s="569"/>
      <c r="Q1692" s="121"/>
      <c r="R1692" s="121" t="s">
        <v>7129</v>
      </c>
      <c r="S1692" s="121" t="s">
        <v>2742</v>
      </c>
      <c r="T1692" s="121" t="s">
        <v>2766</v>
      </c>
      <c r="U1692" s="121">
        <v>0</v>
      </c>
      <c r="V1692" s="121" t="s">
        <v>2969</v>
      </c>
      <c r="W1692" s="121" t="s">
        <v>2869</v>
      </c>
      <c r="X1692" s="121" t="s">
        <v>2410</v>
      </c>
      <c r="Y1692" s="121" t="s">
        <v>2465</v>
      </c>
      <c r="Z1692" s="121" t="s">
        <v>2785</v>
      </c>
      <c r="AA1692" s="121" t="s">
        <v>2786</v>
      </c>
      <c r="AB1692" s="121" t="s">
        <v>2843</v>
      </c>
      <c r="AC1692" s="121" t="s">
        <v>2103</v>
      </c>
      <c r="AD1692" s="121" t="s">
        <v>2788</v>
      </c>
      <c r="AE1692" s="121" t="s">
        <v>2826</v>
      </c>
      <c r="AF1692" s="121"/>
      <c r="AG1692" s="121"/>
      <c r="AH1692" s="121"/>
      <c r="AI1692" s="551"/>
      <c r="AJ1692" s="551"/>
      <c r="AK1692" s="551"/>
      <c r="AL1692" s="551"/>
      <c r="AM1692" s="551"/>
      <c r="AN1692" s="551"/>
      <c r="AO1692" s="551"/>
      <c r="AP1692" s="551"/>
      <c r="AQ1692" s="551"/>
      <c r="AR1692" s="551"/>
      <c r="AS1692" s="551"/>
      <c r="AT1692" s="551"/>
      <c r="AU1692" s="551"/>
      <c r="AV1692" s="551"/>
      <c r="AW1692" s="551"/>
      <c r="AX1692" s="551"/>
    </row>
    <row r="1693">
      <c r="A1693" s="570" t="s">
        <v>1786</v>
      </c>
      <c r="B1693" s="570" t="s">
        <v>7130</v>
      </c>
      <c r="C1693" s="570" t="s">
        <v>7073</v>
      </c>
      <c r="D1693" s="570" t="s">
        <v>6768</v>
      </c>
      <c r="E1693" s="570" t="s">
        <v>203</v>
      </c>
      <c r="F1693" s="570">
        <v>8</v>
      </c>
      <c r="G1693" s="570">
        <v>24</v>
      </c>
      <c r="H1693" s="570">
        <v>260</v>
      </c>
      <c r="I1693" s="569"/>
      <c r="J1693" s="121"/>
      <c r="K1693" s="121"/>
      <c r="L1693" s="121"/>
      <c r="M1693" s="570"/>
      <c r="N1693" s="569"/>
      <c r="O1693" s="569"/>
      <c r="P1693" s="569"/>
      <c r="Q1693" s="121"/>
      <c r="R1693" s="121" t="s">
        <v>7131</v>
      </c>
      <c r="S1693" s="121" t="s">
        <v>2742</v>
      </c>
      <c r="T1693" s="121" t="s">
        <v>2766</v>
      </c>
      <c r="U1693" s="121">
        <v>0</v>
      </c>
      <c r="V1693" s="121" t="s">
        <v>2969</v>
      </c>
      <c r="W1693" s="121" t="s">
        <v>2869</v>
      </c>
      <c r="X1693" s="121" t="s">
        <v>2410</v>
      </c>
      <c r="Y1693" s="121" t="s">
        <v>2465</v>
      </c>
      <c r="Z1693" s="121" t="s">
        <v>2785</v>
      </c>
      <c r="AA1693" s="121" t="s">
        <v>2786</v>
      </c>
      <c r="AB1693" s="121" t="s">
        <v>4500</v>
      </c>
      <c r="AC1693" s="121" t="s">
        <v>2103</v>
      </c>
      <c r="AD1693" s="121" t="s">
        <v>2788</v>
      </c>
      <c r="AE1693" s="121" t="s">
        <v>2836</v>
      </c>
      <c r="AF1693" s="121"/>
      <c r="AG1693" s="121"/>
      <c r="AH1693" s="121"/>
      <c r="AI1693" s="551"/>
      <c r="AJ1693" s="551"/>
      <c r="AK1693" s="551"/>
      <c r="AL1693" s="551"/>
      <c r="AM1693" s="551"/>
      <c r="AN1693" s="551"/>
      <c r="AO1693" s="551"/>
      <c r="AP1693" s="551"/>
      <c r="AQ1693" s="551"/>
      <c r="AR1693" s="551"/>
      <c r="AS1693" s="551"/>
      <c r="AT1693" s="551"/>
      <c r="AU1693" s="551"/>
      <c r="AV1693" s="551"/>
      <c r="AW1693" s="551"/>
      <c r="AX1693" s="551"/>
    </row>
    <row r="1694">
      <c r="A1694" s="570" t="s">
        <v>1786</v>
      </c>
      <c r="B1694" s="570" t="s">
        <v>7132</v>
      </c>
      <c r="C1694" s="570" t="s">
        <v>7073</v>
      </c>
      <c r="D1694" s="570" t="s">
        <v>6768</v>
      </c>
      <c r="E1694" s="570" t="s">
        <v>203</v>
      </c>
      <c r="F1694" s="570">
        <v>8</v>
      </c>
      <c r="G1694" s="570">
        <v>24</v>
      </c>
      <c r="H1694" s="570">
        <v>260</v>
      </c>
      <c r="I1694" s="569"/>
      <c r="J1694" s="121"/>
      <c r="K1694" s="121"/>
      <c r="L1694" s="121"/>
      <c r="M1694" s="570"/>
      <c r="N1694" s="569"/>
      <c r="O1694" s="569"/>
      <c r="P1694" s="569"/>
      <c r="Q1694" s="121"/>
      <c r="R1694" s="121" t="s">
        <v>7133</v>
      </c>
      <c r="S1694" s="121" t="s">
        <v>2742</v>
      </c>
      <c r="T1694" s="121" t="s">
        <v>2766</v>
      </c>
      <c r="U1694" s="121">
        <v>0</v>
      </c>
      <c r="V1694" s="121" t="s">
        <v>2969</v>
      </c>
      <c r="W1694" s="121" t="s">
        <v>2767</v>
      </c>
      <c r="X1694" s="121" t="s">
        <v>2410</v>
      </c>
      <c r="Y1694" s="121" t="s">
        <v>2465</v>
      </c>
      <c r="Z1694" s="121" t="s">
        <v>2768</v>
      </c>
      <c r="AA1694" s="121" t="s">
        <v>2769</v>
      </c>
      <c r="AB1694" s="121" t="s">
        <v>7123</v>
      </c>
      <c r="AC1694" s="121" t="s">
        <v>2103</v>
      </c>
      <c r="AD1694" s="121" t="s">
        <v>2788</v>
      </c>
      <c r="AE1694" s="121" t="s">
        <v>2822</v>
      </c>
      <c r="AF1694" s="121"/>
      <c r="AG1694" s="121"/>
      <c r="AH1694" s="121"/>
      <c r="AI1694" s="551"/>
      <c r="AJ1694" s="551"/>
      <c r="AK1694" s="551"/>
      <c r="AL1694" s="551"/>
      <c r="AM1694" s="551"/>
      <c r="AN1694" s="551"/>
      <c r="AO1694" s="551"/>
      <c r="AP1694" s="551"/>
      <c r="AQ1694" s="551"/>
      <c r="AR1694" s="551"/>
      <c r="AS1694" s="551"/>
      <c r="AT1694" s="551"/>
      <c r="AU1694" s="551"/>
      <c r="AV1694" s="551"/>
      <c r="AW1694" s="551"/>
      <c r="AX1694" s="551"/>
    </row>
    <row r="1695">
      <c r="A1695" s="570" t="s">
        <v>1786</v>
      </c>
      <c r="B1695" s="570" t="s">
        <v>7134</v>
      </c>
      <c r="C1695" s="570" t="s">
        <v>7073</v>
      </c>
      <c r="D1695" s="570" t="s">
        <v>6768</v>
      </c>
      <c r="E1695" s="570" t="s">
        <v>203</v>
      </c>
      <c r="F1695" s="570">
        <v>24</v>
      </c>
      <c r="G1695" s="570">
        <v>24</v>
      </c>
      <c r="H1695" s="570">
        <v>300</v>
      </c>
      <c r="I1695" s="569"/>
      <c r="J1695" s="121"/>
      <c r="K1695" s="121"/>
      <c r="L1695" s="121"/>
      <c r="M1695" s="570"/>
      <c r="N1695" s="569"/>
      <c r="O1695" s="569"/>
      <c r="P1695" s="569"/>
      <c r="Q1695" s="121"/>
      <c r="R1695" s="121" t="s">
        <v>7135</v>
      </c>
      <c r="S1695" s="121" t="s">
        <v>2742</v>
      </c>
      <c r="T1695" s="121" t="s">
        <v>2766</v>
      </c>
      <c r="U1695" s="121">
        <v>0</v>
      </c>
      <c r="V1695" s="121" t="s">
        <v>2969</v>
      </c>
      <c r="W1695" s="121" t="s">
        <v>2869</v>
      </c>
      <c r="X1695" s="121">
        <v>0</v>
      </c>
      <c r="Y1695" s="121" t="s">
        <v>2465</v>
      </c>
      <c r="Z1695" s="121" t="s">
        <v>2768</v>
      </c>
      <c r="AA1695" s="121" t="s">
        <v>2769</v>
      </c>
      <c r="AB1695" s="121" t="s">
        <v>4691</v>
      </c>
      <c r="AC1695" s="121" t="s">
        <v>2103</v>
      </c>
      <c r="AD1695" s="121" t="s">
        <v>2788</v>
      </c>
      <c r="AE1695" s="121" t="s">
        <v>4114</v>
      </c>
      <c r="AF1695" s="121"/>
      <c r="AG1695" s="121"/>
      <c r="AH1695" s="121"/>
      <c r="AI1695" s="551"/>
      <c r="AJ1695" s="551"/>
      <c r="AK1695" s="551"/>
      <c r="AL1695" s="551"/>
      <c r="AM1695" s="551"/>
      <c r="AN1695" s="551"/>
      <c r="AO1695" s="551"/>
      <c r="AP1695" s="551"/>
      <c r="AQ1695" s="551"/>
      <c r="AR1695" s="551"/>
      <c r="AS1695" s="551"/>
      <c r="AT1695" s="551"/>
      <c r="AU1695" s="551"/>
      <c r="AV1695" s="551"/>
      <c r="AW1695" s="551"/>
      <c r="AX1695" s="551"/>
    </row>
    <row r="1696">
      <c r="A1696" s="570" t="s">
        <v>1786</v>
      </c>
      <c r="B1696" s="570" t="s">
        <v>7136</v>
      </c>
      <c r="C1696" s="570" t="s">
        <v>7073</v>
      </c>
      <c r="D1696" s="570" t="s">
        <v>6768</v>
      </c>
      <c r="E1696" s="570" t="s">
        <v>203</v>
      </c>
      <c r="F1696" s="570">
        <v>24</v>
      </c>
      <c r="G1696" s="570">
        <v>24</v>
      </c>
      <c r="H1696" s="570">
        <v>300</v>
      </c>
      <c r="I1696" s="569"/>
      <c r="J1696" s="121"/>
      <c r="K1696" s="121"/>
      <c r="L1696" s="121"/>
      <c r="M1696" s="570"/>
      <c r="N1696" s="569"/>
      <c r="O1696" s="569"/>
      <c r="P1696" s="569"/>
      <c r="Q1696" s="121"/>
      <c r="R1696" s="121" t="s">
        <v>7137</v>
      </c>
      <c r="S1696" s="121" t="s">
        <v>2742</v>
      </c>
      <c r="T1696" s="121" t="s">
        <v>2766</v>
      </c>
      <c r="U1696" s="121">
        <v>0</v>
      </c>
      <c r="V1696" s="121" t="s">
        <v>2969</v>
      </c>
      <c r="W1696" s="121" t="s">
        <v>2969</v>
      </c>
      <c r="X1696" s="121">
        <v>0</v>
      </c>
      <c r="Y1696" s="121" t="s">
        <v>2465</v>
      </c>
      <c r="Z1696" s="121" t="s">
        <v>2768</v>
      </c>
      <c r="AA1696" s="121" t="s">
        <v>2769</v>
      </c>
      <c r="AB1696" s="121" t="s">
        <v>2839</v>
      </c>
      <c r="AC1696" s="121" t="s">
        <v>2103</v>
      </c>
      <c r="AD1696" s="121" t="s">
        <v>2788</v>
      </c>
      <c r="AE1696" s="121" t="s">
        <v>2840</v>
      </c>
      <c r="AF1696" s="121"/>
      <c r="AG1696" s="121"/>
      <c r="AH1696" s="121"/>
      <c r="AI1696" s="551"/>
      <c r="AJ1696" s="551"/>
      <c r="AK1696" s="551"/>
      <c r="AL1696" s="551"/>
      <c r="AM1696" s="551"/>
      <c r="AN1696" s="551"/>
      <c r="AO1696" s="551"/>
      <c r="AP1696" s="551"/>
      <c r="AQ1696" s="551"/>
      <c r="AR1696" s="551"/>
      <c r="AS1696" s="551"/>
      <c r="AT1696" s="551"/>
      <c r="AU1696" s="551"/>
      <c r="AV1696" s="551"/>
      <c r="AW1696" s="551"/>
      <c r="AX1696" s="551"/>
    </row>
    <row r="1697">
      <c r="A1697" s="570" t="s">
        <v>1786</v>
      </c>
      <c r="B1697" s="570" t="s">
        <v>7138</v>
      </c>
      <c r="C1697" s="570" t="s">
        <v>7073</v>
      </c>
      <c r="D1697" s="570" t="s">
        <v>6768</v>
      </c>
      <c r="E1697" s="570" t="s">
        <v>203</v>
      </c>
      <c r="F1697" s="570">
        <v>24</v>
      </c>
      <c r="G1697" s="570">
        <v>24</v>
      </c>
      <c r="H1697" s="570">
        <v>300</v>
      </c>
      <c r="I1697" s="569"/>
      <c r="J1697" s="121"/>
      <c r="K1697" s="121"/>
      <c r="L1697" s="121"/>
      <c r="M1697" s="570"/>
      <c r="N1697" s="569"/>
      <c r="O1697" s="569"/>
      <c r="P1697" s="569"/>
      <c r="Q1697" s="121"/>
      <c r="R1697" s="121" t="s">
        <v>7139</v>
      </c>
      <c r="S1697" s="121" t="s">
        <v>2742</v>
      </c>
      <c r="T1697" s="121" t="s">
        <v>2766</v>
      </c>
      <c r="U1697" s="121">
        <v>0</v>
      </c>
      <c r="V1697" s="121" t="s">
        <v>2969</v>
      </c>
      <c r="W1697" s="121" t="s">
        <v>2969</v>
      </c>
      <c r="X1697" s="121">
        <v>0</v>
      </c>
      <c r="Y1697" s="121" t="s">
        <v>2465</v>
      </c>
      <c r="Z1697" s="121" t="s">
        <v>2744</v>
      </c>
      <c r="AA1697" s="121" t="s">
        <v>2751</v>
      </c>
      <c r="AB1697" s="121" t="s">
        <v>7092</v>
      </c>
      <c r="AC1697" s="121" t="s">
        <v>2103</v>
      </c>
      <c r="AD1697" s="121" t="s">
        <v>2747</v>
      </c>
      <c r="AE1697" s="121" t="s">
        <v>3068</v>
      </c>
      <c r="AF1697" s="121"/>
      <c r="AG1697" s="121"/>
      <c r="AH1697" s="121"/>
      <c r="AI1697" s="551"/>
      <c r="AJ1697" s="551"/>
      <c r="AK1697" s="551"/>
      <c r="AL1697" s="551"/>
      <c r="AM1697" s="551"/>
      <c r="AN1697" s="551"/>
      <c r="AO1697" s="551"/>
      <c r="AP1697" s="551"/>
      <c r="AQ1697" s="551"/>
      <c r="AR1697" s="551"/>
      <c r="AS1697" s="551"/>
      <c r="AT1697" s="551"/>
      <c r="AU1697" s="551"/>
      <c r="AV1697" s="551"/>
      <c r="AW1697" s="551"/>
      <c r="AX1697" s="551"/>
    </row>
    <row r="1698">
      <c r="A1698" s="570" t="s">
        <v>1786</v>
      </c>
      <c r="B1698" s="570" t="s">
        <v>7140</v>
      </c>
      <c r="C1698" s="570" t="s">
        <v>7073</v>
      </c>
      <c r="D1698" s="570" t="s">
        <v>6768</v>
      </c>
      <c r="E1698" s="570" t="s">
        <v>203</v>
      </c>
      <c r="F1698" s="570">
        <v>24</v>
      </c>
      <c r="G1698" s="570">
        <v>25</v>
      </c>
      <c r="H1698" s="570">
        <v>300</v>
      </c>
      <c r="I1698" s="569"/>
      <c r="J1698" s="121"/>
      <c r="K1698" s="121"/>
      <c r="L1698" s="121"/>
      <c r="M1698" s="570"/>
      <c r="N1698" s="569"/>
      <c r="O1698" s="569"/>
      <c r="P1698" s="569"/>
      <c r="Q1698" s="121"/>
      <c r="R1698" s="121" t="s">
        <v>7141</v>
      </c>
      <c r="S1698" s="121" t="s">
        <v>2742</v>
      </c>
      <c r="T1698" s="121" t="s">
        <v>2766</v>
      </c>
      <c r="U1698" s="121">
        <v>0</v>
      </c>
      <c r="V1698" s="121" t="s">
        <v>2969</v>
      </c>
      <c r="W1698" s="121" t="s">
        <v>2869</v>
      </c>
      <c r="X1698" s="121">
        <v>0</v>
      </c>
      <c r="Y1698" s="121" t="s">
        <v>2465</v>
      </c>
      <c r="Z1698" s="121" t="s">
        <v>2785</v>
      </c>
      <c r="AA1698" s="121" t="s">
        <v>2786</v>
      </c>
      <c r="AB1698" s="121" t="s">
        <v>4500</v>
      </c>
      <c r="AC1698" s="121" t="s">
        <v>2103</v>
      </c>
      <c r="AD1698" s="121" t="s">
        <v>2788</v>
      </c>
      <c r="AE1698" s="121" t="s">
        <v>2836</v>
      </c>
      <c r="AF1698" s="121"/>
      <c r="AG1698" s="121"/>
      <c r="AH1698" s="121"/>
      <c r="AI1698" s="551"/>
      <c r="AJ1698" s="551"/>
      <c r="AK1698" s="551"/>
      <c r="AL1698" s="551"/>
      <c r="AM1698" s="551"/>
      <c r="AN1698" s="551"/>
      <c r="AO1698" s="551"/>
      <c r="AP1698" s="551"/>
      <c r="AQ1698" s="551"/>
      <c r="AR1698" s="551"/>
      <c r="AS1698" s="551"/>
      <c r="AT1698" s="551"/>
      <c r="AU1698" s="551"/>
      <c r="AV1698" s="551"/>
      <c r="AW1698" s="551"/>
      <c r="AX1698" s="551"/>
    </row>
    <row r="1699">
      <c r="A1699" s="570" t="s">
        <v>1786</v>
      </c>
      <c r="B1699" s="570" t="s">
        <v>7142</v>
      </c>
      <c r="C1699" s="570" t="s">
        <v>7073</v>
      </c>
      <c r="D1699" s="570" t="s">
        <v>6768</v>
      </c>
      <c r="E1699" s="570" t="s">
        <v>203</v>
      </c>
      <c r="F1699" s="570">
        <v>24</v>
      </c>
      <c r="G1699" s="570">
        <v>25</v>
      </c>
      <c r="H1699" s="570">
        <v>300</v>
      </c>
      <c r="I1699" s="569"/>
      <c r="J1699" s="121"/>
      <c r="K1699" s="121"/>
      <c r="L1699" s="121"/>
      <c r="M1699" s="570"/>
      <c r="N1699" s="569"/>
      <c r="O1699" s="569"/>
      <c r="P1699" s="569"/>
      <c r="Q1699" s="121"/>
      <c r="R1699" s="121" t="s">
        <v>7143</v>
      </c>
      <c r="S1699" s="121" t="s">
        <v>2742</v>
      </c>
      <c r="T1699" s="121" t="s">
        <v>2766</v>
      </c>
      <c r="U1699" s="121">
        <v>0</v>
      </c>
      <c r="V1699" s="121" t="s">
        <v>2969</v>
      </c>
      <c r="W1699" s="121" t="s">
        <v>2969</v>
      </c>
      <c r="X1699" s="121">
        <v>0</v>
      </c>
      <c r="Y1699" s="121" t="s">
        <v>2465</v>
      </c>
      <c r="Z1699" s="121" t="s">
        <v>2768</v>
      </c>
      <c r="AA1699" s="121" t="s">
        <v>2769</v>
      </c>
      <c r="AB1699" s="121" t="s">
        <v>5828</v>
      </c>
      <c r="AC1699" s="121" t="s">
        <v>2103</v>
      </c>
      <c r="AD1699" s="121" t="s">
        <v>2788</v>
      </c>
      <c r="AE1699" s="121" t="s">
        <v>2822</v>
      </c>
      <c r="AF1699" s="121"/>
      <c r="AG1699" s="121"/>
      <c r="AH1699" s="121"/>
      <c r="AI1699" s="551"/>
      <c r="AJ1699" s="551"/>
      <c r="AK1699" s="551"/>
      <c r="AL1699" s="551"/>
      <c r="AM1699" s="551"/>
      <c r="AN1699" s="551"/>
      <c r="AO1699" s="551"/>
      <c r="AP1699" s="551"/>
      <c r="AQ1699" s="551"/>
      <c r="AR1699" s="551"/>
      <c r="AS1699" s="551"/>
      <c r="AT1699" s="551"/>
      <c r="AU1699" s="551"/>
      <c r="AV1699" s="551"/>
      <c r="AW1699" s="551"/>
      <c r="AX1699" s="551"/>
    </row>
    <row r="1700">
      <c r="A1700" s="570" t="s">
        <v>1786</v>
      </c>
      <c r="B1700" s="570" t="s">
        <v>7144</v>
      </c>
      <c r="C1700" s="570" t="s">
        <v>7073</v>
      </c>
      <c r="D1700" s="570" t="s">
        <v>6768</v>
      </c>
      <c r="E1700" s="570" t="s">
        <v>203</v>
      </c>
      <c r="F1700" s="570">
        <v>24</v>
      </c>
      <c r="G1700" s="570">
        <v>25</v>
      </c>
      <c r="H1700" s="570">
        <v>300</v>
      </c>
      <c r="I1700" s="569"/>
      <c r="J1700" s="121"/>
      <c r="K1700" s="121"/>
      <c r="L1700" s="121"/>
      <c r="M1700" s="570"/>
      <c r="N1700" s="569"/>
      <c r="O1700" s="569"/>
      <c r="P1700" s="569"/>
      <c r="Q1700" s="121"/>
      <c r="R1700" s="121" t="s">
        <v>7145</v>
      </c>
      <c r="S1700" s="121" t="s">
        <v>2742</v>
      </c>
      <c r="T1700" s="121" t="s">
        <v>2766</v>
      </c>
      <c r="U1700" s="121">
        <v>0</v>
      </c>
      <c r="V1700" s="121" t="s">
        <v>2969</v>
      </c>
      <c r="W1700" s="121" t="s">
        <v>2969</v>
      </c>
      <c r="X1700" s="121">
        <v>0</v>
      </c>
      <c r="Y1700" s="121" t="s">
        <v>2465</v>
      </c>
      <c r="Z1700" s="121" t="s">
        <v>2744</v>
      </c>
      <c r="AA1700" s="121" t="s">
        <v>2751</v>
      </c>
      <c r="AB1700" s="121" t="s">
        <v>7092</v>
      </c>
      <c r="AC1700" s="121" t="s">
        <v>2103</v>
      </c>
      <c r="AD1700" s="121" t="s">
        <v>2747</v>
      </c>
      <c r="AE1700" s="121" t="s">
        <v>3068</v>
      </c>
      <c r="AF1700" s="121"/>
      <c r="AG1700" s="121"/>
      <c r="AH1700" s="121"/>
      <c r="AI1700" s="551"/>
      <c r="AJ1700" s="551"/>
      <c r="AK1700" s="551"/>
      <c r="AL1700" s="551"/>
      <c r="AM1700" s="551"/>
      <c r="AN1700" s="551"/>
      <c r="AO1700" s="551"/>
      <c r="AP1700" s="551"/>
      <c r="AQ1700" s="551"/>
      <c r="AR1700" s="551"/>
      <c r="AS1700" s="551"/>
      <c r="AT1700" s="551"/>
      <c r="AU1700" s="551"/>
      <c r="AV1700" s="551"/>
      <c r="AW1700" s="551"/>
      <c r="AX1700" s="551"/>
    </row>
    <row r="1701">
      <c r="A1701" s="570" t="s">
        <v>1786</v>
      </c>
      <c r="B1701" s="570" t="s">
        <v>7146</v>
      </c>
      <c r="C1701" s="570" t="s">
        <v>7073</v>
      </c>
      <c r="D1701" s="570" t="s">
        <v>6768</v>
      </c>
      <c r="E1701" s="570" t="s">
        <v>203</v>
      </c>
      <c r="F1701" s="570">
        <v>24</v>
      </c>
      <c r="G1701" s="570">
        <v>24</v>
      </c>
      <c r="H1701" s="570">
        <v>300</v>
      </c>
      <c r="I1701" s="569"/>
      <c r="J1701" s="121"/>
      <c r="K1701" s="121"/>
      <c r="L1701" s="121"/>
      <c r="M1701" s="570"/>
      <c r="N1701" s="569"/>
      <c r="O1701" s="569"/>
      <c r="P1701" s="569"/>
      <c r="Q1701" s="121"/>
      <c r="R1701" s="121" t="s">
        <v>7147</v>
      </c>
      <c r="S1701" s="121" t="s">
        <v>2742</v>
      </c>
      <c r="T1701" s="121" t="s">
        <v>2766</v>
      </c>
      <c r="U1701" s="121">
        <v>0</v>
      </c>
      <c r="V1701" s="121" t="s">
        <v>2969</v>
      </c>
      <c r="W1701" s="121" t="s">
        <v>2869</v>
      </c>
      <c r="X1701" s="121">
        <v>0</v>
      </c>
      <c r="Y1701" s="121" t="s">
        <v>2465</v>
      </c>
      <c r="Z1701" s="121" t="s">
        <v>2768</v>
      </c>
      <c r="AA1701" s="121" t="s">
        <v>2769</v>
      </c>
      <c r="AB1701" s="121" t="s">
        <v>4672</v>
      </c>
      <c r="AC1701" s="121" t="s">
        <v>2103</v>
      </c>
      <c r="AD1701" s="121" t="s">
        <v>2788</v>
      </c>
      <c r="AE1701" s="121" t="s">
        <v>4358</v>
      </c>
      <c r="AF1701" s="121"/>
      <c r="AG1701" s="121"/>
      <c r="AH1701" s="121"/>
      <c r="AI1701" s="551"/>
      <c r="AJ1701" s="551"/>
      <c r="AK1701" s="551"/>
      <c r="AL1701" s="551"/>
      <c r="AM1701" s="551"/>
      <c r="AN1701" s="551"/>
      <c r="AO1701" s="551"/>
      <c r="AP1701" s="551"/>
      <c r="AQ1701" s="551"/>
      <c r="AR1701" s="551"/>
      <c r="AS1701" s="551"/>
      <c r="AT1701" s="551"/>
      <c r="AU1701" s="551"/>
      <c r="AV1701" s="551"/>
      <c r="AW1701" s="551"/>
      <c r="AX1701" s="551"/>
    </row>
    <row r="1702">
      <c r="A1702" s="570" t="s">
        <v>1786</v>
      </c>
      <c r="B1702" s="570" t="s">
        <v>7148</v>
      </c>
      <c r="C1702" s="570" t="s">
        <v>7073</v>
      </c>
      <c r="D1702" s="570" t="s">
        <v>6768</v>
      </c>
      <c r="E1702" s="570" t="s">
        <v>203</v>
      </c>
      <c r="F1702" s="570">
        <v>24</v>
      </c>
      <c r="G1702" s="570">
        <v>24</v>
      </c>
      <c r="H1702" s="570">
        <v>200</v>
      </c>
      <c r="I1702" s="569"/>
      <c r="J1702" s="121"/>
      <c r="K1702" s="121"/>
      <c r="L1702" s="121"/>
      <c r="M1702" s="570"/>
      <c r="N1702" s="569"/>
      <c r="O1702" s="569"/>
      <c r="P1702" s="569"/>
      <c r="Q1702" s="121"/>
      <c r="R1702" s="121" t="s">
        <v>7149</v>
      </c>
      <c r="S1702" s="121" t="s">
        <v>2742</v>
      </c>
      <c r="T1702" s="121" t="s">
        <v>2766</v>
      </c>
      <c r="U1702" s="121">
        <v>0</v>
      </c>
      <c r="V1702" s="121" t="s">
        <v>2969</v>
      </c>
      <c r="W1702" s="121" t="s">
        <v>2767</v>
      </c>
      <c r="X1702" s="121">
        <v>0</v>
      </c>
      <c r="Y1702" s="121" t="s">
        <v>2465</v>
      </c>
      <c r="Z1702" s="121" t="s">
        <v>2768</v>
      </c>
      <c r="AA1702" s="121" t="s">
        <v>2769</v>
      </c>
      <c r="AB1702" s="121" t="s">
        <v>5867</v>
      </c>
      <c r="AC1702" s="121" t="s">
        <v>2103</v>
      </c>
      <c r="AD1702" s="121" t="s">
        <v>2788</v>
      </c>
      <c r="AE1702" s="121" t="s">
        <v>2822</v>
      </c>
      <c r="AF1702" s="121"/>
      <c r="AG1702" s="121"/>
      <c r="AH1702" s="121"/>
      <c r="AI1702" s="551"/>
      <c r="AJ1702" s="551"/>
      <c r="AK1702" s="551"/>
      <c r="AL1702" s="551"/>
      <c r="AM1702" s="551"/>
      <c r="AN1702" s="551"/>
      <c r="AO1702" s="551"/>
      <c r="AP1702" s="551"/>
      <c r="AQ1702" s="551"/>
      <c r="AR1702" s="551"/>
      <c r="AS1702" s="551"/>
      <c r="AT1702" s="551"/>
      <c r="AU1702" s="551"/>
      <c r="AV1702" s="551"/>
      <c r="AW1702" s="551"/>
      <c r="AX1702" s="551"/>
    </row>
    <row r="1703">
      <c r="A1703" s="570" t="s">
        <v>1786</v>
      </c>
      <c r="B1703" s="570" t="s">
        <v>7150</v>
      </c>
      <c r="C1703" s="570" t="s">
        <v>7073</v>
      </c>
      <c r="D1703" s="570" t="s">
        <v>6768</v>
      </c>
      <c r="E1703" s="570" t="s">
        <v>203</v>
      </c>
      <c r="F1703" s="570">
        <v>24</v>
      </c>
      <c r="G1703" s="570">
        <v>24</v>
      </c>
      <c r="H1703" s="570">
        <v>200</v>
      </c>
      <c r="I1703" s="569"/>
      <c r="J1703" s="121"/>
      <c r="K1703" s="121"/>
      <c r="L1703" s="121"/>
      <c r="M1703" s="570"/>
      <c r="N1703" s="569"/>
      <c r="O1703" s="569"/>
      <c r="P1703" s="569"/>
      <c r="Q1703" s="121"/>
      <c r="R1703" s="121" t="s">
        <v>7151</v>
      </c>
      <c r="S1703" s="121" t="s">
        <v>2742</v>
      </c>
      <c r="T1703" s="121" t="s">
        <v>2766</v>
      </c>
      <c r="U1703" s="121">
        <v>0</v>
      </c>
      <c r="V1703" s="121" t="s">
        <v>2969</v>
      </c>
      <c r="W1703" s="121" t="s">
        <v>2767</v>
      </c>
      <c r="X1703" s="121">
        <v>0</v>
      </c>
      <c r="Y1703" s="121" t="s">
        <v>2465</v>
      </c>
      <c r="Z1703" s="121" t="s">
        <v>2744</v>
      </c>
      <c r="AA1703" s="121" t="s">
        <v>2751</v>
      </c>
      <c r="AB1703" s="121" t="s">
        <v>3384</v>
      </c>
      <c r="AC1703" s="121" t="s">
        <v>2103</v>
      </c>
      <c r="AD1703" s="121" t="s">
        <v>2747</v>
      </c>
      <c r="AE1703" s="121" t="s">
        <v>2797</v>
      </c>
      <c r="AF1703" s="121"/>
      <c r="AG1703" s="121"/>
      <c r="AH1703" s="121"/>
      <c r="AI1703" s="551"/>
      <c r="AJ1703" s="551"/>
      <c r="AK1703" s="551"/>
      <c r="AL1703" s="551"/>
      <c r="AM1703" s="551"/>
      <c r="AN1703" s="551"/>
      <c r="AO1703" s="551"/>
      <c r="AP1703" s="551"/>
      <c r="AQ1703" s="551"/>
      <c r="AR1703" s="551"/>
      <c r="AS1703" s="551"/>
      <c r="AT1703" s="551"/>
      <c r="AU1703" s="551"/>
      <c r="AV1703" s="551"/>
      <c r="AW1703" s="551"/>
      <c r="AX1703" s="551"/>
    </row>
    <row r="1704">
      <c r="A1704" s="570" t="s">
        <v>1786</v>
      </c>
      <c r="B1704" s="570" t="s">
        <v>7152</v>
      </c>
      <c r="C1704" s="570" t="s">
        <v>7073</v>
      </c>
      <c r="D1704" s="570" t="s">
        <v>6768</v>
      </c>
      <c r="E1704" s="570" t="s">
        <v>203</v>
      </c>
      <c r="F1704" s="570">
        <v>24</v>
      </c>
      <c r="G1704" s="570">
        <v>63</v>
      </c>
      <c r="H1704" s="570">
        <v>1000</v>
      </c>
      <c r="I1704" s="569"/>
      <c r="J1704" s="121"/>
      <c r="K1704" s="121"/>
      <c r="L1704" s="121"/>
      <c r="M1704" s="570"/>
      <c r="N1704" s="569"/>
      <c r="O1704" s="569"/>
      <c r="P1704" s="569"/>
      <c r="Q1704" s="121"/>
      <c r="R1704" s="121" t="s">
        <v>7153</v>
      </c>
      <c r="S1704" s="121" t="s">
        <v>2742</v>
      </c>
      <c r="T1704" s="121" t="s">
        <v>2766</v>
      </c>
      <c r="U1704" s="121">
        <v>0</v>
      </c>
      <c r="V1704" s="121" t="s">
        <v>2969</v>
      </c>
      <c r="W1704" s="121" t="s">
        <v>2869</v>
      </c>
      <c r="X1704" s="121">
        <v>0</v>
      </c>
      <c r="Y1704" s="121" t="s">
        <v>2465</v>
      </c>
      <c r="Z1704" s="121" t="s">
        <v>2785</v>
      </c>
      <c r="AA1704" s="121" t="s">
        <v>2786</v>
      </c>
      <c r="AB1704" s="121" t="s">
        <v>4777</v>
      </c>
      <c r="AC1704" s="121" t="s">
        <v>2103</v>
      </c>
      <c r="AD1704" s="121" t="s">
        <v>2788</v>
      </c>
      <c r="AE1704" s="121" t="s">
        <v>2836</v>
      </c>
      <c r="AF1704" s="121"/>
      <c r="AG1704" s="121"/>
      <c r="AH1704" s="121"/>
      <c r="AI1704" s="551"/>
      <c r="AJ1704" s="551"/>
      <c r="AK1704" s="551"/>
      <c r="AL1704" s="551"/>
      <c r="AM1704" s="551"/>
      <c r="AN1704" s="551"/>
      <c r="AO1704" s="551"/>
      <c r="AP1704" s="551"/>
      <c r="AQ1704" s="551"/>
      <c r="AR1704" s="551"/>
      <c r="AS1704" s="551"/>
      <c r="AT1704" s="551"/>
      <c r="AU1704" s="551"/>
      <c r="AV1704" s="551"/>
      <c r="AW1704" s="551"/>
      <c r="AX1704" s="551"/>
    </row>
    <row r="1705">
      <c r="A1705" s="570" t="s">
        <v>1786</v>
      </c>
      <c r="B1705" s="570" t="s">
        <v>7154</v>
      </c>
      <c r="C1705" s="570" t="s">
        <v>7073</v>
      </c>
      <c r="D1705" s="570" t="s">
        <v>6768</v>
      </c>
      <c r="E1705" s="570" t="s">
        <v>203</v>
      </c>
      <c r="F1705" s="570">
        <v>24</v>
      </c>
      <c r="G1705" s="570">
        <v>63</v>
      </c>
      <c r="H1705" s="570">
        <v>510</v>
      </c>
      <c r="I1705" s="569"/>
      <c r="J1705" s="121"/>
      <c r="K1705" s="121"/>
      <c r="L1705" s="121"/>
      <c r="M1705" s="570"/>
      <c r="N1705" s="569"/>
      <c r="O1705" s="569"/>
      <c r="P1705" s="569"/>
      <c r="Q1705" s="121"/>
      <c r="R1705" s="121" t="s">
        <v>7155</v>
      </c>
      <c r="S1705" s="121" t="s">
        <v>2742</v>
      </c>
      <c r="T1705" s="121" t="s">
        <v>2766</v>
      </c>
      <c r="U1705" s="121">
        <v>0</v>
      </c>
      <c r="V1705" s="121" t="s">
        <v>2969</v>
      </c>
      <c r="W1705" s="121" t="s">
        <v>2767</v>
      </c>
      <c r="X1705" s="121">
        <v>0</v>
      </c>
      <c r="Y1705" s="121" t="s">
        <v>2465</v>
      </c>
      <c r="Z1705" s="121" t="s">
        <v>2768</v>
      </c>
      <c r="AA1705" s="121" t="s">
        <v>2769</v>
      </c>
      <c r="AB1705" s="121" t="s">
        <v>5867</v>
      </c>
      <c r="AC1705" s="121" t="s">
        <v>2103</v>
      </c>
      <c r="AD1705" s="121" t="s">
        <v>2788</v>
      </c>
      <c r="AE1705" s="121" t="s">
        <v>2822</v>
      </c>
      <c r="AF1705" s="121"/>
      <c r="AG1705" s="121"/>
      <c r="AH1705" s="121"/>
      <c r="AI1705" s="551"/>
      <c r="AJ1705" s="551"/>
      <c r="AK1705" s="551"/>
      <c r="AL1705" s="551"/>
      <c r="AM1705" s="551"/>
      <c r="AN1705" s="551"/>
      <c r="AO1705" s="551"/>
      <c r="AP1705" s="551"/>
      <c r="AQ1705" s="551"/>
      <c r="AR1705" s="551"/>
      <c r="AS1705" s="551"/>
      <c r="AT1705" s="551"/>
      <c r="AU1705" s="551"/>
      <c r="AV1705" s="551"/>
      <c r="AW1705" s="551"/>
      <c r="AX1705" s="551"/>
    </row>
    <row r="1706">
      <c r="A1706" s="570" t="s">
        <v>1786</v>
      </c>
      <c r="B1706" s="570" t="s">
        <v>7156</v>
      </c>
      <c r="C1706" s="570" t="s">
        <v>7073</v>
      </c>
      <c r="D1706" s="570" t="s">
        <v>6768</v>
      </c>
      <c r="E1706" s="570" t="s">
        <v>203</v>
      </c>
      <c r="F1706" s="570">
        <v>24</v>
      </c>
      <c r="G1706" s="570">
        <v>63</v>
      </c>
      <c r="H1706" s="570">
        <v>510</v>
      </c>
      <c r="I1706" s="569"/>
      <c r="J1706" s="121"/>
      <c r="K1706" s="121"/>
      <c r="L1706" s="121"/>
      <c r="M1706" s="570"/>
      <c r="N1706" s="569"/>
      <c r="O1706" s="569"/>
      <c r="P1706" s="569"/>
      <c r="Q1706" s="121"/>
      <c r="R1706" s="121" t="s">
        <v>7157</v>
      </c>
      <c r="S1706" s="121" t="s">
        <v>2742</v>
      </c>
      <c r="T1706" s="121" t="s">
        <v>2766</v>
      </c>
      <c r="U1706" s="121">
        <v>0</v>
      </c>
      <c r="V1706" s="121" t="s">
        <v>2969</v>
      </c>
      <c r="W1706" s="121" t="s">
        <v>2949</v>
      </c>
      <c r="X1706" s="121">
        <v>0</v>
      </c>
      <c r="Y1706" s="121" t="s">
        <v>2465</v>
      </c>
      <c r="Z1706" s="121" t="s">
        <v>2744</v>
      </c>
      <c r="AA1706" s="121" t="s">
        <v>2751</v>
      </c>
      <c r="AB1706" s="121" t="s">
        <v>7158</v>
      </c>
      <c r="AC1706" s="121" t="s">
        <v>2103</v>
      </c>
      <c r="AD1706" s="121" t="s">
        <v>2747</v>
      </c>
      <c r="AE1706" s="121" t="s">
        <v>2797</v>
      </c>
      <c r="AF1706" s="121"/>
      <c r="AG1706" s="121"/>
      <c r="AH1706" s="121"/>
      <c r="AI1706" s="551"/>
      <c r="AJ1706" s="551"/>
      <c r="AK1706" s="551"/>
      <c r="AL1706" s="551"/>
      <c r="AM1706" s="551"/>
      <c r="AN1706" s="551"/>
      <c r="AO1706" s="551"/>
      <c r="AP1706" s="551"/>
      <c r="AQ1706" s="551"/>
      <c r="AR1706" s="551"/>
      <c r="AS1706" s="551"/>
      <c r="AT1706" s="551"/>
      <c r="AU1706" s="551"/>
      <c r="AV1706" s="551"/>
      <c r="AW1706" s="551"/>
      <c r="AX1706" s="551"/>
    </row>
    <row r="1707">
      <c r="A1707" s="570" t="s">
        <v>1786</v>
      </c>
      <c r="B1707" s="570" t="s">
        <v>7159</v>
      </c>
      <c r="C1707" s="570" t="s">
        <v>7073</v>
      </c>
      <c r="D1707" s="570" t="s">
        <v>6768</v>
      </c>
      <c r="E1707" s="570" t="s">
        <v>203</v>
      </c>
      <c r="F1707" s="570">
        <v>24</v>
      </c>
      <c r="G1707" s="570">
        <v>31</v>
      </c>
      <c r="H1707" s="570">
        <v>300</v>
      </c>
      <c r="I1707" s="569"/>
      <c r="J1707" s="121"/>
      <c r="K1707" s="121"/>
      <c r="L1707" s="121"/>
      <c r="M1707" s="570"/>
      <c r="N1707" s="569"/>
      <c r="O1707" s="569"/>
      <c r="P1707" s="569"/>
      <c r="Q1707" s="121"/>
      <c r="R1707" s="121" t="s">
        <v>7160</v>
      </c>
      <c r="S1707" s="121" t="s">
        <v>2742</v>
      </c>
      <c r="T1707" s="121" t="s">
        <v>2766</v>
      </c>
      <c r="U1707" s="121">
        <v>0</v>
      </c>
      <c r="V1707" s="121" t="s">
        <v>2969</v>
      </c>
      <c r="W1707" s="121" t="s">
        <v>2869</v>
      </c>
      <c r="X1707" s="121">
        <v>0</v>
      </c>
      <c r="Y1707" s="121" t="s">
        <v>2465</v>
      </c>
      <c r="Z1707" s="121" t="s">
        <v>2785</v>
      </c>
      <c r="AA1707" s="121" t="s">
        <v>2786</v>
      </c>
      <c r="AB1707" s="121" t="s">
        <v>4500</v>
      </c>
      <c r="AC1707" s="121" t="s">
        <v>2103</v>
      </c>
      <c r="AD1707" s="121" t="s">
        <v>2788</v>
      </c>
      <c r="AE1707" s="121" t="s">
        <v>2836</v>
      </c>
      <c r="AF1707" s="121"/>
      <c r="AG1707" s="121"/>
      <c r="AH1707" s="121"/>
      <c r="AI1707" s="551"/>
      <c r="AJ1707" s="551"/>
      <c r="AK1707" s="551"/>
      <c r="AL1707" s="551"/>
      <c r="AM1707" s="551"/>
      <c r="AN1707" s="551"/>
      <c r="AO1707" s="551"/>
      <c r="AP1707" s="551"/>
      <c r="AQ1707" s="551"/>
      <c r="AR1707" s="551"/>
      <c r="AS1707" s="551"/>
      <c r="AT1707" s="551"/>
      <c r="AU1707" s="551"/>
      <c r="AV1707" s="551"/>
      <c r="AW1707" s="551"/>
      <c r="AX1707" s="551"/>
    </row>
    <row r="1708">
      <c r="A1708" s="570" t="s">
        <v>1786</v>
      </c>
      <c r="B1708" s="570" t="s">
        <v>7161</v>
      </c>
      <c r="C1708" s="570" t="s">
        <v>7073</v>
      </c>
      <c r="D1708" s="570" t="s">
        <v>6768</v>
      </c>
      <c r="E1708" s="570" t="s">
        <v>203</v>
      </c>
      <c r="F1708" s="570">
        <v>24</v>
      </c>
      <c r="G1708" s="570">
        <v>31</v>
      </c>
      <c r="H1708" s="570">
        <v>200</v>
      </c>
      <c r="I1708" s="569"/>
      <c r="J1708" s="121"/>
      <c r="K1708" s="121"/>
      <c r="L1708" s="121"/>
      <c r="M1708" s="570"/>
      <c r="N1708" s="569"/>
      <c r="O1708" s="569"/>
      <c r="P1708" s="569"/>
      <c r="Q1708" s="121"/>
      <c r="R1708" s="121" t="s">
        <v>7162</v>
      </c>
      <c r="S1708" s="121" t="s">
        <v>2742</v>
      </c>
      <c r="T1708" s="121" t="s">
        <v>2766</v>
      </c>
      <c r="U1708" s="121">
        <v>0</v>
      </c>
      <c r="V1708" s="121" t="s">
        <v>2969</v>
      </c>
      <c r="W1708" s="121" t="s">
        <v>2969</v>
      </c>
      <c r="X1708" s="121">
        <v>0</v>
      </c>
      <c r="Y1708" s="121" t="s">
        <v>2465</v>
      </c>
      <c r="Z1708" s="121" t="s">
        <v>2768</v>
      </c>
      <c r="AA1708" s="121" t="s">
        <v>2769</v>
      </c>
      <c r="AB1708" s="121" t="s">
        <v>6732</v>
      </c>
      <c r="AC1708" s="121" t="s">
        <v>2103</v>
      </c>
      <c r="AD1708" s="121" t="s">
        <v>2788</v>
      </c>
      <c r="AE1708" s="121" t="s">
        <v>2822</v>
      </c>
      <c r="AF1708" s="121"/>
      <c r="AG1708" s="121"/>
      <c r="AH1708" s="121"/>
      <c r="AI1708" s="551"/>
      <c r="AJ1708" s="551"/>
      <c r="AK1708" s="551"/>
      <c r="AL1708" s="551"/>
      <c r="AM1708" s="551"/>
      <c r="AN1708" s="551"/>
      <c r="AO1708" s="551"/>
      <c r="AP1708" s="551"/>
      <c r="AQ1708" s="551"/>
      <c r="AR1708" s="551"/>
      <c r="AS1708" s="551"/>
      <c r="AT1708" s="551"/>
      <c r="AU1708" s="551"/>
      <c r="AV1708" s="551"/>
      <c r="AW1708" s="551"/>
      <c r="AX1708" s="551"/>
    </row>
    <row r="1709">
      <c r="A1709" s="570" t="s">
        <v>1786</v>
      </c>
      <c r="B1709" s="570" t="s">
        <v>7163</v>
      </c>
      <c r="C1709" s="570" t="s">
        <v>7073</v>
      </c>
      <c r="D1709" s="570" t="s">
        <v>6768</v>
      </c>
      <c r="E1709" s="570" t="s">
        <v>203</v>
      </c>
      <c r="F1709" s="570">
        <v>24</v>
      </c>
      <c r="G1709" s="570">
        <v>31</v>
      </c>
      <c r="H1709" s="570">
        <v>200</v>
      </c>
      <c r="I1709" s="569"/>
      <c r="J1709" s="121"/>
      <c r="K1709" s="121"/>
      <c r="L1709" s="121"/>
      <c r="M1709" s="570"/>
      <c r="N1709" s="569"/>
      <c r="O1709" s="569"/>
      <c r="P1709" s="569"/>
      <c r="Q1709" s="121"/>
      <c r="R1709" s="121" t="s">
        <v>7164</v>
      </c>
      <c r="S1709" s="121" t="s">
        <v>2742</v>
      </c>
      <c r="T1709" s="121" t="s">
        <v>2766</v>
      </c>
      <c r="U1709" s="121">
        <v>0</v>
      </c>
      <c r="V1709" s="121" t="s">
        <v>2969</v>
      </c>
      <c r="W1709" s="121" t="s">
        <v>2969</v>
      </c>
      <c r="X1709" s="121">
        <v>0</v>
      </c>
      <c r="Y1709" s="121" t="s">
        <v>2465</v>
      </c>
      <c r="Z1709" s="121" t="s">
        <v>2744</v>
      </c>
      <c r="AA1709" s="121" t="s">
        <v>2751</v>
      </c>
      <c r="AB1709" s="121" t="s">
        <v>4413</v>
      </c>
      <c r="AC1709" s="121" t="s">
        <v>2103</v>
      </c>
      <c r="AD1709" s="121" t="s">
        <v>2747</v>
      </c>
      <c r="AE1709" s="121" t="s">
        <v>3068</v>
      </c>
      <c r="AF1709" s="121"/>
      <c r="AG1709" s="121"/>
      <c r="AH1709" s="121"/>
      <c r="AI1709" s="551"/>
      <c r="AJ1709" s="551"/>
      <c r="AK1709" s="551"/>
      <c r="AL1709" s="551"/>
      <c r="AM1709" s="551"/>
      <c r="AN1709" s="551"/>
      <c r="AO1709" s="551"/>
      <c r="AP1709" s="551"/>
      <c r="AQ1709" s="551"/>
      <c r="AR1709" s="551"/>
      <c r="AS1709" s="551"/>
      <c r="AT1709" s="551"/>
      <c r="AU1709" s="551"/>
      <c r="AV1709" s="551"/>
      <c r="AW1709" s="551"/>
      <c r="AX1709" s="551"/>
    </row>
    <row r="1710">
      <c r="A1710" s="570" t="s">
        <v>1786</v>
      </c>
      <c r="B1710" s="570" t="s">
        <v>7165</v>
      </c>
      <c r="C1710" s="570" t="s">
        <v>7073</v>
      </c>
      <c r="D1710" s="570" t="s">
        <v>6768</v>
      </c>
      <c r="E1710" s="570" t="s">
        <v>203</v>
      </c>
      <c r="F1710" s="570">
        <v>56</v>
      </c>
      <c r="G1710" s="570">
        <v>32</v>
      </c>
      <c r="H1710" s="570">
        <v>357</v>
      </c>
      <c r="I1710" s="569"/>
      <c r="J1710" s="121"/>
      <c r="K1710" s="121"/>
      <c r="L1710" s="121"/>
      <c r="M1710" s="570"/>
      <c r="N1710" s="569"/>
      <c r="O1710" s="569"/>
      <c r="P1710" s="569"/>
      <c r="Q1710" s="121"/>
      <c r="R1710" s="121" t="s">
        <v>7166</v>
      </c>
      <c r="S1710" s="121" t="s">
        <v>2716</v>
      </c>
      <c r="T1710" s="121" t="s">
        <v>6125</v>
      </c>
      <c r="U1710" s="121">
        <v>0</v>
      </c>
      <c r="V1710" s="121" t="s">
        <v>2720</v>
      </c>
      <c r="W1710" s="121" t="s">
        <v>2720</v>
      </c>
      <c r="X1710" s="121" t="s">
        <v>2410</v>
      </c>
      <c r="Y1710" s="121" t="s">
        <v>2465</v>
      </c>
      <c r="Z1710" s="121" t="s">
        <v>2722</v>
      </c>
      <c r="AA1710" s="121" t="s">
        <v>6126</v>
      </c>
      <c r="AB1710" s="121" t="s">
        <v>7167</v>
      </c>
      <c r="AC1710" s="121" t="s">
        <v>2103</v>
      </c>
      <c r="AD1710" s="121" t="s">
        <v>2725</v>
      </c>
      <c r="AE1710" s="121" t="s">
        <v>6986</v>
      </c>
      <c r="AF1710" s="121"/>
      <c r="AG1710" s="121"/>
      <c r="AH1710" s="121"/>
      <c r="AI1710" s="551"/>
      <c r="AJ1710" s="551"/>
      <c r="AK1710" s="551"/>
      <c r="AL1710" s="551"/>
      <c r="AM1710" s="551"/>
      <c r="AN1710" s="551"/>
      <c r="AO1710" s="551"/>
      <c r="AP1710" s="551"/>
      <c r="AQ1710" s="551"/>
      <c r="AR1710" s="551"/>
      <c r="AS1710" s="551"/>
      <c r="AT1710" s="551"/>
      <c r="AU1710" s="551"/>
      <c r="AV1710" s="551"/>
      <c r="AW1710" s="551"/>
      <c r="AX1710" s="551"/>
    </row>
    <row r="1711">
      <c r="A1711" s="570" t="s">
        <v>1786</v>
      </c>
      <c r="B1711" s="570" t="s">
        <v>7168</v>
      </c>
      <c r="C1711" s="570" t="s">
        <v>7073</v>
      </c>
      <c r="D1711" s="570" t="s">
        <v>6768</v>
      </c>
      <c r="E1711" s="570" t="s">
        <v>203</v>
      </c>
      <c r="F1711" s="570">
        <v>56</v>
      </c>
      <c r="G1711" s="570">
        <v>32</v>
      </c>
      <c r="H1711" s="570">
        <v>357</v>
      </c>
      <c r="I1711" s="569"/>
      <c r="J1711" s="121"/>
      <c r="K1711" s="121"/>
      <c r="L1711" s="121"/>
      <c r="M1711" s="570"/>
      <c r="N1711" s="569"/>
      <c r="O1711" s="569"/>
      <c r="P1711" s="569"/>
      <c r="Q1711" s="121"/>
      <c r="R1711" s="121" t="s">
        <v>7169</v>
      </c>
      <c r="S1711" s="121" t="s">
        <v>2716</v>
      </c>
      <c r="T1711" s="121" t="s">
        <v>6125</v>
      </c>
      <c r="U1711" s="121">
        <v>0</v>
      </c>
      <c r="V1711" s="121" t="s">
        <v>2720</v>
      </c>
      <c r="W1711" s="121" t="s">
        <v>2720</v>
      </c>
      <c r="X1711" s="121" t="s">
        <v>2410</v>
      </c>
      <c r="Y1711" s="121" t="s">
        <v>2465</v>
      </c>
      <c r="Z1711" s="121" t="s">
        <v>2722</v>
      </c>
      <c r="AA1711" s="121" t="s">
        <v>6126</v>
      </c>
      <c r="AB1711" s="121" t="s">
        <v>7170</v>
      </c>
      <c r="AC1711" s="121" t="s">
        <v>2103</v>
      </c>
      <c r="AD1711" s="121" t="s">
        <v>2725</v>
      </c>
      <c r="AE1711" s="121" t="s">
        <v>6986</v>
      </c>
      <c r="AF1711" s="121"/>
      <c r="AG1711" s="121"/>
      <c r="AH1711" s="121"/>
      <c r="AI1711" s="551"/>
      <c r="AJ1711" s="551"/>
      <c r="AK1711" s="551"/>
      <c r="AL1711" s="551"/>
      <c r="AM1711" s="551"/>
      <c r="AN1711" s="551"/>
      <c r="AO1711" s="551"/>
      <c r="AP1711" s="551"/>
      <c r="AQ1711" s="551"/>
      <c r="AR1711" s="551"/>
      <c r="AS1711" s="551"/>
      <c r="AT1711" s="551"/>
      <c r="AU1711" s="551"/>
      <c r="AV1711" s="551"/>
      <c r="AW1711" s="551"/>
      <c r="AX1711" s="551"/>
    </row>
    <row r="1712">
      <c r="A1712" s="570" t="s">
        <v>1786</v>
      </c>
      <c r="B1712" s="570" t="s">
        <v>7171</v>
      </c>
      <c r="C1712" s="570" t="s">
        <v>7073</v>
      </c>
      <c r="D1712" s="570" t="s">
        <v>6768</v>
      </c>
      <c r="E1712" s="570" t="s">
        <v>203</v>
      </c>
      <c r="F1712" s="570">
        <v>56</v>
      </c>
      <c r="G1712" s="570">
        <v>32</v>
      </c>
      <c r="H1712" s="570">
        <v>357</v>
      </c>
      <c r="I1712" s="569"/>
      <c r="J1712" s="121"/>
      <c r="K1712" s="121"/>
      <c r="L1712" s="121"/>
      <c r="M1712" s="570"/>
      <c r="N1712" s="569"/>
      <c r="O1712" s="569"/>
      <c r="P1712" s="569"/>
      <c r="Q1712" s="121"/>
      <c r="R1712" s="121" t="s">
        <v>7172</v>
      </c>
      <c r="S1712" s="121" t="s">
        <v>2716</v>
      </c>
      <c r="T1712" s="121" t="s">
        <v>6125</v>
      </c>
      <c r="U1712" s="121">
        <v>0</v>
      </c>
      <c r="V1712" s="121" t="s">
        <v>2720</v>
      </c>
      <c r="W1712" s="121" t="s">
        <v>2720</v>
      </c>
      <c r="X1712" s="121" t="s">
        <v>2410</v>
      </c>
      <c r="Y1712" s="121" t="s">
        <v>2465</v>
      </c>
      <c r="Z1712" s="121" t="s">
        <v>2722</v>
      </c>
      <c r="AA1712" s="121" t="s">
        <v>6126</v>
      </c>
      <c r="AB1712" s="121" t="s">
        <v>7173</v>
      </c>
      <c r="AC1712" s="121" t="s">
        <v>2103</v>
      </c>
      <c r="AD1712" s="121" t="s">
        <v>2725</v>
      </c>
      <c r="AE1712" s="121" t="s">
        <v>6986</v>
      </c>
      <c r="AF1712" s="121"/>
      <c r="AG1712" s="121"/>
      <c r="AH1712" s="121"/>
      <c r="AI1712" s="551"/>
      <c r="AJ1712" s="551"/>
      <c r="AK1712" s="551"/>
      <c r="AL1712" s="551"/>
      <c r="AM1712" s="551"/>
      <c r="AN1712" s="551"/>
      <c r="AO1712" s="551"/>
      <c r="AP1712" s="551"/>
      <c r="AQ1712" s="551"/>
      <c r="AR1712" s="551"/>
      <c r="AS1712" s="551"/>
      <c r="AT1712" s="551"/>
      <c r="AU1712" s="551"/>
      <c r="AV1712" s="551"/>
      <c r="AW1712" s="551"/>
      <c r="AX1712" s="551"/>
    </row>
    <row r="1713">
      <c r="A1713" s="570" t="s">
        <v>1786</v>
      </c>
      <c r="B1713" s="570" t="s">
        <v>7174</v>
      </c>
      <c r="C1713" s="570" t="s">
        <v>7073</v>
      </c>
      <c r="D1713" s="570" t="s">
        <v>6768</v>
      </c>
      <c r="E1713" s="570" t="s">
        <v>203</v>
      </c>
      <c r="F1713" s="570">
        <v>56</v>
      </c>
      <c r="G1713" s="570">
        <v>64</v>
      </c>
      <c r="H1713" s="570">
        <v>842</v>
      </c>
      <c r="I1713" s="569"/>
      <c r="J1713" s="121"/>
      <c r="K1713" s="121"/>
      <c r="L1713" s="121"/>
      <c r="M1713" s="570"/>
      <c r="N1713" s="569"/>
      <c r="O1713" s="569"/>
      <c r="P1713" s="569"/>
      <c r="Q1713" s="121"/>
      <c r="R1713" s="121" t="s">
        <v>7175</v>
      </c>
      <c r="S1713" s="121" t="s">
        <v>2716</v>
      </c>
      <c r="T1713" s="121" t="s">
        <v>6125</v>
      </c>
      <c r="U1713" s="121">
        <v>0</v>
      </c>
      <c r="V1713" s="121" t="s">
        <v>2720</v>
      </c>
      <c r="W1713" s="121" t="s">
        <v>2720</v>
      </c>
      <c r="X1713" s="121" t="s">
        <v>2410</v>
      </c>
      <c r="Y1713" s="121" t="s">
        <v>2465</v>
      </c>
      <c r="Z1713" s="121" t="s">
        <v>2722</v>
      </c>
      <c r="AA1713" s="121" t="s">
        <v>6126</v>
      </c>
      <c r="AB1713" s="121" t="s">
        <v>7176</v>
      </c>
      <c r="AC1713" s="121" t="s">
        <v>2103</v>
      </c>
      <c r="AD1713" s="121" t="s">
        <v>2725</v>
      </c>
      <c r="AE1713" s="121" t="s">
        <v>6978</v>
      </c>
      <c r="AF1713" s="121"/>
      <c r="AG1713" s="121"/>
      <c r="AH1713" s="121"/>
      <c r="AI1713" s="551"/>
      <c r="AJ1713" s="551"/>
      <c r="AK1713" s="551"/>
      <c r="AL1713" s="551"/>
      <c r="AM1713" s="551"/>
      <c r="AN1713" s="551"/>
      <c r="AO1713" s="551"/>
      <c r="AP1713" s="551"/>
      <c r="AQ1713" s="551"/>
      <c r="AR1713" s="551"/>
      <c r="AS1713" s="551"/>
      <c r="AT1713" s="551"/>
      <c r="AU1713" s="551"/>
      <c r="AV1713" s="551"/>
      <c r="AW1713" s="551"/>
      <c r="AX1713" s="551"/>
    </row>
    <row r="1714">
      <c r="A1714" s="570" t="s">
        <v>1786</v>
      </c>
      <c r="B1714" s="570" t="s">
        <v>7177</v>
      </c>
      <c r="C1714" s="570" t="s">
        <v>7073</v>
      </c>
      <c r="D1714" s="570" t="s">
        <v>6768</v>
      </c>
      <c r="E1714" s="570" t="s">
        <v>203</v>
      </c>
      <c r="F1714" s="570">
        <v>56</v>
      </c>
      <c r="G1714" s="570">
        <v>64</v>
      </c>
      <c r="H1714" s="570">
        <v>842</v>
      </c>
      <c r="I1714" s="569"/>
      <c r="J1714" s="121"/>
      <c r="K1714" s="121"/>
      <c r="L1714" s="121"/>
      <c r="M1714" s="570"/>
      <c r="N1714" s="569"/>
      <c r="O1714" s="569"/>
      <c r="P1714" s="569"/>
      <c r="Q1714" s="121"/>
      <c r="R1714" s="121" t="s">
        <v>7178</v>
      </c>
      <c r="S1714" s="121" t="s">
        <v>2716</v>
      </c>
      <c r="T1714" s="121" t="s">
        <v>6125</v>
      </c>
      <c r="U1714" s="121">
        <v>0</v>
      </c>
      <c r="V1714" s="121" t="s">
        <v>2720</v>
      </c>
      <c r="W1714" s="121" t="s">
        <v>2720</v>
      </c>
      <c r="X1714" s="121" t="s">
        <v>2410</v>
      </c>
      <c r="Y1714" s="121" t="s">
        <v>2465</v>
      </c>
      <c r="Z1714" s="121" t="s">
        <v>2722</v>
      </c>
      <c r="AA1714" s="121" t="s">
        <v>6126</v>
      </c>
      <c r="AB1714" s="121" t="s">
        <v>7179</v>
      </c>
      <c r="AC1714" s="121" t="s">
        <v>2103</v>
      </c>
      <c r="AD1714" s="121" t="s">
        <v>2725</v>
      </c>
      <c r="AE1714" s="121" t="s">
        <v>6978</v>
      </c>
      <c r="AF1714" s="121"/>
      <c r="AG1714" s="121"/>
      <c r="AH1714" s="121"/>
      <c r="AI1714" s="551"/>
      <c r="AJ1714" s="551"/>
      <c r="AK1714" s="551"/>
      <c r="AL1714" s="551"/>
      <c r="AM1714" s="551"/>
      <c r="AN1714" s="551"/>
      <c r="AO1714" s="551"/>
      <c r="AP1714" s="551"/>
      <c r="AQ1714" s="551"/>
      <c r="AR1714" s="551"/>
      <c r="AS1714" s="551"/>
      <c r="AT1714" s="551"/>
      <c r="AU1714" s="551"/>
      <c r="AV1714" s="551"/>
      <c r="AW1714" s="551"/>
      <c r="AX1714" s="551"/>
    </row>
    <row r="1715">
      <c r="A1715" s="570" t="s">
        <v>1786</v>
      </c>
      <c r="B1715" s="570" t="s">
        <v>7180</v>
      </c>
      <c r="C1715" s="570" t="s">
        <v>7073</v>
      </c>
      <c r="D1715" s="570" t="s">
        <v>6768</v>
      </c>
      <c r="E1715" s="570" t="s">
        <v>203</v>
      </c>
      <c r="F1715" s="570">
        <v>56</v>
      </c>
      <c r="G1715" s="570">
        <v>64</v>
      </c>
      <c r="H1715" s="570">
        <v>842</v>
      </c>
      <c r="I1715" s="569"/>
      <c r="J1715" s="121"/>
      <c r="K1715" s="121"/>
      <c r="L1715" s="121"/>
      <c r="M1715" s="570"/>
      <c r="N1715" s="569"/>
      <c r="O1715" s="569"/>
      <c r="P1715" s="569"/>
      <c r="Q1715" s="121"/>
      <c r="R1715" s="121" t="s">
        <v>7181</v>
      </c>
      <c r="S1715" s="121" t="s">
        <v>2716</v>
      </c>
      <c r="T1715" s="121" t="s">
        <v>6125</v>
      </c>
      <c r="U1715" s="121">
        <v>0</v>
      </c>
      <c r="V1715" s="121" t="s">
        <v>2720</v>
      </c>
      <c r="W1715" s="121" t="s">
        <v>2720</v>
      </c>
      <c r="X1715" s="121" t="s">
        <v>2410</v>
      </c>
      <c r="Y1715" s="121" t="s">
        <v>2465</v>
      </c>
      <c r="Z1715" s="121" t="s">
        <v>2722</v>
      </c>
      <c r="AA1715" s="121" t="s">
        <v>6126</v>
      </c>
      <c r="AB1715" s="121" t="s">
        <v>7182</v>
      </c>
      <c r="AC1715" s="121" t="s">
        <v>2103</v>
      </c>
      <c r="AD1715" s="121" t="s">
        <v>2725</v>
      </c>
      <c r="AE1715" s="121" t="s">
        <v>6978</v>
      </c>
      <c r="AF1715" s="121"/>
      <c r="AG1715" s="121"/>
      <c r="AH1715" s="121"/>
      <c r="AI1715" s="551"/>
      <c r="AJ1715" s="551"/>
      <c r="AK1715" s="551"/>
      <c r="AL1715" s="551"/>
      <c r="AM1715" s="551"/>
      <c r="AN1715" s="551"/>
      <c r="AO1715" s="551"/>
      <c r="AP1715" s="551"/>
      <c r="AQ1715" s="551"/>
      <c r="AR1715" s="551"/>
      <c r="AS1715" s="551"/>
      <c r="AT1715" s="551"/>
      <c r="AU1715" s="551"/>
      <c r="AV1715" s="551"/>
      <c r="AW1715" s="551"/>
      <c r="AX1715" s="551"/>
    </row>
    <row r="1716">
      <c r="A1716" s="570" t="s">
        <v>1786</v>
      </c>
      <c r="B1716" s="570" t="s">
        <v>7183</v>
      </c>
      <c r="C1716" s="570" t="s">
        <v>7073</v>
      </c>
      <c r="D1716" s="570" t="s">
        <v>6768</v>
      </c>
      <c r="E1716" s="570" t="s">
        <v>203</v>
      </c>
      <c r="F1716" s="570">
        <v>56</v>
      </c>
      <c r="G1716" s="570">
        <v>64</v>
      </c>
      <c r="H1716" s="570">
        <v>842</v>
      </c>
      <c r="I1716" s="569"/>
      <c r="J1716" s="121"/>
      <c r="K1716" s="121"/>
      <c r="L1716" s="121"/>
      <c r="M1716" s="570"/>
      <c r="N1716" s="569"/>
      <c r="O1716" s="569"/>
      <c r="P1716" s="569"/>
      <c r="Q1716" s="121"/>
      <c r="R1716" s="121" t="s">
        <v>7184</v>
      </c>
      <c r="S1716" s="121" t="s">
        <v>2716</v>
      </c>
      <c r="T1716" s="121" t="s">
        <v>6125</v>
      </c>
      <c r="U1716" s="121">
        <v>0</v>
      </c>
      <c r="V1716" s="121" t="s">
        <v>2720</v>
      </c>
      <c r="W1716" s="121" t="s">
        <v>2720</v>
      </c>
      <c r="X1716" s="121" t="s">
        <v>2410</v>
      </c>
      <c r="Y1716" s="121" t="s">
        <v>2465</v>
      </c>
      <c r="Z1716" s="121" t="s">
        <v>2722</v>
      </c>
      <c r="AA1716" s="121" t="s">
        <v>6126</v>
      </c>
      <c r="AB1716" s="121" t="s">
        <v>7185</v>
      </c>
      <c r="AC1716" s="121" t="s">
        <v>2103</v>
      </c>
      <c r="AD1716" s="121" t="s">
        <v>2725</v>
      </c>
      <c r="AE1716" s="121" t="s">
        <v>6978</v>
      </c>
      <c r="AF1716" s="121"/>
      <c r="AG1716" s="121"/>
      <c r="AH1716" s="121"/>
      <c r="AI1716" s="551"/>
      <c r="AJ1716" s="551"/>
      <c r="AK1716" s="551"/>
      <c r="AL1716" s="551"/>
      <c r="AM1716" s="551"/>
      <c r="AN1716" s="551"/>
      <c r="AO1716" s="551"/>
      <c r="AP1716" s="551"/>
      <c r="AQ1716" s="551"/>
      <c r="AR1716" s="551"/>
      <c r="AS1716" s="551"/>
      <c r="AT1716" s="551"/>
      <c r="AU1716" s="551"/>
      <c r="AV1716" s="551"/>
      <c r="AW1716" s="551"/>
      <c r="AX1716" s="551"/>
    </row>
    <row r="1717">
      <c r="A1717" s="570" t="s">
        <v>1786</v>
      </c>
      <c r="B1717" s="570" t="s">
        <v>7186</v>
      </c>
      <c r="C1717" s="570" t="s">
        <v>7073</v>
      </c>
      <c r="D1717" s="570" t="s">
        <v>6768</v>
      </c>
      <c r="E1717" s="570" t="s">
        <v>203</v>
      </c>
      <c r="F1717" s="570">
        <v>56</v>
      </c>
      <c r="G1717" s="570">
        <v>16</v>
      </c>
      <c r="H1717" s="570">
        <v>389</v>
      </c>
      <c r="I1717" s="569"/>
      <c r="J1717" s="121"/>
      <c r="K1717" s="121"/>
      <c r="L1717" s="121"/>
      <c r="M1717" s="570"/>
      <c r="N1717" s="569"/>
      <c r="O1717" s="569"/>
      <c r="P1717" s="569"/>
      <c r="Q1717" s="121"/>
      <c r="R1717" s="121" t="s">
        <v>7187</v>
      </c>
      <c r="S1717" s="121" t="s">
        <v>2716</v>
      </c>
      <c r="T1717" s="121" t="s">
        <v>6125</v>
      </c>
      <c r="U1717" s="121">
        <v>0</v>
      </c>
      <c r="V1717" s="121" t="s">
        <v>2720</v>
      </c>
      <c r="W1717" s="121" t="s">
        <v>2720</v>
      </c>
      <c r="X1717" s="121" t="s">
        <v>2410</v>
      </c>
      <c r="Y1717" s="121" t="s">
        <v>2465</v>
      </c>
      <c r="Z1717" s="121" t="s">
        <v>2722</v>
      </c>
      <c r="AA1717" s="121" t="s">
        <v>6126</v>
      </c>
      <c r="AB1717" s="121" t="s">
        <v>7188</v>
      </c>
      <c r="AC1717" s="121" t="s">
        <v>2103</v>
      </c>
      <c r="AD1717" s="121" t="s">
        <v>2725</v>
      </c>
      <c r="AE1717" s="121" t="s">
        <v>7189</v>
      </c>
      <c r="AF1717" s="121"/>
      <c r="AG1717" s="121"/>
      <c r="AH1717" s="121"/>
      <c r="AI1717" s="551"/>
      <c r="AJ1717" s="551"/>
      <c r="AK1717" s="551"/>
      <c r="AL1717" s="551"/>
      <c r="AM1717" s="551"/>
      <c r="AN1717" s="551"/>
      <c r="AO1717" s="551"/>
      <c r="AP1717" s="551"/>
      <c r="AQ1717" s="551"/>
      <c r="AR1717" s="551"/>
      <c r="AS1717" s="551"/>
      <c r="AT1717" s="551"/>
      <c r="AU1717" s="551"/>
      <c r="AV1717" s="551"/>
      <c r="AW1717" s="551"/>
      <c r="AX1717" s="551"/>
    </row>
    <row r="1718">
      <c r="A1718" s="570" t="s">
        <v>1786</v>
      </c>
      <c r="B1718" s="570" t="s">
        <v>7190</v>
      </c>
      <c r="C1718" s="570" t="s">
        <v>7073</v>
      </c>
      <c r="D1718" s="570" t="s">
        <v>6768</v>
      </c>
      <c r="E1718" s="570" t="s">
        <v>203</v>
      </c>
      <c r="F1718" s="570">
        <v>56</v>
      </c>
      <c r="G1718" s="570">
        <v>16</v>
      </c>
      <c r="H1718" s="570">
        <v>389</v>
      </c>
      <c r="I1718" s="569"/>
      <c r="J1718" s="121"/>
      <c r="K1718" s="121"/>
      <c r="L1718" s="121"/>
      <c r="M1718" s="570"/>
      <c r="N1718" s="569"/>
      <c r="O1718" s="569"/>
      <c r="P1718" s="569"/>
      <c r="Q1718" s="121"/>
      <c r="R1718" s="121" t="s">
        <v>7191</v>
      </c>
      <c r="S1718" s="121" t="s">
        <v>2716</v>
      </c>
      <c r="T1718" s="121" t="s">
        <v>6125</v>
      </c>
      <c r="U1718" s="121">
        <v>0</v>
      </c>
      <c r="V1718" s="121" t="s">
        <v>2720</v>
      </c>
      <c r="W1718" s="121" t="s">
        <v>2720</v>
      </c>
      <c r="X1718" s="121" t="s">
        <v>2410</v>
      </c>
      <c r="Y1718" s="121" t="s">
        <v>2465</v>
      </c>
      <c r="Z1718" s="121" t="s">
        <v>2722</v>
      </c>
      <c r="AA1718" s="121" t="s">
        <v>6126</v>
      </c>
      <c r="AB1718" s="121" t="s">
        <v>7192</v>
      </c>
      <c r="AC1718" s="121" t="s">
        <v>2103</v>
      </c>
      <c r="AD1718" s="121" t="s">
        <v>2725</v>
      </c>
      <c r="AE1718" s="121" t="s">
        <v>7189</v>
      </c>
      <c r="AF1718" s="121"/>
      <c r="AG1718" s="121"/>
      <c r="AH1718" s="121"/>
      <c r="AI1718" s="551"/>
      <c r="AJ1718" s="551"/>
      <c r="AK1718" s="551"/>
      <c r="AL1718" s="551"/>
      <c r="AM1718" s="551"/>
      <c r="AN1718" s="551"/>
      <c r="AO1718" s="551"/>
      <c r="AP1718" s="551"/>
      <c r="AQ1718" s="551"/>
      <c r="AR1718" s="551"/>
      <c r="AS1718" s="551"/>
      <c r="AT1718" s="551"/>
      <c r="AU1718" s="551"/>
      <c r="AV1718" s="551"/>
      <c r="AW1718" s="551"/>
      <c r="AX1718" s="551"/>
    </row>
    <row r="1719">
      <c r="A1719" s="570" t="s">
        <v>1786</v>
      </c>
      <c r="B1719" s="570" t="s">
        <v>7193</v>
      </c>
      <c r="C1719" s="570" t="s">
        <v>7073</v>
      </c>
      <c r="D1719" s="570" t="s">
        <v>6768</v>
      </c>
      <c r="E1719" s="570" t="s">
        <v>203</v>
      </c>
      <c r="F1719" s="570">
        <v>40</v>
      </c>
      <c r="G1719" s="570">
        <v>64</v>
      </c>
      <c r="H1719" s="570">
        <v>985</v>
      </c>
      <c r="I1719" s="569"/>
      <c r="J1719" s="121"/>
      <c r="K1719" s="121"/>
      <c r="L1719" s="121"/>
      <c r="M1719" s="570"/>
      <c r="N1719" s="569"/>
      <c r="O1719" s="569"/>
      <c r="P1719" s="569"/>
      <c r="Q1719" s="121"/>
      <c r="R1719" s="121" t="s">
        <v>7194</v>
      </c>
      <c r="S1719" s="121" t="s">
        <v>2742</v>
      </c>
      <c r="T1719" s="121" t="s">
        <v>2743</v>
      </c>
      <c r="U1719" s="121">
        <v>0</v>
      </c>
      <c r="V1719" s="121" t="s">
        <v>2720</v>
      </c>
      <c r="W1719" s="121" t="s">
        <v>2969</v>
      </c>
      <c r="X1719" s="121" t="s">
        <v>2410</v>
      </c>
      <c r="Y1719" s="121" t="s">
        <v>2465</v>
      </c>
      <c r="Z1719" s="121" t="s">
        <v>2744</v>
      </c>
      <c r="AA1719" s="121" t="s">
        <v>2745</v>
      </c>
      <c r="AB1719" s="121" t="s">
        <v>7058</v>
      </c>
      <c r="AC1719" s="121" t="s">
        <v>2103</v>
      </c>
      <c r="AD1719" s="121" t="s">
        <v>2747</v>
      </c>
      <c r="AE1719" s="121" t="s">
        <v>2757</v>
      </c>
      <c r="AF1719" s="121"/>
      <c r="AG1719" s="121"/>
      <c r="AH1719" s="121"/>
      <c r="AI1719" s="551"/>
      <c r="AJ1719" s="551"/>
      <c r="AK1719" s="551"/>
      <c r="AL1719" s="551"/>
      <c r="AM1719" s="551"/>
      <c r="AN1719" s="551"/>
      <c r="AO1719" s="551"/>
      <c r="AP1719" s="551"/>
      <c r="AQ1719" s="551"/>
      <c r="AR1719" s="551"/>
      <c r="AS1719" s="551"/>
      <c r="AT1719" s="551"/>
      <c r="AU1719" s="551"/>
      <c r="AV1719" s="551"/>
      <c r="AW1719" s="551"/>
      <c r="AX1719" s="551"/>
    </row>
    <row r="1720">
      <c r="A1720" s="570" t="s">
        <v>1786</v>
      </c>
      <c r="B1720" s="570" t="s">
        <v>7195</v>
      </c>
      <c r="C1720" s="570" t="s">
        <v>7073</v>
      </c>
      <c r="D1720" s="570" t="s">
        <v>6768</v>
      </c>
      <c r="E1720" s="570" t="s">
        <v>203</v>
      </c>
      <c r="F1720" s="570">
        <v>40</v>
      </c>
      <c r="G1720" s="570">
        <v>64</v>
      </c>
      <c r="H1720" s="570">
        <v>985</v>
      </c>
      <c r="I1720" s="569"/>
      <c r="J1720" s="121"/>
      <c r="K1720" s="121"/>
      <c r="L1720" s="121"/>
      <c r="M1720" s="570"/>
      <c r="N1720" s="569"/>
      <c r="O1720" s="569"/>
      <c r="P1720" s="569"/>
      <c r="Q1720" s="121"/>
      <c r="R1720" s="121" t="s">
        <v>7196</v>
      </c>
      <c r="S1720" s="121" t="s">
        <v>2742</v>
      </c>
      <c r="T1720" s="121" t="s">
        <v>2743</v>
      </c>
      <c r="U1720" s="121">
        <v>0</v>
      </c>
      <c r="V1720" s="121" t="s">
        <v>2720</v>
      </c>
      <c r="W1720" s="121" t="s">
        <v>2969</v>
      </c>
      <c r="X1720" s="121" t="s">
        <v>2410</v>
      </c>
      <c r="Y1720" s="121" t="s">
        <v>2465</v>
      </c>
      <c r="Z1720" s="121" t="s">
        <v>2744</v>
      </c>
      <c r="AA1720" s="121" t="s">
        <v>2745</v>
      </c>
      <c r="AB1720" s="121" t="s">
        <v>3503</v>
      </c>
      <c r="AC1720" s="121" t="s">
        <v>2103</v>
      </c>
      <c r="AD1720" s="121" t="s">
        <v>2747</v>
      </c>
      <c r="AE1720" s="121" t="s">
        <v>3053</v>
      </c>
      <c r="AF1720" s="121"/>
      <c r="AG1720" s="121"/>
      <c r="AH1720" s="121"/>
      <c r="AI1720" s="551"/>
      <c r="AJ1720" s="551"/>
      <c r="AK1720" s="551"/>
      <c r="AL1720" s="551"/>
      <c r="AM1720" s="551"/>
      <c r="AN1720" s="551"/>
      <c r="AO1720" s="551"/>
      <c r="AP1720" s="551"/>
      <c r="AQ1720" s="551"/>
      <c r="AR1720" s="551"/>
      <c r="AS1720" s="551"/>
      <c r="AT1720" s="551"/>
      <c r="AU1720" s="551"/>
      <c r="AV1720" s="551"/>
      <c r="AW1720" s="551"/>
      <c r="AX1720" s="551"/>
    </row>
    <row r="1721">
      <c r="A1721" s="570" t="s">
        <v>1786</v>
      </c>
      <c r="B1721" s="570" t="s">
        <v>7197</v>
      </c>
      <c r="C1721" s="570" t="s">
        <v>7073</v>
      </c>
      <c r="D1721" s="570" t="s">
        <v>6768</v>
      </c>
      <c r="E1721" s="570" t="s">
        <v>203</v>
      </c>
      <c r="F1721" s="570">
        <v>40</v>
      </c>
      <c r="G1721" s="570">
        <v>64</v>
      </c>
      <c r="H1721" s="570">
        <v>985</v>
      </c>
      <c r="I1721" s="569"/>
      <c r="J1721" s="121"/>
      <c r="K1721" s="121"/>
      <c r="L1721" s="121"/>
      <c r="M1721" s="570"/>
      <c r="N1721" s="569"/>
      <c r="O1721" s="569"/>
      <c r="P1721" s="569"/>
      <c r="Q1721" s="121"/>
      <c r="R1721" s="121" t="s">
        <v>7198</v>
      </c>
      <c r="S1721" s="121" t="s">
        <v>2742</v>
      </c>
      <c r="T1721" s="121" t="s">
        <v>2743</v>
      </c>
      <c r="U1721" s="121">
        <v>0</v>
      </c>
      <c r="V1721" s="121" t="s">
        <v>2720</v>
      </c>
      <c r="W1721" s="121" t="s">
        <v>2969</v>
      </c>
      <c r="X1721" s="121" t="s">
        <v>2410</v>
      </c>
      <c r="Y1721" s="121" t="s">
        <v>2465</v>
      </c>
      <c r="Z1721" s="121" t="s">
        <v>2744</v>
      </c>
      <c r="AA1721" s="121" t="s">
        <v>2745</v>
      </c>
      <c r="AB1721" s="121" t="s">
        <v>7058</v>
      </c>
      <c r="AC1721" s="121" t="s">
        <v>2103</v>
      </c>
      <c r="AD1721" s="121" t="s">
        <v>2747</v>
      </c>
      <c r="AE1721" s="121" t="s">
        <v>2757</v>
      </c>
      <c r="AF1721" s="121"/>
      <c r="AG1721" s="121"/>
      <c r="AH1721" s="121"/>
      <c r="AI1721" s="551"/>
      <c r="AJ1721" s="551"/>
      <c r="AK1721" s="551"/>
      <c r="AL1721" s="551"/>
      <c r="AM1721" s="551"/>
      <c r="AN1721" s="551"/>
      <c r="AO1721" s="551"/>
      <c r="AP1721" s="551"/>
      <c r="AQ1721" s="551"/>
      <c r="AR1721" s="551"/>
      <c r="AS1721" s="551"/>
      <c r="AT1721" s="551"/>
      <c r="AU1721" s="551"/>
      <c r="AV1721" s="551"/>
      <c r="AW1721" s="551"/>
      <c r="AX1721" s="551"/>
    </row>
    <row r="1722">
      <c r="A1722" s="570" t="s">
        <v>1786</v>
      </c>
      <c r="B1722" s="570" t="s">
        <v>7199</v>
      </c>
      <c r="C1722" s="570" t="s">
        <v>7073</v>
      </c>
      <c r="D1722" s="570" t="s">
        <v>6768</v>
      </c>
      <c r="E1722" s="570" t="s">
        <v>203</v>
      </c>
      <c r="F1722" s="570">
        <v>32</v>
      </c>
      <c r="G1722" s="570">
        <v>64</v>
      </c>
      <c r="H1722" s="570">
        <v>400</v>
      </c>
      <c r="I1722" s="569"/>
      <c r="J1722" s="121"/>
      <c r="K1722" s="121"/>
      <c r="L1722" s="121"/>
      <c r="M1722" s="570"/>
      <c r="N1722" s="569"/>
      <c r="O1722" s="569"/>
      <c r="P1722" s="569"/>
      <c r="Q1722" s="121"/>
      <c r="R1722" s="121" t="s">
        <v>7200</v>
      </c>
      <c r="S1722" s="121" t="s">
        <v>2716</v>
      </c>
      <c r="T1722" s="121" t="s">
        <v>7201</v>
      </c>
      <c r="U1722" s="121">
        <v>0</v>
      </c>
      <c r="V1722" s="121" t="s">
        <v>2720</v>
      </c>
      <c r="W1722" s="121" t="s">
        <v>2720</v>
      </c>
      <c r="X1722" s="121" t="s">
        <v>2410</v>
      </c>
      <c r="Y1722" s="121" t="s">
        <v>2465</v>
      </c>
      <c r="Z1722" s="121" t="s">
        <v>2722</v>
      </c>
      <c r="AA1722" s="121" t="s">
        <v>2723</v>
      </c>
      <c r="AB1722" s="121" t="s">
        <v>7202</v>
      </c>
      <c r="AC1722" s="121" t="s">
        <v>2103</v>
      </c>
      <c r="AD1722" s="121" t="s">
        <v>2725</v>
      </c>
      <c r="AE1722" s="121" t="s">
        <v>7203</v>
      </c>
      <c r="AF1722" s="121"/>
      <c r="AG1722" s="121"/>
      <c r="AH1722" s="121"/>
      <c r="AI1722" s="551"/>
      <c r="AJ1722" s="551"/>
      <c r="AK1722" s="551"/>
      <c r="AL1722" s="551"/>
      <c r="AM1722" s="551"/>
      <c r="AN1722" s="551"/>
      <c r="AO1722" s="551"/>
      <c r="AP1722" s="551"/>
      <c r="AQ1722" s="551"/>
      <c r="AR1722" s="551"/>
      <c r="AS1722" s="551"/>
      <c r="AT1722" s="551"/>
      <c r="AU1722" s="551"/>
      <c r="AV1722" s="551"/>
      <c r="AW1722" s="551"/>
      <c r="AX1722" s="551"/>
    </row>
    <row r="1723">
      <c r="A1723" s="570" t="s">
        <v>1786</v>
      </c>
      <c r="B1723" s="570" t="s">
        <v>7204</v>
      </c>
      <c r="C1723" s="570" t="s">
        <v>7073</v>
      </c>
      <c r="D1723" s="570" t="s">
        <v>6768</v>
      </c>
      <c r="E1723" s="570" t="s">
        <v>203</v>
      </c>
      <c r="F1723" s="570">
        <v>32</v>
      </c>
      <c r="G1723" s="570">
        <v>64</v>
      </c>
      <c r="H1723" s="570">
        <v>400</v>
      </c>
      <c r="I1723" s="569"/>
      <c r="J1723" s="121"/>
      <c r="K1723" s="121"/>
      <c r="L1723" s="121"/>
      <c r="M1723" s="570"/>
      <c r="N1723" s="569"/>
      <c r="O1723" s="569"/>
      <c r="P1723" s="569"/>
      <c r="Q1723" s="121"/>
      <c r="R1723" s="121" t="s">
        <v>7205</v>
      </c>
      <c r="S1723" s="121" t="s">
        <v>2716</v>
      </c>
      <c r="T1723" s="121" t="s">
        <v>3567</v>
      </c>
      <c r="U1723" s="121">
        <v>0</v>
      </c>
      <c r="V1723" s="121" t="s">
        <v>2720</v>
      </c>
      <c r="W1723" s="121" t="s">
        <v>2720</v>
      </c>
      <c r="X1723" s="121" t="s">
        <v>2410</v>
      </c>
      <c r="Y1723" s="121" t="s">
        <v>2465</v>
      </c>
      <c r="Z1723" s="121" t="s">
        <v>2722</v>
      </c>
      <c r="AA1723" s="121" t="s">
        <v>2723</v>
      </c>
      <c r="AB1723" s="121" t="s">
        <v>7206</v>
      </c>
      <c r="AC1723" s="121" t="s">
        <v>2103</v>
      </c>
      <c r="AD1723" s="121" t="s">
        <v>2725</v>
      </c>
      <c r="AE1723" s="121" t="s">
        <v>6765</v>
      </c>
      <c r="AF1723" s="121"/>
      <c r="AG1723" s="121"/>
      <c r="AH1723" s="121"/>
      <c r="AI1723" s="551"/>
      <c r="AJ1723" s="551"/>
      <c r="AK1723" s="551"/>
      <c r="AL1723" s="551"/>
      <c r="AM1723" s="551"/>
      <c r="AN1723" s="551"/>
      <c r="AO1723" s="551"/>
      <c r="AP1723" s="551"/>
      <c r="AQ1723" s="551"/>
      <c r="AR1723" s="551"/>
      <c r="AS1723" s="551"/>
      <c r="AT1723" s="551"/>
      <c r="AU1723" s="551"/>
      <c r="AV1723" s="551"/>
      <c r="AW1723" s="551"/>
      <c r="AX1723" s="551"/>
    </row>
    <row r="1724">
      <c r="A1724" s="570" t="s">
        <v>1786</v>
      </c>
      <c r="B1724" s="570" t="s">
        <v>7207</v>
      </c>
      <c r="C1724" s="570" t="s">
        <v>7073</v>
      </c>
      <c r="D1724" s="570" t="s">
        <v>6768</v>
      </c>
      <c r="E1724" s="570" t="s">
        <v>203</v>
      </c>
      <c r="F1724" s="570">
        <v>32</v>
      </c>
      <c r="G1724" s="570">
        <v>64</v>
      </c>
      <c r="H1724" s="570">
        <v>400</v>
      </c>
      <c r="I1724" s="569"/>
      <c r="J1724" s="121"/>
      <c r="K1724" s="121"/>
      <c r="L1724" s="121"/>
      <c r="M1724" s="570"/>
      <c r="N1724" s="569"/>
      <c r="O1724" s="569"/>
      <c r="P1724" s="569"/>
      <c r="Q1724" s="121"/>
      <c r="R1724" s="121" t="s">
        <v>7208</v>
      </c>
      <c r="S1724" s="121" t="s">
        <v>2716</v>
      </c>
      <c r="T1724" s="121" t="s">
        <v>3567</v>
      </c>
      <c r="U1724" s="121">
        <v>0</v>
      </c>
      <c r="V1724" s="121" t="s">
        <v>2720</v>
      </c>
      <c r="W1724" s="121" t="s">
        <v>2720</v>
      </c>
      <c r="X1724" s="121" t="s">
        <v>2410</v>
      </c>
      <c r="Y1724" s="121" t="s">
        <v>2465</v>
      </c>
      <c r="Z1724" s="121" t="s">
        <v>2722</v>
      </c>
      <c r="AA1724" s="121" t="s">
        <v>2723</v>
      </c>
      <c r="AB1724" s="121" t="s">
        <v>7209</v>
      </c>
      <c r="AC1724" s="121" t="s">
        <v>2103</v>
      </c>
      <c r="AD1724" s="121" t="s">
        <v>2725</v>
      </c>
      <c r="AE1724" s="121" t="s">
        <v>6934</v>
      </c>
      <c r="AF1724" s="121"/>
      <c r="AG1724" s="121"/>
      <c r="AH1724" s="121"/>
      <c r="AI1724" s="551"/>
      <c r="AJ1724" s="551"/>
      <c r="AK1724" s="551"/>
      <c r="AL1724" s="551"/>
      <c r="AM1724" s="551"/>
      <c r="AN1724" s="551"/>
      <c r="AO1724" s="551"/>
      <c r="AP1724" s="551"/>
      <c r="AQ1724" s="551"/>
      <c r="AR1724" s="551"/>
      <c r="AS1724" s="551"/>
      <c r="AT1724" s="551"/>
      <c r="AU1724" s="551"/>
      <c r="AV1724" s="551"/>
      <c r="AW1724" s="551"/>
      <c r="AX1724" s="551"/>
    </row>
    <row r="1725">
      <c r="A1725" s="570" t="s">
        <v>1786</v>
      </c>
      <c r="B1725" s="570" t="s">
        <v>7210</v>
      </c>
      <c r="C1725" s="570" t="s">
        <v>7073</v>
      </c>
      <c r="D1725" s="570" t="s">
        <v>6768</v>
      </c>
      <c r="E1725" s="570" t="s">
        <v>203</v>
      </c>
      <c r="F1725" s="570">
        <v>80</v>
      </c>
      <c r="G1725" s="570">
        <v>128</v>
      </c>
      <c r="H1725" s="570">
        <v>3600</v>
      </c>
      <c r="I1725" s="569"/>
      <c r="J1725" s="121"/>
      <c r="K1725" s="121"/>
      <c r="L1725" s="121"/>
      <c r="M1725" s="570"/>
      <c r="N1725" s="569"/>
      <c r="O1725" s="569"/>
      <c r="P1725" s="569"/>
      <c r="Q1725" s="121"/>
      <c r="R1725" s="121" t="s">
        <v>7211</v>
      </c>
      <c r="S1725" s="121" t="s">
        <v>2716</v>
      </c>
      <c r="T1725" s="121" t="s">
        <v>3091</v>
      </c>
      <c r="U1725" s="121">
        <v>0</v>
      </c>
      <c r="V1725" s="121" t="s">
        <v>2720</v>
      </c>
      <c r="W1725" s="121" t="s">
        <v>2720</v>
      </c>
      <c r="X1725" s="121" t="s">
        <v>2410</v>
      </c>
      <c r="Y1725" s="121" t="s">
        <v>2465</v>
      </c>
      <c r="Z1725" s="121" t="s">
        <v>3155</v>
      </c>
      <c r="AA1725" s="121" t="s">
        <v>3092</v>
      </c>
      <c r="AB1725" s="121" t="s">
        <v>7212</v>
      </c>
      <c r="AC1725" s="121" t="s">
        <v>2103</v>
      </c>
      <c r="AD1725" s="121" t="s">
        <v>2747</v>
      </c>
      <c r="AE1725" s="121" t="s">
        <v>4313</v>
      </c>
      <c r="AF1725" s="121"/>
      <c r="AG1725" s="121"/>
      <c r="AH1725" s="121"/>
      <c r="AI1725" s="551"/>
      <c r="AJ1725" s="551"/>
      <c r="AK1725" s="551"/>
      <c r="AL1725" s="551"/>
      <c r="AM1725" s="551"/>
      <c r="AN1725" s="551"/>
      <c r="AO1725" s="551"/>
      <c r="AP1725" s="551"/>
      <c r="AQ1725" s="551"/>
      <c r="AR1725" s="551"/>
      <c r="AS1725" s="551"/>
      <c r="AT1725" s="551"/>
      <c r="AU1725" s="551"/>
      <c r="AV1725" s="551"/>
      <c r="AW1725" s="551"/>
      <c r="AX1725" s="551"/>
    </row>
    <row r="1726">
      <c r="A1726" s="570" t="s">
        <v>1786</v>
      </c>
      <c r="B1726" s="570" t="s">
        <v>7213</v>
      </c>
      <c r="C1726" s="570" t="s">
        <v>7073</v>
      </c>
      <c r="D1726" s="570" t="s">
        <v>6768</v>
      </c>
      <c r="E1726" s="570" t="s">
        <v>203</v>
      </c>
      <c r="F1726" s="570">
        <v>80</v>
      </c>
      <c r="G1726" s="570">
        <v>128</v>
      </c>
      <c r="H1726" s="570">
        <v>3600</v>
      </c>
      <c r="I1726" s="569"/>
      <c r="J1726" s="121"/>
      <c r="K1726" s="121"/>
      <c r="L1726" s="121"/>
      <c r="M1726" s="570"/>
      <c r="N1726" s="569"/>
      <c r="O1726" s="569"/>
      <c r="P1726" s="569"/>
      <c r="Q1726" s="121"/>
      <c r="R1726" s="121" t="s">
        <v>7214</v>
      </c>
      <c r="S1726" s="121" t="s">
        <v>2716</v>
      </c>
      <c r="T1726" s="121" t="s">
        <v>3091</v>
      </c>
      <c r="U1726" s="121">
        <v>0</v>
      </c>
      <c r="V1726" s="121" t="s">
        <v>2720</v>
      </c>
      <c r="W1726" s="121" t="s">
        <v>2720</v>
      </c>
      <c r="X1726" s="121" t="s">
        <v>2410</v>
      </c>
      <c r="Y1726" s="121" t="s">
        <v>2465</v>
      </c>
      <c r="Z1726" s="121" t="s">
        <v>3155</v>
      </c>
      <c r="AA1726" s="121" t="s">
        <v>3092</v>
      </c>
      <c r="AB1726" s="121" t="s">
        <v>7215</v>
      </c>
      <c r="AC1726" s="121" t="s">
        <v>2103</v>
      </c>
      <c r="AD1726" s="121" t="s">
        <v>2747</v>
      </c>
      <c r="AE1726" s="121" t="s">
        <v>4313</v>
      </c>
      <c r="AF1726" s="121"/>
      <c r="AG1726" s="121"/>
      <c r="AH1726" s="121"/>
      <c r="AI1726" s="551"/>
      <c r="AJ1726" s="551"/>
      <c r="AK1726" s="551"/>
      <c r="AL1726" s="551"/>
      <c r="AM1726" s="551"/>
      <c r="AN1726" s="551"/>
      <c r="AO1726" s="551"/>
      <c r="AP1726" s="551"/>
      <c r="AQ1726" s="551"/>
      <c r="AR1726" s="551"/>
      <c r="AS1726" s="551"/>
      <c r="AT1726" s="551"/>
      <c r="AU1726" s="551"/>
      <c r="AV1726" s="551"/>
      <c r="AW1726" s="551"/>
      <c r="AX1726" s="551"/>
    </row>
    <row r="1727">
      <c r="A1727" s="570" t="s">
        <v>1786</v>
      </c>
      <c r="B1727" s="570" t="s">
        <v>7216</v>
      </c>
      <c r="C1727" s="570" t="s">
        <v>7073</v>
      </c>
      <c r="D1727" s="570" t="s">
        <v>6768</v>
      </c>
      <c r="E1727" s="570" t="s">
        <v>203</v>
      </c>
      <c r="F1727" s="570">
        <v>80</v>
      </c>
      <c r="G1727" s="570">
        <v>128</v>
      </c>
      <c r="H1727" s="570">
        <v>3600</v>
      </c>
      <c r="I1727" s="569"/>
      <c r="J1727" s="121"/>
      <c r="K1727" s="121"/>
      <c r="L1727" s="121"/>
      <c r="M1727" s="570"/>
      <c r="N1727" s="569"/>
      <c r="O1727" s="569"/>
      <c r="P1727" s="569"/>
      <c r="Q1727" s="121"/>
      <c r="R1727" s="121" t="s">
        <v>7217</v>
      </c>
      <c r="S1727" s="121" t="s">
        <v>2716</v>
      </c>
      <c r="T1727" s="121" t="s">
        <v>3091</v>
      </c>
      <c r="U1727" s="121">
        <v>0</v>
      </c>
      <c r="V1727" s="121" t="s">
        <v>2720</v>
      </c>
      <c r="W1727" s="121" t="s">
        <v>2720</v>
      </c>
      <c r="X1727" s="121" t="s">
        <v>2410</v>
      </c>
      <c r="Y1727" s="121" t="s">
        <v>2465</v>
      </c>
      <c r="Z1727" s="121" t="s">
        <v>3155</v>
      </c>
      <c r="AA1727" s="121" t="s">
        <v>3092</v>
      </c>
      <c r="AB1727" s="121" t="s">
        <v>7218</v>
      </c>
      <c r="AC1727" s="121" t="s">
        <v>2103</v>
      </c>
      <c r="AD1727" s="121" t="s">
        <v>2747</v>
      </c>
      <c r="AE1727" s="121" t="s">
        <v>4313</v>
      </c>
      <c r="AF1727" s="121"/>
      <c r="AG1727" s="121"/>
      <c r="AH1727" s="121"/>
      <c r="AI1727" s="551"/>
      <c r="AJ1727" s="551"/>
      <c r="AK1727" s="551"/>
      <c r="AL1727" s="551"/>
      <c r="AM1727" s="551"/>
      <c r="AN1727" s="551"/>
      <c r="AO1727" s="551"/>
      <c r="AP1727" s="551"/>
      <c r="AQ1727" s="551"/>
      <c r="AR1727" s="551"/>
      <c r="AS1727" s="551"/>
      <c r="AT1727" s="551"/>
      <c r="AU1727" s="551"/>
      <c r="AV1727" s="551"/>
      <c r="AW1727" s="551"/>
      <c r="AX1727" s="551"/>
    </row>
    <row r="1728">
      <c r="A1728" s="570" t="s">
        <v>7219</v>
      </c>
      <c r="B1728" s="570" t="s">
        <v>7220</v>
      </c>
      <c r="C1728" s="570" t="s">
        <v>7221</v>
      </c>
      <c r="D1728" s="570" t="s">
        <v>6768</v>
      </c>
      <c r="E1728" s="570" t="s">
        <v>203</v>
      </c>
      <c r="F1728" s="570">
        <v>4</v>
      </c>
      <c r="G1728" s="570">
        <v>24</v>
      </c>
      <c r="H1728" s="570">
        <v>1800</v>
      </c>
      <c r="I1728" s="569"/>
      <c r="J1728" s="121"/>
      <c r="K1728" s="121"/>
      <c r="L1728" s="121"/>
      <c r="M1728" s="570"/>
      <c r="N1728" s="569"/>
      <c r="O1728" s="569"/>
      <c r="P1728" s="569"/>
      <c r="Q1728" s="121"/>
      <c r="R1728" s="121" t="s">
        <v>7220</v>
      </c>
      <c r="S1728" s="121" t="s">
        <v>2742</v>
      </c>
      <c r="T1728" s="121" t="s">
        <v>3163</v>
      </c>
      <c r="U1728" s="121">
        <v>0</v>
      </c>
      <c r="V1728" s="121" t="s">
        <v>3164</v>
      </c>
      <c r="W1728" s="121" t="s">
        <v>2949</v>
      </c>
      <c r="X1728" s="121" t="s">
        <v>2410</v>
      </c>
      <c r="Y1728" s="121" t="s">
        <v>2465</v>
      </c>
      <c r="Z1728" s="121" t="s">
        <v>3155</v>
      </c>
      <c r="AA1728" s="121" t="s">
        <v>3222</v>
      </c>
      <c r="AB1728" s="121" t="s">
        <v>6962</v>
      </c>
      <c r="AC1728" s="121" t="s">
        <v>2103</v>
      </c>
      <c r="AD1728" s="121" t="s">
        <v>3224</v>
      </c>
      <c r="AE1728" s="121" t="s">
        <v>3228</v>
      </c>
      <c r="AF1728" s="121"/>
      <c r="AG1728" s="121"/>
      <c r="AH1728" s="121"/>
      <c r="AI1728" s="551"/>
      <c r="AJ1728" s="551"/>
      <c r="AK1728" s="551"/>
      <c r="AL1728" s="551"/>
      <c r="AM1728" s="551"/>
      <c r="AN1728" s="551"/>
      <c r="AO1728" s="551"/>
      <c r="AP1728" s="551"/>
      <c r="AQ1728" s="551"/>
      <c r="AR1728" s="551"/>
      <c r="AS1728" s="551"/>
      <c r="AT1728" s="551"/>
      <c r="AU1728" s="551"/>
      <c r="AV1728" s="551"/>
      <c r="AW1728" s="551"/>
      <c r="AX1728" s="551"/>
    </row>
    <row r="1729">
      <c r="A1729" s="570" t="s">
        <v>7219</v>
      </c>
      <c r="B1729" s="570" t="s">
        <v>7222</v>
      </c>
      <c r="C1729" s="570" t="s">
        <v>7221</v>
      </c>
      <c r="D1729" s="570" t="s">
        <v>6768</v>
      </c>
      <c r="E1729" s="570" t="s">
        <v>203</v>
      </c>
      <c r="F1729" s="570">
        <v>6</v>
      </c>
      <c r="G1729" s="570">
        <v>36</v>
      </c>
      <c r="H1729" s="570">
        <v>1800</v>
      </c>
      <c r="I1729" s="569"/>
      <c r="J1729" s="121"/>
      <c r="K1729" s="121"/>
      <c r="L1729" s="121"/>
      <c r="M1729" s="570"/>
      <c r="N1729" s="569"/>
      <c r="O1729" s="569"/>
      <c r="P1729" s="569"/>
      <c r="Q1729" s="121"/>
      <c r="R1729" s="121" t="s">
        <v>7222</v>
      </c>
      <c r="S1729" s="121" t="s">
        <v>2742</v>
      </c>
      <c r="T1729" s="121" t="s">
        <v>3163</v>
      </c>
      <c r="U1729" s="121">
        <v>0</v>
      </c>
      <c r="V1729" s="121" t="s">
        <v>3164</v>
      </c>
      <c r="W1729" s="121" t="s">
        <v>2869</v>
      </c>
      <c r="X1729" s="121" t="s">
        <v>2410</v>
      </c>
      <c r="Y1729" s="121" t="s">
        <v>2465</v>
      </c>
      <c r="Z1729" s="121" t="s">
        <v>3155</v>
      </c>
      <c r="AA1729" s="121" t="s">
        <v>3222</v>
      </c>
      <c r="AB1729" s="121" t="s">
        <v>6551</v>
      </c>
      <c r="AC1729" s="121" t="s">
        <v>2103</v>
      </c>
      <c r="AD1729" s="121" t="s">
        <v>3224</v>
      </c>
      <c r="AE1729" s="121" t="s">
        <v>3228</v>
      </c>
      <c r="AF1729" s="121"/>
      <c r="AG1729" s="121"/>
      <c r="AH1729" s="121"/>
      <c r="AI1729" s="551"/>
      <c r="AJ1729" s="551"/>
      <c r="AK1729" s="551"/>
      <c r="AL1729" s="551"/>
      <c r="AM1729" s="551"/>
      <c r="AN1729" s="551"/>
      <c r="AO1729" s="551"/>
      <c r="AP1729" s="551"/>
      <c r="AQ1729" s="551"/>
      <c r="AR1729" s="551"/>
      <c r="AS1729" s="551"/>
      <c r="AT1729" s="551"/>
      <c r="AU1729" s="551"/>
      <c r="AV1729" s="551"/>
      <c r="AW1729" s="551"/>
      <c r="AX1729" s="551"/>
    </row>
    <row r="1730">
      <c r="A1730" s="570" t="s">
        <v>7219</v>
      </c>
      <c r="B1730" s="570" t="s">
        <v>7223</v>
      </c>
      <c r="C1730" s="570" t="s">
        <v>7221</v>
      </c>
      <c r="D1730" s="570" t="s">
        <v>6768</v>
      </c>
      <c r="E1730" s="570" t="s">
        <v>203</v>
      </c>
      <c r="F1730" s="570">
        <v>2</v>
      </c>
      <c r="G1730" s="570">
        <v>251</v>
      </c>
      <c r="H1730" s="570">
        <v>6210</v>
      </c>
      <c r="I1730" s="569"/>
      <c r="J1730" s="121"/>
      <c r="K1730" s="121"/>
      <c r="L1730" s="121"/>
      <c r="M1730" s="570"/>
      <c r="N1730" s="569"/>
      <c r="O1730" s="569"/>
      <c r="P1730" s="569"/>
      <c r="Q1730" s="121"/>
      <c r="R1730" s="121" t="s">
        <v>7224</v>
      </c>
      <c r="S1730" s="121" t="s">
        <v>2716</v>
      </c>
      <c r="T1730" s="121" t="s">
        <v>7225</v>
      </c>
      <c r="U1730" s="121">
        <v>0</v>
      </c>
      <c r="V1730" s="121" t="s">
        <v>6774</v>
      </c>
      <c r="W1730" s="121" t="s">
        <v>2206</v>
      </c>
      <c r="X1730" s="121">
        <v>0</v>
      </c>
      <c r="Y1730" s="121" t="s">
        <v>2465</v>
      </c>
      <c r="Z1730" s="121" t="s">
        <v>3155</v>
      </c>
      <c r="AA1730" s="121" t="s">
        <v>3166</v>
      </c>
      <c r="AB1730" s="121" t="s">
        <v>7226</v>
      </c>
      <c r="AC1730" s="121" t="s">
        <v>2103</v>
      </c>
      <c r="AD1730" s="121" t="s">
        <v>2747</v>
      </c>
      <c r="AE1730" s="121" t="s">
        <v>7227</v>
      </c>
      <c r="AF1730" s="121"/>
      <c r="AG1730" s="121"/>
      <c r="AH1730" s="121"/>
      <c r="AI1730" s="551"/>
      <c r="AJ1730" s="551"/>
      <c r="AK1730" s="551"/>
      <c r="AL1730" s="551"/>
      <c r="AM1730" s="551"/>
      <c r="AN1730" s="551"/>
      <c r="AO1730" s="551"/>
      <c r="AP1730" s="551"/>
      <c r="AQ1730" s="551"/>
      <c r="AR1730" s="551"/>
      <c r="AS1730" s="551"/>
      <c r="AT1730" s="551"/>
      <c r="AU1730" s="551"/>
      <c r="AV1730" s="551"/>
      <c r="AW1730" s="551"/>
      <c r="AX1730" s="551"/>
    </row>
    <row r="1731">
      <c r="A1731" s="570" t="s">
        <v>7219</v>
      </c>
      <c r="B1731" s="570" t="s">
        <v>7228</v>
      </c>
      <c r="C1731" s="570" t="s">
        <v>7221</v>
      </c>
      <c r="D1731" s="570" t="s">
        <v>6768</v>
      </c>
      <c r="E1731" s="570" t="s">
        <v>203</v>
      </c>
      <c r="F1731" s="570">
        <v>2</v>
      </c>
      <c r="G1731" s="570">
        <v>251</v>
      </c>
      <c r="H1731" s="570">
        <v>6210</v>
      </c>
      <c r="I1731" s="569"/>
      <c r="J1731" s="121"/>
      <c r="K1731" s="121"/>
      <c r="L1731" s="121"/>
      <c r="M1731" s="570"/>
      <c r="N1731" s="569"/>
      <c r="O1731" s="569"/>
      <c r="P1731" s="569"/>
      <c r="Q1731" s="121"/>
      <c r="R1731" s="121" t="s">
        <v>7229</v>
      </c>
      <c r="S1731" s="121" t="s">
        <v>2716</v>
      </c>
      <c r="T1731" s="121" t="s">
        <v>7225</v>
      </c>
      <c r="U1731" s="121">
        <v>0</v>
      </c>
      <c r="V1731" s="121" t="s">
        <v>6774</v>
      </c>
      <c r="W1731" s="121" t="s">
        <v>2206</v>
      </c>
      <c r="X1731" s="121">
        <v>0</v>
      </c>
      <c r="Y1731" s="121" t="s">
        <v>2465</v>
      </c>
      <c r="Z1731" s="121" t="s">
        <v>3155</v>
      </c>
      <c r="AA1731" s="121" t="s">
        <v>3166</v>
      </c>
      <c r="AB1731" s="121" t="s">
        <v>7230</v>
      </c>
      <c r="AC1731" s="121" t="s">
        <v>2103</v>
      </c>
      <c r="AD1731" s="121" t="s">
        <v>2747</v>
      </c>
      <c r="AE1731" s="121" t="s">
        <v>7231</v>
      </c>
      <c r="AF1731" s="121"/>
      <c r="AG1731" s="121"/>
      <c r="AH1731" s="121"/>
      <c r="AI1731" s="551"/>
      <c r="AJ1731" s="551"/>
      <c r="AK1731" s="551"/>
      <c r="AL1731" s="551"/>
      <c r="AM1731" s="551"/>
      <c r="AN1731" s="551"/>
      <c r="AO1731" s="551"/>
      <c r="AP1731" s="551"/>
      <c r="AQ1731" s="551"/>
      <c r="AR1731" s="551"/>
      <c r="AS1731" s="551"/>
      <c r="AT1731" s="551"/>
      <c r="AU1731" s="551"/>
      <c r="AV1731" s="551"/>
      <c r="AW1731" s="551"/>
      <c r="AX1731" s="551"/>
    </row>
    <row r="1732">
      <c r="A1732" s="570" t="s">
        <v>7219</v>
      </c>
      <c r="B1732" s="570" t="s">
        <v>7232</v>
      </c>
      <c r="C1732" s="570" t="s">
        <v>7221</v>
      </c>
      <c r="D1732" s="570" t="s">
        <v>6768</v>
      </c>
      <c r="E1732" s="570" t="s">
        <v>203</v>
      </c>
      <c r="F1732" s="570">
        <v>2</v>
      </c>
      <c r="G1732" s="570">
        <v>251</v>
      </c>
      <c r="H1732" s="570">
        <v>6210</v>
      </c>
      <c r="I1732" s="569"/>
      <c r="J1732" s="121"/>
      <c r="K1732" s="121"/>
      <c r="L1732" s="121"/>
      <c r="M1732" s="570"/>
      <c r="N1732" s="569"/>
      <c r="O1732" s="569"/>
      <c r="P1732" s="569"/>
      <c r="Q1732" s="121"/>
      <c r="R1732" s="121" t="s">
        <v>7233</v>
      </c>
      <c r="S1732" s="121" t="s">
        <v>2716</v>
      </c>
      <c r="T1732" s="121" t="s">
        <v>7225</v>
      </c>
      <c r="U1732" s="121">
        <v>0</v>
      </c>
      <c r="V1732" s="121" t="s">
        <v>6774</v>
      </c>
      <c r="W1732" s="121" t="s">
        <v>2206</v>
      </c>
      <c r="X1732" s="121">
        <v>0</v>
      </c>
      <c r="Y1732" s="121" t="s">
        <v>2465</v>
      </c>
      <c r="Z1732" s="121" t="s">
        <v>3155</v>
      </c>
      <c r="AA1732" s="121" t="s">
        <v>3166</v>
      </c>
      <c r="AB1732" s="121" t="s">
        <v>7234</v>
      </c>
      <c r="AC1732" s="121" t="s">
        <v>2103</v>
      </c>
      <c r="AD1732" s="121" t="s">
        <v>2747</v>
      </c>
      <c r="AE1732" s="121" t="s">
        <v>7227</v>
      </c>
      <c r="AF1732" s="121"/>
      <c r="AG1732" s="121"/>
      <c r="AH1732" s="121"/>
      <c r="AI1732" s="551"/>
      <c r="AJ1732" s="551"/>
      <c r="AK1732" s="551"/>
      <c r="AL1732" s="551"/>
      <c r="AM1732" s="551"/>
      <c r="AN1732" s="551"/>
      <c r="AO1732" s="551"/>
      <c r="AP1732" s="551"/>
      <c r="AQ1732" s="551"/>
      <c r="AR1732" s="551"/>
      <c r="AS1732" s="551"/>
      <c r="AT1732" s="551"/>
      <c r="AU1732" s="551"/>
      <c r="AV1732" s="551"/>
      <c r="AW1732" s="551"/>
      <c r="AX1732" s="551"/>
    </row>
    <row r="1733">
      <c r="A1733" s="570" t="s">
        <v>7219</v>
      </c>
      <c r="B1733" s="570" t="s">
        <v>7235</v>
      </c>
      <c r="C1733" s="570" t="s">
        <v>7221</v>
      </c>
      <c r="D1733" s="570" t="s">
        <v>6768</v>
      </c>
      <c r="E1733" s="570" t="s">
        <v>203</v>
      </c>
      <c r="F1733" s="570">
        <v>2</v>
      </c>
      <c r="G1733" s="570">
        <v>125</v>
      </c>
      <c r="H1733" s="570" t="s">
        <v>7236</v>
      </c>
      <c r="I1733" s="569"/>
      <c r="J1733" s="121"/>
      <c r="K1733" s="121"/>
      <c r="L1733" s="121"/>
      <c r="M1733" s="570"/>
      <c r="N1733" s="569"/>
      <c r="O1733" s="569"/>
      <c r="P1733" s="569"/>
      <c r="Q1733" s="121"/>
      <c r="R1733" s="121" t="s">
        <v>7237</v>
      </c>
      <c r="S1733" s="121" t="s">
        <v>2716</v>
      </c>
      <c r="T1733" s="121" t="s">
        <v>6773</v>
      </c>
      <c r="U1733" s="121">
        <v>0</v>
      </c>
      <c r="V1733" s="121" t="s">
        <v>6774</v>
      </c>
      <c r="W1733" s="121" t="s">
        <v>2720</v>
      </c>
      <c r="X1733" s="121">
        <v>0</v>
      </c>
      <c r="Y1733" s="121" t="s">
        <v>2465</v>
      </c>
      <c r="Z1733" s="121" t="s">
        <v>3155</v>
      </c>
      <c r="AA1733" s="121" t="s">
        <v>3222</v>
      </c>
      <c r="AB1733" s="121" t="s">
        <v>7238</v>
      </c>
      <c r="AC1733" s="121" t="s">
        <v>2103</v>
      </c>
      <c r="AD1733" s="121" t="s">
        <v>3224</v>
      </c>
      <c r="AE1733" s="121" t="s">
        <v>7239</v>
      </c>
      <c r="AF1733" s="121"/>
      <c r="AG1733" s="121"/>
      <c r="AH1733" s="121"/>
      <c r="AI1733" s="551"/>
      <c r="AJ1733" s="551"/>
      <c r="AK1733" s="551"/>
      <c r="AL1733" s="551"/>
      <c r="AM1733" s="551"/>
      <c r="AN1733" s="551"/>
      <c r="AO1733" s="551"/>
      <c r="AP1733" s="551"/>
      <c r="AQ1733" s="551"/>
      <c r="AR1733" s="551"/>
      <c r="AS1733" s="551"/>
      <c r="AT1733" s="551"/>
      <c r="AU1733" s="551"/>
      <c r="AV1733" s="551"/>
      <c r="AW1733" s="551"/>
      <c r="AX1733" s="551"/>
    </row>
    <row r="1734">
      <c r="A1734" s="570" t="s">
        <v>7219</v>
      </c>
      <c r="B1734" s="570" t="s">
        <v>7240</v>
      </c>
      <c r="C1734" s="570" t="s">
        <v>7221</v>
      </c>
      <c r="D1734" s="570" t="s">
        <v>6768</v>
      </c>
      <c r="E1734" s="570" t="s">
        <v>203</v>
      </c>
      <c r="F1734" s="570">
        <v>2</v>
      </c>
      <c r="G1734" s="570">
        <v>188</v>
      </c>
      <c r="H1734" s="570" t="s">
        <v>7236</v>
      </c>
      <c r="I1734" s="569"/>
      <c r="J1734" s="121"/>
      <c r="K1734" s="121"/>
      <c r="L1734" s="121"/>
      <c r="M1734" s="570"/>
      <c r="N1734" s="569"/>
      <c r="O1734" s="569"/>
      <c r="P1734" s="569"/>
      <c r="Q1734" s="121"/>
      <c r="R1734" s="121" t="s">
        <v>7241</v>
      </c>
      <c r="S1734" s="121" t="s">
        <v>2716</v>
      </c>
      <c r="T1734" s="121" t="s">
        <v>6773</v>
      </c>
      <c r="U1734" s="121">
        <v>0</v>
      </c>
      <c r="V1734" s="121" t="s">
        <v>6774</v>
      </c>
      <c r="W1734" s="121" t="s">
        <v>2720</v>
      </c>
      <c r="X1734" s="121">
        <v>0</v>
      </c>
      <c r="Y1734" s="121" t="s">
        <v>2465</v>
      </c>
      <c r="Z1734" s="121" t="s">
        <v>3155</v>
      </c>
      <c r="AA1734" s="121" t="s">
        <v>3222</v>
      </c>
      <c r="AB1734" s="121" t="s">
        <v>7242</v>
      </c>
      <c r="AC1734" s="121" t="s">
        <v>2103</v>
      </c>
      <c r="AD1734" s="121" t="s">
        <v>3224</v>
      </c>
      <c r="AE1734" s="121" t="s">
        <v>7239</v>
      </c>
      <c r="AF1734" s="121"/>
      <c r="AG1734" s="121"/>
      <c r="AH1734" s="121"/>
      <c r="AI1734" s="551"/>
      <c r="AJ1734" s="551"/>
      <c r="AK1734" s="551"/>
      <c r="AL1734" s="551"/>
      <c r="AM1734" s="551"/>
      <c r="AN1734" s="551"/>
      <c r="AO1734" s="551"/>
      <c r="AP1734" s="551"/>
      <c r="AQ1734" s="551"/>
      <c r="AR1734" s="551"/>
      <c r="AS1734" s="551"/>
      <c r="AT1734" s="551"/>
      <c r="AU1734" s="551"/>
      <c r="AV1734" s="551"/>
      <c r="AW1734" s="551"/>
      <c r="AX1734" s="551"/>
    </row>
    <row r="1735">
      <c r="A1735" s="570" t="s">
        <v>7219</v>
      </c>
      <c r="B1735" s="570" t="s">
        <v>7243</v>
      </c>
      <c r="C1735" s="570" t="s">
        <v>7221</v>
      </c>
      <c r="D1735" s="570" t="s">
        <v>6768</v>
      </c>
      <c r="E1735" s="570" t="s">
        <v>203</v>
      </c>
      <c r="F1735" s="570">
        <v>2</v>
      </c>
      <c r="G1735" s="570">
        <v>125</v>
      </c>
      <c r="H1735" s="570" t="s">
        <v>7236</v>
      </c>
      <c r="I1735" s="569"/>
      <c r="J1735" s="121"/>
      <c r="K1735" s="121"/>
      <c r="L1735" s="121"/>
      <c r="M1735" s="570"/>
      <c r="N1735" s="569"/>
      <c r="O1735" s="569"/>
      <c r="P1735" s="569"/>
      <c r="Q1735" s="121"/>
      <c r="R1735" s="121" t="s">
        <v>7244</v>
      </c>
      <c r="S1735" s="121" t="s">
        <v>2716</v>
      </c>
      <c r="T1735" s="121" t="s">
        <v>6773</v>
      </c>
      <c r="U1735" s="121">
        <v>0</v>
      </c>
      <c r="V1735" s="121" t="s">
        <v>6774</v>
      </c>
      <c r="W1735" s="121" t="s">
        <v>2720</v>
      </c>
      <c r="X1735" s="121">
        <v>0</v>
      </c>
      <c r="Y1735" s="121" t="s">
        <v>2465</v>
      </c>
      <c r="Z1735" s="121" t="s">
        <v>3155</v>
      </c>
      <c r="AA1735" s="121" t="s">
        <v>3222</v>
      </c>
      <c r="AB1735" s="121" t="s">
        <v>7245</v>
      </c>
      <c r="AC1735" s="121" t="s">
        <v>2103</v>
      </c>
      <c r="AD1735" s="121" t="s">
        <v>3224</v>
      </c>
      <c r="AE1735" s="121" t="s">
        <v>7239</v>
      </c>
      <c r="AF1735" s="121"/>
      <c r="AG1735" s="121"/>
      <c r="AH1735" s="121"/>
      <c r="AI1735" s="551"/>
      <c r="AJ1735" s="551"/>
      <c r="AK1735" s="551"/>
      <c r="AL1735" s="551"/>
      <c r="AM1735" s="551"/>
      <c r="AN1735" s="551"/>
      <c r="AO1735" s="551"/>
      <c r="AP1735" s="551"/>
      <c r="AQ1735" s="551"/>
      <c r="AR1735" s="551"/>
      <c r="AS1735" s="551"/>
      <c r="AT1735" s="551"/>
      <c r="AU1735" s="551"/>
      <c r="AV1735" s="551"/>
      <c r="AW1735" s="551"/>
      <c r="AX1735" s="551"/>
    </row>
    <row r="1736">
      <c r="A1736" s="570" t="s">
        <v>7219</v>
      </c>
      <c r="B1736" s="570" t="s">
        <v>7246</v>
      </c>
      <c r="C1736" s="570" t="s">
        <v>7221</v>
      </c>
      <c r="D1736" s="570" t="s">
        <v>6768</v>
      </c>
      <c r="E1736" s="570" t="s">
        <v>203</v>
      </c>
      <c r="F1736" s="570">
        <v>2</v>
      </c>
      <c r="G1736" s="570">
        <v>125</v>
      </c>
      <c r="H1736" s="570" t="s">
        <v>7236</v>
      </c>
      <c r="I1736" s="569"/>
      <c r="J1736" s="121"/>
      <c r="K1736" s="121"/>
      <c r="L1736" s="121"/>
      <c r="M1736" s="570"/>
      <c r="N1736" s="569"/>
      <c r="O1736" s="569"/>
      <c r="P1736" s="569"/>
      <c r="Q1736" s="121"/>
      <c r="R1736" s="121" t="s">
        <v>7247</v>
      </c>
      <c r="S1736" s="121" t="s">
        <v>2716</v>
      </c>
      <c r="T1736" s="121" t="s">
        <v>6773</v>
      </c>
      <c r="U1736" s="121">
        <v>0</v>
      </c>
      <c r="V1736" s="121" t="s">
        <v>6774</v>
      </c>
      <c r="W1736" s="121" t="s">
        <v>2720</v>
      </c>
      <c r="X1736" s="121">
        <v>0</v>
      </c>
      <c r="Y1736" s="121" t="s">
        <v>2465</v>
      </c>
      <c r="Z1736" s="121" t="s">
        <v>3155</v>
      </c>
      <c r="AA1736" s="121" t="s">
        <v>3222</v>
      </c>
      <c r="AB1736" s="121" t="s">
        <v>7248</v>
      </c>
      <c r="AC1736" s="121" t="s">
        <v>2103</v>
      </c>
      <c r="AD1736" s="121" t="s">
        <v>3224</v>
      </c>
      <c r="AE1736" s="121" t="s">
        <v>7249</v>
      </c>
      <c r="AF1736" s="121"/>
      <c r="AG1736" s="121"/>
      <c r="AH1736" s="121"/>
      <c r="AI1736" s="551"/>
      <c r="AJ1736" s="551"/>
      <c r="AK1736" s="551"/>
      <c r="AL1736" s="551"/>
      <c r="AM1736" s="551"/>
      <c r="AN1736" s="551"/>
      <c r="AO1736" s="551"/>
      <c r="AP1736" s="551"/>
      <c r="AQ1736" s="551"/>
      <c r="AR1736" s="551"/>
      <c r="AS1736" s="551"/>
      <c r="AT1736" s="551"/>
      <c r="AU1736" s="551"/>
      <c r="AV1736" s="551"/>
      <c r="AW1736" s="551"/>
      <c r="AX1736" s="551"/>
    </row>
    <row r="1737">
      <c r="A1737" s="570" t="s">
        <v>7250</v>
      </c>
      <c r="B1737" s="570" t="s">
        <v>7251</v>
      </c>
      <c r="C1737" s="570" t="s">
        <v>204</v>
      </c>
      <c r="D1737" s="570" t="s">
        <v>7252</v>
      </c>
      <c r="E1737" s="570" t="s">
        <v>203</v>
      </c>
      <c r="F1737" s="570">
        <v>12</v>
      </c>
      <c r="G1737" s="570">
        <v>64</v>
      </c>
      <c r="H1737" s="570">
        <v>460</v>
      </c>
      <c r="I1737" s="569"/>
      <c r="J1737" s="121"/>
      <c r="K1737" s="121"/>
      <c r="L1737" s="121"/>
      <c r="M1737" s="570"/>
      <c r="N1737" s="569"/>
      <c r="O1737" s="569"/>
      <c r="P1737" s="569"/>
      <c r="Q1737" s="121"/>
      <c r="R1737" s="121" t="s">
        <v>7251</v>
      </c>
      <c r="S1737" s="121" t="s">
        <v>2742</v>
      </c>
      <c r="T1737" s="121" t="s">
        <v>2766</v>
      </c>
      <c r="U1737" s="121">
        <v>0</v>
      </c>
      <c r="V1737" s="121" t="s">
        <v>6823</v>
      </c>
      <c r="W1737" s="121" t="s">
        <v>2767</v>
      </c>
      <c r="X1737" s="121" t="s">
        <v>2410</v>
      </c>
      <c r="Y1737" s="121" t="s">
        <v>2465</v>
      </c>
      <c r="Z1737" s="121" t="s">
        <v>2744</v>
      </c>
      <c r="AA1737" s="121" t="s">
        <v>3822</v>
      </c>
      <c r="AB1737" s="121" t="s">
        <v>7253</v>
      </c>
      <c r="AC1737" s="121" t="s">
        <v>2103</v>
      </c>
      <c r="AD1737" s="121" t="s">
        <v>2747</v>
      </c>
      <c r="AE1737" s="121" t="s">
        <v>3614</v>
      </c>
      <c r="AF1737" s="121"/>
      <c r="AG1737" s="121"/>
      <c r="AH1737" s="121"/>
      <c r="AI1737" s="551"/>
      <c r="AJ1737" s="551"/>
      <c r="AK1737" s="551"/>
      <c r="AL1737" s="551"/>
      <c r="AM1737" s="551"/>
      <c r="AN1737" s="551"/>
      <c r="AO1737" s="551"/>
      <c r="AP1737" s="551"/>
      <c r="AQ1737" s="551"/>
      <c r="AR1737" s="551"/>
      <c r="AS1737" s="551"/>
      <c r="AT1737" s="551"/>
      <c r="AU1737" s="551"/>
      <c r="AV1737" s="551"/>
      <c r="AW1737" s="551"/>
      <c r="AX1737" s="551"/>
    </row>
    <row r="1738">
      <c r="A1738" s="570" t="s">
        <v>7250</v>
      </c>
      <c r="B1738" s="570" t="s">
        <v>7254</v>
      </c>
      <c r="C1738" s="570" t="s">
        <v>204</v>
      </c>
      <c r="D1738" s="570" t="s">
        <v>7252</v>
      </c>
      <c r="E1738" s="570" t="s">
        <v>203</v>
      </c>
      <c r="F1738" s="570">
        <v>12</v>
      </c>
      <c r="G1738" s="570">
        <v>64</v>
      </c>
      <c r="H1738" s="570">
        <v>460</v>
      </c>
      <c r="I1738" s="569"/>
      <c r="J1738" s="121"/>
      <c r="K1738" s="121"/>
      <c r="L1738" s="121"/>
      <c r="M1738" s="570"/>
      <c r="N1738" s="569"/>
      <c r="O1738" s="569"/>
      <c r="P1738" s="569"/>
      <c r="Q1738" s="121"/>
      <c r="R1738" s="121" t="s">
        <v>7254</v>
      </c>
      <c r="S1738" s="121" t="s">
        <v>2742</v>
      </c>
      <c r="T1738" s="121" t="s">
        <v>3960</v>
      </c>
      <c r="U1738" s="121">
        <v>0</v>
      </c>
      <c r="V1738" s="121" t="s">
        <v>6823</v>
      </c>
      <c r="W1738" s="121" t="s">
        <v>2969</v>
      </c>
      <c r="X1738" s="121" t="s">
        <v>2410</v>
      </c>
      <c r="Y1738" s="121" t="s">
        <v>2465</v>
      </c>
      <c r="Z1738" s="121" t="s">
        <v>3155</v>
      </c>
      <c r="AA1738" s="121" t="s">
        <v>3092</v>
      </c>
      <c r="AB1738" s="121" t="s">
        <v>7255</v>
      </c>
      <c r="AC1738" s="121" t="s">
        <v>2103</v>
      </c>
      <c r="AD1738" s="121" t="s">
        <v>2747</v>
      </c>
      <c r="AE1738" s="121" t="s">
        <v>3376</v>
      </c>
      <c r="AF1738" s="121"/>
      <c r="AG1738" s="121"/>
      <c r="AH1738" s="121"/>
      <c r="AI1738" s="551"/>
      <c r="AJ1738" s="551"/>
      <c r="AK1738" s="551"/>
      <c r="AL1738" s="551"/>
      <c r="AM1738" s="551"/>
      <c r="AN1738" s="551"/>
      <c r="AO1738" s="551"/>
      <c r="AP1738" s="551"/>
      <c r="AQ1738" s="551"/>
      <c r="AR1738" s="551"/>
      <c r="AS1738" s="551"/>
      <c r="AT1738" s="551"/>
      <c r="AU1738" s="551"/>
      <c r="AV1738" s="551"/>
      <c r="AW1738" s="551"/>
      <c r="AX1738" s="551"/>
    </row>
    <row r="1739">
      <c r="A1739" s="570" t="s">
        <v>7250</v>
      </c>
      <c r="B1739" s="570" t="s">
        <v>7256</v>
      </c>
      <c r="C1739" s="570" t="s">
        <v>204</v>
      </c>
      <c r="D1739" s="570" t="s">
        <v>7252</v>
      </c>
      <c r="E1739" s="570" t="s">
        <v>203</v>
      </c>
      <c r="F1739" s="570">
        <v>12</v>
      </c>
      <c r="G1739" s="570">
        <v>64</v>
      </c>
      <c r="H1739" s="570">
        <v>660</v>
      </c>
      <c r="I1739" s="569"/>
      <c r="J1739" s="121"/>
      <c r="K1739" s="121"/>
      <c r="L1739" s="121"/>
      <c r="M1739" s="570"/>
      <c r="N1739" s="569"/>
      <c r="O1739" s="569"/>
      <c r="P1739" s="569"/>
      <c r="Q1739" s="121"/>
      <c r="R1739" s="121" t="s">
        <v>7256</v>
      </c>
      <c r="S1739" s="121" t="s">
        <v>2742</v>
      </c>
      <c r="T1739" s="121" t="s">
        <v>3960</v>
      </c>
      <c r="U1739" s="121">
        <v>0</v>
      </c>
      <c r="V1739" s="121" t="s">
        <v>6823</v>
      </c>
      <c r="W1739" s="121" t="s">
        <v>2869</v>
      </c>
      <c r="X1739" s="121" t="s">
        <v>2410</v>
      </c>
      <c r="Y1739" s="121" t="s">
        <v>2465</v>
      </c>
      <c r="Z1739" s="121" t="s">
        <v>2744</v>
      </c>
      <c r="AA1739" s="121" t="s">
        <v>2751</v>
      </c>
      <c r="AB1739" s="121" t="s">
        <v>4340</v>
      </c>
      <c r="AC1739" s="121" t="s">
        <v>2103</v>
      </c>
      <c r="AD1739" s="121" t="s">
        <v>2747</v>
      </c>
      <c r="AE1739" s="121" t="s">
        <v>3049</v>
      </c>
      <c r="AF1739" s="121"/>
      <c r="AG1739" s="121"/>
      <c r="AH1739" s="121"/>
      <c r="AI1739" s="551"/>
      <c r="AJ1739" s="551"/>
      <c r="AK1739" s="551"/>
      <c r="AL1739" s="551"/>
      <c r="AM1739" s="551"/>
      <c r="AN1739" s="551"/>
      <c r="AO1739" s="551"/>
      <c r="AP1739" s="551"/>
      <c r="AQ1739" s="551"/>
      <c r="AR1739" s="551"/>
      <c r="AS1739" s="551"/>
      <c r="AT1739" s="551"/>
      <c r="AU1739" s="551"/>
      <c r="AV1739" s="551"/>
      <c r="AW1739" s="551"/>
      <c r="AX1739" s="551"/>
    </row>
    <row r="1740">
      <c r="A1740" s="570" t="s">
        <v>7250</v>
      </c>
      <c r="B1740" s="570" t="s">
        <v>7257</v>
      </c>
      <c r="C1740" s="570" t="s">
        <v>204</v>
      </c>
      <c r="D1740" s="570" t="s">
        <v>7252</v>
      </c>
      <c r="E1740" s="570" t="s">
        <v>203</v>
      </c>
      <c r="F1740" s="570">
        <v>12</v>
      </c>
      <c r="G1740" s="570">
        <v>64</v>
      </c>
      <c r="H1740" s="570">
        <v>360</v>
      </c>
      <c r="I1740" s="569"/>
      <c r="J1740" s="121"/>
      <c r="K1740" s="121"/>
      <c r="L1740" s="121"/>
      <c r="M1740" s="570"/>
      <c r="N1740" s="569"/>
      <c r="O1740" s="569"/>
      <c r="P1740" s="569"/>
      <c r="Q1740" s="121"/>
      <c r="R1740" s="121" t="s">
        <v>7257</v>
      </c>
      <c r="S1740" s="121" t="s">
        <v>2742</v>
      </c>
      <c r="T1740" s="121" t="s">
        <v>3960</v>
      </c>
      <c r="U1740" s="121">
        <v>0</v>
      </c>
      <c r="V1740" s="121" t="s">
        <v>6823</v>
      </c>
      <c r="W1740" s="121" t="s">
        <v>2969</v>
      </c>
      <c r="X1740" s="121" t="s">
        <v>2410</v>
      </c>
      <c r="Y1740" s="121" t="s">
        <v>2465</v>
      </c>
      <c r="Z1740" s="121" t="s">
        <v>3155</v>
      </c>
      <c r="AA1740" s="121" t="s">
        <v>3092</v>
      </c>
      <c r="AB1740" s="121" t="s">
        <v>7258</v>
      </c>
      <c r="AC1740" s="121" t="s">
        <v>2103</v>
      </c>
      <c r="AD1740" s="121" t="s">
        <v>2747</v>
      </c>
      <c r="AE1740" s="121" t="s">
        <v>3376</v>
      </c>
      <c r="AF1740" s="121"/>
      <c r="AG1740" s="121"/>
      <c r="AH1740" s="121"/>
      <c r="AI1740" s="551"/>
      <c r="AJ1740" s="551"/>
      <c r="AK1740" s="551"/>
      <c r="AL1740" s="551"/>
      <c r="AM1740" s="551"/>
      <c r="AN1740" s="551"/>
      <c r="AO1740" s="551"/>
      <c r="AP1740" s="551"/>
      <c r="AQ1740" s="551"/>
      <c r="AR1740" s="551"/>
      <c r="AS1740" s="551"/>
      <c r="AT1740" s="551"/>
      <c r="AU1740" s="551"/>
      <c r="AV1740" s="551"/>
      <c r="AW1740" s="551"/>
      <c r="AX1740" s="551"/>
    </row>
    <row r="1741">
      <c r="A1741" s="570" t="s">
        <v>7250</v>
      </c>
      <c r="B1741" s="570" t="s">
        <v>7259</v>
      </c>
      <c r="C1741" s="570" t="s">
        <v>204</v>
      </c>
      <c r="D1741" s="570" t="s">
        <v>7252</v>
      </c>
      <c r="E1741" s="570" t="s">
        <v>203</v>
      </c>
      <c r="F1741" s="570">
        <v>12</v>
      </c>
      <c r="G1741" s="570">
        <v>64</v>
      </c>
      <c r="H1741" s="570">
        <v>360</v>
      </c>
      <c r="I1741" s="569"/>
      <c r="J1741" s="121"/>
      <c r="K1741" s="121"/>
      <c r="L1741" s="121"/>
      <c r="M1741" s="570"/>
      <c r="N1741" s="569"/>
      <c r="O1741" s="569"/>
      <c r="P1741" s="569"/>
      <c r="Q1741" s="121"/>
      <c r="R1741" s="121" t="s">
        <v>7259</v>
      </c>
      <c r="S1741" s="121" t="s">
        <v>2742</v>
      </c>
      <c r="T1741" s="121" t="s">
        <v>3960</v>
      </c>
      <c r="U1741" s="121">
        <v>0</v>
      </c>
      <c r="V1741" s="121" t="s">
        <v>6823</v>
      </c>
      <c r="W1741" s="121" t="s">
        <v>2949</v>
      </c>
      <c r="X1741" s="121" t="s">
        <v>2410</v>
      </c>
      <c r="Y1741" s="121" t="s">
        <v>2465</v>
      </c>
      <c r="Z1741" s="121" t="s">
        <v>2744</v>
      </c>
      <c r="AA1741" s="121" t="s">
        <v>2751</v>
      </c>
      <c r="AB1741" s="121" t="s">
        <v>7260</v>
      </c>
      <c r="AC1741" s="121" t="s">
        <v>2103</v>
      </c>
      <c r="AD1741" s="121" t="s">
        <v>2747</v>
      </c>
      <c r="AE1741" s="121" t="s">
        <v>3049</v>
      </c>
      <c r="AF1741" s="121"/>
      <c r="AG1741" s="121"/>
      <c r="AH1741" s="121"/>
      <c r="AI1741" s="551"/>
      <c r="AJ1741" s="551"/>
      <c r="AK1741" s="551"/>
      <c r="AL1741" s="551"/>
      <c r="AM1741" s="551"/>
      <c r="AN1741" s="551"/>
      <c r="AO1741" s="551"/>
      <c r="AP1741" s="551"/>
      <c r="AQ1741" s="551"/>
      <c r="AR1741" s="551"/>
      <c r="AS1741" s="551"/>
      <c r="AT1741" s="551"/>
      <c r="AU1741" s="551"/>
      <c r="AV1741" s="551"/>
      <c r="AW1741" s="551"/>
      <c r="AX1741" s="551"/>
    </row>
    <row r="1742">
      <c r="A1742" s="570" t="s">
        <v>7250</v>
      </c>
      <c r="B1742" s="570" t="s">
        <v>7261</v>
      </c>
      <c r="C1742" s="570" t="s">
        <v>204</v>
      </c>
      <c r="D1742" s="570" t="s">
        <v>7252</v>
      </c>
      <c r="E1742" s="570" t="s">
        <v>203</v>
      </c>
      <c r="F1742" s="570">
        <v>12</v>
      </c>
      <c r="G1742" s="570">
        <v>64</v>
      </c>
      <c r="H1742" s="570">
        <v>260</v>
      </c>
      <c r="I1742" s="569"/>
      <c r="J1742" s="121"/>
      <c r="K1742" s="121"/>
      <c r="L1742" s="121"/>
      <c r="M1742" s="570"/>
      <c r="N1742" s="569"/>
      <c r="O1742" s="569"/>
      <c r="P1742" s="569"/>
      <c r="Q1742" s="121"/>
      <c r="R1742" s="121" t="s">
        <v>7261</v>
      </c>
      <c r="S1742" s="121" t="s">
        <v>2742</v>
      </c>
      <c r="T1742" s="121" t="s">
        <v>3960</v>
      </c>
      <c r="U1742" s="121">
        <v>0</v>
      </c>
      <c r="V1742" s="121" t="s">
        <v>6823</v>
      </c>
      <c r="W1742" s="121" t="s">
        <v>2969</v>
      </c>
      <c r="X1742" s="121" t="s">
        <v>2410</v>
      </c>
      <c r="Y1742" s="121" t="s">
        <v>2465</v>
      </c>
      <c r="Z1742" s="121" t="s">
        <v>3155</v>
      </c>
      <c r="AA1742" s="121" t="s">
        <v>3092</v>
      </c>
      <c r="AB1742" s="121" t="s">
        <v>7255</v>
      </c>
      <c r="AC1742" s="121" t="s">
        <v>2103</v>
      </c>
      <c r="AD1742" s="121" t="s">
        <v>2747</v>
      </c>
      <c r="AE1742" s="121" t="s">
        <v>3376</v>
      </c>
      <c r="AF1742" s="121"/>
      <c r="AG1742" s="121"/>
      <c r="AH1742" s="121"/>
      <c r="AI1742" s="551"/>
      <c r="AJ1742" s="551"/>
      <c r="AK1742" s="551"/>
      <c r="AL1742" s="551"/>
      <c r="AM1742" s="551"/>
      <c r="AN1742" s="551"/>
      <c r="AO1742" s="551"/>
      <c r="AP1742" s="551"/>
      <c r="AQ1742" s="551"/>
      <c r="AR1742" s="551"/>
      <c r="AS1742" s="551"/>
      <c r="AT1742" s="551"/>
      <c r="AU1742" s="551"/>
      <c r="AV1742" s="551"/>
      <c r="AW1742" s="551"/>
      <c r="AX1742" s="551"/>
    </row>
    <row r="1743">
      <c r="A1743" s="570" t="s">
        <v>7250</v>
      </c>
      <c r="B1743" s="570" t="s">
        <v>7262</v>
      </c>
      <c r="C1743" s="570" t="s">
        <v>204</v>
      </c>
      <c r="D1743" s="570" t="s">
        <v>7252</v>
      </c>
      <c r="E1743" s="570" t="s">
        <v>203</v>
      </c>
      <c r="F1743" s="570">
        <v>12</v>
      </c>
      <c r="G1743" s="570">
        <v>64</v>
      </c>
      <c r="H1743" s="570">
        <v>460</v>
      </c>
      <c r="I1743" s="569"/>
      <c r="J1743" s="121"/>
      <c r="K1743" s="121"/>
      <c r="L1743" s="121"/>
      <c r="M1743" s="570"/>
      <c r="N1743" s="569"/>
      <c r="O1743" s="569"/>
      <c r="P1743" s="569"/>
      <c r="Q1743" s="121"/>
      <c r="R1743" s="121" t="s">
        <v>7262</v>
      </c>
      <c r="S1743" s="121" t="s">
        <v>2742</v>
      </c>
      <c r="T1743" s="121" t="s">
        <v>3960</v>
      </c>
      <c r="U1743" s="121">
        <v>0</v>
      </c>
      <c r="V1743" s="121" t="s">
        <v>6823</v>
      </c>
      <c r="W1743" s="121" t="s">
        <v>2767</v>
      </c>
      <c r="X1743" s="121" t="s">
        <v>2410</v>
      </c>
      <c r="Y1743" s="121" t="s">
        <v>2465</v>
      </c>
      <c r="Z1743" s="121" t="s">
        <v>2744</v>
      </c>
      <c r="AA1743" s="121" t="s">
        <v>3822</v>
      </c>
      <c r="AB1743" s="121" t="s">
        <v>7253</v>
      </c>
      <c r="AC1743" s="121" t="s">
        <v>2103</v>
      </c>
      <c r="AD1743" s="121" t="s">
        <v>2747</v>
      </c>
      <c r="AE1743" s="121" t="s">
        <v>3614</v>
      </c>
      <c r="AF1743" s="121"/>
      <c r="AG1743" s="121"/>
      <c r="AH1743" s="121"/>
      <c r="AI1743" s="551"/>
      <c r="AJ1743" s="551"/>
      <c r="AK1743" s="551"/>
      <c r="AL1743" s="551"/>
      <c r="AM1743" s="551"/>
      <c r="AN1743" s="551"/>
      <c r="AO1743" s="551"/>
      <c r="AP1743" s="551"/>
      <c r="AQ1743" s="551"/>
      <c r="AR1743" s="551"/>
      <c r="AS1743" s="551"/>
      <c r="AT1743" s="551"/>
      <c r="AU1743" s="551"/>
      <c r="AV1743" s="551"/>
      <c r="AW1743" s="551"/>
      <c r="AX1743" s="551"/>
    </row>
    <row r="1744">
      <c r="A1744" s="570" t="s">
        <v>7250</v>
      </c>
      <c r="B1744" s="570" t="s">
        <v>7263</v>
      </c>
      <c r="C1744" s="570" t="s">
        <v>204</v>
      </c>
      <c r="D1744" s="570" t="s">
        <v>7252</v>
      </c>
      <c r="E1744" s="570" t="s">
        <v>203</v>
      </c>
      <c r="F1744" s="570">
        <v>12</v>
      </c>
      <c r="G1744" s="570">
        <v>64</v>
      </c>
      <c r="H1744" s="570">
        <v>460</v>
      </c>
      <c r="I1744" s="569"/>
      <c r="J1744" s="121"/>
      <c r="K1744" s="121"/>
      <c r="L1744" s="121"/>
      <c r="M1744" s="570"/>
      <c r="N1744" s="569"/>
      <c r="O1744" s="569"/>
      <c r="P1744" s="569"/>
      <c r="Q1744" s="121"/>
      <c r="R1744" s="121" t="s">
        <v>7263</v>
      </c>
      <c r="S1744" s="121" t="s">
        <v>2742</v>
      </c>
      <c r="T1744" s="121" t="s">
        <v>3801</v>
      </c>
      <c r="U1744" s="121">
        <v>0</v>
      </c>
      <c r="V1744" s="121" t="s">
        <v>6823</v>
      </c>
      <c r="W1744" s="121" t="s">
        <v>2950</v>
      </c>
      <c r="X1744" s="121" t="s">
        <v>2410</v>
      </c>
      <c r="Y1744" s="121" t="s">
        <v>2465</v>
      </c>
      <c r="Z1744" s="121" t="s">
        <v>2744</v>
      </c>
      <c r="AA1744" s="121" t="s">
        <v>2751</v>
      </c>
      <c r="AB1744" s="121" t="s">
        <v>7264</v>
      </c>
      <c r="AC1744" s="121" t="s">
        <v>2103</v>
      </c>
      <c r="AD1744" s="121" t="s">
        <v>2747</v>
      </c>
      <c r="AE1744" s="121" t="s">
        <v>3063</v>
      </c>
      <c r="AF1744" s="121"/>
      <c r="AG1744" s="121"/>
      <c r="AH1744" s="121"/>
      <c r="AI1744" s="551"/>
      <c r="AJ1744" s="551"/>
      <c r="AK1744" s="551"/>
      <c r="AL1744" s="551"/>
      <c r="AM1744" s="551"/>
      <c r="AN1744" s="551"/>
      <c r="AO1744" s="551"/>
      <c r="AP1744" s="551"/>
      <c r="AQ1744" s="551"/>
      <c r="AR1744" s="551"/>
      <c r="AS1744" s="551"/>
      <c r="AT1744" s="551"/>
      <c r="AU1744" s="551"/>
      <c r="AV1744" s="551"/>
      <c r="AW1744" s="551"/>
      <c r="AX1744" s="551"/>
    </row>
    <row r="1745">
      <c r="A1745" s="570" t="s">
        <v>7250</v>
      </c>
      <c r="B1745" s="570" t="s">
        <v>7265</v>
      </c>
      <c r="C1745" s="570" t="s">
        <v>204</v>
      </c>
      <c r="D1745" s="570" t="s">
        <v>7252</v>
      </c>
      <c r="E1745" s="570" t="s">
        <v>203</v>
      </c>
      <c r="F1745" s="570">
        <v>18</v>
      </c>
      <c r="G1745" s="570">
        <v>128</v>
      </c>
      <c r="H1745" s="570">
        <v>1010</v>
      </c>
      <c r="I1745" s="569"/>
      <c r="J1745" s="121"/>
      <c r="K1745" s="121"/>
      <c r="L1745" s="121"/>
      <c r="M1745" s="570"/>
      <c r="N1745" s="569"/>
      <c r="O1745" s="569"/>
      <c r="P1745" s="569"/>
      <c r="Q1745" s="121"/>
      <c r="R1745" s="121" t="s">
        <v>7266</v>
      </c>
      <c r="S1745" s="121" t="s">
        <v>2742</v>
      </c>
      <c r="T1745" s="121" t="s">
        <v>7267</v>
      </c>
      <c r="U1745" s="121">
        <v>0</v>
      </c>
      <c r="V1745" s="121" t="s">
        <v>6823</v>
      </c>
      <c r="W1745" s="121" t="s">
        <v>2950</v>
      </c>
      <c r="X1745" s="121" t="s">
        <v>2410</v>
      </c>
      <c r="Y1745" s="121" t="s">
        <v>2465</v>
      </c>
      <c r="Z1745" s="121" t="s">
        <v>2744</v>
      </c>
      <c r="AA1745" s="121" t="s">
        <v>2751</v>
      </c>
      <c r="AB1745" s="121" t="s">
        <v>7268</v>
      </c>
      <c r="AC1745" s="121" t="s">
        <v>2103</v>
      </c>
      <c r="AD1745" s="121" t="s">
        <v>2747</v>
      </c>
      <c r="AE1745" s="121" t="s">
        <v>3063</v>
      </c>
      <c r="AF1745" s="121"/>
      <c r="AG1745" s="121"/>
      <c r="AH1745" s="121"/>
      <c r="AI1745" s="551"/>
      <c r="AJ1745" s="551"/>
      <c r="AK1745" s="551"/>
      <c r="AL1745" s="551"/>
      <c r="AM1745" s="551"/>
      <c r="AN1745" s="551"/>
      <c r="AO1745" s="551"/>
      <c r="AP1745" s="551"/>
      <c r="AQ1745" s="551"/>
      <c r="AR1745" s="551"/>
      <c r="AS1745" s="551"/>
      <c r="AT1745" s="551"/>
      <c r="AU1745" s="551"/>
      <c r="AV1745" s="551"/>
      <c r="AW1745" s="551"/>
      <c r="AX1745" s="551"/>
    </row>
    <row r="1746">
      <c r="A1746" s="570" t="s">
        <v>7250</v>
      </c>
      <c r="B1746" s="570" t="s">
        <v>7269</v>
      </c>
      <c r="C1746" s="570" t="s">
        <v>204</v>
      </c>
      <c r="D1746" s="570" t="s">
        <v>7252</v>
      </c>
      <c r="E1746" s="570" t="s">
        <v>203</v>
      </c>
      <c r="F1746" s="570">
        <v>18</v>
      </c>
      <c r="G1746" s="570">
        <v>128</v>
      </c>
      <c r="H1746" s="570">
        <v>1010</v>
      </c>
      <c r="I1746" s="569"/>
      <c r="J1746" s="121"/>
      <c r="K1746" s="121"/>
      <c r="L1746" s="121"/>
      <c r="M1746" s="570"/>
      <c r="N1746" s="569"/>
      <c r="O1746" s="569"/>
      <c r="P1746" s="569"/>
      <c r="Q1746" s="121"/>
      <c r="R1746" s="121" t="s">
        <v>7270</v>
      </c>
      <c r="S1746" s="121" t="s">
        <v>2742</v>
      </c>
      <c r="T1746" s="121" t="s">
        <v>7267</v>
      </c>
      <c r="U1746" s="121">
        <v>0</v>
      </c>
      <c r="V1746" s="121" t="s">
        <v>6823</v>
      </c>
      <c r="W1746" s="121" t="s">
        <v>2950</v>
      </c>
      <c r="X1746" s="121" t="s">
        <v>2410</v>
      </c>
      <c r="Y1746" s="121" t="s">
        <v>2465</v>
      </c>
      <c r="Z1746" s="121" t="s">
        <v>2744</v>
      </c>
      <c r="AA1746" s="121" t="s">
        <v>2751</v>
      </c>
      <c r="AB1746" s="121" t="s">
        <v>5537</v>
      </c>
      <c r="AC1746" s="121" t="s">
        <v>2103</v>
      </c>
      <c r="AD1746" s="121" t="s">
        <v>2747</v>
      </c>
      <c r="AE1746" s="121" t="s">
        <v>2753</v>
      </c>
      <c r="AF1746" s="121"/>
      <c r="AG1746" s="121"/>
      <c r="AH1746" s="121"/>
      <c r="AI1746" s="551"/>
      <c r="AJ1746" s="551"/>
      <c r="AK1746" s="551"/>
      <c r="AL1746" s="551"/>
      <c r="AM1746" s="551"/>
      <c r="AN1746" s="551"/>
      <c r="AO1746" s="551"/>
      <c r="AP1746" s="551"/>
      <c r="AQ1746" s="551"/>
      <c r="AR1746" s="551"/>
      <c r="AS1746" s="551"/>
      <c r="AT1746" s="551"/>
      <c r="AU1746" s="551"/>
      <c r="AV1746" s="551"/>
      <c r="AW1746" s="551"/>
      <c r="AX1746" s="551"/>
    </row>
    <row r="1747">
      <c r="A1747" s="570" t="s">
        <v>7250</v>
      </c>
      <c r="B1747" s="570" t="s">
        <v>7271</v>
      </c>
      <c r="C1747" s="570" t="s">
        <v>204</v>
      </c>
      <c r="D1747" s="570" t="s">
        <v>7252</v>
      </c>
      <c r="E1747" s="570" t="s">
        <v>203</v>
      </c>
      <c r="F1747" s="570">
        <v>18</v>
      </c>
      <c r="G1747" s="570">
        <v>128</v>
      </c>
      <c r="H1747" s="570">
        <v>410</v>
      </c>
      <c r="I1747" s="569"/>
      <c r="J1747" s="121"/>
      <c r="K1747" s="121"/>
      <c r="L1747" s="121"/>
      <c r="M1747" s="570"/>
      <c r="N1747" s="569"/>
      <c r="O1747" s="569"/>
      <c r="P1747" s="569"/>
      <c r="Q1747" s="121"/>
      <c r="R1747" s="121" t="s">
        <v>7272</v>
      </c>
      <c r="S1747" s="121" t="s">
        <v>2742</v>
      </c>
      <c r="T1747" s="121" t="s">
        <v>7267</v>
      </c>
      <c r="U1747" s="121">
        <v>0</v>
      </c>
      <c r="V1747" s="121" t="s">
        <v>6823</v>
      </c>
      <c r="W1747" s="121" t="s">
        <v>2950</v>
      </c>
      <c r="X1747" s="121" t="s">
        <v>2410</v>
      </c>
      <c r="Y1747" s="121" t="s">
        <v>2465</v>
      </c>
      <c r="Z1747" s="121" t="s">
        <v>2744</v>
      </c>
      <c r="AA1747" s="121" t="s">
        <v>2751</v>
      </c>
      <c r="AB1747" s="121" t="s">
        <v>3062</v>
      </c>
      <c r="AC1747" s="121" t="s">
        <v>2103</v>
      </c>
      <c r="AD1747" s="121" t="s">
        <v>2747</v>
      </c>
      <c r="AE1747" s="121" t="s">
        <v>3063</v>
      </c>
      <c r="AF1747" s="121"/>
      <c r="AG1747" s="121"/>
      <c r="AH1747" s="121"/>
      <c r="AI1747" s="551"/>
      <c r="AJ1747" s="551"/>
      <c r="AK1747" s="551"/>
      <c r="AL1747" s="551"/>
      <c r="AM1747" s="551"/>
      <c r="AN1747" s="551"/>
      <c r="AO1747" s="551"/>
      <c r="AP1747" s="551"/>
      <c r="AQ1747" s="551"/>
      <c r="AR1747" s="551"/>
      <c r="AS1747" s="551"/>
      <c r="AT1747" s="551"/>
      <c r="AU1747" s="551"/>
      <c r="AV1747" s="551"/>
      <c r="AW1747" s="551"/>
      <c r="AX1747" s="551"/>
    </row>
    <row r="1748">
      <c r="A1748" s="570" t="s">
        <v>7273</v>
      </c>
      <c r="B1748" s="570" t="s">
        <v>7274</v>
      </c>
      <c r="C1748" s="570" t="s">
        <v>7275</v>
      </c>
      <c r="D1748" s="570" t="s">
        <v>6768</v>
      </c>
      <c r="E1748" s="570" t="s">
        <v>203</v>
      </c>
      <c r="F1748" s="570">
        <v>2</v>
      </c>
      <c r="G1748" s="570">
        <v>6</v>
      </c>
      <c r="H1748" s="570">
        <v>600</v>
      </c>
      <c r="I1748" s="569"/>
      <c r="J1748" s="121"/>
      <c r="K1748" s="121"/>
      <c r="L1748" s="121"/>
      <c r="M1748" s="570"/>
      <c r="N1748" s="569"/>
      <c r="O1748" s="569"/>
      <c r="P1748" s="569"/>
      <c r="Q1748" s="121"/>
      <c r="R1748" s="121" t="s">
        <v>7276</v>
      </c>
      <c r="S1748" s="121" t="s">
        <v>2742</v>
      </c>
      <c r="T1748" s="121" t="s">
        <v>3163</v>
      </c>
      <c r="U1748" s="121">
        <v>0</v>
      </c>
      <c r="V1748" s="121" t="s">
        <v>3164</v>
      </c>
      <c r="W1748" s="121" t="s">
        <v>3071</v>
      </c>
      <c r="X1748" s="121" t="s">
        <v>2721</v>
      </c>
      <c r="Y1748" s="121" t="s">
        <v>2465</v>
      </c>
      <c r="Z1748" s="121" t="s">
        <v>3155</v>
      </c>
      <c r="AA1748" s="121" t="s">
        <v>3092</v>
      </c>
      <c r="AB1748" s="121" t="s">
        <v>3187</v>
      </c>
      <c r="AC1748" s="121" t="s">
        <v>2103</v>
      </c>
      <c r="AD1748" s="121" t="s">
        <v>2747</v>
      </c>
      <c r="AE1748" s="121" t="s">
        <v>3188</v>
      </c>
      <c r="AF1748" s="121"/>
      <c r="AG1748" s="121"/>
      <c r="AH1748" s="121"/>
      <c r="AI1748" s="551"/>
      <c r="AJ1748" s="551"/>
      <c r="AK1748" s="551"/>
      <c r="AL1748" s="551"/>
      <c r="AM1748" s="551"/>
      <c r="AN1748" s="551"/>
      <c r="AO1748" s="551"/>
      <c r="AP1748" s="551"/>
      <c r="AQ1748" s="551"/>
      <c r="AR1748" s="551"/>
      <c r="AS1748" s="551"/>
      <c r="AT1748" s="551"/>
      <c r="AU1748" s="551"/>
      <c r="AV1748" s="551"/>
      <c r="AW1748" s="551"/>
      <c r="AX1748" s="551"/>
    </row>
    <row r="1749">
      <c r="A1749" s="570" t="s">
        <v>7273</v>
      </c>
      <c r="B1749" s="570" t="s">
        <v>7277</v>
      </c>
      <c r="C1749" s="570" t="s">
        <v>7275</v>
      </c>
      <c r="D1749" s="570" t="s">
        <v>6768</v>
      </c>
      <c r="E1749" s="570" t="s">
        <v>203</v>
      </c>
      <c r="F1749" s="570">
        <v>4</v>
      </c>
      <c r="G1749" s="570">
        <v>6</v>
      </c>
      <c r="H1749" s="570">
        <v>600</v>
      </c>
      <c r="I1749" s="569"/>
      <c r="J1749" s="121"/>
      <c r="K1749" s="121"/>
      <c r="L1749" s="121"/>
      <c r="M1749" s="570"/>
      <c r="N1749" s="569"/>
      <c r="O1749" s="569"/>
      <c r="P1749" s="569"/>
      <c r="Q1749" s="121"/>
      <c r="R1749" s="121" t="s">
        <v>7278</v>
      </c>
      <c r="S1749" s="121" t="s">
        <v>2742</v>
      </c>
      <c r="T1749" s="121" t="s">
        <v>3163</v>
      </c>
      <c r="U1749" s="121">
        <v>0</v>
      </c>
      <c r="V1749" s="121" t="s">
        <v>3164</v>
      </c>
      <c r="W1749" s="121" t="s">
        <v>3071</v>
      </c>
      <c r="X1749" s="121" t="s">
        <v>2721</v>
      </c>
      <c r="Y1749" s="121" t="s">
        <v>2465</v>
      </c>
      <c r="Z1749" s="121" t="s">
        <v>3155</v>
      </c>
      <c r="AA1749" s="121" t="s">
        <v>3092</v>
      </c>
      <c r="AB1749" s="121" t="s">
        <v>7279</v>
      </c>
      <c r="AC1749" s="121" t="s">
        <v>2103</v>
      </c>
      <c r="AD1749" s="121" t="s">
        <v>2747</v>
      </c>
      <c r="AE1749" s="121" t="s">
        <v>3569</v>
      </c>
      <c r="AF1749" s="121"/>
      <c r="AG1749" s="121"/>
      <c r="AH1749" s="121"/>
      <c r="AI1749" s="551"/>
      <c r="AJ1749" s="551"/>
      <c r="AK1749" s="551"/>
      <c r="AL1749" s="551"/>
      <c r="AM1749" s="551"/>
      <c r="AN1749" s="551"/>
      <c r="AO1749" s="551"/>
      <c r="AP1749" s="551"/>
      <c r="AQ1749" s="551"/>
      <c r="AR1749" s="551"/>
      <c r="AS1749" s="551"/>
      <c r="AT1749" s="551"/>
      <c r="AU1749" s="551"/>
      <c r="AV1749" s="551"/>
      <c r="AW1749" s="551"/>
      <c r="AX1749" s="551"/>
    </row>
    <row r="1750">
      <c r="A1750" s="570" t="s">
        <v>7273</v>
      </c>
      <c r="B1750" s="570" t="s">
        <v>7280</v>
      </c>
      <c r="C1750" s="570" t="s">
        <v>7275</v>
      </c>
      <c r="D1750" s="570" t="s">
        <v>6768</v>
      </c>
      <c r="E1750" s="570" t="s">
        <v>203</v>
      </c>
      <c r="F1750" s="570">
        <v>2</v>
      </c>
      <c r="G1750" s="570">
        <v>5</v>
      </c>
      <c r="H1750" s="570">
        <v>500</v>
      </c>
      <c r="I1750" s="569"/>
      <c r="J1750" s="121"/>
      <c r="K1750" s="121"/>
      <c r="L1750" s="121"/>
      <c r="M1750" s="570"/>
      <c r="N1750" s="569"/>
      <c r="O1750" s="569"/>
      <c r="P1750" s="569"/>
      <c r="Q1750" s="121"/>
      <c r="R1750" s="121" t="s">
        <v>7280</v>
      </c>
      <c r="S1750" s="121" t="s">
        <v>2742</v>
      </c>
      <c r="T1750" s="121" t="s">
        <v>3163</v>
      </c>
      <c r="U1750" s="121">
        <v>0</v>
      </c>
      <c r="V1750" s="121" t="s">
        <v>3164</v>
      </c>
      <c r="W1750" s="121" t="s">
        <v>3071</v>
      </c>
      <c r="X1750" s="121" t="s">
        <v>2721</v>
      </c>
      <c r="Y1750" s="121" t="s">
        <v>2465</v>
      </c>
      <c r="Z1750" s="121" t="s">
        <v>3155</v>
      </c>
      <c r="AA1750" s="121" t="s">
        <v>3092</v>
      </c>
      <c r="AB1750" s="121" t="s">
        <v>6861</v>
      </c>
      <c r="AC1750" s="121" t="s">
        <v>2103</v>
      </c>
      <c r="AD1750" s="121" t="s">
        <v>2747</v>
      </c>
      <c r="AE1750" s="121" t="s">
        <v>3569</v>
      </c>
      <c r="AF1750" s="121"/>
      <c r="AG1750" s="121"/>
      <c r="AH1750" s="121"/>
      <c r="AI1750" s="551"/>
      <c r="AJ1750" s="551"/>
      <c r="AK1750" s="551"/>
      <c r="AL1750" s="551"/>
      <c r="AM1750" s="551"/>
      <c r="AN1750" s="551"/>
      <c r="AO1750" s="551"/>
      <c r="AP1750" s="551"/>
      <c r="AQ1750" s="551"/>
      <c r="AR1750" s="551"/>
      <c r="AS1750" s="551"/>
      <c r="AT1750" s="551"/>
      <c r="AU1750" s="551"/>
      <c r="AV1750" s="551"/>
      <c r="AW1750" s="551"/>
      <c r="AX1750" s="551"/>
    </row>
    <row r="1751">
      <c r="A1751" s="570" t="s">
        <v>7273</v>
      </c>
      <c r="B1751" s="570" t="s">
        <v>7281</v>
      </c>
      <c r="C1751" s="570" t="s">
        <v>7275</v>
      </c>
      <c r="D1751" s="570" t="s">
        <v>6768</v>
      </c>
      <c r="E1751" s="570" t="s">
        <v>203</v>
      </c>
      <c r="F1751" s="570">
        <v>4</v>
      </c>
      <c r="G1751" s="570">
        <v>5</v>
      </c>
      <c r="H1751" s="570">
        <v>500</v>
      </c>
      <c r="I1751" s="569"/>
      <c r="J1751" s="121"/>
      <c r="K1751" s="121"/>
      <c r="L1751" s="121"/>
      <c r="M1751" s="570"/>
      <c r="N1751" s="569"/>
      <c r="O1751" s="569"/>
      <c r="P1751" s="569"/>
      <c r="Q1751" s="121"/>
      <c r="R1751" s="121" t="s">
        <v>7281</v>
      </c>
      <c r="S1751" s="121" t="s">
        <v>2742</v>
      </c>
      <c r="T1751" s="121" t="s">
        <v>3163</v>
      </c>
      <c r="U1751" s="121">
        <v>0</v>
      </c>
      <c r="V1751" s="121" t="s">
        <v>3164</v>
      </c>
      <c r="W1751" s="121" t="s">
        <v>2949</v>
      </c>
      <c r="X1751" s="121" t="s">
        <v>2721</v>
      </c>
      <c r="Y1751" s="121" t="s">
        <v>2465</v>
      </c>
      <c r="Z1751" s="121" t="s">
        <v>2744</v>
      </c>
      <c r="AA1751" s="121" t="s">
        <v>3822</v>
      </c>
      <c r="AB1751" s="121" t="s">
        <v>7282</v>
      </c>
      <c r="AC1751" s="121" t="s">
        <v>2103</v>
      </c>
      <c r="AD1751" s="121" t="s">
        <v>2747</v>
      </c>
      <c r="AE1751" s="121" t="s">
        <v>3614</v>
      </c>
      <c r="AF1751" s="121"/>
      <c r="AG1751" s="121"/>
      <c r="AH1751" s="121"/>
      <c r="AI1751" s="551"/>
      <c r="AJ1751" s="551"/>
      <c r="AK1751" s="551"/>
      <c r="AL1751" s="551"/>
      <c r="AM1751" s="551"/>
      <c r="AN1751" s="551"/>
      <c r="AO1751" s="551"/>
      <c r="AP1751" s="551"/>
      <c r="AQ1751" s="551"/>
      <c r="AR1751" s="551"/>
      <c r="AS1751" s="551"/>
      <c r="AT1751" s="551"/>
      <c r="AU1751" s="551"/>
      <c r="AV1751" s="551"/>
      <c r="AW1751" s="551"/>
      <c r="AX1751" s="551"/>
    </row>
    <row r="1752">
      <c r="A1752" s="570" t="s">
        <v>7283</v>
      </c>
      <c r="B1752" s="570" t="s">
        <v>7284</v>
      </c>
      <c r="C1752" s="570" t="s">
        <v>7275</v>
      </c>
      <c r="D1752" s="570" t="s">
        <v>6768</v>
      </c>
      <c r="E1752" s="570" t="s">
        <v>203</v>
      </c>
      <c r="F1752" s="570"/>
      <c r="G1752" s="570"/>
      <c r="H1752" s="570"/>
      <c r="I1752" s="569"/>
      <c r="J1752" s="121"/>
      <c r="K1752" s="121"/>
      <c r="L1752" s="121"/>
      <c r="M1752" s="570"/>
      <c r="N1752" s="569"/>
      <c r="O1752" s="569"/>
      <c r="P1752" s="569"/>
      <c r="Q1752" s="121"/>
      <c r="R1752" s="121" t="s">
        <v>7284</v>
      </c>
      <c r="S1752" s="121" t="s">
        <v>2742</v>
      </c>
      <c r="T1752" s="121" t="s">
        <v>4915</v>
      </c>
      <c r="U1752" s="121">
        <v>0</v>
      </c>
      <c r="V1752" s="121" t="s">
        <v>3164</v>
      </c>
      <c r="W1752" s="121" t="s">
        <v>3071</v>
      </c>
      <c r="X1752" s="121" t="s">
        <v>7285</v>
      </c>
      <c r="Y1752" s="121" t="s">
        <v>2465</v>
      </c>
      <c r="Z1752" s="121" t="s">
        <v>3155</v>
      </c>
      <c r="AA1752" s="121" t="s">
        <v>3169</v>
      </c>
      <c r="AB1752" s="121" t="s">
        <v>3235</v>
      </c>
      <c r="AC1752" s="121" t="s">
        <v>2103</v>
      </c>
      <c r="AD1752" s="121" t="s">
        <v>2747</v>
      </c>
      <c r="AE1752" s="121" t="s">
        <v>3236</v>
      </c>
      <c r="AF1752" s="121"/>
      <c r="AG1752" s="121"/>
      <c r="AH1752" s="121"/>
      <c r="AI1752" s="551"/>
      <c r="AJ1752" s="551"/>
      <c r="AK1752" s="551"/>
      <c r="AL1752" s="551"/>
      <c r="AM1752" s="551"/>
      <c r="AN1752" s="551"/>
      <c r="AO1752" s="551"/>
      <c r="AP1752" s="551"/>
      <c r="AQ1752" s="551"/>
      <c r="AR1752" s="551"/>
      <c r="AS1752" s="551"/>
      <c r="AT1752" s="551"/>
      <c r="AU1752" s="551"/>
      <c r="AV1752" s="551"/>
      <c r="AW1752" s="551"/>
      <c r="AX1752" s="551"/>
    </row>
    <row r="1753">
      <c r="A1753" s="570" t="s">
        <v>7283</v>
      </c>
      <c r="B1753" s="570" t="s">
        <v>7286</v>
      </c>
      <c r="C1753" s="570" t="s">
        <v>7275</v>
      </c>
      <c r="D1753" s="570" t="s">
        <v>6768</v>
      </c>
      <c r="E1753" s="570" t="s">
        <v>203</v>
      </c>
      <c r="F1753" s="570"/>
      <c r="G1753" s="570"/>
      <c r="H1753" s="570"/>
      <c r="I1753" s="569"/>
      <c r="J1753" s="121"/>
      <c r="K1753" s="121"/>
      <c r="L1753" s="121"/>
      <c r="M1753" s="570"/>
      <c r="N1753" s="569"/>
      <c r="O1753" s="569"/>
      <c r="P1753" s="569"/>
      <c r="Q1753" s="121"/>
      <c r="R1753" s="121" t="s">
        <v>7286</v>
      </c>
      <c r="S1753" s="121" t="s">
        <v>2742</v>
      </c>
      <c r="T1753" s="121" t="s">
        <v>4915</v>
      </c>
      <c r="U1753" s="121">
        <v>0</v>
      </c>
      <c r="V1753" s="121" t="s">
        <v>3164</v>
      </c>
      <c r="W1753" s="121" t="s">
        <v>3071</v>
      </c>
      <c r="X1753" s="121" t="s">
        <v>7285</v>
      </c>
      <c r="Y1753" s="121" t="s">
        <v>2465</v>
      </c>
      <c r="Z1753" s="121" t="s">
        <v>3155</v>
      </c>
      <c r="AA1753" s="121" t="s">
        <v>3169</v>
      </c>
      <c r="AB1753" s="121" t="s">
        <v>5557</v>
      </c>
      <c r="AC1753" s="121" t="s">
        <v>2103</v>
      </c>
      <c r="AD1753" s="121" t="s">
        <v>2747</v>
      </c>
      <c r="AE1753" s="121" t="s">
        <v>5558</v>
      </c>
      <c r="AF1753" s="121"/>
      <c r="AG1753" s="121"/>
      <c r="AH1753" s="121"/>
      <c r="AI1753" s="551"/>
      <c r="AJ1753" s="551"/>
      <c r="AK1753" s="551"/>
      <c r="AL1753" s="551"/>
      <c r="AM1753" s="551"/>
      <c r="AN1753" s="551"/>
      <c r="AO1753" s="551"/>
      <c r="AP1753" s="551"/>
      <c r="AQ1753" s="551"/>
      <c r="AR1753" s="551"/>
      <c r="AS1753" s="551"/>
      <c r="AT1753" s="551"/>
      <c r="AU1753" s="551"/>
      <c r="AV1753" s="551"/>
      <c r="AW1753" s="551"/>
      <c r="AX1753" s="551"/>
    </row>
    <row r="1754">
      <c r="A1754" s="570" t="s">
        <v>7283</v>
      </c>
      <c r="B1754" s="570" t="s">
        <v>7287</v>
      </c>
      <c r="C1754" s="570" t="s">
        <v>7275</v>
      </c>
      <c r="D1754" s="570" t="s">
        <v>6768</v>
      </c>
      <c r="E1754" s="570" t="s">
        <v>203</v>
      </c>
      <c r="F1754" s="570"/>
      <c r="G1754" s="570"/>
      <c r="H1754" s="570"/>
      <c r="I1754" s="569"/>
      <c r="J1754" s="121"/>
      <c r="K1754" s="121"/>
      <c r="L1754" s="121"/>
      <c r="M1754" s="570"/>
      <c r="N1754" s="569"/>
      <c r="O1754" s="569"/>
      <c r="P1754" s="569"/>
      <c r="Q1754" s="121"/>
      <c r="R1754" s="121" t="s">
        <v>7287</v>
      </c>
      <c r="S1754" s="121" t="s">
        <v>2742</v>
      </c>
      <c r="T1754" s="121" t="s">
        <v>4915</v>
      </c>
      <c r="U1754" s="121">
        <v>0</v>
      </c>
      <c r="V1754" s="121" t="s">
        <v>3164</v>
      </c>
      <c r="W1754" s="121" t="s">
        <v>3071</v>
      </c>
      <c r="X1754" s="121" t="s">
        <v>7285</v>
      </c>
      <c r="Y1754" s="121" t="s">
        <v>2465</v>
      </c>
      <c r="Z1754" s="121" t="s">
        <v>3155</v>
      </c>
      <c r="AA1754" s="121" t="s">
        <v>3169</v>
      </c>
      <c r="AB1754" s="121" t="s">
        <v>7288</v>
      </c>
      <c r="AC1754" s="121" t="s">
        <v>2103</v>
      </c>
      <c r="AD1754" s="121" t="s">
        <v>2747</v>
      </c>
      <c r="AE1754" s="121" t="s">
        <v>3236</v>
      </c>
      <c r="AF1754" s="121"/>
      <c r="AG1754" s="121"/>
      <c r="AH1754" s="121"/>
      <c r="AI1754" s="551"/>
      <c r="AJ1754" s="551"/>
      <c r="AK1754" s="551"/>
      <c r="AL1754" s="551"/>
      <c r="AM1754" s="551"/>
      <c r="AN1754" s="551"/>
      <c r="AO1754" s="551"/>
      <c r="AP1754" s="551"/>
      <c r="AQ1754" s="551"/>
      <c r="AR1754" s="551"/>
      <c r="AS1754" s="551"/>
      <c r="AT1754" s="551"/>
      <c r="AU1754" s="551"/>
      <c r="AV1754" s="551"/>
      <c r="AW1754" s="551"/>
      <c r="AX1754" s="551"/>
    </row>
    <row r="1755">
      <c r="A1755" s="570" t="s">
        <v>7283</v>
      </c>
      <c r="B1755" s="570" t="s">
        <v>7289</v>
      </c>
      <c r="C1755" s="570" t="s">
        <v>7275</v>
      </c>
      <c r="D1755" s="570" t="s">
        <v>6768</v>
      </c>
      <c r="E1755" s="570" t="s">
        <v>203</v>
      </c>
      <c r="F1755" s="570"/>
      <c r="G1755" s="570"/>
      <c r="H1755" s="570"/>
      <c r="I1755" s="569"/>
      <c r="J1755" s="121"/>
      <c r="K1755" s="121"/>
      <c r="L1755" s="121"/>
      <c r="M1755" s="570"/>
      <c r="N1755" s="569"/>
      <c r="O1755" s="569"/>
      <c r="P1755" s="569"/>
      <c r="Q1755" s="121"/>
      <c r="R1755" s="121" t="s">
        <v>7289</v>
      </c>
      <c r="S1755" s="121" t="s">
        <v>2742</v>
      </c>
      <c r="T1755" s="121" t="s">
        <v>4915</v>
      </c>
      <c r="U1755" s="121">
        <v>0</v>
      </c>
      <c r="V1755" s="121" t="s">
        <v>3164</v>
      </c>
      <c r="W1755" s="121" t="s">
        <v>3071</v>
      </c>
      <c r="X1755" s="121" t="s">
        <v>7285</v>
      </c>
      <c r="Y1755" s="121" t="s">
        <v>2465</v>
      </c>
      <c r="Z1755" s="121" t="s">
        <v>3155</v>
      </c>
      <c r="AA1755" s="121" t="s">
        <v>3169</v>
      </c>
      <c r="AB1755" s="121" t="s">
        <v>3238</v>
      </c>
      <c r="AC1755" s="121" t="s">
        <v>2103</v>
      </c>
      <c r="AD1755" s="121" t="s">
        <v>2747</v>
      </c>
      <c r="AE1755" s="121" t="s">
        <v>3236</v>
      </c>
      <c r="AF1755" s="121"/>
      <c r="AG1755" s="121"/>
      <c r="AH1755" s="121"/>
      <c r="AI1755" s="551"/>
      <c r="AJ1755" s="551"/>
      <c r="AK1755" s="551"/>
      <c r="AL1755" s="551"/>
      <c r="AM1755" s="551"/>
      <c r="AN1755" s="551"/>
      <c r="AO1755" s="551"/>
      <c r="AP1755" s="551"/>
      <c r="AQ1755" s="551"/>
      <c r="AR1755" s="551"/>
      <c r="AS1755" s="551"/>
      <c r="AT1755" s="551"/>
      <c r="AU1755" s="551"/>
      <c r="AV1755" s="551"/>
      <c r="AW1755" s="551"/>
      <c r="AX1755" s="551"/>
    </row>
    <row r="1756">
      <c r="A1756" s="570" t="s">
        <v>7283</v>
      </c>
      <c r="B1756" s="570" t="s">
        <v>7290</v>
      </c>
      <c r="C1756" s="570" t="s">
        <v>7275</v>
      </c>
      <c r="D1756" s="570" t="s">
        <v>6768</v>
      </c>
      <c r="E1756" s="570" t="s">
        <v>203</v>
      </c>
      <c r="F1756" s="570"/>
      <c r="G1756" s="570"/>
      <c r="H1756" s="570"/>
      <c r="I1756" s="569"/>
      <c r="J1756" s="121"/>
      <c r="K1756" s="121"/>
      <c r="L1756" s="121"/>
      <c r="M1756" s="570"/>
      <c r="N1756" s="569"/>
      <c r="O1756" s="569"/>
      <c r="P1756" s="569"/>
      <c r="Q1756" s="121"/>
      <c r="R1756" s="121" t="s">
        <v>7290</v>
      </c>
      <c r="S1756" s="121" t="s">
        <v>2742</v>
      </c>
      <c r="T1756" s="121" t="s">
        <v>4915</v>
      </c>
      <c r="U1756" s="121">
        <v>0</v>
      </c>
      <c r="V1756" s="121" t="s">
        <v>3164</v>
      </c>
      <c r="W1756" s="121" t="s">
        <v>3071</v>
      </c>
      <c r="X1756" s="121" t="s">
        <v>7285</v>
      </c>
      <c r="Y1756" s="121" t="s">
        <v>2465</v>
      </c>
      <c r="Z1756" s="121" t="s">
        <v>3155</v>
      </c>
      <c r="AA1756" s="121" t="s">
        <v>3169</v>
      </c>
      <c r="AB1756" s="121" t="s">
        <v>7288</v>
      </c>
      <c r="AC1756" s="121" t="s">
        <v>2103</v>
      </c>
      <c r="AD1756" s="121" t="s">
        <v>2747</v>
      </c>
      <c r="AE1756" s="121" t="s">
        <v>3236</v>
      </c>
      <c r="AF1756" s="121"/>
      <c r="AG1756" s="121"/>
      <c r="AH1756" s="121"/>
      <c r="AI1756" s="551"/>
      <c r="AJ1756" s="551"/>
      <c r="AK1756" s="551"/>
      <c r="AL1756" s="551"/>
      <c r="AM1756" s="551"/>
      <c r="AN1756" s="551"/>
      <c r="AO1756" s="551"/>
      <c r="AP1756" s="551"/>
      <c r="AQ1756" s="551"/>
      <c r="AR1756" s="551"/>
      <c r="AS1756" s="551"/>
      <c r="AT1756" s="551"/>
      <c r="AU1756" s="551"/>
      <c r="AV1756" s="551"/>
      <c r="AW1756" s="551"/>
      <c r="AX1756" s="551"/>
    </row>
    <row r="1757">
      <c r="A1757" s="570" t="s">
        <v>7283</v>
      </c>
      <c r="B1757" s="570" t="s">
        <v>7291</v>
      </c>
      <c r="C1757" s="570" t="s">
        <v>7275</v>
      </c>
      <c r="D1757" s="570" t="s">
        <v>6768</v>
      </c>
      <c r="E1757" s="570" t="s">
        <v>203</v>
      </c>
      <c r="F1757" s="570"/>
      <c r="G1757" s="570"/>
      <c r="H1757" s="570"/>
      <c r="I1757" s="569"/>
      <c r="J1757" s="121"/>
      <c r="K1757" s="121"/>
      <c r="L1757" s="121"/>
      <c r="M1757" s="570"/>
      <c r="N1757" s="569"/>
      <c r="O1757" s="569"/>
      <c r="P1757" s="569"/>
      <c r="Q1757" s="121"/>
      <c r="R1757" s="121" t="s">
        <v>7291</v>
      </c>
      <c r="S1757" s="121" t="s">
        <v>2742</v>
      </c>
      <c r="T1757" s="121" t="s">
        <v>3251</v>
      </c>
      <c r="U1757" s="121">
        <v>0</v>
      </c>
      <c r="V1757" s="121" t="s">
        <v>2720</v>
      </c>
      <c r="W1757" s="121" t="s">
        <v>2950</v>
      </c>
      <c r="X1757" s="121" t="s">
        <v>7285</v>
      </c>
      <c r="Y1757" s="121" t="s">
        <v>2465</v>
      </c>
      <c r="Z1757" s="121" t="s">
        <v>2744</v>
      </c>
      <c r="AA1757" s="121" t="s">
        <v>2751</v>
      </c>
      <c r="AB1757" s="121" t="s">
        <v>4321</v>
      </c>
      <c r="AC1757" s="121" t="s">
        <v>2103</v>
      </c>
      <c r="AD1757" s="121" t="s">
        <v>2747</v>
      </c>
      <c r="AE1757" s="121" t="s">
        <v>3063</v>
      </c>
      <c r="AF1757" s="121"/>
      <c r="AG1757" s="121"/>
      <c r="AH1757" s="121"/>
      <c r="AI1757" s="551"/>
      <c r="AJ1757" s="551"/>
      <c r="AK1757" s="551"/>
      <c r="AL1757" s="551"/>
      <c r="AM1757" s="551"/>
      <c r="AN1757" s="551"/>
      <c r="AO1757" s="551"/>
      <c r="AP1757" s="551"/>
      <c r="AQ1757" s="551"/>
      <c r="AR1757" s="551"/>
      <c r="AS1757" s="551"/>
      <c r="AT1757" s="551"/>
      <c r="AU1757" s="551"/>
      <c r="AV1757" s="551"/>
      <c r="AW1757" s="551"/>
      <c r="AX1757" s="551"/>
    </row>
    <row r="1758">
      <c r="A1758" s="570" t="s">
        <v>7283</v>
      </c>
      <c r="B1758" s="570" t="s">
        <v>7292</v>
      </c>
      <c r="C1758" s="570" t="s">
        <v>7275</v>
      </c>
      <c r="D1758" s="570" t="s">
        <v>6768</v>
      </c>
      <c r="E1758" s="570" t="s">
        <v>203</v>
      </c>
      <c r="F1758" s="570"/>
      <c r="G1758" s="570"/>
      <c r="H1758" s="570"/>
      <c r="I1758" s="569"/>
      <c r="J1758" s="121"/>
      <c r="K1758" s="121"/>
      <c r="L1758" s="121"/>
      <c r="M1758" s="570"/>
      <c r="N1758" s="569"/>
      <c r="O1758" s="569"/>
      <c r="P1758" s="569"/>
      <c r="Q1758" s="121"/>
      <c r="R1758" s="121" t="s">
        <v>7292</v>
      </c>
      <c r="S1758" s="121" t="s">
        <v>2742</v>
      </c>
      <c r="T1758" s="121" t="s">
        <v>3251</v>
      </c>
      <c r="U1758" s="121">
        <v>0</v>
      </c>
      <c r="V1758" s="121" t="s">
        <v>2720</v>
      </c>
      <c r="W1758" s="121" t="s">
        <v>2869</v>
      </c>
      <c r="X1758" s="121" t="s">
        <v>7285</v>
      </c>
      <c r="Y1758" s="121" t="s">
        <v>2465</v>
      </c>
      <c r="Z1758" s="121" t="s">
        <v>2744</v>
      </c>
      <c r="AA1758" s="121" t="s">
        <v>2745</v>
      </c>
      <c r="AB1758" s="121" t="s">
        <v>7293</v>
      </c>
      <c r="AC1758" s="121" t="s">
        <v>2103</v>
      </c>
      <c r="AD1758" s="121" t="s">
        <v>2747</v>
      </c>
      <c r="AE1758" s="121" t="s">
        <v>3362</v>
      </c>
      <c r="AF1758" s="121"/>
      <c r="AG1758" s="121"/>
      <c r="AH1758" s="121"/>
      <c r="AI1758" s="551"/>
      <c r="AJ1758" s="551"/>
      <c r="AK1758" s="551"/>
      <c r="AL1758" s="551"/>
      <c r="AM1758" s="551"/>
      <c r="AN1758" s="551"/>
      <c r="AO1758" s="551"/>
      <c r="AP1758" s="551"/>
      <c r="AQ1758" s="551"/>
      <c r="AR1758" s="551"/>
      <c r="AS1758" s="551"/>
      <c r="AT1758" s="551"/>
      <c r="AU1758" s="551"/>
      <c r="AV1758" s="551"/>
      <c r="AW1758" s="551"/>
      <c r="AX1758" s="551"/>
    </row>
    <row r="1759">
      <c r="A1759" s="570" t="s">
        <v>7283</v>
      </c>
      <c r="B1759" s="570" t="s">
        <v>7294</v>
      </c>
      <c r="C1759" s="570" t="s">
        <v>7275</v>
      </c>
      <c r="D1759" s="570" t="s">
        <v>6768</v>
      </c>
      <c r="E1759" s="570" t="s">
        <v>203</v>
      </c>
      <c r="F1759" s="570"/>
      <c r="G1759" s="570"/>
      <c r="H1759" s="570"/>
      <c r="I1759" s="569"/>
      <c r="J1759" s="121"/>
      <c r="K1759" s="121"/>
      <c r="L1759" s="121"/>
      <c r="M1759" s="570"/>
      <c r="N1759" s="569"/>
      <c r="O1759" s="569"/>
      <c r="P1759" s="569"/>
      <c r="Q1759" s="121"/>
      <c r="R1759" s="121" t="s">
        <v>7294</v>
      </c>
      <c r="S1759" s="121" t="s">
        <v>2742</v>
      </c>
      <c r="T1759" s="121" t="s">
        <v>3251</v>
      </c>
      <c r="U1759" s="121">
        <v>0</v>
      </c>
      <c r="V1759" s="121" t="s">
        <v>2720</v>
      </c>
      <c r="W1759" s="121" t="s">
        <v>2949</v>
      </c>
      <c r="X1759" s="121" t="s">
        <v>7285</v>
      </c>
      <c r="Y1759" s="121" t="s">
        <v>2465</v>
      </c>
      <c r="Z1759" s="121" t="s">
        <v>2744</v>
      </c>
      <c r="AA1759" s="121" t="s">
        <v>3822</v>
      </c>
      <c r="AB1759" s="121" t="s">
        <v>7295</v>
      </c>
      <c r="AC1759" s="121" t="s">
        <v>2103</v>
      </c>
      <c r="AD1759" s="121" t="s">
        <v>2747</v>
      </c>
      <c r="AE1759" s="121" t="s">
        <v>3614</v>
      </c>
      <c r="AF1759" s="121"/>
      <c r="AG1759" s="121"/>
      <c r="AH1759" s="121"/>
      <c r="AI1759" s="551"/>
      <c r="AJ1759" s="551"/>
      <c r="AK1759" s="551"/>
      <c r="AL1759" s="551"/>
      <c r="AM1759" s="551"/>
      <c r="AN1759" s="551"/>
      <c r="AO1759" s="551"/>
      <c r="AP1759" s="551"/>
      <c r="AQ1759" s="551"/>
      <c r="AR1759" s="551"/>
      <c r="AS1759" s="551"/>
      <c r="AT1759" s="551"/>
      <c r="AU1759" s="551"/>
      <c r="AV1759" s="551"/>
      <c r="AW1759" s="551"/>
      <c r="AX1759" s="551"/>
    </row>
    <row r="1760">
      <c r="A1760" s="570" t="s">
        <v>7283</v>
      </c>
      <c r="B1760" s="570" t="s">
        <v>7296</v>
      </c>
      <c r="C1760" s="570" t="s">
        <v>7275</v>
      </c>
      <c r="D1760" s="570" t="s">
        <v>6768</v>
      </c>
      <c r="E1760" s="570" t="s">
        <v>203</v>
      </c>
      <c r="F1760" s="570"/>
      <c r="G1760" s="570"/>
      <c r="H1760" s="570"/>
      <c r="I1760" s="569"/>
      <c r="J1760" s="121"/>
      <c r="K1760" s="121"/>
      <c r="L1760" s="121"/>
      <c r="M1760" s="570"/>
      <c r="N1760" s="569"/>
      <c r="O1760" s="569"/>
      <c r="P1760" s="569"/>
      <c r="Q1760" s="121"/>
      <c r="R1760" s="121" t="s">
        <v>7297</v>
      </c>
      <c r="S1760" s="121" t="s">
        <v>2742</v>
      </c>
      <c r="T1760" s="121" t="s">
        <v>3251</v>
      </c>
      <c r="U1760" s="121">
        <v>0</v>
      </c>
      <c r="V1760" s="121" t="s">
        <v>2720</v>
      </c>
      <c r="W1760" s="121" t="s">
        <v>2949</v>
      </c>
      <c r="X1760" s="121" t="s">
        <v>7285</v>
      </c>
      <c r="Y1760" s="121" t="s">
        <v>2465</v>
      </c>
      <c r="Z1760" s="121" t="s">
        <v>2744</v>
      </c>
      <c r="AA1760" s="121" t="s">
        <v>2751</v>
      </c>
      <c r="AB1760" s="121" t="s">
        <v>7298</v>
      </c>
      <c r="AC1760" s="121" t="s">
        <v>2103</v>
      </c>
      <c r="AD1760" s="121" t="s">
        <v>2747</v>
      </c>
      <c r="AE1760" s="121" t="s">
        <v>3614</v>
      </c>
      <c r="AF1760" s="121"/>
      <c r="AG1760" s="121"/>
      <c r="AH1760" s="121"/>
      <c r="AI1760" s="551"/>
      <c r="AJ1760" s="551"/>
      <c r="AK1760" s="551"/>
      <c r="AL1760" s="551"/>
      <c r="AM1760" s="551"/>
      <c r="AN1760" s="551"/>
      <c r="AO1760" s="551"/>
      <c r="AP1760" s="551"/>
      <c r="AQ1760" s="551"/>
      <c r="AR1760" s="551"/>
      <c r="AS1760" s="551"/>
      <c r="AT1760" s="551"/>
      <c r="AU1760" s="551"/>
      <c r="AV1760" s="551"/>
      <c r="AW1760" s="551"/>
      <c r="AX1760" s="551"/>
    </row>
    <row r="1761">
      <c r="A1761" s="570" t="s">
        <v>7283</v>
      </c>
      <c r="B1761" s="570" t="s">
        <v>7299</v>
      </c>
      <c r="C1761" s="570" t="s">
        <v>7275</v>
      </c>
      <c r="D1761" s="570" t="s">
        <v>6768</v>
      </c>
      <c r="E1761" s="570" t="s">
        <v>203</v>
      </c>
      <c r="F1761" s="570"/>
      <c r="G1761" s="570"/>
      <c r="H1761" s="570"/>
      <c r="I1761" s="569"/>
      <c r="J1761" s="121"/>
      <c r="K1761" s="121"/>
      <c r="L1761" s="121"/>
      <c r="M1761" s="570"/>
      <c r="N1761" s="569"/>
      <c r="O1761" s="569"/>
      <c r="P1761" s="569"/>
      <c r="Q1761" s="121"/>
      <c r="R1761" s="121" t="s">
        <v>7300</v>
      </c>
      <c r="S1761" s="121" t="s">
        <v>2742</v>
      </c>
      <c r="T1761" s="121" t="s">
        <v>3251</v>
      </c>
      <c r="U1761" s="121">
        <v>0</v>
      </c>
      <c r="V1761" s="121" t="s">
        <v>2720</v>
      </c>
      <c r="W1761" s="121" t="s">
        <v>2767</v>
      </c>
      <c r="X1761" s="121" t="s">
        <v>7285</v>
      </c>
      <c r="Y1761" s="121" t="s">
        <v>2465</v>
      </c>
      <c r="Z1761" s="121" t="s">
        <v>2744</v>
      </c>
      <c r="AA1761" s="121" t="s">
        <v>3822</v>
      </c>
      <c r="AB1761" s="121" t="s">
        <v>7301</v>
      </c>
      <c r="AC1761" s="121" t="s">
        <v>2103</v>
      </c>
      <c r="AD1761" s="121" t="s">
        <v>2747</v>
      </c>
      <c r="AE1761" s="121" t="s">
        <v>3614</v>
      </c>
      <c r="AF1761" s="121"/>
      <c r="AG1761" s="121"/>
      <c r="AH1761" s="121"/>
      <c r="AI1761" s="551"/>
      <c r="AJ1761" s="551"/>
      <c r="AK1761" s="551"/>
      <c r="AL1761" s="551"/>
      <c r="AM1761" s="551"/>
      <c r="AN1761" s="551"/>
      <c r="AO1761" s="551"/>
      <c r="AP1761" s="551"/>
      <c r="AQ1761" s="551"/>
      <c r="AR1761" s="551"/>
      <c r="AS1761" s="551"/>
      <c r="AT1761" s="551"/>
      <c r="AU1761" s="551"/>
      <c r="AV1761" s="551"/>
      <c r="AW1761" s="551"/>
      <c r="AX1761" s="551"/>
    </row>
    <row r="1762">
      <c r="A1762" s="570" t="s">
        <v>7283</v>
      </c>
      <c r="B1762" s="570" t="s">
        <v>7302</v>
      </c>
      <c r="C1762" s="570" t="s">
        <v>7275</v>
      </c>
      <c r="D1762" s="570" t="s">
        <v>6768</v>
      </c>
      <c r="E1762" s="570" t="s">
        <v>203</v>
      </c>
      <c r="F1762" s="570"/>
      <c r="G1762" s="570"/>
      <c r="H1762" s="570"/>
      <c r="I1762" s="569"/>
      <c r="J1762" s="121"/>
      <c r="K1762" s="121"/>
      <c r="L1762" s="121"/>
      <c r="M1762" s="570"/>
      <c r="N1762" s="569"/>
      <c r="O1762" s="569"/>
      <c r="P1762" s="569"/>
      <c r="Q1762" s="121"/>
      <c r="R1762" s="121" t="s">
        <v>7303</v>
      </c>
      <c r="S1762" s="121" t="s">
        <v>2742</v>
      </c>
      <c r="T1762" s="121" t="s">
        <v>3251</v>
      </c>
      <c r="U1762" s="121">
        <v>0</v>
      </c>
      <c r="V1762" s="121" t="s">
        <v>2720</v>
      </c>
      <c r="W1762" s="121" t="s">
        <v>2869</v>
      </c>
      <c r="X1762" s="121" t="s">
        <v>7285</v>
      </c>
      <c r="Y1762" s="121" t="s">
        <v>2465</v>
      </c>
      <c r="Z1762" s="121" t="s">
        <v>2744</v>
      </c>
      <c r="AA1762" s="121" t="s">
        <v>2745</v>
      </c>
      <c r="AB1762" s="121" t="s">
        <v>4916</v>
      </c>
      <c r="AC1762" s="121" t="s">
        <v>2103</v>
      </c>
      <c r="AD1762" s="121" t="s">
        <v>2747</v>
      </c>
      <c r="AE1762" s="121" t="s">
        <v>3049</v>
      </c>
      <c r="AF1762" s="121"/>
      <c r="AG1762" s="121"/>
      <c r="AH1762" s="121"/>
      <c r="AI1762" s="551"/>
      <c r="AJ1762" s="551"/>
      <c r="AK1762" s="551"/>
      <c r="AL1762" s="551"/>
      <c r="AM1762" s="551"/>
      <c r="AN1762" s="551"/>
      <c r="AO1762" s="551"/>
      <c r="AP1762" s="551"/>
      <c r="AQ1762" s="551"/>
      <c r="AR1762" s="551"/>
      <c r="AS1762" s="551"/>
      <c r="AT1762" s="551"/>
      <c r="AU1762" s="551"/>
      <c r="AV1762" s="551"/>
      <c r="AW1762" s="551"/>
      <c r="AX1762" s="551"/>
    </row>
    <row r="1763">
      <c r="A1763" s="570" t="s">
        <v>7283</v>
      </c>
      <c r="B1763" s="570" t="s">
        <v>7304</v>
      </c>
      <c r="C1763" s="570" t="s">
        <v>7275</v>
      </c>
      <c r="D1763" s="570" t="s">
        <v>6768</v>
      </c>
      <c r="E1763" s="570" t="s">
        <v>203</v>
      </c>
      <c r="F1763" s="570"/>
      <c r="G1763" s="570"/>
      <c r="H1763" s="570"/>
      <c r="I1763" s="569"/>
      <c r="J1763" s="121"/>
      <c r="K1763" s="121"/>
      <c r="L1763" s="121"/>
      <c r="M1763" s="570"/>
      <c r="N1763" s="569"/>
      <c r="O1763" s="569"/>
      <c r="P1763" s="569"/>
      <c r="Q1763" s="121"/>
      <c r="R1763" s="121" t="s">
        <v>7305</v>
      </c>
      <c r="S1763" s="121" t="s">
        <v>2742</v>
      </c>
      <c r="T1763" s="121" t="s">
        <v>3251</v>
      </c>
      <c r="U1763" s="121">
        <v>0</v>
      </c>
      <c r="V1763" s="121" t="s">
        <v>2720</v>
      </c>
      <c r="W1763" s="121" t="s">
        <v>2950</v>
      </c>
      <c r="X1763" s="121" t="s">
        <v>7285</v>
      </c>
      <c r="Y1763" s="121" t="s">
        <v>2465</v>
      </c>
      <c r="Z1763" s="121" t="s">
        <v>2744</v>
      </c>
      <c r="AA1763" s="121" t="s">
        <v>2751</v>
      </c>
      <c r="AB1763" s="121" t="s">
        <v>3150</v>
      </c>
      <c r="AC1763" s="121" t="s">
        <v>2103</v>
      </c>
      <c r="AD1763" s="121" t="s">
        <v>2747</v>
      </c>
      <c r="AE1763" s="121" t="s">
        <v>3063</v>
      </c>
      <c r="AF1763" s="121"/>
      <c r="AG1763" s="121"/>
      <c r="AH1763" s="121"/>
      <c r="AI1763" s="551"/>
      <c r="AJ1763" s="551"/>
      <c r="AK1763" s="551"/>
      <c r="AL1763" s="551"/>
      <c r="AM1763" s="551"/>
      <c r="AN1763" s="551"/>
      <c r="AO1763" s="551"/>
      <c r="AP1763" s="551"/>
      <c r="AQ1763" s="551"/>
      <c r="AR1763" s="551"/>
      <c r="AS1763" s="551"/>
      <c r="AT1763" s="551"/>
      <c r="AU1763" s="551"/>
      <c r="AV1763" s="551"/>
      <c r="AW1763" s="551"/>
      <c r="AX1763" s="551"/>
    </row>
    <row r="1764">
      <c r="A1764" s="570" t="s">
        <v>7283</v>
      </c>
      <c r="B1764" s="570" t="s">
        <v>7306</v>
      </c>
      <c r="C1764" s="570" t="s">
        <v>7275</v>
      </c>
      <c r="D1764" s="570" t="s">
        <v>6768</v>
      </c>
      <c r="E1764" s="570" t="s">
        <v>203</v>
      </c>
      <c r="F1764" s="570"/>
      <c r="G1764" s="570"/>
      <c r="H1764" s="570"/>
      <c r="I1764" s="569"/>
      <c r="J1764" s="121"/>
      <c r="K1764" s="121"/>
      <c r="L1764" s="121"/>
      <c r="M1764" s="570"/>
      <c r="N1764" s="569"/>
      <c r="O1764" s="569"/>
      <c r="P1764" s="569"/>
      <c r="Q1764" s="121"/>
      <c r="R1764" s="121" t="s">
        <v>7306</v>
      </c>
      <c r="S1764" s="121" t="s">
        <v>2742</v>
      </c>
      <c r="T1764" s="121" t="s">
        <v>3251</v>
      </c>
      <c r="U1764" s="121">
        <v>0</v>
      </c>
      <c r="V1764" s="121" t="s">
        <v>2720</v>
      </c>
      <c r="W1764" s="121" t="s">
        <v>2869</v>
      </c>
      <c r="X1764" s="121" t="s">
        <v>7285</v>
      </c>
      <c r="Y1764" s="121" t="s">
        <v>2465</v>
      </c>
      <c r="Z1764" s="121" t="s">
        <v>2744</v>
      </c>
      <c r="AA1764" s="121" t="s">
        <v>2745</v>
      </c>
      <c r="AB1764" s="121" t="s">
        <v>3434</v>
      </c>
      <c r="AC1764" s="121" t="s">
        <v>2103</v>
      </c>
      <c r="AD1764" s="121" t="s">
        <v>2747</v>
      </c>
      <c r="AE1764" s="121" t="s">
        <v>3362</v>
      </c>
      <c r="AF1764" s="121"/>
      <c r="AG1764" s="121"/>
      <c r="AH1764" s="121"/>
      <c r="AI1764" s="551"/>
      <c r="AJ1764" s="551"/>
      <c r="AK1764" s="551"/>
      <c r="AL1764" s="551"/>
      <c r="AM1764" s="551"/>
      <c r="AN1764" s="551"/>
      <c r="AO1764" s="551"/>
      <c r="AP1764" s="551"/>
      <c r="AQ1764" s="551"/>
      <c r="AR1764" s="551"/>
      <c r="AS1764" s="551"/>
      <c r="AT1764" s="551"/>
      <c r="AU1764" s="551"/>
      <c r="AV1764" s="551"/>
      <c r="AW1764" s="551"/>
      <c r="AX1764" s="551"/>
    </row>
    <row r="1765">
      <c r="A1765" s="570" t="s">
        <v>7283</v>
      </c>
      <c r="B1765" s="570" t="s">
        <v>7307</v>
      </c>
      <c r="C1765" s="570" t="s">
        <v>7275</v>
      </c>
      <c r="D1765" s="570" t="s">
        <v>6768</v>
      </c>
      <c r="E1765" s="570" t="s">
        <v>203</v>
      </c>
      <c r="F1765" s="570"/>
      <c r="G1765" s="570"/>
      <c r="H1765" s="570"/>
      <c r="I1765" s="569"/>
      <c r="J1765" s="121"/>
      <c r="K1765" s="121"/>
      <c r="L1765" s="121"/>
      <c r="M1765" s="570"/>
      <c r="N1765" s="569"/>
      <c r="O1765" s="569"/>
      <c r="P1765" s="569"/>
      <c r="Q1765" s="121"/>
      <c r="R1765" s="121" t="s">
        <v>7307</v>
      </c>
      <c r="S1765" s="121" t="s">
        <v>2742</v>
      </c>
      <c r="T1765" s="121" t="s">
        <v>3251</v>
      </c>
      <c r="U1765" s="121">
        <v>0</v>
      </c>
      <c r="V1765" s="121" t="s">
        <v>2720</v>
      </c>
      <c r="W1765" s="121" t="s">
        <v>2869</v>
      </c>
      <c r="X1765" s="121" t="s">
        <v>7285</v>
      </c>
      <c r="Y1765" s="121" t="s">
        <v>2465</v>
      </c>
      <c r="Z1765" s="121" t="s">
        <v>2744</v>
      </c>
      <c r="AA1765" s="121" t="s">
        <v>2745</v>
      </c>
      <c r="AB1765" s="121" t="s">
        <v>7308</v>
      </c>
      <c r="AC1765" s="121" t="s">
        <v>2103</v>
      </c>
      <c r="AD1765" s="121" t="s">
        <v>2747</v>
      </c>
      <c r="AE1765" s="121" t="s">
        <v>3362</v>
      </c>
      <c r="AF1765" s="121"/>
      <c r="AG1765" s="121"/>
      <c r="AH1765" s="121"/>
      <c r="AI1765" s="551"/>
      <c r="AJ1765" s="551"/>
      <c r="AK1765" s="551"/>
      <c r="AL1765" s="551"/>
      <c r="AM1765" s="551"/>
      <c r="AN1765" s="551"/>
      <c r="AO1765" s="551"/>
      <c r="AP1765" s="551"/>
      <c r="AQ1765" s="551"/>
      <c r="AR1765" s="551"/>
      <c r="AS1765" s="551"/>
      <c r="AT1765" s="551"/>
      <c r="AU1765" s="551"/>
      <c r="AV1765" s="551"/>
      <c r="AW1765" s="551"/>
      <c r="AX1765" s="551"/>
    </row>
    <row r="1766">
      <c r="A1766" s="570" t="s">
        <v>7283</v>
      </c>
      <c r="B1766" s="570" t="s">
        <v>7309</v>
      </c>
      <c r="C1766" s="570" t="s">
        <v>7275</v>
      </c>
      <c r="D1766" s="570" t="s">
        <v>6768</v>
      </c>
      <c r="E1766" s="570" t="s">
        <v>203</v>
      </c>
      <c r="F1766" s="570">
        <v>24</v>
      </c>
      <c r="G1766" s="570">
        <v>64</v>
      </c>
      <c r="H1766" s="570">
        <v>1500</v>
      </c>
      <c r="I1766" s="569"/>
      <c r="J1766" s="121"/>
      <c r="K1766" s="121"/>
      <c r="L1766" s="121"/>
      <c r="M1766" s="570"/>
      <c r="N1766" s="569"/>
      <c r="O1766" s="569"/>
      <c r="P1766" s="569"/>
      <c r="Q1766" s="121"/>
      <c r="R1766" s="121" t="s">
        <v>7309</v>
      </c>
      <c r="S1766" s="121" t="s">
        <v>2742</v>
      </c>
      <c r="T1766" s="121" t="s">
        <v>3251</v>
      </c>
      <c r="U1766" s="121">
        <v>0</v>
      </c>
      <c r="V1766" s="121" t="s">
        <v>2720</v>
      </c>
      <c r="W1766" s="121" t="s">
        <v>2869</v>
      </c>
      <c r="X1766" s="121" t="s">
        <v>7285</v>
      </c>
      <c r="Y1766" s="121" t="s">
        <v>2465</v>
      </c>
      <c r="Z1766" s="121" t="s">
        <v>2744</v>
      </c>
      <c r="AA1766" s="121" t="s">
        <v>2745</v>
      </c>
      <c r="AB1766" s="121" t="s">
        <v>4664</v>
      </c>
      <c r="AC1766" s="121" t="s">
        <v>2103</v>
      </c>
      <c r="AD1766" s="121" t="s">
        <v>2747</v>
      </c>
      <c r="AE1766" s="121" t="s">
        <v>3362</v>
      </c>
      <c r="AF1766" s="121"/>
      <c r="AG1766" s="121"/>
      <c r="AH1766" s="121"/>
      <c r="AI1766" s="551"/>
      <c r="AJ1766" s="551"/>
      <c r="AK1766" s="551"/>
      <c r="AL1766" s="551"/>
      <c r="AM1766" s="551"/>
      <c r="AN1766" s="551"/>
      <c r="AO1766" s="551"/>
      <c r="AP1766" s="551"/>
      <c r="AQ1766" s="551"/>
      <c r="AR1766" s="551"/>
      <c r="AS1766" s="551"/>
      <c r="AT1766" s="551"/>
      <c r="AU1766" s="551"/>
      <c r="AV1766" s="551"/>
      <c r="AW1766" s="551"/>
      <c r="AX1766" s="551"/>
    </row>
    <row r="1767">
      <c r="A1767" s="570" t="s">
        <v>7310</v>
      </c>
      <c r="B1767" s="570" t="s">
        <v>7016</v>
      </c>
      <c r="C1767" s="570" t="s">
        <v>7275</v>
      </c>
      <c r="D1767" s="570" t="s">
        <v>6768</v>
      </c>
      <c r="E1767" s="570" t="s">
        <v>203</v>
      </c>
      <c r="F1767" s="570">
        <v>12</v>
      </c>
      <c r="G1767" s="570">
        <v>16</v>
      </c>
      <c r="H1767" s="570">
        <v>400</v>
      </c>
      <c r="I1767" s="569"/>
      <c r="J1767" s="121"/>
      <c r="K1767" s="121"/>
      <c r="L1767" s="121"/>
      <c r="M1767" s="570"/>
      <c r="N1767" s="569"/>
      <c r="O1767" s="569"/>
      <c r="P1767" s="569"/>
      <c r="Q1767" s="121"/>
      <c r="R1767" s="121" t="s">
        <v>7016</v>
      </c>
      <c r="S1767" s="121" t="s">
        <v>2742</v>
      </c>
      <c r="T1767" s="121" t="s">
        <v>3163</v>
      </c>
      <c r="U1767" s="121">
        <v>0</v>
      </c>
      <c r="V1767" s="121" t="s">
        <v>3164</v>
      </c>
      <c r="W1767" s="121" t="s">
        <v>3071</v>
      </c>
      <c r="X1767" s="121" t="s">
        <v>2721</v>
      </c>
      <c r="Y1767" s="121" t="s">
        <v>2465</v>
      </c>
      <c r="Z1767" s="121" t="s">
        <v>3155</v>
      </c>
      <c r="AA1767" s="121" t="s">
        <v>3092</v>
      </c>
      <c r="AB1767" s="121" t="s">
        <v>3428</v>
      </c>
      <c r="AC1767" s="121" t="s">
        <v>2103</v>
      </c>
      <c r="AD1767" s="121" t="s">
        <v>2747</v>
      </c>
      <c r="AE1767" s="121" t="s">
        <v>3188</v>
      </c>
      <c r="AF1767" s="121"/>
      <c r="AG1767" s="121"/>
      <c r="AH1767" s="121"/>
      <c r="AI1767" s="551"/>
      <c r="AJ1767" s="551"/>
      <c r="AK1767" s="551"/>
      <c r="AL1767" s="551"/>
      <c r="AM1767" s="551"/>
      <c r="AN1767" s="551"/>
      <c r="AO1767" s="551"/>
      <c r="AP1767" s="551"/>
      <c r="AQ1767" s="551"/>
      <c r="AR1767" s="551"/>
      <c r="AS1767" s="551"/>
      <c r="AT1767" s="551"/>
      <c r="AU1767" s="551"/>
      <c r="AV1767" s="551"/>
      <c r="AW1767" s="551"/>
      <c r="AX1767" s="551"/>
    </row>
    <row r="1768">
      <c r="A1768" s="570" t="s">
        <v>7310</v>
      </c>
      <c r="B1768" s="570" t="s">
        <v>7017</v>
      </c>
      <c r="C1768" s="570" t="s">
        <v>7275</v>
      </c>
      <c r="D1768" s="570" t="s">
        <v>6768</v>
      </c>
      <c r="E1768" s="570" t="s">
        <v>203</v>
      </c>
      <c r="F1768" s="570">
        <v>12</v>
      </c>
      <c r="G1768" s="570">
        <v>16</v>
      </c>
      <c r="H1768" s="570">
        <v>400</v>
      </c>
      <c r="I1768" s="569"/>
      <c r="J1768" s="121"/>
      <c r="K1768" s="121"/>
      <c r="L1768" s="121"/>
      <c r="M1768" s="570"/>
      <c r="N1768" s="569"/>
      <c r="O1768" s="569"/>
      <c r="P1768" s="569"/>
      <c r="Q1768" s="121"/>
      <c r="R1768" s="121" t="s">
        <v>7017</v>
      </c>
      <c r="S1768" s="121" t="s">
        <v>2742</v>
      </c>
      <c r="T1768" s="121" t="s">
        <v>3163</v>
      </c>
      <c r="U1768" s="121">
        <v>0</v>
      </c>
      <c r="V1768" s="121" t="s">
        <v>3164</v>
      </c>
      <c r="W1768" s="121" t="s">
        <v>2969</v>
      </c>
      <c r="X1768" s="121" t="s">
        <v>2721</v>
      </c>
      <c r="Y1768" s="121" t="s">
        <v>2465</v>
      </c>
      <c r="Z1768" s="121" t="s">
        <v>3155</v>
      </c>
      <c r="AA1768" s="121" t="s">
        <v>3092</v>
      </c>
      <c r="AB1768" s="121" t="s">
        <v>3862</v>
      </c>
      <c r="AC1768" s="121" t="s">
        <v>2103</v>
      </c>
      <c r="AD1768" s="121" t="s">
        <v>2747</v>
      </c>
      <c r="AE1768" s="121" t="s">
        <v>3174</v>
      </c>
      <c r="AF1768" s="121"/>
      <c r="AG1768" s="121"/>
      <c r="AH1768" s="121"/>
      <c r="AI1768" s="551"/>
      <c r="AJ1768" s="551"/>
      <c r="AK1768" s="551"/>
      <c r="AL1768" s="551"/>
      <c r="AM1768" s="551"/>
      <c r="AN1768" s="551"/>
      <c r="AO1768" s="551"/>
      <c r="AP1768" s="551"/>
      <c r="AQ1768" s="551"/>
      <c r="AR1768" s="551"/>
      <c r="AS1768" s="551"/>
      <c r="AT1768" s="551"/>
      <c r="AU1768" s="551"/>
      <c r="AV1768" s="551"/>
      <c r="AW1768" s="551"/>
      <c r="AX1768" s="551"/>
    </row>
    <row r="1769">
      <c r="A1769" s="570" t="s">
        <v>7311</v>
      </c>
      <c r="B1769" s="570" t="s">
        <v>7312</v>
      </c>
      <c r="C1769" s="570" t="s">
        <v>7275</v>
      </c>
      <c r="D1769" s="570" t="s">
        <v>6768</v>
      </c>
      <c r="E1769" s="570" t="s">
        <v>203</v>
      </c>
      <c r="F1769" s="570">
        <v>8</v>
      </c>
      <c r="G1769" s="570">
        <v>16</v>
      </c>
      <c r="H1769" s="570">
        <v>100</v>
      </c>
      <c r="I1769" s="569"/>
      <c r="J1769" s="121"/>
      <c r="K1769" s="121"/>
      <c r="L1769" s="121"/>
      <c r="M1769" s="570"/>
      <c r="N1769" s="569"/>
      <c r="O1769" s="569"/>
      <c r="P1769" s="569"/>
      <c r="Q1769" s="121"/>
      <c r="R1769" s="121" t="s">
        <v>7313</v>
      </c>
      <c r="S1769" s="121" t="s">
        <v>2716</v>
      </c>
      <c r="T1769" s="121" t="s">
        <v>3909</v>
      </c>
      <c r="U1769" s="121">
        <v>0</v>
      </c>
      <c r="V1769" s="121" t="s">
        <v>2206</v>
      </c>
      <c r="W1769" s="121" t="s">
        <v>2206</v>
      </c>
      <c r="X1769" s="121" t="s">
        <v>2721</v>
      </c>
      <c r="Y1769" s="121" t="s">
        <v>2465</v>
      </c>
      <c r="Z1769" s="121" t="s">
        <v>2785</v>
      </c>
      <c r="AA1769" s="121" t="s">
        <v>7314</v>
      </c>
      <c r="AB1769" s="121" t="s">
        <v>7315</v>
      </c>
      <c r="AC1769" s="121" t="s">
        <v>3158</v>
      </c>
      <c r="AD1769" s="121" t="s">
        <v>3159</v>
      </c>
      <c r="AE1769" s="121" t="s">
        <v>7316</v>
      </c>
      <c r="AF1769" s="121"/>
      <c r="AG1769" s="121"/>
      <c r="AH1769" s="121"/>
      <c r="AI1769" s="551"/>
      <c r="AJ1769" s="551"/>
      <c r="AK1769" s="551"/>
      <c r="AL1769" s="551"/>
      <c r="AM1769" s="551"/>
      <c r="AN1769" s="551"/>
      <c r="AO1769" s="551"/>
      <c r="AP1769" s="551"/>
      <c r="AQ1769" s="551"/>
      <c r="AR1769" s="551"/>
      <c r="AS1769" s="551"/>
      <c r="AT1769" s="551"/>
      <c r="AU1769" s="551"/>
      <c r="AV1769" s="551"/>
      <c r="AW1769" s="551"/>
      <c r="AX1769" s="551"/>
    </row>
    <row r="1770">
      <c r="A1770" s="570" t="s">
        <v>7311</v>
      </c>
      <c r="B1770" s="570" t="s">
        <v>7317</v>
      </c>
      <c r="C1770" s="570" t="s">
        <v>7275</v>
      </c>
      <c r="D1770" s="570" t="s">
        <v>6768</v>
      </c>
      <c r="E1770" s="570" t="s">
        <v>203</v>
      </c>
      <c r="F1770" s="570">
        <v>8</v>
      </c>
      <c r="G1770" s="570">
        <v>16</v>
      </c>
      <c r="H1770" s="570">
        <v>100</v>
      </c>
      <c r="I1770" s="569"/>
      <c r="J1770" s="121"/>
      <c r="K1770" s="121"/>
      <c r="L1770" s="121"/>
      <c r="M1770" s="570"/>
      <c r="N1770" s="569"/>
      <c r="O1770" s="569"/>
      <c r="P1770" s="569"/>
      <c r="Q1770" s="121"/>
      <c r="R1770" s="121" t="s">
        <v>7318</v>
      </c>
      <c r="S1770" s="121" t="s">
        <v>2716</v>
      </c>
      <c r="T1770" s="121" t="s">
        <v>3909</v>
      </c>
      <c r="U1770" s="121">
        <v>0</v>
      </c>
      <c r="V1770" s="121" t="s">
        <v>2206</v>
      </c>
      <c r="W1770" s="121" t="s">
        <v>2278</v>
      </c>
      <c r="X1770" s="121" t="s">
        <v>2721</v>
      </c>
      <c r="Y1770" s="121" t="s">
        <v>2465</v>
      </c>
      <c r="Z1770" s="121" t="s">
        <v>2785</v>
      </c>
      <c r="AA1770" s="121" t="s">
        <v>7314</v>
      </c>
      <c r="AB1770" s="121" t="s">
        <v>7319</v>
      </c>
      <c r="AC1770" s="121" t="s">
        <v>3158</v>
      </c>
      <c r="AD1770" s="121" t="s">
        <v>3159</v>
      </c>
      <c r="AE1770" s="121" t="s">
        <v>7316</v>
      </c>
      <c r="AF1770" s="121"/>
      <c r="AG1770" s="121"/>
      <c r="AH1770" s="121"/>
      <c r="AI1770" s="551"/>
      <c r="AJ1770" s="551"/>
      <c r="AK1770" s="551"/>
      <c r="AL1770" s="551"/>
      <c r="AM1770" s="551"/>
      <c r="AN1770" s="551"/>
      <c r="AO1770" s="551"/>
      <c r="AP1770" s="551"/>
      <c r="AQ1770" s="551"/>
      <c r="AR1770" s="551"/>
      <c r="AS1770" s="551"/>
      <c r="AT1770" s="551"/>
      <c r="AU1770" s="551"/>
      <c r="AV1770" s="551"/>
      <c r="AW1770" s="551"/>
      <c r="AX1770" s="551"/>
    </row>
    <row r="1771">
      <c r="A1771" s="570" t="s">
        <v>7311</v>
      </c>
      <c r="B1771" s="570" t="s">
        <v>7320</v>
      </c>
      <c r="C1771" s="570" t="s">
        <v>7275</v>
      </c>
      <c r="D1771" s="570" t="s">
        <v>6768</v>
      </c>
      <c r="E1771" s="570" t="s">
        <v>203</v>
      </c>
      <c r="F1771" s="570">
        <v>8</v>
      </c>
      <c r="G1771" s="570">
        <v>16</v>
      </c>
      <c r="H1771" s="570">
        <v>100</v>
      </c>
      <c r="I1771" s="569"/>
      <c r="J1771" s="121"/>
      <c r="K1771" s="121"/>
      <c r="L1771" s="121"/>
      <c r="M1771" s="570"/>
      <c r="N1771" s="569"/>
      <c r="O1771" s="569"/>
      <c r="P1771" s="569"/>
      <c r="Q1771" s="121"/>
      <c r="R1771" s="121" t="s">
        <v>7321</v>
      </c>
      <c r="S1771" s="121" t="s">
        <v>2742</v>
      </c>
      <c r="T1771" s="121" t="s">
        <v>2743</v>
      </c>
      <c r="U1771" s="121">
        <v>0</v>
      </c>
      <c r="V1771" s="121" t="s">
        <v>2206</v>
      </c>
      <c r="W1771" s="121" t="s">
        <v>2869</v>
      </c>
      <c r="X1771" s="121" t="s">
        <v>2721</v>
      </c>
      <c r="Y1771" s="121" t="s">
        <v>2465</v>
      </c>
      <c r="Z1771" s="121" t="s">
        <v>2744</v>
      </c>
      <c r="AA1771" s="121" t="s">
        <v>2745</v>
      </c>
      <c r="AB1771" s="121" t="s">
        <v>5550</v>
      </c>
      <c r="AC1771" s="121" t="s">
        <v>2103</v>
      </c>
      <c r="AD1771" s="121" t="s">
        <v>2747</v>
      </c>
      <c r="AE1771" s="121" t="s">
        <v>3313</v>
      </c>
      <c r="AF1771" s="121"/>
      <c r="AG1771" s="121"/>
      <c r="AH1771" s="121"/>
      <c r="AI1771" s="551"/>
      <c r="AJ1771" s="551"/>
      <c r="AK1771" s="551"/>
      <c r="AL1771" s="551"/>
      <c r="AM1771" s="551"/>
      <c r="AN1771" s="551"/>
      <c r="AO1771" s="551"/>
      <c r="AP1771" s="551"/>
      <c r="AQ1771" s="551"/>
      <c r="AR1771" s="551"/>
      <c r="AS1771" s="551"/>
      <c r="AT1771" s="551"/>
      <c r="AU1771" s="551"/>
      <c r="AV1771" s="551"/>
      <c r="AW1771" s="551"/>
      <c r="AX1771" s="551"/>
    </row>
    <row r="1772">
      <c r="A1772" s="570" t="s">
        <v>7311</v>
      </c>
      <c r="B1772" s="570" t="s">
        <v>7322</v>
      </c>
      <c r="C1772" s="570" t="s">
        <v>7275</v>
      </c>
      <c r="D1772" s="570" t="s">
        <v>6768</v>
      </c>
      <c r="E1772" s="570" t="s">
        <v>203</v>
      </c>
      <c r="F1772" s="570">
        <v>8</v>
      </c>
      <c r="G1772" s="570">
        <v>16</v>
      </c>
      <c r="H1772" s="570">
        <v>100</v>
      </c>
      <c r="I1772" s="569"/>
      <c r="J1772" s="121"/>
      <c r="K1772" s="121"/>
      <c r="L1772" s="121"/>
      <c r="M1772" s="570"/>
      <c r="N1772" s="569"/>
      <c r="O1772" s="569"/>
      <c r="P1772" s="569"/>
      <c r="Q1772" s="121"/>
      <c r="R1772" s="121" t="s">
        <v>7323</v>
      </c>
      <c r="S1772" s="121" t="s">
        <v>2742</v>
      </c>
      <c r="T1772" s="121" t="s">
        <v>2743</v>
      </c>
      <c r="U1772" s="121">
        <v>0</v>
      </c>
      <c r="V1772" s="121" t="s">
        <v>2206</v>
      </c>
      <c r="W1772" s="121" t="s">
        <v>2767</v>
      </c>
      <c r="X1772" s="121" t="s">
        <v>2721</v>
      </c>
      <c r="Y1772" s="121" t="s">
        <v>2465</v>
      </c>
      <c r="Z1772" s="121" t="s">
        <v>2744</v>
      </c>
      <c r="AA1772" s="121" t="s">
        <v>2745</v>
      </c>
      <c r="AB1772" s="121" t="s">
        <v>7324</v>
      </c>
      <c r="AC1772" s="121" t="s">
        <v>2103</v>
      </c>
      <c r="AD1772" s="121" t="s">
        <v>2747</v>
      </c>
      <c r="AE1772" s="121" t="s">
        <v>2748</v>
      </c>
      <c r="AF1772" s="121"/>
      <c r="AG1772" s="121"/>
      <c r="AH1772" s="121"/>
      <c r="AI1772" s="551"/>
      <c r="AJ1772" s="551"/>
      <c r="AK1772" s="551"/>
      <c r="AL1772" s="551"/>
      <c r="AM1772" s="551"/>
      <c r="AN1772" s="551"/>
      <c r="AO1772" s="551"/>
      <c r="AP1772" s="551"/>
      <c r="AQ1772" s="551"/>
      <c r="AR1772" s="551"/>
      <c r="AS1772" s="551"/>
      <c r="AT1772" s="551"/>
      <c r="AU1772" s="551"/>
      <c r="AV1772" s="551"/>
      <c r="AW1772" s="551"/>
      <c r="AX1772" s="551"/>
    </row>
    <row r="1773">
      <c r="A1773" s="570" t="s">
        <v>7311</v>
      </c>
      <c r="B1773" s="570" t="s">
        <v>7325</v>
      </c>
      <c r="C1773" s="570" t="s">
        <v>7275</v>
      </c>
      <c r="D1773" s="570" t="s">
        <v>6768</v>
      </c>
      <c r="E1773" s="570" t="s">
        <v>203</v>
      </c>
      <c r="F1773" s="570">
        <v>8</v>
      </c>
      <c r="G1773" s="570">
        <v>16</v>
      </c>
      <c r="H1773" s="570">
        <v>100</v>
      </c>
      <c r="I1773" s="569"/>
      <c r="J1773" s="121"/>
      <c r="K1773" s="121"/>
      <c r="L1773" s="121"/>
      <c r="M1773" s="570"/>
      <c r="N1773" s="569"/>
      <c r="O1773" s="569"/>
      <c r="P1773" s="569"/>
      <c r="Q1773" s="121"/>
      <c r="R1773" s="121" t="s">
        <v>7326</v>
      </c>
      <c r="S1773" s="121" t="s">
        <v>2742</v>
      </c>
      <c r="T1773" s="121" t="s">
        <v>2743</v>
      </c>
      <c r="U1773" s="121">
        <v>0</v>
      </c>
      <c r="V1773" s="121" t="s">
        <v>2206</v>
      </c>
      <c r="W1773" s="121" t="s">
        <v>2969</v>
      </c>
      <c r="X1773" s="121" t="s">
        <v>2721</v>
      </c>
      <c r="Y1773" s="121" t="s">
        <v>2465</v>
      </c>
      <c r="Z1773" s="121" t="s">
        <v>2744</v>
      </c>
      <c r="AA1773" s="121" t="s">
        <v>2745</v>
      </c>
      <c r="AB1773" s="121" t="s">
        <v>3330</v>
      </c>
      <c r="AC1773" s="121" t="s">
        <v>2103</v>
      </c>
      <c r="AD1773" s="121" t="s">
        <v>2747</v>
      </c>
      <c r="AE1773" s="121" t="s">
        <v>3331</v>
      </c>
      <c r="AF1773" s="121"/>
      <c r="AG1773" s="121"/>
      <c r="AH1773" s="121"/>
      <c r="AI1773" s="551"/>
      <c r="AJ1773" s="551"/>
      <c r="AK1773" s="551"/>
      <c r="AL1773" s="551"/>
      <c r="AM1773" s="551"/>
      <c r="AN1773" s="551"/>
      <c r="AO1773" s="551"/>
      <c r="AP1773" s="551"/>
      <c r="AQ1773" s="551"/>
      <c r="AR1773" s="551"/>
      <c r="AS1773" s="551"/>
      <c r="AT1773" s="551"/>
      <c r="AU1773" s="551"/>
      <c r="AV1773" s="551"/>
      <c r="AW1773" s="551"/>
      <c r="AX1773" s="551"/>
    </row>
    <row r="1774">
      <c r="A1774" s="570" t="s">
        <v>7311</v>
      </c>
      <c r="B1774" s="570" t="s">
        <v>7327</v>
      </c>
      <c r="C1774" s="570" t="s">
        <v>7275</v>
      </c>
      <c r="D1774" s="570" t="s">
        <v>6768</v>
      </c>
      <c r="E1774" s="570" t="s">
        <v>203</v>
      </c>
      <c r="F1774" s="570">
        <v>8</v>
      </c>
      <c r="G1774" s="570">
        <v>16</v>
      </c>
      <c r="H1774" s="570">
        <v>100</v>
      </c>
      <c r="I1774" s="569"/>
      <c r="J1774" s="121"/>
      <c r="K1774" s="121"/>
      <c r="L1774" s="121"/>
      <c r="M1774" s="570"/>
      <c r="N1774" s="569"/>
      <c r="O1774" s="569"/>
      <c r="P1774" s="569"/>
      <c r="Q1774" s="121"/>
      <c r="R1774" s="121" t="s">
        <v>7328</v>
      </c>
      <c r="S1774" s="121" t="s">
        <v>2716</v>
      </c>
      <c r="T1774" s="121" t="s">
        <v>3091</v>
      </c>
      <c r="U1774" s="121">
        <v>0</v>
      </c>
      <c r="V1774" s="121" t="s">
        <v>7329</v>
      </c>
      <c r="W1774" s="121" t="s">
        <v>7329</v>
      </c>
      <c r="X1774" s="121" t="s">
        <v>2721</v>
      </c>
      <c r="Y1774" s="121" t="s">
        <v>2465</v>
      </c>
      <c r="Z1774" s="121" t="s">
        <v>2785</v>
      </c>
      <c r="AA1774" s="121" t="s">
        <v>7314</v>
      </c>
      <c r="AB1774" s="121" t="s">
        <v>7330</v>
      </c>
      <c r="AC1774" s="121" t="s">
        <v>3158</v>
      </c>
      <c r="AD1774" s="121" t="s">
        <v>3159</v>
      </c>
      <c r="AE1774" s="121" t="s">
        <v>7331</v>
      </c>
      <c r="AF1774" s="121"/>
      <c r="AG1774" s="121"/>
      <c r="AH1774" s="121"/>
      <c r="AI1774" s="551"/>
      <c r="AJ1774" s="551"/>
      <c r="AK1774" s="551"/>
      <c r="AL1774" s="551"/>
      <c r="AM1774" s="551"/>
      <c r="AN1774" s="551"/>
      <c r="AO1774" s="551"/>
      <c r="AP1774" s="551"/>
      <c r="AQ1774" s="551"/>
      <c r="AR1774" s="551"/>
      <c r="AS1774" s="551"/>
      <c r="AT1774" s="551"/>
      <c r="AU1774" s="551"/>
      <c r="AV1774" s="551"/>
      <c r="AW1774" s="551"/>
      <c r="AX1774" s="551"/>
    </row>
    <row r="1775">
      <c r="A1775" s="570" t="s">
        <v>7311</v>
      </c>
      <c r="B1775" s="570" t="s">
        <v>7332</v>
      </c>
      <c r="C1775" s="570" t="s">
        <v>7275</v>
      </c>
      <c r="D1775" s="570" t="s">
        <v>6768</v>
      </c>
      <c r="E1775" s="570" t="s">
        <v>203</v>
      </c>
      <c r="F1775" s="570">
        <v>16</v>
      </c>
      <c r="G1775" s="570">
        <v>24</v>
      </c>
      <c r="H1775" s="570">
        <v>256</v>
      </c>
      <c r="I1775" s="569"/>
      <c r="J1775" s="121"/>
      <c r="K1775" s="121"/>
      <c r="L1775" s="121"/>
      <c r="M1775" s="570"/>
      <c r="N1775" s="569"/>
      <c r="O1775" s="569"/>
      <c r="P1775" s="569"/>
      <c r="Q1775" s="121"/>
      <c r="R1775" s="121" t="s">
        <v>7333</v>
      </c>
      <c r="S1775" s="121" t="s">
        <v>2716</v>
      </c>
      <c r="T1775" s="121" t="s">
        <v>7334</v>
      </c>
      <c r="U1775" s="121">
        <v>0</v>
      </c>
      <c r="V1775" s="121" t="s">
        <v>2206</v>
      </c>
      <c r="W1775" s="121" t="s">
        <v>2278</v>
      </c>
      <c r="X1775" s="121" t="s">
        <v>2721</v>
      </c>
      <c r="Y1775" s="121" t="s">
        <v>2465</v>
      </c>
      <c r="Z1775" s="121" t="s">
        <v>3155</v>
      </c>
      <c r="AA1775" s="121" t="s">
        <v>4058</v>
      </c>
      <c r="AB1775" s="121" t="s">
        <v>7335</v>
      </c>
      <c r="AC1775" s="121" t="s">
        <v>3158</v>
      </c>
      <c r="AD1775" s="121" t="s">
        <v>3159</v>
      </c>
      <c r="AE1775" s="121" t="s">
        <v>7336</v>
      </c>
      <c r="AF1775" s="121"/>
      <c r="AG1775" s="121"/>
      <c r="AH1775" s="121"/>
      <c r="AI1775" s="551"/>
      <c r="AJ1775" s="551"/>
      <c r="AK1775" s="551"/>
      <c r="AL1775" s="551"/>
      <c r="AM1775" s="551"/>
      <c r="AN1775" s="551"/>
      <c r="AO1775" s="551"/>
      <c r="AP1775" s="551"/>
      <c r="AQ1775" s="551"/>
      <c r="AR1775" s="551"/>
      <c r="AS1775" s="551"/>
      <c r="AT1775" s="551"/>
      <c r="AU1775" s="551"/>
      <c r="AV1775" s="551"/>
      <c r="AW1775" s="551"/>
      <c r="AX1775" s="551"/>
    </row>
    <row r="1776">
      <c r="A1776" s="570" t="s">
        <v>7311</v>
      </c>
      <c r="B1776" s="570" t="s">
        <v>7337</v>
      </c>
      <c r="C1776" s="570" t="s">
        <v>7275</v>
      </c>
      <c r="D1776" s="570" t="s">
        <v>6768</v>
      </c>
      <c r="E1776" s="570" t="s">
        <v>203</v>
      </c>
      <c r="F1776" s="570">
        <v>16</v>
      </c>
      <c r="G1776" s="570">
        <v>24</v>
      </c>
      <c r="H1776" s="570">
        <v>256</v>
      </c>
      <c r="I1776" s="569"/>
      <c r="J1776" s="121"/>
      <c r="K1776" s="121"/>
      <c r="L1776" s="121"/>
      <c r="M1776" s="570"/>
      <c r="N1776" s="569"/>
      <c r="O1776" s="569"/>
      <c r="P1776" s="569"/>
      <c r="Q1776" s="121"/>
      <c r="R1776" s="121" t="s">
        <v>7338</v>
      </c>
      <c r="S1776" s="121" t="s">
        <v>2716</v>
      </c>
      <c r="T1776" s="121" t="s">
        <v>7334</v>
      </c>
      <c r="U1776" s="121">
        <v>0</v>
      </c>
      <c r="V1776" s="121" t="s">
        <v>2206</v>
      </c>
      <c r="W1776" s="121" t="s">
        <v>2278</v>
      </c>
      <c r="X1776" s="121" t="s">
        <v>2721</v>
      </c>
      <c r="Y1776" s="121" t="s">
        <v>2465</v>
      </c>
      <c r="Z1776" s="121" t="s">
        <v>2785</v>
      </c>
      <c r="AA1776" s="121" t="s">
        <v>4058</v>
      </c>
      <c r="AB1776" s="121" t="s">
        <v>7339</v>
      </c>
      <c r="AC1776" s="121" t="s">
        <v>3158</v>
      </c>
      <c r="AD1776" s="121" t="s">
        <v>3159</v>
      </c>
      <c r="AE1776" s="121" t="s">
        <v>7336</v>
      </c>
      <c r="AF1776" s="121"/>
      <c r="AG1776" s="121"/>
      <c r="AH1776" s="121"/>
      <c r="AI1776" s="551"/>
      <c r="AJ1776" s="551"/>
      <c r="AK1776" s="551"/>
      <c r="AL1776" s="551"/>
      <c r="AM1776" s="551"/>
      <c r="AN1776" s="551"/>
      <c r="AO1776" s="551"/>
      <c r="AP1776" s="551"/>
      <c r="AQ1776" s="551"/>
      <c r="AR1776" s="551"/>
      <c r="AS1776" s="551"/>
      <c r="AT1776" s="551"/>
      <c r="AU1776" s="551"/>
      <c r="AV1776" s="551"/>
      <c r="AW1776" s="551"/>
      <c r="AX1776" s="551"/>
    </row>
    <row r="1777">
      <c r="A1777" s="570" t="s">
        <v>7311</v>
      </c>
      <c r="B1777" s="570" t="s">
        <v>7340</v>
      </c>
      <c r="C1777" s="570" t="s">
        <v>7275</v>
      </c>
      <c r="D1777" s="570" t="s">
        <v>6768</v>
      </c>
      <c r="E1777" s="570" t="s">
        <v>203</v>
      </c>
      <c r="F1777" s="570">
        <v>8</v>
      </c>
      <c r="G1777" s="570">
        <v>24</v>
      </c>
      <c r="H1777" s="570">
        <v>256</v>
      </c>
      <c r="I1777" s="569"/>
      <c r="J1777" s="121"/>
      <c r="K1777" s="121"/>
      <c r="L1777" s="121"/>
      <c r="M1777" s="570"/>
      <c r="N1777" s="569"/>
      <c r="O1777" s="569"/>
      <c r="P1777" s="569"/>
      <c r="Q1777" s="121"/>
      <c r="R1777" s="121" t="s">
        <v>7341</v>
      </c>
      <c r="S1777" s="121" t="s">
        <v>2716</v>
      </c>
      <c r="T1777" s="121" t="s">
        <v>7334</v>
      </c>
      <c r="U1777" s="121">
        <v>0</v>
      </c>
      <c r="V1777" s="121" t="s">
        <v>2206</v>
      </c>
      <c r="W1777" s="121" t="s">
        <v>2278</v>
      </c>
      <c r="X1777" s="121" t="s">
        <v>2721</v>
      </c>
      <c r="Y1777" s="121" t="s">
        <v>2465</v>
      </c>
      <c r="Z1777" s="121" t="s">
        <v>2785</v>
      </c>
      <c r="AA1777" s="121" t="s">
        <v>4058</v>
      </c>
      <c r="AB1777" s="121" t="s">
        <v>7342</v>
      </c>
      <c r="AC1777" s="121" t="s">
        <v>3158</v>
      </c>
      <c r="AD1777" s="121" t="s">
        <v>3159</v>
      </c>
      <c r="AE1777" s="121" t="s">
        <v>7343</v>
      </c>
      <c r="AF1777" s="121"/>
      <c r="AG1777" s="121"/>
      <c r="AH1777" s="121"/>
      <c r="AI1777" s="551"/>
      <c r="AJ1777" s="551"/>
      <c r="AK1777" s="551"/>
      <c r="AL1777" s="551"/>
      <c r="AM1777" s="551"/>
      <c r="AN1777" s="551"/>
      <c r="AO1777" s="551"/>
      <c r="AP1777" s="551"/>
      <c r="AQ1777" s="551"/>
      <c r="AR1777" s="551"/>
      <c r="AS1777" s="551"/>
      <c r="AT1777" s="551"/>
      <c r="AU1777" s="551"/>
      <c r="AV1777" s="551"/>
      <c r="AW1777" s="551"/>
      <c r="AX1777" s="551"/>
    </row>
    <row r="1778">
      <c r="A1778" s="570" t="s">
        <v>7311</v>
      </c>
      <c r="B1778" s="570" t="s">
        <v>7344</v>
      </c>
      <c r="C1778" s="570" t="s">
        <v>7275</v>
      </c>
      <c r="D1778" s="570" t="s">
        <v>6768</v>
      </c>
      <c r="E1778" s="570" t="s">
        <v>203</v>
      </c>
      <c r="F1778" s="570">
        <v>8</v>
      </c>
      <c r="G1778" s="570">
        <v>24</v>
      </c>
      <c r="H1778" s="570">
        <v>256</v>
      </c>
      <c r="I1778" s="569"/>
      <c r="J1778" s="121"/>
      <c r="K1778" s="121"/>
      <c r="L1778" s="121"/>
      <c r="M1778" s="570"/>
      <c r="N1778" s="569"/>
      <c r="O1778" s="569"/>
      <c r="P1778" s="569"/>
      <c r="Q1778" s="121"/>
      <c r="R1778" s="121" t="s">
        <v>7345</v>
      </c>
      <c r="S1778" s="121" t="s">
        <v>2716</v>
      </c>
      <c r="T1778" s="121" t="s">
        <v>3909</v>
      </c>
      <c r="U1778" s="121">
        <v>0</v>
      </c>
      <c r="V1778" s="121" t="s">
        <v>2206</v>
      </c>
      <c r="W1778" s="121" t="s">
        <v>2278</v>
      </c>
      <c r="X1778" s="121" t="s">
        <v>2721</v>
      </c>
      <c r="Y1778" s="121" t="s">
        <v>2465</v>
      </c>
      <c r="Z1778" s="121" t="s">
        <v>2785</v>
      </c>
      <c r="AA1778" s="121" t="s">
        <v>4058</v>
      </c>
      <c r="AB1778" s="121" t="s">
        <v>7346</v>
      </c>
      <c r="AC1778" s="121" t="s">
        <v>3158</v>
      </c>
      <c r="AD1778" s="121" t="s">
        <v>3159</v>
      </c>
      <c r="AE1778" s="121" t="s">
        <v>7343</v>
      </c>
      <c r="AF1778" s="121"/>
      <c r="AG1778" s="121"/>
      <c r="AH1778" s="121"/>
      <c r="AI1778" s="551"/>
      <c r="AJ1778" s="551"/>
      <c r="AK1778" s="551"/>
      <c r="AL1778" s="551"/>
      <c r="AM1778" s="551"/>
      <c r="AN1778" s="551"/>
      <c r="AO1778" s="551"/>
      <c r="AP1778" s="551"/>
      <c r="AQ1778" s="551"/>
      <c r="AR1778" s="551"/>
      <c r="AS1778" s="551"/>
      <c r="AT1778" s="551"/>
      <c r="AU1778" s="551"/>
      <c r="AV1778" s="551"/>
      <c r="AW1778" s="551"/>
      <c r="AX1778" s="551"/>
    </row>
    <row r="1779">
      <c r="A1779" s="570" t="s">
        <v>7283</v>
      </c>
      <c r="B1779" s="570" t="s">
        <v>7291</v>
      </c>
      <c r="C1779" s="570" t="s">
        <v>7275</v>
      </c>
      <c r="D1779" s="570" t="s">
        <v>6768</v>
      </c>
      <c r="E1779" s="570" t="s">
        <v>203</v>
      </c>
      <c r="F1779" s="570">
        <v>16</v>
      </c>
      <c r="G1779" s="570">
        <v>64</v>
      </c>
      <c r="H1779" s="570">
        <v>200</v>
      </c>
      <c r="I1779" s="569"/>
      <c r="J1779" s="121"/>
      <c r="K1779" s="121"/>
      <c r="L1779" s="121"/>
      <c r="M1779" s="570"/>
      <c r="N1779" s="569"/>
      <c r="O1779" s="569"/>
      <c r="P1779" s="569"/>
      <c r="Q1779" s="121"/>
      <c r="R1779" s="121" t="s">
        <v>7291</v>
      </c>
      <c r="S1779" s="121" t="s">
        <v>2742</v>
      </c>
      <c r="T1779" s="121" t="s">
        <v>3251</v>
      </c>
      <c r="U1779" s="121">
        <v>0</v>
      </c>
      <c r="V1779" s="121" t="s">
        <v>2720</v>
      </c>
      <c r="W1779" s="121" t="s">
        <v>2950</v>
      </c>
      <c r="X1779" s="121" t="s">
        <v>7285</v>
      </c>
      <c r="Y1779" s="121" t="s">
        <v>2465</v>
      </c>
      <c r="Z1779" s="121" t="s">
        <v>2744</v>
      </c>
      <c r="AA1779" s="121" t="s">
        <v>2751</v>
      </c>
      <c r="AB1779" s="121" t="s">
        <v>4321</v>
      </c>
      <c r="AC1779" s="121" t="s">
        <v>2103</v>
      </c>
      <c r="AD1779" s="121" t="s">
        <v>2747</v>
      </c>
      <c r="AE1779" s="121" t="s">
        <v>3063</v>
      </c>
      <c r="AF1779" s="121"/>
      <c r="AG1779" s="121"/>
      <c r="AH1779" s="121"/>
      <c r="AI1779" s="551"/>
      <c r="AJ1779" s="551"/>
      <c r="AK1779" s="551"/>
      <c r="AL1779" s="551"/>
      <c r="AM1779" s="551"/>
      <c r="AN1779" s="551"/>
      <c r="AO1779" s="551"/>
      <c r="AP1779" s="551"/>
      <c r="AQ1779" s="551"/>
      <c r="AR1779" s="551"/>
      <c r="AS1779" s="551"/>
      <c r="AT1779" s="551"/>
      <c r="AU1779" s="551"/>
      <c r="AV1779" s="551"/>
      <c r="AW1779" s="551"/>
      <c r="AX1779" s="551"/>
    </row>
    <row r="1780">
      <c r="A1780" s="570" t="s">
        <v>7283</v>
      </c>
      <c r="B1780" s="570" t="s">
        <v>7292</v>
      </c>
      <c r="C1780" s="570" t="s">
        <v>7275</v>
      </c>
      <c r="D1780" s="570" t="s">
        <v>6768</v>
      </c>
      <c r="E1780" s="570" t="s">
        <v>203</v>
      </c>
      <c r="F1780" s="570">
        <v>16</v>
      </c>
      <c r="G1780" s="570">
        <v>64</v>
      </c>
      <c r="H1780" s="570">
        <v>200</v>
      </c>
      <c r="I1780" s="569"/>
      <c r="J1780" s="121"/>
      <c r="K1780" s="121"/>
      <c r="L1780" s="121"/>
      <c r="M1780" s="570"/>
      <c r="N1780" s="569"/>
      <c r="O1780" s="569"/>
      <c r="P1780" s="569"/>
      <c r="Q1780" s="121"/>
      <c r="R1780" s="121" t="s">
        <v>7292</v>
      </c>
      <c r="S1780" s="121" t="s">
        <v>2742</v>
      </c>
      <c r="T1780" s="121" t="s">
        <v>3251</v>
      </c>
      <c r="U1780" s="121">
        <v>0</v>
      </c>
      <c r="V1780" s="121" t="s">
        <v>2720</v>
      </c>
      <c r="W1780" s="121" t="s">
        <v>2869</v>
      </c>
      <c r="X1780" s="121" t="s">
        <v>7285</v>
      </c>
      <c r="Y1780" s="121" t="s">
        <v>2465</v>
      </c>
      <c r="Z1780" s="121" t="s">
        <v>2744</v>
      </c>
      <c r="AA1780" s="121" t="s">
        <v>2745</v>
      </c>
      <c r="AB1780" s="121" t="s">
        <v>7293</v>
      </c>
      <c r="AC1780" s="121" t="s">
        <v>2103</v>
      </c>
      <c r="AD1780" s="121" t="s">
        <v>2747</v>
      </c>
      <c r="AE1780" s="121" t="s">
        <v>3362</v>
      </c>
      <c r="AF1780" s="121"/>
      <c r="AG1780" s="121"/>
      <c r="AH1780" s="121"/>
      <c r="AI1780" s="551"/>
      <c r="AJ1780" s="551"/>
      <c r="AK1780" s="551"/>
      <c r="AL1780" s="551"/>
      <c r="AM1780" s="551"/>
      <c r="AN1780" s="551"/>
      <c r="AO1780" s="551"/>
      <c r="AP1780" s="551"/>
      <c r="AQ1780" s="551"/>
      <c r="AR1780" s="551"/>
      <c r="AS1780" s="551"/>
      <c r="AT1780" s="551"/>
      <c r="AU1780" s="551"/>
      <c r="AV1780" s="551"/>
      <c r="AW1780" s="551"/>
      <c r="AX1780" s="551"/>
    </row>
    <row r="1781">
      <c r="A1781" s="570" t="s">
        <v>7283</v>
      </c>
      <c r="B1781" s="570" t="s">
        <v>7294</v>
      </c>
      <c r="C1781" s="570" t="s">
        <v>7275</v>
      </c>
      <c r="D1781" s="570" t="s">
        <v>6768</v>
      </c>
      <c r="E1781" s="570" t="s">
        <v>203</v>
      </c>
      <c r="F1781" s="570">
        <v>16</v>
      </c>
      <c r="G1781" s="570">
        <v>64</v>
      </c>
      <c r="H1781" s="570">
        <v>200</v>
      </c>
      <c r="I1781" s="569"/>
      <c r="J1781" s="121"/>
      <c r="K1781" s="121"/>
      <c r="L1781" s="121"/>
      <c r="M1781" s="570"/>
      <c r="N1781" s="569"/>
      <c r="O1781" s="569"/>
      <c r="P1781" s="569"/>
      <c r="Q1781" s="121"/>
      <c r="R1781" s="121" t="s">
        <v>7294</v>
      </c>
      <c r="S1781" s="121" t="s">
        <v>2742</v>
      </c>
      <c r="T1781" s="121" t="s">
        <v>3251</v>
      </c>
      <c r="U1781" s="121">
        <v>0</v>
      </c>
      <c r="V1781" s="121" t="s">
        <v>2720</v>
      </c>
      <c r="W1781" s="121" t="s">
        <v>2949</v>
      </c>
      <c r="X1781" s="121" t="s">
        <v>7285</v>
      </c>
      <c r="Y1781" s="121" t="s">
        <v>2465</v>
      </c>
      <c r="Z1781" s="121" t="s">
        <v>2744</v>
      </c>
      <c r="AA1781" s="121" t="s">
        <v>3822</v>
      </c>
      <c r="AB1781" s="121" t="s">
        <v>7295</v>
      </c>
      <c r="AC1781" s="121" t="s">
        <v>2103</v>
      </c>
      <c r="AD1781" s="121" t="s">
        <v>2747</v>
      </c>
      <c r="AE1781" s="121" t="s">
        <v>3614</v>
      </c>
      <c r="AF1781" s="121"/>
      <c r="AG1781" s="121"/>
      <c r="AH1781" s="121"/>
      <c r="AI1781" s="551"/>
      <c r="AJ1781" s="551"/>
      <c r="AK1781" s="551"/>
      <c r="AL1781" s="551"/>
      <c r="AM1781" s="551"/>
      <c r="AN1781" s="551"/>
      <c r="AO1781" s="551"/>
      <c r="AP1781" s="551"/>
      <c r="AQ1781" s="551"/>
      <c r="AR1781" s="551"/>
      <c r="AS1781" s="551"/>
      <c r="AT1781" s="551"/>
      <c r="AU1781" s="551"/>
      <c r="AV1781" s="551"/>
      <c r="AW1781" s="551"/>
      <c r="AX1781" s="551"/>
    </row>
    <row r="1782">
      <c r="A1782" s="570" t="s">
        <v>7283</v>
      </c>
      <c r="B1782" s="570" t="s">
        <v>7296</v>
      </c>
      <c r="C1782" s="570" t="s">
        <v>7275</v>
      </c>
      <c r="D1782" s="570" t="s">
        <v>6768</v>
      </c>
      <c r="E1782" s="570" t="s">
        <v>203</v>
      </c>
      <c r="F1782" s="570">
        <v>16</v>
      </c>
      <c r="G1782" s="570">
        <v>64</v>
      </c>
      <c r="H1782" s="570">
        <v>200</v>
      </c>
      <c r="I1782" s="569"/>
      <c r="J1782" s="121"/>
      <c r="K1782" s="121"/>
      <c r="L1782" s="121"/>
      <c r="M1782" s="570"/>
      <c r="N1782" s="569"/>
      <c r="O1782" s="569"/>
      <c r="P1782" s="569"/>
      <c r="Q1782" s="121"/>
      <c r="R1782" s="121" t="s">
        <v>7297</v>
      </c>
      <c r="S1782" s="121" t="s">
        <v>2742</v>
      </c>
      <c r="T1782" s="121" t="s">
        <v>3251</v>
      </c>
      <c r="U1782" s="121">
        <v>0</v>
      </c>
      <c r="V1782" s="121" t="s">
        <v>2720</v>
      </c>
      <c r="W1782" s="121" t="s">
        <v>2949</v>
      </c>
      <c r="X1782" s="121" t="s">
        <v>7285</v>
      </c>
      <c r="Y1782" s="121" t="s">
        <v>2465</v>
      </c>
      <c r="Z1782" s="121" t="s">
        <v>2744</v>
      </c>
      <c r="AA1782" s="121" t="s">
        <v>2751</v>
      </c>
      <c r="AB1782" s="121" t="s">
        <v>7298</v>
      </c>
      <c r="AC1782" s="121" t="s">
        <v>2103</v>
      </c>
      <c r="AD1782" s="121" t="s">
        <v>2747</v>
      </c>
      <c r="AE1782" s="121" t="s">
        <v>3614</v>
      </c>
      <c r="AF1782" s="121"/>
      <c r="AG1782" s="121"/>
      <c r="AH1782" s="121"/>
      <c r="AI1782" s="551"/>
      <c r="AJ1782" s="551"/>
      <c r="AK1782" s="551"/>
      <c r="AL1782" s="551"/>
      <c r="AM1782" s="551"/>
      <c r="AN1782" s="551"/>
      <c r="AO1782" s="551"/>
      <c r="AP1782" s="551"/>
      <c r="AQ1782" s="551"/>
      <c r="AR1782" s="551"/>
      <c r="AS1782" s="551"/>
      <c r="AT1782" s="551"/>
      <c r="AU1782" s="551"/>
      <c r="AV1782" s="551"/>
      <c r="AW1782" s="551"/>
      <c r="AX1782" s="551"/>
    </row>
    <row r="1783">
      <c r="A1783" s="570" t="s">
        <v>7283</v>
      </c>
      <c r="B1783" s="570" t="s">
        <v>7299</v>
      </c>
      <c r="C1783" s="570" t="s">
        <v>7275</v>
      </c>
      <c r="D1783" s="570" t="s">
        <v>6768</v>
      </c>
      <c r="E1783" s="570" t="s">
        <v>203</v>
      </c>
      <c r="F1783" s="570">
        <v>16</v>
      </c>
      <c r="G1783" s="570">
        <v>64</v>
      </c>
      <c r="H1783" s="570">
        <v>200</v>
      </c>
      <c r="I1783" s="569"/>
      <c r="J1783" s="121"/>
      <c r="K1783" s="121"/>
      <c r="L1783" s="121"/>
      <c r="M1783" s="570"/>
      <c r="N1783" s="569"/>
      <c r="O1783" s="569"/>
      <c r="P1783" s="569"/>
      <c r="Q1783" s="121"/>
      <c r="R1783" s="121" t="s">
        <v>7300</v>
      </c>
      <c r="S1783" s="121" t="s">
        <v>2742</v>
      </c>
      <c r="T1783" s="121" t="s">
        <v>3251</v>
      </c>
      <c r="U1783" s="121">
        <v>0</v>
      </c>
      <c r="V1783" s="121" t="s">
        <v>2720</v>
      </c>
      <c r="W1783" s="121" t="s">
        <v>2767</v>
      </c>
      <c r="X1783" s="121" t="s">
        <v>7285</v>
      </c>
      <c r="Y1783" s="121" t="s">
        <v>2465</v>
      </c>
      <c r="Z1783" s="121" t="s">
        <v>2744</v>
      </c>
      <c r="AA1783" s="121" t="s">
        <v>3822</v>
      </c>
      <c r="AB1783" s="121" t="s">
        <v>7301</v>
      </c>
      <c r="AC1783" s="121" t="s">
        <v>2103</v>
      </c>
      <c r="AD1783" s="121" t="s">
        <v>2747</v>
      </c>
      <c r="AE1783" s="121" t="s">
        <v>3614</v>
      </c>
      <c r="AF1783" s="121"/>
      <c r="AG1783" s="121"/>
      <c r="AH1783" s="121"/>
      <c r="AI1783" s="551"/>
      <c r="AJ1783" s="551"/>
      <c r="AK1783" s="551"/>
      <c r="AL1783" s="551"/>
      <c r="AM1783" s="551"/>
      <c r="AN1783" s="551"/>
      <c r="AO1783" s="551"/>
      <c r="AP1783" s="551"/>
      <c r="AQ1783" s="551"/>
      <c r="AR1783" s="551"/>
      <c r="AS1783" s="551"/>
      <c r="AT1783" s="551"/>
      <c r="AU1783" s="551"/>
      <c r="AV1783" s="551"/>
      <c r="AW1783" s="551"/>
      <c r="AX1783" s="551"/>
    </row>
    <row r="1784">
      <c r="A1784" s="570" t="s">
        <v>7283</v>
      </c>
      <c r="B1784" s="570" t="s">
        <v>7302</v>
      </c>
      <c r="C1784" s="570" t="s">
        <v>7275</v>
      </c>
      <c r="D1784" s="570" t="s">
        <v>6768</v>
      </c>
      <c r="E1784" s="570" t="s">
        <v>203</v>
      </c>
      <c r="F1784" s="570">
        <v>16</v>
      </c>
      <c r="G1784" s="570">
        <v>64</v>
      </c>
      <c r="H1784" s="570">
        <v>200</v>
      </c>
      <c r="I1784" s="569"/>
      <c r="J1784" s="121"/>
      <c r="K1784" s="121"/>
      <c r="L1784" s="121"/>
      <c r="M1784" s="570"/>
      <c r="N1784" s="569"/>
      <c r="O1784" s="569"/>
      <c r="P1784" s="569"/>
      <c r="Q1784" s="121"/>
      <c r="R1784" s="121" t="s">
        <v>7303</v>
      </c>
      <c r="S1784" s="121" t="s">
        <v>2742</v>
      </c>
      <c r="T1784" s="121" t="s">
        <v>3251</v>
      </c>
      <c r="U1784" s="121">
        <v>0</v>
      </c>
      <c r="V1784" s="121" t="s">
        <v>2720</v>
      </c>
      <c r="W1784" s="121" t="s">
        <v>2869</v>
      </c>
      <c r="X1784" s="121" t="s">
        <v>7285</v>
      </c>
      <c r="Y1784" s="121" t="s">
        <v>2465</v>
      </c>
      <c r="Z1784" s="121" t="s">
        <v>2744</v>
      </c>
      <c r="AA1784" s="121" t="s">
        <v>2745</v>
      </c>
      <c r="AB1784" s="121" t="s">
        <v>4916</v>
      </c>
      <c r="AC1784" s="121" t="s">
        <v>2103</v>
      </c>
      <c r="AD1784" s="121" t="s">
        <v>2747</v>
      </c>
      <c r="AE1784" s="121" t="s">
        <v>3049</v>
      </c>
      <c r="AF1784" s="121"/>
      <c r="AG1784" s="121"/>
      <c r="AH1784" s="121"/>
      <c r="AI1784" s="551"/>
      <c r="AJ1784" s="551"/>
      <c r="AK1784" s="551"/>
      <c r="AL1784" s="551"/>
      <c r="AM1784" s="551"/>
      <c r="AN1784" s="551"/>
      <c r="AO1784" s="551"/>
      <c r="AP1784" s="551"/>
      <c r="AQ1784" s="551"/>
      <c r="AR1784" s="551"/>
      <c r="AS1784" s="551"/>
      <c r="AT1784" s="551"/>
      <c r="AU1784" s="551"/>
      <c r="AV1784" s="551"/>
      <c r="AW1784" s="551"/>
      <c r="AX1784" s="551"/>
    </row>
    <row r="1785">
      <c r="A1785" s="570" t="s">
        <v>7283</v>
      </c>
      <c r="B1785" s="570" t="s">
        <v>7304</v>
      </c>
      <c r="C1785" s="570" t="s">
        <v>7275</v>
      </c>
      <c r="D1785" s="570" t="s">
        <v>6768</v>
      </c>
      <c r="E1785" s="570" t="s">
        <v>203</v>
      </c>
      <c r="F1785" s="570">
        <v>16</v>
      </c>
      <c r="G1785" s="570">
        <v>64</v>
      </c>
      <c r="H1785" s="570">
        <v>200</v>
      </c>
      <c r="I1785" s="569"/>
      <c r="J1785" s="121"/>
      <c r="K1785" s="121"/>
      <c r="L1785" s="121"/>
      <c r="M1785" s="570"/>
      <c r="N1785" s="569"/>
      <c r="O1785" s="569"/>
      <c r="P1785" s="569"/>
      <c r="Q1785" s="121"/>
      <c r="R1785" s="121" t="s">
        <v>7305</v>
      </c>
      <c r="S1785" s="121" t="s">
        <v>2742</v>
      </c>
      <c r="T1785" s="121" t="s">
        <v>3251</v>
      </c>
      <c r="U1785" s="121">
        <v>0</v>
      </c>
      <c r="V1785" s="121" t="s">
        <v>2720</v>
      </c>
      <c r="W1785" s="121" t="s">
        <v>2950</v>
      </c>
      <c r="X1785" s="121" t="s">
        <v>7285</v>
      </c>
      <c r="Y1785" s="121" t="s">
        <v>2465</v>
      </c>
      <c r="Z1785" s="121" t="s">
        <v>2744</v>
      </c>
      <c r="AA1785" s="121" t="s">
        <v>2751</v>
      </c>
      <c r="AB1785" s="121" t="s">
        <v>3150</v>
      </c>
      <c r="AC1785" s="121" t="s">
        <v>2103</v>
      </c>
      <c r="AD1785" s="121" t="s">
        <v>2747</v>
      </c>
      <c r="AE1785" s="121" t="s">
        <v>3063</v>
      </c>
      <c r="AF1785" s="121"/>
      <c r="AG1785" s="121"/>
      <c r="AH1785" s="121"/>
      <c r="AI1785" s="551"/>
      <c r="AJ1785" s="551"/>
      <c r="AK1785" s="551"/>
      <c r="AL1785" s="551"/>
      <c r="AM1785" s="551"/>
      <c r="AN1785" s="551"/>
      <c r="AO1785" s="551"/>
      <c r="AP1785" s="551"/>
      <c r="AQ1785" s="551"/>
      <c r="AR1785" s="551"/>
      <c r="AS1785" s="551"/>
      <c r="AT1785" s="551"/>
      <c r="AU1785" s="551"/>
      <c r="AV1785" s="551"/>
      <c r="AW1785" s="551"/>
      <c r="AX1785" s="551"/>
    </row>
    <row r="1786">
      <c r="A1786" s="570" t="s">
        <v>7283</v>
      </c>
      <c r="B1786" s="570" t="s">
        <v>7306</v>
      </c>
      <c r="C1786" s="570" t="s">
        <v>7275</v>
      </c>
      <c r="D1786" s="570" t="s">
        <v>6768</v>
      </c>
      <c r="E1786" s="570" t="s">
        <v>203</v>
      </c>
      <c r="F1786" s="570">
        <v>16</v>
      </c>
      <c r="G1786" s="570">
        <v>64</v>
      </c>
      <c r="H1786" s="570">
        <v>200</v>
      </c>
      <c r="I1786" s="569"/>
      <c r="J1786" s="121"/>
      <c r="K1786" s="121"/>
      <c r="L1786" s="121"/>
      <c r="M1786" s="570"/>
      <c r="N1786" s="569"/>
      <c r="O1786" s="569"/>
      <c r="P1786" s="569"/>
      <c r="Q1786" s="121"/>
      <c r="R1786" s="121" t="s">
        <v>7306</v>
      </c>
      <c r="S1786" s="121" t="s">
        <v>2742</v>
      </c>
      <c r="T1786" s="121" t="s">
        <v>3251</v>
      </c>
      <c r="U1786" s="121">
        <v>0</v>
      </c>
      <c r="V1786" s="121" t="s">
        <v>2720</v>
      </c>
      <c r="W1786" s="121" t="s">
        <v>2869</v>
      </c>
      <c r="X1786" s="121" t="s">
        <v>7285</v>
      </c>
      <c r="Y1786" s="121" t="s">
        <v>2465</v>
      </c>
      <c r="Z1786" s="121" t="s">
        <v>2744</v>
      </c>
      <c r="AA1786" s="121" t="s">
        <v>2745</v>
      </c>
      <c r="AB1786" s="121" t="s">
        <v>3434</v>
      </c>
      <c r="AC1786" s="121" t="s">
        <v>2103</v>
      </c>
      <c r="AD1786" s="121" t="s">
        <v>2747</v>
      </c>
      <c r="AE1786" s="121" t="s">
        <v>3362</v>
      </c>
      <c r="AF1786" s="121"/>
      <c r="AG1786" s="121"/>
      <c r="AH1786" s="121"/>
      <c r="AI1786" s="551"/>
      <c r="AJ1786" s="551"/>
      <c r="AK1786" s="551"/>
      <c r="AL1786" s="551"/>
      <c r="AM1786" s="551"/>
      <c r="AN1786" s="551"/>
      <c r="AO1786" s="551"/>
      <c r="AP1786" s="551"/>
      <c r="AQ1786" s="551"/>
      <c r="AR1786" s="551"/>
      <c r="AS1786" s="551"/>
      <c r="AT1786" s="551"/>
      <c r="AU1786" s="551"/>
      <c r="AV1786" s="551"/>
      <c r="AW1786" s="551"/>
      <c r="AX1786" s="551"/>
    </row>
    <row r="1787">
      <c r="A1787" s="570" t="s">
        <v>7283</v>
      </c>
      <c r="B1787" s="570" t="s">
        <v>7307</v>
      </c>
      <c r="C1787" s="570" t="s">
        <v>7275</v>
      </c>
      <c r="D1787" s="570" t="s">
        <v>6768</v>
      </c>
      <c r="E1787" s="570" t="s">
        <v>203</v>
      </c>
      <c r="F1787" s="570">
        <v>16</v>
      </c>
      <c r="G1787" s="570">
        <v>64</v>
      </c>
      <c r="H1787" s="570">
        <v>200</v>
      </c>
      <c r="I1787" s="569"/>
      <c r="J1787" s="121"/>
      <c r="K1787" s="121"/>
      <c r="L1787" s="121"/>
      <c r="M1787" s="570"/>
      <c r="N1787" s="569"/>
      <c r="O1787" s="569"/>
      <c r="P1787" s="569"/>
      <c r="Q1787" s="121"/>
      <c r="R1787" s="121" t="s">
        <v>7307</v>
      </c>
      <c r="S1787" s="121" t="s">
        <v>2742</v>
      </c>
      <c r="T1787" s="121" t="s">
        <v>3251</v>
      </c>
      <c r="U1787" s="121">
        <v>0</v>
      </c>
      <c r="V1787" s="121" t="s">
        <v>2720</v>
      </c>
      <c r="W1787" s="121" t="s">
        <v>2869</v>
      </c>
      <c r="X1787" s="121" t="s">
        <v>7285</v>
      </c>
      <c r="Y1787" s="121" t="s">
        <v>2465</v>
      </c>
      <c r="Z1787" s="121" t="s">
        <v>2744</v>
      </c>
      <c r="AA1787" s="121" t="s">
        <v>2745</v>
      </c>
      <c r="AB1787" s="121" t="s">
        <v>7308</v>
      </c>
      <c r="AC1787" s="121" t="s">
        <v>2103</v>
      </c>
      <c r="AD1787" s="121" t="s">
        <v>2747</v>
      </c>
      <c r="AE1787" s="121" t="s">
        <v>3362</v>
      </c>
      <c r="AF1787" s="121"/>
      <c r="AG1787" s="121"/>
      <c r="AH1787" s="121"/>
      <c r="AI1787" s="551"/>
      <c r="AJ1787" s="551"/>
      <c r="AK1787" s="551"/>
      <c r="AL1787" s="551"/>
      <c r="AM1787" s="551"/>
      <c r="AN1787" s="551"/>
      <c r="AO1787" s="551"/>
      <c r="AP1787" s="551"/>
      <c r="AQ1787" s="551"/>
      <c r="AR1787" s="551"/>
      <c r="AS1787" s="551"/>
      <c r="AT1787" s="551"/>
      <c r="AU1787" s="551"/>
      <c r="AV1787" s="551"/>
      <c r="AW1787" s="551"/>
      <c r="AX1787" s="551"/>
    </row>
    <row r="1788">
      <c r="A1788" s="570" t="s">
        <v>7283</v>
      </c>
      <c r="B1788" s="570" t="s">
        <v>7309</v>
      </c>
      <c r="C1788" s="570" t="s">
        <v>7275</v>
      </c>
      <c r="D1788" s="570" t="s">
        <v>6768</v>
      </c>
      <c r="E1788" s="570" t="s">
        <v>203</v>
      </c>
      <c r="F1788" s="570">
        <v>16</v>
      </c>
      <c r="G1788" s="570">
        <v>64</v>
      </c>
      <c r="H1788" s="570">
        <v>200</v>
      </c>
      <c r="I1788" s="569"/>
      <c r="J1788" s="121"/>
      <c r="K1788" s="121"/>
      <c r="L1788" s="121"/>
      <c r="M1788" s="570"/>
      <c r="N1788" s="569"/>
      <c r="O1788" s="569"/>
      <c r="P1788" s="569"/>
      <c r="Q1788" s="121"/>
      <c r="R1788" s="121" t="s">
        <v>7309</v>
      </c>
      <c r="S1788" s="121" t="s">
        <v>2742</v>
      </c>
      <c r="T1788" s="121" t="s">
        <v>3251</v>
      </c>
      <c r="U1788" s="121">
        <v>0</v>
      </c>
      <c r="V1788" s="121" t="s">
        <v>2720</v>
      </c>
      <c r="W1788" s="121" t="s">
        <v>2869</v>
      </c>
      <c r="X1788" s="121" t="s">
        <v>7285</v>
      </c>
      <c r="Y1788" s="121" t="s">
        <v>2465</v>
      </c>
      <c r="Z1788" s="121" t="s">
        <v>2744</v>
      </c>
      <c r="AA1788" s="121" t="s">
        <v>2745</v>
      </c>
      <c r="AB1788" s="121" t="s">
        <v>4664</v>
      </c>
      <c r="AC1788" s="121" t="s">
        <v>2103</v>
      </c>
      <c r="AD1788" s="121" t="s">
        <v>2747</v>
      </c>
      <c r="AE1788" s="121" t="s">
        <v>3362</v>
      </c>
      <c r="AF1788" s="121"/>
      <c r="AG1788" s="121"/>
      <c r="AH1788" s="121"/>
      <c r="AI1788" s="551"/>
      <c r="AJ1788" s="551"/>
      <c r="AK1788" s="551"/>
      <c r="AL1788" s="551"/>
      <c r="AM1788" s="551"/>
      <c r="AN1788" s="551"/>
      <c r="AO1788" s="551"/>
      <c r="AP1788" s="551"/>
      <c r="AQ1788" s="551"/>
      <c r="AR1788" s="551"/>
      <c r="AS1788" s="551"/>
      <c r="AT1788" s="551"/>
      <c r="AU1788" s="551"/>
      <c r="AV1788" s="551"/>
      <c r="AW1788" s="551"/>
      <c r="AX1788" s="551"/>
    </row>
    <row r="1789">
      <c r="A1789" s="570" t="s">
        <v>7283</v>
      </c>
      <c r="B1789" s="570" t="s">
        <v>7284</v>
      </c>
      <c r="C1789" s="570" t="s">
        <v>7275</v>
      </c>
      <c r="D1789" s="570" t="s">
        <v>6768</v>
      </c>
      <c r="E1789" s="570" t="s">
        <v>203</v>
      </c>
      <c r="F1789" s="570">
        <v>32</v>
      </c>
      <c r="G1789" s="570">
        <v>64</v>
      </c>
      <c r="H1789" s="570">
        <v>500</v>
      </c>
      <c r="I1789" s="569"/>
      <c r="J1789" s="121"/>
      <c r="K1789" s="121"/>
      <c r="L1789" s="121"/>
      <c r="M1789" s="570"/>
      <c r="N1789" s="569"/>
      <c r="O1789" s="569"/>
      <c r="P1789" s="569"/>
      <c r="Q1789" s="121"/>
      <c r="R1789" s="121" t="s">
        <v>7284</v>
      </c>
      <c r="S1789" s="121" t="s">
        <v>2742</v>
      </c>
      <c r="T1789" s="121" t="s">
        <v>4915</v>
      </c>
      <c r="U1789" s="121">
        <v>0</v>
      </c>
      <c r="V1789" s="121" t="s">
        <v>3164</v>
      </c>
      <c r="W1789" s="121" t="s">
        <v>3071</v>
      </c>
      <c r="X1789" s="121" t="s">
        <v>7285</v>
      </c>
      <c r="Y1789" s="121" t="s">
        <v>2465</v>
      </c>
      <c r="Z1789" s="121" t="s">
        <v>3155</v>
      </c>
      <c r="AA1789" s="121" t="s">
        <v>3169</v>
      </c>
      <c r="AB1789" s="121" t="s">
        <v>3235</v>
      </c>
      <c r="AC1789" s="121" t="s">
        <v>2103</v>
      </c>
      <c r="AD1789" s="121" t="s">
        <v>2747</v>
      </c>
      <c r="AE1789" s="121" t="s">
        <v>3236</v>
      </c>
      <c r="AF1789" s="121"/>
      <c r="AG1789" s="121"/>
      <c r="AH1789" s="121"/>
      <c r="AI1789" s="551"/>
      <c r="AJ1789" s="551"/>
      <c r="AK1789" s="551"/>
      <c r="AL1789" s="551"/>
      <c r="AM1789" s="551"/>
      <c r="AN1789" s="551"/>
      <c r="AO1789" s="551"/>
      <c r="AP1789" s="551"/>
      <c r="AQ1789" s="551"/>
      <c r="AR1789" s="551"/>
      <c r="AS1789" s="551"/>
      <c r="AT1789" s="551"/>
      <c r="AU1789" s="551"/>
      <c r="AV1789" s="551"/>
      <c r="AW1789" s="551"/>
      <c r="AX1789" s="551"/>
    </row>
    <row r="1790">
      <c r="A1790" s="570" t="s">
        <v>7283</v>
      </c>
      <c r="B1790" s="570" t="s">
        <v>7286</v>
      </c>
      <c r="C1790" s="570" t="s">
        <v>7275</v>
      </c>
      <c r="D1790" s="570" t="s">
        <v>6768</v>
      </c>
      <c r="E1790" s="570" t="s">
        <v>203</v>
      </c>
      <c r="F1790" s="570">
        <v>32</v>
      </c>
      <c r="G1790" s="570">
        <v>64</v>
      </c>
      <c r="H1790" s="570">
        <v>500</v>
      </c>
      <c r="I1790" s="569"/>
      <c r="J1790" s="121"/>
      <c r="K1790" s="121"/>
      <c r="L1790" s="121"/>
      <c r="M1790" s="570"/>
      <c r="N1790" s="569"/>
      <c r="O1790" s="569"/>
      <c r="P1790" s="569"/>
      <c r="Q1790" s="121"/>
      <c r="R1790" s="121" t="s">
        <v>7286</v>
      </c>
      <c r="S1790" s="121" t="s">
        <v>2742</v>
      </c>
      <c r="T1790" s="121" t="s">
        <v>4915</v>
      </c>
      <c r="U1790" s="121">
        <v>0</v>
      </c>
      <c r="V1790" s="121" t="s">
        <v>3164</v>
      </c>
      <c r="W1790" s="121" t="s">
        <v>3071</v>
      </c>
      <c r="X1790" s="121" t="s">
        <v>7285</v>
      </c>
      <c r="Y1790" s="121" t="s">
        <v>2465</v>
      </c>
      <c r="Z1790" s="121" t="s">
        <v>3155</v>
      </c>
      <c r="AA1790" s="121" t="s">
        <v>3169</v>
      </c>
      <c r="AB1790" s="121" t="s">
        <v>5557</v>
      </c>
      <c r="AC1790" s="121" t="s">
        <v>2103</v>
      </c>
      <c r="AD1790" s="121" t="s">
        <v>2747</v>
      </c>
      <c r="AE1790" s="121" t="s">
        <v>5558</v>
      </c>
      <c r="AF1790" s="121"/>
      <c r="AG1790" s="121"/>
      <c r="AH1790" s="121"/>
      <c r="AI1790" s="551"/>
      <c r="AJ1790" s="551"/>
      <c r="AK1790" s="551"/>
      <c r="AL1790" s="551"/>
      <c r="AM1790" s="551"/>
      <c r="AN1790" s="551"/>
      <c r="AO1790" s="551"/>
      <c r="AP1790" s="551"/>
      <c r="AQ1790" s="551"/>
      <c r="AR1790" s="551"/>
      <c r="AS1790" s="551"/>
      <c r="AT1790" s="551"/>
      <c r="AU1790" s="551"/>
      <c r="AV1790" s="551"/>
      <c r="AW1790" s="551"/>
      <c r="AX1790" s="551"/>
    </row>
    <row r="1791">
      <c r="A1791" s="570" t="s">
        <v>7283</v>
      </c>
      <c r="B1791" s="570" t="s">
        <v>7287</v>
      </c>
      <c r="C1791" s="570" t="s">
        <v>7275</v>
      </c>
      <c r="D1791" s="570" t="s">
        <v>6768</v>
      </c>
      <c r="E1791" s="570" t="s">
        <v>203</v>
      </c>
      <c r="F1791" s="570">
        <v>32</v>
      </c>
      <c r="G1791" s="570">
        <v>64</v>
      </c>
      <c r="H1791" s="570">
        <v>500</v>
      </c>
      <c r="I1791" s="569"/>
      <c r="J1791" s="121"/>
      <c r="K1791" s="121"/>
      <c r="L1791" s="121"/>
      <c r="M1791" s="570"/>
      <c r="N1791" s="569"/>
      <c r="O1791" s="569"/>
      <c r="P1791" s="569"/>
      <c r="Q1791" s="121"/>
      <c r="R1791" s="121" t="s">
        <v>7287</v>
      </c>
      <c r="S1791" s="121" t="s">
        <v>2742</v>
      </c>
      <c r="T1791" s="121" t="s">
        <v>4915</v>
      </c>
      <c r="U1791" s="121">
        <v>0</v>
      </c>
      <c r="V1791" s="121" t="s">
        <v>3164</v>
      </c>
      <c r="W1791" s="121" t="s">
        <v>3071</v>
      </c>
      <c r="X1791" s="121" t="s">
        <v>7285</v>
      </c>
      <c r="Y1791" s="121" t="s">
        <v>2465</v>
      </c>
      <c r="Z1791" s="121" t="s">
        <v>3155</v>
      </c>
      <c r="AA1791" s="121" t="s">
        <v>3169</v>
      </c>
      <c r="AB1791" s="121" t="s">
        <v>7288</v>
      </c>
      <c r="AC1791" s="121" t="s">
        <v>2103</v>
      </c>
      <c r="AD1791" s="121" t="s">
        <v>2747</v>
      </c>
      <c r="AE1791" s="121" t="s">
        <v>3236</v>
      </c>
      <c r="AF1791" s="121"/>
      <c r="AG1791" s="121"/>
      <c r="AH1791" s="121"/>
      <c r="AI1791" s="551"/>
      <c r="AJ1791" s="551"/>
      <c r="AK1791" s="551"/>
      <c r="AL1791" s="551"/>
      <c r="AM1791" s="551"/>
      <c r="AN1791" s="551"/>
      <c r="AO1791" s="551"/>
      <c r="AP1791" s="551"/>
      <c r="AQ1791" s="551"/>
      <c r="AR1791" s="551"/>
      <c r="AS1791" s="551"/>
      <c r="AT1791" s="551"/>
      <c r="AU1791" s="551"/>
      <c r="AV1791" s="551"/>
      <c r="AW1791" s="551"/>
      <c r="AX1791" s="551"/>
    </row>
    <row r="1792">
      <c r="A1792" s="570" t="s">
        <v>7283</v>
      </c>
      <c r="B1792" s="570" t="s">
        <v>7289</v>
      </c>
      <c r="C1792" s="570" t="s">
        <v>7275</v>
      </c>
      <c r="D1792" s="570" t="s">
        <v>6768</v>
      </c>
      <c r="E1792" s="570" t="s">
        <v>203</v>
      </c>
      <c r="F1792" s="570">
        <v>32</v>
      </c>
      <c r="G1792" s="570">
        <v>32</v>
      </c>
      <c r="H1792" s="570">
        <v>500</v>
      </c>
      <c r="I1792" s="569"/>
      <c r="J1792" s="121"/>
      <c r="K1792" s="121"/>
      <c r="L1792" s="121"/>
      <c r="M1792" s="570"/>
      <c r="N1792" s="569"/>
      <c r="O1792" s="569"/>
      <c r="P1792" s="569"/>
      <c r="Q1792" s="121"/>
      <c r="R1792" s="121" t="s">
        <v>7289</v>
      </c>
      <c r="S1792" s="121" t="s">
        <v>2742</v>
      </c>
      <c r="T1792" s="121" t="s">
        <v>4915</v>
      </c>
      <c r="U1792" s="121">
        <v>0</v>
      </c>
      <c r="V1792" s="121" t="s">
        <v>3164</v>
      </c>
      <c r="W1792" s="121" t="s">
        <v>3071</v>
      </c>
      <c r="X1792" s="121" t="s">
        <v>7285</v>
      </c>
      <c r="Y1792" s="121" t="s">
        <v>2465</v>
      </c>
      <c r="Z1792" s="121" t="s">
        <v>3155</v>
      </c>
      <c r="AA1792" s="121" t="s">
        <v>3169</v>
      </c>
      <c r="AB1792" s="121" t="s">
        <v>3238</v>
      </c>
      <c r="AC1792" s="121" t="s">
        <v>2103</v>
      </c>
      <c r="AD1792" s="121" t="s">
        <v>2747</v>
      </c>
      <c r="AE1792" s="121" t="s">
        <v>3236</v>
      </c>
      <c r="AF1792" s="121"/>
      <c r="AG1792" s="121"/>
      <c r="AH1792" s="121"/>
      <c r="AI1792" s="551"/>
      <c r="AJ1792" s="551"/>
      <c r="AK1792" s="551"/>
      <c r="AL1792" s="551"/>
      <c r="AM1792" s="551"/>
      <c r="AN1792" s="551"/>
      <c r="AO1792" s="551"/>
      <c r="AP1792" s="551"/>
      <c r="AQ1792" s="551"/>
      <c r="AR1792" s="551"/>
      <c r="AS1792" s="551"/>
      <c r="AT1792" s="551"/>
      <c r="AU1792" s="551"/>
      <c r="AV1792" s="551"/>
      <c r="AW1792" s="551"/>
      <c r="AX1792" s="551"/>
    </row>
    <row r="1793">
      <c r="A1793" s="570" t="s">
        <v>7283</v>
      </c>
      <c r="B1793" s="570" t="s">
        <v>7290</v>
      </c>
      <c r="C1793" s="570" t="s">
        <v>7275</v>
      </c>
      <c r="D1793" s="570" t="s">
        <v>6768</v>
      </c>
      <c r="E1793" s="570" t="s">
        <v>203</v>
      </c>
      <c r="F1793" s="570">
        <v>32</v>
      </c>
      <c r="G1793" s="570">
        <v>32</v>
      </c>
      <c r="H1793" s="570">
        <v>500</v>
      </c>
      <c r="I1793" s="569"/>
      <c r="J1793" s="121"/>
      <c r="K1793" s="121"/>
      <c r="L1793" s="121"/>
      <c r="M1793" s="570"/>
      <c r="N1793" s="569"/>
      <c r="O1793" s="569"/>
      <c r="P1793" s="569"/>
      <c r="Q1793" s="121"/>
      <c r="R1793" s="121" t="s">
        <v>7290</v>
      </c>
      <c r="S1793" s="121" t="s">
        <v>2742</v>
      </c>
      <c r="T1793" s="121" t="s">
        <v>4915</v>
      </c>
      <c r="U1793" s="121">
        <v>0</v>
      </c>
      <c r="V1793" s="121" t="s">
        <v>3164</v>
      </c>
      <c r="W1793" s="121" t="s">
        <v>3071</v>
      </c>
      <c r="X1793" s="121" t="s">
        <v>7285</v>
      </c>
      <c r="Y1793" s="121" t="s">
        <v>2465</v>
      </c>
      <c r="Z1793" s="121" t="s">
        <v>3155</v>
      </c>
      <c r="AA1793" s="121" t="s">
        <v>3169</v>
      </c>
      <c r="AB1793" s="121" t="s">
        <v>7288</v>
      </c>
      <c r="AC1793" s="121" t="s">
        <v>2103</v>
      </c>
      <c r="AD1793" s="121" t="s">
        <v>2747</v>
      </c>
      <c r="AE1793" s="121" t="s">
        <v>3236</v>
      </c>
      <c r="AF1793" s="121"/>
      <c r="AG1793" s="121"/>
      <c r="AH1793" s="121"/>
      <c r="AI1793" s="551"/>
      <c r="AJ1793" s="551"/>
      <c r="AK1793" s="551"/>
      <c r="AL1793" s="551"/>
      <c r="AM1793" s="551"/>
      <c r="AN1793" s="551"/>
      <c r="AO1793" s="551"/>
      <c r="AP1793" s="551"/>
      <c r="AQ1793" s="551"/>
      <c r="AR1793" s="551"/>
      <c r="AS1793" s="551"/>
      <c r="AT1793" s="551"/>
      <c r="AU1793" s="551"/>
      <c r="AV1793" s="551"/>
      <c r="AW1793" s="551"/>
      <c r="AX1793" s="551"/>
    </row>
    <row r="1794">
      <c r="A1794" s="570" t="s">
        <v>7347</v>
      </c>
      <c r="B1794" s="570" t="s">
        <v>7348</v>
      </c>
      <c r="C1794" s="570" t="s">
        <v>7275</v>
      </c>
      <c r="D1794" s="570" t="s">
        <v>6768</v>
      </c>
      <c r="E1794" s="570" t="s">
        <v>203</v>
      </c>
      <c r="F1794" s="570">
        <v>8</v>
      </c>
      <c r="G1794" s="570">
        <v>32</v>
      </c>
      <c r="H1794" s="570">
        <v>500</v>
      </c>
      <c r="I1794" s="569"/>
      <c r="J1794" s="121"/>
      <c r="K1794" s="121"/>
      <c r="L1794" s="121"/>
      <c r="M1794" s="570"/>
      <c r="N1794" s="569"/>
      <c r="O1794" s="569"/>
      <c r="P1794" s="569"/>
      <c r="Q1794" s="121"/>
      <c r="R1794" s="121" t="s">
        <v>7348</v>
      </c>
      <c r="S1794" s="121" t="s">
        <v>2742</v>
      </c>
      <c r="T1794" s="121" t="s">
        <v>3163</v>
      </c>
      <c r="U1794" s="121">
        <v>0</v>
      </c>
      <c r="V1794" s="121" t="s">
        <v>3164</v>
      </c>
      <c r="W1794" s="121" t="s">
        <v>3071</v>
      </c>
      <c r="X1794" s="121" t="s">
        <v>2721</v>
      </c>
      <c r="Y1794" s="121" t="s">
        <v>2465</v>
      </c>
      <c r="Z1794" s="121" t="s">
        <v>3155</v>
      </c>
      <c r="AA1794" s="121" t="s">
        <v>3092</v>
      </c>
      <c r="AB1794" s="121" t="s">
        <v>3444</v>
      </c>
      <c r="AC1794" s="121" t="s">
        <v>2103</v>
      </c>
      <c r="AD1794" s="121" t="s">
        <v>2747</v>
      </c>
      <c r="AE1794" s="121" t="s">
        <v>3445</v>
      </c>
      <c r="AF1794" s="121"/>
      <c r="AG1794" s="121"/>
      <c r="AH1794" s="121"/>
      <c r="AI1794" s="551"/>
      <c r="AJ1794" s="551"/>
      <c r="AK1794" s="551"/>
      <c r="AL1794" s="551"/>
      <c r="AM1794" s="551"/>
      <c r="AN1794" s="551"/>
      <c r="AO1794" s="551"/>
      <c r="AP1794" s="551"/>
      <c r="AQ1794" s="551"/>
      <c r="AR1794" s="551"/>
      <c r="AS1794" s="551"/>
      <c r="AT1794" s="551"/>
      <c r="AU1794" s="551"/>
      <c r="AV1794" s="551"/>
      <c r="AW1794" s="551"/>
      <c r="AX1794" s="551"/>
    </row>
    <row r="1795">
      <c r="A1795" s="570" t="s">
        <v>7347</v>
      </c>
      <c r="B1795" s="570" t="s">
        <v>7349</v>
      </c>
      <c r="C1795" s="570" t="s">
        <v>7275</v>
      </c>
      <c r="D1795" s="570" t="s">
        <v>6768</v>
      </c>
      <c r="E1795" s="570" t="s">
        <v>203</v>
      </c>
      <c r="F1795" s="570">
        <v>8</v>
      </c>
      <c r="G1795" s="570">
        <v>32</v>
      </c>
      <c r="H1795" s="570">
        <v>500</v>
      </c>
      <c r="I1795" s="569"/>
      <c r="J1795" s="121"/>
      <c r="K1795" s="121"/>
      <c r="L1795" s="121"/>
      <c r="M1795" s="570"/>
      <c r="N1795" s="569"/>
      <c r="O1795" s="569"/>
      <c r="P1795" s="569"/>
      <c r="Q1795" s="121"/>
      <c r="R1795" s="121" t="s">
        <v>7349</v>
      </c>
      <c r="S1795" s="121" t="s">
        <v>2742</v>
      </c>
      <c r="T1795" s="121" t="s">
        <v>3163</v>
      </c>
      <c r="U1795" s="121">
        <v>0</v>
      </c>
      <c r="V1795" s="121" t="s">
        <v>3164</v>
      </c>
      <c r="W1795" s="121" t="s">
        <v>2969</v>
      </c>
      <c r="X1795" s="121" t="s">
        <v>2721</v>
      </c>
      <c r="Y1795" s="121" t="s">
        <v>2465</v>
      </c>
      <c r="Z1795" s="121" t="s">
        <v>3155</v>
      </c>
      <c r="AA1795" s="121" t="s">
        <v>3092</v>
      </c>
      <c r="AB1795" s="121" t="s">
        <v>7350</v>
      </c>
      <c r="AC1795" s="121" t="s">
        <v>2103</v>
      </c>
      <c r="AD1795" s="121" t="s">
        <v>2747</v>
      </c>
      <c r="AE1795" s="121" t="s">
        <v>3376</v>
      </c>
      <c r="AF1795" s="121"/>
      <c r="AG1795" s="121"/>
      <c r="AH1795" s="121"/>
      <c r="AI1795" s="551"/>
      <c r="AJ1795" s="551"/>
      <c r="AK1795" s="551"/>
      <c r="AL1795" s="551"/>
      <c r="AM1795" s="551"/>
      <c r="AN1795" s="551"/>
      <c r="AO1795" s="551"/>
      <c r="AP1795" s="551"/>
      <c r="AQ1795" s="551"/>
      <c r="AR1795" s="551"/>
      <c r="AS1795" s="551"/>
      <c r="AT1795" s="551"/>
      <c r="AU1795" s="551"/>
      <c r="AV1795" s="551"/>
      <c r="AW1795" s="551"/>
      <c r="AX1795" s="551"/>
    </row>
    <row r="1796">
      <c r="A1796" s="570" t="s">
        <v>7347</v>
      </c>
      <c r="B1796" s="570" t="s">
        <v>7351</v>
      </c>
      <c r="C1796" s="570" t="s">
        <v>7275</v>
      </c>
      <c r="D1796" s="570" t="s">
        <v>6768</v>
      </c>
      <c r="E1796" s="570" t="s">
        <v>203</v>
      </c>
      <c r="F1796" s="570">
        <v>8</v>
      </c>
      <c r="G1796" s="570">
        <v>32</v>
      </c>
      <c r="H1796" s="570">
        <v>500</v>
      </c>
      <c r="I1796" s="569"/>
      <c r="J1796" s="121"/>
      <c r="K1796" s="121"/>
      <c r="L1796" s="121"/>
      <c r="M1796" s="570"/>
      <c r="N1796" s="569"/>
      <c r="O1796" s="569"/>
      <c r="P1796" s="569"/>
      <c r="Q1796" s="121"/>
      <c r="R1796" s="121" t="s">
        <v>7351</v>
      </c>
      <c r="S1796" s="121" t="s">
        <v>2742</v>
      </c>
      <c r="T1796" s="121" t="s">
        <v>3163</v>
      </c>
      <c r="U1796" s="121">
        <v>0</v>
      </c>
      <c r="V1796" s="121" t="s">
        <v>3164</v>
      </c>
      <c r="W1796" s="121" t="s">
        <v>3071</v>
      </c>
      <c r="X1796" s="121" t="s">
        <v>2721</v>
      </c>
      <c r="Y1796" s="121" t="s">
        <v>2465</v>
      </c>
      <c r="Z1796" s="121" t="s">
        <v>3155</v>
      </c>
      <c r="AA1796" s="121" t="s">
        <v>3092</v>
      </c>
      <c r="AB1796" s="121" t="s">
        <v>3582</v>
      </c>
      <c r="AC1796" s="121" t="s">
        <v>2103</v>
      </c>
      <c r="AD1796" s="121" t="s">
        <v>2747</v>
      </c>
      <c r="AE1796" s="121" t="s">
        <v>3212</v>
      </c>
      <c r="AF1796" s="121"/>
      <c r="AG1796" s="121"/>
      <c r="AH1796" s="121"/>
      <c r="AI1796" s="551"/>
      <c r="AJ1796" s="551"/>
      <c r="AK1796" s="551"/>
      <c r="AL1796" s="551"/>
      <c r="AM1796" s="551"/>
      <c r="AN1796" s="551"/>
      <c r="AO1796" s="551"/>
      <c r="AP1796" s="551"/>
      <c r="AQ1796" s="551"/>
      <c r="AR1796" s="551"/>
      <c r="AS1796" s="551"/>
      <c r="AT1796" s="551"/>
      <c r="AU1796" s="551"/>
      <c r="AV1796" s="551"/>
      <c r="AW1796" s="551"/>
      <c r="AX1796" s="551"/>
    </row>
    <row r="1797">
      <c r="A1797" s="570" t="s">
        <v>7347</v>
      </c>
      <c r="B1797" s="570" t="s">
        <v>7352</v>
      </c>
      <c r="C1797" s="570" t="s">
        <v>7275</v>
      </c>
      <c r="D1797" s="570" t="s">
        <v>6768</v>
      </c>
      <c r="E1797" s="570" t="s">
        <v>203</v>
      </c>
      <c r="F1797" s="570">
        <v>8</v>
      </c>
      <c r="G1797" s="570">
        <v>32</v>
      </c>
      <c r="H1797" s="570">
        <v>500</v>
      </c>
      <c r="I1797" s="569"/>
      <c r="J1797" s="121"/>
      <c r="K1797" s="121"/>
      <c r="L1797" s="121"/>
      <c r="M1797" s="570"/>
      <c r="N1797" s="569"/>
      <c r="O1797" s="569"/>
      <c r="P1797" s="569"/>
      <c r="Q1797" s="121"/>
      <c r="R1797" s="121" t="s">
        <v>7352</v>
      </c>
      <c r="S1797" s="121" t="s">
        <v>2742</v>
      </c>
      <c r="T1797" s="121" t="s">
        <v>3163</v>
      </c>
      <c r="U1797" s="121">
        <v>0</v>
      </c>
      <c r="V1797" s="121" t="s">
        <v>3164</v>
      </c>
      <c r="W1797" s="121" t="s">
        <v>2949</v>
      </c>
      <c r="X1797" s="121" t="s">
        <v>2721</v>
      </c>
      <c r="Y1797" s="121" t="s">
        <v>2465</v>
      </c>
      <c r="Z1797" s="121" t="s">
        <v>2785</v>
      </c>
      <c r="AA1797" s="121" t="s">
        <v>3206</v>
      </c>
      <c r="AB1797" s="121" t="s">
        <v>3489</v>
      </c>
      <c r="AC1797" s="121" t="s">
        <v>2103</v>
      </c>
      <c r="AD1797" s="121" t="s">
        <v>2747</v>
      </c>
      <c r="AE1797" s="121" t="s">
        <v>3490</v>
      </c>
      <c r="AF1797" s="121"/>
      <c r="AG1797" s="121"/>
      <c r="AH1797" s="121"/>
      <c r="AI1797" s="551"/>
      <c r="AJ1797" s="551"/>
      <c r="AK1797" s="551"/>
      <c r="AL1797" s="551"/>
      <c r="AM1797" s="551"/>
      <c r="AN1797" s="551"/>
      <c r="AO1797" s="551"/>
      <c r="AP1797" s="551"/>
      <c r="AQ1797" s="551"/>
      <c r="AR1797" s="551"/>
      <c r="AS1797" s="551"/>
      <c r="AT1797" s="551"/>
      <c r="AU1797" s="551"/>
      <c r="AV1797" s="551"/>
      <c r="AW1797" s="551"/>
      <c r="AX1797" s="551"/>
    </row>
    <row r="1798">
      <c r="A1798" s="570" t="s">
        <v>7347</v>
      </c>
      <c r="B1798" s="570" t="s">
        <v>7353</v>
      </c>
      <c r="C1798" s="570" t="s">
        <v>7275</v>
      </c>
      <c r="D1798" s="570" t="s">
        <v>6768</v>
      </c>
      <c r="E1798" s="570" t="s">
        <v>203</v>
      </c>
      <c r="F1798" s="570">
        <v>24</v>
      </c>
      <c r="G1798" s="570">
        <v>48</v>
      </c>
      <c r="H1798" s="570">
        <v>500</v>
      </c>
      <c r="I1798" s="569"/>
      <c r="J1798" s="121"/>
      <c r="K1798" s="121"/>
      <c r="L1798" s="121"/>
      <c r="M1798" s="570"/>
      <c r="N1798" s="569"/>
      <c r="O1798" s="569"/>
      <c r="P1798" s="569"/>
      <c r="Q1798" s="121"/>
      <c r="R1798" s="121" t="s">
        <v>7354</v>
      </c>
      <c r="S1798" s="121" t="s">
        <v>2742</v>
      </c>
      <c r="T1798" s="121" t="s">
        <v>2743</v>
      </c>
      <c r="U1798" s="121">
        <v>0</v>
      </c>
      <c r="V1798" s="121" t="s">
        <v>3164</v>
      </c>
      <c r="W1798" s="121" t="s">
        <v>3071</v>
      </c>
      <c r="X1798" s="121" t="s">
        <v>2721</v>
      </c>
      <c r="Y1798" s="121" t="s">
        <v>2465</v>
      </c>
      <c r="Z1798" s="121" t="s">
        <v>3155</v>
      </c>
      <c r="AA1798" s="121" t="s">
        <v>3092</v>
      </c>
      <c r="AB1798" s="121" t="s">
        <v>3218</v>
      </c>
      <c r="AC1798" s="121" t="s">
        <v>2103</v>
      </c>
      <c r="AD1798" s="121" t="s">
        <v>2747</v>
      </c>
      <c r="AE1798" s="121" t="s">
        <v>3219</v>
      </c>
      <c r="AF1798" s="121"/>
      <c r="AG1798" s="121"/>
      <c r="AH1798" s="121"/>
      <c r="AI1798" s="551"/>
      <c r="AJ1798" s="551"/>
      <c r="AK1798" s="551"/>
      <c r="AL1798" s="551"/>
      <c r="AM1798" s="551"/>
      <c r="AN1798" s="551"/>
      <c r="AO1798" s="551"/>
      <c r="AP1798" s="551"/>
      <c r="AQ1798" s="551"/>
      <c r="AR1798" s="551"/>
      <c r="AS1798" s="551"/>
      <c r="AT1798" s="551"/>
      <c r="AU1798" s="551"/>
      <c r="AV1798" s="551"/>
      <c r="AW1798" s="551"/>
      <c r="AX1798" s="551"/>
    </row>
    <row r="1799">
      <c r="A1799" s="570" t="s">
        <v>7347</v>
      </c>
      <c r="B1799" s="570" t="s">
        <v>7355</v>
      </c>
      <c r="C1799" s="570" t="s">
        <v>7275</v>
      </c>
      <c r="D1799" s="570" t="s">
        <v>6768</v>
      </c>
      <c r="E1799" s="570" t="s">
        <v>203</v>
      </c>
      <c r="F1799" s="570">
        <v>24</v>
      </c>
      <c r="G1799" s="570">
        <v>64</v>
      </c>
      <c r="H1799" s="570">
        <v>500</v>
      </c>
      <c r="I1799" s="569"/>
      <c r="J1799" s="121"/>
      <c r="K1799" s="121"/>
      <c r="L1799" s="121"/>
      <c r="M1799" s="570"/>
      <c r="N1799" s="569"/>
      <c r="O1799" s="569"/>
      <c r="P1799" s="569"/>
      <c r="Q1799" s="121"/>
      <c r="R1799" s="121" t="s">
        <v>7356</v>
      </c>
      <c r="S1799" s="121" t="s">
        <v>2742</v>
      </c>
      <c r="T1799" s="121" t="s">
        <v>2743</v>
      </c>
      <c r="U1799" s="121">
        <v>0</v>
      </c>
      <c r="V1799" s="121" t="s">
        <v>3164</v>
      </c>
      <c r="W1799" s="121" t="s">
        <v>2950</v>
      </c>
      <c r="X1799" s="121" t="s">
        <v>2721</v>
      </c>
      <c r="Y1799" s="121" t="s">
        <v>2465</v>
      </c>
      <c r="Z1799" s="121" t="s">
        <v>3155</v>
      </c>
      <c r="AA1799" s="121" t="s">
        <v>3092</v>
      </c>
      <c r="AB1799" s="121" t="s">
        <v>7357</v>
      </c>
      <c r="AC1799" s="121" t="s">
        <v>2103</v>
      </c>
      <c r="AD1799" s="121" t="s">
        <v>2747</v>
      </c>
      <c r="AE1799" s="121" t="s">
        <v>5167</v>
      </c>
      <c r="AF1799" s="121"/>
      <c r="AG1799" s="121"/>
      <c r="AH1799" s="121"/>
      <c r="AI1799" s="551"/>
      <c r="AJ1799" s="551"/>
      <c r="AK1799" s="551"/>
      <c r="AL1799" s="551"/>
      <c r="AM1799" s="551"/>
      <c r="AN1799" s="551"/>
      <c r="AO1799" s="551"/>
      <c r="AP1799" s="551"/>
      <c r="AQ1799" s="551"/>
      <c r="AR1799" s="551"/>
      <c r="AS1799" s="551"/>
      <c r="AT1799" s="551"/>
      <c r="AU1799" s="551"/>
      <c r="AV1799" s="551"/>
      <c r="AW1799" s="551"/>
      <c r="AX1799" s="551"/>
    </row>
    <row r="1800">
      <c r="A1800" s="570" t="s">
        <v>7358</v>
      </c>
      <c r="B1800" s="570" t="s">
        <v>7359</v>
      </c>
      <c r="C1800" s="570" t="s">
        <v>7360</v>
      </c>
      <c r="D1800" s="570" t="s">
        <v>6768</v>
      </c>
      <c r="E1800" s="570" t="s">
        <v>203</v>
      </c>
      <c r="F1800" s="570">
        <v>8</v>
      </c>
      <c r="G1800" s="570">
        <v>16</v>
      </c>
      <c r="H1800" s="570">
        <v>260</v>
      </c>
      <c r="I1800" s="569"/>
      <c r="J1800" s="121"/>
      <c r="K1800" s="121"/>
      <c r="L1800" s="121"/>
      <c r="M1800" s="570"/>
      <c r="N1800" s="569"/>
      <c r="O1800" s="569"/>
      <c r="P1800" s="569"/>
      <c r="Q1800" s="121"/>
      <c r="R1800" s="121" t="s">
        <v>7361</v>
      </c>
      <c r="S1800" s="121" t="s">
        <v>2742</v>
      </c>
      <c r="T1800" s="121" t="s">
        <v>3801</v>
      </c>
      <c r="U1800" s="121">
        <v>0</v>
      </c>
      <c r="V1800" s="121" t="s">
        <v>7362</v>
      </c>
      <c r="W1800" s="121" t="s">
        <v>3589</v>
      </c>
      <c r="X1800" s="121" t="s">
        <v>2410</v>
      </c>
      <c r="Y1800" s="121" t="s">
        <v>3803</v>
      </c>
      <c r="Z1800" s="121" t="s">
        <v>2768</v>
      </c>
      <c r="AA1800" s="121" t="s">
        <v>3092</v>
      </c>
      <c r="AB1800" s="121" t="s">
        <v>4995</v>
      </c>
      <c r="AC1800" s="121" t="s">
        <v>3805</v>
      </c>
      <c r="AD1800" s="121" t="s">
        <v>3806</v>
      </c>
      <c r="AE1800" s="121" t="s">
        <v>3818</v>
      </c>
      <c r="AF1800" s="121"/>
      <c r="AG1800" s="121"/>
      <c r="AH1800" s="121"/>
      <c r="AI1800" s="551"/>
      <c r="AJ1800" s="551"/>
      <c r="AK1800" s="551"/>
      <c r="AL1800" s="551"/>
      <c r="AM1800" s="551"/>
      <c r="AN1800" s="551"/>
      <c r="AO1800" s="551"/>
      <c r="AP1800" s="551"/>
      <c r="AQ1800" s="551"/>
      <c r="AR1800" s="551"/>
      <c r="AS1800" s="551"/>
      <c r="AT1800" s="551"/>
      <c r="AU1800" s="551"/>
      <c r="AV1800" s="551"/>
      <c r="AW1800" s="551"/>
      <c r="AX1800" s="551"/>
    </row>
    <row r="1801">
      <c r="A1801" s="570" t="s">
        <v>7358</v>
      </c>
      <c r="B1801" s="570" t="s">
        <v>7363</v>
      </c>
      <c r="C1801" s="570" t="s">
        <v>7360</v>
      </c>
      <c r="D1801" s="570" t="s">
        <v>6768</v>
      </c>
      <c r="E1801" s="570" t="s">
        <v>203</v>
      </c>
      <c r="F1801" s="570">
        <v>8</v>
      </c>
      <c r="G1801" s="570">
        <v>16</v>
      </c>
      <c r="H1801" s="570">
        <v>260</v>
      </c>
      <c r="I1801" s="569"/>
      <c r="J1801" s="121"/>
      <c r="K1801" s="121"/>
      <c r="L1801" s="121"/>
      <c r="M1801" s="570"/>
      <c r="N1801" s="569"/>
      <c r="O1801" s="569"/>
      <c r="P1801" s="569"/>
      <c r="Q1801" s="121"/>
      <c r="R1801" s="121" t="s">
        <v>7364</v>
      </c>
      <c r="S1801" s="121" t="s">
        <v>2742</v>
      </c>
      <c r="T1801" s="121" t="s">
        <v>3801</v>
      </c>
      <c r="U1801" s="121">
        <v>0</v>
      </c>
      <c r="V1801" s="121" t="s">
        <v>7362</v>
      </c>
      <c r="W1801" s="121" t="s">
        <v>3589</v>
      </c>
      <c r="X1801" s="121" t="s">
        <v>2410</v>
      </c>
      <c r="Y1801" s="121" t="s">
        <v>3803</v>
      </c>
      <c r="Z1801" s="121" t="s">
        <v>2768</v>
      </c>
      <c r="AA1801" s="121" t="s">
        <v>3092</v>
      </c>
      <c r="AB1801" s="121" t="s">
        <v>7365</v>
      </c>
      <c r="AC1801" s="121" t="s">
        <v>3805</v>
      </c>
      <c r="AD1801" s="121" t="s">
        <v>3806</v>
      </c>
      <c r="AE1801" s="121" t="s">
        <v>4999</v>
      </c>
      <c r="AF1801" s="121"/>
      <c r="AG1801" s="121"/>
      <c r="AH1801" s="121"/>
      <c r="AI1801" s="551"/>
      <c r="AJ1801" s="551"/>
      <c r="AK1801" s="551"/>
      <c r="AL1801" s="551"/>
      <c r="AM1801" s="551"/>
      <c r="AN1801" s="551"/>
      <c r="AO1801" s="551"/>
      <c r="AP1801" s="551"/>
      <c r="AQ1801" s="551"/>
      <c r="AR1801" s="551"/>
      <c r="AS1801" s="551"/>
      <c r="AT1801" s="551"/>
      <c r="AU1801" s="551"/>
      <c r="AV1801" s="551"/>
      <c r="AW1801" s="551"/>
      <c r="AX1801" s="551"/>
    </row>
    <row r="1802">
      <c r="A1802" s="570" t="s">
        <v>7358</v>
      </c>
      <c r="B1802" s="570" t="s">
        <v>7366</v>
      </c>
      <c r="C1802" s="570" t="s">
        <v>7360</v>
      </c>
      <c r="D1802" s="570" t="s">
        <v>6768</v>
      </c>
      <c r="E1802" s="570" t="s">
        <v>203</v>
      </c>
      <c r="F1802" s="570">
        <v>8</v>
      </c>
      <c r="G1802" s="570">
        <v>16</v>
      </c>
      <c r="H1802" s="570">
        <v>260</v>
      </c>
      <c r="I1802" s="569"/>
      <c r="J1802" s="121"/>
      <c r="K1802" s="121"/>
      <c r="L1802" s="121"/>
      <c r="M1802" s="570"/>
      <c r="N1802" s="569"/>
      <c r="O1802" s="569"/>
      <c r="P1802" s="569"/>
      <c r="Q1802" s="121"/>
      <c r="R1802" s="121" t="s">
        <v>7367</v>
      </c>
      <c r="S1802" s="121" t="s">
        <v>2742</v>
      </c>
      <c r="T1802" s="121" t="s">
        <v>3801</v>
      </c>
      <c r="U1802" s="121">
        <v>0</v>
      </c>
      <c r="V1802" s="121" t="s">
        <v>7362</v>
      </c>
      <c r="W1802" s="121" t="s">
        <v>3589</v>
      </c>
      <c r="X1802" s="121" t="s">
        <v>2410</v>
      </c>
      <c r="Y1802" s="121" t="s">
        <v>3803</v>
      </c>
      <c r="Z1802" s="121" t="s">
        <v>2768</v>
      </c>
      <c r="AA1802" s="121" t="s">
        <v>3092</v>
      </c>
      <c r="AB1802" s="121" t="s">
        <v>6019</v>
      </c>
      <c r="AC1802" s="121" t="s">
        <v>3805</v>
      </c>
      <c r="AD1802" s="121" t="s">
        <v>5904</v>
      </c>
      <c r="AE1802" s="121" t="s">
        <v>5913</v>
      </c>
      <c r="AF1802" s="121"/>
      <c r="AG1802" s="121"/>
      <c r="AH1802" s="121"/>
      <c r="AI1802" s="551"/>
      <c r="AJ1802" s="551"/>
      <c r="AK1802" s="551"/>
      <c r="AL1802" s="551"/>
      <c r="AM1802" s="551"/>
      <c r="AN1802" s="551"/>
      <c r="AO1802" s="551"/>
      <c r="AP1802" s="551"/>
      <c r="AQ1802" s="551"/>
      <c r="AR1802" s="551"/>
      <c r="AS1802" s="551"/>
      <c r="AT1802" s="551"/>
      <c r="AU1802" s="551"/>
      <c r="AV1802" s="551"/>
      <c r="AW1802" s="551"/>
      <c r="AX1802" s="551"/>
    </row>
    <row r="1803">
      <c r="A1803" s="570" t="s">
        <v>7358</v>
      </c>
      <c r="B1803" s="570" t="s">
        <v>7368</v>
      </c>
      <c r="C1803" s="570" t="s">
        <v>7360</v>
      </c>
      <c r="D1803" s="570" t="s">
        <v>6768</v>
      </c>
      <c r="E1803" s="570" t="s">
        <v>203</v>
      </c>
      <c r="F1803" s="570">
        <v>8</v>
      </c>
      <c r="G1803" s="570">
        <v>16</v>
      </c>
      <c r="H1803" s="570">
        <v>260</v>
      </c>
      <c r="I1803" s="569"/>
      <c r="J1803" s="121"/>
      <c r="K1803" s="121"/>
      <c r="L1803" s="121"/>
      <c r="M1803" s="570"/>
      <c r="N1803" s="569"/>
      <c r="O1803" s="569"/>
      <c r="P1803" s="569"/>
      <c r="Q1803" s="121"/>
      <c r="R1803" s="121" t="s">
        <v>7369</v>
      </c>
      <c r="S1803" s="121" t="s">
        <v>2742</v>
      </c>
      <c r="T1803" s="121" t="s">
        <v>3801</v>
      </c>
      <c r="U1803" s="121">
        <v>0</v>
      </c>
      <c r="V1803" s="121" t="s">
        <v>7362</v>
      </c>
      <c r="W1803" s="121" t="s">
        <v>3589</v>
      </c>
      <c r="X1803" s="121" t="s">
        <v>2410</v>
      </c>
      <c r="Y1803" s="121" t="s">
        <v>3803</v>
      </c>
      <c r="Z1803" s="121" t="s">
        <v>2768</v>
      </c>
      <c r="AA1803" s="121" t="s">
        <v>3092</v>
      </c>
      <c r="AB1803" s="121" t="s">
        <v>4990</v>
      </c>
      <c r="AC1803" s="121" t="s">
        <v>3805</v>
      </c>
      <c r="AD1803" s="121" t="s">
        <v>3806</v>
      </c>
      <c r="AE1803" s="121" t="s">
        <v>3818</v>
      </c>
      <c r="AF1803" s="121"/>
      <c r="AG1803" s="121"/>
      <c r="AH1803" s="121"/>
      <c r="AI1803" s="551"/>
      <c r="AJ1803" s="551"/>
      <c r="AK1803" s="551"/>
      <c r="AL1803" s="551"/>
      <c r="AM1803" s="551"/>
      <c r="AN1803" s="551"/>
      <c r="AO1803" s="551"/>
      <c r="AP1803" s="551"/>
      <c r="AQ1803" s="551"/>
      <c r="AR1803" s="551"/>
      <c r="AS1803" s="551"/>
      <c r="AT1803" s="551"/>
      <c r="AU1803" s="551"/>
      <c r="AV1803" s="551"/>
      <c r="AW1803" s="551"/>
      <c r="AX1803" s="551"/>
    </row>
    <row r="1804">
      <c r="A1804" s="570" t="s">
        <v>7358</v>
      </c>
      <c r="B1804" s="570" t="s">
        <v>7370</v>
      </c>
      <c r="C1804" s="570" t="s">
        <v>7360</v>
      </c>
      <c r="D1804" s="570" t="s">
        <v>6768</v>
      </c>
      <c r="E1804" s="570" t="s">
        <v>203</v>
      </c>
      <c r="F1804" s="570">
        <v>8</v>
      </c>
      <c r="G1804" s="570">
        <v>16</v>
      </c>
      <c r="H1804" s="570">
        <v>260</v>
      </c>
      <c r="I1804" s="569"/>
      <c r="J1804" s="121"/>
      <c r="K1804" s="121"/>
      <c r="L1804" s="121"/>
      <c r="M1804" s="570"/>
      <c r="N1804" s="569"/>
      <c r="O1804" s="569"/>
      <c r="P1804" s="569"/>
      <c r="Q1804" s="121"/>
      <c r="R1804" s="121" t="s">
        <v>7371</v>
      </c>
      <c r="S1804" s="121" t="s">
        <v>2742</v>
      </c>
      <c r="T1804" s="121" t="s">
        <v>3801</v>
      </c>
      <c r="U1804" s="121">
        <v>0</v>
      </c>
      <c r="V1804" s="121" t="s">
        <v>7362</v>
      </c>
      <c r="W1804" s="121" t="s">
        <v>3589</v>
      </c>
      <c r="X1804" s="121" t="s">
        <v>2410</v>
      </c>
      <c r="Y1804" s="121" t="s">
        <v>3803</v>
      </c>
      <c r="Z1804" s="121" t="s">
        <v>2768</v>
      </c>
      <c r="AA1804" s="121" t="s">
        <v>3092</v>
      </c>
      <c r="AB1804" s="121" t="s">
        <v>7365</v>
      </c>
      <c r="AC1804" s="121" t="s">
        <v>3805</v>
      </c>
      <c r="AD1804" s="121" t="s">
        <v>3806</v>
      </c>
      <c r="AE1804" s="121" t="s">
        <v>4999</v>
      </c>
      <c r="AF1804" s="121"/>
      <c r="AG1804" s="121"/>
      <c r="AH1804" s="121"/>
      <c r="AI1804" s="551"/>
      <c r="AJ1804" s="551"/>
      <c r="AK1804" s="551"/>
      <c r="AL1804" s="551"/>
      <c r="AM1804" s="551"/>
      <c r="AN1804" s="551"/>
      <c r="AO1804" s="551"/>
      <c r="AP1804" s="551"/>
      <c r="AQ1804" s="551"/>
      <c r="AR1804" s="551"/>
      <c r="AS1804" s="551"/>
      <c r="AT1804" s="551"/>
      <c r="AU1804" s="551"/>
      <c r="AV1804" s="551"/>
      <c r="AW1804" s="551"/>
      <c r="AX1804" s="551"/>
    </row>
    <row r="1805">
      <c r="A1805" s="570" t="s">
        <v>7358</v>
      </c>
      <c r="B1805" s="570" t="s">
        <v>7372</v>
      </c>
      <c r="C1805" s="570" t="s">
        <v>7360</v>
      </c>
      <c r="D1805" s="570" t="s">
        <v>6768</v>
      </c>
      <c r="E1805" s="570" t="s">
        <v>203</v>
      </c>
      <c r="F1805" s="570">
        <v>8</v>
      </c>
      <c r="G1805" s="570">
        <v>16</v>
      </c>
      <c r="H1805" s="570">
        <v>260</v>
      </c>
      <c r="I1805" s="569"/>
      <c r="J1805" s="121"/>
      <c r="K1805" s="121"/>
      <c r="L1805" s="121"/>
      <c r="M1805" s="570"/>
      <c r="N1805" s="569"/>
      <c r="O1805" s="569"/>
      <c r="P1805" s="569"/>
      <c r="Q1805" s="121"/>
      <c r="R1805" s="121" t="s">
        <v>7373</v>
      </c>
      <c r="S1805" s="121" t="s">
        <v>2742</v>
      </c>
      <c r="T1805" s="121" t="s">
        <v>3801</v>
      </c>
      <c r="U1805" s="121">
        <v>0</v>
      </c>
      <c r="V1805" s="121" t="s">
        <v>7362</v>
      </c>
      <c r="W1805" s="121" t="s">
        <v>3589</v>
      </c>
      <c r="X1805" s="121" t="s">
        <v>2410</v>
      </c>
      <c r="Y1805" s="121" t="s">
        <v>3803</v>
      </c>
      <c r="Z1805" s="121" t="s">
        <v>2768</v>
      </c>
      <c r="AA1805" s="121" t="s">
        <v>3092</v>
      </c>
      <c r="AB1805" s="121" t="s">
        <v>7374</v>
      </c>
      <c r="AC1805" s="121" t="s">
        <v>3805</v>
      </c>
      <c r="AD1805" s="121" t="s">
        <v>5904</v>
      </c>
      <c r="AE1805" s="121" t="s">
        <v>5913</v>
      </c>
      <c r="AF1805" s="121"/>
      <c r="AG1805" s="121"/>
      <c r="AH1805" s="121"/>
      <c r="AI1805" s="551"/>
      <c r="AJ1805" s="551"/>
      <c r="AK1805" s="551"/>
      <c r="AL1805" s="551"/>
      <c r="AM1805" s="551"/>
      <c r="AN1805" s="551"/>
      <c r="AO1805" s="551"/>
      <c r="AP1805" s="551"/>
      <c r="AQ1805" s="551"/>
      <c r="AR1805" s="551"/>
      <c r="AS1805" s="551"/>
      <c r="AT1805" s="551"/>
      <c r="AU1805" s="551"/>
      <c r="AV1805" s="551"/>
      <c r="AW1805" s="551"/>
      <c r="AX1805" s="551"/>
    </row>
    <row r="1806">
      <c r="A1806" s="570" t="s">
        <v>7358</v>
      </c>
      <c r="B1806" s="570" t="s">
        <v>7375</v>
      </c>
      <c r="C1806" s="570" t="s">
        <v>7360</v>
      </c>
      <c r="D1806" s="570" t="s">
        <v>6768</v>
      </c>
      <c r="E1806" s="570" t="s">
        <v>203</v>
      </c>
      <c r="F1806" s="570">
        <v>8</v>
      </c>
      <c r="G1806" s="570">
        <v>16</v>
      </c>
      <c r="H1806" s="570">
        <v>160</v>
      </c>
      <c r="I1806" s="569"/>
      <c r="J1806" s="121"/>
      <c r="K1806" s="121"/>
      <c r="L1806" s="121"/>
      <c r="M1806" s="570"/>
      <c r="N1806" s="569"/>
      <c r="O1806" s="569"/>
      <c r="P1806" s="569"/>
      <c r="Q1806" s="121"/>
      <c r="R1806" s="121" t="s">
        <v>7376</v>
      </c>
      <c r="S1806" s="121" t="s">
        <v>2742</v>
      </c>
      <c r="T1806" s="121" t="s">
        <v>3801</v>
      </c>
      <c r="U1806" s="121">
        <v>0</v>
      </c>
      <c r="V1806" s="121" t="s">
        <v>7362</v>
      </c>
      <c r="W1806" s="121" t="s">
        <v>3589</v>
      </c>
      <c r="X1806" s="121" t="s">
        <v>2410</v>
      </c>
      <c r="Y1806" s="121" t="s">
        <v>3803</v>
      </c>
      <c r="Z1806" s="121" t="s">
        <v>2768</v>
      </c>
      <c r="AA1806" s="121" t="s">
        <v>3092</v>
      </c>
      <c r="AB1806" s="121" t="s">
        <v>3810</v>
      </c>
      <c r="AC1806" s="121" t="s">
        <v>3805</v>
      </c>
      <c r="AD1806" s="121" t="s">
        <v>3806</v>
      </c>
      <c r="AE1806" s="121" t="s">
        <v>3811</v>
      </c>
      <c r="AF1806" s="121"/>
      <c r="AG1806" s="121"/>
      <c r="AH1806" s="121"/>
      <c r="AI1806" s="551"/>
      <c r="AJ1806" s="551"/>
      <c r="AK1806" s="551"/>
      <c r="AL1806" s="551"/>
      <c r="AM1806" s="551"/>
      <c r="AN1806" s="551"/>
      <c r="AO1806" s="551"/>
      <c r="AP1806" s="551"/>
      <c r="AQ1806" s="551"/>
      <c r="AR1806" s="551"/>
      <c r="AS1806" s="551"/>
      <c r="AT1806" s="551"/>
      <c r="AU1806" s="551"/>
      <c r="AV1806" s="551"/>
      <c r="AW1806" s="551"/>
      <c r="AX1806" s="551"/>
    </row>
    <row r="1807">
      <c r="A1807" s="570" t="s">
        <v>7358</v>
      </c>
      <c r="B1807" s="570" t="s">
        <v>7377</v>
      </c>
      <c r="C1807" s="570" t="s">
        <v>7360</v>
      </c>
      <c r="D1807" s="570" t="s">
        <v>6768</v>
      </c>
      <c r="E1807" s="570" t="s">
        <v>203</v>
      </c>
      <c r="F1807" s="570">
        <v>8</v>
      </c>
      <c r="G1807" s="570">
        <v>16</v>
      </c>
      <c r="H1807" s="570">
        <v>160</v>
      </c>
      <c r="I1807" s="569"/>
      <c r="J1807" s="121"/>
      <c r="K1807" s="121"/>
      <c r="L1807" s="121"/>
      <c r="M1807" s="570"/>
      <c r="N1807" s="569"/>
      <c r="O1807" s="569"/>
      <c r="P1807" s="569"/>
      <c r="Q1807" s="121"/>
      <c r="R1807" s="121" t="s">
        <v>7378</v>
      </c>
      <c r="S1807" s="121" t="s">
        <v>2742</v>
      </c>
      <c r="T1807" s="121" t="s">
        <v>3801</v>
      </c>
      <c r="U1807" s="121">
        <v>0</v>
      </c>
      <c r="V1807" s="121" t="s">
        <v>7362</v>
      </c>
      <c r="W1807" s="121" t="s">
        <v>3589</v>
      </c>
      <c r="X1807" s="121" t="s">
        <v>2410</v>
      </c>
      <c r="Y1807" s="121" t="s">
        <v>3803</v>
      </c>
      <c r="Z1807" s="121" t="s">
        <v>2768</v>
      </c>
      <c r="AA1807" s="121" t="s">
        <v>3092</v>
      </c>
      <c r="AB1807" s="121" t="s">
        <v>7379</v>
      </c>
      <c r="AC1807" s="121" t="s">
        <v>3805</v>
      </c>
      <c r="AD1807" s="121" t="s">
        <v>3806</v>
      </c>
      <c r="AE1807" s="121" t="s">
        <v>4999</v>
      </c>
      <c r="AF1807" s="121"/>
      <c r="AG1807" s="121"/>
      <c r="AH1807" s="121"/>
      <c r="AI1807" s="551"/>
      <c r="AJ1807" s="551"/>
      <c r="AK1807" s="551"/>
      <c r="AL1807" s="551"/>
      <c r="AM1807" s="551"/>
      <c r="AN1807" s="551"/>
      <c r="AO1807" s="551"/>
      <c r="AP1807" s="551"/>
      <c r="AQ1807" s="551"/>
      <c r="AR1807" s="551"/>
      <c r="AS1807" s="551"/>
      <c r="AT1807" s="551"/>
      <c r="AU1807" s="551"/>
      <c r="AV1807" s="551"/>
      <c r="AW1807" s="551"/>
      <c r="AX1807" s="551"/>
    </row>
    <row r="1808">
      <c r="A1808" s="570" t="s">
        <v>7358</v>
      </c>
      <c r="B1808" s="570" t="s">
        <v>7380</v>
      </c>
      <c r="C1808" s="570" t="s">
        <v>7360</v>
      </c>
      <c r="D1808" s="570" t="s">
        <v>6768</v>
      </c>
      <c r="E1808" s="570" t="s">
        <v>203</v>
      </c>
      <c r="F1808" s="570">
        <v>8</v>
      </c>
      <c r="G1808" s="570">
        <v>16</v>
      </c>
      <c r="H1808" s="570">
        <v>160</v>
      </c>
      <c r="I1808" s="569"/>
      <c r="J1808" s="121"/>
      <c r="K1808" s="121"/>
      <c r="L1808" s="121"/>
      <c r="M1808" s="570"/>
      <c r="N1808" s="569"/>
      <c r="O1808" s="569"/>
      <c r="P1808" s="569"/>
      <c r="Q1808" s="121"/>
      <c r="R1808" s="121" t="s">
        <v>7381</v>
      </c>
      <c r="S1808" s="121" t="s">
        <v>2742</v>
      </c>
      <c r="T1808" s="121" t="s">
        <v>3801</v>
      </c>
      <c r="U1808" s="121">
        <v>0</v>
      </c>
      <c r="V1808" s="121" t="s">
        <v>7362</v>
      </c>
      <c r="W1808" s="121" t="s">
        <v>3589</v>
      </c>
      <c r="X1808" s="121" t="s">
        <v>2410</v>
      </c>
      <c r="Y1808" s="121" t="s">
        <v>3803</v>
      </c>
      <c r="Z1808" s="121" t="s">
        <v>2768</v>
      </c>
      <c r="AA1808" s="121" t="s">
        <v>3092</v>
      </c>
      <c r="AB1808" s="121" t="s">
        <v>7382</v>
      </c>
      <c r="AC1808" s="121" t="s">
        <v>3805</v>
      </c>
      <c r="AD1808" s="121" t="s">
        <v>3806</v>
      </c>
      <c r="AE1808" s="121" t="s">
        <v>3811</v>
      </c>
      <c r="AF1808" s="121"/>
      <c r="AG1808" s="121"/>
      <c r="AH1808" s="121"/>
      <c r="AI1808" s="551"/>
      <c r="AJ1808" s="551"/>
      <c r="AK1808" s="551"/>
      <c r="AL1808" s="551"/>
      <c r="AM1808" s="551"/>
      <c r="AN1808" s="551"/>
      <c r="AO1808" s="551"/>
      <c r="AP1808" s="551"/>
      <c r="AQ1808" s="551"/>
      <c r="AR1808" s="551"/>
      <c r="AS1808" s="551"/>
      <c r="AT1808" s="551"/>
      <c r="AU1808" s="551"/>
      <c r="AV1808" s="551"/>
      <c r="AW1808" s="551"/>
      <c r="AX1808" s="551"/>
    </row>
    <row r="1809">
      <c r="A1809" s="570" t="s">
        <v>7358</v>
      </c>
      <c r="B1809" s="570" t="s">
        <v>7383</v>
      </c>
      <c r="C1809" s="570" t="s">
        <v>7360</v>
      </c>
      <c r="D1809" s="570" t="s">
        <v>6768</v>
      </c>
      <c r="E1809" s="570" t="s">
        <v>203</v>
      </c>
      <c r="F1809" s="570">
        <v>8</v>
      </c>
      <c r="G1809" s="570">
        <v>16</v>
      </c>
      <c r="H1809" s="570">
        <v>160</v>
      </c>
      <c r="I1809" s="569"/>
      <c r="J1809" s="121"/>
      <c r="K1809" s="121"/>
      <c r="L1809" s="121"/>
      <c r="M1809" s="570"/>
      <c r="N1809" s="569"/>
      <c r="O1809" s="569"/>
      <c r="P1809" s="569"/>
      <c r="Q1809" s="121"/>
      <c r="R1809" s="121" t="s">
        <v>7384</v>
      </c>
      <c r="S1809" s="121" t="s">
        <v>2742</v>
      </c>
      <c r="T1809" s="121" t="s">
        <v>3801</v>
      </c>
      <c r="U1809" s="121">
        <v>0</v>
      </c>
      <c r="V1809" s="121" t="s">
        <v>7362</v>
      </c>
      <c r="W1809" s="121" t="s">
        <v>3589</v>
      </c>
      <c r="X1809" s="121" t="s">
        <v>2410</v>
      </c>
      <c r="Y1809" s="121" t="s">
        <v>3803</v>
      </c>
      <c r="Z1809" s="121" t="s">
        <v>2768</v>
      </c>
      <c r="AA1809" s="121" t="s">
        <v>3092</v>
      </c>
      <c r="AB1809" s="121" t="s">
        <v>7385</v>
      </c>
      <c r="AC1809" s="121" t="s">
        <v>3805</v>
      </c>
      <c r="AD1809" s="121" t="s">
        <v>3806</v>
      </c>
      <c r="AE1809" s="121" t="s">
        <v>4999</v>
      </c>
      <c r="AF1809" s="121"/>
      <c r="AG1809" s="121"/>
      <c r="AH1809" s="121"/>
      <c r="AI1809" s="551"/>
      <c r="AJ1809" s="551"/>
      <c r="AK1809" s="551"/>
      <c r="AL1809" s="551"/>
      <c r="AM1809" s="551"/>
      <c r="AN1809" s="551"/>
      <c r="AO1809" s="551"/>
      <c r="AP1809" s="551"/>
      <c r="AQ1809" s="551"/>
      <c r="AR1809" s="551"/>
      <c r="AS1809" s="551"/>
      <c r="AT1809" s="551"/>
      <c r="AU1809" s="551"/>
      <c r="AV1809" s="551"/>
      <c r="AW1809" s="551"/>
      <c r="AX1809" s="551"/>
    </row>
    <row r="1810">
      <c r="A1810" s="570" t="s">
        <v>7358</v>
      </c>
      <c r="B1810" s="570" t="s">
        <v>7386</v>
      </c>
      <c r="C1810" s="570" t="s">
        <v>7360</v>
      </c>
      <c r="D1810" s="570" t="s">
        <v>6768</v>
      </c>
      <c r="E1810" s="570" t="s">
        <v>203</v>
      </c>
      <c r="F1810" s="570">
        <v>8</v>
      </c>
      <c r="G1810" s="570">
        <v>16</v>
      </c>
      <c r="H1810" s="570">
        <v>160</v>
      </c>
      <c r="I1810" s="569"/>
      <c r="J1810" s="121"/>
      <c r="K1810" s="121"/>
      <c r="L1810" s="121"/>
      <c r="M1810" s="570"/>
      <c r="N1810" s="569"/>
      <c r="O1810" s="569"/>
      <c r="P1810" s="569"/>
      <c r="Q1810" s="121"/>
      <c r="R1810" s="121" t="s">
        <v>7387</v>
      </c>
      <c r="S1810" s="121" t="s">
        <v>2742</v>
      </c>
      <c r="T1810" s="121" t="s">
        <v>3801</v>
      </c>
      <c r="U1810" s="121">
        <v>0</v>
      </c>
      <c r="V1810" s="121" t="s">
        <v>7362</v>
      </c>
      <c r="W1810" s="121" t="s">
        <v>3589</v>
      </c>
      <c r="X1810" s="121" t="s">
        <v>2410</v>
      </c>
      <c r="Y1810" s="121" t="s">
        <v>3803</v>
      </c>
      <c r="Z1810" s="121" t="s">
        <v>2768</v>
      </c>
      <c r="AA1810" s="121" t="s">
        <v>3092</v>
      </c>
      <c r="AB1810" s="121" t="s">
        <v>5031</v>
      </c>
      <c r="AC1810" s="121" t="s">
        <v>3805</v>
      </c>
      <c r="AD1810" s="121" t="s">
        <v>3806</v>
      </c>
      <c r="AE1810" s="121" t="s">
        <v>3811</v>
      </c>
      <c r="AF1810" s="121"/>
      <c r="AG1810" s="121"/>
      <c r="AH1810" s="121"/>
      <c r="AI1810" s="551"/>
      <c r="AJ1810" s="551"/>
      <c r="AK1810" s="551"/>
      <c r="AL1810" s="551"/>
      <c r="AM1810" s="551"/>
      <c r="AN1810" s="551"/>
      <c r="AO1810" s="551"/>
      <c r="AP1810" s="551"/>
      <c r="AQ1810" s="551"/>
      <c r="AR1810" s="551"/>
      <c r="AS1810" s="551"/>
      <c r="AT1810" s="551"/>
      <c r="AU1810" s="551"/>
      <c r="AV1810" s="551"/>
      <c r="AW1810" s="551"/>
      <c r="AX1810" s="551"/>
    </row>
    <row r="1811">
      <c r="A1811" s="570" t="s">
        <v>7358</v>
      </c>
      <c r="B1811" s="570" t="s">
        <v>7388</v>
      </c>
      <c r="C1811" s="570" t="s">
        <v>7360</v>
      </c>
      <c r="D1811" s="570" t="s">
        <v>6768</v>
      </c>
      <c r="E1811" s="570" t="s">
        <v>203</v>
      </c>
      <c r="F1811" s="570">
        <v>8</v>
      </c>
      <c r="G1811" s="570">
        <v>16</v>
      </c>
      <c r="H1811" s="570">
        <v>160</v>
      </c>
      <c r="I1811" s="569"/>
      <c r="J1811" s="121"/>
      <c r="K1811" s="121"/>
      <c r="L1811" s="121"/>
      <c r="M1811" s="570"/>
      <c r="N1811" s="569"/>
      <c r="O1811" s="569"/>
      <c r="P1811" s="569"/>
      <c r="Q1811" s="121"/>
      <c r="R1811" s="121" t="s">
        <v>7389</v>
      </c>
      <c r="S1811" s="121" t="s">
        <v>2742</v>
      </c>
      <c r="T1811" s="121" t="s">
        <v>3801</v>
      </c>
      <c r="U1811" s="121">
        <v>0</v>
      </c>
      <c r="V1811" s="121" t="s">
        <v>7362</v>
      </c>
      <c r="W1811" s="121" t="s">
        <v>3589</v>
      </c>
      <c r="X1811" s="121" t="s">
        <v>2410</v>
      </c>
      <c r="Y1811" s="121" t="s">
        <v>3803</v>
      </c>
      <c r="Z1811" s="121" t="s">
        <v>2768</v>
      </c>
      <c r="AA1811" s="121" t="s">
        <v>3092</v>
      </c>
      <c r="AB1811" s="121" t="s">
        <v>7379</v>
      </c>
      <c r="AC1811" s="121" t="s">
        <v>3805</v>
      </c>
      <c r="AD1811" s="121" t="s">
        <v>3806</v>
      </c>
      <c r="AE1811" s="121" t="s">
        <v>4999</v>
      </c>
      <c r="AF1811" s="121"/>
      <c r="AG1811" s="121"/>
      <c r="AH1811" s="121"/>
      <c r="AI1811" s="551"/>
      <c r="AJ1811" s="551"/>
      <c r="AK1811" s="551"/>
      <c r="AL1811" s="551"/>
      <c r="AM1811" s="551"/>
      <c r="AN1811" s="551"/>
      <c r="AO1811" s="551"/>
      <c r="AP1811" s="551"/>
      <c r="AQ1811" s="551"/>
      <c r="AR1811" s="551"/>
      <c r="AS1811" s="551"/>
      <c r="AT1811" s="551"/>
      <c r="AU1811" s="551"/>
      <c r="AV1811" s="551"/>
      <c r="AW1811" s="551"/>
      <c r="AX1811" s="551"/>
    </row>
    <row r="1812">
      <c r="A1812" s="570" t="s">
        <v>7358</v>
      </c>
      <c r="B1812" s="570" t="s">
        <v>7390</v>
      </c>
      <c r="C1812" s="570" t="s">
        <v>7360</v>
      </c>
      <c r="D1812" s="570" t="s">
        <v>6768</v>
      </c>
      <c r="E1812" s="570" t="s">
        <v>203</v>
      </c>
      <c r="F1812" s="570">
        <v>8</v>
      </c>
      <c r="G1812" s="570">
        <v>16</v>
      </c>
      <c r="H1812" s="570">
        <v>160</v>
      </c>
      <c r="I1812" s="569"/>
      <c r="J1812" s="121"/>
      <c r="K1812" s="121"/>
      <c r="L1812" s="121"/>
      <c r="M1812" s="570"/>
      <c r="N1812" s="569"/>
      <c r="O1812" s="569"/>
      <c r="P1812" s="569"/>
      <c r="Q1812" s="121"/>
      <c r="R1812" s="121" t="s">
        <v>7391</v>
      </c>
      <c r="S1812" s="121" t="s">
        <v>2742</v>
      </c>
      <c r="T1812" s="121" t="s">
        <v>3801</v>
      </c>
      <c r="U1812" s="121">
        <v>0</v>
      </c>
      <c r="V1812" s="121" t="s">
        <v>7362</v>
      </c>
      <c r="W1812" s="121" t="s">
        <v>3589</v>
      </c>
      <c r="X1812" s="121" t="s">
        <v>2410</v>
      </c>
      <c r="Y1812" s="121" t="s">
        <v>3803</v>
      </c>
      <c r="Z1812" s="121" t="s">
        <v>2768</v>
      </c>
      <c r="AA1812" s="121" t="s">
        <v>3092</v>
      </c>
      <c r="AB1812" s="121" t="s">
        <v>4995</v>
      </c>
      <c r="AC1812" s="121" t="s">
        <v>3805</v>
      </c>
      <c r="AD1812" s="121" t="s">
        <v>3806</v>
      </c>
      <c r="AE1812" s="121" t="s">
        <v>3818</v>
      </c>
      <c r="AF1812" s="121"/>
      <c r="AG1812" s="121"/>
      <c r="AH1812" s="121"/>
      <c r="AI1812" s="551"/>
      <c r="AJ1812" s="551"/>
      <c r="AK1812" s="551"/>
      <c r="AL1812" s="551"/>
      <c r="AM1812" s="551"/>
      <c r="AN1812" s="551"/>
      <c r="AO1812" s="551"/>
      <c r="AP1812" s="551"/>
      <c r="AQ1812" s="551"/>
      <c r="AR1812" s="551"/>
      <c r="AS1812" s="551"/>
      <c r="AT1812" s="551"/>
      <c r="AU1812" s="551"/>
      <c r="AV1812" s="551"/>
      <c r="AW1812" s="551"/>
      <c r="AX1812" s="551"/>
    </row>
    <row r="1813">
      <c r="A1813" s="570" t="s">
        <v>7358</v>
      </c>
      <c r="B1813" s="570" t="s">
        <v>7392</v>
      </c>
      <c r="C1813" s="570" t="s">
        <v>7360</v>
      </c>
      <c r="D1813" s="570" t="s">
        <v>6768</v>
      </c>
      <c r="E1813" s="570" t="s">
        <v>203</v>
      </c>
      <c r="F1813" s="570">
        <v>8</v>
      </c>
      <c r="G1813" s="570">
        <v>16</v>
      </c>
      <c r="H1813" s="570">
        <v>160</v>
      </c>
      <c r="I1813" s="569"/>
      <c r="J1813" s="121"/>
      <c r="K1813" s="121"/>
      <c r="L1813" s="121"/>
      <c r="M1813" s="570"/>
      <c r="N1813" s="569"/>
      <c r="O1813" s="569"/>
      <c r="P1813" s="569"/>
      <c r="Q1813" s="121"/>
      <c r="R1813" s="121" t="s">
        <v>7393</v>
      </c>
      <c r="S1813" s="121" t="s">
        <v>2742</v>
      </c>
      <c r="T1813" s="121" t="s">
        <v>3801</v>
      </c>
      <c r="U1813" s="121">
        <v>0</v>
      </c>
      <c r="V1813" s="121" t="s">
        <v>7362</v>
      </c>
      <c r="W1813" s="121" t="s">
        <v>3589</v>
      </c>
      <c r="X1813" s="121" t="s">
        <v>2410</v>
      </c>
      <c r="Y1813" s="121" t="s">
        <v>3803</v>
      </c>
      <c r="Z1813" s="121" t="s">
        <v>2768</v>
      </c>
      <c r="AA1813" s="121" t="s">
        <v>3092</v>
      </c>
      <c r="AB1813" s="121" t="s">
        <v>5008</v>
      </c>
      <c r="AC1813" s="121" t="s">
        <v>3805</v>
      </c>
      <c r="AD1813" s="121" t="s">
        <v>3806</v>
      </c>
      <c r="AE1813" s="121" t="s">
        <v>3807</v>
      </c>
      <c r="AF1813" s="121"/>
      <c r="AG1813" s="121"/>
      <c r="AH1813" s="121"/>
      <c r="AI1813" s="551"/>
      <c r="AJ1813" s="551"/>
      <c r="AK1813" s="551"/>
      <c r="AL1813" s="551"/>
      <c r="AM1813" s="551"/>
      <c r="AN1813" s="551"/>
      <c r="AO1813" s="551"/>
      <c r="AP1813" s="551"/>
      <c r="AQ1813" s="551"/>
      <c r="AR1813" s="551"/>
      <c r="AS1813" s="551"/>
      <c r="AT1813" s="551"/>
      <c r="AU1813" s="551"/>
      <c r="AV1813" s="551"/>
      <c r="AW1813" s="551"/>
      <c r="AX1813" s="551"/>
    </row>
    <row r="1814">
      <c r="A1814" s="570" t="s">
        <v>7358</v>
      </c>
      <c r="B1814" s="570" t="s">
        <v>7394</v>
      </c>
      <c r="C1814" s="570" t="s">
        <v>7360</v>
      </c>
      <c r="D1814" s="570" t="s">
        <v>6768</v>
      </c>
      <c r="E1814" s="570" t="s">
        <v>203</v>
      </c>
      <c r="F1814" s="570">
        <v>8</v>
      </c>
      <c r="G1814" s="570">
        <v>16</v>
      </c>
      <c r="H1814" s="570">
        <v>160</v>
      </c>
      <c r="I1814" s="569"/>
      <c r="J1814" s="121"/>
      <c r="K1814" s="121"/>
      <c r="L1814" s="121"/>
      <c r="M1814" s="570"/>
      <c r="N1814" s="569"/>
      <c r="O1814" s="569"/>
      <c r="P1814" s="569"/>
      <c r="Q1814" s="121"/>
      <c r="R1814" s="121" t="s">
        <v>7395</v>
      </c>
      <c r="S1814" s="121" t="s">
        <v>2742</v>
      </c>
      <c r="T1814" s="121" t="s">
        <v>3801</v>
      </c>
      <c r="U1814" s="121">
        <v>0</v>
      </c>
      <c r="V1814" s="121" t="s">
        <v>7362</v>
      </c>
      <c r="W1814" s="121" t="s">
        <v>3589</v>
      </c>
      <c r="X1814" s="121" t="s">
        <v>2410</v>
      </c>
      <c r="Y1814" s="121" t="s">
        <v>3803</v>
      </c>
      <c r="Z1814" s="121" t="s">
        <v>2768</v>
      </c>
      <c r="AA1814" s="121" t="s">
        <v>3092</v>
      </c>
      <c r="AB1814" s="121" t="s">
        <v>3810</v>
      </c>
      <c r="AC1814" s="121" t="s">
        <v>3805</v>
      </c>
      <c r="AD1814" s="121" t="s">
        <v>3806</v>
      </c>
      <c r="AE1814" s="121" t="s">
        <v>3811</v>
      </c>
      <c r="AF1814" s="121"/>
      <c r="AG1814" s="121"/>
      <c r="AH1814" s="121"/>
      <c r="AI1814" s="551"/>
      <c r="AJ1814" s="551"/>
      <c r="AK1814" s="551"/>
      <c r="AL1814" s="551"/>
      <c r="AM1814" s="551"/>
      <c r="AN1814" s="551"/>
      <c r="AO1814" s="551"/>
      <c r="AP1814" s="551"/>
      <c r="AQ1814" s="551"/>
      <c r="AR1814" s="551"/>
      <c r="AS1814" s="551"/>
      <c r="AT1814" s="551"/>
      <c r="AU1814" s="551"/>
      <c r="AV1814" s="551"/>
      <c r="AW1814" s="551"/>
      <c r="AX1814" s="551"/>
    </row>
    <row r="1815">
      <c r="A1815" s="570" t="s">
        <v>7358</v>
      </c>
      <c r="B1815" s="570" t="s">
        <v>7396</v>
      </c>
      <c r="C1815" s="570" t="s">
        <v>7360</v>
      </c>
      <c r="D1815" s="570" t="s">
        <v>6768</v>
      </c>
      <c r="E1815" s="570" t="s">
        <v>203</v>
      </c>
      <c r="F1815" s="570">
        <v>8</v>
      </c>
      <c r="G1815" s="570">
        <v>16</v>
      </c>
      <c r="H1815" s="570">
        <v>160</v>
      </c>
      <c r="I1815" s="569"/>
      <c r="J1815" s="121"/>
      <c r="K1815" s="121"/>
      <c r="L1815" s="121"/>
      <c r="M1815" s="570"/>
      <c r="N1815" s="569"/>
      <c r="O1815" s="569"/>
      <c r="P1815" s="569"/>
      <c r="Q1815" s="121"/>
      <c r="R1815" s="121" t="s">
        <v>7397</v>
      </c>
      <c r="S1815" s="121" t="s">
        <v>2742</v>
      </c>
      <c r="T1815" s="121" t="s">
        <v>3801</v>
      </c>
      <c r="U1815" s="121">
        <v>0</v>
      </c>
      <c r="V1815" s="121" t="s">
        <v>7362</v>
      </c>
      <c r="W1815" s="121" t="s">
        <v>3589</v>
      </c>
      <c r="X1815" s="121" t="s">
        <v>2410</v>
      </c>
      <c r="Y1815" s="121" t="s">
        <v>3803</v>
      </c>
      <c r="Z1815" s="121" t="s">
        <v>2768</v>
      </c>
      <c r="AA1815" s="121" t="s">
        <v>3092</v>
      </c>
      <c r="AB1815" s="121" t="s">
        <v>7379</v>
      </c>
      <c r="AC1815" s="121" t="s">
        <v>3805</v>
      </c>
      <c r="AD1815" s="121" t="s">
        <v>3806</v>
      </c>
      <c r="AE1815" s="121" t="s">
        <v>4999</v>
      </c>
      <c r="AF1815" s="121"/>
      <c r="AG1815" s="121"/>
      <c r="AH1815" s="121"/>
      <c r="AI1815" s="551"/>
      <c r="AJ1815" s="551"/>
      <c r="AK1815" s="551"/>
      <c r="AL1815" s="551"/>
      <c r="AM1815" s="551"/>
      <c r="AN1815" s="551"/>
      <c r="AO1815" s="551"/>
      <c r="AP1815" s="551"/>
      <c r="AQ1815" s="551"/>
      <c r="AR1815" s="551"/>
      <c r="AS1815" s="551"/>
      <c r="AT1815" s="551"/>
      <c r="AU1815" s="551"/>
      <c r="AV1815" s="551"/>
      <c r="AW1815" s="551"/>
      <c r="AX1815" s="551"/>
    </row>
    <row r="1816">
      <c r="A1816" s="570" t="s">
        <v>7358</v>
      </c>
      <c r="B1816" s="570" t="s">
        <v>7398</v>
      </c>
      <c r="C1816" s="570" t="s">
        <v>7360</v>
      </c>
      <c r="D1816" s="570" t="s">
        <v>6768</v>
      </c>
      <c r="E1816" s="570" t="s">
        <v>203</v>
      </c>
      <c r="F1816" s="570">
        <v>8</v>
      </c>
      <c r="G1816" s="570">
        <v>16</v>
      </c>
      <c r="H1816" s="570">
        <v>160</v>
      </c>
      <c r="I1816" s="569"/>
      <c r="J1816" s="121"/>
      <c r="K1816" s="121"/>
      <c r="L1816" s="121"/>
      <c r="M1816" s="570"/>
      <c r="N1816" s="569"/>
      <c r="O1816" s="569"/>
      <c r="P1816" s="569"/>
      <c r="Q1816" s="121"/>
      <c r="R1816" s="121" t="s">
        <v>7399</v>
      </c>
      <c r="S1816" s="121" t="s">
        <v>2742</v>
      </c>
      <c r="T1816" s="121" t="s">
        <v>3801</v>
      </c>
      <c r="U1816" s="121">
        <v>0</v>
      </c>
      <c r="V1816" s="121" t="s">
        <v>7362</v>
      </c>
      <c r="W1816" s="121" t="s">
        <v>3589</v>
      </c>
      <c r="X1816" s="121" t="s">
        <v>2410</v>
      </c>
      <c r="Y1816" s="121" t="s">
        <v>3803</v>
      </c>
      <c r="Z1816" s="121" t="s">
        <v>2768</v>
      </c>
      <c r="AA1816" s="121" t="s">
        <v>3092</v>
      </c>
      <c r="AB1816" s="121" t="s">
        <v>4995</v>
      </c>
      <c r="AC1816" s="121" t="s">
        <v>3805</v>
      </c>
      <c r="AD1816" s="121" t="s">
        <v>3806</v>
      </c>
      <c r="AE1816" s="121" t="s">
        <v>3818</v>
      </c>
      <c r="AF1816" s="121"/>
      <c r="AG1816" s="121"/>
      <c r="AH1816" s="121"/>
      <c r="AI1816" s="551"/>
      <c r="AJ1816" s="551"/>
      <c r="AK1816" s="551"/>
      <c r="AL1816" s="551"/>
      <c r="AM1816" s="551"/>
      <c r="AN1816" s="551"/>
      <c r="AO1816" s="551"/>
      <c r="AP1816" s="551"/>
      <c r="AQ1816" s="551"/>
      <c r="AR1816" s="551"/>
      <c r="AS1816" s="551"/>
      <c r="AT1816" s="551"/>
      <c r="AU1816" s="551"/>
      <c r="AV1816" s="551"/>
      <c r="AW1816" s="551"/>
      <c r="AX1816" s="551"/>
    </row>
    <row r="1817">
      <c r="A1817" s="570" t="s">
        <v>7358</v>
      </c>
      <c r="B1817" s="570" t="s">
        <v>7400</v>
      </c>
      <c r="C1817" s="570" t="s">
        <v>7360</v>
      </c>
      <c r="D1817" s="570" t="s">
        <v>6768</v>
      </c>
      <c r="E1817" s="570" t="s">
        <v>203</v>
      </c>
      <c r="F1817" s="570">
        <v>8</v>
      </c>
      <c r="G1817" s="570">
        <v>16</v>
      </c>
      <c r="H1817" s="570">
        <v>160</v>
      </c>
      <c r="I1817" s="569"/>
      <c r="J1817" s="121"/>
      <c r="K1817" s="121"/>
      <c r="L1817" s="121"/>
      <c r="M1817" s="570"/>
      <c r="N1817" s="569"/>
      <c r="O1817" s="569"/>
      <c r="P1817" s="569"/>
      <c r="Q1817" s="121"/>
      <c r="R1817" s="121" t="s">
        <v>7401</v>
      </c>
      <c r="S1817" s="121" t="s">
        <v>2742</v>
      </c>
      <c r="T1817" s="121" t="s">
        <v>3801</v>
      </c>
      <c r="U1817" s="121">
        <v>0</v>
      </c>
      <c r="V1817" s="121" t="s">
        <v>7362</v>
      </c>
      <c r="W1817" s="121" t="s">
        <v>3589</v>
      </c>
      <c r="X1817" s="121" t="s">
        <v>2410</v>
      </c>
      <c r="Y1817" s="121" t="s">
        <v>3803</v>
      </c>
      <c r="Z1817" s="121" t="s">
        <v>2768</v>
      </c>
      <c r="AA1817" s="121" t="s">
        <v>3092</v>
      </c>
      <c r="AB1817" s="121" t="s">
        <v>7385</v>
      </c>
      <c r="AC1817" s="121" t="s">
        <v>3805</v>
      </c>
      <c r="AD1817" s="121" t="s">
        <v>3806</v>
      </c>
      <c r="AE1817" s="121" t="s">
        <v>4999</v>
      </c>
      <c r="AF1817" s="121"/>
      <c r="AG1817" s="121"/>
      <c r="AH1817" s="121"/>
      <c r="AI1817" s="551"/>
      <c r="AJ1817" s="551"/>
      <c r="AK1817" s="551"/>
      <c r="AL1817" s="551"/>
      <c r="AM1817" s="551"/>
      <c r="AN1817" s="551"/>
      <c r="AO1817" s="551"/>
      <c r="AP1817" s="551"/>
      <c r="AQ1817" s="551"/>
      <c r="AR1817" s="551"/>
      <c r="AS1817" s="551"/>
      <c r="AT1817" s="551"/>
      <c r="AU1817" s="551"/>
      <c r="AV1817" s="551"/>
      <c r="AW1817" s="551"/>
      <c r="AX1817" s="551"/>
    </row>
    <row r="1818">
      <c r="A1818" s="570" t="s">
        <v>7358</v>
      </c>
      <c r="B1818" s="570" t="s">
        <v>7402</v>
      </c>
      <c r="C1818" s="570" t="s">
        <v>7360</v>
      </c>
      <c r="D1818" s="570" t="s">
        <v>6768</v>
      </c>
      <c r="E1818" s="570" t="s">
        <v>203</v>
      </c>
      <c r="F1818" s="570">
        <v>40</v>
      </c>
      <c r="G1818" s="570">
        <v>55</v>
      </c>
      <c r="H1818" s="570">
        <v>1208</v>
      </c>
      <c r="I1818" s="569"/>
      <c r="J1818" s="121"/>
      <c r="K1818" s="121"/>
      <c r="L1818" s="121"/>
      <c r="M1818" s="570"/>
      <c r="N1818" s="569"/>
      <c r="O1818" s="569"/>
      <c r="P1818" s="569"/>
      <c r="Q1818" s="121"/>
      <c r="R1818" s="121" t="s">
        <v>7403</v>
      </c>
      <c r="S1818" s="121" t="s">
        <v>2742</v>
      </c>
      <c r="T1818" s="121" t="s">
        <v>3801</v>
      </c>
      <c r="U1818" s="121">
        <v>0</v>
      </c>
      <c r="V1818" s="121" t="s">
        <v>7362</v>
      </c>
      <c r="W1818" s="121" t="s">
        <v>3589</v>
      </c>
      <c r="X1818" s="121" t="s">
        <v>2410</v>
      </c>
      <c r="Y1818" s="121" t="s">
        <v>3803</v>
      </c>
      <c r="Z1818" s="121" t="s">
        <v>2768</v>
      </c>
      <c r="AA1818" s="121" t="s">
        <v>3092</v>
      </c>
      <c r="AB1818" s="121" t="s">
        <v>7382</v>
      </c>
      <c r="AC1818" s="121" t="s">
        <v>3805</v>
      </c>
      <c r="AD1818" s="121" t="s">
        <v>3806</v>
      </c>
      <c r="AE1818" s="121" t="s">
        <v>3811</v>
      </c>
      <c r="AF1818" s="121"/>
      <c r="AG1818" s="121"/>
      <c r="AH1818" s="121"/>
      <c r="AI1818" s="551"/>
      <c r="AJ1818" s="551"/>
      <c r="AK1818" s="551"/>
      <c r="AL1818" s="551"/>
      <c r="AM1818" s="551"/>
      <c r="AN1818" s="551"/>
      <c r="AO1818" s="551"/>
      <c r="AP1818" s="551"/>
      <c r="AQ1818" s="551"/>
      <c r="AR1818" s="551"/>
      <c r="AS1818" s="551"/>
      <c r="AT1818" s="551"/>
      <c r="AU1818" s="551"/>
      <c r="AV1818" s="551"/>
      <c r="AW1818" s="551"/>
      <c r="AX1818" s="551"/>
    </row>
    <row r="1819">
      <c r="A1819" s="570" t="s">
        <v>7358</v>
      </c>
      <c r="B1819" s="570" t="s">
        <v>7404</v>
      </c>
      <c r="C1819" s="570" t="s">
        <v>7360</v>
      </c>
      <c r="D1819" s="570" t="s">
        <v>6768</v>
      </c>
      <c r="E1819" s="570" t="s">
        <v>203</v>
      </c>
      <c r="F1819" s="570">
        <v>40</v>
      </c>
      <c r="G1819" s="570">
        <v>55</v>
      </c>
      <c r="H1819" s="570">
        <v>1208</v>
      </c>
      <c r="I1819" s="569"/>
      <c r="J1819" s="121"/>
      <c r="K1819" s="121"/>
      <c r="L1819" s="121"/>
      <c r="M1819" s="570"/>
      <c r="N1819" s="569"/>
      <c r="O1819" s="569"/>
      <c r="P1819" s="569"/>
      <c r="Q1819" s="121"/>
      <c r="R1819" s="121" t="s">
        <v>7405</v>
      </c>
      <c r="S1819" s="121" t="s">
        <v>2742</v>
      </c>
      <c r="T1819" s="121" t="s">
        <v>3801</v>
      </c>
      <c r="U1819" s="121">
        <v>0</v>
      </c>
      <c r="V1819" s="121" t="s">
        <v>7362</v>
      </c>
      <c r="W1819" s="121" t="s">
        <v>3589</v>
      </c>
      <c r="X1819" s="121" t="s">
        <v>2410</v>
      </c>
      <c r="Y1819" s="121" t="s">
        <v>3803</v>
      </c>
      <c r="Z1819" s="121" t="s">
        <v>2768</v>
      </c>
      <c r="AA1819" s="121" t="s">
        <v>3092</v>
      </c>
      <c r="AB1819" s="121" t="s">
        <v>7385</v>
      </c>
      <c r="AC1819" s="121" t="s">
        <v>3805</v>
      </c>
      <c r="AD1819" s="121" t="s">
        <v>3806</v>
      </c>
      <c r="AE1819" s="121" t="s">
        <v>4999</v>
      </c>
      <c r="AF1819" s="121"/>
      <c r="AG1819" s="121"/>
      <c r="AH1819" s="121"/>
      <c r="AI1819" s="551"/>
      <c r="AJ1819" s="551"/>
      <c r="AK1819" s="551"/>
      <c r="AL1819" s="551"/>
      <c r="AM1819" s="551"/>
      <c r="AN1819" s="551"/>
      <c r="AO1819" s="551"/>
      <c r="AP1819" s="551"/>
      <c r="AQ1819" s="551"/>
      <c r="AR1819" s="551"/>
      <c r="AS1819" s="551"/>
      <c r="AT1819" s="551"/>
      <c r="AU1819" s="551"/>
      <c r="AV1819" s="551"/>
      <c r="AW1819" s="551"/>
      <c r="AX1819" s="551"/>
    </row>
    <row r="1820">
      <c r="A1820" s="570" t="s">
        <v>7358</v>
      </c>
      <c r="B1820" s="570" t="s">
        <v>7406</v>
      </c>
      <c r="C1820" s="570" t="s">
        <v>7360</v>
      </c>
      <c r="D1820" s="570" t="s">
        <v>6768</v>
      </c>
      <c r="E1820" s="570" t="s">
        <v>203</v>
      </c>
      <c r="F1820" s="570">
        <v>40</v>
      </c>
      <c r="G1820" s="570">
        <v>55</v>
      </c>
      <c r="H1820" s="570">
        <v>1208</v>
      </c>
      <c r="I1820" s="569"/>
      <c r="J1820" s="121"/>
      <c r="K1820" s="121"/>
      <c r="L1820" s="121"/>
      <c r="M1820" s="570"/>
      <c r="N1820" s="569"/>
      <c r="O1820" s="569"/>
      <c r="P1820" s="569"/>
      <c r="Q1820" s="121"/>
      <c r="R1820" s="121" t="s">
        <v>7407</v>
      </c>
      <c r="S1820" s="121" t="s">
        <v>2742</v>
      </c>
      <c r="T1820" s="121" t="s">
        <v>3801</v>
      </c>
      <c r="U1820" s="121">
        <v>0</v>
      </c>
      <c r="V1820" s="121" t="s">
        <v>7362</v>
      </c>
      <c r="W1820" s="121" t="s">
        <v>3589</v>
      </c>
      <c r="X1820" s="121" t="s">
        <v>2410</v>
      </c>
      <c r="Y1820" s="121" t="s">
        <v>3803</v>
      </c>
      <c r="Z1820" s="121" t="s">
        <v>2768</v>
      </c>
      <c r="AA1820" s="121" t="s">
        <v>3092</v>
      </c>
      <c r="AB1820" s="121" t="s">
        <v>4995</v>
      </c>
      <c r="AC1820" s="121" t="s">
        <v>3805</v>
      </c>
      <c r="AD1820" s="121" t="s">
        <v>3806</v>
      </c>
      <c r="AE1820" s="121" t="s">
        <v>3818</v>
      </c>
      <c r="AF1820" s="121"/>
      <c r="AG1820" s="121"/>
      <c r="AH1820" s="121"/>
      <c r="AI1820" s="551"/>
      <c r="AJ1820" s="551"/>
      <c r="AK1820" s="551"/>
      <c r="AL1820" s="551"/>
      <c r="AM1820" s="551"/>
      <c r="AN1820" s="551"/>
      <c r="AO1820" s="551"/>
      <c r="AP1820" s="551"/>
      <c r="AQ1820" s="551"/>
      <c r="AR1820" s="551"/>
      <c r="AS1820" s="551"/>
      <c r="AT1820" s="551"/>
      <c r="AU1820" s="551"/>
      <c r="AV1820" s="551"/>
      <c r="AW1820" s="551"/>
      <c r="AX1820" s="551"/>
    </row>
    <row r="1821">
      <c r="A1821" s="570" t="s">
        <v>7358</v>
      </c>
      <c r="B1821" s="570" t="s">
        <v>7408</v>
      </c>
      <c r="C1821" s="570" t="s">
        <v>7360</v>
      </c>
      <c r="D1821" s="570" t="s">
        <v>6768</v>
      </c>
      <c r="E1821" s="570" t="s">
        <v>203</v>
      </c>
      <c r="F1821" s="570">
        <v>40</v>
      </c>
      <c r="G1821" s="570">
        <v>55</v>
      </c>
      <c r="H1821" s="570">
        <v>1208</v>
      </c>
      <c r="I1821" s="569"/>
      <c r="J1821" s="121"/>
      <c r="K1821" s="121"/>
      <c r="L1821" s="121"/>
      <c r="M1821" s="570"/>
      <c r="N1821" s="569"/>
      <c r="O1821" s="569"/>
      <c r="P1821" s="569"/>
      <c r="Q1821" s="121"/>
      <c r="R1821" s="121" t="s">
        <v>7409</v>
      </c>
      <c r="S1821" s="121" t="s">
        <v>2742</v>
      </c>
      <c r="T1821" s="121" t="s">
        <v>3801</v>
      </c>
      <c r="U1821" s="121">
        <v>0</v>
      </c>
      <c r="V1821" s="121" t="s">
        <v>7362</v>
      </c>
      <c r="W1821" s="121" t="s">
        <v>3589</v>
      </c>
      <c r="X1821" s="121" t="s">
        <v>2410</v>
      </c>
      <c r="Y1821" s="121" t="s">
        <v>3803</v>
      </c>
      <c r="Z1821" s="121" t="s">
        <v>2768</v>
      </c>
      <c r="AA1821" s="121" t="s">
        <v>3092</v>
      </c>
      <c r="AB1821" s="121" t="s">
        <v>4983</v>
      </c>
      <c r="AC1821" s="121" t="s">
        <v>3805</v>
      </c>
      <c r="AD1821" s="121" t="s">
        <v>3806</v>
      </c>
      <c r="AE1821" s="121" t="s">
        <v>3807</v>
      </c>
      <c r="AF1821" s="121"/>
      <c r="AG1821" s="121"/>
      <c r="AH1821" s="121"/>
      <c r="AI1821" s="551"/>
      <c r="AJ1821" s="551"/>
      <c r="AK1821" s="551"/>
      <c r="AL1821" s="551"/>
      <c r="AM1821" s="551"/>
      <c r="AN1821" s="551"/>
      <c r="AO1821" s="551"/>
      <c r="AP1821" s="551"/>
      <c r="AQ1821" s="551"/>
      <c r="AR1821" s="551"/>
      <c r="AS1821" s="551"/>
      <c r="AT1821" s="551"/>
      <c r="AU1821" s="551"/>
      <c r="AV1821" s="551"/>
      <c r="AW1821" s="551"/>
      <c r="AX1821" s="551"/>
    </row>
    <row r="1822">
      <c r="A1822" s="570" t="s">
        <v>7358</v>
      </c>
      <c r="B1822" s="570" t="s">
        <v>7410</v>
      </c>
      <c r="C1822" s="570" t="s">
        <v>7360</v>
      </c>
      <c r="D1822" s="570" t="s">
        <v>6768</v>
      </c>
      <c r="E1822" s="570" t="s">
        <v>203</v>
      </c>
      <c r="F1822" s="570">
        <v>6</v>
      </c>
      <c r="G1822" s="570">
        <v>18</v>
      </c>
      <c r="H1822" s="570">
        <v>260</v>
      </c>
      <c r="I1822" s="569"/>
      <c r="J1822" s="121"/>
      <c r="K1822" s="121"/>
      <c r="L1822" s="121"/>
      <c r="M1822" s="570"/>
      <c r="N1822" s="569"/>
      <c r="O1822" s="569"/>
      <c r="P1822" s="569"/>
      <c r="Q1822" s="121"/>
      <c r="R1822" s="121" t="s">
        <v>7411</v>
      </c>
      <c r="S1822" s="121" t="s">
        <v>2742</v>
      </c>
      <c r="T1822" s="121" t="s">
        <v>3801</v>
      </c>
      <c r="U1822" s="121">
        <v>0</v>
      </c>
      <c r="V1822" s="121" t="s">
        <v>7362</v>
      </c>
      <c r="W1822" s="121" t="s">
        <v>3589</v>
      </c>
      <c r="X1822" s="121" t="s">
        <v>2410</v>
      </c>
      <c r="Y1822" s="121" t="s">
        <v>3803</v>
      </c>
      <c r="Z1822" s="121" t="s">
        <v>2768</v>
      </c>
      <c r="AA1822" s="121" t="s">
        <v>3092</v>
      </c>
      <c r="AB1822" s="121" t="s">
        <v>4974</v>
      </c>
      <c r="AC1822" s="121" t="s">
        <v>3805</v>
      </c>
      <c r="AD1822" s="121" t="s">
        <v>3806</v>
      </c>
      <c r="AE1822" s="121" t="s">
        <v>3818</v>
      </c>
      <c r="AF1822" s="121"/>
      <c r="AG1822" s="121"/>
      <c r="AH1822" s="121"/>
      <c r="AI1822" s="551"/>
      <c r="AJ1822" s="551"/>
      <c r="AK1822" s="551"/>
      <c r="AL1822" s="551"/>
      <c r="AM1822" s="551"/>
      <c r="AN1822" s="551"/>
      <c r="AO1822" s="551"/>
      <c r="AP1822" s="551"/>
      <c r="AQ1822" s="551"/>
      <c r="AR1822" s="551"/>
      <c r="AS1822" s="551"/>
      <c r="AT1822" s="551"/>
      <c r="AU1822" s="551"/>
      <c r="AV1822" s="551"/>
      <c r="AW1822" s="551"/>
      <c r="AX1822" s="551"/>
    </row>
    <row r="1823">
      <c r="A1823" s="570" t="s">
        <v>7358</v>
      </c>
      <c r="B1823" s="570" t="s">
        <v>7412</v>
      </c>
      <c r="C1823" s="570" t="s">
        <v>7360</v>
      </c>
      <c r="D1823" s="570" t="s">
        <v>6768</v>
      </c>
      <c r="E1823" s="570" t="s">
        <v>203</v>
      </c>
      <c r="F1823" s="570">
        <v>6</v>
      </c>
      <c r="G1823" s="570">
        <v>18</v>
      </c>
      <c r="H1823" s="570">
        <v>260</v>
      </c>
      <c r="I1823" s="569"/>
      <c r="J1823" s="121"/>
      <c r="K1823" s="121"/>
      <c r="L1823" s="121"/>
      <c r="M1823" s="570"/>
      <c r="N1823" s="569"/>
      <c r="O1823" s="569"/>
      <c r="P1823" s="569"/>
      <c r="Q1823" s="121"/>
      <c r="R1823" s="121" t="s">
        <v>7413</v>
      </c>
      <c r="S1823" s="121" t="s">
        <v>2742</v>
      </c>
      <c r="T1823" s="121" t="s">
        <v>3801</v>
      </c>
      <c r="U1823" s="121">
        <v>0</v>
      </c>
      <c r="V1823" s="121" t="s">
        <v>7362</v>
      </c>
      <c r="W1823" s="121" t="s">
        <v>3589</v>
      </c>
      <c r="X1823" s="121" t="s">
        <v>2410</v>
      </c>
      <c r="Y1823" s="121" t="s">
        <v>3803</v>
      </c>
      <c r="Z1823" s="121" t="s">
        <v>2768</v>
      </c>
      <c r="AA1823" s="121" t="s">
        <v>3092</v>
      </c>
      <c r="AB1823" s="121" t="s">
        <v>7414</v>
      </c>
      <c r="AC1823" s="121" t="s">
        <v>3805</v>
      </c>
      <c r="AD1823" s="121" t="s">
        <v>3806</v>
      </c>
      <c r="AE1823" s="121" t="s">
        <v>3807</v>
      </c>
      <c r="AF1823" s="121"/>
      <c r="AG1823" s="121"/>
      <c r="AH1823" s="121"/>
      <c r="AI1823" s="551"/>
      <c r="AJ1823" s="551"/>
      <c r="AK1823" s="551"/>
      <c r="AL1823" s="551"/>
      <c r="AM1823" s="551"/>
      <c r="AN1823" s="551"/>
      <c r="AO1823" s="551"/>
      <c r="AP1823" s="551"/>
      <c r="AQ1823" s="551"/>
      <c r="AR1823" s="551"/>
      <c r="AS1823" s="551"/>
      <c r="AT1823" s="551"/>
      <c r="AU1823" s="551"/>
      <c r="AV1823" s="551"/>
      <c r="AW1823" s="551"/>
      <c r="AX1823" s="551"/>
    </row>
    <row r="1824">
      <c r="A1824" s="570" t="s">
        <v>7358</v>
      </c>
      <c r="B1824" s="570" t="s">
        <v>7415</v>
      </c>
      <c r="C1824" s="570" t="s">
        <v>7360</v>
      </c>
      <c r="D1824" s="570" t="s">
        <v>6768</v>
      </c>
      <c r="E1824" s="570" t="s">
        <v>203</v>
      </c>
      <c r="F1824" s="570">
        <v>6</v>
      </c>
      <c r="G1824" s="570">
        <v>18</v>
      </c>
      <c r="H1824" s="570">
        <v>260</v>
      </c>
      <c r="I1824" s="569"/>
      <c r="J1824" s="121"/>
      <c r="K1824" s="121"/>
      <c r="L1824" s="121"/>
      <c r="M1824" s="570"/>
      <c r="N1824" s="569"/>
      <c r="O1824" s="569"/>
      <c r="P1824" s="569"/>
      <c r="Q1824" s="121"/>
      <c r="R1824" s="121" t="s">
        <v>7416</v>
      </c>
      <c r="S1824" s="121" t="s">
        <v>2742</v>
      </c>
      <c r="T1824" s="121" t="s">
        <v>3801</v>
      </c>
      <c r="U1824" s="121">
        <v>0</v>
      </c>
      <c r="V1824" s="121" t="s">
        <v>7362</v>
      </c>
      <c r="W1824" s="121" t="s">
        <v>3589</v>
      </c>
      <c r="X1824" s="121" t="s">
        <v>2410</v>
      </c>
      <c r="Y1824" s="121" t="s">
        <v>3803</v>
      </c>
      <c r="Z1824" s="121" t="s">
        <v>2768</v>
      </c>
      <c r="AA1824" s="121" t="s">
        <v>3092</v>
      </c>
      <c r="AB1824" s="121" t="s">
        <v>5485</v>
      </c>
      <c r="AC1824" s="121" t="s">
        <v>3805</v>
      </c>
      <c r="AD1824" s="121" t="s">
        <v>3806</v>
      </c>
      <c r="AE1824" s="121" t="s">
        <v>3818</v>
      </c>
      <c r="AF1824" s="121"/>
      <c r="AG1824" s="121"/>
      <c r="AH1824" s="121"/>
      <c r="AI1824" s="551"/>
      <c r="AJ1824" s="551"/>
      <c r="AK1824" s="551"/>
      <c r="AL1824" s="551"/>
      <c r="AM1824" s="551"/>
      <c r="AN1824" s="551"/>
      <c r="AO1824" s="551"/>
      <c r="AP1824" s="551"/>
      <c r="AQ1824" s="551"/>
      <c r="AR1824" s="551"/>
      <c r="AS1824" s="551"/>
      <c r="AT1824" s="551"/>
      <c r="AU1824" s="551"/>
      <c r="AV1824" s="551"/>
      <c r="AW1824" s="551"/>
      <c r="AX1824" s="551"/>
    </row>
    <row r="1825">
      <c r="A1825" s="570" t="s">
        <v>7358</v>
      </c>
      <c r="B1825" s="570" t="s">
        <v>7417</v>
      </c>
      <c r="C1825" s="570" t="s">
        <v>7360</v>
      </c>
      <c r="D1825" s="570" t="s">
        <v>6768</v>
      </c>
      <c r="E1825" s="570" t="s">
        <v>203</v>
      </c>
      <c r="F1825" s="570">
        <v>6</v>
      </c>
      <c r="G1825" s="570">
        <v>18</v>
      </c>
      <c r="H1825" s="570">
        <v>260</v>
      </c>
      <c r="I1825" s="569"/>
      <c r="J1825" s="121"/>
      <c r="K1825" s="121"/>
      <c r="L1825" s="121"/>
      <c r="M1825" s="570"/>
      <c r="N1825" s="569"/>
      <c r="O1825" s="569"/>
      <c r="P1825" s="569"/>
      <c r="Q1825" s="121"/>
      <c r="R1825" s="121" t="s">
        <v>7418</v>
      </c>
      <c r="S1825" s="121" t="s">
        <v>2742</v>
      </c>
      <c r="T1825" s="121" t="s">
        <v>3801</v>
      </c>
      <c r="U1825" s="121">
        <v>0</v>
      </c>
      <c r="V1825" s="121" t="s">
        <v>7362</v>
      </c>
      <c r="W1825" s="121" t="s">
        <v>3589</v>
      </c>
      <c r="X1825" s="121" t="s">
        <v>2410</v>
      </c>
      <c r="Y1825" s="121" t="s">
        <v>3803</v>
      </c>
      <c r="Z1825" s="121" t="s">
        <v>2768</v>
      </c>
      <c r="AA1825" s="121" t="s">
        <v>3092</v>
      </c>
      <c r="AB1825" s="121" t="s">
        <v>7385</v>
      </c>
      <c r="AC1825" s="121" t="s">
        <v>3805</v>
      </c>
      <c r="AD1825" s="121" t="s">
        <v>3806</v>
      </c>
      <c r="AE1825" s="121" t="s">
        <v>4999</v>
      </c>
      <c r="AF1825" s="121"/>
      <c r="AG1825" s="121"/>
      <c r="AH1825" s="121"/>
      <c r="AI1825" s="551"/>
      <c r="AJ1825" s="551"/>
      <c r="AK1825" s="551"/>
      <c r="AL1825" s="551"/>
      <c r="AM1825" s="551"/>
      <c r="AN1825" s="551"/>
      <c r="AO1825" s="551"/>
      <c r="AP1825" s="551"/>
      <c r="AQ1825" s="551"/>
      <c r="AR1825" s="551"/>
      <c r="AS1825" s="551"/>
      <c r="AT1825" s="551"/>
      <c r="AU1825" s="551"/>
      <c r="AV1825" s="551"/>
      <c r="AW1825" s="551"/>
      <c r="AX1825" s="551"/>
    </row>
    <row r="1826">
      <c r="A1826" s="570" t="s">
        <v>7358</v>
      </c>
      <c r="B1826" s="570" t="s">
        <v>7419</v>
      </c>
      <c r="C1826" s="570" t="s">
        <v>7360</v>
      </c>
      <c r="D1826" s="570" t="s">
        <v>6768</v>
      </c>
      <c r="E1826" s="570" t="s">
        <v>203</v>
      </c>
      <c r="F1826" s="570">
        <v>6</v>
      </c>
      <c r="G1826" s="570">
        <v>18</v>
      </c>
      <c r="H1826" s="570">
        <v>260</v>
      </c>
      <c r="I1826" s="569"/>
      <c r="J1826" s="121"/>
      <c r="K1826" s="121"/>
      <c r="L1826" s="121"/>
      <c r="M1826" s="570"/>
      <c r="N1826" s="569"/>
      <c r="O1826" s="569"/>
      <c r="P1826" s="569"/>
      <c r="Q1826" s="121"/>
      <c r="R1826" s="121" t="s">
        <v>7420</v>
      </c>
      <c r="S1826" s="121" t="s">
        <v>2742</v>
      </c>
      <c r="T1826" s="121" t="s">
        <v>3801</v>
      </c>
      <c r="U1826" s="121">
        <v>0</v>
      </c>
      <c r="V1826" s="121" t="s">
        <v>7362</v>
      </c>
      <c r="W1826" s="121" t="s">
        <v>3589</v>
      </c>
      <c r="X1826" s="121" t="s">
        <v>2410</v>
      </c>
      <c r="Y1826" s="121" t="s">
        <v>3803</v>
      </c>
      <c r="Z1826" s="121" t="s">
        <v>2768</v>
      </c>
      <c r="AA1826" s="121" t="s">
        <v>3092</v>
      </c>
      <c r="AB1826" s="121" t="s">
        <v>4974</v>
      </c>
      <c r="AC1826" s="121" t="s">
        <v>3805</v>
      </c>
      <c r="AD1826" s="121" t="s">
        <v>3806</v>
      </c>
      <c r="AE1826" s="121" t="s">
        <v>3818</v>
      </c>
      <c r="AF1826" s="121"/>
      <c r="AG1826" s="121"/>
      <c r="AH1826" s="121"/>
      <c r="AI1826" s="551"/>
      <c r="AJ1826" s="551"/>
      <c r="AK1826" s="551"/>
      <c r="AL1826" s="551"/>
      <c r="AM1826" s="551"/>
      <c r="AN1826" s="551"/>
      <c r="AO1826" s="551"/>
      <c r="AP1826" s="551"/>
      <c r="AQ1826" s="551"/>
      <c r="AR1826" s="551"/>
      <c r="AS1826" s="551"/>
      <c r="AT1826" s="551"/>
      <c r="AU1826" s="551"/>
      <c r="AV1826" s="551"/>
      <c r="AW1826" s="551"/>
      <c r="AX1826" s="551"/>
    </row>
    <row r="1827">
      <c r="A1827" s="570" t="s">
        <v>7358</v>
      </c>
      <c r="B1827" s="570" t="s">
        <v>7421</v>
      </c>
      <c r="C1827" s="570" t="s">
        <v>7360</v>
      </c>
      <c r="D1827" s="570" t="s">
        <v>6768</v>
      </c>
      <c r="E1827" s="570" t="s">
        <v>203</v>
      </c>
      <c r="F1827" s="570">
        <v>6</v>
      </c>
      <c r="G1827" s="570">
        <v>18</v>
      </c>
      <c r="H1827" s="570">
        <v>260</v>
      </c>
      <c r="I1827" s="569"/>
      <c r="J1827" s="121"/>
      <c r="K1827" s="121"/>
      <c r="L1827" s="121"/>
      <c r="M1827" s="570"/>
      <c r="N1827" s="569"/>
      <c r="O1827" s="569"/>
      <c r="P1827" s="569"/>
      <c r="Q1827" s="121"/>
      <c r="R1827" s="121" t="s">
        <v>7422</v>
      </c>
      <c r="S1827" s="121" t="s">
        <v>2742</v>
      </c>
      <c r="T1827" s="121" t="s">
        <v>3801</v>
      </c>
      <c r="U1827" s="121">
        <v>0</v>
      </c>
      <c r="V1827" s="121" t="s">
        <v>7362</v>
      </c>
      <c r="W1827" s="121" t="s">
        <v>3589</v>
      </c>
      <c r="X1827" s="121" t="s">
        <v>2410</v>
      </c>
      <c r="Y1827" s="121" t="s">
        <v>3803</v>
      </c>
      <c r="Z1827" s="121" t="s">
        <v>2768</v>
      </c>
      <c r="AA1827" s="121" t="s">
        <v>3092</v>
      </c>
      <c r="AB1827" s="121" t="s">
        <v>7385</v>
      </c>
      <c r="AC1827" s="121" t="s">
        <v>3805</v>
      </c>
      <c r="AD1827" s="121" t="s">
        <v>3806</v>
      </c>
      <c r="AE1827" s="121" t="s">
        <v>4999</v>
      </c>
      <c r="AF1827" s="121"/>
      <c r="AG1827" s="121"/>
      <c r="AH1827" s="121"/>
      <c r="AI1827" s="551"/>
      <c r="AJ1827" s="551"/>
      <c r="AK1827" s="551"/>
      <c r="AL1827" s="551"/>
      <c r="AM1827" s="551"/>
      <c r="AN1827" s="551"/>
      <c r="AO1827" s="551"/>
      <c r="AP1827" s="551"/>
      <c r="AQ1827" s="551"/>
      <c r="AR1827" s="551"/>
      <c r="AS1827" s="551"/>
      <c r="AT1827" s="551"/>
      <c r="AU1827" s="551"/>
      <c r="AV1827" s="551"/>
      <c r="AW1827" s="551"/>
      <c r="AX1827" s="551"/>
    </row>
    <row r="1828">
      <c r="A1828" s="570" t="s">
        <v>7358</v>
      </c>
      <c r="B1828" s="570" t="s">
        <v>7423</v>
      </c>
      <c r="C1828" s="570" t="s">
        <v>7360</v>
      </c>
      <c r="D1828" s="570" t="s">
        <v>6768</v>
      </c>
      <c r="E1828" s="570" t="s">
        <v>203</v>
      </c>
      <c r="F1828" s="570">
        <v>6</v>
      </c>
      <c r="G1828" s="570">
        <v>26</v>
      </c>
      <c r="H1828" s="570">
        <v>395</v>
      </c>
      <c r="I1828" s="569"/>
      <c r="J1828" s="121"/>
      <c r="K1828" s="121"/>
      <c r="L1828" s="121"/>
      <c r="M1828" s="570"/>
      <c r="N1828" s="569"/>
      <c r="O1828" s="569"/>
      <c r="P1828" s="569"/>
      <c r="Q1828" s="121"/>
      <c r="R1828" s="121" t="s">
        <v>7424</v>
      </c>
      <c r="S1828" s="121" t="s">
        <v>2742</v>
      </c>
      <c r="T1828" s="121" t="s">
        <v>3801</v>
      </c>
      <c r="U1828" s="121">
        <v>0</v>
      </c>
      <c r="V1828" s="121" t="s">
        <v>7362</v>
      </c>
      <c r="W1828" s="121" t="s">
        <v>3589</v>
      </c>
      <c r="X1828" s="121" t="s">
        <v>2410</v>
      </c>
      <c r="Y1828" s="121" t="s">
        <v>3803</v>
      </c>
      <c r="Z1828" s="121" t="s">
        <v>2768</v>
      </c>
      <c r="AA1828" s="121" t="s">
        <v>3092</v>
      </c>
      <c r="AB1828" s="121" t="s">
        <v>3810</v>
      </c>
      <c r="AC1828" s="121" t="s">
        <v>3805</v>
      </c>
      <c r="AD1828" s="121" t="s">
        <v>3806</v>
      </c>
      <c r="AE1828" s="121" t="s">
        <v>3811</v>
      </c>
      <c r="AF1828" s="121"/>
      <c r="AG1828" s="121"/>
      <c r="AH1828" s="121"/>
      <c r="AI1828" s="551"/>
      <c r="AJ1828" s="551"/>
      <c r="AK1828" s="551"/>
      <c r="AL1828" s="551"/>
      <c r="AM1828" s="551"/>
      <c r="AN1828" s="551"/>
      <c r="AO1828" s="551"/>
      <c r="AP1828" s="551"/>
      <c r="AQ1828" s="551"/>
      <c r="AR1828" s="551"/>
      <c r="AS1828" s="551"/>
      <c r="AT1828" s="551"/>
      <c r="AU1828" s="551"/>
      <c r="AV1828" s="551"/>
      <c r="AW1828" s="551"/>
      <c r="AX1828" s="551"/>
    </row>
    <row r="1829">
      <c r="A1829" s="570" t="s">
        <v>7358</v>
      </c>
      <c r="B1829" s="570" t="s">
        <v>7425</v>
      </c>
      <c r="C1829" s="570" t="s">
        <v>7360</v>
      </c>
      <c r="D1829" s="570" t="s">
        <v>6768</v>
      </c>
      <c r="E1829" s="570" t="s">
        <v>203</v>
      </c>
      <c r="F1829" s="570">
        <v>6</v>
      </c>
      <c r="G1829" s="570">
        <v>26</v>
      </c>
      <c r="H1829" s="570">
        <v>395</v>
      </c>
      <c r="I1829" s="569"/>
      <c r="J1829" s="121"/>
      <c r="K1829" s="121"/>
      <c r="L1829" s="121"/>
      <c r="M1829" s="570"/>
      <c r="N1829" s="569"/>
      <c r="O1829" s="569"/>
      <c r="P1829" s="569"/>
      <c r="Q1829" s="121"/>
      <c r="R1829" s="121" t="s">
        <v>7426</v>
      </c>
      <c r="S1829" s="121" t="s">
        <v>2742</v>
      </c>
      <c r="T1829" s="121" t="s">
        <v>3801</v>
      </c>
      <c r="U1829" s="121">
        <v>0</v>
      </c>
      <c r="V1829" s="121" t="s">
        <v>7362</v>
      </c>
      <c r="W1829" s="121" t="s">
        <v>3589</v>
      </c>
      <c r="X1829" s="121" t="s">
        <v>2410</v>
      </c>
      <c r="Y1829" s="121" t="s">
        <v>3803</v>
      </c>
      <c r="Z1829" s="121" t="s">
        <v>2768</v>
      </c>
      <c r="AA1829" s="121" t="s">
        <v>3092</v>
      </c>
      <c r="AB1829" s="121" t="s">
        <v>7414</v>
      </c>
      <c r="AC1829" s="121" t="s">
        <v>3805</v>
      </c>
      <c r="AD1829" s="121" t="s">
        <v>3806</v>
      </c>
      <c r="AE1829" s="121" t="s">
        <v>3807</v>
      </c>
      <c r="AF1829" s="121"/>
      <c r="AG1829" s="121"/>
      <c r="AH1829" s="121"/>
      <c r="AI1829" s="551"/>
      <c r="AJ1829" s="551"/>
      <c r="AK1829" s="551"/>
      <c r="AL1829" s="551"/>
      <c r="AM1829" s="551"/>
      <c r="AN1829" s="551"/>
      <c r="AO1829" s="551"/>
      <c r="AP1829" s="551"/>
      <c r="AQ1829" s="551"/>
      <c r="AR1829" s="551"/>
      <c r="AS1829" s="551"/>
      <c r="AT1829" s="551"/>
      <c r="AU1829" s="551"/>
      <c r="AV1829" s="551"/>
      <c r="AW1829" s="551"/>
      <c r="AX1829" s="551"/>
    </row>
    <row r="1830">
      <c r="A1830" s="570" t="s">
        <v>7358</v>
      </c>
      <c r="B1830" s="570" t="s">
        <v>7427</v>
      </c>
      <c r="C1830" s="570" t="s">
        <v>7360</v>
      </c>
      <c r="D1830" s="570" t="s">
        <v>6768</v>
      </c>
      <c r="E1830" s="570" t="s">
        <v>203</v>
      </c>
      <c r="F1830" s="570">
        <v>6</v>
      </c>
      <c r="G1830" s="570">
        <v>26</v>
      </c>
      <c r="H1830" s="570">
        <v>395</v>
      </c>
      <c r="I1830" s="569"/>
      <c r="J1830" s="121"/>
      <c r="K1830" s="121"/>
      <c r="L1830" s="121"/>
      <c r="M1830" s="570"/>
      <c r="N1830" s="569"/>
      <c r="O1830" s="569"/>
      <c r="P1830" s="569"/>
      <c r="Q1830" s="121"/>
      <c r="R1830" s="121" t="s">
        <v>7428</v>
      </c>
      <c r="S1830" s="121" t="s">
        <v>2742</v>
      </c>
      <c r="T1830" s="121" t="s">
        <v>3801</v>
      </c>
      <c r="U1830" s="121">
        <v>0</v>
      </c>
      <c r="V1830" s="121" t="s">
        <v>7362</v>
      </c>
      <c r="W1830" s="121" t="s">
        <v>3589</v>
      </c>
      <c r="X1830" s="121" t="s">
        <v>2410</v>
      </c>
      <c r="Y1830" s="121" t="s">
        <v>3803</v>
      </c>
      <c r="Z1830" s="121" t="s">
        <v>2768</v>
      </c>
      <c r="AA1830" s="121" t="s">
        <v>3092</v>
      </c>
      <c r="AB1830" s="121" t="s">
        <v>7382</v>
      </c>
      <c r="AC1830" s="121" t="s">
        <v>3805</v>
      </c>
      <c r="AD1830" s="121" t="s">
        <v>3806</v>
      </c>
      <c r="AE1830" s="121" t="s">
        <v>3811</v>
      </c>
      <c r="AF1830" s="121"/>
      <c r="AG1830" s="121"/>
      <c r="AH1830" s="121"/>
      <c r="AI1830" s="551"/>
      <c r="AJ1830" s="551"/>
      <c r="AK1830" s="551"/>
      <c r="AL1830" s="551"/>
      <c r="AM1830" s="551"/>
      <c r="AN1830" s="551"/>
      <c r="AO1830" s="551"/>
      <c r="AP1830" s="551"/>
      <c r="AQ1830" s="551"/>
      <c r="AR1830" s="551"/>
      <c r="AS1830" s="551"/>
      <c r="AT1830" s="551"/>
      <c r="AU1830" s="551"/>
      <c r="AV1830" s="551"/>
      <c r="AW1830" s="551"/>
      <c r="AX1830" s="551"/>
    </row>
    <row r="1831">
      <c r="A1831" s="570" t="s">
        <v>7358</v>
      </c>
      <c r="B1831" s="570" t="s">
        <v>7429</v>
      </c>
      <c r="C1831" s="570" t="s">
        <v>7360</v>
      </c>
      <c r="D1831" s="570" t="s">
        <v>6768</v>
      </c>
      <c r="E1831" s="570" t="s">
        <v>203</v>
      </c>
      <c r="F1831" s="570">
        <v>6</v>
      </c>
      <c r="G1831" s="570">
        <v>26</v>
      </c>
      <c r="H1831" s="570">
        <v>395</v>
      </c>
      <c r="I1831" s="569"/>
      <c r="J1831" s="121"/>
      <c r="K1831" s="121"/>
      <c r="L1831" s="121"/>
      <c r="M1831" s="570"/>
      <c r="N1831" s="569"/>
      <c r="O1831" s="569"/>
      <c r="P1831" s="569"/>
      <c r="Q1831" s="121"/>
      <c r="R1831" s="121" t="s">
        <v>7430</v>
      </c>
      <c r="S1831" s="121" t="s">
        <v>2742</v>
      </c>
      <c r="T1831" s="121" t="s">
        <v>3801</v>
      </c>
      <c r="U1831" s="121">
        <v>0</v>
      </c>
      <c r="V1831" s="121" t="s">
        <v>7362</v>
      </c>
      <c r="W1831" s="121" t="s">
        <v>3589</v>
      </c>
      <c r="X1831" s="121" t="s">
        <v>2410</v>
      </c>
      <c r="Y1831" s="121" t="s">
        <v>3803</v>
      </c>
      <c r="Z1831" s="121" t="s">
        <v>2768</v>
      </c>
      <c r="AA1831" s="121" t="s">
        <v>3092</v>
      </c>
      <c r="AB1831" s="121" t="s">
        <v>7365</v>
      </c>
      <c r="AC1831" s="121" t="s">
        <v>3805</v>
      </c>
      <c r="AD1831" s="121" t="s">
        <v>3806</v>
      </c>
      <c r="AE1831" s="121" t="s">
        <v>4999</v>
      </c>
      <c r="AF1831" s="121"/>
      <c r="AG1831" s="121"/>
      <c r="AH1831" s="121"/>
      <c r="AI1831" s="551"/>
      <c r="AJ1831" s="551"/>
      <c r="AK1831" s="551"/>
      <c r="AL1831" s="551"/>
      <c r="AM1831" s="551"/>
      <c r="AN1831" s="551"/>
      <c r="AO1831" s="551"/>
      <c r="AP1831" s="551"/>
      <c r="AQ1831" s="551"/>
      <c r="AR1831" s="551"/>
      <c r="AS1831" s="551"/>
      <c r="AT1831" s="551"/>
      <c r="AU1831" s="551"/>
      <c r="AV1831" s="551"/>
      <c r="AW1831" s="551"/>
      <c r="AX1831" s="551"/>
    </row>
    <row r="1832">
      <c r="A1832" s="570" t="s">
        <v>7358</v>
      </c>
      <c r="B1832" s="570" t="s">
        <v>7431</v>
      </c>
      <c r="C1832" s="570" t="s">
        <v>7360</v>
      </c>
      <c r="D1832" s="570" t="s">
        <v>6768</v>
      </c>
      <c r="E1832" s="570" t="s">
        <v>203</v>
      </c>
      <c r="F1832" s="570">
        <v>6</v>
      </c>
      <c r="G1832" s="570">
        <v>26</v>
      </c>
      <c r="H1832" s="570">
        <v>265</v>
      </c>
      <c r="I1832" s="569"/>
      <c r="J1832" s="121"/>
      <c r="K1832" s="121"/>
      <c r="L1832" s="121"/>
      <c r="M1832" s="570"/>
      <c r="N1832" s="569"/>
      <c r="O1832" s="569"/>
      <c r="P1832" s="569"/>
      <c r="Q1832" s="121"/>
      <c r="R1832" s="121" t="s">
        <v>7432</v>
      </c>
      <c r="S1832" s="121" t="s">
        <v>2742</v>
      </c>
      <c r="T1832" s="121" t="s">
        <v>3801</v>
      </c>
      <c r="U1832" s="121">
        <v>0</v>
      </c>
      <c r="V1832" s="121" t="s">
        <v>7362</v>
      </c>
      <c r="W1832" s="121" t="s">
        <v>3589</v>
      </c>
      <c r="X1832" s="121" t="s">
        <v>2410</v>
      </c>
      <c r="Y1832" s="121" t="s">
        <v>3803</v>
      </c>
      <c r="Z1832" s="121" t="s">
        <v>2768</v>
      </c>
      <c r="AA1832" s="121" t="s">
        <v>3092</v>
      </c>
      <c r="AB1832" s="121" t="s">
        <v>6019</v>
      </c>
      <c r="AC1832" s="121" t="s">
        <v>3805</v>
      </c>
      <c r="AD1832" s="121" t="s">
        <v>5904</v>
      </c>
      <c r="AE1832" s="121" t="s">
        <v>5913</v>
      </c>
      <c r="AF1832" s="121"/>
      <c r="AG1832" s="121"/>
      <c r="AH1832" s="121"/>
      <c r="AI1832" s="551"/>
      <c r="AJ1832" s="551"/>
      <c r="AK1832" s="551"/>
      <c r="AL1832" s="551"/>
      <c r="AM1832" s="551"/>
      <c r="AN1832" s="551"/>
      <c r="AO1832" s="551"/>
      <c r="AP1832" s="551"/>
      <c r="AQ1832" s="551"/>
      <c r="AR1832" s="551"/>
      <c r="AS1832" s="551"/>
      <c r="AT1832" s="551"/>
      <c r="AU1832" s="551"/>
      <c r="AV1832" s="551"/>
      <c r="AW1832" s="551"/>
      <c r="AX1832" s="551"/>
    </row>
    <row r="1833">
      <c r="A1833" s="570" t="s">
        <v>7358</v>
      </c>
      <c r="B1833" s="570" t="s">
        <v>7433</v>
      </c>
      <c r="C1833" s="570" t="s">
        <v>7360</v>
      </c>
      <c r="D1833" s="570" t="s">
        <v>6768</v>
      </c>
      <c r="E1833" s="570" t="s">
        <v>203</v>
      </c>
      <c r="F1833" s="570">
        <v>6</v>
      </c>
      <c r="G1833" s="570">
        <v>26</v>
      </c>
      <c r="H1833" s="570">
        <v>265</v>
      </c>
      <c r="I1833" s="569"/>
      <c r="J1833" s="121"/>
      <c r="K1833" s="121"/>
      <c r="L1833" s="121"/>
      <c r="M1833" s="570"/>
      <c r="N1833" s="569"/>
      <c r="O1833" s="569"/>
      <c r="P1833" s="569"/>
      <c r="Q1833" s="121"/>
      <c r="R1833" s="121" t="s">
        <v>7434</v>
      </c>
      <c r="S1833" s="121" t="s">
        <v>2742</v>
      </c>
      <c r="T1833" s="121" t="s">
        <v>3801</v>
      </c>
      <c r="U1833" s="121">
        <v>0</v>
      </c>
      <c r="V1833" s="121" t="s">
        <v>7362</v>
      </c>
      <c r="W1833" s="121" t="s">
        <v>3589</v>
      </c>
      <c r="X1833" s="121" t="s">
        <v>2410</v>
      </c>
      <c r="Y1833" s="121" t="s">
        <v>3803</v>
      </c>
      <c r="Z1833" s="121" t="s">
        <v>2768</v>
      </c>
      <c r="AA1833" s="121" t="s">
        <v>3092</v>
      </c>
      <c r="AB1833" s="121" t="s">
        <v>7385</v>
      </c>
      <c r="AC1833" s="121" t="s">
        <v>3805</v>
      </c>
      <c r="AD1833" s="121" t="s">
        <v>3806</v>
      </c>
      <c r="AE1833" s="121" t="s">
        <v>4999</v>
      </c>
      <c r="AF1833" s="121"/>
      <c r="AG1833" s="121"/>
      <c r="AH1833" s="121"/>
      <c r="AI1833" s="551"/>
      <c r="AJ1833" s="551"/>
      <c r="AK1833" s="551"/>
      <c r="AL1833" s="551"/>
      <c r="AM1833" s="551"/>
      <c r="AN1833" s="551"/>
      <c r="AO1833" s="551"/>
      <c r="AP1833" s="551"/>
      <c r="AQ1833" s="551"/>
      <c r="AR1833" s="551"/>
      <c r="AS1833" s="551"/>
      <c r="AT1833" s="551"/>
      <c r="AU1833" s="551"/>
      <c r="AV1833" s="551"/>
      <c r="AW1833" s="551"/>
      <c r="AX1833" s="551"/>
    </row>
    <row r="1834">
      <c r="A1834" s="570" t="s">
        <v>7358</v>
      </c>
      <c r="B1834" s="570" t="s">
        <v>7435</v>
      </c>
      <c r="C1834" s="570" t="s">
        <v>7360</v>
      </c>
      <c r="D1834" s="570" t="s">
        <v>6768</v>
      </c>
      <c r="E1834" s="570" t="s">
        <v>203</v>
      </c>
      <c r="F1834" s="570">
        <v>6</v>
      </c>
      <c r="G1834" s="570">
        <v>26</v>
      </c>
      <c r="H1834" s="570">
        <v>265</v>
      </c>
      <c r="I1834" s="569"/>
      <c r="J1834" s="121"/>
      <c r="K1834" s="121"/>
      <c r="L1834" s="121"/>
      <c r="M1834" s="570"/>
      <c r="N1834" s="569"/>
      <c r="O1834" s="569"/>
      <c r="P1834" s="569"/>
      <c r="Q1834" s="121"/>
      <c r="R1834" s="121" t="s">
        <v>7436</v>
      </c>
      <c r="S1834" s="121" t="s">
        <v>2742</v>
      </c>
      <c r="T1834" s="121" t="s">
        <v>3801</v>
      </c>
      <c r="U1834" s="121">
        <v>0</v>
      </c>
      <c r="V1834" s="121" t="s">
        <v>7362</v>
      </c>
      <c r="W1834" s="121" t="s">
        <v>3589</v>
      </c>
      <c r="X1834" s="121" t="s">
        <v>2410</v>
      </c>
      <c r="Y1834" s="121" t="s">
        <v>3803</v>
      </c>
      <c r="Z1834" s="121" t="s">
        <v>2768</v>
      </c>
      <c r="AA1834" s="121" t="s">
        <v>3092</v>
      </c>
      <c r="AB1834" s="121" t="s">
        <v>6010</v>
      </c>
      <c r="AC1834" s="121" t="s">
        <v>3805</v>
      </c>
      <c r="AD1834" s="121" t="s">
        <v>5904</v>
      </c>
      <c r="AE1834" s="121" t="s">
        <v>5913</v>
      </c>
      <c r="AF1834" s="121"/>
      <c r="AG1834" s="121"/>
      <c r="AH1834" s="121"/>
      <c r="AI1834" s="551"/>
      <c r="AJ1834" s="551"/>
      <c r="AK1834" s="551"/>
      <c r="AL1834" s="551"/>
      <c r="AM1834" s="551"/>
      <c r="AN1834" s="551"/>
      <c r="AO1834" s="551"/>
      <c r="AP1834" s="551"/>
      <c r="AQ1834" s="551"/>
      <c r="AR1834" s="551"/>
      <c r="AS1834" s="551"/>
      <c r="AT1834" s="551"/>
      <c r="AU1834" s="551"/>
      <c r="AV1834" s="551"/>
      <c r="AW1834" s="551"/>
      <c r="AX1834" s="551"/>
    </row>
    <row r="1835">
      <c r="A1835" s="570" t="s">
        <v>7358</v>
      </c>
      <c r="B1835" s="570" t="s">
        <v>7437</v>
      </c>
      <c r="C1835" s="570" t="s">
        <v>7360</v>
      </c>
      <c r="D1835" s="570" t="s">
        <v>6768</v>
      </c>
      <c r="E1835" s="570" t="s">
        <v>203</v>
      </c>
      <c r="F1835" s="570">
        <v>6</v>
      </c>
      <c r="G1835" s="570">
        <v>26</v>
      </c>
      <c r="H1835" s="570">
        <v>265</v>
      </c>
      <c r="I1835" s="569"/>
      <c r="J1835" s="121"/>
      <c r="K1835" s="121"/>
      <c r="L1835" s="121"/>
      <c r="M1835" s="570"/>
      <c r="N1835" s="569"/>
      <c r="O1835" s="569"/>
      <c r="P1835" s="569"/>
      <c r="Q1835" s="121"/>
      <c r="R1835" s="121" t="s">
        <v>7438</v>
      </c>
      <c r="S1835" s="121" t="s">
        <v>2742</v>
      </c>
      <c r="T1835" s="121" t="s">
        <v>3801</v>
      </c>
      <c r="U1835" s="121">
        <v>0</v>
      </c>
      <c r="V1835" s="121" t="s">
        <v>7362</v>
      </c>
      <c r="W1835" s="121" t="s">
        <v>3589</v>
      </c>
      <c r="X1835" s="121" t="s">
        <v>2410</v>
      </c>
      <c r="Y1835" s="121" t="s">
        <v>3803</v>
      </c>
      <c r="Z1835" s="121" t="s">
        <v>2768</v>
      </c>
      <c r="AA1835" s="121" t="s">
        <v>3092</v>
      </c>
      <c r="AB1835" s="121" t="s">
        <v>7379</v>
      </c>
      <c r="AC1835" s="121" t="s">
        <v>3805</v>
      </c>
      <c r="AD1835" s="121" t="s">
        <v>3806</v>
      </c>
      <c r="AE1835" s="121" t="s">
        <v>4999</v>
      </c>
      <c r="AF1835" s="121"/>
      <c r="AG1835" s="121"/>
      <c r="AH1835" s="121"/>
      <c r="AI1835" s="551"/>
      <c r="AJ1835" s="551"/>
      <c r="AK1835" s="551"/>
      <c r="AL1835" s="551"/>
      <c r="AM1835" s="551"/>
      <c r="AN1835" s="551"/>
      <c r="AO1835" s="551"/>
      <c r="AP1835" s="551"/>
      <c r="AQ1835" s="551"/>
      <c r="AR1835" s="551"/>
      <c r="AS1835" s="551"/>
      <c r="AT1835" s="551"/>
      <c r="AU1835" s="551"/>
      <c r="AV1835" s="551"/>
      <c r="AW1835" s="551"/>
      <c r="AX1835" s="551"/>
    </row>
    <row r="1836">
      <c r="A1836" s="570" t="s">
        <v>7358</v>
      </c>
      <c r="B1836" s="570" t="s">
        <v>7439</v>
      </c>
      <c r="C1836" s="570" t="s">
        <v>7360</v>
      </c>
      <c r="D1836" s="570" t="s">
        <v>6768</v>
      </c>
      <c r="E1836" s="570" t="s">
        <v>203</v>
      </c>
      <c r="F1836" s="570">
        <v>4</v>
      </c>
      <c r="G1836" s="570">
        <v>48</v>
      </c>
      <c r="H1836" s="570">
        <v>220</v>
      </c>
      <c r="I1836" s="569"/>
      <c r="J1836" s="121"/>
      <c r="K1836" s="121"/>
      <c r="L1836" s="121"/>
      <c r="M1836" s="570"/>
      <c r="N1836" s="569"/>
      <c r="O1836" s="569"/>
      <c r="P1836" s="569"/>
      <c r="Q1836" s="121"/>
      <c r="R1836" s="121" t="s">
        <v>7440</v>
      </c>
      <c r="S1836" s="121" t="s">
        <v>2742</v>
      </c>
      <c r="T1836" s="121" t="s">
        <v>3801</v>
      </c>
      <c r="U1836" s="121">
        <v>0</v>
      </c>
      <c r="V1836" s="121" t="s">
        <v>7362</v>
      </c>
      <c r="W1836" s="121" t="s">
        <v>3589</v>
      </c>
      <c r="X1836" s="121">
        <v>0</v>
      </c>
      <c r="Y1836" s="121" t="s">
        <v>3803</v>
      </c>
      <c r="Z1836" s="121" t="s">
        <v>2768</v>
      </c>
      <c r="AA1836" s="121" t="s">
        <v>3092</v>
      </c>
      <c r="AB1836" s="121" t="s">
        <v>6019</v>
      </c>
      <c r="AC1836" s="121" t="s">
        <v>3805</v>
      </c>
      <c r="AD1836" s="121" t="s">
        <v>5904</v>
      </c>
      <c r="AE1836" s="121" t="s">
        <v>5913</v>
      </c>
      <c r="AF1836" s="121"/>
      <c r="AG1836" s="121"/>
      <c r="AH1836" s="121"/>
      <c r="AI1836" s="551"/>
      <c r="AJ1836" s="551"/>
      <c r="AK1836" s="551"/>
      <c r="AL1836" s="551"/>
      <c r="AM1836" s="551"/>
      <c r="AN1836" s="551"/>
      <c r="AO1836" s="551"/>
      <c r="AP1836" s="551"/>
      <c r="AQ1836" s="551"/>
      <c r="AR1836" s="551"/>
      <c r="AS1836" s="551"/>
      <c r="AT1836" s="551"/>
      <c r="AU1836" s="551"/>
      <c r="AV1836" s="551"/>
      <c r="AW1836" s="551"/>
      <c r="AX1836" s="551"/>
    </row>
    <row r="1837">
      <c r="A1837" s="570" t="s">
        <v>7358</v>
      </c>
      <c r="B1837" s="570" t="s">
        <v>7441</v>
      </c>
      <c r="C1837" s="570" t="s">
        <v>7360</v>
      </c>
      <c r="D1837" s="570" t="s">
        <v>6768</v>
      </c>
      <c r="E1837" s="570" t="s">
        <v>203</v>
      </c>
      <c r="F1837" s="570">
        <v>4</v>
      </c>
      <c r="G1837" s="570">
        <v>48</v>
      </c>
      <c r="H1837" s="570">
        <v>220</v>
      </c>
      <c r="I1837" s="569"/>
      <c r="J1837" s="121"/>
      <c r="K1837" s="121"/>
      <c r="L1837" s="121"/>
      <c r="M1837" s="570"/>
      <c r="N1837" s="569"/>
      <c r="O1837" s="569"/>
      <c r="P1837" s="569"/>
      <c r="Q1837" s="121"/>
      <c r="R1837" s="121" t="s">
        <v>7442</v>
      </c>
      <c r="S1837" s="121" t="s">
        <v>2742</v>
      </c>
      <c r="T1837" s="121" t="s">
        <v>3801</v>
      </c>
      <c r="U1837" s="121">
        <v>0</v>
      </c>
      <c r="V1837" s="121" t="s">
        <v>7362</v>
      </c>
      <c r="W1837" s="121" t="s">
        <v>3589</v>
      </c>
      <c r="X1837" s="121">
        <v>0</v>
      </c>
      <c r="Y1837" s="121" t="s">
        <v>3803</v>
      </c>
      <c r="Z1837" s="121" t="s">
        <v>2768</v>
      </c>
      <c r="AA1837" s="121" t="s">
        <v>3092</v>
      </c>
      <c r="AB1837" s="121" t="s">
        <v>7385</v>
      </c>
      <c r="AC1837" s="121" t="s">
        <v>3805</v>
      </c>
      <c r="AD1837" s="121" t="s">
        <v>3806</v>
      </c>
      <c r="AE1837" s="121" t="s">
        <v>4999</v>
      </c>
      <c r="AF1837" s="121"/>
      <c r="AG1837" s="121"/>
      <c r="AH1837" s="121"/>
      <c r="AI1837" s="551"/>
      <c r="AJ1837" s="551"/>
      <c r="AK1837" s="551"/>
      <c r="AL1837" s="551"/>
      <c r="AM1837" s="551"/>
      <c r="AN1837" s="551"/>
      <c r="AO1837" s="551"/>
      <c r="AP1837" s="551"/>
      <c r="AQ1837" s="551"/>
      <c r="AR1837" s="551"/>
      <c r="AS1837" s="551"/>
      <c r="AT1837" s="551"/>
      <c r="AU1837" s="551"/>
      <c r="AV1837" s="551"/>
      <c r="AW1837" s="551"/>
      <c r="AX1837" s="551"/>
    </row>
    <row r="1838">
      <c r="A1838" s="570" t="s">
        <v>7358</v>
      </c>
      <c r="B1838" s="570" t="s">
        <v>7443</v>
      </c>
      <c r="C1838" s="570" t="s">
        <v>7360</v>
      </c>
      <c r="D1838" s="570" t="s">
        <v>6768</v>
      </c>
      <c r="E1838" s="570" t="s">
        <v>203</v>
      </c>
      <c r="F1838" s="570">
        <v>4</v>
      </c>
      <c r="G1838" s="570">
        <v>48</v>
      </c>
      <c r="H1838" s="570">
        <v>220</v>
      </c>
      <c r="I1838" s="569"/>
      <c r="J1838" s="121"/>
      <c r="K1838" s="121"/>
      <c r="L1838" s="121"/>
      <c r="M1838" s="570"/>
      <c r="N1838" s="569"/>
      <c r="O1838" s="569"/>
      <c r="P1838" s="569"/>
      <c r="Q1838" s="121"/>
      <c r="R1838" s="121" t="s">
        <v>7444</v>
      </c>
      <c r="S1838" s="121" t="s">
        <v>2742</v>
      </c>
      <c r="T1838" s="121" t="s">
        <v>3801</v>
      </c>
      <c r="U1838" s="121">
        <v>0</v>
      </c>
      <c r="V1838" s="121" t="s">
        <v>7362</v>
      </c>
      <c r="W1838" s="121" t="s">
        <v>3589</v>
      </c>
      <c r="X1838" s="121">
        <v>0</v>
      </c>
      <c r="Y1838" s="121" t="s">
        <v>3803</v>
      </c>
      <c r="Z1838" s="121" t="s">
        <v>2768</v>
      </c>
      <c r="AA1838" s="121" t="s">
        <v>3092</v>
      </c>
      <c r="AB1838" s="121" t="s">
        <v>5912</v>
      </c>
      <c r="AC1838" s="121" t="s">
        <v>3805</v>
      </c>
      <c r="AD1838" s="121" t="s">
        <v>5904</v>
      </c>
      <c r="AE1838" s="121" t="s">
        <v>5913</v>
      </c>
      <c r="AF1838" s="121"/>
      <c r="AG1838" s="121"/>
      <c r="AH1838" s="121"/>
      <c r="AI1838" s="551"/>
      <c r="AJ1838" s="551"/>
      <c r="AK1838" s="551"/>
      <c r="AL1838" s="551"/>
      <c r="AM1838" s="551"/>
      <c r="AN1838" s="551"/>
      <c r="AO1838" s="551"/>
      <c r="AP1838" s="551"/>
      <c r="AQ1838" s="551"/>
      <c r="AR1838" s="551"/>
      <c r="AS1838" s="551"/>
      <c r="AT1838" s="551"/>
      <c r="AU1838" s="551"/>
      <c r="AV1838" s="551"/>
      <c r="AW1838" s="551"/>
      <c r="AX1838" s="551"/>
    </row>
    <row r="1839">
      <c r="A1839" s="570" t="s">
        <v>7358</v>
      </c>
      <c r="B1839" s="570" t="s">
        <v>7445</v>
      </c>
      <c r="C1839" s="570" t="s">
        <v>7360</v>
      </c>
      <c r="D1839" s="570" t="s">
        <v>6768</v>
      </c>
      <c r="E1839" s="570" t="s">
        <v>203</v>
      </c>
      <c r="F1839" s="570">
        <v>4</v>
      </c>
      <c r="G1839" s="570">
        <v>62</v>
      </c>
      <c r="H1839" s="570">
        <v>448</v>
      </c>
      <c r="I1839" s="569"/>
      <c r="J1839" s="121"/>
      <c r="K1839" s="121"/>
      <c r="L1839" s="121"/>
      <c r="M1839" s="570"/>
      <c r="N1839" s="569"/>
      <c r="O1839" s="569"/>
      <c r="P1839" s="569"/>
      <c r="Q1839" s="121"/>
      <c r="R1839" s="121" t="s">
        <v>7446</v>
      </c>
      <c r="S1839" s="121" t="s">
        <v>2742</v>
      </c>
      <c r="T1839" s="121" t="s">
        <v>3801</v>
      </c>
      <c r="U1839" s="121">
        <v>0</v>
      </c>
      <c r="V1839" s="121" t="s">
        <v>7362</v>
      </c>
      <c r="W1839" s="121" t="s">
        <v>3589</v>
      </c>
      <c r="X1839" s="121">
        <v>0</v>
      </c>
      <c r="Y1839" s="121" t="s">
        <v>3803</v>
      </c>
      <c r="Z1839" s="121" t="s">
        <v>2768</v>
      </c>
      <c r="AA1839" s="121" t="s">
        <v>3092</v>
      </c>
      <c r="AB1839" s="121" t="s">
        <v>5912</v>
      </c>
      <c r="AC1839" s="121" t="s">
        <v>3805</v>
      </c>
      <c r="AD1839" s="121" t="s">
        <v>5904</v>
      </c>
      <c r="AE1839" s="121" t="s">
        <v>5913</v>
      </c>
      <c r="AF1839" s="121"/>
      <c r="AG1839" s="121"/>
      <c r="AH1839" s="121"/>
      <c r="AI1839" s="551"/>
      <c r="AJ1839" s="551"/>
      <c r="AK1839" s="551"/>
      <c r="AL1839" s="551"/>
      <c r="AM1839" s="551"/>
      <c r="AN1839" s="551"/>
      <c r="AO1839" s="551"/>
      <c r="AP1839" s="551"/>
      <c r="AQ1839" s="551"/>
      <c r="AR1839" s="551"/>
      <c r="AS1839" s="551"/>
      <c r="AT1839" s="551"/>
      <c r="AU1839" s="551"/>
      <c r="AV1839" s="551"/>
      <c r="AW1839" s="551"/>
      <c r="AX1839" s="551"/>
    </row>
    <row r="1840">
      <c r="A1840" s="570" t="s">
        <v>7358</v>
      </c>
      <c r="B1840" s="570" t="s">
        <v>7447</v>
      </c>
      <c r="C1840" s="570" t="s">
        <v>7360</v>
      </c>
      <c r="D1840" s="570" t="s">
        <v>6768</v>
      </c>
      <c r="E1840" s="570" t="s">
        <v>203</v>
      </c>
      <c r="F1840" s="570">
        <v>4</v>
      </c>
      <c r="G1840" s="570">
        <v>62</v>
      </c>
      <c r="H1840" s="570">
        <v>448</v>
      </c>
      <c r="I1840" s="569"/>
      <c r="J1840" s="121"/>
      <c r="K1840" s="121"/>
      <c r="L1840" s="121"/>
      <c r="M1840" s="570"/>
      <c r="N1840" s="569"/>
      <c r="O1840" s="569"/>
      <c r="P1840" s="569"/>
      <c r="Q1840" s="121"/>
      <c r="R1840" s="121" t="s">
        <v>7448</v>
      </c>
      <c r="S1840" s="121" t="s">
        <v>2742</v>
      </c>
      <c r="T1840" s="121" t="s">
        <v>3801</v>
      </c>
      <c r="U1840" s="121">
        <v>0</v>
      </c>
      <c r="V1840" s="121" t="s">
        <v>7362</v>
      </c>
      <c r="W1840" s="121" t="s">
        <v>3589</v>
      </c>
      <c r="X1840" s="121">
        <v>0</v>
      </c>
      <c r="Y1840" s="121" t="s">
        <v>3803</v>
      </c>
      <c r="Z1840" s="121" t="s">
        <v>2768</v>
      </c>
      <c r="AA1840" s="121" t="s">
        <v>3092</v>
      </c>
      <c r="AB1840" s="121" t="s">
        <v>5895</v>
      </c>
      <c r="AC1840" s="121" t="s">
        <v>3805</v>
      </c>
      <c r="AD1840" s="121" t="s">
        <v>3806</v>
      </c>
      <c r="AE1840" s="121" t="s">
        <v>3807</v>
      </c>
      <c r="AF1840" s="121"/>
      <c r="AG1840" s="121"/>
      <c r="AH1840" s="121"/>
      <c r="AI1840" s="551"/>
      <c r="AJ1840" s="551"/>
      <c r="AK1840" s="551"/>
      <c r="AL1840" s="551"/>
      <c r="AM1840" s="551"/>
      <c r="AN1840" s="551"/>
      <c r="AO1840" s="551"/>
      <c r="AP1840" s="551"/>
      <c r="AQ1840" s="551"/>
      <c r="AR1840" s="551"/>
      <c r="AS1840" s="551"/>
      <c r="AT1840" s="551"/>
      <c r="AU1840" s="551"/>
      <c r="AV1840" s="551"/>
      <c r="AW1840" s="551"/>
      <c r="AX1840" s="551"/>
    </row>
    <row r="1841">
      <c r="A1841" s="570" t="s">
        <v>7358</v>
      </c>
      <c r="B1841" s="570" t="s">
        <v>7449</v>
      </c>
      <c r="C1841" s="570" t="s">
        <v>7360</v>
      </c>
      <c r="D1841" s="570" t="s">
        <v>6768</v>
      </c>
      <c r="E1841" s="570" t="s">
        <v>203</v>
      </c>
      <c r="F1841" s="570">
        <v>4</v>
      </c>
      <c r="G1841" s="570">
        <v>62</v>
      </c>
      <c r="H1841" s="570">
        <v>448</v>
      </c>
      <c r="I1841" s="569"/>
      <c r="J1841" s="121"/>
      <c r="K1841" s="121"/>
      <c r="L1841" s="121"/>
      <c r="M1841" s="570"/>
      <c r="N1841" s="569"/>
      <c r="O1841" s="569"/>
      <c r="P1841" s="569"/>
      <c r="Q1841" s="121"/>
      <c r="R1841" s="121" t="s">
        <v>7450</v>
      </c>
      <c r="S1841" s="121" t="s">
        <v>2742</v>
      </c>
      <c r="T1841" s="121" t="s">
        <v>3801</v>
      </c>
      <c r="U1841" s="121">
        <v>0</v>
      </c>
      <c r="V1841" s="121" t="s">
        <v>7362</v>
      </c>
      <c r="W1841" s="121" t="s">
        <v>3589</v>
      </c>
      <c r="X1841" s="121">
        <v>0</v>
      </c>
      <c r="Y1841" s="121" t="s">
        <v>3803</v>
      </c>
      <c r="Z1841" s="121" t="s">
        <v>2768</v>
      </c>
      <c r="AA1841" s="121" t="s">
        <v>3092</v>
      </c>
      <c r="AB1841" s="121" t="s">
        <v>6074</v>
      </c>
      <c r="AC1841" s="121" t="s">
        <v>3805</v>
      </c>
      <c r="AD1841" s="121" t="s">
        <v>5904</v>
      </c>
      <c r="AE1841" s="121" t="s">
        <v>5981</v>
      </c>
      <c r="AF1841" s="121"/>
      <c r="AG1841" s="121"/>
      <c r="AH1841" s="121"/>
      <c r="AI1841" s="551"/>
      <c r="AJ1841" s="551"/>
      <c r="AK1841" s="551"/>
      <c r="AL1841" s="551"/>
      <c r="AM1841" s="551"/>
      <c r="AN1841" s="551"/>
      <c r="AO1841" s="551"/>
      <c r="AP1841" s="551"/>
      <c r="AQ1841" s="551"/>
      <c r="AR1841" s="551"/>
      <c r="AS1841" s="551"/>
      <c r="AT1841" s="551"/>
      <c r="AU1841" s="551"/>
      <c r="AV1841" s="551"/>
      <c r="AW1841" s="551"/>
      <c r="AX1841" s="551"/>
    </row>
    <row r="1842">
      <c r="A1842" s="570" t="s">
        <v>7358</v>
      </c>
      <c r="B1842" s="570" t="s">
        <v>7451</v>
      </c>
      <c r="C1842" s="570" t="s">
        <v>7360</v>
      </c>
      <c r="D1842" s="570" t="s">
        <v>6768</v>
      </c>
      <c r="E1842" s="570" t="s">
        <v>203</v>
      </c>
      <c r="F1842" s="570">
        <v>4</v>
      </c>
      <c r="G1842" s="570">
        <v>16</v>
      </c>
      <c r="H1842" s="570">
        <v>269</v>
      </c>
      <c r="I1842" s="569"/>
      <c r="J1842" s="121"/>
      <c r="K1842" s="121"/>
      <c r="L1842" s="121"/>
      <c r="M1842" s="570"/>
      <c r="N1842" s="569"/>
      <c r="O1842" s="569"/>
      <c r="P1842" s="569"/>
      <c r="Q1842" s="121"/>
      <c r="R1842" s="121" t="s">
        <v>7452</v>
      </c>
      <c r="S1842" s="121" t="s">
        <v>2742</v>
      </c>
      <c r="T1842" s="121" t="s">
        <v>3801</v>
      </c>
      <c r="U1842" s="121">
        <v>0</v>
      </c>
      <c r="V1842" s="121" t="s">
        <v>7362</v>
      </c>
      <c r="W1842" s="121" t="s">
        <v>3589</v>
      </c>
      <c r="X1842" s="121">
        <v>0</v>
      </c>
      <c r="Y1842" s="121" t="s">
        <v>3803</v>
      </c>
      <c r="Z1842" s="121" t="s">
        <v>2768</v>
      </c>
      <c r="AA1842" s="121" t="s">
        <v>3092</v>
      </c>
      <c r="AB1842" s="121" t="s">
        <v>6019</v>
      </c>
      <c r="AC1842" s="121" t="s">
        <v>3805</v>
      </c>
      <c r="AD1842" s="121" t="s">
        <v>5904</v>
      </c>
      <c r="AE1842" s="121" t="s">
        <v>5913</v>
      </c>
      <c r="AF1842" s="121"/>
      <c r="AG1842" s="121"/>
      <c r="AH1842" s="121"/>
      <c r="AI1842" s="551"/>
      <c r="AJ1842" s="551"/>
      <c r="AK1842" s="551"/>
      <c r="AL1842" s="551"/>
      <c r="AM1842" s="551"/>
      <c r="AN1842" s="551"/>
      <c r="AO1842" s="551"/>
      <c r="AP1842" s="551"/>
      <c r="AQ1842" s="551"/>
      <c r="AR1842" s="551"/>
      <c r="AS1842" s="551"/>
      <c r="AT1842" s="551"/>
      <c r="AU1842" s="551"/>
      <c r="AV1842" s="551"/>
      <c r="AW1842" s="551"/>
      <c r="AX1842" s="551"/>
    </row>
    <row r="1843">
      <c r="A1843" s="570" t="s">
        <v>7358</v>
      </c>
      <c r="B1843" s="570" t="s">
        <v>7453</v>
      </c>
      <c r="C1843" s="570" t="s">
        <v>7360</v>
      </c>
      <c r="D1843" s="570" t="s">
        <v>6768</v>
      </c>
      <c r="E1843" s="570" t="s">
        <v>203</v>
      </c>
      <c r="F1843" s="570">
        <v>4</v>
      </c>
      <c r="G1843" s="570">
        <v>16</v>
      </c>
      <c r="H1843" s="570">
        <v>269</v>
      </c>
      <c r="I1843" s="569"/>
      <c r="J1843" s="121"/>
      <c r="K1843" s="121"/>
      <c r="L1843" s="121"/>
      <c r="M1843" s="570"/>
      <c r="N1843" s="569"/>
      <c r="O1843" s="569"/>
      <c r="P1843" s="569"/>
      <c r="Q1843" s="121"/>
      <c r="R1843" s="121" t="s">
        <v>7454</v>
      </c>
      <c r="S1843" s="121" t="s">
        <v>2742</v>
      </c>
      <c r="T1843" s="121" t="s">
        <v>3801</v>
      </c>
      <c r="U1843" s="121">
        <v>0</v>
      </c>
      <c r="V1843" s="121" t="s">
        <v>7362</v>
      </c>
      <c r="W1843" s="121" t="s">
        <v>3589</v>
      </c>
      <c r="X1843" s="121">
        <v>0</v>
      </c>
      <c r="Y1843" s="121" t="s">
        <v>3803</v>
      </c>
      <c r="Z1843" s="121" t="s">
        <v>2768</v>
      </c>
      <c r="AA1843" s="121" t="s">
        <v>3092</v>
      </c>
      <c r="AB1843" s="121" t="s">
        <v>7414</v>
      </c>
      <c r="AC1843" s="121" t="s">
        <v>3805</v>
      </c>
      <c r="AD1843" s="121" t="s">
        <v>3806</v>
      </c>
      <c r="AE1843" s="121" t="s">
        <v>3807</v>
      </c>
      <c r="AF1843" s="121"/>
      <c r="AG1843" s="121"/>
      <c r="AH1843" s="121"/>
      <c r="AI1843" s="551"/>
      <c r="AJ1843" s="551"/>
      <c r="AK1843" s="551"/>
      <c r="AL1843" s="551"/>
      <c r="AM1843" s="551"/>
      <c r="AN1843" s="551"/>
      <c r="AO1843" s="551"/>
      <c r="AP1843" s="551"/>
      <c r="AQ1843" s="551"/>
      <c r="AR1843" s="551"/>
      <c r="AS1843" s="551"/>
      <c r="AT1843" s="551"/>
      <c r="AU1843" s="551"/>
      <c r="AV1843" s="551"/>
      <c r="AW1843" s="551"/>
      <c r="AX1843" s="551"/>
    </row>
    <row r="1844">
      <c r="A1844" s="570" t="s">
        <v>7358</v>
      </c>
      <c r="B1844" s="570" t="s">
        <v>7455</v>
      </c>
      <c r="C1844" s="570" t="s">
        <v>7360</v>
      </c>
      <c r="D1844" s="570" t="s">
        <v>6768</v>
      </c>
      <c r="E1844" s="570" t="s">
        <v>203</v>
      </c>
      <c r="F1844" s="570">
        <v>4</v>
      </c>
      <c r="G1844" s="570">
        <v>16</v>
      </c>
      <c r="H1844" s="570">
        <v>269</v>
      </c>
      <c r="I1844" s="569"/>
      <c r="J1844" s="121"/>
      <c r="K1844" s="121"/>
      <c r="L1844" s="121"/>
      <c r="M1844" s="570"/>
      <c r="N1844" s="569"/>
      <c r="O1844" s="569"/>
      <c r="P1844" s="569"/>
      <c r="Q1844" s="121"/>
      <c r="R1844" s="121" t="s">
        <v>7456</v>
      </c>
      <c r="S1844" s="121" t="s">
        <v>2742</v>
      </c>
      <c r="T1844" s="121" t="s">
        <v>3801</v>
      </c>
      <c r="U1844" s="121">
        <v>0</v>
      </c>
      <c r="V1844" s="121" t="s">
        <v>7362</v>
      </c>
      <c r="W1844" s="121" t="s">
        <v>3589</v>
      </c>
      <c r="X1844" s="121">
        <v>0</v>
      </c>
      <c r="Y1844" s="121" t="s">
        <v>3803</v>
      </c>
      <c r="Z1844" s="121" t="s">
        <v>2768</v>
      </c>
      <c r="AA1844" s="121" t="s">
        <v>3092</v>
      </c>
      <c r="AB1844" s="121" t="s">
        <v>7374</v>
      </c>
      <c r="AC1844" s="121" t="s">
        <v>3805</v>
      </c>
      <c r="AD1844" s="121" t="s">
        <v>5904</v>
      </c>
      <c r="AE1844" s="121" t="s">
        <v>5913</v>
      </c>
      <c r="AF1844" s="121"/>
      <c r="AG1844" s="121"/>
      <c r="AH1844" s="121"/>
      <c r="AI1844" s="551"/>
      <c r="AJ1844" s="551"/>
      <c r="AK1844" s="551"/>
      <c r="AL1844" s="551"/>
      <c r="AM1844" s="551"/>
      <c r="AN1844" s="551"/>
      <c r="AO1844" s="551"/>
      <c r="AP1844" s="551"/>
      <c r="AQ1844" s="551"/>
      <c r="AR1844" s="551"/>
      <c r="AS1844" s="551"/>
      <c r="AT1844" s="551"/>
      <c r="AU1844" s="551"/>
      <c r="AV1844" s="551"/>
      <c r="AW1844" s="551"/>
      <c r="AX1844" s="551"/>
    </row>
    <row r="1845">
      <c r="A1845" s="570" t="s">
        <v>7358</v>
      </c>
      <c r="B1845" s="570" t="s">
        <v>7457</v>
      </c>
      <c r="C1845" s="570" t="s">
        <v>7360</v>
      </c>
      <c r="D1845" s="570" t="s">
        <v>6768</v>
      </c>
      <c r="E1845" s="570" t="s">
        <v>203</v>
      </c>
      <c r="F1845" s="570">
        <v>4</v>
      </c>
      <c r="G1845" s="570">
        <v>14</v>
      </c>
      <c r="H1845" s="570">
        <v>168</v>
      </c>
      <c r="I1845" s="569"/>
      <c r="J1845" s="121"/>
      <c r="K1845" s="121"/>
      <c r="L1845" s="121"/>
      <c r="M1845" s="570"/>
      <c r="N1845" s="569"/>
      <c r="O1845" s="569"/>
      <c r="P1845" s="569"/>
      <c r="Q1845" s="121"/>
      <c r="R1845" s="121" t="s">
        <v>7458</v>
      </c>
      <c r="S1845" s="121" t="s">
        <v>2742</v>
      </c>
      <c r="T1845" s="121" t="s">
        <v>3801</v>
      </c>
      <c r="U1845" s="121">
        <v>0</v>
      </c>
      <c r="V1845" s="121" t="s">
        <v>7362</v>
      </c>
      <c r="W1845" s="121" t="s">
        <v>3589</v>
      </c>
      <c r="X1845" s="121">
        <v>0</v>
      </c>
      <c r="Y1845" s="121" t="s">
        <v>3803</v>
      </c>
      <c r="Z1845" s="121" t="s">
        <v>2768</v>
      </c>
      <c r="AA1845" s="121" t="s">
        <v>3092</v>
      </c>
      <c r="AB1845" s="121" t="s">
        <v>5912</v>
      </c>
      <c r="AC1845" s="121" t="s">
        <v>3805</v>
      </c>
      <c r="AD1845" s="121" t="s">
        <v>5904</v>
      </c>
      <c r="AE1845" s="121" t="s">
        <v>5913</v>
      </c>
      <c r="AF1845" s="121"/>
      <c r="AG1845" s="121"/>
      <c r="AH1845" s="121"/>
      <c r="AI1845" s="551"/>
      <c r="AJ1845" s="551"/>
      <c r="AK1845" s="551"/>
      <c r="AL1845" s="551"/>
      <c r="AM1845" s="551"/>
      <c r="AN1845" s="551"/>
      <c r="AO1845" s="551"/>
      <c r="AP1845" s="551"/>
      <c r="AQ1845" s="551"/>
      <c r="AR1845" s="551"/>
      <c r="AS1845" s="551"/>
      <c r="AT1845" s="551"/>
      <c r="AU1845" s="551"/>
      <c r="AV1845" s="551"/>
      <c r="AW1845" s="551"/>
      <c r="AX1845" s="551"/>
    </row>
    <row r="1846">
      <c r="A1846" s="570" t="s">
        <v>7358</v>
      </c>
      <c r="B1846" s="570" t="s">
        <v>7459</v>
      </c>
      <c r="C1846" s="570" t="s">
        <v>7360</v>
      </c>
      <c r="D1846" s="570" t="s">
        <v>6768</v>
      </c>
      <c r="E1846" s="570" t="s">
        <v>203</v>
      </c>
      <c r="F1846" s="570">
        <v>4</v>
      </c>
      <c r="G1846" s="570">
        <v>14</v>
      </c>
      <c r="H1846" s="570">
        <v>168</v>
      </c>
      <c r="I1846" s="569"/>
      <c r="J1846" s="121"/>
      <c r="K1846" s="121"/>
      <c r="L1846" s="121"/>
      <c r="M1846" s="570"/>
      <c r="N1846" s="569"/>
      <c r="O1846" s="569"/>
      <c r="P1846" s="569"/>
      <c r="Q1846" s="121"/>
      <c r="R1846" s="121" t="s">
        <v>7460</v>
      </c>
      <c r="S1846" s="121" t="s">
        <v>2742</v>
      </c>
      <c r="T1846" s="121" t="s">
        <v>3801</v>
      </c>
      <c r="U1846" s="121">
        <v>0</v>
      </c>
      <c r="V1846" s="121" t="s">
        <v>7362</v>
      </c>
      <c r="W1846" s="121" t="s">
        <v>3589</v>
      </c>
      <c r="X1846" s="121">
        <v>0</v>
      </c>
      <c r="Y1846" s="121" t="s">
        <v>3803</v>
      </c>
      <c r="Z1846" s="121" t="s">
        <v>2768</v>
      </c>
      <c r="AA1846" s="121" t="s">
        <v>3092</v>
      </c>
      <c r="AB1846" s="121" t="s">
        <v>4983</v>
      </c>
      <c r="AC1846" s="121" t="s">
        <v>3805</v>
      </c>
      <c r="AD1846" s="121" t="s">
        <v>3806</v>
      </c>
      <c r="AE1846" s="121" t="s">
        <v>3807</v>
      </c>
      <c r="AF1846" s="121"/>
      <c r="AG1846" s="121"/>
      <c r="AH1846" s="121"/>
      <c r="AI1846" s="551"/>
      <c r="AJ1846" s="551"/>
      <c r="AK1846" s="551"/>
      <c r="AL1846" s="551"/>
      <c r="AM1846" s="551"/>
      <c r="AN1846" s="551"/>
      <c r="AO1846" s="551"/>
      <c r="AP1846" s="551"/>
      <c r="AQ1846" s="551"/>
      <c r="AR1846" s="551"/>
      <c r="AS1846" s="551"/>
      <c r="AT1846" s="551"/>
      <c r="AU1846" s="551"/>
      <c r="AV1846" s="551"/>
      <c r="AW1846" s="551"/>
      <c r="AX1846" s="551"/>
    </row>
    <row r="1847">
      <c r="A1847" s="570" t="s">
        <v>7358</v>
      </c>
      <c r="B1847" s="570" t="s">
        <v>7461</v>
      </c>
      <c r="C1847" s="570" t="s">
        <v>7360</v>
      </c>
      <c r="D1847" s="570" t="s">
        <v>6768</v>
      </c>
      <c r="E1847" s="570" t="s">
        <v>203</v>
      </c>
      <c r="F1847" s="570">
        <v>4</v>
      </c>
      <c r="G1847" s="570">
        <v>14</v>
      </c>
      <c r="H1847" s="570">
        <v>168</v>
      </c>
      <c r="I1847" s="569"/>
      <c r="J1847" s="121"/>
      <c r="K1847" s="121"/>
      <c r="L1847" s="121"/>
      <c r="M1847" s="570"/>
      <c r="N1847" s="569"/>
      <c r="O1847" s="569"/>
      <c r="P1847" s="569"/>
      <c r="Q1847" s="121"/>
      <c r="R1847" s="121" t="s">
        <v>7462</v>
      </c>
      <c r="S1847" s="121" t="s">
        <v>2742</v>
      </c>
      <c r="T1847" s="121" t="s">
        <v>3801</v>
      </c>
      <c r="U1847" s="121">
        <v>0</v>
      </c>
      <c r="V1847" s="121" t="s">
        <v>7362</v>
      </c>
      <c r="W1847" s="121" t="s">
        <v>3589</v>
      </c>
      <c r="X1847" s="121">
        <v>0</v>
      </c>
      <c r="Y1847" s="121" t="s">
        <v>3803</v>
      </c>
      <c r="Z1847" s="121" t="s">
        <v>2768</v>
      </c>
      <c r="AA1847" s="121" t="s">
        <v>3092</v>
      </c>
      <c r="AB1847" s="121" t="s">
        <v>6019</v>
      </c>
      <c r="AC1847" s="121" t="s">
        <v>3805</v>
      </c>
      <c r="AD1847" s="121" t="s">
        <v>5904</v>
      </c>
      <c r="AE1847" s="121" t="s">
        <v>5913</v>
      </c>
      <c r="AF1847" s="121"/>
      <c r="AG1847" s="121"/>
      <c r="AH1847" s="121"/>
      <c r="AI1847" s="551"/>
      <c r="AJ1847" s="551"/>
      <c r="AK1847" s="551"/>
      <c r="AL1847" s="551"/>
      <c r="AM1847" s="551"/>
      <c r="AN1847" s="551"/>
      <c r="AO1847" s="551"/>
      <c r="AP1847" s="551"/>
      <c r="AQ1847" s="551"/>
      <c r="AR1847" s="551"/>
      <c r="AS1847" s="551"/>
      <c r="AT1847" s="551"/>
      <c r="AU1847" s="551"/>
      <c r="AV1847" s="551"/>
      <c r="AW1847" s="551"/>
      <c r="AX1847" s="551"/>
    </row>
    <row r="1848">
      <c r="A1848" s="570" t="s">
        <v>7358</v>
      </c>
      <c r="B1848" s="570" t="s">
        <v>7463</v>
      </c>
      <c r="C1848" s="570" t="s">
        <v>7360</v>
      </c>
      <c r="D1848" s="570" t="s">
        <v>6768</v>
      </c>
      <c r="E1848" s="570" t="s">
        <v>203</v>
      </c>
      <c r="F1848" s="570">
        <v>4</v>
      </c>
      <c r="G1848" s="570">
        <v>20</v>
      </c>
      <c r="H1848" s="570">
        <v>434</v>
      </c>
      <c r="I1848" s="569"/>
      <c r="J1848" s="121"/>
      <c r="K1848" s="121"/>
      <c r="L1848" s="121"/>
      <c r="M1848" s="570"/>
      <c r="N1848" s="569"/>
      <c r="O1848" s="569"/>
      <c r="P1848" s="569"/>
      <c r="Q1848" s="121"/>
      <c r="R1848" s="121" t="s">
        <v>7464</v>
      </c>
      <c r="S1848" s="121" t="s">
        <v>2742</v>
      </c>
      <c r="T1848" s="121" t="s">
        <v>3801</v>
      </c>
      <c r="U1848" s="121">
        <v>0</v>
      </c>
      <c r="V1848" s="121" t="s">
        <v>7362</v>
      </c>
      <c r="W1848" s="121" t="s">
        <v>3589</v>
      </c>
      <c r="X1848" s="121">
        <v>0</v>
      </c>
      <c r="Y1848" s="121" t="s">
        <v>3803</v>
      </c>
      <c r="Z1848" s="121" t="s">
        <v>2768</v>
      </c>
      <c r="AA1848" s="121" t="s">
        <v>3092</v>
      </c>
      <c r="AB1848" s="121" t="s">
        <v>5485</v>
      </c>
      <c r="AC1848" s="121" t="s">
        <v>3805</v>
      </c>
      <c r="AD1848" s="121" t="s">
        <v>3806</v>
      </c>
      <c r="AE1848" s="121" t="s">
        <v>3818</v>
      </c>
      <c r="AF1848" s="121"/>
      <c r="AG1848" s="121"/>
      <c r="AH1848" s="121"/>
      <c r="AI1848" s="551"/>
      <c r="AJ1848" s="551"/>
      <c r="AK1848" s="551"/>
      <c r="AL1848" s="551"/>
      <c r="AM1848" s="551"/>
      <c r="AN1848" s="551"/>
      <c r="AO1848" s="551"/>
      <c r="AP1848" s="551"/>
      <c r="AQ1848" s="551"/>
      <c r="AR1848" s="551"/>
      <c r="AS1848" s="551"/>
      <c r="AT1848" s="551"/>
      <c r="AU1848" s="551"/>
      <c r="AV1848" s="551"/>
      <c r="AW1848" s="551"/>
      <c r="AX1848" s="551"/>
    </row>
    <row r="1849">
      <c r="A1849" s="570" t="s">
        <v>7358</v>
      </c>
      <c r="B1849" s="570" t="s">
        <v>7465</v>
      </c>
      <c r="C1849" s="570" t="s">
        <v>7360</v>
      </c>
      <c r="D1849" s="570" t="s">
        <v>6768</v>
      </c>
      <c r="E1849" s="570" t="s">
        <v>203</v>
      </c>
      <c r="F1849" s="570">
        <v>4</v>
      </c>
      <c r="G1849" s="570">
        <v>20</v>
      </c>
      <c r="H1849" s="570">
        <v>434</v>
      </c>
      <c r="I1849" s="569"/>
      <c r="J1849" s="121"/>
      <c r="K1849" s="121"/>
      <c r="L1849" s="121"/>
      <c r="M1849" s="570"/>
      <c r="N1849" s="569"/>
      <c r="O1849" s="569"/>
      <c r="P1849" s="569"/>
      <c r="Q1849" s="121"/>
      <c r="R1849" s="121" t="s">
        <v>7466</v>
      </c>
      <c r="S1849" s="121" t="s">
        <v>2742</v>
      </c>
      <c r="T1849" s="121" t="s">
        <v>3801</v>
      </c>
      <c r="U1849" s="121">
        <v>0</v>
      </c>
      <c r="V1849" s="121" t="s">
        <v>7362</v>
      </c>
      <c r="W1849" s="121" t="s">
        <v>3589</v>
      </c>
      <c r="X1849" s="121">
        <v>0</v>
      </c>
      <c r="Y1849" s="121" t="s">
        <v>3803</v>
      </c>
      <c r="Z1849" s="121" t="s">
        <v>2768</v>
      </c>
      <c r="AA1849" s="121" t="s">
        <v>3092</v>
      </c>
      <c r="AB1849" s="121" t="s">
        <v>5895</v>
      </c>
      <c r="AC1849" s="121" t="s">
        <v>3805</v>
      </c>
      <c r="AD1849" s="121" t="s">
        <v>3806</v>
      </c>
      <c r="AE1849" s="121" t="s">
        <v>3807</v>
      </c>
      <c r="AF1849" s="121"/>
      <c r="AG1849" s="121"/>
      <c r="AH1849" s="121"/>
      <c r="AI1849" s="551"/>
      <c r="AJ1849" s="551"/>
      <c r="AK1849" s="551"/>
      <c r="AL1849" s="551"/>
      <c r="AM1849" s="551"/>
      <c r="AN1849" s="551"/>
      <c r="AO1849" s="551"/>
      <c r="AP1849" s="551"/>
      <c r="AQ1849" s="551"/>
      <c r="AR1849" s="551"/>
      <c r="AS1849" s="551"/>
      <c r="AT1849" s="551"/>
      <c r="AU1849" s="551"/>
      <c r="AV1849" s="551"/>
      <c r="AW1849" s="551"/>
      <c r="AX1849" s="551"/>
    </row>
    <row r="1850">
      <c r="A1850" s="570" t="s">
        <v>7358</v>
      </c>
      <c r="B1850" s="570" t="s">
        <v>7467</v>
      </c>
      <c r="C1850" s="570" t="s">
        <v>7360</v>
      </c>
      <c r="D1850" s="570" t="s">
        <v>6768</v>
      </c>
      <c r="E1850" s="570" t="s">
        <v>203</v>
      </c>
      <c r="F1850" s="570">
        <v>4</v>
      </c>
      <c r="G1850" s="570">
        <v>20</v>
      </c>
      <c r="H1850" s="570">
        <v>434</v>
      </c>
      <c r="I1850" s="569"/>
      <c r="J1850" s="121"/>
      <c r="K1850" s="121"/>
      <c r="L1850" s="121"/>
      <c r="M1850" s="570"/>
      <c r="N1850" s="569"/>
      <c r="O1850" s="569"/>
      <c r="P1850" s="569"/>
      <c r="Q1850" s="121"/>
      <c r="R1850" s="121" t="s">
        <v>7468</v>
      </c>
      <c r="S1850" s="121" t="s">
        <v>2742</v>
      </c>
      <c r="T1850" s="121" t="s">
        <v>3801</v>
      </c>
      <c r="U1850" s="121">
        <v>0</v>
      </c>
      <c r="V1850" s="121" t="s">
        <v>7362</v>
      </c>
      <c r="W1850" s="121" t="s">
        <v>3589</v>
      </c>
      <c r="X1850" s="121">
        <v>0</v>
      </c>
      <c r="Y1850" s="121" t="s">
        <v>3803</v>
      </c>
      <c r="Z1850" s="121" t="s">
        <v>2768</v>
      </c>
      <c r="AA1850" s="121" t="s">
        <v>3092</v>
      </c>
      <c r="AB1850" s="121" t="s">
        <v>4990</v>
      </c>
      <c r="AC1850" s="121" t="s">
        <v>3805</v>
      </c>
      <c r="AD1850" s="121" t="s">
        <v>3806</v>
      </c>
      <c r="AE1850" s="121" t="s">
        <v>3818</v>
      </c>
      <c r="AF1850" s="121"/>
      <c r="AG1850" s="121"/>
      <c r="AH1850" s="121"/>
      <c r="AI1850" s="551"/>
      <c r="AJ1850" s="551"/>
      <c r="AK1850" s="551"/>
      <c r="AL1850" s="551"/>
      <c r="AM1850" s="551"/>
      <c r="AN1850" s="551"/>
      <c r="AO1850" s="551"/>
      <c r="AP1850" s="551"/>
      <c r="AQ1850" s="551"/>
      <c r="AR1850" s="551"/>
      <c r="AS1850" s="551"/>
      <c r="AT1850" s="551"/>
      <c r="AU1850" s="551"/>
      <c r="AV1850" s="551"/>
      <c r="AW1850" s="551"/>
      <c r="AX1850" s="551"/>
    </row>
    <row r="1851">
      <c r="A1851" s="570" t="s">
        <v>7358</v>
      </c>
      <c r="B1851" s="570" t="s">
        <v>7469</v>
      </c>
      <c r="C1851" s="570" t="s">
        <v>7360</v>
      </c>
      <c r="D1851" s="570" t="s">
        <v>6768</v>
      </c>
      <c r="E1851" s="570" t="s">
        <v>203</v>
      </c>
      <c r="F1851" s="570">
        <v>4</v>
      </c>
      <c r="G1851" s="570">
        <v>33</v>
      </c>
      <c r="H1851" s="570">
        <v>454</v>
      </c>
      <c r="I1851" s="569"/>
      <c r="J1851" s="121"/>
      <c r="K1851" s="121"/>
      <c r="L1851" s="121"/>
      <c r="M1851" s="570"/>
      <c r="N1851" s="569"/>
      <c r="O1851" s="569"/>
      <c r="P1851" s="569"/>
      <c r="Q1851" s="121"/>
      <c r="R1851" s="121" t="s">
        <v>7470</v>
      </c>
      <c r="S1851" s="121" t="s">
        <v>2742</v>
      </c>
      <c r="T1851" s="121" t="s">
        <v>3801</v>
      </c>
      <c r="U1851" s="121">
        <v>0</v>
      </c>
      <c r="V1851" s="121" t="s">
        <v>7362</v>
      </c>
      <c r="W1851" s="121" t="s">
        <v>3589</v>
      </c>
      <c r="X1851" s="121">
        <v>0</v>
      </c>
      <c r="Y1851" s="121" t="s">
        <v>3803</v>
      </c>
      <c r="Z1851" s="121" t="s">
        <v>2768</v>
      </c>
      <c r="AA1851" s="121" t="s">
        <v>3092</v>
      </c>
      <c r="AB1851" s="121" t="s">
        <v>6074</v>
      </c>
      <c r="AC1851" s="121" t="s">
        <v>3805</v>
      </c>
      <c r="AD1851" s="121" t="s">
        <v>5904</v>
      </c>
      <c r="AE1851" s="121" t="s">
        <v>5981</v>
      </c>
      <c r="AF1851" s="121"/>
      <c r="AG1851" s="121"/>
      <c r="AH1851" s="121"/>
      <c r="AI1851" s="551"/>
      <c r="AJ1851" s="551"/>
      <c r="AK1851" s="551"/>
      <c r="AL1851" s="551"/>
      <c r="AM1851" s="551"/>
      <c r="AN1851" s="551"/>
      <c r="AO1851" s="551"/>
      <c r="AP1851" s="551"/>
      <c r="AQ1851" s="551"/>
      <c r="AR1851" s="551"/>
      <c r="AS1851" s="551"/>
      <c r="AT1851" s="551"/>
      <c r="AU1851" s="551"/>
      <c r="AV1851" s="551"/>
      <c r="AW1851" s="551"/>
      <c r="AX1851" s="551"/>
    </row>
    <row r="1852">
      <c r="A1852" s="570" t="s">
        <v>7358</v>
      </c>
      <c r="B1852" s="570" t="s">
        <v>7471</v>
      </c>
      <c r="C1852" s="570" t="s">
        <v>7360</v>
      </c>
      <c r="D1852" s="570" t="s">
        <v>6768</v>
      </c>
      <c r="E1852" s="570" t="s">
        <v>203</v>
      </c>
      <c r="F1852" s="570">
        <v>4</v>
      </c>
      <c r="G1852" s="570">
        <v>33</v>
      </c>
      <c r="H1852" s="570">
        <v>454</v>
      </c>
      <c r="I1852" s="569"/>
      <c r="J1852" s="121"/>
      <c r="K1852" s="121"/>
      <c r="L1852" s="121"/>
      <c r="M1852" s="570"/>
      <c r="N1852" s="569"/>
      <c r="O1852" s="569"/>
      <c r="P1852" s="569"/>
      <c r="Q1852" s="121"/>
      <c r="R1852" s="121" t="s">
        <v>7472</v>
      </c>
      <c r="S1852" s="121" t="s">
        <v>2742</v>
      </c>
      <c r="T1852" s="121" t="s">
        <v>3801</v>
      </c>
      <c r="U1852" s="121">
        <v>0</v>
      </c>
      <c r="V1852" s="121" t="s">
        <v>7362</v>
      </c>
      <c r="W1852" s="121" t="s">
        <v>3589</v>
      </c>
      <c r="X1852" s="121">
        <v>0</v>
      </c>
      <c r="Y1852" s="121" t="s">
        <v>3803</v>
      </c>
      <c r="Z1852" s="121" t="s">
        <v>2768</v>
      </c>
      <c r="AA1852" s="121" t="s">
        <v>3092</v>
      </c>
      <c r="AB1852" s="121" t="s">
        <v>5895</v>
      </c>
      <c r="AC1852" s="121" t="s">
        <v>3805</v>
      </c>
      <c r="AD1852" s="121" t="s">
        <v>3806</v>
      </c>
      <c r="AE1852" s="121" t="s">
        <v>3807</v>
      </c>
      <c r="AF1852" s="121"/>
      <c r="AG1852" s="121"/>
      <c r="AH1852" s="121"/>
      <c r="AI1852" s="551"/>
      <c r="AJ1852" s="551"/>
      <c r="AK1852" s="551"/>
      <c r="AL1852" s="551"/>
      <c r="AM1852" s="551"/>
      <c r="AN1852" s="551"/>
      <c r="AO1852" s="551"/>
      <c r="AP1852" s="551"/>
      <c r="AQ1852" s="551"/>
      <c r="AR1852" s="551"/>
      <c r="AS1852" s="551"/>
      <c r="AT1852" s="551"/>
      <c r="AU1852" s="551"/>
      <c r="AV1852" s="551"/>
      <c r="AW1852" s="551"/>
      <c r="AX1852" s="551"/>
    </row>
    <row r="1853">
      <c r="A1853" s="570" t="s">
        <v>7358</v>
      </c>
      <c r="B1853" s="570" t="s">
        <v>7473</v>
      </c>
      <c r="C1853" s="570" t="s">
        <v>7360</v>
      </c>
      <c r="D1853" s="570" t="s">
        <v>6768</v>
      </c>
      <c r="E1853" s="570" t="s">
        <v>203</v>
      </c>
      <c r="F1853" s="570">
        <v>4</v>
      </c>
      <c r="G1853" s="570">
        <v>33</v>
      </c>
      <c r="H1853" s="570">
        <v>454</v>
      </c>
      <c r="I1853" s="569"/>
      <c r="J1853" s="121"/>
      <c r="K1853" s="121"/>
      <c r="L1853" s="121"/>
      <c r="M1853" s="570"/>
      <c r="N1853" s="569"/>
      <c r="O1853" s="569"/>
      <c r="P1853" s="569"/>
      <c r="Q1853" s="121"/>
      <c r="R1853" s="121" t="s">
        <v>7474</v>
      </c>
      <c r="S1853" s="121" t="s">
        <v>2742</v>
      </c>
      <c r="T1853" s="121" t="s">
        <v>3801</v>
      </c>
      <c r="U1853" s="121">
        <v>0</v>
      </c>
      <c r="V1853" s="121" t="s">
        <v>7362</v>
      </c>
      <c r="W1853" s="121" t="s">
        <v>3589</v>
      </c>
      <c r="X1853" s="121">
        <v>0</v>
      </c>
      <c r="Y1853" s="121" t="s">
        <v>3803</v>
      </c>
      <c r="Z1853" s="121" t="s">
        <v>2768</v>
      </c>
      <c r="AA1853" s="121" t="s">
        <v>3092</v>
      </c>
      <c r="AB1853" s="121" t="s">
        <v>5984</v>
      </c>
      <c r="AC1853" s="121" t="s">
        <v>3805</v>
      </c>
      <c r="AD1853" s="121" t="s">
        <v>5904</v>
      </c>
      <c r="AE1853" s="121" t="s">
        <v>5985</v>
      </c>
      <c r="AF1853" s="121"/>
      <c r="AG1853" s="121"/>
      <c r="AH1853" s="121"/>
      <c r="AI1853" s="551"/>
      <c r="AJ1853" s="551"/>
      <c r="AK1853" s="551"/>
      <c r="AL1853" s="551"/>
      <c r="AM1853" s="551"/>
      <c r="AN1853" s="551"/>
      <c r="AO1853" s="551"/>
      <c r="AP1853" s="551"/>
      <c r="AQ1853" s="551"/>
      <c r="AR1853" s="551"/>
      <c r="AS1853" s="551"/>
      <c r="AT1853" s="551"/>
      <c r="AU1853" s="551"/>
      <c r="AV1853" s="551"/>
      <c r="AW1853" s="551"/>
      <c r="AX1853" s="551"/>
    </row>
    <row r="1854">
      <c r="A1854" s="570" t="s">
        <v>7475</v>
      </c>
      <c r="B1854" s="570" t="s">
        <v>7476</v>
      </c>
      <c r="C1854" s="570" t="s">
        <v>1159</v>
      </c>
      <c r="D1854" s="570" t="s">
        <v>6768</v>
      </c>
      <c r="E1854" s="570" t="s">
        <v>203</v>
      </c>
      <c r="F1854" s="570">
        <v>512</v>
      </c>
      <c r="G1854" s="570">
        <v>1024</v>
      </c>
      <c r="H1854" s="570">
        <v>86686</v>
      </c>
      <c r="I1854" s="569"/>
      <c r="J1854" s="121"/>
      <c r="K1854" s="121"/>
      <c r="L1854" s="121"/>
      <c r="M1854" s="570"/>
      <c r="N1854" s="569"/>
      <c r="O1854" s="569"/>
      <c r="P1854" s="569"/>
      <c r="Q1854" s="121"/>
      <c r="R1854" s="121" t="s">
        <v>7476</v>
      </c>
      <c r="S1854" s="121" t="s">
        <v>2742</v>
      </c>
      <c r="T1854" s="121" t="s">
        <v>3163</v>
      </c>
      <c r="U1854" s="121">
        <v>0</v>
      </c>
      <c r="V1854" s="121" t="s">
        <v>3164</v>
      </c>
      <c r="W1854" s="121" t="s">
        <v>2969</v>
      </c>
      <c r="X1854" s="121" t="s">
        <v>2721</v>
      </c>
      <c r="Y1854" s="121" t="s">
        <v>2465</v>
      </c>
      <c r="Z1854" s="121" t="s">
        <v>3155</v>
      </c>
      <c r="AA1854" s="121" t="s">
        <v>3169</v>
      </c>
      <c r="AB1854" s="121" t="s">
        <v>3468</v>
      </c>
      <c r="AC1854" s="121" t="s">
        <v>2103</v>
      </c>
      <c r="AD1854" s="121" t="s">
        <v>2747</v>
      </c>
      <c r="AE1854" s="121" t="s">
        <v>3171</v>
      </c>
      <c r="AF1854" s="121"/>
      <c r="AG1854" s="121"/>
      <c r="AH1854" s="121"/>
      <c r="AI1854" s="551"/>
      <c r="AJ1854" s="551"/>
      <c r="AK1854" s="551"/>
      <c r="AL1854" s="551"/>
      <c r="AM1854" s="551"/>
      <c r="AN1854" s="551"/>
      <c r="AO1854" s="551"/>
      <c r="AP1854" s="551"/>
      <c r="AQ1854" s="551"/>
      <c r="AR1854" s="551"/>
      <c r="AS1854" s="551"/>
      <c r="AT1854" s="551"/>
      <c r="AU1854" s="551"/>
      <c r="AV1854" s="551"/>
      <c r="AW1854" s="551"/>
      <c r="AX1854" s="551"/>
    </row>
    <row r="1855">
      <c r="A1855" s="570" t="s">
        <v>7475</v>
      </c>
      <c r="B1855" s="570" t="s">
        <v>7477</v>
      </c>
      <c r="C1855" s="570" t="s">
        <v>1159</v>
      </c>
      <c r="D1855" s="570" t="s">
        <v>6768</v>
      </c>
      <c r="E1855" s="570" t="s">
        <v>203</v>
      </c>
      <c r="F1855" s="570">
        <v>512</v>
      </c>
      <c r="G1855" s="570">
        <v>1024</v>
      </c>
      <c r="H1855" s="570">
        <v>86686</v>
      </c>
      <c r="I1855" s="569"/>
      <c r="J1855" s="121"/>
      <c r="K1855" s="121"/>
      <c r="L1855" s="121"/>
      <c r="M1855" s="570"/>
      <c r="N1855" s="569"/>
      <c r="O1855" s="569"/>
      <c r="P1855" s="569"/>
      <c r="Q1855" s="121"/>
      <c r="R1855" s="121" t="s">
        <v>7477</v>
      </c>
      <c r="S1855" s="121" t="s">
        <v>2742</v>
      </c>
      <c r="T1855" s="121" t="s">
        <v>3163</v>
      </c>
      <c r="U1855" s="121">
        <v>0</v>
      </c>
      <c r="V1855" s="121" t="s">
        <v>3164</v>
      </c>
      <c r="W1855" s="121" t="s">
        <v>2969</v>
      </c>
      <c r="X1855" s="121" t="s">
        <v>2721</v>
      </c>
      <c r="Y1855" s="121" t="s">
        <v>2465</v>
      </c>
      <c r="Z1855" s="121" t="s">
        <v>3155</v>
      </c>
      <c r="AA1855" s="121" t="s">
        <v>3092</v>
      </c>
      <c r="AB1855" s="121" t="s">
        <v>3364</v>
      </c>
      <c r="AC1855" s="121" t="s">
        <v>2103</v>
      </c>
      <c r="AD1855" s="121" t="s">
        <v>2747</v>
      </c>
      <c r="AE1855" s="121" t="s">
        <v>3174</v>
      </c>
      <c r="AF1855" s="121"/>
      <c r="AG1855" s="121"/>
      <c r="AH1855" s="121"/>
      <c r="AI1855" s="551"/>
      <c r="AJ1855" s="551"/>
      <c r="AK1855" s="551"/>
      <c r="AL1855" s="551"/>
      <c r="AM1855" s="551"/>
      <c r="AN1855" s="551"/>
      <c r="AO1855" s="551"/>
      <c r="AP1855" s="551"/>
      <c r="AQ1855" s="551"/>
      <c r="AR1855" s="551"/>
      <c r="AS1855" s="551"/>
      <c r="AT1855" s="551"/>
      <c r="AU1855" s="551"/>
      <c r="AV1855" s="551"/>
      <c r="AW1855" s="551"/>
      <c r="AX1855" s="551"/>
    </row>
    <row r="1856">
      <c r="A1856" s="570" t="s">
        <v>7475</v>
      </c>
      <c r="B1856" s="570" t="s">
        <v>7478</v>
      </c>
      <c r="C1856" s="570" t="s">
        <v>1159</v>
      </c>
      <c r="D1856" s="570" t="s">
        <v>6768</v>
      </c>
      <c r="E1856" s="570" t="s">
        <v>203</v>
      </c>
      <c r="F1856" s="570">
        <v>512</v>
      </c>
      <c r="G1856" s="570">
        <v>1024</v>
      </c>
      <c r="H1856" s="570">
        <v>86686</v>
      </c>
      <c r="I1856" s="569"/>
      <c r="J1856" s="121"/>
      <c r="K1856" s="121"/>
      <c r="L1856" s="121"/>
      <c r="M1856" s="570"/>
      <c r="N1856" s="569"/>
      <c r="O1856" s="569"/>
      <c r="P1856" s="569"/>
      <c r="Q1856" s="121"/>
      <c r="R1856" s="121" t="s">
        <v>7478</v>
      </c>
      <c r="S1856" s="121" t="s">
        <v>2742</v>
      </c>
      <c r="T1856" s="121" t="s">
        <v>3163</v>
      </c>
      <c r="U1856" s="121">
        <v>0</v>
      </c>
      <c r="V1856" s="121" t="s">
        <v>3164</v>
      </c>
      <c r="W1856" s="121" t="s">
        <v>2969</v>
      </c>
      <c r="X1856" s="121" t="s">
        <v>2721</v>
      </c>
      <c r="Y1856" s="121" t="s">
        <v>2465</v>
      </c>
      <c r="Z1856" s="121" t="s">
        <v>3155</v>
      </c>
      <c r="AA1856" s="121" t="s">
        <v>3169</v>
      </c>
      <c r="AB1856" s="121" t="s">
        <v>6095</v>
      </c>
      <c r="AC1856" s="121" t="s">
        <v>2103</v>
      </c>
      <c r="AD1856" s="121" t="s">
        <v>2747</v>
      </c>
      <c r="AE1856" s="121" t="s">
        <v>3452</v>
      </c>
      <c r="AF1856" s="121"/>
      <c r="AG1856" s="121"/>
      <c r="AH1856" s="121"/>
      <c r="AI1856" s="551"/>
      <c r="AJ1856" s="551"/>
      <c r="AK1856" s="551"/>
      <c r="AL1856" s="551"/>
      <c r="AM1856" s="551"/>
      <c r="AN1856" s="551"/>
      <c r="AO1856" s="551"/>
      <c r="AP1856" s="551"/>
      <c r="AQ1856" s="551"/>
      <c r="AR1856" s="551"/>
      <c r="AS1856" s="551"/>
      <c r="AT1856" s="551"/>
      <c r="AU1856" s="551"/>
      <c r="AV1856" s="551"/>
      <c r="AW1856" s="551"/>
      <c r="AX1856" s="551"/>
    </row>
    <row r="1857">
      <c r="A1857" s="570" t="s">
        <v>7475</v>
      </c>
      <c r="B1857" s="570" t="s">
        <v>7479</v>
      </c>
      <c r="C1857" s="570" t="s">
        <v>1159</v>
      </c>
      <c r="D1857" s="570" t="s">
        <v>6768</v>
      </c>
      <c r="E1857" s="570" t="s">
        <v>203</v>
      </c>
      <c r="F1857" s="570">
        <v>512</v>
      </c>
      <c r="G1857" s="570">
        <v>1024</v>
      </c>
      <c r="H1857" s="570">
        <v>86686</v>
      </c>
      <c r="I1857" s="569"/>
      <c r="J1857" s="121"/>
      <c r="K1857" s="121"/>
      <c r="L1857" s="121"/>
      <c r="M1857" s="570"/>
      <c r="N1857" s="569"/>
      <c r="O1857" s="569"/>
      <c r="P1857" s="569"/>
      <c r="Q1857" s="121"/>
      <c r="R1857" s="121" t="s">
        <v>7479</v>
      </c>
      <c r="S1857" s="121" t="s">
        <v>2742</v>
      </c>
      <c r="T1857" s="121" t="s">
        <v>3163</v>
      </c>
      <c r="U1857" s="121">
        <v>0</v>
      </c>
      <c r="V1857" s="121" t="s">
        <v>3164</v>
      </c>
      <c r="W1857" s="121" t="s">
        <v>2969</v>
      </c>
      <c r="X1857" s="121" t="s">
        <v>2721</v>
      </c>
      <c r="Y1857" s="121" t="s">
        <v>2465</v>
      </c>
      <c r="Z1857" s="121" t="s">
        <v>3155</v>
      </c>
      <c r="AA1857" s="121" t="s">
        <v>3092</v>
      </c>
      <c r="AB1857" s="121" t="s">
        <v>3571</v>
      </c>
      <c r="AC1857" s="121" t="s">
        <v>2103</v>
      </c>
      <c r="AD1857" s="121" t="s">
        <v>2747</v>
      </c>
      <c r="AE1857" s="121" t="s">
        <v>3174</v>
      </c>
      <c r="AF1857" s="121"/>
      <c r="AG1857" s="121"/>
      <c r="AH1857" s="121"/>
      <c r="AI1857" s="551"/>
      <c r="AJ1857" s="551"/>
      <c r="AK1857" s="551"/>
      <c r="AL1857" s="551"/>
      <c r="AM1857" s="551"/>
      <c r="AN1857" s="551"/>
      <c r="AO1857" s="551"/>
      <c r="AP1857" s="551"/>
      <c r="AQ1857" s="551"/>
      <c r="AR1857" s="551"/>
      <c r="AS1857" s="551"/>
      <c r="AT1857" s="551"/>
      <c r="AU1857" s="551"/>
      <c r="AV1857" s="551"/>
      <c r="AW1857" s="551"/>
      <c r="AX1857" s="551"/>
    </row>
    <row r="1858">
      <c r="A1858" s="570" t="s">
        <v>7475</v>
      </c>
      <c r="B1858" s="570" t="s">
        <v>7480</v>
      </c>
      <c r="C1858" s="570" t="s">
        <v>1159</v>
      </c>
      <c r="D1858" s="570" t="s">
        <v>6768</v>
      </c>
      <c r="E1858" s="570" t="s">
        <v>203</v>
      </c>
      <c r="F1858" s="570">
        <v>512</v>
      </c>
      <c r="G1858" s="570">
        <v>1024</v>
      </c>
      <c r="H1858" s="570">
        <v>86686</v>
      </c>
      <c r="I1858" s="569"/>
      <c r="J1858" s="121"/>
      <c r="K1858" s="121"/>
      <c r="L1858" s="121"/>
      <c r="M1858" s="570"/>
      <c r="N1858" s="569"/>
      <c r="O1858" s="569"/>
      <c r="P1858" s="569"/>
      <c r="Q1858" s="121"/>
      <c r="R1858" s="121" t="s">
        <v>7480</v>
      </c>
      <c r="S1858" s="121" t="s">
        <v>2742</v>
      </c>
      <c r="T1858" s="121" t="s">
        <v>3163</v>
      </c>
      <c r="U1858" s="121">
        <v>0</v>
      </c>
      <c r="V1858" s="121" t="s">
        <v>3164</v>
      </c>
      <c r="W1858" s="121" t="s">
        <v>2969</v>
      </c>
      <c r="X1858" s="121" t="s">
        <v>2721</v>
      </c>
      <c r="Y1858" s="121" t="s">
        <v>2465</v>
      </c>
      <c r="Z1858" s="121" t="s">
        <v>3155</v>
      </c>
      <c r="AA1858" s="121" t="s">
        <v>3169</v>
      </c>
      <c r="AB1858" s="121" t="s">
        <v>3170</v>
      </c>
      <c r="AC1858" s="121" t="s">
        <v>2103</v>
      </c>
      <c r="AD1858" s="121" t="s">
        <v>2747</v>
      </c>
      <c r="AE1858" s="121" t="s">
        <v>3171</v>
      </c>
      <c r="AF1858" s="121"/>
      <c r="AG1858" s="121"/>
      <c r="AH1858" s="121"/>
      <c r="AI1858" s="551"/>
      <c r="AJ1858" s="551"/>
      <c r="AK1858" s="551"/>
      <c r="AL1858" s="551"/>
      <c r="AM1858" s="551"/>
      <c r="AN1858" s="551"/>
      <c r="AO1858" s="551"/>
      <c r="AP1858" s="551"/>
      <c r="AQ1858" s="551"/>
      <c r="AR1858" s="551"/>
      <c r="AS1858" s="551"/>
      <c r="AT1858" s="551"/>
      <c r="AU1858" s="551"/>
      <c r="AV1858" s="551"/>
      <c r="AW1858" s="551"/>
      <c r="AX1858" s="551"/>
    </row>
    <row r="1859">
      <c r="A1859" s="570" t="s">
        <v>7475</v>
      </c>
      <c r="B1859" s="570" t="s">
        <v>7481</v>
      </c>
      <c r="C1859" s="570" t="s">
        <v>1159</v>
      </c>
      <c r="D1859" s="570" t="s">
        <v>6768</v>
      </c>
      <c r="E1859" s="570" t="s">
        <v>203</v>
      </c>
      <c r="F1859" s="570">
        <v>512</v>
      </c>
      <c r="G1859" s="570">
        <v>1024</v>
      </c>
      <c r="H1859" s="570">
        <v>86686</v>
      </c>
      <c r="I1859" s="569"/>
      <c r="J1859" s="121"/>
      <c r="K1859" s="121"/>
      <c r="L1859" s="121"/>
      <c r="M1859" s="570"/>
      <c r="N1859" s="569"/>
      <c r="O1859" s="569"/>
      <c r="P1859" s="569"/>
      <c r="Q1859" s="121"/>
      <c r="R1859" s="121" t="s">
        <v>7482</v>
      </c>
      <c r="S1859" s="121" t="s">
        <v>2742</v>
      </c>
      <c r="T1859" s="121" t="s">
        <v>3163</v>
      </c>
      <c r="U1859" s="121">
        <v>0</v>
      </c>
      <c r="V1859" s="121" t="s">
        <v>3164</v>
      </c>
      <c r="W1859" s="121" t="s">
        <v>2767</v>
      </c>
      <c r="X1859" s="121" t="s">
        <v>2721</v>
      </c>
      <c r="Y1859" s="121" t="s">
        <v>2465</v>
      </c>
      <c r="Z1859" s="121" t="s">
        <v>2744</v>
      </c>
      <c r="AA1859" s="121" t="s">
        <v>2745</v>
      </c>
      <c r="AB1859" s="121" t="s">
        <v>7483</v>
      </c>
      <c r="AC1859" s="121" t="s">
        <v>2103</v>
      </c>
      <c r="AD1859" s="121" t="s">
        <v>2747</v>
      </c>
      <c r="AE1859" s="121" t="s">
        <v>2748</v>
      </c>
      <c r="AF1859" s="121"/>
      <c r="AG1859" s="121"/>
      <c r="AH1859" s="121"/>
      <c r="AI1859" s="551"/>
      <c r="AJ1859" s="551"/>
      <c r="AK1859" s="551"/>
      <c r="AL1859" s="551"/>
      <c r="AM1859" s="551"/>
      <c r="AN1859" s="551"/>
      <c r="AO1859" s="551"/>
      <c r="AP1859" s="551"/>
      <c r="AQ1859" s="551"/>
      <c r="AR1859" s="551"/>
      <c r="AS1859" s="551"/>
      <c r="AT1859" s="551"/>
      <c r="AU1859" s="551"/>
      <c r="AV1859" s="551"/>
      <c r="AW1859" s="551"/>
      <c r="AX1859" s="551"/>
    </row>
    <row r="1860">
      <c r="A1860" s="570" t="s">
        <v>7475</v>
      </c>
      <c r="B1860" s="570" t="s">
        <v>7484</v>
      </c>
      <c r="C1860" s="570" t="s">
        <v>1159</v>
      </c>
      <c r="D1860" s="570" t="s">
        <v>6768</v>
      </c>
      <c r="E1860" s="570" t="s">
        <v>203</v>
      </c>
      <c r="F1860" s="570">
        <v>512</v>
      </c>
      <c r="G1860" s="570">
        <v>1024</v>
      </c>
      <c r="H1860" s="570">
        <v>86686</v>
      </c>
      <c r="I1860" s="569"/>
      <c r="J1860" s="121"/>
      <c r="K1860" s="121"/>
      <c r="L1860" s="121"/>
      <c r="M1860" s="570"/>
      <c r="N1860" s="569"/>
      <c r="O1860" s="569"/>
      <c r="P1860" s="569"/>
      <c r="Q1860" s="121"/>
      <c r="R1860" s="121" t="s">
        <v>7484</v>
      </c>
      <c r="S1860" s="121" t="s">
        <v>2742</v>
      </c>
      <c r="T1860" s="121" t="s">
        <v>3163</v>
      </c>
      <c r="U1860" s="121">
        <v>0</v>
      </c>
      <c r="V1860" s="121" t="s">
        <v>3164</v>
      </c>
      <c r="W1860" s="121" t="s">
        <v>2949</v>
      </c>
      <c r="X1860" s="121" t="s">
        <v>2721</v>
      </c>
      <c r="Y1860" s="121" t="s">
        <v>2465</v>
      </c>
      <c r="Z1860" s="121" t="s">
        <v>2744</v>
      </c>
      <c r="AA1860" s="121" t="s">
        <v>2745</v>
      </c>
      <c r="AB1860" s="121" t="s">
        <v>5469</v>
      </c>
      <c r="AC1860" s="121" t="s">
        <v>2103</v>
      </c>
      <c r="AD1860" s="121" t="s">
        <v>2747</v>
      </c>
      <c r="AE1860" s="121" t="s">
        <v>4088</v>
      </c>
      <c r="AF1860" s="121"/>
      <c r="AG1860" s="121"/>
      <c r="AH1860" s="121"/>
      <c r="AI1860" s="551"/>
      <c r="AJ1860" s="551"/>
      <c r="AK1860" s="551"/>
      <c r="AL1860" s="551"/>
      <c r="AM1860" s="551"/>
      <c r="AN1860" s="551"/>
      <c r="AO1860" s="551"/>
      <c r="AP1860" s="551"/>
      <c r="AQ1860" s="551"/>
      <c r="AR1860" s="551"/>
      <c r="AS1860" s="551"/>
      <c r="AT1860" s="551"/>
      <c r="AU1860" s="551"/>
      <c r="AV1860" s="551"/>
      <c r="AW1860" s="551"/>
      <c r="AX1860" s="551"/>
    </row>
    <row r="1861">
      <c r="A1861" s="570" t="s">
        <v>7475</v>
      </c>
      <c r="B1861" s="570" t="s">
        <v>7485</v>
      </c>
      <c r="C1861" s="570" t="s">
        <v>1159</v>
      </c>
      <c r="D1861" s="570" t="s">
        <v>6768</v>
      </c>
      <c r="E1861" s="570" t="s">
        <v>203</v>
      </c>
      <c r="F1861" s="570">
        <v>512</v>
      </c>
      <c r="G1861" s="570">
        <v>1024</v>
      </c>
      <c r="H1861" s="570">
        <v>86686</v>
      </c>
      <c r="I1861" s="569"/>
      <c r="J1861" s="121"/>
      <c r="K1861" s="121"/>
      <c r="L1861" s="121"/>
      <c r="M1861" s="570"/>
      <c r="N1861" s="569"/>
      <c r="O1861" s="569"/>
      <c r="P1861" s="569"/>
      <c r="Q1861" s="121"/>
      <c r="R1861" s="121" t="s">
        <v>7486</v>
      </c>
      <c r="S1861" s="121" t="s">
        <v>2742</v>
      </c>
      <c r="T1861" s="121" t="s">
        <v>3163</v>
      </c>
      <c r="U1861" s="121">
        <v>0</v>
      </c>
      <c r="V1861" s="121" t="s">
        <v>3164</v>
      </c>
      <c r="W1861" s="121" t="s">
        <v>2969</v>
      </c>
      <c r="X1861" s="121" t="s">
        <v>2721</v>
      </c>
      <c r="Y1861" s="121" t="s">
        <v>2465</v>
      </c>
      <c r="Z1861" s="121" t="s">
        <v>3155</v>
      </c>
      <c r="AA1861" s="121" t="s">
        <v>3169</v>
      </c>
      <c r="AB1861" s="121" t="s">
        <v>3468</v>
      </c>
      <c r="AC1861" s="121" t="s">
        <v>2103</v>
      </c>
      <c r="AD1861" s="121" t="s">
        <v>2747</v>
      </c>
      <c r="AE1861" s="121" t="s">
        <v>3171</v>
      </c>
      <c r="AF1861" s="121"/>
      <c r="AG1861" s="121"/>
      <c r="AH1861" s="121"/>
      <c r="AI1861" s="551"/>
      <c r="AJ1861" s="551"/>
      <c r="AK1861" s="551"/>
      <c r="AL1861" s="551"/>
      <c r="AM1861" s="551"/>
      <c r="AN1861" s="551"/>
      <c r="AO1861" s="551"/>
      <c r="AP1861" s="551"/>
      <c r="AQ1861" s="551"/>
      <c r="AR1861" s="551"/>
      <c r="AS1861" s="551"/>
      <c r="AT1861" s="551"/>
      <c r="AU1861" s="551"/>
      <c r="AV1861" s="551"/>
      <c r="AW1861" s="551"/>
      <c r="AX1861" s="551"/>
    </row>
    <row r="1862">
      <c r="A1862" s="570" t="s">
        <v>7475</v>
      </c>
      <c r="B1862" s="570" t="s">
        <v>7487</v>
      </c>
      <c r="C1862" s="570" t="s">
        <v>1159</v>
      </c>
      <c r="D1862" s="570" t="s">
        <v>6768</v>
      </c>
      <c r="E1862" s="570" t="s">
        <v>203</v>
      </c>
      <c r="F1862" s="570">
        <v>512</v>
      </c>
      <c r="G1862" s="570">
        <v>1024</v>
      </c>
      <c r="H1862" s="570">
        <v>86686</v>
      </c>
      <c r="I1862" s="569"/>
      <c r="J1862" s="121"/>
      <c r="K1862" s="121"/>
      <c r="L1862" s="121"/>
      <c r="M1862" s="570"/>
      <c r="N1862" s="569"/>
      <c r="O1862" s="569"/>
      <c r="P1862" s="569"/>
      <c r="Q1862" s="121"/>
      <c r="R1862" s="121" t="s">
        <v>7488</v>
      </c>
      <c r="S1862" s="121" t="s">
        <v>2742</v>
      </c>
      <c r="T1862" s="121" t="s">
        <v>3047</v>
      </c>
      <c r="U1862" s="121">
        <v>0</v>
      </c>
      <c r="V1862" s="121" t="s">
        <v>2720</v>
      </c>
      <c r="W1862" s="121" t="s">
        <v>2950</v>
      </c>
      <c r="X1862" s="121" t="s">
        <v>2721</v>
      </c>
      <c r="Y1862" s="121" t="s">
        <v>2465</v>
      </c>
      <c r="Z1862" s="121" t="s">
        <v>2744</v>
      </c>
      <c r="AA1862" s="121" t="s">
        <v>2751</v>
      </c>
      <c r="AB1862" s="121" t="s">
        <v>2752</v>
      </c>
      <c r="AC1862" s="121" t="s">
        <v>2103</v>
      </c>
      <c r="AD1862" s="121" t="s">
        <v>2747</v>
      </c>
      <c r="AE1862" s="121" t="s">
        <v>2753</v>
      </c>
      <c r="AF1862" s="121"/>
      <c r="AG1862" s="121"/>
      <c r="AH1862" s="121"/>
      <c r="AI1862" s="551"/>
      <c r="AJ1862" s="551"/>
      <c r="AK1862" s="551"/>
      <c r="AL1862" s="551"/>
      <c r="AM1862" s="551"/>
      <c r="AN1862" s="551"/>
      <c r="AO1862" s="551"/>
      <c r="AP1862" s="551"/>
      <c r="AQ1862" s="551"/>
      <c r="AR1862" s="551"/>
      <c r="AS1862" s="551"/>
      <c r="AT1862" s="551"/>
      <c r="AU1862" s="551"/>
      <c r="AV1862" s="551"/>
      <c r="AW1862" s="551"/>
      <c r="AX1862" s="551"/>
    </row>
    <row r="1863">
      <c r="A1863" s="570" t="s">
        <v>7475</v>
      </c>
      <c r="B1863" s="570" t="s">
        <v>7489</v>
      </c>
      <c r="C1863" s="570" t="s">
        <v>1159</v>
      </c>
      <c r="D1863" s="570" t="s">
        <v>6768</v>
      </c>
      <c r="E1863" s="570" t="s">
        <v>203</v>
      </c>
      <c r="F1863" s="570">
        <v>512</v>
      </c>
      <c r="G1863" s="570">
        <v>1024</v>
      </c>
      <c r="H1863" s="570">
        <v>86686</v>
      </c>
      <c r="I1863" s="569"/>
      <c r="J1863" s="121"/>
      <c r="K1863" s="121"/>
      <c r="L1863" s="121"/>
      <c r="M1863" s="570"/>
      <c r="N1863" s="569"/>
      <c r="O1863" s="569"/>
      <c r="P1863" s="569"/>
      <c r="Q1863" s="121"/>
      <c r="R1863" s="121" t="s">
        <v>7490</v>
      </c>
      <c r="S1863" s="121" t="s">
        <v>2742</v>
      </c>
      <c r="T1863" s="121" t="s">
        <v>3047</v>
      </c>
      <c r="U1863" s="121">
        <v>0</v>
      </c>
      <c r="V1863" s="121" t="s">
        <v>2720</v>
      </c>
      <c r="W1863" s="121" t="s">
        <v>2950</v>
      </c>
      <c r="X1863" s="121" t="s">
        <v>2721</v>
      </c>
      <c r="Y1863" s="121" t="s">
        <v>2465</v>
      </c>
      <c r="Z1863" s="121" t="s">
        <v>2744</v>
      </c>
      <c r="AA1863" s="121" t="s">
        <v>2751</v>
      </c>
      <c r="AB1863" s="121" t="s">
        <v>7268</v>
      </c>
      <c r="AC1863" s="121" t="s">
        <v>2103</v>
      </c>
      <c r="AD1863" s="121" t="s">
        <v>2747</v>
      </c>
      <c r="AE1863" s="121" t="s">
        <v>3063</v>
      </c>
      <c r="AF1863" s="121"/>
      <c r="AG1863" s="121"/>
      <c r="AH1863" s="121"/>
      <c r="AI1863" s="551"/>
      <c r="AJ1863" s="551"/>
      <c r="AK1863" s="551"/>
      <c r="AL1863" s="551"/>
      <c r="AM1863" s="551"/>
      <c r="AN1863" s="551"/>
      <c r="AO1863" s="551"/>
      <c r="AP1863" s="551"/>
      <c r="AQ1863" s="551"/>
      <c r="AR1863" s="551"/>
      <c r="AS1863" s="551"/>
      <c r="AT1863" s="551"/>
      <c r="AU1863" s="551"/>
      <c r="AV1863" s="551"/>
      <c r="AW1863" s="551"/>
      <c r="AX1863" s="551"/>
    </row>
    <row r="1864">
      <c r="A1864" s="570" t="s">
        <v>7475</v>
      </c>
      <c r="B1864" s="570" t="s">
        <v>7491</v>
      </c>
      <c r="C1864" s="570" t="s">
        <v>1159</v>
      </c>
      <c r="D1864" s="570" t="s">
        <v>6768</v>
      </c>
      <c r="E1864" s="570" t="s">
        <v>203</v>
      </c>
      <c r="F1864" s="570">
        <v>512</v>
      </c>
      <c r="G1864" s="570">
        <v>1024</v>
      </c>
      <c r="H1864" s="570">
        <v>86686</v>
      </c>
      <c r="I1864" s="569"/>
      <c r="J1864" s="121"/>
      <c r="K1864" s="121"/>
      <c r="L1864" s="121"/>
      <c r="M1864" s="570"/>
      <c r="N1864" s="569"/>
      <c r="O1864" s="569"/>
      <c r="P1864" s="569"/>
      <c r="Q1864" s="121"/>
      <c r="R1864" s="121" t="s">
        <v>7492</v>
      </c>
      <c r="S1864" s="121" t="s">
        <v>2742</v>
      </c>
      <c r="T1864" s="121" t="s">
        <v>3047</v>
      </c>
      <c r="U1864" s="121">
        <v>0</v>
      </c>
      <c r="V1864" s="121" t="s">
        <v>2720</v>
      </c>
      <c r="W1864" s="121" t="s">
        <v>2949</v>
      </c>
      <c r="X1864" s="121" t="s">
        <v>2721</v>
      </c>
      <c r="Y1864" s="121" t="s">
        <v>2465</v>
      </c>
      <c r="Z1864" s="121" t="s">
        <v>3155</v>
      </c>
      <c r="AA1864" s="121" t="s">
        <v>3222</v>
      </c>
      <c r="AB1864" s="121" t="s">
        <v>3259</v>
      </c>
      <c r="AC1864" s="121" t="s">
        <v>2103</v>
      </c>
      <c r="AD1864" s="121" t="s">
        <v>3224</v>
      </c>
      <c r="AE1864" s="121" t="s">
        <v>3260</v>
      </c>
      <c r="AF1864" s="121"/>
      <c r="AG1864" s="121"/>
      <c r="AH1864" s="121"/>
      <c r="AI1864" s="551"/>
      <c r="AJ1864" s="551"/>
      <c r="AK1864" s="551"/>
      <c r="AL1864" s="551"/>
      <c r="AM1864" s="551"/>
      <c r="AN1864" s="551"/>
      <c r="AO1864" s="551"/>
      <c r="AP1864" s="551"/>
      <c r="AQ1864" s="551"/>
      <c r="AR1864" s="551"/>
      <c r="AS1864" s="551"/>
      <c r="AT1864" s="551"/>
      <c r="AU1864" s="551"/>
      <c r="AV1864" s="551"/>
      <c r="AW1864" s="551"/>
      <c r="AX1864" s="551"/>
    </row>
    <row r="1865">
      <c r="A1865" s="570" t="s">
        <v>7475</v>
      </c>
      <c r="B1865" s="570" t="s">
        <v>7493</v>
      </c>
      <c r="C1865" s="570" t="s">
        <v>1159</v>
      </c>
      <c r="D1865" s="570" t="s">
        <v>6768</v>
      </c>
      <c r="E1865" s="570" t="s">
        <v>203</v>
      </c>
      <c r="F1865" s="570">
        <v>512</v>
      </c>
      <c r="G1865" s="570">
        <v>1024</v>
      </c>
      <c r="H1865" s="570">
        <v>86686</v>
      </c>
      <c r="I1865" s="569"/>
      <c r="J1865" s="121"/>
      <c r="K1865" s="121"/>
      <c r="L1865" s="121"/>
      <c r="M1865" s="570"/>
      <c r="N1865" s="569"/>
      <c r="O1865" s="569"/>
      <c r="P1865" s="569"/>
      <c r="Q1865" s="121"/>
      <c r="R1865" s="121" t="s">
        <v>7494</v>
      </c>
      <c r="S1865" s="121" t="s">
        <v>2742</v>
      </c>
      <c r="T1865" s="121" t="s">
        <v>3047</v>
      </c>
      <c r="U1865" s="121">
        <v>0</v>
      </c>
      <c r="V1865" s="121" t="s">
        <v>2720</v>
      </c>
      <c r="W1865" s="121" t="s">
        <v>2869</v>
      </c>
      <c r="X1865" s="121" t="s">
        <v>2721</v>
      </c>
      <c r="Y1865" s="121" t="s">
        <v>2465</v>
      </c>
      <c r="Z1865" s="121" t="s">
        <v>2744</v>
      </c>
      <c r="AA1865" s="121" t="s">
        <v>2745</v>
      </c>
      <c r="AB1865" s="121" t="s">
        <v>7495</v>
      </c>
      <c r="AC1865" s="121" t="s">
        <v>2103</v>
      </c>
      <c r="AD1865" s="121" t="s">
        <v>2747</v>
      </c>
      <c r="AE1865" s="121" t="s">
        <v>3614</v>
      </c>
      <c r="AF1865" s="121"/>
      <c r="AG1865" s="121"/>
      <c r="AH1865" s="121"/>
      <c r="AI1865" s="551"/>
      <c r="AJ1865" s="551"/>
      <c r="AK1865" s="551"/>
      <c r="AL1865" s="551"/>
      <c r="AM1865" s="551"/>
      <c r="AN1865" s="551"/>
      <c r="AO1865" s="551"/>
      <c r="AP1865" s="551"/>
      <c r="AQ1865" s="551"/>
      <c r="AR1865" s="551"/>
      <c r="AS1865" s="551"/>
      <c r="AT1865" s="551"/>
      <c r="AU1865" s="551"/>
      <c r="AV1865" s="551"/>
      <c r="AW1865" s="551"/>
      <c r="AX1865" s="551"/>
    </row>
    <row r="1866">
      <c r="A1866" s="570" t="s">
        <v>7475</v>
      </c>
      <c r="B1866" s="570" t="s">
        <v>7496</v>
      </c>
      <c r="C1866" s="570" t="s">
        <v>1159</v>
      </c>
      <c r="D1866" s="570" t="s">
        <v>6768</v>
      </c>
      <c r="E1866" s="570" t="s">
        <v>203</v>
      </c>
      <c r="F1866" s="570">
        <v>512</v>
      </c>
      <c r="G1866" s="570">
        <v>1024</v>
      </c>
      <c r="H1866" s="570">
        <v>86686</v>
      </c>
      <c r="I1866" s="569"/>
      <c r="J1866" s="121"/>
      <c r="K1866" s="121"/>
      <c r="L1866" s="121"/>
      <c r="M1866" s="570"/>
      <c r="N1866" s="569"/>
      <c r="O1866" s="569"/>
      <c r="P1866" s="569"/>
      <c r="Q1866" s="121"/>
      <c r="R1866" s="121" t="s">
        <v>7496</v>
      </c>
      <c r="S1866" s="121" t="s">
        <v>2742</v>
      </c>
      <c r="T1866" s="121" t="s">
        <v>7497</v>
      </c>
      <c r="U1866" s="121">
        <v>0</v>
      </c>
      <c r="V1866" s="121" t="s">
        <v>3164</v>
      </c>
      <c r="W1866" s="121" t="s">
        <v>2969</v>
      </c>
      <c r="X1866" s="121" t="s">
        <v>2721</v>
      </c>
      <c r="Y1866" s="121" t="s">
        <v>2465</v>
      </c>
      <c r="Z1866" s="121" t="s">
        <v>2744</v>
      </c>
      <c r="AA1866" s="121" t="s">
        <v>2745</v>
      </c>
      <c r="AB1866" s="121" t="s">
        <v>7498</v>
      </c>
      <c r="AC1866" s="121" t="s">
        <v>2103</v>
      </c>
      <c r="AD1866" s="121" t="s">
        <v>2747</v>
      </c>
      <c r="AE1866" s="121" t="s">
        <v>3440</v>
      </c>
      <c r="AF1866" s="121"/>
      <c r="AG1866" s="121"/>
      <c r="AH1866" s="121"/>
      <c r="AI1866" s="551"/>
      <c r="AJ1866" s="551"/>
      <c r="AK1866" s="551"/>
      <c r="AL1866" s="551"/>
      <c r="AM1866" s="551"/>
      <c r="AN1866" s="551"/>
      <c r="AO1866" s="551"/>
      <c r="AP1866" s="551"/>
      <c r="AQ1866" s="551"/>
      <c r="AR1866" s="551"/>
      <c r="AS1866" s="551"/>
      <c r="AT1866" s="551"/>
      <c r="AU1866" s="551"/>
      <c r="AV1866" s="551"/>
      <c r="AW1866" s="551"/>
      <c r="AX1866" s="551"/>
    </row>
    <row r="1867">
      <c r="A1867" s="570" t="s">
        <v>7475</v>
      </c>
      <c r="B1867" s="570" t="s">
        <v>7499</v>
      </c>
      <c r="C1867" s="570" t="s">
        <v>1159</v>
      </c>
      <c r="D1867" s="570" t="s">
        <v>6768</v>
      </c>
      <c r="E1867" s="570" t="s">
        <v>203</v>
      </c>
      <c r="F1867" s="570">
        <v>512</v>
      </c>
      <c r="G1867" s="570">
        <v>1024</v>
      </c>
      <c r="H1867" s="570">
        <v>86686</v>
      </c>
      <c r="I1867" s="569"/>
      <c r="J1867" s="121"/>
      <c r="K1867" s="121"/>
      <c r="L1867" s="121"/>
      <c r="M1867" s="570"/>
      <c r="N1867" s="569"/>
      <c r="O1867" s="569"/>
      <c r="P1867" s="569"/>
      <c r="Q1867" s="121"/>
      <c r="R1867" s="121" t="s">
        <v>7499</v>
      </c>
      <c r="S1867" s="121" t="s">
        <v>2742</v>
      </c>
      <c r="T1867" s="121" t="s">
        <v>7497</v>
      </c>
      <c r="U1867" s="121">
        <v>0</v>
      </c>
      <c r="V1867" s="121" t="s">
        <v>3164</v>
      </c>
      <c r="W1867" s="121" t="s">
        <v>2950</v>
      </c>
      <c r="X1867" s="121" t="s">
        <v>2721</v>
      </c>
      <c r="Y1867" s="121" t="s">
        <v>2465</v>
      </c>
      <c r="Z1867" s="121" t="s">
        <v>2744</v>
      </c>
      <c r="AA1867" s="121" t="s">
        <v>2751</v>
      </c>
      <c r="AB1867" s="121" t="s">
        <v>3832</v>
      </c>
      <c r="AC1867" s="121" t="s">
        <v>2103</v>
      </c>
      <c r="AD1867" s="121" t="s">
        <v>2747</v>
      </c>
      <c r="AE1867" s="121" t="s">
        <v>2753</v>
      </c>
      <c r="AF1867" s="121"/>
      <c r="AG1867" s="121"/>
      <c r="AH1867" s="121"/>
      <c r="AI1867" s="551"/>
      <c r="AJ1867" s="551"/>
      <c r="AK1867" s="551"/>
      <c r="AL1867" s="551"/>
      <c r="AM1867" s="551"/>
      <c r="AN1867" s="551"/>
      <c r="AO1867" s="551"/>
      <c r="AP1867" s="551"/>
      <c r="AQ1867" s="551"/>
      <c r="AR1867" s="551"/>
      <c r="AS1867" s="551"/>
      <c r="AT1867" s="551"/>
      <c r="AU1867" s="551"/>
      <c r="AV1867" s="551"/>
      <c r="AW1867" s="551"/>
      <c r="AX1867" s="551"/>
    </row>
    <row r="1868">
      <c r="A1868" s="570" t="s">
        <v>7475</v>
      </c>
      <c r="B1868" s="570" t="s">
        <v>7500</v>
      </c>
      <c r="C1868" s="570" t="s">
        <v>1159</v>
      </c>
      <c r="D1868" s="570" t="s">
        <v>6768</v>
      </c>
      <c r="E1868" s="570" t="s">
        <v>203</v>
      </c>
      <c r="F1868" s="570">
        <v>512</v>
      </c>
      <c r="G1868" s="570">
        <v>1024</v>
      </c>
      <c r="H1868" s="570">
        <v>86686</v>
      </c>
      <c r="I1868" s="569"/>
      <c r="J1868" s="121"/>
      <c r="K1868" s="121"/>
      <c r="L1868" s="121"/>
      <c r="M1868" s="570"/>
      <c r="N1868" s="569"/>
      <c r="O1868" s="569"/>
      <c r="P1868" s="569"/>
      <c r="Q1868" s="121"/>
      <c r="R1868" s="121" t="s">
        <v>7501</v>
      </c>
      <c r="S1868" s="121" t="s">
        <v>2742</v>
      </c>
      <c r="T1868" s="121" t="s">
        <v>7497</v>
      </c>
      <c r="U1868" s="121">
        <v>0</v>
      </c>
      <c r="V1868" s="121" t="s">
        <v>3164</v>
      </c>
      <c r="W1868" s="121" t="s">
        <v>2969</v>
      </c>
      <c r="X1868" s="121" t="s">
        <v>2721</v>
      </c>
      <c r="Y1868" s="121" t="s">
        <v>2465</v>
      </c>
      <c r="Z1868" s="121" t="s">
        <v>3155</v>
      </c>
      <c r="AA1868" s="121" t="s">
        <v>3166</v>
      </c>
      <c r="AB1868" s="121" t="s">
        <v>6769</v>
      </c>
      <c r="AC1868" s="121" t="s">
        <v>2103</v>
      </c>
      <c r="AD1868" s="121" t="s">
        <v>2747</v>
      </c>
      <c r="AE1868" s="121" t="s">
        <v>3101</v>
      </c>
      <c r="AF1868" s="121"/>
      <c r="AG1868" s="121"/>
      <c r="AH1868" s="121"/>
      <c r="AI1868" s="551"/>
      <c r="AJ1868" s="551"/>
      <c r="AK1868" s="551"/>
      <c r="AL1868" s="551"/>
      <c r="AM1868" s="551"/>
      <c r="AN1868" s="551"/>
      <c r="AO1868" s="551"/>
      <c r="AP1868" s="551"/>
      <c r="AQ1868" s="551"/>
      <c r="AR1868" s="551"/>
      <c r="AS1868" s="551"/>
      <c r="AT1868" s="551"/>
      <c r="AU1868" s="551"/>
      <c r="AV1868" s="551"/>
      <c r="AW1868" s="551"/>
      <c r="AX1868" s="551"/>
    </row>
    <row r="1869">
      <c r="A1869" s="570" t="s">
        <v>7475</v>
      </c>
      <c r="B1869" s="570" t="s">
        <v>7502</v>
      </c>
      <c r="C1869" s="570" t="s">
        <v>1159</v>
      </c>
      <c r="D1869" s="570" t="s">
        <v>6768</v>
      </c>
      <c r="E1869" s="570" t="s">
        <v>203</v>
      </c>
      <c r="F1869" s="570">
        <v>512</v>
      </c>
      <c r="G1869" s="570">
        <v>1024</v>
      </c>
      <c r="H1869" s="570">
        <v>86686</v>
      </c>
      <c r="I1869" s="569"/>
      <c r="J1869" s="121"/>
      <c r="K1869" s="121"/>
      <c r="L1869" s="121"/>
      <c r="M1869" s="570"/>
      <c r="N1869" s="569"/>
      <c r="O1869" s="569"/>
      <c r="P1869" s="569"/>
      <c r="Q1869" s="121"/>
      <c r="R1869" s="121" t="s">
        <v>7502</v>
      </c>
      <c r="S1869" s="121" t="s">
        <v>2742</v>
      </c>
      <c r="T1869" s="121" t="s">
        <v>7497</v>
      </c>
      <c r="U1869" s="121">
        <v>0</v>
      </c>
      <c r="V1869" s="121" t="s">
        <v>3164</v>
      </c>
      <c r="W1869" s="121" t="s">
        <v>2969</v>
      </c>
      <c r="X1869" s="121" t="s">
        <v>2721</v>
      </c>
      <c r="Y1869" s="121" t="s">
        <v>2465</v>
      </c>
      <c r="Z1869" s="121" t="s">
        <v>3155</v>
      </c>
      <c r="AA1869" s="121" t="s">
        <v>3169</v>
      </c>
      <c r="AB1869" s="121" t="s">
        <v>3373</v>
      </c>
      <c r="AC1869" s="121" t="s">
        <v>2103</v>
      </c>
      <c r="AD1869" s="121" t="s">
        <v>2747</v>
      </c>
      <c r="AE1869" s="121" t="s">
        <v>3101</v>
      </c>
      <c r="AF1869" s="121"/>
      <c r="AG1869" s="121"/>
      <c r="AH1869" s="121"/>
      <c r="AI1869" s="551"/>
      <c r="AJ1869" s="551"/>
      <c r="AK1869" s="551"/>
      <c r="AL1869" s="551"/>
      <c r="AM1869" s="551"/>
      <c r="AN1869" s="551"/>
      <c r="AO1869" s="551"/>
      <c r="AP1869" s="551"/>
      <c r="AQ1869" s="551"/>
      <c r="AR1869" s="551"/>
      <c r="AS1869" s="551"/>
      <c r="AT1869" s="551"/>
      <c r="AU1869" s="551"/>
      <c r="AV1869" s="551"/>
      <c r="AW1869" s="551"/>
      <c r="AX1869" s="551"/>
    </row>
    <row r="1870">
      <c r="A1870" s="570" t="s">
        <v>7475</v>
      </c>
      <c r="B1870" s="570" t="s">
        <v>7503</v>
      </c>
      <c r="C1870" s="570" t="s">
        <v>1159</v>
      </c>
      <c r="D1870" s="570" t="s">
        <v>6768</v>
      </c>
      <c r="E1870" s="570" t="s">
        <v>203</v>
      </c>
      <c r="F1870" s="570">
        <v>512</v>
      </c>
      <c r="G1870" s="570">
        <v>1024</v>
      </c>
      <c r="H1870" s="570">
        <v>86686</v>
      </c>
      <c r="I1870" s="569"/>
      <c r="J1870" s="121"/>
      <c r="K1870" s="121"/>
      <c r="L1870" s="121"/>
      <c r="M1870" s="570"/>
      <c r="N1870" s="569"/>
      <c r="O1870" s="569"/>
      <c r="P1870" s="569"/>
      <c r="Q1870" s="121"/>
      <c r="R1870" s="121" t="s">
        <v>7504</v>
      </c>
      <c r="S1870" s="121" t="s">
        <v>2716</v>
      </c>
      <c r="T1870" s="121" t="s">
        <v>6773</v>
      </c>
      <c r="U1870" s="121">
        <v>0</v>
      </c>
      <c r="V1870" s="121" t="s">
        <v>6396</v>
      </c>
      <c r="W1870" s="121" t="s">
        <v>2720</v>
      </c>
      <c r="X1870" s="121">
        <v>0</v>
      </c>
      <c r="Y1870" s="121" t="s">
        <v>2465</v>
      </c>
      <c r="Z1870" s="121" t="s">
        <v>3155</v>
      </c>
      <c r="AA1870" s="121" t="s">
        <v>3222</v>
      </c>
      <c r="AB1870" s="121" t="s">
        <v>7505</v>
      </c>
      <c r="AC1870" s="121" t="s">
        <v>2103</v>
      </c>
      <c r="AD1870" s="121" t="s">
        <v>3224</v>
      </c>
      <c r="AE1870" s="121" t="s">
        <v>7239</v>
      </c>
      <c r="AF1870" s="121"/>
      <c r="AG1870" s="121"/>
      <c r="AH1870" s="121"/>
      <c r="AI1870" s="551"/>
      <c r="AJ1870" s="551"/>
      <c r="AK1870" s="551"/>
      <c r="AL1870" s="551"/>
      <c r="AM1870" s="551"/>
      <c r="AN1870" s="551"/>
      <c r="AO1870" s="551"/>
      <c r="AP1870" s="551"/>
      <c r="AQ1870" s="551"/>
      <c r="AR1870" s="551"/>
      <c r="AS1870" s="551"/>
      <c r="AT1870" s="551"/>
      <c r="AU1870" s="551"/>
      <c r="AV1870" s="551"/>
      <c r="AW1870" s="551"/>
      <c r="AX1870" s="551"/>
    </row>
    <row r="1871">
      <c r="A1871" s="570" t="s">
        <v>7475</v>
      </c>
      <c r="B1871" s="570" t="s">
        <v>7506</v>
      </c>
      <c r="C1871" s="570" t="s">
        <v>1159</v>
      </c>
      <c r="D1871" s="570" t="s">
        <v>6768</v>
      </c>
      <c r="E1871" s="570" t="s">
        <v>203</v>
      </c>
      <c r="F1871" s="570">
        <v>512</v>
      </c>
      <c r="G1871" s="570">
        <v>1024</v>
      </c>
      <c r="H1871" s="570">
        <v>86686</v>
      </c>
      <c r="I1871" s="569"/>
      <c r="J1871" s="121"/>
      <c r="K1871" s="121"/>
      <c r="L1871" s="121"/>
      <c r="M1871" s="570"/>
      <c r="N1871" s="569"/>
      <c r="O1871" s="569"/>
      <c r="P1871" s="569"/>
      <c r="Q1871" s="121"/>
      <c r="R1871" s="121" t="s">
        <v>7507</v>
      </c>
      <c r="S1871" s="121" t="s">
        <v>2716</v>
      </c>
      <c r="T1871" s="121" t="s">
        <v>6773</v>
      </c>
      <c r="U1871" s="121">
        <v>0</v>
      </c>
      <c r="V1871" s="121" t="s">
        <v>6396</v>
      </c>
      <c r="W1871" s="121" t="s">
        <v>2720</v>
      </c>
      <c r="X1871" s="121">
        <v>0</v>
      </c>
      <c r="Y1871" s="121" t="s">
        <v>2465</v>
      </c>
      <c r="Z1871" s="121" t="s">
        <v>3155</v>
      </c>
      <c r="AA1871" s="121" t="s">
        <v>3222</v>
      </c>
      <c r="AB1871" s="121" t="s">
        <v>7508</v>
      </c>
      <c r="AC1871" s="121" t="s">
        <v>2103</v>
      </c>
      <c r="AD1871" s="121" t="s">
        <v>3224</v>
      </c>
      <c r="AE1871" s="121" t="s">
        <v>7249</v>
      </c>
      <c r="AF1871" s="121"/>
      <c r="AG1871" s="121"/>
      <c r="AH1871" s="121"/>
      <c r="AI1871" s="551"/>
      <c r="AJ1871" s="551"/>
      <c r="AK1871" s="551"/>
      <c r="AL1871" s="551"/>
      <c r="AM1871" s="551"/>
      <c r="AN1871" s="551"/>
      <c r="AO1871" s="551"/>
      <c r="AP1871" s="551"/>
      <c r="AQ1871" s="551"/>
      <c r="AR1871" s="551"/>
      <c r="AS1871" s="551"/>
      <c r="AT1871" s="551"/>
      <c r="AU1871" s="551"/>
      <c r="AV1871" s="551"/>
      <c r="AW1871" s="551"/>
      <c r="AX1871" s="551"/>
    </row>
    <row r="1872">
      <c r="A1872" s="570" t="s">
        <v>7475</v>
      </c>
      <c r="B1872" s="570" t="s">
        <v>7509</v>
      </c>
      <c r="C1872" s="570" t="s">
        <v>1159</v>
      </c>
      <c r="D1872" s="570" t="s">
        <v>6768</v>
      </c>
      <c r="E1872" s="570" t="s">
        <v>203</v>
      </c>
      <c r="F1872" s="570">
        <v>512</v>
      </c>
      <c r="G1872" s="570">
        <v>1024</v>
      </c>
      <c r="H1872" s="570">
        <v>86686</v>
      </c>
      <c r="I1872" s="569"/>
      <c r="J1872" s="121"/>
      <c r="K1872" s="121"/>
      <c r="L1872" s="121"/>
      <c r="M1872" s="570"/>
      <c r="N1872" s="569"/>
      <c r="O1872" s="569"/>
      <c r="P1872" s="569"/>
      <c r="Q1872" s="121"/>
      <c r="R1872" s="121" t="s">
        <v>7510</v>
      </c>
      <c r="S1872" s="121" t="s">
        <v>2716</v>
      </c>
      <c r="T1872" s="121" t="s">
        <v>7511</v>
      </c>
      <c r="U1872" s="121">
        <v>0</v>
      </c>
      <c r="V1872" s="121" t="s">
        <v>6774</v>
      </c>
      <c r="W1872" s="121" t="s">
        <v>3178</v>
      </c>
      <c r="X1872" s="121">
        <v>0</v>
      </c>
      <c r="Y1872" s="121" t="s">
        <v>2465</v>
      </c>
      <c r="Z1872" s="121" t="s">
        <v>2785</v>
      </c>
      <c r="AA1872" s="121" t="s">
        <v>6405</v>
      </c>
      <c r="AB1872" s="121" t="s">
        <v>7512</v>
      </c>
      <c r="AC1872" s="121" t="s">
        <v>2455</v>
      </c>
      <c r="AD1872" s="121" t="s">
        <v>6407</v>
      </c>
      <c r="AE1872" s="121" t="s">
        <v>7513</v>
      </c>
      <c r="AF1872" s="121"/>
      <c r="AG1872" s="121"/>
      <c r="AH1872" s="121"/>
      <c r="AI1872" s="551"/>
      <c r="AJ1872" s="551"/>
      <c r="AK1872" s="551"/>
      <c r="AL1872" s="551"/>
      <c r="AM1872" s="551"/>
      <c r="AN1872" s="551"/>
      <c r="AO1872" s="551"/>
      <c r="AP1872" s="551"/>
      <c r="AQ1872" s="551"/>
      <c r="AR1872" s="551"/>
      <c r="AS1872" s="551"/>
      <c r="AT1872" s="551"/>
      <c r="AU1872" s="551"/>
      <c r="AV1872" s="551"/>
      <c r="AW1872" s="551"/>
      <c r="AX1872" s="551"/>
    </row>
    <row r="1873">
      <c r="A1873" s="570" t="s">
        <v>7475</v>
      </c>
      <c r="B1873" s="570" t="s">
        <v>7514</v>
      </c>
      <c r="C1873" s="570" t="s">
        <v>1159</v>
      </c>
      <c r="D1873" s="570" t="s">
        <v>6768</v>
      </c>
      <c r="E1873" s="570" t="s">
        <v>203</v>
      </c>
      <c r="F1873" s="570">
        <v>512</v>
      </c>
      <c r="G1873" s="570">
        <v>1024</v>
      </c>
      <c r="H1873" s="570">
        <v>86686</v>
      </c>
      <c r="I1873" s="569"/>
      <c r="J1873" s="121"/>
      <c r="K1873" s="121"/>
      <c r="L1873" s="121"/>
      <c r="M1873" s="570"/>
      <c r="N1873" s="569"/>
      <c r="O1873" s="569"/>
      <c r="P1873" s="569"/>
      <c r="Q1873" s="121"/>
      <c r="R1873" s="121" t="s">
        <v>7515</v>
      </c>
      <c r="S1873" s="121" t="s">
        <v>2716</v>
      </c>
      <c r="T1873" s="121" t="s">
        <v>7511</v>
      </c>
      <c r="U1873" s="121">
        <v>0</v>
      </c>
      <c r="V1873" s="121" t="s">
        <v>6774</v>
      </c>
      <c r="W1873" s="121" t="s">
        <v>3178</v>
      </c>
      <c r="X1873" s="121">
        <v>0</v>
      </c>
      <c r="Y1873" s="121" t="s">
        <v>2465</v>
      </c>
      <c r="Z1873" s="121" t="s">
        <v>2785</v>
      </c>
      <c r="AA1873" s="121" t="s">
        <v>6405</v>
      </c>
      <c r="AB1873" s="121" t="s">
        <v>7516</v>
      </c>
      <c r="AC1873" s="121" t="s">
        <v>2455</v>
      </c>
      <c r="AD1873" s="121" t="s">
        <v>6407</v>
      </c>
      <c r="AE1873" s="121" t="s">
        <v>7513</v>
      </c>
      <c r="AF1873" s="121"/>
      <c r="AG1873" s="121"/>
      <c r="AH1873" s="121"/>
      <c r="AI1873" s="551"/>
      <c r="AJ1873" s="551"/>
      <c r="AK1873" s="551"/>
      <c r="AL1873" s="551"/>
      <c r="AM1873" s="551"/>
      <c r="AN1873" s="551"/>
      <c r="AO1873" s="551"/>
      <c r="AP1873" s="551"/>
      <c r="AQ1873" s="551"/>
      <c r="AR1873" s="551"/>
      <c r="AS1873" s="551"/>
      <c r="AT1873" s="551"/>
      <c r="AU1873" s="551"/>
      <c r="AV1873" s="551"/>
      <c r="AW1873" s="551"/>
      <c r="AX1873" s="551"/>
    </row>
    <row r="1874">
      <c r="A1874" s="570" t="s">
        <v>7517</v>
      </c>
      <c r="B1874" s="570" t="s">
        <v>7518</v>
      </c>
      <c r="C1874" s="570" t="s">
        <v>1159</v>
      </c>
      <c r="D1874" s="570" t="s">
        <v>6768</v>
      </c>
      <c r="E1874" s="570" t="s">
        <v>203</v>
      </c>
      <c r="F1874" s="570">
        <v>76</v>
      </c>
      <c r="G1874" s="570">
        <v>64</v>
      </c>
      <c r="H1874" s="570">
        <v>304</v>
      </c>
      <c r="I1874" s="569"/>
      <c r="J1874" s="121"/>
      <c r="K1874" s="121"/>
      <c r="L1874" s="121"/>
      <c r="M1874" s="570"/>
      <c r="N1874" s="569"/>
      <c r="O1874" s="569"/>
      <c r="P1874" s="569"/>
      <c r="Q1874" s="121"/>
      <c r="R1874" s="121" t="s">
        <v>7518</v>
      </c>
      <c r="S1874" s="121" t="s">
        <v>2742</v>
      </c>
      <c r="T1874" s="121" t="s">
        <v>3163</v>
      </c>
      <c r="U1874" s="121">
        <v>0</v>
      </c>
      <c r="V1874" s="121" t="s">
        <v>3164</v>
      </c>
      <c r="W1874" s="121" t="s">
        <v>2950</v>
      </c>
      <c r="X1874" s="121" t="s">
        <v>2721</v>
      </c>
      <c r="Y1874" s="121" t="s">
        <v>2465</v>
      </c>
      <c r="Z1874" s="121" t="s">
        <v>2744</v>
      </c>
      <c r="AA1874" s="121" t="s">
        <v>2745</v>
      </c>
      <c r="AB1874" s="121" t="s">
        <v>3616</v>
      </c>
      <c r="AC1874" s="121" t="s">
        <v>2103</v>
      </c>
      <c r="AD1874" s="121" t="s">
        <v>2747</v>
      </c>
      <c r="AE1874" s="121" t="s">
        <v>3068</v>
      </c>
      <c r="AF1874" s="121"/>
      <c r="AG1874" s="121"/>
      <c r="AH1874" s="121"/>
      <c r="AI1874" s="551"/>
      <c r="AJ1874" s="551"/>
      <c r="AK1874" s="551"/>
      <c r="AL1874" s="551"/>
      <c r="AM1874" s="551"/>
      <c r="AN1874" s="551"/>
      <c r="AO1874" s="551"/>
      <c r="AP1874" s="551"/>
      <c r="AQ1874" s="551"/>
      <c r="AR1874" s="551"/>
      <c r="AS1874" s="551"/>
      <c r="AT1874" s="551"/>
      <c r="AU1874" s="551"/>
      <c r="AV1874" s="551"/>
      <c r="AW1874" s="551"/>
      <c r="AX1874" s="551"/>
    </row>
    <row r="1875">
      <c r="A1875" s="570" t="s">
        <v>7517</v>
      </c>
      <c r="B1875" s="570" t="s">
        <v>7519</v>
      </c>
      <c r="C1875" s="570" t="s">
        <v>1159</v>
      </c>
      <c r="D1875" s="570" t="s">
        <v>6768</v>
      </c>
      <c r="E1875" s="570" t="s">
        <v>203</v>
      </c>
      <c r="F1875" s="570">
        <v>76</v>
      </c>
      <c r="G1875" s="570">
        <v>64</v>
      </c>
      <c r="H1875" s="570">
        <v>304</v>
      </c>
      <c r="I1875" s="569"/>
      <c r="J1875" s="121"/>
      <c r="K1875" s="121"/>
      <c r="L1875" s="121"/>
      <c r="M1875" s="570"/>
      <c r="N1875" s="569"/>
      <c r="O1875" s="569"/>
      <c r="P1875" s="569"/>
      <c r="Q1875" s="121"/>
      <c r="R1875" s="121" t="s">
        <v>7519</v>
      </c>
      <c r="S1875" s="121" t="s">
        <v>2742</v>
      </c>
      <c r="T1875" s="121" t="s">
        <v>3163</v>
      </c>
      <c r="U1875" s="121">
        <v>0</v>
      </c>
      <c r="V1875" s="121" t="s">
        <v>3164</v>
      </c>
      <c r="W1875" s="121" t="s">
        <v>2969</v>
      </c>
      <c r="X1875" s="121" t="s">
        <v>2721</v>
      </c>
      <c r="Y1875" s="121" t="s">
        <v>2465</v>
      </c>
      <c r="Z1875" s="121" t="s">
        <v>3155</v>
      </c>
      <c r="AA1875" s="121" t="s">
        <v>3092</v>
      </c>
      <c r="AB1875" s="121" t="s">
        <v>3859</v>
      </c>
      <c r="AC1875" s="121" t="s">
        <v>2103</v>
      </c>
      <c r="AD1875" s="121" t="s">
        <v>2747</v>
      </c>
      <c r="AE1875" s="121" t="s">
        <v>3174</v>
      </c>
      <c r="AF1875" s="121"/>
      <c r="AG1875" s="121"/>
      <c r="AH1875" s="121"/>
      <c r="AI1875" s="551"/>
      <c r="AJ1875" s="551"/>
      <c r="AK1875" s="551"/>
      <c r="AL1875" s="551"/>
      <c r="AM1875" s="551"/>
      <c r="AN1875" s="551"/>
      <c r="AO1875" s="551"/>
      <c r="AP1875" s="551"/>
      <c r="AQ1875" s="551"/>
      <c r="AR1875" s="551"/>
      <c r="AS1875" s="551"/>
      <c r="AT1875" s="551"/>
      <c r="AU1875" s="551"/>
      <c r="AV1875" s="551"/>
      <c r="AW1875" s="551"/>
      <c r="AX1875" s="551"/>
    </row>
    <row r="1876">
      <c r="A1876" s="570" t="s">
        <v>7517</v>
      </c>
      <c r="B1876" s="570" t="s">
        <v>7520</v>
      </c>
      <c r="C1876" s="570" t="s">
        <v>1159</v>
      </c>
      <c r="D1876" s="570" t="s">
        <v>6768</v>
      </c>
      <c r="E1876" s="570" t="s">
        <v>203</v>
      </c>
      <c r="F1876" s="570">
        <v>76</v>
      </c>
      <c r="G1876" s="570">
        <v>64</v>
      </c>
      <c r="H1876" s="570">
        <v>304</v>
      </c>
      <c r="I1876" s="569"/>
      <c r="J1876" s="121"/>
      <c r="K1876" s="121"/>
      <c r="L1876" s="121"/>
      <c r="M1876" s="570"/>
      <c r="N1876" s="569"/>
      <c r="O1876" s="569"/>
      <c r="P1876" s="569"/>
      <c r="Q1876" s="121"/>
      <c r="R1876" s="121" t="s">
        <v>7521</v>
      </c>
      <c r="S1876" s="121" t="s">
        <v>2742</v>
      </c>
      <c r="T1876" s="121" t="s">
        <v>2766</v>
      </c>
      <c r="U1876" s="121">
        <v>0</v>
      </c>
      <c r="V1876" s="121" t="s">
        <v>2206</v>
      </c>
      <c r="W1876" s="121" t="s">
        <v>2969</v>
      </c>
      <c r="X1876" s="121">
        <v>0</v>
      </c>
      <c r="Y1876" s="121" t="s">
        <v>2465</v>
      </c>
      <c r="Z1876" s="121" t="s">
        <v>2768</v>
      </c>
      <c r="AA1876" s="121" t="s">
        <v>3092</v>
      </c>
      <c r="AB1876" s="121" t="s">
        <v>3650</v>
      </c>
      <c r="AC1876" s="121" t="s">
        <v>2103</v>
      </c>
      <c r="AD1876" s="121" t="s">
        <v>2788</v>
      </c>
      <c r="AE1876" s="121" t="s">
        <v>3282</v>
      </c>
      <c r="AF1876" s="121"/>
      <c r="AG1876" s="121"/>
      <c r="AH1876" s="121"/>
      <c r="AI1876" s="551"/>
      <c r="AJ1876" s="551"/>
      <c r="AK1876" s="551"/>
      <c r="AL1876" s="551"/>
      <c r="AM1876" s="551"/>
      <c r="AN1876" s="551"/>
      <c r="AO1876" s="551"/>
      <c r="AP1876" s="551"/>
      <c r="AQ1876" s="551"/>
      <c r="AR1876" s="551"/>
      <c r="AS1876" s="551"/>
      <c r="AT1876" s="551"/>
      <c r="AU1876" s="551"/>
      <c r="AV1876" s="551"/>
      <c r="AW1876" s="551"/>
      <c r="AX1876" s="551"/>
    </row>
    <row r="1877">
      <c r="A1877" s="570" t="s">
        <v>7517</v>
      </c>
      <c r="B1877" s="570" t="s">
        <v>7522</v>
      </c>
      <c r="C1877" s="570" t="s">
        <v>1159</v>
      </c>
      <c r="D1877" s="570" t="s">
        <v>6768</v>
      </c>
      <c r="E1877" s="570" t="s">
        <v>203</v>
      </c>
      <c r="F1877" s="570">
        <v>76</v>
      </c>
      <c r="G1877" s="570">
        <v>64</v>
      </c>
      <c r="H1877" s="570">
        <v>304</v>
      </c>
      <c r="I1877" s="569"/>
      <c r="J1877" s="121"/>
      <c r="K1877" s="121"/>
      <c r="L1877" s="121"/>
      <c r="M1877" s="570"/>
      <c r="N1877" s="569"/>
      <c r="O1877" s="569"/>
      <c r="P1877" s="569"/>
      <c r="Q1877" s="121"/>
      <c r="R1877" s="121" t="s">
        <v>7523</v>
      </c>
      <c r="S1877" s="121" t="s">
        <v>2742</v>
      </c>
      <c r="T1877" s="121" t="s">
        <v>2766</v>
      </c>
      <c r="U1877" s="121">
        <v>0</v>
      </c>
      <c r="V1877" s="121" t="s">
        <v>2206</v>
      </c>
      <c r="W1877" s="121" t="s">
        <v>2969</v>
      </c>
      <c r="X1877" s="121">
        <v>0</v>
      </c>
      <c r="Y1877" s="121" t="s">
        <v>2465</v>
      </c>
      <c r="Z1877" s="121" t="s">
        <v>2768</v>
      </c>
      <c r="AA1877" s="121" t="s">
        <v>3092</v>
      </c>
      <c r="AB1877" s="121" t="s">
        <v>3653</v>
      </c>
      <c r="AC1877" s="121" t="s">
        <v>2103</v>
      </c>
      <c r="AD1877" s="121" t="s">
        <v>2788</v>
      </c>
      <c r="AE1877" s="121" t="s">
        <v>3243</v>
      </c>
      <c r="AF1877" s="121"/>
      <c r="AG1877" s="121"/>
      <c r="AH1877" s="121"/>
      <c r="AI1877" s="551"/>
      <c r="AJ1877" s="551"/>
      <c r="AK1877" s="551"/>
      <c r="AL1877" s="551"/>
      <c r="AM1877" s="551"/>
      <c r="AN1877" s="551"/>
      <c r="AO1877" s="551"/>
      <c r="AP1877" s="551"/>
      <c r="AQ1877" s="551"/>
      <c r="AR1877" s="551"/>
      <c r="AS1877" s="551"/>
      <c r="AT1877" s="551"/>
      <c r="AU1877" s="551"/>
      <c r="AV1877" s="551"/>
      <c r="AW1877" s="551"/>
      <c r="AX1877" s="551"/>
    </row>
    <row r="1878">
      <c r="A1878" s="570" t="s">
        <v>7524</v>
      </c>
      <c r="B1878" s="570" t="s">
        <v>7525</v>
      </c>
      <c r="C1878" s="570" t="s">
        <v>1159</v>
      </c>
      <c r="D1878" s="570" t="s">
        <v>6768</v>
      </c>
      <c r="E1878" s="570" t="s">
        <v>203</v>
      </c>
      <c r="F1878" s="570">
        <v>48</v>
      </c>
      <c r="G1878" s="570">
        <v>96</v>
      </c>
      <c r="H1878" s="570">
        <v>2048</v>
      </c>
      <c r="I1878" s="569"/>
      <c r="J1878" s="121"/>
      <c r="K1878" s="121"/>
      <c r="L1878" s="121"/>
      <c r="M1878" s="570"/>
      <c r="N1878" s="569"/>
      <c r="O1878" s="569"/>
      <c r="P1878" s="569"/>
      <c r="Q1878" s="121"/>
      <c r="R1878" s="121" t="s">
        <v>7525</v>
      </c>
      <c r="S1878" s="121" t="s">
        <v>2742</v>
      </c>
      <c r="T1878" s="121" t="s">
        <v>3186</v>
      </c>
      <c r="U1878" s="121">
        <v>0</v>
      </c>
      <c r="V1878" s="121" t="s">
        <v>3164</v>
      </c>
      <c r="W1878" s="121" t="s">
        <v>2950</v>
      </c>
      <c r="X1878" s="121" t="s">
        <v>2721</v>
      </c>
      <c r="Y1878" s="121" t="s">
        <v>2465</v>
      </c>
      <c r="Z1878" s="121" t="s">
        <v>3155</v>
      </c>
      <c r="AA1878" s="121" t="s">
        <v>3222</v>
      </c>
      <c r="AB1878" s="121" t="s">
        <v>3461</v>
      </c>
      <c r="AC1878" s="121" t="s">
        <v>2103</v>
      </c>
      <c r="AD1878" s="121" t="s">
        <v>3224</v>
      </c>
      <c r="AE1878" s="121" t="s">
        <v>3260</v>
      </c>
      <c r="AF1878" s="121"/>
      <c r="AG1878" s="121"/>
      <c r="AH1878" s="121"/>
      <c r="AI1878" s="551"/>
      <c r="AJ1878" s="551"/>
      <c r="AK1878" s="551"/>
      <c r="AL1878" s="551"/>
      <c r="AM1878" s="551"/>
      <c r="AN1878" s="551"/>
      <c r="AO1878" s="551"/>
      <c r="AP1878" s="551"/>
      <c r="AQ1878" s="551"/>
      <c r="AR1878" s="551"/>
      <c r="AS1878" s="551"/>
      <c r="AT1878" s="551"/>
      <c r="AU1878" s="551"/>
      <c r="AV1878" s="551"/>
      <c r="AW1878" s="551"/>
      <c r="AX1878" s="551"/>
    </row>
    <row r="1879">
      <c r="A1879" s="570" t="s">
        <v>7524</v>
      </c>
      <c r="B1879" s="570" t="s">
        <v>7526</v>
      </c>
      <c r="C1879" s="570" t="s">
        <v>1159</v>
      </c>
      <c r="D1879" s="570" t="s">
        <v>6768</v>
      </c>
      <c r="E1879" s="570" t="s">
        <v>203</v>
      </c>
      <c r="F1879" s="570">
        <v>48</v>
      </c>
      <c r="G1879" s="570">
        <v>96</v>
      </c>
      <c r="H1879" s="570">
        <v>2048</v>
      </c>
      <c r="I1879" s="569"/>
      <c r="J1879" s="121"/>
      <c r="K1879" s="121"/>
      <c r="L1879" s="121"/>
      <c r="M1879" s="570"/>
      <c r="N1879" s="569"/>
      <c r="O1879" s="569"/>
      <c r="P1879" s="569"/>
      <c r="Q1879" s="121"/>
      <c r="R1879" s="121" t="s">
        <v>7526</v>
      </c>
      <c r="S1879" s="121" t="s">
        <v>2742</v>
      </c>
      <c r="T1879" s="121" t="s">
        <v>4915</v>
      </c>
      <c r="U1879" s="121">
        <v>0</v>
      </c>
      <c r="V1879" s="121" t="s">
        <v>3164</v>
      </c>
      <c r="W1879" s="121" t="s">
        <v>2969</v>
      </c>
      <c r="X1879" s="121" t="s">
        <v>2721</v>
      </c>
      <c r="Y1879" s="121" t="s">
        <v>2465</v>
      </c>
      <c r="Z1879" s="121" t="s">
        <v>3155</v>
      </c>
      <c r="AA1879" s="121" t="s">
        <v>3092</v>
      </c>
      <c r="AB1879" s="121" t="s">
        <v>3859</v>
      </c>
      <c r="AC1879" s="121" t="s">
        <v>2103</v>
      </c>
      <c r="AD1879" s="121" t="s">
        <v>2747</v>
      </c>
      <c r="AE1879" s="121" t="s">
        <v>3174</v>
      </c>
      <c r="AF1879" s="121"/>
      <c r="AG1879" s="121"/>
      <c r="AH1879" s="121"/>
      <c r="AI1879" s="551"/>
      <c r="AJ1879" s="551"/>
      <c r="AK1879" s="551"/>
      <c r="AL1879" s="551"/>
      <c r="AM1879" s="551"/>
      <c r="AN1879" s="551"/>
      <c r="AO1879" s="551"/>
      <c r="AP1879" s="551"/>
      <c r="AQ1879" s="551"/>
      <c r="AR1879" s="551"/>
      <c r="AS1879" s="551"/>
      <c r="AT1879" s="551"/>
      <c r="AU1879" s="551"/>
      <c r="AV1879" s="551"/>
      <c r="AW1879" s="551"/>
      <c r="AX1879" s="551"/>
    </row>
    <row r="1880">
      <c r="A1880" s="570" t="s">
        <v>7524</v>
      </c>
      <c r="B1880" s="570" t="s">
        <v>7527</v>
      </c>
      <c r="C1880" s="570" t="s">
        <v>1159</v>
      </c>
      <c r="D1880" s="570" t="s">
        <v>6768</v>
      </c>
      <c r="E1880" s="570" t="s">
        <v>203</v>
      </c>
      <c r="F1880" s="570">
        <v>48</v>
      </c>
      <c r="G1880" s="570">
        <v>96</v>
      </c>
      <c r="H1880" s="570">
        <v>2048</v>
      </c>
      <c r="I1880" s="569"/>
      <c r="J1880" s="121"/>
      <c r="K1880" s="121"/>
      <c r="L1880" s="121"/>
      <c r="M1880" s="570"/>
      <c r="N1880" s="569"/>
      <c r="O1880" s="569"/>
      <c r="P1880" s="569"/>
      <c r="Q1880" s="121"/>
      <c r="R1880" s="121" t="s">
        <v>7527</v>
      </c>
      <c r="S1880" s="121" t="s">
        <v>2742</v>
      </c>
      <c r="T1880" s="121" t="s">
        <v>4915</v>
      </c>
      <c r="U1880" s="121">
        <v>0</v>
      </c>
      <c r="V1880" s="121" t="s">
        <v>3164</v>
      </c>
      <c r="W1880" s="121" t="s">
        <v>2949</v>
      </c>
      <c r="X1880" s="121" t="s">
        <v>2721</v>
      </c>
      <c r="Y1880" s="121" t="s">
        <v>2465</v>
      </c>
      <c r="Z1880" s="121" t="s">
        <v>2744</v>
      </c>
      <c r="AA1880" s="121" t="s">
        <v>2751</v>
      </c>
      <c r="AB1880" s="121" t="s">
        <v>7260</v>
      </c>
      <c r="AC1880" s="121" t="s">
        <v>2103</v>
      </c>
      <c r="AD1880" s="121" t="s">
        <v>2747</v>
      </c>
      <c r="AE1880" s="121" t="s">
        <v>3049</v>
      </c>
      <c r="AF1880" s="121"/>
      <c r="AG1880" s="121"/>
      <c r="AH1880" s="121"/>
      <c r="AI1880" s="551"/>
      <c r="AJ1880" s="551"/>
      <c r="AK1880" s="551"/>
      <c r="AL1880" s="551"/>
      <c r="AM1880" s="551"/>
      <c r="AN1880" s="551"/>
      <c r="AO1880" s="551"/>
      <c r="AP1880" s="551"/>
      <c r="AQ1880" s="551"/>
      <c r="AR1880" s="551"/>
      <c r="AS1880" s="551"/>
      <c r="AT1880" s="551"/>
      <c r="AU1880" s="551"/>
      <c r="AV1880" s="551"/>
      <c r="AW1880" s="551"/>
      <c r="AX1880" s="551"/>
    </row>
    <row r="1881">
      <c r="A1881" s="570" t="s">
        <v>7524</v>
      </c>
      <c r="B1881" s="570" t="s">
        <v>7528</v>
      </c>
      <c r="C1881" s="570" t="s">
        <v>1159</v>
      </c>
      <c r="D1881" s="570" t="s">
        <v>6768</v>
      </c>
      <c r="E1881" s="570" t="s">
        <v>203</v>
      </c>
      <c r="F1881" s="570">
        <v>48</v>
      </c>
      <c r="G1881" s="570">
        <v>96</v>
      </c>
      <c r="H1881" s="570">
        <v>2048</v>
      </c>
      <c r="I1881" s="569"/>
      <c r="J1881" s="121"/>
      <c r="K1881" s="121"/>
      <c r="L1881" s="121"/>
      <c r="M1881" s="570"/>
      <c r="N1881" s="569"/>
      <c r="O1881" s="569"/>
      <c r="P1881" s="569"/>
      <c r="Q1881" s="121"/>
      <c r="R1881" s="121" t="s">
        <v>7528</v>
      </c>
      <c r="S1881" s="121" t="s">
        <v>2742</v>
      </c>
      <c r="T1881" s="121" t="s">
        <v>4915</v>
      </c>
      <c r="U1881" s="121">
        <v>0</v>
      </c>
      <c r="V1881" s="121" t="s">
        <v>3164</v>
      </c>
      <c r="W1881" s="121" t="s">
        <v>3071</v>
      </c>
      <c r="X1881" s="121" t="s">
        <v>2721</v>
      </c>
      <c r="Y1881" s="121" t="s">
        <v>2465</v>
      </c>
      <c r="Z1881" s="121" t="s">
        <v>3155</v>
      </c>
      <c r="AA1881" s="121" t="s">
        <v>3092</v>
      </c>
      <c r="AB1881" s="121" t="s">
        <v>6419</v>
      </c>
      <c r="AC1881" s="121" t="s">
        <v>2103</v>
      </c>
      <c r="AD1881" s="121" t="s">
        <v>2747</v>
      </c>
      <c r="AE1881" s="121" t="s">
        <v>3569</v>
      </c>
      <c r="AF1881" s="121"/>
      <c r="AG1881" s="121"/>
      <c r="AH1881" s="121"/>
      <c r="AI1881" s="551"/>
      <c r="AJ1881" s="551"/>
      <c r="AK1881" s="551"/>
      <c r="AL1881" s="551"/>
      <c r="AM1881" s="551"/>
      <c r="AN1881" s="551"/>
      <c r="AO1881" s="551"/>
      <c r="AP1881" s="551"/>
      <c r="AQ1881" s="551"/>
      <c r="AR1881" s="551"/>
      <c r="AS1881" s="551"/>
      <c r="AT1881" s="551"/>
      <c r="AU1881" s="551"/>
      <c r="AV1881" s="551"/>
      <c r="AW1881" s="551"/>
      <c r="AX1881" s="551"/>
    </row>
    <row r="1882">
      <c r="A1882" s="570" t="s">
        <v>7524</v>
      </c>
      <c r="B1882" s="570" t="s">
        <v>7529</v>
      </c>
      <c r="C1882" s="570" t="s">
        <v>1159</v>
      </c>
      <c r="D1882" s="570" t="s">
        <v>6768</v>
      </c>
      <c r="E1882" s="570" t="s">
        <v>203</v>
      </c>
      <c r="F1882" s="570">
        <v>48</v>
      </c>
      <c r="G1882" s="570">
        <v>96</v>
      </c>
      <c r="H1882" s="570">
        <v>2048</v>
      </c>
      <c r="I1882" s="569"/>
      <c r="J1882" s="121"/>
      <c r="K1882" s="121"/>
      <c r="L1882" s="121"/>
      <c r="M1882" s="570"/>
      <c r="N1882" s="569"/>
      <c r="O1882" s="569"/>
      <c r="P1882" s="569"/>
      <c r="Q1882" s="121"/>
      <c r="R1882" s="121" t="s">
        <v>7529</v>
      </c>
      <c r="S1882" s="121" t="s">
        <v>2742</v>
      </c>
      <c r="T1882" s="121" t="s">
        <v>3311</v>
      </c>
      <c r="U1882" s="121">
        <v>0</v>
      </c>
      <c r="V1882" s="121" t="s">
        <v>3794</v>
      </c>
      <c r="W1882" s="121" t="s">
        <v>2969</v>
      </c>
      <c r="X1882" s="121">
        <v>0</v>
      </c>
      <c r="Y1882" s="121" t="s">
        <v>2465</v>
      </c>
      <c r="Z1882" s="121" t="s">
        <v>3155</v>
      </c>
      <c r="AA1882" s="121" t="s">
        <v>3169</v>
      </c>
      <c r="AB1882" s="121" t="s">
        <v>3855</v>
      </c>
      <c r="AC1882" s="121" t="s">
        <v>2103</v>
      </c>
      <c r="AD1882" s="121" t="s">
        <v>2747</v>
      </c>
      <c r="AE1882" s="121" t="s">
        <v>3452</v>
      </c>
      <c r="AF1882" s="121"/>
      <c r="AG1882" s="121"/>
      <c r="AH1882" s="121"/>
      <c r="AI1882" s="551"/>
      <c r="AJ1882" s="551"/>
      <c r="AK1882" s="551"/>
      <c r="AL1882" s="551"/>
      <c r="AM1882" s="551"/>
      <c r="AN1882" s="551"/>
      <c r="AO1882" s="551"/>
      <c r="AP1882" s="551"/>
      <c r="AQ1882" s="551"/>
      <c r="AR1882" s="551"/>
      <c r="AS1882" s="551"/>
      <c r="AT1882" s="551"/>
      <c r="AU1882" s="551"/>
      <c r="AV1882" s="551"/>
      <c r="AW1882" s="551"/>
      <c r="AX1882" s="551"/>
    </row>
    <row r="1883">
      <c r="A1883" s="570" t="s">
        <v>7524</v>
      </c>
      <c r="B1883" s="570" t="s">
        <v>7530</v>
      </c>
      <c r="C1883" s="570" t="s">
        <v>1159</v>
      </c>
      <c r="D1883" s="570" t="s">
        <v>6768</v>
      </c>
      <c r="E1883" s="570" t="s">
        <v>203</v>
      </c>
      <c r="F1883" s="570">
        <v>48</v>
      </c>
      <c r="G1883" s="570">
        <v>96</v>
      </c>
      <c r="H1883" s="570">
        <v>2048</v>
      </c>
      <c r="I1883" s="569"/>
      <c r="J1883" s="121"/>
      <c r="K1883" s="121"/>
      <c r="L1883" s="121"/>
      <c r="M1883" s="570"/>
      <c r="N1883" s="569"/>
      <c r="O1883" s="569"/>
      <c r="P1883" s="569"/>
      <c r="Q1883" s="121"/>
      <c r="R1883" s="121" t="s">
        <v>7530</v>
      </c>
      <c r="S1883" s="121" t="s">
        <v>2742</v>
      </c>
      <c r="T1883" s="121" t="s">
        <v>3311</v>
      </c>
      <c r="U1883" s="121">
        <v>0</v>
      </c>
      <c r="V1883" s="121" t="s">
        <v>3794</v>
      </c>
      <c r="W1883" s="121" t="s">
        <v>2949</v>
      </c>
      <c r="X1883" s="121">
        <v>0</v>
      </c>
      <c r="Y1883" s="121" t="s">
        <v>2465</v>
      </c>
      <c r="Z1883" s="121" t="s">
        <v>2744</v>
      </c>
      <c r="AA1883" s="121" t="s">
        <v>2745</v>
      </c>
      <c r="AB1883" s="121" t="s">
        <v>5469</v>
      </c>
      <c r="AC1883" s="121" t="s">
        <v>2103</v>
      </c>
      <c r="AD1883" s="121" t="s">
        <v>2747</v>
      </c>
      <c r="AE1883" s="121" t="s">
        <v>4088</v>
      </c>
      <c r="AF1883" s="121"/>
      <c r="AG1883" s="121"/>
      <c r="AH1883" s="121"/>
      <c r="AI1883" s="551"/>
      <c r="AJ1883" s="551"/>
      <c r="AK1883" s="551"/>
      <c r="AL1883" s="551"/>
      <c r="AM1883" s="551"/>
      <c r="AN1883" s="551"/>
      <c r="AO1883" s="551"/>
      <c r="AP1883" s="551"/>
      <c r="AQ1883" s="551"/>
      <c r="AR1883" s="551"/>
      <c r="AS1883" s="551"/>
      <c r="AT1883" s="551"/>
      <c r="AU1883" s="551"/>
      <c r="AV1883" s="551"/>
      <c r="AW1883" s="551"/>
      <c r="AX1883" s="551"/>
    </row>
    <row r="1884">
      <c r="A1884" s="570" t="s">
        <v>7531</v>
      </c>
      <c r="B1884" s="570" t="s">
        <v>7532</v>
      </c>
      <c r="C1884" s="570" t="s">
        <v>1159</v>
      </c>
      <c r="D1884" s="570" t="s">
        <v>6768</v>
      </c>
      <c r="E1884" s="570" t="s">
        <v>203</v>
      </c>
      <c r="F1884" s="570">
        <v>116</v>
      </c>
      <c r="G1884" s="570">
        <v>184</v>
      </c>
      <c r="H1884" s="570">
        <v>3706</v>
      </c>
      <c r="I1884" s="569"/>
      <c r="J1884" s="121"/>
      <c r="K1884" s="121"/>
      <c r="L1884" s="121"/>
      <c r="M1884" s="570"/>
      <c r="N1884" s="569"/>
      <c r="O1884" s="569"/>
      <c r="P1884" s="569"/>
      <c r="Q1884" s="121"/>
      <c r="R1884" s="121" t="s">
        <v>7533</v>
      </c>
      <c r="S1884" s="121" t="s">
        <v>2716</v>
      </c>
      <c r="T1884" s="121" t="s">
        <v>7534</v>
      </c>
      <c r="U1884" s="121">
        <v>0</v>
      </c>
      <c r="V1884" s="121" t="s">
        <v>3794</v>
      </c>
      <c r="W1884" s="121" t="s">
        <v>2278</v>
      </c>
      <c r="X1884" s="121" t="s">
        <v>2721</v>
      </c>
      <c r="Y1884" s="121" t="s">
        <v>2465</v>
      </c>
      <c r="Z1884" s="121" t="s">
        <v>3155</v>
      </c>
      <c r="AA1884" s="121" t="s">
        <v>3156</v>
      </c>
      <c r="AB1884" s="121" t="s">
        <v>7535</v>
      </c>
      <c r="AC1884" s="121" t="s">
        <v>3158</v>
      </c>
      <c r="AD1884" s="121" t="s">
        <v>3159</v>
      </c>
      <c r="AE1884" s="121" t="s">
        <v>7536</v>
      </c>
      <c r="AF1884" s="121"/>
      <c r="AG1884" s="121"/>
      <c r="AH1884" s="121"/>
      <c r="AI1884" s="551"/>
      <c r="AJ1884" s="551"/>
      <c r="AK1884" s="551"/>
      <c r="AL1884" s="551"/>
      <c r="AM1884" s="551"/>
      <c r="AN1884" s="551"/>
      <c r="AO1884" s="551"/>
      <c r="AP1884" s="551"/>
      <c r="AQ1884" s="551"/>
      <c r="AR1884" s="551"/>
      <c r="AS1884" s="551"/>
      <c r="AT1884" s="551"/>
      <c r="AU1884" s="551"/>
      <c r="AV1884" s="551"/>
      <c r="AW1884" s="551"/>
      <c r="AX1884" s="551"/>
    </row>
    <row r="1885">
      <c r="A1885" s="570" t="s">
        <v>7531</v>
      </c>
      <c r="B1885" s="570" t="s">
        <v>7537</v>
      </c>
      <c r="C1885" s="570" t="s">
        <v>1159</v>
      </c>
      <c r="D1885" s="570" t="s">
        <v>6768</v>
      </c>
      <c r="E1885" s="570" t="s">
        <v>203</v>
      </c>
      <c r="F1885" s="570">
        <v>116</v>
      </c>
      <c r="G1885" s="570">
        <v>184</v>
      </c>
      <c r="H1885" s="570">
        <v>3706</v>
      </c>
      <c r="I1885" s="569"/>
      <c r="J1885" s="121"/>
      <c r="K1885" s="121"/>
      <c r="L1885" s="121"/>
      <c r="M1885" s="570"/>
      <c r="N1885" s="569"/>
      <c r="O1885" s="569"/>
      <c r="P1885" s="569"/>
      <c r="Q1885" s="121"/>
      <c r="R1885" s="121" t="s">
        <v>7538</v>
      </c>
      <c r="S1885" s="121" t="s">
        <v>2716</v>
      </c>
      <c r="T1885" s="121" t="s">
        <v>7534</v>
      </c>
      <c r="U1885" s="121">
        <v>0</v>
      </c>
      <c r="V1885" s="121" t="s">
        <v>3794</v>
      </c>
      <c r="W1885" s="121" t="s">
        <v>2278</v>
      </c>
      <c r="X1885" s="121" t="s">
        <v>2721</v>
      </c>
      <c r="Y1885" s="121" t="s">
        <v>2465</v>
      </c>
      <c r="Z1885" s="121" t="s">
        <v>3155</v>
      </c>
      <c r="AA1885" s="121" t="s">
        <v>3156</v>
      </c>
      <c r="AB1885" s="121" t="s">
        <v>7539</v>
      </c>
      <c r="AC1885" s="121" t="s">
        <v>3158</v>
      </c>
      <c r="AD1885" s="121" t="s">
        <v>3159</v>
      </c>
      <c r="AE1885" s="121" t="s">
        <v>7536</v>
      </c>
      <c r="AF1885" s="121"/>
      <c r="AG1885" s="121"/>
      <c r="AH1885" s="121"/>
      <c r="AI1885" s="551"/>
      <c r="AJ1885" s="551"/>
      <c r="AK1885" s="551"/>
      <c r="AL1885" s="551"/>
      <c r="AM1885" s="551"/>
      <c r="AN1885" s="551"/>
      <c r="AO1885" s="551"/>
      <c r="AP1885" s="551"/>
      <c r="AQ1885" s="551"/>
      <c r="AR1885" s="551"/>
      <c r="AS1885" s="551"/>
      <c r="AT1885" s="551"/>
      <c r="AU1885" s="551"/>
      <c r="AV1885" s="551"/>
      <c r="AW1885" s="551"/>
      <c r="AX1885" s="551"/>
    </row>
    <row r="1886">
      <c r="A1886" s="570" t="s">
        <v>7531</v>
      </c>
      <c r="B1886" s="570" t="s">
        <v>7540</v>
      </c>
      <c r="C1886" s="570" t="s">
        <v>1159</v>
      </c>
      <c r="D1886" s="570" t="s">
        <v>6768</v>
      </c>
      <c r="E1886" s="570" t="s">
        <v>203</v>
      </c>
      <c r="F1886" s="570">
        <v>116</v>
      </c>
      <c r="G1886" s="570">
        <v>184</v>
      </c>
      <c r="H1886" s="570">
        <v>3706</v>
      </c>
      <c r="I1886" s="569"/>
      <c r="J1886" s="121"/>
      <c r="K1886" s="121"/>
      <c r="L1886" s="121"/>
      <c r="M1886" s="570"/>
      <c r="N1886" s="569"/>
      <c r="O1886" s="569"/>
      <c r="P1886" s="569"/>
      <c r="Q1886" s="121"/>
      <c r="R1886" s="121" t="s">
        <v>7541</v>
      </c>
      <c r="S1886" s="121" t="s">
        <v>2716</v>
      </c>
      <c r="T1886" s="121" t="s">
        <v>7534</v>
      </c>
      <c r="U1886" s="121">
        <v>0</v>
      </c>
      <c r="V1886" s="121" t="s">
        <v>3794</v>
      </c>
      <c r="W1886" s="121" t="s">
        <v>2278</v>
      </c>
      <c r="X1886" s="121" t="s">
        <v>2721</v>
      </c>
      <c r="Y1886" s="121" t="s">
        <v>2465</v>
      </c>
      <c r="Z1886" s="121" t="s">
        <v>3155</v>
      </c>
      <c r="AA1886" s="121" t="s">
        <v>3156</v>
      </c>
      <c r="AB1886" s="121" t="s">
        <v>7542</v>
      </c>
      <c r="AC1886" s="121" t="s">
        <v>3158</v>
      </c>
      <c r="AD1886" s="121" t="s">
        <v>3159</v>
      </c>
      <c r="AE1886" s="121" t="s">
        <v>7536</v>
      </c>
      <c r="AF1886" s="121"/>
      <c r="AG1886" s="121"/>
      <c r="AH1886" s="121"/>
      <c r="AI1886" s="551"/>
      <c r="AJ1886" s="551"/>
      <c r="AK1886" s="551"/>
      <c r="AL1886" s="551"/>
      <c r="AM1886" s="551"/>
      <c r="AN1886" s="551"/>
      <c r="AO1886" s="551"/>
      <c r="AP1886" s="551"/>
      <c r="AQ1886" s="551"/>
      <c r="AR1886" s="551"/>
      <c r="AS1886" s="551"/>
      <c r="AT1886" s="551"/>
      <c r="AU1886" s="551"/>
      <c r="AV1886" s="551"/>
      <c r="AW1886" s="551"/>
      <c r="AX1886" s="551"/>
    </row>
    <row r="1887">
      <c r="A1887" s="570" t="s">
        <v>7531</v>
      </c>
      <c r="B1887" s="570" t="s">
        <v>7543</v>
      </c>
      <c r="C1887" s="570" t="s">
        <v>1159</v>
      </c>
      <c r="D1887" s="570" t="s">
        <v>6768</v>
      </c>
      <c r="E1887" s="570" t="s">
        <v>203</v>
      </c>
      <c r="F1887" s="570">
        <v>116</v>
      </c>
      <c r="G1887" s="570">
        <v>184</v>
      </c>
      <c r="H1887" s="570">
        <v>3706</v>
      </c>
      <c r="I1887" s="569"/>
      <c r="J1887" s="121"/>
      <c r="K1887" s="121"/>
      <c r="L1887" s="121"/>
      <c r="M1887" s="570"/>
      <c r="N1887" s="569"/>
      <c r="O1887" s="569"/>
      <c r="P1887" s="569"/>
      <c r="Q1887" s="121"/>
      <c r="R1887" s="121" t="s">
        <v>7544</v>
      </c>
      <c r="S1887" s="121" t="s">
        <v>2716</v>
      </c>
      <c r="T1887" s="121" t="s">
        <v>7534</v>
      </c>
      <c r="U1887" s="121">
        <v>0</v>
      </c>
      <c r="V1887" s="121" t="s">
        <v>3794</v>
      </c>
      <c r="W1887" s="121" t="s">
        <v>2278</v>
      </c>
      <c r="X1887" s="121" t="s">
        <v>2721</v>
      </c>
      <c r="Y1887" s="121" t="s">
        <v>2465</v>
      </c>
      <c r="Z1887" s="121" t="s">
        <v>3155</v>
      </c>
      <c r="AA1887" s="121" t="s">
        <v>3156</v>
      </c>
      <c r="AB1887" s="121" t="s">
        <v>7545</v>
      </c>
      <c r="AC1887" s="121" t="s">
        <v>3158</v>
      </c>
      <c r="AD1887" s="121" t="s">
        <v>3159</v>
      </c>
      <c r="AE1887" s="121" t="s">
        <v>7536</v>
      </c>
      <c r="AF1887" s="121"/>
      <c r="AG1887" s="121"/>
      <c r="AH1887" s="121"/>
      <c r="AI1887" s="551"/>
      <c r="AJ1887" s="551"/>
      <c r="AK1887" s="551"/>
      <c r="AL1887" s="551"/>
      <c r="AM1887" s="551"/>
      <c r="AN1887" s="551"/>
      <c r="AO1887" s="551"/>
      <c r="AP1887" s="551"/>
      <c r="AQ1887" s="551"/>
      <c r="AR1887" s="551"/>
      <c r="AS1887" s="551"/>
      <c r="AT1887" s="551"/>
      <c r="AU1887" s="551"/>
      <c r="AV1887" s="551"/>
      <c r="AW1887" s="551"/>
      <c r="AX1887" s="551"/>
    </row>
    <row r="1888">
      <c r="A1888" s="570" t="s">
        <v>7531</v>
      </c>
      <c r="B1888" s="570" t="s">
        <v>7546</v>
      </c>
      <c r="C1888" s="570" t="s">
        <v>1159</v>
      </c>
      <c r="D1888" s="570" t="s">
        <v>6768</v>
      </c>
      <c r="E1888" s="570" t="s">
        <v>203</v>
      </c>
      <c r="F1888" s="570">
        <v>116</v>
      </c>
      <c r="G1888" s="570">
        <v>184</v>
      </c>
      <c r="H1888" s="570">
        <v>3706</v>
      </c>
      <c r="I1888" s="569"/>
      <c r="J1888" s="121"/>
      <c r="K1888" s="121"/>
      <c r="L1888" s="121"/>
      <c r="M1888" s="570"/>
      <c r="N1888" s="569"/>
      <c r="O1888" s="569"/>
      <c r="P1888" s="569"/>
      <c r="Q1888" s="121"/>
      <c r="R1888" s="121" t="s">
        <v>7547</v>
      </c>
      <c r="S1888" s="121" t="s">
        <v>2716</v>
      </c>
      <c r="T1888" s="121" t="s">
        <v>7534</v>
      </c>
      <c r="U1888" s="121">
        <v>0</v>
      </c>
      <c r="V1888" s="121" t="s">
        <v>3794</v>
      </c>
      <c r="W1888" s="121" t="s">
        <v>2278</v>
      </c>
      <c r="X1888" s="121" t="s">
        <v>2721</v>
      </c>
      <c r="Y1888" s="121" t="s">
        <v>2465</v>
      </c>
      <c r="Z1888" s="121" t="s">
        <v>3155</v>
      </c>
      <c r="AA1888" s="121" t="s">
        <v>3156</v>
      </c>
      <c r="AB1888" s="121" t="s">
        <v>7548</v>
      </c>
      <c r="AC1888" s="121" t="s">
        <v>3158</v>
      </c>
      <c r="AD1888" s="121" t="s">
        <v>3159</v>
      </c>
      <c r="AE1888" s="121" t="s">
        <v>7536</v>
      </c>
      <c r="AF1888" s="121"/>
      <c r="AG1888" s="121"/>
      <c r="AH1888" s="121"/>
      <c r="AI1888" s="551"/>
      <c r="AJ1888" s="551"/>
      <c r="AK1888" s="551"/>
      <c r="AL1888" s="551"/>
      <c r="AM1888" s="551"/>
      <c r="AN1888" s="551"/>
      <c r="AO1888" s="551"/>
      <c r="AP1888" s="551"/>
      <c r="AQ1888" s="551"/>
      <c r="AR1888" s="551"/>
      <c r="AS1888" s="551"/>
      <c r="AT1888" s="551"/>
      <c r="AU1888" s="551"/>
      <c r="AV1888" s="551"/>
      <c r="AW1888" s="551"/>
      <c r="AX1888" s="551"/>
    </row>
    <row r="1889">
      <c r="A1889" s="570" t="s">
        <v>7531</v>
      </c>
      <c r="B1889" s="570" t="s">
        <v>7549</v>
      </c>
      <c r="C1889" s="570" t="s">
        <v>1159</v>
      </c>
      <c r="D1889" s="570" t="s">
        <v>6768</v>
      </c>
      <c r="E1889" s="570" t="s">
        <v>203</v>
      </c>
      <c r="F1889" s="570">
        <v>116</v>
      </c>
      <c r="G1889" s="570">
        <v>184</v>
      </c>
      <c r="H1889" s="570">
        <v>3706</v>
      </c>
      <c r="I1889" s="569"/>
      <c r="J1889" s="121"/>
      <c r="K1889" s="121"/>
      <c r="L1889" s="121"/>
      <c r="M1889" s="570"/>
      <c r="N1889" s="569"/>
      <c r="O1889" s="569"/>
      <c r="P1889" s="569"/>
      <c r="Q1889" s="121"/>
      <c r="R1889" s="121" t="s">
        <v>7550</v>
      </c>
      <c r="S1889" s="121" t="s">
        <v>2716</v>
      </c>
      <c r="T1889" s="121" t="s">
        <v>7534</v>
      </c>
      <c r="U1889" s="121">
        <v>0</v>
      </c>
      <c r="V1889" s="121" t="s">
        <v>3794</v>
      </c>
      <c r="W1889" s="121" t="s">
        <v>2278</v>
      </c>
      <c r="X1889" s="121" t="s">
        <v>2721</v>
      </c>
      <c r="Y1889" s="121" t="s">
        <v>2465</v>
      </c>
      <c r="Z1889" s="121" t="s">
        <v>3155</v>
      </c>
      <c r="AA1889" s="121" t="s">
        <v>3156</v>
      </c>
      <c r="AB1889" s="121" t="s">
        <v>7551</v>
      </c>
      <c r="AC1889" s="121" t="s">
        <v>3158</v>
      </c>
      <c r="AD1889" s="121" t="s">
        <v>3159</v>
      </c>
      <c r="AE1889" s="121" t="s">
        <v>7536</v>
      </c>
      <c r="AF1889" s="121"/>
      <c r="AG1889" s="121"/>
      <c r="AH1889" s="121"/>
      <c r="AI1889" s="551"/>
      <c r="AJ1889" s="551"/>
      <c r="AK1889" s="551"/>
      <c r="AL1889" s="551"/>
      <c r="AM1889" s="551"/>
      <c r="AN1889" s="551"/>
      <c r="AO1889" s="551"/>
      <c r="AP1889" s="551"/>
      <c r="AQ1889" s="551"/>
      <c r="AR1889" s="551"/>
      <c r="AS1889" s="551"/>
      <c r="AT1889" s="551"/>
      <c r="AU1889" s="551"/>
      <c r="AV1889" s="551"/>
      <c r="AW1889" s="551"/>
      <c r="AX1889" s="551"/>
    </row>
    <row r="1890">
      <c r="A1890" s="570" t="s">
        <v>7531</v>
      </c>
      <c r="B1890" s="570" t="s">
        <v>7552</v>
      </c>
      <c r="C1890" s="570" t="s">
        <v>1159</v>
      </c>
      <c r="D1890" s="570" t="s">
        <v>6768</v>
      </c>
      <c r="E1890" s="570" t="s">
        <v>203</v>
      </c>
      <c r="F1890" s="570">
        <v>116</v>
      </c>
      <c r="G1890" s="570">
        <v>184</v>
      </c>
      <c r="H1890" s="570">
        <v>3706</v>
      </c>
      <c r="I1890" s="569"/>
      <c r="J1890" s="121"/>
      <c r="K1890" s="121"/>
      <c r="L1890" s="121"/>
      <c r="M1890" s="570"/>
      <c r="N1890" s="569"/>
      <c r="O1890" s="569"/>
      <c r="P1890" s="569"/>
      <c r="Q1890" s="121"/>
      <c r="R1890" s="121" t="s">
        <v>7553</v>
      </c>
      <c r="S1890" s="121" t="s">
        <v>2716</v>
      </c>
      <c r="T1890" s="121" t="s">
        <v>7534</v>
      </c>
      <c r="U1890" s="121">
        <v>0</v>
      </c>
      <c r="V1890" s="121" t="s">
        <v>2206</v>
      </c>
      <c r="W1890" s="121" t="s">
        <v>2278</v>
      </c>
      <c r="X1890" s="121" t="s">
        <v>2721</v>
      </c>
      <c r="Y1890" s="121" t="s">
        <v>2465</v>
      </c>
      <c r="Z1890" s="121" t="s">
        <v>3155</v>
      </c>
      <c r="AA1890" s="121" t="s">
        <v>3156</v>
      </c>
      <c r="AB1890" s="121" t="s">
        <v>7554</v>
      </c>
      <c r="AC1890" s="121" t="s">
        <v>3158</v>
      </c>
      <c r="AD1890" s="121" t="s">
        <v>3159</v>
      </c>
      <c r="AE1890" s="121" t="s">
        <v>7536</v>
      </c>
      <c r="AF1890" s="121"/>
      <c r="AG1890" s="121"/>
      <c r="AH1890" s="121"/>
      <c r="AI1890" s="551"/>
      <c r="AJ1890" s="551"/>
      <c r="AK1890" s="551"/>
      <c r="AL1890" s="551"/>
      <c r="AM1890" s="551"/>
      <c r="AN1890" s="551"/>
      <c r="AO1890" s="551"/>
      <c r="AP1890" s="551"/>
      <c r="AQ1890" s="551"/>
      <c r="AR1890" s="551"/>
      <c r="AS1890" s="551"/>
      <c r="AT1890" s="551"/>
      <c r="AU1890" s="551"/>
      <c r="AV1890" s="551"/>
      <c r="AW1890" s="551"/>
      <c r="AX1890" s="551"/>
    </row>
    <row r="1891">
      <c r="A1891" s="570" t="s">
        <v>7531</v>
      </c>
      <c r="B1891" s="570" t="s">
        <v>7555</v>
      </c>
      <c r="C1891" s="570" t="s">
        <v>1159</v>
      </c>
      <c r="D1891" s="570" t="s">
        <v>6768</v>
      </c>
      <c r="E1891" s="570" t="s">
        <v>203</v>
      </c>
      <c r="F1891" s="570">
        <v>116</v>
      </c>
      <c r="G1891" s="570">
        <v>184</v>
      </c>
      <c r="H1891" s="570">
        <v>3706</v>
      </c>
      <c r="I1891" s="569"/>
      <c r="J1891" s="121"/>
      <c r="K1891" s="121"/>
      <c r="L1891" s="121"/>
      <c r="M1891" s="570"/>
      <c r="N1891" s="569"/>
      <c r="O1891" s="569"/>
      <c r="P1891" s="569"/>
      <c r="Q1891" s="121"/>
      <c r="R1891" s="121" t="s">
        <v>7556</v>
      </c>
      <c r="S1891" s="121" t="s">
        <v>2716</v>
      </c>
      <c r="T1891" s="121" t="s">
        <v>7534</v>
      </c>
      <c r="U1891" s="121">
        <v>0</v>
      </c>
      <c r="V1891" s="121" t="s">
        <v>3794</v>
      </c>
      <c r="W1891" s="121" t="s">
        <v>2278</v>
      </c>
      <c r="X1891" s="121" t="s">
        <v>2721</v>
      </c>
      <c r="Y1891" s="121" t="s">
        <v>2465</v>
      </c>
      <c r="Z1891" s="121" t="s">
        <v>3155</v>
      </c>
      <c r="AA1891" s="121" t="s">
        <v>3156</v>
      </c>
      <c r="AB1891" s="121" t="s">
        <v>7557</v>
      </c>
      <c r="AC1891" s="121" t="s">
        <v>3158</v>
      </c>
      <c r="AD1891" s="121" t="s">
        <v>3159</v>
      </c>
      <c r="AE1891" s="121" t="s">
        <v>7558</v>
      </c>
      <c r="AF1891" s="121"/>
      <c r="AG1891" s="121"/>
      <c r="AH1891" s="121"/>
      <c r="AI1891" s="551"/>
      <c r="AJ1891" s="551"/>
      <c r="AK1891" s="551"/>
      <c r="AL1891" s="551"/>
      <c r="AM1891" s="551"/>
      <c r="AN1891" s="551"/>
      <c r="AO1891" s="551"/>
      <c r="AP1891" s="551"/>
      <c r="AQ1891" s="551"/>
      <c r="AR1891" s="551"/>
      <c r="AS1891" s="551"/>
      <c r="AT1891" s="551"/>
      <c r="AU1891" s="551"/>
      <c r="AV1891" s="551"/>
      <c r="AW1891" s="551"/>
      <c r="AX1891" s="551"/>
    </row>
    <row r="1892">
      <c r="A1892" s="570" t="s">
        <v>7531</v>
      </c>
      <c r="B1892" s="570" t="s">
        <v>7559</v>
      </c>
      <c r="C1892" s="570" t="s">
        <v>1159</v>
      </c>
      <c r="D1892" s="570" t="s">
        <v>6768</v>
      </c>
      <c r="E1892" s="570" t="s">
        <v>203</v>
      </c>
      <c r="F1892" s="570">
        <v>116</v>
      </c>
      <c r="G1892" s="570">
        <v>184</v>
      </c>
      <c r="H1892" s="570">
        <v>3706</v>
      </c>
      <c r="I1892" s="569"/>
      <c r="J1892" s="121"/>
      <c r="K1892" s="121"/>
      <c r="L1892" s="121"/>
      <c r="M1892" s="570"/>
      <c r="N1892" s="569"/>
      <c r="O1892" s="569"/>
      <c r="P1892" s="569"/>
      <c r="Q1892" s="121"/>
      <c r="R1892" s="121" t="s">
        <v>7559</v>
      </c>
      <c r="S1892" s="121" t="s">
        <v>2742</v>
      </c>
      <c r="T1892" s="121" t="s">
        <v>3251</v>
      </c>
      <c r="U1892" s="121">
        <v>0</v>
      </c>
      <c r="V1892" s="121" t="s">
        <v>6791</v>
      </c>
      <c r="W1892" s="121" t="s">
        <v>2969</v>
      </c>
      <c r="X1892" s="121">
        <v>0</v>
      </c>
      <c r="Y1892" s="121" t="s">
        <v>2465</v>
      </c>
      <c r="Z1892" s="121" t="s">
        <v>2744</v>
      </c>
      <c r="AA1892" s="121" t="s">
        <v>2751</v>
      </c>
      <c r="AB1892" s="121" t="s">
        <v>7560</v>
      </c>
      <c r="AC1892" s="121" t="s">
        <v>2103</v>
      </c>
      <c r="AD1892" s="121" t="s">
        <v>2747</v>
      </c>
      <c r="AE1892" s="121" t="s">
        <v>5239</v>
      </c>
      <c r="AF1892" s="121"/>
      <c r="AG1892" s="121"/>
      <c r="AH1892" s="121"/>
      <c r="AI1892" s="551"/>
      <c r="AJ1892" s="551"/>
      <c r="AK1892" s="551"/>
      <c r="AL1892" s="551"/>
      <c r="AM1892" s="551"/>
      <c r="AN1892" s="551"/>
      <c r="AO1892" s="551"/>
      <c r="AP1892" s="551"/>
      <c r="AQ1892" s="551"/>
      <c r="AR1892" s="551"/>
      <c r="AS1892" s="551"/>
      <c r="AT1892" s="551"/>
      <c r="AU1892" s="551"/>
      <c r="AV1892" s="551"/>
      <c r="AW1892" s="551"/>
      <c r="AX1892" s="551"/>
    </row>
    <row r="1893">
      <c r="A1893" s="570" t="s">
        <v>7531</v>
      </c>
      <c r="B1893" s="570" t="s">
        <v>7561</v>
      </c>
      <c r="C1893" s="570" t="s">
        <v>1159</v>
      </c>
      <c r="D1893" s="570" t="s">
        <v>6768</v>
      </c>
      <c r="E1893" s="570" t="s">
        <v>203</v>
      </c>
      <c r="F1893" s="570">
        <v>116</v>
      </c>
      <c r="G1893" s="570">
        <v>184</v>
      </c>
      <c r="H1893" s="570">
        <v>3706</v>
      </c>
      <c r="I1893" s="569"/>
      <c r="J1893" s="121"/>
      <c r="K1893" s="121"/>
      <c r="L1893" s="121"/>
      <c r="M1893" s="570"/>
      <c r="N1893" s="569"/>
      <c r="O1893" s="569"/>
      <c r="P1893" s="569"/>
      <c r="Q1893" s="121"/>
      <c r="R1893" s="121" t="s">
        <v>7561</v>
      </c>
      <c r="S1893" s="121" t="s">
        <v>2742</v>
      </c>
      <c r="T1893" s="121" t="s">
        <v>3251</v>
      </c>
      <c r="U1893" s="121">
        <v>0</v>
      </c>
      <c r="V1893" s="121" t="s">
        <v>6791</v>
      </c>
      <c r="W1893" s="121" t="s">
        <v>2969</v>
      </c>
      <c r="X1893" s="121">
        <v>0</v>
      </c>
      <c r="Y1893" s="121" t="s">
        <v>2465</v>
      </c>
      <c r="Z1893" s="121" t="s">
        <v>2744</v>
      </c>
      <c r="AA1893" s="121" t="s">
        <v>2751</v>
      </c>
      <c r="AB1893" s="121" t="s">
        <v>7562</v>
      </c>
      <c r="AC1893" s="121" t="s">
        <v>2103</v>
      </c>
      <c r="AD1893" s="121" t="s">
        <v>2747</v>
      </c>
      <c r="AE1893" s="121" t="s">
        <v>5239</v>
      </c>
      <c r="AF1893" s="121"/>
      <c r="AG1893" s="121"/>
      <c r="AH1893" s="121"/>
      <c r="AI1893" s="551"/>
      <c r="AJ1893" s="551"/>
      <c r="AK1893" s="551"/>
      <c r="AL1893" s="551"/>
      <c r="AM1893" s="551"/>
      <c r="AN1893" s="551"/>
      <c r="AO1893" s="551"/>
      <c r="AP1893" s="551"/>
      <c r="AQ1893" s="551"/>
      <c r="AR1893" s="551"/>
      <c r="AS1893" s="551"/>
      <c r="AT1893" s="551"/>
      <c r="AU1893" s="551"/>
      <c r="AV1893" s="551"/>
      <c r="AW1893" s="551"/>
      <c r="AX1893" s="551"/>
    </row>
    <row r="1894">
      <c r="A1894" s="570" t="s">
        <v>7563</v>
      </c>
      <c r="B1894" s="570" t="s">
        <v>7564</v>
      </c>
      <c r="C1894" s="570" t="s">
        <v>1159</v>
      </c>
      <c r="D1894" s="570" t="s">
        <v>6768</v>
      </c>
      <c r="E1894" s="570" t="s">
        <v>203</v>
      </c>
      <c r="F1894" s="570">
        <v>112</v>
      </c>
      <c r="G1894" s="570">
        <v>136</v>
      </c>
      <c r="H1894" s="570" t="s">
        <v>7565</v>
      </c>
      <c r="I1894" s="569"/>
      <c r="J1894" s="121"/>
      <c r="K1894" s="121"/>
      <c r="L1894" s="121"/>
      <c r="M1894" s="570"/>
      <c r="N1894" s="569"/>
      <c r="O1894" s="569"/>
      <c r="P1894" s="569"/>
      <c r="Q1894" s="121"/>
      <c r="R1894" s="121" t="s">
        <v>7564</v>
      </c>
      <c r="S1894" s="121" t="s">
        <v>2742</v>
      </c>
      <c r="T1894" s="121" t="s">
        <v>3163</v>
      </c>
      <c r="U1894" s="121">
        <v>0</v>
      </c>
      <c r="V1894" s="121" t="s">
        <v>3164</v>
      </c>
      <c r="W1894" s="121" t="s">
        <v>3071</v>
      </c>
      <c r="X1894" s="121" t="s">
        <v>2721</v>
      </c>
      <c r="Y1894" s="121" t="s">
        <v>2465</v>
      </c>
      <c r="Z1894" s="121" t="s">
        <v>3155</v>
      </c>
      <c r="AA1894" s="121" t="s">
        <v>3092</v>
      </c>
      <c r="AB1894" s="121" t="s">
        <v>3456</v>
      </c>
      <c r="AC1894" s="121" t="s">
        <v>2103</v>
      </c>
      <c r="AD1894" s="121" t="s">
        <v>2747</v>
      </c>
      <c r="AE1894" s="121" t="s">
        <v>3445</v>
      </c>
      <c r="AF1894" s="121"/>
      <c r="AG1894" s="121"/>
      <c r="AH1894" s="121"/>
      <c r="AI1894" s="551"/>
      <c r="AJ1894" s="551"/>
      <c r="AK1894" s="551"/>
      <c r="AL1894" s="551"/>
      <c r="AM1894" s="551"/>
      <c r="AN1894" s="551"/>
      <c r="AO1894" s="551"/>
      <c r="AP1894" s="551"/>
      <c r="AQ1894" s="551"/>
      <c r="AR1894" s="551"/>
      <c r="AS1894" s="551"/>
      <c r="AT1894" s="551"/>
      <c r="AU1894" s="551"/>
      <c r="AV1894" s="551"/>
      <c r="AW1894" s="551"/>
      <c r="AX1894" s="551"/>
    </row>
    <row r="1895">
      <c r="A1895" s="570" t="s">
        <v>7563</v>
      </c>
      <c r="B1895" s="570" t="s">
        <v>7566</v>
      </c>
      <c r="C1895" s="570" t="s">
        <v>1159</v>
      </c>
      <c r="D1895" s="570" t="s">
        <v>6768</v>
      </c>
      <c r="E1895" s="570" t="s">
        <v>203</v>
      </c>
      <c r="F1895" s="570">
        <v>112</v>
      </c>
      <c r="G1895" s="570">
        <v>136</v>
      </c>
      <c r="H1895" s="570" t="s">
        <v>7565</v>
      </c>
      <c r="I1895" s="569"/>
      <c r="J1895" s="121"/>
      <c r="K1895" s="121"/>
      <c r="L1895" s="121"/>
      <c r="M1895" s="570"/>
      <c r="N1895" s="569"/>
      <c r="O1895" s="569"/>
      <c r="P1895" s="569"/>
      <c r="Q1895" s="121"/>
      <c r="R1895" s="121" t="s">
        <v>7566</v>
      </c>
      <c r="S1895" s="121" t="s">
        <v>2742</v>
      </c>
      <c r="T1895" s="121" t="s">
        <v>3163</v>
      </c>
      <c r="U1895" s="121">
        <v>0</v>
      </c>
      <c r="V1895" s="121" t="s">
        <v>3164</v>
      </c>
      <c r="W1895" s="121" t="s">
        <v>3071</v>
      </c>
      <c r="X1895" s="121" t="s">
        <v>2721</v>
      </c>
      <c r="Y1895" s="121" t="s">
        <v>2465</v>
      </c>
      <c r="Z1895" s="121" t="s">
        <v>3155</v>
      </c>
      <c r="AA1895" s="121" t="s">
        <v>3092</v>
      </c>
      <c r="AB1895" s="121" t="s">
        <v>5410</v>
      </c>
      <c r="AC1895" s="121" t="s">
        <v>2103</v>
      </c>
      <c r="AD1895" s="121" t="s">
        <v>2747</v>
      </c>
      <c r="AE1895" s="121" t="s">
        <v>3445</v>
      </c>
      <c r="AF1895" s="121"/>
      <c r="AG1895" s="121"/>
      <c r="AH1895" s="121"/>
      <c r="AI1895" s="551"/>
      <c r="AJ1895" s="551"/>
      <c r="AK1895" s="551"/>
      <c r="AL1895" s="551"/>
      <c r="AM1895" s="551"/>
      <c r="AN1895" s="551"/>
      <c r="AO1895" s="551"/>
      <c r="AP1895" s="551"/>
      <c r="AQ1895" s="551"/>
      <c r="AR1895" s="551"/>
      <c r="AS1895" s="551"/>
      <c r="AT1895" s="551"/>
      <c r="AU1895" s="551"/>
      <c r="AV1895" s="551"/>
      <c r="AW1895" s="551"/>
      <c r="AX1895" s="551"/>
    </row>
    <row r="1896">
      <c r="A1896" s="570" t="s">
        <v>7563</v>
      </c>
      <c r="B1896" s="570" t="s">
        <v>7567</v>
      </c>
      <c r="C1896" s="570" t="s">
        <v>1159</v>
      </c>
      <c r="D1896" s="570" t="s">
        <v>6768</v>
      </c>
      <c r="E1896" s="570" t="s">
        <v>203</v>
      </c>
      <c r="F1896" s="570">
        <v>112</v>
      </c>
      <c r="G1896" s="570">
        <v>136</v>
      </c>
      <c r="H1896" s="570" t="s">
        <v>7565</v>
      </c>
      <c r="I1896" s="569"/>
      <c r="J1896" s="121"/>
      <c r="K1896" s="121"/>
      <c r="L1896" s="121"/>
      <c r="M1896" s="570"/>
      <c r="N1896" s="569"/>
      <c r="O1896" s="569"/>
      <c r="P1896" s="569"/>
      <c r="Q1896" s="121"/>
      <c r="R1896" s="121" t="s">
        <v>7567</v>
      </c>
      <c r="S1896" s="121" t="s">
        <v>2742</v>
      </c>
      <c r="T1896" s="121" t="s">
        <v>3186</v>
      </c>
      <c r="U1896" s="121">
        <v>0</v>
      </c>
      <c r="V1896" s="121" t="s">
        <v>3164</v>
      </c>
      <c r="W1896" s="121" t="s">
        <v>2767</v>
      </c>
      <c r="X1896" s="121" t="s">
        <v>2721</v>
      </c>
      <c r="Y1896" s="121" t="s">
        <v>2465</v>
      </c>
      <c r="Z1896" s="121" t="s">
        <v>3155</v>
      </c>
      <c r="AA1896" s="121" t="s">
        <v>3092</v>
      </c>
      <c r="AB1896" s="121" t="s">
        <v>3710</v>
      </c>
      <c r="AC1896" s="121" t="s">
        <v>2103</v>
      </c>
      <c r="AD1896" s="121" t="s">
        <v>2747</v>
      </c>
      <c r="AE1896" s="121" t="s">
        <v>3445</v>
      </c>
      <c r="AF1896" s="121"/>
      <c r="AG1896" s="121"/>
      <c r="AH1896" s="121"/>
      <c r="AI1896" s="551"/>
      <c r="AJ1896" s="551"/>
      <c r="AK1896" s="551"/>
      <c r="AL1896" s="551"/>
      <c r="AM1896" s="551"/>
      <c r="AN1896" s="551"/>
      <c r="AO1896" s="551"/>
      <c r="AP1896" s="551"/>
      <c r="AQ1896" s="551"/>
      <c r="AR1896" s="551"/>
      <c r="AS1896" s="551"/>
      <c r="AT1896" s="551"/>
      <c r="AU1896" s="551"/>
      <c r="AV1896" s="551"/>
      <c r="AW1896" s="551"/>
      <c r="AX1896" s="551"/>
    </row>
    <row r="1897">
      <c r="A1897" s="570" t="s">
        <v>7563</v>
      </c>
      <c r="B1897" s="570" t="s">
        <v>7568</v>
      </c>
      <c r="C1897" s="570" t="s">
        <v>1159</v>
      </c>
      <c r="D1897" s="570" t="s">
        <v>6768</v>
      </c>
      <c r="E1897" s="570" t="s">
        <v>203</v>
      </c>
      <c r="F1897" s="570">
        <v>112</v>
      </c>
      <c r="G1897" s="570">
        <v>136</v>
      </c>
      <c r="H1897" s="570" t="s">
        <v>7565</v>
      </c>
      <c r="I1897" s="569"/>
      <c r="J1897" s="121"/>
      <c r="K1897" s="121"/>
      <c r="L1897" s="121"/>
      <c r="M1897" s="570"/>
      <c r="N1897" s="569"/>
      <c r="O1897" s="569"/>
      <c r="P1897" s="569"/>
      <c r="Q1897" s="121"/>
      <c r="R1897" s="121" t="s">
        <v>7568</v>
      </c>
      <c r="S1897" s="121" t="s">
        <v>2742</v>
      </c>
      <c r="T1897" s="121" t="s">
        <v>3186</v>
      </c>
      <c r="U1897" s="121">
        <v>0</v>
      </c>
      <c r="V1897" s="121" t="s">
        <v>3164</v>
      </c>
      <c r="W1897" s="121" t="s">
        <v>3071</v>
      </c>
      <c r="X1897" s="121" t="s">
        <v>2721</v>
      </c>
      <c r="Y1897" s="121" t="s">
        <v>2465</v>
      </c>
      <c r="Z1897" s="121" t="s">
        <v>3155</v>
      </c>
      <c r="AA1897" s="121" t="s">
        <v>3092</v>
      </c>
      <c r="AB1897" s="121" t="s">
        <v>3215</v>
      </c>
      <c r="AC1897" s="121" t="s">
        <v>2103</v>
      </c>
      <c r="AD1897" s="121" t="s">
        <v>2747</v>
      </c>
      <c r="AE1897" s="121" t="s">
        <v>3188</v>
      </c>
      <c r="AF1897" s="121"/>
      <c r="AG1897" s="121"/>
      <c r="AH1897" s="121"/>
      <c r="AI1897" s="551"/>
      <c r="AJ1897" s="551"/>
      <c r="AK1897" s="551"/>
      <c r="AL1897" s="551"/>
      <c r="AM1897" s="551"/>
      <c r="AN1897" s="551"/>
      <c r="AO1897" s="551"/>
      <c r="AP1897" s="551"/>
      <c r="AQ1897" s="551"/>
      <c r="AR1897" s="551"/>
      <c r="AS1897" s="551"/>
      <c r="AT1897" s="551"/>
      <c r="AU1897" s="551"/>
      <c r="AV1897" s="551"/>
      <c r="AW1897" s="551"/>
      <c r="AX1897" s="551"/>
    </row>
    <row r="1898">
      <c r="A1898" s="570" t="s">
        <v>7563</v>
      </c>
      <c r="B1898" s="570" t="s">
        <v>7569</v>
      </c>
      <c r="C1898" s="570" t="s">
        <v>1159</v>
      </c>
      <c r="D1898" s="570" t="s">
        <v>6768</v>
      </c>
      <c r="E1898" s="570" t="s">
        <v>203</v>
      </c>
      <c r="F1898" s="570">
        <v>112</v>
      </c>
      <c r="G1898" s="570">
        <v>136</v>
      </c>
      <c r="H1898" s="570" t="s">
        <v>7565</v>
      </c>
      <c r="I1898" s="569"/>
      <c r="J1898" s="121"/>
      <c r="K1898" s="121"/>
      <c r="L1898" s="121"/>
      <c r="M1898" s="570"/>
      <c r="N1898" s="569"/>
      <c r="O1898" s="569"/>
      <c r="P1898" s="569"/>
      <c r="Q1898" s="121"/>
      <c r="R1898" s="121" t="s">
        <v>7570</v>
      </c>
      <c r="S1898" s="121" t="s">
        <v>2742</v>
      </c>
      <c r="T1898" s="121" t="s">
        <v>3251</v>
      </c>
      <c r="U1898" s="121">
        <v>0</v>
      </c>
      <c r="V1898" s="121" t="s">
        <v>6791</v>
      </c>
      <c r="W1898" s="121" t="s">
        <v>2950</v>
      </c>
      <c r="X1898" s="121">
        <v>0</v>
      </c>
      <c r="Y1898" s="121" t="s">
        <v>2465</v>
      </c>
      <c r="Z1898" s="121" t="s">
        <v>2785</v>
      </c>
      <c r="AA1898" s="121" t="s">
        <v>2786</v>
      </c>
      <c r="AB1898" s="121" t="s">
        <v>5158</v>
      </c>
      <c r="AC1898" s="121" t="s">
        <v>2103</v>
      </c>
      <c r="AD1898" s="121" t="s">
        <v>2747</v>
      </c>
      <c r="AE1898" s="121" t="s">
        <v>3357</v>
      </c>
      <c r="AF1898" s="121"/>
      <c r="AG1898" s="121"/>
      <c r="AH1898" s="121"/>
      <c r="AI1898" s="551"/>
      <c r="AJ1898" s="551"/>
      <c r="AK1898" s="551"/>
      <c r="AL1898" s="551"/>
      <c r="AM1898" s="551"/>
      <c r="AN1898" s="551"/>
      <c r="AO1898" s="551"/>
      <c r="AP1898" s="551"/>
      <c r="AQ1898" s="551"/>
      <c r="AR1898" s="551"/>
      <c r="AS1898" s="551"/>
      <c r="AT1898" s="551"/>
      <c r="AU1898" s="551"/>
      <c r="AV1898" s="551"/>
      <c r="AW1898" s="551"/>
      <c r="AX1898" s="551"/>
    </row>
    <row r="1899">
      <c r="A1899" s="570" t="s">
        <v>7563</v>
      </c>
      <c r="B1899" s="570" t="s">
        <v>7571</v>
      </c>
      <c r="C1899" s="570" t="s">
        <v>1159</v>
      </c>
      <c r="D1899" s="570" t="s">
        <v>6768</v>
      </c>
      <c r="E1899" s="570" t="s">
        <v>203</v>
      </c>
      <c r="F1899" s="570">
        <v>112</v>
      </c>
      <c r="G1899" s="570">
        <v>136</v>
      </c>
      <c r="H1899" s="570" t="s">
        <v>7565</v>
      </c>
      <c r="I1899" s="569"/>
      <c r="J1899" s="121"/>
      <c r="K1899" s="121"/>
      <c r="L1899" s="121"/>
      <c r="M1899" s="570"/>
      <c r="N1899" s="569"/>
      <c r="O1899" s="569"/>
      <c r="P1899" s="569"/>
      <c r="Q1899" s="121"/>
      <c r="R1899" s="121" t="s">
        <v>7572</v>
      </c>
      <c r="S1899" s="121" t="s">
        <v>2742</v>
      </c>
      <c r="T1899" s="121" t="s">
        <v>3251</v>
      </c>
      <c r="U1899" s="121">
        <v>0</v>
      </c>
      <c r="V1899" s="121" t="s">
        <v>6791</v>
      </c>
      <c r="W1899" s="121" t="s">
        <v>2767</v>
      </c>
      <c r="X1899" s="121">
        <v>0</v>
      </c>
      <c r="Y1899" s="121" t="s">
        <v>2465</v>
      </c>
      <c r="Z1899" s="121" t="s">
        <v>2744</v>
      </c>
      <c r="AA1899" s="121" t="s">
        <v>2745</v>
      </c>
      <c r="AB1899" s="121" t="s">
        <v>3826</v>
      </c>
      <c r="AC1899" s="121" t="s">
        <v>2103</v>
      </c>
      <c r="AD1899" s="121" t="s">
        <v>2747</v>
      </c>
      <c r="AE1899" s="121" t="s">
        <v>3440</v>
      </c>
      <c r="AF1899" s="121"/>
      <c r="AG1899" s="121"/>
      <c r="AH1899" s="121"/>
      <c r="AI1899" s="551"/>
      <c r="AJ1899" s="551"/>
      <c r="AK1899" s="551"/>
      <c r="AL1899" s="551"/>
      <c r="AM1899" s="551"/>
      <c r="AN1899" s="551"/>
      <c r="AO1899" s="551"/>
      <c r="AP1899" s="551"/>
      <c r="AQ1899" s="551"/>
      <c r="AR1899" s="551"/>
      <c r="AS1899" s="551"/>
      <c r="AT1899" s="551"/>
      <c r="AU1899" s="551"/>
      <c r="AV1899" s="551"/>
      <c r="AW1899" s="551"/>
      <c r="AX1899" s="551"/>
    </row>
    <row r="1900">
      <c r="A1900" s="570" t="s">
        <v>7573</v>
      </c>
      <c r="B1900" s="570" t="s">
        <v>7574</v>
      </c>
      <c r="C1900" s="570" t="s">
        <v>1159</v>
      </c>
      <c r="D1900" s="570" t="s">
        <v>6768</v>
      </c>
      <c r="E1900" s="570" t="s">
        <v>203</v>
      </c>
      <c r="F1900" s="570">
        <v>80</v>
      </c>
      <c r="G1900" s="570">
        <v>256</v>
      </c>
      <c r="H1900" s="570">
        <v>2548</v>
      </c>
      <c r="I1900" s="569"/>
      <c r="J1900" s="121"/>
      <c r="K1900" s="121"/>
      <c r="L1900" s="121"/>
      <c r="M1900" s="570"/>
      <c r="N1900" s="569"/>
      <c r="O1900" s="569"/>
      <c r="P1900" s="569"/>
      <c r="Q1900" s="121"/>
      <c r="R1900" s="121" t="s">
        <v>7575</v>
      </c>
      <c r="S1900" s="121" t="s">
        <v>2716</v>
      </c>
      <c r="T1900" s="121" t="s">
        <v>6803</v>
      </c>
      <c r="U1900" s="121">
        <v>0</v>
      </c>
      <c r="V1900" s="121" t="s">
        <v>2720</v>
      </c>
      <c r="W1900" s="121" t="s">
        <v>2720</v>
      </c>
      <c r="X1900" s="121" t="s">
        <v>2721</v>
      </c>
      <c r="Y1900" s="121" t="s">
        <v>2465</v>
      </c>
      <c r="Z1900" s="121" t="s">
        <v>3155</v>
      </c>
      <c r="AA1900" s="121" t="s">
        <v>4058</v>
      </c>
      <c r="AB1900" s="121" t="s">
        <v>7576</v>
      </c>
      <c r="AC1900" s="121" t="s">
        <v>2103</v>
      </c>
      <c r="AD1900" s="121" t="s">
        <v>3195</v>
      </c>
      <c r="AE1900" s="121" t="s">
        <v>7577</v>
      </c>
      <c r="AF1900" s="121"/>
      <c r="AG1900" s="121"/>
      <c r="AH1900" s="121"/>
      <c r="AI1900" s="551"/>
      <c r="AJ1900" s="551"/>
      <c r="AK1900" s="551"/>
      <c r="AL1900" s="551"/>
      <c r="AM1900" s="551"/>
      <c r="AN1900" s="551"/>
      <c r="AO1900" s="551"/>
      <c r="AP1900" s="551"/>
      <c r="AQ1900" s="551"/>
      <c r="AR1900" s="551"/>
      <c r="AS1900" s="551"/>
      <c r="AT1900" s="551"/>
      <c r="AU1900" s="551"/>
      <c r="AV1900" s="551"/>
      <c r="AW1900" s="551"/>
      <c r="AX1900" s="551"/>
    </row>
    <row r="1901">
      <c r="A1901" s="570" t="s">
        <v>7573</v>
      </c>
      <c r="B1901" s="570" t="s">
        <v>7578</v>
      </c>
      <c r="C1901" s="570" t="s">
        <v>1159</v>
      </c>
      <c r="D1901" s="570" t="s">
        <v>6768</v>
      </c>
      <c r="E1901" s="570" t="s">
        <v>203</v>
      </c>
      <c r="F1901" s="570">
        <v>80</v>
      </c>
      <c r="G1901" s="570">
        <v>256</v>
      </c>
      <c r="H1901" s="570">
        <v>2548</v>
      </c>
      <c r="I1901" s="569"/>
      <c r="J1901" s="121"/>
      <c r="K1901" s="121"/>
      <c r="L1901" s="121"/>
      <c r="M1901" s="570"/>
      <c r="N1901" s="569"/>
      <c r="O1901" s="569"/>
      <c r="P1901" s="569"/>
      <c r="Q1901" s="121"/>
      <c r="R1901" s="121" t="s">
        <v>7579</v>
      </c>
      <c r="S1901" s="121" t="s">
        <v>2716</v>
      </c>
      <c r="T1901" s="121" t="s">
        <v>6803</v>
      </c>
      <c r="U1901" s="121">
        <v>0</v>
      </c>
      <c r="V1901" s="121" t="s">
        <v>2720</v>
      </c>
      <c r="W1901" s="121" t="s">
        <v>2720</v>
      </c>
      <c r="X1901" s="121" t="s">
        <v>2721</v>
      </c>
      <c r="Y1901" s="121" t="s">
        <v>2465</v>
      </c>
      <c r="Z1901" s="121" t="s">
        <v>3155</v>
      </c>
      <c r="AA1901" s="121" t="s">
        <v>4058</v>
      </c>
      <c r="AB1901" s="121" t="s">
        <v>7580</v>
      </c>
      <c r="AC1901" s="121" t="s">
        <v>2103</v>
      </c>
      <c r="AD1901" s="121" t="s">
        <v>3195</v>
      </c>
      <c r="AE1901" s="121" t="s">
        <v>7577</v>
      </c>
      <c r="AF1901" s="121"/>
      <c r="AG1901" s="121"/>
      <c r="AH1901" s="121"/>
      <c r="AI1901" s="551"/>
      <c r="AJ1901" s="551"/>
      <c r="AK1901" s="551"/>
      <c r="AL1901" s="551"/>
      <c r="AM1901" s="551"/>
      <c r="AN1901" s="551"/>
      <c r="AO1901" s="551"/>
      <c r="AP1901" s="551"/>
      <c r="AQ1901" s="551"/>
      <c r="AR1901" s="551"/>
      <c r="AS1901" s="551"/>
      <c r="AT1901" s="551"/>
      <c r="AU1901" s="551"/>
      <c r="AV1901" s="551"/>
      <c r="AW1901" s="551"/>
      <c r="AX1901" s="551"/>
    </row>
    <row r="1902">
      <c r="A1902" s="570" t="s">
        <v>7573</v>
      </c>
      <c r="B1902" s="570" t="s">
        <v>7581</v>
      </c>
      <c r="C1902" s="570" t="s">
        <v>1159</v>
      </c>
      <c r="D1902" s="570" t="s">
        <v>6768</v>
      </c>
      <c r="E1902" s="570" t="s">
        <v>203</v>
      </c>
      <c r="F1902" s="570">
        <v>80</v>
      </c>
      <c r="G1902" s="570">
        <v>256</v>
      </c>
      <c r="H1902" s="570">
        <v>2548</v>
      </c>
      <c r="I1902" s="569"/>
      <c r="J1902" s="121"/>
      <c r="K1902" s="121"/>
      <c r="L1902" s="121"/>
      <c r="M1902" s="570"/>
      <c r="N1902" s="569"/>
      <c r="O1902" s="569"/>
      <c r="P1902" s="569"/>
      <c r="Q1902" s="121"/>
      <c r="R1902" s="121" t="s">
        <v>7581</v>
      </c>
      <c r="S1902" s="121" t="s">
        <v>2742</v>
      </c>
      <c r="T1902" s="121" t="s">
        <v>3311</v>
      </c>
      <c r="U1902" s="121">
        <v>0</v>
      </c>
      <c r="V1902" s="121" t="s">
        <v>3794</v>
      </c>
      <c r="W1902" s="121" t="s">
        <v>2969</v>
      </c>
      <c r="X1902" s="121">
        <v>0</v>
      </c>
      <c r="Y1902" s="121" t="s">
        <v>2465</v>
      </c>
      <c r="Z1902" s="121" t="s">
        <v>3155</v>
      </c>
      <c r="AA1902" s="121" t="s">
        <v>3169</v>
      </c>
      <c r="AB1902" s="121" t="s">
        <v>6084</v>
      </c>
      <c r="AC1902" s="121" t="s">
        <v>2103</v>
      </c>
      <c r="AD1902" s="121" t="s">
        <v>2747</v>
      </c>
      <c r="AE1902" s="121" t="s">
        <v>3094</v>
      </c>
      <c r="AF1902" s="121"/>
      <c r="AG1902" s="121"/>
      <c r="AH1902" s="121"/>
      <c r="AI1902" s="551"/>
      <c r="AJ1902" s="551"/>
      <c r="AK1902" s="551"/>
      <c r="AL1902" s="551"/>
      <c r="AM1902" s="551"/>
      <c r="AN1902" s="551"/>
      <c r="AO1902" s="551"/>
      <c r="AP1902" s="551"/>
      <c r="AQ1902" s="551"/>
      <c r="AR1902" s="551"/>
      <c r="AS1902" s="551"/>
      <c r="AT1902" s="551"/>
      <c r="AU1902" s="551"/>
      <c r="AV1902" s="551"/>
      <c r="AW1902" s="551"/>
      <c r="AX1902" s="551"/>
    </row>
    <row r="1903">
      <c r="A1903" s="570" t="s">
        <v>7573</v>
      </c>
      <c r="B1903" s="570" t="s">
        <v>7582</v>
      </c>
      <c r="C1903" s="570" t="s">
        <v>1159</v>
      </c>
      <c r="D1903" s="570" t="s">
        <v>6768</v>
      </c>
      <c r="E1903" s="570" t="s">
        <v>203</v>
      </c>
      <c r="F1903" s="570">
        <v>80</v>
      </c>
      <c r="G1903" s="570">
        <v>256</v>
      </c>
      <c r="H1903" s="570">
        <v>2548</v>
      </c>
      <c r="I1903" s="569"/>
      <c r="J1903" s="121"/>
      <c r="K1903" s="121"/>
      <c r="L1903" s="121"/>
      <c r="M1903" s="570"/>
      <c r="N1903" s="569"/>
      <c r="O1903" s="569"/>
      <c r="P1903" s="569"/>
      <c r="Q1903" s="121"/>
      <c r="R1903" s="121" t="s">
        <v>7582</v>
      </c>
      <c r="S1903" s="121" t="s">
        <v>2742</v>
      </c>
      <c r="T1903" s="121" t="s">
        <v>3311</v>
      </c>
      <c r="U1903" s="121">
        <v>0</v>
      </c>
      <c r="V1903" s="121" t="s">
        <v>3794</v>
      </c>
      <c r="W1903" s="121" t="s">
        <v>2969</v>
      </c>
      <c r="X1903" s="121">
        <v>0</v>
      </c>
      <c r="Y1903" s="121" t="s">
        <v>2465</v>
      </c>
      <c r="Z1903" s="121" t="s">
        <v>2744</v>
      </c>
      <c r="AA1903" s="121" t="s">
        <v>2745</v>
      </c>
      <c r="AB1903" s="121" t="s">
        <v>3353</v>
      </c>
      <c r="AC1903" s="121" t="s">
        <v>2103</v>
      </c>
      <c r="AD1903" s="121" t="s">
        <v>2747</v>
      </c>
      <c r="AE1903" s="121" t="s">
        <v>2757</v>
      </c>
      <c r="AF1903" s="121"/>
      <c r="AG1903" s="121"/>
      <c r="AH1903" s="121"/>
      <c r="AI1903" s="551"/>
      <c r="AJ1903" s="551"/>
      <c r="AK1903" s="551"/>
      <c r="AL1903" s="551"/>
      <c r="AM1903" s="551"/>
      <c r="AN1903" s="551"/>
      <c r="AO1903" s="551"/>
      <c r="AP1903" s="551"/>
      <c r="AQ1903" s="551"/>
      <c r="AR1903" s="551"/>
      <c r="AS1903" s="551"/>
      <c r="AT1903" s="551"/>
      <c r="AU1903" s="551"/>
      <c r="AV1903" s="551"/>
      <c r="AW1903" s="551"/>
      <c r="AX1903" s="551"/>
    </row>
    <row r="1904">
      <c r="A1904" s="570" t="s">
        <v>7583</v>
      </c>
      <c r="B1904" s="570" t="s">
        <v>7584</v>
      </c>
      <c r="C1904" s="570" t="s">
        <v>1159</v>
      </c>
      <c r="D1904" s="570" t="s">
        <v>6768</v>
      </c>
      <c r="E1904" s="570" t="s">
        <v>203</v>
      </c>
      <c r="F1904" s="570">
        <v>1286</v>
      </c>
      <c r="G1904" s="570">
        <v>2642</v>
      </c>
      <c r="H1904" s="570">
        <v>8300</v>
      </c>
      <c r="I1904" s="569"/>
      <c r="J1904" s="121"/>
      <c r="K1904" s="121"/>
      <c r="L1904" s="121"/>
      <c r="M1904" s="570"/>
      <c r="N1904" s="569"/>
      <c r="O1904" s="569"/>
      <c r="P1904" s="569"/>
      <c r="Q1904" s="121"/>
      <c r="R1904" s="121" t="s">
        <v>7585</v>
      </c>
      <c r="S1904" s="121" t="s">
        <v>2716</v>
      </c>
      <c r="T1904" s="121" t="s">
        <v>6125</v>
      </c>
      <c r="U1904" s="121">
        <v>0</v>
      </c>
      <c r="V1904" s="121" t="s">
        <v>2720</v>
      </c>
      <c r="W1904" s="121" t="s">
        <v>2720</v>
      </c>
      <c r="X1904" s="121" t="s">
        <v>2410</v>
      </c>
      <c r="Y1904" s="121" t="s">
        <v>2465</v>
      </c>
      <c r="Z1904" s="121" t="s">
        <v>2722</v>
      </c>
      <c r="AA1904" s="121" t="s">
        <v>6126</v>
      </c>
      <c r="AB1904" s="121" t="s">
        <v>7586</v>
      </c>
      <c r="AC1904" s="121" t="s">
        <v>2103</v>
      </c>
      <c r="AD1904" s="121" t="s">
        <v>2725</v>
      </c>
      <c r="AE1904" s="121" t="s">
        <v>6982</v>
      </c>
      <c r="AF1904" s="121"/>
      <c r="AG1904" s="121"/>
      <c r="AH1904" s="121"/>
      <c r="AI1904" s="551"/>
      <c r="AJ1904" s="551"/>
      <c r="AK1904" s="551"/>
      <c r="AL1904" s="551"/>
      <c r="AM1904" s="551"/>
      <c r="AN1904" s="551"/>
      <c r="AO1904" s="551"/>
      <c r="AP1904" s="551"/>
      <c r="AQ1904" s="551"/>
      <c r="AR1904" s="551"/>
      <c r="AS1904" s="551"/>
      <c r="AT1904" s="551"/>
      <c r="AU1904" s="551"/>
      <c r="AV1904" s="551"/>
      <c r="AW1904" s="551"/>
      <c r="AX1904" s="551"/>
    </row>
    <row r="1905">
      <c r="A1905" s="570" t="s">
        <v>7583</v>
      </c>
      <c r="B1905" s="570" t="s">
        <v>7587</v>
      </c>
      <c r="C1905" s="570" t="s">
        <v>1159</v>
      </c>
      <c r="D1905" s="570" t="s">
        <v>6768</v>
      </c>
      <c r="E1905" s="570" t="s">
        <v>203</v>
      </c>
      <c r="F1905" s="570">
        <v>1286</v>
      </c>
      <c r="G1905" s="570">
        <v>2642</v>
      </c>
      <c r="H1905" s="570">
        <v>8300</v>
      </c>
      <c r="I1905" s="569"/>
      <c r="J1905" s="121"/>
      <c r="K1905" s="121"/>
      <c r="L1905" s="121"/>
      <c r="M1905" s="570"/>
      <c r="N1905" s="569"/>
      <c r="O1905" s="569"/>
      <c r="P1905" s="569"/>
      <c r="Q1905" s="121"/>
      <c r="R1905" s="121" t="s">
        <v>7588</v>
      </c>
      <c r="S1905" s="121" t="s">
        <v>2716</v>
      </c>
      <c r="T1905" s="121" t="s">
        <v>6125</v>
      </c>
      <c r="U1905" s="121">
        <v>0</v>
      </c>
      <c r="V1905" s="121" t="s">
        <v>2720</v>
      </c>
      <c r="W1905" s="121" t="s">
        <v>2720</v>
      </c>
      <c r="X1905" s="121" t="s">
        <v>2410</v>
      </c>
      <c r="Y1905" s="121" t="s">
        <v>2465</v>
      </c>
      <c r="Z1905" s="121" t="s">
        <v>2722</v>
      </c>
      <c r="AA1905" s="121" t="s">
        <v>6126</v>
      </c>
      <c r="AB1905" s="121" t="s">
        <v>7589</v>
      </c>
      <c r="AC1905" s="121" t="s">
        <v>2103</v>
      </c>
      <c r="AD1905" s="121" t="s">
        <v>2725</v>
      </c>
      <c r="AE1905" s="121" t="s">
        <v>6982</v>
      </c>
      <c r="AF1905" s="121"/>
      <c r="AG1905" s="121"/>
      <c r="AH1905" s="121"/>
      <c r="AI1905" s="551"/>
      <c r="AJ1905" s="551"/>
      <c r="AK1905" s="551"/>
      <c r="AL1905" s="551"/>
      <c r="AM1905" s="551"/>
      <c r="AN1905" s="551"/>
      <c r="AO1905" s="551"/>
      <c r="AP1905" s="551"/>
      <c r="AQ1905" s="551"/>
      <c r="AR1905" s="551"/>
      <c r="AS1905" s="551"/>
      <c r="AT1905" s="551"/>
      <c r="AU1905" s="551"/>
      <c r="AV1905" s="551"/>
      <c r="AW1905" s="551"/>
      <c r="AX1905" s="551"/>
    </row>
    <row r="1906">
      <c r="A1906" s="570" t="s">
        <v>7583</v>
      </c>
      <c r="B1906" s="570" t="s">
        <v>7590</v>
      </c>
      <c r="C1906" s="570" t="s">
        <v>1159</v>
      </c>
      <c r="D1906" s="570" t="s">
        <v>6768</v>
      </c>
      <c r="E1906" s="570" t="s">
        <v>203</v>
      </c>
      <c r="F1906" s="570">
        <v>1286</v>
      </c>
      <c r="G1906" s="570">
        <v>2642</v>
      </c>
      <c r="H1906" s="570">
        <v>8300</v>
      </c>
      <c r="I1906" s="569"/>
      <c r="J1906" s="121"/>
      <c r="K1906" s="121"/>
      <c r="L1906" s="121"/>
      <c r="M1906" s="570"/>
      <c r="N1906" s="569"/>
      <c r="O1906" s="569"/>
      <c r="P1906" s="569"/>
      <c r="Q1906" s="121"/>
      <c r="R1906" s="121" t="s">
        <v>7591</v>
      </c>
      <c r="S1906" s="121" t="s">
        <v>2716</v>
      </c>
      <c r="T1906" s="121" t="s">
        <v>7592</v>
      </c>
      <c r="U1906" s="121">
        <v>0</v>
      </c>
      <c r="V1906" s="121" t="s">
        <v>2720</v>
      </c>
      <c r="W1906" s="121" t="s">
        <v>2720</v>
      </c>
      <c r="X1906" s="121" t="s">
        <v>2410</v>
      </c>
      <c r="Y1906" s="121" t="s">
        <v>2465</v>
      </c>
      <c r="Z1906" s="121" t="s">
        <v>2722</v>
      </c>
      <c r="AA1906" s="121" t="s">
        <v>2723</v>
      </c>
      <c r="AB1906" s="121" t="s">
        <v>7593</v>
      </c>
      <c r="AC1906" s="121" t="s">
        <v>2103</v>
      </c>
      <c r="AD1906" s="121" t="s">
        <v>2725</v>
      </c>
      <c r="AE1906" s="121" t="s">
        <v>7594</v>
      </c>
      <c r="AF1906" s="121"/>
      <c r="AG1906" s="121"/>
      <c r="AH1906" s="121"/>
      <c r="AI1906" s="551"/>
      <c r="AJ1906" s="551"/>
      <c r="AK1906" s="551"/>
      <c r="AL1906" s="551"/>
      <c r="AM1906" s="551"/>
      <c r="AN1906" s="551"/>
      <c r="AO1906" s="551"/>
      <c r="AP1906" s="551"/>
      <c r="AQ1906" s="551"/>
      <c r="AR1906" s="551"/>
      <c r="AS1906" s="551"/>
      <c r="AT1906" s="551"/>
      <c r="AU1906" s="551"/>
      <c r="AV1906" s="551"/>
      <c r="AW1906" s="551"/>
      <c r="AX1906" s="551"/>
    </row>
    <row r="1907">
      <c r="A1907" s="570" t="s">
        <v>7583</v>
      </c>
      <c r="B1907" s="570" t="s">
        <v>7595</v>
      </c>
      <c r="C1907" s="570" t="s">
        <v>1159</v>
      </c>
      <c r="D1907" s="570" t="s">
        <v>6768</v>
      </c>
      <c r="E1907" s="570" t="s">
        <v>203</v>
      </c>
      <c r="F1907" s="570">
        <v>1286</v>
      </c>
      <c r="G1907" s="570">
        <v>2642</v>
      </c>
      <c r="H1907" s="570">
        <v>8300</v>
      </c>
      <c r="I1907" s="569"/>
      <c r="J1907" s="121"/>
      <c r="K1907" s="121"/>
      <c r="L1907" s="121"/>
      <c r="M1907" s="570"/>
      <c r="N1907" s="569"/>
      <c r="O1907" s="569"/>
      <c r="P1907" s="569"/>
      <c r="Q1907" s="121"/>
      <c r="R1907" s="121" t="s">
        <v>7596</v>
      </c>
      <c r="S1907" s="121" t="s">
        <v>2716</v>
      </c>
      <c r="T1907" s="121" t="s">
        <v>7592</v>
      </c>
      <c r="U1907" s="121">
        <v>0</v>
      </c>
      <c r="V1907" s="121" t="s">
        <v>2720</v>
      </c>
      <c r="W1907" s="121" t="s">
        <v>2720</v>
      </c>
      <c r="X1907" s="121" t="s">
        <v>2410</v>
      </c>
      <c r="Y1907" s="121" t="s">
        <v>2465</v>
      </c>
      <c r="Z1907" s="121" t="s">
        <v>2722</v>
      </c>
      <c r="AA1907" s="121" t="s">
        <v>2723</v>
      </c>
      <c r="AB1907" s="121" t="s">
        <v>7597</v>
      </c>
      <c r="AC1907" s="121" t="s">
        <v>2103</v>
      </c>
      <c r="AD1907" s="121" t="s">
        <v>2725</v>
      </c>
      <c r="AE1907" s="121" t="s">
        <v>7598</v>
      </c>
      <c r="AF1907" s="121"/>
      <c r="AG1907" s="121"/>
      <c r="AH1907" s="121"/>
      <c r="AI1907" s="551"/>
      <c r="AJ1907" s="551"/>
      <c r="AK1907" s="551"/>
      <c r="AL1907" s="551"/>
      <c r="AM1907" s="551"/>
      <c r="AN1907" s="551"/>
      <c r="AO1907" s="551"/>
      <c r="AP1907" s="551"/>
      <c r="AQ1907" s="551"/>
      <c r="AR1907" s="551"/>
      <c r="AS1907" s="551"/>
      <c r="AT1907" s="551"/>
      <c r="AU1907" s="551"/>
      <c r="AV1907" s="551"/>
      <c r="AW1907" s="551"/>
      <c r="AX1907" s="551"/>
    </row>
    <row r="1908">
      <c r="A1908" s="570" t="s">
        <v>7583</v>
      </c>
      <c r="B1908" s="570" t="s">
        <v>7599</v>
      </c>
      <c r="C1908" s="570" t="s">
        <v>1159</v>
      </c>
      <c r="D1908" s="570" t="s">
        <v>6768</v>
      </c>
      <c r="E1908" s="570" t="s">
        <v>203</v>
      </c>
      <c r="F1908" s="570">
        <v>1286</v>
      </c>
      <c r="G1908" s="570">
        <v>2642</v>
      </c>
      <c r="H1908" s="570">
        <v>8300</v>
      </c>
      <c r="I1908" s="569"/>
      <c r="J1908" s="121"/>
      <c r="K1908" s="121"/>
      <c r="L1908" s="121"/>
      <c r="M1908" s="570"/>
      <c r="N1908" s="569"/>
      <c r="O1908" s="569"/>
      <c r="P1908" s="569"/>
      <c r="Q1908" s="121"/>
      <c r="R1908" s="121" t="s">
        <v>7600</v>
      </c>
      <c r="S1908" s="121" t="s">
        <v>2716</v>
      </c>
      <c r="T1908" s="121" t="s">
        <v>7592</v>
      </c>
      <c r="U1908" s="121">
        <v>0</v>
      </c>
      <c r="V1908" s="121" t="s">
        <v>2720</v>
      </c>
      <c r="W1908" s="121" t="s">
        <v>2720</v>
      </c>
      <c r="X1908" s="121" t="s">
        <v>2410</v>
      </c>
      <c r="Y1908" s="121" t="s">
        <v>2465</v>
      </c>
      <c r="Z1908" s="121" t="s">
        <v>2722</v>
      </c>
      <c r="AA1908" s="121" t="s">
        <v>2723</v>
      </c>
      <c r="AB1908" s="121" t="s">
        <v>7601</v>
      </c>
      <c r="AC1908" s="121" t="s">
        <v>2103</v>
      </c>
      <c r="AD1908" s="121" t="s">
        <v>2725</v>
      </c>
      <c r="AE1908" s="121" t="s">
        <v>7602</v>
      </c>
      <c r="AF1908" s="121"/>
      <c r="AG1908" s="121"/>
      <c r="AH1908" s="121"/>
      <c r="AI1908" s="551"/>
      <c r="AJ1908" s="551"/>
      <c r="AK1908" s="551"/>
      <c r="AL1908" s="551"/>
      <c r="AM1908" s="551"/>
      <c r="AN1908" s="551"/>
      <c r="AO1908" s="551"/>
      <c r="AP1908" s="551"/>
      <c r="AQ1908" s="551"/>
      <c r="AR1908" s="551"/>
      <c r="AS1908" s="551"/>
      <c r="AT1908" s="551"/>
      <c r="AU1908" s="551"/>
      <c r="AV1908" s="551"/>
      <c r="AW1908" s="551"/>
      <c r="AX1908" s="551"/>
    </row>
    <row r="1909">
      <c r="A1909" s="570" t="s">
        <v>7583</v>
      </c>
      <c r="B1909" s="570" t="s">
        <v>7603</v>
      </c>
      <c r="C1909" s="570" t="s">
        <v>1159</v>
      </c>
      <c r="D1909" s="570" t="s">
        <v>6768</v>
      </c>
      <c r="E1909" s="570" t="s">
        <v>203</v>
      </c>
      <c r="F1909" s="570">
        <v>1286</v>
      </c>
      <c r="G1909" s="570">
        <v>2642</v>
      </c>
      <c r="H1909" s="570">
        <v>8300</v>
      </c>
      <c r="I1909" s="569"/>
      <c r="J1909" s="121"/>
      <c r="K1909" s="121"/>
      <c r="L1909" s="121"/>
      <c r="M1909" s="570"/>
      <c r="N1909" s="569"/>
      <c r="O1909" s="569"/>
      <c r="P1909" s="569"/>
      <c r="Q1909" s="121"/>
      <c r="R1909" s="121" t="s">
        <v>7604</v>
      </c>
      <c r="S1909" s="121" t="s">
        <v>2716</v>
      </c>
      <c r="T1909" s="121" t="s">
        <v>7592</v>
      </c>
      <c r="U1909" s="121">
        <v>0</v>
      </c>
      <c r="V1909" s="121" t="s">
        <v>2720</v>
      </c>
      <c r="W1909" s="121" t="s">
        <v>2720</v>
      </c>
      <c r="X1909" s="121" t="s">
        <v>2410</v>
      </c>
      <c r="Y1909" s="121" t="s">
        <v>2465</v>
      </c>
      <c r="Z1909" s="121" t="s">
        <v>2722</v>
      </c>
      <c r="AA1909" s="121" t="s">
        <v>2723</v>
      </c>
      <c r="AB1909" s="121" t="s">
        <v>7605</v>
      </c>
      <c r="AC1909" s="121" t="s">
        <v>2103</v>
      </c>
      <c r="AD1909" s="121" t="s">
        <v>2725</v>
      </c>
      <c r="AE1909" s="121" t="s">
        <v>6934</v>
      </c>
      <c r="AF1909" s="121"/>
      <c r="AG1909" s="121"/>
      <c r="AH1909" s="121"/>
      <c r="AI1909" s="551"/>
      <c r="AJ1909" s="551"/>
      <c r="AK1909" s="551"/>
      <c r="AL1909" s="551"/>
      <c r="AM1909" s="551"/>
      <c r="AN1909" s="551"/>
      <c r="AO1909" s="551"/>
      <c r="AP1909" s="551"/>
      <c r="AQ1909" s="551"/>
      <c r="AR1909" s="551"/>
      <c r="AS1909" s="551"/>
      <c r="AT1909" s="551"/>
      <c r="AU1909" s="551"/>
      <c r="AV1909" s="551"/>
      <c r="AW1909" s="551"/>
      <c r="AX1909" s="551"/>
    </row>
    <row r="1910">
      <c r="A1910" s="570" t="s">
        <v>7583</v>
      </c>
      <c r="B1910" s="570" t="s">
        <v>7606</v>
      </c>
      <c r="C1910" s="570" t="s">
        <v>1159</v>
      </c>
      <c r="D1910" s="570" t="s">
        <v>6768</v>
      </c>
      <c r="E1910" s="570" t="s">
        <v>203</v>
      </c>
      <c r="F1910" s="570">
        <v>1286</v>
      </c>
      <c r="G1910" s="570">
        <v>2642</v>
      </c>
      <c r="H1910" s="570">
        <v>8300</v>
      </c>
      <c r="I1910" s="569"/>
      <c r="J1910" s="121"/>
      <c r="K1910" s="121"/>
      <c r="L1910" s="121"/>
      <c r="M1910" s="570"/>
      <c r="N1910" s="569"/>
      <c r="O1910" s="569"/>
      <c r="P1910" s="569"/>
      <c r="Q1910" s="121"/>
      <c r="R1910" s="121" t="s">
        <v>7607</v>
      </c>
      <c r="S1910" s="121" t="s">
        <v>2716</v>
      </c>
      <c r="T1910" s="121" t="s">
        <v>7592</v>
      </c>
      <c r="U1910" s="121">
        <v>0</v>
      </c>
      <c r="V1910" s="121" t="s">
        <v>2720</v>
      </c>
      <c r="W1910" s="121" t="s">
        <v>2720</v>
      </c>
      <c r="X1910" s="121" t="s">
        <v>2410</v>
      </c>
      <c r="Y1910" s="121" t="s">
        <v>2465</v>
      </c>
      <c r="Z1910" s="121" t="s">
        <v>2722</v>
      </c>
      <c r="AA1910" s="121" t="s">
        <v>2723</v>
      </c>
      <c r="AB1910" s="121" t="s">
        <v>7608</v>
      </c>
      <c r="AC1910" s="121" t="s">
        <v>2103</v>
      </c>
      <c r="AD1910" s="121" t="s">
        <v>2725</v>
      </c>
      <c r="AE1910" s="121" t="s">
        <v>6938</v>
      </c>
      <c r="AF1910" s="121"/>
      <c r="AG1910" s="121"/>
      <c r="AH1910" s="121"/>
      <c r="AI1910" s="551"/>
      <c r="AJ1910" s="551"/>
      <c r="AK1910" s="551"/>
      <c r="AL1910" s="551"/>
      <c r="AM1910" s="551"/>
      <c r="AN1910" s="551"/>
      <c r="AO1910" s="551"/>
      <c r="AP1910" s="551"/>
      <c r="AQ1910" s="551"/>
      <c r="AR1910" s="551"/>
      <c r="AS1910" s="551"/>
      <c r="AT1910" s="551"/>
      <c r="AU1910" s="551"/>
      <c r="AV1910" s="551"/>
      <c r="AW1910" s="551"/>
      <c r="AX1910" s="551"/>
    </row>
    <row r="1911">
      <c r="A1911" s="570" t="s">
        <v>7583</v>
      </c>
      <c r="B1911" s="570" t="s">
        <v>7609</v>
      </c>
      <c r="C1911" s="570" t="s">
        <v>1159</v>
      </c>
      <c r="D1911" s="570" t="s">
        <v>6768</v>
      </c>
      <c r="E1911" s="570" t="s">
        <v>203</v>
      </c>
      <c r="F1911" s="570">
        <v>1286</v>
      </c>
      <c r="G1911" s="570">
        <v>2642</v>
      </c>
      <c r="H1911" s="570">
        <v>8300</v>
      </c>
      <c r="I1911" s="569"/>
      <c r="J1911" s="121"/>
      <c r="K1911" s="121"/>
      <c r="L1911" s="121"/>
      <c r="M1911" s="570"/>
      <c r="N1911" s="569"/>
      <c r="O1911" s="569"/>
      <c r="P1911" s="569"/>
      <c r="Q1911" s="121"/>
      <c r="R1911" s="121" t="s">
        <v>7609</v>
      </c>
      <c r="S1911" s="121" t="s">
        <v>2742</v>
      </c>
      <c r="T1911" s="121" t="s">
        <v>2717</v>
      </c>
      <c r="U1911" s="121">
        <v>0</v>
      </c>
      <c r="V1911" s="121" t="s">
        <v>3164</v>
      </c>
      <c r="W1911" s="121" t="s">
        <v>2969</v>
      </c>
      <c r="X1911" s="121" t="s">
        <v>2410</v>
      </c>
      <c r="Y1911" s="121" t="s">
        <v>2465</v>
      </c>
      <c r="Z1911" s="121" t="s">
        <v>3155</v>
      </c>
      <c r="AA1911" s="121" t="s">
        <v>3092</v>
      </c>
      <c r="AB1911" s="121" t="s">
        <v>3364</v>
      </c>
      <c r="AC1911" s="121" t="s">
        <v>2103</v>
      </c>
      <c r="AD1911" s="121" t="s">
        <v>2747</v>
      </c>
      <c r="AE1911" s="121" t="s">
        <v>3174</v>
      </c>
      <c r="AF1911" s="121"/>
      <c r="AG1911" s="121"/>
      <c r="AH1911" s="121"/>
      <c r="AI1911" s="551"/>
      <c r="AJ1911" s="551"/>
      <c r="AK1911" s="551"/>
      <c r="AL1911" s="551"/>
      <c r="AM1911" s="551"/>
      <c r="AN1911" s="551"/>
      <c r="AO1911" s="551"/>
      <c r="AP1911" s="551"/>
      <c r="AQ1911" s="551"/>
      <c r="AR1911" s="551"/>
      <c r="AS1911" s="551"/>
      <c r="AT1911" s="551"/>
      <c r="AU1911" s="551"/>
      <c r="AV1911" s="551"/>
      <c r="AW1911" s="551"/>
      <c r="AX1911" s="551"/>
    </row>
    <row r="1912">
      <c r="A1912" s="570" t="s">
        <v>7583</v>
      </c>
      <c r="B1912" s="570" t="s">
        <v>7610</v>
      </c>
      <c r="C1912" s="570" t="s">
        <v>1159</v>
      </c>
      <c r="D1912" s="570" t="s">
        <v>6768</v>
      </c>
      <c r="E1912" s="570" t="s">
        <v>203</v>
      </c>
      <c r="F1912" s="570">
        <v>1286</v>
      </c>
      <c r="G1912" s="570">
        <v>2642</v>
      </c>
      <c r="H1912" s="570">
        <v>8300</v>
      </c>
      <c r="I1912" s="569"/>
      <c r="J1912" s="121"/>
      <c r="K1912" s="121"/>
      <c r="L1912" s="121"/>
      <c r="M1912" s="570"/>
      <c r="N1912" s="569"/>
      <c r="O1912" s="569"/>
      <c r="P1912" s="569"/>
      <c r="Q1912" s="121"/>
      <c r="R1912" s="121" t="s">
        <v>7611</v>
      </c>
      <c r="S1912" s="121" t="s">
        <v>2716</v>
      </c>
      <c r="T1912" s="121" t="s">
        <v>6125</v>
      </c>
      <c r="U1912" s="121">
        <v>0</v>
      </c>
      <c r="V1912" s="121" t="s">
        <v>2720</v>
      </c>
      <c r="W1912" s="121" t="s">
        <v>2720</v>
      </c>
      <c r="X1912" s="121" t="s">
        <v>2410</v>
      </c>
      <c r="Y1912" s="121" t="s">
        <v>2465</v>
      </c>
      <c r="Z1912" s="121" t="s">
        <v>2722</v>
      </c>
      <c r="AA1912" s="121" t="s">
        <v>6126</v>
      </c>
      <c r="AB1912" s="121" t="s">
        <v>7612</v>
      </c>
      <c r="AC1912" s="121" t="s">
        <v>2103</v>
      </c>
      <c r="AD1912" s="121" t="s">
        <v>2725</v>
      </c>
      <c r="AE1912" s="121" t="s">
        <v>6982</v>
      </c>
      <c r="AF1912" s="121"/>
      <c r="AG1912" s="121"/>
      <c r="AH1912" s="121"/>
      <c r="AI1912" s="551"/>
      <c r="AJ1912" s="551"/>
      <c r="AK1912" s="551"/>
      <c r="AL1912" s="551"/>
      <c r="AM1912" s="551"/>
      <c r="AN1912" s="551"/>
      <c r="AO1912" s="551"/>
      <c r="AP1912" s="551"/>
      <c r="AQ1912" s="551"/>
      <c r="AR1912" s="551"/>
      <c r="AS1912" s="551"/>
      <c r="AT1912" s="551"/>
      <c r="AU1912" s="551"/>
      <c r="AV1912" s="551"/>
      <c r="AW1912" s="551"/>
      <c r="AX1912" s="551"/>
    </row>
    <row r="1913">
      <c r="A1913" s="570" t="s">
        <v>7583</v>
      </c>
      <c r="B1913" s="570" t="s">
        <v>6786</v>
      </c>
      <c r="C1913" s="570" t="s">
        <v>1159</v>
      </c>
      <c r="D1913" s="570" t="s">
        <v>6768</v>
      </c>
      <c r="E1913" s="570" t="s">
        <v>203</v>
      </c>
      <c r="F1913" s="570">
        <v>1286</v>
      </c>
      <c r="G1913" s="570">
        <v>2642</v>
      </c>
      <c r="H1913" s="570">
        <v>8300</v>
      </c>
      <c r="I1913" s="569"/>
      <c r="J1913" s="121"/>
      <c r="K1913" s="121"/>
      <c r="L1913" s="121"/>
      <c r="M1913" s="570"/>
      <c r="N1913" s="569"/>
      <c r="O1913" s="569"/>
      <c r="P1913" s="569"/>
      <c r="Q1913" s="121"/>
      <c r="R1913" s="121" t="s">
        <v>6786</v>
      </c>
      <c r="S1913" s="121" t="s">
        <v>2716</v>
      </c>
      <c r="T1913" s="121" t="s">
        <v>3801</v>
      </c>
      <c r="U1913" s="121">
        <v>0</v>
      </c>
      <c r="V1913" s="121" t="s">
        <v>309</v>
      </c>
      <c r="W1913" s="121" t="s">
        <v>309</v>
      </c>
      <c r="X1913" s="121" t="s">
        <v>2410</v>
      </c>
      <c r="Y1913" s="121" t="s">
        <v>2465</v>
      </c>
      <c r="Z1913" s="121" t="s">
        <v>3200</v>
      </c>
      <c r="AA1913" s="121" t="s">
        <v>6787</v>
      </c>
      <c r="AB1913" s="121" t="s">
        <v>6788</v>
      </c>
      <c r="AC1913" s="121" t="s">
        <v>2103</v>
      </c>
      <c r="AD1913" s="121" t="s">
        <v>3195</v>
      </c>
      <c r="AE1913" s="121" t="s">
        <v>6785</v>
      </c>
      <c r="AF1913" s="121"/>
      <c r="AG1913" s="121"/>
      <c r="AH1913" s="121"/>
      <c r="AI1913" s="551"/>
      <c r="AJ1913" s="551"/>
      <c r="AK1913" s="551"/>
      <c r="AL1913" s="551"/>
      <c r="AM1913" s="551"/>
      <c r="AN1913" s="551"/>
      <c r="AO1913" s="551"/>
      <c r="AP1913" s="551"/>
      <c r="AQ1913" s="551"/>
      <c r="AR1913" s="551"/>
      <c r="AS1913" s="551"/>
      <c r="AT1913" s="551"/>
      <c r="AU1913" s="551"/>
      <c r="AV1913" s="551"/>
      <c r="AW1913" s="551"/>
      <c r="AX1913" s="551"/>
    </row>
    <row r="1914">
      <c r="A1914" s="570" t="s">
        <v>7583</v>
      </c>
      <c r="B1914" s="570" t="s">
        <v>7613</v>
      </c>
      <c r="C1914" s="570" t="s">
        <v>1159</v>
      </c>
      <c r="D1914" s="570" t="s">
        <v>6768</v>
      </c>
      <c r="E1914" s="570" t="s">
        <v>203</v>
      </c>
      <c r="F1914" s="570">
        <v>1286</v>
      </c>
      <c r="G1914" s="570">
        <v>2642</v>
      </c>
      <c r="H1914" s="570">
        <v>8300</v>
      </c>
      <c r="I1914" s="569"/>
      <c r="J1914" s="121"/>
      <c r="K1914" s="121"/>
      <c r="L1914" s="121"/>
      <c r="M1914" s="570"/>
      <c r="N1914" s="569"/>
      <c r="O1914" s="569"/>
      <c r="P1914" s="569"/>
      <c r="Q1914" s="121"/>
      <c r="R1914" s="121" t="s">
        <v>7613</v>
      </c>
      <c r="S1914" s="121" t="s">
        <v>2716</v>
      </c>
      <c r="T1914" s="121" t="s">
        <v>3801</v>
      </c>
      <c r="U1914" s="121">
        <v>0</v>
      </c>
      <c r="V1914" s="121" t="s">
        <v>309</v>
      </c>
      <c r="W1914" s="121" t="s">
        <v>309</v>
      </c>
      <c r="X1914" s="121" t="s">
        <v>2410</v>
      </c>
      <c r="Y1914" s="121" t="s">
        <v>2465</v>
      </c>
      <c r="Z1914" s="121" t="s">
        <v>2785</v>
      </c>
      <c r="AA1914" s="121" t="s">
        <v>6798</v>
      </c>
      <c r="AB1914" s="121" t="s">
        <v>7614</v>
      </c>
      <c r="AC1914" s="121" t="s">
        <v>3158</v>
      </c>
      <c r="AD1914" s="121" t="s">
        <v>3880</v>
      </c>
      <c r="AE1914" s="121" t="s">
        <v>7002</v>
      </c>
      <c r="AF1914" s="121"/>
      <c r="AG1914" s="121"/>
      <c r="AH1914" s="121"/>
      <c r="AI1914" s="551"/>
      <c r="AJ1914" s="551"/>
      <c r="AK1914" s="551"/>
      <c r="AL1914" s="551"/>
      <c r="AM1914" s="551"/>
      <c r="AN1914" s="551"/>
      <c r="AO1914" s="551"/>
      <c r="AP1914" s="551"/>
      <c r="AQ1914" s="551"/>
      <c r="AR1914" s="551"/>
      <c r="AS1914" s="551"/>
      <c r="AT1914" s="551"/>
      <c r="AU1914" s="551"/>
      <c r="AV1914" s="551"/>
      <c r="AW1914" s="551"/>
      <c r="AX1914" s="551"/>
    </row>
    <row r="1915">
      <c r="A1915" s="570" t="s">
        <v>7583</v>
      </c>
      <c r="B1915" s="570" t="s">
        <v>7615</v>
      </c>
      <c r="C1915" s="570" t="s">
        <v>1159</v>
      </c>
      <c r="D1915" s="570" t="s">
        <v>6768</v>
      </c>
      <c r="E1915" s="570" t="s">
        <v>203</v>
      </c>
      <c r="F1915" s="570">
        <v>1286</v>
      </c>
      <c r="G1915" s="570">
        <v>2642</v>
      </c>
      <c r="H1915" s="570">
        <v>8300</v>
      </c>
      <c r="I1915" s="569"/>
      <c r="J1915" s="121"/>
      <c r="K1915" s="121"/>
      <c r="L1915" s="121"/>
      <c r="M1915" s="570"/>
      <c r="N1915" s="569"/>
      <c r="O1915" s="569"/>
      <c r="P1915" s="569"/>
      <c r="Q1915" s="121"/>
      <c r="R1915" s="121" t="s">
        <v>7616</v>
      </c>
      <c r="S1915" s="121" t="s">
        <v>2716</v>
      </c>
      <c r="T1915" s="121" t="s">
        <v>7617</v>
      </c>
      <c r="U1915" s="121">
        <v>0</v>
      </c>
      <c r="V1915" s="121" t="s">
        <v>309</v>
      </c>
      <c r="W1915" s="121" t="s">
        <v>309</v>
      </c>
      <c r="X1915" s="121" t="s">
        <v>2410</v>
      </c>
      <c r="Y1915" s="121" t="s">
        <v>2465</v>
      </c>
      <c r="Z1915" s="121" t="s">
        <v>3155</v>
      </c>
      <c r="AA1915" s="121" t="s">
        <v>3156</v>
      </c>
      <c r="AB1915" s="121" t="s">
        <v>7618</v>
      </c>
      <c r="AC1915" s="121" t="s">
        <v>3158</v>
      </c>
      <c r="AD1915" s="121" t="s">
        <v>3159</v>
      </c>
      <c r="AE1915" s="121" t="s">
        <v>7558</v>
      </c>
      <c r="AF1915" s="121"/>
      <c r="AG1915" s="121"/>
      <c r="AH1915" s="121"/>
      <c r="AI1915" s="551"/>
      <c r="AJ1915" s="551"/>
      <c r="AK1915" s="551"/>
      <c r="AL1915" s="551"/>
      <c r="AM1915" s="551"/>
      <c r="AN1915" s="551"/>
      <c r="AO1915" s="551"/>
      <c r="AP1915" s="551"/>
      <c r="AQ1915" s="551"/>
      <c r="AR1915" s="551"/>
      <c r="AS1915" s="551"/>
      <c r="AT1915" s="551"/>
      <c r="AU1915" s="551"/>
      <c r="AV1915" s="551"/>
      <c r="AW1915" s="551"/>
      <c r="AX1915" s="551"/>
    </row>
    <row r="1916">
      <c r="A1916" s="570" t="s">
        <v>7583</v>
      </c>
      <c r="B1916" s="570" t="s">
        <v>6781</v>
      </c>
      <c r="C1916" s="570" t="s">
        <v>1159</v>
      </c>
      <c r="D1916" s="570" t="s">
        <v>6768</v>
      </c>
      <c r="E1916" s="570" t="s">
        <v>203</v>
      </c>
      <c r="F1916" s="570">
        <v>1286</v>
      </c>
      <c r="G1916" s="570">
        <v>2642</v>
      </c>
      <c r="H1916" s="570">
        <v>8300</v>
      </c>
      <c r="I1916" s="569"/>
      <c r="J1916" s="121"/>
      <c r="K1916" s="121"/>
      <c r="L1916" s="121"/>
      <c r="M1916" s="570"/>
      <c r="N1916" s="569"/>
      <c r="O1916" s="569"/>
      <c r="P1916" s="569"/>
      <c r="Q1916" s="121"/>
      <c r="R1916" s="121" t="s">
        <v>6781</v>
      </c>
      <c r="S1916" s="121" t="s">
        <v>2716</v>
      </c>
      <c r="T1916" s="121" t="s">
        <v>3801</v>
      </c>
      <c r="U1916" s="121">
        <v>0</v>
      </c>
      <c r="V1916" s="121" t="s">
        <v>309</v>
      </c>
      <c r="W1916" s="121" t="s">
        <v>309</v>
      </c>
      <c r="X1916" s="121" t="s">
        <v>2410</v>
      </c>
      <c r="Y1916" s="121" t="s">
        <v>2465</v>
      </c>
      <c r="Z1916" s="121" t="s">
        <v>3200</v>
      </c>
      <c r="AA1916" s="121" t="s">
        <v>6783</v>
      </c>
      <c r="AB1916" s="121" t="s">
        <v>6784</v>
      </c>
      <c r="AC1916" s="121" t="s">
        <v>2103</v>
      </c>
      <c r="AD1916" s="121" t="s">
        <v>3195</v>
      </c>
      <c r="AE1916" s="121" t="s">
        <v>6785</v>
      </c>
      <c r="AF1916" s="121"/>
      <c r="AG1916" s="121"/>
      <c r="AH1916" s="121"/>
      <c r="AI1916" s="551"/>
      <c r="AJ1916" s="551"/>
      <c r="AK1916" s="551"/>
      <c r="AL1916" s="551"/>
      <c r="AM1916" s="551"/>
      <c r="AN1916" s="551"/>
      <c r="AO1916" s="551"/>
      <c r="AP1916" s="551"/>
      <c r="AQ1916" s="551"/>
      <c r="AR1916" s="551"/>
      <c r="AS1916" s="551"/>
      <c r="AT1916" s="551"/>
      <c r="AU1916" s="551"/>
      <c r="AV1916" s="551"/>
      <c r="AW1916" s="551"/>
      <c r="AX1916" s="551"/>
    </row>
    <row r="1917">
      <c r="A1917" s="570" t="s">
        <v>7583</v>
      </c>
      <c r="B1917" s="570" t="s">
        <v>7619</v>
      </c>
      <c r="C1917" s="570" t="s">
        <v>1159</v>
      </c>
      <c r="D1917" s="570" t="s">
        <v>6768</v>
      </c>
      <c r="E1917" s="570" t="s">
        <v>203</v>
      </c>
      <c r="F1917" s="570">
        <v>1286</v>
      </c>
      <c r="G1917" s="570">
        <v>2642</v>
      </c>
      <c r="H1917" s="570">
        <v>8300</v>
      </c>
      <c r="I1917" s="569"/>
      <c r="J1917" s="121"/>
      <c r="K1917" s="121"/>
      <c r="L1917" s="121"/>
      <c r="M1917" s="570"/>
      <c r="N1917" s="569"/>
      <c r="O1917" s="569"/>
      <c r="P1917" s="569"/>
      <c r="Q1917" s="121"/>
      <c r="R1917" s="121" t="s">
        <v>7620</v>
      </c>
      <c r="S1917" s="121" t="s">
        <v>2716</v>
      </c>
      <c r="T1917" s="121" t="s">
        <v>6125</v>
      </c>
      <c r="U1917" s="121">
        <v>0</v>
      </c>
      <c r="V1917" s="121" t="s">
        <v>2720</v>
      </c>
      <c r="W1917" s="121" t="s">
        <v>2720</v>
      </c>
      <c r="X1917" s="121" t="s">
        <v>2410</v>
      </c>
      <c r="Y1917" s="121" t="s">
        <v>2465</v>
      </c>
      <c r="Z1917" s="121" t="s">
        <v>2722</v>
      </c>
      <c r="AA1917" s="121" t="s">
        <v>6126</v>
      </c>
      <c r="AB1917" s="121" t="s">
        <v>7621</v>
      </c>
      <c r="AC1917" s="121" t="s">
        <v>2103</v>
      </c>
      <c r="AD1917" s="121" t="s">
        <v>2725</v>
      </c>
      <c r="AE1917" s="121" t="s">
        <v>6986</v>
      </c>
      <c r="AF1917" s="121"/>
      <c r="AG1917" s="121"/>
      <c r="AH1917" s="121"/>
      <c r="AI1917" s="551"/>
      <c r="AJ1917" s="551"/>
      <c r="AK1917" s="551"/>
      <c r="AL1917" s="551"/>
      <c r="AM1917" s="551"/>
      <c r="AN1917" s="551"/>
      <c r="AO1917" s="551"/>
      <c r="AP1917" s="551"/>
      <c r="AQ1917" s="551"/>
      <c r="AR1917" s="551"/>
      <c r="AS1917" s="551"/>
      <c r="AT1917" s="551"/>
      <c r="AU1917" s="551"/>
      <c r="AV1917" s="551"/>
      <c r="AW1917" s="551"/>
      <c r="AX1917" s="551"/>
    </row>
    <row r="1918">
      <c r="A1918" s="570" t="s">
        <v>7583</v>
      </c>
      <c r="B1918" s="570" t="s">
        <v>7622</v>
      </c>
      <c r="C1918" s="570" t="s">
        <v>1159</v>
      </c>
      <c r="D1918" s="570" t="s">
        <v>6768</v>
      </c>
      <c r="E1918" s="570" t="s">
        <v>203</v>
      </c>
      <c r="F1918" s="570">
        <v>1286</v>
      </c>
      <c r="G1918" s="570">
        <v>2642</v>
      </c>
      <c r="H1918" s="570">
        <v>8300</v>
      </c>
      <c r="I1918" s="569"/>
      <c r="J1918" s="121"/>
      <c r="K1918" s="121"/>
      <c r="L1918" s="121"/>
      <c r="M1918" s="570"/>
      <c r="N1918" s="569"/>
      <c r="O1918" s="569"/>
      <c r="P1918" s="569"/>
      <c r="Q1918" s="121"/>
      <c r="R1918" s="121" t="s">
        <v>7623</v>
      </c>
      <c r="S1918" s="121" t="s">
        <v>2716</v>
      </c>
      <c r="T1918" s="121" t="s">
        <v>6125</v>
      </c>
      <c r="U1918" s="121">
        <v>0</v>
      </c>
      <c r="V1918" s="121" t="s">
        <v>2720</v>
      </c>
      <c r="W1918" s="121" t="s">
        <v>2720</v>
      </c>
      <c r="X1918" s="121" t="s">
        <v>2410</v>
      </c>
      <c r="Y1918" s="121" t="s">
        <v>2465</v>
      </c>
      <c r="Z1918" s="121" t="s">
        <v>2722</v>
      </c>
      <c r="AA1918" s="121" t="s">
        <v>6126</v>
      </c>
      <c r="AB1918" s="121" t="s">
        <v>7624</v>
      </c>
      <c r="AC1918" s="121" t="s">
        <v>2103</v>
      </c>
      <c r="AD1918" s="121" t="s">
        <v>2725</v>
      </c>
      <c r="AE1918" s="121" t="s">
        <v>6986</v>
      </c>
      <c r="AF1918" s="121"/>
      <c r="AG1918" s="121"/>
      <c r="AH1918" s="121"/>
      <c r="AI1918" s="551"/>
      <c r="AJ1918" s="551"/>
      <c r="AK1918" s="551"/>
      <c r="AL1918" s="551"/>
      <c r="AM1918" s="551"/>
      <c r="AN1918" s="551"/>
      <c r="AO1918" s="551"/>
      <c r="AP1918" s="551"/>
      <c r="AQ1918" s="551"/>
      <c r="AR1918" s="551"/>
      <c r="AS1918" s="551"/>
      <c r="AT1918" s="551"/>
      <c r="AU1918" s="551"/>
      <c r="AV1918" s="551"/>
      <c r="AW1918" s="551"/>
      <c r="AX1918" s="551"/>
    </row>
    <row r="1919">
      <c r="A1919" s="570" t="s">
        <v>7583</v>
      </c>
      <c r="B1919" s="570" t="s">
        <v>7625</v>
      </c>
      <c r="C1919" s="570" t="s">
        <v>1159</v>
      </c>
      <c r="D1919" s="570" t="s">
        <v>6768</v>
      </c>
      <c r="E1919" s="570" t="s">
        <v>203</v>
      </c>
      <c r="F1919" s="570">
        <v>1286</v>
      </c>
      <c r="G1919" s="570">
        <v>2642</v>
      </c>
      <c r="H1919" s="570">
        <v>8300</v>
      </c>
      <c r="I1919" s="569"/>
      <c r="J1919" s="121"/>
      <c r="K1919" s="121"/>
      <c r="L1919" s="121"/>
      <c r="M1919" s="570"/>
      <c r="N1919" s="569"/>
      <c r="O1919" s="569"/>
      <c r="P1919" s="569"/>
      <c r="Q1919" s="121"/>
      <c r="R1919" s="121" t="s">
        <v>7626</v>
      </c>
      <c r="S1919" s="121" t="s">
        <v>2716</v>
      </c>
      <c r="T1919" s="121" t="s">
        <v>6125</v>
      </c>
      <c r="U1919" s="121">
        <v>0</v>
      </c>
      <c r="V1919" s="121" t="s">
        <v>2720</v>
      </c>
      <c r="W1919" s="121" t="s">
        <v>2720</v>
      </c>
      <c r="X1919" s="121" t="s">
        <v>2410</v>
      </c>
      <c r="Y1919" s="121" t="s">
        <v>2465</v>
      </c>
      <c r="Z1919" s="121" t="s">
        <v>2722</v>
      </c>
      <c r="AA1919" s="121" t="s">
        <v>6126</v>
      </c>
      <c r="AB1919" s="121" t="s">
        <v>7627</v>
      </c>
      <c r="AC1919" s="121" t="s">
        <v>2103</v>
      </c>
      <c r="AD1919" s="121" t="s">
        <v>2725</v>
      </c>
      <c r="AE1919" s="121" t="s">
        <v>6986</v>
      </c>
      <c r="AF1919" s="121"/>
      <c r="AG1919" s="121"/>
      <c r="AH1919" s="121"/>
      <c r="AI1919" s="551"/>
      <c r="AJ1919" s="551"/>
      <c r="AK1919" s="551"/>
      <c r="AL1919" s="551"/>
      <c r="AM1919" s="551"/>
      <c r="AN1919" s="551"/>
      <c r="AO1919" s="551"/>
      <c r="AP1919" s="551"/>
      <c r="AQ1919" s="551"/>
      <c r="AR1919" s="551"/>
      <c r="AS1919" s="551"/>
      <c r="AT1919" s="551"/>
      <c r="AU1919" s="551"/>
      <c r="AV1919" s="551"/>
      <c r="AW1919" s="551"/>
      <c r="AX1919" s="551"/>
    </row>
    <row r="1920">
      <c r="A1920" s="570" t="s">
        <v>7583</v>
      </c>
      <c r="B1920" s="570" t="s">
        <v>7628</v>
      </c>
      <c r="C1920" s="570" t="s">
        <v>1159</v>
      </c>
      <c r="D1920" s="570" t="s">
        <v>6768</v>
      </c>
      <c r="E1920" s="570" t="s">
        <v>203</v>
      </c>
      <c r="F1920" s="570">
        <v>1286</v>
      </c>
      <c r="G1920" s="570">
        <v>2642</v>
      </c>
      <c r="H1920" s="570">
        <v>8300</v>
      </c>
      <c r="I1920" s="569"/>
      <c r="J1920" s="121"/>
      <c r="K1920" s="121"/>
      <c r="L1920" s="121"/>
      <c r="M1920" s="570"/>
      <c r="N1920" s="569"/>
      <c r="O1920" s="569"/>
      <c r="P1920" s="569"/>
      <c r="Q1920" s="121"/>
      <c r="R1920" s="121" t="s">
        <v>7629</v>
      </c>
      <c r="S1920" s="121" t="s">
        <v>2716</v>
      </c>
      <c r="T1920" s="121" t="s">
        <v>6125</v>
      </c>
      <c r="U1920" s="121">
        <v>0</v>
      </c>
      <c r="V1920" s="121" t="s">
        <v>2720</v>
      </c>
      <c r="W1920" s="121" t="s">
        <v>2720</v>
      </c>
      <c r="X1920" s="121" t="s">
        <v>2410</v>
      </c>
      <c r="Y1920" s="121" t="s">
        <v>2465</v>
      </c>
      <c r="Z1920" s="121" t="s">
        <v>2722</v>
      </c>
      <c r="AA1920" s="121" t="s">
        <v>6126</v>
      </c>
      <c r="AB1920" s="121" t="s">
        <v>7630</v>
      </c>
      <c r="AC1920" s="121" t="s">
        <v>2103</v>
      </c>
      <c r="AD1920" s="121" t="s">
        <v>2725</v>
      </c>
      <c r="AE1920" s="121" t="s">
        <v>6986</v>
      </c>
      <c r="AF1920" s="121"/>
      <c r="AG1920" s="121"/>
      <c r="AH1920" s="121"/>
      <c r="AI1920" s="551"/>
      <c r="AJ1920" s="551"/>
      <c r="AK1920" s="551"/>
      <c r="AL1920" s="551"/>
      <c r="AM1920" s="551"/>
      <c r="AN1920" s="551"/>
      <c r="AO1920" s="551"/>
      <c r="AP1920" s="551"/>
      <c r="AQ1920" s="551"/>
      <c r="AR1920" s="551"/>
      <c r="AS1920" s="551"/>
      <c r="AT1920" s="551"/>
      <c r="AU1920" s="551"/>
      <c r="AV1920" s="551"/>
      <c r="AW1920" s="551"/>
      <c r="AX1920" s="551"/>
    </row>
    <row r="1921">
      <c r="A1921" s="570" t="s">
        <v>7583</v>
      </c>
      <c r="B1921" s="570" t="s">
        <v>7631</v>
      </c>
      <c r="C1921" s="570" t="s">
        <v>1159</v>
      </c>
      <c r="D1921" s="570" t="s">
        <v>6768</v>
      </c>
      <c r="E1921" s="570" t="s">
        <v>203</v>
      </c>
      <c r="F1921" s="570">
        <v>1286</v>
      </c>
      <c r="G1921" s="570">
        <v>2642</v>
      </c>
      <c r="H1921" s="570">
        <v>8300</v>
      </c>
      <c r="I1921" s="569"/>
      <c r="J1921" s="121"/>
      <c r="K1921" s="121"/>
      <c r="L1921" s="121"/>
      <c r="M1921" s="570"/>
      <c r="N1921" s="569"/>
      <c r="O1921" s="569"/>
      <c r="P1921" s="569"/>
      <c r="Q1921" s="121"/>
      <c r="R1921" s="121" t="s">
        <v>7632</v>
      </c>
      <c r="S1921" s="121" t="s">
        <v>2716</v>
      </c>
      <c r="T1921" s="121" t="s">
        <v>7592</v>
      </c>
      <c r="U1921" s="121">
        <v>0</v>
      </c>
      <c r="V1921" s="121" t="s">
        <v>2720</v>
      </c>
      <c r="W1921" s="121" t="s">
        <v>2720</v>
      </c>
      <c r="X1921" s="121" t="s">
        <v>2410</v>
      </c>
      <c r="Y1921" s="121" t="s">
        <v>2465</v>
      </c>
      <c r="Z1921" s="121" t="s">
        <v>2722</v>
      </c>
      <c r="AA1921" s="121" t="s">
        <v>2723</v>
      </c>
      <c r="AB1921" s="121" t="s">
        <v>7633</v>
      </c>
      <c r="AC1921" s="121" t="s">
        <v>2103</v>
      </c>
      <c r="AD1921" s="121" t="s">
        <v>2725</v>
      </c>
      <c r="AE1921" s="121" t="s">
        <v>5475</v>
      </c>
      <c r="AF1921" s="121"/>
      <c r="AG1921" s="121"/>
      <c r="AH1921" s="121"/>
      <c r="AI1921" s="551"/>
      <c r="AJ1921" s="551"/>
      <c r="AK1921" s="551"/>
      <c r="AL1921" s="551"/>
      <c r="AM1921" s="551"/>
      <c r="AN1921" s="551"/>
      <c r="AO1921" s="551"/>
      <c r="AP1921" s="551"/>
      <c r="AQ1921" s="551"/>
      <c r="AR1921" s="551"/>
      <c r="AS1921" s="551"/>
      <c r="AT1921" s="551"/>
      <c r="AU1921" s="551"/>
      <c r="AV1921" s="551"/>
      <c r="AW1921" s="551"/>
      <c r="AX1921" s="551"/>
    </row>
    <row r="1922">
      <c r="A1922" s="570" t="s">
        <v>7583</v>
      </c>
      <c r="B1922" s="570" t="s">
        <v>7634</v>
      </c>
      <c r="C1922" s="570" t="s">
        <v>1159</v>
      </c>
      <c r="D1922" s="570" t="s">
        <v>6768</v>
      </c>
      <c r="E1922" s="570" t="s">
        <v>203</v>
      </c>
      <c r="F1922" s="570">
        <v>1286</v>
      </c>
      <c r="G1922" s="570">
        <v>2642</v>
      </c>
      <c r="H1922" s="570">
        <v>8300</v>
      </c>
      <c r="I1922" s="569"/>
      <c r="J1922" s="121"/>
      <c r="K1922" s="121"/>
      <c r="L1922" s="121"/>
      <c r="M1922" s="570"/>
      <c r="N1922" s="569"/>
      <c r="O1922" s="569"/>
      <c r="P1922" s="569"/>
      <c r="Q1922" s="121"/>
      <c r="R1922" s="121" t="s">
        <v>7635</v>
      </c>
      <c r="S1922" s="121" t="s">
        <v>2742</v>
      </c>
      <c r="T1922" s="121" t="s">
        <v>2743</v>
      </c>
      <c r="U1922" s="121">
        <v>0</v>
      </c>
      <c r="V1922" s="121" t="s">
        <v>2720</v>
      </c>
      <c r="W1922" s="121" t="s">
        <v>2950</v>
      </c>
      <c r="X1922" s="121" t="s">
        <v>2410</v>
      </c>
      <c r="Y1922" s="121" t="s">
        <v>2465</v>
      </c>
      <c r="Z1922" s="121" t="s">
        <v>3155</v>
      </c>
      <c r="AA1922" s="121" t="s">
        <v>3222</v>
      </c>
      <c r="AB1922" s="121" t="s">
        <v>7636</v>
      </c>
      <c r="AC1922" s="121" t="s">
        <v>2103</v>
      </c>
      <c r="AD1922" s="121" t="s">
        <v>3224</v>
      </c>
      <c r="AE1922" s="121" t="s">
        <v>3527</v>
      </c>
      <c r="AF1922" s="121"/>
      <c r="AG1922" s="121"/>
      <c r="AH1922" s="121"/>
      <c r="AI1922" s="551"/>
      <c r="AJ1922" s="551"/>
      <c r="AK1922" s="551"/>
      <c r="AL1922" s="551"/>
      <c r="AM1922" s="551"/>
      <c r="AN1922" s="551"/>
      <c r="AO1922" s="551"/>
      <c r="AP1922" s="551"/>
      <c r="AQ1922" s="551"/>
      <c r="AR1922" s="551"/>
      <c r="AS1922" s="551"/>
      <c r="AT1922" s="551"/>
      <c r="AU1922" s="551"/>
      <c r="AV1922" s="551"/>
      <c r="AW1922" s="551"/>
      <c r="AX1922" s="551"/>
    </row>
    <row r="1923">
      <c r="A1923" s="570" t="s">
        <v>7583</v>
      </c>
      <c r="B1923" s="570" t="s">
        <v>7637</v>
      </c>
      <c r="C1923" s="570" t="s">
        <v>1159</v>
      </c>
      <c r="D1923" s="570" t="s">
        <v>6768</v>
      </c>
      <c r="E1923" s="570" t="s">
        <v>203</v>
      </c>
      <c r="F1923" s="570">
        <v>1286</v>
      </c>
      <c r="G1923" s="570">
        <v>2642</v>
      </c>
      <c r="H1923" s="570">
        <v>8300</v>
      </c>
      <c r="I1923" s="569"/>
      <c r="J1923" s="121"/>
      <c r="K1923" s="121"/>
      <c r="L1923" s="121"/>
      <c r="M1923" s="570"/>
      <c r="N1923" s="569"/>
      <c r="O1923" s="569"/>
      <c r="P1923" s="569"/>
      <c r="Q1923" s="121"/>
      <c r="R1923" s="121" t="s">
        <v>7637</v>
      </c>
      <c r="S1923" s="121" t="s">
        <v>2716</v>
      </c>
      <c r="T1923" s="121" t="s">
        <v>3801</v>
      </c>
      <c r="U1923" s="121">
        <v>0</v>
      </c>
      <c r="V1923" s="121" t="s">
        <v>309</v>
      </c>
      <c r="W1923" s="121" t="s">
        <v>309</v>
      </c>
      <c r="X1923" s="121" t="s">
        <v>2410</v>
      </c>
      <c r="Y1923" s="121" t="s">
        <v>2465</v>
      </c>
      <c r="Z1923" s="121" t="s">
        <v>2785</v>
      </c>
      <c r="AA1923" s="121" t="s">
        <v>7314</v>
      </c>
      <c r="AB1923" s="121" t="s">
        <v>7638</v>
      </c>
      <c r="AC1923" s="121" t="s">
        <v>3158</v>
      </c>
      <c r="AD1923" s="121" t="s">
        <v>3159</v>
      </c>
      <c r="AE1923" s="121" t="s">
        <v>7639</v>
      </c>
      <c r="AF1923" s="121"/>
      <c r="AG1923" s="121"/>
      <c r="AH1923" s="121"/>
      <c r="AI1923" s="551"/>
      <c r="AJ1923" s="551"/>
      <c r="AK1923" s="551"/>
      <c r="AL1923" s="551"/>
      <c r="AM1923" s="551"/>
      <c r="AN1923" s="551"/>
      <c r="AO1923" s="551"/>
      <c r="AP1923" s="551"/>
      <c r="AQ1923" s="551"/>
      <c r="AR1923" s="551"/>
      <c r="AS1923" s="551"/>
      <c r="AT1923" s="551"/>
      <c r="AU1923" s="551"/>
      <c r="AV1923" s="551"/>
      <c r="AW1923" s="551"/>
      <c r="AX1923" s="551"/>
    </row>
    <row r="1924">
      <c r="A1924" s="570" t="s">
        <v>7583</v>
      </c>
      <c r="B1924" s="570" t="s">
        <v>7640</v>
      </c>
      <c r="C1924" s="570" t="s">
        <v>1159</v>
      </c>
      <c r="D1924" s="570" t="s">
        <v>6768</v>
      </c>
      <c r="E1924" s="570" t="s">
        <v>203</v>
      </c>
      <c r="F1924" s="570">
        <v>1286</v>
      </c>
      <c r="G1924" s="570">
        <v>2642</v>
      </c>
      <c r="H1924" s="570">
        <v>8300</v>
      </c>
      <c r="I1924" s="569"/>
      <c r="J1924" s="121"/>
      <c r="K1924" s="121"/>
      <c r="L1924" s="121"/>
      <c r="M1924" s="570"/>
      <c r="N1924" s="569"/>
      <c r="O1924" s="569"/>
      <c r="P1924" s="569"/>
      <c r="Q1924" s="121"/>
      <c r="R1924" s="121" t="s">
        <v>7640</v>
      </c>
      <c r="S1924" s="121" t="s">
        <v>2716</v>
      </c>
      <c r="T1924" s="121" t="s">
        <v>3801</v>
      </c>
      <c r="U1924" s="121">
        <v>0</v>
      </c>
      <c r="V1924" s="121" t="s">
        <v>309</v>
      </c>
      <c r="W1924" s="121" t="s">
        <v>309</v>
      </c>
      <c r="X1924" s="121" t="s">
        <v>2410</v>
      </c>
      <c r="Y1924" s="121" t="s">
        <v>2465</v>
      </c>
      <c r="Z1924" s="121" t="s">
        <v>2785</v>
      </c>
      <c r="AA1924" s="121" t="s">
        <v>7314</v>
      </c>
      <c r="AB1924" s="121" t="s">
        <v>7641</v>
      </c>
      <c r="AC1924" s="121" t="s">
        <v>3158</v>
      </c>
      <c r="AD1924" s="121" t="s">
        <v>3159</v>
      </c>
      <c r="AE1924" s="121" t="s">
        <v>7639</v>
      </c>
      <c r="AF1924" s="121"/>
      <c r="AG1924" s="121"/>
      <c r="AH1924" s="121"/>
      <c r="AI1924" s="551"/>
      <c r="AJ1924" s="551"/>
      <c r="AK1924" s="551"/>
      <c r="AL1924" s="551"/>
      <c r="AM1924" s="551"/>
      <c r="AN1924" s="551"/>
      <c r="AO1924" s="551"/>
      <c r="AP1924" s="551"/>
      <c r="AQ1924" s="551"/>
      <c r="AR1924" s="551"/>
      <c r="AS1924" s="551"/>
      <c r="AT1924" s="551"/>
      <c r="AU1924" s="551"/>
      <c r="AV1924" s="551"/>
      <c r="AW1924" s="551"/>
      <c r="AX1924" s="551"/>
    </row>
    <row r="1925">
      <c r="A1925" s="570" t="s">
        <v>7583</v>
      </c>
      <c r="B1925" s="570" t="s">
        <v>7642</v>
      </c>
      <c r="C1925" s="570" t="s">
        <v>1159</v>
      </c>
      <c r="D1925" s="570" t="s">
        <v>6768</v>
      </c>
      <c r="E1925" s="570" t="s">
        <v>203</v>
      </c>
      <c r="F1925" s="570">
        <v>1286</v>
      </c>
      <c r="G1925" s="570">
        <v>2642</v>
      </c>
      <c r="H1925" s="570">
        <v>8300</v>
      </c>
      <c r="I1925" s="569"/>
      <c r="J1925" s="121"/>
      <c r="K1925" s="121"/>
      <c r="L1925" s="121"/>
      <c r="M1925" s="570"/>
      <c r="N1925" s="569"/>
      <c r="O1925" s="569"/>
      <c r="P1925" s="569"/>
      <c r="Q1925" s="121"/>
      <c r="R1925" s="121" t="s">
        <v>7642</v>
      </c>
      <c r="S1925" s="121" t="s">
        <v>2716</v>
      </c>
      <c r="T1925" s="121" t="s">
        <v>3801</v>
      </c>
      <c r="U1925" s="121">
        <v>0</v>
      </c>
      <c r="V1925" s="121" t="s">
        <v>309</v>
      </c>
      <c r="W1925" s="121" t="s">
        <v>309</v>
      </c>
      <c r="X1925" s="121" t="s">
        <v>2410</v>
      </c>
      <c r="Y1925" s="121" t="s">
        <v>2465</v>
      </c>
      <c r="Z1925" s="121" t="s">
        <v>2785</v>
      </c>
      <c r="AA1925" s="121" t="s">
        <v>7314</v>
      </c>
      <c r="AB1925" s="121" t="s">
        <v>7643</v>
      </c>
      <c r="AC1925" s="121" t="s">
        <v>3158</v>
      </c>
      <c r="AD1925" s="121" t="s">
        <v>3159</v>
      </c>
      <c r="AE1925" s="121" t="s">
        <v>7639</v>
      </c>
      <c r="AF1925" s="121"/>
      <c r="AG1925" s="121"/>
      <c r="AH1925" s="121"/>
      <c r="AI1925" s="551"/>
      <c r="AJ1925" s="551"/>
      <c r="AK1925" s="551"/>
      <c r="AL1925" s="551"/>
      <c r="AM1925" s="551"/>
      <c r="AN1925" s="551"/>
      <c r="AO1925" s="551"/>
      <c r="AP1925" s="551"/>
      <c r="AQ1925" s="551"/>
      <c r="AR1925" s="551"/>
      <c r="AS1925" s="551"/>
      <c r="AT1925" s="551"/>
      <c r="AU1925" s="551"/>
      <c r="AV1925" s="551"/>
      <c r="AW1925" s="551"/>
      <c r="AX1925" s="551"/>
    </row>
    <row r="1926">
      <c r="A1926" s="570" t="s">
        <v>7583</v>
      </c>
      <c r="B1926" s="570" t="s">
        <v>7644</v>
      </c>
      <c r="C1926" s="570" t="s">
        <v>1159</v>
      </c>
      <c r="D1926" s="570" t="s">
        <v>6768</v>
      </c>
      <c r="E1926" s="570" t="s">
        <v>203</v>
      </c>
      <c r="F1926" s="570">
        <v>1286</v>
      </c>
      <c r="G1926" s="570">
        <v>2642</v>
      </c>
      <c r="H1926" s="570">
        <v>8300</v>
      </c>
      <c r="I1926" s="569"/>
      <c r="J1926" s="121"/>
      <c r="K1926" s="121"/>
      <c r="L1926" s="121"/>
      <c r="M1926" s="570"/>
      <c r="N1926" s="569"/>
      <c r="O1926" s="569"/>
      <c r="P1926" s="569"/>
      <c r="Q1926" s="121"/>
      <c r="R1926" s="121" t="s">
        <v>7644</v>
      </c>
      <c r="S1926" s="121" t="s">
        <v>2716</v>
      </c>
      <c r="T1926" s="121" t="s">
        <v>3801</v>
      </c>
      <c r="U1926" s="121">
        <v>0</v>
      </c>
      <c r="V1926" s="121" t="s">
        <v>309</v>
      </c>
      <c r="W1926" s="121" t="s">
        <v>309</v>
      </c>
      <c r="X1926" s="121" t="s">
        <v>2410</v>
      </c>
      <c r="Y1926" s="121" t="s">
        <v>2465</v>
      </c>
      <c r="Z1926" s="121" t="s">
        <v>2785</v>
      </c>
      <c r="AA1926" s="121" t="s">
        <v>7314</v>
      </c>
      <c r="AB1926" s="121" t="s">
        <v>7645</v>
      </c>
      <c r="AC1926" s="121" t="s">
        <v>3158</v>
      </c>
      <c r="AD1926" s="121" t="s">
        <v>3159</v>
      </c>
      <c r="AE1926" s="121" t="s">
        <v>7639</v>
      </c>
      <c r="AF1926" s="121"/>
      <c r="AG1926" s="121"/>
      <c r="AH1926" s="121"/>
      <c r="AI1926" s="551"/>
      <c r="AJ1926" s="551"/>
      <c r="AK1926" s="551"/>
      <c r="AL1926" s="551"/>
      <c r="AM1926" s="551"/>
      <c r="AN1926" s="551"/>
      <c r="AO1926" s="551"/>
      <c r="AP1926" s="551"/>
      <c r="AQ1926" s="551"/>
      <c r="AR1926" s="551"/>
      <c r="AS1926" s="551"/>
      <c r="AT1926" s="551"/>
      <c r="AU1926" s="551"/>
      <c r="AV1926" s="551"/>
      <c r="AW1926" s="551"/>
      <c r="AX1926" s="551"/>
    </row>
    <row r="1927">
      <c r="A1927" s="570" t="s">
        <v>7583</v>
      </c>
      <c r="B1927" s="570" t="s">
        <v>7646</v>
      </c>
      <c r="C1927" s="570" t="s">
        <v>1159</v>
      </c>
      <c r="D1927" s="570" t="s">
        <v>6768</v>
      </c>
      <c r="E1927" s="570" t="s">
        <v>203</v>
      </c>
      <c r="F1927" s="570">
        <v>1286</v>
      </c>
      <c r="G1927" s="570">
        <v>2642</v>
      </c>
      <c r="H1927" s="570">
        <v>8300</v>
      </c>
      <c r="I1927" s="569"/>
      <c r="J1927" s="121"/>
      <c r="K1927" s="121"/>
      <c r="L1927" s="121"/>
      <c r="M1927" s="570"/>
      <c r="N1927" s="569"/>
      <c r="O1927" s="569"/>
      <c r="P1927" s="569"/>
      <c r="Q1927" s="121"/>
      <c r="R1927" s="121" t="s">
        <v>7646</v>
      </c>
      <c r="S1927" s="121" t="s">
        <v>2716</v>
      </c>
      <c r="T1927" s="121" t="s">
        <v>3801</v>
      </c>
      <c r="U1927" s="121">
        <v>0</v>
      </c>
      <c r="V1927" s="121" t="s">
        <v>309</v>
      </c>
      <c r="W1927" s="121" t="s">
        <v>309</v>
      </c>
      <c r="X1927" s="121" t="s">
        <v>2410</v>
      </c>
      <c r="Y1927" s="121" t="s">
        <v>2465</v>
      </c>
      <c r="Z1927" s="121" t="s">
        <v>3155</v>
      </c>
      <c r="AA1927" s="121" t="s">
        <v>3156</v>
      </c>
      <c r="AB1927" s="121" t="s">
        <v>7647</v>
      </c>
      <c r="AC1927" s="121" t="s">
        <v>3158</v>
      </c>
      <c r="AD1927" s="121" t="s">
        <v>3159</v>
      </c>
      <c r="AE1927" s="121" t="s">
        <v>7639</v>
      </c>
      <c r="AF1927" s="121"/>
      <c r="AG1927" s="121"/>
      <c r="AH1927" s="121"/>
      <c r="AI1927" s="551"/>
      <c r="AJ1927" s="551"/>
      <c r="AK1927" s="551"/>
      <c r="AL1927" s="551"/>
      <c r="AM1927" s="551"/>
      <c r="AN1927" s="551"/>
      <c r="AO1927" s="551"/>
      <c r="AP1927" s="551"/>
      <c r="AQ1927" s="551"/>
      <c r="AR1927" s="551"/>
      <c r="AS1927" s="551"/>
      <c r="AT1927" s="551"/>
      <c r="AU1927" s="551"/>
      <c r="AV1927" s="551"/>
      <c r="AW1927" s="551"/>
      <c r="AX1927" s="551"/>
    </row>
    <row r="1928">
      <c r="A1928" s="570" t="s">
        <v>7583</v>
      </c>
      <c r="B1928" s="570" t="s">
        <v>7648</v>
      </c>
      <c r="C1928" s="570" t="s">
        <v>1159</v>
      </c>
      <c r="D1928" s="570" t="s">
        <v>6768</v>
      </c>
      <c r="E1928" s="570" t="s">
        <v>203</v>
      </c>
      <c r="F1928" s="570">
        <v>1286</v>
      </c>
      <c r="G1928" s="570">
        <v>2642</v>
      </c>
      <c r="H1928" s="570">
        <v>8300</v>
      </c>
      <c r="I1928" s="569"/>
      <c r="J1928" s="121"/>
      <c r="K1928" s="121"/>
      <c r="L1928" s="121"/>
      <c r="M1928" s="570"/>
      <c r="N1928" s="569"/>
      <c r="O1928" s="569"/>
      <c r="P1928" s="569"/>
      <c r="Q1928" s="121"/>
      <c r="R1928" s="121" t="s">
        <v>7649</v>
      </c>
      <c r="S1928" s="121" t="s">
        <v>2716</v>
      </c>
      <c r="T1928" s="121" t="s">
        <v>3163</v>
      </c>
      <c r="U1928" s="121">
        <v>0</v>
      </c>
      <c r="V1928" s="121" t="s">
        <v>309</v>
      </c>
      <c r="W1928" s="121" t="s">
        <v>309</v>
      </c>
      <c r="X1928" s="121" t="s">
        <v>2410</v>
      </c>
      <c r="Y1928" s="121" t="s">
        <v>2465</v>
      </c>
      <c r="Z1928" s="121" t="s">
        <v>3200</v>
      </c>
      <c r="AA1928" s="121" t="s">
        <v>7650</v>
      </c>
      <c r="AB1928" s="121" t="s">
        <v>7651</v>
      </c>
      <c r="AC1928" s="121" t="s">
        <v>3158</v>
      </c>
      <c r="AD1928" s="121" t="s">
        <v>3159</v>
      </c>
      <c r="AE1928" s="121" t="s">
        <v>7652</v>
      </c>
      <c r="AF1928" s="121"/>
      <c r="AG1928" s="121"/>
      <c r="AH1928" s="121"/>
      <c r="AI1928" s="551"/>
      <c r="AJ1928" s="551"/>
      <c r="AK1928" s="551"/>
      <c r="AL1928" s="551"/>
      <c r="AM1928" s="551"/>
      <c r="AN1928" s="551"/>
      <c r="AO1928" s="551"/>
      <c r="AP1928" s="551"/>
      <c r="AQ1928" s="551"/>
      <c r="AR1928" s="551"/>
      <c r="AS1928" s="551"/>
      <c r="AT1928" s="551"/>
      <c r="AU1928" s="551"/>
      <c r="AV1928" s="551"/>
      <c r="AW1928" s="551"/>
      <c r="AX1928" s="551"/>
    </row>
    <row r="1929">
      <c r="A1929" s="570" t="s">
        <v>7583</v>
      </c>
      <c r="B1929" s="570" t="s">
        <v>7653</v>
      </c>
      <c r="C1929" s="570" t="s">
        <v>1159</v>
      </c>
      <c r="D1929" s="570" t="s">
        <v>6768</v>
      </c>
      <c r="E1929" s="570" t="s">
        <v>203</v>
      </c>
      <c r="F1929" s="570">
        <v>1286</v>
      </c>
      <c r="G1929" s="570">
        <v>2642</v>
      </c>
      <c r="H1929" s="570">
        <v>8300</v>
      </c>
      <c r="I1929" s="569"/>
      <c r="J1929" s="121"/>
      <c r="K1929" s="121"/>
      <c r="L1929" s="121"/>
      <c r="M1929" s="570"/>
      <c r="N1929" s="569"/>
      <c r="O1929" s="569"/>
      <c r="P1929" s="569"/>
      <c r="Q1929" s="121"/>
      <c r="R1929" s="121" t="s">
        <v>7653</v>
      </c>
      <c r="S1929" s="121" t="s">
        <v>2742</v>
      </c>
      <c r="T1929" s="121" t="s">
        <v>2717</v>
      </c>
      <c r="U1929" s="121">
        <v>0</v>
      </c>
      <c r="V1929" s="121" t="s">
        <v>3164</v>
      </c>
      <c r="W1929" s="121" t="s">
        <v>2969</v>
      </c>
      <c r="X1929" s="121" t="s">
        <v>2410</v>
      </c>
      <c r="Y1929" s="121" t="s">
        <v>2465</v>
      </c>
      <c r="Z1929" s="121" t="s">
        <v>3155</v>
      </c>
      <c r="AA1929" s="121" t="s">
        <v>3092</v>
      </c>
      <c r="AB1929" s="121" t="s">
        <v>3571</v>
      </c>
      <c r="AC1929" s="121" t="s">
        <v>2103</v>
      </c>
      <c r="AD1929" s="121" t="s">
        <v>2747</v>
      </c>
      <c r="AE1929" s="121" t="s">
        <v>3174</v>
      </c>
      <c r="AF1929" s="121"/>
      <c r="AG1929" s="121"/>
      <c r="AH1929" s="121"/>
      <c r="AI1929" s="551"/>
      <c r="AJ1929" s="551"/>
      <c r="AK1929" s="551"/>
      <c r="AL1929" s="551"/>
      <c r="AM1929" s="551"/>
      <c r="AN1929" s="551"/>
      <c r="AO1929" s="551"/>
      <c r="AP1929" s="551"/>
      <c r="AQ1929" s="551"/>
      <c r="AR1929" s="551"/>
      <c r="AS1929" s="551"/>
      <c r="AT1929" s="551"/>
      <c r="AU1929" s="551"/>
      <c r="AV1929" s="551"/>
      <c r="AW1929" s="551"/>
      <c r="AX1929" s="551"/>
    </row>
    <row r="1930">
      <c r="A1930" s="570" t="s">
        <v>7583</v>
      </c>
      <c r="B1930" s="570" t="s">
        <v>7654</v>
      </c>
      <c r="C1930" s="570" t="s">
        <v>1159</v>
      </c>
      <c r="D1930" s="570" t="s">
        <v>6768</v>
      </c>
      <c r="E1930" s="570" t="s">
        <v>203</v>
      </c>
      <c r="F1930" s="570">
        <v>1286</v>
      </c>
      <c r="G1930" s="570">
        <v>2642</v>
      </c>
      <c r="H1930" s="570">
        <v>8300</v>
      </c>
      <c r="I1930" s="569"/>
      <c r="J1930" s="121"/>
      <c r="K1930" s="121"/>
      <c r="L1930" s="121"/>
      <c r="M1930" s="570"/>
      <c r="N1930" s="569"/>
      <c r="O1930" s="569"/>
      <c r="P1930" s="569"/>
      <c r="Q1930" s="121"/>
      <c r="R1930" s="121" t="s">
        <v>7654</v>
      </c>
      <c r="S1930" s="121" t="s">
        <v>2742</v>
      </c>
      <c r="T1930" s="121" t="s">
        <v>2717</v>
      </c>
      <c r="U1930" s="121">
        <v>0</v>
      </c>
      <c r="V1930" s="121" t="s">
        <v>3164</v>
      </c>
      <c r="W1930" s="121" t="s">
        <v>2969</v>
      </c>
      <c r="X1930" s="121" t="s">
        <v>2410</v>
      </c>
      <c r="Y1930" s="121" t="s">
        <v>2465</v>
      </c>
      <c r="Z1930" s="121" t="s">
        <v>3155</v>
      </c>
      <c r="AA1930" s="121" t="s">
        <v>3169</v>
      </c>
      <c r="AB1930" s="121" t="s">
        <v>3468</v>
      </c>
      <c r="AC1930" s="121" t="s">
        <v>2103</v>
      </c>
      <c r="AD1930" s="121" t="s">
        <v>2747</v>
      </c>
      <c r="AE1930" s="121" t="s">
        <v>3171</v>
      </c>
      <c r="AF1930" s="121"/>
      <c r="AG1930" s="121"/>
      <c r="AH1930" s="121"/>
      <c r="AI1930" s="551"/>
      <c r="AJ1930" s="551"/>
      <c r="AK1930" s="551"/>
      <c r="AL1930" s="551"/>
      <c r="AM1930" s="551"/>
      <c r="AN1930" s="551"/>
      <c r="AO1930" s="551"/>
      <c r="AP1930" s="551"/>
      <c r="AQ1930" s="551"/>
      <c r="AR1930" s="551"/>
      <c r="AS1930" s="551"/>
      <c r="AT1930" s="551"/>
      <c r="AU1930" s="551"/>
      <c r="AV1930" s="551"/>
      <c r="AW1930" s="551"/>
      <c r="AX1930" s="551"/>
    </row>
    <row r="1931">
      <c r="A1931" s="570" t="s">
        <v>7583</v>
      </c>
      <c r="B1931" s="570" t="s">
        <v>7655</v>
      </c>
      <c r="C1931" s="570" t="s">
        <v>1159</v>
      </c>
      <c r="D1931" s="570" t="s">
        <v>6768</v>
      </c>
      <c r="E1931" s="570" t="s">
        <v>203</v>
      </c>
      <c r="F1931" s="570">
        <v>1286</v>
      </c>
      <c r="G1931" s="570">
        <v>2642</v>
      </c>
      <c r="H1931" s="570">
        <v>8300</v>
      </c>
      <c r="I1931" s="569"/>
      <c r="J1931" s="121"/>
      <c r="K1931" s="121"/>
      <c r="L1931" s="121"/>
      <c r="M1931" s="570"/>
      <c r="N1931" s="569"/>
      <c r="O1931" s="569"/>
      <c r="P1931" s="569"/>
      <c r="Q1931" s="121"/>
      <c r="R1931" s="121" t="s">
        <v>7655</v>
      </c>
      <c r="S1931" s="121" t="s">
        <v>2742</v>
      </c>
      <c r="T1931" s="121" t="s">
        <v>2717</v>
      </c>
      <c r="U1931" s="121">
        <v>0</v>
      </c>
      <c r="V1931" s="121" t="s">
        <v>3164</v>
      </c>
      <c r="W1931" s="121" t="s">
        <v>2969</v>
      </c>
      <c r="X1931" s="121" t="s">
        <v>2410</v>
      </c>
      <c r="Y1931" s="121" t="s">
        <v>2465</v>
      </c>
      <c r="Z1931" s="121" t="s">
        <v>3155</v>
      </c>
      <c r="AA1931" s="121" t="s">
        <v>3092</v>
      </c>
      <c r="AB1931" s="121" t="s">
        <v>3859</v>
      </c>
      <c r="AC1931" s="121" t="s">
        <v>2103</v>
      </c>
      <c r="AD1931" s="121" t="s">
        <v>2747</v>
      </c>
      <c r="AE1931" s="121" t="s">
        <v>3174</v>
      </c>
      <c r="AF1931" s="121"/>
      <c r="AG1931" s="121"/>
      <c r="AH1931" s="121"/>
      <c r="AI1931" s="551"/>
      <c r="AJ1931" s="551"/>
      <c r="AK1931" s="551"/>
      <c r="AL1931" s="551"/>
      <c r="AM1931" s="551"/>
      <c r="AN1931" s="551"/>
      <c r="AO1931" s="551"/>
      <c r="AP1931" s="551"/>
      <c r="AQ1931" s="551"/>
      <c r="AR1931" s="551"/>
      <c r="AS1931" s="551"/>
      <c r="AT1931" s="551"/>
      <c r="AU1931" s="551"/>
      <c r="AV1931" s="551"/>
      <c r="AW1931" s="551"/>
      <c r="AX1931" s="551"/>
    </row>
    <row r="1932">
      <c r="A1932" s="570" t="s">
        <v>7583</v>
      </c>
      <c r="B1932" s="570" t="s">
        <v>7656</v>
      </c>
      <c r="C1932" s="570" t="s">
        <v>1159</v>
      </c>
      <c r="D1932" s="570" t="s">
        <v>6768</v>
      </c>
      <c r="E1932" s="570" t="s">
        <v>203</v>
      </c>
      <c r="F1932" s="570">
        <v>1286</v>
      </c>
      <c r="G1932" s="570">
        <v>2642</v>
      </c>
      <c r="H1932" s="570">
        <v>8300</v>
      </c>
      <c r="I1932" s="569"/>
      <c r="J1932" s="121"/>
      <c r="K1932" s="121"/>
      <c r="L1932" s="121"/>
      <c r="M1932" s="570"/>
      <c r="N1932" s="569"/>
      <c r="O1932" s="569"/>
      <c r="P1932" s="569"/>
      <c r="Q1932" s="121"/>
      <c r="R1932" s="121" t="s">
        <v>7656</v>
      </c>
      <c r="S1932" s="121" t="s">
        <v>2742</v>
      </c>
      <c r="T1932" s="121" t="s">
        <v>2717</v>
      </c>
      <c r="U1932" s="121">
        <v>0</v>
      </c>
      <c r="V1932" s="121" t="s">
        <v>3164</v>
      </c>
      <c r="W1932" s="121" t="s">
        <v>2969</v>
      </c>
      <c r="X1932" s="121" t="s">
        <v>2410</v>
      </c>
      <c r="Y1932" s="121" t="s">
        <v>2465</v>
      </c>
      <c r="Z1932" s="121" t="s">
        <v>3155</v>
      </c>
      <c r="AA1932" s="121" t="s">
        <v>3092</v>
      </c>
      <c r="AB1932" s="121" t="s">
        <v>3230</v>
      </c>
      <c r="AC1932" s="121" t="s">
        <v>2103</v>
      </c>
      <c r="AD1932" s="121" t="s">
        <v>2747</v>
      </c>
      <c r="AE1932" s="121" t="s">
        <v>3174</v>
      </c>
      <c r="AF1932" s="121"/>
      <c r="AG1932" s="121"/>
      <c r="AH1932" s="121"/>
      <c r="AI1932" s="551"/>
      <c r="AJ1932" s="551"/>
      <c r="AK1932" s="551"/>
      <c r="AL1932" s="551"/>
      <c r="AM1932" s="551"/>
      <c r="AN1932" s="551"/>
      <c r="AO1932" s="551"/>
      <c r="AP1932" s="551"/>
      <c r="AQ1932" s="551"/>
      <c r="AR1932" s="551"/>
      <c r="AS1932" s="551"/>
      <c r="AT1932" s="551"/>
      <c r="AU1932" s="551"/>
      <c r="AV1932" s="551"/>
      <c r="AW1932" s="551"/>
      <c r="AX1932" s="551"/>
    </row>
    <row r="1933">
      <c r="A1933" s="570" t="s">
        <v>7583</v>
      </c>
      <c r="B1933" s="570" t="s">
        <v>7657</v>
      </c>
      <c r="C1933" s="570" t="s">
        <v>1159</v>
      </c>
      <c r="D1933" s="570" t="s">
        <v>6768</v>
      </c>
      <c r="E1933" s="570" t="s">
        <v>203</v>
      </c>
      <c r="F1933" s="570">
        <v>1286</v>
      </c>
      <c r="G1933" s="570">
        <v>2642</v>
      </c>
      <c r="H1933" s="570">
        <v>8300</v>
      </c>
      <c r="I1933" s="569"/>
      <c r="J1933" s="121"/>
      <c r="K1933" s="121"/>
      <c r="L1933" s="121"/>
      <c r="M1933" s="570"/>
      <c r="N1933" s="569"/>
      <c r="O1933" s="569"/>
      <c r="P1933" s="569"/>
      <c r="Q1933" s="121"/>
      <c r="R1933" s="121" t="s">
        <v>7657</v>
      </c>
      <c r="S1933" s="121" t="s">
        <v>2742</v>
      </c>
      <c r="T1933" s="121" t="s">
        <v>2717</v>
      </c>
      <c r="U1933" s="121">
        <v>0</v>
      </c>
      <c r="V1933" s="121" t="s">
        <v>3164</v>
      </c>
      <c r="W1933" s="121" t="s">
        <v>2969</v>
      </c>
      <c r="X1933" s="121" t="s">
        <v>2410</v>
      </c>
      <c r="Y1933" s="121" t="s">
        <v>2465</v>
      </c>
      <c r="Z1933" s="121" t="s">
        <v>3155</v>
      </c>
      <c r="AA1933" s="121" t="s">
        <v>3092</v>
      </c>
      <c r="AB1933" s="121" t="s">
        <v>3859</v>
      </c>
      <c r="AC1933" s="121" t="s">
        <v>2103</v>
      </c>
      <c r="AD1933" s="121" t="s">
        <v>2747</v>
      </c>
      <c r="AE1933" s="121" t="s">
        <v>3174</v>
      </c>
      <c r="AF1933" s="121"/>
      <c r="AG1933" s="121"/>
      <c r="AH1933" s="121"/>
      <c r="AI1933" s="551"/>
      <c r="AJ1933" s="551"/>
      <c r="AK1933" s="551"/>
      <c r="AL1933" s="551"/>
      <c r="AM1933" s="551"/>
      <c r="AN1933" s="551"/>
      <c r="AO1933" s="551"/>
      <c r="AP1933" s="551"/>
      <c r="AQ1933" s="551"/>
      <c r="AR1933" s="551"/>
      <c r="AS1933" s="551"/>
      <c r="AT1933" s="551"/>
      <c r="AU1933" s="551"/>
      <c r="AV1933" s="551"/>
      <c r="AW1933" s="551"/>
      <c r="AX1933" s="551"/>
    </row>
    <row r="1934">
      <c r="A1934" s="570" t="s">
        <v>7583</v>
      </c>
      <c r="B1934" s="570" t="s">
        <v>7658</v>
      </c>
      <c r="C1934" s="570" t="s">
        <v>1159</v>
      </c>
      <c r="D1934" s="570" t="s">
        <v>6768</v>
      </c>
      <c r="E1934" s="570" t="s">
        <v>203</v>
      </c>
      <c r="F1934" s="570">
        <v>1286</v>
      </c>
      <c r="G1934" s="570">
        <v>2642</v>
      </c>
      <c r="H1934" s="570">
        <v>8300</v>
      </c>
      <c r="I1934" s="569"/>
      <c r="J1934" s="121"/>
      <c r="K1934" s="121"/>
      <c r="L1934" s="121"/>
      <c r="M1934" s="570"/>
      <c r="N1934" s="569"/>
      <c r="O1934" s="569"/>
      <c r="P1934" s="569"/>
      <c r="Q1934" s="121"/>
      <c r="R1934" s="121" t="s">
        <v>7659</v>
      </c>
      <c r="S1934" s="121" t="s">
        <v>2716</v>
      </c>
      <c r="T1934" s="121" t="s">
        <v>6125</v>
      </c>
      <c r="U1934" s="121">
        <v>0</v>
      </c>
      <c r="V1934" s="121" t="s">
        <v>2720</v>
      </c>
      <c r="W1934" s="121" t="s">
        <v>2720</v>
      </c>
      <c r="X1934" s="121" t="s">
        <v>2410</v>
      </c>
      <c r="Y1934" s="121" t="s">
        <v>2465</v>
      </c>
      <c r="Z1934" s="121" t="s">
        <v>2722</v>
      </c>
      <c r="AA1934" s="121" t="s">
        <v>6126</v>
      </c>
      <c r="AB1934" s="121" t="s">
        <v>7660</v>
      </c>
      <c r="AC1934" s="121" t="s">
        <v>2103</v>
      </c>
      <c r="AD1934" s="121" t="s">
        <v>2725</v>
      </c>
      <c r="AE1934" s="121" t="s">
        <v>7189</v>
      </c>
      <c r="AF1934" s="121"/>
      <c r="AG1934" s="121"/>
      <c r="AH1934" s="121"/>
      <c r="AI1934" s="551"/>
      <c r="AJ1934" s="551"/>
      <c r="AK1934" s="551"/>
      <c r="AL1934" s="551"/>
      <c r="AM1934" s="551"/>
      <c r="AN1934" s="551"/>
      <c r="AO1934" s="551"/>
      <c r="AP1934" s="551"/>
      <c r="AQ1934" s="551"/>
      <c r="AR1934" s="551"/>
      <c r="AS1934" s="551"/>
      <c r="AT1934" s="551"/>
      <c r="AU1934" s="551"/>
      <c r="AV1934" s="551"/>
      <c r="AW1934" s="551"/>
      <c r="AX1934" s="551"/>
    </row>
    <row r="1935">
      <c r="A1935" s="570" t="s">
        <v>7583</v>
      </c>
      <c r="B1935" s="570" t="s">
        <v>7661</v>
      </c>
      <c r="C1935" s="570" t="s">
        <v>1159</v>
      </c>
      <c r="D1935" s="570" t="s">
        <v>6768</v>
      </c>
      <c r="E1935" s="570" t="s">
        <v>203</v>
      </c>
      <c r="F1935" s="570">
        <v>1286</v>
      </c>
      <c r="G1935" s="570">
        <v>2642</v>
      </c>
      <c r="H1935" s="570">
        <v>8300</v>
      </c>
      <c r="I1935" s="569"/>
      <c r="J1935" s="121"/>
      <c r="K1935" s="121"/>
      <c r="L1935" s="121"/>
      <c r="M1935" s="570"/>
      <c r="N1935" s="569"/>
      <c r="O1935" s="569"/>
      <c r="P1935" s="569"/>
      <c r="Q1935" s="121"/>
      <c r="R1935" s="121" t="s">
        <v>7662</v>
      </c>
      <c r="S1935" s="121" t="s">
        <v>2716</v>
      </c>
      <c r="T1935" s="121" t="s">
        <v>3163</v>
      </c>
      <c r="U1935" s="121">
        <v>0</v>
      </c>
      <c r="V1935" s="121" t="s">
        <v>2720</v>
      </c>
      <c r="W1935" s="121" t="s">
        <v>2720</v>
      </c>
      <c r="X1935" s="121" t="s">
        <v>2410</v>
      </c>
      <c r="Y1935" s="121" t="s">
        <v>2465</v>
      </c>
      <c r="Z1935" s="121" t="s">
        <v>3155</v>
      </c>
      <c r="AA1935" s="121" t="s">
        <v>3222</v>
      </c>
      <c r="AB1935" s="121" t="s">
        <v>7663</v>
      </c>
      <c r="AC1935" s="121" t="s">
        <v>2103</v>
      </c>
      <c r="AD1935" s="121" t="s">
        <v>3224</v>
      </c>
      <c r="AE1935" s="121" t="s">
        <v>3228</v>
      </c>
      <c r="AF1935" s="121"/>
      <c r="AG1935" s="121"/>
      <c r="AH1935" s="121"/>
      <c r="AI1935" s="551"/>
      <c r="AJ1935" s="551"/>
      <c r="AK1935" s="551"/>
      <c r="AL1935" s="551"/>
      <c r="AM1935" s="551"/>
      <c r="AN1935" s="551"/>
      <c r="AO1935" s="551"/>
      <c r="AP1935" s="551"/>
      <c r="AQ1935" s="551"/>
      <c r="AR1935" s="551"/>
      <c r="AS1935" s="551"/>
      <c r="AT1935" s="551"/>
      <c r="AU1935" s="551"/>
      <c r="AV1935" s="551"/>
      <c r="AW1935" s="551"/>
      <c r="AX1935" s="551"/>
    </row>
    <row r="1936">
      <c r="A1936" s="570" t="s">
        <v>7583</v>
      </c>
      <c r="B1936" s="570" t="s">
        <v>7664</v>
      </c>
      <c r="C1936" s="570" t="s">
        <v>1159</v>
      </c>
      <c r="D1936" s="570" t="s">
        <v>6768</v>
      </c>
      <c r="E1936" s="570" t="s">
        <v>203</v>
      </c>
      <c r="F1936" s="570">
        <v>1286</v>
      </c>
      <c r="G1936" s="570">
        <v>2642</v>
      </c>
      <c r="H1936" s="570">
        <v>8300</v>
      </c>
      <c r="I1936" s="569"/>
      <c r="J1936" s="121"/>
      <c r="K1936" s="121"/>
      <c r="L1936" s="121"/>
      <c r="M1936" s="570"/>
      <c r="N1936" s="569"/>
      <c r="O1936" s="569"/>
      <c r="P1936" s="569"/>
      <c r="Q1936" s="121"/>
      <c r="R1936" s="121" t="s">
        <v>7665</v>
      </c>
      <c r="S1936" s="121" t="s">
        <v>2716</v>
      </c>
      <c r="T1936" s="121" t="s">
        <v>7617</v>
      </c>
      <c r="U1936" s="121">
        <v>0</v>
      </c>
      <c r="V1936" s="121" t="s">
        <v>309</v>
      </c>
      <c r="W1936" s="121" t="s">
        <v>309</v>
      </c>
      <c r="X1936" s="121" t="s">
        <v>2410</v>
      </c>
      <c r="Y1936" s="121" t="s">
        <v>2465</v>
      </c>
      <c r="Z1936" s="121" t="s">
        <v>2785</v>
      </c>
      <c r="AA1936" s="121" t="s">
        <v>7666</v>
      </c>
      <c r="AB1936" s="121" t="s">
        <v>7667</v>
      </c>
      <c r="AC1936" s="121" t="s">
        <v>3158</v>
      </c>
      <c r="AD1936" s="121" t="s">
        <v>3880</v>
      </c>
      <c r="AE1936" s="121" t="s">
        <v>7002</v>
      </c>
      <c r="AF1936" s="121"/>
      <c r="AG1936" s="121"/>
      <c r="AH1936" s="121"/>
      <c r="AI1936" s="551"/>
      <c r="AJ1936" s="551"/>
      <c r="AK1936" s="551"/>
      <c r="AL1936" s="551"/>
      <c r="AM1936" s="551"/>
      <c r="AN1936" s="551"/>
      <c r="AO1936" s="551"/>
      <c r="AP1936" s="551"/>
      <c r="AQ1936" s="551"/>
      <c r="AR1936" s="551"/>
      <c r="AS1936" s="551"/>
      <c r="AT1936" s="551"/>
      <c r="AU1936" s="551"/>
      <c r="AV1936" s="551"/>
      <c r="AW1936" s="551"/>
      <c r="AX1936" s="551"/>
    </row>
    <row r="1937">
      <c r="A1937" s="570" t="s">
        <v>7583</v>
      </c>
      <c r="B1937" s="570" t="s">
        <v>7668</v>
      </c>
      <c r="C1937" s="570" t="s">
        <v>1159</v>
      </c>
      <c r="D1937" s="570" t="s">
        <v>6768</v>
      </c>
      <c r="E1937" s="570" t="s">
        <v>203</v>
      </c>
      <c r="F1937" s="570">
        <v>1286</v>
      </c>
      <c r="G1937" s="570">
        <v>2642</v>
      </c>
      <c r="H1937" s="570">
        <v>8300</v>
      </c>
      <c r="I1937" s="569"/>
      <c r="J1937" s="121"/>
      <c r="K1937" s="121"/>
      <c r="L1937" s="121"/>
      <c r="M1937" s="570"/>
      <c r="N1937" s="569"/>
      <c r="O1937" s="569"/>
      <c r="P1937" s="569"/>
      <c r="Q1937" s="121"/>
      <c r="R1937" s="121" t="s">
        <v>7669</v>
      </c>
      <c r="S1937" s="121" t="s">
        <v>2716</v>
      </c>
      <c r="T1937" s="121" t="s">
        <v>7670</v>
      </c>
      <c r="U1937" s="121">
        <v>0</v>
      </c>
      <c r="V1937" s="121" t="s">
        <v>6943</v>
      </c>
      <c r="W1937" s="121" t="s">
        <v>3178</v>
      </c>
      <c r="X1937" s="121">
        <v>0</v>
      </c>
      <c r="Y1937" s="121" t="s">
        <v>2465</v>
      </c>
      <c r="Z1937" s="121" t="s">
        <v>2785</v>
      </c>
      <c r="AA1937" s="121" t="s">
        <v>6405</v>
      </c>
      <c r="AB1937" s="121" t="s">
        <v>7671</v>
      </c>
      <c r="AC1937" s="121" t="s">
        <v>2455</v>
      </c>
      <c r="AD1937" s="121" t="s">
        <v>6407</v>
      </c>
      <c r="AE1937" s="121" t="s">
        <v>6945</v>
      </c>
      <c r="AF1937" s="121"/>
      <c r="AG1937" s="121"/>
      <c r="AH1937" s="121"/>
      <c r="AI1937" s="551"/>
      <c r="AJ1937" s="551"/>
      <c r="AK1937" s="551"/>
      <c r="AL1937" s="551"/>
      <c r="AM1937" s="551"/>
      <c r="AN1937" s="551"/>
      <c r="AO1937" s="551"/>
      <c r="AP1937" s="551"/>
      <c r="AQ1937" s="551"/>
      <c r="AR1937" s="551"/>
      <c r="AS1937" s="551"/>
      <c r="AT1937" s="551"/>
      <c r="AU1937" s="551"/>
      <c r="AV1937" s="551"/>
      <c r="AW1937" s="551"/>
      <c r="AX1937" s="551"/>
    </row>
    <row r="1938">
      <c r="A1938" s="570" t="s">
        <v>7583</v>
      </c>
      <c r="B1938" s="570" t="s">
        <v>7672</v>
      </c>
      <c r="C1938" s="570" t="s">
        <v>1159</v>
      </c>
      <c r="D1938" s="570" t="s">
        <v>6768</v>
      </c>
      <c r="E1938" s="570" t="s">
        <v>203</v>
      </c>
      <c r="F1938" s="570">
        <v>1286</v>
      </c>
      <c r="G1938" s="570">
        <v>2642</v>
      </c>
      <c r="H1938" s="570">
        <v>8300</v>
      </c>
      <c r="I1938" s="569"/>
      <c r="J1938" s="121"/>
      <c r="K1938" s="121"/>
      <c r="L1938" s="121"/>
      <c r="M1938" s="570"/>
      <c r="N1938" s="569"/>
      <c r="O1938" s="569"/>
      <c r="P1938" s="569"/>
      <c r="Q1938" s="121"/>
      <c r="R1938" s="121" t="s">
        <v>7673</v>
      </c>
      <c r="S1938" s="121" t="s">
        <v>2716</v>
      </c>
      <c r="T1938" s="121" t="s">
        <v>7670</v>
      </c>
      <c r="U1938" s="121">
        <v>0</v>
      </c>
      <c r="V1938" s="121" t="s">
        <v>6943</v>
      </c>
      <c r="W1938" s="121" t="s">
        <v>3178</v>
      </c>
      <c r="X1938" s="121">
        <v>0</v>
      </c>
      <c r="Y1938" s="121" t="s">
        <v>2465</v>
      </c>
      <c r="Z1938" s="121" t="s">
        <v>2785</v>
      </c>
      <c r="AA1938" s="121" t="s">
        <v>6405</v>
      </c>
      <c r="AB1938" s="121" t="s">
        <v>7674</v>
      </c>
      <c r="AC1938" s="121" t="s">
        <v>2455</v>
      </c>
      <c r="AD1938" s="121" t="s">
        <v>6407</v>
      </c>
      <c r="AE1938" s="121" t="s">
        <v>6945</v>
      </c>
      <c r="AF1938" s="121"/>
      <c r="AG1938" s="121"/>
      <c r="AH1938" s="121"/>
      <c r="AI1938" s="551"/>
      <c r="AJ1938" s="551"/>
      <c r="AK1938" s="551"/>
      <c r="AL1938" s="551"/>
      <c r="AM1938" s="551"/>
      <c r="AN1938" s="551"/>
      <c r="AO1938" s="551"/>
      <c r="AP1938" s="551"/>
      <c r="AQ1938" s="551"/>
      <c r="AR1938" s="551"/>
      <c r="AS1938" s="551"/>
      <c r="AT1938" s="551"/>
      <c r="AU1938" s="551"/>
      <c r="AV1938" s="551"/>
      <c r="AW1938" s="551"/>
      <c r="AX1938" s="551"/>
    </row>
    <row r="1939">
      <c r="A1939" s="570" t="s">
        <v>7583</v>
      </c>
      <c r="B1939" s="570" t="s">
        <v>7675</v>
      </c>
      <c r="C1939" s="570" t="s">
        <v>1159</v>
      </c>
      <c r="D1939" s="570" t="s">
        <v>6768</v>
      </c>
      <c r="E1939" s="570" t="s">
        <v>203</v>
      </c>
      <c r="F1939" s="570">
        <v>1286</v>
      </c>
      <c r="G1939" s="570">
        <v>2642</v>
      </c>
      <c r="H1939" s="570">
        <v>8300</v>
      </c>
      <c r="I1939" s="569"/>
      <c r="J1939" s="121"/>
      <c r="K1939" s="121"/>
      <c r="L1939" s="121"/>
      <c r="M1939" s="570"/>
      <c r="N1939" s="569"/>
      <c r="O1939" s="569"/>
      <c r="P1939" s="569"/>
      <c r="Q1939" s="121"/>
      <c r="R1939" s="121" t="s">
        <v>7676</v>
      </c>
      <c r="S1939" s="121" t="s">
        <v>2716</v>
      </c>
      <c r="T1939" s="121" t="s">
        <v>7677</v>
      </c>
      <c r="U1939" s="121">
        <v>0</v>
      </c>
      <c r="V1939" s="121" t="s">
        <v>4091</v>
      </c>
      <c r="W1939" s="121" t="s">
        <v>6404</v>
      </c>
      <c r="X1939" s="121">
        <v>0</v>
      </c>
      <c r="Y1939" s="121" t="s">
        <v>2465</v>
      </c>
      <c r="Z1939" s="121" t="s">
        <v>2722</v>
      </c>
      <c r="AA1939" s="121" t="s">
        <v>2723</v>
      </c>
      <c r="AB1939" s="121" t="s">
        <v>7678</v>
      </c>
      <c r="AC1939" s="121" t="s">
        <v>2103</v>
      </c>
      <c r="AD1939" s="121" t="s">
        <v>2725</v>
      </c>
      <c r="AE1939" s="121" t="s">
        <v>5475</v>
      </c>
      <c r="AF1939" s="121"/>
      <c r="AG1939" s="121"/>
      <c r="AH1939" s="121"/>
      <c r="AI1939" s="551"/>
      <c r="AJ1939" s="551"/>
      <c r="AK1939" s="551"/>
      <c r="AL1939" s="551"/>
      <c r="AM1939" s="551"/>
      <c r="AN1939" s="551"/>
      <c r="AO1939" s="551"/>
      <c r="AP1939" s="551"/>
      <c r="AQ1939" s="551"/>
      <c r="AR1939" s="551"/>
      <c r="AS1939" s="551"/>
      <c r="AT1939" s="551"/>
      <c r="AU1939" s="551"/>
      <c r="AV1939" s="551"/>
      <c r="AW1939" s="551"/>
      <c r="AX1939" s="551"/>
    </row>
    <row r="1940">
      <c r="A1940" s="570" t="s">
        <v>7583</v>
      </c>
      <c r="B1940" s="570" t="s">
        <v>7679</v>
      </c>
      <c r="C1940" s="570" t="s">
        <v>1159</v>
      </c>
      <c r="D1940" s="570" t="s">
        <v>6768</v>
      </c>
      <c r="E1940" s="570" t="s">
        <v>203</v>
      </c>
      <c r="F1940" s="570">
        <v>1286</v>
      </c>
      <c r="G1940" s="570">
        <v>2642</v>
      </c>
      <c r="H1940" s="570">
        <v>8300</v>
      </c>
      <c r="I1940" s="569"/>
      <c r="J1940" s="121"/>
      <c r="K1940" s="121"/>
      <c r="L1940" s="121"/>
      <c r="M1940" s="570"/>
      <c r="N1940" s="569"/>
      <c r="O1940" s="569"/>
      <c r="P1940" s="569"/>
      <c r="Q1940" s="121"/>
      <c r="R1940" s="121" t="s">
        <v>7680</v>
      </c>
      <c r="S1940" s="121" t="s">
        <v>2716</v>
      </c>
      <c r="T1940" s="121" t="s">
        <v>7677</v>
      </c>
      <c r="U1940" s="121">
        <v>0</v>
      </c>
      <c r="V1940" s="121" t="s">
        <v>4091</v>
      </c>
      <c r="W1940" s="121" t="s">
        <v>6404</v>
      </c>
      <c r="X1940" s="121">
        <v>0</v>
      </c>
      <c r="Y1940" s="121" t="s">
        <v>2465</v>
      </c>
      <c r="Z1940" s="121" t="s">
        <v>2722</v>
      </c>
      <c r="AA1940" s="121" t="s">
        <v>2723</v>
      </c>
      <c r="AB1940" s="121" t="s">
        <v>7681</v>
      </c>
      <c r="AC1940" s="121" t="s">
        <v>2103</v>
      </c>
      <c r="AD1940" s="121" t="s">
        <v>2725</v>
      </c>
      <c r="AE1940" s="121" t="s">
        <v>4913</v>
      </c>
      <c r="AF1940" s="121"/>
      <c r="AG1940" s="121"/>
      <c r="AH1940" s="121"/>
      <c r="AI1940" s="551"/>
      <c r="AJ1940" s="551"/>
      <c r="AK1940" s="551"/>
      <c r="AL1940" s="551"/>
      <c r="AM1940" s="551"/>
      <c r="AN1940" s="551"/>
      <c r="AO1940" s="551"/>
      <c r="AP1940" s="551"/>
      <c r="AQ1940" s="551"/>
      <c r="AR1940" s="551"/>
      <c r="AS1940" s="551"/>
      <c r="AT1940" s="551"/>
      <c r="AU1940" s="551"/>
      <c r="AV1940" s="551"/>
      <c r="AW1940" s="551"/>
      <c r="AX1940" s="551"/>
    </row>
    <row r="1941">
      <c r="A1941" s="570" t="s">
        <v>1638</v>
      </c>
      <c r="B1941" s="570" t="s">
        <v>7682</v>
      </c>
      <c r="C1941" s="570" t="s">
        <v>1017</v>
      </c>
      <c r="D1941" s="570" t="s">
        <v>6768</v>
      </c>
      <c r="E1941" s="570" t="s">
        <v>203</v>
      </c>
      <c r="F1941" s="570">
        <v>8</v>
      </c>
      <c r="G1941" s="570">
        <v>24</v>
      </c>
      <c r="H1941" s="570">
        <v>260</v>
      </c>
      <c r="I1941" s="569"/>
      <c r="J1941" s="121"/>
      <c r="K1941" s="121"/>
      <c r="L1941" s="121"/>
      <c r="M1941" s="570"/>
      <c r="N1941" s="569"/>
      <c r="O1941" s="569"/>
      <c r="P1941" s="569"/>
      <c r="Q1941" s="121"/>
      <c r="R1941" s="121" t="s">
        <v>7683</v>
      </c>
      <c r="S1941" s="121" t="s">
        <v>2742</v>
      </c>
      <c r="T1941" s="121" t="s">
        <v>3588</v>
      </c>
      <c r="U1941" s="121">
        <v>0</v>
      </c>
      <c r="V1941" s="121" t="s">
        <v>1017</v>
      </c>
      <c r="W1941" s="121" t="s">
        <v>3589</v>
      </c>
      <c r="X1941" s="121" t="s">
        <v>2410</v>
      </c>
      <c r="Y1941" s="121" t="s">
        <v>2465</v>
      </c>
      <c r="Z1941" s="121" t="s">
        <v>2768</v>
      </c>
      <c r="AA1941" s="121" t="s">
        <v>3092</v>
      </c>
      <c r="AB1941" s="121" t="s">
        <v>5014</v>
      </c>
      <c r="AC1941" s="121" t="s">
        <v>3805</v>
      </c>
      <c r="AD1941" s="121" t="s">
        <v>3806</v>
      </c>
      <c r="AE1941" s="121" t="s">
        <v>4999</v>
      </c>
      <c r="AF1941" s="121"/>
      <c r="AG1941" s="121"/>
      <c r="AH1941" s="121"/>
      <c r="AI1941" s="551"/>
      <c r="AJ1941" s="551"/>
      <c r="AK1941" s="551"/>
      <c r="AL1941" s="551"/>
      <c r="AM1941" s="551"/>
      <c r="AN1941" s="551"/>
      <c r="AO1941" s="551"/>
      <c r="AP1941" s="551"/>
      <c r="AQ1941" s="551"/>
      <c r="AR1941" s="551"/>
      <c r="AS1941" s="551"/>
      <c r="AT1941" s="551"/>
      <c r="AU1941" s="551"/>
      <c r="AV1941" s="551"/>
      <c r="AW1941" s="551"/>
      <c r="AX1941" s="551"/>
    </row>
    <row r="1942">
      <c r="A1942" s="570" t="s">
        <v>1638</v>
      </c>
      <c r="B1942" s="570" t="s">
        <v>7684</v>
      </c>
      <c r="C1942" s="570" t="s">
        <v>1017</v>
      </c>
      <c r="D1942" s="570" t="s">
        <v>6768</v>
      </c>
      <c r="E1942" s="570" t="s">
        <v>203</v>
      </c>
      <c r="F1942" s="570">
        <v>8</v>
      </c>
      <c r="G1942" s="570">
        <v>24</v>
      </c>
      <c r="H1942" s="570">
        <v>260</v>
      </c>
      <c r="I1942" s="569"/>
      <c r="J1942" s="121"/>
      <c r="K1942" s="121"/>
      <c r="L1942" s="121"/>
      <c r="M1942" s="570"/>
      <c r="N1942" s="569"/>
      <c r="O1942" s="569"/>
      <c r="P1942" s="569"/>
      <c r="Q1942" s="121"/>
      <c r="R1942" s="121" t="s">
        <v>7685</v>
      </c>
      <c r="S1942" s="121" t="s">
        <v>2742</v>
      </c>
      <c r="T1942" s="121" t="s">
        <v>3588</v>
      </c>
      <c r="U1942" s="121">
        <v>0</v>
      </c>
      <c r="V1942" s="121" t="s">
        <v>1017</v>
      </c>
      <c r="W1942" s="121" t="s">
        <v>3589</v>
      </c>
      <c r="X1942" s="121" t="s">
        <v>2410</v>
      </c>
      <c r="Y1942" s="121" t="s">
        <v>2465</v>
      </c>
      <c r="Z1942" s="121" t="s">
        <v>2768</v>
      </c>
      <c r="AA1942" s="121" t="s">
        <v>3092</v>
      </c>
      <c r="AB1942" s="121" t="s">
        <v>4971</v>
      </c>
      <c r="AC1942" s="121" t="s">
        <v>3805</v>
      </c>
      <c r="AD1942" s="121" t="s">
        <v>3806</v>
      </c>
      <c r="AE1942" s="121" t="s">
        <v>3807</v>
      </c>
      <c r="AF1942" s="121"/>
      <c r="AG1942" s="121"/>
      <c r="AH1942" s="121"/>
      <c r="AI1942" s="551"/>
      <c r="AJ1942" s="551"/>
      <c r="AK1942" s="551"/>
      <c r="AL1942" s="551"/>
      <c r="AM1942" s="551"/>
      <c r="AN1942" s="551"/>
      <c r="AO1942" s="551"/>
      <c r="AP1942" s="551"/>
      <c r="AQ1942" s="551"/>
      <c r="AR1942" s="551"/>
      <c r="AS1942" s="551"/>
      <c r="AT1942" s="551"/>
      <c r="AU1942" s="551"/>
      <c r="AV1942" s="551"/>
      <c r="AW1942" s="551"/>
      <c r="AX1942" s="551"/>
    </row>
    <row r="1943">
      <c r="A1943" s="570" t="s">
        <v>1638</v>
      </c>
      <c r="B1943" s="570" t="s">
        <v>7686</v>
      </c>
      <c r="C1943" s="570" t="s">
        <v>1017</v>
      </c>
      <c r="D1943" s="570" t="s">
        <v>6768</v>
      </c>
      <c r="E1943" s="570" t="s">
        <v>203</v>
      </c>
      <c r="F1943" s="570">
        <v>8</v>
      </c>
      <c r="G1943" s="570">
        <v>24</v>
      </c>
      <c r="H1943" s="570">
        <v>260</v>
      </c>
      <c r="I1943" s="569"/>
      <c r="J1943" s="121"/>
      <c r="K1943" s="121"/>
      <c r="L1943" s="121"/>
      <c r="M1943" s="570"/>
      <c r="N1943" s="569"/>
      <c r="O1943" s="569"/>
      <c r="P1943" s="569"/>
      <c r="Q1943" s="121"/>
      <c r="R1943" s="121" t="s">
        <v>7687</v>
      </c>
      <c r="S1943" s="121" t="s">
        <v>2742</v>
      </c>
      <c r="T1943" s="121" t="s">
        <v>3588</v>
      </c>
      <c r="U1943" s="121">
        <v>0</v>
      </c>
      <c r="V1943" s="121" t="s">
        <v>1017</v>
      </c>
      <c r="W1943" s="121" t="s">
        <v>3589</v>
      </c>
      <c r="X1943" s="121" t="s">
        <v>2410</v>
      </c>
      <c r="Y1943" s="121" t="s">
        <v>2465</v>
      </c>
      <c r="Z1943" s="121" t="s">
        <v>2768</v>
      </c>
      <c r="AA1943" s="121" t="s">
        <v>3092</v>
      </c>
      <c r="AB1943" s="121" t="s">
        <v>5008</v>
      </c>
      <c r="AC1943" s="121" t="s">
        <v>3805</v>
      </c>
      <c r="AD1943" s="121" t="s">
        <v>3806</v>
      </c>
      <c r="AE1943" s="121" t="s">
        <v>3807</v>
      </c>
      <c r="AF1943" s="121"/>
      <c r="AG1943" s="121"/>
      <c r="AH1943" s="121"/>
      <c r="AI1943" s="551"/>
      <c r="AJ1943" s="551"/>
      <c r="AK1943" s="551"/>
      <c r="AL1943" s="551"/>
      <c r="AM1943" s="551"/>
      <c r="AN1943" s="551"/>
      <c r="AO1943" s="551"/>
      <c r="AP1943" s="551"/>
      <c r="AQ1943" s="551"/>
      <c r="AR1943" s="551"/>
      <c r="AS1943" s="551"/>
      <c r="AT1943" s="551"/>
      <c r="AU1943" s="551"/>
      <c r="AV1943" s="551"/>
      <c r="AW1943" s="551"/>
      <c r="AX1943" s="551"/>
    </row>
    <row r="1944">
      <c r="A1944" s="570" t="s">
        <v>1638</v>
      </c>
      <c r="B1944" s="570" t="s">
        <v>7688</v>
      </c>
      <c r="C1944" s="570" t="s">
        <v>1017</v>
      </c>
      <c r="D1944" s="570" t="s">
        <v>6768</v>
      </c>
      <c r="E1944" s="570" t="s">
        <v>203</v>
      </c>
      <c r="F1944" s="570">
        <v>8</v>
      </c>
      <c r="G1944" s="570">
        <v>24</v>
      </c>
      <c r="H1944" s="570">
        <v>260</v>
      </c>
      <c r="I1944" s="569"/>
      <c r="J1944" s="121"/>
      <c r="K1944" s="121"/>
      <c r="L1944" s="121"/>
      <c r="M1944" s="570"/>
      <c r="N1944" s="569"/>
      <c r="O1944" s="569"/>
      <c r="P1944" s="569"/>
      <c r="Q1944" s="121"/>
      <c r="R1944" s="121" t="s">
        <v>7689</v>
      </c>
      <c r="S1944" s="121" t="s">
        <v>2742</v>
      </c>
      <c r="T1944" s="121" t="s">
        <v>3588</v>
      </c>
      <c r="U1944" s="121">
        <v>0</v>
      </c>
      <c r="V1944" s="121" t="s">
        <v>1017</v>
      </c>
      <c r="W1944" s="121" t="s">
        <v>3589</v>
      </c>
      <c r="X1944" s="121" t="s">
        <v>2410</v>
      </c>
      <c r="Y1944" s="121" t="s">
        <v>2465</v>
      </c>
      <c r="Z1944" s="121" t="s">
        <v>2768</v>
      </c>
      <c r="AA1944" s="121" t="s">
        <v>3092</v>
      </c>
      <c r="AB1944" s="121" t="s">
        <v>5955</v>
      </c>
      <c r="AC1944" s="121" t="s">
        <v>3805</v>
      </c>
      <c r="AD1944" s="121" t="s">
        <v>3806</v>
      </c>
      <c r="AE1944" s="121" t="s">
        <v>3807</v>
      </c>
      <c r="AF1944" s="121"/>
      <c r="AG1944" s="121"/>
      <c r="AH1944" s="121"/>
      <c r="AI1944" s="551"/>
      <c r="AJ1944" s="551"/>
      <c r="AK1944" s="551"/>
      <c r="AL1944" s="551"/>
      <c r="AM1944" s="551"/>
      <c r="AN1944" s="551"/>
      <c r="AO1944" s="551"/>
      <c r="AP1944" s="551"/>
      <c r="AQ1944" s="551"/>
      <c r="AR1944" s="551"/>
      <c r="AS1944" s="551"/>
      <c r="AT1944" s="551"/>
      <c r="AU1944" s="551"/>
      <c r="AV1944" s="551"/>
      <c r="AW1944" s="551"/>
      <c r="AX1944" s="551"/>
    </row>
    <row r="1945">
      <c r="A1945" s="570" t="s">
        <v>1638</v>
      </c>
      <c r="B1945" s="570" t="s">
        <v>7690</v>
      </c>
      <c r="C1945" s="570" t="s">
        <v>1017</v>
      </c>
      <c r="D1945" s="570" t="s">
        <v>6768</v>
      </c>
      <c r="E1945" s="570" t="s">
        <v>203</v>
      </c>
      <c r="F1945" s="570">
        <v>8</v>
      </c>
      <c r="G1945" s="570">
        <v>24</v>
      </c>
      <c r="H1945" s="570">
        <v>260</v>
      </c>
      <c r="I1945" s="569"/>
      <c r="J1945" s="121"/>
      <c r="K1945" s="121"/>
      <c r="L1945" s="121"/>
      <c r="M1945" s="570"/>
      <c r="N1945" s="569"/>
      <c r="O1945" s="569"/>
      <c r="P1945" s="569"/>
      <c r="Q1945" s="121"/>
      <c r="R1945" s="121" t="s">
        <v>7691</v>
      </c>
      <c r="S1945" s="121" t="s">
        <v>2742</v>
      </c>
      <c r="T1945" s="121" t="s">
        <v>3588</v>
      </c>
      <c r="U1945" s="121">
        <v>0</v>
      </c>
      <c r="V1945" s="121" t="s">
        <v>1017</v>
      </c>
      <c r="W1945" s="121" t="s">
        <v>3589</v>
      </c>
      <c r="X1945" s="121" t="s">
        <v>2410</v>
      </c>
      <c r="Y1945" s="121" t="s">
        <v>2465</v>
      </c>
      <c r="Z1945" s="121" t="s">
        <v>2768</v>
      </c>
      <c r="AA1945" s="121" t="s">
        <v>3092</v>
      </c>
      <c r="AB1945" s="121" t="s">
        <v>7692</v>
      </c>
      <c r="AC1945" s="121" t="s">
        <v>3805</v>
      </c>
      <c r="AD1945" s="121" t="s">
        <v>3806</v>
      </c>
      <c r="AE1945" s="121" t="s">
        <v>3807</v>
      </c>
      <c r="AF1945" s="121"/>
      <c r="AG1945" s="121"/>
      <c r="AH1945" s="121"/>
      <c r="AI1945" s="551"/>
      <c r="AJ1945" s="551"/>
      <c r="AK1945" s="551"/>
      <c r="AL1945" s="551"/>
      <c r="AM1945" s="551"/>
      <c r="AN1945" s="551"/>
      <c r="AO1945" s="551"/>
      <c r="AP1945" s="551"/>
      <c r="AQ1945" s="551"/>
      <c r="AR1945" s="551"/>
      <c r="AS1945" s="551"/>
      <c r="AT1945" s="551"/>
      <c r="AU1945" s="551"/>
      <c r="AV1945" s="551"/>
      <c r="AW1945" s="551"/>
      <c r="AX1945" s="551"/>
    </row>
    <row r="1946">
      <c r="A1946" s="570" t="s">
        <v>1638</v>
      </c>
      <c r="B1946" s="570" t="s">
        <v>7693</v>
      </c>
      <c r="C1946" s="570" t="s">
        <v>1017</v>
      </c>
      <c r="D1946" s="570" t="s">
        <v>6768</v>
      </c>
      <c r="E1946" s="570" t="s">
        <v>203</v>
      </c>
      <c r="F1946" s="570">
        <v>8</v>
      </c>
      <c r="G1946" s="570">
        <v>24</v>
      </c>
      <c r="H1946" s="570">
        <v>260</v>
      </c>
      <c r="I1946" s="569"/>
      <c r="J1946" s="121"/>
      <c r="K1946" s="121"/>
      <c r="L1946" s="121"/>
      <c r="M1946" s="570"/>
      <c r="N1946" s="569"/>
      <c r="O1946" s="569"/>
      <c r="P1946" s="569"/>
      <c r="Q1946" s="121"/>
      <c r="R1946" s="121" t="s">
        <v>7694</v>
      </c>
      <c r="S1946" s="121" t="s">
        <v>2742</v>
      </c>
      <c r="T1946" s="121" t="s">
        <v>3588</v>
      </c>
      <c r="U1946" s="121">
        <v>0</v>
      </c>
      <c r="V1946" s="121" t="s">
        <v>1017</v>
      </c>
      <c r="W1946" s="121" t="s">
        <v>3589</v>
      </c>
      <c r="X1946" s="121" t="s">
        <v>2410</v>
      </c>
      <c r="Y1946" s="121" t="s">
        <v>2465</v>
      </c>
      <c r="Z1946" s="121" t="s">
        <v>2768</v>
      </c>
      <c r="AA1946" s="121" t="s">
        <v>3092</v>
      </c>
      <c r="AB1946" s="121" t="s">
        <v>5014</v>
      </c>
      <c r="AC1946" s="121" t="s">
        <v>3805</v>
      </c>
      <c r="AD1946" s="121" t="s">
        <v>3806</v>
      </c>
      <c r="AE1946" s="121" t="s">
        <v>4999</v>
      </c>
      <c r="AF1946" s="121"/>
      <c r="AG1946" s="121"/>
      <c r="AH1946" s="121"/>
      <c r="AI1946" s="551"/>
      <c r="AJ1946" s="551"/>
      <c r="AK1946" s="551"/>
      <c r="AL1946" s="551"/>
      <c r="AM1946" s="551"/>
      <c r="AN1946" s="551"/>
      <c r="AO1946" s="551"/>
      <c r="AP1946" s="551"/>
      <c r="AQ1946" s="551"/>
      <c r="AR1946" s="551"/>
      <c r="AS1946" s="551"/>
      <c r="AT1946" s="551"/>
      <c r="AU1946" s="551"/>
      <c r="AV1946" s="551"/>
      <c r="AW1946" s="551"/>
      <c r="AX1946" s="551"/>
    </row>
    <row r="1947">
      <c r="A1947" s="570" t="s">
        <v>1638</v>
      </c>
      <c r="B1947" s="570" t="s">
        <v>7695</v>
      </c>
      <c r="C1947" s="570" t="s">
        <v>1017</v>
      </c>
      <c r="D1947" s="570" t="s">
        <v>6768</v>
      </c>
      <c r="E1947" s="570" t="s">
        <v>203</v>
      </c>
      <c r="F1947" s="570">
        <v>8</v>
      </c>
      <c r="G1947" s="570">
        <v>24</v>
      </c>
      <c r="H1947" s="570">
        <v>260</v>
      </c>
      <c r="I1947" s="569"/>
      <c r="J1947" s="121"/>
      <c r="K1947" s="121"/>
      <c r="L1947" s="121"/>
      <c r="M1947" s="570"/>
      <c r="N1947" s="569"/>
      <c r="O1947" s="569"/>
      <c r="P1947" s="569"/>
      <c r="Q1947" s="121"/>
      <c r="R1947" s="121" t="s">
        <v>7696</v>
      </c>
      <c r="S1947" s="121" t="s">
        <v>2742</v>
      </c>
      <c r="T1947" s="121" t="s">
        <v>3588</v>
      </c>
      <c r="U1947" s="121">
        <v>0</v>
      </c>
      <c r="V1947" s="121" t="s">
        <v>1017</v>
      </c>
      <c r="W1947" s="121" t="s">
        <v>3589</v>
      </c>
      <c r="X1947" s="121" t="s">
        <v>2410</v>
      </c>
      <c r="Y1947" s="121" t="s">
        <v>2465</v>
      </c>
      <c r="Z1947" s="121" t="s">
        <v>2768</v>
      </c>
      <c r="AA1947" s="121" t="s">
        <v>3092</v>
      </c>
      <c r="AB1947" s="121" t="s">
        <v>7697</v>
      </c>
      <c r="AC1947" s="121" t="s">
        <v>3805</v>
      </c>
      <c r="AD1947" s="121" t="s">
        <v>3806</v>
      </c>
      <c r="AE1947" s="121" t="s">
        <v>4999</v>
      </c>
      <c r="AF1947" s="121"/>
      <c r="AG1947" s="121"/>
      <c r="AH1947" s="121"/>
      <c r="AI1947" s="551"/>
      <c r="AJ1947" s="551"/>
      <c r="AK1947" s="551"/>
      <c r="AL1947" s="551"/>
      <c r="AM1947" s="551"/>
      <c r="AN1947" s="551"/>
      <c r="AO1947" s="551"/>
      <c r="AP1947" s="551"/>
      <c r="AQ1947" s="551"/>
      <c r="AR1947" s="551"/>
      <c r="AS1947" s="551"/>
      <c r="AT1947" s="551"/>
      <c r="AU1947" s="551"/>
      <c r="AV1947" s="551"/>
      <c r="AW1947" s="551"/>
      <c r="AX1947" s="551"/>
    </row>
    <row r="1948">
      <c r="A1948" s="570" t="s">
        <v>1638</v>
      </c>
      <c r="B1948" s="570" t="s">
        <v>7698</v>
      </c>
      <c r="C1948" s="570" t="s">
        <v>1017</v>
      </c>
      <c r="D1948" s="570" t="s">
        <v>6768</v>
      </c>
      <c r="E1948" s="570" t="s">
        <v>203</v>
      </c>
      <c r="F1948" s="570">
        <v>8</v>
      </c>
      <c r="G1948" s="570">
        <v>24</v>
      </c>
      <c r="H1948" s="570">
        <v>260</v>
      </c>
      <c r="I1948" s="569"/>
      <c r="J1948" s="121"/>
      <c r="K1948" s="121"/>
      <c r="L1948" s="121"/>
      <c r="M1948" s="570"/>
      <c r="N1948" s="569"/>
      <c r="O1948" s="569"/>
      <c r="P1948" s="569"/>
      <c r="Q1948" s="121"/>
      <c r="R1948" s="121" t="s">
        <v>7699</v>
      </c>
      <c r="S1948" s="121" t="s">
        <v>2742</v>
      </c>
      <c r="T1948" s="121" t="s">
        <v>3588</v>
      </c>
      <c r="U1948" s="121">
        <v>0</v>
      </c>
      <c r="V1948" s="121" t="s">
        <v>1017</v>
      </c>
      <c r="W1948" s="121" t="s">
        <v>3589</v>
      </c>
      <c r="X1948" s="121" t="s">
        <v>2410</v>
      </c>
      <c r="Y1948" s="121" t="s">
        <v>2465</v>
      </c>
      <c r="Z1948" s="121" t="s">
        <v>2768</v>
      </c>
      <c r="AA1948" s="121" t="s">
        <v>3092</v>
      </c>
      <c r="AB1948" s="121" t="s">
        <v>7700</v>
      </c>
      <c r="AC1948" s="121" t="s">
        <v>3805</v>
      </c>
      <c r="AD1948" s="121" t="s">
        <v>3806</v>
      </c>
      <c r="AE1948" s="121" t="s">
        <v>4999</v>
      </c>
      <c r="AF1948" s="121"/>
      <c r="AG1948" s="121"/>
      <c r="AH1948" s="121"/>
      <c r="AI1948" s="551"/>
      <c r="AJ1948" s="551"/>
      <c r="AK1948" s="551"/>
      <c r="AL1948" s="551"/>
      <c r="AM1948" s="551"/>
      <c r="AN1948" s="551"/>
      <c r="AO1948" s="551"/>
      <c r="AP1948" s="551"/>
      <c r="AQ1948" s="551"/>
      <c r="AR1948" s="551"/>
      <c r="AS1948" s="551"/>
      <c r="AT1948" s="551"/>
      <c r="AU1948" s="551"/>
      <c r="AV1948" s="551"/>
      <c r="AW1948" s="551"/>
      <c r="AX1948" s="551"/>
    </row>
    <row r="1949">
      <c r="A1949" s="570" t="s">
        <v>1638</v>
      </c>
      <c r="B1949" s="570" t="s">
        <v>7701</v>
      </c>
      <c r="C1949" s="570" t="s">
        <v>1017</v>
      </c>
      <c r="D1949" s="570" t="s">
        <v>6768</v>
      </c>
      <c r="E1949" s="570" t="s">
        <v>203</v>
      </c>
      <c r="F1949" s="570">
        <v>8</v>
      </c>
      <c r="G1949" s="570">
        <v>24</v>
      </c>
      <c r="H1949" s="570">
        <v>260</v>
      </c>
      <c r="I1949" s="569"/>
      <c r="J1949" s="121"/>
      <c r="K1949" s="121"/>
      <c r="L1949" s="121"/>
      <c r="M1949" s="570"/>
      <c r="N1949" s="569"/>
      <c r="O1949" s="569"/>
      <c r="P1949" s="569"/>
      <c r="Q1949" s="121"/>
      <c r="R1949" s="121" t="s">
        <v>7702</v>
      </c>
      <c r="S1949" s="121" t="s">
        <v>2742</v>
      </c>
      <c r="T1949" s="121" t="s">
        <v>3588</v>
      </c>
      <c r="U1949" s="121">
        <v>0</v>
      </c>
      <c r="V1949" s="121" t="s">
        <v>1017</v>
      </c>
      <c r="W1949" s="121" t="s">
        <v>3589</v>
      </c>
      <c r="X1949" s="121" t="s">
        <v>2410</v>
      </c>
      <c r="Y1949" s="121" t="s">
        <v>2465</v>
      </c>
      <c r="Z1949" s="121" t="s">
        <v>2768</v>
      </c>
      <c r="AA1949" s="121" t="s">
        <v>3092</v>
      </c>
      <c r="AB1949" s="121" t="s">
        <v>7414</v>
      </c>
      <c r="AC1949" s="121" t="s">
        <v>3805</v>
      </c>
      <c r="AD1949" s="121" t="s">
        <v>3806</v>
      </c>
      <c r="AE1949" s="121" t="s">
        <v>3807</v>
      </c>
      <c r="AF1949" s="121"/>
      <c r="AG1949" s="121"/>
      <c r="AH1949" s="121"/>
      <c r="AI1949" s="551"/>
      <c r="AJ1949" s="551"/>
      <c r="AK1949" s="551"/>
      <c r="AL1949" s="551"/>
      <c r="AM1949" s="551"/>
      <c r="AN1949" s="551"/>
      <c r="AO1949" s="551"/>
      <c r="AP1949" s="551"/>
      <c r="AQ1949" s="551"/>
      <c r="AR1949" s="551"/>
      <c r="AS1949" s="551"/>
      <c r="AT1949" s="551"/>
      <c r="AU1949" s="551"/>
      <c r="AV1949" s="551"/>
      <c r="AW1949" s="551"/>
      <c r="AX1949" s="551"/>
    </row>
    <row r="1950">
      <c r="A1950" s="570" t="s">
        <v>1638</v>
      </c>
      <c r="B1950" s="570" t="s">
        <v>7703</v>
      </c>
      <c r="C1950" s="570" t="s">
        <v>1017</v>
      </c>
      <c r="D1950" s="570" t="s">
        <v>6768</v>
      </c>
      <c r="E1950" s="570" t="s">
        <v>203</v>
      </c>
      <c r="F1950" s="570">
        <v>8</v>
      </c>
      <c r="G1950" s="570">
        <v>24</v>
      </c>
      <c r="H1950" s="570">
        <v>260</v>
      </c>
      <c r="I1950" s="569"/>
      <c r="J1950" s="121"/>
      <c r="K1950" s="121"/>
      <c r="L1950" s="121"/>
      <c r="M1950" s="570"/>
      <c r="N1950" s="569"/>
      <c r="O1950" s="569"/>
      <c r="P1950" s="569"/>
      <c r="Q1950" s="121"/>
      <c r="R1950" s="121" t="s">
        <v>7704</v>
      </c>
      <c r="S1950" s="121" t="s">
        <v>2742</v>
      </c>
      <c r="T1950" s="121" t="s">
        <v>3588</v>
      </c>
      <c r="U1950" s="121">
        <v>0</v>
      </c>
      <c r="V1950" s="121" t="s">
        <v>1017</v>
      </c>
      <c r="W1950" s="121" t="s">
        <v>3589</v>
      </c>
      <c r="X1950" s="121" t="s">
        <v>2410</v>
      </c>
      <c r="Y1950" s="121" t="s">
        <v>2465</v>
      </c>
      <c r="Z1950" s="121" t="s">
        <v>2768</v>
      </c>
      <c r="AA1950" s="121" t="s">
        <v>3092</v>
      </c>
      <c r="AB1950" s="121" t="s">
        <v>3804</v>
      </c>
      <c r="AC1950" s="121" t="s">
        <v>3805</v>
      </c>
      <c r="AD1950" s="121" t="s">
        <v>3806</v>
      </c>
      <c r="AE1950" s="121" t="s">
        <v>3807</v>
      </c>
      <c r="AF1950" s="121"/>
      <c r="AG1950" s="121"/>
      <c r="AH1950" s="121"/>
      <c r="AI1950" s="551"/>
      <c r="AJ1950" s="551"/>
      <c r="AK1950" s="551"/>
      <c r="AL1950" s="551"/>
      <c r="AM1950" s="551"/>
      <c r="AN1950" s="551"/>
      <c r="AO1950" s="551"/>
      <c r="AP1950" s="551"/>
      <c r="AQ1950" s="551"/>
      <c r="AR1950" s="551"/>
      <c r="AS1950" s="551"/>
      <c r="AT1950" s="551"/>
      <c r="AU1950" s="551"/>
      <c r="AV1950" s="551"/>
      <c r="AW1950" s="551"/>
      <c r="AX1950" s="551"/>
    </row>
    <row r="1951">
      <c r="A1951" s="570" t="s">
        <v>1638</v>
      </c>
      <c r="B1951" s="570" t="s">
        <v>7705</v>
      </c>
      <c r="C1951" s="570" t="s">
        <v>1017</v>
      </c>
      <c r="D1951" s="570" t="s">
        <v>6768</v>
      </c>
      <c r="E1951" s="570" t="s">
        <v>203</v>
      </c>
      <c r="F1951" s="570">
        <v>8</v>
      </c>
      <c r="G1951" s="570">
        <v>24</v>
      </c>
      <c r="H1951" s="570">
        <v>260</v>
      </c>
      <c r="I1951" s="569"/>
      <c r="J1951" s="121"/>
      <c r="K1951" s="121"/>
      <c r="L1951" s="121"/>
      <c r="M1951" s="570"/>
      <c r="N1951" s="569"/>
      <c r="O1951" s="569"/>
      <c r="P1951" s="569"/>
      <c r="Q1951" s="121"/>
      <c r="R1951" s="121" t="s">
        <v>7706</v>
      </c>
      <c r="S1951" s="121" t="s">
        <v>2742</v>
      </c>
      <c r="T1951" s="121" t="s">
        <v>3588</v>
      </c>
      <c r="U1951" s="121">
        <v>0</v>
      </c>
      <c r="V1951" s="121" t="s">
        <v>1017</v>
      </c>
      <c r="W1951" s="121" t="s">
        <v>3589</v>
      </c>
      <c r="X1951" s="121" t="s">
        <v>2410</v>
      </c>
      <c r="Y1951" s="121" t="s">
        <v>2465</v>
      </c>
      <c r="Z1951" s="121" t="s">
        <v>2768</v>
      </c>
      <c r="AA1951" s="121" t="s">
        <v>3092</v>
      </c>
      <c r="AB1951" s="121" t="s">
        <v>5980</v>
      </c>
      <c r="AC1951" s="121" t="s">
        <v>3805</v>
      </c>
      <c r="AD1951" s="121" t="s">
        <v>5904</v>
      </c>
      <c r="AE1951" s="121" t="s">
        <v>5981</v>
      </c>
      <c r="AF1951" s="121"/>
      <c r="AG1951" s="121"/>
      <c r="AH1951" s="121"/>
      <c r="AI1951" s="551"/>
      <c r="AJ1951" s="551"/>
      <c r="AK1951" s="551"/>
      <c r="AL1951" s="551"/>
      <c r="AM1951" s="551"/>
      <c r="AN1951" s="551"/>
      <c r="AO1951" s="551"/>
      <c r="AP1951" s="551"/>
      <c r="AQ1951" s="551"/>
      <c r="AR1951" s="551"/>
      <c r="AS1951" s="551"/>
      <c r="AT1951" s="551"/>
      <c r="AU1951" s="551"/>
      <c r="AV1951" s="551"/>
      <c r="AW1951" s="551"/>
      <c r="AX1951" s="551"/>
    </row>
    <row r="1952">
      <c r="A1952" s="570" t="s">
        <v>1638</v>
      </c>
      <c r="B1952" s="570" t="s">
        <v>7707</v>
      </c>
      <c r="C1952" s="570" t="s">
        <v>1017</v>
      </c>
      <c r="D1952" s="570" t="s">
        <v>6768</v>
      </c>
      <c r="E1952" s="570" t="s">
        <v>203</v>
      </c>
      <c r="F1952" s="570">
        <v>8</v>
      </c>
      <c r="G1952" s="570">
        <v>24</v>
      </c>
      <c r="H1952" s="570">
        <v>260</v>
      </c>
      <c r="I1952" s="569"/>
      <c r="J1952" s="121"/>
      <c r="K1952" s="121"/>
      <c r="L1952" s="121"/>
      <c r="M1952" s="570"/>
      <c r="N1952" s="569"/>
      <c r="O1952" s="569"/>
      <c r="P1952" s="569"/>
      <c r="Q1952" s="121"/>
      <c r="R1952" s="121" t="s">
        <v>7708</v>
      </c>
      <c r="S1952" s="121" t="s">
        <v>2742</v>
      </c>
      <c r="T1952" s="121" t="s">
        <v>3588</v>
      </c>
      <c r="U1952" s="121">
        <v>0</v>
      </c>
      <c r="V1952" s="121" t="s">
        <v>1017</v>
      </c>
      <c r="W1952" s="121" t="s">
        <v>3589</v>
      </c>
      <c r="X1952" s="121" t="s">
        <v>2410</v>
      </c>
      <c r="Y1952" s="121" t="s">
        <v>2465</v>
      </c>
      <c r="Z1952" s="121" t="s">
        <v>2768</v>
      </c>
      <c r="AA1952" s="121" t="s">
        <v>3092</v>
      </c>
      <c r="AB1952" s="121" t="s">
        <v>6063</v>
      </c>
      <c r="AC1952" s="121" t="s">
        <v>3805</v>
      </c>
      <c r="AD1952" s="121" t="s">
        <v>5904</v>
      </c>
      <c r="AE1952" s="121" t="s">
        <v>5981</v>
      </c>
      <c r="AF1952" s="121"/>
      <c r="AG1952" s="121"/>
      <c r="AH1952" s="121"/>
      <c r="AI1952" s="551"/>
      <c r="AJ1952" s="551"/>
      <c r="AK1952" s="551"/>
      <c r="AL1952" s="551"/>
      <c r="AM1952" s="551"/>
      <c r="AN1952" s="551"/>
      <c r="AO1952" s="551"/>
      <c r="AP1952" s="551"/>
      <c r="AQ1952" s="551"/>
      <c r="AR1952" s="551"/>
      <c r="AS1952" s="551"/>
      <c r="AT1952" s="551"/>
      <c r="AU1952" s="551"/>
      <c r="AV1952" s="551"/>
      <c r="AW1952" s="551"/>
      <c r="AX1952" s="551"/>
    </row>
    <row r="1953">
      <c r="A1953" s="570" t="s">
        <v>1638</v>
      </c>
      <c r="B1953" s="570" t="s">
        <v>7709</v>
      </c>
      <c r="C1953" s="570" t="s">
        <v>1017</v>
      </c>
      <c r="D1953" s="570" t="s">
        <v>6768</v>
      </c>
      <c r="E1953" s="570" t="s">
        <v>203</v>
      </c>
      <c r="F1953" s="570">
        <v>8</v>
      </c>
      <c r="G1953" s="570">
        <v>24</v>
      </c>
      <c r="H1953" s="570">
        <v>260</v>
      </c>
      <c r="I1953" s="569"/>
      <c r="J1953" s="121"/>
      <c r="K1953" s="121"/>
      <c r="L1953" s="121"/>
      <c r="M1953" s="570"/>
      <c r="N1953" s="569"/>
      <c r="O1953" s="569"/>
      <c r="P1953" s="569"/>
      <c r="Q1953" s="121"/>
      <c r="R1953" s="121" t="s">
        <v>7710</v>
      </c>
      <c r="S1953" s="121" t="s">
        <v>2742</v>
      </c>
      <c r="T1953" s="121" t="s">
        <v>3588</v>
      </c>
      <c r="U1953" s="121">
        <v>0</v>
      </c>
      <c r="V1953" s="121" t="s">
        <v>1017</v>
      </c>
      <c r="W1953" s="121" t="s">
        <v>3589</v>
      </c>
      <c r="X1953" s="121" t="s">
        <v>2410</v>
      </c>
      <c r="Y1953" s="121" t="s">
        <v>2465</v>
      </c>
      <c r="Z1953" s="121" t="s">
        <v>2768</v>
      </c>
      <c r="AA1953" s="121" t="s">
        <v>3092</v>
      </c>
      <c r="AB1953" s="121" t="s">
        <v>7374</v>
      </c>
      <c r="AC1953" s="121" t="s">
        <v>3805</v>
      </c>
      <c r="AD1953" s="121" t="s">
        <v>5904</v>
      </c>
      <c r="AE1953" s="121" t="s">
        <v>5913</v>
      </c>
      <c r="AF1953" s="121"/>
      <c r="AG1953" s="121"/>
      <c r="AH1953" s="121"/>
      <c r="AI1953" s="551"/>
      <c r="AJ1953" s="551"/>
      <c r="AK1953" s="551"/>
      <c r="AL1953" s="551"/>
      <c r="AM1953" s="551"/>
      <c r="AN1953" s="551"/>
      <c r="AO1953" s="551"/>
      <c r="AP1953" s="551"/>
      <c r="AQ1953" s="551"/>
      <c r="AR1953" s="551"/>
      <c r="AS1953" s="551"/>
      <c r="AT1953" s="551"/>
      <c r="AU1953" s="551"/>
      <c r="AV1953" s="551"/>
      <c r="AW1953" s="551"/>
      <c r="AX1953" s="551"/>
    </row>
    <row r="1954">
      <c r="A1954" s="570" t="s">
        <v>1638</v>
      </c>
      <c r="B1954" s="570" t="s">
        <v>7711</v>
      </c>
      <c r="C1954" s="570" t="s">
        <v>1017</v>
      </c>
      <c r="D1954" s="570" t="s">
        <v>6768</v>
      </c>
      <c r="E1954" s="570" t="s">
        <v>203</v>
      </c>
      <c r="F1954" s="570">
        <v>8</v>
      </c>
      <c r="G1954" s="570">
        <v>24</v>
      </c>
      <c r="H1954" s="570">
        <v>260</v>
      </c>
      <c r="I1954" s="569"/>
      <c r="J1954" s="121"/>
      <c r="K1954" s="121"/>
      <c r="L1954" s="121"/>
      <c r="M1954" s="570"/>
      <c r="N1954" s="569"/>
      <c r="O1954" s="569"/>
      <c r="P1954" s="569"/>
      <c r="Q1954" s="121"/>
      <c r="R1954" s="121" t="s">
        <v>7712</v>
      </c>
      <c r="S1954" s="121" t="s">
        <v>2742</v>
      </c>
      <c r="T1954" s="121" t="s">
        <v>3588</v>
      </c>
      <c r="U1954" s="121">
        <v>0</v>
      </c>
      <c r="V1954" s="121" t="s">
        <v>1017</v>
      </c>
      <c r="W1954" s="121" t="s">
        <v>3589</v>
      </c>
      <c r="X1954" s="121" t="s">
        <v>2410</v>
      </c>
      <c r="Y1954" s="121" t="s">
        <v>2465</v>
      </c>
      <c r="Z1954" s="121" t="s">
        <v>2768</v>
      </c>
      <c r="AA1954" s="121" t="s">
        <v>3092</v>
      </c>
      <c r="AB1954" s="121" t="s">
        <v>6063</v>
      </c>
      <c r="AC1954" s="121" t="s">
        <v>3805</v>
      </c>
      <c r="AD1954" s="121" t="s">
        <v>5904</v>
      </c>
      <c r="AE1954" s="121" t="s">
        <v>5981</v>
      </c>
      <c r="AF1954" s="121"/>
      <c r="AG1954" s="121"/>
      <c r="AH1954" s="121"/>
      <c r="AI1954" s="551"/>
      <c r="AJ1954" s="551"/>
      <c r="AK1954" s="551"/>
      <c r="AL1954" s="551"/>
      <c r="AM1954" s="551"/>
      <c r="AN1954" s="551"/>
      <c r="AO1954" s="551"/>
      <c r="AP1954" s="551"/>
      <c r="AQ1954" s="551"/>
      <c r="AR1954" s="551"/>
      <c r="AS1954" s="551"/>
      <c r="AT1954" s="551"/>
      <c r="AU1954" s="551"/>
      <c r="AV1954" s="551"/>
      <c r="AW1954" s="551"/>
      <c r="AX1954" s="551"/>
    </row>
    <row r="1955">
      <c r="A1955" s="570" t="s">
        <v>1638</v>
      </c>
      <c r="B1955" s="570" t="s">
        <v>7713</v>
      </c>
      <c r="C1955" s="570" t="s">
        <v>1017</v>
      </c>
      <c r="D1955" s="570" t="s">
        <v>6768</v>
      </c>
      <c r="E1955" s="570" t="s">
        <v>203</v>
      </c>
      <c r="F1955" s="570">
        <v>8</v>
      </c>
      <c r="G1955" s="570">
        <v>24</v>
      </c>
      <c r="H1955" s="570">
        <v>260</v>
      </c>
      <c r="I1955" s="569"/>
      <c r="J1955" s="121"/>
      <c r="K1955" s="121"/>
      <c r="L1955" s="121"/>
      <c r="M1955" s="570"/>
      <c r="N1955" s="569"/>
      <c r="O1955" s="569"/>
      <c r="P1955" s="569"/>
      <c r="Q1955" s="121"/>
      <c r="R1955" s="121" t="s">
        <v>7714</v>
      </c>
      <c r="S1955" s="121" t="s">
        <v>2742</v>
      </c>
      <c r="T1955" s="121" t="s">
        <v>3588</v>
      </c>
      <c r="U1955" s="121">
        <v>0</v>
      </c>
      <c r="V1955" s="121" t="s">
        <v>1017</v>
      </c>
      <c r="W1955" s="121" t="s">
        <v>3589</v>
      </c>
      <c r="X1955" s="121" t="s">
        <v>2410</v>
      </c>
      <c r="Y1955" s="121" t="s">
        <v>2465</v>
      </c>
      <c r="Z1955" s="121" t="s">
        <v>2768</v>
      </c>
      <c r="AA1955" s="121" t="s">
        <v>3092</v>
      </c>
      <c r="AB1955" s="121" t="s">
        <v>7715</v>
      </c>
      <c r="AC1955" s="121" t="s">
        <v>3805</v>
      </c>
      <c r="AD1955" s="121" t="s">
        <v>5904</v>
      </c>
      <c r="AE1955" s="121" t="s">
        <v>5905</v>
      </c>
      <c r="AF1955" s="121"/>
      <c r="AG1955" s="121"/>
      <c r="AH1955" s="121"/>
      <c r="AI1955" s="551"/>
      <c r="AJ1955" s="551"/>
      <c r="AK1955" s="551"/>
      <c r="AL1955" s="551"/>
      <c r="AM1955" s="551"/>
      <c r="AN1955" s="551"/>
      <c r="AO1955" s="551"/>
      <c r="AP1955" s="551"/>
      <c r="AQ1955" s="551"/>
      <c r="AR1955" s="551"/>
      <c r="AS1955" s="551"/>
      <c r="AT1955" s="551"/>
      <c r="AU1955" s="551"/>
      <c r="AV1955" s="551"/>
      <c r="AW1955" s="551"/>
      <c r="AX1955" s="551"/>
    </row>
    <row r="1956">
      <c r="A1956" s="570" t="s">
        <v>1638</v>
      </c>
      <c r="B1956" s="570" t="s">
        <v>7716</v>
      </c>
      <c r="C1956" s="570" t="s">
        <v>1017</v>
      </c>
      <c r="D1956" s="570" t="s">
        <v>6768</v>
      </c>
      <c r="E1956" s="570" t="s">
        <v>203</v>
      </c>
      <c r="F1956" s="570">
        <v>8</v>
      </c>
      <c r="G1956" s="570">
        <v>24</v>
      </c>
      <c r="H1956" s="570">
        <v>260</v>
      </c>
      <c r="I1956" s="569"/>
      <c r="J1956" s="121"/>
      <c r="K1956" s="121"/>
      <c r="L1956" s="121"/>
      <c r="M1956" s="570"/>
      <c r="N1956" s="569"/>
      <c r="O1956" s="569"/>
      <c r="P1956" s="569"/>
      <c r="Q1956" s="121"/>
      <c r="R1956" s="121" t="s">
        <v>7717</v>
      </c>
      <c r="S1956" s="121" t="s">
        <v>2742</v>
      </c>
      <c r="T1956" s="121" t="s">
        <v>3251</v>
      </c>
      <c r="U1956" s="121">
        <v>0</v>
      </c>
      <c r="V1956" s="121" t="s">
        <v>54</v>
      </c>
      <c r="W1956" s="121" t="s">
        <v>2969</v>
      </c>
      <c r="X1956" s="121" t="s">
        <v>2410</v>
      </c>
      <c r="Y1956" s="121" t="s">
        <v>2465</v>
      </c>
      <c r="Z1956" s="121" t="s">
        <v>2768</v>
      </c>
      <c r="AA1956" s="121" t="s">
        <v>2769</v>
      </c>
      <c r="AB1956" s="121" t="s">
        <v>7718</v>
      </c>
      <c r="AC1956" s="121" t="s">
        <v>2103</v>
      </c>
      <c r="AD1956" s="121" t="s">
        <v>2788</v>
      </c>
      <c r="AE1956" s="121" t="s">
        <v>2864</v>
      </c>
      <c r="AF1956" s="121"/>
      <c r="AG1956" s="121"/>
      <c r="AH1956" s="121"/>
      <c r="AI1956" s="551"/>
      <c r="AJ1956" s="551"/>
      <c r="AK1956" s="551"/>
      <c r="AL1956" s="551"/>
      <c r="AM1956" s="551"/>
      <c r="AN1956" s="551"/>
      <c r="AO1956" s="551"/>
      <c r="AP1956" s="551"/>
      <c r="AQ1956" s="551"/>
      <c r="AR1956" s="551"/>
      <c r="AS1956" s="551"/>
      <c r="AT1956" s="551"/>
      <c r="AU1956" s="551"/>
      <c r="AV1956" s="551"/>
      <c r="AW1956" s="551"/>
      <c r="AX1956" s="551"/>
    </row>
    <row r="1957">
      <c r="A1957" s="570" t="s">
        <v>1638</v>
      </c>
      <c r="B1957" s="570" t="s">
        <v>7719</v>
      </c>
      <c r="C1957" s="570" t="s">
        <v>1017</v>
      </c>
      <c r="D1957" s="570" t="s">
        <v>6768</v>
      </c>
      <c r="E1957" s="570" t="s">
        <v>203</v>
      </c>
      <c r="F1957" s="570">
        <v>32</v>
      </c>
      <c r="G1957" s="570">
        <v>48</v>
      </c>
      <c r="H1957" s="570">
        <v>400</v>
      </c>
      <c r="I1957" s="569"/>
      <c r="J1957" s="121"/>
      <c r="K1957" s="121"/>
      <c r="L1957" s="121"/>
      <c r="M1957" s="570"/>
      <c r="N1957" s="569"/>
      <c r="O1957" s="569"/>
      <c r="P1957" s="569"/>
      <c r="Q1957" s="121"/>
      <c r="R1957" s="121" t="s">
        <v>7720</v>
      </c>
      <c r="S1957" s="121" t="s">
        <v>2742</v>
      </c>
      <c r="T1957" s="121" t="s">
        <v>3251</v>
      </c>
      <c r="U1957" s="121">
        <v>0</v>
      </c>
      <c r="V1957" s="121" t="s">
        <v>54</v>
      </c>
      <c r="W1957" s="121" t="s">
        <v>2969</v>
      </c>
      <c r="X1957" s="121" t="s">
        <v>2410</v>
      </c>
      <c r="Y1957" s="121" t="s">
        <v>2465</v>
      </c>
      <c r="Z1957" s="121" t="s">
        <v>2768</v>
      </c>
      <c r="AA1957" s="121" t="s">
        <v>2769</v>
      </c>
      <c r="AB1957" s="121" t="s">
        <v>7089</v>
      </c>
      <c r="AC1957" s="121" t="s">
        <v>2103</v>
      </c>
      <c r="AD1957" s="121" t="s">
        <v>2788</v>
      </c>
      <c r="AE1957" s="121" t="s">
        <v>2840</v>
      </c>
      <c r="AF1957" s="121"/>
      <c r="AG1957" s="121"/>
      <c r="AH1957" s="121"/>
      <c r="AI1957" s="551"/>
      <c r="AJ1957" s="551"/>
      <c r="AK1957" s="551"/>
      <c r="AL1957" s="551"/>
      <c r="AM1957" s="551"/>
      <c r="AN1957" s="551"/>
      <c r="AO1957" s="551"/>
      <c r="AP1957" s="551"/>
      <c r="AQ1957" s="551"/>
      <c r="AR1957" s="551"/>
      <c r="AS1957" s="551"/>
      <c r="AT1957" s="551"/>
      <c r="AU1957" s="551"/>
      <c r="AV1957" s="551"/>
      <c r="AW1957" s="551"/>
      <c r="AX1957" s="551"/>
    </row>
    <row r="1958">
      <c r="A1958" s="570" t="s">
        <v>1638</v>
      </c>
      <c r="B1958" s="570" t="s">
        <v>7721</v>
      </c>
      <c r="C1958" s="570" t="s">
        <v>1017</v>
      </c>
      <c r="D1958" s="570" t="s">
        <v>6768</v>
      </c>
      <c r="E1958" s="570" t="s">
        <v>203</v>
      </c>
      <c r="F1958" s="570">
        <v>32</v>
      </c>
      <c r="G1958" s="570">
        <v>48</v>
      </c>
      <c r="H1958" s="570">
        <v>400</v>
      </c>
      <c r="I1958" s="569"/>
      <c r="J1958" s="121"/>
      <c r="K1958" s="121"/>
      <c r="L1958" s="121"/>
      <c r="M1958" s="570"/>
      <c r="N1958" s="569"/>
      <c r="O1958" s="569"/>
      <c r="P1958" s="569"/>
      <c r="Q1958" s="121"/>
      <c r="R1958" s="121" t="s">
        <v>7722</v>
      </c>
      <c r="S1958" s="121" t="s">
        <v>2742</v>
      </c>
      <c r="T1958" s="121" t="s">
        <v>3251</v>
      </c>
      <c r="U1958" s="121">
        <v>0</v>
      </c>
      <c r="V1958" s="121" t="s">
        <v>54</v>
      </c>
      <c r="W1958" s="121" t="s">
        <v>2969</v>
      </c>
      <c r="X1958" s="121" t="s">
        <v>2410</v>
      </c>
      <c r="Y1958" s="121" t="s">
        <v>2465</v>
      </c>
      <c r="Z1958" s="121" t="s">
        <v>2768</v>
      </c>
      <c r="AA1958" s="121" t="s">
        <v>2769</v>
      </c>
      <c r="AB1958" s="121" t="s">
        <v>7723</v>
      </c>
      <c r="AC1958" s="121" t="s">
        <v>2103</v>
      </c>
      <c r="AD1958" s="121" t="s">
        <v>2788</v>
      </c>
      <c r="AE1958" s="121" t="s">
        <v>2976</v>
      </c>
      <c r="AF1958" s="121"/>
      <c r="AG1958" s="121"/>
      <c r="AH1958" s="121"/>
      <c r="AI1958" s="551"/>
      <c r="AJ1958" s="551"/>
      <c r="AK1958" s="551"/>
      <c r="AL1958" s="551"/>
      <c r="AM1958" s="551"/>
      <c r="AN1958" s="551"/>
      <c r="AO1958" s="551"/>
      <c r="AP1958" s="551"/>
      <c r="AQ1958" s="551"/>
      <c r="AR1958" s="551"/>
      <c r="AS1958" s="551"/>
      <c r="AT1958" s="551"/>
      <c r="AU1958" s="551"/>
      <c r="AV1958" s="551"/>
      <c r="AW1958" s="551"/>
      <c r="AX1958" s="551"/>
    </row>
    <row r="1959">
      <c r="A1959" s="570" t="s">
        <v>1638</v>
      </c>
      <c r="B1959" s="570" t="s">
        <v>7724</v>
      </c>
      <c r="C1959" s="570" t="s">
        <v>1017</v>
      </c>
      <c r="D1959" s="570" t="s">
        <v>6768</v>
      </c>
      <c r="E1959" s="570" t="s">
        <v>203</v>
      </c>
      <c r="F1959" s="570">
        <v>32</v>
      </c>
      <c r="G1959" s="570">
        <v>48</v>
      </c>
      <c r="H1959" s="570">
        <v>400</v>
      </c>
      <c r="I1959" s="569"/>
      <c r="J1959" s="121"/>
      <c r="K1959" s="121"/>
      <c r="L1959" s="121"/>
      <c r="M1959" s="570"/>
      <c r="N1959" s="569"/>
      <c r="O1959" s="569"/>
      <c r="P1959" s="569"/>
      <c r="Q1959" s="121"/>
      <c r="R1959" s="121" t="s">
        <v>7725</v>
      </c>
      <c r="S1959" s="121" t="s">
        <v>2742</v>
      </c>
      <c r="T1959" s="121" t="s">
        <v>3588</v>
      </c>
      <c r="U1959" s="121">
        <v>0</v>
      </c>
      <c r="V1959" s="121" t="s">
        <v>1017</v>
      </c>
      <c r="W1959" s="121" t="s">
        <v>3589</v>
      </c>
      <c r="X1959" s="121">
        <v>0</v>
      </c>
      <c r="Y1959" s="121" t="s">
        <v>2465</v>
      </c>
      <c r="Z1959" s="121" t="s">
        <v>2768</v>
      </c>
      <c r="AA1959" s="121" t="s">
        <v>3092</v>
      </c>
      <c r="AB1959" s="121" t="s">
        <v>4983</v>
      </c>
      <c r="AC1959" s="121" t="s">
        <v>3805</v>
      </c>
      <c r="AD1959" s="121" t="s">
        <v>3806</v>
      </c>
      <c r="AE1959" s="121" t="s">
        <v>3807</v>
      </c>
      <c r="AF1959" s="121"/>
      <c r="AG1959" s="121"/>
      <c r="AH1959" s="121"/>
      <c r="AI1959" s="551"/>
      <c r="AJ1959" s="551"/>
      <c r="AK1959" s="551"/>
      <c r="AL1959" s="551"/>
      <c r="AM1959" s="551"/>
      <c r="AN1959" s="551"/>
      <c r="AO1959" s="551"/>
      <c r="AP1959" s="551"/>
      <c r="AQ1959" s="551"/>
      <c r="AR1959" s="551"/>
      <c r="AS1959" s="551"/>
      <c r="AT1959" s="551"/>
      <c r="AU1959" s="551"/>
      <c r="AV1959" s="551"/>
      <c r="AW1959" s="551"/>
      <c r="AX1959" s="551"/>
    </row>
    <row r="1960">
      <c r="A1960" s="570" t="s">
        <v>1638</v>
      </c>
      <c r="B1960" s="570" t="s">
        <v>7726</v>
      </c>
      <c r="C1960" s="570" t="s">
        <v>1017</v>
      </c>
      <c r="D1960" s="570" t="s">
        <v>6768</v>
      </c>
      <c r="E1960" s="570" t="s">
        <v>203</v>
      </c>
      <c r="F1960" s="570">
        <v>24</v>
      </c>
      <c r="G1960" s="570">
        <v>48</v>
      </c>
      <c r="H1960" s="570">
        <v>2</v>
      </c>
      <c r="I1960" s="569"/>
      <c r="J1960" s="121"/>
      <c r="K1960" s="121"/>
      <c r="L1960" s="121"/>
      <c r="M1960" s="570"/>
      <c r="N1960" s="569"/>
      <c r="O1960" s="569"/>
      <c r="P1960" s="569"/>
      <c r="Q1960" s="121"/>
      <c r="R1960" s="121" t="s">
        <v>7727</v>
      </c>
      <c r="S1960" s="121" t="s">
        <v>2742</v>
      </c>
      <c r="T1960" s="121" t="s">
        <v>3588</v>
      </c>
      <c r="U1960" s="121">
        <v>0</v>
      </c>
      <c r="V1960" s="121" t="s">
        <v>1017</v>
      </c>
      <c r="W1960" s="121" t="s">
        <v>3589</v>
      </c>
      <c r="X1960" s="121">
        <v>0</v>
      </c>
      <c r="Y1960" s="121" t="s">
        <v>2465</v>
      </c>
      <c r="Z1960" s="121" t="s">
        <v>2768</v>
      </c>
      <c r="AA1960" s="121" t="s">
        <v>3092</v>
      </c>
      <c r="AB1960" s="121" t="s">
        <v>5031</v>
      </c>
      <c r="AC1960" s="121" t="s">
        <v>3805</v>
      </c>
      <c r="AD1960" s="121" t="s">
        <v>3806</v>
      </c>
      <c r="AE1960" s="121" t="s">
        <v>3811</v>
      </c>
      <c r="AF1960" s="121"/>
      <c r="AG1960" s="121"/>
      <c r="AH1960" s="121"/>
      <c r="AI1960" s="551"/>
      <c r="AJ1960" s="551"/>
      <c r="AK1960" s="551"/>
      <c r="AL1960" s="551"/>
      <c r="AM1960" s="551"/>
      <c r="AN1960" s="551"/>
      <c r="AO1960" s="551"/>
      <c r="AP1960" s="551"/>
      <c r="AQ1960" s="551"/>
      <c r="AR1960" s="551"/>
      <c r="AS1960" s="551"/>
      <c r="AT1960" s="551"/>
      <c r="AU1960" s="551"/>
      <c r="AV1960" s="551"/>
      <c r="AW1960" s="551"/>
      <c r="AX1960" s="551"/>
    </row>
    <row r="1961">
      <c r="A1961" s="570" t="s">
        <v>1638</v>
      </c>
      <c r="B1961" s="570" t="s">
        <v>7728</v>
      </c>
      <c r="C1961" s="570" t="s">
        <v>1017</v>
      </c>
      <c r="D1961" s="570" t="s">
        <v>6768</v>
      </c>
      <c r="E1961" s="570" t="s">
        <v>203</v>
      </c>
      <c r="F1961" s="570">
        <v>24</v>
      </c>
      <c r="G1961" s="570">
        <v>48</v>
      </c>
      <c r="H1961" s="570">
        <v>1.3</v>
      </c>
      <c r="I1961" s="569"/>
      <c r="J1961" s="121"/>
      <c r="K1961" s="121"/>
      <c r="L1961" s="121"/>
      <c r="M1961" s="570"/>
      <c r="N1961" s="569"/>
      <c r="O1961" s="569"/>
      <c r="P1961" s="569"/>
      <c r="Q1961" s="121"/>
      <c r="R1961" s="121" t="s">
        <v>7729</v>
      </c>
      <c r="S1961" s="121" t="s">
        <v>2742</v>
      </c>
      <c r="T1961" s="121" t="s">
        <v>3588</v>
      </c>
      <c r="U1961" s="121">
        <v>0</v>
      </c>
      <c r="V1961" s="121" t="s">
        <v>1017</v>
      </c>
      <c r="W1961" s="121" t="s">
        <v>3589</v>
      </c>
      <c r="X1961" s="121">
        <v>0</v>
      </c>
      <c r="Y1961" s="121" t="s">
        <v>2465</v>
      </c>
      <c r="Z1961" s="121" t="s">
        <v>2768</v>
      </c>
      <c r="AA1961" s="121" t="s">
        <v>3092</v>
      </c>
      <c r="AB1961" s="121" t="s">
        <v>5903</v>
      </c>
      <c r="AC1961" s="121" t="s">
        <v>3805</v>
      </c>
      <c r="AD1961" s="121" t="s">
        <v>5904</v>
      </c>
      <c r="AE1961" s="121" t="s">
        <v>5905</v>
      </c>
      <c r="AF1961" s="121"/>
      <c r="AG1961" s="121"/>
      <c r="AH1961" s="121"/>
      <c r="AI1961" s="551"/>
      <c r="AJ1961" s="551"/>
      <c r="AK1961" s="551"/>
      <c r="AL1961" s="551"/>
      <c r="AM1961" s="551"/>
      <c r="AN1961" s="551"/>
      <c r="AO1961" s="551"/>
      <c r="AP1961" s="551"/>
      <c r="AQ1961" s="551"/>
      <c r="AR1961" s="551"/>
      <c r="AS1961" s="551"/>
      <c r="AT1961" s="551"/>
      <c r="AU1961" s="551"/>
      <c r="AV1961" s="551"/>
      <c r="AW1961" s="551"/>
      <c r="AX1961" s="551"/>
    </row>
    <row r="1962">
      <c r="A1962" s="570" t="s">
        <v>1638</v>
      </c>
      <c r="B1962" s="570" t="s">
        <v>7730</v>
      </c>
      <c r="C1962" s="570" t="s">
        <v>1017</v>
      </c>
      <c r="D1962" s="570" t="s">
        <v>6768</v>
      </c>
      <c r="E1962" s="570" t="s">
        <v>203</v>
      </c>
      <c r="F1962" s="570">
        <v>24</v>
      </c>
      <c r="G1962" s="570">
        <v>48</v>
      </c>
      <c r="H1962" s="570">
        <v>1.3</v>
      </c>
      <c r="I1962" s="569"/>
      <c r="J1962" s="121"/>
      <c r="K1962" s="121"/>
      <c r="L1962" s="121"/>
      <c r="M1962" s="570"/>
      <c r="N1962" s="569"/>
      <c r="O1962" s="569"/>
      <c r="P1962" s="569"/>
      <c r="Q1962" s="121"/>
      <c r="R1962" s="121" t="s">
        <v>7731</v>
      </c>
      <c r="S1962" s="121" t="s">
        <v>2742</v>
      </c>
      <c r="T1962" s="121" t="s">
        <v>3588</v>
      </c>
      <c r="U1962" s="121">
        <v>0</v>
      </c>
      <c r="V1962" s="121" t="s">
        <v>1017</v>
      </c>
      <c r="W1962" s="121" t="s">
        <v>3589</v>
      </c>
      <c r="X1962" s="121" t="s">
        <v>2410</v>
      </c>
      <c r="Y1962" s="121" t="s">
        <v>2465</v>
      </c>
      <c r="Z1962" s="121" t="s">
        <v>2768</v>
      </c>
      <c r="AA1962" s="121" t="s">
        <v>3092</v>
      </c>
      <c r="AB1962" s="121" t="s">
        <v>7732</v>
      </c>
      <c r="AC1962" s="121" t="s">
        <v>3805</v>
      </c>
      <c r="AD1962" s="121" t="s">
        <v>3806</v>
      </c>
      <c r="AE1962" s="121" t="s">
        <v>3807</v>
      </c>
      <c r="AF1962" s="121"/>
      <c r="AG1962" s="121"/>
      <c r="AH1962" s="121"/>
      <c r="AI1962" s="551"/>
      <c r="AJ1962" s="551"/>
      <c r="AK1962" s="551"/>
      <c r="AL1962" s="551"/>
      <c r="AM1962" s="551"/>
      <c r="AN1962" s="551"/>
      <c r="AO1962" s="551"/>
      <c r="AP1962" s="551"/>
      <c r="AQ1962" s="551"/>
      <c r="AR1962" s="551"/>
      <c r="AS1962" s="551"/>
      <c r="AT1962" s="551"/>
      <c r="AU1962" s="551"/>
      <c r="AV1962" s="551"/>
      <c r="AW1962" s="551"/>
      <c r="AX1962" s="551"/>
    </row>
    <row r="1963">
      <c r="A1963" s="570" t="s">
        <v>1638</v>
      </c>
      <c r="B1963" s="570" t="s">
        <v>7733</v>
      </c>
      <c r="C1963" s="570" t="s">
        <v>1017</v>
      </c>
      <c r="D1963" s="570" t="s">
        <v>6768</v>
      </c>
      <c r="E1963" s="570" t="s">
        <v>203</v>
      </c>
      <c r="F1963" s="570">
        <v>8</v>
      </c>
      <c r="G1963" s="570">
        <v>64</v>
      </c>
      <c r="H1963" s="570">
        <v>2</v>
      </c>
      <c r="I1963" s="569"/>
      <c r="J1963" s="121"/>
      <c r="K1963" s="121"/>
      <c r="L1963" s="121"/>
      <c r="M1963" s="570"/>
      <c r="N1963" s="569"/>
      <c r="O1963" s="569"/>
      <c r="P1963" s="569"/>
      <c r="Q1963" s="121"/>
      <c r="R1963" s="121" t="s">
        <v>7734</v>
      </c>
      <c r="S1963" s="121" t="s">
        <v>2742</v>
      </c>
      <c r="T1963" s="121" t="s">
        <v>3588</v>
      </c>
      <c r="U1963" s="121">
        <v>0</v>
      </c>
      <c r="V1963" s="121" t="s">
        <v>1017</v>
      </c>
      <c r="W1963" s="121" t="s">
        <v>3589</v>
      </c>
      <c r="X1963" s="121" t="s">
        <v>2410</v>
      </c>
      <c r="Y1963" s="121" t="s">
        <v>2465</v>
      </c>
      <c r="Z1963" s="121" t="s">
        <v>2768</v>
      </c>
      <c r="AA1963" s="121" t="s">
        <v>3092</v>
      </c>
      <c r="AB1963" s="121" t="s">
        <v>7379</v>
      </c>
      <c r="AC1963" s="121" t="s">
        <v>3805</v>
      </c>
      <c r="AD1963" s="121" t="s">
        <v>3806</v>
      </c>
      <c r="AE1963" s="121" t="s">
        <v>4999</v>
      </c>
      <c r="AF1963" s="121"/>
      <c r="AG1963" s="121"/>
      <c r="AH1963" s="121"/>
      <c r="AI1963" s="551"/>
      <c r="AJ1963" s="551"/>
      <c r="AK1963" s="551"/>
      <c r="AL1963" s="551"/>
      <c r="AM1963" s="551"/>
      <c r="AN1963" s="551"/>
      <c r="AO1963" s="551"/>
      <c r="AP1963" s="551"/>
      <c r="AQ1963" s="551"/>
      <c r="AR1963" s="551"/>
      <c r="AS1963" s="551"/>
      <c r="AT1963" s="551"/>
      <c r="AU1963" s="551"/>
      <c r="AV1963" s="551"/>
      <c r="AW1963" s="551"/>
      <c r="AX1963" s="551"/>
    </row>
    <row r="1964">
      <c r="A1964" s="570" t="s">
        <v>1638</v>
      </c>
      <c r="B1964" s="570" t="s">
        <v>7735</v>
      </c>
      <c r="C1964" s="570" t="s">
        <v>1017</v>
      </c>
      <c r="D1964" s="570" t="s">
        <v>6768</v>
      </c>
      <c r="E1964" s="570" t="s">
        <v>203</v>
      </c>
      <c r="F1964" s="570">
        <v>8</v>
      </c>
      <c r="G1964" s="570">
        <v>64</v>
      </c>
      <c r="H1964" s="570">
        <v>2</v>
      </c>
      <c r="I1964" s="569"/>
      <c r="J1964" s="121"/>
      <c r="K1964" s="121"/>
      <c r="L1964" s="121"/>
      <c r="M1964" s="570"/>
      <c r="N1964" s="569"/>
      <c r="O1964" s="569"/>
      <c r="P1964" s="569"/>
      <c r="Q1964" s="121"/>
      <c r="R1964" s="121" t="s">
        <v>7736</v>
      </c>
      <c r="S1964" s="121" t="s">
        <v>2742</v>
      </c>
      <c r="T1964" s="121" t="s">
        <v>3588</v>
      </c>
      <c r="U1964" s="121">
        <v>0</v>
      </c>
      <c r="V1964" s="121" t="s">
        <v>1017</v>
      </c>
      <c r="W1964" s="121" t="s">
        <v>3589</v>
      </c>
      <c r="X1964" s="121" t="s">
        <v>2410</v>
      </c>
      <c r="Y1964" s="121" t="s">
        <v>2465</v>
      </c>
      <c r="Z1964" s="121" t="s">
        <v>2768</v>
      </c>
      <c r="AA1964" s="121" t="s">
        <v>3092</v>
      </c>
      <c r="AB1964" s="121" t="s">
        <v>7737</v>
      </c>
      <c r="AC1964" s="121" t="s">
        <v>3805</v>
      </c>
      <c r="AD1964" s="121" t="s">
        <v>3806</v>
      </c>
      <c r="AE1964" s="121" t="s">
        <v>3807</v>
      </c>
      <c r="AF1964" s="121"/>
      <c r="AG1964" s="121"/>
      <c r="AH1964" s="121"/>
      <c r="AI1964" s="551"/>
      <c r="AJ1964" s="551"/>
      <c r="AK1964" s="551"/>
      <c r="AL1964" s="551"/>
      <c r="AM1964" s="551"/>
      <c r="AN1964" s="551"/>
      <c r="AO1964" s="551"/>
      <c r="AP1964" s="551"/>
      <c r="AQ1964" s="551"/>
      <c r="AR1964" s="551"/>
      <c r="AS1964" s="551"/>
      <c r="AT1964" s="551"/>
      <c r="AU1964" s="551"/>
      <c r="AV1964" s="551"/>
      <c r="AW1964" s="551"/>
      <c r="AX1964" s="551"/>
    </row>
    <row r="1965">
      <c r="A1965" s="570" t="s">
        <v>1638</v>
      </c>
      <c r="B1965" s="570" t="s">
        <v>7738</v>
      </c>
      <c r="C1965" s="570" t="s">
        <v>1017</v>
      </c>
      <c r="D1965" s="570" t="s">
        <v>6768</v>
      </c>
      <c r="E1965" s="570" t="s">
        <v>203</v>
      </c>
      <c r="F1965" s="570">
        <v>8</v>
      </c>
      <c r="G1965" s="570">
        <v>64</v>
      </c>
      <c r="H1965" s="570">
        <v>2</v>
      </c>
      <c r="I1965" s="569"/>
      <c r="J1965" s="121"/>
      <c r="K1965" s="121"/>
      <c r="L1965" s="121"/>
      <c r="M1965" s="570"/>
      <c r="N1965" s="569"/>
      <c r="O1965" s="569"/>
      <c r="P1965" s="569"/>
      <c r="Q1965" s="121"/>
      <c r="R1965" s="121" t="s">
        <v>7739</v>
      </c>
      <c r="S1965" s="121" t="s">
        <v>2742</v>
      </c>
      <c r="T1965" s="121" t="s">
        <v>3588</v>
      </c>
      <c r="U1965" s="121">
        <v>0</v>
      </c>
      <c r="V1965" s="121" t="s">
        <v>1017</v>
      </c>
      <c r="W1965" s="121" t="s">
        <v>3589</v>
      </c>
      <c r="X1965" s="121" t="s">
        <v>2410</v>
      </c>
      <c r="Y1965" s="121" t="s">
        <v>2465</v>
      </c>
      <c r="Z1965" s="121" t="s">
        <v>2768</v>
      </c>
      <c r="AA1965" s="121" t="s">
        <v>3092</v>
      </c>
      <c r="AB1965" s="121" t="s">
        <v>7365</v>
      </c>
      <c r="AC1965" s="121" t="s">
        <v>3805</v>
      </c>
      <c r="AD1965" s="121" t="s">
        <v>3806</v>
      </c>
      <c r="AE1965" s="121" t="s">
        <v>4999</v>
      </c>
      <c r="AF1965" s="121"/>
      <c r="AG1965" s="121"/>
      <c r="AH1965" s="121"/>
      <c r="AI1965" s="551"/>
      <c r="AJ1965" s="551"/>
      <c r="AK1965" s="551"/>
      <c r="AL1965" s="551"/>
      <c r="AM1965" s="551"/>
      <c r="AN1965" s="551"/>
      <c r="AO1965" s="551"/>
      <c r="AP1965" s="551"/>
      <c r="AQ1965" s="551"/>
      <c r="AR1965" s="551"/>
      <c r="AS1965" s="551"/>
      <c r="AT1965" s="551"/>
      <c r="AU1965" s="551"/>
      <c r="AV1965" s="551"/>
      <c r="AW1965" s="551"/>
      <c r="AX1965" s="551"/>
    </row>
    <row r="1966">
      <c r="A1966" s="570" t="s">
        <v>1638</v>
      </c>
      <c r="B1966" s="570" t="s">
        <v>7740</v>
      </c>
      <c r="C1966" s="570" t="s">
        <v>1017</v>
      </c>
      <c r="D1966" s="570" t="s">
        <v>6768</v>
      </c>
      <c r="E1966" s="570" t="s">
        <v>203</v>
      </c>
      <c r="F1966" s="570">
        <v>8</v>
      </c>
      <c r="G1966" s="570">
        <v>64</v>
      </c>
      <c r="H1966" s="570">
        <v>2</v>
      </c>
      <c r="I1966" s="569"/>
      <c r="J1966" s="121"/>
      <c r="K1966" s="121"/>
      <c r="L1966" s="121"/>
      <c r="M1966" s="570"/>
      <c r="N1966" s="569"/>
      <c r="O1966" s="569"/>
      <c r="P1966" s="569"/>
      <c r="Q1966" s="121"/>
      <c r="R1966" s="121" t="s">
        <v>7741</v>
      </c>
      <c r="S1966" s="121" t="s">
        <v>2742</v>
      </c>
      <c r="T1966" s="121" t="s">
        <v>3588</v>
      </c>
      <c r="U1966" s="121">
        <v>0</v>
      </c>
      <c r="V1966" s="121" t="s">
        <v>1017</v>
      </c>
      <c r="W1966" s="121" t="s">
        <v>3589</v>
      </c>
      <c r="X1966" s="121" t="s">
        <v>2410</v>
      </c>
      <c r="Y1966" s="121" t="s">
        <v>2465</v>
      </c>
      <c r="Z1966" s="121" t="s">
        <v>2768</v>
      </c>
      <c r="AA1966" s="121" t="s">
        <v>3092</v>
      </c>
      <c r="AB1966" s="121" t="s">
        <v>3814</v>
      </c>
      <c r="AC1966" s="121" t="s">
        <v>3805</v>
      </c>
      <c r="AD1966" s="121" t="s">
        <v>3806</v>
      </c>
      <c r="AE1966" s="121" t="s">
        <v>3811</v>
      </c>
      <c r="AF1966" s="121"/>
      <c r="AG1966" s="121"/>
      <c r="AH1966" s="121"/>
      <c r="AI1966" s="551"/>
      <c r="AJ1966" s="551"/>
      <c r="AK1966" s="551"/>
      <c r="AL1966" s="551"/>
      <c r="AM1966" s="551"/>
      <c r="AN1966" s="551"/>
      <c r="AO1966" s="551"/>
      <c r="AP1966" s="551"/>
      <c r="AQ1966" s="551"/>
      <c r="AR1966" s="551"/>
      <c r="AS1966" s="551"/>
      <c r="AT1966" s="551"/>
      <c r="AU1966" s="551"/>
      <c r="AV1966" s="551"/>
      <c r="AW1966" s="551"/>
      <c r="AX1966" s="551"/>
    </row>
    <row r="1967">
      <c r="A1967" s="570" t="s">
        <v>1638</v>
      </c>
      <c r="B1967" s="570" t="s">
        <v>7742</v>
      </c>
      <c r="C1967" s="570" t="s">
        <v>1017</v>
      </c>
      <c r="D1967" s="570" t="s">
        <v>6768</v>
      </c>
      <c r="E1967" s="570" t="s">
        <v>203</v>
      </c>
      <c r="F1967" s="570">
        <v>8</v>
      </c>
      <c r="G1967" s="570">
        <v>64</v>
      </c>
      <c r="H1967" s="570">
        <v>2</v>
      </c>
      <c r="I1967" s="569"/>
      <c r="J1967" s="121"/>
      <c r="K1967" s="121"/>
      <c r="L1967" s="121"/>
      <c r="M1967" s="570"/>
      <c r="N1967" s="569"/>
      <c r="O1967" s="569"/>
      <c r="P1967" s="569"/>
      <c r="Q1967" s="121"/>
      <c r="R1967" s="121" t="s">
        <v>7743</v>
      </c>
      <c r="S1967" s="121" t="s">
        <v>2742</v>
      </c>
      <c r="T1967" s="121" t="s">
        <v>3588</v>
      </c>
      <c r="U1967" s="121">
        <v>0</v>
      </c>
      <c r="V1967" s="121" t="s">
        <v>1017</v>
      </c>
      <c r="W1967" s="121" t="s">
        <v>3589</v>
      </c>
      <c r="X1967" s="121">
        <v>0</v>
      </c>
      <c r="Y1967" s="121" t="s">
        <v>2465</v>
      </c>
      <c r="Z1967" s="121" t="s">
        <v>2768</v>
      </c>
      <c r="AA1967" s="121" t="s">
        <v>3092</v>
      </c>
      <c r="AB1967" s="121" t="s">
        <v>3814</v>
      </c>
      <c r="AC1967" s="121" t="s">
        <v>3805</v>
      </c>
      <c r="AD1967" s="121" t="s">
        <v>3806</v>
      </c>
      <c r="AE1967" s="121" t="s">
        <v>3811</v>
      </c>
      <c r="AF1967" s="121"/>
      <c r="AG1967" s="121"/>
      <c r="AH1967" s="121"/>
      <c r="AI1967" s="551"/>
      <c r="AJ1967" s="551"/>
      <c r="AK1967" s="551"/>
      <c r="AL1967" s="551"/>
      <c r="AM1967" s="551"/>
      <c r="AN1967" s="551"/>
      <c r="AO1967" s="551"/>
      <c r="AP1967" s="551"/>
      <c r="AQ1967" s="551"/>
      <c r="AR1967" s="551"/>
      <c r="AS1967" s="551"/>
      <c r="AT1967" s="551"/>
      <c r="AU1967" s="551"/>
      <c r="AV1967" s="551"/>
      <c r="AW1967" s="551"/>
      <c r="AX1967" s="551"/>
    </row>
    <row r="1968">
      <c r="A1968" s="570" t="s">
        <v>1638</v>
      </c>
      <c r="B1968" s="570" t="s">
        <v>7744</v>
      </c>
      <c r="C1968" s="570" t="s">
        <v>1017</v>
      </c>
      <c r="D1968" s="570" t="s">
        <v>6768</v>
      </c>
      <c r="E1968" s="570" t="s">
        <v>203</v>
      </c>
      <c r="F1968" s="570">
        <v>8</v>
      </c>
      <c r="G1968" s="570">
        <v>64</v>
      </c>
      <c r="H1968" s="570">
        <v>2</v>
      </c>
      <c r="I1968" s="569"/>
      <c r="J1968" s="121"/>
      <c r="K1968" s="121"/>
      <c r="L1968" s="121"/>
      <c r="M1968" s="570"/>
      <c r="N1968" s="569"/>
      <c r="O1968" s="569"/>
      <c r="P1968" s="569"/>
      <c r="Q1968" s="121"/>
      <c r="R1968" s="121" t="s">
        <v>7745</v>
      </c>
      <c r="S1968" s="121" t="s">
        <v>2742</v>
      </c>
      <c r="T1968" s="121" t="s">
        <v>3588</v>
      </c>
      <c r="U1968" s="121">
        <v>0</v>
      </c>
      <c r="V1968" s="121" t="s">
        <v>1017</v>
      </c>
      <c r="W1968" s="121" t="s">
        <v>3589</v>
      </c>
      <c r="X1968" s="121" t="s">
        <v>2410</v>
      </c>
      <c r="Y1968" s="121" t="s">
        <v>2465</v>
      </c>
      <c r="Z1968" s="121" t="s">
        <v>2768</v>
      </c>
      <c r="AA1968" s="121" t="s">
        <v>3092</v>
      </c>
      <c r="AB1968" s="121" t="s">
        <v>5929</v>
      </c>
      <c r="AC1968" s="121" t="s">
        <v>3805</v>
      </c>
      <c r="AD1968" s="121" t="s">
        <v>3806</v>
      </c>
      <c r="AE1968" s="121" t="s">
        <v>3807</v>
      </c>
      <c r="AF1968" s="121"/>
      <c r="AG1968" s="121"/>
      <c r="AH1968" s="121"/>
      <c r="AI1968" s="551"/>
      <c r="AJ1968" s="551"/>
      <c r="AK1968" s="551"/>
      <c r="AL1968" s="551"/>
      <c r="AM1968" s="551"/>
      <c r="AN1968" s="551"/>
      <c r="AO1968" s="551"/>
      <c r="AP1968" s="551"/>
      <c r="AQ1968" s="551"/>
      <c r="AR1968" s="551"/>
      <c r="AS1968" s="551"/>
      <c r="AT1968" s="551"/>
      <c r="AU1968" s="551"/>
      <c r="AV1968" s="551"/>
      <c r="AW1968" s="551"/>
      <c r="AX1968" s="551"/>
    </row>
    <row r="1969">
      <c r="A1969" s="570" t="s">
        <v>1638</v>
      </c>
      <c r="B1969" s="570" t="s">
        <v>7746</v>
      </c>
      <c r="C1969" s="570" t="s">
        <v>1017</v>
      </c>
      <c r="D1969" s="570" t="s">
        <v>6768</v>
      </c>
      <c r="E1969" s="570" t="s">
        <v>203</v>
      </c>
      <c r="F1969" s="570">
        <v>8</v>
      </c>
      <c r="G1969" s="570">
        <v>64</v>
      </c>
      <c r="H1969" s="570">
        <v>1</v>
      </c>
      <c r="I1969" s="569"/>
      <c r="J1969" s="121"/>
      <c r="K1969" s="121"/>
      <c r="L1969" s="121"/>
      <c r="M1969" s="570"/>
      <c r="N1969" s="569"/>
      <c r="O1969" s="569"/>
      <c r="P1969" s="569"/>
      <c r="Q1969" s="121"/>
      <c r="R1969" s="121" t="s">
        <v>7747</v>
      </c>
      <c r="S1969" s="121" t="s">
        <v>2742</v>
      </c>
      <c r="T1969" s="121" t="s">
        <v>3588</v>
      </c>
      <c r="U1969" s="121">
        <v>0</v>
      </c>
      <c r="V1969" s="121" t="s">
        <v>1017</v>
      </c>
      <c r="W1969" s="121" t="s">
        <v>3589</v>
      </c>
      <c r="X1969" s="121" t="s">
        <v>2410</v>
      </c>
      <c r="Y1969" s="121" t="s">
        <v>2465</v>
      </c>
      <c r="Z1969" s="121" t="s">
        <v>2768</v>
      </c>
      <c r="AA1969" s="121" t="s">
        <v>3092</v>
      </c>
      <c r="AB1969" s="121" t="s">
        <v>7692</v>
      </c>
      <c r="AC1969" s="121" t="s">
        <v>3805</v>
      </c>
      <c r="AD1969" s="121" t="s">
        <v>3806</v>
      </c>
      <c r="AE1969" s="121" t="s">
        <v>3807</v>
      </c>
      <c r="AF1969" s="121"/>
      <c r="AG1969" s="121"/>
      <c r="AH1969" s="121"/>
      <c r="AI1969" s="551"/>
      <c r="AJ1969" s="551"/>
      <c r="AK1969" s="551"/>
      <c r="AL1969" s="551"/>
      <c r="AM1969" s="551"/>
      <c r="AN1969" s="551"/>
      <c r="AO1969" s="551"/>
      <c r="AP1969" s="551"/>
      <c r="AQ1969" s="551"/>
      <c r="AR1969" s="551"/>
      <c r="AS1969" s="551"/>
      <c r="AT1969" s="551"/>
      <c r="AU1969" s="551"/>
      <c r="AV1969" s="551"/>
      <c r="AW1969" s="551"/>
      <c r="AX1969" s="551"/>
    </row>
    <row r="1970">
      <c r="A1970" s="570" t="s">
        <v>1638</v>
      </c>
      <c r="B1970" s="570" t="s">
        <v>7748</v>
      </c>
      <c r="C1970" s="570" t="s">
        <v>1017</v>
      </c>
      <c r="D1970" s="570" t="s">
        <v>6768</v>
      </c>
      <c r="E1970" s="570" t="s">
        <v>203</v>
      </c>
      <c r="F1970" s="570">
        <v>8</v>
      </c>
      <c r="G1970" s="570">
        <v>64</v>
      </c>
      <c r="H1970" s="570">
        <v>1</v>
      </c>
      <c r="I1970" s="569"/>
      <c r="J1970" s="121"/>
      <c r="K1970" s="121"/>
      <c r="L1970" s="121"/>
      <c r="M1970" s="570"/>
      <c r="N1970" s="569"/>
      <c r="O1970" s="569"/>
      <c r="P1970" s="569"/>
      <c r="Q1970" s="121"/>
      <c r="R1970" s="121" t="s">
        <v>7749</v>
      </c>
      <c r="S1970" s="121" t="s">
        <v>2742</v>
      </c>
      <c r="T1970" s="121" t="s">
        <v>3588</v>
      </c>
      <c r="U1970" s="121">
        <v>0</v>
      </c>
      <c r="V1970" s="121" t="s">
        <v>1017</v>
      </c>
      <c r="W1970" s="121" t="s">
        <v>3589</v>
      </c>
      <c r="X1970" s="121" t="s">
        <v>2410</v>
      </c>
      <c r="Y1970" s="121" t="s">
        <v>2465</v>
      </c>
      <c r="Z1970" s="121" t="s">
        <v>2768</v>
      </c>
      <c r="AA1970" s="121" t="s">
        <v>3092</v>
      </c>
      <c r="AB1970" s="121" t="s">
        <v>5008</v>
      </c>
      <c r="AC1970" s="121" t="s">
        <v>3805</v>
      </c>
      <c r="AD1970" s="121" t="s">
        <v>3806</v>
      </c>
      <c r="AE1970" s="121" t="s">
        <v>3807</v>
      </c>
      <c r="AF1970" s="121"/>
      <c r="AG1970" s="121"/>
      <c r="AH1970" s="121"/>
      <c r="AI1970" s="551"/>
      <c r="AJ1970" s="551"/>
      <c r="AK1970" s="551"/>
      <c r="AL1970" s="551"/>
      <c r="AM1970" s="551"/>
      <c r="AN1970" s="551"/>
      <c r="AO1970" s="551"/>
      <c r="AP1970" s="551"/>
      <c r="AQ1970" s="551"/>
      <c r="AR1970" s="551"/>
      <c r="AS1970" s="551"/>
      <c r="AT1970" s="551"/>
      <c r="AU1970" s="551"/>
      <c r="AV1970" s="551"/>
      <c r="AW1970" s="551"/>
      <c r="AX1970" s="551"/>
    </row>
    <row r="1971">
      <c r="A1971" s="570" t="s">
        <v>1638</v>
      </c>
      <c r="B1971" s="570" t="s">
        <v>7750</v>
      </c>
      <c r="C1971" s="570" t="s">
        <v>1017</v>
      </c>
      <c r="D1971" s="570" t="s">
        <v>6768</v>
      </c>
      <c r="E1971" s="570" t="s">
        <v>203</v>
      </c>
      <c r="F1971" s="570">
        <v>8</v>
      </c>
      <c r="G1971" s="570">
        <v>64</v>
      </c>
      <c r="H1971" s="570">
        <v>1</v>
      </c>
      <c r="I1971" s="569"/>
      <c r="J1971" s="121"/>
      <c r="K1971" s="121"/>
      <c r="L1971" s="121"/>
      <c r="M1971" s="570"/>
      <c r="N1971" s="569"/>
      <c r="O1971" s="569"/>
      <c r="P1971" s="569"/>
      <c r="Q1971" s="121"/>
      <c r="R1971" s="121" t="s">
        <v>7751</v>
      </c>
      <c r="S1971" s="121" t="s">
        <v>2742</v>
      </c>
      <c r="T1971" s="121" t="s">
        <v>3588</v>
      </c>
      <c r="U1971" s="121">
        <v>0</v>
      </c>
      <c r="V1971" s="121" t="s">
        <v>1017</v>
      </c>
      <c r="W1971" s="121" t="s">
        <v>3589</v>
      </c>
      <c r="X1971" s="121" t="s">
        <v>2410</v>
      </c>
      <c r="Y1971" s="121" t="s">
        <v>2465</v>
      </c>
      <c r="Z1971" s="121" t="s">
        <v>2768</v>
      </c>
      <c r="AA1971" s="121" t="s">
        <v>3092</v>
      </c>
      <c r="AB1971" s="121" t="s">
        <v>4998</v>
      </c>
      <c r="AC1971" s="121" t="s">
        <v>3805</v>
      </c>
      <c r="AD1971" s="121" t="s">
        <v>3806</v>
      </c>
      <c r="AE1971" s="121" t="s">
        <v>4999</v>
      </c>
      <c r="AF1971" s="121"/>
      <c r="AG1971" s="121"/>
      <c r="AH1971" s="121"/>
      <c r="AI1971" s="551"/>
      <c r="AJ1971" s="551"/>
      <c r="AK1971" s="551"/>
      <c r="AL1971" s="551"/>
      <c r="AM1971" s="551"/>
      <c r="AN1971" s="551"/>
      <c r="AO1971" s="551"/>
      <c r="AP1971" s="551"/>
      <c r="AQ1971" s="551"/>
      <c r="AR1971" s="551"/>
      <c r="AS1971" s="551"/>
      <c r="AT1971" s="551"/>
      <c r="AU1971" s="551"/>
      <c r="AV1971" s="551"/>
      <c r="AW1971" s="551"/>
      <c r="AX1971" s="551"/>
    </row>
    <row r="1972">
      <c r="A1972" s="570" t="s">
        <v>1638</v>
      </c>
      <c r="B1972" s="570" t="s">
        <v>7752</v>
      </c>
      <c r="C1972" s="570" t="s">
        <v>1017</v>
      </c>
      <c r="D1972" s="570" t="s">
        <v>6768</v>
      </c>
      <c r="E1972" s="570" t="s">
        <v>203</v>
      </c>
      <c r="F1972" s="570">
        <v>8</v>
      </c>
      <c r="G1972" s="570">
        <v>64</v>
      </c>
      <c r="H1972" s="570">
        <v>1</v>
      </c>
      <c r="I1972" s="569"/>
      <c r="J1972" s="121"/>
      <c r="K1972" s="121"/>
      <c r="L1972" s="121"/>
      <c r="M1972" s="570"/>
      <c r="N1972" s="569"/>
      <c r="O1972" s="569"/>
      <c r="P1972" s="569"/>
      <c r="Q1972" s="121"/>
      <c r="R1972" s="121" t="s">
        <v>7753</v>
      </c>
      <c r="S1972" s="121" t="s">
        <v>2742</v>
      </c>
      <c r="T1972" s="121" t="s">
        <v>3588</v>
      </c>
      <c r="U1972" s="121">
        <v>0</v>
      </c>
      <c r="V1972" s="121" t="s">
        <v>1017</v>
      </c>
      <c r="W1972" s="121" t="s">
        <v>3589</v>
      </c>
      <c r="X1972" s="121" t="s">
        <v>2410</v>
      </c>
      <c r="Y1972" s="121" t="s">
        <v>2465</v>
      </c>
      <c r="Z1972" s="121" t="s">
        <v>2768</v>
      </c>
      <c r="AA1972" s="121" t="s">
        <v>3092</v>
      </c>
      <c r="AB1972" s="121" t="s">
        <v>4990</v>
      </c>
      <c r="AC1972" s="121" t="s">
        <v>3805</v>
      </c>
      <c r="AD1972" s="121" t="s">
        <v>3806</v>
      </c>
      <c r="AE1972" s="121" t="s">
        <v>3818</v>
      </c>
      <c r="AF1972" s="121"/>
      <c r="AG1972" s="121"/>
      <c r="AH1972" s="121"/>
      <c r="AI1972" s="551"/>
      <c r="AJ1972" s="551"/>
      <c r="AK1972" s="551"/>
      <c r="AL1972" s="551"/>
      <c r="AM1972" s="551"/>
      <c r="AN1972" s="551"/>
      <c r="AO1972" s="551"/>
      <c r="AP1972" s="551"/>
      <c r="AQ1972" s="551"/>
      <c r="AR1972" s="551"/>
      <c r="AS1972" s="551"/>
      <c r="AT1972" s="551"/>
      <c r="AU1972" s="551"/>
      <c r="AV1972" s="551"/>
      <c r="AW1972" s="551"/>
      <c r="AX1972" s="551"/>
    </row>
    <row r="1973">
      <c r="A1973" s="570" t="s">
        <v>1638</v>
      </c>
      <c r="B1973" s="570" t="s">
        <v>7754</v>
      </c>
      <c r="C1973" s="570" t="s">
        <v>1017</v>
      </c>
      <c r="D1973" s="570" t="s">
        <v>6768</v>
      </c>
      <c r="E1973" s="570" t="s">
        <v>203</v>
      </c>
      <c r="F1973" s="570">
        <v>8</v>
      </c>
      <c r="G1973" s="570">
        <v>64</v>
      </c>
      <c r="H1973" s="570">
        <v>1</v>
      </c>
      <c r="I1973" s="569"/>
      <c r="J1973" s="121"/>
      <c r="K1973" s="121"/>
      <c r="L1973" s="121"/>
      <c r="M1973" s="570"/>
      <c r="N1973" s="569"/>
      <c r="O1973" s="569"/>
      <c r="P1973" s="569"/>
      <c r="Q1973" s="121"/>
      <c r="R1973" s="121" t="s">
        <v>7755</v>
      </c>
      <c r="S1973" s="121" t="s">
        <v>2742</v>
      </c>
      <c r="T1973" s="121" t="s">
        <v>3588</v>
      </c>
      <c r="U1973" s="121">
        <v>0</v>
      </c>
      <c r="V1973" s="121" t="s">
        <v>1017</v>
      </c>
      <c r="W1973" s="121" t="s">
        <v>3589</v>
      </c>
      <c r="X1973" s="121" t="s">
        <v>2410</v>
      </c>
      <c r="Y1973" s="121" t="s">
        <v>2465</v>
      </c>
      <c r="Z1973" s="121" t="s">
        <v>2768</v>
      </c>
      <c r="AA1973" s="121" t="s">
        <v>3092</v>
      </c>
      <c r="AB1973" s="121" t="s">
        <v>5031</v>
      </c>
      <c r="AC1973" s="121" t="s">
        <v>3805</v>
      </c>
      <c r="AD1973" s="121" t="s">
        <v>3806</v>
      </c>
      <c r="AE1973" s="121" t="s">
        <v>3811</v>
      </c>
      <c r="AF1973" s="121"/>
      <c r="AG1973" s="121"/>
      <c r="AH1973" s="121"/>
      <c r="AI1973" s="551"/>
      <c r="AJ1973" s="551"/>
      <c r="AK1973" s="551"/>
      <c r="AL1973" s="551"/>
      <c r="AM1973" s="551"/>
      <c r="AN1973" s="551"/>
      <c r="AO1973" s="551"/>
      <c r="AP1973" s="551"/>
      <c r="AQ1973" s="551"/>
      <c r="AR1973" s="551"/>
      <c r="AS1973" s="551"/>
      <c r="AT1973" s="551"/>
      <c r="AU1973" s="551"/>
      <c r="AV1973" s="551"/>
      <c r="AW1973" s="551"/>
      <c r="AX1973" s="551"/>
    </row>
    <row r="1974">
      <c r="A1974" s="570" t="s">
        <v>1638</v>
      </c>
      <c r="B1974" s="570" t="s">
        <v>7756</v>
      </c>
      <c r="C1974" s="570" t="s">
        <v>1017</v>
      </c>
      <c r="D1974" s="570" t="s">
        <v>6768</v>
      </c>
      <c r="E1974" s="570" t="s">
        <v>203</v>
      </c>
      <c r="F1974" s="570">
        <v>8</v>
      </c>
      <c r="G1974" s="570">
        <v>64</v>
      </c>
      <c r="H1974" s="570">
        <v>1</v>
      </c>
      <c r="I1974" s="569"/>
      <c r="J1974" s="121"/>
      <c r="K1974" s="121"/>
      <c r="L1974" s="121"/>
      <c r="M1974" s="570"/>
      <c r="N1974" s="569"/>
      <c r="O1974" s="569"/>
      <c r="P1974" s="569"/>
      <c r="Q1974" s="121"/>
      <c r="R1974" s="121" t="s">
        <v>7757</v>
      </c>
      <c r="S1974" s="121" t="s">
        <v>2742</v>
      </c>
      <c r="T1974" s="121" t="s">
        <v>3588</v>
      </c>
      <c r="U1974" s="121">
        <v>0</v>
      </c>
      <c r="V1974" s="121" t="s">
        <v>1017</v>
      </c>
      <c r="W1974" s="121" t="s">
        <v>3589</v>
      </c>
      <c r="X1974" s="121" t="s">
        <v>2410</v>
      </c>
      <c r="Y1974" s="121" t="s">
        <v>2465</v>
      </c>
      <c r="Z1974" s="121" t="s">
        <v>2768</v>
      </c>
      <c r="AA1974" s="121" t="s">
        <v>3092</v>
      </c>
      <c r="AB1974" s="121" t="s">
        <v>5485</v>
      </c>
      <c r="AC1974" s="121" t="s">
        <v>3805</v>
      </c>
      <c r="AD1974" s="121" t="s">
        <v>3806</v>
      </c>
      <c r="AE1974" s="121" t="s">
        <v>3818</v>
      </c>
      <c r="AF1974" s="121"/>
      <c r="AG1974" s="121"/>
      <c r="AH1974" s="121"/>
      <c r="AI1974" s="551"/>
      <c r="AJ1974" s="551"/>
      <c r="AK1974" s="551"/>
      <c r="AL1974" s="551"/>
      <c r="AM1974" s="551"/>
      <c r="AN1974" s="551"/>
      <c r="AO1974" s="551"/>
      <c r="AP1974" s="551"/>
      <c r="AQ1974" s="551"/>
      <c r="AR1974" s="551"/>
      <c r="AS1974" s="551"/>
      <c r="AT1974" s="551"/>
      <c r="AU1974" s="551"/>
      <c r="AV1974" s="551"/>
      <c r="AW1974" s="551"/>
      <c r="AX1974" s="551"/>
    </row>
    <row r="1975">
      <c r="A1975" s="570" t="s">
        <v>1638</v>
      </c>
      <c r="B1975" s="570" t="s">
        <v>7758</v>
      </c>
      <c r="C1975" s="570" t="s">
        <v>1017</v>
      </c>
      <c r="D1975" s="570" t="s">
        <v>6768</v>
      </c>
      <c r="E1975" s="570" t="s">
        <v>203</v>
      </c>
      <c r="F1975" s="570">
        <v>8</v>
      </c>
      <c r="G1975" s="570">
        <v>64</v>
      </c>
      <c r="H1975" s="570">
        <v>1</v>
      </c>
      <c r="I1975" s="569"/>
      <c r="J1975" s="121"/>
      <c r="K1975" s="121"/>
      <c r="L1975" s="121"/>
      <c r="M1975" s="570"/>
      <c r="N1975" s="569"/>
      <c r="O1975" s="569"/>
      <c r="P1975" s="569"/>
      <c r="Q1975" s="121"/>
      <c r="R1975" s="121" t="s">
        <v>7759</v>
      </c>
      <c r="S1975" s="121" t="s">
        <v>2742</v>
      </c>
      <c r="T1975" s="121" t="s">
        <v>3588</v>
      </c>
      <c r="U1975" s="121">
        <v>0</v>
      </c>
      <c r="V1975" s="121" t="s">
        <v>1017</v>
      </c>
      <c r="W1975" s="121" t="s">
        <v>3589</v>
      </c>
      <c r="X1975" s="121" t="s">
        <v>2410</v>
      </c>
      <c r="Y1975" s="121" t="s">
        <v>2465</v>
      </c>
      <c r="Z1975" s="121" t="s">
        <v>2768</v>
      </c>
      <c r="AA1975" s="121" t="s">
        <v>3092</v>
      </c>
      <c r="AB1975" s="121" t="s">
        <v>5485</v>
      </c>
      <c r="AC1975" s="121" t="s">
        <v>3805</v>
      </c>
      <c r="AD1975" s="121" t="s">
        <v>3806</v>
      </c>
      <c r="AE1975" s="121" t="s">
        <v>3818</v>
      </c>
      <c r="AF1975" s="121"/>
      <c r="AG1975" s="121"/>
      <c r="AH1975" s="121"/>
      <c r="AI1975" s="551"/>
      <c r="AJ1975" s="551"/>
      <c r="AK1975" s="551"/>
      <c r="AL1975" s="551"/>
      <c r="AM1975" s="551"/>
      <c r="AN1975" s="551"/>
      <c r="AO1975" s="551"/>
      <c r="AP1975" s="551"/>
      <c r="AQ1975" s="551"/>
      <c r="AR1975" s="551"/>
      <c r="AS1975" s="551"/>
      <c r="AT1975" s="551"/>
      <c r="AU1975" s="551"/>
      <c r="AV1975" s="551"/>
      <c r="AW1975" s="551"/>
      <c r="AX1975" s="551"/>
    </row>
    <row r="1976">
      <c r="A1976" s="570" t="s">
        <v>1638</v>
      </c>
      <c r="B1976" s="570" t="s">
        <v>7760</v>
      </c>
      <c r="C1976" s="570" t="s">
        <v>1017</v>
      </c>
      <c r="D1976" s="570" t="s">
        <v>6768</v>
      </c>
      <c r="E1976" s="570" t="s">
        <v>203</v>
      </c>
      <c r="F1976" s="570">
        <v>8</v>
      </c>
      <c r="G1976" s="570">
        <v>64</v>
      </c>
      <c r="H1976" s="570">
        <v>1</v>
      </c>
      <c r="I1976" s="569"/>
      <c r="J1976" s="121"/>
      <c r="K1976" s="121"/>
      <c r="L1976" s="121"/>
      <c r="M1976" s="570"/>
      <c r="N1976" s="569"/>
      <c r="O1976" s="569"/>
      <c r="P1976" s="569"/>
      <c r="Q1976" s="121"/>
      <c r="R1976" s="121" t="s">
        <v>7761</v>
      </c>
      <c r="S1976" s="121" t="s">
        <v>2742</v>
      </c>
      <c r="T1976" s="121" t="s">
        <v>3588</v>
      </c>
      <c r="U1976" s="121">
        <v>0</v>
      </c>
      <c r="V1976" s="121" t="s">
        <v>1017</v>
      </c>
      <c r="W1976" s="121" t="s">
        <v>3589</v>
      </c>
      <c r="X1976" s="121" t="s">
        <v>2410</v>
      </c>
      <c r="Y1976" s="121" t="s">
        <v>2465</v>
      </c>
      <c r="Z1976" s="121" t="s">
        <v>2768</v>
      </c>
      <c r="AA1976" s="121" t="s">
        <v>3092</v>
      </c>
      <c r="AB1976" s="121" t="s">
        <v>6074</v>
      </c>
      <c r="AC1976" s="121" t="s">
        <v>3805</v>
      </c>
      <c r="AD1976" s="121" t="s">
        <v>5904</v>
      </c>
      <c r="AE1976" s="121" t="s">
        <v>5981</v>
      </c>
      <c r="AF1976" s="121"/>
      <c r="AG1976" s="121"/>
      <c r="AH1976" s="121"/>
      <c r="AI1976" s="551"/>
      <c r="AJ1976" s="551"/>
      <c r="AK1976" s="551"/>
      <c r="AL1976" s="551"/>
      <c r="AM1976" s="551"/>
      <c r="AN1976" s="551"/>
      <c r="AO1976" s="551"/>
      <c r="AP1976" s="551"/>
      <c r="AQ1976" s="551"/>
      <c r="AR1976" s="551"/>
      <c r="AS1976" s="551"/>
      <c r="AT1976" s="551"/>
      <c r="AU1976" s="551"/>
      <c r="AV1976" s="551"/>
      <c r="AW1976" s="551"/>
      <c r="AX1976" s="551"/>
    </row>
    <row r="1977">
      <c r="A1977" s="570" t="s">
        <v>1638</v>
      </c>
      <c r="B1977" s="570" t="s">
        <v>7762</v>
      </c>
      <c r="C1977" s="570" t="s">
        <v>1017</v>
      </c>
      <c r="D1977" s="570" t="s">
        <v>6768</v>
      </c>
      <c r="E1977" s="570" t="s">
        <v>203</v>
      </c>
      <c r="F1977" s="570">
        <v>8</v>
      </c>
      <c r="G1977" s="570">
        <v>64</v>
      </c>
      <c r="H1977" s="570">
        <v>1</v>
      </c>
      <c r="I1977" s="569"/>
      <c r="J1977" s="121"/>
      <c r="K1977" s="121"/>
      <c r="L1977" s="121"/>
      <c r="M1977" s="570"/>
      <c r="N1977" s="569"/>
      <c r="O1977" s="569"/>
      <c r="P1977" s="569"/>
      <c r="Q1977" s="121"/>
      <c r="R1977" s="121" t="s">
        <v>7763</v>
      </c>
      <c r="S1977" s="121" t="s">
        <v>2742</v>
      </c>
      <c r="T1977" s="121" t="s">
        <v>3588</v>
      </c>
      <c r="U1977" s="121">
        <v>0</v>
      </c>
      <c r="V1977" s="121" t="s">
        <v>1017</v>
      </c>
      <c r="W1977" s="121" t="s">
        <v>3589</v>
      </c>
      <c r="X1977" s="121" t="s">
        <v>2410</v>
      </c>
      <c r="Y1977" s="121" t="s">
        <v>2465</v>
      </c>
      <c r="Z1977" s="121" t="s">
        <v>2768</v>
      </c>
      <c r="AA1977" s="121" t="s">
        <v>3092</v>
      </c>
      <c r="AB1977" s="121" t="s">
        <v>5980</v>
      </c>
      <c r="AC1977" s="121" t="s">
        <v>3805</v>
      </c>
      <c r="AD1977" s="121" t="s">
        <v>5904</v>
      </c>
      <c r="AE1977" s="121" t="s">
        <v>5981</v>
      </c>
      <c r="AF1977" s="121"/>
      <c r="AG1977" s="121"/>
      <c r="AH1977" s="121"/>
      <c r="AI1977" s="551"/>
      <c r="AJ1977" s="551"/>
      <c r="AK1977" s="551"/>
      <c r="AL1977" s="551"/>
      <c r="AM1977" s="551"/>
      <c r="AN1977" s="551"/>
      <c r="AO1977" s="551"/>
      <c r="AP1977" s="551"/>
      <c r="AQ1977" s="551"/>
      <c r="AR1977" s="551"/>
      <c r="AS1977" s="551"/>
      <c r="AT1977" s="551"/>
      <c r="AU1977" s="551"/>
      <c r="AV1977" s="551"/>
      <c r="AW1977" s="551"/>
      <c r="AX1977" s="551"/>
    </row>
    <row r="1978">
      <c r="A1978" s="570" t="s">
        <v>1638</v>
      </c>
      <c r="B1978" s="570" t="s">
        <v>7764</v>
      </c>
      <c r="C1978" s="570" t="s">
        <v>1017</v>
      </c>
      <c r="D1978" s="570" t="s">
        <v>6768</v>
      </c>
      <c r="E1978" s="570" t="s">
        <v>203</v>
      </c>
      <c r="F1978" s="570">
        <v>8</v>
      </c>
      <c r="G1978" s="570">
        <v>24</v>
      </c>
      <c r="H1978" s="570">
        <v>300</v>
      </c>
      <c r="I1978" s="569"/>
      <c r="J1978" s="121"/>
      <c r="K1978" s="121"/>
      <c r="L1978" s="121"/>
      <c r="M1978" s="570"/>
      <c r="N1978" s="569"/>
      <c r="O1978" s="569"/>
      <c r="P1978" s="569"/>
      <c r="Q1978" s="121"/>
      <c r="R1978" s="121" t="s">
        <v>7765</v>
      </c>
      <c r="S1978" s="121" t="s">
        <v>2742</v>
      </c>
      <c r="T1978" s="121" t="s">
        <v>3588</v>
      </c>
      <c r="U1978" s="121">
        <v>0</v>
      </c>
      <c r="V1978" s="121" t="s">
        <v>1017</v>
      </c>
      <c r="W1978" s="121" t="s">
        <v>3589</v>
      </c>
      <c r="X1978" s="121" t="s">
        <v>2410</v>
      </c>
      <c r="Y1978" s="121" t="s">
        <v>2465</v>
      </c>
      <c r="Z1978" s="121" t="s">
        <v>2768</v>
      </c>
      <c r="AA1978" s="121" t="s">
        <v>3092</v>
      </c>
      <c r="AB1978" s="121" t="s">
        <v>7766</v>
      </c>
      <c r="AC1978" s="121" t="s">
        <v>3805</v>
      </c>
      <c r="AD1978" s="121" t="s">
        <v>5904</v>
      </c>
      <c r="AE1978" s="121" t="s">
        <v>5905</v>
      </c>
      <c r="AF1978" s="121"/>
      <c r="AG1978" s="121"/>
      <c r="AH1978" s="121"/>
      <c r="AI1978" s="551"/>
      <c r="AJ1978" s="551"/>
      <c r="AK1978" s="551"/>
      <c r="AL1978" s="551"/>
      <c r="AM1978" s="551"/>
      <c r="AN1978" s="551"/>
      <c r="AO1978" s="551"/>
      <c r="AP1978" s="551"/>
      <c r="AQ1978" s="551"/>
      <c r="AR1978" s="551"/>
      <c r="AS1978" s="551"/>
      <c r="AT1978" s="551"/>
      <c r="AU1978" s="551"/>
      <c r="AV1978" s="551"/>
      <c r="AW1978" s="551"/>
      <c r="AX1978" s="551"/>
    </row>
    <row r="1979">
      <c r="A1979" s="570" t="s">
        <v>1638</v>
      </c>
      <c r="B1979" s="570" t="s">
        <v>7767</v>
      </c>
      <c r="C1979" s="570" t="s">
        <v>1017</v>
      </c>
      <c r="D1979" s="570" t="s">
        <v>6768</v>
      </c>
      <c r="E1979" s="570" t="s">
        <v>203</v>
      </c>
      <c r="F1979" s="570">
        <v>8</v>
      </c>
      <c r="G1979" s="570">
        <v>24</v>
      </c>
      <c r="H1979" s="570">
        <v>300</v>
      </c>
      <c r="I1979" s="569"/>
      <c r="J1979" s="121"/>
      <c r="K1979" s="121"/>
      <c r="L1979" s="121"/>
      <c r="M1979" s="570"/>
      <c r="N1979" s="569"/>
      <c r="O1979" s="569"/>
      <c r="P1979" s="569"/>
      <c r="Q1979" s="121"/>
      <c r="R1979" s="121" t="s">
        <v>7768</v>
      </c>
      <c r="S1979" s="121" t="s">
        <v>2742</v>
      </c>
      <c r="T1979" s="121" t="s">
        <v>3588</v>
      </c>
      <c r="U1979" s="121">
        <v>0</v>
      </c>
      <c r="V1979" s="121" t="s">
        <v>1017</v>
      </c>
      <c r="W1979" s="121" t="s">
        <v>3589</v>
      </c>
      <c r="X1979" s="121" t="s">
        <v>2410</v>
      </c>
      <c r="Y1979" s="121" t="s">
        <v>2465</v>
      </c>
      <c r="Z1979" s="121" t="s">
        <v>2768</v>
      </c>
      <c r="AA1979" s="121" t="s">
        <v>3092</v>
      </c>
      <c r="AB1979" s="121" t="s">
        <v>7766</v>
      </c>
      <c r="AC1979" s="121" t="s">
        <v>3805</v>
      </c>
      <c r="AD1979" s="121" t="s">
        <v>5904</v>
      </c>
      <c r="AE1979" s="121" t="s">
        <v>5905</v>
      </c>
      <c r="AF1979" s="121"/>
      <c r="AG1979" s="121"/>
      <c r="AH1979" s="121"/>
      <c r="AI1979" s="551"/>
      <c r="AJ1979" s="551"/>
      <c r="AK1979" s="551"/>
      <c r="AL1979" s="551"/>
      <c r="AM1979" s="551"/>
      <c r="AN1979" s="551"/>
      <c r="AO1979" s="551"/>
      <c r="AP1979" s="551"/>
      <c r="AQ1979" s="551"/>
      <c r="AR1979" s="551"/>
      <c r="AS1979" s="551"/>
      <c r="AT1979" s="551"/>
      <c r="AU1979" s="551"/>
      <c r="AV1979" s="551"/>
      <c r="AW1979" s="551"/>
      <c r="AX1979" s="551"/>
    </row>
    <row r="1980">
      <c r="A1980" s="570" t="s">
        <v>1638</v>
      </c>
      <c r="B1980" s="570" t="s">
        <v>7769</v>
      </c>
      <c r="C1980" s="570" t="s">
        <v>1017</v>
      </c>
      <c r="D1980" s="570" t="s">
        <v>6768</v>
      </c>
      <c r="E1980" s="570" t="s">
        <v>203</v>
      </c>
      <c r="F1980" s="570">
        <v>8</v>
      </c>
      <c r="G1980" s="570">
        <v>24</v>
      </c>
      <c r="H1980" s="570">
        <v>300</v>
      </c>
      <c r="I1980" s="569"/>
      <c r="J1980" s="121"/>
      <c r="K1980" s="121"/>
      <c r="L1980" s="121"/>
      <c r="M1980" s="570"/>
      <c r="N1980" s="569"/>
      <c r="O1980" s="569"/>
      <c r="P1980" s="569"/>
      <c r="Q1980" s="121"/>
      <c r="R1980" s="121" t="s">
        <v>7770</v>
      </c>
      <c r="S1980" s="121" t="s">
        <v>2742</v>
      </c>
      <c r="T1980" s="121" t="s">
        <v>3588</v>
      </c>
      <c r="U1980" s="121">
        <v>0</v>
      </c>
      <c r="V1980" s="121" t="s">
        <v>1017</v>
      </c>
      <c r="W1980" s="121" t="s">
        <v>3589</v>
      </c>
      <c r="X1980" s="121" t="s">
        <v>2410</v>
      </c>
      <c r="Y1980" s="121" t="s">
        <v>2465</v>
      </c>
      <c r="Z1980" s="121" t="s">
        <v>2768</v>
      </c>
      <c r="AA1980" s="121" t="s">
        <v>3092</v>
      </c>
      <c r="AB1980" s="121" t="s">
        <v>7771</v>
      </c>
      <c r="AC1980" s="121" t="s">
        <v>3805</v>
      </c>
      <c r="AD1980" s="121" t="s">
        <v>5904</v>
      </c>
      <c r="AE1980" s="121" t="s">
        <v>5985</v>
      </c>
      <c r="AF1980" s="121"/>
      <c r="AG1980" s="121"/>
      <c r="AH1980" s="121"/>
      <c r="AI1980" s="551"/>
      <c r="AJ1980" s="551"/>
      <c r="AK1980" s="551"/>
      <c r="AL1980" s="551"/>
      <c r="AM1980" s="551"/>
      <c r="AN1980" s="551"/>
      <c r="AO1980" s="551"/>
      <c r="AP1980" s="551"/>
      <c r="AQ1980" s="551"/>
      <c r="AR1980" s="551"/>
      <c r="AS1980" s="551"/>
      <c r="AT1980" s="551"/>
      <c r="AU1980" s="551"/>
      <c r="AV1980" s="551"/>
      <c r="AW1980" s="551"/>
      <c r="AX1980" s="551"/>
    </row>
    <row r="1981">
      <c r="A1981" s="570" t="s">
        <v>1638</v>
      </c>
      <c r="B1981" s="570" t="s">
        <v>7772</v>
      </c>
      <c r="C1981" s="570" t="s">
        <v>1017</v>
      </c>
      <c r="D1981" s="570" t="s">
        <v>6768</v>
      </c>
      <c r="E1981" s="570" t="s">
        <v>203</v>
      </c>
      <c r="F1981" s="570">
        <v>8</v>
      </c>
      <c r="G1981" s="570">
        <v>24</v>
      </c>
      <c r="H1981" s="570">
        <v>300</v>
      </c>
      <c r="I1981" s="569"/>
      <c r="J1981" s="121"/>
      <c r="K1981" s="121"/>
      <c r="L1981" s="121"/>
      <c r="M1981" s="570"/>
      <c r="N1981" s="569"/>
      <c r="O1981" s="569"/>
      <c r="P1981" s="569"/>
      <c r="Q1981" s="121"/>
      <c r="R1981" s="121" t="s">
        <v>7773</v>
      </c>
      <c r="S1981" s="121" t="s">
        <v>2742</v>
      </c>
      <c r="T1981" s="121" t="s">
        <v>3588</v>
      </c>
      <c r="U1981" s="121">
        <v>0</v>
      </c>
      <c r="V1981" s="121" t="s">
        <v>1017</v>
      </c>
      <c r="W1981" s="121" t="s">
        <v>3589</v>
      </c>
      <c r="X1981" s="121" t="s">
        <v>2410</v>
      </c>
      <c r="Y1981" s="121" t="s">
        <v>2465</v>
      </c>
      <c r="Z1981" s="121" t="s">
        <v>2768</v>
      </c>
      <c r="AA1981" s="121" t="s">
        <v>3092</v>
      </c>
      <c r="AB1981" s="121" t="s">
        <v>5980</v>
      </c>
      <c r="AC1981" s="121" t="s">
        <v>3805</v>
      </c>
      <c r="AD1981" s="121" t="s">
        <v>5904</v>
      </c>
      <c r="AE1981" s="121" t="s">
        <v>5981</v>
      </c>
      <c r="AF1981" s="121"/>
      <c r="AG1981" s="121"/>
      <c r="AH1981" s="121"/>
      <c r="AI1981" s="551"/>
      <c r="AJ1981" s="551"/>
      <c r="AK1981" s="551"/>
      <c r="AL1981" s="551"/>
      <c r="AM1981" s="551"/>
      <c r="AN1981" s="551"/>
      <c r="AO1981" s="551"/>
      <c r="AP1981" s="551"/>
      <c r="AQ1981" s="551"/>
      <c r="AR1981" s="551"/>
      <c r="AS1981" s="551"/>
      <c r="AT1981" s="551"/>
      <c r="AU1981" s="551"/>
      <c r="AV1981" s="551"/>
      <c r="AW1981" s="551"/>
      <c r="AX1981" s="551"/>
    </row>
    <row r="1982">
      <c r="A1982" s="570" t="s">
        <v>1638</v>
      </c>
      <c r="B1982" s="570" t="s">
        <v>7774</v>
      </c>
      <c r="C1982" s="570" t="s">
        <v>1017</v>
      </c>
      <c r="D1982" s="570" t="s">
        <v>6768</v>
      </c>
      <c r="E1982" s="570" t="s">
        <v>203</v>
      </c>
      <c r="F1982" s="570">
        <v>8</v>
      </c>
      <c r="G1982" s="570">
        <v>24</v>
      </c>
      <c r="H1982" s="570">
        <v>300</v>
      </c>
      <c r="I1982" s="569"/>
      <c r="J1982" s="121"/>
      <c r="K1982" s="121"/>
      <c r="L1982" s="121"/>
      <c r="M1982" s="570"/>
      <c r="N1982" s="569"/>
      <c r="O1982" s="569"/>
      <c r="P1982" s="569"/>
      <c r="Q1982" s="121"/>
      <c r="R1982" s="121" t="s">
        <v>7775</v>
      </c>
      <c r="S1982" s="121" t="s">
        <v>2742</v>
      </c>
      <c r="T1982" s="121" t="s">
        <v>3588</v>
      </c>
      <c r="U1982" s="121">
        <v>0</v>
      </c>
      <c r="V1982" s="121" t="s">
        <v>1017</v>
      </c>
      <c r="W1982" s="121" t="s">
        <v>3589</v>
      </c>
      <c r="X1982" s="121" t="s">
        <v>2410</v>
      </c>
      <c r="Y1982" s="121" t="s">
        <v>2465</v>
      </c>
      <c r="Z1982" s="121" t="s">
        <v>2768</v>
      </c>
      <c r="AA1982" s="121" t="s">
        <v>3092</v>
      </c>
      <c r="AB1982" s="121" t="s">
        <v>5011</v>
      </c>
      <c r="AC1982" s="121" t="s">
        <v>3805</v>
      </c>
      <c r="AD1982" s="121" t="s">
        <v>3806</v>
      </c>
      <c r="AE1982" s="121" t="s">
        <v>3811</v>
      </c>
      <c r="AF1982" s="121"/>
      <c r="AG1982" s="121"/>
      <c r="AH1982" s="121"/>
      <c r="AI1982" s="551"/>
      <c r="AJ1982" s="551"/>
      <c r="AK1982" s="551"/>
      <c r="AL1982" s="551"/>
      <c r="AM1982" s="551"/>
      <c r="AN1982" s="551"/>
      <c r="AO1982" s="551"/>
      <c r="AP1982" s="551"/>
      <c r="AQ1982" s="551"/>
      <c r="AR1982" s="551"/>
      <c r="AS1982" s="551"/>
      <c r="AT1982" s="551"/>
      <c r="AU1982" s="551"/>
      <c r="AV1982" s="551"/>
      <c r="AW1982" s="551"/>
      <c r="AX1982" s="551"/>
    </row>
    <row r="1983">
      <c r="A1983" s="570" t="s">
        <v>1638</v>
      </c>
      <c r="B1983" s="570" t="s">
        <v>7776</v>
      </c>
      <c r="C1983" s="570" t="s">
        <v>1017</v>
      </c>
      <c r="D1983" s="570" t="s">
        <v>6768</v>
      </c>
      <c r="E1983" s="570" t="s">
        <v>203</v>
      </c>
      <c r="F1983" s="570">
        <v>8</v>
      </c>
      <c r="G1983" s="570">
        <v>24</v>
      </c>
      <c r="H1983" s="570">
        <v>300</v>
      </c>
      <c r="I1983" s="569"/>
      <c r="J1983" s="121"/>
      <c r="K1983" s="121"/>
      <c r="L1983" s="121"/>
      <c r="M1983" s="570"/>
      <c r="N1983" s="569"/>
      <c r="O1983" s="569"/>
      <c r="P1983" s="569"/>
      <c r="Q1983" s="121"/>
      <c r="R1983" s="121" t="s">
        <v>7777</v>
      </c>
      <c r="S1983" s="121" t="s">
        <v>2742</v>
      </c>
      <c r="T1983" s="121" t="s">
        <v>3588</v>
      </c>
      <c r="U1983" s="121">
        <v>0</v>
      </c>
      <c r="V1983" s="121" t="s">
        <v>1017</v>
      </c>
      <c r="W1983" s="121" t="s">
        <v>3589</v>
      </c>
      <c r="X1983" s="121" t="s">
        <v>2410</v>
      </c>
      <c r="Y1983" s="121" t="s">
        <v>2465</v>
      </c>
      <c r="Z1983" s="121" t="s">
        <v>2768</v>
      </c>
      <c r="AA1983" s="121" t="s">
        <v>3092</v>
      </c>
      <c r="AB1983" s="121" t="s">
        <v>3817</v>
      </c>
      <c r="AC1983" s="121" t="s">
        <v>3805</v>
      </c>
      <c r="AD1983" s="121" t="s">
        <v>3806</v>
      </c>
      <c r="AE1983" s="121" t="s">
        <v>3818</v>
      </c>
      <c r="AF1983" s="121"/>
      <c r="AG1983" s="121"/>
      <c r="AH1983" s="121"/>
      <c r="AI1983" s="551"/>
      <c r="AJ1983" s="551"/>
      <c r="AK1983" s="551"/>
      <c r="AL1983" s="551"/>
      <c r="AM1983" s="551"/>
      <c r="AN1983" s="551"/>
      <c r="AO1983" s="551"/>
      <c r="AP1983" s="551"/>
      <c r="AQ1983" s="551"/>
      <c r="AR1983" s="551"/>
      <c r="AS1983" s="551"/>
      <c r="AT1983" s="551"/>
      <c r="AU1983" s="551"/>
      <c r="AV1983" s="551"/>
      <c r="AW1983" s="551"/>
      <c r="AX1983" s="551"/>
    </row>
    <row r="1984">
      <c r="A1984" s="570" t="s">
        <v>1638</v>
      </c>
      <c r="B1984" s="570" t="s">
        <v>7778</v>
      </c>
      <c r="C1984" s="570" t="s">
        <v>1017</v>
      </c>
      <c r="D1984" s="570" t="s">
        <v>6768</v>
      </c>
      <c r="E1984" s="570" t="s">
        <v>203</v>
      </c>
      <c r="F1984" s="570">
        <v>8</v>
      </c>
      <c r="G1984" s="570">
        <v>24</v>
      </c>
      <c r="H1984" s="570">
        <v>300</v>
      </c>
      <c r="I1984" s="569"/>
      <c r="J1984" s="121"/>
      <c r="K1984" s="121"/>
      <c r="L1984" s="121"/>
      <c r="M1984" s="570"/>
      <c r="N1984" s="569"/>
      <c r="O1984" s="569"/>
      <c r="P1984" s="569"/>
      <c r="Q1984" s="121"/>
      <c r="R1984" s="121" t="s">
        <v>7779</v>
      </c>
      <c r="S1984" s="121" t="s">
        <v>2742</v>
      </c>
      <c r="T1984" s="121" t="s">
        <v>3588</v>
      </c>
      <c r="U1984" s="121">
        <v>0</v>
      </c>
      <c r="V1984" s="121" t="s">
        <v>1017</v>
      </c>
      <c r="W1984" s="121" t="s">
        <v>3589</v>
      </c>
      <c r="X1984" s="121" t="s">
        <v>2410</v>
      </c>
      <c r="Y1984" s="121" t="s">
        <v>2465</v>
      </c>
      <c r="Z1984" s="121" t="s">
        <v>2768</v>
      </c>
      <c r="AA1984" s="121" t="s">
        <v>3092</v>
      </c>
      <c r="AB1984" s="121" t="s">
        <v>5002</v>
      </c>
      <c r="AC1984" s="121" t="s">
        <v>3805</v>
      </c>
      <c r="AD1984" s="121" t="s">
        <v>3806</v>
      </c>
      <c r="AE1984" s="121" t="s">
        <v>3818</v>
      </c>
      <c r="AF1984" s="121"/>
      <c r="AG1984" s="121"/>
      <c r="AH1984" s="121"/>
      <c r="AI1984" s="551"/>
      <c r="AJ1984" s="551"/>
      <c r="AK1984" s="551"/>
      <c r="AL1984" s="551"/>
      <c r="AM1984" s="551"/>
      <c r="AN1984" s="551"/>
      <c r="AO1984" s="551"/>
      <c r="AP1984" s="551"/>
      <c r="AQ1984" s="551"/>
      <c r="AR1984" s="551"/>
      <c r="AS1984" s="551"/>
      <c r="AT1984" s="551"/>
      <c r="AU1984" s="551"/>
      <c r="AV1984" s="551"/>
      <c r="AW1984" s="551"/>
      <c r="AX1984" s="551"/>
    </row>
    <row r="1985">
      <c r="A1985" s="570" t="s">
        <v>1638</v>
      </c>
      <c r="B1985" s="570" t="s">
        <v>7780</v>
      </c>
      <c r="C1985" s="570" t="s">
        <v>1017</v>
      </c>
      <c r="D1985" s="570" t="s">
        <v>6768</v>
      </c>
      <c r="E1985" s="570" t="s">
        <v>203</v>
      </c>
      <c r="F1985" s="570">
        <v>8</v>
      </c>
      <c r="G1985" s="570">
        <v>24</v>
      </c>
      <c r="H1985" s="570">
        <v>300</v>
      </c>
      <c r="I1985" s="569"/>
      <c r="J1985" s="121"/>
      <c r="K1985" s="121"/>
      <c r="L1985" s="121"/>
      <c r="M1985" s="570"/>
      <c r="N1985" s="569"/>
      <c r="O1985" s="569"/>
      <c r="P1985" s="569"/>
      <c r="Q1985" s="121"/>
      <c r="R1985" s="121" t="s">
        <v>7781</v>
      </c>
      <c r="S1985" s="121" t="s">
        <v>2742</v>
      </c>
      <c r="T1985" s="121" t="s">
        <v>3588</v>
      </c>
      <c r="U1985" s="121">
        <v>0</v>
      </c>
      <c r="V1985" s="121" t="s">
        <v>1017</v>
      </c>
      <c r="W1985" s="121" t="s">
        <v>3589</v>
      </c>
      <c r="X1985" s="121" t="s">
        <v>2410</v>
      </c>
      <c r="Y1985" s="121" t="s">
        <v>2465</v>
      </c>
      <c r="Z1985" s="121" t="s">
        <v>2768</v>
      </c>
      <c r="AA1985" s="121" t="s">
        <v>3092</v>
      </c>
      <c r="AB1985" s="121" t="s">
        <v>4990</v>
      </c>
      <c r="AC1985" s="121" t="s">
        <v>3805</v>
      </c>
      <c r="AD1985" s="121" t="s">
        <v>3806</v>
      </c>
      <c r="AE1985" s="121" t="s">
        <v>3818</v>
      </c>
      <c r="AF1985" s="121"/>
      <c r="AG1985" s="121"/>
      <c r="AH1985" s="121"/>
      <c r="AI1985" s="551"/>
      <c r="AJ1985" s="551"/>
      <c r="AK1985" s="551"/>
      <c r="AL1985" s="551"/>
      <c r="AM1985" s="551"/>
      <c r="AN1985" s="551"/>
      <c r="AO1985" s="551"/>
      <c r="AP1985" s="551"/>
      <c r="AQ1985" s="551"/>
      <c r="AR1985" s="551"/>
      <c r="AS1985" s="551"/>
      <c r="AT1985" s="551"/>
      <c r="AU1985" s="551"/>
      <c r="AV1985" s="551"/>
      <c r="AW1985" s="551"/>
      <c r="AX1985" s="551"/>
    </row>
    <row r="1986">
      <c r="A1986" s="570" t="s">
        <v>1638</v>
      </c>
      <c r="B1986" s="570" t="s">
        <v>7782</v>
      </c>
      <c r="C1986" s="570" t="s">
        <v>1017</v>
      </c>
      <c r="D1986" s="570" t="s">
        <v>6768</v>
      </c>
      <c r="E1986" s="570" t="s">
        <v>203</v>
      </c>
      <c r="F1986" s="570">
        <v>8</v>
      </c>
      <c r="G1986" s="570">
        <v>24</v>
      </c>
      <c r="H1986" s="570">
        <v>300</v>
      </c>
      <c r="I1986" s="569"/>
      <c r="J1986" s="121"/>
      <c r="K1986" s="121"/>
      <c r="L1986" s="121"/>
      <c r="M1986" s="570"/>
      <c r="N1986" s="569"/>
      <c r="O1986" s="569"/>
      <c r="P1986" s="569"/>
      <c r="Q1986" s="121"/>
      <c r="R1986" s="121" t="s">
        <v>7783</v>
      </c>
      <c r="S1986" s="121" t="s">
        <v>2742</v>
      </c>
      <c r="T1986" s="121" t="s">
        <v>3588</v>
      </c>
      <c r="U1986" s="121">
        <v>0</v>
      </c>
      <c r="V1986" s="121" t="s">
        <v>1017</v>
      </c>
      <c r="W1986" s="121" t="s">
        <v>3589</v>
      </c>
      <c r="X1986" s="121" t="s">
        <v>2410</v>
      </c>
      <c r="Y1986" s="121" t="s">
        <v>2465</v>
      </c>
      <c r="Z1986" s="121" t="s">
        <v>2768</v>
      </c>
      <c r="AA1986" s="121" t="s">
        <v>3092</v>
      </c>
      <c r="AB1986" s="121" t="s">
        <v>7784</v>
      </c>
      <c r="AC1986" s="121" t="s">
        <v>3805</v>
      </c>
      <c r="AD1986" s="121" t="s">
        <v>3806</v>
      </c>
      <c r="AE1986" s="121" t="s">
        <v>3818</v>
      </c>
      <c r="AF1986" s="121"/>
      <c r="AG1986" s="121"/>
      <c r="AH1986" s="121"/>
      <c r="AI1986" s="551"/>
      <c r="AJ1986" s="551"/>
      <c r="AK1986" s="551"/>
      <c r="AL1986" s="551"/>
      <c r="AM1986" s="551"/>
      <c r="AN1986" s="551"/>
      <c r="AO1986" s="551"/>
      <c r="AP1986" s="551"/>
      <c r="AQ1986" s="551"/>
      <c r="AR1986" s="551"/>
      <c r="AS1986" s="551"/>
      <c r="AT1986" s="551"/>
      <c r="AU1986" s="551"/>
      <c r="AV1986" s="551"/>
      <c r="AW1986" s="551"/>
      <c r="AX1986" s="551"/>
    </row>
    <row r="1987">
      <c r="A1987" s="570" t="s">
        <v>1638</v>
      </c>
      <c r="B1987" s="570" t="s">
        <v>7785</v>
      </c>
      <c r="C1987" s="570" t="s">
        <v>1017</v>
      </c>
      <c r="D1987" s="570" t="s">
        <v>6768</v>
      </c>
      <c r="E1987" s="570" t="s">
        <v>203</v>
      </c>
      <c r="F1987" s="570">
        <v>8</v>
      </c>
      <c r="G1987" s="570">
        <v>24</v>
      </c>
      <c r="H1987" s="570">
        <v>300</v>
      </c>
      <c r="I1987" s="569"/>
      <c r="J1987" s="121"/>
      <c r="K1987" s="121"/>
      <c r="L1987" s="121"/>
      <c r="M1987" s="570"/>
      <c r="N1987" s="569"/>
      <c r="O1987" s="569"/>
      <c r="P1987" s="569"/>
      <c r="Q1987" s="121"/>
      <c r="R1987" s="121" t="s">
        <v>7786</v>
      </c>
      <c r="S1987" s="121" t="s">
        <v>2742</v>
      </c>
      <c r="T1987" s="121" t="s">
        <v>3588</v>
      </c>
      <c r="U1987" s="121">
        <v>0</v>
      </c>
      <c r="V1987" s="121" t="s">
        <v>1017</v>
      </c>
      <c r="W1987" s="121" t="s">
        <v>3589</v>
      </c>
      <c r="X1987" s="121" t="s">
        <v>2410</v>
      </c>
      <c r="Y1987" s="121" t="s">
        <v>2465</v>
      </c>
      <c r="Z1987" s="121" t="s">
        <v>2768</v>
      </c>
      <c r="AA1987" s="121" t="s">
        <v>3092</v>
      </c>
      <c r="AB1987" s="121" t="s">
        <v>7787</v>
      </c>
      <c r="AC1987" s="121" t="s">
        <v>3805</v>
      </c>
      <c r="AD1987" s="121" t="s">
        <v>3806</v>
      </c>
      <c r="AE1987" s="121" t="s">
        <v>3818</v>
      </c>
      <c r="AF1987" s="121"/>
      <c r="AG1987" s="121"/>
      <c r="AH1987" s="121"/>
      <c r="AI1987" s="551"/>
      <c r="AJ1987" s="551"/>
      <c r="AK1987" s="551"/>
      <c r="AL1987" s="551"/>
      <c r="AM1987" s="551"/>
      <c r="AN1987" s="551"/>
      <c r="AO1987" s="551"/>
      <c r="AP1987" s="551"/>
      <c r="AQ1987" s="551"/>
      <c r="AR1987" s="551"/>
      <c r="AS1987" s="551"/>
      <c r="AT1987" s="551"/>
      <c r="AU1987" s="551"/>
      <c r="AV1987" s="551"/>
      <c r="AW1987" s="551"/>
      <c r="AX1987" s="551"/>
    </row>
    <row r="1988">
      <c r="A1988" s="570" t="s">
        <v>1638</v>
      </c>
      <c r="B1988" s="570" t="s">
        <v>7788</v>
      </c>
      <c r="C1988" s="570" t="s">
        <v>1017</v>
      </c>
      <c r="D1988" s="570" t="s">
        <v>6768</v>
      </c>
      <c r="E1988" s="570" t="s">
        <v>203</v>
      </c>
      <c r="F1988" s="570">
        <v>8</v>
      </c>
      <c r="G1988" s="570">
        <v>24</v>
      </c>
      <c r="H1988" s="570">
        <v>300</v>
      </c>
      <c r="I1988" s="569"/>
      <c r="J1988" s="121"/>
      <c r="K1988" s="121"/>
      <c r="L1988" s="121"/>
      <c r="M1988" s="570"/>
      <c r="N1988" s="569"/>
      <c r="O1988" s="569"/>
      <c r="P1988" s="569"/>
      <c r="Q1988" s="121"/>
      <c r="R1988" s="121" t="s">
        <v>7789</v>
      </c>
      <c r="S1988" s="121" t="s">
        <v>2742</v>
      </c>
      <c r="T1988" s="121" t="s">
        <v>3588</v>
      </c>
      <c r="U1988" s="121">
        <v>0</v>
      </c>
      <c r="V1988" s="121" t="s">
        <v>1017</v>
      </c>
      <c r="W1988" s="121" t="s">
        <v>3589</v>
      </c>
      <c r="X1988" s="121" t="s">
        <v>2410</v>
      </c>
      <c r="Y1988" s="121" t="s">
        <v>2465</v>
      </c>
      <c r="Z1988" s="121" t="s">
        <v>2768</v>
      </c>
      <c r="AA1988" s="121" t="s">
        <v>3092</v>
      </c>
      <c r="AB1988" s="121" t="s">
        <v>5963</v>
      </c>
      <c r="AC1988" s="121" t="s">
        <v>3805</v>
      </c>
      <c r="AD1988" s="121" t="s">
        <v>3806</v>
      </c>
      <c r="AE1988" s="121" t="s">
        <v>3818</v>
      </c>
      <c r="AF1988" s="121"/>
      <c r="AG1988" s="121"/>
      <c r="AH1988" s="121"/>
      <c r="AI1988" s="551"/>
      <c r="AJ1988" s="551"/>
      <c r="AK1988" s="551"/>
      <c r="AL1988" s="551"/>
      <c r="AM1988" s="551"/>
      <c r="AN1988" s="551"/>
      <c r="AO1988" s="551"/>
      <c r="AP1988" s="551"/>
      <c r="AQ1988" s="551"/>
      <c r="AR1988" s="551"/>
      <c r="AS1988" s="551"/>
      <c r="AT1988" s="551"/>
      <c r="AU1988" s="551"/>
      <c r="AV1988" s="551"/>
      <c r="AW1988" s="551"/>
      <c r="AX1988" s="551"/>
    </row>
    <row r="1989">
      <c r="A1989" s="570" t="s">
        <v>1638</v>
      </c>
      <c r="B1989" s="570" t="s">
        <v>7790</v>
      </c>
      <c r="C1989" s="570" t="s">
        <v>1017</v>
      </c>
      <c r="D1989" s="570" t="s">
        <v>6768</v>
      </c>
      <c r="E1989" s="570" t="s">
        <v>203</v>
      </c>
      <c r="F1989" s="570">
        <v>8</v>
      </c>
      <c r="G1989" s="570">
        <v>24</v>
      </c>
      <c r="H1989" s="570">
        <v>300</v>
      </c>
      <c r="I1989" s="569"/>
      <c r="J1989" s="121"/>
      <c r="K1989" s="121"/>
      <c r="L1989" s="121"/>
      <c r="M1989" s="570"/>
      <c r="N1989" s="569"/>
      <c r="O1989" s="569"/>
      <c r="P1989" s="569"/>
      <c r="Q1989" s="121"/>
      <c r="R1989" s="121" t="s">
        <v>7791</v>
      </c>
      <c r="S1989" s="121" t="s">
        <v>2742</v>
      </c>
      <c r="T1989" s="121" t="s">
        <v>3588</v>
      </c>
      <c r="U1989" s="121">
        <v>0</v>
      </c>
      <c r="V1989" s="121" t="s">
        <v>1017</v>
      </c>
      <c r="W1989" s="121" t="s">
        <v>3589</v>
      </c>
      <c r="X1989" s="121" t="s">
        <v>2410</v>
      </c>
      <c r="Y1989" s="121" t="s">
        <v>2465</v>
      </c>
      <c r="Z1989" s="121" t="s">
        <v>2768</v>
      </c>
      <c r="AA1989" s="121" t="s">
        <v>3092</v>
      </c>
      <c r="AB1989" s="121" t="s">
        <v>7792</v>
      </c>
      <c r="AC1989" s="121" t="s">
        <v>3805</v>
      </c>
      <c r="AD1989" s="121" t="s">
        <v>3806</v>
      </c>
      <c r="AE1989" s="121" t="s">
        <v>3818</v>
      </c>
      <c r="AF1989" s="121"/>
      <c r="AG1989" s="121"/>
      <c r="AH1989" s="121"/>
      <c r="AI1989" s="551"/>
      <c r="AJ1989" s="551"/>
      <c r="AK1989" s="551"/>
      <c r="AL1989" s="551"/>
      <c r="AM1989" s="551"/>
      <c r="AN1989" s="551"/>
      <c r="AO1989" s="551"/>
      <c r="AP1989" s="551"/>
      <c r="AQ1989" s="551"/>
      <c r="AR1989" s="551"/>
      <c r="AS1989" s="551"/>
      <c r="AT1989" s="551"/>
      <c r="AU1989" s="551"/>
      <c r="AV1989" s="551"/>
      <c r="AW1989" s="551"/>
      <c r="AX1989" s="551"/>
    </row>
    <row r="1990">
      <c r="A1990" s="570" t="s">
        <v>1638</v>
      </c>
      <c r="B1990" s="570" t="s">
        <v>7793</v>
      </c>
      <c r="C1990" s="570" t="s">
        <v>1017</v>
      </c>
      <c r="D1990" s="570" t="s">
        <v>6768</v>
      </c>
      <c r="E1990" s="570" t="s">
        <v>203</v>
      </c>
      <c r="F1990" s="570">
        <v>8</v>
      </c>
      <c r="G1990" s="570">
        <v>24</v>
      </c>
      <c r="H1990" s="570">
        <v>300</v>
      </c>
      <c r="I1990" s="569"/>
      <c r="J1990" s="121"/>
      <c r="K1990" s="121"/>
      <c r="L1990" s="121"/>
      <c r="M1990" s="570"/>
      <c r="N1990" s="569"/>
      <c r="O1990" s="569"/>
      <c r="P1990" s="569"/>
      <c r="Q1990" s="121"/>
      <c r="R1990" s="121" t="s">
        <v>7794</v>
      </c>
      <c r="S1990" s="121" t="s">
        <v>2742</v>
      </c>
      <c r="T1990" s="121" t="s">
        <v>3588</v>
      </c>
      <c r="U1990" s="121">
        <v>0</v>
      </c>
      <c r="V1990" s="121" t="s">
        <v>1017</v>
      </c>
      <c r="W1990" s="121" t="s">
        <v>3589</v>
      </c>
      <c r="X1990" s="121" t="s">
        <v>2410</v>
      </c>
      <c r="Y1990" s="121" t="s">
        <v>2465</v>
      </c>
      <c r="Z1990" s="121" t="s">
        <v>2768</v>
      </c>
      <c r="AA1990" s="121" t="s">
        <v>3092</v>
      </c>
      <c r="AB1990" s="121" t="s">
        <v>7784</v>
      </c>
      <c r="AC1990" s="121" t="s">
        <v>3805</v>
      </c>
      <c r="AD1990" s="121" t="s">
        <v>3806</v>
      </c>
      <c r="AE1990" s="121" t="s">
        <v>3818</v>
      </c>
      <c r="AF1990" s="121"/>
      <c r="AG1990" s="121"/>
      <c r="AH1990" s="121"/>
      <c r="AI1990" s="551"/>
      <c r="AJ1990" s="551"/>
      <c r="AK1990" s="551"/>
      <c r="AL1990" s="551"/>
      <c r="AM1990" s="551"/>
      <c r="AN1990" s="551"/>
      <c r="AO1990" s="551"/>
      <c r="AP1990" s="551"/>
      <c r="AQ1990" s="551"/>
      <c r="AR1990" s="551"/>
      <c r="AS1990" s="551"/>
      <c r="AT1990" s="551"/>
      <c r="AU1990" s="551"/>
      <c r="AV1990" s="551"/>
      <c r="AW1990" s="551"/>
      <c r="AX1990" s="551"/>
    </row>
    <row r="1991">
      <c r="A1991" s="570" t="s">
        <v>1638</v>
      </c>
      <c r="B1991" s="570" t="s">
        <v>7795</v>
      </c>
      <c r="C1991" s="570" t="s">
        <v>1017</v>
      </c>
      <c r="D1991" s="570" t="s">
        <v>6768</v>
      </c>
      <c r="E1991" s="570" t="s">
        <v>203</v>
      </c>
      <c r="F1991" s="570">
        <v>8</v>
      </c>
      <c r="G1991" s="570">
        <v>24</v>
      </c>
      <c r="H1991" s="570">
        <v>300</v>
      </c>
      <c r="I1991" s="569"/>
      <c r="J1991" s="121"/>
      <c r="K1991" s="121"/>
      <c r="L1991" s="121"/>
      <c r="M1991" s="570"/>
      <c r="N1991" s="569"/>
      <c r="O1991" s="569"/>
      <c r="P1991" s="569"/>
      <c r="Q1991" s="121"/>
      <c r="R1991" s="121" t="s">
        <v>7796</v>
      </c>
      <c r="S1991" s="121" t="s">
        <v>2742</v>
      </c>
      <c r="T1991" s="121" t="s">
        <v>3588</v>
      </c>
      <c r="U1991" s="121">
        <v>0</v>
      </c>
      <c r="V1991" s="121" t="s">
        <v>1017</v>
      </c>
      <c r="W1991" s="121" t="s">
        <v>3589</v>
      </c>
      <c r="X1991" s="121" t="s">
        <v>2410</v>
      </c>
      <c r="Y1991" s="121" t="s">
        <v>2465</v>
      </c>
      <c r="Z1991" s="121" t="s">
        <v>2768</v>
      </c>
      <c r="AA1991" s="121" t="s">
        <v>3092</v>
      </c>
      <c r="AB1991" s="121" t="s">
        <v>7784</v>
      </c>
      <c r="AC1991" s="121" t="s">
        <v>3805</v>
      </c>
      <c r="AD1991" s="121" t="s">
        <v>3806</v>
      </c>
      <c r="AE1991" s="121" t="s">
        <v>3818</v>
      </c>
      <c r="AF1991" s="121"/>
      <c r="AG1991" s="121"/>
      <c r="AH1991" s="121"/>
      <c r="AI1991" s="551"/>
      <c r="AJ1991" s="551"/>
      <c r="AK1991" s="551"/>
      <c r="AL1991" s="551"/>
      <c r="AM1991" s="551"/>
      <c r="AN1991" s="551"/>
      <c r="AO1991" s="551"/>
      <c r="AP1991" s="551"/>
      <c r="AQ1991" s="551"/>
      <c r="AR1991" s="551"/>
      <c r="AS1991" s="551"/>
      <c r="AT1991" s="551"/>
      <c r="AU1991" s="551"/>
      <c r="AV1991" s="551"/>
      <c r="AW1991" s="551"/>
      <c r="AX1991" s="551"/>
    </row>
    <row r="1992">
      <c r="A1992" s="570" t="s">
        <v>1638</v>
      </c>
      <c r="B1992" s="570" t="s">
        <v>7797</v>
      </c>
      <c r="C1992" s="570" t="s">
        <v>1017</v>
      </c>
      <c r="D1992" s="570" t="s">
        <v>6768</v>
      </c>
      <c r="E1992" s="570" t="s">
        <v>203</v>
      </c>
      <c r="F1992" s="570">
        <v>8</v>
      </c>
      <c r="G1992" s="570">
        <v>24</v>
      </c>
      <c r="H1992" s="570">
        <v>300</v>
      </c>
      <c r="I1992" s="569"/>
      <c r="J1992" s="121"/>
      <c r="K1992" s="121"/>
      <c r="L1992" s="121"/>
      <c r="M1992" s="570"/>
      <c r="N1992" s="569"/>
      <c r="O1992" s="569"/>
      <c r="P1992" s="569"/>
      <c r="Q1992" s="121"/>
      <c r="R1992" s="121" t="s">
        <v>7798</v>
      </c>
      <c r="S1992" s="121" t="s">
        <v>2742</v>
      </c>
      <c r="T1992" s="121" t="s">
        <v>3251</v>
      </c>
      <c r="U1992" s="121">
        <v>0</v>
      </c>
      <c r="V1992" s="121" t="s">
        <v>54</v>
      </c>
      <c r="W1992" s="121" t="s">
        <v>2969</v>
      </c>
      <c r="X1992" s="121" t="s">
        <v>2410</v>
      </c>
      <c r="Y1992" s="121" t="s">
        <v>2465</v>
      </c>
      <c r="Z1992" s="121" t="s">
        <v>2768</v>
      </c>
      <c r="AA1992" s="121" t="s">
        <v>2769</v>
      </c>
      <c r="AB1992" s="121" t="s">
        <v>7799</v>
      </c>
      <c r="AC1992" s="121" t="s">
        <v>2103</v>
      </c>
      <c r="AD1992" s="121" t="s">
        <v>2788</v>
      </c>
      <c r="AE1992" s="121" t="s">
        <v>3282</v>
      </c>
      <c r="AF1992" s="121"/>
      <c r="AG1992" s="121"/>
      <c r="AH1992" s="121"/>
      <c r="AI1992" s="551"/>
      <c r="AJ1992" s="551"/>
      <c r="AK1992" s="551"/>
      <c r="AL1992" s="551"/>
      <c r="AM1992" s="551"/>
      <c r="AN1992" s="551"/>
      <c r="AO1992" s="551"/>
      <c r="AP1992" s="551"/>
      <c r="AQ1992" s="551"/>
      <c r="AR1992" s="551"/>
      <c r="AS1992" s="551"/>
      <c r="AT1992" s="551"/>
      <c r="AU1992" s="551"/>
      <c r="AV1992" s="551"/>
      <c r="AW1992" s="551"/>
      <c r="AX1992" s="551"/>
    </row>
    <row r="1993">
      <c r="A1993" s="570" t="s">
        <v>1638</v>
      </c>
      <c r="B1993" s="570" t="s">
        <v>7800</v>
      </c>
      <c r="C1993" s="570" t="s">
        <v>1017</v>
      </c>
      <c r="D1993" s="570" t="s">
        <v>6768</v>
      </c>
      <c r="E1993" s="570" t="s">
        <v>203</v>
      </c>
      <c r="F1993" s="570">
        <v>8</v>
      </c>
      <c r="G1993" s="570">
        <v>32</v>
      </c>
      <c r="H1993" s="570">
        <v>400</v>
      </c>
      <c r="I1993" s="569"/>
      <c r="J1993" s="121"/>
      <c r="K1993" s="121"/>
      <c r="L1993" s="121"/>
      <c r="M1993" s="570"/>
      <c r="N1993" s="569"/>
      <c r="O1993" s="569"/>
      <c r="P1993" s="569"/>
      <c r="Q1993" s="121"/>
      <c r="R1993" s="121" t="s">
        <v>7801</v>
      </c>
      <c r="S1993" s="121" t="s">
        <v>2742</v>
      </c>
      <c r="T1993" s="121" t="s">
        <v>3251</v>
      </c>
      <c r="U1993" s="121">
        <v>0</v>
      </c>
      <c r="V1993" s="121" t="s">
        <v>54</v>
      </c>
      <c r="W1993" s="121" t="s">
        <v>2969</v>
      </c>
      <c r="X1993" s="121" t="s">
        <v>2410</v>
      </c>
      <c r="Y1993" s="121" t="s">
        <v>2465</v>
      </c>
      <c r="Z1993" s="121" t="s">
        <v>2768</v>
      </c>
      <c r="AA1993" s="121" t="s">
        <v>2769</v>
      </c>
      <c r="AB1993" s="121" t="s">
        <v>2863</v>
      </c>
      <c r="AC1993" s="121" t="s">
        <v>2103</v>
      </c>
      <c r="AD1993" s="121" t="s">
        <v>2788</v>
      </c>
      <c r="AE1993" s="121" t="s">
        <v>2864</v>
      </c>
      <c r="AF1993" s="121"/>
      <c r="AG1993" s="121"/>
      <c r="AH1993" s="121"/>
      <c r="AI1993" s="551"/>
      <c r="AJ1993" s="551"/>
      <c r="AK1993" s="551"/>
      <c r="AL1993" s="551"/>
      <c r="AM1993" s="551"/>
      <c r="AN1993" s="551"/>
      <c r="AO1993" s="551"/>
      <c r="AP1993" s="551"/>
      <c r="AQ1993" s="551"/>
      <c r="AR1993" s="551"/>
      <c r="AS1993" s="551"/>
      <c r="AT1993" s="551"/>
      <c r="AU1993" s="551"/>
      <c r="AV1993" s="551"/>
      <c r="AW1993" s="551"/>
      <c r="AX1993" s="551"/>
    </row>
    <row r="1994">
      <c r="A1994" s="570" t="s">
        <v>1638</v>
      </c>
      <c r="B1994" s="570" t="s">
        <v>7802</v>
      </c>
      <c r="C1994" s="570" t="s">
        <v>1017</v>
      </c>
      <c r="D1994" s="570" t="s">
        <v>6768</v>
      </c>
      <c r="E1994" s="570" t="s">
        <v>203</v>
      </c>
      <c r="F1994" s="570">
        <v>8</v>
      </c>
      <c r="G1994" s="570">
        <v>32</v>
      </c>
      <c r="H1994" s="570">
        <v>400</v>
      </c>
      <c r="I1994" s="569"/>
      <c r="J1994" s="121"/>
      <c r="K1994" s="121"/>
      <c r="L1994" s="121"/>
      <c r="M1994" s="570"/>
      <c r="N1994" s="569"/>
      <c r="O1994" s="569"/>
      <c r="P1994" s="569"/>
      <c r="Q1994" s="121"/>
      <c r="R1994" s="121" t="s">
        <v>7803</v>
      </c>
      <c r="S1994" s="121" t="s">
        <v>2742</v>
      </c>
      <c r="T1994" s="121" t="s">
        <v>3251</v>
      </c>
      <c r="U1994" s="121">
        <v>0</v>
      </c>
      <c r="V1994" s="121" t="s">
        <v>54</v>
      </c>
      <c r="W1994" s="121" t="s">
        <v>2969</v>
      </c>
      <c r="X1994" s="121" t="s">
        <v>2410</v>
      </c>
      <c r="Y1994" s="121" t="s">
        <v>2465</v>
      </c>
      <c r="Z1994" s="121" t="s">
        <v>2768</v>
      </c>
      <c r="AA1994" s="121" t="s">
        <v>2769</v>
      </c>
      <c r="AB1994" s="121" t="s">
        <v>7099</v>
      </c>
      <c r="AC1994" s="121" t="s">
        <v>2103</v>
      </c>
      <c r="AD1994" s="121" t="s">
        <v>2788</v>
      </c>
      <c r="AE1994" s="121" t="s">
        <v>2822</v>
      </c>
      <c r="AF1994" s="121"/>
      <c r="AG1994" s="121"/>
      <c r="AH1994" s="121"/>
      <c r="AI1994" s="551"/>
      <c r="AJ1994" s="551"/>
      <c r="AK1994" s="551"/>
      <c r="AL1994" s="551"/>
      <c r="AM1994" s="551"/>
      <c r="AN1994" s="551"/>
      <c r="AO1994" s="551"/>
      <c r="AP1994" s="551"/>
      <c r="AQ1994" s="551"/>
      <c r="AR1994" s="551"/>
      <c r="AS1994" s="551"/>
      <c r="AT1994" s="551"/>
      <c r="AU1994" s="551"/>
      <c r="AV1994" s="551"/>
      <c r="AW1994" s="551"/>
      <c r="AX1994" s="551"/>
    </row>
    <row r="1995">
      <c r="A1995" s="570" t="s">
        <v>1638</v>
      </c>
      <c r="B1995" s="570" t="s">
        <v>7804</v>
      </c>
      <c r="C1995" s="570" t="s">
        <v>1017</v>
      </c>
      <c r="D1995" s="570" t="s">
        <v>6768</v>
      </c>
      <c r="E1995" s="570" t="s">
        <v>203</v>
      </c>
      <c r="F1995" s="570">
        <v>8</v>
      </c>
      <c r="G1995" s="570">
        <v>32</v>
      </c>
      <c r="H1995" s="570">
        <v>400</v>
      </c>
      <c r="I1995" s="569"/>
      <c r="J1995" s="121"/>
      <c r="K1995" s="121"/>
      <c r="L1995" s="121"/>
      <c r="M1995" s="570"/>
      <c r="N1995" s="569"/>
      <c r="O1995" s="569"/>
      <c r="P1995" s="569"/>
      <c r="Q1995" s="121"/>
      <c r="R1995" s="121" t="s">
        <v>7805</v>
      </c>
      <c r="S1995" s="121" t="s">
        <v>2742</v>
      </c>
      <c r="T1995" s="121" t="s">
        <v>3588</v>
      </c>
      <c r="U1995" s="121">
        <v>0</v>
      </c>
      <c r="V1995" s="121" t="s">
        <v>1017</v>
      </c>
      <c r="W1995" s="121" t="s">
        <v>3589</v>
      </c>
      <c r="X1995" s="121" t="s">
        <v>2410</v>
      </c>
      <c r="Y1995" s="121" t="s">
        <v>2465</v>
      </c>
      <c r="Z1995" s="121" t="s">
        <v>2768</v>
      </c>
      <c r="AA1995" s="121" t="s">
        <v>3092</v>
      </c>
      <c r="AB1995" s="121" t="s">
        <v>7697</v>
      </c>
      <c r="AC1995" s="121" t="s">
        <v>3805</v>
      </c>
      <c r="AD1995" s="121" t="s">
        <v>3806</v>
      </c>
      <c r="AE1995" s="121" t="s">
        <v>4999</v>
      </c>
      <c r="AF1995" s="121"/>
      <c r="AG1995" s="121"/>
      <c r="AH1995" s="121"/>
      <c r="AI1995" s="551"/>
      <c r="AJ1995" s="551"/>
      <c r="AK1995" s="551"/>
      <c r="AL1995" s="551"/>
      <c r="AM1995" s="551"/>
      <c r="AN1995" s="551"/>
      <c r="AO1995" s="551"/>
      <c r="AP1995" s="551"/>
      <c r="AQ1995" s="551"/>
      <c r="AR1995" s="551"/>
      <c r="AS1995" s="551"/>
      <c r="AT1995" s="551"/>
      <c r="AU1995" s="551"/>
      <c r="AV1995" s="551"/>
      <c r="AW1995" s="551"/>
      <c r="AX1995" s="551"/>
    </row>
    <row r="1996">
      <c r="A1996" s="570" t="s">
        <v>1638</v>
      </c>
      <c r="B1996" s="570" t="s">
        <v>7806</v>
      </c>
      <c r="C1996" s="570" t="s">
        <v>1017</v>
      </c>
      <c r="D1996" s="570" t="s">
        <v>6768</v>
      </c>
      <c r="E1996" s="570" t="s">
        <v>203</v>
      </c>
      <c r="F1996" s="570">
        <v>24</v>
      </c>
      <c r="G1996" s="570">
        <v>48</v>
      </c>
      <c r="H1996" s="570">
        <v>600</v>
      </c>
      <c r="I1996" s="569"/>
      <c r="J1996" s="121"/>
      <c r="K1996" s="121"/>
      <c r="L1996" s="121"/>
      <c r="M1996" s="570"/>
      <c r="N1996" s="569"/>
      <c r="O1996" s="569"/>
      <c r="P1996" s="569"/>
      <c r="Q1996" s="121"/>
      <c r="R1996" s="121" t="s">
        <v>7807</v>
      </c>
      <c r="S1996" s="121" t="s">
        <v>2742</v>
      </c>
      <c r="T1996" s="121" t="s">
        <v>3588</v>
      </c>
      <c r="U1996" s="121">
        <v>0</v>
      </c>
      <c r="V1996" s="121" t="s">
        <v>1017</v>
      </c>
      <c r="W1996" s="121" t="s">
        <v>3589</v>
      </c>
      <c r="X1996" s="121" t="s">
        <v>2410</v>
      </c>
      <c r="Y1996" s="121" t="s">
        <v>2465</v>
      </c>
      <c r="Z1996" s="121" t="s">
        <v>2768</v>
      </c>
      <c r="AA1996" s="121" t="s">
        <v>3092</v>
      </c>
      <c r="AB1996" s="121" t="s">
        <v>7784</v>
      </c>
      <c r="AC1996" s="121" t="s">
        <v>3805</v>
      </c>
      <c r="AD1996" s="121" t="s">
        <v>3806</v>
      </c>
      <c r="AE1996" s="121" t="s">
        <v>3818</v>
      </c>
      <c r="AF1996" s="121"/>
      <c r="AG1996" s="121"/>
      <c r="AH1996" s="121"/>
      <c r="AI1996" s="551"/>
      <c r="AJ1996" s="551"/>
      <c r="AK1996" s="551"/>
      <c r="AL1996" s="551"/>
      <c r="AM1996" s="551"/>
      <c r="AN1996" s="551"/>
      <c r="AO1996" s="551"/>
      <c r="AP1996" s="551"/>
      <c r="AQ1996" s="551"/>
      <c r="AR1996" s="551"/>
      <c r="AS1996" s="551"/>
      <c r="AT1996" s="551"/>
      <c r="AU1996" s="551"/>
      <c r="AV1996" s="551"/>
      <c r="AW1996" s="551"/>
      <c r="AX1996" s="551"/>
    </row>
    <row r="1997">
      <c r="A1997" s="570" t="s">
        <v>1638</v>
      </c>
      <c r="B1997" s="570" t="s">
        <v>7808</v>
      </c>
      <c r="C1997" s="570" t="s">
        <v>1017</v>
      </c>
      <c r="D1997" s="570" t="s">
        <v>6768</v>
      </c>
      <c r="E1997" s="570" t="s">
        <v>203</v>
      </c>
      <c r="F1997" s="570">
        <v>24</v>
      </c>
      <c r="G1997" s="570">
        <v>48</v>
      </c>
      <c r="H1997" s="570">
        <v>600</v>
      </c>
      <c r="I1997" s="569"/>
      <c r="J1997" s="121"/>
      <c r="K1997" s="121"/>
      <c r="L1997" s="121"/>
      <c r="M1997" s="570"/>
      <c r="N1997" s="569"/>
      <c r="O1997" s="569"/>
      <c r="P1997" s="569"/>
      <c r="Q1997" s="121"/>
      <c r="R1997" s="121" t="s">
        <v>7809</v>
      </c>
      <c r="S1997" s="121" t="s">
        <v>2742</v>
      </c>
      <c r="T1997" s="121" t="s">
        <v>3588</v>
      </c>
      <c r="U1997" s="121">
        <v>0</v>
      </c>
      <c r="V1997" s="121" t="s">
        <v>1017</v>
      </c>
      <c r="W1997" s="121" t="s">
        <v>3589</v>
      </c>
      <c r="X1997" s="121" t="s">
        <v>2410</v>
      </c>
      <c r="Y1997" s="121" t="s">
        <v>2465</v>
      </c>
      <c r="Z1997" s="121" t="s">
        <v>2768</v>
      </c>
      <c r="AA1997" s="121" t="s">
        <v>3092</v>
      </c>
      <c r="AB1997" s="121" t="s">
        <v>6007</v>
      </c>
      <c r="AC1997" s="121" t="s">
        <v>3805</v>
      </c>
      <c r="AD1997" s="121" t="s">
        <v>5904</v>
      </c>
      <c r="AE1997" s="121" t="s">
        <v>5985</v>
      </c>
      <c r="AF1997" s="121"/>
      <c r="AG1997" s="121"/>
      <c r="AH1997" s="121"/>
      <c r="AI1997" s="551"/>
      <c r="AJ1997" s="551"/>
      <c r="AK1997" s="551"/>
      <c r="AL1997" s="551"/>
      <c r="AM1997" s="551"/>
      <c r="AN1997" s="551"/>
      <c r="AO1997" s="551"/>
      <c r="AP1997" s="551"/>
      <c r="AQ1997" s="551"/>
      <c r="AR1997" s="551"/>
      <c r="AS1997" s="551"/>
      <c r="AT1997" s="551"/>
      <c r="AU1997" s="551"/>
      <c r="AV1997" s="551"/>
      <c r="AW1997" s="551"/>
      <c r="AX1997" s="551"/>
    </row>
    <row r="1998">
      <c r="A1998" s="570" t="s">
        <v>1638</v>
      </c>
      <c r="B1998" s="570" t="s">
        <v>7810</v>
      </c>
      <c r="C1998" s="570" t="s">
        <v>1017</v>
      </c>
      <c r="D1998" s="570" t="s">
        <v>6768</v>
      </c>
      <c r="E1998" s="570" t="s">
        <v>203</v>
      </c>
      <c r="F1998" s="570">
        <v>24</v>
      </c>
      <c r="G1998" s="570">
        <v>48</v>
      </c>
      <c r="H1998" s="570">
        <v>600</v>
      </c>
      <c r="I1998" s="569"/>
      <c r="J1998" s="121"/>
      <c r="K1998" s="121"/>
      <c r="L1998" s="121"/>
      <c r="M1998" s="570"/>
      <c r="N1998" s="569"/>
      <c r="O1998" s="569"/>
      <c r="P1998" s="569"/>
      <c r="Q1998" s="121"/>
      <c r="R1998" s="121" t="s">
        <v>7811</v>
      </c>
      <c r="S1998" s="121" t="s">
        <v>2742</v>
      </c>
      <c r="T1998" s="121" t="s">
        <v>3588</v>
      </c>
      <c r="U1998" s="121">
        <v>0</v>
      </c>
      <c r="V1998" s="121" t="s">
        <v>1017</v>
      </c>
      <c r="W1998" s="121" t="s">
        <v>3589</v>
      </c>
      <c r="X1998" s="121" t="s">
        <v>2410</v>
      </c>
      <c r="Y1998" s="121" t="s">
        <v>2465</v>
      </c>
      <c r="Z1998" s="121" t="s">
        <v>2768</v>
      </c>
      <c r="AA1998" s="121" t="s">
        <v>3092</v>
      </c>
      <c r="AB1998" s="121" t="s">
        <v>7787</v>
      </c>
      <c r="AC1998" s="121" t="s">
        <v>3805</v>
      </c>
      <c r="AD1998" s="121" t="s">
        <v>3806</v>
      </c>
      <c r="AE1998" s="121" t="s">
        <v>3818</v>
      </c>
      <c r="AF1998" s="121"/>
      <c r="AG1998" s="121"/>
      <c r="AH1998" s="121"/>
      <c r="AI1998" s="551"/>
      <c r="AJ1998" s="551"/>
      <c r="AK1998" s="551"/>
      <c r="AL1998" s="551"/>
      <c r="AM1998" s="551"/>
      <c r="AN1998" s="551"/>
      <c r="AO1998" s="551"/>
      <c r="AP1998" s="551"/>
      <c r="AQ1998" s="551"/>
      <c r="AR1998" s="551"/>
      <c r="AS1998" s="551"/>
      <c r="AT1998" s="551"/>
      <c r="AU1998" s="551"/>
      <c r="AV1998" s="551"/>
      <c r="AW1998" s="551"/>
      <c r="AX1998" s="551"/>
    </row>
    <row r="1999">
      <c r="A1999" s="570" t="s">
        <v>1638</v>
      </c>
      <c r="B1999" s="570" t="s">
        <v>7812</v>
      </c>
      <c r="C1999" s="570" t="s">
        <v>1017</v>
      </c>
      <c r="D1999" s="570" t="s">
        <v>6768</v>
      </c>
      <c r="E1999" s="570" t="s">
        <v>203</v>
      </c>
      <c r="F1999" s="570">
        <v>24</v>
      </c>
      <c r="G1999" s="570">
        <v>64</v>
      </c>
      <c r="H1999" s="570">
        <v>2</v>
      </c>
      <c r="I1999" s="569"/>
      <c r="J1999" s="121"/>
      <c r="K1999" s="121"/>
      <c r="L1999" s="121"/>
      <c r="M1999" s="570"/>
      <c r="N1999" s="569"/>
      <c r="O1999" s="569"/>
      <c r="P1999" s="569"/>
      <c r="Q1999" s="121"/>
      <c r="R1999" s="121" t="s">
        <v>7813</v>
      </c>
      <c r="S1999" s="121" t="s">
        <v>2742</v>
      </c>
      <c r="T1999" s="121" t="s">
        <v>3588</v>
      </c>
      <c r="U1999" s="121">
        <v>0</v>
      </c>
      <c r="V1999" s="121" t="s">
        <v>1017</v>
      </c>
      <c r="W1999" s="121" t="s">
        <v>3589</v>
      </c>
      <c r="X1999" s="121" t="s">
        <v>2410</v>
      </c>
      <c r="Y1999" s="121" t="s">
        <v>2465</v>
      </c>
      <c r="Z1999" s="121" t="s">
        <v>2768</v>
      </c>
      <c r="AA1999" s="121" t="s">
        <v>3092</v>
      </c>
      <c r="AB1999" s="121" t="s">
        <v>5960</v>
      </c>
      <c r="AC1999" s="121" t="s">
        <v>3805</v>
      </c>
      <c r="AD1999" s="121" t="s">
        <v>3806</v>
      </c>
      <c r="AE1999" s="121" t="s">
        <v>3818</v>
      </c>
      <c r="AF1999" s="121"/>
      <c r="AG1999" s="121"/>
      <c r="AH1999" s="121"/>
      <c r="AI1999" s="551"/>
      <c r="AJ1999" s="551"/>
      <c r="AK1999" s="551"/>
      <c r="AL1999" s="551"/>
      <c r="AM1999" s="551"/>
      <c r="AN1999" s="551"/>
      <c r="AO1999" s="551"/>
      <c r="AP1999" s="551"/>
      <c r="AQ1999" s="551"/>
      <c r="AR1999" s="551"/>
      <c r="AS1999" s="551"/>
      <c r="AT1999" s="551"/>
      <c r="AU1999" s="551"/>
      <c r="AV1999" s="551"/>
      <c r="AW1999" s="551"/>
      <c r="AX1999" s="551"/>
    </row>
    <row r="2000">
      <c r="A2000" s="570" t="s">
        <v>1638</v>
      </c>
      <c r="B2000" s="570" t="s">
        <v>7814</v>
      </c>
      <c r="C2000" s="570" t="s">
        <v>1017</v>
      </c>
      <c r="D2000" s="570" t="s">
        <v>6768</v>
      </c>
      <c r="E2000" s="570" t="s">
        <v>203</v>
      </c>
      <c r="F2000" s="570">
        <v>24</v>
      </c>
      <c r="G2000" s="570">
        <v>64</v>
      </c>
      <c r="H2000" s="570">
        <v>2</v>
      </c>
      <c r="I2000" s="569"/>
      <c r="J2000" s="121"/>
      <c r="K2000" s="121"/>
      <c r="L2000" s="121"/>
      <c r="M2000" s="570"/>
      <c r="N2000" s="569"/>
      <c r="O2000" s="569"/>
      <c r="P2000" s="569"/>
      <c r="Q2000" s="121"/>
      <c r="R2000" s="121" t="s">
        <v>7815</v>
      </c>
      <c r="S2000" s="121" t="s">
        <v>2742</v>
      </c>
      <c r="T2000" s="121" t="s">
        <v>3588</v>
      </c>
      <c r="U2000" s="121">
        <v>0</v>
      </c>
      <c r="V2000" s="121" t="s">
        <v>1017</v>
      </c>
      <c r="W2000" s="121" t="s">
        <v>3589</v>
      </c>
      <c r="X2000" s="121" t="s">
        <v>2410</v>
      </c>
      <c r="Y2000" s="121" t="s">
        <v>2465</v>
      </c>
      <c r="Z2000" s="121" t="s">
        <v>2768</v>
      </c>
      <c r="AA2000" s="121" t="s">
        <v>3092</v>
      </c>
      <c r="AB2000" s="121" t="s">
        <v>5903</v>
      </c>
      <c r="AC2000" s="121" t="s">
        <v>3805</v>
      </c>
      <c r="AD2000" s="121" t="s">
        <v>5904</v>
      </c>
      <c r="AE2000" s="121" t="s">
        <v>5905</v>
      </c>
      <c r="AF2000" s="121"/>
      <c r="AG2000" s="121"/>
      <c r="AH2000" s="121"/>
      <c r="AI2000" s="551"/>
      <c r="AJ2000" s="551"/>
      <c r="AK2000" s="551"/>
      <c r="AL2000" s="551"/>
      <c r="AM2000" s="551"/>
      <c r="AN2000" s="551"/>
      <c r="AO2000" s="551"/>
      <c r="AP2000" s="551"/>
      <c r="AQ2000" s="551"/>
      <c r="AR2000" s="551"/>
      <c r="AS2000" s="551"/>
      <c r="AT2000" s="551"/>
      <c r="AU2000" s="551"/>
      <c r="AV2000" s="551"/>
      <c r="AW2000" s="551"/>
      <c r="AX2000" s="551"/>
    </row>
    <row r="2001">
      <c r="A2001" s="570" t="s">
        <v>1638</v>
      </c>
      <c r="B2001" s="570" t="s">
        <v>7816</v>
      </c>
      <c r="C2001" s="570" t="s">
        <v>1017</v>
      </c>
      <c r="D2001" s="570" t="s">
        <v>6768</v>
      </c>
      <c r="E2001" s="570" t="s">
        <v>203</v>
      </c>
      <c r="F2001" s="570">
        <v>24</v>
      </c>
      <c r="G2001" s="570">
        <v>64</v>
      </c>
      <c r="H2001" s="570">
        <v>2</v>
      </c>
      <c r="I2001" s="569"/>
      <c r="J2001" s="121"/>
      <c r="K2001" s="121"/>
      <c r="L2001" s="121"/>
      <c r="M2001" s="570"/>
      <c r="N2001" s="569"/>
      <c r="O2001" s="569"/>
      <c r="P2001" s="569"/>
      <c r="Q2001" s="121"/>
      <c r="R2001" s="121" t="s">
        <v>7817</v>
      </c>
      <c r="S2001" s="121" t="s">
        <v>2742</v>
      </c>
      <c r="T2001" s="121" t="s">
        <v>3588</v>
      </c>
      <c r="U2001" s="121">
        <v>0</v>
      </c>
      <c r="V2001" s="121" t="s">
        <v>1017</v>
      </c>
      <c r="W2001" s="121" t="s">
        <v>3589</v>
      </c>
      <c r="X2001" s="121" t="s">
        <v>2410</v>
      </c>
      <c r="Y2001" s="121" t="s">
        <v>2465</v>
      </c>
      <c r="Z2001" s="121" t="s">
        <v>2768</v>
      </c>
      <c r="AA2001" s="121" t="s">
        <v>3092</v>
      </c>
      <c r="AB2001" s="121" t="s">
        <v>7374</v>
      </c>
      <c r="AC2001" s="121" t="s">
        <v>3805</v>
      </c>
      <c r="AD2001" s="121" t="s">
        <v>5904</v>
      </c>
      <c r="AE2001" s="121" t="s">
        <v>5913</v>
      </c>
      <c r="AF2001" s="121"/>
      <c r="AG2001" s="121"/>
      <c r="AH2001" s="121"/>
      <c r="AI2001" s="551"/>
      <c r="AJ2001" s="551"/>
      <c r="AK2001" s="551"/>
      <c r="AL2001" s="551"/>
      <c r="AM2001" s="551"/>
      <c r="AN2001" s="551"/>
      <c r="AO2001" s="551"/>
      <c r="AP2001" s="551"/>
      <c r="AQ2001" s="551"/>
      <c r="AR2001" s="551"/>
      <c r="AS2001" s="551"/>
      <c r="AT2001" s="551"/>
      <c r="AU2001" s="551"/>
      <c r="AV2001" s="551"/>
      <c r="AW2001" s="551"/>
      <c r="AX2001" s="551"/>
    </row>
    <row r="2002">
      <c r="A2002" s="570" t="s">
        <v>1638</v>
      </c>
      <c r="B2002" s="570" t="s">
        <v>7818</v>
      </c>
      <c r="C2002" s="570" t="s">
        <v>1017</v>
      </c>
      <c r="D2002" s="570" t="s">
        <v>6768</v>
      </c>
      <c r="E2002" s="570" t="s">
        <v>203</v>
      </c>
      <c r="F2002" s="570">
        <v>24</v>
      </c>
      <c r="G2002" s="570">
        <v>64</v>
      </c>
      <c r="H2002" s="570">
        <v>2</v>
      </c>
      <c r="I2002" s="569"/>
      <c r="J2002" s="121"/>
      <c r="K2002" s="121"/>
      <c r="L2002" s="121"/>
      <c r="M2002" s="570"/>
      <c r="N2002" s="569"/>
      <c r="O2002" s="569"/>
      <c r="P2002" s="569"/>
      <c r="Q2002" s="121"/>
      <c r="R2002" s="121" t="s">
        <v>7819</v>
      </c>
      <c r="S2002" s="121" t="s">
        <v>2742</v>
      </c>
      <c r="T2002" s="121" t="s">
        <v>3588</v>
      </c>
      <c r="U2002" s="121">
        <v>0</v>
      </c>
      <c r="V2002" s="121" t="s">
        <v>1017</v>
      </c>
      <c r="W2002" s="121" t="s">
        <v>3589</v>
      </c>
      <c r="X2002" s="121" t="s">
        <v>2410</v>
      </c>
      <c r="Y2002" s="121" t="s">
        <v>2465</v>
      </c>
      <c r="Z2002" s="121" t="s">
        <v>2768</v>
      </c>
      <c r="AA2002" s="121" t="s">
        <v>3092</v>
      </c>
      <c r="AB2002" s="121" t="s">
        <v>5903</v>
      </c>
      <c r="AC2002" s="121" t="s">
        <v>3805</v>
      </c>
      <c r="AD2002" s="121" t="s">
        <v>5904</v>
      </c>
      <c r="AE2002" s="121" t="s">
        <v>5905</v>
      </c>
      <c r="AF2002" s="121"/>
      <c r="AG2002" s="121"/>
      <c r="AH2002" s="121"/>
      <c r="AI2002" s="551"/>
      <c r="AJ2002" s="551"/>
      <c r="AK2002" s="551"/>
      <c r="AL2002" s="551"/>
      <c r="AM2002" s="551"/>
      <c r="AN2002" s="551"/>
      <c r="AO2002" s="551"/>
      <c r="AP2002" s="551"/>
      <c r="AQ2002" s="551"/>
      <c r="AR2002" s="551"/>
      <c r="AS2002" s="551"/>
      <c r="AT2002" s="551"/>
      <c r="AU2002" s="551"/>
      <c r="AV2002" s="551"/>
      <c r="AW2002" s="551"/>
      <c r="AX2002" s="551"/>
    </row>
    <row r="2003">
      <c r="A2003" s="570" t="s">
        <v>1638</v>
      </c>
      <c r="B2003" s="570" t="s">
        <v>7820</v>
      </c>
      <c r="C2003" s="570" t="s">
        <v>1017</v>
      </c>
      <c r="D2003" s="570" t="s">
        <v>6768</v>
      </c>
      <c r="E2003" s="570" t="s">
        <v>203</v>
      </c>
      <c r="F2003" s="570">
        <v>24</v>
      </c>
      <c r="G2003" s="570">
        <v>64</v>
      </c>
      <c r="H2003" s="570">
        <v>2</v>
      </c>
      <c r="I2003" s="569"/>
      <c r="J2003" s="121"/>
      <c r="K2003" s="121"/>
      <c r="L2003" s="121"/>
      <c r="M2003" s="570"/>
      <c r="N2003" s="569"/>
      <c r="O2003" s="569"/>
      <c r="P2003" s="569"/>
      <c r="Q2003" s="121"/>
      <c r="R2003" s="121" t="s">
        <v>7821</v>
      </c>
      <c r="S2003" s="121" t="s">
        <v>2742</v>
      </c>
      <c r="T2003" s="121" t="s">
        <v>3588</v>
      </c>
      <c r="U2003" s="121">
        <v>0</v>
      </c>
      <c r="V2003" s="121" t="s">
        <v>1017</v>
      </c>
      <c r="W2003" s="121" t="s">
        <v>3589</v>
      </c>
      <c r="X2003" s="121" t="s">
        <v>2410</v>
      </c>
      <c r="Y2003" s="121" t="s">
        <v>2465</v>
      </c>
      <c r="Z2003" s="121" t="s">
        <v>2768</v>
      </c>
      <c r="AA2003" s="121" t="s">
        <v>3092</v>
      </c>
      <c r="AB2003" s="121" t="s">
        <v>7715</v>
      </c>
      <c r="AC2003" s="121" t="s">
        <v>3805</v>
      </c>
      <c r="AD2003" s="121" t="s">
        <v>5904</v>
      </c>
      <c r="AE2003" s="121" t="s">
        <v>5905</v>
      </c>
      <c r="AF2003" s="121"/>
      <c r="AG2003" s="121"/>
      <c r="AH2003" s="121"/>
      <c r="AI2003" s="551"/>
      <c r="AJ2003" s="551"/>
      <c r="AK2003" s="551"/>
      <c r="AL2003" s="551"/>
      <c r="AM2003" s="551"/>
      <c r="AN2003" s="551"/>
      <c r="AO2003" s="551"/>
      <c r="AP2003" s="551"/>
      <c r="AQ2003" s="551"/>
      <c r="AR2003" s="551"/>
      <c r="AS2003" s="551"/>
      <c r="AT2003" s="551"/>
      <c r="AU2003" s="551"/>
      <c r="AV2003" s="551"/>
      <c r="AW2003" s="551"/>
      <c r="AX2003" s="551"/>
    </row>
    <row r="2004">
      <c r="A2004" s="570" t="s">
        <v>7822</v>
      </c>
      <c r="B2004" s="570" t="s">
        <v>7032</v>
      </c>
      <c r="C2004" s="570" t="s">
        <v>1017</v>
      </c>
      <c r="D2004" s="570" t="s">
        <v>6768</v>
      </c>
      <c r="E2004" s="570" t="s">
        <v>203</v>
      </c>
      <c r="F2004" s="570">
        <v>16</v>
      </c>
      <c r="G2004" s="570">
        <v>16</v>
      </c>
      <c r="H2004" s="570">
        <v>197</v>
      </c>
      <c r="I2004" s="569"/>
      <c r="J2004" s="121"/>
      <c r="K2004" s="121"/>
      <c r="L2004" s="121"/>
      <c r="M2004" s="570"/>
      <c r="N2004" s="569"/>
      <c r="O2004" s="569"/>
      <c r="P2004" s="569"/>
      <c r="Q2004" s="121"/>
      <c r="R2004" s="121" t="s">
        <v>7033</v>
      </c>
      <c r="S2004" s="121" t="s">
        <v>2742</v>
      </c>
      <c r="T2004" s="121" t="s">
        <v>4915</v>
      </c>
      <c r="U2004" s="121">
        <v>0</v>
      </c>
      <c r="V2004" s="121" t="s">
        <v>3164</v>
      </c>
      <c r="W2004" s="121" t="s">
        <v>3071</v>
      </c>
      <c r="X2004" s="121" t="s">
        <v>2721</v>
      </c>
      <c r="Y2004" s="121" t="s">
        <v>2465</v>
      </c>
      <c r="Z2004" s="121" t="s">
        <v>3155</v>
      </c>
      <c r="AA2004" s="121" t="s">
        <v>3092</v>
      </c>
      <c r="AB2004" s="121" t="s">
        <v>3731</v>
      </c>
      <c r="AC2004" s="121" t="s">
        <v>2103</v>
      </c>
      <c r="AD2004" s="121" t="s">
        <v>2747</v>
      </c>
      <c r="AE2004" s="121" t="s">
        <v>3188</v>
      </c>
      <c r="AF2004" s="121"/>
      <c r="AG2004" s="121"/>
      <c r="AH2004" s="121"/>
      <c r="AI2004" s="551"/>
      <c r="AJ2004" s="551"/>
      <c r="AK2004" s="551"/>
      <c r="AL2004" s="551"/>
      <c r="AM2004" s="551"/>
      <c r="AN2004" s="551"/>
      <c r="AO2004" s="551"/>
      <c r="AP2004" s="551"/>
      <c r="AQ2004" s="551"/>
      <c r="AR2004" s="551"/>
      <c r="AS2004" s="551"/>
      <c r="AT2004" s="551"/>
      <c r="AU2004" s="551"/>
      <c r="AV2004" s="551"/>
      <c r="AW2004" s="551"/>
      <c r="AX2004" s="551"/>
    </row>
    <row r="2005">
      <c r="A2005" s="570" t="s">
        <v>7822</v>
      </c>
      <c r="B2005" s="570" t="s">
        <v>7034</v>
      </c>
      <c r="C2005" s="570" t="s">
        <v>1017</v>
      </c>
      <c r="D2005" s="570" t="s">
        <v>6768</v>
      </c>
      <c r="E2005" s="570" t="s">
        <v>203</v>
      </c>
      <c r="F2005" s="570">
        <v>16</v>
      </c>
      <c r="G2005" s="570">
        <v>16</v>
      </c>
      <c r="H2005" s="570">
        <v>148</v>
      </c>
      <c r="I2005" s="569"/>
      <c r="J2005" s="121"/>
      <c r="K2005" s="121"/>
      <c r="L2005" s="121"/>
      <c r="M2005" s="570"/>
      <c r="N2005" s="569"/>
      <c r="O2005" s="569"/>
      <c r="P2005" s="569"/>
      <c r="Q2005" s="121"/>
      <c r="R2005" s="121" t="s">
        <v>7035</v>
      </c>
      <c r="S2005" s="121" t="s">
        <v>2742</v>
      </c>
      <c r="T2005" s="121" t="s">
        <v>3311</v>
      </c>
      <c r="U2005" s="121">
        <v>0</v>
      </c>
      <c r="V2005" s="121" t="s">
        <v>3164</v>
      </c>
      <c r="W2005" s="121" t="s">
        <v>2969</v>
      </c>
      <c r="X2005" s="121" t="s">
        <v>2721</v>
      </c>
      <c r="Y2005" s="121" t="s">
        <v>2465</v>
      </c>
      <c r="Z2005" s="121" t="s">
        <v>3155</v>
      </c>
      <c r="AA2005" s="121" t="s">
        <v>3092</v>
      </c>
      <c r="AB2005" s="121" t="s">
        <v>3721</v>
      </c>
      <c r="AC2005" s="121" t="s">
        <v>2103</v>
      </c>
      <c r="AD2005" s="121" t="s">
        <v>2747</v>
      </c>
      <c r="AE2005" s="121" t="s">
        <v>3445</v>
      </c>
      <c r="AF2005" s="121"/>
      <c r="AG2005" s="121"/>
      <c r="AH2005" s="121"/>
      <c r="AI2005" s="551"/>
      <c r="AJ2005" s="551"/>
      <c r="AK2005" s="551"/>
      <c r="AL2005" s="551"/>
      <c r="AM2005" s="551"/>
      <c r="AN2005" s="551"/>
      <c r="AO2005" s="551"/>
      <c r="AP2005" s="551"/>
      <c r="AQ2005" s="551"/>
      <c r="AR2005" s="551"/>
      <c r="AS2005" s="551"/>
      <c r="AT2005" s="551"/>
      <c r="AU2005" s="551"/>
      <c r="AV2005" s="551"/>
      <c r="AW2005" s="551"/>
      <c r="AX2005" s="551"/>
    </row>
    <row r="2006">
      <c r="A2006" s="570" t="s">
        <v>7822</v>
      </c>
      <c r="B2006" s="570" t="s">
        <v>7036</v>
      </c>
      <c r="C2006" s="570" t="s">
        <v>1017</v>
      </c>
      <c r="D2006" s="570" t="s">
        <v>6768</v>
      </c>
      <c r="E2006" s="570" t="s">
        <v>203</v>
      </c>
      <c r="F2006" s="570">
        <v>16</v>
      </c>
      <c r="G2006" s="570">
        <v>16</v>
      </c>
      <c r="H2006" s="570">
        <v>148</v>
      </c>
      <c r="I2006" s="569"/>
      <c r="J2006" s="121"/>
      <c r="K2006" s="121"/>
      <c r="L2006" s="121"/>
      <c r="M2006" s="570"/>
      <c r="N2006" s="569"/>
      <c r="O2006" s="569"/>
      <c r="P2006" s="569"/>
      <c r="Q2006" s="121"/>
      <c r="R2006" s="121" t="s">
        <v>7037</v>
      </c>
      <c r="S2006" s="121" t="s">
        <v>2742</v>
      </c>
      <c r="T2006" s="121" t="s">
        <v>3311</v>
      </c>
      <c r="U2006" s="121">
        <v>0</v>
      </c>
      <c r="V2006" s="121" t="s">
        <v>3164</v>
      </c>
      <c r="W2006" s="121" t="s">
        <v>2949</v>
      </c>
      <c r="X2006" s="121" t="s">
        <v>2721</v>
      </c>
      <c r="Y2006" s="121" t="s">
        <v>2465</v>
      </c>
      <c r="Z2006" s="121" t="s">
        <v>2785</v>
      </c>
      <c r="AA2006" s="121" t="s">
        <v>3206</v>
      </c>
      <c r="AB2006" s="121" t="s">
        <v>3489</v>
      </c>
      <c r="AC2006" s="121" t="s">
        <v>2103</v>
      </c>
      <c r="AD2006" s="121" t="s">
        <v>2747</v>
      </c>
      <c r="AE2006" s="121" t="s">
        <v>3490</v>
      </c>
      <c r="AF2006" s="121"/>
      <c r="AG2006" s="121"/>
      <c r="AH2006" s="121"/>
      <c r="AI2006" s="551"/>
      <c r="AJ2006" s="551"/>
      <c r="AK2006" s="551"/>
      <c r="AL2006" s="551"/>
      <c r="AM2006" s="551"/>
      <c r="AN2006" s="551"/>
      <c r="AO2006" s="551"/>
      <c r="AP2006" s="551"/>
      <c r="AQ2006" s="551"/>
      <c r="AR2006" s="551"/>
      <c r="AS2006" s="551"/>
      <c r="AT2006" s="551"/>
      <c r="AU2006" s="551"/>
      <c r="AV2006" s="551"/>
      <c r="AW2006" s="551"/>
      <c r="AX2006" s="551"/>
    </row>
    <row r="2007">
      <c r="A2007" s="570" t="s">
        <v>7822</v>
      </c>
      <c r="B2007" s="570" t="s">
        <v>7038</v>
      </c>
      <c r="C2007" s="570" t="s">
        <v>1017</v>
      </c>
      <c r="D2007" s="570" t="s">
        <v>6768</v>
      </c>
      <c r="E2007" s="570" t="s">
        <v>203</v>
      </c>
      <c r="F2007" s="570">
        <v>16</v>
      </c>
      <c r="G2007" s="570">
        <v>32</v>
      </c>
      <c r="H2007" s="570">
        <v>197</v>
      </c>
      <c r="I2007" s="569"/>
      <c r="J2007" s="121"/>
      <c r="K2007" s="121"/>
      <c r="L2007" s="121"/>
      <c r="M2007" s="570"/>
      <c r="N2007" s="569"/>
      <c r="O2007" s="569"/>
      <c r="P2007" s="569"/>
      <c r="Q2007" s="121"/>
      <c r="R2007" s="121" t="s">
        <v>7038</v>
      </c>
      <c r="S2007" s="121" t="s">
        <v>2742</v>
      </c>
      <c r="T2007" s="121" t="s">
        <v>4915</v>
      </c>
      <c r="U2007" s="121">
        <v>0</v>
      </c>
      <c r="V2007" s="121" t="s">
        <v>3164</v>
      </c>
      <c r="W2007" s="121" t="s">
        <v>2767</v>
      </c>
      <c r="X2007" s="121" t="s">
        <v>2721</v>
      </c>
      <c r="Y2007" s="121" t="s">
        <v>2465</v>
      </c>
      <c r="Z2007" s="121" t="s">
        <v>2744</v>
      </c>
      <c r="AA2007" s="121" t="s">
        <v>2745</v>
      </c>
      <c r="AB2007" s="121" t="s">
        <v>6110</v>
      </c>
      <c r="AC2007" s="121" t="s">
        <v>2103</v>
      </c>
      <c r="AD2007" s="121" t="s">
        <v>2747</v>
      </c>
      <c r="AE2007" s="121" t="s">
        <v>3440</v>
      </c>
      <c r="AF2007" s="121"/>
      <c r="AG2007" s="121"/>
      <c r="AH2007" s="121"/>
      <c r="AI2007" s="551"/>
      <c r="AJ2007" s="551"/>
      <c r="AK2007" s="551"/>
      <c r="AL2007" s="551"/>
      <c r="AM2007" s="551"/>
      <c r="AN2007" s="551"/>
      <c r="AO2007" s="551"/>
      <c r="AP2007" s="551"/>
      <c r="AQ2007" s="551"/>
      <c r="AR2007" s="551"/>
      <c r="AS2007" s="551"/>
      <c r="AT2007" s="551"/>
      <c r="AU2007" s="551"/>
      <c r="AV2007" s="551"/>
      <c r="AW2007" s="551"/>
      <c r="AX2007" s="551"/>
    </row>
    <row r="2008">
      <c r="A2008" s="570" t="s">
        <v>7822</v>
      </c>
      <c r="B2008" s="570" t="s">
        <v>7039</v>
      </c>
      <c r="C2008" s="570" t="s">
        <v>1017</v>
      </c>
      <c r="D2008" s="570" t="s">
        <v>6768</v>
      </c>
      <c r="E2008" s="570" t="s">
        <v>203</v>
      </c>
      <c r="F2008" s="570">
        <v>16</v>
      </c>
      <c r="G2008" s="570">
        <v>32</v>
      </c>
      <c r="H2008" s="570">
        <v>197</v>
      </c>
      <c r="I2008" s="569"/>
      <c r="J2008" s="121"/>
      <c r="K2008" s="121"/>
      <c r="L2008" s="121"/>
      <c r="M2008" s="570"/>
      <c r="N2008" s="569"/>
      <c r="O2008" s="569"/>
      <c r="P2008" s="569"/>
      <c r="Q2008" s="121"/>
      <c r="R2008" s="121" t="s">
        <v>7039</v>
      </c>
      <c r="S2008" s="121" t="s">
        <v>2742</v>
      </c>
      <c r="T2008" s="121" t="s">
        <v>4915</v>
      </c>
      <c r="U2008" s="121">
        <v>0</v>
      </c>
      <c r="V2008" s="121" t="s">
        <v>2720</v>
      </c>
      <c r="W2008" s="121" t="s">
        <v>2949</v>
      </c>
      <c r="X2008" s="121" t="s">
        <v>2721</v>
      </c>
      <c r="Y2008" s="121" t="s">
        <v>2465</v>
      </c>
      <c r="Z2008" s="121" t="s">
        <v>2785</v>
      </c>
      <c r="AA2008" s="121" t="s">
        <v>3206</v>
      </c>
      <c r="AB2008" s="121" t="s">
        <v>3489</v>
      </c>
      <c r="AC2008" s="121" t="s">
        <v>2103</v>
      </c>
      <c r="AD2008" s="121" t="s">
        <v>2747</v>
      </c>
      <c r="AE2008" s="121" t="s">
        <v>3490</v>
      </c>
      <c r="AF2008" s="121"/>
      <c r="AG2008" s="121"/>
      <c r="AH2008" s="121"/>
      <c r="AI2008" s="551"/>
      <c r="AJ2008" s="551"/>
      <c r="AK2008" s="551"/>
      <c r="AL2008" s="551"/>
      <c r="AM2008" s="551"/>
      <c r="AN2008" s="551"/>
      <c r="AO2008" s="551"/>
      <c r="AP2008" s="551"/>
      <c r="AQ2008" s="551"/>
      <c r="AR2008" s="551"/>
      <c r="AS2008" s="551"/>
      <c r="AT2008" s="551"/>
      <c r="AU2008" s="551"/>
      <c r="AV2008" s="551"/>
      <c r="AW2008" s="551"/>
      <c r="AX2008" s="551"/>
    </row>
    <row r="2009">
      <c r="A2009" s="570" t="s">
        <v>7822</v>
      </c>
      <c r="B2009" s="570" t="s">
        <v>7040</v>
      </c>
      <c r="C2009" s="570" t="s">
        <v>1017</v>
      </c>
      <c r="D2009" s="570" t="s">
        <v>6768</v>
      </c>
      <c r="E2009" s="570" t="s">
        <v>203</v>
      </c>
      <c r="F2009" s="570">
        <v>16</v>
      </c>
      <c r="G2009" s="570">
        <v>32</v>
      </c>
      <c r="H2009" s="570">
        <v>197</v>
      </c>
      <c r="I2009" s="569"/>
      <c r="J2009" s="121"/>
      <c r="K2009" s="121"/>
      <c r="L2009" s="121"/>
      <c r="M2009" s="570"/>
      <c r="N2009" s="569"/>
      <c r="O2009" s="569"/>
      <c r="P2009" s="569"/>
      <c r="Q2009" s="121"/>
      <c r="R2009" s="121" t="s">
        <v>7040</v>
      </c>
      <c r="S2009" s="121" t="s">
        <v>2742</v>
      </c>
      <c r="T2009" s="121" t="s">
        <v>4915</v>
      </c>
      <c r="U2009" s="121">
        <v>0</v>
      </c>
      <c r="V2009" s="121" t="s">
        <v>2720</v>
      </c>
      <c r="W2009" s="121" t="s">
        <v>3071</v>
      </c>
      <c r="X2009" s="121" t="s">
        <v>2721</v>
      </c>
      <c r="Y2009" s="121" t="s">
        <v>2465</v>
      </c>
      <c r="Z2009" s="121" t="s">
        <v>3155</v>
      </c>
      <c r="AA2009" s="121" t="s">
        <v>3092</v>
      </c>
      <c r="AB2009" s="121" t="s">
        <v>3215</v>
      </c>
      <c r="AC2009" s="121" t="s">
        <v>2103</v>
      </c>
      <c r="AD2009" s="121" t="s">
        <v>2747</v>
      </c>
      <c r="AE2009" s="121" t="s">
        <v>3188</v>
      </c>
      <c r="AF2009" s="121"/>
      <c r="AG2009" s="121"/>
      <c r="AH2009" s="121"/>
      <c r="AI2009" s="551"/>
      <c r="AJ2009" s="551"/>
      <c r="AK2009" s="551"/>
      <c r="AL2009" s="551"/>
      <c r="AM2009" s="551"/>
      <c r="AN2009" s="551"/>
      <c r="AO2009" s="551"/>
      <c r="AP2009" s="551"/>
      <c r="AQ2009" s="551"/>
      <c r="AR2009" s="551"/>
      <c r="AS2009" s="551"/>
      <c r="AT2009" s="551"/>
      <c r="AU2009" s="551"/>
      <c r="AV2009" s="551"/>
      <c r="AW2009" s="551"/>
      <c r="AX2009" s="551"/>
    </row>
    <row r="2010">
      <c r="A2010" s="570" t="s">
        <v>7822</v>
      </c>
      <c r="B2010" s="570" t="s">
        <v>7041</v>
      </c>
      <c r="C2010" s="570" t="s">
        <v>1017</v>
      </c>
      <c r="D2010" s="570" t="s">
        <v>6768</v>
      </c>
      <c r="E2010" s="570" t="s">
        <v>203</v>
      </c>
      <c r="F2010" s="570">
        <v>16</v>
      </c>
      <c r="G2010" s="570">
        <v>16</v>
      </c>
      <c r="H2010" s="570">
        <v>195</v>
      </c>
      <c r="I2010" s="569"/>
      <c r="J2010" s="121"/>
      <c r="K2010" s="121"/>
      <c r="L2010" s="121"/>
      <c r="M2010" s="570"/>
      <c r="N2010" s="569"/>
      <c r="O2010" s="569"/>
      <c r="P2010" s="569"/>
      <c r="Q2010" s="121"/>
      <c r="R2010" s="121" t="s">
        <v>7042</v>
      </c>
      <c r="S2010" s="121" t="s">
        <v>2716</v>
      </c>
      <c r="T2010" s="121" t="s">
        <v>3163</v>
      </c>
      <c r="U2010" s="121">
        <v>0</v>
      </c>
      <c r="V2010" s="121" t="s">
        <v>2206</v>
      </c>
      <c r="W2010" s="121" t="s">
        <v>2278</v>
      </c>
      <c r="X2010" s="121" t="s">
        <v>2721</v>
      </c>
      <c r="Y2010" s="121" t="s">
        <v>2465</v>
      </c>
      <c r="Z2010" s="121" t="s">
        <v>3155</v>
      </c>
      <c r="AA2010" s="121" t="s">
        <v>3156</v>
      </c>
      <c r="AB2010" s="121" t="s">
        <v>7043</v>
      </c>
      <c r="AC2010" s="121" t="s">
        <v>3158</v>
      </c>
      <c r="AD2010" s="121" t="s">
        <v>3880</v>
      </c>
      <c r="AE2010" s="121" t="s">
        <v>7044</v>
      </c>
      <c r="AF2010" s="121"/>
      <c r="AG2010" s="121"/>
      <c r="AH2010" s="121"/>
      <c r="AI2010" s="551"/>
      <c r="AJ2010" s="551"/>
      <c r="AK2010" s="551"/>
      <c r="AL2010" s="551"/>
      <c r="AM2010" s="551"/>
      <c r="AN2010" s="551"/>
      <c r="AO2010" s="551"/>
      <c r="AP2010" s="551"/>
      <c r="AQ2010" s="551"/>
      <c r="AR2010" s="551"/>
      <c r="AS2010" s="551"/>
      <c r="AT2010" s="551"/>
      <c r="AU2010" s="551"/>
      <c r="AV2010" s="551"/>
      <c r="AW2010" s="551"/>
      <c r="AX2010" s="551"/>
    </row>
    <row r="2011">
      <c r="A2011" s="570" t="s">
        <v>7822</v>
      </c>
      <c r="B2011" s="570" t="s">
        <v>7045</v>
      </c>
      <c r="C2011" s="570" t="s">
        <v>1017</v>
      </c>
      <c r="D2011" s="570" t="s">
        <v>6768</v>
      </c>
      <c r="E2011" s="570" t="s">
        <v>203</v>
      </c>
      <c r="F2011" s="570">
        <v>16</v>
      </c>
      <c r="G2011" s="570">
        <v>16</v>
      </c>
      <c r="H2011" s="570">
        <v>255</v>
      </c>
      <c r="I2011" s="569"/>
      <c r="J2011" s="121"/>
      <c r="K2011" s="121"/>
      <c r="L2011" s="121"/>
      <c r="M2011" s="570"/>
      <c r="N2011" s="569"/>
      <c r="O2011" s="569"/>
      <c r="P2011" s="569"/>
      <c r="Q2011" s="121"/>
      <c r="R2011" s="121" t="s">
        <v>7046</v>
      </c>
      <c r="S2011" s="121" t="s">
        <v>2716</v>
      </c>
      <c r="T2011" s="121" t="s">
        <v>7047</v>
      </c>
      <c r="U2011" s="121">
        <v>0</v>
      </c>
      <c r="V2011" s="121" t="s">
        <v>2206</v>
      </c>
      <c r="W2011" s="121" t="s">
        <v>2278</v>
      </c>
      <c r="X2011" s="121" t="s">
        <v>2721</v>
      </c>
      <c r="Y2011" s="121" t="s">
        <v>2465</v>
      </c>
      <c r="Z2011" s="121" t="s">
        <v>3155</v>
      </c>
      <c r="AA2011" s="121" t="s">
        <v>3156</v>
      </c>
      <c r="AB2011" s="121" t="s">
        <v>7048</v>
      </c>
      <c r="AC2011" s="121" t="s">
        <v>3158</v>
      </c>
      <c r="AD2011" s="121" t="s">
        <v>3880</v>
      </c>
      <c r="AE2011" s="121" t="s">
        <v>7049</v>
      </c>
      <c r="AF2011" s="121"/>
      <c r="AG2011" s="121"/>
      <c r="AH2011" s="121"/>
      <c r="AI2011" s="551"/>
      <c r="AJ2011" s="551"/>
      <c r="AK2011" s="551"/>
      <c r="AL2011" s="551"/>
      <c r="AM2011" s="551"/>
      <c r="AN2011" s="551"/>
      <c r="AO2011" s="551"/>
      <c r="AP2011" s="551"/>
      <c r="AQ2011" s="551"/>
      <c r="AR2011" s="551"/>
      <c r="AS2011" s="551"/>
      <c r="AT2011" s="551"/>
      <c r="AU2011" s="551"/>
      <c r="AV2011" s="551"/>
      <c r="AW2011" s="551"/>
      <c r="AX2011" s="551"/>
    </row>
    <row r="2012">
      <c r="A2012" s="570" t="s">
        <v>7822</v>
      </c>
      <c r="B2012" s="570" t="s">
        <v>7050</v>
      </c>
      <c r="C2012" s="570" t="s">
        <v>1017</v>
      </c>
      <c r="D2012" s="570" t="s">
        <v>6768</v>
      </c>
      <c r="E2012" s="570" t="s">
        <v>203</v>
      </c>
      <c r="F2012" s="570">
        <v>16</v>
      </c>
      <c r="G2012" s="570">
        <v>16</v>
      </c>
      <c r="H2012" s="570">
        <v>247</v>
      </c>
      <c r="I2012" s="569"/>
      <c r="J2012" s="121"/>
      <c r="K2012" s="121"/>
      <c r="L2012" s="121"/>
      <c r="M2012" s="570"/>
      <c r="N2012" s="569"/>
      <c r="O2012" s="569"/>
      <c r="P2012" s="569"/>
      <c r="Q2012" s="121"/>
      <c r="R2012" s="121" t="s">
        <v>7051</v>
      </c>
      <c r="S2012" s="121" t="s">
        <v>2716</v>
      </c>
      <c r="T2012" s="121" t="s">
        <v>7047</v>
      </c>
      <c r="U2012" s="121">
        <v>0</v>
      </c>
      <c r="V2012" s="121" t="s">
        <v>2206</v>
      </c>
      <c r="W2012" s="121" t="s">
        <v>2278</v>
      </c>
      <c r="X2012" s="121" t="s">
        <v>2721</v>
      </c>
      <c r="Y2012" s="121" t="s">
        <v>2465</v>
      </c>
      <c r="Z2012" s="121" t="s">
        <v>3155</v>
      </c>
      <c r="AA2012" s="121" t="s">
        <v>3156</v>
      </c>
      <c r="AB2012" s="121" t="s">
        <v>7052</v>
      </c>
      <c r="AC2012" s="121" t="s">
        <v>3158</v>
      </c>
      <c r="AD2012" s="121" t="s">
        <v>3880</v>
      </c>
      <c r="AE2012" s="121" t="s">
        <v>7049</v>
      </c>
      <c r="AF2012" s="121"/>
      <c r="AG2012" s="121"/>
      <c r="AH2012" s="121"/>
      <c r="AI2012" s="551"/>
      <c r="AJ2012" s="551"/>
      <c r="AK2012" s="551"/>
      <c r="AL2012" s="551"/>
      <c r="AM2012" s="551"/>
      <c r="AN2012" s="551"/>
      <c r="AO2012" s="551"/>
      <c r="AP2012" s="551"/>
      <c r="AQ2012" s="551"/>
      <c r="AR2012" s="551"/>
      <c r="AS2012" s="551"/>
      <c r="AT2012" s="551"/>
      <c r="AU2012" s="551"/>
      <c r="AV2012" s="551"/>
      <c r="AW2012" s="551"/>
      <c r="AX2012" s="551"/>
    </row>
    <row r="2013">
      <c r="A2013" s="570" t="s">
        <v>7822</v>
      </c>
      <c r="B2013" s="570" t="s">
        <v>7053</v>
      </c>
      <c r="C2013" s="570" t="s">
        <v>1017</v>
      </c>
      <c r="D2013" s="570" t="s">
        <v>6768</v>
      </c>
      <c r="E2013" s="570" t="s">
        <v>203</v>
      </c>
      <c r="F2013" s="570">
        <v>16</v>
      </c>
      <c r="G2013" s="570">
        <v>32</v>
      </c>
      <c r="H2013" s="570">
        <v>1258</v>
      </c>
      <c r="I2013" s="569"/>
      <c r="J2013" s="121"/>
      <c r="K2013" s="121"/>
      <c r="L2013" s="121"/>
      <c r="M2013" s="570"/>
      <c r="N2013" s="569"/>
      <c r="O2013" s="569"/>
      <c r="P2013" s="569"/>
      <c r="Q2013" s="121"/>
      <c r="R2013" s="121" t="s">
        <v>7054</v>
      </c>
      <c r="S2013" s="121" t="s">
        <v>2742</v>
      </c>
      <c r="T2013" s="121" t="s">
        <v>3163</v>
      </c>
      <c r="U2013" s="121">
        <v>0</v>
      </c>
      <c r="V2013" s="121" t="s">
        <v>6791</v>
      </c>
      <c r="W2013" s="121" t="s">
        <v>2950</v>
      </c>
      <c r="X2013" s="121" t="s">
        <v>3193</v>
      </c>
      <c r="Y2013" s="121" t="s">
        <v>2465</v>
      </c>
      <c r="Z2013" s="121" t="s">
        <v>2744</v>
      </c>
      <c r="AA2013" s="121" t="s">
        <v>2751</v>
      </c>
      <c r="AB2013" s="121" t="s">
        <v>7055</v>
      </c>
      <c r="AC2013" s="121" t="s">
        <v>2103</v>
      </c>
      <c r="AD2013" s="121" t="s">
        <v>2747</v>
      </c>
      <c r="AE2013" s="121" t="s">
        <v>2753</v>
      </c>
      <c r="AF2013" s="121"/>
      <c r="AG2013" s="121"/>
      <c r="AH2013" s="121"/>
      <c r="AI2013" s="551"/>
      <c r="AJ2013" s="551"/>
      <c r="AK2013" s="551"/>
      <c r="AL2013" s="551"/>
      <c r="AM2013" s="551"/>
      <c r="AN2013" s="551"/>
      <c r="AO2013" s="551"/>
      <c r="AP2013" s="551"/>
      <c r="AQ2013" s="551"/>
      <c r="AR2013" s="551"/>
      <c r="AS2013" s="551"/>
      <c r="AT2013" s="551"/>
      <c r="AU2013" s="551"/>
      <c r="AV2013" s="551"/>
      <c r="AW2013" s="551"/>
      <c r="AX2013" s="551"/>
    </row>
    <row r="2014">
      <c r="A2014" s="570" t="s">
        <v>7822</v>
      </c>
      <c r="B2014" s="570" t="s">
        <v>7056</v>
      </c>
      <c r="C2014" s="570" t="s">
        <v>1017</v>
      </c>
      <c r="D2014" s="570" t="s">
        <v>6768</v>
      </c>
      <c r="E2014" s="570" t="s">
        <v>203</v>
      </c>
      <c r="F2014" s="570">
        <v>16</v>
      </c>
      <c r="G2014" s="570">
        <v>32</v>
      </c>
      <c r="H2014" s="570">
        <v>1258</v>
      </c>
      <c r="I2014" s="569"/>
      <c r="J2014" s="121"/>
      <c r="K2014" s="121"/>
      <c r="L2014" s="121"/>
      <c r="M2014" s="570"/>
      <c r="N2014" s="569"/>
      <c r="O2014" s="569"/>
      <c r="P2014" s="569"/>
      <c r="Q2014" s="121"/>
      <c r="R2014" s="121" t="s">
        <v>7057</v>
      </c>
      <c r="S2014" s="121" t="s">
        <v>2742</v>
      </c>
      <c r="T2014" s="121" t="s">
        <v>3163</v>
      </c>
      <c r="U2014" s="121">
        <v>0</v>
      </c>
      <c r="V2014" s="121" t="s">
        <v>2206</v>
      </c>
      <c r="W2014" s="121" t="s">
        <v>2969</v>
      </c>
      <c r="X2014" s="121" t="s">
        <v>3193</v>
      </c>
      <c r="Y2014" s="121" t="s">
        <v>2465</v>
      </c>
      <c r="Z2014" s="121" t="s">
        <v>2744</v>
      </c>
      <c r="AA2014" s="121" t="s">
        <v>2745</v>
      </c>
      <c r="AB2014" s="121" t="s">
        <v>7058</v>
      </c>
      <c r="AC2014" s="121" t="s">
        <v>2103</v>
      </c>
      <c r="AD2014" s="121" t="s">
        <v>2747</v>
      </c>
      <c r="AE2014" s="121" t="s">
        <v>2757</v>
      </c>
      <c r="AF2014" s="121"/>
      <c r="AG2014" s="121"/>
      <c r="AH2014" s="121"/>
      <c r="AI2014" s="551"/>
      <c r="AJ2014" s="551"/>
      <c r="AK2014" s="551"/>
      <c r="AL2014" s="551"/>
      <c r="AM2014" s="551"/>
      <c r="AN2014" s="551"/>
      <c r="AO2014" s="551"/>
      <c r="AP2014" s="551"/>
      <c r="AQ2014" s="551"/>
      <c r="AR2014" s="551"/>
      <c r="AS2014" s="551"/>
      <c r="AT2014" s="551"/>
      <c r="AU2014" s="551"/>
      <c r="AV2014" s="551"/>
      <c r="AW2014" s="551"/>
      <c r="AX2014" s="551"/>
    </row>
    <row r="2015">
      <c r="A2015" s="570" t="s">
        <v>7823</v>
      </c>
      <c r="B2015" s="570" t="s">
        <v>7824</v>
      </c>
      <c r="C2015" s="570" t="s">
        <v>6749</v>
      </c>
      <c r="D2015" s="570" t="s">
        <v>6747</v>
      </c>
      <c r="E2015" s="570" t="s">
        <v>242</v>
      </c>
      <c r="F2015" s="570">
        <v>8</v>
      </c>
      <c r="G2015" s="570">
        <v>8</v>
      </c>
      <c r="H2015" s="570">
        <v>300</v>
      </c>
      <c r="I2015" s="569"/>
      <c r="J2015" s="121"/>
      <c r="K2015" s="121"/>
      <c r="L2015" s="121"/>
      <c r="M2015" s="570"/>
      <c r="N2015" s="569"/>
      <c r="O2015" s="569"/>
      <c r="P2015" s="569"/>
      <c r="Q2015" s="121"/>
      <c r="R2015" s="121" t="s">
        <v>7825</v>
      </c>
      <c r="S2015" s="121" t="s">
        <v>2742</v>
      </c>
      <c r="T2015" s="121" t="s">
        <v>3251</v>
      </c>
      <c r="U2015" s="121">
        <v>0</v>
      </c>
      <c r="V2015" s="121" t="s">
        <v>7826</v>
      </c>
      <c r="W2015" s="121" t="s">
        <v>2969</v>
      </c>
      <c r="X2015" s="121" t="s">
        <v>2410</v>
      </c>
      <c r="Y2015" s="121" t="s">
        <v>2465</v>
      </c>
      <c r="Z2015" s="121" t="s">
        <v>2744</v>
      </c>
      <c r="AA2015" s="121" t="s">
        <v>2751</v>
      </c>
      <c r="AB2015" s="121" t="s">
        <v>7827</v>
      </c>
      <c r="AC2015" s="121" t="s">
        <v>2103</v>
      </c>
      <c r="AD2015" s="121" t="s">
        <v>2747</v>
      </c>
      <c r="AE2015" s="121" t="s">
        <v>3182</v>
      </c>
      <c r="AF2015" s="121"/>
      <c r="AG2015" s="121"/>
      <c r="AH2015" s="121"/>
      <c r="AI2015" s="551"/>
      <c r="AJ2015" s="551"/>
      <c r="AK2015" s="551"/>
      <c r="AL2015" s="551"/>
      <c r="AM2015" s="551"/>
      <c r="AN2015" s="551"/>
      <c r="AO2015" s="551"/>
      <c r="AP2015" s="551"/>
      <c r="AQ2015" s="551"/>
      <c r="AR2015" s="551"/>
      <c r="AS2015" s="551"/>
      <c r="AT2015" s="551"/>
      <c r="AU2015" s="551"/>
      <c r="AV2015" s="551"/>
      <c r="AW2015" s="551"/>
      <c r="AX2015" s="551"/>
    </row>
    <row r="2016">
      <c r="A2016" s="570" t="s">
        <v>7823</v>
      </c>
      <c r="B2016" s="570" t="s">
        <v>7828</v>
      </c>
      <c r="C2016" s="570" t="s">
        <v>6749</v>
      </c>
      <c r="D2016" s="570" t="s">
        <v>6747</v>
      </c>
      <c r="E2016" s="570" t="s">
        <v>242</v>
      </c>
      <c r="F2016" s="570">
        <v>8</v>
      </c>
      <c r="G2016" s="570">
        <v>8</v>
      </c>
      <c r="H2016" s="570">
        <v>300</v>
      </c>
      <c r="I2016" s="569"/>
      <c r="J2016" s="121"/>
      <c r="K2016" s="121"/>
      <c r="L2016" s="121"/>
      <c r="M2016" s="570"/>
      <c r="N2016" s="569"/>
      <c r="O2016" s="569"/>
      <c r="P2016" s="569"/>
      <c r="Q2016" s="121"/>
      <c r="R2016" s="121" t="s">
        <v>7829</v>
      </c>
      <c r="S2016" s="121" t="s">
        <v>2742</v>
      </c>
      <c r="T2016" s="121" t="s">
        <v>3251</v>
      </c>
      <c r="U2016" s="121">
        <v>0</v>
      </c>
      <c r="V2016" s="121" t="s">
        <v>7826</v>
      </c>
      <c r="W2016" s="121" t="s">
        <v>2969</v>
      </c>
      <c r="X2016" s="121" t="s">
        <v>2410</v>
      </c>
      <c r="Y2016" s="121" t="s">
        <v>2465</v>
      </c>
      <c r="Z2016" s="121" t="s">
        <v>2744</v>
      </c>
      <c r="AA2016" s="121" t="s">
        <v>2751</v>
      </c>
      <c r="AB2016" s="121" t="s">
        <v>7830</v>
      </c>
      <c r="AC2016" s="121" t="s">
        <v>2103</v>
      </c>
      <c r="AD2016" s="121" t="s">
        <v>2747</v>
      </c>
      <c r="AE2016" s="121" t="s">
        <v>5239</v>
      </c>
      <c r="AF2016" s="121"/>
      <c r="AG2016" s="121"/>
      <c r="AH2016" s="121"/>
      <c r="AI2016" s="551"/>
      <c r="AJ2016" s="551"/>
      <c r="AK2016" s="551"/>
      <c r="AL2016" s="551"/>
      <c r="AM2016" s="551"/>
      <c r="AN2016" s="551"/>
      <c r="AO2016" s="551"/>
      <c r="AP2016" s="551"/>
      <c r="AQ2016" s="551"/>
      <c r="AR2016" s="551"/>
      <c r="AS2016" s="551"/>
      <c r="AT2016" s="551"/>
      <c r="AU2016" s="551"/>
      <c r="AV2016" s="551"/>
      <c r="AW2016" s="551"/>
      <c r="AX2016" s="551"/>
    </row>
    <row r="2017">
      <c r="A2017" s="570" t="s">
        <v>7823</v>
      </c>
      <c r="B2017" s="570" t="s">
        <v>7831</v>
      </c>
      <c r="C2017" s="570" t="s">
        <v>6749</v>
      </c>
      <c r="D2017" s="570" t="s">
        <v>6747</v>
      </c>
      <c r="E2017" s="570" t="s">
        <v>242</v>
      </c>
      <c r="F2017" s="570">
        <v>8</v>
      </c>
      <c r="G2017" s="570">
        <v>8</v>
      </c>
      <c r="H2017" s="570">
        <v>300</v>
      </c>
      <c r="I2017" s="569"/>
      <c r="J2017" s="121"/>
      <c r="K2017" s="121"/>
      <c r="L2017" s="121"/>
      <c r="M2017" s="570"/>
      <c r="N2017" s="569"/>
      <c r="O2017" s="569"/>
      <c r="P2017" s="569"/>
      <c r="Q2017" s="121"/>
      <c r="R2017" s="121" t="s">
        <v>7832</v>
      </c>
      <c r="S2017" s="121" t="s">
        <v>2742</v>
      </c>
      <c r="T2017" s="121" t="s">
        <v>3251</v>
      </c>
      <c r="U2017" s="121">
        <v>0</v>
      </c>
      <c r="V2017" s="121" t="s">
        <v>7826</v>
      </c>
      <c r="W2017" s="121" t="s">
        <v>2969</v>
      </c>
      <c r="X2017" s="121" t="s">
        <v>2410</v>
      </c>
      <c r="Y2017" s="121" t="s">
        <v>2465</v>
      </c>
      <c r="Z2017" s="121" t="s">
        <v>2744</v>
      </c>
      <c r="AA2017" s="121" t="s">
        <v>2751</v>
      </c>
      <c r="AB2017" s="121" t="s">
        <v>7833</v>
      </c>
      <c r="AC2017" s="121" t="s">
        <v>2103</v>
      </c>
      <c r="AD2017" s="121" t="s">
        <v>2747</v>
      </c>
      <c r="AE2017" s="121" t="s">
        <v>5239</v>
      </c>
      <c r="AF2017" s="121"/>
      <c r="AG2017" s="121"/>
      <c r="AH2017" s="121"/>
      <c r="AI2017" s="551"/>
      <c r="AJ2017" s="551"/>
      <c r="AK2017" s="551"/>
      <c r="AL2017" s="551"/>
      <c r="AM2017" s="551"/>
      <c r="AN2017" s="551"/>
      <c r="AO2017" s="551"/>
      <c r="AP2017" s="551"/>
      <c r="AQ2017" s="551"/>
      <c r="AR2017" s="551"/>
      <c r="AS2017" s="551"/>
      <c r="AT2017" s="551"/>
      <c r="AU2017" s="551"/>
      <c r="AV2017" s="551"/>
      <c r="AW2017" s="551"/>
      <c r="AX2017" s="551"/>
    </row>
    <row r="2018">
      <c r="A2018" s="570" t="s">
        <v>7823</v>
      </c>
      <c r="B2018" s="570" t="s">
        <v>7834</v>
      </c>
      <c r="C2018" s="570" t="s">
        <v>6749</v>
      </c>
      <c r="D2018" s="570" t="s">
        <v>6747</v>
      </c>
      <c r="E2018" s="570" t="s">
        <v>242</v>
      </c>
      <c r="F2018" s="570">
        <v>8</v>
      </c>
      <c r="G2018" s="570">
        <v>16</v>
      </c>
      <c r="H2018" s="570">
        <v>300</v>
      </c>
      <c r="I2018" s="569"/>
      <c r="J2018" s="121"/>
      <c r="K2018" s="121"/>
      <c r="L2018" s="121"/>
      <c r="M2018" s="570"/>
      <c r="N2018" s="569"/>
      <c r="O2018" s="569"/>
      <c r="P2018" s="569"/>
      <c r="Q2018" s="121"/>
      <c r="R2018" s="121" t="s">
        <v>7835</v>
      </c>
      <c r="S2018" s="121" t="s">
        <v>2742</v>
      </c>
      <c r="T2018" s="121" t="s">
        <v>3251</v>
      </c>
      <c r="U2018" s="121">
        <v>0</v>
      </c>
      <c r="V2018" s="121" t="s">
        <v>7826</v>
      </c>
      <c r="W2018" s="121" t="s">
        <v>2969</v>
      </c>
      <c r="X2018" s="121" t="s">
        <v>2410</v>
      </c>
      <c r="Y2018" s="121" t="s">
        <v>2465</v>
      </c>
      <c r="Z2018" s="121" t="s">
        <v>2744</v>
      </c>
      <c r="AA2018" s="121" t="s">
        <v>2751</v>
      </c>
      <c r="AB2018" s="121" t="s">
        <v>7836</v>
      </c>
      <c r="AC2018" s="121" t="s">
        <v>2103</v>
      </c>
      <c r="AD2018" s="121" t="s">
        <v>2747</v>
      </c>
      <c r="AE2018" s="121" t="s">
        <v>3068</v>
      </c>
      <c r="AF2018" s="121"/>
      <c r="AG2018" s="121"/>
      <c r="AH2018" s="121"/>
      <c r="AI2018" s="551"/>
      <c r="AJ2018" s="551"/>
      <c r="AK2018" s="551"/>
      <c r="AL2018" s="551"/>
      <c r="AM2018" s="551"/>
      <c r="AN2018" s="551"/>
      <c r="AO2018" s="551"/>
      <c r="AP2018" s="551"/>
      <c r="AQ2018" s="551"/>
      <c r="AR2018" s="551"/>
      <c r="AS2018" s="551"/>
      <c r="AT2018" s="551"/>
      <c r="AU2018" s="551"/>
      <c r="AV2018" s="551"/>
      <c r="AW2018" s="551"/>
      <c r="AX2018" s="551"/>
    </row>
    <row r="2019">
      <c r="A2019" s="570" t="s">
        <v>7823</v>
      </c>
      <c r="B2019" s="570" t="s">
        <v>7837</v>
      </c>
      <c r="C2019" s="570" t="s">
        <v>6749</v>
      </c>
      <c r="D2019" s="570" t="s">
        <v>6747</v>
      </c>
      <c r="E2019" s="570" t="s">
        <v>242</v>
      </c>
      <c r="F2019" s="570">
        <v>8</v>
      </c>
      <c r="G2019" s="570">
        <v>16</v>
      </c>
      <c r="H2019" s="570">
        <v>300</v>
      </c>
      <c r="I2019" s="569"/>
      <c r="J2019" s="121"/>
      <c r="K2019" s="121"/>
      <c r="L2019" s="121"/>
      <c r="M2019" s="570"/>
      <c r="N2019" s="569"/>
      <c r="O2019" s="569"/>
      <c r="P2019" s="569"/>
      <c r="Q2019" s="121"/>
      <c r="R2019" s="121" t="s">
        <v>7838</v>
      </c>
      <c r="S2019" s="121" t="s">
        <v>2742</v>
      </c>
      <c r="T2019" s="121" t="s">
        <v>3251</v>
      </c>
      <c r="U2019" s="121">
        <v>0</v>
      </c>
      <c r="V2019" s="121" t="s">
        <v>7826</v>
      </c>
      <c r="W2019" s="121" t="s">
        <v>2969</v>
      </c>
      <c r="X2019" s="121" t="s">
        <v>2410</v>
      </c>
      <c r="Y2019" s="121" t="s">
        <v>2465</v>
      </c>
      <c r="Z2019" s="121" t="s">
        <v>2744</v>
      </c>
      <c r="AA2019" s="121" t="s">
        <v>2751</v>
      </c>
      <c r="AB2019" s="121" t="s">
        <v>7839</v>
      </c>
      <c r="AC2019" s="121" t="s">
        <v>2103</v>
      </c>
      <c r="AD2019" s="121" t="s">
        <v>2747</v>
      </c>
      <c r="AE2019" s="121" t="s">
        <v>3339</v>
      </c>
      <c r="AF2019" s="121"/>
      <c r="AG2019" s="121"/>
      <c r="AH2019" s="121"/>
      <c r="AI2019" s="551"/>
      <c r="AJ2019" s="551"/>
      <c r="AK2019" s="551"/>
      <c r="AL2019" s="551"/>
      <c r="AM2019" s="551"/>
      <c r="AN2019" s="551"/>
      <c r="AO2019" s="551"/>
      <c r="AP2019" s="551"/>
      <c r="AQ2019" s="551"/>
      <c r="AR2019" s="551"/>
      <c r="AS2019" s="551"/>
      <c r="AT2019" s="551"/>
      <c r="AU2019" s="551"/>
      <c r="AV2019" s="551"/>
      <c r="AW2019" s="551"/>
      <c r="AX2019" s="551"/>
    </row>
    <row r="2020">
      <c r="A2020" s="570" t="s">
        <v>7823</v>
      </c>
      <c r="B2020" s="570" t="s">
        <v>7840</v>
      </c>
      <c r="C2020" s="570" t="s">
        <v>6749</v>
      </c>
      <c r="D2020" s="570" t="s">
        <v>6747</v>
      </c>
      <c r="E2020" s="570" t="s">
        <v>242</v>
      </c>
      <c r="F2020" s="570">
        <v>8</v>
      </c>
      <c r="G2020" s="570">
        <v>16</v>
      </c>
      <c r="H2020" s="570">
        <v>300</v>
      </c>
      <c r="I2020" s="569"/>
      <c r="J2020" s="121"/>
      <c r="K2020" s="121"/>
      <c r="L2020" s="121"/>
      <c r="M2020" s="570"/>
      <c r="N2020" s="569"/>
      <c r="O2020" s="569"/>
      <c r="P2020" s="569"/>
      <c r="Q2020" s="121"/>
      <c r="R2020" s="121" t="s">
        <v>7841</v>
      </c>
      <c r="S2020" s="121" t="s">
        <v>2742</v>
      </c>
      <c r="T2020" s="121" t="s">
        <v>3251</v>
      </c>
      <c r="U2020" s="121">
        <v>0</v>
      </c>
      <c r="V2020" s="121" t="s">
        <v>7826</v>
      </c>
      <c r="W2020" s="121" t="s">
        <v>2969</v>
      </c>
      <c r="X2020" s="121" t="s">
        <v>2410</v>
      </c>
      <c r="Y2020" s="121" t="s">
        <v>2465</v>
      </c>
      <c r="Z2020" s="121" t="s">
        <v>2744</v>
      </c>
      <c r="AA2020" s="121" t="s">
        <v>2751</v>
      </c>
      <c r="AB2020" s="121" t="s">
        <v>3578</v>
      </c>
      <c r="AC2020" s="121" t="s">
        <v>2103</v>
      </c>
      <c r="AD2020" s="121" t="s">
        <v>2747</v>
      </c>
      <c r="AE2020" s="121" t="s">
        <v>3068</v>
      </c>
      <c r="AF2020" s="121"/>
      <c r="AG2020" s="121"/>
      <c r="AH2020" s="121"/>
      <c r="AI2020" s="551"/>
      <c r="AJ2020" s="551"/>
      <c r="AK2020" s="551"/>
      <c r="AL2020" s="551"/>
      <c r="AM2020" s="551"/>
      <c r="AN2020" s="551"/>
      <c r="AO2020" s="551"/>
      <c r="AP2020" s="551"/>
      <c r="AQ2020" s="551"/>
      <c r="AR2020" s="551"/>
      <c r="AS2020" s="551"/>
      <c r="AT2020" s="551"/>
      <c r="AU2020" s="551"/>
      <c r="AV2020" s="551"/>
      <c r="AW2020" s="551"/>
      <c r="AX2020" s="551"/>
    </row>
    <row r="2021">
      <c r="A2021" s="570" t="s">
        <v>7823</v>
      </c>
      <c r="B2021" s="570" t="s">
        <v>7842</v>
      </c>
      <c r="C2021" s="570" t="s">
        <v>6749</v>
      </c>
      <c r="D2021" s="570" t="s">
        <v>6747</v>
      </c>
      <c r="E2021" s="570" t="s">
        <v>242</v>
      </c>
      <c r="F2021" s="570">
        <v>44</v>
      </c>
      <c r="G2021" s="570">
        <v>48</v>
      </c>
      <c r="H2021" s="570">
        <v>300</v>
      </c>
      <c r="I2021" s="569"/>
      <c r="J2021" s="121"/>
      <c r="K2021" s="121"/>
      <c r="L2021" s="121"/>
      <c r="M2021" s="570"/>
      <c r="N2021" s="569"/>
      <c r="O2021" s="569"/>
      <c r="P2021" s="569"/>
      <c r="Q2021" s="121"/>
      <c r="R2021" s="121" t="s">
        <v>7843</v>
      </c>
      <c r="S2021" s="121" t="s">
        <v>2742</v>
      </c>
      <c r="T2021" s="121" t="s">
        <v>3251</v>
      </c>
      <c r="U2021" s="121">
        <v>0</v>
      </c>
      <c r="V2021" s="121" t="s">
        <v>7826</v>
      </c>
      <c r="W2021" s="121" t="s">
        <v>2767</v>
      </c>
      <c r="X2021" s="121" t="s">
        <v>2410</v>
      </c>
      <c r="Y2021" s="121" t="s">
        <v>2465</v>
      </c>
      <c r="Z2021" s="121" t="s">
        <v>2744</v>
      </c>
      <c r="AA2021" s="121" t="s">
        <v>2751</v>
      </c>
      <c r="AB2021" s="121" t="s">
        <v>3791</v>
      </c>
      <c r="AC2021" s="121" t="s">
        <v>2103</v>
      </c>
      <c r="AD2021" s="121" t="s">
        <v>2747</v>
      </c>
      <c r="AE2021" s="121" t="s">
        <v>2797</v>
      </c>
      <c r="AF2021" s="121"/>
      <c r="AG2021" s="121"/>
      <c r="AH2021" s="121"/>
      <c r="AI2021" s="551"/>
      <c r="AJ2021" s="551"/>
      <c r="AK2021" s="551"/>
      <c r="AL2021" s="551"/>
      <c r="AM2021" s="551"/>
      <c r="AN2021" s="551"/>
      <c r="AO2021" s="551"/>
      <c r="AP2021" s="551"/>
      <c r="AQ2021" s="551"/>
      <c r="AR2021" s="551"/>
      <c r="AS2021" s="551"/>
      <c r="AT2021" s="551"/>
      <c r="AU2021" s="551"/>
      <c r="AV2021" s="551"/>
      <c r="AW2021" s="551"/>
      <c r="AX2021" s="551"/>
    </row>
    <row r="2022">
      <c r="A2022" s="570" t="s">
        <v>7823</v>
      </c>
      <c r="B2022" s="570" t="s">
        <v>7844</v>
      </c>
      <c r="C2022" s="570" t="s">
        <v>6749</v>
      </c>
      <c r="D2022" s="570" t="s">
        <v>6747</v>
      </c>
      <c r="E2022" s="570" t="s">
        <v>242</v>
      </c>
      <c r="F2022" s="570">
        <v>44</v>
      </c>
      <c r="G2022" s="570">
        <v>48</v>
      </c>
      <c r="H2022" s="570">
        <v>300</v>
      </c>
      <c r="I2022" s="569"/>
      <c r="J2022" s="121"/>
      <c r="K2022" s="121"/>
      <c r="L2022" s="121"/>
      <c r="M2022" s="570"/>
      <c r="N2022" s="569"/>
      <c r="O2022" s="569"/>
      <c r="P2022" s="569"/>
      <c r="Q2022" s="121"/>
      <c r="R2022" s="121" t="s">
        <v>7845</v>
      </c>
      <c r="S2022" s="121" t="s">
        <v>2742</v>
      </c>
      <c r="T2022" s="121" t="s">
        <v>3251</v>
      </c>
      <c r="U2022" s="121">
        <v>0</v>
      </c>
      <c r="V2022" s="121" t="s">
        <v>7826</v>
      </c>
      <c r="W2022" s="121" t="s">
        <v>2950</v>
      </c>
      <c r="X2022" s="121" t="s">
        <v>2410</v>
      </c>
      <c r="Y2022" s="121" t="s">
        <v>2465</v>
      </c>
      <c r="Z2022" s="121" t="s">
        <v>2768</v>
      </c>
      <c r="AA2022" s="121" t="s">
        <v>2769</v>
      </c>
      <c r="AB2022" s="121" t="s">
        <v>7846</v>
      </c>
      <c r="AC2022" s="121" t="s">
        <v>2103</v>
      </c>
      <c r="AD2022" s="121" t="s">
        <v>2771</v>
      </c>
      <c r="AE2022" s="121" t="s">
        <v>2991</v>
      </c>
      <c r="AF2022" s="121"/>
      <c r="AG2022" s="121"/>
      <c r="AH2022" s="121"/>
      <c r="AI2022" s="551"/>
      <c r="AJ2022" s="551"/>
      <c r="AK2022" s="551"/>
      <c r="AL2022" s="551"/>
      <c r="AM2022" s="551"/>
      <c r="AN2022" s="551"/>
      <c r="AO2022" s="551"/>
      <c r="AP2022" s="551"/>
      <c r="AQ2022" s="551"/>
      <c r="AR2022" s="551"/>
      <c r="AS2022" s="551"/>
      <c r="AT2022" s="551"/>
      <c r="AU2022" s="551"/>
      <c r="AV2022" s="551"/>
      <c r="AW2022" s="551"/>
      <c r="AX2022" s="551"/>
    </row>
    <row r="2023">
      <c r="A2023" s="570" t="s">
        <v>7823</v>
      </c>
      <c r="B2023" s="570" t="s">
        <v>7847</v>
      </c>
      <c r="C2023" s="570" t="s">
        <v>6749</v>
      </c>
      <c r="D2023" s="570" t="s">
        <v>6747</v>
      </c>
      <c r="E2023" s="570" t="s">
        <v>242</v>
      </c>
      <c r="F2023" s="570">
        <v>44</v>
      </c>
      <c r="G2023" s="570">
        <v>48</v>
      </c>
      <c r="H2023" s="570">
        <v>300</v>
      </c>
      <c r="I2023" s="569"/>
      <c r="J2023" s="121"/>
      <c r="K2023" s="121"/>
      <c r="L2023" s="121"/>
      <c r="M2023" s="570"/>
      <c r="N2023" s="569"/>
      <c r="O2023" s="569"/>
      <c r="P2023" s="569"/>
      <c r="Q2023" s="121"/>
      <c r="R2023" s="121" t="s">
        <v>7848</v>
      </c>
      <c r="S2023" s="121" t="s">
        <v>2742</v>
      </c>
      <c r="T2023" s="121" t="s">
        <v>3251</v>
      </c>
      <c r="U2023" s="121">
        <v>0</v>
      </c>
      <c r="V2023" s="121" t="s">
        <v>7826</v>
      </c>
      <c r="W2023" s="121" t="s">
        <v>2969</v>
      </c>
      <c r="X2023" s="121" t="s">
        <v>2410</v>
      </c>
      <c r="Y2023" s="121" t="s">
        <v>2465</v>
      </c>
      <c r="Z2023" s="121" t="s">
        <v>2768</v>
      </c>
      <c r="AA2023" s="121" t="s">
        <v>2769</v>
      </c>
      <c r="AB2023" s="121" t="s">
        <v>4373</v>
      </c>
      <c r="AC2023" s="121" t="s">
        <v>2103</v>
      </c>
      <c r="AD2023" s="121" t="s">
        <v>2788</v>
      </c>
      <c r="AE2023" s="121" t="s">
        <v>2858</v>
      </c>
      <c r="AF2023" s="121"/>
      <c r="AG2023" s="121"/>
      <c r="AH2023" s="121"/>
      <c r="AI2023" s="551"/>
      <c r="AJ2023" s="551"/>
      <c r="AK2023" s="551"/>
      <c r="AL2023" s="551"/>
      <c r="AM2023" s="551"/>
      <c r="AN2023" s="551"/>
      <c r="AO2023" s="551"/>
      <c r="AP2023" s="551"/>
      <c r="AQ2023" s="551"/>
      <c r="AR2023" s="551"/>
      <c r="AS2023" s="551"/>
      <c r="AT2023" s="551"/>
      <c r="AU2023" s="551"/>
      <c r="AV2023" s="551"/>
      <c r="AW2023" s="551"/>
      <c r="AX2023" s="551"/>
    </row>
    <row r="2024">
      <c r="A2024" s="570" t="s">
        <v>7823</v>
      </c>
      <c r="B2024" s="570" t="s">
        <v>7849</v>
      </c>
      <c r="C2024" s="570" t="s">
        <v>6749</v>
      </c>
      <c r="D2024" s="570" t="s">
        <v>6747</v>
      </c>
      <c r="E2024" s="570" t="s">
        <v>242</v>
      </c>
      <c r="F2024" s="570">
        <v>44</v>
      </c>
      <c r="G2024" s="570">
        <v>48</v>
      </c>
      <c r="H2024" s="570">
        <v>300</v>
      </c>
      <c r="I2024" s="569"/>
      <c r="J2024" s="121"/>
      <c r="K2024" s="121"/>
      <c r="L2024" s="121"/>
      <c r="M2024" s="570"/>
      <c r="N2024" s="569"/>
      <c r="O2024" s="569"/>
      <c r="P2024" s="569"/>
      <c r="Q2024" s="121"/>
      <c r="R2024" s="121" t="s">
        <v>7850</v>
      </c>
      <c r="S2024" s="121" t="s">
        <v>2742</v>
      </c>
      <c r="T2024" s="121" t="s">
        <v>3251</v>
      </c>
      <c r="U2024" s="121">
        <v>0</v>
      </c>
      <c r="V2024" s="121" t="s">
        <v>7826</v>
      </c>
      <c r="W2024" s="121" t="s">
        <v>2950</v>
      </c>
      <c r="X2024" s="121" t="s">
        <v>2410</v>
      </c>
      <c r="Y2024" s="121" t="s">
        <v>2465</v>
      </c>
      <c r="Z2024" s="121" t="s">
        <v>2768</v>
      </c>
      <c r="AA2024" s="121" t="s">
        <v>2769</v>
      </c>
      <c r="AB2024" s="121" t="s">
        <v>2779</v>
      </c>
      <c r="AC2024" s="121" t="s">
        <v>2103</v>
      </c>
      <c r="AD2024" s="121" t="s">
        <v>2771</v>
      </c>
      <c r="AE2024" s="121" t="s">
        <v>2772</v>
      </c>
      <c r="AF2024" s="121"/>
      <c r="AG2024" s="121"/>
      <c r="AH2024" s="121"/>
      <c r="AI2024" s="551"/>
      <c r="AJ2024" s="551"/>
      <c r="AK2024" s="551"/>
      <c r="AL2024" s="551"/>
      <c r="AM2024" s="551"/>
      <c r="AN2024" s="551"/>
      <c r="AO2024" s="551"/>
      <c r="AP2024" s="551"/>
      <c r="AQ2024" s="551"/>
      <c r="AR2024" s="551"/>
      <c r="AS2024" s="551"/>
      <c r="AT2024" s="551"/>
      <c r="AU2024" s="551"/>
      <c r="AV2024" s="551"/>
      <c r="AW2024" s="551"/>
      <c r="AX2024" s="551"/>
    </row>
    <row r="2025">
      <c r="A2025" s="570" t="s">
        <v>7823</v>
      </c>
      <c r="B2025" s="570" t="s">
        <v>7851</v>
      </c>
      <c r="C2025" s="570" t="s">
        <v>6749</v>
      </c>
      <c r="D2025" s="570" t="s">
        <v>6747</v>
      </c>
      <c r="E2025" s="570" t="s">
        <v>242</v>
      </c>
      <c r="F2025" s="570">
        <v>44</v>
      </c>
      <c r="G2025" s="570">
        <v>48</v>
      </c>
      <c r="H2025" s="570">
        <v>300</v>
      </c>
      <c r="I2025" s="569"/>
      <c r="J2025" s="121"/>
      <c r="K2025" s="121"/>
      <c r="L2025" s="121"/>
      <c r="M2025" s="570"/>
      <c r="N2025" s="569"/>
      <c r="O2025" s="569"/>
      <c r="P2025" s="569"/>
      <c r="Q2025" s="121"/>
      <c r="R2025" s="121" t="s">
        <v>7852</v>
      </c>
      <c r="S2025" s="121" t="s">
        <v>2742</v>
      </c>
      <c r="T2025" s="121" t="s">
        <v>3251</v>
      </c>
      <c r="U2025" s="121">
        <v>0</v>
      </c>
      <c r="V2025" s="121" t="s">
        <v>7826</v>
      </c>
      <c r="W2025" s="121" t="s">
        <v>2950</v>
      </c>
      <c r="X2025" s="121" t="s">
        <v>2410</v>
      </c>
      <c r="Y2025" s="121" t="s">
        <v>2465</v>
      </c>
      <c r="Z2025" s="121" t="s">
        <v>2768</v>
      </c>
      <c r="AA2025" s="121" t="s">
        <v>2769</v>
      </c>
      <c r="AB2025" s="121" t="s">
        <v>7853</v>
      </c>
      <c r="AC2025" s="121" t="s">
        <v>2103</v>
      </c>
      <c r="AD2025" s="121" t="s">
        <v>2771</v>
      </c>
      <c r="AE2025" s="121" t="s">
        <v>3009</v>
      </c>
      <c r="AF2025" s="121"/>
      <c r="AG2025" s="121"/>
      <c r="AH2025" s="121"/>
      <c r="AI2025" s="551"/>
      <c r="AJ2025" s="551"/>
      <c r="AK2025" s="551"/>
      <c r="AL2025" s="551"/>
      <c r="AM2025" s="551"/>
      <c r="AN2025" s="551"/>
      <c r="AO2025" s="551"/>
      <c r="AP2025" s="551"/>
      <c r="AQ2025" s="551"/>
      <c r="AR2025" s="551"/>
      <c r="AS2025" s="551"/>
      <c r="AT2025" s="551"/>
      <c r="AU2025" s="551"/>
      <c r="AV2025" s="551"/>
      <c r="AW2025" s="551"/>
      <c r="AX2025" s="551"/>
    </row>
    <row r="2026">
      <c r="A2026" s="570" t="s">
        <v>7823</v>
      </c>
      <c r="B2026" s="570" t="s">
        <v>7854</v>
      </c>
      <c r="C2026" s="570" t="s">
        <v>6749</v>
      </c>
      <c r="D2026" s="570" t="s">
        <v>6747</v>
      </c>
      <c r="E2026" s="570" t="s">
        <v>242</v>
      </c>
      <c r="F2026" s="570">
        <v>44</v>
      </c>
      <c r="G2026" s="570">
        <v>48</v>
      </c>
      <c r="H2026" s="570">
        <v>300</v>
      </c>
      <c r="I2026" s="569"/>
      <c r="J2026" s="121"/>
      <c r="K2026" s="121"/>
      <c r="L2026" s="121"/>
      <c r="M2026" s="570"/>
      <c r="N2026" s="569"/>
      <c r="O2026" s="569"/>
      <c r="P2026" s="569"/>
      <c r="Q2026" s="121"/>
      <c r="R2026" s="121" t="s">
        <v>7855</v>
      </c>
      <c r="S2026" s="121" t="s">
        <v>2742</v>
      </c>
      <c r="T2026" s="121" t="s">
        <v>3251</v>
      </c>
      <c r="U2026" s="121">
        <v>0</v>
      </c>
      <c r="V2026" s="121" t="s">
        <v>7826</v>
      </c>
      <c r="W2026" s="121" t="s">
        <v>2869</v>
      </c>
      <c r="X2026" s="121" t="s">
        <v>2410</v>
      </c>
      <c r="Y2026" s="121" t="s">
        <v>2465</v>
      </c>
      <c r="Z2026" s="121" t="s">
        <v>2785</v>
      </c>
      <c r="AA2026" s="121" t="s">
        <v>2786</v>
      </c>
      <c r="AB2026" s="121" t="s">
        <v>7856</v>
      </c>
      <c r="AC2026" s="121" t="s">
        <v>2103</v>
      </c>
      <c r="AD2026" s="121" t="s">
        <v>2788</v>
      </c>
      <c r="AE2026" s="121" t="s">
        <v>4505</v>
      </c>
      <c r="AF2026" s="121"/>
      <c r="AG2026" s="121"/>
      <c r="AH2026" s="121"/>
      <c r="AI2026" s="551"/>
      <c r="AJ2026" s="551"/>
      <c r="AK2026" s="551"/>
      <c r="AL2026" s="551"/>
      <c r="AM2026" s="551"/>
      <c r="AN2026" s="551"/>
      <c r="AO2026" s="551"/>
      <c r="AP2026" s="551"/>
      <c r="AQ2026" s="551"/>
      <c r="AR2026" s="551"/>
      <c r="AS2026" s="551"/>
      <c r="AT2026" s="551"/>
      <c r="AU2026" s="551"/>
      <c r="AV2026" s="551"/>
      <c r="AW2026" s="551"/>
      <c r="AX2026" s="551"/>
    </row>
    <row r="2027">
      <c r="A2027" s="570" t="s">
        <v>7823</v>
      </c>
      <c r="B2027" s="570" t="s">
        <v>7857</v>
      </c>
      <c r="C2027" s="570" t="s">
        <v>6749</v>
      </c>
      <c r="D2027" s="570" t="s">
        <v>6747</v>
      </c>
      <c r="E2027" s="570" t="s">
        <v>242</v>
      </c>
      <c r="F2027" s="570">
        <v>44</v>
      </c>
      <c r="G2027" s="570">
        <v>48</v>
      </c>
      <c r="H2027" s="570">
        <v>300</v>
      </c>
      <c r="I2027" s="569"/>
      <c r="J2027" s="121"/>
      <c r="K2027" s="121"/>
      <c r="L2027" s="121"/>
      <c r="M2027" s="570"/>
      <c r="N2027" s="569"/>
      <c r="O2027" s="569"/>
      <c r="P2027" s="569"/>
      <c r="Q2027" s="121"/>
      <c r="R2027" s="121" t="s">
        <v>7858</v>
      </c>
      <c r="S2027" s="121" t="s">
        <v>2742</v>
      </c>
      <c r="T2027" s="121" t="s">
        <v>3251</v>
      </c>
      <c r="U2027" s="121">
        <v>0</v>
      </c>
      <c r="V2027" s="121" t="s">
        <v>7826</v>
      </c>
      <c r="W2027" s="121" t="s">
        <v>2767</v>
      </c>
      <c r="X2027" s="121" t="s">
        <v>2410</v>
      </c>
      <c r="Y2027" s="121" t="s">
        <v>2465</v>
      </c>
      <c r="Z2027" s="121" t="s">
        <v>2768</v>
      </c>
      <c r="AA2027" s="121" t="s">
        <v>2769</v>
      </c>
      <c r="AB2027" s="121" t="s">
        <v>4367</v>
      </c>
      <c r="AC2027" s="121" t="s">
        <v>2103</v>
      </c>
      <c r="AD2027" s="121" t="s">
        <v>2788</v>
      </c>
      <c r="AE2027" s="121" t="s">
        <v>2793</v>
      </c>
      <c r="AF2027" s="121"/>
      <c r="AG2027" s="121"/>
      <c r="AH2027" s="121"/>
      <c r="AI2027" s="551"/>
      <c r="AJ2027" s="551"/>
      <c r="AK2027" s="551"/>
      <c r="AL2027" s="551"/>
      <c r="AM2027" s="551"/>
      <c r="AN2027" s="551"/>
      <c r="AO2027" s="551"/>
      <c r="AP2027" s="551"/>
      <c r="AQ2027" s="551"/>
      <c r="AR2027" s="551"/>
      <c r="AS2027" s="551"/>
      <c r="AT2027" s="551"/>
      <c r="AU2027" s="551"/>
      <c r="AV2027" s="551"/>
      <c r="AW2027" s="551"/>
      <c r="AX2027" s="551"/>
    </row>
    <row r="2028">
      <c r="A2028" s="570" t="s">
        <v>7823</v>
      </c>
      <c r="B2028" s="570" t="s">
        <v>7859</v>
      </c>
      <c r="C2028" s="570" t="s">
        <v>6749</v>
      </c>
      <c r="D2028" s="570" t="s">
        <v>6747</v>
      </c>
      <c r="E2028" s="570" t="s">
        <v>242</v>
      </c>
      <c r="F2028" s="570">
        <v>44</v>
      </c>
      <c r="G2028" s="570">
        <v>48</v>
      </c>
      <c r="H2028" s="570">
        <v>300</v>
      </c>
      <c r="I2028" s="569"/>
      <c r="J2028" s="121"/>
      <c r="K2028" s="121"/>
      <c r="L2028" s="121"/>
      <c r="M2028" s="570"/>
      <c r="N2028" s="569"/>
      <c r="O2028" s="569"/>
      <c r="P2028" s="569"/>
      <c r="Q2028" s="121"/>
      <c r="R2028" s="121" t="s">
        <v>7860</v>
      </c>
      <c r="S2028" s="121" t="s">
        <v>2742</v>
      </c>
      <c r="T2028" s="121" t="s">
        <v>3251</v>
      </c>
      <c r="U2028" s="121">
        <v>0</v>
      </c>
      <c r="V2028" s="121" t="s">
        <v>7826</v>
      </c>
      <c r="W2028" s="121" t="s">
        <v>2950</v>
      </c>
      <c r="X2028" s="121" t="s">
        <v>2410</v>
      </c>
      <c r="Y2028" s="121" t="s">
        <v>2465</v>
      </c>
      <c r="Z2028" s="121" t="s">
        <v>2768</v>
      </c>
      <c r="AA2028" s="121" t="s">
        <v>2769</v>
      </c>
      <c r="AB2028" s="121" t="s">
        <v>7861</v>
      </c>
      <c r="AC2028" s="121" t="s">
        <v>2103</v>
      </c>
      <c r="AD2028" s="121" t="s">
        <v>2771</v>
      </c>
      <c r="AE2028" s="121" t="s">
        <v>2955</v>
      </c>
      <c r="AF2028" s="121"/>
      <c r="AG2028" s="121"/>
      <c r="AH2028" s="121"/>
      <c r="AI2028" s="551"/>
      <c r="AJ2028" s="551"/>
      <c r="AK2028" s="551"/>
      <c r="AL2028" s="551"/>
      <c r="AM2028" s="551"/>
      <c r="AN2028" s="551"/>
      <c r="AO2028" s="551"/>
      <c r="AP2028" s="551"/>
      <c r="AQ2028" s="551"/>
      <c r="AR2028" s="551"/>
      <c r="AS2028" s="551"/>
      <c r="AT2028" s="551"/>
      <c r="AU2028" s="551"/>
      <c r="AV2028" s="551"/>
      <c r="AW2028" s="551"/>
      <c r="AX2028" s="551"/>
    </row>
    <row r="2029">
      <c r="A2029" s="570" t="s">
        <v>7823</v>
      </c>
      <c r="B2029" s="570" t="s">
        <v>7862</v>
      </c>
      <c r="C2029" s="570" t="s">
        <v>6749</v>
      </c>
      <c r="D2029" s="570" t="s">
        <v>6747</v>
      </c>
      <c r="E2029" s="570" t="s">
        <v>242</v>
      </c>
      <c r="F2029" s="570">
        <v>44</v>
      </c>
      <c r="G2029" s="570">
        <v>48</v>
      </c>
      <c r="H2029" s="570">
        <v>300</v>
      </c>
      <c r="I2029" s="569"/>
      <c r="J2029" s="121"/>
      <c r="K2029" s="121"/>
      <c r="L2029" s="121"/>
      <c r="M2029" s="570"/>
      <c r="N2029" s="569"/>
      <c r="O2029" s="569"/>
      <c r="P2029" s="569"/>
      <c r="Q2029" s="121"/>
      <c r="R2029" s="121" t="s">
        <v>7863</v>
      </c>
      <c r="S2029" s="121" t="s">
        <v>2742</v>
      </c>
      <c r="T2029" s="121" t="s">
        <v>3251</v>
      </c>
      <c r="U2029" s="121">
        <v>0</v>
      </c>
      <c r="V2029" s="121" t="s">
        <v>7826</v>
      </c>
      <c r="W2029" s="121" t="s">
        <v>2969</v>
      </c>
      <c r="X2029" s="121" t="s">
        <v>2410</v>
      </c>
      <c r="Y2029" s="121" t="s">
        <v>2465</v>
      </c>
      <c r="Z2029" s="121" t="s">
        <v>2768</v>
      </c>
      <c r="AA2029" s="121" t="s">
        <v>2769</v>
      </c>
      <c r="AB2029" s="121" t="s">
        <v>6724</v>
      </c>
      <c r="AC2029" s="121" t="s">
        <v>2103</v>
      </c>
      <c r="AD2029" s="121" t="s">
        <v>2788</v>
      </c>
      <c r="AE2029" s="121" t="s">
        <v>4354</v>
      </c>
      <c r="AF2029" s="121"/>
      <c r="AG2029" s="121"/>
      <c r="AH2029" s="121"/>
      <c r="AI2029" s="551"/>
      <c r="AJ2029" s="551"/>
      <c r="AK2029" s="551"/>
      <c r="AL2029" s="551"/>
      <c r="AM2029" s="551"/>
      <c r="AN2029" s="551"/>
      <c r="AO2029" s="551"/>
      <c r="AP2029" s="551"/>
      <c r="AQ2029" s="551"/>
      <c r="AR2029" s="551"/>
      <c r="AS2029" s="551"/>
      <c r="AT2029" s="551"/>
      <c r="AU2029" s="551"/>
      <c r="AV2029" s="551"/>
      <c r="AW2029" s="551"/>
      <c r="AX2029" s="551"/>
    </row>
    <row r="2030">
      <c r="A2030" s="570" t="s">
        <v>7823</v>
      </c>
      <c r="B2030" s="570" t="s">
        <v>7864</v>
      </c>
      <c r="C2030" s="570" t="s">
        <v>6749</v>
      </c>
      <c r="D2030" s="570" t="s">
        <v>6747</v>
      </c>
      <c r="E2030" s="570" t="s">
        <v>242</v>
      </c>
      <c r="F2030" s="570">
        <v>44</v>
      </c>
      <c r="G2030" s="570">
        <v>48</v>
      </c>
      <c r="H2030" s="570">
        <v>300</v>
      </c>
      <c r="I2030" s="569"/>
      <c r="J2030" s="121"/>
      <c r="K2030" s="121"/>
      <c r="L2030" s="121"/>
      <c r="M2030" s="570"/>
      <c r="N2030" s="569"/>
      <c r="O2030" s="569"/>
      <c r="P2030" s="569"/>
      <c r="Q2030" s="121"/>
      <c r="R2030" s="121" t="s">
        <v>7865</v>
      </c>
      <c r="S2030" s="121" t="s">
        <v>2742</v>
      </c>
      <c r="T2030" s="121" t="s">
        <v>3251</v>
      </c>
      <c r="U2030" s="121">
        <v>0</v>
      </c>
      <c r="V2030" s="121" t="s">
        <v>7826</v>
      </c>
      <c r="W2030" s="121" t="s">
        <v>2869</v>
      </c>
      <c r="X2030" s="121" t="s">
        <v>2410</v>
      </c>
      <c r="Y2030" s="121" t="s">
        <v>2465</v>
      </c>
      <c r="Z2030" s="121" t="s">
        <v>2785</v>
      </c>
      <c r="AA2030" s="121" t="s">
        <v>2786</v>
      </c>
      <c r="AB2030" s="121" t="s">
        <v>4518</v>
      </c>
      <c r="AC2030" s="121" t="s">
        <v>2103</v>
      </c>
      <c r="AD2030" s="121" t="s">
        <v>2788</v>
      </c>
      <c r="AE2030" s="121" t="s">
        <v>2789</v>
      </c>
      <c r="AF2030" s="121"/>
      <c r="AG2030" s="121"/>
      <c r="AH2030" s="121"/>
      <c r="AI2030" s="551"/>
      <c r="AJ2030" s="551"/>
      <c r="AK2030" s="551"/>
      <c r="AL2030" s="551"/>
      <c r="AM2030" s="551"/>
      <c r="AN2030" s="551"/>
      <c r="AO2030" s="551"/>
      <c r="AP2030" s="551"/>
      <c r="AQ2030" s="551"/>
      <c r="AR2030" s="551"/>
      <c r="AS2030" s="551"/>
      <c r="AT2030" s="551"/>
      <c r="AU2030" s="551"/>
      <c r="AV2030" s="551"/>
      <c r="AW2030" s="551"/>
      <c r="AX2030" s="551"/>
    </row>
    <row r="2031">
      <c r="A2031" s="570" t="s">
        <v>7823</v>
      </c>
      <c r="B2031" s="570" t="s">
        <v>7866</v>
      </c>
      <c r="C2031" s="570" t="s">
        <v>6749</v>
      </c>
      <c r="D2031" s="570" t="s">
        <v>6747</v>
      </c>
      <c r="E2031" s="570" t="s">
        <v>242</v>
      </c>
      <c r="F2031" s="570">
        <v>44</v>
      </c>
      <c r="G2031" s="570">
        <v>48</v>
      </c>
      <c r="H2031" s="570">
        <v>300</v>
      </c>
      <c r="I2031" s="569"/>
      <c r="J2031" s="121"/>
      <c r="K2031" s="121"/>
      <c r="L2031" s="121"/>
      <c r="M2031" s="570"/>
      <c r="N2031" s="569"/>
      <c r="O2031" s="569"/>
      <c r="P2031" s="569"/>
      <c r="Q2031" s="121"/>
      <c r="R2031" s="121" t="s">
        <v>7867</v>
      </c>
      <c r="S2031" s="121" t="s">
        <v>2742</v>
      </c>
      <c r="T2031" s="121" t="s">
        <v>3251</v>
      </c>
      <c r="U2031" s="121">
        <v>0</v>
      </c>
      <c r="V2031" s="121" t="s">
        <v>7826</v>
      </c>
      <c r="W2031" s="121" t="s">
        <v>2969</v>
      </c>
      <c r="X2031" s="121" t="s">
        <v>2410</v>
      </c>
      <c r="Y2031" s="121" t="s">
        <v>2465</v>
      </c>
      <c r="Z2031" s="121" t="s">
        <v>2768</v>
      </c>
      <c r="AA2031" s="121" t="s">
        <v>2769</v>
      </c>
      <c r="AB2031" s="121" t="s">
        <v>7868</v>
      </c>
      <c r="AC2031" s="121" t="s">
        <v>2103</v>
      </c>
      <c r="AD2031" s="121" t="s">
        <v>2788</v>
      </c>
      <c r="AE2031" s="121" t="s">
        <v>2858</v>
      </c>
      <c r="AF2031" s="121"/>
      <c r="AG2031" s="121"/>
      <c r="AH2031" s="121"/>
      <c r="AI2031" s="551"/>
      <c r="AJ2031" s="551"/>
      <c r="AK2031" s="551"/>
      <c r="AL2031" s="551"/>
      <c r="AM2031" s="551"/>
      <c r="AN2031" s="551"/>
      <c r="AO2031" s="551"/>
      <c r="AP2031" s="551"/>
      <c r="AQ2031" s="551"/>
      <c r="AR2031" s="551"/>
      <c r="AS2031" s="551"/>
      <c r="AT2031" s="551"/>
      <c r="AU2031" s="551"/>
      <c r="AV2031" s="551"/>
      <c r="AW2031" s="551"/>
      <c r="AX2031" s="551"/>
    </row>
    <row r="2032">
      <c r="A2032" s="570" t="s">
        <v>7823</v>
      </c>
      <c r="B2032" s="570" t="s">
        <v>7869</v>
      </c>
      <c r="C2032" s="570" t="s">
        <v>6749</v>
      </c>
      <c r="D2032" s="570" t="s">
        <v>6747</v>
      </c>
      <c r="E2032" s="570" t="s">
        <v>242</v>
      </c>
      <c r="F2032" s="570">
        <v>44</v>
      </c>
      <c r="G2032" s="570">
        <v>48</v>
      </c>
      <c r="H2032" s="570">
        <v>300</v>
      </c>
      <c r="I2032" s="569"/>
      <c r="J2032" s="121"/>
      <c r="K2032" s="121"/>
      <c r="L2032" s="121"/>
      <c r="M2032" s="570"/>
      <c r="N2032" s="569"/>
      <c r="O2032" s="569"/>
      <c r="P2032" s="569"/>
      <c r="Q2032" s="121"/>
      <c r="R2032" s="121" t="s">
        <v>7870</v>
      </c>
      <c r="S2032" s="121" t="s">
        <v>2742</v>
      </c>
      <c r="T2032" s="121" t="s">
        <v>3251</v>
      </c>
      <c r="U2032" s="121">
        <v>0</v>
      </c>
      <c r="V2032" s="121" t="s">
        <v>7826</v>
      </c>
      <c r="W2032" s="121" t="s">
        <v>2869</v>
      </c>
      <c r="X2032" s="121" t="s">
        <v>2410</v>
      </c>
      <c r="Y2032" s="121" t="s">
        <v>2465</v>
      </c>
      <c r="Z2032" s="121" t="s">
        <v>2768</v>
      </c>
      <c r="AA2032" s="121" t="s">
        <v>2769</v>
      </c>
      <c r="AB2032" s="121" t="s">
        <v>7871</v>
      </c>
      <c r="AC2032" s="121" t="s">
        <v>2103</v>
      </c>
      <c r="AD2032" s="121" t="s">
        <v>2788</v>
      </c>
      <c r="AE2032" s="121" t="s">
        <v>4358</v>
      </c>
      <c r="AF2032" s="121"/>
      <c r="AG2032" s="121"/>
      <c r="AH2032" s="121"/>
      <c r="AI2032" s="551"/>
      <c r="AJ2032" s="551"/>
      <c r="AK2032" s="551"/>
      <c r="AL2032" s="551"/>
      <c r="AM2032" s="551"/>
      <c r="AN2032" s="551"/>
      <c r="AO2032" s="551"/>
      <c r="AP2032" s="551"/>
      <c r="AQ2032" s="551"/>
      <c r="AR2032" s="551"/>
      <c r="AS2032" s="551"/>
      <c r="AT2032" s="551"/>
      <c r="AU2032" s="551"/>
      <c r="AV2032" s="551"/>
      <c r="AW2032" s="551"/>
      <c r="AX2032" s="551"/>
    </row>
    <row r="2033">
      <c r="A2033" s="570" t="s">
        <v>7823</v>
      </c>
      <c r="B2033" s="570" t="s">
        <v>7872</v>
      </c>
      <c r="C2033" s="570" t="s">
        <v>6749</v>
      </c>
      <c r="D2033" s="570" t="s">
        <v>6747</v>
      </c>
      <c r="E2033" s="570" t="s">
        <v>242</v>
      </c>
      <c r="F2033" s="570">
        <v>44</v>
      </c>
      <c r="G2033" s="570">
        <v>48</v>
      </c>
      <c r="H2033" s="570">
        <v>300</v>
      </c>
      <c r="I2033" s="569"/>
      <c r="J2033" s="121"/>
      <c r="K2033" s="121"/>
      <c r="L2033" s="121"/>
      <c r="M2033" s="570"/>
      <c r="N2033" s="569"/>
      <c r="O2033" s="569"/>
      <c r="P2033" s="569"/>
      <c r="Q2033" s="121"/>
      <c r="R2033" s="121" t="s">
        <v>7873</v>
      </c>
      <c r="S2033" s="121" t="s">
        <v>2742</v>
      </c>
      <c r="T2033" s="121" t="s">
        <v>3251</v>
      </c>
      <c r="U2033" s="121">
        <v>0</v>
      </c>
      <c r="V2033" s="121" t="s">
        <v>7826</v>
      </c>
      <c r="W2033" s="121" t="s">
        <v>2869</v>
      </c>
      <c r="X2033" s="121" t="s">
        <v>2410</v>
      </c>
      <c r="Y2033" s="121" t="s">
        <v>2465</v>
      </c>
      <c r="Z2033" s="121" t="s">
        <v>2768</v>
      </c>
      <c r="AA2033" s="121" t="s">
        <v>2769</v>
      </c>
      <c r="AB2033" s="121" t="s">
        <v>4452</v>
      </c>
      <c r="AC2033" s="121" t="s">
        <v>2103</v>
      </c>
      <c r="AD2033" s="121" t="s">
        <v>2788</v>
      </c>
      <c r="AE2033" s="121" t="s">
        <v>4114</v>
      </c>
      <c r="AF2033" s="121"/>
      <c r="AG2033" s="121"/>
      <c r="AH2033" s="121"/>
      <c r="AI2033" s="551"/>
      <c r="AJ2033" s="551"/>
      <c r="AK2033" s="551"/>
      <c r="AL2033" s="551"/>
      <c r="AM2033" s="551"/>
      <c r="AN2033" s="551"/>
      <c r="AO2033" s="551"/>
      <c r="AP2033" s="551"/>
      <c r="AQ2033" s="551"/>
      <c r="AR2033" s="551"/>
      <c r="AS2033" s="551"/>
      <c r="AT2033" s="551"/>
      <c r="AU2033" s="551"/>
      <c r="AV2033" s="551"/>
      <c r="AW2033" s="551"/>
      <c r="AX2033" s="551"/>
    </row>
    <row r="2034">
      <c r="A2034" s="570" t="s">
        <v>7823</v>
      </c>
      <c r="B2034" s="570" t="s">
        <v>7874</v>
      </c>
      <c r="C2034" s="570" t="s">
        <v>6749</v>
      </c>
      <c r="D2034" s="570" t="s">
        <v>6747</v>
      </c>
      <c r="E2034" s="570" t="s">
        <v>242</v>
      </c>
      <c r="F2034" s="570">
        <v>44</v>
      </c>
      <c r="G2034" s="570">
        <v>48</v>
      </c>
      <c r="H2034" s="570">
        <v>300</v>
      </c>
      <c r="I2034" s="569"/>
      <c r="J2034" s="121"/>
      <c r="K2034" s="121"/>
      <c r="L2034" s="121"/>
      <c r="M2034" s="570"/>
      <c r="N2034" s="569"/>
      <c r="O2034" s="569"/>
      <c r="P2034" s="569"/>
      <c r="Q2034" s="121"/>
      <c r="R2034" s="121" t="s">
        <v>7875</v>
      </c>
      <c r="S2034" s="121" t="s">
        <v>2742</v>
      </c>
      <c r="T2034" s="121" t="s">
        <v>3251</v>
      </c>
      <c r="U2034" s="121">
        <v>0</v>
      </c>
      <c r="V2034" s="121" t="s">
        <v>7826</v>
      </c>
      <c r="W2034" s="121" t="s">
        <v>2950</v>
      </c>
      <c r="X2034" s="121" t="s">
        <v>2410</v>
      </c>
      <c r="Y2034" s="121" t="s">
        <v>2465</v>
      </c>
      <c r="Z2034" s="121" t="s">
        <v>2768</v>
      </c>
      <c r="AA2034" s="121" t="s">
        <v>2769</v>
      </c>
      <c r="AB2034" s="121" t="s">
        <v>3018</v>
      </c>
      <c r="AC2034" s="121" t="s">
        <v>2103</v>
      </c>
      <c r="AD2034" s="121" t="s">
        <v>2771</v>
      </c>
      <c r="AE2034" s="121" t="s">
        <v>2955</v>
      </c>
      <c r="AF2034" s="121"/>
      <c r="AG2034" s="121"/>
      <c r="AH2034" s="121"/>
      <c r="AI2034" s="551"/>
      <c r="AJ2034" s="551"/>
      <c r="AK2034" s="551"/>
      <c r="AL2034" s="551"/>
      <c r="AM2034" s="551"/>
      <c r="AN2034" s="551"/>
      <c r="AO2034" s="551"/>
      <c r="AP2034" s="551"/>
      <c r="AQ2034" s="551"/>
      <c r="AR2034" s="551"/>
      <c r="AS2034" s="551"/>
      <c r="AT2034" s="551"/>
      <c r="AU2034" s="551"/>
      <c r="AV2034" s="551"/>
      <c r="AW2034" s="551"/>
      <c r="AX2034" s="551"/>
    </row>
    <row r="2035">
      <c r="A2035" s="570" t="s">
        <v>7823</v>
      </c>
      <c r="B2035" s="570" t="s">
        <v>7876</v>
      </c>
      <c r="C2035" s="570" t="s">
        <v>6749</v>
      </c>
      <c r="D2035" s="570" t="s">
        <v>6747</v>
      </c>
      <c r="E2035" s="570" t="s">
        <v>242</v>
      </c>
      <c r="F2035" s="570">
        <v>44</v>
      </c>
      <c r="G2035" s="570">
        <v>48</v>
      </c>
      <c r="H2035" s="570">
        <v>300</v>
      </c>
      <c r="I2035" s="569"/>
      <c r="J2035" s="121"/>
      <c r="K2035" s="121"/>
      <c r="L2035" s="121"/>
      <c r="M2035" s="570"/>
      <c r="N2035" s="569"/>
      <c r="O2035" s="569"/>
      <c r="P2035" s="569"/>
      <c r="Q2035" s="121"/>
      <c r="R2035" s="121" t="s">
        <v>7877</v>
      </c>
      <c r="S2035" s="121" t="s">
        <v>2742</v>
      </c>
      <c r="T2035" s="121" t="s">
        <v>3251</v>
      </c>
      <c r="U2035" s="121">
        <v>0</v>
      </c>
      <c r="V2035" s="121" t="s">
        <v>7826</v>
      </c>
      <c r="W2035" s="121" t="s">
        <v>2950</v>
      </c>
      <c r="X2035" s="121" t="s">
        <v>2410</v>
      </c>
      <c r="Y2035" s="121" t="s">
        <v>2465</v>
      </c>
      <c r="Z2035" s="121" t="s">
        <v>2768</v>
      </c>
      <c r="AA2035" s="121" t="s">
        <v>2769</v>
      </c>
      <c r="AB2035" s="121" t="s">
        <v>7853</v>
      </c>
      <c r="AC2035" s="121" t="s">
        <v>2103</v>
      </c>
      <c r="AD2035" s="121" t="s">
        <v>2771</v>
      </c>
      <c r="AE2035" s="121" t="s">
        <v>3009</v>
      </c>
      <c r="AF2035" s="121"/>
      <c r="AG2035" s="121"/>
      <c r="AH2035" s="121"/>
      <c r="AI2035" s="551"/>
      <c r="AJ2035" s="551"/>
      <c r="AK2035" s="551"/>
      <c r="AL2035" s="551"/>
      <c r="AM2035" s="551"/>
      <c r="AN2035" s="551"/>
      <c r="AO2035" s="551"/>
      <c r="AP2035" s="551"/>
      <c r="AQ2035" s="551"/>
      <c r="AR2035" s="551"/>
      <c r="AS2035" s="551"/>
      <c r="AT2035" s="551"/>
      <c r="AU2035" s="551"/>
      <c r="AV2035" s="551"/>
      <c r="AW2035" s="551"/>
      <c r="AX2035" s="551"/>
    </row>
    <row r="2036">
      <c r="A2036" s="570" t="s">
        <v>7823</v>
      </c>
      <c r="B2036" s="570" t="s">
        <v>7878</v>
      </c>
      <c r="C2036" s="570" t="s">
        <v>6749</v>
      </c>
      <c r="D2036" s="570" t="s">
        <v>6747</v>
      </c>
      <c r="E2036" s="570" t="s">
        <v>242</v>
      </c>
      <c r="F2036" s="570">
        <v>44</v>
      </c>
      <c r="G2036" s="570">
        <v>48</v>
      </c>
      <c r="H2036" s="570">
        <v>300</v>
      </c>
      <c r="I2036" s="569"/>
      <c r="J2036" s="121"/>
      <c r="K2036" s="121"/>
      <c r="L2036" s="121"/>
      <c r="M2036" s="570"/>
      <c r="N2036" s="569"/>
      <c r="O2036" s="569"/>
      <c r="P2036" s="569"/>
      <c r="Q2036" s="121"/>
      <c r="R2036" s="121" t="s">
        <v>7879</v>
      </c>
      <c r="S2036" s="121" t="s">
        <v>2742</v>
      </c>
      <c r="T2036" s="121" t="s">
        <v>3251</v>
      </c>
      <c r="U2036" s="121">
        <v>0</v>
      </c>
      <c r="V2036" s="121" t="s">
        <v>7826</v>
      </c>
      <c r="W2036" s="121" t="s">
        <v>2950</v>
      </c>
      <c r="X2036" s="121" t="s">
        <v>2410</v>
      </c>
      <c r="Y2036" s="121" t="s">
        <v>2465</v>
      </c>
      <c r="Z2036" s="121" t="s">
        <v>2768</v>
      </c>
      <c r="AA2036" s="121" t="s">
        <v>2769</v>
      </c>
      <c r="AB2036" s="121" t="s">
        <v>7880</v>
      </c>
      <c r="AC2036" s="121" t="s">
        <v>2103</v>
      </c>
      <c r="AD2036" s="121" t="s">
        <v>2771</v>
      </c>
      <c r="AE2036" s="121" t="s">
        <v>3009</v>
      </c>
      <c r="AF2036" s="121"/>
      <c r="AG2036" s="121"/>
      <c r="AH2036" s="121"/>
      <c r="AI2036" s="551"/>
      <c r="AJ2036" s="551"/>
      <c r="AK2036" s="551"/>
      <c r="AL2036" s="551"/>
      <c r="AM2036" s="551"/>
      <c r="AN2036" s="551"/>
      <c r="AO2036" s="551"/>
      <c r="AP2036" s="551"/>
      <c r="AQ2036" s="551"/>
      <c r="AR2036" s="551"/>
      <c r="AS2036" s="551"/>
      <c r="AT2036" s="551"/>
      <c r="AU2036" s="551"/>
      <c r="AV2036" s="551"/>
      <c r="AW2036" s="551"/>
      <c r="AX2036" s="551"/>
    </row>
    <row r="2037">
      <c r="A2037" s="570" t="s">
        <v>7823</v>
      </c>
      <c r="B2037" s="570" t="s">
        <v>7881</v>
      </c>
      <c r="C2037" s="570" t="s">
        <v>6749</v>
      </c>
      <c r="D2037" s="570" t="s">
        <v>6747</v>
      </c>
      <c r="E2037" s="570" t="s">
        <v>242</v>
      </c>
      <c r="F2037" s="570">
        <v>44</v>
      </c>
      <c r="G2037" s="570">
        <v>48</v>
      </c>
      <c r="H2037" s="570">
        <v>300</v>
      </c>
      <c r="I2037" s="569"/>
      <c r="J2037" s="121"/>
      <c r="K2037" s="121"/>
      <c r="L2037" s="121"/>
      <c r="M2037" s="570"/>
      <c r="N2037" s="569"/>
      <c r="O2037" s="569"/>
      <c r="P2037" s="569"/>
      <c r="Q2037" s="121"/>
      <c r="R2037" s="121" t="s">
        <v>7882</v>
      </c>
      <c r="S2037" s="121" t="s">
        <v>2742</v>
      </c>
      <c r="T2037" s="121" t="s">
        <v>3251</v>
      </c>
      <c r="U2037" s="121">
        <v>0</v>
      </c>
      <c r="V2037" s="121" t="s">
        <v>7826</v>
      </c>
      <c r="W2037" s="121" t="s">
        <v>2950</v>
      </c>
      <c r="X2037" s="121" t="s">
        <v>2410</v>
      </c>
      <c r="Y2037" s="121" t="s">
        <v>2465</v>
      </c>
      <c r="Z2037" s="121" t="s">
        <v>2768</v>
      </c>
      <c r="AA2037" s="121" t="s">
        <v>2769</v>
      </c>
      <c r="AB2037" s="121" t="s">
        <v>7883</v>
      </c>
      <c r="AC2037" s="121" t="s">
        <v>2103</v>
      </c>
      <c r="AD2037" s="121" t="s">
        <v>2771</v>
      </c>
      <c r="AE2037" s="121" t="s">
        <v>2772</v>
      </c>
      <c r="AF2037" s="121"/>
      <c r="AG2037" s="121"/>
      <c r="AH2037" s="121"/>
      <c r="AI2037" s="551"/>
      <c r="AJ2037" s="551"/>
      <c r="AK2037" s="551"/>
      <c r="AL2037" s="551"/>
      <c r="AM2037" s="551"/>
      <c r="AN2037" s="551"/>
      <c r="AO2037" s="551"/>
      <c r="AP2037" s="551"/>
      <c r="AQ2037" s="551"/>
      <c r="AR2037" s="551"/>
      <c r="AS2037" s="551"/>
      <c r="AT2037" s="551"/>
      <c r="AU2037" s="551"/>
      <c r="AV2037" s="551"/>
      <c r="AW2037" s="551"/>
      <c r="AX2037" s="551"/>
    </row>
    <row r="2038">
      <c r="A2038" s="570" t="s">
        <v>7823</v>
      </c>
      <c r="B2038" s="570" t="s">
        <v>7884</v>
      </c>
      <c r="C2038" s="570" t="s">
        <v>6749</v>
      </c>
      <c r="D2038" s="570" t="s">
        <v>6747</v>
      </c>
      <c r="E2038" s="570" t="s">
        <v>242</v>
      </c>
      <c r="F2038" s="570">
        <v>44</v>
      </c>
      <c r="G2038" s="570">
        <v>48</v>
      </c>
      <c r="H2038" s="570">
        <v>300</v>
      </c>
      <c r="I2038" s="569"/>
      <c r="J2038" s="121"/>
      <c r="K2038" s="121"/>
      <c r="L2038" s="121"/>
      <c r="M2038" s="570"/>
      <c r="N2038" s="569"/>
      <c r="O2038" s="569"/>
      <c r="P2038" s="569"/>
      <c r="Q2038" s="121"/>
      <c r="R2038" s="121" t="s">
        <v>7885</v>
      </c>
      <c r="S2038" s="121" t="s">
        <v>2742</v>
      </c>
      <c r="T2038" s="121" t="s">
        <v>3251</v>
      </c>
      <c r="U2038" s="121">
        <v>0</v>
      </c>
      <c r="V2038" s="121" t="s">
        <v>7826</v>
      </c>
      <c r="W2038" s="121" t="s">
        <v>2969</v>
      </c>
      <c r="X2038" s="121" t="s">
        <v>2410</v>
      </c>
      <c r="Y2038" s="121" t="s">
        <v>2465</v>
      </c>
      <c r="Z2038" s="121" t="s">
        <v>2768</v>
      </c>
      <c r="AA2038" s="121" t="s">
        <v>2769</v>
      </c>
      <c r="AB2038" s="121" t="s">
        <v>5060</v>
      </c>
      <c r="AC2038" s="121" t="s">
        <v>2103</v>
      </c>
      <c r="AD2038" s="121" t="s">
        <v>2788</v>
      </c>
      <c r="AE2038" s="121" t="s">
        <v>2858</v>
      </c>
      <c r="AF2038" s="121"/>
      <c r="AG2038" s="121"/>
      <c r="AH2038" s="121"/>
      <c r="AI2038" s="551"/>
      <c r="AJ2038" s="551"/>
      <c r="AK2038" s="551"/>
      <c r="AL2038" s="551"/>
      <c r="AM2038" s="551"/>
      <c r="AN2038" s="551"/>
      <c r="AO2038" s="551"/>
      <c r="AP2038" s="551"/>
      <c r="AQ2038" s="551"/>
      <c r="AR2038" s="551"/>
      <c r="AS2038" s="551"/>
      <c r="AT2038" s="551"/>
      <c r="AU2038" s="551"/>
      <c r="AV2038" s="551"/>
      <c r="AW2038" s="551"/>
      <c r="AX2038" s="551"/>
    </row>
    <row r="2039">
      <c r="A2039" s="570" t="s">
        <v>7823</v>
      </c>
      <c r="B2039" s="570" t="s">
        <v>7886</v>
      </c>
      <c r="C2039" s="570" t="s">
        <v>6749</v>
      </c>
      <c r="D2039" s="570" t="s">
        <v>6747</v>
      </c>
      <c r="E2039" s="570" t="s">
        <v>242</v>
      </c>
      <c r="F2039" s="570">
        <v>44</v>
      </c>
      <c r="G2039" s="570">
        <v>48</v>
      </c>
      <c r="H2039" s="570">
        <v>300</v>
      </c>
      <c r="I2039" s="569"/>
      <c r="J2039" s="121"/>
      <c r="K2039" s="121"/>
      <c r="L2039" s="121"/>
      <c r="M2039" s="570"/>
      <c r="N2039" s="569"/>
      <c r="O2039" s="569"/>
      <c r="P2039" s="569"/>
      <c r="Q2039" s="121"/>
      <c r="R2039" s="121" t="s">
        <v>7887</v>
      </c>
      <c r="S2039" s="121" t="s">
        <v>2742</v>
      </c>
      <c r="T2039" s="121" t="s">
        <v>3251</v>
      </c>
      <c r="U2039" s="121">
        <v>0</v>
      </c>
      <c r="V2039" s="121" t="s">
        <v>7826</v>
      </c>
      <c r="W2039" s="121" t="s">
        <v>2950</v>
      </c>
      <c r="X2039" s="121" t="s">
        <v>2410</v>
      </c>
      <c r="Y2039" s="121" t="s">
        <v>2465</v>
      </c>
      <c r="Z2039" s="121" t="s">
        <v>2768</v>
      </c>
      <c r="AA2039" s="121" t="s">
        <v>2769</v>
      </c>
      <c r="AB2039" s="121" t="s">
        <v>7888</v>
      </c>
      <c r="AC2039" s="121" t="s">
        <v>2103</v>
      </c>
      <c r="AD2039" s="121" t="s">
        <v>2771</v>
      </c>
      <c r="AE2039" s="121" t="s">
        <v>2991</v>
      </c>
      <c r="AF2039" s="121"/>
      <c r="AG2039" s="121"/>
      <c r="AH2039" s="121"/>
      <c r="AI2039" s="551"/>
      <c r="AJ2039" s="551"/>
      <c r="AK2039" s="551"/>
      <c r="AL2039" s="551"/>
      <c r="AM2039" s="551"/>
      <c r="AN2039" s="551"/>
      <c r="AO2039" s="551"/>
      <c r="AP2039" s="551"/>
      <c r="AQ2039" s="551"/>
      <c r="AR2039" s="551"/>
      <c r="AS2039" s="551"/>
      <c r="AT2039" s="551"/>
      <c r="AU2039" s="551"/>
      <c r="AV2039" s="551"/>
      <c r="AW2039" s="551"/>
      <c r="AX2039" s="551"/>
    </row>
    <row r="2040">
      <c r="A2040" s="570" t="s">
        <v>7823</v>
      </c>
      <c r="B2040" s="570" t="s">
        <v>7889</v>
      </c>
      <c r="C2040" s="570" t="s">
        <v>6749</v>
      </c>
      <c r="D2040" s="570" t="s">
        <v>6747</v>
      </c>
      <c r="E2040" s="570" t="s">
        <v>242</v>
      </c>
      <c r="F2040" s="570">
        <v>44</v>
      </c>
      <c r="G2040" s="570">
        <v>48</v>
      </c>
      <c r="H2040" s="570">
        <v>300</v>
      </c>
      <c r="I2040" s="569"/>
      <c r="J2040" s="121"/>
      <c r="K2040" s="121"/>
      <c r="L2040" s="121"/>
      <c r="M2040" s="570"/>
      <c r="N2040" s="569"/>
      <c r="O2040" s="569"/>
      <c r="P2040" s="569"/>
      <c r="Q2040" s="121"/>
      <c r="R2040" s="121" t="s">
        <v>7890</v>
      </c>
      <c r="S2040" s="121" t="s">
        <v>2742</v>
      </c>
      <c r="T2040" s="121" t="s">
        <v>3251</v>
      </c>
      <c r="U2040" s="121">
        <v>0</v>
      </c>
      <c r="V2040" s="121" t="s">
        <v>7826</v>
      </c>
      <c r="W2040" s="121" t="s">
        <v>2969</v>
      </c>
      <c r="X2040" s="121" t="s">
        <v>2410</v>
      </c>
      <c r="Y2040" s="121" t="s">
        <v>2465</v>
      </c>
      <c r="Z2040" s="121" t="s">
        <v>2768</v>
      </c>
      <c r="AA2040" s="121" t="s">
        <v>2769</v>
      </c>
      <c r="AB2040" s="121" t="s">
        <v>2821</v>
      </c>
      <c r="AC2040" s="121" t="s">
        <v>2103</v>
      </c>
      <c r="AD2040" s="121" t="s">
        <v>2788</v>
      </c>
      <c r="AE2040" s="121" t="s">
        <v>2822</v>
      </c>
      <c r="AF2040" s="121"/>
      <c r="AG2040" s="121"/>
      <c r="AH2040" s="121"/>
      <c r="AI2040" s="551"/>
      <c r="AJ2040" s="551"/>
      <c r="AK2040" s="551"/>
      <c r="AL2040" s="551"/>
      <c r="AM2040" s="551"/>
      <c r="AN2040" s="551"/>
      <c r="AO2040" s="551"/>
      <c r="AP2040" s="551"/>
      <c r="AQ2040" s="551"/>
      <c r="AR2040" s="551"/>
      <c r="AS2040" s="551"/>
      <c r="AT2040" s="551"/>
      <c r="AU2040" s="551"/>
      <c r="AV2040" s="551"/>
      <c r="AW2040" s="551"/>
      <c r="AX2040" s="551"/>
    </row>
    <row r="2041">
      <c r="A2041" s="570" t="s">
        <v>7823</v>
      </c>
      <c r="B2041" s="570" t="s">
        <v>7891</v>
      </c>
      <c r="C2041" s="570" t="s">
        <v>6749</v>
      </c>
      <c r="D2041" s="570" t="s">
        <v>6747</v>
      </c>
      <c r="E2041" s="570" t="s">
        <v>242</v>
      </c>
      <c r="F2041" s="570">
        <v>44</v>
      </c>
      <c r="G2041" s="570">
        <v>48</v>
      </c>
      <c r="H2041" s="570">
        <v>300</v>
      </c>
      <c r="I2041" s="569"/>
      <c r="J2041" s="121"/>
      <c r="K2041" s="121"/>
      <c r="L2041" s="121"/>
      <c r="M2041" s="570"/>
      <c r="N2041" s="569"/>
      <c r="O2041" s="569"/>
      <c r="P2041" s="569"/>
      <c r="Q2041" s="121"/>
      <c r="R2041" s="121" t="s">
        <v>7892</v>
      </c>
      <c r="S2041" s="121" t="s">
        <v>2742</v>
      </c>
      <c r="T2041" s="121" t="s">
        <v>3251</v>
      </c>
      <c r="U2041" s="121">
        <v>0</v>
      </c>
      <c r="V2041" s="121" t="s">
        <v>7826</v>
      </c>
      <c r="W2041" s="121" t="s">
        <v>2950</v>
      </c>
      <c r="X2041" s="121" t="s">
        <v>2410</v>
      </c>
      <c r="Y2041" s="121" t="s">
        <v>2465</v>
      </c>
      <c r="Z2041" s="121" t="s">
        <v>2768</v>
      </c>
      <c r="AA2041" s="121" t="s">
        <v>2769</v>
      </c>
      <c r="AB2041" s="121" t="s">
        <v>7893</v>
      </c>
      <c r="AC2041" s="121" t="s">
        <v>2103</v>
      </c>
      <c r="AD2041" s="121" t="s">
        <v>2771</v>
      </c>
      <c r="AE2041" s="121" t="s">
        <v>2776</v>
      </c>
      <c r="AF2041" s="121"/>
      <c r="AG2041" s="121"/>
      <c r="AH2041" s="121"/>
      <c r="AI2041" s="551"/>
      <c r="AJ2041" s="551"/>
      <c r="AK2041" s="551"/>
      <c r="AL2041" s="551"/>
      <c r="AM2041" s="551"/>
      <c r="AN2041" s="551"/>
      <c r="AO2041" s="551"/>
      <c r="AP2041" s="551"/>
      <c r="AQ2041" s="551"/>
      <c r="AR2041" s="551"/>
      <c r="AS2041" s="551"/>
      <c r="AT2041" s="551"/>
      <c r="AU2041" s="551"/>
      <c r="AV2041" s="551"/>
      <c r="AW2041" s="551"/>
      <c r="AX2041" s="551"/>
    </row>
    <row r="2042">
      <c r="A2042" s="570" t="s">
        <v>7823</v>
      </c>
      <c r="B2042" s="570" t="s">
        <v>7894</v>
      </c>
      <c r="C2042" s="570" t="s">
        <v>6749</v>
      </c>
      <c r="D2042" s="570" t="s">
        <v>6747</v>
      </c>
      <c r="E2042" s="570" t="s">
        <v>242</v>
      </c>
      <c r="F2042" s="570">
        <v>44</v>
      </c>
      <c r="G2042" s="570">
        <v>48</v>
      </c>
      <c r="H2042" s="570">
        <v>300</v>
      </c>
      <c r="I2042" s="569"/>
      <c r="J2042" s="121"/>
      <c r="K2042" s="121"/>
      <c r="L2042" s="121"/>
      <c r="M2042" s="570"/>
      <c r="N2042" s="569"/>
      <c r="O2042" s="569"/>
      <c r="P2042" s="569"/>
      <c r="Q2042" s="121"/>
      <c r="R2042" s="121" t="s">
        <v>7895</v>
      </c>
      <c r="S2042" s="121" t="s">
        <v>2742</v>
      </c>
      <c r="T2042" s="121" t="s">
        <v>3251</v>
      </c>
      <c r="U2042" s="121">
        <v>0</v>
      </c>
      <c r="V2042" s="121" t="s">
        <v>7826</v>
      </c>
      <c r="W2042" s="121" t="s">
        <v>2969</v>
      </c>
      <c r="X2042" s="121" t="s">
        <v>2410</v>
      </c>
      <c r="Y2042" s="121" t="s">
        <v>2465</v>
      </c>
      <c r="Z2042" s="121" t="s">
        <v>2768</v>
      </c>
      <c r="AA2042" s="121" t="s">
        <v>2769</v>
      </c>
      <c r="AB2042" s="121" t="s">
        <v>7868</v>
      </c>
      <c r="AC2042" s="121" t="s">
        <v>2103</v>
      </c>
      <c r="AD2042" s="121" t="s">
        <v>2788</v>
      </c>
      <c r="AE2042" s="121" t="s">
        <v>2858</v>
      </c>
      <c r="AF2042" s="121"/>
      <c r="AG2042" s="121"/>
      <c r="AH2042" s="121"/>
      <c r="AI2042" s="551"/>
      <c r="AJ2042" s="551"/>
      <c r="AK2042" s="551"/>
      <c r="AL2042" s="551"/>
      <c r="AM2042" s="551"/>
      <c r="AN2042" s="551"/>
      <c r="AO2042" s="551"/>
      <c r="AP2042" s="551"/>
      <c r="AQ2042" s="551"/>
      <c r="AR2042" s="551"/>
      <c r="AS2042" s="551"/>
      <c r="AT2042" s="551"/>
      <c r="AU2042" s="551"/>
      <c r="AV2042" s="551"/>
      <c r="AW2042" s="551"/>
      <c r="AX2042" s="551"/>
    </row>
    <row r="2043">
      <c r="A2043" s="570" t="s">
        <v>7823</v>
      </c>
      <c r="B2043" s="570" t="s">
        <v>7896</v>
      </c>
      <c r="C2043" s="570" t="s">
        <v>6749</v>
      </c>
      <c r="D2043" s="570" t="s">
        <v>6747</v>
      </c>
      <c r="E2043" s="570" t="s">
        <v>242</v>
      </c>
      <c r="F2043" s="570">
        <v>44</v>
      </c>
      <c r="G2043" s="570">
        <v>48</v>
      </c>
      <c r="H2043" s="570">
        <v>300</v>
      </c>
      <c r="I2043" s="569"/>
      <c r="J2043" s="121"/>
      <c r="K2043" s="121"/>
      <c r="L2043" s="121"/>
      <c r="M2043" s="570"/>
      <c r="N2043" s="569"/>
      <c r="O2043" s="569"/>
      <c r="P2043" s="569"/>
      <c r="Q2043" s="121"/>
      <c r="R2043" s="121" t="s">
        <v>7897</v>
      </c>
      <c r="S2043" s="121" t="s">
        <v>2742</v>
      </c>
      <c r="T2043" s="121" t="s">
        <v>3251</v>
      </c>
      <c r="U2043" s="121">
        <v>0</v>
      </c>
      <c r="V2043" s="121" t="s">
        <v>7826</v>
      </c>
      <c r="W2043" s="121" t="s">
        <v>2949</v>
      </c>
      <c r="X2043" s="121" t="s">
        <v>2410</v>
      </c>
      <c r="Y2043" s="121" t="s">
        <v>2465</v>
      </c>
      <c r="Z2043" s="121" t="s">
        <v>2768</v>
      </c>
      <c r="AA2043" s="121" t="s">
        <v>2769</v>
      </c>
      <c r="AB2043" s="121" t="s">
        <v>7898</v>
      </c>
      <c r="AC2043" s="121" t="s">
        <v>2103</v>
      </c>
      <c r="AD2043" s="121" t="s">
        <v>2788</v>
      </c>
      <c r="AE2043" s="121" t="s">
        <v>4435</v>
      </c>
      <c r="AF2043" s="121"/>
      <c r="AG2043" s="121"/>
      <c r="AH2043" s="121"/>
      <c r="AI2043" s="551"/>
      <c r="AJ2043" s="551"/>
      <c r="AK2043" s="551"/>
      <c r="AL2043" s="551"/>
      <c r="AM2043" s="551"/>
      <c r="AN2043" s="551"/>
      <c r="AO2043" s="551"/>
      <c r="AP2043" s="551"/>
      <c r="AQ2043" s="551"/>
      <c r="AR2043" s="551"/>
      <c r="AS2043" s="551"/>
      <c r="AT2043" s="551"/>
      <c r="AU2043" s="551"/>
      <c r="AV2043" s="551"/>
      <c r="AW2043" s="551"/>
      <c r="AX2043" s="551"/>
    </row>
    <row r="2044">
      <c r="A2044" s="570" t="s">
        <v>7823</v>
      </c>
      <c r="B2044" s="570" t="s">
        <v>7899</v>
      </c>
      <c r="C2044" s="570" t="s">
        <v>6749</v>
      </c>
      <c r="D2044" s="570" t="s">
        <v>6747</v>
      </c>
      <c r="E2044" s="570" t="s">
        <v>242</v>
      </c>
      <c r="F2044" s="570">
        <v>44</v>
      </c>
      <c r="G2044" s="570">
        <v>48</v>
      </c>
      <c r="H2044" s="570">
        <v>300</v>
      </c>
      <c r="I2044" s="569"/>
      <c r="J2044" s="121"/>
      <c r="K2044" s="121"/>
      <c r="L2044" s="121"/>
      <c r="M2044" s="570"/>
      <c r="N2044" s="569"/>
      <c r="O2044" s="569"/>
      <c r="P2044" s="569"/>
      <c r="Q2044" s="121"/>
      <c r="R2044" s="121" t="s">
        <v>7900</v>
      </c>
      <c r="S2044" s="121" t="s">
        <v>2742</v>
      </c>
      <c r="T2044" s="121" t="s">
        <v>3251</v>
      </c>
      <c r="U2044" s="121">
        <v>0</v>
      </c>
      <c r="V2044" s="121" t="s">
        <v>7826</v>
      </c>
      <c r="W2044" s="121" t="s">
        <v>2950</v>
      </c>
      <c r="X2044" s="121" t="s">
        <v>2410</v>
      </c>
      <c r="Y2044" s="121" t="s">
        <v>2465</v>
      </c>
      <c r="Z2044" s="121" t="s">
        <v>2768</v>
      </c>
      <c r="AA2044" s="121" t="s">
        <v>2769</v>
      </c>
      <c r="AB2044" s="121" t="s">
        <v>7846</v>
      </c>
      <c r="AC2044" s="121" t="s">
        <v>2103</v>
      </c>
      <c r="AD2044" s="121" t="s">
        <v>2771</v>
      </c>
      <c r="AE2044" s="121" t="s">
        <v>2991</v>
      </c>
      <c r="AF2044" s="121"/>
      <c r="AG2044" s="121"/>
      <c r="AH2044" s="121"/>
      <c r="AI2044" s="551"/>
      <c r="AJ2044" s="551"/>
      <c r="AK2044" s="551"/>
      <c r="AL2044" s="551"/>
      <c r="AM2044" s="551"/>
      <c r="AN2044" s="551"/>
      <c r="AO2044" s="551"/>
      <c r="AP2044" s="551"/>
      <c r="AQ2044" s="551"/>
      <c r="AR2044" s="551"/>
      <c r="AS2044" s="551"/>
      <c r="AT2044" s="551"/>
      <c r="AU2044" s="551"/>
      <c r="AV2044" s="551"/>
      <c r="AW2044" s="551"/>
      <c r="AX2044" s="551"/>
    </row>
    <row r="2045">
      <c r="A2045" s="570" t="s">
        <v>7823</v>
      </c>
      <c r="B2045" s="570" t="s">
        <v>7901</v>
      </c>
      <c r="C2045" s="570" t="s">
        <v>6749</v>
      </c>
      <c r="D2045" s="570" t="s">
        <v>6747</v>
      </c>
      <c r="E2045" s="570" t="s">
        <v>242</v>
      </c>
      <c r="F2045" s="570">
        <v>44</v>
      </c>
      <c r="G2045" s="570">
        <v>48</v>
      </c>
      <c r="H2045" s="570">
        <v>300</v>
      </c>
      <c r="I2045" s="569"/>
      <c r="J2045" s="121"/>
      <c r="K2045" s="121"/>
      <c r="L2045" s="121"/>
      <c r="M2045" s="570"/>
      <c r="N2045" s="569"/>
      <c r="O2045" s="569"/>
      <c r="P2045" s="569"/>
      <c r="Q2045" s="121"/>
      <c r="R2045" s="121" t="s">
        <v>7902</v>
      </c>
      <c r="S2045" s="121" t="s">
        <v>2742</v>
      </c>
      <c r="T2045" s="121" t="s">
        <v>3251</v>
      </c>
      <c r="U2045" s="121">
        <v>0</v>
      </c>
      <c r="V2045" s="121" t="s">
        <v>7826</v>
      </c>
      <c r="W2045" s="121" t="s">
        <v>2950</v>
      </c>
      <c r="X2045" s="121" t="s">
        <v>2410</v>
      </c>
      <c r="Y2045" s="121" t="s">
        <v>2465</v>
      </c>
      <c r="Z2045" s="121" t="s">
        <v>2768</v>
      </c>
      <c r="AA2045" s="121" t="s">
        <v>2769</v>
      </c>
      <c r="AB2045" s="121" t="s">
        <v>2770</v>
      </c>
      <c r="AC2045" s="121" t="s">
        <v>2103</v>
      </c>
      <c r="AD2045" s="121" t="s">
        <v>2771</v>
      </c>
      <c r="AE2045" s="121" t="s">
        <v>2772</v>
      </c>
      <c r="AF2045" s="121"/>
      <c r="AG2045" s="121"/>
      <c r="AH2045" s="121"/>
      <c r="AI2045" s="551"/>
      <c r="AJ2045" s="551"/>
      <c r="AK2045" s="551"/>
      <c r="AL2045" s="551"/>
      <c r="AM2045" s="551"/>
      <c r="AN2045" s="551"/>
      <c r="AO2045" s="551"/>
      <c r="AP2045" s="551"/>
      <c r="AQ2045" s="551"/>
      <c r="AR2045" s="551"/>
      <c r="AS2045" s="551"/>
      <c r="AT2045" s="551"/>
      <c r="AU2045" s="551"/>
      <c r="AV2045" s="551"/>
      <c r="AW2045" s="551"/>
      <c r="AX2045" s="551"/>
    </row>
    <row r="2046">
      <c r="A2046" s="570" t="s">
        <v>7823</v>
      </c>
      <c r="B2046" s="570" t="s">
        <v>7903</v>
      </c>
      <c r="C2046" s="570" t="s">
        <v>6749</v>
      </c>
      <c r="D2046" s="570" t="s">
        <v>6747</v>
      </c>
      <c r="E2046" s="570" t="s">
        <v>242</v>
      </c>
      <c r="F2046" s="570">
        <v>44</v>
      </c>
      <c r="G2046" s="570">
        <v>48</v>
      </c>
      <c r="H2046" s="570">
        <v>300</v>
      </c>
      <c r="I2046" s="569"/>
      <c r="J2046" s="121"/>
      <c r="K2046" s="121"/>
      <c r="L2046" s="121"/>
      <c r="M2046" s="570"/>
      <c r="N2046" s="569"/>
      <c r="O2046" s="569"/>
      <c r="P2046" s="569"/>
      <c r="Q2046" s="121"/>
      <c r="R2046" s="121" t="s">
        <v>7904</v>
      </c>
      <c r="S2046" s="121" t="s">
        <v>2742</v>
      </c>
      <c r="T2046" s="121" t="s">
        <v>3251</v>
      </c>
      <c r="U2046" s="121">
        <v>0</v>
      </c>
      <c r="V2046" s="121" t="s">
        <v>7826</v>
      </c>
      <c r="W2046" s="121" t="s">
        <v>2869</v>
      </c>
      <c r="X2046" s="121" t="s">
        <v>2410</v>
      </c>
      <c r="Y2046" s="121" t="s">
        <v>2465</v>
      </c>
      <c r="Z2046" s="121" t="s">
        <v>2768</v>
      </c>
      <c r="AA2046" s="121" t="s">
        <v>2769</v>
      </c>
      <c r="AB2046" s="121" t="s">
        <v>4357</v>
      </c>
      <c r="AC2046" s="121" t="s">
        <v>2103</v>
      </c>
      <c r="AD2046" s="121" t="s">
        <v>2788</v>
      </c>
      <c r="AE2046" s="121" t="s">
        <v>4358</v>
      </c>
      <c r="AF2046" s="121"/>
      <c r="AG2046" s="121"/>
      <c r="AH2046" s="121"/>
      <c r="AI2046" s="551"/>
      <c r="AJ2046" s="551"/>
      <c r="AK2046" s="551"/>
      <c r="AL2046" s="551"/>
      <c r="AM2046" s="551"/>
      <c r="AN2046" s="551"/>
      <c r="AO2046" s="551"/>
      <c r="AP2046" s="551"/>
      <c r="AQ2046" s="551"/>
      <c r="AR2046" s="551"/>
      <c r="AS2046" s="551"/>
      <c r="AT2046" s="551"/>
      <c r="AU2046" s="551"/>
      <c r="AV2046" s="551"/>
      <c r="AW2046" s="551"/>
      <c r="AX2046" s="551"/>
    </row>
    <row r="2047">
      <c r="A2047" s="570" t="s">
        <v>7823</v>
      </c>
      <c r="B2047" s="570" t="s">
        <v>7905</v>
      </c>
      <c r="C2047" s="570" t="s">
        <v>6749</v>
      </c>
      <c r="D2047" s="570" t="s">
        <v>6747</v>
      </c>
      <c r="E2047" s="570" t="s">
        <v>242</v>
      </c>
      <c r="F2047" s="570">
        <v>44</v>
      </c>
      <c r="G2047" s="570">
        <v>48</v>
      </c>
      <c r="H2047" s="570">
        <v>300</v>
      </c>
      <c r="I2047" s="569"/>
      <c r="J2047" s="121"/>
      <c r="K2047" s="121"/>
      <c r="L2047" s="121"/>
      <c r="M2047" s="570"/>
      <c r="N2047" s="569"/>
      <c r="O2047" s="569"/>
      <c r="P2047" s="569"/>
      <c r="Q2047" s="121"/>
      <c r="R2047" s="121" t="s">
        <v>7906</v>
      </c>
      <c r="S2047" s="121" t="s">
        <v>2742</v>
      </c>
      <c r="T2047" s="121" t="s">
        <v>3251</v>
      </c>
      <c r="U2047" s="121">
        <v>0</v>
      </c>
      <c r="V2047" s="121" t="s">
        <v>7826</v>
      </c>
      <c r="W2047" s="121" t="s">
        <v>2950</v>
      </c>
      <c r="X2047" s="121" t="s">
        <v>2410</v>
      </c>
      <c r="Y2047" s="121" t="s">
        <v>2465</v>
      </c>
      <c r="Z2047" s="121" t="s">
        <v>2768</v>
      </c>
      <c r="AA2047" s="121" t="s">
        <v>2769</v>
      </c>
      <c r="AB2047" s="121" t="s">
        <v>7861</v>
      </c>
      <c r="AC2047" s="121" t="s">
        <v>2103</v>
      </c>
      <c r="AD2047" s="121" t="s">
        <v>2771</v>
      </c>
      <c r="AE2047" s="121" t="s">
        <v>2955</v>
      </c>
      <c r="AF2047" s="121"/>
      <c r="AG2047" s="121"/>
      <c r="AH2047" s="121"/>
      <c r="AI2047" s="551"/>
      <c r="AJ2047" s="551"/>
      <c r="AK2047" s="551"/>
      <c r="AL2047" s="551"/>
      <c r="AM2047" s="551"/>
      <c r="AN2047" s="551"/>
      <c r="AO2047" s="551"/>
      <c r="AP2047" s="551"/>
      <c r="AQ2047" s="551"/>
      <c r="AR2047" s="551"/>
      <c r="AS2047" s="551"/>
      <c r="AT2047" s="551"/>
      <c r="AU2047" s="551"/>
      <c r="AV2047" s="551"/>
      <c r="AW2047" s="551"/>
      <c r="AX2047" s="551"/>
    </row>
    <row r="2048">
      <c r="A2048" s="570" t="s">
        <v>7823</v>
      </c>
      <c r="B2048" s="570" t="s">
        <v>7907</v>
      </c>
      <c r="C2048" s="570" t="s">
        <v>6749</v>
      </c>
      <c r="D2048" s="570" t="s">
        <v>6747</v>
      </c>
      <c r="E2048" s="570" t="s">
        <v>242</v>
      </c>
      <c r="F2048" s="570">
        <v>44</v>
      </c>
      <c r="G2048" s="570">
        <v>48</v>
      </c>
      <c r="H2048" s="570">
        <v>300</v>
      </c>
      <c r="I2048" s="569"/>
      <c r="J2048" s="121"/>
      <c r="K2048" s="121"/>
      <c r="L2048" s="121"/>
      <c r="M2048" s="570"/>
      <c r="N2048" s="569"/>
      <c r="O2048" s="569"/>
      <c r="P2048" s="569"/>
      <c r="Q2048" s="121"/>
      <c r="R2048" s="121" t="s">
        <v>7908</v>
      </c>
      <c r="S2048" s="121" t="s">
        <v>2742</v>
      </c>
      <c r="T2048" s="121" t="s">
        <v>3251</v>
      </c>
      <c r="U2048" s="121">
        <v>0</v>
      </c>
      <c r="V2048" s="121" t="s">
        <v>7826</v>
      </c>
      <c r="W2048" s="121" t="s">
        <v>2869</v>
      </c>
      <c r="X2048" s="121" t="s">
        <v>2410</v>
      </c>
      <c r="Y2048" s="121" t="s">
        <v>2465</v>
      </c>
      <c r="Z2048" s="121" t="s">
        <v>2785</v>
      </c>
      <c r="AA2048" s="121" t="s">
        <v>2786</v>
      </c>
      <c r="AB2048" s="121" t="s">
        <v>7909</v>
      </c>
      <c r="AC2048" s="121" t="s">
        <v>2103</v>
      </c>
      <c r="AD2048" s="121" t="s">
        <v>2788</v>
      </c>
      <c r="AE2048" s="121" t="s">
        <v>4540</v>
      </c>
      <c r="AF2048" s="121"/>
      <c r="AG2048" s="121"/>
      <c r="AH2048" s="121"/>
      <c r="AI2048" s="551"/>
      <c r="AJ2048" s="551"/>
      <c r="AK2048" s="551"/>
      <c r="AL2048" s="551"/>
      <c r="AM2048" s="551"/>
      <c r="AN2048" s="551"/>
      <c r="AO2048" s="551"/>
      <c r="AP2048" s="551"/>
      <c r="AQ2048" s="551"/>
      <c r="AR2048" s="551"/>
      <c r="AS2048" s="551"/>
      <c r="AT2048" s="551"/>
      <c r="AU2048" s="551"/>
      <c r="AV2048" s="551"/>
      <c r="AW2048" s="551"/>
      <c r="AX2048" s="551"/>
    </row>
    <row r="2049">
      <c r="A2049" s="570" t="s">
        <v>7823</v>
      </c>
      <c r="B2049" s="570" t="s">
        <v>7910</v>
      </c>
      <c r="C2049" s="570" t="s">
        <v>6749</v>
      </c>
      <c r="D2049" s="570" t="s">
        <v>6747</v>
      </c>
      <c r="E2049" s="570" t="s">
        <v>242</v>
      </c>
      <c r="F2049" s="570">
        <v>44</v>
      </c>
      <c r="G2049" s="570">
        <v>48</v>
      </c>
      <c r="H2049" s="570">
        <v>300</v>
      </c>
      <c r="I2049" s="569"/>
      <c r="J2049" s="121"/>
      <c r="K2049" s="121"/>
      <c r="L2049" s="121"/>
      <c r="M2049" s="570"/>
      <c r="N2049" s="569"/>
      <c r="O2049" s="569"/>
      <c r="P2049" s="569"/>
      <c r="Q2049" s="121"/>
      <c r="R2049" s="121" t="s">
        <v>7911</v>
      </c>
      <c r="S2049" s="121" t="s">
        <v>2742</v>
      </c>
      <c r="T2049" s="121" t="s">
        <v>3251</v>
      </c>
      <c r="U2049" s="121">
        <v>0</v>
      </c>
      <c r="V2049" s="121" t="s">
        <v>7826</v>
      </c>
      <c r="W2049" s="121" t="s">
        <v>2969</v>
      </c>
      <c r="X2049" s="121" t="s">
        <v>2410</v>
      </c>
      <c r="Y2049" s="121" t="s">
        <v>2465</v>
      </c>
      <c r="Z2049" s="121" t="s">
        <v>2744</v>
      </c>
      <c r="AA2049" s="121" t="s">
        <v>2751</v>
      </c>
      <c r="AB2049" s="121" t="s">
        <v>7912</v>
      </c>
      <c r="AC2049" s="121" t="s">
        <v>2103</v>
      </c>
      <c r="AD2049" s="121" t="s">
        <v>2747</v>
      </c>
      <c r="AE2049" s="121" t="s">
        <v>3339</v>
      </c>
      <c r="AF2049" s="121"/>
      <c r="AG2049" s="121"/>
      <c r="AH2049" s="121"/>
      <c r="AI2049" s="551"/>
      <c r="AJ2049" s="551"/>
      <c r="AK2049" s="551"/>
      <c r="AL2049" s="551"/>
      <c r="AM2049" s="551"/>
      <c r="AN2049" s="551"/>
      <c r="AO2049" s="551"/>
      <c r="AP2049" s="551"/>
      <c r="AQ2049" s="551"/>
      <c r="AR2049" s="551"/>
      <c r="AS2049" s="551"/>
      <c r="AT2049" s="551"/>
      <c r="AU2049" s="551"/>
      <c r="AV2049" s="551"/>
      <c r="AW2049" s="551"/>
      <c r="AX2049" s="551"/>
    </row>
    <row r="2050">
      <c r="A2050" s="570" t="s">
        <v>7823</v>
      </c>
      <c r="B2050" s="570" t="s">
        <v>7913</v>
      </c>
      <c r="C2050" s="570" t="s">
        <v>6749</v>
      </c>
      <c r="D2050" s="570" t="s">
        <v>6747</v>
      </c>
      <c r="E2050" s="570" t="s">
        <v>242</v>
      </c>
      <c r="F2050" s="570">
        <v>44</v>
      </c>
      <c r="G2050" s="570">
        <v>48</v>
      </c>
      <c r="H2050" s="570">
        <v>300</v>
      </c>
      <c r="I2050" s="569"/>
      <c r="J2050" s="121"/>
      <c r="K2050" s="121"/>
      <c r="L2050" s="121"/>
      <c r="M2050" s="570"/>
      <c r="N2050" s="569"/>
      <c r="O2050" s="569"/>
      <c r="P2050" s="569"/>
      <c r="Q2050" s="121"/>
      <c r="R2050" s="121" t="s">
        <v>7914</v>
      </c>
      <c r="S2050" s="121" t="s">
        <v>2742</v>
      </c>
      <c r="T2050" s="121" t="s">
        <v>3251</v>
      </c>
      <c r="U2050" s="121">
        <v>0</v>
      </c>
      <c r="V2050" s="121" t="s">
        <v>7826</v>
      </c>
      <c r="W2050" s="121" t="s">
        <v>2969</v>
      </c>
      <c r="X2050" s="121" t="s">
        <v>2410</v>
      </c>
      <c r="Y2050" s="121" t="s">
        <v>2465</v>
      </c>
      <c r="Z2050" s="121" t="s">
        <v>2744</v>
      </c>
      <c r="AA2050" s="121" t="s">
        <v>2751</v>
      </c>
      <c r="AB2050" s="121" t="s">
        <v>7915</v>
      </c>
      <c r="AC2050" s="121" t="s">
        <v>2103</v>
      </c>
      <c r="AD2050" s="121" t="s">
        <v>2747</v>
      </c>
      <c r="AE2050" s="121" t="s">
        <v>3339</v>
      </c>
      <c r="AF2050" s="121"/>
      <c r="AG2050" s="121"/>
      <c r="AH2050" s="121"/>
      <c r="AI2050" s="551"/>
      <c r="AJ2050" s="551"/>
      <c r="AK2050" s="551"/>
      <c r="AL2050" s="551"/>
      <c r="AM2050" s="551"/>
      <c r="AN2050" s="551"/>
      <c r="AO2050" s="551"/>
      <c r="AP2050" s="551"/>
      <c r="AQ2050" s="551"/>
      <c r="AR2050" s="551"/>
      <c r="AS2050" s="551"/>
      <c r="AT2050" s="551"/>
      <c r="AU2050" s="551"/>
      <c r="AV2050" s="551"/>
      <c r="AW2050" s="551"/>
      <c r="AX2050" s="551"/>
    </row>
    <row r="2051">
      <c r="A2051" s="570" t="s">
        <v>7823</v>
      </c>
      <c r="B2051" s="570" t="s">
        <v>7916</v>
      </c>
      <c r="C2051" s="570" t="s">
        <v>6749</v>
      </c>
      <c r="D2051" s="570" t="s">
        <v>6747</v>
      </c>
      <c r="E2051" s="570" t="s">
        <v>242</v>
      </c>
      <c r="F2051" s="570">
        <v>44</v>
      </c>
      <c r="G2051" s="570">
        <v>48</v>
      </c>
      <c r="H2051" s="570">
        <v>300</v>
      </c>
      <c r="I2051" s="569"/>
      <c r="J2051" s="121"/>
      <c r="K2051" s="121"/>
      <c r="L2051" s="121"/>
      <c r="M2051" s="570"/>
      <c r="N2051" s="569"/>
      <c r="O2051" s="569"/>
      <c r="P2051" s="569"/>
      <c r="Q2051" s="121"/>
      <c r="R2051" s="121" t="s">
        <v>7917</v>
      </c>
      <c r="S2051" s="121" t="s">
        <v>2742</v>
      </c>
      <c r="T2051" s="121" t="s">
        <v>3251</v>
      </c>
      <c r="U2051" s="121">
        <v>0</v>
      </c>
      <c r="V2051" s="121" t="s">
        <v>7826</v>
      </c>
      <c r="W2051" s="121" t="s">
        <v>2969</v>
      </c>
      <c r="X2051" s="121" t="s">
        <v>2410</v>
      </c>
      <c r="Y2051" s="121" t="s">
        <v>2465</v>
      </c>
      <c r="Z2051" s="121" t="s">
        <v>2744</v>
      </c>
      <c r="AA2051" s="121" t="s">
        <v>2751</v>
      </c>
      <c r="AB2051" s="121" t="s">
        <v>5257</v>
      </c>
      <c r="AC2051" s="121" t="s">
        <v>2103</v>
      </c>
      <c r="AD2051" s="121" t="s">
        <v>2747</v>
      </c>
      <c r="AE2051" s="121" t="s">
        <v>3339</v>
      </c>
      <c r="AF2051" s="121"/>
      <c r="AG2051" s="121"/>
      <c r="AH2051" s="121"/>
      <c r="AI2051" s="551"/>
      <c r="AJ2051" s="551"/>
      <c r="AK2051" s="551"/>
      <c r="AL2051" s="551"/>
      <c r="AM2051" s="551"/>
      <c r="AN2051" s="551"/>
      <c r="AO2051" s="551"/>
      <c r="AP2051" s="551"/>
      <c r="AQ2051" s="551"/>
      <c r="AR2051" s="551"/>
      <c r="AS2051" s="551"/>
      <c r="AT2051" s="551"/>
      <c r="AU2051" s="551"/>
      <c r="AV2051" s="551"/>
      <c r="AW2051" s="551"/>
      <c r="AX2051" s="551"/>
    </row>
    <row r="2052">
      <c r="A2052" s="570" t="s">
        <v>7823</v>
      </c>
      <c r="B2052" s="570" t="s">
        <v>7918</v>
      </c>
      <c r="C2052" s="570" t="s">
        <v>6749</v>
      </c>
      <c r="D2052" s="570" t="s">
        <v>6747</v>
      </c>
      <c r="E2052" s="570" t="s">
        <v>242</v>
      </c>
      <c r="F2052" s="570">
        <v>44</v>
      </c>
      <c r="G2052" s="570">
        <v>48</v>
      </c>
      <c r="H2052" s="570">
        <v>300</v>
      </c>
      <c r="I2052" s="569"/>
      <c r="J2052" s="121"/>
      <c r="K2052" s="121"/>
      <c r="L2052" s="121"/>
      <c r="M2052" s="570"/>
      <c r="N2052" s="569"/>
      <c r="O2052" s="569"/>
      <c r="P2052" s="569"/>
      <c r="Q2052" s="121"/>
      <c r="R2052" s="121" t="s">
        <v>7919</v>
      </c>
      <c r="S2052" s="121" t="s">
        <v>2742</v>
      </c>
      <c r="T2052" s="121" t="s">
        <v>3251</v>
      </c>
      <c r="U2052" s="121">
        <v>0</v>
      </c>
      <c r="V2052" s="121" t="s">
        <v>7826</v>
      </c>
      <c r="W2052" s="121" t="s">
        <v>2969</v>
      </c>
      <c r="X2052" s="121" t="s">
        <v>2410</v>
      </c>
      <c r="Y2052" s="121" t="s">
        <v>2465</v>
      </c>
      <c r="Z2052" s="121" t="s">
        <v>2744</v>
      </c>
      <c r="AA2052" s="121" t="s">
        <v>2751</v>
      </c>
      <c r="AB2052" s="121" t="s">
        <v>7920</v>
      </c>
      <c r="AC2052" s="121" t="s">
        <v>2103</v>
      </c>
      <c r="AD2052" s="121" t="s">
        <v>2747</v>
      </c>
      <c r="AE2052" s="121" t="s">
        <v>3339</v>
      </c>
      <c r="AF2052" s="121"/>
      <c r="AG2052" s="121"/>
      <c r="AH2052" s="121"/>
      <c r="AI2052" s="551"/>
      <c r="AJ2052" s="551"/>
      <c r="AK2052" s="551"/>
      <c r="AL2052" s="551"/>
      <c r="AM2052" s="551"/>
      <c r="AN2052" s="551"/>
      <c r="AO2052" s="551"/>
      <c r="AP2052" s="551"/>
      <c r="AQ2052" s="551"/>
      <c r="AR2052" s="551"/>
      <c r="AS2052" s="551"/>
      <c r="AT2052" s="551"/>
      <c r="AU2052" s="551"/>
      <c r="AV2052" s="551"/>
      <c r="AW2052" s="551"/>
      <c r="AX2052" s="551"/>
    </row>
    <row r="2053">
      <c r="A2053" s="570" t="s">
        <v>7823</v>
      </c>
      <c r="B2053" s="570" t="s">
        <v>7921</v>
      </c>
      <c r="C2053" s="570" t="s">
        <v>6749</v>
      </c>
      <c r="D2053" s="570" t="s">
        <v>6747</v>
      </c>
      <c r="E2053" s="570" t="s">
        <v>242</v>
      </c>
      <c r="F2053" s="570">
        <v>44</v>
      </c>
      <c r="G2053" s="570">
        <v>48</v>
      </c>
      <c r="H2053" s="570">
        <v>300</v>
      </c>
      <c r="I2053" s="569"/>
      <c r="J2053" s="121"/>
      <c r="K2053" s="121"/>
      <c r="L2053" s="121"/>
      <c r="M2053" s="570"/>
      <c r="N2053" s="569"/>
      <c r="O2053" s="569"/>
      <c r="P2053" s="569"/>
      <c r="Q2053" s="121"/>
      <c r="R2053" s="121" t="s">
        <v>7922</v>
      </c>
      <c r="S2053" s="121" t="s">
        <v>2742</v>
      </c>
      <c r="T2053" s="121" t="s">
        <v>3251</v>
      </c>
      <c r="U2053" s="121">
        <v>0</v>
      </c>
      <c r="V2053" s="121" t="s">
        <v>7826</v>
      </c>
      <c r="W2053" s="121" t="s">
        <v>2969</v>
      </c>
      <c r="X2053" s="121" t="s">
        <v>2410</v>
      </c>
      <c r="Y2053" s="121" t="s">
        <v>2465</v>
      </c>
      <c r="Z2053" s="121" t="s">
        <v>2744</v>
      </c>
      <c r="AA2053" s="121" t="s">
        <v>2751</v>
      </c>
      <c r="AB2053" s="121" t="s">
        <v>7923</v>
      </c>
      <c r="AC2053" s="121" t="s">
        <v>2103</v>
      </c>
      <c r="AD2053" s="121" t="s">
        <v>2747</v>
      </c>
      <c r="AE2053" s="121" t="s">
        <v>3068</v>
      </c>
      <c r="AF2053" s="121"/>
      <c r="AG2053" s="121"/>
      <c r="AH2053" s="121"/>
      <c r="AI2053" s="551"/>
      <c r="AJ2053" s="551"/>
      <c r="AK2053" s="551"/>
      <c r="AL2053" s="551"/>
      <c r="AM2053" s="551"/>
      <c r="AN2053" s="551"/>
      <c r="AO2053" s="551"/>
      <c r="AP2053" s="551"/>
      <c r="AQ2053" s="551"/>
      <c r="AR2053" s="551"/>
      <c r="AS2053" s="551"/>
      <c r="AT2053" s="551"/>
      <c r="AU2053" s="551"/>
      <c r="AV2053" s="551"/>
      <c r="AW2053" s="551"/>
      <c r="AX2053" s="551"/>
    </row>
    <row r="2054">
      <c r="A2054" s="570" t="s">
        <v>7823</v>
      </c>
      <c r="B2054" s="570" t="s">
        <v>7924</v>
      </c>
      <c r="C2054" s="570" t="s">
        <v>6749</v>
      </c>
      <c r="D2054" s="570" t="s">
        <v>6747</v>
      </c>
      <c r="E2054" s="570" t="s">
        <v>242</v>
      </c>
      <c r="F2054" s="570">
        <v>44</v>
      </c>
      <c r="G2054" s="570">
        <v>48</v>
      </c>
      <c r="H2054" s="570">
        <v>300</v>
      </c>
      <c r="I2054" s="569"/>
      <c r="J2054" s="121"/>
      <c r="K2054" s="121"/>
      <c r="L2054" s="121"/>
      <c r="M2054" s="570"/>
      <c r="N2054" s="569"/>
      <c r="O2054" s="569"/>
      <c r="P2054" s="569"/>
      <c r="Q2054" s="121"/>
      <c r="R2054" s="121" t="s">
        <v>7925</v>
      </c>
      <c r="S2054" s="121" t="s">
        <v>2742</v>
      </c>
      <c r="T2054" s="121" t="s">
        <v>3251</v>
      </c>
      <c r="U2054" s="121">
        <v>0</v>
      </c>
      <c r="V2054" s="121" t="s">
        <v>7826</v>
      </c>
      <c r="W2054" s="121" t="s">
        <v>2969</v>
      </c>
      <c r="X2054" s="121" t="s">
        <v>2410</v>
      </c>
      <c r="Y2054" s="121" t="s">
        <v>2465</v>
      </c>
      <c r="Z2054" s="121" t="s">
        <v>2744</v>
      </c>
      <c r="AA2054" s="121" t="s">
        <v>2751</v>
      </c>
      <c r="AB2054" s="121" t="s">
        <v>7926</v>
      </c>
      <c r="AC2054" s="121" t="s">
        <v>2103</v>
      </c>
      <c r="AD2054" s="121" t="s">
        <v>2747</v>
      </c>
      <c r="AE2054" s="121" t="s">
        <v>3068</v>
      </c>
      <c r="AF2054" s="121"/>
      <c r="AG2054" s="121"/>
      <c r="AH2054" s="121"/>
      <c r="AI2054" s="551"/>
      <c r="AJ2054" s="551"/>
      <c r="AK2054" s="551"/>
      <c r="AL2054" s="551"/>
      <c r="AM2054" s="551"/>
      <c r="AN2054" s="551"/>
      <c r="AO2054" s="551"/>
      <c r="AP2054" s="551"/>
      <c r="AQ2054" s="551"/>
      <c r="AR2054" s="551"/>
      <c r="AS2054" s="551"/>
      <c r="AT2054" s="551"/>
      <c r="AU2054" s="551"/>
      <c r="AV2054" s="551"/>
      <c r="AW2054" s="551"/>
      <c r="AX2054" s="551"/>
    </row>
    <row r="2055">
      <c r="A2055" s="570" t="s">
        <v>7823</v>
      </c>
      <c r="B2055" s="570" t="s">
        <v>7927</v>
      </c>
      <c r="C2055" s="570" t="s">
        <v>6749</v>
      </c>
      <c r="D2055" s="570" t="s">
        <v>6747</v>
      </c>
      <c r="E2055" s="570" t="s">
        <v>242</v>
      </c>
      <c r="F2055" s="570">
        <v>44</v>
      </c>
      <c r="G2055" s="570">
        <v>48</v>
      </c>
      <c r="H2055" s="570">
        <v>300</v>
      </c>
      <c r="I2055" s="569"/>
      <c r="J2055" s="121"/>
      <c r="K2055" s="121"/>
      <c r="L2055" s="121"/>
      <c r="M2055" s="570"/>
      <c r="N2055" s="569"/>
      <c r="O2055" s="569"/>
      <c r="P2055" s="569"/>
      <c r="Q2055" s="121"/>
      <c r="R2055" s="121" t="s">
        <v>7928</v>
      </c>
      <c r="S2055" s="121" t="s">
        <v>2742</v>
      </c>
      <c r="T2055" s="121" t="s">
        <v>3251</v>
      </c>
      <c r="U2055" s="121">
        <v>0</v>
      </c>
      <c r="V2055" s="121" t="s">
        <v>7826</v>
      </c>
      <c r="W2055" s="121" t="s">
        <v>2969</v>
      </c>
      <c r="X2055" s="121" t="s">
        <v>2410</v>
      </c>
      <c r="Y2055" s="121" t="s">
        <v>2465</v>
      </c>
      <c r="Z2055" s="121" t="s">
        <v>2744</v>
      </c>
      <c r="AA2055" s="121" t="s">
        <v>2751</v>
      </c>
      <c r="AB2055" s="121" t="s">
        <v>7929</v>
      </c>
      <c r="AC2055" s="121" t="s">
        <v>2103</v>
      </c>
      <c r="AD2055" s="121" t="s">
        <v>2747</v>
      </c>
      <c r="AE2055" s="121" t="s">
        <v>3068</v>
      </c>
      <c r="AF2055" s="121"/>
      <c r="AG2055" s="121"/>
      <c r="AH2055" s="121"/>
      <c r="AI2055" s="551"/>
      <c r="AJ2055" s="551"/>
      <c r="AK2055" s="551"/>
      <c r="AL2055" s="551"/>
      <c r="AM2055" s="551"/>
      <c r="AN2055" s="551"/>
      <c r="AO2055" s="551"/>
      <c r="AP2055" s="551"/>
      <c r="AQ2055" s="551"/>
      <c r="AR2055" s="551"/>
      <c r="AS2055" s="551"/>
      <c r="AT2055" s="551"/>
      <c r="AU2055" s="551"/>
      <c r="AV2055" s="551"/>
      <c r="AW2055" s="551"/>
      <c r="AX2055" s="551"/>
    </row>
    <row r="2056">
      <c r="A2056" s="570" t="s">
        <v>7823</v>
      </c>
      <c r="B2056" s="570" t="s">
        <v>7930</v>
      </c>
      <c r="C2056" s="570" t="s">
        <v>6749</v>
      </c>
      <c r="D2056" s="570" t="s">
        <v>6747</v>
      </c>
      <c r="E2056" s="570" t="s">
        <v>242</v>
      </c>
      <c r="F2056" s="570">
        <v>44</v>
      </c>
      <c r="G2056" s="570">
        <v>48</v>
      </c>
      <c r="H2056" s="570">
        <v>300</v>
      </c>
      <c r="I2056" s="569"/>
      <c r="J2056" s="121"/>
      <c r="K2056" s="121"/>
      <c r="L2056" s="121"/>
      <c r="M2056" s="570"/>
      <c r="N2056" s="569"/>
      <c r="O2056" s="569"/>
      <c r="P2056" s="569"/>
      <c r="Q2056" s="121"/>
      <c r="R2056" s="121" t="s">
        <v>7931</v>
      </c>
      <c r="S2056" s="121" t="s">
        <v>2742</v>
      </c>
      <c r="T2056" s="121" t="s">
        <v>3251</v>
      </c>
      <c r="U2056" s="121">
        <v>0</v>
      </c>
      <c r="V2056" s="121" t="s">
        <v>7826</v>
      </c>
      <c r="W2056" s="121" t="s">
        <v>2969</v>
      </c>
      <c r="X2056" s="121" t="s">
        <v>2410</v>
      </c>
      <c r="Y2056" s="121" t="s">
        <v>2465</v>
      </c>
      <c r="Z2056" s="121" t="s">
        <v>2744</v>
      </c>
      <c r="AA2056" s="121" t="s">
        <v>2751</v>
      </c>
      <c r="AB2056" s="121" t="s">
        <v>5226</v>
      </c>
      <c r="AC2056" s="121" t="s">
        <v>2103</v>
      </c>
      <c r="AD2056" s="121" t="s">
        <v>2747</v>
      </c>
      <c r="AE2056" s="121" t="s">
        <v>3339</v>
      </c>
      <c r="AF2056" s="121"/>
      <c r="AG2056" s="121"/>
      <c r="AH2056" s="121"/>
      <c r="AI2056" s="551"/>
      <c r="AJ2056" s="551"/>
      <c r="AK2056" s="551"/>
      <c r="AL2056" s="551"/>
      <c r="AM2056" s="551"/>
      <c r="AN2056" s="551"/>
      <c r="AO2056" s="551"/>
      <c r="AP2056" s="551"/>
      <c r="AQ2056" s="551"/>
      <c r="AR2056" s="551"/>
      <c r="AS2056" s="551"/>
      <c r="AT2056" s="551"/>
      <c r="AU2056" s="551"/>
      <c r="AV2056" s="551"/>
      <c r="AW2056" s="551"/>
      <c r="AX2056" s="551"/>
    </row>
    <row r="2057">
      <c r="A2057" s="570" t="s">
        <v>7823</v>
      </c>
      <c r="B2057" s="570" t="s">
        <v>7932</v>
      </c>
      <c r="C2057" s="570" t="s">
        <v>6749</v>
      </c>
      <c r="D2057" s="570" t="s">
        <v>6747</v>
      </c>
      <c r="E2057" s="570" t="s">
        <v>242</v>
      </c>
      <c r="F2057" s="570">
        <v>44</v>
      </c>
      <c r="G2057" s="570">
        <v>48</v>
      </c>
      <c r="H2057" s="570">
        <v>300</v>
      </c>
      <c r="I2057" s="569"/>
      <c r="J2057" s="121"/>
      <c r="K2057" s="121"/>
      <c r="L2057" s="121"/>
      <c r="M2057" s="570"/>
      <c r="N2057" s="569"/>
      <c r="O2057" s="569"/>
      <c r="P2057" s="569"/>
      <c r="Q2057" s="121"/>
      <c r="R2057" s="121" t="s">
        <v>7933</v>
      </c>
      <c r="S2057" s="121" t="s">
        <v>2742</v>
      </c>
      <c r="T2057" s="121" t="s">
        <v>3251</v>
      </c>
      <c r="U2057" s="121">
        <v>0</v>
      </c>
      <c r="V2057" s="121" t="s">
        <v>7826</v>
      </c>
      <c r="W2057" s="121" t="s">
        <v>2969</v>
      </c>
      <c r="X2057" s="121" t="s">
        <v>2410</v>
      </c>
      <c r="Y2057" s="121" t="s">
        <v>2465</v>
      </c>
      <c r="Z2057" s="121" t="s">
        <v>2744</v>
      </c>
      <c r="AA2057" s="121" t="s">
        <v>2751</v>
      </c>
      <c r="AB2057" s="121" t="s">
        <v>7934</v>
      </c>
      <c r="AC2057" s="121" t="s">
        <v>2103</v>
      </c>
      <c r="AD2057" s="121" t="s">
        <v>2747</v>
      </c>
      <c r="AE2057" s="121" t="s">
        <v>3339</v>
      </c>
      <c r="AF2057" s="121"/>
      <c r="AG2057" s="121"/>
      <c r="AH2057" s="121"/>
      <c r="AI2057" s="551"/>
      <c r="AJ2057" s="551"/>
      <c r="AK2057" s="551"/>
      <c r="AL2057" s="551"/>
      <c r="AM2057" s="551"/>
      <c r="AN2057" s="551"/>
      <c r="AO2057" s="551"/>
      <c r="AP2057" s="551"/>
      <c r="AQ2057" s="551"/>
      <c r="AR2057" s="551"/>
      <c r="AS2057" s="551"/>
      <c r="AT2057" s="551"/>
      <c r="AU2057" s="551"/>
      <c r="AV2057" s="551"/>
      <c r="AW2057" s="551"/>
      <c r="AX2057" s="551"/>
    </row>
    <row r="2058">
      <c r="A2058" s="570" t="s">
        <v>7823</v>
      </c>
      <c r="B2058" s="570" t="s">
        <v>7935</v>
      </c>
      <c r="C2058" s="570" t="s">
        <v>6749</v>
      </c>
      <c r="D2058" s="570" t="s">
        <v>6747</v>
      </c>
      <c r="E2058" s="570" t="s">
        <v>242</v>
      </c>
      <c r="F2058" s="570">
        <v>44</v>
      </c>
      <c r="G2058" s="570">
        <v>48</v>
      </c>
      <c r="H2058" s="570">
        <v>300</v>
      </c>
      <c r="I2058" s="569"/>
      <c r="J2058" s="121"/>
      <c r="K2058" s="121"/>
      <c r="L2058" s="121"/>
      <c r="M2058" s="570"/>
      <c r="N2058" s="569"/>
      <c r="O2058" s="569"/>
      <c r="P2058" s="569"/>
      <c r="Q2058" s="121"/>
      <c r="R2058" s="121" t="s">
        <v>7936</v>
      </c>
      <c r="S2058" s="121" t="s">
        <v>2742</v>
      </c>
      <c r="T2058" s="121" t="s">
        <v>3251</v>
      </c>
      <c r="U2058" s="121">
        <v>0</v>
      </c>
      <c r="V2058" s="121" t="s">
        <v>7826</v>
      </c>
      <c r="W2058" s="121" t="s">
        <v>2969</v>
      </c>
      <c r="X2058" s="121" t="s">
        <v>2410</v>
      </c>
      <c r="Y2058" s="121" t="s">
        <v>2465</v>
      </c>
      <c r="Z2058" s="121" t="s">
        <v>2744</v>
      </c>
      <c r="AA2058" s="121" t="s">
        <v>2751</v>
      </c>
      <c r="AB2058" s="121" t="s">
        <v>5229</v>
      </c>
      <c r="AC2058" s="121" t="s">
        <v>2103</v>
      </c>
      <c r="AD2058" s="121" t="s">
        <v>2747</v>
      </c>
      <c r="AE2058" s="121" t="s">
        <v>3339</v>
      </c>
      <c r="AF2058" s="121"/>
      <c r="AG2058" s="121"/>
      <c r="AH2058" s="121"/>
      <c r="AI2058" s="551"/>
      <c r="AJ2058" s="551"/>
      <c r="AK2058" s="551"/>
      <c r="AL2058" s="551"/>
      <c r="AM2058" s="551"/>
      <c r="AN2058" s="551"/>
      <c r="AO2058" s="551"/>
      <c r="AP2058" s="551"/>
      <c r="AQ2058" s="551"/>
      <c r="AR2058" s="551"/>
      <c r="AS2058" s="551"/>
      <c r="AT2058" s="551"/>
      <c r="AU2058" s="551"/>
      <c r="AV2058" s="551"/>
      <c r="AW2058" s="551"/>
      <c r="AX2058" s="551"/>
    </row>
    <row r="2059">
      <c r="A2059" s="570" t="s">
        <v>7823</v>
      </c>
      <c r="B2059" s="570" t="s">
        <v>7937</v>
      </c>
      <c r="C2059" s="570" t="s">
        <v>6749</v>
      </c>
      <c r="D2059" s="570" t="s">
        <v>6747</v>
      </c>
      <c r="E2059" s="570" t="s">
        <v>242</v>
      </c>
      <c r="F2059" s="570">
        <v>44</v>
      </c>
      <c r="G2059" s="570">
        <v>48</v>
      </c>
      <c r="H2059" s="570">
        <v>300</v>
      </c>
      <c r="I2059" s="569"/>
      <c r="J2059" s="121"/>
      <c r="K2059" s="121"/>
      <c r="L2059" s="121"/>
      <c r="M2059" s="570"/>
      <c r="N2059" s="569"/>
      <c r="O2059" s="569"/>
      <c r="P2059" s="569"/>
      <c r="Q2059" s="121"/>
      <c r="R2059" s="121" t="s">
        <v>7938</v>
      </c>
      <c r="S2059" s="121" t="s">
        <v>2742</v>
      </c>
      <c r="T2059" s="121" t="s">
        <v>3251</v>
      </c>
      <c r="U2059" s="121">
        <v>0</v>
      </c>
      <c r="V2059" s="121" t="s">
        <v>7826</v>
      </c>
      <c r="W2059" s="121" t="s">
        <v>2969</v>
      </c>
      <c r="X2059" s="121" t="s">
        <v>2410</v>
      </c>
      <c r="Y2059" s="121" t="s">
        <v>2465</v>
      </c>
      <c r="Z2059" s="121" t="s">
        <v>2744</v>
      </c>
      <c r="AA2059" s="121" t="s">
        <v>2751</v>
      </c>
      <c r="AB2059" s="121" t="s">
        <v>7939</v>
      </c>
      <c r="AC2059" s="121" t="s">
        <v>2103</v>
      </c>
      <c r="AD2059" s="121" t="s">
        <v>2747</v>
      </c>
      <c r="AE2059" s="121" t="s">
        <v>3068</v>
      </c>
      <c r="AF2059" s="121"/>
      <c r="AG2059" s="121"/>
      <c r="AH2059" s="121"/>
      <c r="AI2059" s="551"/>
      <c r="AJ2059" s="551"/>
      <c r="AK2059" s="551"/>
      <c r="AL2059" s="551"/>
      <c r="AM2059" s="551"/>
      <c r="AN2059" s="551"/>
      <c r="AO2059" s="551"/>
      <c r="AP2059" s="551"/>
      <c r="AQ2059" s="551"/>
      <c r="AR2059" s="551"/>
      <c r="AS2059" s="551"/>
      <c r="AT2059" s="551"/>
      <c r="AU2059" s="551"/>
      <c r="AV2059" s="551"/>
      <c r="AW2059" s="551"/>
      <c r="AX2059" s="551"/>
    </row>
    <row r="2060">
      <c r="A2060" s="570" t="s">
        <v>7823</v>
      </c>
      <c r="B2060" s="570" t="s">
        <v>7940</v>
      </c>
      <c r="C2060" s="570" t="s">
        <v>6749</v>
      </c>
      <c r="D2060" s="570" t="s">
        <v>6747</v>
      </c>
      <c r="E2060" s="570" t="s">
        <v>242</v>
      </c>
      <c r="F2060" s="570">
        <v>44</v>
      </c>
      <c r="G2060" s="570">
        <v>48</v>
      </c>
      <c r="H2060" s="570">
        <v>300</v>
      </c>
      <c r="I2060" s="569"/>
      <c r="J2060" s="121"/>
      <c r="K2060" s="121"/>
      <c r="L2060" s="121"/>
      <c r="M2060" s="570"/>
      <c r="N2060" s="569"/>
      <c r="O2060" s="569"/>
      <c r="P2060" s="569"/>
      <c r="Q2060" s="121"/>
      <c r="R2060" s="121" t="s">
        <v>7941</v>
      </c>
      <c r="S2060" s="121" t="s">
        <v>2742</v>
      </c>
      <c r="T2060" s="121" t="s">
        <v>3251</v>
      </c>
      <c r="U2060" s="121">
        <v>0</v>
      </c>
      <c r="V2060" s="121" t="s">
        <v>7826</v>
      </c>
      <c r="W2060" s="121" t="s">
        <v>2969</v>
      </c>
      <c r="X2060" s="121" t="s">
        <v>2410</v>
      </c>
      <c r="Y2060" s="121" t="s">
        <v>2465</v>
      </c>
      <c r="Z2060" s="121" t="s">
        <v>2744</v>
      </c>
      <c r="AA2060" s="121" t="s">
        <v>2751</v>
      </c>
      <c r="AB2060" s="121" t="s">
        <v>7942</v>
      </c>
      <c r="AC2060" s="121" t="s">
        <v>2103</v>
      </c>
      <c r="AD2060" s="121" t="s">
        <v>2747</v>
      </c>
      <c r="AE2060" s="121" t="s">
        <v>3339</v>
      </c>
      <c r="AF2060" s="121"/>
      <c r="AG2060" s="121"/>
      <c r="AH2060" s="121"/>
      <c r="AI2060" s="551"/>
      <c r="AJ2060" s="551"/>
      <c r="AK2060" s="551"/>
      <c r="AL2060" s="551"/>
      <c r="AM2060" s="551"/>
      <c r="AN2060" s="551"/>
      <c r="AO2060" s="551"/>
      <c r="AP2060" s="551"/>
      <c r="AQ2060" s="551"/>
      <c r="AR2060" s="551"/>
      <c r="AS2060" s="551"/>
      <c r="AT2060" s="551"/>
      <c r="AU2060" s="551"/>
      <c r="AV2060" s="551"/>
      <c r="AW2060" s="551"/>
      <c r="AX2060" s="551"/>
    </row>
    <row r="2061">
      <c r="A2061" s="570" t="s">
        <v>7823</v>
      </c>
      <c r="B2061" s="570" t="s">
        <v>7943</v>
      </c>
      <c r="C2061" s="570" t="s">
        <v>6749</v>
      </c>
      <c r="D2061" s="570" t="s">
        <v>6747</v>
      </c>
      <c r="E2061" s="570" t="s">
        <v>242</v>
      </c>
      <c r="F2061" s="570">
        <v>44</v>
      </c>
      <c r="G2061" s="570">
        <v>48</v>
      </c>
      <c r="H2061" s="570">
        <v>300</v>
      </c>
      <c r="I2061" s="569"/>
      <c r="J2061" s="121"/>
      <c r="K2061" s="121"/>
      <c r="L2061" s="121"/>
      <c r="M2061" s="570"/>
      <c r="N2061" s="569"/>
      <c r="O2061" s="569"/>
      <c r="P2061" s="569"/>
      <c r="Q2061" s="121"/>
      <c r="R2061" s="121" t="s">
        <v>7944</v>
      </c>
      <c r="S2061" s="121" t="s">
        <v>2742</v>
      </c>
      <c r="T2061" s="121" t="s">
        <v>3251</v>
      </c>
      <c r="U2061" s="121">
        <v>0</v>
      </c>
      <c r="V2061" s="121" t="s">
        <v>7826</v>
      </c>
      <c r="W2061" s="121" t="s">
        <v>2969</v>
      </c>
      <c r="X2061" s="121" t="s">
        <v>2410</v>
      </c>
      <c r="Y2061" s="121" t="s">
        <v>2465</v>
      </c>
      <c r="Z2061" s="121" t="s">
        <v>2744</v>
      </c>
      <c r="AA2061" s="121" t="s">
        <v>2751</v>
      </c>
      <c r="AB2061" s="121" t="s">
        <v>7945</v>
      </c>
      <c r="AC2061" s="121" t="s">
        <v>2103</v>
      </c>
      <c r="AD2061" s="121" t="s">
        <v>2747</v>
      </c>
      <c r="AE2061" s="121" t="s">
        <v>3339</v>
      </c>
      <c r="AF2061" s="121"/>
      <c r="AG2061" s="121"/>
      <c r="AH2061" s="121"/>
      <c r="AI2061" s="551"/>
      <c r="AJ2061" s="551"/>
      <c r="AK2061" s="551"/>
      <c r="AL2061" s="551"/>
      <c r="AM2061" s="551"/>
      <c r="AN2061" s="551"/>
      <c r="AO2061" s="551"/>
      <c r="AP2061" s="551"/>
      <c r="AQ2061" s="551"/>
      <c r="AR2061" s="551"/>
      <c r="AS2061" s="551"/>
      <c r="AT2061" s="551"/>
      <c r="AU2061" s="551"/>
      <c r="AV2061" s="551"/>
      <c r="AW2061" s="551"/>
      <c r="AX2061" s="551"/>
    </row>
    <row r="2062">
      <c r="A2062" s="570" t="s">
        <v>7823</v>
      </c>
      <c r="B2062" s="570" t="s">
        <v>7946</v>
      </c>
      <c r="C2062" s="570" t="s">
        <v>6749</v>
      </c>
      <c r="D2062" s="570" t="s">
        <v>6747</v>
      </c>
      <c r="E2062" s="570" t="s">
        <v>242</v>
      </c>
      <c r="F2062" s="570">
        <v>44</v>
      </c>
      <c r="G2062" s="570">
        <v>48</v>
      </c>
      <c r="H2062" s="570">
        <v>300</v>
      </c>
      <c r="I2062" s="569"/>
      <c r="J2062" s="121"/>
      <c r="K2062" s="121"/>
      <c r="L2062" s="121"/>
      <c r="M2062" s="570"/>
      <c r="N2062" s="569"/>
      <c r="O2062" s="569"/>
      <c r="P2062" s="569"/>
      <c r="Q2062" s="121"/>
      <c r="R2062" s="121" t="s">
        <v>7947</v>
      </c>
      <c r="S2062" s="121" t="s">
        <v>2742</v>
      </c>
      <c r="T2062" s="121" t="s">
        <v>3251</v>
      </c>
      <c r="U2062" s="121">
        <v>0</v>
      </c>
      <c r="V2062" s="121" t="s">
        <v>7826</v>
      </c>
      <c r="W2062" s="121" t="s">
        <v>2969</v>
      </c>
      <c r="X2062" s="121" t="s">
        <v>2410</v>
      </c>
      <c r="Y2062" s="121" t="s">
        <v>2465</v>
      </c>
      <c r="Z2062" s="121" t="s">
        <v>2744</v>
      </c>
      <c r="AA2062" s="121" t="s">
        <v>2751</v>
      </c>
      <c r="AB2062" s="121" t="s">
        <v>7948</v>
      </c>
      <c r="AC2062" s="121" t="s">
        <v>2103</v>
      </c>
      <c r="AD2062" s="121" t="s">
        <v>2747</v>
      </c>
      <c r="AE2062" s="121" t="s">
        <v>3068</v>
      </c>
      <c r="AF2062" s="121"/>
      <c r="AG2062" s="121"/>
      <c r="AH2062" s="121"/>
      <c r="AI2062" s="551"/>
      <c r="AJ2062" s="551"/>
      <c r="AK2062" s="551"/>
      <c r="AL2062" s="551"/>
      <c r="AM2062" s="551"/>
      <c r="AN2062" s="551"/>
      <c r="AO2062" s="551"/>
      <c r="AP2062" s="551"/>
      <c r="AQ2062" s="551"/>
      <c r="AR2062" s="551"/>
      <c r="AS2062" s="551"/>
      <c r="AT2062" s="551"/>
      <c r="AU2062" s="551"/>
      <c r="AV2062" s="551"/>
      <c r="AW2062" s="551"/>
      <c r="AX2062" s="551"/>
    </row>
    <row r="2063">
      <c r="A2063" s="570" t="s">
        <v>7823</v>
      </c>
      <c r="B2063" s="570" t="s">
        <v>7949</v>
      </c>
      <c r="C2063" s="570" t="s">
        <v>6749</v>
      </c>
      <c r="D2063" s="570" t="s">
        <v>6747</v>
      </c>
      <c r="E2063" s="570" t="s">
        <v>242</v>
      </c>
      <c r="F2063" s="570">
        <v>44</v>
      </c>
      <c r="G2063" s="570">
        <v>48</v>
      </c>
      <c r="H2063" s="570">
        <v>300</v>
      </c>
      <c r="I2063" s="569"/>
      <c r="J2063" s="121"/>
      <c r="K2063" s="121"/>
      <c r="L2063" s="121"/>
      <c r="M2063" s="570"/>
      <c r="N2063" s="569"/>
      <c r="O2063" s="569"/>
      <c r="P2063" s="569"/>
      <c r="Q2063" s="121"/>
      <c r="R2063" s="121" t="s">
        <v>7950</v>
      </c>
      <c r="S2063" s="121" t="s">
        <v>2742</v>
      </c>
      <c r="T2063" s="121" t="s">
        <v>3251</v>
      </c>
      <c r="U2063" s="121">
        <v>0</v>
      </c>
      <c r="V2063" s="121" t="s">
        <v>7826</v>
      </c>
      <c r="W2063" s="121" t="s">
        <v>2969</v>
      </c>
      <c r="X2063" s="121" t="s">
        <v>2410</v>
      </c>
      <c r="Y2063" s="121" t="s">
        <v>2465</v>
      </c>
      <c r="Z2063" s="121" t="s">
        <v>2744</v>
      </c>
      <c r="AA2063" s="121" t="s">
        <v>2751</v>
      </c>
      <c r="AB2063" s="121" t="s">
        <v>7951</v>
      </c>
      <c r="AC2063" s="121" t="s">
        <v>2103</v>
      </c>
      <c r="AD2063" s="121" t="s">
        <v>2747</v>
      </c>
      <c r="AE2063" s="121" t="s">
        <v>3339</v>
      </c>
      <c r="AF2063" s="121"/>
      <c r="AG2063" s="121"/>
      <c r="AH2063" s="121"/>
      <c r="AI2063" s="551"/>
      <c r="AJ2063" s="551"/>
      <c r="AK2063" s="551"/>
      <c r="AL2063" s="551"/>
      <c r="AM2063" s="551"/>
      <c r="AN2063" s="551"/>
      <c r="AO2063" s="551"/>
      <c r="AP2063" s="551"/>
      <c r="AQ2063" s="551"/>
      <c r="AR2063" s="551"/>
      <c r="AS2063" s="551"/>
      <c r="AT2063" s="551"/>
      <c r="AU2063" s="551"/>
      <c r="AV2063" s="551"/>
      <c r="AW2063" s="551"/>
      <c r="AX2063" s="551"/>
    </row>
    <row r="2064">
      <c r="A2064" s="570" t="s">
        <v>7823</v>
      </c>
      <c r="B2064" s="570" t="s">
        <v>7952</v>
      </c>
      <c r="C2064" s="570" t="s">
        <v>6749</v>
      </c>
      <c r="D2064" s="570" t="s">
        <v>6747</v>
      </c>
      <c r="E2064" s="570" t="s">
        <v>242</v>
      </c>
      <c r="F2064" s="570">
        <v>44</v>
      </c>
      <c r="G2064" s="570">
        <v>48</v>
      </c>
      <c r="H2064" s="570">
        <v>300</v>
      </c>
      <c r="I2064" s="569"/>
      <c r="J2064" s="121"/>
      <c r="K2064" s="121"/>
      <c r="L2064" s="121"/>
      <c r="M2064" s="570"/>
      <c r="N2064" s="569"/>
      <c r="O2064" s="569"/>
      <c r="P2064" s="569"/>
      <c r="Q2064" s="121"/>
      <c r="R2064" s="121" t="s">
        <v>7953</v>
      </c>
      <c r="S2064" s="121" t="s">
        <v>2742</v>
      </c>
      <c r="T2064" s="121" t="s">
        <v>3251</v>
      </c>
      <c r="U2064" s="121">
        <v>0</v>
      </c>
      <c r="V2064" s="121" t="s">
        <v>7826</v>
      </c>
      <c r="W2064" s="121" t="s">
        <v>2969</v>
      </c>
      <c r="X2064" s="121" t="s">
        <v>2410</v>
      </c>
      <c r="Y2064" s="121" t="s">
        <v>2465</v>
      </c>
      <c r="Z2064" s="121" t="s">
        <v>2744</v>
      </c>
      <c r="AA2064" s="121" t="s">
        <v>2751</v>
      </c>
      <c r="AB2064" s="121" t="s">
        <v>7954</v>
      </c>
      <c r="AC2064" s="121" t="s">
        <v>2103</v>
      </c>
      <c r="AD2064" s="121" t="s">
        <v>2747</v>
      </c>
      <c r="AE2064" s="121" t="s">
        <v>3339</v>
      </c>
      <c r="AF2064" s="121"/>
      <c r="AG2064" s="121"/>
      <c r="AH2064" s="121"/>
      <c r="AI2064" s="551"/>
      <c r="AJ2064" s="551"/>
      <c r="AK2064" s="551"/>
      <c r="AL2064" s="551"/>
      <c r="AM2064" s="551"/>
      <c r="AN2064" s="551"/>
      <c r="AO2064" s="551"/>
      <c r="AP2064" s="551"/>
      <c r="AQ2064" s="551"/>
      <c r="AR2064" s="551"/>
      <c r="AS2064" s="551"/>
      <c r="AT2064" s="551"/>
      <c r="AU2064" s="551"/>
      <c r="AV2064" s="551"/>
      <c r="AW2064" s="551"/>
      <c r="AX2064" s="551"/>
    </row>
    <row r="2065">
      <c r="A2065" s="570" t="s">
        <v>7823</v>
      </c>
      <c r="B2065" s="570" t="s">
        <v>7955</v>
      </c>
      <c r="C2065" s="570" t="s">
        <v>6749</v>
      </c>
      <c r="D2065" s="570" t="s">
        <v>6747</v>
      </c>
      <c r="E2065" s="570" t="s">
        <v>242</v>
      </c>
      <c r="F2065" s="570">
        <v>44</v>
      </c>
      <c r="G2065" s="570">
        <v>48</v>
      </c>
      <c r="H2065" s="570">
        <v>300</v>
      </c>
      <c r="I2065" s="569"/>
      <c r="J2065" s="121"/>
      <c r="K2065" s="121"/>
      <c r="L2065" s="121"/>
      <c r="M2065" s="570"/>
      <c r="N2065" s="569"/>
      <c r="O2065" s="569"/>
      <c r="P2065" s="569"/>
      <c r="Q2065" s="121"/>
      <c r="R2065" s="121" t="s">
        <v>7956</v>
      </c>
      <c r="S2065" s="121" t="s">
        <v>2742</v>
      </c>
      <c r="T2065" s="121" t="s">
        <v>3251</v>
      </c>
      <c r="U2065" s="121">
        <v>0</v>
      </c>
      <c r="V2065" s="121" t="s">
        <v>7826</v>
      </c>
      <c r="W2065" s="121" t="s">
        <v>2969</v>
      </c>
      <c r="X2065" s="121" t="s">
        <v>2410</v>
      </c>
      <c r="Y2065" s="121" t="s">
        <v>2465</v>
      </c>
      <c r="Z2065" s="121" t="s">
        <v>2744</v>
      </c>
      <c r="AA2065" s="121" t="s">
        <v>2751</v>
      </c>
      <c r="AB2065" s="121" t="s">
        <v>7942</v>
      </c>
      <c r="AC2065" s="121" t="s">
        <v>2103</v>
      </c>
      <c r="AD2065" s="121" t="s">
        <v>2747</v>
      </c>
      <c r="AE2065" s="121" t="s">
        <v>3339</v>
      </c>
      <c r="AF2065" s="121"/>
      <c r="AG2065" s="121"/>
      <c r="AH2065" s="121"/>
      <c r="AI2065" s="551"/>
      <c r="AJ2065" s="551"/>
      <c r="AK2065" s="551"/>
      <c r="AL2065" s="551"/>
      <c r="AM2065" s="551"/>
      <c r="AN2065" s="551"/>
      <c r="AO2065" s="551"/>
      <c r="AP2065" s="551"/>
      <c r="AQ2065" s="551"/>
      <c r="AR2065" s="551"/>
      <c r="AS2065" s="551"/>
      <c r="AT2065" s="551"/>
      <c r="AU2065" s="551"/>
      <c r="AV2065" s="551"/>
      <c r="AW2065" s="551"/>
      <c r="AX2065" s="551"/>
    </row>
    <row r="2066">
      <c r="A2066" s="570" t="s">
        <v>7823</v>
      </c>
      <c r="B2066" s="570" t="s">
        <v>7957</v>
      </c>
      <c r="C2066" s="570" t="s">
        <v>6749</v>
      </c>
      <c r="D2066" s="570" t="s">
        <v>6747</v>
      </c>
      <c r="E2066" s="570" t="s">
        <v>242</v>
      </c>
      <c r="F2066" s="570">
        <v>44</v>
      </c>
      <c r="G2066" s="570">
        <v>48</v>
      </c>
      <c r="H2066" s="570">
        <v>300</v>
      </c>
      <c r="I2066" s="569"/>
      <c r="J2066" s="121"/>
      <c r="K2066" s="121"/>
      <c r="L2066" s="121"/>
      <c r="M2066" s="570"/>
      <c r="N2066" s="569"/>
      <c r="O2066" s="569"/>
      <c r="P2066" s="569"/>
      <c r="Q2066" s="121"/>
      <c r="R2066" s="121" t="s">
        <v>7958</v>
      </c>
      <c r="S2066" s="121" t="s">
        <v>2742</v>
      </c>
      <c r="T2066" s="121" t="s">
        <v>3251</v>
      </c>
      <c r="U2066" s="121">
        <v>0</v>
      </c>
      <c r="V2066" s="121" t="s">
        <v>7826</v>
      </c>
      <c r="W2066" s="121" t="s">
        <v>2969</v>
      </c>
      <c r="X2066" s="121" t="s">
        <v>2410</v>
      </c>
      <c r="Y2066" s="121" t="s">
        <v>2465</v>
      </c>
      <c r="Z2066" s="121" t="s">
        <v>2744</v>
      </c>
      <c r="AA2066" s="121" t="s">
        <v>2751</v>
      </c>
      <c r="AB2066" s="121" t="s">
        <v>7959</v>
      </c>
      <c r="AC2066" s="121" t="s">
        <v>2103</v>
      </c>
      <c r="AD2066" s="121" t="s">
        <v>2747</v>
      </c>
      <c r="AE2066" s="121" t="s">
        <v>3068</v>
      </c>
      <c r="AF2066" s="121"/>
      <c r="AG2066" s="121"/>
      <c r="AH2066" s="121"/>
      <c r="AI2066" s="551"/>
      <c r="AJ2066" s="551"/>
      <c r="AK2066" s="551"/>
      <c r="AL2066" s="551"/>
      <c r="AM2066" s="551"/>
      <c r="AN2066" s="551"/>
      <c r="AO2066" s="551"/>
      <c r="AP2066" s="551"/>
      <c r="AQ2066" s="551"/>
      <c r="AR2066" s="551"/>
      <c r="AS2066" s="551"/>
      <c r="AT2066" s="551"/>
      <c r="AU2066" s="551"/>
      <c r="AV2066" s="551"/>
      <c r="AW2066" s="551"/>
      <c r="AX2066" s="551"/>
    </row>
    <row r="2067">
      <c r="A2067" s="570" t="s">
        <v>7823</v>
      </c>
      <c r="B2067" s="570" t="s">
        <v>7960</v>
      </c>
      <c r="C2067" s="570" t="s">
        <v>6749</v>
      </c>
      <c r="D2067" s="570" t="s">
        <v>6747</v>
      </c>
      <c r="E2067" s="570" t="s">
        <v>242</v>
      </c>
      <c r="F2067" s="570">
        <v>44</v>
      </c>
      <c r="G2067" s="570">
        <v>48</v>
      </c>
      <c r="H2067" s="570">
        <v>300</v>
      </c>
      <c r="I2067" s="569"/>
      <c r="J2067" s="121"/>
      <c r="K2067" s="121"/>
      <c r="L2067" s="121"/>
      <c r="M2067" s="570"/>
      <c r="N2067" s="569"/>
      <c r="O2067" s="569"/>
      <c r="P2067" s="569"/>
      <c r="Q2067" s="121"/>
      <c r="R2067" s="121" t="s">
        <v>7961</v>
      </c>
      <c r="S2067" s="121" t="s">
        <v>2742</v>
      </c>
      <c r="T2067" s="121" t="s">
        <v>3251</v>
      </c>
      <c r="U2067" s="121">
        <v>0</v>
      </c>
      <c r="V2067" s="121" t="s">
        <v>7826</v>
      </c>
      <c r="W2067" s="121" t="s">
        <v>2969</v>
      </c>
      <c r="X2067" s="121" t="s">
        <v>2410</v>
      </c>
      <c r="Y2067" s="121" t="s">
        <v>2465</v>
      </c>
      <c r="Z2067" s="121" t="s">
        <v>2744</v>
      </c>
      <c r="AA2067" s="121" t="s">
        <v>2751</v>
      </c>
      <c r="AB2067" s="121" t="s">
        <v>7962</v>
      </c>
      <c r="AC2067" s="121" t="s">
        <v>2103</v>
      </c>
      <c r="AD2067" s="121" t="s">
        <v>2747</v>
      </c>
      <c r="AE2067" s="121" t="s">
        <v>3068</v>
      </c>
      <c r="AF2067" s="121"/>
      <c r="AG2067" s="121"/>
      <c r="AH2067" s="121"/>
      <c r="AI2067" s="551"/>
      <c r="AJ2067" s="551"/>
      <c r="AK2067" s="551"/>
      <c r="AL2067" s="551"/>
      <c r="AM2067" s="551"/>
      <c r="AN2067" s="551"/>
      <c r="AO2067" s="551"/>
      <c r="AP2067" s="551"/>
      <c r="AQ2067" s="551"/>
      <c r="AR2067" s="551"/>
      <c r="AS2067" s="551"/>
      <c r="AT2067" s="551"/>
      <c r="AU2067" s="551"/>
      <c r="AV2067" s="551"/>
      <c r="AW2067" s="551"/>
      <c r="AX2067" s="551"/>
    </row>
    <row r="2068">
      <c r="A2068" s="570" t="s">
        <v>7823</v>
      </c>
      <c r="B2068" s="570" t="s">
        <v>7963</v>
      </c>
      <c r="C2068" s="570" t="s">
        <v>6749</v>
      </c>
      <c r="D2068" s="570" t="s">
        <v>6747</v>
      </c>
      <c r="E2068" s="570" t="s">
        <v>242</v>
      </c>
      <c r="F2068" s="570">
        <v>44</v>
      </c>
      <c r="G2068" s="570">
        <v>48</v>
      </c>
      <c r="H2068" s="570">
        <v>300</v>
      </c>
      <c r="I2068" s="569"/>
      <c r="J2068" s="121"/>
      <c r="K2068" s="121"/>
      <c r="L2068" s="121"/>
      <c r="M2068" s="570"/>
      <c r="N2068" s="569"/>
      <c r="O2068" s="569"/>
      <c r="P2068" s="569"/>
      <c r="Q2068" s="121"/>
      <c r="R2068" s="121" t="s">
        <v>7964</v>
      </c>
      <c r="S2068" s="121" t="s">
        <v>2742</v>
      </c>
      <c r="T2068" s="121" t="s">
        <v>3251</v>
      </c>
      <c r="U2068" s="121">
        <v>0</v>
      </c>
      <c r="V2068" s="121" t="s">
        <v>7826</v>
      </c>
      <c r="W2068" s="121" t="s">
        <v>2969</v>
      </c>
      <c r="X2068" s="121" t="s">
        <v>2410</v>
      </c>
      <c r="Y2068" s="121" t="s">
        <v>2465</v>
      </c>
      <c r="Z2068" s="121" t="s">
        <v>2744</v>
      </c>
      <c r="AA2068" s="121" t="s">
        <v>2751</v>
      </c>
      <c r="AB2068" s="121" t="s">
        <v>7965</v>
      </c>
      <c r="AC2068" s="121" t="s">
        <v>2103</v>
      </c>
      <c r="AD2068" s="121" t="s">
        <v>2747</v>
      </c>
      <c r="AE2068" s="121" t="s">
        <v>3068</v>
      </c>
      <c r="AF2068" s="121"/>
      <c r="AG2068" s="121"/>
      <c r="AH2068" s="121"/>
      <c r="AI2068" s="551"/>
      <c r="AJ2068" s="551"/>
      <c r="AK2068" s="551"/>
      <c r="AL2068" s="551"/>
      <c r="AM2068" s="551"/>
      <c r="AN2068" s="551"/>
      <c r="AO2068" s="551"/>
      <c r="AP2068" s="551"/>
      <c r="AQ2068" s="551"/>
      <c r="AR2068" s="551"/>
      <c r="AS2068" s="551"/>
      <c r="AT2068" s="551"/>
      <c r="AU2068" s="551"/>
      <c r="AV2068" s="551"/>
      <c r="AW2068" s="551"/>
      <c r="AX2068" s="551"/>
    </row>
    <row r="2069">
      <c r="A2069" s="570" t="s">
        <v>7823</v>
      </c>
      <c r="B2069" s="570" t="s">
        <v>7966</v>
      </c>
      <c r="C2069" s="570" t="s">
        <v>6749</v>
      </c>
      <c r="D2069" s="570" t="s">
        <v>6747</v>
      </c>
      <c r="E2069" s="570" t="s">
        <v>242</v>
      </c>
      <c r="F2069" s="570">
        <v>44</v>
      </c>
      <c r="G2069" s="570">
        <v>48</v>
      </c>
      <c r="H2069" s="570">
        <v>300</v>
      </c>
      <c r="I2069" s="569"/>
      <c r="J2069" s="121"/>
      <c r="K2069" s="121"/>
      <c r="L2069" s="121"/>
      <c r="M2069" s="570"/>
      <c r="N2069" s="569"/>
      <c r="O2069" s="569"/>
      <c r="P2069" s="569"/>
      <c r="Q2069" s="121"/>
      <c r="R2069" s="121" t="s">
        <v>7967</v>
      </c>
      <c r="S2069" s="121" t="s">
        <v>2742</v>
      </c>
      <c r="T2069" s="121" t="s">
        <v>3251</v>
      </c>
      <c r="U2069" s="121">
        <v>0</v>
      </c>
      <c r="V2069" s="121" t="s">
        <v>7826</v>
      </c>
      <c r="W2069" s="121" t="s">
        <v>2969</v>
      </c>
      <c r="X2069" s="121" t="s">
        <v>2410</v>
      </c>
      <c r="Y2069" s="121" t="s">
        <v>2465</v>
      </c>
      <c r="Z2069" s="121" t="s">
        <v>2744</v>
      </c>
      <c r="AA2069" s="121" t="s">
        <v>2751</v>
      </c>
      <c r="AB2069" s="121" t="s">
        <v>7968</v>
      </c>
      <c r="AC2069" s="121" t="s">
        <v>2103</v>
      </c>
      <c r="AD2069" s="121" t="s">
        <v>2747</v>
      </c>
      <c r="AE2069" s="121" t="s">
        <v>3339</v>
      </c>
      <c r="AF2069" s="121"/>
      <c r="AG2069" s="121"/>
      <c r="AH2069" s="121"/>
      <c r="AI2069" s="551"/>
      <c r="AJ2069" s="551"/>
      <c r="AK2069" s="551"/>
      <c r="AL2069" s="551"/>
      <c r="AM2069" s="551"/>
      <c r="AN2069" s="551"/>
      <c r="AO2069" s="551"/>
      <c r="AP2069" s="551"/>
      <c r="AQ2069" s="551"/>
      <c r="AR2069" s="551"/>
      <c r="AS2069" s="551"/>
      <c r="AT2069" s="551"/>
      <c r="AU2069" s="551"/>
      <c r="AV2069" s="551"/>
      <c r="AW2069" s="551"/>
      <c r="AX2069" s="551"/>
    </row>
    <row r="2070">
      <c r="A2070" s="570" t="s">
        <v>7823</v>
      </c>
      <c r="B2070" s="570" t="s">
        <v>7969</v>
      </c>
      <c r="C2070" s="570" t="s">
        <v>6749</v>
      </c>
      <c r="D2070" s="570" t="s">
        <v>6747</v>
      </c>
      <c r="E2070" s="570" t="s">
        <v>242</v>
      </c>
      <c r="F2070" s="570">
        <v>44</v>
      </c>
      <c r="G2070" s="570">
        <v>48</v>
      </c>
      <c r="H2070" s="570">
        <v>300</v>
      </c>
      <c r="I2070" s="569"/>
      <c r="J2070" s="121"/>
      <c r="K2070" s="121"/>
      <c r="L2070" s="121"/>
      <c r="M2070" s="570"/>
      <c r="N2070" s="569"/>
      <c r="O2070" s="569"/>
      <c r="P2070" s="569"/>
      <c r="Q2070" s="121"/>
      <c r="R2070" s="121" t="s">
        <v>7970</v>
      </c>
      <c r="S2070" s="121" t="s">
        <v>2742</v>
      </c>
      <c r="T2070" s="121" t="s">
        <v>3251</v>
      </c>
      <c r="U2070" s="121">
        <v>0</v>
      </c>
      <c r="V2070" s="121" t="s">
        <v>7826</v>
      </c>
      <c r="W2070" s="121" t="s">
        <v>2969</v>
      </c>
      <c r="X2070" s="121" t="s">
        <v>2410</v>
      </c>
      <c r="Y2070" s="121" t="s">
        <v>2465</v>
      </c>
      <c r="Z2070" s="121" t="s">
        <v>2744</v>
      </c>
      <c r="AA2070" s="121" t="s">
        <v>2751</v>
      </c>
      <c r="AB2070" s="121" t="s">
        <v>7971</v>
      </c>
      <c r="AC2070" s="121" t="s">
        <v>2103</v>
      </c>
      <c r="AD2070" s="121" t="s">
        <v>2747</v>
      </c>
      <c r="AE2070" s="121" t="s">
        <v>3339</v>
      </c>
      <c r="AF2070" s="121"/>
      <c r="AG2070" s="121"/>
      <c r="AH2070" s="121"/>
      <c r="AI2070" s="551"/>
      <c r="AJ2070" s="551"/>
      <c r="AK2070" s="551"/>
      <c r="AL2070" s="551"/>
      <c r="AM2070" s="551"/>
      <c r="AN2070" s="551"/>
      <c r="AO2070" s="551"/>
      <c r="AP2070" s="551"/>
      <c r="AQ2070" s="551"/>
      <c r="AR2070" s="551"/>
      <c r="AS2070" s="551"/>
      <c r="AT2070" s="551"/>
      <c r="AU2070" s="551"/>
      <c r="AV2070" s="551"/>
      <c r="AW2070" s="551"/>
      <c r="AX2070" s="551"/>
    </row>
    <row r="2071">
      <c r="A2071" s="570" t="s">
        <v>7823</v>
      </c>
      <c r="B2071" s="570" t="s">
        <v>7972</v>
      </c>
      <c r="C2071" s="570" t="s">
        <v>6749</v>
      </c>
      <c r="D2071" s="570" t="s">
        <v>6747</v>
      </c>
      <c r="E2071" s="570" t="s">
        <v>242</v>
      </c>
      <c r="F2071" s="570">
        <v>44</v>
      </c>
      <c r="G2071" s="570">
        <v>48</v>
      </c>
      <c r="H2071" s="570">
        <v>300</v>
      </c>
      <c r="I2071" s="569"/>
      <c r="J2071" s="121"/>
      <c r="K2071" s="121"/>
      <c r="L2071" s="121"/>
      <c r="M2071" s="570"/>
      <c r="N2071" s="569"/>
      <c r="O2071" s="569"/>
      <c r="P2071" s="569"/>
      <c r="Q2071" s="121"/>
      <c r="R2071" s="121" t="s">
        <v>7973</v>
      </c>
      <c r="S2071" s="121" t="s">
        <v>2742</v>
      </c>
      <c r="T2071" s="121" t="s">
        <v>3251</v>
      </c>
      <c r="U2071" s="121">
        <v>0</v>
      </c>
      <c r="V2071" s="121" t="s">
        <v>7826</v>
      </c>
      <c r="W2071" s="121" t="s">
        <v>2969</v>
      </c>
      <c r="X2071" s="121" t="s">
        <v>2410</v>
      </c>
      <c r="Y2071" s="121" t="s">
        <v>2465</v>
      </c>
      <c r="Z2071" s="121" t="s">
        <v>2744</v>
      </c>
      <c r="AA2071" s="121" t="s">
        <v>2751</v>
      </c>
      <c r="AB2071" s="121" t="s">
        <v>7971</v>
      </c>
      <c r="AC2071" s="121" t="s">
        <v>2103</v>
      </c>
      <c r="AD2071" s="121" t="s">
        <v>2747</v>
      </c>
      <c r="AE2071" s="121" t="s">
        <v>3339</v>
      </c>
      <c r="AF2071" s="121"/>
      <c r="AG2071" s="121"/>
      <c r="AH2071" s="121"/>
      <c r="AI2071" s="551"/>
      <c r="AJ2071" s="551"/>
      <c r="AK2071" s="551"/>
      <c r="AL2071" s="551"/>
      <c r="AM2071" s="551"/>
      <c r="AN2071" s="551"/>
      <c r="AO2071" s="551"/>
      <c r="AP2071" s="551"/>
      <c r="AQ2071" s="551"/>
      <c r="AR2071" s="551"/>
      <c r="AS2071" s="551"/>
      <c r="AT2071" s="551"/>
      <c r="AU2071" s="551"/>
      <c r="AV2071" s="551"/>
      <c r="AW2071" s="551"/>
      <c r="AX2071" s="551"/>
    </row>
    <row r="2072">
      <c r="A2072" s="570" t="s">
        <v>7823</v>
      </c>
      <c r="B2072" s="570" t="s">
        <v>7974</v>
      </c>
      <c r="C2072" s="570" t="s">
        <v>6749</v>
      </c>
      <c r="D2072" s="570" t="s">
        <v>6747</v>
      </c>
      <c r="E2072" s="570" t="s">
        <v>242</v>
      </c>
      <c r="F2072" s="570">
        <v>44</v>
      </c>
      <c r="G2072" s="570">
        <v>48</v>
      </c>
      <c r="H2072" s="570">
        <v>300</v>
      </c>
      <c r="I2072" s="569"/>
      <c r="J2072" s="121"/>
      <c r="K2072" s="121"/>
      <c r="L2072" s="121"/>
      <c r="M2072" s="570"/>
      <c r="N2072" s="569"/>
      <c r="O2072" s="569"/>
      <c r="P2072" s="569"/>
      <c r="Q2072" s="121"/>
      <c r="R2072" s="121" t="s">
        <v>7975</v>
      </c>
      <c r="S2072" s="121" t="s">
        <v>2742</v>
      </c>
      <c r="T2072" s="121" t="s">
        <v>3251</v>
      </c>
      <c r="U2072" s="121">
        <v>0</v>
      </c>
      <c r="V2072" s="121" t="s">
        <v>7826</v>
      </c>
      <c r="W2072" s="121" t="s">
        <v>2969</v>
      </c>
      <c r="X2072" s="121" t="s">
        <v>2410</v>
      </c>
      <c r="Y2072" s="121" t="s">
        <v>2465</v>
      </c>
      <c r="Z2072" s="121" t="s">
        <v>2744</v>
      </c>
      <c r="AA2072" s="121" t="s">
        <v>2751</v>
      </c>
      <c r="AB2072" s="121" t="s">
        <v>7939</v>
      </c>
      <c r="AC2072" s="121" t="s">
        <v>2103</v>
      </c>
      <c r="AD2072" s="121" t="s">
        <v>2747</v>
      </c>
      <c r="AE2072" s="121" t="s">
        <v>3068</v>
      </c>
      <c r="AF2072" s="121"/>
      <c r="AG2072" s="121"/>
      <c r="AH2072" s="121"/>
      <c r="AI2072" s="551"/>
      <c r="AJ2072" s="551"/>
      <c r="AK2072" s="551"/>
      <c r="AL2072" s="551"/>
      <c r="AM2072" s="551"/>
      <c r="AN2072" s="551"/>
      <c r="AO2072" s="551"/>
      <c r="AP2072" s="551"/>
      <c r="AQ2072" s="551"/>
      <c r="AR2072" s="551"/>
      <c r="AS2072" s="551"/>
      <c r="AT2072" s="551"/>
      <c r="AU2072" s="551"/>
      <c r="AV2072" s="551"/>
      <c r="AW2072" s="551"/>
      <c r="AX2072" s="551"/>
    </row>
    <row r="2073">
      <c r="A2073" s="570" t="s">
        <v>7823</v>
      </c>
      <c r="B2073" s="570" t="s">
        <v>7976</v>
      </c>
      <c r="C2073" s="570" t="s">
        <v>6749</v>
      </c>
      <c r="D2073" s="570" t="s">
        <v>6747</v>
      </c>
      <c r="E2073" s="570" t="s">
        <v>242</v>
      </c>
      <c r="F2073" s="570">
        <v>44</v>
      </c>
      <c r="G2073" s="570">
        <v>48</v>
      </c>
      <c r="H2073" s="570">
        <v>300</v>
      </c>
      <c r="I2073" s="569"/>
      <c r="J2073" s="121"/>
      <c r="K2073" s="121"/>
      <c r="L2073" s="121"/>
      <c r="M2073" s="570"/>
      <c r="N2073" s="569"/>
      <c r="O2073" s="569"/>
      <c r="P2073" s="569"/>
      <c r="Q2073" s="121"/>
      <c r="R2073" s="121" t="s">
        <v>7977</v>
      </c>
      <c r="S2073" s="121" t="s">
        <v>2742</v>
      </c>
      <c r="T2073" s="121" t="s">
        <v>3251</v>
      </c>
      <c r="U2073" s="121">
        <v>0</v>
      </c>
      <c r="V2073" s="121" t="s">
        <v>7826</v>
      </c>
      <c r="W2073" s="121" t="s">
        <v>2969</v>
      </c>
      <c r="X2073" s="121" t="s">
        <v>2410</v>
      </c>
      <c r="Y2073" s="121" t="s">
        <v>2465</v>
      </c>
      <c r="Z2073" s="121" t="s">
        <v>2744</v>
      </c>
      <c r="AA2073" s="121" t="s">
        <v>2751</v>
      </c>
      <c r="AB2073" s="121" t="s">
        <v>5235</v>
      </c>
      <c r="AC2073" s="121" t="s">
        <v>2103</v>
      </c>
      <c r="AD2073" s="121" t="s">
        <v>2747</v>
      </c>
      <c r="AE2073" s="121" t="s">
        <v>3339</v>
      </c>
      <c r="AF2073" s="121"/>
      <c r="AG2073" s="121"/>
      <c r="AH2073" s="121"/>
      <c r="AI2073" s="551"/>
      <c r="AJ2073" s="551"/>
      <c r="AK2073" s="551"/>
      <c r="AL2073" s="551"/>
      <c r="AM2073" s="551"/>
      <c r="AN2073" s="551"/>
      <c r="AO2073" s="551"/>
      <c r="AP2073" s="551"/>
      <c r="AQ2073" s="551"/>
      <c r="AR2073" s="551"/>
      <c r="AS2073" s="551"/>
      <c r="AT2073" s="551"/>
      <c r="AU2073" s="551"/>
      <c r="AV2073" s="551"/>
      <c r="AW2073" s="551"/>
      <c r="AX2073" s="551"/>
    </row>
    <row r="2074">
      <c r="A2074" s="570" t="s">
        <v>7823</v>
      </c>
      <c r="B2074" s="570" t="s">
        <v>7978</v>
      </c>
      <c r="C2074" s="570" t="s">
        <v>6749</v>
      </c>
      <c r="D2074" s="570" t="s">
        <v>6747</v>
      </c>
      <c r="E2074" s="570" t="s">
        <v>242</v>
      </c>
      <c r="F2074" s="570">
        <v>44</v>
      </c>
      <c r="G2074" s="570">
        <v>48</v>
      </c>
      <c r="H2074" s="570">
        <v>300</v>
      </c>
      <c r="I2074" s="569"/>
      <c r="J2074" s="121"/>
      <c r="K2074" s="121"/>
      <c r="L2074" s="121"/>
      <c r="M2074" s="570"/>
      <c r="N2074" s="569"/>
      <c r="O2074" s="569"/>
      <c r="P2074" s="569"/>
      <c r="Q2074" s="121"/>
      <c r="R2074" s="121" t="s">
        <v>7979</v>
      </c>
      <c r="S2074" s="121" t="s">
        <v>2742</v>
      </c>
      <c r="T2074" s="121" t="s">
        <v>3251</v>
      </c>
      <c r="U2074" s="121">
        <v>0</v>
      </c>
      <c r="V2074" s="121" t="s">
        <v>7826</v>
      </c>
      <c r="W2074" s="121" t="s">
        <v>2969</v>
      </c>
      <c r="X2074" s="121" t="s">
        <v>2410</v>
      </c>
      <c r="Y2074" s="121" t="s">
        <v>2465</v>
      </c>
      <c r="Z2074" s="121" t="s">
        <v>2744</v>
      </c>
      <c r="AA2074" s="121" t="s">
        <v>2751</v>
      </c>
      <c r="AB2074" s="121" t="s">
        <v>7951</v>
      </c>
      <c r="AC2074" s="121" t="s">
        <v>2103</v>
      </c>
      <c r="AD2074" s="121" t="s">
        <v>2747</v>
      </c>
      <c r="AE2074" s="121" t="s">
        <v>3339</v>
      </c>
      <c r="AF2074" s="121"/>
      <c r="AG2074" s="121"/>
      <c r="AH2074" s="121"/>
      <c r="AI2074" s="551"/>
      <c r="AJ2074" s="551"/>
      <c r="AK2074" s="551"/>
      <c r="AL2074" s="551"/>
      <c r="AM2074" s="551"/>
      <c r="AN2074" s="551"/>
      <c r="AO2074" s="551"/>
      <c r="AP2074" s="551"/>
      <c r="AQ2074" s="551"/>
      <c r="AR2074" s="551"/>
      <c r="AS2074" s="551"/>
      <c r="AT2074" s="551"/>
      <c r="AU2074" s="551"/>
      <c r="AV2074" s="551"/>
      <c r="AW2074" s="551"/>
      <c r="AX2074" s="551"/>
    </row>
    <row r="2075">
      <c r="A2075" s="570" t="s">
        <v>7823</v>
      </c>
      <c r="B2075" s="570" t="s">
        <v>7980</v>
      </c>
      <c r="C2075" s="570" t="s">
        <v>6749</v>
      </c>
      <c r="D2075" s="570" t="s">
        <v>6747</v>
      </c>
      <c r="E2075" s="570" t="s">
        <v>242</v>
      </c>
      <c r="F2075" s="570">
        <v>44</v>
      </c>
      <c r="G2075" s="570">
        <v>48</v>
      </c>
      <c r="H2075" s="570">
        <v>300</v>
      </c>
      <c r="I2075" s="569"/>
      <c r="J2075" s="121"/>
      <c r="K2075" s="121"/>
      <c r="L2075" s="121"/>
      <c r="M2075" s="570"/>
      <c r="N2075" s="569"/>
      <c r="O2075" s="569"/>
      <c r="P2075" s="569"/>
      <c r="Q2075" s="121"/>
      <c r="R2075" s="121" t="s">
        <v>7981</v>
      </c>
      <c r="S2075" s="121" t="s">
        <v>2742</v>
      </c>
      <c r="T2075" s="121" t="s">
        <v>3251</v>
      </c>
      <c r="U2075" s="121">
        <v>0</v>
      </c>
      <c r="V2075" s="121" t="s">
        <v>7826</v>
      </c>
      <c r="W2075" s="121" t="s">
        <v>2969</v>
      </c>
      <c r="X2075" s="121" t="s">
        <v>2410</v>
      </c>
      <c r="Y2075" s="121" t="s">
        <v>2465</v>
      </c>
      <c r="Z2075" s="121" t="s">
        <v>2744</v>
      </c>
      <c r="AA2075" s="121" t="s">
        <v>2751</v>
      </c>
      <c r="AB2075" s="121" t="s">
        <v>7926</v>
      </c>
      <c r="AC2075" s="121" t="s">
        <v>2103</v>
      </c>
      <c r="AD2075" s="121" t="s">
        <v>2747</v>
      </c>
      <c r="AE2075" s="121" t="s">
        <v>3068</v>
      </c>
      <c r="AF2075" s="121"/>
      <c r="AG2075" s="121"/>
      <c r="AH2075" s="121"/>
      <c r="AI2075" s="551"/>
      <c r="AJ2075" s="551"/>
      <c r="AK2075" s="551"/>
      <c r="AL2075" s="551"/>
      <c r="AM2075" s="551"/>
      <c r="AN2075" s="551"/>
      <c r="AO2075" s="551"/>
      <c r="AP2075" s="551"/>
      <c r="AQ2075" s="551"/>
      <c r="AR2075" s="551"/>
      <c r="AS2075" s="551"/>
      <c r="AT2075" s="551"/>
      <c r="AU2075" s="551"/>
      <c r="AV2075" s="551"/>
      <c r="AW2075" s="551"/>
      <c r="AX2075" s="551"/>
    </row>
    <row r="2076">
      <c r="A2076" s="570" t="s">
        <v>7823</v>
      </c>
      <c r="B2076" s="570" t="s">
        <v>7982</v>
      </c>
      <c r="C2076" s="570" t="s">
        <v>6749</v>
      </c>
      <c r="D2076" s="570" t="s">
        <v>6747</v>
      </c>
      <c r="E2076" s="570" t="s">
        <v>242</v>
      </c>
      <c r="F2076" s="570">
        <v>44</v>
      </c>
      <c r="G2076" s="570">
        <v>48</v>
      </c>
      <c r="H2076" s="570">
        <v>300</v>
      </c>
      <c r="I2076" s="569"/>
      <c r="J2076" s="121"/>
      <c r="K2076" s="121"/>
      <c r="L2076" s="121"/>
      <c r="M2076" s="570"/>
      <c r="N2076" s="569"/>
      <c r="O2076" s="569"/>
      <c r="P2076" s="569"/>
      <c r="Q2076" s="121"/>
      <c r="R2076" s="121" t="s">
        <v>7983</v>
      </c>
      <c r="S2076" s="121" t="s">
        <v>2742</v>
      </c>
      <c r="T2076" s="121" t="s">
        <v>3251</v>
      </c>
      <c r="U2076" s="121">
        <v>0</v>
      </c>
      <c r="V2076" s="121" t="s">
        <v>7826</v>
      </c>
      <c r="W2076" s="121" t="s">
        <v>3071</v>
      </c>
      <c r="X2076" s="121" t="s">
        <v>2410</v>
      </c>
      <c r="Y2076" s="121" t="s">
        <v>2465</v>
      </c>
      <c r="Z2076" s="121" t="s">
        <v>2785</v>
      </c>
      <c r="AA2076" s="121" t="s">
        <v>2786</v>
      </c>
      <c r="AB2076" s="121" t="s">
        <v>7984</v>
      </c>
      <c r="AC2076" s="121" t="s">
        <v>2103</v>
      </c>
      <c r="AD2076" s="121" t="s">
        <v>2788</v>
      </c>
      <c r="AE2076" s="121" t="s">
        <v>4526</v>
      </c>
      <c r="AF2076" s="121"/>
      <c r="AG2076" s="121"/>
      <c r="AH2076" s="121"/>
      <c r="AI2076" s="551"/>
      <c r="AJ2076" s="551"/>
      <c r="AK2076" s="551"/>
      <c r="AL2076" s="551"/>
      <c r="AM2076" s="551"/>
      <c r="AN2076" s="551"/>
      <c r="AO2076" s="551"/>
      <c r="AP2076" s="551"/>
      <c r="AQ2076" s="551"/>
      <c r="AR2076" s="551"/>
      <c r="AS2076" s="551"/>
      <c r="AT2076" s="551"/>
      <c r="AU2076" s="551"/>
      <c r="AV2076" s="551"/>
      <c r="AW2076" s="551"/>
      <c r="AX2076" s="551"/>
    </row>
    <row r="2077">
      <c r="A2077" s="570" t="s">
        <v>7823</v>
      </c>
      <c r="B2077" s="570" t="s">
        <v>7985</v>
      </c>
      <c r="C2077" s="570" t="s">
        <v>6749</v>
      </c>
      <c r="D2077" s="570" t="s">
        <v>6747</v>
      </c>
      <c r="E2077" s="570" t="s">
        <v>242</v>
      </c>
      <c r="F2077" s="570">
        <v>44</v>
      </c>
      <c r="G2077" s="570">
        <v>48</v>
      </c>
      <c r="H2077" s="570">
        <v>300</v>
      </c>
      <c r="I2077" s="569"/>
      <c r="J2077" s="121"/>
      <c r="K2077" s="121"/>
      <c r="L2077" s="121"/>
      <c r="M2077" s="570"/>
      <c r="N2077" s="569"/>
      <c r="O2077" s="569"/>
      <c r="P2077" s="569"/>
      <c r="Q2077" s="121"/>
      <c r="R2077" s="121" t="s">
        <v>7986</v>
      </c>
      <c r="S2077" s="121" t="s">
        <v>2742</v>
      </c>
      <c r="T2077" s="121" t="s">
        <v>3251</v>
      </c>
      <c r="U2077" s="121">
        <v>0</v>
      </c>
      <c r="V2077" s="121" t="s">
        <v>7826</v>
      </c>
      <c r="W2077" s="121" t="s">
        <v>2969</v>
      </c>
      <c r="X2077" s="121" t="s">
        <v>2410</v>
      </c>
      <c r="Y2077" s="121" t="s">
        <v>2465</v>
      </c>
      <c r="Z2077" s="121" t="s">
        <v>2768</v>
      </c>
      <c r="AA2077" s="121" t="s">
        <v>2769</v>
      </c>
      <c r="AB2077" s="121" t="s">
        <v>7987</v>
      </c>
      <c r="AC2077" s="121" t="s">
        <v>2103</v>
      </c>
      <c r="AD2077" s="121" t="s">
        <v>2788</v>
      </c>
      <c r="AE2077" s="121" t="s">
        <v>2976</v>
      </c>
      <c r="AF2077" s="121"/>
      <c r="AG2077" s="121"/>
      <c r="AH2077" s="121"/>
      <c r="AI2077" s="551"/>
      <c r="AJ2077" s="551"/>
      <c r="AK2077" s="551"/>
      <c r="AL2077" s="551"/>
      <c r="AM2077" s="551"/>
      <c r="AN2077" s="551"/>
      <c r="AO2077" s="551"/>
      <c r="AP2077" s="551"/>
      <c r="AQ2077" s="551"/>
      <c r="AR2077" s="551"/>
      <c r="AS2077" s="551"/>
      <c r="AT2077" s="551"/>
      <c r="AU2077" s="551"/>
      <c r="AV2077" s="551"/>
      <c r="AW2077" s="551"/>
      <c r="AX2077" s="551"/>
    </row>
    <row r="2078">
      <c r="A2078" s="570" t="s">
        <v>7823</v>
      </c>
      <c r="B2078" s="570" t="s">
        <v>7988</v>
      </c>
      <c r="C2078" s="570" t="s">
        <v>6749</v>
      </c>
      <c r="D2078" s="570" t="s">
        <v>6747</v>
      </c>
      <c r="E2078" s="570" t="s">
        <v>242</v>
      </c>
      <c r="F2078" s="570">
        <v>44</v>
      </c>
      <c r="G2078" s="570">
        <v>48</v>
      </c>
      <c r="H2078" s="570">
        <v>300</v>
      </c>
      <c r="I2078" s="569"/>
      <c r="J2078" s="121"/>
      <c r="K2078" s="121"/>
      <c r="L2078" s="121"/>
      <c r="M2078" s="570"/>
      <c r="N2078" s="569"/>
      <c r="O2078" s="569"/>
      <c r="P2078" s="569"/>
      <c r="Q2078" s="121"/>
      <c r="R2078" s="121" t="s">
        <v>7989</v>
      </c>
      <c r="S2078" s="121" t="s">
        <v>2742</v>
      </c>
      <c r="T2078" s="121" t="s">
        <v>3251</v>
      </c>
      <c r="U2078" s="121">
        <v>0</v>
      </c>
      <c r="V2078" s="121" t="s">
        <v>7826</v>
      </c>
      <c r="W2078" s="121" t="s">
        <v>2969</v>
      </c>
      <c r="X2078" s="121" t="s">
        <v>2410</v>
      </c>
      <c r="Y2078" s="121" t="s">
        <v>2465</v>
      </c>
      <c r="Z2078" s="121" t="s">
        <v>2768</v>
      </c>
      <c r="AA2078" s="121" t="s">
        <v>2769</v>
      </c>
      <c r="AB2078" s="121" t="s">
        <v>7799</v>
      </c>
      <c r="AC2078" s="121" t="s">
        <v>2103</v>
      </c>
      <c r="AD2078" s="121" t="s">
        <v>2788</v>
      </c>
      <c r="AE2078" s="121" t="s">
        <v>3282</v>
      </c>
      <c r="AF2078" s="121"/>
      <c r="AG2078" s="121"/>
      <c r="AH2078" s="121"/>
      <c r="AI2078" s="551"/>
      <c r="AJ2078" s="551"/>
      <c r="AK2078" s="551"/>
      <c r="AL2078" s="551"/>
      <c r="AM2078" s="551"/>
      <c r="AN2078" s="551"/>
      <c r="AO2078" s="551"/>
      <c r="AP2078" s="551"/>
      <c r="AQ2078" s="551"/>
      <c r="AR2078" s="551"/>
      <c r="AS2078" s="551"/>
      <c r="AT2078" s="551"/>
      <c r="AU2078" s="551"/>
      <c r="AV2078" s="551"/>
      <c r="AW2078" s="551"/>
      <c r="AX2078" s="551"/>
    </row>
    <row r="2079">
      <c r="A2079" s="570" t="s">
        <v>7823</v>
      </c>
      <c r="B2079" s="570" t="s">
        <v>7990</v>
      </c>
      <c r="C2079" s="570" t="s">
        <v>6749</v>
      </c>
      <c r="D2079" s="570" t="s">
        <v>6747</v>
      </c>
      <c r="E2079" s="570" t="s">
        <v>242</v>
      </c>
      <c r="F2079" s="570">
        <v>44</v>
      </c>
      <c r="G2079" s="570">
        <v>48</v>
      </c>
      <c r="H2079" s="570">
        <v>300</v>
      </c>
      <c r="I2079" s="569"/>
      <c r="J2079" s="121"/>
      <c r="K2079" s="121"/>
      <c r="L2079" s="121"/>
      <c r="M2079" s="570"/>
      <c r="N2079" s="569"/>
      <c r="O2079" s="569"/>
      <c r="P2079" s="569"/>
      <c r="Q2079" s="121"/>
      <c r="R2079" s="121" t="s">
        <v>7991</v>
      </c>
      <c r="S2079" s="121" t="s">
        <v>2742</v>
      </c>
      <c r="T2079" s="121" t="s">
        <v>3251</v>
      </c>
      <c r="U2079" s="121">
        <v>0</v>
      </c>
      <c r="V2079" s="121" t="s">
        <v>7826</v>
      </c>
      <c r="W2079" s="121" t="s">
        <v>2969</v>
      </c>
      <c r="X2079" s="121" t="s">
        <v>2410</v>
      </c>
      <c r="Y2079" s="121" t="s">
        <v>2465</v>
      </c>
      <c r="Z2079" s="121" t="s">
        <v>2768</v>
      </c>
      <c r="AA2079" s="121" t="s">
        <v>2769</v>
      </c>
      <c r="AB2079" s="121" t="s">
        <v>2970</v>
      </c>
      <c r="AC2079" s="121" t="s">
        <v>2103</v>
      </c>
      <c r="AD2079" s="121" t="s">
        <v>2788</v>
      </c>
      <c r="AE2079" s="121" t="s">
        <v>2864</v>
      </c>
      <c r="AF2079" s="121"/>
      <c r="AG2079" s="121"/>
      <c r="AH2079" s="121"/>
      <c r="AI2079" s="551"/>
      <c r="AJ2079" s="551"/>
      <c r="AK2079" s="551"/>
      <c r="AL2079" s="551"/>
      <c r="AM2079" s="551"/>
      <c r="AN2079" s="551"/>
      <c r="AO2079" s="551"/>
      <c r="AP2079" s="551"/>
      <c r="AQ2079" s="551"/>
      <c r="AR2079" s="551"/>
      <c r="AS2079" s="551"/>
      <c r="AT2079" s="551"/>
      <c r="AU2079" s="551"/>
      <c r="AV2079" s="551"/>
      <c r="AW2079" s="551"/>
      <c r="AX2079" s="551"/>
    </row>
    <row r="2080">
      <c r="A2080" s="570" t="s">
        <v>7823</v>
      </c>
      <c r="B2080" s="570" t="s">
        <v>7992</v>
      </c>
      <c r="C2080" s="570" t="s">
        <v>6749</v>
      </c>
      <c r="D2080" s="570" t="s">
        <v>6747</v>
      </c>
      <c r="E2080" s="570" t="s">
        <v>242</v>
      </c>
      <c r="F2080" s="570">
        <v>44</v>
      </c>
      <c r="G2080" s="570">
        <v>48</v>
      </c>
      <c r="H2080" s="570">
        <v>300</v>
      </c>
      <c r="I2080" s="569"/>
      <c r="J2080" s="121"/>
      <c r="K2080" s="121"/>
      <c r="L2080" s="121"/>
      <c r="M2080" s="570"/>
      <c r="N2080" s="569"/>
      <c r="O2080" s="569"/>
      <c r="P2080" s="569"/>
      <c r="Q2080" s="121"/>
      <c r="R2080" s="121" t="s">
        <v>7993</v>
      </c>
      <c r="S2080" s="121" t="s">
        <v>2742</v>
      </c>
      <c r="T2080" s="121" t="s">
        <v>3251</v>
      </c>
      <c r="U2080" s="121">
        <v>0</v>
      </c>
      <c r="V2080" s="121" t="s">
        <v>7826</v>
      </c>
      <c r="W2080" s="121" t="s">
        <v>2969</v>
      </c>
      <c r="X2080" s="121" t="s">
        <v>2410</v>
      </c>
      <c r="Y2080" s="121" t="s">
        <v>2465</v>
      </c>
      <c r="Z2080" s="121" t="s">
        <v>2768</v>
      </c>
      <c r="AA2080" s="121" t="s">
        <v>2769</v>
      </c>
      <c r="AB2080" s="121" t="s">
        <v>7994</v>
      </c>
      <c r="AC2080" s="121" t="s">
        <v>2103</v>
      </c>
      <c r="AD2080" s="121" t="s">
        <v>2788</v>
      </c>
      <c r="AE2080" s="121" t="s">
        <v>2840</v>
      </c>
      <c r="AF2080" s="121"/>
      <c r="AG2080" s="121"/>
      <c r="AH2080" s="121"/>
      <c r="AI2080" s="551"/>
      <c r="AJ2080" s="551"/>
      <c r="AK2080" s="551"/>
      <c r="AL2080" s="551"/>
      <c r="AM2080" s="551"/>
      <c r="AN2080" s="551"/>
      <c r="AO2080" s="551"/>
      <c r="AP2080" s="551"/>
      <c r="AQ2080" s="551"/>
      <c r="AR2080" s="551"/>
      <c r="AS2080" s="551"/>
      <c r="AT2080" s="551"/>
      <c r="AU2080" s="551"/>
      <c r="AV2080" s="551"/>
      <c r="AW2080" s="551"/>
      <c r="AX2080" s="551"/>
    </row>
    <row r="2081">
      <c r="A2081" s="570" t="s">
        <v>7823</v>
      </c>
      <c r="B2081" s="570" t="s">
        <v>7995</v>
      </c>
      <c r="C2081" s="570" t="s">
        <v>6749</v>
      </c>
      <c r="D2081" s="570" t="s">
        <v>6747</v>
      </c>
      <c r="E2081" s="570" t="s">
        <v>242</v>
      </c>
      <c r="F2081" s="570">
        <v>44</v>
      </c>
      <c r="G2081" s="570">
        <v>48</v>
      </c>
      <c r="H2081" s="570">
        <v>300</v>
      </c>
      <c r="I2081" s="569"/>
      <c r="J2081" s="121"/>
      <c r="K2081" s="121"/>
      <c r="L2081" s="121"/>
      <c r="M2081" s="570"/>
      <c r="N2081" s="569"/>
      <c r="O2081" s="569"/>
      <c r="P2081" s="569"/>
      <c r="Q2081" s="121"/>
      <c r="R2081" s="121" t="s">
        <v>7996</v>
      </c>
      <c r="S2081" s="121" t="s">
        <v>2742</v>
      </c>
      <c r="T2081" s="121" t="s">
        <v>3251</v>
      </c>
      <c r="U2081" s="121">
        <v>0</v>
      </c>
      <c r="V2081" s="121" t="s">
        <v>7826</v>
      </c>
      <c r="W2081" s="121" t="s">
        <v>2969</v>
      </c>
      <c r="X2081" s="121" t="s">
        <v>2410</v>
      </c>
      <c r="Y2081" s="121" t="s">
        <v>2465</v>
      </c>
      <c r="Z2081" s="121" t="s">
        <v>2768</v>
      </c>
      <c r="AA2081" s="121" t="s">
        <v>2769</v>
      </c>
      <c r="AB2081" s="121" t="s">
        <v>7997</v>
      </c>
      <c r="AC2081" s="121" t="s">
        <v>2103</v>
      </c>
      <c r="AD2081" s="121" t="s">
        <v>2788</v>
      </c>
      <c r="AE2081" s="121" t="s">
        <v>2976</v>
      </c>
      <c r="AF2081" s="121"/>
      <c r="AG2081" s="121"/>
      <c r="AH2081" s="121"/>
      <c r="AI2081" s="551"/>
      <c r="AJ2081" s="551"/>
      <c r="AK2081" s="551"/>
      <c r="AL2081" s="551"/>
      <c r="AM2081" s="551"/>
      <c r="AN2081" s="551"/>
      <c r="AO2081" s="551"/>
      <c r="AP2081" s="551"/>
      <c r="AQ2081" s="551"/>
      <c r="AR2081" s="551"/>
      <c r="AS2081" s="551"/>
      <c r="AT2081" s="551"/>
      <c r="AU2081" s="551"/>
      <c r="AV2081" s="551"/>
      <c r="AW2081" s="551"/>
      <c r="AX2081" s="551"/>
    </row>
    <row r="2082">
      <c r="A2082" s="570" t="s">
        <v>7823</v>
      </c>
      <c r="B2082" s="570" t="s">
        <v>7998</v>
      </c>
      <c r="C2082" s="570" t="s">
        <v>6749</v>
      </c>
      <c r="D2082" s="570" t="s">
        <v>6747</v>
      </c>
      <c r="E2082" s="570" t="s">
        <v>242</v>
      </c>
      <c r="F2082" s="570">
        <v>44</v>
      </c>
      <c r="G2082" s="570">
        <v>48</v>
      </c>
      <c r="H2082" s="570">
        <v>300</v>
      </c>
      <c r="I2082" s="569"/>
      <c r="J2082" s="121"/>
      <c r="K2082" s="121"/>
      <c r="L2082" s="121"/>
      <c r="M2082" s="570"/>
      <c r="N2082" s="569"/>
      <c r="O2082" s="569"/>
      <c r="P2082" s="569"/>
      <c r="Q2082" s="121"/>
      <c r="R2082" s="121" t="s">
        <v>7999</v>
      </c>
      <c r="S2082" s="121" t="s">
        <v>2742</v>
      </c>
      <c r="T2082" s="121" t="s">
        <v>3251</v>
      </c>
      <c r="U2082" s="121">
        <v>0</v>
      </c>
      <c r="V2082" s="121" t="s">
        <v>7826</v>
      </c>
      <c r="W2082" s="121" t="s">
        <v>2969</v>
      </c>
      <c r="X2082" s="121" t="s">
        <v>2410</v>
      </c>
      <c r="Y2082" s="121" t="s">
        <v>2465</v>
      </c>
      <c r="Z2082" s="121" t="s">
        <v>2768</v>
      </c>
      <c r="AA2082" s="121" t="s">
        <v>2769</v>
      </c>
      <c r="AB2082" s="121" t="s">
        <v>6742</v>
      </c>
      <c r="AC2082" s="121" t="s">
        <v>2103</v>
      </c>
      <c r="AD2082" s="121" t="s">
        <v>2788</v>
      </c>
      <c r="AE2082" s="121" t="s">
        <v>2976</v>
      </c>
      <c r="AF2082" s="121"/>
      <c r="AG2082" s="121"/>
      <c r="AH2082" s="121"/>
      <c r="AI2082" s="551"/>
      <c r="AJ2082" s="551"/>
      <c r="AK2082" s="551"/>
      <c r="AL2082" s="551"/>
      <c r="AM2082" s="551"/>
      <c r="AN2082" s="551"/>
      <c r="AO2082" s="551"/>
      <c r="AP2082" s="551"/>
      <c r="AQ2082" s="551"/>
      <c r="AR2082" s="551"/>
      <c r="AS2082" s="551"/>
      <c r="AT2082" s="551"/>
      <c r="AU2082" s="551"/>
      <c r="AV2082" s="551"/>
      <c r="AW2082" s="551"/>
      <c r="AX2082" s="551"/>
    </row>
    <row r="2083">
      <c r="A2083" s="570" t="s">
        <v>7823</v>
      </c>
      <c r="B2083" s="570" t="s">
        <v>8000</v>
      </c>
      <c r="C2083" s="570" t="s">
        <v>6749</v>
      </c>
      <c r="D2083" s="570" t="s">
        <v>6747</v>
      </c>
      <c r="E2083" s="570" t="s">
        <v>242</v>
      </c>
      <c r="F2083" s="570">
        <v>44</v>
      </c>
      <c r="G2083" s="570">
        <v>48</v>
      </c>
      <c r="H2083" s="570">
        <v>300</v>
      </c>
      <c r="I2083" s="569"/>
      <c r="J2083" s="121"/>
      <c r="K2083" s="121"/>
      <c r="L2083" s="121"/>
      <c r="M2083" s="570"/>
      <c r="N2083" s="569"/>
      <c r="O2083" s="569"/>
      <c r="P2083" s="569"/>
      <c r="Q2083" s="121"/>
      <c r="R2083" s="121" t="s">
        <v>8001</v>
      </c>
      <c r="S2083" s="121" t="s">
        <v>2742</v>
      </c>
      <c r="T2083" s="121" t="s">
        <v>3251</v>
      </c>
      <c r="U2083" s="121">
        <v>0</v>
      </c>
      <c r="V2083" s="121" t="s">
        <v>7826</v>
      </c>
      <c r="W2083" s="121" t="s">
        <v>2969</v>
      </c>
      <c r="X2083" s="121" t="s">
        <v>2410</v>
      </c>
      <c r="Y2083" s="121" t="s">
        <v>2465</v>
      </c>
      <c r="Z2083" s="121" t="s">
        <v>2768</v>
      </c>
      <c r="AA2083" s="121" t="s">
        <v>2769</v>
      </c>
      <c r="AB2083" s="121" t="s">
        <v>7994</v>
      </c>
      <c r="AC2083" s="121" t="s">
        <v>2103</v>
      </c>
      <c r="AD2083" s="121" t="s">
        <v>2788</v>
      </c>
      <c r="AE2083" s="121" t="s">
        <v>2840</v>
      </c>
      <c r="AF2083" s="121"/>
      <c r="AG2083" s="121"/>
      <c r="AH2083" s="121"/>
      <c r="AI2083" s="551"/>
      <c r="AJ2083" s="551"/>
      <c r="AK2083" s="551"/>
      <c r="AL2083" s="551"/>
      <c r="AM2083" s="551"/>
      <c r="AN2083" s="551"/>
      <c r="AO2083" s="551"/>
      <c r="AP2083" s="551"/>
      <c r="AQ2083" s="551"/>
      <c r="AR2083" s="551"/>
      <c r="AS2083" s="551"/>
      <c r="AT2083" s="551"/>
      <c r="AU2083" s="551"/>
      <c r="AV2083" s="551"/>
      <c r="AW2083" s="551"/>
      <c r="AX2083" s="551"/>
    </row>
    <row r="2084">
      <c r="A2084" s="570" t="s">
        <v>7823</v>
      </c>
      <c r="B2084" s="570" t="s">
        <v>8002</v>
      </c>
      <c r="C2084" s="570" t="s">
        <v>6749</v>
      </c>
      <c r="D2084" s="570" t="s">
        <v>6747</v>
      </c>
      <c r="E2084" s="570" t="s">
        <v>242</v>
      </c>
      <c r="F2084" s="570">
        <v>44</v>
      </c>
      <c r="G2084" s="570">
        <v>48</v>
      </c>
      <c r="H2084" s="570">
        <v>300</v>
      </c>
      <c r="I2084" s="569"/>
      <c r="J2084" s="121"/>
      <c r="K2084" s="121"/>
      <c r="L2084" s="121"/>
      <c r="M2084" s="570"/>
      <c r="N2084" s="569"/>
      <c r="O2084" s="569"/>
      <c r="P2084" s="569"/>
      <c r="Q2084" s="121"/>
      <c r="R2084" s="121" t="s">
        <v>8003</v>
      </c>
      <c r="S2084" s="121" t="s">
        <v>2742</v>
      </c>
      <c r="T2084" s="121" t="s">
        <v>3251</v>
      </c>
      <c r="U2084" s="121">
        <v>0</v>
      </c>
      <c r="V2084" s="121" t="s">
        <v>7826</v>
      </c>
      <c r="W2084" s="121" t="s">
        <v>2969</v>
      </c>
      <c r="X2084" s="121" t="s">
        <v>2410</v>
      </c>
      <c r="Y2084" s="121" t="s">
        <v>2465</v>
      </c>
      <c r="Z2084" s="121" t="s">
        <v>2768</v>
      </c>
      <c r="AA2084" s="121" t="s">
        <v>2769</v>
      </c>
      <c r="AB2084" s="121" t="s">
        <v>8004</v>
      </c>
      <c r="AC2084" s="121" t="s">
        <v>2103</v>
      </c>
      <c r="AD2084" s="121" t="s">
        <v>2788</v>
      </c>
      <c r="AE2084" s="121" t="s">
        <v>2976</v>
      </c>
      <c r="AF2084" s="121"/>
      <c r="AG2084" s="121"/>
      <c r="AH2084" s="121"/>
      <c r="AI2084" s="551"/>
      <c r="AJ2084" s="551"/>
      <c r="AK2084" s="551"/>
      <c r="AL2084" s="551"/>
      <c r="AM2084" s="551"/>
      <c r="AN2084" s="551"/>
      <c r="AO2084" s="551"/>
      <c r="AP2084" s="551"/>
      <c r="AQ2084" s="551"/>
      <c r="AR2084" s="551"/>
      <c r="AS2084" s="551"/>
      <c r="AT2084" s="551"/>
      <c r="AU2084" s="551"/>
      <c r="AV2084" s="551"/>
      <c r="AW2084" s="551"/>
      <c r="AX2084" s="551"/>
    </row>
    <row r="2085">
      <c r="A2085" s="570" t="s">
        <v>7823</v>
      </c>
      <c r="B2085" s="570" t="s">
        <v>8005</v>
      </c>
      <c r="C2085" s="570" t="s">
        <v>6749</v>
      </c>
      <c r="D2085" s="570" t="s">
        <v>6747</v>
      </c>
      <c r="E2085" s="570" t="s">
        <v>242</v>
      </c>
      <c r="F2085" s="570">
        <v>44</v>
      </c>
      <c r="G2085" s="570">
        <v>48</v>
      </c>
      <c r="H2085" s="570">
        <v>300</v>
      </c>
      <c r="I2085" s="569"/>
      <c r="J2085" s="121"/>
      <c r="K2085" s="121"/>
      <c r="L2085" s="121"/>
      <c r="M2085" s="570"/>
      <c r="N2085" s="569"/>
      <c r="O2085" s="569"/>
      <c r="P2085" s="569"/>
      <c r="Q2085" s="121"/>
      <c r="R2085" s="121" t="s">
        <v>8006</v>
      </c>
      <c r="S2085" s="121" t="s">
        <v>2742</v>
      </c>
      <c r="T2085" s="121" t="s">
        <v>3251</v>
      </c>
      <c r="U2085" s="121">
        <v>0</v>
      </c>
      <c r="V2085" s="121" t="s">
        <v>7826</v>
      </c>
      <c r="W2085" s="121" t="s">
        <v>2969</v>
      </c>
      <c r="X2085" s="121" t="s">
        <v>2410</v>
      </c>
      <c r="Y2085" s="121" t="s">
        <v>2465</v>
      </c>
      <c r="Z2085" s="121" t="s">
        <v>2768</v>
      </c>
      <c r="AA2085" s="121" t="s">
        <v>2769</v>
      </c>
      <c r="AB2085" s="121" t="s">
        <v>7994</v>
      </c>
      <c r="AC2085" s="121" t="s">
        <v>2103</v>
      </c>
      <c r="AD2085" s="121" t="s">
        <v>2788</v>
      </c>
      <c r="AE2085" s="121" t="s">
        <v>2840</v>
      </c>
      <c r="AF2085" s="121"/>
      <c r="AG2085" s="121"/>
      <c r="AH2085" s="121"/>
      <c r="AI2085" s="551"/>
      <c r="AJ2085" s="551"/>
      <c r="AK2085" s="551"/>
      <c r="AL2085" s="551"/>
      <c r="AM2085" s="551"/>
      <c r="AN2085" s="551"/>
      <c r="AO2085" s="551"/>
      <c r="AP2085" s="551"/>
      <c r="AQ2085" s="551"/>
      <c r="AR2085" s="551"/>
      <c r="AS2085" s="551"/>
      <c r="AT2085" s="551"/>
      <c r="AU2085" s="551"/>
      <c r="AV2085" s="551"/>
      <c r="AW2085" s="551"/>
      <c r="AX2085" s="551"/>
    </row>
    <row r="2086">
      <c r="A2086" s="570" t="s">
        <v>7823</v>
      </c>
      <c r="B2086" s="570" t="s">
        <v>8007</v>
      </c>
      <c r="C2086" s="570" t="s">
        <v>6749</v>
      </c>
      <c r="D2086" s="570" t="s">
        <v>6747</v>
      </c>
      <c r="E2086" s="570" t="s">
        <v>242</v>
      </c>
      <c r="F2086" s="570">
        <v>44</v>
      </c>
      <c r="G2086" s="570">
        <v>48</v>
      </c>
      <c r="H2086" s="570">
        <v>300</v>
      </c>
      <c r="I2086" s="569"/>
      <c r="J2086" s="121"/>
      <c r="K2086" s="121"/>
      <c r="L2086" s="121"/>
      <c r="M2086" s="570"/>
      <c r="N2086" s="569"/>
      <c r="O2086" s="569"/>
      <c r="P2086" s="569"/>
      <c r="Q2086" s="121"/>
      <c r="R2086" s="121" t="s">
        <v>8008</v>
      </c>
      <c r="S2086" s="121" t="s">
        <v>2742</v>
      </c>
      <c r="T2086" s="121" t="s">
        <v>3251</v>
      </c>
      <c r="U2086" s="121">
        <v>0</v>
      </c>
      <c r="V2086" s="121" t="s">
        <v>7826</v>
      </c>
      <c r="W2086" s="121" t="s">
        <v>2969</v>
      </c>
      <c r="X2086" s="121" t="s">
        <v>2410</v>
      </c>
      <c r="Y2086" s="121" t="s">
        <v>2465</v>
      </c>
      <c r="Z2086" s="121" t="s">
        <v>2768</v>
      </c>
      <c r="AA2086" s="121" t="s">
        <v>2769</v>
      </c>
      <c r="AB2086" s="121" t="s">
        <v>8009</v>
      </c>
      <c r="AC2086" s="121" t="s">
        <v>2103</v>
      </c>
      <c r="AD2086" s="121" t="s">
        <v>2788</v>
      </c>
      <c r="AE2086" s="121" t="s">
        <v>2976</v>
      </c>
      <c r="AF2086" s="121"/>
      <c r="AG2086" s="121"/>
      <c r="AH2086" s="121"/>
      <c r="AI2086" s="551"/>
      <c r="AJ2086" s="551"/>
      <c r="AK2086" s="551"/>
      <c r="AL2086" s="551"/>
      <c r="AM2086" s="551"/>
      <c r="AN2086" s="551"/>
      <c r="AO2086" s="551"/>
      <c r="AP2086" s="551"/>
      <c r="AQ2086" s="551"/>
      <c r="AR2086" s="551"/>
      <c r="AS2086" s="551"/>
      <c r="AT2086" s="551"/>
      <c r="AU2086" s="551"/>
      <c r="AV2086" s="551"/>
      <c r="AW2086" s="551"/>
      <c r="AX2086" s="551"/>
    </row>
    <row r="2087">
      <c r="A2087" s="570" t="s">
        <v>7823</v>
      </c>
      <c r="B2087" s="570" t="s">
        <v>8010</v>
      </c>
      <c r="C2087" s="570" t="s">
        <v>6749</v>
      </c>
      <c r="D2087" s="570" t="s">
        <v>6747</v>
      </c>
      <c r="E2087" s="570" t="s">
        <v>242</v>
      </c>
      <c r="F2087" s="570">
        <v>44</v>
      </c>
      <c r="G2087" s="570">
        <v>48</v>
      </c>
      <c r="H2087" s="570">
        <v>300</v>
      </c>
      <c r="I2087" s="569"/>
      <c r="J2087" s="121"/>
      <c r="K2087" s="121"/>
      <c r="L2087" s="121"/>
      <c r="M2087" s="570"/>
      <c r="N2087" s="569"/>
      <c r="O2087" s="569"/>
      <c r="P2087" s="569"/>
      <c r="Q2087" s="121"/>
      <c r="R2087" s="121" t="s">
        <v>8011</v>
      </c>
      <c r="S2087" s="121" t="s">
        <v>2742</v>
      </c>
      <c r="T2087" s="121" t="s">
        <v>3251</v>
      </c>
      <c r="U2087" s="121">
        <v>0</v>
      </c>
      <c r="V2087" s="121" t="s">
        <v>7826</v>
      </c>
      <c r="W2087" s="121" t="s">
        <v>2969</v>
      </c>
      <c r="X2087" s="121" t="s">
        <v>2410</v>
      </c>
      <c r="Y2087" s="121" t="s">
        <v>2465</v>
      </c>
      <c r="Z2087" s="121" t="s">
        <v>2768</v>
      </c>
      <c r="AA2087" s="121" t="s">
        <v>2769</v>
      </c>
      <c r="AB2087" s="121" t="s">
        <v>7997</v>
      </c>
      <c r="AC2087" s="121" t="s">
        <v>2103</v>
      </c>
      <c r="AD2087" s="121" t="s">
        <v>2788</v>
      </c>
      <c r="AE2087" s="121" t="s">
        <v>2976</v>
      </c>
      <c r="AF2087" s="121"/>
      <c r="AG2087" s="121"/>
      <c r="AH2087" s="121"/>
      <c r="AI2087" s="551"/>
      <c r="AJ2087" s="551"/>
      <c r="AK2087" s="551"/>
      <c r="AL2087" s="551"/>
      <c r="AM2087" s="551"/>
      <c r="AN2087" s="551"/>
      <c r="AO2087" s="551"/>
      <c r="AP2087" s="551"/>
      <c r="AQ2087" s="551"/>
      <c r="AR2087" s="551"/>
      <c r="AS2087" s="551"/>
      <c r="AT2087" s="551"/>
      <c r="AU2087" s="551"/>
      <c r="AV2087" s="551"/>
      <c r="AW2087" s="551"/>
      <c r="AX2087" s="551"/>
    </row>
    <row r="2088">
      <c r="A2088" s="570" t="s">
        <v>7823</v>
      </c>
      <c r="B2088" s="570" t="s">
        <v>8012</v>
      </c>
      <c r="C2088" s="570" t="s">
        <v>6749</v>
      </c>
      <c r="D2088" s="570" t="s">
        <v>6747</v>
      </c>
      <c r="E2088" s="570" t="s">
        <v>242</v>
      </c>
      <c r="F2088" s="570">
        <v>44</v>
      </c>
      <c r="G2088" s="570">
        <v>48</v>
      </c>
      <c r="H2088" s="570">
        <v>300</v>
      </c>
      <c r="I2088" s="569"/>
      <c r="J2088" s="121"/>
      <c r="K2088" s="121"/>
      <c r="L2088" s="121"/>
      <c r="M2088" s="570"/>
      <c r="N2088" s="569"/>
      <c r="O2088" s="569"/>
      <c r="P2088" s="569"/>
      <c r="Q2088" s="121"/>
      <c r="R2088" s="121" t="s">
        <v>8013</v>
      </c>
      <c r="S2088" s="121" t="s">
        <v>2742</v>
      </c>
      <c r="T2088" s="121" t="s">
        <v>3251</v>
      </c>
      <c r="U2088" s="121">
        <v>0</v>
      </c>
      <c r="V2088" s="121" t="s">
        <v>7826</v>
      </c>
      <c r="W2088" s="121" t="s">
        <v>2969</v>
      </c>
      <c r="X2088" s="121" t="s">
        <v>2410</v>
      </c>
      <c r="Y2088" s="121" t="s">
        <v>2465</v>
      </c>
      <c r="Z2088" s="121" t="s">
        <v>2768</v>
      </c>
      <c r="AA2088" s="121" t="s">
        <v>2769</v>
      </c>
      <c r="AB2088" s="121" t="s">
        <v>8014</v>
      </c>
      <c r="AC2088" s="121" t="s">
        <v>2103</v>
      </c>
      <c r="AD2088" s="121" t="s">
        <v>2788</v>
      </c>
      <c r="AE2088" s="121" t="s">
        <v>2864</v>
      </c>
      <c r="AF2088" s="121"/>
      <c r="AG2088" s="121"/>
      <c r="AH2088" s="121"/>
      <c r="AI2088" s="551"/>
      <c r="AJ2088" s="551"/>
      <c r="AK2088" s="551"/>
      <c r="AL2088" s="551"/>
      <c r="AM2088" s="551"/>
      <c r="AN2088" s="551"/>
      <c r="AO2088" s="551"/>
      <c r="AP2088" s="551"/>
      <c r="AQ2088" s="551"/>
      <c r="AR2088" s="551"/>
      <c r="AS2088" s="551"/>
      <c r="AT2088" s="551"/>
      <c r="AU2088" s="551"/>
      <c r="AV2088" s="551"/>
      <c r="AW2088" s="551"/>
      <c r="AX2088" s="551"/>
    </row>
    <row r="2089">
      <c r="A2089" s="570" t="s">
        <v>7823</v>
      </c>
      <c r="B2089" s="570" t="s">
        <v>8015</v>
      </c>
      <c r="C2089" s="570" t="s">
        <v>6749</v>
      </c>
      <c r="D2089" s="570" t="s">
        <v>6747</v>
      </c>
      <c r="E2089" s="570" t="s">
        <v>242</v>
      </c>
      <c r="F2089" s="570">
        <v>44</v>
      </c>
      <c r="G2089" s="570">
        <v>48</v>
      </c>
      <c r="H2089" s="570">
        <v>300</v>
      </c>
      <c r="I2089" s="569"/>
      <c r="J2089" s="121"/>
      <c r="K2089" s="121"/>
      <c r="L2089" s="121"/>
      <c r="M2089" s="570"/>
      <c r="N2089" s="569"/>
      <c r="O2089" s="569"/>
      <c r="P2089" s="569"/>
      <c r="Q2089" s="121"/>
      <c r="R2089" s="121" t="s">
        <v>8016</v>
      </c>
      <c r="S2089" s="121" t="s">
        <v>2742</v>
      </c>
      <c r="T2089" s="121" t="s">
        <v>3251</v>
      </c>
      <c r="U2089" s="121">
        <v>0</v>
      </c>
      <c r="V2089" s="121" t="s">
        <v>7826</v>
      </c>
      <c r="W2089" s="121" t="s">
        <v>2969</v>
      </c>
      <c r="X2089" s="121" t="s">
        <v>2410</v>
      </c>
      <c r="Y2089" s="121" t="s">
        <v>2465</v>
      </c>
      <c r="Z2089" s="121" t="s">
        <v>2768</v>
      </c>
      <c r="AA2089" s="121" t="s">
        <v>2769</v>
      </c>
      <c r="AB2089" s="121" t="s">
        <v>7987</v>
      </c>
      <c r="AC2089" s="121" t="s">
        <v>2103</v>
      </c>
      <c r="AD2089" s="121" t="s">
        <v>2788</v>
      </c>
      <c r="AE2089" s="121" t="s">
        <v>2976</v>
      </c>
      <c r="AF2089" s="121"/>
      <c r="AG2089" s="121"/>
      <c r="AH2089" s="121"/>
      <c r="AI2089" s="551"/>
      <c r="AJ2089" s="551"/>
      <c r="AK2089" s="551"/>
      <c r="AL2089" s="551"/>
      <c r="AM2089" s="551"/>
      <c r="AN2089" s="551"/>
      <c r="AO2089" s="551"/>
      <c r="AP2089" s="551"/>
      <c r="AQ2089" s="551"/>
      <c r="AR2089" s="551"/>
      <c r="AS2089" s="551"/>
      <c r="AT2089" s="551"/>
      <c r="AU2089" s="551"/>
      <c r="AV2089" s="551"/>
      <c r="AW2089" s="551"/>
      <c r="AX2089" s="551"/>
    </row>
    <row r="2090">
      <c r="A2090" s="570" t="s">
        <v>7823</v>
      </c>
      <c r="B2090" s="570" t="s">
        <v>8017</v>
      </c>
      <c r="C2090" s="570" t="s">
        <v>6749</v>
      </c>
      <c r="D2090" s="570" t="s">
        <v>6747</v>
      </c>
      <c r="E2090" s="570" t="s">
        <v>242</v>
      </c>
      <c r="F2090" s="570">
        <v>44</v>
      </c>
      <c r="G2090" s="570">
        <v>48</v>
      </c>
      <c r="H2090" s="570">
        <v>300</v>
      </c>
      <c r="I2090" s="569"/>
      <c r="J2090" s="121"/>
      <c r="K2090" s="121"/>
      <c r="L2090" s="121"/>
      <c r="M2090" s="570"/>
      <c r="N2090" s="569"/>
      <c r="O2090" s="569"/>
      <c r="P2090" s="569"/>
      <c r="Q2090" s="121"/>
      <c r="R2090" s="121" t="s">
        <v>8018</v>
      </c>
      <c r="S2090" s="121" t="s">
        <v>2742</v>
      </c>
      <c r="T2090" s="121" t="s">
        <v>3251</v>
      </c>
      <c r="U2090" s="121">
        <v>0</v>
      </c>
      <c r="V2090" s="121" t="s">
        <v>7826</v>
      </c>
      <c r="W2090" s="121" t="s">
        <v>2969</v>
      </c>
      <c r="X2090" s="121" t="s">
        <v>2410</v>
      </c>
      <c r="Y2090" s="121" t="s">
        <v>2465</v>
      </c>
      <c r="Z2090" s="121" t="s">
        <v>2768</v>
      </c>
      <c r="AA2090" s="121" t="s">
        <v>2769</v>
      </c>
      <c r="AB2090" s="121" t="s">
        <v>2970</v>
      </c>
      <c r="AC2090" s="121" t="s">
        <v>2103</v>
      </c>
      <c r="AD2090" s="121" t="s">
        <v>2788</v>
      </c>
      <c r="AE2090" s="121" t="s">
        <v>2864</v>
      </c>
      <c r="AF2090" s="121"/>
      <c r="AG2090" s="121"/>
      <c r="AH2090" s="121"/>
      <c r="AI2090" s="551"/>
      <c r="AJ2090" s="551"/>
      <c r="AK2090" s="551"/>
      <c r="AL2090" s="551"/>
      <c r="AM2090" s="551"/>
      <c r="AN2090" s="551"/>
      <c r="AO2090" s="551"/>
      <c r="AP2090" s="551"/>
      <c r="AQ2090" s="551"/>
      <c r="AR2090" s="551"/>
      <c r="AS2090" s="551"/>
      <c r="AT2090" s="551"/>
      <c r="AU2090" s="551"/>
      <c r="AV2090" s="551"/>
      <c r="AW2090" s="551"/>
      <c r="AX2090" s="551"/>
    </row>
    <row r="2091">
      <c r="A2091" s="570" t="s">
        <v>7823</v>
      </c>
      <c r="B2091" s="570" t="s">
        <v>8019</v>
      </c>
      <c r="C2091" s="570" t="s">
        <v>6749</v>
      </c>
      <c r="D2091" s="570" t="s">
        <v>6747</v>
      </c>
      <c r="E2091" s="570" t="s">
        <v>242</v>
      </c>
      <c r="F2091" s="570">
        <v>44</v>
      </c>
      <c r="G2091" s="570">
        <v>48</v>
      </c>
      <c r="H2091" s="570">
        <v>300</v>
      </c>
      <c r="I2091" s="569"/>
      <c r="J2091" s="121"/>
      <c r="K2091" s="121"/>
      <c r="L2091" s="121"/>
      <c r="M2091" s="570"/>
      <c r="N2091" s="569"/>
      <c r="O2091" s="569"/>
      <c r="P2091" s="569"/>
      <c r="Q2091" s="121"/>
      <c r="R2091" s="121" t="s">
        <v>8020</v>
      </c>
      <c r="S2091" s="121" t="s">
        <v>2742</v>
      </c>
      <c r="T2091" s="121" t="s">
        <v>3251</v>
      </c>
      <c r="U2091" s="121">
        <v>0</v>
      </c>
      <c r="V2091" s="121" t="s">
        <v>7826</v>
      </c>
      <c r="W2091" s="121" t="s">
        <v>2969</v>
      </c>
      <c r="X2091" s="121" t="s">
        <v>2410</v>
      </c>
      <c r="Y2091" s="121" t="s">
        <v>2465</v>
      </c>
      <c r="Z2091" s="121" t="s">
        <v>2768</v>
      </c>
      <c r="AA2091" s="121" t="s">
        <v>2769</v>
      </c>
      <c r="AB2091" s="121" t="s">
        <v>7799</v>
      </c>
      <c r="AC2091" s="121" t="s">
        <v>2103</v>
      </c>
      <c r="AD2091" s="121" t="s">
        <v>2788</v>
      </c>
      <c r="AE2091" s="121" t="s">
        <v>3282</v>
      </c>
      <c r="AF2091" s="121"/>
      <c r="AG2091" s="121"/>
      <c r="AH2091" s="121"/>
      <c r="AI2091" s="551"/>
      <c r="AJ2091" s="551"/>
      <c r="AK2091" s="551"/>
      <c r="AL2091" s="551"/>
      <c r="AM2091" s="551"/>
      <c r="AN2091" s="551"/>
      <c r="AO2091" s="551"/>
      <c r="AP2091" s="551"/>
      <c r="AQ2091" s="551"/>
      <c r="AR2091" s="551"/>
      <c r="AS2091" s="551"/>
      <c r="AT2091" s="551"/>
      <c r="AU2091" s="551"/>
      <c r="AV2091" s="551"/>
      <c r="AW2091" s="551"/>
      <c r="AX2091" s="551"/>
    </row>
    <row r="2092">
      <c r="A2092" s="570" t="s">
        <v>7823</v>
      </c>
      <c r="B2092" s="570" t="s">
        <v>8021</v>
      </c>
      <c r="C2092" s="570" t="s">
        <v>6749</v>
      </c>
      <c r="D2092" s="570" t="s">
        <v>6747</v>
      </c>
      <c r="E2092" s="570" t="s">
        <v>242</v>
      </c>
      <c r="F2092" s="570">
        <v>44</v>
      </c>
      <c r="G2092" s="570">
        <v>48</v>
      </c>
      <c r="H2092" s="570">
        <v>300</v>
      </c>
      <c r="I2092" s="569"/>
      <c r="J2092" s="121"/>
      <c r="K2092" s="121"/>
      <c r="L2092" s="121"/>
      <c r="M2092" s="570"/>
      <c r="N2092" s="569"/>
      <c r="O2092" s="569"/>
      <c r="P2092" s="569"/>
      <c r="Q2092" s="121"/>
      <c r="R2092" s="121" t="s">
        <v>8022</v>
      </c>
      <c r="S2092" s="121" t="s">
        <v>2742</v>
      </c>
      <c r="T2092" s="121" t="s">
        <v>3251</v>
      </c>
      <c r="U2092" s="121">
        <v>0</v>
      </c>
      <c r="V2092" s="121" t="s">
        <v>7826</v>
      </c>
      <c r="W2092" s="121" t="s">
        <v>2969</v>
      </c>
      <c r="X2092" s="121" t="s">
        <v>2410</v>
      </c>
      <c r="Y2092" s="121" t="s">
        <v>2465</v>
      </c>
      <c r="Z2092" s="121" t="s">
        <v>2768</v>
      </c>
      <c r="AA2092" s="121" t="s">
        <v>2769</v>
      </c>
      <c r="AB2092" s="121" t="s">
        <v>8014</v>
      </c>
      <c r="AC2092" s="121" t="s">
        <v>2103</v>
      </c>
      <c r="AD2092" s="121" t="s">
        <v>2788</v>
      </c>
      <c r="AE2092" s="121" t="s">
        <v>2864</v>
      </c>
      <c r="AF2092" s="121"/>
      <c r="AG2092" s="121"/>
      <c r="AH2092" s="121"/>
      <c r="AI2092" s="551"/>
      <c r="AJ2092" s="551"/>
      <c r="AK2092" s="551"/>
      <c r="AL2092" s="551"/>
      <c r="AM2092" s="551"/>
      <c r="AN2092" s="551"/>
      <c r="AO2092" s="551"/>
      <c r="AP2092" s="551"/>
      <c r="AQ2092" s="551"/>
      <c r="AR2092" s="551"/>
      <c r="AS2092" s="551"/>
      <c r="AT2092" s="551"/>
      <c r="AU2092" s="551"/>
      <c r="AV2092" s="551"/>
      <c r="AW2092" s="551"/>
      <c r="AX2092" s="551"/>
    </row>
    <row r="2093">
      <c r="A2093" s="570" t="s">
        <v>7823</v>
      </c>
      <c r="B2093" s="570" t="s">
        <v>8023</v>
      </c>
      <c r="C2093" s="570" t="s">
        <v>6749</v>
      </c>
      <c r="D2093" s="570" t="s">
        <v>6747</v>
      </c>
      <c r="E2093" s="570" t="s">
        <v>242</v>
      </c>
      <c r="F2093" s="570">
        <v>44</v>
      </c>
      <c r="G2093" s="570">
        <v>48</v>
      </c>
      <c r="H2093" s="570">
        <v>300</v>
      </c>
      <c r="I2093" s="569"/>
      <c r="J2093" s="121"/>
      <c r="K2093" s="121"/>
      <c r="L2093" s="121"/>
      <c r="M2093" s="570"/>
      <c r="N2093" s="569"/>
      <c r="O2093" s="569"/>
      <c r="P2093" s="569"/>
      <c r="Q2093" s="121"/>
      <c r="R2093" s="121" t="s">
        <v>8024</v>
      </c>
      <c r="S2093" s="121" t="s">
        <v>2742</v>
      </c>
      <c r="T2093" s="121" t="s">
        <v>3251</v>
      </c>
      <c r="U2093" s="121">
        <v>0</v>
      </c>
      <c r="V2093" s="121" t="s">
        <v>7826</v>
      </c>
      <c r="W2093" s="121" t="s">
        <v>2969</v>
      </c>
      <c r="X2093" s="121" t="s">
        <v>2410</v>
      </c>
      <c r="Y2093" s="121" t="s">
        <v>2465</v>
      </c>
      <c r="Z2093" s="121" t="s">
        <v>2768</v>
      </c>
      <c r="AA2093" s="121" t="s">
        <v>2769</v>
      </c>
      <c r="AB2093" s="121" t="s">
        <v>2863</v>
      </c>
      <c r="AC2093" s="121" t="s">
        <v>2103</v>
      </c>
      <c r="AD2093" s="121" t="s">
        <v>2788</v>
      </c>
      <c r="AE2093" s="121" t="s">
        <v>2864</v>
      </c>
      <c r="AF2093" s="121"/>
      <c r="AG2093" s="121"/>
      <c r="AH2093" s="121"/>
      <c r="AI2093" s="551"/>
      <c r="AJ2093" s="551"/>
      <c r="AK2093" s="551"/>
      <c r="AL2093" s="551"/>
      <c r="AM2093" s="551"/>
      <c r="AN2093" s="551"/>
      <c r="AO2093" s="551"/>
      <c r="AP2093" s="551"/>
      <c r="AQ2093" s="551"/>
      <c r="AR2093" s="551"/>
      <c r="AS2093" s="551"/>
      <c r="AT2093" s="551"/>
      <c r="AU2093" s="551"/>
      <c r="AV2093" s="551"/>
      <c r="AW2093" s="551"/>
      <c r="AX2093" s="551"/>
    </row>
    <row r="2094">
      <c r="A2094" s="570" t="s">
        <v>7823</v>
      </c>
      <c r="B2094" s="570" t="s">
        <v>8025</v>
      </c>
      <c r="C2094" s="570" t="s">
        <v>6749</v>
      </c>
      <c r="D2094" s="570" t="s">
        <v>6747</v>
      </c>
      <c r="E2094" s="570" t="s">
        <v>242</v>
      </c>
      <c r="F2094" s="570">
        <v>44</v>
      </c>
      <c r="G2094" s="570">
        <v>48</v>
      </c>
      <c r="H2094" s="570">
        <v>300</v>
      </c>
      <c r="I2094" s="569"/>
      <c r="J2094" s="121"/>
      <c r="K2094" s="121"/>
      <c r="L2094" s="121"/>
      <c r="M2094" s="570"/>
      <c r="N2094" s="569"/>
      <c r="O2094" s="569"/>
      <c r="P2094" s="569"/>
      <c r="Q2094" s="121"/>
      <c r="R2094" s="121" t="s">
        <v>8026</v>
      </c>
      <c r="S2094" s="121" t="s">
        <v>2742</v>
      </c>
      <c r="T2094" s="121" t="s">
        <v>3251</v>
      </c>
      <c r="U2094" s="121">
        <v>0</v>
      </c>
      <c r="V2094" s="121" t="s">
        <v>7826</v>
      </c>
      <c r="W2094" s="121" t="s">
        <v>2969</v>
      </c>
      <c r="X2094" s="121" t="s">
        <v>2410</v>
      </c>
      <c r="Y2094" s="121" t="s">
        <v>2465</v>
      </c>
      <c r="Z2094" s="121" t="s">
        <v>2768</v>
      </c>
      <c r="AA2094" s="121" t="s">
        <v>2769</v>
      </c>
      <c r="AB2094" s="121" t="s">
        <v>8027</v>
      </c>
      <c r="AC2094" s="121" t="s">
        <v>2103</v>
      </c>
      <c r="AD2094" s="121" t="s">
        <v>2788</v>
      </c>
      <c r="AE2094" s="121" t="s">
        <v>2976</v>
      </c>
      <c r="AF2094" s="121"/>
      <c r="AG2094" s="121"/>
      <c r="AH2094" s="121"/>
      <c r="AI2094" s="551"/>
      <c r="AJ2094" s="551"/>
      <c r="AK2094" s="551"/>
      <c r="AL2094" s="551"/>
      <c r="AM2094" s="551"/>
      <c r="AN2094" s="551"/>
      <c r="AO2094" s="551"/>
      <c r="AP2094" s="551"/>
      <c r="AQ2094" s="551"/>
      <c r="AR2094" s="551"/>
      <c r="AS2094" s="551"/>
      <c r="AT2094" s="551"/>
      <c r="AU2094" s="551"/>
      <c r="AV2094" s="551"/>
      <c r="AW2094" s="551"/>
      <c r="AX2094" s="551"/>
    </row>
    <row r="2095">
      <c r="A2095" s="570" t="s">
        <v>7823</v>
      </c>
      <c r="B2095" s="570" t="s">
        <v>8028</v>
      </c>
      <c r="C2095" s="570" t="s">
        <v>6749</v>
      </c>
      <c r="D2095" s="570" t="s">
        <v>6747</v>
      </c>
      <c r="E2095" s="570" t="s">
        <v>242</v>
      </c>
      <c r="F2095" s="570">
        <v>44</v>
      </c>
      <c r="G2095" s="570">
        <v>48</v>
      </c>
      <c r="H2095" s="570">
        <v>300</v>
      </c>
      <c r="I2095" s="569"/>
      <c r="J2095" s="121"/>
      <c r="K2095" s="121"/>
      <c r="L2095" s="121"/>
      <c r="M2095" s="570"/>
      <c r="N2095" s="569"/>
      <c r="O2095" s="569"/>
      <c r="P2095" s="569"/>
      <c r="Q2095" s="121"/>
      <c r="R2095" s="121" t="s">
        <v>8029</v>
      </c>
      <c r="S2095" s="121" t="s">
        <v>2742</v>
      </c>
      <c r="T2095" s="121" t="s">
        <v>3251</v>
      </c>
      <c r="U2095" s="121">
        <v>0</v>
      </c>
      <c r="V2095" s="121" t="s">
        <v>7826</v>
      </c>
      <c r="W2095" s="121" t="s">
        <v>2969</v>
      </c>
      <c r="X2095" s="121" t="s">
        <v>2410</v>
      </c>
      <c r="Y2095" s="121" t="s">
        <v>2465</v>
      </c>
      <c r="Z2095" s="121" t="s">
        <v>2768</v>
      </c>
      <c r="AA2095" s="121" t="s">
        <v>2769</v>
      </c>
      <c r="AB2095" s="121" t="s">
        <v>8009</v>
      </c>
      <c r="AC2095" s="121" t="s">
        <v>2103</v>
      </c>
      <c r="AD2095" s="121" t="s">
        <v>2788</v>
      </c>
      <c r="AE2095" s="121" t="s">
        <v>2976</v>
      </c>
      <c r="AF2095" s="121"/>
      <c r="AG2095" s="121"/>
      <c r="AH2095" s="121"/>
      <c r="AI2095" s="551"/>
      <c r="AJ2095" s="551"/>
      <c r="AK2095" s="551"/>
      <c r="AL2095" s="551"/>
      <c r="AM2095" s="551"/>
      <c r="AN2095" s="551"/>
      <c r="AO2095" s="551"/>
      <c r="AP2095" s="551"/>
      <c r="AQ2095" s="551"/>
      <c r="AR2095" s="551"/>
      <c r="AS2095" s="551"/>
      <c r="AT2095" s="551"/>
      <c r="AU2095" s="551"/>
      <c r="AV2095" s="551"/>
      <c r="AW2095" s="551"/>
      <c r="AX2095" s="551"/>
    </row>
    <row r="2096">
      <c r="A2096" s="570" t="s">
        <v>7823</v>
      </c>
      <c r="B2096" s="570" t="s">
        <v>8030</v>
      </c>
      <c r="C2096" s="570" t="s">
        <v>6749</v>
      </c>
      <c r="D2096" s="570" t="s">
        <v>6747</v>
      </c>
      <c r="E2096" s="570" t="s">
        <v>242</v>
      </c>
      <c r="F2096" s="570">
        <v>44</v>
      </c>
      <c r="G2096" s="570">
        <v>48</v>
      </c>
      <c r="H2096" s="570">
        <v>300</v>
      </c>
      <c r="I2096" s="569"/>
      <c r="J2096" s="121"/>
      <c r="K2096" s="121"/>
      <c r="L2096" s="121"/>
      <c r="M2096" s="570"/>
      <c r="N2096" s="569"/>
      <c r="O2096" s="569"/>
      <c r="P2096" s="569"/>
      <c r="Q2096" s="121"/>
      <c r="R2096" s="121" t="s">
        <v>8031</v>
      </c>
      <c r="S2096" s="121" t="s">
        <v>2742</v>
      </c>
      <c r="T2096" s="121" t="s">
        <v>3997</v>
      </c>
      <c r="U2096" s="121">
        <v>0</v>
      </c>
      <c r="V2096" s="121" t="s">
        <v>8032</v>
      </c>
      <c r="W2096" s="121">
        <v>0</v>
      </c>
      <c r="X2096" s="121">
        <v>0</v>
      </c>
      <c r="Y2096" s="121" t="s">
        <v>2465</v>
      </c>
      <c r="Z2096" s="121">
        <v>0</v>
      </c>
      <c r="AA2096" s="121">
        <v>0</v>
      </c>
      <c r="AB2096" s="121">
        <v>0</v>
      </c>
      <c r="AC2096" s="121">
        <v>0</v>
      </c>
      <c r="AD2096" s="121">
        <v>0</v>
      </c>
      <c r="AE2096" s="121">
        <v>0</v>
      </c>
      <c r="AF2096" s="121"/>
      <c r="AG2096" s="121"/>
      <c r="AH2096" s="121"/>
      <c r="AI2096" s="551"/>
      <c r="AJ2096" s="551"/>
      <c r="AK2096" s="551"/>
      <c r="AL2096" s="551"/>
      <c r="AM2096" s="551"/>
      <c r="AN2096" s="551"/>
      <c r="AO2096" s="551"/>
      <c r="AP2096" s="551"/>
      <c r="AQ2096" s="551"/>
      <c r="AR2096" s="551"/>
      <c r="AS2096" s="551"/>
      <c r="AT2096" s="551"/>
      <c r="AU2096" s="551"/>
      <c r="AV2096" s="551"/>
      <c r="AW2096" s="551"/>
      <c r="AX2096" s="551"/>
    </row>
    <row r="2097">
      <c r="A2097" s="570" t="s">
        <v>7823</v>
      </c>
      <c r="B2097" s="570" t="s">
        <v>8033</v>
      </c>
      <c r="C2097" s="570" t="s">
        <v>6749</v>
      </c>
      <c r="D2097" s="570" t="s">
        <v>6747</v>
      </c>
      <c r="E2097" s="570" t="s">
        <v>242</v>
      </c>
      <c r="F2097" s="570">
        <v>44</v>
      </c>
      <c r="G2097" s="570">
        <v>48</v>
      </c>
      <c r="H2097" s="570">
        <v>300</v>
      </c>
      <c r="I2097" s="569"/>
      <c r="J2097" s="121"/>
      <c r="K2097" s="121"/>
      <c r="L2097" s="121"/>
      <c r="M2097" s="570"/>
      <c r="N2097" s="569"/>
      <c r="O2097" s="569"/>
      <c r="P2097" s="569"/>
      <c r="Q2097" s="121"/>
      <c r="R2097" s="121" t="s">
        <v>8034</v>
      </c>
      <c r="S2097" s="121" t="s">
        <v>2742</v>
      </c>
      <c r="T2097" s="121" t="s">
        <v>3997</v>
      </c>
      <c r="U2097" s="121">
        <v>0</v>
      </c>
      <c r="V2097" s="121" t="s">
        <v>8032</v>
      </c>
      <c r="W2097" s="121">
        <v>0</v>
      </c>
      <c r="X2097" s="121">
        <v>0</v>
      </c>
      <c r="Y2097" s="121" t="s">
        <v>2465</v>
      </c>
      <c r="Z2097" s="121">
        <v>0</v>
      </c>
      <c r="AA2097" s="121">
        <v>0</v>
      </c>
      <c r="AB2097" s="121">
        <v>0</v>
      </c>
      <c r="AC2097" s="121">
        <v>0</v>
      </c>
      <c r="AD2097" s="121">
        <v>0</v>
      </c>
      <c r="AE2097" s="121">
        <v>0</v>
      </c>
      <c r="AF2097" s="121"/>
      <c r="AG2097" s="121"/>
      <c r="AH2097" s="121"/>
      <c r="AI2097" s="551"/>
      <c r="AJ2097" s="551"/>
      <c r="AK2097" s="551"/>
      <c r="AL2097" s="551"/>
      <c r="AM2097" s="551"/>
      <c r="AN2097" s="551"/>
      <c r="AO2097" s="551"/>
      <c r="AP2097" s="551"/>
      <c r="AQ2097" s="551"/>
      <c r="AR2097" s="551"/>
      <c r="AS2097" s="551"/>
      <c r="AT2097" s="551"/>
      <c r="AU2097" s="551"/>
      <c r="AV2097" s="551"/>
      <c r="AW2097" s="551"/>
      <c r="AX2097" s="551"/>
    </row>
    <row r="2098">
      <c r="A2098" s="570" t="s">
        <v>7823</v>
      </c>
      <c r="B2098" s="570" t="s">
        <v>8035</v>
      </c>
      <c r="C2098" s="570" t="s">
        <v>6749</v>
      </c>
      <c r="D2098" s="570" t="s">
        <v>6747</v>
      </c>
      <c r="E2098" s="570" t="s">
        <v>242</v>
      </c>
      <c r="F2098" s="570">
        <v>44</v>
      </c>
      <c r="G2098" s="570">
        <v>48</v>
      </c>
      <c r="H2098" s="570">
        <v>300</v>
      </c>
      <c r="I2098" s="569"/>
      <c r="J2098" s="121"/>
      <c r="K2098" s="121"/>
      <c r="L2098" s="121"/>
      <c r="M2098" s="570"/>
      <c r="N2098" s="569"/>
      <c r="O2098" s="569"/>
      <c r="P2098" s="569"/>
      <c r="Q2098" s="121"/>
      <c r="R2098" s="121" t="s">
        <v>8036</v>
      </c>
      <c r="S2098" s="121" t="s">
        <v>2742</v>
      </c>
      <c r="T2098" s="121" t="s">
        <v>3997</v>
      </c>
      <c r="U2098" s="121">
        <v>0</v>
      </c>
      <c r="V2098" s="121" t="s">
        <v>8032</v>
      </c>
      <c r="W2098" s="121">
        <v>0</v>
      </c>
      <c r="X2098" s="121">
        <v>0</v>
      </c>
      <c r="Y2098" s="121" t="s">
        <v>2465</v>
      </c>
      <c r="Z2098" s="121">
        <v>0</v>
      </c>
      <c r="AA2098" s="121">
        <v>0</v>
      </c>
      <c r="AB2098" s="121">
        <v>0</v>
      </c>
      <c r="AC2098" s="121">
        <v>0</v>
      </c>
      <c r="AD2098" s="121">
        <v>0</v>
      </c>
      <c r="AE2098" s="121">
        <v>0</v>
      </c>
      <c r="AF2098" s="121"/>
      <c r="AG2098" s="121"/>
      <c r="AH2098" s="121"/>
      <c r="AI2098" s="551"/>
      <c r="AJ2098" s="551"/>
      <c r="AK2098" s="551"/>
      <c r="AL2098" s="551"/>
      <c r="AM2098" s="551"/>
      <c r="AN2098" s="551"/>
      <c r="AO2098" s="551"/>
      <c r="AP2098" s="551"/>
      <c r="AQ2098" s="551"/>
      <c r="AR2098" s="551"/>
      <c r="AS2098" s="551"/>
      <c r="AT2098" s="551"/>
      <c r="AU2098" s="551"/>
      <c r="AV2098" s="551"/>
      <c r="AW2098" s="551"/>
      <c r="AX2098" s="551"/>
    </row>
    <row r="2099">
      <c r="A2099" s="570" t="s">
        <v>7823</v>
      </c>
      <c r="B2099" s="570" t="s">
        <v>8037</v>
      </c>
      <c r="C2099" s="570" t="s">
        <v>6749</v>
      </c>
      <c r="D2099" s="570" t="s">
        <v>6747</v>
      </c>
      <c r="E2099" s="570" t="s">
        <v>242</v>
      </c>
      <c r="F2099" s="570">
        <v>40</v>
      </c>
      <c r="G2099" s="570">
        <v>256</v>
      </c>
      <c r="H2099" s="570">
        <v>2000</v>
      </c>
      <c r="I2099" s="569"/>
      <c r="J2099" s="121"/>
      <c r="K2099" s="121"/>
      <c r="L2099" s="121"/>
      <c r="M2099" s="570"/>
      <c r="N2099" s="569"/>
      <c r="O2099" s="569"/>
      <c r="P2099" s="569"/>
      <c r="Q2099" s="121"/>
      <c r="R2099" s="121" t="s">
        <v>8037</v>
      </c>
      <c r="S2099" s="121" t="s">
        <v>2716</v>
      </c>
      <c r="T2099" s="121" t="s">
        <v>5062</v>
      </c>
      <c r="U2099" s="121">
        <v>0</v>
      </c>
      <c r="V2099" s="121" t="s">
        <v>2278</v>
      </c>
      <c r="W2099" s="121" t="s">
        <v>3178</v>
      </c>
      <c r="X2099" s="121">
        <v>0</v>
      </c>
      <c r="Y2099" s="121" t="s">
        <v>3878</v>
      </c>
      <c r="Z2099" s="121" t="s">
        <v>2785</v>
      </c>
      <c r="AA2099" s="121" t="s">
        <v>2786</v>
      </c>
      <c r="AB2099" s="121" t="s">
        <v>8038</v>
      </c>
      <c r="AC2099" s="121" t="s">
        <v>2103</v>
      </c>
      <c r="AD2099" s="121" t="s">
        <v>2788</v>
      </c>
      <c r="AE2099" s="121" t="s">
        <v>8039</v>
      </c>
      <c r="AF2099" s="121"/>
      <c r="AG2099" s="121"/>
      <c r="AH2099" s="121"/>
      <c r="AI2099" s="551"/>
      <c r="AJ2099" s="551"/>
      <c r="AK2099" s="551"/>
      <c r="AL2099" s="551"/>
      <c r="AM2099" s="551"/>
      <c r="AN2099" s="551"/>
      <c r="AO2099" s="551"/>
      <c r="AP2099" s="551"/>
      <c r="AQ2099" s="551"/>
      <c r="AR2099" s="551"/>
      <c r="AS2099" s="551"/>
      <c r="AT2099" s="551"/>
      <c r="AU2099" s="551"/>
      <c r="AV2099" s="551"/>
      <c r="AW2099" s="551"/>
      <c r="AX2099" s="551"/>
    </row>
    <row r="2100">
      <c r="A2100" s="570" t="s">
        <v>7823</v>
      </c>
      <c r="B2100" s="570" t="s">
        <v>8040</v>
      </c>
      <c r="C2100" s="570" t="s">
        <v>6749</v>
      </c>
      <c r="D2100" s="570" t="s">
        <v>6747</v>
      </c>
      <c r="E2100" s="570" t="s">
        <v>242</v>
      </c>
      <c r="F2100" s="570">
        <v>40</v>
      </c>
      <c r="G2100" s="570">
        <v>256</v>
      </c>
      <c r="H2100" s="570">
        <v>2000</v>
      </c>
      <c r="I2100" s="569"/>
      <c r="J2100" s="121"/>
      <c r="K2100" s="121"/>
      <c r="L2100" s="121"/>
      <c r="M2100" s="570"/>
      <c r="N2100" s="569"/>
      <c r="O2100" s="569"/>
      <c r="P2100" s="569"/>
      <c r="Q2100" s="121"/>
      <c r="R2100" s="121" t="s">
        <v>8040</v>
      </c>
      <c r="S2100" s="121" t="s">
        <v>2716</v>
      </c>
      <c r="T2100" s="121" t="s">
        <v>5062</v>
      </c>
      <c r="U2100" s="121">
        <v>0</v>
      </c>
      <c r="V2100" s="121" t="s">
        <v>2278</v>
      </c>
      <c r="W2100" s="121" t="s">
        <v>3178</v>
      </c>
      <c r="X2100" s="121">
        <v>0</v>
      </c>
      <c r="Y2100" s="121" t="s">
        <v>3878</v>
      </c>
      <c r="Z2100" s="121" t="s">
        <v>2785</v>
      </c>
      <c r="AA2100" s="121" t="s">
        <v>2786</v>
      </c>
      <c r="AB2100" s="121" t="s">
        <v>8041</v>
      </c>
      <c r="AC2100" s="121" t="s">
        <v>2103</v>
      </c>
      <c r="AD2100" s="121" t="s">
        <v>2788</v>
      </c>
      <c r="AE2100" s="121" t="s">
        <v>8039</v>
      </c>
      <c r="AF2100" s="121"/>
      <c r="AG2100" s="121"/>
      <c r="AH2100" s="121"/>
      <c r="AI2100" s="551"/>
      <c r="AJ2100" s="551"/>
      <c r="AK2100" s="551"/>
      <c r="AL2100" s="551"/>
      <c r="AM2100" s="551"/>
      <c r="AN2100" s="551"/>
      <c r="AO2100" s="551"/>
      <c r="AP2100" s="551"/>
      <c r="AQ2100" s="551"/>
      <c r="AR2100" s="551"/>
      <c r="AS2100" s="551"/>
      <c r="AT2100" s="551"/>
      <c r="AU2100" s="551"/>
      <c r="AV2100" s="551"/>
      <c r="AW2100" s="551"/>
      <c r="AX2100" s="551"/>
    </row>
    <row r="2101">
      <c r="A2101" s="570" t="s">
        <v>7823</v>
      </c>
      <c r="B2101" s="570" t="s">
        <v>8042</v>
      </c>
      <c r="C2101" s="570" t="s">
        <v>6749</v>
      </c>
      <c r="D2101" s="570" t="s">
        <v>6747</v>
      </c>
      <c r="E2101" s="570" t="s">
        <v>242</v>
      </c>
      <c r="F2101" s="570">
        <v>40</v>
      </c>
      <c r="G2101" s="570">
        <v>256</v>
      </c>
      <c r="H2101" s="570">
        <v>2000</v>
      </c>
      <c r="I2101" s="569"/>
      <c r="J2101" s="121"/>
      <c r="K2101" s="121"/>
      <c r="L2101" s="121"/>
      <c r="M2101" s="570"/>
      <c r="N2101" s="569"/>
      <c r="O2101" s="569"/>
      <c r="P2101" s="569"/>
      <c r="Q2101" s="121"/>
      <c r="R2101" s="121" t="s">
        <v>8042</v>
      </c>
      <c r="S2101" s="121" t="s">
        <v>2716</v>
      </c>
      <c r="T2101" s="121" t="s">
        <v>5062</v>
      </c>
      <c r="U2101" s="121">
        <v>0</v>
      </c>
      <c r="V2101" s="121" t="s">
        <v>2278</v>
      </c>
      <c r="W2101" s="121" t="s">
        <v>3178</v>
      </c>
      <c r="X2101" s="121">
        <v>0</v>
      </c>
      <c r="Y2101" s="121" t="s">
        <v>3878</v>
      </c>
      <c r="Z2101" s="121" t="s">
        <v>2785</v>
      </c>
      <c r="AA2101" s="121" t="s">
        <v>2786</v>
      </c>
      <c r="AB2101" s="121" t="s">
        <v>8043</v>
      </c>
      <c r="AC2101" s="121" t="s">
        <v>2103</v>
      </c>
      <c r="AD2101" s="121" t="s">
        <v>2788</v>
      </c>
      <c r="AE2101" s="121" t="s">
        <v>8039</v>
      </c>
      <c r="AF2101" s="121"/>
      <c r="AG2101" s="121"/>
      <c r="AH2101" s="121"/>
      <c r="AI2101" s="551"/>
      <c r="AJ2101" s="551"/>
      <c r="AK2101" s="551"/>
      <c r="AL2101" s="551"/>
      <c r="AM2101" s="551"/>
      <c r="AN2101" s="551"/>
      <c r="AO2101" s="551"/>
      <c r="AP2101" s="551"/>
      <c r="AQ2101" s="551"/>
      <c r="AR2101" s="551"/>
      <c r="AS2101" s="551"/>
      <c r="AT2101" s="551"/>
      <c r="AU2101" s="551"/>
      <c r="AV2101" s="551"/>
      <c r="AW2101" s="551"/>
      <c r="AX2101" s="551"/>
    </row>
    <row r="2102">
      <c r="A2102" s="570" t="s">
        <v>7823</v>
      </c>
      <c r="B2102" s="570" t="s">
        <v>8044</v>
      </c>
      <c r="C2102" s="570" t="s">
        <v>6749</v>
      </c>
      <c r="D2102" s="570" t="s">
        <v>6747</v>
      </c>
      <c r="E2102" s="570" t="s">
        <v>242</v>
      </c>
      <c r="F2102" s="570">
        <v>40</v>
      </c>
      <c r="G2102" s="570">
        <v>256</v>
      </c>
      <c r="H2102" s="570">
        <v>2000</v>
      </c>
      <c r="I2102" s="569"/>
      <c r="J2102" s="121"/>
      <c r="K2102" s="121"/>
      <c r="L2102" s="121"/>
      <c r="M2102" s="570"/>
      <c r="N2102" s="569"/>
      <c r="O2102" s="569"/>
      <c r="P2102" s="569"/>
      <c r="Q2102" s="121"/>
      <c r="R2102" s="121" t="s">
        <v>8044</v>
      </c>
      <c r="S2102" s="121" t="s">
        <v>2716</v>
      </c>
      <c r="T2102" s="121" t="s">
        <v>5062</v>
      </c>
      <c r="U2102" s="121">
        <v>0</v>
      </c>
      <c r="V2102" s="121" t="s">
        <v>2278</v>
      </c>
      <c r="W2102" s="121" t="s">
        <v>3178</v>
      </c>
      <c r="X2102" s="121">
        <v>0</v>
      </c>
      <c r="Y2102" s="121" t="s">
        <v>3878</v>
      </c>
      <c r="Z2102" s="121" t="s">
        <v>2785</v>
      </c>
      <c r="AA2102" s="121" t="s">
        <v>2786</v>
      </c>
      <c r="AB2102" s="121" t="s">
        <v>8045</v>
      </c>
      <c r="AC2102" s="121" t="s">
        <v>2103</v>
      </c>
      <c r="AD2102" s="121" t="s">
        <v>2788</v>
      </c>
      <c r="AE2102" s="121" t="s">
        <v>8039</v>
      </c>
      <c r="AF2102" s="121"/>
      <c r="AG2102" s="121"/>
      <c r="AH2102" s="121"/>
      <c r="AI2102" s="551"/>
      <c r="AJ2102" s="551"/>
      <c r="AK2102" s="551"/>
      <c r="AL2102" s="551"/>
      <c r="AM2102" s="551"/>
      <c r="AN2102" s="551"/>
      <c r="AO2102" s="551"/>
      <c r="AP2102" s="551"/>
      <c r="AQ2102" s="551"/>
      <c r="AR2102" s="551"/>
      <c r="AS2102" s="551"/>
      <c r="AT2102" s="551"/>
      <c r="AU2102" s="551"/>
      <c r="AV2102" s="551"/>
      <c r="AW2102" s="551"/>
      <c r="AX2102" s="551"/>
    </row>
    <row r="2103">
      <c r="A2103" s="570" t="s">
        <v>7823</v>
      </c>
      <c r="B2103" s="570" t="s">
        <v>8046</v>
      </c>
      <c r="C2103" s="570" t="s">
        <v>6749</v>
      </c>
      <c r="D2103" s="570" t="s">
        <v>6747</v>
      </c>
      <c r="E2103" s="570" t="s">
        <v>242</v>
      </c>
      <c r="F2103" s="570">
        <v>40</v>
      </c>
      <c r="G2103" s="570">
        <v>256</v>
      </c>
      <c r="H2103" s="570">
        <v>2000</v>
      </c>
      <c r="I2103" s="569"/>
      <c r="J2103" s="121"/>
      <c r="K2103" s="121"/>
      <c r="L2103" s="121"/>
      <c r="M2103" s="570"/>
      <c r="N2103" s="569"/>
      <c r="O2103" s="569"/>
      <c r="P2103" s="569"/>
      <c r="Q2103" s="121"/>
      <c r="R2103" s="121" t="s">
        <v>8046</v>
      </c>
      <c r="S2103" s="121" t="s">
        <v>2716</v>
      </c>
      <c r="T2103" s="121" t="s">
        <v>5062</v>
      </c>
      <c r="U2103" s="121">
        <v>0</v>
      </c>
      <c r="V2103" s="121" t="s">
        <v>2278</v>
      </c>
      <c r="W2103" s="121" t="s">
        <v>3178</v>
      </c>
      <c r="X2103" s="121">
        <v>0</v>
      </c>
      <c r="Y2103" s="121" t="s">
        <v>3878</v>
      </c>
      <c r="Z2103" s="121" t="s">
        <v>2785</v>
      </c>
      <c r="AA2103" s="121" t="s">
        <v>2786</v>
      </c>
      <c r="AB2103" s="121" t="s">
        <v>8047</v>
      </c>
      <c r="AC2103" s="121" t="s">
        <v>2103</v>
      </c>
      <c r="AD2103" s="121" t="s">
        <v>2788</v>
      </c>
      <c r="AE2103" s="121" t="s">
        <v>8039</v>
      </c>
      <c r="AF2103" s="121"/>
      <c r="AG2103" s="121"/>
      <c r="AH2103" s="121"/>
      <c r="AI2103" s="551"/>
      <c r="AJ2103" s="551"/>
      <c r="AK2103" s="551"/>
      <c r="AL2103" s="551"/>
      <c r="AM2103" s="551"/>
      <c r="AN2103" s="551"/>
      <c r="AO2103" s="551"/>
      <c r="AP2103" s="551"/>
      <c r="AQ2103" s="551"/>
      <c r="AR2103" s="551"/>
      <c r="AS2103" s="551"/>
      <c r="AT2103" s="551"/>
      <c r="AU2103" s="551"/>
      <c r="AV2103" s="551"/>
      <c r="AW2103" s="551"/>
      <c r="AX2103" s="551"/>
    </row>
    <row r="2104">
      <c r="A2104" s="570" t="s">
        <v>7823</v>
      </c>
      <c r="B2104" s="570" t="s">
        <v>8048</v>
      </c>
      <c r="C2104" s="570" t="s">
        <v>6749</v>
      </c>
      <c r="D2104" s="570" t="s">
        <v>6747</v>
      </c>
      <c r="E2104" s="570" t="s">
        <v>242</v>
      </c>
      <c r="F2104" s="570">
        <v>40</v>
      </c>
      <c r="G2104" s="570">
        <v>256</v>
      </c>
      <c r="H2104" s="570">
        <v>2000</v>
      </c>
      <c r="I2104" s="569"/>
      <c r="J2104" s="121"/>
      <c r="K2104" s="121"/>
      <c r="L2104" s="121"/>
      <c r="M2104" s="570"/>
      <c r="N2104" s="569"/>
      <c r="O2104" s="569"/>
      <c r="P2104" s="569"/>
      <c r="Q2104" s="121"/>
      <c r="R2104" s="121" t="s">
        <v>8048</v>
      </c>
      <c r="S2104" s="121" t="s">
        <v>2716</v>
      </c>
      <c r="T2104" s="121" t="s">
        <v>5062</v>
      </c>
      <c r="U2104" s="121">
        <v>0</v>
      </c>
      <c r="V2104" s="121" t="s">
        <v>2278</v>
      </c>
      <c r="W2104" s="121" t="s">
        <v>3178</v>
      </c>
      <c r="X2104" s="121">
        <v>0</v>
      </c>
      <c r="Y2104" s="121" t="s">
        <v>3878</v>
      </c>
      <c r="Z2104" s="121" t="s">
        <v>2785</v>
      </c>
      <c r="AA2104" s="121" t="s">
        <v>2786</v>
      </c>
      <c r="AB2104" s="121" t="s">
        <v>8049</v>
      </c>
      <c r="AC2104" s="121" t="s">
        <v>2103</v>
      </c>
      <c r="AD2104" s="121" t="s">
        <v>2788</v>
      </c>
      <c r="AE2104" s="121" t="s">
        <v>8039</v>
      </c>
      <c r="AF2104" s="121"/>
      <c r="AG2104" s="121"/>
      <c r="AH2104" s="121"/>
      <c r="AI2104" s="551"/>
      <c r="AJ2104" s="551"/>
      <c r="AK2104" s="551"/>
      <c r="AL2104" s="551"/>
      <c r="AM2104" s="551"/>
      <c r="AN2104" s="551"/>
      <c r="AO2104" s="551"/>
      <c r="AP2104" s="551"/>
      <c r="AQ2104" s="551"/>
      <c r="AR2104" s="551"/>
      <c r="AS2104" s="551"/>
      <c r="AT2104" s="551"/>
      <c r="AU2104" s="551"/>
      <c r="AV2104" s="551"/>
      <c r="AW2104" s="551"/>
      <c r="AX2104" s="551"/>
    </row>
    <row r="2105">
      <c r="A2105" s="570" t="s">
        <v>7823</v>
      </c>
      <c r="B2105" s="570" t="s">
        <v>8050</v>
      </c>
      <c r="C2105" s="570" t="s">
        <v>6749</v>
      </c>
      <c r="D2105" s="570" t="s">
        <v>6747</v>
      </c>
      <c r="E2105" s="570" t="s">
        <v>242</v>
      </c>
      <c r="F2105" s="570">
        <v>32</v>
      </c>
      <c r="G2105" s="570">
        <v>64</v>
      </c>
      <c r="H2105" s="570">
        <v>1000</v>
      </c>
      <c r="I2105" s="569"/>
      <c r="J2105" s="121"/>
      <c r="K2105" s="121"/>
      <c r="L2105" s="121"/>
      <c r="M2105" s="570"/>
      <c r="N2105" s="569"/>
      <c r="O2105" s="569"/>
      <c r="P2105" s="569"/>
      <c r="Q2105" s="121"/>
      <c r="R2105" s="121" t="s">
        <v>8051</v>
      </c>
      <c r="S2105" s="121" t="s">
        <v>2742</v>
      </c>
      <c r="T2105" s="121" t="s">
        <v>3251</v>
      </c>
      <c r="U2105" s="121">
        <v>0</v>
      </c>
      <c r="V2105" s="121" t="s">
        <v>2820</v>
      </c>
      <c r="W2105" s="121" t="s">
        <v>2969</v>
      </c>
      <c r="X2105" s="121">
        <v>0</v>
      </c>
      <c r="Y2105" s="121" t="s">
        <v>2465</v>
      </c>
      <c r="Z2105" s="121" t="s">
        <v>2744</v>
      </c>
      <c r="AA2105" s="121" t="s">
        <v>2745</v>
      </c>
      <c r="AB2105" s="121" t="s">
        <v>8052</v>
      </c>
      <c r="AC2105" s="121" t="s">
        <v>2103</v>
      </c>
      <c r="AD2105" s="121" t="s">
        <v>2747</v>
      </c>
      <c r="AE2105" s="121" t="s">
        <v>3335</v>
      </c>
      <c r="AF2105" s="121"/>
      <c r="AG2105" s="121"/>
      <c r="AH2105" s="121"/>
      <c r="AI2105" s="551"/>
      <c r="AJ2105" s="551"/>
      <c r="AK2105" s="551"/>
      <c r="AL2105" s="551"/>
      <c r="AM2105" s="551"/>
      <c r="AN2105" s="551"/>
      <c r="AO2105" s="551"/>
      <c r="AP2105" s="551"/>
      <c r="AQ2105" s="551"/>
      <c r="AR2105" s="551"/>
      <c r="AS2105" s="551"/>
      <c r="AT2105" s="551"/>
      <c r="AU2105" s="551"/>
      <c r="AV2105" s="551"/>
      <c r="AW2105" s="551"/>
      <c r="AX2105" s="551"/>
    </row>
    <row r="2106">
      <c r="A2106" s="570" t="s">
        <v>7823</v>
      </c>
      <c r="B2106" s="570" t="s">
        <v>8053</v>
      </c>
      <c r="C2106" s="570" t="s">
        <v>6749</v>
      </c>
      <c r="D2106" s="570" t="s">
        <v>6747</v>
      </c>
      <c r="E2106" s="570" t="s">
        <v>242</v>
      </c>
      <c r="F2106" s="570">
        <v>32</v>
      </c>
      <c r="G2106" s="570">
        <v>64</v>
      </c>
      <c r="H2106" s="570">
        <v>1000</v>
      </c>
      <c r="I2106" s="569"/>
      <c r="J2106" s="121"/>
      <c r="K2106" s="121"/>
      <c r="L2106" s="121"/>
      <c r="M2106" s="570"/>
      <c r="N2106" s="569"/>
      <c r="O2106" s="569"/>
      <c r="P2106" s="569"/>
      <c r="Q2106" s="121"/>
      <c r="R2106" s="121" t="s">
        <v>8054</v>
      </c>
      <c r="S2106" s="121" t="s">
        <v>2742</v>
      </c>
      <c r="T2106" s="121" t="s">
        <v>3251</v>
      </c>
      <c r="U2106" s="121">
        <v>0</v>
      </c>
      <c r="V2106" s="121" t="s">
        <v>2820</v>
      </c>
      <c r="W2106" s="121" t="s">
        <v>2969</v>
      </c>
      <c r="X2106" s="121">
        <v>0</v>
      </c>
      <c r="Y2106" s="121" t="s">
        <v>2465</v>
      </c>
      <c r="Z2106" s="121" t="s">
        <v>2744</v>
      </c>
      <c r="AA2106" s="121" t="s">
        <v>2745</v>
      </c>
      <c r="AB2106" s="121" t="s">
        <v>8055</v>
      </c>
      <c r="AC2106" s="121" t="s">
        <v>2103</v>
      </c>
      <c r="AD2106" s="121" t="s">
        <v>2747</v>
      </c>
      <c r="AE2106" s="121" t="s">
        <v>3335</v>
      </c>
      <c r="AF2106" s="121"/>
      <c r="AG2106" s="121"/>
      <c r="AH2106" s="121"/>
      <c r="AI2106" s="551"/>
      <c r="AJ2106" s="551"/>
      <c r="AK2106" s="551"/>
      <c r="AL2106" s="551"/>
      <c r="AM2106" s="551"/>
      <c r="AN2106" s="551"/>
      <c r="AO2106" s="551"/>
      <c r="AP2106" s="551"/>
      <c r="AQ2106" s="551"/>
      <c r="AR2106" s="551"/>
      <c r="AS2106" s="551"/>
      <c r="AT2106" s="551"/>
      <c r="AU2106" s="551"/>
      <c r="AV2106" s="551"/>
      <c r="AW2106" s="551"/>
      <c r="AX2106" s="551"/>
    </row>
    <row r="2107">
      <c r="A2107" s="570" t="s">
        <v>7823</v>
      </c>
      <c r="B2107" s="570" t="s">
        <v>8056</v>
      </c>
      <c r="C2107" s="570" t="s">
        <v>6749</v>
      </c>
      <c r="D2107" s="570" t="s">
        <v>6747</v>
      </c>
      <c r="E2107" s="570" t="s">
        <v>242</v>
      </c>
      <c r="F2107" s="570">
        <v>32</v>
      </c>
      <c r="G2107" s="570">
        <v>64</v>
      </c>
      <c r="H2107" s="570">
        <v>1000</v>
      </c>
      <c r="I2107" s="569"/>
      <c r="J2107" s="121"/>
      <c r="K2107" s="121"/>
      <c r="L2107" s="121"/>
      <c r="M2107" s="570"/>
      <c r="N2107" s="569"/>
      <c r="O2107" s="569"/>
      <c r="P2107" s="569"/>
      <c r="Q2107" s="121"/>
      <c r="R2107" s="121" t="s">
        <v>8057</v>
      </c>
      <c r="S2107" s="121" t="s">
        <v>2742</v>
      </c>
      <c r="T2107" s="121" t="s">
        <v>3251</v>
      </c>
      <c r="U2107" s="121">
        <v>0</v>
      </c>
      <c r="V2107" s="121" t="s">
        <v>2820</v>
      </c>
      <c r="W2107" s="121" t="s">
        <v>2969</v>
      </c>
      <c r="X2107" s="121">
        <v>0</v>
      </c>
      <c r="Y2107" s="121" t="s">
        <v>2465</v>
      </c>
      <c r="Z2107" s="121" t="s">
        <v>2744</v>
      </c>
      <c r="AA2107" s="121" t="s">
        <v>2751</v>
      </c>
      <c r="AB2107" s="121" t="s">
        <v>8058</v>
      </c>
      <c r="AC2107" s="121" t="s">
        <v>2103</v>
      </c>
      <c r="AD2107" s="121" t="s">
        <v>2747</v>
      </c>
      <c r="AE2107" s="121" t="s">
        <v>5239</v>
      </c>
      <c r="AF2107" s="121"/>
      <c r="AG2107" s="121"/>
      <c r="AH2107" s="121"/>
      <c r="AI2107" s="551"/>
      <c r="AJ2107" s="551"/>
      <c r="AK2107" s="551"/>
      <c r="AL2107" s="551"/>
      <c r="AM2107" s="551"/>
      <c r="AN2107" s="551"/>
      <c r="AO2107" s="551"/>
      <c r="AP2107" s="551"/>
      <c r="AQ2107" s="551"/>
      <c r="AR2107" s="551"/>
      <c r="AS2107" s="551"/>
      <c r="AT2107" s="551"/>
      <c r="AU2107" s="551"/>
      <c r="AV2107" s="551"/>
      <c r="AW2107" s="551"/>
      <c r="AX2107" s="551"/>
    </row>
    <row r="2108">
      <c r="A2108" s="570" t="s">
        <v>7823</v>
      </c>
      <c r="B2108" s="570" t="s">
        <v>8059</v>
      </c>
      <c r="C2108" s="570" t="s">
        <v>6749</v>
      </c>
      <c r="D2108" s="570" t="s">
        <v>6747</v>
      </c>
      <c r="E2108" s="570" t="s">
        <v>242</v>
      </c>
      <c r="F2108" s="570">
        <v>32</v>
      </c>
      <c r="G2108" s="570">
        <v>64</v>
      </c>
      <c r="H2108" s="570">
        <v>1000</v>
      </c>
      <c r="I2108" s="569"/>
      <c r="J2108" s="121"/>
      <c r="K2108" s="121"/>
      <c r="L2108" s="121"/>
      <c r="M2108" s="570"/>
      <c r="N2108" s="569"/>
      <c r="O2108" s="569"/>
      <c r="P2108" s="569"/>
      <c r="Q2108" s="121"/>
      <c r="R2108" s="121" t="s">
        <v>8060</v>
      </c>
      <c r="S2108" s="121" t="s">
        <v>2742</v>
      </c>
      <c r="T2108" s="121" t="s">
        <v>3251</v>
      </c>
      <c r="U2108" s="121">
        <v>0</v>
      </c>
      <c r="V2108" s="121" t="s">
        <v>2820</v>
      </c>
      <c r="W2108" s="121" t="s">
        <v>2969</v>
      </c>
      <c r="X2108" s="121">
        <v>0</v>
      </c>
      <c r="Y2108" s="121" t="s">
        <v>2465</v>
      </c>
      <c r="Z2108" s="121" t="s">
        <v>2744</v>
      </c>
      <c r="AA2108" s="121" t="s">
        <v>2751</v>
      </c>
      <c r="AB2108" s="121" t="s">
        <v>5251</v>
      </c>
      <c r="AC2108" s="121" t="s">
        <v>2103</v>
      </c>
      <c r="AD2108" s="121" t="s">
        <v>2747</v>
      </c>
      <c r="AE2108" s="121" t="s">
        <v>3053</v>
      </c>
      <c r="AF2108" s="121"/>
      <c r="AG2108" s="121"/>
      <c r="AH2108" s="121"/>
      <c r="AI2108" s="551"/>
      <c r="AJ2108" s="551"/>
      <c r="AK2108" s="551"/>
      <c r="AL2108" s="551"/>
      <c r="AM2108" s="551"/>
      <c r="AN2108" s="551"/>
      <c r="AO2108" s="551"/>
      <c r="AP2108" s="551"/>
      <c r="AQ2108" s="551"/>
      <c r="AR2108" s="551"/>
      <c r="AS2108" s="551"/>
      <c r="AT2108" s="551"/>
      <c r="AU2108" s="551"/>
      <c r="AV2108" s="551"/>
      <c r="AW2108" s="551"/>
      <c r="AX2108" s="551"/>
    </row>
    <row r="2109">
      <c r="A2109" s="570" t="s">
        <v>7823</v>
      </c>
      <c r="B2109" s="570" t="s">
        <v>8061</v>
      </c>
      <c r="C2109" s="570" t="s">
        <v>6749</v>
      </c>
      <c r="D2109" s="570" t="s">
        <v>6747</v>
      </c>
      <c r="E2109" s="570" t="s">
        <v>242</v>
      </c>
      <c r="F2109" s="570">
        <v>32</v>
      </c>
      <c r="G2109" s="570">
        <v>64</v>
      </c>
      <c r="H2109" s="570">
        <v>1000</v>
      </c>
      <c r="I2109" s="569"/>
      <c r="J2109" s="121"/>
      <c r="K2109" s="121"/>
      <c r="L2109" s="121"/>
      <c r="M2109" s="570"/>
      <c r="N2109" s="569"/>
      <c r="O2109" s="569"/>
      <c r="P2109" s="569"/>
      <c r="Q2109" s="121"/>
      <c r="R2109" s="121" t="s">
        <v>8062</v>
      </c>
      <c r="S2109" s="121" t="s">
        <v>2742</v>
      </c>
      <c r="T2109" s="121" t="s">
        <v>3251</v>
      </c>
      <c r="U2109" s="121">
        <v>0</v>
      </c>
      <c r="V2109" s="121" t="s">
        <v>2820</v>
      </c>
      <c r="W2109" s="121" t="s">
        <v>2969</v>
      </c>
      <c r="X2109" s="121">
        <v>0</v>
      </c>
      <c r="Y2109" s="121" t="s">
        <v>2465</v>
      </c>
      <c r="Z2109" s="121" t="s">
        <v>2744</v>
      </c>
      <c r="AA2109" s="121" t="s">
        <v>2745</v>
      </c>
      <c r="AB2109" s="121" t="s">
        <v>7021</v>
      </c>
      <c r="AC2109" s="121" t="s">
        <v>2103</v>
      </c>
      <c r="AD2109" s="121" t="s">
        <v>2747</v>
      </c>
      <c r="AE2109" s="121" t="s">
        <v>3335</v>
      </c>
      <c r="AF2109" s="121"/>
      <c r="AG2109" s="121"/>
      <c r="AH2109" s="121"/>
      <c r="AI2109" s="551"/>
      <c r="AJ2109" s="551"/>
      <c r="AK2109" s="551"/>
      <c r="AL2109" s="551"/>
      <c r="AM2109" s="551"/>
      <c r="AN2109" s="551"/>
      <c r="AO2109" s="551"/>
      <c r="AP2109" s="551"/>
      <c r="AQ2109" s="551"/>
      <c r="AR2109" s="551"/>
      <c r="AS2109" s="551"/>
      <c r="AT2109" s="551"/>
      <c r="AU2109" s="551"/>
      <c r="AV2109" s="551"/>
      <c r="AW2109" s="551"/>
      <c r="AX2109" s="551"/>
    </row>
    <row r="2110">
      <c r="A2110" s="570" t="s">
        <v>7823</v>
      </c>
      <c r="B2110" s="570" t="s">
        <v>8063</v>
      </c>
      <c r="C2110" s="570" t="s">
        <v>6749</v>
      </c>
      <c r="D2110" s="570" t="s">
        <v>6747</v>
      </c>
      <c r="E2110" s="570" t="s">
        <v>242</v>
      </c>
      <c r="F2110" s="570">
        <v>32</v>
      </c>
      <c r="G2110" s="570">
        <v>64</v>
      </c>
      <c r="H2110" s="570">
        <v>1000</v>
      </c>
      <c r="I2110" s="569"/>
      <c r="J2110" s="121"/>
      <c r="K2110" s="121"/>
      <c r="L2110" s="121"/>
      <c r="M2110" s="570"/>
      <c r="N2110" s="569"/>
      <c r="O2110" s="569"/>
      <c r="P2110" s="569"/>
      <c r="Q2110" s="121"/>
      <c r="R2110" s="121" t="s">
        <v>8064</v>
      </c>
      <c r="S2110" s="121" t="s">
        <v>2742</v>
      </c>
      <c r="T2110" s="121" t="s">
        <v>8065</v>
      </c>
      <c r="U2110" s="121">
        <v>0</v>
      </c>
      <c r="V2110" s="121" t="s">
        <v>2820</v>
      </c>
      <c r="W2110" s="121" t="s">
        <v>2969</v>
      </c>
      <c r="X2110" s="121">
        <v>0</v>
      </c>
      <c r="Y2110" s="121" t="s">
        <v>2465</v>
      </c>
      <c r="Z2110" s="121" t="s">
        <v>2744</v>
      </c>
      <c r="AA2110" s="121" t="s">
        <v>2751</v>
      </c>
      <c r="AB2110" s="121" t="s">
        <v>7562</v>
      </c>
      <c r="AC2110" s="121" t="s">
        <v>2103</v>
      </c>
      <c r="AD2110" s="121" t="s">
        <v>2747</v>
      </c>
      <c r="AE2110" s="121" t="s">
        <v>5239</v>
      </c>
      <c r="AF2110" s="121"/>
      <c r="AG2110" s="121"/>
      <c r="AH2110" s="121"/>
      <c r="AI2110" s="551"/>
      <c r="AJ2110" s="551"/>
      <c r="AK2110" s="551"/>
      <c r="AL2110" s="551"/>
      <c r="AM2110" s="551"/>
      <c r="AN2110" s="551"/>
      <c r="AO2110" s="551"/>
      <c r="AP2110" s="551"/>
      <c r="AQ2110" s="551"/>
      <c r="AR2110" s="551"/>
      <c r="AS2110" s="551"/>
      <c r="AT2110" s="551"/>
      <c r="AU2110" s="551"/>
      <c r="AV2110" s="551"/>
      <c r="AW2110" s="551"/>
      <c r="AX2110" s="551"/>
    </row>
    <row r="2111">
      <c r="A2111" s="570" t="s">
        <v>7823</v>
      </c>
      <c r="B2111" s="570" t="s">
        <v>8066</v>
      </c>
      <c r="C2111" s="570" t="s">
        <v>6749</v>
      </c>
      <c r="D2111" s="570" t="s">
        <v>6747</v>
      </c>
      <c r="E2111" s="570" t="s">
        <v>242</v>
      </c>
      <c r="F2111" s="570">
        <v>32</v>
      </c>
      <c r="G2111" s="570">
        <v>64</v>
      </c>
      <c r="H2111" s="570">
        <v>1000</v>
      </c>
      <c r="I2111" s="569"/>
      <c r="J2111" s="121"/>
      <c r="K2111" s="121"/>
      <c r="L2111" s="121"/>
      <c r="M2111" s="570"/>
      <c r="N2111" s="569"/>
      <c r="O2111" s="569"/>
      <c r="P2111" s="569"/>
      <c r="Q2111" s="121"/>
      <c r="R2111" s="121" t="s">
        <v>8067</v>
      </c>
      <c r="S2111" s="121" t="s">
        <v>2742</v>
      </c>
      <c r="T2111" s="121" t="s">
        <v>3251</v>
      </c>
      <c r="U2111" s="121">
        <v>0</v>
      </c>
      <c r="V2111" s="121" t="s">
        <v>2820</v>
      </c>
      <c r="W2111" s="121" t="s">
        <v>2969</v>
      </c>
      <c r="X2111" s="121">
        <v>0</v>
      </c>
      <c r="Y2111" s="121" t="s">
        <v>2465</v>
      </c>
      <c r="Z2111" s="121" t="s">
        <v>2744</v>
      </c>
      <c r="AA2111" s="121" t="s">
        <v>2751</v>
      </c>
      <c r="AB2111" s="121" t="s">
        <v>8068</v>
      </c>
      <c r="AC2111" s="121" t="s">
        <v>2103</v>
      </c>
      <c r="AD2111" s="121" t="s">
        <v>2747</v>
      </c>
      <c r="AE2111" s="121" t="s">
        <v>2757</v>
      </c>
      <c r="AF2111" s="121"/>
      <c r="AG2111" s="121"/>
      <c r="AH2111" s="121"/>
      <c r="AI2111" s="551"/>
      <c r="AJ2111" s="551"/>
      <c r="AK2111" s="551"/>
      <c r="AL2111" s="551"/>
      <c r="AM2111" s="551"/>
      <c r="AN2111" s="551"/>
      <c r="AO2111" s="551"/>
      <c r="AP2111" s="551"/>
      <c r="AQ2111" s="551"/>
      <c r="AR2111" s="551"/>
      <c r="AS2111" s="551"/>
      <c r="AT2111" s="551"/>
      <c r="AU2111" s="551"/>
      <c r="AV2111" s="551"/>
      <c r="AW2111" s="551"/>
      <c r="AX2111" s="551"/>
    </row>
    <row r="2112">
      <c r="A2112" s="570" t="s">
        <v>7823</v>
      </c>
      <c r="B2112" s="570" t="s">
        <v>8069</v>
      </c>
      <c r="C2112" s="570" t="s">
        <v>6749</v>
      </c>
      <c r="D2112" s="570" t="s">
        <v>6747</v>
      </c>
      <c r="E2112" s="570" t="s">
        <v>242</v>
      </c>
      <c r="F2112" s="570">
        <v>32</v>
      </c>
      <c r="G2112" s="570">
        <v>64</v>
      </c>
      <c r="H2112" s="570">
        <v>1000</v>
      </c>
      <c r="I2112" s="569"/>
      <c r="J2112" s="121"/>
      <c r="K2112" s="121"/>
      <c r="L2112" s="121"/>
      <c r="M2112" s="570"/>
      <c r="N2112" s="569"/>
      <c r="O2112" s="569"/>
      <c r="P2112" s="569"/>
      <c r="Q2112" s="121"/>
      <c r="R2112" s="121" t="s">
        <v>8070</v>
      </c>
      <c r="S2112" s="121" t="s">
        <v>2742</v>
      </c>
      <c r="T2112" s="121" t="s">
        <v>3251</v>
      </c>
      <c r="U2112" s="121">
        <v>0</v>
      </c>
      <c r="V2112" s="121" t="s">
        <v>2820</v>
      </c>
      <c r="W2112" s="121" t="s">
        <v>2969</v>
      </c>
      <c r="X2112" s="121">
        <v>0</v>
      </c>
      <c r="Y2112" s="121" t="s">
        <v>2465</v>
      </c>
      <c r="Z2112" s="121" t="s">
        <v>2744</v>
      </c>
      <c r="AA2112" s="121" t="s">
        <v>2751</v>
      </c>
      <c r="AB2112" s="121" t="s">
        <v>7562</v>
      </c>
      <c r="AC2112" s="121" t="s">
        <v>2103</v>
      </c>
      <c r="AD2112" s="121" t="s">
        <v>2747</v>
      </c>
      <c r="AE2112" s="121" t="s">
        <v>5239</v>
      </c>
      <c r="AF2112" s="121"/>
      <c r="AG2112" s="121"/>
      <c r="AH2112" s="121"/>
      <c r="AI2112" s="551"/>
      <c r="AJ2112" s="551"/>
      <c r="AK2112" s="551"/>
      <c r="AL2112" s="551"/>
      <c r="AM2112" s="551"/>
      <c r="AN2112" s="551"/>
      <c r="AO2112" s="551"/>
      <c r="AP2112" s="551"/>
      <c r="AQ2112" s="551"/>
      <c r="AR2112" s="551"/>
      <c r="AS2112" s="551"/>
      <c r="AT2112" s="551"/>
      <c r="AU2112" s="551"/>
      <c r="AV2112" s="551"/>
      <c r="AW2112" s="551"/>
      <c r="AX2112" s="551"/>
    </row>
    <row r="2113">
      <c r="A2113" s="570" t="s">
        <v>7823</v>
      </c>
      <c r="B2113" s="570" t="s">
        <v>8071</v>
      </c>
      <c r="C2113" s="570" t="s">
        <v>6749</v>
      </c>
      <c r="D2113" s="570" t="s">
        <v>6747</v>
      </c>
      <c r="E2113" s="570" t="s">
        <v>242</v>
      </c>
      <c r="F2113" s="570">
        <v>32</v>
      </c>
      <c r="G2113" s="570">
        <v>64</v>
      </c>
      <c r="H2113" s="570">
        <v>1000</v>
      </c>
      <c r="I2113" s="569"/>
      <c r="J2113" s="121"/>
      <c r="K2113" s="121"/>
      <c r="L2113" s="121"/>
      <c r="M2113" s="570"/>
      <c r="N2113" s="569"/>
      <c r="O2113" s="569"/>
      <c r="P2113" s="569"/>
      <c r="Q2113" s="121"/>
      <c r="R2113" s="121" t="s">
        <v>8072</v>
      </c>
      <c r="S2113" s="121" t="s">
        <v>2742</v>
      </c>
      <c r="T2113" s="121" t="s">
        <v>3251</v>
      </c>
      <c r="U2113" s="121">
        <v>0</v>
      </c>
      <c r="V2113" s="121" t="s">
        <v>2820</v>
      </c>
      <c r="W2113" s="121" t="s">
        <v>2969</v>
      </c>
      <c r="X2113" s="121">
        <v>0</v>
      </c>
      <c r="Y2113" s="121" t="s">
        <v>2465</v>
      </c>
      <c r="Z2113" s="121" t="s">
        <v>2744</v>
      </c>
      <c r="AA2113" s="121" t="s">
        <v>2751</v>
      </c>
      <c r="AB2113" s="121" t="s">
        <v>8073</v>
      </c>
      <c r="AC2113" s="121" t="s">
        <v>2103</v>
      </c>
      <c r="AD2113" s="121" t="s">
        <v>2747</v>
      </c>
      <c r="AE2113" s="121" t="s">
        <v>5239</v>
      </c>
      <c r="AF2113" s="121"/>
      <c r="AG2113" s="121"/>
      <c r="AH2113" s="121"/>
      <c r="AI2113" s="551"/>
      <c r="AJ2113" s="551"/>
      <c r="AK2113" s="551"/>
      <c r="AL2113" s="551"/>
      <c r="AM2113" s="551"/>
      <c r="AN2113" s="551"/>
      <c r="AO2113" s="551"/>
      <c r="AP2113" s="551"/>
      <c r="AQ2113" s="551"/>
      <c r="AR2113" s="551"/>
      <c r="AS2113" s="551"/>
      <c r="AT2113" s="551"/>
      <c r="AU2113" s="551"/>
      <c r="AV2113" s="551"/>
      <c r="AW2113" s="551"/>
      <c r="AX2113" s="551"/>
    </row>
    <row r="2114">
      <c r="A2114" s="570" t="s">
        <v>7823</v>
      </c>
      <c r="B2114" s="570" t="s">
        <v>8074</v>
      </c>
      <c r="C2114" s="570" t="s">
        <v>6749</v>
      </c>
      <c r="D2114" s="570" t="s">
        <v>6747</v>
      </c>
      <c r="E2114" s="570" t="s">
        <v>242</v>
      </c>
      <c r="F2114" s="570">
        <v>40</v>
      </c>
      <c r="G2114" s="570">
        <v>256</v>
      </c>
      <c r="H2114" s="570">
        <v>2000</v>
      </c>
      <c r="I2114" s="569"/>
      <c r="J2114" s="121"/>
      <c r="K2114" s="121"/>
      <c r="L2114" s="121"/>
      <c r="M2114" s="570"/>
      <c r="N2114" s="569"/>
      <c r="O2114" s="569"/>
      <c r="P2114" s="569"/>
      <c r="Q2114" s="121"/>
      <c r="R2114" s="121" t="s">
        <v>8074</v>
      </c>
      <c r="S2114" s="121" t="s">
        <v>2716</v>
      </c>
      <c r="T2114" s="121" t="s">
        <v>8075</v>
      </c>
      <c r="U2114" s="121">
        <v>0</v>
      </c>
      <c r="V2114" s="121" t="s">
        <v>2720</v>
      </c>
      <c r="W2114" s="121" t="s">
        <v>2720</v>
      </c>
      <c r="X2114" s="121">
        <v>0</v>
      </c>
      <c r="Y2114" s="121" t="s">
        <v>3878</v>
      </c>
      <c r="Z2114" s="121" t="s">
        <v>2768</v>
      </c>
      <c r="AA2114" s="121" t="s">
        <v>2769</v>
      </c>
      <c r="AB2114" s="121" t="s">
        <v>8076</v>
      </c>
      <c r="AC2114" s="121" t="s">
        <v>2103</v>
      </c>
      <c r="AD2114" s="121" t="s">
        <v>2788</v>
      </c>
      <c r="AE2114" s="121" t="s">
        <v>5064</v>
      </c>
      <c r="AF2114" s="121"/>
      <c r="AG2114" s="121"/>
      <c r="AH2114" s="121"/>
      <c r="AI2114" s="551"/>
      <c r="AJ2114" s="551"/>
      <c r="AK2114" s="551"/>
      <c r="AL2114" s="551"/>
      <c r="AM2114" s="551"/>
      <c r="AN2114" s="551"/>
      <c r="AO2114" s="551"/>
      <c r="AP2114" s="551"/>
      <c r="AQ2114" s="551"/>
      <c r="AR2114" s="551"/>
      <c r="AS2114" s="551"/>
      <c r="AT2114" s="551"/>
      <c r="AU2114" s="551"/>
      <c r="AV2114" s="551"/>
      <c r="AW2114" s="551"/>
      <c r="AX2114" s="551"/>
    </row>
    <row r="2115">
      <c r="A2115" s="570" t="s">
        <v>7823</v>
      </c>
      <c r="B2115" s="570" t="s">
        <v>8077</v>
      </c>
      <c r="C2115" s="570" t="s">
        <v>6749</v>
      </c>
      <c r="D2115" s="570" t="s">
        <v>6747</v>
      </c>
      <c r="E2115" s="570" t="s">
        <v>242</v>
      </c>
      <c r="F2115" s="570">
        <v>40</v>
      </c>
      <c r="G2115" s="570">
        <v>256</v>
      </c>
      <c r="H2115" s="570">
        <v>2000</v>
      </c>
      <c r="I2115" s="569"/>
      <c r="J2115" s="121"/>
      <c r="K2115" s="121"/>
      <c r="L2115" s="121"/>
      <c r="M2115" s="570"/>
      <c r="N2115" s="569"/>
      <c r="O2115" s="569"/>
      <c r="P2115" s="569"/>
      <c r="Q2115" s="121"/>
      <c r="R2115" s="121" t="s">
        <v>8077</v>
      </c>
      <c r="S2115" s="121" t="s">
        <v>2716</v>
      </c>
      <c r="T2115" s="121" t="s">
        <v>8075</v>
      </c>
      <c r="U2115" s="121">
        <v>0</v>
      </c>
      <c r="V2115" s="121" t="s">
        <v>2720</v>
      </c>
      <c r="W2115" s="121" t="s">
        <v>2720</v>
      </c>
      <c r="X2115" s="121">
        <v>0</v>
      </c>
      <c r="Y2115" s="121" t="s">
        <v>3878</v>
      </c>
      <c r="Z2115" s="121" t="s">
        <v>2768</v>
      </c>
      <c r="AA2115" s="121" t="s">
        <v>2769</v>
      </c>
      <c r="AB2115" s="121" t="s">
        <v>8078</v>
      </c>
      <c r="AC2115" s="121" t="s">
        <v>2103</v>
      </c>
      <c r="AD2115" s="121" t="s">
        <v>2788</v>
      </c>
      <c r="AE2115" s="121" t="s">
        <v>5069</v>
      </c>
      <c r="AF2115" s="121"/>
      <c r="AG2115" s="121"/>
      <c r="AH2115" s="121"/>
      <c r="AI2115" s="551"/>
      <c r="AJ2115" s="551"/>
      <c r="AK2115" s="551"/>
      <c r="AL2115" s="551"/>
      <c r="AM2115" s="551"/>
      <c r="AN2115" s="551"/>
      <c r="AO2115" s="551"/>
      <c r="AP2115" s="551"/>
      <c r="AQ2115" s="551"/>
      <c r="AR2115" s="551"/>
      <c r="AS2115" s="551"/>
      <c r="AT2115" s="551"/>
      <c r="AU2115" s="551"/>
      <c r="AV2115" s="551"/>
      <c r="AW2115" s="551"/>
      <c r="AX2115" s="551"/>
    </row>
    <row r="2116">
      <c r="A2116" s="570" t="s">
        <v>7823</v>
      </c>
      <c r="B2116" s="570" t="s">
        <v>8079</v>
      </c>
      <c r="C2116" s="570" t="s">
        <v>6749</v>
      </c>
      <c r="D2116" s="570" t="s">
        <v>6747</v>
      </c>
      <c r="E2116" s="570" t="s">
        <v>242</v>
      </c>
      <c r="F2116" s="570">
        <v>40</v>
      </c>
      <c r="G2116" s="570">
        <v>256</v>
      </c>
      <c r="H2116" s="570">
        <v>2000</v>
      </c>
      <c r="I2116" s="569"/>
      <c r="J2116" s="121"/>
      <c r="K2116" s="121"/>
      <c r="L2116" s="121"/>
      <c r="M2116" s="570"/>
      <c r="N2116" s="569"/>
      <c r="O2116" s="569"/>
      <c r="P2116" s="569"/>
      <c r="Q2116" s="121"/>
      <c r="R2116" s="121" t="s">
        <v>8079</v>
      </c>
      <c r="S2116" s="121" t="s">
        <v>2716</v>
      </c>
      <c r="T2116" s="121" t="s">
        <v>8075</v>
      </c>
      <c r="U2116" s="121">
        <v>0</v>
      </c>
      <c r="V2116" s="121" t="s">
        <v>2720</v>
      </c>
      <c r="W2116" s="121" t="s">
        <v>2720</v>
      </c>
      <c r="X2116" s="121">
        <v>0</v>
      </c>
      <c r="Y2116" s="121" t="s">
        <v>3878</v>
      </c>
      <c r="Z2116" s="121" t="s">
        <v>2768</v>
      </c>
      <c r="AA2116" s="121" t="s">
        <v>2769</v>
      </c>
      <c r="AB2116" s="121" t="s">
        <v>8080</v>
      </c>
      <c r="AC2116" s="121" t="s">
        <v>2103</v>
      </c>
      <c r="AD2116" s="121" t="s">
        <v>2788</v>
      </c>
      <c r="AE2116" s="121" t="s">
        <v>5069</v>
      </c>
      <c r="AF2116" s="121"/>
      <c r="AG2116" s="121"/>
      <c r="AH2116" s="121"/>
      <c r="AI2116" s="551"/>
      <c r="AJ2116" s="551"/>
      <c r="AK2116" s="551"/>
      <c r="AL2116" s="551"/>
      <c r="AM2116" s="551"/>
      <c r="AN2116" s="551"/>
      <c r="AO2116" s="551"/>
      <c r="AP2116" s="551"/>
      <c r="AQ2116" s="551"/>
      <c r="AR2116" s="551"/>
      <c r="AS2116" s="551"/>
      <c r="AT2116" s="551"/>
      <c r="AU2116" s="551"/>
      <c r="AV2116" s="551"/>
      <c r="AW2116" s="551"/>
      <c r="AX2116" s="551"/>
    </row>
    <row r="2117">
      <c r="A2117" s="570" t="s">
        <v>7823</v>
      </c>
      <c r="B2117" s="570" t="s">
        <v>8081</v>
      </c>
      <c r="C2117" s="570" t="s">
        <v>6749</v>
      </c>
      <c r="D2117" s="570" t="s">
        <v>6747</v>
      </c>
      <c r="E2117" s="570" t="s">
        <v>242</v>
      </c>
      <c r="F2117" s="570">
        <v>40</v>
      </c>
      <c r="G2117" s="570">
        <v>256</v>
      </c>
      <c r="H2117" s="570">
        <v>2000</v>
      </c>
      <c r="I2117" s="569"/>
      <c r="J2117" s="121"/>
      <c r="K2117" s="121"/>
      <c r="L2117" s="121"/>
      <c r="M2117" s="570"/>
      <c r="N2117" s="569"/>
      <c r="O2117" s="569"/>
      <c r="P2117" s="569"/>
      <c r="Q2117" s="121"/>
      <c r="R2117" s="121" t="s">
        <v>8081</v>
      </c>
      <c r="S2117" s="121" t="s">
        <v>2716</v>
      </c>
      <c r="T2117" s="121" t="s">
        <v>8075</v>
      </c>
      <c r="U2117" s="121">
        <v>0</v>
      </c>
      <c r="V2117" s="121" t="s">
        <v>2720</v>
      </c>
      <c r="W2117" s="121" t="s">
        <v>2720</v>
      </c>
      <c r="X2117" s="121">
        <v>0</v>
      </c>
      <c r="Y2117" s="121" t="s">
        <v>3878</v>
      </c>
      <c r="Z2117" s="121" t="s">
        <v>2768</v>
      </c>
      <c r="AA2117" s="121" t="s">
        <v>2769</v>
      </c>
      <c r="AB2117" s="121" t="s">
        <v>8082</v>
      </c>
      <c r="AC2117" s="121" t="s">
        <v>2103</v>
      </c>
      <c r="AD2117" s="121" t="s">
        <v>2788</v>
      </c>
      <c r="AE2117" s="121" t="s">
        <v>5064</v>
      </c>
      <c r="AF2117" s="121"/>
      <c r="AG2117" s="121"/>
      <c r="AH2117" s="121"/>
      <c r="AI2117" s="551"/>
      <c r="AJ2117" s="551"/>
      <c r="AK2117" s="551"/>
      <c r="AL2117" s="551"/>
      <c r="AM2117" s="551"/>
      <c r="AN2117" s="551"/>
      <c r="AO2117" s="551"/>
      <c r="AP2117" s="551"/>
      <c r="AQ2117" s="551"/>
      <c r="AR2117" s="551"/>
      <c r="AS2117" s="551"/>
      <c r="AT2117" s="551"/>
      <c r="AU2117" s="551"/>
      <c r="AV2117" s="551"/>
      <c r="AW2117" s="551"/>
      <c r="AX2117" s="551"/>
    </row>
    <row r="2118">
      <c r="A2118" s="570" t="s">
        <v>7823</v>
      </c>
      <c r="B2118" s="570" t="s">
        <v>8083</v>
      </c>
      <c r="C2118" s="570" t="s">
        <v>6749</v>
      </c>
      <c r="D2118" s="570" t="s">
        <v>6747</v>
      </c>
      <c r="E2118" s="570" t="s">
        <v>242</v>
      </c>
      <c r="F2118" s="570">
        <v>40</v>
      </c>
      <c r="G2118" s="570">
        <v>256</v>
      </c>
      <c r="H2118" s="570">
        <v>2000</v>
      </c>
      <c r="I2118" s="569"/>
      <c r="J2118" s="121"/>
      <c r="K2118" s="121"/>
      <c r="L2118" s="121"/>
      <c r="M2118" s="570"/>
      <c r="N2118" s="569"/>
      <c r="O2118" s="569"/>
      <c r="P2118" s="569"/>
      <c r="Q2118" s="121"/>
      <c r="R2118" s="121" t="s">
        <v>8083</v>
      </c>
      <c r="S2118" s="121" t="s">
        <v>2716</v>
      </c>
      <c r="T2118" s="121" t="s">
        <v>8075</v>
      </c>
      <c r="U2118" s="121">
        <v>0</v>
      </c>
      <c r="V2118" s="121" t="s">
        <v>2720</v>
      </c>
      <c r="W2118" s="121" t="s">
        <v>2720</v>
      </c>
      <c r="X2118" s="121">
        <v>0</v>
      </c>
      <c r="Y2118" s="121" t="s">
        <v>3878</v>
      </c>
      <c r="Z2118" s="121" t="s">
        <v>2768</v>
      </c>
      <c r="AA2118" s="121" t="s">
        <v>2769</v>
      </c>
      <c r="AB2118" s="121" t="s">
        <v>8084</v>
      </c>
      <c r="AC2118" s="121" t="s">
        <v>2103</v>
      </c>
      <c r="AD2118" s="121" t="s">
        <v>2788</v>
      </c>
      <c r="AE2118" s="121" t="s">
        <v>5069</v>
      </c>
      <c r="AF2118" s="121"/>
      <c r="AG2118" s="121"/>
      <c r="AH2118" s="121"/>
      <c r="AI2118" s="551"/>
      <c r="AJ2118" s="551"/>
      <c r="AK2118" s="551"/>
      <c r="AL2118" s="551"/>
      <c r="AM2118" s="551"/>
      <c r="AN2118" s="551"/>
      <c r="AO2118" s="551"/>
      <c r="AP2118" s="551"/>
      <c r="AQ2118" s="551"/>
      <c r="AR2118" s="551"/>
      <c r="AS2118" s="551"/>
      <c r="AT2118" s="551"/>
      <c r="AU2118" s="551"/>
      <c r="AV2118" s="551"/>
      <c r="AW2118" s="551"/>
      <c r="AX2118" s="551"/>
    </row>
    <row r="2119">
      <c r="A2119" s="570" t="s">
        <v>7823</v>
      </c>
      <c r="B2119" s="570" t="s">
        <v>8085</v>
      </c>
      <c r="C2119" s="570" t="s">
        <v>6749</v>
      </c>
      <c r="D2119" s="570" t="s">
        <v>6747</v>
      </c>
      <c r="E2119" s="570" t="s">
        <v>242</v>
      </c>
      <c r="F2119" s="570">
        <v>40</v>
      </c>
      <c r="G2119" s="570">
        <v>256</v>
      </c>
      <c r="H2119" s="570">
        <v>2000</v>
      </c>
      <c r="I2119" s="569"/>
      <c r="J2119" s="121"/>
      <c r="K2119" s="121"/>
      <c r="L2119" s="121"/>
      <c r="M2119" s="570"/>
      <c r="N2119" s="569"/>
      <c r="O2119" s="569"/>
      <c r="P2119" s="569"/>
      <c r="Q2119" s="121"/>
      <c r="R2119" s="121" t="s">
        <v>8085</v>
      </c>
      <c r="S2119" s="121" t="s">
        <v>2716</v>
      </c>
      <c r="T2119" s="121" t="s">
        <v>8075</v>
      </c>
      <c r="U2119" s="121">
        <v>0</v>
      </c>
      <c r="V2119" s="121" t="s">
        <v>2720</v>
      </c>
      <c r="W2119" s="121" t="s">
        <v>2720</v>
      </c>
      <c r="X2119" s="121">
        <v>0</v>
      </c>
      <c r="Y2119" s="121" t="s">
        <v>3878</v>
      </c>
      <c r="Z2119" s="121" t="s">
        <v>2768</v>
      </c>
      <c r="AA2119" s="121" t="s">
        <v>2769</v>
      </c>
      <c r="AB2119" s="121" t="s">
        <v>8086</v>
      </c>
      <c r="AC2119" s="121" t="s">
        <v>2103</v>
      </c>
      <c r="AD2119" s="121" t="s">
        <v>2788</v>
      </c>
      <c r="AE2119" s="121" t="s">
        <v>5064</v>
      </c>
      <c r="AF2119" s="121"/>
      <c r="AG2119" s="121"/>
      <c r="AH2119" s="121"/>
      <c r="AI2119" s="551"/>
      <c r="AJ2119" s="551"/>
      <c r="AK2119" s="551"/>
      <c r="AL2119" s="551"/>
      <c r="AM2119" s="551"/>
      <c r="AN2119" s="551"/>
      <c r="AO2119" s="551"/>
      <c r="AP2119" s="551"/>
      <c r="AQ2119" s="551"/>
      <c r="AR2119" s="551"/>
      <c r="AS2119" s="551"/>
      <c r="AT2119" s="551"/>
      <c r="AU2119" s="551"/>
      <c r="AV2119" s="551"/>
      <c r="AW2119" s="551"/>
      <c r="AX2119" s="551"/>
    </row>
    <row r="2120">
      <c r="A2120" s="570" t="s">
        <v>7823</v>
      </c>
      <c r="B2120" s="570" t="s">
        <v>8087</v>
      </c>
      <c r="C2120" s="570" t="s">
        <v>6749</v>
      </c>
      <c r="D2120" s="570" t="s">
        <v>6747</v>
      </c>
      <c r="E2120" s="570" t="s">
        <v>242</v>
      </c>
      <c r="F2120" s="570">
        <v>32</v>
      </c>
      <c r="G2120" s="570">
        <v>64</v>
      </c>
      <c r="H2120" s="570">
        <v>1000</v>
      </c>
      <c r="I2120" s="569"/>
      <c r="J2120" s="121"/>
      <c r="K2120" s="121"/>
      <c r="L2120" s="121"/>
      <c r="M2120" s="570"/>
      <c r="N2120" s="569"/>
      <c r="O2120" s="569"/>
      <c r="P2120" s="569"/>
      <c r="Q2120" s="121"/>
      <c r="R2120" s="121" t="s">
        <v>8088</v>
      </c>
      <c r="S2120" s="121" t="s">
        <v>2742</v>
      </c>
      <c r="T2120" s="121" t="s">
        <v>3251</v>
      </c>
      <c r="U2120" s="121">
        <v>0</v>
      </c>
      <c r="V2120" s="121" t="s">
        <v>2820</v>
      </c>
      <c r="W2120" s="121" t="s">
        <v>2969</v>
      </c>
      <c r="X2120" s="121">
        <v>0</v>
      </c>
      <c r="Y2120" s="121" t="s">
        <v>2465</v>
      </c>
      <c r="Z2120" s="121" t="s">
        <v>2744</v>
      </c>
      <c r="AA2120" s="121" t="s">
        <v>2751</v>
      </c>
      <c r="AB2120" s="121" t="s">
        <v>8089</v>
      </c>
      <c r="AC2120" s="121" t="s">
        <v>2103</v>
      </c>
      <c r="AD2120" s="121" t="s">
        <v>2747</v>
      </c>
      <c r="AE2120" s="121" t="s">
        <v>5239</v>
      </c>
      <c r="AF2120" s="121"/>
      <c r="AG2120" s="121"/>
      <c r="AH2120" s="121"/>
      <c r="AI2120" s="551"/>
      <c r="AJ2120" s="551"/>
      <c r="AK2120" s="551"/>
      <c r="AL2120" s="551"/>
      <c r="AM2120" s="551"/>
      <c r="AN2120" s="551"/>
      <c r="AO2120" s="551"/>
      <c r="AP2120" s="551"/>
      <c r="AQ2120" s="551"/>
      <c r="AR2120" s="551"/>
      <c r="AS2120" s="551"/>
      <c r="AT2120" s="551"/>
      <c r="AU2120" s="551"/>
      <c r="AV2120" s="551"/>
      <c r="AW2120" s="551"/>
      <c r="AX2120" s="551"/>
    </row>
    <row r="2121">
      <c r="A2121" s="570" t="s">
        <v>7823</v>
      </c>
      <c r="B2121" s="570" t="s">
        <v>8090</v>
      </c>
      <c r="C2121" s="570" t="s">
        <v>6749</v>
      </c>
      <c r="D2121" s="570" t="s">
        <v>6747</v>
      </c>
      <c r="E2121" s="570" t="s">
        <v>242</v>
      </c>
      <c r="F2121" s="570">
        <v>32</v>
      </c>
      <c r="G2121" s="570">
        <v>64</v>
      </c>
      <c r="H2121" s="570">
        <v>1000</v>
      </c>
      <c r="I2121" s="569"/>
      <c r="J2121" s="121"/>
      <c r="K2121" s="121"/>
      <c r="L2121" s="121"/>
      <c r="M2121" s="570"/>
      <c r="N2121" s="569"/>
      <c r="O2121" s="569"/>
      <c r="P2121" s="569"/>
      <c r="Q2121" s="121"/>
      <c r="R2121" s="121" t="s">
        <v>8091</v>
      </c>
      <c r="S2121" s="121" t="s">
        <v>2742</v>
      </c>
      <c r="T2121" s="121" t="s">
        <v>3251</v>
      </c>
      <c r="U2121" s="121">
        <v>0</v>
      </c>
      <c r="V2121" s="121" t="s">
        <v>2820</v>
      </c>
      <c r="W2121" s="121" t="s">
        <v>2969</v>
      </c>
      <c r="X2121" s="121">
        <v>0</v>
      </c>
      <c r="Y2121" s="121" t="s">
        <v>2465</v>
      </c>
      <c r="Z2121" s="121" t="s">
        <v>2744</v>
      </c>
      <c r="AA2121" s="121" t="s">
        <v>2751</v>
      </c>
      <c r="AB2121" s="121" t="s">
        <v>7830</v>
      </c>
      <c r="AC2121" s="121" t="s">
        <v>2103</v>
      </c>
      <c r="AD2121" s="121" t="s">
        <v>2747</v>
      </c>
      <c r="AE2121" s="121" t="s">
        <v>5239</v>
      </c>
      <c r="AF2121" s="121"/>
      <c r="AG2121" s="121"/>
      <c r="AH2121" s="121"/>
      <c r="AI2121" s="551"/>
      <c r="AJ2121" s="551"/>
      <c r="AK2121" s="551"/>
      <c r="AL2121" s="551"/>
      <c r="AM2121" s="551"/>
      <c r="AN2121" s="551"/>
      <c r="AO2121" s="551"/>
      <c r="AP2121" s="551"/>
      <c r="AQ2121" s="551"/>
      <c r="AR2121" s="551"/>
      <c r="AS2121" s="551"/>
      <c r="AT2121" s="551"/>
      <c r="AU2121" s="551"/>
      <c r="AV2121" s="551"/>
      <c r="AW2121" s="551"/>
      <c r="AX2121" s="551"/>
    </row>
    <row r="2122">
      <c r="A2122" s="570" t="s">
        <v>7823</v>
      </c>
      <c r="B2122" s="570" t="s">
        <v>8092</v>
      </c>
      <c r="C2122" s="570" t="s">
        <v>6749</v>
      </c>
      <c r="D2122" s="570" t="s">
        <v>6747</v>
      </c>
      <c r="E2122" s="570" t="s">
        <v>242</v>
      </c>
      <c r="F2122" s="570">
        <v>32</v>
      </c>
      <c r="G2122" s="570">
        <v>64</v>
      </c>
      <c r="H2122" s="570">
        <v>1000</v>
      </c>
      <c r="I2122" s="569"/>
      <c r="J2122" s="121"/>
      <c r="K2122" s="121"/>
      <c r="L2122" s="121"/>
      <c r="M2122" s="570"/>
      <c r="N2122" s="569"/>
      <c r="O2122" s="569"/>
      <c r="P2122" s="569"/>
      <c r="Q2122" s="121"/>
      <c r="R2122" s="121" t="s">
        <v>8093</v>
      </c>
      <c r="S2122" s="121" t="s">
        <v>2742</v>
      </c>
      <c r="T2122" s="121" t="s">
        <v>3251</v>
      </c>
      <c r="U2122" s="121">
        <v>0</v>
      </c>
      <c r="V2122" s="121" t="s">
        <v>2820</v>
      </c>
      <c r="W2122" s="121" t="s">
        <v>2969</v>
      </c>
      <c r="X2122" s="121">
        <v>0</v>
      </c>
      <c r="Y2122" s="121" t="s">
        <v>2465</v>
      </c>
      <c r="Z2122" s="121" t="s">
        <v>2744</v>
      </c>
      <c r="AA2122" s="121" t="s">
        <v>2751</v>
      </c>
      <c r="AB2122" s="121" t="s">
        <v>8094</v>
      </c>
      <c r="AC2122" s="121" t="s">
        <v>2103</v>
      </c>
      <c r="AD2122" s="121" t="s">
        <v>2747</v>
      </c>
      <c r="AE2122" s="121" t="s">
        <v>3182</v>
      </c>
      <c r="AF2122" s="121"/>
      <c r="AG2122" s="121"/>
      <c r="AH2122" s="121"/>
      <c r="AI2122" s="551"/>
      <c r="AJ2122" s="551"/>
      <c r="AK2122" s="551"/>
      <c r="AL2122" s="551"/>
      <c r="AM2122" s="551"/>
      <c r="AN2122" s="551"/>
      <c r="AO2122" s="551"/>
      <c r="AP2122" s="551"/>
      <c r="AQ2122" s="551"/>
      <c r="AR2122" s="551"/>
      <c r="AS2122" s="551"/>
      <c r="AT2122" s="551"/>
      <c r="AU2122" s="551"/>
      <c r="AV2122" s="551"/>
      <c r="AW2122" s="551"/>
      <c r="AX2122" s="551"/>
    </row>
    <row r="2123">
      <c r="A2123" s="570" t="s">
        <v>7823</v>
      </c>
      <c r="B2123" s="570" t="s">
        <v>8095</v>
      </c>
      <c r="C2123" s="570" t="s">
        <v>6749</v>
      </c>
      <c r="D2123" s="570" t="s">
        <v>6747</v>
      </c>
      <c r="E2123" s="570" t="s">
        <v>242</v>
      </c>
      <c r="F2123" s="570">
        <v>32</v>
      </c>
      <c r="G2123" s="570">
        <v>64</v>
      </c>
      <c r="H2123" s="570">
        <v>1000</v>
      </c>
      <c r="I2123" s="569"/>
      <c r="J2123" s="121"/>
      <c r="K2123" s="121"/>
      <c r="L2123" s="121"/>
      <c r="M2123" s="570"/>
      <c r="N2123" s="569"/>
      <c r="O2123" s="569"/>
      <c r="P2123" s="569"/>
      <c r="Q2123" s="121"/>
      <c r="R2123" s="121" t="s">
        <v>8096</v>
      </c>
      <c r="S2123" s="121" t="s">
        <v>2742</v>
      </c>
      <c r="T2123" s="121" t="s">
        <v>3251</v>
      </c>
      <c r="U2123" s="121">
        <v>0</v>
      </c>
      <c r="V2123" s="121" t="s">
        <v>2820</v>
      </c>
      <c r="W2123" s="121" t="s">
        <v>2969</v>
      </c>
      <c r="X2123" s="121">
        <v>0</v>
      </c>
      <c r="Y2123" s="121" t="s">
        <v>2465</v>
      </c>
      <c r="Z2123" s="121" t="s">
        <v>2744</v>
      </c>
      <c r="AA2123" s="121" t="s">
        <v>2751</v>
      </c>
      <c r="AB2123" s="121" t="s">
        <v>8094</v>
      </c>
      <c r="AC2123" s="121" t="s">
        <v>2103</v>
      </c>
      <c r="AD2123" s="121" t="s">
        <v>2747</v>
      </c>
      <c r="AE2123" s="121" t="s">
        <v>3182</v>
      </c>
      <c r="AF2123" s="121"/>
      <c r="AG2123" s="121"/>
      <c r="AH2123" s="121"/>
      <c r="AI2123" s="551"/>
      <c r="AJ2123" s="551"/>
      <c r="AK2123" s="551"/>
      <c r="AL2123" s="551"/>
      <c r="AM2123" s="551"/>
      <c r="AN2123" s="551"/>
      <c r="AO2123" s="551"/>
      <c r="AP2123" s="551"/>
      <c r="AQ2123" s="551"/>
      <c r="AR2123" s="551"/>
      <c r="AS2123" s="551"/>
      <c r="AT2123" s="551"/>
      <c r="AU2123" s="551"/>
      <c r="AV2123" s="551"/>
      <c r="AW2123" s="551"/>
      <c r="AX2123" s="551"/>
    </row>
    <row r="2124">
      <c r="A2124" s="570" t="s">
        <v>7823</v>
      </c>
      <c r="B2124" s="570" t="s">
        <v>8097</v>
      </c>
      <c r="C2124" s="570" t="s">
        <v>6749</v>
      </c>
      <c r="D2124" s="570" t="s">
        <v>6747</v>
      </c>
      <c r="E2124" s="570" t="s">
        <v>242</v>
      </c>
      <c r="F2124" s="570">
        <v>32</v>
      </c>
      <c r="G2124" s="570">
        <v>64</v>
      </c>
      <c r="H2124" s="570">
        <v>1000</v>
      </c>
      <c r="I2124" s="569"/>
      <c r="J2124" s="121"/>
      <c r="K2124" s="121"/>
      <c r="L2124" s="121"/>
      <c r="M2124" s="570"/>
      <c r="N2124" s="569"/>
      <c r="O2124" s="569"/>
      <c r="P2124" s="569"/>
      <c r="Q2124" s="121"/>
      <c r="R2124" s="121" t="s">
        <v>8098</v>
      </c>
      <c r="S2124" s="121" t="s">
        <v>2742</v>
      </c>
      <c r="T2124" s="121" t="s">
        <v>3251</v>
      </c>
      <c r="U2124" s="121">
        <v>0</v>
      </c>
      <c r="V2124" s="121" t="s">
        <v>2820</v>
      </c>
      <c r="W2124" s="121" t="s">
        <v>2969</v>
      </c>
      <c r="X2124" s="121">
        <v>0</v>
      </c>
      <c r="Y2124" s="121" t="s">
        <v>2465</v>
      </c>
      <c r="Z2124" s="121" t="s">
        <v>2744</v>
      </c>
      <c r="AA2124" s="121" t="s">
        <v>2751</v>
      </c>
      <c r="AB2124" s="121" t="s">
        <v>7833</v>
      </c>
      <c r="AC2124" s="121" t="s">
        <v>2103</v>
      </c>
      <c r="AD2124" s="121" t="s">
        <v>2747</v>
      </c>
      <c r="AE2124" s="121" t="s">
        <v>5239</v>
      </c>
      <c r="AF2124" s="121"/>
      <c r="AG2124" s="121"/>
      <c r="AH2124" s="121"/>
      <c r="AI2124" s="551"/>
      <c r="AJ2124" s="551"/>
      <c r="AK2124" s="551"/>
      <c r="AL2124" s="551"/>
      <c r="AM2124" s="551"/>
      <c r="AN2124" s="551"/>
      <c r="AO2124" s="551"/>
      <c r="AP2124" s="551"/>
      <c r="AQ2124" s="551"/>
      <c r="AR2124" s="551"/>
      <c r="AS2124" s="551"/>
      <c r="AT2124" s="551"/>
      <c r="AU2124" s="551"/>
      <c r="AV2124" s="551"/>
      <c r="AW2124" s="551"/>
      <c r="AX2124" s="551"/>
    </row>
    <row r="2125">
      <c r="A2125" s="570" t="s">
        <v>7823</v>
      </c>
      <c r="B2125" s="570" t="s">
        <v>8099</v>
      </c>
      <c r="C2125" s="570" t="s">
        <v>6749</v>
      </c>
      <c r="D2125" s="570" t="s">
        <v>6747</v>
      </c>
      <c r="E2125" s="570" t="s">
        <v>242</v>
      </c>
      <c r="F2125" s="570">
        <v>32</v>
      </c>
      <c r="G2125" s="570">
        <v>64</v>
      </c>
      <c r="H2125" s="570">
        <v>1000</v>
      </c>
      <c r="I2125" s="569"/>
      <c r="J2125" s="121"/>
      <c r="K2125" s="121"/>
      <c r="L2125" s="121"/>
      <c r="M2125" s="570"/>
      <c r="N2125" s="569"/>
      <c r="O2125" s="569"/>
      <c r="P2125" s="569"/>
      <c r="Q2125" s="121"/>
      <c r="R2125" s="121" t="s">
        <v>8100</v>
      </c>
      <c r="S2125" s="121" t="s">
        <v>2742</v>
      </c>
      <c r="T2125" s="121" t="s">
        <v>3251</v>
      </c>
      <c r="U2125" s="121">
        <v>0</v>
      </c>
      <c r="V2125" s="121" t="s">
        <v>2820</v>
      </c>
      <c r="W2125" s="121" t="s">
        <v>2969</v>
      </c>
      <c r="X2125" s="121">
        <v>0</v>
      </c>
      <c r="Y2125" s="121" t="s">
        <v>2465</v>
      </c>
      <c r="Z2125" s="121" t="s">
        <v>2744</v>
      </c>
      <c r="AA2125" s="121" t="s">
        <v>2745</v>
      </c>
      <c r="AB2125" s="121" t="s">
        <v>8101</v>
      </c>
      <c r="AC2125" s="121" t="s">
        <v>2103</v>
      </c>
      <c r="AD2125" s="121" t="s">
        <v>2747</v>
      </c>
      <c r="AE2125" s="121" t="s">
        <v>3335</v>
      </c>
      <c r="AF2125" s="121"/>
      <c r="AG2125" s="121"/>
      <c r="AH2125" s="121"/>
      <c r="AI2125" s="551"/>
      <c r="AJ2125" s="551"/>
      <c r="AK2125" s="551"/>
      <c r="AL2125" s="551"/>
      <c r="AM2125" s="551"/>
      <c r="AN2125" s="551"/>
      <c r="AO2125" s="551"/>
      <c r="AP2125" s="551"/>
      <c r="AQ2125" s="551"/>
      <c r="AR2125" s="551"/>
      <c r="AS2125" s="551"/>
      <c r="AT2125" s="551"/>
      <c r="AU2125" s="551"/>
      <c r="AV2125" s="551"/>
      <c r="AW2125" s="551"/>
      <c r="AX2125" s="551"/>
    </row>
    <row r="2126">
      <c r="A2126" s="570" t="s">
        <v>7823</v>
      </c>
      <c r="B2126" s="570" t="s">
        <v>8102</v>
      </c>
      <c r="C2126" s="570" t="s">
        <v>6749</v>
      </c>
      <c r="D2126" s="570" t="s">
        <v>6747</v>
      </c>
      <c r="E2126" s="570" t="s">
        <v>242</v>
      </c>
      <c r="F2126" s="570">
        <v>32</v>
      </c>
      <c r="G2126" s="570">
        <v>64</v>
      </c>
      <c r="H2126" s="570">
        <v>1000</v>
      </c>
      <c r="I2126" s="569"/>
      <c r="J2126" s="121"/>
      <c r="K2126" s="121"/>
      <c r="L2126" s="121"/>
      <c r="M2126" s="570"/>
      <c r="N2126" s="569"/>
      <c r="O2126" s="569"/>
      <c r="P2126" s="569"/>
      <c r="Q2126" s="121"/>
      <c r="R2126" s="121" t="s">
        <v>8103</v>
      </c>
      <c r="S2126" s="121" t="s">
        <v>2742</v>
      </c>
      <c r="T2126" s="121" t="s">
        <v>3251</v>
      </c>
      <c r="U2126" s="121">
        <v>0</v>
      </c>
      <c r="V2126" s="121" t="s">
        <v>2820</v>
      </c>
      <c r="W2126" s="121" t="s">
        <v>2969</v>
      </c>
      <c r="X2126" s="121">
        <v>0</v>
      </c>
      <c r="Y2126" s="121" t="s">
        <v>2465</v>
      </c>
      <c r="Z2126" s="121" t="s">
        <v>2744</v>
      </c>
      <c r="AA2126" s="121" t="s">
        <v>2751</v>
      </c>
      <c r="AB2126" s="121" t="s">
        <v>7019</v>
      </c>
      <c r="AC2126" s="121" t="s">
        <v>2103</v>
      </c>
      <c r="AD2126" s="121" t="s">
        <v>2747</v>
      </c>
      <c r="AE2126" s="121" t="s">
        <v>5239</v>
      </c>
      <c r="AF2126" s="121"/>
      <c r="AG2126" s="121"/>
      <c r="AH2126" s="121"/>
      <c r="AI2126" s="551"/>
      <c r="AJ2126" s="551"/>
      <c r="AK2126" s="551"/>
      <c r="AL2126" s="551"/>
      <c r="AM2126" s="551"/>
      <c r="AN2126" s="551"/>
      <c r="AO2126" s="551"/>
      <c r="AP2126" s="551"/>
      <c r="AQ2126" s="551"/>
      <c r="AR2126" s="551"/>
      <c r="AS2126" s="551"/>
      <c r="AT2126" s="551"/>
      <c r="AU2126" s="551"/>
      <c r="AV2126" s="551"/>
      <c r="AW2126" s="551"/>
      <c r="AX2126" s="551"/>
    </row>
    <row r="2127">
      <c r="A2127" s="570" t="s">
        <v>7823</v>
      </c>
      <c r="B2127" s="570" t="s">
        <v>8104</v>
      </c>
      <c r="C2127" s="570" t="s">
        <v>6749</v>
      </c>
      <c r="D2127" s="570" t="s">
        <v>6747</v>
      </c>
      <c r="E2127" s="570" t="s">
        <v>242</v>
      </c>
      <c r="F2127" s="570">
        <v>32</v>
      </c>
      <c r="G2127" s="570">
        <v>64</v>
      </c>
      <c r="H2127" s="570">
        <v>1000</v>
      </c>
      <c r="I2127" s="569"/>
      <c r="J2127" s="121"/>
      <c r="K2127" s="121"/>
      <c r="L2127" s="121"/>
      <c r="M2127" s="570"/>
      <c r="N2127" s="569"/>
      <c r="O2127" s="569"/>
      <c r="P2127" s="569"/>
      <c r="Q2127" s="121"/>
      <c r="R2127" s="121" t="s">
        <v>8105</v>
      </c>
      <c r="S2127" s="121" t="s">
        <v>2742</v>
      </c>
      <c r="T2127" s="121" t="s">
        <v>3251</v>
      </c>
      <c r="U2127" s="121">
        <v>0</v>
      </c>
      <c r="V2127" s="121" t="s">
        <v>2820</v>
      </c>
      <c r="W2127" s="121" t="s">
        <v>2969</v>
      </c>
      <c r="X2127" s="121">
        <v>0</v>
      </c>
      <c r="Y2127" s="121" t="s">
        <v>2465</v>
      </c>
      <c r="Z2127" s="121" t="s">
        <v>2744</v>
      </c>
      <c r="AA2127" s="121" t="s">
        <v>2745</v>
      </c>
      <c r="AB2127" s="121" t="s">
        <v>8106</v>
      </c>
      <c r="AC2127" s="121" t="s">
        <v>2103</v>
      </c>
      <c r="AD2127" s="121" t="s">
        <v>2747</v>
      </c>
      <c r="AE2127" s="121" t="s">
        <v>3335</v>
      </c>
      <c r="AF2127" s="121"/>
      <c r="AG2127" s="121"/>
      <c r="AH2127" s="121"/>
      <c r="AI2127" s="551"/>
      <c r="AJ2127" s="551"/>
      <c r="AK2127" s="551"/>
      <c r="AL2127" s="551"/>
      <c r="AM2127" s="551"/>
      <c r="AN2127" s="551"/>
      <c r="AO2127" s="551"/>
      <c r="AP2127" s="551"/>
      <c r="AQ2127" s="551"/>
      <c r="AR2127" s="551"/>
      <c r="AS2127" s="551"/>
      <c r="AT2127" s="551"/>
      <c r="AU2127" s="551"/>
      <c r="AV2127" s="551"/>
      <c r="AW2127" s="551"/>
      <c r="AX2127" s="551"/>
    </row>
    <row r="2128">
      <c r="A2128" s="570" t="s">
        <v>7823</v>
      </c>
      <c r="B2128" s="570" t="s">
        <v>8107</v>
      </c>
      <c r="C2128" s="570" t="s">
        <v>6749</v>
      </c>
      <c r="D2128" s="570" t="s">
        <v>6747</v>
      </c>
      <c r="E2128" s="570" t="s">
        <v>242</v>
      </c>
      <c r="F2128" s="570">
        <v>32</v>
      </c>
      <c r="G2128" s="570">
        <v>64</v>
      </c>
      <c r="H2128" s="570">
        <v>1000</v>
      </c>
      <c r="I2128" s="569"/>
      <c r="J2128" s="121"/>
      <c r="K2128" s="121"/>
      <c r="L2128" s="121"/>
      <c r="M2128" s="570"/>
      <c r="N2128" s="569"/>
      <c r="O2128" s="569"/>
      <c r="P2128" s="569"/>
      <c r="Q2128" s="121"/>
      <c r="R2128" s="121" t="s">
        <v>8108</v>
      </c>
      <c r="S2128" s="121" t="s">
        <v>2742</v>
      </c>
      <c r="T2128" s="121" t="s">
        <v>3251</v>
      </c>
      <c r="U2128" s="121">
        <v>0</v>
      </c>
      <c r="V2128" s="121" t="s">
        <v>2820</v>
      </c>
      <c r="W2128" s="121" t="s">
        <v>2969</v>
      </c>
      <c r="X2128" s="121">
        <v>0</v>
      </c>
      <c r="Y2128" s="121" t="s">
        <v>2465</v>
      </c>
      <c r="Z2128" s="121" t="s">
        <v>2744</v>
      </c>
      <c r="AA2128" s="121" t="s">
        <v>2751</v>
      </c>
      <c r="AB2128" s="121" t="s">
        <v>8109</v>
      </c>
      <c r="AC2128" s="121" t="s">
        <v>2103</v>
      </c>
      <c r="AD2128" s="121" t="s">
        <v>2747</v>
      </c>
      <c r="AE2128" s="121" t="s">
        <v>3053</v>
      </c>
      <c r="AF2128" s="121"/>
      <c r="AG2128" s="121"/>
      <c r="AH2128" s="121"/>
      <c r="AI2128" s="551"/>
      <c r="AJ2128" s="551"/>
      <c r="AK2128" s="551"/>
      <c r="AL2128" s="551"/>
      <c r="AM2128" s="551"/>
      <c r="AN2128" s="551"/>
      <c r="AO2128" s="551"/>
      <c r="AP2128" s="551"/>
      <c r="AQ2128" s="551"/>
      <c r="AR2128" s="551"/>
      <c r="AS2128" s="551"/>
      <c r="AT2128" s="551"/>
      <c r="AU2128" s="551"/>
      <c r="AV2128" s="551"/>
      <c r="AW2128" s="551"/>
      <c r="AX2128" s="551"/>
    </row>
    <row r="2129">
      <c r="A2129" s="570" t="s">
        <v>7823</v>
      </c>
      <c r="B2129" s="570" t="s">
        <v>8110</v>
      </c>
      <c r="C2129" s="570" t="s">
        <v>6749</v>
      </c>
      <c r="D2129" s="570" t="s">
        <v>6747</v>
      </c>
      <c r="E2129" s="570" t="s">
        <v>242</v>
      </c>
      <c r="F2129" s="570">
        <v>32</v>
      </c>
      <c r="G2129" s="570">
        <v>64</v>
      </c>
      <c r="H2129" s="570">
        <v>1000</v>
      </c>
      <c r="I2129" s="569"/>
      <c r="J2129" s="121"/>
      <c r="K2129" s="121"/>
      <c r="L2129" s="121"/>
      <c r="M2129" s="570"/>
      <c r="N2129" s="569"/>
      <c r="O2129" s="569"/>
      <c r="P2129" s="569"/>
      <c r="Q2129" s="121"/>
      <c r="R2129" s="121" t="s">
        <v>8111</v>
      </c>
      <c r="S2129" s="121" t="s">
        <v>2742</v>
      </c>
      <c r="T2129" s="121" t="s">
        <v>3251</v>
      </c>
      <c r="U2129" s="121">
        <v>0</v>
      </c>
      <c r="V2129" s="121" t="s">
        <v>2820</v>
      </c>
      <c r="W2129" s="121" t="s">
        <v>2969</v>
      </c>
      <c r="X2129" s="121">
        <v>0</v>
      </c>
      <c r="Y2129" s="121" t="s">
        <v>2465</v>
      </c>
      <c r="Z2129" s="121" t="s">
        <v>2744</v>
      </c>
      <c r="AA2129" s="121" t="s">
        <v>2751</v>
      </c>
      <c r="AB2129" s="121" t="s">
        <v>8112</v>
      </c>
      <c r="AC2129" s="121" t="s">
        <v>2103</v>
      </c>
      <c r="AD2129" s="121" t="s">
        <v>2747</v>
      </c>
      <c r="AE2129" s="121" t="s">
        <v>3053</v>
      </c>
      <c r="AF2129" s="121"/>
      <c r="AG2129" s="121"/>
      <c r="AH2129" s="121"/>
      <c r="AI2129" s="551"/>
      <c r="AJ2129" s="551"/>
      <c r="AK2129" s="551"/>
      <c r="AL2129" s="551"/>
      <c r="AM2129" s="551"/>
      <c r="AN2129" s="551"/>
      <c r="AO2129" s="551"/>
      <c r="AP2129" s="551"/>
      <c r="AQ2129" s="551"/>
      <c r="AR2129" s="551"/>
      <c r="AS2129" s="551"/>
      <c r="AT2129" s="551"/>
      <c r="AU2129" s="551"/>
      <c r="AV2129" s="551"/>
      <c r="AW2129" s="551"/>
      <c r="AX2129" s="551"/>
    </row>
    <row r="2130">
      <c r="A2130" s="570" t="s">
        <v>7823</v>
      </c>
      <c r="B2130" s="570" t="s">
        <v>8113</v>
      </c>
      <c r="C2130" s="570" t="s">
        <v>6749</v>
      </c>
      <c r="D2130" s="570" t="s">
        <v>6747</v>
      </c>
      <c r="E2130" s="570" t="s">
        <v>242</v>
      </c>
      <c r="F2130" s="570">
        <v>32</v>
      </c>
      <c r="G2130" s="570">
        <v>64</v>
      </c>
      <c r="H2130" s="570">
        <v>1000</v>
      </c>
      <c r="I2130" s="569"/>
      <c r="J2130" s="121"/>
      <c r="K2130" s="121"/>
      <c r="L2130" s="121"/>
      <c r="M2130" s="570"/>
      <c r="N2130" s="569"/>
      <c r="O2130" s="569"/>
      <c r="P2130" s="569"/>
      <c r="Q2130" s="121"/>
      <c r="R2130" s="121" t="s">
        <v>8114</v>
      </c>
      <c r="S2130" s="121" t="s">
        <v>2742</v>
      </c>
      <c r="T2130" s="121" t="s">
        <v>3251</v>
      </c>
      <c r="U2130" s="121">
        <v>0</v>
      </c>
      <c r="V2130" s="121" t="s">
        <v>2820</v>
      </c>
      <c r="W2130" s="121" t="s">
        <v>2969</v>
      </c>
      <c r="X2130" s="121">
        <v>0</v>
      </c>
      <c r="Y2130" s="121" t="s">
        <v>2465</v>
      </c>
      <c r="Z2130" s="121" t="s">
        <v>2744</v>
      </c>
      <c r="AA2130" s="121" t="s">
        <v>2751</v>
      </c>
      <c r="AB2130" s="121" t="s">
        <v>8115</v>
      </c>
      <c r="AC2130" s="121" t="s">
        <v>2103</v>
      </c>
      <c r="AD2130" s="121" t="s">
        <v>2747</v>
      </c>
      <c r="AE2130" s="121" t="s">
        <v>5239</v>
      </c>
      <c r="AF2130" s="121"/>
      <c r="AG2130" s="121"/>
      <c r="AH2130" s="121"/>
      <c r="AI2130" s="551"/>
      <c r="AJ2130" s="551"/>
      <c r="AK2130" s="551"/>
      <c r="AL2130" s="551"/>
      <c r="AM2130" s="551"/>
      <c r="AN2130" s="551"/>
      <c r="AO2130" s="551"/>
      <c r="AP2130" s="551"/>
      <c r="AQ2130" s="551"/>
      <c r="AR2130" s="551"/>
      <c r="AS2130" s="551"/>
      <c r="AT2130" s="551"/>
      <c r="AU2130" s="551"/>
      <c r="AV2130" s="551"/>
      <c r="AW2130" s="551"/>
      <c r="AX2130" s="551"/>
    </row>
    <row r="2131">
      <c r="A2131" s="570" t="s">
        <v>7823</v>
      </c>
      <c r="B2131" s="570" t="s">
        <v>8116</v>
      </c>
      <c r="C2131" s="570" t="s">
        <v>6749</v>
      </c>
      <c r="D2131" s="570" t="s">
        <v>6747</v>
      </c>
      <c r="E2131" s="570" t="s">
        <v>242</v>
      </c>
      <c r="F2131" s="570">
        <v>32</v>
      </c>
      <c r="G2131" s="570">
        <v>64</v>
      </c>
      <c r="H2131" s="570">
        <v>1000</v>
      </c>
      <c r="I2131" s="569"/>
      <c r="J2131" s="121"/>
      <c r="K2131" s="121"/>
      <c r="L2131" s="121"/>
      <c r="M2131" s="570"/>
      <c r="N2131" s="569"/>
      <c r="O2131" s="569"/>
      <c r="P2131" s="569"/>
      <c r="Q2131" s="121"/>
      <c r="R2131" s="121" t="s">
        <v>8117</v>
      </c>
      <c r="S2131" s="121" t="s">
        <v>2742</v>
      </c>
      <c r="T2131" s="121" t="s">
        <v>3251</v>
      </c>
      <c r="U2131" s="121">
        <v>0</v>
      </c>
      <c r="V2131" s="121" t="s">
        <v>2820</v>
      </c>
      <c r="W2131" s="121" t="s">
        <v>2969</v>
      </c>
      <c r="X2131" s="121">
        <v>0</v>
      </c>
      <c r="Y2131" s="121" t="s">
        <v>2465</v>
      </c>
      <c r="Z2131" s="121" t="s">
        <v>2744</v>
      </c>
      <c r="AA2131" s="121" t="s">
        <v>2751</v>
      </c>
      <c r="AB2131" s="121" t="s">
        <v>8118</v>
      </c>
      <c r="AC2131" s="121" t="s">
        <v>2103</v>
      </c>
      <c r="AD2131" s="121" t="s">
        <v>2747</v>
      </c>
      <c r="AE2131" s="121" t="s">
        <v>3053</v>
      </c>
      <c r="AF2131" s="121"/>
      <c r="AG2131" s="121"/>
      <c r="AH2131" s="121"/>
      <c r="AI2131" s="551"/>
      <c r="AJ2131" s="551"/>
      <c r="AK2131" s="551"/>
      <c r="AL2131" s="551"/>
      <c r="AM2131" s="551"/>
      <c r="AN2131" s="551"/>
      <c r="AO2131" s="551"/>
      <c r="AP2131" s="551"/>
      <c r="AQ2131" s="551"/>
      <c r="AR2131" s="551"/>
      <c r="AS2131" s="551"/>
      <c r="AT2131" s="551"/>
      <c r="AU2131" s="551"/>
      <c r="AV2131" s="551"/>
      <c r="AW2131" s="551"/>
      <c r="AX2131" s="551"/>
    </row>
    <row r="2132">
      <c r="A2132" s="570" t="s">
        <v>7823</v>
      </c>
      <c r="B2132" s="570" t="s">
        <v>8119</v>
      </c>
      <c r="C2132" s="570" t="s">
        <v>6749</v>
      </c>
      <c r="D2132" s="570" t="s">
        <v>6747</v>
      </c>
      <c r="E2132" s="570" t="s">
        <v>242</v>
      </c>
      <c r="F2132" s="570">
        <v>32</v>
      </c>
      <c r="G2132" s="570">
        <v>64</v>
      </c>
      <c r="H2132" s="570">
        <v>1000</v>
      </c>
      <c r="I2132" s="569"/>
      <c r="J2132" s="121"/>
      <c r="K2132" s="121"/>
      <c r="L2132" s="121"/>
      <c r="M2132" s="570"/>
      <c r="N2132" s="569"/>
      <c r="O2132" s="569"/>
      <c r="P2132" s="569"/>
      <c r="Q2132" s="121"/>
      <c r="R2132" s="121" t="s">
        <v>8120</v>
      </c>
      <c r="S2132" s="121" t="s">
        <v>2742</v>
      </c>
      <c r="T2132" s="121" t="s">
        <v>3251</v>
      </c>
      <c r="U2132" s="121">
        <v>0</v>
      </c>
      <c r="V2132" s="121" t="s">
        <v>6791</v>
      </c>
      <c r="W2132" s="121" t="s">
        <v>2969</v>
      </c>
      <c r="X2132" s="121">
        <v>0</v>
      </c>
      <c r="Y2132" s="121" t="s">
        <v>2465</v>
      </c>
      <c r="Z2132" s="121" t="s">
        <v>2768</v>
      </c>
      <c r="AA2132" s="121" t="s">
        <v>2769</v>
      </c>
      <c r="AB2132" s="121" t="s">
        <v>7718</v>
      </c>
      <c r="AC2132" s="121" t="s">
        <v>2103</v>
      </c>
      <c r="AD2132" s="121" t="s">
        <v>2788</v>
      </c>
      <c r="AE2132" s="121" t="s">
        <v>2864</v>
      </c>
      <c r="AF2132" s="121"/>
      <c r="AG2132" s="121"/>
      <c r="AH2132" s="121"/>
      <c r="AI2132" s="551"/>
      <c r="AJ2132" s="551"/>
      <c r="AK2132" s="551"/>
      <c r="AL2132" s="551"/>
      <c r="AM2132" s="551"/>
      <c r="AN2132" s="551"/>
      <c r="AO2132" s="551"/>
      <c r="AP2132" s="551"/>
      <c r="AQ2132" s="551"/>
      <c r="AR2132" s="551"/>
      <c r="AS2132" s="551"/>
      <c r="AT2132" s="551"/>
      <c r="AU2132" s="551"/>
      <c r="AV2132" s="551"/>
      <c r="AW2132" s="551"/>
      <c r="AX2132" s="551"/>
    </row>
    <row r="2133">
      <c r="A2133" s="570" t="s">
        <v>7823</v>
      </c>
      <c r="B2133" s="570" t="s">
        <v>8121</v>
      </c>
      <c r="C2133" s="570" t="s">
        <v>6749</v>
      </c>
      <c r="D2133" s="570" t="s">
        <v>6747</v>
      </c>
      <c r="E2133" s="570" t="s">
        <v>242</v>
      </c>
      <c r="F2133" s="570">
        <v>32</v>
      </c>
      <c r="G2133" s="570">
        <v>64</v>
      </c>
      <c r="H2133" s="570">
        <v>1000</v>
      </c>
      <c r="I2133" s="569"/>
      <c r="J2133" s="121"/>
      <c r="K2133" s="121"/>
      <c r="L2133" s="121"/>
      <c r="M2133" s="570"/>
      <c r="N2133" s="569"/>
      <c r="O2133" s="569"/>
      <c r="P2133" s="569"/>
      <c r="Q2133" s="121"/>
      <c r="R2133" s="121" t="s">
        <v>8122</v>
      </c>
      <c r="S2133" s="121" t="s">
        <v>2742</v>
      </c>
      <c r="T2133" s="121" t="s">
        <v>3251</v>
      </c>
      <c r="U2133" s="121">
        <v>0</v>
      </c>
      <c r="V2133" s="121" t="s">
        <v>6791</v>
      </c>
      <c r="W2133" s="121" t="s">
        <v>2969</v>
      </c>
      <c r="X2133" s="121">
        <v>0</v>
      </c>
      <c r="Y2133" s="121" t="s">
        <v>2465</v>
      </c>
      <c r="Z2133" s="121" t="s">
        <v>2768</v>
      </c>
      <c r="AA2133" s="121" t="s">
        <v>2769</v>
      </c>
      <c r="AB2133" s="121" t="s">
        <v>8004</v>
      </c>
      <c r="AC2133" s="121" t="s">
        <v>2103</v>
      </c>
      <c r="AD2133" s="121" t="s">
        <v>2788</v>
      </c>
      <c r="AE2133" s="121" t="s">
        <v>2976</v>
      </c>
      <c r="AF2133" s="121"/>
      <c r="AG2133" s="121"/>
      <c r="AH2133" s="121"/>
      <c r="AI2133" s="551"/>
      <c r="AJ2133" s="551"/>
      <c r="AK2133" s="551"/>
      <c r="AL2133" s="551"/>
      <c r="AM2133" s="551"/>
      <c r="AN2133" s="551"/>
      <c r="AO2133" s="551"/>
      <c r="AP2133" s="551"/>
      <c r="AQ2133" s="551"/>
      <c r="AR2133" s="551"/>
      <c r="AS2133" s="551"/>
      <c r="AT2133" s="551"/>
      <c r="AU2133" s="551"/>
      <c r="AV2133" s="551"/>
      <c r="AW2133" s="551"/>
      <c r="AX2133" s="551"/>
    </row>
    <row r="2134">
      <c r="A2134" s="570" t="s">
        <v>7823</v>
      </c>
      <c r="B2134" s="570" t="s">
        <v>8123</v>
      </c>
      <c r="C2134" s="570" t="s">
        <v>6749</v>
      </c>
      <c r="D2134" s="570" t="s">
        <v>6747</v>
      </c>
      <c r="E2134" s="570" t="s">
        <v>242</v>
      </c>
      <c r="F2134" s="570">
        <v>32</v>
      </c>
      <c r="G2134" s="570">
        <v>64</v>
      </c>
      <c r="H2134" s="570">
        <v>1000</v>
      </c>
      <c r="I2134" s="569"/>
      <c r="J2134" s="121"/>
      <c r="K2134" s="121"/>
      <c r="L2134" s="121"/>
      <c r="M2134" s="570"/>
      <c r="N2134" s="569"/>
      <c r="O2134" s="569"/>
      <c r="P2134" s="569"/>
      <c r="Q2134" s="121"/>
      <c r="R2134" s="121" t="s">
        <v>8124</v>
      </c>
      <c r="S2134" s="121" t="s">
        <v>2742</v>
      </c>
      <c r="T2134" s="121" t="s">
        <v>3251</v>
      </c>
      <c r="U2134" s="121">
        <v>0</v>
      </c>
      <c r="V2134" s="121" t="s">
        <v>6791</v>
      </c>
      <c r="W2134" s="121" t="s">
        <v>2969</v>
      </c>
      <c r="X2134" s="121">
        <v>0</v>
      </c>
      <c r="Y2134" s="121" t="s">
        <v>2465</v>
      </c>
      <c r="Z2134" s="121" t="s">
        <v>2768</v>
      </c>
      <c r="AA2134" s="121" t="s">
        <v>2769</v>
      </c>
      <c r="AB2134" s="121" t="s">
        <v>8125</v>
      </c>
      <c r="AC2134" s="121" t="s">
        <v>2103</v>
      </c>
      <c r="AD2134" s="121" t="s">
        <v>2788</v>
      </c>
      <c r="AE2134" s="121" t="s">
        <v>3282</v>
      </c>
      <c r="AF2134" s="121"/>
      <c r="AG2134" s="121"/>
      <c r="AH2134" s="121"/>
      <c r="AI2134" s="551"/>
      <c r="AJ2134" s="551"/>
      <c r="AK2134" s="551"/>
      <c r="AL2134" s="551"/>
      <c r="AM2134" s="551"/>
      <c r="AN2134" s="551"/>
      <c r="AO2134" s="551"/>
      <c r="AP2134" s="551"/>
      <c r="AQ2134" s="551"/>
      <c r="AR2134" s="551"/>
      <c r="AS2134" s="551"/>
      <c r="AT2134" s="551"/>
      <c r="AU2134" s="551"/>
      <c r="AV2134" s="551"/>
      <c r="AW2134" s="551"/>
      <c r="AX2134" s="551"/>
    </row>
    <row r="2135">
      <c r="A2135" s="570" t="s">
        <v>7823</v>
      </c>
      <c r="B2135" s="570" t="s">
        <v>8126</v>
      </c>
      <c r="C2135" s="570" t="s">
        <v>6749</v>
      </c>
      <c r="D2135" s="570" t="s">
        <v>6747</v>
      </c>
      <c r="E2135" s="570" t="s">
        <v>242</v>
      </c>
      <c r="F2135" s="570">
        <v>32</v>
      </c>
      <c r="G2135" s="570">
        <v>64</v>
      </c>
      <c r="H2135" s="570">
        <v>1000</v>
      </c>
      <c r="I2135" s="569"/>
      <c r="J2135" s="121"/>
      <c r="K2135" s="121"/>
      <c r="L2135" s="121"/>
      <c r="M2135" s="570"/>
      <c r="N2135" s="569"/>
      <c r="O2135" s="569"/>
      <c r="P2135" s="569"/>
      <c r="Q2135" s="121"/>
      <c r="R2135" s="121" t="s">
        <v>8127</v>
      </c>
      <c r="S2135" s="121" t="s">
        <v>2742</v>
      </c>
      <c r="T2135" s="121" t="s">
        <v>3251</v>
      </c>
      <c r="U2135" s="121">
        <v>0</v>
      </c>
      <c r="V2135" s="121" t="s">
        <v>6791</v>
      </c>
      <c r="W2135" s="121" t="s">
        <v>2969</v>
      </c>
      <c r="X2135" s="121">
        <v>0</v>
      </c>
      <c r="Y2135" s="121" t="s">
        <v>2465</v>
      </c>
      <c r="Z2135" s="121" t="s">
        <v>2768</v>
      </c>
      <c r="AA2135" s="121" t="s">
        <v>2769</v>
      </c>
      <c r="AB2135" s="121" t="s">
        <v>2975</v>
      </c>
      <c r="AC2135" s="121" t="s">
        <v>2103</v>
      </c>
      <c r="AD2135" s="121" t="s">
        <v>2788</v>
      </c>
      <c r="AE2135" s="121" t="s">
        <v>2976</v>
      </c>
      <c r="AF2135" s="121"/>
      <c r="AG2135" s="121"/>
      <c r="AH2135" s="121"/>
      <c r="AI2135" s="551"/>
      <c r="AJ2135" s="551"/>
      <c r="AK2135" s="551"/>
      <c r="AL2135" s="551"/>
      <c r="AM2135" s="551"/>
      <c r="AN2135" s="551"/>
      <c r="AO2135" s="551"/>
      <c r="AP2135" s="551"/>
      <c r="AQ2135" s="551"/>
      <c r="AR2135" s="551"/>
      <c r="AS2135" s="551"/>
      <c r="AT2135" s="551"/>
      <c r="AU2135" s="551"/>
      <c r="AV2135" s="551"/>
      <c r="AW2135" s="551"/>
      <c r="AX2135" s="551"/>
    </row>
    <row r="2136">
      <c r="A2136" s="570" t="s">
        <v>7823</v>
      </c>
      <c r="B2136" s="570" t="s">
        <v>8128</v>
      </c>
      <c r="C2136" s="570" t="s">
        <v>6749</v>
      </c>
      <c r="D2136" s="570" t="s">
        <v>6747</v>
      </c>
      <c r="E2136" s="570" t="s">
        <v>242</v>
      </c>
      <c r="F2136" s="570">
        <v>32</v>
      </c>
      <c r="G2136" s="570">
        <v>64</v>
      </c>
      <c r="H2136" s="570">
        <v>1000</v>
      </c>
      <c r="I2136" s="569"/>
      <c r="J2136" s="121"/>
      <c r="K2136" s="121"/>
      <c r="L2136" s="121"/>
      <c r="M2136" s="570"/>
      <c r="N2136" s="569"/>
      <c r="O2136" s="569"/>
      <c r="P2136" s="569"/>
      <c r="Q2136" s="121"/>
      <c r="R2136" s="121" t="s">
        <v>8129</v>
      </c>
      <c r="S2136" s="121" t="s">
        <v>2742</v>
      </c>
      <c r="T2136" s="121" t="s">
        <v>3251</v>
      </c>
      <c r="U2136" s="121">
        <v>0</v>
      </c>
      <c r="V2136" s="121" t="s">
        <v>6791</v>
      </c>
      <c r="W2136" s="121" t="s">
        <v>2969</v>
      </c>
      <c r="X2136" s="121">
        <v>0</v>
      </c>
      <c r="Y2136" s="121" t="s">
        <v>2465</v>
      </c>
      <c r="Z2136" s="121" t="s">
        <v>2768</v>
      </c>
      <c r="AA2136" s="121" t="s">
        <v>2769</v>
      </c>
      <c r="AB2136" s="121" t="s">
        <v>6742</v>
      </c>
      <c r="AC2136" s="121" t="s">
        <v>2103</v>
      </c>
      <c r="AD2136" s="121" t="s">
        <v>2788</v>
      </c>
      <c r="AE2136" s="121" t="s">
        <v>2976</v>
      </c>
      <c r="AF2136" s="121"/>
      <c r="AG2136" s="121"/>
      <c r="AH2136" s="121"/>
      <c r="AI2136" s="551"/>
      <c r="AJ2136" s="551"/>
      <c r="AK2136" s="551"/>
      <c r="AL2136" s="551"/>
      <c r="AM2136" s="551"/>
      <c r="AN2136" s="551"/>
      <c r="AO2136" s="551"/>
      <c r="AP2136" s="551"/>
      <c r="AQ2136" s="551"/>
      <c r="AR2136" s="551"/>
      <c r="AS2136" s="551"/>
      <c r="AT2136" s="551"/>
      <c r="AU2136" s="551"/>
      <c r="AV2136" s="551"/>
      <c r="AW2136" s="551"/>
      <c r="AX2136" s="551"/>
    </row>
    <row r="2137">
      <c r="A2137" s="570" t="s">
        <v>7823</v>
      </c>
      <c r="B2137" s="570" t="s">
        <v>8130</v>
      </c>
      <c r="C2137" s="570" t="s">
        <v>6749</v>
      </c>
      <c r="D2137" s="570" t="s">
        <v>6747</v>
      </c>
      <c r="E2137" s="570" t="s">
        <v>242</v>
      </c>
      <c r="F2137" s="570">
        <v>32</v>
      </c>
      <c r="G2137" s="570">
        <v>64</v>
      </c>
      <c r="H2137" s="570">
        <v>1000</v>
      </c>
      <c r="I2137" s="569"/>
      <c r="J2137" s="121"/>
      <c r="K2137" s="121"/>
      <c r="L2137" s="121"/>
      <c r="M2137" s="570"/>
      <c r="N2137" s="569"/>
      <c r="O2137" s="569"/>
      <c r="P2137" s="569"/>
      <c r="Q2137" s="121"/>
      <c r="R2137" s="121" t="s">
        <v>8131</v>
      </c>
      <c r="S2137" s="121" t="s">
        <v>2742</v>
      </c>
      <c r="T2137" s="121" t="s">
        <v>3251</v>
      </c>
      <c r="U2137" s="121">
        <v>0</v>
      </c>
      <c r="V2137" s="121" t="s">
        <v>6791</v>
      </c>
      <c r="W2137" s="121" t="s">
        <v>2969</v>
      </c>
      <c r="X2137" s="121">
        <v>0</v>
      </c>
      <c r="Y2137" s="121" t="s">
        <v>2465</v>
      </c>
      <c r="Z2137" s="121" t="s">
        <v>2768</v>
      </c>
      <c r="AA2137" s="121" t="s">
        <v>2769</v>
      </c>
      <c r="AB2137" s="121" t="s">
        <v>8132</v>
      </c>
      <c r="AC2137" s="121" t="s">
        <v>2103</v>
      </c>
      <c r="AD2137" s="121" t="s">
        <v>2788</v>
      </c>
      <c r="AE2137" s="121" t="s">
        <v>2864</v>
      </c>
      <c r="AF2137" s="121"/>
      <c r="AG2137" s="121"/>
      <c r="AH2137" s="121"/>
      <c r="AI2137" s="551"/>
      <c r="AJ2137" s="551"/>
      <c r="AK2137" s="551"/>
      <c r="AL2137" s="551"/>
      <c r="AM2137" s="551"/>
      <c r="AN2137" s="551"/>
      <c r="AO2137" s="551"/>
      <c r="AP2137" s="551"/>
      <c r="AQ2137" s="551"/>
      <c r="AR2137" s="551"/>
      <c r="AS2137" s="551"/>
      <c r="AT2137" s="551"/>
      <c r="AU2137" s="551"/>
      <c r="AV2137" s="551"/>
      <c r="AW2137" s="551"/>
      <c r="AX2137" s="551"/>
    </row>
    <row r="2138">
      <c r="A2138" s="570" t="s">
        <v>7823</v>
      </c>
      <c r="B2138" s="570" t="s">
        <v>8133</v>
      </c>
      <c r="C2138" s="570" t="s">
        <v>6749</v>
      </c>
      <c r="D2138" s="570" t="s">
        <v>6747</v>
      </c>
      <c r="E2138" s="570" t="s">
        <v>242</v>
      </c>
      <c r="F2138" s="570">
        <v>32</v>
      </c>
      <c r="G2138" s="570">
        <v>64</v>
      </c>
      <c r="H2138" s="570">
        <v>1000</v>
      </c>
      <c r="I2138" s="569"/>
      <c r="J2138" s="121"/>
      <c r="K2138" s="121"/>
      <c r="L2138" s="121"/>
      <c r="M2138" s="570"/>
      <c r="N2138" s="569"/>
      <c r="O2138" s="569"/>
      <c r="P2138" s="569"/>
      <c r="Q2138" s="121"/>
      <c r="R2138" s="121" t="s">
        <v>8134</v>
      </c>
      <c r="S2138" s="121" t="s">
        <v>2742</v>
      </c>
      <c r="T2138" s="121" t="s">
        <v>3251</v>
      </c>
      <c r="U2138" s="121">
        <v>0</v>
      </c>
      <c r="V2138" s="121" t="s">
        <v>6791</v>
      </c>
      <c r="W2138" s="121" t="s">
        <v>2969</v>
      </c>
      <c r="X2138" s="121">
        <v>0</v>
      </c>
      <c r="Y2138" s="121" t="s">
        <v>2465</v>
      </c>
      <c r="Z2138" s="121" t="s">
        <v>2768</v>
      </c>
      <c r="AA2138" s="121" t="s">
        <v>2769</v>
      </c>
      <c r="AB2138" s="121" t="s">
        <v>2987</v>
      </c>
      <c r="AC2138" s="121" t="s">
        <v>2103</v>
      </c>
      <c r="AD2138" s="121" t="s">
        <v>2788</v>
      </c>
      <c r="AE2138" s="121" t="s">
        <v>2864</v>
      </c>
      <c r="AF2138" s="121"/>
      <c r="AG2138" s="121"/>
      <c r="AH2138" s="121"/>
      <c r="AI2138" s="551"/>
      <c r="AJ2138" s="551"/>
      <c r="AK2138" s="551"/>
      <c r="AL2138" s="551"/>
      <c r="AM2138" s="551"/>
      <c r="AN2138" s="551"/>
      <c r="AO2138" s="551"/>
      <c r="AP2138" s="551"/>
      <c r="AQ2138" s="551"/>
      <c r="AR2138" s="551"/>
      <c r="AS2138" s="551"/>
      <c r="AT2138" s="551"/>
      <c r="AU2138" s="551"/>
      <c r="AV2138" s="551"/>
      <c r="AW2138" s="551"/>
      <c r="AX2138" s="551"/>
    </row>
    <row r="2139">
      <c r="A2139" s="570" t="s">
        <v>7823</v>
      </c>
      <c r="B2139" s="570" t="s">
        <v>8135</v>
      </c>
      <c r="C2139" s="570" t="s">
        <v>6749</v>
      </c>
      <c r="D2139" s="570" t="s">
        <v>6747</v>
      </c>
      <c r="E2139" s="570" t="s">
        <v>242</v>
      </c>
      <c r="F2139" s="570">
        <v>32</v>
      </c>
      <c r="G2139" s="570">
        <v>64</v>
      </c>
      <c r="H2139" s="570">
        <v>1000</v>
      </c>
      <c r="I2139" s="569"/>
      <c r="J2139" s="121"/>
      <c r="K2139" s="121"/>
      <c r="L2139" s="121"/>
      <c r="M2139" s="570"/>
      <c r="N2139" s="569"/>
      <c r="O2139" s="569"/>
      <c r="P2139" s="569"/>
      <c r="Q2139" s="121"/>
      <c r="R2139" s="121" t="s">
        <v>8136</v>
      </c>
      <c r="S2139" s="121" t="s">
        <v>2742</v>
      </c>
      <c r="T2139" s="121" t="s">
        <v>3251</v>
      </c>
      <c r="U2139" s="121">
        <v>0</v>
      </c>
      <c r="V2139" s="121" t="s">
        <v>6791</v>
      </c>
      <c r="W2139" s="121" t="s">
        <v>2969</v>
      </c>
      <c r="X2139" s="121">
        <v>0</v>
      </c>
      <c r="Y2139" s="121" t="s">
        <v>2465</v>
      </c>
      <c r="Z2139" s="121" t="s">
        <v>2768</v>
      </c>
      <c r="AA2139" s="121" t="s">
        <v>2769</v>
      </c>
      <c r="AB2139" s="121" t="s">
        <v>7718</v>
      </c>
      <c r="AC2139" s="121" t="s">
        <v>2103</v>
      </c>
      <c r="AD2139" s="121" t="s">
        <v>2788</v>
      </c>
      <c r="AE2139" s="121" t="s">
        <v>2864</v>
      </c>
      <c r="AF2139" s="121"/>
      <c r="AG2139" s="121"/>
      <c r="AH2139" s="121"/>
      <c r="AI2139" s="551"/>
      <c r="AJ2139" s="551"/>
      <c r="AK2139" s="551"/>
      <c r="AL2139" s="551"/>
      <c r="AM2139" s="551"/>
      <c r="AN2139" s="551"/>
      <c r="AO2139" s="551"/>
      <c r="AP2139" s="551"/>
      <c r="AQ2139" s="551"/>
      <c r="AR2139" s="551"/>
      <c r="AS2139" s="551"/>
      <c r="AT2139" s="551"/>
      <c r="AU2139" s="551"/>
      <c r="AV2139" s="551"/>
      <c r="AW2139" s="551"/>
      <c r="AX2139" s="551"/>
    </row>
    <row r="2140">
      <c r="A2140" s="570" t="s">
        <v>7823</v>
      </c>
      <c r="B2140" s="570" t="s">
        <v>8137</v>
      </c>
      <c r="C2140" s="570" t="s">
        <v>6749</v>
      </c>
      <c r="D2140" s="570" t="s">
        <v>6747</v>
      </c>
      <c r="E2140" s="570" t="s">
        <v>242</v>
      </c>
      <c r="F2140" s="570">
        <v>32</v>
      </c>
      <c r="G2140" s="570">
        <v>64</v>
      </c>
      <c r="H2140" s="570">
        <v>1000</v>
      </c>
      <c r="I2140" s="569"/>
      <c r="J2140" s="121"/>
      <c r="K2140" s="121"/>
      <c r="L2140" s="121"/>
      <c r="M2140" s="570"/>
      <c r="N2140" s="569"/>
      <c r="O2140" s="569"/>
      <c r="P2140" s="569"/>
      <c r="Q2140" s="121"/>
      <c r="R2140" s="121" t="s">
        <v>8138</v>
      </c>
      <c r="S2140" s="121" t="s">
        <v>2742</v>
      </c>
      <c r="T2140" s="121" t="s">
        <v>3251</v>
      </c>
      <c r="U2140" s="121">
        <v>0</v>
      </c>
      <c r="V2140" s="121" t="s">
        <v>6791</v>
      </c>
      <c r="W2140" s="121" t="s">
        <v>2969</v>
      </c>
      <c r="X2140" s="121">
        <v>0</v>
      </c>
      <c r="Y2140" s="121" t="s">
        <v>2465</v>
      </c>
      <c r="Z2140" s="121" t="s">
        <v>2768</v>
      </c>
      <c r="AA2140" s="121" t="s">
        <v>2769</v>
      </c>
      <c r="AB2140" s="121" t="s">
        <v>8139</v>
      </c>
      <c r="AC2140" s="121" t="s">
        <v>2103</v>
      </c>
      <c r="AD2140" s="121" t="s">
        <v>2788</v>
      </c>
      <c r="AE2140" s="121" t="s">
        <v>2864</v>
      </c>
      <c r="AF2140" s="121"/>
      <c r="AG2140" s="121"/>
      <c r="AH2140" s="121"/>
      <c r="AI2140" s="551"/>
      <c r="AJ2140" s="551"/>
      <c r="AK2140" s="551"/>
      <c r="AL2140" s="551"/>
      <c r="AM2140" s="551"/>
      <c r="AN2140" s="551"/>
      <c r="AO2140" s="551"/>
      <c r="AP2140" s="551"/>
      <c r="AQ2140" s="551"/>
      <c r="AR2140" s="551"/>
      <c r="AS2140" s="551"/>
      <c r="AT2140" s="551"/>
      <c r="AU2140" s="551"/>
      <c r="AV2140" s="551"/>
      <c r="AW2140" s="551"/>
      <c r="AX2140" s="551"/>
    </row>
    <row r="2141">
      <c r="A2141" s="570" t="s">
        <v>7823</v>
      </c>
      <c r="B2141" s="570" t="s">
        <v>8140</v>
      </c>
      <c r="C2141" s="570" t="s">
        <v>6749</v>
      </c>
      <c r="D2141" s="570" t="s">
        <v>6747</v>
      </c>
      <c r="E2141" s="570" t="s">
        <v>242</v>
      </c>
      <c r="F2141" s="570">
        <v>40</v>
      </c>
      <c r="G2141" s="570">
        <v>256</v>
      </c>
      <c r="H2141" s="570">
        <v>2000</v>
      </c>
      <c r="I2141" s="569"/>
      <c r="J2141" s="121"/>
      <c r="K2141" s="121"/>
      <c r="L2141" s="121"/>
      <c r="M2141" s="570"/>
      <c r="N2141" s="569"/>
      <c r="O2141" s="569"/>
      <c r="P2141" s="569"/>
      <c r="Q2141" s="121"/>
      <c r="R2141" s="121" t="s">
        <v>8141</v>
      </c>
      <c r="S2141" s="121" t="s">
        <v>2716</v>
      </c>
      <c r="T2141" s="121" t="s">
        <v>5062</v>
      </c>
      <c r="U2141" s="121">
        <v>0</v>
      </c>
      <c r="V2141" s="121" t="s">
        <v>2278</v>
      </c>
      <c r="W2141" s="121" t="s">
        <v>3178</v>
      </c>
      <c r="X2141" s="121">
        <v>0</v>
      </c>
      <c r="Y2141" s="121" t="s">
        <v>3878</v>
      </c>
      <c r="Z2141" s="121" t="s">
        <v>2768</v>
      </c>
      <c r="AA2141" s="121" t="s">
        <v>2769</v>
      </c>
      <c r="AB2141" s="121" t="s">
        <v>8142</v>
      </c>
      <c r="AC2141" s="121" t="s">
        <v>2103</v>
      </c>
      <c r="AD2141" s="121" t="s">
        <v>2788</v>
      </c>
      <c r="AE2141" s="121" t="s">
        <v>8143</v>
      </c>
      <c r="AF2141" s="121"/>
      <c r="AG2141" s="121"/>
      <c r="AH2141" s="121"/>
      <c r="AI2141" s="551"/>
      <c r="AJ2141" s="551"/>
      <c r="AK2141" s="551"/>
      <c r="AL2141" s="551"/>
      <c r="AM2141" s="551"/>
      <c r="AN2141" s="551"/>
      <c r="AO2141" s="551"/>
      <c r="AP2141" s="551"/>
      <c r="AQ2141" s="551"/>
      <c r="AR2141" s="551"/>
      <c r="AS2141" s="551"/>
      <c r="AT2141" s="551"/>
      <c r="AU2141" s="551"/>
      <c r="AV2141" s="551"/>
      <c r="AW2141" s="551"/>
      <c r="AX2141" s="551"/>
    </row>
    <row r="2142">
      <c r="A2142" s="570" t="s">
        <v>7823</v>
      </c>
      <c r="B2142" s="570" t="s">
        <v>8144</v>
      </c>
      <c r="C2142" s="570" t="s">
        <v>6749</v>
      </c>
      <c r="D2142" s="570" t="s">
        <v>6747</v>
      </c>
      <c r="E2142" s="570" t="s">
        <v>242</v>
      </c>
      <c r="F2142" s="570">
        <v>40</v>
      </c>
      <c r="G2142" s="570">
        <v>256</v>
      </c>
      <c r="H2142" s="570">
        <v>2000</v>
      </c>
      <c r="I2142" s="569"/>
      <c r="J2142" s="121"/>
      <c r="K2142" s="121"/>
      <c r="L2142" s="121"/>
      <c r="M2142" s="570"/>
      <c r="N2142" s="569"/>
      <c r="O2142" s="569"/>
      <c r="P2142" s="569"/>
      <c r="Q2142" s="121"/>
      <c r="R2142" s="121" t="s">
        <v>8145</v>
      </c>
      <c r="S2142" s="121" t="s">
        <v>2716</v>
      </c>
      <c r="T2142" s="121" t="s">
        <v>5062</v>
      </c>
      <c r="U2142" s="121">
        <v>0</v>
      </c>
      <c r="V2142" s="121" t="s">
        <v>2278</v>
      </c>
      <c r="W2142" s="121" t="s">
        <v>3178</v>
      </c>
      <c r="X2142" s="121">
        <v>0</v>
      </c>
      <c r="Y2142" s="121" t="s">
        <v>3878</v>
      </c>
      <c r="Z2142" s="121" t="s">
        <v>2768</v>
      </c>
      <c r="AA2142" s="121" t="s">
        <v>2769</v>
      </c>
      <c r="AB2142" s="121" t="s">
        <v>8146</v>
      </c>
      <c r="AC2142" s="121" t="s">
        <v>2103</v>
      </c>
      <c r="AD2142" s="121" t="s">
        <v>2788</v>
      </c>
      <c r="AE2142" s="121" t="s">
        <v>8143</v>
      </c>
      <c r="AF2142" s="121"/>
      <c r="AG2142" s="121"/>
      <c r="AH2142" s="121"/>
      <c r="AI2142" s="551"/>
      <c r="AJ2142" s="551"/>
      <c r="AK2142" s="551"/>
      <c r="AL2142" s="551"/>
      <c r="AM2142" s="551"/>
      <c r="AN2142" s="551"/>
      <c r="AO2142" s="551"/>
      <c r="AP2142" s="551"/>
      <c r="AQ2142" s="551"/>
      <c r="AR2142" s="551"/>
      <c r="AS2142" s="551"/>
      <c r="AT2142" s="551"/>
      <c r="AU2142" s="551"/>
      <c r="AV2142" s="551"/>
      <c r="AW2142" s="551"/>
      <c r="AX2142" s="551"/>
    </row>
    <row r="2143">
      <c r="A2143" s="570" t="s">
        <v>7823</v>
      </c>
      <c r="B2143" s="570" t="s">
        <v>8147</v>
      </c>
      <c r="C2143" s="570" t="s">
        <v>6749</v>
      </c>
      <c r="D2143" s="570" t="s">
        <v>6747</v>
      </c>
      <c r="E2143" s="570" t="s">
        <v>242</v>
      </c>
      <c r="F2143" s="570">
        <v>40</v>
      </c>
      <c r="G2143" s="570">
        <v>256</v>
      </c>
      <c r="H2143" s="570">
        <v>2000</v>
      </c>
      <c r="I2143" s="569"/>
      <c r="J2143" s="121"/>
      <c r="K2143" s="121"/>
      <c r="L2143" s="121"/>
      <c r="M2143" s="570"/>
      <c r="N2143" s="569"/>
      <c r="O2143" s="569"/>
      <c r="P2143" s="569"/>
      <c r="Q2143" s="121"/>
      <c r="R2143" s="121" t="s">
        <v>8148</v>
      </c>
      <c r="S2143" s="121" t="s">
        <v>2716</v>
      </c>
      <c r="T2143" s="121" t="s">
        <v>5062</v>
      </c>
      <c r="U2143" s="121">
        <v>0</v>
      </c>
      <c r="V2143" s="121" t="s">
        <v>2278</v>
      </c>
      <c r="W2143" s="121" t="s">
        <v>3178</v>
      </c>
      <c r="X2143" s="121">
        <v>0</v>
      </c>
      <c r="Y2143" s="121" t="s">
        <v>3878</v>
      </c>
      <c r="Z2143" s="121" t="s">
        <v>2768</v>
      </c>
      <c r="AA2143" s="121" t="s">
        <v>2769</v>
      </c>
      <c r="AB2143" s="121" t="s">
        <v>8149</v>
      </c>
      <c r="AC2143" s="121" t="s">
        <v>2103</v>
      </c>
      <c r="AD2143" s="121" t="s">
        <v>2788</v>
      </c>
      <c r="AE2143" s="121" t="s">
        <v>8143</v>
      </c>
      <c r="AF2143" s="121"/>
      <c r="AG2143" s="121"/>
      <c r="AH2143" s="121"/>
      <c r="AI2143" s="551"/>
      <c r="AJ2143" s="551"/>
      <c r="AK2143" s="551"/>
      <c r="AL2143" s="551"/>
      <c r="AM2143" s="551"/>
      <c r="AN2143" s="551"/>
      <c r="AO2143" s="551"/>
      <c r="AP2143" s="551"/>
      <c r="AQ2143" s="551"/>
      <c r="AR2143" s="551"/>
      <c r="AS2143" s="551"/>
      <c r="AT2143" s="551"/>
      <c r="AU2143" s="551"/>
      <c r="AV2143" s="551"/>
      <c r="AW2143" s="551"/>
      <c r="AX2143" s="551"/>
    </row>
    <row r="2144">
      <c r="A2144" s="570" t="s">
        <v>7823</v>
      </c>
      <c r="B2144" s="570" t="s">
        <v>8150</v>
      </c>
      <c r="C2144" s="570" t="s">
        <v>6749</v>
      </c>
      <c r="D2144" s="570" t="s">
        <v>6747</v>
      </c>
      <c r="E2144" s="570" t="s">
        <v>242</v>
      </c>
      <c r="F2144" s="570">
        <v>16</v>
      </c>
      <c r="G2144" s="570">
        <v>74</v>
      </c>
      <c r="H2144" s="570">
        <v>1000</v>
      </c>
      <c r="I2144" s="569"/>
      <c r="J2144" s="121"/>
      <c r="K2144" s="121"/>
      <c r="L2144" s="121"/>
      <c r="M2144" s="570"/>
      <c r="N2144" s="569"/>
      <c r="O2144" s="569"/>
      <c r="P2144" s="569"/>
      <c r="Q2144" s="121"/>
      <c r="R2144" s="121" t="s">
        <v>8151</v>
      </c>
      <c r="S2144" s="121" t="s">
        <v>2742</v>
      </c>
      <c r="T2144" s="121" t="s">
        <v>3251</v>
      </c>
      <c r="U2144" s="121">
        <v>0</v>
      </c>
      <c r="V2144" s="121" t="s">
        <v>2820</v>
      </c>
      <c r="W2144" s="121" t="s">
        <v>2969</v>
      </c>
      <c r="X2144" s="121" t="s">
        <v>8152</v>
      </c>
      <c r="Y2144" s="121" t="s">
        <v>2465</v>
      </c>
      <c r="Z2144" s="121" t="s">
        <v>2744</v>
      </c>
      <c r="AA2144" s="121" t="s">
        <v>2745</v>
      </c>
      <c r="AB2144" s="121" t="s">
        <v>8106</v>
      </c>
      <c r="AC2144" s="121" t="s">
        <v>2103</v>
      </c>
      <c r="AD2144" s="121" t="s">
        <v>2747</v>
      </c>
      <c r="AE2144" s="121" t="s">
        <v>3335</v>
      </c>
      <c r="AF2144" s="121"/>
      <c r="AG2144" s="121"/>
      <c r="AH2144" s="121"/>
      <c r="AI2144" s="551"/>
      <c r="AJ2144" s="551"/>
      <c r="AK2144" s="551"/>
      <c r="AL2144" s="551"/>
      <c r="AM2144" s="551"/>
      <c r="AN2144" s="551"/>
      <c r="AO2144" s="551"/>
      <c r="AP2144" s="551"/>
      <c r="AQ2144" s="551"/>
      <c r="AR2144" s="551"/>
      <c r="AS2144" s="551"/>
      <c r="AT2144" s="551"/>
      <c r="AU2144" s="551"/>
      <c r="AV2144" s="551"/>
      <c r="AW2144" s="551"/>
      <c r="AX2144" s="551"/>
    </row>
    <row r="2145">
      <c r="A2145" s="570" t="s">
        <v>7823</v>
      </c>
      <c r="B2145" s="570" t="s">
        <v>8153</v>
      </c>
      <c r="C2145" s="570" t="s">
        <v>6749</v>
      </c>
      <c r="D2145" s="570" t="s">
        <v>6747</v>
      </c>
      <c r="E2145" s="570" t="s">
        <v>242</v>
      </c>
      <c r="F2145" s="570">
        <v>16</v>
      </c>
      <c r="G2145" s="570">
        <v>74</v>
      </c>
      <c r="H2145" s="570">
        <v>1000</v>
      </c>
      <c r="I2145" s="569"/>
      <c r="J2145" s="121"/>
      <c r="K2145" s="121"/>
      <c r="L2145" s="121"/>
      <c r="M2145" s="570"/>
      <c r="N2145" s="569"/>
      <c r="O2145" s="569"/>
      <c r="P2145" s="569"/>
      <c r="Q2145" s="121"/>
      <c r="R2145" s="121" t="s">
        <v>8154</v>
      </c>
      <c r="S2145" s="121" t="s">
        <v>2742</v>
      </c>
      <c r="T2145" s="121" t="s">
        <v>3251</v>
      </c>
      <c r="U2145" s="121">
        <v>0</v>
      </c>
      <c r="V2145" s="121" t="s">
        <v>2820</v>
      </c>
      <c r="W2145" s="121" t="s">
        <v>2969</v>
      </c>
      <c r="X2145" s="121" t="s">
        <v>8152</v>
      </c>
      <c r="Y2145" s="121" t="s">
        <v>2465</v>
      </c>
      <c r="Z2145" s="121" t="s">
        <v>2744</v>
      </c>
      <c r="AA2145" s="121" t="s">
        <v>2751</v>
      </c>
      <c r="AB2145" s="121" t="s">
        <v>7827</v>
      </c>
      <c r="AC2145" s="121" t="s">
        <v>2103</v>
      </c>
      <c r="AD2145" s="121" t="s">
        <v>2747</v>
      </c>
      <c r="AE2145" s="121" t="s">
        <v>3182</v>
      </c>
      <c r="AF2145" s="121"/>
      <c r="AG2145" s="121"/>
      <c r="AH2145" s="121"/>
      <c r="AI2145" s="551"/>
      <c r="AJ2145" s="551"/>
      <c r="AK2145" s="551"/>
      <c r="AL2145" s="551"/>
      <c r="AM2145" s="551"/>
      <c r="AN2145" s="551"/>
      <c r="AO2145" s="551"/>
      <c r="AP2145" s="551"/>
      <c r="AQ2145" s="551"/>
      <c r="AR2145" s="551"/>
      <c r="AS2145" s="551"/>
      <c r="AT2145" s="551"/>
      <c r="AU2145" s="551"/>
      <c r="AV2145" s="551"/>
      <c r="AW2145" s="551"/>
      <c r="AX2145" s="551"/>
    </row>
    <row r="2146">
      <c r="A2146" s="570" t="s">
        <v>7823</v>
      </c>
      <c r="B2146" s="570" t="s">
        <v>8155</v>
      </c>
      <c r="C2146" s="570" t="s">
        <v>6749</v>
      </c>
      <c r="D2146" s="570" t="s">
        <v>6747</v>
      </c>
      <c r="E2146" s="570" t="s">
        <v>242</v>
      </c>
      <c r="F2146" s="570">
        <v>16</v>
      </c>
      <c r="G2146" s="570">
        <v>74</v>
      </c>
      <c r="H2146" s="570">
        <v>1000</v>
      </c>
      <c r="I2146" s="569"/>
      <c r="J2146" s="121"/>
      <c r="K2146" s="121"/>
      <c r="L2146" s="121"/>
      <c r="M2146" s="570"/>
      <c r="N2146" s="569"/>
      <c r="O2146" s="569"/>
      <c r="P2146" s="569"/>
      <c r="Q2146" s="121"/>
      <c r="R2146" s="121" t="s">
        <v>8156</v>
      </c>
      <c r="S2146" s="121" t="s">
        <v>2742</v>
      </c>
      <c r="T2146" s="121" t="s">
        <v>3251</v>
      </c>
      <c r="U2146" s="121">
        <v>0</v>
      </c>
      <c r="V2146" s="121" t="s">
        <v>2820</v>
      </c>
      <c r="W2146" s="121" t="s">
        <v>2969</v>
      </c>
      <c r="X2146" s="121" t="s">
        <v>8152</v>
      </c>
      <c r="Y2146" s="121" t="s">
        <v>2465</v>
      </c>
      <c r="Z2146" s="121" t="s">
        <v>2744</v>
      </c>
      <c r="AA2146" s="121" t="s">
        <v>2751</v>
      </c>
      <c r="AB2146" s="121" t="s">
        <v>8157</v>
      </c>
      <c r="AC2146" s="121" t="s">
        <v>2103</v>
      </c>
      <c r="AD2146" s="121" t="s">
        <v>2747</v>
      </c>
      <c r="AE2146" s="121" t="s">
        <v>3182</v>
      </c>
      <c r="AF2146" s="121"/>
      <c r="AG2146" s="121"/>
      <c r="AH2146" s="121"/>
      <c r="AI2146" s="551"/>
      <c r="AJ2146" s="551"/>
      <c r="AK2146" s="551"/>
      <c r="AL2146" s="551"/>
      <c r="AM2146" s="551"/>
      <c r="AN2146" s="551"/>
      <c r="AO2146" s="551"/>
      <c r="AP2146" s="551"/>
      <c r="AQ2146" s="551"/>
      <c r="AR2146" s="551"/>
      <c r="AS2146" s="551"/>
      <c r="AT2146" s="551"/>
      <c r="AU2146" s="551"/>
      <c r="AV2146" s="551"/>
      <c r="AW2146" s="551"/>
      <c r="AX2146" s="551"/>
    </row>
    <row r="2147">
      <c r="A2147" s="570" t="s">
        <v>7823</v>
      </c>
      <c r="B2147" s="570" t="s">
        <v>8158</v>
      </c>
      <c r="C2147" s="570" t="s">
        <v>6749</v>
      </c>
      <c r="D2147" s="570" t="s">
        <v>6747</v>
      </c>
      <c r="E2147" s="570" t="s">
        <v>242</v>
      </c>
      <c r="F2147" s="570">
        <v>16</v>
      </c>
      <c r="G2147" s="570">
        <v>74</v>
      </c>
      <c r="H2147" s="570">
        <v>1000</v>
      </c>
      <c r="I2147" s="569"/>
      <c r="J2147" s="121"/>
      <c r="K2147" s="121"/>
      <c r="L2147" s="121"/>
      <c r="M2147" s="570"/>
      <c r="N2147" s="569"/>
      <c r="O2147" s="569"/>
      <c r="P2147" s="569"/>
      <c r="Q2147" s="121"/>
      <c r="R2147" s="121" t="s">
        <v>8159</v>
      </c>
      <c r="S2147" s="121" t="s">
        <v>2742</v>
      </c>
      <c r="T2147" s="121" t="s">
        <v>3251</v>
      </c>
      <c r="U2147" s="121">
        <v>0</v>
      </c>
      <c r="V2147" s="121" t="s">
        <v>2820</v>
      </c>
      <c r="W2147" s="121" t="s">
        <v>2869</v>
      </c>
      <c r="X2147" s="121" t="s">
        <v>8152</v>
      </c>
      <c r="Y2147" s="121" t="s">
        <v>2465</v>
      </c>
      <c r="Z2147" s="121" t="s">
        <v>2785</v>
      </c>
      <c r="AA2147" s="121" t="s">
        <v>2786</v>
      </c>
      <c r="AB2147" s="121" t="s">
        <v>4842</v>
      </c>
      <c r="AC2147" s="121" t="s">
        <v>2103</v>
      </c>
      <c r="AD2147" s="121" t="s">
        <v>2788</v>
      </c>
      <c r="AE2147" s="121" t="s">
        <v>2826</v>
      </c>
      <c r="AF2147" s="121"/>
      <c r="AG2147" s="121"/>
      <c r="AH2147" s="121"/>
      <c r="AI2147" s="551"/>
      <c r="AJ2147" s="551"/>
      <c r="AK2147" s="551"/>
      <c r="AL2147" s="551"/>
      <c r="AM2147" s="551"/>
      <c r="AN2147" s="551"/>
      <c r="AO2147" s="551"/>
      <c r="AP2147" s="551"/>
      <c r="AQ2147" s="551"/>
      <c r="AR2147" s="551"/>
      <c r="AS2147" s="551"/>
      <c r="AT2147" s="551"/>
      <c r="AU2147" s="551"/>
      <c r="AV2147" s="551"/>
      <c r="AW2147" s="551"/>
      <c r="AX2147" s="551"/>
    </row>
    <row r="2148">
      <c r="A2148" s="570" t="s">
        <v>7823</v>
      </c>
      <c r="B2148" s="570" t="s">
        <v>8160</v>
      </c>
      <c r="C2148" s="570" t="s">
        <v>6749</v>
      </c>
      <c r="D2148" s="570" t="s">
        <v>6747</v>
      </c>
      <c r="E2148" s="570" t="s">
        <v>242</v>
      </c>
      <c r="F2148" s="570">
        <v>16</v>
      </c>
      <c r="G2148" s="570">
        <v>74</v>
      </c>
      <c r="H2148" s="570">
        <v>1000</v>
      </c>
      <c r="I2148" s="569"/>
      <c r="J2148" s="121"/>
      <c r="K2148" s="121"/>
      <c r="L2148" s="121"/>
      <c r="M2148" s="570"/>
      <c r="N2148" s="569"/>
      <c r="O2148" s="569"/>
      <c r="P2148" s="569"/>
      <c r="Q2148" s="121"/>
      <c r="R2148" s="121" t="s">
        <v>8161</v>
      </c>
      <c r="S2148" s="121" t="s">
        <v>2742</v>
      </c>
      <c r="T2148" s="121" t="s">
        <v>3251</v>
      </c>
      <c r="U2148" s="121">
        <v>0</v>
      </c>
      <c r="V2148" s="121" t="s">
        <v>2820</v>
      </c>
      <c r="W2148" s="121" t="s">
        <v>2969</v>
      </c>
      <c r="X2148" s="121" t="s">
        <v>8152</v>
      </c>
      <c r="Y2148" s="121" t="s">
        <v>2465</v>
      </c>
      <c r="Z2148" s="121" t="s">
        <v>2768</v>
      </c>
      <c r="AA2148" s="121" t="s">
        <v>2769</v>
      </c>
      <c r="AB2148" s="121" t="s">
        <v>4834</v>
      </c>
      <c r="AC2148" s="121" t="s">
        <v>2103</v>
      </c>
      <c r="AD2148" s="121" t="s">
        <v>2788</v>
      </c>
      <c r="AE2148" s="121" t="s">
        <v>4354</v>
      </c>
      <c r="AF2148" s="121"/>
      <c r="AG2148" s="121"/>
      <c r="AH2148" s="121"/>
      <c r="AI2148" s="551"/>
      <c r="AJ2148" s="551"/>
      <c r="AK2148" s="551"/>
      <c r="AL2148" s="551"/>
      <c r="AM2148" s="551"/>
      <c r="AN2148" s="551"/>
      <c r="AO2148" s="551"/>
      <c r="AP2148" s="551"/>
      <c r="AQ2148" s="551"/>
      <c r="AR2148" s="551"/>
      <c r="AS2148" s="551"/>
      <c r="AT2148" s="551"/>
      <c r="AU2148" s="551"/>
      <c r="AV2148" s="551"/>
      <c r="AW2148" s="551"/>
      <c r="AX2148" s="551"/>
    </row>
    <row r="2149">
      <c r="A2149" s="570" t="s">
        <v>7823</v>
      </c>
      <c r="B2149" s="570" t="s">
        <v>8162</v>
      </c>
      <c r="C2149" s="570" t="s">
        <v>6749</v>
      </c>
      <c r="D2149" s="570" t="s">
        <v>6747</v>
      </c>
      <c r="E2149" s="570" t="s">
        <v>242</v>
      </c>
      <c r="F2149" s="570">
        <v>16</v>
      </c>
      <c r="G2149" s="570">
        <v>74</v>
      </c>
      <c r="H2149" s="570">
        <v>1000</v>
      </c>
      <c r="I2149" s="569"/>
      <c r="J2149" s="121"/>
      <c r="K2149" s="121"/>
      <c r="L2149" s="121"/>
      <c r="M2149" s="570"/>
      <c r="N2149" s="569"/>
      <c r="O2149" s="569"/>
      <c r="P2149" s="569"/>
      <c r="Q2149" s="121"/>
      <c r="R2149" s="121" t="s">
        <v>8163</v>
      </c>
      <c r="S2149" s="121" t="s">
        <v>2742</v>
      </c>
      <c r="T2149" s="121" t="s">
        <v>3251</v>
      </c>
      <c r="U2149" s="121">
        <v>0</v>
      </c>
      <c r="V2149" s="121" t="s">
        <v>2820</v>
      </c>
      <c r="W2149" s="121" t="s">
        <v>3071</v>
      </c>
      <c r="X2149" s="121" t="s">
        <v>8152</v>
      </c>
      <c r="Y2149" s="121" t="s">
        <v>2465</v>
      </c>
      <c r="Z2149" s="121" t="s">
        <v>2744</v>
      </c>
      <c r="AA2149" s="121" t="s">
        <v>2751</v>
      </c>
      <c r="AB2149" s="121" t="s">
        <v>4903</v>
      </c>
      <c r="AC2149" s="121" t="s">
        <v>2103</v>
      </c>
      <c r="AD2149" s="121" t="s">
        <v>2747</v>
      </c>
      <c r="AE2149" s="121" t="s">
        <v>2797</v>
      </c>
      <c r="AF2149" s="121"/>
      <c r="AG2149" s="121"/>
      <c r="AH2149" s="121"/>
      <c r="AI2149" s="551"/>
      <c r="AJ2149" s="551"/>
      <c r="AK2149" s="551"/>
      <c r="AL2149" s="551"/>
      <c r="AM2149" s="551"/>
      <c r="AN2149" s="551"/>
      <c r="AO2149" s="551"/>
      <c r="AP2149" s="551"/>
      <c r="AQ2149" s="551"/>
      <c r="AR2149" s="551"/>
      <c r="AS2149" s="551"/>
      <c r="AT2149" s="551"/>
      <c r="AU2149" s="551"/>
      <c r="AV2149" s="551"/>
      <c r="AW2149" s="551"/>
      <c r="AX2149" s="551"/>
    </row>
    <row r="2150">
      <c r="A2150" s="570" t="s">
        <v>7823</v>
      </c>
      <c r="B2150" s="570" t="s">
        <v>8164</v>
      </c>
      <c r="C2150" s="570" t="s">
        <v>6749</v>
      </c>
      <c r="D2150" s="570" t="s">
        <v>6747</v>
      </c>
      <c r="E2150" s="570" t="s">
        <v>242</v>
      </c>
      <c r="F2150" s="570">
        <v>16</v>
      </c>
      <c r="G2150" s="570">
        <v>74</v>
      </c>
      <c r="H2150" s="570">
        <v>1000</v>
      </c>
      <c r="I2150" s="569"/>
      <c r="J2150" s="121"/>
      <c r="K2150" s="121"/>
      <c r="L2150" s="121"/>
      <c r="M2150" s="570"/>
      <c r="N2150" s="569"/>
      <c r="O2150" s="569"/>
      <c r="P2150" s="569"/>
      <c r="Q2150" s="121"/>
      <c r="R2150" s="121" t="s">
        <v>8165</v>
      </c>
      <c r="S2150" s="121" t="s">
        <v>2742</v>
      </c>
      <c r="T2150" s="121" t="s">
        <v>8065</v>
      </c>
      <c r="U2150" s="121">
        <v>0</v>
      </c>
      <c r="V2150" s="121" t="s">
        <v>8166</v>
      </c>
      <c r="W2150" s="121" t="s">
        <v>2969</v>
      </c>
      <c r="X2150" s="121" t="s">
        <v>8152</v>
      </c>
      <c r="Y2150" s="121" t="s">
        <v>2465</v>
      </c>
      <c r="Z2150" s="121" t="s">
        <v>2768</v>
      </c>
      <c r="AA2150" s="121" t="s">
        <v>2769</v>
      </c>
      <c r="AB2150" s="121" t="s">
        <v>8125</v>
      </c>
      <c r="AC2150" s="121" t="s">
        <v>2103</v>
      </c>
      <c r="AD2150" s="121" t="s">
        <v>2788</v>
      </c>
      <c r="AE2150" s="121" t="s">
        <v>3282</v>
      </c>
      <c r="AF2150" s="121"/>
      <c r="AG2150" s="121"/>
      <c r="AH2150" s="121"/>
      <c r="AI2150" s="551"/>
      <c r="AJ2150" s="551"/>
      <c r="AK2150" s="551"/>
      <c r="AL2150" s="551"/>
      <c r="AM2150" s="551"/>
      <c r="AN2150" s="551"/>
      <c r="AO2150" s="551"/>
      <c r="AP2150" s="551"/>
      <c r="AQ2150" s="551"/>
      <c r="AR2150" s="551"/>
      <c r="AS2150" s="551"/>
      <c r="AT2150" s="551"/>
      <c r="AU2150" s="551"/>
      <c r="AV2150" s="551"/>
      <c r="AW2150" s="551"/>
      <c r="AX2150" s="551"/>
    </row>
    <row r="2151">
      <c r="A2151" s="570" t="s">
        <v>7823</v>
      </c>
      <c r="B2151" s="570" t="s">
        <v>8167</v>
      </c>
      <c r="C2151" s="570" t="s">
        <v>6749</v>
      </c>
      <c r="D2151" s="570" t="s">
        <v>6747</v>
      </c>
      <c r="E2151" s="570" t="s">
        <v>242</v>
      </c>
      <c r="F2151" s="570">
        <v>16</v>
      </c>
      <c r="G2151" s="570">
        <v>74</v>
      </c>
      <c r="H2151" s="570">
        <v>1000</v>
      </c>
      <c r="I2151" s="569"/>
      <c r="J2151" s="121"/>
      <c r="K2151" s="121"/>
      <c r="L2151" s="121"/>
      <c r="M2151" s="570"/>
      <c r="N2151" s="569"/>
      <c r="O2151" s="569"/>
      <c r="P2151" s="569"/>
      <c r="Q2151" s="121"/>
      <c r="R2151" s="121" t="s">
        <v>8168</v>
      </c>
      <c r="S2151" s="121" t="s">
        <v>2742</v>
      </c>
      <c r="T2151" s="121" t="s">
        <v>8065</v>
      </c>
      <c r="U2151" s="121">
        <v>0</v>
      </c>
      <c r="V2151" s="121" t="s">
        <v>8166</v>
      </c>
      <c r="W2151" s="121" t="s">
        <v>2969</v>
      </c>
      <c r="X2151" s="121" t="s">
        <v>8152</v>
      </c>
      <c r="Y2151" s="121" t="s">
        <v>2465</v>
      </c>
      <c r="Z2151" s="121" t="s">
        <v>2768</v>
      </c>
      <c r="AA2151" s="121" t="s">
        <v>2769</v>
      </c>
      <c r="AB2151" s="121" t="s">
        <v>2970</v>
      </c>
      <c r="AC2151" s="121" t="s">
        <v>2103</v>
      </c>
      <c r="AD2151" s="121" t="s">
        <v>2788</v>
      </c>
      <c r="AE2151" s="121" t="s">
        <v>2864</v>
      </c>
      <c r="AF2151" s="121"/>
      <c r="AG2151" s="121"/>
      <c r="AH2151" s="121"/>
      <c r="AI2151" s="551"/>
      <c r="AJ2151" s="551"/>
      <c r="AK2151" s="551"/>
      <c r="AL2151" s="551"/>
      <c r="AM2151" s="551"/>
      <c r="AN2151" s="551"/>
      <c r="AO2151" s="551"/>
      <c r="AP2151" s="551"/>
      <c r="AQ2151" s="551"/>
      <c r="AR2151" s="551"/>
      <c r="AS2151" s="551"/>
      <c r="AT2151" s="551"/>
      <c r="AU2151" s="551"/>
      <c r="AV2151" s="551"/>
      <c r="AW2151" s="551"/>
      <c r="AX2151" s="551"/>
    </row>
    <row r="2152">
      <c r="A2152" s="570" t="s">
        <v>7823</v>
      </c>
      <c r="B2152" s="570" t="s">
        <v>8169</v>
      </c>
      <c r="C2152" s="570" t="s">
        <v>6749</v>
      </c>
      <c r="D2152" s="570" t="s">
        <v>6747</v>
      </c>
      <c r="E2152" s="570" t="s">
        <v>242</v>
      </c>
      <c r="F2152" s="570">
        <v>16</v>
      </c>
      <c r="G2152" s="570">
        <v>74</v>
      </c>
      <c r="H2152" s="570">
        <v>1000</v>
      </c>
      <c r="I2152" s="569"/>
      <c r="J2152" s="121"/>
      <c r="K2152" s="121"/>
      <c r="L2152" s="121"/>
      <c r="M2152" s="570"/>
      <c r="N2152" s="569"/>
      <c r="O2152" s="569"/>
      <c r="P2152" s="569"/>
      <c r="Q2152" s="121"/>
      <c r="R2152" s="121" t="s">
        <v>8170</v>
      </c>
      <c r="S2152" s="121" t="s">
        <v>2742</v>
      </c>
      <c r="T2152" s="121" t="s">
        <v>8065</v>
      </c>
      <c r="U2152" s="121">
        <v>0</v>
      </c>
      <c r="V2152" s="121" t="s">
        <v>8166</v>
      </c>
      <c r="W2152" s="121" t="s">
        <v>2969</v>
      </c>
      <c r="X2152" s="121" t="s">
        <v>8152</v>
      </c>
      <c r="Y2152" s="121" t="s">
        <v>2465</v>
      </c>
      <c r="Z2152" s="121" t="s">
        <v>2768</v>
      </c>
      <c r="AA2152" s="121" t="s">
        <v>2769</v>
      </c>
      <c r="AB2152" s="121" t="s">
        <v>7997</v>
      </c>
      <c r="AC2152" s="121" t="s">
        <v>2103</v>
      </c>
      <c r="AD2152" s="121" t="s">
        <v>2788</v>
      </c>
      <c r="AE2152" s="121" t="s">
        <v>2976</v>
      </c>
      <c r="AF2152" s="121"/>
      <c r="AG2152" s="121"/>
      <c r="AH2152" s="121"/>
      <c r="AI2152" s="551"/>
      <c r="AJ2152" s="551"/>
      <c r="AK2152" s="551"/>
      <c r="AL2152" s="551"/>
      <c r="AM2152" s="551"/>
      <c r="AN2152" s="551"/>
      <c r="AO2152" s="551"/>
      <c r="AP2152" s="551"/>
      <c r="AQ2152" s="551"/>
      <c r="AR2152" s="551"/>
      <c r="AS2152" s="551"/>
      <c r="AT2152" s="551"/>
      <c r="AU2152" s="551"/>
      <c r="AV2152" s="551"/>
      <c r="AW2152" s="551"/>
      <c r="AX2152" s="551"/>
    </row>
    <row r="2153">
      <c r="A2153" s="570" t="s">
        <v>7823</v>
      </c>
      <c r="B2153" s="570" t="s">
        <v>8171</v>
      </c>
      <c r="C2153" s="570" t="s">
        <v>6749</v>
      </c>
      <c r="D2153" s="570" t="s">
        <v>6747</v>
      </c>
      <c r="E2153" s="570" t="s">
        <v>242</v>
      </c>
      <c r="F2153" s="570">
        <v>16</v>
      </c>
      <c r="G2153" s="570">
        <v>74</v>
      </c>
      <c r="H2153" s="570">
        <v>1000</v>
      </c>
      <c r="I2153" s="569"/>
      <c r="J2153" s="121"/>
      <c r="K2153" s="121"/>
      <c r="L2153" s="121"/>
      <c r="M2153" s="570"/>
      <c r="N2153" s="569"/>
      <c r="O2153" s="569"/>
      <c r="P2153" s="569"/>
      <c r="Q2153" s="121"/>
      <c r="R2153" s="121" t="s">
        <v>8172</v>
      </c>
      <c r="S2153" s="121" t="s">
        <v>2742</v>
      </c>
      <c r="T2153" s="121" t="s">
        <v>8065</v>
      </c>
      <c r="U2153" s="121">
        <v>0</v>
      </c>
      <c r="V2153" s="121" t="s">
        <v>8166</v>
      </c>
      <c r="W2153" s="121" t="s">
        <v>2969</v>
      </c>
      <c r="X2153" s="121" t="s">
        <v>8152</v>
      </c>
      <c r="Y2153" s="121" t="s">
        <v>2465</v>
      </c>
      <c r="Z2153" s="121" t="s">
        <v>2768</v>
      </c>
      <c r="AA2153" s="121" t="s">
        <v>2769</v>
      </c>
      <c r="AB2153" s="121" t="s">
        <v>8009</v>
      </c>
      <c r="AC2153" s="121" t="s">
        <v>2103</v>
      </c>
      <c r="AD2153" s="121" t="s">
        <v>2788</v>
      </c>
      <c r="AE2153" s="121" t="s">
        <v>2976</v>
      </c>
      <c r="AF2153" s="121"/>
      <c r="AG2153" s="121"/>
      <c r="AH2153" s="121"/>
      <c r="AI2153" s="551"/>
      <c r="AJ2153" s="551"/>
      <c r="AK2153" s="551"/>
      <c r="AL2153" s="551"/>
      <c r="AM2153" s="551"/>
      <c r="AN2153" s="551"/>
      <c r="AO2153" s="551"/>
      <c r="AP2153" s="551"/>
      <c r="AQ2153" s="551"/>
      <c r="AR2153" s="551"/>
      <c r="AS2153" s="551"/>
      <c r="AT2153" s="551"/>
      <c r="AU2153" s="551"/>
      <c r="AV2153" s="551"/>
      <c r="AW2153" s="551"/>
      <c r="AX2153" s="551"/>
    </row>
    <row r="2154">
      <c r="A2154" s="570" t="s">
        <v>7823</v>
      </c>
      <c r="B2154" s="570" t="s">
        <v>8173</v>
      </c>
      <c r="C2154" s="570" t="s">
        <v>6749</v>
      </c>
      <c r="D2154" s="570" t="s">
        <v>6747</v>
      </c>
      <c r="E2154" s="570" t="s">
        <v>242</v>
      </c>
      <c r="F2154" s="570">
        <v>16</v>
      </c>
      <c r="G2154" s="570">
        <v>74</v>
      </c>
      <c r="H2154" s="570">
        <v>1000</v>
      </c>
      <c r="I2154" s="569"/>
      <c r="J2154" s="121"/>
      <c r="K2154" s="121"/>
      <c r="L2154" s="121"/>
      <c r="M2154" s="570"/>
      <c r="N2154" s="569"/>
      <c r="O2154" s="569"/>
      <c r="P2154" s="569"/>
      <c r="Q2154" s="121"/>
      <c r="R2154" s="121" t="s">
        <v>8174</v>
      </c>
      <c r="S2154" s="121" t="s">
        <v>2742</v>
      </c>
      <c r="T2154" s="121" t="s">
        <v>8065</v>
      </c>
      <c r="U2154" s="121">
        <v>0</v>
      </c>
      <c r="V2154" s="121" t="s">
        <v>8166</v>
      </c>
      <c r="W2154" s="121" t="s">
        <v>2969</v>
      </c>
      <c r="X2154" s="121" t="s">
        <v>8152</v>
      </c>
      <c r="Y2154" s="121" t="s">
        <v>2465</v>
      </c>
      <c r="Z2154" s="121" t="s">
        <v>2768</v>
      </c>
      <c r="AA2154" s="121" t="s">
        <v>2769</v>
      </c>
      <c r="AB2154" s="121" t="s">
        <v>2975</v>
      </c>
      <c r="AC2154" s="121" t="s">
        <v>2103</v>
      </c>
      <c r="AD2154" s="121" t="s">
        <v>2788</v>
      </c>
      <c r="AE2154" s="121" t="s">
        <v>2976</v>
      </c>
      <c r="AF2154" s="121"/>
      <c r="AG2154" s="121"/>
      <c r="AH2154" s="121"/>
      <c r="AI2154" s="551"/>
      <c r="AJ2154" s="551"/>
      <c r="AK2154" s="551"/>
      <c r="AL2154" s="551"/>
      <c r="AM2154" s="551"/>
      <c r="AN2154" s="551"/>
      <c r="AO2154" s="551"/>
      <c r="AP2154" s="551"/>
      <c r="AQ2154" s="551"/>
      <c r="AR2154" s="551"/>
      <c r="AS2154" s="551"/>
      <c r="AT2154" s="551"/>
      <c r="AU2154" s="551"/>
      <c r="AV2154" s="551"/>
      <c r="AW2154" s="551"/>
      <c r="AX2154" s="551"/>
    </row>
    <row r="2155">
      <c r="A2155" s="570" t="s">
        <v>7823</v>
      </c>
      <c r="B2155" s="570" t="s">
        <v>8175</v>
      </c>
      <c r="C2155" s="570" t="s">
        <v>6749</v>
      </c>
      <c r="D2155" s="570" t="s">
        <v>6747</v>
      </c>
      <c r="E2155" s="570" t="s">
        <v>242</v>
      </c>
      <c r="F2155" s="570">
        <v>16</v>
      </c>
      <c r="G2155" s="570">
        <v>74</v>
      </c>
      <c r="H2155" s="570">
        <v>1000</v>
      </c>
      <c r="I2155" s="569"/>
      <c r="J2155" s="121"/>
      <c r="K2155" s="121"/>
      <c r="L2155" s="121"/>
      <c r="M2155" s="570"/>
      <c r="N2155" s="569"/>
      <c r="O2155" s="569"/>
      <c r="P2155" s="569"/>
      <c r="Q2155" s="121"/>
      <c r="R2155" s="121" t="s">
        <v>8176</v>
      </c>
      <c r="S2155" s="121" t="s">
        <v>2742</v>
      </c>
      <c r="T2155" s="121" t="s">
        <v>8065</v>
      </c>
      <c r="U2155" s="121">
        <v>0</v>
      </c>
      <c r="V2155" s="121" t="s">
        <v>8166</v>
      </c>
      <c r="W2155" s="121" t="s">
        <v>2969</v>
      </c>
      <c r="X2155" s="121" t="s">
        <v>8152</v>
      </c>
      <c r="Y2155" s="121" t="s">
        <v>2465</v>
      </c>
      <c r="Z2155" s="121" t="s">
        <v>2768</v>
      </c>
      <c r="AA2155" s="121" t="s">
        <v>2769</v>
      </c>
      <c r="AB2155" s="121" t="s">
        <v>7987</v>
      </c>
      <c r="AC2155" s="121" t="s">
        <v>2103</v>
      </c>
      <c r="AD2155" s="121" t="s">
        <v>2788</v>
      </c>
      <c r="AE2155" s="121" t="s">
        <v>2976</v>
      </c>
      <c r="AF2155" s="121"/>
      <c r="AG2155" s="121"/>
      <c r="AH2155" s="121"/>
      <c r="AI2155" s="551"/>
      <c r="AJ2155" s="551"/>
      <c r="AK2155" s="551"/>
      <c r="AL2155" s="551"/>
      <c r="AM2155" s="551"/>
      <c r="AN2155" s="551"/>
      <c r="AO2155" s="551"/>
      <c r="AP2155" s="551"/>
      <c r="AQ2155" s="551"/>
      <c r="AR2155" s="551"/>
      <c r="AS2155" s="551"/>
      <c r="AT2155" s="551"/>
      <c r="AU2155" s="551"/>
      <c r="AV2155" s="551"/>
      <c r="AW2155" s="551"/>
      <c r="AX2155" s="551"/>
    </row>
    <row r="2156">
      <c r="A2156" s="570" t="s">
        <v>7823</v>
      </c>
      <c r="B2156" s="570" t="s">
        <v>8177</v>
      </c>
      <c r="C2156" s="570" t="s">
        <v>6749</v>
      </c>
      <c r="D2156" s="570" t="s">
        <v>6747</v>
      </c>
      <c r="E2156" s="570" t="s">
        <v>242</v>
      </c>
      <c r="F2156" s="570">
        <v>16</v>
      </c>
      <c r="G2156" s="570">
        <v>74</v>
      </c>
      <c r="H2156" s="570">
        <v>1000</v>
      </c>
      <c r="I2156" s="569"/>
      <c r="J2156" s="121"/>
      <c r="K2156" s="121"/>
      <c r="L2156" s="121"/>
      <c r="M2156" s="570"/>
      <c r="N2156" s="569"/>
      <c r="O2156" s="569"/>
      <c r="P2156" s="569"/>
      <c r="Q2156" s="121"/>
      <c r="R2156" s="121" t="s">
        <v>8178</v>
      </c>
      <c r="S2156" s="121" t="s">
        <v>2742</v>
      </c>
      <c r="T2156" s="121" t="s">
        <v>8065</v>
      </c>
      <c r="U2156" s="121">
        <v>0</v>
      </c>
      <c r="V2156" s="121" t="s">
        <v>8166</v>
      </c>
      <c r="W2156" s="121" t="s">
        <v>2969</v>
      </c>
      <c r="X2156" s="121" t="s">
        <v>8152</v>
      </c>
      <c r="Y2156" s="121" t="s">
        <v>2465</v>
      </c>
      <c r="Z2156" s="121" t="s">
        <v>2768</v>
      </c>
      <c r="AA2156" s="121" t="s">
        <v>2769</v>
      </c>
      <c r="AB2156" s="121" t="s">
        <v>8179</v>
      </c>
      <c r="AC2156" s="121" t="s">
        <v>2103</v>
      </c>
      <c r="AD2156" s="121" t="s">
        <v>2788</v>
      </c>
      <c r="AE2156" s="121" t="s">
        <v>3282</v>
      </c>
      <c r="AF2156" s="121"/>
      <c r="AG2156" s="121"/>
      <c r="AH2156" s="121"/>
      <c r="AI2156" s="551"/>
      <c r="AJ2156" s="551"/>
      <c r="AK2156" s="551"/>
      <c r="AL2156" s="551"/>
      <c r="AM2156" s="551"/>
      <c r="AN2156" s="551"/>
      <c r="AO2156" s="551"/>
      <c r="AP2156" s="551"/>
      <c r="AQ2156" s="551"/>
      <c r="AR2156" s="551"/>
      <c r="AS2156" s="551"/>
      <c r="AT2156" s="551"/>
      <c r="AU2156" s="551"/>
      <c r="AV2156" s="551"/>
      <c r="AW2156" s="551"/>
      <c r="AX2156" s="551"/>
    </row>
    <row r="2157">
      <c r="A2157" s="570" t="s">
        <v>7823</v>
      </c>
      <c r="B2157" s="570" t="s">
        <v>8180</v>
      </c>
      <c r="C2157" s="570" t="s">
        <v>6749</v>
      </c>
      <c r="D2157" s="570" t="s">
        <v>6747</v>
      </c>
      <c r="E2157" s="570" t="s">
        <v>242</v>
      </c>
      <c r="F2157" s="570">
        <v>16</v>
      </c>
      <c r="G2157" s="570">
        <v>74</v>
      </c>
      <c r="H2157" s="570">
        <v>1000</v>
      </c>
      <c r="I2157" s="569"/>
      <c r="J2157" s="121"/>
      <c r="K2157" s="121"/>
      <c r="L2157" s="121"/>
      <c r="M2157" s="570"/>
      <c r="N2157" s="569"/>
      <c r="O2157" s="569"/>
      <c r="P2157" s="569"/>
      <c r="Q2157" s="121"/>
      <c r="R2157" s="121" t="s">
        <v>8181</v>
      </c>
      <c r="S2157" s="121" t="s">
        <v>2742</v>
      </c>
      <c r="T2157" s="121" t="s">
        <v>8065</v>
      </c>
      <c r="U2157" s="121">
        <v>0</v>
      </c>
      <c r="V2157" s="121" t="s">
        <v>8166</v>
      </c>
      <c r="W2157" s="121" t="s">
        <v>2969</v>
      </c>
      <c r="X2157" s="121" t="s">
        <v>8152</v>
      </c>
      <c r="Y2157" s="121" t="s">
        <v>2465</v>
      </c>
      <c r="Z2157" s="121" t="s">
        <v>2768</v>
      </c>
      <c r="AA2157" s="121" t="s">
        <v>2769</v>
      </c>
      <c r="AB2157" s="121" t="s">
        <v>8004</v>
      </c>
      <c r="AC2157" s="121" t="s">
        <v>2103</v>
      </c>
      <c r="AD2157" s="121" t="s">
        <v>2788</v>
      </c>
      <c r="AE2157" s="121" t="s">
        <v>2976</v>
      </c>
      <c r="AF2157" s="121"/>
      <c r="AG2157" s="121"/>
      <c r="AH2157" s="121"/>
      <c r="AI2157" s="551"/>
      <c r="AJ2157" s="551"/>
      <c r="AK2157" s="551"/>
      <c r="AL2157" s="551"/>
      <c r="AM2157" s="551"/>
      <c r="AN2157" s="551"/>
      <c r="AO2157" s="551"/>
      <c r="AP2157" s="551"/>
      <c r="AQ2157" s="551"/>
      <c r="AR2157" s="551"/>
      <c r="AS2157" s="551"/>
      <c r="AT2157" s="551"/>
      <c r="AU2157" s="551"/>
      <c r="AV2157" s="551"/>
      <c r="AW2157" s="551"/>
      <c r="AX2157" s="551"/>
    </row>
    <row r="2158">
      <c r="A2158" s="570" t="s">
        <v>7823</v>
      </c>
      <c r="B2158" s="570" t="s">
        <v>8182</v>
      </c>
      <c r="C2158" s="570" t="s">
        <v>6749</v>
      </c>
      <c r="D2158" s="570" t="s">
        <v>6747</v>
      </c>
      <c r="E2158" s="570" t="s">
        <v>242</v>
      </c>
      <c r="F2158" s="570">
        <v>16</v>
      </c>
      <c r="G2158" s="570">
        <v>74</v>
      </c>
      <c r="H2158" s="570">
        <v>1000</v>
      </c>
      <c r="I2158" s="569"/>
      <c r="J2158" s="121"/>
      <c r="K2158" s="121"/>
      <c r="L2158" s="121"/>
      <c r="M2158" s="570"/>
      <c r="N2158" s="569"/>
      <c r="O2158" s="569"/>
      <c r="P2158" s="569"/>
      <c r="Q2158" s="121"/>
      <c r="R2158" s="121" t="s">
        <v>8183</v>
      </c>
      <c r="S2158" s="121" t="s">
        <v>2742</v>
      </c>
      <c r="T2158" s="121" t="s">
        <v>8065</v>
      </c>
      <c r="U2158" s="121">
        <v>0</v>
      </c>
      <c r="V2158" s="121" t="s">
        <v>8166</v>
      </c>
      <c r="W2158" s="121" t="s">
        <v>2969</v>
      </c>
      <c r="X2158" s="121" t="s">
        <v>8152</v>
      </c>
      <c r="Y2158" s="121" t="s">
        <v>2465</v>
      </c>
      <c r="Z2158" s="121" t="s">
        <v>2768</v>
      </c>
      <c r="AA2158" s="121" t="s">
        <v>2769</v>
      </c>
      <c r="AB2158" s="121" t="s">
        <v>8184</v>
      </c>
      <c r="AC2158" s="121" t="s">
        <v>2103</v>
      </c>
      <c r="AD2158" s="121" t="s">
        <v>2788</v>
      </c>
      <c r="AE2158" s="121" t="s">
        <v>2976</v>
      </c>
      <c r="AF2158" s="121"/>
      <c r="AG2158" s="121"/>
      <c r="AH2158" s="121"/>
      <c r="AI2158" s="551"/>
      <c r="AJ2158" s="551"/>
      <c r="AK2158" s="551"/>
      <c r="AL2158" s="551"/>
      <c r="AM2158" s="551"/>
      <c r="AN2158" s="551"/>
      <c r="AO2158" s="551"/>
      <c r="AP2158" s="551"/>
      <c r="AQ2158" s="551"/>
      <c r="AR2158" s="551"/>
      <c r="AS2158" s="551"/>
      <c r="AT2158" s="551"/>
      <c r="AU2158" s="551"/>
      <c r="AV2158" s="551"/>
      <c r="AW2158" s="551"/>
      <c r="AX2158" s="551"/>
    </row>
    <row r="2159">
      <c r="A2159" s="570" t="s">
        <v>7823</v>
      </c>
      <c r="B2159" s="570" t="s">
        <v>8185</v>
      </c>
      <c r="C2159" s="570" t="s">
        <v>6749</v>
      </c>
      <c r="D2159" s="570" t="s">
        <v>6747</v>
      </c>
      <c r="E2159" s="570" t="s">
        <v>242</v>
      </c>
      <c r="F2159" s="570">
        <v>16</v>
      </c>
      <c r="G2159" s="570">
        <v>74</v>
      </c>
      <c r="H2159" s="570">
        <v>1000</v>
      </c>
      <c r="I2159" s="569"/>
      <c r="J2159" s="121"/>
      <c r="K2159" s="121"/>
      <c r="L2159" s="121"/>
      <c r="M2159" s="570"/>
      <c r="N2159" s="569"/>
      <c r="O2159" s="569"/>
      <c r="P2159" s="569"/>
      <c r="Q2159" s="121"/>
      <c r="R2159" s="121" t="s">
        <v>8186</v>
      </c>
      <c r="S2159" s="121" t="s">
        <v>2742</v>
      </c>
      <c r="T2159" s="121" t="s">
        <v>8065</v>
      </c>
      <c r="U2159" s="121">
        <v>0</v>
      </c>
      <c r="V2159" s="121" t="s">
        <v>8166</v>
      </c>
      <c r="W2159" s="121" t="s">
        <v>2969</v>
      </c>
      <c r="X2159" s="121" t="s">
        <v>8152</v>
      </c>
      <c r="Y2159" s="121" t="s">
        <v>2465</v>
      </c>
      <c r="Z2159" s="121" t="s">
        <v>2768</v>
      </c>
      <c r="AA2159" s="121" t="s">
        <v>2769</v>
      </c>
      <c r="AB2159" s="121" t="s">
        <v>7987</v>
      </c>
      <c r="AC2159" s="121" t="s">
        <v>2103</v>
      </c>
      <c r="AD2159" s="121" t="s">
        <v>2788</v>
      </c>
      <c r="AE2159" s="121" t="s">
        <v>2976</v>
      </c>
      <c r="AF2159" s="121"/>
      <c r="AG2159" s="121"/>
      <c r="AH2159" s="121"/>
      <c r="AI2159" s="551"/>
      <c r="AJ2159" s="551"/>
      <c r="AK2159" s="551"/>
      <c r="AL2159" s="551"/>
      <c r="AM2159" s="551"/>
      <c r="AN2159" s="551"/>
      <c r="AO2159" s="551"/>
      <c r="AP2159" s="551"/>
      <c r="AQ2159" s="551"/>
      <c r="AR2159" s="551"/>
      <c r="AS2159" s="551"/>
      <c r="AT2159" s="551"/>
      <c r="AU2159" s="551"/>
      <c r="AV2159" s="551"/>
      <c r="AW2159" s="551"/>
      <c r="AX2159" s="551"/>
    </row>
    <row r="2160">
      <c r="A2160" s="570" t="s">
        <v>7823</v>
      </c>
      <c r="B2160" s="570" t="s">
        <v>8187</v>
      </c>
      <c r="C2160" s="570" t="s">
        <v>6749</v>
      </c>
      <c r="D2160" s="570" t="s">
        <v>6747</v>
      </c>
      <c r="E2160" s="570" t="s">
        <v>242</v>
      </c>
      <c r="F2160" s="570">
        <v>16</v>
      </c>
      <c r="G2160" s="570">
        <v>74</v>
      </c>
      <c r="H2160" s="570">
        <v>1000</v>
      </c>
      <c r="I2160" s="569"/>
      <c r="J2160" s="121"/>
      <c r="K2160" s="121"/>
      <c r="L2160" s="121"/>
      <c r="M2160" s="570"/>
      <c r="N2160" s="569"/>
      <c r="O2160" s="569"/>
      <c r="P2160" s="569"/>
      <c r="Q2160" s="121"/>
      <c r="R2160" s="121" t="s">
        <v>8188</v>
      </c>
      <c r="S2160" s="121" t="s">
        <v>2742</v>
      </c>
      <c r="T2160" s="121" t="s">
        <v>8065</v>
      </c>
      <c r="U2160" s="121">
        <v>0</v>
      </c>
      <c r="V2160" s="121" t="s">
        <v>8166</v>
      </c>
      <c r="W2160" s="121" t="s">
        <v>2969</v>
      </c>
      <c r="X2160" s="121" t="s">
        <v>8152</v>
      </c>
      <c r="Y2160" s="121" t="s">
        <v>2465</v>
      </c>
      <c r="Z2160" s="121" t="s">
        <v>2768</v>
      </c>
      <c r="AA2160" s="121" t="s">
        <v>2769</v>
      </c>
      <c r="AB2160" s="121" t="s">
        <v>8132</v>
      </c>
      <c r="AC2160" s="121" t="s">
        <v>2103</v>
      </c>
      <c r="AD2160" s="121" t="s">
        <v>2788</v>
      </c>
      <c r="AE2160" s="121" t="s">
        <v>2864</v>
      </c>
      <c r="AF2160" s="121"/>
      <c r="AG2160" s="121"/>
      <c r="AH2160" s="121"/>
      <c r="AI2160" s="551"/>
      <c r="AJ2160" s="551"/>
      <c r="AK2160" s="551"/>
      <c r="AL2160" s="551"/>
      <c r="AM2160" s="551"/>
      <c r="AN2160" s="551"/>
      <c r="AO2160" s="551"/>
      <c r="AP2160" s="551"/>
      <c r="AQ2160" s="551"/>
      <c r="AR2160" s="551"/>
      <c r="AS2160" s="551"/>
      <c r="AT2160" s="551"/>
      <c r="AU2160" s="551"/>
      <c r="AV2160" s="551"/>
      <c r="AW2160" s="551"/>
      <c r="AX2160" s="551"/>
    </row>
    <row r="2161">
      <c r="A2161" s="570" t="s">
        <v>7823</v>
      </c>
      <c r="B2161" s="570" t="s">
        <v>8189</v>
      </c>
      <c r="C2161" s="570" t="s">
        <v>6749</v>
      </c>
      <c r="D2161" s="570" t="s">
        <v>6747</v>
      </c>
      <c r="E2161" s="570" t="s">
        <v>242</v>
      </c>
      <c r="F2161" s="570">
        <v>40</v>
      </c>
      <c r="G2161" s="570">
        <v>256</v>
      </c>
      <c r="H2161" s="570">
        <v>2000</v>
      </c>
      <c r="I2161" s="569"/>
      <c r="J2161" s="121"/>
      <c r="K2161" s="121"/>
      <c r="L2161" s="121"/>
      <c r="M2161" s="570"/>
      <c r="N2161" s="569"/>
      <c r="O2161" s="569"/>
      <c r="P2161" s="569"/>
      <c r="Q2161" s="121"/>
      <c r="R2161" s="121" t="s">
        <v>8190</v>
      </c>
      <c r="S2161" s="121" t="s">
        <v>2716</v>
      </c>
      <c r="T2161" s="121" t="s">
        <v>5062</v>
      </c>
      <c r="U2161" s="121">
        <v>0</v>
      </c>
      <c r="V2161" s="121" t="s">
        <v>7826</v>
      </c>
      <c r="W2161" s="121" t="s">
        <v>3178</v>
      </c>
      <c r="X2161" s="121" t="s">
        <v>8152</v>
      </c>
      <c r="Y2161" s="121" t="s">
        <v>3878</v>
      </c>
      <c r="Z2161" s="121" t="s">
        <v>2768</v>
      </c>
      <c r="AA2161" s="121" t="s">
        <v>2769</v>
      </c>
      <c r="AB2161" s="121" t="s">
        <v>8191</v>
      </c>
      <c r="AC2161" s="121" t="s">
        <v>2103</v>
      </c>
      <c r="AD2161" s="121" t="s">
        <v>2788</v>
      </c>
      <c r="AE2161" s="121" t="s">
        <v>8192</v>
      </c>
      <c r="AF2161" s="121"/>
      <c r="AG2161" s="121"/>
      <c r="AH2161" s="121"/>
      <c r="AI2161" s="551"/>
      <c r="AJ2161" s="551"/>
      <c r="AK2161" s="551"/>
      <c r="AL2161" s="551"/>
      <c r="AM2161" s="551"/>
      <c r="AN2161" s="551"/>
      <c r="AO2161" s="551"/>
      <c r="AP2161" s="551"/>
      <c r="AQ2161" s="551"/>
      <c r="AR2161" s="551"/>
      <c r="AS2161" s="551"/>
      <c r="AT2161" s="551"/>
      <c r="AU2161" s="551"/>
      <c r="AV2161" s="551"/>
      <c r="AW2161" s="551"/>
      <c r="AX2161" s="551"/>
    </row>
    <row r="2162">
      <c r="A2162" s="570" t="s">
        <v>7823</v>
      </c>
      <c r="B2162" s="570" t="s">
        <v>8193</v>
      </c>
      <c r="C2162" s="570" t="s">
        <v>6749</v>
      </c>
      <c r="D2162" s="570" t="s">
        <v>6747</v>
      </c>
      <c r="E2162" s="570" t="s">
        <v>242</v>
      </c>
      <c r="F2162" s="570">
        <v>40</v>
      </c>
      <c r="G2162" s="570">
        <v>256</v>
      </c>
      <c r="H2162" s="570">
        <v>2000</v>
      </c>
      <c r="I2162" s="569"/>
      <c r="J2162" s="121"/>
      <c r="K2162" s="121"/>
      <c r="L2162" s="121"/>
      <c r="M2162" s="570"/>
      <c r="N2162" s="569"/>
      <c r="O2162" s="569"/>
      <c r="P2162" s="569"/>
      <c r="Q2162" s="121"/>
      <c r="R2162" s="121" t="s">
        <v>8194</v>
      </c>
      <c r="S2162" s="121" t="s">
        <v>2716</v>
      </c>
      <c r="T2162" s="121" t="s">
        <v>5062</v>
      </c>
      <c r="U2162" s="121">
        <v>0</v>
      </c>
      <c r="V2162" s="121" t="s">
        <v>7826</v>
      </c>
      <c r="W2162" s="121" t="s">
        <v>3178</v>
      </c>
      <c r="X2162" s="121" t="s">
        <v>8152</v>
      </c>
      <c r="Y2162" s="121" t="s">
        <v>3878</v>
      </c>
      <c r="Z2162" s="121" t="s">
        <v>2768</v>
      </c>
      <c r="AA2162" s="121" t="s">
        <v>2769</v>
      </c>
      <c r="AB2162" s="121" t="s">
        <v>8195</v>
      </c>
      <c r="AC2162" s="121" t="s">
        <v>2103</v>
      </c>
      <c r="AD2162" s="121" t="s">
        <v>2788</v>
      </c>
      <c r="AE2162" s="121" t="s">
        <v>8192</v>
      </c>
      <c r="AF2162" s="121"/>
      <c r="AG2162" s="121"/>
      <c r="AH2162" s="121"/>
      <c r="AI2162" s="551"/>
      <c r="AJ2162" s="551"/>
      <c r="AK2162" s="551"/>
      <c r="AL2162" s="551"/>
      <c r="AM2162" s="551"/>
      <c r="AN2162" s="551"/>
      <c r="AO2162" s="551"/>
      <c r="AP2162" s="551"/>
      <c r="AQ2162" s="551"/>
      <c r="AR2162" s="551"/>
      <c r="AS2162" s="551"/>
      <c r="AT2162" s="551"/>
      <c r="AU2162" s="551"/>
      <c r="AV2162" s="551"/>
      <c r="AW2162" s="551"/>
      <c r="AX2162" s="551"/>
    </row>
    <row r="2163">
      <c r="A2163" s="570" t="s">
        <v>7823</v>
      </c>
      <c r="B2163" s="570" t="s">
        <v>8196</v>
      </c>
      <c r="C2163" s="570" t="s">
        <v>6749</v>
      </c>
      <c r="D2163" s="570" t="s">
        <v>6747</v>
      </c>
      <c r="E2163" s="570" t="s">
        <v>242</v>
      </c>
      <c r="F2163" s="570">
        <v>40</v>
      </c>
      <c r="G2163" s="570">
        <v>256</v>
      </c>
      <c r="H2163" s="570">
        <v>2000</v>
      </c>
      <c r="I2163" s="569"/>
      <c r="J2163" s="121"/>
      <c r="K2163" s="121"/>
      <c r="L2163" s="121"/>
      <c r="M2163" s="570"/>
      <c r="N2163" s="569"/>
      <c r="O2163" s="569"/>
      <c r="P2163" s="569"/>
      <c r="Q2163" s="121"/>
      <c r="R2163" s="121" t="s">
        <v>8197</v>
      </c>
      <c r="S2163" s="121" t="s">
        <v>2716</v>
      </c>
      <c r="T2163" s="121" t="s">
        <v>5062</v>
      </c>
      <c r="U2163" s="121">
        <v>0</v>
      </c>
      <c r="V2163" s="121" t="s">
        <v>7826</v>
      </c>
      <c r="W2163" s="121" t="s">
        <v>3178</v>
      </c>
      <c r="X2163" s="121" t="s">
        <v>8152</v>
      </c>
      <c r="Y2163" s="121" t="s">
        <v>3878</v>
      </c>
      <c r="Z2163" s="121" t="s">
        <v>2768</v>
      </c>
      <c r="AA2163" s="121" t="s">
        <v>2769</v>
      </c>
      <c r="AB2163" s="121" t="s">
        <v>8198</v>
      </c>
      <c r="AC2163" s="121" t="s">
        <v>2103</v>
      </c>
      <c r="AD2163" s="121" t="s">
        <v>2788</v>
      </c>
      <c r="AE2163" s="121" t="s">
        <v>8192</v>
      </c>
      <c r="AF2163" s="121"/>
      <c r="AG2163" s="121"/>
      <c r="AH2163" s="121"/>
      <c r="AI2163" s="551"/>
      <c r="AJ2163" s="551"/>
      <c r="AK2163" s="551"/>
      <c r="AL2163" s="551"/>
      <c r="AM2163" s="551"/>
      <c r="AN2163" s="551"/>
      <c r="AO2163" s="551"/>
      <c r="AP2163" s="551"/>
      <c r="AQ2163" s="551"/>
      <c r="AR2163" s="551"/>
      <c r="AS2163" s="551"/>
      <c r="AT2163" s="551"/>
      <c r="AU2163" s="551"/>
      <c r="AV2163" s="551"/>
      <c r="AW2163" s="551"/>
      <c r="AX2163" s="551"/>
    </row>
    <row r="2164">
      <c r="A2164" s="570" t="s">
        <v>7823</v>
      </c>
      <c r="B2164" s="570" t="s">
        <v>8199</v>
      </c>
      <c r="C2164" s="570" t="s">
        <v>6749</v>
      </c>
      <c r="D2164" s="570" t="s">
        <v>6747</v>
      </c>
      <c r="E2164" s="570" t="s">
        <v>242</v>
      </c>
      <c r="F2164" s="570">
        <v>40</v>
      </c>
      <c r="G2164" s="570">
        <v>256</v>
      </c>
      <c r="H2164" s="570">
        <v>2000</v>
      </c>
      <c r="I2164" s="569"/>
      <c r="J2164" s="121"/>
      <c r="K2164" s="121"/>
      <c r="L2164" s="121"/>
      <c r="M2164" s="570"/>
      <c r="N2164" s="569"/>
      <c r="O2164" s="569"/>
      <c r="P2164" s="569"/>
      <c r="Q2164" s="121"/>
      <c r="R2164" s="121" t="s">
        <v>8200</v>
      </c>
      <c r="S2164" s="121" t="s">
        <v>2716</v>
      </c>
      <c r="T2164" s="121" t="s">
        <v>5062</v>
      </c>
      <c r="U2164" s="121">
        <v>0</v>
      </c>
      <c r="V2164" s="121" t="s">
        <v>7826</v>
      </c>
      <c r="W2164" s="121" t="s">
        <v>3178</v>
      </c>
      <c r="X2164" s="121" t="s">
        <v>8152</v>
      </c>
      <c r="Y2164" s="121" t="s">
        <v>3878</v>
      </c>
      <c r="Z2164" s="121" t="s">
        <v>2768</v>
      </c>
      <c r="AA2164" s="121" t="s">
        <v>2769</v>
      </c>
      <c r="AB2164" s="121" t="s">
        <v>8201</v>
      </c>
      <c r="AC2164" s="121" t="s">
        <v>2103</v>
      </c>
      <c r="AD2164" s="121" t="s">
        <v>2788</v>
      </c>
      <c r="AE2164" s="121" t="s">
        <v>8192</v>
      </c>
      <c r="AF2164" s="121"/>
      <c r="AG2164" s="121"/>
      <c r="AH2164" s="121"/>
      <c r="AI2164" s="551"/>
      <c r="AJ2164" s="551"/>
      <c r="AK2164" s="551"/>
      <c r="AL2164" s="551"/>
      <c r="AM2164" s="551"/>
      <c r="AN2164" s="551"/>
      <c r="AO2164" s="551"/>
      <c r="AP2164" s="551"/>
      <c r="AQ2164" s="551"/>
      <c r="AR2164" s="551"/>
      <c r="AS2164" s="551"/>
      <c r="AT2164" s="551"/>
      <c r="AU2164" s="551"/>
      <c r="AV2164" s="551"/>
      <c r="AW2164" s="551"/>
      <c r="AX2164" s="551"/>
    </row>
    <row r="2165">
      <c r="A2165" s="570" t="s">
        <v>7823</v>
      </c>
      <c r="B2165" s="570" t="s">
        <v>8202</v>
      </c>
      <c r="C2165" s="570" t="s">
        <v>6749</v>
      </c>
      <c r="D2165" s="570" t="s">
        <v>6747</v>
      </c>
      <c r="E2165" s="570" t="s">
        <v>242</v>
      </c>
      <c r="F2165" s="570">
        <v>40</v>
      </c>
      <c r="G2165" s="570">
        <v>256</v>
      </c>
      <c r="H2165" s="570">
        <v>2000</v>
      </c>
      <c r="I2165" s="569"/>
      <c r="J2165" s="121"/>
      <c r="K2165" s="121"/>
      <c r="L2165" s="121"/>
      <c r="M2165" s="570"/>
      <c r="N2165" s="569"/>
      <c r="O2165" s="569"/>
      <c r="P2165" s="569"/>
      <c r="Q2165" s="121"/>
      <c r="R2165" s="121" t="s">
        <v>8203</v>
      </c>
      <c r="S2165" s="121" t="s">
        <v>2716</v>
      </c>
      <c r="T2165" s="121" t="s">
        <v>5062</v>
      </c>
      <c r="U2165" s="121">
        <v>0</v>
      </c>
      <c r="V2165" s="121" t="s">
        <v>7826</v>
      </c>
      <c r="W2165" s="121" t="s">
        <v>3178</v>
      </c>
      <c r="X2165" s="121" t="s">
        <v>8152</v>
      </c>
      <c r="Y2165" s="121" t="s">
        <v>3878</v>
      </c>
      <c r="Z2165" s="121" t="s">
        <v>2768</v>
      </c>
      <c r="AA2165" s="121" t="s">
        <v>2769</v>
      </c>
      <c r="AB2165" s="121" t="s">
        <v>8204</v>
      </c>
      <c r="AC2165" s="121" t="s">
        <v>2103</v>
      </c>
      <c r="AD2165" s="121" t="s">
        <v>2788</v>
      </c>
      <c r="AE2165" s="121" t="s">
        <v>8192</v>
      </c>
      <c r="AF2165" s="121"/>
      <c r="AG2165" s="121"/>
      <c r="AH2165" s="121"/>
      <c r="AI2165" s="551"/>
      <c r="AJ2165" s="551"/>
      <c r="AK2165" s="551"/>
      <c r="AL2165" s="551"/>
      <c r="AM2165" s="551"/>
      <c r="AN2165" s="551"/>
      <c r="AO2165" s="551"/>
      <c r="AP2165" s="551"/>
      <c r="AQ2165" s="551"/>
      <c r="AR2165" s="551"/>
      <c r="AS2165" s="551"/>
      <c r="AT2165" s="551"/>
      <c r="AU2165" s="551"/>
      <c r="AV2165" s="551"/>
      <c r="AW2165" s="551"/>
      <c r="AX2165" s="551"/>
    </row>
    <row r="2166">
      <c r="A2166" s="570" t="s">
        <v>7823</v>
      </c>
      <c r="B2166" s="570" t="s">
        <v>8205</v>
      </c>
      <c r="C2166" s="570" t="s">
        <v>6749</v>
      </c>
      <c r="D2166" s="570" t="s">
        <v>6747</v>
      </c>
      <c r="E2166" s="570" t="s">
        <v>242</v>
      </c>
      <c r="F2166" s="570">
        <v>40</v>
      </c>
      <c r="G2166" s="570">
        <v>256</v>
      </c>
      <c r="H2166" s="570">
        <v>2000</v>
      </c>
      <c r="I2166" s="569"/>
      <c r="J2166" s="121"/>
      <c r="K2166" s="121"/>
      <c r="L2166" s="121"/>
      <c r="M2166" s="570"/>
      <c r="N2166" s="569"/>
      <c r="O2166" s="569"/>
      <c r="P2166" s="569"/>
      <c r="Q2166" s="121"/>
      <c r="R2166" s="121" t="s">
        <v>8206</v>
      </c>
      <c r="S2166" s="121" t="s">
        <v>2716</v>
      </c>
      <c r="T2166" s="121" t="s">
        <v>5062</v>
      </c>
      <c r="U2166" s="121">
        <v>0</v>
      </c>
      <c r="V2166" s="121" t="s">
        <v>7826</v>
      </c>
      <c r="W2166" s="121" t="s">
        <v>3178</v>
      </c>
      <c r="X2166" s="121" t="s">
        <v>8152</v>
      </c>
      <c r="Y2166" s="121" t="s">
        <v>3878</v>
      </c>
      <c r="Z2166" s="121" t="s">
        <v>2768</v>
      </c>
      <c r="AA2166" s="121" t="s">
        <v>2769</v>
      </c>
      <c r="AB2166" s="121" t="s">
        <v>8207</v>
      </c>
      <c r="AC2166" s="121" t="s">
        <v>2103</v>
      </c>
      <c r="AD2166" s="121" t="s">
        <v>2788</v>
      </c>
      <c r="AE2166" s="121" t="s">
        <v>8192</v>
      </c>
      <c r="AF2166" s="121"/>
      <c r="AG2166" s="121"/>
      <c r="AH2166" s="121"/>
      <c r="AI2166" s="551"/>
      <c r="AJ2166" s="551"/>
      <c r="AK2166" s="551"/>
      <c r="AL2166" s="551"/>
      <c r="AM2166" s="551"/>
      <c r="AN2166" s="551"/>
      <c r="AO2166" s="551"/>
      <c r="AP2166" s="551"/>
      <c r="AQ2166" s="551"/>
      <c r="AR2166" s="551"/>
      <c r="AS2166" s="551"/>
      <c r="AT2166" s="551"/>
      <c r="AU2166" s="551"/>
      <c r="AV2166" s="551"/>
      <c r="AW2166" s="551"/>
      <c r="AX2166" s="551"/>
    </row>
    <row r="2167">
      <c r="A2167" s="570" t="s">
        <v>7823</v>
      </c>
      <c r="B2167" s="570" t="s">
        <v>8208</v>
      </c>
      <c r="C2167" s="570" t="s">
        <v>6749</v>
      </c>
      <c r="D2167" s="570" t="s">
        <v>6747</v>
      </c>
      <c r="E2167" s="570" t="s">
        <v>242</v>
      </c>
      <c r="F2167" s="570">
        <v>40</v>
      </c>
      <c r="G2167" s="570">
        <v>256</v>
      </c>
      <c r="H2167" s="570">
        <v>2000</v>
      </c>
      <c r="I2167" s="569"/>
      <c r="J2167" s="121"/>
      <c r="K2167" s="121"/>
      <c r="L2167" s="121"/>
      <c r="M2167" s="570"/>
      <c r="N2167" s="569"/>
      <c r="O2167" s="569"/>
      <c r="P2167" s="569"/>
      <c r="Q2167" s="121"/>
      <c r="R2167" s="121" t="s">
        <v>8209</v>
      </c>
      <c r="S2167" s="121" t="s">
        <v>2716</v>
      </c>
      <c r="T2167" s="121" t="s">
        <v>5062</v>
      </c>
      <c r="U2167" s="121">
        <v>0</v>
      </c>
      <c r="V2167" s="121" t="s">
        <v>7826</v>
      </c>
      <c r="W2167" s="121" t="s">
        <v>3178</v>
      </c>
      <c r="X2167" s="121" t="s">
        <v>8152</v>
      </c>
      <c r="Y2167" s="121" t="s">
        <v>3878</v>
      </c>
      <c r="Z2167" s="121" t="s">
        <v>2768</v>
      </c>
      <c r="AA2167" s="121" t="s">
        <v>2769</v>
      </c>
      <c r="AB2167" s="121" t="s">
        <v>8210</v>
      </c>
      <c r="AC2167" s="121" t="s">
        <v>2103</v>
      </c>
      <c r="AD2167" s="121" t="s">
        <v>2788</v>
      </c>
      <c r="AE2167" s="121" t="s">
        <v>8143</v>
      </c>
      <c r="AF2167" s="121"/>
      <c r="AG2167" s="121"/>
      <c r="AH2167" s="121"/>
      <c r="AI2167" s="551"/>
      <c r="AJ2167" s="551"/>
      <c r="AK2167" s="551"/>
      <c r="AL2167" s="551"/>
      <c r="AM2167" s="551"/>
      <c r="AN2167" s="551"/>
      <c r="AO2167" s="551"/>
      <c r="AP2167" s="551"/>
      <c r="AQ2167" s="551"/>
      <c r="AR2167" s="551"/>
      <c r="AS2167" s="551"/>
      <c r="AT2167" s="551"/>
      <c r="AU2167" s="551"/>
      <c r="AV2167" s="551"/>
      <c r="AW2167" s="551"/>
      <c r="AX2167" s="551"/>
    </row>
    <row r="2168">
      <c r="A2168" s="570" t="s">
        <v>7823</v>
      </c>
      <c r="B2168" s="570" t="s">
        <v>8211</v>
      </c>
      <c r="C2168" s="570" t="s">
        <v>6749</v>
      </c>
      <c r="D2168" s="570" t="s">
        <v>6747</v>
      </c>
      <c r="E2168" s="570" t="s">
        <v>242</v>
      </c>
      <c r="F2168" s="570">
        <v>40</v>
      </c>
      <c r="G2168" s="570">
        <v>128</v>
      </c>
      <c r="H2168" s="570">
        <v>1000</v>
      </c>
      <c r="I2168" s="569"/>
      <c r="J2168" s="121"/>
      <c r="K2168" s="121"/>
      <c r="L2168" s="121"/>
      <c r="M2168" s="570"/>
      <c r="N2168" s="569"/>
      <c r="O2168" s="569"/>
      <c r="P2168" s="569"/>
      <c r="Q2168" s="121"/>
      <c r="R2168" s="121" t="s">
        <v>8212</v>
      </c>
      <c r="S2168" s="121" t="s">
        <v>2742</v>
      </c>
      <c r="T2168" s="121" t="s">
        <v>2766</v>
      </c>
      <c r="U2168" s="121">
        <v>0</v>
      </c>
      <c r="V2168" s="121" t="s">
        <v>2767</v>
      </c>
      <c r="W2168" s="121" t="s">
        <v>2767</v>
      </c>
      <c r="X2168" s="121" t="s">
        <v>8152</v>
      </c>
      <c r="Y2168" s="121" t="s">
        <v>2465</v>
      </c>
      <c r="Z2168" s="121" t="s">
        <v>2744</v>
      </c>
      <c r="AA2168" s="121" t="s">
        <v>2751</v>
      </c>
      <c r="AB2168" s="121" t="s">
        <v>4951</v>
      </c>
      <c r="AC2168" s="121" t="s">
        <v>2103</v>
      </c>
      <c r="AD2168" s="121" t="s">
        <v>2747</v>
      </c>
      <c r="AE2168" s="121" t="s">
        <v>2797</v>
      </c>
      <c r="AF2168" s="121"/>
      <c r="AG2168" s="121"/>
      <c r="AH2168" s="121"/>
      <c r="AI2168" s="551"/>
      <c r="AJ2168" s="551"/>
      <c r="AK2168" s="551"/>
      <c r="AL2168" s="551"/>
      <c r="AM2168" s="551"/>
      <c r="AN2168" s="551"/>
      <c r="AO2168" s="551"/>
      <c r="AP2168" s="551"/>
      <c r="AQ2168" s="551"/>
      <c r="AR2168" s="551"/>
      <c r="AS2168" s="551"/>
      <c r="AT2168" s="551"/>
      <c r="AU2168" s="551"/>
      <c r="AV2168" s="551"/>
      <c r="AW2168" s="551"/>
      <c r="AX2168" s="551"/>
    </row>
    <row r="2169">
      <c r="A2169" s="570" t="s">
        <v>7823</v>
      </c>
      <c r="B2169" s="570" t="s">
        <v>8213</v>
      </c>
      <c r="C2169" s="570" t="s">
        <v>6749</v>
      </c>
      <c r="D2169" s="570" t="s">
        <v>6747</v>
      </c>
      <c r="E2169" s="570" t="s">
        <v>242</v>
      </c>
      <c r="F2169" s="570">
        <v>40</v>
      </c>
      <c r="G2169" s="570">
        <v>128</v>
      </c>
      <c r="H2169" s="570">
        <v>1000</v>
      </c>
      <c r="I2169" s="569"/>
      <c r="J2169" s="121"/>
      <c r="K2169" s="121"/>
      <c r="L2169" s="121"/>
      <c r="M2169" s="570"/>
      <c r="N2169" s="569"/>
      <c r="O2169" s="569"/>
      <c r="P2169" s="569"/>
      <c r="Q2169" s="121"/>
      <c r="R2169" s="121" t="s">
        <v>8214</v>
      </c>
      <c r="S2169" s="121" t="s">
        <v>2742</v>
      </c>
      <c r="T2169" s="121" t="s">
        <v>2766</v>
      </c>
      <c r="U2169" s="121">
        <v>0</v>
      </c>
      <c r="V2169" s="121" t="s">
        <v>2767</v>
      </c>
      <c r="W2169" s="121" t="s">
        <v>2969</v>
      </c>
      <c r="X2169" s="121" t="s">
        <v>8152</v>
      </c>
      <c r="Y2169" s="121" t="s">
        <v>2465</v>
      </c>
      <c r="Z2169" s="121" t="s">
        <v>2768</v>
      </c>
      <c r="AA2169" s="121" t="s">
        <v>2769</v>
      </c>
      <c r="AB2169" s="121" t="s">
        <v>8215</v>
      </c>
      <c r="AC2169" s="121" t="s">
        <v>2103</v>
      </c>
      <c r="AD2169" s="121" t="s">
        <v>2788</v>
      </c>
      <c r="AE2169" s="121" t="s">
        <v>2976</v>
      </c>
      <c r="AF2169" s="121"/>
      <c r="AG2169" s="121"/>
      <c r="AH2169" s="121"/>
      <c r="AI2169" s="551"/>
      <c r="AJ2169" s="551"/>
      <c r="AK2169" s="551"/>
      <c r="AL2169" s="551"/>
      <c r="AM2169" s="551"/>
      <c r="AN2169" s="551"/>
      <c r="AO2169" s="551"/>
      <c r="AP2169" s="551"/>
      <c r="AQ2169" s="551"/>
      <c r="AR2169" s="551"/>
      <c r="AS2169" s="551"/>
      <c r="AT2169" s="551"/>
      <c r="AU2169" s="551"/>
      <c r="AV2169" s="551"/>
      <c r="AW2169" s="551"/>
      <c r="AX2169" s="551"/>
    </row>
    <row r="2170">
      <c r="A2170" s="570" t="s">
        <v>7823</v>
      </c>
      <c r="B2170" s="570" t="s">
        <v>8216</v>
      </c>
      <c r="C2170" s="570" t="s">
        <v>6749</v>
      </c>
      <c r="D2170" s="570" t="s">
        <v>6747</v>
      </c>
      <c r="E2170" s="570" t="s">
        <v>242</v>
      </c>
      <c r="F2170" s="570">
        <v>40</v>
      </c>
      <c r="G2170" s="570">
        <v>128</v>
      </c>
      <c r="H2170" s="570">
        <v>1000</v>
      </c>
      <c r="I2170" s="569"/>
      <c r="J2170" s="121"/>
      <c r="K2170" s="121"/>
      <c r="L2170" s="121"/>
      <c r="M2170" s="570"/>
      <c r="N2170" s="569"/>
      <c r="O2170" s="569"/>
      <c r="P2170" s="569"/>
      <c r="Q2170" s="121"/>
      <c r="R2170" s="121" t="s">
        <v>8217</v>
      </c>
      <c r="S2170" s="121" t="s">
        <v>2742</v>
      </c>
      <c r="T2170" s="121" t="s">
        <v>2766</v>
      </c>
      <c r="U2170" s="121">
        <v>0</v>
      </c>
      <c r="V2170" s="121" t="s">
        <v>2767</v>
      </c>
      <c r="W2170" s="121" t="s">
        <v>2969</v>
      </c>
      <c r="X2170" s="121" t="s">
        <v>8152</v>
      </c>
      <c r="Y2170" s="121" t="s">
        <v>2465</v>
      </c>
      <c r="Z2170" s="121" t="s">
        <v>2768</v>
      </c>
      <c r="AA2170" s="121" t="s">
        <v>2769</v>
      </c>
      <c r="AB2170" s="121" t="s">
        <v>2839</v>
      </c>
      <c r="AC2170" s="121" t="s">
        <v>2103</v>
      </c>
      <c r="AD2170" s="121" t="s">
        <v>2788</v>
      </c>
      <c r="AE2170" s="121" t="s">
        <v>2840</v>
      </c>
      <c r="AF2170" s="121"/>
      <c r="AG2170" s="121"/>
      <c r="AH2170" s="121"/>
      <c r="AI2170" s="551"/>
      <c r="AJ2170" s="551"/>
      <c r="AK2170" s="551"/>
      <c r="AL2170" s="551"/>
      <c r="AM2170" s="551"/>
      <c r="AN2170" s="551"/>
      <c r="AO2170" s="551"/>
      <c r="AP2170" s="551"/>
      <c r="AQ2170" s="551"/>
      <c r="AR2170" s="551"/>
      <c r="AS2170" s="551"/>
      <c r="AT2170" s="551"/>
      <c r="AU2170" s="551"/>
      <c r="AV2170" s="551"/>
      <c r="AW2170" s="551"/>
      <c r="AX2170" s="551"/>
    </row>
    <row r="2171">
      <c r="A2171" s="570" t="s">
        <v>7823</v>
      </c>
      <c r="B2171" s="570" t="s">
        <v>8218</v>
      </c>
      <c r="C2171" s="570" t="s">
        <v>6749</v>
      </c>
      <c r="D2171" s="570" t="s">
        <v>6747</v>
      </c>
      <c r="E2171" s="570" t="s">
        <v>242</v>
      </c>
      <c r="F2171" s="570">
        <v>40</v>
      </c>
      <c r="G2171" s="570">
        <v>128</v>
      </c>
      <c r="H2171" s="570">
        <v>1000</v>
      </c>
      <c r="I2171" s="569"/>
      <c r="J2171" s="121"/>
      <c r="K2171" s="121"/>
      <c r="L2171" s="121"/>
      <c r="M2171" s="570"/>
      <c r="N2171" s="569"/>
      <c r="O2171" s="569"/>
      <c r="P2171" s="569"/>
      <c r="Q2171" s="121"/>
      <c r="R2171" s="121" t="s">
        <v>8219</v>
      </c>
      <c r="S2171" s="121" t="s">
        <v>2742</v>
      </c>
      <c r="T2171" s="121" t="s">
        <v>2766</v>
      </c>
      <c r="U2171" s="121">
        <v>0</v>
      </c>
      <c r="V2171" s="121" t="s">
        <v>2767</v>
      </c>
      <c r="W2171" s="121" t="s">
        <v>2869</v>
      </c>
      <c r="X2171" s="121" t="s">
        <v>8152</v>
      </c>
      <c r="Y2171" s="121" t="s">
        <v>2465</v>
      </c>
      <c r="Z2171" s="121" t="s">
        <v>2768</v>
      </c>
      <c r="AA2171" s="121" t="s">
        <v>2769</v>
      </c>
      <c r="AB2171" s="121" t="s">
        <v>4405</v>
      </c>
      <c r="AC2171" s="121" t="s">
        <v>2103</v>
      </c>
      <c r="AD2171" s="121" t="s">
        <v>2788</v>
      </c>
      <c r="AE2171" s="121" t="s">
        <v>4358</v>
      </c>
      <c r="AF2171" s="121"/>
      <c r="AG2171" s="121"/>
      <c r="AH2171" s="121"/>
      <c r="AI2171" s="551"/>
      <c r="AJ2171" s="551"/>
      <c r="AK2171" s="551"/>
      <c r="AL2171" s="551"/>
      <c r="AM2171" s="551"/>
      <c r="AN2171" s="551"/>
      <c r="AO2171" s="551"/>
      <c r="AP2171" s="551"/>
      <c r="AQ2171" s="551"/>
      <c r="AR2171" s="551"/>
      <c r="AS2171" s="551"/>
      <c r="AT2171" s="551"/>
      <c r="AU2171" s="551"/>
      <c r="AV2171" s="551"/>
      <c r="AW2171" s="551"/>
      <c r="AX2171" s="551"/>
    </row>
    <row r="2172">
      <c r="A2172" s="570" t="s">
        <v>7823</v>
      </c>
      <c r="B2172" s="570" t="s">
        <v>8220</v>
      </c>
      <c r="C2172" s="570" t="s">
        <v>6749</v>
      </c>
      <c r="D2172" s="570" t="s">
        <v>6747</v>
      </c>
      <c r="E2172" s="570" t="s">
        <v>242</v>
      </c>
      <c r="F2172" s="570">
        <v>40</v>
      </c>
      <c r="G2172" s="570">
        <v>128</v>
      </c>
      <c r="H2172" s="570">
        <v>1000</v>
      </c>
      <c r="I2172" s="569"/>
      <c r="J2172" s="121"/>
      <c r="K2172" s="121"/>
      <c r="L2172" s="121"/>
      <c r="M2172" s="570"/>
      <c r="N2172" s="569"/>
      <c r="O2172" s="569"/>
      <c r="P2172" s="569"/>
      <c r="Q2172" s="121"/>
      <c r="R2172" s="121" t="s">
        <v>8221</v>
      </c>
      <c r="S2172" s="121" t="s">
        <v>2742</v>
      </c>
      <c r="T2172" s="121" t="s">
        <v>2766</v>
      </c>
      <c r="U2172" s="121">
        <v>0</v>
      </c>
      <c r="V2172" s="121" t="s">
        <v>2767</v>
      </c>
      <c r="W2172" s="121" t="s">
        <v>2969</v>
      </c>
      <c r="X2172" s="121" t="s">
        <v>8152</v>
      </c>
      <c r="Y2172" s="121" t="s">
        <v>2465</v>
      </c>
      <c r="Z2172" s="121" t="s">
        <v>2768</v>
      </c>
      <c r="AA2172" s="121" t="s">
        <v>2769</v>
      </c>
      <c r="AB2172" s="121" t="s">
        <v>5390</v>
      </c>
      <c r="AC2172" s="121" t="s">
        <v>2103</v>
      </c>
      <c r="AD2172" s="121" t="s">
        <v>2788</v>
      </c>
      <c r="AE2172" s="121" t="s">
        <v>2858</v>
      </c>
      <c r="AF2172" s="121"/>
      <c r="AG2172" s="121"/>
      <c r="AH2172" s="121"/>
      <c r="AI2172" s="551"/>
      <c r="AJ2172" s="551"/>
      <c r="AK2172" s="551"/>
      <c r="AL2172" s="551"/>
      <c r="AM2172" s="551"/>
      <c r="AN2172" s="551"/>
      <c r="AO2172" s="551"/>
      <c r="AP2172" s="551"/>
      <c r="AQ2172" s="551"/>
      <c r="AR2172" s="551"/>
      <c r="AS2172" s="551"/>
      <c r="AT2172" s="551"/>
      <c r="AU2172" s="551"/>
      <c r="AV2172" s="551"/>
      <c r="AW2172" s="551"/>
      <c r="AX2172" s="551"/>
    </row>
    <row r="2173">
      <c r="A2173" s="570" t="s">
        <v>7823</v>
      </c>
      <c r="B2173" s="570" t="s">
        <v>8222</v>
      </c>
      <c r="C2173" s="570" t="s">
        <v>6749</v>
      </c>
      <c r="D2173" s="570" t="s">
        <v>6747</v>
      </c>
      <c r="E2173" s="570" t="s">
        <v>242</v>
      </c>
      <c r="F2173" s="570">
        <v>40</v>
      </c>
      <c r="G2173" s="570">
        <v>128</v>
      </c>
      <c r="H2173" s="570">
        <v>1000</v>
      </c>
      <c r="I2173" s="569"/>
      <c r="J2173" s="121"/>
      <c r="K2173" s="121"/>
      <c r="L2173" s="121"/>
      <c r="M2173" s="570"/>
      <c r="N2173" s="569"/>
      <c r="O2173" s="569"/>
      <c r="P2173" s="569"/>
      <c r="Q2173" s="121"/>
      <c r="R2173" s="121" t="s">
        <v>8223</v>
      </c>
      <c r="S2173" s="121" t="s">
        <v>2742</v>
      </c>
      <c r="T2173" s="121" t="s">
        <v>2766</v>
      </c>
      <c r="U2173" s="121">
        <v>0</v>
      </c>
      <c r="V2173" s="121" t="s">
        <v>2767</v>
      </c>
      <c r="W2173" s="121" t="s">
        <v>2969</v>
      </c>
      <c r="X2173" s="121" t="s">
        <v>8152</v>
      </c>
      <c r="Y2173" s="121" t="s">
        <v>2465</v>
      </c>
      <c r="Z2173" s="121" t="s">
        <v>2744</v>
      </c>
      <c r="AA2173" s="121" t="s">
        <v>2751</v>
      </c>
      <c r="AB2173" s="121" t="s">
        <v>4413</v>
      </c>
      <c r="AC2173" s="121" t="s">
        <v>2103</v>
      </c>
      <c r="AD2173" s="121" t="s">
        <v>2747</v>
      </c>
      <c r="AE2173" s="121" t="s">
        <v>3068</v>
      </c>
      <c r="AF2173" s="121"/>
      <c r="AG2173" s="121"/>
      <c r="AH2173" s="121"/>
      <c r="AI2173" s="551"/>
      <c r="AJ2173" s="551"/>
      <c r="AK2173" s="551"/>
      <c r="AL2173" s="551"/>
      <c r="AM2173" s="551"/>
      <c r="AN2173" s="551"/>
      <c r="AO2173" s="551"/>
      <c r="AP2173" s="551"/>
      <c r="AQ2173" s="551"/>
      <c r="AR2173" s="551"/>
      <c r="AS2173" s="551"/>
      <c r="AT2173" s="551"/>
      <c r="AU2173" s="551"/>
      <c r="AV2173" s="551"/>
      <c r="AW2173" s="551"/>
      <c r="AX2173" s="551"/>
    </row>
    <row r="2174">
      <c r="A2174" s="570" t="s">
        <v>7823</v>
      </c>
      <c r="B2174" s="570" t="s">
        <v>8224</v>
      </c>
      <c r="C2174" s="570" t="s">
        <v>6749</v>
      </c>
      <c r="D2174" s="570" t="s">
        <v>6747</v>
      </c>
      <c r="E2174" s="570" t="s">
        <v>242</v>
      </c>
      <c r="F2174" s="570">
        <v>40</v>
      </c>
      <c r="G2174" s="570">
        <v>128</v>
      </c>
      <c r="H2174" s="570">
        <v>1000</v>
      </c>
      <c r="I2174" s="569"/>
      <c r="J2174" s="121"/>
      <c r="K2174" s="121"/>
      <c r="L2174" s="121"/>
      <c r="M2174" s="570"/>
      <c r="N2174" s="569"/>
      <c r="O2174" s="569"/>
      <c r="P2174" s="569"/>
      <c r="Q2174" s="121"/>
      <c r="R2174" s="121" t="s">
        <v>8225</v>
      </c>
      <c r="S2174" s="121" t="s">
        <v>2742</v>
      </c>
      <c r="T2174" s="121" t="s">
        <v>2766</v>
      </c>
      <c r="U2174" s="121">
        <v>0</v>
      </c>
      <c r="V2174" s="121" t="s">
        <v>2767</v>
      </c>
      <c r="W2174" s="121" t="s">
        <v>2969</v>
      </c>
      <c r="X2174" s="121" t="s">
        <v>8152</v>
      </c>
      <c r="Y2174" s="121" t="s">
        <v>2465</v>
      </c>
      <c r="Z2174" s="121" t="s">
        <v>2768</v>
      </c>
      <c r="AA2174" s="121" t="s">
        <v>2769</v>
      </c>
      <c r="AB2174" s="121" t="s">
        <v>7089</v>
      </c>
      <c r="AC2174" s="121" t="s">
        <v>2103</v>
      </c>
      <c r="AD2174" s="121" t="s">
        <v>2788</v>
      </c>
      <c r="AE2174" s="121" t="s">
        <v>2840</v>
      </c>
      <c r="AF2174" s="121"/>
      <c r="AG2174" s="121"/>
      <c r="AH2174" s="121"/>
      <c r="AI2174" s="551"/>
      <c r="AJ2174" s="551"/>
      <c r="AK2174" s="551"/>
      <c r="AL2174" s="551"/>
      <c r="AM2174" s="551"/>
      <c r="AN2174" s="551"/>
      <c r="AO2174" s="551"/>
      <c r="AP2174" s="551"/>
      <c r="AQ2174" s="551"/>
      <c r="AR2174" s="551"/>
      <c r="AS2174" s="551"/>
      <c r="AT2174" s="551"/>
      <c r="AU2174" s="551"/>
      <c r="AV2174" s="551"/>
      <c r="AW2174" s="551"/>
      <c r="AX2174" s="551"/>
    </row>
    <row r="2175">
      <c r="A2175" s="570" t="s">
        <v>7823</v>
      </c>
      <c r="B2175" s="570" t="s">
        <v>8226</v>
      </c>
      <c r="C2175" s="570" t="s">
        <v>6749</v>
      </c>
      <c r="D2175" s="570" t="s">
        <v>6747</v>
      </c>
      <c r="E2175" s="570" t="s">
        <v>242</v>
      </c>
      <c r="F2175" s="570">
        <v>40</v>
      </c>
      <c r="G2175" s="570">
        <v>128</v>
      </c>
      <c r="H2175" s="570">
        <v>1000</v>
      </c>
      <c r="I2175" s="569"/>
      <c r="J2175" s="121"/>
      <c r="K2175" s="121"/>
      <c r="L2175" s="121"/>
      <c r="M2175" s="570"/>
      <c r="N2175" s="569"/>
      <c r="O2175" s="569"/>
      <c r="P2175" s="569"/>
      <c r="Q2175" s="121"/>
      <c r="R2175" s="121" t="s">
        <v>8227</v>
      </c>
      <c r="S2175" s="121" t="s">
        <v>2742</v>
      </c>
      <c r="T2175" s="121" t="s">
        <v>2766</v>
      </c>
      <c r="U2175" s="121">
        <v>0</v>
      </c>
      <c r="V2175" s="121" t="s">
        <v>2767</v>
      </c>
      <c r="W2175" s="121" t="s">
        <v>2869</v>
      </c>
      <c r="X2175" s="121" t="s">
        <v>8152</v>
      </c>
      <c r="Y2175" s="121" t="s">
        <v>2465</v>
      </c>
      <c r="Z2175" s="121" t="s">
        <v>2768</v>
      </c>
      <c r="AA2175" s="121" t="s">
        <v>2769</v>
      </c>
      <c r="AB2175" s="121" t="s">
        <v>4405</v>
      </c>
      <c r="AC2175" s="121" t="s">
        <v>2103</v>
      </c>
      <c r="AD2175" s="121" t="s">
        <v>2788</v>
      </c>
      <c r="AE2175" s="121" t="s">
        <v>4358</v>
      </c>
      <c r="AF2175" s="121"/>
      <c r="AG2175" s="121"/>
      <c r="AH2175" s="121"/>
      <c r="AI2175" s="551"/>
      <c r="AJ2175" s="551"/>
      <c r="AK2175" s="551"/>
      <c r="AL2175" s="551"/>
      <c r="AM2175" s="551"/>
      <c r="AN2175" s="551"/>
      <c r="AO2175" s="551"/>
      <c r="AP2175" s="551"/>
      <c r="AQ2175" s="551"/>
      <c r="AR2175" s="551"/>
      <c r="AS2175" s="551"/>
      <c r="AT2175" s="551"/>
      <c r="AU2175" s="551"/>
      <c r="AV2175" s="551"/>
      <c r="AW2175" s="551"/>
      <c r="AX2175" s="551"/>
    </row>
    <row r="2176">
      <c r="A2176" s="570" t="s">
        <v>7823</v>
      </c>
      <c r="B2176" s="570" t="s">
        <v>8228</v>
      </c>
      <c r="C2176" s="570" t="s">
        <v>6749</v>
      </c>
      <c r="D2176" s="570" t="s">
        <v>6747</v>
      </c>
      <c r="E2176" s="570" t="s">
        <v>242</v>
      </c>
      <c r="F2176" s="570">
        <v>40</v>
      </c>
      <c r="G2176" s="570">
        <v>128</v>
      </c>
      <c r="H2176" s="570">
        <v>1000</v>
      </c>
      <c r="I2176" s="569"/>
      <c r="J2176" s="121"/>
      <c r="K2176" s="121"/>
      <c r="L2176" s="121"/>
      <c r="M2176" s="570"/>
      <c r="N2176" s="569"/>
      <c r="O2176" s="569"/>
      <c r="P2176" s="569"/>
      <c r="Q2176" s="121"/>
      <c r="R2176" s="121" t="s">
        <v>8229</v>
      </c>
      <c r="S2176" s="121" t="s">
        <v>2742</v>
      </c>
      <c r="T2176" s="121" t="s">
        <v>2766</v>
      </c>
      <c r="U2176" s="121">
        <v>0</v>
      </c>
      <c r="V2176" s="121" t="s">
        <v>2767</v>
      </c>
      <c r="W2176" s="121" t="s">
        <v>2969</v>
      </c>
      <c r="X2176" s="121" t="s">
        <v>8152</v>
      </c>
      <c r="Y2176" s="121" t="s">
        <v>2465</v>
      </c>
      <c r="Z2176" s="121" t="s">
        <v>2768</v>
      </c>
      <c r="AA2176" s="121" t="s">
        <v>2769</v>
      </c>
      <c r="AB2176" s="121" t="s">
        <v>5050</v>
      </c>
      <c r="AC2176" s="121" t="s">
        <v>2103</v>
      </c>
      <c r="AD2176" s="121" t="s">
        <v>2788</v>
      </c>
      <c r="AE2176" s="121" t="s">
        <v>2858</v>
      </c>
      <c r="AF2176" s="121"/>
      <c r="AG2176" s="121"/>
      <c r="AH2176" s="121"/>
      <c r="AI2176" s="551"/>
      <c r="AJ2176" s="551"/>
      <c r="AK2176" s="551"/>
      <c r="AL2176" s="551"/>
      <c r="AM2176" s="551"/>
      <c r="AN2176" s="551"/>
      <c r="AO2176" s="551"/>
      <c r="AP2176" s="551"/>
      <c r="AQ2176" s="551"/>
      <c r="AR2176" s="551"/>
      <c r="AS2176" s="551"/>
      <c r="AT2176" s="551"/>
      <c r="AU2176" s="551"/>
      <c r="AV2176" s="551"/>
      <c r="AW2176" s="551"/>
      <c r="AX2176" s="551"/>
    </row>
    <row r="2177">
      <c r="A2177" s="570" t="s">
        <v>7823</v>
      </c>
      <c r="B2177" s="570" t="s">
        <v>8230</v>
      </c>
      <c r="C2177" s="570" t="s">
        <v>6749</v>
      </c>
      <c r="D2177" s="570" t="s">
        <v>6747</v>
      </c>
      <c r="E2177" s="570" t="s">
        <v>242</v>
      </c>
      <c r="F2177" s="570">
        <v>40</v>
      </c>
      <c r="G2177" s="570">
        <v>128</v>
      </c>
      <c r="H2177" s="570">
        <v>1000</v>
      </c>
      <c r="I2177" s="569"/>
      <c r="J2177" s="121"/>
      <c r="K2177" s="121"/>
      <c r="L2177" s="121"/>
      <c r="M2177" s="570"/>
      <c r="N2177" s="569"/>
      <c r="O2177" s="569"/>
      <c r="P2177" s="569"/>
      <c r="Q2177" s="121"/>
      <c r="R2177" s="121" t="s">
        <v>8231</v>
      </c>
      <c r="S2177" s="121" t="s">
        <v>2742</v>
      </c>
      <c r="T2177" s="121" t="s">
        <v>2766</v>
      </c>
      <c r="U2177" s="121">
        <v>0</v>
      </c>
      <c r="V2177" s="121" t="s">
        <v>2767</v>
      </c>
      <c r="W2177" s="121" t="s">
        <v>2969</v>
      </c>
      <c r="X2177" s="121" t="s">
        <v>8152</v>
      </c>
      <c r="Y2177" s="121" t="s">
        <v>2465</v>
      </c>
      <c r="Z2177" s="121" t="s">
        <v>2768</v>
      </c>
      <c r="AA2177" s="121" t="s">
        <v>2769</v>
      </c>
      <c r="AB2177" s="121" t="s">
        <v>8232</v>
      </c>
      <c r="AC2177" s="121" t="s">
        <v>2103</v>
      </c>
      <c r="AD2177" s="121" t="s">
        <v>2788</v>
      </c>
      <c r="AE2177" s="121" t="s">
        <v>2840</v>
      </c>
      <c r="AF2177" s="121"/>
      <c r="AG2177" s="121"/>
      <c r="AH2177" s="121"/>
      <c r="AI2177" s="551"/>
      <c r="AJ2177" s="551"/>
      <c r="AK2177" s="551"/>
      <c r="AL2177" s="551"/>
      <c r="AM2177" s="551"/>
      <c r="AN2177" s="551"/>
      <c r="AO2177" s="551"/>
      <c r="AP2177" s="551"/>
      <c r="AQ2177" s="551"/>
      <c r="AR2177" s="551"/>
      <c r="AS2177" s="551"/>
      <c r="AT2177" s="551"/>
      <c r="AU2177" s="551"/>
      <c r="AV2177" s="551"/>
      <c r="AW2177" s="551"/>
      <c r="AX2177" s="551"/>
    </row>
    <row r="2178">
      <c r="A2178" s="570" t="s">
        <v>7823</v>
      </c>
      <c r="B2178" s="570" t="s">
        <v>8233</v>
      </c>
      <c r="C2178" s="570" t="s">
        <v>6749</v>
      </c>
      <c r="D2178" s="570" t="s">
        <v>6747</v>
      </c>
      <c r="E2178" s="570" t="s">
        <v>242</v>
      </c>
      <c r="F2178" s="570">
        <v>40</v>
      </c>
      <c r="G2178" s="570">
        <v>128</v>
      </c>
      <c r="H2178" s="570">
        <v>1000</v>
      </c>
      <c r="I2178" s="569"/>
      <c r="J2178" s="121"/>
      <c r="K2178" s="121"/>
      <c r="L2178" s="121"/>
      <c r="M2178" s="570"/>
      <c r="N2178" s="569"/>
      <c r="O2178" s="569"/>
      <c r="P2178" s="569"/>
      <c r="Q2178" s="121"/>
      <c r="R2178" s="121" t="s">
        <v>8234</v>
      </c>
      <c r="S2178" s="121" t="s">
        <v>2742</v>
      </c>
      <c r="T2178" s="121" t="s">
        <v>2766</v>
      </c>
      <c r="U2178" s="121">
        <v>0</v>
      </c>
      <c r="V2178" s="121" t="s">
        <v>2767</v>
      </c>
      <c r="W2178" s="121" t="s">
        <v>2767</v>
      </c>
      <c r="X2178" s="121" t="s">
        <v>8152</v>
      </c>
      <c r="Y2178" s="121" t="s">
        <v>2465</v>
      </c>
      <c r="Z2178" s="121" t="s">
        <v>2768</v>
      </c>
      <c r="AA2178" s="121" t="s">
        <v>2769</v>
      </c>
      <c r="AB2178" s="121" t="s">
        <v>7123</v>
      </c>
      <c r="AC2178" s="121" t="s">
        <v>2103</v>
      </c>
      <c r="AD2178" s="121" t="s">
        <v>2788</v>
      </c>
      <c r="AE2178" s="121" t="s">
        <v>2822</v>
      </c>
      <c r="AF2178" s="121"/>
      <c r="AG2178" s="121"/>
      <c r="AH2178" s="121"/>
      <c r="AI2178" s="551"/>
      <c r="AJ2178" s="551"/>
      <c r="AK2178" s="551"/>
      <c r="AL2178" s="551"/>
      <c r="AM2178" s="551"/>
      <c r="AN2178" s="551"/>
      <c r="AO2178" s="551"/>
      <c r="AP2178" s="551"/>
      <c r="AQ2178" s="551"/>
      <c r="AR2178" s="551"/>
      <c r="AS2178" s="551"/>
      <c r="AT2178" s="551"/>
      <c r="AU2178" s="551"/>
      <c r="AV2178" s="551"/>
      <c r="AW2178" s="551"/>
      <c r="AX2178" s="551"/>
    </row>
    <row r="2179">
      <c r="A2179" s="570" t="s">
        <v>7823</v>
      </c>
      <c r="B2179" s="570" t="s">
        <v>8235</v>
      </c>
      <c r="C2179" s="570" t="s">
        <v>6749</v>
      </c>
      <c r="D2179" s="570" t="s">
        <v>6747</v>
      </c>
      <c r="E2179" s="570" t="s">
        <v>242</v>
      </c>
      <c r="F2179" s="570">
        <v>40</v>
      </c>
      <c r="G2179" s="570">
        <v>128</v>
      </c>
      <c r="H2179" s="570">
        <v>1000</v>
      </c>
      <c r="I2179" s="569"/>
      <c r="J2179" s="121"/>
      <c r="K2179" s="121"/>
      <c r="L2179" s="121"/>
      <c r="M2179" s="570"/>
      <c r="N2179" s="569"/>
      <c r="O2179" s="569"/>
      <c r="P2179" s="569"/>
      <c r="Q2179" s="121"/>
      <c r="R2179" s="121" t="s">
        <v>8236</v>
      </c>
      <c r="S2179" s="121" t="s">
        <v>2742</v>
      </c>
      <c r="T2179" s="121" t="s">
        <v>2766</v>
      </c>
      <c r="U2179" s="121">
        <v>0</v>
      </c>
      <c r="V2179" s="121" t="s">
        <v>2767</v>
      </c>
      <c r="W2179" s="121" t="s">
        <v>2869</v>
      </c>
      <c r="X2179" s="121" t="s">
        <v>8152</v>
      </c>
      <c r="Y2179" s="121" t="s">
        <v>2465</v>
      </c>
      <c r="Z2179" s="121" t="s">
        <v>2768</v>
      </c>
      <c r="AA2179" s="121" t="s">
        <v>2769</v>
      </c>
      <c r="AB2179" s="121" t="s">
        <v>8237</v>
      </c>
      <c r="AC2179" s="121" t="s">
        <v>2103</v>
      </c>
      <c r="AD2179" s="121" t="s">
        <v>2788</v>
      </c>
      <c r="AE2179" s="121" t="s">
        <v>4358</v>
      </c>
      <c r="AF2179" s="121"/>
      <c r="AG2179" s="121"/>
      <c r="AH2179" s="121"/>
      <c r="AI2179" s="551"/>
      <c r="AJ2179" s="551"/>
      <c r="AK2179" s="551"/>
      <c r="AL2179" s="551"/>
      <c r="AM2179" s="551"/>
      <c r="AN2179" s="551"/>
      <c r="AO2179" s="551"/>
      <c r="AP2179" s="551"/>
      <c r="AQ2179" s="551"/>
      <c r="AR2179" s="551"/>
      <c r="AS2179" s="551"/>
      <c r="AT2179" s="551"/>
      <c r="AU2179" s="551"/>
      <c r="AV2179" s="551"/>
      <c r="AW2179" s="551"/>
      <c r="AX2179" s="551"/>
    </row>
    <row r="2180">
      <c r="A2180" s="570" t="s">
        <v>7823</v>
      </c>
      <c r="B2180" s="570" t="s">
        <v>8238</v>
      </c>
      <c r="C2180" s="570" t="s">
        <v>6749</v>
      </c>
      <c r="D2180" s="570" t="s">
        <v>6747</v>
      </c>
      <c r="E2180" s="570" t="s">
        <v>242</v>
      </c>
      <c r="F2180" s="570">
        <v>40</v>
      </c>
      <c r="G2180" s="570">
        <v>128</v>
      </c>
      <c r="H2180" s="570">
        <v>1000</v>
      </c>
      <c r="I2180" s="569"/>
      <c r="J2180" s="121"/>
      <c r="K2180" s="121"/>
      <c r="L2180" s="121"/>
      <c r="M2180" s="570"/>
      <c r="N2180" s="569"/>
      <c r="O2180" s="569"/>
      <c r="P2180" s="569"/>
      <c r="Q2180" s="121"/>
      <c r="R2180" s="121" t="s">
        <v>8239</v>
      </c>
      <c r="S2180" s="121" t="s">
        <v>2742</v>
      </c>
      <c r="T2180" s="121" t="s">
        <v>2766</v>
      </c>
      <c r="U2180" s="121">
        <v>0</v>
      </c>
      <c r="V2180" s="121" t="s">
        <v>2767</v>
      </c>
      <c r="W2180" s="121" t="s">
        <v>2969</v>
      </c>
      <c r="X2180" s="121" t="s">
        <v>8152</v>
      </c>
      <c r="Y2180" s="121" t="s">
        <v>2465</v>
      </c>
      <c r="Z2180" s="121" t="s">
        <v>2768</v>
      </c>
      <c r="AA2180" s="121" t="s">
        <v>2769</v>
      </c>
      <c r="AB2180" s="121" t="s">
        <v>5833</v>
      </c>
      <c r="AC2180" s="121" t="s">
        <v>2103</v>
      </c>
      <c r="AD2180" s="121" t="s">
        <v>2788</v>
      </c>
      <c r="AE2180" s="121" t="s">
        <v>2858</v>
      </c>
      <c r="AF2180" s="121"/>
      <c r="AG2180" s="121"/>
      <c r="AH2180" s="121"/>
      <c r="AI2180" s="551"/>
      <c r="AJ2180" s="551"/>
      <c r="AK2180" s="551"/>
      <c r="AL2180" s="551"/>
      <c r="AM2180" s="551"/>
      <c r="AN2180" s="551"/>
      <c r="AO2180" s="551"/>
      <c r="AP2180" s="551"/>
      <c r="AQ2180" s="551"/>
      <c r="AR2180" s="551"/>
      <c r="AS2180" s="551"/>
      <c r="AT2180" s="551"/>
      <c r="AU2180" s="551"/>
      <c r="AV2180" s="551"/>
      <c r="AW2180" s="551"/>
      <c r="AX2180" s="551"/>
    </row>
    <row r="2181">
      <c r="A2181" s="570" t="s">
        <v>7823</v>
      </c>
      <c r="B2181" s="570" t="s">
        <v>8240</v>
      </c>
      <c r="C2181" s="570" t="s">
        <v>6749</v>
      </c>
      <c r="D2181" s="570" t="s">
        <v>6747</v>
      </c>
      <c r="E2181" s="570" t="s">
        <v>242</v>
      </c>
      <c r="F2181" s="570">
        <v>16</v>
      </c>
      <c r="G2181" s="570">
        <v>74</v>
      </c>
      <c r="H2181" s="570">
        <v>4000</v>
      </c>
      <c r="I2181" s="569"/>
      <c r="J2181" s="121"/>
      <c r="K2181" s="121"/>
      <c r="L2181" s="121"/>
      <c r="M2181" s="570"/>
      <c r="N2181" s="569"/>
      <c r="O2181" s="569"/>
      <c r="P2181" s="569"/>
      <c r="Q2181" s="121"/>
      <c r="R2181" s="121" t="s">
        <v>8241</v>
      </c>
      <c r="S2181" s="121" t="s">
        <v>2742</v>
      </c>
      <c r="T2181" s="121" t="s">
        <v>3251</v>
      </c>
      <c r="U2181" s="121">
        <v>0</v>
      </c>
      <c r="V2181" s="121" t="s">
        <v>2820</v>
      </c>
      <c r="W2181" s="121" t="s">
        <v>2969</v>
      </c>
      <c r="X2181" s="121" t="s">
        <v>8152</v>
      </c>
      <c r="Y2181" s="121" t="s">
        <v>2465</v>
      </c>
      <c r="Z2181" s="121" t="s">
        <v>2744</v>
      </c>
      <c r="AA2181" s="121" t="s">
        <v>2751</v>
      </c>
      <c r="AB2181" s="121" t="s">
        <v>4103</v>
      </c>
      <c r="AC2181" s="121" t="s">
        <v>2103</v>
      </c>
      <c r="AD2181" s="121" t="s">
        <v>2747</v>
      </c>
      <c r="AE2181" s="121" t="s">
        <v>3053</v>
      </c>
      <c r="AF2181" s="121"/>
      <c r="AG2181" s="121"/>
      <c r="AH2181" s="121"/>
      <c r="AI2181" s="551"/>
      <c r="AJ2181" s="551"/>
      <c r="AK2181" s="551"/>
      <c r="AL2181" s="551"/>
      <c r="AM2181" s="551"/>
      <c r="AN2181" s="551"/>
      <c r="AO2181" s="551"/>
      <c r="AP2181" s="551"/>
      <c r="AQ2181" s="551"/>
      <c r="AR2181" s="551"/>
      <c r="AS2181" s="551"/>
      <c r="AT2181" s="551"/>
      <c r="AU2181" s="551"/>
      <c r="AV2181" s="551"/>
      <c r="AW2181" s="551"/>
      <c r="AX2181" s="551"/>
    </row>
    <row r="2182">
      <c r="A2182" s="570" t="s">
        <v>7823</v>
      </c>
      <c r="B2182" s="570" t="s">
        <v>8242</v>
      </c>
      <c r="C2182" s="570" t="s">
        <v>6749</v>
      </c>
      <c r="D2182" s="570" t="s">
        <v>6747</v>
      </c>
      <c r="E2182" s="570" t="s">
        <v>242</v>
      </c>
      <c r="F2182" s="570">
        <v>16</v>
      </c>
      <c r="G2182" s="570">
        <v>74</v>
      </c>
      <c r="H2182" s="570">
        <v>4000</v>
      </c>
      <c r="I2182" s="569"/>
      <c r="J2182" s="121"/>
      <c r="K2182" s="121"/>
      <c r="L2182" s="121"/>
      <c r="M2182" s="570"/>
      <c r="N2182" s="569"/>
      <c r="O2182" s="569"/>
      <c r="P2182" s="569"/>
      <c r="Q2182" s="121"/>
      <c r="R2182" s="121" t="s">
        <v>8243</v>
      </c>
      <c r="S2182" s="121" t="s">
        <v>2742</v>
      </c>
      <c r="T2182" s="121" t="s">
        <v>3251</v>
      </c>
      <c r="U2182" s="121">
        <v>0</v>
      </c>
      <c r="V2182" s="121" t="s">
        <v>2820</v>
      </c>
      <c r="W2182" s="121" t="s">
        <v>2969</v>
      </c>
      <c r="X2182" s="121" t="s">
        <v>8152</v>
      </c>
      <c r="Y2182" s="121" t="s">
        <v>2465</v>
      </c>
      <c r="Z2182" s="121" t="s">
        <v>2744</v>
      </c>
      <c r="AA2182" s="121" t="s">
        <v>2751</v>
      </c>
      <c r="AB2182" s="121" t="s">
        <v>8244</v>
      </c>
      <c r="AC2182" s="121" t="s">
        <v>2103</v>
      </c>
      <c r="AD2182" s="121" t="s">
        <v>2747</v>
      </c>
      <c r="AE2182" s="121" t="s">
        <v>3053</v>
      </c>
      <c r="AF2182" s="121"/>
      <c r="AG2182" s="121"/>
      <c r="AH2182" s="121"/>
      <c r="AI2182" s="551"/>
      <c r="AJ2182" s="551"/>
      <c r="AK2182" s="551"/>
      <c r="AL2182" s="551"/>
      <c r="AM2182" s="551"/>
      <c r="AN2182" s="551"/>
      <c r="AO2182" s="551"/>
      <c r="AP2182" s="551"/>
      <c r="AQ2182" s="551"/>
      <c r="AR2182" s="551"/>
      <c r="AS2182" s="551"/>
      <c r="AT2182" s="551"/>
      <c r="AU2182" s="551"/>
      <c r="AV2182" s="551"/>
      <c r="AW2182" s="551"/>
      <c r="AX2182" s="551"/>
    </row>
    <row r="2183">
      <c r="A2183" s="570" t="s">
        <v>7823</v>
      </c>
      <c r="B2183" s="570" t="s">
        <v>8245</v>
      </c>
      <c r="C2183" s="570" t="s">
        <v>6749</v>
      </c>
      <c r="D2183" s="570" t="s">
        <v>6747</v>
      </c>
      <c r="E2183" s="570" t="s">
        <v>242</v>
      </c>
      <c r="F2183" s="570">
        <v>16</v>
      </c>
      <c r="G2183" s="570">
        <v>74</v>
      </c>
      <c r="H2183" s="570">
        <v>4000</v>
      </c>
      <c r="I2183" s="569"/>
      <c r="J2183" s="121"/>
      <c r="K2183" s="121"/>
      <c r="L2183" s="121"/>
      <c r="M2183" s="570"/>
      <c r="N2183" s="569"/>
      <c r="O2183" s="569"/>
      <c r="P2183" s="569"/>
      <c r="Q2183" s="121"/>
      <c r="R2183" s="121" t="s">
        <v>8246</v>
      </c>
      <c r="S2183" s="121" t="s">
        <v>2742</v>
      </c>
      <c r="T2183" s="121" t="s">
        <v>3251</v>
      </c>
      <c r="U2183" s="121">
        <v>0</v>
      </c>
      <c r="V2183" s="121" t="s">
        <v>2820</v>
      </c>
      <c r="W2183" s="121" t="s">
        <v>2969</v>
      </c>
      <c r="X2183" s="121" t="s">
        <v>8152</v>
      </c>
      <c r="Y2183" s="121" t="s">
        <v>2465</v>
      </c>
      <c r="Z2183" s="121" t="s">
        <v>2744</v>
      </c>
      <c r="AA2183" s="121" t="s">
        <v>2751</v>
      </c>
      <c r="AB2183" s="121" t="s">
        <v>5846</v>
      </c>
      <c r="AC2183" s="121" t="s">
        <v>2103</v>
      </c>
      <c r="AD2183" s="121" t="s">
        <v>2747</v>
      </c>
      <c r="AE2183" s="121" t="s">
        <v>3331</v>
      </c>
      <c r="AF2183" s="121"/>
      <c r="AG2183" s="121"/>
      <c r="AH2183" s="121"/>
      <c r="AI2183" s="551"/>
      <c r="AJ2183" s="551"/>
      <c r="AK2183" s="551"/>
      <c r="AL2183" s="551"/>
      <c r="AM2183" s="551"/>
      <c r="AN2183" s="551"/>
      <c r="AO2183" s="551"/>
      <c r="AP2183" s="551"/>
      <c r="AQ2183" s="551"/>
      <c r="AR2183" s="551"/>
      <c r="AS2183" s="551"/>
      <c r="AT2183" s="551"/>
      <c r="AU2183" s="551"/>
      <c r="AV2183" s="551"/>
      <c r="AW2183" s="551"/>
      <c r="AX2183" s="551"/>
    </row>
    <row r="2184">
      <c r="A2184" s="570" t="s">
        <v>7823</v>
      </c>
      <c r="B2184" s="570" t="s">
        <v>8247</v>
      </c>
      <c r="C2184" s="570" t="s">
        <v>6749</v>
      </c>
      <c r="D2184" s="570" t="s">
        <v>6747</v>
      </c>
      <c r="E2184" s="570" t="s">
        <v>242</v>
      </c>
      <c r="F2184" s="570">
        <v>16</v>
      </c>
      <c r="G2184" s="570">
        <v>74</v>
      </c>
      <c r="H2184" s="570">
        <v>1000</v>
      </c>
      <c r="I2184" s="569"/>
      <c r="J2184" s="121"/>
      <c r="K2184" s="121"/>
      <c r="L2184" s="121"/>
      <c r="M2184" s="570"/>
      <c r="N2184" s="569"/>
      <c r="O2184" s="569"/>
      <c r="P2184" s="569"/>
      <c r="Q2184" s="121"/>
      <c r="R2184" s="121" t="s">
        <v>8248</v>
      </c>
      <c r="S2184" s="121" t="s">
        <v>2742</v>
      </c>
      <c r="T2184" s="121" t="s">
        <v>3251</v>
      </c>
      <c r="U2184" s="121">
        <v>0</v>
      </c>
      <c r="V2184" s="121" t="s">
        <v>8166</v>
      </c>
      <c r="W2184" s="121" t="s">
        <v>2969</v>
      </c>
      <c r="X2184" s="121" t="s">
        <v>8152</v>
      </c>
      <c r="Y2184" s="121" t="s">
        <v>2465</v>
      </c>
      <c r="Z2184" s="121" t="s">
        <v>2744</v>
      </c>
      <c r="AA2184" s="121" t="s">
        <v>2745</v>
      </c>
      <c r="AB2184" s="121" t="s">
        <v>8052</v>
      </c>
      <c r="AC2184" s="121" t="s">
        <v>2103</v>
      </c>
      <c r="AD2184" s="121" t="s">
        <v>2747</v>
      </c>
      <c r="AE2184" s="121" t="s">
        <v>3335</v>
      </c>
      <c r="AF2184" s="121"/>
      <c r="AG2184" s="121"/>
      <c r="AH2184" s="121"/>
      <c r="AI2184" s="551"/>
      <c r="AJ2184" s="551"/>
      <c r="AK2184" s="551"/>
      <c r="AL2184" s="551"/>
      <c r="AM2184" s="551"/>
      <c r="AN2184" s="551"/>
      <c r="AO2184" s="551"/>
      <c r="AP2184" s="551"/>
      <c r="AQ2184" s="551"/>
      <c r="AR2184" s="551"/>
      <c r="AS2184" s="551"/>
      <c r="AT2184" s="551"/>
      <c r="AU2184" s="551"/>
      <c r="AV2184" s="551"/>
      <c r="AW2184" s="551"/>
      <c r="AX2184" s="551"/>
    </row>
    <row r="2185">
      <c r="A2185" s="570" t="s">
        <v>7823</v>
      </c>
      <c r="B2185" s="570" t="s">
        <v>8249</v>
      </c>
      <c r="C2185" s="570" t="s">
        <v>6749</v>
      </c>
      <c r="D2185" s="570" t="s">
        <v>6747</v>
      </c>
      <c r="E2185" s="570" t="s">
        <v>242</v>
      </c>
      <c r="F2185" s="570">
        <v>16</v>
      </c>
      <c r="G2185" s="570">
        <v>74</v>
      </c>
      <c r="H2185" s="570">
        <v>1000</v>
      </c>
      <c r="I2185" s="569"/>
      <c r="J2185" s="121"/>
      <c r="K2185" s="121"/>
      <c r="L2185" s="121"/>
      <c r="M2185" s="570"/>
      <c r="N2185" s="569"/>
      <c r="O2185" s="569"/>
      <c r="P2185" s="569"/>
      <c r="Q2185" s="121"/>
      <c r="R2185" s="121" t="s">
        <v>8250</v>
      </c>
      <c r="S2185" s="121" t="s">
        <v>2742</v>
      </c>
      <c r="T2185" s="121" t="s">
        <v>3251</v>
      </c>
      <c r="U2185" s="121">
        <v>0</v>
      </c>
      <c r="V2185" s="121" t="s">
        <v>2820</v>
      </c>
      <c r="W2185" s="121" t="s">
        <v>2969</v>
      </c>
      <c r="X2185" s="121" t="s">
        <v>8152</v>
      </c>
      <c r="Y2185" s="121" t="s">
        <v>2465</v>
      </c>
      <c r="Z2185" s="121" t="s">
        <v>2744</v>
      </c>
      <c r="AA2185" s="121" t="s">
        <v>2751</v>
      </c>
      <c r="AB2185" s="121" t="s">
        <v>8058</v>
      </c>
      <c r="AC2185" s="121" t="s">
        <v>2103</v>
      </c>
      <c r="AD2185" s="121" t="s">
        <v>2747</v>
      </c>
      <c r="AE2185" s="121" t="s">
        <v>5239</v>
      </c>
      <c r="AF2185" s="121"/>
      <c r="AG2185" s="121"/>
      <c r="AH2185" s="121"/>
      <c r="AI2185" s="551"/>
      <c r="AJ2185" s="551"/>
      <c r="AK2185" s="551"/>
      <c r="AL2185" s="551"/>
      <c r="AM2185" s="551"/>
      <c r="AN2185" s="551"/>
      <c r="AO2185" s="551"/>
      <c r="AP2185" s="551"/>
      <c r="AQ2185" s="551"/>
      <c r="AR2185" s="551"/>
      <c r="AS2185" s="551"/>
      <c r="AT2185" s="551"/>
      <c r="AU2185" s="551"/>
      <c r="AV2185" s="551"/>
      <c r="AW2185" s="551"/>
      <c r="AX2185" s="551"/>
    </row>
    <row r="2186">
      <c r="A2186" s="570" t="s">
        <v>7823</v>
      </c>
      <c r="B2186" s="570" t="s">
        <v>8251</v>
      </c>
      <c r="C2186" s="570" t="s">
        <v>6749</v>
      </c>
      <c r="D2186" s="570" t="s">
        <v>6747</v>
      </c>
      <c r="E2186" s="570" t="s">
        <v>242</v>
      </c>
      <c r="F2186" s="570">
        <v>16</v>
      </c>
      <c r="G2186" s="570">
        <v>74</v>
      </c>
      <c r="H2186" s="570">
        <v>1000</v>
      </c>
      <c r="I2186" s="569"/>
      <c r="J2186" s="121"/>
      <c r="K2186" s="121"/>
      <c r="L2186" s="121"/>
      <c r="M2186" s="570"/>
      <c r="N2186" s="569"/>
      <c r="O2186" s="569"/>
      <c r="P2186" s="569"/>
      <c r="Q2186" s="121"/>
      <c r="R2186" s="121" t="s">
        <v>8252</v>
      </c>
      <c r="S2186" s="121" t="s">
        <v>2742</v>
      </c>
      <c r="T2186" s="121" t="s">
        <v>3251</v>
      </c>
      <c r="U2186" s="121">
        <v>0</v>
      </c>
      <c r="V2186" s="121" t="s">
        <v>2820</v>
      </c>
      <c r="W2186" s="121" t="s">
        <v>2969</v>
      </c>
      <c r="X2186" s="121" t="s">
        <v>8152</v>
      </c>
      <c r="Y2186" s="121" t="s">
        <v>2465</v>
      </c>
      <c r="Z2186" s="121" t="s">
        <v>2744</v>
      </c>
      <c r="AA2186" s="121" t="s">
        <v>2751</v>
      </c>
      <c r="AB2186" s="121" t="s">
        <v>8115</v>
      </c>
      <c r="AC2186" s="121" t="s">
        <v>2103</v>
      </c>
      <c r="AD2186" s="121" t="s">
        <v>2747</v>
      </c>
      <c r="AE2186" s="121" t="s">
        <v>5239</v>
      </c>
      <c r="AF2186" s="121"/>
      <c r="AG2186" s="121"/>
      <c r="AH2186" s="121"/>
      <c r="AI2186" s="551"/>
      <c r="AJ2186" s="551"/>
      <c r="AK2186" s="551"/>
      <c r="AL2186" s="551"/>
      <c r="AM2186" s="551"/>
      <c r="AN2186" s="551"/>
      <c r="AO2186" s="551"/>
      <c r="AP2186" s="551"/>
      <c r="AQ2186" s="551"/>
      <c r="AR2186" s="551"/>
      <c r="AS2186" s="551"/>
      <c r="AT2186" s="551"/>
      <c r="AU2186" s="551"/>
      <c r="AV2186" s="551"/>
      <c r="AW2186" s="551"/>
      <c r="AX2186" s="551"/>
    </row>
    <row r="2187">
      <c r="A2187" s="570" t="s">
        <v>7823</v>
      </c>
      <c r="B2187" s="570" t="s">
        <v>8253</v>
      </c>
      <c r="C2187" s="570" t="s">
        <v>6749</v>
      </c>
      <c r="D2187" s="570" t="s">
        <v>6747</v>
      </c>
      <c r="E2187" s="570" t="s">
        <v>242</v>
      </c>
      <c r="F2187" s="570">
        <v>16</v>
      </c>
      <c r="G2187" s="570">
        <v>74</v>
      </c>
      <c r="H2187" s="570">
        <v>1000</v>
      </c>
      <c r="I2187" s="569"/>
      <c r="J2187" s="121"/>
      <c r="K2187" s="121"/>
      <c r="L2187" s="121"/>
      <c r="M2187" s="570"/>
      <c r="N2187" s="569"/>
      <c r="O2187" s="569"/>
      <c r="P2187" s="569"/>
      <c r="Q2187" s="121"/>
      <c r="R2187" s="121" t="s">
        <v>8254</v>
      </c>
      <c r="S2187" s="121" t="s">
        <v>2742</v>
      </c>
      <c r="T2187" s="121" t="s">
        <v>3251</v>
      </c>
      <c r="U2187" s="121">
        <v>0</v>
      </c>
      <c r="V2187" s="121" t="s">
        <v>2820</v>
      </c>
      <c r="W2187" s="121" t="s">
        <v>2969</v>
      </c>
      <c r="X2187" s="121" t="s">
        <v>8152</v>
      </c>
      <c r="Y2187" s="121" t="s">
        <v>2465</v>
      </c>
      <c r="Z2187" s="121" t="s">
        <v>2744</v>
      </c>
      <c r="AA2187" s="121" t="s">
        <v>2751</v>
      </c>
      <c r="AB2187" s="121" t="s">
        <v>8109</v>
      </c>
      <c r="AC2187" s="121" t="s">
        <v>2103</v>
      </c>
      <c r="AD2187" s="121" t="s">
        <v>2747</v>
      </c>
      <c r="AE2187" s="121" t="s">
        <v>3053</v>
      </c>
      <c r="AF2187" s="121"/>
      <c r="AG2187" s="121"/>
      <c r="AH2187" s="121"/>
      <c r="AI2187" s="551"/>
      <c r="AJ2187" s="551"/>
      <c r="AK2187" s="551"/>
      <c r="AL2187" s="551"/>
      <c r="AM2187" s="551"/>
      <c r="AN2187" s="551"/>
      <c r="AO2187" s="551"/>
      <c r="AP2187" s="551"/>
      <c r="AQ2187" s="551"/>
      <c r="AR2187" s="551"/>
      <c r="AS2187" s="551"/>
      <c r="AT2187" s="551"/>
      <c r="AU2187" s="551"/>
      <c r="AV2187" s="551"/>
      <c r="AW2187" s="551"/>
      <c r="AX2187" s="551"/>
    </row>
    <row r="2188">
      <c r="A2188" s="570" t="s">
        <v>7823</v>
      </c>
      <c r="B2188" s="570" t="s">
        <v>8255</v>
      </c>
      <c r="C2188" s="570" t="s">
        <v>6749</v>
      </c>
      <c r="D2188" s="570" t="s">
        <v>6747</v>
      </c>
      <c r="E2188" s="570" t="s">
        <v>242</v>
      </c>
      <c r="F2188" s="570">
        <v>16</v>
      </c>
      <c r="G2188" s="570">
        <v>74</v>
      </c>
      <c r="H2188" s="570">
        <v>1000</v>
      </c>
      <c r="I2188" s="569"/>
      <c r="J2188" s="121"/>
      <c r="K2188" s="121"/>
      <c r="L2188" s="121"/>
      <c r="M2188" s="570"/>
      <c r="N2188" s="569"/>
      <c r="O2188" s="569"/>
      <c r="P2188" s="569"/>
      <c r="Q2188" s="121"/>
      <c r="R2188" s="121" t="s">
        <v>8256</v>
      </c>
      <c r="S2188" s="121" t="s">
        <v>2742</v>
      </c>
      <c r="T2188" s="121" t="s">
        <v>3251</v>
      </c>
      <c r="U2188" s="121">
        <v>0</v>
      </c>
      <c r="V2188" s="121" t="s">
        <v>2820</v>
      </c>
      <c r="W2188" s="121" t="s">
        <v>2969</v>
      </c>
      <c r="X2188" s="121" t="s">
        <v>8152</v>
      </c>
      <c r="Y2188" s="121" t="s">
        <v>2465</v>
      </c>
      <c r="Z2188" s="121" t="s">
        <v>2744</v>
      </c>
      <c r="AA2188" s="121" t="s">
        <v>2751</v>
      </c>
      <c r="AB2188" s="121" t="s">
        <v>8257</v>
      </c>
      <c r="AC2188" s="121" t="s">
        <v>2103</v>
      </c>
      <c r="AD2188" s="121" t="s">
        <v>2747</v>
      </c>
      <c r="AE2188" s="121" t="s">
        <v>5239</v>
      </c>
      <c r="AF2188" s="121"/>
      <c r="AG2188" s="121"/>
      <c r="AH2188" s="121"/>
      <c r="AI2188" s="551"/>
      <c r="AJ2188" s="551"/>
      <c r="AK2188" s="551"/>
      <c r="AL2188" s="551"/>
      <c r="AM2188" s="551"/>
      <c r="AN2188" s="551"/>
      <c r="AO2188" s="551"/>
      <c r="AP2188" s="551"/>
      <c r="AQ2188" s="551"/>
      <c r="AR2188" s="551"/>
      <c r="AS2188" s="551"/>
      <c r="AT2188" s="551"/>
      <c r="AU2188" s="551"/>
      <c r="AV2188" s="551"/>
      <c r="AW2188" s="551"/>
      <c r="AX2188" s="551"/>
    </row>
    <row r="2189">
      <c r="A2189" s="570" t="s">
        <v>7823</v>
      </c>
      <c r="B2189" s="570" t="s">
        <v>8258</v>
      </c>
      <c r="C2189" s="570" t="s">
        <v>6749</v>
      </c>
      <c r="D2189" s="570" t="s">
        <v>6747</v>
      </c>
      <c r="E2189" s="570" t="s">
        <v>242</v>
      </c>
      <c r="F2189" s="570">
        <v>16</v>
      </c>
      <c r="G2189" s="570">
        <v>74</v>
      </c>
      <c r="H2189" s="570">
        <v>1000</v>
      </c>
      <c r="I2189" s="569"/>
      <c r="J2189" s="121"/>
      <c r="K2189" s="121"/>
      <c r="L2189" s="121"/>
      <c r="M2189" s="570"/>
      <c r="N2189" s="569"/>
      <c r="O2189" s="569"/>
      <c r="P2189" s="569"/>
      <c r="Q2189" s="121"/>
      <c r="R2189" s="121" t="s">
        <v>8259</v>
      </c>
      <c r="S2189" s="121" t="s">
        <v>2742</v>
      </c>
      <c r="T2189" s="121" t="s">
        <v>3251</v>
      </c>
      <c r="U2189" s="121">
        <v>0</v>
      </c>
      <c r="V2189" s="121" t="s">
        <v>2820</v>
      </c>
      <c r="W2189" s="121" t="s">
        <v>2969</v>
      </c>
      <c r="X2189" s="121" t="s">
        <v>8152</v>
      </c>
      <c r="Y2189" s="121" t="s">
        <v>2465</v>
      </c>
      <c r="Z2189" s="121" t="s">
        <v>2744</v>
      </c>
      <c r="AA2189" s="121" t="s">
        <v>2751</v>
      </c>
      <c r="AB2189" s="121" t="s">
        <v>5245</v>
      </c>
      <c r="AC2189" s="121" t="s">
        <v>2103</v>
      </c>
      <c r="AD2189" s="121" t="s">
        <v>2747</v>
      </c>
      <c r="AE2189" s="121" t="s">
        <v>5239</v>
      </c>
      <c r="AF2189" s="121"/>
      <c r="AG2189" s="121"/>
      <c r="AH2189" s="121"/>
      <c r="AI2189" s="551"/>
      <c r="AJ2189" s="551"/>
      <c r="AK2189" s="551"/>
      <c r="AL2189" s="551"/>
      <c r="AM2189" s="551"/>
      <c r="AN2189" s="551"/>
      <c r="AO2189" s="551"/>
      <c r="AP2189" s="551"/>
      <c r="AQ2189" s="551"/>
      <c r="AR2189" s="551"/>
      <c r="AS2189" s="551"/>
      <c r="AT2189" s="551"/>
      <c r="AU2189" s="551"/>
      <c r="AV2189" s="551"/>
      <c r="AW2189" s="551"/>
      <c r="AX2189" s="551"/>
    </row>
    <row r="2190">
      <c r="A2190" s="570" t="s">
        <v>7823</v>
      </c>
      <c r="B2190" s="570" t="s">
        <v>8260</v>
      </c>
      <c r="C2190" s="570" t="s">
        <v>6749</v>
      </c>
      <c r="D2190" s="570" t="s">
        <v>6747</v>
      </c>
      <c r="E2190" s="570" t="s">
        <v>242</v>
      </c>
      <c r="F2190" s="570">
        <v>40</v>
      </c>
      <c r="G2190" s="570">
        <v>256</v>
      </c>
      <c r="H2190" s="570">
        <v>2000</v>
      </c>
      <c r="I2190" s="569"/>
      <c r="J2190" s="121"/>
      <c r="K2190" s="121"/>
      <c r="L2190" s="121"/>
      <c r="M2190" s="570"/>
      <c r="N2190" s="569"/>
      <c r="O2190" s="569"/>
      <c r="P2190" s="569"/>
      <c r="Q2190" s="121"/>
      <c r="R2190" s="121" t="s">
        <v>8261</v>
      </c>
      <c r="S2190" s="121" t="s">
        <v>2716</v>
      </c>
      <c r="T2190" s="121" t="s">
        <v>5062</v>
      </c>
      <c r="U2190" s="121">
        <v>0</v>
      </c>
      <c r="V2190" s="121" t="s">
        <v>7826</v>
      </c>
      <c r="W2190" s="121" t="s">
        <v>3178</v>
      </c>
      <c r="X2190" s="121" t="s">
        <v>8152</v>
      </c>
      <c r="Y2190" s="121" t="s">
        <v>3878</v>
      </c>
      <c r="Z2190" s="121" t="s">
        <v>2768</v>
      </c>
      <c r="AA2190" s="121" t="s">
        <v>2769</v>
      </c>
      <c r="AB2190" s="121" t="s">
        <v>8262</v>
      </c>
      <c r="AC2190" s="121" t="s">
        <v>2103</v>
      </c>
      <c r="AD2190" s="121" t="s">
        <v>2788</v>
      </c>
      <c r="AE2190" s="121" t="s">
        <v>8192</v>
      </c>
      <c r="AF2190" s="121"/>
      <c r="AG2190" s="121"/>
      <c r="AH2190" s="121"/>
      <c r="AI2190" s="551"/>
      <c r="AJ2190" s="551"/>
      <c r="AK2190" s="551"/>
      <c r="AL2190" s="551"/>
      <c r="AM2190" s="551"/>
      <c r="AN2190" s="551"/>
      <c r="AO2190" s="551"/>
      <c r="AP2190" s="551"/>
      <c r="AQ2190" s="551"/>
      <c r="AR2190" s="551"/>
      <c r="AS2190" s="551"/>
      <c r="AT2190" s="551"/>
      <c r="AU2190" s="551"/>
      <c r="AV2190" s="551"/>
      <c r="AW2190" s="551"/>
      <c r="AX2190" s="551"/>
    </row>
    <row r="2191">
      <c r="A2191" s="570" t="s">
        <v>7823</v>
      </c>
      <c r="B2191" s="570" t="s">
        <v>8263</v>
      </c>
      <c r="C2191" s="570" t="s">
        <v>6749</v>
      </c>
      <c r="D2191" s="570" t="s">
        <v>6747</v>
      </c>
      <c r="E2191" s="570" t="s">
        <v>242</v>
      </c>
      <c r="F2191" s="570">
        <v>40</v>
      </c>
      <c r="G2191" s="570">
        <v>256</v>
      </c>
      <c r="H2191" s="570">
        <v>2000</v>
      </c>
      <c r="I2191" s="569"/>
      <c r="J2191" s="121"/>
      <c r="K2191" s="121"/>
      <c r="L2191" s="121"/>
      <c r="M2191" s="570"/>
      <c r="N2191" s="569"/>
      <c r="O2191" s="569"/>
      <c r="P2191" s="569"/>
      <c r="Q2191" s="121"/>
      <c r="R2191" s="121" t="s">
        <v>8264</v>
      </c>
      <c r="S2191" s="121" t="s">
        <v>2716</v>
      </c>
      <c r="T2191" s="121" t="s">
        <v>5062</v>
      </c>
      <c r="U2191" s="121">
        <v>0</v>
      </c>
      <c r="V2191" s="121" t="s">
        <v>7826</v>
      </c>
      <c r="W2191" s="121" t="s">
        <v>3178</v>
      </c>
      <c r="X2191" s="121" t="s">
        <v>8152</v>
      </c>
      <c r="Y2191" s="121" t="s">
        <v>3878</v>
      </c>
      <c r="Z2191" s="121" t="s">
        <v>2768</v>
      </c>
      <c r="AA2191" s="121" t="s">
        <v>2769</v>
      </c>
      <c r="AB2191" s="121" t="s">
        <v>8265</v>
      </c>
      <c r="AC2191" s="121" t="s">
        <v>2103</v>
      </c>
      <c r="AD2191" s="121" t="s">
        <v>2788</v>
      </c>
      <c r="AE2191" s="121" t="s">
        <v>8192</v>
      </c>
      <c r="AF2191" s="121"/>
      <c r="AG2191" s="121"/>
      <c r="AH2191" s="121"/>
      <c r="AI2191" s="551"/>
      <c r="AJ2191" s="551"/>
      <c r="AK2191" s="551"/>
      <c r="AL2191" s="551"/>
      <c r="AM2191" s="551"/>
      <c r="AN2191" s="551"/>
      <c r="AO2191" s="551"/>
      <c r="AP2191" s="551"/>
      <c r="AQ2191" s="551"/>
      <c r="AR2191" s="551"/>
      <c r="AS2191" s="551"/>
      <c r="AT2191" s="551"/>
      <c r="AU2191" s="551"/>
      <c r="AV2191" s="551"/>
      <c r="AW2191" s="551"/>
      <c r="AX2191" s="551"/>
    </row>
    <row r="2192">
      <c r="A2192" s="570" t="s">
        <v>7823</v>
      </c>
      <c r="B2192" s="570" t="s">
        <v>8266</v>
      </c>
      <c r="C2192" s="570" t="s">
        <v>6749</v>
      </c>
      <c r="D2192" s="570" t="s">
        <v>6747</v>
      </c>
      <c r="E2192" s="570" t="s">
        <v>242</v>
      </c>
      <c r="F2192" s="570">
        <v>40</v>
      </c>
      <c r="G2192" s="570">
        <v>256</v>
      </c>
      <c r="H2192" s="570">
        <v>2000</v>
      </c>
      <c r="I2192" s="569"/>
      <c r="J2192" s="121"/>
      <c r="K2192" s="121"/>
      <c r="L2192" s="121"/>
      <c r="M2192" s="570"/>
      <c r="N2192" s="569"/>
      <c r="O2192" s="569"/>
      <c r="P2192" s="569"/>
      <c r="Q2192" s="121"/>
      <c r="R2192" s="121" t="s">
        <v>8267</v>
      </c>
      <c r="S2192" s="121" t="s">
        <v>2716</v>
      </c>
      <c r="T2192" s="121" t="s">
        <v>5062</v>
      </c>
      <c r="U2192" s="121">
        <v>0</v>
      </c>
      <c r="V2192" s="121" t="s">
        <v>7826</v>
      </c>
      <c r="W2192" s="121" t="s">
        <v>3178</v>
      </c>
      <c r="X2192" s="121" t="s">
        <v>8152</v>
      </c>
      <c r="Y2192" s="121" t="s">
        <v>3878</v>
      </c>
      <c r="Z2192" s="121" t="s">
        <v>2768</v>
      </c>
      <c r="AA2192" s="121" t="s">
        <v>2769</v>
      </c>
      <c r="AB2192" s="121" t="s">
        <v>8268</v>
      </c>
      <c r="AC2192" s="121" t="s">
        <v>2103</v>
      </c>
      <c r="AD2192" s="121" t="s">
        <v>2788</v>
      </c>
      <c r="AE2192" s="121" t="s">
        <v>8192</v>
      </c>
      <c r="AF2192" s="121"/>
      <c r="AG2192" s="121"/>
      <c r="AH2192" s="121"/>
      <c r="AI2192" s="551"/>
      <c r="AJ2192" s="551"/>
      <c r="AK2192" s="551"/>
      <c r="AL2192" s="551"/>
      <c r="AM2192" s="551"/>
      <c r="AN2192" s="551"/>
      <c r="AO2192" s="551"/>
      <c r="AP2192" s="551"/>
      <c r="AQ2192" s="551"/>
      <c r="AR2192" s="551"/>
      <c r="AS2192" s="551"/>
      <c r="AT2192" s="551"/>
      <c r="AU2192" s="551"/>
      <c r="AV2192" s="551"/>
      <c r="AW2192" s="551"/>
      <c r="AX2192" s="551"/>
    </row>
    <row r="2193">
      <c r="A2193" s="570" t="s">
        <v>7823</v>
      </c>
      <c r="B2193" s="570" t="s">
        <v>8269</v>
      </c>
      <c r="C2193" s="570" t="s">
        <v>6749</v>
      </c>
      <c r="D2193" s="570" t="s">
        <v>6747</v>
      </c>
      <c r="E2193" s="570" t="s">
        <v>242</v>
      </c>
      <c r="F2193" s="570">
        <v>40</v>
      </c>
      <c r="G2193" s="570">
        <v>256</v>
      </c>
      <c r="H2193" s="570">
        <v>2000</v>
      </c>
      <c r="I2193" s="569"/>
      <c r="J2193" s="121"/>
      <c r="K2193" s="121"/>
      <c r="L2193" s="121"/>
      <c r="M2193" s="570"/>
      <c r="N2193" s="569"/>
      <c r="O2193" s="569"/>
      <c r="P2193" s="569"/>
      <c r="Q2193" s="121"/>
      <c r="R2193" s="121" t="s">
        <v>8270</v>
      </c>
      <c r="S2193" s="121" t="s">
        <v>2716</v>
      </c>
      <c r="T2193" s="121" t="s">
        <v>5062</v>
      </c>
      <c r="U2193" s="121">
        <v>0</v>
      </c>
      <c r="V2193" s="121" t="s">
        <v>7826</v>
      </c>
      <c r="W2193" s="121" t="s">
        <v>3178</v>
      </c>
      <c r="X2193" s="121" t="s">
        <v>8152</v>
      </c>
      <c r="Y2193" s="121" t="s">
        <v>3878</v>
      </c>
      <c r="Z2193" s="121" t="s">
        <v>2768</v>
      </c>
      <c r="AA2193" s="121" t="s">
        <v>2769</v>
      </c>
      <c r="AB2193" s="121" t="s">
        <v>8271</v>
      </c>
      <c r="AC2193" s="121" t="s">
        <v>2103</v>
      </c>
      <c r="AD2193" s="121" t="s">
        <v>2788</v>
      </c>
      <c r="AE2193" s="121" t="s">
        <v>8192</v>
      </c>
      <c r="AF2193" s="121"/>
      <c r="AG2193" s="121"/>
      <c r="AH2193" s="121"/>
      <c r="AI2193" s="551"/>
      <c r="AJ2193" s="551"/>
      <c r="AK2193" s="551"/>
      <c r="AL2193" s="551"/>
      <c r="AM2193" s="551"/>
      <c r="AN2193" s="551"/>
      <c r="AO2193" s="551"/>
      <c r="AP2193" s="551"/>
      <c r="AQ2193" s="551"/>
      <c r="AR2193" s="551"/>
      <c r="AS2193" s="551"/>
      <c r="AT2193" s="551"/>
      <c r="AU2193" s="551"/>
      <c r="AV2193" s="551"/>
      <c r="AW2193" s="551"/>
      <c r="AX2193" s="551"/>
    </row>
    <row r="2194">
      <c r="A2194" s="570" t="s">
        <v>7823</v>
      </c>
      <c r="B2194" s="570" t="s">
        <v>8272</v>
      </c>
      <c r="C2194" s="570" t="s">
        <v>6749</v>
      </c>
      <c r="D2194" s="570" t="s">
        <v>6747</v>
      </c>
      <c r="E2194" s="570" t="s">
        <v>242</v>
      </c>
      <c r="F2194" s="570">
        <v>40</v>
      </c>
      <c r="G2194" s="570">
        <v>256</v>
      </c>
      <c r="H2194" s="570">
        <v>2000</v>
      </c>
      <c r="I2194" s="569"/>
      <c r="J2194" s="121"/>
      <c r="K2194" s="121"/>
      <c r="L2194" s="121"/>
      <c r="M2194" s="570"/>
      <c r="N2194" s="569"/>
      <c r="O2194" s="569"/>
      <c r="P2194" s="569"/>
      <c r="Q2194" s="121"/>
      <c r="R2194" s="121" t="s">
        <v>8273</v>
      </c>
      <c r="S2194" s="121" t="s">
        <v>2716</v>
      </c>
      <c r="T2194" s="121" t="s">
        <v>5062</v>
      </c>
      <c r="U2194" s="121">
        <v>0</v>
      </c>
      <c r="V2194" s="121" t="s">
        <v>7826</v>
      </c>
      <c r="W2194" s="121" t="s">
        <v>3178</v>
      </c>
      <c r="X2194" s="121" t="s">
        <v>8152</v>
      </c>
      <c r="Y2194" s="121" t="s">
        <v>3878</v>
      </c>
      <c r="Z2194" s="121" t="s">
        <v>2768</v>
      </c>
      <c r="AA2194" s="121" t="s">
        <v>2769</v>
      </c>
      <c r="AB2194" s="121" t="s">
        <v>8274</v>
      </c>
      <c r="AC2194" s="121" t="s">
        <v>2103</v>
      </c>
      <c r="AD2194" s="121" t="s">
        <v>2788</v>
      </c>
      <c r="AE2194" s="121" t="s">
        <v>8192</v>
      </c>
      <c r="AF2194" s="121"/>
      <c r="AG2194" s="121"/>
      <c r="AH2194" s="121"/>
      <c r="AI2194" s="551"/>
      <c r="AJ2194" s="551"/>
      <c r="AK2194" s="551"/>
      <c r="AL2194" s="551"/>
      <c r="AM2194" s="551"/>
      <c r="AN2194" s="551"/>
      <c r="AO2194" s="551"/>
      <c r="AP2194" s="551"/>
      <c r="AQ2194" s="551"/>
      <c r="AR2194" s="551"/>
      <c r="AS2194" s="551"/>
      <c r="AT2194" s="551"/>
      <c r="AU2194" s="551"/>
      <c r="AV2194" s="551"/>
      <c r="AW2194" s="551"/>
      <c r="AX2194" s="551"/>
    </row>
    <row r="2195">
      <c r="A2195" s="570" t="s">
        <v>7823</v>
      </c>
      <c r="B2195" s="570" t="s">
        <v>8275</v>
      </c>
      <c r="C2195" s="570" t="s">
        <v>6749</v>
      </c>
      <c r="D2195" s="570" t="s">
        <v>6747</v>
      </c>
      <c r="E2195" s="570" t="s">
        <v>242</v>
      </c>
      <c r="F2195" s="570">
        <v>40</v>
      </c>
      <c r="G2195" s="570">
        <v>256</v>
      </c>
      <c r="H2195" s="570">
        <v>2000</v>
      </c>
      <c r="I2195" s="569"/>
      <c r="J2195" s="121"/>
      <c r="K2195" s="121"/>
      <c r="L2195" s="121"/>
      <c r="M2195" s="570"/>
      <c r="N2195" s="569"/>
      <c r="O2195" s="569"/>
      <c r="P2195" s="569"/>
      <c r="Q2195" s="121"/>
      <c r="R2195" s="121" t="s">
        <v>8276</v>
      </c>
      <c r="S2195" s="121" t="s">
        <v>2716</v>
      </c>
      <c r="T2195" s="121" t="s">
        <v>5062</v>
      </c>
      <c r="U2195" s="121">
        <v>0</v>
      </c>
      <c r="V2195" s="121" t="s">
        <v>7826</v>
      </c>
      <c r="W2195" s="121" t="s">
        <v>3178</v>
      </c>
      <c r="X2195" s="121" t="s">
        <v>8152</v>
      </c>
      <c r="Y2195" s="121" t="s">
        <v>3878</v>
      </c>
      <c r="Z2195" s="121" t="s">
        <v>2768</v>
      </c>
      <c r="AA2195" s="121" t="s">
        <v>2769</v>
      </c>
      <c r="AB2195" s="121" t="s">
        <v>8277</v>
      </c>
      <c r="AC2195" s="121" t="s">
        <v>2103</v>
      </c>
      <c r="AD2195" s="121" t="s">
        <v>2788</v>
      </c>
      <c r="AE2195" s="121" t="s">
        <v>8192</v>
      </c>
      <c r="AF2195" s="121"/>
      <c r="AG2195" s="121"/>
      <c r="AH2195" s="121"/>
      <c r="AI2195" s="551"/>
      <c r="AJ2195" s="551"/>
      <c r="AK2195" s="551"/>
      <c r="AL2195" s="551"/>
      <c r="AM2195" s="551"/>
      <c r="AN2195" s="551"/>
      <c r="AO2195" s="551"/>
      <c r="AP2195" s="551"/>
      <c r="AQ2195" s="551"/>
      <c r="AR2195" s="551"/>
      <c r="AS2195" s="551"/>
      <c r="AT2195" s="551"/>
      <c r="AU2195" s="551"/>
      <c r="AV2195" s="551"/>
      <c r="AW2195" s="551"/>
      <c r="AX2195" s="551"/>
    </row>
    <row r="2196">
      <c r="A2196" s="570" t="s">
        <v>7823</v>
      </c>
      <c r="B2196" s="570" t="s">
        <v>8278</v>
      </c>
      <c r="C2196" s="570" t="s">
        <v>6749</v>
      </c>
      <c r="D2196" s="570" t="s">
        <v>6747</v>
      </c>
      <c r="E2196" s="570" t="s">
        <v>242</v>
      </c>
      <c r="F2196" s="570">
        <v>40</v>
      </c>
      <c r="G2196" s="570">
        <v>256</v>
      </c>
      <c r="H2196" s="570">
        <v>2000</v>
      </c>
      <c r="I2196" s="569"/>
      <c r="J2196" s="121"/>
      <c r="K2196" s="121"/>
      <c r="L2196" s="121"/>
      <c r="M2196" s="570"/>
      <c r="N2196" s="569"/>
      <c r="O2196" s="569"/>
      <c r="P2196" s="569"/>
      <c r="Q2196" s="121"/>
      <c r="R2196" s="121" t="s">
        <v>8279</v>
      </c>
      <c r="S2196" s="121" t="s">
        <v>2716</v>
      </c>
      <c r="T2196" s="121" t="s">
        <v>5062</v>
      </c>
      <c r="U2196" s="121">
        <v>0</v>
      </c>
      <c r="V2196" s="121" t="s">
        <v>7826</v>
      </c>
      <c r="W2196" s="121" t="s">
        <v>3178</v>
      </c>
      <c r="X2196" s="121" t="s">
        <v>8152</v>
      </c>
      <c r="Y2196" s="121" t="s">
        <v>3878</v>
      </c>
      <c r="Z2196" s="121" t="s">
        <v>2768</v>
      </c>
      <c r="AA2196" s="121" t="s">
        <v>2769</v>
      </c>
      <c r="AB2196" s="121" t="s">
        <v>8280</v>
      </c>
      <c r="AC2196" s="121" t="s">
        <v>2103</v>
      </c>
      <c r="AD2196" s="121" t="s">
        <v>2788</v>
      </c>
      <c r="AE2196" s="121" t="s">
        <v>8192</v>
      </c>
      <c r="AF2196" s="121"/>
      <c r="AG2196" s="121"/>
      <c r="AH2196" s="121"/>
      <c r="AI2196" s="551"/>
      <c r="AJ2196" s="551"/>
      <c r="AK2196" s="551"/>
      <c r="AL2196" s="551"/>
      <c r="AM2196" s="551"/>
      <c r="AN2196" s="551"/>
      <c r="AO2196" s="551"/>
      <c r="AP2196" s="551"/>
      <c r="AQ2196" s="551"/>
      <c r="AR2196" s="551"/>
      <c r="AS2196" s="551"/>
      <c r="AT2196" s="551"/>
      <c r="AU2196" s="551"/>
      <c r="AV2196" s="551"/>
      <c r="AW2196" s="551"/>
      <c r="AX2196" s="551"/>
    </row>
    <row r="2197">
      <c r="A2197" s="570" t="s">
        <v>7823</v>
      </c>
      <c r="B2197" s="570" t="s">
        <v>8281</v>
      </c>
      <c r="C2197" s="570" t="s">
        <v>6749</v>
      </c>
      <c r="D2197" s="570" t="s">
        <v>6747</v>
      </c>
      <c r="E2197" s="570" t="s">
        <v>242</v>
      </c>
      <c r="F2197" s="570">
        <v>16</v>
      </c>
      <c r="G2197" s="570">
        <v>74</v>
      </c>
      <c r="H2197" s="570">
        <v>1000</v>
      </c>
      <c r="I2197" s="569"/>
      <c r="J2197" s="121"/>
      <c r="K2197" s="121"/>
      <c r="L2197" s="121"/>
      <c r="M2197" s="570"/>
      <c r="N2197" s="569"/>
      <c r="O2197" s="569"/>
      <c r="P2197" s="569"/>
      <c r="Q2197" s="121"/>
      <c r="R2197" s="121" t="s">
        <v>8282</v>
      </c>
      <c r="S2197" s="121" t="s">
        <v>2742</v>
      </c>
      <c r="T2197" s="121" t="s">
        <v>8065</v>
      </c>
      <c r="U2197" s="121">
        <v>0</v>
      </c>
      <c r="V2197" s="121" t="s">
        <v>8166</v>
      </c>
      <c r="W2197" s="121" t="s">
        <v>2969</v>
      </c>
      <c r="X2197" s="121" t="s">
        <v>8152</v>
      </c>
      <c r="Y2197" s="121" t="s">
        <v>2465</v>
      </c>
      <c r="Z2197" s="121" t="s">
        <v>2768</v>
      </c>
      <c r="AA2197" s="121" t="s">
        <v>2769</v>
      </c>
      <c r="AB2197" s="121" t="s">
        <v>8132</v>
      </c>
      <c r="AC2197" s="121" t="s">
        <v>2103</v>
      </c>
      <c r="AD2197" s="121" t="s">
        <v>2788</v>
      </c>
      <c r="AE2197" s="121" t="s">
        <v>2864</v>
      </c>
      <c r="AF2197" s="121"/>
      <c r="AG2197" s="121"/>
      <c r="AH2197" s="121"/>
      <c r="AI2197" s="551"/>
      <c r="AJ2197" s="551"/>
      <c r="AK2197" s="551"/>
      <c r="AL2197" s="551"/>
      <c r="AM2197" s="551"/>
      <c r="AN2197" s="551"/>
      <c r="AO2197" s="551"/>
      <c r="AP2197" s="551"/>
      <c r="AQ2197" s="551"/>
      <c r="AR2197" s="551"/>
      <c r="AS2197" s="551"/>
      <c r="AT2197" s="551"/>
      <c r="AU2197" s="551"/>
      <c r="AV2197" s="551"/>
      <c r="AW2197" s="551"/>
      <c r="AX2197" s="551"/>
    </row>
    <row r="2198">
      <c r="A2198" s="570" t="s">
        <v>7823</v>
      </c>
      <c r="B2198" s="570" t="s">
        <v>8283</v>
      </c>
      <c r="C2198" s="570" t="s">
        <v>6749</v>
      </c>
      <c r="D2198" s="570" t="s">
        <v>6747</v>
      </c>
      <c r="E2198" s="570" t="s">
        <v>242</v>
      </c>
      <c r="F2198" s="570">
        <v>16</v>
      </c>
      <c r="G2198" s="570">
        <v>74</v>
      </c>
      <c r="H2198" s="570">
        <v>1000</v>
      </c>
      <c r="I2198" s="569"/>
      <c r="J2198" s="121"/>
      <c r="K2198" s="121"/>
      <c r="L2198" s="121"/>
      <c r="M2198" s="570"/>
      <c r="N2198" s="569"/>
      <c r="O2198" s="569"/>
      <c r="P2198" s="569"/>
      <c r="Q2198" s="121"/>
      <c r="R2198" s="121" t="s">
        <v>8284</v>
      </c>
      <c r="S2198" s="121" t="s">
        <v>2742</v>
      </c>
      <c r="T2198" s="121" t="s">
        <v>8065</v>
      </c>
      <c r="U2198" s="121">
        <v>0</v>
      </c>
      <c r="V2198" s="121" t="s">
        <v>8166</v>
      </c>
      <c r="W2198" s="121" t="s">
        <v>2969</v>
      </c>
      <c r="X2198" s="121" t="s">
        <v>8152</v>
      </c>
      <c r="Y2198" s="121" t="s">
        <v>2465</v>
      </c>
      <c r="Z2198" s="121" t="s">
        <v>2768</v>
      </c>
      <c r="AA2198" s="121" t="s">
        <v>2769</v>
      </c>
      <c r="AB2198" s="121" t="s">
        <v>8179</v>
      </c>
      <c r="AC2198" s="121" t="s">
        <v>2103</v>
      </c>
      <c r="AD2198" s="121" t="s">
        <v>2788</v>
      </c>
      <c r="AE2198" s="121" t="s">
        <v>3282</v>
      </c>
      <c r="AF2198" s="121"/>
      <c r="AG2198" s="121"/>
      <c r="AH2198" s="121"/>
      <c r="AI2198" s="551"/>
      <c r="AJ2198" s="551"/>
      <c r="AK2198" s="551"/>
      <c r="AL2198" s="551"/>
      <c r="AM2198" s="551"/>
      <c r="AN2198" s="551"/>
      <c r="AO2198" s="551"/>
      <c r="AP2198" s="551"/>
      <c r="AQ2198" s="551"/>
      <c r="AR2198" s="551"/>
      <c r="AS2198" s="551"/>
      <c r="AT2198" s="551"/>
      <c r="AU2198" s="551"/>
      <c r="AV2198" s="551"/>
      <c r="AW2198" s="551"/>
      <c r="AX2198" s="551"/>
    </row>
    <row r="2199">
      <c r="A2199" s="570" t="s">
        <v>7823</v>
      </c>
      <c r="B2199" s="570" t="s">
        <v>8285</v>
      </c>
      <c r="C2199" s="570" t="s">
        <v>6749</v>
      </c>
      <c r="D2199" s="570" t="s">
        <v>6747</v>
      </c>
      <c r="E2199" s="570" t="s">
        <v>242</v>
      </c>
      <c r="F2199" s="570">
        <v>16</v>
      </c>
      <c r="G2199" s="570">
        <v>74</v>
      </c>
      <c r="H2199" s="570">
        <v>1000</v>
      </c>
      <c r="I2199" s="569"/>
      <c r="J2199" s="121"/>
      <c r="K2199" s="121"/>
      <c r="L2199" s="121"/>
      <c r="M2199" s="570"/>
      <c r="N2199" s="569"/>
      <c r="O2199" s="569"/>
      <c r="P2199" s="569"/>
      <c r="Q2199" s="121"/>
      <c r="R2199" s="121" t="s">
        <v>8286</v>
      </c>
      <c r="S2199" s="121" t="s">
        <v>2742</v>
      </c>
      <c r="T2199" s="121" t="s">
        <v>8065</v>
      </c>
      <c r="U2199" s="121">
        <v>0</v>
      </c>
      <c r="V2199" s="121" t="s">
        <v>8166</v>
      </c>
      <c r="W2199" s="121" t="s">
        <v>2969</v>
      </c>
      <c r="X2199" s="121" t="s">
        <v>8152</v>
      </c>
      <c r="Y2199" s="121" t="s">
        <v>2465</v>
      </c>
      <c r="Z2199" s="121" t="s">
        <v>2768</v>
      </c>
      <c r="AA2199" s="121" t="s">
        <v>2769</v>
      </c>
      <c r="AB2199" s="121" t="s">
        <v>8287</v>
      </c>
      <c r="AC2199" s="121" t="s">
        <v>2103</v>
      </c>
      <c r="AD2199" s="121" t="s">
        <v>2788</v>
      </c>
      <c r="AE2199" s="121" t="s">
        <v>2976</v>
      </c>
      <c r="AF2199" s="121"/>
      <c r="AG2199" s="121"/>
      <c r="AH2199" s="121"/>
      <c r="AI2199" s="551"/>
      <c r="AJ2199" s="551"/>
      <c r="AK2199" s="551"/>
      <c r="AL2199" s="551"/>
      <c r="AM2199" s="551"/>
      <c r="AN2199" s="551"/>
      <c r="AO2199" s="551"/>
      <c r="AP2199" s="551"/>
      <c r="AQ2199" s="551"/>
      <c r="AR2199" s="551"/>
      <c r="AS2199" s="551"/>
      <c r="AT2199" s="551"/>
      <c r="AU2199" s="551"/>
      <c r="AV2199" s="551"/>
      <c r="AW2199" s="551"/>
      <c r="AX2199" s="551"/>
    </row>
    <row r="2200">
      <c r="A2200" s="570" t="s">
        <v>7823</v>
      </c>
      <c r="B2200" s="570" t="s">
        <v>8288</v>
      </c>
      <c r="C2200" s="570" t="s">
        <v>6749</v>
      </c>
      <c r="D2200" s="570" t="s">
        <v>6747</v>
      </c>
      <c r="E2200" s="570" t="s">
        <v>242</v>
      </c>
      <c r="F2200" s="570">
        <v>16</v>
      </c>
      <c r="G2200" s="570">
        <v>74</v>
      </c>
      <c r="H2200" s="570">
        <v>4000</v>
      </c>
      <c r="I2200" s="569"/>
      <c r="J2200" s="121"/>
      <c r="K2200" s="121"/>
      <c r="L2200" s="121"/>
      <c r="M2200" s="570"/>
      <c r="N2200" s="569"/>
      <c r="O2200" s="569"/>
      <c r="P2200" s="569"/>
      <c r="Q2200" s="121"/>
      <c r="R2200" s="121" t="s">
        <v>8289</v>
      </c>
      <c r="S2200" s="121" t="s">
        <v>2742</v>
      </c>
      <c r="T2200" s="121" t="s">
        <v>8065</v>
      </c>
      <c r="U2200" s="121">
        <v>0</v>
      </c>
      <c r="V2200" s="121" t="s">
        <v>8166</v>
      </c>
      <c r="W2200" s="121" t="s">
        <v>2969</v>
      </c>
      <c r="X2200" s="121" t="s">
        <v>8152</v>
      </c>
      <c r="Y2200" s="121" t="s">
        <v>2465</v>
      </c>
      <c r="Z2200" s="121" t="s">
        <v>2768</v>
      </c>
      <c r="AA2200" s="121" t="s">
        <v>2769</v>
      </c>
      <c r="AB2200" s="121" t="s">
        <v>8215</v>
      </c>
      <c r="AC2200" s="121" t="s">
        <v>2103</v>
      </c>
      <c r="AD2200" s="121" t="s">
        <v>2788</v>
      </c>
      <c r="AE2200" s="121" t="s">
        <v>2976</v>
      </c>
      <c r="AF2200" s="121"/>
      <c r="AG2200" s="121"/>
      <c r="AH2200" s="121"/>
      <c r="AI2200" s="551"/>
      <c r="AJ2200" s="551"/>
      <c r="AK2200" s="551"/>
      <c r="AL2200" s="551"/>
      <c r="AM2200" s="551"/>
      <c r="AN2200" s="551"/>
      <c r="AO2200" s="551"/>
      <c r="AP2200" s="551"/>
      <c r="AQ2200" s="551"/>
      <c r="AR2200" s="551"/>
      <c r="AS2200" s="551"/>
      <c r="AT2200" s="551"/>
      <c r="AU2200" s="551"/>
      <c r="AV2200" s="551"/>
      <c r="AW2200" s="551"/>
      <c r="AX2200" s="551"/>
    </row>
    <row r="2201">
      <c r="A2201" s="570" t="s">
        <v>7823</v>
      </c>
      <c r="B2201" s="570" t="s">
        <v>8290</v>
      </c>
      <c r="C2201" s="570" t="s">
        <v>6749</v>
      </c>
      <c r="D2201" s="570" t="s">
        <v>6747</v>
      </c>
      <c r="E2201" s="570" t="s">
        <v>242</v>
      </c>
      <c r="F2201" s="570">
        <v>16</v>
      </c>
      <c r="G2201" s="570">
        <v>74</v>
      </c>
      <c r="H2201" s="570">
        <v>4000</v>
      </c>
      <c r="I2201" s="569"/>
      <c r="J2201" s="121"/>
      <c r="K2201" s="121"/>
      <c r="L2201" s="121"/>
      <c r="M2201" s="570"/>
      <c r="N2201" s="569"/>
      <c r="O2201" s="569"/>
      <c r="P2201" s="569"/>
      <c r="Q2201" s="121"/>
      <c r="R2201" s="121" t="s">
        <v>8291</v>
      </c>
      <c r="S2201" s="121" t="s">
        <v>2742</v>
      </c>
      <c r="T2201" s="121" t="s">
        <v>8065</v>
      </c>
      <c r="U2201" s="121">
        <v>0</v>
      </c>
      <c r="V2201" s="121" t="s">
        <v>8166</v>
      </c>
      <c r="W2201" s="121" t="s">
        <v>2969</v>
      </c>
      <c r="X2201" s="121" t="s">
        <v>8152</v>
      </c>
      <c r="Y2201" s="121" t="s">
        <v>2465</v>
      </c>
      <c r="Z2201" s="121" t="s">
        <v>2768</v>
      </c>
      <c r="AA2201" s="121" t="s">
        <v>2769</v>
      </c>
      <c r="AB2201" s="121" t="s">
        <v>2982</v>
      </c>
      <c r="AC2201" s="121" t="s">
        <v>2103</v>
      </c>
      <c r="AD2201" s="121" t="s">
        <v>2788</v>
      </c>
      <c r="AE2201" s="121" t="s">
        <v>2864</v>
      </c>
      <c r="AF2201" s="121"/>
      <c r="AG2201" s="121"/>
      <c r="AH2201" s="121"/>
      <c r="AI2201" s="551"/>
      <c r="AJ2201" s="551"/>
      <c r="AK2201" s="551"/>
      <c r="AL2201" s="551"/>
      <c r="AM2201" s="551"/>
      <c r="AN2201" s="551"/>
      <c r="AO2201" s="551"/>
      <c r="AP2201" s="551"/>
      <c r="AQ2201" s="551"/>
      <c r="AR2201" s="551"/>
      <c r="AS2201" s="551"/>
      <c r="AT2201" s="551"/>
      <c r="AU2201" s="551"/>
      <c r="AV2201" s="551"/>
      <c r="AW2201" s="551"/>
      <c r="AX2201" s="551"/>
    </row>
    <row r="2202">
      <c r="A2202" s="570" t="s">
        <v>7823</v>
      </c>
      <c r="B2202" s="570" t="s">
        <v>8292</v>
      </c>
      <c r="C2202" s="570" t="s">
        <v>6749</v>
      </c>
      <c r="D2202" s="570" t="s">
        <v>6747</v>
      </c>
      <c r="E2202" s="570" t="s">
        <v>242</v>
      </c>
      <c r="F2202" s="570">
        <v>16</v>
      </c>
      <c r="G2202" s="570">
        <v>74</v>
      </c>
      <c r="H2202" s="570">
        <v>4000</v>
      </c>
      <c r="I2202" s="569"/>
      <c r="J2202" s="121"/>
      <c r="K2202" s="121"/>
      <c r="L2202" s="121"/>
      <c r="M2202" s="570"/>
      <c r="N2202" s="569"/>
      <c r="O2202" s="569"/>
      <c r="P2202" s="569"/>
      <c r="Q2202" s="121"/>
      <c r="R2202" s="121" t="s">
        <v>8293</v>
      </c>
      <c r="S2202" s="121" t="s">
        <v>2742</v>
      </c>
      <c r="T2202" s="121" t="s">
        <v>8065</v>
      </c>
      <c r="U2202" s="121">
        <v>0</v>
      </c>
      <c r="V2202" s="121" t="s">
        <v>8166</v>
      </c>
      <c r="W2202" s="121" t="s">
        <v>2969</v>
      </c>
      <c r="X2202" s="121" t="s">
        <v>8152</v>
      </c>
      <c r="Y2202" s="121" t="s">
        <v>2465</v>
      </c>
      <c r="Z2202" s="121" t="s">
        <v>2768</v>
      </c>
      <c r="AA2202" s="121" t="s">
        <v>2769</v>
      </c>
      <c r="AB2202" s="121" t="s">
        <v>6729</v>
      </c>
      <c r="AC2202" s="121" t="s">
        <v>2103</v>
      </c>
      <c r="AD2202" s="121" t="s">
        <v>2788</v>
      </c>
      <c r="AE2202" s="121" t="s">
        <v>2864</v>
      </c>
      <c r="AF2202" s="121"/>
      <c r="AG2202" s="121"/>
      <c r="AH2202" s="121"/>
      <c r="AI2202" s="551"/>
      <c r="AJ2202" s="551"/>
      <c r="AK2202" s="551"/>
      <c r="AL2202" s="551"/>
      <c r="AM2202" s="551"/>
      <c r="AN2202" s="551"/>
      <c r="AO2202" s="551"/>
      <c r="AP2202" s="551"/>
      <c r="AQ2202" s="551"/>
      <c r="AR2202" s="551"/>
      <c r="AS2202" s="551"/>
      <c r="AT2202" s="551"/>
      <c r="AU2202" s="551"/>
      <c r="AV2202" s="551"/>
      <c r="AW2202" s="551"/>
      <c r="AX2202" s="551"/>
    </row>
    <row r="2203">
      <c r="A2203" s="570" t="s">
        <v>7823</v>
      </c>
      <c r="B2203" s="570" t="s">
        <v>8294</v>
      </c>
      <c r="C2203" s="570" t="s">
        <v>6749</v>
      </c>
      <c r="D2203" s="570" t="s">
        <v>6747</v>
      </c>
      <c r="E2203" s="570" t="s">
        <v>242</v>
      </c>
      <c r="F2203" s="570">
        <v>16</v>
      </c>
      <c r="G2203" s="570">
        <v>74</v>
      </c>
      <c r="H2203" s="570">
        <v>1000</v>
      </c>
      <c r="I2203" s="569"/>
      <c r="J2203" s="121"/>
      <c r="K2203" s="121"/>
      <c r="L2203" s="121"/>
      <c r="M2203" s="570"/>
      <c r="N2203" s="569"/>
      <c r="O2203" s="569"/>
      <c r="P2203" s="569"/>
      <c r="Q2203" s="121"/>
      <c r="R2203" s="121" t="s">
        <v>8295</v>
      </c>
      <c r="S2203" s="121" t="s">
        <v>2742</v>
      </c>
      <c r="T2203" s="121" t="s">
        <v>8065</v>
      </c>
      <c r="U2203" s="121">
        <v>0</v>
      </c>
      <c r="V2203" s="121" t="s">
        <v>8166</v>
      </c>
      <c r="W2203" s="121" t="s">
        <v>2969</v>
      </c>
      <c r="X2203" s="121" t="s">
        <v>8152</v>
      </c>
      <c r="Y2203" s="121" t="s">
        <v>2465</v>
      </c>
      <c r="Z2203" s="121" t="s">
        <v>2768</v>
      </c>
      <c r="AA2203" s="121" t="s">
        <v>2769</v>
      </c>
      <c r="AB2203" s="121" t="s">
        <v>8139</v>
      </c>
      <c r="AC2203" s="121" t="s">
        <v>2103</v>
      </c>
      <c r="AD2203" s="121" t="s">
        <v>2788</v>
      </c>
      <c r="AE2203" s="121" t="s">
        <v>2864</v>
      </c>
      <c r="AF2203" s="121"/>
      <c r="AG2203" s="121"/>
      <c r="AH2203" s="121"/>
      <c r="AI2203" s="551"/>
      <c r="AJ2203" s="551"/>
      <c r="AK2203" s="551"/>
      <c r="AL2203" s="551"/>
      <c r="AM2203" s="551"/>
      <c r="AN2203" s="551"/>
      <c r="AO2203" s="551"/>
      <c r="AP2203" s="551"/>
      <c r="AQ2203" s="551"/>
      <c r="AR2203" s="551"/>
      <c r="AS2203" s="551"/>
      <c r="AT2203" s="551"/>
      <c r="AU2203" s="551"/>
      <c r="AV2203" s="551"/>
      <c r="AW2203" s="551"/>
      <c r="AX2203" s="551"/>
    </row>
    <row r="2204">
      <c r="A2204" s="570" t="s">
        <v>7823</v>
      </c>
      <c r="B2204" s="570" t="s">
        <v>8296</v>
      </c>
      <c r="C2204" s="570" t="s">
        <v>6749</v>
      </c>
      <c r="D2204" s="570" t="s">
        <v>6747</v>
      </c>
      <c r="E2204" s="570" t="s">
        <v>242</v>
      </c>
      <c r="F2204" s="570">
        <v>16</v>
      </c>
      <c r="G2204" s="570">
        <v>74</v>
      </c>
      <c r="H2204" s="570">
        <v>1000</v>
      </c>
      <c r="I2204" s="569"/>
      <c r="J2204" s="121"/>
      <c r="K2204" s="121"/>
      <c r="L2204" s="121"/>
      <c r="M2204" s="570"/>
      <c r="N2204" s="569"/>
      <c r="O2204" s="569"/>
      <c r="P2204" s="569"/>
      <c r="Q2204" s="121"/>
      <c r="R2204" s="121" t="s">
        <v>8297</v>
      </c>
      <c r="S2204" s="121" t="s">
        <v>2742</v>
      </c>
      <c r="T2204" s="121" t="s">
        <v>8065</v>
      </c>
      <c r="U2204" s="121">
        <v>0</v>
      </c>
      <c r="V2204" s="121" t="s">
        <v>8166</v>
      </c>
      <c r="W2204" s="121" t="s">
        <v>2969</v>
      </c>
      <c r="X2204" s="121" t="s">
        <v>8152</v>
      </c>
      <c r="Y2204" s="121" t="s">
        <v>2465</v>
      </c>
      <c r="Z2204" s="121" t="s">
        <v>2768</v>
      </c>
      <c r="AA2204" s="121" t="s">
        <v>2769</v>
      </c>
      <c r="AB2204" s="121" t="s">
        <v>8014</v>
      </c>
      <c r="AC2204" s="121" t="s">
        <v>2103</v>
      </c>
      <c r="AD2204" s="121" t="s">
        <v>2788</v>
      </c>
      <c r="AE2204" s="121" t="s">
        <v>2864</v>
      </c>
      <c r="AF2204" s="121"/>
      <c r="AG2204" s="121"/>
      <c r="AH2204" s="121"/>
      <c r="AI2204" s="551"/>
      <c r="AJ2204" s="551"/>
      <c r="AK2204" s="551"/>
      <c r="AL2204" s="551"/>
      <c r="AM2204" s="551"/>
      <c r="AN2204" s="551"/>
      <c r="AO2204" s="551"/>
      <c r="AP2204" s="551"/>
      <c r="AQ2204" s="551"/>
      <c r="AR2204" s="551"/>
      <c r="AS2204" s="551"/>
      <c r="AT2204" s="551"/>
      <c r="AU2204" s="551"/>
      <c r="AV2204" s="551"/>
      <c r="AW2204" s="551"/>
      <c r="AX2204" s="551"/>
    </row>
    <row r="2205">
      <c r="A2205" s="570" t="s">
        <v>7823</v>
      </c>
      <c r="B2205" s="570" t="s">
        <v>8298</v>
      </c>
      <c r="C2205" s="570" t="s">
        <v>6749</v>
      </c>
      <c r="D2205" s="570" t="s">
        <v>6747</v>
      </c>
      <c r="E2205" s="570" t="s">
        <v>242</v>
      </c>
      <c r="F2205" s="570">
        <v>16</v>
      </c>
      <c r="G2205" s="570">
        <v>74</v>
      </c>
      <c r="H2205" s="570">
        <v>1000</v>
      </c>
      <c r="I2205" s="569"/>
      <c r="J2205" s="121"/>
      <c r="K2205" s="121"/>
      <c r="L2205" s="121"/>
      <c r="M2205" s="570"/>
      <c r="N2205" s="569"/>
      <c r="O2205" s="569"/>
      <c r="P2205" s="569"/>
      <c r="Q2205" s="121"/>
      <c r="R2205" s="121" t="s">
        <v>8299</v>
      </c>
      <c r="S2205" s="121" t="s">
        <v>2742</v>
      </c>
      <c r="T2205" s="121" t="s">
        <v>8065</v>
      </c>
      <c r="U2205" s="121">
        <v>0</v>
      </c>
      <c r="V2205" s="121" t="s">
        <v>8166</v>
      </c>
      <c r="W2205" s="121" t="s">
        <v>2969</v>
      </c>
      <c r="X2205" s="121" t="s">
        <v>8152</v>
      </c>
      <c r="Y2205" s="121" t="s">
        <v>2465</v>
      </c>
      <c r="Z2205" s="121" t="s">
        <v>2768</v>
      </c>
      <c r="AA2205" s="121" t="s">
        <v>2769</v>
      </c>
      <c r="AB2205" s="121" t="s">
        <v>8125</v>
      </c>
      <c r="AC2205" s="121" t="s">
        <v>2103</v>
      </c>
      <c r="AD2205" s="121" t="s">
        <v>2788</v>
      </c>
      <c r="AE2205" s="121" t="s">
        <v>3282</v>
      </c>
      <c r="AF2205" s="121"/>
      <c r="AG2205" s="121"/>
      <c r="AH2205" s="121"/>
      <c r="AI2205" s="551"/>
      <c r="AJ2205" s="551"/>
      <c r="AK2205" s="551"/>
      <c r="AL2205" s="551"/>
      <c r="AM2205" s="551"/>
      <c r="AN2205" s="551"/>
      <c r="AO2205" s="551"/>
      <c r="AP2205" s="551"/>
      <c r="AQ2205" s="551"/>
      <c r="AR2205" s="551"/>
      <c r="AS2205" s="551"/>
      <c r="AT2205" s="551"/>
      <c r="AU2205" s="551"/>
      <c r="AV2205" s="551"/>
      <c r="AW2205" s="551"/>
      <c r="AX2205" s="551"/>
    </row>
    <row r="2206">
      <c r="A2206" s="570" t="s">
        <v>7823</v>
      </c>
      <c r="B2206" s="570" t="s">
        <v>8300</v>
      </c>
      <c r="C2206" s="570" t="s">
        <v>6749</v>
      </c>
      <c r="D2206" s="570" t="s">
        <v>6747</v>
      </c>
      <c r="E2206" s="570" t="s">
        <v>242</v>
      </c>
      <c r="F2206" s="570">
        <v>16</v>
      </c>
      <c r="G2206" s="570">
        <v>74</v>
      </c>
      <c r="H2206" s="570">
        <v>1000</v>
      </c>
      <c r="I2206" s="569"/>
      <c r="J2206" s="121"/>
      <c r="K2206" s="121"/>
      <c r="L2206" s="121"/>
      <c r="M2206" s="570"/>
      <c r="N2206" s="569"/>
      <c r="O2206" s="569"/>
      <c r="P2206" s="569"/>
      <c r="Q2206" s="121"/>
      <c r="R2206" s="121" t="s">
        <v>8301</v>
      </c>
      <c r="S2206" s="121" t="s">
        <v>2742</v>
      </c>
      <c r="T2206" s="121" t="s">
        <v>8065</v>
      </c>
      <c r="U2206" s="121">
        <v>0</v>
      </c>
      <c r="V2206" s="121" t="s">
        <v>8166</v>
      </c>
      <c r="W2206" s="121" t="s">
        <v>2969</v>
      </c>
      <c r="X2206" s="121" t="s">
        <v>8152</v>
      </c>
      <c r="Y2206" s="121" t="s">
        <v>2465</v>
      </c>
      <c r="Z2206" s="121" t="s">
        <v>2768</v>
      </c>
      <c r="AA2206" s="121" t="s">
        <v>2769</v>
      </c>
      <c r="AB2206" s="121" t="s">
        <v>2987</v>
      </c>
      <c r="AC2206" s="121" t="s">
        <v>2103</v>
      </c>
      <c r="AD2206" s="121" t="s">
        <v>2788</v>
      </c>
      <c r="AE2206" s="121" t="s">
        <v>2864</v>
      </c>
      <c r="AF2206" s="121"/>
      <c r="AG2206" s="121"/>
      <c r="AH2206" s="121"/>
      <c r="AI2206" s="551"/>
      <c r="AJ2206" s="551"/>
      <c r="AK2206" s="551"/>
      <c r="AL2206" s="551"/>
      <c r="AM2206" s="551"/>
      <c r="AN2206" s="551"/>
      <c r="AO2206" s="551"/>
      <c r="AP2206" s="551"/>
      <c r="AQ2206" s="551"/>
      <c r="AR2206" s="551"/>
      <c r="AS2206" s="551"/>
      <c r="AT2206" s="551"/>
      <c r="AU2206" s="551"/>
      <c r="AV2206" s="551"/>
      <c r="AW2206" s="551"/>
      <c r="AX2206" s="551"/>
    </row>
    <row r="2207">
      <c r="A2207" s="570" t="s">
        <v>7823</v>
      </c>
      <c r="B2207" s="570" t="s">
        <v>8302</v>
      </c>
      <c r="C2207" s="570" t="s">
        <v>6749</v>
      </c>
      <c r="D2207" s="570" t="s">
        <v>6747</v>
      </c>
      <c r="E2207" s="570" t="s">
        <v>242</v>
      </c>
      <c r="F2207" s="570">
        <v>16</v>
      </c>
      <c r="G2207" s="570">
        <v>74</v>
      </c>
      <c r="H2207" s="570">
        <v>1000</v>
      </c>
      <c r="I2207" s="569"/>
      <c r="J2207" s="121"/>
      <c r="K2207" s="121"/>
      <c r="L2207" s="121"/>
      <c r="M2207" s="570"/>
      <c r="N2207" s="569"/>
      <c r="O2207" s="569"/>
      <c r="P2207" s="569"/>
      <c r="Q2207" s="121"/>
      <c r="R2207" s="121" t="s">
        <v>8303</v>
      </c>
      <c r="S2207" s="121" t="s">
        <v>2742</v>
      </c>
      <c r="T2207" s="121" t="s">
        <v>8065</v>
      </c>
      <c r="U2207" s="121">
        <v>0</v>
      </c>
      <c r="V2207" s="121" t="s">
        <v>8166</v>
      </c>
      <c r="W2207" s="121" t="s">
        <v>2969</v>
      </c>
      <c r="X2207" s="121" t="s">
        <v>8152</v>
      </c>
      <c r="Y2207" s="121" t="s">
        <v>2465</v>
      </c>
      <c r="Z2207" s="121" t="s">
        <v>2768</v>
      </c>
      <c r="AA2207" s="121" t="s">
        <v>2769</v>
      </c>
      <c r="AB2207" s="121" t="s">
        <v>8215</v>
      </c>
      <c r="AC2207" s="121" t="s">
        <v>2103</v>
      </c>
      <c r="AD2207" s="121" t="s">
        <v>2788</v>
      </c>
      <c r="AE2207" s="121" t="s">
        <v>2976</v>
      </c>
      <c r="AF2207" s="121"/>
      <c r="AG2207" s="121"/>
      <c r="AH2207" s="121"/>
      <c r="AI2207" s="551"/>
      <c r="AJ2207" s="551"/>
      <c r="AK2207" s="551"/>
      <c r="AL2207" s="551"/>
      <c r="AM2207" s="551"/>
      <c r="AN2207" s="551"/>
      <c r="AO2207" s="551"/>
      <c r="AP2207" s="551"/>
      <c r="AQ2207" s="551"/>
      <c r="AR2207" s="551"/>
      <c r="AS2207" s="551"/>
      <c r="AT2207" s="551"/>
      <c r="AU2207" s="551"/>
      <c r="AV2207" s="551"/>
      <c r="AW2207" s="551"/>
      <c r="AX2207" s="551"/>
    </row>
    <row r="2208">
      <c r="A2208" s="570" t="s">
        <v>7823</v>
      </c>
      <c r="B2208" s="570" t="s">
        <v>8304</v>
      </c>
      <c r="C2208" s="570" t="s">
        <v>6749</v>
      </c>
      <c r="D2208" s="570" t="s">
        <v>6747</v>
      </c>
      <c r="E2208" s="570" t="s">
        <v>242</v>
      </c>
      <c r="F2208" s="570">
        <v>16</v>
      </c>
      <c r="G2208" s="570">
        <v>74</v>
      </c>
      <c r="H2208" s="570">
        <v>4000</v>
      </c>
      <c r="I2208" s="569"/>
      <c r="J2208" s="121"/>
      <c r="K2208" s="121"/>
      <c r="L2208" s="121"/>
      <c r="M2208" s="570"/>
      <c r="N2208" s="569"/>
      <c r="O2208" s="569"/>
      <c r="P2208" s="569"/>
      <c r="Q2208" s="121"/>
      <c r="R2208" s="121" t="s">
        <v>8305</v>
      </c>
      <c r="S2208" s="121" t="s">
        <v>2742</v>
      </c>
      <c r="T2208" s="121" t="s">
        <v>8065</v>
      </c>
      <c r="U2208" s="121">
        <v>0</v>
      </c>
      <c r="V2208" s="121" t="s">
        <v>8166</v>
      </c>
      <c r="W2208" s="121" t="s">
        <v>2969</v>
      </c>
      <c r="X2208" s="121" t="s">
        <v>8152</v>
      </c>
      <c r="Y2208" s="121" t="s">
        <v>2465</v>
      </c>
      <c r="Z2208" s="121" t="s">
        <v>2768</v>
      </c>
      <c r="AA2208" s="121" t="s">
        <v>2769</v>
      </c>
      <c r="AB2208" s="121" t="s">
        <v>8009</v>
      </c>
      <c r="AC2208" s="121" t="s">
        <v>2103</v>
      </c>
      <c r="AD2208" s="121" t="s">
        <v>2788</v>
      </c>
      <c r="AE2208" s="121" t="s">
        <v>2976</v>
      </c>
      <c r="AF2208" s="121"/>
      <c r="AG2208" s="121"/>
      <c r="AH2208" s="121"/>
      <c r="AI2208" s="551"/>
      <c r="AJ2208" s="551"/>
      <c r="AK2208" s="551"/>
      <c r="AL2208" s="551"/>
      <c r="AM2208" s="551"/>
      <c r="AN2208" s="551"/>
      <c r="AO2208" s="551"/>
      <c r="AP2208" s="551"/>
      <c r="AQ2208" s="551"/>
      <c r="AR2208" s="551"/>
      <c r="AS2208" s="551"/>
      <c r="AT2208" s="551"/>
      <c r="AU2208" s="551"/>
      <c r="AV2208" s="551"/>
      <c r="AW2208" s="551"/>
      <c r="AX2208" s="551"/>
    </row>
    <row r="2209">
      <c r="A2209" s="570" t="s">
        <v>7823</v>
      </c>
      <c r="B2209" s="570" t="s">
        <v>8306</v>
      </c>
      <c r="C2209" s="570" t="s">
        <v>6749</v>
      </c>
      <c r="D2209" s="570" t="s">
        <v>6747</v>
      </c>
      <c r="E2209" s="570" t="s">
        <v>242</v>
      </c>
      <c r="F2209" s="570">
        <v>16</v>
      </c>
      <c r="G2209" s="570">
        <v>74</v>
      </c>
      <c r="H2209" s="570">
        <v>4000</v>
      </c>
      <c r="I2209" s="569"/>
      <c r="J2209" s="121"/>
      <c r="K2209" s="121"/>
      <c r="L2209" s="121"/>
      <c r="M2209" s="570"/>
      <c r="N2209" s="569"/>
      <c r="O2209" s="569"/>
      <c r="P2209" s="569"/>
      <c r="Q2209" s="121"/>
      <c r="R2209" s="121" t="s">
        <v>8307</v>
      </c>
      <c r="S2209" s="121" t="s">
        <v>2742</v>
      </c>
      <c r="T2209" s="121" t="s">
        <v>8065</v>
      </c>
      <c r="U2209" s="121">
        <v>0</v>
      </c>
      <c r="V2209" s="121" t="s">
        <v>8166</v>
      </c>
      <c r="W2209" s="121" t="s">
        <v>2969</v>
      </c>
      <c r="X2209" s="121" t="s">
        <v>8152</v>
      </c>
      <c r="Y2209" s="121" t="s">
        <v>2465</v>
      </c>
      <c r="Z2209" s="121" t="s">
        <v>2768</v>
      </c>
      <c r="AA2209" s="121" t="s">
        <v>2769</v>
      </c>
      <c r="AB2209" s="121" t="s">
        <v>8287</v>
      </c>
      <c r="AC2209" s="121" t="s">
        <v>2103</v>
      </c>
      <c r="AD2209" s="121" t="s">
        <v>2788</v>
      </c>
      <c r="AE2209" s="121" t="s">
        <v>2976</v>
      </c>
      <c r="AF2209" s="121"/>
      <c r="AG2209" s="121"/>
      <c r="AH2209" s="121"/>
      <c r="AI2209" s="551"/>
      <c r="AJ2209" s="551"/>
      <c r="AK2209" s="551"/>
      <c r="AL2209" s="551"/>
      <c r="AM2209" s="551"/>
      <c r="AN2209" s="551"/>
      <c r="AO2209" s="551"/>
      <c r="AP2209" s="551"/>
      <c r="AQ2209" s="551"/>
      <c r="AR2209" s="551"/>
      <c r="AS2209" s="551"/>
      <c r="AT2209" s="551"/>
      <c r="AU2209" s="551"/>
      <c r="AV2209" s="551"/>
      <c r="AW2209" s="551"/>
      <c r="AX2209" s="551"/>
    </row>
    <row r="2210">
      <c r="A2210" s="570" t="s">
        <v>7823</v>
      </c>
      <c r="B2210" s="570" t="s">
        <v>8308</v>
      </c>
      <c r="C2210" s="570" t="s">
        <v>6749</v>
      </c>
      <c r="D2210" s="570" t="s">
        <v>6747</v>
      </c>
      <c r="E2210" s="570" t="s">
        <v>242</v>
      </c>
      <c r="F2210" s="570">
        <v>16</v>
      </c>
      <c r="G2210" s="570">
        <v>74</v>
      </c>
      <c r="H2210" s="570">
        <v>4000</v>
      </c>
      <c r="I2210" s="569"/>
      <c r="J2210" s="121"/>
      <c r="K2210" s="121"/>
      <c r="L2210" s="121"/>
      <c r="M2210" s="570"/>
      <c r="N2210" s="569"/>
      <c r="O2210" s="569"/>
      <c r="P2210" s="569"/>
      <c r="Q2210" s="121"/>
      <c r="R2210" s="121" t="s">
        <v>8309</v>
      </c>
      <c r="S2210" s="121" t="s">
        <v>2742</v>
      </c>
      <c r="T2210" s="121" t="s">
        <v>8065</v>
      </c>
      <c r="U2210" s="121">
        <v>0</v>
      </c>
      <c r="V2210" s="121" t="s">
        <v>8166</v>
      </c>
      <c r="W2210" s="121" t="s">
        <v>2969</v>
      </c>
      <c r="X2210" s="121" t="s">
        <v>8152</v>
      </c>
      <c r="Y2210" s="121" t="s">
        <v>2465</v>
      </c>
      <c r="Z2210" s="121" t="s">
        <v>2768</v>
      </c>
      <c r="AA2210" s="121" t="s">
        <v>2769</v>
      </c>
      <c r="AB2210" s="121" t="s">
        <v>7718</v>
      </c>
      <c r="AC2210" s="121" t="s">
        <v>2103</v>
      </c>
      <c r="AD2210" s="121" t="s">
        <v>2788</v>
      </c>
      <c r="AE2210" s="121" t="s">
        <v>2864</v>
      </c>
      <c r="AF2210" s="121"/>
      <c r="AG2210" s="121"/>
      <c r="AH2210" s="121"/>
      <c r="AI2210" s="551"/>
      <c r="AJ2210" s="551"/>
      <c r="AK2210" s="551"/>
      <c r="AL2210" s="551"/>
      <c r="AM2210" s="551"/>
      <c r="AN2210" s="551"/>
      <c r="AO2210" s="551"/>
      <c r="AP2210" s="551"/>
      <c r="AQ2210" s="551"/>
      <c r="AR2210" s="551"/>
      <c r="AS2210" s="551"/>
      <c r="AT2210" s="551"/>
      <c r="AU2210" s="551"/>
      <c r="AV2210" s="551"/>
      <c r="AW2210" s="551"/>
      <c r="AX2210" s="551"/>
    </row>
    <row r="2211">
      <c r="A2211" s="570" t="s">
        <v>7823</v>
      </c>
      <c r="B2211" s="570" t="s">
        <v>8310</v>
      </c>
      <c r="C2211" s="570" t="s">
        <v>6749</v>
      </c>
      <c r="D2211" s="570" t="s">
        <v>6747</v>
      </c>
      <c r="E2211" s="570" t="s">
        <v>242</v>
      </c>
      <c r="F2211" s="570">
        <v>16</v>
      </c>
      <c r="G2211" s="570">
        <v>74</v>
      </c>
      <c r="H2211" s="570">
        <v>4000</v>
      </c>
      <c r="I2211" s="569"/>
      <c r="J2211" s="121"/>
      <c r="K2211" s="121"/>
      <c r="L2211" s="121"/>
      <c r="M2211" s="570"/>
      <c r="N2211" s="569"/>
      <c r="O2211" s="569"/>
      <c r="P2211" s="569"/>
      <c r="Q2211" s="121"/>
      <c r="R2211" s="121" t="s">
        <v>8311</v>
      </c>
      <c r="S2211" s="121" t="s">
        <v>2742</v>
      </c>
      <c r="T2211" s="121" t="s">
        <v>8065</v>
      </c>
      <c r="U2211" s="121">
        <v>0</v>
      </c>
      <c r="V2211" s="121" t="s">
        <v>8166</v>
      </c>
      <c r="W2211" s="121" t="s">
        <v>2969</v>
      </c>
      <c r="X2211" s="121" t="s">
        <v>8152</v>
      </c>
      <c r="Y2211" s="121" t="s">
        <v>2465</v>
      </c>
      <c r="Z2211" s="121" t="s">
        <v>2768</v>
      </c>
      <c r="AA2211" s="121" t="s">
        <v>2769</v>
      </c>
      <c r="AB2211" s="121" t="s">
        <v>8004</v>
      </c>
      <c r="AC2211" s="121" t="s">
        <v>2103</v>
      </c>
      <c r="AD2211" s="121" t="s">
        <v>2788</v>
      </c>
      <c r="AE2211" s="121" t="s">
        <v>2976</v>
      </c>
      <c r="AF2211" s="121"/>
      <c r="AG2211" s="121"/>
      <c r="AH2211" s="121"/>
      <c r="AI2211" s="551"/>
      <c r="AJ2211" s="551"/>
      <c r="AK2211" s="551"/>
      <c r="AL2211" s="551"/>
      <c r="AM2211" s="551"/>
      <c r="AN2211" s="551"/>
      <c r="AO2211" s="551"/>
      <c r="AP2211" s="551"/>
      <c r="AQ2211" s="551"/>
      <c r="AR2211" s="551"/>
      <c r="AS2211" s="551"/>
      <c r="AT2211" s="551"/>
      <c r="AU2211" s="551"/>
      <c r="AV2211" s="551"/>
      <c r="AW2211" s="551"/>
      <c r="AX2211" s="551"/>
    </row>
    <row r="2212">
      <c r="A2212" s="570" t="s">
        <v>7823</v>
      </c>
      <c r="B2212" s="570" t="s">
        <v>8312</v>
      </c>
      <c r="C2212" s="570" t="s">
        <v>6749</v>
      </c>
      <c r="D2212" s="570" t="s">
        <v>6747</v>
      </c>
      <c r="E2212" s="570" t="s">
        <v>242</v>
      </c>
      <c r="F2212" s="570">
        <v>8</v>
      </c>
      <c r="G2212" s="570">
        <v>32</v>
      </c>
      <c r="H2212" s="570">
        <v>300</v>
      </c>
      <c r="I2212" s="569"/>
      <c r="J2212" s="121"/>
      <c r="K2212" s="121"/>
      <c r="L2212" s="121"/>
      <c r="M2212" s="570"/>
      <c r="N2212" s="569"/>
      <c r="O2212" s="569"/>
      <c r="P2212" s="569"/>
      <c r="Q2212" s="121"/>
      <c r="R2212" s="121" t="s">
        <v>8313</v>
      </c>
      <c r="S2212" s="121" t="s">
        <v>2742</v>
      </c>
      <c r="T2212" s="121" t="s">
        <v>3251</v>
      </c>
      <c r="U2212" s="121">
        <v>0</v>
      </c>
      <c r="V2212" s="121" t="s">
        <v>8166</v>
      </c>
      <c r="W2212" s="121" t="s">
        <v>2869</v>
      </c>
      <c r="X2212" s="121" t="s">
        <v>8152</v>
      </c>
      <c r="Y2212" s="121" t="s">
        <v>2465</v>
      </c>
      <c r="Z2212" s="121" t="s">
        <v>2785</v>
      </c>
      <c r="AA2212" s="121" t="s">
        <v>2786</v>
      </c>
      <c r="AB2212" s="121" t="s">
        <v>8314</v>
      </c>
      <c r="AC2212" s="121" t="s">
        <v>2103</v>
      </c>
      <c r="AD2212" s="121" t="s">
        <v>2788</v>
      </c>
      <c r="AE2212" s="121" t="s">
        <v>4574</v>
      </c>
      <c r="AF2212" s="121"/>
      <c r="AG2212" s="121"/>
      <c r="AH2212" s="121"/>
      <c r="AI2212" s="551"/>
      <c r="AJ2212" s="551"/>
      <c r="AK2212" s="551"/>
      <c r="AL2212" s="551"/>
      <c r="AM2212" s="551"/>
      <c r="AN2212" s="551"/>
      <c r="AO2212" s="551"/>
      <c r="AP2212" s="551"/>
      <c r="AQ2212" s="551"/>
      <c r="AR2212" s="551"/>
      <c r="AS2212" s="551"/>
      <c r="AT2212" s="551"/>
      <c r="AU2212" s="551"/>
      <c r="AV2212" s="551"/>
      <c r="AW2212" s="551"/>
      <c r="AX2212" s="551"/>
    </row>
    <row r="2213">
      <c r="A2213" s="570" t="s">
        <v>7823</v>
      </c>
      <c r="B2213" s="570" t="s">
        <v>8315</v>
      </c>
      <c r="C2213" s="570" t="s">
        <v>6749</v>
      </c>
      <c r="D2213" s="570" t="s">
        <v>6747</v>
      </c>
      <c r="E2213" s="570" t="s">
        <v>242</v>
      </c>
      <c r="F2213" s="570">
        <v>8</v>
      </c>
      <c r="G2213" s="570">
        <v>32</v>
      </c>
      <c r="H2213" s="570">
        <v>300</v>
      </c>
      <c r="I2213" s="569"/>
      <c r="J2213" s="121"/>
      <c r="K2213" s="121"/>
      <c r="L2213" s="121"/>
      <c r="M2213" s="570"/>
      <c r="N2213" s="569"/>
      <c r="O2213" s="569"/>
      <c r="P2213" s="569"/>
      <c r="Q2213" s="121"/>
      <c r="R2213" s="121" t="s">
        <v>8316</v>
      </c>
      <c r="S2213" s="121" t="s">
        <v>2742</v>
      </c>
      <c r="T2213" s="121" t="s">
        <v>3251</v>
      </c>
      <c r="U2213" s="121">
        <v>0</v>
      </c>
      <c r="V2213" s="121" t="s">
        <v>8166</v>
      </c>
      <c r="W2213" s="121" t="s">
        <v>2869</v>
      </c>
      <c r="X2213" s="121" t="s">
        <v>8152</v>
      </c>
      <c r="Y2213" s="121" t="s">
        <v>2465</v>
      </c>
      <c r="Z2213" s="121" t="s">
        <v>2785</v>
      </c>
      <c r="AA2213" s="121" t="s">
        <v>2786</v>
      </c>
      <c r="AB2213" s="121" t="s">
        <v>8317</v>
      </c>
      <c r="AC2213" s="121" t="s">
        <v>2103</v>
      </c>
      <c r="AD2213" s="121" t="s">
        <v>2788</v>
      </c>
      <c r="AE2213" s="121" t="s">
        <v>4536</v>
      </c>
      <c r="AF2213" s="121"/>
      <c r="AG2213" s="121"/>
      <c r="AH2213" s="121"/>
      <c r="AI2213" s="551"/>
      <c r="AJ2213" s="551"/>
      <c r="AK2213" s="551"/>
      <c r="AL2213" s="551"/>
      <c r="AM2213" s="551"/>
      <c r="AN2213" s="551"/>
      <c r="AO2213" s="551"/>
      <c r="AP2213" s="551"/>
      <c r="AQ2213" s="551"/>
      <c r="AR2213" s="551"/>
      <c r="AS2213" s="551"/>
      <c r="AT2213" s="551"/>
      <c r="AU2213" s="551"/>
      <c r="AV2213" s="551"/>
      <c r="AW2213" s="551"/>
      <c r="AX2213" s="551"/>
    </row>
    <row r="2214">
      <c r="A2214" s="570" t="s">
        <v>7823</v>
      </c>
      <c r="B2214" s="570" t="s">
        <v>8318</v>
      </c>
      <c r="C2214" s="570" t="s">
        <v>6749</v>
      </c>
      <c r="D2214" s="570" t="s">
        <v>6747</v>
      </c>
      <c r="E2214" s="570" t="s">
        <v>242</v>
      </c>
      <c r="F2214" s="570">
        <v>8</v>
      </c>
      <c r="G2214" s="570">
        <v>32</v>
      </c>
      <c r="H2214" s="570">
        <v>300</v>
      </c>
      <c r="I2214" s="569"/>
      <c r="J2214" s="121"/>
      <c r="K2214" s="121"/>
      <c r="L2214" s="121"/>
      <c r="M2214" s="570"/>
      <c r="N2214" s="569"/>
      <c r="O2214" s="569"/>
      <c r="P2214" s="569"/>
      <c r="Q2214" s="121"/>
      <c r="R2214" s="121" t="s">
        <v>8319</v>
      </c>
      <c r="S2214" s="121" t="s">
        <v>2742</v>
      </c>
      <c r="T2214" s="121" t="s">
        <v>3251</v>
      </c>
      <c r="U2214" s="121">
        <v>0</v>
      </c>
      <c r="V2214" s="121" t="s">
        <v>8166</v>
      </c>
      <c r="W2214" s="121" t="s">
        <v>2869</v>
      </c>
      <c r="X2214" s="121" t="s">
        <v>8152</v>
      </c>
      <c r="Y2214" s="121" t="s">
        <v>2465</v>
      </c>
      <c r="Z2214" s="121" t="s">
        <v>2785</v>
      </c>
      <c r="AA2214" s="121" t="s">
        <v>2786</v>
      </c>
      <c r="AB2214" s="121" t="s">
        <v>4582</v>
      </c>
      <c r="AC2214" s="121" t="s">
        <v>2103</v>
      </c>
      <c r="AD2214" s="121" t="s">
        <v>2788</v>
      </c>
      <c r="AE2214" s="121" t="s">
        <v>4540</v>
      </c>
      <c r="AF2214" s="121"/>
      <c r="AG2214" s="121"/>
      <c r="AH2214" s="121"/>
      <c r="AI2214" s="551"/>
      <c r="AJ2214" s="551"/>
      <c r="AK2214" s="551"/>
      <c r="AL2214" s="551"/>
      <c r="AM2214" s="551"/>
      <c r="AN2214" s="551"/>
      <c r="AO2214" s="551"/>
      <c r="AP2214" s="551"/>
      <c r="AQ2214" s="551"/>
      <c r="AR2214" s="551"/>
      <c r="AS2214" s="551"/>
      <c r="AT2214" s="551"/>
      <c r="AU2214" s="551"/>
      <c r="AV2214" s="551"/>
      <c r="AW2214" s="551"/>
      <c r="AX2214" s="551"/>
    </row>
    <row r="2215">
      <c r="A2215" s="570" t="s">
        <v>7823</v>
      </c>
      <c r="B2215" s="570" t="s">
        <v>8320</v>
      </c>
      <c r="C2215" s="570" t="s">
        <v>6749</v>
      </c>
      <c r="D2215" s="570" t="s">
        <v>6747</v>
      </c>
      <c r="E2215" s="570" t="s">
        <v>242</v>
      </c>
      <c r="F2215" s="570">
        <v>8</v>
      </c>
      <c r="G2215" s="570">
        <v>32</v>
      </c>
      <c r="H2215" s="570">
        <v>300</v>
      </c>
      <c r="I2215" s="569"/>
      <c r="J2215" s="121"/>
      <c r="K2215" s="121"/>
      <c r="L2215" s="121"/>
      <c r="M2215" s="570"/>
      <c r="N2215" s="569"/>
      <c r="O2215" s="569"/>
      <c r="P2215" s="569"/>
      <c r="Q2215" s="121"/>
      <c r="R2215" s="121" t="s">
        <v>8321</v>
      </c>
      <c r="S2215" s="121" t="s">
        <v>2742</v>
      </c>
      <c r="T2215" s="121" t="s">
        <v>3251</v>
      </c>
      <c r="U2215" s="121">
        <v>0</v>
      </c>
      <c r="V2215" s="121" t="s">
        <v>8166</v>
      </c>
      <c r="W2215" s="121" t="s">
        <v>2869</v>
      </c>
      <c r="X2215" s="121" t="s">
        <v>8152</v>
      </c>
      <c r="Y2215" s="121" t="s">
        <v>2465</v>
      </c>
      <c r="Z2215" s="121" t="s">
        <v>2785</v>
      </c>
      <c r="AA2215" s="121" t="s">
        <v>2786</v>
      </c>
      <c r="AB2215" s="121" t="s">
        <v>4628</v>
      </c>
      <c r="AC2215" s="121" t="s">
        <v>2103</v>
      </c>
      <c r="AD2215" s="121" t="s">
        <v>2788</v>
      </c>
      <c r="AE2215" s="121" t="s">
        <v>4536</v>
      </c>
      <c r="AF2215" s="121"/>
      <c r="AG2215" s="121"/>
      <c r="AH2215" s="121"/>
      <c r="AI2215" s="551"/>
      <c r="AJ2215" s="551"/>
      <c r="AK2215" s="551"/>
      <c r="AL2215" s="551"/>
      <c r="AM2215" s="551"/>
      <c r="AN2215" s="551"/>
      <c r="AO2215" s="551"/>
      <c r="AP2215" s="551"/>
      <c r="AQ2215" s="551"/>
      <c r="AR2215" s="551"/>
      <c r="AS2215" s="551"/>
      <c r="AT2215" s="551"/>
      <c r="AU2215" s="551"/>
      <c r="AV2215" s="551"/>
      <c r="AW2215" s="551"/>
      <c r="AX2215" s="551"/>
    </row>
    <row r="2216">
      <c r="A2216" s="570" t="s">
        <v>7823</v>
      </c>
      <c r="B2216" s="570" t="s">
        <v>8322</v>
      </c>
      <c r="C2216" s="570" t="s">
        <v>6749</v>
      </c>
      <c r="D2216" s="570" t="s">
        <v>6747</v>
      </c>
      <c r="E2216" s="570" t="s">
        <v>242</v>
      </c>
      <c r="F2216" s="570">
        <v>8</v>
      </c>
      <c r="G2216" s="570">
        <v>32</v>
      </c>
      <c r="H2216" s="570">
        <v>300</v>
      </c>
      <c r="I2216" s="569"/>
      <c r="J2216" s="121"/>
      <c r="K2216" s="121"/>
      <c r="L2216" s="121"/>
      <c r="M2216" s="570"/>
      <c r="N2216" s="569"/>
      <c r="O2216" s="569"/>
      <c r="P2216" s="569"/>
      <c r="Q2216" s="121"/>
      <c r="R2216" s="121" t="s">
        <v>8323</v>
      </c>
      <c r="S2216" s="121" t="s">
        <v>2742</v>
      </c>
      <c r="T2216" s="121" t="s">
        <v>3251</v>
      </c>
      <c r="U2216" s="121">
        <v>0</v>
      </c>
      <c r="V2216" s="121" t="s">
        <v>8166</v>
      </c>
      <c r="W2216" s="121" t="s">
        <v>2869</v>
      </c>
      <c r="X2216" s="121" t="s">
        <v>8152</v>
      </c>
      <c r="Y2216" s="121" t="s">
        <v>2465</v>
      </c>
      <c r="Z2216" s="121" t="s">
        <v>2785</v>
      </c>
      <c r="AA2216" s="121" t="s">
        <v>2786</v>
      </c>
      <c r="AB2216" s="121" t="s">
        <v>8324</v>
      </c>
      <c r="AC2216" s="121" t="s">
        <v>2103</v>
      </c>
      <c r="AD2216" s="121" t="s">
        <v>2788</v>
      </c>
      <c r="AE2216" s="121" t="s">
        <v>2789</v>
      </c>
      <c r="AF2216" s="121"/>
      <c r="AG2216" s="121"/>
      <c r="AH2216" s="121"/>
      <c r="AI2216" s="551"/>
      <c r="AJ2216" s="551"/>
      <c r="AK2216" s="551"/>
      <c r="AL2216" s="551"/>
      <c r="AM2216" s="551"/>
      <c r="AN2216" s="551"/>
      <c r="AO2216" s="551"/>
      <c r="AP2216" s="551"/>
      <c r="AQ2216" s="551"/>
      <c r="AR2216" s="551"/>
      <c r="AS2216" s="551"/>
      <c r="AT2216" s="551"/>
      <c r="AU2216" s="551"/>
      <c r="AV2216" s="551"/>
      <c r="AW2216" s="551"/>
      <c r="AX2216" s="551"/>
    </row>
    <row r="2217">
      <c r="A2217" s="570" t="s">
        <v>7823</v>
      </c>
      <c r="B2217" s="570" t="s">
        <v>8325</v>
      </c>
      <c r="C2217" s="570" t="s">
        <v>6749</v>
      </c>
      <c r="D2217" s="570" t="s">
        <v>6747</v>
      </c>
      <c r="E2217" s="570" t="s">
        <v>242</v>
      </c>
      <c r="F2217" s="570">
        <v>8</v>
      </c>
      <c r="G2217" s="570">
        <v>32</v>
      </c>
      <c r="H2217" s="570">
        <v>300</v>
      </c>
      <c r="I2217" s="569"/>
      <c r="J2217" s="121"/>
      <c r="K2217" s="121"/>
      <c r="L2217" s="121"/>
      <c r="M2217" s="570"/>
      <c r="N2217" s="569"/>
      <c r="O2217" s="569"/>
      <c r="P2217" s="569"/>
      <c r="Q2217" s="121"/>
      <c r="R2217" s="121" t="s">
        <v>8326</v>
      </c>
      <c r="S2217" s="121" t="s">
        <v>2742</v>
      </c>
      <c r="T2217" s="121" t="s">
        <v>3251</v>
      </c>
      <c r="U2217" s="121">
        <v>0</v>
      </c>
      <c r="V2217" s="121" t="s">
        <v>8166</v>
      </c>
      <c r="W2217" s="121" t="s">
        <v>2869</v>
      </c>
      <c r="X2217" s="121" t="s">
        <v>8152</v>
      </c>
      <c r="Y2217" s="121" t="s">
        <v>2465</v>
      </c>
      <c r="Z2217" s="121" t="s">
        <v>2785</v>
      </c>
      <c r="AA2217" s="121" t="s">
        <v>2786</v>
      </c>
      <c r="AB2217" s="121" t="s">
        <v>4633</v>
      </c>
      <c r="AC2217" s="121" t="s">
        <v>2103</v>
      </c>
      <c r="AD2217" s="121" t="s">
        <v>2788</v>
      </c>
      <c r="AE2217" s="121" t="s">
        <v>4505</v>
      </c>
      <c r="AF2217" s="121"/>
      <c r="AG2217" s="121"/>
      <c r="AH2217" s="121"/>
      <c r="AI2217" s="551"/>
      <c r="AJ2217" s="551"/>
      <c r="AK2217" s="551"/>
      <c r="AL2217" s="551"/>
      <c r="AM2217" s="551"/>
      <c r="AN2217" s="551"/>
      <c r="AO2217" s="551"/>
      <c r="AP2217" s="551"/>
      <c r="AQ2217" s="551"/>
      <c r="AR2217" s="551"/>
      <c r="AS2217" s="551"/>
      <c r="AT2217" s="551"/>
      <c r="AU2217" s="551"/>
      <c r="AV2217" s="551"/>
      <c r="AW2217" s="551"/>
      <c r="AX2217" s="551"/>
    </row>
    <row r="2218">
      <c r="A2218" s="570" t="s">
        <v>7823</v>
      </c>
      <c r="B2218" s="570" t="s">
        <v>8327</v>
      </c>
      <c r="C2218" s="570" t="s">
        <v>6749</v>
      </c>
      <c r="D2218" s="570" t="s">
        <v>6747</v>
      </c>
      <c r="E2218" s="570" t="s">
        <v>242</v>
      </c>
      <c r="F2218" s="570">
        <v>8</v>
      </c>
      <c r="G2218" s="570">
        <v>32</v>
      </c>
      <c r="H2218" s="570">
        <v>300</v>
      </c>
      <c r="I2218" s="569"/>
      <c r="J2218" s="121"/>
      <c r="K2218" s="121"/>
      <c r="L2218" s="121"/>
      <c r="M2218" s="570"/>
      <c r="N2218" s="569"/>
      <c r="O2218" s="569"/>
      <c r="P2218" s="569"/>
      <c r="Q2218" s="121"/>
      <c r="R2218" s="121" t="s">
        <v>8328</v>
      </c>
      <c r="S2218" s="121" t="s">
        <v>2742</v>
      </c>
      <c r="T2218" s="121" t="s">
        <v>3251</v>
      </c>
      <c r="U2218" s="121">
        <v>0</v>
      </c>
      <c r="V2218" s="121" t="s">
        <v>8166</v>
      </c>
      <c r="W2218" s="121" t="s">
        <v>3071</v>
      </c>
      <c r="X2218" s="121" t="s">
        <v>8152</v>
      </c>
      <c r="Y2218" s="121" t="s">
        <v>2465</v>
      </c>
      <c r="Z2218" s="121" t="s">
        <v>2785</v>
      </c>
      <c r="AA2218" s="121" t="s">
        <v>2786</v>
      </c>
      <c r="AB2218" s="121" t="s">
        <v>8329</v>
      </c>
      <c r="AC2218" s="121" t="s">
        <v>2103</v>
      </c>
      <c r="AD2218" s="121" t="s">
        <v>2788</v>
      </c>
      <c r="AE2218" s="121" t="s">
        <v>4526</v>
      </c>
      <c r="AF2218" s="121"/>
      <c r="AG2218" s="121"/>
      <c r="AH2218" s="121"/>
      <c r="AI2218" s="551"/>
      <c r="AJ2218" s="551"/>
      <c r="AK2218" s="551"/>
      <c r="AL2218" s="551"/>
      <c r="AM2218" s="551"/>
      <c r="AN2218" s="551"/>
      <c r="AO2218" s="551"/>
      <c r="AP2218" s="551"/>
      <c r="AQ2218" s="551"/>
      <c r="AR2218" s="551"/>
      <c r="AS2218" s="551"/>
      <c r="AT2218" s="551"/>
      <c r="AU2218" s="551"/>
      <c r="AV2218" s="551"/>
      <c r="AW2218" s="551"/>
      <c r="AX2218" s="551"/>
    </row>
    <row r="2219">
      <c r="A2219" s="570" t="s">
        <v>7823</v>
      </c>
      <c r="B2219" s="570" t="s">
        <v>8330</v>
      </c>
      <c r="C2219" s="570" t="s">
        <v>6749</v>
      </c>
      <c r="D2219" s="570" t="s">
        <v>6747</v>
      </c>
      <c r="E2219" s="570" t="s">
        <v>242</v>
      </c>
      <c r="F2219" s="570">
        <v>8</v>
      </c>
      <c r="G2219" s="570">
        <v>32</v>
      </c>
      <c r="H2219" s="570">
        <v>300</v>
      </c>
      <c r="I2219" s="569"/>
      <c r="J2219" s="121"/>
      <c r="K2219" s="121"/>
      <c r="L2219" s="121"/>
      <c r="M2219" s="570"/>
      <c r="N2219" s="569"/>
      <c r="O2219" s="569"/>
      <c r="P2219" s="569"/>
      <c r="Q2219" s="121"/>
      <c r="R2219" s="121" t="s">
        <v>8331</v>
      </c>
      <c r="S2219" s="121" t="s">
        <v>2742</v>
      </c>
      <c r="T2219" s="121" t="s">
        <v>3251</v>
      </c>
      <c r="U2219" s="121">
        <v>0</v>
      </c>
      <c r="V2219" s="121" t="s">
        <v>8166</v>
      </c>
      <c r="W2219" s="121" t="s">
        <v>2767</v>
      </c>
      <c r="X2219" s="121" t="s">
        <v>8152</v>
      </c>
      <c r="Y2219" s="121" t="s">
        <v>2465</v>
      </c>
      <c r="Z2219" s="121" t="s">
        <v>2785</v>
      </c>
      <c r="AA2219" s="121" t="s">
        <v>2786</v>
      </c>
      <c r="AB2219" s="121" t="s">
        <v>8332</v>
      </c>
      <c r="AC2219" s="121" t="s">
        <v>2103</v>
      </c>
      <c r="AD2219" s="121" t="s">
        <v>2788</v>
      </c>
      <c r="AE2219" s="121" t="s">
        <v>4526</v>
      </c>
      <c r="AF2219" s="121"/>
      <c r="AG2219" s="121"/>
      <c r="AH2219" s="121"/>
      <c r="AI2219" s="551"/>
      <c r="AJ2219" s="551"/>
      <c r="AK2219" s="551"/>
      <c r="AL2219" s="551"/>
      <c r="AM2219" s="551"/>
      <c r="AN2219" s="551"/>
      <c r="AO2219" s="551"/>
      <c r="AP2219" s="551"/>
      <c r="AQ2219" s="551"/>
      <c r="AR2219" s="551"/>
      <c r="AS2219" s="551"/>
      <c r="AT2219" s="551"/>
      <c r="AU2219" s="551"/>
      <c r="AV2219" s="551"/>
      <c r="AW2219" s="551"/>
      <c r="AX2219" s="551"/>
    </row>
    <row r="2220">
      <c r="A2220" s="570" t="s">
        <v>7823</v>
      </c>
      <c r="B2220" s="570" t="s">
        <v>8333</v>
      </c>
      <c r="C2220" s="570" t="s">
        <v>6749</v>
      </c>
      <c r="D2220" s="570" t="s">
        <v>6747</v>
      </c>
      <c r="E2220" s="570" t="s">
        <v>242</v>
      </c>
      <c r="F2220" s="570">
        <v>8</v>
      </c>
      <c r="G2220" s="570">
        <v>32</v>
      </c>
      <c r="H2220" s="570">
        <v>300</v>
      </c>
      <c r="I2220" s="569"/>
      <c r="J2220" s="121"/>
      <c r="K2220" s="121"/>
      <c r="L2220" s="121"/>
      <c r="M2220" s="570"/>
      <c r="N2220" s="569"/>
      <c r="O2220" s="569"/>
      <c r="P2220" s="569"/>
      <c r="Q2220" s="121"/>
      <c r="R2220" s="121" t="s">
        <v>8334</v>
      </c>
      <c r="S2220" s="121" t="s">
        <v>2742</v>
      </c>
      <c r="T2220" s="121" t="s">
        <v>3251</v>
      </c>
      <c r="U2220" s="121">
        <v>0</v>
      </c>
      <c r="V2220" s="121" t="s">
        <v>8166</v>
      </c>
      <c r="W2220" s="121" t="s">
        <v>3071</v>
      </c>
      <c r="X2220" s="121" t="s">
        <v>8152</v>
      </c>
      <c r="Y2220" s="121" t="s">
        <v>2465</v>
      </c>
      <c r="Z2220" s="121" t="s">
        <v>2785</v>
      </c>
      <c r="AA2220" s="121" t="s">
        <v>2786</v>
      </c>
      <c r="AB2220" s="121" t="s">
        <v>4532</v>
      </c>
      <c r="AC2220" s="121" t="s">
        <v>2103</v>
      </c>
      <c r="AD2220" s="121" t="s">
        <v>2788</v>
      </c>
      <c r="AE2220" s="121" t="s">
        <v>4526</v>
      </c>
      <c r="AF2220" s="121"/>
      <c r="AG2220" s="121"/>
      <c r="AH2220" s="121"/>
      <c r="AI2220" s="551"/>
      <c r="AJ2220" s="551"/>
      <c r="AK2220" s="551"/>
      <c r="AL2220" s="551"/>
      <c r="AM2220" s="551"/>
      <c r="AN2220" s="551"/>
      <c r="AO2220" s="551"/>
      <c r="AP2220" s="551"/>
      <c r="AQ2220" s="551"/>
      <c r="AR2220" s="551"/>
      <c r="AS2220" s="551"/>
      <c r="AT2220" s="551"/>
      <c r="AU2220" s="551"/>
      <c r="AV2220" s="551"/>
      <c r="AW2220" s="551"/>
      <c r="AX2220" s="551"/>
    </row>
    <row r="2221">
      <c r="A2221" s="570" t="s">
        <v>7823</v>
      </c>
      <c r="B2221" s="570" t="s">
        <v>8335</v>
      </c>
      <c r="C2221" s="570" t="s">
        <v>6749</v>
      </c>
      <c r="D2221" s="570" t="s">
        <v>6747</v>
      </c>
      <c r="E2221" s="570" t="s">
        <v>242</v>
      </c>
      <c r="F2221" s="570">
        <v>8</v>
      </c>
      <c r="G2221" s="570">
        <v>32</v>
      </c>
      <c r="H2221" s="570">
        <v>300</v>
      </c>
      <c r="I2221" s="569"/>
      <c r="J2221" s="121"/>
      <c r="K2221" s="121"/>
      <c r="L2221" s="121"/>
      <c r="M2221" s="570"/>
      <c r="N2221" s="569"/>
      <c r="O2221" s="569"/>
      <c r="P2221" s="569"/>
      <c r="Q2221" s="121"/>
      <c r="R2221" s="121" t="s">
        <v>8336</v>
      </c>
      <c r="S2221" s="121" t="s">
        <v>2742</v>
      </c>
      <c r="T2221" s="121" t="s">
        <v>3251</v>
      </c>
      <c r="U2221" s="121">
        <v>0</v>
      </c>
      <c r="V2221" s="121" t="s">
        <v>8166</v>
      </c>
      <c r="W2221" s="121" t="s">
        <v>2869</v>
      </c>
      <c r="X2221" s="121" t="s">
        <v>8152</v>
      </c>
      <c r="Y2221" s="121" t="s">
        <v>2465</v>
      </c>
      <c r="Z2221" s="121" t="s">
        <v>2785</v>
      </c>
      <c r="AA2221" s="121" t="s">
        <v>2786</v>
      </c>
      <c r="AB2221" s="121" t="s">
        <v>8324</v>
      </c>
      <c r="AC2221" s="121" t="s">
        <v>2103</v>
      </c>
      <c r="AD2221" s="121" t="s">
        <v>2788</v>
      </c>
      <c r="AE2221" s="121" t="s">
        <v>2789</v>
      </c>
      <c r="AF2221" s="121"/>
      <c r="AG2221" s="121"/>
      <c r="AH2221" s="121"/>
      <c r="AI2221" s="551"/>
      <c r="AJ2221" s="551"/>
      <c r="AK2221" s="551"/>
      <c r="AL2221" s="551"/>
      <c r="AM2221" s="551"/>
      <c r="AN2221" s="551"/>
      <c r="AO2221" s="551"/>
      <c r="AP2221" s="551"/>
      <c r="AQ2221" s="551"/>
      <c r="AR2221" s="551"/>
      <c r="AS2221" s="551"/>
      <c r="AT2221" s="551"/>
      <c r="AU2221" s="551"/>
      <c r="AV2221" s="551"/>
      <c r="AW2221" s="551"/>
      <c r="AX2221" s="551"/>
    </row>
    <row r="2222">
      <c r="A2222" s="570" t="s">
        <v>7823</v>
      </c>
      <c r="B2222" s="570" t="s">
        <v>8337</v>
      </c>
      <c r="C2222" s="570" t="s">
        <v>6749</v>
      </c>
      <c r="D2222" s="570" t="s">
        <v>6747</v>
      </c>
      <c r="E2222" s="570" t="s">
        <v>242</v>
      </c>
      <c r="F2222" s="570">
        <v>8</v>
      </c>
      <c r="G2222" s="570">
        <v>32</v>
      </c>
      <c r="H2222" s="570">
        <v>300</v>
      </c>
      <c r="I2222" s="569"/>
      <c r="J2222" s="121"/>
      <c r="K2222" s="121"/>
      <c r="L2222" s="121"/>
      <c r="M2222" s="570"/>
      <c r="N2222" s="569"/>
      <c r="O2222" s="569"/>
      <c r="P2222" s="569"/>
      <c r="Q2222" s="121"/>
      <c r="R2222" s="121" t="s">
        <v>8338</v>
      </c>
      <c r="S2222" s="121" t="s">
        <v>2742</v>
      </c>
      <c r="T2222" s="121" t="s">
        <v>3251</v>
      </c>
      <c r="U2222" s="121">
        <v>0</v>
      </c>
      <c r="V2222" s="121" t="s">
        <v>8166</v>
      </c>
      <c r="W2222" s="121" t="s">
        <v>2869</v>
      </c>
      <c r="X2222" s="121" t="s">
        <v>8152</v>
      </c>
      <c r="Y2222" s="121" t="s">
        <v>2465</v>
      </c>
      <c r="Z2222" s="121" t="s">
        <v>2785</v>
      </c>
      <c r="AA2222" s="121" t="s">
        <v>2786</v>
      </c>
      <c r="AB2222" s="121" t="s">
        <v>7909</v>
      </c>
      <c r="AC2222" s="121" t="s">
        <v>2103</v>
      </c>
      <c r="AD2222" s="121" t="s">
        <v>2788</v>
      </c>
      <c r="AE2222" s="121" t="s">
        <v>4540</v>
      </c>
      <c r="AF2222" s="121"/>
      <c r="AG2222" s="121"/>
      <c r="AH2222" s="121"/>
      <c r="AI2222" s="551"/>
      <c r="AJ2222" s="551"/>
      <c r="AK2222" s="551"/>
      <c r="AL2222" s="551"/>
      <c r="AM2222" s="551"/>
      <c r="AN2222" s="551"/>
      <c r="AO2222" s="551"/>
      <c r="AP2222" s="551"/>
      <c r="AQ2222" s="551"/>
      <c r="AR2222" s="551"/>
      <c r="AS2222" s="551"/>
      <c r="AT2222" s="551"/>
      <c r="AU2222" s="551"/>
      <c r="AV2222" s="551"/>
      <c r="AW2222" s="551"/>
      <c r="AX2222" s="551"/>
    </row>
    <row r="2223">
      <c r="A2223" s="570" t="s">
        <v>7823</v>
      </c>
      <c r="B2223" s="570" t="s">
        <v>8339</v>
      </c>
      <c r="C2223" s="570" t="s">
        <v>6749</v>
      </c>
      <c r="D2223" s="570" t="s">
        <v>6747</v>
      </c>
      <c r="E2223" s="570" t="s">
        <v>242</v>
      </c>
      <c r="F2223" s="570">
        <v>8</v>
      </c>
      <c r="G2223" s="570">
        <v>32</v>
      </c>
      <c r="H2223" s="570">
        <v>300</v>
      </c>
      <c r="I2223" s="569"/>
      <c r="J2223" s="121"/>
      <c r="K2223" s="121"/>
      <c r="L2223" s="121"/>
      <c r="M2223" s="570"/>
      <c r="N2223" s="569"/>
      <c r="O2223" s="569"/>
      <c r="P2223" s="569"/>
      <c r="Q2223" s="121"/>
      <c r="R2223" s="121" t="s">
        <v>8340</v>
      </c>
      <c r="S2223" s="121" t="s">
        <v>2742</v>
      </c>
      <c r="T2223" s="121" t="s">
        <v>3251</v>
      </c>
      <c r="U2223" s="121">
        <v>0</v>
      </c>
      <c r="V2223" s="121" t="s">
        <v>8166</v>
      </c>
      <c r="W2223" s="121" t="s">
        <v>2869</v>
      </c>
      <c r="X2223" s="121" t="s">
        <v>8152</v>
      </c>
      <c r="Y2223" s="121" t="s">
        <v>2465</v>
      </c>
      <c r="Z2223" s="121" t="s">
        <v>2785</v>
      </c>
      <c r="AA2223" s="121" t="s">
        <v>2786</v>
      </c>
      <c r="AB2223" s="121" t="s">
        <v>4622</v>
      </c>
      <c r="AC2223" s="121" t="s">
        <v>2103</v>
      </c>
      <c r="AD2223" s="121" t="s">
        <v>2788</v>
      </c>
      <c r="AE2223" s="121" t="s">
        <v>4536</v>
      </c>
      <c r="AF2223" s="121"/>
      <c r="AG2223" s="121"/>
      <c r="AH2223" s="121"/>
      <c r="AI2223" s="551"/>
      <c r="AJ2223" s="551"/>
      <c r="AK2223" s="551"/>
      <c r="AL2223" s="551"/>
      <c r="AM2223" s="551"/>
      <c r="AN2223" s="551"/>
      <c r="AO2223" s="551"/>
      <c r="AP2223" s="551"/>
      <c r="AQ2223" s="551"/>
      <c r="AR2223" s="551"/>
      <c r="AS2223" s="551"/>
      <c r="AT2223" s="551"/>
      <c r="AU2223" s="551"/>
      <c r="AV2223" s="551"/>
      <c r="AW2223" s="551"/>
      <c r="AX2223" s="551"/>
    </row>
    <row r="2224">
      <c r="A2224" s="570" t="s">
        <v>7823</v>
      </c>
      <c r="B2224" s="570" t="s">
        <v>8341</v>
      </c>
      <c r="C2224" s="570" t="s">
        <v>6749</v>
      </c>
      <c r="D2224" s="570" t="s">
        <v>6747</v>
      </c>
      <c r="E2224" s="570" t="s">
        <v>242</v>
      </c>
      <c r="F2224" s="570">
        <v>8</v>
      </c>
      <c r="G2224" s="570">
        <v>32</v>
      </c>
      <c r="H2224" s="570">
        <v>300</v>
      </c>
      <c r="I2224" s="569"/>
      <c r="J2224" s="121"/>
      <c r="K2224" s="121"/>
      <c r="L2224" s="121"/>
      <c r="M2224" s="570"/>
      <c r="N2224" s="569"/>
      <c r="O2224" s="569"/>
      <c r="P2224" s="569"/>
      <c r="Q2224" s="121"/>
      <c r="R2224" s="121" t="s">
        <v>8342</v>
      </c>
      <c r="S2224" s="121" t="s">
        <v>2742</v>
      </c>
      <c r="T2224" s="121" t="s">
        <v>3251</v>
      </c>
      <c r="U2224" s="121">
        <v>0</v>
      </c>
      <c r="V2224" s="121" t="s">
        <v>8166</v>
      </c>
      <c r="W2224" s="121" t="s">
        <v>2869</v>
      </c>
      <c r="X2224" s="121" t="s">
        <v>8152</v>
      </c>
      <c r="Y2224" s="121" t="s">
        <v>2465</v>
      </c>
      <c r="Z2224" s="121" t="s">
        <v>2785</v>
      </c>
      <c r="AA2224" s="121" t="s">
        <v>2786</v>
      </c>
      <c r="AB2224" s="121" t="s">
        <v>5100</v>
      </c>
      <c r="AC2224" s="121" t="s">
        <v>2103</v>
      </c>
      <c r="AD2224" s="121" t="s">
        <v>2788</v>
      </c>
      <c r="AE2224" s="121" t="s">
        <v>4505</v>
      </c>
      <c r="AF2224" s="121"/>
      <c r="AG2224" s="121"/>
      <c r="AH2224" s="121"/>
      <c r="AI2224" s="551"/>
      <c r="AJ2224" s="551"/>
      <c r="AK2224" s="551"/>
      <c r="AL2224" s="551"/>
      <c r="AM2224" s="551"/>
      <c r="AN2224" s="551"/>
      <c r="AO2224" s="551"/>
      <c r="AP2224" s="551"/>
      <c r="AQ2224" s="551"/>
      <c r="AR2224" s="551"/>
      <c r="AS2224" s="551"/>
      <c r="AT2224" s="551"/>
      <c r="AU2224" s="551"/>
      <c r="AV2224" s="551"/>
      <c r="AW2224" s="551"/>
      <c r="AX2224" s="551"/>
    </row>
    <row r="2225">
      <c r="A2225" s="570" t="s">
        <v>7823</v>
      </c>
      <c r="B2225" s="570" t="s">
        <v>8343</v>
      </c>
      <c r="C2225" s="570" t="s">
        <v>6749</v>
      </c>
      <c r="D2225" s="570" t="s">
        <v>6747</v>
      </c>
      <c r="E2225" s="570" t="s">
        <v>242</v>
      </c>
      <c r="F2225" s="570">
        <v>8</v>
      </c>
      <c r="G2225" s="570">
        <v>32</v>
      </c>
      <c r="H2225" s="570">
        <v>300</v>
      </c>
      <c r="I2225" s="569"/>
      <c r="J2225" s="121"/>
      <c r="K2225" s="121"/>
      <c r="L2225" s="121"/>
      <c r="M2225" s="570"/>
      <c r="N2225" s="569"/>
      <c r="O2225" s="569"/>
      <c r="P2225" s="569"/>
      <c r="Q2225" s="121"/>
      <c r="R2225" s="121" t="s">
        <v>8344</v>
      </c>
      <c r="S2225" s="121" t="s">
        <v>2742</v>
      </c>
      <c r="T2225" s="121" t="s">
        <v>3251</v>
      </c>
      <c r="U2225" s="121">
        <v>0</v>
      </c>
      <c r="V2225" s="121" t="s">
        <v>8166</v>
      </c>
      <c r="W2225" s="121" t="s">
        <v>2869</v>
      </c>
      <c r="X2225" s="121" t="s">
        <v>8152</v>
      </c>
      <c r="Y2225" s="121" t="s">
        <v>2465</v>
      </c>
      <c r="Z2225" s="121" t="s">
        <v>2785</v>
      </c>
      <c r="AA2225" s="121" t="s">
        <v>2786</v>
      </c>
      <c r="AB2225" s="121" t="s">
        <v>8314</v>
      </c>
      <c r="AC2225" s="121" t="s">
        <v>2103</v>
      </c>
      <c r="AD2225" s="121" t="s">
        <v>2788</v>
      </c>
      <c r="AE2225" s="121" t="s">
        <v>4574</v>
      </c>
      <c r="AF2225" s="121"/>
      <c r="AG2225" s="121"/>
      <c r="AH2225" s="121"/>
      <c r="AI2225" s="551"/>
      <c r="AJ2225" s="551"/>
      <c r="AK2225" s="551"/>
      <c r="AL2225" s="551"/>
      <c r="AM2225" s="551"/>
      <c r="AN2225" s="551"/>
      <c r="AO2225" s="551"/>
      <c r="AP2225" s="551"/>
      <c r="AQ2225" s="551"/>
      <c r="AR2225" s="551"/>
      <c r="AS2225" s="551"/>
      <c r="AT2225" s="551"/>
      <c r="AU2225" s="551"/>
      <c r="AV2225" s="551"/>
      <c r="AW2225" s="551"/>
      <c r="AX2225" s="551"/>
    </row>
    <row r="2226">
      <c r="A2226" s="570" t="s">
        <v>7823</v>
      </c>
      <c r="B2226" s="570" t="s">
        <v>8345</v>
      </c>
      <c r="C2226" s="570" t="s">
        <v>6749</v>
      </c>
      <c r="D2226" s="570" t="s">
        <v>6747</v>
      </c>
      <c r="E2226" s="570" t="s">
        <v>242</v>
      </c>
      <c r="F2226" s="570">
        <v>8</v>
      </c>
      <c r="G2226" s="570">
        <v>32</v>
      </c>
      <c r="H2226" s="570">
        <v>300</v>
      </c>
      <c r="I2226" s="569"/>
      <c r="J2226" s="121"/>
      <c r="K2226" s="121"/>
      <c r="L2226" s="121"/>
      <c r="M2226" s="570"/>
      <c r="N2226" s="569"/>
      <c r="O2226" s="569"/>
      <c r="P2226" s="569"/>
      <c r="Q2226" s="121"/>
      <c r="R2226" s="121" t="s">
        <v>8346</v>
      </c>
      <c r="S2226" s="121" t="s">
        <v>2742</v>
      </c>
      <c r="T2226" s="121" t="s">
        <v>3251</v>
      </c>
      <c r="U2226" s="121">
        <v>0</v>
      </c>
      <c r="V2226" s="121" t="s">
        <v>8166</v>
      </c>
      <c r="W2226" s="121" t="s">
        <v>2767</v>
      </c>
      <c r="X2226" s="121" t="s">
        <v>8152</v>
      </c>
      <c r="Y2226" s="121" t="s">
        <v>2465</v>
      </c>
      <c r="Z2226" s="121" t="s">
        <v>2785</v>
      </c>
      <c r="AA2226" s="121" t="s">
        <v>2786</v>
      </c>
      <c r="AB2226" s="121" t="s">
        <v>4525</v>
      </c>
      <c r="AC2226" s="121" t="s">
        <v>2103</v>
      </c>
      <c r="AD2226" s="121" t="s">
        <v>2788</v>
      </c>
      <c r="AE2226" s="121" t="s">
        <v>4526</v>
      </c>
      <c r="AF2226" s="121"/>
      <c r="AG2226" s="121"/>
      <c r="AH2226" s="121"/>
      <c r="AI2226" s="551"/>
      <c r="AJ2226" s="551"/>
      <c r="AK2226" s="551"/>
      <c r="AL2226" s="551"/>
      <c r="AM2226" s="551"/>
      <c r="AN2226" s="551"/>
      <c r="AO2226" s="551"/>
      <c r="AP2226" s="551"/>
      <c r="AQ2226" s="551"/>
      <c r="AR2226" s="551"/>
      <c r="AS2226" s="551"/>
      <c r="AT2226" s="551"/>
      <c r="AU2226" s="551"/>
      <c r="AV2226" s="551"/>
      <c r="AW2226" s="551"/>
      <c r="AX2226" s="551"/>
    </row>
    <row r="2227">
      <c r="A2227" s="570" t="s">
        <v>7823</v>
      </c>
      <c r="B2227" s="570" t="s">
        <v>8347</v>
      </c>
      <c r="C2227" s="570" t="s">
        <v>6749</v>
      </c>
      <c r="D2227" s="570" t="s">
        <v>6747</v>
      </c>
      <c r="E2227" s="570" t="s">
        <v>242</v>
      </c>
      <c r="F2227" s="570">
        <v>8</v>
      </c>
      <c r="G2227" s="570">
        <v>32</v>
      </c>
      <c r="H2227" s="570">
        <v>300</v>
      </c>
      <c r="I2227" s="569"/>
      <c r="J2227" s="121"/>
      <c r="K2227" s="121"/>
      <c r="L2227" s="121"/>
      <c r="M2227" s="570"/>
      <c r="N2227" s="569"/>
      <c r="O2227" s="569"/>
      <c r="P2227" s="569"/>
      <c r="Q2227" s="121"/>
      <c r="R2227" s="121" t="s">
        <v>8348</v>
      </c>
      <c r="S2227" s="121" t="s">
        <v>2742</v>
      </c>
      <c r="T2227" s="121" t="s">
        <v>3251</v>
      </c>
      <c r="U2227" s="121">
        <v>0</v>
      </c>
      <c r="V2227" s="121" t="s">
        <v>8166</v>
      </c>
      <c r="W2227" s="121" t="s">
        <v>2869</v>
      </c>
      <c r="X2227" s="121" t="s">
        <v>8152</v>
      </c>
      <c r="Y2227" s="121" t="s">
        <v>2465</v>
      </c>
      <c r="Z2227" s="121" t="s">
        <v>2785</v>
      </c>
      <c r="AA2227" s="121" t="s">
        <v>2786</v>
      </c>
      <c r="AB2227" s="121" t="s">
        <v>5082</v>
      </c>
      <c r="AC2227" s="121" t="s">
        <v>2103</v>
      </c>
      <c r="AD2227" s="121" t="s">
        <v>2788</v>
      </c>
      <c r="AE2227" s="121" t="s">
        <v>4540</v>
      </c>
      <c r="AF2227" s="121"/>
      <c r="AG2227" s="121"/>
      <c r="AH2227" s="121"/>
      <c r="AI2227" s="551"/>
      <c r="AJ2227" s="551"/>
      <c r="AK2227" s="551"/>
      <c r="AL2227" s="551"/>
      <c r="AM2227" s="551"/>
      <c r="AN2227" s="551"/>
      <c r="AO2227" s="551"/>
      <c r="AP2227" s="551"/>
      <c r="AQ2227" s="551"/>
      <c r="AR2227" s="551"/>
      <c r="AS2227" s="551"/>
      <c r="AT2227" s="551"/>
      <c r="AU2227" s="551"/>
      <c r="AV2227" s="551"/>
      <c r="AW2227" s="551"/>
      <c r="AX2227" s="551"/>
    </row>
    <row r="2228">
      <c r="A2228" s="570" t="s">
        <v>7823</v>
      </c>
      <c r="B2228" s="570" t="s">
        <v>8349</v>
      </c>
      <c r="C2228" s="570" t="s">
        <v>6749</v>
      </c>
      <c r="D2228" s="570" t="s">
        <v>6747</v>
      </c>
      <c r="E2228" s="570" t="s">
        <v>242</v>
      </c>
      <c r="F2228" s="570">
        <v>8</v>
      </c>
      <c r="G2228" s="570">
        <v>32</v>
      </c>
      <c r="H2228" s="570">
        <v>300</v>
      </c>
      <c r="I2228" s="569"/>
      <c r="J2228" s="121"/>
      <c r="K2228" s="121"/>
      <c r="L2228" s="121"/>
      <c r="M2228" s="570"/>
      <c r="N2228" s="569"/>
      <c r="O2228" s="569"/>
      <c r="P2228" s="569"/>
      <c r="Q2228" s="121"/>
      <c r="R2228" s="121" t="s">
        <v>8350</v>
      </c>
      <c r="S2228" s="121" t="s">
        <v>2742</v>
      </c>
      <c r="T2228" s="121" t="s">
        <v>3251</v>
      </c>
      <c r="U2228" s="121">
        <v>0</v>
      </c>
      <c r="V2228" s="121" t="s">
        <v>8166</v>
      </c>
      <c r="W2228" s="121" t="s">
        <v>2869</v>
      </c>
      <c r="X2228" s="121" t="s">
        <v>8152</v>
      </c>
      <c r="Y2228" s="121" t="s">
        <v>2465</v>
      </c>
      <c r="Z2228" s="121" t="s">
        <v>2785</v>
      </c>
      <c r="AA2228" s="121" t="s">
        <v>2786</v>
      </c>
      <c r="AB2228" s="121" t="s">
        <v>4567</v>
      </c>
      <c r="AC2228" s="121" t="s">
        <v>2103</v>
      </c>
      <c r="AD2228" s="121" t="s">
        <v>2788</v>
      </c>
      <c r="AE2228" s="121" t="s">
        <v>4540</v>
      </c>
      <c r="AF2228" s="121"/>
      <c r="AG2228" s="121"/>
      <c r="AH2228" s="121"/>
      <c r="AI2228" s="551"/>
      <c r="AJ2228" s="551"/>
      <c r="AK2228" s="551"/>
      <c r="AL2228" s="551"/>
      <c r="AM2228" s="551"/>
      <c r="AN2228" s="551"/>
      <c r="AO2228" s="551"/>
      <c r="AP2228" s="551"/>
      <c r="AQ2228" s="551"/>
      <c r="AR2228" s="551"/>
      <c r="AS2228" s="551"/>
      <c r="AT2228" s="551"/>
      <c r="AU2228" s="551"/>
      <c r="AV2228" s="551"/>
      <c r="AW2228" s="551"/>
      <c r="AX2228" s="551"/>
    </row>
    <row r="2229">
      <c r="A2229" s="570" t="s">
        <v>7823</v>
      </c>
      <c r="B2229" s="570" t="s">
        <v>8351</v>
      </c>
      <c r="C2229" s="570" t="s">
        <v>6749</v>
      </c>
      <c r="D2229" s="570" t="s">
        <v>6747</v>
      </c>
      <c r="E2229" s="570" t="s">
        <v>242</v>
      </c>
      <c r="F2229" s="570">
        <v>8</v>
      </c>
      <c r="G2229" s="570">
        <v>32</v>
      </c>
      <c r="H2229" s="570">
        <v>300</v>
      </c>
      <c r="I2229" s="569"/>
      <c r="J2229" s="121"/>
      <c r="K2229" s="121"/>
      <c r="L2229" s="121"/>
      <c r="M2229" s="570"/>
      <c r="N2229" s="569"/>
      <c r="O2229" s="569"/>
      <c r="P2229" s="569"/>
      <c r="Q2229" s="121"/>
      <c r="R2229" s="121" t="s">
        <v>8352</v>
      </c>
      <c r="S2229" s="121" t="s">
        <v>2742</v>
      </c>
      <c r="T2229" s="121" t="s">
        <v>3251</v>
      </c>
      <c r="U2229" s="121">
        <v>0</v>
      </c>
      <c r="V2229" s="121" t="s">
        <v>8166</v>
      </c>
      <c r="W2229" s="121" t="s">
        <v>2869</v>
      </c>
      <c r="X2229" s="121" t="s">
        <v>8152</v>
      </c>
      <c r="Y2229" s="121" t="s">
        <v>2465</v>
      </c>
      <c r="Z2229" s="121" t="s">
        <v>2785</v>
      </c>
      <c r="AA2229" s="121" t="s">
        <v>2786</v>
      </c>
      <c r="AB2229" s="121" t="s">
        <v>4616</v>
      </c>
      <c r="AC2229" s="121" t="s">
        <v>2103</v>
      </c>
      <c r="AD2229" s="121" t="s">
        <v>2788</v>
      </c>
      <c r="AE2229" s="121" t="s">
        <v>4540</v>
      </c>
      <c r="AF2229" s="121"/>
      <c r="AG2229" s="121"/>
      <c r="AH2229" s="121"/>
      <c r="AI2229" s="551"/>
      <c r="AJ2229" s="551"/>
      <c r="AK2229" s="551"/>
      <c r="AL2229" s="551"/>
      <c r="AM2229" s="551"/>
      <c r="AN2229" s="551"/>
      <c r="AO2229" s="551"/>
      <c r="AP2229" s="551"/>
      <c r="AQ2229" s="551"/>
      <c r="AR2229" s="551"/>
      <c r="AS2229" s="551"/>
      <c r="AT2229" s="551"/>
      <c r="AU2229" s="551"/>
      <c r="AV2229" s="551"/>
      <c r="AW2229" s="551"/>
      <c r="AX2229" s="551"/>
    </row>
    <row r="2230">
      <c r="A2230" s="570" t="s">
        <v>7823</v>
      </c>
      <c r="B2230" s="570" t="s">
        <v>8353</v>
      </c>
      <c r="C2230" s="570" t="s">
        <v>6749</v>
      </c>
      <c r="D2230" s="570" t="s">
        <v>6747</v>
      </c>
      <c r="E2230" s="570" t="s">
        <v>242</v>
      </c>
      <c r="F2230" s="570">
        <v>8</v>
      </c>
      <c r="G2230" s="570">
        <v>32</v>
      </c>
      <c r="H2230" s="570">
        <v>300</v>
      </c>
      <c r="I2230" s="569"/>
      <c r="J2230" s="121"/>
      <c r="K2230" s="121"/>
      <c r="L2230" s="121"/>
      <c r="M2230" s="570"/>
      <c r="N2230" s="569"/>
      <c r="O2230" s="569"/>
      <c r="P2230" s="569"/>
      <c r="Q2230" s="121"/>
      <c r="R2230" s="121" t="s">
        <v>8354</v>
      </c>
      <c r="S2230" s="121" t="s">
        <v>2742</v>
      </c>
      <c r="T2230" s="121" t="s">
        <v>3251</v>
      </c>
      <c r="U2230" s="121">
        <v>0</v>
      </c>
      <c r="V2230" s="121" t="s">
        <v>8166</v>
      </c>
      <c r="W2230" s="121" t="s">
        <v>2869</v>
      </c>
      <c r="X2230" s="121" t="s">
        <v>8152</v>
      </c>
      <c r="Y2230" s="121" t="s">
        <v>2465</v>
      </c>
      <c r="Z2230" s="121" t="s">
        <v>2785</v>
      </c>
      <c r="AA2230" s="121" t="s">
        <v>2786</v>
      </c>
      <c r="AB2230" s="121" t="s">
        <v>5107</v>
      </c>
      <c r="AC2230" s="121" t="s">
        <v>2103</v>
      </c>
      <c r="AD2230" s="121" t="s">
        <v>2788</v>
      </c>
      <c r="AE2230" s="121" t="s">
        <v>4505</v>
      </c>
      <c r="AF2230" s="121"/>
      <c r="AG2230" s="121"/>
      <c r="AH2230" s="121"/>
      <c r="AI2230" s="551"/>
      <c r="AJ2230" s="551"/>
      <c r="AK2230" s="551"/>
      <c r="AL2230" s="551"/>
      <c r="AM2230" s="551"/>
      <c r="AN2230" s="551"/>
      <c r="AO2230" s="551"/>
      <c r="AP2230" s="551"/>
      <c r="AQ2230" s="551"/>
      <c r="AR2230" s="551"/>
      <c r="AS2230" s="551"/>
      <c r="AT2230" s="551"/>
      <c r="AU2230" s="551"/>
      <c r="AV2230" s="551"/>
      <c r="AW2230" s="551"/>
      <c r="AX2230" s="551"/>
    </row>
    <row r="2231">
      <c r="A2231" s="570" t="s">
        <v>7823</v>
      </c>
      <c r="B2231" s="570" t="s">
        <v>8355</v>
      </c>
      <c r="C2231" s="570" t="s">
        <v>6749</v>
      </c>
      <c r="D2231" s="570" t="s">
        <v>6747</v>
      </c>
      <c r="E2231" s="570" t="s">
        <v>242</v>
      </c>
      <c r="F2231" s="570">
        <v>8</v>
      </c>
      <c r="G2231" s="570">
        <v>32</v>
      </c>
      <c r="H2231" s="570">
        <v>300</v>
      </c>
      <c r="I2231" s="569"/>
      <c r="J2231" s="121"/>
      <c r="K2231" s="121"/>
      <c r="L2231" s="121"/>
      <c r="M2231" s="570"/>
      <c r="N2231" s="569"/>
      <c r="O2231" s="569"/>
      <c r="P2231" s="569"/>
      <c r="Q2231" s="121"/>
      <c r="R2231" s="121" t="s">
        <v>8356</v>
      </c>
      <c r="S2231" s="121" t="s">
        <v>2742</v>
      </c>
      <c r="T2231" s="121" t="s">
        <v>3251</v>
      </c>
      <c r="U2231" s="121">
        <v>0</v>
      </c>
      <c r="V2231" s="121" t="s">
        <v>8166</v>
      </c>
      <c r="W2231" s="121" t="s">
        <v>3071</v>
      </c>
      <c r="X2231" s="121" t="s">
        <v>8152</v>
      </c>
      <c r="Y2231" s="121" t="s">
        <v>2465</v>
      </c>
      <c r="Z2231" s="121" t="s">
        <v>2785</v>
      </c>
      <c r="AA2231" s="121" t="s">
        <v>2786</v>
      </c>
      <c r="AB2231" s="121" t="s">
        <v>8357</v>
      </c>
      <c r="AC2231" s="121" t="s">
        <v>2103</v>
      </c>
      <c r="AD2231" s="121" t="s">
        <v>2788</v>
      </c>
      <c r="AE2231" s="121" t="s">
        <v>4526</v>
      </c>
      <c r="AF2231" s="121"/>
      <c r="AG2231" s="121"/>
      <c r="AH2231" s="121"/>
      <c r="AI2231" s="551"/>
      <c r="AJ2231" s="551"/>
      <c r="AK2231" s="551"/>
      <c r="AL2231" s="551"/>
      <c r="AM2231" s="551"/>
      <c r="AN2231" s="551"/>
      <c r="AO2231" s="551"/>
      <c r="AP2231" s="551"/>
      <c r="AQ2231" s="551"/>
      <c r="AR2231" s="551"/>
      <c r="AS2231" s="551"/>
      <c r="AT2231" s="551"/>
      <c r="AU2231" s="551"/>
      <c r="AV2231" s="551"/>
      <c r="AW2231" s="551"/>
      <c r="AX2231" s="551"/>
    </row>
    <row r="2232">
      <c r="A2232" s="570" t="s">
        <v>7823</v>
      </c>
      <c r="B2232" s="570" t="s">
        <v>8358</v>
      </c>
      <c r="C2232" s="570" t="s">
        <v>6749</v>
      </c>
      <c r="D2232" s="570" t="s">
        <v>6747</v>
      </c>
      <c r="E2232" s="570" t="s">
        <v>242</v>
      </c>
      <c r="F2232" s="570">
        <v>8</v>
      </c>
      <c r="G2232" s="570">
        <v>32</v>
      </c>
      <c r="H2232" s="570">
        <v>300</v>
      </c>
      <c r="I2232" s="569"/>
      <c r="J2232" s="121"/>
      <c r="K2232" s="121"/>
      <c r="L2232" s="121"/>
      <c r="M2232" s="570"/>
      <c r="N2232" s="569"/>
      <c r="O2232" s="569"/>
      <c r="P2232" s="569"/>
      <c r="Q2232" s="121"/>
      <c r="R2232" s="121" t="s">
        <v>8359</v>
      </c>
      <c r="S2232" s="121" t="s">
        <v>2742</v>
      </c>
      <c r="T2232" s="121" t="s">
        <v>3251</v>
      </c>
      <c r="U2232" s="121">
        <v>0</v>
      </c>
      <c r="V2232" s="121" t="s">
        <v>8166</v>
      </c>
      <c r="W2232" s="121" t="s">
        <v>2869</v>
      </c>
      <c r="X2232" s="121" t="s">
        <v>8152</v>
      </c>
      <c r="Y2232" s="121" t="s">
        <v>2465</v>
      </c>
      <c r="Z2232" s="121" t="s">
        <v>2785</v>
      </c>
      <c r="AA2232" s="121" t="s">
        <v>2786</v>
      </c>
      <c r="AB2232" s="121" t="s">
        <v>4552</v>
      </c>
      <c r="AC2232" s="121" t="s">
        <v>2103</v>
      </c>
      <c r="AD2232" s="121" t="s">
        <v>2788</v>
      </c>
      <c r="AE2232" s="121" t="s">
        <v>2789</v>
      </c>
      <c r="AF2232" s="121"/>
      <c r="AG2232" s="121"/>
      <c r="AH2232" s="121"/>
      <c r="AI2232" s="551"/>
      <c r="AJ2232" s="551"/>
      <c r="AK2232" s="551"/>
      <c r="AL2232" s="551"/>
      <c r="AM2232" s="551"/>
      <c r="AN2232" s="551"/>
      <c r="AO2232" s="551"/>
      <c r="AP2232" s="551"/>
      <c r="AQ2232" s="551"/>
      <c r="AR2232" s="551"/>
      <c r="AS2232" s="551"/>
      <c r="AT2232" s="551"/>
      <c r="AU2232" s="551"/>
      <c r="AV2232" s="551"/>
      <c r="AW2232" s="551"/>
      <c r="AX2232" s="551"/>
    </row>
    <row r="2233">
      <c r="A2233" s="570" t="s">
        <v>7823</v>
      </c>
      <c r="B2233" s="570" t="s">
        <v>8360</v>
      </c>
      <c r="C2233" s="570" t="s">
        <v>6749</v>
      </c>
      <c r="D2233" s="570" t="s">
        <v>6747</v>
      </c>
      <c r="E2233" s="570" t="s">
        <v>242</v>
      </c>
      <c r="F2233" s="570">
        <v>8</v>
      </c>
      <c r="G2233" s="570">
        <v>32</v>
      </c>
      <c r="H2233" s="570">
        <v>300</v>
      </c>
      <c r="I2233" s="569"/>
      <c r="J2233" s="121"/>
      <c r="K2233" s="121"/>
      <c r="L2233" s="121"/>
      <c r="M2233" s="570"/>
      <c r="N2233" s="569"/>
      <c r="O2233" s="569"/>
      <c r="P2233" s="569"/>
      <c r="Q2233" s="121"/>
      <c r="R2233" s="121" t="s">
        <v>8361</v>
      </c>
      <c r="S2233" s="121" t="s">
        <v>2742</v>
      </c>
      <c r="T2233" s="121" t="s">
        <v>3251</v>
      </c>
      <c r="U2233" s="121">
        <v>0</v>
      </c>
      <c r="V2233" s="121" t="s">
        <v>8166</v>
      </c>
      <c r="W2233" s="121" t="s">
        <v>2869</v>
      </c>
      <c r="X2233" s="121" t="s">
        <v>8152</v>
      </c>
      <c r="Y2233" s="121" t="s">
        <v>2465</v>
      </c>
      <c r="Z2233" s="121" t="s">
        <v>2785</v>
      </c>
      <c r="AA2233" s="121" t="s">
        <v>2786</v>
      </c>
      <c r="AB2233" s="121" t="s">
        <v>5100</v>
      </c>
      <c r="AC2233" s="121" t="s">
        <v>2103</v>
      </c>
      <c r="AD2233" s="121" t="s">
        <v>2788</v>
      </c>
      <c r="AE2233" s="121" t="s">
        <v>4505</v>
      </c>
      <c r="AF2233" s="121"/>
      <c r="AG2233" s="121"/>
      <c r="AH2233" s="121"/>
      <c r="AI2233" s="551"/>
      <c r="AJ2233" s="551"/>
      <c r="AK2233" s="551"/>
      <c r="AL2233" s="551"/>
      <c r="AM2233" s="551"/>
      <c r="AN2233" s="551"/>
      <c r="AO2233" s="551"/>
      <c r="AP2233" s="551"/>
      <c r="AQ2233" s="551"/>
      <c r="AR2233" s="551"/>
      <c r="AS2233" s="551"/>
      <c r="AT2233" s="551"/>
      <c r="AU2233" s="551"/>
      <c r="AV2233" s="551"/>
      <c r="AW2233" s="551"/>
      <c r="AX2233" s="551"/>
    </row>
    <row r="2234">
      <c r="A2234" s="570" t="s">
        <v>7823</v>
      </c>
      <c r="B2234" s="570" t="s">
        <v>8362</v>
      </c>
      <c r="C2234" s="570" t="s">
        <v>6749</v>
      </c>
      <c r="D2234" s="570" t="s">
        <v>6747</v>
      </c>
      <c r="E2234" s="570" t="s">
        <v>242</v>
      </c>
      <c r="F2234" s="570">
        <v>8</v>
      </c>
      <c r="G2234" s="570">
        <v>32</v>
      </c>
      <c r="H2234" s="570">
        <v>300</v>
      </c>
      <c r="I2234" s="569"/>
      <c r="J2234" s="121"/>
      <c r="K2234" s="121"/>
      <c r="L2234" s="121"/>
      <c r="M2234" s="570"/>
      <c r="N2234" s="569"/>
      <c r="O2234" s="569"/>
      <c r="P2234" s="569"/>
      <c r="Q2234" s="121"/>
      <c r="R2234" s="121" t="s">
        <v>8363</v>
      </c>
      <c r="S2234" s="121" t="s">
        <v>2742</v>
      </c>
      <c r="T2234" s="121" t="s">
        <v>3251</v>
      </c>
      <c r="U2234" s="121">
        <v>0</v>
      </c>
      <c r="V2234" s="121" t="s">
        <v>8166</v>
      </c>
      <c r="W2234" s="121" t="s">
        <v>2767</v>
      </c>
      <c r="X2234" s="121" t="s">
        <v>8152</v>
      </c>
      <c r="Y2234" s="121" t="s">
        <v>2465</v>
      </c>
      <c r="Z2234" s="121" t="s">
        <v>2785</v>
      </c>
      <c r="AA2234" s="121" t="s">
        <v>2786</v>
      </c>
      <c r="AB2234" s="121" t="s">
        <v>8364</v>
      </c>
      <c r="AC2234" s="121" t="s">
        <v>2103</v>
      </c>
      <c r="AD2234" s="121" t="s">
        <v>2788</v>
      </c>
      <c r="AE2234" s="121" t="s">
        <v>4526</v>
      </c>
      <c r="AF2234" s="121"/>
      <c r="AG2234" s="121"/>
      <c r="AH2234" s="121"/>
      <c r="AI2234" s="551"/>
      <c r="AJ2234" s="551"/>
      <c r="AK2234" s="551"/>
      <c r="AL2234" s="551"/>
      <c r="AM2234" s="551"/>
      <c r="AN2234" s="551"/>
      <c r="AO2234" s="551"/>
      <c r="AP2234" s="551"/>
      <c r="AQ2234" s="551"/>
      <c r="AR2234" s="551"/>
      <c r="AS2234" s="551"/>
      <c r="AT2234" s="551"/>
      <c r="AU2234" s="551"/>
      <c r="AV2234" s="551"/>
      <c r="AW2234" s="551"/>
      <c r="AX2234" s="551"/>
    </row>
    <row r="2235">
      <c r="A2235" s="570" t="s">
        <v>7823</v>
      </c>
      <c r="B2235" s="570" t="s">
        <v>8365</v>
      </c>
      <c r="C2235" s="570" t="s">
        <v>6749</v>
      </c>
      <c r="D2235" s="570" t="s">
        <v>6747</v>
      </c>
      <c r="E2235" s="570" t="s">
        <v>242</v>
      </c>
      <c r="F2235" s="570">
        <v>8</v>
      </c>
      <c r="G2235" s="570">
        <v>32</v>
      </c>
      <c r="H2235" s="570">
        <v>300</v>
      </c>
      <c r="I2235" s="569"/>
      <c r="J2235" s="121"/>
      <c r="K2235" s="121"/>
      <c r="L2235" s="121"/>
      <c r="M2235" s="570"/>
      <c r="N2235" s="569"/>
      <c r="O2235" s="569"/>
      <c r="P2235" s="569"/>
      <c r="Q2235" s="121"/>
      <c r="R2235" s="121" t="s">
        <v>8366</v>
      </c>
      <c r="S2235" s="121" t="s">
        <v>2742</v>
      </c>
      <c r="T2235" s="121" t="s">
        <v>3251</v>
      </c>
      <c r="U2235" s="121">
        <v>0</v>
      </c>
      <c r="V2235" s="121" t="s">
        <v>8166</v>
      </c>
      <c r="W2235" s="121" t="s">
        <v>2869</v>
      </c>
      <c r="X2235" s="121" t="s">
        <v>8152</v>
      </c>
      <c r="Y2235" s="121" t="s">
        <v>2465</v>
      </c>
      <c r="Z2235" s="121" t="s">
        <v>2785</v>
      </c>
      <c r="AA2235" s="121" t="s">
        <v>2786</v>
      </c>
      <c r="AB2235" s="121" t="s">
        <v>4558</v>
      </c>
      <c r="AC2235" s="121" t="s">
        <v>2103</v>
      </c>
      <c r="AD2235" s="121" t="s">
        <v>2788</v>
      </c>
      <c r="AE2235" s="121" t="s">
        <v>4536</v>
      </c>
      <c r="AF2235" s="121"/>
      <c r="AG2235" s="121"/>
      <c r="AH2235" s="121"/>
      <c r="AI2235" s="551"/>
      <c r="AJ2235" s="551"/>
      <c r="AK2235" s="551"/>
      <c r="AL2235" s="551"/>
      <c r="AM2235" s="551"/>
      <c r="AN2235" s="551"/>
      <c r="AO2235" s="551"/>
      <c r="AP2235" s="551"/>
      <c r="AQ2235" s="551"/>
      <c r="AR2235" s="551"/>
      <c r="AS2235" s="551"/>
      <c r="AT2235" s="551"/>
      <c r="AU2235" s="551"/>
      <c r="AV2235" s="551"/>
      <c r="AW2235" s="551"/>
      <c r="AX2235" s="551"/>
    </row>
    <row r="2236">
      <c r="A2236" s="570" t="s">
        <v>7823</v>
      </c>
      <c r="B2236" s="570" t="s">
        <v>8367</v>
      </c>
      <c r="C2236" s="570" t="s">
        <v>6749</v>
      </c>
      <c r="D2236" s="570" t="s">
        <v>6747</v>
      </c>
      <c r="E2236" s="570" t="s">
        <v>242</v>
      </c>
      <c r="F2236" s="570">
        <v>8</v>
      </c>
      <c r="G2236" s="570">
        <v>32</v>
      </c>
      <c r="H2236" s="570">
        <v>300</v>
      </c>
      <c r="I2236" s="569"/>
      <c r="J2236" s="121"/>
      <c r="K2236" s="121"/>
      <c r="L2236" s="121"/>
      <c r="M2236" s="570"/>
      <c r="N2236" s="569"/>
      <c r="O2236" s="569"/>
      <c r="P2236" s="569"/>
      <c r="Q2236" s="121"/>
      <c r="R2236" s="121" t="s">
        <v>8368</v>
      </c>
      <c r="S2236" s="121" t="s">
        <v>2742</v>
      </c>
      <c r="T2236" s="121" t="s">
        <v>3251</v>
      </c>
      <c r="U2236" s="121">
        <v>0</v>
      </c>
      <c r="V2236" s="121" t="s">
        <v>8166</v>
      </c>
      <c r="W2236" s="121" t="s">
        <v>2869</v>
      </c>
      <c r="X2236" s="121" t="s">
        <v>8152</v>
      </c>
      <c r="Y2236" s="121" t="s">
        <v>2465</v>
      </c>
      <c r="Z2236" s="121" t="s">
        <v>2785</v>
      </c>
      <c r="AA2236" s="121" t="s">
        <v>2786</v>
      </c>
      <c r="AB2236" s="121" t="s">
        <v>5117</v>
      </c>
      <c r="AC2236" s="121" t="s">
        <v>2103</v>
      </c>
      <c r="AD2236" s="121" t="s">
        <v>2788</v>
      </c>
      <c r="AE2236" s="121" t="s">
        <v>4536</v>
      </c>
      <c r="AF2236" s="121"/>
      <c r="AG2236" s="121"/>
      <c r="AH2236" s="121"/>
      <c r="AI2236" s="551"/>
      <c r="AJ2236" s="551"/>
      <c r="AK2236" s="551"/>
      <c r="AL2236" s="551"/>
      <c r="AM2236" s="551"/>
      <c r="AN2236" s="551"/>
      <c r="AO2236" s="551"/>
      <c r="AP2236" s="551"/>
      <c r="AQ2236" s="551"/>
      <c r="AR2236" s="551"/>
      <c r="AS2236" s="551"/>
      <c r="AT2236" s="551"/>
      <c r="AU2236" s="551"/>
      <c r="AV2236" s="551"/>
      <c r="AW2236" s="551"/>
      <c r="AX2236" s="551"/>
    </row>
    <row r="2237">
      <c r="A2237" s="570" t="s">
        <v>7823</v>
      </c>
      <c r="B2237" s="570" t="s">
        <v>8369</v>
      </c>
      <c r="C2237" s="570" t="s">
        <v>6749</v>
      </c>
      <c r="D2237" s="570" t="s">
        <v>6747</v>
      </c>
      <c r="E2237" s="570" t="s">
        <v>242</v>
      </c>
      <c r="F2237" s="570">
        <v>8</v>
      </c>
      <c r="G2237" s="570">
        <v>32</v>
      </c>
      <c r="H2237" s="570">
        <v>300</v>
      </c>
      <c r="I2237" s="569"/>
      <c r="J2237" s="121"/>
      <c r="K2237" s="121"/>
      <c r="L2237" s="121"/>
      <c r="M2237" s="570"/>
      <c r="N2237" s="569"/>
      <c r="O2237" s="569"/>
      <c r="P2237" s="569"/>
      <c r="Q2237" s="121"/>
      <c r="R2237" s="121" t="s">
        <v>8370</v>
      </c>
      <c r="S2237" s="121" t="s">
        <v>2742</v>
      </c>
      <c r="T2237" s="121" t="s">
        <v>3251</v>
      </c>
      <c r="U2237" s="121">
        <v>0</v>
      </c>
      <c r="V2237" s="121" t="s">
        <v>8166</v>
      </c>
      <c r="W2237" s="121" t="s">
        <v>2869</v>
      </c>
      <c r="X2237" s="121" t="s">
        <v>8152</v>
      </c>
      <c r="Y2237" s="121" t="s">
        <v>2465</v>
      </c>
      <c r="Z2237" s="121" t="s">
        <v>2785</v>
      </c>
      <c r="AA2237" s="121" t="s">
        <v>2786</v>
      </c>
      <c r="AB2237" s="121" t="s">
        <v>8371</v>
      </c>
      <c r="AC2237" s="121" t="s">
        <v>2103</v>
      </c>
      <c r="AD2237" s="121" t="s">
        <v>2788</v>
      </c>
      <c r="AE2237" s="121" t="s">
        <v>4536</v>
      </c>
      <c r="AF2237" s="121"/>
      <c r="AG2237" s="121"/>
      <c r="AH2237" s="121"/>
      <c r="AI2237" s="551"/>
      <c r="AJ2237" s="551"/>
      <c r="AK2237" s="551"/>
      <c r="AL2237" s="551"/>
      <c r="AM2237" s="551"/>
      <c r="AN2237" s="551"/>
      <c r="AO2237" s="551"/>
      <c r="AP2237" s="551"/>
      <c r="AQ2237" s="551"/>
      <c r="AR2237" s="551"/>
      <c r="AS2237" s="551"/>
      <c r="AT2237" s="551"/>
      <c r="AU2237" s="551"/>
      <c r="AV2237" s="551"/>
      <c r="AW2237" s="551"/>
      <c r="AX2237" s="551"/>
    </row>
    <row r="2238">
      <c r="A2238" s="570" t="s">
        <v>7823</v>
      </c>
      <c r="B2238" s="570" t="s">
        <v>8372</v>
      </c>
      <c r="C2238" s="570" t="s">
        <v>6749</v>
      </c>
      <c r="D2238" s="570" t="s">
        <v>6747</v>
      </c>
      <c r="E2238" s="570" t="s">
        <v>242</v>
      </c>
      <c r="F2238" s="570">
        <v>8</v>
      </c>
      <c r="G2238" s="570">
        <v>32</v>
      </c>
      <c r="H2238" s="570">
        <v>300</v>
      </c>
      <c r="I2238" s="569"/>
      <c r="J2238" s="121"/>
      <c r="K2238" s="121"/>
      <c r="L2238" s="121"/>
      <c r="M2238" s="570"/>
      <c r="N2238" s="569"/>
      <c r="O2238" s="569"/>
      <c r="P2238" s="569"/>
      <c r="Q2238" s="121"/>
      <c r="R2238" s="121" t="s">
        <v>8373</v>
      </c>
      <c r="S2238" s="121" t="s">
        <v>2742</v>
      </c>
      <c r="T2238" s="121" t="s">
        <v>3251</v>
      </c>
      <c r="U2238" s="121">
        <v>0</v>
      </c>
      <c r="V2238" s="121" t="s">
        <v>8166</v>
      </c>
      <c r="W2238" s="121" t="s">
        <v>2869</v>
      </c>
      <c r="X2238" s="121" t="s">
        <v>8152</v>
      </c>
      <c r="Y2238" s="121" t="s">
        <v>2465</v>
      </c>
      <c r="Z2238" s="121" t="s">
        <v>2785</v>
      </c>
      <c r="AA2238" s="121" t="s">
        <v>2786</v>
      </c>
      <c r="AB2238" s="121" t="s">
        <v>5100</v>
      </c>
      <c r="AC2238" s="121" t="s">
        <v>2103</v>
      </c>
      <c r="AD2238" s="121" t="s">
        <v>2788</v>
      </c>
      <c r="AE2238" s="121" t="s">
        <v>4505</v>
      </c>
      <c r="AF2238" s="121"/>
      <c r="AG2238" s="121"/>
      <c r="AH2238" s="121"/>
      <c r="AI2238" s="551"/>
      <c r="AJ2238" s="551"/>
      <c r="AK2238" s="551"/>
      <c r="AL2238" s="551"/>
      <c r="AM2238" s="551"/>
      <c r="AN2238" s="551"/>
      <c r="AO2238" s="551"/>
      <c r="AP2238" s="551"/>
      <c r="AQ2238" s="551"/>
      <c r="AR2238" s="551"/>
      <c r="AS2238" s="551"/>
      <c r="AT2238" s="551"/>
      <c r="AU2238" s="551"/>
      <c r="AV2238" s="551"/>
      <c r="AW2238" s="551"/>
      <c r="AX2238" s="551"/>
    </row>
    <row r="2239">
      <c r="A2239" s="570" t="s">
        <v>7823</v>
      </c>
      <c r="B2239" s="570" t="s">
        <v>8374</v>
      </c>
      <c r="C2239" s="570" t="s">
        <v>6749</v>
      </c>
      <c r="D2239" s="570" t="s">
        <v>6747</v>
      </c>
      <c r="E2239" s="570" t="s">
        <v>242</v>
      </c>
      <c r="F2239" s="570">
        <v>8</v>
      </c>
      <c r="G2239" s="570">
        <v>32</v>
      </c>
      <c r="H2239" s="570">
        <v>300</v>
      </c>
      <c r="I2239" s="569"/>
      <c r="J2239" s="121"/>
      <c r="K2239" s="121"/>
      <c r="L2239" s="121"/>
      <c r="M2239" s="570"/>
      <c r="N2239" s="569"/>
      <c r="O2239" s="569"/>
      <c r="P2239" s="569"/>
      <c r="Q2239" s="121"/>
      <c r="R2239" s="121" t="s">
        <v>8375</v>
      </c>
      <c r="S2239" s="121" t="s">
        <v>2742</v>
      </c>
      <c r="T2239" s="121" t="s">
        <v>3251</v>
      </c>
      <c r="U2239" s="121">
        <v>0</v>
      </c>
      <c r="V2239" s="121" t="s">
        <v>8166</v>
      </c>
      <c r="W2239" s="121" t="s">
        <v>2869</v>
      </c>
      <c r="X2239" s="121" t="s">
        <v>8152</v>
      </c>
      <c r="Y2239" s="121" t="s">
        <v>2465</v>
      </c>
      <c r="Z2239" s="121" t="s">
        <v>2785</v>
      </c>
      <c r="AA2239" s="121" t="s">
        <v>2786</v>
      </c>
      <c r="AB2239" s="121" t="s">
        <v>8376</v>
      </c>
      <c r="AC2239" s="121" t="s">
        <v>2103</v>
      </c>
      <c r="AD2239" s="121" t="s">
        <v>2788</v>
      </c>
      <c r="AE2239" s="121" t="s">
        <v>4540</v>
      </c>
      <c r="AF2239" s="121"/>
      <c r="AG2239" s="121"/>
      <c r="AH2239" s="121"/>
      <c r="AI2239" s="551"/>
      <c r="AJ2239" s="551"/>
      <c r="AK2239" s="551"/>
      <c r="AL2239" s="551"/>
      <c r="AM2239" s="551"/>
      <c r="AN2239" s="551"/>
      <c r="AO2239" s="551"/>
      <c r="AP2239" s="551"/>
      <c r="AQ2239" s="551"/>
      <c r="AR2239" s="551"/>
      <c r="AS2239" s="551"/>
      <c r="AT2239" s="551"/>
      <c r="AU2239" s="551"/>
      <c r="AV2239" s="551"/>
      <c r="AW2239" s="551"/>
      <c r="AX2239" s="551"/>
    </row>
    <row r="2240">
      <c r="A2240" s="570" t="s">
        <v>7823</v>
      </c>
      <c r="B2240" s="570" t="s">
        <v>8377</v>
      </c>
      <c r="C2240" s="570" t="s">
        <v>6749</v>
      </c>
      <c r="D2240" s="570" t="s">
        <v>6747</v>
      </c>
      <c r="E2240" s="570" t="s">
        <v>242</v>
      </c>
      <c r="F2240" s="570">
        <v>8</v>
      </c>
      <c r="G2240" s="570">
        <v>32</v>
      </c>
      <c r="H2240" s="570">
        <v>300</v>
      </c>
      <c r="I2240" s="569"/>
      <c r="J2240" s="121"/>
      <c r="K2240" s="121"/>
      <c r="L2240" s="121"/>
      <c r="M2240" s="570"/>
      <c r="N2240" s="569"/>
      <c r="O2240" s="569"/>
      <c r="P2240" s="569"/>
      <c r="Q2240" s="121"/>
      <c r="R2240" s="121" t="s">
        <v>8378</v>
      </c>
      <c r="S2240" s="121" t="s">
        <v>2742</v>
      </c>
      <c r="T2240" s="121" t="s">
        <v>3251</v>
      </c>
      <c r="U2240" s="121">
        <v>0</v>
      </c>
      <c r="V2240" s="121" t="s">
        <v>8166</v>
      </c>
      <c r="W2240" s="121" t="s">
        <v>2869</v>
      </c>
      <c r="X2240" s="121" t="s">
        <v>8152</v>
      </c>
      <c r="Y2240" s="121" t="s">
        <v>2465</v>
      </c>
      <c r="Z2240" s="121" t="s">
        <v>2785</v>
      </c>
      <c r="AA2240" s="121" t="s">
        <v>2786</v>
      </c>
      <c r="AB2240" s="121" t="s">
        <v>4577</v>
      </c>
      <c r="AC2240" s="121" t="s">
        <v>2103</v>
      </c>
      <c r="AD2240" s="121" t="s">
        <v>2788</v>
      </c>
      <c r="AE2240" s="121" t="s">
        <v>4540</v>
      </c>
      <c r="AF2240" s="121"/>
      <c r="AG2240" s="121"/>
      <c r="AH2240" s="121"/>
      <c r="AI2240" s="551"/>
      <c r="AJ2240" s="551"/>
      <c r="AK2240" s="551"/>
      <c r="AL2240" s="551"/>
      <c r="AM2240" s="551"/>
      <c r="AN2240" s="551"/>
      <c r="AO2240" s="551"/>
      <c r="AP2240" s="551"/>
      <c r="AQ2240" s="551"/>
      <c r="AR2240" s="551"/>
      <c r="AS2240" s="551"/>
      <c r="AT2240" s="551"/>
      <c r="AU2240" s="551"/>
      <c r="AV2240" s="551"/>
      <c r="AW2240" s="551"/>
      <c r="AX2240" s="551"/>
    </row>
    <row r="2241">
      <c r="A2241" s="570" t="s">
        <v>7823</v>
      </c>
      <c r="B2241" s="570" t="s">
        <v>8379</v>
      </c>
      <c r="C2241" s="570" t="s">
        <v>6749</v>
      </c>
      <c r="D2241" s="570" t="s">
        <v>6747</v>
      </c>
      <c r="E2241" s="570" t="s">
        <v>242</v>
      </c>
      <c r="F2241" s="570">
        <v>8</v>
      </c>
      <c r="G2241" s="570">
        <v>32</v>
      </c>
      <c r="H2241" s="570">
        <v>300</v>
      </c>
      <c r="I2241" s="569"/>
      <c r="J2241" s="121"/>
      <c r="K2241" s="121"/>
      <c r="L2241" s="121"/>
      <c r="M2241" s="570"/>
      <c r="N2241" s="569"/>
      <c r="O2241" s="569"/>
      <c r="P2241" s="569"/>
      <c r="Q2241" s="121"/>
      <c r="R2241" s="121" t="s">
        <v>8380</v>
      </c>
      <c r="S2241" s="121" t="s">
        <v>2742</v>
      </c>
      <c r="T2241" s="121" t="s">
        <v>3251</v>
      </c>
      <c r="U2241" s="121">
        <v>0</v>
      </c>
      <c r="V2241" s="121" t="s">
        <v>8166</v>
      </c>
      <c r="W2241" s="121" t="s">
        <v>2767</v>
      </c>
      <c r="X2241" s="121" t="s">
        <v>8152</v>
      </c>
      <c r="Y2241" s="121" t="s">
        <v>2465</v>
      </c>
      <c r="Z2241" s="121" t="s">
        <v>2785</v>
      </c>
      <c r="AA2241" s="121" t="s">
        <v>2786</v>
      </c>
      <c r="AB2241" s="121" t="s">
        <v>5072</v>
      </c>
      <c r="AC2241" s="121" t="s">
        <v>2103</v>
      </c>
      <c r="AD2241" s="121" t="s">
        <v>2788</v>
      </c>
      <c r="AE2241" s="121" t="s">
        <v>4505</v>
      </c>
      <c r="AF2241" s="121"/>
      <c r="AG2241" s="121"/>
      <c r="AH2241" s="121"/>
      <c r="AI2241" s="551"/>
      <c r="AJ2241" s="551"/>
      <c r="AK2241" s="551"/>
      <c r="AL2241" s="551"/>
      <c r="AM2241" s="551"/>
      <c r="AN2241" s="551"/>
      <c r="AO2241" s="551"/>
      <c r="AP2241" s="551"/>
      <c r="AQ2241" s="551"/>
      <c r="AR2241" s="551"/>
      <c r="AS2241" s="551"/>
      <c r="AT2241" s="551"/>
      <c r="AU2241" s="551"/>
      <c r="AV2241" s="551"/>
      <c r="AW2241" s="551"/>
      <c r="AX2241" s="551"/>
    </row>
    <row r="2242">
      <c r="A2242" s="570" t="s">
        <v>7823</v>
      </c>
      <c r="B2242" s="570" t="s">
        <v>8381</v>
      </c>
      <c r="C2242" s="570" t="s">
        <v>6749</v>
      </c>
      <c r="D2242" s="570" t="s">
        <v>6747</v>
      </c>
      <c r="E2242" s="570" t="s">
        <v>242</v>
      </c>
      <c r="F2242" s="570">
        <v>8</v>
      </c>
      <c r="G2242" s="570">
        <v>32</v>
      </c>
      <c r="H2242" s="570">
        <v>300</v>
      </c>
      <c r="I2242" s="569"/>
      <c r="J2242" s="121"/>
      <c r="K2242" s="121"/>
      <c r="L2242" s="121"/>
      <c r="M2242" s="570"/>
      <c r="N2242" s="569"/>
      <c r="O2242" s="569"/>
      <c r="P2242" s="569"/>
      <c r="Q2242" s="121"/>
      <c r="R2242" s="121" t="s">
        <v>8382</v>
      </c>
      <c r="S2242" s="121" t="s">
        <v>2742</v>
      </c>
      <c r="T2242" s="121" t="s">
        <v>3251</v>
      </c>
      <c r="U2242" s="121">
        <v>0</v>
      </c>
      <c r="V2242" s="121" t="s">
        <v>8166</v>
      </c>
      <c r="W2242" s="121" t="s">
        <v>2869</v>
      </c>
      <c r="X2242" s="121" t="s">
        <v>8152</v>
      </c>
      <c r="Y2242" s="121" t="s">
        <v>2465</v>
      </c>
      <c r="Z2242" s="121" t="s">
        <v>2785</v>
      </c>
      <c r="AA2242" s="121" t="s">
        <v>2786</v>
      </c>
      <c r="AB2242" s="121" t="s">
        <v>4616</v>
      </c>
      <c r="AC2242" s="121" t="s">
        <v>2103</v>
      </c>
      <c r="AD2242" s="121" t="s">
        <v>2788</v>
      </c>
      <c r="AE2242" s="121" t="s">
        <v>4540</v>
      </c>
      <c r="AF2242" s="121"/>
      <c r="AG2242" s="121"/>
      <c r="AH2242" s="121"/>
      <c r="AI2242" s="551"/>
      <c r="AJ2242" s="551"/>
      <c r="AK2242" s="551"/>
      <c r="AL2242" s="551"/>
      <c r="AM2242" s="551"/>
      <c r="AN2242" s="551"/>
      <c r="AO2242" s="551"/>
      <c r="AP2242" s="551"/>
      <c r="AQ2242" s="551"/>
      <c r="AR2242" s="551"/>
      <c r="AS2242" s="551"/>
      <c r="AT2242" s="551"/>
      <c r="AU2242" s="551"/>
      <c r="AV2242" s="551"/>
      <c r="AW2242" s="551"/>
      <c r="AX2242" s="551"/>
    </row>
    <row r="2243">
      <c r="A2243" s="570" t="s">
        <v>7823</v>
      </c>
      <c r="B2243" s="570" t="s">
        <v>8383</v>
      </c>
      <c r="C2243" s="570" t="s">
        <v>6749</v>
      </c>
      <c r="D2243" s="570" t="s">
        <v>6747</v>
      </c>
      <c r="E2243" s="570" t="s">
        <v>242</v>
      </c>
      <c r="F2243" s="570">
        <v>8</v>
      </c>
      <c r="G2243" s="570">
        <v>32</v>
      </c>
      <c r="H2243" s="570">
        <v>300</v>
      </c>
      <c r="I2243" s="569"/>
      <c r="J2243" s="121"/>
      <c r="K2243" s="121"/>
      <c r="L2243" s="121"/>
      <c r="M2243" s="570"/>
      <c r="N2243" s="569"/>
      <c r="O2243" s="569"/>
      <c r="P2243" s="569"/>
      <c r="Q2243" s="121"/>
      <c r="R2243" s="121" t="s">
        <v>8384</v>
      </c>
      <c r="S2243" s="121" t="s">
        <v>2742</v>
      </c>
      <c r="T2243" s="121" t="s">
        <v>3251</v>
      </c>
      <c r="U2243" s="121">
        <v>0</v>
      </c>
      <c r="V2243" s="121" t="s">
        <v>8166</v>
      </c>
      <c r="W2243" s="121" t="s">
        <v>2869</v>
      </c>
      <c r="X2243" s="121" t="s">
        <v>8152</v>
      </c>
      <c r="Y2243" s="121" t="s">
        <v>2465</v>
      </c>
      <c r="Z2243" s="121" t="s">
        <v>2785</v>
      </c>
      <c r="AA2243" s="121" t="s">
        <v>2786</v>
      </c>
      <c r="AB2243" s="121" t="s">
        <v>5091</v>
      </c>
      <c r="AC2243" s="121" t="s">
        <v>2103</v>
      </c>
      <c r="AD2243" s="121" t="s">
        <v>2788</v>
      </c>
      <c r="AE2243" s="121" t="s">
        <v>4505</v>
      </c>
      <c r="AF2243" s="121"/>
      <c r="AG2243" s="121"/>
      <c r="AH2243" s="121"/>
      <c r="AI2243" s="551"/>
      <c r="AJ2243" s="551"/>
      <c r="AK2243" s="551"/>
      <c r="AL2243" s="551"/>
      <c r="AM2243" s="551"/>
      <c r="AN2243" s="551"/>
      <c r="AO2243" s="551"/>
      <c r="AP2243" s="551"/>
      <c r="AQ2243" s="551"/>
      <c r="AR2243" s="551"/>
      <c r="AS2243" s="551"/>
      <c r="AT2243" s="551"/>
      <c r="AU2243" s="551"/>
      <c r="AV2243" s="551"/>
      <c r="AW2243" s="551"/>
      <c r="AX2243" s="551"/>
    </row>
    <row r="2244">
      <c r="A2244" s="570" t="s">
        <v>7823</v>
      </c>
      <c r="B2244" s="570" t="s">
        <v>8385</v>
      </c>
      <c r="C2244" s="570" t="s">
        <v>6749</v>
      </c>
      <c r="D2244" s="570" t="s">
        <v>6747</v>
      </c>
      <c r="E2244" s="570" t="s">
        <v>242</v>
      </c>
      <c r="F2244" s="570">
        <v>8</v>
      </c>
      <c r="G2244" s="570">
        <v>32</v>
      </c>
      <c r="H2244" s="570">
        <v>300</v>
      </c>
      <c r="I2244" s="569"/>
      <c r="J2244" s="121"/>
      <c r="K2244" s="121"/>
      <c r="L2244" s="121"/>
      <c r="M2244" s="570"/>
      <c r="N2244" s="569"/>
      <c r="O2244" s="569"/>
      <c r="P2244" s="569"/>
      <c r="Q2244" s="121"/>
      <c r="R2244" s="121" t="s">
        <v>8386</v>
      </c>
      <c r="S2244" s="121" t="s">
        <v>2742</v>
      </c>
      <c r="T2244" s="121" t="s">
        <v>3251</v>
      </c>
      <c r="U2244" s="121">
        <v>0</v>
      </c>
      <c r="V2244" s="121" t="s">
        <v>8166</v>
      </c>
      <c r="W2244" s="121" t="s">
        <v>2869</v>
      </c>
      <c r="X2244" s="121" t="s">
        <v>8152</v>
      </c>
      <c r="Y2244" s="121" t="s">
        <v>2465</v>
      </c>
      <c r="Z2244" s="121" t="s">
        <v>2785</v>
      </c>
      <c r="AA2244" s="121" t="s">
        <v>2786</v>
      </c>
      <c r="AB2244" s="121" t="s">
        <v>8387</v>
      </c>
      <c r="AC2244" s="121" t="s">
        <v>2103</v>
      </c>
      <c r="AD2244" s="121" t="s">
        <v>2788</v>
      </c>
      <c r="AE2244" s="121" t="s">
        <v>2789</v>
      </c>
      <c r="AF2244" s="121"/>
      <c r="AG2244" s="121"/>
      <c r="AH2244" s="121"/>
      <c r="AI2244" s="551"/>
      <c r="AJ2244" s="551"/>
      <c r="AK2244" s="551"/>
      <c r="AL2244" s="551"/>
      <c r="AM2244" s="551"/>
      <c r="AN2244" s="551"/>
      <c r="AO2244" s="551"/>
      <c r="AP2244" s="551"/>
      <c r="AQ2244" s="551"/>
      <c r="AR2244" s="551"/>
      <c r="AS2244" s="551"/>
      <c r="AT2244" s="551"/>
      <c r="AU2244" s="551"/>
      <c r="AV2244" s="551"/>
      <c r="AW2244" s="551"/>
      <c r="AX2244" s="551"/>
    </row>
    <row r="2245">
      <c r="A2245" s="570" t="s">
        <v>7823</v>
      </c>
      <c r="B2245" s="570" t="s">
        <v>8388</v>
      </c>
      <c r="C2245" s="570" t="s">
        <v>6749</v>
      </c>
      <c r="D2245" s="570" t="s">
        <v>6747</v>
      </c>
      <c r="E2245" s="570" t="s">
        <v>242</v>
      </c>
      <c r="F2245" s="570">
        <v>8</v>
      </c>
      <c r="G2245" s="570">
        <v>32</v>
      </c>
      <c r="H2245" s="570">
        <v>300</v>
      </c>
      <c r="I2245" s="569"/>
      <c r="J2245" s="121"/>
      <c r="K2245" s="121"/>
      <c r="L2245" s="121"/>
      <c r="M2245" s="570"/>
      <c r="N2245" s="569"/>
      <c r="O2245" s="569"/>
      <c r="P2245" s="569"/>
      <c r="Q2245" s="121"/>
      <c r="R2245" s="121" t="s">
        <v>8389</v>
      </c>
      <c r="S2245" s="121" t="s">
        <v>2742</v>
      </c>
      <c r="T2245" s="121" t="s">
        <v>3251</v>
      </c>
      <c r="U2245" s="121">
        <v>0</v>
      </c>
      <c r="V2245" s="121" t="s">
        <v>8166</v>
      </c>
      <c r="W2245" s="121" t="s">
        <v>2869</v>
      </c>
      <c r="X2245" s="121" t="s">
        <v>8152</v>
      </c>
      <c r="Y2245" s="121" t="s">
        <v>2465</v>
      </c>
      <c r="Z2245" s="121" t="s">
        <v>2785</v>
      </c>
      <c r="AA2245" s="121" t="s">
        <v>2786</v>
      </c>
      <c r="AB2245" s="121" t="s">
        <v>8390</v>
      </c>
      <c r="AC2245" s="121" t="s">
        <v>2103</v>
      </c>
      <c r="AD2245" s="121" t="s">
        <v>2788</v>
      </c>
      <c r="AE2245" s="121" t="s">
        <v>4540</v>
      </c>
      <c r="AF2245" s="121"/>
      <c r="AG2245" s="121"/>
      <c r="AH2245" s="121"/>
      <c r="AI2245" s="551"/>
      <c r="AJ2245" s="551"/>
      <c r="AK2245" s="551"/>
      <c r="AL2245" s="551"/>
      <c r="AM2245" s="551"/>
      <c r="AN2245" s="551"/>
      <c r="AO2245" s="551"/>
      <c r="AP2245" s="551"/>
      <c r="AQ2245" s="551"/>
      <c r="AR2245" s="551"/>
      <c r="AS2245" s="551"/>
      <c r="AT2245" s="551"/>
      <c r="AU2245" s="551"/>
      <c r="AV2245" s="551"/>
      <c r="AW2245" s="551"/>
      <c r="AX2245" s="551"/>
    </row>
    <row r="2246">
      <c r="A2246" s="570" t="s">
        <v>7823</v>
      </c>
      <c r="B2246" s="570" t="s">
        <v>8391</v>
      </c>
      <c r="C2246" s="570" t="s">
        <v>6749</v>
      </c>
      <c r="D2246" s="570" t="s">
        <v>6747</v>
      </c>
      <c r="E2246" s="570" t="s">
        <v>242</v>
      </c>
      <c r="F2246" s="570">
        <v>32</v>
      </c>
      <c r="G2246" s="570">
        <v>64</v>
      </c>
      <c r="H2246" s="570">
        <v>300</v>
      </c>
      <c r="I2246" s="569"/>
      <c r="J2246" s="121"/>
      <c r="K2246" s="121"/>
      <c r="L2246" s="121"/>
      <c r="M2246" s="570"/>
      <c r="N2246" s="569"/>
      <c r="O2246" s="569"/>
      <c r="P2246" s="569"/>
      <c r="Q2246" s="121"/>
      <c r="R2246" s="121" t="s">
        <v>8392</v>
      </c>
      <c r="S2246" s="121" t="s">
        <v>2742</v>
      </c>
      <c r="T2246" s="121" t="s">
        <v>2766</v>
      </c>
      <c r="U2246" s="121">
        <v>0</v>
      </c>
      <c r="V2246" s="121" t="s">
        <v>2767</v>
      </c>
      <c r="W2246" s="121" t="s">
        <v>2767</v>
      </c>
      <c r="X2246" s="121" t="s">
        <v>8152</v>
      </c>
      <c r="Y2246" s="121" t="s">
        <v>2465</v>
      </c>
      <c r="Z2246" s="121" t="s">
        <v>2744</v>
      </c>
      <c r="AA2246" s="121" t="s">
        <v>2751</v>
      </c>
      <c r="AB2246" s="121" t="s">
        <v>3791</v>
      </c>
      <c r="AC2246" s="121" t="s">
        <v>2103</v>
      </c>
      <c r="AD2246" s="121" t="s">
        <v>2747</v>
      </c>
      <c r="AE2246" s="121" t="s">
        <v>2797</v>
      </c>
      <c r="AF2246" s="121"/>
      <c r="AG2246" s="121"/>
      <c r="AH2246" s="121"/>
      <c r="AI2246" s="551"/>
      <c r="AJ2246" s="551"/>
      <c r="AK2246" s="551"/>
      <c r="AL2246" s="551"/>
      <c r="AM2246" s="551"/>
      <c r="AN2246" s="551"/>
      <c r="AO2246" s="551"/>
      <c r="AP2246" s="551"/>
      <c r="AQ2246" s="551"/>
      <c r="AR2246" s="551"/>
      <c r="AS2246" s="551"/>
      <c r="AT2246" s="551"/>
      <c r="AU2246" s="551"/>
      <c r="AV2246" s="551"/>
      <c r="AW2246" s="551"/>
      <c r="AX2246" s="551"/>
    </row>
    <row r="2247">
      <c r="A2247" s="570" t="s">
        <v>7823</v>
      </c>
      <c r="B2247" s="570" t="s">
        <v>8393</v>
      </c>
      <c r="C2247" s="570" t="s">
        <v>6749</v>
      </c>
      <c r="D2247" s="570" t="s">
        <v>6747</v>
      </c>
      <c r="E2247" s="570" t="s">
        <v>242</v>
      </c>
      <c r="F2247" s="570">
        <v>32</v>
      </c>
      <c r="G2247" s="570">
        <v>64</v>
      </c>
      <c r="H2247" s="570">
        <v>300</v>
      </c>
      <c r="I2247" s="569"/>
      <c r="J2247" s="121"/>
      <c r="K2247" s="121"/>
      <c r="L2247" s="121"/>
      <c r="M2247" s="570"/>
      <c r="N2247" s="569"/>
      <c r="O2247" s="569"/>
      <c r="P2247" s="569"/>
      <c r="Q2247" s="121"/>
      <c r="R2247" s="121" t="s">
        <v>8394</v>
      </c>
      <c r="S2247" s="121" t="s">
        <v>2742</v>
      </c>
      <c r="T2247" s="121" t="s">
        <v>2766</v>
      </c>
      <c r="U2247" s="121">
        <v>0</v>
      </c>
      <c r="V2247" s="121" t="s">
        <v>2767</v>
      </c>
      <c r="W2247" s="121" t="s">
        <v>2969</v>
      </c>
      <c r="X2247" s="121" t="s">
        <v>8152</v>
      </c>
      <c r="Y2247" s="121" t="s">
        <v>2465</v>
      </c>
      <c r="Z2247" s="121" t="s">
        <v>2768</v>
      </c>
      <c r="AA2247" s="121" t="s">
        <v>2769</v>
      </c>
      <c r="AB2247" s="121" t="s">
        <v>7997</v>
      </c>
      <c r="AC2247" s="121" t="s">
        <v>2103</v>
      </c>
      <c r="AD2247" s="121" t="s">
        <v>2788</v>
      </c>
      <c r="AE2247" s="121" t="s">
        <v>2976</v>
      </c>
      <c r="AF2247" s="121"/>
      <c r="AG2247" s="121"/>
      <c r="AH2247" s="121"/>
      <c r="AI2247" s="551"/>
      <c r="AJ2247" s="551"/>
      <c r="AK2247" s="551"/>
      <c r="AL2247" s="551"/>
      <c r="AM2247" s="551"/>
      <c r="AN2247" s="551"/>
      <c r="AO2247" s="551"/>
      <c r="AP2247" s="551"/>
      <c r="AQ2247" s="551"/>
      <c r="AR2247" s="551"/>
      <c r="AS2247" s="551"/>
      <c r="AT2247" s="551"/>
      <c r="AU2247" s="551"/>
      <c r="AV2247" s="551"/>
      <c r="AW2247" s="551"/>
      <c r="AX2247" s="551"/>
    </row>
    <row r="2248">
      <c r="A2248" s="570" t="s">
        <v>7823</v>
      </c>
      <c r="B2248" s="570" t="s">
        <v>8395</v>
      </c>
      <c r="C2248" s="570" t="s">
        <v>6749</v>
      </c>
      <c r="D2248" s="570" t="s">
        <v>6747</v>
      </c>
      <c r="E2248" s="570" t="s">
        <v>242</v>
      </c>
      <c r="F2248" s="570">
        <v>32</v>
      </c>
      <c r="G2248" s="570">
        <v>64</v>
      </c>
      <c r="H2248" s="570">
        <v>300</v>
      </c>
      <c r="I2248" s="569"/>
      <c r="J2248" s="121"/>
      <c r="K2248" s="121"/>
      <c r="L2248" s="121"/>
      <c r="M2248" s="570"/>
      <c r="N2248" s="569"/>
      <c r="O2248" s="569"/>
      <c r="P2248" s="569"/>
      <c r="Q2248" s="121"/>
      <c r="R2248" s="121" t="s">
        <v>8396</v>
      </c>
      <c r="S2248" s="121" t="s">
        <v>2742</v>
      </c>
      <c r="T2248" s="121" t="s">
        <v>2766</v>
      </c>
      <c r="U2248" s="121">
        <v>0</v>
      </c>
      <c r="V2248" s="121" t="s">
        <v>2767</v>
      </c>
      <c r="W2248" s="121" t="s">
        <v>2969</v>
      </c>
      <c r="X2248" s="121" t="s">
        <v>8152</v>
      </c>
      <c r="Y2248" s="121" t="s">
        <v>2465</v>
      </c>
      <c r="Z2248" s="121" t="s">
        <v>2768</v>
      </c>
      <c r="AA2248" s="121" t="s">
        <v>2769</v>
      </c>
      <c r="AB2248" s="121" t="s">
        <v>7089</v>
      </c>
      <c r="AC2248" s="121" t="s">
        <v>2103</v>
      </c>
      <c r="AD2248" s="121" t="s">
        <v>2788</v>
      </c>
      <c r="AE2248" s="121" t="s">
        <v>2840</v>
      </c>
      <c r="AF2248" s="121"/>
      <c r="AG2248" s="121"/>
      <c r="AH2248" s="121"/>
      <c r="AI2248" s="551"/>
      <c r="AJ2248" s="551"/>
      <c r="AK2248" s="551"/>
      <c r="AL2248" s="551"/>
      <c r="AM2248" s="551"/>
      <c r="AN2248" s="551"/>
      <c r="AO2248" s="551"/>
      <c r="AP2248" s="551"/>
      <c r="AQ2248" s="551"/>
      <c r="AR2248" s="551"/>
      <c r="AS2248" s="551"/>
      <c r="AT2248" s="551"/>
      <c r="AU2248" s="551"/>
      <c r="AV2248" s="551"/>
      <c r="AW2248" s="551"/>
      <c r="AX2248" s="551"/>
    </row>
    <row r="2249">
      <c r="A2249" s="570" t="s">
        <v>7823</v>
      </c>
      <c r="B2249" s="570" t="s">
        <v>8397</v>
      </c>
      <c r="C2249" s="570" t="s">
        <v>6749</v>
      </c>
      <c r="D2249" s="570" t="s">
        <v>6747</v>
      </c>
      <c r="E2249" s="570" t="s">
        <v>242</v>
      </c>
      <c r="F2249" s="570">
        <v>32</v>
      </c>
      <c r="G2249" s="570">
        <v>64</v>
      </c>
      <c r="H2249" s="570">
        <v>300</v>
      </c>
      <c r="I2249" s="569"/>
      <c r="J2249" s="121"/>
      <c r="K2249" s="121"/>
      <c r="L2249" s="121"/>
      <c r="M2249" s="570"/>
      <c r="N2249" s="569"/>
      <c r="O2249" s="569"/>
      <c r="P2249" s="569"/>
      <c r="Q2249" s="121"/>
      <c r="R2249" s="121" t="s">
        <v>8398</v>
      </c>
      <c r="S2249" s="121" t="s">
        <v>2742</v>
      </c>
      <c r="T2249" s="121" t="s">
        <v>2766</v>
      </c>
      <c r="U2249" s="121">
        <v>0</v>
      </c>
      <c r="V2249" s="121" t="s">
        <v>2767</v>
      </c>
      <c r="W2249" s="121" t="s">
        <v>2869</v>
      </c>
      <c r="X2249" s="121" t="s">
        <v>8152</v>
      </c>
      <c r="Y2249" s="121" t="s">
        <v>2465</v>
      </c>
      <c r="Z2249" s="121" t="s">
        <v>2768</v>
      </c>
      <c r="AA2249" s="121" t="s">
        <v>2769</v>
      </c>
      <c r="AB2249" s="121" t="s">
        <v>4421</v>
      </c>
      <c r="AC2249" s="121" t="s">
        <v>2103</v>
      </c>
      <c r="AD2249" s="121" t="s">
        <v>2788</v>
      </c>
      <c r="AE2249" s="121" t="s">
        <v>4114</v>
      </c>
      <c r="AF2249" s="121"/>
      <c r="AG2249" s="121"/>
      <c r="AH2249" s="121"/>
      <c r="AI2249" s="551"/>
      <c r="AJ2249" s="551"/>
      <c r="AK2249" s="551"/>
      <c r="AL2249" s="551"/>
      <c r="AM2249" s="551"/>
      <c r="AN2249" s="551"/>
      <c r="AO2249" s="551"/>
      <c r="AP2249" s="551"/>
      <c r="AQ2249" s="551"/>
      <c r="AR2249" s="551"/>
      <c r="AS2249" s="551"/>
      <c r="AT2249" s="551"/>
      <c r="AU2249" s="551"/>
      <c r="AV2249" s="551"/>
      <c r="AW2249" s="551"/>
      <c r="AX2249" s="551"/>
    </row>
    <row r="2250">
      <c r="A2250" s="570" t="s">
        <v>7823</v>
      </c>
      <c r="B2250" s="570" t="s">
        <v>8399</v>
      </c>
      <c r="C2250" s="570" t="s">
        <v>6749</v>
      </c>
      <c r="D2250" s="570" t="s">
        <v>6747</v>
      </c>
      <c r="E2250" s="570" t="s">
        <v>242</v>
      </c>
      <c r="F2250" s="570">
        <v>32</v>
      </c>
      <c r="G2250" s="570">
        <v>64</v>
      </c>
      <c r="H2250" s="570">
        <v>300</v>
      </c>
      <c r="I2250" s="569"/>
      <c r="J2250" s="121"/>
      <c r="K2250" s="121"/>
      <c r="L2250" s="121"/>
      <c r="M2250" s="570"/>
      <c r="N2250" s="569"/>
      <c r="O2250" s="569"/>
      <c r="P2250" s="569"/>
      <c r="Q2250" s="121"/>
      <c r="R2250" s="121" t="s">
        <v>8400</v>
      </c>
      <c r="S2250" s="121" t="s">
        <v>2742</v>
      </c>
      <c r="T2250" s="121" t="s">
        <v>2766</v>
      </c>
      <c r="U2250" s="121">
        <v>0</v>
      </c>
      <c r="V2250" s="121" t="s">
        <v>2767</v>
      </c>
      <c r="W2250" s="121" t="s">
        <v>2969</v>
      </c>
      <c r="X2250" s="121" t="s">
        <v>8152</v>
      </c>
      <c r="Y2250" s="121" t="s">
        <v>2465</v>
      </c>
      <c r="Z2250" s="121" t="s">
        <v>2768</v>
      </c>
      <c r="AA2250" s="121" t="s">
        <v>2769</v>
      </c>
      <c r="AB2250" s="121" t="s">
        <v>4373</v>
      </c>
      <c r="AC2250" s="121" t="s">
        <v>2103</v>
      </c>
      <c r="AD2250" s="121" t="s">
        <v>2788</v>
      </c>
      <c r="AE2250" s="121" t="s">
        <v>2858</v>
      </c>
      <c r="AF2250" s="121"/>
      <c r="AG2250" s="121"/>
      <c r="AH2250" s="121"/>
      <c r="AI2250" s="551"/>
      <c r="AJ2250" s="551"/>
      <c r="AK2250" s="551"/>
      <c r="AL2250" s="551"/>
      <c r="AM2250" s="551"/>
      <c r="AN2250" s="551"/>
      <c r="AO2250" s="551"/>
      <c r="AP2250" s="551"/>
      <c r="AQ2250" s="551"/>
      <c r="AR2250" s="551"/>
      <c r="AS2250" s="551"/>
      <c r="AT2250" s="551"/>
      <c r="AU2250" s="551"/>
      <c r="AV2250" s="551"/>
      <c r="AW2250" s="551"/>
      <c r="AX2250" s="551"/>
    </row>
    <row r="2251">
      <c r="A2251" s="570" t="s">
        <v>7823</v>
      </c>
      <c r="B2251" s="570" t="s">
        <v>8401</v>
      </c>
      <c r="C2251" s="570" t="s">
        <v>6749</v>
      </c>
      <c r="D2251" s="570" t="s">
        <v>6747</v>
      </c>
      <c r="E2251" s="570" t="s">
        <v>242</v>
      </c>
      <c r="F2251" s="570">
        <v>32</v>
      </c>
      <c r="G2251" s="570">
        <v>64</v>
      </c>
      <c r="H2251" s="570">
        <v>300</v>
      </c>
      <c r="I2251" s="569"/>
      <c r="J2251" s="121"/>
      <c r="K2251" s="121"/>
      <c r="L2251" s="121"/>
      <c r="M2251" s="570"/>
      <c r="N2251" s="569"/>
      <c r="O2251" s="569"/>
      <c r="P2251" s="569"/>
      <c r="Q2251" s="121"/>
      <c r="R2251" s="121" t="s">
        <v>8402</v>
      </c>
      <c r="S2251" s="121" t="s">
        <v>2742</v>
      </c>
      <c r="T2251" s="121" t="s">
        <v>2766</v>
      </c>
      <c r="U2251" s="121">
        <v>0</v>
      </c>
      <c r="V2251" s="121" t="s">
        <v>2767</v>
      </c>
      <c r="W2251" s="121" t="s">
        <v>2969</v>
      </c>
      <c r="X2251" s="121" t="s">
        <v>8152</v>
      </c>
      <c r="Y2251" s="121" t="s">
        <v>2465</v>
      </c>
      <c r="Z2251" s="121" t="s">
        <v>2744</v>
      </c>
      <c r="AA2251" s="121" t="s">
        <v>2751</v>
      </c>
      <c r="AB2251" s="121" t="s">
        <v>4416</v>
      </c>
      <c r="AC2251" s="121" t="s">
        <v>2103</v>
      </c>
      <c r="AD2251" s="121" t="s">
        <v>2747</v>
      </c>
      <c r="AE2251" s="121" t="s">
        <v>3068</v>
      </c>
      <c r="AF2251" s="121"/>
      <c r="AG2251" s="121"/>
      <c r="AH2251" s="121"/>
      <c r="AI2251" s="551"/>
      <c r="AJ2251" s="551"/>
      <c r="AK2251" s="551"/>
      <c r="AL2251" s="551"/>
      <c r="AM2251" s="551"/>
      <c r="AN2251" s="551"/>
      <c r="AO2251" s="551"/>
      <c r="AP2251" s="551"/>
      <c r="AQ2251" s="551"/>
      <c r="AR2251" s="551"/>
      <c r="AS2251" s="551"/>
      <c r="AT2251" s="551"/>
      <c r="AU2251" s="551"/>
      <c r="AV2251" s="551"/>
      <c r="AW2251" s="551"/>
      <c r="AX2251" s="551"/>
    </row>
    <row r="2252">
      <c r="A2252" s="570" t="s">
        <v>7823</v>
      </c>
      <c r="B2252" s="570" t="s">
        <v>8403</v>
      </c>
      <c r="C2252" s="570" t="s">
        <v>6749</v>
      </c>
      <c r="D2252" s="570" t="s">
        <v>6747</v>
      </c>
      <c r="E2252" s="570" t="s">
        <v>242</v>
      </c>
      <c r="F2252" s="570">
        <v>32</v>
      </c>
      <c r="G2252" s="570">
        <v>64</v>
      </c>
      <c r="H2252" s="570">
        <v>300</v>
      </c>
      <c r="I2252" s="569"/>
      <c r="J2252" s="121"/>
      <c r="K2252" s="121"/>
      <c r="L2252" s="121"/>
      <c r="M2252" s="570"/>
      <c r="N2252" s="569"/>
      <c r="O2252" s="569"/>
      <c r="P2252" s="569"/>
      <c r="Q2252" s="121"/>
      <c r="R2252" s="121" t="s">
        <v>8404</v>
      </c>
      <c r="S2252" s="121" t="s">
        <v>2742</v>
      </c>
      <c r="T2252" s="121" t="s">
        <v>2766</v>
      </c>
      <c r="U2252" s="121">
        <v>0</v>
      </c>
      <c r="V2252" s="121" t="s">
        <v>2767</v>
      </c>
      <c r="W2252" s="121" t="s">
        <v>2969</v>
      </c>
      <c r="X2252" s="121" t="s">
        <v>8152</v>
      </c>
      <c r="Y2252" s="121" t="s">
        <v>2465</v>
      </c>
      <c r="Z2252" s="121" t="s">
        <v>2768</v>
      </c>
      <c r="AA2252" s="121" t="s">
        <v>2769</v>
      </c>
      <c r="AB2252" s="121" t="s">
        <v>7997</v>
      </c>
      <c r="AC2252" s="121" t="s">
        <v>2103</v>
      </c>
      <c r="AD2252" s="121" t="s">
        <v>2788</v>
      </c>
      <c r="AE2252" s="121" t="s">
        <v>2976</v>
      </c>
      <c r="AF2252" s="121"/>
      <c r="AG2252" s="121"/>
      <c r="AH2252" s="121"/>
      <c r="AI2252" s="551"/>
      <c r="AJ2252" s="551"/>
      <c r="AK2252" s="551"/>
      <c r="AL2252" s="551"/>
      <c r="AM2252" s="551"/>
      <c r="AN2252" s="551"/>
      <c r="AO2252" s="551"/>
      <c r="AP2252" s="551"/>
      <c r="AQ2252" s="551"/>
      <c r="AR2252" s="551"/>
      <c r="AS2252" s="551"/>
      <c r="AT2252" s="551"/>
      <c r="AU2252" s="551"/>
      <c r="AV2252" s="551"/>
      <c r="AW2252" s="551"/>
      <c r="AX2252" s="551"/>
    </row>
    <row r="2253">
      <c r="A2253" s="570" t="s">
        <v>7823</v>
      </c>
      <c r="B2253" s="570" t="s">
        <v>8405</v>
      </c>
      <c r="C2253" s="570" t="s">
        <v>6749</v>
      </c>
      <c r="D2253" s="570" t="s">
        <v>6747</v>
      </c>
      <c r="E2253" s="570" t="s">
        <v>242</v>
      </c>
      <c r="F2253" s="570">
        <v>32</v>
      </c>
      <c r="G2253" s="570">
        <v>64</v>
      </c>
      <c r="H2253" s="570">
        <v>300</v>
      </c>
      <c r="I2253" s="569"/>
      <c r="J2253" s="121"/>
      <c r="K2253" s="121"/>
      <c r="L2253" s="121"/>
      <c r="M2253" s="570"/>
      <c r="N2253" s="569"/>
      <c r="O2253" s="569"/>
      <c r="P2253" s="569"/>
      <c r="Q2253" s="121"/>
      <c r="R2253" s="121" t="s">
        <v>8406</v>
      </c>
      <c r="S2253" s="121" t="s">
        <v>2742</v>
      </c>
      <c r="T2253" s="121" t="s">
        <v>2766</v>
      </c>
      <c r="U2253" s="121">
        <v>0</v>
      </c>
      <c r="V2253" s="121" t="s">
        <v>2767</v>
      </c>
      <c r="W2253" s="121" t="s">
        <v>2767</v>
      </c>
      <c r="X2253" s="121" t="s">
        <v>8152</v>
      </c>
      <c r="Y2253" s="121" t="s">
        <v>2465</v>
      </c>
      <c r="Z2253" s="121" t="s">
        <v>2768</v>
      </c>
      <c r="AA2253" s="121" t="s">
        <v>2769</v>
      </c>
      <c r="AB2253" s="121" t="s">
        <v>5867</v>
      </c>
      <c r="AC2253" s="121" t="s">
        <v>2103</v>
      </c>
      <c r="AD2253" s="121" t="s">
        <v>2788</v>
      </c>
      <c r="AE2253" s="121" t="s">
        <v>2822</v>
      </c>
      <c r="AF2253" s="121"/>
      <c r="AG2253" s="121"/>
      <c r="AH2253" s="121"/>
      <c r="AI2253" s="551"/>
      <c r="AJ2253" s="551"/>
      <c r="AK2253" s="551"/>
      <c r="AL2253" s="551"/>
      <c r="AM2253" s="551"/>
      <c r="AN2253" s="551"/>
      <c r="AO2253" s="551"/>
      <c r="AP2253" s="551"/>
      <c r="AQ2253" s="551"/>
      <c r="AR2253" s="551"/>
      <c r="AS2253" s="551"/>
      <c r="AT2253" s="551"/>
      <c r="AU2253" s="551"/>
      <c r="AV2253" s="551"/>
      <c r="AW2253" s="551"/>
      <c r="AX2253" s="551"/>
    </row>
    <row r="2254">
      <c r="A2254" s="570" t="s">
        <v>7823</v>
      </c>
      <c r="B2254" s="570" t="s">
        <v>8407</v>
      </c>
      <c r="C2254" s="570" t="s">
        <v>6749</v>
      </c>
      <c r="D2254" s="570" t="s">
        <v>6747</v>
      </c>
      <c r="E2254" s="570" t="s">
        <v>242</v>
      </c>
      <c r="F2254" s="570">
        <v>32</v>
      </c>
      <c r="G2254" s="570">
        <v>64</v>
      </c>
      <c r="H2254" s="570">
        <v>300</v>
      </c>
      <c r="I2254" s="569"/>
      <c r="J2254" s="121"/>
      <c r="K2254" s="121"/>
      <c r="L2254" s="121"/>
      <c r="M2254" s="570"/>
      <c r="N2254" s="569"/>
      <c r="O2254" s="569"/>
      <c r="P2254" s="569"/>
      <c r="Q2254" s="121"/>
      <c r="R2254" s="121" t="s">
        <v>8408</v>
      </c>
      <c r="S2254" s="121" t="s">
        <v>2742</v>
      </c>
      <c r="T2254" s="121" t="s">
        <v>2766</v>
      </c>
      <c r="U2254" s="121">
        <v>0</v>
      </c>
      <c r="V2254" s="121" t="s">
        <v>2767</v>
      </c>
      <c r="W2254" s="121" t="s">
        <v>2869</v>
      </c>
      <c r="X2254" s="121" t="s">
        <v>8152</v>
      </c>
      <c r="Y2254" s="121" t="s">
        <v>2465</v>
      </c>
      <c r="Z2254" s="121" t="s">
        <v>2785</v>
      </c>
      <c r="AA2254" s="121" t="s">
        <v>2786</v>
      </c>
      <c r="AB2254" s="121" t="s">
        <v>5047</v>
      </c>
      <c r="AC2254" s="121" t="s">
        <v>2103</v>
      </c>
      <c r="AD2254" s="121" t="s">
        <v>2788</v>
      </c>
      <c r="AE2254" s="121" t="s">
        <v>2836</v>
      </c>
      <c r="AF2254" s="121"/>
      <c r="AG2254" s="121"/>
      <c r="AH2254" s="121"/>
      <c r="AI2254" s="551"/>
      <c r="AJ2254" s="551"/>
      <c r="AK2254" s="551"/>
      <c r="AL2254" s="551"/>
      <c r="AM2254" s="551"/>
      <c r="AN2254" s="551"/>
      <c r="AO2254" s="551"/>
      <c r="AP2254" s="551"/>
      <c r="AQ2254" s="551"/>
      <c r="AR2254" s="551"/>
      <c r="AS2254" s="551"/>
      <c r="AT2254" s="551"/>
      <c r="AU2254" s="551"/>
      <c r="AV2254" s="551"/>
      <c r="AW2254" s="551"/>
      <c r="AX2254" s="551"/>
    </row>
    <row r="2255">
      <c r="A2255" s="570" t="s">
        <v>7823</v>
      </c>
      <c r="B2255" s="570" t="s">
        <v>8409</v>
      </c>
      <c r="C2255" s="570" t="s">
        <v>6749</v>
      </c>
      <c r="D2255" s="570" t="s">
        <v>6747</v>
      </c>
      <c r="E2255" s="570" t="s">
        <v>242</v>
      </c>
      <c r="F2255" s="570">
        <v>32</v>
      </c>
      <c r="G2255" s="570">
        <v>64</v>
      </c>
      <c r="H2255" s="570">
        <v>300</v>
      </c>
      <c r="I2255" s="569"/>
      <c r="J2255" s="121"/>
      <c r="K2255" s="121"/>
      <c r="L2255" s="121"/>
      <c r="M2255" s="570"/>
      <c r="N2255" s="569"/>
      <c r="O2255" s="569"/>
      <c r="P2255" s="569"/>
      <c r="Q2255" s="121"/>
      <c r="R2255" s="121" t="s">
        <v>8410</v>
      </c>
      <c r="S2255" s="121" t="s">
        <v>2742</v>
      </c>
      <c r="T2255" s="121" t="s">
        <v>2766</v>
      </c>
      <c r="U2255" s="121">
        <v>0</v>
      </c>
      <c r="V2255" s="121" t="s">
        <v>2767</v>
      </c>
      <c r="W2255" s="121" t="s">
        <v>2869</v>
      </c>
      <c r="X2255" s="121" t="s">
        <v>8152</v>
      </c>
      <c r="Y2255" s="121" t="s">
        <v>2465</v>
      </c>
      <c r="Z2255" s="121" t="s">
        <v>2785</v>
      </c>
      <c r="AA2255" s="121" t="s">
        <v>2786</v>
      </c>
      <c r="AB2255" s="121" t="s">
        <v>2825</v>
      </c>
      <c r="AC2255" s="121" t="s">
        <v>2103</v>
      </c>
      <c r="AD2255" s="121" t="s">
        <v>2788</v>
      </c>
      <c r="AE2255" s="121" t="s">
        <v>2826</v>
      </c>
      <c r="AF2255" s="121"/>
      <c r="AG2255" s="121"/>
      <c r="AH2255" s="121"/>
      <c r="AI2255" s="551"/>
      <c r="AJ2255" s="551"/>
      <c r="AK2255" s="551"/>
      <c r="AL2255" s="551"/>
      <c r="AM2255" s="551"/>
      <c r="AN2255" s="551"/>
      <c r="AO2255" s="551"/>
      <c r="AP2255" s="551"/>
      <c r="AQ2255" s="551"/>
      <c r="AR2255" s="551"/>
      <c r="AS2255" s="551"/>
      <c r="AT2255" s="551"/>
      <c r="AU2255" s="551"/>
      <c r="AV2255" s="551"/>
      <c r="AW2255" s="551"/>
      <c r="AX2255" s="551"/>
    </row>
    <row r="2256">
      <c r="A2256" s="570" t="s">
        <v>7823</v>
      </c>
      <c r="B2256" s="570" t="s">
        <v>8411</v>
      </c>
      <c r="C2256" s="570" t="s">
        <v>6749</v>
      </c>
      <c r="D2256" s="570" t="s">
        <v>6747</v>
      </c>
      <c r="E2256" s="570" t="s">
        <v>242</v>
      </c>
      <c r="F2256" s="570">
        <v>32</v>
      </c>
      <c r="G2256" s="570">
        <v>64</v>
      </c>
      <c r="H2256" s="570">
        <v>300</v>
      </c>
      <c r="I2256" s="569"/>
      <c r="J2256" s="121"/>
      <c r="K2256" s="121"/>
      <c r="L2256" s="121"/>
      <c r="M2256" s="570"/>
      <c r="N2256" s="569"/>
      <c r="O2256" s="569"/>
      <c r="P2256" s="569"/>
      <c r="Q2256" s="121"/>
      <c r="R2256" s="121" t="s">
        <v>8412</v>
      </c>
      <c r="S2256" s="121" t="s">
        <v>2742</v>
      </c>
      <c r="T2256" s="121" t="s">
        <v>2766</v>
      </c>
      <c r="U2256" s="121">
        <v>0</v>
      </c>
      <c r="V2256" s="121" t="s">
        <v>2767</v>
      </c>
      <c r="W2256" s="121" t="s">
        <v>3071</v>
      </c>
      <c r="X2256" s="121" t="s">
        <v>8152</v>
      </c>
      <c r="Y2256" s="121" t="s">
        <v>2465</v>
      </c>
      <c r="Z2256" s="121" t="s">
        <v>2744</v>
      </c>
      <c r="AA2256" s="121" t="s">
        <v>2751</v>
      </c>
      <c r="AB2256" s="121" t="s">
        <v>2809</v>
      </c>
      <c r="AC2256" s="121" t="s">
        <v>2103</v>
      </c>
      <c r="AD2256" s="121" t="s">
        <v>2747</v>
      </c>
      <c r="AE2256" s="121" t="s">
        <v>2797</v>
      </c>
      <c r="AF2256" s="121"/>
      <c r="AG2256" s="121"/>
      <c r="AH2256" s="121"/>
      <c r="AI2256" s="551"/>
      <c r="AJ2256" s="551"/>
      <c r="AK2256" s="551"/>
      <c r="AL2256" s="551"/>
      <c r="AM2256" s="551"/>
      <c r="AN2256" s="551"/>
      <c r="AO2256" s="551"/>
      <c r="AP2256" s="551"/>
      <c r="AQ2256" s="551"/>
      <c r="AR2256" s="551"/>
      <c r="AS2256" s="551"/>
      <c r="AT2256" s="551"/>
      <c r="AU2256" s="551"/>
      <c r="AV2256" s="551"/>
      <c r="AW2256" s="551"/>
      <c r="AX2256" s="551"/>
    </row>
    <row r="2257">
      <c r="A2257" s="570" t="s">
        <v>7823</v>
      </c>
      <c r="B2257" s="570" t="s">
        <v>8413</v>
      </c>
      <c r="C2257" s="570" t="s">
        <v>6749</v>
      </c>
      <c r="D2257" s="570" t="s">
        <v>6747</v>
      </c>
      <c r="E2257" s="570" t="s">
        <v>242</v>
      </c>
      <c r="F2257" s="570">
        <v>32</v>
      </c>
      <c r="G2257" s="570">
        <v>64</v>
      </c>
      <c r="H2257" s="570">
        <v>300</v>
      </c>
      <c r="I2257" s="569"/>
      <c r="J2257" s="121"/>
      <c r="K2257" s="121"/>
      <c r="L2257" s="121"/>
      <c r="M2257" s="570"/>
      <c r="N2257" s="569"/>
      <c r="O2257" s="569"/>
      <c r="P2257" s="569"/>
      <c r="Q2257" s="121"/>
      <c r="R2257" s="121" t="s">
        <v>8414</v>
      </c>
      <c r="S2257" s="121" t="s">
        <v>2742</v>
      </c>
      <c r="T2257" s="121" t="s">
        <v>2766</v>
      </c>
      <c r="U2257" s="121">
        <v>0</v>
      </c>
      <c r="V2257" s="121" t="s">
        <v>2767</v>
      </c>
      <c r="W2257" s="121" t="s">
        <v>2969</v>
      </c>
      <c r="X2257" s="121" t="s">
        <v>8152</v>
      </c>
      <c r="Y2257" s="121" t="s">
        <v>2465</v>
      </c>
      <c r="Z2257" s="121" t="s">
        <v>2768</v>
      </c>
      <c r="AA2257" s="121" t="s">
        <v>2769</v>
      </c>
      <c r="AB2257" s="121" t="s">
        <v>2982</v>
      </c>
      <c r="AC2257" s="121" t="s">
        <v>2103</v>
      </c>
      <c r="AD2257" s="121" t="s">
        <v>2788</v>
      </c>
      <c r="AE2257" s="121" t="s">
        <v>2864</v>
      </c>
      <c r="AF2257" s="121"/>
      <c r="AG2257" s="121"/>
      <c r="AH2257" s="121"/>
      <c r="AI2257" s="551"/>
      <c r="AJ2257" s="551"/>
      <c r="AK2257" s="551"/>
      <c r="AL2257" s="551"/>
      <c r="AM2257" s="551"/>
      <c r="AN2257" s="551"/>
      <c r="AO2257" s="551"/>
      <c r="AP2257" s="551"/>
      <c r="AQ2257" s="551"/>
      <c r="AR2257" s="551"/>
      <c r="AS2257" s="551"/>
      <c r="AT2257" s="551"/>
      <c r="AU2257" s="551"/>
      <c r="AV2257" s="551"/>
      <c r="AW2257" s="551"/>
      <c r="AX2257" s="551"/>
    </row>
    <row r="2258">
      <c r="A2258" s="570" t="s">
        <v>7823</v>
      </c>
      <c r="B2258" s="570" t="s">
        <v>8415</v>
      </c>
      <c r="C2258" s="570" t="s">
        <v>6749</v>
      </c>
      <c r="D2258" s="570" t="s">
        <v>6747</v>
      </c>
      <c r="E2258" s="570" t="s">
        <v>242</v>
      </c>
      <c r="F2258" s="570">
        <v>32</v>
      </c>
      <c r="G2258" s="570">
        <v>64</v>
      </c>
      <c r="H2258" s="570">
        <v>300</v>
      </c>
      <c r="I2258" s="569"/>
      <c r="J2258" s="121"/>
      <c r="K2258" s="121"/>
      <c r="L2258" s="121"/>
      <c r="M2258" s="570"/>
      <c r="N2258" s="569"/>
      <c r="O2258" s="569"/>
      <c r="P2258" s="569"/>
      <c r="Q2258" s="121"/>
      <c r="R2258" s="121" t="s">
        <v>8416</v>
      </c>
      <c r="S2258" s="121" t="s">
        <v>2742</v>
      </c>
      <c r="T2258" s="121" t="s">
        <v>2766</v>
      </c>
      <c r="U2258" s="121">
        <v>0</v>
      </c>
      <c r="V2258" s="121" t="s">
        <v>2767</v>
      </c>
      <c r="W2258" s="121" t="s">
        <v>2969</v>
      </c>
      <c r="X2258" s="121" t="s">
        <v>8152</v>
      </c>
      <c r="Y2258" s="121" t="s">
        <v>2465</v>
      </c>
      <c r="Z2258" s="121" t="s">
        <v>2768</v>
      </c>
      <c r="AA2258" s="121" t="s">
        <v>2769</v>
      </c>
      <c r="AB2258" s="121" t="s">
        <v>7099</v>
      </c>
      <c r="AC2258" s="121" t="s">
        <v>2103</v>
      </c>
      <c r="AD2258" s="121" t="s">
        <v>2788</v>
      </c>
      <c r="AE2258" s="121" t="s">
        <v>2822</v>
      </c>
      <c r="AF2258" s="121"/>
      <c r="AG2258" s="121"/>
      <c r="AH2258" s="121"/>
      <c r="AI2258" s="551"/>
      <c r="AJ2258" s="551"/>
      <c r="AK2258" s="551"/>
      <c r="AL2258" s="551"/>
      <c r="AM2258" s="551"/>
      <c r="AN2258" s="551"/>
      <c r="AO2258" s="551"/>
      <c r="AP2258" s="551"/>
      <c r="AQ2258" s="551"/>
      <c r="AR2258" s="551"/>
      <c r="AS2258" s="551"/>
      <c r="AT2258" s="551"/>
      <c r="AU2258" s="551"/>
      <c r="AV2258" s="551"/>
      <c r="AW2258" s="551"/>
      <c r="AX2258" s="551"/>
    </row>
    <row r="2259">
      <c r="A2259" s="570" t="s">
        <v>7823</v>
      </c>
      <c r="B2259" s="570" t="s">
        <v>8417</v>
      </c>
      <c r="C2259" s="570" t="s">
        <v>6749</v>
      </c>
      <c r="D2259" s="570" t="s">
        <v>6747</v>
      </c>
      <c r="E2259" s="570" t="s">
        <v>242</v>
      </c>
      <c r="F2259" s="570">
        <v>32</v>
      </c>
      <c r="G2259" s="570">
        <v>64</v>
      </c>
      <c r="H2259" s="570">
        <v>300</v>
      </c>
      <c r="I2259" s="569"/>
      <c r="J2259" s="121"/>
      <c r="K2259" s="121"/>
      <c r="L2259" s="121"/>
      <c r="M2259" s="570"/>
      <c r="N2259" s="569"/>
      <c r="O2259" s="569"/>
      <c r="P2259" s="569"/>
      <c r="Q2259" s="121"/>
      <c r="R2259" s="121" t="s">
        <v>8418</v>
      </c>
      <c r="S2259" s="121" t="s">
        <v>2742</v>
      </c>
      <c r="T2259" s="121" t="s">
        <v>2766</v>
      </c>
      <c r="U2259" s="121">
        <v>0</v>
      </c>
      <c r="V2259" s="121" t="s">
        <v>2767</v>
      </c>
      <c r="W2259" s="121" t="s">
        <v>2869</v>
      </c>
      <c r="X2259" s="121" t="s">
        <v>8152</v>
      </c>
      <c r="Y2259" s="121" t="s">
        <v>2465</v>
      </c>
      <c r="Z2259" s="121" t="s">
        <v>2768</v>
      </c>
      <c r="AA2259" s="121" t="s">
        <v>2769</v>
      </c>
      <c r="AB2259" s="121" t="s">
        <v>4443</v>
      </c>
      <c r="AC2259" s="121" t="s">
        <v>2103</v>
      </c>
      <c r="AD2259" s="121" t="s">
        <v>2788</v>
      </c>
      <c r="AE2259" s="121" t="s">
        <v>4114</v>
      </c>
      <c r="AF2259" s="121"/>
      <c r="AG2259" s="121"/>
      <c r="AH2259" s="121"/>
      <c r="AI2259" s="551"/>
      <c r="AJ2259" s="551"/>
      <c r="AK2259" s="551"/>
      <c r="AL2259" s="551"/>
      <c r="AM2259" s="551"/>
      <c r="AN2259" s="551"/>
      <c r="AO2259" s="551"/>
      <c r="AP2259" s="551"/>
      <c r="AQ2259" s="551"/>
      <c r="AR2259" s="551"/>
      <c r="AS2259" s="551"/>
      <c r="AT2259" s="551"/>
      <c r="AU2259" s="551"/>
      <c r="AV2259" s="551"/>
      <c r="AW2259" s="551"/>
      <c r="AX2259" s="551"/>
    </row>
    <row r="2260">
      <c r="A2260" s="570" t="s">
        <v>7823</v>
      </c>
      <c r="B2260" s="570" t="s">
        <v>8419</v>
      </c>
      <c r="C2260" s="570" t="s">
        <v>6749</v>
      </c>
      <c r="D2260" s="570" t="s">
        <v>6747</v>
      </c>
      <c r="E2260" s="570" t="s">
        <v>242</v>
      </c>
      <c r="F2260" s="570">
        <v>32</v>
      </c>
      <c r="G2260" s="570">
        <v>64</v>
      </c>
      <c r="H2260" s="570">
        <v>300</v>
      </c>
      <c r="I2260" s="569"/>
      <c r="J2260" s="121"/>
      <c r="K2260" s="121"/>
      <c r="L2260" s="121"/>
      <c r="M2260" s="570"/>
      <c r="N2260" s="569"/>
      <c r="O2260" s="569"/>
      <c r="P2260" s="569"/>
      <c r="Q2260" s="121"/>
      <c r="R2260" s="121" t="s">
        <v>8420</v>
      </c>
      <c r="S2260" s="121" t="s">
        <v>2742</v>
      </c>
      <c r="T2260" s="121" t="s">
        <v>2766</v>
      </c>
      <c r="U2260" s="121">
        <v>0</v>
      </c>
      <c r="V2260" s="121" t="s">
        <v>2767</v>
      </c>
      <c r="W2260" s="121" t="s">
        <v>2869</v>
      </c>
      <c r="X2260" s="121" t="s">
        <v>8152</v>
      </c>
      <c r="Y2260" s="121" t="s">
        <v>2465</v>
      </c>
      <c r="Z2260" s="121" t="s">
        <v>2785</v>
      </c>
      <c r="AA2260" s="121" t="s">
        <v>2786</v>
      </c>
      <c r="AB2260" s="121" t="s">
        <v>2825</v>
      </c>
      <c r="AC2260" s="121" t="s">
        <v>2103</v>
      </c>
      <c r="AD2260" s="121" t="s">
        <v>2788</v>
      </c>
      <c r="AE2260" s="121" t="s">
        <v>2826</v>
      </c>
      <c r="AF2260" s="121"/>
      <c r="AG2260" s="121"/>
      <c r="AH2260" s="121"/>
      <c r="AI2260" s="551"/>
      <c r="AJ2260" s="551"/>
      <c r="AK2260" s="551"/>
      <c r="AL2260" s="551"/>
      <c r="AM2260" s="551"/>
      <c r="AN2260" s="551"/>
      <c r="AO2260" s="551"/>
      <c r="AP2260" s="551"/>
      <c r="AQ2260" s="551"/>
      <c r="AR2260" s="551"/>
      <c r="AS2260" s="551"/>
      <c r="AT2260" s="551"/>
      <c r="AU2260" s="551"/>
      <c r="AV2260" s="551"/>
      <c r="AW2260" s="551"/>
      <c r="AX2260" s="551"/>
    </row>
    <row r="2261">
      <c r="A2261" s="570" t="s">
        <v>7823</v>
      </c>
      <c r="B2261" s="570" t="s">
        <v>8421</v>
      </c>
      <c r="C2261" s="570" t="s">
        <v>6749</v>
      </c>
      <c r="D2261" s="570" t="s">
        <v>6747</v>
      </c>
      <c r="E2261" s="570" t="s">
        <v>242</v>
      </c>
      <c r="F2261" s="570">
        <v>32</v>
      </c>
      <c r="G2261" s="570">
        <v>64</v>
      </c>
      <c r="H2261" s="570">
        <v>300</v>
      </c>
      <c r="I2261" s="569"/>
      <c r="J2261" s="121"/>
      <c r="K2261" s="121"/>
      <c r="L2261" s="121"/>
      <c r="M2261" s="570"/>
      <c r="N2261" s="569"/>
      <c r="O2261" s="569"/>
      <c r="P2261" s="569"/>
      <c r="Q2261" s="121"/>
      <c r="R2261" s="121" t="s">
        <v>8422</v>
      </c>
      <c r="S2261" s="121" t="s">
        <v>2742</v>
      </c>
      <c r="T2261" s="121" t="s">
        <v>2766</v>
      </c>
      <c r="U2261" s="121">
        <v>0</v>
      </c>
      <c r="V2261" s="121" t="s">
        <v>2767</v>
      </c>
      <c r="W2261" s="121" t="s">
        <v>2969</v>
      </c>
      <c r="X2261" s="121" t="s">
        <v>8152</v>
      </c>
      <c r="Y2261" s="121" t="s">
        <v>2465</v>
      </c>
      <c r="Z2261" s="121" t="s">
        <v>2744</v>
      </c>
      <c r="AA2261" s="121" t="s">
        <v>2751</v>
      </c>
      <c r="AB2261" s="121" t="s">
        <v>4408</v>
      </c>
      <c r="AC2261" s="121" t="s">
        <v>2103</v>
      </c>
      <c r="AD2261" s="121" t="s">
        <v>2747</v>
      </c>
      <c r="AE2261" s="121" t="s">
        <v>3068</v>
      </c>
      <c r="AF2261" s="121"/>
      <c r="AG2261" s="121"/>
      <c r="AH2261" s="121"/>
      <c r="AI2261" s="551"/>
      <c r="AJ2261" s="551"/>
      <c r="AK2261" s="551"/>
      <c r="AL2261" s="551"/>
      <c r="AM2261" s="551"/>
      <c r="AN2261" s="551"/>
      <c r="AO2261" s="551"/>
      <c r="AP2261" s="551"/>
      <c r="AQ2261" s="551"/>
      <c r="AR2261" s="551"/>
      <c r="AS2261" s="551"/>
      <c r="AT2261" s="551"/>
      <c r="AU2261" s="551"/>
      <c r="AV2261" s="551"/>
      <c r="AW2261" s="551"/>
      <c r="AX2261" s="551"/>
    </row>
    <row r="2262">
      <c r="A2262" s="570" t="s">
        <v>7823</v>
      </c>
      <c r="B2262" s="570" t="s">
        <v>8423</v>
      </c>
      <c r="C2262" s="570" t="s">
        <v>6749</v>
      </c>
      <c r="D2262" s="570" t="s">
        <v>6747</v>
      </c>
      <c r="E2262" s="570" t="s">
        <v>242</v>
      </c>
      <c r="F2262" s="570">
        <v>32</v>
      </c>
      <c r="G2262" s="570">
        <v>64</v>
      </c>
      <c r="H2262" s="570">
        <v>300</v>
      </c>
      <c r="I2262" s="569"/>
      <c r="J2262" s="121"/>
      <c r="K2262" s="121"/>
      <c r="L2262" s="121"/>
      <c r="M2262" s="570"/>
      <c r="N2262" s="569"/>
      <c r="O2262" s="569"/>
      <c r="P2262" s="569"/>
      <c r="Q2262" s="121"/>
      <c r="R2262" s="121" t="s">
        <v>8424</v>
      </c>
      <c r="S2262" s="121" t="s">
        <v>2742</v>
      </c>
      <c r="T2262" s="121" t="s">
        <v>2766</v>
      </c>
      <c r="U2262" s="121">
        <v>0</v>
      </c>
      <c r="V2262" s="121" t="s">
        <v>2767</v>
      </c>
      <c r="W2262" s="121" t="s">
        <v>2969</v>
      </c>
      <c r="X2262" s="121" t="s">
        <v>8152</v>
      </c>
      <c r="Y2262" s="121" t="s">
        <v>2465</v>
      </c>
      <c r="Z2262" s="121" t="s">
        <v>2768</v>
      </c>
      <c r="AA2262" s="121" t="s">
        <v>2769</v>
      </c>
      <c r="AB2262" s="121" t="s">
        <v>8132</v>
      </c>
      <c r="AC2262" s="121" t="s">
        <v>2103</v>
      </c>
      <c r="AD2262" s="121" t="s">
        <v>2788</v>
      </c>
      <c r="AE2262" s="121" t="s">
        <v>2864</v>
      </c>
      <c r="AF2262" s="121"/>
      <c r="AG2262" s="121"/>
      <c r="AH2262" s="121"/>
      <c r="AI2262" s="551"/>
      <c r="AJ2262" s="551"/>
      <c r="AK2262" s="551"/>
      <c r="AL2262" s="551"/>
      <c r="AM2262" s="551"/>
      <c r="AN2262" s="551"/>
      <c r="AO2262" s="551"/>
      <c r="AP2262" s="551"/>
      <c r="AQ2262" s="551"/>
      <c r="AR2262" s="551"/>
      <c r="AS2262" s="551"/>
      <c r="AT2262" s="551"/>
      <c r="AU2262" s="551"/>
      <c r="AV2262" s="551"/>
      <c r="AW2262" s="551"/>
      <c r="AX2262" s="551"/>
    </row>
    <row r="2263">
      <c r="A2263" s="570" t="s">
        <v>7823</v>
      </c>
      <c r="B2263" s="570" t="s">
        <v>8425</v>
      </c>
      <c r="C2263" s="570" t="s">
        <v>6749</v>
      </c>
      <c r="D2263" s="570" t="s">
        <v>6747</v>
      </c>
      <c r="E2263" s="570" t="s">
        <v>242</v>
      </c>
      <c r="F2263" s="570">
        <v>32</v>
      </c>
      <c r="G2263" s="570">
        <v>64</v>
      </c>
      <c r="H2263" s="570">
        <v>300</v>
      </c>
      <c r="I2263" s="569"/>
      <c r="J2263" s="121"/>
      <c r="K2263" s="121"/>
      <c r="L2263" s="121"/>
      <c r="M2263" s="570"/>
      <c r="N2263" s="569"/>
      <c r="O2263" s="569"/>
      <c r="P2263" s="569"/>
      <c r="Q2263" s="121"/>
      <c r="R2263" s="121" t="s">
        <v>8426</v>
      </c>
      <c r="S2263" s="121" t="s">
        <v>2742</v>
      </c>
      <c r="T2263" s="121" t="s">
        <v>2766</v>
      </c>
      <c r="U2263" s="121">
        <v>0</v>
      </c>
      <c r="V2263" s="121" t="s">
        <v>2767</v>
      </c>
      <c r="W2263" s="121" t="s">
        <v>2969</v>
      </c>
      <c r="X2263" s="121" t="s">
        <v>8152</v>
      </c>
      <c r="Y2263" s="121" t="s">
        <v>2465</v>
      </c>
      <c r="Z2263" s="121" t="s">
        <v>2768</v>
      </c>
      <c r="AA2263" s="121" t="s">
        <v>2769</v>
      </c>
      <c r="AB2263" s="121" t="s">
        <v>2829</v>
      </c>
      <c r="AC2263" s="121" t="s">
        <v>2103</v>
      </c>
      <c r="AD2263" s="121" t="s">
        <v>2788</v>
      </c>
      <c r="AE2263" s="121" t="s">
        <v>2822</v>
      </c>
      <c r="AF2263" s="121"/>
      <c r="AG2263" s="121"/>
      <c r="AH2263" s="121"/>
      <c r="AI2263" s="551"/>
      <c r="AJ2263" s="551"/>
      <c r="AK2263" s="551"/>
      <c r="AL2263" s="551"/>
      <c r="AM2263" s="551"/>
      <c r="AN2263" s="551"/>
      <c r="AO2263" s="551"/>
      <c r="AP2263" s="551"/>
      <c r="AQ2263" s="551"/>
      <c r="AR2263" s="551"/>
      <c r="AS2263" s="551"/>
      <c r="AT2263" s="551"/>
      <c r="AU2263" s="551"/>
      <c r="AV2263" s="551"/>
      <c r="AW2263" s="551"/>
      <c r="AX2263" s="551"/>
    </row>
    <row r="2264">
      <c r="A2264" s="570" t="s">
        <v>7823</v>
      </c>
      <c r="B2264" s="570" t="s">
        <v>8427</v>
      </c>
      <c r="C2264" s="570" t="s">
        <v>6749</v>
      </c>
      <c r="D2264" s="570" t="s">
        <v>6747</v>
      </c>
      <c r="E2264" s="570" t="s">
        <v>242</v>
      </c>
      <c r="F2264" s="570">
        <v>32</v>
      </c>
      <c r="G2264" s="570">
        <v>64</v>
      </c>
      <c r="H2264" s="570">
        <v>300</v>
      </c>
      <c r="I2264" s="569"/>
      <c r="J2264" s="121"/>
      <c r="K2264" s="121"/>
      <c r="L2264" s="121"/>
      <c r="M2264" s="570"/>
      <c r="N2264" s="569"/>
      <c r="O2264" s="569"/>
      <c r="P2264" s="569"/>
      <c r="Q2264" s="121"/>
      <c r="R2264" s="121" t="s">
        <v>8428</v>
      </c>
      <c r="S2264" s="121" t="s">
        <v>2742</v>
      </c>
      <c r="T2264" s="121" t="s">
        <v>2766</v>
      </c>
      <c r="U2264" s="121">
        <v>0</v>
      </c>
      <c r="V2264" s="121" t="s">
        <v>2767</v>
      </c>
      <c r="W2264" s="121" t="s">
        <v>2869</v>
      </c>
      <c r="X2264" s="121" t="s">
        <v>8152</v>
      </c>
      <c r="Y2264" s="121" t="s">
        <v>2465</v>
      </c>
      <c r="Z2264" s="121" t="s">
        <v>2768</v>
      </c>
      <c r="AA2264" s="121" t="s">
        <v>2769</v>
      </c>
      <c r="AB2264" s="121" t="s">
        <v>7871</v>
      </c>
      <c r="AC2264" s="121" t="s">
        <v>2103</v>
      </c>
      <c r="AD2264" s="121" t="s">
        <v>2788</v>
      </c>
      <c r="AE2264" s="121" t="s">
        <v>4358</v>
      </c>
      <c r="AF2264" s="121"/>
      <c r="AG2264" s="121"/>
      <c r="AH2264" s="121"/>
      <c r="AI2264" s="551"/>
      <c r="AJ2264" s="551"/>
      <c r="AK2264" s="551"/>
      <c r="AL2264" s="551"/>
      <c r="AM2264" s="551"/>
      <c r="AN2264" s="551"/>
      <c r="AO2264" s="551"/>
      <c r="AP2264" s="551"/>
      <c r="AQ2264" s="551"/>
      <c r="AR2264" s="551"/>
      <c r="AS2264" s="551"/>
      <c r="AT2264" s="551"/>
      <c r="AU2264" s="551"/>
      <c r="AV2264" s="551"/>
      <c r="AW2264" s="551"/>
      <c r="AX2264" s="551"/>
    </row>
    <row r="2265">
      <c r="A2265" s="570" t="s">
        <v>7823</v>
      </c>
      <c r="B2265" s="570" t="s">
        <v>8429</v>
      </c>
      <c r="C2265" s="570" t="s">
        <v>6749</v>
      </c>
      <c r="D2265" s="570" t="s">
        <v>6747</v>
      </c>
      <c r="E2265" s="570" t="s">
        <v>242</v>
      </c>
      <c r="F2265" s="570">
        <v>32</v>
      </c>
      <c r="G2265" s="570">
        <v>64</v>
      </c>
      <c r="H2265" s="570">
        <v>300</v>
      </c>
      <c r="I2265" s="569"/>
      <c r="J2265" s="121"/>
      <c r="K2265" s="121"/>
      <c r="L2265" s="121"/>
      <c r="M2265" s="570"/>
      <c r="N2265" s="569"/>
      <c r="O2265" s="569"/>
      <c r="P2265" s="569"/>
      <c r="Q2265" s="121"/>
      <c r="R2265" s="121" t="s">
        <v>8430</v>
      </c>
      <c r="S2265" s="121" t="s">
        <v>2742</v>
      </c>
      <c r="T2265" s="121" t="s">
        <v>2766</v>
      </c>
      <c r="U2265" s="121">
        <v>0</v>
      </c>
      <c r="V2265" s="121" t="s">
        <v>2767</v>
      </c>
      <c r="W2265" s="121" t="s">
        <v>2869</v>
      </c>
      <c r="X2265" s="121" t="s">
        <v>8152</v>
      </c>
      <c r="Y2265" s="121" t="s">
        <v>2465</v>
      </c>
      <c r="Z2265" s="121" t="s">
        <v>2785</v>
      </c>
      <c r="AA2265" s="121" t="s">
        <v>2786</v>
      </c>
      <c r="AB2265" s="121" t="s">
        <v>8431</v>
      </c>
      <c r="AC2265" s="121" t="s">
        <v>2103</v>
      </c>
      <c r="AD2265" s="121" t="s">
        <v>2788</v>
      </c>
      <c r="AE2265" s="121" t="s">
        <v>2826</v>
      </c>
      <c r="AF2265" s="121"/>
      <c r="AG2265" s="121"/>
      <c r="AH2265" s="121"/>
      <c r="AI2265" s="551"/>
      <c r="AJ2265" s="551"/>
      <c r="AK2265" s="551"/>
      <c r="AL2265" s="551"/>
      <c r="AM2265" s="551"/>
      <c r="AN2265" s="551"/>
      <c r="AO2265" s="551"/>
      <c r="AP2265" s="551"/>
      <c r="AQ2265" s="551"/>
      <c r="AR2265" s="551"/>
      <c r="AS2265" s="551"/>
      <c r="AT2265" s="551"/>
      <c r="AU2265" s="551"/>
      <c r="AV2265" s="551"/>
      <c r="AW2265" s="551"/>
      <c r="AX2265" s="551"/>
    </row>
    <row r="2266">
      <c r="A2266" s="570" t="s">
        <v>7823</v>
      </c>
      <c r="B2266" s="570" t="s">
        <v>8432</v>
      </c>
      <c r="C2266" s="570" t="s">
        <v>6749</v>
      </c>
      <c r="D2266" s="570" t="s">
        <v>6747</v>
      </c>
      <c r="E2266" s="570" t="s">
        <v>242</v>
      </c>
      <c r="F2266" s="570">
        <v>32</v>
      </c>
      <c r="G2266" s="570">
        <v>64</v>
      </c>
      <c r="H2266" s="570">
        <v>300</v>
      </c>
      <c r="I2266" s="569"/>
      <c r="J2266" s="121"/>
      <c r="K2266" s="121"/>
      <c r="L2266" s="121"/>
      <c r="M2266" s="570"/>
      <c r="N2266" s="569"/>
      <c r="O2266" s="569"/>
      <c r="P2266" s="569"/>
      <c r="Q2266" s="121"/>
      <c r="R2266" s="121" t="s">
        <v>8433</v>
      </c>
      <c r="S2266" s="121" t="s">
        <v>2742</v>
      </c>
      <c r="T2266" s="121" t="s">
        <v>2766</v>
      </c>
      <c r="U2266" s="121">
        <v>0</v>
      </c>
      <c r="V2266" s="121" t="s">
        <v>2767</v>
      </c>
      <c r="W2266" s="121" t="s">
        <v>2969</v>
      </c>
      <c r="X2266" s="121" t="s">
        <v>8152</v>
      </c>
      <c r="Y2266" s="121" t="s">
        <v>2465</v>
      </c>
      <c r="Z2266" s="121" t="s">
        <v>2744</v>
      </c>
      <c r="AA2266" s="121" t="s">
        <v>2751</v>
      </c>
      <c r="AB2266" s="121" t="s">
        <v>3370</v>
      </c>
      <c r="AC2266" s="121" t="s">
        <v>2103</v>
      </c>
      <c r="AD2266" s="121" t="s">
        <v>2747</v>
      </c>
      <c r="AE2266" s="121" t="s">
        <v>3068</v>
      </c>
      <c r="AF2266" s="121"/>
      <c r="AG2266" s="121"/>
      <c r="AH2266" s="121"/>
      <c r="AI2266" s="551"/>
      <c r="AJ2266" s="551"/>
      <c r="AK2266" s="551"/>
      <c r="AL2266" s="551"/>
      <c r="AM2266" s="551"/>
      <c r="AN2266" s="551"/>
      <c r="AO2266" s="551"/>
      <c r="AP2266" s="551"/>
      <c r="AQ2266" s="551"/>
      <c r="AR2266" s="551"/>
      <c r="AS2266" s="551"/>
      <c r="AT2266" s="551"/>
      <c r="AU2266" s="551"/>
      <c r="AV2266" s="551"/>
      <c r="AW2266" s="551"/>
      <c r="AX2266" s="551"/>
    </row>
    <row r="2267">
      <c r="A2267" s="570" t="s">
        <v>7823</v>
      </c>
      <c r="B2267" s="570" t="s">
        <v>8434</v>
      </c>
      <c r="C2267" s="570" t="s">
        <v>6749</v>
      </c>
      <c r="D2267" s="570" t="s">
        <v>6747</v>
      </c>
      <c r="E2267" s="570" t="s">
        <v>242</v>
      </c>
      <c r="F2267" s="570">
        <v>32</v>
      </c>
      <c r="G2267" s="570">
        <v>64</v>
      </c>
      <c r="H2267" s="570">
        <v>300</v>
      </c>
      <c r="I2267" s="569"/>
      <c r="J2267" s="121"/>
      <c r="K2267" s="121"/>
      <c r="L2267" s="121"/>
      <c r="M2267" s="570"/>
      <c r="N2267" s="569"/>
      <c r="O2267" s="569"/>
      <c r="P2267" s="569"/>
      <c r="Q2267" s="121"/>
      <c r="R2267" s="121" t="s">
        <v>8435</v>
      </c>
      <c r="S2267" s="121" t="s">
        <v>2742</v>
      </c>
      <c r="T2267" s="121" t="s">
        <v>2766</v>
      </c>
      <c r="U2267" s="121">
        <v>0</v>
      </c>
      <c r="V2267" s="121" t="s">
        <v>2767</v>
      </c>
      <c r="W2267" s="121" t="s">
        <v>2969</v>
      </c>
      <c r="X2267" s="121" t="s">
        <v>8152</v>
      </c>
      <c r="Y2267" s="121" t="s">
        <v>2465</v>
      </c>
      <c r="Z2267" s="121" t="s">
        <v>2768</v>
      </c>
      <c r="AA2267" s="121" t="s">
        <v>2769</v>
      </c>
      <c r="AB2267" s="121" t="s">
        <v>8287</v>
      </c>
      <c r="AC2267" s="121" t="s">
        <v>2103</v>
      </c>
      <c r="AD2267" s="121" t="s">
        <v>2788</v>
      </c>
      <c r="AE2267" s="121" t="s">
        <v>2976</v>
      </c>
      <c r="AF2267" s="121"/>
      <c r="AG2267" s="121"/>
      <c r="AH2267" s="121"/>
      <c r="AI2267" s="551"/>
      <c r="AJ2267" s="551"/>
      <c r="AK2267" s="551"/>
      <c r="AL2267" s="551"/>
      <c r="AM2267" s="551"/>
      <c r="AN2267" s="551"/>
      <c r="AO2267" s="551"/>
      <c r="AP2267" s="551"/>
      <c r="AQ2267" s="551"/>
      <c r="AR2267" s="551"/>
      <c r="AS2267" s="551"/>
      <c r="AT2267" s="551"/>
      <c r="AU2267" s="551"/>
      <c r="AV2267" s="551"/>
      <c r="AW2267" s="551"/>
      <c r="AX2267" s="551"/>
    </row>
    <row r="2268">
      <c r="A2268" s="570" t="s">
        <v>7823</v>
      </c>
      <c r="B2268" s="570" t="s">
        <v>8436</v>
      </c>
      <c r="C2268" s="570" t="s">
        <v>6749</v>
      </c>
      <c r="D2268" s="570" t="s">
        <v>6747</v>
      </c>
      <c r="E2268" s="570" t="s">
        <v>242</v>
      </c>
      <c r="F2268" s="570">
        <v>32</v>
      </c>
      <c r="G2268" s="570">
        <v>64</v>
      </c>
      <c r="H2268" s="570">
        <v>300</v>
      </c>
      <c r="I2268" s="569"/>
      <c r="J2268" s="121"/>
      <c r="K2268" s="121"/>
      <c r="L2268" s="121"/>
      <c r="M2268" s="570"/>
      <c r="N2268" s="569"/>
      <c r="O2268" s="569"/>
      <c r="P2268" s="569"/>
      <c r="Q2268" s="121"/>
      <c r="R2268" s="121" t="s">
        <v>8437</v>
      </c>
      <c r="S2268" s="121" t="s">
        <v>2742</v>
      </c>
      <c r="T2268" s="121" t="s">
        <v>2766</v>
      </c>
      <c r="U2268" s="121">
        <v>0</v>
      </c>
      <c r="V2268" s="121" t="s">
        <v>2767</v>
      </c>
      <c r="W2268" s="121" t="s">
        <v>2969</v>
      </c>
      <c r="X2268" s="121" t="s">
        <v>8152</v>
      </c>
      <c r="Y2268" s="121" t="s">
        <v>2465</v>
      </c>
      <c r="Z2268" s="121" t="s">
        <v>2768</v>
      </c>
      <c r="AA2268" s="121" t="s">
        <v>2769</v>
      </c>
      <c r="AB2268" s="121" t="s">
        <v>5828</v>
      </c>
      <c r="AC2268" s="121" t="s">
        <v>2103</v>
      </c>
      <c r="AD2268" s="121" t="s">
        <v>2788</v>
      </c>
      <c r="AE2268" s="121" t="s">
        <v>2822</v>
      </c>
      <c r="AF2268" s="121"/>
      <c r="AG2268" s="121"/>
      <c r="AH2268" s="121"/>
      <c r="AI2268" s="551"/>
      <c r="AJ2268" s="551"/>
      <c r="AK2268" s="551"/>
      <c r="AL2268" s="551"/>
      <c r="AM2268" s="551"/>
      <c r="AN2268" s="551"/>
      <c r="AO2268" s="551"/>
      <c r="AP2268" s="551"/>
      <c r="AQ2268" s="551"/>
      <c r="AR2268" s="551"/>
      <c r="AS2268" s="551"/>
      <c r="AT2268" s="551"/>
      <c r="AU2268" s="551"/>
      <c r="AV2268" s="551"/>
      <c r="AW2268" s="551"/>
      <c r="AX2268" s="551"/>
    </row>
    <row r="2269">
      <c r="A2269" s="570" t="s">
        <v>7823</v>
      </c>
      <c r="B2269" s="570" t="s">
        <v>8438</v>
      </c>
      <c r="C2269" s="570" t="s">
        <v>6749</v>
      </c>
      <c r="D2269" s="570" t="s">
        <v>6747</v>
      </c>
      <c r="E2269" s="570" t="s">
        <v>242</v>
      </c>
      <c r="F2269" s="570">
        <v>32</v>
      </c>
      <c r="G2269" s="570">
        <v>64</v>
      </c>
      <c r="H2269" s="570">
        <v>300</v>
      </c>
      <c r="I2269" s="569"/>
      <c r="J2269" s="121"/>
      <c r="K2269" s="121"/>
      <c r="L2269" s="121"/>
      <c r="M2269" s="570"/>
      <c r="N2269" s="569"/>
      <c r="O2269" s="569"/>
      <c r="P2269" s="569"/>
      <c r="Q2269" s="121"/>
      <c r="R2269" s="121" t="s">
        <v>8439</v>
      </c>
      <c r="S2269" s="121" t="s">
        <v>2742</v>
      </c>
      <c r="T2269" s="121" t="s">
        <v>2766</v>
      </c>
      <c r="U2269" s="121">
        <v>0</v>
      </c>
      <c r="V2269" s="121" t="s">
        <v>2767</v>
      </c>
      <c r="W2269" s="121" t="s">
        <v>2869</v>
      </c>
      <c r="X2269" s="121" t="s">
        <v>8152</v>
      </c>
      <c r="Y2269" s="121" t="s">
        <v>2465</v>
      </c>
      <c r="Z2269" s="121" t="s">
        <v>2768</v>
      </c>
      <c r="AA2269" s="121" t="s">
        <v>2769</v>
      </c>
      <c r="AB2269" s="121" t="s">
        <v>4494</v>
      </c>
      <c r="AC2269" s="121" t="s">
        <v>2103</v>
      </c>
      <c r="AD2269" s="121" t="s">
        <v>2788</v>
      </c>
      <c r="AE2269" s="121" t="s">
        <v>4114</v>
      </c>
      <c r="AF2269" s="121"/>
      <c r="AG2269" s="121"/>
      <c r="AH2269" s="121"/>
      <c r="AI2269" s="551"/>
      <c r="AJ2269" s="551"/>
      <c r="AK2269" s="551"/>
      <c r="AL2269" s="551"/>
      <c r="AM2269" s="551"/>
      <c r="AN2269" s="551"/>
      <c r="AO2269" s="551"/>
      <c r="AP2269" s="551"/>
      <c r="AQ2269" s="551"/>
      <c r="AR2269" s="551"/>
      <c r="AS2269" s="551"/>
      <c r="AT2269" s="551"/>
      <c r="AU2269" s="551"/>
      <c r="AV2269" s="551"/>
      <c r="AW2269" s="551"/>
      <c r="AX2269" s="551"/>
    </row>
    <row r="2270">
      <c r="A2270" s="570" t="s">
        <v>7823</v>
      </c>
      <c r="B2270" s="570" t="s">
        <v>8440</v>
      </c>
      <c r="C2270" s="570" t="s">
        <v>6749</v>
      </c>
      <c r="D2270" s="570" t="s">
        <v>6747</v>
      </c>
      <c r="E2270" s="570" t="s">
        <v>242</v>
      </c>
      <c r="F2270" s="570">
        <v>32</v>
      </c>
      <c r="G2270" s="570">
        <v>64</v>
      </c>
      <c r="H2270" s="570">
        <v>300</v>
      </c>
      <c r="I2270" s="569"/>
      <c r="J2270" s="121"/>
      <c r="K2270" s="121"/>
      <c r="L2270" s="121"/>
      <c r="M2270" s="570"/>
      <c r="N2270" s="569"/>
      <c r="O2270" s="569"/>
      <c r="P2270" s="569"/>
      <c r="Q2270" s="121"/>
      <c r="R2270" s="121" t="s">
        <v>8441</v>
      </c>
      <c r="S2270" s="121" t="s">
        <v>2742</v>
      </c>
      <c r="T2270" s="121" t="s">
        <v>2766</v>
      </c>
      <c r="U2270" s="121">
        <v>0</v>
      </c>
      <c r="V2270" s="121" t="s">
        <v>2767</v>
      </c>
      <c r="W2270" s="121" t="s">
        <v>2969</v>
      </c>
      <c r="X2270" s="121" t="s">
        <v>8152</v>
      </c>
      <c r="Y2270" s="121" t="s">
        <v>2465</v>
      </c>
      <c r="Z2270" s="121" t="s">
        <v>2768</v>
      </c>
      <c r="AA2270" s="121" t="s">
        <v>2769</v>
      </c>
      <c r="AB2270" s="121" t="s">
        <v>4373</v>
      </c>
      <c r="AC2270" s="121" t="s">
        <v>2103</v>
      </c>
      <c r="AD2270" s="121" t="s">
        <v>2788</v>
      </c>
      <c r="AE2270" s="121" t="s">
        <v>2858</v>
      </c>
      <c r="AF2270" s="121"/>
      <c r="AG2270" s="121"/>
      <c r="AH2270" s="121"/>
      <c r="AI2270" s="551"/>
      <c r="AJ2270" s="551"/>
      <c r="AK2270" s="551"/>
      <c r="AL2270" s="551"/>
      <c r="AM2270" s="551"/>
      <c r="AN2270" s="551"/>
      <c r="AO2270" s="551"/>
      <c r="AP2270" s="551"/>
      <c r="AQ2270" s="551"/>
      <c r="AR2270" s="551"/>
      <c r="AS2270" s="551"/>
      <c r="AT2270" s="551"/>
      <c r="AU2270" s="551"/>
      <c r="AV2270" s="551"/>
      <c r="AW2270" s="551"/>
      <c r="AX2270" s="551"/>
    </row>
    <row r="2271">
      <c r="A2271" s="570" t="s">
        <v>7823</v>
      </c>
      <c r="B2271" s="570" t="s">
        <v>8442</v>
      </c>
      <c r="C2271" s="570" t="s">
        <v>6749</v>
      </c>
      <c r="D2271" s="570" t="s">
        <v>6747</v>
      </c>
      <c r="E2271" s="570" t="s">
        <v>242</v>
      </c>
      <c r="F2271" s="570">
        <v>32</v>
      </c>
      <c r="G2271" s="570">
        <v>64</v>
      </c>
      <c r="H2271" s="570">
        <v>300</v>
      </c>
      <c r="I2271" s="569"/>
      <c r="J2271" s="121"/>
      <c r="K2271" s="121"/>
      <c r="L2271" s="121"/>
      <c r="M2271" s="570"/>
      <c r="N2271" s="569"/>
      <c r="O2271" s="569"/>
      <c r="P2271" s="569"/>
      <c r="Q2271" s="121"/>
      <c r="R2271" s="121" t="s">
        <v>8443</v>
      </c>
      <c r="S2271" s="121" t="s">
        <v>2742</v>
      </c>
      <c r="T2271" s="121" t="s">
        <v>2766</v>
      </c>
      <c r="U2271" s="121">
        <v>0</v>
      </c>
      <c r="V2271" s="121" t="s">
        <v>2767</v>
      </c>
      <c r="W2271" s="121" t="s">
        <v>2949</v>
      </c>
      <c r="X2271" s="121" t="s">
        <v>8152</v>
      </c>
      <c r="Y2271" s="121" t="s">
        <v>2465</v>
      </c>
      <c r="Z2271" s="121" t="s">
        <v>2744</v>
      </c>
      <c r="AA2271" s="121" t="s">
        <v>2751</v>
      </c>
      <c r="AB2271" s="121" t="s">
        <v>3708</v>
      </c>
      <c r="AC2271" s="121" t="s">
        <v>2103</v>
      </c>
      <c r="AD2271" s="121" t="s">
        <v>2747</v>
      </c>
      <c r="AE2271" s="121" t="s">
        <v>2797</v>
      </c>
      <c r="AF2271" s="121"/>
      <c r="AG2271" s="121"/>
      <c r="AH2271" s="121"/>
      <c r="AI2271" s="551"/>
      <c r="AJ2271" s="551"/>
      <c r="AK2271" s="551"/>
      <c r="AL2271" s="551"/>
      <c r="AM2271" s="551"/>
      <c r="AN2271" s="551"/>
      <c r="AO2271" s="551"/>
      <c r="AP2271" s="551"/>
      <c r="AQ2271" s="551"/>
      <c r="AR2271" s="551"/>
      <c r="AS2271" s="551"/>
      <c r="AT2271" s="551"/>
      <c r="AU2271" s="551"/>
      <c r="AV2271" s="551"/>
      <c r="AW2271" s="551"/>
      <c r="AX2271" s="551"/>
    </row>
    <row r="2272">
      <c r="A2272" s="570" t="s">
        <v>7823</v>
      </c>
      <c r="B2272" s="570" t="s">
        <v>8444</v>
      </c>
      <c r="C2272" s="570" t="s">
        <v>6749</v>
      </c>
      <c r="D2272" s="570" t="s">
        <v>6747</v>
      </c>
      <c r="E2272" s="570" t="s">
        <v>242</v>
      </c>
      <c r="F2272" s="570">
        <v>32</v>
      </c>
      <c r="G2272" s="570">
        <v>64</v>
      </c>
      <c r="H2272" s="570">
        <v>300</v>
      </c>
      <c r="I2272" s="569"/>
      <c r="J2272" s="121"/>
      <c r="K2272" s="121"/>
      <c r="L2272" s="121"/>
      <c r="M2272" s="570"/>
      <c r="N2272" s="569"/>
      <c r="O2272" s="569"/>
      <c r="P2272" s="569"/>
      <c r="Q2272" s="121"/>
      <c r="R2272" s="121" t="s">
        <v>8445</v>
      </c>
      <c r="S2272" s="121" t="s">
        <v>2742</v>
      </c>
      <c r="T2272" s="121" t="s">
        <v>2766</v>
      </c>
      <c r="U2272" s="121">
        <v>0</v>
      </c>
      <c r="V2272" s="121" t="s">
        <v>2767</v>
      </c>
      <c r="W2272" s="121" t="s">
        <v>2969</v>
      </c>
      <c r="X2272" s="121" t="s">
        <v>8152</v>
      </c>
      <c r="Y2272" s="121" t="s">
        <v>2465</v>
      </c>
      <c r="Z2272" s="121" t="s">
        <v>2768</v>
      </c>
      <c r="AA2272" s="121" t="s">
        <v>2769</v>
      </c>
      <c r="AB2272" s="121" t="s">
        <v>8004</v>
      </c>
      <c r="AC2272" s="121" t="s">
        <v>2103</v>
      </c>
      <c r="AD2272" s="121" t="s">
        <v>2788</v>
      </c>
      <c r="AE2272" s="121" t="s">
        <v>2976</v>
      </c>
      <c r="AF2272" s="121"/>
      <c r="AG2272" s="121"/>
      <c r="AH2272" s="121"/>
      <c r="AI2272" s="551"/>
      <c r="AJ2272" s="551"/>
      <c r="AK2272" s="551"/>
      <c r="AL2272" s="551"/>
      <c r="AM2272" s="551"/>
      <c r="AN2272" s="551"/>
      <c r="AO2272" s="551"/>
      <c r="AP2272" s="551"/>
      <c r="AQ2272" s="551"/>
      <c r="AR2272" s="551"/>
      <c r="AS2272" s="551"/>
      <c r="AT2272" s="551"/>
      <c r="AU2272" s="551"/>
      <c r="AV2272" s="551"/>
      <c r="AW2272" s="551"/>
      <c r="AX2272" s="551"/>
    </row>
    <row r="2273">
      <c r="A2273" s="570" t="s">
        <v>7823</v>
      </c>
      <c r="B2273" s="570" t="s">
        <v>8446</v>
      </c>
      <c r="C2273" s="570" t="s">
        <v>6749</v>
      </c>
      <c r="D2273" s="570" t="s">
        <v>6747</v>
      </c>
      <c r="E2273" s="570" t="s">
        <v>242</v>
      </c>
      <c r="F2273" s="570">
        <v>32</v>
      </c>
      <c r="G2273" s="570">
        <v>64</v>
      </c>
      <c r="H2273" s="570">
        <v>300</v>
      </c>
      <c r="I2273" s="569"/>
      <c r="J2273" s="121"/>
      <c r="K2273" s="121"/>
      <c r="L2273" s="121"/>
      <c r="M2273" s="570"/>
      <c r="N2273" s="569"/>
      <c r="O2273" s="569"/>
      <c r="P2273" s="569"/>
      <c r="Q2273" s="121"/>
      <c r="R2273" s="121" t="s">
        <v>8447</v>
      </c>
      <c r="S2273" s="121" t="s">
        <v>2742</v>
      </c>
      <c r="T2273" s="121" t="s">
        <v>2766</v>
      </c>
      <c r="U2273" s="121">
        <v>0</v>
      </c>
      <c r="V2273" s="121" t="s">
        <v>2767</v>
      </c>
      <c r="W2273" s="121" t="s">
        <v>2969</v>
      </c>
      <c r="X2273" s="121" t="s">
        <v>8152</v>
      </c>
      <c r="Y2273" s="121" t="s">
        <v>2465</v>
      </c>
      <c r="Z2273" s="121" t="s">
        <v>2768</v>
      </c>
      <c r="AA2273" s="121" t="s">
        <v>2769</v>
      </c>
      <c r="AB2273" s="121" t="s">
        <v>7099</v>
      </c>
      <c r="AC2273" s="121" t="s">
        <v>2103</v>
      </c>
      <c r="AD2273" s="121" t="s">
        <v>2788</v>
      </c>
      <c r="AE2273" s="121" t="s">
        <v>2822</v>
      </c>
      <c r="AF2273" s="121"/>
      <c r="AG2273" s="121"/>
      <c r="AH2273" s="121"/>
      <c r="AI2273" s="551"/>
      <c r="AJ2273" s="551"/>
      <c r="AK2273" s="551"/>
      <c r="AL2273" s="551"/>
      <c r="AM2273" s="551"/>
      <c r="AN2273" s="551"/>
      <c r="AO2273" s="551"/>
      <c r="AP2273" s="551"/>
      <c r="AQ2273" s="551"/>
      <c r="AR2273" s="551"/>
      <c r="AS2273" s="551"/>
      <c r="AT2273" s="551"/>
      <c r="AU2273" s="551"/>
      <c r="AV2273" s="551"/>
      <c r="AW2273" s="551"/>
      <c r="AX2273" s="551"/>
    </row>
    <row r="2274">
      <c r="A2274" s="570" t="s">
        <v>7823</v>
      </c>
      <c r="B2274" s="570" t="s">
        <v>8448</v>
      </c>
      <c r="C2274" s="570" t="s">
        <v>6749</v>
      </c>
      <c r="D2274" s="570" t="s">
        <v>6747</v>
      </c>
      <c r="E2274" s="570" t="s">
        <v>242</v>
      </c>
      <c r="F2274" s="570">
        <v>32</v>
      </c>
      <c r="G2274" s="570">
        <v>64</v>
      </c>
      <c r="H2274" s="570">
        <v>300</v>
      </c>
      <c r="I2274" s="569"/>
      <c r="J2274" s="121"/>
      <c r="K2274" s="121"/>
      <c r="L2274" s="121"/>
      <c r="M2274" s="570"/>
      <c r="N2274" s="569"/>
      <c r="O2274" s="569"/>
      <c r="P2274" s="569"/>
      <c r="Q2274" s="121"/>
      <c r="R2274" s="121" t="s">
        <v>8449</v>
      </c>
      <c r="S2274" s="121" t="s">
        <v>2742</v>
      </c>
      <c r="T2274" s="121" t="s">
        <v>2766</v>
      </c>
      <c r="U2274" s="121">
        <v>0</v>
      </c>
      <c r="V2274" s="121" t="s">
        <v>2767</v>
      </c>
      <c r="W2274" s="121" t="s">
        <v>2869</v>
      </c>
      <c r="X2274" s="121" t="s">
        <v>8152</v>
      </c>
      <c r="Y2274" s="121" t="s">
        <v>2465</v>
      </c>
      <c r="Z2274" s="121" t="s">
        <v>2768</v>
      </c>
      <c r="AA2274" s="121" t="s">
        <v>2769</v>
      </c>
      <c r="AB2274" s="121" t="s">
        <v>4357</v>
      </c>
      <c r="AC2274" s="121" t="s">
        <v>2103</v>
      </c>
      <c r="AD2274" s="121" t="s">
        <v>2788</v>
      </c>
      <c r="AE2274" s="121" t="s">
        <v>4358</v>
      </c>
      <c r="AF2274" s="121"/>
      <c r="AG2274" s="121"/>
      <c r="AH2274" s="121"/>
      <c r="AI2274" s="551"/>
      <c r="AJ2274" s="551"/>
      <c r="AK2274" s="551"/>
      <c r="AL2274" s="551"/>
      <c r="AM2274" s="551"/>
      <c r="AN2274" s="551"/>
      <c r="AO2274" s="551"/>
      <c r="AP2274" s="551"/>
      <c r="AQ2274" s="551"/>
      <c r="AR2274" s="551"/>
      <c r="AS2274" s="551"/>
      <c r="AT2274" s="551"/>
      <c r="AU2274" s="551"/>
      <c r="AV2274" s="551"/>
      <c r="AW2274" s="551"/>
      <c r="AX2274" s="551"/>
    </row>
    <row r="2275">
      <c r="A2275" s="570" t="s">
        <v>7823</v>
      </c>
      <c r="B2275" s="570" t="s">
        <v>8450</v>
      </c>
      <c r="C2275" s="570" t="s">
        <v>6749</v>
      </c>
      <c r="D2275" s="570" t="s">
        <v>6747</v>
      </c>
      <c r="E2275" s="570" t="s">
        <v>242</v>
      </c>
      <c r="F2275" s="570">
        <v>32</v>
      </c>
      <c r="G2275" s="570">
        <v>64</v>
      </c>
      <c r="H2275" s="570">
        <v>300</v>
      </c>
      <c r="I2275" s="569"/>
      <c r="J2275" s="121"/>
      <c r="K2275" s="121"/>
      <c r="L2275" s="121"/>
      <c r="M2275" s="570"/>
      <c r="N2275" s="569"/>
      <c r="O2275" s="569"/>
      <c r="P2275" s="569"/>
      <c r="Q2275" s="121"/>
      <c r="R2275" s="121" t="s">
        <v>8451</v>
      </c>
      <c r="S2275" s="121" t="s">
        <v>2742</v>
      </c>
      <c r="T2275" s="121" t="s">
        <v>2766</v>
      </c>
      <c r="U2275" s="121">
        <v>0</v>
      </c>
      <c r="V2275" s="121" t="s">
        <v>2767</v>
      </c>
      <c r="W2275" s="121" t="s">
        <v>2869</v>
      </c>
      <c r="X2275" s="121" t="s">
        <v>8152</v>
      </c>
      <c r="Y2275" s="121" t="s">
        <v>2465</v>
      </c>
      <c r="Z2275" s="121" t="s">
        <v>2785</v>
      </c>
      <c r="AA2275" s="121" t="s">
        <v>2786</v>
      </c>
      <c r="AB2275" s="121" t="s">
        <v>6637</v>
      </c>
      <c r="AC2275" s="121" t="s">
        <v>2103</v>
      </c>
      <c r="AD2275" s="121" t="s">
        <v>2788</v>
      </c>
      <c r="AE2275" s="121" t="s">
        <v>2826</v>
      </c>
      <c r="AF2275" s="121"/>
      <c r="AG2275" s="121"/>
      <c r="AH2275" s="121"/>
      <c r="AI2275" s="551"/>
      <c r="AJ2275" s="551"/>
      <c r="AK2275" s="551"/>
      <c r="AL2275" s="551"/>
      <c r="AM2275" s="551"/>
      <c r="AN2275" s="551"/>
      <c r="AO2275" s="551"/>
      <c r="AP2275" s="551"/>
      <c r="AQ2275" s="551"/>
      <c r="AR2275" s="551"/>
      <c r="AS2275" s="551"/>
      <c r="AT2275" s="551"/>
      <c r="AU2275" s="551"/>
      <c r="AV2275" s="551"/>
      <c r="AW2275" s="551"/>
      <c r="AX2275" s="551"/>
    </row>
    <row r="2276">
      <c r="A2276" s="570" t="s">
        <v>7823</v>
      </c>
      <c r="B2276" s="570" t="s">
        <v>8452</v>
      </c>
      <c r="C2276" s="570" t="s">
        <v>6749</v>
      </c>
      <c r="D2276" s="570" t="s">
        <v>6747</v>
      </c>
      <c r="E2276" s="570" t="s">
        <v>242</v>
      </c>
      <c r="F2276" s="570">
        <v>32</v>
      </c>
      <c r="G2276" s="570">
        <v>64</v>
      </c>
      <c r="H2276" s="570">
        <v>300</v>
      </c>
      <c r="I2276" s="569"/>
      <c r="J2276" s="121"/>
      <c r="K2276" s="121"/>
      <c r="L2276" s="121"/>
      <c r="M2276" s="570"/>
      <c r="N2276" s="569"/>
      <c r="O2276" s="569"/>
      <c r="P2276" s="569"/>
      <c r="Q2276" s="121"/>
      <c r="R2276" s="121" t="s">
        <v>8453</v>
      </c>
      <c r="S2276" s="121" t="s">
        <v>2742</v>
      </c>
      <c r="T2276" s="121" t="s">
        <v>2766</v>
      </c>
      <c r="U2276" s="121">
        <v>0</v>
      </c>
      <c r="V2276" s="121" t="s">
        <v>2767</v>
      </c>
      <c r="W2276" s="121" t="s">
        <v>2767</v>
      </c>
      <c r="X2276" s="121" t="s">
        <v>8152</v>
      </c>
      <c r="Y2276" s="121" t="s">
        <v>2465</v>
      </c>
      <c r="Z2276" s="121" t="s">
        <v>2744</v>
      </c>
      <c r="AA2276" s="121" t="s">
        <v>2751</v>
      </c>
      <c r="AB2276" s="121" t="s">
        <v>3791</v>
      </c>
      <c r="AC2276" s="121" t="s">
        <v>2103</v>
      </c>
      <c r="AD2276" s="121" t="s">
        <v>2747</v>
      </c>
      <c r="AE2276" s="121" t="s">
        <v>2797</v>
      </c>
      <c r="AF2276" s="121"/>
      <c r="AG2276" s="121"/>
      <c r="AH2276" s="121"/>
      <c r="AI2276" s="551"/>
      <c r="AJ2276" s="551"/>
      <c r="AK2276" s="551"/>
      <c r="AL2276" s="551"/>
      <c r="AM2276" s="551"/>
      <c r="AN2276" s="551"/>
      <c r="AO2276" s="551"/>
      <c r="AP2276" s="551"/>
      <c r="AQ2276" s="551"/>
      <c r="AR2276" s="551"/>
      <c r="AS2276" s="551"/>
      <c r="AT2276" s="551"/>
      <c r="AU2276" s="551"/>
      <c r="AV2276" s="551"/>
      <c r="AW2276" s="551"/>
      <c r="AX2276" s="551"/>
    </row>
    <row r="2277">
      <c r="A2277" s="570" t="s">
        <v>7823</v>
      </c>
      <c r="B2277" s="570" t="s">
        <v>8454</v>
      </c>
      <c r="C2277" s="570" t="s">
        <v>6749</v>
      </c>
      <c r="D2277" s="570" t="s">
        <v>6747</v>
      </c>
      <c r="E2277" s="570" t="s">
        <v>242</v>
      </c>
      <c r="F2277" s="570">
        <v>32</v>
      </c>
      <c r="G2277" s="570">
        <v>64</v>
      </c>
      <c r="H2277" s="570">
        <v>300</v>
      </c>
      <c r="I2277" s="569"/>
      <c r="J2277" s="121"/>
      <c r="K2277" s="121"/>
      <c r="L2277" s="121"/>
      <c r="M2277" s="570"/>
      <c r="N2277" s="569"/>
      <c r="O2277" s="569"/>
      <c r="P2277" s="569"/>
      <c r="Q2277" s="121"/>
      <c r="R2277" s="121" t="s">
        <v>8455</v>
      </c>
      <c r="S2277" s="121" t="s">
        <v>2742</v>
      </c>
      <c r="T2277" s="121" t="s">
        <v>2766</v>
      </c>
      <c r="U2277" s="121">
        <v>0</v>
      </c>
      <c r="V2277" s="121" t="s">
        <v>2767</v>
      </c>
      <c r="W2277" s="121" t="s">
        <v>2969</v>
      </c>
      <c r="X2277" s="121" t="s">
        <v>8152</v>
      </c>
      <c r="Y2277" s="121" t="s">
        <v>2465</v>
      </c>
      <c r="Z2277" s="121" t="s">
        <v>2768</v>
      </c>
      <c r="AA2277" s="121" t="s">
        <v>2769</v>
      </c>
      <c r="AB2277" s="121" t="s">
        <v>8139</v>
      </c>
      <c r="AC2277" s="121" t="s">
        <v>2103</v>
      </c>
      <c r="AD2277" s="121" t="s">
        <v>2788</v>
      </c>
      <c r="AE2277" s="121" t="s">
        <v>2864</v>
      </c>
      <c r="AF2277" s="121"/>
      <c r="AG2277" s="121"/>
      <c r="AH2277" s="121"/>
      <c r="AI2277" s="551"/>
      <c r="AJ2277" s="551"/>
      <c r="AK2277" s="551"/>
      <c r="AL2277" s="551"/>
      <c r="AM2277" s="551"/>
      <c r="AN2277" s="551"/>
      <c r="AO2277" s="551"/>
      <c r="AP2277" s="551"/>
      <c r="AQ2277" s="551"/>
      <c r="AR2277" s="551"/>
      <c r="AS2277" s="551"/>
      <c r="AT2277" s="551"/>
      <c r="AU2277" s="551"/>
      <c r="AV2277" s="551"/>
      <c r="AW2277" s="551"/>
      <c r="AX2277" s="551"/>
    </row>
    <row r="2278">
      <c r="A2278" s="570" t="s">
        <v>7823</v>
      </c>
      <c r="B2278" s="570" t="s">
        <v>8456</v>
      </c>
      <c r="C2278" s="570" t="s">
        <v>6749</v>
      </c>
      <c r="D2278" s="570" t="s">
        <v>6747</v>
      </c>
      <c r="E2278" s="570" t="s">
        <v>242</v>
      </c>
      <c r="F2278" s="570">
        <v>8</v>
      </c>
      <c r="G2278" s="570">
        <v>48</v>
      </c>
      <c r="H2278" s="570">
        <v>300</v>
      </c>
      <c r="I2278" s="569"/>
      <c r="J2278" s="121"/>
      <c r="K2278" s="121"/>
      <c r="L2278" s="121"/>
      <c r="M2278" s="570"/>
      <c r="N2278" s="569"/>
      <c r="O2278" s="569"/>
      <c r="P2278" s="569"/>
      <c r="Q2278" s="121"/>
      <c r="R2278" s="121" t="s">
        <v>8457</v>
      </c>
      <c r="S2278" s="121" t="s">
        <v>2742</v>
      </c>
      <c r="T2278" s="121" t="s">
        <v>3251</v>
      </c>
      <c r="U2278" s="121">
        <v>0</v>
      </c>
      <c r="V2278" s="121" t="s">
        <v>3877</v>
      </c>
      <c r="W2278" s="121" t="s">
        <v>2969</v>
      </c>
      <c r="X2278" s="121" t="s">
        <v>8152</v>
      </c>
      <c r="Y2278" s="121" t="s">
        <v>2465</v>
      </c>
      <c r="Z2278" s="121" t="s">
        <v>2744</v>
      </c>
      <c r="AA2278" s="121" t="s">
        <v>2751</v>
      </c>
      <c r="AB2278" s="121" t="s">
        <v>8458</v>
      </c>
      <c r="AC2278" s="121" t="s">
        <v>2103</v>
      </c>
      <c r="AD2278" s="121" t="s">
        <v>2747</v>
      </c>
      <c r="AE2278" s="121" t="s">
        <v>3053</v>
      </c>
      <c r="AF2278" s="121"/>
      <c r="AG2278" s="121"/>
      <c r="AH2278" s="121"/>
      <c r="AI2278" s="551"/>
      <c r="AJ2278" s="551"/>
      <c r="AK2278" s="551"/>
      <c r="AL2278" s="551"/>
      <c r="AM2278" s="551"/>
      <c r="AN2278" s="551"/>
      <c r="AO2278" s="551"/>
      <c r="AP2278" s="551"/>
      <c r="AQ2278" s="551"/>
      <c r="AR2278" s="551"/>
      <c r="AS2278" s="551"/>
      <c r="AT2278" s="551"/>
      <c r="AU2278" s="551"/>
      <c r="AV2278" s="551"/>
      <c r="AW2278" s="551"/>
      <c r="AX2278" s="551"/>
    </row>
    <row r="2279">
      <c r="A2279" s="570" t="s">
        <v>7823</v>
      </c>
      <c r="B2279" s="570" t="s">
        <v>8459</v>
      </c>
      <c r="C2279" s="570" t="s">
        <v>6749</v>
      </c>
      <c r="D2279" s="570" t="s">
        <v>6747</v>
      </c>
      <c r="E2279" s="570" t="s">
        <v>242</v>
      </c>
      <c r="F2279" s="570">
        <v>8</v>
      </c>
      <c r="G2279" s="570">
        <v>48</v>
      </c>
      <c r="H2279" s="570">
        <v>300</v>
      </c>
      <c r="I2279" s="569"/>
      <c r="J2279" s="121"/>
      <c r="K2279" s="121"/>
      <c r="L2279" s="121"/>
      <c r="M2279" s="570"/>
      <c r="N2279" s="569"/>
      <c r="O2279" s="569"/>
      <c r="P2279" s="569"/>
      <c r="Q2279" s="121"/>
      <c r="R2279" s="121" t="s">
        <v>8460</v>
      </c>
      <c r="S2279" s="121" t="s">
        <v>2742</v>
      </c>
      <c r="T2279" s="121" t="s">
        <v>3251</v>
      </c>
      <c r="U2279" s="121">
        <v>0</v>
      </c>
      <c r="V2279" s="121" t="s">
        <v>3877</v>
      </c>
      <c r="W2279" s="121" t="s">
        <v>2969</v>
      </c>
      <c r="X2279" s="121" t="s">
        <v>8152</v>
      </c>
      <c r="Y2279" s="121" t="s">
        <v>2465</v>
      </c>
      <c r="Z2279" s="121" t="s">
        <v>2744</v>
      </c>
      <c r="AA2279" s="121" t="s">
        <v>2751</v>
      </c>
      <c r="AB2279" s="121" t="s">
        <v>8461</v>
      </c>
      <c r="AC2279" s="121" t="s">
        <v>2103</v>
      </c>
      <c r="AD2279" s="121" t="s">
        <v>2747</v>
      </c>
      <c r="AE2279" s="121" t="s">
        <v>3182</v>
      </c>
      <c r="AF2279" s="121"/>
      <c r="AG2279" s="121"/>
      <c r="AH2279" s="121"/>
      <c r="AI2279" s="551"/>
      <c r="AJ2279" s="551"/>
      <c r="AK2279" s="551"/>
      <c r="AL2279" s="551"/>
      <c r="AM2279" s="551"/>
      <c r="AN2279" s="551"/>
      <c r="AO2279" s="551"/>
      <c r="AP2279" s="551"/>
      <c r="AQ2279" s="551"/>
      <c r="AR2279" s="551"/>
      <c r="AS2279" s="551"/>
      <c r="AT2279" s="551"/>
      <c r="AU2279" s="551"/>
      <c r="AV2279" s="551"/>
      <c r="AW2279" s="551"/>
      <c r="AX2279" s="551"/>
    </row>
    <row r="2280">
      <c r="A2280" s="570" t="s">
        <v>7823</v>
      </c>
      <c r="B2280" s="570" t="s">
        <v>8462</v>
      </c>
      <c r="C2280" s="570" t="s">
        <v>6749</v>
      </c>
      <c r="D2280" s="570" t="s">
        <v>6747</v>
      </c>
      <c r="E2280" s="570" t="s">
        <v>242</v>
      </c>
      <c r="F2280" s="570">
        <v>8</v>
      </c>
      <c r="G2280" s="570">
        <v>48</v>
      </c>
      <c r="H2280" s="570">
        <v>300</v>
      </c>
      <c r="I2280" s="569"/>
      <c r="J2280" s="121"/>
      <c r="K2280" s="121"/>
      <c r="L2280" s="121"/>
      <c r="M2280" s="570"/>
      <c r="N2280" s="569"/>
      <c r="O2280" s="569"/>
      <c r="P2280" s="569"/>
      <c r="Q2280" s="121"/>
      <c r="R2280" s="121" t="s">
        <v>8463</v>
      </c>
      <c r="S2280" s="121" t="s">
        <v>2742</v>
      </c>
      <c r="T2280" s="121" t="s">
        <v>3251</v>
      </c>
      <c r="U2280" s="121">
        <v>0</v>
      </c>
      <c r="V2280" s="121" t="s">
        <v>3877</v>
      </c>
      <c r="W2280" s="121" t="s">
        <v>2969</v>
      </c>
      <c r="X2280" s="121" t="s">
        <v>8152</v>
      </c>
      <c r="Y2280" s="121" t="s">
        <v>2465</v>
      </c>
      <c r="Z2280" s="121" t="s">
        <v>2744</v>
      </c>
      <c r="AA2280" s="121" t="s">
        <v>2745</v>
      </c>
      <c r="AB2280" s="121" t="s">
        <v>8055</v>
      </c>
      <c r="AC2280" s="121" t="s">
        <v>2103</v>
      </c>
      <c r="AD2280" s="121" t="s">
        <v>2747</v>
      </c>
      <c r="AE2280" s="121" t="s">
        <v>3335</v>
      </c>
      <c r="AF2280" s="121"/>
      <c r="AG2280" s="121"/>
      <c r="AH2280" s="121"/>
      <c r="AI2280" s="551"/>
      <c r="AJ2280" s="551"/>
      <c r="AK2280" s="551"/>
      <c r="AL2280" s="551"/>
      <c r="AM2280" s="551"/>
      <c r="AN2280" s="551"/>
      <c r="AO2280" s="551"/>
      <c r="AP2280" s="551"/>
      <c r="AQ2280" s="551"/>
      <c r="AR2280" s="551"/>
      <c r="AS2280" s="551"/>
      <c r="AT2280" s="551"/>
      <c r="AU2280" s="551"/>
      <c r="AV2280" s="551"/>
      <c r="AW2280" s="551"/>
      <c r="AX2280" s="551"/>
    </row>
    <row r="2281">
      <c r="A2281" s="570" t="s">
        <v>7823</v>
      </c>
      <c r="B2281" s="570" t="s">
        <v>8464</v>
      </c>
      <c r="C2281" s="570" t="s">
        <v>6749</v>
      </c>
      <c r="D2281" s="570" t="s">
        <v>6747</v>
      </c>
      <c r="E2281" s="570" t="s">
        <v>242</v>
      </c>
      <c r="F2281" s="570">
        <v>8</v>
      </c>
      <c r="G2281" s="570">
        <v>48</v>
      </c>
      <c r="H2281" s="570">
        <v>300</v>
      </c>
      <c r="I2281" s="569"/>
      <c r="J2281" s="121"/>
      <c r="K2281" s="121"/>
      <c r="L2281" s="121"/>
      <c r="M2281" s="570"/>
      <c r="N2281" s="569"/>
      <c r="O2281" s="569"/>
      <c r="P2281" s="569"/>
      <c r="Q2281" s="121"/>
      <c r="R2281" s="121" t="s">
        <v>8465</v>
      </c>
      <c r="S2281" s="121" t="s">
        <v>2742</v>
      </c>
      <c r="T2281" s="121" t="s">
        <v>3251</v>
      </c>
      <c r="U2281" s="121">
        <v>0</v>
      </c>
      <c r="V2281" s="121" t="s">
        <v>3877</v>
      </c>
      <c r="W2281" s="121" t="s">
        <v>2969</v>
      </c>
      <c r="X2281" s="121" t="s">
        <v>8152</v>
      </c>
      <c r="Y2281" s="121" t="s">
        <v>2465</v>
      </c>
      <c r="Z2281" s="121" t="s">
        <v>2744</v>
      </c>
      <c r="AA2281" s="121" t="s">
        <v>2751</v>
      </c>
      <c r="AB2281" s="121" t="s">
        <v>8466</v>
      </c>
      <c r="AC2281" s="121" t="s">
        <v>2103</v>
      </c>
      <c r="AD2281" s="121" t="s">
        <v>2747</v>
      </c>
      <c r="AE2281" s="121" t="s">
        <v>3053</v>
      </c>
      <c r="AF2281" s="121"/>
      <c r="AG2281" s="121"/>
      <c r="AH2281" s="121"/>
      <c r="AI2281" s="551"/>
      <c r="AJ2281" s="551"/>
      <c r="AK2281" s="551"/>
      <c r="AL2281" s="551"/>
      <c r="AM2281" s="551"/>
      <c r="AN2281" s="551"/>
      <c r="AO2281" s="551"/>
      <c r="AP2281" s="551"/>
      <c r="AQ2281" s="551"/>
      <c r="AR2281" s="551"/>
      <c r="AS2281" s="551"/>
      <c r="AT2281" s="551"/>
      <c r="AU2281" s="551"/>
      <c r="AV2281" s="551"/>
      <c r="AW2281" s="551"/>
      <c r="AX2281" s="551"/>
    </row>
    <row r="2282">
      <c r="A2282" s="570" t="s">
        <v>7823</v>
      </c>
      <c r="B2282" s="570" t="s">
        <v>8467</v>
      </c>
      <c r="C2282" s="570" t="s">
        <v>6749</v>
      </c>
      <c r="D2282" s="570" t="s">
        <v>6747</v>
      </c>
      <c r="E2282" s="570" t="s">
        <v>242</v>
      </c>
      <c r="F2282" s="570">
        <v>8</v>
      </c>
      <c r="G2282" s="570">
        <v>48</v>
      </c>
      <c r="H2282" s="570">
        <v>300</v>
      </c>
      <c r="I2282" s="569"/>
      <c r="J2282" s="121"/>
      <c r="K2282" s="121"/>
      <c r="L2282" s="121"/>
      <c r="M2282" s="570"/>
      <c r="N2282" s="569"/>
      <c r="O2282" s="569"/>
      <c r="P2282" s="569"/>
      <c r="Q2282" s="121"/>
      <c r="R2282" s="121" t="s">
        <v>8468</v>
      </c>
      <c r="S2282" s="121" t="s">
        <v>2742</v>
      </c>
      <c r="T2282" s="121" t="s">
        <v>3251</v>
      </c>
      <c r="U2282" s="121">
        <v>0</v>
      </c>
      <c r="V2282" s="121" t="s">
        <v>3877</v>
      </c>
      <c r="W2282" s="121" t="s">
        <v>2969</v>
      </c>
      <c r="X2282" s="121" t="s">
        <v>8152</v>
      </c>
      <c r="Y2282" s="121" t="s">
        <v>2465</v>
      </c>
      <c r="Z2282" s="121" t="s">
        <v>2744</v>
      </c>
      <c r="AA2282" s="121" t="s">
        <v>2745</v>
      </c>
      <c r="AB2282" s="121" t="s">
        <v>8469</v>
      </c>
      <c r="AC2282" s="121" t="s">
        <v>2103</v>
      </c>
      <c r="AD2282" s="121" t="s">
        <v>2747</v>
      </c>
      <c r="AE2282" s="121" t="s">
        <v>3335</v>
      </c>
      <c r="AF2282" s="121"/>
      <c r="AG2282" s="121"/>
      <c r="AH2282" s="121"/>
      <c r="AI2282" s="551"/>
      <c r="AJ2282" s="551"/>
      <c r="AK2282" s="551"/>
      <c r="AL2282" s="551"/>
      <c r="AM2282" s="551"/>
      <c r="AN2282" s="551"/>
      <c r="AO2282" s="551"/>
      <c r="AP2282" s="551"/>
      <c r="AQ2282" s="551"/>
      <c r="AR2282" s="551"/>
      <c r="AS2282" s="551"/>
      <c r="AT2282" s="551"/>
      <c r="AU2282" s="551"/>
      <c r="AV2282" s="551"/>
      <c r="AW2282" s="551"/>
      <c r="AX2282" s="551"/>
    </row>
    <row r="2283">
      <c r="A2283" s="570" t="s">
        <v>7823</v>
      </c>
      <c r="B2283" s="570" t="s">
        <v>8470</v>
      </c>
      <c r="C2283" s="570" t="s">
        <v>6749</v>
      </c>
      <c r="D2283" s="570" t="s">
        <v>6747</v>
      </c>
      <c r="E2283" s="570" t="s">
        <v>242</v>
      </c>
      <c r="F2283" s="570">
        <v>8</v>
      </c>
      <c r="G2283" s="570">
        <v>48</v>
      </c>
      <c r="H2283" s="570">
        <v>300</v>
      </c>
      <c r="I2283" s="569"/>
      <c r="J2283" s="121"/>
      <c r="K2283" s="121"/>
      <c r="L2283" s="121"/>
      <c r="M2283" s="570"/>
      <c r="N2283" s="569"/>
      <c r="O2283" s="569"/>
      <c r="P2283" s="569"/>
      <c r="Q2283" s="121"/>
      <c r="R2283" s="121" t="s">
        <v>8471</v>
      </c>
      <c r="S2283" s="121" t="s">
        <v>2742</v>
      </c>
      <c r="T2283" s="121" t="s">
        <v>3251</v>
      </c>
      <c r="U2283" s="121">
        <v>0</v>
      </c>
      <c r="V2283" s="121" t="s">
        <v>3877</v>
      </c>
      <c r="W2283" s="121" t="s">
        <v>2969</v>
      </c>
      <c r="X2283" s="121" t="s">
        <v>8152</v>
      </c>
      <c r="Y2283" s="121" t="s">
        <v>2465</v>
      </c>
      <c r="Z2283" s="121" t="s">
        <v>2744</v>
      </c>
      <c r="AA2283" s="121" t="s">
        <v>2751</v>
      </c>
      <c r="AB2283" s="121" t="s">
        <v>6901</v>
      </c>
      <c r="AC2283" s="121" t="s">
        <v>2103</v>
      </c>
      <c r="AD2283" s="121" t="s">
        <v>2747</v>
      </c>
      <c r="AE2283" s="121" t="s">
        <v>3182</v>
      </c>
      <c r="AF2283" s="121"/>
      <c r="AG2283" s="121"/>
      <c r="AH2283" s="121"/>
      <c r="AI2283" s="551"/>
      <c r="AJ2283" s="551"/>
      <c r="AK2283" s="551"/>
      <c r="AL2283" s="551"/>
      <c r="AM2283" s="551"/>
      <c r="AN2283" s="551"/>
      <c r="AO2283" s="551"/>
      <c r="AP2283" s="551"/>
      <c r="AQ2283" s="551"/>
      <c r="AR2283" s="551"/>
      <c r="AS2283" s="551"/>
      <c r="AT2283" s="551"/>
      <c r="AU2283" s="551"/>
      <c r="AV2283" s="551"/>
      <c r="AW2283" s="551"/>
      <c r="AX2283" s="551"/>
    </row>
    <row r="2284">
      <c r="A2284" s="570" t="s">
        <v>7823</v>
      </c>
      <c r="B2284" s="570" t="s">
        <v>8472</v>
      </c>
      <c r="C2284" s="570" t="s">
        <v>6749</v>
      </c>
      <c r="D2284" s="570" t="s">
        <v>6747</v>
      </c>
      <c r="E2284" s="570" t="s">
        <v>242</v>
      </c>
      <c r="F2284" s="570">
        <v>8</v>
      </c>
      <c r="G2284" s="570">
        <v>48</v>
      </c>
      <c r="H2284" s="570">
        <v>300</v>
      </c>
      <c r="I2284" s="569"/>
      <c r="J2284" s="121"/>
      <c r="K2284" s="121"/>
      <c r="L2284" s="121"/>
      <c r="M2284" s="570"/>
      <c r="N2284" s="569"/>
      <c r="O2284" s="569"/>
      <c r="P2284" s="569"/>
      <c r="Q2284" s="121"/>
      <c r="R2284" s="121" t="s">
        <v>8473</v>
      </c>
      <c r="S2284" s="121" t="s">
        <v>2742</v>
      </c>
      <c r="T2284" s="121" t="s">
        <v>3251</v>
      </c>
      <c r="U2284" s="121">
        <v>0</v>
      </c>
      <c r="V2284" s="121" t="s">
        <v>3877</v>
      </c>
      <c r="W2284" s="121" t="s">
        <v>2969</v>
      </c>
      <c r="X2284" s="121" t="s">
        <v>8152</v>
      </c>
      <c r="Y2284" s="121" t="s">
        <v>2465</v>
      </c>
      <c r="Z2284" s="121" t="s">
        <v>2744</v>
      </c>
      <c r="AA2284" s="121" t="s">
        <v>2751</v>
      </c>
      <c r="AB2284" s="121" t="s">
        <v>8068</v>
      </c>
      <c r="AC2284" s="121" t="s">
        <v>2103</v>
      </c>
      <c r="AD2284" s="121" t="s">
        <v>2747</v>
      </c>
      <c r="AE2284" s="121" t="s">
        <v>2757</v>
      </c>
      <c r="AF2284" s="121"/>
      <c r="AG2284" s="121"/>
      <c r="AH2284" s="121"/>
      <c r="AI2284" s="551"/>
      <c r="AJ2284" s="551"/>
      <c r="AK2284" s="551"/>
      <c r="AL2284" s="551"/>
      <c r="AM2284" s="551"/>
      <c r="AN2284" s="551"/>
      <c r="AO2284" s="551"/>
      <c r="AP2284" s="551"/>
      <c r="AQ2284" s="551"/>
      <c r="AR2284" s="551"/>
      <c r="AS2284" s="551"/>
      <c r="AT2284" s="551"/>
      <c r="AU2284" s="551"/>
      <c r="AV2284" s="551"/>
      <c r="AW2284" s="551"/>
      <c r="AX2284" s="551"/>
    </row>
    <row r="2285">
      <c r="A2285" s="570" t="s">
        <v>7823</v>
      </c>
      <c r="B2285" s="570" t="s">
        <v>8474</v>
      </c>
      <c r="C2285" s="570" t="s">
        <v>6749</v>
      </c>
      <c r="D2285" s="570" t="s">
        <v>6747</v>
      </c>
      <c r="E2285" s="570" t="s">
        <v>242</v>
      </c>
      <c r="F2285" s="570">
        <v>8</v>
      </c>
      <c r="G2285" s="570">
        <v>48</v>
      </c>
      <c r="H2285" s="570">
        <v>300</v>
      </c>
      <c r="I2285" s="569"/>
      <c r="J2285" s="121"/>
      <c r="K2285" s="121"/>
      <c r="L2285" s="121"/>
      <c r="M2285" s="570"/>
      <c r="N2285" s="569"/>
      <c r="O2285" s="569"/>
      <c r="P2285" s="569"/>
      <c r="Q2285" s="121"/>
      <c r="R2285" s="121" t="s">
        <v>8475</v>
      </c>
      <c r="S2285" s="121" t="s">
        <v>2742</v>
      </c>
      <c r="T2285" s="121" t="s">
        <v>3251</v>
      </c>
      <c r="U2285" s="121">
        <v>0</v>
      </c>
      <c r="V2285" s="121" t="s">
        <v>3877</v>
      </c>
      <c r="W2285" s="121" t="s">
        <v>2969</v>
      </c>
      <c r="X2285" s="121" t="s">
        <v>8152</v>
      </c>
      <c r="Y2285" s="121" t="s">
        <v>2465</v>
      </c>
      <c r="Z2285" s="121" t="s">
        <v>2744</v>
      </c>
      <c r="AA2285" s="121" t="s">
        <v>2751</v>
      </c>
      <c r="AB2285" s="121" t="s">
        <v>8068</v>
      </c>
      <c r="AC2285" s="121" t="s">
        <v>2103</v>
      </c>
      <c r="AD2285" s="121" t="s">
        <v>2747</v>
      </c>
      <c r="AE2285" s="121" t="s">
        <v>2757</v>
      </c>
      <c r="AF2285" s="121"/>
      <c r="AG2285" s="121"/>
      <c r="AH2285" s="121"/>
      <c r="AI2285" s="551"/>
      <c r="AJ2285" s="551"/>
      <c r="AK2285" s="551"/>
      <c r="AL2285" s="551"/>
      <c r="AM2285" s="551"/>
      <c r="AN2285" s="551"/>
      <c r="AO2285" s="551"/>
      <c r="AP2285" s="551"/>
      <c r="AQ2285" s="551"/>
      <c r="AR2285" s="551"/>
      <c r="AS2285" s="551"/>
      <c r="AT2285" s="551"/>
      <c r="AU2285" s="551"/>
      <c r="AV2285" s="551"/>
      <c r="AW2285" s="551"/>
      <c r="AX2285" s="551"/>
    </row>
    <row r="2286">
      <c r="A2286" s="570" t="s">
        <v>7823</v>
      </c>
      <c r="B2286" s="570" t="s">
        <v>8476</v>
      </c>
      <c r="C2286" s="570" t="s">
        <v>6749</v>
      </c>
      <c r="D2286" s="570" t="s">
        <v>6747</v>
      </c>
      <c r="E2286" s="570" t="s">
        <v>242</v>
      </c>
      <c r="F2286" s="570">
        <v>8</v>
      </c>
      <c r="G2286" s="570">
        <v>48</v>
      </c>
      <c r="H2286" s="570">
        <v>300</v>
      </c>
      <c r="I2286" s="569"/>
      <c r="J2286" s="121"/>
      <c r="K2286" s="121"/>
      <c r="L2286" s="121"/>
      <c r="M2286" s="570"/>
      <c r="N2286" s="569"/>
      <c r="O2286" s="569"/>
      <c r="P2286" s="569"/>
      <c r="Q2286" s="121"/>
      <c r="R2286" s="121" t="s">
        <v>8477</v>
      </c>
      <c r="S2286" s="121" t="s">
        <v>2742</v>
      </c>
      <c r="T2286" s="121" t="s">
        <v>3251</v>
      </c>
      <c r="U2286" s="121">
        <v>0</v>
      </c>
      <c r="V2286" s="121" t="s">
        <v>3877</v>
      </c>
      <c r="W2286" s="121" t="s">
        <v>2969</v>
      </c>
      <c r="X2286" s="121" t="s">
        <v>8152</v>
      </c>
      <c r="Y2286" s="121" t="s">
        <v>2465</v>
      </c>
      <c r="Z2286" s="121" t="s">
        <v>2744</v>
      </c>
      <c r="AA2286" s="121" t="s">
        <v>2751</v>
      </c>
      <c r="AB2286" s="121" t="s">
        <v>8478</v>
      </c>
      <c r="AC2286" s="121" t="s">
        <v>2103</v>
      </c>
      <c r="AD2286" s="121" t="s">
        <v>2747</v>
      </c>
      <c r="AE2286" s="121" t="s">
        <v>3182</v>
      </c>
      <c r="AF2286" s="121"/>
      <c r="AG2286" s="121"/>
      <c r="AH2286" s="121"/>
      <c r="AI2286" s="551"/>
      <c r="AJ2286" s="551"/>
      <c r="AK2286" s="551"/>
      <c r="AL2286" s="551"/>
      <c r="AM2286" s="551"/>
      <c r="AN2286" s="551"/>
      <c r="AO2286" s="551"/>
      <c r="AP2286" s="551"/>
      <c r="AQ2286" s="551"/>
      <c r="AR2286" s="551"/>
      <c r="AS2286" s="551"/>
      <c r="AT2286" s="551"/>
      <c r="AU2286" s="551"/>
      <c r="AV2286" s="551"/>
      <c r="AW2286" s="551"/>
      <c r="AX2286" s="551"/>
    </row>
    <row r="2287">
      <c r="A2287" s="570" t="s">
        <v>7823</v>
      </c>
      <c r="B2287" s="570" t="s">
        <v>8479</v>
      </c>
      <c r="C2287" s="570" t="s">
        <v>6749</v>
      </c>
      <c r="D2287" s="570" t="s">
        <v>6747</v>
      </c>
      <c r="E2287" s="570" t="s">
        <v>242</v>
      </c>
      <c r="F2287" s="570">
        <v>8</v>
      </c>
      <c r="G2287" s="570">
        <v>48</v>
      </c>
      <c r="H2287" s="570">
        <v>300</v>
      </c>
      <c r="I2287" s="569"/>
      <c r="J2287" s="121"/>
      <c r="K2287" s="121"/>
      <c r="L2287" s="121"/>
      <c r="M2287" s="570"/>
      <c r="N2287" s="569"/>
      <c r="O2287" s="569"/>
      <c r="P2287" s="569"/>
      <c r="Q2287" s="121"/>
      <c r="R2287" s="121" t="s">
        <v>8480</v>
      </c>
      <c r="S2287" s="121" t="s">
        <v>2742</v>
      </c>
      <c r="T2287" s="121" t="s">
        <v>3251</v>
      </c>
      <c r="U2287" s="121">
        <v>0</v>
      </c>
      <c r="V2287" s="121" t="s">
        <v>3877</v>
      </c>
      <c r="W2287" s="121" t="s">
        <v>2969</v>
      </c>
      <c r="X2287" s="121" t="s">
        <v>8152</v>
      </c>
      <c r="Y2287" s="121" t="s">
        <v>2465</v>
      </c>
      <c r="Z2287" s="121" t="s">
        <v>2744</v>
      </c>
      <c r="AA2287" s="121" t="s">
        <v>2751</v>
      </c>
      <c r="AB2287" s="121" t="s">
        <v>8466</v>
      </c>
      <c r="AC2287" s="121" t="s">
        <v>2103</v>
      </c>
      <c r="AD2287" s="121" t="s">
        <v>2747</v>
      </c>
      <c r="AE2287" s="121" t="s">
        <v>3053</v>
      </c>
      <c r="AF2287" s="121"/>
      <c r="AG2287" s="121"/>
      <c r="AH2287" s="121"/>
      <c r="AI2287" s="551"/>
      <c r="AJ2287" s="551"/>
      <c r="AK2287" s="551"/>
      <c r="AL2287" s="551"/>
      <c r="AM2287" s="551"/>
      <c r="AN2287" s="551"/>
      <c r="AO2287" s="551"/>
      <c r="AP2287" s="551"/>
      <c r="AQ2287" s="551"/>
      <c r="AR2287" s="551"/>
      <c r="AS2287" s="551"/>
      <c r="AT2287" s="551"/>
      <c r="AU2287" s="551"/>
      <c r="AV2287" s="551"/>
      <c r="AW2287" s="551"/>
      <c r="AX2287" s="551"/>
    </row>
    <row r="2288">
      <c r="A2288" s="570" t="s">
        <v>7823</v>
      </c>
      <c r="B2288" s="570" t="s">
        <v>8481</v>
      </c>
      <c r="C2288" s="570" t="s">
        <v>6749</v>
      </c>
      <c r="D2288" s="570" t="s">
        <v>6747</v>
      </c>
      <c r="E2288" s="570" t="s">
        <v>242</v>
      </c>
      <c r="F2288" s="570">
        <v>8</v>
      </c>
      <c r="G2288" s="570">
        <v>48</v>
      </c>
      <c r="H2288" s="570">
        <v>300</v>
      </c>
      <c r="I2288" s="569"/>
      <c r="J2288" s="121"/>
      <c r="K2288" s="121"/>
      <c r="L2288" s="121"/>
      <c r="M2288" s="570"/>
      <c r="N2288" s="569"/>
      <c r="O2288" s="569"/>
      <c r="P2288" s="569"/>
      <c r="Q2288" s="121"/>
      <c r="R2288" s="121" t="s">
        <v>8482</v>
      </c>
      <c r="S2288" s="121" t="s">
        <v>2742</v>
      </c>
      <c r="T2288" s="121" t="s">
        <v>3251</v>
      </c>
      <c r="U2288" s="121">
        <v>0</v>
      </c>
      <c r="V2288" s="121" t="s">
        <v>3877</v>
      </c>
      <c r="W2288" s="121" t="s">
        <v>2969</v>
      </c>
      <c r="X2288" s="121" t="s">
        <v>8152</v>
      </c>
      <c r="Y2288" s="121" t="s">
        <v>2465</v>
      </c>
      <c r="Z2288" s="121" t="s">
        <v>2744</v>
      </c>
      <c r="AA2288" s="121" t="s">
        <v>2751</v>
      </c>
      <c r="AB2288" s="121" t="s">
        <v>8483</v>
      </c>
      <c r="AC2288" s="121" t="s">
        <v>2103</v>
      </c>
      <c r="AD2288" s="121" t="s">
        <v>2747</v>
      </c>
      <c r="AE2288" s="121" t="s">
        <v>3182</v>
      </c>
      <c r="AF2288" s="121"/>
      <c r="AG2288" s="121"/>
      <c r="AH2288" s="121"/>
      <c r="AI2288" s="551"/>
      <c r="AJ2288" s="551"/>
      <c r="AK2288" s="551"/>
      <c r="AL2288" s="551"/>
      <c r="AM2288" s="551"/>
      <c r="AN2288" s="551"/>
      <c r="AO2288" s="551"/>
      <c r="AP2288" s="551"/>
      <c r="AQ2288" s="551"/>
      <c r="AR2288" s="551"/>
      <c r="AS2288" s="551"/>
      <c r="AT2288" s="551"/>
      <c r="AU2288" s="551"/>
      <c r="AV2288" s="551"/>
      <c r="AW2288" s="551"/>
      <c r="AX2288" s="551"/>
    </row>
    <row r="2289">
      <c r="A2289" s="570" t="s">
        <v>7823</v>
      </c>
      <c r="B2289" s="570" t="s">
        <v>8484</v>
      </c>
      <c r="C2289" s="570" t="s">
        <v>6749</v>
      </c>
      <c r="D2289" s="570" t="s">
        <v>6747</v>
      </c>
      <c r="E2289" s="570" t="s">
        <v>242</v>
      </c>
      <c r="F2289" s="570">
        <v>8</v>
      </c>
      <c r="G2289" s="570">
        <v>48</v>
      </c>
      <c r="H2289" s="570">
        <v>300</v>
      </c>
      <c r="I2289" s="569"/>
      <c r="J2289" s="121"/>
      <c r="K2289" s="121"/>
      <c r="L2289" s="121"/>
      <c r="M2289" s="570"/>
      <c r="N2289" s="569"/>
      <c r="O2289" s="569"/>
      <c r="P2289" s="569"/>
      <c r="Q2289" s="121"/>
      <c r="R2289" s="121" t="s">
        <v>8485</v>
      </c>
      <c r="S2289" s="121" t="s">
        <v>2742</v>
      </c>
      <c r="T2289" s="121" t="s">
        <v>3251</v>
      </c>
      <c r="U2289" s="121">
        <v>0</v>
      </c>
      <c r="V2289" s="121" t="s">
        <v>3877</v>
      </c>
      <c r="W2289" s="121" t="s">
        <v>2969</v>
      </c>
      <c r="X2289" s="121" t="s">
        <v>8152</v>
      </c>
      <c r="Y2289" s="121" t="s">
        <v>2465</v>
      </c>
      <c r="Z2289" s="121" t="s">
        <v>2744</v>
      </c>
      <c r="AA2289" s="121" t="s">
        <v>2751</v>
      </c>
      <c r="AB2289" s="121" t="s">
        <v>8073</v>
      </c>
      <c r="AC2289" s="121" t="s">
        <v>2103</v>
      </c>
      <c r="AD2289" s="121" t="s">
        <v>2747</v>
      </c>
      <c r="AE2289" s="121" t="s">
        <v>5239</v>
      </c>
      <c r="AF2289" s="121"/>
      <c r="AG2289" s="121"/>
      <c r="AH2289" s="121"/>
      <c r="AI2289" s="551"/>
      <c r="AJ2289" s="551"/>
      <c r="AK2289" s="551"/>
      <c r="AL2289" s="551"/>
      <c r="AM2289" s="551"/>
      <c r="AN2289" s="551"/>
      <c r="AO2289" s="551"/>
      <c r="AP2289" s="551"/>
      <c r="AQ2289" s="551"/>
      <c r="AR2289" s="551"/>
      <c r="AS2289" s="551"/>
      <c r="AT2289" s="551"/>
      <c r="AU2289" s="551"/>
      <c r="AV2289" s="551"/>
      <c r="AW2289" s="551"/>
      <c r="AX2289" s="551"/>
    </row>
    <row r="2290">
      <c r="A2290" s="570" t="s">
        <v>7823</v>
      </c>
      <c r="B2290" s="570" t="s">
        <v>8486</v>
      </c>
      <c r="C2290" s="570" t="s">
        <v>6749</v>
      </c>
      <c r="D2290" s="570" t="s">
        <v>6747</v>
      </c>
      <c r="E2290" s="570" t="s">
        <v>242</v>
      </c>
      <c r="F2290" s="570">
        <v>8</v>
      </c>
      <c r="G2290" s="570">
        <v>48</v>
      </c>
      <c r="H2290" s="570">
        <v>300</v>
      </c>
      <c r="I2290" s="569"/>
      <c r="J2290" s="121"/>
      <c r="K2290" s="121"/>
      <c r="L2290" s="121"/>
      <c r="M2290" s="570"/>
      <c r="N2290" s="569"/>
      <c r="O2290" s="569"/>
      <c r="P2290" s="569"/>
      <c r="Q2290" s="121"/>
      <c r="R2290" s="121" t="s">
        <v>8487</v>
      </c>
      <c r="S2290" s="121" t="s">
        <v>2742</v>
      </c>
      <c r="T2290" s="121" t="s">
        <v>3251</v>
      </c>
      <c r="U2290" s="121">
        <v>0</v>
      </c>
      <c r="V2290" s="121" t="s">
        <v>3877</v>
      </c>
      <c r="W2290" s="121" t="s">
        <v>2969</v>
      </c>
      <c r="X2290" s="121" t="s">
        <v>8152</v>
      </c>
      <c r="Y2290" s="121" t="s">
        <v>2465</v>
      </c>
      <c r="Z2290" s="121" t="s">
        <v>2744</v>
      </c>
      <c r="AA2290" s="121" t="s">
        <v>2751</v>
      </c>
      <c r="AB2290" s="121" t="s">
        <v>8073</v>
      </c>
      <c r="AC2290" s="121" t="s">
        <v>2103</v>
      </c>
      <c r="AD2290" s="121" t="s">
        <v>2747</v>
      </c>
      <c r="AE2290" s="121" t="s">
        <v>5239</v>
      </c>
      <c r="AF2290" s="121"/>
      <c r="AG2290" s="121"/>
      <c r="AH2290" s="121"/>
      <c r="AI2290" s="551"/>
      <c r="AJ2290" s="551"/>
      <c r="AK2290" s="551"/>
      <c r="AL2290" s="551"/>
      <c r="AM2290" s="551"/>
      <c r="AN2290" s="551"/>
      <c r="AO2290" s="551"/>
      <c r="AP2290" s="551"/>
      <c r="AQ2290" s="551"/>
      <c r="AR2290" s="551"/>
      <c r="AS2290" s="551"/>
      <c r="AT2290" s="551"/>
      <c r="AU2290" s="551"/>
      <c r="AV2290" s="551"/>
      <c r="AW2290" s="551"/>
      <c r="AX2290" s="551"/>
    </row>
    <row r="2291">
      <c r="A2291" s="570" t="s">
        <v>7823</v>
      </c>
      <c r="B2291" s="570" t="s">
        <v>8488</v>
      </c>
      <c r="C2291" s="570" t="s">
        <v>6749</v>
      </c>
      <c r="D2291" s="570" t="s">
        <v>6747</v>
      </c>
      <c r="E2291" s="570" t="s">
        <v>242</v>
      </c>
      <c r="F2291" s="570">
        <v>8</v>
      </c>
      <c r="G2291" s="570">
        <v>48</v>
      </c>
      <c r="H2291" s="570">
        <v>300</v>
      </c>
      <c r="I2291" s="569"/>
      <c r="J2291" s="121"/>
      <c r="K2291" s="121"/>
      <c r="L2291" s="121"/>
      <c r="M2291" s="570"/>
      <c r="N2291" s="569"/>
      <c r="O2291" s="569"/>
      <c r="P2291" s="569"/>
      <c r="Q2291" s="121"/>
      <c r="R2291" s="121" t="s">
        <v>8489</v>
      </c>
      <c r="S2291" s="121" t="s">
        <v>2742</v>
      </c>
      <c r="T2291" s="121" t="s">
        <v>3251</v>
      </c>
      <c r="U2291" s="121">
        <v>0</v>
      </c>
      <c r="V2291" s="121" t="s">
        <v>3877</v>
      </c>
      <c r="W2291" s="121" t="s">
        <v>2969</v>
      </c>
      <c r="X2291" s="121" t="s">
        <v>8152</v>
      </c>
      <c r="Y2291" s="121" t="s">
        <v>2465</v>
      </c>
      <c r="Z2291" s="121" t="s">
        <v>2744</v>
      </c>
      <c r="AA2291" s="121" t="s">
        <v>2751</v>
      </c>
      <c r="AB2291" s="121" t="s">
        <v>8490</v>
      </c>
      <c r="AC2291" s="121" t="s">
        <v>2103</v>
      </c>
      <c r="AD2291" s="121" t="s">
        <v>2747</v>
      </c>
      <c r="AE2291" s="121" t="s">
        <v>3053</v>
      </c>
      <c r="AF2291" s="121"/>
      <c r="AG2291" s="121"/>
      <c r="AH2291" s="121"/>
      <c r="AI2291" s="551"/>
      <c r="AJ2291" s="551"/>
      <c r="AK2291" s="551"/>
      <c r="AL2291" s="551"/>
      <c r="AM2291" s="551"/>
      <c r="AN2291" s="551"/>
      <c r="AO2291" s="551"/>
      <c r="AP2291" s="551"/>
      <c r="AQ2291" s="551"/>
      <c r="AR2291" s="551"/>
      <c r="AS2291" s="551"/>
      <c r="AT2291" s="551"/>
      <c r="AU2291" s="551"/>
      <c r="AV2291" s="551"/>
      <c r="AW2291" s="551"/>
      <c r="AX2291" s="551"/>
    </row>
    <row r="2292">
      <c r="A2292" s="570" t="s">
        <v>7823</v>
      </c>
      <c r="B2292" s="570" t="s">
        <v>8491</v>
      </c>
      <c r="C2292" s="570" t="s">
        <v>6749</v>
      </c>
      <c r="D2292" s="570" t="s">
        <v>6747</v>
      </c>
      <c r="E2292" s="570" t="s">
        <v>242</v>
      </c>
      <c r="F2292" s="570">
        <v>8</v>
      </c>
      <c r="G2292" s="570">
        <v>48</v>
      </c>
      <c r="H2292" s="570">
        <v>300</v>
      </c>
      <c r="I2292" s="569"/>
      <c r="J2292" s="121"/>
      <c r="K2292" s="121"/>
      <c r="L2292" s="121"/>
      <c r="M2292" s="570"/>
      <c r="N2292" s="569"/>
      <c r="O2292" s="569"/>
      <c r="P2292" s="569"/>
      <c r="Q2292" s="121"/>
      <c r="R2292" s="121" t="s">
        <v>8492</v>
      </c>
      <c r="S2292" s="121" t="s">
        <v>2742</v>
      </c>
      <c r="T2292" s="121" t="s">
        <v>3251</v>
      </c>
      <c r="U2292" s="121">
        <v>0</v>
      </c>
      <c r="V2292" s="121" t="s">
        <v>3877</v>
      </c>
      <c r="W2292" s="121" t="s">
        <v>2969</v>
      </c>
      <c r="X2292" s="121" t="s">
        <v>8152</v>
      </c>
      <c r="Y2292" s="121" t="s">
        <v>2465</v>
      </c>
      <c r="Z2292" s="121" t="s">
        <v>2744</v>
      </c>
      <c r="AA2292" s="121" t="s">
        <v>2751</v>
      </c>
      <c r="AB2292" s="121" t="s">
        <v>8493</v>
      </c>
      <c r="AC2292" s="121" t="s">
        <v>2103</v>
      </c>
      <c r="AD2292" s="121" t="s">
        <v>2747</v>
      </c>
      <c r="AE2292" s="121" t="s">
        <v>5239</v>
      </c>
      <c r="AF2292" s="121"/>
      <c r="AG2292" s="121"/>
      <c r="AH2292" s="121"/>
      <c r="AI2292" s="551"/>
      <c r="AJ2292" s="551"/>
      <c r="AK2292" s="551"/>
      <c r="AL2292" s="551"/>
      <c r="AM2292" s="551"/>
      <c r="AN2292" s="551"/>
      <c r="AO2292" s="551"/>
      <c r="AP2292" s="551"/>
      <c r="AQ2292" s="551"/>
      <c r="AR2292" s="551"/>
      <c r="AS2292" s="551"/>
      <c r="AT2292" s="551"/>
      <c r="AU2292" s="551"/>
      <c r="AV2292" s="551"/>
      <c r="AW2292" s="551"/>
      <c r="AX2292" s="551"/>
    </row>
    <row r="2293">
      <c r="A2293" s="570" t="s">
        <v>7823</v>
      </c>
      <c r="B2293" s="570" t="s">
        <v>8494</v>
      </c>
      <c r="C2293" s="570" t="s">
        <v>6749</v>
      </c>
      <c r="D2293" s="570" t="s">
        <v>6747</v>
      </c>
      <c r="E2293" s="570" t="s">
        <v>242</v>
      </c>
      <c r="F2293" s="570">
        <v>8</v>
      </c>
      <c r="G2293" s="570">
        <v>48</v>
      </c>
      <c r="H2293" s="570">
        <v>300</v>
      </c>
      <c r="I2293" s="569"/>
      <c r="J2293" s="121"/>
      <c r="K2293" s="121"/>
      <c r="L2293" s="121"/>
      <c r="M2293" s="570"/>
      <c r="N2293" s="569"/>
      <c r="O2293" s="569"/>
      <c r="P2293" s="569"/>
      <c r="Q2293" s="121"/>
      <c r="R2293" s="121" t="s">
        <v>8495</v>
      </c>
      <c r="S2293" s="121" t="s">
        <v>2742</v>
      </c>
      <c r="T2293" s="121" t="s">
        <v>3251</v>
      </c>
      <c r="U2293" s="121">
        <v>0</v>
      </c>
      <c r="V2293" s="121" t="s">
        <v>3877</v>
      </c>
      <c r="W2293" s="121" t="s">
        <v>2969</v>
      </c>
      <c r="X2293" s="121" t="s">
        <v>8152</v>
      </c>
      <c r="Y2293" s="121" t="s">
        <v>2465</v>
      </c>
      <c r="Z2293" s="121" t="s">
        <v>2744</v>
      </c>
      <c r="AA2293" s="121" t="s">
        <v>2751</v>
      </c>
      <c r="AB2293" s="121" t="s">
        <v>8496</v>
      </c>
      <c r="AC2293" s="121" t="s">
        <v>2103</v>
      </c>
      <c r="AD2293" s="121" t="s">
        <v>2747</v>
      </c>
      <c r="AE2293" s="121" t="s">
        <v>5239</v>
      </c>
      <c r="AF2293" s="121"/>
      <c r="AG2293" s="121"/>
      <c r="AH2293" s="121"/>
      <c r="AI2293" s="551"/>
      <c r="AJ2293" s="551"/>
      <c r="AK2293" s="551"/>
      <c r="AL2293" s="551"/>
      <c r="AM2293" s="551"/>
      <c r="AN2293" s="551"/>
      <c r="AO2293" s="551"/>
      <c r="AP2293" s="551"/>
      <c r="AQ2293" s="551"/>
      <c r="AR2293" s="551"/>
      <c r="AS2293" s="551"/>
      <c r="AT2293" s="551"/>
      <c r="AU2293" s="551"/>
      <c r="AV2293" s="551"/>
      <c r="AW2293" s="551"/>
      <c r="AX2293" s="551"/>
    </row>
    <row r="2294">
      <c r="A2294" s="570" t="s">
        <v>7823</v>
      </c>
      <c r="B2294" s="570" t="s">
        <v>8497</v>
      </c>
      <c r="C2294" s="570" t="s">
        <v>6749</v>
      </c>
      <c r="D2294" s="570" t="s">
        <v>6747</v>
      </c>
      <c r="E2294" s="570" t="s">
        <v>242</v>
      </c>
      <c r="F2294" s="570">
        <v>8</v>
      </c>
      <c r="G2294" s="570">
        <v>48</v>
      </c>
      <c r="H2294" s="570">
        <v>300</v>
      </c>
      <c r="I2294" s="569"/>
      <c r="J2294" s="121"/>
      <c r="K2294" s="121"/>
      <c r="L2294" s="121"/>
      <c r="M2294" s="570"/>
      <c r="N2294" s="569"/>
      <c r="O2294" s="569"/>
      <c r="P2294" s="569"/>
      <c r="Q2294" s="121"/>
      <c r="R2294" s="121" t="s">
        <v>8498</v>
      </c>
      <c r="S2294" s="121" t="s">
        <v>2742</v>
      </c>
      <c r="T2294" s="121" t="s">
        <v>3251</v>
      </c>
      <c r="U2294" s="121">
        <v>0</v>
      </c>
      <c r="V2294" s="121" t="s">
        <v>3877</v>
      </c>
      <c r="W2294" s="121" t="s">
        <v>2969</v>
      </c>
      <c r="X2294" s="121" t="s">
        <v>8152</v>
      </c>
      <c r="Y2294" s="121" t="s">
        <v>2465</v>
      </c>
      <c r="Z2294" s="121" t="s">
        <v>2744</v>
      </c>
      <c r="AA2294" s="121" t="s">
        <v>2745</v>
      </c>
      <c r="AB2294" s="121" t="s">
        <v>8055</v>
      </c>
      <c r="AC2294" s="121" t="s">
        <v>2103</v>
      </c>
      <c r="AD2294" s="121" t="s">
        <v>2747</v>
      </c>
      <c r="AE2294" s="121" t="s">
        <v>3335</v>
      </c>
      <c r="AF2294" s="121"/>
      <c r="AG2294" s="121"/>
      <c r="AH2294" s="121"/>
      <c r="AI2294" s="551"/>
      <c r="AJ2294" s="551"/>
      <c r="AK2294" s="551"/>
      <c r="AL2294" s="551"/>
      <c r="AM2294" s="551"/>
      <c r="AN2294" s="551"/>
      <c r="AO2294" s="551"/>
      <c r="AP2294" s="551"/>
      <c r="AQ2294" s="551"/>
      <c r="AR2294" s="551"/>
      <c r="AS2294" s="551"/>
      <c r="AT2294" s="551"/>
      <c r="AU2294" s="551"/>
      <c r="AV2294" s="551"/>
      <c r="AW2294" s="551"/>
      <c r="AX2294" s="551"/>
    </row>
    <row r="2295">
      <c r="A2295" s="570" t="s">
        <v>7823</v>
      </c>
      <c r="B2295" s="570" t="s">
        <v>8499</v>
      </c>
      <c r="C2295" s="570" t="s">
        <v>6749</v>
      </c>
      <c r="D2295" s="570" t="s">
        <v>6747</v>
      </c>
      <c r="E2295" s="570" t="s">
        <v>242</v>
      </c>
      <c r="F2295" s="570">
        <v>8</v>
      </c>
      <c r="G2295" s="570">
        <v>48</v>
      </c>
      <c r="H2295" s="570">
        <v>300</v>
      </c>
      <c r="I2295" s="569"/>
      <c r="J2295" s="121"/>
      <c r="K2295" s="121"/>
      <c r="L2295" s="121"/>
      <c r="M2295" s="570"/>
      <c r="N2295" s="569"/>
      <c r="O2295" s="569"/>
      <c r="P2295" s="569"/>
      <c r="Q2295" s="121"/>
      <c r="R2295" s="121" t="s">
        <v>8500</v>
      </c>
      <c r="S2295" s="121" t="s">
        <v>2742</v>
      </c>
      <c r="T2295" s="121" t="s">
        <v>3251</v>
      </c>
      <c r="U2295" s="121">
        <v>0</v>
      </c>
      <c r="V2295" s="121" t="s">
        <v>3877</v>
      </c>
      <c r="W2295" s="121" t="s">
        <v>2969</v>
      </c>
      <c r="X2295" s="121" t="s">
        <v>8152</v>
      </c>
      <c r="Y2295" s="121" t="s">
        <v>2465</v>
      </c>
      <c r="Z2295" s="121" t="s">
        <v>2744</v>
      </c>
      <c r="AA2295" s="121" t="s">
        <v>2745</v>
      </c>
      <c r="AB2295" s="121" t="s">
        <v>8106</v>
      </c>
      <c r="AC2295" s="121" t="s">
        <v>2103</v>
      </c>
      <c r="AD2295" s="121" t="s">
        <v>2747</v>
      </c>
      <c r="AE2295" s="121" t="s">
        <v>3335</v>
      </c>
      <c r="AF2295" s="121"/>
      <c r="AG2295" s="121"/>
      <c r="AH2295" s="121"/>
      <c r="AI2295" s="551"/>
      <c r="AJ2295" s="551"/>
      <c r="AK2295" s="551"/>
      <c r="AL2295" s="551"/>
      <c r="AM2295" s="551"/>
      <c r="AN2295" s="551"/>
      <c r="AO2295" s="551"/>
      <c r="AP2295" s="551"/>
      <c r="AQ2295" s="551"/>
      <c r="AR2295" s="551"/>
      <c r="AS2295" s="551"/>
      <c r="AT2295" s="551"/>
      <c r="AU2295" s="551"/>
      <c r="AV2295" s="551"/>
      <c r="AW2295" s="551"/>
      <c r="AX2295" s="551"/>
    </row>
    <row r="2296">
      <c r="A2296" s="570" t="s">
        <v>7823</v>
      </c>
      <c r="B2296" s="570" t="s">
        <v>8501</v>
      </c>
      <c r="C2296" s="570" t="s">
        <v>6749</v>
      </c>
      <c r="D2296" s="570" t="s">
        <v>6747</v>
      </c>
      <c r="E2296" s="570" t="s">
        <v>242</v>
      </c>
      <c r="F2296" s="570">
        <v>8</v>
      </c>
      <c r="G2296" s="570">
        <v>48</v>
      </c>
      <c r="H2296" s="570">
        <v>300</v>
      </c>
      <c r="I2296" s="569"/>
      <c r="J2296" s="121"/>
      <c r="K2296" s="121"/>
      <c r="L2296" s="121"/>
      <c r="M2296" s="570"/>
      <c r="N2296" s="569"/>
      <c r="O2296" s="569"/>
      <c r="P2296" s="569"/>
      <c r="Q2296" s="121"/>
      <c r="R2296" s="121" t="s">
        <v>8502</v>
      </c>
      <c r="S2296" s="121" t="s">
        <v>2742</v>
      </c>
      <c r="T2296" s="121" t="s">
        <v>3251</v>
      </c>
      <c r="U2296" s="121">
        <v>0</v>
      </c>
      <c r="V2296" s="121" t="s">
        <v>3877</v>
      </c>
      <c r="W2296" s="121" t="s">
        <v>2969</v>
      </c>
      <c r="X2296" s="121" t="s">
        <v>8152</v>
      </c>
      <c r="Y2296" s="121" t="s">
        <v>2465</v>
      </c>
      <c r="Z2296" s="121" t="s">
        <v>2744</v>
      </c>
      <c r="AA2296" s="121" t="s">
        <v>2751</v>
      </c>
      <c r="AB2296" s="121" t="s">
        <v>8109</v>
      </c>
      <c r="AC2296" s="121" t="s">
        <v>2103</v>
      </c>
      <c r="AD2296" s="121" t="s">
        <v>2747</v>
      </c>
      <c r="AE2296" s="121" t="s">
        <v>3053</v>
      </c>
      <c r="AF2296" s="121"/>
      <c r="AG2296" s="121"/>
      <c r="AH2296" s="121"/>
      <c r="AI2296" s="551"/>
      <c r="AJ2296" s="551"/>
      <c r="AK2296" s="551"/>
      <c r="AL2296" s="551"/>
      <c r="AM2296" s="551"/>
      <c r="AN2296" s="551"/>
      <c r="AO2296" s="551"/>
      <c r="AP2296" s="551"/>
      <c r="AQ2296" s="551"/>
      <c r="AR2296" s="551"/>
      <c r="AS2296" s="551"/>
      <c r="AT2296" s="551"/>
      <c r="AU2296" s="551"/>
      <c r="AV2296" s="551"/>
      <c r="AW2296" s="551"/>
      <c r="AX2296" s="551"/>
    </row>
    <row r="2297">
      <c r="A2297" s="570" t="s">
        <v>7823</v>
      </c>
      <c r="B2297" s="570" t="s">
        <v>8503</v>
      </c>
      <c r="C2297" s="570" t="s">
        <v>6749</v>
      </c>
      <c r="D2297" s="570" t="s">
        <v>6747</v>
      </c>
      <c r="E2297" s="570" t="s">
        <v>242</v>
      </c>
      <c r="F2297" s="570">
        <v>8</v>
      </c>
      <c r="G2297" s="570">
        <v>48</v>
      </c>
      <c r="H2297" s="570">
        <v>300</v>
      </c>
      <c r="I2297" s="569"/>
      <c r="J2297" s="121"/>
      <c r="K2297" s="121"/>
      <c r="L2297" s="121"/>
      <c r="M2297" s="570"/>
      <c r="N2297" s="569"/>
      <c r="O2297" s="569"/>
      <c r="P2297" s="569"/>
      <c r="Q2297" s="121"/>
      <c r="R2297" s="121" t="s">
        <v>8504</v>
      </c>
      <c r="S2297" s="121" t="s">
        <v>2742</v>
      </c>
      <c r="T2297" s="121" t="s">
        <v>3251</v>
      </c>
      <c r="U2297" s="121">
        <v>0</v>
      </c>
      <c r="V2297" s="121" t="s">
        <v>3877</v>
      </c>
      <c r="W2297" s="121" t="s">
        <v>2969</v>
      </c>
      <c r="X2297" s="121" t="s">
        <v>8152</v>
      </c>
      <c r="Y2297" s="121" t="s">
        <v>2465</v>
      </c>
      <c r="Z2297" s="121" t="s">
        <v>2744</v>
      </c>
      <c r="AA2297" s="121" t="s">
        <v>2751</v>
      </c>
      <c r="AB2297" s="121" t="s">
        <v>8505</v>
      </c>
      <c r="AC2297" s="121" t="s">
        <v>2103</v>
      </c>
      <c r="AD2297" s="121" t="s">
        <v>2747</v>
      </c>
      <c r="AE2297" s="121" t="s">
        <v>5239</v>
      </c>
      <c r="AF2297" s="121"/>
      <c r="AG2297" s="121"/>
      <c r="AH2297" s="121"/>
      <c r="AI2297" s="551"/>
      <c r="AJ2297" s="551"/>
      <c r="AK2297" s="551"/>
      <c r="AL2297" s="551"/>
      <c r="AM2297" s="551"/>
      <c r="AN2297" s="551"/>
      <c r="AO2297" s="551"/>
      <c r="AP2297" s="551"/>
      <c r="AQ2297" s="551"/>
      <c r="AR2297" s="551"/>
      <c r="AS2297" s="551"/>
      <c r="AT2297" s="551"/>
      <c r="AU2297" s="551"/>
      <c r="AV2297" s="551"/>
      <c r="AW2297" s="551"/>
      <c r="AX2297" s="551"/>
    </row>
    <row r="2298">
      <c r="A2298" s="570" t="s">
        <v>7823</v>
      </c>
      <c r="B2298" s="570" t="s">
        <v>8506</v>
      </c>
      <c r="C2298" s="570" t="s">
        <v>6749</v>
      </c>
      <c r="D2298" s="570" t="s">
        <v>6747</v>
      </c>
      <c r="E2298" s="570" t="s">
        <v>242</v>
      </c>
      <c r="F2298" s="570">
        <v>8</v>
      </c>
      <c r="G2298" s="570">
        <v>48</v>
      </c>
      <c r="H2298" s="570">
        <v>300</v>
      </c>
      <c r="I2298" s="569"/>
      <c r="J2298" s="121"/>
      <c r="K2298" s="121"/>
      <c r="L2298" s="121"/>
      <c r="M2298" s="570"/>
      <c r="N2298" s="569"/>
      <c r="O2298" s="569"/>
      <c r="P2298" s="569"/>
      <c r="Q2298" s="121"/>
      <c r="R2298" s="121" t="s">
        <v>8507</v>
      </c>
      <c r="S2298" s="121" t="s">
        <v>2742</v>
      </c>
      <c r="T2298" s="121" t="s">
        <v>3251</v>
      </c>
      <c r="U2298" s="121">
        <v>0</v>
      </c>
      <c r="V2298" s="121" t="s">
        <v>3877</v>
      </c>
      <c r="W2298" s="121" t="s">
        <v>2969</v>
      </c>
      <c r="X2298" s="121" t="s">
        <v>8152</v>
      </c>
      <c r="Y2298" s="121" t="s">
        <v>2465</v>
      </c>
      <c r="Z2298" s="121" t="s">
        <v>2744</v>
      </c>
      <c r="AA2298" s="121" t="s">
        <v>2751</v>
      </c>
      <c r="AB2298" s="121" t="s">
        <v>8157</v>
      </c>
      <c r="AC2298" s="121" t="s">
        <v>2103</v>
      </c>
      <c r="AD2298" s="121" t="s">
        <v>2747</v>
      </c>
      <c r="AE2298" s="121" t="s">
        <v>3182</v>
      </c>
      <c r="AF2298" s="121"/>
      <c r="AG2298" s="121"/>
      <c r="AH2298" s="121"/>
      <c r="AI2298" s="551"/>
      <c r="AJ2298" s="551"/>
      <c r="AK2298" s="551"/>
      <c r="AL2298" s="551"/>
      <c r="AM2298" s="551"/>
      <c r="AN2298" s="551"/>
      <c r="AO2298" s="551"/>
      <c r="AP2298" s="551"/>
      <c r="AQ2298" s="551"/>
      <c r="AR2298" s="551"/>
      <c r="AS2298" s="551"/>
      <c r="AT2298" s="551"/>
      <c r="AU2298" s="551"/>
      <c r="AV2298" s="551"/>
      <c r="AW2298" s="551"/>
      <c r="AX2298" s="551"/>
    </row>
    <row r="2299">
      <c r="A2299" s="570" t="s">
        <v>7823</v>
      </c>
      <c r="B2299" s="570" t="s">
        <v>8508</v>
      </c>
      <c r="C2299" s="570" t="s">
        <v>6749</v>
      </c>
      <c r="D2299" s="570" t="s">
        <v>6747</v>
      </c>
      <c r="E2299" s="570" t="s">
        <v>242</v>
      </c>
      <c r="F2299" s="570">
        <v>8</v>
      </c>
      <c r="G2299" s="570">
        <v>48</v>
      </c>
      <c r="H2299" s="570">
        <v>300</v>
      </c>
      <c r="I2299" s="569"/>
      <c r="J2299" s="121"/>
      <c r="K2299" s="121"/>
      <c r="L2299" s="121"/>
      <c r="M2299" s="570"/>
      <c r="N2299" s="569"/>
      <c r="O2299" s="569"/>
      <c r="P2299" s="569"/>
      <c r="Q2299" s="121"/>
      <c r="R2299" s="121" t="s">
        <v>8509</v>
      </c>
      <c r="S2299" s="121" t="s">
        <v>2742</v>
      </c>
      <c r="T2299" s="121" t="s">
        <v>3251</v>
      </c>
      <c r="U2299" s="121">
        <v>0</v>
      </c>
      <c r="V2299" s="121" t="s">
        <v>3877</v>
      </c>
      <c r="W2299" s="121" t="s">
        <v>2969</v>
      </c>
      <c r="X2299" s="121" t="s">
        <v>8152</v>
      </c>
      <c r="Y2299" s="121" t="s">
        <v>2465</v>
      </c>
      <c r="Z2299" s="121" t="s">
        <v>2744</v>
      </c>
      <c r="AA2299" s="121" t="s">
        <v>2745</v>
      </c>
      <c r="AB2299" s="121" t="s">
        <v>8510</v>
      </c>
      <c r="AC2299" s="121" t="s">
        <v>2103</v>
      </c>
      <c r="AD2299" s="121" t="s">
        <v>2747</v>
      </c>
      <c r="AE2299" s="121" t="s">
        <v>3335</v>
      </c>
      <c r="AF2299" s="121"/>
      <c r="AG2299" s="121"/>
      <c r="AH2299" s="121"/>
      <c r="AI2299" s="551"/>
      <c r="AJ2299" s="551"/>
      <c r="AK2299" s="551"/>
      <c r="AL2299" s="551"/>
      <c r="AM2299" s="551"/>
      <c r="AN2299" s="551"/>
      <c r="AO2299" s="551"/>
      <c r="AP2299" s="551"/>
      <c r="AQ2299" s="551"/>
      <c r="AR2299" s="551"/>
      <c r="AS2299" s="551"/>
      <c r="AT2299" s="551"/>
      <c r="AU2299" s="551"/>
      <c r="AV2299" s="551"/>
      <c r="AW2299" s="551"/>
      <c r="AX2299" s="551"/>
    </row>
    <row r="2300">
      <c r="A2300" s="570" t="s">
        <v>7823</v>
      </c>
      <c r="B2300" s="570" t="s">
        <v>8511</v>
      </c>
      <c r="C2300" s="570" t="s">
        <v>6749</v>
      </c>
      <c r="D2300" s="570" t="s">
        <v>6747</v>
      </c>
      <c r="E2300" s="570" t="s">
        <v>242</v>
      </c>
      <c r="F2300" s="570">
        <v>8</v>
      </c>
      <c r="G2300" s="570">
        <v>48</v>
      </c>
      <c r="H2300" s="570">
        <v>300</v>
      </c>
      <c r="I2300" s="569"/>
      <c r="J2300" s="121"/>
      <c r="K2300" s="121"/>
      <c r="L2300" s="121"/>
      <c r="M2300" s="570"/>
      <c r="N2300" s="569"/>
      <c r="O2300" s="569"/>
      <c r="P2300" s="569"/>
      <c r="Q2300" s="121"/>
      <c r="R2300" s="121" t="s">
        <v>8512</v>
      </c>
      <c r="S2300" s="121" t="s">
        <v>2742</v>
      </c>
      <c r="T2300" s="121" t="s">
        <v>3251</v>
      </c>
      <c r="U2300" s="121">
        <v>0</v>
      </c>
      <c r="V2300" s="121" t="s">
        <v>3877</v>
      </c>
      <c r="W2300" s="121" t="s">
        <v>2969</v>
      </c>
      <c r="X2300" s="121" t="s">
        <v>8152</v>
      </c>
      <c r="Y2300" s="121" t="s">
        <v>2465</v>
      </c>
      <c r="Z2300" s="121" t="s">
        <v>2744</v>
      </c>
      <c r="AA2300" s="121" t="s">
        <v>2751</v>
      </c>
      <c r="AB2300" s="121" t="s">
        <v>7830</v>
      </c>
      <c r="AC2300" s="121" t="s">
        <v>2103</v>
      </c>
      <c r="AD2300" s="121" t="s">
        <v>2747</v>
      </c>
      <c r="AE2300" s="121" t="s">
        <v>5239</v>
      </c>
      <c r="AF2300" s="121"/>
      <c r="AG2300" s="121"/>
      <c r="AH2300" s="121"/>
      <c r="AI2300" s="551"/>
      <c r="AJ2300" s="551"/>
      <c r="AK2300" s="551"/>
      <c r="AL2300" s="551"/>
      <c r="AM2300" s="551"/>
      <c r="AN2300" s="551"/>
      <c r="AO2300" s="551"/>
      <c r="AP2300" s="551"/>
      <c r="AQ2300" s="551"/>
      <c r="AR2300" s="551"/>
      <c r="AS2300" s="551"/>
      <c r="AT2300" s="551"/>
      <c r="AU2300" s="551"/>
      <c r="AV2300" s="551"/>
      <c r="AW2300" s="551"/>
      <c r="AX2300" s="551"/>
    </row>
    <row r="2301">
      <c r="A2301" s="570" t="s">
        <v>7823</v>
      </c>
      <c r="B2301" s="570" t="s">
        <v>8513</v>
      </c>
      <c r="C2301" s="570" t="s">
        <v>6749</v>
      </c>
      <c r="D2301" s="570" t="s">
        <v>6747</v>
      </c>
      <c r="E2301" s="570" t="s">
        <v>242</v>
      </c>
      <c r="F2301" s="570">
        <v>8</v>
      </c>
      <c r="G2301" s="570">
        <v>48</v>
      </c>
      <c r="H2301" s="570">
        <v>300</v>
      </c>
      <c r="I2301" s="569"/>
      <c r="J2301" s="121"/>
      <c r="K2301" s="121"/>
      <c r="L2301" s="121"/>
      <c r="M2301" s="570"/>
      <c r="N2301" s="569"/>
      <c r="O2301" s="569"/>
      <c r="P2301" s="569"/>
      <c r="Q2301" s="121"/>
      <c r="R2301" s="121" t="s">
        <v>8514</v>
      </c>
      <c r="S2301" s="121" t="s">
        <v>2742</v>
      </c>
      <c r="T2301" s="121" t="s">
        <v>3251</v>
      </c>
      <c r="U2301" s="121">
        <v>0</v>
      </c>
      <c r="V2301" s="121" t="s">
        <v>3877</v>
      </c>
      <c r="W2301" s="121" t="s">
        <v>2969</v>
      </c>
      <c r="X2301" s="121" t="s">
        <v>8152</v>
      </c>
      <c r="Y2301" s="121" t="s">
        <v>2465</v>
      </c>
      <c r="Z2301" s="121" t="s">
        <v>2744</v>
      </c>
      <c r="AA2301" s="121" t="s">
        <v>2751</v>
      </c>
      <c r="AB2301" s="121" t="s">
        <v>5251</v>
      </c>
      <c r="AC2301" s="121" t="s">
        <v>2103</v>
      </c>
      <c r="AD2301" s="121" t="s">
        <v>2747</v>
      </c>
      <c r="AE2301" s="121" t="s">
        <v>3053</v>
      </c>
      <c r="AF2301" s="121"/>
      <c r="AG2301" s="121"/>
      <c r="AH2301" s="121"/>
      <c r="AI2301" s="551"/>
      <c r="AJ2301" s="551"/>
      <c r="AK2301" s="551"/>
      <c r="AL2301" s="551"/>
      <c r="AM2301" s="551"/>
      <c r="AN2301" s="551"/>
      <c r="AO2301" s="551"/>
      <c r="AP2301" s="551"/>
      <c r="AQ2301" s="551"/>
      <c r="AR2301" s="551"/>
      <c r="AS2301" s="551"/>
      <c r="AT2301" s="551"/>
      <c r="AU2301" s="551"/>
      <c r="AV2301" s="551"/>
      <c r="AW2301" s="551"/>
      <c r="AX2301" s="551"/>
    </row>
    <row r="2302">
      <c r="A2302" s="570" t="s">
        <v>7823</v>
      </c>
      <c r="B2302" s="570" t="s">
        <v>8515</v>
      </c>
      <c r="C2302" s="570" t="s">
        <v>6749</v>
      </c>
      <c r="D2302" s="570" t="s">
        <v>6747</v>
      </c>
      <c r="E2302" s="570" t="s">
        <v>242</v>
      </c>
      <c r="F2302" s="570">
        <v>16</v>
      </c>
      <c r="G2302" s="570">
        <v>48</v>
      </c>
      <c r="H2302" s="570">
        <v>300</v>
      </c>
      <c r="I2302" s="569"/>
      <c r="J2302" s="121"/>
      <c r="K2302" s="121"/>
      <c r="L2302" s="121"/>
      <c r="M2302" s="570"/>
      <c r="N2302" s="569"/>
      <c r="O2302" s="569"/>
      <c r="P2302" s="569"/>
      <c r="Q2302" s="121"/>
      <c r="R2302" s="121" t="s">
        <v>8516</v>
      </c>
      <c r="S2302" s="121" t="s">
        <v>2742</v>
      </c>
      <c r="T2302" s="121" t="s">
        <v>3251</v>
      </c>
      <c r="U2302" s="121">
        <v>0</v>
      </c>
      <c r="V2302" s="121" t="s">
        <v>8166</v>
      </c>
      <c r="W2302" s="121" t="s">
        <v>2969</v>
      </c>
      <c r="X2302" s="121" t="s">
        <v>8152</v>
      </c>
      <c r="Y2302" s="121" t="s">
        <v>2465</v>
      </c>
      <c r="Z2302" s="121" t="s">
        <v>2744</v>
      </c>
      <c r="AA2302" s="121" t="s">
        <v>2751</v>
      </c>
      <c r="AB2302" s="121" t="s">
        <v>8089</v>
      </c>
      <c r="AC2302" s="121" t="s">
        <v>2103</v>
      </c>
      <c r="AD2302" s="121" t="s">
        <v>2747</v>
      </c>
      <c r="AE2302" s="121" t="s">
        <v>5239</v>
      </c>
      <c r="AF2302" s="121"/>
      <c r="AG2302" s="121"/>
      <c r="AH2302" s="121"/>
      <c r="AI2302" s="551"/>
      <c r="AJ2302" s="551"/>
      <c r="AK2302" s="551"/>
      <c r="AL2302" s="551"/>
      <c r="AM2302" s="551"/>
      <c r="AN2302" s="551"/>
      <c r="AO2302" s="551"/>
      <c r="AP2302" s="551"/>
      <c r="AQ2302" s="551"/>
      <c r="AR2302" s="551"/>
      <c r="AS2302" s="551"/>
      <c r="AT2302" s="551"/>
      <c r="AU2302" s="551"/>
      <c r="AV2302" s="551"/>
      <c r="AW2302" s="551"/>
      <c r="AX2302" s="551"/>
    </row>
    <row r="2303">
      <c r="A2303" s="570" t="s">
        <v>7823</v>
      </c>
      <c r="B2303" s="570" t="s">
        <v>8517</v>
      </c>
      <c r="C2303" s="570" t="s">
        <v>6749</v>
      </c>
      <c r="D2303" s="570" t="s">
        <v>6747</v>
      </c>
      <c r="E2303" s="570" t="s">
        <v>242</v>
      </c>
      <c r="F2303" s="570">
        <v>16</v>
      </c>
      <c r="G2303" s="570">
        <v>48</v>
      </c>
      <c r="H2303" s="570">
        <v>300</v>
      </c>
      <c r="I2303" s="569"/>
      <c r="J2303" s="121"/>
      <c r="K2303" s="121"/>
      <c r="L2303" s="121"/>
      <c r="M2303" s="570"/>
      <c r="N2303" s="569"/>
      <c r="O2303" s="569"/>
      <c r="P2303" s="569"/>
      <c r="Q2303" s="121"/>
      <c r="R2303" s="121" t="s">
        <v>8518</v>
      </c>
      <c r="S2303" s="121" t="s">
        <v>2742</v>
      </c>
      <c r="T2303" s="121" t="s">
        <v>3251</v>
      </c>
      <c r="U2303" s="121">
        <v>0</v>
      </c>
      <c r="V2303" s="121" t="s">
        <v>8166</v>
      </c>
      <c r="W2303" s="121" t="s">
        <v>2969</v>
      </c>
      <c r="X2303" s="121" t="s">
        <v>8152</v>
      </c>
      <c r="Y2303" s="121" t="s">
        <v>2465</v>
      </c>
      <c r="Z2303" s="121" t="s">
        <v>2744</v>
      </c>
      <c r="AA2303" s="121" t="s">
        <v>2751</v>
      </c>
      <c r="AB2303" s="121" t="s">
        <v>8157</v>
      </c>
      <c r="AC2303" s="121" t="s">
        <v>2103</v>
      </c>
      <c r="AD2303" s="121" t="s">
        <v>2747</v>
      </c>
      <c r="AE2303" s="121" t="s">
        <v>3182</v>
      </c>
      <c r="AF2303" s="121"/>
      <c r="AG2303" s="121"/>
      <c r="AH2303" s="121"/>
      <c r="AI2303" s="551"/>
      <c r="AJ2303" s="551"/>
      <c r="AK2303" s="551"/>
      <c r="AL2303" s="551"/>
      <c r="AM2303" s="551"/>
      <c r="AN2303" s="551"/>
      <c r="AO2303" s="551"/>
      <c r="AP2303" s="551"/>
      <c r="AQ2303" s="551"/>
      <c r="AR2303" s="551"/>
      <c r="AS2303" s="551"/>
      <c r="AT2303" s="551"/>
      <c r="AU2303" s="551"/>
      <c r="AV2303" s="551"/>
      <c r="AW2303" s="551"/>
      <c r="AX2303" s="551"/>
    </row>
    <row r="2304">
      <c r="A2304" s="570" t="s">
        <v>7823</v>
      </c>
      <c r="B2304" s="570" t="s">
        <v>8519</v>
      </c>
      <c r="C2304" s="570" t="s">
        <v>6749</v>
      </c>
      <c r="D2304" s="570" t="s">
        <v>6747</v>
      </c>
      <c r="E2304" s="570" t="s">
        <v>242</v>
      </c>
      <c r="F2304" s="570">
        <v>16</v>
      </c>
      <c r="G2304" s="570">
        <v>48</v>
      </c>
      <c r="H2304" s="570">
        <v>300</v>
      </c>
      <c r="I2304" s="569"/>
      <c r="J2304" s="121"/>
      <c r="K2304" s="121"/>
      <c r="L2304" s="121"/>
      <c r="M2304" s="570"/>
      <c r="N2304" s="569"/>
      <c r="O2304" s="569"/>
      <c r="P2304" s="569"/>
      <c r="Q2304" s="121"/>
      <c r="R2304" s="121" t="s">
        <v>8520</v>
      </c>
      <c r="S2304" s="121" t="s">
        <v>2742</v>
      </c>
      <c r="T2304" s="121" t="s">
        <v>3251</v>
      </c>
      <c r="U2304" s="121">
        <v>0</v>
      </c>
      <c r="V2304" s="121" t="s">
        <v>8166</v>
      </c>
      <c r="W2304" s="121" t="s">
        <v>2969</v>
      </c>
      <c r="X2304" s="121" t="s">
        <v>8152</v>
      </c>
      <c r="Y2304" s="121" t="s">
        <v>2465</v>
      </c>
      <c r="Z2304" s="121" t="s">
        <v>2744</v>
      </c>
      <c r="AA2304" s="121" t="s">
        <v>2751</v>
      </c>
      <c r="AB2304" s="121" t="s">
        <v>8118</v>
      </c>
      <c r="AC2304" s="121" t="s">
        <v>2103</v>
      </c>
      <c r="AD2304" s="121" t="s">
        <v>2747</v>
      </c>
      <c r="AE2304" s="121" t="s">
        <v>3053</v>
      </c>
      <c r="AF2304" s="121"/>
      <c r="AG2304" s="121"/>
      <c r="AH2304" s="121"/>
      <c r="AI2304" s="551"/>
      <c r="AJ2304" s="551"/>
      <c r="AK2304" s="551"/>
      <c r="AL2304" s="551"/>
      <c r="AM2304" s="551"/>
      <c r="AN2304" s="551"/>
      <c r="AO2304" s="551"/>
      <c r="AP2304" s="551"/>
      <c r="AQ2304" s="551"/>
      <c r="AR2304" s="551"/>
      <c r="AS2304" s="551"/>
      <c r="AT2304" s="551"/>
      <c r="AU2304" s="551"/>
      <c r="AV2304" s="551"/>
      <c r="AW2304" s="551"/>
      <c r="AX2304" s="551"/>
    </row>
    <row r="2305">
      <c r="A2305" s="570" t="s">
        <v>7823</v>
      </c>
      <c r="B2305" s="570" t="s">
        <v>8521</v>
      </c>
      <c r="C2305" s="570" t="s">
        <v>6749</v>
      </c>
      <c r="D2305" s="570" t="s">
        <v>6747</v>
      </c>
      <c r="E2305" s="570" t="s">
        <v>242</v>
      </c>
      <c r="F2305" s="570">
        <v>32</v>
      </c>
      <c r="G2305" s="570">
        <v>96</v>
      </c>
      <c r="H2305" s="570">
        <v>1000</v>
      </c>
      <c r="I2305" s="569"/>
      <c r="J2305" s="121"/>
      <c r="K2305" s="121"/>
      <c r="L2305" s="121"/>
      <c r="M2305" s="570"/>
      <c r="N2305" s="569"/>
      <c r="O2305" s="569"/>
      <c r="P2305" s="569"/>
      <c r="Q2305" s="121"/>
      <c r="R2305" s="121" t="s">
        <v>8522</v>
      </c>
      <c r="S2305" s="121" t="s">
        <v>2716</v>
      </c>
      <c r="T2305" s="121" t="s">
        <v>5062</v>
      </c>
      <c r="U2305" s="121">
        <v>0</v>
      </c>
      <c r="V2305" s="121" t="s">
        <v>2278</v>
      </c>
      <c r="W2305" s="121" t="s">
        <v>3178</v>
      </c>
      <c r="X2305" s="121" t="s">
        <v>5322</v>
      </c>
      <c r="Y2305" s="121" t="s">
        <v>3878</v>
      </c>
      <c r="Z2305" s="121" t="s">
        <v>2785</v>
      </c>
      <c r="AA2305" s="121" t="s">
        <v>2786</v>
      </c>
      <c r="AB2305" s="121" t="s">
        <v>8523</v>
      </c>
      <c r="AC2305" s="121" t="s">
        <v>2103</v>
      </c>
      <c r="AD2305" s="121" t="s">
        <v>2788</v>
      </c>
      <c r="AE2305" s="121" t="s">
        <v>8039</v>
      </c>
      <c r="AF2305" s="121"/>
      <c r="AG2305" s="121"/>
      <c r="AH2305" s="121"/>
      <c r="AI2305" s="551"/>
      <c r="AJ2305" s="551"/>
      <c r="AK2305" s="551"/>
      <c r="AL2305" s="551"/>
      <c r="AM2305" s="551"/>
      <c r="AN2305" s="551"/>
      <c r="AO2305" s="551"/>
      <c r="AP2305" s="551"/>
      <c r="AQ2305" s="551"/>
      <c r="AR2305" s="551"/>
      <c r="AS2305" s="551"/>
      <c r="AT2305" s="551"/>
      <c r="AU2305" s="551"/>
      <c r="AV2305" s="551"/>
      <c r="AW2305" s="551"/>
      <c r="AX2305" s="551"/>
    </row>
    <row r="2306">
      <c r="A2306" s="570" t="s">
        <v>7823</v>
      </c>
      <c r="B2306" s="570" t="s">
        <v>8524</v>
      </c>
      <c r="C2306" s="570" t="s">
        <v>6749</v>
      </c>
      <c r="D2306" s="570" t="s">
        <v>6747</v>
      </c>
      <c r="E2306" s="570" t="s">
        <v>242</v>
      </c>
      <c r="F2306" s="570">
        <v>32</v>
      </c>
      <c r="G2306" s="570">
        <v>96</v>
      </c>
      <c r="H2306" s="570">
        <v>1000</v>
      </c>
      <c r="I2306" s="569"/>
      <c r="J2306" s="121"/>
      <c r="K2306" s="121"/>
      <c r="L2306" s="121"/>
      <c r="M2306" s="570"/>
      <c r="N2306" s="569"/>
      <c r="O2306" s="569"/>
      <c r="P2306" s="569"/>
      <c r="Q2306" s="121"/>
      <c r="R2306" s="121" t="s">
        <v>8525</v>
      </c>
      <c r="S2306" s="121" t="s">
        <v>2716</v>
      </c>
      <c r="T2306" s="121" t="s">
        <v>5062</v>
      </c>
      <c r="U2306" s="121">
        <v>0</v>
      </c>
      <c r="V2306" s="121" t="s">
        <v>2278</v>
      </c>
      <c r="W2306" s="121" t="s">
        <v>3178</v>
      </c>
      <c r="X2306" s="121" t="s">
        <v>5322</v>
      </c>
      <c r="Y2306" s="121" t="s">
        <v>3878</v>
      </c>
      <c r="Z2306" s="121" t="s">
        <v>2785</v>
      </c>
      <c r="AA2306" s="121" t="s">
        <v>2786</v>
      </c>
      <c r="AB2306" s="121" t="s">
        <v>8526</v>
      </c>
      <c r="AC2306" s="121" t="s">
        <v>2103</v>
      </c>
      <c r="AD2306" s="121" t="s">
        <v>2788</v>
      </c>
      <c r="AE2306" s="121" t="s">
        <v>8039</v>
      </c>
      <c r="AF2306" s="121"/>
      <c r="AG2306" s="121"/>
      <c r="AH2306" s="121"/>
      <c r="AI2306" s="551"/>
      <c r="AJ2306" s="551"/>
      <c r="AK2306" s="551"/>
      <c r="AL2306" s="551"/>
      <c r="AM2306" s="551"/>
      <c r="AN2306" s="551"/>
      <c r="AO2306" s="551"/>
      <c r="AP2306" s="551"/>
      <c r="AQ2306" s="551"/>
      <c r="AR2306" s="551"/>
      <c r="AS2306" s="551"/>
      <c r="AT2306" s="551"/>
      <c r="AU2306" s="551"/>
      <c r="AV2306" s="551"/>
      <c r="AW2306" s="551"/>
      <c r="AX2306" s="551"/>
    </row>
    <row r="2307">
      <c r="A2307" s="570" t="s">
        <v>7823</v>
      </c>
      <c r="B2307" s="570" t="s">
        <v>8527</v>
      </c>
      <c r="C2307" s="570" t="s">
        <v>6749</v>
      </c>
      <c r="D2307" s="570" t="s">
        <v>6747</v>
      </c>
      <c r="E2307" s="570" t="s">
        <v>242</v>
      </c>
      <c r="F2307" s="570">
        <v>32</v>
      </c>
      <c r="G2307" s="570">
        <v>96</v>
      </c>
      <c r="H2307" s="570">
        <v>1000</v>
      </c>
      <c r="I2307" s="569"/>
      <c r="J2307" s="121"/>
      <c r="K2307" s="121"/>
      <c r="L2307" s="121"/>
      <c r="M2307" s="570"/>
      <c r="N2307" s="569"/>
      <c r="O2307" s="569"/>
      <c r="P2307" s="569"/>
      <c r="Q2307" s="121"/>
      <c r="R2307" s="121" t="s">
        <v>8528</v>
      </c>
      <c r="S2307" s="121" t="s">
        <v>2716</v>
      </c>
      <c r="T2307" s="121" t="s">
        <v>5062</v>
      </c>
      <c r="U2307" s="121">
        <v>0</v>
      </c>
      <c r="V2307" s="121" t="s">
        <v>2278</v>
      </c>
      <c r="W2307" s="121" t="s">
        <v>3178</v>
      </c>
      <c r="X2307" s="121" t="s">
        <v>5322</v>
      </c>
      <c r="Y2307" s="121" t="s">
        <v>3878</v>
      </c>
      <c r="Z2307" s="121" t="s">
        <v>2785</v>
      </c>
      <c r="AA2307" s="121" t="s">
        <v>2786</v>
      </c>
      <c r="AB2307" s="121" t="s">
        <v>8529</v>
      </c>
      <c r="AC2307" s="121" t="s">
        <v>2103</v>
      </c>
      <c r="AD2307" s="121" t="s">
        <v>2788</v>
      </c>
      <c r="AE2307" s="121" t="s">
        <v>8039</v>
      </c>
      <c r="AF2307" s="121"/>
      <c r="AG2307" s="121"/>
      <c r="AH2307" s="121"/>
      <c r="AI2307" s="551"/>
      <c r="AJ2307" s="551"/>
      <c r="AK2307" s="551"/>
      <c r="AL2307" s="551"/>
      <c r="AM2307" s="551"/>
      <c r="AN2307" s="551"/>
      <c r="AO2307" s="551"/>
      <c r="AP2307" s="551"/>
      <c r="AQ2307" s="551"/>
      <c r="AR2307" s="551"/>
      <c r="AS2307" s="551"/>
      <c r="AT2307" s="551"/>
      <c r="AU2307" s="551"/>
      <c r="AV2307" s="551"/>
      <c r="AW2307" s="551"/>
      <c r="AX2307" s="551"/>
    </row>
    <row r="2308">
      <c r="A2308" s="570" t="s">
        <v>7823</v>
      </c>
      <c r="B2308" s="570" t="s">
        <v>8530</v>
      </c>
      <c r="C2308" s="570" t="s">
        <v>6749</v>
      </c>
      <c r="D2308" s="570" t="s">
        <v>6747</v>
      </c>
      <c r="E2308" s="570" t="s">
        <v>242</v>
      </c>
      <c r="F2308" s="570">
        <v>32</v>
      </c>
      <c r="G2308" s="570">
        <v>96</v>
      </c>
      <c r="H2308" s="570">
        <v>1000</v>
      </c>
      <c r="I2308" s="569"/>
      <c r="J2308" s="121"/>
      <c r="K2308" s="121"/>
      <c r="L2308" s="121"/>
      <c r="M2308" s="570"/>
      <c r="N2308" s="569"/>
      <c r="O2308" s="569"/>
      <c r="P2308" s="569"/>
      <c r="Q2308" s="121"/>
      <c r="R2308" s="121" t="s">
        <v>8531</v>
      </c>
      <c r="S2308" s="121" t="s">
        <v>2716</v>
      </c>
      <c r="T2308" s="121" t="s">
        <v>5062</v>
      </c>
      <c r="U2308" s="121">
        <v>0</v>
      </c>
      <c r="V2308" s="121" t="s">
        <v>2278</v>
      </c>
      <c r="W2308" s="121" t="s">
        <v>3178</v>
      </c>
      <c r="X2308" s="121" t="s">
        <v>5322</v>
      </c>
      <c r="Y2308" s="121" t="s">
        <v>3878</v>
      </c>
      <c r="Z2308" s="121" t="s">
        <v>2785</v>
      </c>
      <c r="AA2308" s="121" t="s">
        <v>2786</v>
      </c>
      <c r="AB2308" s="121" t="s">
        <v>8532</v>
      </c>
      <c r="AC2308" s="121" t="s">
        <v>2103</v>
      </c>
      <c r="AD2308" s="121" t="s">
        <v>2788</v>
      </c>
      <c r="AE2308" s="121" t="s">
        <v>8039</v>
      </c>
      <c r="AF2308" s="121"/>
      <c r="AG2308" s="121"/>
      <c r="AH2308" s="121"/>
      <c r="AI2308" s="551"/>
      <c r="AJ2308" s="551"/>
      <c r="AK2308" s="551"/>
      <c r="AL2308" s="551"/>
      <c r="AM2308" s="551"/>
      <c r="AN2308" s="551"/>
      <c r="AO2308" s="551"/>
      <c r="AP2308" s="551"/>
      <c r="AQ2308" s="551"/>
      <c r="AR2308" s="551"/>
      <c r="AS2308" s="551"/>
      <c r="AT2308" s="551"/>
      <c r="AU2308" s="551"/>
      <c r="AV2308" s="551"/>
      <c r="AW2308" s="551"/>
      <c r="AX2308" s="551"/>
    </row>
    <row r="2309">
      <c r="A2309" s="570" t="s">
        <v>7823</v>
      </c>
      <c r="B2309" s="570" t="s">
        <v>8533</v>
      </c>
      <c r="C2309" s="570" t="s">
        <v>6749</v>
      </c>
      <c r="D2309" s="570" t="s">
        <v>6747</v>
      </c>
      <c r="E2309" s="570" t="s">
        <v>242</v>
      </c>
      <c r="F2309" s="570">
        <v>32</v>
      </c>
      <c r="G2309" s="570">
        <v>96</v>
      </c>
      <c r="H2309" s="570">
        <v>1000</v>
      </c>
      <c r="I2309" s="569"/>
      <c r="J2309" s="121"/>
      <c r="K2309" s="121"/>
      <c r="L2309" s="121"/>
      <c r="M2309" s="570"/>
      <c r="N2309" s="569"/>
      <c r="O2309" s="569"/>
      <c r="P2309" s="569"/>
      <c r="Q2309" s="121"/>
      <c r="R2309" s="121" t="s">
        <v>8534</v>
      </c>
      <c r="S2309" s="121" t="s">
        <v>2716</v>
      </c>
      <c r="T2309" s="121" t="s">
        <v>5062</v>
      </c>
      <c r="U2309" s="121">
        <v>0</v>
      </c>
      <c r="V2309" s="121" t="s">
        <v>2278</v>
      </c>
      <c r="W2309" s="121" t="s">
        <v>3178</v>
      </c>
      <c r="X2309" s="121" t="s">
        <v>5322</v>
      </c>
      <c r="Y2309" s="121" t="s">
        <v>3878</v>
      </c>
      <c r="Z2309" s="121" t="s">
        <v>2785</v>
      </c>
      <c r="AA2309" s="121" t="s">
        <v>2786</v>
      </c>
      <c r="AB2309" s="121" t="s">
        <v>8535</v>
      </c>
      <c r="AC2309" s="121" t="s">
        <v>2103</v>
      </c>
      <c r="AD2309" s="121" t="s">
        <v>2788</v>
      </c>
      <c r="AE2309" s="121" t="s">
        <v>8039</v>
      </c>
      <c r="AF2309" s="121"/>
      <c r="AG2309" s="121"/>
      <c r="AH2309" s="121"/>
      <c r="AI2309" s="551"/>
      <c r="AJ2309" s="551"/>
      <c r="AK2309" s="551"/>
      <c r="AL2309" s="551"/>
      <c r="AM2309" s="551"/>
      <c r="AN2309" s="551"/>
      <c r="AO2309" s="551"/>
      <c r="AP2309" s="551"/>
      <c r="AQ2309" s="551"/>
      <c r="AR2309" s="551"/>
      <c r="AS2309" s="551"/>
      <c r="AT2309" s="551"/>
      <c r="AU2309" s="551"/>
      <c r="AV2309" s="551"/>
      <c r="AW2309" s="551"/>
      <c r="AX2309" s="551"/>
    </row>
    <row r="2310">
      <c r="A2310" s="570" t="s">
        <v>7823</v>
      </c>
      <c r="B2310" s="570" t="s">
        <v>8536</v>
      </c>
      <c r="C2310" s="570" t="s">
        <v>6749</v>
      </c>
      <c r="D2310" s="570" t="s">
        <v>6747</v>
      </c>
      <c r="E2310" s="570" t="s">
        <v>242</v>
      </c>
      <c r="F2310" s="570">
        <v>32</v>
      </c>
      <c r="G2310" s="570">
        <v>96</v>
      </c>
      <c r="H2310" s="570">
        <v>1000</v>
      </c>
      <c r="I2310" s="569"/>
      <c r="J2310" s="121"/>
      <c r="K2310" s="121"/>
      <c r="L2310" s="121"/>
      <c r="M2310" s="570"/>
      <c r="N2310" s="569"/>
      <c r="O2310" s="569"/>
      <c r="P2310" s="569"/>
      <c r="Q2310" s="121"/>
      <c r="R2310" s="121" t="s">
        <v>8537</v>
      </c>
      <c r="S2310" s="121" t="s">
        <v>2716</v>
      </c>
      <c r="T2310" s="121" t="s">
        <v>5062</v>
      </c>
      <c r="U2310" s="121">
        <v>0</v>
      </c>
      <c r="V2310" s="121" t="s">
        <v>2278</v>
      </c>
      <c r="W2310" s="121" t="s">
        <v>3178</v>
      </c>
      <c r="X2310" s="121" t="s">
        <v>5322</v>
      </c>
      <c r="Y2310" s="121" t="s">
        <v>3878</v>
      </c>
      <c r="Z2310" s="121" t="s">
        <v>2785</v>
      </c>
      <c r="AA2310" s="121" t="s">
        <v>2786</v>
      </c>
      <c r="AB2310" s="121" t="s">
        <v>8538</v>
      </c>
      <c r="AC2310" s="121" t="s">
        <v>2103</v>
      </c>
      <c r="AD2310" s="121" t="s">
        <v>2788</v>
      </c>
      <c r="AE2310" s="121" t="s">
        <v>8039</v>
      </c>
      <c r="AF2310" s="121"/>
      <c r="AG2310" s="121"/>
      <c r="AH2310" s="121"/>
      <c r="AI2310" s="551"/>
      <c r="AJ2310" s="551"/>
      <c r="AK2310" s="551"/>
      <c r="AL2310" s="551"/>
      <c r="AM2310" s="551"/>
      <c r="AN2310" s="551"/>
      <c r="AO2310" s="551"/>
      <c r="AP2310" s="551"/>
      <c r="AQ2310" s="551"/>
      <c r="AR2310" s="551"/>
      <c r="AS2310" s="551"/>
      <c r="AT2310" s="551"/>
      <c r="AU2310" s="551"/>
      <c r="AV2310" s="551"/>
      <c r="AW2310" s="551"/>
      <c r="AX2310" s="551"/>
    </row>
    <row r="2311">
      <c r="A2311" s="570" t="s">
        <v>7823</v>
      </c>
      <c r="B2311" s="570" t="s">
        <v>8539</v>
      </c>
      <c r="C2311" s="570" t="s">
        <v>6749</v>
      </c>
      <c r="D2311" s="570" t="s">
        <v>6747</v>
      </c>
      <c r="E2311" s="570" t="s">
        <v>242</v>
      </c>
      <c r="F2311" s="570">
        <v>32</v>
      </c>
      <c r="G2311" s="570">
        <v>96</v>
      </c>
      <c r="H2311" s="570">
        <v>1000</v>
      </c>
      <c r="I2311" s="569"/>
      <c r="J2311" s="121"/>
      <c r="K2311" s="121"/>
      <c r="L2311" s="121"/>
      <c r="M2311" s="570"/>
      <c r="N2311" s="569"/>
      <c r="O2311" s="569"/>
      <c r="P2311" s="569"/>
      <c r="Q2311" s="121"/>
      <c r="R2311" s="121" t="s">
        <v>8540</v>
      </c>
      <c r="S2311" s="121" t="s">
        <v>2716</v>
      </c>
      <c r="T2311" s="121" t="s">
        <v>5062</v>
      </c>
      <c r="U2311" s="121">
        <v>0</v>
      </c>
      <c r="V2311" s="121" t="s">
        <v>2278</v>
      </c>
      <c r="W2311" s="121" t="s">
        <v>3178</v>
      </c>
      <c r="X2311" s="121" t="s">
        <v>5322</v>
      </c>
      <c r="Y2311" s="121" t="s">
        <v>3878</v>
      </c>
      <c r="Z2311" s="121" t="s">
        <v>2785</v>
      </c>
      <c r="AA2311" s="121" t="s">
        <v>2786</v>
      </c>
      <c r="AB2311" s="121" t="s">
        <v>8541</v>
      </c>
      <c r="AC2311" s="121" t="s">
        <v>2103</v>
      </c>
      <c r="AD2311" s="121" t="s">
        <v>2788</v>
      </c>
      <c r="AE2311" s="121" t="s">
        <v>8542</v>
      </c>
      <c r="AF2311" s="121"/>
      <c r="AG2311" s="121"/>
      <c r="AH2311" s="121"/>
      <c r="AI2311" s="551"/>
      <c r="AJ2311" s="551"/>
      <c r="AK2311" s="551"/>
      <c r="AL2311" s="551"/>
      <c r="AM2311" s="551"/>
      <c r="AN2311" s="551"/>
      <c r="AO2311" s="551"/>
      <c r="AP2311" s="551"/>
      <c r="AQ2311" s="551"/>
      <c r="AR2311" s="551"/>
      <c r="AS2311" s="551"/>
      <c r="AT2311" s="551"/>
      <c r="AU2311" s="551"/>
      <c r="AV2311" s="551"/>
      <c r="AW2311" s="551"/>
      <c r="AX2311" s="551"/>
    </row>
    <row r="2312">
      <c r="A2312" s="570" t="s">
        <v>7823</v>
      </c>
      <c r="B2312" s="570" t="s">
        <v>8543</v>
      </c>
      <c r="C2312" s="570" t="s">
        <v>6749</v>
      </c>
      <c r="D2312" s="570" t="s">
        <v>6747</v>
      </c>
      <c r="E2312" s="570" t="s">
        <v>242</v>
      </c>
      <c r="F2312" s="570">
        <v>32</v>
      </c>
      <c r="G2312" s="570">
        <v>96</v>
      </c>
      <c r="H2312" s="570">
        <v>1000</v>
      </c>
      <c r="I2312" s="569"/>
      <c r="J2312" s="121"/>
      <c r="K2312" s="121"/>
      <c r="L2312" s="121"/>
      <c r="M2312" s="570"/>
      <c r="N2312" s="569"/>
      <c r="O2312" s="569"/>
      <c r="P2312" s="569"/>
      <c r="Q2312" s="121"/>
      <c r="R2312" s="121" t="s">
        <v>8544</v>
      </c>
      <c r="S2312" s="121" t="s">
        <v>2716</v>
      </c>
      <c r="T2312" s="121" t="s">
        <v>5062</v>
      </c>
      <c r="U2312" s="121">
        <v>0</v>
      </c>
      <c r="V2312" s="121" t="s">
        <v>2278</v>
      </c>
      <c r="W2312" s="121" t="s">
        <v>3178</v>
      </c>
      <c r="X2312" s="121" t="s">
        <v>5322</v>
      </c>
      <c r="Y2312" s="121" t="s">
        <v>3878</v>
      </c>
      <c r="Z2312" s="121" t="s">
        <v>2785</v>
      </c>
      <c r="AA2312" s="121" t="s">
        <v>2786</v>
      </c>
      <c r="AB2312" s="121" t="s">
        <v>8545</v>
      </c>
      <c r="AC2312" s="121" t="s">
        <v>2103</v>
      </c>
      <c r="AD2312" s="121" t="s">
        <v>2788</v>
      </c>
      <c r="AE2312" s="121" t="s">
        <v>8542</v>
      </c>
      <c r="AF2312" s="121"/>
      <c r="AG2312" s="121"/>
      <c r="AH2312" s="121"/>
      <c r="AI2312" s="551"/>
      <c r="AJ2312" s="551"/>
      <c r="AK2312" s="551"/>
      <c r="AL2312" s="551"/>
      <c r="AM2312" s="551"/>
      <c r="AN2312" s="551"/>
      <c r="AO2312" s="551"/>
      <c r="AP2312" s="551"/>
      <c r="AQ2312" s="551"/>
      <c r="AR2312" s="551"/>
      <c r="AS2312" s="551"/>
      <c r="AT2312" s="551"/>
      <c r="AU2312" s="551"/>
      <c r="AV2312" s="551"/>
      <c r="AW2312" s="551"/>
      <c r="AX2312" s="551"/>
    </row>
    <row r="2313">
      <c r="A2313" s="570" t="s">
        <v>7823</v>
      </c>
      <c r="B2313" s="570" t="s">
        <v>8546</v>
      </c>
      <c r="C2313" s="570" t="s">
        <v>6749</v>
      </c>
      <c r="D2313" s="570" t="s">
        <v>6747</v>
      </c>
      <c r="E2313" s="570" t="s">
        <v>242</v>
      </c>
      <c r="F2313" s="570">
        <v>32</v>
      </c>
      <c r="G2313" s="570">
        <v>96</v>
      </c>
      <c r="H2313" s="570">
        <v>1000</v>
      </c>
      <c r="I2313" s="569"/>
      <c r="J2313" s="121"/>
      <c r="K2313" s="121"/>
      <c r="L2313" s="121"/>
      <c r="M2313" s="570"/>
      <c r="N2313" s="569"/>
      <c r="O2313" s="569"/>
      <c r="P2313" s="569"/>
      <c r="Q2313" s="121"/>
      <c r="R2313" s="121" t="s">
        <v>8547</v>
      </c>
      <c r="S2313" s="121" t="s">
        <v>2716</v>
      </c>
      <c r="T2313" s="121" t="s">
        <v>5062</v>
      </c>
      <c r="U2313" s="121">
        <v>0</v>
      </c>
      <c r="V2313" s="121" t="s">
        <v>2278</v>
      </c>
      <c r="W2313" s="121" t="s">
        <v>3178</v>
      </c>
      <c r="X2313" s="121" t="s">
        <v>5322</v>
      </c>
      <c r="Y2313" s="121" t="s">
        <v>3878</v>
      </c>
      <c r="Z2313" s="121" t="s">
        <v>2785</v>
      </c>
      <c r="AA2313" s="121" t="s">
        <v>2786</v>
      </c>
      <c r="AB2313" s="121" t="s">
        <v>8548</v>
      </c>
      <c r="AC2313" s="121" t="s">
        <v>2103</v>
      </c>
      <c r="AD2313" s="121" t="s">
        <v>2788</v>
      </c>
      <c r="AE2313" s="121" t="s">
        <v>8542</v>
      </c>
      <c r="AF2313" s="121"/>
      <c r="AG2313" s="121"/>
      <c r="AH2313" s="121"/>
      <c r="AI2313" s="551"/>
      <c r="AJ2313" s="551"/>
      <c r="AK2313" s="551"/>
      <c r="AL2313" s="551"/>
      <c r="AM2313" s="551"/>
      <c r="AN2313" s="551"/>
      <c r="AO2313" s="551"/>
      <c r="AP2313" s="551"/>
      <c r="AQ2313" s="551"/>
      <c r="AR2313" s="551"/>
      <c r="AS2313" s="551"/>
      <c r="AT2313" s="551"/>
      <c r="AU2313" s="551"/>
      <c r="AV2313" s="551"/>
      <c r="AW2313" s="551"/>
      <c r="AX2313" s="551"/>
    </row>
    <row r="2314">
      <c r="A2314" s="570" t="s">
        <v>7823</v>
      </c>
      <c r="B2314" s="570" t="s">
        <v>8549</v>
      </c>
      <c r="C2314" s="570" t="s">
        <v>6749</v>
      </c>
      <c r="D2314" s="570" t="s">
        <v>6747</v>
      </c>
      <c r="E2314" s="570" t="s">
        <v>242</v>
      </c>
      <c r="F2314" s="570">
        <v>16</v>
      </c>
      <c r="G2314" s="570">
        <v>32</v>
      </c>
      <c r="H2314" s="570">
        <v>4000</v>
      </c>
      <c r="I2314" s="569"/>
      <c r="J2314" s="121"/>
      <c r="K2314" s="121"/>
      <c r="L2314" s="121"/>
      <c r="M2314" s="570"/>
      <c r="N2314" s="569"/>
      <c r="O2314" s="569"/>
      <c r="P2314" s="569"/>
      <c r="Q2314" s="121"/>
      <c r="R2314" s="121" t="s">
        <v>8550</v>
      </c>
      <c r="S2314" s="121" t="s">
        <v>2742</v>
      </c>
      <c r="T2314" s="121" t="s">
        <v>3251</v>
      </c>
      <c r="U2314" s="121">
        <v>0</v>
      </c>
      <c r="V2314" s="121" t="s">
        <v>2820</v>
      </c>
      <c r="W2314" s="121" t="s">
        <v>2969</v>
      </c>
      <c r="X2314" s="121">
        <v>0</v>
      </c>
      <c r="Y2314" s="121" t="s">
        <v>2465</v>
      </c>
      <c r="Z2314" s="121" t="s">
        <v>2744</v>
      </c>
      <c r="AA2314" s="121" t="s">
        <v>2751</v>
      </c>
      <c r="AB2314" s="121" t="s">
        <v>7915</v>
      </c>
      <c r="AC2314" s="121" t="s">
        <v>2103</v>
      </c>
      <c r="AD2314" s="121" t="s">
        <v>2747</v>
      </c>
      <c r="AE2314" s="121" t="s">
        <v>3339</v>
      </c>
      <c r="AF2314" s="121"/>
      <c r="AG2314" s="121"/>
      <c r="AH2314" s="121"/>
      <c r="AI2314" s="551"/>
      <c r="AJ2314" s="551"/>
      <c r="AK2314" s="551"/>
      <c r="AL2314" s="551"/>
      <c r="AM2314" s="551"/>
      <c r="AN2314" s="551"/>
      <c r="AO2314" s="551"/>
      <c r="AP2314" s="551"/>
      <c r="AQ2314" s="551"/>
      <c r="AR2314" s="551"/>
      <c r="AS2314" s="551"/>
      <c r="AT2314" s="551"/>
      <c r="AU2314" s="551"/>
      <c r="AV2314" s="551"/>
      <c r="AW2314" s="551"/>
      <c r="AX2314" s="551"/>
    </row>
    <row r="2315">
      <c r="A2315" s="570" t="s">
        <v>7823</v>
      </c>
      <c r="B2315" s="570" t="s">
        <v>8551</v>
      </c>
      <c r="C2315" s="570" t="s">
        <v>6749</v>
      </c>
      <c r="D2315" s="570" t="s">
        <v>6747</v>
      </c>
      <c r="E2315" s="570" t="s">
        <v>242</v>
      </c>
      <c r="F2315" s="570">
        <v>16</v>
      </c>
      <c r="G2315" s="570">
        <v>32</v>
      </c>
      <c r="H2315" s="570">
        <v>4000</v>
      </c>
      <c r="I2315" s="569"/>
      <c r="J2315" s="121"/>
      <c r="K2315" s="121"/>
      <c r="L2315" s="121"/>
      <c r="M2315" s="570"/>
      <c r="N2315" s="569"/>
      <c r="O2315" s="569"/>
      <c r="P2315" s="569"/>
      <c r="Q2315" s="121"/>
      <c r="R2315" s="121" t="s">
        <v>8552</v>
      </c>
      <c r="S2315" s="121" t="s">
        <v>2742</v>
      </c>
      <c r="T2315" s="121" t="s">
        <v>3251</v>
      </c>
      <c r="U2315" s="121">
        <v>0</v>
      </c>
      <c r="V2315" s="121" t="s">
        <v>2820</v>
      </c>
      <c r="W2315" s="121" t="s">
        <v>2969</v>
      </c>
      <c r="X2315" s="121">
        <v>0</v>
      </c>
      <c r="Y2315" s="121" t="s">
        <v>2465</v>
      </c>
      <c r="Z2315" s="121" t="s">
        <v>2744</v>
      </c>
      <c r="AA2315" s="121" t="s">
        <v>2751</v>
      </c>
      <c r="AB2315" s="121" t="s">
        <v>7920</v>
      </c>
      <c r="AC2315" s="121" t="s">
        <v>2103</v>
      </c>
      <c r="AD2315" s="121" t="s">
        <v>2747</v>
      </c>
      <c r="AE2315" s="121" t="s">
        <v>3339</v>
      </c>
      <c r="AF2315" s="121"/>
      <c r="AG2315" s="121"/>
      <c r="AH2315" s="121"/>
      <c r="AI2315" s="551"/>
      <c r="AJ2315" s="551"/>
      <c r="AK2315" s="551"/>
      <c r="AL2315" s="551"/>
      <c r="AM2315" s="551"/>
      <c r="AN2315" s="551"/>
      <c r="AO2315" s="551"/>
      <c r="AP2315" s="551"/>
      <c r="AQ2315" s="551"/>
      <c r="AR2315" s="551"/>
      <c r="AS2315" s="551"/>
      <c r="AT2315" s="551"/>
      <c r="AU2315" s="551"/>
      <c r="AV2315" s="551"/>
      <c r="AW2315" s="551"/>
      <c r="AX2315" s="551"/>
    </row>
    <row r="2316">
      <c r="A2316" s="571" t="s">
        <v>949</v>
      </c>
      <c r="B2316" s="571" t="s">
        <v>8553</v>
      </c>
      <c r="C2316" s="571" t="s">
        <v>414</v>
      </c>
      <c r="D2316" s="571" t="s">
        <v>1212</v>
      </c>
      <c r="E2316" s="571" t="s">
        <v>8554</v>
      </c>
      <c r="F2316" s="571">
        <v>4</v>
      </c>
      <c r="G2316" s="571">
        <v>40</v>
      </c>
      <c r="H2316" s="571">
        <v>300</v>
      </c>
      <c r="I2316" s="571" t="s">
        <v>1931</v>
      </c>
      <c r="J2316" s="476" t="s">
        <v>8555</v>
      </c>
      <c r="K2316" s="476" t="s">
        <v>8556</v>
      </c>
      <c r="L2316" s="476" t="s">
        <v>8557</v>
      </c>
      <c r="M2316" s="572">
        <v>45694</v>
      </c>
      <c r="N2316" s="571" t="s">
        <v>8558</v>
      </c>
      <c r="O2316" s="571" t="s">
        <v>893</v>
      </c>
      <c r="P2316" s="569"/>
      <c r="Q2316" s="476" t="s">
        <v>8559</v>
      </c>
      <c r="R2316" s="551"/>
      <c r="S2316" s="551"/>
      <c r="T2316" s="551"/>
      <c r="U2316" s="551"/>
      <c r="V2316" s="551"/>
      <c r="W2316" s="551"/>
      <c r="X2316" s="551"/>
      <c r="Y2316" s="551"/>
      <c r="Z2316" s="551"/>
      <c r="AA2316" s="551"/>
      <c r="AB2316" s="551"/>
      <c r="AC2316" s="551"/>
      <c r="AD2316" s="551"/>
      <c r="AE2316" s="551"/>
      <c r="AF2316" s="551"/>
      <c r="AG2316" s="551"/>
      <c r="AH2316" s="551"/>
      <c r="AI2316" s="551"/>
      <c r="AJ2316" s="551"/>
      <c r="AK2316" s="551"/>
      <c r="AL2316" s="551"/>
      <c r="AM2316" s="551"/>
      <c r="AN2316" s="551"/>
      <c r="AO2316" s="551"/>
      <c r="AP2316" s="551"/>
      <c r="AQ2316" s="551"/>
      <c r="AR2316" s="551"/>
      <c r="AS2316" s="551"/>
      <c r="AT2316" s="551"/>
      <c r="AU2316" s="551"/>
      <c r="AV2316" s="551"/>
      <c r="AW2316" s="551"/>
      <c r="AX2316" s="551"/>
    </row>
    <row r="2317">
      <c r="A2317" s="571" t="s">
        <v>949</v>
      </c>
      <c r="B2317" s="571" t="s">
        <v>8560</v>
      </c>
      <c r="C2317" s="571" t="s">
        <v>414</v>
      </c>
      <c r="D2317" s="571" t="s">
        <v>1212</v>
      </c>
      <c r="E2317" s="571" t="s">
        <v>8554</v>
      </c>
      <c r="F2317" s="571">
        <v>24</v>
      </c>
      <c r="G2317" s="571">
        <v>48</v>
      </c>
      <c r="H2317" s="571">
        <v>860</v>
      </c>
      <c r="I2317" s="571" t="s">
        <v>1931</v>
      </c>
      <c r="J2317" s="476" t="s">
        <v>8555</v>
      </c>
      <c r="K2317" s="476" t="s">
        <v>8561</v>
      </c>
      <c r="L2317" s="476" t="s">
        <v>8562</v>
      </c>
      <c r="M2317" s="572">
        <v>45694</v>
      </c>
      <c r="N2317" s="571" t="s">
        <v>8558</v>
      </c>
      <c r="O2317" s="571" t="s">
        <v>893</v>
      </c>
      <c r="P2317" s="569"/>
      <c r="Q2317" s="476" t="s">
        <v>8559</v>
      </c>
      <c r="R2317" s="551"/>
      <c r="S2317" s="551"/>
      <c r="T2317" s="551"/>
      <c r="U2317" s="551"/>
      <c r="V2317" s="551"/>
      <c r="W2317" s="551"/>
      <c r="X2317" s="551"/>
      <c r="Y2317" s="551"/>
      <c r="Z2317" s="551"/>
      <c r="AA2317" s="551"/>
      <c r="AB2317" s="551"/>
      <c r="AC2317" s="551"/>
      <c r="AD2317" s="551"/>
      <c r="AE2317" s="551"/>
      <c r="AF2317" s="551"/>
      <c r="AG2317" s="551"/>
      <c r="AH2317" s="551"/>
      <c r="AI2317" s="551"/>
      <c r="AJ2317" s="551"/>
      <c r="AK2317" s="551"/>
      <c r="AL2317" s="551"/>
      <c r="AM2317" s="551"/>
      <c r="AN2317" s="551"/>
      <c r="AO2317" s="551"/>
      <c r="AP2317" s="551"/>
      <c r="AQ2317" s="551"/>
      <c r="AR2317" s="551"/>
      <c r="AS2317" s="551"/>
      <c r="AT2317" s="551"/>
      <c r="AU2317" s="551"/>
      <c r="AV2317" s="551"/>
      <c r="AW2317" s="551"/>
      <c r="AX2317" s="551"/>
    </row>
    <row r="2318">
      <c r="A2318" s="571" t="s">
        <v>8563</v>
      </c>
      <c r="B2318" s="571" t="s">
        <v>8564</v>
      </c>
      <c r="C2318" s="571" t="s">
        <v>425</v>
      </c>
      <c r="D2318" s="571" t="s">
        <v>796</v>
      </c>
      <c r="E2318" s="571" t="s">
        <v>2410</v>
      </c>
      <c r="F2318" s="571">
        <v>16</v>
      </c>
      <c r="G2318" s="571">
        <v>50</v>
      </c>
      <c r="H2318" s="571">
        <v>500</v>
      </c>
      <c r="I2318" s="571" t="s">
        <v>1931</v>
      </c>
      <c r="J2318" s="476" t="s">
        <v>1931</v>
      </c>
      <c r="K2318" s="476" t="s">
        <v>1931</v>
      </c>
      <c r="L2318" s="476" t="s">
        <v>1931</v>
      </c>
      <c r="M2318" s="571" t="s">
        <v>1931</v>
      </c>
      <c r="N2318" s="571" t="s">
        <v>1931</v>
      </c>
      <c r="O2318" s="571" t="s">
        <v>1931</v>
      </c>
      <c r="P2318" s="569" t="s">
        <v>8565</v>
      </c>
      <c r="Q2318" s="476" t="s">
        <v>8559</v>
      </c>
      <c r="R2318" s="551"/>
      <c r="S2318" s="551"/>
      <c r="T2318" s="551"/>
      <c r="U2318" s="551"/>
      <c r="V2318" s="551"/>
      <c r="W2318" s="551"/>
      <c r="X2318" s="551"/>
      <c r="Y2318" s="551"/>
      <c r="Z2318" s="551"/>
      <c r="AA2318" s="551"/>
      <c r="AB2318" s="551"/>
      <c r="AC2318" s="551"/>
      <c r="AD2318" s="551"/>
      <c r="AE2318" s="551"/>
      <c r="AF2318" s="551"/>
      <c r="AG2318" s="551"/>
      <c r="AH2318" s="551"/>
      <c r="AI2318" s="551"/>
      <c r="AJ2318" s="551"/>
      <c r="AK2318" s="551"/>
      <c r="AL2318" s="551"/>
      <c r="AM2318" s="551"/>
      <c r="AN2318" s="551"/>
      <c r="AO2318" s="551"/>
      <c r="AP2318" s="551"/>
      <c r="AQ2318" s="551"/>
      <c r="AR2318" s="551"/>
      <c r="AS2318" s="551"/>
      <c r="AT2318" s="551"/>
      <c r="AU2318" s="551"/>
      <c r="AV2318" s="551"/>
      <c r="AW2318" s="551"/>
      <c r="AX2318" s="551"/>
    </row>
    <row r="2319">
      <c r="A2319" s="571" t="s">
        <v>8563</v>
      </c>
      <c r="B2319" s="571" t="s">
        <v>8566</v>
      </c>
      <c r="C2319" s="571" t="s">
        <v>425</v>
      </c>
      <c r="D2319" s="571" t="s">
        <v>796</v>
      </c>
      <c r="E2319" s="571" t="s">
        <v>2410</v>
      </c>
      <c r="F2319" s="571">
        <v>16</v>
      </c>
      <c r="G2319" s="571">
        <v>50</v>
      </c>
      <c r="H2319" s="571">
        <v>500</v>
      </c>
      <c r="I2319" s="571" t="s">
        <v>1931</v>
      </c>
      <c r="J2319" s="476" t="s">
        <v>1931</v>
      </c>
      <c r="K2319" s="476" t="s">
        <v>1931</v>
      </c>
      <c r="L2319" s="476" t="s">
        <v>1931</v>
      </c>
      <c r="M2319" s="571" t="s">
        <v>1931</v>
      </c>
      <c r="N2319" s="571" t="s">
        <v>1931</v>
      </c>
      <c r="O2319" s="571" t="s">
        <v>1931</v>
      </c>
      <c r="P2319" s="569" t="s">
        <v>8565</v>
      </c>
      <c r="Q2319" s="476" t="s">
        <v>8559</v>
      </c>
      <c r="R2319" s="551"/>
      <c r="S2319" s="551"/>
      <c r="T2319" s="551"/>
      <c r="U2319" s="551"/>
      <c r="V2319" s="551"/>
      <c r="W2319" s="551"/>
      <c r="X2319" s="551"/>
      <c r="Y2319" s="551"/>
      <c r="Z2319" s="551"/>
      <c r="AA2319" s="551"/>
      <c r="AB2319" s="551"/>
      <c r="AC2319" s="551"/>
      <c r="AD2319" s="551"/>
      <c r="AE2319" s="551"/>
      <c r="AF2319" s="551"/>
      <c r="AG2319" s="551"/>
      <c r="AH2319" s="551"/>
      <c r="AI2319" s="551"/>
      <c r="AJ2319" s="551"/>
      <c r="AK2319" s="551"/>
      <c r="AL2319" s="551"/>
      <c r="AM2319" s="551"/>
      <c r="AN2319" s="551"/>
      <c r="AO2319" s="551"/>
      <c r="AP2319" s="551"/>
      <c r="AQ2319" s="551"/>
      <c r="AR2319" s="551"/>
      <c r="AS2319" s="551"/>
      <c r="AT2319" s="551"/>
      <c r="AU2319" s="551"/>
      <c r="AV2319" s="551"/>
      <c r="AW2319" s="551"/>
      <c r="AX2319" s="551"/>
    </row>
    <row r="2320">
      <c r="A2320" s="571" t="s">
        <v>8563</v>
      </c>
      <c r="B2320" s="571" t="s">
        <v>8567</v>
      </c>
      <c r="C2320" s="571" t="s">
        <v>425</v>
      </c>
      <c r="D2320" s="571" t="s">
        <v>796</v>
      </c>
      <c r="E2320" s="571" t="s">
        <v>2410</v>
      </c>
      <c r="F2320" s="571">
        <v>16</v>
      </c>
      <c r="G2320" s="571">
        <v>50</v>
      </c>
      <c r="H2320" s="571">
        <v>500</v>
      </c>
      <c r="I2320" s="571" t="s">
        <v>1931</v>
      </c>
      <c r="J2320" s="476" t="s">
        <v>1931</v>
      </c>
      <c r="K2320" s="476" t="s">
        <v>1931</v>
      </c>
      <c r="L2320" s="476" t="s">
        <v>1931</v>
      </c>
      <c r="M2320" s="571" t="s">
        <v>1931</v>
      </c>
      <c r="N2320" s="571" t="s">
        <v>1931</v>
      </c>
      <c r="O2320" s="571" t="s">
        <v>1931</v>
      </c>
      <c r="P2320" s="569" t="s">
        <v>8565</v>
      </c>
      <c r="Q2320" s="476" t="s">
        <v>8559</v>
      </c>
      <c r="R2320" s="551"/>
      <c r="S2320" s="551"/>
      <c r="T2320" s="551"/>
      <c r="U2320" s="551"/>
      <c r="V2320" s="551"/>
      <c r="W2320" s="551"/>
      <c r="X2320" s="551"/>
      <c r="Y2320" s="551"/>
      <c r="Z2320" s="551"/>
      <c r="AA2320" s="551"/>
      <c r="AB2320" s="551"/>
      <c r="AC2320" s="551"/>
      <c r="AD2320" s="551"/>
      <c r="AE2320" s="551"/>
      <c r="AF2320" s="551"/>
      <c r="AG2320" s="551"/>
      <c r="AH2320" s="551"/>
      <c r="AI2320" s="551"/>
      <c r="AJ2320" s="551"/>
      <c r="AK2320" s="551"/>
      <c r="AL2320" s="551"/>
      <c r="AM2320" s="551"/>
      <c r="AN2320" s="551"/>
      <c r="AO2320" s="551"/>
      <c r="AP2320" s="551"/>
      <c r="AQ2320" s="551"/>
      <c r="AR2320" s="551"/>
      <c r="AS2320" s="551"/>
      <c r="AT2320" s="551"/>
      <c r="AU2320" s="551"/>
      <c r="AV2320" s="551"/>
      <c r="AW2320" s="551"/>
      <c r="AX2320" s="551"/>
    </row>
    <row r="2321">
      <c r="A2321" s="571" t="s">
        <v>8563</v>
      </c>
      <c r="B2321" s="571" t="s">
        <v>8568</v>
      </c>
      <c r="C2321" s="571" t="s">
        <v>425</v>
      </c>
      <c r="D2321" s="571" t="s">
        <v>796</v>
      </c>
      <c r="E2321" s="571" t="s">
        <v>2410</v>
      </c>
      <c r="F2321" s="571">
        <v>16</v>
      </c>
      <c r="G2321" s="571">
        <v>50</v>
      </c>
      <c r="H2321" s="571">
        <v>500</v>
      </c>
      <c r="I2321" s="571" t="s">
        <v>1931</v>
      </c>
      <c r="J2321" s="476" t="s">
        <v>1931</v>
      </c>
      <c r="K2321" s="476" t="s">
        <v>1931</v>
      </c>
      <c r="L2321" s="476" t="s">
        <v>1931</v>
      </c>
      <c r="M2321" s="571" t="s">
        <v>1931</v>
      </c>
      <c r="N2321" s="571" t="s">
        <v>1931</v>
      </c>
      <c r="O2321" s="571" t="s">
        <v>1931</v>
      </c>
      <c r="P2321" s="569" t="s">
        <v>8565</v>
      </c>
      <c r="Q2321" s="476" t="s">
        <v>8559</v>
      </c>
      <c r="R2321" s="551"/>
      <c r="S2321" s="551"/>
      <c r="T2321" s="551"/>
      <c r="U2321" s="551"/>
      <c r="V2321" s="551"/>
      <c r="W2321" s="551"/>
      <c r="X2321" s="551"/>
      <c r="Y2321" s="551"/>
      <c r="Z2321" s="551"/>
      <c r="AA2321" s="551"/>
      <c r="AB2321" s="551"/>
      <c r="AC2321" s="551"/>
      <c r="AD2321" s="551"/>
      <c r="AE2321" s="551"/>
      <c r="AF2321" s="551"/>
      <c r="AG2321" s="551"/>
      <c r="AH2321" s="551"/>
      <c r="AI2321" s="551"/>
      <c r="AJ2321" s="551"/>
      <c r="AK2321" s="551"/>
      <c r="AL2321" s="551"/>
      <c r="AM2321" s="551"/>
      <c r="AN2321" s="551"/>
      <c r="AO2321" s="551"/>
      <c r="AP2321" s="551"/>
      <c r="AQ2321" s="551"/>
      <c r="AR2321" s="551"/>
      <c r="AS2321" s="551"/>
      <c r="AT2321" s="551"/>
      <c r="AU2321" s="551"/>
      <c r="AV2321" s="551"/>
      <c r="AW2321" s="551"/>
      <c r="AX2321" s="551"/>
    </row>
    <row r="2322">
      <c r="A2322" s="571" t="s">
        <v>8563</v>
      </c>
      <c r="B2322" s="571" t="s">
        <v>8569</v>
      </c>
      <c r="C2322" s="571" t="s">
        <v>425</v>
      </c>
      <c r="D2322" s="571" t="s">
        <v>796</v>
      </c>
      <c r="E2322" s="571" t="s">
        <v>2410</v>
      </c>
      <c r="F2322" s="571">
        <v>16</v>
      </c>
      <c r="G2322" s="571">
        <v>50</v>
      </c>
      <c r="H2322" s="571">
        <v>500</v>
      </c>
      <c r="I2322" s="571" t="s">
        <v>1931</v>
      </c>
      <c r="J2322" s="476" t="s">
        <v>1931</v>
      </c>
      <c r="K2322" s="476" t="s">
        <v>1931</v>
      </c>
      <c r="L2322" s="476" t="s">
        <v>1931</v>
      </c>
      <c r="M2322" s="571" t="s">
        <v>1931</v>
      </c>
      <c r="N2322" s="571" t="s">
        <v>1931</v>
      </c>
      <c r="O2322" s="571" t="s">
        <v>1931</v>
      </c>
      <c r="P2322" s="569" t="s">
        <v>8565</v>
      </c>
      <c r="Q2322" s="476" t="s">
        <v>8559</v>
      </c>
      <c r="R2322" s="551"/>
      <c r="S2322" s="551"/>
      <c r="T2322" s="551"/>
      <c r="U2322" s="551"/>
      <c r="V2322" s="551"/>
      <c r="W2322" s="551"/>
      <c r="X2322" s="551"/>
      <c r="Y2322" s="551"/>
      <c r="Z2322" s="551"/>
      <c r="AA2322" s="551"/>
      <c r="AB2322" s="551"/>
      <c r="AC2322" s="551"/>
      <c r="AD2322" s="551"/>
      <c r="AE2322" s="551"/>
      <c r="AF2322" s="551"/>
      <c r="AG2322" s="551"/>
      <c r="AH2322" s="551"/>
      <c r="AI2322" s="551"/>
      <c r="AJ2322" s="551"/>
      <c r="AK2322" s="551"/>
      <c r="AL2322" s="551"/>
      <c r="AM2322" s="551"/>
      <c r="AN2322" s="551"/>
      <c r="AO2322" s="551"/>
      <c r="AP2322" s="551"/>
      <c r="AQ2322" s="551"/>
      <c r="AR2322" s="551"/>
      <c r="AS2322" s="551"/>
      <c r="AT2322" s="551"/>
      <c r="AU2322" s="551"/>
      <c r="AV2322" s="551"/>
      <c r="AW2322" s="551"/>
      <c r="AX2322" s="551"/>
    </row>
    <row r="2323">
      <c r="A2323" s="571" t="s">
        <v>8563</v>
      </c>
      <c r="B2323" s="571" t="s">
        <v>8570</v>
      </c>
      <c r="C2323" s="571" t="s">
        <v>425</v>
      </c>
      <c r="D2323" s="571" t="s">
        <v>796</v>
      </c>
      <c r="E2323" s="571" t="s">
        <v>2410</v>
      </c>
      <c r="F2323" s="571">
        <v>4</v>
      </c>
      <c r="G2323" s="571">
        <v>64</v>
      </c>
      <c r="H2323" s="571">
        <v>143</v>
      </c>
      <c r="I2323" s="571" t="s">
        <v>1931</v>
      </c>
      <c r="J2323" s="476" t="s">
        <v>8555</v>
      </c>
      <c r="K2323" s="476" t="s">
        <v>1931</v>
      </c>
      <c r="L2323" s="476" t="s">
        <v>1931</v>
      </c>
      <c r="M2323" s="572">
        <v>45421</v>
      </c>
      <c r="N2323" s="571" t="s">
        <v>8571</v>
      </c>
      <c r="O2323" s="571" t="s">
        <v>893</v>
      </c>
      <c r="P2323" s="569"/>
      <c r="Q2323" s="476" t="s">
        <v>8559</v>
      </c>
      <c r="R2323" s="551"/>
      <c r="S2323" s="551"/>
      <c r="T2323" s="551"/>
      <c r="U2323" s="551"/>
      <c r="V2323" s="551"/>
      <c r="W2323" s="551"/>
      <c r="X2323" s="551"/>
      <c r="Y2323" s="551"/>
      <c r="Z2323" s="551"/>
      <c r="AA2323" s="551"/>
      <c r="AB2323" s="551"/>
      <c r="AC2323" s="551"/>
      <c r="AD2323" s="551"/>
      <c r="AE2323" s="551"/>
      <c r="AF2323" s="551"/>
      <c r="AG2323" s="551"/>
      <c r="AH2323" s="551"/>
      <c r="AI2323" s="551"/>
      <c r="AJ2323" s="551"/>
      <c r="AK2323" s="551"/>
      <c r="AL2323" s="551"/>
      <c r="AM2323" s="551"/>
      <c r="AN2323" s="551"/>
      <c r="AO2323" s="551"/>
      <c r="AP2323" s="551"/>
      <c r="AQ2323" s="551"/>
      <c r="AR2323" s="551"/>
      <c r="AS2323" s="551"/>
      <c r="AT2323" s="551"/>
      <c r="AU2323" s="551"/>
      <c r="AV2323" s="551"/>
      <c r="AW2323" s="551"/>
      <c r="AX2323" s="551"/>
    </row>
    <row r="2324">
      <c r="A2324" s="571" t="s">
        <v>8563</v>
      </c>
      <c r="B2324" s="571" t="s">
        <v>8572</v>
      </c>
      <c r="C2324" s="571" t="s">
        <v>425</v>
      </c>
      <c r="D2324" s="571" t="s">
        <v>796</v>
      </c>
      <c r="E2324" s="571" t="s">
        <v>2410</v>
      </c>
      <c r="F2324" s="571">
        <v>4</v>
      </c>
      <c r="G2324" s="571">
        <v>64</v>
      </c>
      <c r="H2324" s="571">
        <v>143</v>
      </c>
      <c r="I2324" s="571" t="s">
        <v>1931</v>
      </c>
      <c r="J2324" s="476" t="s">
        <v>8555</v>
      </c>
      <c r="K2324" s="476" t="s">
        <v>1931</v>
      </c>
      <c r="L2324" s="476" t="s">
        <v>1931</v>
      </c>
      <c r="M2324" s="572">
        <v>45421</v>
      </c>
      <c r="N2324" s="571" t="s">
        <v>8571</v>
      </c>
      <c r="O2324" s="571" t="s">
        <v>893</v>
      </c>
      <c r="P2324" s="569"/>
      <c r="Q2324" s="476" t="s">
        <v>8559</v>
      </c>
      <c r="R2324" s="551"/>
      <c r="S2324" s="551"/>
      <c r="T2324" s="551"/>
      <c r="U2324" s="551"/>
      <c r="V2324" s="551"/>
      <c r="W2324" s="551"/>
      <c r="X2324" s="551"/>
      <c r="Y2324" s="551"/>
      <c r="Z2324" s="551"/>
      <c r="AA2324" s="551"/>
      <c r="AB2324" s="551"/>
      <c r="AC2324" s="551"/>
      <c r="AD2324" s="551"/>
      <c r="AE2324" s="551"/>
      <c r="AF2324" s="551"/>
      <c r="AG2324" s="551"/>
      <c r="AH2324" s="551"/>
      <c r="AI2324" s="551"/>
      <c r="AJ2324" s="551"/>
      <c r="AK2324" s="551"/>
      <c r="AL2324" s="551"/>
      <c r="AM2324" s="551"/>
      <c r="AN2324" s="551"/>
      <c r="AO2324" s="551"/>
      <c r="AP2324" s="551"/>
      <c r="AQ2324" s="551"/>
      <c r="AR2324" s="551"/>
      <c r="AS2324" s="551"/>
      <c r="AT2324" s="551"/>
      <c r="AU2324" s="551"/>
      <c r="AV2324" s="551"/>
      <c r="AW2324" s="551"/>
      <c r="AX2324" s="551"/>
    </row>
    <row r="2325">
      <c r="A2325" s="571" t="s">
        <v>8563</v>
      </c>
      <c r="B2325" s="571" t="s">
        <v>8573</v>
      </c>
      <c r="C2325" s="571" t="s">
        <v>425</v>
      </c>
      <c r="D2325" s="571" t="s">
        <v>796</v>
      </c>
      <c r="E2325" s="571" t="s">
        <v>2410</v>
      </c>
      <c r="F2325" s="571">
        <v>8</v>
      </c>
      <c r="G2325" s="571">
        <v>25</v>
      </c>
      <c r="H2325" s="571">
        <v>1300</v>
      </c>
      <c r="I2325" s="571">
        <v>310</v>
      </c>
      <c r="J2325" s="476" t="s">
        <v>8555</v>
      </c>
      <c r="K2325" s="476" t="s">
        <v>1931</v>
      </c>
      <c r="L2325" s="476" t="s">
        <v>1931</v>
      </c>
      <c r="M2325" s="572">
        <v>45421</v>
      </c>
      <c r="N2325" s="571" t="s">
        <v>8571</v>
      </c>
      <c r="O2325" s="571" t="s">
        <v>893</v>
      </c>
      <c r="P2325" s="569"/>
      <c r="Q2325" s="476" t="s">
        <v>8559</v>
      </c>
      <c r="R2325" s="551"/>
      <c r="S2325" s="551"/>
      <c r="T2325" s="551"/>
      <c r="U2325" s="551"/>
      <c r="V2325" s="551"/>
      <c r="W2325" s="551"/>
      <c r="X2325" s="551"/>
      <c r="Y2325" s="551"/>
      <c r="Z2325" s="551"/>
      <c r="AA2325" s="551"/>
      <c r="AB2325" s="551"/>
      <c r="AC2325" s="551"/>
      <c r="AD2325" s="551"/>
      <c r="AE2325" s="551"/>
      <c r="AF2325" s="551"/>
      <c r="AG2325" s="551"/>
      <c r="AH2325" s="551"/>
      <c r="AI2325" s="551"/>
      <c r="AJ2325" s="551"/>
      <c r="AK2325" s="551"/>
      <c r="AL2325" s="551"/>
      <c r="AM2325" s="551"/>
      <c r="AN2325" s="551"/>
      <c r="AO2325" s="551"/>
      <c r="AP2325" s="551"/>
      <c r="AQ2325" s="551"/>
      <c r="AR2325" s="551"/>
      <c r="AS2325" s="551"/>
      <c r="AT2325" s="551"/>
      <c r="AU2325" s="551"/>
      <c r="AV2325" s="551"/>
      <c r="AW2325" s="551"/>
      <c r="AX2325" s="551"/>
    </row>
    <row r="2326">
      <c r="A2326" s="571" t="s">
        <v>8563</v>
      </c>
      <c r="B2326" s="571" t="s">
        <v>8574</v>
      </c>
      <c r="C2326" s="571" t="s">
        <v>425</v>
      </c>
      <c r="D2326" s="571" t="s">
        <v>796</v>
      </c>
      <c r="E2326" s="571" t="s">
        <v>2410</v>
      </c>
      <c r="F2326" s="571">
        <v>8</v>
      </c>
      <c r="G2326" s="571">
        <v>25</v>
      </c>
      <c r="H2326" s="571">
        <v>1300</v>
      </c>
      <c r="I2326" s="571">
        <v>310</v>
      </c>
      <c r="J2326" s="476" t="s">
        <v>8555</v>
      </c>
      <c r="K2326" s="476" t="s">
        <v>1931</v>
      </c>
      <c r="L2326" s="476" t="s">
        <v>1931</v>
      </c>
      <c r="M2326" s="572">
        <v>45421</v>
      </c>
      <c r="N2326" s="571" t="s">
        <v>8571</v>
      </c>
      <c r="O2326" s="571" t="s">
        <v>893</v>
      </c>
      <c r="P2326" s="569"/>
      <c r="Q2326" s="476" t="s">
        <v>8559</v>
      </c>
      <c r="R2326" s="551"/>
      <c r="S2326" s="551"/>
      <c r="T2326" s="551"/>
      <c r="U2326" s="551"/>
      <c r="V2326" s="551"/>
      <c r="W2326" s="551"/>
      <c r="X2326" s="551"/>
      <c r="Y2326" s="551"/>
      <c r="Z2326" s="551"/>
      <c r="AA2326" s="551"/>
      <c r="AB2326" s="551"/>
      <c r="AC2326" s="551"/>
      <c r="AD2326" s="551"/>
      <c r="AE2326" s="551"/>
      <c r="AF2326" s="551"/>
      <c r="AG2326" s="551"/>
      <c r="AH2326" s="551"/>
      <c r="AI2326" s="551"/>
      <c r="AJ2326" s="551"/>
      <c r="AK2326" s="551"/>
      <c r="AL2326" s="551"/>
      <c r="AM2326" s="551"/>
      <c r="AN2326" s="551"/>
      <c r="AO2326" s="551"/>
      <c r="AP2326" s="551"/>
      <c r="AQ2326" s="551"/>
      <c r="AR2326" s="551"/>
      <c r="AS2326" s="551"/>
      <c r="AT2326" s="551"/>
      <c r="AU2326" s="551"/>
      <c r="AV2326" s="551"/>
      <c r="AW2326" s="551"/>
      <c r="AX2326" s="551"/>
    </row>
    <row r="2327">
      <c r="A2327" s="571" t="s">
        <v>8575</v>
      </c>
      <c r="B2327" s="571" t="s">
        <v>8553</v>
      </c>
      <c r="C2327" s="571" t="s">
        <v>663</v>
      </c>
      <c r="D2327" s="571" t="s">
        <v>8576</v>
      </c>
      <c r="E2327" s="571" t="s">
        <v>8554</v>
      </c>
      <c r="F2327" s="571">
        <v>4</v>
      </c>
      <c r="G2327" s="571">
        <v>8</v>
      </c>
      <c r="H2327" s="571">
        <v>1900</v>
      </c>
      <c r="I2327" s="571" t="s">
        <v>1931</v>
      </c>
      <c r="J2327" s="476" t="s">
        <v>8577</v>
      </c>
      <c r="K2327" s="476" t="s">
        <v>8578</v>
      </c>
      <c r="L2327" s="476" t="s">
        <v>8579</v>
      </c>
      <c r="M2327" s="571" t="s">
        <v>8580</v>
      </c>
      <c r="N2327" s="571" t="s">
        <v>8558</v>
      </c>
      <c r="O2327" s="571" t="s">
        <v>893</v>
      </c>
      <c r="P2327" s="569"/>
      <c r="Q2327" s="476" t="s">
        <v>8559</v>
      </c>
      <c r="R2327" s="551"/>
      <c r="S2327" s="551"/>
      <c r="T2327" s="551"/>
      <c r="U2327" s="551"/>
      <c r="V2327" s="551"/>
      <c r="W2327" s="551"/>
      <c r="X2327" s="551"/>
      <c r="Y2327" s="551"/>
      <c r="Z2327" s="551"/>
      <c r="AA2327" s="551"/>
      <c r="AB2327" s="551"/>
      <c r="AC2327" s="551"/>
      <c r="AD2327" s="551"/>
      <c r="AE2327" s="551"/>
      <c r="AF2327" s="551"/>
      <c r="AG2327" s="551"/>
      <c r="AH2327" s="551"/>
      <c r="AI2327" s="551"/>
      <c r="AJ2327" s="551"/>
      <c r="AK2327" s="551"/>
      <c r="AL2327" s="551"/>
      <c r="AM2327" s="551"/>
      <c r="AN2327" s="551"/>
      <c r="AO2327" s="551"/>
      <c r="AP2327" s="551"/>
      <c r="AQ2327" s="551"/>
      <c r="AR2327" s="551"/>
      <c r="AS2327" s="551"/>
      <c r="AT2327" s="551"/>
      <c r="AU2327" s="551"/>
      <c r="AV2327" s="551"/>
      <c r="AW2327" s="551"/>
      <c r="AX2327" s="551"/>
    </row>
    <row r="2328">
      <c r="A2328" s="571" t="s">
        <v>8575</v>
      </c>
      <c r="B2328" s="571" t="s">
        <v>8560</v>
      </c>
      <c r="C2328" s="571" t="s">
        <v>663</v>
      </c>
      <c r="D2328" s="571" t="s">
        <v>8576</v>
      </c>
      <c r="E2328" s="571" t="s">
        <v>8554</v>
      </c>
      <c r="F2328" s="571">
        <v>4</v>
      </c>
      <c r="G2328" s="571">
        <v>8</v>
      </c>
      <c r="H2328" s="571">
        <v>1900</v>
      </c>
      <c r="I2328" s="571" t="s">
        <v>1931</v>
      </c>
      <c r="J2328" s="476" t="s">
        <v>8577</v>
      </c>
      <c r="K2328" s="476" t="s">
        <v>8581</v>
      </c>
      <c r="L2328" s="476" t="s">
        <v>8582</v>
      </c>
      <c r="M2328" s="571" t="s">
        <v>8580</v>
      </c>
      <c r="N2328" s="571" t="s">
        <v>8558</v>
      </c>
      <c r="O2328" s="571" t="s">
        <v>893</v>
      </c>
      <c r="P2328" s="569"/>
      <c r="Q2328" s="476" t="s">
        <v>8559</v>
      </c>
      <c r="R2328" s="551"/>
      <c r="S2328" s="551"/>
      <c r="T2328" s="551"/>
      <c r="U2328" s="551"/>
      <c r="V2328" s="551"/>
      <c r="W2328" s="551"/>
      <c r="X2328" s="551"/>
      <c r="Y2328" s="551"/>
      <c r="Z2328" s="551"/>
      <c r="AA2328" s="551"/>
      <c r="AB2328" s="551"/>
      <c r="AC2328" s="551"/>
      <c r="AD2328" s="551"/>
      <c r="AE2328" s="551"/>
      <c r="AF2328" s="551"/>
      <c r="AG2328" s="551"/>
      <c r="AH2328" s="551"/>
      <c r="AI2328" s="551"/>
      <c r="AJ2328" s="551"/>
      <c r="AK2328" s="551"/>
      <c r="AL2328" s="551"/>
      <c r="AM2328" s="551"/>
      <c r="AN2328" s="551"/>
      <c r="AO2328" s="551"/>
      <c r="AP2328" s="551"/>
      <c r="AQ2328" s="551"/>
      <c r="AR2328" s="551"/>
      <c r="AS2328" s="551"/>
      <c r="AT2328" s="551"/>
      <c r="AU2328" s="551"/>
      <c r="AV2328" s="551"/>
      <c r="AW2328" s="551"/>
      <c r="AX2328" s="551"/>
    </row>
    <row r="2329">
      <c r="A2329" s="571" t="s">
        <v>8583</v>
      </c>
      <c r="B2329" s="571" t="s">
        <v>1931</v>
      </c>
      <c r="C2329" s="571" t="s">
        <v>642</v>
      </c>
      <c r="D2329" s="571" t="s">
        <v>4239</v>
      </c>
      <c r="E2329" s="571" t="s">
        <v>8554</v>
      </c>
      <c r="F2329" s="571">
        <v>16</v>
      </c>
      <c r="G2329" s="571">
        <v>32</v>
      </c>
      <c r="H2329" s="571">
        <v>160</v>
      </c>
      <c r="I2329" s="571" t="s">
        <v>1931</v>
      </c>
      <c r="J2329" s="476" t="s">
        <v>8577</v>
      </c>
      <c r="K2329" s="476" t="s">
        <v>1931</v>
      </c>
      <c r="L2329" s="476" t="s">
        <v>1931</v>
      </c>
      <c r="M2329" s="571" t="s">
        <v>8584</v>
      </c>
      <c r="N2329" s="571" t="s">
        <v>8585</v>
      </c>
      <c r="O2329" s="571" t="s">
        <v>893</v>
      </c>
      <c r="P2329" s="569"/>
      <c r="Q2329" s="476" t="s">
        <v>8559</v>
      </c>
      <c r="R2329" s="551"/>
      <c r="S2329" s="551"/>
      <c r="T2329" s="551"/>
      <c r="U2329" s="551"/>
      <c r="V2329" s="551"/>
      <c r="W2329" s="551"/>
      <c r="X2329" s="551"/>
      <c r="Y2329" s="551"/>
      <c r="Z2329" s="551"/>
      <c r="AA2329" s="551"/>
      <c r="AB2329" s="551"/>
      <c r="AC2329" s="551"/>
      <c r="AD2329" s="551"/>
      <c r="AE2329" s="551"/>
      <c r="AF2329" s="551"/>
      <c r="AG2329" s="551"/>
      <c r="AH2329" s="551"/>
      <c r="AI2329" s="551"/>
      <c r="AJ2329" s="551"/>
      <c r="AK2329" s="551"/>
      <c r="AL2329" s="551"/>
      <c r="AM2329" s="551"/>
      <c r="AN2329" s="551"/>
      <c r="AO2329" s="551"/>
      <c r="AP2329" s="551"/>
      <c r="AQ2329" s="551"/>
      <c r="AR2329" s="551"/>
      <c r="AS2329" s="551"/>
      <c r="AT2329" s="551"/>
      <c r="AU2329" s="551"/>
      <c r="AV2329" s="551"/>
      <c r="AW2329" s="551"/>
      <c r="AX2329" s="551"/>
    </row>
    <row r="2330">
      <c r="A2330" s="571" t="s">
        <v>8583</v>
      </c>
      <c r="B2330" s="571" t="s">
        <v>1931</v>
      </c>
      <c r="C2330" s="571" t="s">
        <v>642</v>
      </c>
      <c r="D2330" s="571" t="s">
        <v>4239</v>
      </c>
      <c r="E2330" s="571" t="s">
        <v>8554</v>
      </c>
      <c r="F2330" s="571">
        <v>16</v>
      </c>
      <c r="G2330" s="571">
        <v>32</v>
      </c>
      <c r="H2330" s="571">
        <v>160</v>
      </c>
      <c r="I2330" s="571" t="s">
        <v>1931</v>
      </c>
      <c r="J2330" s="476" t="s">
        <v>8577</v>
      </c>
      <c r="K2330" s="476" t="s">
        <v>1931</v>
      </c>
      <c r="L2330" s="476" t="s">
        <v>1931</v>
      </c>
      <c r="M2330" s="571" t="s">
        <v>8584</v>
      </c>
      <c r="N2330" s="571" t="s">
        <v>8585</v>
      </c>
      <c r="O2330" s="571" t="s">
        <v>893</v>
      </c>
      <c r="P2330" s="569"/>
      <c r="Q2330" s="476" t="s">
        <v>8559</v>
      </c>
      <c r="R2330" s="551"/>
      <c r="S2330" s="551"/>
      <c r="T2330" s="551"/>
      <c r="U2330" s="551"/>
      <c r="V2330" s="551"/>
      <c r="W2330" s="551"/>
      <c r="X2330" s="551"/>
      <c r="Y2330" s="551"/>
      <c r="Z2330" s="551"/>
      <c r="AA2330" s="551"/>
      <c r="AB2330" s="551"/>
      <c r="AC2330" s="551"/>
      <c r="AD2330" s="551"/>
      <c r="AE2330" s="551"/>
      <c r="AF2330" s="551"/>
      <c r="AG2330" s="551"/>
      <c r="AH2330" s="551"/>
      <c r="AI2330" s="551"/>
      <c r="AJ2330" s="551"/>
      <c r="AK2330" s="551"/>
      <c r="AL2330" s="551"/>
      <c r="AM2330" s="551"/>
      <c r="AN2330" s="551"/>
      <c r="AO2330" s="551"/>
      <c r="AP2330" s="551"/>
      <c r="AQ2330" s="551"/>
      <c r="AR2330" s="551"/>
      <c r="AS2330" s="551"/>
      <c r="AT2330" s="551"/>
      <c r="AU2330" s="551"/>
      <c r="AV2330" s="551"/>
      <c r="AW2330" s="551"/>
      <c r="AX2330" s="551"/>
    </row>
    <row r="2331">
      <c r="A2331" s="571" t="s">
        <v>8583</v>
      </c>
      <c r="B2331" s="571" t="s">
        <v>1931</v>
      </c>
      <c r="C2331" s="571" t="s">
        <v>642</v>
      </c>
      <c r="D2331" s="571" t="s">
        <v>4239</v>
      </c>
      <c r="E2331" s="571" t="s">
        <v>8554</v>
      </c>
      <c r="F2331" s="571">
        <v>8</v>
      </c>
      <c r="G2331" s="571">
        <v>32</v>
      </c>
      <c r="H2331" s="571">
        <v>160</v>
      </c>
      <c r="I2331" s="571" t="s">
        <v>1931</v>
      </c>
      <c r="J2331" s="476" t="s">
        <v>8577</v>
      </c>
      <c r="K2331" s="476" t="s">
        <v>1931</v>
      </c>
      <c r="L2331" s="476" t="s">
        <v>1931</v>
      </c>
      <c r="M2331" s="571" t="s">
        <v>8584</v>
      </c>
      <c r="N2331" s="571" t="s">
        <v>8585</v>
      </c>
      <c r="O2331" s="571" t="s">
        <v>893</v>
      </c>
      <c r="P2331" s="569"/>
      <c r="Q2331" s="476" t="s">
        <v>8559</v>
      </c>
      <c r="R2331" s="551"/>
      <c r="S2331" s="551"/>
      <c r="T2331" s="551"/>
      <c r="U2331" s="551"/>
      <c r="V2331" s="551"/>
      <c r="W2331" s="551"/>
      <c r="X2331" s="551"/>
      <c r="Y2331" s="551"/>
      <c r="Z2331" s="551"/>
      <c r="AA2331" s="551"/>
      <c r="AB2331" s="551"/>
      <c r="AC2331" s="551"/>
      <c r="AD2331" s="551"/>
      <c r="AE2331" s="551"/>
      <c r="AF2331" s="551"/>
      <c r="AG2331" s="551"/>
      <c r="AH2331" s="551"/>
      <c r="AV2331" s="551"/>
      <c r="AW2331" s="551"/>
      <c r="AX2331" s="551"/>
    </row>
    <row r="2332">
      <c r="A2332" s="571" t="s">
        <v>8583</v>
      </c>
      <c r="B2332" s="571" t="s">
        <v>1931</v>
      </c>
      <c r="C2332" s="571" t="s">
        <v>642</v>
      </c>
      <c r="D2332" s="571" t="s">
        <v>4239</v>
      </c>
      <c r="E2332" s="571" t="s">
        <v>8554</v>
      </c>
      <c r="F2332" s="571">
        <v>8</v>
      </c>
      <c r="G2332" s="571">
        <v>32</v>
      </c>
      <c r="H2332" s="571">
        <v>160</v>
      </c>
      <c r="I2332" s="571" t="s">
        <v>1931</v>
      </c>
      <c r="J2332" s="476" t="s">
        <v>8577</v>
      </c>
      <c r="K2332" s="476" t="s">
        <v>1931</v>
      </c>
      <c r="L2332" s="476" t="s">
        <v>1931</v>
      </c>
      <c r="M2332" s="571" t="s">
        <v>8584</v>
      </c>
      <c r="N2332" s="571" t="s">
        <v>8585</v>
      </c>
      <c r="O2332" s="571" t="s">
        <v>893</v>
      </c>
      <c r="P2332" s="569"/>
      <c r="Q2332" s="476" t="s">
        <v>8559</v>
      </c>
      <c r="R2332" s="551"/>
      <c r="S2332" s="551"/>
      <c r="T2332" s="551"/>
      <c r="U2332" s="551"/>
      <c r="V2332" s="551"/>
      <c r="W2332" s="551"/>
      <c r="X2332" s="551"/>
      <c r="Y2332" s="551"/>
      <c r="Z2332" s="551"/>
      <c r="AA2332" s="551"/>
      <c r="AB2332" s="551"/>
      <c r="AC2332" s="551"/>
      <c r="AD2332" s="551"/>
      <c r="AE2332" s="551"/>
      <c r="AF2332" s="551"/>
      <c r="AG2332" s="551"/>
      <c r="AH2332" s="551"/>
      <c r="AV2332" s="551"/>
      <c r="AW2332" s="551"/>
      <c r="AX2332" s="551"/>
    </row>
    <row r="2333">
      <c r="A2333" s="571" t="s">
        <v>8586</v>
      </c>
      <c r="B2333" s="571" t="s">
        <v>8587</v>
      </c>
      <c r="C2333" s="571" t="s">
        <v>746</v>
      </c>
      <c r="D2333" s="571" t="s">
        <v>796</v>
      </c>
      <c r="E2333" s="571" t="s">
        <v>2410</v>
      </c>
      <c r="F2333" s="571">
        <v>10</v>
      </c>
      <c r="G2333" s="571">
        <v>64</v>
      </c>
      <c r="H2333" s="571">
        <v>1050</v>
      </c>
      <c r="I2333" s="571" t="s">
        <v>1931</v>
      </c>
      <c r="J2333" s="476" t="s">
        <v>8577</v>
      </c>
      <c r="K2333" s="476" t="s">
        <v>8588</v>
      </c>
      <c r="L2333" s="476" t="s">
        <v>8589</v>
      </c>
      <c r="M2333" s="571" t="s">
        <v>8590</v>
      </c>
      <c r="N2333" s="571" t="s">
        <v>8591</v>
      </c>
      <c r="O2333" s="571" t="s">
        <v>893</v>
      </c>
      <c r="P2333" s="569"/>
      <c r="Q2333" s="476" t="s">
        <v>8559</v>
      </c>
      <c r="R2333" s="551"/>
      <c r="S2333" s="551"/>
      <c r="T2333" s="551"/>
      <c r="U2333" s="551"/>
      <c r="V2333" s="551"/>
      <c r="W2333" s="551"/>
      <c r="X2333" s="551"/>
      <c r="Y2333" s="551"/>
      <c r="Z2333" s="551"/>
      <c r="AA2333" s="551"/>
      <c r="AB2333" s="551"/>
      <c r="AC2333" s="551"/>
      <c r="AD2333" s="551"/>
      <c r="AE2333" s="551"/>
      <c r="AF2333" s="551"/>
      <c r="AG2333" s="551"/>
      <c r="AH2333" s="551"/>
    </row>
    <row r="2334">
      <c r="A2334" s="571" t="s">
        <v>8586</v>
      </c>
      <c r="B2334" s="571" t="s">
        <v>8592</v>
      </c>
      <c r="C2334" s="571" t="s">
        <v>746</v>
      </c>
      <c r="D2334" s="571" t="s">
        <v>796</v>
      </c>
      <c r="E2334" s="571" t="s">
        <v>2410</v>
      </c>
      <c r="F2334" s="571">
        <v>10</v>
      </c>
      <c r="G2334" s="571">
        <v>64</v>
      </c>
      <c r="H2334" s="571">
        <v>1050</v>
      </c>
      <c r="I2334" s="571" t="s">
        <v>1931</v>
      </c>
      <c r="J2334" s="476" t="s">
        <v>8577</v>
      </c>
      <c r="K2334" s="476" t="s">
        <v>8593</v>
      </c>
      <c r="L2334" s="476" t="s">
        <v>8594</v>
      </c>
      <c r="M2334" s="571" t="s">
        <v>8590</v>
      </c>
      <c r="N2334" s="571" t="s">
        <v>8591</v>
      </c>
      <c r="O2334" s="571" t="s">
        <v>893</v>
      </c>
      <c r="P2334" s="569"/>
      <c r="Q2334" s="476" t="s">
        <v>8559</v>
      </c>
      <c r="R2334" s="551"/>
    </row>
    <row r="2335">
      <c r="A2335" s="571" t="s">
        <v>8586</v>
      </c>
      <c r="B2335" s="571" t="s">
        <v>8595</v>
      </c>
      <c r="C2335" s="571" t="s">
        <v>746</v>
      </c>
      <c r="D2335" s="571" t="s">
        <v>796</v>
      </c>
      <c r="E2335" s="571" t="s">
        <v>2410</v>
      </c>
      <c r="F2335" s="571">
        <v>10</v>
      </c>
      <c r="G2335" s="571">
        <v>64</v>
      </c>
      <c r="H2335" s="571">
        <v>1050</v>
      </c>
      <c r="I2335" s="571" t="s">
        <v>1931</v>
      </c>
      <c r="J2335" s="476" t="s">
        <v>8577</v>
      </c>
      <c r="K2335" s="476" t="s">
        <v>8596</v>
      </c>
      <c r="L2335" s="476" t="s">
        <v>8597</v>
      </c>
      <c r="M2335" s="571" t="s">
        <v>8590</v>
      </c>
      <c r="N2335" s="571" t="s">
        <v>8591</v>
      </c>
      <c r="O2335" s="571" t="s">
        <v>893</v>
      </c>
      <c r="P2335" s="569"/>
      <c r="Q2335" s="476" t="s">
        <v>8559</v>
      </c>
      <c r="R2335" s="551"/>
    </row>
    <row r="2336">
      <c r="A2336" s="571" t="s">
        <v>8586</v>
      </c>
      <c r="B2336" s="571" t="s">
        <v>8598</v>
      </c>
      <c r="C2336" s="571" t="s">
        <v>746</v>
      </c>
      <c r="D2336" s="571" t="s">
        <v>796</v>
      </c>
      <c r="E2336" s="571" t="s">
        <v>2410</v>
      </c>
      <c r="F2336" s="571">
        <v>10</v>
      </c>
      <c r="G2336" s="571">
        <v>64</v>
      </c>
      <c r="H2336" s="571">
        <v>1050</v>
      </c>
      <c r="I2336" s="571" t="s">
        <v>1931</v>
      </c>
      <c r="J2336" s="476" t="s">
        <v>8577</v>
      </c>
      <c r="K2336" s="476" t="s">
        <v>8581</v>
      </c>
      <c r="L2336" s="476" t="s">
        <v>8582</v>
      </c>
      <c r="M2336" s="571" t="s">
        <v>8590</v>
      </c>
      <c r="N2336" s="571" t="s">
        <v>8591</v>
      </c>
      <c r="O2336" s="571" t="s">
        <v>893</v>
      </c>
      <c r="P2336" s="569"/>
      <c r="Q2336" s="476" t="s">
        <v>8559</v>
      </c>
      <c r="R2336" s="551"/>
    </row>
    <row r="2337">
      <c r="A2337" s="571" t="s">
        <v>8586</v>
      </c>
      <c r="B2337" s="571" t="s">
        <v>8599</v>
      </c>
      <c r="C2337" s="571" t="s">
        <v>746</v>
      </c>
      <c r="D2337" s="571" t="s">
        <v>796</v>
      </c>
      <c r="E2337" s="571" t="s">
        <v>2410</v>
      </c>
      <c r="F2337" s="571">
        <v>10</v>
      </c>
      <c r="G2337" s="571">
        <v>64</v>
      </c>
      <c r="H2337" s="571">
        <v>1050</v>
      </c>
      <c r="I2337" s="571" t="s">
        <v>1931</v>
      </c>
      <c r="J2337" s="476" t="s">
        <v>8577</v>
      </c>
      <c r="K2337" s="476" t="s">
        <v>8578</v>
      </c>
      <c r="L2337" s="476" t="s">
        <v>8579</v>
      </c>
      <c r="M2337" s="571" t="s">
        <v>8590</v>
      </c>
      <c r="N2337" s="571" t="s">
        <v>8591</v>
      </c>
      <c r="O2337" s="571" t="s">
        <v>893</v>
      </c>
      <c r="P2337" s="569"/>
      <c r="Q2337" s="476" t="s">
        <v>8559</v>
      </c>
      <c r="R2337" s="551"/>
    </row>
    <row r="2338">
      <c r="A2338" s="571" t="s">
        <v>8586</v>
      </c>
      <c r="B2338" s="571" t="s">
        <v>8600</v>
      </c>
      <c r="C2338" s="571" t="s">
        <v>746</v>
      </c>
      <c r="D2338" s="571" t="s">
        <v>796</v>
      </c>
      <c r="E2338" s="571" t="s">
        <v>2410</v>
      </c>
      <c r="F2338" s="571">
        <v>10</v>
      </c>
      <c r="G2338" s="571">
        <v>64</v>
      </c>
      <c r="H2338" s="571">
        <v>1050</v>
      </c>
      <c r="I2338" s="571" t="s">
        <v>1931</v>
      </c>
      <c r="J2338" s="476" t="s">
        <v>8577</v>
      </c>
      <c r="K2338" s="476" t="s">
        <v>8593</v>
      </c>
      <c r="L2338" s="476" t="s">
        <v>8594</v>
      </c>
      <c r="M2338" s="571" t="s">
        <v>8590</v>
      </c>
      <c r="N2338" s="571" t="s">
        <v>8591</v>
      </c>
      <c r="O2338" s="571" t="s">
        <v>893</v>
      </c>
      <c r="P2338" s="569"/>
      <c r="Q2338" s="476" t="s">
        <v>8559</v>
      </c>
      <c r="R2338" s="551"/>
    </row>
    <row r="2339">
      <c r="A2339" s="571" t="s">
        <v>8586</v>
      </c>
      <c r="B2339" s="571" t="s">
        <v>8601</v>
      </c>
      <c r="C2339" s="571" t="s">
        <v>746</v>
      </c>
      <c r="D2339" s="571" t="s">
        <v>796</v>
      </c>
      <c r="E2339" s="571" t="s">
        <v>2410</v>
      </c>
      <c r="F2339" s="571">
        <v>10</v>
      </c>
      <c r="G2339" s="571">
        <v>64</v>
      </c>
      <c r="H2339" s="571">
        <v>1050</v>
      </c>
      <c r="I2339" s="571" t="s">
        <v>1931</v>
      </c>
      <c r="J2339" s="476" t="s">
        <v>8577</v>
      </c>
      <c r="K2339" s="476" t="s">
        <v>8588</v>
      </c>
      <c r="L2339" s="476" t="s">
        <v>8589</v>
      </c>
      <c r="M2339" s="571" t="s">
        <v>8590</v>
      </c>
      <c r="N2339" s="571" t="s">
        <v>8591</v>
      </c>
      <c r="O2339" s="571" t="s">
        <v>893</v>
      </c>
      <c r="P2339" s="569"/>
      <c r="Q2339" s="476" t="s">
        <v>8559</v>
      </c>
      <c r="R2339" s="551"/>
    </row>
    <row r="2340">
      <c r="A2340" s="571" t="s">
        <v>8586</v>
      </c>
      <c r="B2340" s="571" t="s">
        <v>8602</v>
      </c>
      <c r="C2340" s="571" t="s">
        <v>746</v>
      </c>
      <c r="D2340" s="571" t="s">
        <v>796</v>
      </c>
      <c r="E2340" s="571" t="s">
        <v>2410</v>
      </c>
      <c r="F2340" s="571">
        <v>10</v>
      </c>
      <c r="G2340" s="571">
        <v>64</v>
      </c>
      <c r="H2340" s="571">
        <v>1050</v>
      </c>
      <c r="I2340" s="571" t="s">
        <v>1931</v>
      </c>
      <c r="J2340" s="476" t="s">
        <v>8577</v>
      </c>
      <c r="K2340" s="476" t="s">
        <v>8593</v>
      </c>
      <c r="L2340" s="476" t="s">
        <v>8594</v>
      </c>
      <c r="M2340" s="571" t="s">
        <v>8590</v>
      </c>
      <c r="N2340" s="571" t="s">
        <v>8591</v>
      </c>
      <c r="O2340" s="571" t="s">
        <v>893</v>
      </c>
      <c r="P2340" s="569"/>
      <c r="Q2340" s="476" t="s">
        <v>8559</v>
      </c>
      <c r="R2340" s="551"/>
    </row>
    <row r="2341">
      <c r="A2341" s="571" t="s">
        <v>8586</v>
      </c>
      <c r="B2341" s="571" t="s">
        <v>8603</v>
      </c>
      <c r="C2341" s="571" t="s">
        <v>746</v>
      </c>
      <c r="D2341" s="571" t="s">
        <v>796</v>
      </c>
      <c r="E2341" s="571" t="s">
        <v>2410</v>
      </c>
      <c r="F2341" s="571">
        <v>10</v>
      </c>
      <c r="G2341" s="571">
        <v>64</v>
      </c>
      <c r="H2341" s="571">
        <v>1050</v>
      </c>
      <c r="I2341" s="571" t="s">
        <v>1931</v>
      </c>
      <c r="J2341" s="476" t="s">
        <v>8577</v>
      </c>
      <c r="K2341" s="476" t="s">
        <v>8596</v>
      </c>
      <c r="L2341" s="476" t="s">
        <v>8597</v>
      </c>
      <c r="M2341" s="571" t="s">
        <v>8590</v>
      </c>
      <c r="N2341" s="571" t="s">
        <v>8591</v>
      </c>
      <c r="O2341" s="571" t="s">
        <v>893</v>
      </c>
      <c r="P2341" s="569"/>
      <c r="Q2341" s="476" t="s">
        <v>8559</v>
      </c>
      <c r="R2341" s="551"/>
    </row>
    <row r="2342">
      <c r="A2342" s="571" t="s">
        <v>8586</v>
      </c>
      <c r="B2342" s="571" t="s">
        <v>8604</v>
      </c>
      <c r="C2342" s="571" t="s">
        <v>746</v>
      </c>
      <c r="D2342" s="571" t="s">
        <v>796</v>
      </c>
      <c r="E2342" s="571" t="s">
        <v>2410</v>
      </c>
      <c r="F2342" s="571">
        <v>10</v>
      </c>
      <c r="G2342" s="571">
        <v>64</v>
      </c>
      <c r="H2342" s="571">
        <v>1050</v>
      </c>
      <c r="I2342" s="571" t="s">
        <v>1931</v>
      </c>
      <c r="J2342" s="476" t="s">
        <v>8577</v>
      </c>
      <c r="K2342" s="476" t="s">
        <v>8581</v>
      </c>
      <c r="L2342" s="476" t="s">
        <v>8582</v>
      </c>
      <c r="M2342" s="571" t="s">
        <v>8590</v>
      </c>
      <c r="N2342" s="571" t="s">
        <v>8591</v>
      </c>
      <c r="O2342" s="571" t="s">
        <v>893</v>
      </c>
      <c r="P2342" s="569"/>
      <c r="Q2342" s="476" t="s">
        <v>8559</v>
      </c>
      <c r="R2342" s="551"/>
    </row>
    <row r="2343">
      <c r="A2343" s="571" t="s">
        <v>8586</v>
      </c>
      <c r="B2343" s="571" t="s">
        <v>8605</v>
      </c>
      <c r="C2343" s="571" t="s">
        <v>746</v>
      </c>
      <c r="D2343" s="571" t="s">
        <v>796</v>
      </c>
      <c r="E2343" s="571" t="s">
        <v>2410</v>
      </c>
      <c r="F2343" s="571">
        <v>10</v>
      </c>
      <c r="G2343" s="571">
        <v>64</v>
      </c>
      <c r="H2343" s="571">
        <v>1050</v>
      </c>
      <c r="I2343" s="571" t="s">
        <v>1931</v>
      </c>
      <c r="J2343" s="476" t="s">
        <v>8577</v>
      </c>
      <c r="K2343" s="476" t="s">
        <v>8578</v>
      </c>
      <c r="L2343" s="476" t="s">
        <v>8579</v>
      </c>
      <c r="M2343" s="571" t="s">
        <v>8590</v>
      </c>
      <c r="N2343" s="571" t="s">
        <v>8591</v>
      </c>
      <c r="O2343" s="571" t="s">
        <v>893</v>
      </c>
      <c r="P2343" s="569"/>
      <c r="Q2343" s="476" t="s">
        <v>8559</v>
      </c>
      <c r="R2343" s="551"/>
    </row>
    <row r="2344">
      <c r="A2344" s="571" t="s">
        <v>8586</v>
      </c>
      <c r="B2344" s="571" t="s">
        <v>8606</v>
      </c>
      <c r="C2344" s="571" t="s">
        <v>746</v>
      </c>
      <c r="D2344" s="571" t="s">
        <v>796</v>
      </c>
      <c r="E2344" s="571" t="s">
        <v>2410</v>
      </c>
      <c r="F2344" s="571">
        <v>6</v>
      </c>
      <c r="G2344" s="571">
        <v>8</v>
      </c>
      <c r="H2344" s="571">
        <v>160</v>
      </c>
      <c r="I2344" s="571" t="s">
        <v>1931</v>
      </c>
      <c r="J2344" s="476" t="s">
        <v>8577</v>
      </c>
      <c r="K2344" s="476" t="s">
        <v>8596</v>
      </c>
      <c r="L2344" s="476" t="s">
        <v>8597</v>
      </c>
      <c r="M2344" s="571" t="s">
        <v>8590</v>
      </c>
      <c r="N2344" s="571" t="s">
        <v>8591</v>
      </c>
      <c r="O2344" s="571" t="s">
        <v>893</v>
      </c>
      <c r="P2344" s="569"/>
      <c r="Q2344" s="476" t="s">
        <v>8559</v>
      </c>
      <c r="R2344" s="551"/>
    </row>
    <row r="2345">
      <c r="A2345" s="571" t="s">
        <v>8586</v>
      </c>
      <c r="B2345" s="571" t="s">
        <v>8607</v>
      </c>
      <c r="C2345" s="571" t="s">
        <v>746</v>
      </c>
      <c r="D2345" s="571" t="s">
        <v>796</v>
      </c>
      <c r="E2345" s="571" t="s">
        <v>2410</v>
      </c>
      <c r="F2345" s="571">
        <v>6</v>
      </c>
      <c r="G2345" s="571">
        <v>8</v>
      </c>
      <c r="H2345" s="571">
        <v>160</v>
      </c>
      <c r="I2345" s="571" t="s">
        <v>1931</v>
      </c>
      <c r="J2345" s="476" t="s">
        <v>8577</v>
      </c>
      <c r="K2345" s="476" t="s">
        <v>8581</v>
      </c>
      <c r="L2345" s="476" t="s">
        <v>8582</v>
      </c>
      <c r="M2345" s="571" t="s">
        <v>8590</v>
      </c>
      <c r="N2345" s="571" t="s">
        <v>8591</v>
      </c>
      <c r="O2345" s="571" t="s">
        <v>893</v>
      </c>
      <c r="P2345" s="569"/>
      <c r="Q2345" s="476" t="s">
        <v>8559</v>
      </c>
      <c r="R2345" s="551"/>
    </row>
    <row r="2346">
      <c r="A2346" s="571" t="s">
        <v>8586</v>
      </c>
      <c r="B2346" s="571" t="s">
        <v>8608</v>
      </c>
      <c r="C2346" s="571" t="s">
        <v>746</v>
      </c>
      <c r="D2346" s="571" t="s">
        <v>796</v>
      </c>
      <c r="E2346" s="571" t="s">
        <v>2410</v>
      </c>
      <c r="F2346" s="571">
        <v>6</v>
      </c>
      <c r="G2346" s="571">
        <v>8</v>
      </c>
      <c r="H2346" s="571">
        <v>160</v>
      </c>
      <c r="I2346" s="571" t="s">
        <v>1931</v>
      </c>
      <c r="J2346" s="476" t="s">
        <v>8577</v>
      </c>
      <c r="K2346" s="476" t="s">
        <v>8578</v>
      </c>
      <c r="L2346" s="476" t="s">
        <v>8579</v>
      </c>
      <c r="M2346" s="571" t="s">
        <v>8590</v>
      </c>
      <c r="N2346" s="571" t="s">
        <v>8591</v>
      </c>
      <c r="O2346" s="571" t="s">
        <v>893</v>
      </c>
      <c r="P2346" s="569"/>
      <c r="Q2346" s="476" t="s">
        <v>8559</v>
      </c>
      <c r="R2346" s="551"/>
    </row>
    <row r="2347">
      <c r="A2347" s="571" t="s">
        <v>8609</v>
      </c>
      <c r="B2347" s="571" t="s">
        <v>8610</v>
      </c>
      <c r="C2347" s="571" t="s">
        <v>764</v>
      </c>
      <c r="D2347" s="571" t="s">
        <v>1143</v>
      </c>
      <c r="E2347" s="571" t="s">
        <v>2410</v>
      </c>
      <c r="F2347" s="571">
        <v>8</v>
      </c>
      <c r="G2347" s="571">
        <v>16</v>
      </c>
      <c r="H2347" s="571">
        <v>85</v>
      </c>
      <c r="I2347" s="571" t="s">
        <v>1931</v>
      </c>
      <c r="J2347" s="476" t="s">
        <v>8577</v>
      </c>
      <c r="K2347" s="476" t="s">
        <v>8611</v>
      </c>
      <c r="L2347" s="476" t="s">
        <v>8612</v>
      </c>
      <c r="M2347" s="571" t="s">
        <v>8613</v>
      </c>
      <c r="N2347" s="571" t="s">
        <v>8614</v>
      </c>
      <c r="O2347" s="571" t="s">
        <v>893</v>
      </c>
      <c r="P2347" s="569"/>
      <c r="Q2347" s="476" t="s">
        <v>8559</v>
      </c>
      <c r="R2347" s="551"/>
    </row>
    <row r="2348">
      <c r="A2348" s="571" t="s">
        <v>8609</v>
      </c>
      <c r="B2348" s="571" t="s">
        <v>8615</v>
      </c>
      <c r="C2348" s="571" t="s">
        <v>764</v>
      </c>
      <c r="D2348" s="571" t="s">
        <v>1143</v>
      </c>
      <c r="E2348" s="571" t="s">
        <v>2410</v>
      </c>
      <c r="F2348" s="571">
        <v>8</v>
      </c>
      <c r="G2348" s="571">
        <v>16</v>
      </c>
      <c r="H2348" s="571">
        <v>85</v>
      </c>
      <c r="I2348" s="571" t="s">
        <v>1931</v>
      </c>
      <c r="J2348" s="476" t="s">
        <v>8577</v>
      </c>
      <c r="K2348" s="476" t="s">
        <v>8616</v>
      </c>
      <c r="L2348" s="476" t="s">
        <v>8617</v>
      </c>
      <c r="M2348" s="571" t="s">
        <v>8613</v>
      </c>
      <c r="N2348" s="571" t="s">
        <v>8614</v>
      </c>
      <c r="O2348" s="571" t="s">
        <v>893</v>
      </c>
      <c r="P2348" s="569"/>
      <c r="Q2348" s="476" t="s">
        <v>8559</v>
      </c>
      <c r="R2348" s="551"/>
    </row>
    <row r="2349">
      <c r="A2349" s="571" t="s">
        <v>8609</v>
      </c>
      <c r="B2349" s="571" t="s">
        <v>8618</v>
      </c>
      <c r="C2349" s="571" t="s">
        <v>764</v>
      </c>
      <c r="D2349" s="571" t="s">
        <v>1143</v>
      </c>
      <c r="E2349" s="571" t="s">
        <v>2410</v>
      </c>
      <c r="F2349" s="571">
        <v>8</v>
      </c>
      <c r="G2349" s="571">
        <v>16</v>
      </c>
      <c r="H2349" s="571">
        <v>85</v>
      </c>
      <c r="I2349" s="571" t="s">
        <v>1931</v>
      </c>
      <c r="J2349" s="476" t="s">
        <v>8577</v>
      </c>
      <c r="K2349" s="476" t="s">
        <v>8619</v>
      </c>
      <c r="L2349" s="476" t="s">
        <v>8620</v>
      </c>
      <c r="M2349" s="571" t="s">
        <v>8613</v>
      </c>
      <c r="N2349" s="571" t="s">
        <v>8614</v>
      </c>
      <c r="O2349" s="571" t="s">
        <v>893</v>
      </c>
      <c r="P2349" s="569"/>
      <c r="Q2349" s="476" t="s">
        <v>8559</v>
      </c>
      <c r="R2349" s="551"/>
    </row>
    <row r="2350">
      <c r="A2350" s="571" t="s">
        <v>8609</v>
      </c>
      <c r="B2350" s="571" t="s">
        <v>8621</v>
      </c>
      <c r="C2350" s="571" t="s">
        <v>764</v>
      </c>
      <c r="D2350" s="571" t="s">
        <v>1143</v>
      </c>
      <c r="E2350" s="571" t="s">
        <v>2410</v>
      </c>
      <c r="F2350" s="571">
        <v>8</v>
      </c>
      <c r="G2350" s="571">
        <v>16</v>
      </c>
      <c r="H2350" s="571">
        <v>9160</v>
      </c>
      <c r="I2350" s="571" t="s">
        <v>1931</v>
      </c>
      <c r="J2350" s="476" t="s">
        <v>8577</v>
      </c>
      <c r="K2350" s="476" t="s">
        <v>8622</v>
      </c>
      <c r="L2350" s="476" t="s">
        <v>8623</v>
      </c>
      <c r="M2350" s="571" t="s">
        <v>8613</v>
      </c>
      <c r="N2350" s="571" t="s">
        <v>8614</v>
      </c>
      <c r="O2350" s="571" t="s">
        <v>893</v>
      </c>
      <c r="P2350" s="569"/>
      <c r="Q2350" s="476" t="s">
        <v>8559</v>
      </c>
      <c r="R2350" s="551"/>
    </row>
    <row r="2351">
      <c r="A2351" s="571" t="s">
        <v>8609</v>
      </c>
      <c r="B2351" s="571" t="s">
        <v>8621</v>
      </c>
      <c r="C2351" s="571" t="s">
        <v>764</v>
      </c>
      <c r="D2351" s="571" t="s">
        <v>1143</v>
      </c>
      <c r="E2351" s="571" t="s">
        <v>2410</v>
      </c>
      <c r="F2351" s="571">
        <v>8</v>
      </c>
      <c r="G2351" s="571">
        <v>16</v>
      </c>
      <c r="H2351" s="571">
        <v>9160</v>
      </c>
      <c r="I2351" s="571" t="s">
        <v>1931</v>
      </c>
      <c r="J2351" s="476" t="s">
        <v>8577</v>
      </c>
      <c r="K2351" s="476" t="s">
        <v>8624</v>
      </c>
      <c r="L2351" s="476" t="s">
        <v>8625</v>
      </c>
      <c r="M2351" s="571" t="s">
        <v>8613</v>
      </c>
      <c r="N2351" s="571" t="s">
        <v>8614</v>
      </c>
      <c r="O2351" s="571" t="s">
        <v>893</v>
      </c>
      <c r="P2351" s="569"/>
      <c r="Q2351" s="476" t="s">
        <v>8559</v>
      </c>
      <c r="R2351" s="551"/>
    </row>
    <row r="2352">
      <c r="A2352" s="571" t="s">
        <v>8609</v>
      </c>
      <c r="B2352" s="571" t="s">
        <v>8626</v>
      </c>
      <c r="C2352" s="571" t="s">
        <v>764</v>
      </c>
      <c r="D2352" s="571" t="s">
        <v>1143</v>
      </c>
      <c r="E2352" s="571" t="s">
        <v>2410</v>
      </c>
      <c r="F2352" s="571">
        <v>13</v>
      </c>
      <c r="G2352" s="571">
        <v>26</v>
      </c>
      <c r="H2352" s="571">
        <v>120</v>
      </c>
      <c r="I2352" s="571" t="s">
        <v>1931</v>
      </c>
      <c r="J2352" s="476" t="s">
        <v>8577</v>
      </c>
      <c r="K2352" s="476" t="s">
        <v>8611</v>
      </c>
      <c r="L2352" s="476" t="s">
        <v>8612</v>
      </c>
      <c r="M2352" s="571" t="s">
        <v>8613</v>
      </c>
      <c r="N2352" s="571" t="s">
        <v>8614</v>
      </c>
      <c r="O2352" s="571" t="s">
        <v>893</v>
      </c>
      <c r="P2352" s="569"/>
      <c r="Q2352" s="476" t="s">
        <v>8559</v>
      </c>
      <c r="R2352" s="551"/>
    </row>
    <row r="2353">
      <c r="A2353" s="571" t="s">
        <v>8609</v>
      </c>
      <c r="B2353" s="571" t="s">
        <v>8627</v>
      </c>
      <c r="C2353" s="571" t="s">
        <v>764</v>
      </c>
      <c r="D2353" s="571" t="s">
        <v>1143</v>
      </c>
      <c r="E2353" s="571" t="s">
        <v>2410</v>
      </c>
      <c r="F2353" s="571">
        <v>13</v>
      </c>
      <c r="G2353" s="571">
        <v>26</v>
      </c>
      <c r="H2353" s="571">
        <v>120</v>
      </c>
      <c r="I2353" s="571" t="s">
        <v>1931</v>
      </c>
      <c r="J2353" s="476" t="s">
        <v>8577</v>
      </c>
      <c r="K2353" s="476" t="s">
        <v>8616</v>
      </c>
      <c r="L2353" s="476" t="s">
        <v>8617</v>
      </c>
      <c r="M2353" s="571" t="s">
        <v>8613</v>
      </c>
      <c r="N2353" s="571" t="s">
        <v>8614</v>
      </c>
      <c r="O2353" s="571" t="s">
        <v>893</v>
      </c>
      <c r="P2353" s="569"/>
      <c r="Q2353" s="476" t="s">
        <v>8559</v>
      </c>
      <c r="R2353" s="551"/>
    </row>
    <row r="2354">
      <c r="A2354" s="571" t="s">
        <v>8609</v>
      </c>
      <c r="B2354" s="571" t="s">
        <v>8628</v>
      </c>
      <c r="C2354" s="571" t="s">
        <v>764</v>
      </c>
      <c r="D2354" s="571" t="s">
        <v>1143</v>
      </c>
      <c r="E2354" s="571" t="s">
        <v>2410</v>
      </c>
      <c r="F2354" s="571">
        <v>13</v>
      </c>
      <c r="G2354" s="571">
        <v>26</v>
      </c>
      <c r="H2354" s="571">
        <v>120</v>
      </c>
      <c r="I2354" s="571" t="s">
        <v>1931</v>
      </c>
      <c r="J2354" s="476" t="s">
        <v>8577</v>
      </c>
      <c r="K2354" s="476" t="s">
        <v>8619</v>
      </c>
      <c r="L2354" s="476" t="s">
        <v>8620</v>
      </c>
      <c r="M2354" s="571" t="s">
        <v>8613</v>
      </c>
      <c r="N2354" s="571" t="s">
        <v>8614</v>
      </c>
      <c r="O2354" s="571" t="s">
        <v>893</v>
      </c>
      <c r="P2354" s="569"/>
      <c r="Q2354" s="476" t="s">
        <v>8559</v>
      </c>
      <c r="R2354" s="551"/>
    </row>
    <row r="2355">
      <c r="A2355" s="569" t="s">
        <v>1799</v>
      </c>
      <c r="B2355" s="573" t="s">
        <v>8629</v>
      </c>
      <c r="C2355" s="569" t="s">
        <v>98</v>
      </c>
      <c r="D2355" s="569" t="s">
        <v>4239</v>
      </c>
      <c r="E2355" s="569" t="s">
        <v>2410</v>
      </c>
      <c r="F2355" s="569">
        <v>12</v>
      </c>
      <c r="G2355" s="569">
        <v>24</v>
      </c>
      <c r="H2355" s="569">
        <v>100</v>
      </c>
      <c r="J2355" s="574" t="s">
        <v>8630</v>
      </c>
      <c r="K2355" s="497" t="s">
        <v>8631</v>
      </c>
      <c r="L2355" s="497" t="s">
        <v>8632</v>
      </c>
      <c r="M2355" s="569" t="s">
        <v>8633</v>
      </c>
      <c r="N2355" s="575" t="s">
        <v>1287</v>
      </c>
      <c r="O2355" s="569" t="s">
        <v>126</v>
      </c>
      <c r="Q2355" s="551"/>
    </row>
    <row ht="15" r="2356">
      <c r="A2356" s="569" t="s">
        <v>1799</v>
      </c>
      <c r="B2356" s="573" t="s">
        <v>8634</v>
      </c>
      <c r="C2356" s="569" t="s">
        <v>98</v>
      </c>
      <c r="D2356" s="569" t="s">
        <v>4239</v>
      </c>
      <c r="E2356" s="569" t="s">
        <v>2410</v>
      </c>
      <c r="F2356" s="569">
        <v>12</v>
      </c>
      <c r="G2356" s="569">
        <v>24</v>
      </c>
      <c r="H2356" s="569">
        <v>100</v>
      </c>
      <c r="J2356" s="574" t="s">
        <v>8630</v>
      </c>
      <c r="K2356" s="497" t="s">
        <v>8635</v>
      </c>
      <c r="L2356" s="497" t="s">
        <v>8636</v>
      </c>
      <c r="M2356" s="569" t="s">
        <v>8633</v>
      </c>
      <c r="N2356" s="575" t="s">
        <v>1287</v>
      </c>
      <c r="O2356" s="569" t="s">
        <v>126</v>
      </c>
    </row>
    <row ht="15" r="2357">
      <c r="A2357" s="569" t="s">
        <v>1799</v>
      </c>
      <c r="B2357" s="573" t="s">
        <v>8637</v>
      </c>
      <c r="C2357" s="569" t="s">
        <v>98</v>
      </c>
      <c r="D2357" s="569" t="s">
        <v>4239</v>
      </c>
      <c r="E2357" s="569" t="s">
        <v>2410</v>
      </c>
      <c r="F2357" s="569">
        <v>12</v>
      </c>
      <c r="G2357" s="569">
        <v>24</v>
      </c>
      <c r="H2357" s="569">
        <v>100</v>
      </c>
      <c r="J2357" s="574" t="s">
        <v>8630</v>
      </c>
      <c r="K2357" s="497" t="s">
        <v>8638</v>
      </c>
      <c r="L2357" s="497" t="s">
        <v>8639</v>
      </c>
      <c r="M2357" s="569" t="s">
        <v>8633</v>
      </c>
      <c r="N2357" s="575" t="s">
        <v>1287</v>
      </c>
      <c r="O2357" s="569" t="s">
        <v>126</v>
      </c>
    </row>
    <row ht="15" r="2358">
      <c r="A2358" s="569" t="s">
        <v>1799</v>
      </c>
      <c r="B2358" s="573" t="s">
        <v>8640</v>
      </c>
      <c r="C2358" s="569" t="s">
        <v>98</v>
      </c>
      <c r="D2358" s="569" t="s">
        <v>4239</v>
      </c>
      <c r="E2358" s="569" t="s">
        <v>2410</v>
      </c>
      <c r="F2358" s="569">
        <v>12</v>
      </c>
      <c r="G2358" s="569">
        <v>24</v>
      </c>
      <c r="H2358" s="569">
        <v>100</v>
      </c>
      <c r="J2358" s="574" t="s">
        <v>8630</v>
      </c>
      <c r="K2358" s="497" t="s">
        <v>8635</v>
      </c>
      <c r="L2358" s="497" t="s">
        <v>8636</v>
      </c>
      <c r="M2358" s="569" t="s">
        <v>8633</v>
      </c>
      <c r="N2358" s="575" t="s">
        <v>1287</v>
      </c>
      <c r="O2358" s="569" t="s">
        <v>126</v>
      </c>
    </row>
    <row ht="15" r="2359">
      <c r="A2359" s="569" t="s">
        <v>1799</v>
      </c>
      <c r="B2359" s="573" t="s">
        <v>8641</v>
      </c>
      <c r="C2359" s="569" t="s">
        <v>98</v>
      </c>
      <c r="D2359" s="569" t="s">
        <v>4239</v>
      </c>
      <c r="E2359" s="569" t="s">
        <v>2410</v>
      </c>
      <c r="F2359" s="569">
        <v>12</v>
      </c>
      <c r="G2359" s="569">
        <v>24</v>
      </c>
      <c r="H2359" s="569">
        <v>100</v>
      </c>
      <c r="J2359" s="574" t="s">
        <v>8630</v>
      </c>
      <c r="K2359" s="497" t="s">
        <v>8638</v>
      </c>
      <c r="L2359" s="497" t="s">
        <v>8639</v>
      </c>
      <c r="M2359" s="569" t="s">
        <v>8633</v>
      </c>
      <c r="N2359" s="575" t="s">
        <v>1287</v>
      </c>
      <c r="O2359" s="569" t="s">
        <v>126</v>
      </c>
    </row>
    <row ht="15" r="2360">
      <c r="A2360" s="573" t="s">
        <v>4351</v>
      </c>
      <c r="B2360" s="576" t="s">
        <v>8642</v>
      </c>
      <c r="C2360" s="569" t="s">
        <v>70</v>
      </c>
      <c r="D2360" s="569" t="s">
        <v>4351</v>
      </c>
      <c r="E2360" s="569" t="s">
        <v>2410</v>
      </c>
      <c r="F2360" s="570">
        <v>4</v>
      </c>
      <c r="G2360" s="570">
        <v>15</v>
      </c>
      <c r="H2360" s="569">
        <v>350</v>
      </c>
      <c r="J2360" s="497" t="s">
        <v>8577</v>
      </c>
      <c r="K2360" s="497" t="s">
        <v>8588</v>
      </c>
      <c r="L2360" s="497" t="s">
        <v>8589</v>
      </c>
      <c r="M2360" s="577">
        <v>45874</v>
      </c>
      <c r="N2360" s="569" t="s">
        <v>1498</v>
      </c>
      <c r="O2360" s="569" t="s">
        <v>126</v>
      </c>
    </row>
    <row ht="15" r="2361">
      <c r="A2361" s="573" t="s">
        <v>4351</v>
      </c>
      <c r="B2361" s="576" t="s">
        <v>8643</v>
      </c>
      <c r="C2361" s="569" t="s">
        <v>70</v>
      </c>
      <c r="D2361" s="569" t="s">
        <v>4351</v>
      </c>
      <c r="E2361" s="569" t="s">
        <v>2410</v>
      </c>
      <c r="F2361" s="570">
        <v>4</v>
      </c>
      <c r="G2361" s="570">
        <v>15</v>
      </c>
      <c r="H2361" s="569">
        <v>350</v>
      </c>
      <c r="J2361" s="497" t="s">
        <v>8577</v>
      </c>
      <c r="K2361" s="497" t="s">
        <v>8593</v>
      </c>
      <c r="L2361" s="497" t="s">
        <v>8594</v>
      </c>
      <c r="M2361" s="577">
        <v>45874</v>
      </c>
      <c r="N2361" s="569" t="s">
        <v>1498</v>
      </c>
      <c r="O2361" s="569" t="s">
        <v>126</v>
      </c>
    </row>
    <row ht="15" r="2362">
      <c r="A2362" s="573" t="s">
        <v>4351</v>
      </c>
      <c r="B2362" s="576" t="s">
        <v>8644</v>
      </c>
      <c r="C2362" s="569" t="s">
        <v>70</v>
      </c>
      <c r="D2362" s="569" t="s">
        <v>4351</v>
      </c>
      <c r="E2362" s="569" t="s">
        <v>2410</v>
      </c>
      <c r="F2362" s="570">
        <v>4</v>
      </c>
      <c r="G2362" s="570">
        <v>15</v>
      </c>
      <c r="H2362" s="569">
        <v>350</v>
      </c>
      <c r="J2362" s="497" t="s">
        <v>8577</v>
      </c>
      <c r="K2362" s="497" t="s">
        <v>8596</v>
      </c>
      <c r="L2362" s="497" t="s">
        <v>8597</v>
      </c>
      <c r="M2362" s="577">
        <v>45874</v>
      </c>
      <c r="N2362" s="569" t="s">
        <v>1498</v>
      </c>
      <c r="O2362" s="569" t="s">
        <v>126</v>
      </c>
    </row>
    <row ht="15" r="2363">
      <c r="A2363" s="573" t="s">
        <v>4351</v>
      </c>
      <c r="B2363" s="576" t="s">
        <v>8645</v>
      </c>
      <c r="C2363" s="569" t="s">
        <v>70</v>
      </c>
      <c r="D2363" s="569" t="s">
        <v>4351</v>
      </c>
      <c r="E2363" s="569" t="s">
        <v>2410</v>
      </c>
      <c r="F2363" s="570">
        <v>4</v>
      </c>
      <c r="G2363" s="570">
        <v>15</v>
      </c>
      <c r="H2363" s="569">
        <v>350</v>
      </c>
      <c r="J2363" s="497" t="s">
        <v>8577</v>
      </c>
      <c r="K2363" s="497" t="s">
        <v>8581</v>
      </c>
      <c r="L2363" s="497" t="s">
        <v>8582</v>
      </c>
      <c r="M2363" s="577">
        <v>45874</v>
      </c>
      <c r="N2363" s="569" t="s">
        <v>1498</v>
      </c>
      <c r="O2363" s="569" t="s">
        <v>126</v>
      </c>
    </row>
    <row ht="15" r="2364">
      <c r="A2364" s="573" t="s">
        <v>4351</v>
      </c>
      <c r="B2364" s="576" t="s">
        <v>8646</v>
      </c>
      <c r="C2364" s="569" t="s">
        <v>70</v>
      </c>
      <c r="D2364" s="569" t="s">
        <v>4351</v>
      </c>
      <c r="E2364" s="569" t="s">
        <v>2410</v>
      </c>
      <c r="F2364" s="570">
        <v>4</v>
      </c>
      <c r="G2364" s="570">
        <v>15</v>
      </c>
      <c r="H2364" s="569">
        <v>350</v>
      </c>
      <c r="J2364" s="497" t="s">
        <v>8577</v>
      </c>
      <c r="K2364" s="497" t="s">
        <v>8578</v>
      </c>
      <c r="L2364" s="497" t="s">
        <v>8579</v>
      </c>
      <c r="M2364" s="577">
        <v>45874</v>
      </c>
      <c r="N2364" s="569" t="s">
        <v>1498</v>
      </c>
      <c r="O2364" s="569" t="s">
        <v>126</v>
      </c>
    </row>
    <row ht="15" r="2365">
      <c r="A2365" s="573" t="s">
        <v>4351</v>
      </c>
      <c r="B2365" s="576" t="s">
        <v>8647</v>
      </c>
      <c r="C2365" s="569" t="s">
        <v>70</v>
      </c>
      <c r="D2365" s="569" t="s">
        <v>4351</v>
      </c>
      <c r="E2365" s="569" t="s">
        <v>2410</v>
      </c>
      <c r="F2365" s="570">
        <v>4</v>
      </c>
      <c r="G2365" s="570">
        <v>15</v>
      </c>
      <c r="H2365" s="569">
        <v>350</v>
      </c>
      <c r="J2365" s="497" t="s">
        <v>8577</v>
      </c>
      <c r="K2365" s="497" t="s">
        <v>8588</v>
      </c>
      <c r="L2365" s="497" t="s">
        <v>8589</v>
      </c>
      <c r="M2365" s="577">
        <v>45874</v>
      </c>
      <c r="N2365" s="569" t="s">
        <v>1498</v>
      </c>
      <c r="O2365" s="569" t="s">
        <v>126</v>
      </c>
    </row>
    <row ht="15" r="2366">
      <c r="A2366" s="573" t="s">
        <v>4351</v>
      </c>
      <c r="B2366" s="576" t="s">
        <v>8648</v>
      </c>
      <c r="C2366" s="569" t="s">
        <v>70</v>
      </c>
      <c r="D2366" s="569" t="s">
        <v>4351</v>
      </c>
      <c r="E2366" s="569" t="s">
        <v>2410</v>
      </c>
      <c r="F2366" s="570">
        <v>4</v>
      </c>
      <c r="G2366" s="570">
        <v>15</v>
      </c>
      <c r="H2366" s="569">
        <v>350</v>
      </c>
      <c r="J2366" s="497" t="s">
        <v>8577</v>
      </c>
      <c r="K2366" s="497" t="s">
        <v>8593</v>
      </c>
      <c r="L2366" s="497" t="s">
        <v>8594</v>
      </c>
      <c r="M2366" s="577">
        <v>45874</v>
      </c>
      <c r="N2366" s="569" t="s">
        <v>1498</v>
      </c>
      <c r="O2366" s="569" t="s">
        <v>126</v>
      </c>
    </row>
    <row ht="15" r="2367">
      <c r="A2367" s="573" t="s">
        <v>4351</v>
      </c>
      <c r="B2367" s="576" t="s">
        <v>8649</v>
      </c>
      <c r="C2367" s="569" t="s">
        <v>70</v>
      </c>
      <c r="D2367" s="569" t="s">
        <v>4351</v>
      </c>
      <c r="E2367" s="569" t="s">
        <v>2410</v>
      </c>
      <c r="F2367" s="570">
        <v>4</v>
      </c>
      <c r="G2367" s="570">
        <v>15</v>
      </c>
      <c r="H2367" s="569">
        <v>350</v>
      </c>
      <c r="J2367" s="497" t="s">
        <v>8577</v>
      </c>
      <c r="K2367" s="497" t="s">
        <v>8596</v>
      </c>
      <c r="L2367" s="497" t="s">
        <v>8597</v>
      </c>
      <c r="M2367" s="577">
        <v>45874</v>
      </c>
      <c r="N2367" s="569" t="s">
        <v>1498</v>
      </c>
      <c r="O2367" s="569" t="s">
        <v>126</v>
      </c>
    </row>
    <row ht="15" r="2368">
      <c r="A2368" s="573" t="s">
        <v>4351</v>
      </c>
      <c r="B2368" s="576" t="s">
        <v>8650</v>
      </c>
      <c r="C2368" s="569" t="s">
        <v>70</v>
      </c>
      <c r="D2368" s="569" t="s">
        <v>4351</v>
      </c>
      <c r="E2368" s="569" t="s">
        <v>2410</v>
      </c>
      <c r="F2368" s="570">
        <v>4</v>
      </c>
      <c r="G2368" s="570">
        <v>15</v>
      </c>
      <c r="H2368" s="569">
        <v>350</v>
      </c>
      <c r="J2368" s="497" t="s">
        <v>8577</v>
      </c>
      <c r="K2368" s="497" t="s">
        <v>8581</v>
      </c>
      <c r="L2368" s="497" t="s">
        <v>8582</v>
      </c>
      <c r="M2368" s="577">
        <v>45874</v>
      </c>
      <c r="N2368" s="569" t="s">
        <v>1498</v>
      </c>
      <c r="O2368" s="569" t="s">
        <v>126</v>
      </c>
    </row>
    <row ht="15" r="2369">
      <c r="A2369" s="573" t="s">
        <v>4351</v>
      </c>
      <c r="B2369" s="576" t="s">
        <v>8651</v>
      </c>
      <c r="C2369" s="569" t="s">
        <v>70</v>
      </c>
      <c r="D2369" s="569" t="s">
        <v>4351</v>
      </c>
      <c r="E2369" s="569" t="s">
        <v>2410</v>
      </c>
      <c r="F2369" s="570">
        <v>4</v>
      </c>
      <c r="G2369" s="570">
        <v>15</v>
      </c>
      <c r="H2369" s="569">
        <v>350</v>
      </c>
      <c r="J2369" s="497" t="s">
        <v>8577</v>
      </c>
      <c r="K2369" s="497" t="s">
        <v>8578</v>
      </c>
      <c r="L2369" s="497" t="s">
        <v>8579</v>
      </c>
      <c r="M2369" s="577">
        <v>45874</v>
      </c>
      <c r="N2369" s="569" t="s">
        <v>1498</v>
      </c>
      <c r="O2369" s="569" t="s">
        <v>126</v>
      </c>
    </row>
    <row ht="15" r="2370">
      <c r="A2370" s="573" t="s">
        <v>4351</v>
      </c>
      <c r="B2370" s="576" t="s">
        <v>8652</v>
      </c>
      <c r="C2370" s="569" t="s">
        <v>70</v>
      </c>
      <c r="D2370" s="569" t="s">
        <v>4351</v>
      </c>
      <c r="E2370" s="569" t="s">
        <v>2410</v>
      </c>
      <c r="F2370" s="570">
        <v>4</v>
      </c>
      <c r="G2370" s="570">
        <v>15</v>
      </c>
      <c r="H2370" s="569">
        <v>350</v>
      </c>
      <c r="J2370" s="497" t="s">
        <v>8577</v>
      </c>
      <c r="K2370" s="497" t="s">
        <v>8588</v>
      </c>
      <c r="L2370" s="497" t="s">
        <v>8589</v>
      </c>
      <c r="M2370" s="577">
        <v>45874</v>
      </c>
      <c r="N2370" s="569" t="s">
        <v>1498</v>
      </c>
      <c r="O2370" s="569" t="s">
        <v>126</v>
      </c>
    </row>
    <row ht="15" r="2371">
      <c r="A2371" s="573" t="s">
        <v>4351</v>
      </c>
      <c r="B2371" s="576" t="s">
        <v>8653</v>
      </c>
      <c r="C2371" s="569" t="s">
        <v>70</v>
      </c>
      <c r="D2371" s="569" t="s">
        <v>4351</v>
      </c>
      <c r="E2371" s="569" t="s">
        <v>2410</v>
      </c>
      <c r="F2371" s="570">
        <v>4</v>
      </c>
      <c r="G2371" s="570">
        <v>15</v>
      </c>
      <c r="H2371" s="569">
        <v>350</v>
      </c>
      <c r="J2371" s="497" t="s">
        <v>8577</v>
      </c>
      <c r="K2371" s="497" t="s">
        <v>8593</v>
      </c>
      <c r="L2371" s="497" t="s">
        <v>8594</v>
      </c>
      <c r="M2371" s="577">
        <v>45874</v>
      </c>
      <c r="N2371" s="569" t="s">
        <v>1498</v>
      </c>
      <c r="O2371" s="569" t="s">
        <v>126</v>
      </c>
    </row>
    <row ht="15" r="2372">
      <c r="A2372" s="573" t="s">
        <v>4351</v>
      </c>
      <c r="B2372" s="576" t="s">
        <v>8654</v>
      </c>
      <c r="C2372" s="569" t="s">
        <v>70</v>
      </c>
      <c r="D2372" s="569" t="s">
        <v>4351</v>
      </c>
      <c r="E2372" s="569" t="s">
        <v>2410</v>
      </c>
      <c r="F2372" s="570">
        <v>4</v>
      </c>
      <c r="G2372" s="570">
        <v>15</v>
      </c>
      <c r="H2372" s="569">
        <v>350</v>
      </c>
      <c r="J2372" s="497" t="s">
        <v>8577</v>
      </c>
      <c r="K2372" s="497" t="s">
        <v>8596</v>
      </c>
      <c r="L2372" s="497" t="s">
        <v>8597</v>
      </c>
      <c r="M2372" s="577">
        <v>45874</v>
      </c>
      <c r="N2372" s="569" t="s">
        <v>1498</v>
      </c>
      <c r="O2372" s="569" t="s">
        <v>126</v>
      </c>
    </row>
    <row ht="15" r="2373">
      <c r="A2373" s="573" t="s">
        <v>4351</v>
      </c>
      <c r="B2373" s="576" t="s">
        <v>8655</v>
      </c>
      <c r="C2373" s="569" t="s">
        <v>70</v>
      </c>
      <c r="D2373" s="569" t="s">
        <v>4351</v>
      </c>
      <c r="E2373" s="569" t="s">
        <v>2410</v>
      </c>
      <c r="F2373" s="570">
        <v>4</v>
      </c>
      <c r="G2373" s="570">
        <v>15</v>
      </c>
      <c r="H2373" s="569">
        <v>350</v>
      </c>
      <c r="J2373" s="497" t="s">
        <v>8577</v>
      </c>
      <c r="K2373" s="497" t="s">
        <v>8581</v>
      </c>
      <c r="L2373" s="497" t="s">
        <v>8582</v>
      </c>
      <c r="M2373" s="577">
        <v>45874</v>
      </c>
      <c r="N2373" s="569" t="s">
        <v>1498</v>
      </c>
      <c r="O2373" s="569" t="s">
        <v>126</v>
      </c>
    </row>
    <row ht="15" r="2374">
      <c r="A2374" s="573" t="s">
        <v>4351</v>
      </c>
      <c r="B2374" s="576" t="s">
        <v>8656</v>
      </c>
      <c r="C2374" s="569" t="s">
        <v>70</v>
      </c>
      <c r="D2374" s="569" t="s">
        <v>4351</v>
      </c>
      <c r="E2374" s="569" t="s">
        <v>2410</v>
      </c>
      <c r="F2374" s="570">
        <v>4</v>
      </c>
      <c r="G2374" s="570">
        <v>15</v>
      </c>
      <c r="H2374" s="569">
        <v>350</v>
      </c>
      <c r="J2374" s="497" t="s">
        <v>8577</v>
      </c>
      <c r="K2374" s="497" t="s">
        <v>8578</v>
      </c>
      <c r="L2374" s="497" t="s">
        <v>8579</v>
      </c>
      <c r="M2374" s="577">
        <v>45874</v>
      </c>
      <c r="N2374" s="569" t="s">
        <v>1498</v>
      </c>
      <c r="O2374" s="569" t="s">
        <v>126</v>
      </c>
    </row>
    <row ht="15" r="2375">
      <c r="A2375" s="573" t="s">
        <v>4351</v>
      </c>
      <c r="B2375" s="576" t="s">
        <v>8657</v>
      </c>
      <c r="C2375" s="569" t="s">
        <v>70</v>
      </c>
      <c r="D2375" s="569" t="s">
        <v>4351</v>
      </c>
      <c r="E2375" s="569" t="s">
        <v>2410</v>
      </c>
      <c r="F2375" s="570">
        <v>4</v>
      </c>
      <c r="G2375" s="570">
        <v>15</v>
      </c>
      <c r="H2375" s="569">
        <v>350</v>
      </c>
      <c r="J2375" s="497" t="s">
        <v>8577</v>
      </c>
      <c r="K2375" s="497" t="s">
        <v>8588</v>
      </c>
      <c r="L2375" s="497" t="s">
        <v>8589</v>
      </c>
      <c r="M2375" s="577">
        <v>45874</v>
      </c>
      <c r="N2375" s="569" t="s">
        <v>1498</v>
      </c>
      <c r="O2375" s="569" t="s">
        <v>126</v>
      </c>
    </row>
    <row ht="15" r="2376">
      <c r="A2376" s="573" t="s">
        <v>4351</v>
      </c>
      <c r="B2376" s="576" t="s">
        <v>8658</v>
      </c>
      <c r="C2376" s="569" t="s">
        <v>70</v>
      </c>
      <c r="D2376" s="569" t="s">
        <v>4351</v>
      </c>
      <c r="E2376" s="569" t="s">
        <v>2410</v>
      </c>
      <c r="F2376" s="570">
        <v>4</v>
      </c>
      <c r="G2376" s="570">
        <v>15</v>
      </c>
      <c r="H2376" s="569">
        <v>350</v>
      </c>
      <c r="J2376" s="497" t="s">
        <v>8577</v>
      </c>
      <c r="K2376" s="497" t="s">
        <v>8593</v>
      </c>
      <c r="L2376" s="497" t="s">
        <v>8594</v>
      </c>
      <c r="M2376" s="577">
        <v>45874</v>
      </c>
      <c r="N2376" s="569" t="s">
        <v>1498</v>
      </c>
      <c r="O2376" s="569" t="s">
        <v>126</v>
      </c>
    </row>
    <row ht="15" r="2377">
      <c r="A2377" s="573" t="s">
        <v>4351</v>
      </c>
      <c r="B2377" s="576" t="s">
        <v>8659</v>
      </c>
      <c r="C2377" s="569" t="s">
        <v>70</v>
      </c>
      <c r="D2377" s="569" t="s">
        <v>4351</v>
      </c>
      <c r="E2377" s="569" t="s">
        <v>2410</v>
      </c>
      <c r="F2377" s="570">
        <v>4</v>
      </c>
      <c r="G2377" s="570">
        <v>15</v>
      </c>
      <c r="H2377" s="569">
        <v>350</v>
      </c>
      <c r="J2377" s="497" t="s">
        <v>8577</v>
      </c>
      <c r="K2377" s="497" t="s">
        <v>8596</v>
      </c>
      <c r="L2377" s="497" t="s">
        <v>8597</v>
      </c>
      <c r="M2377" s="577">
        <v>45874</v>
      </c>
      <c r="N2377" s="569" t="s">
        <v>1498</v>
      </c>
      <c r="O2377" s="569" t="s">
        <v>126</v>
      </c>
    </row>
    <row ht="15" r="2378">
      <c r="A2378" s="573" t="s">
        <v>4351</v>
      </c>
      <c r="B2378" s="576" t="s">
        <v>8660</v>
      </c>
      <c r="C2378" s="569" t="s">
        <v>70</v>
      </c>
      <c r="D2378" s="569" t="s">
        <v>4351</v>
      </c>
      <c r="E2378" s="569" t="s">
        <v>2410</v>
      </c>
      <c r="F2378" s="570">
        <v>4</v>
      </c>
      <c r="G2378" s="570">
        <v>15</v>
      </c>
      <c r="H2378" s="569">
        <v>350</v>
      </c>
      <c r="J2378" s="497" t="s">
        <v>8577</v>
      </c>
      <c r="K2378" s="497" t="s">
        <v>8581</v>
      </c>
      <c r="L2378" s="497" t="s">
        <v>8582</v>
      </c>
      <c r="M2378" s="577">
        <v>45874</v>
      </c>
      <c r="N2378" s="569" t="s">
        <v>1498</v>
      </c>
      <c r="O2378" s="569" t="s">
        <v>126</v>
      </c>
    </row>
    <row ht="15" r="2379">
      <c r="A2379" s="573" t="s">
        <v>4351</v>
      </c>
      <c r="B2379" s="576" t="s">
        <v>8661</v>
      </c>
      <c r="C2379" s="569" t="s">
        <v>70</v>
      </c>
      <c r="D2379" s="569" t="s">
        <v>4351</v>
      </c>
      <c r="E2379" s="569" t="s">
        <v>2410</v>
      </c>
      <c r="F2379" s="570">
        <v>4</v>
      </c>
      <c r="G2379" s="570">
        <v>15</v>
      </c>
      <c r="H2379" s="569">
        <v>350</v>
      </c>
      <c r="J2379" s="497" t="s">
        <v>8577</v>
      </c>
      <c r="K2379" s="497" t="s">
        <v>8578</v>
      </c>
      <c r="L2379" s="497" t="s">
        <v>8579</v>
      </c>
      <c r="M2379" s="577">
        <v>45874</v>
      </c>
      <c r="N2379" s="569" t="s">
        <v>1498</v>
      </c>
      <c r="O2379" s="569" t="s">
        <v>126</v>
      </c>
    </row>
    <row ht="15" r="2380">
      <c r="A2380" s="573" t="s">
        <v>4351</v>
      </c>
      <c r="B2380" s="576" t="s">
        <v>8662</v>
      </c>
      <c r="C2380" s="569" t="s">
        <v>70</v>
      </c>
      <c r="D2380" s="569" t="s">
        <v>4351</v>
      </c>
      <c r="E2380" s="569" t="s">
        <v>2410</v>
      </c>
      <c r="F2380" s="570">
        <v>4</v>
      </c>
      <c r="G2380" s="570">
        <v>15</v>
      </c>
      <c r="H2380" s="569">
        <v>350</v>
      </c>
      <c r="J2380" s="497" t="s">
        <v>8577</v>
      </c>
      <c r="K2380" s="497" t="s">
        <v>8588</v>
      </c>
      <c r="L2380" s="497" t="s">
        <v>8589</v>
      </c>
      <c r="M2380" s="577">
        <v>45874</v>
      </c>
      <c r="N2380" s="569" t="s">
        <v>1498</v>
      </c>
      <c r="O2380" s="569" t="s">
        <v>126</v>
      </c>
    </row>
    <row ht="15" r="2381">
      <c r="A2381" s="573" t="s">
        <v>4351</v>
      </c>
      <c r="B2381" s="576" t="s">
        <v>8663</v>
      </c>
      <c r="C2381" s="569" t="s">
        <v>70</v>
      </c>
      <c r="D2381" s="569" t="s">
        <v>4351</v>
      </c>
      <c r="E2381" s="569" t="s">
        <v>2410</v>
      </c>
      <c r="F2381" s="570">
        <v>4</v>
      </c>
      <c r="G2381" s="570">
        <v>15</v>
      </c>
      <c r="H2381" s="569">
        <v>350</v>
      </c>
      <c r="J2381" s="497" t="s">
        <v>8577</v>
      </c>
      <c r="K2381" s="497" t="s">
        <v>8593</v>
      </c>
      <c r="L2381" s="497" t="s">
        <v>8594</v>
      </c>
      <c r="M2381" s="577">
        <v>45874</v>
      </c>
      <c r="N2381" s="569" t="s">
        <v>1498</v>
      </c>
      <c r="O2381" s="569" t="s">
        <v>126</v>
      </c>
    </row>
    <row ht="15" r="2382">
      <c r="A2382" s="573" t="s">
        <v>4351</v>
      </c>
      <c r="B2382" s="576" t="s">
        <v>8664</v>
      </c>
      <c r="C2382" s="569" t="s">
        <v>70</v>
      </c>
      <c r="D2382" s="569" t="s">
        <v>4351</v>
      </c>
      <c r="E2382" s="569" t="s">
        <v>2410</v>
      </c>
      <c r="F2382" s="570">
        <v>4</v>
      </c>
      <c r="G2382" s="570">
        <v>15</v>
      </c>
      <c r="H2382" s="569">
        <v>350</v>
      </c>
      <c r="J2382" s="497" t="s">
        <v>8577</v>
      </c>
      <c r="K2382" s="497" t="s">
        <v>8596</v>
      </c>
      <c r="L2382" s="497" t="s">
        <v>8597</v>
      </c>
      <c r="M2382" s="577">
        <v>45874</v>
      </c>
      <c r="N2382" s="569" t="s">
        <v>1498</v>
      </c>
      <c r="O2382" s="569" t="s">
        <v>126</v>
      </c>
    </row>
    <row ht="15" r="2383">
      <c r="A2383" s="573" t="s">
        <v>4351</v>
      </c>
      <c r="B2383" s="576" t="s">
        <v>8665</v>
      </c>
      <c r="C2383" s="569" t="s">
        <v>70</v>
      </c>
      <c r="D2383" s="569" t="s">
        <v>4351</v>
      </c>
      <c r="E2383" s="569" t="s">
        <v>2410</v>
      </c>
      <c r="F2383" s="570">
        <v>24</v>
      </c>
      <c r="G2383" s="570">
        <v>64</v>
      </c>
      <c r="H2383" s="569">
        <v>9600</v>
      </c>
      <c r="I2383" s="569">
        <v>9000</v>
      </c>
      <c r="J2383" s="497" t="s">
        <v>8577</v>
      </c>
      <c r="K2383" s="497" t="s">
        <v>8581</v>
      </c>
      <c r="L2383" s="497" t="s">
        <v>8582</v>
      </c>
      <c r="M2383" s="577">
        <v>45874</v>
      </c>
      <c r="N2383" s="569" t="s">
        <v>1498</v>
      </c>
      <c r="O2383" s="569" t="s">
        <v>126</v>
      </c>
    </row>
    <row ht="15" r="2384">
      <c r="A2384" s="573" t="s">
        <v>4351</v>
      </c>
      <c r="B2384" s="576" t="s">
        <v>8666</v>
      </c>
      <c r="C2384" s="569" t="s">
        <v>70</v>
      </c>
      <c r="D2384" s="569" t="s">
        <v>4351</v>
      </c>
      <c r="E2384" s="569" t="s">
        <v>2410</v>
      </c>
      <c r="F2384" s="570">
        <v>24</v>
      </c>
      <c r="G2384" s="570">
        <v>64</v>
      </c>
      <c r="H2384" s="569">
        <v>9600</v>
      </c>
      <c r="I2384" s="569">
        <v>9000</v>
      </c>
      <c r="J2384" s="497" t="s">
        <v>8577</v>
      </c>
      <c r="K2384" s="497" t="s">
        <v>8578</v>
      </c>
      <c r="L2384" s="497" t="s">
        <v>8579</v>
      </c>
      <c r="M2384" s="577">
        <v>45874</v>
      </c>
      <c r="N2384" s="569" t="s">
        <v>1498</v>
      </c>
      <c r="O2384" s="569" t="s">
        <v>126</v>
      </c>
    </row>
    <row ht="15" r="2385">
      <c r="A2385" s="573" t="s">
        <v>4351</v>
      </c>
      <c r="B2385" s="576" t="s">
        <v>8667</v>
      </c>
      <c r="C2385" s="569" t="s">
        <v>70</v>
      </c>
      <c r="D2385" s="569" t="s">
        <v>4351</v>
      </c>
      <c r="E2385" s="569" t="s">
        <v>2410</v>
      </c>
      <c r="F2385" s="570">
        <v>24</v>
      </c>
      <c r="G2385" s="570">
        <v>64</v>
      </c>
      <c r="H2385" s="569">
        <v>9600</v>
      </c>
      <c r="I2385" s="569">
        <v>9000</v>
      </c>
      <c r="J2385" s="497" t="s">
        <v>8577</v>
      </c>
      <c r="K2385" s="497" t="s">
        <v>8588</v>
      </c>
      <c r="L2385" s="497" t="s">
        <v>8589</v>
      </c>
      <c r="M2385" s="577">
        <v>45874</v>
      </c>
      <c r="N2385" s="569" t="s">
        <v>1498</v>
      </c>
      <c r="O2385" s="569" t="s">
        <v>126</v>
      </c>
    </row>
    <row ht="15" r="2386">
      <c r="A2386" s="573" t="s">
        <v>4351</v>
      </c>
      <c r="B2386" s="576" t="s">
        <v>8668</v>
      </c>
      <c r="C2386" s="569" t="s">
        <v>70</v>
      </c>
      <c r="D2386" s="569" t="s">
        <v>4351</v>
      </c>
      <c r="E2386" s="569" t="s">
        <v>2410</v>
      </c>
      <c r="F2386" s="570">
        <v>24</v>
      </c>
      <c r="G2386" s="570">
        <v>64</v>
      </c>
      <c r="H2386" s="569">
        <v>9600</v>
      </c>
      <c r="I2386" s="569">
        <v>9000</v>
      </c>
      <c r="J2386" s="497" t="s">
        <v>8577</v>
      </c>
      <c r="K2386" s="497" t="s">
        <v>8593</v>
      </c>
      <c r="L2386" s="497" t="s">
        <v>8594</v>
      </c>
      <c r="M2386" s="577">
        <v>45874</v>
      </c>
      <c r="N2386" s="569" t="s">
        <v>1498</v>
      </c>
      <c r="O2386" s="569" t="s">
        <v>126</v>
      </c>
    </row>
    <row ht="15" r="2387">
      <c r="A2387" s="573" t="s">
        <v>4351</v>
      </c>
      <c r="B2387" s="576" t="s">
        <v>8669</v>
      </c>
      <c r="C2387" s="569" t="s">
        <v>70</v>
      </c>
      <c r="D2387" s="569" t="s">
        <v>4351</v>
      </c>
      <c r="E2387" s="569" t="s">
        <v>2410</v>
      </c>
      <c r="F2387" s="570">
        <v>24</v>
      </c>
      <c r="G2387" s="570">
        <v>64</v>
      </c>
      <c r="H2387" s="569">
        <v>9600</v>
      </c>
      <c r="I2387" s="569">
        <v>9000</v>
      </c>
      <c r="J2387" s="497" t="s">
        <v>8577</v>
      </c>
      <c r="K2387" s="497" t="s">
        <v>8596</v>
      </c>
      <c r="L2387" s="497" t="s">
        <v>8597</v>
      </c>
      <c r="M2387" s="577">
        <v>45874</v>
      </c>
      <c r="N2387" s="569" t="s">
        <v>1498</v>
      </c>
      <c r="O2387" s="569" t="s">
        <v>126</v>
      </c>
    </row>
    <row ht="15" r="2388">
      <c r="A2388" s="573" t="s">
        <v>4351</v>
      </c>
      <c r="B2388" s="576" t="s">
        <v>8670</v>
      </c>
      <c r="C2388" s="569" t="s">
        <v>70</v>
      </c>
      <c r="D2388" s="569" t="s">
        <v>4351</v>
      </c>
      <c r="E2388" s="569" t="s">
        <v>2410</v>
      </c>
      <c r="F2388" s="570">
        <v>24</v>
      </c>
      <c r="G2388" s="570">
        <v>64</v>
      </c>
      <c r="H2388" s="569">
        <v>9600</v>
      </c>
      <c r="I2388" s="569">
        <v>9000</v>
      </c>
      <c r="J2388" s="497" t="s">
        <v>8577</v>
      </c>
      <c r="K2388" s="497" t="s">
        <v>8581</v>
      </c>
      <c r="L2388" s="497" t="s">
        <v>8582</v>
      </c>
      <c r="M2388" s="577">
        <v>45874</v>
      </c>
      <c r="N2388" s="569" t="s">
        <v>1498</v>
      </c>
      <c r="O2388" s="569" t="s">
        <v>126</v>
      </c>
    </row>
    <row ht="15" r="2389">
      <c r="A2389" s="573" t="s">
        <v>4351</v>
      </c>
      <c r="B2389" s="576" t="s">
        <v>8671</v>
      </c>
      <c r="C2389" s="569" t="s">
        <v>70</v>
      </c>
      <c r="D2389" s="569" t="s">
        <v>4351</v>
      </c>
      <c r="E2389" s="569" t="s">
        <v>2410</v>
      </c>
      <c r="F2389" s="570">
        <v>24</v>
      </c>
      <c r="G2389" s="570">
        <v>64</v>
      </c>
      <c r="H2389" s="569">
        <v>9600</v>
      </c>
      <c r="I2389" s="569">
        <v>9000</v>
      </c>
      <c r="J2389" s="497" t="s">
        <v>8577</v>
      </c>
      <c r="K2389" s="497" t="s">
        <v>8578</v>
      </c>
      <c r="L2389" s="497" t="s">
        <v>8579</v>
      </c>
      <c r="M2389" s="577">
        <v>45874</v>
      </c>
      <c r="N2389" s="569" t="s">
        <v>1498</v>
      </c>
      <c r="O2389" s="569" t="s">
        <v>126</v>
      </c>
    </row>
    <row ht="15" r="2390">
      <c r="A2390" s="573" t="s">
        <v>4351</v>
      </c>
      <c r="B2390" s="576" t="s">
        <v>8672</v>
      </c>
      <c r="C2390" s="569" t="s">
        <v>70</v>
      </c>
      <c r="D2390" s="569" t="s">
        <v>4351</v>
      </c>
      <c r="E2390" s="569" t="s">
        <v>2410</v>
      </c>
      <c r="F2390" s="570">
        <v>24</v>
      </c>
      <c r="G2390" s="570">
        <v>64</v>
      </c>
      <c r="H2390" s="569">
        <v>9600</v>
      </c>
      <c r="I2390" s="569">
        <v>9000</v>
      </c>
      <c r="J2390" s="497" t="s">
        <v>8577</v>
      </c>
      <c r="K2390" s="497" t="s">
        <v>8588</v>
      </c>
      <c r="L2390" s="497" t="s">
        <v>8589</v>
      </c>
      <c r="M2390" s="577">
        <v>45874</v>
      </c>
      <c r="N2390" s="569" t="s">
        <v>1498</v>
      </c>
      <c r="O2390" s="569" t="s">
        <v>126</v>
      </c>
    </row>
    <row ht="15" r="2391">
      <c r="A2391" s="573" t="s">
        <v>4351</v>
      </c>
      <c r="B2391" s="576" t="s">
        <v>8673</v>
      </c>
      <c r="C2391" s="569" t="s">
        <v>70</v>
      </c>
      <c r="D2391" s="569" t="s">
        <v>4351</v>
      </c>
      <c r="E2391" s="569" t="s">
        <v>2410</v>
      </c>
      <c r="F2391" s="570">
        <v>24</v>
      </c>
      <c r="G2391" s="570">
        <v>64</v>
      </c>
      <c r="H2391" s="569">
        <v>9600</v>
      </c>
      <c r="J2391" s="497" t="s">
        <v>8577</v>
      </c>
      <c r="K2391" s="497" t="s">
        <v>8593</v>
      </c>
      <c r="L2391" s="497" t="s">
        <v>8594</v>
      </c>
      <c r="M2391" s="577">
        <v>45874</v>
      </c>
      <c r="N2391" s="569" t="s">
        <v>1498</v>
      </c>
      <c r="O2391" s="569" t="s">
        <v>126</v>
      </c>
    </row>
    <row ht="15" r="2392">
      <c r="A2392" s="573" t="s">
        <v>4351</v>
      </c>
      <c r="B2392" s="576" t="s">
        <v>8674</v>
      </c>
      <c r="C2392" s="569" t="s">
        <v>70</v>
      </c>
      <c r="D2392" s="569" t="s">
        <v>4351</v>
      </c>
      <c r="E2392" s="569" t="s">
        <v>2410</v>
      </c>
      <c r="F2392" s="570">
        <v>24</v>
      </c>
      <c r="G2392" s="570">
        <v>64</v>
      </c>
      <c r="H2392" s="569">
        <v>9600</v>
      </c>
      <c r="J2392" s="497" t="s">
        <v>8577</v>
      </c>
      <c r="K2392" s="497" t="s">
        <v>8596</v>
      </c>
      <c r="L2392" s="497" t="s">
        <v>8597</v>
      </c>
      <c r="M2392" s="577">
        <v>45874</v>
      </c>
      <c r="N2392" s="569" t="s">
        <v>1498</v>
      </c>
      <c r="O2392" s="569" t="s">
        <v>126</v>
      </c>
    </row>
    <row ht="15" r="2393">
      <c r="A2393" s="573" t="s">
        <v>4351</v>
      </c>
      <c r="B2393" s="576" t="s">
        <v>8675</v>
      </c>
      <c r="C2393" s="569" t="s">
        <v>70</v>
      </c>
      <c r="D2393" s="569" t="s">
        <v>4351</v>
      </c>
      <c r="E2393" s="569" t="s">
        <v>2410</v>
      </c>
      <c r="F2393" s="570">
        <v>24</v>
      </c>
      <c r="G2393" s="570">
        <v>64</v>
      </c>
      <c r="H2393" s="569">
        <v>9600</v>
      </c>
      <c r="J2393" s="497" t="s">
        <v>8577</v>
      </c>
      <c r="K2393" s="497" t="s">
        <v>8581</v>
      </c>
      <c r="L2393" s="497" t="s">
        <v>8582</v>
      </c>
      <c r="M2393" s="577">
        <v>45874</v>
      </c>
      <c r="N2393" s="569" t="s">
        <v>1498</v>
      </c>
      <c r="O2393" s="569" t="s">
        <v>126</v>
      </c>
    </row>
    <row ht="15" r="2394">
      <c r="A2394" s="573" t="s">
        <v>4351</v>
      </c>
      <c r="B2394" s="576" t="s">
        <v>8676</v>
      </c>
      <c r="C2394" s="569" t="s">
        <v>70</v>
      </c>
      <c r="D2394" s="569" t="s">
        <v>4351</v>
      </c>
      <c r="E2394" s="569" t="s">
        <v>2410</v>
      </c>
      <c r="F2394" s="570">
        <v>24</v>
      </c>
      <c r="G2394" s="570">
        <v>64</v>
      </c>
      <c r="H2394" s="569">
        <v>9600</v>
      </c>
      <c r="J2394" s="497" t="s">
        <v>8577</v>
      </c>
      <c r="K2394" s="497" t="s">
        <v>8578</v>
      </c>
      <c r="L2394" s="497" t="s">
        <v>8579</v>
      </c>
      <c r="M2394" s="577">
        <v>45874</v>
      </c>
      <c r="N2394" s="569" t="s">
        <v>1498</v>
      </c>
      <c r="O2394" s="569" t="s">
        <v>126</v>
      </c>
    </row>
    <row ht="15" r="2395">
      <c r="A2395" s="573" t="s">
        <v>4351</v>
      </c>
      <c r="B2395" s="576" t="s">
        <v>8677</v>
      </c>
      <c r="C2395" s="569" t="s">
        <v>70</v>
      </c>
      <c r="D2395" s="569" t="s">
        <v>4351</v>
      </c>
      <c r="E2395" s="569" t="s">
        <v>2410</v>
      </c>
      <c r="F2395" s="570">
        <v>24</v>
      </c>
      <c r="G2395" s="570">
        <v>64</v>
      </c>
      <c r="H2395" s="569">
        <v>9600</v>
      </c>
      <c r="J2395" s="497" t="s">
        <v>8577</v>
      </c>
      <c r="K2395" s="497" t="s">
        <v>8588</v>
      </c>
      <c r="L2395" s="497" t="s">
        <v>8589</v>
      </c>
      <c r="M2395" s="577">
        <v>45874</v>
      </c>
      <c r="N2395" s="569" t="s">
        <v>1498</v>
      </c>
      <c r="O2395" s="569" t="s">
        <v>126</v>
      </c>
    </row>
    <row ht="15" r="2396">
      <c r="A2396" s="573" t="s">
        <v>4351</v>
      </c>
      <c r="B2396" s="576" t="s">
        <v>8678</v>
      </c>
      <c r="C2396" s="569" t="s">
        <v>70</v>
      </c>
      <c r="D2396" s="569" t="s">
        <v>4351</v>
      </c>
      <c r="E2396" s="569" t="s">
        <v>2410</v>
      </c>
      <c r="F2396" s="570">
        <v>24</v>
      </c>
      <c r="G2396" s="570">
        <v>64</v>
      </c>
      <c r="H2396" s="569">
        <v>9600</v>
      </c>
      <c r="J2396" s="497" t="s">
        <v>8577</v>
      </c>
      <c r="K2396" s="497" t="s">
        <v>8593</v>
      </c>
      <c r="L2396" s="497" t="s">
        <v>8594</v>
      </c>
      <c r="M2396" s="577">
        <v>45874</v>
      </c>
      <c r="N2396" s="569" t="s">
        <v>1498</v>
      </c>
      <c r="O2396" s="569" t="s">
        <v>126</v>
      </c>
    </row>
    <row ht="15" r="2397">
      <c r="A2397" s="573" t="s">
        <v>4351</v>
      </c>
      <c r="B2397" s="576" t="s">
        <v>8679</v>
      </c>
      <c r="C2397" s="569" t="s">
        <v>70</v>
      </c>
      <c r="D2397" s="569" t="s">
        <v>4351</v>
      </c>
      <c r="E2397" s="569" t="s">
        <v>2410</v>
      </c>
      <c r="F2397" s="570">
        <v>24</v>
      </c>
      <c r="G2397" s="570">
        <v>64</v>
      </c>
      <c r="H2397" s="569">
        <v>9600</v>
      </c>
      <c r="J2397" s="497" t="s">
        <v>8577</v>
      </c>
      <c r="K2397" s="497" t="s">
        <v>8596</v>
      </c>
      <c r="L2397" s="497" t="s">
        <v>8597</v>
      </c>
      <c r="M2397" s="577">
        <v>45874</v>
      </c>
      <c r="N2397" s="569" t="s">
        <v>1498</v>
      </c>
      <c r="O2397" s="569" t="s">
        <v>126</v>
      </c>
    </row>
    <row ht="15" r="2398">
      <c r="A2398" s="573" t="s">
        <v>4351</v>
      </c>
      <c r="B2398" s="576" t="s">
        <v>8680</v>
      </c>
      <c r="C2398" s="569" t="s">
        <v>70</v>
      </c>
      <c r="D2398" s="569" t="s">
        <v>4351</v>
      </c>
      <c r="E2398" s="569" t="s">
        <v>2410</v>
      </c>
      <c r="F2398" s="570">
        <v>24</v>
      </c>
      <c r="G2398" s="570">
        <v>64</v>
      </c>
      <c r="H2398" s="569">
        <v>9600</v>
      </c>
      <c r="J2398" s="497" t="s">
        <v>8577</v>
      </c>
      <c r="K2398" s="497" t="s">
        <v>8581</v>
      </c>
      <c r="L2398" s="497" t="s">
        <v>8582</v>
      </c>
      <c r="M2398" s="577">
        <v>45874</v>
      </c>
      <c r="N2398" s="569" t="s">
        <v>1498</v>
      </c>
      <c r="O2398" s="569" t="s">
        <v>126</v>
      </c>
    </row>
    <row ht="15" r="2399">
      <c r="A2399" s="573" t="s">
        <v>4351</v>
      </c>
      <c r="B2399" s="576" t="s">
        <v>8681</v>
      </c>
      <c r="C2399" s="569" t="s">
        <v>70</v>
      </c>
      <c r="D2399" s="569" t="s">
        <v>4351</v>
      </c>
      <c r="E2399" s="569" t="s">
        <v>2410</v>
      </c>
      <c r="F2399" s="570">
        <v>24</v>
      </c>
      <c r="G2399" s="570">
        <v>64</v>
      </c>
      <c r="H2399" s="569">
        <v>9600</v>
      </c>
      <c r="J2399" s="497" t="s">
        <v>8577</v>
      </c>
      <c r="K2399" s="497" t="s">
        <v>8578</v>
      </c>
      <c r="L2399" s="497" t="s">
        <v>8579</v>
      </c>
      <c r="M2399" s="577">
        <v>45874</v>
      </c>
      <c r="N2399" s="569" t="s">
        <v>1498</v>
      </c>
      <c r="O2399" s="569" t="s">
        <v>126</v>
      </c>
    </row>
    <row ht="15" r="2400">
      <c r="A2400" s="573" t="s">
        <v>4351</v>
      </c>
      <c r="B2400" s="576" t="s">
        <v>8682</v>
      </c>
      <c r="C2400" s="569" t="s">
        <v>70</v>
      </c>
      <c r="D2400" s="569" t="s">
        <v>4351</v>
      </c>
      <c r="E2400" s="569" t="s">
        <v>2410</v>
      </c>
      <c r="F2400" s="570">
        <v>24</v>
      </c>
      <c r="G2400" s="570">
        <v>64</v>
      </c>
      <c r="H2400" s="569">
        <v>9600</v>
      </c>
      <c r="J2400" s="497" t="s">
        <v>8577</v>
      </c>
      <c r="K2400" s="497" t="s">
        <v>8588</v>
      </c>
      <c r="L2400" s="497" t="s">
        <v>8589</v>
      </c>
      <c r="M2400" s="577">
        <v>45874</v>
      </c>
      <c r="N2400" s="569" t="s">
        <v>1498</v>
      </c>
      <c r="O2400" s="569" t="s">
        <v>126</v>
      </c>
    </row>
    <row ht="15" r="2401">
      <c r="A2401" s="573" t="s">
        <v>4351</v>
      </c>
      <c r="B2401" s="576" t="s">
        <v>8683</v>
      </c>
      <c r="C2401" s="569" t="s">
        <v>70</v>
      </c>
      <c r="D2401" s="569" t="s">
        <v>4351</v>
      </c>
      <c r="E2401" s="569" t="s">
        <v>2410</v>
      </c>
      <c r="F2401" s="570">
        <v>24</v>
      </c>
      <c r="G2401" s="570">
        <v>64</v>
      </c>
      <c r="H2401" s="569">
        <v>9600</v>
      </c>
      <c r="J2401" s="497" t="s">
        <v>8577</v>
      </c>
      <c r="K2401" s="497" t="s">
        <v>8593</v>
      </c>
      <c r="L2401" s="497" t="s">
        <v>8594</v>
      </c>
      <c r="M2401" s="577">
        <v>45874</v>
      </c>
      <c r="N2401" s="569" t="s">
        <v>1498</v>
      </c>
      <c r="O2401" s="569" t="s">
        <v>126</v>
      </c>
    </row>
    <row ht="15" r="2402">
      <c r="A2402" s="573" t="s">
        <v>4351</v>
      </c>
      <c r="B2402" s="576" t="s">
        <v>8684</v>
      </c>
      <c r="C2402" s="569" t="s">
        <v>70</v>
      </c>
      <c r="D2402" s="569" t="s">
        <v>4351</v>
      </c>
      <c r="E2402" s="569" t="s">
        <v>2410</v>
      </c>
      <c r="F2402" s="570">
        <v>24</v>
      </c>
      <c r="G2402" s="570">
        <v>64</v>
      </c>
      <c r="H2402" s="569">
        <v>9600</v>
      </c>
      <c r="J2402" s="497" t="s">
        <v>8577</v>
      </c>
      <c r="K2402" s="497" t="s">
        <v>8596</v>
      </c>
      <c r="L2402" s="497" t="s">
        <v>8597</v>
      </c>
      <c r="M2402" s="577">
        <v>45874</v>
      </c>
      <c r="N2402" s="569" t="s">
        <v>1498</v>
      </c>
      <c r="O2402" s="569" t="s">
        <v>126</v>
      </c>
    </row>
    <row ht="15" r="2403">
      <c r="A2403" s="573" t="s">
        <v>4351</v>
      </c>
      <c r="B2403" s="576" t="s">
        <v>8685</v>
      </c>
      <c r="C2403" s="569" t="s">
        <v>70</v>
      </c>
      <c r="D2403" s="569" t="s">
        <v>4351</v>
      </c>
      <c r="E2403" s="569" t="s">
        <v>2410</v>
      </c>
      <c r="F2403" s="570">
        <v>24</v>
      </c>
      <c r="G2403" s="570">
        <v>64</v>
      </c>
      <c r="H2403" s="569">
        <v>9600</v>
      </c>
      <c r="J2403" s="497" t="s">
        <v>8577</v>
      </c>
      <c r="K2403" s="497" t="s">
        <v>8581</v>
      </c>
      <c r="L2403" s="497" t="s">
        <v>8582</v>
      </c>
      <c r="M2403" s="577">
        <v>45874</v>
      </c>
      <c r="N2403" s="569" t="s">
        <v>1498</v>
      </c>
      <c r="O2403" s="569" t="s">
        <v>126</v>
      </c>
    </row>
    <row ht="15" r="2404">
      <c r="A2404" s="573" t="s">
        <v>4351</v>
      </c>
      <c r="B2404" s="576" t="s">
        <v>8686</v>
      </c>
      <c r="C2404" s="569" t="s">
        <v>70</v>
      </c>
      <c r="D2404" s="569" t="s">
        <v>4351</v>
      </c>
      <c r="E2404" s="569" t="s">
        <v>2410</v>
      </c>
      <c r="F2404" s="570">
        <v>24</v>
      </c>
      <c r="G2404" s="570">
        <v>64</v>
      </c>
      <c r="H2404" s="569">
        <v>9600</v>
      </c>
      <c r="J2404" s="497" t="s">
        <v>8577</v>
      </c>
      <c r="K2404" s="497" t="s">
        <v>8578</v>
      </c>
      <c r="L2404" s="497" t="s">
        <v>8579</v>
      </c>
      <c r="M2404" s="577">
        <v>45874</v>
      </c>
      <c r="N2404" s="569" t="s">
        <v>1498</v>
      </c>
      <c r="O2404" s="569" t="s">
        <v>126</v>
      </c>
    </row>
    <row ht="15" r="2405">
      <c r="A2405" s="573" t="s">
        <v>4351</v>
      </c>
      <c r="B2405" s="576" t="s">
        <v>8687</v>
      </c>
      <c r="C2405" s="569" t="s">
        <v>70</v>
      </c>
      <c r="D2405" s="569" t="s">
        <v>4351</v>
      </c>
      <c r="E2405" s="569" t="s">
        <v>2410</v>
      </c>
      <c r="F2405" s="570">
        <v>24</v>
      </c>
      <c r="G2405" s="570">
        <v>64</v>
      </c>
      <c r="H2405" s="569">
        <v>9600</v>
      </c>
      <c r="J2405" s="497" t="s">
        <v>8577</v>
      </c>
      <c r="K2405" s="497" t="s">
        <v>8588</v>
      </c>
      <c r="L2405" s="497" t="s">
        <v>8589</v>
      </c>
      <c r="M2405" s="577">
        <v>45874</v>
      </c>
      <c r="N2405" s="569" t="s">
        <v>1498</v>
      </c>
      <c r="O2405" s="569" t="s">
        <v>126</v>
      </c>
    </row>
    <row ht="15" r="2406">
      <c r="A2406" s="573" t="s">
        <v>4351</v>
      </c>
      <c r="B2406" s="576" t="s">
        <v>8688</v>
      </c>
      <c r="C2406" s="569" t="s">
        <v>70</v>
      </c>
      <c r="D2406" s="569" t="s">
        <v>4351</v>
      </c>
      <c r="E2406" s="569" t="s">
        <v>2410</v>
      </c>
      <c r="F2406" s="570">
        <v>24</v>
      </c>
      <c r="G2406" s="570">
        <v>64</v>
      </c>
      <c r="H2406" s="569">
        <v>9600</v>
      </c>
      <c r="J2406" s="497" t="s">
        <v>8577</v>
      </c>
      <c r="K2406" s="497" t="s">
        <v>8593</v>
      </c>
      <c r="L2406" s="497" t="s">
        <v>8594</v>
      </c>
      <c r="M2406" s="577">
        <v>45874</v>
      </c>
      <c r="N2406" s="569" t="s">
        <v>1498</v>
      </c>
      <c r="O2406" s="569" t="s">
        <v>126</v>
      </c>
    </row>
    <row ht="15" r="2407">
      <c r="A2407" s="573" t="s">
        <v>4351</v>
      </c>
      <c r="B2407" s="576" t="s">
        <v>8689</v>
      </c>
      <c r="C2407" s="569" t="s">
        <v>70</v>
      </c>
      <c r="D2407" s="569" t="s">
        <v>4351</v>
      </c>
      <c r="E2407" s="569" t="s">
        <v>2410</v>
      </c>
      <c r="F2407" s="570">
        <v>24</v>
      </c>
      <c r="G2407" s="570">
        <v>64</v>
      </c>
      <c r="H2407" s="569">
        <v>4500</v>
      </c>
      <c r="J2407" s="497" t="s">
        <v>8577</v>
      </c>
      <c r="K2407" s="497" t="s">
        <v>8596</v>
      </c>
      <c r="L2407" s="497" t="s">
        <v>8597</v>
      </c>
      <c r="M2407" s="577">
        <v>45874</v>
      </c>
      <c r="N2407" s="569" t="s">
        <v>1498</v>
      </c>
      <c r="O2407" s="569" t="s">
        <v>126</v>
      </c>
    </row>
    <row ht="15" r="2408">
      <c r="A2408" s="573" t="s">
        <v>4351</v>
      </c>
      <c r="B2408" s="576" t="s">
        <v>8690</v>
      </c>
      <c r="C2408" s="569" t="s">
        <v>70</v>
      </c>
      <c r="D2408" s="569" t="s">
        <v>4351</v>
      </c>
      <c r="E2408" s="569" t="s">
        <v>2410</v>
      </c>
      <c r="F2408" s="570">
        <v>24</v>
      </c>
      <c r="G2408" s="570">
        <v>64</v>
      </c>
      <c r="H2408" s="569">
        <v>4500</v>
      </c>
      <c r="J2408" s="497" t="s">
        <v>8577</v>
      </c>
      <c r="K2408" s="497" t="s">
        <v>8581</v>
      </c>
      <c r="L2408" s="497" t="s">
        <v>8582</v>
      </c>
      <c r="M2408" s="577">
        <v>45874</v>
      </c>
      <c r="N2408" s="569" t="s">
        <v>1498</v>
      </c>
      <c r="O2408" s="569" t="s">
        <v>126</v>
      </c>
    </row>
    <row ht="15" r="2409">
      <c r="A2409" s="569" t="s">
        <v>3435</v>
      </c>
      <c r="B2409" s="576" t="s">
        <v>8691</v>
      </c>
      <c r="C2409" s="569" t="s">
        <v>8692</v>
      </c>
      <c r="D2409" s="569" t="s">
        <v>3147</v>
      </c>
      <c r="E2409" s="569" t="s">
        <v>2410</v>
      </c>
      <c r="F2409" s="578">
        <v>16</v>
      </c>
      <c r="G2409" s="576">
        <v>64</v>
      </c>
      <c r="H2409" s="569">
        <v>1357</v>
      </c>
      <c r="J2409" s="497" t="s">
        <v>8588</v>
      </c>
      <c r="L2409" s="497" t="s">
        <v>8589</v>
      </c>
      <c r="M2409" s="577">
        <v>45965</v>
      </c>
      <c r="N2409" s="570" t="s">
        <v>1912</v>
      </c>
      <c r="O2409" s="569" t="s">
        <v>126</v>
      </c>
    </row>
    <row ht="15" r="2410">
      <c r="A2410" s="569" t="s">
        <v>3435</v>
      </c>
      <c r="B2410" s="576" t="s">
        <v>8693</v>
      </c>
      <c r="C2410" s="569" t="s">
        <v>8692</v>
      </c>
      <c r="D2410" s="569" t="s">
        <v>3147</v>
      </c>
      <c r="E2410" s="569" t="s">
        <v>2410</v>
      </c>
      <c r="F2410" s="578">
        <v>16</v>
      </c>
      <c r="G2410" s="576">
        <v>64</v>
      </c>
      <c r="H2410" s="569">
        <v>1357</v>
      </c>
      <c r="J2410" s="497" t="s">
        <v>8593</v>
      </c>
      <c r="L2410" s="497" t="s">
        <v>8594</v>
      </c>
      <c r="M2410" s="577">
        <v>45965</v>
      </c>
      <c r="N2410" s="579" t="s">
        <v>1912</v>
      </c>
      <c r="O2410" s="569" t="s">
        <v>126</v>
      </c>
    </row>
    <row ht="15" r="2411">
      <c r="A2411" s="569" t="s">
        <v>3435</v>
      </c>
      <c r="B2411" s="576" t="s">
        <v>8694</v>
      </c>
      <c r="C2411" s="569" t="s">
        <v>8692</v>
      </c>
      <c r="D2411" s="569" t="s">
        <v>3147</v>
      </c>
      <c r="E2411" s="569" t="s">
        <v>2410</v>
      </c>
      <c r="F2411" s="578">
        <v>16</v>
      </c>
      <c r="G2411" s="576">
        <v>64</v>
      </c>
      <c r="H2411" s="569">
        <v>1357</v>
      </c>
      <c r="J2411" s="497" t="s">
        <v>8596</v>
      </c>
      <c r="L2411" s="497" t="s">
        <v>8597</v>
      </c>
      <c r="M2411" s="577">
        <v>45965</v>
      </c>
      <c r="N2411" s="579" t="s">
        <v>1912</v>
      </c>
      <c r="O2411" s="569" t="s">
        <v>126</v>
      </c>
    </row>
    <row ht="15" r="2412">
      <c r="A2412" s="569" t="s">
        <v>3435</v>
      </c>
      <c r="B2412" s="576" t="s">
        <v>8695</v>
      </c>
      <c r="C2412" s="569" t="s">
        <v>8692</v>
      </c>
      <c r="D2412" s="569" t="s">
        <v>3147</v>
      </c>
      <c r="E2412" s="569" t="s">
        <v>2410</v>
      </c>
      <c r="F2412" s="578">
        <v>16</v>
      </c>
      <c r="G2412" s="576">
        <v>64</v>
      </c>
      <c r="H2412" s="569">
        <v>1357</v>
      </c>
      <c r="J2412" s="497" t="s">
        <v>8581</v>
      </c>
      <c r="L2412" s="497" t="s">
        <v>8582</v>
      </c>
      <c r="M2412" s="577">
        <v>45965</v>
      </c>
      <c r="N2412" s="579" t="s">
        <v>1912</v>
      </c>
      <c r="O2412" s="569" t="s">
        <v>126</v>
      </c>
    </row>
    <row ht="15" r="2413">
      <c r="A2413" s="569" t="s">
        <v>3435</v>
      </c>
      <c r="B2413" s="576" t="s">
        <v>8696</v>
      </c>
      <c r="C2413" s="569" t="s">
        <v>8692</v>
      </c>
      <c r="D2413" s="569" t="s">
        <v>3147</v>
      </c>
      <c r="E2413" s="569" t="s">
        <v>2410</v>
      </c>
      <c r="F2413" s="578">
        <v>16</v>
      </c>
      <c r="G2413" s="576">
        <v>64</v>
      </c>
      <c r="H2413" s="569">
        <v>1357</v>
      </c>
      <c r="J2413" s="497" t="s">
        <v>8578</v>
      </c>
      <c r="L2413" s="497" t="s">
        <v>8579</v>
      </c>
      <c r="M2413" s="577">
        <v>45965</v>
      </c>
      <c r="N2413" s="579" t="s">
        <v>1912</v>
      </c>
      <c r="O2413" s="569" t="s">
        <v>126</v>
      </c>
    </row>
    <row ht="15" r="2414">
      <c r="A2414" s="569" t="s">
        <v>3435</v>
      </c>
      <c r="B2414" s="576" t="s">
        <v>8697</v>
      </c>
      <c r="C2414" s="569" t="s">
        <v>8692</v>
      </c>
      <c r="D2414" s="569" t="s">
        <v>3147</v>
      </c>
      <c r="E2414" s="569" t="s">
        <v>2410</v>
      </c>
      <c r="F2414" s="578">
        <v>16</v>
      </c>
      <c r="G2414" s="576">
        <v>64</v>
      </c>
      <c r="H2414" s="569">
        <v>1357</v>
      </c>
      <c r="J2414" s="497" t="s">
        <v>8588</v>
      </c>
      <c r="L2414" s="497" t="s">
        <v>8589</v>
      </c>
      <c r="M2414" s="577">
        <v>45965</v>
      </c>
      <c r="N2414" s="579" t="s">
        <v>1912</v>
      </c>
      <c r="O2414" s="569" t="s">
        <v>126</v>
      </c>
    </row>
    <row ht="15" r="2415">
      <c r="A2415" s="569" t="s">
        <v>3435</v>
      </c>
      <c r="B2415" s="576" t="s">
        <v>8698</v>
      </c>
      <c r="C2415" s="569" t="s">
        <v>8692</v>
      </c>
      <c r="D2415" s="569" t="s">
        <v>3147</v>
      </c>
      <c r="E2415" s="569" t="s">
        <v>2410</v>
      </c>
      <c r="F2415" s="578">
        <v>16</v>
      </c>
      <c r="G2415" s="576">
        <v>64</v>
      </c>
      <c r="H2415" s="569">
        <v>1357</v>
      </c>
      <c r="J2415" s="497" t="s">
        <v>8593</v>
      </c>
      <c r="L2415" s="497" t="s">
        <v>8594</v>
      </c>
      <c r="M2415" s="577">
        <v>45965</v>
      </c>
      <c r="N2415" s="579" t="s">
        <v>1912</v>
      </c>
      <c r="O2415" s="569" t="s">
        <v>126</v>
      </c>
    </row>
    <row ht="15" r="2416">
      <c r="A2416" s="569" t="s">
        <v>3435</v>
      </c>
      <c r="B2416" s="576" t="s">
        <v>8699</v>
      </c>
      <c r="C2416" s="569" t="s">
        <v>8692</v>
      </c>
      <c r="D2416" s="569" t="s">
        <v>3147</v>
      </c>
      <c r="E2416" s="569" t="s">
        <v>2410</v>
      </c>
      <c r="F2416" s="578">
        <v>16</v>
      </c>
      <c r="G2416" s="576">
        <v>64</v>
      </c>
      <c r="H2416" s="569">
        <v>1357</v>
      </c>
      <c r="J2416" s="497" t="s">
        <v>8596</v>
      </c>
      <c r="L2416" s="497" t="s">
        <v>8597</v>
      </c>
      <c r="M2416" s="577">
        <v>45965</v>
      </c>
      <c r="N2416" s="579" t="s">
        <v>1912</v>
      </c>
      <c r="O2416" s="569" t="s">
        <v>126</v>
      </c>
    </row>
    <row ht="15" r="2417">
      <c r="A2417" s="569" t="s">
        <v>3435</v>
      </c>
      <c r="B2417" s="576" t="s">
        <v>8700</v>
      </c>
      <c r="C2417" s="569" t="s">
        <v>8692</v>
      </c>
      <c r="D2417" s="569" t="s">
        <v>3147</v>
      </c>
      <c r="E2417" s="569" t="s">
        <v>2410</v>
      </c>
      <c r="F2417" s="578">
        <v>16</v>
      </c>
      <c r="G2417" s="576">
        <v>64</v>
      </c>
      <c r="H2417" s="569">
        <v>1357</v>
      </c>
      <c r="J2417" s="497" t="s">
        <v>8581</v>
      </c>
      <c r="L2417" s="497" t="s">
        <v>8582</v>
      </c>
      <c r="M2417" s="577">
        <v>45965</v>
      </c>
      <c r="N2417" s="579" t="s">
        <v>1912</v>
      </c>
      <c r="O2417" s="569" t="s">
        <v>126</v>
      </c>
    </row>
    <row ht="15" r="2418">
      <c r="A2418" s="569" t="s">
        <v>3435</v>
      </c>
      <c r="B2418" s="576" t="s">
        <v>8701</v>
      </c>
      <c r="C2418" s="569" t="s">
        <v>8692</v>
      </c>
      <c r="D2418" s="569" t="s">
        <v>3147</v>
      </c>
      <c r="E2418" s="569" t="s">
        <v>2410</v>
      </c>
      <c r="F2418" s="578">
        <v>16</v>
      </c>
      <c r="G2418" s="576">
        <v>64</v>
      </c>
      <c r="H2418" s="569">
        <v>1357</v>
      </c>
      <c r="J2418" s="497" t="s">
        <v>8578</v>
      </c>
      <c r="L2418" s="497" t="s">
        <v>8579</v>
      </c>
      <c r="M2418" s="577">
        <v>45965</v>
      </c>
      <c r="N2418" s="579" t="s">
        <v>1912</v>
      </c>
      <c r="O2418" s="569" t="s">
        <v>126</v>
      </c>
    </row>
    <row ht="15" r="2419">
      <c r="A2419" s="569" t="s">
        <v>3435</v>
      </c>
      <c r="B2419" s="576" t="s">
        <v>8702</v>
      </c>
      <c r="C2419" s="569" t="s">
        <v>8692</v>
      </c>
      <c r="D2419" s="569" t="s">
        <v>3147</v>
      </c>
      <c r="E2419" s="569" t="s">
        <v>2410</v>
      </c>
      <c r="F2419" s="578">
        <v>16</v>
      </c>
      <c r="G2419" s="576">
        <v>64</v>
      </c>
      <c r="H2419" s="569">
        <v>1357</v>
      </c>
      <c r="J2419" s="497" t="s">
        <v>8588</v>
      </c>
      <c r="L2419" s="497" t="s">
        <v>8589</v>
      </c>
      <c r="M2419" s="577">
        <v>45965</v>
      </c>
      <c r="N2419" s="579" t="s">
        <v>1912</v>
      </c>
      <c r="O2419" s="569" t="s">
        <v>126</v>
      </c>
    </row>
    <row ht="15" r="2420">
      <c r="A2420" s="569" t="s">
        <v>3435</v>
      </c>
      <c r="B2420" s="576" t="s">
        <v>8703</v>
      </c>
      <c r="C2420" s="569" t="s">
        <v>8692</v>
      </c>
      <c r="D2420" s="569" t="s">
        <v>3147</v>
      </c>
      <c r="E2420" s="569" t="s">
        <v>2410</v>
      </c>
      <c r="F2420" s="578">
        <v>8</v>
      </c>
      <c r="G2420" s="576">
        <v>62</v>
      </c>
      <c r="H2420" s="569">
        <v>260</v>
      </c>
      <c r="J2420" s="497" t="s">
        <v>8593</v>
      </c>
      <c r="L2420" s="497" t="s">
        <v>8594</v>
      </c>
      <c r="M2420" s="577">
        <v>45965</v>
      </c>
      <c r="N2420" s="579" t="s">
        <v>1912</v>
      </c>
      <c r="O2420" s="569" t="s">
        <v>126</v>
      </c>
    </row>
    <row ht="15" r="2421">
      <c r="A2421" s="569" t="s">
        <v>3435</v>
      </c>
      <c r="B2421" s="576" t="s">
        <v>8704</v>
      </c>
      <c r="C2421" s="569" t="s">
        <v>8692</v>
      </c>
      <c r="D2421" s="569" t="s">
        <v>3147</v>
      </c>
      <c r="E2421" s="569" t="s">
        <v>2410</v>
      </c>
      <c r="F2421" s="578">
        <v>8</v>
      </c>
      <c r="G2421" s="576">
        <v>62</v>
      </c>
      <c r="H2421" s="569">
        <v>260</v>
      </c>
      <c r="J2421" s="497" t="s">
        <v>8596</v>
      </c>
      <c r="L2421" s="497" t="s">
        <v>8597</v>
      </c>
      <c r="M2421" s="577">
        <v>45965</v>
      </c>
      <c r="N2421" s="579" t="s">
        <v>1912</v>
      </c>
      <c r="O2421" s="569" t="s">
        <v>126</v>
      </c>
    </row>
    <row ht="15" r="2422">
      <c r="A2422" s="569" t="s">
        <v>3435</v>
      </c>
      <c r="B2422" s="576" t="s">
        <v>8705</v>
      </c>
      <c r="C2422" s="569" t="s">
        <v>8692</v>
      </c>
      <c r="D2422" s="569" t="s">
        <v>3147</v>
      </c>
      <c r="E2422" s="569" t="s">
        <v>2410</v>
      </c>
      <c r="F2422" s="578">
        <v>8</v>
      </c>
      <c r="G2422" s="576">
        <v>62</v>
      </c>
      <c r="H2422" s="569">
        <v>260</v>
      </c>
      <c r="J2422" s="497" t="s">
        <v>8581</v>
      </c>
      <c r="L2422" s="497" t="s">
        <v>8582</v>
      </c>
      <c r="M2422" s="577">
        <v>45965</v>
      </c>
      <c r="N2422" s="579" t="s">
        <v>1912</v>
      </c>
      <c r="O2422" s="569" t="s">
        <v>126</v>
      </c>
    </row>
    <row ht="15" r="2423">
      <c r="A2423" s="569" t="s">
        <v>3435</v>
      </c>
      <c r="B2423" s="576" t="s">
        <v>8706</v>
      </c>
      <c r="C2423" s="569" t="s">
        <v>8692</v>
      </c>
      <c r="D2423" s="569" t="s">
        <v>3147</v>
      </c>
      <c r="E2423" s="569" t="s">
        <v>2410</v>
      </c>
      <c r="F2423" s="578">
        <v>8</v>
      </c>
      <c r="G2423" s="576">
        <v>62</v>
      </c>
      <c r="H2423" s="569">
        <v>260</v>
      </c>
      <c r="J2423" s="497" t="s">
        <v>8578</v>
      </c>
      <c r="L2423" s="497" t="s">
        <v>8579</v>
      </c>
      <c r="M2423" s="577">
        <v>45965</v>
      </c>
      <c r="N2423" s="579" t="s">
        <v>1912</v>
      </c>
      <c r="O2423" s="569" t="s">
        <v>126</v>
      </c>
    </row>
    <row ht="15" r="2424">
      <c r="A2424" s="569" t="s">
        <v>3435</v>
      </c>
      <c r="B2424" s="576" t="s">
        <v>8707</v>
      </c>
      <c r="C2424" s="569" t="s">
        <v>8692</v>
      </c>
      <c r="D2424" s="569" t="s">
        <v>3147</v>
      </c>
      <c r="E2424" s="569" t="s">
        <v>2410</v>
      </c>
      <c r="F2424" s="578">
        <v>8</v>
      </c>
      <c r="G2424" s="576">
        <v>62</v>
      </c>
      <c r="H2424" s="569">
        <v>260</v>
      </c>
      <c r="J2424" s="497" t="s">
        <v>8588</v>
      </c>
      <c r="L2424" s="497" t="s">
        <v>8589</v>
      </c>
      <c r="M2424" s="577">
        <v>45965</v>
      </c>
      <c r="N2424" s="579" t="s">
        <v>1912</v>
      </c>
      <c r="O2424" s="569" t="s">
        <v>126</v>
      </c>
    </row>
    <row ht="15" r="2425">
      <c r="A2425" s="569" t="s">
        <v>3435</v>
      </c>
      <c r="B2425" s="576" t="s">
        <v>8708</v>
      </c>
      <c r="C2425" s="569" t="s">
        <v>8692</v>
      </c>
      <c r="D2425" s="569" t="s">
        <v>3147</v>
      </c>
      <c r="E2425" s="569" t="s">
        <v>2410</v>
      </c>
      <c r="F2425" s="578">
        <v>8</v>
      </c>
      <c r="G2425" s="576">
        <v>62</v>
      </c>
      <c r="H2425" s="569">
        <v>260</v>
      </c>
      <c r="J2425" s="497" t="s">
        <v>8593</v>
      </c>
      <c r="L2425" s="497" t="s">
        <v>8594</v>
      </c>
      <c r="M2425" s="577">
        <v>45965</v>
      </c>
      <c r="N2425" s="579" t="s">
        <v>1912</v>
      </c>
      <c r="O2425" s="569" t="s">
        <v>126</v>
      </c>
    </row>
    <row ht="15" r="2426">
      <c r="A2426" s="569" t="s">
        <v>3435</v>
      </c>
      <c r="B2426" s="576" t="s">
        <v>8709</v>
      </c>
      <c r="C2426" s="569" t="s">
        <v>8692</v>
      </c>
      <c r="D2426" s="569" t="s">
        <v>3147</v>
      </c>
      <c r="E2426" s="569" t="s">
        <v>2410</v>
      </c>
      <c r="F2426" s="578">
        <v>8</v>
      </c>
      <c r="G2426" s="576">
        <v>62</v>
      </c>
      <c r="H2426" s="569">
        <v>260</v>
      </c>
      <c r="J2426" s="497" t="s">
        <v>8596</v>
      </c>
      <c r="L2426" s="497" t="s">
        <v>8597</v>
      </c>
      <c r="M2426" s="577">
        <v>45965</v>
      </c>
      <c r="N2426" s="579" t="s">
        <v>1912</v>
      </c>
      <c r="O2426" s="569" t="s">
        <v>126</v>
      </c>
    </row>
    <row ht="15" r="2427">
      <c r="A2427" s="569" t="s">
        <v>3435</v>
      </c>
      <c r="B2427" s="576" t="s">
        <v>8710</v>
      </c>
      <c r="C2427" s="569" t="s">
        <v>8692</v>
      </c>
      <c r="D2427" s="569" t="s">
        <v>3147</v>
      </c>
      <c r="E2427" s="569" t="s">
        <v>2410</v>
      </c>
      <c r="F2427" s="578">
        <v>8</v>
      </c>
      <c r="G2427" s="576">
        <v>62</v>
      </c>
      <c r="H2427" s="569">
        <v>260</v>
      </c>
      <c r="J2427" s="497" t="s">
        <v>8581</v>
      </c>
      <c r="L2427" s="497" t="s">
        <v>8582</v>
      </c>
      <c r="M2427" s="577">
        <v>45965</v>
      </c>
      <c r="N2427" s="579" t="s">
        <v>1912</v>
      </c>
      <c r="O2427" s="569" t="s">
        <v>126</v>
      </c>
    </row>
    <row ht="15" r="2428">
      <c r="A2428" s="569" t="s">
        <v>3435</v>
      </c>
      <c r="B2428" s="576" t="s">
        <v>8711</v>
      </c>
      <c r="C2428" s="569" t="s">
        <v>8692</v>
      </c>
      <c r="D2428" s="569" t="s">
        <v>3147</v>
      </c>
      <c r="E2428" s="569" t="s">
        <v>2410</v>
      </c>
      <c r="F2428" s="578">
        <v>8</v>
      </c>
      <c r="G2428" s="576">
        <v>62</v>
      </c>
      <c r="H2428" s="569">
        <v>260</v>
      </c>
      <c r="J2428" s="497" t="s">
        <v>8578</v>
      </c>
      <c r="L2428" s="497" t="s">
        <v>8579</v>
      </c>
      <c r="M2428" s="577">
        <v>45965</v>
      </c>
      <c r="N2428" s="579" t="s">
        <v>1912</v>
      </c>
      <c r="O2428" s="569" t="s">
        <v>126</v>
      </c>
    </row>
    <row ht="15" r="2429">
      <c r="A2429" s="569" t="s">
        <v>3435</v>
      </c>
      <c r="B2429" s="576" t="s">
        <v>8712</v>
      </c>
      <c r="C2429" s="569" t="s">
        <v>8692</v>
      </c>
      <c r="D2429" s="569" t="s">
        <v>3147</v>
      </c>
      <c r="E2429" s="569" t="s">
        <v>2410</v>
      </c>
      <c r="F2429" s="578">
        <v>8</v>
      </c>
      <c r="G2429" s="576">
        <v>62</v>
      </c>
      <c r="H2429" s="569">
        <v>260</v>
      </c>
      <c r="J2429" s="497" t="s">
        <v>8588</v>
      </c>
      <c r="L2429" s="497" t="s">
        <v>8589</v>
      </c>
      <c r="M2429" s="577">
        <v>45965</v>
      </c>
      <c r="N2429" s="579" t="s">
        <v>1912</v>
      </c>
      <c r="O2429" s="569" t="s">
        <v>126</v>
      </c>
    </row>
    <row ht="15" r="2430">
      <c r="A2430" s="569" t="s">
        <v>3435</v>
      </c>
      <c r="B2430" s="576" t="s">
        <v>8713</v>
      </c>
      <c r="C2430" s="569" t="s">
        <v>8692</v>
      </c>
      <c r="D2430" s="569" t="s">
        <v>3147</v>
      </c>
      <c r="E2430" s="569" t="s">
        <v>2410</v>
      </c>
      <c r="F2430" s="578">
        <v>8</v>
      </c>
      <c r="G2430" s="576">
        <v>62</v>
      </c>
      <c r="H2430" s="569">
        <v>260</v>
      </c>
      <c r="J2430" s="497" t="s">
        <v>8593</v>
      </c>
      <c r="L2430" s="497" t="s">
        <v>8594</v>
      </c>
      <c r="M2430" s="577">
        <v>45965</v>
      </c>
      <c r="N2430" s="579" t="s">
        <v>1912</v>
      </c>
      <c r="O2430" s="569" t="s">
        <v>126</v>
      </c>
    </row>
    <row ht="15" r="2431">
      <c r="A2431" s="569" t="s">
        <v>3435</v>
      </c>
      <c r="B2431" s="576" t="s">
        <v>8714</v>
      </c>
      <c r="C2431" s="569" t="s">
        <v>8692</v>
      </c>
      <c r="D2431" s="569" t="s">
        <v>3147</v>
      </c>
      <c r="E2431" s="569" t="s">
        <v>2410</v>
      </c>
      <c r="F2431" s="578">
        <v>8</v>
      </c>
      <c r="G2431" s="576">
        <v>62</v>
      </c>
      <c r="H2431" s="569">
        <v>260</v>
      </c>
      <c r="J2431" s="497" t="s">
        <v>8596</v>
      </c>
      <c r="L2431" s="497" t="s">
        <v>8597</v>
      </c>
      <c r="M2431" s="577">
        <v>45965</v>
      </c>
      <c r="N2431" s="579" t="s">
        <v>1912</v>
      </c>
      <c r="O2431" s="569" t="s">
        <v>126</v>
      </c>
    </row>
    <row ht="15" r="2432">
      <c r="A2432" s="569" t="s">
        <v>3435</v>
      </c>
      <c r="B2432" s="576" t="s">
        <v>8715</v>
      </c>
      <c r="C2432" s="569" t="s">
        <v>8692</v>
      </c>
      <c r="D2432" s="569" t="s">
        <v>3147</v>
      </c>
      <c r="E2432" s="569" t="s">
        <v>2410</v>
      </c>
      <c r="F2432" s="578">
        <v>8</v>
      </c>
      <c r="G2432" s="576">
        <v>64</v>
      </c>
      <c r="H2432" s="569">
        <v>1453</v>
      </c>
      <c r="J2432" s="497" t="s">
        <v>8581</v>
      </c>
      <c r="L2432" s="497" t="s">
        <v>8582</v>
      </c>
      <c r="M2432" s="577">
        <v>45965</v>
      </c>
      <c r="N2432" s="579" t="s">
        <v>1912</v>
      </c>
      <c r="O2432" s="569" t="s">
        <v>126</v>
      </c>
    </row>
    <row ht="15" r="2433">
      <c r="A2433" s="569" t="s">
        <v>3435</v>
      </c>
      <c r="B2433" s="576" t="s">
        <v>8716</v>
      </c>
      <c r="C2433" s="569" t="s">
        <v>8692</v>
      </c>
      <c r="D2433" s="569" t="s">
        <v>3147</v>
      </c>
      <c r="E2433" s="569" t="s">
        <v>2410</v>
      </c>
      <c r="F2433" s="578">
        <v>8</v>
      </c>
      <c r="G2433" s="576">
        <v>64</v>
      </c>
      <c r="H2433" s="569">
        <v>1453</v>
      </c>
      <c r="J2433" s="497" t="s">
        <v>8578</v>
      </c>
      <c r="L2433" s="497" t="s">
        <v>8579</v>
      </c>
      <c r="M2433" s="577">
        <v>45965</v>
      </c>
      <c r="N2433" s="579" t="s">
        <v>1912</v>
      </c>
      <c r="O2433" s="569" t="s">
        <v>126</v>
      </c>
    </row>
    <row ht="15" r="2434">
      <c r="A2434" s="569" t="s">
        <v>3435</v>
      </c>
      <c r="B2434" s="576" t="s">
        <v>8717</v>
      </c>
      <c r="C2434" s="569" t="s">
        <v>8692</v>
      </c>
      <c r="D2434" s="569" t="s">
        <v>3147</v>
      </c>
      <c r="E2434" s="569" t="s">
        <v>2410</v>
      </c>
      <c r="F2434" s="578">
        <v>8</v>
      </c>
      <c r="G2434" s="576">
        <v>64</v>
      </c>
      <c r="H2434" s="569">
        <v>1453</v>
      </c>
      <c r="J2434" s="497" t="s">
        <v>8588</v>
      </c>
      <c r="L2434" s="497" t="s">
        <v>8589</v>
      </c>
      <c r="M2434" s="577">
        <v>45965</v>
      </c>
      <c r="N2434" s="579" t="s">
        <v>1912</v>
      </c>
      <c r="O2434" s="569" t="s">
        <v>126</v>
      </c>
    </row>
    <row ht="15" r="2435">
      <c r="A2435" s="570" t="s">
        <v>8718</v>
      </c>
      <c r="B2435" s="580" t="s">
        <v>8719</v>
      </c>
      <c r="C2435" s="569" t="s">
        <v>729</v>
      </c>
      <c r="D2435" s="569" t="s">
        <v>1462</v>
      </c>
      <c r="E2435" s="569" t="s">
        <v>2410</v>
      </c>
      <c r="F2435" s="573">
        <v>4</v>
      </c>
      <c r="G2435" s="573">
        <v>8</v>
      </c>
      <c r="H2435" s="569">
        <v>500</v>
      </c>
      <c r="J2435" s="497" t="s">
        <v>8578</v>
      </c>
      <c r="L2435" s="497" t="s">
        <v>8579</v>
      </c>
      <c r="M2435" s="569" t="s">
        <v>747</v>
      </c>
      <c r="N2435" s="569" t="s">
        <v>1463</v>
      </c>
      <c r="O2435" s="569" t="s">
        <v>126</v>
      </c>
    </row>
    <row ht="15" r="2436">
      <c r="A2436" s="569" t="s">
        <v>8718</v>
      </c>
      <c r="B2436" s="580" t="s">
        <v>8720</v>
      </c>
      <c r="C2436" s="569" t="s">
        <v>729</v>
      </c>
      <c r="D2436" s="569" t="s">
        <v>1462</v>
      </c>
      <c r="E2436" s="569" t="s">
        <v>2410</v>
      </c>
      <c r="F2436" s="573">
        <v>4</v>
      </c>
      <c r="G2436" s="573">
        <v>8</v>
      </c>
      <c r="H2436" s="569">
        <v>500</v>
      </c>
      <c r="J2436" s="497" t="s">
        <v>8581</v>
      </c>
      <c r="L2436" s="497" t="s">
        <v>8582</v>
      </c>
      <c r="M2436" s="569" t="s">
        <v>747</v>
      </c>
      <c r="N2436" s="569" t="s">
        <v>1463</v>
      </c>
      <c r="O2436" s="569" t="s">
        <v>126</v>
      </c>
    </row>
    <row ht="15" r="2437">
      <c r="A2437" s="569" t="s">
        <v>8721</v>
      </c>
      <c r="B2437" s="576" t="s">
        <v>8722</v>
      </c>
      <c r="C2437" s="569" t="s">
        <v>123</v>
      </c>
      <c r="D2437" s="569" t="s">
        <v>236</v>
      </c>
      <c r="E2437" s="569" t="s">
        <v>2410</v>
      </c>
      <c r="F2437" s="576">
        <v>17</v>
      </c>
      <c r="G2437" s="576">
        <v>30</v>
      </c>
      <c r="H2437" s="569">
        <v>600</v>
      </c>
      <c r="J2437" s="497" t="s">
        <v>8723</v>
      </c>
      <c r="K2437" s="581" t="s">
        <v>8611</v>
      </c>
      <c r="L2437" s="121" t="s">
        <v>8611</v>
      </c>
      <c r="M2437" s="577">
        <v>45844</v>
      </c>
      <c r="O2437" s="569" t="s">
        <v>126</v>
      </c>
    </row>
    <row ht="15" r="2438">
      <c r="A2438" s="569" t="s">
        <v>8721</v>
      </c>
      <c r="B2438" s="576" t="s">
        <v>8724</v>
      </c>
      <c r="C2438" s="569" t="s">
        <v>123</v>
      </c>
      <c r="D2438" s="569" t="s">
        <v>236</v>
      </c>
      <c r="E2438" s="569" t="s">
        <v>2410</v>
      </c>
      <c r="F2438" s="576">
        <v>17</v>
      </c>
      <c r="G2438" s="576">
        <v>30</v>
      </c>
      <c r="H2438" s="569">
        <v>600</v>
      </c>
      <c r="J2438" s="497" t="s">
        <v>8723</v>
      </c>
      <c r="K2438" s="581" t="s">
        <v>8616</v>
      </c>
      <c r="L2438" s="121" t="s">
        <v>8616</v>
      </c>
      <c r="M2438" s="577">
        <v>45844</v>
      </c>
      <c r="O2438" s="569" t="s">
        <v>126</v>
      </c>
    </row>
    <row ht="15" r="2439">
      <c r="A2439" s="569" t="s">
        <v>8721</v>
      </c>
      <c r="B2439" s="576" t="s">
        <v>8725</v>
      </c>
      <c r="C2439" s="569" t="s">
        <v>123</v>
      </c>
      <c r="D2439" s="569" t="s">
        <v>236</v>
      </c>
      <c r="E2439" s="569" t="s">
        <v>2410</v>
      </c>
      <c r="F2439" s="576">
        <v>13</v>
      </c>
      <c r="G2439" s="576">
        <v>35</v>
      </c>
      <c r="H2439" s="569">
        <v>1000</v>
      </c>
      <c r="J2439" s="497" t="s">
        <v>8723</v>
      </c>
      <c r="K2439" s="581" t="s">
        <v>8611</v>
      </c>
      <c r="L2439" s="121" t="s">
        <v>8611</v>
      </c>
      <c r="M2439" s="577">
        <v>45844</v>
      </c>
      <c r="O2439" s="569" t="s">
        <v>126</v>
      </c>
    </row>
    <row ht="15" r="2440">
      <c r="A2440" s="569" t="s">
        <v>8721</v>
      </c>
      <c r="B2440" s="576" t="s">
        <v>8726</v>
      </c>
      <c r="C2440" s="569" t="s">
        <v>123</v>
      </c>
      <c r="D2440" s="569" t="s">
        <v>236</v>
      </c>
      <c r="E2440" s="569" t="s">
        <v>2410</v>
      </c>
      <c r="F2440" s="576">
        <v>13</v>
      </c>
      <c r="G2440" s="576">
        <v>35</v>
      </c>
      <c r="H2440" s="569">
        <v>1000</v>
      </c>
      <c r="J2440" s="497" t="s">
        <v>8723</v>
      </c>
      <c r="K2440" s="581" t="s">
        <v>8616</v>
      </c>
      <c r="L2440" s="121" t="s">
        <v>8616</v>
      </c>
      <c r="M2440" s="577">
        <v>45844</v>
      </c>
      <c r="O2440" s="569" t="s">
        <v>126</v>
      </c>
    </row>
    <row ht="15" r="2441">
      <c r="A2441" s="569" t="s">
        <v>8721</v>
      </c>
      <c r="B2441" s="576" t="s">
        <v>8727</v>
      </c>
      <c r="C2441" s="569" t="s">
        <v>123</v>
      </c>
      <c r="D2441" s="569" t="s">
        <v>236</v>
      </c>
      <c r="E2441" s="569" t="s">
        <v>2410</v>
      </c>
      <c r="F2441" s="576">
        <v>13</v>
      </c>
      <c r="G2441" s="576">
        <v>35</v>
      </c>
      <c r="H2441" s="569">
        <v>1000</v>
      </c>
      <c r="J2441" s="497" t="s">
        <v>8723</v>
      </c>
      <c r="K2441" s="581" t="s">
        <v>8619</v>
      </c>
      <c r="L2441" s="121" t="s">
        <v>8619</v>
      </c>
      <c r="M2441" s="577">
        <v>45844</v>
      </c>
      <c r="O2441" s="569" t="s">
        <v>126</v>
      </c>
    </row>
    <row ht="15" r="2442">
      <c r="A2442" s="569" t="s">
        <v>8721</v>
      </c>
      <c r="B2442" s="576" t="s">
        <v>8728</v>
      </c>
      <c r="C2442" s="569" t="s">
        <v>123</v>
      </c>
      <c r="D2442" s="569" t="s">
        <v>236</v>
      </c>
      <c r="E2442" s="569" t="s">
        <v>2410</v>
      </c>
      <c r="F2442" s="576">
        <v>13</v>
      </c>
      <c r="G2442" s="576">
        <v>35</v>
      </c>
      <c r="H2442" s="569">
        <v>1000</v>
      </c>
      <c r="J2442" s="497" t="s">
        <v>8723</v>
      </c>
      <c r="K2442" s="581" t="s">
        <v>8622</v>
      </c>
      <c r="L2442" s="121" t="s">
        <v>8622</v>
      </c>
      <c r="M2442" s="577">
        <v>45844</v>
      </c>
      <c r="O2442" s="569" t="s">
        <v>126</v>
      </c>
    </row>
    <row ht="15" r="2443">
      <c r="A2443" s="569" t="s">
        <v>8721</v>
      </c>
      <c r="B2443" s="576" t="s">
        <v>8729</v>
      </c>
      <c r="C2443" s="569" t="s">
        <v>123</v>
      </c>
      <c r="D2443" s="569" t="s">
        <v>236</v>
      </c>
      <c r="E2443" s="569" t="s">
        <v>2410</v>
      </c>
      <c r="F2443" s="576">
        <v>13</v>
      </c>
      <c r="G2443" s="576">
        <v>35</v>
      </c>
      <c r="H2443" s="569">
        <v>1000</v>
      </c>
      <c r="J2443" s="497" t="s">
        <v>8723</v>
      </c>
      <c r="K2443" s="581" t="s">
        <v>8624</v>
      </c>
      <c r="L2443" s="121" t="s">
        <v>8624</v>
      </c>
      <c r="M2443" s="577">
        <v>45844</v>
      </c>
      <c r="O2443" s="569" t="s">
        <v>126</v>
      </c>
    </row>
    <row ht="15" r="2444">
      <c r="A2444" s="569" t="s">
        <v>8721</v>
      </c>
      <c r="B2444" s="576" t="s">
        <v>8730</v>
      </c>
      <c r="C2444" s="569" t="s">
        <v>123</v>
      </c>
      <c r="D2444" s="569" t="s">
        <v>236</v>
      </c>
      <c r="E2444" s="569" t="s">
        <v>2410</v>
      </c>
      <c r="F2444" s="576">
        <v>13</v>
      </c>
      <c r="G2444" s="576">
        <v>35</v>
      </c>
      <c r="H2444" s="569">
        <v>1000</v>
      </c>
      <c r="J2444" s="497" t="s">
        <v>8723</v>
      </c>
      <c r="K2444" s="581" t="s">
        <v>8731</v>
      </c>
      <c r="L2444" s="121" t="s">
        <v>8731</v>
      </c>
      <c r="M2444" s="577">
        <v>45844</v>
      </c>
      <c r="O2444" s="569" t="s">
        <v>126</v>
      </c>
    </row>
    <row ht="15" r="2445">
      <c r="A2445" s="569" t="s">
        <v>8721</v>
      </c>
      <c r="B2445" s="582" t="s">
        <v>8732</v>
      </c>
      <c r="C2445" s="569" t="s">
        <v>123</v>
      </c>
      <c r="D2445" s="569" t="s">
        <v>236</v>
      </c>
      <c r="E2445" s="569" t="s">
        <v>2410</v>
      </c>
      <c r="F2445" s="576">
        <v>31</v>
      </c>
      <c r="G2445" s="576">
        <v>52</v>
      </c>
      <c r="H2445" s="569">
        <v>1084</v>
      </c>
      <c r="J2445" s="497" t="s">
        <v>8723</v>
      </c>
      <c r="K2445" s="581" t="s">
        <v>8619</v>
      </c>
      <c r="L2445" s="121" t="s">
        <v>8619</v>
      </c>
      <c r="M2445" s="577">
        <v>45844</v>
      </c>
      <c r="O2445" s="569" t="s">
        <v>126</v>
      </c>
    </row>
    <row ht="15" r="2446">
      <c r="A2446" s="576" t="s">
        <v>8733</v>
      </c>
      <c r="B2446" s="583" t="s">
        <v>8734</v>
      </c>
      <c r="C2446" s="569" t="s">
        <v>1159</v>
      </c>
      <c r="D2446" s="569" t="s">
        <v>6768</v>
      </c>
      <c r="E2446" s="569" t="s">
        <v>2410</v>
      </c>
      <c r="F2446" s="584">
        <v>32</v>
      </c>
      <c r="G2446" s="585">
        <v>64</v>
      </c>
      <c r="H2446" s="586">
        <v>474</v>
      </c>
      <c r="J2446" s="587" t="s">
        <v>8577</v>
      </c>
      <c r="K2446" s="587" t="s">
        <v>8578</v>
      </c>
      <c r="L2446" s="588" t="s">
        <v>8579</v>
      </c>
      <c r="M2446" s="577">
        <v>45932</v>
      </c>
      <c r="O2446" s="569" t="s">
        <v>437</v>
      </c>
      <c r="Q2446" s="476" t="s">
        <v>8559</v>
      </c>
    </row>
    <row ht="15" r="2447">
      <c r="A2447" s="576" t="s">
        <v>8733</v>
      </c>
      <c r="B2447" s="589" t="s">
        <v>8735</v>
      </c>
      <c r="C2447" s="569" t="s">
        <v>1159</v>
      </c>
      <c r="D2447" s="569" t="s">
        <v>6768</v>
      </c>
      <c r="E2447" s="569" t="s">
        <v>2410</v>
      </c>
      <c r="F2447" s="590">
        <v>32</v>
      </c>
      <c r="G2447" s="591">
        <v>64</v>
      </c>
      <c r="H2447" s="586">
        <v>474</v>
      </c>
      <c r="J2447" s="592" t="s">
        <v>8577</v>
      </c>
      <c r="K2447" s="592" t="s">
        <v>8581</v>
      </c>
      <c r="L2447" s="593" t="s">
        <v>8582</v>
      </c>
      <c r="M2447" s="577">
        <v>45932</v>
      </c>
      <c r="O2447" s="569" t="s">
        <v>437</v>
      </c>
      <c r="Q2447" s="476" t="s">
        <v>8559</v>
      </c>
    </row>
    <row ht="15" r="2448">
      <c r="A2448" s="576" t="s">
        <v>8733</v>
      </c>
      <c r="B2448" s="589" t="s">
        <v>8736</v>
      </c>
      <c r="C2448" s="569" t="s">
        <v>1159</v>
      </c>
      <c r="D2448" s="569" t="s">
        <v>6768</v>
      </c>
      <c r="E2448" s="569" t="s">
        <v>2410</v>
      </c>
      <c r="F2448" s="594">
        <v>32</v>
      </c>
      <c r="G2448" s="595">
        <v>64</v>
      </c>
      <c r="H2448" s="586">
        <v>474</v>
      </c>
      <c r="J2448" s="592" t="s">
        <v>8577</v>
      </c>
      <c r="K2448" s="592" t="s">
        <v>8596</v>
      </c>
      <c r="L2448" s="593" t="s">
        <v>8597</v>
      </c>
      <c r="M2448" s="577">
        <v>45932</v>
      </c>
      <c r="O2448" s="569" t="s">
        <v>437</v>
      </c>
      <c r="Q2448" s="476" t="s">
        <v>8559</v>
      </c>
    </row>
    <row ht="15" r="2449">
      <c r="A2449" s="576" t="s">
        <v>8733</v>
      </c>
      <c r="B2449" s="589" t="s">
        <v>8737</v>
      </c>
      <c r="C2449" s="569" t="s">
        <v>1159</v>
      </c>
      <c r="D2449" s="569" t="s">
        <v>6768</v>
      </c>
      <c r="E2449" s="569" t="s">
        <v>2410</v>
      </c>
      <c r="F2449" s="594">
        <v>32</v>
      </c>
      <c r="G2449" s="595">
        <v>64</v>
      </c>
      <c r="H2449" s="586">
        <v>474</v>
      </c>
      <c r="J2449" s="592" t="s">
        <v>8577</v>
      </c>
      <c r="K2449" s="592" t="s">
        <v>8593</v>
      </c>
      <c r="L2449" s="593" t="s">
        <v>8594</v>
      </c>
      <c r="M2449" s="577">
        <v>45932</v>
      </c>
      <c r="O2449" s="569" t="s">
        <v>437</v>
      </c>
      <c r="Q2449" s="476" t="s">
        <v>8559</v>
      </c>
    </row>
    <row ht="15" r="2450">
      <c r="A2450" s="576" t="s">
        <v>8733</v>
      </c>
      <c r="B2450" s="589" t="s">
        <v>8738</v>
      </c>
      <c r="C2450" s="569" t="s">
        <v>1159</v>
      </c>
      <c r="D2450" s="569" t="s">
        <v>6768</v>
      </c>
      <c r="E2450" s="569" t="s">
        <v>2410</v>
      </c>
      <c r="F2450" s="594">
        <v>32</v>
      </c>
      <c r="G2450" s="595">
        <v>64</v>
      </c>
      <c r="H2450" s="586">
        <v>474</v>
      </c>
      <c r="J2450" s="592" t="s">
        <v>8577</v>
      </c>
      <c r="K2450" s="592" t="s">
        <v>8588</v>
      </c>
      <c r="L2450" s="593" t="s">
        <v>8589</v>
      </c>
      <c r="M2450" s="577">
        <v>45932</v>
      </c>
      <c r="O2450" s="569" t="s">
        <v>437</v>
      </c>
      <c r="Q2450" s="476" t="s">
        <v>8559</v>
      </c>
    </row>
    <row ht="15" r="2451">
      <c r="A2451" s="576" t="s">
        <v>8733</v>
      </c>
      <c r="B2451" s="589" t="s">
        <v>8739</v>
      </c>
      <c r="C2451" s="569" t="s">
        <v>1159</v>
      </c>
      <c r="D2451" s="569" t="s">
        <v>6768</v>
      </c>
      <c r="E2451" s="569" t="s">
        <v>2410</v>
      </c>
      <c r="F2451" s="594">
        <v>32</v>
      </c>
      <c r="G2451" s="595">
        <v>64</v>
      </c>
      <c r="H2451" s="586">
        <v>474</v>
      </c>
      <c r="J2451" s="592" t="s">
        <v>8577</v>
      </c>
      <c r="K2451" s="592" t="s">
        <v>8578</v>
      </c>
      <c r="L2451" s="593" t="s">
        <v>8579</v>
      </c>
      <c r="M2451" s="577">
        <v>45932</v>
      </c>
      <c r="O2451" s="569" t="s">
        <v>437</v>
      </c>
      <c r="Q2451" s="476" t="s">
        <v>8559</v>
      </c>
    </row>
    <row ht="15" r="2452">
      <c r="A2452" s="576" t="s">
        <v>8733</v>
      </c>
      <c r="B2452" s="589" t="s">
        <v>8740</v>
      </c>
      <c r="C2452" s="569" t="s">
        <v>1159</v>
      </c>
      <c r="D2452" s="569" t="s">
        <v>6768</v>
      </c>
      <c r="E2452" s="569" t="s">
        <v>2410</v>
      </c>
      <c r="F2452" s="594">
        <v>32</v>
      </c>
      <c r="G2452" s="595">
        <v>64</v>
      </c>
      <c r="H2452" s="586">
        <v>474</v>
      </c>
      <c r="J2452" s="592" t="s">
        <v>8577</v>
      </c>
      <c r="K2452" s="592" t="s">
        <v>8581</v>
      </c>
      <c r="L2452" s="593" t="s">
        <v>8582</v>
      </c>
      <c r="M2452" s="577">
        <v>45932</v>
      </c>
      <c r="O2452" s="569" t="s">
        <v>437</v>
      </c>
      <c r="Q2452" s="476" t="s">
        <v>8559</v>
      </c>
    </row>
    <row ht="15" r="2453">
      <c r="A2453" s="576" t="s">
        <v>8733</v>
      </c>
      <c r="B2453" s="589" t="s">
        <v>8741</v>
      </c>
      <c r="C2453" s="569" t="s">
        <v>1159</v>
      </c>
      <c r="D2453" s="569" t="s">
        <v>6768</v>
      </c>
      <c r="E2453" s="569" t="s">
        <v>2410</v>
      </c>
      <c r="F2453" s="594">
        <v>32</v>
      </c>
      <c r="G2453" s="595">
        <v>64</v>
      </c>
      <c r="H2453" s="586">
        <v>474</v>
      </c>
      <c r="J2453" s="592" t="s">
        <v>8577</v>
      </c>
      <c r="K2453" s="592" t="s">
        <v>8596</v>
      </c>
      <c r="L2453" s="593" t="s">
        <v>8597</v>
      </c>
      <c r="M2453" s="577">
        <v>45932</v>
      </c>
      <c r="O2453" s="569" t="s">
        <v>437</v>
      </c>
      <c r="Q2453" s="476" t="s">
        <v>8559</v>
      </c>
    </row>
    <row ht="15" r="2454">
      <c r="A2454" s="576" t="s">
        <v>8733</v>
      </c>
      <c r="B2454" s="589" t="s">
        <v>8742</v>
      </c>
      <c r="C2454" s="569" t="s">
        <v>1159</v>
      </c>
      <c r="D2454" s="569" t="s">
        <v>6768</v>
      </c>
      <c r="E2454" s="569" t="s">
        <v>2410</v>
      </c>
      <c r="F2454" s="594">
        <v>32</v>
      </c>
      <c r="G2454" s="595">
        <v>64</v>
      </c>
      <c r="H2454" s="586">
        <v>474</v>
      </c>
      <c r="J2454" s="592" t="s">
        <v>8577</v>
      </c>
      <c r="K2454" s="592" t="s">
        <v>8593</v>
      </c>
      <c r="L2454" s="593" t="s">
        <v>8594</v>
      </c>
      <c r="M2454" s="577">
        <v>45932</v>
      </c>
      <c r="O2454" s="569" t="s">
        <v>437</v>
      </c>
      <c r="Q2454" s="476" t="s">
        <v>8559</v>
      </c>
    </row>
    <row ht="15" r="2455">
      <c r="A2455" s="576" t="s">
        <v>8733</v>
      </c>
      <c r="B2455" s="589" t="s">
        <v>8743</v>
      </c>
      <c r="C2455" s="569" t="s">
        <v>1159</v>
      </c>
      <c r="D2455" s="569" t="s">
        <v>6768</v>
      </c>
      <c r="E2455" s="569" t="s">
        <v>2410</v>
      </c>
      <c r="F2455" s="594">
        <v>32</v>
      </c>
      <c r="G2455" s="595">
        <v>64</v>
      </c>
      <c r="H2455" s="586">
        <v>474</v>
      </c>
      <c r="J2455" s="592" t="s">
        <v>8577</v>
      </c>
      <c r="K2455" s="592" t="s">
        <v>8588</v>
      </c>
      <c r="L2455" s="593" t="s">
        <v>8589</v>
      </c>
      <c r="M2455" s="577">
        <v>45932</v>
      </c>
      <c r="O2455" s="569" t="s">
        <v>437</v>
      </c>
      <c r="Q2455" s="476" t="s">
        <v>8559</v>
      </c>
    </row>
    <row ht="15" r="2456">
      <c r="A2456" s="576" t="s">
        <v>8733</v>
      </c>
      <c r="B2456" s="589" t="s">
        <v>8744</v>
      </c>
      <c r="C2456" s="569" t="s">
        <v>1159</v>
      </c>
      <c r="D2456" s="569" t="s">
        <v>6768</v>
      </c>
      <c r="E2456" s="569" t="s">
        <v>2410</v>
      </c>
      <c r="F2456" s="594">
        <v>32</v>
      </c>
      <c r="G2456" s="595">
        <v>64</v>
      </c>
      <c r="H2456" s="586">
        <v>474</v>
      </c>
      <c r="J2456" s="592" t="s">
        <v>8577</v>
      </c>
      <c r="K2456" s="592" t="s">
        <v>8578</v>
      </c>
      <c r="L2456" s="593" t="s">
        <v>8579</v>
      </c>
      <c r="M2456" s="577">
        <v>45932</v>
      </c>
      <c r="O2456" s="569" t="s">
        <v>437</v>
      </c>
      <c r="Q2456" s="476" t="s">
        <v>8559</v>
      </c>
    </row>
    <row ht="15" r="2457">
      <c r="A2457" s="576" t="s">
        <v>8733</v>
      </c>
      <c r="B2457" s="589" t="s">
        <v>8745</v>
      </c>
      <c r="C2457" s="569" t="s">
        <v>1159</v>
      </c>
      <c r="D2457" s="569" t="s">
        <v>6768</v>
      </c>
      <c r="E2457" s="569" t="s">
        <v>2410</v>
      </c>
      <c r="F2457" s="594">
        <v>32</v>
      </c>
      <c r="G2457" s="595">
        <v>64</v>
      </c>
      <c r="H2457" s="586">
        <v>474</v>
      </c>
      <c r="J2457" s="592" t="s">
        <v>8577</v>
      </c>
      <c r="K2457" s="592" t="s">
        <v>8581</v>
      </c>
      <c r="L2457" s="593" t="s">
        <v>8582</v>
      </c>
      <c r="M2457" s="577">
        <v>45932</v>
      </c>
      <c r="O2457" s="569" t="s">
        <v>437</v>
      </c>
      <c r="Q2457" s="476" t="s">
        <v>8559</v>
      </c>
    </row>
    <row ht="15" r="2458">
      <c r="A2458" s="576" t="s">
        <v>8733</v>
      </c>
      <c r="B2458" s="589" t="s">
        <v>8746</v>
      </c>
      <c r="C2458" s="569" t="s">
        <v>1159</v>
      </c>
      <c r="D2458" s="569" t="s">
        <v>6768</v>
      </c>
      <c r="E2458" s="569" t="s">
        <v>2410</v>
      </c>
      <c r="F2458" s="594">
        <v>32</v>
      </c>
      <c r="G2458" s="595">
        <v>64</v>
      </c>
      <c r="H2458" s="586">
        <v>474</v>
      </c>
      <c r="J2458" s="592" t="s">
        <v>8577</v>
      </c>
      <c r="K2458" s="592" t="s">
        <v>8596</v>
      </c>
      <c r="L2458" s="593" t="s">
        <v>8597</v>
      </c>
      <c r="M2458" s="577">
        <v>45932</v>
      </c>
      <c r="O2458" s="569" t="s">
        <v>437</v>
      </c>
      <c r="Q2458" s="476" t="s">
        <v>8559</v>
      </c>
    </row>
    <row ht="15" r="2459">
      <c r="A2459" s="576" t="s">
        <v>8733</v>
      </c>
      <c r="B2459" s="589" t="s">
        <v>8747</v>
      </c>
      <c r="C2459" s="569" t="s">
        <v>1159</v>
      </c>
      <c r="D2459" s="569" t="s">
        <v>6768</v>
      </c>
      <c r="E2459" s="569" t="s">
        <v>2410</v>
      </c>
      <c r="F2459" s="594">
        <v>32</v>
      </c>
      <c r="G2459" s="595">
        <v>64</v>
      </c>
      <c r="H2459" s="586">
        <v>474</v>
      </c>
      <c r="J2459" s="592" t="s">
        <v>8577</v>
      </c>
      <c r="K2459" s="592" t="s">
        <v>8593</v>
      </c>
      <c r="L2459" s="593" t="s">
        <v>8594</v>
      </c>
      <c r="M2459" s="577">
        <v>45932</v>
      </c>
      <c r="O2459" s="569" t="s">
        <v>437</v>
      </c>
      <c r="Q2459" s="476" t="s">
        <v>8559</v>
      </c>
    </row>
    <row ht="15" r="2460">
      <c r="A2460" s="576" t="s">
        <v>8733</v>
      </c>
      <c r="B2460" s="589" t="s">
        <v>8748</v>
      </c>
      <c r="C2460" s="569" t="s">
        <v>1159</v>
      </c>
      <c r="D2460" s="569" t="s">
        <v>6768</v>
      </c>
      <c r="E2460" s="569" t="s">
        <v>2410</v>
      </c>
      <c r="F2460" s="594">
        <v>32</v>
      </c>
      <c r="G2460" s="595">
        <v>64</v>
      </c>
      <c r="H2460" s="586">
        <v>474</v>
      </c>
      <c r="J2460" s="592" t="s">
        <v>8577</v>
      </c>
      <c r="K2460" s="592" t="s">
        <v>8588</v>
      </c>
      <c r="L2460" s="593" t="s">
        <v>8589</v>
      </c>
      <c r="M2460" s="577">
        <v>45932</v>
      </c>
      <c r="O2460" s="569" t="s">
        <v>437</v>
      </c>
      <c r="Q2460" s="476" t="s">
        <v>8559</v>
      </c>
    </row>
    <row ht="15" r="2461">
      <c r="A2461" s="576" t="s">
        <v>8733</v>
      </c>
      <c r="B2461" s="589" t="s">
        <v>8749</v>
      </c>
      <c r="C2461" s="569" t="s">
        <v>1159</v>
      </c>
      <c r="D2461" s="569" t="s">
        <v>6768</v>
      </c>
      <c r="E2461" s="569" t="s">
        <v>2410</v>
      </c>
      <c r="F2461" s="594">
        <v>32</v>
      </c>
      <c r="G2461" s="595">
        <v>64</v>
      </c>
      <c r="H2461" s="586">
        <v>474</v>
      </c>
      <c r="J2461" s="592" t="s">
        <v>8577</v>
      </c>
      <c r="K2461" s="592" t="s">
        <v>8578</v>
      </c>
      <c r="L2461" s="593" t="s">
        <v>8579</v>
      </c>
      <c r="M2461" s="577">
        <v>45932</v>
      </c>
      <c r="O2461" s="569" t="s">
        <v>437</v>
      </c>
      <c r="Q2461" s="476" t="s">
        <v>8559</v>
      </c>
    </row>
    <row ht="15" r="2462">
      <c r="A2462" s="576" t="s">
        <v>8733</v>
      </c>
      <c r="B2462" s="589" t="s">
        <v>8750</v>
      </c>
      <c r="C2462" s="569" t="s">
        <v>1159</v>
      </c>
      <c r="D2462" s="569" t="s">
        <v>6768</v>
      </c>
      <c r="E2462" s="569" t="s">
        <v>2410</v>
      </c>
      <c r="F2462" s="594">
        <v>32</v>
      </c>
      <c r="G2462" s="595">
        <v>64</v>
      </c>
      <c r="H2462" s="586">
        <v>474</v>
      </c>
      <c r="J2462" s="592" t="s">
        <v>8577</v>
      </c>
      <c r="K2462" s="592" t="s">
        <v>8581</v>
      </c>
      <c r="L2462" s="593" t="s">
        <v>8582</v>
      </c>
      <c r="M2462" s="577">
        <v>45932</v>
      </c>
      <c r="O2462" s="569" t="s">
        <v>437</v>
      </c>
      <c r="Q2462" s="476" t="s">
        <v>8559</v>
      </c>
    </row>
    <row ht="15" r="2463">
      <c r="A2463" s="576" t="s">
        <v>8733</v>
      </c>
      <c r="B2463" s="589" t="s">
        <v>8751</v>
      </c>
      <c r="C2463" s="569" t="s">
        <v>1159</v>
      </c>
      <c r="D2463" s="569" t="s">
        <v>6768</v>
      </c>
      <c r="E2463" s="569" t="s">
        <v>2410</v>
      </c>
      <c r="F2463" s="594">
        <v>32</v>
      </c>
      <c r="G2463" s="595">
        <v>64</v>
      </c>
      <c r="H2463" s="586">
        <v>474</v>
      </c>
      <c r="J2463" s="592" t="s">
        <v>8577</v>
      </c>
      <c r="K2463" s="592" t="s">
        <v>8596</v>
      </c>
      <c r="L2463" s="593" t="s">
        <v>8597</v>
      </c>
      <c r="M2463" s="577">
        <v>45932</v>
      </c>
      <c r="O2463" s="569" t="s">
        <v>437</v>
      </c>
      <c r="Q2463" s="476" t="s">
        <v>8559</v>
      </c>
    </row>
    <row ht="15" r="2464">
      <c r="A2464" s="576" t="s">
        <v>8733</v>
      </c>
      <c r="B2464" s="589" t="s">
        <v>8752</v>
      </c>
      <c r="C2464" s="569" t="s">
        <v>1159</v>
      </c>
      <c r="D2464" s="569" t="s">
        <v>6768</v>
      </c>
      <c r="E2464" s="569" t="s">
        <v>2410</v>
      </c>
      <c r="F2464" s="594">
        <v>32</v>
      </c>
      <c r="G2464" s="595">
        <v>64</v>
      </c>
      <c r="H2464" s="586">
        <v>474</v>
      </c>
      <c r="J2464" s="592" t="s">
        <v>8577</v>
      </c>
      <c r="K2464" s="592" t="s">
        <v>8593</v>
      </c>
      <c r="L2464" s="593" t="s">
        <v>8594</v>
      </c>
      <c r="M2464" s="577">
        <v>45932</v>
      </c>
      <c r="O2464" s="569" t="s">
        <v>437</v>
      </c>
      <c r="Q2464" s="476" t="s">
        <v>8559</v>
      </c>
    </row>
    <row ht="15" r="2465">
      <c r="A2465" s="576" t="s">
        <v>8733</v>
      </c>
      <c r="B2465" s="589" t="s">
        <v>8753</v>
      </c>
      <c r="C2465" s="569" t="s">
        <v>1159</v>
      </c>
      <c r="D2465" s="569" t="s">
        <v>6768</v>
      </c>
      <c r="E2465" s="569" t="s">
        <v>2410</v>
      </c>
      <c r="F2465" s="594">
        <v>32</v>
      </c>
      <c r="G2465" s="595">
        <v>64</v>
      </c>
      <c r="H2465" s="586">
        <v>474</v>
      </c>
      <c r="J2465" s="592" t="s">
        <v>8577</v>
      </c>
      <c r="K2465" s="592" t="s">
        <v>8588</v>
      </c>
      <c r="L2465" s="593" t="s">
        <v>8589</v>
      </c>
      <c r="M2465" s="577">
        <v>45932</v>
      </c>
      <c r="O2465" s="569" t="s">
        <v>437</v>
      </c>
      <c r="Q2465" s="476" t="s">
        <v>8559</v>
      </c>
    </row>
    <row ht="15" r="2466">
      <c r="A2466" s="576" t="s">
        <v>8733</v>
      </c>
      <c r="B2466" s="589" t="s">
        <v>8754</v>
      </c>
      <c r="C2466" s="569" t="s">
        <v>1159</v>
      </c>
      <c r="D2466" s="569" t="s">
        <v>6768</v>
      </c>
      <c r="E2466" s="569" t="s">
        <v>2410</v>
      </c>
      <c r="F2466" s="594">
        <v>32</v>
      </c>
      <c r="G2466" s="595">
        <v>64</v>
      </c>
      <c r="H2466" s="586">
        <v>474</v>
      </c>
      <c r="J2466" s="592" t="s">
        <v>8577</v>
      </c>
      <c r="K2466" s="592" t="s">
        <v>8578</v>
      </c>
      <c r="L2466" s="593" t="s">
        <v>8579</v>
      </c>
      <c r="M2466" s="577">
        <v>45932</v>
      </c>
      <c r="O2466" s="569" t="s">
        <v>437</v>
      </c>
      <c r="Q2466" s="476" t="s">
        <v>8559</v>
      </c>
    </row>
    <row ht="15" r="2467">
      <c r="A2467" s="576" t="s">
        <v>8733</v>
      </c>
      <c r="B2467" s="589" t="s">
        <v>8755</v>
      </c>
      <c r="C2467" s="569" t="s">
        <v>1159</v>
      </c>
      <c r="D2467" s="569" t="s">
        <v>6768</v>
      </c>
      <c r="E2467" s="569" t="s">
        <v>2410</v>
      </c>
      <c r="F2467" s="594">
        <v>32</v>
      </c>
      <c r="G2467" s="595">
        <v>64</v>
      </c>
      <c r="H2467" s="586">
        <v>474</v>
      </c>
      <c r="J2467" s="592" t="s">
        <v>8577</v>
      </c>
      <c r="K2467" s="592" t="s">
        <v>8581</v>
      </c>
      <c r="L2467" s="593" t="s">
        <v>8582</v>
      </c>
      <c r="M2467" s="577">
        <v>45932</v>
      </c>
      <c r="O2467" s="569" t="s">
        <v>437</v>
      </c>
      <c r="Q2467" s="476" t="s">
        <v>8559</v>
      </c>
    </row>
    <row ht="15" r="2468">
      <c r="A2468" s="576" t="s">
        <v>8733</v>
      </c>
      <c r="B2468" s="589" t="s">
        <v>8756</v>
      </c>
      <c r="C2468" s="569" t="s">
        <v>1159</v>
      </c>
      <c r="D2468" s="569" t="s">
        <v>6768</v>
      </c>
      <c r="E2468" s="569" t="s">
        <v>2410</v>
      </c>
      <c r="F2468" s="594">
        <v>32</v>
      </c>
      <c r="G2468" s="595">
        <v>64</v>
      </c>
      <c r="H2468" s="586">
        <v>474</v>
      </c>
      <c r="J2468" s="592" t="s">
        <v>8577</v>
      </c>
      <c r="K2468" s="592" t="s">
        <v>8596</v>
      </c>
      <c r="L2468" s="593" t="s">
        <v>8597</v>
      </c>
      <c r="M2468" s="577">
        <v>45932</v>
      </c>
      <c r="O2468" s="569" t="s">
        <v>437</v>
      </c>
      <c r="Q2468" s="476" t="s">
        <v>8559</v>
      </c>
    </row>
    <row ht="15" r="2469">
      <c r="A2469" s="576" t="s">
        <v>8733</v>
      </c>
      <c r="B2469" s="589" t="s">
        <v>8757</v>
      </c>
      <c r="C2469" s="569" t="s">
        <v>1159</v>
      </c>
      <c r="D2469" s="569" t="s">
        <v>6768</v>
      </c>
      <c r="E2469" s="569" t="s">
        <v>2410</v>
      </c>
      <c r="F2469" s="594">
        <v>32</v>
      </c>
      <c r="G2469" s="595">
        <v>64</v>
      </c>
      <c r="H2469" s="586">
        <v>474</v>
      </c>
      <c r="J2469" s="592" t="s">
        <v>8577</v>
      </c>
      <c r="K2469" s="592" t="s">
        <v>8593</v>
      </c>
      <c r="L2469" s="593" t="s">
        <v>8594</v>
      </c>
      <c r="M2469" s="577">
        <v>45932</v>
      </c>
      <c r="O2469" s="569" t="s">
        <v>437</v>
      </c>
      <c r="Q2469" s="476" t="s">
        <v>8559</v>
      </c>
    </row>
    <row ht="15" r="2470">
      <c r="A2470" s="576" t="s">
        <v>8733</v>
      </c>
      <c r="B2470" s="589" t="s">
        <v>8758</v>
      </c>
      <c r="C2470" s="569" t="s">
        <v>1159</v>
      </c>
      <c r="D2470" s="569" t="s">
        <v>6768</v>
      </c>
      <c r="E2470" s="569" t="s">
        <v>2410</v>
      </c>
      <c r="F2470" s="594">
        <v>32</v>
      </c>
      <c r="G2470" s="595">
        <v>64</v>
      </c>
      <c r="H2470" s="586">
        <v>474</v>
      </c>
      <c r="J2470" s="592" t="s">
        <v>8577</v>
      </c>
      <c r="K2470" s="592" t="s">
        <v>8588</v>
      </c>
      <c r="L2470" s="593" t="s">
        <v>8589</v>
      </c>
      <c r="M2470" s="577">
        <v>45932</v>
      </c>
      <c r="O2470" s="569" t="s">
        <v>437</v>
      </c>
      <c r="Q2470" s="476" t="s">
        <v>8559</v>
      </c>
    </row>
    <row ht="15" r="2471">
      <c r="A2471" s="576" t="s">
        <v>8733</v>
      </c>
      <c r="B2471" s="589" t="s">
        <v>8759</v>
      </c>
      <c r="C2471" s="569" t="s">
        <v>1159</v>
      </c>
      <c r="D2471" s="569" t="s">
        <v>6768</v>
      </c>
      <c r="E2471" s="569" t="s">
        <v>2410</v>
      </c>
      <c r="F2471" s="594">
        <v>32</v>
      </c>
      <c r="G2471" s="595">
        <v>64</v>
      </c>
      <c r="H2471" s="586">
        <v>474</v>
      </c>
      <c r="J2471" s="592" t="s">
        <v>8577</v>
      </c>
      <c r="K2471" s="592" t="s">
        <v>8578</v>
      </c>
      <c r="L2471" s="593" t="s">
        <v>8579</v>
      </c>
      <c r="M2471" s="577">
        <v>45932</v>
      </c>
      <c r="O2471" s="569" t="s">
        <v>437</v>
      </c>
      <c r="Q2471" s="476" t="s">
        <v>8559</v>
      </c>
    </row>
    <row ht="15" r="2472">
      <c r="A2472" s="576" t="s">
        <v>8733</v>
      </c>
      <c r="B2472" s="589" t="s">
        <v>8760</v>
      </c>
      <c r="C2472" s="569" t="s">
        <v>1159</v>
      </c>
      <c r="D2472" s="569" t="s">
        <v>6768</v>
      </c>
      <c r="E2472" s="569" t="s">
        <v>2410</v>
      </c>
      <c r="F2472" s="594">
        <v>32</v>
      </c>
      <c r="G2472" s="595">
        <v>64</v>
      </c>
      <c r="H2472" s="586">
        <v>474</v>
      </c>
      <c r="J2472" s="592" t="s">
        <v>8577</v>
      </c>
      <c r="K2472" s="592" t="s">
        <v>8581</v>
      </c>
      <c r="L2472" s="593" t="s">
        <v>8582</v>
      </c>
      <c r="M2472" s="577">
        <v>45932</v>
      </c>
      <c r="O2472" s="569" t="s">
        <v>437</v>
      </c>
      <c r="Q2472" s="476" t="s">
        <v>8559</v>
      </c>
    </row>
    <row ht="15" r="2473">
      <c r="A2473" s="576" t="s">
        <v>8733</v>
      </c>
      <c r="B2473" s="589" t="s">
        <v>8761</v>
      </c>
      <c r="C2473" s="569" t="s">
        <v>1159</v>
      </c>
      <c r="D2473" s="569" t="s">
        <v>6768</v>
      </c>
      <c r="E2473" s="569" t="s">
        <v>2410</v>
      </c>
      <c r="F2473" s="594">
        <v>32</v>
      </c>
      <c r="G2473" s="595">
        <v>64</v>
      </c>
      <c r="H2473" s="586">
        <v>474</v>
      </c>
      <c r="J2473" s="592" t="s">
        <v>8577</v>
      </c>
      <c r="K2473" s="592" t="s">
        <v>8596</v>
      </c>
      <c r="L2473" s="593" t="s">
        <v>8597</v>
      </c>
      <c r="M2473" s="577">
        <v>45932</v>
      </c>
      <c r="O2473" s="569" t="s">
        <v>437</v>
      </c>
      <c r="Q2473" s="476" t="s">
        <v>8559</v>
      </c>
    </row>
    <row ht="15" r="2474">
      <c r="A2474" s="576" t="s">
        <v>8733</v>
      </c>
      <c r="B2474" s="589" t="s">
        <v>8762</v>
      </c>
      <c r="C2474" s="569" t="s">
        <v>1159</v>
      </c>
      <c r="D2474" s="569" t="s">
        <v>6768</v>
      </c>
      <c r="E2474" s="569" t="s">
        <v>2410</v>
      </c>
      <c r="F2474" s="594">
        <v>32</v>
      </c>
      <c r="G2474" s="595">
        <v>64</v>
      </c>
      <c r="H2474" s="586">
        <v>474</v>
      </c>
      <c r="J2474" s="592" t="s">
        <v>8577</v>
      </c>
      <c r="K2474" s="592" t="s">
        <v>8593</v>
      </c>
      <c r="L2474" s="593" t="s">
        <v>8594</v>
      </c>
      <c r="M2474" s="577">
        <v>45932</v>
      </c>
      <c r="O2474" s="569" t="s">
        <v>437</v>
      </c>
      <c r="Q2474" s="476" t="s">
        <v>8559</v>
      </c>
    </row>
    <row ht="15" r="2475">
      <c r="A2475" s="576" t="s">
        <v>8733</v>
      </c>
      <c r="B2475" s="589" t="s">
        <v>8763</v>
      </c>
      <c r="C2475" s="569" t="s">
        <v>1159</v>
      </c>
      <c r="D2475" s="569" t="s">
        <v>6768</v>
      </c>
      <c r="E2475" s="569" t="s">
        <v>2410</v>
      </c>
      <c r="F2475" s="594">
        <v>32</v>
      </c>
      <c r="G2475" s="595">
        <v>64</v>
      </c>
      <c r="H2475" s="586">
        <v>474</v>
      </c>
      <c r="J2475" s="592" t="s">
        <v>8577</v>
      </c>
      <c r="K2475" s="592" t="s">
        <v>8588</v>
      </c>
      <c r="L2475" s="593" t="s">
        <v>8589</v>
      </c>
      <c r="M2475" s="577">
        <v>45932</v>
      </c>
      <c r="O2475" s="569" t="s">
        <v>437</v>
      </c>
      <c r="Q2475" s="476" t="s">
        <v>8559</v>
      </c>
    </row>
    <row ht="15" r="2476">
      <c r="A2476" s="576" t="s">
        <v>8733</v>
      </c>
      <c r="B2476" s="590" t="s">
        <v>8764</v>
      </c>
      <c r="C2476" s="569" t="s">
        <v>1159</v>
      </c>
      <c r="D2476" s="569" t="s">
        <v>6768</v>
      </c>
      <c r="E2476" s="569" t="s">
        <v>2410</v>
      </c>
      <c r="F2476" s="594">
        <v>32</v>
      </c>
      <c r="G2476" s="595">
        <v>64</v>
      </c>
      <c r="H2476" s="596">
        <v>324</v>
      </c>
      <c r="J2476" s="592" t="s">
        <v>8577</v>
      </c>
      <c r="K2476" s="592" t="s">
        <v>8578</v>
      </c>
      <c r="L2476" s="593" t="s">
        <v>8579</v>
      </c>
      <c r="M2476" s="577">
        <v>45932</v>
      </c>
      <c r="O2476" s="569" t="s">
        <v>437</v>
      </c>
      <c r="Q2476" s="476" t="s">
        <v>8559</v>
      </c>
    </row>
    <row ht="15" r="2477">
      <c r="A2477" s="576" t="s">
        <v>8733</v>
      </c>
      <c r="B2477" s="590" t="s">
        <v>8765</v>
      </c>
      <c r="C2477" s="569" t="s">
        <v>1159</v>
      </c>
      <c r="D2477" s="569" t="s">
        <v>6768</v>
      </c>
      <c r="E2477" s="569" t="s">
        <v>2410</v>
      </c>
      <c r="F2477" s="590">
        <v>20</v>
      </c>
      <c r="G2477" s="591">
        <v>32</v>
      </c>
      <c r="H2477" s="596">
        <v>324</v>
      </c>
      <c r="J2477" s="592" t="s">
        <v>8577</v>
      </c>
      <c r="K2477" s="592" t="s">
        <v>8581</v>
      </c>
      <c r="L2477" s="593" t="s">
        <v>8582</v>
      </c>
      <c r="M2477" s="577">
        <v>45932</v>
      </c>
      <c r="O2477" s="569" t="s">
        <v>437</v>
      </c>
      <c r="Q2477" s="476" t="s">
        <v>8559</v>
      </c>
    </row>
    <row ht="15" r="2478">
      <c r="A2478" s="576" t="s">
        <v>8733</v>
      </c>
      <c r="B2478" s="590" t="s">
        <v>8766</v>
      </c>
      <c r="C2478" s="569" t="s">
        <v>1159</v>
      </c>
      <c r="D2478" s="569" t="s">
        <v>6768</v>
      </c>
      <c r="E2478" s="569" t="s">
        <v>2410</v>
      </c>
      <c r="F2478" s="590">
        <v>20</v>
      </c>
      <c r="G2478" s="591">
        <v>32</v>
      </c>
      <c r="H2478" s="596">
        <v>324</v>
      </c>
      <c r="J2478" s="592" t="s">
        <v>8577</v>
      </c>
      <c r="K2478" s="592" t="s">
        <v>8596</v>
      </c>
      <c r="L2478" s="593" t="s">
        <v>8597</v>
      </c>
      <c r="M2478" s="577">
        <v>45932</v>
      </c>
      <c r="O2478" s="569" t="s">
        <v>437</v>
      </c>
      <c r="Q2478" s="476" t="s">
        <v>8559</v>
      </c>
    </row>
    <row ht="15" r="2479">
      <c r="A2479" s="576" t="s">
        <v>8733</v>
      </c>
      <c r="B2479" s="590" t="s">
        <v>8767</v>
      </c>
      <c r="C2479" s="569" t="s">
        <v>1159</v>
      </c>
      <c r="D2479" s="569" t="s">
        <v>6768</v>
      </c>
      <c r="E2479" s="569" t="s">
        <v>2410</v>
      </c>
      <c r="F2479" s="590">
        <v>20</v>
      </c>
      <c r="G2479" s="591">
        <v>32</v>
      </c>
      <c r="H2479" s="596">
        <v>324</v>
      </c>
      <c r="J2479" s="592" t="s">
        <v>8577</v>
      </c>
      <c r="K2479" s="592" t="s">
        <v>8593</v>
      </c>
      <c r="L2479" s="593" t="s">
        <v>8594</v>
      </c>
      <c r="M2479" s="577">
        <v>45932</v>
      </c>
      <c r="O2479" s="569" t="s">
        <v>437</v>
      </c>
      <c r="Q2479" s="476" t="s">
        <v>8559</v>
      </c>
    </row>
    <row ht="15" r="2480">
      <c r="A2480" s="576" t="s">
        <v>8733</v>
      </c>
      <c r="B2480" s="590" t="s">
        <v>8768</v>
      </c>
      <c r="C2480" s="569" t="s">
        <v>1159</v>
      </c>
      <c r="D2480" s="569" t="s">
        <v>6768</v>
      </c>
      <c r="E2480" s="569" t="s">
        <v>2410</v>
      </c>
      <c r="F2480" s="590">
        <v>20</v>
      </c>
      <c r="G2480" s="591">
        <v>32</v>
      </c>
      <c r="H2480" s="596">
        <v>324</v>
      </c>
      <c r="J2480" s="592" t="s">
        <v>8577</v>
      </c>
      <c r="K2480" s="592" t="s">
        <v>8588</v>
      </c>
      <c r="L2480" s="593" t="s">
        <v>8589</v>
      </c>
      <c r="M2480" s="577">
        <v>45932</v>
      </c>
      <c r="O2480" s="569" t="s">
        <v>437</v>
      </c>
      <c r="Q2480" s="476" t="s">
        <v>8559</v>
      </c>
    </row>
    <row ht="15" r="2481">
      <c r="A2481" s="576" t="s">
        <v>8733</v>
      </c>
      <c r="B2481" s="590" t="s">
        <v>8769</v>
      </c>
      <c r="C2481" s="569" t="s">
        <v>1159</v>
      </c>
      <c r="D2481" s="569" t="s">
        <v>6768</v>
      </c>
      <c r="E2481" s="569" t="s">
        <v>2410</v>
      </c>
      <c r="F2481" s="590">
        <v>20</v>
      </c>
      <c r="G2481" s="591">
        <v>32</v>
      </c>
      <c r="H2481" s="596">
        <v>324</v>
      </c>
      <c r="J2481" s="592" t="s">
        <v>8577</v>
      </c>
      <c r="K2481" s="592" t="s">
        <v>8578</v>
      </c>
      <c r="L2481" s="593" t="s">
        <v>8579</v>
      </c>
      <c r="M2481" s="577">
        <v>45932</v>
      </c>
      <c r="O2481" s="569" t="s">
        <v>437</v>
      </c>
      <c r="Q2481" s="476" t="s">
        <v>8559</v>
      </c>
    </row>
    <row ht="15" r="2482">
      <c r="A2482" s="576" t="s">
        <v>8733</v>
      </c>
      <c r="B2482" s="590" t="s">
        <v>8770</v>
      </c>
      <c r="C2482" s="569" t="s">
        <v>1159</v>
      </c>
      <c r="D2482" s="569" t="s">
        <v>6768</v>
      </c>
      <c r="E2482" s="569" t="s">
        <v>2410</v>
      </c>
      <c r="F2482" s="590">
        <v>20</v>
      </c>
      <c r="G2482" s="591">
        <v>32</v>
      </c>
      <c r="H2482" s="596">
        <v>324</v>
      </c>
      <c r="J2482" s="592" t="s">
        <v>8577</v>
      </c>
      <c r="K2482" s="592" t="s">
        <v>8581</v>
      </c>
      <c r="L2482" s="593" t="s">
        <v>8582</v>
      </c>
      <c r="M2482" s="577">
        <v>45932</v>
      </c>
      <c r="O2482" s="569" t="s">
        <v>437</v>
      </c>
      <c r="Q2482" s="476" t="s">
        <v>8559</v>
      </c>
    </row>
    <row ht="15" r="2483">
      <c r="A2483" s="576" t="s">
        <v>8733</v>
      </c>
      <c r="B2483" s="590" t="s">
        <v>8771</v>
      </c>
      <c r="C2483" s="569" t="s">
        <v>1159</v>
      </c>
      <c r="D2483" s="569" t="s">
        <v>6768</v>
      </c>
      <c r="E2483" s="569" t="s">
        <v>2410</v>
      </c>
      <c r="F2483" s="590">
        <v>20</v>
      </c>
      <c r="G2483" s="591">
        <v>32</v>
      </c>
      <c r="H2483" s="596">
        <v>324</v>
      </c>
      <c r="J2483" s="592" t="s">
        <v>8577</v>
      </c>
      <c r="K2483" s="592" t="s">
        <v>8596</v>
      </c>
      <c r="L2483" s="593" t="s">
        <v>8597</v>
      </c>
      <c r="M2483" s="577">
        <v>45932</v>
      </c>
      <c r="O2483" s="569" t="s">
        <v>437</v>
      </c>
      <c r="Q2483" s="476" t="s">
        <v>8559</v>
      </c>
    </row>
    <row ht="15" r="2484">
      <c r="A2484" s="576" t="s">
        <v>8733</v>
      </c>
      <c r="B2484" s="590" t="s">
        <v>8772</v>
      </c>
      <c r="C2484" s="569" t="s">
        <v>1159</v>
      </c>
      <c r="D2484" s="569" t="s">
        <v>6768</v>
      </c>
      <c r="E2484" s="569" t="s">
        <v>2410</v>
      </c>
      <c r="F2484" s="590">
        <v>20</v>
      </c>
      <c r="G2484" s="591">
        <v>32</v>
      </c>
      <c r="H2484" s="596">
        <v>324</v>
      </c>
      <c r="J2484" s="592" t="s">
        <v>8577</v>
      </c>
      <c r="K2484" s="592" t="s">
        <v>8593</v>
      </c>
      <c r="L2484" s="593" t="s">
        <v>8594</v>
      </c>
      <c r="M2484" s="577">
        <v>45932</v>
      </c>
      <c r="O2484" s="569" t="s">
        <v>437</v>
      </c>
      <c r="Q2484" s="476" t="s">
        <v>8559</v>
      </c>
    </row>
    <row ht="15" r="2485">
      <c r="A2485" s="576" t="s">
        <v>8733</v>
      </c>
      <c r="B2485" s="590" t="s">
        <v>8773</v>
      </c>
      <c r="C2485" s="569" t="s">
        <v>1159</v>
      </c>
      <c r="D2485" s="569" t="s">
        <v>6768</v>
      </c>
      <c r="E2485" s="569" t="s">
        <v>2410</v>
      </c>
      <c r="F2485" s="590">
        <v>20</v>
      </c>
      <c r="G2485" s="591">
        <v>32</v>
      </c>
      <c r="H2485" s="596">
        <v>324</v>
      </c>
      <c r="J2485" s="592" t="s">
        <v>8577</v>
      </c>
      <c r="K2485" s="592" t="s">
        <v>8588</v>
      </c>
      <c r="L2485" s="593" t="s">
        <v>8589</v>
      </c>
      <c r="M2485" s="577">
        <v>45932</v>
      </c>
      <c r="O2485" s="569" t="s">
        <v>437</v>
      </c>
      <c r="Q2485" s="476" t="s">
        <v>8559</v>
      </c>
    </row>
    <row ht="15" r="2486">
      <c r="A2486" s="576" t="s">
        <v>8733</v>
      </c>
      <c r="B2486" s="590" t="s">
        <v>8774</v>
      </c>
      <c r="C2486" s="569" t="s">
        <v>1159</v>
      </c>
      <c r="D2486" s="569" t="s">
        <v>6768</v>
      </c>
      <c r="E2486" s="569" t="s">
        <v>2410</v>
      </c>
      <c r="F2486" s="590">
        <v>22</v>
      </c>
      <c r="G2486" s="591">
        <v>38</v>
      </c>
      <c r="H2486" s="597">
        <v>235</v>
      </c>
      <c r="J2486" s="592" t="s">
        <v>8577</v>
      </c>
      <c r="K2486" s="592" t="s">
        <v>8578</v>
      </c>
      <c r="L2486" s="593" t="s">
        <v>8579</v>
      </c>
      <c r="M2486" s="577">
        <v>45932</v>
      </c>
      <c r="O2486" s="569" t="s">
        <v>437</v>
      </c>
      <c r="Q2486" s="476" t="s">
        <v>8559</v>
      </c>
    </row>
    <row ht="15" r="2487">
      <c r="A2487" s="576" t="s">
        <v>8733</v>
      </c>
      <c r="B2487" s="590" t="s">
        <v>8775</v>
      </c>
      <c r="C2487" s="569" t="s">
        <v>1159</v>
      </c>
      <c r="D2487" s="569" t="s">
        <v>6768</v>
      </c>
      <c r="E2487" s="569" t="s">
        <v>2410</v>
      </c>
      <c r="F2487" s="590">
        <v>22</v>
      </c>
      <c r="G2487" s="591">
        <v>38</v>
      </c>
      <c r="H2487" s="597">
        <v>235</v>
      </c>
      <c r="J2487" s="592" t="s">
        <v>8577</v>
      </c>
      <c r="K2487" s="592" t="s">
        <v>8581</v>
      </c>
      <c r="L2487" s="593" t="s">
        <v>8582</v>
      </c>
      <c r="M2487" s="577">
        <v>45932</v>
      </c>
      <c r="O2487" s="569" t="s">
        <v>437</v>
      </c>
      <c r="Q2487" s="476" t="s">
        <v>8559</v>
      </c>
    </row>
    <row ht="15" r="2488">
      <c r="A2488" s="576" t="s">
        <v>8733</v>
      </c>
      <c r="B2488" s="590" t="s">
        <v>8776</v>
      </c>
      <c r="C2488" s="569" t="s">
        <v>1159</v>
      </c>
      <c r="D2488" s="569" t="s">
        <v>6768</v>
      </c>
      <c r="E2488" s="569" t="s">
        <v>2410</v>
      </c>
      <c r="F2488" s="590">
        <v>22</v>
      </c>
      <c r="G2488" s="591">
        <v>38</v>
      </c>
      <c r="H2488" s="597">
        <v>235</v>
      </c>
      <c r="J2488" s="592" t="s">
        <v>8577</v>
      </c>
      <c r="K2488" s="592" t="s">
        <v>8596</v>
      </c>
      <c r="L2488" s="593" t="s">
        <v>8597</v>
      </c>
      <c r="M2488" s="577">
        <v>45932</v>
      </c>
      <c r="N2488" s="569"/>
      <c r="O2488" s="569" t="s">
        <v>437</v>
      </c>
      <c r="Q2488" s="476" t="s">
        <v>8559</v>
      </c>
    </row>
    <row ht="15" r="2489">
      <c r="A2489" s="576" t="s">
        <v>8777</v>
      </c>
      <c r="B2489" s="576" t="s">
        <v>8778</v>
      </c>
      <c r="C2489" s="569" t="s">
        <v>746</v>
      </c>
      <c r="D2489" s="569" t="s">
        <v>796</v>
      </c>
      <c r="E2489" s="569" t="s">
        <v>2410</v>
      </c>
      <c r="F2489" s="576">
        <v>8</v>
      </c>
      <c r="G2489" s="578">
        <v>20</v>
      </c>
      <c r="H2489" s="578">
        <v>160</v>
      </c>
      <c r="J2489" s="581" t="s">
        <v>8723</v>
      </c>
      <c r="K2489" s="581" t="s">
        <v>8622</v>
      </c>
      <c r="L2489" s="581" t="s">
        <v>8623</v>
      </c>
      <c r="M2489" s="569" t="s">
        <v>8779</v>
      </c>
      <c r="N2489" s="570" t="s">
        <v>8780</v>
      </c>
      <c r="O2489" s="569" t="s">
        <v>214</v>
      </c>
      <c r="Q2489" s="476" t="s">
        <v>8559</v>
      </c>
    </row>
    <row ht="15" r="2490">
      <c r="A2490" s="576" t="s">
        <v>8777</v>
      </c>
      <c r="B2490" s="598" t="s">
        <v>8781</v>
      </c>
      <c r="C2490" s="569" t="s">
        <v>746</v>
      </c>
      <c r="D2490" s="569" t="s">
        <v>796</v>
      </c>
      <c r="E2490" s="569" t="s">
        <v>2410</v>
      </c>
      <c r="F2490" s="576">
        <v>8</v>
      </c>
      <c r="G2490" s="578">
        <v>20</v>
      </c>
      <c r="H2490" s="578">
        <v>160</v>
      </c>
      <c r="J2490" s="581" t="s">
        <v>8723</v>
      </c>
      <c r="K2490" s="581" t="s">
        <v>8624</v>
      </c>
      <c r="L2490" s="599" t="s">
        <v>8625</v>
      </c>
      <c r="M2490" s="569" t="s">
        <v>8779</v>
      </c>
      <c r="N2490" s="570" t="s">
        <v>8780</v>
      </c>
      <c r="O2490" s="569" t="s">
        <v>214</v>
      </c>
      <c r="Q2490" s="476" t="s">
        <v>8559</v>
      </c>
    </row>
    <row ht="15" r="2491">
      <c r="A2491" s="582" t="s">
        <v>8782</v>
      </c>
      <c r="B2491" s="576" t="s">
        <v>8783</v>
      </c>
      <c r="C2491" s="569" t="s">
        <v>27</v>
      </c>
      <c r="D2491" s="569" t="s">
        <v>8784</v>
      </c>
      <c r="E2491" s="569" t="s">
        <v>2410</v>
      </c>
      <c r="F2491" s="576">
        <v>24</v>
      </c>
      <c r="G2491" s="578">
        <v>48</v>
      </c>
      <c r="H2491" s="578">
        <v>857</v>
      </c>
      <c r="J2491" s="581" t="s">
        <v>2266</v>
      </c>
      <c r="K2491" s="581" t="s">
        <v>8556</v>
      </c>
      <c r="L2491" s="599" t="s">
        <v>8557</v>
      </c>
      <c r="M2491" s="569" t="s">
        <v>8785</v>
      </c>
      <c r="O2491" s="569" t="s">
        <v>437</v>
      </c>
      <c r="Q2491" s="476" t="s">
        <v>8559</v>
      </c>
    </row>
    <row ht="15" r="2492">
      <c r="A2492" s="600" t="s">
        <v>8782</v>
      </c>
      <c r="B2492" s="598" t="s">
        <v>8786</v>
      </c>
      <c r="C2492" s="569" t="s">
        <v>27</v>
      </c>
      <c r="D2492" s="569" t="s">
        <v>8784</v>
      </c>
      <c r="E2492" s="569" t="s">
        <v>2410</v>
      </c>
      <c r="F2492" s="598">
        <v>24</v>
      </c>
      <c r="G2492" s="597">
        <v>48</v>
      </c>
      <c r="H2492" s="597">
        <v>857</v>
      </c>
      <c r="J2492" s="601" t="s">
        <v>2266</v>
      </c>
      <c r="K2492" s="601" t="s">
        <v>8561</v>
      </c>
      <c r="L2492" s="602" t="s">
        <v>8562</v>
      </c>
      <c r="M2492" s="569" t="s">
        <v>8785</v>
      </c>
      <c r="N2492" s="569"/>
      <c r="O2492" s="569" t="s">
        <v>437</v>
      </c>
      <c r="Q2492" s="476" t="s">
        <v>8559</v>
      </c>
    </row>
    <row ht="15" r="2493">
      <c r="A2493" s="603" t="s">
        <v>8787</v>
      </c>
      <c r="B2493" s="603" t="s">
        <v>4212</v>
      </c>
      <c r="C2493" s="603" t="s">
        <v>33</v>
      </c>
      <c r="D2493" s="569" t="s">
        <v>4034</v>
      </c>
      <c r="E2493" s="569" t="s">
        <v>2410</v>
      </c>
      <c r="F2493" s="604">
        <v>9</v>
      </c>
      <c r="G2493" s="605">
        <v>8</v>
      </c>
      <c r="H2493" s="606">
        <v>125</v>
      </c>
      <c r="J2493" s="581" t="s">
        <v>8577</v>
      </c>
      <c r="K2493" s="581" t="s">
        <v>8578</v>
      </c>
      <c r="L2493" s="581" t="s">
        <v>8579</v>
      </c>
      <c r="M2493" s="569" t="s">
        <v>1353</v>
      </c>
      <c r="N2493" s="570" t="s">
        <v>1351</v>
      </c>
      <c r="O2493" s="569" t="s">
        <v>214</v>
      </c>
      <c r="Q2493" s="476" t="s">
        <v>8559</v>
      </c>
    </row>
    <row ht="15" r="2494">
      <c r="A2494" s="607" t="s">
        <v>8787</v>
      </c>
      <c r="B2494" s="607" t="s">
        <v>4151</v>
      </c>
      <c r="C2494" s="607" t="s">
        <v>33</v>
      </c>
      <c r="D2494" s="569" t="s">
        <v>4034</v>
      </c>
      <c r="E2494" s="569" t="s">
        <v>2410</v>
      </c>
      <c r="F2494" s="607">
        <v>4</v>
      </c>
      <c r="G2494" s="608">
        <v>8</v>
      </c>
      <c r="H2494" s="608">
        <v>80</v>
      </c>
      <c r="J2494" s="601" t="s">
        <v>8577</v>
      </c>
      <c r="K2494" s="601" t="s">
        <v>8578</v>
      </c>
      <c r="L2494" s="601" t="s">
        <v>8579</v>
      </c>
      <c r="M2494" s="569" t="s">
        <v>1353</v>
      </c>
      <c r="N2494" s="570" t="s">
        <v>1351</v>
      </c>
      <c r="O2494" s="569" t="s">
        <v>214</v>
      </c>
      <c r="Q2494" s="476" t="s">
        <v>8559</v>
      </c>
    </row>
    <row ht="15" r="2495">
      <c r="A2495" s="607" t="s">
        <v>8787</v>
      </c>
      <c r="B2495" s="607" t="s">
        <v>4153</v>
      </c>
      <c r="C2495" s="607" t="s">
        <v>33</v>
      </c>
      <c r="D2495" s="569" t="s">
        <v>4034</v>
      </c>
      <c r="E2495" s="569" t="s">
        <v>2410</v>
      </c>
      <c r="F2495" s="607">
        <v>4</v>
      </c>
      <c r="G2495" s="608">
        <v>8</v>
      </c>
      <c r="H2495" s="609">
        <v>80</v>
      </c>
      <c r="J2495" s="601" t="s">
        <v>8577</v>
      </c>
      <c r="K2495" s="601" t="s">
        <v>8578</v>
      </c>
      <c r="L2495" s="601" t="s">
        <v>8579</v>
      </c>
      <c r="M2495" s="569" t="s">
        <v>1353</v>
      </c>
      <c r="N2495" s="570" t="s">
        <v>1351</v>
      </c>
      <c r="O2495" s="569" t="s">
        <v>214</v>
      </c>
      <c r="Q2495" s="476" t="s">
        <v>8559</v>
      </c>
    </row>
    <row ht="15" r="2496">
      <c r="A2496" s="607" t="s">
        <v>8787</v>
      </c>
      <c r="B2496" s="607" t="s">
        <v>4140</v>
      </c>
      <c r="C2496" s="607" t="s">
        <v>33</v>
      </c>
      <c r="D2496" s="569" t="s">
        <v>4034</v>
      </c>
      <c r="E2496" s="569" t="s">
        <v>2410</v>
      </c>
      <c r="F2496" s="607">
        <v>4</v>
      </c>
      <c r="G2496" s="608">
        <v>8</v>
      </c>
      <c r="H2496" s="609">
        <v>80</v>
      </c>
      <c r="J2496" s="601" t="s">
        <v>8577</v>
      </c>
      <c r="K2496" s="601" t="s">
        <v>8578</v>
      </c>
      <c r="L2496" s="601" t="s">
        <v>8579</v>
      </c>
      <c r="M2496" s="569" t="s">
        <v>1353</v>
      </c>
      <c r="N2496" s="570" t="s">
        <v>1351</v>
      </c>
      <c r="O2496" s="569" t="s">
        <v>214</v>
      </c>
      <c r="Q2496" s="476" t="s">
        <v>8559</v>
      </c>
    </row>
    <row ht="15" r="2497">
      <c r="A2497" s="607" t="s">
        <v>8787</v>
      </c>
      <c r="B2497" s="607" t="s">
        <v>4147</v>
      </c>
      <c r="C2497" s="607" t="s">
        <v>33</v>
      </c>
      <c r="D2497" s="569" t="s">
        <v>4034</v>
      </c>
      <c r="E2497" s="569" t="s">
        <v>2410</v>
      </c>
      <c r="F2497" s="607">
        <v>4</v>
      </c>
      <c r="G2497" s="608">
        <v>8</v>
      </c>
      <c r="H2497" s="609">
        <v>80</v>
      </c>
      <c r="J2497" s="601" t="s">
        <v>8577</v>
      </c>
      <c r="K2497" s="601" t="s">
        <v>8581</v>
      </c>
      <c r="L2497" s="601" t="s">
        <v>8582</v>
      </c>
      <c r="M2497" s="569" t="s">
        <v>1353</v>
      </c>
      <c r="N2497" s="570" t="s">
        <v>1351</v>
      </c>
      <c r="O2497" s="569" t="s">
        <v>214</v>
      </c>
      <c r="Q2497" s="476" t="s">
        <v>8559</v>
      </c>
    </row>
    <row ht="15" r="2498">
      <c r="A2498" s="607" t="s">
        <v>8787</v>
      </c>
      <c r="B2498" s="607" t="s">
        <v>4156</v>
      </c>
      <c r="C2498" s="607" t="s">
        <v>33</v>
      </c>
      <c r="D2498" s="569" t="s">
        <v>4034</v>
      </c>
      <c r="E2498" s="569" t="s">
        <v>2410</v>
      </c>
      <c r="F2498" s="607">
        <v>4</v>
      </c>
      <c r="G2498" s="608">
        <v>8</v>
      </c>
      <c r="H2498" s="609">
        <v>80</v>
      </c>
      <c r="J2498" s="601" t="s">
        <v>8577</v>
      </c>
      <c r="K2498" s="601" t="s">
        <v>8578</v>
      </c>
      <c r="L2498" s="601" t="s">
        <v>8579</v>
      </c>
      <c r="M2498" s="569" t="s">
        <v>1353</v>
      </c>
      <c r="N2498" s="570" t="s">
        <v>1351</v>
      </c>
      <c r="O2498" s="569" t="s">
        <v>214</v>
      </c>
      <c r="Q2498" s="476" t="s">
        <v>8559</v>
      </c>
    </row>
    <row ht="15" r="2499">
      <c r="A2499" s="607" t="s">
        <v>8787</v>
      </c>
      <c r="B2499" s="607" t="s">
        <v>4158</v>
      </c>
      <c r="C2499" s="607" t="s">
        <v>33</v>
      </c>
      <c r="D2499" s="569" t="s">
        <v>4034</v>
      </c>
      <c r="E2499" s="569" t="s">
        <v>2410</v>
      </c>
      <c r="F2499" s="607">
        <v>4</v>
      </c>
      <c r="G2499" s="608">
        <v>8</v>
      </c>
      <c r="H2499" s="609">
        <v>80</v>
      </c>
      <c r="J2499" s="601" t="s">
        <v>8577</v>
      </c>
      <c r="K2499" s="601" t="s">
        <v>8578</v>
      </c>
      <c r="L2499" s="601" t="s">
        <v>8579</v>
      </c>
      <c r="M2499" s="569" t="s">
        <v>1353</v>
      </c>
      <c r="N2499" s="570" t="s">
        <v>1351</v>
      </c>
      <c r="O2499" s="569" t="s">
        <v>214</v>
      </c>
      <c r="Q2499" s="476" t="s">
        <v>8559</v>
      </c>
    </row>
    <row ht="15" r="2500">
      <c r="A2500" s="607" t="s">
        <v>8787</v>
      </c>
      <c r="B2500" s="607" t="s">
        <v>4161</v>
      </c>
      <c r="C2500" s="607" t="s">
        <v>33</v>
      </c>
      <c r="D2500" s="569" t="s">
        <v>4034</v>
      </c>
      <c r="E2500" s="569" t="s">
        <v>2410</v>
      </c>
      <c r="F2500" s="607">
        <v>4</v>
      </c>
      <c r="G2500" s="608">
        <v>8</v>
      </c>
      <c r="H2500" s="609">
        <v>80</v>
      </c>
      <c r="J2500" s="601" t="s">
        <v>8577</v>
      </c>
      <c r="K2500" s="601" t="s">
        <v>8578</v>
      </c>
      <c r="L2500" s="601" t="s">
        <v>8579</v>
      </c>
      <c r="M2500" s="569" t="s">
        <v>1353</v>
      </c>
      <c r="N2500" s="570" t="s">
        <v>1351</v>
      </c>
      <c r="O2500" s="569" t="s">
        <v>214</v>
      </c>
      <c r="Q2500" s="476" t="s">
        <v>8559</v>
      </c>
    </row>
    <row ht="15" r="2501">
      <c r="A2501" s="607" t="s">
        <v>8787</v>
      </c>
      <c r="B2501" s="607" t="s">
        <v>4163</v>
      </c>
      <c r="C2501" s="607" t="s">
        <v>33</v>
      </c>
      <c r="D2501" s="569" t="s">
        <v>4034</v>
      </c>
      <c r="E2501" s="569" t="s">
        <v>2410</v>
      </c>
      <c r="F2501" s="607">
        <v>4</v>
      </c>
      <c r="G2501" s="608">
        <v>8</v>
      </c>
      <c r="H2501" s="609">
        <v>80</v>
      </c>
      <c r="J2501" s="601" t="s">
        <v>8577</v>
      </c>
      <c r="K2501" s="601" t="s">
        <v>8578</v>
      </c>
      <c r="L2501" s="601" t="s">
        <v>8579</v>
      </c>
      <c r="M2501" s="569" t="s">
        <v>1353</v>
      </c>
      <c r="N2501" s="570" t="s">
        <v>1351</v>
      </c>
      <c r="O2501" s="569" t="s">
        <v>214</v>
      </c>
      <c r="Q2501" s="476" t="s">
        <v>8559</v>
      </c>
    </row>
    <row ht="15" r="2502">
      <c r="A2502" s="607" t="s">
        <v>8787</v>
      </c>
      <c r="B2502" s="607" t="s">
        <v>4166</v>
      </c>
      <c r="C2502" s="607" t="s">
        <v>33</v>
      </c>
      <c r="D2502" s="569" t="s">
        <v>4034</v>
      </c>
      <c r="E2502" s="569" t="s">
        <v>2410</v>
      </c>
      <c r="F2502" s="607">
        <v>4</v>
      </c>
      <c r="G2502" s="608">
        <v>8</v>
      </c>
      <c r="H2502" s="609">
        <v>80</v>
      </c>
      <c r="J2502" s="601" t="s">
        <v>8577</v>
      </c>
      <c r="K2502" s="601" t="s">
        <v>8581</v>
      </c>
      <c r="L2502" s="601" t="s">
        <v>8582</v>
      </c>
      <c r="M2502" s="569" t="s">
        <v>1353</v>
      </c>
      <c r="N2502" s="570" t="s">
        <v>1351</v>
      </c>
      <c r="O2502" s="569" t="s">
        <v>214</v>
      </c>
      <c r="Q2502" s="476" t="s">
        <v>8559</v>
      </c>
    </row>
    <row ht="15" r="2503">
      <c r="A2503" s="598" t="s">
        <v>8787</v>
      </c>
      <c r="B2503" s="598" t="s">
        <v>4174</v>
      </c>
      <c r="C2503" s="598" t="s">
        <v>33</v>
      </c>
      <c r="D2503" s="569" t="s">
        <v>4034</v>
      </c>
      <c r="E2503" s="569" t="s">
        <v>2410</v>
      </c>
      <c r="F2503" s="598">
        <v>4</v>
      </c>
      <c r="G2503" s="597">
        <v>8</v>
      </c>
      <c r="H2503" s="609">
        <v>80</v>
      </c>
      <c r="J2503" s="601" t="s">
        <v>8577</v>
      </c>
      <c r="K2503" s="601" t="s">
        <v>8581</v>
      </c>
      <c r="L2503" s="601" t="s">
        <v>8582</v>
      </c>
      <c r="M2503" s="569" t="s">
        <v>1353</v>
      </c>
      <c r="N2503" s="570" t="s">
        <v>1351</v>
      </c>
      <c r="O2503" s="569" t="s">
        <v>214</v>
      </c>
      <c r="Q2503" s="476" t="s">
        <v>8559</v>
      </c>
    </row>
    <row ht="15" r="2504">
      <c r="A2504" s="598" t="s">
        <v>8787</v>
      </c>
      <c r="B2504" s="598" t="s">
        <v>4177</v>
      </c>
      <c r="C2504" s="598" t="s">
        <v>33</v>
      </c>
      <c r="D2504" s="569" t="s">
        <v>4034</v>
      </c>
      <c r="E2504" s="569" t="s">
        <v>2410</v>
      </c>
      <c r="F2504" s="598">
        <v>4</v>
      </c>
      <c r="G2504" s="597">
        <v>8</v>
      </c>
      <c r="H2504" s="609">
        <v>80</v>
      </c>
      <c r="J2504" s="601" t="s">
        <v>8577</v>
      </c>
      <c r="K2504" s="601" t="s">
        <v>8581</v>
      </c>
      <c r="L2504" s="601" t="s">
        <v>8582</v>
      </c>
      <c r="M2504" s="569" t="s">
        <v>1353</v>
      </c>
      <c r="N2504" s="570" t="s">
        <v>1351</v>
      </c>
      <c r="O2504" s="569" t="s">
        <v>214</v>
      </c>
      <c r="Q2504" s="476" t="s">
        <v>8559</v>
      </c>
    </row>
    <row ht="15" r="2505">
      <c r="A2505" s="598" t="s">
        <v>8787</v>
      </c>
      <c r="B2505" s="598" t="s">
        <v>4209</v>
      </c>
      <c r="C2505" s="598" t="s">
        <v>33</v>
      </c>
      <c r="D2505" s="569" t="s">
        <v>4034</v>
      </c>
      <c r="E2505" s="569" t="s">
        <v>2410</v>
      </c>
      <c r="F2505" s="610">
        <v>9</v>
      </c>
      <c r="G2505" s="611">
        <v>8</v>
      </c>
      <c r="H2505" s="597">
        <v>125</v>
      </c>
      <c r="J2505" s="601" t="s">
        <v>8577</v>
      </c>
      <c r="K2505" s="601" t="s">
        <v>8578</v>
      </c>
      <c r="L2505" s="601" t="s">
        <v>8579</v>
      </c>
      <c r="M2505" s="569" t="s">
        <v>1353</v>
      </c>
      <c r="N2505" s="570" t="s">
        <v>1351</v>
      </c>
      <c r="O2505" s="569" t="s">
        <v>214</v>
      </c>
      <c r="Q2505" s="476" t="s">
        <v>8559</v>
      </c>
    </row>
    <row ht="15" r="2506">
      <c r="A2506" s="598" t="s">
        <v>8787</v>
      </c>
      <c r="B2506" s="598" t="s">
        <v>4215</v>
      </c>
      <c r="C2506" s="598" t="s">
        <v>33</v>
      </c>
      <c r="D2506" s="569" t="s">
        <v>4034</v>
      </c>
      <c r="E2506" s="569" t="s">
        <v>2410</v>
      </c>
      <c r="F2506" s="610">
        <v>9</v>
      </c>
      <c r="G2506" s="611">
        <v>8</v>
      </c>
      <c r="H2506" s="597">
        <v>125</v>
      </c>
      <c r="J2506" s="601" t="s">
        <v>8577</v>
      </c>
      <c r="K2506" s="601" t="s">
        <v>8581</v>
      </c>
      <c r="L2506" s="601" t="s">
        <v>8582</v>
      </c>
      <c r="M2506" s="569" t="s">
        <v>1353</v>
      </c>
      <c r="N2506" s="570" t="s">
        <v>1351</v>
      </c>
      <c r="O2506" s="569" t="s">
        <v>214</v>
      </c>
      <c r="Q2506" s="476" t="s">
        <v>8559</v>
      </c>
    </row>
    <row ht="15" r="2507">
      <c r="A2507" s="598" t="s">
        <v>8787</v>
      </c>
      <c r="B2507" s="598" t="s">
        <v>4218</v>
      </c>
      <c r="C2507" s="598" t="s">
        <v>33</v>
      </c>
      <c r="D2507" s="569" t="s">
        <v>4034</v>
      </c>
      <c r="E2507" s="569" t="s">
        <v>2410</v>
      </c>
      <c r="F2507" s="610">
        <v>9</v>
      </c>
      <c r="G2507" s="611">
        <v>8</v>
      </c>
      <c r="H2507" s="597">
        <v>125</v>
      </c>
      <c r="J2507" s="601" t="s">
        <v>8577</v>
      </c>
      <c r="K2507" s="601" t="s">
        <v>8581</v>
      </c>
      <c r="L2507" s="601" t="s">
        <v>8582</v>
      </c>
      <c r="M2507" s="569" t="s">
        <v>1353</v>
      </c>
      <c r="N2507" s="570" t="s">
        <v>1351</v>
      </c>
      <c r="O2507" s="569" t="s">
        <v>214</v>
      </c>
      <c r="Q2507" s="476" t="s">
        <v>8559</v>
      </c>
    </row>
    <row ht="15" r="2508">
      <c r="A2508" s="598" t="s">
        <v>8787</v>
      </c>
      <c r="B2508" s="612" t="s">
        <v>8788</v>
      </c>
      <c r="C2508" s="598" t="s">
        <v>33</v>
      </c>
      <c r="D2508" s="569" t="s">
        <v>4034</v>
      </c>
      <c r="E2508" s="569" t="s">
        <v>2410</v>
      </c>
      <c r="F2508" s="610">
        <v>25</v>
      </c>
      <c r="G2508" s="611">
        <v>64</v>
      </c>
      <c r="H2508" s="597">
        <v>265</v>
      </c>
      <c r="J2508" s="601" t="s">
        <v>8577</v>
      </c>
      <c r="K2508" s="601" t="s">
        <v>8578</v>
      </c>
      <c r="L2508" s="601" t="s">
        <v>8579</v>
      </c>
      <c r="M2508" s="569" t="s">
        <v>1353</v>
      </c>
      <c r="N2508" s="570" t="s">
        <v>1351</v>
      </c>
      <c r="O2508" s="569" t="s">
        <v>214</v>
      </c>
      <c r="Q2508" s="476" t="s">
        <v>8559</v>
      </c>
    </row>
    <row ht="15" r="2509">
      <c r="A2509" s="598" t="s">
        <v>8787</v>
      </c>
      <c r="B2509" s="613" t="s">
        <v>8789</v>
      </c>
      <c r="C2509" s="598" t="s">
        <v>33</v>
      </c>
      <c r="D2509" s="569" t="s">
        <v>4034</v>
      </c>
      <c r="E2509" s="569" t="s">
        <v>2410</v>
      </c>
      <c r="F2509" s="610">
        <v>25</v>
      </c>
      <c r="G2509" s="611">
        <v>64</v>
      </c>
      <c r="H2509" s="597">
        <v>265</v>
      </c>
      <c r="J2509" s="601" t="s">
        <v>8577</v>
      </c>
      <c r="K2509" s="601" t="s">
        <v>8578</v>
      </c>
      <c r="L2509" s="601" t="s">
        <v>8579</v>
      </c>
      <c r="M2509" s="569" t="s">
        <v>1353</v>
      </c>
      <c r="N2509" s="570" t="s">
        <v>1351</v>
      </c>
      <c r="O2509" s="569" t="s">
        <v>214</v>
      </c>
      <c r="Q2509" s="476" t="s">
        <v>8559</v>
      </c>
    </row>
    <row ht="15" r="2510">
      <c r="A2510" s="598" t="s">
        <v>8787</v>
      </c>
      <c r="B2510" s="614" t="s">
        <v>4221</v>
      </c>
      <c r="C2510" s="598" t="s">
        <v>33</v>
      </c>
      <c r="D2510" s="569" t="s">
        <v>4034</v>
      </c>
      <c r="E2510" s="569" t="s">
        <v>2410</v>
      </c>
      <c r="F2510" s="598">
        <v>4</v>
      </c>
      <c r="G2510" s="611">
        <v>8</v>
      </c>
      <c r="H2510" s="597">
        <v>1398</v>
      </c>
      <c r="J2510" s="601" t="s">
        <v>8577</v>
      </c>
      <c r="K2510" s="601" t="s">
        <v>8578</v>
      </c>
      <c r="L2510" s="601" t="s">
        <v>8579</v>
      </c>
      <c r="M2510" s="569" t="s">
        <v>1353</v>
      </c>
      <c r="N2510" s="570" t="s">
        <v>1351</v>
      </c>
      <c r="O2510" s="569" t="s">
        <v>214</v>
      </c>
      <c r="Q2510" s="476" t="s">
        <v>8559</v>
      </c>
    </row>
    <row ht="15" r="2511">
      <c r="A2511" s="598" t="s">
        <v>8787</v>
      </c>
      <c r="B2511" s="576" t="s">
        <v>4223</v>
      </c>
      <c r="C2511" s="598" t="s">
        <v>33</v>
      </c>
      <c r="D2511" s="569" t="s">
        <v>4034</v>
      </c>
      <c r="E2511" s="569" t="s">
        <v>2410</v>
      </c>
      <c r="F2511" s="598">
        <v>4</v>
      </c>
      <c r="G2511" s="611">
        <v>8</v>
      </c>
      <c r="H2511" s="596">
        <v>1398</v>
      </c>
      <c r="J2511" s="601" t="s">
        <v>8577</v>
      </c>
      <c r="K2511" s="601" t="s">
        <v>8578</v>
      </c>
      <c r="L2511" s="601" t="s">
        <v>8579</v>
      </c>
      <c r="M2511" s="569" t="s">
        <v>1353</v>
      </c>
      <c r="N2511" s="570" t="s">
        <v>1351</v>
      </c>
      <c r="O2511" s="569" t="s">
        <v>214</v>
      </c>
      <c r="Q2511" s="476" t="s">
        <v>8559</v>
      </c>
    </row>
    <row ht="15" r="2512">
      <c r="A2512" s="598" t="s">
        <v>8787</v>
      </c>
      <c r="B2512" s="576" t="s">
        <v>4225</v>
      </c>
      <c r="C2512" s="598" t="s">
        <v>33</v>
      </c>
      <c r="D2512" s="569" t="s">
        <v>4034</v>
      </c>
      <c r="E2512" s="569" t="s">
        <v>2410</v>
      </c>
      <c r="F2512" s="598">
        <v>4</v>
      </c>
      <c r="G2512" s="611">
        <v>8</v>
      </c>
      <c r="H2512" s="596">
        <v>1398</v>
      </c>
      <c r="J2512" s="601" t="s">
        <v>8577</v>
      </c>
      <c r="K2512" s="601" t="s">
        <v>8581</v>
      </c>
      <c r="L2512" s="601" t="s">
        <v>8582</v>
      </c>
      <c r="M2512" s="569" t="s">
        <v>1353</v>
      </c>
      <c r="N2512" s="570" t="s">
        <v>1351</v>
      </c>
      <c r="O2512" s="569" t="s">
        <v>214</v>
      </c>
      <c r="Q2512" s="476" t="s">
        <v>8559</v>
      </c>
    </row>
    <row ht="15" r="2513">
      <c r="A2513" s="598" t="s">
        <v>8787</v>
      </c>
      <c r="B2513" s="576" t="s">
        <v>4227</v>
      </c>
      <c r="C2513" s="598" t="s">
        <v>33</v>
      </c>
      <c r="D2513" s="569" t="s">
        <v>4034</v>
      </c>
      <c r="E2513" s="569" t="s">
        <v>2410</v>
      </c>
      <c r="F2513" s="598">
        <v>4</v>
      </c>
      <c r="G2513" s="611">
        <v>8</v>
      </c>
      <c r="H2513" s="596">
        <v>1398</v>
      </c>
      <c r="J2513" s="601" t="s">
        <v>8577</v>
      </c>
      <c r="K2513" s="601" t="s">
        <v>8581</v>
      </c>
      <c r="L2513" s="601" t="s">
        <v>8582</v>
      </c>
      <c r="M2513" s="569" t="s">
        <v>1353</v>
      </c>
      <c r="N2513" s="570" t="s">
        <v>1351</v>
      </c>
      <c r="O2513" s="569" t="s">
        <v>214</v>
      </c>
      <c r="Q2513" s="476" t="s">
        <v>8559</v>
      </c>
    </row>
    <row ht="15" r="2514">
      <c r="A2514" s="615" t="s">
        <v>8787</v>
      </c>
      <c r="B2514" s="616" t="s">
        <v>4144</v>
      </c>
      <c r="C2514" s="615" t="s">
        <v>33</v>
      </c>
      <c r="D2514" s="569" t="s">
        <v>4034</v>
      </c>
      <c r="E2514" s="569" t="s">
        <v>2410</v>
      </c>
      <c r="F2514" s="615">
        <v>4</v>
      </c>
      <c r="G2514" s="617">
        <v>8</v>
      </c>
      <c r="H2514" s="617">
        <v>80</v>
      </c>
      <c r="J2514" s="601" t="s">
        <v>8577</v>
      </c>
      <c r="K2514" s="601" t="s">
        <v>8578</v>
      </c>
      <c r="L2514" s="601" t="s">
        <v>8579</v>
      </c>
      <c r="M2514" s="569" t="s">
        <v>1353</v>
      </c>
      <c r="N2514" s="570" t="s">
        <v>1351</v>
      </c>
      <c r="O2514" s="569" t="s">
        <v>214</v>
      </c>
      <c r="Q2514" s="476" t="s">
        <v>8559</v>
      </c>
    </row>
    <row ht="15" r="2515">
      <c r="A2515" s="615" t="s">
        <v>8787</v>
      </c>
      <c r="B2515" s="616" t="s">
        <v>8790</v>
      </c>
      <c r="C2515" s="615" t="s">
        <v>33</v>
      </c>
      <c r="D2515" s="569" t="s">
        <v>4034</v>
      </c>
      <c r="E2515" s="569" t="s">
        <v>2410</v>
      </c>
      <c r="F2515" s="615">
        <v>4</v>
      </c>
      <c r="G2515" s="617">
        <v>8</v>
      </c>
      <c r="H2515" s="617">
        <v>80</v>
      </c>
      <c r="J2515" s="601" t="s">
        <v>8577</v>
      </c>
      <c r="K2515" s="601" t="s">
        <v>8581</v>
      </c>
      <c r="L2515" s="601" t="s">
        <v>8582</v>
      </c>
      <c r="M2515" s="569" t="s">
        <v>1353</v>
      </c>
      <c r="N2515" s="570" t="s">
        <v>1351</v>
      </c>
      <c r="O2515" s="569" t="s">
        <v>214</v>
      </c>
      <c r="Q2515" s="476" t="s">
        <v>8559</v>
      </c>
    </row>
    <row ht="15" r="2516">
      <c r="A2516" s="615" t="s">
        <v>8787</v>
      </c>
      <c r="B2516" s="616" t="s">
        <v>4168</v>
      </c>
      <c r="C2516" s="615" t="s">
        <v>33</v>
      </c>
      <c r="D2516" s="569" t="s">
        <v>4034</v>
      </c>
      <c r="E2516" s="569" t="s">
        <v>2410</v>
      </c>
      <c r="F2516" s="615">
        <v>4</v>
      </c>
      <c r="G2516" s="617">
        <v>8</v>
      </c>
      <c r="H2516" s="617">
        <v>80</v>
      </c>
      <c r="J2516" s="601" t="s">
        <v>8577</v>
      </c>
      <c r="K2516" s="601" t="s">
        <v>8581</v>
      </c>
      <c r="L2516" s="601" t="s">
        <v>8582</v>
      </c>
      <c r="M2516" s="569" t="s">
        <v>1353</v>
      </c>
      <c r="N2516" s="570" t="s">
        <v>1351</v>
      </c>
      <c r="O2516" s="569" t="s">
        <v>214</v>
      </c>
      <c r="Q2516" s="476" t="s">
        <v>8559</v>
      </c>
    </row>
    <row ht="15" r="2517">
      <c r="A2517" s="615" t="s">
        <v>8787</v>
      </c>
      <c r="B2517" s="616" t="s">
        <v>4171</v>
      </c>
      <c r="C2517" s="615" t="s">
        <v>33</v>
      </c>
      <c r="D2517" s="569" t="s">
        <v>4034</v>
      </c>
      <c r="E2517" s="569" t="s">
        <v>2410</v>
      </c>
      <c r="F2517" s="615">
        <v>4</v>
      </c>
      <c r="G2517" s="617">
        <v>8</v>
      </c>
      <c r="H2517" s="617">
        <v>80</v>
      </c>
      <c r="J2517" s="601" t="s">
        <v>8577</v>
      </c>
      <c r="K2517" s="601" t="s">
        <v>8581</v>
      </c>
      <c r="L2517" s="601" t="s">
        <v>8582</v>
      </c>
      <c r="M2517" s="569" t="s">
        <v>1353</v>
      </c>
      <c r="N2517" s="570" t="s">
        <v>1351</v>
      </c>
      <c r="O2517" s="569" t="s">
        <v>214</v>
      </c>
      <c r="Q2517" s="476" t="s">
        <v>8559</v>
      </c>
    </row>
    <row ht="15" r="2518">
      <c r="A2518" s="615" t="s">
        <v>8787</v>
      </c>
      <c r="B2518" s="616" t="s">
        <v>4179</v>
      </c>
      <c r="C2518" s="615" t="s">
        <v>33</v>
      </c>
      <c r="D2518" s="569" t="s">
        <v>4034</v>
      </c>
      <c r="E2518" s="569" t="s">
        <v>2410</v>
      </c>
      <c r="F2518" s="615">
        <v>4</v>
      </c>
      <c r="G2518" s="617">
        <v>8</v>
      </c>
      <c r="H2518" s="617">
        <v>80</v>
      </c>
      <c r="J2518" s="601" t="s">
        <v>8577</v>
      </c>
      <c r="K2518" s="601" t="s">
        <v>8581</v>
      </c>
      <c r="L2518" s="601" t="s">
        <v>8582</v>
      </c>
      <c r="M2518" s="569" t="s">
        <v>1353</v>
      </c>
      <c r="N2518" s="570" t="s">
        <v>1351</v>
      </c>
      <c r="O2518" s="569" t="s">
        <v>214</v>
      </c>
      <c r="Q2518" s="476" t="s">
        <v>8559</v>
      </c>
    </row>
    <row ht="15" r="2519">
      <c r="A2519" s="615" t="s">
        <v>8787</v>
      </c>
      <c r="B2519" s="618" t="s">
        <v>8791</v>
      </c>
      <c r="C2519" s="615" t="s">
        <v>33</v>
      </c>
      <c r="D2519" s="569" t="s">
        <v>4034</v>
      </c>
      <c r="E2519" s="569" t="s">
        <v>2410</v>
      </c>
      <c r="F2519" s="619">
        <v>25</v>
      </c>
      <c r="G2519" s="620">
        <v>64</v>
      </c>
      <c r="H2519" s="617">
        <v>265</v>
      </c>
      <c r="J2519" s="601" t="s">
        <v>8577</v>
      </c>
      <c r="K2519" s="601" t="s">
        <v>8581</v>
      </c>
      <c r="L2519" s="601" t="s">
        <v>8582</v>
      </c>
      <c r="M2519" s="569" t="s">
        <v>1353</v>
      </c>
      <c r="N2519" s="570" t="s">
        <v>1351</v>
      </c>
      <c r="O2519" s="569" t="s">
        <v>214</v>
      </c>
      <c r="Q2519" s="476" t="s">
        <v>8559</v>
      </c>
    </row>
    <row ht="15" r="2520">
      <c r="A2520" s="576" t="s">
        <v>8787</v>
      </c>
      <c r="B2520" s="576" t="s">
        <v>4125</v>
      </c>
      <c r="C2520" s="569" t="s">
        <v>669</v>
      </c>
      <c r="D2520" s="569" t="s">
        <v>4034</v>
      </c>
      <c r="E2520" s="569" t="s">
        <v>2410</v>
      </c>
      <c r="F2520" s="569">
        <v>4</v>
      </c>
      <c r="G2520" s="569">
        <v>8</v>
      </c>
      <c r="J2520" s="581" t="s">
        <v>8577</v>
      </c>
      <c r="M2520" s="9" t="s">
        <v>1537</v>
      </c>
      <c r="N2520" s="570" t="s">
        <v>1535</v>
      </c>
      <c r="O2520" s="569" t="s">
        <v>44</v>
      </c>
      <c r="Q2520" s="476" t="s">
        <v>8559</v>
      </c>
    </row>
    <row ht="15" r="2521">
      <c r="A2521" s="598" t="s">
        <v>8787</v>
      </c>
      <c r="B2521" s="598" t="s">
        <v>4132</v>
      </c>
      <c r="C2521" s="569" t="s">
        <v>669</v>
      </c>
      <c r="D2521" s="569" t="s">
        <v>4034</v>
      </c>
      <c r="E2521" s="569" t="s">
        <v>2410</v>
      </c>
      <c r="F2521" s="569">
        <v>4</v>
      </c>
      <c r="G2521" s="569">
        <v>8</v>
      </c>
      <c r="J2521" s="601" t="s">
        <v>8577</v>
      </c>
      <c r="M2521" s="9" t="s">
        <v>1537</v>
      </c>
      <c r="N2521" s="579" t="s">
        <v>1535</v>
      </c>
      <c r="O2521" s="569" t="s">
        <v>44</v>
      </c>
      <c r="Q2521" s="476" t="s">
        <v>8559</v>
      </c>
    </row>
    <row ht="15" r="2522">
      <c r="A2522" s="598" t="s">
        <v>8787</v>
      </c>
      <c r="B2522" s="598" t="s">
        <v>4136</v>
      </c>
      <c r="C2522" s="569" t="s">
        <v>669</v>
      </c>
      <c r="D2522" s="569" t="s">
        <v>4034</v>
      </c>
      <c r="E2522" s="569" t="s">
        <v>2410</v>
      </c>
      <c r="F2522" s="569">
        <v>4</v>
      </c>
      <c r="G2522" s="569">
        <v>8</v>
      </c>
      <c r="J2522" s="601" t="s">
        <v>8577</v>
      </c>
      <c r="M2522" s="9" t="s">
        <v>1537</v>
      </c>
      <c r="N2522" s="579" t="s">
        <v>1535</v>
      </c>
      <c r="O2522" s="569" t="s">
        <v>44</v>
      </c>
      <c r="Q2522" s="476" t="s">
        <v>8559</v>
      </c>
    </row>
    <row ht="15" r="2523">
      <c r="A2523" s="598" t="s">
        <v>8787</v>
      </c>
      <c r="B2523" s="598" t="s">
        <v>4181</v>
      </c>
      <c r="C2523" s="569" t="s">
        <v>669</v>
      </c>
      <c r="D2523" s="569" t="s">
        <v>4034</v>
      </c>
      <c r="E2523" s="569" t="s">
        <v>2410</v>
      </c>
      <c r="F2523" s="569">
        <v>4</v>
      </c>
      <c r="G2523" s="569">
        <v>8</v>
      </c>
      <c r="J2523" s="601" t="s">
        <v>8577</v>
      </c>
      <c r="M2523" s="9" t="s">
        <v>1537</v>
      </c>
      <c r="N2523" s="579" t="s">
        <v>1535</v>
      </c>
      <c r="O2523" s="569" t="s">
        <v>44</v>
      </c>
      <c r="Q2523" s="476" t="s">
        <v>8559</v>
      </c>
    </row>
    <row ht="15" r="2524">
      <c r="A2524" s="598" t="s">
        <v>8787</v>
      </c>
      <c r="B2524" s="598" t="s">
        <v>4184</v>
      </c>
      <c r="C2524" s="569" t="s">
        <v>669</v>
      </c>
      <c r="D2524" s="569" t="s">
        <v>4034</v>
      </c>
      <c r="E2524" s="569" t="s">
        <v>2410</v>
      </c>
      <c r="F2524" s="569">
        <v>4</v>
      </c>
      <c r="G2524" s="569">
        <v>8</v>
      </c>
      <c r="J2524" s="601" t="s">
        <v>8577</v>
      </c>
      <c r="M2524" s="9" t="s">
        <v>1537</v>
      </c>
      <c r="N2524" s="579" t="s">
        <v>1535</v>
      </c>
      <c r="O2524" s="569" t="s">
        <v>44</v>
      </c>
      <c r="Q2524" s="476" t="s">
        <v>8559</v>
      </c>
    </row>
    <row ht="15" r="2525">
      <c r="A2525" s="598" t="s">
        <v>8787</v>
      </c>
      <c r="B2525" s="598" t="s">
        <v>4186</v>
      </c>
      <c r="C2525" s="569" t="s">
        <v>669</v>
      </c>
      <c r="D2525" s="569" t="s">
        <v>4034</v>
      </c>
      <c r="E2525" s="569" t="s">
        <v>2410</v>
      </c>
      <c r="F2525" s="569">
        <v>4</v>
      </c>
      <c r="G2525" s="569">
        <v>8</v>
      </c>
      <c r="J2525" s="601" t="s">
        <v>8577</v>
      </c>
      <c r="M2525" s="9" t="s">
        <v>1537</v>
      </c>
      <c r="N2525" s="579" t="s">
        <v>1535</v>
      </c>
      <c r="O2525" s="569" t="s">
        <v>44</v>
      </c>
      <c r="Q2525" s="476" t="s">
        <v>8559</v>
      </c>
    </row>
    <row ht="15" r="2526">
      <c r="A2526" s="598" t="s">
        <v>8787</v>
      </c>
      <c r="B2526" s="598" t="s">
        <v>4190</v>
      </c>
      <c r="C2526" s="569" t="s">
        <v>669</v>
      </c>
      <c r="D2526" s="569" t="s">
        <v>4034</v>
      </c>
      <c r="E2526" s="569" t="s">
        <v>2410</v>
      </c>
      <c r="F2526" s="569">
        <v>4</v>
      </c>
      <c r="G2526" s="569">
        <v>8</v>
      </c>
      <c r="J2526" s="601" t="s">
        <v>8577</v>
      </c>
      <c r="M2526" s="9" t="s">
        <v>1537</v>
      </c>
      <c r="N2526" s="579" t="s">
        <v>1535</v>
      </c>
      <c r="O2526" s="569" t="s">
        <v>44</v>
      </c>
      <c r="Q2526" s="476" t="s">
        <v>8559</v>
      </c>
    </row>
    <row ht="15" r="2527">
      <c r="A2527" s="598" t="s">
        <v>8787</v>
      </c>
      <c r="B2527" s="598" t="s">
        <v>4194</v>
      </c>
      <c r="C2527" s="569" t="s">
        <v>669</v>
      </c>
      <c r="D2527" s="569" t="s">
        <v>4034</v>
      </c>
      <c r="E2527" s="569" t="s">
        <v>2410</v>
      </c>
      <c r="F2527" s="569">
        <v>7</v>
      </c>
      <c r="G2527" s="569">
        <v>8</v>
      </c>
      <c r="J2527" s="601" t="s">
        <v>8577</v>
      </c>
      <c r="M2527" s="9" t="s">
        <v>1537</v>
      </c>
      <c r="N2527" s="579" t="s">
        <v>1535</v>
      </c>
      <c r="O2527" s="569" t="s">
        <v>44</v>
      </c>
      <c r="Q2527" s="476" t="s">
        <v>8559</v>
      </c>
    </row>
    <row ht="15" r="2528">
      <c r="A2528" s="598" t="s">
        <v>8787</v>
      </c>
      <c r="B2528" s="598" t="s">
        <v>4197</v>
      </c>
      <c r="C2528" s="569" t="s">
        <v>669</v>
      </c>
      <c r="D2528" s="569" t="s">
        <v>4034</v>
      </c>
      <c r="E2528" s="569" t="s">
        <v>2410</v>
      </c>
      <c r="F2528" s="569">
        <v>7</v>
      </c>
      <c r="G2528" s="569">
        <v>8</v>
      </c>
      <c r="J2528" s="601" t="s">
        <v>8577</v>
      </c>
      <c r="M2528" s="9" t="s">
        <v>1537</v>
      </c>
      <c r="N2528" s="579" t="s">
        <v>1535</v>
      </c>
      <c r="O2528" s="569" t="s">
        <v>44</v>
      </c>
      <c r="Q2528" s="476" t="s">
        <v>8559</v>
      </c>
    </row>
    <row ht="15" r="2529">
      <c r="A2529" s="598" t="s">
        <v>8787</v>
      </c>
      <c r="B2529" s="598" t="s">
        <v>4200</v>
      </c>
      <c r="C2529" s="569" t="s">
        <v>669</v>
      </c>
      <c r="D2529" s="569" t="s">
        <v>4034</v>
      </c>
      <c r="E2529" s="569" t="s">
        <v>2410</v>
      </c>
      <c r="F2529" s="569">
        <v>7</v>
      </c>
      <c r="G2529" s="569">
        <v>8</v>
      </c>
      <c r="J2529" s="601" t="s">
        <v>8577</v>
      </c>
      <c r="M2529" s="9" t="s">
        <v>1537</v>
      </c>
      <c r="N2529" s="579" t="s">
        <v>1535</v>
      </c>
      <c r="O2529" s="569" t="s">
        <v>44</v>
      </c>
      <c r="Q2529" s="476" t="s">
        <v>8559</v>
      </c>
    </row>
    <row ht="15" r="2530">
      <c r="A2530" s="598" t="s">
        <v>8787</v>
      </c>
      <c r="B2530" s="598" t="s">
        <v>4203</v>
      </c>
      <c r="C2530" s="569" t="s">
        <v>669</v>
      </c>
      <c r="D2530" s="569" t="s">
        <v>4034</v>
      </c>
      <c r="E2530" s="569" t="s">
        <v>2410</v>
      </c>
      <c r="F2530" s="569">
        <v>7</v>
      </c>
      <c r="G2530" s="569">
        <v>8</v>
      </c>
      <c r="J2530" s="601" t="s">
        <v>8577</v>
      </c>
      <c r="M2530" s="9" t="s">
        <v>1537</v>
      </c>
      <c r="N2530" s="579" t="s">
        <v>1535</v>
      </c>
      <c r="O2530" s="569" t="s">
        <v>44</v>
      </c>
      <c r="Q2530" s="476" t="s">
        <v>8559</v>
      </c>
    </row>
    <row ht="15" r="2531">
      <c r="A2531" s="598" t="s">
        <v>8787</v>
      </c>
      <c r="B2531" s="598" t="s">
        <v>8792</v>
      </c>
      <c r="C2531" s="569" t="s">
        <v>669</v>
      </c>
      <c r="D2531" s="569" t="s">
        <v>4034</v>
      </c>
      <c r="E2531" s="569" t="s">
        <v>2410</v>
      </c>
      <c r="F2531" s="569">
        <v>4</v>
      </c>
      <c r="G2531" s="569">
        <v>16</v>
      </c>
      <c r="J2531" s="601" t="s">
        <v>8577</v>
      </c>
      <c r="M2531" s="9" t="s">
        <v>1537</v>
      </c>
      <c r="N2531" s="579" t="s">
        <v>1535</v>
      </c>
      <c r="O2531" s="569" t="s">
        <v>44</v>
      </c>
      <c r="Q2531" s="476" t="s">
        <v>8559</v>
      </c>
    </row>
    <row ht="15" r="2532">
      <c r="A2532" s="598" t="s">
        <v>8787</v>
      </c>
      <c r="B2532" s="598" t="s">
        <v>8793</v>
      </c>
      <c r="C2532" s="569" t="s">
        <v>669</v>
      </c>
      <c r="D2532" s="569" t="s">
        <v>4034</v>
      </c>
      <c r="E2532" s="569" t="s">
        <v>2410</v>
      </c>
      <c r="F2532" s="569">
        <v>4</v>
      </c>
      <c r="G2532" s="569">
        <v>16</v>
      </c>
      <c r="J2532" s="601" t="s">
        <v>8577</v>
      </c>
      <c r="M2532" s="9" t="s">
        <v>1537</v>
      </c>
      <c r="N2532" s="579" t="s">
        <v>1535</v>
      </c>
      <c r="O2532" s="569" t="s">
        <v>44</v>
      </c>
      <c r="Q2532" s="476" t="s">
        <v>8559</v>
      </c>
    </row>
    <row ht="15" r="2533">
      <c r="A2533" s="598" t="s">
        <v>8787</v>
      </c>
      <c r="B2533" s="598" t="s">
        <v>4140</v>
      </c>
      <c r="C2533" s="569" t="s">
        <v>669</v>
      </c>
      <c r="D2533" s="569" t="s">
        <v>4034</v>
      </c>
      <c r="E2533" s="569" t="s">
        <v>2410</v>
      </c>
      <c r="F2533" s="614">
        <v>4</v>
      </c>
      <c r="G2533" s="621">
        <v>8</v>
      </c>
      <c r="J2533" s="601" t="s">
        <v>8577</v>
      </c>
      <c r="M2533" s="9" t="s">
        <v>1537</v>
      </c>
      <c r="N2533" s="579" t="s">
        <v>1535</v>
      </c>
      <c r="O2533" s="569" t="s">
        <v>44</v>
      </c>
      <c r="Q2533" s="476" t="s">
        <v>8559</v>
      </c>
    </row>
    <row ht="15" r="2534">
      <c r="A2534" s="598" t="s">
        <v>8787</v>
      </c>
      <c r="B2534" s="598" t="s">
        <v>4144</v>
      </c>
      <c r="C2534" s="569" t="s">
        <v>669</v>
      </c>
      <c r="D2534" s="569" t="s">
        <v>4034</v>
      </c>
      <c r="E2534" s="569" t="s">
        <v>2410</v>
      </c>
      <c r="F2534" s="614">
        <v>4</v>
      </c>
      <c r="G2534" s="621">
        <v>8</v>
      </c>
      <c r="J2534" s="601" t="s">
        <v>8577</v>
      </c>
      <c r="M2534" s="9" t="s">
        <v>1537</v>
      </c>
      <c r="N2534" s="579" t="s">
        <v>1535</v>
      </c>
      <c r="O2534" s="569" t="s">
        <v>44</v>
      </c>
      <c r="Q2534" s="476" t="s">
        <v>8559</v>
      </c>
    </row>
    <row ht="15" r="2535">
      <c r="A2535" s="598" t="s">
        <v>8787</v>
      </c>
      <c r="B2535" s="598" t="s">
        <v>4147</v>
      </c>
      <c r="C2535" s="569" t="s">
        <v>669</v>
      </c>
      <c r="D2535" s="569" t="s">
        <v>4034</v>
      </c>
      <c r="E2535" s="569" t="s">
        <v>2410</v>
      </c>
      <c r="F2535" s="614">
        <v>4</v>
      </c>
      <c r="G2535" s="621">
        <v>8</v>
      </c>
      <c r="J2535" s="601" t="s">
        <v>8577</v>
      </c>
      <c r="M2535" s="9" t="s">
        <v>1537</v>
      </c>
      <c r="N2535" s="579" t="s">
        <v>1535</v>
      </c>
      <c r="O2535" s="569" t="s">
        <v>44</v>
      </c>
      <c r="Q2535" s="476" t="s">
        <v>8559</v>
      </c>
    </row>
    <row ht="15" r="2536">
      <c r="A2536" s="598" t="s">
        <v>8787</v>
      </c>
      <c r="B2536" s="598" t="s">
        <v>4151</v>
      </c>
      <c r="C2536" s="569" t="s">
        <v>669</v>
      </c>
      <c r="D2536" s="569" t="s">
        <v>4034</v>
      </c>
      <c r="E2536" s="569" t="s">
        <v>2410</v>
      </c>
      <c r="F2536" s="614">
        <v>4</v>
      </c>
      <c r="G2536" s="621">
        <v>8</v>
      </c>
      <c r="J2536" s="601" t="s">
        <v>8577</v>
      </c>
      <c r="M2536" s="9" t="s">
        <v>1537</v>
      </c>
      <c r="N2536" s="579" t="s">
        <v>1535</v>
      </c>
      <c r="O2536" s="569" t="s">
        <v>44</v>
      </c>
      <c r="Q2536" s="476" t="s">
        <v>8559</v>
      </c>
    </row>
    <row ht="15" r="2537">
      <c r="A2537" s="598" t="s">
        <v>8787</v>
      </c>
      <c r="B2537" s="598" t="s">
        <v>4153</v>
      </c>
      <c r="C2537" s="569" t="s">
        <v>669</v>
      </c>
      <c r="D2537" s="569" t="s">
        <v>4034</v>
      </c>
      <c r="E2537" s="569" t="s">
        <v>2410</v>
      </c>
      <c r="F2537" s="614">
        <v>4</v>
      </c>
      <c r="G2537" s="621">
        <v>8</v>
      </c>
      <c r="J2537" s="601" t="s">
        <v>8577</v>
      </c>
      <c r="M2537" s="9" t="s">
        <v>1537</v>
      </c>
      <c r="N2537" s="579" t="s">
        <v>1535</v>
      </c>
      <c r="O2537" s="569" t="s">
        <v>44</v>
      </c>
      <c r="Q2537" s="476" t="s">
        <v>8559</v>
      </c>
    </row>
    <row ht="15" r="2538">
      <c r="A2538" s="598" t="s">
        <v>8787</v>
      </c>
      <c r="B2538" s="598" t="s">
        <v>4156</v>
      </c>
      <c r="C2538" s="569" t="s">
        <v>669</v>
      </c>
      <c r="D2538" s="569" t="s">
        <v>4034</v>
      </c>
      <c r="E2538" s="569" t="s">
        <v>2410</v>
      </c>
      <c r="F2538" s="614">
        <v>4</v>
      </c>
      <c r="G2538" s="621">
        <v>8</v>
      </c>
      <c r="J2538" s="601" t="s">
        <v>8577</v>
      </c>
      <c r="M2538" s="9" t="s">
        <v>1537</v>
      </c>
      <c r="N2538" s="579" t="s">
        <v>1535</v>
      </c>
      <c r="O2538" s="569" t="s">
        <v>44</v>
      </c>
      <c r="Q2538" s="476" t="s">
        <v>8559</v>
      </c>
    </row>
    <row ht="15" r="2539">
      <c r="A2539" s="598" t="s">
        <v>8787</v>
      </c>
      <c r="B2539" s="598" t="s">
        <v>4158</v>
      </c>
      <c r="C2539" s="569" t="s">
        <v>669</v>
      </c>
      <c r="D2539" s="569" t="s">
        <v>4034</v>
      </c>
      <c r="E2539" s="569" t="s">
        <v>2410</v>
      </c>
      <c r="F2539" s="614">
        <v>4</v>
      </c>
      <c r="G2539" s="621">
        <v>8</v>
      </c>
      <c r="J2539" s="601" t="s">
        <v>8577</v>
      </c>
      <c r="M2539" s="9" t="s">
        <v>1537</v>
      </c>
      <c r="N2539" s="579" t="s">
        <v>1535</v>
      </c>
      <c r="O2539" s="569" t="s">
        <v>44</v>
      </c>
      <c r="Q2539" s="476" t="s">
        <v>8559</v>
      </c>
    </row>
    <row ht="15" r="2540">
      <c r="A2540" s="598" t="s">
        <v>8787</v>
      </c>
      <c r="B2540" s="598" t="s">
        <v>4161</v>
      </c>
      <c r="C2540" s="569" t="s">
        <v>669</v>
      </c>
      <c r="D2540" s="569" t="s">
        <v>4034</v>
      </c>
      <c r="E2540" s="569" t="s">
        <v>2410</v>
      </c>
      <c r="F2540" s="614">
        <v>4</v>
      </c>
      <c r="G2540" s="621">
        <v>8</v>
      </c>
      <c r="J2540" s="601" t="s">
        <v>8577</v>
      </c>
      <c r="M2540" s="9" t="s">
        <v>1537</v>
      </c>
      <c r="N2540" s="579" t="s">
        <v>1535</v>
      </c>
      <c r="O2540" s="569" t="s">
        <v>44</v>
      </c>
      <c r="Q2540" s="476" t="s">
        <v>8559</v>
      </c>
    </row>
    <row ht="15" r="2541">
      <c r="A2541" s="598" t="s">
        <v>8787</v>
      </c>
      <c r="B2541" s="598" t="s">
        <v>4163</v>
      </c>
      <c r="C2541" s="569" t="s">
        <v>669</v>
      </c>
      <c r="D2541" s="569" t="s">
        <v>4034</v>
      </c>
      <c r="E2541" s="569" t="s">
        <v>2410</v>
      </c>
      <c r="F2541" s="614">
        <v>4</v>
      </c>
      <c r="G2541" s="621">
        <v>8</v>
      </c>
      <c r="J2541" s="601" t="s">
        <v>8577</v>
      </c>
      <c r="M2541" s="9" t="s">
        <v>1537</v>
      </c>
      <c r="N2541" s="579" t="s">
        <v>1535</v>
      </c>
      <c r="O2541" s="569" t="s">
        <v>44</v>
      </c>
      <c r="Q2541" s="476" t="s">
        <v>8559</v>
      </c>
    </row>
    <row ht="15" r="2542">
      <c r="A2542" s="598" t="s">
        <v>8787</v>
      </c>
      <c r="B2542" s="598" t="s">
        <v>4166</v>
      </c>
      <c r="C2542" s="569" t="s">
        <v>669</v>
      </c>
      <c r="D2542" s="569" t="s">
        <v>4034</v>
      </c>
      <c r="E2542" s="569" t="s">
        <v>2410</v>
      </c>
      <c r="F2542" s="614">
        <v>4</v>
      </c>
      <c r="G2542" s="621">
        <v>8</v>
      </c>
      <c r="J2542" s="601" t="s">
        <v>8577</v>
      </c>
      <c r="M2542" s="9" t="s">
        <v>1537</v>
      </c>
      <c r="N2542" s="579" t="s">
        <v>1535</v>
      </c>
      <c r="O2542" s="569" t="s">
        <v>44</v>
      </c>
      <c r="Q2542" s="476" t="s">
        <v>8559</v>
      </c>
    </row>
    <row ht="15" r="2543">
      <c r="A2543" s="598" t="s">
        <v>8787</v>
      </c>
      <c r="B2543" s="598" t="s">
        <v>4168</v>
      </c>
      <c r="C2543" s="569" t="s">
        <v>669</v>
      </c>
      <c r="D2543" s="569" t="s">
        <v>4034</v>
      </c>
      <c r="E2543" s="569" t="s">
        <v>2410</v>
      </c>
      <c r="F2543" s="614">
        <v>4</v>
      </c>
      <c r="G2543" s="621">
        <v>8</v>
      </c>
      <c r="J2543" s="601" t="s">
        <v>8577</v>
      </c>
      <c r="M2543" s="9" t="s">
        <v>1537</v>
      </c>
      <c r="N2543" s="579" t="s">
        <v>1535</v>
      </c>
      <c r="O2543" s="569" t="s">
        <v>44</v>
      </c>
      <c r="Q2543" s="476" t="s">
        <v>8559</v>
      </c>
    </row>
    <row ht="15" r="2544">
      <c r="A2544" s="598" t="s">
        <v>8787</v>
      </c>
      <c r="B2544" s="598" t="s">
        <v>4171</v>
      </c>
      <c r="C2544" s="569" t="s">
        <v>669</v>
      </c>
      <c r="D2544" s="569" t="s">
        <v>4034</v>
      </c>
      <c r="E2544" s="569" t="s">
        <v>2410</v>
      </c>
      <c r="F2544" s="614">
        <v>4</v>
      </c>
      <c r="G2544" s="621">
        <v>8</v>
      </c>
      <c r="J2544" s="601" t="s">
        <v>8577</v>
      </c>
      <c r="M2544" s="9" t="s">
        <v>1537</v>
      </c>
      <c r="N2544" s="579" t="s">
        <v>1535</v>
      </c>
      <c r="O2544" s="569" t="s">
        <v>44</v>
      </c>
      <c r="Q2544" s="476" t="s">
        <v>8559</v>
      </c>
    </row>
    <row ht="15" r="2545">
      <c r="A2545" s="598" t="s">
        <v>8787</v>
      </c>
      <c r="B2545" s="598" t="s">
        <v>4174</v>
      </c>
      <c r="C2545" s="569" t="s">
        <v>669</v>
      </c>
      <c r="D2545" s="569" t="s">
        <v>4034</v>
      </c>
      <c r="E2545" s="569" t="s">
        <v>2410</v>
      </c>
      <c r="F2545" s="614">
        <v>4</v>
      </c>
      <c r="G2545" s="621">
        <v>8</v>
      </c>
      <c r="J2545" s="601" t="s">
        <v>8577</v>
      </c>
      <c r="M2545" s="9" t="s">
        <v>1537</v>
      </c>
      <c r="N2545" s="579" t="s">
        <v>1535</v>
      </c>
      <c r="O2545" s="569" t="s">
        <v>44</v>
      </c>
      <c r="Q2545" s="476" t="s">
        <v>8559</v>
      </c>
    </row>
    <row ht="15" r="2546">
      <c r="A2546" s="598" t="s">
        <v>8787</v>
      </c>
      <c r="B2546" s="598" t="s">
        <v>4177</v>
      </c>
      <c r="C2546" s="569" t="s">
        <v>669</v>
      </c>
      <c r="D2546" s="569" t="s">
        <v>4034</v>
      </c>
      <c r="E2546" s="569" t="s">
        <v>2410</v>
      </c>
      <c r="F2546" s="614">
        <v>4</v>
      </c>
      <c r="G2546" s="621">
        <v>8</v>
      </c>
      <c r="J2546" s="601" t="s">
        <v>8577</v>
      </c>
      <c r="M2546" s="9" t="s">
        <v>1537</v>
      </c>
      <c r="N2546" s="579" t="s">
        <v>1535</v>
      </c>
      <c r="O2546" s="569" t="s">
        <v>44</v>
      </c>
      <c r="Q2546" s="476" t="s">
        <v>8559</v>
      </c>
    </row>
    <row ht="15" r="2547">
      <c r="A2547" s="598" t="s">
        <v>8787</v>
      </c>
      <c r="B2547" s="598" t="s">
        <v>4179</v>
      </c>
      <c r="C2547" s="569" t="s">
        <v>669</v>
      </c>
      <c r="D2547" s="569" t="s">
        <v>4034</v>
      </c>
      <c r="E2547" s="569" t="s">
        <v>2410</v>
      </c>
      <c r="F2547" s="614">
        <v>4</v>
      </c>
      <c r="G2547" s="621">
        <v>8</v>
      </c>
      <c r="J2547" s="601" t="s">
        <v>8577</v>
      </c>
      <c r="M2547" s="9" t="s">
        <v>1537</v>
      </c>
      <c r="N2547" s="579" t="s">
        <v>1535</v>
      </c>
      <c r="O2547" s="569" t="s">
        <v>44</v>
      </c>
      <c r="Q2547" s="476" t="s">
        <v>8559</v>
      </c>
    </row>
    <row ht="15" r="2548">
      <c r="A2548" s="598" t="s">
        <v>8787</v>
      </c>
      <c r="B2548" s="598" t="s">
        <v>4209</v>
      </c>
      <c r="C2548" s="569" t="s">
        <v>669</v>
      </c>
      <c r="D2548" s="569" t="s">
        <v>4034</v>
      </c>
      <c r="E2548" s="569" t="s">
        <v>2410</v>
      </c>
      <c r="F2548" s="569">
        <v>8</v>
      </c>
      <c r="G2548" s="569">
        <v>8</v>
      </c>
      <c r="J2548" s="601" t="s">
        <v>8577</v>
      </c>
      <c r="M2548" s="9" t="s">
        <v>1537</v>
      </c>
      <c r="N2548" s="579" t="s">
        <v>1535</v>
      </c>
      <c r="O2548" s="569" t="s">
        <v>44</v>
      </c>
      <c r="Q2548" s="476" t="s">
        <v>8559</v>
      </c>
    </row>
    <row ht="15" r="2549">
      <c r="A2549" s="598" t="s">
        <v>8787</v>
      </c>
      <c r="B2549" s="598" t="s">
        <v>4212</v>
      </c>
      <c r="C2549" s="569" t="s">
        <v>669</v>
      </c>
      <c r="D2549" s="569" t="s">
        <v>4034</v>
      </c>
      <c r="E2549" s="569" t="s">
        <v>2410</v>
      </c>
      <c r="F2549" s="569">
        <v>8</v>
      </c>
      <c r="G2549" s="569">
        <v>8</v>
      </c>
      <c r="J2549" s="601" t="s">
        <v>8577</v>
      </c>
      <c r="M2549" s="9" t="s">
        <v>1537</v>
      </c>
      <c r="N2549" s="579" t="s">
        <v>1535</v>
      </c>
      <c r="O2549" s="569" t="s">
        <v>44</v>
      </c>
      <c r="Q2549" s="476" t="s">
        <v>8559</v>
      </c>
    </row>
    <row ht="15" r="2550">
      <c r="A2550" s="598" t="s">
        <v>8787</v>
      </c>
      <c r="B2550" s="598" t="s">
        <v>4215</v>
      </c>
      <c r="C2550" s="569" t="s">
        <v>669</v>
      </c>
      <c r="D2550" s="569" t="s">
        <v>4034</v>
      </c>
      <c r="E2550" s="569" t="s">
        <v>2410</v>
      </c>
      <c r="F2550" s="569">
        <v>8</v>
      </c>
      <c r="G2550" s="569">
        <v>8</v>
      </c>
      <c r="J2550" s="601" t="s">
        <v>8577</v>
      </c>
      <c r="M2550" s="9" t="s">
        <v>1537</v>
      </c>
      <c r="N2550" s="579" t="s">
        <v>1535</v>
      </c>
      <c r="O2550" s="569" t="s">
        <v>44</v>
      </c>
      <c r="Q2550" s="476" t="s">
        <v>8559</v>
      </c>
    </row>
    <row ht="15" r="2551">
      <c r="A2551" s="598" t="s">
        <v>8787</v>
      </c>
      <c r="B2551" s="598" t="s">
        <v>4218</v>
      </c>
      <c r="C2551" s="569" t="s">
        <v>669</v>
      </c>
      <c r="D2551" s="569" t="s">
        <v>4034</v>
      </c>
      <c r="E2551" s="569" t="s">
        <v>2410</v>
      </c>
      <c r="F2551" s="569">
        <v>8</v>
      </c>
      <c r="G2551" s="569">
        <v>8</v>
      </c>
      <c r="J2551" s="601" t="s">
        <v>8577</v>
      </c>
      <c r="M2551" s="9" t="s">
        <v>1537</v>
      </c>
      <c r="N2551" s="579" t="s">
        <v>1535</v>
      </c>
      <c r="O2551" s="569" t="s">
        <v>44</v>
      </c>
      <c r="Q2551" s="476" t="s">
        <v>8559</v>
      </c>
    </row>
    <row ht="15" r="2552">
      <c r="A2552" s="598" t="s">
        <v>8787</v>
      </c>
      <c r="B2552" s="598" t="s">
        <v>4221</v>
      </c>
      <c r="C2552" s="569" t="s">
        <v>669</v>
      </c>
      <c r="D2552" s="569" t="s">
        <v>4034</v>
      </c>
      <c r="E2552" s="569" t="s">
        <v>2410</v>
      </c>
      <c r="F2552" s="614">
        <v>4</v>
      </c>
      <c r="G2552" s="621">
        <v>8</v>
      </c>
      <c r="J2552" s="601" t="s">
        <v>8577</v>
      </c>
      <c r="M2552" s="9" t="s">
        <v>1537</v>
      </c>
      <c r="N2552" s="579" t="s">
        <v>1535</v>
      </c>
      <c r="O2552" s="569" t="s">
        <v>44</v>
      </c>
      <c r="Q2552" s="476" t="s">
        <v>8559</v>
      </c>
    </row>
    <row ht="15" r="2553">
      <c r="A2553" s="598" t="s">
        <v>8787</v>
      </c>
      <c r="B2553" s="598" t="s">
        <v>4223</v>
      </c>
      <c r="C2553" s="569" t="s">
        <v>669</v>
      </c>
      <c r="D2553" s="569" t="s">
        <v>4034</v>
      </c>
      <c r="E2553" s="569" t="s">
        <v>2410</v>
      </c>
      <c r="F2553" s="614">
        <v>4</v>
      </c>
      <c r="G2553" s="621">
        <v>8</v>
      </c>
      <c r="J2553" s="601" t="s">
        <v>8577</v>
      </c>
      <c r="M2553" s="9" t="s">
        <v>1537</v>
      </c>
      <c r="N2553" s="579" t="s">
        <v>1535</v>
      </c>
      <c r="O2553" s="569" t="s">
        <v>44</v>
      </c>
      <c r="Q2553" s="476" t="s">
        <v>8559</v>
      </c>
    </row>
    <row ht="15" r="2554">
      <c r="A2554" s="598" t="s">
        <v>8787</v>
      </c>
      <c r="B2554" s="598" t="s">
        <v>4225</v>
      </c>
      <c r="C2554" s="569" t="s">
        <v>669</v>
      </c>
      <c r="D2554" s="569" t="s">
        <v>4034</v>
      </c>
      <c r="E2554" s="569" t="s">
        <v>2410</v>
      </c>
      <c r="F2554" s="614">
        <v>4</v>
      </c>
      <c r="G2554" s="621">
        <v>8</v>
      </c>
      <c r="J2554" s="601" t="s">
        <v>8577</v>
      </c>
      <c r="M2554" s="9" t="s">
        <v>1537</v>
      </c>
      <c r="N2554" s="579" t="s">
        <v>1535</v>
      </c>
      <c r="O2554" s="569" t="s">
        <v>44</v>
      </c>
      <c r="Q2554" s="476" t="s">
        <v>8559</v>
      </c>
    </row>
    <row ht="15" r="2555">
      <c r="A2555" s="598" t="s">
        <v>8787</v>
      </c>
      <c r="B2555" s="598" t="s">
        <v>4227</v>
      </c>
      <c r="C2555" s="569" t="s">
        <v>669</v>
      </c>
      <c r="D2555" s="569" t="s">
        <v>4034</v>
      </c>
      <c r="E2555" s="569" t="s">
        <v>2410</v>
      </c>
      <c r="F2555" s="614">
        <v>4</v>
      </c>
      <c r="G2555" s="621">
        <v>8</v>
      </c>
      <c r="J2555" s="601" t="s">
        <v>8577</v>
      </c>
      <c r="M2555" s="9" t="s">
        <v>1537</v>
      </c>
      <c r="N2555" s="579" t="s">
        <v>1535</v>
      </c>
      <c r="O2555" s="569" t="s">
        <v>44</v>
      </c>
      <c r="Q2555" s="476" t="s">
        <v>8559</v>
      </c>
    </row>
    <row ht="15" r="2556">
      <c r="A2556" s="598" t="s">
        <v>8787</v>
      </c>
      <c r="B2556" s="569" t="s">
        <v>8794</v>
      </c>
      <c r="C2556" s="569" t="s">
        <v>669</v>
      </c>
      <c r="D2556" s="569" t="s">
        <v>4034</v>
      </c>
      <c r="E2556" s="569" t="s">
        <v>2410</v>
      </c>
      <c r="F2556" s="569">
        <v>11</v>
      </c>
      <c r="G2556" s="569">
        <v>64</v>
      </c>
      <c r="J2556" s="601" t="s">
        <v>8723</v>
      </c>
      <c r="M2556" s="9" t="s">
        <v>1537</v>
      </c>
      <c r="N2556" s="579" t="s">
        <v>1535</v>
      </c>
      <c r="O2556" s="569" t="s">
        <v>44</v>
      </c>
      <c r="Q2556" s="476" t="s">
        <v>8559</v>
      </c>
    </row>
    <row ht="15" r="2557">
      <c r="A2557" s="598" t="s">
        <v>8787</v>
      </c>
      <c r="B2557" s="569" t="s">
        <v>8795</v>
      </c>
      <c r="C2557" s="569" t="s">
        <v>669</v>
      </c>
      <c r="D2557" s="569" t="s">
        <v>4034</v>
      </c>
      <c r="E2557" s="569" t="s">
        <v>2410</v>
      </c>
      <c r="F2557" s="569">
        <v>11</v>
      </c>
      <c r="G2557" s="569">
        <v>64</v>
      </c>
      <c r="J2557" s="601" t="s">
        <v>8723</v>
      </c>
      <c r="M2557" s="9" t="s">
        <v>1537</v>
      </c>
      <c r="N2557" s="579" t="s">
        <v>1535</v>
      </c>
      <c r="O2557" s="569" t="s">
        <v>44</v>
      </c>
      <c r="Q2557" s="476" t="s">
        <v>8559</v>
      </c>
    </row>
    <row ht="15" r="2558">
      <c r="A2558" s="598" t="s">
        <v>8787</v>
      </c>
      <c r="B2558" s="569" t="s">
        <v>8796</v>
      </c>
      <c r="C2558" s="569" t="s">
        <v>669</v>
      </c>
      <c r="D2558" s="569" t="s">
        <v>4034</v>
      </c>
      <c r="E2558" s="569" t="s">
        <v>2410</v>
      </c>
      <c r="F2558" s="569">
        <v>11</v>
      </c>
      <c r="G2558" s="569">
        <v>64</v>
      </c>
      <c r="J2558" s="601" t="s">
        <v>8723</v>
      </c>
      <c r="M2558" s="9" t="s">
        <v>1537</v>
      </c>
      <c r="N2558" s="579" t="s">
        <v>1535</v>
      </c>
      <c r="O2558" s="569" t="s">
        <v>44</v>
      </c>
      <c r="Q2558" s="476" t="s">
        <v>8559</v>
      </c>
    </row>
    <row ht="15" r="2559">
      <c r="A2559" s="598" t="s">
        <v>8787</v>
      </c>
      <c r="B2559" s="576" t="s">
        <v>8797</v>
      </c>
      <c r="C2559" s="569" t="s">
        <v>669</v>
      </c>
      <c r="D2559" s="569" t="s">
        <v>4034</v>
      </c>
      <c r="E2559" s="569" t="s">
        <v>2410</v>
      </c>
      <c r="F2559" s="614">
        <v>4</v>
      </c>
      <c r="G2559" s="621">
        <v>8</v>
      </c>
      <c r="J2559" s="601" t="s">
        <v>8723</v>
      </c>
      <c r="M2559" s="9" t="s">
        <v>1537</v>
      </c>
      <c r="N2559" s="579" t="s">
        <v>1535</v>
      </c>
      <c r="O2559" s="569" t="s">
        <v>44</v>
      </c>
      <c r="Q2559" s="476" t="s">
        <v>8559</v>
      </c>
    </row>
    <row ht="15" r="2560">
      <c r="A2560" s="598" t="s">
        <v>8787</v>
      </c>
      <c r="B2560" s="598" t="s">
        <v>8798</v>
      </c>
      <c r="C2560" s="569" t="s">
        <v>669</v>
      </c>
      <c r="D2560" s="569" t="s">
        <v>4034</v>
      </c>
      <c r="E2560" s="569" t="s">
        <v>2410</v>
      </c>
      <c r="F2560" s="614">
        <v>4</v>
      </c>
      <c r="G2560" s="621">
        <v>8</v>
      </c>
      <c r="J2560" s="601" t="s">
        <v>8723</v>
      </c>
      <c r="M2560" s="9" t="s">
        <v>1537</v>
      </c>
      <c r="N2560" s="579" t="s">
        <v>1535</v>
      </c>
      <c r="O2560" s="569" t="s">
        <v>44</v>
      </c>
      <c r="Q2560" s="476" t="s">
        <v>8559</v>
      </c>
    </row>
    <row ht="15" r="2561">
      <c r="A2561" s="598" t="s">
        <v>8787</v>
      </c>
      <c r="B2561" s="598" t="s">
        <v>8799</v>
      </c>
      <c r="C2561" s="569" t="s">
        <v>669</v>
      </c>
      <c r="D2561" s="569" t="s">
        <v>4034</v>
      </c>
      <c r="E2561" s="569" t="s">
        <v>2410</v>
      </c>
      <c r="F2561" s="614">
        <v>4</v>
      </c>
      <c r="G2561" s="621">
        <v>8</v>
      </c>
      <c r="J2561" s="601" t="s">
        <v>8723</v>
      </c>
      <c r="M2561" s="9" t="s">
        <v>1537</v>
      </c>
      <c r="N2561" s="579" t="s">
        <v>1535</v>
      </c>
      <c r="O2561" s="569" t="s">
        <v>44</v>
      </c>
      <c r="Q2561" s="476" t="s">
        <v>8559</v>
      </c>
    </row>
    <row ht="15" r="2562">
      <c r="A2562" s="598" t="s">
        <v>8787</v>
      </c>
      <c r="B2562" s="598" t="s">
        <v>8800</v>
      </c>
      <c r="C2562" s="569" t="s">
        <v>669</v>
      </c>
      <c r="D2562" s="569" t="s">
        <v>4034</v>
      </c>
      <c r="E2562" s="569" t="s">
        <v>2410</v>
      </c>
      <c r="F2562" s="614">
        <v>4</v>
      </c>
      <c r="G2562" s="621">
        <v>8</v>
      </c>
      <c r="J2562" s="601" t="s">
        <v>8723</v>
      </c>
      <c r="M2562" s="9" t="s">
        <v>1537</v>
      </c>
      <c r="N2562" s="579" t="s">
        <v>1535</v>
      </c>
      <c r="O2562" s="569" t="s">
        <v>44</v>
      </c>
      <c r="Q2562" s="476" t="s">
        <v>8559</v>
      </c>
    </row>
    <row ht="15" r="2563">
      <c r="A2563" s="598" t="s">
        <v>8787</v>
      </c>
      <c r="B2563" s="598" t="s">
        <v>8801</v>
      </c>
      <c r="C2563" s="569" t="s">
        <v>669</v>
      </c>
      <c r="D2563" s="569" t="s">
        <v>4034</v>
      </c>
      <c r="E2563" s="569" t="s">
        <v>2410</v>
      </c>
      <c r="F2563" s="614">
        <v>4</v>
      </c>
      <c r="G2563" s="621">
        <v>8</v>
      </c>
      <c r="J2563" s="601" t="s">
        <v>8723</v>
      </c>
      <c r="M2563" s="9" t="s">
        <v>1537</v>
      </c>
      <c r="N2563" s="579" t="s">
        <v>1535</v>
      </c>
      <c r="O2563" s="569" t="s">
        <v>44</v>
      </c>
      <c r="Q2563" s="476" t="s">
        <v>8559</v>
      </c>
    </row>
    <row ht="15" r="2564">
      <c r="A2564" s="576" t="s">
        <v>8802</v>
      </c>
      <c r="B2564" s="576" t="s">
        <v>8803</v>
      </c>
      <c r="C2564" s="569" t="s">
        <v>703</v>
      </c>
      <c r="D2564" s="569" t="s">
        <v>8804</v>
      </c>
      <c r="E2564" s="569" t="s">
        <v>2410</v>
      </c>
      <c r="F2564" s="576">
        <v>14</v>
      </c>
      <c r="G2564" s="578">
        <v>32</v>
      </c>
      <c r="H2564" s="578">
        <v>560</v>
      </c>
      <c r="J2564" s="581" t="s">
        <v>8723</v>
      </c>
      <c r="K2564" s="581" t="s">
        <v>8611</v>
      </c>
      <c r="L2564" s="599" t="s">
        <v>8612</v>
      </c>
      <c r="M2564" s="569" t="s">
        <v>742</v>
      </c>
      <c r="N2564" s="569"/>
      <c r="O2564" s="569" t="s">
        <v>437</v>
      </c>
      <c r="Q2564" s="551" t="s">
        <v>8805</v>
      </c>
    </row>
    <row ht="15" r="2565">
      <c r="A2565" s="598" t="s">
        <v>8802</v>
      </c>
      <c r="B2565" s="598" t="s">
        <v>8806</v>
      </c>
      <c r="C2565" s="569" t="s">
        <v>703</v>
      </c>
      <c r="D2565" s="569" t="s">
        <v>8804</v>
      </c>
      <c r="E2565" s="569" t="s">
        <v>2410</v>
      </c>
      <c r="F2565" s="598">
        <v>14</v>
      </c>
      <c r="G2565" s="597">
        <v>32</v>
      </c>
      <c r="H2565" s="586">
        <v>560</v>
      </c>
      <c r="J2565" s="601" t="s">
        <v>8723</v>
      </c>
      <c r="K2565" s="601" t="s">
        <v>8616</v>
      </c>
      <c r="L2565" s="602" t="s">
        <v>8617</v>
      </c>
      <c r="M2565" s="569" t="s">
        <v>742</v>
      </c>
      <c r="O2565" s="569" t="s">
        <v>437</v>
      </c>
      <c r="Q2565" s="551" t="s">
        <v>8805</v>
      </c>
    </row>
    <row ht="15" r="2566">
      <c r="A2566" s="598" t="s">
        <v>8802</v>
      </c>
      <c r="B2566" s="598" t="s">
        <v>8807</v>
      </c>
      <c r="C2566" s="569" t="s">
        <v>703</v>
      </c>
      <c r="D2566" s="569" t="s">
        <v>8804</v>
      </c>
      <c r="E2566" s="569" t="s">
        <v>2410</v>
      </c>
      <c r="F2566" s="598">
        <v>14</v>
      </c>
      <c r="G2566" s="597">
        <v>32</v>
      </c>
      <c r="H2566" s="586">
        <v>560</v>
      </c>
      <c r="J2566" s="601" t="s">
        <v>8723</v>
      </c>
      <c r="K2566" s="601" t="s">
        <v>8619</v>
      </c>
      <c r="L2566" s="602" t="s">
        <v>8620</v>
      </c>
      <c r="M2566" s="569" t="s">
        <v>742</v>
      </c>
      <c r="O2566" s="569" t="s">
        <v>437</v>
      </c>
      <c r="Q2566" s="551" t="s">
        <v>8805</v>
      </c>
    </row>
    <row ht="15" r="2567">
      <c r="A2567" s="569" t="s">
        <v>8808</v>
      </c>
      <c r="B2567" s="622" t="s">
        <v>8809</v>
      </c>
      <c r="C2567" s="569" t="s">
        <v>437</v>
      </c>
      <c r="D2567" s="569" t="s">
        <v>8810</v>
      </c>
      <c r="E2567" s="569" t="s">
        <v>2410</v>
      </c>
      <c r="F2567" s="569">
        <v>32</v>
      </c>
      <c r="G2567" s="569">
        <v>64</v>
      </c>
      <c r="H2567" s="569">
        <v>60</v>
      </c>
      <c r="I2567" s="569">
        <v>4000</v>
      </c>
      <c r="J2567" s="623" t="s">
        <v>8577</v>
      </c>
      <c r="K2567" s="473" t="s">
        <v>8588</v>
      </c>
      <c r="L2567" s="473" t="s">
        <v>8589</v>
      </c>
      <c r="M2567" s="577">
        <v>45783</v>
      </c>
      <c r="O2567" s="569" t="s">
        <v>437</v>
      </c>
      <c r="Q2567" s="551" t="s">
        <v>8805</v>
      </c>
    </row>
    <row ht="15" r="2568">
      <c r="A2568" s="569" t="s">
        <v>1766</v>
      </c>
      <c r="B2568" s="576" t="s">
        <v>8811</v>
      </c>
      <c r="C2568" s="569" t="s">
        <v>1766</v>
      </c>
      <c r="D2568" s="569" t="s">
        <v>8812</v>
      </c>
      <c r="E2568" s="569" t="s">
        <v>2410</v>
      </c>
      <c r="F2568" s="576">
        <v>19</v>
      </c>
      <c r="G2568" s="578">
        <v>45</v>
      </c>
      <c r="H2568" s="578">
        <v>60</v>
      </c>
      <c r="I2568" s="569">
        <v>200</v>
      </c>
      <c r="J2568" s="581" t="s">
        <v>8723</v>
      </c>
      <c r="K2568" s="581" t="s">
        <v>8622</v>
      </c>
      <c r="L2568" s="599" t="s">
        <v>8623</v>
      </c>
      <c r="M2568" s="569" t="s">
        <v>797</v>
      </c>
      <c r="O2568" s="569" t="s">
        <v>437</v>
      </c>
      <c r="Q2568" s="476" t="s">
        <v>8559</v>
      </c>
    </row>
    <row ht="15" r="2569">
      <c r="A2569" s="569" t="s">
        <v>1766</v>
      </c>
      <c r="B2569" s="598" t="s">
        <v>8813</v>
      </c>
      <c r="C2569" s="569" t="s">
        <v>1766</v>
      </c>
      <c r="D2569" s="569" t="s">
        <v>8812</v>
      </c>
      <c r="E2569" s="569" t="s">
        <v>2410</v>
      </c>
      <c r="F2569" s="598">
        <v>19</v>
      </c>
      <c r="G2569" s="597">
        <v>45</v>
      </c>
      <c r="H2569" s="597">
        <v>60</v>
      </c>
      <c r="I2569" s="569">
        <v>200</v>
      </c>
      <c r="J2569" s="601" t="s">
        <v>8723</v>
      </c>
      <c r="K2569" s="601" t="s">
        <v>8624</v>
      </c>
      <c r="L2569" s="602" t="s">
        <v>8625</v>
      </c>
      <c r="M2569" s="569" t="s">
        <v>797</v>
      </c>
      <c r="O2569" s="569" t="s">
        <v>437</v>
      </c>
      <c r="Q2569" s="476" t="s">
        <v>8559</v>
      </c>
    </row>
    <row ht="15" r="2570">
      <c r="A2570" s="569" t="s">
        <v>1766</v>
      </c>
      <c r="B2570" s="598" t="s">
        <v>8814</v>
      </c>
      <c r="C2570" s="569" t="s">
        <v>1766</v>
      </c>
      <c r="D2570" s="569" t="s">
        <v>8812</v>
      </c>
      <c r="E2570" s="569" t="s">
        <v>2410</v>
      </c>
      <c r="F2570" s="598">
        <v>19</v>
      </c>
      <c r="G2570" s="597">
        <v>45</v>
      </c>
      <c r="H2570" s="597">
        <v>60</v>
      </c>
      <c r="I2570" s="569">
        <v>200</v>
      </c>
      <c r="J2570" s="601" t="s">
        <v>8723</v>
      </c>
      <c r="K2570" s="601" t="s">
        <v>8731</v>
      </c>
      <c r="L2570" s="602" t="s">
        <v>8815</v>
      </c>
      <c r="M2570" s="569" t="s">
        <v>797</v>
      </c>
      <c r="O2570" s="569" t="s">
        <v>437</v>
      </c>
      <c r="Q2570" s="476" t="s">
        <v>8559</v>
      </c>
    </row>
    <row ht="10.083333333333314" customHeight="1" r="2571">
      <c r="A2571" s="569" t="s">
        <v>1766</v>
      </c>
      <c r="B2571" s="598" t="s">
        <v>8816</v>
      </c>
      <c r="C2571" s="569" t="s">
        <v>1766</v>
      </c>
      <c r="D2571" s="569" t="s">
        <v>8812</v>
      </c>
      <c r="E2571" s="569" t="s">
        <v>2410</v>
      </c>
      <c r="F2571" s="598">
        <v>30</v>
      </c>
      <c r="G2571" s="597">
        <v>42</v>
      </c>
      <c r="H2571" s="597">
        <v>60</v>
      </c>
      <c r="I2571" s="569">
        <v>1005</v>
      </c>
      <c r="J2571" s="601" t="s">
        <v>8723</v>
      </c>
      <c r="K2571" s="601" t="s">
        <v>8622</v>
      </c>
      <c r="L2571" s="602" t="s">
        <v>8623</v>
      </c>
      <c r="M2571" s="569" t="s">
        <v>797</v>
      </c>
      <c r="O2571" s="569" t="s">
        <v>437</v>
      </c>
      <c r="Q2571" s="476" t="s">
        <v>8559</v>
      </c>
    </row>
    <row ht="15" r="2572">
      <c r="A2572" s="569" t="s">
        <v>1766</v>
      </c>
      <c r="B2572" s="598" t="s">
        <v>8817</v>
      </c>
      <c r="C2572" s="569" t="s">
        <v>1766</v>
      </c>
      <c r="D2572" s="569" t="s">
        <v>8812</v>
      </c>
      <c r="E2572" s="569" t="s">
        <v>2410</v>
      </c>
      <c r="F2572" s="598">
        <v>30</v>
      </c>
      <c r="G2572" s="597">
        <v>42</v>
      </c>
      <c r="H2572" s="597">
        <v>60</v>
      </c>
      <c r="I2572" s="569">
        <v>1005</v>
      </c>
      <c r="J2572" s="601" t="s">
        <v>8723</v>
      </c>
      <c r="K2572" s="601" t="s">
        <v>8624</v>
      </c>
      <c r="L2572" s="602" t="s">
        <v>8625</v>
      </c>
      <c r="M2572" s="569" t="s">
        <v>797</v>
      </c>
      <c r="O2572" s="569" t="s">
        <v>437</v>
      </c>
      <c r="Q2572" s="476" t="s">
        <v>8559</v>
      </c>
    </row>
    <row ht="15" r="2573">
      <c r="A2573" s="569" t="s">
        <v>1766</v>
      </c>
      <c r="B2573" s="598" t="s">
        <v>8818</v>
      </c>
      <c r="C2573" s="569" t="s">
        <v>1766</v>
      </c>
      <c r="D2573" s="569" t="s">
        <v>8812</v>
      </c>
      <c r="E2573" s="569" t="s">
        <v>2410</v>
      </c>
      <c r="F2573" s="598">
        <v>30</v>
      </c>
      <c r="G2573" s="597">
        <v>42</v>
      </c>
      <c r="H2573" s="597">
        <v>60</v>
      </c>
      <c r="I2573" s="569">
        <v>1005</v>
      </c>
      <c r="J2573" s="601" t="s">
        <v>8723</v>
      </c>
      <c r="K2573" s="601" t="s">
        <v>8731</v>
      </c>
      <c r="L2573" s="602" t="s">
        <v>8815</v>
      </c>
      <c r="M2573" s="569" t="s">
        <v>797</v>
      </c>
      <c r="O2573" s="569" t="s">
        <v>437</v>
      </c>
      <c r="Q2573" s="476" t="s">
        <v>8559</v>
      </c>
    </row>
    <row ht="15" r="2574">
      <c r="A2574" s="569" t="s">
        <v>1766</v>
      </c>
      <c r="B2574" s="598" t="s">
        <v>8819</v>
      </c>
      <c r="C2574" s="569" t="s">
        <v>1766</v>
      </c>
      <c r="D2574" s="569" t="s">
        <v>8812</v>
      </c>
      <c r="E2574" s="569" t="s">
        <v>2410</v>
      </c>
      <c r="F2574" s="598">
        <v>28</v>
      </c>
      <c r="G2574" s="597">
        <v>8</v>
      </c>
      <c r="H2574" s="597">
        <v>60</v>
      </c>
      <c r="I2574" s="569">
        <v>250</v>
      </c>
      <c r="J2574" s="601" t="s">
        <v>8723</v>
      </c>
      <c r="K2574" s="601" t="s">
        <v>8622</v>
      </c>
      <c r="L2574" s="602" t="s">
        <v>8623</v>
      </c>
      <c r="M2574" s="569" t="s">
        <v>797</v>
      </c>
      <c r="O2574" s="569" t="s">
        <v>437</v>
      </c>
      <c r="Q2574" s="476" t="s">
        <v>8559</v>
      </c>
    </row>
    <row ht="15" r="2575">
      <c r="A2575" s="569" t="s">
        <v>1766</v>
      </c>
      <c r="B2575" s="598" t="s">
        <v>8820</v>
      </c>
      <c r="C2575" s="569" t="s">
        <v>1766</v>
      </c>
      <c r="D2575" s="569" t="s">
        <v>8812</v>
      </c>
      <c r="E2575" s="569" t="s">
        <v>2410</v>
      </c>
      <c r="F2575" s="598">
        <v>28</v>
      </c>
      <c r="G2575" s="597">
        <v>8</v>
      </c>
      <c r="H2575" s="597">
        <v>60</v>
      </c>
      <c r="I2575" s="569">
        <v>250</v>
      </c>
      <c r="J2575" s="601" t="s">
        <v>8723</v>
      </c>
      <c r="K2575" s="601" t="s">
        <v>8624</v>
      </c>
      <c r="L2575" s="602" t="s">
        <v>8625</v>
      </c>
      <c r="M2575" s="569" t="s">
        <v>797</v>
      </c>
      <c r="O2575" s="569" t="s">
        <v>437</v>
      </c>
      <c r="Q2575" s="476" t="s">
        <v>8559</v>
      </c>
    </row>
    <row ht="15" r="2576">
      <c r="A2576" s="569" t="s">
        <v>1766</v>
      </c>
      <c r="B2576" s="598" t="s">
        <v>8821</v>
      </c>
      <c r="C2576" s="569" t="s">
        <v>1766</v>
      </c>
      <c r="D2576" s="569" t="s">
        <v>8812</v>
      </c>
      <c r="E2576" s="569" t="s">
        <v>2410</v>
      </c>
      <c r="F2576" s="598">
        <v>28</v>
      </c>
      <c r="G2576" s="597">
        <v>8</v>
      </c>
      <c r="H2576" s="597">
        <v>60</v>
      </c>
      <c r="I2576" s="569">
        <v>250</v>
      </c>
      <c r="J2576" s="601" t="s">
        <v>8723</v>
      </c>
      <c r="K2576" s="601" t="s">
        <v>8731</v>
      </c>
      <c r="L2576" s="602" t="s">
        <v>8815</v>
      </c>
      <c r="M2576" s="569" t="s">
        <v>797</v>
      </c>
      <c r="N2576" s="569"/>
      <c r="O2576" s="569" t="s">
        <v>437</v>
      </c>
      <c r="Q2576" s="476" t="s">
        <v>8559</v>
      </c>
    </row>
    <row ht="15" r="2577">
      <c r="A2577" s="576" t="s">
        <v>8822</v>
      </c>
      <c r="B2577" s="622" t="s">
        <v>8823</v>
      </c>
      <c r="C2577" s="624" t="s">
        <v>432</v>
      </c>
      <c r="D2577" s="569" t="s">
        <v>5459</v>
      </c>
      <c r="E2577" s="569" t="s">
        <v>2410</v>
      </c>
      <c r="F2577" s="598" t="s">
        <v>8824</v>
      </c>
      <c r="G2577" s="598" t="s">
        <v>8825</v>
      </c>
      <c r="H2577" s="625">
        <v>410</v>
      </c>
      <c r="I2577" s="569"/>
      <c r="J2577" s="623" t="s">
        <v>8826</v>
      </c>
      <c r="K2577" s="473" t="s">
        <v>8588</v>
      </c>
      <c r="L2577" s="473" t="s">
        <v>8589</v>
      </c>
      <c r="M2577" s="569" t="s">
        <v>1419</v>
      </c>
      <c r="N2577" s="626" t="s">
        <v>1417</v>
      </c>
      <c r="O2577" s="569" t="s">
        <v>214</v>
      </c>
      <c r="Q2577" s="551" t="s">
        <v>8827</v>
      </c>
    </row>
    <row ht="15" r="2578">
      <c r="A2578" s="598" t="s">
        <v>8822</v>
      </c>
      <c r="B2578" s="622" t="s">
        <v>8828</v>
      </c>
      <c r="C2578" s="624" t="s">
        <v>432</v>
      </c>
      <c r="D2578" s="569" t="s">
        <v>5459</v>
      </c>
      <c r="E2578" s="569" t="s">
        <v>2410</v>
      </c>
      <c r="F2578" s="598" t="s">
        <v>8824</v>
      </c>
      <c r="G2578" s="598" t="s">
        <v>8825</v>
      </c>
      <c r="H2578" s="627">
        <v>410</v>
      </c>
      <c r="I2578" s="569"/>
      <c r="J2578" s="628" t="s">
        <v>8826</v>
      </c>
      <c r="K2578" s="473" t="s">
        <v>8593</v>
      </c>
      <c r="L2578" s="473" t="s">
        <v>8594</v>
      </c>
      <c r="M2578" s="569" t="s">
        <v>1419</v>
      </c>
      <c r="N2578" s="626" t="s">
        <v>1417</v>
      </c>
      <c r="O2578" s="569" t="s">
        <v>214</v>
      </c>
      <c r="P2578" s="569"/>
      <c r="Q2578" s="551" t="s">
        <v>8827</v>
      </c>
    </row>
    <row ht="15" r="2579">
      <c r="A2579" s="598" t="s">
        <v>8822</v>
      </c>
      <c r="B2579" s="622" t="s">
        <v>8829</v>
      </c>
      <c r="C2579" s="624" t="s">
        <v>432</v>
      </c>
      <c r="D2579" s="569" t="s">
        <v>5459</v>
      </c>
      <c r="E2579" s="569" t="s">
        <v>2410</v>
      </c>
      <c r="F2579" s="598" t="s">
        <v>8824</v>
      </c>
      <c r="G2579" s="598" t="s">
        <v>8825</v>
      </c>
      <c r="H2579" s="627">
        <v>410</v>
      </c>
      <c r="I2579" s="569"/>
      <c r="J2579" s="628" t="s">
        <v>8826</v>
      </c>
      <c r="K2579" s="473" t="s">
        <v>8596</v>
      </c>
      <c r="L2579" s="473" t="s">
        <v>8597</v>
      </c>
      <c r="M2579" s="569" t="s">
        <v>1419</v>
      </c>
      <c r="N2579" s="626" t="s">
        <v>1417</v>
      </c>
      <c r="O2579" s="569" t="s">
        <v>214</v>
      </c>
      <c r="P2579" s="569"/>
      <c r="Q2579" s="551" t="s">
        <v>8827</v>
      </c>
    </row>
    <row ht="15" r="2580">
      <c r="A2580" s="598" t="s">
        <v>8822</v>
      </c>
      <c r="B2580" s="622" t="s">
        <v>8830</v>
      </c>
      <c r="C2580" s="624" t="s">
        <v>432</v>
      </c>
      <c r="D2580" s="569" t="s">
        <v>5459</v>
      </c>
      <c r="E2580" s="569" t="s">
        <v>2410</v>
      </c>
      <c r="F2580" s="598" t="s">
        <v>8824</v>
      </c>
      <c r="G2580" s="598" t="s">
        <v>8825</v>
      </c>
      <c r="H2580" s="627">
        <v>410</v>
      </c>
      <c r="I2580" s="569"/>
      <c r="J2580" s="628" t="s">
        <v>8826</v>
      </c>
      <c r="K2580" s="473" t="s">
        <v>8588</v>
      </c>
      <c r="L2580" s="473" t="s">
        <v>8589</v>
      </c>
      <c r="M2580" s="569" t="s">
        <v>1419</v>
      </c>
      <c r="N2580" s="626" t="s">
        <v>1417</v>
      </c>
      <c r="O2580" s="569" t="s">
        <v>214</v>
      </c>
      <c r="P2580" s="569"/>
      <c r="Q2580" s="551" t="s">
        <v>8827</v>
      </c>
    </row>
    <row ht="15" r="2581">
      <c r="A2581" s="598" t="s">
        <v>8822</v>
      </c>
      <c r="B2581" s="622" t="s">
        <v>8831</v>
      </c>
      <c r="C2581" s="624" t="s">
        <v>432</v>
      </c>
      <c r="D2581" s="569" t="s">
        <v>5459</v>
      </c>
      <c r="E2581" s="569" t="s">
        <v>2410</v>
      </c>
      <c r="F2581" s="598" t="s">
        <v>8824</v>
      </c>
      <c r="G2581" s="598" t="s">
        <v>8825</v>
      </c>
      <c r="H2581" s="627">
        <v>410</v>
      </c>
      <c r="I2581" s="569"/>
      <c r="J2581" s="628" t="s">
        <v>8826</v>
      </c>
      <c r="K2581" s="473" t="s">
        <v>8593</v>
      </c>
      <c r="L2581" s="473" t="s">
        <v>8594</v>
      </c>
      <c r="M2581" s="569" t="s">
        <v>1419</v>
      </c>
      <c r="N2581" s="626" t="s">
        <v>1417</v>
      </c>
      <c r="O2581" s="569" t="s">
        <v>214</v>
      </c>
      <c r="P2581" s="569"/>
      <c r="Q2581" s="551" t="s">
        <v>8827</v>
      </c>
    </row>
    <row ht="15" r="2582">
      <c r="A2582" s="598" t="s">
        <v>8822</v>
      </c>
      <c r="B2582" s="622" t="s">
        <v>8832</v>
      </c>
      <c r="C2582" s="624" t="s">
        <v>432</v>
      </c>
      <c r="D2582" s="569" t="s">
        <v>5459</v>
      </c>
      <c r="E2582" s="569" t="s">
        <v>2410</v>
      </c>
      <c r="F2582" s="598" t="s">
        <v>8824</v>
      </c>
      <c r="G2582" s="598" t="s">
        <v>8825</v>
      </c>
      <c r="H2582" s="627">
        <v>410</v>
      </c>
      <c r="I2582" s="569"/>
      <c r="J2582" s="628" t="s">
        <v>8826</v>
      </c>
      <c r="K2582" s="473" t="s">
        <v>8596</v>
      </c>
      <c r="L2582" s="473" t="s">
        <v>8597</v>
      </c>
      <c r="M2582" s="569" t="s">
        <v>1419</v>
      </c>
      <c r="N2582" s="626" t="s">
        <v>1417</v>
      </c>
      <c r="O2582" s="569" t="s">
        <v>214</v>
      </c>
      <c r="P2582" s="569"/>
      <c r="Q2582" s="551" t="s">
        <v>8827</v>
      </c>
    </row>
    <row ht="15" r="2583">
      <c r="A2583" s="598" t="s">
        <v>8822</v>
      </c>
      <c r="B2583" s="622" t="s">
        <v>8833</v>
      </c>
      <c r="C2583" s="624" t="s">
        <v>432</v>
      </c>
      <c r="D2583" s="569" t="s">
        <v>5459</v>
      </c>
      <c r="E2583" s="569" t="s">
        <v>2410</v>
      </c>
      <c r="F2583" s="598" t="s">
        <v>8824</v>
      </c>
      <c r="G2583" s="598" t="s">
        <v>8825</v>
      </c>
      <c r="H2583" s="627">
        <v>410</v>
      </c>
      <c r="I2583" s="569"/>
      <c r="J2583" s="628" t="s">
        <v>8826</v>
      </c>
      <c r="K2583" s="473" t="s">
        <v>8588</v>
      </c>
      <c r="L2583" s="473" t="s">
        <v>8589</v>
      </c>
      <c r="M2583" s="569" t="s">
        <v>1419</v>
      </c>
      <c r="N2583" s="626" t="s">
        <v>1417</v>
      </c>
      <c r="O2583" s="569" t="s">
        <v>214</v>
      </c>
      <c r="P2583" s="569"/>
      <c r="Q2583" s="551" t="s">
        <v>8827</v>
      </c>
    </row>
    <row ht="15" r="2584">
      <c r="A2584" s="598" t="s">
        <v>8822</v>
      </c>
      <c r="B2584" s="622" t="s">
        <v>8834</v>
      </c>
      <c r="C2584" s="624" t="s">
        <v>432</v>
      </c>
      <c r="D2584" s="569" t="s">
        <v>5459</v>
      </c>
      <c r="E2584" s="569" t="s">
        <v>2410</v>
      </c>
      <c r="F2584" s="598" t="s">
        <v>8824</v>
      </c>
      <c r="G2584" s="598" t="s">
        <v>8825</v>
      </c>
      <c r="H2584" s="627">
        <v>410</v>
      </c>
      <c r="I2584" s="569"/>
      <c r="J2584" s="628" t="s">
        <v>8826</v>
      </c>
      <c r="K2584" s="473" t="s">
        <v>8593</v>
      </c>
      <c r="L2584" s="473" t="s">
        <v>8594</v>
      </c>
      <c r="M2584" s="569" t="s">
        <v>1419</v>
      </c>
      <c r="N2584" s="626" t="s">
        <v>1417</v>
      </c>
      <c r="O2584" s="569" t="s">
        <v>214</v>
      </c>
      <c r="P2584" s="569"/>
      <c r="Q2584" s="551" t="s">
        <v>8827</v>
      </c>
    </row>
    <row ht="15" r="2585">
      <c r="A2585" s="598" t="s">
        <v>8822</v>
      </c>
      <c r="B2585" s="622" t="s">
        <v>8835</v>
      </c>
      <c r="C2585" s="624" t="s">
        <v>432</v>
      </c>
      <c r="D2585" s="569" t="s">
        <v>5459</v>
      </c>
      <c r="E2585" s="569" t="s">
        <v>2410</v>
      </c>
      <c r="F2585" s="598" t="s">
        <v>8824</v>
      </c>
      <c r="G2585" s="598" t="s">
        <v>8825</v>
      </c>
      <c r="H2585" s="627">
        <v>410</v>
      </c>
      <c r="I2585" s="569"/>
      <c r="J2585" s="628" t="s">
        <v>8826</v>
      </c>
      <c r="K2585" s="473" t="s">
        <v>8596</v>
      </c>
      <c r="L2585" s="473" t="s">
        <v>8597</v>
      </c>
      <c r="M2585" s="569" t="s">
        <v>1419</v>
      </c>
      <c r="N2585" s="626" t="s">
        <v>1417</v>
      </c>
      <c r="O2585" s="569" t="s">
        <v>214</v>
      </c>
      <c r="P2585" s="569"/>
      <c r="Q2585" s="551" t="s">
        <v>8827</v>
      </c>
    </row>
    <row ht="15" r="2586">
      <c r="A2586" s="598" t="s">
        <v>8822</v>
      </c>
      <c r="B2586" s="622" t="s">
        <v>8836</v>
      </c>
      <c r="C2586" s="624" t="s">
        <v>432</v>
      </c>
      <c r="D2586" s="569" t="s">
        <v>5459</v>
      </c>
      <c r="E2586" s="569" t="s">
        <v>2410</v>
      </c>
      <c r="F2586" s="598" t="s">
        <v>8824</v>
      </c>
      <c r="G2586" s="598" t="s">
        <v>8825</v>
      </c>
      <c r="H2586" s="627">
        <v>410</v>
      </c>
      <c r="I2586" s="569"/>
      <c r="J2586" s="628" t="s">
        <v>8826</v>
      </c>
      <c r="K2586" s="473" t="s">
        <v>8581</v>
      </c>
      <c r="L2586" s="473" t="s">
        <v>8582</v>
      </c>
      <c r="M2586" s="569" t="s">
        <v>1419</v>
      </c>
      <c r="N2586" s="626" t="s">
        <v>1417</v>
      </c>
      <c r="O2586" s="569" t="s">
        <v>214</v>
      </c>
      <c r="P2586" s="569"/>
      <c r="Q2586" s="551" t="s">
        <v>8827</v>
      </c>
    </row>
    <row ht="15" r="2587">
      <c r="A2587" s="598" t="s">
        <v>8822</v>
      </c>
      <c r="B2587" s="622" t="s">
        <v>8837</v>
      </c>
      <c r="C2587" s="624" t="s">
        <v>432</v>
      </c>
      <c r="D2587" s="569" t="s">
        <v>5459</v>
      </c>
      <c r="E2587" s="569" t="s">
        <v>2410</v>
      </c>
      <c r="F2587" s="598" t="s">
        <v>8824</v>
      </c>
      <c r="G2587" s="598" t="s">
        <v>8825</v>
      </c>
      <c r="H2587" s="627">
        <v>410</v>
      </c>
      <c r="I2587" s="569"/>
      <c r="J2587" s="628" t="s">
        <v>8826</v>
      </c>
      <c r="K2587" s="473" t="s">
        <v>8578</v>
      </c>
      <c r="L2587" s="473" t="s">
        <v>8579</v>
      </c>
      <c r="M2587" s="569" t="s">
        <v>1419</v>
      </c>
      <c r="N2587" s="626" t="s">
        <v>1417</v>
      </c>
      <c r="O2587" s="569" t="s">
        <v>214</v>
      </c>
      <c r="P2587" s="569"/>
      <c r="Q2587" s="551" t="s">
        <v>8827</v>
      </c>
    </row>
    <row ht="15" r="2588">
      <c r="A2588" s="598" t="s">
        <v>8822</v>
      </c>
      <c r="B2588" s="622" t="s">
        <v>8838</v>
      </c>
      <c r="C2588" s="624" t="s">
        <v>432</v>
      </c>
      <c r="D2588" s="569" t="s">
        <v>5459</v>
      </c>
      <c r="E2588" s="569" t="s">
        <v>2410</v>
      </c>
      <c r="F2588" s="598" t="s">
        <v>8824</v>
      </c>
      <c r="G2588" s="598" t="s">
        <v>8825</v>
      </c>
      <c r="H2588" s="627">
        <v>410</v>
      </c>
      <c r="I2588" s="569"/>
      <c r="J2588" s="628" t="s">
        <v>8826</v>
      </c>
      <c r="K2588" s="473" t="s">
        <v>8596</v>
      </c>
      <c r="L2588" s="473" t="s">
        <v>8597</v>
      </c>
      <c r="M2588" s="569" t="s">
        <v>1419</v>
      </c>
      <c r="N2588" s="626" t="s">
        <v>1417</v>
      </c>
      <c r="O2588" s="569" t="s">
        <v>214</v>
      </c>
      <c r="P2588" s="569"/>
      <c r="Q2588" s="551" t="s">
        <v>8827</v>
      </c>
    </row>
    <row ht="15" r="2589">
      <c r="A2589" s="598" t="s">
        <v>8822</v>
      </c>
      <c r="B2589" s="622" t="s">
        <v>8839</v>
      </c>
      <c r="C2589" s="624" t="s">
        <v>432</v>
      </c>
      <c r="D2589" s="569" t="s">
        <v>5459</v>
      </c>
      <c r="E2589" s="569" t="s">
        <v>2410</v>
      </c>
      <c r="F2589" s="598" t="s">
        <v>8824</v>
      </c>
      <c r="G2589" s="598" t="s">
        <v>8825</v>
      </c>
      <c r="H2589" s="627">
        <v>410</v>
      </c>
      <c r="I2589" s="569"/>
      <c r="J2589" s="628" t="s">
        <v>8826</v>
      </c>
      <c r="K2589" s="473" t="s">
        <v>8588</v>
      </c>
      <c r="L2589" s="473" t="s">
        <v>8589</v>
      </c>
      <c r="M2589" s="569" t="s">
        <v>1419</v>
      </c>
      <c r="N2589" s="626" t="s">
        <v>1417</v>
      </c>
      <c r="O2589" s="569" t="s">
        <v>214</v>
      </c>
      <c r="P2589" s="569"/>
      <c r="Q2589" s="551" t="s">
        <v>8827</v>
      </c>
    </row>
    <row ht="15" r="2590">
      <c r="A2590" s="598" t="s">
        <v>8822</v>
      </c>
      <c r="B2590" s="622" t="s">
        <v>8840</v>
      </c>
      <c r="C2590" s="624" t="s">
        <v>432</v>
      </c>
      <c r="D2590" s="569" t="s">
        <v>5459</v>
      </c>
      <c r="E2590" s="569" t="s">
        <v>2410</v>
      </c>
      <c r="F2590" s="598" t="s">
        <v>8824</v>
      </c>
      <c r="G2590" s="598" t="s">
        <v>8825</v>
      </c>
      <c r="H2590" s="627">
        <v>410</v>
      </c>
      <c r="I2590" s="569"/>
      <c r="J2590" s="628" t="s">
        <v>8826</v>
      </c>
      <c r="K2590" s="473" t="s">
        <v>8593</v>
      </c>
      <c r="L2590" s="473" t="s">
        <v>8594</v>
      </c>
      <c r="M2590" s="569" t="s">
        <v>1419</v>
      </c>
      <c r="N2590" s="626" t="s">
        <v>1417</v>
      </c>
      <c r="O2590" s="569" t="s">
        <v>214</v>
      </c>
      <c r="P2590" s="569"/>
      <c r="Q2590" s="551" t="s">
        <v>8827</v>
      </c>
    </row>
    <row ht="15" r="2591">
      <c r="A2591" s="598" t="s">
        <v>8822</v>
      </c>
      <c r="B2591" s="622" t="s">
        <v>8841</v>
      </c>
      <c r="C2591" s="624" t="s">
        <v>432</v>
      </c>
      <c r="D2591" s="569" t="s">
        <v>5459</v>
      </c>
      <c r="E2591" s="569" t="s">
        <v>2410</v>
      </c>
      <c r="F2591" s="598" t="s">
        <v>8824</v>
      </c>
      <c r="G2591" s="598" t="s">
        <v>8825</v>
      </c>
      <c r="H2591" s="627">
        <v>410</v>
      </c>
      <c r="I2591" s="569"/>
      <c r="J2591" s="628" t="s">
        <v>8826</v>
      </c>
      <c r="K2591" s="473" t="s">
        <v>8596</v>
      </c>
      <c r="L2591" s="473" t="s">
        <v>8597</v>
      </c>
      <c r="M2591" s="569" t="s">
        <v>1419</v>
      </c>
      <c r="N2591" s="626" t="s">
        <v>1417</v>
      </c>
      <c r="O2591" s="569" t="s">
        <v>214</v>
      </c>
      <c r="P2591" s="569"/>
      <c r="Q2591" s="551" t="s">
        <v>8827</v>
      </c>
    </row>
    <row ht="15" r="2592">
      <c r="A2592" s="598" t="s">
        <v>8822</v>
      </c>
      <c r="B2592" s="622" t="s">
        <v>8842</v>
      </c>
      <c r="C2592" s="624" t="s">
        <v>432</v>
      </c>
      <c r="D2592" s="569" t="s">
        <v>5459</v>
      </c>
      <c r="E2592" s="569" t="s">
        <v>2410</v>
      </c>
      <c r="F2592" s="598" t="s">
        <v>8824</v>
      </c>
      <c r="G2592" s="598" t="s">
        <v>8825</v>
      </c>
      <c r="H2592" s="627">
        <v>410</v>
      </c>
      <c r="I2592" s="569"/>
      <c r="J2592" s="628" t="s">
        <v>8826</v>
      </c>
      <c r="K2592" s="473" t="s">
        <v>8581</v>
      </c>
      <c r="L2592" s="473" t="s">
        <v>8582</v>
      </c>
      <c r="M2592" s="569" t="s">
        <v>1419</v>
      </c>
      <c r="N2592" s="626" t="s">
        <v>1417</v>
      </c>
      <c r="O2592" s="569" t="s">
        <v>214</v>
      </c>
      <c r="P2592" s="569"/>
      <c r="Q2592" s="551" t="s">
        <v>8827</v>
      </c>
    </row>
    <row ht="15" r="2593">
      <c r="A2593" s="598" t="s">
        <v>8822</v>
      </c>
      <c r="B2593" s="622" t="s">
        <v>8843</v>
      </c>
      <c r="C2593" s="624" t="s">
        <v>432</v>
      </c>
      <c r="D2593" s="569" t="s">
        <v>5459</v>
      </c>
      <c r="E2593" s="569" t="s">
        <v>2410</v>
      </c>
      <c r="F2593" s="598" t="s">
        <v>8824</v>
      </c>
      <c r="G2593" s="598" t="s">
        <v>8825</v>
      </c>
      <c r="H2593" s="627">
        <v>410</v>
      </c>
      <c r="I2593" s="569"/>
      <c r="J2593" s="628" t="s">
        <v>8826</v>
      </c>
      <c r="K2593" s="473" t="s">
        <v>8578</v>
      </c>
      <c r="L2593" s="473" t="s">
        <v>8579</v>
      </c>
      <c r="M2593" s="569" t="s">
        <v>1419</v>
      </c>
      <c r="N2593" s="626" t="s">
        <v>1417</v>
      </c>
      <c r="O2593" s="569" t="s">
        <v>214</v>
      </c>
      <c r="P2593" s="569"/>
      <c r="Q2593" s="551" t="s">
        <v>8827</v>
      </c>
    </row>
    <row ht="15" r="2594">
      <c r="A2594" s="598" t="s">
        <v>8822</v>
      </c>
      <c r="B2594" s="622" t="s">
        <v>8844</v>
      </c>
      <c r="C2594" s="624" t="s">
        <v>432</v>
      </c>
      <c r="D2594" s="569" t="s">
        <v>5459</v>
      </c>
      <c r="E2594" s="569" t="s">
        <v>2410</v>
      </c>
      <c r="F2594" s="598" t="s">
        <v>8824</v>
      </c>
      <c r="G2594" s="598" t="s">
        <v>8825</v>
      </c>
      <c r="H2594" s="627">
        <v>410</v>
      </c>
      <c r="I2594" s="569"/>
      <c r="J2594" s="628" t="s">
        <v>8826</v>
      </c>
      <c r="K2594" s="473" t="s">
        <v>8596</v>
      </c>
      <c r="L2594" s="473" t="s">
        <v>8597</v>
      </c>
      <c r="M2594" s="569" t="s">
        <v>1419</v>
      </c>
      <c r="N2594" s="626" t="s">
        <v>1417</v>
      </c>
      <c r="O2594" s="569" t="s">
        <v>214</v>
      </c>
      <c r="P2594" s="569"/>
      <c r="Q2594" s="551" t="s">
        <v>8827</v>
      </c>
    </row>
    <row ht="15" r="2595">
      <c r="A2595" s="598" t="s">
        <v>8822</v>
      </c>
      <c r="B2595" s="622" t="s">
        <v>8845</v>
      </c>
      <c r="C2595" s="624" t="s">
        <v>432</v>
      </c>
      <c r="D2595" s="569" t="s">
        <v>5459</v>
      </c>
      <c r="E2595" s="569" t="s">
        <v>2410</v>
      </c>
      <c r="F2595" s="598" t="s">
        <v>8824</v>
      </c>
      <c r="G2595" s="598" t="s">
        <v>8825</v>
      </c>
      <c r="H2595" s="627">
        <v>410</v>
      </c>
      <c r="I2595" s="569"/>
      <c r="J2595" s="628" t="s">
        <v>8826</v>
      </c>
      <c r="K2595" s="473" t="s">
        <v>8588</v>
      </c>
      <c r="L2595" s="473" t="s">
        <v>8589</v>
      </c>
      <c r="M2595" s="569" t="s">
        <v>1419</v>
      </c>
      <c r="N2595" s="626" t="s">
        <v>1417</v>
      </c>
      <c r="O2595" s="569" t="s">
        <v>214</v>
      </c>
      <c r="P2595" s="569"/>
      <c r="Q2595" s="551" t="s">
        <v>8827</v>
      </c>
    </row>
    <row ht="15" r="2596">
      <c r="A2596" s="598" t="s">
        <v>8822</v>
      </c>
      <c r="B2596" s="622" t="s">
        <v>8846</v>
      </c>
      <c r="C2596" s="624" t="s">
        <v>432</v>
      </c>
      <c r="D2596" s="569" t="s">
        <v>5459</v>
      </c>
      <c r="E2596" s="569" t="s">
        <v>2410</v>
      </c>
      <c r="F2596" s="598" t="s">
        <v>8824</v>
      </c>
      <c r="G2596" s="598" t="s">
        <v>8825</v>
      </c>
      <c r="H2596" s="627">
        <v>410</v>
      </c>
      <c r="I2596" s="569"/>
      <c r="J2596" s="628" t="s">
        <v>8826</v>
      </c>
      <c r="K2596" s="473" t="s">
        <v>8593</v>
      </c>
      <c r="L2596" s="473" t="s">
        <v>8594</v>
      </c>
      <c r="M2596" s="569" t="s">
        <v>1419</v>
      </c>
      <c r="N2596" s="626" t="s">
        <v>1417</v>
      </c>
      <c r="O2596" s="569" t="s">
        <v>214</v>
      </c>
      <c r="P2596" s="569"/>
      <c r="Q2596" s="551" t="s">
        <v>8827</v>
      </c>
    </row>
    <row ht="15" r="2597">
      <c r="A2597" s="598" t="s">
        <v>8822</v>
      </c>
      <c r="B2597" s="622" t="s">
        <v>8847</v>
      </c>
      <c r="C2597" s="624" t="s">
        <v>432</v>
      </c>
      <c r="D2597" s="569" t="s">
        <v>5459</v>
      </c>
      <c r="E2597" s="569" t="s">
        <v>2410</v>
      </c>
      <c r="F2597" s="598" t="s">
        <v>8824</v>
      </c>
      <c r="G2597" s="598" t="s">
        <v>8825</v>
      </c>
      <c r="H2597" s="627">
        <v>410</v>
      </c>
      <c r="I2597" s="569"/>
      <c r="J2597" s="628" t="s">
        <v>8826</v>
      </c>
      <c r="K2597" s="473" t="s">
        <v>8581</v>
      </c>
      <c r="L2597" s="473" t="s">
        <v>8582</v>
      </c>
      <c r="M2597" s="569" t="s">
        <v>1419</v>
      </c>
      <c r="N2597" s="626" t="s">
        <v>1417</v>
      </c>
      <c r="O2597" s="569" t="s">
        <v>214</v>
      </c>
      <c r="P2597" s="569"/>
      <c r="Q2597" s="551" t="s">
        <v>8827</v>
      </c>
    </row>
    <row ht="15" r="2598">
      <c r="A2598" s="598" t="s">
        <v>8822</v>
      </c>
      <c r="B2598" s="622" t="s">
        <v>8848</v>
      </c>
      <c r="C2598" s="624" t="s">
        <v>432</v>
      </c>
      <c r="D2598" s="569" t="s">
        <v>5459</v>
      </c>
      <c r="E2598" s="569" t="s">
        <v>2410</v>
      </c>
      <c r="F2598" s="598" t="s">
        <v>8824</v>
      </c>
      <c r="G2598" s="598" t="s">
        <v>8825</v>
      </c>
      <c r="H2598" s="627">
        <v>410</v>
      </c>
      <c r="I2598" s="569"/>
      <c r="J2598" s="628" t="s">
        <v>8826</v>
      </c>
      <c r="K2598" s="473" t="s">
        <v>8578</v>
      </c>
      <c r="L2598" s="473" t="s">
        <v>8579</v>
      </c>
      <c r="M2598" s="569" t="s">
        <v>1419</v>
      </c>
      <c r="N2598" s="626" t="s">
        <v>1417</v>
      </c>
      <c r="O2598" s="569" t="s">
        <v>214</v>
      </c>
      <c r="P2598" s="569"/>
      <c r="Q2598" s="551" t="s">
        <v>8827</v>
      </c>
    </row>
    <row ht="15" r="2599">
      <c r="A2599" s="598" t="s">
        <v>8822</v>
      </c>
      <c r="B2599" s="622" t="s">
        <v>8849</v>
      </c>
      <c r="C2599" s="624" t="s">
        <v>432</v>
      </c>
      <c r="D2599" s="569" t="s">
        <v>5459</v>
      </c>
      <c r="E2599" s="569" t="s">
        <v>2410</v>
      </c>
      <c r="F2599" s="598" t="s">
        <v>8824</v>
      </c>
      <c r="G2599" s="598" t="s">
        <v>8825</v>
      </c>
      <c r="H2599" s="627">
        <v>410</v>
      </c>
      <c r="I2599" s="569"/>
      <c r="J2599" s="628" t="s">
        <v>8826</v>
      </c>
      <c r="K2599" s="473" t="s">
        <v>8596</v>
      </c>
      <c r="L2599" s="473" t="s">
        <v>8597</v>
      </c>
      <c r="M2599" s="569" t="s">
        <v>1419</v>
      </c>
      <c r="N2599" s="626" t="s">
        <v>1417</v>
      </c>
      <c r="O2599" s="569" t="s">
        <v>214</v>
      </c>
      <c r="P2599" s="569"/>
      <c r="Q2599" s="551" t="s">
        <v>8827</v>
      </c>
    </row>
    <row ht="15" r="2600">
      <c r="A2600" s="598" t="s">
        <v>8822</v>
      </c>
      <c r="B2600" s="622" t="s">
        <v>8850</v>
      </c>
      <c r="C2600" s="624" t="s">
        <v>432</v>
      </c>
      <c r="D2600" s="569" t="s">
        <v>5459</v>
      </c>
      <c r="E2600" s="569" t="s">
        <v>2410</v>
      </c>
      <c r="F2600" s="598" t="s">
        <v>8824</v>
      </c>
      <c r="G2600" s="598" t="s">
        <v>8825</v>
      </c>
      <c r="H2600" s="627">
        <v>410</v>
      </c>
      <c r="I2600" s="569"/>
      <c r="J2600" s="628" t="s">
        <v>8826</v>
      </c>
      <c r="K2600" s="473" t="s">
        <v>8588</v>
      </c>
      <c r="L2600" s="473" t="s">
        <v>8589</v>
      </c>
      <c r="M2600" s="569" t="s">
        <v>1419</v>
      </c>
      <c r="N2600" s="626" t="s">
        <v>1417</v>
      </c>
      <c r="O2600" s="569" t="s">
        <v>214</v>
      </c>
      <c r="P2600" s="569"/>
      <c r="Q2600" s="551" t="s">
        <v>8827</v>
      </c>
    </row>
    <row ht="15" r="2601">
      <c r="A2601" s="598" t="s">
        <v>8822</v>
      </c>
      <c r="B2601" s="622" t="s">
        <v>8851</v>
      </c>
      <c r="C2601" s="624" t="s">
        <v>432</v>
      </c>
      <c r="D2601" s="569" t="s">
        <v>5459</v>
      </c>
      <c r="E2601" s="569" t="s">
        <v>2410</v>
      </c>
      <c r="F2601" s="598" t="s">
        <v>8824</v>
      </c>
      <c r="G2601" s="598" t="s">
        <v>8825</v>
      </c>
      <c r="H2601" s="629">
        <v>410</v>
      </c>
      <c r="I2601" s="569"/>
      <c r="J2601" s="628" t="s">
        <v>8826</v>
      </c>
      <c r="K2601" s="473" t="s">
        <v>8593</v>
      </c>
      <c r="L2601" s="473" t="s">
        <v>8594</v>
      </c>
      <c r="M2601" s="569" t="s">
        <v>1419</v>
      </c>
      <c r="N2601" s="626" t="s">
        <v>1417</v>
      </c>
      <c r="O2601" s="569" t="s">
        <v>214</v>
      </c>
      <c r="P2601" s="569"/>
      <c r="Q2601" s="551" t="s">
        <v>8827</v>
      </c>
    </row>
    <row ht="15" r="2602">
      <c r="A2602" s="598" t="s">
        <v>8822</v>
      </c>
      <c r="B2602" s="622" t="s">
        <v>8852</v>
      </c>
      <c r="C2602" s="624" t="s">
        <v>432</v>
      </c>
      <c r="D2602" s="569" t="s">
        <v>5459</v>
      </c>
      <c r="E2602" s="569" t="s">
        <v>2410</v>
      </c>
      <c r="F2602" s="598" t="s">
        <v>8853</v>
      </c>
      <c r="G2602" s="598" t="s">
        <v>8854</v>
      </c>
      <c r="H2602" s="625">
        <v>22382</v>
      </c>
      <c r="I2602" s="569"/>
      <c r="J2602" s="628" t="s">
        <v>8826</v>
      </c>
      <c r="K2602" s="473" t="s">
        <v>8581</v>
      </c>
      <c r="L2602" s="473" t="s">
        <v>8582</v>
      </c>
      <c r="M2602" s="569" t="s">
        <v>1419</v>
      </c>
      <c r="N2602" s="626" t="s">
        <v>1417</v>
      </c>
      <c r="O2602" s="569" t="s">
        <v>214</v>
      </c>
      <c r="P2602" s="569"/>
      <c r="Q2602" s="551" t="s">
        <v>8827</v>
      </c>
    </row>
    <row ht="15" r="2603">
      <c r="A2603" s="598" t="s">
        <v>8822</v>
      </c>
      <c r="B2603" s="622" t="s">
        <v>8855</v>
      </c>
      <c r="C2603" s="624" t="s">
        <v>432</v>
      </c>
      <c r="D2603" s="569" t="s">
        <v>5459</v>
      </c>
      <c r="E2603" s="569" t="s">
        <v>2410</v>
      </c>
      <c r="F2603" s="598" t="s">
        <v>8853</v>
      </c>
      <c r="G2603" s="598" t="s">
        <v>8856</v>
      </c>
      <c r="H2603" s="627">
        <v>22382</v>
      </c>
      <c r="I2603" s="569"/>
      <c r="J2603" s="628" t="s">
        <v>8826</v>
      </c>
      <c r="K2603" s="473" t="s">
        <v>8578</v>
      </c>
      <c r="L2603" s="473" t="s">
        <v>8579</v>
      </c>
      <c r="M2603" s="569" t="s">
        <v>1419</v>
      </c>
      <c r="N2603" s="626" t="s">
        <v>1417</v>
      </c>
      <c r="O2603" s="569" t="s">
        <v>214</v>
      </c>
      <c r="P2603" s="569"/>
      <c r="Q2603" s="551" t="s">
        <v>8827</v>
      </c>
    </row>
    <row ht="15" r="2604">
      <c r="A2604" s="598" t="s">
        <v>8822</v>
      </c>
      <c r="B2604" s="622" t="s">
        <v>8857</v>
      </c>
      <c r="C2604" s="624" t="s">
        <v>432</v>
      </c>
      <c r="D2604" s="569" t="s">
        <v>5459</v>
      </c>
      <c r="E2604" s="569" t="s">
        <v>2410</v>
      </c>
      <c r="F2604" s="598" t="s">
        <v>8853</v>
      </c>
      <c r="G2604" s="598" t="s">
        <v>8856</v>
      </c>
      <c r="H2604" s="627">
        <v>22382</v>
      </c>
      <c r="I2604" s="569"/>
      <c r="J2604" s="628" t="s">
        <v>8826</v>
      </c>
      <c r="K2604" s="473" t="s">
        <v>8596</v>
      </c>
      <c r="L2604" s="473" t="s">
        <v>8597</v>
      </c>
      <c r="M2604" s="569" t="s">
        <v>1419</v>
      </c>
      <c r="N2604" s="626" t="s">
        <v>1417</v>
      </c>
      <c r="O2604" s="569" t="s">
        <v>214</v>
      </c>
      <c r="P2604" s="569"/>
      <c r="Q2604" s="551" t="s">
        <v>8827</v>
      </c>
    </row>
    <row ht="15" r="2605">
      <c r="A2605" s="598" t="s">
        <v>8822</v>
      </c>
      <c r="B2605" s="622" t="s">
        <v>8858</v>
      </c>
      <c r="C2605" s="624" t="s">
        <v>432</v>
      </c>
      <c r="D2605" s="569" t="s">
        <v>5459</v>
      </c>
      <c r="E2605" s="569" t="s">
        <v>2410</v>
      </c>
      <c r="F2605" s="598" t="s">
        <v>8853</v>
      </c>
      <c r="G2605" s="598" t="s">
        <v>8856</v>
      </c>
      <c r="H2605" s="627">
        <v>22382</v>
      </c>
      <c r="I2605" s="569"/>
      <c r="J2605" s="628" t="s">
        <v>8826</v>
      </c>
      <c r="K2605" s="473" t="s">
        <v>8588</v>
      </c>
      <c r="L2605" s="473" t="s">
        <v>8589</v>
      </c>
      <c r="M2605" s="569" t="s">
        <v>1419</v>
      </c>
      <c r="N2605" s="626" t="s">
        <v>1417</v>
      </c>
      <c r="O2605" s="569" t="s">
        <v>214</v>
      </c>
      <c r="P2605" s="569"/>
      <c r="Q2605" s="551" t="s">
        <v>8827</v>
      </c>
    </row>
    <row ht="15" r="2606">
      <c r="A2606" s="598" t="s">
        <v>8822</v>
      </c>
      <c r="B2606" s="622" t="s">
        <v>8859</v>
      </c>
      <c r="C2606" s="624" t="s">
        <v>432</v>
      </c>
      <c r="D2606" s="569" t="s">
        <v>5459</v>
      </c>
      <c r="E2606" s="569" t="s">
        <v>2410</v>
      </c>
      <c r="F2606" s="598" t="s">
        <v>8853</v>
      </c>
      <c r="G2606" s="598" t="s">
        <v>8856</v>
      </c>
      <c r="H2606" s="627">
        <v>22382</v>
      </c>
      <c r="I2606" s="569"/>
      <c r="J2606" s="628" t="s">
        <v>8826</v>
      </c>
      <c r="K2606" s="473" t="s">
        <v>8593</v>
      </c>
      <c r="L2606" s="473" t="s">
        <v>8594</v>
      </c>
      <c r="M2606" s="569" t="s">
        <v>1419</v>
      </c>
      <c r="N2606" s="626" t="s">
        <v>1417</v>
      </c>
      <c r="O2606" s="569" t="s">
        <v>214</v>
      </c>
      <c r="P2606" s="569"/>
      <c r="Q2606" s="551" t="s">
        <v>8827</v>
      </c>
    </row>
    <row ht="15" r="2607">
      <c r="A2607" s="598" t="s">
        <v>8822</v>
      </c>
      <c r="B2607" s="622" t="s">
        <v>8860</v>
      </c>
      <c r="C2607" s="624" t="s">
        <v>432</v>
      </c>
      <c r="D2607" s="569" t="s">
        <v>5459</v>
      </c>
      <c r="E2607" s="569" t="s">
        <v>2410</v>
      </c>
      <c r="F2607" s="598" t="s">
        <v>8853</v>
      </c>
      <c r="G2607" s="598" t="s">
        <v>8856</v>
      </c>
      <c r="H2607" s="627">
        <v>22382</v>
      </c>
      <c r="I2607" s="569"/>
      <c r="J2607" s="628" t="s">
        <v>8826</v>
      </c>
      <c r="K2607" s="473" t="s">
        <v>8581</v>
      </c>
      <c r="L2607" s="473" t="s">
        <v>8582</v>
      </c>
      <c r="M2607" s="569" t="s">
        <v>1419</v>
      </c>
      <c r="N2607" s="626" t="s">
        <v>1417</v>
      </c>
      <c r="O2607" s="569" t="s">
        <v>214</v>
      </c>
      <c r="P2607" s="569"/>
      <c r="Q2607" s="551" t="s">
        <v>8827</v>
      </c>
    </row>
    <row ht="15" r="2608">
      <c r="A2608" s="598" t="s">
        <v>8822</v>
      </c>
      <c r="B2608" s="622" t="s">
        <v>8861</v>
      </c>
      <c r="C2608" s="624" t="s">
        <v>432</v>
      </c>
      <c r="D2608" s="569" t="s">
        <v>5459</v>
      </c>
      <c r="E2608" s="569" t="s">
        <v>2410</v>
      </c>
      <c r="F2608" s="598" t="s">
        <v>8853</v>
      </c>
      <c r="G2608" s="598" t="s">
        <v>8856</v>
      </c>
      <c r="H2608" s="627">
        <v>22382</v>
      </c>
      <c r="I2608" s="569"/>
      <c r="J2608" s="628" t="s">
        <v>8826</v>
      </c>
      <c r="K2608" s="473" t="s">
        <v>8578</v>
      </c>
      <c r="L2608" s="473" t="s">
        <v>8579</v>
      </c>
      <c r="M2608" s="569" t="s">
        <v>1419</v>
      </c>
      <c r="N2608" s="626" t="s">
        <v>1417</v>
      </c>
      <c r="O2608" s="569" t="s">
        <v>214</v>
      </c>
      <c r="P2608" s="569"/>
      <c r="Q2608" s="551" t="s">
        <v>8827</v>
      </c>
    </row>
    <row ht="15" r="2609">
      <c r="A2609" s="598" t="s">
        <v>8822</v>
      </c>
      <c r="B2609" s="622" t="s">
        <v>8862</v>
      </c>
      <c r="C2609" s="624" t="s">
        <v>432</v>
      </c>
      <c r="D2609" s="569" t="s">
        <v>5459</v>
      </c>
      <c r="E2609" s="569" t="s">
        <v>2410</v>
      </c>
      <c r="F2609" s="598" t="s">
        <v>8853</v>
      </c>
      <c r="G2609" s="598" t="s">
        <v>8856</v>
      </c>
      <c r="H2609" s="627">
        <v>22382</v>
      </c>
      <c r="I2609" s="569"/>
      <c r="J2609" s="628" t="s">
        <v>8826</v>
      </c>
      <c r="K2609" s="473" t="s">
        <v>8596</v>
      </c>
      <c r="L2609" s="473" t="s">
        <v>8597</v>
      </c>
      <c r="M2609" s="569" t="s">
        <v>1419</v>
      </c>
      <c r="N2609" s="626" t="s">
        <v>1417</v>
      </c>
      <c r="O2609" s="569" t="s">
        <v>214</v>
      </c>
      <c r="P2609" s="569"/>
      <c r="Q2609" s="551" t="s">
        <v>8827</v>
      </c>
    </row>
    <row ht="15" r="2610">
      <c r="A2610" s="598" t="s">
        <v>8822</v>
      </c>
      <c r="B2610" s="622" t="s">
        <v>8863</v>
      </c>
      <c r="C2610" s="624" t="s">
        <v>432</v>
      </c>
      <c r="D2610" s="569" t="s">
        <v>5459</v>
      </c>
      <c r="E2610" s="569" t="s">
        <v>2410</v>
      </c>
      <c r="F2610" s="598" t="s">
        <v>8853</v>
      </c>
      <c r="G2610" s="598" t="s">
        <v>8856</v>
      </c>
      <c r="H2610" s="627">
        <v>22382</v>
      </c>
      <c r="I2610" s="569"/>
      <c r="J2610" s="628" t="s">
        <v>8826</v>
      </c>
      <c r="K2610" s="473" t="s">
        <v>8588</v>
      </c>
      <c r="L2610" s="473" t="s">
        <v>8589</v>
      </c>
      <c r="M2610" s="569" t="s">
        <v>1419</v>
      </c>
      <c r="N2610" s="626" t="s">
        <v>1417</v>
      </c>
      <c r="O2610" s="569" t="s">
        <v>214</v>
      </c>
      <c r="P2610" s="569"/>
      <c r="Q2610" s="551" t="s">
        <v>8827</v>
      </c>
    </row>
    <row ht="15" r="2611">
      <c r="A2611" s="598" t="s">
        <v>8822</v>
      </c>
      <c r="B2611" s="622" t="s">
        <v>8864</v>
      </c>
      <c r="C2611" s="624" t="s">
        <v>432</v>
      </c>
      <c r="D2611" s="569" t="s">
        <v>5459</v>
      </c>
      <c r="E2611" s="569" t="s">
        <v>2410</v>
      </c>
      <c r="F2611" s="598" t="s">
        <v>8853</v>
      </c>
      <c r="G2611" s="598" t="s">
        <v>8856</v>
      </c>
      <c r="H2611" s="629">
        <v>22382</v>
      </c>
      <c r="J2611" s="628" t="s">
        <v>8826</v>
      </c>
      <c r="K2611" s="473" t="s">
        <v>8593</v>
      </c>
      <c r="L2611" s="473" t="s">
        <v>8594</v>
      </c>
      <c r="M2611" s="569" t="s">
        <v>1419</v>
      </c>
      <c r="N2611" s="626" t="s">
        <v>1417</v>
      </c>
      <c r="O2611" s="569" t="s">
        <v>214</v>
      </c>
      <c r="P2611" s="569"/>
      <c r="Q2611" s="551" t="s">
        <v>8827</v>
      </c>
    </row>
    <row ht="15" r="2612">
      <c r="A2612" s="540" t="s">
        <v>1799</v>
      </c>
      <c r="B2612" s="573" t="s">
        <v>8865</v>
      </c>
      <c r="C2612" s="569" t="s">
        <v>592</v>
      </c>
      <c r="D2612" s="569" t="s">
        <v>796</v>
      </c>
      <c r="E2612" s="569" t="s">
        <v>2410</v>
      </c>
      <c r="F2612" s="573">
        <v>8</v>
      </c>
      <c r="G2612" s="573">
        <v>22</v>
      </c>
      <c r="H2612" s="630">
        <v>4200</v>
      </c>
      <c r="J2612" s="574" t="s">
        <v>8577</v>
      </c>
      <c r="K2612" s="497" t="s">
        <v>8578</v>
      </c>
      <c r="L2612" s="631" t="s">
        <v>8579</v>
      </c>
      <c r="M2612" s="569" t="s">
        <v>8779</v>
      </c>
      <c r="N2612" s="570" t="s">
        <v>8866</v>
      </c>
      <c r="O2612" s="569" t="s">
        <v>214</v>
      </c>
      <c r="Q2612" s="551" t="s">
        <v>8827</v>
      </c>
    </row>
    <row ht="15" r="2613">
      <c r="A2613" s="543" t="s">
        <v>1799</v>
      </c>
      <c r="B2613" s="610" t="s">
        <v>8867</v>
      </c>
      <c r="C2613" s="569" t="s">
        <v>592</v>
      </c>
      <c r="D2613" s="569" t="s">
        <v>796</v>
      </c>
      <c r="E2613" s="569" t="s">
        <v>2410</v>
      </c>
      <c r="F2613" s="573">
        <v>8</v>
      </c>
      <c r="G2613" s="632">
        <v>22</v>
      </c>
      <c r="H2613" s="633">
        <v>4200</v>
      </c>
      <c r="J2613" s="634" t="s">
        <v>8577</v>
      </c>
      <c r="K2613" s="515" t="s">
        <v>8581</v>
      </c>
      <c r="L2613" s="635" t="s">
        <v>8582</v>
      </c>
      <c r="M2613" s="569" t="s">
        <v>8779</v>
      </c>
      <c r="N2613" s="570" t="s">
        <v>8866</v>
      </c>
      <c r="O2613" s="569" t="s">
        <v>214</v>
      </c>
      <c r="Q2613" s="551" t="s">
        <v>8827</v>
      </c>
    </row>
    <row ht="15" r="2614">
      <c r="A2614" s="543" t="s">
        <v>1799</v>
      </c>
      <c r="B2614" s="610" t="s">
        <v>8868</v>
      </c>
      <c r="C2614" s="569" t="s">
        <v>592</v>
      </c>
      <c r="D2614" s="569" t="s">
        <v>796</v>
      </c>
      <c r="E2614" s="569" t="s">
        <v>2410</v>
      </c>
      <c r="F2614" s="573">
        <v>8</v>
      </c>
      <c r="G2614" s="573">
        <v>22</v>
      </c>
      <c r="H2614" s="630">
        <v>4200</v>
      </c>
      <c r="J2614" s="634" t="s">
        <v>8577</v>
      </c>
      <c r="K2614" s="515" t="s">
        <v>8596</v>
      </c>
      <c r="L2614" s="635" t="s">
        <v>8597</v>
      </c>
      <c r="M2614" s="569" t="s">
        <v>8779</v>
      </c>
      <c r="N2614" s="570" t="s">
        <v>8866</v>
      </c>
      <c r="O2614" s="569" t="s">
        <v>214</v>
      </c>
      <c r="Q2614" s="551" t="s">
        <v>8827</v>
      </c>
    </row>
    <row ht="15" r="2615">
      <c r="A2615" s="543" t="s">
        <v>1799</v>
      </c>
      <c r="B2615" s="610" t="s">
        <v>8869</v>
      </c>
      <c r="C2615" s="569" t="s">
        <v>592</v>
      </c>
      <c r="D2615" s="569" t="s">
        <v>796</v>
      </c>
      <c r="E2615" s="569" t="s">
        <v>2410</v>
      </c>
      <c r="F2615" s="573">
        <v>8</v>
      </c>
      <c r="G2615" s="573">
        <v>22</v>
      </c>
      <c r="H2615" s="630">
        <v>4200</v>
      </c>
      <c r="J2615" s="634" t="s">
        <v>8577</v>
      </c>
      <c r="K2615" s="515" t="s">
        <v>8593</v>
      </c>
      <c r="L2615" s="635" t="s">
        <v>8594</v>
      </c>
      <c r="M2615" s="569" t="s">
        <v>8779</v>
      </c>
      <c r="N2615" s="570" t="s">
        <v>8866</v>
      </c>
      <c r="O2615" s="569" t="s">
        <v>214</v>
      </c>
      <c r="Q2615" s="551" t="s">
        <v>8827</v>
      </c>
    </row>
    <row ht="15" r="2616">
      <c r="A2616" s="543" t="s">
        <v>1799</v>
      </c>
      <c r="B2616" s="610" t="s">
        <v>8870</v>
      </c>
      <c r="C2616" s="569" t="s">
        <v>592</v>
      </c>
      <c r="D2616" s="569" t="s">
        <v>796</v>
      </c>
      <c r="E2616" s="569" t="s">
        <v>2410</v>
      </c>
      <c r="F2616" s="573">
        <v>8</v>
      </c>
      <c r="G2616" s="573">
        <v>22</v>
      </c>
      <c r="H2616" s="630">
        <v>4200</v>
      </c>
      <c r="J2616" s="634" t="s">
        <v>8577</v>
      </c>
      <c r="K2616" s="515" t="s">
        <v>8588</v>
      </c>
      <c r="L2616" s="635" t="s">
        <v>8589</v>
      </c>
      <c r="M2616" s="569" t="s">
        <v>8779</v>
      </c>
      <c r="N2616" s="570" t="s">
        <v>8866</v>
      </c>
      <c r="O2616" s="569" t="s">
        <v>214</v>
      </c>
      <c r="Q2616" s="551" t="s">
        <v>8827</v>
      </c>
    </row>
    <row ht="15" r="2617">
      <c r="A2617" s="569"/>
      <c r="M2617" s="24">
        <v>45904</v>
      </c>
      <c r="N2617" s="570" t="s">
        <v>1450</v>
      </c>
    </row>
    <row ht="15" r="2618">
      <c r="M2618" s="24">
        <v>45904</v>
      </c>
      <c r="N2618" s="570" t="s">
        <v>1450</v>
      </c>
    </row>
    <row ht="15" r="2619">
      <c r="M2619" s="24">
        <v>45904</v>
      </c>
      <c r="N2619" s="570" t="s">
        <v>1450</v>
      </c>
    </row>
    <row ht="15" r="2620">
      <c r="M2620" s="24">
        <v>45904</v>
      </c>
      <c r="N2620" s="570" t="s">
        <v>1450</v>
      </c>
    </row>
    <row ht="15" r="2621">
      <c r="M2621" s="24">
        <v>45904</v>
      </c>
      <c r="N2621" s="570" t="s">
        <v>1450</v>
      </c>
    </row>
    <row ht="15" r="2622">
      <c r="A2622" s="636" t="s">
        <v>8871</v>
      </c>
      <c r="B2622" s="636" t="s">
        <v>8872</v>
      </c>
      <c r="C2622" s="637" t="s">
        <v>27</v>
      </c>
      <c r="D2622" s="638" t="s">
        <v>5459</v>
      </c>
      <c r="E2622" s="638" t="s">
        <v>2410</v>
      </c>
      <c r="F2622" s="639">
        <v>4</v>
      </c>
      <c r="G2622" s="640">
        <v>8</v>
      </c>
      <c r="H2622" s="638">
        <v>40</v>
      </c>
      <c r="I2622" s="638"/>
      <c r="J2622" s="636" t="s">
        <v>8630</v>
      </c>
      <c r="K2622" s="636" t="s">
        <v>8631</v>
      </c>
      <c r="L2622" s="640" t="s">
        <v>8632</v>
      </c>
      <c r="M2622" s="638"/>
      <c r="N2622" s="638"/>
      <c r="O2622" s="638"/>
      <c r="P2622" s="638" t="s">
        <v>8873</v>
      </c>
      <c r="Q2622" s="551" t="s">
        <v>8827</v>
      </c>
    </row>
    <row ht="15" r="2623">
      <c r="A2623" s="641" t="s">
        <v>8871</v>
      </c>
      <c r="B2623" s="641" t="s">
        <v>8874</v>
      </c>
      <c r="C2623" s="642" t="s">
        <v>27</v>
      </c>
      <c r="D2623" s="638" t="s">
        <v>5459</v>
      </c>
      <c r="E2623" s="638" t="s">
        <v>2410</v>
      </c>
      <c r="F2623" s="643">
        <v>4</v>
      </c>
      <c r="G2623" s="644">
        <v>8</v>
      </c>
      <c r="H2623" s="638">
        <v>40</v>
      </c>
      <c r="I2623" s="638"/>
      <c r="J2623" s="641" t="s">
        <v>8630</v>
      </c>
      <c r="K2623" s="641" t="s">
        <v>8635</v>
      </c>
      <c r="L2623" s="644" t="s">
        <v>8636</v>
      </c>
      <c r="M2623" s="638"/>
      <c r="N2623" s="638"/>
      <c r="O2623" s="638"/>
      <c r="P2623" s="638" t="s">
        <v>8873</v>
      </c>
      <c r="Q2623" s="551" t="s">
        <v>8827</v>
      </c>
    </row>
    <row ht="15" r="2624">
      <c r="A2624" s="641" t="s">
        <v>8871</v>
      </c>
      <c r="B2624" s="641" t="s">
        <v>8875</v>
      </c>
      <c r="C2624" s="642" t="s">
        <v>27</v>
      </c>
      <c r="D2624" s="638" t="s">
        <v>5459</v>
      </c>
      <c r="E2624" s="638" t="s">
        <v>2410</v>
      </c>
      <c r="F2624" s="643">
        <v>4</v>
      </c>
      <c r="G2624" s="644">
        <v>8</v>
      </c>
      <c r="H2624" s="638">
        <v>40</v>
      </c>
      <c r="I2624" s="638"/>
      <c r="J2624" s="641" t="s">
        <v>8630</v>
      </c>
      <c r="K2624" s="641" t="s">
        <v>8638</v>
      </c>
      <c r="L2624" s="644" t="s">
        <v>8639</v>
      </c>
      <c r="M2624" s="638"/>
      <c r="N2624" s="638"/>
      <c r="O2624" s="638"/>
      <c r="P2624" s="638" t="s">
        <v>8873</v>
      </c>
      <c r="Q2624" s="551" t="s">
        <v>8827</v>
      </c>
    </row>
    <row ht="15" r="2625">
      <c r="A2625" s="641" t="s">
        <v>8871</v>
      </c>
      <c r="B2625" s="641" t="s">
        <v>8876</v>
      </c>
      <c r="C2625" s="642" t="s">
        <v>27</v>
      </c>
      <c r="D2625" s="638" t="s">
        <v>5459</v>
      </c>
      <c r="E2625" s="638" t="s">
        <v>2410</v>
      </c>
      <c r="F2625" s="641">
        <v>28</v>
      </c>
      <c r="G2625" s="644">
        <v>34</v>
      </c>
      <c r="H2625" s="638">
        <v>74</v>
      </c>
      <c r="I2625" s="638"/>
      <c r="J2625" s="641" t="s">
        <v>8630</v>
      </c>
      <c r="K2625" s="641" t="s">
        <v>8877</v>
      </c>
      <c r="L2625" s="644" t="s">
        <v>8632</v>
      </c>
      <c r="M2625" s="638"/>
      <c r="N2625" s="638"/>
      <c r="O2625" s="638"/>
      <c r="P2625" s="638" t="s">
        <v>8873</v>
      </c>
      <c r="Q2625" s="551" t="s">
        <v>8827</v>
      </c>
    </row>
    <row ht="15" r="2626">
      <c r="A2626" s="641" t="s">
        <v>8871</v>
      </c>
      <c r="B2626" s="641" t="s">
        <v>8878</v>
      </c>
      <c r="C2626" s="642" t="s">
        <v>27</v>
      </c>
      <c r="D2626" s="638" t="s">
        <v>5459</v>
      </c>
      <c r="E2626" s="638" t="s">
        <v>2410</v>
      </c>
      <c r="F2626" s="641">
        <v>28</v>
      </c>
      <c r="G2626" s="644">
        <v>34</v>
      </c>
      <c r="H2626" s="638">
        <v>74</v>
      </c>
      <c r="I2626" s="638"/>
      <c r="J2626" s="641" t="s">
        <v>8630</v>
      </c>
      <c r="K2626" s="641" t="s">
        <v>8879</v>
      </c>
      <c r="L2626" s="644" t="s">
        <v>8636</v>
      </c>
      <c r="M2626" s="638"/>
      <c r="N2626" s="638"/>
      <c r="O2626" s="638"/>
      <c r="P2626" s="638" t="s">
        <v>8873</v>
      </c>
      <c r="Q2626" s="551" t="s">
        <v>8827</v>
      </c>
    </row>
    <row ht="15" r="2627">
      <c r="A2627" s="641" t="s">
        <v>8871</v>
      </c>
      <c r="B2627" s="641" t="s">
        <v>8880</v>
      </c>
      <c r="C2627" s="642" t="s">
        <v>27</v>
      </c>
      <c r="D2627" s="638" t="s">
        <v>5459</v>
      </c>
      <c r="E2627" s="638" t="s">
        <v>2410</v>
      </c>
      <c r="F2627" s="641">
        <v>28</v>
      </c>
      <c r="G2627" s="644">
        <v>34</v>
      </c>
      <c r="H2627" s="638">
        <v>74</v>
      </c>
      <c r="I2627" s="638"/>
      <c r="J2627" s="641" t="s">
        <v>8630</v>
      </c>
      <c r="K2627" s="641" t="s">
        <v>8877</v>
      </c>
      <c r="L2627" s="644" t="s">
        <v>8639</v>
      </c>
      <c r="M2627" s="638"/>
      <c r="N2627" s="638"/>
      <c r="O2627" s="638"/>
      <c r="P2627" s="638" t="s">
        <v>8873</v>
      </c>
      <c r="Q2627" s="551" t="s">
        <v>8827</v>
      </c>
    </row>
    <row ht="15" r="2628">
      <c r="A2628" s="641" t="s">
        <v>8871</v>
      </c>
      <c r="B2628" s="641" t="s">
        <v>8881</v>
      </c>
      <c r="C2628" s="642" t="s">
        <v>27</v>
      </c>
      <c r="D2628" s="638" t="s">
        <v>5459</v>
      </c>
      <c r="E2628" s="638" t="s">
        <v>2410</v>
      </c>
      <c r="F2628" s="641">
        <v>28</v>
      </c>
      <c r="G2628" s="644">
        <v>34</v>
      </c>
      <c r="H2628" s="638">
        <v>1440</v>
      </c>
      <c r="I2628" s="638"/>
      <c r="J2628" s="641" t="s">
        <v>8630</v>
      </c>
      <c r="K2628" s="641" t="s">
        <v>8631</v>
      </c>
      <c r="L2628" s="644" t="s">
        <v>8882</v>
      </c>
      <c r="M2628" s="638"/>
      <c r="N2628" s="638"/>
      <c r="O2628" s="638"/>
      <c r="P2628" s="638" t="s">
        <v>8873</v>
      </c>
      <c r="Q2628" s="551" t="s">
        <v>8827</v>
      </c>
    </row>
    <row ht="15" r="2629">
      <c r="A2629" s="641" t="s">
        <v>8871</v>
      </c>
      <c r="B2629" s="641" t="s">
        <v>8883</v>
      </c>
      <c r="C2629" s="642" t="s">
        <v>27</v>
      </c>
      <c r="D2629" s="638" t="s">
        <v>5459</v>
      </c>
      <c r="E2629" s="638" t="s">
        <v>2410</v>
      </c>
      <c r="F2629" s="641">
        <v>28</v>
      </c>
      <c r="G2629" s="644">
        <v>34</v>
      </c>
      <c r="H2629" s="638">
        <v>1440</v>
      </c>
      <c r="I2629" s="638"/>
      <c r="J2629" s="641" t="s">
        <v>8630</v>
      </c>
      <c r="K2629" s="641" t="s">
        <v>8635</v>
      </c>
      <c r="L2629" s="644" t="s">
        <v>8884</v>
      </c>
      <c r="M2629" s="638"/>
      <c r="N2629" s="638"/>
      <c r="O2629" s="638"/>
      <c r="P2629" s="638" t="s">
        <v>8873</v>
      </c>
      <c r="Q2629" s="551" t="s">
        <v>8827</v>
      </c>
    </row>
    <row ht="15" r="2630">
      <c r="A2630" s="641" t="s">
        <v>8871</v>
      </c>
      <c r="B2630" s="641" t="s">
        <v>8885</v>
      </c>
      <c r="C2630" s="642" t="s">
        <v>27</v>
      </c>
      <c r="D2630" s="638" t="s">
        <v>5459</v>
      </c>
      <c r="E2630" s="638" t="s">
        <v>2410</v>
      </c>
      <c r="F2630" s="641">
        <v>28</v>
      </c>
      <c r="G2630" s="644">
        <v>34</v>
      </c>
      <c r="H2630" s="638">
        <v>1440</v>
      </c>
      <c r="I2630" s="638"/>
      <c r="J2630" s="641" t="s">
        <v>8630</v>
      </c>
      <c r="K2630" s="641" t="s">
        <v>8638</v>
      </c>
      <c r="L2630" s="644" t="s">
        <v>8882</v>
      </c>
      <c r="M2630" s="638"/>
      <c r="N2630" s="638"/>
      <c r="O2630" s="638"/>
      <c r="P2630" s="638" t="s">
        <v>8873</v>
      </c>
      <c r="Q2630" s="551" t="s">
        <v>8827</v>
      </c>
    </row>
    <row ht="15" r="2631">
      <c r="A2631" s="641" t="s">
        <v>8871</v>
      </c>
      <c r="B2631" s="641" t="s">
        <v>8886</v>
      </c>
      <c r="C2631" s="642" t="s">
        <v>27</v>
      </c>
      <c r="D2631" s="638" t="s">
        <v>5459</v>
      </c>
      <c r="E2631" s="638" t="s">
        <v>2410</v>
      </c>
      <c r="F2631" s="641">
        <v>28</v>
      </c>
      <c r="G2631" s="644">
        <v>34</v>
      </c>
      <c r="H2631" s="638">
        <v>40</v>
      </c>
      <c r="I2631" s="638"/>
      <c r="J2631" s="641" t="s">
        <v>8630</v>
      </c>
      <c r="K2631" s="641" t="s">
        <v>8631</v>
      </c>
      <c r="L2631" s="644" t="s">
        <v>8632</v>
      </c>
      <c r="M2631" s="638"/>
      <c r="N2631" s="638"/>
      <c r="O2631" s="638"/>
      <c r="P2631" s="638" t="s">
        <v>8873</v>
      </c>
      <c r="Q2631" s="551" t="s">
        <v>8827</v>
      </c>
    </row>
    <row ht="15" r="2632">
      <c r="A2632" s="641" t="s">
        <v>8871</v>
      </c>
      <c r="B2632" s="641" t="s">
        <v>8887</v>
      </c>
      <c r="C2632" s="642" t="s">
        <v>27</v>
      </c>
      <c r="D2632" s="638" t="s">
        <v>5459</v>
      </c>
      <c r="E2632" s="638" t="s">
        <v>2410</v>
      </c>
      <c r="F2632" s="641">
        <v>28</v>
      </c>
      <c r="G2632" s="644">
        <v>34</v>
      </c>
      <c r="H2632" s="638">
        <v>40</v>
      </c>
      <c r="I2632" s="638"/>
      <c r="J2632" s="641" t="s">
        <v>8630</v>
      </c>
      <c r="K2632" s="641" t="s">
        <v>8638</v>
      </c>
      <c r="L2632" s="644" t="s">
        <v>8639</v>
      </c>
      <c r="M2632" s="638"/>
      <c r="N2632" s="638"/>
      <c r="O2632" s="638"/>
      <c r="P2632" s="638" t="s">
        <v>8873</v>
      </c>
      <c r="Q2632" s="551" t="s">
        <v>8827</v>
      </c>
    </row>
    <row ht="15" r="2633">
      <c r="A2633" s="641" t="s">
        <v>8871</v>
      </c>
      <c r="B2633" s="641" t="s">
        <v>8888</v>
      </c>
      <c r="C2633" s="642" t="s">
        <v>27</v>
      </c>
      <c r="D2633" s="638" t="s">
        <v>5459</v>
      </c>
      <c r="E2633" s="638" t="s">
        <v>2410</v>
      </c>
      <c r="F2633" s="641">
        <v>28</v>
      </c>
      <c r="G2633" s="644">
        <v>34</v>
      </c>
      <c r="H2633" s="638">
        <v>40</v>
      </c>
      <c r="I2633" s="638"/>
      <c r="J2633" s="641" t="s">
        <v>8630</v>
      </c>
      <c r="K2633" s="641" t="s">
        <v>8635</v>
      </c>
      <c r="L2633" s="644" t="s">
        <v>8636</v>
      </c>
      <c r="M2633" s="638"/>
      <c r="N2633" s="638"/>
      <c r="O2633" s="638"/>
      <c r="P2633" s="638" t="s">
        <v>8873</v>
      </c>
      <c r="Q2633" s="551" t="s">
        <v>8827</v>
      </c>
    </row>
    <row ht="15" r="2634">
      <c r="A2634" s="641" t="s">
        <v>8871</v>
      </c>
      <c r="B2634" s="641" t="s">
        <v>8889</v>
      </c>
      <c r="C2634" s="642" t="s">
        <v>27</v>
      </c>
      <c r="D2634" s="638" t="s">
        <v>5459</v>
      </c>
      <c r="E2634" s="638" t="s">
        <v>2410</v>
      </c>
      <c r="F2634" s="641">
        <v>28</v>
      </c>
      <c r="G2634" s="644">
        <v>34</v>
      </c>
      <c r="H2634" s="638">
        <v>40</v>
      </c>
      <c r="I2634" s="638"/>
      <c r="J2634" s="641" t="s">
        <v>8630</v>
      </c>
      <c r="K2634" s="641" t="s">
        <v>8638</v>
      </c>
      <c r="L2634" s="644" t="s">
        <v>8639</v>
      </c>
      <c r="M2634" s="638"/>
      <c r="N2634" s="638"/>
      <c r="O2634" s="638"/>
      <c r="P2634" s="638" t="s">
        <v>8873</v>
      </c>
      <c r="Q2634" s="551" t="s">
        <v>8827</v>
      </c>
    </row>
    <row ht="15" r="2635">
      <c r="A2635" s="641" t="s">
        <v>8871</v>
      </c>
      <c r="B2635" s="641" t="s">
        <v>8890</v>
      </c>
      <c r="C2635" s="642" t="s">
        <v>27</v>
      </c>
      <c r="D2635" s="638" t="s">
        <v>5459</v>
      </c>
      <c r="E2635" s="638" t="s">
        <v>2410</v>
      </c>
      <c r="F2635" s="641">
        <v>28</v>
      </c>
      <c r="G2635" s="644">
        <v>34</v>
      </c>
      <c r="H2635" s="638">
        <v>40</v>
      </c>
      <c r="I2635" s="638"/>
      <c r="J2635" s="641" t="s">
        <v>8630</v>
      </c>
      <c r="K2635" s="641" t="s">
        <v>8631</v>
      </c>
      <c r="L2635" s="644" t="s">
        <v>8632</v>
      </c>
      <c r="M2635" s="638"/>
      <c r="N2635" s="638"/>
      <c r="O2635" s="638"/>
      <c r="P2635" s="638" t="s">
        <v>8873</v>
      </c>
      <c r="Q2635" s="551" t="s">
        <v>8827</v>
      </c>
    </row>
    <row ht="15" r="2636">
      <c r="A2636" s="641" t="s">
        <v>8871</v>
      </c>
      <c r="B2636" s="641" t="s">
        <v>8891</v>
      </c>
      <c r="C2636" s="642" t="s">
        <v>27</v>
      </c>
      <c r="D2636" s="638" t="s">
        <v>5459</v>
      </c>
      <c r="E2636" s="638" t="s">
        <v>2410</v>
      </c>
      <c r="F2636" s="641">
        <v>28</v>
      </c>
      <c r="G2636" s="644">
        <v>34</v>
      </c>
      <c r="H2636" s="638">
        <v>40</v>
      </c>
      <c r="I2636" s="638"/>
      <c r="J2636" s="641" t="s">
        <v>8630</v>
      </c>
      <c r="K2636" s="641" t="s">
        <v>8635</v>
      </c>
      <c r="L2636" s="644" t="s">
        <v>8636</v>
      </c>
      <c r="M2636" s="638"/>
      <c r="N2636" s="638"/>
      <c r="O2636" s="638"/>
      <c r="P2636" s="638" t="s">
        <v>8873</v>
      </c>
      <c r="Q2636" s="551" t="s">
        <v>8827</v>
      </c>
    </row>
    <row ht="15" r="2637">
      <c r="A2637" s="641" t="s">
        <v>8871</v>
      </c>
      <c r="B2637" s="641" t="s">
        <v>8892</v>
      </c>
      <c r="C2637" s="642" t="s">
        <v>27</v>
      </c>
      <c r="D2637" s="638" t="s">
        <v>5459</v>
      </c>
      <c r="E2637" s="638" t="s">
        <v>2410</v>
      </c>
      <c r="F2637" s="641">
        <v>28</v>
      </c>
      <c r="G2637" s="644">
        <v>34</v>
      </c>
      <c r="H2637" s="638">
        <v>40</v>
      </c>
      <c r="I2637" s="638"/>
      <c r="J2637" s="641" t="s">
        <v>8630</v>
      </c>
      <c r="K2637" s="641" t="s">
        <v>8638</v>
      </c>
      <c r="L2637" s="644" t="s">
        <v>8639</v>
      </c>
      <c r="M2637" s="638"/>
      <c r="N2637" s="638"/>
      <c r="O2637" s="638"/>
      <c r="P2637" s="638" t="s">
        <v>8873</v>
      </c>
      <c r="Q2637" s="551" t="s">
        <v>8827</v>
      </c>
    </row>
    <row ht="15" r="2638">
      <c r="A2638" s="641" t="s">
        <v>8871</v>
      </c>
      <c r="B2638" s="641" t="s">
        <v>8893</v>
      </c>
      <c r="C2638" s="642" t="s">
        <v>27</v>
      </c>
      <c r="D2638" s="638" t="s">
        <v>5459</v>
      </c>
      <c r="E2638" s="638" t="s">
        <v>2410</v>
      </c>
      <c r="F2638" s="641">
        <v>28</v>
      </c>
      <c r="G2638" s="644">
        <v>34</v>
      </c>
      <c r="H2638" s="638">
        <v>40</v>
      </c>
      <c r="I2638" s="638"/>
      <c r="J2638" s="641" t="s">
        <v>8630</v>
      </c>
      <c r="K2638" s="641" t="s">
        <v>8635</v>
      </c>
      <c r="L2638" s="644" t="s">
        <v>8636</v>
      </c>
      <c r="M2638" s="638"/>
      <c r="N2638" s="638"/>
      <c r="O2638" s="638"/>
      <c r="P2638" s="638" t="s">
        <v>8873</v>
      </c>
      <c r="Q2638" s="551" t="s">
        <v>8827</v>
      </c>
    </row>
    <row ht="15" r="2639">
      <c r="A2639" s="641" t="s">
        <v>8871</v>
      </c>
      <c r="B2639" s="641" t="s">
        <v>8894</v>
      </c>
      <c r="C2639" s="642" t="s">
        <v>27</v>
      </c>
      <c r="D2639" s="638" t="s">
        <v>5459</v>
      </c>
      <c r="E2639" s="638" t="s">
        <v>2410</v>
      </c>
      <c r="F2639" s="641">
        <v>28</v>
      </c>
      <c r="G2639" s="644">
        <v>34</v>
      </c>
      <c r="H2639" s="638">
        <v>40</v>
      </c>
      <c r="I2639" s="638"/>
      <c r="J2639" s="641" t="s">
        <v>8630</v>
      </c>
      <c r="K2639" s="641" t="s">
        <v>8638</v>
      </c>
      <c r="L2639" s="644" t="s">
        <v>8639</v>
      </c>
      <c r="M2639" s="638"/>
      <c r="N2639" s="638"/>
      <c r="O2639" s="638"/>
      <c r="P2639" s="638" t="s">
        <v>8873</v>
      </c>
      <c r="Q2639" s="551" t="s">
        <v>8827</v>
      </c>
    </row>
    <row ht="15" r="2640">
      <c r="A2640" s="641" t="s">
        <v>8871</v>
      </c>
      <c r="B2640" s="641" t="s">
        <v>8895</v>
      </c>
      <c r="C2640" s="642" t="s">
        <v>27</v>
      </c>
      <c r="D2640" s="638" t="s">
        <v>5459</v>
      </c>
      <c r="E2640" s="638" t="s">
        <v>2410</v>
      </c>
      <c r="F2640" s="641">
        <v>26</v>
      </c>
      <c r="G2640" s="644">
        <v>60</v>
      </c>
      <c r="H2640" s="638">
        <v>10000</v>
      </c>
      <c r="I2640" s="638"/>
      <c r="J2640" s="641" t="s">
        <v>8630</v>
      </c>
      <c r="K2640" s="641" t="s">
        <v>8631</v>
      </c>
      <c r="L2640" s="644" t="s">
        <v>8632</v>
      </c>
      <c r="M2640" s="638"/>
      <c r="N2640" s="638"/>
      <c r="O2640" s="638"/>
      <c r="P2640" s="638" t="s">
        <v>8873</v>
      </c>
      <c r="Q2640" s="551" t="s">
        <v>8827</v>
      </c>
    </row>
    <row ht="15" r="2641">
      <c r="A2641" s="641" t="s">
        <v>8871</v>
      </c>
      <c r="B2641" s="641" t="s">
        <v>8896</v>
      </c>
      <c r="C2641" s="642" t="s">
        <v>27</v>
      </c>
      <c r="D2641" s="638" t="s">
        <v>5459</v>
      </c>
      <c r="E2641" s="638" t="s">
        <v>2410</v>
      </c>
      <c r="F2641" s="641">
        <v>26</v>
      </c>
      <c r="G2641" s="644">
        <v>60</v>
      </c>
      <c r="H2641" s="638">
        <v>10000</v>
      </c>
      <c r="I2641" s="638"/>
      <c r="J2641" s="641" t="s">
        <v>8630</v>
      </c>
      <c r="K2641" s="641" t="s">
        <v>8635</v>
      </c>
      <c r="L2641" s="644" t="s">
        <v>8636</v>
      </c>
      <c r="M2641" s="638"/>
      <c r="N2641" s="638"/>
      <c r="O2641" s="638"/>
      <c r="P2641" s="638" t="s">
        <v>8873</v>
      </c>
      <c r="Q2641" s="551" t="s">
        <v>8827</v>
      </c>
    </row>
    <row ht="15" r="2642">
      <c r="A2642" s="641" t="s">
        <v>8871</v>
      </c>
      <c r="B2642" s="641" t="s">
        <v>8897</v>
      </c>
      <c r="C2642" s="642" t="s">
        <v>27</v>
      </c>
      <c r="D2642" s="638" t="s">
        <v>5459</v>
      </c>
      <c r="E2642" s="638" t="s">
        <v>2410</v>
      </c>
      <c r="F2642" s="641">
        <v>26</v>
      </c>
      <c r="G2642" s="644">
        <v>60</v>
      </c>
      <c r="H2642" s="638">
        <v>10000</v>
      </c>
      <c r="I2642" s="638"/>
      <c r="J2642" s="641" t="s">
        <v>8630</v>
      </c>
      <c r="K2642" s="641" t="s">
        <v>8638</v>
      </c>
      <c r="L2642" s="644" t="s">
        <v>8639</v>
      </c>
      <c r="M2642" s="638"/>
      <c r="N2642" s="638"/>
      <c r="O2642" s="638"/>
      <c r="P2642" s="638" t="s">
        <v>8873</v>
      </c>
      <c r="Q2642" s="551" t="s">
        <v>8827</v>
      </c>
    </row>
    <row ht="15" r="2643">
      <c r="A2643" s="641" t="s">
        <v>8871</v>
      </c>
      <c r="B2643" s="641" t="s">
        <v>8898</v>
      </c>
      <c r="C2643" s="642" t="s">
        <v>27</v>
      </c>
      <c r="D2643" s="638" t="s">
        <v>5459</v>
      </c>
      <c r="E2643" s="638" t="s">
        <v>2410</v>
      </c>
      <c r="F2643" s="641">
        <v>4</v>
      </c>
      <c r="G2643" s="644">
        <v>8</v>
      </c>
      <c r="H2643" s="638">
        <v>40</v>
      </c>
      <c r="I2643" s="638"/>
      <c r="J2643" s="641" t="s">
        <v>8630</v>
      </c>
      <c r="K2643" s="641" t="s">
        <v>8631</v>
      </c>
      <c r="L2643" s="644" t="s">
        <v>8632</v>
      </c>
      <c r="M2643" s="638"/>
      <c r="N2643" s="638"/>
      <c r="O2643" s="638"/>
      <c r="P2643" s="638" t="s">
        <v>8873</v>
      </c>
      <c r="Q2643" s="551" t="s">
        <v>8827</v>
      </c>
    </row>
    <row ht="15" r="2644">
      <c r="A2644" s="641" t="s">
        <v>8871</v>
      </c>
      <c r="B2644" s="641" t="s">
        <v>8899</v>
      </c>
      <c r="C2644" s="642" t="s">
        <v>27</v>
      </c>
      <c r="D2644" s="638" t="s">
        <v>5459</v>
      </c>
      <c r="E2644" s="638" t="s">
        <v>2410</v>
      </c>
      <c r="F2644" s="641">
        <v>4</v>
      </c>
      <c r="G2644" s="644">
        <v>8</v>
      </c>
      <c r="H2644" s="638">
        <v>40</v>
      </c>
      <c r="I2644" s="638"/>
      <c r="J2644" s="641" t="s">
        <v>8630</v>
      </c>
      <c r="K2644" s="641" t="s">
        <v>8635</v>
      </c>
      <c r="L2644" s="644" t="s">
        <v>8636</v>
      </c>
      <c r="M2644" s="638"/>
      <c r="N2644" s="638"/>
      <c r="O2644" s="638"/>
      <c r="P2644" s="638" t="s">
        <v>8873</v>
      </c>
      <c r="Q2644" s="551" t="s">
        <v>8827</v>
      </c>
    </row>
    <row ht="15" r="2645">
      <c r="A2645" s="641" t="s">
        <v>8871</v>
      </c>
      <c r="B2645" s="641" t="s">
        <v>8900</v>
      </c>
      <c r="C2645" s="642" t="s">
        <v>27</v>
      </c>
      <c r="D2645" s="638" t="s">
        <v>5459</v>
      </c>
      <c r="E2645" s="638" t="s">
        <v>2410</v>
      </c>
      <c r="F2645" s="641">
        <v>4</v>
      </c>
      <c r="G2645" s="644">
        <v>8</v>
      </c>
      <c r="H2645" s="638">
        <v>40</v>
      </c>
      <c r="I2645" s="638"/>
      <c r="J2645" s="641" t="s">
        <v>8630</v>
      </c>
      <c r="K2645" s="641" t="s">
        <v>8638</v>
      </c>
      <c r="L2645" s="644" t="s">
        <v>8639</v>
      </c>
      <c r="M2645" s="638"/>
      <c r="N2645" s="638"/>
      <c r="O2645" s="638"/>
      <c r="P2645" s="638" t="s">
        <v>8873</v>
      </c>
      <c r="Q2645" s="551" t="s">
        <v>8827</v>
      </c>
    </row>
    <row ht="15" r="2646">
      <c r="A2646" s="576" t="s">
        <v>8871</v>
      </c>
      <c r="B2646" s="576" t="s">
        <v>8901</v>
      </c>
      <c r="C2646" s="569" t="s">
        <v>76</v>
      </c>
      <c r="D2646" s="569" t="s">
        <v>5459</v>
      </c>
      <c r="E2646" s="569" t="s">
        <v>2410</v>
      </c>
      <c r="F2646" s="576">
        <v>28</v>
      </c>
      <c r="G2646" s="578">
        <v>34</v>
      </c>
      <c r="H2646" s="569">
        <v>140</v>
      </c>
      <c r="J2646" s="576" t="s">
        <v>8723</v>
      </c>
      <c r="K2646" s="576" t="s">
        <v>8622</v>
      </c>
      <c r="L2646" s="578" t="s">
        <v>8623</v>
      </c>
      <c r="M2646" s="645">
        <v>45690</v>
      </c>
      <c r="N2646" s="646" t="s">
        <v>1484</v>
      </c>
      <c r="O2646" s="569" t="s">
        <v>44</v>
      </c>
      <c r="P2646" s="569" t="s">
        <v>8902</v>
      </c>
      <c r="Q2646" s="551" t="s">
        <v>8827</v>
      </c>
    </row>
    <row ht="15" r="2647">
      <c r="A2647" s="598" t="s">
        <v>8871</v>
      </c>
      <c r="B2647" s="598" t="s">
        <v>8903</v>
      </c>
      <c r="C2647" s="569" t="s">
        <v>76</v>
      </c>
      <c r="D2647" s="569" t="s">
        <v>5459</v>
      </c>
      <c r="E2647" s="569" t="s">
        <v>2410</v>
      </c>
      <c r="F2647" s="598">
        <v>28</v>
      </c>
      <c r="G2647" s="597">
        <v>34</v>
      </c>
      <c r="H2647" s="569">
        <v>140</v>
      </c>
      <c r="J2647" s="598" t="s">
        <v>8723</v>
      </c>
      <c r="K2647" s="598" t="s">
        <v>8624</v>
      </c>
      <c r="L2647" s="597" t="s">
        <v>8625</v>
      </c>
      <c r="M2647" s="645">
        <v>45690</v>
      </c>
      <c r="N2647" s="646" t="s">
        <v>8904</v>
      </c>
      <c r="O2647" s="569" t="s">
        <v>44</v>
      </c>
      <c r="P2647" s="569" t="s">
        <v>8902</v>
      </c>
      <c r="Q2647" s="551" t="s">
        <v>8827</v>
      </c>
    </row>
    <row ht="15" r="2648">
      <c r="A2648" s="598" t="s">
        <v>8871</v>
      </c>
      <c r="B2648" s="598" t="s">
        <v>8905</v>
      </c>
      <c r="C2648" s="569" t="s">
        <v>76</v>
      </c>
      <c r="D2648" s="569" t="s">
        <v>5459</v>
      </c>
      <c r="E2648" s="569" t="s">
        <v>2410</v>
      </c>
      <c r="F2648" s="598">
        <v>28</v>
      </c>
      <c r="G2648" s="597">
        <v>34</v>
      </c>
      <c r="H2648" s="569">
        <v>140</v>
      </c>
      <c r="J2648" s="598" t="s">
        <v>8723</v>
      </c>
      <c r="K2648" s="598" t="s">
        <v>8731</v>
      </c>
      <c r="L2648" s="597" t="s">
        <v>8815</v>
      </c>
      <c r="M2648" s="645">
        <v>45690</v>
      </c>
      <c r="N2648" s="646" t="s">
        <v>8906</v>
      </c>
      <c r="O2648" s="569" t="s">
        <v>44</v>
      </c>
      <c r="P2648" s="569" t="s">
        <v>8902</v>
      </c>
      <c r="Q2648" s="551" t="s">
        <v>8827</v>
      </c>
    </row>
    <row ht="15" r="2649">
      <c r="A2649" s="598" t="s">
        <v>8871</v>
      </c>
      <c r="B2649" s="598" t="s">
        <v>8907</v>
      </c>
      <c r="C2649" s="569" t="s">
        <v>76</v>
      </c>
      <c r="D2649" s="569" t="s">
        <v>5459</v>
      </c>
      <c r="E2649" s="569" t="s">
        <v>2410</v>
      </c>
      <c r="F2649" s="598">
        <v>28</v>
      </c>
      <c r="G2649" s="597">
        <v>34</v>
      </c>
      <c r="H2649" s="569">
        <v>140</v>
      </c>
      <c r="J2649" s="598" t="s">
        <v>8723</v>
      </c>
      <c r="K2649" s="598" t="s">
        <v>8622</v>
      </c>
      <c r="L2649" s="597" t="s">
        <v>8623</v>
      </c>
      <c r="M2649" s="645">
        <v>45690</v>
      </c>
      <c r="N2649" s="646" t="s">
        <v>8908</v>
      </c>
      <c r="O2649" s="569" t="s">
        <v>44</v>
      </c>
      <c r="P2649" s="569" t="s">
        <v>8902</v>
      </c>
      <c r="Q2649" s="551" t="s">
        <v>8827</v>
      </c>
    </row>
    <row ht="15" r="2650">
      <c r="A2650" s="598" t="s">
        <v>8871</v>
      </c>
      <c r="B2650" s="598" t="s">
        <v>8909</v>
      </c>
      <c r="C2650" s="569" t="s">
        <v>76</v>
      </c>
      <c r="D2650" s="569" t="s">
        <v>5459</v>
      </c>
      <c r="E2650" s="569" t="s">
        <v>2410</v>
      </c>
      <c r="F2650" s="598">
        <v>28</v>
      </c>
      <c r="G2650" s="597">
        <v>34</v>
      </c>
      <c r="H2650" s="569">
        <v>140</v>
      </c>
      <c r="J2650" s="598" t="s">
        <v>8723</v>
      </c>
      <c r="K2650" s="598" t="s">
        <v>8624</v>
      </c>
      <c r="L2650" s="597" t="s">
        <v>8625</v>
      </c>
      <c r="M2650" s="645">
        <v>45690</v>
      </c>
      <c r="N2650" s="646" t="s">
        <v>8910</v>
      </c>
      <c r="O2650" s="569" t="s">
        <v>44</v>
      </c>
      <c r="P2650" s="569" t="s">
        <v>8902</v>
      </c>
      <c r="Q2650" s="551" t="s">
        <v>8827</v>
      </c>
    </row>
    <row ht="15" r="2651">
      <c r="A2651" s="598" t="s">
        <v>8871</v>
      </c>
      <c r="B2651" s="598" t="s">
        <v>8911</v>
      </c>
      <c r="C2651" s="569" t="s">
        <v>76</v>
      </c>
      <c r="D2651" s="569" t="s">
        <v>5459</v>
      </c>
      <c r="E2651" s="569" t="s">
        <v>2410</v>
      </c>
      <c r="F2651" s="598">
        <v>28</v>
      </c>
      <c r="G2651" s="597">
        <v>34</v>
      </c>
      <c r="H2651" s="569">
        <v>140</v>
      </c>
      <c r="J2651" s="598" t="s">
        <v>8723</v>
      </c>
      <c r="K2651" s="598" t="s">
        <v>8731</v>
      </c>
      <c r="L2651" s="597" t="s">
        <v>8815</v>
      </c>
      <c r="M2651" s="645">
        <v>45690</v>
      </c>
      <c r="N2651" s="646" t="s">
        <v>8912</v>
      </c>
      <c r="O2651" s="569" t="s">
        <v>44</v>
      </c>
      <c r="P2651" s="569" t="s">
        <v>8902</v>
      </c>
      <c r="Q2651" s="551" t="s">
        <v>8827</v>
      </c>
    </row>
    <row ht="15" r="2652">
      <c r="A2652" s="598" t="s">
        <v>8871</v>
      </c>
      <c r="B2652" s="598" t="s">
        <v>8913</v>
      </c>
      <c r="C2652" s="569" t="s">
        <v>76</v>
      </c>
      <c r="D2652" s="569" t="s">
        <v>5459</v>
      </c>
      <c r="E2652" s="569" t="s">
        <v>2410</v>
      </c>
      <c r="F2652" s="598">
        <v>28</v>
      </c>
      <c r="G2652" s="597">
        <v>34</v>
      </c>
      <c r="H2652" s="569">
        <v>140</v>
      </c>
      <c r="J2652" s="598" t="s">
        <v>8723</v>
      </c>
      <c r="K2652" s="598" t="s">
        <v>8622</v>
      </c>
      <c r="L2652" s="597" t="s">
        <v>8623</v>
      </c>
      <c r="M2652" s="645">
        <v>45690</v>
      </c>
      <c r="N2652" s="646" t="s">
        <v>8914</v>
      </c>
      <c r="O2652" s="569" t="s">
        <v>44</v>
      </c>
      <c r="P2652" s="569" t="s">
        <v>8902</v>
      </c>
      <c r="Q2652" s="551" t="s">
        <v>8827</v>
      </c>
    </row>
    <row ht="15" r="2653">
      <c r="A2653" s="598" t="s">
        <v>8871</v>
      </c>
      <c r="B2653" s="598" t="s">
        <v>8915</v>
      </c>
      <c r="C2653" s="569" t="s">
        <v>76</v>
      </c>
      <c r="D2653" s="569" t="s">
        <v>5459</v>
      </c>
      <c r="E2653" s="569" t="s">
        <v>2410</v>
      </c>
      <c r="F2653" s="598">
        <v>28</v>
      </c>
      <c r="G2653" s="597">
        <v>34</v>
      </c>
      <c r="H2653" s="569">
        <v>140</v>
      </c>
      <c r="J2653" s="598" t="s">
        <v>8723</v>
      </c>
      <c r="K2653" s="598" t="s">
        <v>8624</v>
      </c>
      <c r="L2653" s="597" t="s">
        <v>8625</v>
      </c>
      <c r="M2653" s="645">
        <v>45690</v>
      </c>
      <c r="N2653" s="646" t="s">
        <v>8916</v>
      </c>
      <c r="O2653" s="569" t="s">
        <v>44</v>
      </c>
      <c r="P2653" s="569" t="s">
        <v>8902</v>
      </c>
      <c r="Q2653" s="551" t="s">
        <v>8827</v>
      </c>
    </row>
    <row ht="15" r="2654">
      <c r="A2654" s="598" t="s">
        <v>8871</v>
      </c>
      <c r="B2654" s="598" t="s">
        <v>8917</v>
      </c>
      <c r="C2654" s="569" t="s">
        <v>76</v>
      </c>
      <c r="D2654" s="569" t="s">
        <v>5459</v>
      </c>
      <c r="E2654" s="569" t="s">
        <v>2410</v>
      </c>
      <c r="F2654" s="598">
        <v>28</v>
      </c>
      <c r="G2654" s="597">
        <v>34</v>
      </c>
      <c r="H2654" s="569">
        <v>140</v>
      </c>
      <c r="J2654" s="598" t="s">
        <v>8723</v>
      </c>
      <c r="K2654" s="598" t="s">
        <v>8731</v>
      </c>
      <c r="L2654" s="597" t="s">
        <v>8815</v>
      </c>
      <c r="M2654" s="645">
        <v>45690</v>
      </c>
      <c r="N2654" s="646" t="s">
        <v>8918</v>
      </c>
      <c r="O2654" s="569" t="s">
        <v>44</v>
      </c>
      <c r="P2654" s="569" t="s">
        <v>8902</v>
      </c>
      <c r="Q2654" s="551" t="s">
        <v>8827</v>
      </c>
    </row>
    <row ht="15" r="2655">
      <c r="A2655" s="598" t="s">
        <v>8871</v>
      </c>
      <c r="B2655" s="598" t="s">
        <v>8919</v>
      </c>
      <c r="C2655" s="569" t="s">
        <v>76</v>
      </c>
      <c r="D2655" s="569" t="s">
        <v>5459</v>
      </c>
      <c r="E2655" s="569" t="s">
        <v>2410</v>
      </c>
      <c r="F2655" s="598">
        <v>28</v>
      </c>
      <c r="G2655" s="597">
        <v>34</v>
      </c>
      <c r="H2655" s="569">
        <v>140</v>
      </c>
      <c r="J2655" s="598" t="s">
        <v>8723</v>
      </c>
      <c r="K2655" s="598" t="s">
        <v>8622</v>
      </c>
      <c r="L2655" s="597" t="s">
        <v>8623</v>
      </c>
      <c r="M2655" s="645">
        <v>45690</v>
      </c>
      <c r="N2655" s="646" t="s">
        <v>8920</v>
      </c>
      <c r="O2655" s="569" t="s">
        <v>44</v>
      </c>
      <c r="P2655" s="569" t="s">
        <v>8902</v>
      </c>
      <c r="Q2655" s="551" t="s">
        <v>8827</v>
      </c>
    </row>
    <row ht="15" r="2656">
      <c r="A2656" s="598" t="s">
        <v>8871</v>
      </c>
      <c r="B2656" s="598" t="s">
        <v>8921</v>
      </c>
      <c r="C2656" s="569" t="s">
        <v>76</v>
      </c>
      <c r="D2656" s="569" t="s">
        <v>5459</v>
      </c>
      <c r="E2656" s="569" t="s">
        <v>2410</v>
      </c>
      <c r="F2656" s="598">
        <v>28</v>
      </c>
      <c r="G2656" s="597">
        <v>34</v>
      </c>
      <c r="H2656" s="569">
        <v>140</v>
      </c>
      <c r="J2656" s="598" t="s">
        <v>8723</v>
      </c>
      <c r="K2656" s="598" t="s">
        <v>8624</v>
      </c>
      <c r="L2656" s="597" t="s">
        <v>8625</v>
      </c>
      <c r="M2656" s="645">
        <v>45690</v>
      </c>
      <c r="N2656" s="646" t="s">
        <v>8922</v>
      </c>
      <c r="O2656" s="569" t="s">
        <v>44</v>
      </c>
      <c r="P2656" s="569" t="s">
        <v>8902</v>
      </c>
      <c r="Q2656" s="551" t="s">
        <v>8827</v>
      </c>
    </row>
    <row ht="15" r="2657">
      <c r="A2657" s="598" t="s">
        <v>8871</v>
      </c>
      <c r="B2657" s="598" t="s">
        <v>8923</v>
      </c>
      <c r="C2657" s="569" t="s">
        <v>76</v>
      </c>
      <c r="D2657" s="569" t="s">
        <v>5459</v>
      </c>
      <c r="E2657" s="569" t="s">
        <v>2410</v>
      </c>
      <c r="F2657" s="598">
        <v>28</v>
      </c>
      <c r="G2657" s="597">
        <v>34</v>
      </c>
      <c r="H2657" s="569">
        <v>140</v>
      </c>
      <c r="J2657" s="598" t="s">
        <v>8723</v>
      </c>
      <c r="K2657" s="598" t="s">
        <v>8731</v>
      </c>
      <c r="L2657" s="597" t="s">
        <v>8815</v>
      </c>
      <c r="M2657" s="645">
        <v>45690</v>
      </c>
      <c r="N2657" s="646" t="s">
        <v>8924</v>
      </c>
      <c r="O2657" s="569" t="s">
        <v>44</v>
      </c>
      <c r="P2657" s="569" t="s">
        <v>8902</v>
      </c>
      <c r="Q2657" s="551" t="s">
        <v>8827</v>
      </c>
    </row>
    <row ht="15" r="2658">
      <c r="A2658" s="598" t="s">
        <v>8871</v>
      </c>
      <c r="B2658" s="598" t="s">
        <v>8925</v>
      </c>
      <c r="C2658" s="569" t="s">
        <v>76</v>
      </c>
      <c r="D2658" s="569" t="s">
        <v>5459</v>
      </c>
      <c r="E2658" s="569" t="s">
        <v>2410</v>
      </c>
      <c r="F2658" s="598">
        <v>28</v>
      </c>
      <c r="G2658" s="597">
        <v>34</v>
      </c>
      <c r="H2658" s="569">
        <v>140</v>
      </c>
      <c r="J2658" s="598" t="s">
        <v>8723</v>
      </c>
      <c r="K2658" s="598" t="s">
        <v>8622</v>
      </c>
      <c r="L2658" s="597" t="s">
        <v>8623</v>
      </c>
      <c r="M2658" s="645">
        <v>45690</v>
      </c>
      <c r="N2658" s="646" t="s">
        <v>8926</v>
      </c>
      <c r="O2658" s="569" t="s">
        <v>44</v>
      </c>
      <c r="P2658" s="569" t="s">
        <v>8902</v>
      </c>
      <c r="Q2658" s="551" t="s">
        <v>8827</v>
      </c>
    </row>
    <row ht="15" r="2659">
      <c r="A2659" s="598" t="s">
        <v>8871</v>
      </c>
      <c r="B2659" s="598" t="s">
        <v>8927</v>
      </c>
      <c r="C2659" s="569" t="s">
        <v>76</v>
      </c>
      <c r="D2659" s="569" t="s">
        <v>5459</v>
      </c>
      <c r="E2659" s="569" t="s">
        <v>2410</v>
      </c>
      <c r="F2659" s="598">
        <v>28</v>
      </c>
      <c r="G2659" s="597">
        <v>34</v>
      </c>
      <c r="H2659" s="569">
        <v>140</v>
      </c>
      <c r="J2659" s="598" t="s">
        <v>8723</v>
      </c>
      <c r="K2659" s="598" t="s">
        <v>8624</v>
      </c>
      <c r="L2659" s="597" t="s">
        <v>8625</v>
      </c>
      <c r="M2659" s="645">
        <v>45690</v>
      </c>
      <c r="N2659" s="646" t="s">
        <v>8928</v>
      </c>
      <c r="O2659" s="569" t="s">
        <v>44</v>
      </c>
      <c r="P2659" s="569" t="s">
        <v>8902</v>
      </c>
      <c r="Q2659" s="551" t="s">
        <v>8827</v>
      </c>
    </row>
    <row ht="15" r="2660">
      <c r="A2660" s="598" t="s">
        <v>8871</v>
      </c>
      <c r="B2660" s="598" t="s">
        <v>8929</v>
      </c>
      <c r="C2660" s="569" t="s">
        <v>76</v>
      </c>
      <c r="D2660" s="569" t="s">
        <v>5459</v>
      </c>
      <c r="E2660" s="569" t="s">
        <v>2410</v>
      </c>
      <c r="F2660" s="598">
        <v>28</v>
      </c>
      <c r="G2660" s="597">
        <v>34</v>
      </c>
      <c r="H2660" s="569">
        <v>140</v>
      </c>
      <c r="J2660" s="598" t="s">
        <v>8723</v>
      </c>
      <c r="K2660" s="598" t="s">
        <v>8731</v>
      </c>
      <c r="L2660" s="597" t="s">
        <v>8815</v>
      </c>
      <c r="M2660" s="645">
        <v>45690</v>
      </c>
      <c r="N2660" s="646" t="s">
        <v>8930</v>
      </c>
      <c r="O2660" s="569" t="s">
        <v>44</v>
      </c>
      <c r="P2660" s="569" t="s">
        <v>8902</v>
      </c>
      <c r="Q2660" s="551" t="s">
        <v>8827</v>
      </c>
    </row>
    <row ht="15" r="2661">
      <c r="A2661" s="598" t="s">
        <v>8871</v>
      </c>
      <c r="B2661" s="598" t="s">
        <v>8931</v>
      </c>
      <c r="C2661" s="569" t="s">
        <v>76</v>
      </c>
      <c r="D2661" s="569" t="s">
        <v>5459</v>
      </c>
      <c r="E2661" s="569" t="s">
        <v>2410</v>
      </c>
      <c r="F2661" s="598">
        <v>4</v>
      </c>
      <c r="G2661" s="597">
        <v>8</v>
      </c>
      <c r="H2661" s="569">
        <v>100</v>
      </c>
      <c r="J2661" s="598" t="s">
        <v>8723</v>
      </c>
      <c r="K2661" s="598" t="s">
        <v>8622</v>
      </c>
      <c r="L2661" s="597" t="s">
        <v>8623</v>
      </c>
      <c r="M2661" s="645">
        <v>45690</v>
      </c>
      <c r="N2661" s="646" t="s">
        <v>8932</v>
      </c>
      <c r="O2661" s="569" t="s">
        <v>44</v>
      </c>
      <c r="P2661" s="569" t="s">
        <v>8902</v>
      </c>
      <c r="Q2661" s="551" t="s">
        <v>8827</v>
      </c>
    </row>
    <row ht="15" r="2662">
      <c r="A2662" s="598" t="s">
        <v>8871</v>
      </c>
      <c r="B2662" s="598" t="s">
        <v>8933</v>
      </c>
      <c r="C2662" s="569" t="s">
        <v>76</v>
      </c>
      <c r="D2662" s="569" t="s">
        <v>5459</v>
      </c>
      <c r="E2662" s="569" t="s">
        <v>2410</v>
      </c>
      <c r="F2662" s="598">
        <v>4</v>
      </c>
      <c r="G2662" s="597">
        <v>8</v>
      </c>
      <c r="H2662" s="569">
        <v>100</v>
      </c>
      <c r="J2662" s="598" t="s">
        <v>8723</v>
      </c>
      <c r="K2662" s="598" t="s">
        <v>8624</v>
      </c>
      <c r="L2662" s="597" t="s">
        <v>8625</v>
      </c>
      <c r="M2662" s="645">
        <v>45690</v>
      </c>
      <c r="N2662" s="646" t="s">
        <v>8934</v>
      </c>
      <c r="O2662" s="569" t="s">
        <v>44</v>
      </c>
      <c r="P2662" s="569" t="s">
        <v>8902</v>
      </c>
      <c r="Q2662" s="551" t="s">
        <v>8827</v>
      </c>
    </row>
    <row ht="15" r="2663">
      <c r="A2663" s="598" t="s">
        <v>8871</v>
      </c>
      <c r="B2663" s="598" t="s">
        <v>8935</v>
      </c>
      <c r="C2663" s="569" t="s">
        <v>76</v>
      </c>
      <c r="D2663" s="569" t="s">
        <v>5459</v>
      </c>
      <c r="E2663" s="569" t="s">
        <v>2410</v>
      </c>
      <c r="F2663" s="598">
        <v>4</v>
      </c>
      <c r="G2663" s="597">
        <v>8</v>
      </c>
      <c r="H2663" s="569">
        <v>100</v>
      </c>
      <c r="J2663" s="598" t="s">
        <v>8723</v>
      </c>
      <c r="K2663" s="598" t="s">
        <v>8731</v>
      </c>
      <c r="L2663" s="597" t="s">
        <v>8815</v>
      </c>
      <c r="M2663" s="645">
        <v>45690</v>
      </c>
      <c r="N2663" s="646" t="s">
        <v>8936</v>
      </c>
      <c r="O2663" s="569" t="s">
        <v>44</v>
      </c>
      <c r="P2663" s="569" t="s">
        <v>8902</v>
      </c>
      <c r="Q2663" s="551" t="s">
        <v>8827</v>
      </c>
    </row>
    <row ht="15" r="2664">
      <c r="A2664" s="598" t="s">
        <v>8871</v>
      </c>
      <c r="B2664" s="598" t="s">
        <v>8937</v>
      </c>
      <c r="C2664" s="569" t="s">
        <v>76</v>
      </c>
      <c r="D2664" s="569" t="s">
        <v>5459</v>
      </c>
      <c r="E2664" s="569" t="s">
        <v>2410</v>
      </c>
      <c r="F2664" s="598">
        <v>26</v>
      </c>
      <c r="G2664" s="597">
        <v>60</v>
      </c>
      <c r="H2664" s="569">
        <v>37000</v>
      </c>
      <c r="J2664" s="598" t="s">
        <v>8723</v>
      </c>
      <c r="K2664" s="598" t="s">
        <v>8622</v>
      </c>
      <c r="L2664" s="597" t="s">
        <v>8623</v>
      </c>
      <c r="M2664" s="645">
        <v>45690</v>
      </c>
      <c r="N2664" s="646" t="s">
        <v>8938</v>
      </c>
      <c r="O2664" s="569" t="s">
        <v>44</v>
      </c>
      <c r="P2664" s="569" t="s">
        <v>8902</v>
      </c>
      <c r="Q2664" s="551" t="s">
        <v>8827</v>
      </c>
    </row>
    <row ht="15" r="2665">
      <c r="A2665" s="598" t="s">
        <v>8871</v>
      </c>
      <c r="B2665" s="598" t="s">
        <v>8939</v>
      </c>
      <c r="C2665" s="569" t="s">
        <v>76</v>
      </c>
      <c r="D2665" s="569" t="s">
        <v>5459</v>
      </c>
      <c r="E2665" s="569" t="s">
        <v>2410</v>
      </c>
      <c r="F2665" s="598">
        <v>26</v>
      </c>
      <c r="G2665" s="597">
        <v>60</v>
      </c>
      <c r="H2665" s="569">
        <v>26640</v>
      </c>
      <c r="J2665" s="598" t="s">
        <v>8723</v>
      </c>
      <c r="K2665" s="598" t="s">
        <v>8624</v>
      </c>
      <c r="L2665" s="597" t="s">
        <v>8625</v>
      </c>
      <c r="M2665" s="645">
        <v>45690</v>
      </c>
      <c r="N2665" s="646" t="s">
        <v>8940</v>
      </c>
      <c r="O2665" s="569" t="s">
        <v>44</v>
      </c>
      <c r="P2665" s="569" t="s">
        <v>8902</v>
      </c>
      <c r="Q2665" s="551" t="s">
        <v>8827</v>
      </c>
    </row>
    <row ht="15" r="2666">
      <c r="A2666" s="598" t="s">
        <v>8871</v>
      </c>
      <c r="B2666" s="598" t="s">
        <v>8941</v>
      </c>
      <c r="C2666" s="569" t="s">
        <v>76</v>
      </c>
      <c r="D2666" s="569" t="s">
        <v>5459</v>
      </c>
      <c r="E2666" s="569" t="s">
        <v>2410</v>
      </c>
      <c r="F2666" s="598">
        <v>26</v>
      </c>
      <c r="G2666" s="597">
        <v>60</v>
      </c>
      <c r="H2666" s="569">
        <v>26640</v>
      </c>
      <c r="J2666" s="598" t="s">
        <v>8723</v>
      </c>
      <c r="K2666" s="598" t="s">
        <v>8731</v>
      </c>
      <c r="L2666" s="597" t="s">
        <v>8815</v>
      </c>
      <c r="M2666" s="645">
        <v>45690</v>
      </c>
      <c r="N2666" s="646" t="s">
        <v>8942</v>
      </c>
      <c r="O2666" s="569" t="s">
        <v>44</v>
      </c>
      <c r="P2666" s="569" t="s">
        <v>8902</v>
      </c>
      <c r="Q2666" s="551" t="s">
        <v>8827</v>
      </c>
    </row>
    <row ht="15" r="2667">
      <c r="A2667" s="598" t="s">
        <v>8871</v>
      </c>
      <c r="B2667" s="612" t="s">
        <v>8943</v>
      </c>
      <c r="C2667" s="569" t="s">
        <v>76</v>
      </c>
      <c r="D2667" s="569" t="s">
        <v>5459</v>
      </c>
      <c r="E2667" s="569" t="s">
        <v>2410</v>
      </c>
      <c r="F2667" s="598">
        <v>4</v>
      </c>
      <c r="G2667" s="597">
        <v>8</v>
      </c>
      <c r="H2667" s="569">
        <v>40</v>
      </c>
      <c r="J2667" s="598" t="s">
        <v>8723</v>
      </c>
      <c r="K2667" s="598" t="s">
        <v>8622</v>
      </c>
      <c r="L2667" s="597" t="s">
        <v>8623</v>
      </c>
      <c r="M2667" s="645">
        <v>45690</v>
      </c>
      <c r="N2667" s="646" t="s">
        <v>8944</v>
      </c>
      <c r="O2667" s="569" t="s">
        <v>44</v>
      </c>
      <c r="P2667" s="569" t="s">
        <v>8902</v>
      </c>
      <c r="Q2667" s="551" t="s">
        <v>8827</v>
      </c>
    </row>
    <row ht="15" r="2668">
      <c r="A2668" s="598" t="s">
        <v>8871</v>
      </c>
      <c r="B2668" s="613" t="s">
        <v>8945</v>
      </c>
      <c r="C2668" s="569" t="s">
        <v>76</v>
      </c>
      <c r="D2668" s="569" t="s">
        <v>5459</v>
      </c>
      <c r="E2668" s="569" t="s">
        <v>2410</v>
      </c>
      <c r="F2668" s="598">
        <v>4</v>
      </c>
      <c r="G2668" s="597">
        <v>8</v>
      </c>
      <c r="H2668" s="569">
        <v>40</v>
      </c>
      <c r="J2668" s="598" t="s">
        <v>8723</v>
      </c>
      <c r="K2668" s="598" t="s">
        <v>8624</v>
      </c>
      <c r="L2668" s="597" t="s">
        <v>8625</v>
      </c>
      <c r="M2668" s="645">
        <v>45690</v>
      </c>
      <c r="N2668" s="646" t="s">
        <v>8946</v>
      </c>
      <c r="O2668" s="569" t="s">
        <v>44</v>
      </c>
      <c r="P2668" s="569" t="s">
        <v>8902</v>
      </c>
      <c r="Q2668" s="551" t="s">
        <v>8827</v>
      </c>
    </row>
    <row ht="15" r="2669">
      <c r="A2669" s="598" t="s">
        <v>8871</v>
      </c>
      <c r="B2669" s="613" t="s">
        <v>8947</v>
      </c>
      <c r="C2669" s="569" t="s">
        <v>76</v>
      </c>
      <c r="D2669" s="569" t="s">
        <v>5459</v>
      </c>
      <c r="E2669" s="569" t="s">
        <v>2410</v>
      </c>
      <c r="F2669" s="598">
        <v>4</v>
      </c>
      <c r="G2669" s="597">
        <v>8</v>
      </c>
      <c r="H2669" s="569">
        <v>40</v>
      </c>
      <c r="J2669" s="598" t="s">
        <v>8723</v>
      </c>
      <c r="K2669" s="598" t="s">
        <v>8731</v>
      </c>
      <c r="L2669" s="597" t="s">
        <v>8815</v>
      </c>
      <c r="M2669" s="645">
        <v>45690</v>
      </c>
      <c r="N2669" s="646" t="s">
        <v>8948</v>
      </c>
      <c r="O2669" s="569" t="s">
        <v>44</v>
      </c>
      <c r="P2669" s="569" t="s">
        <v>8902</v>
      </c>
      <c r="Q2669" s="551" t="s">
        <v>8827</v>
      </c>
    </row>
    <row ht="15" r="2670">
      <c r="A2670" s="573" t="s">
        <v>8949</v>
      </c>
      <c r="B2670" s="598" t="s">
        <v>8950</v>
      </c>
      <c r="C2670" s="569" t="s">
        <v>174</v>
      </c>
      <c r="D2670" s="569" t="s">
        <v>236</v>
      </c>
      <c r="E2670" s="569" t="s">
        <v>2410</v>
      </c>
      <c r="F2670" s="647" t="s">
        <v>8951</v>
      </c>
      <c r="G2670" s="647" t="s">
        <v>8952</v>
      </c>
      <c r="H2670" s="569">
        <v>1880</v>
      </c>
      <c r="J2670" s="648" t="s">
        <v>8577</v>
      </c>
      <c r="K2670" s="648" t="s">
        <v>8588</v>
      </c>
      <c r="L2670" s="648" t="s">
        <v>8589</v>
      </c>
      <c r="M2670" s="649" t="s">
        <v>664</v>
      </c>
      <c r="N2670" s="570" t="s">
        <v>8953</v>
      </c>
      <c r="O2670" s="569"/>
    </row>
    <row ht="15" r="2671">
      <c r="A2671" s="573" t="s">
        <v>8949</v>
      </c>
      <c r="B2671" s="650" t="s">
        <v>8954</v>
      </c>
      <c r="C2671" s="569" t="s">
        <v>174</v>
      </c>
      <c r="D2671" s="569" t="s">
        <v>236</v>
      </c>
      <c r="E2671" s="569" t="s">
        <v>2410</v>
      </c>
      <c r="F2671" s="647" t="s">
        <v>8951</v>
      </c>
      <c r="G2671" s="647" t="s">
        <v>8952</v>
      </c>
      <c r="H2671" s="569">
        <v>1880</v>
      </c>
      <c r="J2671" s="648" t="s">
        <v>8577</v>
      </c>
      <c r="K2671" s="648" t="s">
        <v>8593</v>
      </c>
      <c r="L2671" s="648" t="s">
        <v>8594</v>
      </c>
      <c r="M2671" s="649" t="s">
        <v>664</v>
      </c>
      <c r="N2671" s="570" t="s">
        <v>8953</v>
      </c>
    </row>
    <row ht="15" r="2672">
      <c r="A2672" s="573" t="s">
        <v>8949</v>
      </c>
      <c r="B2672" s="598" t="s">
        <v>8955</v>
      </c>
      <c r="C2672" s="569" t="s">
        <v>174</v>
      </c>
      <c r="D2672" s="569" t="s">
        <v>236</v>
      </c>
      <c r="E2672" s="569" t="s">
        <v>2410</v>
      </c>
      <c r="F2672" s="647" t="s">
        <v>8951</v>
      </c>
      <c r="G2672" s="647" t="s">
        <v>8952</v>
      </c>
      <c r="H2672" s="569">
        <v>1860</v>
      </c>
      <c r="J2672" s="648" t="s">
        <v>8577</v>
      </c>
      <c r="K2672" s="648" t="s">
        <v>8596</v>
      </c>
      <c r="L2672" s="648" t="s">
        <v>8597</v>
      </c>
      <c r="M2672" s="649" t="s">
        <v>664</v>
      </c>
      <c r="N2672" s="570" t="s">
        <v>8953</v>
      </c>
    </row>
    <row ht="15" r="2673">
      <c r="A2673" s="573" t="s">
        <v>8949</v>
      </c>
      <c r="B2673" s="569" t="s">
        <v>8956</v>
      </c>
      <c r="C2673" s="569" t="s">
        <v>174</v>
      </c>
      <c r="D2673" s="569" t="s">
        <v>236</v>
      </c>
      <c r="E2673" s="569" t="s">
        <v>2410</v>
      </c>
      <c r="F2673" s="647" t="s">
        <v>8951</v>
      </c>
      <c r="G2673" s="647" t="s">
        <v>8952</v>
      </c>
      <c r="H2673" s="569">
        <v>1860</v>
      </c>
      <c r="J2673" s="648" t="s">
        <v>8577</v>
      </c>
      <c r="K2673" s="648" t="s">
        <v>8581</v>
      </c>
      <c r="L2673" s="648" t="s">
        <v>8582</v>
      </c>
      <c r="M2673" s="649" t="s">
        <v>664</v>
      </c>
      <c r="N2673" s="570" t="s">
        <v>8953</v>
      </c>
    </row>
    <row ht="15" r="2674">
      <c r="A2674" s="573" t="s">
        <v>8949</v>
      </c>
      <c r="B2674" s="569" t="s">
        <v>8957</v>
      </c>
      <c r="C2674" s="569" t="s">
        <v>174</v>
      </c>
      <c r="D2674" s="569" t="s">
        <v>236</v>
      </c>
      <c r="E2674" s="569" t="s">
        <v>2410</v>
      </c>
      <c r="F2674" s="647" t="s">
        <v>8951</v>
      </c>
      <c r="G2674" s="647" t="s">
        <v>8952</v>
      </c>
      <c r="H2674" s="569">
        <v>1050</v>
      </c>
      <c r="J2674" s="648" t="s">
        <v>8577</v>
      </c>
      <c r="K2674" s="648" t="s">
        <v>8578</v>
      </c>
      <c r="L2674" s="648" t="s">
        <v>8579</v>
      </c>
      <c r="M2674" s="649" t="s">
        <v>664</v>
      </c>
      <c r="N2674" s="570" t="s">
        <v>8953</v>
      </c>
    </row>
    <row ht="15" r="2675">
      <c r="A2675" s="573" t="s">
        <v>8949</v>
      </c>
      <c r="B2675" s="569" t="s">
        <v>8958</v>
      </c>
      <c r="C2675" s="569" t="s">
        <v>174</v>
      </c>
      <c r="D2675" s="569" t="s">
        <v>236</v>
      </c>
      <c r="E2675" s="569" t="s">
        <v>2410</v>
      </c>
      <c r="F2675" s="647" t="s">
        <v>8951</v>
      </c>
      <c r="G2675" s="647" t="s">
        <v>8952</v>
      </c>
      <c r="H2675" s="569">
        <v>1050</v>
      </c>
      <c r="J2675" s="648" t="s">
        <v>8577</v>
      </c>
      <c r="K2675" s="648" t="s">
        <v>8593</v>
      </c>
      <c r="L2675" s="648" t="s">
        <v>8594</v>
      </c>
      <c r="M2675" s="649" t="s">
        <v>664</v>
      </c>
      <c r="N2675" s="570" t="s">
        <v>8953</v>
      </c>
    </row>
    <row ht="15" r="2676">
      <c r="A2676" s="576" t="s">
        <v>8959</v>
      </c>
      <c r="B2676" s="576" t="s">
        <v>8960</v>
      </c>
      <c r="C2676" s="576" t="s">
        <v>160</v>
      </c>
      <c r="D2676" s="569" t="s">
        <v>8961</v>
      </c>
      <c r="E2676" s="569" t="s">
        <v>2410</v>
      </c>
      <c r="F2676" s="576">
        <v>32</v>
      </c>
      <c r="G2676" s="578">
        <v>52</v>
      </c>
      <c r="H2676" s="578">
        <v>260</v>
      </c>
      <c r="J2676" s="581" t="s">
        <v>8577</v>
      </c>
      <c r="K2676" s="581" t="s">
        <v>8596</v>
      </c>
      <c r="L2676" s="599" t="s">
        <v>8597</v>
      </c>
      <c r="M2676" s="577">
        <v>45754</v>
      </c>
      <c r="N2676" s="570" t="s">
        <v>1545</v>
      </c>
      <c r="O2676" s="569" t="s">
        <v>214</v>
      </c>
      <c r="Q2676" s="551" t="s">
        <v>8827</v>
      </c>
    </row>
    <row ht="15" r="2677">
      <c r="A2677" s="598" t="s">
        <v>8959</v>
      </c>
      <c r="B2677" s="598" t="s">
        <v>8962</v>
      </c>
      <c r="C2677" s="598" t="s">
        <v>160</v>
      </c>
      <c r="D2677" s="569" t="s">
        <v>8961</v>
      </c>
      <c r="E2677" s="569" t="s">
        <v>2410</v>
      </c>
      <c r="F2677" s="576">
        <v>32</v>
      </c>
      <c r="G2677" s="576">
        <v>52</v>
      </c>
      <c r="H2677" s="576">
        <v>260</v>
      </c>
      <c r="J2677" s="601" t="s">
        <v>8577</v>
      </c>
      <c r="K2677" s="601" t="s">
        <v>8593</v>
      </c>
      <c r="L2677" s="602" t="s">
        <v>8594</v>
      </c>
      <c r="M2677" s="577">
        <v>45754</v>
      </c>
      <c r="N2677" s="570" t="s">
        <v>1545</v>
      </c>
      <c r="O2677" s="569" t="s">
        <v>214</v>
      </c>
      <c r="Q2677" s="551" t="s">
        <v>8827</v>
      </c>
    </row>
    <row ht="15" r="2678">
      <c r="A2678" s="598" t="s">
        <v>8959</v>
      </c>
      <c r="B2678" s="598" t="s">
        <v>8963</v>
      </c>
      <c r="C2678" s="598" t="s">
        <v>160</v>
      </c>
      <c r="D2678" s="569" t="s">
        <v>8961</v>
      </c>
      <c r="E2678" s="569" t="s">
        <v>2410</v>
      </c>
      <c r="F2678" s="576">
        <v>32</v>
      </c>
      <c r="G2678" s="576">
        <v>52</v>
      </c>
      <c r="H2678" s="576">
        <v>260</v>
      </c>
      <c r="J2678" s="601" t="s">
        <v>8577</v>
      </c>
      <c r="K2678" s="601" t="s">
        <v>8588</v>
      </c>
      <c r="L2678" s="602" t="s">
        <v>8589</v>
      </c>
      <c r="M2678" s="577">
        <v>45754</v>
      </c>
      <c r="N2678" s="570" t="s">
        <v>1545</v>
      </c>
      <c r="O2678" s="569" t="s">
        <v>214</v>
      </c>
      <c r="Q2678" s="551" t="s">
        <v>8827</v>
      </c>
    </row>
    <row ht="15" r="2679">
      <c r="A2679" s="598" t="s">
        <v>8959</v>
      </c>
      <c r="B2679" s="598" t="s">
        <v>8964</v>
      </c>
      <c r="C2679" s="598" t="s">
        <v>160</v>
      </c>
      <c r="D2679" s="569" t="s">
        <v>8961</v>
      </c>
      <c r="E2679" s="569" t="s">
        <v>2410</v>
      </c>
      <c r="F2679" s="576">
        <v>32</v>
      </c>
      <c r="G2679" s="576">
        <v>52</v>
      </c>
      <c r="H2679" s="576">
        <v>260</v>
      </c>
      <c r="J2679" s="601" t="s">
        <v>8577</v>
      </c>
      <c r="K2679" s="601" t="s">
        <v>8596</v>
      </c>
      <c r="L2679" s="602" t="s">
        <v>8597</v>
      </c>
      <c r="M2679" s="577">
        <v>45754</v>
      </c>
      <c r="N2679" s="570" t="s">
        <v>1545</v>
      </c>
      <c r="O2679" s="569" t="s">
        <v>214</v>
      </c>
      <c r="Q2679" s="551" t="s">
        <v>8827</v>
      </c>
    </row>
    <row ht="15" r="2680">
      <c r="A2680" s="598" t="s">
        <v>8959</v>
      </c>
      <c r="B2680" s="598" t="s">
        <v>8965</v>
      </c>
      <c r="C2680" s="598" t="s">
        <v>160</v>
      </c>
      <c r="D2680" s="569" t="s">
        <v>8961</v>
      </c>
      <c r="E2680" s="569" t="s">
        <v>2410</v>
      </c>
      <c r="F2680" s="576">
        <v>32</v>
      </c>
      <c r="G2680" s="576">
        <v>52</v>
      </c>
      <c r="H2680" s="576">
        <v>260</v>
      </c>
      <c r="J2680" s="601" t="s">
        <v>8577</v>
      </c>
      <c r="K2680" s="601" t="s">
        <v>8593</v>
      </c>
      <c r="L2680" s="602" t="s">
        <v>8594</v>
      </c>
      <c r="M2680" s="577">
        <v>45754</v>
      </c>
      <c r="N2680" s="570" t="s">
        <v>1545</v>
      </c>
      <c r="O2680" s="569" t="s">
        <v>214</v>
      </c>
      <c r="Q2680" s="551" t="s">
        <v>8827</v>
      </c>
    </row>
    <row ht="15" r="2681">
      <c r="A2681" s="573" t="s">
        <v>8966</v>
      </c>
      <c r="B2681" s="573" t="s">
        <v>8967</v>
      </c>
      <c r="C2681" s="573" t="s">
        <v>8968</v>
      </c>
      <c r="D2681" s="569" t="s">
        <v>1591</v>
      </c>
      <c r="E2681" s="569" t="s">
        <v>1591</v>
      </c>
      <c r="F2681" s="573">
        <v>16</v>
      </c>
      <c r="G2681" s="632">
        <v>32</v>
      </c>
      <c r="H2681" s="632">
        <v>460</v>
      </c>
      <c r="J2681" s="497" t="s">
        <v>8969</v>
      </c>
      <c r="K2681" s="497" t="s">
        <v>8624</v>
      </c>
      <c r="L2681" s="631" t="s">
        <v>8625</v>
      </c>
      <c r="M2681" s="577">
        <v>45909</v>
      </c>
      <c r="N2681" s="651">
        <v>38263</v>
      </c>
      <c r="O2681" s="569" t="s">
        <v>214</v>
      </c>
    </row>
    <row ht="15" r="2682">
      <c r="A2682" s="610" t="s">
        <v>8966</v>
      </c>
      <c r="B2682" s="610" t="s">
        <v>8970</v>
      </c>
      <c r="C2682" s="610" t="s">
        <v>8968</v>
      </c>
      <c r="D2682" s="569" t="s">
        <v>1591</v>
      </c>
      <c r="E2682" s="569" t="s">
        <v>1591</v>
      </c>
      <c r="F2682" s="610">
        <v>16</v>
      </c>
      <c r="G2682" s="611">
        <v>32</v>
      </c>
      <c r="H2682" s="652">
        <v>460</v>
      </c>
      <c r="J2682" s="515" t="s">
        <v>8969</v>
      </c>
      <c r="K2682" s="515" t="s">
        <v>8624</v>
      </c>
      <c r="L2682" s="635" t="s">
        <v>8625</v>
      </c>
      <c r="M2682" s="577">
        <v>45909</v>
      </c>
      <c r="N2682" s="651">
        <v>38263</v>
      </c>
      <c r="O2682" s="569" t="s">
        <v>214</v>
      </c>
    </row>
    <row ht="15" r="2683">
      <c r="A2683" s="610" t="s">
        <v>8966</v>
      </c>
      <c r="B2683" s="610" t="s">
        <v>8971</v>
      </c>
      <c r="C2683" s="610" t="s">
        <v>8968</v>
      </c>
      <c r="D2683" s="569" t="s">
        <v>1591</v>
      </c>
      <c r="E2683" s="569" t="s">
        <v>1591</v>
      </c>
      <c r="F2683" s="610">
        <v>16</v>
      </c>
      <c r="G2683" s="611">
        <v>32</v>
      </c>
      <c r="H2683" s="652">
        <v>460</v>
      </c>
      <c r="J2683" s="515" t="s">
        <v>8969</v>
      </c>
      <c r="K2683" s="515" t="s">
        <v>8731</v>
      </c>
      <c r="L2683" s="635" t="s">
        <v>8815</v>
      </c>
      <c r="M2683" s="577">
        <v>45909</v>
      </c>
      <c r="N2683" s="651">
        <v>38263</v>
      </c>
      <c r="O2683" s="569" t="s">
        <v>214</v>
      </c>
    </row>
    <row ht="15" r="2684">
      <c r="A2684" s="610" t="s">
        <v>8966</v>
      </c>
      <c r="B2684" s="610" t="s">
        <v>8972</v>
      </c>
      <c r="C2684" s="610" t="s">
        <v>8968</v>
      </c>
      <c r="D2684" s="569" t="s">
        <v>1591</v>
      </c>
      <c r="E2684" s="569" t="s">
        <v>1591</v>
      </c>
      <c r="F2684" s="610">
        <v>12</v>
      </c>
      <c r="G2684" s="611">
        <v>32</v>
      </c>
      <c r="H2684" s="611">
        <v>310</v>
      </c>
      <c r="J2684" s="515" t="s">
        <v>8969</v>
      </c>
      <c r="K2684" s="515" t="s">
        <v>8624</v>
      </c>
      <c r="L2684" s="635" t="s">
        <v>8625</v>
      </c>
      <c r="M2684" s="577">
        <v>45909</v>
      </c>
      <c r="N2684" s="651">
        <v>38263</v>
      </c>
      <c r="O2684" s="569" t="s">
        <v>214</v>
      </c>
    </row>
    <row ht="15" r="2685">
      <c r="A2685" s="610" t="s">
        <v>8966</v>
      </c>
      <c r="B2685" s="610" t="s">
        <v>8973</v>
      </c>
      <c r="C2685" s="610" t="s">
        <v>8968</v>
      </c>
      <c r="D2685" s="569" t="s">
        <v>1591</v>
      </c>
      <c r="E2685" s="569" t="s">
        <v>1591</v>
      </c>
      <c r="F2685" s="610">
        <v>12</v>
      </c>
      <c r="G2685" s="611">
        <v>32</v>
      </c>
      <c r="H2685" s="653">
        <v>310</v>
      </c>
      <c r="J2685" s="515" t="s">
        <v>8969</v>
      </c>
      <c r="K2685" s="515" t="s">
        <v>8624</v>
      </c>
      <c r="L2685" s="635" t="s">
        <v>8625</v>
      </c>
      <c r="M2685" s="577">
        <v>45909</v>
      </c>
      <c r="N2685" s="651">
        <v>38263</v>
      </c>
      <c r="O2685" s="569" t="s">
        <v>214</v>
      </c>
    </row>
    <row ht="15" r="2686">
      <c r="A2686" s="610" t="s">
        <v>8966</v>
      </c>
      <c r="B2686" s="610" t="s">
        <v>8974</v>
      </c>
      <c r="C2686" s="610" t="s">
        <v>8968</v>
      </c>
      <c r="D2686" s="569" t="s">
        <v>1591</v>
      </c>
      <c r="E2686" s="569" t="s">
        <v>1591</v>
      </c>
      <c r="F2686" s="610">
        <v>12</v>
      </c>
      <c r="G2686" s="611">
        <v>32</v>
      </c>
      <c r="H2686" s="653">
        <v>310</v>
      </c>
      <c r="J2686" s="515" t="s">
        <v>8969</v>
      </c>
      <c r="K2686" s="515" t="s">
        <v>8731</v>
      </c>
      <c r="L2686" s="635" t="s">
        <v>8815</v>
      </c>
      <c r="M2686" s="577">
        <v>45909</v>
      </c>
      <c r="N2686" s="651">
        <v>38263</v>
      </c>
      <c r="O2686" s="569" t="s">
        <v>214</v>
      </c>
    </row>
    <row ht="15" r="2687">
      <c r="A2687" s="610" t="s">
        <v>8966</v>
      </c>
      <c r="B2687" s="610" t="s">
        <v>8975</v>
      </c>
      <c r="C2687" s="610" t="s">
        <v>8968</v>
      </c>
      <c r="D2687" s="569" t="s">
        <v>1591</v>
      </c>
      <c r="E2687" s="569" t="s">
        <v>1591</v>
      </c>
      <c r="F2687" s="610">
        <v>12</v>
      </c>
      <c r="G2687" s="611">
        <v>32</v>
      </c>
      <c r="H2687" s="653">
        <v>310</v>
      </c>
      <c r="J2687" s="515" t="s">
        <v>8969</v>
      </c>
      <c r="K2687" s="515" t="s">
        <v>8624</v>
      </c>
      <c r="L2687" s="635" t="s">
        <v>8625</v>
      </c>
      <c r="M2687" s="577">
        <v>45909</v>
      </c>
      <c r="N2687" s="651">
        <v>38263</v>
      </c>
      <c r="O2687" s="569" t="s">
        <v>214</v>
      </c>
    </row>
    <row ht="15" r="2688">
      <c r="A2688" s="610" t="s">
        <v>8966</v>
      </c>
      <c r="B2688" s="610" t="s">
        <v>8976</v>
      </c>
      <c r="C2688" s="610" t="s">
        <v>8968</v>
      </c>
      <c r="D2688" s="569" t="s">
        <v>1591</v>
      </c>
      <c r="E2688" s="569" t="s">
        <v>1591</v>
      </c>
      <c r="F2688" s="610">
        <v>12</v>
      </c>
      <c r="G2688" s="611">
        <v>32</v>
      </c>
      <c r="H2688" s="653">
        <v>310</v>
      </c>
      <c r="J2688" s="515" t="s">
        <v>8969</v>
      </c>
      <c r="K2688" s="515" t="s">
        <v>8624</v>
      </c>
      <c r="L2688" s="635" t="s">
        <v>8625</v>
      </c>
      <c r="M2688" s="577">
        <v>45909</v>
      </c>
      <c r="N2688" s="651">
        <v>38263</v>
      </c>
      <c r="O2688" s="569" t="s">
        <v>214</v>
      </c>
    </row>
    <row ht="15" r="2689">
      <c r="A2689" s="610" t="s">
        <v>8966</v>
      </c>
      <c r="B2689" s="610" t="s">
        <v>8977</v>
      </c>
      <c r="C2689" s="610" t="s">
        <v>8968</v>
      </c>
      <c r="D2689" s="569" t="s">
        <v>1591</v>
      </c>
      <c r="E2689" s="569" t="s">
        <v>1591</v>
      </c>
      <c r="F2689" s="610">
        <v>12</v>
      </c>
      <c r="G2689" s="611">
        <v>32</v>
      </c>
      <c r="H2689" s="653">
        <v>310</v>
      </c>
      <c r="J2689" s="515" t="s">
        <v>8969</v>
      </c>
      <c r="K2689" s="515" t="s">
        <v>8731</v>
      </c>
      <c r="L2689" s="635" t="s">
        <v>8815</v>
      </c>
      <c r="M2689" s="577">
        <v>45909</v>
      </c>
      <c r="N2689" s="651">
        <v>38263</v>
      </c>
      <c r="O2689" s="569" t="s">
        <v>214</v>
      </c>
    </row>
    <row ht="15" r="2690">
      <c r="A2690" s="610" t="s">
        <v>8966</v>
      </c>
      <c r="B2690" s="610" t="s">
        <v>8978</v>
      </c>
      <c r="C2690" s="610" t="s">
        <v>8968</v>
      </c>
      <c r="D2690" s="569" t="s">
        <v>1591</v>
      </c>
      <c r="E2690" s="569" t="s">
        <v>1591</v>
      </c>
      <c r="F2690" s="610">
        <v>24</v>
      </c>
      <c r="G2690" s="611">
        <v>64</v>
      </c>
      <c r="H2690" s="611">
        <v>610</v>
      </c>
      <c r="J2690" s="515" t="s">
        <v>8969</v>
      </c>
      <c r="K2690" s="515" t="s">
        <v>8624</v>
      </c>
      <c r="L2690" s="635" t="s">
        <v>8625</v>
      </c>
      <c r="M2690" s="577">
        <v>45909</v>
      </c>
      <c r="N2690" s="651">
        <v>38263</v>
      </c>
      <c r="O2690" s="569" t="s">
        <v>214</v>
      </c>
    </row>
    <row ht="15" r="2691">
      <c r="A2691" s="610" t="s">
        <v>8966</v>
      </c>
      <c r="B2691" s="610" t="s">
        <v>8979</v>
      </c>
      <c r="C2691" s="610" t="s">
        <v>8968</v>
      </c>
      <c r="D2691" s="569" t="s">
        <v>1591</v>
      </c>
      <c r="E2691" s="569" t="s">
        <v>1591</v>
      </c>
      <c r="F2691" s="610">
        <v>24</v>
      </c>
      <c r="G2691" s="611">
        <v>64</v>
      </c>
      <c r="H2691" s="653">
        <v>610</v>
      </c>
      <c r="J2691" s="515" t="s">
        <v>8969</v>
      </c>
      <c r="K2691" s="515" t="s">
        <v>8624</v>
      </c>
      <c r="L2691" s="635" t="s">
        <v>8625</v>
      </c>
      <c r="M2691" s="577">
        <v>45909</v>
      </c>
      <c r="N2691" s="651">
        <v>38263</v>
      </c>
      <c r="O2691" s="569" t="s">
        <v>214</v>
      </c>
    </row>
    <row ht="15" r="2692">
      <c r="A2692" s="610" t="s">
        <v>8966</v>
      </c>
      <c r="B2692" s="610" t="s">
        <v>8980</v>
      </c>
      <c r="C2692" s="610" t="s">
        <v>8968</v>
      </c>
      <c r="D2692" s="569" t="s">
        <v>1591</v>
      </c>
      <c r="E2692" s="569" t="s">
        <v>1591</v>
      </c>
      <c r="F2692" s="610">
        <v>24</v>
      </c>
      <c r="G2692" s="611">
        <v>64</v>
      </c>
      <c r="H2692" s="653">
        <v>610</v>
      </c>
      <c r="J2692" s="515" t="s">
        <v>8969</v>
      </c>
      <c r="K2692" s="515" t="s">
        <v>8731</v>
      </c>
      <c r="L2692" s="635" t="s">
        <v>8815</v>
      </c>
      <c r="M2692" s="577">
        <v>45909</v>
      </c>
      <c r="N2692" s="651">
        <v>38263</v>
      </c>
      <c r="O2692" s="569" t="s">
        <v>214</v>
      </c>
    </row>
    <row ht="15" r="2693">
      <c r="A2693" s="610" t="s">
        <v>8966</v>
      </c>
      <c r="B2693" s="654" t="s">
        <v>8981</v>
      </c>
      <c r="C2693" s="610" t="s">
        <v>8968</v>
      </c>
      <c r="D2693" s="569" t="s">
        <v>1591</v>
      </c>
      <c r="E2693" s="569" t="s">
        <v>1591</v>
      </c>
      <c r="F2693" s="610">
        <v>24</v>
      </c>
      <c r="G2693" s="611">
        <v>64</v>
      </c>
      <c r="H2693" s="611">
        <v>460</v>
      </c>
      <c r="J2693" s="515" t="s">
        <v>8969</v>
      </c>
      <c r="K2693" s="515" t="s">
        <v>8624</v>
      </c>
      <c r="L2693" s="635" t="s">
        <v>8625</v>
      </c>
      <c r="M2693" s="577">
        <v>45909</v>
      </c>
      <c r="N2693" s="651">
        <v>38263</v>
      </c>
      <c r="O2693" s="569" t="s">
        <v>214</v>
      </c>
    </row>
    <row ht="15" r="2694">
      <c r="A2694" s="610" t="s">
        <v>8966</v>
      </c>
      <c r="B2694" s="654" t="s">
        <v>8982</v>
      </c>
      <c r="C2694" s="610" t="s">
        <v>8968</v>
      </c>
      <c r="D2694" s="569" t="s">
        <v>1591</v>
      </c>
      <c r="E2694" s="569" t="s">
        <v>1591</v>
      </c>
      <c r="F2694" s="610">
        <v>24</v>
      </c>
      <c r="G2694" s="611">
        <v>64</v>
      </c>
      <c r="H2694" s="653">
        <v>460</v>
      </c>
      <c r="J2694" s="515" t="s">
        <v>8969</v>
      </c>
      <c r="K2694" s="515" t="s">
        <v>8624</v>
      </c>
      <c r="L2694" s="635" t="s">
        <v>8625</v>
      </c>
      <c r="M2694" s="577">
        <v>45909</v>
      </c>
      <c r="N2694" s="651">
        <v>38263</v>
      </c>
      <c r="O2694" s="569" t="s">
        <v>214</v>
      </c>
    </row>
    <row ht="15" r="2695">
      <c r="A2695" s="610" t="s">
        <v>8966</v>
      </c>
      <c r="B2695" s="654" t="s">
        <v>8983</v>
      </c>
      <c r="C2695" s="610" t="s">
        <v>8968</v>
      </c>
      <c r="D2695" s="569" t="s">
        <v>1591</v>
      </c>
      <c r="E2695" s="569" t="s">
        <v>1591</v>
      </c>
      <c r="F2695" s="610">
        <v>24</v>
      </c>
      <c r="G2695" s="611">
        <v>64</v>
      </c>
      <c r="H2695" s="653">
        <v>460</v>
      </c>
      <c r="J2695" s="515" t="s">
        <v>8969</v>
      </c>
      <c r="K2695" s="515" t="s">
        <v>8731</v>
      </c>
      <c r="L2695" s="635" t="s">
        <v>8815</v>
      </c>
      <c r="M2695" s="577">
        <v>45909</v>
      </c>
      <c r="N2695" s="651">
        <v>38263</v>
      </c>
      <c r="O2695" s="569" t="s">
        <v>214</v>
      </c>
    </row>
    <row ht="15" r="2696">
      <c r="A2696" s="610" t="s">
        <v>8966</v>
      </c>
      <c r="B2696" s="573" t="s">
        <v>8984</v>
      </c>
      <c r="C2696" s="610" t="s">
        <v>8968</v>
      </c>
      <c r="D2696" s="569" t="s">
        <v>1591</v>
      </c>
      <c r="E2696" s="569" t="s">
        <v>1591</v>
      </c>
      <c r="F2696" s="610">
        <v>16</v>
      </c>
      <c r="G2696" s="611">
        <v>48</v>
      </c>
      <c r="H2696" s="611">
        <v>610</v>
      </c>
      <c r="J2696" s="515" t="s">
        <v>8969</v>
      </c>
      <c r="K2696" s="515" t="s">
        <v>8624</v>
      </c>
      <c r="L2696" s="635" t="s">
        <v>8625</v>
      </c>
      <c r="M2696" s="577">
        <v>45909</v>
      </c>
      <c r="N2696" s="651">
        <v>38263</v>
      </c>
      <c r="O2696" s="569" t="s">
        <v>214</v>
      </c>
    </row>
    <row ht="15" r="2697">
      <c r="A2697" s="610" t="s">
        <v>8966</v>
      </c>
      <c r="B2697" s="610" t="s">
        <v>8985</v>
      </c>
      <c r="C2697" s="610" t="s">
        <v>8968</v>
      </c>
      <c r="D2697" s="569" t="s">
        <v>1591</v>
      </c>
      <c r="E2697" s="569" t="s">
        <v>1591</v>
      </c>
      <c r="F2697" s="610">
        <v>16</v>
      </c>
      <c r="G2697" s="611">
        <v>48</v>
      </c>
      <c r="H2697" s="611">
        <v>610</v>
      </c>
      <c r="J2697" s="515" t="s">
        <v>8969</v>
      </c>
      <c r="K2697" s="515" t="s">
        <v>8731</v>
      </c>
      <c r="L2697" s="635" t="s">
        <v>8815</v>
      </c>
      <c r="M2697" s="577">
        <v>45909</v>
      </c>
      <c r="N2697" s="651">
        <v>38263</v>
      </c>
      <c r="O2697" s="569" t="s">
        <v>214</v>
      </c>
    </row>
    <row ht="15" r="2698">
      <c r="A2698" s="610" t="s">
        <v>8966</v>
      </c>
      <c r="B2698" s="610" t="s">
        <v>8986</v>
      </c>
      <c r="C2698" s="610" t="s">
        <v>8968</v>
      </c>
      <c r="D2698" s="569" t="s">
        <v>1591</v>
      </c>
      <c r="E2698" s="569" t="s">
        <v>1591</v>
      </c>
      <c r="F2698" s="610">
        <v>16</v>
      </c>
      <c r="G2698" s="611">
        <v>32</v>
      </c>
      <c r="H2698" s="611">
        <v>1760</v>
      </c>
      <c r="J2698" s="515" t="s">
        <v>8969</v>
      </c>
      <c r="K2698" s="515" t="s">
        <v>8624</v>
      </c>
      <c r="L2698" s="635" t="s">
        <v>8625</v>
      </c>
      <c r="M2698" s="577">
        <v>45909</v>
      </c>
      <c r="N2698" s="651">
        <v>38263</v>
      </c>
      <c r="O2698" s="569" t="s">
        <v>214</v>
      </c>
    </row>
    <row ht="15" r="2699">
      <c r="A2699" s="610" t="s">
        <v>8966</v>
      </c>
      <c r="B2699" s="610" t="s">
        <v>8987</v>
      </c>
      <c r="C2699" s="610" t="s">
        <v>8968</v>
      </c>
      <c r="D2699" s="569" t="s">
        <v>1591</v>
      </c>
      <c r="E2699" s="569" t="s">
        <v>1591</v>
      </c>
      <c r="F2699" s="610">
        <v>16</v>
      </c>
      <c r="G2699" s="611">
        <v>32</v>
      </c>
      <c r="H2699" s="653">
        <v>1760</v>
      </c>
      <c r="J2699" s="515" t="s">
        <v>8969</v>
      </c>
      <c r="K2699" s="515" t="s">
        <v>8731</v>
      </c>
      <c r="L2699" s="635" t="s">
        <v>8815</v>
      </c>
      <c r="M2699" s="577">
        <v>45909</v>
      </c>
      <c r="N2699" s="651">
        <v>38263</v>
      </c>
      <c r="O2699" s="569" t="s">
        <v>214</v>
      </c>
    </row>
    <row ht="15" r="2700">
      <c r="A2700" s="610" t="s">
        <v>8966</v>
      </c>
      <c r="B2700" s="610" t="s">
        <v>8988</v>
      </c>
      <c r="C2700" s="610" t="s">
        <v>8968</v>
      </c>
      <c r="D2700" s="569" t="s">
        <v>1591</v>
      </c>
      <c r="E2700" s="569" t="s">
        <v>1591</v>
      </c>
      <c r="F2700" s="610">
        <v>24</v>
      </c>
      <c r="G2700" s="611">
        <v>48</v>
      </c>
      <c r="H2700" s="611">
        <v>610</v>
      </c>
      <c r="J2700" s="515" t="s">
        <v>8969</v>
      </c>
      <c r="K2700" s="515" t="s">
        <v>8624</v>
      </c>
      <c r="L2700" s="635" t="s">
        <v>8625</v>
      </c>
      <c r="M2700" s="577">
        <v>45909</v>
      </c>
      <c r="N2700" s="651">
        <v>38263</v>
      </c>
      <c r="O2700" s="569" t="s">
        <v>214</v>
      </c>
    </row>
    <row ht="15" r="2701">
      <c r="A2701" s="610" t="s">
        <v>8966</v>
      </c>
      <c r="B2701" s="610" t="s">
        <v>8989</v>
      </c>
      <c r="C2701" s="610" t="s">
        <v>8968</v>
      </c>
      <c r="D2701" s="569" t="s">
        <v>1591</v>
      </c>
      <c r="E2701" s="569" t="s">
        <v>1591</v>
      </c>
      <c r="F2701" s="610">
        <v>24</v>
      </c>
      <c r="G2701" s="611">
        <v>48</v>
      </c>
      <c r="H2701" s="653">
        <v>610</v>
      </c>
      <c r="J2701" s="515" t="s">
        <v>8969</v>
      </c>
      <c r="K2701" s="515" t="s">
        <v>8731</v>
      </c>
      <c r="L2701" s="635" t="s">
        <v>8815</v>
      </c>
      <c r="M2701" s="577">
        <v>45909</v>
      </c>
      <c r="N2701" s="651">
        <v>38263</v>
      </c>
      <c r="O2701" s="569" t="s">
        <v>214</v>
      </c>
    </row>
    <row ht="15" r="2702">
      <c r="A2702" s="610" t="s">
        <v>8966</v>
      </c>
      <c r="B2702" s="610" t="s">
        <v>8990</v>
      </c>
      <c r="C2702" s="610" t="s">
        <v>8968</v>
      </c>
      <c r="D2702" s="569" t="s">
        <v>1591</v>
      </c>
      <c r="E2702" s="569" t="s">
        <v>1591</v>
      </c>
      <c r="F2702" s="610">
        <v>24</v>
      </c>
      <c r="G2702" s="611">
        <v>48</v>
      </c>
      <c r="H2702" s="653">
        <v>610</v>
      </c>
      <c r="J2702" s="515" t="s">
        <v>8969</v>
      </c>
      <c r="K2702" s="515" t="s">
        <v>8624</v>
      </c>
      <c r="L2702" s="635" t="s">
        <v>8625</v>
      </c>
      <c r="M2702" s="577">
        <v>45909</v>
      </c>
      <c r="N2702" s="651">
        <v>38263</v>
      </c>
      <c r="O2702" s="569" t="s">
        <v>214</v>
      </c>
    </row>
    <row ht="15" r="2703">
      <c r="A2703" s="610" t="s">
        <v>8966</v>
      </c>
      <c r="B2703" s="610" t="s">
        <v>8991</v>
      </c>
      <c r="C2703" s="610" t="s">
        <v>8968</v>
      </c>
      <c r="D2703" s="569" t="s">
        <v>1591</v>
      </c>
      <c r="E2703" s="569" t="s">
        <v>1591</v>
      </c>
      <c r="F2703" s="610">
        <v>24</v>
      </c>
      <c r="G2703" s="611">
        <v>48</v>
      </c>
      <c r="H2703" s="653">
        <v>610</v>
      </c>
      <c r="J2703" s="515" t="s">
        <v>8969</v>
      </c>
      <c r="K2703" s="515" t="s">
        <v>8731</v>
      </c>
      <c r="L2703" s="635" t="s">
        <v>8815</v>
      </c>
      <c r="M2703" s="577">
        <v>45909</v>
      </c>
      <c r="N2703" s="651">
        <v>38263</v>
      </c>
      <c r="O2703" s="569" t="s">
        <v>214</v>
      </c>
    </row>
    <row ht="15" r="2704">
      <c r="A2704" s="610" t="s">
        <v>8966</v>
      </c>
      <c r="B2704" s="610" t="s">
        <v>8992</v>
      </c>
      <c r="C2704" s="610" t="s">
        <v>8968</v>
      </c>
      <c r="D2704" s="569" t="s">
        <v>1591</v>
      </c>
      <c r="E2704" s="569" t="s">
        <v>1591</v>
      </c>
      <c r="F2704" s="610">
        <v>24</v>
      </c>
      <c r="G2704" s="611">
        <v>48</v>
      </c>
      <c r="H2704" s="653">
        <v>610</v>
      </c>
      <c r="J2704" s="515" t="s">
        <v>8969</v>
      </c>
      <c r="K2704" s="515" t="s">
        <v>8624</v>
      </c>
      <c r="L2704" s="635" t="s">
        <v>8625</v>
      </c>
      <c r="M2704" s="577">
        <v>45909</v>
      </c>
      <c r="N2704" s="651">
        <v>38263</v>
      </c>
      <c r="O2704" s="569" t="s">
        <v>214</v>
      </c>
    </row>
    <row ht="15" r="2705">
      <c r="A2705" s="610" t="s">
        <v>8966</v>
      </c>
      <c r="B2705" s="610" t="s">
        <v>8993</v>
      </c>
      <c r="C2705" s="610" t="s">
        <v>8968</v>
      </c>
      <c r="D2705" s="569" t="s">
        <v>1591</v>
      </c>
      <c r="E2705" s="569" t="s">
        <v>1591</v>
      </c>
      <c r="F2705" s="610">
        <v>24</v>
      </c>
      <c r="G2705" s="611">
        <v>48</v>
      </c>
      <c r="H2705" s="653">
        <v>610</v>
      </c>
      <c r="J2705" s="515" t="s">
        <v>8969</v>
      </c>
      <c r="K2705" s="515" t="s">
        <v>8731</v>
      </c>
      <c r="L2705" s="635" t="s">
        <v>8815</v>
      </c>
      <c r="M2705" s="577">
        <v>45909</v>
      </c>
      <c r="N2705" s="651">
        <v>38263</v>
      </c>
      <c r="O2705" s="569" t="s">
        <v>214</v>
      </c>
    </row>
    <row ht="15" r="2706">
      <c r="A2706" s="610" t="s">
        <v>8966</v>
      </c>
      <c r="B2706" s="610" t="s">
        <v>8994</v>
      </c>
      <c r="C2706" s="610" t="s">
        <v>8968</v>
      </c>
      <c r="D2706" s="569" t="s">
        <v>1591</v>
      </c>
      <c r="E2706" s="569" t="s">
        <v>1591</v>
      </c>
      <c r="F2706" s="610">
        <v>24</v>
      </c>
      <c r="G2706" s="611">
        <v>48</v>
      </c>
      <c r="H2706" s="653">
        <v>610</v>
      </c>
      <c r="J2706" s="515" t="s">
        <v>8969</v>
      </c>
      <c r="K2706" s="515" t="s">
        <v>8624</v>
      </c>
      <c r="L2706" s="635" t="s">
        <v>8625</v>
      </c>
      <c r="M2706" s="577">
        <v>45909</v>
      </c>
      <c r="N2706" s="651">
        <v>38263</v>
      </c>
      <c r="O2706" s="569" t="s">
        <v>214</v>
      </c>
    </row>
    <row ht="15" r="2707">
      <c r="A2707" s="610" t="s">
        <v>8966</v>
      </c>
      <c r="B2707" s="610" t="s">
        <v>8995</v>
      </c>
      <c r="C2707" s="610" t="s">
        <v>8968</v>
      </c>
      <c r="D2707" s="569" t="s">
        <v>1591</v>
      </c>
      <c r="E2707" s="569" t="s">
        <v>1591</v>
      </c>
      <c r="F2707" s="610">
        <v>24</v>
      </c>
      <c r="G2707" s="611">
        <v>48</v>
      </c>
      <c r="H2707" s="653">
        <v>610</v>
      </c>
      <c r="J2707" s="515" t="s">
        <v>8969</v>
      </c>
      <c r="K2707" s="515" t="s">
        <v>8731</v>
      </c>
      <c r="L2707" s="635" t="s">
        <v>8815</v>
      </c>
      <c r="M2707" s="577">
        <v>45909</v>
      </c>
      <c r="N2707" s="651">
        <v>38263</v>
      </c>
      <c r="O2707" s="569" t="s">
        <v>214</v>
      </c>
    </row>
    <row ht="15" r="2708">
      <c r="O2708" s="569"/>
    </row>
  </sheetData>
  <autoFilter ref="A1:AY1"/>
  <printOptions headings="0" gridLines="0" gridLinesSet="0"/>
  <pageMargins left="0.70078740157480324" right="0.70078740157480324" top="0.75196850393700787" bottom="0.75196850393700787"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OnlyOffice</Application>
  <AppVersion>5.0</AppVers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